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ml.chartshapes+xml"/>
  <Override PartName="/xl/charts/chart13.xml" ContentType="application/vnd.openxmlformats-officedocument.drawingml.chart+xml"/>
  <Override PartName="/xl/drawings/drawing5.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pivotTables/pivotTable1.xml" ContentType="application/vnd.openxmlformats-officedocument.spreadsheetml.pivotTable+xml"/>
  <Override PartName="/xl/drawings/drawing7.xml" ContentType="application/vnd.openxmlformats-officedocument.drawing+xml"/>
  <Override PartName="/xl/charts/chart22.xml" ContentType="application/vnd.openxmlformats-officedocument.drawingml.chart+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14925" windowHeight="4575"/>
  </bookViews>
  <sheets>
    <sheet name="TOC" sheetId="25" r:id="rId1"/>
    <sheet name="Summary - BPA CPA" sheetId="5" r:id="rId2"/>
    <sheet name="Top Measures - BPA" sheetId="16" r:id="rId3"/>
    <sheet name="Measure Level CPA Results" sheetId="4" r:id="rId4"/>
    <sheet name="Sheet3" sheetId="23" state="hidden" r:id="rId5"/>
    <sheet name="Lookups" sheetId="2" r:id="rId6"/>
    <sheet name="Measure Updates" sheetId="24"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5" hidden="1">Lookups!$Z$4:$AB$748</definedName>
    <definedName name="_xlnm._FilterDatabase" localSheetId="3" hidden="1">'Measure Level CPA Results'!$A$2:$BF$2800</definedName>
    <definedName name="_Key1" hidden="1">#REF!</definedName>
    <definedName name="_Key1old" hidden="1">#REF!</definedName>
    <definedName name="_Order1" hidden="1">255</definedName>
    <definedName name="_Sort" hidden="1">#REF!</definedName>
    <definedName name="_SortOld" hidden="1">#REF!</definedName>
    <definedName name="ACTTYPE">[1]FLOOR!$D$29:$U$29</definedName>
    <definedName name="anscount" hidden="1">1</definedName>
    <definedName name="area">[2]RawDataArea!$A$4:$G$273</definedName>
    <definedName name="arrTable20cdd_wt">[3]Data!$GR$9:$GR$329</definedName>
    <definedName name="arrTable20cool_clim_zone">[3]Data!$GJ$9:$GJ$329</definedName>
    <definedName name="arrTable20elecPrimary">[3]Data!$GN$9:$GN$329</definedName>
    <definedName name="arrTable20hdd_wt">[3]Data!$GQ$9:$GQ$329</definedName>
    <definedName name="arrTable20heat_clim_zone">[3]Data!$GI$9:$GI$329</definedName>
    <definedName name="arrTable20state">[3]Data!$GK$9:$GK$329</definedName>
    <definedName name="arrTable20svy_wt">[3]Data!$GL$9:$GL$329</definedName>
    <definedName name="arrTable20vintagecat">[3]Data!$GM$9:$GM$329</definedName>
    <definedName name="arrVintages">[3]Data!$A$9:$A$12</definedName>
    <definedName name="BPALevCostDef">'Summary - BPA CPA'!$D$5</definedName>
    <definedName name="BPAShareApplied">#REF!</definedName>
    <definedName name="CBWorkbookPriority" hidden="1">-738590518</definedName>
    <definedName name="col_IndexRange">#REF!</definedName>
    <definedName name="col_MatchRangeHoriz">#REF!</definedName>
    <definedName name="col_MatchRangeVert">#REF!</definedName>
    <definedName name="Count7thPlan">#REF!</definedName>
    <definedName name="CountBPACPA">'Measure Level CPA Results'!$J$1</definedName>
    <definedName name="CumAchievBPAStart">'Measure Level CPA Results'!#REF!</definedName>
    <definedName name="CumAchievBPAStart2">'Measure Level CPA Results'!$AM$2</definedName>
    <definedName name="CumAchievPot7thPlanStart">#REF!</definedName>
    <definedName name="CumulativeATP7thPlan">#REF!</definedName>
    <definedName name="CumulativeATPBPA">'Measure Level CPA Results'!#REF!</definedName>
    <definedName name="CumulativeATPBPA2">'Measure Level CPA Results'!$AL$3:$AL$10000</definedName>
    <definedName name="d" hidden="1">#REF!</definedName>
    <definedName name="e" hidden="1">#REF!</definedName>
    <definedName name="EESInputs">'Measure Level CPA Results'!$G$3:$P$208</definedName>
    <definedName name="EndUseArray7thPlan">#REF!</definedName>
    <definedName name="EndUseArrayBPA">'Measure Level CPA Results'!$F$3:$F$10000</definedName>
    <definedName name="Forecast_Utility_All">#REF!</definedName>
    <definedName name="GDP_Deflator">'[4]EUI by Equipment Type'!$P$40</definedName>
    <definedName name="incAchievBPAStart">'Measure Level CPA Results'!#REF!</definedName>
    <definedName name="incAchievBPAStart2">'Measure Level CPA Results'!$Q$2</definedName>
    <definedName name="IncAchievPot7thPlanStart">#REF!</definedName>
    <definedName name="LevCostBundle7thPlanPostRPM">#REF!</definedName>
    <definedName name="LevCostBundle7thPlanPreRPM">#REF!</definedName>
    <definedName name="LevCostBundleBPA">'Measure Level CPA Results'!$D$3:$D$10000</definedName>
    <definedName name="limcount" hidden="1">1</definedName>
    <definedName name="list_ForecastScenario">'[5]Lists&amp;Tables'!$B$3:$B$5</definedName>
    <definedName name="list_ForecastState">'[5]Lists&amp;Tables'!$D$3:$D$7</definedName>
    <definedName name="LSYield">[6]Yeild!$E$8:$P$70</definedName>
    <definedName name="MeasureCat7thPlan">#REF!</definedName>
    <definedName name="MeasureCatBPA">'Measure Level CPA Results'!$C$3:$C$10000</definedName>
    <definedName name="MeasureOutput">[4]M_Input_Out!$A$4:$AM$100</definedName>
    <definedName name="PC_Main">[7]!PC_Main</definedName>
    <definedName name="ResourceType7thPlan">#REF!</definedName>
    <definedName name="rng_ForecastColumnLookup">#REF!</definedName>
    <definedName name="rng_ForecastPnters">#REF!</definedName>
    <definedName name="rng_ForecastRowLookup">#REF!</definedName>
    <definedName name="rng_ParamFields">#REF!</definedName>
    <definedName name="s" hidden="1">#REF!</definedName>
    <definedName name="SectorArray7thPlan">#REF!</definedName>
    <definedName name="SectorArrayBPA">'Measure Level CPA Results'!$J$3:$J$10000</definedName>
    <definedName name="sencount" hidden="1">1</definedName>
    <definedName name="sort" hidden="1">#REF!</definedName>
    <definedName name="StartYear7thBPA" localSheetId="3">#REF!</definedName>
    <definedName name="StartYear7thBPA" localSheetId="1">Lookups!$AK$5</definedName>
    <definedName name="StartYear7thPlan">#REF!</definedName>
    <definedName name="StartYearBPA">Lookups!$AK$5</definedName>
    <definedName name="switch_ForecastScenario">#REF!</definedName>
    <definedName name="switch_ForecastState">#REF!</definedName>
    <definedName name="tbl_Forecast">#REF!</definedName>
    <definedName name="tbl_LookupParams">#REF!</definedName>
    <definedName name="tblStateConditions">[3]Data!$C$9:$D$13</definedName>
    <definedName name="TRCCostBundleBPA">'Measure Level CPA Results'!$A$3:$A$10000</definedName>
    <definedName name="TRCLevCostArray7thPlan">#REF!</definedName>
    <definedName name="TRCLevCostBPA">'Measure Level CPA Results'!$N$3:$N$10000</definedName>
    <definedName name="UCTCostBundleBPA">'Measure Level CPA Results'!$B$3:$B$10000</definedName>
  </definedNames>
  <calcPr calcId="145621" calcMode="manual"/>
  <pivotCaches>
    <pivotCache cacheId="0" r:id="rId15"/>
    <pivotCache cacheId="1"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6" l="1"/>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5" i="16"/>
  <c r="Y332" i="5" l="1"/>
  <c r="Y331" i="5"/>
  <c r="Y330" i="5"/>
  <c r="Y329" i="5"/>
  <c r="Y328" i="5"/>
  <c r="Y327" i="5"/>
  <c r="Y326" i="5"/>
  <c r="Y325" i="5"/>
  <c r="Y255" i="5"/>
  <c r="Y254" i="5"/>
  <c r="Y253" i="5"/>
  <c r="Y252" i="5"/>
  <c r="Y251" i="5"/>
  <c r="Y250" i="5"/>
  <c r="Y249" i="5"/>
  <c r="Y248" i="5"/>
  <c r="Y247" i="5"/>
  <c r="Y246" i="5"/>
  <c r="Y245" i="5"/>
  <c r="Y244" i="5"/>
  <c r="Y243" i="5"/>
  <c r="Y242" i="5"/>
  <c r="Y241" i="5"/>
  <c r="Y165" i="5"/>
  <c r="Y164" i="5"/>
  <c r="Y163" i="5"/>
  <c r="Y162" i="5"/>
  <c r="Y161" i="5"/>
  <c r="Y160" i="5"/>
  <c r="Y159" i="5"/>
  <c r="Y158" i="5"/>
  <c r="Y157" i="5"/>
  <c r="Y88" i="5"/>
  <c r="Y89" i="5"/>
  <c r="Y90" i="5"/>
  <c r="Y87" i="5"/>
  <c r="X20" i="5"/>
  <c r="X21" i="5"/>
  <c r="X22" i="5"/>
  <c r="X23" i="5"/>
  <c r="X19" i="5"/>
  <c r="E397" i="5"/>
  <c r="E399" i="5" s="1"/>
  <c r="E389" i="5"/>
  <c r="E391" i="5" s="1"/>
  <c r="E398" i="5" l="1"/>
  <c r="F397" i="5"/>
  <c r="E401" i="5"/>
  <c r="E400" i="5"/>
  <c r="E390" i="5"/>
  <c r="E393" i="5"/>
  <c r="E392" i="5"/>
  <c r="F389" i="5"/>
  <c r="D8" i="5"/>
  <c r="E255" i="5" l="1"/>
  <c r="E331" i="5"/>
  <c r="E327" i="5"/>
  <c r="E318" i="5"/>
  <c r="E314" i="5"/>
  <c r="E254" i="5"/>
  <c r="E250" i="5"/>
  <c r="E246" i="5"/>
  <c r="E242" i="5"/>
  <c r="E330" i="5"/>
  <c r="E325" i="5"/>
  <c r="E315" i="5"/>
  <c r="E253" i="5"/>
  <c r="E252" i="5"/>
  <c r="E251" i="5"/>
  <c r="E249" i="5"/>
  <c r="E248" i="5"/>
  <c r="E247" i="5"/>
  <c r="E245" i="5"/>
  <c r="E244" i="5"/>
  <c r="E243" i="5"/>
  <c r="E241" i="5"/>
  <c r="E232" i="5"/>
  <c r="E332" i="5"/>
  <c r="E326" i="5"/>
  <c r="E316" i="5"/>
  <c r="E313" i="5"/>
  <c r="E235" i="5"/>
  <c r="E230" i="5"/>
  <c r="E227" i="5"/>
  <c r="E317" i="5"/>
  <c r="E312" i="5"/>
  <c r="E329" i="5"/>
  <c r="E319" i="5"/>
  <c r="E233" i="5"/>
  <c r="E328" i="5"/>
  <c r="E234" i="5"/>
  <c r="E229" i="5"/>
  <c r="E226" i="5"/>
  <c r="E224" i="5"/>
  <c r="E225" i="5"/>
  <c r="E165" i="5"/>
  <c r="E164" i="5"/>
  <c r="E163" i="5"/>
  <c r="E162" i="5"/>
  <c r="E161" i="5"/>
  <c r="E160" i="5"/>
  <c r="E159" i="5"/>
  <c r="E158" i="5"/>
  <c r="E157" i="5"/>
  <c r="E152" i="5"/>
  <c r="E151" i="5"/>
  <c r="E150" i="5"/>
  <c r="E149" i="5"/>
  <c r="E148" i="5"/>
  <c r="E147" i="5"/>
  <c r="E146" i="5"/>
  <c r="E145" i="5"/>
  <c r="E144" i="5"/>
  <c r="E90" i="5"/>
  <c r="E89" i="5"/>
  <c r="E88" i="5"/>
  <c r="E87" i="5"/>
  <c r="E82" i="5"/>
  <c r="E81" i="5"/>
  <c r="E80" i="5"/>
  <c r="E79" i="5"/>
  <c r="E231" i="5"/>
  <c r="E221" i="5"/>
  <c r="E223" i="5"/>
  <c r="E228" i="5"/>
  <c r="E222" i="5"/>
  <c r="D23" i="5"/>
  <c r="D22" i="5"/>
  <c r="D21" i="5"/>
  <c r="D20" i="5"/>
  <c r="D19" i="5"/>
  <c r="E8" i="5"/>
  <c r="D13" i="5"/>
  <c r="D12" i="5"/>
  <c r="D11" i="5"/>
  <c r="D10" i="5"/>
  <c r="D9" i="5"/>
  <c r="G397" i="5"/>
  <c r="F398" i="5"/>
  <c r="F401" i="5"/>
  <c r="F400" i="5"/>
  <c r="F399" i="5"/>
  <c r="G389" i="5"/>
  <c r="F390" i="5"/>
  <c r="F393" i="5"/>
  <c r="F391" i="5"/>
  <c r="F392" i="5"/>
  <c r="I1474" i="2"/>
  <c r="I1473" i="2"/>
  <c r="I1472" i="2"/>
  <c r="I1471" i="2"/>
  <c r="I1470" i="2"/>
  <c r="I1469" i="2"/>
  <c r="I1468" i="2"/>
  <c r="I1467" i="2"/>
  <c r="I1466" i="2"/>
  <c r="I1465" i="2"/>
  <c r="I1464" i="2"/>
  <c r="I1463" i="2"/>
  <c r="I1462" i="2"/>
  <c r="I1461" i="2"/>
  <c r="I1460" i="2"/>
  <c r="I1459" i="2"/>
  <c r="I1458" i="2"/>
  <c r="I1457" i="2"/>
  <c r="I1456" i="2"/>
  <c r="I1455" i="2"/>
  <c r="I1454" i="2"/>
  <c r="I1453" i="2"/>
  <c r="I1452" i="2"/>
  <c r="I1451" i="2"/>
  <c r="I1450" i="2"/>
  <c r="I1449" i="2"/>
  <c r="I1448" i="2"/>
  <c r="I1447" i="2"/>
  <c r="I1446" i="2"/>
  <c r="I1445" i="2"/>
  <c r="I1444" i="2"/>
  <c r="I1443" i="2"/>
  <c r="I1442" i="2"/>
  <c r="I1441" i="2"/>
  <c r="I1440" i="2"/>
  <c r="I1439" i="2"/>
  <c r="I1438" i="2"/>
  <c r="I1437" i="2"/>
  <c r="I1436" i="2"/>
  <c r="I1435" i="2"/>
  <c r="I1434" i="2"/>
  <c r="I1433" i="2"/>
  <c r="I1432" i="2"/>
  <c r="I1431" i="2"/>
  <c r="I1430" i="2"/>
  <c r="I1429" i="2"/>
  <c r="I1428" i="2"/>
  <c r="I1427" i="2"/>
  <c r="I1426" i="2"/>
  <c r="I1425" i="2"/>
  <c r="I1424" i="2"/>
  <c r="I1423" i="2"/>
  <c r="I1422" i="2"/>
  <c r="I1421" i="2"/>
  <c r="I1420" i="2"/>
  <c r="I1419" i="2"/>
  <c r="I1418" i="2"/>
  <c r="I1417" i="2"/>
  <c r="I1416" i="2"/>
  <c r="I1415" i="2"/>
  <c r="I1414" i="2"/>
  <c r="I1413" i="2"/>
  <c r="I1412" i="2"/>
  <c r="I1411" i="2"/>
  <c r="I1410" i="2"/>
  <c r="I1409" i="2"/>
  <c r="I1408" i="2"/>
  <c r="I1407" i="2"/>
  <c r="I1406" i="2"/>
  <c r="I1405" i="2"/>
  <c r="I1404" i="2"/>
  <c r="I1403" i="2"/>
  <c r="I1402" i="2"/>
  <c r="I1401" i="2"/>
  <c r="I1400" i="2"/>
  <c r="I1399" i="2"/>
  <c r="I1398" i="2"/>
  <c r="I1397" i="2"/>
  <c r="I1396" i="2"/>
  <c r="I1395" i="2"/>
  <c r="I1394" i="2"/>
  <c r="I1393" i="2"/>
  <c r="I1392" i="2"/>
  <c r="I1391" i="2"/>
  <c r="I1390" i="2"/>
  <c r="I1389" i="2"/>
  <c r="I1388" i="2"/>
  <c r="I1387" i="2"/>
  <c r="I1386" i="2"/>
  <c r="I1385" i="2"/>
  <c r="I1384" i="2"/>
  <c r="I1383" i="2"/>
  <c r="I1382" i="2"/>
  <c r="I1381" i="2"/>
  <c r="I1380" i="2"/>
  <c r="I1379" i="2"/>
  <c r="I1378" i="2"/>
  <c r="I1377" i="2"/>
  <c r="I1376" i="2"/>
  <c r="I1375" i="2"/>
  <c r="I1374" i="2"/>
  <c r="I1373" i="2"/>
  <c r="I1372" i="2"/>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Z808" i="2"/>
  <c r="X808" i="2" s="1"/>
  <c r="I808" i="2"/>
  <c r="Z807" i="2"/>
  <c r="X807" i="2" s="1"/>
  <c r="I807" i="2"/>
  <c r="Z806" i="2"/>
  <c r="X806" i="2" s="1"/>
  <c r="I806" i="2"/>
  <c r="Z805" i="2"/>
  <c r="X805" i="2" s="1"/>
  <c r="I805" i="2"/>
  <c r="Z804" i="2"/>
  <c r="X804" i="2" s="1"/>
  <c r="I804" i="2"/>
  <c r="Z803" i="2"/>
  <c r="X803" i="2" s="1"/>
  <c r="I803" i="2"/>
  <c r="Z802" i="2"/>
  <c r="X802" i="2" s="1"/>
  <c r="I802" i="2"/>
  <c r="Z801" i="2"/>
  <c r="X801" i="2" s="1"/>
  <c r="I801" i="2"/>
  <c r="Z800" i="2"/>
  <c r="X800" i="2" s="1"/>
  <c r="I800" i="2"/>
  <c r="Z799" i="2"/>
  <c r="X799" i="2" s="1"/>
  <c r="I799" i="2"/>
  <c r="Z798" i="2"/>
  <c r="X798" i="2" s="1"/>
  <c r="I798" i="2"/>
  <c r="Z797" i="2"/>
  <c r="X797" i="2" s="1"/>
  <c r="I797" i="2"/>
  <c r="Z796" i="2"/>
  <c r="X796" i="2" s="1"/>
  <c r="I796" i="2"/>
  <c r="Z795" i="2"/>
  <c r="X795" i="2" s="1"/>
  <c r="I795" i="2"/>
  <c r="Z794" i="2"/>
  <c r="X794" i="2" s="1"/>
  <c r="I794" i="2"/>
  <c r="Z793" i="2"/>
  <c r="X793" i="2" s="1"/>
  <c r="I793" i="2"/>
  <c r="Z792" i="2"/>
  <c r="X792" i="2" s="1"/>
  <c r="I792" i="2"/>
  <c r="Z791" i="2"/>
  <c r="X791" i="2" s="1"/>
  <c r="I791" i="2"/>
  <c r="Z790" i="2"/>
  <c r="X790" i="2" s="1"/>
  <c r="I790" i="2"/>
  <c r="Z789" i="2"/>
  <c r="X789" i="2" s="1"/>
  <c r="I789" i="2"/>
  <c r="Z788" i="2"/>
  <c r="X788" i="2" s="1"/>
  <c r="I788" i="2"/>
  <c r="Z787" i="2"/>
  <c r="X787" i="2" s="1"/>
  <c r="I787" i="2"/>
  <c r="Z786" i="2"/>
  <c r="X786" i="2" s="1"/>
  <c r="I786" i="2"/>
  <c r="Z785" i="2"/>
  <c r="X785" i="2" s="1"/>
  <c r="I785" i="2"/>
  <c r="Z784" i="2"/>
  <c r="X784" i="2" s="1"/>
  <c r="I784" i="2"/>
  <c r="Z783" i="2"/>
  <c r="X783" i="2" s="1"/>
  <c r="I783" i="2"/>
  <c r="Z782" i="2"/>
  <c r="X782" i="2" s="1"/>
  <c r="I782" i="2"/>
  <c r="Z781" i="2"/>
  <c r="X781" i="2" s="1"/>
  <c r="I781" i="2"/>
  <c r="Z780" i="2"/>
  <c r="X780" i="2" s="1"/>
  <c r="I780" i="2"/>
  <c r="Z779" i="2"/>
  <c r="X779" i="2" s="1"/>
  <c r="I779" i="2"/>
  <c r="X778" i="2"/>
  <c r="I778" i="2"/>
  <c r="X777" i="2"/>
  <c r="I777" i="2"/>
  <c r="X776" i="2"/>
  <c r="I776" i="2"/>
  <c r="X775" i="2"/>
  <c r="I775" i="2"/>
  <c r="X774" i="2"/>
  <c r="I774" i="2"/>
  <c r="X773" i="2"/>
  <c r="I773" i="2"/>
  <c r="X772" i="2"/>
  <c r="I772" i="2"/>
  <c r="X771" i="2"/>
  <c r="I771" i="2"/>
  <c r="X770" i="2"/>
  <c r="I770" i="2"/>
  <c r="X769" i="2"/>
  <c r="I769" i="2"/>
  <c r="X768" i="2"/>
  <c r="I768" i="2"/>
  <c r="X767" i="2"/>
  <c r="I767" i="2"/>
  <c r="X766" i="2"/>
  <c r="I766" i="2"/>
  <c r="X765" i="2"/>
  <c r="I765" i="2"/>
  <c r="X764" i="2"/>
  <c r="I764" i="2"/>
  <c r="X763" i="2"/>
  <c r="I763" i="2"/>
  <c r="X762" i="2"/>
  <c r="I762" i="2"/>
  <c r="X761" i="2"/>
  <c r="I761" i="2"/>
  <c r="X760" i="2"/>
  <c r="I760" i="2"/>
  <c r="X759" i="2"/>
  <c r="I759" i="2"/>
  <c r="X758" i="2"/>
  <c r="I758" i="2"/>
  <c r="X757" i="2"/>
  <c r="I757" i="2"/>
  <c r="X756" i="2"/>
  <c r="I756" i="2"/>
  <c r="X755" i="2"/>
  <c r="I755" i="2"/>
  <c r="X754" i="2"/>
  <c r="I754" i="2"/>
  <c r="X753" i="2"/>
  <c r="I753" i="2"/>
  <c r="X752" i="2"/>
  <c r="I752" i="2"/>
  <c r="X751" i="2"/>
  <c r="I751" i="2"/>
  <c r="X750" i="2"/>
  <c r="I750" i="2"/>
  <c r="X749" i="2"/>
  <c r="I749" i="2"/>
  <c r="X748" i="2"/>
  <c r="I748" i="2"/>
  <c r="AB747" i="2"/>
  <c r="X747" i="2"/>
  <c r="I747" i="2"/>
  <c r="AB746" i="2"/>
  <c r="X746" i="2"/>
  <c r="I746" i="2"/>
  <c r="AB745" i="2"/>
  <c r="X745" i="2"/>
  <c r="I745" i="2"/>
  <c r="AB744" i="2"/>
  <c r="X744" i="2"/>
  <c r="I744" i="2"/>
  <c r="AB743" i="2"/>
  <c r="X743" i="2"/>
  <c r="I743" i="2"/>
  <c r="AB742" i="2"/>
  <c r="X742" i="2"/>
  <c r="I742" i="2"/>
  <c r="AB741" i="2"/>
  <c r="X741" i="2"/>
  <c r="I741" i="2"/>
  <c r="AB740" i="2"/>
  <c r="X740" i="2"/>
  <c r="I740" i="2"/>
  <c r="AB739" i="2"/>
  <c r="X739" i="2"/>
  <c r="I739" i="2"/>
  <c r="AB738" i="2"/>
  <c r="X738" i="2"/>
  <c r="I738" i="2"/>
  <c r="AB737" i="2"/>
  <c r="X737" i="2"/>
  <c r="I737" i="2"/>
  <c r="AB736" i="2"/>
  <c r="X736" i="2"/>
  <c r="I736" i="2"/>
  <c r="AB735" i="2"/>
  <c r="X735" i="2"/>
  <c r="I735" i="2"/>
  <c r="AB734" i="2"/>
  <c r="X734" i="2"/>
  <c r="I734" i="2"/>
  <c r="AB733" i="2"/>
  <c r="X733" i="2"/>
  <c r="I733" i="2"/>
  <c r="AB732" i="2"/>
  <c r="X732" i="2"/>
  <c r="I732" i="2"/>
  <c r="AB731" i="2"/>
  <c r="X731" i="2"/>
  <c r="I731" i="2"/>
  <c r="AB730" i="2"/>
  <c r="X730" i="2"/>
  <c r="I730" i="2"/>
  <c r="AB729" i="2"/>
  <c r="X729" i="2"/>
  <c r="I729" i="2"/>
  <c r="AB728" i="2"/>
  <c r="X728" i="2"/>
  <c r="I728" i="2"/>
  <c r="AB727" i="2"/>
  <c r="X727" i="2"/>
  <c r="I727" i="2"/>
  <c r="AB726" i="2"/>
  <c r="X726" i="2"/>
  <c r="I726" i="2"/>
  <c r="AB725" i="2"/>
  <c r="X725" i="2"/>
  <c r="I725" i="2"/>
  <c r="AB724" i="2"/>
  <c r="X724" i="2"/>
  <c r="I724" i="2"/>
  <c r="AB723" i="2"/>
  <c r="X723" i="2"/>
  <c r="I723" i="2"/>
  <c r="AB722" i="2"/>
  <c r="X722" i="2"/>
  <c r="I722" i="2"/>
  <c r="AB721" i="2"/>
  <c r="X721" i="2"/>
  <c r="I721" i="2"/>
  <c r="AB720" i="2"/>
  <c r="X720" i="2"/>
  <c r="I720" i="2"/>
  <c r="AB719" i="2"/>
  <c r="X719" i="2"/>
  <c r="I719" i="2"/>
  <c r="AB718" i="2"/>
  <c r="X718" i="2"/>
  <c r="I718" i="2"/>
  <c r="AB717" i="2"/>
  <c r="X717" i="2"/>
  <c r="I717" i="2"/>
  <c r="AB716" i="2"/>
  <c r="X716" i="2"/>
  <c r="I716" i="2"/>
  <c r="AB715" i="2"/>
  <c r="X715" i="2"/>
  <c r="I715" i="2"/>
  <c r="AB714" i="2"/>
  <c r="X714" i="2"/>
  <c r="I714" i="2"/>
  <c r="AB713" i="2"/>
  <c r="X713" i="2"/>
  <c r="I713" i="2"/>
  <c r="AB712" i="2"/>
  <c r="X712" i="2"/>
  <c r="I712" i="2"/>
  <c r="AB711" i="2"/>
  <c r="X711" i="2"/>
  <c r="I711" i="2"/>
  <c r="AB710" i="2"/>
  <c r="X710" i="2"/>
  <c r="I710" i="2"/>
  <c r="AB709" i="2"/>
  <c r="X709" i="2"/>
  <c r="I709" i="2"/>
  <c r="AB708" i="2"/>
  <c r="X708" i="2"/>
  <c r="I708" i="2"/>
  <c r="AB707" i="2"/>
  <c r="X707" i="2"/>
  <c r="I707" i="2"/>
  <c r="AB706" i="2"/>
  <c r="X706" i="2"/>
  <c r="I706" i="2"/>
  <c r="AB705" i="2"/>
  <c r="X705" i="2"/>
  <c r="I705" i="2"/>
  <c r="AB704" i="2"/>
  <c r="X704" i="2"/>
  <c r="I704" i="2"/>
  <c r="AB703" i="2"/>
  <c r="X703" i="2"/>
  <c r="I703" i="2"/>
  <c r="AB702" i="2"/>
  <c r="X702" i="2"/>
  <c r="I702" i="2"/>
  <c r="AB701" i="2"/>
  <c r="X701" i="2"/>
  <c r="I701" i="2"/>
  <c r="AB700" i="2"/>
  <c r="X700" i="2"/>
  <c r="I700" i="2"/>
  <c r="AB699" i="2"/>
  <c r="X699" i="2"/>
  <c r="I699" i="2"/>
  <c r="AB698" i="2"/>
  <c r="X698" i="2"/>
  <c r="I698" i="2"/>
  <c r="AB697" i="2"/>
  <c r="X697" i="2"/>
  <c r="I697" i="2"/>
  <c r="AB696" i="2"/>
  <c r="X696" i="2"/>
  <c r="I696" i="2"/>
  <c r="AB695" i="2"/>
  <c r="X695" i="2"/>
  <c r="I695" i="2"/>
  <c r="AB694" i="2"/>
  <c r="X694" i="2"/>
  <c r="I694" i="2"/>
  <c r="AB693" i="2"/>
  <c r="X693" i="2"/>
  <c r="I693" i="2"/>
  <c r="AB692" i="2"/>
  <c r="X692" i="2"/>
  <c r="I692" i="2"/>
  <c r="AB691" i="2"/>
  <c r="X691" i="2"/>
  <c r="I691" i="2"/>
  <c r="AB690" i="2"/>
  <c r="X690" i="2"/>
  <c r="I690" i="2"/>
  <c r="AB689" i="2"/>
  <c r="X689" i="2"/>
  <c r="I689" i="2"/>
  <c r="AB688" i="2"/>
  <c r="X688" i="2"/>
  <c r="I688" i="2"/>
  <c r="AB687" i="2"/>
  <c r="X687" i="2"/>
  <c r="I687" i="2"/>
  <c r="AB686" i="2"/>
  <c r="X686" i="2"/>
  <c r="I686" i="2"/>
  <c r="AB685" i="2"/>
  <c r="X685" i="2"/>
  <c r="I685" i="2"/>
  <c r="AB684" i="2"/>
  <c r="X684" i="2"/>
  <c r="I684" i="2"/>
  <c r="AB683" i="2"/>
  <c r="X683" i="2"/>
  <c r="I683" i="2"/>
  <c r="AB682" i="2"/>
  <c r="X682" i="2"/>
  <c r="I682" i="2"/>
  <c r="AB681" i="2"/>
  <c r="X681" i="2"/>
  <c r="I681" i="2"/>
  <c r="AB680" i="2"/>
  <c r="X680" i="2"/>
  <c r="I680" i="2"/>
  <c r="AB679" i="2"/>
  <c r="X679" i="2"/>
  <c r="I679" i="2"/>
  <c r="AB678" i="2"/>
  <c r="X678" i="2"/>
  <c r="I678" i="2"/>
  <c r="AB677" i="2"/>
  <c r="X677" i="2"/>
  <c r="I677" i="2"/>
  <c r="AB676" i="2"/>
  <c r="X676" i="2"/>
  <c r="I676" i="2"/>
  <c r="AB675" i="2"/>
  <c r="X675" i="2"/>
  <c r="I675" i="2"/>
  <c r="AB674" i="2"/>
  <c r="X674" i="2"/>
  <c r="I674" i="2"/>
  <c r="AB673" i="2"/>
  <c r="X673" i="2"/>
  <c r="I673" i="2"/>
  <c r="AB672" i="2"/>
  <c r="X672" i="2"/>
  <c r="I672" i="2"/>
  <c r="AB671" i="2"/>
  <c r="X671" i="2"/>
  <c r="I671" i="2"/>
  <c r="AB670" i="2"/>
  <c r="X670" i="2"/>
  <c r="I670" i="2"/>
  <c r="AB669" i="2"/>
  <c r="X669" i="2"/>
  <c r="I669" i="2"/>
  <c r="AB668" i="2"/>
  <c r="X668" i="2"/>
  <c r="I668" i="2"/>
  <c r="AB667" i="2"/>
  <c r="X667" i="2"/>
  <c r="I667" i="2"/>
  <c r="AB666" i="2"/>
  <c r="X666" i="2"/>
  <c r="I666" i="2"/>
  <c r="AB665" i="2"/>
  <c r="X665" i="2"/>
  <c r="I665" i="2"/>
  <c r="AB664" i="2"/>
  <c r="X664" i="2"/>
  <c r="I664" i="2"/>
  <c r="AB663" i="2"/>
  <c r="X663" i="2"/>
  <c r="I663" i="2"/>
  <c r="AB662" i="2"/>
  <c r="X662" i="2"/>
  <c r="I662" i="2"/>
  <c r="AB661" i="2"/>
  <c r="X661" i="2"/>
  <c r="I661" i="2"/>
  <c r="AB660" i="2"/>
  <c r="X660" i="2"/>
  <c r="I660" i="2"/>
  <c r="AB659" i="2"/>
  <c r="X659" i="2"/>
  <c r="I659" i="2"/>
  <c r="AB658" i="2"/>
  <c r="X658" i="2"/>
  <c r="I658" i="2"/>
  <c r="AB657" i="2"/>
  <c r="X657" i="2"/>
  <c r="I657" i="2"/>
  <c r="AB656" i="2"/>
  <c r="X656" i="2"/>
  <c r="I656" i="2"/>
  <c r="AB655" i="2"/>
  <c r="X655" i="2"/>
  <c r="I655" i="2"/>
  <c r="AB654" i="2"/>
  <c r="X654" i="2"/>
  <c r="I654" i="2"/>
  <c r="AB653" i="2"/>
  <c r="X653" i="2"/>
  <c r="I653" i="2"/>
  <c r="AB652" i="2"/>
  <c r="X652" i="2"/>
  <c r="I652" i="2"/>
  <c r="AB651" i="2"/>
  <c r="X651" i="2"/>
  <c r="I651" i="2"/>
  <c r="AB650" i="2"/>
  <c r="X650" i="2"/>
  <c r="I650" i="2"/>
  <c r="AB649" i="2"/>
  <c r="X649" i="2"/>
  <c r="I649" i="2"/>
  <c r="AB648" i="2"/>
  <c r="X648" i="2"/>
  <c r="I648" i="2"/>
  <c r="AB647" i="2"/>
  <c r="X647" i="2"/>
  <c r="I647" i="2"/>
  <c r="AB646" i="2"/>
  <c r="X646" i="2"/>
  <c r="I646" i="2"/>
  <c r="AB645" i="2"/>
  <c r="X645" i="2"/>
  <c r="I645" i="2"/>
  <c r="AB644" i="2"/>
  <c r="X644" i="2"/>
  <c r="I644" i="2"/>
  <c r="AB643" i="2"/>
  <c r="X643" i="2"/>
  <c r="I643" i="2"/>
  <c r="AB642" i="2"/>
  <c r="X642" i="2"/>
  <c r="I642" i="2"/>
  <c r="AB641" i="2"/>
  <c r="X641" i="2"/>
  <c r="I641" i="2"/>
  <c r="AB640" i="2"/>
  <c r="X640" i="2"/>
  <c r="I640" i="2"/>
  <c r="AB639" i="2"/>
  <c r="X639" i="2"/>
  <c r="I639" i="2"/>
  <c r="AB638" i="2"/>
  <c r="X638" i="2"/>
  <c r="I638" i="2"/>
  <c r="AB637" i="2"/>
  <c r="X637" i="2"/>
  <c r="I637" i="2"/>
  <c r="AB636" i="2"/>
  <c r="X636" i="2"/>
  <c r="I636" i="2"/>
  <c r="AB635" i="2"/>
  <c r="X635" i="2"/>
  <c r="I635" i="2"/>
  <c r="AB634" i="2"/>
  <c r="X634" i="2"/>
  <c r="I634" i="2"/>
  <c r="AB633" i="2"/>
  <c r="X633" i="2"/>
  <c r="I633" i="2"/>
  <c r="AB632" i="2"/>
  <c r="X632" i="2"/>
  <c r="I632" i="2"/>
  <c r="AB631" i="2"/>
  <c r="X631" i="2"/>
  <c r="I631" i="2"/>
  <c r="AB630" i="2"/>
  <c r="X630" i="2"/>
  <c r="I630" i="2"/>
  <c r="AB629" i="2"/>
  <c r="X629" i="2"/>
  <c r="I629" i="2"/>
  <c r="AB628" i="2"/>
  <c r="X628" i="2"/>
  <c r="I628" i="2"/>
  <c r="AB627" i="2"/>
  <c r="X627" i="2"/>
  <c r="I627" i="2"/>
  <c r="AB626" i="2"/>
  <c r="X626" i="2"/>
  <c r="I626" i="2"/>
  <c r="AB625" i="2"/>
  <c r="X625" i="2"/>
  <c r="I625" i="2"/>
  <c r="AB624" i="2"/>
  <c r="X624" i="2"/>
  <c r="I624" i="2"/>
  <c r="AB623" i="2"/>
  <c r="X623" i="2"/>
  <c r="I623" i="2"/>
  <c r="AB622" i="2"/>
  <c r="X622" i="2"/>
  <c r="I622" i="2"/>
  <c r="AB621" i="2"/>
  <c r="X621" i="2"/>
  <c r="I621" i="2"/>
  <c r="AB620" i="2"/>
  <c r="X620" i="2"/>
  <c r="I620" i="2"/>
  <c r="AB619" i="2"/>
  <c r="X619" i="2"/>
  <c r="I619" i="2"/>
  <c r="AB618" i="2"/>
  <c r="X618" i="2"/>
  <c r="I618" i="2"/>
  <c r="AB617" i="2"/>
  <c r="X617" i="2"/>
  <c r="I617" i="2"/>
  <c r="AB616" i="2"/>
  <c r="X616" i="2"/>
  <c r="I616" i="2"/>
  <c r="AB615" i="2"/>
  <c r="X615" i="2"/>
  <c r="I615" i="2"/>
  <c r="AB614" i="2"/>
  <c r="X614" i="2"/>
  <c r="I614" i="2"/>
  <c r="AB613" i="2"/>
  <c r="X613" i="2"/>
  <c r="I613" i="2"/>
  <c r="AB612" i="2"/>
  <c r="X612" i="2"/>
  <c r="I612" i="2"/>
  <c r="AB611" i="2"/>
  <c r="X611" i="2"/>
  <c r="I611" i="2"/>
  <c r="AB610" i="2"/>
  <c r="X610" i="2"/>
  <c r="I610" i="2"/>
  <c r="AB609" i="2"/>
  <c r="X609" i="2"/>
  <c r="I609" i="2"/>
  <c r="AB608" i="2"/>
  <c r="X608" i="2"/>
  <c r="I608" i="2"/>
  <c r="AB607" i="2"/>
  <c r="X607" i="2"/>
  <c r="I607" i="2"/>
  <c r="AB606" i="2"/>
  <c r="X606" i="2"/>
  <c r="I606" i="2"/>
  <c r="AB605" i="2"/>
  <c r="X605" i="2"/>
  <c r="I605" i="2"/>
  <c r="AB604" i="2"/>
  <c r="X604" i="2"/>
  <c r="I604" i="2"/>
  <c r="AB603" i="2"/>
  <c r="X603" i="2"/>
  <c r="I603" i="2"/>
  <c r="AB602" i="2"/>
  <c r="X602" i="2"/>
  <c r="I602" i="2"/>
  <c r="AB601" i="2"/>
  <c r="X601" i="2"/>
  <c r="I601" i="2"/>
  <c r="AB600" i="2"/>
  <c r="X600" i="2"/>
  <c r="I600" i="2"/>
  <c r="AB599" i="2"/>
  <c r="X599" i="2"/>
  <c r="I599" i="2"/>
  <c r="AB598" i="2"/>
  <c r="X598" i="2"/>
  <c r="I598" i="2"/>
  <c r="AB597" i="2"/>
  <c r="X597" i="2"/>
  <c r="I597" i="2"/>
  <c r="AB596" i="2"/>
  <c r="X596" i="2"/>
  <c r="I596" i="2"/>
  <c r="AB595" i="2"/>
  <c r="X595" i="2"/>
  <c r="I595" i="2"/>
  <c r="AB594" i="2"/>
  <c r="X594" i="2"/>
  <c r="I594" i="2"/>
  <c r="AB593" i="2"/>
  <c r="X593" i="2"/>
  <c r="I593" i="2"/>
  <c r="AB592" i="2"/>
  <c r="X592" i="2"/>
  <c r="I592" i="2"/>
  <c r="AB591" i="2"/>
  <c r="X591" i="2"/>
  <c r="I591" i="2"/>
  <c r="AB590" i="2"/>
  <c r="X590" i="2"/>
  <c r="I590" i="2"/>
  <c r="AB589" i="2"/>
  <c r="X589" i="2"/>
  <c r="I589" i="2"/>
  <c r="AB588" i="2"/>
  <c r="X588" i="2"/>
  <c r="I588" i="2"/>
  <c r="AB587" i="2"/>
  <c r="X587" i="2"/>
  <c r="I587" i="2"/>
  <c r="AB586" i="2"/>
  <c r="X586" i="2"/>
  <c r="I586" i="2"/>
  <c r="AB585" i="2"/>
  <c r="X585" i="2"/>
  <c r="I585" i="2"/>
  <c r="AB584" i="2"/>
  <c r="X584" i="2"/>
  <c r="I584" i="2"/>
  <c r="AB583" i="2"/>
  <c r="X583" i="2"/>
  <c r="I583" i="2"/>
  <c r="AB582" i="2"/>
  <c r="X582" i="2"/>
  <c r="I582" i="2"/>
  <c r="AB581" i="2"/>
  <c r="X581" i="2"/>
  <c r="I581" i="2"/>
  <c r="AB580" i="2"/>
  <c r="X580" i="2"/>
  <c r="I580" i="2"/>
  <c r="AB579" i="2"/>
  <c r="X579" i="2"/>
  <c r="I579" i="2"/>
  <c r="AB578" i="2"/>
  <c r="X578" i="2"/>
  <c r="I578" i="2"/>
  <c r="AB577" i="2"/>
  <c r="X577" i="2"/>
  <c r="I577" i="2"/>
  <c r="AB576" i="2"/>
  <c r="X576" i="2"/>
  <c r="I576" i="2"/>
  <c r="AB575" i="2"/>
  <c r="X575" i="2"/>
  <c r="I575" i="2"/>
  <c r="AB574" i="2"/>
  <c r="X574" i="2"/>
  <c r="I574" i="2"/>
  <c r="AB573" i="2"/>
  <c r="X573" i="2"/>
  <c r="I573" i="2"/>
  <c r="AB572" i="2"/>
  <c r="X572" i="2"/>
  <c r="I572" i="2"/>
  <c r="AB571" i="2"/>
  <c r="X571" i="2"/>
  <c r="I571" i="2"/>
  <c r="AB570" i="2"/>
  <c r="X570" i="2"/>
  <c r="I570" i="2"/>
  <c r="AB569" i="2"/>
  <c r="X569" i="2"/>
  <c r="I569" i="2"/>
  <c r="AB568" i="2"/>
  <c r="X568" i="2"/>
  <c r="I568" i="2"/>
  <c r="AB567" i="2"/>
  <c r="X567" i="2"/>
  <c r="I567" i="2"/>
  <c r="AB566" i="2"/>
  <c r="X566" i="2"/>
  <c r="I566" i="2"/>
  <c r="AB565" i="2"/>
  <c r="X565" i="2"/>
  <c r="I565" i="2"/>
  <c r="AB564" i="2"/>
  <c r="X564" i="2"/>
  <c r="I564" i="2"/>
  <c r="AB563" i="2"/>
  <c r="X563" i="2"/>
  <c r="I563" i="2"/>
  <c r="AB562" i="2"/>
  <c r="X562" i="2"/>
  <c r="I562" i="2"/>
  <c r="AB561" i="2"/>
  <c r="X561" i="2"/>
  <c r="I561" i="2"/>
  <c r="AB560" i="2"/>
  <c r="X560" i="2"/>
  <c r="I560" i="2"/>
  <c r="AB559" i="2"/>
  <c r="X559" i="2"/>
  <c r="I559" i="2"/>
  <c r="AB558" i="2"/>
  <c r="X558" i="2"/>
  <c r="I558" i="2"/>
  <c r="AB557" i="2"/>
  <c r="X557" i="2"/>
  <c r="I557" i="2"/>
  <c r="AB556" i="2"/>
  <c r="X556" i="2"/>
  <c r="I556" i="2"/>
  <c r="AB555" i="2"/>
  <c r="X555" i="2"/>
  <c r="I555" i="2"/>
  <c r="AB554" i="2"/>
  <c r="X554" i="2"/>
  <c r="I554" i="2"/>
  <c r="AB553" i="2"/>
  <c r="X553" i="2"/>
  <c r="I553" i="2"/>
  <c r="AB552" i="2"/>
  <c r="X552" i="2"/>
  <c r="I552" i="2"/>
  <c r="AB551" i="2"/>
  <c r="X551" i="2"/>
  <c r="I551" i="2"/>
  <c r="AB550" i="2"/>
  <c r="X550" i="2"/>
  <c r="I550" i="2"/>
  <c r="AB549" i="2"/>
  <c r="X549" i="2"/>
  <c r="I549" i="2"/>
  <c r="AB548" i="2"/>
  <c r="X548" i="2"/>
  <c r="I548" i="2"/>
  <c r="AB547" i="2"/>
  <c r="X547" i="2"/>
  <c r="I547" i="2"/>
  <c r="AB546" i="2"/>
  <c r="X546" i="2"/>
  <c r="I546" i="2"/>
  <c r="AB545" i="2"/>
  <c r="X545" i="2"/>
  <c r="I545" i="2"/>
  <c r="AB544" i="2"/>
  <c r="X544" i="2"/>
  <c r="I544" i="2"/>
  <c r="AB543" i="2"/>
  <c r="X543" i="2"/>
  <c r="I543" i="2"/>
  <c r="AB542" i="2"/>
  <c r="X542" i="2"/>
  <c r="I542" i="2"/>
  <c r="AB541" i="2"/>
  <c r="X541" i="2"/>
  <c r="I541" i="2"/>
  <c r="AB540" i="2"/>
  <c r="X540" i="2"/>
  <c r="I540" i="2"/>
  <c r="AB539" i="2"/>
  <c r="X539" i="2"/>
  <c r="I539" i="2"/>
  <c r="AB538" i="2"/>
  <c r="X538" i="2"/>
  <c r="I538" i="2"/>
  <c r="AB537" i="2"/>
  <c r="X537" i="2"/>
  <c r="I537" i="2"/>
  <c r="AB536" i="2"/>
  <c r="X536" i="2"/>
  <c r="I536" i="2"/>
  <c r="AB535" i="2"/>
  <c r="X535" i="2"/>
  <c r="I535" i="2"/>
  <c r="AB534" i="2"/>
  <c r="X534" i="2"/>
  <c r="I534" i="2"/>
  <c r="AB533" i="2"/>
  <c r="X533" i="2"/>
  <c r="I533" i="2"/>
  <c r="AB532" i="2"/>
  <c r="X532" i="2"/>
  <c r="I532" i="2"/>
  <c r="AB531" i="2"/>
  <c r="X531" i="2"/>
  <c r="I531" i="2"/>
  <c r="AB530" i="2"/>
  <c r="X530" i="2"/>
  <c r="I530" i="2"/>
  <c r="AB529" i="2"/>
  <c r="X529" i="2"/>
  <c r="I529" i="2"/>
  <c r="AB528" i="2"/>
  <c r="X528" i="2"/>
  <c r="I528" i="2"/>
  <c r="AB527" i="2"/>
  <c r="X527" i="2"/>
  <c r="I527" i="2"/>
  <c r="AB526" i="2"/>
  <c r="X526" i="2"/>
  <c r="I526" i="2"/>
  <c r="AB525" i="2"/>
  <c r="X525" i="2"/>
  <c r="I525" i="2"/>
  <c r="AB524" i="2"/>
  <c r="X524" i="2"/>
  <c r="I524" i="2"/>
  <c r="AB523" i="2"/>
  <c r="X523" i="2"/>
  <c r="I523" i="2"/>
  <c r="AB522" i="2"/>
  <c r="X522" i="2"/>
  <c r="I522" i="2"/>
  <c r="AB521" i="2"/>
  <c r="X521" i="2"/>
  <c r="I521" i="2"/>
  <c r="AB520" i="2"/>
  <c r="X520" i="2"/>
  <c r="I520" i="2"/>
  <c r="AB519" i="2"/>
  <c r="X519" i="2"/>
  <c r="I519" i="2"/>
  <c r="AB518" i="2"/>
  <c r="X518" i="2"/>
  <c r="I518" i="2"/>
  <c r="AB517" i="2"/>
  <c r="X517" i="2"/>
  <c r="I517" i="2"/>
  <c r="AB516" i="2"/>
  <c r="X516" i="2"/>
  <c r="I516" i="2"/>
  <c r="AB515" i="2"/>
  <c r="X515" i="2"/>
  <c r="I515" i="2"/>
  <c r="X514" i="2"/>
  <c r="I514" i="2"/>
  <c r="X513" i="2"/>
  <c r="I513" i="2"/>
  <c r="X512" i="2"/>
  <c r="I512" i="2"/>
  <c r="X511" i="2"/>
  <c r="I511" i="2"/>
  <c r="X510" i="2"/>
  <c r="I510" i="2"/>
  <c r="X509" i="2"/>
  <c r="I509" i="2"/>
  <c r="X508" i="2"/>
  <c r="I508" i="2"/>
  <c r="X507" i="2"/>
  <c r="I507" i="2"/>
  <c r="X506" i="2"/>
  <c r="I506" i="2"/>
  <c r="X505" i="2"/>
  <c r="I505" i="2"/>
  <c r="X504" i="2"/>
  <c r="I504" i="2"/>
  <c r="X503" i="2"/>
  <c r="I503" i="2"/>
  <c r="X502" i="2"/>
  <c r="I502" i="2"/>
  <c r="X501" i="2"/>
  <c r="I501" i="2"/>
  <c r="X500" i="2"/>
  <c r="I500" i="2"/>
  <c r="X499" i="2"/>
  <c r="I499" i="2"/>
  <c r="X498" i="2"/>
  <c r="I498" i="2"/>
  <c r="X497" i="2"/>
  <c r="I497" i="2"/>
  <c r="X496" i="2"/>
  <c r="I496" i="2"/>
  <c r="X495" i="2"/>
  <c r="I495" i="2"/>
  <c r="X494" i="2"/>
  <c r="I494" i="2"/>
  <c r="X493" i="2"/>
  <c r="I493" i="2"/>
  <c r="X492" i="2"/>
  <c r="I492" i="2"/>
  <c r="X491" i="2"/>
  <c r="I491" i="2"/>
  <c r="X490" i="2"/>
  <c r="I490" i="2"/>
  <c r="X489" i="2"/>
  <c r="I489" i="2"/>
  <c r="X488" i="2"/>
  <c r="I488" i="2"/>
  <c r="X487" i="2"/>
  <c r="I487" i="2"/>
  <c r="X486" i="2"/>
  <c r="I486" i="2"/>
  <c r="X485" i="2"/>
  <c r="I485" i="2"/>
  <c r="X484" i="2"/>
  <c r="I484" i="2"/>
  <c r="X483" i="2"/>
  <c r="I483" i="2"/>
  <c r="X482" i="2"/>
  <c r="I482" i="2"/>
  <c r="X481" i="2"/>
  <c r="I481" i="2"/>
  <c r="X480" i="2"/>
  <c r="I480" i="2"/>
  <c r="X479" i="2"/>
  <c r="I479" i="2"/>
  <c r="X478" i="2"/>
  <c r="I478" i="2"/>
  <c r="X477" i="2"/>
  <c r="I477" i="2"/>
  <c r="X476" i="2"/>
  <c r="I476" i="2"/>
  <c r="X475" i="2"/>
  <c r="I475" i="2"/>
  <c r="X474" i="2"/>
  <c r="I474" i="2"/>
  <c r="X473" i="2"/>
  <c r="I473" i="2"/>
  <c r="X472" i="2"/>
  <c r="I472" i="2"/>
  <c r="X471" i="2"/>
  <c r="I471" i="2"/>
  <c r="X470" i="2"/>
  <c r="I470" i="2"/>
  <c r="X469" i="2"/>
  <c r="I469" i="2"/>
  <c r="X468" i="2"/>
  <c r="I468" i="2"/>
  <c r="X467" i="2"/>
  <c r="I467" i="2"/>
  <c r="X466" i="2"/>
  <c r="I466" i="2"/>
  <c r="X465" i="2"/>
  <c r="I465" i="2"/>
  <c r="X464" i="2"/>
  <c r="I464" i="2"/>
  <c r="X463" i="2"/>
  <c r="I463" i="2"/>
  <c r="X462" i="2"/>
  <c r="I462" i="2"/>
  <c r="X461" i="2"/>
  <c r="I461" i="2"/>
  <c r="X460" i="2"/>
  <c r="I460" i="2"/>
  <c r="X459" i="2"/>
  <c r="I459" i="2"/>
  <c r="X458" i="2"/>
  <c r="I458" i="2"/>
  <c r="X457" i="2"/>
  <c r="I457" i="2"/>
  <c r="X456" i="2"/>
  <c r="I456" i="2"/>
  <c r="X455" i="2"/>
  <c r="I455" i="2"/>
  <c r="X454" i="2"/>
  <c r="I454" i="2"/>
  <c r="X453" i="2"/>
  <c r="I453" i="2"/>
  <c r="X452" i="2"/>
  <c r="I452" i="2"/>
  <c r="X451" i="2"/>
  <c r="I451" i="2"/>
  <c r="X450" i="2"/>
  <c r="I450" i="2"/>
  <c r="X449" i="2"/>
  <c r="I449" i="2"/>
  <c r="X448" i="2"/>
  <c r="I448" i="2"/>
  <c r="X447" i="2"/>
  <c r="I447" i="2"/>
  <c r="X446" i="2"/>
  <c r="I446" i="2"/>
  <c r="X445" i="2"/>
  <c r="I445" i="2"/>
  <c r="X444" i="2"/>
  <c r="I444" i="2"/>
  <c r="X443" i="2"/>
  <c r="I443" i="2"/>
  <c r="X442" i="2"/>
  <c r="I442" i="2"/>
  <c r="X441" i="2"/>
  <c r="I441" i="2"/>
  <c r="X440" i="2"/>
  <c r="I440" i="2"/>
  <c r="X439" i="2"/>
  <c r="I439" i="2"/>
  <c r="X438" i="2"/>
  <c r="I438" i="2"/>
  <c r="X437" i="2"/>
  <c r="I437" i="2"/>
  <c r="X436" i="2"/>
  <c r="I436" i="2"/>
  <c r="X435" i="2"/>
  <c r="I435" i="2"/>
  <c r="X434" i="2"/>
  <c r="I434" i="2"/>
  <c r="X433" i="2"/>
  <c r="I433" i="2"/>
  <c r="X432" i="2"/>
  <c r="I432" i="2"/>
  <c r="X431" i="2"/>
  <c r="I431" i="2"/>
  <c r="X430" i="2"/>
  <c r="I430" i="2"/>
  <c r="X429" i="2"/>
  <c r="I429" i="2"/>
  <c r="X428" i="2"/>
  <c r="I428" i="2"/>
  <c r="X427" i="2"/>
  <c r="I427" i="2"/>
  <c r="X426" i="2"/>
  <c r="I426" i="2"/>
  <c r="X425" i="2"/>
  <c r="I425" i="2"/>
  <c r="X424" i="2"/>
  <c r="I424" i="2"/>
  <c r="X423" i="2"/>
  <c r="I423" i="2"/>
  <c r="X422" i="2"/>
  <c r="I422" i="2"/>
  <c r="X421" i="2"/>
  <c r="I421" i="2"/>
  <c r="X420" i="2"/>
  <c r="I420" i="2"/>
  <c r="X419" i="2"/>
  <c r="I419" i="2"/>
  <c r="X418" i="2"/>
  <c r="I418" i="2"/>
  <c r="X417" i="2"/>
  <c r="I417" i="2"/>
  <c r="X416" i="2"/>
  <c r="I416" i="2"/>
  <c r="X415" i="2"/>
  <c r="I415" i="2"/>
  <c r="X414" i="2"/>
  <c r="I414" i="2"/>
  <c r="X413" i="2"/>
  <c r="I413" i="2"/>
  <c r="X412" i="2"/>
  <c r="I412" i="2"/>
  <c r="X411" i="2"/>
  <c r="I411" i="2"/>
  <c r="X410" i="2"/>
  <c r="I410" i="2"/>
  <c r="X409" i="2"/>
  <c r="I409" i="2"/>
  <c r="X408" i="2"/>
  <c r="I408" i="2"/>
  <c r="X407" i="2"/>
  <c r="I407" i="2"/>
  <c r="X406" i="2"/>
  <c r="I406" i="2"/>
  <c r="X405" i="2"/>
  <c r="I405" i="2"/>
  <c r="X404" i="2"/>
  <c r="I404" i="2"/>
  <c r="X403" i="2"/>
  <c r="I403" i="2"/>
  <c r="X402" i="2"/>
  <c r="I402" i="2"/>
  <c r="X401" i="2"/>
  <c r="I401" i="2"/>
  <c r="X400" i="2"/>
  <c r="I400" i="2"/>
  <c r="X399" i="2"/>
  <c r="I399" i="2"/>
  <c r="X398" i="2"/>
  <c r="I398" i="2"/>
  <c r="X397" i="2"/>
  <c r="I397" i="2"/>
  <c r="X396" i="2"/>
  <c r="I396" i="2"/>
  <c r="X395" i="2"/>
  <c r="I395" i="2"/>
  <c r="X394" i="2"/>
  <c r="I394" i="2"/>
  <c r="X393" i="2"/>
  <c r="I393" i="2"/>
  <c r="X392" i="2"/>
  <c r="I392" i="2"/>
  <c r="X391" i="2"/>
  <c r="I391" i="2"/>
  <c r="X390" i="2"/>
  <c r="I390" i="2"/>
  <c r="X389" i="2"/>
  <c r="I389" i="2"/>
  <c r="X388" i="2"/>
  <c r="I388" i="2"/>
  <c r="X387" i="2"/>
  <c r="I387" i="2"/>
  <c r="X386" i="2"/>
  <c r="I386" i="2"/>
  <c r="X385" i="2"/>
  <c r="I385" i="2"/>
  <c r="X384" i="2"/>
  <c r="I384" i="2"/>
  <c r="X383" i="2"/>
  <c r="I383" i="2"/>
  <c r="X382" i="2"/>
  <c r="I382" i="2"/>
  <c r="X381" i="2"/>
  <c r="I381" i="2"/>
  <c r="X380" i="2"/>
  <c r="I380" i="2"/>
  <c r="X379" i="2"/>
  <c r="I379" i="2"/>
  <c r="X378" i="2"/>
  <c r="I378" i="2"/>
  <c r="X377" i="2"/>
  <c r="I377" i="2"/>
  <c r="X376" i="2"/>
  <c r="I376" i="2"/>
  <c r="X375" i="2"/>
  <c r="I375" i="2"/>
  <c r="X374" i="2"/>
  <c r="I374" i="2"/>
  <c r="X373" i="2"/>
  <c r="I373" i="2"/>
  <c r="X372" i="2"/>
  <c r="I372" i="2"/>
  <c r="X371" i="2"/>
  <c r="I371" i="2"/>
  <c r="X370" i="2"/>
  <c r="I370" i="2"/>
  <c r="X369" i="2"/>
  <c r="I369" i="2"/>
  <c r="X368" i="2"/>
  <c r="I368" i="2"/>
  <c r="X367" i="2"/>
  <c r="I367" i="2"/>
  <c r="X366" i="2"/>
  <c r="I366" i="2"/>
  <c r="X365" i="2"/>
  <c r="I365" i="2"/>
  <c r="X364" i="2"/>
  <c r="I364" i="2"/>
  <c r="X363" i="2"/>
  <c r="I363" i="2"/>
  <c r="X362" i="2"/>
  <c r="I362" i="2"/>
  <c r="X361" i="2"/>
  <c r="I361" i="2"/>
  <c r="X360" i="2"/>
  <c r="I360" i="2"/>
  <c r="X359" i="2"/>
  <c r="I359" i="2"/>
  <c r="X358" i="2"/>
  <c r="I358" i="2"/>
  <c r="X357" i="2"/>
  <c r="I357" i="2"/>
  <c r="X356" i="2"/>
  <c r="I356" i="2"/>
  <c r="X355" i="2"/>
  <c r="I355" i="2"/>
  <c r="X354" i="2"/>
  <c r="I354" i="2"/>
  <c r="X353" i="2"/>
  <c r="I353" i="2"/>
  <c r="X352" i="2"/>
  <c r="I352" i="2"/>
  <c r="X351" i="2"/>
  <c r="I351" i="2"/>
  <c r="X350" i="2"/>
  <c r="I350" i="2"/>
  <c r="X349" i="2"/>
  <c r="I349" i="2"/>
  <c r="X348" i="2"/>
  <c r="I348" i="2"/>
  <c r="X347" i="2"/>
  <c r="I347" i="2"/>
  <c r="X346" i="2"/>
  <c r="I346" i="2"/>
  <c r="X345" i="2"/>
  <c r="I345" i="2"/>
  <c r="X344" i="2"/>
  <c r="I344" i="2"/>
  <c r="X343" i="2"/>
  <c r="I343" i="2"/>
  <c r="X342" i="2"/>
  <c r="I342" i="2"/>
  <c r="X341" i="2"/>
  <c r="I341" i="2"/>
  <c r="X340" i="2"/>
  <c r="I340" i="2"/>
  <c r="X339" i="2"/>
  <c r="I339" i="2"/>
  <c r="X338" i="2"/>
  <c r="I338" i="2"/>
  <c r="X337" i="2"/>
  <c r="I337" i="2"/>
  <c r="X336" i="2"/>
  <c r="I336" i="2"/>
  <c r="X335" i="2"/>
  <c r="I335" i="2"/>
  <c r="X334" i="2"/>
  <c r="I334" i="2"/>
  <c r="X333" i="2"/>
  <c r="I333" i="2"/>
  <c r="X332" i="2"/>
  <c r="I332" i="2"/>
  <c r="X331" i="2"/>
  <c r="I331" i="2"/>
  <c r="X330" i="2"/>
  <c r="I330" i="2"/>
  <c r="X329" i="2"/>
  <c r="I329" i="2"/>
  <c r="X328" i="2"/>
  <c r="I328" i="2"/>
  <c r="X327" i="2"/>
  <c r="I327" i="2"/>
  <c r="X326" i="2"/>
  <c r="I326" i="2"/>
  <c r="X325" i="2"/>
  <c r="I325" i="2"/>
  <c r="X324" i="2"/>
  <c r="I324" i="2"/>
  <c r="X323" i="2"/>
  <c r="I323" i="2"/>
  <c r="X322" i="2"/>
  <c r="I322" i="2"/>
  <c r="X321" i="2"/>
  <c r="I321" i="2"/>
  <c r="X320" i="2"/>
  <c r="I320" i="2"/>
  <c r="X319" i="2"/>
  <c r="I319" i="2"/>
  <c r="X318" i="2"/>
  <c r="I318" i="2"/>
  <c r="X317" i="2"/>
  <c r="I317" i="2"/>
  <c r="X316" i="2"/>
  <c r="I316" i="2"/>
  <c r="X315" i="2"/>
  <c r="I315" i="2"/>
  <c r="X314" i="2"/>
  <c r="I314" i="2"/>
  <c r="X313" i="2"/>
  <c r="I313" i="2"/>
  <c r="X312" i="2"/>
  <c r="I312" i="2"/>
  <c r="X311" i="2"/>
  <c r="I311" i="2"/>
  <c r="X310" i="2"/>
  <c r="I310" i="2"/>
  <c r="X309" i="2"/>
  <c r="I309" i="2"/>
  <c r="X308" i="2"/>
  <c r="I308" i="2"/>
  <c r="X307" i="2"/>
  <c r="I307" i="2"/>
  <c r="X306" i="2"/>
  <c r="I306" i="2"/>
  <c r="X305" i="2"/>
  <c r="I305" i="2"/>
  <c r="X304" i="2"/>
  <c r="I304" i="2"/>
  <c r="X303" i="2"/>
  <c r="I303" i="2"/>
  <c r="X302" i="2"/>
  <c r="I302" i="2"/>
  <c r="X301" i="2"/>
  <c r="I301" i="2"/>
  <c r="X300" i="2"/>
  <c r="I300" i="2"/>
  <c r="X299" i="2"/>
  <c r="I299" i="2"/>
  <c r="X298" i="2"/>
  <c r="I298" i="2"/>
  <c r="X297" i="2"/>
  <c r="I297" i="2"/>
  <c r="X296" i="2"/>
  <c r="I296" i="2"/>
  <c r="X295" i="2"/>
  <c r="I295" i="2"/>
  <c r="X294" i="2"/>
  <c r="I294" i="2"/>
  <c r="X293" i="2"/>
  <c r="I293" i="2"/>
  <c r="X292" i="2"/>
  <c r="I292" i="2"/>
  <c r="X291" i="2"/>
  <c r="I291" i="2"/>
  <c r="X290" i="2"/>
  <c r="I290" i="2"/>
  <c r="X289" i="2"/>
  <c r="I289" i="2"/>
  <c r="X288" i="2"/>
  <c r="I288" i="2"/>
  <c r="X287" i="2"/>
  <c r="I287" i="2"/>
  <c r="X286" i="2"/>
  <c r="I286" i="2"/>
  <c r="X285" i="2"/>
  <c r="I285" i="2"/>
  <c r="X284" i="2"/>
  <c r="I284" i="2"/>
  <c r="X283" i="2"/>
  <c r="I283" i="2"/>
  <c r="X282" i="2"/>
  <c r="I282" i="2"/>
  <c r="X281" i="2"/>
  <c r="I281" i="2"/>
  <c r="X280" i="2"/>
  <c r="I280" i="2"/>
  <c r="X279" i="2"/>
  <c r="I279" i="2"/>
  <c r="X278" i="2"/>
  <c r="I278" i="2"/>
  <c r="X277" i="2"/>
  <c r="I277" i="2"/>
  <c r="X276" i="2"/>
  <c r="I276" i="2"/>
  <c r="X275" i="2"/>
  <c r="I275" i="2"/>
  <c r="X274" i="2"/>
  <c r="I274" i="2"/>
  <c r="X273" i="2"/>
  <c r="I273" i="2"/>
  <c r="X272" i="2"/>
  <c r="I272" i="2"/>
  <c r="X271" i="2"/>
  <c r="I271" i="2"/>
  <c r="X270" i="2"/>
  <c r="I270" i="2"/>
  <c r="X269" i="2"/>
  <c r="I269" i="2"/>
  <c r="X268" i="2"/>
  <c r="I268" i="2"/>
  <c r="X267" i="2"/>
  <c r="I267" i="2"/>
  <c r="X266" i="2"/>
  <c r="I266" i="2"/>
  <c r="X265" i="2"/>
  <c r="I265" i="2"/>
  <c r="X264" i="2"/>
  <c r="I264" i="2"/>
  <c r="X263" i="2"/>
  <c r="I263" i="2"/>
  <c r="X262" i="2"/>
  <c r="I262" i="2"/>
  <c r="X261" i="2"/>
  <c r="I261" i="2"/>
  <c r="X260" i="2"/>
  <c r="I260" i="2"/>
  <c r="X259" i="2"/>
  <c r="I259" i="2"/>
  <c r="X258" i="2"/>
  <c r="I258" i="2"/>
  <c r="X257" i="2"/>
  <c r="I257" i="2"/>
  <c r="X256" i="2"/>
  <c r="I256" i="2"/>
  <c r="X255" i="2"/>
  <c r="I255" i="2"/>
  <c r="X254" i="2"/>
  <c r="I254" i="2"/>
  <c r="X253" i="2"/>
  <c r="I253" i="2"/>
  <c r="X252" i="2"/>
  <c r="I252" i="2"/>
  <c r="X251" i="2"/>
  <c r="I251" i="2"/>
  <c r="X250" i="2"/>
  <c r="I250" i="2"/>
  <c r="X249" i="2"/>
  <c r="I249" i="2"/>
  <c r="X248" i="2"/>
  <c r="I248" i="2"/>
  <c r="X247" i="2"/>
  <c r="I247" i="2"/>
  <c r="X246" i="2"/>
  <c r="I246" i="2"/>
  <c r="X245" i="2"/>
  <c r="I245" i="2"/>
  <c r="X244" i="2"/>
  <c r="I244" i="2"/>
  <c r="X243" i="2"/>
  <c r="I243" i="2"/>
  <c r="X242" i="2"/>
  <c r="I242" i="2"/>
  <c r="X241" i="2"/>
  <c r="I241" i="2"/>
  <c r="X240" i="2"/>
  <c r="I240" i="2"/>
  <c r="X239" i="2"/>
  <c r="I239" i="2"/>
  <c r="X238" i="2"/>
  <c r="I238" i="2"/>
  <c r="X237" i="2"/>
  <c r="I237" i="2"/>
  <c r="X236" i="2"/>
  <c r="I236" i="2"/>
  <c r="X235" i="2"/>
  <c r="I235" i="2"/>
  <c r="X234" i="2"/>
  <c r="I234" i="2"/>
  <c r="X233" i="2"/>
  <c r="I233" i="2"/>
  <c r="X232" i="2"/>
  <c r="I232" i="2"/>
  <c r="X231" i="2"/>
  <c r="I231" i="2"/>
  <c r="X230" i="2"/>
  <c r="I230" i="2"/>
  <c r="X229" i="2"/>
  <c r="I229" i="2"/>
  <c r="X228" i="2"/>
  <c r="I228" i="2"/>
  <c r="X227" i="2"/>
  <c r="I227" i="2"/>
  <c r="X226" i="2"/>
  <c r="I226" i="2"/>
  <c r="X225" i="2"/>
  <c r="I225" i="2"/>
  <c r="X224" i="2"/>
  <c r="I224" i="2"/>
  <c r="X223" i="2"/>
  <c r="I223" i="2"/>
  <c r="X222" i="2"/>
  <c r="I222" i="2"/>
  <c r="X221" i="2"/>
  <c r="I221" i="2"/>
  <c r="X220" i="2"/>
  <c r="I220" i="2"/>
  <c r="X219" i="2"/>
  <c r="I219" i="2"/>
  <c r="X218" i="2"/>
  <c r="I218" i="2"/>
  <c r="X217" i="2"/>
  <c r="I217" i="2"/>
  <c r="X216" i="2"/>
  <c r="I216" i="2"/>
  <c r="X215" i="2"/>
  <c r="I215" i="2"/>
  <c r="X214" i="2"/>
  <c r="I214" i="2"/>
  <c r="X213" i="2"/>
  <c r="I213" i="2"/>
  <c r="X212" i="2"/>
  <c r="I212" i="2"/>
  <c r="X211" i="2"/>
  <c r="I211" i="2"/>
  <c r="X210" i="2"/>
  <c r="I210" i="2"/>
  <c r="X209" i="2"/>
  <c r="I209" i="2"/>
  <c r="X208" i="2"/>
  <c r="I208" i="2"/>
  <c r="X207" i="2"/>
  <c r="I207" i="2"/>
  <c r="X206" i="2"/>
  <c r="I206" i="2"/>
  <c r="X205" i="2"/>
  <c r="I205" i="2"/>
  <c r="X204" i="2"/>
  <c r="I204" i="2"/>
  <c r="X203" i="2"/>
  <c r="I203" i="2"/>
  <c r="X202" i="2"/>
  <c r="I202" i="2"/>
  <c r="X201" i="2"/>
  <c r="I201" i="2"/>
  <c r="X200" i="2"/>
  <c r="I200" i="2"/>
  <c r="X199" i="2"/>
  <c r="I199" i="2"/>
  <c r="X198" i="2"/>
  <c r="I198" i="2"/>
  <c r="X197" i="2"/>
  <c r="I197" i="2"/>
  <c r="X196" i="2"/>
  <c r="I196" i="2"/>
  <c r="X195" i="2"/>
  <c r="I195" i="2"/>
  <c r="X194" i="2"/>
  <c r="I194" i="2"/>
  <c r="X193" i="2"/>
  <c r="I193" i="2"/>
  <c r="X192" i="2"/>
  <c r="I192" i="2"/>
  <c r="X191" i="2"/>
  <c r="I191" i="2"/>
  <c r="X190" i="2"/>
  <c r="I190" i="2"/>
  <c r="X189" i="2"/>
  <c r="I189" i="2"/>
  <c r="X188" i="2"/>
  <c r="I188" i="2"/>
  <c r="X187" i="2"/>
  <c r="I187" i="2"/>
  <c r="X186" i="2"/>
  <c r="I186" i="2"/>
  <c r="X185" i="2"/>
  <c r="I185" i="2"/>
  <c r="X184" i="2"/>
  <c r="I184" i="2"/>
  <c r="X183" i="2"/>
  <c r="I183" i="2"/>
  <c r="X182" i="2"/>
  <c r="I182" i="2"/>
  <c r="X181" i="2"/>
  <c r="I181" i="2"/>
  <c r="X180" i="2"/>
  <c r="I180" i="2"/>
  <c r="X179" i="2"/>
  <c r="I179" i="2"/>
  <c r="X178" i="2"/>
  <c r="I178" i="2"/>
  <c r="X177" i="2"/>
  <c r="I177" i="2"/>
  <c r="X176" i="2"/>
  <c r="I176" i="2"/>
  <c r="X175" i="2"/>
  <c r="I175" i="2"/>
  <c r="X174" i="2"/>
  <c r="I174" i="2"/>
  <c r="X173" i="2"/>
  <c r="I173" i="2"/>
  <c r="X172" i="2"/>
  <c r="I172" i="2"/>
  <c r="X171" i="2"/>
  <c r="I171" i="2"/>
  <c r="X170" i="2"/>
  <c r="I170" i="2"/>
  <c r="X169" i="2"/>
  <c r="I169" i="2"/>
  <c r="X168" i="2"/>
  <c r="I168" i="2"/>
  <c r="X167" i="2"/>
  <c r="I167" i="2"/>
  <c r="X166" i="2"/>
  <c r="I166" i="2"/>
  <c r="X165" i="2"/>
  <c r="I165" i="2"/>
  <c r="X164" i="2"/>
  <c r="I164" i="2"/>
  <c r="X163" i="2"/>
  <c r="I163" i="2"/>
  <c r="X162" i="2"/>
  <c r="I162" i="2"/>
  <c r="X161" i="2"/>
  <c r="I161" i="2"/>
  <c r="X160" i="2"/>
  <c r="I160" i="2"/>
  <c r="X159" i="2"/>
  <c r="I159" i="2"/>
  <c r="X158" i="2"/>
  <c r="I158" i="2"/>
  <c r="X157" i="2"/>
  <c r="I157" i="2"/>
  <c r="X156" i="2"/>
  <c r="I156" i="2"/>
  <c r="X155" i="2"/>
  <c r="I155" i="2"/>
  <c r="X154" i="2"/>
  <c r="I154" i="2"/>
  <c r="X153" i="2"/>
  <c r="I153" i="2"/>
  <c r="X152" i="2"/>
  <c r="I152" i="2"/>
  <c r="X151" i="2"/>
  <c r="I151" i="2"/>
  <c r="X150" i="2"/>
  <c r="I150" i="2"/>
  <c r="X149" i="2"/>
  <c r="I149" i="2"/>
  <c r="X148" i="2"/>
  <c r="I148" i="2"/>
  <c r="X147" i="2"/>
  <c r="I147" i="2"/>
  <c r="X146" i="2"/>
  <c r="I146" i="2"/>
  <c r="X145" i="2"/>
  <c r="I145" i="2"/>
  <c r="X144" i="2"/>
  <c r="I144" i="2"/>
  <c r="X143" i="2"/>
  <c r="I143" i="2"/>
  <c r="X142" i="2"/>
  <c r="I142" i="2"/>
  <c r="X141" i="2"/>
  <c r="I141" i="2"/>
  <c r="X140" i="2"/>
  <c r="I140" i="2"/>
  <c r="X139" i="2"/>
  <c r="I139" i="2"/>
  <c r="X138" i="2"/>
  <c r="I138" i="2"/>
  <c r="X137" i="2"/>
  <c r="I137" i="2"/>
  <c r="X136" i="2"/>
  <c r="I136" i="2"/>
  <c r="X135" i="2"/>
  <c r="I135" i="2"/>
  <c r="X134" i="2"/>
  <c r="I134" i="2"/>
  <c r="X133" i="2"/>
  <c r="I133" i="2"/>
  <c r="X132" i="2"/>
  <c r="I132" i="2"/>
  <c r="X131" i="2"/>
  <c r="I131" i="2"/>
  <c r="X130" i="2"/>
  <c r="I130" i="2"/>
  <c r="X129" i="2"/>
  <c r="I129" i="2"/>
  <c r="X128" i="2"/>
  <c r="I128" i="2"/>
  <c r="X127" i="2"/>
  <c r="I127" i="2"/>
  <c r="X126" i="2"/>
  <c r="I126" i="2"/>
  <c r="X125" i="2"/>
  <c r="I125" i="2"/>
  <c r="X124" i="2"/>
  <c r="I124" i="2"/>
  <c r="X123" i="2"/>
  <c r="I123" i="2"/>
  <c r="X122" i="2"/>
  <c r="I122" i="2"/>
  <c r="X121" i="2"/>
  <c r="I121" i="2"/>
  <c r="X120" i="2"/>
  <c r="I120" i="2"/>
  <c r="X119" i="2"/>
  <c r="I119" i="2"/>
  <c r="X118" i="2"/>
  <c r="I118" i="2"/>
  <c r="X117" i="2"/>
  <c r="I117" i="2"/>
  <c r="X116" i="2"/>
  <c r="I116" i="2"/>
  <c r="X115" i="2"/>
  <c r="I115" i="2"/>
  <c r="X114" i="2"/>
  <c r="I114" i="2"/>
  <c r="X113" i="2"/>
  <c r="I113" i="2"/>
  <c r="X112" i="2"/>
  <c r="I112" i="2"/>
  <c r="X111" i="2"/>
  <c r="I111" i="2"/>
  <c r="X110" i="2"/>
  <c r="I110" i="2"/>
  <c r="X109" i="2"/>
  <c r="I109" i="2"/>
  <c r="X108" i="2"/>
  <c r="I108" i="2"/>
  <c r="X107" i="2"/>
  <c r="I107" i="2"/>
  <c r="X106" i="2"/>
  <c r="I106" i="2"/>
  <c r="X105" i="2"/>
  <c r="I105" i="2"/>
  <c r="X104" i="2"/>
  <c r="I104" i="2"/>
  <c r="X103" i="2"/>
  <c r="I103" i="2"/>
  <c r="X102" i="2"/>
  <c r="I102" i="2"/>
  <c r="X101" i="2"/>
  <c r="I101" i="2"/>
  <c r="X100" i="2"/>
  <c r="I100" i="2"/>
  <c r="X99" i="2"/>
  <c r="I99" i="2"/>
  <c r="X98" i="2"/>
  <c r="I98" i="2"/>
  <c r="X97" i="2"/>
  <c r="I97" i="2"/>
  <c r="X96" i="2"/>
  <c r="I96" i="2"/>
  <c r="X95" i="2"/>
  <c r="I95" i="2"/>
  <c r="X94" i="2"/>
  <c r="I94" i="2"/>
  <c r="X93" i="2"/>
  <c r="I93" i="2"/>
  <c r="X92" i="2"/>
  <c r="I92" i="2"/>
  <c r="X91" i="2"/>
  <c r="I91" i="2"/>
  <c r="X90" i="2"/>
  <c r="I90" i="2"/>
  <c r="X89" i="2"/>
  <c r="I89" i="2"/>
  <c r="X88" i="2"/>
  <c r="I88" i="2"/>
  <c r="X87" i="2"/>
  <c r="I87" i="2"/>
  <c r="X86" i="2"/>
  <c r="I86" i="2"/>
  <c r="X85" i="2"/>
  <c r="I85" i="2"/>
  <c r="X84" i="2"/>
  <c r="I84" i="2"/>
  <c r="X83" i="2"/>
  <c r="I83" i="2"/>
  <c r="X82" i="2"/>
  <c r="I82" i="2"/>
  <c r="X81" i="2"/>
  <c r="I81" i="2"/>
  <c r="X80" i="2"/>
  <c r="I80" i="2"/>
  <c r="X79" i="2"/>
  <c r="I79" i="2"/>
  <c r="X78" i="2"/>
  <c r="I78" i="2"/>
  <c r="X77" i="2"/>
  <c r="I77" i="2"/>
  <c r="X76" i="2"/>
  <c r="I76" i="2"/>
  <c r="X75" i="2"/>
  <c r="I75" i="2"/>
  <c r="X74" i="2"/>
  <c r="I74" i="2"/>
  <c r="X73" i="2"/>
  <c r="I73" i="2"/>
  <c r="X72" i="2"/>
  <c r="I72" i="2"/>
  <c r="X71" i="2"/>
  <c r="I71" i="2"/>
  <c r="X70" i="2"/>
  <c r="I70" i="2"/>
  <c r="X69" i="2"/>
  <c r="I69" i="2"/>
  <c r="X68" i="2"/>
  <c r="I68" i="2"/>
  <c r="X67" i="2"/>
  <c r="I67" i="2"/>
  <c r="X66" i="2"/>
  <c r="I66" i="2"/>
  <c r="X65" i="2"/>
  <c r="I65" i="2"/>
  <c r="X64" i="2"/>
  <c r="I64" i="2"/>
  <c r="X63" i="2"/>
  <c r="I63" i="2"/>
  <c r="X62" i="2"/>
  <c r="I62" i="2"/>
  <c r="X61" i="2"/>
  <c r="I61" i="2"/>
  <c r="X60" i="2"/>
  <c r="I60" i="2"/>
  <c r="X59" i="2"/>
  <c r="I59" i="2"/>
  <c r="X58" i="2"/>
  <c r="I58" i="2"/>
  <c r="X57" i="2"/>
  <c r="I57" i="2"/>
  <c r="X56" i="2"/>
  <c r="I56" i="2"/>
  <c r="X55" i="2"/>
  <c r="I55" i="2"/>
  <c r="X54" i="2"/>
  <c r="I54" i="2"/>
  <c r="X53" i="2"/>
  <c r="I53" i="2"/>
  <c r="X52" i="2"/>
  <c r="I52" i="2"/>
  <c r="X51" i="2"/>
  <c r="I51" i="2"/>
  <c r="X50" i="2"/>
  <c r="I50" i="2"/>
  <c r="X49" i="2"/>
  <c r="I49" i="2"/>
  <c r="X48" i="2"/>
  <c r="I48" i="2"/>
  <c r="X47" i="2"/>
  <c r="I47" i="2"/>
  <c r="X46" i="2"/>
  <c r="I46" i="2"/>
  <c r="X45" i="2"/>
  <c r="I45" i="2"/>
  <c r="X44" i="2"/>
  <c r="I44" i="2"/>
  <c r="X43" i="2"/>
  <c r="I43" i="2"/>
  <c r="X42" i="2"/>
  <c r="I42" i="2"/>
  <c r="X41" i="2"/>
  <c r="I41" i="2"/>
  <c r="X40" i="2"/>
  <c r="I40" i="2"/>
  <c r="X39" i="2"/>
  <c r="I39" i="2"/>
  <c r="X38" i="2"/>
  <c r="I38" i="2"/>
  <c r="X37" i="2"/>
  <c r="I37" i="2"/>
  <c r="X36" i="2"/>
  <c r="I36" i="2"/>
  <c r="X35" i="2"/>
  <c r="I35" i="2"/>
  <c r="X34" i="2"/>
  <c r="I34" i="2"/>
  <c r="X33" i="2"/>
  <c r="I33" i="2"/>
  <c r="X32" i="2"/>
  <c r="I32" i="2"/>
  <c r="X31" i="2"/>
  <c r="I31" i="2"/>
  <c r="X30" i="2"/>
  <c r="I30" i="2"/>
  <c r="X29" i="2"/>
  <c r="I29" i="2"/>
  <c r="X28" i="2"/>
  <c r="I28" i="2"/>
  <c r="X27" i="2"/>
  <c r="I27" i="2"/>
  <c r="X26" i="2"/>
  <c r="I26" i="2"/>
  <c r="X25" i="2"/>
  <c r="I25" i="2"/>
  <c r="X24" i="2"/>
  <c r="I24" i="2"/>
  <c r="X23" i="2"/>
  <c r="I23" i="2"/>
  <c r="X22" i="2"/>
  <c r="I22" i="2"/>
  <c r="X21" i="2"/>
  <c r="I21" i="2"/>
  <c r="X20" i="2"/>
  <c r="I20" i="2"/>
  <c r="X19" i="2"/>
  <c r="I19" i="2"/>
  <c r="X18" i="2"/>
  <c r="I18" i="2"/>
  <c r="X17" i="2"/>
  <c r="I17" i="2"/>
  <c r="X16" i="2"/>
  <c r="I16" i="2"/>
  <c r="X15" i="2"/>
  <c r="I15" i="2"/>
  <c r="X14" i="2"/>
  <c r="I14" i="2"/>
  <c r="X13" i="2"/>
  <c r="I13" i="2"/>
  <c r="X12" i="2"/>
  <c r="I12" i="2"/>
  <c r="X11" i="2"/>
  <c r="I11" i="2"/>
  <c r="X10" i="2"/>
  <c r="I10" i="2"/>
  <c r="X9" i="2"/>
  <c r="I9" i="2"/>
  <c r="X8" i="2"/>
  <c r="I8" i="2"/>
  <c r="X7" i="2"/>
  <c r="I7" i="2"/>
  <c r="AG6" i="2"/>
  <c r="AG7" i="2" s="1"/>
  <c r="AF6" i="2"/>
  <c r="X6" i="2"/>
  <c r="I6" i="2"/>
  <c r="E6" i="2"/>
  <c r="D7" i="2" s="1"/>
  <c r="D6" i="2"/>
  <c r="AH5" i="2"/>
  <c r="AE5" i="2"/>
  <c r="X5" i="2"/>
  <c r="I5" i="2"/>
  <c r="F5" i="2"/>
  <c r="D282" i="5" s="1"/>
  <c r="E282" i="5" s="1"/>
  <c r="C5" i="2"/>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B6" i="16"/>
  <c r="B7" i="16" s="1"/>
  <c r="B8" i="16" s="1"/>
  <c r="B9" i="16" s="1"/>
  <c r="B10" i="16" s="1"/>
  <c r="B11" i="16" s="1"/>
  <c r="B12" i="16" s="1"/>
  <c r="B13" i="16" s="1"/>
  <c r="B14" i="16" s="1"/>
  <c r="B15" i="16" s="1"/>
  <c r="B16" i="16" s="1"/>
  <c r="B17" i="16" s="1"/>
  <c r="B18" i="16" s="1"/>
  <c r="B19" i="16" s="1"/>
  <c r="B20" i="16" s="1"/>
  <c r="B21" i="16" s="1"/>
  <c r="B22" i="16" s="1"/>
  <c r="B23" i="16" s="1"/>
  <c r="B24" i="16" s="1"/>
  <c r="D5" i="16"/>
  <c r="E324" i="5"/>
  <c r="F324" i="5" s="1"/>
  <c r="G324" i="5" s="1"/>
  <c r="H324" i="5" s="1"/>
  <c r="I324" i="5" s="1"/>
  <c r="J324" i="5" s="1"/>
  <c r="K324" i="5" s="1"/>
  <c r="L324" i="5" s="1"/>
  <c r="M324" i="5" s="1"/>
  <c r="N324" i="5" s="1"/>
  <c r="O324" i="5" s="1"/>
  <c r="P324" i="5" s="1"/>
  <c r="Q324" i="5" s="1"/>
  <c r="R324" i="5" s="1"/>
  <c r="S324" i="5" s="1"/>
  <c r="T324" i="5" s="1"/>
  <c r="U324" i="5" s="1"/>
  <c r="V324" i="5" s="1"/>
  <c r="W324" i="5" s="1"/>
  <c r="X324" i="5" s="1"/>
  <c r="E311" i="5"/>
  <c r="F311" i="5" s="1"/>
  <c r="G311" i="5" s="1"/>
  <c r="H311" i="5" s="1"/>
  <c r="I311" i="5" s="1"/>
  <c r="J311" i="5" s="1"/>
  <c r="K311" i="5" s="1"/>
  <c r="L311" i="5" s="1"/>
  <c r="M311" i="5" s="1"/>
  <c r="N311" i="5" s="1"/>
  <c r="O311" i="5" s="1"/>
  <c r="P311" i="5" s="1"/>
  <c r="Q311" i="5" s="1"/>
  <c r="R311" i="5" s="1"/>
  <c r="S311" i="5" s="1"/>
  <c r="T311" i="5" s="1"/>
  <c r="U311" i="5" s="1"/>
  <c r="V311" i="5" s="1"/>
  <c r="W311" i="5" s="1"/>
  <c r="X311" i="5" s="1"/>
  <c r="E240" i="5"/>
  <c r="F240" i="5" s="1"/>
  <c r="G240" i="5" s="1"/>
  <c r="H240" i="5" s="1"/>
  <c r="I240" i="5" s="1"/>
  <c r="J240" i="5" s="1"/>
  <c r="K240" i="5" s="1"/>
  <c r="L240" i="5" s="1"/>
  <c r="M240" i="5" s="1"/>
  <c r="N240" i="5" s="1"/>
  <c r="O240" i="5" s="1"/>
  <c r="P240" i="5" s="1"/>
  <c r="Q240" i="5" s="1"/>
  <c r="R240" i="5" s="1"/>
  <c r="S240" i="5" s="1"/>
  <c r="T240" i="5" s="1"/>
  <c r="U240" i="5" s="1"/>
  <c r="V240" i="5" s="1"/>
  <c r="W240" i="5" s="1"/>
  <c r="X240" i="5" s="1"/>
  <c r="E220" i="5"/>
  <c r="F220" i="5" s="1"/>
  <c r="G220" i="5" s="1"/>
  <c r="H220" i="5" s="1"/>
  <c r="I220" i="5" s="1"/>
  <c r="J220" i="5" s="1"/>
  <c r="K220" i="5" s="1"/>
  <c r="L220" i="5" s="1"/>
  <c r="M220" i="5" s="1"/>
  <c r="N220" i="5" s="1"/>
  <c r="O220" i="5" s="1"/>
  <c r="P220" i="5" s="1"/>
  <c r="Q220" i="5" s="1"/>
  <c r="R220" i="5" s="1"/>
  <c r="S220" i="5" s="1"/>
  <c r="T220" i="5" s="1"/>
  <c r="U220" i="5" s="1"/>
  <c r="V220" i="5" s="1"/>
  <c r="W220" i="5" s="1"/>
  <c r="X220" i="5" s="1"/>
  <c r="E156" i="5"/>
  <c r="F156" i="5" s="1"/>
  <c r="G156" i="5" s="1"/>
  <c r="H156" i="5" s="1"/>
  <c r="I156" i="5" s="1"/>
  <c r="J156" i="5" s="1"/>
  <c r="K156" i="5" s="1"/>
  <c r="L156" i="5" s="1"/>
  <c r="M156" i="5" s="1"/>
  <c r="N156" i="5" s="1"/>
  <c r="O156" i="5" s="1"/>
  <c r="P156" i="5" s="1"/>
  <c r="Q156" i="5" s="1"/>
  <c r="R156" i="5" s="1"/>
  <c r="S156" i="5" s="1"/>
  <c r="T156" i="5" s="1"/>
  <c r="U156" i="5" s="1"/>
  <c r="V156" i="5" s="1"/>
  <c r="W156" i="5" s="1"/>
  <c r="X156" i="5" s="1"/>
  <c r="E143" i="5"/>
  <c r="F143" i="5" s="1"/>
  <c r="G143" i="5" s="1"/>
  <c r="H143" i="5" s="1"/>
  <c r="I143" i="5" s="1"/>
  <c r="J143" i="5" s="1"/>
  <c r="K143" i="5" s="1"/>
  <c r="L143" i="5" s="1"/>
  <c r="M143" i="5" s="1"/>
  <c r="N143" i="5" s="1"/>
  <c r="O143" i="5" s="1"/>
  <c r="P143" i="5" s="1"/>
  <c r="Q143" i="5" s="1"/>
  <c r="R143" i="5" s="1"/>
  <c r="S143" i="5" s="1"/>
  <c r="T143" i="5" s="1"/>
  <c r="U143" i="5" s="1"/>
  <c r="V143" i="5" s="1"/>
  <c r="W143" i="5" s="1"/>
  <c r="X143" i="5" s="1"/>
  <c r="E86" i="5"/>
  <c r="F86" i="5" s="1"/>
  <c r="G86" i="5" s="1"/>
  <c r="H86" i="5" s="1"/>
  <c r="I86" i="5" s="1"/>
  <c r="J86" i="5" s="1"/>
  <c r="K86" i="5" s="1"/>
  <c r="L86" i="5" s="1"/>
  <c r="M86" i="5" s="1"/>
  <c r="N86" i="5" s="1"/>
  <c r="O86" i="5" s="1"/>
  <c r="P86" i="5" s="1"/>
  <c r="Q86" i="5" s="1"/>
  <c r="R86" i="5" s="1"/>
  <c r="S86" i="5" s="1"/>
  <c r="T86" i="5" s="1"/>
  <c r="U86" i="5" s="1"/>
  <c r="V86" i="5" s="1"/>
  <c r="W86" i="5" s="1"/>
  <c r="X86" i="5" s="1"/>
  <c r="E78" i="5"/>
  <c r="F78" i="5" s="1"/>
  <c r="G78" i="5" s="1"/>
  <c r="H78" i="5" s="1"/>
  <c r="I78" i="5" s="1"/>
  <c r="J78" i="5" s="1"/>
  <c r="K78" i="5" s="1"/>
  <c r="L78" i="5" s="1"/>
  <c r="M78" i="5" s="1"/>
  <c r="N78" i="5" s="1"/>
  <c r="O78" i="5" s="1"/>
  <c r="P78" i="5" s="1"/>
  <c r="Q78" i="5" s="1"/>
  <c r="R78" i="5" s="1"/>
  <c r="S78" i="5" s="1"/>
  <c r="T78" i="5" s="1"/>
  <c r="U78" i="5" s="1"/>
  <c r="V78" i="5" s="1"/>
  <c r="W78" i="5" s="1"/>
  <c r="X78" i="5" s="1"/>
  <c r="D18" i="5"/>
  <c r="E18" i="5" s="1"/>
  <c r="F18" i="5" s="1"/>
  <c r="G18" i="5" s="1"/>
  <c r="H18" i="5" s="1"/>
  <c r="I18" i="5" s="1"/>
  <c r="J18" i="5" s="1"/>
  <c r="K18" i="5" s="1"/>
  <c r="L18" i="5" s="1"/>
  <c r="M18" i="5" s="1"/>
  <c r="N18" i="5" s="1"/>
  <c r="O18" i="5" s="1"/>
  <c r="P18" i="5" s="1"/>
  <c r="Q18" i="5" s="1"/>
  <c r="R18" i="5" s="1"/>
  <c r="S18" i="5" s="1"/>
  <c r="T18" i="5" s="1"/>
  <c r="U18" i="5" s="1"/>
  <c r="V18" i="5" s="1"/>
  <c r="W18" i="5" s="1"/>
  <c r="D191" i="5" l="1"/>
  <c r="E191" i="5" s="1"/>
  <c r="D114" i="5"/>
  <c r="E114" i="5" s="1"/>
  <c r="D357" i="5"/>
  <c r="D408" i="5" s="1"/>
  <c r="E408" i="5" s="1"/>
  <c r="D50" i="5"/>
  <c r="E50" i="5" s="1"/>
  <c r="F332" i="5"/>
  <c r="F328" i="5"/>
  <c r="F319" i="5"/>
  <c r="F315" i="5"/>
  <c r="F253" i="5"/>
  <c r="F249" i="5"/>
  <c r="F245" i="5"/>
  <c r="F241" i="5"/>
  <c r="F235" i="5"/>
  <c r="F234" i="5"/>
  <c r="F233" i="5"/>
  <c r="F232" i="5"/>
  <c r="F231" i="5"/>
  <c r="F230" i="5"/>
  <c r="F229" i="5"/>
  <c r="F331" i="5"/>
  <c r="F326" i="5"/>
  <c r="F316" i="5"/>
  <c r="F255" i="5"/>
  <c r="F254" i="5"/>
  <c r="F250" i="5"/>
  <c r="F246" i="5"/>
  <c r="F242" i="5"/>
  <c r="F327" i="5"/>
  <c r="F317" i="5"/>
  <c r="F312" i="5"/>
  <c r="F330" i="5"/>
  <c r="F325" i="5"/>
  <c r="F252" i="5"/>
  <c r="F248" i="5"/>
  <c r="F244" i="5"/>
  <c r="F228" i="5"/>
  <c r="F329" i="5"/>
  <c r="F251" i="5"/>
  <c r="F247" i="5"/>
  <c r="F243" i="5"/>
  <c r="F314" i="5"/>
  <c r="F318" i="5"/>
  <c r="F313" i="5"/>
  <c r="F227" i="5"/>
  <c r="F225" i="5"/>
  <c r="F165" i="5"/>
  <c r="F164" i="5"/>
  <c r="F163" i="5"/>
  <c r="F162" i="5"/>
  <c r="F161" i="5"/>
  <c r="F160" i="5"/>
  <c r="F159" i="5"/>
  <c r="F158" i="5"/>
  <c r="F157" i="5"/>
  <c r="F152" i="5"/>
  <c r="F151" i="5"/>
  <c r="F150" i="5"/>
  <c r="F149" i="5"/>
  <c r="F148" i="5"/>
  <c r="F147" i="5"/>
  <c r="F146" i="5"/>
  <c r="F145" i="5"/>
  <c r="F144" i="5"/>
  <c r="F79" i="5"/>
  <c r="F90" i="5"/>
  <c r="F89" i="5"/>
  <c r="F88" i="5"/>
  <c r="F87" i="5"/>
  <c r="F82" i="5"/>
  <c r="F81" i="5"/>
  <c r="F80" i="5"/>
  <c r="F226" i="5"/>
  <c r="F223" i="5"/>
  <c r="F222" i="5"/>
  <c r="F221" i="5"/>
  <c r="F224" i="5"/>
  <c r="AE6" i="2"/>
  <c r="AF7" i="2"/>
  <c r="AE7" i="2" s="1"/>
  <c r="E23" i="5"/>
  <c r="E22" i="5"/>
  <c r="E21" i="5"/>
  <c r="E20" i="5"/>
  <c r="E19" i="5"/>
  <c r="E13" i="5"/>
  <c r="E12" i="5"/>
  <c r="E11" i="5"/>
  <c r="E10" i="5"/>
  <c r="E9" i="5"/>
  <c r="H397" i="5"/>
  <c r="G399" i="5"/>
  <c r="G398" i="5"/>
  <c r="G401" i="5"/>
  <c r="G400" i="5"/>
  <c r="H389" i="5"/>
  <c r="G391" i="5"/>
  <c r="G390" i="5"/>
  <c r="G392" i="5"/>
  <c r="G393" i="5"/>
  <c r="E7" i="2"/>
  <c r="C7" i="2" s="1"/>
  <c r="F6" i="2"/>
  <c r="AH6" i="2"/>
  <c r="C6" i="2"/>
  <c r="E357" i="5"/>
  <c r="Y91" i="5"/>
  <c r="X24" i="5"/>
  <c r="Y166" i="5"/>
  <c r="Y333" i="5"/>
  <c r="Y256" i="5"/>
  <c r="AG8" i="2"/>
  <c r="AF8" i="2"/>
  <c r="AH7" i="2"/>
  <c r="I397" i="5" l="1"/>
  <c r="H400" i="5"/>
  <c r="H399" i="5"/>
  <c r="H398" i="5"/>
  <c r="H401" i="5"/>
  <c r="I389" i="5"/>
  <c r="H392" i="5"/>
  <c r="H391" i="5"/>
  <c r="H390" i="5"/>
  <c r="H393" i="5"/>
  <c r="D115" i="5"/>
  <c r="E115" i="5" s="1"/>
  <c r="D192" i="5"/>
  <c r="E192" i="5" s="1"/>
  <c r="D358" i="5"/>
  <c r="D51" i="5"/>
  <c r="E51" i="5" s="1"/>
  <c r="D283" i="5"/>
  <c r="E283" i="5" s="1"/>
  <c r="E8" i="2"/>
  <c r="D8" i="2"/>
  <c r="F7" i="2"/>
  <c r="E236" i="5"/>
  <c r="AG9" i="2"/>
  <c r="AF9" i="2"/>
  <c r="AH8" i="2"/>
  <c r="E166" i="5"/>
  <c r="E256" i="5"/>
  <c r="D14" i="5"/>
  <c r="F8" i="5"/>
  <c r="E153" i="5"/>
  <c r="E320" i="5"/>
  <c r="AE8" i="2"/>
  <c r="E91" i="5"/>
  <c r="E83" i="5"/>
  <c r="D24" i="5"/>
  <c r="E333" i="5"/>
  <c r="G332" i="5" l="1"/>
  <c r="G331" i="5"/>
  <c r="G330" i="5"/>
  <c r="G329" i="5"/>
  <c r="G328" i="5"/>
  <c r="G327" i="5"/>
  <c r="G326" i="5"/>
  <c r="G325" i="5"/>
  <c r="G319" i="5"/>
  <c r="G318" i="5"/>
  <c r="G317" i="5"/>
  <c r="G316" i="5"/>
  <c r="G315" i="5"/>
  <c r="G314" i="5"/>
  <c r="G313" i="5"/>
  <c r="G312" i="5"/>
  <c r="G252" i="5"/>
  <c r="G248" i="5"/>
  <c r="G244" i="5"/>
  <c r="G233" i="5"/>
  <c r="G229" i="5"/>
  <c r="G251" i="5"/>
  <c r="G247" i="5"/>
  <c r="G243" i="5"/>
  <c r="G242" i="5"/>
  <c r="G241" i="5"/>
  <c r="G231" i="5"/>
  <c r="G255" i="5"/>
  <c r="G254" i="5"/>
  <c r="G250" i="5"/>
  <c r="G246" i="5"/>
  <c r="G234" i="5"/>
  <c r="G253" i="5"/>
  <c r="G249" i="5"/>
  <c r="G245" i="5"/>
  <c r="G235" i="5"/>
  <c r="G230" i="5"/>
  <c r="G228" i="5"/>
  <c r="G232" i="5"/>
  <c r="G90" i="5"/>
  <c r="G89" i="5"/>
  <c r="G88" i="5"/>
  <c r="G87" i="5"/>
  <c r="G82" i="5"/>
  <c r="G81" i="5"/>
  <c r="G80" i="5"/>
  <c r="G79" i="5"/>
  <c r="G226" i="5"/>
  <c r="G223" i="5"/>
  <c r="G222" i="5"/>
  <c r="G221" i="5"/>
  <c r="G227" i="5"/>
  <c r="G224" i="5"/>
  <c r="G163" i="5"/>
  <c r="G159" i="5"/>
  <c r="G151" i="5"/>
  <c r="G147" i="5"/>
  <c r="G162" i="5"/>
  <c r="G158" i="5"/>
  <c r="G150" i="5"/>
  <c r="G146" i="5"/>
  <c r="G225" i="5"/>
  <c r="G165" i="5"/>
  <c r="G161" i="5"/>
  <c r="G157" i="5"/>
  <c r="G149" i="5"/>
  <c r="G145" i="5"/>
  <c r="G164" i="5"/>
  <c r="G160" i="5"/>
  <c r="G152" i="5"/>
  <c r="G148" i="5"/>
  <c r="G144" i="5"/>
  <c r="F23" i="5"/>
  <c r="F22" i="5"/>
  <c r="F21" i="5"/>
  <c r="F20" i="5"/>
  <c r="F19" i="5"/>
  <c r="F13" i="5"/>
  <c r="F12" i="5"/>
  <c r="F11" i="5"/>
  <c r="F10" i="5"/>
  <c r="F9" i="5"/>
  <c r="J397" i="5"/>
  <c r="I401" i="5"/>
  <c r="I400" i="5"/>
  <c r="I399" i="5"/>
  <c r="I398" i="5"/>
  <c r="J389" i="5"/>
  <c r="I393" i="5"/>
  <c r="I392" i="5"/>
  <c r="I391" i="5"/>
  <c r="I390" i="5"/>
  <c r="D116" i="5"/>
  <c r="E116" i="5" s="1"/>
  <c r="D359" i="5"/>
  <c r="D410" i="5" s="1"/>
  <c r="D52" i="5"/>
  <c r="E52" i="5" s="1"/>
  <c r="D284" i="5"/>
  <c r="E284" i="5" s="1"/>
  <c r="D193" i="5"/>
  <c r="E193" i="5" s="1"/>
  <c r="AE9" i="2"/>
  <c r="C8" i="2"/>
  <c r="D409" i="5"/>
  <c r="E409" i="5" s="1"/>
  <c r="E358" i="5"/>
  <c r="E9" i="2"/>
  <c r="D9" i="2"/>
  <c r="F8" i="2"/>
  <c r="F256" i="5"/>
  <c r="F333" i="5"/>
  <c r="F153" i="5"/>
  <c r="G8" i="5"/>
  <c r="F320" i="5"/>
  <c r="F166" i="5"/>
  <c r="F236" i="5"/>
  <c r="E14" i="5"/>
  <c r="F83" i="5"/>
  <c r="F91" i="5"/>
  <c r="E24" i="5"/>
  <c r="AG10" i="2"/>
  <c r="AF10" i="2"/>
  <c r="AH9" i="2"/>
  <c r="E359" i="5" l="1"/>
  <c r="E410" i="5"/>
  <c r="H329" i="5"/>
  <c r="H325" i="5"/>
  <c r="H316" i="5"/>
  <c r="H312" i="5"/>
  <c r="H251" i="5"/>
  <c r="H247" i="5"/>
  <c r="H243" i="5"/>
  <c r="H332" i="5"/>
  <c r="H327" i="5"/>
  <c r="H317" i="5"/>
  <c r="H234" i="5"/>
  <c r="H230" i="5"/>
  <c r="H228" i="5"/>
  <c r="H227" i="5"/>
  <c r="H226" i="5"/>
  <c r="H225" i="5"/>
  <c r="H224" i="5"/>
  <c r="H223" i="5"/>
  <c r="H328" i="5"/>
  <c r="H318" i="5"/>
  <c r="H313" i="5"/>
  <c r="H315" i="5"/>
  <c r="H255" i="5"/>
  <c r="H232" i="5"/>
  <c r="H319" i="5"/>
  <c r="H314" i="5"/>
  <c r="H254" i="5"/>
  <c r="H250" i="5"/>
  <c r="H246" i="5"/>
  <c r="H331" i="5"/>
  <c r="H326" i="5"/>
  <c r="H253" i="5"/>
  <c r="H249" i="5"/>
  <c r="H245" i="5"/>
  <c r="H235" i="5"/>
  <c r="H229" i="5"/>
  <c r="H330" i="5"/>
  <c r="H252" i="5"/>
  <c r="H248" i="5"/>
  <c r="H244" i="5"/>
  <c r="H242" i="5"/>
  <c r="H241" i="5"/>
  <c r="H231" i="5"/>
  <c r="H222" i="5"/>
  <c r="H221" i="5"/>
  <c r="H233" i="5"/>
  <c r="H165" i="5"/>
  <c r="H164" i="5"/>
  <c r="H163" i="5"/>
  <c r="H162" i="5"/>
  <c r="H161" i="5"/>
  <c r="H160" i="5"/>
  <c r="H159" i="5"/>
  <c r="H158" i="5"/>
  <c r="H157" i="5"/>
  <c r="H152" i="5"/>
  <c r="H151" i="5"/>
  <c r="H150" i="5"/>
  <c r="H149" i="5"/>
  <c r="H148" i="5"/>
  <c r="H147" i="5"/>
  <c r="H146" i="5"/>
  <c r="H145" i="5"/>
  <c r="H144" i="5"/>
  <c r="H90" i="5"/>
  <c r="H82" i="5"/>
  <c r="H89" i="5"/>
  <c r="H81" i="5"/>
  <c r="H88" i="5"/>
  <c r="H80" i="5"/>
  <c r="H87" i="5"/>
  <c r="H79" i="5"/>
  <c r="G23" i="5"/>
  <c r="G22" i="5"/>
  <c r="G21" i="5"/>
  <c r="G20" i="5"/>
  <c r="G19" i="5"/>
  <c r="G13" i="5"/>
  <c r="G12" i="5"/>
  <c r="G11" i="5"/>
  <c r="G10" i="5"/>
  <c r="G9" i="5"/>
  <c r="K397" i="5"/>
  <c r="J398" i="5"/>
  <c r="J401" i="5"/>
  <c r="J400" i="5"/>
  <c r="J399" i="5"/>
  <c r="K389" i="5"/>
  <c r="J390" i="5"/>
  <c r="J393" i="5"/>
  <c r="J392" i="5"/>
  <c r="J391" i="5"/>
  <c r="C9" i="2"/>
  <c r="F9" i="2"/>
  <c r="D10" i="2"/>
  <c r="E10" i="2"/>
  <c r="D285" i="5"/>
  <c r="E285" i="5" s="1"/>
  <c r="D117" i="5"/>
  <c r="E117" i="5" s="1"/>
  <c r="D360" i="5"/>
  <c r="D194" i="5"/>
  <c r="E194" i="5" s="1"/>
  <c r="D53" i="5"/>
  <c r="E53" i="5" s="1"/>
  <c r="G83" i="5"/>
  <c r="G91" i="5"/>
  <c r="AE10" i="2"/>
  <c r="F14" i="5"/>
  <c r="G153" i="5"/>
  <c r="G166" i="5"/>
  <c r="G320" i="5"/>
  <c r="G256" i="5"/>
  <c r="G333" i="5"/>
  <c r="AG11" i="2"/>
  <c r="AF11" i="2"/>
  <c r="AH10" i="2"/>
  <c r="F24" i="5"/>
  <c r="G236" i="5"/>
  <c r="H8" i="5"/>
  <c r="C10" i="2" l="1"/>
  <c r="I255" i="5"/>
  <c r="I330" i="5"/>
  <c r="I326" i="5"/>
  <c r="I317" i="5"/>
  <c r="I313" i="5"/>
  <c r="I254" i="5"/>
  <c r="I250" i="5"/>
  <c r="I246" i="5"/>
  <c r="I242" i="5"/>
  <c r="I328" i="5"/>
  <c r="I318" i="5"/>
  <c r="I312" i="5"/>
  <c r="I235" i="5"/>
  <c r="I231" i="5"/>
  <c r="I329" i="5"/>
  <c r="I319" i="5"/>
  <c r="I314" i="5"/>
  <c r="I253" i="5"/>
  <c r="I252" i="5"/>
  <c r="I251" i="5"/>
  <c r="I249" i="5"/>
  <c r="I248" i="5"/>
  <c r="I247" i="5"/>
  <c r="I245" i="5"/>
  <c r="I244" i="5"/>
  <c r="I243" i="5"/>
  <c r="I332" i="5"/>
  <c r="I327" i="5"/>
  <c r="I233" i="5"/>
  <c r="I226" i="5"/>
  <c r="I331" i="5"/>
  <c r="I316" i="5"/>
  <c r="I241" i="5"/>
  <c r="I230" i="5"/>
  <c r="I325" i="5"/>
  <c r="I315" i="5"/>
  <c r="I232" i="5"/>
  <c r="I229" i="5"/>
  <c r="I223" i="5"/>
  <c r="I227" i="5"/>
  <c r="I224" i="5"/>
  <c r="I165" i="5"/>
  <c r="I164" i="5"/>
  <c r="I163" i="5"/>
  <c r="I162" i="5"/>
  <c r="I161" i="5"/>
  <c r="I160" i="5"/>
  <c r="I159" i="5"/>
  <c r="I158" i="5"/>
  <c r="I157" i="5"/>
  <c r="I152" i="5"/>
  <c r="I151" i="5"/>
  <c r="I150" i="5"/>
  <c r="I149" i="5"/>
  <c r="I148" i="5"/>
  <c r="I147" i="5"/>
  <c r="I146" i="5"/>
  <c r="I145" i="5"/>
  <c r="I144" i="5"/>
  <c r="I234" i="5"/>
  <c r="I228" i="5"/>
  <c r="I225" i="5"/>
  <c r="I90" i="5"/>
  <c r="I89" i="5"/>
  <c r="I88" i="5"/>
  <c r="I87" i="5"/>
  <c r="I82" i="5"/>
  <c r="I81" i="5"/>
  <c r="I80" i="5"/>
  <c r="I79" i="5"/>
  <c r="I222" i="5"/>
  <c r="I221" i="5"/>
  <c r="AE11" i="2"/>
  <c r="H23" i="5"/>
  <c r="H22" i="5"/>
  <c r="H21" i="5"/>
  <c r="H20" i="5"/>
  <c r="H19" i="5"/>
  <c r="H13" i="5"/>
  <c r="H12" i="5"/>
  <c r="H11" i="5"/>
  <c r="H10" i="5"/>
  <c r="H9" i="5"/>
  <c r="L397" i="5"/>
  <c r="K399" i="5"/>
  <c r="K398" i="5"/>
  <c r="K401" i="5"/>
  <c r="K400" i="5"/>
  <c r="L389" i="5"/>
  <c r="K391" i="5"/>
  <c r="K390" i="5"/>
  <c r="K393" i="5"/>
  <c r="K392" i="5"/>
  <c r="E11" i="2"/>
  <c r="D11" i="2"/>
  <c r="F10" i="2"/>
  <c r="E360" i="5"/>
  <c r="D411" i="5"/>
  <c r="E411" i="5" s="1"/>
  <c r="D286" i="5"/>
  <c r="E286" i="5" s="1"/>
  <c r="D195" i="5"/>
  <c r="E195" i="5" s="1"/>
  <c r="D118" i="5"/>
  <c r="E118" i="5" s="1"/>
  <c r="D361" i="5"/>
  <c r="D54" i="5"/>
  <c r="E54" i="5" s="1"/>
  <c r="G24" i="5"/>
  <c r="H236" i="5"/>
  <c r="H320" i="5"/>
  <c r="AG12" i="2"/>
  <c r="AF12" i="2"/>
  <c r="AH11" i="2"/>
  <c r="H83" i="5"/>
  <c r="H91" i="5"/>
  <c r="G14" i="5"/>
  <c r="H153" i="5"/>
  <c r="I8" i="5"/>
  <c r="H256" i="5"/>
  <c r="H333" i="5"/>
  <c r="H166" i="5"/>
  <c r="C11" i="2" l="1"/>
  <c r="H24" i="5"/>
  <c r="AE12" i="2"/>
  <c r="J331" i="5"/>
  <c r="J327" i="5"/>
  <c r="J318" i="5"/>
  <c r="J314" i="5"/>
  <c r="J255" i="5"/>
  <c r="J253" i="5"/>
  <c r="J249" i="5"/>
  <c r="J245" i="5"/>
  <c r="J241" i="5"/>
  <c r="J235" i="5"/>
  <c r="J234" i="5"/>
  <c r="J233" i="5"/>
  <c r="J232" i="5"/>
  <c r="J231" i="5"/>
  <c r="J230" i="5"/>
  <c r="J229" i="5"/>
  <c r="J329" i="5"/>
  <c r="J319" i="5"/>
  <c r="J313" i="5"/>
  <c r="J252" i="5"/>
  <c r="J251" i="5"/>
  <c r="J248" i="5"/>
  <c r="J247" i="5"/>
  <c r="J244" i="5"/>
  <c r="J243" i="5"/>
  <c r="J330" i="5"/>
  <c r="J325" i="5"/>
  <c r="J315" i="5"/>
  <c r="J254" i="5"/>
  <c r="J250" i="5"/>
  <c r="J246" i="5"/>
  <c r="J317" i="5"/>
  <c r="J312" i="5"/>
  <c r="J227" i="5"/>
  <c r="J326" i="5"/>
  <c r="J316" i="5"/>
  <c r="J328" i="5"/>
  <c r="J242" i="5"/>
  <c r="J332" i="5"/>
  <c r="J226" i="5"/>
  <c r="J224" i="5"/>
  <c r="J165" i="5"/>
  <c r="J164" i="5"/>
  <c r="J163" i="5"/>
  <c r="J162" i="5"/>
  <c r="J161" i="5"/>
  <c r="J160" i="5"/>
  <c r="J159" i="5"/>
  <c r="J158" i="5"/>
  <c r="J157" i="5"/>
  <c r="J152" i="5"/>
  <c r="J151" i="5"/>
  <c r="J150" i="5"/>
  <c r="J149" i="5"/>
  <c r="J148" i="5"/>
  <c r="J147" i="5"/>
  <c r="J146" i="5"/>
  <c r="J145" i="5"/>
  <c r="J144" i="5"/>
  <c r="J80" i="5"/>
  <c r="J228" i="5"/>
  <c r="J225" i="5"/>
  <c r="J90" i="5"/>
  <c r="J89" i="5"/>
  <c r="J88" i="5"/>
  <c r="J87" i="5"/>
  <c r="J82" i="5"/>
  <c r="J81" i="5"/>
  <c r="J79" i="5"/>
  <c r="J222" i="5"/>
  <c r="J221" i="5"/>
  <c r="J223" i="5"/>
  <c r="I23" i="5"/>
  <c r="I22" i="5"/>
  <c r="I21" i="5"/>
  <c r="I20" i="5"/>
  <c r="I19" i="5"/>
  <c r="I13" i="5"/>
  <c r="I12" i="5"/>
  <c r="I11" i="5"/>
  <c r="I10" i="5"/>
  <c r="I9" i="5"/>
  <c r="M397" i="5"/>
  <c r="L400" i="5"/>
  <c r="L399" i="5"/>
  <c r="L398" i="5"/>
  <c r="L401" i="5"/>
  <c r="M389" i="5"/>
  <c r="L392" i="5"/>
  <c r="L391" i="5"/>
  <c r="L393" i="5"/>
  <c r="L390" i="5"/>
  <c r="D362" i="5"/>
  <c r="D119" i="5"/>
  <c r="E119" i="5" s="1"/>
  <c r="D287" i="5"/>
  <c r="E287" i="5" s="1"/>
  <c r="D196" i="5"/>
  <c r="E196" i="5" s="1"/>
  <c r="D55" i="5"/>
  <c r="E55" i="5" s="1"/>
  <c r="D412" i="5"/>
  <c r="E412" i="5" s="1"/>
  <c r="E361" i="5"/>
  <c r="E12" i="2"/>
  <c r="D12" i="2"/>
  <c r="F11" i="2"/>
  <c r="H14" i="5"/>
  <c r="AG13" i="2"/>
  <c r="AF13" i="2"/>
  <c r="AH12" i="2"/>
  <c r="I83" i="5"/>
  <c r="I91" i="5"/>
  <c r="I236" i="5"/>
  <c r="I256" i="5"/>
  <c r="I333" i="5"/>
  <c r="I320" i="5"/>
  <c r="I153" i="5"/>
  <c r="J8" i="5"/>
  <c r="I166" i="5"/>
  <c r="K332" i="5" l="1"/>
  <c r="K331" i="5"/>
  <c r="K330" i="5"/>
  <c r="K329" i="5"/>
  <c r="K328" i="5"/>
  <c r="K327" i="5"/>
  <c r="K326" i="5"/>
  <c r="K325" i="5"/>
  <c r="K319" i="5"/>
  <c r="K318" i="5"/>
  <c r="K317" i="5"/>
  <c r="K316" i="5"/>
  <c r="K315" i="5"/>
  <c r="K314" i="5"/>
  <c r="K313" i="5"/>
  <c r="K312" i="5"/>
  <c r="K252" i="5"/>
  <c r="K248" i="5"/>
  <c r="K244" i="5"/>
  <c r="K254" i="5"/>
  <c r="K253" i="5"/>
  <c r="K250" i="5"/>
  <c r="K249" i="5"/>
  <c r="K246" i="5"/>
  <c r="K245" i="5"/>
  <c r="K242" i="5"/>
  <c r="K241" i="5"/>
  <c r="K232" i="5"/>
  <c r="K255" i="5"/>
  <c r="K234" i="5"/>
  <c r="K229" i="5"/>
  <c r="K228" i="5"/>
  <c r="K231" i="5"/>
  <c r="K251" i="5"/>
  <c r="K247" i="5"/>
  <c r="K243" i="5"/>
  <c r="K233" i="5"/>
  <c r="K227" i="5"/>
  <c r="K226" i="5"/>
  <c r="K225" i="5"/>
  <c r="K90" i="5"/>
  <c r="K89" i="5"/>
  <c r="K88" i="5"/>
  <c r="K87" i="5"/>
  <c r="K82" i="5"/>
  <c r="K81" i="5"/>
  <c r="K80" i="5"/>
  <c r="K79" i="5"/>
  <c r="K230" i="5"/>
  <c r="K222" i="5"/>
  <c r="K221" i="5"/>
  <c r="K223" i="5"/>
  <c r="K235" i="5"/>
  <c r="K162" i="5"/>
  <c r="K158" i="5"/>
  <c r="K150" i="5"/>
  <c r="K146" i="5"/>
  <c r="K224" i="5"/>
  <c r="K165" i="5"/>
  <c r="K161" i="5"/>
  <c r="K157" i="5"/>
  <c r="K149" i="5"/>
  <c r="K145" i="5"/>
  <c r="K164" i="5"/>
  <c r="K160" i="5"/>
  <c r="K152" i="5"/>
  <c r="K148" i="5"/>
  <c r="K144" i="5"/>
  <c r="K163" i="5"/>
  <c r="K159" i="5"/>
  <c r="K151" i="5"/>
  <c r="K147" i="5"/>
  <c r="J23" i="5"/>
  <c r="J22" i="5"/>
  <c r="J21" i="5"/>
  <c r="J20" i="5"/>
  <c r="J19" i="5"/>
  <c r="J13" i="5"/>
  <c r="J12" i="5"/>
  <c r="J11" i="5"/>
  <c r="J10" i="5"/>
  <c r="J9" i="5"/>
  <c r="N397" i="5"/>
  <c r="M401" i="5"/>
  <c r="M400" i="5"/>
  <c r="M399" i="5"/>
  <c r="M398" i="5"/>
  <c r="N389" i="5"/>
  <c r="M393" i="5"/>
  <c r="M392" i="5"/>
  <c r="M390" i="5"/>
  <c r="M391" i="5"/>
  <c r="D13" i="2"/>
  <c r="F12" i="2"/>
  <c r="E13" i="2"/>
  <c r="D197" i="5"/>
  <c r="E197" i="5" s="1"/>
  <c r="D120" i="5"/>
  <c r="E120" i="5" s="1"/>
  <c r="D363" i="5"/>
  <c r="D56" i="5"/>
  <c r="E56" i="5" s="1"/>
  <c r="D288" i="5"/>
  <c r="E288" i="5" s="1"/>
  <c r="AE13" i="2"/>
  <c r="C12" i="2"/>
  <c r="E362" i="5"/>
  <c r="D413" i="5"/>
  <c r="E413" i="5" s="1"/>
  <c r="J166" i="5"/>
  <c r="K8" i="5"/>
  <c r="J83" i="5"/>
  <c r="J91" i="5"/>
  <c r="J153" i="5"/>
  <c r="I14" i="5"/>
  <c r="J236" i="5"/>
  <c r="J320" i="5"/>
  <c r="J333" i="5"/>
  <c r="AG14" i="2"/>
  <c r="AF14" i="2"/>
  <c r="AH13" i="2"/>
  <c r="I24" i="5"/>
  <c r="J256" i="5"/>
  <c r="C13" i="2" l="1"/>
  <c r="AE14" i="2"/>
  <c r="L332" i="5"/>
  <c r="L328" i="5"/>
  <c r="L319" i="5"/>
  <c r="L315" i="5"/>
  <c r="L251" i="5"/>
  <c r="L247" i="5"/>
  <c r="L243" i="5"/>
  <c r="L330" i="5"/>
  <c r="L325" i="5"/>
  <c r="L314" i="5"/>
  <c r="L255" i="5"/>
  <c r="L233" i="5"/>
  <c r="L229" i="5"/>
  <c r="L228" i="5"/>
  <c r="L227" i="5"/>
  <c r="L226" i="5"/>
  <c r="L225" i="5"/>
  <c r="L224" i="5"/>
  <c r="L223" i="5"/>
  <c r="L331" i="5"/>
  <c r="L326" i="5"/>
  <c r="L316" i="5"/>
  <c r="L329" i="5"/>
  <c r="L254" i="5"/>
  <c r="L250" i="5"/>
  <c r="L246" i="5"/>
  <c r="L235" i="5"/>
  <c r="L230" i="5"/>
  <c r="L253" i="5"/>
  <c r="L249" i="5"/>
  <c r="L245" i="5"/>
  <c r="L242" i="5"/>
  <c r="L318" i="5"/>
  <c r="L313" i="5"/>
  <c r="L252" i="5"/>
  <c r="L248" i="5"/>
  <c r="L244" i="5"/>
  <c r="L232" i="5"/>
  <c r="L327" i="5"/>
  <c r="L317" i="5"/>
  <c r="L312" i="5"/>
  <c r="L234" i="5"/>
  <c r="L241" i="5"/>
  <c r="L222" i="5"/>
  <c r="L221" i="5"/>
  <c r="L231" i="5"/>
  <c r="L165" i="5"/>
  <c r="L164" i="5"/>
  <c r="L163" i="5"/>
  <c r="L162" i="5"/>
  <c r="L161" i="5"/>
  <c r="L160" i="5"/>
  <c r="L159" i="5"/>
  <c r="L158" i="5"/>
  <c r="L157" i="5"/>
  <c r="L152" i="5"/>
  <c r="L151" i="5"/>
  <c r="L150" i="5"/>
  <c r="L149" i="5"/>
  <c r="L148" i="5"/>
  <c r="L147" i="5"/>
  <c r="L146" i="5"/>
  <c r="L145" i="5"/>
  <c r="L144" i="5"/>
  <c r="L89" i="5"/>
  <c r="L81" i="5"/>
  <c r="L88" i="5"/>
  <c r="L80" i="5"/>
  <c r="L87" i="5"/>
  <c r="L79" i="5"/>
  <c r="L90" i="5"/>
  <c r="L82" i="5"/>
  <c r="K23" i="5"/>
  <c r="K22" i="5"/>
  <c r="K21" i="5"/>
  <c r="K20" i="5"/>
  <c r="K19" i="5"/>
  <c r="K13" i="5"/>
  <c r="K12" i="5"/>
  <c r="K11" i="5"/>
  <c r="K10" i="5"/>
  <c r="K9" i="5"/>
  <c r="O397" i="5"/>
  <c r="N398" i="5"/>
  <c r="N401" i="5"/>
  <c r="N400" i="5"/>
  <c r="N399" i="5"/>
  <c r="O389" i="5"/>
  <c r="N390" i="5"/>
  <c r="N393" i="5"/>
  <c r="N391" i="5"/>
  <c r="N392" i="5"/>
  <c r="E14" i="2"/>
  <c r="D14" i="2"/>
  <c r="F13" i="2"/>
  <c r="D25" i="2"/>
  <c r="C25" i="2" s="1"/>
  <c r="D414" i="5"/>
  <c r="E414" i="5" s="1"/>
  <c r="E363" i="5"/>
  <c r="D289" i="5"/>
  <c r="E289" i="5" s="1"/>
  <c r="D121" i="5"/>
  <c r="E121" i="5" s="1"/>
  <c r="D364" i="5"/>
  <c r="D198" i="5"/>
  <c r="E198" i="5" s="1"/>
  <c r="D57" i="5"/>
  <c r="E57" i="5" s="1"/>
  <c r="K83" i="5"/>
  <c r="K166" i="5"/>
  <c r="AG15" i="2"/>
  <c r="AF15" i="2"/>
  <c r="AH14" i="2"/>
  <c r="J24" i="5"/>
  <c r="K256" i="5"/>
  <c r="L8" i="5"/>
  <c r="K236" i="5"/>
  <c r="K91" i="5"/>
  <c r="J14" i="5"/>
  <c r="K153" i="5"/>
  <c r="K320" i="5"/>
  <c r="K333" i="5"/>
  <c r="M255" i="5" l="1"/>
  <c r="M329" i="5"/>
  <c r="M325" i="5"/>
  <c r="M316" i="5"/>
  <c r="M312" i="5"/>
  <c r="M254" i="5"/>
  <c r="M250" i="5"/>
  <c r="M246" i="5"/>
  <c r="M242" i="5"/>
  <c r="M331" i="5"/>
  <c r="M326" i="5"/>
  <c r="M315" i="5"/>
  <c r="M234" i="5"/>
  <c r="M230" i="5"/>
  <c r="M332" i="5"/>
  <c r="M327" i="5"/>
  <c r="M317" i="5"/>
  <c r="M319" i="5"/>
  <c r="M314" i="5"/>
  <c r="M253" i="5"/>
  <c r="M249" i="5"/>
  <c r="M245" i="5"/>
  <c r="M241" i="5"/>
  <c r="M231" i="5"/>
  <c r="M328" i="5"/>
  <c r="M318" i="5"/>
  <c r="M313" i="5"/>
  <c r="M252" i="5"/>
  <c r="M248" i="5"/>
  <c r="M244" i="5"/>
  <c r="M330" i="5"/>
  <c r="M251" i="5"/>
  <c r="M247" i="5"/>
  <c r="M243" i="5"/>
  <c r="M233" i="5"/>
  <c r="M235" i="5"/>
  <c r="M229" i="5"/>
  <c r="M228" i="5"/>
  <c r="M227" i="5"/>
  <c r="M223" i="5"/>
  <c r="M165" i="5"/>
  <c r="M164" i="5"/>
  <c r="M163" i="5"/>
  <c r="M162" i="5"/>
  <c r="M161" i="5"/>
  <c r="M160" i="5"/>
  <c r="M159" i="5"/>
  <c r="M158" i="5"/>
  <c r="M157" i="5"/>
  <c r="M152" i="5"/>
  <c r="M151" i="5"/>
  <c r="M150" i="5"/>
  <c r="M149" i="5"/>
  <c r="M148" i="5"/>
  <c r="M147" i="5"/>
  <c r="M146" i="5"/>
  <c r="M145" i="5"/>
  <c r="M144" i="5"/>
  <c r="M224" i="5"/>
  <c r="M90" i="5"/>
  <c r="M89" i="5"/>
  <c r="M88" i="5"/>
  <c r="M87" i="5"/>
  <c r="M82" i="5"/>
  <c r="M81" i="5"/>
  <c r="M80" i="5"/>
  <c r="M79" i="5"/>
  <c r="M232" i="5"/>
  <c r="M225" i="5"/>
  <c r="M222" i="5"/>
  <c r="M226" i="5"/>
  <c r="M221" i="5"/>
  <c r="C14" i="2"/>
  <c r="L91" i="5"/>
  <c r="L23" i="5"/>
  <c r="L22" i="5"/>
  <c r="L21" i="5"/>
  <c r="L20" i="5"/>
  <c r="L19" i="5"/>
  <c r="L13" i="5"/>
  <c r="L12" i="5"/>
  <c r="L11" i="5"/>
  <c r="L10" i="5"/>
  <c r="L9" i="5"/>
  <c r="P397" i="5"/>
  <c r="O399" i="5"/>
  <c r="O398" i="5"/>
  <c r="O401" i="5"/>
  <c r="O400" i="5"/>
  <c r="P389" i="5"/>
  <c r="O391" i="5"/>
  <c r="O390" i="5"/>
  <c r="O392" i="5"/>
  <c r="O393" i="5"/>
  <c r="AE15" i="2"/>
  <c r="D290" i="5"/>
  <c r="E290" i="5" s="1"/>
  <c r="D199" i="5"/>
  <c r="E199" i="5" s="1"/>
  <c r="D122" i="5"/>
  <c r="E122" i="5" s="1"/>
  <c r="D365" i="5"/>
  <c r="D58" i="5"/>
  <c r="E58" i="5" s="1"/>
  <c r="E364" i="5"/>
  <c r="D415" i="5"/>
  <c r="E415" i="5" s="1"/>
  <c r="E15" i="2"/>
  <c r="D15" i="2"/>
  <c r="F14" i="2"/>
  <c r="L83" i="5"/>
  <c r="L256" i="5"/>
  <c r="L153" i="5"/>
  <c r="M8" i="5"/>
  <c r="AH16" i="2"/>
  <c r="AF16" i="2"/>
  <c r="AE16" i="2" s="1"/>
  <c r="AH15" i="2"/>
  <c r="K14" i="5"/>
  <c r="K24" i="5"/>
  <c r="L166" i="5"/>
  <c r="L236" i="5"/>
  <c r="L320" i="5"/>
  <c r="L333" i="5"/>
  <c r="C15" i="2" l="1"/>
  <c r="N330" i="5"/>
  <c r="N326" i="5"/>
  <c r="N317" i="5"/>
  <c r="N313" i="5"/>
  <c r="N253" i="5"/>
  <c r="N249" i="5"/>
  <c r="N245" i="5"/>
  <c r="N241" i="5"/>
  <c r="N235" i="5"/>
  <c r="N234" i="5"/>
  <c r="N233" i="5"/>
  <c r="N232" i="5"/>
  <c r="N231" i="5"/>
  <c r="N230" i="5"/>
  <c r="N229" i="5"/>
  <c r="N332" i="5"/>
  <c r="N327" i="5"/>
  <c r="N316" i="5"/>
  <c r="N328" i="5"/>
  <c r="N318" i="5"/>
  <c r="N312" i="5"/>
  <c r="N252" i="5"/>
  <c r="N251" i="5"/>
  <c r="N248" i="5"/>
  <c r="N247" i="5"/>
  <c r="N244" i="5"/>
  <c r="N243" i="5"/>
  <c r="N331" i="5"/>
  <c r="N242" i="5"/>
  <c r="N226" i="5"/>
  <c r="N325" i="5"/>
  <c r="N315" i="5"/>
  <c r="N329" i="5"/>
  <c r="N319" i="5"/>
  <c r="N314" i="5"/>
  <c r="N255" i="5"/>
  <c r="N254" i="5"/>
  <c r="N250" i="5"/>
  <c r="N246" i="5"/>
  <c r="N228" i="5"/>
  <c r="N223" i="5"/>
  <c r="N165" i="5"/>
  <c r="N164" i="5"/>
  <c r="N163" i="5"/>
  <c r="N162" i="5"/>
  <c r="N161" i="5"/>
  <c r="N160" i="5"/>
  <c r="N159" i="5"/>
  <c r="N158" i="5"/>
  <c r="N157" i="5"/>
  <c r="N152" i="5"/>
  <c r="N151" i="5"/>
  <c r="N150" i="5"/>
  <c r="N149" i="5"/>
  <c r="N148" i="5"/>
  <c r="N147" i="5"/>
  <c r="N146" i="5"/>
  <c r="N145" i="5"/>
  <c r="N144" i="5"/>
  <c r="N79" i="5"/>
  <c r="N224" i="5"/>
  <c r="N90" i="5"/>
  <c r="N89" i="5"/>
  <c r="N88" i="5"/>
  <c r="N87" i="5"/>
  <c r="N82" i="5"/>
  <c r="N81" i="5"/>
  <c r="N80" i="5"/>
  <c r="N225" i="5"/>
  <c r="N222" i="5"/>
  <c r="N221" i="5"/>
  <c r="N227" i="5"/>
  <c r="M23" i="5"/>
  <c r="M22" i="5"/>
  <c r="M21" i="5"/>
  <c r="M20" i="5"/>
  <c r="M19" i="5"/>
  <c r="M13" i="5"/>
  <c r="M12" i="5"/>
  <c r="M11" i="5"/>
  <c r="M10" i="5"/>
  <c r="M9" i="5"/>
  <c r="Q397" i="5"/>
  <c r="P400" i="5"/>
  <c r="P399" i="5"/>
  <c r="P398" i="5"/>
  <c r="P401" i="5"/>
  <c r="Q389" i="5"/>
  <c r="P392" i="5"/>
  <c r="P391" i="5"/>
  <c r="P390" i="5"/>
  <c r="P393" i="5"/>
  <c r="M333" i="5"/>
  <c r="D291" i="5"/>
  <c r="E291" i="5" s="1"/>
  <c r="D123" i="5"/>
  <c r="E123" i="5" s="1"/>
  <c r="D366" i="5"/>
  <c r="D200" i="5"/>
  <c r="E200" i="5" s="1"/>
  <c r="D59" i="5"/>
  <c r="E59" i="5" s="1"/>
  <c r="F15" i="2"/>
  <c r="E16" i="2"/>
  <c r="D16" i="2"/>
  <c r="D416" i="5"/>
  <c r="E416" i="5" s="1"/>
  <c r="E365" i="5"/>
  <c r="L24" i="5"/>
  <c r="M166" i="5"/>
  <c r="M256" i="5"/>
  <c r="M153" i="5"/>
  <c r="M83" i="5"/>
  <c r="M91" i="5"/>
  <c r="N8" i="5"/>
  <c r="M236" i="5"/>
  <c r="L14" i="5"/>
  <c r="M320" i="5"/>
  <c r="C16" i="2" l="1"/>
  <c r="O332" i="5"/>
  <c r="O331" i="5"/>
  <c r="O330" i="5"/>
  <c r="O329" i="5"/>
  <c r="O328" i="5"/>
  <c r="O327" i="5"/>
  <c r="O326" i="5"/>
  <c r="O325" i="5"/>
  <c r="O319" i="5"/>
  <c r="O318" i="5"/>
  <c r="O317" i="5"/>
  <c r="O316" i="5"/>
  <c r="O315" i="5"/>
  <c r="O314" i="5"/>
  <c r="O313" i="5"/>
  <c r="O312" i="5"/>
  <c r="O255" i="5"/>
  <c r="O252" i="5"/>
  <c r="O248" i="5"/>
  <c r="O244" i="5"/>
  <c r="O251" i="5"/>
  <c r="O247" i="5"/>
  <c r="O243" i="5"/>
  <c r="O235" i="5"/>
  <c r="O231" i="5"/>
  <c r="O254" i="5"/>
  <c r="O253" i="5"/>
  <c r="O250" i="5"/>
  <c r="O249" i="5"/>
  <c r="O246" i="5"/>
  <c r="O245" i="5"/>
  <c r="O232" i="5"/>
  <c r="O227" i="5"/>
  <c r="O234" i="5"/>
  <c r="O229" i="5"/>
  <c r="O242" i="5"/>
  <c r="O241" i="5"/>
  <c r="O230" i="5"/>
  <c r="O226" i="5"/>
  <c r="O233" i="5"/>
  <c r="O224" i="5"/>
  <c r="O90" i="5"/>
  <c r="O89" i="5"/>
  <c r="O88" i="5"/>
  <c r="O87" i="5"/>
  <c r="O82" i="5"/>
  <c r="O81" i="5"/>
  <c r="O80" i="5"/>
  <c r="O79" i="5"/>
  <c r="O225" i="5"/>
  <c r="O222" i="5"/>
  <c r="O221" i="5"/>
  <c r="O228" i="5"/>
  <c r="O223" i="5"/>
  <c r="O165" i="5"/>
  <c r="O161" i="5"/>
  <c r="O157" i="5"/>
  <c r="O149" i="5"/>
  <c r="O145" i="5"/>
  <c r="O164" i="5"/>
  <c r="O160" i="5"/>
  <c r="O152" i="5"/>
  <c r="O148" i="5"/>
  <c r="O144" i="5"/>
  <c r="O163" i="5"/>
  <c r="O159" i="5"/>
  <c r="O151" i="5"/>
  <c r="O147" i="5"/>
  <c r="O162" i="5"/>
  <c r="O158" i="5"/>
  <c r="O150" i="5"/>
  <c r="O146" i="5"/>
  <c r="N23" i="5"/>
  <c r="N22" i="5"/>
  <c r="N21" i="5"/>
  <c r="N20" i="5"/>
  <c r="N19" i="5"/>
  <c r="N13" i="5"/>
  <c r="N12" i="5"/>
  <c r="N11" i="5"/>
  <c r="N10" i="5"/>
  <c r="N9" i="5"/>
  <c r="R397" i="5"/>
  <c r="Q401" i="5"/>
  <c r="Q400" i="5"/>
  <c r="Q399" i="5"/>
  <c r="Q398" i="5"/>
  <c r="R389" i="5"/>
  <c r="Q393" i="5"/>
  <c r="Q392" i="5"/>
  <c r="Q391" i="5"/>
  <c r="Q390" i="5"/>
  <c r="E17" i="2"/>
  <c r="F16" i="2"/>
  <c r="D17" i="2"/>
  <c r="D417" i="5"/>
  <c r="E417" i="5" s="1"/>
  <c r="E366" i="5"/>
  <c r="D367" i="5"/>
  <c r="D60" i="5"/>
  <c r="E60" i="5" s="1"/>
  <c r="D201" i="5"/>
  <c r="E201" i="5" s="1"/>
  <c r="D124" i="5"/>
  <c r="E124" i="5" s="1"/>
  <c r="D292" i="5"/>
  <c r="E292" i="5" s="1"/>
  <c r="N166" i="5"/>
  <c r="M14" i="5"/>
  <c r="N236" i="5"/>
  <c r="M24" i="5"/>
  <c r="N256" i="5"/>
  <c r="N320" i="5"/>
  <c r="O8" i="5"/>
  <c r="N83" i="5"/>
  <c r="N91" i="5"/>
  <c r="N333" i="5"/>
  <c r="N153" i="5"/>
  <c r="P331" i="5" l="1"/>
  <c r="P327" i="5"/>
  <c r="P318" i="5"/>
  <c r="P314" i="5"/>
  <c r="P251" i="5"/>
  <c r="P247" i="5"/>
  <c r="P243" i="5"/>
  <c r="P328" i="5"/>
  <c r="P317" i="5"/>
  <c r="P312" i="5"/>
  <c r="P254" i="5"/>
  <c r="P253" i="5"/>
  <c r="P252" i="5"/>
  <c r="P250" i="5"/>
  <c r="P249" i="5"/>
  <c r="P248" i="5"/>
  <c r="P246" i="5"/>
  <c r="P245" i="5"/>
  <c r="P244" i="5"/>
  <c r="P242" i="5"/>
  <c r="P241" i="5"/>
  <c r="P232" i="5"/>
  <c r="P228" i="5"/>
  <c r="P227" i="5"/>
  <c r="P226" i="5"/>
  <c r="P225" i="5"/>
  <c r="P224" i="5"/>
  <c r="P223" i="5"/>
  <c r="P329" i="5"/>
  <c r="P319" i="5"/>
  <c r="P313" i="5"/>
  <c r="P326" i="5"/>
  <c r="P316" i="5"/>
  <c r="P233" i="5"/>
  <c r="P330" i="5"/>
  <c r="P325" i="5"/>
  <c r="P315" i="5"/>
  <c r="P332" i="5"/>
  <c r="P255" i="5"/>
  <c r="P235" i="5"/>
  <c r="P230" i="5"/>
  <c r="P231" i="5"/>
  <c r="P222" i="5"/>
  <c r="P221" i="5"/>
  <c r="P234" i="5"/>
  <c r="P165" i="5"/>
  <c r="P164" i="5"/>
  <c r="P163" i="5"/>
  <c r="P162" i="5"/>
  <c r="P161" i="5"/>
  <c r="P160" i="5"/>
  <c r="P159" i="5"/>
  <c r="P158" i="5"/>
  <c r="P157" i="5"/>
  <c r="P152" i="5"/>
  <c r="P151" i="5"/>
  <c r="P150" i="5"/>
  <c r="P149" i="5"/>
  <c r="P148" i="5"/>
  <c r="P147" i="5"/>
  <c r="P146" i="5"/>
  <c r="P145" i="5"/>
  <c r="P144" i="5"/>
  <c r="P229" i="5"/>
  <c r="P88" i="5"/>
  <c r="P80" i="5"/>
  <c r="P87" i="5"/>
  <c r="P79" i="5"/>
  <c r="P90" i="5"/>
  <c r="P82" i="5"/>
  <c r="P89" i="5"/>
  <c r="P81" i="5"/>
  <c r="C17" i="2"/>
  <c r="O23" i="5"/>
  <c r="O22" i="5"/>
  <c r="O21" i="5"/>
  <c r="O20" i="5"/>
  <c r="O19" i="5"/>
  <c r="O13" i="5"/>
  <c r="O12" i="5"/>
  <c r="O11" i="5"/>
  <c r="O10" i="5"/>
  <c r="O9" i="5"/>
  <c r="S397" i="5"/>
  <c r="R398" i="5"/>
  <c r="R401" i="5"/>
  <c r="R400" i="5"/>
  <c r="R399" i="5"/>
  <c r="S389" i="5"/>
  <c r="R390" i="5"/>
  <c r="R393" i="5"/>
  <c r="R392" i="5"/>
  <c r="R391" i="5"/>
  <c r="O236" i="5"/>
  <c r="E367" i="5"/>
  <c r="D418" i="5"/>
  <c r="E418" i="5" s="1"/>
  <c r="D202" i="5"/>
  <c r="E202" i="5" s="1"/>
  <c r="D368" i="5"/>
  <c r="D61" i="5"/>
  <c r="E61" i="5" s="1"/>
  <c r="D293" i="5"/>
  <c r="E293" i="5" s="1"/>
  <c r="D125" i="5"/>
  <c r="E125" i="5" s="1"/>
  <c r="E18" i="2"/>
  <c r="D18" i="2"/>
  <c r="F17" i="2"/>
  <c r="O153" i="5"/>
  <c r="P8" i="5"/>
  <c r="O83" i="5"/>
  <c r="O91" i="5"/>
  <c r="O166" i="5"/>
  <c r="O256" i="5"/>
  <c r="O333" i="5"/>
  <c r="N24" i="5"/>
  <c r="N14" i="5"/>
  <c r="O320" i="5"/>
  <c r="C18" i="2" l="1"/>
  <c r="Q255" i="5"/>
  <c r="Q332" i="5"/>
  <c r="Q328" i="5"/>
  <c r="Q319" i="5"/>
  <c r="Q315" i="5"/>
  <c r="Q254" i="5"/>
  <c r="Q250" i="5"/>
  <c r="Q246" i="5"/>
  <c r="Q242" i="5"/>
  <c r="Q329" i="5"/>
  <c r="Q318" i="5"/>
  <c r="Q313" i="5"/>
  <c r="Q233" i="5"/>
  <c r="Q229" i="5"/>
  <c r="Q330" i="5"/>
  <c r="Q325" i="5"/>
  <c r="Q314" i="5"/>
  <c r="Q252" i="5"/>
  <c r="Q248" i="5"/>
  <c r="Q244" i="5"/>
  <c r="Q234" i="5"/>
  <c r="Q228" i="5"/>
  <c r="Q251" i="5"/>
  <c r="Q247" i="5"/>
  <c r="Q243" i="5"/>
  <c r="Q327" i="5"/>
  <c r="Q317" i="5"/>
  <c r="Q312" i="5"/>
  <c r="Q241" i="5"/>
  <c r="Q231" i="5"/>
  <c r="Q331" i="5"/>
  <c r="Q326" i="5"/>
  <c r="Q316" i="5"/>
  <c r="Q253" i="5"/>
  <c r="Q249" i="5"/>
  <c r="Q245" i="5"/>
  <c r="Q232" i="5"/>
  <c r="Q227" i="5"/>
  <c r="Q230" i="5"/>
  <c r="Q225" i="5"/>
  <c r="Q165" i="5"/>
  <c r="Q164" i="5"/>
  <c r="Q163" i="5"/>
  <c r="Q162" i="5"/>
  <c r="Q161" i="5"/>
  <c r="Q160" i="5"/>
  <c r="Q159" i="5"/>
  <c r="Q158" i="5"/>
  <c r="Q157" i="5"/>
  <c r="Q152" i="5"/>
  <c r="Q151" i="5"/>
  <c r="Q150" i="5"/>
  <c r="Q149" i="5"/>
  <c r="Q148" i="5"/>
  <c r="Q147" i="5"/>
  <c r="Q146" i="5"/>
  <c r="Q145" i="5"/>
  <c r="Q144" i="5"/>
  <c r="Q235" i="5"/>
  <c r="Q226" i="5"/>
  <c r="Q223" i="5"/>
  <c r="Q90" i="5"/>
  <c r="Q89" i="5"/>
  <c r="Q88" i="5"/>
  <c r="Q87" i="5"/>
  <c r="Q82" i="5"/>
  <c r="Q81" i="5"/>
  <c r="Q80" i="5"/>
  <c r="Q79" i="5"/>
  <c r="Q224" i="5"/>
  <c r="Q222" i="5"/>
  <c r="Q221" i="5"/>
  <c r="P23" i="5"/>
  <c r="P22" i="5"/>
  <c r="P21" i="5"/>
  <c r="P20" i="5"/>
  <c r="P19" i="5"/>
  <c r="P13" i="5"/>
  <c r="P12" i="5"/>
  <c r="P11" i="5"/>
  <c r="P10" i="5"/>
  <c r="P9" i="5"/>
  <c r="T397" i="5"/>
  <c r="S399" i="5"/>
  <c r="S398" i="5"/>
  <c r="S401" i="5"/>
  <c r="S400" i="5"/>
  <c r="T389" i="5"/>
  <c r="S391" i="5"/>
  <c r="S390" i="5"/>
  <c r="S393" i="5"/>
  <c r="S392" i="5"/>
  <c r="P83" i="5"/>
  <c r="P91" i="5"/>
  <c r="E19" i="2"/>
  <c r="D19" i="2"/>
  <c r="F18" i="2"/>
  <c r="E368" i="5"/>
  <c r="D419" i="5"/>
  <c r="E419" i="5" s="1"/>
  <c r="D126" i="5"/>
  <c r="E126" i="5" s="1"/>
  <c r="D369" i="5"/>
  <c r="D62" i="5"/>
  <c r="E62" i="5" s="1"/>
  <c r="D294" i="5"/>
  <c r="E294" i="5" s="1"/>
  <c r="D203" i="5"/>
  <c r="E203" i="5" s="1"/>
  <c r="P256" i="5"/>
  <c r="P153" i="5"/>
  <c r="P320" i="5"/>
  <c r="O14" i="5"/>
  <c r="Q8" i="5"/>
  <c r="P166" i="5"/>
  <c r="O24" i="5"/>
  <c r="P236" i="5"/>
  <c r="P333" i="5"/>
  <c r="C19" i="2" l="1"/>
  <c r="R329" i="5"/>
  <c r="R325" i="5"/>
  <c r="R316" i="5"/>
  <c r="R312" i="5"/>
  <c r="R253" i="5"/>
  <c r="R249" i="5"/>
  <c r="R245" i="5"/>
  <c r="R241" i="5"/>
  <c r="R235" i="5"/>
  <c r="R234" i="5"/>
  <c r="R233" i="5"/>
  <c r="R232" i="5"/>
  <c r="R231" i="5"/>
  <c r="R230" i="5"/>
  <c r="R229" i="5"/>
  <c r="R228" i="5"/>
  <c r="R330" i="5"/>
  <c r="R319" i="5"/>
  <c r="R314" i="5"/>
  <c r="R331" i="5"/>
  <c r="R326" i="5"/>
  <c r="R315" i="5"/>
  <c r="R255" i="5"/>
  <c r="R328" i="5"/>
  <c r="R318" i="5"/>
  <c r="R313" i="5"/>
  <c r="R251" i="5"/>
  <c r="R247" i="5"/>
  <c r="R243" i="5"/>
  <c r="R332" i="5"/>
  <c r="R327" i="5"/>
  <c r="R317" i="5"/>
  <c r="R254" i="5"/>
  <c r="R250" i="5"/>
  <c r="R246" i="5"/>
  <c r="R242" i="5"/>
  <c r="R252" i="5"/>
  <c r="R248" i="5"/>
  <c r="R244" i="5"/>
  <c r="R165" i="5"/>
  <c r="R164" i="5"/>
  <c r="R163" i="5"/>
  <c r="R162" i="5"/>
  <c r="R161" i="5"/>
  <c r="R160" i="5"/>
  <c r="R159" i="5"/>
  <c r="R158" i="5"/>
  <c r="R157" i="5"/>
  <c r="R152" i="5"/>
  <c r="R151" i="5"/>
  <c r="R150" i="5"/>
  <c r="R149" i="5"/>
  <c r="R148" i="5"/>
  <c r="R147" i="5"/>
  <c r="R146" i="5"/>
  <c r="R145" i="5"/>
  <c r="R144" i="5"/>
  <c r="R82" i="5"/>
  <c r="R226" i="5"/>
  <c r="R223" i="5"/>
  <c r="R90" i="5"/>
  <c r="R89" i="5"/>
  <c r="R88" i="5"/>
  <c r="R87" i="5"/>
  <c r="R81" i="5"/>
  <c r="R80" i="5"/>
  <c r="R79" i="5"/>
  <c r="R227" i="5"/>
  <c r="R224" i="5"/>
  <c r="R222" i="5"/>
  <c r="R221" i="5"/>
  <c r="R225" i="5"/>
  <c r="Q23" i="5"/>
  <c r="Q22" i="5"/>
  <c r="Q21" i="5"/>
  <c r="Q20" i="5"/>
  <c r="Q19" i="5"/>
  <c r="Q13" i="5"/>
  <c r="Q12" i="5"/>
  <c r="Q11" i="5"/>
  <c r="Q10" i="5"/>
  <c r="Q9" i="5"/>
  <c r="U397" i="5"/>
  <c r="T400" i="5"/>
  <c r="T399" i="5"/>
  <c r="T398" i="5"/>
  <c r="T401" i="5"/>
  <c r="P24" i="5"/>
  <c r="U389" i="5"/>
  <c r="T392" i="5"/>
  <c r="T391" i="5"/>
  <c r="T390" i="5"/>
  <c r="T393" i="5"/>
  <c r="E20" i="2"/>
  <c r="F19" i="2"/>
  <c r="D20" i="2"/>
  <c r="D420" i="5"/>
  <c r="E420" i="5" s="1"/>
  <c r="E369" i="5"/>
  <c r="D295" i="5"/>
  <c r="E295" i="5" s="1"/>
  <c r="D204" i="5"/>
  <c r="E204" i="5" s="1"/>
  <c r="D370" i="5"/>
  <c r="D127" i="5"/>
  <c r="E127" i="5" s="1"/>
  <c r="D63" i="5"/>
  <c r="E63" i="5" s="1"/>
  <c r="Q320" i="5"/>
  <c r="Q166" i="5"/>
  <c r="P14" i="5"/>
  <c r="Q153" i="5"/>
  <c r="Q83" i="5"/>
  <c r="Q91" i="5"/>
  <c r="R8" i="5"/>
  <c r="Q236" i="5"/>
  <c r="Q256" i="5"/>
  <c r="Q333" i="5"/>
  <c r="C20" i="2" l="1"/>
  <c r="S332" i="5"/>
  <c r="S331" i="5"/>
  <c r="S330" i="5"/>
  <c r="S329" i="5"/>
  <c r="S328" i="5"/>
  <c r="S327" i="5"/>
  <c r="S326" i="5"/>
  <c r="S325" i="5"/>
  <c r="S319" i="5"/>
  <c r="S318" i="5"/>
  <c r="S317" i="5"/>
  <c r="S316" i="5"/>
  <c r="S315" i="5"/>
  <c r="S314" i="5"/>
  <c r="S313" i="5"/>
  <c r="S312" i="5"/>
  <c r="S252" i="5"/>
  <c r="S248" i="5"/>
  <c r="S244" i="5"/>
  <c r="S255" i="5"/>
  <c r="S234" i="5"/>
  <c r="S230" i="5"/>
  <c r="S251" i="5"/>
  <c r="S247" i="5"/>
  <c r="S243" i="5"/>
  <c r="S235" i="5"/>
  <c r="S229" i="5"/>
  <c r="S226" i="5"/>
  <c r="S254" i="5"/>
  <c r="S250" i="5"/>
  <c r="S246" i="5"/>
  <c r="S242" i="5"/>
  <c r="S253" i="5"/>
  <c r="S249" i="5"/>
  <c r="S245" i="5"/>
  <c r="S232" i="5"/>
  <c r="S233" i="5"/>
  <c r="S228" i="5"/>
  <c r="S223" i="5"/>
  <c r="S90" i="5"/>
  <c r="S89" i="5"/>
  <c r="S88" i="5"/>
  <c r="S87" i="5"/>
  <c r="S82" i="5"/>
  <c r="S81" i="5"/>
  <c r="S80" i="5"/>
  <c r="S79" i="5"/>
  <c r="S231" i="5"/>
  <c r="S227" i="5"/>
  <c r="S224" i="5"/>
  <c r="S222" i="5"/>
  <c r="S221" i="5"/>
  <c r="S225" i="5"/>
  <c r="S241" i="5"/>
  <c r="S164" i="5"/>
  <c r="S160" i="5"/>
  <c r="S152" i="5"/>
  <c r="S148" i="5"/>
  <c r="S144" i="5"/>
  <c r="S163" i="5"/>
  <c r="S159" i="5"/>
  <c r="S151" i="5"/>
  <c r="S147" i="5"/>
  <c r="S162" i="5"/>
  <c r="S158" i="5"/>
  <c r="S150" i="5"/>
  <c r="S146" i="5"/>
  <c r="S165" i="5"/>
  <c r="S161" i="5"/>
  <c r="S157" i="5"/>
  <c r="S149" i="5"/>
  <c r="S145" i="5"/>
  <c r="R23" i="5"/>
  <c r="R22" i="5"/>
  <c r="R21" i="5"/>
  <c r="R20" i="5"/>
  <c r="R19" i="5"/>
  <c r="R13" i="5"/>
  <c r="R12" i="5"/>
  <c r="R11" i="5"/>
  <c r="R10" i="5"/>
  <c r="R9" i="5"/>
  <c r="V397" i="5"/>
  <c r="U401" i="5"/>
  <c r="U400" i="5"/>
  <c r="U399" i="5"/>
  <c r="U398" i="5"/>
  <c r="V389" i="5"/>
  <c r="U393" i="5"/>
  <c r="U392" i="5"/>
  <c r="U391" i="5"/>
  <c r="U390" i="5"/>
  <c r="D421" i="5"/>
  <c r="E421" i="5" s="1"/>
  <c r="E370" i="5"/>
  <c r="D296" i="5"/>
  <c r="E296" i="5" s="1"/>
  <c r="D205" i="5"/>
  <c r="E205" i="5" s="1"/>
  <c r="D128" i="5"/>
  <c r="E128" i="5" s="1"/>
  <c r="D371" i="5"/>
  <c r="D64" i="5"/>
  <c r="E64" i="5" s="1"/>
  <c r="D21" i="2"/>
  <c r="E21" i="2"/>
  <c r="F20" i="2"/>
  <c r="R166" i="5"/>
  <c r="Q14" i="5"/>
  <c r="R333" i="5"/>
  <c r="Q24" i="5"/>
  <c r="R320" i="5"/>
  <c r="R83" i="5"/>
  <c r="R91" i="5"/>
  <c r="S8" i="5"/>
  <c r="R236" i="5"/>
  <c r="R153" i="5"/>
  <c r="R256" i="5"/>
  <c r="T330" i="5" l="1"/>
  <c r="T326" i="5"/>
  <c r="T317" i="5"/>
  <c r="T313" i="5"/>
  <c r="T255" i="5"/>
  <c r="T251" i="5"/>
  <c r="T247" i="5"/>
  <c r="T243" i="5"/>
  <c r="T331" i="5"/>
  <c r="T325" i="5"/>
  <c r="T315" i="5"/>
  <c r="T235" i="5"/>
  <c r="T231" i="5"/>
  <c r="T227" i="5"/>
  <c r="T226" i="5"/>
  <c r="T225" i="5"/>
  <c r="T224" i="5"/>
  <c r="T223" i="5"/>
  <c r="T332" i="5"/>
  <c r="T327" i="5"/>
  <c r="T316" i="5"/>
  <c r="T254" i="5"/>
  <c r="T253" i="5"/>
  <c r="T252" i="5"/>
  <c r="T250" i="5"/>
  <c r="T249" i="5"/>
  <c r="T248" i="5"/>
  <c r="T246" i="5"/>
  <c r="T245" i="5"/>
  <c r="T244" i="5"/>
  <c r="T242" i="5"/>
  <c r="T241" i="5"/>
  <c r="T230" i="5"/>
  <c r="T312" i="5"/>
  <c r="T329" i="5"/>
  <c r="T319" i="5"/>
  <c r="T314" i="5"/>
  <c r="T233" i="5"/>
  <c r="T328" i="5"/>
  <c r="T318" i="5"/>
  <c r="T234" i="5"/>
  <c r="T229" i="5"/>
  <c r="T222" i="5"/>
  <c r="T221" i="5"/>
  <c r="T232" i="5"/>
  <c r="T228" i="5"/>
  <c r="T165" i="5"/>
  <c r="T164" i="5"/>
  <c r="T163" i="5"/>
  <c r="T162" i="5"/>
  <c r="T161" i="5"/>
  <c r="T160" i="5"/>
  <c r="T159" i="5"/>
  <c r="T158" i="5"/>
  <c r="T157" i="5"/>
  <c r="T152" i="5"/>
  <c r="T151" i="5"/>
  <c r="T150" i="5"/>
  <c r="T149" i="5"/>
  <c r="T148" i="5"/>
  <c r="T147" i="5"/>
  <c r="T146" i="5"/>
  <c r="T145" i="5"/>
  <c r="T144" i="5"/>
  <c r="T87" i="5"/>
  <c r="T79" i="5"/>
  <c r="T90" i="5"/>
  <c r="T82" i="5"/>
  <c r="T89" i="5"/>
  <c r="T81" i="5"/>
  <c r="T88" i="5"/>
  <c r="T80" i="5"/>
  <c r="S23" i="5"/>
  <c r="S22" i="5"/>
  <c r="S21" i="5"/>
  <c r="S20" i="5"/>
  <c r="S19" i="5"/>
  <c r="S13" i="5"/>
  <c r="S12" i="5"/>
  <c r="S11" i="5"/>
  <c r="S10" i="5"/>
  <c r="S9" i="5"/>
  <c r="W397" i="5"/>
  <c r="V398" i="5"/>
  <c r="V401" i="5"/>
  <c r="V400" i="5"/>
  <c r="V399" i="5"/>
  <c r="W389" i="5"/>
  <c r="V390" i="5"/>
  <c r="V393" i="5"/>
  <c r="V392" i="5"/>
  <c r="V391" i="5"/>
  <c r="C21" i="2"/>
  <c r="D372" i="5"/>
  <c r="D65" i="5"/>
  <c r="E65" i="5" s="1"/>
  <c r="D297" i="5"/>
  <c r="E297" i="5" s="1"/>
  <c r="D129" i="5"/>
  <c r="E129" i="5" s="1"/>
  <c r="D206" i="5"/>
  <c r="E206" i="5" s="1"/>
  <c r="E371" i="5"/>
  <c r="D422" i="5"/>
  <c r="E422" i="5" s="1"/>
  <c r="D22" i="2"/>
  <c r="F21" i="2"/>
  <c r="E22" i="2"/>
  <c r="S83" i="5"/>
  <c r="S91" i="5"/>
  <c r="S256" i="5"/>
  <c r="S320" i="5"/>
  <c r="T8" i="5"/>
  <c r="R14" i="5"/>
  <c r="S153" i="5"/>
  <c r="S166" i="5"/>
  <c r="S236" i="5"/>
  <c r="R24" i="5"/>
  <c r="S333" i="5"/>
  <c r="U255" i="5" l="1"/>
  <c r="U331" i="5"/>
  <c r="U327" i="5"/>
  <c r="U318" i="5"/>
  <c r="U314" i="5"/>
  <c r="U254" i="5"/>
  <c r="U250" i="5"/>
  <c r="U246" i="5"/>
  <c r="U242" i="5"/>
  <c r="U332" i="5"/>
  <c r="U326" i="5"/>
  <c r="U316" i="5"/>
  <c r="U253" i="5"/>
  <c r="U252" i="5"/>
  <c r="U251" i="5"/>
  <c r="U249" i="5"/>
  <c r="U248" i="5"/>
  <c r="U247" i="5"/>
  <c r="U245" i="5"/>
  <c r="U244" i="5"/>
  <c r="U243" i="5"/>
  <c r="U241" i="5"/>
  <c r="U232" i="5"/>
  <c r="U228" i="5"/>
  <c r="U328" i="5"/>
  <c r="U317" i="5"/>
  <c r="U312" i="5"/>
  <c r="U330" i="5"/>
  <c r="U325" i="5"/>
  <c r="U315" i="5"/>
  <c r="U231" i="5"/>
  <c r="U227" i="5"/>
  <c r="U329" i="5"/>
  <c r="U319" i="5"/>
  <c r="U234" i="5"/>
  <c r="U229" i="5"/>
  <c r="U313" i="5"/>
  <c r="U235" i="5"/>
  <c r="U230" i="5"/>
  <c r="U226" i="5"/>
  <c r="U224" i="5"/>
  <c r="U225" i="5"/>
  <c r="U165" i="5"/>
  <c r="U164" i="5"/>
  <c r="U163" i="5"/>
  <c r="U162" i="5"/>
  <c r="U161" i="5"/>
  <c r="U160" i="5"/>
  <c r="U159" i="5"/>
  <c r="U158" i="5"/>
  <c r="U157" i="5"/>
  <c r="U152" i="5"/>
  <c r="U151" i="5"/>
  <c r="U150" i="5"/>
  <c r="U149" i="5"/>
  <c r="U148" i="5"/>
  <c r="U147" i="5"/>
  <c r="U146" i="5"/>
  <c r="U145" i="5"/>
  <c r="U144" i="5"/>
  <c r="U90" i="5"/>
  <c r="U89" i="5"/>
  <c r="U88" i="5"/>
  <c r="U87" i="5"/>
  <c r="U82" i="5"/>
  <c r="U81" i="5"/>
  <c r="U80" i="5"/>
  <c r="U79" i="5"/>
  <c r="U233" i="5"/>
  <c r="U221" i="5"/>
  <c r="U223" i="5"/>
  <c r="U222" i="5"/>
  <c r="T23" i="5"/>
  <c r="T22" i="5"/>
  <c r="T21" i="5"/>
  <c r="T20" i="5"/>
  <c r="T19" i="5"/>
  <c r="T13" i="5"/>
  <c r="T12" i="5"/>
  <c r="T11" i="5"/>
  <c r="T10" i="5"/>
  <c r="T9" i="5"/>
  <c r="T320" i="5"/>
  <c r="X397" i="5"/>
  <c r="W399" i="5"/>
  <c r="W398" i="5"/>
  <c r="W401" i="5"/>
  <c r="W400" i="5"/>
  <c r="T91" i="5"/>
  <c r="S24" i="5"/>
  <c r="X389" i="5"/>
  <c r="W391" i="5"/>
  <c r="W390" i="5"/>
  <c r="W392" i="5"/>
  <c r="W393" i="5"/>
  <c r="E23" i="2"/>
  <c r="D23" i="2"/>
  <c r="F22" i="2"/>
  <c r="D207" i="5"/>
  <c r="E207" i="5" s="1"/>
  <c r="D130" i="5"/>
  <c r="E130" i="5" s="1"/>
  <c r="D373" i="5"/>
  <c r="D66" i="5"/>
  <c r="E66" i="5" s="1"/>
  <c r="D298" i="5"/>
  <c r="E298" i="5" s="1"/>
  <c r="E372" i="5"/>
  <c r="D423" i="5"/>
  <c r="E423" i="5" s="1"/>
  <c r="C22" i="2"/>
  <c r="T83" i="5"/>
  <c r="S14" i="5"/>
  <c r="T153" i="5"/>
  <c r="T333" i="5"/>
  <c r="T256" i="5"/>
  <c r="T166" i="5"/>
  <c r="T236" i="5"/>
  <c r="U8" i="5"/>
  <c r="V332" i="5" l="1"/>
  <c r="V328" i="5"/>
  <c r="V319" i="5"/>
  <c r="V315" i="5"/>
  <c r="V253" i="5"/>
  <c r="V249" i="5"/>
  <c r="V245" i="5"/>
  <c r="V241" i="5"/>
  <c r="V235" i="5"/>
  <c r="V234" i="5"/>
  <c r="V233" i="5"/>
  <c r="V232" i="5"/>
  <c r="V231" i="5"/>
  <c r="V230" i="5"/>
  <c r="V229" i="5"/>
  <c r="V228" i="5"/>
  <c r="V327" i="5"/>
  <c r="V317" i="5"/>
  <c r="V312" i="5"/>
  <c r="V254" i="5"/>
  <c r="V250" i="5"/>
  <c r="V246" i="5"/>
  <c r="V242" i="5"/>
  <c r="V329" i="5"/>
  <c r="V318" i="5"/>
  <c r="V313" i="5"/>
  <c r="V314" i="5"/>
  <c r="V255" i="5"/>
  <c r="V331" i="5"/>
  <c r="V326" i="5"/>
  <c r="V316" i="5"/>
  <c r="V252" i="5"/>
  <c r="V248" i="5"/>
  <c r="V244" i="5"/>
  <c r="V330" i="5"/>
  <c r="V325" i="5"/>
  <c r="V251" i="5"/>
  <c r="V247" i="5"/>
  <c r="V243" i="5"/>
  <c r="V227" i="5"/>
  <c r="V226" i="5"/>
  <c r="V225" i="5"/>
  <c r="V165" i="5"/>
  <c r="V164" i="5"/>
  <c r="V163" i="5"/>
  <c r="V162" i="5"/>
  <c r="V161" i="5"/>
  <c r="V160" i="5"/>
  <c r="V159" i="5"/>
  <c r="V158" i="5"/>
  <c r="V157" i="5"/>
  <c r="V152" i="5"/>
  <c r="V151" i="5"/>
  <c r="V150" i="5"/>
  <c r="V149" i="5"/>
  <c r="V148" i="5"/>
  <c r="V147" i="5"/>
  <c r="V146" i="5"/>
  <c r="V145" i="5"/>
  <c r="V144" i="5"/>
  <c r="V80" i="5"/>
  <c r="V79" i="5"/>
  <c r="V90" i="5"/>
  <c r="V89" i="5"/>
  <c r="V88" i="5"/>
  <c r="V87" i="5"/>
  <c r="V82" i="5"/>
  <c r="V81" i="5"/>
  <c r="V223" i="5"/>
  <c r="V222" i="5"/>
  <c r="V221" i="5"/>
  <c r="V224" i="5"/>
  <c r="C23" i="2"/>
  <c r="U23" i="5"/>
  <c r="U22" i="5"/>
  <c r="U21" i="5"/>
  <c r="U20" i="5"/>
  <c r="U19" i="5"/>
  <c r="U13" i="5"/>
  <c r="U12" i="5"/>
  <c r="U11" i="5"/>
  <c r="U10" i="5"/>
  <c r="U9" i="5"/>
  <c r="X400" i="5"/>
  <c r="X399" i="5"/>
  <c r="X398" i="5"/>
  <c r="X401" i="5"/>
  <c r="X392" i="5"/>
  <c r="X391" i="5"/>
  <c r="X393" i="5"/>
  <c r="X390" i="5"/>
  <c r="U83" i="5"/>
  <c r="U236" i="5"/>
  <c r="U333" i="5"/>
  <c r="U320" i="5"/>
  <c r="D67" i="5"/>
  <c r="E67" i="5" s="1"/>
  <c r="D374" i="5"/>
  <c r="D299" i="5"/>
  <c r="E299" i="5" s="1"/>
  <c r="D131" i="5"/>
  <c r="E131" i="5" s="1"/>
  <c r="D208" i="5"/>
  <c r="E208" i="5" s="1"/>
  <c r="E373" i="5"/>
  <c r="D424" i="5"/>
  <c r="E424" i="5" s="1"/>
  <c r="D24" i="2"/>
  <c r="F23" i="2"/>
  <c r="E24" i="2"/>
  <c r="U91" i="5"/>
  <c r="U166" i="5"/>
  <c r="T14" i="5"/>
  <c r="V8" i="5"/>
  <c r="T24" i="5"/>
  <c r="U153" i="5"/>
  <c r="U256" i="5"/>
  <c r="W332" i="5" l="1"/>
  <c r="W331" i="5"/>
  <c r="W330" i="5"/>
  <c r="W329" i="5"/>
  <c r="W328" i="5"/>
  <c r="W327" i="5"/>
  <c r="W326" i="5"/>
  <c r="W325" i="5"/>
  <c r="W319" i="5"/>
  <c r="W318" i="5"/>
  <c r="W317" i="5"/>
  <c r="W316" i="5"/>
  <c r="W315" i="5"/>
  <c r="W314" i="5"/>
  <c r="W313" i="5"/>
  <c r="W312" i="5"/>
  <c r="W252" i="5"/>
  <c r="W248" i="5"/>
  <c r="W244" i="5"/>
  <c r="W233" i="5"/>
  <c r="W229" i="5"/>
  <c r="W255" i="5"/>
  <c r="W254" i="5"/>
  <c r="W250" i="5"/>
  <c r="W246" i="5"/>
  <c r="W242" i="5"/>
  <c r="W232" i="5"/>
  <c r="W253" i="5"/>
  <c r="W249" i="5"/>
  <c r="W245" i="5"/>
  <c r="W251" i="5"/>
  <c r="W247" i="5"/>
  <c r="W243" i="5"/>
  <c r="W235" i="5"/>
  <c r="W230" i="5"/>
  <c r="W241" i="5"/>
  <c r="W231" i="5"/>
  <c r="W234" i="5"/>
  <c r="W227" i="5"/>
  <c r="W90" i="5"/>
  <c r="W89" i="5"/>
  <c r="W88" i="5"/>
  <c r="W87" i="5"/>
  <c r="W82" i="5"/>
  <c r="W81" i="5"/>
  <c r="W80" i="5"/>
  <c r="W79" i="5"/>
  <c r="W228" i="5"/>
  <c r="W223" i="5"/>
  <c r="W222" i="5"/>
  <c r="W221" i="5"/>
  <c r="W224" i="5"/>
  <c r="W163" i="5"/>
  <c r="W159" i="5"/>
  <c r="W151" i="5"/>
  <c r="W147" i="5"/>
  <c r="W226" i="5"/>
  <c r="W162" i="5"/>
  <c r="W158" i="5"/>
  <c r="W150" i="5"/>
  <c r="W146" i="5"/>
  <c r="W165" i="5"/>
  <c r="W161" i="5"/>
  <c r="W157" i="5"/>
  <c r="W149" i="5"/>
  <c r="W145" i="5"/>
  <c r="W225" i="5"/>
  <c r="W164" i="5"/>
  <c r="W160" i="5"/>
  <c r="W152" i="5"/>
  <c r="W148" i="5"/>
  <c r="W144" i="5"/>
  <c r="V23" i="5"/>
  <c r="V22" i="5"/>
  <c r="V21" i="5"/>
  <c r="V20" i="5"/>
  <c r="V19" i="5"/>
  <c r="V13" i="5"/>
  <c r="V12" i="5"/>
  <c r="V11" i="5"/>
  <c r="V10" i="5"/>
  <c r="V9" i="5"/>
  <c r="C24" i="2"/>
  <c r="F25" i="2"/>
  <c r="F24" i="2"/>
  <c r="E374" i="5"/>
  <c r="D425" i="5"/>
  <c r="E425" i="5" s="1"/>
  <c r="D209" i="5"/>
  <c r="E209" i="5" s="1"/>
  <c r="D132" i="5"/>
  <c r="E132" i="5" s="1"/>
  <c r="D375" i="5"/>
  <c r="D68" i="5"/>
  <c r="E68" i="5" s="1"/>
  <c r="D300" i="5"/>
  <c r="E300" i="5" s="1"/>
  <c r="U14" i="5"/>
  <c r="V333" i="5"/>
  <c r="V83" i="5"/>
  <c r="V91" i="5"/>
  <c r="U24" i="5"/>
  <c r="V236" i="5"/>
  <c r="V153" i="5"/>
  <c r="W8" i="5"/>
  <c r="V256" i="5"/>
  <c r="V320" i="5"/>
  <c r="V166" i="5"/>
  <c r="X329" i="5" l="1"/>
  <c r="X325" i="5"/>
  <c r="X316" i="5"/>
  <c r="X312" i="5"/>
  <c r="X251" i="5"/>
  <c r="X247" i="5"/>
  <c r="X243" i="5"/>
  <c r="X328" i="5"/>
  <c r="X318" i="5"/>
  <c r="X313" i="5"/>
  <c r="X234" i="5"/>
  <c r="X230" i="5"/>
  <c r="X227" i="5"/>
  <c r="X226" i="5"/>
  <c r="X225" i="5"/>
  <c r="X224" i="5"/>
  <c r="X223" i="5"/>
  <c r="X330" i="5"/>
  <c r="X319" i="5"/>
  <c r="X314" i="5"/>
  <c r="X255" i="5"/>
  <c r="X332" i="5"/>
  <c r="X327" i="5"/>
  <c r="X317" i="5"/>
  <c r="X253" i="5"/>
  <c r="X249" i="5"/>
  <c r="X245" i="5"/>
  <c r="X233" i="5"/>
  <c r="X228" i="5"/>
  <c r="X331" i="5"/>
  <c r="X326" i="5"/>
  <c r="X252" i="5"/>
  <c r="X248" i="5"/>
  <c r="X244" i="5"/>
  <c r="X241" i="5"/>
  <c r="X231" i="5"/>
  <c r="X315" i="5"/>
  <c r="X254" i="5"/>
  <c r="X250" i="5"/>
  <c r="X246" i="5"/>
  <c r="X242" i="5"/>
  <c r="X232" i="5"/>
  <c r="X222" i="5"/>
  <c r="X221" i="5"/>
  <c r="X235" i="5"/>
  <c r="X229" i="5"/>
  <c r="X165" i="5"/>
  <c r="X164" i="5"/>
  <c r="X163" i="5"/>
  <c r="X162" i="5"/>
  <c r="X161" i="5"/>
  <c r="X160" i="5"/>
  <c r="X159" i="5"/>
  <c r="X158" i="5"/>
  <c r="X157" i="5"/>
  <c r="X152" i="5"/>
  <c r="X151" i="5"/>
  <c r="X150" i="5"/>
  <c r="X149" i="5"/>
  <c r="X148" i="5"/>
  <c r="X147" i="5"/>
  <c r="X146" i="5"/>
  <c r="X145" i="5"/>
  <c r="X144" i="5"/>
  <c r="X90" i="5"/>
  <c r="X82" i="5"/>
  <c r="X89" i="5"/>
  <c r="X81" i="5"/>
  <c r="X88" i="5"/>
  <c r="X80" i="5"/>
  <c r="X87" i="5"/>
  <c r="X79" i="5"/>
  <c r="W23" i="5"/>
  <c r="W22" i="5"/>
  <c r="W21" i="5"/>
  <c r="W20" i="5"/>
  <c r="W19" i="5"/>
  <c r="W13" i="5"/>
  <c r="W12" i="5"/>
  <c r="W11" i="5"/>
  <c r="W10" i="5"/>
  <c r="W9" i="5"/>
  <c r="E375" i="5"/>
  <c r="D426" i="5"/>
  <c r="E426" i="5" s="1"/>
  <c r="D301" i="5"/>
  <c r="E301" i="5" s="1"/>
  <c r="D133" i="5"/>
  <c r="E133" i="5" s="1"/>
  <c r="D376" i="5"/>
  <c r="D210" i="5"/>
  <c r="E210" i="5" s="1"/>
  <c r="D69" i="5"/>
  <c r="E69" i="5" s="1"/>
  <c r="D211" i="5"/>
  <c r="D134" i="5"/>
  <c r="D302" i="5"/>
  <c r="D377" i="5"/>
  <c r="D428" i="5" s="1"/>
  <c r="D70" i="5"/>
  <c r="W153" i="5"/>
  <c r="V14" i="5"/>
  <c r="W236" i="5"/>
  <c r="W83" i="5"/>
  <c r="W91" i="5"/>
  <c r="W256" i="5"/>
  <c r="W333" i="5"/>
  <c r="V24" i="5"/>
  <c r="W166" i="5"/>
  <c r="W320" i="5"/>
  <c r="E134" i="5" l="1"/>
  <c r="E70" i="5"/>
  <c r="E211" i="5"/>
  <c r="E302" i="5"/>
  <c r="D427" i="5"/>
  <c r="E427" i="5" s="1"/>
  <c r="E428" i="5" s="1"/>
  <c r="E376" i="5"/>
  <c r="E377" i="5" s="1"/>
  <c r="X153" i="5"/>
  <c r="X166" i="5"/>
  <c r="X168" i="5" s="1"/>
  <c r="W24" i="5"/>
  <c r="W26" i="5" s="1"/>
  <c r="X83" i="5"/>
  <c r="X91" i="5"/>
  <c r="X93" i="5" s="1"/>
  <c r="X333" i="5"/>
  <c r="X335" i="5" s="1"/>
  <c r="X256" i="5"/>
  <c r="X257" i="5" s="1"/>
  <c r="X236" i="5"/>
  <c r="W14" i="5"/>
  <c r="X320" i="5"/>
</calcChain>
</file>

<file path=xl/sharedStrings.xml><?xml version="1.0" encoding="utf-8"?>
<sst xmlns="http://schemas.openxmlformats.org/spreadsheetml/2006/main" count="43783" uniqueCount="1612">
  <si>
    <t>Measure Category</t>
  </si>
  <si>
    <t>Sector</t>
  </si>
  <si>
    <t>End Use</t>
  </si>
  <si>
    <t>segment</t>
  </si>
  <si>
    <t>measure</t>
  </si>
  <si>
    <t>MAX</t>
  </si>
  <si>
    <t>NA</t>
  </si>
  <si>
    <t>Lighting</t>
  </si>
  <si>
    <t>Agriculture</t>
  </si>
  <si>
    <t>35-44W LED fixture &amp; NEW Photocell_Replacing_100W HID fixture</t>
  </si>
  <si>
    <t>Idaho</t>
  </si>
  <si>
    <t>35-44W LED fixture &amp; NEW Photocell_Replacing_150W HID fixture</t>
  </si>
  <si>
    <t>35-44W LED fixture &amp; NEW Photocell_Replacing_175W MH fixture</t>
  </si>
  <si>
    <t>35-44W LED fixture &amp; NEW Photocell_Replacing_175W MV fixture</t>
  </si>
  <si>
    <t>35-44W LED fixture &amp; NEW Photocell_Replacing_200W HID fixture</t>
  </si>
  <si>
    <t>Montana</t>
  </si>
  <si>
    <t>Washington</t>
  </si>
  <si>
    <t>Oregon</t>
  </si>
  <si>
    <t>Irrigation Pressure</t>
  </si>
  <si>
    <t>Irrigation</t>
  </si>
  <si>
    <t>Convert Medium Pressure Center Pivot to Low pressure system</t>
  </si>
  <si>
    <t>Convert High Pressure Center Pivot to Low pressure system</t>
  </si>
  <si>
    <t>Convert wheel line systems to low pressure systems on alfalfa acreage</t>
  </si>
  <si>
    <t>Convert hand line systems to low pressure systems on alfalfa acreage</t>
  </si>
  <si>
    <t>Dairy</t>
  </si>
  <si>
    <t>Motors/Drives</t>
  </si>
  <si>
    <t>VSD - Vacuum Pump</t>
  </si>
  <si>
    <t>Idaho FreeStall</t>
  </si>
  <si>
    <t>Refrigeration</t>
  </si>
  <si>
    <t>Plate Milk Pre-cooler</t>
  </si>
  <si>
    <t>Energy Efficient Lighting</t>
  </si>
  <si>
    <t>Idaho TieStall</t>
  </si>
  <si>
    <t>Heat Recovery Refrigeration</t>
  </si>
  <si>
    <t>Plate Milk Pre-Cooler</t>
  </si>
  <si>
    <t>Montana FreeStall</t>
  </si>
  <si>
    <t>Montana TieStall</t>
  </si>
  <si>
    <t>Oregon FreeStall</t>
  </si>
  <si>
    <t>Oregon TieStall</t>
  </si>
  <si>
    <t>Washington FreeStall</t>
  </si>
  <si>
    <t>Washington TieStall</t>
  </si>
  <si>
    <t>Irrigation Efficiency</t>
  </si>
  <si>
    <t>LESA</t>
  </si>
  <si>
    <t>Irrigation Hardware</t>
  </si>
  <si>
    <t xml:space="preserve">Wheel/hand line systems: Replace worn nozzle with new flow controlling type nozzle for impact sprinklers </t>
  </si>
  <si>
    <t xml:space="preserve">Wheel/hand line systems: Replace worn nozzle with new nozzle </t>
  </si>
  <si>
    <t xml:space="preserve">Wheel/hand line systems: Rebuild or replace leaking impact sprinkler with new or rebuilt impact sprinkler </t>
  </si>
  <si>
    <t xml:space="preserve">Wheel/hand line systems: Replace leaking gasket with new gasket </t>
  </si>
  <si>
    <t xml:space="preserve">Wheel/hand line systems: Replace leaking drain with new drain </t>
  </si>
  <si>
    <t xml:space="preserve">Wheel/hand line systems: Cut and pipe press repair of leaking hand-lines, wheel-lines, and portable main-lines </t>
  </si>
  <si>
    <t xml:space="preserve">Thunderbird wheel line systems: Replace leaking hub with new hub </t>
  </si>
  <si>
    <t xml:space="preserve">Wheel line systems: Rebuild or replace leaking or malfunctioning leveler with new or rebuilt leveler. </t>
  </si>
  <si>
    <t xml:space="preserve">Center pivot/linear move systems: Install new sprinkler package on an existing system. </t>
  </si>
  <si>
    <t xml:space="preserve">Center pivot/linear move systems: New gooseneck elbows </t>
  </si>
  <si>
    <t xml:space="preserve">Center pivot/linear move systems: New drop tubes (3 feet minimum) </t>
  </si>
  <si>
    <t xml:space="preserve">Center pivot/linear move systems: Replace leaking pivot boot gasket with new pivot boot gasket </t>
  </si>
  <si>
    <t xml:space="preserve">Center pivot/linear move systems: Replace leaking tower gasket with new tower gasket </t>
  </si>
  <si>
    <t>Irrigation Motor</t>
  </si>
  <si>
    <t>Montana Wells Green Motors Program Rewind vs. Standard Practice:  Motor size 50HP</t>
  </si>
  <si>
    <t xml:space="preserve">Montana </t>
  </si>
  <si>
    <t>Oregon River Green Motors Program Rewind vs. Standard Practice:  Motor size 50HP</t>
  </si>
  <si>
    <t xml:space="preserve">Oregon </t>
  </si>
  <si>
    <t>Oregon Wells Green Motors Program Rewind vs. Standard Practice:  Motor size 60HP</t>
  </si>
  <si>
    <t>Idaho River Green Motors Program Rewind vs. Standard Practice:  Motor size 60HP</t>
  </si>
  <si>
    <t xml:space="preserve">Idaho </t>
  </si>
  <si>
    <t>Washington Wells Green Motors Program Rewind vs. Standard Practice:  Motor size 100HP</t>
  </si>
  <si>
    <t xml:space="preserve">Washington </t>
  </si>
  <si>
    <t>Idaho Wells Green Motors Program Rewind vs. Standard Practice:  Motor size 150HP</t>
  </si>
  <si>
    <t>Montana River Green Motors Program Rewind vs. Standard Practice:  Motor size 40HP</t>
  </si>
  <si>
    <t>Washington River Green Motors Program Rewind vs. Standard Practice:  Motor size 75HP</t>
  </si>
  <si>
    <t>Irrigation Water Mgmt</t>
  </si>
  <si>
    <t>Mattawa (PRD) _ Alfalfa</t>
  </si>
  <si>
    <t>SIS</t>
  </si>
  <si>
    <t>Pasco (Richland) _ Alfalfa</t>
  </si>
  <si>
    <t>Moses Lake (Ephrata) _ Alfalfa</t>
  </si>
  <si>
    <t>Royal City (Smyrna) _ Alfalfa</t>
  </si>
  <si>
    <t>Quincy _ Alfalfa</t>
  </si>
  <si>
    <t>Connell _ Alfalfa</t>
  </si>
  <si>
    <t>Othello _ Alfalfa</t>
  </si>
  <si>
    <t>Lind _ Alfalfa</t>
  </si>
  <si>
    <t>Eltopia _ Alfalfa</t>
  </si>
  <si>
    <t>Odessa _ Alfalfa</t>
  </si>
  <si>
    <t>Ritzville _ Alfalfa</t>
  </si>
  <si>
    <t>Wilbur _ Alfalfa</t>
  </si>
  <si>
    <t>Mattawa (PRD) _ Mint</t>
  </si>
  <si>
    <t>Pasco (Richland) _ Mint</t>
  </si>
  <si>
    <t>Moses Lake (Ephrata) _ Mint</t>
  </si>
  <si>
    <t>Royal City (Smyrna) _ Mint</t>
  </si>
  <si>
    <t>Quincy _ Mint</t>
  </si>
  <si>
    <t>Connell _ Mint</t>
  </si>
  <si>
    <t>Othello _ Mint</t>
  </si>
  <si>
    <t>Lind _ Mint</t>
  </si>
  <si>
    <t>Eltopia _ Mint</t>
  </si>
  <si>
    <t>Odessa _ Mint</t>
  </si>
  <si>
    <t>Ritzville _ Mint</t>
  </si>
  <si>
    <t>Wilbur _ Mint</t>
  </si>
  <si>
    <t>Mattawa (PRD) _ Onions</t>
  </si>
  <si>
    <t>Pasco (Richland) _ Onions</t>
  </si>
  <si>
    <t>Moses Lake (Ephrata) _ Onions</t>
  </si>
  <si>
    <t>Royal City (Smyrna) _ Onions</t>
  </si>
  <si>
    <t>Quincy _ Onions</t>
  </si>
  <si>
    <t>Connell _ Onions</t>
  </si>
  <si>
    <t>Othello _ Onions</t>
  </si>
  <si>
    <t>Lind _ Onions</t>
  </si>
  <si>
    <t>Eltopia _ Onions</t>
  </si>
  <si>
    <t>Odessa _ Onions</t>
  </si>
  <si>
    <t>Ritzville _ Onions</t>
  </si>
  <si>
    <t>Wilbur _ Onions</t>
  </si>
  <si>
    <t>Mattawa (PRD) _ Orchard*</t>
  </si>
  <si>
    <t>Pasco (Richland) _ Orchard*</t>
  </si>
  <si>
    <t>Moses Lake (Ephrata) _ Orchard*</t>
  </si>
  <si>
    <t>Royal City (Smyrna) _ Orchard*</t>
  </si>
  <si>
    <t>Quincy _ Orchard*</t>
  </si>
  <si>
    <t>Connell _ Orchard*</t>
  </si>
  <si>
    <t>Othello _ Orchard*</t>
  </si>
  <si>
    <t>Lind _ Orchard*</t>
  </si>
  <si>
    <t>Eltopia _ Orchard*</t>
  </si>
  <si>
    <t>Odessa _ Orchard*</t>
  </si>
  <si>
    <t>Ritzville _ Orchard*</t>
  </si>
  <si>
    <t>Wilbur _ Orchard*</t>
  </si>
  <si>
    <t>Mattawa (PRD) _ Late Potatoes</t>
  </si>
  <si>
    <t>Pasco (Richland) _ Late Potatoes</t>
  </si>
  <si>
    <t>Moses Lake (Ephrata) _ Late Potatoes</t>
  </si>
  <si>
    <t>Royal City (Smyrna) _ Late Potatoes</t>
  </si>
  <si>
    <t>Quincy _ Late Potatoes</t>
  </si>
  <si>
    <t>Connell _ Late Potatoes</t>
  </si>
  <si>
    <t>Othello _ Late Potatoes</t>
  </si>
  <si>
    <t>Lind _ Late Potatoes</t>
  </si>
  <si>
    <t>Eltopia _ Late Potatoes</t>
  </si>
  <si>
    <t>Odessa _ Late Potatoes</t>
  </si>
  <si>
    <t>Ritzville _ Late Potatoes</t>
  </si>
  <si>
    <t>Wilbur _ Late Potatoes</t>
  </si>
  <si>
    <t>Mattawa (PRD) _ Field Corn</t>
  </si>
  <si>
    <t>Pasco (Richland) _ Field Corn</t>
  </si>
  <si>
    <t>Moses Lake (Ephrata) _ Field Corn</t>
  </si>
  <si>
    <t>Royal City (Smyrna) _ Field Corn</t>
  </si>
  <si>
    <t>Quincy _ Field Corn</t>
  </si>
  <si>
    <t>Connell _ Field Corn</t>
  </si>
  <si>
    <t>Othello _ Field Corn</t>
  </si>
  <si>
    <t>Lind _ Field Corn</t>
  </si>
  <si>
    <t>Eltopia _ Field Corn</t>
  </si>
  <si>
    <t>Odessa _ Field Corn</t>
  </si>
  <si>
    <t>Ritzville _ Field Corn</t>
  </si>
  <si>
    <t>Wilbur _ Field Corn</t>
  </si>
  <si>
    <t>Mattawa (PRD) _ Vineyard</t>
  </si>
  <si>
    <t>Pasco (Richland) _ Vineyard</t>
  </si>
  <si>
    <t>Moses Lake (Ephrata) _ Vineyard</t>
  </si>
  <si>
    <t>Royal City (Smyrna) _ Vineyard</t>
  </si>
  <si>
    <t>Quincy _ Vineyard</t>
  </si>
  <si>
    <t>Connell _ Vineyard</t>
  </si>
  <si>
    <t>Othello _ Vineyard</t>
  </si>
  <si>
    <t>Lind _ Vineyard</t>
  </si>
  <si>
    <t>Eltopia _ Vineyard</t>
  </si>
  <si>
    <t>Odessa _ Vineyard</t>
  </si>
  <si>
    <t>Ritzville _ Vineyard</t>
  </si>
  <si>
    <t>Wilbur _ Vineyard</t>
  </si>
  <si>
    <t>Mattawa (PRD) _ Other</t>
  </si>
  <si>
    <t>Pasco (Richland) _ Other</t>
  </si>
  <si>
    <t>Moses Lake (Ephrata) _ Other</t>
  </si>
  <si>
    <t>Royal City (Smyrna) _ Other</t>
  </si>
  <si>
    <t>Quincy _ Other</t>
  </si>
  <si>
    <t>Connell _ Other</t>
  </si>
  <si>
    <t>Othello _ Other</t>
  </si>
  <si>
    <t>Lind _ Other</t>
  </si>
  <si>
    <t>Eltopia _ Other</t>
  </si>
  <si>
    <t>Odessa _ Other</t>
  </si>
  <si>
    <t>Ritzville _ Other</t>
  </si>
  <si>
    <t>Wilbur _ Other</t>
  </si>
  <si>
    <t>Mattawa (PRD) _ Grain**</t>
  </si>
  <si>
    <t>Pasco (Richland) _ Grain**</t>
  </si>
  <si>
    <t>Moses Lake (Ephrata) _ Grain**</t>
  </si>
  <si>
    <t>Royal City (Smyrna) _ Grain**</t>
  </si>
  <si>
    <t>Quincy _ Grain**</t>
  </si>
  <si>
    <t>Connell _ Grain**</t>
  </si>
  <si>
    <t>Othello _ Grain**</t>
  </si>
  <si>
    <t>Lind _ Grain**</t>
  </si>
  <si>
    <t>Eltopia _ Grain**</t>
  </si>
  <si>
    <t>Odessa _ Grain**</t>
  </si>
  <si>
    <t>Ritzville _ Grain**</t>
  </si>
  <si>
    <t>Wilbur _ Grain**</t>
  </si>
  <si>
    <t>Mattawa (PRD) _ Early Potatoes</t>
  </si>
  <si>
    <t>Pasco (Richland) _ Early Potatoes</t>
  </si>
  <si>
    <t>Moses Lake (Ephrata) _ Early Potatoes</t>
  </si>
  <si>
    <t>Royal City (Smyrna) _ Early Potatoes</t>
  </si>
  <si>
    <t>Quincy _ Early Potatoes</t>
  </si>
  <si>
    <t>Connell _ Early Potatoes</t>
  </si>
  <si>
    <t>Othello _ Early Potatoes</t>
  </si>
  <si>
    <t>Lind _ Early Potatoes</t>
  </si>
  <si>
    <t>Eltopia _ Early Potatoes</t>
  </si>
  <si>
    <t>Odessa _ Early Potatoes</t>
  </si>
  <si>
    <t>Ritzville _ Early Potatoes</t>
  </si>
  <si>
    <t>Wilbur _ Early Potatoes</t>
  </si>
  <si>
    <t>Mattawa (PRD) _ Beans</t>
  </si>
  <si>
    <t>Pasco (Richland) _ Beans</t>
  </si>
  <si>
    <t>Moses Lake (Ephrata) _ Beans</t>
  </si>
  <si>
    <t>Royal City (Smyrna) _ Beans</t>
  </si>
  <si>
    <t>Quincy _ Beans</t>
  </si>
  <si>
    <t>Connell _ Beans</t>
  </si>
  <si>
    <t>Othello _ Beans</t>
  </si>
  <si>
    <t>Lind _ Beans</t>
  </si>
  <si>
    <t>Eltopia _ Beans</t>
  </si>
  <si>
    <t>Odessa _ Beans</t>
  </si>
  <si>
    <t>Ritzville _ Beans</t>
  </si>
  <si>
    <t>Wilbur _ Beans</t>
  </si>
  <si>
    <t>Mattawa (PRD) _ Sweet Corn</t>
  </si>
  <si>
    <t>Pasco (Richland) _ Sweet Corn</t>
  </si>
  <si>
    <t>Moses Lake (Ephrata) _ Sweet Corn</t>
  </si>
  <si>
    <t>Royal City (Smyrna) _ Sweet Corn</t>
  </si>
  <si>
    <t>Quincy _ Sweet Corn</t>
  </si>
  <si>
    <t>Connell _ Sweet Corn</t>
  </si>
  <si>
    <t>Othello _ Sweet Corn</t>
  </si>
  <si>
    <t>Lind _ Sweet Corn</t>
  </si>
  <si>
    <t>Eltopia _ Sweet Corn</t>
  </si>
  <si>
    <t>Odessa _ Sweet Corn</t>
  </si>
  <si>
    <t>Ritzville _ Sweet Corn</t>
  </si>
  <si>
    <t>Wilbur _ Sweet Corn</t>
  </si>
  <si>
    <t>Mattawa (PRD) _ Peas-Dry</t>
  </si>
  <si>
    <t>Pasco (Richland) _ Peas-Dry</t>
  </si>
  <si>
    <t>Moses Lake (Ephrata) _ Peas-Dry</t>
  </si>
  <si>
    <t>Royal City (Smyrna) _ Peas-Dry</t>
  </si>
  <si>
    <t>Quincy _ Peas-Dry</t>
  </si>
  <si>
    <t>Connell _ Peas-Dry</t>
  </si>
  <si>
    <t>Othello _ Peas-Dry</t>
  </si>
  <si>
    <t>Lind _ Peas-Dry</t>
  </si>
  <si>
    <t>Eltopia _ Peas-Dry</t>
  </si>
  <si>
    <t>Odessa _ Peas-Dry</t>
  </si>
  <si>
    <t>Ritzville _ Peas-Dry</t>
  </si>
  <si>
    <t>Wilbur _ Peas-Dry</t>
  </si>
  <si>
    <t>Mattawa (PRD) _ 14Grass Seed***</t>
  </si>
  <si>
    <t>Pasco (Richland) _ 14Grass Seed***</t>
  </si>
  <si>
    <t>Moses Lake (Ephrata) _ 14Grass Seed***</t>
  </si>
  <si>
    <t>Royal City (Smyrna) _ 14Grass Seed***</t>
  </si>
  <si>
    <t>Quincy _ 14Grass Seed***</t>
  </si>
  <si>
    <t>Connell _ 14Grass Seed***</t>
  </si>
  <si>
    <t>Othello _ 14Grass Seed***</t>
  </si>
  <si>
    <t>Lind _ 14Grass Seed***</t>
  </si>
  <si>
    <t>Eltopia _ 14Grass Seed***</t>
  </si>
  <si>
    <t>Odessa _ 14Grass Seed***</t>
  </si>
  <si>
    <t>Ritzville _ 14Grass Seed***</t>
  </si>
  <si>
    <t>Wilbur _ 14Grass Seed***</t>
  </si>
  <si>
    <t>Bi-Level Stairwell Lighting</t>
  </si>
  <si>
    <t>Commercial</t>
  </si>
  <si>
    <t>Bi-Level Stiarwell Lighting-NR</t>
  </si>
  <si>
    <t>NR_LFStairwell8760_Fix_Repl_from LF_2018 to LF_Bi-Level_Fix</t>
  </si>
  <si>
    <t>NR_LFStairwell3600_Fix_Repl_from LF_2019 to LF_Bi-Level_Fix</t>
  </si>
  <si>
    <t>Compressed Air</t>
  </si>
  <si>
    <t>Large Off</t>
  </si>
  <si>
    <t>Compressed Air-NR-Large Off</t>
  </si>
  <si>
    <t>Medium Off</t>
  </si>
  <si>
    <t>Compressed Air-NR-Medium Off</t>
  </si>
  <si>
    <t>Small Off</t>
  </si>
  <si>
    <t>Compressed Air-NR-Small Off</t>
  </si>
  <si>
    <t>XLarge Ret</t>
  </si>
  <si>
    <t>Compressed Air-NR-XLarge Ret</t>
  </si>
  <si>
    <t>Large Ret</t>
  </si>
  <si>
    <t>Compressed Air-NR-Large Ret</t>
  </si>
  <si>
    <t>Medium Ret</t>
  </si>
  <si>
    <t>Compressed Air-NR-Medium Ret</t>
  </si>
  <si>
    <t>Small Ret</t>
  </si>
  <si>
    <t>Compressed Air-NR-Small Ret</t>
  </si>
  <si>
    <t>School K-12</t>
  </si>
  <si>
    <t>Compressed Air-NR-School K-12</t>
  </si>
  <si>
    <t>University</t>
  </si>
  <si>
    <t>Compressed Air-NR-University</t>
  </si>
  <si>
    <t>Warehouse</t>
  </si>
  <si>
    <t>Compressed Air-NR-Warehouse</t>
  </si>
  <si>
    <t>Supermarket</t>
  </si>
  <si>
    <t>Compressed Air-NR-Supermarket</t>
  </si>
  <si>
    <t>MiniMart</t>
  </si>
  <si>
    <t>Compressed Air-NR-MiniMart</t>
  </si>
  <si>
    <t>Restaurant</t>
  </si>
  <si>
    <t>Compressed Air-NR-Restaurant</t>
  </si>
  <si>
    <t>Lodging</t>
  </si>
  <si>
    <t>Compressed Air-NR-Lodging</t>
  </si>
  <si>
    <t>Hospital</t>
  </si>
  <si>
    <t>Compressed Air-NR-Hospital</t>
  </si>
  <si>
    <t>Residential Care</t>
  </si>
  <si>
    <t>Compressed Air-NR-Residential Care</t>
  </si>
  <si>
    <t>Assembly</t>
  </si>
  <si>
    <t>Compressed Air-NR-Assembly</t>
  </si>
  <si>
    <t>Other</t>
  </si>
  <si>
    <t>Compressed Air-NR-Other</t>
  </si>
  <si>
    <t>Compressed Air-Retro-Large Off</t>
  </si>
  <si>
    <t>Compressed Air-Retro-Medium Off</t>
  </si>
  <si>
    <t>Compressed Air-Retro-Small Off</t>
  </si>
  <si>
    <t>Compressed Air-Retro-XLarge Ret</t>
  </si>
  <si>
    <t>Compressed Air-Retro-Large Ret</t>
  </si>
  <si>
    <t>Compressed Air-Retro-Medium Ret</t>
  </si>
  <si>
    <t>Compressed Air-Retro-Small Ret</t>
  </si>
  <si>
    <t>Compressed Air-Retro-School K-12</t>
  </si>
  <si>
    <t>Compressed Air-Retro-University</t>
  </si>
  <si>
    <t>Compressed Air-Retro-Warehouse</t>
  </si>
  <si>
    <t>Compressed Air-Retro-Supermarket</t>
  </si>
  <si>
    <t>Compressed Air-Retro-MiniMart</t>
  </si>
  <si>
    <t>Compressed Air-Retro-Restaurant</t>
  </si>
  <si>
    <t>Compressed Air-Retro-Lodging</t>
  </si>
  <si>
    <t>Compressed Air-Retro-Hospital</t>
  </si>
  <si>
    <t>Compressed Air-Retro-Residential Care</t>
  </si>
  <si>
    <t>Compressed Air-Retro-Assembly</t>
  </si>
  <si>
    <t>Compressed Air-Retro-Other</t>
  </si>
  <si>
    <t>Monitor</t>
  </si>
  <si>
    <t>Electronics</t>
  </si>
  <si>
    <t>All</t>
  </si>
  <si>
    <t>ENERGY STAR Display</t>
  </si>
  <si>
    <t>Desktop</t>
  </si>
  <si>
    <t>ENERGY STAR Desktop</t>
  </si>
  <si>
    <t>Laptop</t>
  </si>
  <si>
    <t>ENERGY STAR Laptop</t>
  </si>
  <si>
    <t>Cooking Equipment</t>
  </si>
  <si>
    <t>Food Preparation</t>
  </si>
  <si>
    <t>Data Centers</t>
  </si>
  <si>
    <t>Best Practice</t>
  </si>
  <si>
    <t>Commercial Technology</t>
  </si>
  <si>
    <t>Cutting Edge</t>
  </si>
  <si>
    <t>Demand Control Ventilation</t>
  </si>
  <si>
    <t>HVAC</t>
  </si>
  <si>
    <t>DCV Parking Garage</t>
  </si>
  <si>
    <t>DCV Restaurant Hood</t>
  </si>
  <si>
    <t>DHP</t>
  </si>
  <si>
    <t>DHP-Retro-Medium Off</t>
  </si>
  <si>
    <t>DHP-Retro-Small Off</t>
  </si>
  <si>
    <t>DHP-Retro-XLarge Ret</t>
  </si>
  <si>
    <t>DHP-Retro-Large Ret</t>
  </si>
  <si>
    <t>DHP-Retro-Medium Ret</t>
  </si>
  <si>
    <t>DHP-Retro-Small Ret</t>
  </si>
  <si>
    <t>DHP-Retro-School K-12</t>
  </si>
  <si>
    <t>DHP-Retro-University</t>
  </si>
  <si>
    <t>DHP-Retro-Warehouse</t>
  </si>
  <si>
    <t>DHP-Retro-Supermarket</t>
  </si>
  <si>
    <t>DHP-Retro-MiniMart</t>
  </si>
  <si>
    <t>DHP-Retro-Restaurant</t>
  </si>
  <si>
    <t>DHP-Retro-Lodging</t>
  </si>
  <si>
    <t>DHP-Retro-Hospital</t>
  </si>
  <si>
    <t>DHP-Retro-Residential Care</t>
  </si>
  <si>
    <t>DHP-Retro-Assembly</t>
  </si>
  <si>
    <t>DHP-Retro-Other</t>
  </si>
  <si>
    <t>DHP-New-Large Off</t>
  </si>
  <si>
    <t>DHP-New-Medium Off</t>
  </si>
  <si>
    <t>DHP-New-Small Off</t>
  </si>
  <si>
    <t>DHP-New-XLarge Ret</t>
  </si>
  <si>
    <t>DHP-New-Large Ret</t>
  </si>
  <si>
    <t>DHP-New-Medium Ret</t>
  </si>
  <si>
    <t>DHP-New-Small Ret</t>
  </si>
  <si>
    <t>DHP-New-School K-12</t>
  </si>
  <si>
    <t>DHP-New-University</t>
  </si>
  <si>
    <t>DHP-New-Warehouse</t>
  </si>
  <si>
    <t>DHP-New-Supermarket</t>
  </si>
  <si>
    <t>DHP-New-MiniMart</t>
  </si>
  <si>
    <t>DHP-New-Restaurant</t>
  </si>
  <si>
    <t>DHP-New-Lodging</t>
  </si>
  <si>
    <t>DHP-New-Hospital</t>
  </si>
  <si>
    <t>DHP-New-Residential Care</t>
  </si>
  <si>
    <t>DHP-New-Assembly</t>
  </si>
  <si>
    <t>DHP-New-Other</t>
  </si>
  <si>
    <t>ECM-VAV</t>
  </si>
  <si>
    <t>ECM-VAV-NEW-Large Off</t>
  </si>
  <si>
    <t>ECM-VAV-NEW-Medium Off</t>
  </si>
  <si>
    <t>ECM-VAV-NEW-Small Off</t>
  </si>
  <si>
    <t>ECM-VAV-NEW-XLarge Ret</t>
  </si>
  <si>
    <t>ECM-VAV-NEW-Large Ret</t>
  </si>
  <si>
    <t>ECM-VAV-NEW-Medium Ret</t>
  </si>
  <si>
    <t>ECM-VAV-NEW-Small Ret</t>
  </si>
  <si>
    <t>ECM-VAV-NEW-School K-12</t>
  </si>
  <si>
    <t>ECM-VAV-NEW-University</t>
  </si>
  <si>
    <t>ECM-VAV-NEW-Warehouse</t>
  </si>
  <si>
    <t>ECM-VAV-NEW-Supermarket</t>
  </si>
  <si>
    <t>ECM-VAV-NEW-MiniMart</t>
  </si>
  <si>
    <t>ECM-VAV-NEW-Restaurant</t>
  </si>
  <si>
    <t>ECM-VAV-NEW-Lodging</t>
  </si>
  <si>
    <t>ECM-VAV-NEW-Hospital</t>
  </si>
  <si>
    <t>ECM-VAV-NEW-Residential Care</t>
  </si>
  <si>
    <t>ECM-VAV-NEW-Assembly</t>
  </si>
  <si>
    <t>ECM-VAV-NEW-Other</t>
  </si>
  <si>
    <t>Economizer</t>
  </si>
  <si>
    <t>Economizer-Retro-Medium Off</t>
  </si>
  <si>
    <t>Economizer-Retro-Small Off</t>
  </si>
  <si>
    <t>Economizer-Retro-XLarge Ret</t>
  </si>
  <si>
    <t>Economizer-Retro-Large Ret</t>
  </si>
  <si>
    <t>Economizer-Retro-Medium Ret</t>
  </si>
  <si>
    <t>Economizer-Retro-Small Ret</t>
  </si>
  <si>
    <t>Economizer-Retro-School K-12</t>
  </si>
  <si>
    <t>Economizer-Retro-University</t>
  </si>
  <si>
    <t>Economizer-Retro-Warehouse</t>
  </si>
  <si>
    <t>Economizer-Retro-Supermarket</t>
  </si>
  <si>
    <t>Economizer-Retro-MiniMart</t>
  </si>
  <si>
    <t>Economizer-Retro-Restaurant</t>
  </si>
  <si>
    <t>Economizer-Retro-Lodging</t>
  </si>
  <si>
    <t>Economizer-Retro-Hospital</t>
  </si>
  <si>
    <t>Economizer-Retro-Residential Care</t>
  </si>
  <si>
    <t>Economizer-Retro-Assembly</t>
  </si>
  <si>
    <t>Economizer-Retro-Other</t>
  </si>
  <si>
    <t>Commercial EM</t>
  </si>
  <si>
    <t>Commercial EM-Retro-Large Off</t>
  </si>
  <si>
    <t>Commercial EM-Retro-Medium Off</t>
  </si>
  <si>
    <t>Commercial EM-Retro-Small Off</t>
  </si>
  <si>
    <t>Commercial EM-Retro-XLarge Ret</t>
  </si>
  <si>
    <t>Commercial EM-Retro-Large Ret</t>
  </si>
  <si>
    <t>Commercial EM-Retro-Medium Ret</t>
  </si>
  <si>
    <t>Commercial EM-Retro-Small Ret</t>
  </si>
  <si>
    <t>Commercial EM-Retro-School K-12</t>
  </si>
  <si>
    <t>Commercial EM-Retro-University</t>
  </si>
  <si>
    <t>Commercial EM-Retro-Warehouse</t>
  </si>
  <si>
    <t>Commercial EM-Retro-Supermarket</t>
  </si>
  <si>
    <t>Commercial EM-Retro-MiniMart</t>
  </si>
  <si>
    <t>Commercial EM-Retro-Restaurant</t>
  </si>
  <si>
    <t>Commercial EM-Retro-Lodging</t>
  </si>
  <si>
    <t>Commercial EM-Retro-Hospital</t>
  </si>
  <si>
    <t>Commercial EM-Retro-Residential Care</t>
  </si>
  <si>
    <t>Commercial EM-Retro-Assembly</t>
  </si>
  <si>
    <t>Commercial EM-Retro-Other</t>
  </si>
  <si>
    <t>LEC Exit Sign</t>
  </si>
  <si>
    <t>LEC Exit Sign-Double-New</t>
  </si>
  <si>
    <t>LEC Exit Sign-Single-New</t>
  </si>
  <si>
    <t>LEC Exit Sign-Double-NR</t>
  </si>
  <si>
    <t>LEC Exit Sign-Single-NR</t>
  </si>
  <si>
    <t>Exterior Building Lighting</t>
  </si>
  <si>
    <t>Exterior Lighting: Parking Lot - HPS 250W - New</t>
  </si>
  <si>
    <t>Exterior Lighting: Walkway - HID 150W - New</t>
  </si>
  <si>
    <t>Exterior Lighting: FaÃ§ade - HID 150W - New</t>
  </si>
  <si>
    <t>Exterior Lighting: Walkway - INC 75W - New</t>
  </si>
  <si>
    <t>Exterior Lighting: FaÃ§ade - HID 400W - New</t>
  </si>
  <si>
    <t>Exterior Lighting: Walkway - CFL 26W - New</t>
  </si>
  <si>
    <t>Exterior Lighting: Parking Lot - MH 400W - New</t>
  </si>
  <si>
    <t>Exterior Lighting: Parking Lot - MH 1000W - New</t>
  </si>
  <si>
    <t>Exterior Lighting: Parking Lot - HPS 250W - NR</t>
  </si>
  <si>
    <t>Exterior Lighting: Walkway - HID 150W - NR</t>
  </si>
  <si>
    <t>Exterior Lighting: FaÃ§ade - HID 150W - NR</t>
  </si>
  <si>
    <t>Exterior Lighting: Walkway - INC 75W - NR</t>
  </si>
  <si>
    <t>Exterior Lighting: FaÃ§ade - HID 400W - NR</t>
  </si>
  <si>
    <t>Exterior Lighting: Walkway - CFL 26W - NR</t>
  </si>
  <si>
    <t>Exterior Lighting: Parking Lot - MH 400W - NR</t>
  </si>
  <si>
    <t>Exterior Lighting: Parking Lot - MH 1000W - NR</t>
  </si>
  <si>
    <t>Premium Fume Hood</t>
  </si>
  <si>
    <t>Premium Fume Hood-NR</t>
  </si>
  <si>
    <t>Grocery Refrigeration Bundle</t>
  </si>
  <si>
    <t>Replace Shaded Pole with ECM in Walk-in Cooler</t>
  </si>
  <si>
    <t>ECM Controllers on Walk-In Evaporator Motors</t>
  </si>
  <si>
    <t>Strip Curtains: Walk-In Coolers/ Freezers</t>
  </si>
  <si>
    <t>Anti Sweat Heater Controls</t>
  </si>
  <si>
    <t>LED Case Lighting</t>
  </si>
  <si>
    <t>Grocery Retrocommisioning</t>
  </si>
  <si>
    <t>Floating Head Pressure Control</t>
  </si>
  <si>
    <t>LED Motion Sensors on Display Case</t>
  </si>
  <si>
    <t>Low Power LF Lamps</t>
  </si>
  <si>
    <t>Market Average HP Low Power T8 Shift</t>
  </si>
  <si>
    <t>Lighting Controls Interior</t>
  </si>
  <si>
    <t>Lighting Controls Interior-New-Large Off-Unitary</t>
  </si>
  <si>
    <t>Lighting Controls Interior-New-Medium Off-Unitary</t>
  </si>
  <si>
    <t>Lighting Controls Interior-New-Small Off-Unitary</t>
  </si>
  <si>
    <t>Lighting Controls Interior-New-Xlarge Ret-Unitary</t>
  </si>
  <si>
    <t>Lighting Controls Interior-New-Large Ret-Unitary</t>
  </si>
  <si>
    <t>Lighting Controls Interior-New-Medium Ret-Unitary</t>
  </si>
  <si>
    <t>Lighting Controls Interior-New-Small Ret-Unitary</t>
  </si>
  <si>
    <t>Lighting Controls Interior-New-School K-12-Unitary</t>
  </si>
  <si>
    <t>Lighting Controls Interior-New-University-Unitary</t>
  </si>
  <si>
    <t>Lighting Controls Interior-New-Warehouse-Unitary</t>
  </si>
  <si>
    <t>Lighting Controls Interior-New-Supermarket-Unitary</t>
  </si>
  <si>
    <t>Lighting Controls Interior-New-MiniMart-Unitary</t>
  </si>
  <si>
    <t>Lighting Controls Interior-New-Restaurant-Unitary</t>
  </si>
  <si>
    <t>Lighting Controls Interior-New-Lodging-Unitary</t>
  </si>
  <si>
    <t>Lighting Controls Interior-New-Hospital-Unitary</t>
  </si>
  <si>
    <t>Lighting Controls Interior-New-Residential Care-Unitary</t>
  </si>
  <si>
    <t>Lighting Controls Interior-New-Assembly-Unitary</t>
  </si>
  <si>
    <t>Lighting Controls Interior-New-Other-Unitary</t>
  </si>
  <si>
    <t>Lighting Controls Interior-New-Large Off-Integrated</t>
  </si>
  <si>
    <t>Lighting Controls Interior-New-Medium Off-Integrated</t>
  </si>
  <si>
    <t>Lighting Controls Interior-New-Small Off-Integrated</t>
  </si>
  <si>
    <t>Lighting Controls Interior-New-Xlarge Ret-Integrated</t>
  </si>
  <si>
    <t>Lighting Controls Interior-New-Large Ret-Integrated</t>
  </si>
  <si>
    <t>Lighting Controls Interior-New-Medium Ret-Integrated</t>
  </si>
  <si>
    <t>Lighting Controls Interior-New-Small Ret-Integrated</t>
  </si>
  <si>
    <t>Lighting Controls Interior-New-School K-12-Integrated</t>
  </si>
  <si>
    <t>Lighting Controls Interior-New-University-Integrated</t>
  </si>
  <si>
    <t>Lighting Controls Interior-New-Warehouse-Integrated</t>
  </si>
  <si>
    <t>Lighting Controls Interior-New-Supermarket-Integrated</t>
  </si>
  <si>
    <t>Lighting Controls Interior-New-MiniMart-Integrated</t>
  </si>
  <si>
    <t>Lighting Controls Interior-New-Restaurant-Integrated</t>
  </si>
  <si>
    <t>Lighting Controls Interior-New-Lodging-Integrated</t>
  </si>
  <si>
    <t>Lighting Controls Interior-New-Hospital-Integrated</t>
  </si>
  <si>
    <t>Lighting Controls Interior-New-Residential Care-Integrated</t>
  </si>
  <si>
    <t>Lighting Controls Interior-New-Assembly-Integrated</t>
  </si>
  <si>
    <t>Lighting Controls Interior-New-Other-Integrated</t>
  </si>
  <si>
    <t>Lighting Controls Interior-NR-Large Off-Unitary</t>
  </si>
  <si>
    <t>Lighting Controls Interior-NR-Medium Off-Unitary</t>
  </si>
  <si>
    <t>Lighting Controls Interior-NR-Small Off-Unitary</t>
  </si>
  <si>
    <t>Lighting Controls Interior-NR-Xlarge Ret-Unitary</t>
  </si>
  <si>
    <t>Lighting Controls Interior-NR-Large Ret-Unitary</t>
  </si>
  <si>
    <t>Lighting Controls Interior-NR-Medium Ret-Unitary</t>
  </si>
  <si>
    <t>Lighting Controls Interior-NR-Small Ret-Unitary</t>
  </si>
  <si>
    <t>Lighting Controls Interior-NR-School K-12-Unitary</t>
  </si>
  <si>
    <t>Lighting Controls Interior-NR-University-Unitary</t>
  </si>
  <si>
    <t>Lighting Controls Interior-NR-Warehouse-Unitary</t>
  </si>
  <si>
    <t>Lighting Controls Interior-NR-Supermarket-Unitary</t>
  </si>
  <si>
    <t>Lighting Controls Interior-NR-MiniMart-Unitary</t>
  </si>
  <si>
    <t>Lighting Controls Interior-NR-Restaurant-Unitary</t>
  </si>
  <si>
    <t>Lighting Controls Interior-NR-Lodging-Unitary</t>
  </si>
  <si>
    <t>Lighting Controls Interior-NR-Hospital-Unitary</t>
  </si>
  <si>
    <t>Lighting Controls Interior-NR-Residential Care-Unitary</t>
  </si>
  <si>
    <t>Lighting Controls Interior-NR-Assembly-Unitary</t>
  </si>
  <si>
    <t>Lighting Controls Interior-NR-Other-Unitary</t>
  </si>
  <si>
    <t>Lighting Controls Interior-NR-Large Off-Integrated</t>
  </si>
  <si>
    <t>Lighting Controls Interior-NR-Medium Off-Integrated</t>
  </si>
  <si>
    <t>Lighting Controls Interior-NR-Small Off-Integrated</t>
  </si>
  <si>
    <t>Lighting Controls Interior-NR-Xlarge Ret-Integrated</t>
  </si>
  <si>
    <t>Lighting Controls Interior-NR-Large Ret-Integrated</t>
  </si>
  <si>
    <t>Lighting Controls Interior-NR-Medium Ret-Integrated</t>
  </si>
  <si>
    <t>Lighting Controls Interior-NR-Small Ret-Integrated</t>
  </si>
  <si>
    <t>Lighting Controls Interior-NR-School K-12-Integrated</t>
  </si>
  <si>
    <t>Lighting Controls Interior-NR-University-Integrated</t>
  </si>
  <si>
    <t>Lighting Controls Interior-NR-Warehouse-Integrated</t>
  </si>
  <si>
    <t>Lighting Controls Interior-NR-Supermarket-Integrated</t>
  </si>
  <si>
    <t>Lighting Controls Interior-NR-MiniMart-Integrated</t>
  </si>
  <si>
    <t>Lighting Controls Interior-NR-Restaurant-Integrated</t>
  </si>
  <si>
    <t>Lighting Controls Interior-NR-Lodging-Integrated</t>
  </si>
  <si>
    <t>Lighting Controls Interior-NR-Hospital-Integrated</t>
  </si>
  <si>
    <t>Lighting Controls Interior-NR-Residential Care-Integrated</t>
  </si>
  <si>
    <t>Lighting Controls Interior-NR-Assembly-Integrated</t>
  </si>
  <si>
    <t>Lighting Controls Interior-NR-Other-Integrated</t>
  </si>
  <si>
    <t>LPD Package</t>
  </si>
  <si>
    <t>All Btype</t>
  </si>
  <si>
    <t>New_LF_FIX_REPL_from LF2018 to LED_FIX_KIT</t>
  </si>
  <si>
    <t>New_CAN_FIX_REPL_from CFL to LED_FIX_KIT</t>
  </si>
  <si>
    <t>New_CAN_FIX_REPL_from INC_HAL to LED_FIX_KIT</t>
  </si>
  <si>
    <t>New_DISP_FIX_REPL_from CFL to LED_FIX_KIT</t>
  </si>
  <si>
    <t>New_DISP_FIX_REPL_from INC_HAL to LED_FIX_KIT</t>
  </si>
  <si>
    <t>New_HIGHBAY_FIX_REPL_from HID to LED_FIX_KIT</t>
  </si>
  <si>
    <t>New_HIGHBAY_FIX_REPL_from HID to LF2018</t>
  </si>
  <si>
    <t>New_HIGHBAY_FIX_REPL_from LF2018 to LED_FIX_KIT</t>
  </si>
  <si>
    <t>NR_LF_FIX_REPL_from LF2018 to LED_FIX_KIT</t>
  </si>
  <si>
    <t>NR_LF_FIX_REPL_from LF2018 to LED_FIX_KIT_RDX</t>
  </si>
  <si>
    <t>NR_LF_FIX_REPL_from LF2018 to LF_FIX_KIT_RDX</t>
  </si>
  <si>
    <t>NR_LF_FIX_REPL_from LF2018 to TLED_PIN</t>
  </si>
  <si>
    <t>NR_LF_FIX_REPL_from LF2018 to TLED_PIN_RDX</t>
  </si>
  <si>
    <t>NR_CAN_FIX_REPL_from CFL to LED_FIX_KIT</t>
  </si>
  <si>
    <t>NR_CAN_FIX_REPL_from INC_HAL to LED_FIX_KIT</t>
  </si>
  <si>
    <t>NR_DISP_FIX_REPL_from CFL to LED_FIX_KIT</t>
  </si>
  <si>
    <t>NR_DISP_FIX_REPL_from INC_HAL to LED_FIX_KIT</t>
  </si>
  <si>
    <t>NR_HIGHBAY_FIX_REPL_from HID to LED_FIX_KIT</t>
  </si>
  <si>
    <t>NR_HIGHBAY_FIX_REPL_from HID to LF2018</t>
  </si>
  <si>
    <t>NR_HIGHBAY_FIX_REPL_from LF2018 to LED_FIX_KIT</t>
  </si>
  <si>
    <t>Retro_LF_FIX_REPL_from LF2018 to LED_FIX_KIT</t>
  </si>
  <si>
    <t>Retro_LF_FIX_REPL_from LF2018 to LED_FIX_KIT_RDX</t>
  </si>
  <si>
    <t>Retro_LF_FIX_REPL_from LF2018 to LF_FIX_KIT_RDX</t>
  </si>
  <si>
    <t>Retro_CAN_FIX_REPL_from CFL to LED_FIX_KIT</t>
  </si>
  <si>
    <t>Retro_CAN_FIX_REPL_from INC_HAL to LED_FIX_KIT</t>
  </si>
  <si>
    <t>Retro_DISP_FIX_REPL_from CFL to LED_FIX_KIT</t>
  </si>
  <si>
    <t>Retro_DISP_FIX_REPL_from INC_HAL to LED_FIX_KIT</t>
  </si>
  <si>
    <t>Retro_HIGHBAY_FIX_REPL_from HID to LED_FIX_KIT</t>
  </si>
  <si>
    <t>Retro_HIGHBAY_FIX_REPL_from HID to LF2018</t>
  </si>
  <si>
    <t>Retro_HIGHBAY_FIX_REPL_from LF2018 to LED_FIX_KIT</t>
  </si>
  <si>
    <t>Retro_LF_LAMP_REPL_from LF2018 to TLED_PIN</t>
  </si>
  <si>
    <t>Retro_LF_LAMP_REPL_from LF2018 to TLED_PIN_RDX</t>
  </si>
  <si>
    <t>Retro_CAN_LAMP_REPL_from CFL to LED_CAN_LAMP</t>
  </si>
  <si>
    <t>Retro_CAN_LAMP_REPL_from INC_HAL to LED_CAN_LAMP</t>
  </si>
  <si>
    <t>Retro_DISP_LAMP_REPL_from CFL to LED_PAR_MR</t>
  </si>
  <si>
    <t>Retro_DISP_LAMP_REPL_from INC_HAL to LED_PAR_MR</t>
  </si>
  <si>
    <t>Retro_DISP_LAMP_REPL_from INC_HAL to HID_CMH</t>
  </si>
  <si>
    <t>Retro_DISP_LAMP_REPL_from HID_CMH to LED_PAR_MR</t>
  </si>
  <si>
    <t>Retro_OTHER_LAMP_REPL_from CFL to LED_OMNI</t>
  </si>
  <si>
    <t>Retro_OTHER_LAMP_REPL_from EISA_2020 to LED_OMNI</t>
  </si>
  <si>
    <t>Retro_OTHER_LAMP_REPL_from EISA_2020 to CFL_OMNI</t>
  </si>
  <si>
    <t>Retro_OTHER_LAMP_REPL_from HID to LED_OMNI</t>
  </si>
  <si>
    <t>MotorsRewind</t>
  </si>
  <si>
    <t>MotorsRewind-NR-Medium Off</t>
  </si>
  <si>
    <t>MotorsRewind-NR-Small Off</t>
  </si>
  <si>
    <t>MotorsRewind-NR-XLarge Ret</t>
  </si>
  <si>
    <t>MotorsRewind-NR-Large Ret</t>
  </si>
  <si>
    <t>MotorsRewind-NR-Medium Ret</t>
  </si>
  <si>
    <t>MotorsRewind-NR-Small Ret</t>
  </si>
  <si>
    <t>MotorsRewind-NR-School K-12</t>
  </si>
  <si>
    <t>MotorsRewind-NR-University</t>
  </si>
  <si>
    <t>MotorsRewind-NR-Warehouse</t>
  </si>
  <si>
    <t>MotorsRewind-NR-Supermarket</t>
  </si>
  <si>
    <t>MotorsRewind-NR-MiniMart</t>
  </si>
  <si>
    <t>MotorsRewind-NR-Restaurant</t>
  </si>
  <si>
    <t>MotorsRewind-NR-Lodging</t>
  </si>
  <si>
    <t>MotorsRewind-NR-Hospital</t>
  </si>
  <si>
    <t>MotorsRewind-NR-Residential Care</t>
  </si>
  <si>
    <t>MotorsRewind-NR-Assembly</t>
  </si>
  <si>
    <t>MotorsRewind-NR-Other</t>
  </si>
  <si>
    <t>MotorsRewind-New-Large Off</t>
  </si>
  <si>
    <t>MotorsRewind-New-Medium Off</t>
  </si>
  <si>
    <t>MotorsRewind-New-Small Off</t>
  </si>
  <si>
    <t>MotorsRewind-New-XLarge Ret</t>
  </si>
  <si>
    <t>MotorsRewind-New-Large Ret</t>
  </si>
  <si>
    <t>MotorsRewind-New-Medium Ret</t>
  </si>
  <si>
    <t>MotorsRewind-New-Small Ret</t>
  </si>
  <si>
    <t>MotorsRewind-New-School K-12</t>
  </si>
  <si>
    <t>MotorsRewind-New-University</t>
  </si>
  <si>
    <t>MotorsRewind-New-Warehouse</t>
  </si>
  <si>
    <t>MotorsRewind-New-Supermarket</t>
  </si>
  <si>
    <t>MotorsRewind-New-MiniMart</t>
  </si>
  <si>
    <t>MotorsRewind-New-Restaurant</t>
  </si>
  <si>
    <t>MotorsRewind-New-Lodging</t>
  </si>
  <si>
    <t>MotorsRewind-New-Hospital</t>
  </si>
  <si>
    <t>MotorsRewind-New-Residential Care</t>
  </si>
  <si>
    <t>MotorsRewind-New-Assembly</t>
  </si>
  <si>
    <t>MotorsRewind-New-Other</t>
  </si>
  <si>
    <t>Parking Lighting</t>
  </si>
  <si>
    <t>NR_PARKING_GARAGE_FIX_REPL_from MH to BI-LEVEL_LED_FIX</t>
  </si>
  <si>
    <t>Smart Plug Power Strips</t>
  </si>
  <si>
    <t>Smart Plug Power Strips-Retro</t>
  </si>
  <si>
    <t>Pre-Rinse Spray Valve</t>
  </si>
  <si>
    <t>Advanced Rooftop Controller</t>
  </si>
  <si>
    <t>Advanced Rooftop Controller-Retro-Large Off</t>
  </si>
  <si>
    <t>Advanced Rooftop Controller-Retro-Medium Off</t>
  </si>
  <si>
    <t>Advanced Rooftop Controller-Retro-Small Off</t>
  </si>
  <si>
    <t>Advanced Rooftop Controller-Retro-XLarge Ret</t>
  </si>
  <si>
    <t>Advanced Rooftop Controller-Retro-Large Ret</t>
  </si>
  <si>
    <t>Advanced Rooftop Controller-Retro-Medium Ret</t>
  </si>
  <si>
    <t>Advanced Rooftop Controller-Retro-Small Ret</t>
  </si>
  <si>
    <t>Advanced Rooftop Controller-Retro-School K-12</t>
  </si>
  <si>
    <t>Advanced Rooftop Controller-Retro-University</t>
  </si>
  <si>
    <t>Advanced Rooftop Controller-Retro-Warehouse</t>
  </si>
  <si>
    <t>Advanced Rooftop Controller-Retro-Supermarket</t>
  </si>
  <si>
    <t>Advanced Rooftop Controller-Retro-MiniMart</t>
  </si>
  <si>
    <t>Advanced Rooftop Controller-Retro-Restaurant</t>
  </si>
  <si>
    <t>Advanced Rooftop Controller-Retro-Lodging</t>
  </si>
  <si>
    <t>Advanced Rooftop Controller-Retro-Hospital</t>
  </si>
  <si>
    <t>Advanced Rooftop Controller-Retro-Residential Care</t>
  </si>
  <si>
    <t>Advanced Rooftop Controller-Retro-Assembly</t>
  </si>
  <si>
    <t>Advanced Rooftop Controller-Retro-Other</t>
  </si>
  <si>
    <t>Showerheads</t>
  </si>
  <si>
    <t>Water Heating</t>
  </si>
  <si>
    <t>Showerheads-Retro-Medium Off</t>
  </si>
  <si>
    <t>Showerheads-Retro-Small Off</t>
  </si>
  <si>
    <t>Showerheads-Retro-XLarge Ret</t>
  </si>
  <si>
    <t>Showerheads-Retro-Large Ret</t>
  </si>
  <si>
    <t>Showerheads-Retro-Medium Ret</t>
  </si>
  <si>
    <t>Showerheads-Retro-Small Ret</t>
  </si>
  <si>
    <t>Showerheads-Retro-School K-12</t>
  </si>
  <si>
    <t>Showerheads-Retro-University</t>
  </si>
  <si>
    <t>Showerheads-Retro-Warehouse</t>
  </si>
  <si>
    <t>Showerheads-Retro-Supermarket</t>
  </si>
  <si>
    <t>Showerheads-Retro-MiniMart</t>
  </si>
  <si>
    <t>Showerheads-Retro-Restaurant</t>
  </si>
  <si>
    <t>Showerheads-Retro-Lodging</t>
  </si>
  <si>
    <t>Showerheads-Retro-Hospital</t>
  </si>
  <si>
    <t>Showerheads-Retro-Residential Care</t>
  </si>
  <si>
    <t>Showerheads-Retro-Assembly</t>
  </si>
  <si>
    <t>Showerheads-Retro-Other</t>
  </si>
  <si>
    <t>Street and Roadway Lighting</t>
  </si>
  <si>
    <t>Streetlight - HPS 100W - New</t>
  </si>
  <si>
    <t>Streetlight - HPS 250W - New</t>
  </si>
  <si>
    <t>Streetlight - MH 200W  - New</t>
  </si>
  <si>
    <t>Streetlight - MH 400W  - New</t>
  </si>
  <si>
    <t>Streetlight - MH 1000W - New</t>
  </si>
  <si>
    <t>Streetlight - HPS 100W - NR</t>
  </si>
  <si>
    <t>Streetlight - MH 200W  - NR</t>
  </si>
  <si>
    <t>Streetlight - HPS 250W - NR</t>
  </si>
  <si>
    <t>Streetlight - MH 400W  - NR</t>
  </si>
  <si>
    <t>Streetlight - MH 1000W - NR</t>
  </si>
  <si>
    <t>VRF</t>
  </si>
  <si>
    <t>VRF-NEW-Large Off</t>
  </si>
  <si>
    <t>VRF-NEW-Medium Off</t>
  </si>
  <si>
    <t>VRF-NEW-Small Off</t>
  </si>
  <si>
    <t>VRF-NEW-XLarge Ret</t>
  </si>
  <si>
    <t>VRF-NEW-Large Ret</t>
  </si>
  <si>
    <t>VRF-NEW-Medium Ret</t>
  </si>
  <si>
    <t>VRF-NEW-Small Ret</t>
  </si>
  <si>
    <t>VRF-NEW-School K-12</t>
  </si>
  <si>
    <t>VRF-NEW-University</t>
  </si>
  <si>
    <t>VRF-NEW-Warehouse</t>
  </si>
  <si>
    <t>VRF-NEW-Supermarket</t>
  </si>
  <si>
    <t>VRF-NEW-MiniMart</t>
  </si>
  <si>
    <t>VRF-NEW-Restaurant</t>
  </si>
  <si>
    <t>VRF-NEW-Lodging</t>
  </si>
  <si>
    <t>VRF-NEW-Hospital</t>
  </si>
  <si>
    <t>VRF-NEW-Residential Care</t>
  </si>
  <si>
    <t>VRF-NEW-Assembly</t>
  </si>
  <si>
    <t>VRF-NEW-Other</t>
  </si>
  <si>
    <t>VRF-Retro-Medium Off</t>
  </si>
  <si>
    <t>VRF-Retro-Small Off</t>
  </si>
  <si>
    <t>VRF-Retro-XLarge Ret</t>
  </si>
  <si>
    <t>VRF-Retro-Large Ret</t>
  </si>
  <si>
    <t>VRF-Retro-Medium Ret</t>
  </si>
  <si>
    <t>VRF-Retro-Small Ret</t>
  </si>
  <si>
    <t>VRF-Retro-School K-12</t>
  </si>
  <si>
    <t>VRF-Retro-University</t>
  </si>
  <si>
    <t>VRF-Retro-Warehouse</t>
  </si>
  <si>
    <t>VRF-Retro-Supermarket</t>
  </si>
  <si>
    <t>VRF-Retro-MiniMart</t>
  </si>
  <si>
    <t>VRF-Retro-Restaurant</t>
  </si>
  <si>
    <t>VRF-Retro-Lodging</t>
  </si>
  <si>
    <t>VRF-Retro-Hospital</t>
  </si>
  <si>
    <t>VRF-Retro-Residential Care</t>
  </si>
  <si>
    <t>VRF-Retro-Assembly</t>
  </si>
  <si>
    <t>VRF-Retro-Other</t>
  </si>
  <si>
    <t>Washer</t>
  </si>
  <si>
    <t>Municipal Sewage Treatment</t>
  </si>
  <si>
    <t>Process Loads</t>
  </si>
  <si>
    <t>Water Cooler Controls</t>
  </si>
  <si>
    <t>Market Average to ES 2.0 Upgrade</t>
  </si>
  <si>
    <t>Timer on ES 2.0 Hot &amp; Cold Water Cooler</t>
  </si>
  <si>
    <t>Timer on ES 2.0 Cold Only Water Cooler</t>
  </si>
  <si>
    <t>Municipal Water Supply</t>
  </si>
  <si>
    <t>WEPT</t>
  </si>
  <si>
    <t>WEPT-Retro-Medium Off</t>
  </si>
  <si>
    <t>WEPT-Retro-Small Off</t>
  </si>
  <si>
    <t>WEPT-Retro-XLarge Ret</t>
  </si>
  <si>
    <t>WEPT-Retro-Large Ret</t>
  </si>
  <si>
    <t>WEPT-Retro-Medium Ret</t>
  </si>
  <si>
    <t>WEPT-Retro-Small Ret</t>
  </si>
  <si>
    <t>WEPT-Retro-School K-12</t>
  </si>
  <si>
    <t>WEPT-Retro-University</t>
  </si>
  <si>
    <t>WEPT-Retro-Warehouse</t>
  </si>
  <si>
    <t>WEPT-Retro-Supermarket</t>
  </si>
  <si>
    <t>WEPT-Retro-MiniMart</t>
  </si>
  <si>
    <t>WEPT-Retro-Restaurant</t>
  </si>
  <si>
    <t>WEPT-Retro-Lodging</t>
  </si>
  <si>
    <t>WEPT-Retro-Hospital</t>
  </si>
  <si>
    <t>WEPT-Retro-Residential Care</t>
  </si>
  <si>
    <t>WEPT-Retro-Assembly</t>
  </si>
  <si>
    <t>WEPT-Retro-Other</t>
  </si>
  <si>
    <t>WHTanks</t>
  </si>
  <si>
    <t>WHTanks-NR-Medium Off</t>
  </si>
  <si>
    <t>WHTanks-NR-Small Off</t>
  </si>
  <si>
    <t>WHTanks-NR-XLarge Ret</t>
  </si>
  <si>
    <t>WHTanks-NR-Large Ret</t>
  </si>
  <si>
    <t>WHTanks-NR-Medium Ret</t>
  </si>
  <si>
    <t>WHTanks-NR-Small Ret</t>
  </si>
  <si>
    <t>WHTanks-NR-School K-12</t>
  </si>
  <si>
    <t>WHTanks-NR-University</t>
  </si>
  <si>
    <t>WHTanks-NR-Warehouse</t>
  </si>
  <si>
    <t>WHTanks-NR-Supermarket</t>
  </si>
  <si>
    <t>WHTanks-NR-MiniMart</t>
  </si>
  <si>
    <t>WHTanks-NR-Restaurant</t>
  </si>
  <si>
    <t>WHTanks-NR-Lodging</t>
  </si>
  <si>
    <t>WHTanks-NR-Hospital</t>
  </si>
  <si>
    <t>WHTanks-NR-Residential Care</t>
  </si>
  <si>
    <t>WHTanks-NR-Assembly</t>
  </si>
  <si>
    <t>WHTanks-NR-Other</t>
  </si>
  <si>
    <t>Secondary Glazing Systems</t>
  </si>
  <si>
    <t>SGSWindow-(AC with Gas Furnace)</t>
  </si>
  <si>
    <t>SGSWindow-Small Office (AC with Gas Furnace)-Portland</t>
  </si>
  <si>
    <t>SGSWindow-Small Office (AC with Gas Furnace)-Spokane</t>
  </si>
  <si>
    <t>SGSWindow-Small Office (AC with Gas Furnace)-Missoula</t>
  </si>
  <si>
    <t>SGSWindow-(Air-source Heat Pump)</t>
  </si>
  <si>
    <t>SGSWindow-Small Office (Air-source Heat Pump)-Portland</t>
  </si>
  <si>
    <t>SGSWindow-Small Office (Air-source Heat Pump)-Spokane</t>
  </si>
  <si>
    <t>SGSWindow-Small Office (Air-source Heat Pump)-Missoula</t>
  </si>
  <si>
    <t>SGSWindow-(Apackaged VAV with Electric reheat)</t>
  </si>
  <si>
    <t>SGSWindow-Mid-rise Office (Apackaged VAV with Electric reheat)-Portland</t>
  </si>
  <si>
    <t>SGSWindow-Mid-rise Office (Apackaged VAV with Electric reheat)-Spokane</t>
  </si>
  <si>
    <t>SGSWindow-Mid-rise Office (Apackaged VAV with Electric reheat)-Missoula</t>
  </si>
  <si>
    <t>SGSWindow-(Apackaged VAV with Gas)</t>
  </si>
  <si>
    <t>SGSWindow-Mid-rise Office (Apackaged VAV with Gas)-Portland</t>
  </si>
  <si>
    <t>SGSWindow-Mid-rise Office (Apackaged VAV with Gas)-Spokane</t>
  </si>
  <si>
    <t>SGSWindow-Mid-rise Office (Apackaged VAV with Gas)-Missoula</t>
  </si>
  <si>
    <t>SGSWindow-(VAV with Central Chillers / Gas Boilers)</t>
  </si>
  <si>
    <t>SGSWindow-High-rise Office (VAV with Central Chillers / Gas Boilers)-Portland</t>
  </si>
  <si>
    <t>SGSWindow-High-rise Office (VAV with Central Chillers / Gas Boilers)-Spokane</t>
  </si>
  <si>
    <t>SGSWindow-High-rise Office (VAV with Central Chillers / Gas Boilers)-Missoula</t>
  </si>
  <si>
    <t>SGSWindow-Small Office (AC with Ele Furnace)-Portland</t>
  </si>
  <si>
    <t>SGSWindow-Small Office (AC with Ele Furnace)-Spokane</t>
  </si>
  <si>
    <t>SGSWindow-Small Office (AC with Ele Furnace)-Missoula</t>
  </si>
  <si>
    <t>SGSWindow-High-rise Office (VAV with Central Chillers / Ele Boilers)-Portland</t>
  </si>
  <si>
    <t>SGSWindow-High-rise Office (VAV with Central Chillers / Ele Boilers)-Spokane</t>
  </si>
  <si>
    <t>SGSWindow-High-rise Office (VAV with Central Chillers / Ele Boilers)-Missoula</t>
  </si>
  <si>
    <t>Distribution System Efficiency</t>
  </si>
  <si>
    <t>Utility</t>
  </si>
  <si>
    <t>Utility Distribution Sytem</t>
  </si>
  <si>
    <t>1 - LDC voltage control method</t>
  </si>
  <si>
    <t>2 - Light system improvements</t>
  </si>
  <si>
    <t>3 - Major system improvements</t>
  </si>
  <si>
    <t>4 - EOL voltage control method</t>
  </si>
  <si>
    <t>A - SCL implement EOL w/ major system improvements</t>
  </si>
  <si>
    <t>Industrial</t>
  </si>
  <si>
    <t>Compressed air</t>
  </si>
  <si>
    <t>Air Compressor Demand Reduction</t>
  </si>
  <si>
    <t>Air Compressor Equipment1</t>
  </si>
  <si>
    <t>Air Compressor Equipment2</t>
  </si>
  <si>
    <t>Energy Management</t>
  </si>
  <si>
    <t>Air Compressor Optimization</t>
  </si>
  <si>
    <t>HighBay Lighting 1 Shift</t>
  </si>
  <si>
    <t>HighBay Lighting 2 Shift</t>
  </si>
  <si>
    <t>HighBay Lighting 3 Shift</t>
  </si>
  <si>
    <t>Efficient Lighting 1 Shift</t>
  </si>
  <si>
    <t>Efficient Lighting 2 Shift</t>
  </si>
  <si>
    <t>Efficient Lighting 3 Shift</t>
  </si>
  <si>
    <t>Lighting Controls</t>
  </si>
  <si>
    <t>Motors</t>
  </si>
  <si>
    <t>Motors: Rewind 20-50 HP</t>
  </si>
  <si>
    <t>Motors: Rewind 51-100 HP</t>
  </si>
  <si>
    <t>Motors: Rewind 101-200 HP</t>
  </si>
  <si>
    <t>Motors: Rewind 201-500 HP</t>
  </si>
  <si>
    <t>Motors: Rewind 501-5000 HP</t>
  </si>
  <si>
    <t>Fans</t>
  </si>
  <si>
    <t>Efficient Centrifugal Fan</t>
  </si>
  <si>
    <t>Fan Energy Management</t>
  </si>
  <si>
    <t>Fan Equipment Upgrade</t>
  </si>
  <si>
    <t>Fan System Optimization</t>
  </si>
  <si>
    <t>Pumps</t>
  </si>
  <si>
    <t>Pump Energy Management</t>
  </si>
  <si>
    <t>Pump Equipment Upgrade</t>
  </si>
  <si>
    <t>Pump System Optimization</t>
  </si>
  <si>
    <t>Transformers</t>
  </si>
  <si>
    <t>Transformers-Retrofit</t>
  </si>
  <si>
    <t>Transformers-New</t>
  </si>
  <si>
    <t>Belts</t>
  </si>
  <si>
    <t>Misc</t>
  </si>
  <si>
    <t>Synchronous Belts</t>
  </si>
  <si>
    <t>Hi-Tech</t>
  </si>
  <si>
    <t>Elec Chip Fab: Eliminate Exhaust</t>
  </si>
  <si>
    <t>Elec Chip Fab: Exhaust Injector</t>
  </si>
  <si>
    <t>Elec Chip Fab: Solidstate Chiller</t>
  </si>
  <si>
    <t>Elec Chip Fab: Reduce Gas Pressure</t>
  </si>
  <si>
    <t>Clean Room: Change Filter Strategy</t>
  </si>
  <si>
    <t>Clean Room: Clean Room HVAC</t>
  </si>
  <si>
    <t>Clean Room: Chiller Optimize</t>
  </si>
  <si>
    <t>Food Processing</t>
  </si>
  <si>
    <t>Low &amp; Med Temp Refr</t>
  </si>
  <si>
    <t>Food: Cooling and Storage</t>
  </si>
  <si>
    <t>Food Storage</t>
  </si>
  <si>
    <t>Food: Refrig Storage Tuneup</t>
  </si>
  <si>
    <t>Metals</t>
  </si>
  <si>
    <t>Metal: New Arc Furnace</t>
  </si>
  <si>
    <t>Pulp</t>
  </si>
  <si>
    <t>Mech Pulp: Refiner Replacement</t>
  </si>
  <si>
    <t>Mech Pulp: Premium Process</t>
  </si>
  <si>
    <t>Mech Pulp: Refiner Plate Improvement</t>
  </si>
  <si>
    <t>Kraft: Effluent Treatment System</t>
  </si>
  <si>
    <t>Kraft: Efficient Agitator</t>
  </si>
  <si>
    <t>Paper</t>
  </si>
  <si>
    <t>Paper: Efficient Pulp Screen</t>
  </si>
  <si>
    <t>Paper: Premium Fan</t>
  </si>
  <si>
    <t>Paper: Material Handling</t>
  </si>
  <si>
    <t>Paper: Large Material Handling</t>
  </si>
  <si>
    <t>Paper: Premium Control Large Material</t>
  </si>
  <si>
    <t>Material Handling</t>
  </si>
  <si>
    <t>Material Handling1</t>
  </si>
  <si>
    <t>Material Handling2</t>
  </si>
  <si>
    <t>Material Handling VFD1</t>
  </si>
  <si>
    <t>Material Handling VFD2</t>
  </si>
  <si>
    <t>Wood</t>
  </si>
  <si>
    <t>Wood: Replace Pneumatic Conveyor</t>
  </si>
  <si>
    <t>Panel: Hydraulic Press</t>
  </si>
  <si>
    <t>Cold Storage Retrofit</t>
  </si>
  <si>
    <t>Cold Storage Tuneup</t>
  </si>
  <si>
    <t>Fruit Storage Refer Retrofit</t>
  </si>
  <si>
    <t>CA Retrofit -- CO2 Scrub</t>
  </si>
  <si>
    <t>MIsc</t>
  </si>
  <si>
    <t>CA Retrofit -- Membrane</t>
  </si>
  <si>
    <t>Fruit Storage Tuneup</t>
  </si>
  <si>
    <t>Groc Dist Retrofit</t>
  </si>
  <si>
    <t>Groc Dist Tuneup</t>
  </si>
  <si>
    <t>Plant Energy Management</t>
  </si>
  <si>
    <t>Energy Project Management</t>
  </si>
  <si>
    <t>Integrated Plant Energy Management</t>
  </si>
  <si>
    <t>Aerator</t>
  </si>
  <si>
    <t>Residential</t>
  </si>
  <si>
    <t>Single Family</t>
  </si>
  <si>
    <t>Bathroom Aerator 1.0 GPM AnyWH</t>
  </si>
  <si>
    <t>Multifamily - Low Rise</t>
  </si>
  <si>
    <t>Multifamily - High Rise</t>
  </si>
  <si>
    <t>Manufactured</t>
  </si>
  <si>
    <t>Bathroom Aerator 1.0 GPM HPWH</t>
  </si>
  <si>
    <t>Controls Commissioning and Sizing</t>
  </si>
  <si>
    <t>SF CC&amp;S + HZ23</t>
  </si>
  <si>
    <t>SF CC&amp;S + HZ1</t>
  </si>
  <si>
    <t>MH CC&amp;S + HZ23</t>
  </si>
  <si>
    <t>MH CC&amp;S + HZ1</t>
  </si>
  <si>
    <t>Clothes Dryer</t>
  </si>
  <si>
    <t>Dryer</t>
  </si>
  <si>
    <t>Heat Pump Dryer</t>
  </si>
  <si>
    <t>Clothes Washer</t>
  </si>
  <si>
    <t>Single Family CEE Tier 3 Clothes Washer - Any DHW, Any Dryer - 54% ENERGY STAR Baseline</t>
  </si>
  <si>
    <t>Multifamily - Low Rise CEE Tier 3 Clothes Washer - Any DHW, Any Dryer - 54% ENERGY STAR Baseline</t>
  </si>
  <si>
    <t>Manufactured CEE Tier 3 Clothes Washer - Any DHW, Any Dryer - 54% ENERGY STAR Baseline</t>
  </si>
  <si>
    <t>Multifamily - High Rise CEE Tier 3 Clothes Washer - Any DHW, Any Dryer - 54% ENERGY STAR Baseline</t>
  </si>
  <si>
    <t>Single Family CEE Tier 2 Clothes Washer - Any DHW, Any Dryer - 54% ENERGY STAR Baseline</t>
  </si>
  <si>
    <t>Manufactured CEE Tier 2 Clothes Washer - Any DHW, Any Dryer - 54% ENERGY STAR Baseline</t>
  </si>
  <si>
    <t>Multifamily - Low Rise CEE Tier 2 Clothes Washer - Any DHW, Any Dryer - 54% ENERGY STAR Baseline</t>
  </si>
  <si>
    <t>Multifamily - High Rise CEE Tier 2 Clothes Washer - Any DHW, Any Dryer - 54% ENERGY STAR Baseline</t>
  </si>
  <si>
    <t>Single Family CEE Tier 1 Clothes Washer - Any DHW, Any Dryer - 54% ENERGY STAR Baseline</t>
  </si>
  <si>
    <t>Manufactured CEE Tier 1 Clothes Washer - Any DHW, Any Dryer - 54% ENERGY STAR Baseline</t>
  </si>
  <si>
    <t>Multifamily - Low Rise CEE Tier 1 Clothes Washer - Any DHW, Any Dryer - 54% ENERGY STAR Baseline</t>
  </si>
  <si>
    <t>Multifamily - High Rise CEE Tier 1 Clothes Washer - Any DHW, Any Dryer - 54% ENERGY STAR Baseline</t>
  </si>
  <si>
    <t>ENERGY STAR Monitors</t>
  </si>
  <si>
    <t>Computer</t>
  </si>
  <si>
    <t>ENERGY STAR Desktops</t>
  </si>
  <si>
    <t>ENERGY STAR Laptops</t>
  </si>
  <si>
    <t>Behavior</t>
  </si>
  <si>
    <t>Whole Bldg/Meter Level</t>
  </si>
  <si>
    <t>Controled Optimization Program</t>
  </si>
  <si>
    <t>Dishwasher</t>
  </si>
  <si>
    <t>Energy Star Dishwasher - Any DHW</t>
  </si>
  <si>
    <t>Duct Sealing</t>
  </si>
  <si>
    <t>New SF Performance-based Duct Sealing - Heat Pump + HZ23</t>
  </si>
  <si>
    <t>New SF Performance-based Duct Sealing - Heat Pump + HZ1</t>
  </si>
  <si>
    <t>New MH Performance-based Duct Sealing - Heat Pump + HZ23</t>
  </si>
  <si>
    <t>New MH Performance-based Duct Sealing - Heat Pump + HZ1</t>
  </si>
  <si>
    <t>SF Performance-based Duct Sealing - Heat Pump + HZ23</t>
  </si>
  <si>
    <t>SF Performance-based Duct Sealing - Heat Pump + HZ1</t>
  </si>
  <si>
    <t>MH Performance-based Duct Sealing - Heat Pump + HZ23</t>
  </si>
  <si>
    <t>MH Performance-based Duct Sealing - Heat Pump + HZ1</t>
  </si>
  <si>
    <t>EV Supply Equip</t>
  </si>
  <si>
    <t>EVSE Level 2</t>
  </si>
  <si>
    <t>DHP Ducted</t>
  </si>
  <si>
    <t>Install Ductless Heat Pump in House with Existing FAF - Single Family Home + HZ1</t>
  </si>
  <si>
    <t>Install Ductless Heat Pump in House with Existing FAF - Single Family Home + HZ23</t>
  </si>
  <si>
    <t>Install Ductless Heat Pump in House with Existing FAF - Manufactured Home + HZ1</t>
  </si>
  <si>
    <t>Install Ductless Heat Pump in House with Existing FAF - Manufactured Home + HZ23</t>
  </si>
  <si>
    <t>WasteWater Heat Recovery</t>
  </si>
  <si>
    <t>Single Family GFHX DHW &amp; Shower Preheat, Electric Resistance</t>
  </si>
  <si>
    <t>Multifamily GFHX DHW &amp; Shower Preheat, Electric Resistance</t>
  </si>
  <si>
    <t>Multifamily GFHX DHW &amp; Shower Preheat, Heat Pump</t>
  </si>
  <si>
    <t>Single Family GFHX DHW &amp; Shower Preheat, Heat Pump</t>
  </si>
  <si>
    <t>Single Family GFHX DHW Preheat, Electric Resistance</t>
  </si>
  <si>
    <t>Multifamily GFHX DHW Preheat, Electric Resistance</t>
  </si>
  <si>
    <t>Single Family GFHX DHW  Preheat, Heat Pump</t>
  </si>
  <si>
    <t>Multifamily GFHX DHW  Preheat, Heat Pump</t>
  </si>
  <si>
    <t>GSHP</t>
  </si>
  <si>
    <t>Ground Source Heat Pump Upgrade from Air Source Heat Pump - With Desuperheater - New House 4000 square feet or greater</t>
  </si>
  <si>
    <t>Ground Source Heat Pump Upgrade from Air Source Heat Pump - With Desuperheater - New House less than 4000 square feet</t>
  </si>
  <si>
    <t>Ground Source Heat Pump Upgrade from Air Source Heat Pump - With Desuperheater - Existing House 4000 square feet or greater</t>
  </si>
  <si>
    <t>Ground Source Heat Pump Upgrade from Air Source Heat Pump - With Desuperheater - Existing House less than 4000 square feet</t>
  </si>
  <si>
    <t>HPWH</t>
  </si>
  <si>
    <t>Manufactured Tier1_indor2_hp85</t>
  </si>
  <si>
    <t>Single Family Tier1_indor2_hp85</t>
  </si>
  <si>
    <t>Single Family Tier1_buffered</t>
  </si>
  <si>
    <t>Manufactured Tier1_indor2_gfac</t>
  </si>
  <si>
    <t>Manufactured Tier1_indor2_gfnc</t>
  </si>
  <si>
    <t>Single Family Tier1_indor2_gfac</t>
  </si>
  <si>
    <t>Single Family Tier1_indor2_gfnc</t>
  </si>
  <si>
    <t>Manufactured Tier1_buffered</t>
  </si>
  <si>
    <t>Manufactured Tier1_indor2_zonl</t>
  </si>
  <si>
    <t>Single Family Tier1_indor2_zonl</t>
  </si>
  <si>
    <t>Manufactured Tier1_indor2_efaf</t>
  </si>
  <si>
    <t>Single Family Tier1_indor2_efaf</t>
  </si>
  <si>
    <t>Manufactured Tier2_buffered</t>
  </si>
  <si>
    <t>Single Family Tier2_buffered</t>
  </si>
  <si>
    <t>Manufactured Tier2_indor2_gfac</t>
  </si>
  <si>
    <t>Single Family Tier2_indor2_gfac</t>
  </si>
  <si>
    <t>Manufactured Tier2_indor2_gfnc</t>
  </si>
  <si>
    <t>Single Family Tier2_indor2_gfnc</t>
  </si>
  <si>
    <t>Manufactured Tier2_indor2_hp85</t>
  </si>
  <si>
    <t>Single Family Tier2_indor2_hp85</t>
  </si>
  <si>
    <t>Manufactured Tier2_indor2_zonl</t>
  </si>
  <si>
    <t>Single Family Tier2_indor2_zonl</t>
  </si>
  <si>
    <t>Manufactured Tier2_indor2_efaf</t>
  </si>
  <si>
    <t>Single Family Tier2_indor2_efaf</t>
  </si>
  <si>
    <t>Heat Recovery Ventilation</t>
  </si>
  <si>
    <t>SF RNC HRV ACH3 HZ1CZ1</t>
  </si>
  <si>
    <t>SF RNC HRV ACH3 HZ1CZ2</t>
  </si>
  <si>
    <t>SF RNC HRV ACH3 HZ1CZ3</t>
  </si>
  <si>
    <t>SF RNC HRV ACH3 HZ2CZ1</t>
  </si>
  <si>
    <t>SF RNC HRV ACH3 HZ2CZ2</t>
  </si>
  <si>
    <t>SF RNC HRV ACH3 HZ2CZ3</t>
  </si>
  <si>
    <t>SF RNC HRV ACH3 HZ3CZ1</t>
  </si>
  <si>
    <t>SF RNC HRV ACH3 HZ3CZ2</t>
  </si>
  <si>
    <t>SF RNC HRV ACH3 HZ3CZ3</t>
  </si>
  <si>
    <t>LF Lighting</t>
  </si>
  <si>
    <t>All_NR_LF_FIX_REPL_from T12 to LF_2018</t>
  </si>
  <si>
    <t>All_NR_LF_FIX_REPL_from LF2018 to LED_FIX_KIT</t>
  </si>
  <si>
    <t>2016 - LEDDecorative and Mini-Base250 to 664 lumensANY</t>
  </si>
  <si>
    <t>2016 - LEDDecorative and Mini-Base665 to 1439 lumensANY</t>
  </si>
  <si>
    <t>2016 - LEDDecorative and Mini-Base1440 to 2600 lumensANY</t>
  </si>
  <si>
    <t>2016 - LEDGeneral Purpose and Dimmable250 to 664 lumensANY</t>
  </si>
  <si>
    <t>2016 - LEDGeneral Purpose and Dimmable665 to 1439 lumensANY</t>
  </si>
  <si>
    <t>2016 - LEDGeneral Purpose and Dimmable1440 to 2600 lumensANY</t>
  </si>
  <si>
    <t>2016 - LEDGlobe250 to 664 lumensANY</t>
  </si>
  <si>
    <t>2016 - LEDGlobe665 to 1439 lumensANY</t>
  </si>
  <si>
    <t>2016 - LEDGlobe1440 to 2600 lumensANY</t>
  </si>
  <si>
    <t>2016 - LEDReflectors and Outdoor250 to 664 lumensANY</t>
  </si>
  <si>
    <t>2016 - LEDReflectors and Outdoor665 to 1439 lumensANY</t>
  </si>
  <si>
    <t>2016 - LEDReflectors and Outdoor1440 to 2600 lumensANY</t>
  </si>
  <si>
    <t>2016 - LEDThree-Way250 to 664 lumensANY</t>
  </si>
  <si>
    <t>2016 - LEDThree-Way665 to 1439 lumensANY</t>
  </si>
  <si>
    <t>2016 - LEDThree-Way1440 to 2600 lumensANY</t>
  </si>
  <si>
    <t>2017 - LEDDecorative and Mini-Base250 to 664 lumensANY</t>
  </si>
  <si>
    <t>2017 - LEDDecorative and Mini-Base665 to 1439 lumensANY</t>
  </si>
  <si>
    <t>2017 - LEDDecorative and Mini-Base1440 to 2600 lumensANY</t>
  </si>
  <si>
    <t>2017 - LEDGeneral Purpose and Dimmable250 to 664 lumensANY</t>
  </si>
  <si>
    <t>2017 - LEDGeneral Purpose and Dimmable665 to 1439 lumensANY</t>
  </si>
  <si>
    <t>2017 - LEDGeneral Purpose and Dimmable1440 to 2600 lumensANY</t>
  </si>
  <si>
    <t>2017 - LEDGlobe250 to 664 lumensANY</t>
  </si>
  <si>
    <t>2017 - LEDGlobe665 to 1439 lumensANY</t>
  </si>
  <si>
    <t>2017 - LEDGlobe1440 to 2600 lumensANY</t>
  </si>
  <si>
    <t>2017 - LEDReflectors and Outdoor250 to 664 lumensANY</t>
  </si>
  <si>
    <t>2017 - LEDReflectors and Outdoor665 to 1439 lumensANY</t>
  </si>
  <si>
    <t>2017 - LEDReflectors and Outdoor1440 to 2600 lumensANY</t>
  </si>
  <si>
    <t>2017 - LEDThree-Way250 to 664 lumensANY</t>
  </si>
  <si>
    <t>2017 - LEDThree-Way665 to 1439 lumensANY</t>
  </si>
  <si>
    <t>2017 - LEDThree-Way1440 to 2600 lumensANY</t>
  </si>
  <si>
    <t>ResWx</t>
  </si>
  <si>
    <t>WALL R0 - R11_Electric Zonal</t>
  </si>
  <si>
    <t>FLOOR R0 - R19_Electric Zonal</t>
  </si>
  <si>
    <t>FLOOR R0 - R30_Electric Zonal</t>
  </si>
  <si>
    <t>ATTIC R0 - R19_Electric Zonal</t>
  </si>
  <si>
    <t>ATTIC R0 - R38_Electric Zonal</t>
  </si>
  <si>
    <t>ATTIC R0 - R49_Electric Zonal</t>
  </si>
  <si>
    <t>ATTIC R19 - R30_Electric Zonal</t>
  </si>
  <si>
    <t>ATTIC R19 - R38_Electric Zonal</t>
  </si>
  <si>
    <t>ATTIC R19 - R49_Electric Zonal</t>
  </si>
  <si>
    <t>WINDOW CL22 Prime Window Replacement of Single Pane Base_Electric Zonal</t>
  </si>
  <si>
    <t>WINDOW CL22 Prime Window Replacement of Double Pane Base_Electric Zonal</t>
  </si>
  <si>
    <t>WINDOW CL30 Prime Window Replacement of Single Pane Base_Electric Zonal</t>
  </si>
  <si>
    <t>WINDOW CL30 Prime Window Replacement of Double Pane Base_Electric Zonal</t>
  </si>
  <si>
    <t>WALL R0 - R11_Electric FAF</t>
  </si>
  <si>
    <t>FLOOR R0 - R19_Electric FAF</t>
  </si>
  <si>
    <t>FLOOR R0 - R30_Electric FAF</t>
  </si>
  <si>
    <t>ATTIC R0 - R19_Electric FAF</t>
  </si>
  <si>
    <t>ATTIC R0 - R38_Electric FAF</t>
  </si>
  <si>
    <t>ATTIC R0 - R49_Electric FAF</t>
  </si>
  <si>
    <t>ATTIC R19 - R30_Electric FAF</t>
  </si>
  <si>
    <t>ATTIC R19 - R38_Electric FAF</t>
  </si>
  <si>
    <t>ATTIC R19 - R49_Electric FAF</t>
  </si>
  <si>
    <t>WINDOW CL22 Prime Window Replacement of Single Pane Base_Electric FAF</t>
  </si>
  <si>
    <t>WINDOW CL22 Prime Window Replacement of Double Pane Base_Electric FAF</t>
  </si>
  <si>
    <t>WINDOW CL30 Prime Window Replacement of Single Pane Base_Electric FAF</t>
  </si>
  <si>
    <t>WINDOW CL30 Prime Window Replacement of Double Pane Base_Electric FAF</t>
  </si>
  <si>
    <t>WALL R0 - R11_Heat Pump</t>
  </si>
  <si>
    <t>FLOOR R0 - R19_Heat Pump</t>
  </si>
  <si>
    <t>FLOOR R0 - R30_Heat Pump</t>
  </si>
  <si>
    <t>ATTIC R0 - R19_Heat Pump</t>
  </si>
  <si>
    <t>ATTIC R0 - R38_Heat Pump</t>
  </si>
  <si>
    <t>ATTIC R0 - R49_Heat Pump</t>
  </si>
  <si>
    <t>ATTIC R19 - R30_Heat Pump</t>
  </si>
  <si>
    <t>ATTIC R19 - R38_Heat Pump</t>
  </si>
  <si>
    <t>ATTIC R19 - R49_Heat Pump</t>
  </si>
  <si>
    <t>WINDOW CL22 Prime Window Replacement of Single Pane Base_Heat Pump</t>
  </si>
  <si>
    <t>WINDOW CL22 Prime Window Replacement of Double Pane Base_Heat Pump</t>
  </si>
  <si>
    <t>WINDOW CL30 Prime Window Replacement of Single Pane Base_Heat Pump</t>
  </si>
  <si>
    <t>WINDOW CL30 Prime Window Replacement of Double Pane Base_Heat Pump</t>
  </si>
  <si>
    <t>ASHP</t>
  </si>
  <si>
    <t>HVAC Conversion - FAF w/CAC to ASHP 8.5 HSPF/14SEER + HZ23</t>
  </si>
  <si>
    <t>HVAC Conversion - FAF to ASHP 8.5 HSPF/14SEER + HZ23CZ23</t>
  </si>
  <si>
    <t>HVAC Conversion - FAF to ASHP 8.5 HSPF/14SEER + HZ23CZ1</t>
  </si>
  <si>
    <t>HVAC Conversion - FAF w/CAC to ASHP 8.5 HSPF/14SEER + HZ1</t>
  </si>
  <si>
    <t>HVAC Conversion - FAF to ASHP 8.5 HSPF/14SEER + HZ1CZ23</t>
  </si>
  <si>
    <t>HVAC Conversion - FAF to ASHP 8.5 HSPF/14SEER + HZ1CZ1</t>
  </si>
  <si>
    <t>HVAC Upgrade - Heat Pump Upgrade to 9.0 HSPF/14 SEER + HZ23CZ1</t>
  </si>
  <si>
    <t>HVAC Upgrade - Heat Pump Upgrade to 9.0 HSPF/14 SEER + HZ23CZ23</t>
  </si>
  <si>
    <t>HVAC Upgrade - Heat Pump Upgrade to 9.0 HSPF/14 SEER + HZ1CZ23</t>
  </si>
  <si>
    <t>HVAC Upgrade - Heat Pump Upgrade to 9.0 HSPF/14 SEER + HZ1CZ1</t>
  </si>
  <si>
    <t>Attic R0 - R22_Electric FAF</t>
  </si>
  <si>
    <t>Attic R0 - R30_Electric FAF</t>
  </si>
  <si>
    <t>Attic R0 - R22_Heat Pump</t>
  </si>
  <si>
    <t>Attic R0 - R30_Heat Pump</t>
  </si>
  <si>
    <t>Floor R11 - R22_Electric FAF</t>
  </si>
  <si>
    <t>Floor R0 - R22_Electric FAF</t>
  </si>
  <si>
    <t>CFM50 Infiltration Reduction_Electric FAF</t>
  </si>
  <si>
    <t>Attic R11 - R30_Electric FAF</t>
  </si>
  <si>
    <t>CFM50 Infiltration Reduction_Heat Pump</t>
  </si>
  <si>
    <t>Floor R0 - R22_Heat Pump</t>
  </si>
  <si>
    <t>Floor R11 - R22_Heat Pump</t>
  </si>
  <si>
    <t>Attic R11 - R30_Heat Pump</t>
  </si>
  <si>
    <t>Microwave</t>
  </si>
  <si>
    <t>Microwave Top Tier</t>
  </si>
  <si>
    <t>Electric Oven</t>
  </si>
  <si>
    <t>Self-Cleaning Oven</t>
  </si>
  <si>
    <t>Non self-cleaning oven</t>
  </si>
  <si>
    <t>Advanced Power Strips</t>
  </si>
  <si>
    <t>Occupancy sensing advanced power strip</t>
  </si>
  <si>
    <t>Infrared sensing advanced power strip</t>
  </si>
  <si>
    <t>Load sensing advanced power strip</t>
  </si>
  <si>
    <t>PC-interaction-sensing Home Office APS</t>
  </si>
  <si>
    <t>Refrigerator</t>
  </si>
  <si>
    <t>Std Size Refrig and Refrig-Freezer - CEE Tier 1</t>
  </si>
  <si>
    <t>Std Size Refrig and Refrig-Freezer - CEE Tier 2</t>
  </si>
  <si>
    <t>Std Size Refrig and Refrig-Freezer - CEE Tier 3</t>
  </si>
  <si>
    <t>Freezer</t>
  </si>
  <si>
    <t>Std Size Freezer - ENERGY STAR</t>
  </si>
  <si>
    <t>New SF HVAC Upgrade - Central Heat Pump Upgrade to Variable Capacity Central Heat Pump</t>
  </si>
  <si>
    <t>New SF HVAC Upgrade - Heat Pump Upgrade to 9.0 HSPF/14 SEER</t>
  </si>
  <si>
    <t>New SF Zonal to DHP</t>
  </si>
  <si>
    <t>Existing Single Family Home HVAC Conversion - Convert FAF w/CAC to Heat Pump - House with Good Insulation" + HZ1"</t>
  </si>
  <si>
    <t>Existing Single Family Home HVAC Conversion - Convert FAF w/CAC to Heat Pump - House with Good Insulation" + HZ23"</t>
  </si>
  <si>
    <t>Existing Single Family Home HVAC Conversion - Convert FAF w/o CAC to Heat Pump - House with Good Insulation" + HZ1CZ23"</t>
  </si>
  <si>
    <t>Existing Single Family Home HVAC Conversion - Convert FAF w/o CAC to Heat Pump - House with Good Insulation" + HZ23CZ23"</t>
  </si>
  <si>
    <t>Existing Single Family Home HVAC Conversion - Convert FAF w/o CAC to Heat Pump - House with Good Insulation" + HZ1CZ1"</t>
  </si>
  <si>
    <t>Existing Single Family Home HVAC Conversion - Convert FAF w/o CAC to Heat Pump - House with Good Insulation" + HZ23CZ1"</t>
  </si>
  <si>
    <t>Existing Single Family Home HVAC Upgrade + HZ1</t>
  </si>
  <si>
    <t>Existing Single Family Home HVAC Upgrade + HZ23</t>
  </si>
  <si>
    <t>Existing Single Family Home HVAC Upgrade - Central Heat Pump Upgrade to Variable Capacity Central Heat Pump + HZ23CZ1</t>
  </si>
  <si>
    <t>Existing Single Family Home HVAC Upgrade - Central Heat Pump Upgrade to Variable Capacity Central Heat Pump + HZ23CZ23</t>
  </si>
  <si>
    <t>Existing Single Family Home HVAC Upgrade - Central Heat Pump Upgrade to Variable Capacity Central Heat Pump + HZ1CZ23</t>
  </si>
  <si>
    <t>Existing Single Family Home HVAC Upgrade - Central Heat Pump Upgrade to Variable Capacity Central Heat Pump + HZ1CZ1</t>
  </si>
  <si>
    <t>Zonal to DHP No Screen + HZ23CZ23</t>
  </si>
  <si>
    <t>Zonal to DHP No Screen + HZ1CZ23</t>
  </si>
  <si>
    <t>Zonal to DHP No Screen + HZ23CZ1</t>
  </si>
  <si>
    <t>Zonal to DHP No Screen + HZ1CZ1</t>
  </si>
  <si>
    <t>ATTIC R0 - R38_DHP</t>
  </si>
  <si>
    <t>ATTIC R0 - R49_DHP</t>
  </si>
  <si>
    <t>FLOOR R0 - R25_Electric FAF</t>
  </si>
  <si>
    <t>ATTIC R11 - R38_Electric FAF</t>
  </si>
  <si>
    <t>WALL R0 - R11_DHP</t>
  </si>
  <si>
    <t>FLOOR R0 - R25_Electric Zonal</t>
  </si>
  <si>
    <t>FLOOR R0 - R30_DHP</t>
  </si>
  <si>
    <t>ATTIC R11 - R49_Electric FAF</t>
  </si>
  <si>
    <t>FLOOR R0 - R25_DHP</t>
  </si>
  <si>
    <t>FLOOR R0 - R19_DHP</t>
  </si>
  <si>
    <t>ATTIC R11 - R38_Electric Zonal</t>
  </si>
  <si>
    <t>ATTIC R11 - R38_DHP</t>
  </si>
  <si>
    <t>CFM50 Infiltration Reduction_Electric Zonal</t>
  </si>
  <si>
    <t>CFM50 Infiltration Reduction_DHP</t>
  </si>
  <si>
    <t>ATTIC R11 - R49_Electric Zonal</t>
  </si>
  <si>
    <t>ATTIC R11 - R49_DHP</t>
  </si>
  <si>
    <t>WINDOW CL30 Prime Window Replacement of Single Pane Base_DHP</t>
  </si>
  <si>
    <t>WINDOW CL22 Prime Window Replacement of Single Pane Base_DHP</t>
  </si>
  <si>
    <t>ATTIC R11 - R38_Heat Pump</t>
  </si>
  <si>
    <t>ATTIC R11 - R49_Heat Pump</t>
  </si>
  <si>
    <t>ATTIC R19 - R49_DHP</t>
  </si>
  <si>
    <t>ATTIC R19 - R38_DHP</t>
  </si>
  <si>
    <t>WINDOW CL30 Prime Window Replacement of Double Pane Base_DHP</t>
  </si>
  <si>
    <t>WINDOW CL22 Prime Window Replacement of Double Pane Base_DHP</t>
  </si>
  <si>
    <t>FLOOR R0 - R25_Heat Pump</t>
  </si>
  <si>
    <t>SF Showerhead Replace_2_00gpm_Any Shower_ AnyWH</t>
  </si>
  <si>
    <t>MF Showerhead Replace_2_00gpm_Any Shower_ AnyWH</t>
  </si>
  <si>
    <t>MH Showerhead Replace_2_00gpm_Any Shower_ AnyWH</t>
  </si>
  <si>
    <t>SF Showerhead Replace_1_75gpm_Any Shower_ AnyWH</t>
  </si>
  <si>
    <t>MF Showerhead Replace_1_75gpm_Any Shower_ AnyWH</t>
  </si>
  <si>
    <t>MH Showerhead Replace_1_75gpm_Any Shower_ AnyWH</t>
  </si>
  <si>
    <t>SF Showerhead Replace_1_50gpm_Any Shower_ AnyWH</t>
  </si>
  <si>
    <t>MF Showerhead Replace_1_50gpm_Any Shower_ AnyWH</t>
  </si>
  <si>
    <t>MH Showerhead Replace_1_50gpm_Any Shower_ AnyWH</t>
  </si>
  <si>
    <t>SF Showerhead Replace_1_50GPM_any shower_HPWH</t>
  </si>
  <si>
    <t>MH Showerhead Replace_1_50GPM_any shower_HPWH</t>
  </si>
  <si>
    <t>Solar Water Heater</t>
  </si>
  <si>
    <t>SHW Solar Zone 1</t>
  </si>
  <si>
    <t>SHW Solar Zone 2</t>
  </si>
  <si>
    <t>SHW Solar Zone 3</t>
  </si>
  <si>
    <t>SHW Solar Zone 4</t>
  </si>
  <si>
    <t>WIFI enabled tstats</t>
  </si>
  <si>
    <t>WIFI Enabled Thermostat HZ3</t>
  </si>
  <si>
    <t>WIFI Enabled Thermostat HZ2</t>
  </si>
  <si>
    <t>WIFI Enabled Thermostat HZ1</t>
  </si>
  <si>
    <t>Lighting PPA</t>
  </si>
  <si>
    <t>all45lm/WGeneral Purpose and Dimmable250 to 664 lumensANY</t>
  </si>
  <si>
    <t>all45lm/WGeneral Purpose and Dimmable665 to 1439 lumensANY</t>
  </si>
  <si>
    <t>all45lm/WGeneral Purpose and Dimmable1440 to 2600 lumensANY</t>
  </si>
  <si>
    <t>Levelized Cost / kWh</t>
  </si>
  <si>
    <t>Lower Bound</t>
  </si>
  <si>
    <t>Upper Bound</t>
  </si>
  <si>
    <t>Label</t>
  </si>
  <si>
    <t>Start Year</t>
  </si>
  <si>
    <t>Total</t>
  </si>
  <si>
    <t>Under $20</t>
  </si>
  <si>
    <t>Under $40</t>
  </si>
  <si>
    <t>Under $60</t>
  </si>
  <si>
    <t>Under $100</t>
  </si>
  <si>
    <t>Under $10</t>
  </si>
  <si>
    <t>Under $30</t>
  </si>
  <si>
    <t>Under $50</t>
  </si>
  <si>
    <t>Under $70</t>
  </si>
  <si>
    <t>Under $130</t>
  </si>
  <si>
    <t>Incremental Technical Achievable Potential - aMW at Busbar</t>
  </si>
  <si>
    <t>Cumulative Technical Achievable Potential - aMW at Busbar</t>
  </si>
  <si>
    <t>Supply Curve</t>
  </si>
  <si>
    <t>Urban or Rural</t>
  </si>
  <si>
    <t>Supply Curve Tab Name</t>
  </si>
  <si>
    <t>ProCost Reference Tab</t>
  </si>
  <si>
    <t>Segment</t>
  </si>
  <si>
    <t>Measure Application</t>
  </si>
  <si>
    <t>Utility System Net Levelized Cost (Net of T&amp;D Capacity Benefits, Act Credit &amp; Risk-Mitigation) in mills/kWh</t>
  </si>
  <si>
    <t>TRC Net Levelized Cost (Net of All Benefits) in mills/kWh</t>
  </si>
  <si>
    <t>Primary Electric Loadshape</t>
  </si>
  <si>
    <t>Primary Gas Loadshape</t>
  </si>
  <si>
    <t>n/a</t>
  </si>
  <si>
    <t>SC-Retro</t>
  </si>
  <si>
    <t>M_Input</t>
  </si>
  <si>
    <t>S-All-Lgt-Streetlight-All-All-U</t>
  </si>
  <si>
    <t>A-Irr-Irr-Irrigation-All-All-E</t>
  </si>
  <si>
    <t>A-Da-Proc-MilkingSchedule-All-All-S</t>
  </si>
  <si>
    <t>C-All-Lgt-LPD Int-All-All-E</t>
  </si>
  <si>
    <t>I-All-Other-Shift3-All-All-S</t>
  </si>
  <si>
    <t>I-All-Other-Shift1-All-All-S</t>
  </si>
  <si>
    <t>I-All-Other-Shift2-All-All-S</t>
  </si>
  <si>
    <t>I-SIC26-Proc-All-All-All-E</t>
  </si>
  <si>
    <t>I-SIC20-Proc-All-All-All-E</t>
  </si>
  <si>
    <t>I-SIC24-Proc-All-All-All-E</t>
  </si>
  <si>
    <t>C-War-Ref-All-All-All-C</t>
  </si>
  <si>
    <t>SC-New</t>
  </si>
  <si>
    <t>Streetlight</t>
  </si>
  <si>
    <t>SC-NR</t>
  </si>
  <si>
    <t>S-All-UD-CVR-All-All-N</t>
  </si>
  <si>
    <t>Lookup</t>
  </si>
  <si>
    <t>Levelized Cost Bundle</t>
  </si>
  <si>
    <t>Rural</t>
  </si>
  <si>
    <t>M_Input(KSF)_Out</t>
  </si>
  <si>
    <t>Bi-Level Stairwell Lighting-NR</t>
  </si>
  <si>
    <t>SC-NR (2)</t>
  </si>
  <si>
    <t>SC-NR (3)</t>
  </si>
  <si>
    <t>Measure InputOutput</t>
  </si>
  <si>
    <t>Fryers</t>
  </si>
  <si>
    <t>HFHC (Wt Average Size)</t>
  </si>
  <si>
    <t>Steamer (Wt Average Size)</t>
  </si>
  <si>
    <t>Combi Oven (Wt Average)</t>
  </si>
  <si>
    <t>Convection Oven (Wt Average)</t>
  </si>
  <si>
    <t>SC-RETRO</t>
  </si>
  <si>
    <t>M-IO Retro</t>
  </si>
  <si>
    <t>Demand Control Ventilation-Retro-Large Off</t>
  </si>
  <si>
    <t>Demand Control Ventilation-Retro-Medium Off</t>
  </si>
  <si>
    <t>Demand Control Ventilation-Retro-Small Off</t>
  </si>
  <si>
    <t>Xlarge Ret</t>
  </si>
  <si>
    <t>Demand Control Ventilation-Retro-Xlarge Ret</t>
  </si>
  <si>
    <t>Demand Control Ventilation-Retro-Large Ret</t>
  </si>
  <si>
    <t>Demand Control Ventilation-Retro-Medium Ret</t>
  </si>
  <si>
    <t>Demand Control Ventilation-Retro-Small Ret</t>
  </si>
  <si>
    <t>Demand Control Ventilation-Retro-School K-12</t>
  </si>
  <si>
    <t>Demand Control Ventilation-Retro-University</t>
  </si>
  <si>
    <t>Demand Control Ventilation-Retro-Warehouse</t>
  </si>
  <si>
    <t>Demand Control Ventilation-Retro-Supermarket</t>
  </si>
  <si>
    <t>Demand Control Ventilation-Retro-MiniMart</t>
  </si>
  <si>
    <t>Demand Control Ventilation-Retro-Restaurant</t>
  </si>
  <si>
    <t>Demand Control Ventilation-Retro-Lodging</t>
  </si>
  <si>
    <t>Demand Control Ventilation-Retro-Hospital</t>
  </si>
  <si>
    <t>Demand Control Ventilation-Retro-Residential Care</t>
  </si>
  <si>
    <t>Demand Control Ventilation-Retro-Assembly</t>
  </si>
  <si>
    <t>Demand Control Ventilation-Retro-Other</t>
  </si>
  <si>
    <t>DCV Parking Garage-Retro</t>
  </si>
  <si>
    <t>DCV Hood w/ MUA 5 hp</t>
  </si>
  <si>
    <t>DCV Hood 5 hp</t>
  </si>
  <si>
    <t>M_Input_Retro</t>
  </si>
  <si>
    <t>DHP-Retro-Large Off</t>
  </si>
  <si>
    <t>M_Input_New</t>
  </si>
  <si>
    <t>M_Input_NR</t>
  </si>
  <si>
    <t>ECM-VAV-NR-Large Off</t>
  </si>
  <si>
    <t>ECM-VAV-NR-Medium Off</t>
  </si>
  <si>
    <t>ECM-VAV-NR-Small Off</t>
  </si>
  <si>
    <t>ECM-VAV-NR-XLarge Ret</t>
  </si>
  <si>
    <t>ECM-VAV-NR-Large Ret</t>
  </si>
  <si>
    <t>ECM-VAV-NR-Medium Ret</t>
  </si>
  <si>
    <t>ECM-VAV-NR-Small Ret</t>
  </si>
  <si>
    <t>ECM-VAV-NR-School K-12</t>
  </si>
  <si>
    <t>ECM-VAV-NR-University</t>
  </si>
  <si>
    <t>ECM-VAV-NR-Warehouse</t>
  </si>
  <si>
    <t>ECM-VAV-NR-Supermarket</t>
  </si>
  <si>
    <t>ECM-VAV-NR-MiniMart</t>
  </si>
  <si>
    <t>ECM-VAV-NR-Restaurant</t>
  </si>
  <si>
    <t>ECM-VAV-NR-Lodging</t>
  </si>
  <si>
    <t>ECM-VAV-NR-Hospital</t>
  </si>
  <si>
    <t>ECM-VAV-NR-Residential Care</t>
  </si>
  <si>
    <t>ECM-VAV-NR-Assembly</t>
  </si>
  <si>
    <t>ECM-VAV-NR-Other</t>
  </si>
  <si>
    <t>Economizer-Retro-Large Off</t>
  </si>
  <si>
    <t>SC New</t>
  </si>
  <si>
    <t>Measure InputOutput-New</t>
  </si>
  <si>
    <t>Commercial EM-New-Large Off</t>
  </si>
  <si>
    <t>Commercial EM-New-Medium Off</t>
  </si>
  <si>
    <t>Commercial EM-New-Small Off</t>
  </si>
  <si>
    <t>Commercial EM-New-XLarge Ret</t>
  </si>
  <si>
    <t>Commercial EM-New-Large Ret</t>
  </si>
  <si>
    <t>Commercial EM-New-Medium Ret</t>
  </si>
  <si>
    <t>Commercial EM-New-Small Ret</t>
  </si>
  <si>
    <t>Commercial EM-New-School K-12</t>
  </si>
  <si>
    <t>Commercial EM-New-University</t>
  </si>
  <si>
    <t>Commercial EM-New-Warehouse</t>
  </si>
  <si>
    <t>Commercial EM-New-Supermarket</t>
  </si>
  <si>
    <t>Commercial EM-New-MiniMart</t>
  </si>
  <si>
    <t>Commercial EM-New-Restaurant</t>
  </si>
  <si>
    <t>Commercial EM-New-Lodging</t>
  </si>
  <si>
    <t>Commercial EM-New-Hospital</t>
  </si>
  <si>
    <t>Commercial EM-New-Residential Care</t>
  </si>
  <si>
    <t>Commercial EM-New-Assembly</t>
  </si>
  <si>
    <t>Commercial EM-New-Other</t>
  </si>
  <si>
    <t>SC Retro</t>
  </si>
  <si>
    <t>Exterior Lighting: Façade - HID 150W - New</t>
  </si>
  <si>
    <t>Exterior Lighting: Façade - HID 400W - New</t>
  </si>
  <si>
    <t>Parking</t>
  </si>
  <si>
    <t>Exterior</t>
  </si>
  <si>
    <t>Exterior Lighting: Façade - HID 150W - NR</t>
  </si>
  <si>
    <t>Exterior Lighting: Façade - HID 400W - NR</t>
  </si>
  <si>
    <t>TLED Over Ballast on SP32WT8</t>
  </si>
  <si>
    <t>M_Input(per KSF Btype)</t>
  </si>
  <si>
    <t>MotorsRewind-NR-Large Off</t>
  </si>
  <si>
    <t>M_Input(per KSF)</t>
  </si>
  <si>
    <t>Applicable HID Parking Area</t>
  </si>
  <si>
    <t>Pre-Rinse Spray Valve_0.81_to_1.0gpm</t>
  </si>
  <si>
    <t>Pre-Rinse Spray Valve_0.61_to_0.8gpm</t>
  </si>
  <si>
    <t>Showerheads-Retro-Large Off</t>
  </si>
  <si>
    <t>VRF-Retro-Large Off</t>
  </si>
  <si>
    <t>Optimize Municipal Sewage ; &gt;10 MGD Design Capacity</t>
  </si>
  <si>
    <t>Optimize Municipal Sewage ; &lt;1 MGD Design Capacity</t>
  </si>
  <si>
    <t>Optimize Municipal Sewage ; 1 to 10 MGD Design Capacity</t>
  </si>
  <si>
    <t>Municipal Water Supply-Retro</t>
  </si>
  <si>
    <t>WEPT-Retro-Large Off</t>
  </si>
  <si>
    <t>WHTanks-New-Large Off</t>
  </si>
  <si>
    <t>WHTanks-New-Medium Off</t>
  </si>
  <si>
    <t>WHTanks-New-Small Off</t>
  </si>
  <si>
    <t>WHTanks-New-XLarge Ret</t>
  </si>
  <si>
    <t>WHTanks-New-Large Ret</t>
  </si>
  <si>
    <t>WHTanks-New-Medium Ret</t>
  </si>
  <si>
    <t>WHTanks-New-Small Ret</t>
  </si>
  <si>
    <t>WHTanks-New-School K-12</t>
  </si>
  <si>
    <t>WHTanks-New-University</t>
  </si>
  <si>
    <t>WHTanks-New-Warehouse</t>
  </si>
  <si>
    <t>WHTanks-New-Supermarket</t>
  </si>
  <si>
    <t>WHTanks-New-MiniMart</t>
  </si>
  <si>
    <t>WHTanks-New-Restaurant</t>
  </si>
  <si>
    <t>WHTanks-New-Lodging</t>
  </si>
  <si>
    <t>WHTanks-New-Hospital</t>
  </si>
  <si>
    <t>WHTanks-New-Residential Care</t>
  </si>
  <si>
    <t>WHTanks-New-Assembly</t>
  </si>
  <si>
    <t>WHTanks-New-Other</t>
  </si>
  <si>
    <t>WHTanks-NR-Large Off</t>
  </si>
  <si>
    <t>SC-New (2)</t>
  </si>
  <si>
    <t>New SF HVAC Conversion - Convert FAF w/CAC to Heat Pump - House with "Good Insulation" + HZ1</t>
  </si>
  <si>
    <t>SC-New (3)</t>
  </si>
  <si>
    <t>Existing Single Family Home HVAC Conversion - Convert FAF w/CAC to Heat Pump - House with "Good Insulation" + HZ1</t>
  </si>
  <si>
    <t>Existing Single Family Home HVAC Conversion - Convert FAF w/CAC to Heat Pump - House with "Good Insulation" + HZ23</t>
  </si>
  <si>
    <t>Existing Single Family Home HVAC Conversion - Convert FAF w/o CAC to Heat Pump - House with "Good Insulation" + HZ1CZ23</t>
  </si>
  <si>
    <t>Existing Single Family Home HVAC Conversion - Convert FAF w/o CAC to Heat Pump - House with "Good Insulation" + HZ23CZ23</t>
  </si>
  <si>
    <t>Existing Single Family Home HVAC Conversion - Convert FAF w/o CAC to Heat Pump - House with "Good Insulation" + HZ1CZ1</t>
  </si>
  <si>
    <t>Existing Single Family Home HVAC Conversion - Convert FAF w/o CAC to Heat Pump - House with "Good Insulation" + HZ23CZ1</t>
  </si>
  <si>
    <t>Urban</t>
  </si>
  <si>
    <t>Levelized Cost Bundles for Reporting</t>
  </si>
  <si>
    <t>End Use Lookup</t>
  </si>
  <si>
    <t>Selected Levelized Cost ($/MWh)</t>
  </si>
  <si>
    <t>aMW_MAX</t>
  </si>
  <si>
    <t>Incremental_aMW_2020</t>
  </si>
  <si>
    <t>Incremental_aMW_2021</t>
  </si>
  <si>
    <t>Incremental_aMW_2022</t>
  </si>
  <si>
    <t>Incremental_aMW_2023</t>
  </si>
  <si>
    <t>Incremental_aMW_2024</t>
  </si>
  <si>
    <t>Incremental_aMW_2025</t>
  </si>
  <si>
    <t>Incremental_aMW_2026</t>
  </si>
  <si>
    <t>Incremental_aMW_2027</t>
  </si>
  <si>
    <t>Incremental_aMW_2028</t>
  </si>
  <si>
    <t>Incremental_aMW_2029</t>
  </si>
  <si>
    <t>Incremental_aMW_2030</t>
  </si>
  <si>
    <t>Incremental_aMW_2031</t>
  </si>
  <si>
    <t>Incremental_aMW_2032</t>
  </si>
  <si>
    <t>Incremental_aMW_2033</t>
  </si>
  <si>
    <t>Incremental_aMW_2034</t>
  </si>
  <si>
    <t>Incremental_aMW_2035</t>
  </si>
  <si>
    <t>Incremental_aMW_2036</t>
  </si>
  <si>
    <t>Incremental_aMW_2037</t>
  </si>
  <si>
    <t>Incremental_aMW_2038</t>
  </si>
  <si>
    <t>Incremental_aMW_2039</t>
  </si>
  <si>
    <t>Cumulative_aMW_2020</t>
  </si>
  <si>
    <t>Cumulative_aMW_2021</t>
  </si>
  <si>
    <t>Cumulative_aMW_2022</t>
  </si>
  <si>
    <t>Cumulative_aMW_2023</t>
  </si>
  <si>
    <t>Cumulative_aMW_2024</t>
  </si>
  <si>
    <t>Cumulative_aMW_2025</t>
  </si>
  <si>
    <t>Cumulative_aMW_2026</t>
  </si>
  <si>
    <t>Cumulative_aMW_2027</t>
  </si>
  <si>
    <t>Cumulative_aMW_2028</t>
  </si>
  <si>
    <t>Cumulative_aMW_2029</t>
  </si>
  <si>
    <t>Cumulative_aMW_2030</t>
  </si>
  <si>
    <t>Cumulative_aMW_2031</t>
  </si>
  <si>
    <t>Cumulative_aMW_2032</t>
  </si>
  <si>
    <t>Cumulative_aMW_2033</t>
  </si>
  <si>
    <t>Cumulative_aMW_2034</t>
  </si>
  <si>
    <t>Cumulative_aMW_2035</t>
  </si>
  <si>
    <t>Cumulative_aMW_2036</t>
  </si>
  <si>
    <t>Cumulative_aMW_2037</t>
  </si>
  <si>
    <t>Cumulative_aMW_2038</t>
  </si>
  <si>
    <t>Cumulative_aMW_2039</t>
  </si>
  <si>
    <t>Under $5</t>
  </si>
  <si>
    <t>Under $15</t>
  </si>
  <si>
    <t>Under $25</t>
  </si>
  <si>
    <t>Under $35</t>
  </si>
  <si>
    <t>Under $45</t>
  </si>
  <si>
    <t>Under $55</t>
  </si>
  <si>
    <t>Under $65</t>
  </si>
  <si>
    <t>Under $85</t>
  </si>
  <si>
    <t>Under $115</t>
  </si>
  <si>
    <t>Over $160</t>
  </si>
  <si>
    <t>Row Labels</t>
  </si>
  <si>
    <t>Sum of Cumulative_aMW_2039</t>
  </si>
  <si>
    <t>Savings by Measure Category - BPA CPA</t>
  </si>
  <si>
    <t>Grand Total</t>
  </si>
  <si>
    <t>ResWX</t>
  </si>
  <si>
    <t>Agricultural</t>
  </si>
  <si>
    <t>IRP End Use</t>
  </si>
  <si>
    <t>Discretionary</t>
  </si>
  <si>
    <t>Lost Opportunity</t>
  </si>
  <si>
    <t>Tab Name</t>
  </si>
  <si>
    <t>Measure Type</t>
  </si>
  <si>
    <t>IRP End Use Lookup</t>
  </si>
  <si>
    <t>IRP Measure Type Lookup</t>
  </si>
  <si>
    <t>BPA Measure</t>
  </si>
  <si>
    <t>Hot Food Holding Cabinets Full Size</t>
  </si>
  <si>
    <t>Electric Commercial Steam Cookers 6-pan capacity</t>
  </si>
  <si>
    <t>Electric Convection Ovens Full Size</t>
  </si>
  <si>
    <t>Windows</t>
  </si>
  <si>
    <t>Demand Control Kitchen Ventilation - Multiple Sensor</t>
  </si>
  <si>
    <t>Rooftop Units</t>
  </si>
  <si>
    <t>Water Heaters</t>
  </si>
  <si>
    <t>Power Strips</t>
  </si>
  <si>
    <t>Custom</t>
  </si>
  <si>
    <t>Manufactured Tier3_buffered</t>
  </si>
  <si>
    <t>Single Family Tier3_buffered</t>
  </si>
  <si>
    <t>Manufactured Tier3_indor2_gfac</t>
  </si>
  <si>
    <t>Single Family Tier3_indor2_gfac</t>
  </si>
  <si>
    <t>Manufactured Tier3_indor2_gfnc</t>
  </si>
  <si>
    <t>Single Family Tier3_indor2_gfnc</t>
  </si>
  <si>
    <t>Manufactured Tier3_indor2_hp85</t>
  </si>
  <si>
    <t>Single Family Tier3_indor2_hp85</t>
  </si>
  <si>
    <t>Manufactured Tier3_indor2_zonl</t>
  </si>
  <si>
    <t>Single Family Tier3_indor2_zonl</t>
  </si>
  <si>
    <t>Manufactured Tier3_indor2_efaf</t>
  </si>
  <si>
    <t>Single Family Tier3_indor2_efaf</t>
  </si>
  <si>
    <t>Manufactured Tier4_buffered</t>
  </si>
  <si>
    <t>Single Family Tier4_buffered</t>
  </si>
  <si>
    <t>Manufactured Tier4_indor2_gfac</t>
  </si>
  <si>
    <t>Single Family Tier4_indor2_gfac</t>
  </si>
  <si>
    <t>Manufactured Tier4_indor2_gfnc</t>
  </si>
  <si>
    <t>Single Family Tier4_indor2_gfnc</t>
  </si>
  <si>
    <t>Manufactured Tier4_indor2_hp85</t>
  </si>
  <si>
    <t>Single Family Tier4_indor2_hp85</t>
  </si>
  <si>
    <t>Manufactured Tier4_indor2_zonl</t>
  </si>
  <si>
    <t>Single Family Tier4_indor2_zonl</t>
  </si>
  <si>
    <t>Manufactured Tier4_indor2_efaf</t>
  </si>
  <si>
    <t>Single Family Tier4_indor2_efaf</t>
  </si>
  <si>
    <t>Single Family Bathroom Aerator 1.0 GPM AnyWH</t>
  </si>
  <si>
    <t>Multifamily - Low Rise Bathroom Aerator 1.0 GPM AnyWH</t>
  </si>
  <si>
    <t>Multifamily - High Rise Bathroom Aerator 1.0 GPM AnyWH</t>
  </si>
  <si>
    <t>Manufactured Bathroom Aerator 1.0 GPM AnyWH</t>
  </si>
  <si>
    <t>Single Family Bathroom Aerator 1.0 GPM HPWH</t>
  </si>
  <si>
    <t>Pre-Rinse Spray Valve_0.61_to_1.0gpm</t>
  </si>
  <si>
    <t>Low E Storm Window Single Pane Wood Frame_Electric Zonal</t>
  </si>
  <si>
    <t>Low E Storm Window Single Pane Metal Frame_Electric Zonal</t>
  </si>
  <si>
    <t>Low E Storm Window Double Pane Metal Frame_Electric Zonal</t>
  </si>
  <si>
    <t>Low E Storm Window Single Pane Wood Frame_Electric FAF</t>
  </si>
  <si>
    <t>Low E Storm Window Single Pane Metal Frame_Electric FAF</t>
  </si>
  <si>
    <t>Low E Storm Window Double Pane Metal Frame_Electric FAF</t>
  </si>
  <si>
    <t>Low E Storm Window Single Pane Wood Frame_Heat Pump</t>
  </si>
  <si>
    <t>Low E Storm Window Single Pane Metal Frame_Heat Pump</t>
  </si>
  <si>
    <t>Low E Storm Window Double Pane Metal Frame_Heat Pump</t>
  </si>
  <si>
    <t>Low E Storm Window Single Pane Wood Frame_DHP</t>
  </si>
  <si>
    <t>Low E Storm Window Single Pane Metal Frame_DHP</t>
  </si>
  <si>
    <t>Low E Storm Window Double Pane Metal Frame_DHP</t>
  </si>
  <si>
    <t>Manufactured Home Weatherization - Add a Low-e Storm Window to an existing Single Pane Wood Framed Window_Electric FAF</t>
  </si>
  <si>
    <t>Manufactured Home Weatherization - Add a Low-e Storm Window to an existing Single Pane Metal Framed Window_Electric FAF</t>
  </si>
  <si>
    <t>Manufactured Home Weatherization - Add a Low-e Storm Window to an existing Double Pane Metal Framed Window_Electric FAF</t>
  </si>
  <si>
    <t>Manufactured Home Weatherization - Add a Low-e Storm Window to an existing Single Pane Wood Framed Window_Heat Pump</t>
  </si>
  <si>
    <t>Manufactured Home Weatherization - Add a Low-e Storm Window to an existing Single Pane Metal Framed Window_Heat Pump</t>
  </si>
  <si>
    <t>Manufactured Home Weatherization - Add a Low-e Storm Window to an existing Double Pane Metal Framed Window_Heat Pump</t>
  </si>
  <si>
    <t>Windows - Add a Low-e Storm Window to an existing Single Pane Wood Framed Window_Electric FAF</t>
  </si>
  <si>
    <t>Windows - Add a Low-e Storm Window to an existing Single Pane Metal Framed Window_Electric FAF</t>
  </si>
  <si>
    <t>Windows - Add a Low-e Storm Window to an existing Double Pane Metal Framed Window_Electric FAF</t>
  </si>
  <si>
    <t>Windows - Add a Low-e Storm Window to an existing Single Pane Wood Framed Window_DHP</t>
  </si>
  <si>
    <t>Windows - Add a Low-e Storm Window to an existing Single Pane Metal Framed Window_DHP</t>
  </si>
  <si>
    <t>Windows - Add a Low-e Storm Window to an existing Double Pane Metal Framed Window_DHP</t>
  </si>
  <si>
    <t>Windows - Add a Low-e Storm Window to an existing Single Pane Wood Framed Window_Electric Zonal</t>
  </si>
  <si>
    <t>Windows - Add a Low-e Storm Window to an existing Single Pane Metal Framed Window_Electric Zonal</t>
  </si>
  <si>
    <t>Windows - Add a Low-e Storm Window to an existing Double Pane Metal Framed Window_Electric Zonal</t>
  </si>
  <si>
    <t>Windows - Add a Low-e Storm Window to an existing Single Pane Wood Framed Window_Heat Pump</t>
  </si>
  <si>
    <t>Windows - Add a Low-e Storm Window to an existing Single Pane Metal Framed Window_Heat Pump</t>
  </si>
  <si>
    <t>Windows - Add a Low-e Storm Window to an existing Double Pane Metal Framed Window_Heat Pump</t>
  </si>
  <si>
    <t>C-LOff-CA-All-All-All-C</t>
  </si>
  <si>
    <t>C-Misc-CA-All-All-All-C</t>
  </si>
  <si>
    <t>C-Ret-CA-All-All-All-C</t>
  </si>
  <si>
    <t>C-War-CA-All-All-All-C</t>
  </si>
  <si>
    <t>C-Off-Plug-CPU-All-All-C</t>
  </si>
  <si>
    <t>C-All-Food-Cook-All-All-C</t>
  </si>
  <si>
    <t>I-All-SecTotal-All-All-All-E</t>
  </si>
  <si>
    <t>C-Off-HVAC-Vent-All-All-E</t>
  </si>
  <si>
    <t>C-Ret-HVAC-Vent-All-All-E</t>
  </si>
  <si>
    <t>C-Sch-HVAC-Vent-All-All-C</t>
  </si>
  <si>
    <t>C-All-HVAC-Vent-All-All-E</t>
  </si>
  <si>
    <t>C-War-HVAC-Vent-All-All-E</t>
  </si>
  <si>
    <t>C-Gro-HVAC-Vent-All-All-E</t>
  </si>
  <si>
    <t>C-Res-HVAC-Vent-All-All-E</t>
  </si>
  <si>
    <t>C-Hea-HVAC-Vent-All-All-C</t>
  </si>
  <si>
    <t>C-Res-Food-Vent-All-All-C</t>
  </si>
  <si>
    <t>C-LOff-HVAC-ER-All-All-C</t>
  </si>
  <si>
    <t>C-SOff-HVAC-ER-All-All-C</t>
  </si>
  <si>
    <t>C-Ret-HVAC-ER-All-All-C</t>
  </si>
  <si>
    <t>C-Sch-HVAC-ER-All-All-C</t>
  </si>
  <si>
    <t>C-Unv-HVAC-ER-All-All-C</t>
  </si>
  <si>
    <t>C-War-HVAC-ER-All-All-C</t>
  </si>
  <si>
    <t>C-Gro-HVAC-ER-All-All-C</t>
  </si>
  <si>
    <t>C-Res-HVAC-ER-All-All-C</t>
  </si>
  <si>
    <t>C-Lod-HVAC-ER-All-All-C</t>
  </si>
  <si>
    <t>C-Hea-HVAC-ER-All-All-C</t>
  </si>
  <si>
    <t>C-All-HVAC-ER-All-All-C</t>
  </si>
  <si>
    <t>R-All-HVAC-CAC-All-All-E</t>
  </si>
  <si>
    <t>C-Gro-Ref-All-All-All-E</t>
  </si>
  <si>
    <t>C-Gro-HVAC-All-All-All-E</t>
  </si>
  <si>
    <t>C-LOff-Lgt-LPD Int-All-All-C</t>
  </si>
  <si>
    <t>C-SOff-Lgt-LPD Int-All-All-C</t>
  </si>
  <si>
    <t>C-Ret-Lgt-LPD Int-All-All-C</t>
  </si>
  <si>
    <t>C-K12-Lgt-LPD Int-All-All-C</t>
  </si>
  <si>
    <t>C-Unv-Lgt-LPD Int-All-All-C</t>
  </si>
  <si>
    <t>C-War-Lgt-LPD Int-All-All-C</t>
  </si>
  <si>
    <t>C-Gro-Lgt-LPD Int-All-All-C</t>
  </si>
  <si>
    <t>C-Res-Lgt-LPD Int-All-All-C</t>
  </si>
  <si>
    <t>C-Lod-Lgt-LPD Int-All-All-C</t>
  </si>
  <si>
    <t>C-Hos-Lgt-LPD Int-All-All-C</t>
  </si>
  <si>
    <t>C-Oth-Lgt-LPD Int-All-All-C</t>
  </si>
  <si>
    <t>C-All-Mot-All-All-All-C</t>
  </si>
  <si>
    <t>C-All-Other-Control-All-All-E</t>
  </si>
  <si>
    <t>C-All-WH-Dwash-All-All-C</t>
  </si>
  <si>
    <t>C-LOff-WH-All-All-All-C</t>
  </si>
  <si>
    <t>C-SOff-WH-All-All-All-C</t>
  </si>
  <si>
    <t>C-All-WH-All-All-All-E</t>
  </si>
  <si>
    <t>C-K12-WH-All-All-All-C</t>
  </si>
  <si>
    <t>C-Unv-WH-All-All-All-C</t>
  </si>
  <si>
    <t>C-Lod-WH-All-All-All-C</t>
  </si>
  <si>
    <t>C-Hea-WH-All-All-All-C</t>
  </si>
  <si>
    <t>C-WWW-Proc-All-All-All-U</t>
  </si>
  <si>
    <t>C-All-Plug-TimerOff6PM6AM-All-All-S</t>
  </si>
  <si>
    <t>C-All-HVAC-CAC-All-All-E</t>
  </si>
  <si>
    <t>C-All-HVAC-ER-All-All-E</t>
  </si>
  <si>
    <t>R-All-WH-ERWH-All-All-R</t>
  </si>
  <si>
    <t>R-All-WH-HPWH-All-All-R</t>
  </si>
  <si>
    <t>R-All-HVAC-ASHP-All-All-E</t>
  </si>
  <si>
    <t>R-All-Plug-Dryer-All-All-R</t>
  </si>
  <si>
    <t>R-All-WH-Cwash-All-All-R</t>
  </si>
  <si>
    <t>R-All-Elec-Monitor-All-All-R</t>
  </si>
  <si>
    <t>R-All-Elec-Comp-All-All-R</t>
  </si>
  <si>
    <t>System-System-Load-Shape-2015</t>
  </si>
  <si>
    <t>R-All-HVAC-ERconvertDHP-HZ1-All-N</t>
  </si>
  <si>
    <t>R-All-HVAC-ERconvertDHP-HZ2-All-N</t>
  </si>
  <si>
    <t>R-All-WH-WHConvert-All-All-N</t>
  </si>
  <si>
    <t/>
  </si>
  <si>
    <t>R-All-Lgt-Lighting-All-All-R</t>
  </si>
  <si>
    <t>R-All-HVAC-ER-All-All-E</t>
  </si>
  <si>
    <t>R-All-Food-Oven-All-All-R</t>
  </si>
  <si>
    <t>R-All-Elec-CompAcc-All-All-R</t>
  </si>
  <si>
    <t>R-All-Elec-TV-All-All-R</t>
  </si>
  <si>
    <t>R-All-Ref-Refrig-All-All-C</t>
  </si>
  <si>
    <t>R-All-Ref-Freezer-All-All-R</t>
  </si>
  <si>
    <t>R-All-WH-SWH-All-All-C</t>
  </si>
  <si>
    <t>Levelized Cost Bundles for IRP</t>
  </si>
  <si>
    <t>IRP Name</t>
  </si>
  <si>
    <t>$0/MWh and Under</t>
  </si>
  <si>
    <t>$0.01/MWh to $10/MWh</t>
  </si>
  <si>
    <t>$10.01/MWh to $20/MWh</t>
  </si>
  <si>
    <t>$20.01/MWh to $25/MWh</t>
  </si>
  <si>
    <t>$25.01/MWh to $30/MWh</t>
  </si>
  <si>
    <t>$30.01/MWh to $35/MWh</t>
  </si>
  <si>
    <t>$35.01/MWh to $40/MWh</t>
  </si>
  <si>
    <t>$40.01/MWh to $50/MWh</t>
  </si>
  <si>
    <t>$50.01/MWh to $60/MWh</t>
  </si>
  <si>
    <t>$60.01/MWh to $80/MWh</t>
  </si>
  <si>
    <t>$80.01/MWh to $100/MWh</t>
  </si>
  <si>
    <t>Over $100/MWh</t>
  </si>
  <si>
    <t>Sum of Prog Adj Cumulative_aMW_2039</t>
  </si>
  <si>
    <t>Cost Bundle ($/MWh)</t>
  </si>
  <si>
    <t>Cumulative 20-Year Potential (aMW)</t>
  </si>
  <si>
    <t xml:space="preserve"> </t>
  </si>
  <si>
    <t>BPA CPA Measure Output</t>
  </si>
  <si>
    <t>TRC Cost Bundle ($/MWh)</t>
  </si>
  <si>
    <t>UCT Cost Bundle ($/MWh)</t>
  </si>
  <si>
    <t>BPA CPA Results Summary</t>
  </si>
  <si>
    <t>Cumulative 20-Year Achievable Technical Potential - aMW</t>
  </si>
  <si>
    <t>Update</t>
  </si>
  <si>
    <t>Updated total floor stairwell area to reflect BPA-specific value</t>
  </si>
  <si>
    <t>Updated with BPA floor space</t>
  </si>
  <si>
    <t>Computers</t>
  </si>
  <si>
    <t>Updated count of desktop, monitors, and laptops</t>
  </si>
  <si>
    <t>Cooking</t>
  </si>
  <si>
    <t>RTF cost updates for ovens, steamers, and hot food holding cabinets; RTF non-energy benefit changes</t>
  </si>
  <si>
    <t>DCV Kitchen Ventilation</t>
  </si>
  <si>
    <t>Changed to BPA-specific estimate of kitchen hoods</t>
  </si>
  <si>
    <t>Fume Hood</t>
  </si>
  <si>
    <t>Changed to BPA-specific estimate of fume hoods</t>
  </si>
  <si>
    <t>Grocery Efficiency</t>
  </si>
  <si>
    <t xml:space="preserve">RTF EUL, O&amp;M, savings, and cost changes for case lighting, anti sweat heater controls, retrocommissioning, strip curtains, and floating head pressure control. </t>
  </si>
  <si>
    <t>Parking Garage Lighting</t>
  </si>
  <si>
    <t>Estimated BPA-specific parking garage floor area</t>
  </si>
  <si>
    <t>RTF cost updates</t>
  </si>
  <si>
    <t>Pre Rinse Spray</t>
  </si>
  <si>
    <t>RTF cost and savings updates</t>
  </si>
  <si>
    <t>Showerheads - Commercial</t>
  </si>
  <si>
    <t>Estimated BPA-specific count of showerheads</t>
  </si>
  <si>
    <t>Clothes Washers</t>
  </si>
  <si>
    <t>Updated costs, savings, non-energy benefits and lifetimes with RTF analysis</t>
  </si>
  <si>
    <t>Wastewater</t>
  </si>
  <si>
    <t>Used BPA-specific estimate of the number of wastewater treatment facilities</t>
  </si>
  <si>
    <t>Water Coolers</t>
  </si>
  <si>
    <t>Produced BPA-specific estimate of water cooler shipments</t>
  </si>
  <si>
    <t>Water Supply</t>
  </si>
  <si>
    <t>Used BPA-specific estimates for wastewater treatment facility capacity</t>
  </si>
  <si>
    <t>Electric Resistance Water Heat</t>
  </si>
  <si>
    <t>RTF savings update</t>
  </si>
  <si>
    <t>Updated costs and lifetimes with RTF analysis</t>
  </si>
  <si>
    <t>RTF updates for costs, O&amp;M, non-energy benefits, and savings</t>
  </si>
  <si>
    <t>Drain Water Heat Recovery</t>
  </si>
  <si>
    <t>RTF updates, including costs, O&amp;M, non-energy benefits, and savings</t>
  </si>
  <si>
    <t>Ground Source Heat Pump</t>
  </si>
  <si>
    <t>RTF updates for electric steady state efficiency, showers per day, minutes per shower, costs, and interaction factors</t>
  </si>
  <si>
    <t>Heat Pump Water Heaters</t>
  </si>
  <si>
    <t>New measures: added Tier 3 and Tier 4 heat pump waters; Updated costs, savings, and non-energy benefits for Tier 1 and Tier 2 heat pump water heaters with RTF values</t>
  </si>
  <si>
    <t>Multifamily Weatherization</t>
  </si>
  <si>
    <t>RTF savings updates for windows, floor insulation, attic insulation, and wall insulation.</t>
  </si>
  <si>
    <t>Manufactured Home Weatherization</t>
  </si>
  <si>
    <t>Efficient Refrigerator and Freezers</t>
  </si>
  <si>
    <t>RTF savings updates</t>
  </si>
  <si>
    <t>Heat Pumps</t>
  </si>
  <si>
    <t>RTF heating and cooling savings updates</t>
  </si>
  <si>
    <t>Showerheads - Residential</t>
  </si>
  <si>
    <t>RTF savings, costs, and non-energy benefit updates</t>
  </si>
  <si>
    <t>Solar Water Heat</t>
  </si>
  <si>
    <t>Updated county-level population estimates</t>
  </si>
  <si>
    <t>Wifi Thermostats</t>
  </si>
  <si>
    <t>RTF measure life update</t>
  </si>
  <si>
    <t>Storm Windows</t>
  </si>
  <si>
    <t>New measure</t>
  </si>
  <si>
    <t>Lighting - Standard Interior</t>
  </si>
  <si>
    <t>Changed baseline to expanded EISA definition (45 lumens/watt) for specialty lamps</t>
  </si>
  <si>
    <t>RTF updates; Changed east/west weightings to reflect BPA's service territory</t>
  </si>
  <si>
    <t>Irrigation Water Management</t>
  </si>
  <si>
    <t>Removed Scientific Irrigation Scheduling Measure; Deactivated by the RTF</t>
  </si>
  <si>
    <t>Appendix: Measure Updates</t>
  </si>
  <si>
    <t>Summary - BPA CPA</t>
  </si>
  <si>
    <t>Sheet</t>
  </si>
  <si>
    <t>Summary tables and figures of achievable technical potential for each sector</t>
  </si>
  <si>
    <t>Top Measures - BPA</t>
  </si>
  <si>
    <t>A list of the highest saving measures. Use the pivot table to toggle between sectors</t>
  </si>
  <si>
    <t>Measure Level CPA Results</t>
  </si>
  <si>
    <t>Detailed CPA results for each measure application</t>
  </si>
  <si>
    <t>Lookups</t>
  </si>
  <si>
    <t>Lookup tables for measure groups and levelized cost bundling</t>
  </si>
  <si>
    <t>Measure updates</t>
  </si>
  <si>
    <t>A description of new measures, removed measures, and changes to measure assumptions from the 7th Power Plan</t>
  </si>
  <si>
    <t>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</si>
</sst>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0\)"/>
    <numFmt numFmtId="165" formatCode="&quot;$&quot;#,##0.00"/>
    <numFmt numFmtId="166" formatCode="#,##0.000"/>
    <numFmt numFmtId="167" formatCode="#,##0.0"/>
    <numFmt numFmtId="168" formatCode="&quot;$&quot;#,##0.000"/>
  </numFmts>
  <fonts count="21"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rgb="FFFFFFFF"/>
      <name val="Calibri"/>
      <family val="2"/>
    </font>
    <font>
      <b/>
      <sz val="10"/>
      <color rgb="FF005DAA"/>
      <name val="Calibri"/>
      <family val="2"/>
    </font>
    <font>
      <b/>
      <sz val="10"/>
      <color rgb="FF000000"/>
      <name val="Calibri"/>
      <family val="2"/>
    </font>
    <font>
      <sz val="10"/>
      <color rgb="FF000000"/>
      <name val="Calibri"/>
      <family val="2"/>
    </font>
    <font>
      <b/>
      <sz val="10"/>
      <color theme="1"/>
      <name val="Calibri"/>
      <family val="2"/>
      <scheme val="minor"/>
    </font>
    <font>
      <sz val="11"/>
      <color theme="0"/>
      <name val="Calibri"/>
      <family val="2"/>
      <scheme val="minor"/>
    </font>
    <font>
      <sz val="26"/>
      <color theme="0"/>
      <name val="Calibri"/>
      <family val="2"/>
      <scheme val="minor"/>
    </font>
    <font>
      <b/>
      <sz val="26"/>
      <color theme="0"/>
      <name val="Calibri"/>
      <family val="2"/>
      <scheme val="minor"/>
    </font>
    <font>
      <sz val="10"/>
      <name val="Arial"/>
      <family val="2"/>
    </font>
    <font>
      <sz val="10"/>
      <color theme="1"/>
      <name val="Arial"/>
      <family val="2"/>
    </font>
    <font>
      <sz val="24"/>
      <color theme="0"/>
      <name val="Calibri"/>
      <family val="2"/>
      <scheme val="minor"/>
    </font>
    <font>
      <sz val="10"/>
      <name val="Arial"/>
      <family val="2"/>
    </font>
    <font>
      <i/>
      <sz val="10"/>
      <color theme="1"/>
      <name val="Calibri"/>
      <family val="2"/>
      <scheme val="minor"/>
    </font>
    <font>
      <sz val="16"/>
      <color theme="0"/>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4"/>
      </patternFill>
    </fill>
    <fill>
      <patternFill patternType="solid">
        <fgColor theme="5" tint="0.79998168889431442"/>
        <bgColor indexed="65"/>
      </patternFill>
    </fill>
    <fill>
      <patternFill patternType="solid">
        <fgColor theme="9"/>
      </patternFill>
    </fill>
    <fill>
      <patternFill patternType="solid">
        <fgColor theme="0" tint="-0.499984740745262"/>
        <bgColor indexed="64"/>
      </patternFill>
    </fill>
    <fill>
      <patternFill patternType="solid">
        <fgColor theme="9" tint="-0.499984740745262"/>
        <bgColor indexed="64"/>
      </patternFill>
    </fill>
    <fill>
      <patternFill patternType="solid">
        <fgColor indexed="44"/>
        <bgColor indexed="64"/>
      </patternFill>
    </fill>
    <fill>
      <patternFill patternType="solid">
        <fgColor indexed="47"/>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6" tint="-0.749992370372631"/>
        <bgColor indexed="64"/>
      </patternFill>
    </fill>
    <fill>
      <patternFill patternType="solid">
        <fgColor theme="6"/>
        <bgColor indexed="64"/>
      </patternFill>
    </fill>
  </fills>
  <borders count="5">
    <border>
      <left/>
      <right/>
      <top/>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bottom/>
      <diagonal/>
    </border>
    <border>
      <left/>
      <right style="medium">
        <color rgb="FFBFBFBF"/>
      </right>
      <top/>
      <bottom/>
      <diagonal/>
    </border>
  </borders>
  <cellStyleXfs count="31">
    <xf numFmtId="0" fontId="0" fillId="0" borderId="0"/>
    <xf numFmtId="164" fontId="6" fillId="0" borderId="0" applyFill="0" applyProtection="0"/>
    <xf numFmtId="165" fontId="10" fillId="0" borderId="0">
      <alignment horizontal="right" vertical="center" wrapText="1" readingOrder="1"/>
    </xf>
    <xf numFmtId="9" fontId="10" fillId="0" borderId="0">
      <alignment horizontal="right" vertical="center" wrapText="1" readingOrder="1"/>
    </xf>
    <xf numFmtId="0" fontId="6" fillId="0" borderId="0"/>
    <xf numFmtId="49" fontId="7" fillId="2" borderId="1">
      <alignment horizontal="center" vertical="center" wrapText="1" readingOrder="1"/>
    </xf>
    <xf numFmtId="49" fontId="8" fillId="3" borderId="1" applyNumberFormat="0">
      <alignment vertical="center" wrapText="1" readingOrder="1"/>
    </xf>
    <xf numFmtId="49" fontId="9" fillId="4" borderId="1">
      <alignment horizontal="center" vertical="center" wrapText="1" readingOrder="1"/>
    </xf>
    <xf numFmtId="49" fontId="10" fillId="0" borderId="1">
      <alignment horizontal="left" vertical="center" wrapText="1" readingOrder="1"/>
    </xf>
    <xf numFmtId="164" fontId="6" fillId="0" borderId="2" applyFill="0" applyProtection="0"/>
    <xf numFmtId="165" fontId="10" fillId="0" borderId="2">
      <alignment horizontal="right" vertical="center" wrapText="1" readingOrder="1"/>
    </xf>
    <xf numFmtId="3" fontId="10" fillId="0" borderId="1">
      <alignment horizontal="right" vertical="center" wrapText="1" readingOrder="1"/>
    </xf>
    <xf numFmtId="9" fontId="10" fillId="0" borderId="2">
      <alignment horizontal="right" vertical="center" wrapText="1" readingOrder="1"/>
    </xf>
    <xf numFmtId="0" fontId="10" fillId="0" borderId="1">
      <alignment horizontal="right" vertical="center" wrapText="1" readingOrder="1"/>
    </xf>
    <xf numFmtId="4" fontId="10" fillId="0" borderId="1">
      <alignment horizontal="right" vertical="center" wrapText="1" readingOrder="1"/>
    </xf>
    <xf numFmtId="0" fontId="12" fillId="6" borderId="0" applyNumberFormat="0" applyBorder="0" applyAlignment="0" applyProtection="0"/>
    <xf numFmtId="0" fontId="4" fillId="7" borderId="0" applyNumberFormat="0" applyBorder="0" applyAlignment="0" applyProtection="0"/>
    <xf numFmtId="0" fontId="12" fillId="8" borderId="0" applyNumberFormat="0" applyBorder="0" applyAlignment="0" applyProtection="0"/>
    <xf numFmtId="0" fontId="15" fillId="0" borderId="0">
      <alignment readingOrder="1"/>
    </xf>
    <xf numFmtId="43" fontId="15" fillId="0" borderId="0" applyFont="0" applyFill="0" applyBorder="0" applyAlignment="0" applyProtection="0"/>
    <xf numFmtId="0" fontId="15"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8" fillId="0" borderId="0"/>
    <xf numFmtId="0" fontId="15" fillId="11" borderId="0" applyNumberFormat="0" applyAlignment="0">
      <alignment horizontal="right"/>
    </xf>
    <xf numFmtId="0" fontId="15" fillId="12" borderId="0" applyNumberFormat="0" applyAlignment="0"/>
    <xf numFmtId="9" fontId="15" fillId="0" borderId="0" applyFont="0" applyFill="0" applyBorder="0" applyAlignment="0" applyProtection="0"/>
    <xf numFmtId="0" fontId="3" fillId="0" borderId="0"/>
    <xf numFmtId="0" fontId="2" fillId="0" borderId="0"/>
    <xf numFmtId="0" fontId="1" fillId="0" borderId="0"/>
  </cellStyleXfs>
  <cellXfs count="55">
    <xf numFmtId="0" fontId="0" fillId="0" borderId="0" xfId="0"/>
    <xf numFmtId="49" fontId="7" fillId="2" borderId="1" xfId="5">
      <alignment horizontal="center" vertical="center" wrapText="1" readingOrder="1"/>
    </xf>
    <xf numFmtId="49" fontId="10" fillId="0" borderId="1" xfId="8">
      <alignment horizontal="left" vertical="center" wrapText="1" readingOrder="1"/>
    </xf>
    <xf numFmtId="165" fontId="10" fillId="0" borderId="2" xfId="10">
      <alignment horizontal="right" vertical="center" wrapText="1" readingOrder="1"/>
    </xf>
    <xf numFmtId="0" fontId="10" fillId="0" borderId="1" xfId="8" applyNumberFormat="1">
      <alignment horizontal="left" vertical="center" wrapText="1" readingOrder="1"/>
    </xf>
    <xf numFmtId="0" fontId="11" fillId="0" borderId="0" xfId="0" applyFont="1"/>
    <xf numFmtId="0" fontId="0" fillId="5" borderId="0" xfId="0" applyFill="1"/>
    <xf numFmtId="0" fontId="0" fillId="9" borderId="0" xfId="0" applyFill="1"/>
    <xf numFmtId="0" fontId="10" fillId="0" borderId="1" xfId="13" applyAlignment="1">
      <alignment horizontal="center" vertical="center" wrapText="1" readingOrder="1"/>
    </xf>
    <xf numFmtId="0" fontId="12" fillId="6" borderId="0" xfId="15"/>
    <xf numFmtId="3" fontId="10" fillId="0" borderId="1" xfId="11">
      <alignment horizontal="right" vertical="center" wrapText="1" readingOrder="1"/>
    </xf>
    <xf numFmtId="49" fontId="5" fillId="7" borderId="1" xfId="16" applyNumberFormat="1" applyFont="1" applyBorder="1" applyAlignment="1">
      <alignment horizontal="left" vertical="center" wrapText="1" readingOrder="1"/>
    </xf>
    <xf numFmtId="3" fontId="5" fillId="7" borderId="1" xfId="16" applyNumberFormat="1" applyFont="1" applyBorder="1" applyAlignment="1">
      <alignment horizontal="right" vertical="center" wrapText="1" readingOrder="1"/>
    </xf>
    <xf numFmtId="0" fontId="13" fillId="6" borderId="0" xfId="15" applyFont="1"/>
    <xf numFmtId="49" fontId="9" fillId="0" borderId="0" xfId="8" applyFont="1" applyFill="1" applyBorder="1">
      <alignment horizontal="left" vertical="center" wrapText="1" readingOrder="1"/>
    </xf>
    <xf numFmtId="0" fontId="12" fillId="8" borderId="0" xfId="17"/>
    <xf numFmtId="0" fontId="13" fillId="8" borderId="0" xfId="17" applyFont="1"/>
    <xf numFmtId="0" fontId="14" fillId="8" borderId="0" xfId="17" applyFont="1"/>
    <xf numFmtId="0" fontId="12" fillId="9" borderId="0" xfId="15" applyFill="1"/>
    <xf numFmtId="0" fontId="12" fillId="9" borderId="0" xfId="17" applyFill="1"/>
    <xf numFmtId="49" fontId="7" fillId="2" borderId="1" xfId="5" applyAlignment="1">
      <alignment horizontal="center" vertical="center" readingOrder="1"/>
    </xf>
    <xf numFmtId="49" fontId="10" fillId="0" borderId="1" xfId="8" applyAlignment="1">
      <alignment horizontal="left" vertical="center" readingOrder="1"/>
    </xf>
    <xf numFmtId="49" fontId="10" fillId="0" borderId="3" xfId="8" applyFill="1" applyBorder="1">
      <alignment horizontal="left" vertical="center" wrapText="1" readingOrder="1"/>
    </xf>
    <xf numFmtId="167" fontId="5" fillId="7" borderId="1" xfId="16" applyNumberFormat="1" applyFont="1" applyBorder="1" applyAlignment="1">
      <alignment horizontal="right" vertical="center" wrapText="1" readingOrder="1"/>
    </xf>
    <xf numFmtId="49" fontId="10" fillId="0" borderId="0" xfId="8" applyFill="1" applyBorder="1">
      <alignment horizontal="left" vertical="center" wrapText="1" readingOrder="1"/>
    </xf>
    <xf numFmtId="49" fontId="7" fillId="2" borderId="1" xfId="5">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xf numFmtId="167" fontId="10" fillId="0" borderId="1" xfId="11" applyNumberFormat="1">
      <alignment horizontal="right" vertical="center" wrapText="1" readingOrder="1"/>
    </xf>
    <xf numFmtId="49" fontId="7" fillId="2" borderId="4" xfId="5" applyBorder="1" applyAlignment="1">
      <alignment horizontal="center" vertical="center" readingOrder="1"/>
    </xf>
    <xf numFmtId="0" fontId="7" fillId="2" borderId="1" xfId="5" applyNumberFormat="1">
      <alignment horizontal="center" vertical="center" wrapText="1" readingOrder="1"/>
    </xf>
    <xf numFmtId="0" fontId="0" fillId="10" borderId="0" xfId="0" applyFill="1"/>
    <xf numFmtId="0" fontId="17" fillId="10" borderId="0" xfId="0" applyFont="1" applyFill="1"/>
    <xf numFmtId="10" fontId="0" fillId="0" borderId="0" xfId="0" applyNumberFormat="1"/>
    <xf numFmtId="49" fontId="10" fillId="0" borderId="1" xfId="8">
      <alignment horizontal="left" vertical="center" wrapText="1" readingOrder="1"/>
    </xf>
    <xf numFmtId="0" fontId="19" fillId="0" borderId="0" xfId="0" applyFont="1"/>
    <xf numFmtId="49" fontId="7" fillId="2" borderId="1" xfId="5">
      <alignment horizontal="center" vertical="center" wrapText="1" readingOrder="1"/>
    </xf>
    <xf numFmtId="49" fontId="10" fillId="0" borderId="1" xfId="8">
      <alignment horizontal="left" vertical="center" wrapText="1" readingOrder="1"/>
    </xf>
    <xf numFmtId="49" fontId="7" fillId="2" borderId="1" xfId="5">
      <alignment horizontal="center" vertical="center" wrapText="1" readingOrder="1"/>
    </xf>
    <xf numFmtId="49" fontId="7" fillId="2" borderId="1" xfId="5">
      <alignment horizontal="center" vertical="center" wrapText="1" readingOrder="1"/>
    </xf>
    <xf numFmtId="49" fontId="7" fillId="13" borderId="1" xfId="5" applyFill="1">
      <alignment horizontal="center" vertical="center" wrapText="1" readingOrder="1"/>
    </xf>
    <xf numFmtId="49" fontId="7" fillId="15" borderId="1" xfId="5" applyFill="1">
      <alignment horizontal="center" vertical="center" wrapText="1" readingOrder="1"/>
    </xf>
    <xf numFmtId="49" fontId="7" fillId="16" borderId="1" xfId="5" applyFill="1">
      <alignment horizontal="center" vertical="center" wrapText="1" readingOrder="1"/>
    </xf>
    <xf numFmtId="166" fontId="0" fillId="17" borderId="0" xfId="0" applyNumberFormat="1" applyFill="1"/>
    <xf numFmtId="43" fontId="0" fillId="14" borderId="0" xfId="0" applyNumberFormat="1" applyFill="1"/>
    <xf numFmtId="165" fontId="10" fillId="0" borderId="2" xfId="10" applyAlignment="1">
      <alignment horizontal="right" vertical="center" readingOrder="1"/>
    </xf>
    <xf numFmtId="0" fontId="11" fillId="0" borderId="0" xfId="0" applyFont="1" applyAlignment="1"/>
    <xf numFmtId="0" fontId="10" fillId="0" borderId="1" xfId="8" applyNumberFormat="1" applyAlignment="1">
      <alignment horizontal="left" vertical="center" readingOrder="1"/>
    </xf>
    <xf numFmtId="0" fontId="1" fillId="0" borderId="0" xfId="30" applyAlignment="1"/>
    <xf numFmtId="168" fontId="10" fillId="0" borderId="2" xfId="10" applyNumberFormat="1" applyAlignment="1">
      <alignment horizontal="right" vertical="center" readingOrder="1"/>
    </xf>
    <xf numFmtId="49" fontId="7" fillId="2" borderId="1" xfId="5">
      <alignment horizontal="center" vertical="center" wrapText="1" readingOrder="1"/>
    </xf>
    <xf numFmtId="49" fontId="10" fillId="0" borderId="1" xfId="8" applyAlignment="1">
      <alignment horizontal="left" vertical="center" wrapText="1" readingOrder="1"/>
    </xf>
    <xf numFmtId="0" fontId="20" fillId="6" borderId="0" xfId="15" applyFont="1"/>
  </cellXfs>
  <cellStyles count="31">
    <cellStyle name="1_Header" xfId="5"/>
    <cellStyle name="1_SubHead" xfId="6"/>
    <cellStyle name="20% - Accent2" xfId="16" builtinId="34"/>
    <cellStyle name="3_ColumTitle" xfId="7"/>
    <cellStyle name="3_RowTitle" xfId="8"/>
    <cellStyle name="4_Comma" xfId="9"/>
    <cellStyle name="4_Currency" xfId="10"/>
    <cellStyle name="4_Integer Number" xfId="11"/>
    <cellStyle name="4_Percent" xfId="12"/>
    <cellStyle name="Accent1" xfId="15" builtinId="29"/>
    <cellStyle name="Accent6" xfId="17" builtinId="49"/>
    <cellStyle name="Comma" xfId="1" builtinId="3" customBuiltin="1"/>
    <cellStyle name="Comma 10" xfId="19"/>
    <cellStyle name="Comma 2" xfId="22"/>
    <cellStyle name="Currency" xfId="2" builtinId="4" customBuiltin="1"/>
    <cellStyle name="Data Field" xfId="25"/>
    <cellStyle name="Data Name" xfId="26"/>
    <cellStyle name="General" xfId="13"/>
    <cellStyle name="Normal" xfId="0" builtinId="0" customBuiltin="1"/>
    <cellStyle name="Normal 2" xfId="4"/>
    <cellStyle name="Normal 3" xfId="20"/>
    <cellStyle name="Normal 3 3" xfId="28"/>
    <cellStyle name="Normal 4" xfId="21"/>
    <cellStyle name="Normal 5" xfId="24"/>
    <cellStyle name="Normal 51" xfId="18"/>
    <cellStyle name="Normal 6" xfId="29"/>
    <cellStyle name="Normal 7" xfId="30"/>
    <cellStyle name="Number" xfId="14"/>
    <cellStyle name="Percent" xfId="3" builtinId="5" customBuiltin="1"/>
    <cellStyle name="Percent 2" xfId="23"/>
    <cellStyle name="Percent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microsoft.com/office/2011/relationships/chartStyle" Target="style12.xml"/><Relationship Id="rId2" Type="http://schemas.microsoft.com/office/2011/relationships/chartColorStyle" Target="colors12.xml"/><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3" Type="http://schemas.microsoft.com/office/2011/relationships/chartStyle" Target="style13.xml"/><Relationship Id="rId2" Type="http://schemas.microsoft.com/office/2011/relationships/chartColorStyle" Target="colors13.xml"/><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microsoft.com/office/2011/relationships/chartStyle" Target="style18.xml"/><Relationship Id="rId2" Type="http://schemas.microsoft.com/office/2011/relationships/chartColorStyle" Target="colors18.xml"/><Relationship Id="rId1" Type="http://schemas.openxmlformats.org/officeDocument/2006/relationships/chartUserShapes" Target="../drawings/drawing6.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Incremental Technical Achievable Potential - BPA CPA</a:t>
            </a:r>
          </a:p>
        </c:rich>
      </c:tx>
      <c:overlay val="0"/>
      <c:spPr>
        <a:noFill/>
        <a:ln>
          <a:noFill/>
        </a:ln>
        <a:effectLst/>
      </c:spPr>
    </c:title>
    <c:autoTitleDeleted val="0"/>
    <c:plotArea>
      <c:layout/>
      <c:barChart>
        <c:barDir val="col"/>
        <c:grouping val="stacked"/>
        <c:varyColors val="0"/>
        <c:ser>
          <c:idx val="0"/>
          <c:order val="0"/>
          <c:tx>
            <c:strRef>
              <c:f>'Summary - BPA CPA'!$C$9</c:f>
              <c:strCache>
                <c:ptCount val="1"/>
                <c:pt idx="0">
                  <c:v>Agricultural</c:v>
                </c:pt>
              </c:strCache>
            </c:strRef>
          </c:tx>
          <c:spPr>
            <a:solidFill>
              <a:schemeClr val="accent1"/>
            </a:solidFill>
            <a:ln>
              <a:noFill/>
            </a:ln>
            <a:effectLst/>
          </c:spPr>
          <c:invertIfNegative val="0"/>
          <c:cat>
            <c:numRef>
              <c:f>'Summary - BPA CPA'!$D$8:$W$8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CPA'!$D$9:$W$9</c:f>
              <c:numCache>
                <c:formatCode>#,##0</c:formatCode>
                <c:ptCount val="20"/>
                <c:pt idx="0">
                  <c:v>2.8626589624228038</c:v>
                </c:pt>
                <c:pt idx="1">
                  <c:v>2.7332367086749807</c:v>
                </c:pt>
                <c:pt idx="2">
                  <c:v>2.6762338149299847</c:v>
                </c:pt>
                <c:pt idx="3">
                  <c:v>2.7154323823276605</c:v>
                </c:pt>
                <c:pt idx="4">
                  <c:v>2.823145834686934</c:v>
                </c:pt>
                <c:pt idx="5">
                  <c:v>2.7547257891235244</c:v>
                </c:pt>
                <c:pt idx="6">
                  <c:v>2.5118674159455634</c:v>
                </c:pt>
                <c:pt idx="7">
                  <c:v>2.3685762870604754</c:v>
                </c:pt>
                <c:pt idx="8">
                  <c:v>2.2965647268751632</c:v>
                </c:pt>
                <c:pt idx="9">
                  <c:v>2.2645471427955175</c:v>
                </c:pt>
                <c:pt idx="10">
                  <c:v>2.2491340645531812</c:v>
                </c:pt>
                <c:pt idx="11">
                  <c:v>2.1909821230681876</c:v>
                </c:pt>
                <c:pt idx="12">
                  <c:v>2.079801520900693</c:v>
                </c:pt>
                <c:pt idx="13">
                  <c:v>1.898384492857742</c:v>
                </c:pt>
                <c:pt idx="14">
                  <c:v>1.6470468324397489</c:v>
                </c:pt>
                <c:pt idx="15">
                  <c:v>1.3531235542442936</c:v>
                </c:pt>
                <c:pt idx="16">
                  <c:v>0.83590948473781612</c:v>
                </c:pt>
                <c:pt idx="17">
                  <c:v>0.57505311967725592</c:v>
                </c:pt>
                <c:pt idx="18">
                  <c:v>0.35807052411806745</c:v>
                </c:pt>
                <c:pt idx="19">
                  <c:v>0.17723763274174939</c:v>
                </c:pt>
              </c:numCache>
            </c:numRef>
          </c:val>
          <c:extLst xmlns:c16r2="http://schemas.microsoft.com/office/drawing/2015/06/chart">
            <c:ext xmlns:c16="http://schemas.microsoft.com/office/drawing/2014/chart" uri="{C3380CC4-5D6E-409C-BE32-E72D297353CC}">
              <c16:uniqueId val="{00000000-5561-441E-A535-FCA6586D6345}"/>
            </c:ext>
          </c:extLst>
        </c:ser>
        <c:ser>
          <c:idx val="1"/>
          <c:order val="1"/>
          <c:tx>
            <c:strRef>
              <c:f>'Summary - BPA CPA'!$C$10</c:f>
              <c:strCache>
                <c:ptCount val="1"/>
                <c:pt idx="0">
                  <c:v>Commercial</c:v>
                </c:pt>
              </c:strCache>
            </c:strRef>
          </c:tx>
          <c:spPr>
            <a:solidFill>
              <a:schemeClr val="accent2"/>
            </a:solidFill>
            <a:ln>
              <a:noFill/>
            </a:ln>
            <a:effectLst/>
          </c:spPr>
          <c:invertIfNegative val="0"/>
          <c:cat>
            <c:numRef>
              <c:f>'Summary - BPA CPA'!$D$8:$W$8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CPA'!$D$10:$W$10</c:f>
              <c:numCache>
                <c:formatCode>#,##0</c:formatCode>
                <c:ptCount val="20"/>
                <c:pt idx="0">
                  <c:v>32.941106112026858</c:v>
                </c:pt>
                <c:pt idx="1">
                  <c:v>36.499791223570242</c:v>
                </c:pt>
                <c:pt idx="2">
                  <c:v>40.886903114192783</c:v>
                </c:pt>
                <c:pt idx="3">
                  <c:v>45.180859802206335</c:v>
                </c:pt>
                <c:pt idx="4">
                  <c:v>49.925346645355702</c:v>
                </c:pt>
                <c:pt idx="5">
                  <c:v>53.61832548321545</c:v>
                </c:pt>
                <c:pt idx="6">
                  <c:v>55.808438577860876</c:v>
                </c:pt>
                <c:pt idx="7">
                  <c:v>57.505806686585785</c:v>
                </c:pt>
                <c:pt idx="8">
                  <c:v>58.45126204953403</c:v>
                </c:pt>
                <c:pt idx="9">
                  <c:v>58.164148840946297</c:v>
                </c:pt>
                <c:pt idx="10">
                  <c:v>57.496180729158695</c:v>
                </c:pt>
                <c:pt idx="11">
                  <c:v>55.887744849202257</c:v>
                </c:pt>
                <c:pt idx="12">
                  <c:v>53.929000238218762</c:v>
                </c:pt>
                <c:pt idx="13">
                  <c:v>52.243612098502162</c:v>
                </c:pt>
                <c:pt idx="14">
                  <c:v>50.840387036391007</c:v>
                </c:pt>
                <c:pt idx="15">
                  <c:v>49.927574945798781</c:v>
                </c:pt>
                <c:pt idx="16">
                  <c:v>48.985260192172078</c:v>
                </c:pt>
                <c:pt idx="17">
                  <c:v>48.922202382181908</c:v>
                </c:pt>
                <c:pt idx="18">
                  <c:v>49.165949162729824</c:v>
                </c:pt>
                <c:pt idx="19">
                  <c:v>49.619173217355886</c:v>
                </c:pt>
              </c:numCache>
            </c:numRef>
          </c:val>
          <c:extLst xmlns:c16r2="http://schemas.microsoft.com/office/drawing/2015/06/chart">
            <c:ext xmlns:c16="http://schemas.microsoft.com/office/drawing/2014/chart" uri="{C3380CC4-5D6E-409C-BE32-E72D297353CC}">
              <c16:uniqueId val="{00000001-5561-441E-A535-FCA6586D6345}"/>
            </c:ext>
          </c:extLst>
        </c:ser>
        <c:ser>
          <c:idx val="2"/>
          <c:order val="2"/>
          <c:tx>
            <c:strRef>
              <c:f>'Summary - BPA CPA'!$C$11</c:f>
              <c:strCache>
                <c:ptCount val="1"/>
                <c:pt idx="0">
                  <c:v>Utility</c:v>
                </c:pt>
              </c:strCache>
            </c:strRef>
          </c:tx>
          <c:spPr>
            <a:solidFill>
              <a:schemeClr val="accent3"/>
            </a:solidFill>
            <a:ln>
              <a:noFill/>
            </a:ln>
            <a:effectLst/>
          </c:spPr>
          <c:invertIfNegative val="0"/>
          <c:cat>
            <c:numRef>
              <c:f>'Summary - BPA CPA'!$D$8:$W$8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CPA'!$D$11:$W$11</c:f>
              <c:numCache>
                <c:formatCode>#,##0</c:formatCode>
                <c:ptCount val="20"/>
                <c:pt idx="0">
                  <c:v>0.65125686429617091</c:v>
                </c:pt>
                <c:pt idx="1">
                  <c:v>1.0550366064290158</c:v>
                </c:pt>
                <c:pt idx="2">
                  <c:v>1.4711419394899201</c:v>
                </c:pt>
                <c:pt idx="3">
                  <c:v>2.0339523483170385</c:v>
                </c:pt>
                <c:pt idx="4">
                  <c:v>2.4080079044016571</c:v>
                </c:pt>
                <c:pt idx="5">
                  <c:v>2.7672449443954084</c:v>
                </c:pt>
                <c:pt idx="6">
                  <c:v>3.1280177455090743</c:v>
                </c:pt>
                <c:pt idx="7">
                  <c:v>3.3490855248265428</c:v>
                </c:pt>
                <c:pt idx="8">
                  <c:v>3.5783206241110075</c:v>
                </c:pt>
                <c:pt idx="9">
                  <c:v>3.7918358353430572</c:v>
                </c:pt>
                <c:pt idx="10">
                  <c:v>4.0153532664325473</c:v>
                </c:pt>
                <c:pt idx="11">
                  <c:v>4.2393008258762315</c:v>
                </c:pt>
                <c:pt idx="12">
                  <c:v>4.2600377747326998</c:v>
                </c:pt>
                <c:pt idx="13">
                  <c:v>4.2621140603733974</c:v>
                </c:pt>
                <c:pt idx="14">
                  <c:v>4.2752512304001247</c:v>
                </c:pt>
                <c:pt idx="15">
                  <c:v>4.2873387709298427</c:v>
                </c:pt>
                <c:pt idx="16">
                  <c:v>4.3077648167435258</c:v>
                </c:pt>
                <c:pt idx="17">
                  <c:v>4.3147049690093491</c:v>
                </c:pt>
                <c:pt idx="18">
                  <c:v>4.3267728484671579</c:v>
                </c:pt>
                <c:pt idx="19">
                  <c:v>4.3388407279249677</c:v>
                </c:pt>
              </c:numCache>
            </c:numRef>
          </c:val>
          <c:extLst xmlns:c16r2="http://schemas.microsoft.com/office/drawing/2015/06/chart">
            <c:ext xmlns:c16="http://schemas.microsoft.com/office/drawing/2014/chart" uri="{C3380CC4-5D6E-409C-BE32-E72D297353CC}">
              <c16:uniqueId val="{00000002-5561-441E-A535-FCA6586D6345}"/>
            </c:ext>
          </c:extLst>
        </c:ser>
        <c:ser>
          <c:idx val="3"/>
          <c:order val="3"/>
          <c:tx>
            <c:strRef>
              <c:f>'Summary - BPA CPA'!$C$12</c:f>
              <c:strCache>
                <c:ptCount val="1"/>
                <c:pt idx="0">
                  <c:v>Industrial</c:v>
                </c:pt>
              </c:strCache>
            </c:strRef>
          </c:tx>
          <c:spPr>
            <a:solidFill>
              <a:schemeClr val="accent4"/>
            </a:solidFill>
            <a:ln>
              <a:noFill/>
            </a:ln>
            <a:effectLst/>
          </c:spPr>
          <c:invertIfNegative val="0"/>
          <c:cat>
            <c:numRef>
              <c:f>'Summary - BPA CPA'!$D$8:$W$8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CPA'!$D$12:$W$12</c:f>
              <c:numCache>
                <c:formatCode>#,##0</c:formatCode>
                <c:ptCount val="20"/>
                <c:pt idx="0">
                  <c:v>20.190168330735606</c:v>
                </c:pt>
                <c:pt idx="1">
                  <c:v>19.504078207659724</c:v>
                </c:pt>
                <c:pt idx="2">
                  <c:v>19.497689040555262</c:v>
                </c:pt>
                <c:pt idx="3">
                  <c:v>19.959162785267171</c:v>
                </c:pt>
                <c:pt idx="4">
                  <c:v>20.779550593501551</c:v>
                </c:pt>
                <c:pt idx="5">
                  <c:v>21.214844234967881</c:v>
                </c:pt>
                <c:pt idx="6">
                  <c:v>20.538752567089407</c:v>
                </c:pt>
                <c:pt idx="7">
                  <c:v>19.41949635108023</c:v>
                </c:pt>
                <c:pt idx="8">
                  <c:v>17.647156082494277</c:v>
                </c:pt>
                <c:pt idx="9">
                  <c:v>15.22148322573825</c:v>
                </c:pt>
                <c:pt idx="10">
                  <c:v>12.378922391028825</c:v>
                </c:pt>
                <c:pt idx="11">
                  <c:v>9.4833602889689104</c:v>
                </c:pt>
                <c:pt idx="12">
                  <c:v>6.992093106295286</c:v>
                </c:pt>
                <c:pt idx="13">
                  <c:v>5.1468569403775994</c:v>
                </c:pt>
                <c:pt idx="14">
                  <c:v>3.9638040490431141</c:v>
                </c:pt>
                <c:pt idx="15">
                  <c:v>3.2902852708493899</c:v>
                </c:pt>
                <c:pt idx="16">
                  <c:v>2.3122181767720371</c:v>
                </c:pt>
                <c:pt idx="17">
                  <c:v>2.2241089151609197</c:v>
                </c:pt>
                <c:pt idx="18">
                  <c:v>2.1843409119432979</c:v>
                </c:pt>
                <c:pt idx="19">
                  <c:v>2.1609975230956771</c:v>
                </c:pt>
              </c:numCache>
            </c:numRef>
          </c:val>
          <c:extLst xmlns:c16r2="http://schemas.microsoft.com/office/drawing/2015/06/chart">
            <c:ext xmlns:c16="http://schemas.microsoft.com/office/drawing/2014/chart" uri="{C3380CC4-5D6E-409C-BE32-E72D297353CC}">
              <c16:uniqueId val="{00000003-5561-441E-A535-FCA6586D6345}"/>
            </c:ext>
          </c:extLst>
        </c:ser>
        <c:ser>
          <c:idx val="4"/>
          <c:order val="4"/>
          <c:tx>
            <c:strRef>
              <c:f>'Summary - BPA CPA'!$C$13</c:f>
              <c:strCache>
                <c:ptCount val="1"/>
                <c:pt idx="0">
                  <c:v>Residential</c:v>
                </c:pt>
              </c:strCache>
            </c:strRef>
          </c:tx>
          <c:spPr>
            <a:solidFill>
              <a:schemeClr val="accent5"/>
            </a:solidFill>
            <a:ln>
              <a:noFill/>
            </a:ln>
            <a:effectLst/>
          </c:spPr>
          <c:invertIfNegative val="0"/>
          <c:cat>
            <c:numRef>
              <c:f>'Summary - BPA CPA'!$D$8:$W$8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CPA'!$D$13:$W$13</c:f>
              <c:numCache>
                <c:formatCode>#,##0</c:formatCode>
                <c:ptCount val="20"/>
                <c:pt idx="0">
                  <c:v>36.480214186419026</c:v>
                </c:pt>
                <c:pt idx="1">
                  <c:v>40.983007249074809</c:v>
                </c:pt>
                <c:pt idx="2">
                  <c:v>46.238712294339969</c:v>
                </c:pt>
                <c:pt idx="3">
                  <c:v>52.234501455185388</c:v>
                </c:pt>
                <c:pt idx="4">
                  <c:v>58.89351921906151</c:v>
                </c:pt>
                <c:pt idx="5">
                  <c:v>62.983476544649413</c:v>
                </c:pt>
                <c:pt idx="6">
                  <c:v>64.488985011827879</c:v>
                </c:pt>
                <c:pt idx="7">
                  <c:v>65.584721992091985</c:v>
                </c:pt>
                <c:pt idx="8">
                  <c:v>66.349314147575242</c:v>
                </c:pt>
                <c:pt idx="9">
                  <c:v>65.843686223461205</c:v>
                </c:pt>
                <c:pt idx="10">
                  <c:v>64.592950512665936</c:v>
                </c:pt>
                <c:pt idx="11">
                  <c:v>62.696970943141835</c:v>
                </c:pt>
                <c:pt idx="12">
                  <c:v>60.322663013133756</c:v>
                </c:pt>
                <c:pt idx="13">
                  <c:v>60.719642995633542</c:v>
                </c:pt>
                <c:pt idx="14">
                  <c:v>58.790525116965625</c:v>
                </c:pt>
                <c:pt idx="15">
                  <c:v>59.14894010521725</c:v>
                </c:pt>
                <c:pt idx="16">
                  <c:v>56.677869516535587</c:v>
                </c:pt>
                <c:pt idx="17">
                  <c:v>55.381647027544481</c:v>
                </c:pt>
                <c:pt idx="18">
                  <c:v>54.601420943875212</c:v>
                </c:pt>
                <c:pt idx="19">
                  <c:v>53.968110878810073</c:v>
                </c:pt>
              </c:numCache>
            </c:numRef>
          </c:val>
          <c:extLst xmlns:c16r2="http://schemas.microsoft.com/office/drawing/2015/06/chart">
            <c:ext xmlns:c16="http://schemas.microsoft.com/office/drawing/2014/chart" uri="{C3380CC4-5D6E-409C-BE32-E72D297353CC}">
              <c16:uniqueId val="{00000004-5561-441E-A535-FCA6586D6345}"/>
            </c:ext>
          </c:extLst>
        </c:ser>
        <c:dLbls>
          <c:showLegendKey val="0"/>
          <c:showVal val="0"/>
          <c:showCatName val="0"/>
          <c:showSerName val="0"/>
          <c:showPercent val="0"/>
          <c:showBubbleSize val="0"/>
        </c:dLbls>
        <c:gapWidth val="50"/>
        <c:overlap val="100"/>
        <c:axId val="116374912"/>
        <c:axId val="116380800"/>
      </c:barChart>
      <c:catAx>
        <c:axId val="116374912"/>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80800"/>
        <c:crosses val="autoZero"/>
        <c:auto val="1"/>
        <c:lblAlgn val="ctr"/>
        <c:lblOffset val="100"/>
        <c:noMultiLvlLbl val="0"/>
      </c:catAx>
      <c:valAx>
        <c:axId val="11638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7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20-Year Cumulative Technical Achievable Potential - BPA</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9DFC-4FA3-A392-71F1BF90E8A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9DFC-4FA3-A392-71F1BF90E8A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9DFC-4FA3-A392-71F1BF90E8A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9DFC-4FA3-A392-71F1BF90E8A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9DFC-4FA3-A392-71F1BF90E8A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'Summary - BPA CPA'!$C$19:$C$23</c:f>
              <c:strCache>
                <c:ptCount val="5"/>
                <c:pt idx="0">
                  <c:v>Agricultural</c:v>
                </c:pt>
                <c:pt idx="1">
                  <c:v>Commercial</c:v>
                </c:pt>
                <c:pt idx="2">
                  <c:v>Utility</c:v>
                </c:pt>
                <c:pt idx="3">
                  <c:v>Industrial</c:v>
                </c:pt>
                <c:pt idx="4">
                  <c:v>Residential</c:v>
                </c:pt>
              </c:strCache>
            </c:strRef>
          </c:cat>
          <c:val>
            <c:numRef>
              <c:f>'Summary - BPA CPA'!$W$19:$W$23</c:f>
              <c:numCache>
                <c:formatCode>#,##0</c:formatCode>
                <c:ptCount val="5"/>
                <c:pt idx="0">
                  <c:v>39.370643628614218</c:v>
                </c:pt>
                <c:pt idx="1">
                  <c:v>541.99850173361369</c:v>
                </c:pt>
                <c:pt idx="2">
                  <c:v>66.861379628008734</c:v>
                </c:pt>
                <c:pt idx="3">
                  <c:v>243.01338480517524</c:v>
                </c:pt>
                <c:pt idx="4">
                  <c:v>920.26827698026864</c:v>
                </c:pt>
              </c:numCache>
            </c:numRef>
          </c:val>
          <c:extLst xmlns:c16r2="http://schemas.microsoft.com/office/drawing/2015/06/chart">
            <c:ext xmlns:c16="http://schemas.microsoft.com/office/drawing/2014/chart" uri="{C3380CC4-5D6E-409C-BE32-E72D297353CC}">
              <c16:uniqueId val="{0000000A-9DFC-4FA3-A392-71F1BF90E8AC}"/>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Agricultural Cumulative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CPA'!$D$87</c:f>
              <c:strCache>
                <c:ptCount val="1"/>
                <c:pt idx="0">
                  <c:v>Lighting</c:v>
                </c:pt>
              </c:strCache>
            </c:strRef>
          </c:tx>
          <c:spPr>
            <a:solidFill>
              <a:schemeClr val="accent1"/>
            </a:solidFill>
            <a:ln>
              <a:noFill/>
            </a:ln>
            <a:effectLst/>
          </c:spPr>
          <c:invertIfNegative val="0"/>
          <c:cat>
            <c:numRef>
              <c:f>'Summary - BPA CPA'!$E$86:$X$86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CPA'!$E$87:$X$87</c:f>
              <c:numCache>
                <c:formatCode>#,##0.0</c:formatCode>
                <c:ptCount val="20"/>
                <c:pt idx="0">
                  <c:v>0.64941914128634859</c:v>
                </c:pt>
                <c:pt idx="1">
                  <c:v>1.1112113523441289</c:v>
                </c:pt>
                <c:pt idx="2">
                  <c:v>1.4364672249148682</c:v>
                </c:pt>
                <c:pt idx="3">
                  <c:v>1.6945409409314363</c:v>
                </c:pt>
                <c:pt idx="4">
                  <c:v>1.9246736309141141</c:v>
                </c:pt>
                <c:pt idx="5">
                  <c:v>2.1294620558416772</c:v>
                </c:pt>
                <c:pt idx="6">
                  <c:v>2.3088248022490396</c:v>
                </c:pt>
                <c:pt idx="7">
                  <c:v>2.4644588468339155</c:v>
                </c:pt>
                <c:pt idx="8">
                  <c:v>2.5981264079127047</c:v>
                </c:pt>
                <c:pt idx="9">
                  <c:v>2.7116142228267632</c:v>
                </c:pt>
                <c:pt idx="10">
                  <c:v>2.8073509240960974</c:v>
                </c:pt>
                <c:pt idx="11">
                  <c:v>2.8821319211727792</c:v>
                </c:pt>
                <c:pt idx="12">
                  <c:v>2.9402045779910506</c:v>
                </c:pt>
                <c:pt idx="13">
                  <c:v>2.9851902500187575</c:v>
                </c:pt>
                <c:pt idx="14">
                  <c:v>3.0200795967531695</c:v>
                </c:pt>
                <c:pt idx="15">
                  <c:v>3.0474590484657877</c:v>
                </c:pt>
                <c:pt idx="16">
                  <c:v>3.0688271982785649</c:v>
                </c:pt>
                <c:pt idx="17">
                  <c:v>3.0856161548166332</c:v>
                </c:pt>
                <c:pt idx="18">
                  <c:v>3.0988244185453819</c:v>
                </c:pt>
                <c:pt idx="19">
                  <c:v>3.1092195626067833</c:v>
                </c:pt>
              </c:numCache>
            </c:numRef>
          </c:val>
          <c:extLst xmlns:c16r2="http://schemas.microsoft.com/office/drawing/2015/06/chart">
            <c:ext xmlns:c16="http://schemas.microsoft.com/office/drawing/2014/chart" uri="{C3380CC4-5D6E-409C-BE32-E72D297353CC}">
              <c16:uniqueId val="{00000000-DA64-4423-AD14-9468299B5A29}"/>
            </c:ext>
          </c:extLst>
        </c:ser>
        <c:ser>
          <c:idx val="1"/>
          <c:order val="1"/>
          <c:tx>
            <c:strRef>
              <c:f>'Summary - BPA CPA'!$D$88</c:f>
              <c:strCache>
                <c:ptCount val="1"/>
                <c:pt idx="0">
                  <c:v>Irrigation</c:v>
                </c:pt>
              </c:strCache>
            </c:strRef>
          </c:tx>
          <c:spPr>
            <a:solidFill>
              <a:schemeClr val="accent2"/>
            </a:solidFill>
            <a:ln>
              <a:noFill/>
            </a:ln>
            <a:effectLst/>
          </c:spPr>
          <c:invertIfNegative val="0"/>
          <c:cat>
            <c:numRef>
              <c:f>'Summary - BPA CPA'!$E$86:$X$86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CPA'!$E$88:$X$88</c:f>
              <c:numCache>
                <c:formatCode>#,##0.0</c:formatCode>
                <c:ptCount val="20"/>
                <c:pt idx="0">
                  <c:v>2.0846189260093144</c:v>
                </c:pt>
                <c:pt idx="1">
                  <c:v>4.2240629847308115</c:v>
                </c:pt>
                <c:pt idx="2">
                  <c:v>6.4391530732931503</c:v>
                </c:pt>
                <c:pt idx="3">
                  <c:v>8.7569521157692805</c:v>
                </c:pt>
                <c:pt idx="4">
                  <c:v>11.206667311912005</c:v>
                </c:pt>
                <c:pt idx="5">
                  <c:v>13.62037070580023</c:v>
                </c:pt>
                <c:pt idx="6">
                  <c:v>15.835807318243171</c:v>
                </c:pt>
                <c:pt idx="7">
                  <c:v>17.948380294828205</c:v>
                </c:pt>
                <c:pt idx="8">
                  <c:v>20.026356215049603</c:v>
                </c:pt>
                <c:pt idx="9">
                  <c:v>22.107296789075814</c:v>
                </c:pt>
                <c:pt idx="10">
                  <c:v>24.204448116109614</c:v>
                </c:pt>
                <c:pt idx="11">
                  <c:v>26.277200171444068</c:v>
                </c:pt>
                <c:pt idx="12">
                  <c:v>28.266271845445182</c:v>
                </c:pt>
                <c:pt idx="13">
                  <c:v>30.095401969894624</c:v>
                </c:pt>
                <c:pt idx="14">
                  <c:v>31.689356539723498</c:v>
                </c:pt>
                <c:pt idx="15">
                  <c:v>33.001070946879977</c:v>
                </c:pt>
                <c:pt idx="16">
                  <c:v>33.815354049065988</c:v>
                </c:pt>
                <c:pt idx="17">
                  <c:v>34.373548404791222</c:v>
                </c:pt>
                <c:pt idx="18">
                  <c:v>34.718393145440295</c:v>
                </c:pt>
                <c:pt idx="19">
                  <c:v>34.885231126905616</c:v>
                </c:pt>
              </c:numCache>
            </c:numRef>
          </c:val>
          <c:extLst xmlns:c16r2="http://schemas.microsoft.com/office/drawing/2015/06/chart">
            <c:ext xmlns:c16="http://schemas.microsoft.com/office/drawing/2014/chart" uri="{C3380CC4-5D6E-409C-BE32-E72D297353CC}">
              <c16:uniqueId val="{00000001-DA64-4423-AD14-9468299B5A29}"/>
            </c:ext>
          </c:extLst>
        </c:ser>
        <c:ser>
          <c:idx val="2"/>
          <c:order val="2"/>
          <c:tx>
            <c:strRef>
              <c:f>'Summary - BPA CPA'!$D$89</c:f>
              <c:strCache>
                <c:ptCount val="1"/>
                <c:pt idx="0">
                  <c:v>Motors/Drives</c:v>
                </c:pt>
              </c:strCache>
            </c:strRef>
          </c:tx>
          <c:spPr>
            <a:solidFill>
              <a:schemeClr val="accent3"/>
            </a:solidFill>
            <a:ln>
              <a:noFill/>
            </a:ln>
            <a:effectLst/>
          </c:spPr>
          <c:invertIfNegative val="0"/>
          <c:cat>
            <c:numRef>
              <c:f>'Summary - BPA CPA'!$E$86:$X$86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CPA'!$E$89:$X$89</c:f>
              <c:numCache>
                <c:formatCode>#,##0.0</c:formatCode>
                <c:ptCount val="20"/>
                <c:pt idx="0">
                  <c:v>0.11994121894776251</c:v>
                </c:pt>
                <c:pt idx="1">
                  <c:v>0.24119460630627881</c:v>
                </c:pt>
                <c:pt idx="2">
                  <c:v>0.36380755294202316</c:v>
                </c:pt>
                <c:pt idx="3">
                  <c:v>0.4878190801275516</c:v>
                </c:pt>
                <c:pt idx="4">
                  <c:v>0.6132066627498689</c:v>
                </c:pt>
                <c:pt idx="5">
                  <c:v>0.72827736464913584</c:v>
                </c:pt>
                <c:pt idx="6">
                  <c:v>0.82185374853198312</c:v>
                </c:pt>
                <c:pt idx="7">
                  <c:v>0.89795161674302282</c:v>
                </c:pt>
                <c:pt idx="8">
                  <c:v>0.9597442004735941</c:v>
                </c:pt>
                <c:pt idx="9">
                  <c:v>1.0097739074603334</c:v>
                </c:pt>
                <c:pt idx="10">
                  <c:v>1.0503078414496865</c:v>
                </c:pt>
                <c:pt idx="11">
                  <c:v>1.0828552339778561</c:v>
                </c:pt>
                <c:pt idx="12">
                  <c:v>1.1089165787667925</c:v>
                </c:pt>
                <c:pt idx="13">
                  <c:v>1.1297553383287398</c:v>
                </c:pt>
                <c:pt idx="14">
                  <c:v>1.1463945357452281</c:v>
                </c:pt>
                <c:pt idx="15">
                  <c:v>1.1598703328879196</c:v>
                </c:pt>
                <c:pt idx="16">
                  <c:v>1.1599715744940271</c:v>
                </c:pt>
                <c:pt idx="17">
                  <c:v>1.1600068427707779</c:v>
                </c:pt>
                <c:pt idx="18">
                  <c:v>1.1600186322822643</c:v>
                </c:pt>
                <c:pt idx="19">
                  <c:v>1.1600224453176815</c:v>
                </c:pt>
              </c:numCache>
            </c:numRef>
          </c:val>
          <c:extLst xmlns:c16r2="http://schemas.microsoft.com/office/drawing/2015/06/chart">
            <c:ext xmlns:c16="http://schemas.microsoft.com/office/drawing/2014/chart" uri="{C3380CC4-5D6E-409C-BE32-E72D297353CC}">
              <c16:uniqueId val="{00000002-DA64-4423-AD14-9468299B5A29}"/>
            </c:ext>
          </c:extLst>
        </c:ser>
        <c:ser>
          <c:idx val="3"/>
          <c:order val="3"/>
          <c:tx>
            <c:strRef>
              <c:f>'Summary - BPA CPA'!$D$90</c:f>
              <c:strCache>
                <c:ptCount val="1"/>
                <c:pt idx="0">
                  <c:v>Refrigeration</c:v>
                </c:pt>
              </c:strCache>
            </c:strRef>
          </c:tx>
          <c:spPr>
            <a:solidFill>
              <a:schemeClr val="accent4"/>
            </a:solidFill>
            <a:ln>
              <a:noFill/>
            </a:ln>
            <a:effectLst/>
          </c:spPr>
          <c:invertIfNegative val="0"/>
          <c:cat>
            <c:numRef>
              <c:f>'Summary - BPA CPA'!$E$86:$X$86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CPA'!$E$90:$X$90</c:f>
              <c:numCache>
                <c:formatCode>#,##0.0</c:formatCode>
                <c:ptCount val="20"/>
                <c:pt idx="0">
                  <c:v>8.6796761793788459E-3</c:v>
                </c:pt>
                <c:pt idx="1">
                  <c:v>1.9426727716564701E-2</c:v>
                </c:pt>
                <c:pt idx="2">
                  <c:v>3.2701634877729042E-2</c:v>
                </c:pt>
                <c:pt idx="3">
                  <c:v>4.8249731527160659E-2</c:v>
                </c:pt>
                <c:pt idx="4">
                  <c:v>6.6160097466372816E-2</c:v>
                </c:pt>
                <c:pt idx="5">
                  <c:v>8.7323365874847042E-2</c:v>
                </c:pt>
                <c:pt idx="6">
                  <c:v>0.11081503908725925</c:v>
                </c:pt>
                <c:pt idx="7">
                  <c:v>0.13508643676679127</c:v>
                </c:pt>
                <c:pt idx="8">
                  <c:v>0.15821509861119812</c:v>
                </c:pt>
                <c:pt idx="9">
                  <c:v>0.17830414547969792</c:v>
                </c:pt>
                <c:pt idx="10">
                  <c:v>0.19401624774039608</c:v>
                </c:pt>
                <c:pt idx="11">
                  <c:v>0.20491792586926894</c:v>
                </c:pt>
                <c:pt idx="12">
                  <c:v>0.21150603031312407</c:v>
                </c:pt>
                <c:pt idx="13">
                  <c:v>0.21479718524484845</c:v>
                </c:pt>
                <c:pt idx="14">
                  <c:v>0.21572221631379496</c:v>
                </c:pt>
                <c:pt idx="15">
                  <c:v>0.21605173045200268</c:v>
                </c:pt>
                <c:pt idx="16">
                  <c:v>0.21614577522322886</c:v>
                </c:pt>
                <c:pt idx="17">
                  <c:v>0.21616659508883415</c:v>
                </c:pt>
                <c:pt idx="18">
                  <c:v>0.21617007028208798</c:v>
                </c:pt>
                <c:pt idx="19">
                  <c:v>0.21617049378414552</c:v>
                </c:pt>
              </c:numCache>
            </c:numRef>
          </c:val>
          <c:extLst xmlns:c16r2="http://schemas.microsoft.com/office/drawing/2015/06/chart">
            <c:ext xmlns:c16="http://schemas.microsoft.com/office/drawing/2014/chart" uri="{C3380CC4-5D6E-409C-BE32-E72D297353CC}">
              <c16:uniqueId val="{00000003-DA64-4423-AD14-9468299B5A29}"/>
            </c:ext>
          </c:extLst>
        </c:ser>
        <c:dLbls>
          <c:showLegendKey val="0"/>
          <c:showVal val="0"/>
          <c:showCatName val="0"/>
          <c:showSerName val="0"/>
          <c:showPercent val="0"/>
          <c:showBubbleSize val="0"/>
        </c:dLbls>
        <c:gapWidth val="50"/>
        <c:overlap val="100"/>
        <c:axId val="55329920"/>
        <c:axId val="55331456"/>
      </c:barChart>
      <c:catAx>
        <c:axId val="55329920"/>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31456"/>
        <c:crosses val="autoZero"/>
        <c:auto val="1"/>
        <c:lblAlgn val="ctr"/>
        <c:lblOffset val="100"/>
        <c:noMultiLvlLbl val="0"/>
      </c:catAx>
      <c:valAx>
        <c:axId val="55331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329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96F-4227-A1C6-D87B653F944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96F-4227-A1C6-D87B653F944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A96F-4227-A1C6-D87B653F944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A96F-4227-A1C6-D87B653F9447}"/>
              </c:ext>
            </c:extLst>
          </c:dPt>
          <c:dLbls>
            <c:dLbl>
              <c:idx val="0"/>
              <c:layout>
                <c:manualLayout>
                  <c:x val="6.9324090121317154E-3"/>
                  <c:y val="9.40860264841051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96F-4227-A1C6-D87B653F9447}"/>
                </c:ext>
              </c:extLst>
            </c:dLbl>
            <c:dLbl>
              <c:idx val="2"/>
              <c:layout>
                <c:manualLayout>
                  <c:x val="-1.1554015020219612E-2"/>
                  <c:y val="-0.14583334105036311"/>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96F-4227-A1C6-D87B653F94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'Summary - BPA CPA'!$D$87:$D$90</c:f>
              <c:strCache>
                <c:ptCount val="4"/>
                <c:pt idx="0">
                  <c:v>Lighting</c:v>
                </c:pt>
                <c:pt idx="1">
                  <c:v>Irrigation</c:v>
                </c:pt>
                <c:pt idx="2">
                  <c:v>Motors/Drives</c:v>
                </c:pt>
                <c:pt idx="3">
                  <c:v>Refrigeration</c:v>
                </c:pt>
              </c:strCache>
            </c:strRef>
          </c:cat>
          <c:val>
            <c:numRef>
              <c:f>'Summary - BPA CPA'!$Y$87:$Y$90</c:f>
              <c:numCache>
                <c:formatCode>#,##0.0</c:formatCode>
                <c:ptCount val="4"/>
                <c:pt idx="0">
                  <c:v>3.1092195626067833</c:v>
                </c:pt>
                <c:pt idx="1">
                  <c:v>34.885231126905616</c:v>
                </c:pt>
                <c:pt idx="2">
                  <c:v>1.1600224453176815</c:v>
                </c:pt>
                <c:pt idx="3">
                  <c:v>0.21617049378414552</c:v>
                </c:pt>
              </c:numCache>
            </c:numRef>
          </c:val>
          <c:extLst xmlns:c16r2="http://schemas.microsoft.com/office/drawing/2015/06/chart">
            <c:ext xmlns:c16="http://schemas.microsoft.com/office/drawing/2014/chart" uri="{C3380CC4-5D6E-409C-BE32-E72D297353CC}">
              <c16:uniqueId val="{00000008-A96F-4227-A1C6-D87B653F9447}"/>
            </c:ext>
          </c:extLst>
        </c:ser>
        <c:dLbls>
          <c:showLegendKey val="0"/>
          <c:showVal val="0"/>
          <c:showCatName val="0"/>
          <c:showSerName val="0"/>
          <c:showPercent val="0"/>
          <c:showBubbleSize val="0"/>
          <c:showLeaderLines val="0"/>
        </c:dLbls>
        <c:firstSliceAng val="85"/>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Agriculture Cumulative 20-Year Potential Supply Curve (TRC $/MWh bins)</a:t>
            </a:r>
            <a:endParaRPr lang="en-US" sz="1400">
              <a:effectLst/>
            </a:endParaRPr>
          </a:p>
        </c:rich>
      </c:tx>
      <c:layout>
        <c:manualLayout>
          <c:xMode val="edge"/>
          <c:yMode val="edge"/>
          <c:x val="0.12648489825102363"/>
          <c:y val="4.0531652261054013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'Summary - BPA CPA'!$D$114:$D$134</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CPA'!$E$114:$E$134</c:f>
              <c:numCache>
                <c:formatCode>#,##0</c:formatCode>
                <c:ptCount val="21"/>
                <c:pt idx="0">
                  <c:v>10.725059499156087</c:v>
                </c:pt>
                <c:pt idx="1">
                  <c:v>23.463808124406253</c:v>
                </c:pt>
                <c:pt idx="2">
                  <c:v>30.121222152879</c:v>
                </c:pt>
                <c:pt idx="3">
                  <c:v>33.627545971322078</c:v>
                </c:pt>
                <c:pt idx="4">
                  <c:v>35.604519533995386</c:v>
                </c:pt>
                <c:pt idx="5">
                  <c:v>35.688238504491046</c:v>
                </c:pt>
                <c:pt idx="6">
                  <c:v>36.099546225059647</c:v>
                </c:pt>
                <c:pt idx="7">
                  <c:v>36.748542294977391</c:v>
                </c:pt>
                <c:pt idx="8">
                  <c:v>37.116363527422692</c:v>
                </c:pt>
                <c:pt idx="9">
                  <c:v>38.261996959863879</c:v>
                </c:pt>
                <c:pt idx="10">
                  <c:v>38.269889587823606</c:v>
                </c:pt>
                <c:pt idx="11">
                  <c:v>38.395747831230352</c:v>
                </c:pt>
                <c:pt idx="12">
                  <c:v>38.395747831230352</c:v>
                </c:pt>
                <c:pt idx="13">
                  <c:v>38.427420215793951</c:v>
                </c:pt>
                <c:pt idx="14">
                  <c:v>38.523819578613086</c:v>
                </c:pt>
                <c:pt idx="15">
                  <c:v>39.321438138853154</c:v>
                </c:pt>
                <c:pt idx="16">
                  <c:v>39.368731113034741</c:v>
                </c:pt>
                <c:pt idx="17">
                  <c:v>39.368731113034741</c:v>
                </c:pt>
                <c:pt idx="18">
                  <c:v>39.368731113034741</c:v>
                </c:pt>
                <c:pt idx="19">
                  <c:v>39.368731113034741</c:v>
                </c:pt>
                <c:pt idx="20">
                  <c:v>39.370643628614232</c:v>
                </c:pt>
              </c:numCache>
            </c:numRef>
          </c:val>
          <c:extLst xmlns:c16r2="http://schemas.microsoft.com/office/drawing/2015/06/chart">
            <c:ext xmlns:c16="http://schemas.microsoft.com/office/drawing/2014/chart" uri="{C3380CC4-5D6E-409C-BE32-E72D297353CC}">
              <c16:uniqueId val="{00000000-35F0-4968-9D3E-A48B3D25EB4C}"/>
            </c:ext>
          </c:extLst>
        </c:ser>
        <c:dLbls>
          <c:showLegendKey val="0"/>
          <c:showVal val="0"/>
          <c:showCatName val="0"/>
          <c:showSerName val="0"/>
          <c:showPercent val="0"/>
          <c:showBubbleSize val="0"/>
        </c:dLbls>
        <c:gapWidth val="50"/>
        <c:overlap val="-27"/>
        <c:axId val="55488512"/>
        <c:axId val="55490048"/>
      </c:barChart>
      <c:catAx>
        <c:axId val="5548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90048"/>
        <c:crosses val="autoZero"/>
        <c:auto val="1"/>
        <c:lblAlgn val="ctr"/>
        <c:lblOffset val="100"/>
        <c:noMultiLvlLbl val="0"/>
      </c:catAx>
      <c:valAx>
        <c:axId val="5549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88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Commercial Cumulative 20-Year Potential Supply Curve (TRC $/MWh bins)</a:t>
            </a:r>
            <a:endParaRPr lang="en-US" sz="1600">
              <a:effectLst/>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'Summary - BPA CPA'!$D$191:$D$211</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CPA'!$E$191:$E$211</c:f>
              <c:numCache>
                <c:formatCode>#,##0</c:formatCode>
                <c:ptCount val="21"/>
                <c:pt idx="0">
                  <c:v>151.68477631253009</c:v>
                </c:pt>
                <c:pt idx="1">
                  <c:v>219.1979440874843</c:v>
                </c:pt>
                <c:pt idx="2">
                  <c:v>295.96942786992543</c:v>
                </c:pt>
                <c:pt idx="3">
                  <c:v>363.75081465677607</c:v>
                </c:pt>
                <c:pt idx="4">
                  <c:v>371.00325253078472</c:v>
                </c:pt>
                <c:pt idx="5">
                  <c:v>393.71955132980514</c:v>
                </c:pt>
                <c:pt idx="6">
                  <c:v>404.86314032005799</c:v>
                </c:pt>
                <c:pt idx="7">
                  <c:v>425.68645716864717</c:v>
                </c:pt>
                <c:pt idx="8">
                  <c:v>454.06581241305435</c:v>
                </c:pt>
                <c:pt idx="9">
                  <c:v>489.14966148446734</c:v>
                </c:pt>
                <c:pt idx="10">
                  <c:v>502.36921650166357</c:v>
                </c:pt>
                <c:pt idx="11">
                  <c:v>507.36201599161677</c:v>
                </c:pt>
                <c:pt idx="12">
                  <c:v>512.25941817968294</c:v>
                </c:pt>
                <c:pt idx="13">
                  <c:v>512.54273781403867</c:v>
                </c:pt>
                <c:pt idx="14">
                  <c:v>517.41436646867476</c:v>
                </c:pt>
                <c:pt idx="15">
                  <c:v>518.27619326595652</c:v>
                </c:pt>
                <c:pt idx="16">
                  <c:v>521.92520429037484</c:v>
                </c:pt>
                <c:pt idx="17">
                  <c:v>527.12343795347817</c:v>
                </c:pt>
                <c:pt idx="18">
                  <c:v>527.12343795347817</c:v>
                </c:pt>
                <c:pt idx="19">
                  <c:v>527.12343795347817</c:v>
                </c:pt>
                <c:pt idx="20">
                  <c:v>541.99850173361301</c:v>
                </c:pt>
              </c:numCache>
            </c:numRef>
          </c:val>
          <c:extLst xmlns:c16r2="http://schemas.microsoft.com/office/drawing/2015/06/chart">
            <c:ext xmlns:c16="http://schemas.microsoft.com/office/drawing/2014/chart" uri="{C3380CC4-5D6E-409C-BE32-E72D297353CC}">
              <c16:uniqueId val="{00000000-3122-4FAE-BE65-36D967E1E9D3}"/>
            </c:ext>
          </c:extLst>
        </c:ser>
        <c:dLbls>
          <c:showLegendKey val="0"/>
          <c:showVal val="0"/>
          <c:showCatName val="0"/>
          <c:showSerName val="0"/>
          <c:showPercent val="0"/>
          <c:showBubbleSize val="0"/>
        </c:dLbls>
        <c:gapWidth val="50"/>
        <c:overlap val="-27"/>
        <c:axId val="55519488"/>
        <c:axId val="55529472"/>
      </c:barChart>
      <c:catAx>
        <c:axId val="5551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29472"/>
        <c:crosses val="autoZero"/>
        <c:auto val="1"/>
        <c:lblAlgn val="ctr"/>
        <c:lblOffset val="100"/>
        <c:noMultiLvlLbl val="0"/>
      </c:catAx>
      <c:valAx>
        <c:axId val="5552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194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Incremental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CPA'!$D$144</c:f>
              <c:strCache>
                <c:ptCount val="1"/>
                <c:pt idx="0">
                  <c:v>Lighting</c:v>
                </c:pt>
              </c:strCache>
            </c:strRef>
          </c:tx>
          <c:spPr>
            <a:solidFill>
              <a:schemeClr val="accent1"/>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CPA'!$E$144:$X$144</c:f>
              <c:numCache>
                <c:formatCode>#,##0</c:formatCode>
                <c:ptCount val="20"/>
                <c:pt idx="0">
                  <c:v>14.414943360875863</c:v>
                </c:pt>
                <c:pt idx="1">
                  <c:v>15.533956883294277</c:v>
                </c:pt>
                <c:pt idx="2">
                  <c:v>16.614929071052352</c:v>
                </c:pt>
                <c:pt idx="3">
                  <c:v>17.379478064139761</c:v>
                </c:pt>
                <c:pt idx="4">
                  <c:v>18.100383948922396</c:v>
                </c:pt>
                <c:pt idx="5">
                  <c:v>18.509626159807318</c:v>
                </c:pt>
                <c:pt idx="6">
                  <c:v>18.521295166923537</c:v>
                </c:pt>
                <c:pt idx="7">
                  <c:v>18.706301664830203</c:v>
                </c:pt>
                <c:pt idx="8">
                  <c:v>18.829096117241633</c:v>
                </c:pt>
                <c:pt idx="9">
                  <c:v>18.727879976995265</c:v>
                </c:pt>
                <c:pt idx="10">
                  <c:v>18.739392342990232</c:v>
                </c:pt>
                <c:pt idx="11">
                  <c:v>18.644010224774661</c:v>
                </c:pt>
                <c:pt idx="12">
                  <c:v>18.402637290581623</c:v>
                </c:pt>
                <c:pt idx="13">
                  <c:v>18.253726398129562</c:v>
                </c:pt>
                <c:pt idx="14">
                  <c:v>18.112103447564767</c:v>
                </c:pt>
                <c:pt idx="15">
                  <c:v>18.050201665424119</c:v>
                </c:pt>
                <c:pt idx="16">
                  <c:v>17.902236904976345</c:v>
                </c:pt>
                <c:pt idx="17">
                  <c:v>17.868980382945654</c:v>
                </c:pt>
                <c:pt idx="18">
                  <c:v>17.824255167942322</c:v>
                </c:pt>
                <c:pt idx="19">
                  <c:v>17.791226500893718</c:v>
                </c:pt>
              </c:numCache>
            </c:numRef>
          </c:val>
          <c:extLst xmlns:c16r2="http://schemas.microsoft.com/office/drawing/2015/06/chart">
            <c:ext xmlns:c16="http://schemas.microsoft.com/office/drawing/2014/chart" uri="{C3380CC4-5D6E-409C-BE32-E72D297353CC}">
              <c16:uniqueId val="{00000000-FB65-4874-92AF-1189F5E102C7}"/>
            </c:ext>
          </c:extLst>
        </c:ser>
        <c:ser>
          <c:idx val="1"/>
          <c:order val="1"/>
          <c:tx>
            <c:strRef>
              <c:f>'Summary - BPA CPA'!$D$145</c:f>
              <c:strCache>
                <c:ptCount val="1"/>
                <c:pt idx="0">
                  <c:v>Compressed Air</c:v>
                </c:pt>
              </c:strCache>
            </c:strRef>
          </c:tx>
          <c:spPr>
            <a:solidFill>
              <a:schemeClr val="accent2"/>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CPA'!$E$145:$X$145</c:f>
              <c:numCache>
                <c:formatCode>#,##0</c:formatCode>
                <c:ptCount val="20"/>
                <c:pt idx="0">
                  <c:v>0.25909397611238255</c:v>
                </c:pt>
                <c:pt idx="1">
                  <c:v>0.25970195391765022</c:v>
                </c:pt>
                <c:pt idx="2">
                  <c:v>0.26160383052449465</c:v>
                </c:pt>
                <c:pt idx="3">
                  <c:v>0.26350570713133908</c:v>
                </c:pt>
                <c:pt idx="4">
                  <c:v>0.26540758373818346</c:v>
                </c:pt>
                <c:pt idx="5">
                  <c:v>0.26730946034502767</c:v>
                </c:pt>
                <c:pt idx="6">
                  <c:v>0.26921133695187222</c:v>
                </c:pt>
                <c:pt idx="7">
                  <c:v>0.27111321355871654</c:v>
                </c:pt>
                <c:pt idx="8">
                  <c:v>0.27301509016556097</c:v>
                </c:pt>
                <c:pt idx="9">
                  <c:v>0.27491696677240535</c:v>
                </c:pt>
                <c:pt idx="10">
                  <c:v>0.27681884337924967</c:v>
                </c:pt>
                <c:pt idx="11">
                  <c:v>0.27872071998609416</c:v>
                </c:pt>
                <c:pt idx="12">
                  <c:v>0.28062259659293848</c:v>
                </c:pt>
                <c:pt idx="13">
                  <c:v>0.2825244731997828</c:v>
                </c:pt>
                <c:pt idx="14">
                  <c:v>0.28442634980662729</c:v>
                </c:pt>
                <c:pt idx="15">
                  <c:v>0.28632822641347172</c:v>
                </c:pt>
                <c:pt idx="16">
                  <c:v>0.28632140772530301</c:v>
                </c:pt>
                <c:pt idx="17">
                  <c:v>0.28631451287728688</c:v>
                </c:pt>
                <c:pt idx="18">
                  <c:v>0.28630754036210132</c:v>
                </c:pt>
                <c:pt idx="19">
                  <c:v>0.28630048862641838</c:v>
                </c:pt>
              </c:numCache>
            </c:numRef>
          </c:val>
          <c:extLst xmlns:c16r2="http://schemas.microsoft.com/office/drawing/2015/06/chart">
            <c:ext xmlns:c16="http://schemas.microsoft.com/office/drawing/2014/chart" uri="{C3380CC4-5D6E-409C-BE32-E72D297353CC}">
              <c16:uniqueId val="{00000001-FB65-4874-92AF-1189F5E102C7}"/>
            </c:ext>
          </c:extLst>
        </c:ser>
        <c:ser>
          <c:idx val="2"/>
          <c:order val="2"/>
          <c:tx>
            <c:strRef>
              <c:f>'Summary - BPA CPA'!$D$146</c:f>
              <c:strCache>
                <c:ptCount val="1"/>
                <c:pt idx="0">
                  <c:v>Electronics</c:v>
                </c:pt>
              </c:strCache>
            </c:strRef>
          </c:tx>
          <c:spPr>
            <a:solidFill>
              <a:schemeClr val="accent3"/>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CPA'!$E$146:$X$146</c:f>
              <c:numCache>
                <c:formatCode>#,##0</c:formatCode>
                <c:ptCount val="20"/>
                <c:pt idx="0">
                  <c:v>7.2334823186002835</c:v>
                </c:pt>
                <c:pt idx="1">
                  <c:v>9.1119562151408928</c:v>
                </c:pt>
                <c:pt idx="2">
                  <c:v>11.17549256282247</c:v>
                </c:pt>
                <c:pt idx="3">
                  <c:v>12.95170131431134</c:v>
                </c:pt>
                <c:pt idx="4">
                  <c:v>14.77048601278454</c:v>
                </c:pt>
                <c:pt idx="5">
                  <c:v>16.359237555860759</c:v>
                </c:pt>
                <c:pt idx="6">
                  <c:v>17.672957020893797</c:v>
                </c:pt>
                <c:pt idx="7">
                  <c:v>18.408096910990711</c:v>
                </c:pt>
                <c:pt idx="8">
                  <c:v>19.001737358047869</c:v>
                </c:pt>
                <c:pt idx="9">
                  <c:v>19.520457929608916</c:v>
                </c:pt>
                <c:pt idx="10">
                  <c:v>20.038137339580302</c:v>
                </c:pt>
                <c:pt idx="11">
                  <c:v>20.358390796926269</c:v>
                </c:pt>
                <c:pt idx="12">
                  <c:v>20.762679053654878</c:v>
                </c:pt>
                <c:pt idx="13">
                  <c:v>21.263842214185292</c:v>
                </c:pt>
                <c:pt idx="14">
                  <c:v>21.862603537208248</c:v>
                </c:pt>
                <c:pt idx="15">
                  <c:v>22.425557571642784</c:v>
                </c:pt>
                <c:pt idx="16">
                  <c:v>22.945990185921033</c:v>
                </c:pt>
                <c:pt idx="17">
                  <c:v>23.717317173071976</c:v>
                </c:pt>
                <c:pt idx="18">
                  <c:v>24.575128911552419</c:v>
                </c:pt>
                <c:pt idx="19">
                  <c:v>25.452486487979208</c:v>
                </c:pt>
              </c:numCache>
            </c:numRef>
          </c:val>
          <c:extLst xmlns:c16r2="http://schemas.microsoft.com/office/drawing/2015/06/chart">
            <c:ext xmlns:c16="http://schemas.microsoft.com/office/drawing/2014/chart" uri="{C3380CC4-5D6E-409C-BE32-E72D297353CC}">
              <c16:uniqueId val="{00000002-FB65-4874-92AF-1189F5E102C7}"/>
            </c:ext>
          </c:extLst>
        </c:ser>
        <c:ser>
          <c:idx val="3"/>
          <c:order val="3"/>
          <c:tx>
            <c:strRef>
              <c:f>'Summary - BPA CPA'!$D$147</c:f>
              <c:strCache>
                <c:ptCount val="1"/>
                <c:pt idx="0">
                  <c:v>Food Preparation</c:v>
                </c:pt>
              </c:strCache>
            </c:strRef>
          </c:tx>
          <c:spPr>
            <a:solidFill>
              <a:schemeClr val="accent4"/>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CPA'!$E$147:$X$147</c:f>
              <c:numCache>
                <c:formatCode>#,##0</c:formatCode>
                <c:ptCount val="20"/>
                <c:pt idx="0">
                  <c:v>0.5107428719188154</c:v>
                </c:pt>
                <c:pt idx="1">
                  <c:v>0.66743190983098577</c:v>
                </c:pt>
                <c:pt idx="2">
                  <c:v>0.8385871645641606</c:v>
                </c:pt>
                <c:pt idx="3">
                  <c:v>1.0127357571025468</c:v>
                </c:pt>
                <c:pt idx="4">
                  <c:v>1.1756313764124293</c:v>
                </c:pt>
                <c:pt idx="5">
                  <c:v>1.3110026986827188</c:v>
                </c:pt>
                <c:pt idx="6">
                  <c:v>1.4103649122773572</c:v>
                </c:pt>
                <c:pt idx="7">
                  <c:v>1.4758820472074354</c:v>
                </c:pt>
                <c:pt idx="8">
                  <c:v>1.5118358457131149</c:v>
                </c:pt>
                <c:pt idx="9">
                  <c:v>1.5268751095653901</c:v>
                </c:pt>
                <c:pt idx="10">
                  <c:v>1.5295444451418201</c:v>
                </c:pt>
                <c:pt idx="11">
                  <c:v>1.5260847849357513</c:v>
                </c:pt>
                <c:pt idx="12">
                  <c:v>1.5202756436189515</c:v>
                </c:pt>
                <c:pt idx="13">
                  <c:v>1.5144859791276837</c:v>
                </c:pt>
                <c:pt idx="14">
                  <c:v>1.5088981528105934</c:v>
                </c:pt>
                <c:pt idx="15">
                  <c:v>1.5036189896717966</c:v>
                </c:pt>
                <c:pt idx="16">
                  <c:v>1.4958234652061395</c:v>
                </c:pt>
                <c:pt idx="17">
                  <c:v>1.4914163495662722</c:v>
                </c:pt>
                <c:pt idx="18">
                  <c:v>1.4870313481708142</c:v>
                </c:pt>
                <c:pt idx="19">
                  <c:v>1.4826624934015977</c:v>
                </c:pt>
              </c:numCache>
            </c:numRef>
          </c:val>
          <c:extLst xmlns:c16r2="http://schemas.microsoft.com/office/drawing/2015/06/chart">
            <c:ext xmlns:c16="http://schemas.microsoft.com/office/drawing/2014/chart" uri="{C3380CC4-5D6E-409C-BE32-E72D297353CC}">
              <c16:uniqueId val="{00000003-FB65-4874-92AF-1189F5E102C7}"/>
            </c:ext>
          </c:extLst>
        </c:ser>
        <c:ser>
          <c:idx val="4"/>
          <c:order val="4"/>
          <c:tx>
            <c:strRef>
              <c:f>'Summary - BPA CPA'!$D$148</c:f>
              <c:strCache>
                <c:ptCount val="1"/>
                <c:pt idx="0">
                  <c:v>HVAC</c:v>
                </c:pt>
              </c:strCache>
            </c:strRef>
          </c:tx>
          <c:spPr>
            <a:solidFill>
              <a:schemeClr val="accent5"/>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CPA'!$E$148:$X$148</c:f>
              <c:numCache>
                <c:formatCode>#,##0</c:formatCode>
                <c:ptCount val="20"/>
                <c:pt idx="0">
                  <c:v>6.6685456463088677</c:v>
                </c:pt>
                <c:pt idx="1">
                  <c:v>6.8520274060599231</c:v>
                </c:pt>
                <c:pt idx="2">
                  <c:v>7.627422260157446</c:v>
                </c:pt>
                <c:pt idx="3">
                  <c:v>8.9165863678067065</c:v>
                </c:pt>
                <c:pt idx="4">
                  <c:v>10.644203396282846</c:v>
                </c:pt>
                <c:pt idx="5">
                  <c:v>12.077576265646281</c:v>
                </c:pt>
                <c:pt idx="6">
                  <c:v>13.024875291551462</c:v>
                </c:pt>
                <c:pt idx="7">
                  <c:v>13.961285904054868</c:v>
                </c:pt>
                <c:pt idx="8">
                  <c:v>14.472357605570823</c:v>
                </c:pt>
                <c:pt idx="9">
                  <c:v>14.189755098494409</c:v>
                </c:pt>
                <c:pt idx="10">
                  <c:v>13.523210317614</c:v>
                </c:pt>
                <c:pt idx="11">
                  <c:v>12.22671911116139</c:v>
                </c:pt>
                <c:pt idx="12">
                  <c:v>10.579356610575539</c:v>
                </c:pt>
                <c:pt idx="13">
                  <c:v>8.8911983503790921</c:v>
                </c:pt>
                <c:pt idx="14">
                  <c:v>7.2502994711842828</c:v>
                </c:pt>
                <c:pt idx="15">
                  <c:v>5.9060783793442493</c:v>
                </c:pt>
                <c:pt idx="16">
                  <c:v>4.6463239316033063</c:v>
                </c:pt>
                <c:pt idx="17">
                  <c:v>3.8522651603999924</c:v>
                </c:pt>
                <c:pt idx="18">
                  <c:v>3.288652959032337</c:v>
                </c:pt>
                <c:pt idx="19">
                  <c:v>2.9030694262960921</c:v>
                </c:pt>
              </c:numCache>
            </c:numRef>
          </c:val>
          <c:extLst xmlns:c16r2="http://schemas.microsoft.com/office/drawing/2015/06/chart">
            <c:ext xmlns:c16="http://schemas.microsoft.com/office/drawing/2014/chart" uri="{C3380CC4-5D6E-409C-BE32-E72D297353CC}">
              <c16:uniqueId val="{00000004-FB65-4874-92AF-1189F5E102C7}"/>
            </c:ext>
          </c:extLst>
        </c:ser>
        <c:ser>
          <c:idx val="5"/>
          <c:order val="5"/>
          <c:tx>
            <c:strRef>
              <c:f>'Summary - BPA CPA'!$D$149</c:f>
              <c:strCache>
                <c:ptCount val="1"/>
                <c:pt idx="0">
                  <c:v>Motors/Drives</c:v>
                </c:pt>
              </c:strCache>
            </c:strRef>
          </c:tx>
          <c:spPr>
            <a:solidFill>
              <a:schemeClr val="accent6"/>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CPA'!$E$149:$X$149</c:f>
              <c:numCache>
                <c:formatCode>#,##0</c:formatCode>
                <c:ptCount val="20"/>
                <c:pt idx="0">
                  <c:v>0.32538519734342086</c:v>
                </c:pt>
                <c:pt idx="1">
                  <c:v>0.38927718000760358</c:v>
                </c:pt>
                <c:pt idx="2">
                  <c:v>0.45160492989245593</c:v>
                </c:pt>
                <c:pt idx="3">
                  <c:v>0.49046599255925666</c:v>
                </c:pt>
                <c:pt idx="4">
                  <c:v>0.52769736027986058</c:v>
                </c:pt>
                <c:pt idx="5">
                  <c:v>0.56376368138366351</c:v>
                </c:pt>
                <c:pt idx="6">
                  <c:v>0.58940513823075213</c:v>
                </c:pt>
                <c:pt idx="7">
                  <c:v>0.62025752831002468</c:v>
                </c:pt>
                <c:pt idx="8">
                  <c:v>0.64816543573899987</c:v>
                </c:pt>
                <c:pt idx="9">
                  <c:v>0.6489887077750065</c:v>
                </c:pt>
                <c:pt idx="10">
                  <c:v>0.664784419288309</c:v>
                </c:pt>
                <c:pt idx="11">
                  <c:v>0.66976042012971604</c:v>
                </c:pt>
                <c:pt idx="12">
                  <c:v>0.65961606608201129</c:v>
                </c:pt>
                <c:pt idx="13">
                  <c:v>0.65505382591252459</c:v>
                </c:pt>
                <c:pt idx="14">
                  <c:v>0.64998254361463326</c:v>
                </c:pt>
                <c:pt idx="15">
                  <c:v>0.64882436293514378</c:v>
                </c:pt>
                <c:pt idx="16">
                  <c:v>0.64766409075359421</c:v>
                </c:pt>
                <c:pt idx="17">
                  <c:v>0.64650381857204398</c:v>
                </c:pt>
                <c:pt idx="18">
                  <c:v>0.64534354639049341</c:v>
                </c:pt>
                <c:pt idx="19">
                  <c:v>0.64418327420894339</c:v>
                </c:pt>
              </c:numCache>
            </c:numRef>
          </c:val>
          <c:extLst xmlns:c16r2="http://schemas.microsoft.com/office/drawing/2015/06/chart">
            <c:ext xmlns:c16="http://schemas.microsoft.com/office/drawing/2014/chart" uri="{C3380CC4-5D6E-409C-BE32-E72D297353CC}">
              <c16:uniqueId val="{00000005-FB65-4874-92AF-1189F5E102C7}"/>
            </c:ext>
          </c:extLst>
        </c:ser>
        <c:ser>
          <c:idx val="6"/>
          <c:order val="6"/>
          <c:tx>
            <c:strRef>
              <c:f>'Summary - BPA CPA'!$D$150</c:f>
              <c:strCache>
                <c:ptCount val="1"/>
                <c:pt idx="0">
                  <c:v>Refrigeration</c:v>
                </c:pt>
              </c:strCache>
            </c:strRef>
          </c:tx>
          <c:spPr>
            <a:solidFill>
              <a:schemeClr val="accent1">
                <a:lumMod val="60000"/>
              </a:schemeClr>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CPA'!$E$150:$X$150</c:f>
              <c:numCache>
                <c:formatCode>#,##0</c:formatCode>
                <c:ptCount val="20"/>
                <c:pt idx="0">
                  <c:v>2.44966675297026</c:v>
                </c:pt>
                <c:pt idx="1">
                  <c:v>2.5134985548445803</c:v>
                </c:pt>
                <c:pt idx="2">
                  <c:v>2.5909679700579558</c:v>
                </c:pt>
                <c:pt idx="3">
                  <c:v>2.6796243196728375</c:v>
                </c:pt>
                <c:pt idx="4">
                  <c:v>2.7750515920167866</c:v>
                </c:pt>
                <c:pt idx="5">
                  <c:v>2.6178838146228256</c:v>
                </c:pt>
                <c:pt idx="6">
                  <c:v>2.253644769740514</c:v>
                </c:pt>
                <c:pt idx="7">
                  <c:v>1.9734444450901696</c:v>
                </c:pt>
                <c:pt idx="8">
                  <c:v>1.7585767316775691</c:v>
                </c:pt>
                <c:pt idx="9">
                  <c:v>1.5965592047359469</c:v>
                </c:pt>
                <c:pt idx="10">
                  <c:v>1.4151838101552809</c:v>
                </c:pt>
                <c:pt idx="11">
                  <c:v>1.2675059553519799</c:v>
                </c:pt>
                <c:pt idx="12">
                  <c:v>1.1483152652135309</c:v>
                </c:pt>
                <c:pt idx="13">
                  <c:v>1.0526331674179676</c:v>
                </c:pt>
                <c:pt idx="14">
                  <c:v>0.97600905095121304</c:v>
                </c:pt>
                <c:pt idx="15">
                  <c:v>0.91469596537615838</c:v>
                </c:pt>
                <c:pt idx="16">
                  <c:v>0.87159334006740063</c:v>
                </c:pt>
                <c:pt idx="17">
                  <c:v>0.87159334006740063</c:v>
                </c:pt>
                <c:pt idx="18">
                  <c:v>0.87159334006740063</c:v>
                </c:pt>
                <c:pt idx="19">
                  <c:v>0.87159334006740063</c:v>
                </c:pt>
              </c:numCache>
            </c:numRef>
          </c:val>
          <c:extLst xmlns:c16r2="http://schemas.microsoft.com/office/drawing/2015/06/chart">
            <c:ext xmlns:c16="http://schemas.microsoft.com/office/drawing/2014/chart" uri="{C3380CC4-5D6E-409C-BE32-E72D297353CC}">
              <c16:uniqueId val="{00000006-FB65-4874-92AF-1189F5E102C7}"/>
            </c:ext>
          </c:extLst>
        </c:ser>
        <c:ser>
          <c:idx val="7"/>
          <c:order val="7"/>
          <c:tx>
            <c:strRef>
              <c:f>'Summary - BPA CPA'!$D$151</c:f>
              <c:strCache>
                <c:ptCount val="1"/>
                <c:pt idx="0">
                  <c:v>Water Heating</c:v>
                </c:pt>
              </c:strCache>
            </c:strRef>
          </c:tx>
          <c:spPr>
            <a:solidFill>
              <a:schemeClr val="accent2">
                <a:lumMod val="60000"/>
              </a:schemeClr>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CPA'!$E$151:$X$151</c:f>
              <c:numCache>
                <c:formatCode>#,##0</c:formatCode>
                <c:ptCount val="20"/>
                <c:pt idx="0">
                  <c:v>0.40029314643476371</c:v>
                </c:pt>
                <c:pt idx="1">
                  <c:v>0.31984114989647988</c:v>
                </c:pt>
                <c:pt idx="2">
                  <c:v>0.26704752770328227</c:v>
                </c:pt>
                <c:pt idx="3">
                  <c:v>0.2489996118579631</c:v>
                </c:pt>
                <c:pt idx="4">
                  <c:v>0.25041745091511763</c:v>
                </c:pt>
                <c:pt idx="5">
                  <c:v>0.25030298229883441</c:v>
                </c:pt>
                <c:pt idx="6">
                  <c:v>0.24784993999848187</c:v>
                </c:pt>
                <c:pt idx="7">
                  <c:v>0.24471308532821143</c:v>
                </c:pt>
                <c:pt idx="8">
                  <c:v>0.23983414775009046</c:v>
                </c:pt>
                <c:pt idx="9">
                  <c:v>0.23212519207824309</c:v>
                </c:pt>
                <c:pt idx="10">
                  <c:v>0.22580020589397129</c:v>
                </c:pt>
                <c:pt idx="11">
                  <c:v>0.21664782386925929</c:v>
                </c:pt>
                <c:pt idx="12">
                  <c:v>0.20796227627280151</c:v>
                </c:pt>
                <c:pt idx="13">
                  <c:v>0.20136996513070923</c:v>
                </c:pt>
                <c:pt idx="14">
                  <c:v>0.19606448325071849</c:v>
                </c:pt>
                <c:pt idx="15">
                  <c:v>0.19226978499099559</c:v>
                </c:pt>
                <c:pt idx="16">
                  <c:v>0.18930686591899173</c:v>
                </c:pt>
                <c:pt idx="17">
                  <c:v>0.18781164468121339</c:v>
                </c:pt>
                <c:pt idx="18">
                  <c:v>0.18763634921187247</c:v>
                </c:pt>
                <c:pt idx="19">
                  <c:v>0.18765120588264739</c:v>
                </c:pt>
              </c:numCache>
            </c:numRef>
          </c:val>
          <c:extLst xmlns:c16r2="http://schemas.microsoft.com/office/drawing/2015/06/chart">
            <c:ext xmlns:c16="http://schemas.microsoft.com/office/drawing/2014/chart" uri="{C3380CC4-5D6E-409C-BE32-E72D297353CC}">
              <c16:uniqueId val="{00000007-FB65-4874-92AF-1189F5E102C7}"/>
            </c:ext>
          </c:extLst>
        </c:ser>
        <c:ser>
          <c:idx val="8"/>
          <c:order val="8"/>
          <c:tx>
            <c:strRef>
              <c:f>'Summary - BPA CPA'!$D$152</c:f>
              <c:strCache>
                <c:ptCount val="1"/>
                <c:pt idx="0">
                  <c:v>Process Loads</c:v>
                </c:pt>
              </c:strCache>
            </c:strRef>
          </c:tx>
          <c:spPr>
            <a:solidFill>
              <a:schemeClr val="accent3">
                <a:lumMod val="60000"/>
              </a:schemeClr>
            </a:solidFill>
            <a:ln>
              <a:noFill/>
            </a:ln>
            <a:effectLst/>
          </c:spPr>
          <c:invertIfNegative val="0"/>
          <c:cat>
            <c:numRef>
              <c:f>'Summary - BPA CPA'!$E$143:$X$143</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CPA'!$E$152:$X$152</c:f>
              <c:numCache>
                <c:formatCode>#,##0</c:formatCode>
                <c:ptCount val="20"/>
                <c:pt idx="0">
                  <c:v>0.67895284146222845</c:v>
                </c:pt>
                <c:pt idx="1">
                  <c:v>0.8520999705778638</c:v>
                </c:pt>
                <c:pt idx="2">
                  <c:v>1.0592477974181516</c:v>
                </c:pt>
                <c:pt idx="3">
                  <c:v>1.2377626676245777</c:v>
                </c:pt>
                <c:pt idx="4">
                  <c:v>1.4160679240035245</c:v>
                </c:pt>
                <c:pt idx="5">
                  <c:v>1.6616228645680444</c:v>
                </c:pt>
                <c:pt idx="6">
                  <c:v>1.8188350012930499</c:v>
                </c:pt>
                <c:pt idx="7">
                  <c:v>1.8447118872155053</c:v>
                </c:pt>
                <c:pt idx="8">
                  <c:v>1.7166437176283542</c:v>
                </c:pt>
                <c:pt idx="9">
                  <c:v>1.4465906549207475</c:v>
                </c:pt>
                <c:pt idx="10">
                  <c:v>1.0833090051155492</c:v>
                </c:pt>
                <c:pt idx="11">
                  <c:v>0.69990501206711297</c:v>
                </c:pt>
                <c:pt idx="12">
                  <c:v>0.36753543562644192</c:v>
                </c:pt>
                <c:pt idx="13">
                  <c:v>0.12877772501958828</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8-FB65-4874-92AF-1189F5E102C7}"/>
            </c:ext>
          </c:extLst>
        </c:ser>
        <c:dLbls>
          <c:showLegendKey val="0"/>
          <c:showVal val="0"/>
          <c:showCatName val="0"/>
          <c:showSerName val="0"/>
          <c:showPercent val="0"/>
          <c:showBubbleSize val="0"/>
        </c:dLbls>
        <c:gapWidth val="50"/>
        <c:overlap val="100"/>
        <c:axId val="39609856"/>
        <c:axId val="39611392"/>
      </c:barChart>
      <c:catAx>
        <c:axId val="3960985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11392"/>
        <c:crosses val="autoZero"/>
        <c:auto val="1"/>
        <c:lblAlgn val="ctr"/>
        <c:lblOffset val="100"/>
        <c:noMultiLvlLbl val="0"/>
      </c:catAx>
      <c:valAx>
        <c:axId val="3961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Incremental amW</a:t>
                </a:r>
              </a:p>
              <a:p>
                <a:pPr>
                  <a:defRPr sz="1000" b="0" i="0" u="none" strike="noStrike" kern="1200" baseline="0">
                    <a:solidFill>
                      <a:schemeClr val="tx1">
                        <a:lumMod val="65000"/>
                        <a:lumOff val="35000"/>
                      </a:schemeClr>
                    </a:solidFill>
                    <a:latin typeface="+mn-lt"/>
                    <a:ea typeface="+mn-ea"/>
                    <a:cs typeface="+mn-cs"/>
                  </a:defRPr>
                </a:pPr>
                <a:endParaRPr lang="en-US"/>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0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CPA'!$D$157</c:f>
              <c:strCache>
                <c:ptCount val="1"/>
                <c:pt idx="0">
                  <c:v>Lighting</c:v>
                </c:pt>
              </c:strCache>
            </c:strRef>
          </c:tx>
          <c:spPr>
            <a:solidFill>
              <a:schemeClr val="accent1"/>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CPA'!$E$157:$X$157</c:f>
              <c:numCache>
                <c:formatCode>#,##0</c:formatCode>
                <c:ptCount val="20"/>
                <c:pt idx="0">
                  <c:v>14.414943360875863</c:v>
                </c:pt>
                <c:pt idx="1">
                  <c:v>28.160539716775311</c:v>
                </c:pt>
                <c:pt idx="2">
                  <c:v>42.399724935461464</c:v>
                </c:pt>
                <c:pt idx="3">
                  <c:v>57.360047460875016</c:v>
                </c:pt>
                <c:pt idx="4">
                  <c:v>72.21863567553136</c:v>
                </c:pt>
                <c:pt idx="5">
                  <c:v>87.429231501085994</c:v>
                </c:pt>
                <c:pt idx="6">
                  <c:v>101.57466185938189</c:v>
                </c:pt>
                <c:pt idx="7">
                  <c:v>112.6857482627037</c:v>
                </c:pt>
                <c:pt idx="8">
                  <c:v>121.81523110555665</c:v>
                </c:pt>
                <c:pt idx="9">
                  <c:v>129.01420388152175</c:v>
                </c:pt>
                <c:pt idx="10">
                  <c:v>135.68128928077422</c:v>
                </c:pt>
                <c:pt idx="11">
                  <c:v>142.22797381472918</c:v>
                </c:pt>
                <c:pt idx="12">
                  <c:v>148.63521975410254</c:v>
                </c:pt>
                <c:pt idx="13">
                  <c:v>154.98491191655503</c:v>
                </c:pt>
                <c:pt idx="14">
                  <c:v>161.27801499981464</c:v>
                </c:pt>
                <c:pt idx="15">
                  <c:v>167.58394678548319</c:v>
                </c:pt>
                <c:pt idx="16">
                  <c:v>173.88364253908435</c:v>
                </c:pt>
                <c:pt idx="17">
                  <c:v>180.09850806360774</c:v>
                </c:pt>
                <c:pt idx="18">
                  <c:v>186.13654528967839</c:v>
                </c:pt>
                <c:pt idx="19">
                  <c:v>192.07595946817565</c:v>
                </c:pt>
              </c:numCache>
            </c:numRef>
          </c:val>
          <c:extLst xmlns:c16r2="http://schemas.microsoft.com/office/drawing/2015/06/chart">
            <c:ext xmlns:c16="http://schemas.microsoft.com/office/drawing/2014/chart" uri="{C3380CC4-5D6E-409C-BE32-E72D297353CC}">
              <c16:uniqueId val="{00000000-F336-4424-B316-91A3799B2383}"/>
            </c:ext>
          </c:extLst>
        </c:ser>
        <c:ser>
          <c:idx val="1"/>
          <c:order val="1"/>
          <c:tx>
            <c:strRef>
              <c:f>'Summary - BPA CPA'!$D$158</c:f>
              <c:strCache>
                <c:ptCount val="1"/>
                <c:pt idx="0">
                  <c:v>Compressed Air</c:v>
                </c:pt>
              </c:strCache>
            </c:strRef>
          </c:tx>
          <c:spPr>
            <a:solidFill>
              <a:schemeClr val="accent2"/>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CPA'!$E$158:$X$158</c:f>
              <c:numCache>
                <c:formatCode>#,##0</c:formatCode>
                <c:ptCount val="20"/>
                <c:pt idx="0">
                  <c:v>0.25909397611238255</c:v>
                </c:pt>
                <c:pt idx="1">
                  <c:v>0.51879593003003288</c:v>
                </c:pt>
                <c:pt idx="2">
                  <c:v>0.78039976055452731</c:v>
                </c:pt>
                <c:pt idx="3">
                  <c:v>1.0439054676858666</c:v>
                </c:pt>
                <c:pt idx="4">
                  <c:v>1.3093130514240496</c:v>
                </c:pt>
                <c:pt idx="5">
                  <c:v>1.5766225117690778</c:v>
                </c:pt>
                <c:pt idx="6">
                  <c:v>1.84583384872095</c:v>
                </c:pt>
                <c:pt idx="7">
                  <c:v>2.1169470622796656</c:v>
                </c:pt>
                <c:pt idx="8">
                  <c:v>2.3899621524452273</c:v>
                </c:pt>
                <c:pt idx="9">
                  <c:v>2.6648791192176331</c:v>
                </c:pt>
                <c:pt idx="10">
                  <c:v>2.9416979625968827</c:v>
                </c:pt>
                <c:pt idx="11">
                  <c:v>3.2204186825829764</c:v>
                </c:pt>
                <c:pt idx="12">
                  <c:v>3.5010412791759147</c:v>
                </c:pt>
                <c:pt idx="13">
                  <c:v>3.783565752375698</c:v>
                </c:pt>
                <c:pt idx="14">
                  <c:v>4.0679921021823251</c:v>
                </c:pt>
                <c:pt idx="15">
                  <c:v>4.3455764261991039</c:v>
                </c:pt>
                <c:pt idx="16">
                  <c:v>4.5964514382796757</c:v>
                </c:pt>
                <c:pt idx="17">
                  <c:v>4.8473203764264667</c:v>
                </c:pt>
                <c:pt idx="18">
                  <c:v>5.0981831724475413</c:v>
                </c:pt>
                <c:pt idx="19">
                  <c:v>5.3490397567918535</c:v>
                </c:pt>
              </c:numCache>
            </c:numRef>
          </c:val>
          <c:extLst xmlns:c16r2="http://schemas.microsoft.com/office/drawing/2015/06/chart">
            <c:ext xmlns:c16="http://schemas.microsoft.com/office/drawing/2014/chart" uri="{C3380CC4-5D6E-409C-BE32-E72D297353CC}">
              <c16:uniqueId val="{00000001-F336-4424-B316-91A3799B2383}"/>
            </c:ext>
          </c:extLst>
        </c:ser>
        <c:ser>
          <c:idx val="2"/>
          <c:order val="2"/>
          <c:tx>
            <c:strRef>
              <c:f>'Summary - BPA CPA'!$D$159</c:f>
              <c:strCache>
                <c:ptCount val="1"/>
                <c:pt idx="0">
                  <c:v>Electronics</c:v>
                </c:pt>
              </c:strCache>
            </c:strRef>
          </c:tx>
          <c:spPr>
            <a:solidFill>
              <a:schemeClr val="accent3"/>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CPA'!$E$159:$X$159</c:f>
              <c:numCache>
                <c:formatCode>#,##0</c:formatCode>
                <c:ptCount val="20"/>
                <c:pt idx="0">
                  <c:v>7.2334823186002835</c:v>
                </c:pt>
                <c:pt idx="1">
                  <c:v>16.345438533741174</c:v>
                </c:pt>
                <c:pt idx="2">
                  <c:v>27.520931096563643</c:v>
                </c:pt>
                <c:pt idx="3">
                  <c:v>37.944035396274487</c:v>
                </c:pt>
                <c:pt idx="4">
                  <c:v>48.991988399252698</c:v>
                </c:pt>
                <c:pt idx="5">
                  <c:v>61.079914477046785</c:v>
                </c:pt>
                <c:pt idx="6">
                  <c:v>73.972852575210084</c:v>
                </c:pt>
                <c:pt idx="7">
                  <c:v>87.291538626349492</c:v>
                </c:pt>
                <c:pt idx="8">
                  <c:v>90.380277690604132</c:v>
                </c:pt>
                <c:pt idx="9">
                  <c:v>92.348219838970607</c:v>
                </c:pt>
                <c:pt idx="10">
                  <c:v>94.179636397163023</c:v>
                </c:pt>
                <c:pt idx="11">
                  <c:v>95.900649157414449</c:v>
                </c:pt>
                <c:pt idx="12">
                  <c:v>97.528747993145231</c:v>
                </c:pt>
                <c:pt idx="13">
                  <c:v>98.838637614320817</c:v>
                </c:pt>
                <c:pt idx="14">
                  <c:v>100.12883571824916</c:v>
                </c:pt>
                <c:pt idx="15">
                  <c:v>101.41475669070257</c:v>
                </c:pt>
                <c:pt idx="16">
                  <c:v>102.69641257675458</c:v>
                </c:pt>
                <c:pt idx="17">
                  <c:v>103.97381563330828</c:v>
                </c:pt>
                <c:pt idx="18">
                  <c:v>105.24697808192965</c:v>
                </c:pt>
                <c:pt idx="19">
                  <c:v>106.51591210894982</c:v>
                </c:pt>
              </c:numCache>
            </c:numRef>
          </c:val>
          <c:extLst xmlns:c16r2="http://schemas.microsoft.com/office/drawing/2015/06/chart">
            <c:ext xmlns:c16="http://schemas.microsoft.com/office/drawing/2014/chart" uri="{C3380CC4-5D6E-409C-BE32-E72D297353CC}">
              <c16:uniqueId val="{00000002-F336-4424-B316-91A3799B2383}"/>
            </c:ext>
          </c:extLst>
        </c:ser>
        <c:ser>
          <c:idx val="3"/>
          <c:order val="3"/>
          <c:tx>
            <c:strRef>
              <c:f>'Summary - BPA CPA'!$D$160</c:f>
              <c:strCache>
                <c:ptCount val="1"/>
                <c:pt idx="0">
                  <c:v>Food Preparation</c:v>
                </c:pt>
              </c:strCache>
            </c:strRef>
          </c:tx>
          <c:spPr>
            <a:solidFill>
              <a:schemeClr val="accent4"/>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CPA'!$E$160:$X$160</c:f>
              <c:numCache>
                <c:formatCode>#,##0</c:formatCode>
                <c:ptCount val="20"/>
                <c:pt idx="0">
                  <c:v>0.5107428719188154</c:v>
                </c:pt>
                <c:pt idx="1">
                  <c:v>1.1781747817498012</c:v>
                </c:pt>
                <c:pt idx="2">
                  <c:v>2.0167619463139617</c:v>
                </c:pt>
                <c:pt idx="3">
                  <c:v>3.0294977034165087</c:v>
                </c:pt>
                <c:pt idx="4">
                  <c:v>4.2051290798289385</c:v>
                </c:pt>
                <c:pt idx="5">
                  <c:v>5.5161317785116575</c:v>
                </c:pt>
                <c:pt idx="6">
                  <c:v>6.9264966907890146</c:v>
                </c:pt>
                <c:pt idx="7">
                  <c:v>8.4023787379964485</c:v>
                </c:pt>
                <c:pt idx="8">
                  <c:v>9.9142145837095672</c:v>
                </c:pt>
                <c:pt idx="9">
                  <c:v>11.441089693274957</c:v>
                </c:pt>
                <c:pt idx="10">
                  <c:v>12.970634138416775</c:v>
                </c:pt>
                <c:pt idx="11">
                  <c:v>14.496718923352526</c:v>
                </c:pt>
                <c:pt idx="12">
                  <c:v>16.016947189316276</c:v>
                </c:pt>
                <c:pt idx="13">
                  <c:v>17.526427091625308</c:v>
                </c:pt>
                <c:pt idx="14">
                  <c:v>18.374021591349123</c:v>
                </c:pt>
                <c:pt idx="15">
                  <c:v>18.374021591349123</c:v>
                </c:pt>
                <c:pt idx="16">
                  <c:v>18.374021591349123</c:v>
                </c:pt>
                <c:pt idx="17">
                  <c:v>18.374021591349123</c:v>
                </c:pt>
                <c:pt idx="18">
                  <c:v>18.374021591349123</c:v>
                </c:pt>
                <c:pt idx="19">
                  <c:v>18.374021591349123</c:v>
                </c:pt>
              </c:numCache>
            </c:numRef>
          </c:val>
          <c:extLst xmlns:c16r2="http://schemas.microsoft.com/office/drawing/2015/06/chart">
            <c:ext xmlns:c16="http://schemas.microsoft.com/office/drawing/2014/chart" uri="{C3380CC4-5D6E-409C-BE32-E72D297353CC}">
              <c16:uniqueId val="{00000003-F336-4424-B316-91A3799B2383}"/>
            </c:ext>
          </c:extLst>
        </c:ser>
        <c:ser>
          <c:idx val="4"/>
          <c:order val="4"/>
          <c:tx>
            <c:strRef>
              <c:f>'Summary - BPA CPA'!$D$161</c:f>
              <c:strCache>
                <c:ptCount val="1"/>
                <c:pt idx="0">
                  <c:v>HVAC</c:v>
                </c:pt>
              </c:strCache>
            </c:strRef>
          </c:tx>
          <c:spPr>
            <a:solidFill>
              <a:schemeClr val="accent5"/>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CPA'!$E$161:$X$161</c:f>
              <c:numCache>
                <c:formatCode>#,##0</c:formatCode>
                <c:ptCount val="20"/>
                <c:pt idx="0">
                  <c:v>6.6685456463088677</c:v>
                </c:pt>
                <c:pt idx="1">
                  <c:v>13.520420833493795</c:v>
                </c:pt>
                <c:pt idx="2">
                  <c:v>21.147444531730592</c:v>
                </c:pt>
                <c:pt idx="3">
                  <c:v>30.04652335301498</c:v>
                </c:pt>
                <c:pt idx="4">
                  <c:v>40.622655105174132</c:v>
                </c:pt>
                <c:pt idx="5">
                  <c:v>52.592414683027215</c:v>
                </c:pt>
                <c:pt idx="6">
                  <c:v>65.461069967064745</c:v>
                </c:pt>
                <c:pt idx="7">
                  <c:v>79.189206457057423</c:v>
                </c:pt>
                <c:pt idx="8">
                  <c:v>93.289442489598343</c:v>
                </c:pt>
                <c:pt idx="9">
                  <c:v>107.01793420900809</c:v>
                </c:pt>
                <c:pt idx="10">
                  <c:v>119.63422430281865</c:v>
                </c:pt>
                <c:pt idx="11">
                  <c:v>130.93588502377884</c:v>
                </c:pt>
                <c:pt idx="12">
                  <c:v>140.70767204200112</c:v>
                </c:pt>
                <c:pt idx="13">
                  <c:v>148.79402594538513</c:v>
                </c:pt>
                <c:pt idx="14">
                  <c:v>155.1590473552429</c:v>
                </c:pt>
                <c:pt idx="15">
                  <c:v>160.14859150712155</c:v>
                </c:pt>
                <c:pt idx="16">
                  <c:v>163.27130409610754</c:v>
                </c:pt>
                <c:pt idx="17">
                  <c:v>165.76196745840758</c:v>
                </c:pt>
                <c:pt idx="18">
                  <c:v>167.85643307576055</c:v>
                </c:pt>
                <c:pt idx="19">
                  <c:v>169.85228482324902</c:v>
                </c:pt>
              </c:numCache>
            </c:numRef>
          </c:val>
          <c:extLst xmlns:c16r2="http://schemas.microsoft.com/office/drawing/2015/06/chart">
            <c:ext xmlns:c16="http://schemas.microsoft.com/office/drawing/2014/chart" uri="{C3380CC4-5D6E-409C-BE32-E72D297353CC}">
              <c16:uniqueId val="{00000004-F336-4424-B316-91A3799B2383}"/>
            </c:ext>
          </c:extLst>
        </c:ser>
        <c:ser>
          <c:idx val="5"/>
          <c:order val="5"/>
          <c:tx>
            <c:strRef>
              <c:f>'Summary - BPA CPA'!$D$162</c:f>
              <c:strCache>
                <c:ptCount val="1"/>
                <c:pt idx="0">
                  <c:v>Motors/Drives</c:v>
                </c:pt>
              </c:strCache>
            </c:strRef>
          </c:tx>
          <c:spPr>
            <a:solidFill>
              <a:schemeClr val="accent6"/>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CPA'!$E$162:$X$162</c:f>
              <c:numCache>
                <c:formatCode>#,##0</c:formatCode>
                <c:ptCount val="20"/>
                <c:pt idx="0">
                  <c:v>0.32538519734342086</c:v>
                </c:pt>
                <c:pt idx="1">
                  <c:v>0.71466237735102411</c:v>
                </c:pt>
                <c:pt idx="2">
                  <c:v>1.1662673072434804</c:v>
                </c:pt>
                <c:pt idx="3">
                  <c:v>1.6567332998027371</c:v>
                </c:pt>
                <c:pt idx="4">
                  <c:v>2.1844306600825978</c:v>
                </c:pt>
                <c:pt idx="5">
                  <c:v>2.7481943414662604</c:v>
                </c:pt>
                <c:pt idx="6">
                  <c:v>3.3375994796970128</c:v>
                </c:pt>
                <c:pt idx="7">
                  <c:v>3.9578570080070374</c:v>
                </c:pt>
                <c:pt idx="8">
                  <c:v>4.5668457812901488</c:v>
                </c:pt>
                <c:pt idx="9">
                  <c:v>5.0890865819338815</c:v>
                </c:pt>
                <c:pt idx="10">
                  <c:v>5.6259007150759412</c:v>
                </c:pt>
                <c:pt idx="11">
                  <c:v>6.1668416341666035</c:v>
                </c:pt>
                <c:pt idx="12">
                  <c:v>6.6982240577210774</c:v>
                </c:pt>
                <c:pt idx="13">
                  <c:v>7.2256332786094308</c:v>
                </c:pt>
                <c:pt idx="14">
                  <c:v>7.7485594167858514</c:v>
                </c:pt>
                <c:pt idx="15">
                  <c:v>8.2709132444173576</c:v>
                </c:pt>
                <c:pt idx="16">
                  <c:v>8.7926930553110392</c:v>
                </c:pt>
                <c:pt idx="17">
                  <c:v>9.3138988494668951</c:v>
                </c:pt>
                <c:pt idx="18">
                  <c:v>9.8044177870618707</c:v>
                </c:pt>
                <c:pt idx="19">
                  <c:v>10.003084660411306</c:v>
                </c:pt>
              </c:numCache>
            </c:numRef>
          </c:val>
          <c:extLst xmlns:c16r2="http://schemas.microsoft.com/office/drawing/2015/06/chart">
            <c:ext xmlns:c16="http://schemas.microsoft.com/office/drawing/2014/chart" uri="{C3380CC4-5D6E-409C-BE32-E72D297353CC}">
              <c16:uniqueId val="{00000005-F336-4424-B316-91A3799B2383}"/>
            </c:ext>
          </c:extLst>
        </c:ser>
        <c:ser>
          <c:idx val="6"/>
          <c:order val="6"/>
          <c:tx>
            <c:strRef>
              <c:f>'Summary - BPA CPA'!$D$163</c:f>
              <c:strCache>
                <c:ptCount val="1"/>
                <c:pt idx="0">
                  <c:v>Refrigeration</c:v>
                </c:pt>
              </c:strCache>
            </c:strRef>
          </c:tx>
          <c:spPr>
            <a:solidFill>
              <a:schemeClr val="accent1">
                <a:lumMod val="60000"/>
              </a:schemeClr>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CPA'!$E$163:$X$163</c:f>
              <c:numCache>
                <c:formatCode>#,##0</c:formatCode>
                <c:ptCount val="20"/>
                <c:pt idx="0">
                  <c:v>2.44966675297026</c:v>
                </c:pt>
                <c:pt idx="1">
                  <c:v>4.9631653078148412</c:v>
                </c:pt>
                <c:pt idx="2">
                  <c:v>7.554133277872797</c:v>
                </c:pt>
                <c:pt idx="3">
                  <c:v>10.233757597545633</c:v>
                </c:pt>
                <c:pt idx="4">
                  <c:v>13.008809189562418</c:v>
                </c:pt>
                <c:pt idx="5">
                  <c:v>15.626693004185244</c:v>
                </c:pt>
                <c:pt idx="6">
                  <c:v>17.88033777392576</c:v>
                </c:pt>
                <c:pt idx="7">
                  <c:v>19.853782219015933</c:v>
                </c:pt>
                <c:pt idx="8">
                  <c:v>21.348084445172738</c:v>
                </c:pt>
                <c:pt idx="9">
                  <c:v>22.081525580255466</c:v>
                </c:pt>
                <c:pt idx="10">
                  <c:v>22.627846597110803</c:v>
                </c:pt>
                <c:pt idx="11">
                  <c:v>22.895998290816529</c:v>
                </c:pt>
                <c:pt idx="12">
                  <c:v>22.895998290816529</c:v>
                </c:pt>
                <c:pt idx="13">
                  <c:v>22.895998290816529</c:v>
                </c:pt>
                <c:pt idx="14">
                  <c:v>22.895998290816529</c:v>
                </c:pt>
                <c:pt idx="15">
                  <c:v>22.895998290816529</c:v>
                </c:pt>
                <c:pt idx="16">
                  <c:v>22.895998290816529</c:v>
                </c:pt>
                <c:pt idx="17">
                  <c:v>22.895998290816529</c:v>
                </c:pt>
                <c:pt idx="18">
                  <c:v>22.895998290816529</c:v>
                </c:pt>
                <c:pt idx="19">
                  <c:v>22.895998290816529</c:v>
                </c:pt>
              </c:numCache>
            </c:numRef>
          </c:val>
          <c:extLst xmlns:c16r2="http://schemas.microsoft.com/office/drawing/2015/06/chart">
            <c:ext xmlns:c16="http://schemas.microsoft.com/office/drawing/2014/chart" uri="{C3380CC4-5D6E-409C-BE32-E72D297353CC}">
              <c16:uniqueId val="{00000006-F336-4424-B316-91A3799B2383}"/>
            </c:ext>
          </c:extLst>
        </c:ser>
        <c:ser>
          <c:idx val="7"/>
          <c:order val="7"/>
          <c:tx>
            <c:strRef>
              <c:f>'Summary - BPA CPA'!$D$164</c:f>
              <c:strCache>
                <c:ptCount val="1"/>
                <c:pt idx="0">
                  <c:v>Water Heating</c:v>
                </c:pt>
              </c:strCache>
            </c:strRef>
          </c:tx>
          <c:spPr>
            <a:solidFill>
              <a:schemeClr val="accent2">
                <a:lumMod val="60000"/>
              </a:schemeClr>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CPA'!$E$164:$X$164</c:f>
              <c:numCache>
                <c:formatCode>#,##0</c:formatCode>
                <c:ptCount val="20"/>
                <c:pt idx="0">
                  <c:v>0.40029314643476371</c:v>
                </c:pt>
                <c:pt idx="1">
                  <c:v>0.72013429633124348</c:v>
                </c:pt>
                <c:pt idx="2">
                  <c:v>0.98718182403452559</c:v>
                </c:pt>
                <c:pt idx="3">
                  <c:v>1.2361814358924892</c:v>
                </c:pt>
                <c:pt idx="4">
                  <c:v>1.4865988868076065</c:v>
                </c:pt>
                <c:pt idx="5">
                  <c:v>1.7369018691064408</c:v>
                </c:pt>
                <c:pt idx="6">
                  <c:v>1.9798744315932544</c:v>
                </c:pt>
                <c:pt idx="7">
                  <c:v>2.1980249867416797</c:v>
                </c:pt>
                <c:pt idx="8">
                  <c:v>2.4146743877544297</c:v>
                </c:pt>
                <c:pt idx="9">
                  <c:v>2.6177994203115094</c:v>
                </c:pt>
                <c:pt idx="10">
                  <c:v>2.8120455822097816</c:v>
                </c:pt>
                <c:pt idx="11">
                  <c:v>3.0020470667611812</c:v>
                </c:pt>
                <c:pt idx="12">
                  <c:v>3.1909200692299766</c:v>
                </c:pt>
                <c:pt idx="13">
                  <c:v>3.2853286050339032</c:v>
                </c:pt>
                <c:pt idx="14">
                  <c:v>3.3188253553509344</c:v>
                </c:pt>
                <c:pt idx="15">
                  <c:v>3.3298762750116051</c:v>
                </c:pt>
                <c:pt idx="16">
                  <c:v>3.3411453352016158</c:v>
                </c:pt>
                <c:pt idx="17">
                  <c:v>3.3526329906366876</c:v>
                </c:pt>
                <c:pt idx="18">
                  <c:v>3.3643402335236101</c:v>
                </c:pt>
                <c:pt idx="19">
                  <c:v>3.376269947958058</c:v>
                </c:pt>
              </c:numCache>
            </c:numRef>
          </c:val>
          <c:extLst xmlns:c16r2="http://schemas.microsoft.com/office/drawing/2015/06/chart">
            <c:ext xmlns:c16="http://schemas.microsoft.com/office/drawing/2014/chart" uri="{C3380CC4-5D6E-409C-BE32-E72D297353CC}">
              <c16:uniqueId val="{00000007-F336-4424-B316-91A3799B2383}"/>
            </c:ext>
          </c:extLst>
        </c:ser>
        <c:ser>
          <c:idx val="8"/>
          <c:order val="8"/>
          <c:tx>
            <c:strRef>
              <c:f>'Summary - BPA CPA'!$D$165</c:f>
              <c:strCache>
                <c:ptCount val="1"/>
                <c:pt idx="0">
                  <c:v>Process Loads</c:v>
                </c:pt>
              </c:strCache>
            </c:strRef>
          </c:tx>
          <c:spPr>
            <a:solidFill>
              <a:schemeClr val="accent3">
                <a:lumMod val="60000"/>
              </a:schemeClr>
            </a:solidFill>
            <a:ln>
              <a:noFill/>
            </a:ln>
            <a:effectLst/>
          </c:spPr>
          <c:invertIfNegative val="0"/>
          <c:cat>
            <c:numRef>
              <c:f>'Summary - BPA CPA'!$E$156:$X$156</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CPA'!$E$165:$X$165</c:f>
              <c:numCache>
                <c:formatCode>#,##0</c:formatCode>
                <c:ptCount val="20"/>
                <c:pt idx="0">
                  <c:v>0.67895284146222845</c:v>
                </c:pt>
                <c:pt idx="1">
                  <c:v>1.5310528120400924</c:v>
                </c:pt>
                <c:pt idx="2">
                  <c:v>2.5903006094582435</c:v>
                </c:pt>
                <c:pt idx="3">
                  <c:v>3.8280632770828213</c:v>
                </c:pt>
                <c:pt idx="4">
                  <c:v>5.2441312010863452</c:v>
                </c:pt>
                <c:pt idx="5">
                  <c:v>6.9057540656543894</c:v>
                </c:pt>
                <c:pt idx="6">
                  <c:v>8.7245890669474395</c:v>
                </c:pt>
                <c:pt idx="7">
                  <c:v>10.569300954162944</c:v>
                </c:pt>
                <c:pt idx="8">
                  <c:v>12.285944671791299</c:v>
                </c:pt>
                <c:pt idx="9">
                  <c:v>13.555931085911595</c:v>
                </c:pt>
                <c:pt idx="10">
                  <c:v>13.555931085911595</c:v>
                </c:pt>
                <c:pt idx="11">
                  <c:v>13.555931085911595</c:v>
                </c:pt>
                <c:pt idx="12">
                  <c:v>13.555931085911595</c:v>
                </c:pt>
                <c:pt idx="13">
                  <c:v>13.555931085911595</c:v>
                </c:pt>
                <c:pt idx="14">
                  <c:v>13.555931085911595</c:v>
                </c:pt>
                <c:pt idx="15">
                  <c:v>13.555931085911595</c:v>
                </c:pt>
                <c:pt idx="16">
                  <c:v>13.555931085911595</c:v>
                </c:pt>
                <c:pt idx="17">
                  <c:v>13.555931085911595</c:v>
                </c:pt>
                <c:pt idx="18">
                  <c:v>13.555931085911595</c:v>
                </c:pt>
                <c:pt idx="19">
                  <c:v>13.555931085911595</c:v>
                </c:pt>
              </c:numCache>
            </c:numRef>
          </c:val>
          <c:extLst xmlns:c16r2="http://schemas.microsoft.com/office/drawing/2015/06/chart">
            <c:ext xmlns:c16="http://schemas.microsoft.com/office/drawing/2014/chart" uri="{C3380CC4-5D6E-409C-BE32-E72D297353CC}">
              <c16:uniqueId val="{00000008-F336-4424-B316-91A3799B2383}"/>
            </c:ext>
          </c:extLst>
        </c:ser>
        <c:dLbls>
          <c:showLegendKey val="0"/>
          <c:showVal val="0"/>
          <c:showCatName val="0"/>
          <c:showSerName val="0"/>
          <c:showPercent val="0"/>
          <c:showBubbleSize val="0"/>
        </c:dLbls>
        <c:gapWidth val="50"/>
        <c:overlap val="100"/>
        <c:axId val="39679488"/>
        <c:axId val="39681024"/>
      </c:barChart>
      <c:catAx>
        <c:axId val="3967948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81024"/>
        <c:crosses val="autoZero"/>
        <c:auto val="1"/>
        <c:lblAlgn val="ctr"/>
        <c:lblOffset val="100"/>
        <c:noMultiLvlLbl val="0"/>
      </c:catAx>
      <c:valAx>
        <c:axId val="39681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7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Incremental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CPA'!$D$221</c:f>
              <c:strCache>
                <c:ptCount val="1"/>
                <c:pt idx="0">
                  <c:v>Compressed air</c:v>
                </c:pt>
              </c:strCache>
            </c:strRef>
          </c:tx>
          <c:spPr>
            <a:solidFill>
              <a:schemeClr val="accent1"/>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CPA'!$E$221:$X$221</c:f>
              <c:numCache>
                <c:formatCode>#,##0.0</c:formatCode>
                <c:ptCount val="20"/>
                <c:pt idx="0">
                  <c:v>0.34444666504527444</c:v>
                </c:pt>
                <c:pt idx="1">
                  <c:v>0.29155664790718494</c:v>
                </c:pt>
                <c:pt idx="2">
                  <c:v>0.25341233407613417</c:v>
                </c:pt>
                <c:pt idx="3">
                  <c:v>0.23443157003106083</c:v>
                </c:pt>
                <c:pt idx="4">
                  <c:v>0.22615501882240091</c:v>
                </c:pt>
                <c:pt idx="5">
                  <c:v>0.20150979488410553</c:v>
                </c:pt>
                <c:pt idx="6">
                  <c:v>0.16407964587380636</c:v>
                </c:pt>
                <c:pt idx="7">
                  <c:v>0.13341663464419182</c:v>
                </c:pt>
                <c:pt idx="8">
                  <c:v>0.10834485528492691</c:v>
                </c:pt>
                <c:pt idx="9">
                  <c:v>8.7880222504645777E-2</c:v>
                </c:pt>
                <c:pt idx="10">
                  <c:v>7.1202604179145368E-2</c:v>
                </c:pt>
                <c:pt idx="11">
                  <c:v>5.6500487135352051E-2</c:v>
                </c:pt>
                <c:pt idx="12">
                  <c:v>4.4840898220056338E-2</c:v>
                </c:pt>
                <c:pt idx="13">
                  <c:v>3.5592746323507757E-2</c:v>
                </c:pt>
                <c:pt idx="14">
                  <c:v>2.8256154449291814E-2</c:v>
                </c:pt>
                <c:pt idx="15">
                  <c:v>2.2435111804400634E-2</c:v>
                </c:pt>
                <c:pt idx="16">
                  <c:v>4.9689569220485747E-3</c:v>
                </c:pt>
                <c:pt idx="17">
                  <c:v>3.823245351938735E-3</c:v>
                </c:pt>
                <c:pt idx="18">
                  <c:v>2.9602694749444628E-3</c:v>
                </c:pt>
                <c:pt idx="19">
                  <c:v>2.2993709332346547E-3</c:v>
                </c:pt>
              </c:numCache>
            </c:numRef>
          </c:val>
          <c:extLst xmlns:c16r2="http://schemas.microsoft.com/office/drawing/2015/06/chart">
            <c:ext xmlns:c16="http://schemas.microsoft.com/office/drawing/2014/chart" uri="{C3380CC4-5D6E-409C-BE32-E72D297353CC}">
              <c16:uniqueId val="{00000000-6CE7-49A8-9ED3-44A8A7384EAD}"/>
            </c:ext>
          </c:extLst>
        </c:ser>
        <c:ser>
          <c:idx val="1"/>
          <c:order val="1"/>
          <c:tx>
            <c:strRef>
              <c:f>'Summary - BPA CPA'!$D$222</c:f>
              <c:strCache>
                <c:ptCount val="1"/>
                <c:pt idx="0">
                  <c:v>Energy Management</c:v>
                </c:pt>
              </c:strCache>
            </c:strRef>
          </c:tx>
          <c:spPr>
            <a:solidFill>
              <a:schemeClr val="accent2"/>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CPA'!$E$222:$X$222</c:f>
              <c:numCache>
                <c:formatCode>#,##0.0</c:formatCode>
                <c:ptCount val="20"/>
                <c:pt idx="0">
                  <c:v>7.9915143560642834</c:v>
                </c:pt>
                <c:pt idx="1">
                  <c:v>8.6976436345842814</c:v>
                </c:pt>
                <c:pt idx="2">
                  <c:v>9.5489296290387209</c:v>
                </c:pt>
                <c:pt idx="3">
                  <c:v>10.297915168281337</c:v>
                </c:pt>
                <c:pt idx="4">
                  <c:v>11.058090278657231</c:v>
                </c:pt>
                <c:pt idx="5">
                  <c:v>11.774646875452531</c:v>
                </c:pt>
                <c:pt idx="6">
                  <c:v>11.886820336641989</c:v>
                </c:pt>
                <c:pt idx="7">
                  <c:v>11.58766358237437</c:v>
                </c:pt>
                <c:pt idx="8">
                  <c:v>10.74639292971483</c:v>
                </c:pt>
                <c:pt idx="9">
                  <c:v>9.3767803085157162</c:v>
                </c:pt>
                <c:pt idx="10">
                  <c:v>7.6562946713293645</c:v>
                </c:pt>
                <c:pt idx="11">
                  <c:v>5.8751912731729039</c:v>
                </c:pt>
                <c:pt idx="12">
                  <c:v>4.3255985421948653</c:v>
                </c:pt>
                <c:pt idx="13">
                  <c:v>3.1876244484011327</c:v>
                </c:pt>
                <c:pt idx="14">
                  <c:v>2.481129938108225</c:v>
                </c:pt>
                <c:pt idx="15">
                  <c:v>2.1059722282561388</c:v>
                </c:pt>
                <c:pt idx="16">
                  <c:v>1.6774134858106973</c:v>
                </c:pt>
                <c:pt idx="17">
                  <c:v>1.6408188852800967</c:v>
                </c:pt>
                <c:pt idx="18">
                  <c:v>1.6321122286123722</c:v>
                </c:pt>
                <c:pt idx="19">
                  <c:v>1.6305163475917763</c:v>
                </c:pt>
              </c:numCache>
            </c:numRef>
          </c:val>
          <c:extLst xmlns:c16r2="http://schemas.microsoft.com/office/drawing/2015/06/chart">
            <c:ext xmlns:c16="http://schemas.microsoft.com/office/drawing/2014/chart" uri="{C3380CC4-5D6E-409C-BE32-E72D297353CC}">
              <c16:uniqueId val="{00000001-6CE7-49A8-9ED3-44A8A7384EAD}"/>
            </c:ext>
          </c:extLst>
        </c:ser>
        <c:ser>
          <c:idx val="2"/>
          <c:order val="2"/>
          <c:tx>
            <c:strRef>
              <c:f>'Summary - BPA CPA'!$D$223</c:f>
              <c:strCache>
                <c:ptCount val="1"/>
                <c:pt idx="0">
                  <c:v>Lighting</c:v>
                </c:pt>
              </c:strCache>
            </c:strRef>
          </c:tx>
          <c:spPr>
            <a:solidFill>
              <a:schemeClr val="accent3"/>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CPA'!$E$223:$X$223</c:f>
              <c:numCache>
                <c:formatCode>#,##0.0</c:formatCode>
                <c:ptCount val="20"/>
                <c:pt idx="0">
                  <c:v>5.4887397447386217</c:v>
                </c:pt>
                <c:pt idx="1">
                  <c:v>3.8471713301498234</c:v>
                </c:pt>
                <c:pt idx="2">
                  <c:v>2.6632711506938143</c:v>
                </c:pt>
                <c:pt idx="3">
                  <c:v>2.0741576576918228</c:v>
                </c:pt>
                <c:pt idx="4">
                  <c:v>1.8172750590269358</c:v>
                </c:pt>
                <c:pt idx="5">
                  <c:v>1.5725502655847925</c:v>
                </c:pt>
                <c:pt idx="6">
                  <c:v>1.3471737160822361</c:v>
                </c:pt>
                <c:pt idx="7">
                  <c:v>1.1445599400197046</c:v>
                </c:pt>
                <c:pt idx="8">
                  <c:v>0.96566619235613116</c:v>
                </c:pt>
                <c:pt idx="9">
                  <c:v>0.80991247808426903</c:v>
                </c:pt>
                <c:pt idx="10">
                  <c:v>0.67581479159071423</c:v>
                </c:pt>
                <c:pt idx="11">
                  <c:v>0.52632508890208485</c:v>
                </c:pt>
                <c:pt idx="12">
                  <c:v>0.4099023913870703</c:v>
                </c:pt>
                <c:pt idx="13">
                  <c:v>0.31923230339509368</c:v>
                </c:pt>
                <c:pt idx="14">
                  <c:v>0.24861836786578656</c:v>
                </c:pt>
                <c:pt idx="15">
                  <c:v>0.19362417957980615</c:v>
                </c:pt>
                <c:pt idx="16">
                  <c:v>0.15079466267831609</c:v>
                </c:pt>
                <c:pt idx="17">
                  <c:v>0.1174390013768592</c:v>
                </c:pt>
                <c:pt idx="18">
                  <c:v>9.1461586235421569E-2</c:v>
                </c:pt>
                <c:pt idx="19">
                  <c:v>7.1230354981097116E-2</c:v>
                </c:pt>
              </c:numCache>
            </c:numRef>
          </c:val>
          <c:extLst xmlns:c16r2="http://schemas.microsoft.com/office/drawing/2015/06/chart">
            <c:ext xmlns:c16="http://schemas.microsoft.com/office/drawing/2014/chart" uri="{C3380CC4-5D6E-409C-BE32-E72D297353CC}">
              <c16:uniqueId val="{00000002-6CE7-49A8-9ED3-44A8A7384EAD}"/>
            </c:ext>
          </c:extLst>
        </c:ser>
        <c:ser>
          <c:idx val="3"/>
          <c:order val="3"/>
          <c:tx>
            <c:strRef>
              <c:f>'Summary - BPA CPA'!$D$224</c:f>
              <c:strCache>
                <c:ptCount val="1"/>
                <c:pt idx="0">
                  <c:v>Motors</c:v>
                </c:pt>
              </c:strCache>
            </c:strRef>
          </c:tx>
          <c:spPr>
            <a:solidFill>
              <a:schemeClr val="accent4"/>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CPA'!$E$224:$X$224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3-6CE7-49A8-9ED3-44A8A7384EAD}"/>
            </c:ext>
          </c:extLst>
        </c:ser>
        <c:ser>
          <c:idx val="4"/>
          <c:order val="4"/>
          <c:tx>
            <c:strRef>
              <c:f>'Summary - BPA CPA'!$D$225</c:f>
              <c:strCache>
                <c:ptCount val="1"/>
                <c:pt idx="0">
                  <c:v>Fans</c:v>
                </c:pt>
              </c:strCache>
            </c:strRef>
          </c:tx>
          <c:spPr>
            <a:solidFill>
              <a:schemeClr val="accent5"/>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CPA'!$E$225:$X$225</c:f>
              <c:numCache>
                <c:formatCode>#,##0.0</c:formatCode>
                <c:ptCount val="20"/>
                <c:pt idx="0">
                  <c:v>0.5296641567968382</c:v>
                </c:pt>
                <c:pt idx="1">
                  <c:v>0.62893632098525942</c:v>
                </c:pt>
                <c:pt idx="2">
                  <c:v>0.74861554344989079</c:v>
                </c:pt>
                <c:pt idx="3">
                  <c:v>0.85391271450373263</c:v>
                </c:pt>
                <c:pt idx="4">
                  <c:v>0.96078298693791797</c:v>
                </c:pt>
                <c:pt idx="5">
                  <c:v>1.0979855695964089</c:v>
                </c:pt>
                <c:pt idx="6">
                  <c:v>1.1793916942860903</c:v>
                </c:pt>
                <c:pt idx="7">
                  <c:v>1.189843177416344</c:v>
                </c:pt>
                <c:pt idx="8">
                  <c:v>1.1135790560154857</c:v>
                </c:pt>
                <c:pt idx="9">
                  <c:v>0.95463582996391283</c:v>
                </c:pt>
                <c:pt idx="10">
                  <c:v>0.73964350136120527</c:v>
                </c:pt>
                <c:pt idx="11">
                  <c:v>0.5107522344573785</c:v>
                </c:pt>
                <c:pt idx="12">
                  <c:v>0.31010669083145925</c:v>
                </c:pt>
                <c:pt idx="13">
                  <c:v>0.16388790430435854</c:v>
                </c:pt>
                <c:pt idx="14">
                  <c:v>7.5576297570151135E-2</c:v>
                </c:pt>
                <c:pt idx="15">
                  <c:v>3.1643753754194148E-2</c:v>
                </c:pt>
                <c:pt idx="16">
                  <c:v>6.3919706438958172E-3</c:v>
                </c:pt>
                <c:pt idx="17">
                  <c:v>1.4017792009248875E-3</c:v>
                </c:pt>
                <c:pt idx="18">
                  <c:v>2.3431787971388006E-4</c:v>
                </c:pt>
                <c:pt idx="19">
                  <c:v>2.9679781552117523E-5</c:v>
                </c:pt>
              </c:numCache>
            </c:numRef>
          </c:val>
          <c:extLst xmlns:c16r2="http://schemas.microsoft.com/office/drawing/2015/06/chart">
            <c:ext xmlns:c16="http://schemas.microsoft.com/office/drawing/2014/chart" uri="{C3380CC4-5D6E-409C-BE32-E72D297353CC}">
              <c16:uniqueId val="{00000004-6CE7-49A8-9ED3-44A8A7384EAD}"/>
            </c:ext>
          </c:extLst>
        </c:ser>
        <c:ser>
          <c:idx val="5"/>
          <c:order val="5"/>
          <c:tx>
            <c:strRef>
              <c:f>'Summary - BPA CPA'!$D$226</c:f>
              <c:strCache>
                <c:ptCount val="1"/>
                <c:pt idx="0">
                  <c:v>Pumps</c:v>
                </c:pt>
              </c:strCache>
            </c:strRef>
          </c:tx>
          <c:spPr>
            <a:solidFill>
              <a:schemeClr val="accent6"/>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CPA'!$E$226:$X$226</c:f>
              <c:numCache>
                <c:formatCode>#,##0.0</c:formatCode>
                <c:ptCount val="20"/>
                <c:pt idx="0">
                  <c:v>1.6455521945096214</c:v>
                </c:pt>
                <c:pt idx="1">
                  <c:v>1.6455521945096214</c:v>
                </c:pt>
                <c:pt idx="2">
                  <c:v>1.6455521945096214</c:v>
                </c:pt>
                <c:pt idx="3">
                  <c:v>1.6455521945096214</c:v>
                </c:pt>
                <c:pt idx="4">
                  <c:v>1.6455521945096214</c:v>
                </c:pt>
                <c:pt idx="5">
                  <c:v>1.4809969750586591</c:v>
                </c:pt>
                <c:pt idx="6">
                  <c:v>1.1847975800469275</c:v>
                </c:pt>
                <c:pt idx="7">
                  <c:v>0.94783806403754189</c:v>
                </c:pt>
                <c:pt idx="8">
                  <c:v>0.75827045123003356</c:v>
                </c:pt>
                <c:pt idx="9">
                  <c:v>0.60661636098402694</c:v>
                </c:pt>
                <c:pt idx="10">
                  <c:v>0.48529308878722149</c:v>
                </c:pt>
                <c:pt idx="11">
                  <c:v>0.38823447102977721</c:v>
                </c:pt>
                <c:pt idx="12">
                  <c:v>0.31058757682382176</c:v>
                </c:pt>
                <c:pt idx="13">
                  <c:v>0.24847006145905742</c:v>
                </c:pt>
                <c:pt idx="14">
                  <c:v>0.19877604916724589</c:v>
                </c:pt>
                <c:pt idx="15">
                  <c:v>0.15902083933379671</c:v>
                </c:pt>
                <c:pt idx="16">
                  <c:v>1.0846440596916692E-3</c:v>
                </c:pt>
                <c:pt idx="17">
                  <c:v>3.8737287846142971E-4</c:v>
                </c:pt>
                <c:pt idx="18">
                  <c:v>1.3205893583988302E-4</c:v>
                </c:pt>
                <c:pt idx="19">
                  <c:v>4.3062696469853878E-5</c:v>
                </c:pt>
              </c:numCache>
            </c:numRef>
          </c:val>
          <c:extLst xmlns:c16r2="http://schemas.microsoft.com/office/drawing/2015/06/chart">
            <c:ext xmlns:c16="http://schemas.microsoft.com/office/drawing/2014/chart" uri="{C3380CC4-5D6E-409C-BE32-E72D297353CC}">
              <c16:uniqueId val="{00000005-6CE7-49A8-9ED3-44A8A7384EAD}"/>
            </c:ext>
          </c:extLst>
        </c:ser>
        <c:ser>
          <c:idx val="6"/>
          <c:order val="6"/>
          <c:tx>
            <c:strRef>
              <c:f>'Summary - BPA CPA'!$D$227</c:f>
              <c:strCache>
                <c:ptCount val="1"/>
                <c:pt idx="0">
                  <c:v>Transformers</c:v>
                </c:pt>
              </c:strCache>
            </c:strRef>
          </c:tx>
          <c:spPr>
            <a:solidFill>
              <a:schemeClr val="accent1">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CPA'!$E$227:$X$227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6-6CE7-49A8-9ED3-44A8A7384EAD}"/>
            </c:ext>
          </c:extLst>
        </c:ser>
        <c:ser>
          <c:idx val="7"/>
          <c:order val="7"/>
          <c:tx>
            <c:strRef>
              <c:f>'Summary - BPA CPA'!$D$228</c:f>
              <c:strCache>
                <c:ptCount val="1"/>
                <c:pt idx="0">
                  <c:v>Misc</c:v>
                </c:pt>
              </c:strCache>
            </c:strRef>
          </c:tx>
          <c:spPr>
            <a:solidFill>
              <a:schemeClr val="accent2">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CPA'!$E$228:$X$228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7-6CE7-49A8-9ED3-44A8A7384EAD}"/>
            </c:ext>
          </c:extLst>
        </c:ser>
        <c:ser>
          <c:idx val="8"/>
          <c:order val="8"/>
          <c:tx>
            <c:strRef>
              <c:f>'Summary - BPA CPA'!$D$229</c:f>
              <c:strCache>
                <c:ptCount val="1"/>
                <c:pt idx="0">
                  <c:v>Hi-Tech</c:v>
                </c:pt>
              </c:strCache>
            </c:strRef>
          </c:tx>
          <c:spPr>
            <a:solidFill>
              <a:schemeClr val="accent3">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CPA'!$E$229:$X$229</c:f>
              <c:numCache>
                <c:formatCode>#,##0.0</c:formatCode>
                <c:ptCount val="20"/>
                <c:pt idx="0">
                  <c:v>0.26864784460556124</c:v>
                </c:pt>
                <c:pt idx="1">
                  <c:v>0.28257712041930183</c:v>
                </c:pt>
                <c:pt idx="2">
                  <c:v>0.29936979248918616</c:v>
                </c:pt>
                <c:pt idx="3">
                  <c:v>0.31414446119925593</c:v>
                </c:pt>
                <c:pt idx="4">
                  <c:v>0.32913985807808199</c:v>
                </c:pt>
                <c:pt idx="5">
                  <c:v>0.32895844907056321</c:v>
                </c:pt>
                <c:pt idx="6">
                  <c:v>0.30540173182595604</c:v>
                </c:pt>
                <c:pt idx="7">
                  <c:v>0.27888491149713296</c:v>
                </c:pt>
                <c:pt idx="8">
                  <c:v>0.24579733861468672</c:v>
                </c:pt>
                <c:pt idx="9">
                  <c:v>0.20558605828338125</c:v>
                </c:pt>
                <c:pt idx="10">
                  <c:v>0.16109216706867782</c:v>
                </c:pt>
                <c:pt idx="11">
                  <c:v>0.11751355096506752</c:v>
                </c:pt>
                <c:pt idx="12">
                  <c:v>8.0190598411757574E-2</c:v>
                </c:pt>
                <c:pt idx="13">
                  <c:v>5.2338396800005793E-2</c:v>
                </c:pt>
                <c:pt idx="14">
                  <c:v>3.4078515368446256E-2</c:v>
                </c:pt>
                <c:pt idx="15">
                  <c:v>2.3219343468161884E-2</c:v>
                </c:pt>
                <c:pt idx="16">
                  <c:v>1.024972155674401E-3</c:v>
                </c:pt>
                <c:pt idx="17">
                  <c:v>2.4243537278279304E-4</c:v>
                </c:pt>
                <c:pt idx="18">
                  <c:v>4.8473345840282005E-5</c:v>
                </c:pt>
                <c:pt idx="19">
                  <c:v>9.2499013334183841E-6</c:v>
                </c:pt>
              </c:numCache>
            </c:numRef>
          </c:val>
          <c:extLst xmlns:c16r2="http://schemas.microsoft.com/office/drawing/2015/06/chart">
            <c:ext xmlns:c16="http://schemas.microsoft.com/office/drawing/2014/chart" uri="{C3380CC4-5D6E-409C-BE32-E72D297353CC}">
              <c16:uniqueId val="{00000008-6CE7-49A8-9ED3-44A8A7384EAD}"/>
            </c:ext>
          </c:extLst>
        </c:ser>
        <c:ser>
          <c:idx val="9"/>
          <c:order val="9"/>
          <c:tx>
            <c:strRef>
              <c:f>'Summary - BPA CPA'!$D$230</c:f>
              <c:strCache>
                <c:ptCount val="1"/>
                <c:pt idx="0">
                  <c:v>Low &amp; Med Temp Refr</c:v>
                </c:pt>
              </c:strCache>
            </c:strRef>
          </c:tx>
          <c:spPr>
            <a:solidFill>
              <a:schemeClr val="accent4">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CPA'!$E$230:$X$230</c:f>
              <c:numCache>
                <c:formatCode>#,##0.0</c:formatCode>
                <c:ptCount val="20"/>
                <c:pt idx="0">
                  <c:v>2.6351621147232609</c:v>
                </c:pt>
                <c:pt idx="1">
                  <c:v>2.6351621147232609</c:v>
                </c:pt>
                <c:pt idx="2">
                  <c:v>2.6351621147232609</c:v>
                </c:pt>
                <c:pt idx="3">
                  <c:v>2.6351621147232609</c:v>
                </c:pt>
                <c:pt idx="4">
                  <c:v>2.6351621147232609</c:v>
                </c:pt>
                <c:pt idx="5">
                  <c:v>2.3716459032509349</c:v>
                </c:pt>
                <c:pt idx="6">
                  <c:v>1.8973167226007481</c:v>
                </c:pt>
                <c:pt idx="7">
                  <c:v>1.5178533780805983</c:v>
                </c:pt>
                <c:pt idx="8">
                  <c:v>1.2142827024644789</c:v>
                </c:pt>
                <c:pt idx="9">
                  <c:v>0.97142616197158282</c:v>
                </c:pt>
                <c:pt idx="10">
                  <c:v>0.77714092957726633</c:v>
                </c:pt>
                <c:pt idx="11">
                  <c:v>0.62171274366181306</c:v>
                </c:pt>
                <c:pt idx="12">
                  <c:v>0.49737019492945045</c:v>
                </c:pt>
                <c:pt idx="13">
                  <c:v>0.39789615594356037</c:v>
                </c:pt>
                <c:pt idx="14">
                  <c:v>0.31831692475484835</c:v>
                </c:pt>
                <c:pt idx="15">
                  <c:v>0.25465353980387861</c:v>
                </c:pt>
                <c:pt idx="16">
                  <c:v>1.7369324070032771E-3</c:v>
                </c:pt>
                <c:pt idx="17">
                  <c:v>6.2033300250136168E-4</c:v>
                </c:pt>
                <c:pt idx="18">
                  <c:v>2.1147715994486186E-4</c:v>
                </c:pt>
                <c:pt idx="19">
                  <c:v>6.8959943460804369E-5</c:v>
                </c:pt>
              </c:numCache>
            </c:numRef>
          </c:val>
          <c:extLst xmlns:c16r2="http://schemas.microsoft.com/office/drawing/2015/06/chart">
            <c:ext xmlns:c16="http://schemas.microsoft.com/office/drawing/2014/chart" uri="{C3380CC4-5D6E-409C-BE32-E72D297353CC}">
              <c16:uniqueId val="{00000009-6CE7-49A8-9ED3-44A8A7384EAD}"/>
            </c:ext>
          </c:extLst>
        </c:ser>
        <c:ser>
          <c:idx val="10"/>
          <c:order val="10"/>
          <c:tx>
            <c:strRef>
              <c:f>'Summary - BPA CPA'!$D$231</c:f>
              <c:strCache>
                <c:ptCount val="1"/>
                <c:pt idx="0">
                  <c:v>Metals</c:v>
                </c:pt>
              </c:strCache>
            </c:strRef>
          </c:tx>
          <c:spPr>
            <a:solidFill>
              <a:schemeClr val="accent5">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CPA'!$E$231:$X$231</c:f>
              <c:numCache>
                <c:formatCode>#,##0.0</c:formatCode>
                <c:ptCount val="20"/>
                <c:pt idx="0">
                  <c:v>4.8547867648924175E-3</c:v>
                </c:pt>
                <c:pt idx="1">
                  <c:v>4.8547867648924175E-3</c:v>
                </c:pt>
                <c:pt idx="2">
                  <c:v>4.8547867648924175E-3</c:v>
                </c:pt>
                <c:pt idx="3">
                  <c:v>4.8547867648924175E-3</c:v>
                </c:pt>
                <c:pt idx="4">
                  <c:v>4.8547867648924175E-3</c:v>
                </c:pt>
                <c:pt idx="5">
                  <c:v>4.8547867648924175E-3</c:v>
                </c:pt>
                <c:pt idx="6">
                  <c:v>4.8547867648924175E-3</c:v>
                </c:pt>
                <c:pt idx="7">
                  <c:v>4.8547867648924175E-3</c:v>
                </c:pt>
                <c:pt idx="8">
                  <c:v>4.8547867648924175E-3</c:v>
                </c:pt>
                <c:pt idx="9">
                  <c:v>4.8547867648924175E-3</c:v>
                </c:pt>
                <c:pt idx="10">
                  <c:v>4.8547867648924175E-3</c:v>
                </c:pt>
                <c:pt idx="11">
                  <c:v>4.8547867648924175E-3</c:v>
                </c:pt>
                <c:pt idx="12">
                  <c:v>4.8547867648924175E-3</c:v>
                </c:pt>
                <c:pt idx="13">
                  <c:v>4.8547867648924175E-3</c:v>
                </c:pt>
                <c:pt idx="14">
                  <c:v>4.8547867648924175E-3</c:v>
                </c:pt>
                <c:pt idx="15">
                  <c:v>4.8547867648924175E-3</c:v>
                </c:pt>
                <c:pt idx="16">
                  <c:v>4.8547867648924175E-3</c:v>
                </c:pt>
                <c:pt idx="17">
                  <c:v>4.8547867648924175E-3</c:v>
                </c:pt>
                <c:pt idx="18">
                  <c:v>4.8547867648924175E-3</c:v>
                </c:pt>
                <c:pt idx="19">
                  <c:v>4.8547867648924175E-3</c:v>
                </c:pt>
              </c:numCache>
            </c:numRef>
          </c:val>
          <c:extLst xmlns:c16r2="http://schemas.microsoft.com/office/drawing/2015/06/chart">
            <c:ext xmlns:c16="http://schemas.microsoft.com/office/drawing/2014/chart" uri="{C3380CC4-5D6E-409C-BE32-E72D297353CC}">
              <c16:uniqueId val="{0000000A-6CE7-49A8-9ED3-44A8A7384EAD}"/>
            </c:ext>
          </c:extLst>
        </c:ser>
        <c:ser>
          <c:idx val="11"/>
          <c:order val="11"/>
          <c:tx>
            <c:strRef>
              <c:f>'Summary - BPA CPA'!$D$232</c:f>
              <c:strCache>
                <c:ptCount val="1"/>
                <c:pt idx="0">
                  <c:v>Pulp</c:v>
                </c:pt>
              </c:strCache>
            </c:strRef>
          </c:tx>
          <c:spPr>
            <a:solidFill>
              <a:schemeClr val="accent6">
                <a:lumMod val="6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CPA'!$E$232:$X$232</c:f>
              <c:numCache>
                <c:formatCode>#,##0.0</c:formatCode>
                <c:ptCount val="20"/>
                <c:pt idx="0">
                  <c:v>0.22010545609751203</c:v>
                </c:pt>
                <c:pt idx="1">
                  <c:v>0.22010545609751203</c:v>
                </c:pt>
                <c:pt idx="2">
                  <c:v>0.22010545609751203</c:v>
                </c:pt>
                <c:pt idx="3">
                  <c:v>0.22010545609751203</c:v>
                </c:pt>
                <c:pt idx="4">
                  <c:v>0.22010545609751203</c:v>
                </c:pt>
                <c:pt idx="5">
                  <c:v>0.22010545609751203</c:v>
                </c:pt>
                <c:pt idx="6">
                  <c:v>0.22010545609751203</c:v>
                </c:pt>
                <c:pt idx="7">
                  <c:v>0.22010545609751203</c:v>
                </c:pt>
                <c:pt idx="8">
                  <c:v>0.22010545609751203</c:v>
                </c:pt>
                <c:pt idx="9">
                  <c:v>0.22010545609751203</c:v>
                </c:pt>
                <c:pt idx="10">
                  <c:v>0.22010545609751203</c:v>
                </c:pt>
                <c:pt idx="11">
                  <c:v>0.22010545609751203</c:v>
                </c:pt>
                <c:pt idx="12">
                  <c:v>0.22010545609751203</c:v>
                </c:pt>
                <c:pt idx="13">
                  <c:v>0.22010545609751203</c:v>
                </c:pt>
                <c:pt idx="14">
                  <c:v>0.22010545609751203</c:v>
                </c:pt>
                <c:pt idx="15">
                  <c:v>0.22010545609751203</c:v>
                </c:pt>
                <c:pt idx="16">
                  <c:v>0.22010545609751203</c:v>
                </c:pt>
                <c:pt idx="17">
                  <c:v>0.22010545609751203</c:v>
                </c:pt>
                <c:pt idx="18">
                  <c:v>0.22010545609751203</c:v>
                </c:pt>
                <c:pt idx="19">
                  <c:v>0.22010545609751203</c:v>
                </c:pt>
              </c:numCache>
            </c:numRef>
          </c:val>
          <c:extLst xmlns:c16r2="http://schemas.microsoft.com/office/drawing/2015/06/chart">
            <c:ext xmlns:c16="http://schemas.microsoft.com/office/drawing/2014/chart" uri="{C3380CC4-5D6E-409C-BE32-E72D297353CC}">
              <c16:uniqueId val="{0000000B-6CE7-49A8-9ED3-44A8A7384EAD}"/>
            </c:ext>
          </c:extLst>
        </c:ser>
        <c:ser>
          <c:idx val="12"/>
          <c:order val="12"/>
          <c:tx>
            <c:strRef>
              <c:f>'Summary - BPA CPA'!$D$233</c:f>
              <c:strCache>
                <c:ptCount val="1"/>
                <c:pt idx="0">
                  <c:v>Paper</c:v>
                </c:pt>
              </c:strCache>
            </c:strRef>
          </c:tx>
          <c:spPr>
            <a:solidFill>
              <a:schemeClr val="accent1">
                <a:lumMod val="80000"/>
                <a:lumOff val="2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CPA'!$E$233:$X$233</c:f>
              <c:numCache>
                <c:formatCode>#,##0.0</c:formatCode>
                <c:ptCount val="20"/>
                <c:pt idx="0">
                  <c:v>0.23178841910155554</c:v>
                </c:pt>
                <c:pt idx="1">
                  <c:v>0.23178841910155554</c:v>
                </c:pt>
                <c:pt idx="2">
                  <c:v>0.23178841910155554</c:v>
                </c:pt>
                <c:pt idx="3">
                  <c:v>0.23178841910155554</c:v>
                </c:pt>
                <c:pt idx="4">
                  <c:v>0.23178841910155554</c:v>
                </c:pt>
                <c:pt idx="5">
                  <c:v>0.23178841910155554</c:v>
                </c:pt>
                <c:pt idx="6">
                  <c:v>0.23178841910155554</c:v>
                </c:pt>
                <c:pt idx="7">
                  <c:v>0.23178841910155554</c:v>
                </c:pt>
                <c:pt idx="8">
                  <c:v>0.23178841910155554</c:v>
                </c:pt>
                <c:pt idx="9">
                  <c:v>0.23178841910155554</c:v>
                </c:pt>
                <c:pt idx="10">
                  <c:v>0.23178841910155554</c:v>
                </c:pt>
                <c:pt idx="11">
                  <c:v>0.23178841910155554</c:v>
                </c:pt>
                <c:pt idx="12">
                  <c:v>0.23178841910155554</c:v>
                </c:pt>
                <c:pt idx="13">
                  <c:v>0.23178841910155554</c:v>
                </c:pt>
                <c:pt idx="14">
                  <c:v>0.23178841910155554</c:v>
                </c:pt>
                <c:pt idx="15">
                  <c:v>0.23178841910155554</c:v>
                </c:pt>
                <c:pt idx="16">
                  <c:v>0.23178841910155554</c:v>
                </c:pt>
                <c:pt idx="17">
                  <c:v>0.23178841910155554</c:v>
                </c:pt>
                <c:pt idx="18">
                  <c:v>0.23178841910155554</c:v>
                </c:pt>
                <c:pt idx="19">
                  <c:v>0.23178841910155554</c:v>
                </c:pt>
              </c:numCache>
            </c:numRef>
          </c:val>
          <c:extLst xmlns:c16r2="http://schemas.microsoft.com/office/drawing/2015/06/chart">
            <c:ext xmlns:c16="http://schemas.microsoft.com/office/drawing/2014/chart" uri="{C3380CC4-5D6E-409C-BE32-E72D297353CC}">
              <c16:uniqueId val="{0000000C-6CE7-49A8-9ED3-44A8A7384EAD}"/>
            </c:ext>
          </c:extLst>
        </c:ser>
        <c:ser>
          <c:idx val="13"/>
          <c:order val="13"/>
          <c:tx>
            <c:strRef>
              <c:f>'Summary - BPA CPA'!$D$234</c:f>
              <c:strCache>
                <c:ptCount val="1"/>
                <c:pt idx="0">
                  <c:v>Material Handling</c:v>
                </c:pt>
              </c:strCache>
            </c:strRef>
          </c:tx>
          <c:spPr>
            <a:solidFill>
              <a:schemeClr val="accent2">
                <a:lumMod val="80000"/>
                <a:lumOff val="2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CPA'!$E$234:$X$234</c:f>
              <c:numCache>
                <c:formatCode>#,##0.0</c:formatCode>
                <c:ptCount val="20"/>
                <c:pt idx="0">
                  <c:v>0.51625656021513855</c:v>
                </c:pt>
                <c:pt idx="1">
                  <c:v>0.63388072239083115</c:v>
                </c:pt>
                <c:pt idx="2">
                  <c:v>0.7756845038166269</c:v>
                </c:pt>
                <c:pt idx="3">
                  <c:v>0.9004474887473346</c:v>
                </c:pt>
                <c:pt idx="4">
                  <c:v>1.0270743872271526</c:v>
                </c:pt>
                <c:pt idx="5">
                  <c:v>1.2007734159668426</c:v>
                </c:pt>
                <c:pt idx="6">
                  <c:v>1.3172670847359562</c:v>
                </c:pt>
                <c:pt idx="7">
                  <c:v>1.3456813747843517</c:v>
                </c:pt>
                <c:pt idx="8">
                  <c:v>1.2681431992994521</c:v>
                </c:pt>
                <c:pt idx="9">
                  <c:v>1.0900764952505775</c:v>
                </c:pt>
                <c:pt idx="10">
                  <c:v>0.84354721534031274</c:v>
                </c:pt>
                <c:pt idx="11">
                  <c:v>0.57890802050861634</c:v>
                </c:pt>
                <c:pt idx="12">
                  <c:v>0.34642297464638783</c:v>
                </c:pt>
                <c:pt idx="13">
                  <c:v>0.17737572820511269</c:v>
                </c:pt>
                <c:pt idx="14">
                  <c:v>7.6100231388143535E-2</c:v>
                </c:pt>
                <c:pt idx="15">
                  <c:v>2.6735579219186574E-2</c:v>
                </c:pt>
                <c:pt idx="16">
                  <c:v>7.5002475783836351E-3</c:v>
                </c:pt>
                <c:pt idx="17">
                  <c:v>1.6347134182271258E-3</c:v>
                </c:pt>
                <c:pt idx="18">
                  <c:v>2.6870117390820954E-4</c:v>
                </c:pt>
                <c:pt idx="19">
                  <c:v>3.2253289189629665E-5</c:v>
                </c:pt>
              </c:numCache>
            </c:numRef>
          </c:val>
          <c:extLst xmlns:c16r2="http://schemas.microsoft.com/office/drawing/2015/06/chart">
            <c:ext xmlns:c16="http://schemas.microsoft.com/office/drawing/2014/chart" uri="{C3380CC4-5D6E-409C-BE32-E72D297353CC}">
              <c16:uniqueId val="{0000000D-6CE7-49A8-9ED3-44A8A7384EAD}"/>
            </c:ext>
          </c:extLst>
        </c:ser>
        <c:ser>
          <c:idx val="14"/>
          <c:order val="14"/>
          <c:tx>
            <c:strRef>
              <c:f>'Summary - BPA CPA'!$D$235</c:f>
              <c:strCache>
                <c:ptCount val="1"/>
                <c:pt idx="0">
                  <c:v>Wood</c:v>
                </c:pt>
              </c:strCache>
            </c:strRef>
          </c:tx>
          <c:spPr>
            <a:solidFill>
              <a:schemeClr val="accent3">
                <a:lumMod val="80000"/>
                <a:lumOff val="20000"/>
              </a:schemeClr>
            </a:solidFill>
            <a:ln>
              <a:noFill/>
            </a:ln>
            <a:effectLst/>
          </c:spPr>
          <c:invertIfNegative val="0"/>
          <c:cat>
            <c:numRef>
              <c:f>'Summary - BPA CPA'!$E$220:$X$220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CPA'!$E$235:$X$235</c:f>
              <c:numCache>
                <c:formatCode>#,##0.0</c:formatCode>
                <c:ptCount val="20"/>
                <c:pt idx="0">
                  <c:v>0.31343603207305037</c:v>
                </c:pt>
                <c:pt idx="1">
                  <c:v>0.38484946002620285</c:v>
                </c:pt>
                <c:pt idx="2">
                  <c:v>0.47094311579405113</c:v>
                </c:pt>
                <c:pt idx="3">
                  <c:v>0.54669075361578567</c:v>
                </c:pt>
                <c:pt idx="4">
                  <c:v>0.62357003355499152</c:v>
                </c:pt>
                <c:pt idx="5">
                  <c:v>0.72902832413908225</c:v>
                </c:pt>
                <c:pt idx="6">
                  <c:v>0.79975539303174126</c:v>
                </c:pt>
                <c:pt idx="7">
                  <c:v>0.81700662626203724</c:v>
                </c:pt>
                <c:pt idx="8">
                  <c:v>0.76993069555029403</c:v>
                </c:pt>
                <c:pt idx="9">
                  <c:v>0.66182064821618003</c:v>
                </c:pt>
                <c:pt idx="10">
                  <c:v>0.51214475983095797</c:v>
                </c:pt>
                <c:pt idx="11">
                  <c:v>0.35147375717195584</c:v>
                </c:pt>
                <c:pt idx="12">
                  <c:v>0.21032457688645709</c:v>
                </c:pt>
                <c:pt idx="13">
                  <c:v>0.10769053358181054</c:v>
                </c:pt>
                <c:pt idx="14">
                  <c:v>4.6202908407015089E-2</c:v>
                </c:pt>
                <c:pt idx="15">
                  <c:v>1.6232033665866463E-2</c:v>
                </c:pt>
                <c:pt idx="16">
                  <c:v>4.5536425523666144E-3</c:v>
                </c:pt>
                <c:pt idx="17">
                  <c:v>9.9248731516779379E-4</c:v>
                </c:pt>
                <c:pt idx="18">
                  <c:v>1.6313716135260881E-4</c:v>
                </c:pt>
                <c:pt idx="19">
                  <c:v>1.9582013603254333E-5</c:v>
                </c:pt>
              </c:numCache>
            </c:numRef>
          </c:val>
          <c:extLst xmlns:c16r2="http://schemas.microsoft.com/office/drawing/2015/06/chart">
            <c:ext xmlns:c16="http://schemas.microsoft.com/office/drawing/2014/chart" uri="{C3380CC4-5D6E-409C-BE32-E72D297353CC}">
              <c16:uniqueId val="{0000000E-6CE7-49A8-9ED3-44A8A7384EAD}"/>
            </c:ext>
          </c:extLst>
        </c:ser>
        <c:dLbls>
          <c:showLegendKey val="0"/>
          <c:showVal val="0"/>
          <c:showCatName val="0"/>
          <c:showSerName val="0"/>
          <c:showPercent val="0"/>
          <c:showBubbleSize val="0"/>
        </c:dLbls>
        <c:gapWidth val="50"/>
        <c:overlap val="100"/>
        <c:axId val="39881728"/>
        <c:axId val="39887616"/>
      </c:barChart>
      <c:catAx>
        <c:axId val="3988172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7616"/>
        <c:crosses val="autoZero"/>
        <c:auto val="1"/>
        <c:lblAlgn val="ctr"/>
        <c:lblOffset val="100"/>
        <c:noMultiLvlLbl val="0"/>
      </c:catAx>
      <c:valAx>
        <c:axId val="3988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a:t>
                </a:r>
                <a:r>
                  <a:rPr lang="en-US" baseline="0"/>
                  <a:t> </a:t>
                </a:r>
                <a:r>
                  <a:rPr lang="en-US"/>
                  <a:t>amW</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Industrial Cumulative 20-Year Potential Supply Curve (TRC $/MWh bins)</a:t>
            </a:r>
            <a:endParaRPr lang="en-US" sz="1400">
              <a:effectLst/>
            </a:endParaRPr>
          </a:p>
        </c:rich>
      </c:tx>
      <c:overlay val="0"/>
      <c:spPr>
        <a:noFill/>
        <a:ln>
          <a:noFill/>
        </a:ln>
        <a:effectLst/>
      </c:spPr>
    </c:title>
    <c:autoTitleDeleted val="0"/>
    <c:plotArea>
      <c:layout/>
      <c:barChart>
        <c:barDir val="col"/>
        <c:grouping val="clustered"/>
        <c:varyColors val="0"/>
        <c:ser>
          <c:idx val="0"/>
          <c:order val="0"/>
          <c:tx>
            <c:strRef>
              <c:f>'Summary - BPA CPA'!$E$281</c:f>
              <c:strCache>
                <c:ptCount val="1"/>
                <c:pt idx="0">
                  <c:v>Cumulative 20-Year Potential (aMW)</c:v>
                </c:pt>
              </c:strCache>
            </c:strRef>
          </c:tx>
          <c:spPr>
            <a:solidFill>
              <a:schemeClr val="accent1"/>
            </a:solidFill>
            <a:ln>
              <a:noFill/>
            </a:ln>
            <a:effectLst/>
          </c:spPr>
          <c:invertIfNegative val="0"/>
          <c:cat>
            <c:strRef>
              <c:f>'Summary - BPA CPA'!$D$282:$D$302</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CPA'!$E$282:$E$302</c:f>
              <c:numCache>
                <c:formatCode>#,##0</c:formatCode>
                <c:ptCount val="21"/>
                <c:pt idx="0">
                  <c:v>74.330376355925381</c:v>
                </c:pt>
                <c:pt idx="1">
                  <c:v>97.234426373601238</c:v>
                </c:pt>
                <c:pt idx="2">
                  <c:v>149.91614757739541</c:v>
                </c:pt>
                <c:pt idx="3">
                  <c:v>174.7222173424127</c:v>
                </c:pt>
                <c:pt idx="4">
                  <c:v>234.20087016891756</c:v>
                </c:pt>
                <c:pt idx="5">
                  <c:v>235.14647819276712</c:v>
                </c:pt>
                <c:pt idx="6">
                  <c:v>238.80259320438296</c:v>
                </c:pt>
                <c:pt idx="7">
                  <c:v>238.80259320438296</c:v>
                </c:pt>
                <c:pt idx="8">
                  <c:v>238.80259320438296</c:v>
                </c:pt>
                <c:pt idx="9">
                  <c:v>238.80259320438296</c:v>
                </c:pt>
                <c:pt idx="10">
                  <c:v>238.80259320438296</c:v>
                </c:pt>
                <c:pt idx="11">
                  <c:v>238.80259320438296</c:v>
                </c:pt>
                <c:pt idx="12">
                  <c:v>242.5258807055487</c:v>
                </c:pt>
                <c:pt idx="13">
                  <c:v>242.5258807055487</c:v>
                </c:pt>
                <c:pt idx="14">
                  <c:v>243.01338480517526</c:v>
                </c:pt>
                <c:pt idx="15">
                  <c:v>243.01338480517526</c:v>
                </c:pt>
                <c:pt idx="16">
                  <c:v>243.01338480517526</c:v>
                </c:pt>
                <c:pt idx="17">
                  <c:v>243.01338480517526</c:v>
                </c:pt>
                <c:pt idx="18">
                  <c:v>243.01338480517526</c:v>
                </c:pt>
                <c:pt idx="19">
                  <c:v>243.01338480517526</c:v>
                </c:pt>
                <c:pt idx="20">
                  <c:v>243.01338480517526</c:v>
                </c:pt>
              </c:numCache>
            </c:numRef>
          </c:val>
          <c:extLst xmlns:c16r2="http://schemas.microsoft.com/office/drawing/2015/06/chart">
            <c:ext xmlns:c16="http://schemas.microsoft.com/office/drawing/2014/chart" uri="{C3380CC4-5D6E-409C-BE32-E72D297353CC}">
              <c16:uniqueId val="{00000000-415D-43CA-B44B-1229DC1D19F7}"/>
            </c:ext>
          </c:extLst>
        </c:ser>
        <c:dLbls>
          <c:showLegendKey val="0"/>
          <c:showVal val="0"/>
          <c:showCatName val="0"/>
          <c:showSerName val="0"/>
          <c:showPercent val="0"/>
          <c:showBubbleSize val="0"/>
        </c:dLbls>
        <c:gapWidth val="50"/>
        <c:overlap val="-27"/>
        <c:axId val="39918208"/>
        <c:axId val="39928192"/>
      </c:barChart>
      <c:catAx>
        <c:axId val="3991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28192"/>
        <c:crosses val="autoZero"/>
        <c:auto val="1"/>
        <c:lblAlgn val="ctr"/>
        <c:lblOffset val="100"/>
        <c:noMultiLvlLbl val="0"/>
      </c:catAx>
      <c:valAx>
        <c:axId val="3992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8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CPA'!$D$241</c:f>
              <c:strCache>
                <c:ptCount val="1"/>
                <c:pt idx="0">
                  <c:v>Compressed air</c:v>
                </c:pt>
              </c:strCache>
            </c:strRef>
          </c:tx>
          <c:spPr>
            <a:solidFill>
              <a:schemeClr val="accent1"/>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CPA'!$E$241:$X$241</c:f>
              <c:numCache>
                <c:formatCode>#,##0</c:formatCode>
                <c:ptCount val="20"/>
                <c:pt idx="0">
                  <c:v>0.34444666504527444</c:v>
                </c:pt>
                <c:pt idx="1">
                  <c:v>0.63600331295245938</c:v>
                </c:pt>
                <c:pt idx="2">
                  <c:v>0.88941564702859344</c:v>
                </c:pt>
                <c:pt idx="3">
                  <c:v>1.1238472170596543</c:v>
                </c:pt>
                <c:pt idx="4">
                  <c:v>1.3500022358820554</c:v>
                </c:pt>
                <c:pt idx="5">
                  <c:v>1.551512030766161</c:v>
                </c:pt>
                <c:pt idx="6">
                  <c:v>1.715591676639967</c:v>
                </c:pt>
                <c:pt idx="7">
                  <c:v>1.8490083112841589</c:v>
                </c:pt>
                <c:pt idx="8">
                  <c:v>1.957353166569086</c:v>
                </c:pt>
                <c:pt idx="9">
                  <c:v>2.0452333890737315</c:v>
                </c:pt>
                <c:pt idx="10">
                  <c:v>2.1164359932528773</c:v>
                </c:pt>
                <c:pt idx="11">
                  <c:v>2.1729364803882292</c:v>
                </c:pt>
                <c:pt idx="12">
                  <c:v>2.2177773786082855</c:v>
                </c:pt>
                <c:pt idx="13">
                  <c:v>2.2533701249317932</c:v>
                </c:pt>
                <c:pt idx="14">
                  <c:v>2.2816262793810846</c:v>
                </c:pt>
                <c:pt idx="15">
                  <c:v>2.3040613911854853</c:v>
                </c:pt>
                <c:pt idx="16">
                  <c:v>2.3090303481075338</c:v>
                </c:pt>
                <c:pt idx="17">
                  <c:v>2.3128535934594723</c:v>
                </c:pt>
                <c:pt idx="18">
                  <c:v>2.3158138629344172</c:v>
                </c:pt>
                <c:pt idx="19">
                  <c:v>2.3181132338676518</c:v>
                </c:pt>
              </c:numCache>
            </c:numRef>
          </c:val>
          <c:extLst xmlns:c16r2="http://schemas.microsoft.com/office/drawing/2015/06/chart">
            <c:ext xmlns:c16="http://schemas.microsoft.com/office/drawing/2014/chart" uri="{C3380CC4-5D6E-409C-BE32-E72D297353CC}">
              <c16:uniqueId val="{00000000-E886-49E5-99AE-AFB0D9C0EC15}"/>
            </c:ext>
          </c:extLst>
        </c:ser>
        <c:ser>
          <c:idx val="1"/>
          <c:order val="1"/>
          <c:tx>
            <c:strRef>
              <c:f>'Summary - BPA CPA'!$D$242</c:f>
              <c:strCache>
                <c:ptCount val="1"/>
                <c:pt idx="0">
                  <c:v>Energy Management</c:v>
                </c:pt>
              </c:strCache>
            </c:strRef>
          </c:tx>
          <c:spPr>
            <a:solidFill>
              <a:schemeClr val="accent2"/>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CPA'!$E$242:$X$242</c:f>
              <c:numCache>
                <c:formatCode>#,##0</c:formatCode>
                <c:ptCount val="20"/>
                <c:pt idx="0">
                  <c:v>7.9915143560642834</c:v>
                </c:pt>
                <c:pt idx="1">
                  <c:v>16.689157990648564</c:v>
                </c:pt>
                <c:pt idx="2">
                  <c:v>26.238087619687285</c:v>
                </c:pt>
                <c:pt idx="3">
                  <c:v>36.53600278796862</c:v>
                </c:pt>
                <c:pt idx="4">
                  <c:v>47.594093066625845</c:v>
                </c:pt>
                <c:pt idx="5">
                  <c:v>59.368739942078378</c:v>
                </c:pt>
                <c:pt idx="6">
                  <c:v>71.255560278720367</c:v>
                </c:pt>
                <c:pt idx="7">
                  <c:v>82.843223861094742</c:v>
                </c:pt>
                <c:pt idx="8">
                  <c:v>93.589616790809572</c:v>
                </c:pt>
                <c:pt idx="9">
                  <c:v>102.96639709932529</c:v>
                </c:pt>
                <c:pt idx="10">
                  <c:v>110.62269177065464</c:v>
                </c:pt>
                <c:pt idx="11">
                  <c:v>116.49788304382754</c:v>
                </c:pt>
                <c:pt idx="12">
                  <c:v>120.82348158602242</c:v>
                </c:pt>
                <c:pt idx="13">
                  <c:v>123.91761922792185</c:v>
                </c:pt>
                <c:pt idx="14">
                  <c:v>125.94189914056463</c:v>
                </c:pt>
                <c:pt idx="15">
                  <c:v>127.88737054215677</c:v>
                </c:pt>
                <c:pt idx="16">
                  <c:v>129.5197580374458</c:v>
                </c:pt>
                <c:pt idx="17">
                  <c:v>131.15076330122798</c:v>
                </c:pt>
                <c:pt idx="18">
                  <c:v>132.78126244488774</c:v>
                </c:pt>
                <c:pt idx="19">
                  <c:v>134.41158516736539</c:v>
                </c:pt>
              </c:numCache>
            </c:numRef>
          </c:val>
          <c:extLst xmlns:c16r2="http://schemas.microsoft.com/office/drawing/2015/06/chart">
            <c:ext xmlns:c16="http://schemas.microsoft.com/office/drawing/2014/chart" uri="{C3380CC4-5D6E-409C-BE32-E72D297353CC}">
              <c16:uniqueId val="{00000001-E886-49E5-99AE-AFB0D9C0EC15}"/>
            </c:ext>
          </c:extLst>
        </c:ser>
        <c:ser>
          <c:idx val="2"/>
          <c:order val="2"/>
          <c:tx>
            <c:strRef>
              <c:f>'Summary - BPA CPA'!$D$243</c:f>
              <c:strCache>
                <c:ptCount val="1"/>
                <c:pt idx="0">
                  <c:v>Lighting</c:v>
                </c:pt>
              </c:strCache>
            </c:strRef>
          </c:tx>
          <c:spPr>
            <a:solidFill>
              <a:schemeClr val="accent3"/>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CPA'!$E$243:$X$243</c:f>
              <c:numCache>
                <c:formatCode>#,##0</c:formatCode>
                <c:ptCount val="20"/>
                <c:pt idx="0">
                  <c:v>5.4887397447386217</c:v>
                </c:pt>
                <c:pt idx="1">
                  <c:v>9.3359110748884433</c:v>
                </c:pt>
                <c:pt idx="2">
                  <c:v>11.99918222558226</c:v>
                </c:pt>
                <c:pt idx="3">
                  <c:v>14.073339883274082</c:v>
                </c:pt>
                <c:pt idx="4">
                  <c:v>15.890614942301017</c:v>
                </c:pt>
                <c:pt idx="5">
                  <c:v>17.463165207885808</c:v>
                </c:pt>
                <c:pt idx="6">
                  <c:v>18.810338923968047</c:v>
                </c:pt>
                <c:pt idx="7">
                  <c:v>19.954898863987747</c:v>
                </c:pt>
                <c:pt idx="8">
                  <c:v>20.920565056343882</c:v>
                </c:pt>
                <c:pt idx="9">
                  <c:v>21.73047753442815</c:v>
                </c:pt>
                <c:pt idx="10">
                  <c:v>22.406292326018864</c:v>
                </c:pt>
                <c:pt idx="11">
                  <c:v>22.932617414920948</c:v>
                </c:pt>
                <c:pt idx="12">
                  <c:v>23.342519806308019</c:v>
                </c:pt>
                <c:pt idx="13">
                  <c:v>23.661752109703116</c:v>
                </c:pt>
                <c:pt idx="14">
                  <c:v>23.9103704775689</c:v>
                </c:pt>
                <c:pt idx="15">
                  <c:v>24.103994657148707</c:v>
                </c:pt>
                <c:pt idx="16">
                  <c:v>24.254789319827022</c:v>
                </c:pt>
                <c:pt idx="17">
                  <c:v>24.372228321203881</c:v>
                </c:pt>
                <c:pt idx="18">
                  <c:v>24.463689907439303</c:v>
                </c:pt>
                <c:pt idx="19">
                  <c:v>24.5349202624204</c:v>
                </c:pt>
              </c:numCache>
            </c:numRef>
          </c:val>
          <c:extLst xmlns:c16r2="http://schemas.microsoft.com/office/drawing/2015/06/chart">
            <c:ext xmlns:c16="http://schemas.microsoft.com/office/drawing/2014/chart" uri="{C3380CC4-5D6E-409C-BE32-E72D297353CC}">
              <c16:uniqueId val="{00000002-E886-49E5-99AE-AFB0D9C0EC15}"/>
            </c:ext>
          </c:extLst>
        </c:ser>
        <c:ser>
          <c:idx val="3"/>
          <c:order val="3"/>
          <c:tx>
            <c:strRef>
              <c:f>'Summary - BPA CPA'!$D$244</c:f>
              <c:strCache>
                <c:ptCount val="1"/>
                <c:pt idx="0">
                  <c:v>Motors</c:v>
                </c:pt>
              </c:strCache>
            </c:strRef>
          </c:tx>
          <c:spPr>
            <a:solidFill>
              <a:schemeClr val="accent4"/>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CPA'!$E$244:$X$244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3-E886-49E5-99AE-AFB0D9C0EC15}"/>
            </c:ext>
          </c:extLst>
        </c:ser>
        <c:ser>
          <c:idx val="4"/>
          <c:order val="4"/>
          <c:tx>
            <c:strRef>
              <c:f>'Summary - BPA CPA'!$D$245</c:f>
              <c:strCache>
                <c:ptCount val="1"/>
                <c:pt idx="0">
                  <c:v>Fans</c:v>
                </c:pt>
              </c:strCache>
            </c:strRef>
          </c:tx>
          <c:spPr>
            <a:solidFill>
              <a:schemeClr val="accent5"/>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CPA'!$E$245:$X$245</c:f>
              <c:numCache>
                <c:formatCode>#,##0</c:formatCode>
                <c:ptCount val="20"/>
                <c:pt idx="0">
                  <c:v>0.5296641567968382</c:v>
                </c:pt>
                <c:pt idx="1">
                  <c:v>1.1586004777820975</c:v>
                </c:pt>
                <c:pt idx="2">
                  <c:v>1.9072160212319884</c:v>
                </c:pt>
                <c:pt idx="3">
                  <c:v>2.761128735735721</c:v>
                </c:pt>
                <c:pt idx="4">
                  <c:v>3.7219117226736391</c:v>
                </c:pt>
                <c:pt idx="5">
                  <c:v>4.8198972922700483</c:v>
                </c:pt>
                <c:pt idx="6">
                  <c:v>5.9992889865561381</c:v>
                </c:pt>
                <c:pt idx="7">
                  <c:v>7.1891321639724826</c:v>
                </c:pt>
                <c:pt idx="8">
                  <c:v>8.3027112199879678</c:v>
                </c:pt>
                <c:pt idx="9">
                  <c:v>9.257347049951882</c:v>
                </c:pt>
                <c:pt idx="10">
                  <c:v>9.9969905513130879</c:v>
                </c:pt>
                <c:pt idx="11">
                  <c:v>10.507742785770466</c:v>
                </c:pt>
                <c:pt idx="12">
                  <c:v>10.817849476601925</c:v>
                </c:pt>
                <c:pt idx="13">
                  <c:v>10.968594408526014</c:v>
                </c:pt>
                <c:pt idx="14">
                  <c:v>10.97994381150748</c:v>
                </c:pt>
                <c:pt idx="15">
                  <c:v>10.989023333892652</c:v>
                </c:pt>
                <c:pt idx="16">
                  <c:v>10.989085263197397</c:v>
                </c:pt>
                <c:pt idx="17">
                  <c:v>10.989107380806235</c:v>
                </c:pt>
                <c:pt idx="18">
                  <c:v>10.989114920900157</c:v>
                </c:pt>
                <c:pt idx="19">
                  <c:v>10.989117379626435</c:v>
                </c:pt>
              </c:numCache>
            </c:numRef>
          </c:val>
          <c:extLst xmlns:c16r2="http://schemas.microsoft.com/office/drawing/2015/06/chart">
            <c:ext xmlns:c16="http://schemas.microsoft.com/office/drawing/2014/chart" uri="{C3380CC4-5D6E-409C-BE32-E72D297353CC}">
              <c16:uniqueId val="{00000004-E886-49E5-99AE-AFB0D9C0EC15}"/>
            </c:ext>
          </c:extLst>
        </c:ser>
        <c:ser>
          <c:idx val="5"/>
          <c:order val="5"/>
          <c:tx>
            <c:strRef>
              <c:f>'Summary - BPA CPA'!$D$246</c:f>
              <c:strCache>
                <c:ptCount val="1"/>
                <c:pt idx="0">
                  <c:v>Pumps</c:v>
                </c:pt>
              </c:strCache>
            </c:strRef>
          </c:tx>
          <c:spPr>
            <a:solidFill>
              <a:schemeClr val="accent6"/>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CPA'!$E$246:$X$246</c:f>
              <c:numCache>
                <c:formatCode>#,##0</c:formatCode>
                <c:ptCount val="20"/>
                <c:pt idx="0">
                  <c:v>1.6455521945096214</c:v>
                </c:pt>
                <c:pt idx="1">
                  <c:v>3.2911043890192428</c:v>
                </c:pt>
                <c:pt idx="2">
                  <c:v>4.9366565835288645</c:v>
                </c:pt>
                <c:pt idx="3">
                  <c:v>6.5822087780384857</c:v>
                </c:pt>
                <c:pt idx="4">
                  <c:v>8.2277609725481078</c:v>
                </c:pt>
                <c:pt idx="5">
                  <c:v>9.7087579476067667</c:v>
                </c:pt>
                <c:pt idx="6">
                  <c:v>10.893555527653694</c:v>
                </c:pt>
                <c:pt idx="7">
                  <c:v>11.841393591691237</c:v>
                </c:pt>
                <c:pt idx="8">
                  <c:v>12.599664042921271</c:v>
                </c:pt>
                <c:pt idx="9">
                  <c:v>13.206280403905298</c:v>
                </c:pt>
                <c:pt idx="10">
                  <c:v>13.69157349269252</c:v>
                </c:pt>
                <c:pt idx="11">
                  <c:v>14.079807963722297</c:v>
                </c:pt>
                <c:pt idx="12">
                  <c:v>14.39039554054612</c:v>
                </c:pt>
                <c:pt idx="13">
                  <c:v>14.638865602005177</c:v>
                </c:pt>
                <c:pt idx="14">
                  <c:v>14.837641651172422</c:v>
                </c:pt>
                <c:pt idx="15">
                  <c:v>14.996662490506219</c:v>
                </c:pt>
                <c:pt idx="16">
                  <c:v>14.997747134565911</c:v>
                </c:pt>
                <c:pt idx="17">
                  <c:v>14.998134507444373</c:v>
                </c:pt>
                <c:pt idx="18">
                  <c:v>14.998266566380213</c:v>
                </c:pt>
                <c:pt idx="19">
                  <c:v>14.998309629076683</c:v>
                </c:pt>
              </c:numCache>
            </c:numRef>
          </c:val>
          <c:extLst xmlns:c16r2="http://schemas.microsoft.com/office/drawing/2015/06/chart">
            <c:ext xmlns:c16="http://schemas.microsoft.com/office/drawing/2014/chart" uri="{C3380CC4-5D6E-409C-BE32-E72D297353CC}">
              <c16:uniqueId val="{00000005-E886-49E5-99AE-AFB0D9C0EC15}"/>
            </c:ext>
          </c:extLst>
        </c:ser>
        <c:ser>
          <c:idx val="6"/>
          <c:order val="6"/>
          <c:tx>
            <c:strRef>
              <c:f>'Summary - BPA CPA'!$D$247</c:f>
              <c:strCache>
                <c:ptCount val="1"/>
                <c:pt idx="0">
                  <c:v>Transformers</c:v>
                </c:pt>
              </c:strCache>
            </c:strRef>
          </c:tx>
          <c:spPr>
            <a:solidFill>
              <a:schemeClr val="accent1">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CPA'!$E$247:$X$247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6-E886-49E5-99AE-AFB0D9C0EC15}"/>
            </c:ext>
          </c:extLst>
        </c:ser>
        <c:ser>
          <c:idx val="7"/>
          <c:order val="7"/>
          <c:tx>
            <c:strRef>
              <c:f>'Summary - BPA CPA'!$D$248</c:f>
              <c:strCache>
                <c:ptCount val="1"/>
                <c:pt idx="0">
                  <c:v>Misc</c:v>
                </c:pt>
              </c:strCache>
            </c:strRef>
          </c:tx>
          <c:spPr>
            <a:solidFill>
              <a:schemeClr val="accent2">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CPA'!$E$248:$X$248</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7-E886-49E5-99AE-AFB0D9C0EC15}"/>
            </c:ext>
          </c:extLst>
        </c:ser>
        <c:ser>
          <c:idx val="8"/>
          <c:order val="8"/>
          <c:tx>
            <c:strRef>
              <c:f>'Summary - BPA CPA'!$D$249</c:f>
              <c:strCache>
                <c:ptCount val="1"/>
                <c:pt idx="0">
                  <c:v>Hi-Tech</c:v>
                </c:pt>
              </c:strCache>
            </c:strRef>
          </c:tx>
          <c:spPr>
            <a:solidFill>
              <a:schemeClr val="accent3">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CPA'!$E$249:$X$249</c:f>
              <c:numCache>
                <c:formatCode>#,##0</c:formatCode>
                <c:ptCount val="20"/>
                <c:pt idx="0">
                  <c:v>0.26864784460556124</c:v>
                </c:pt>
                <c:pt idx="1">
                  <c:v>0.55122496502486307</c:v>
                </c:pt>
                <c:pt idx="2">
                  <c:v>0.85059475751404912</c:v>
                </c:pt>
                <c:pt idx="3">
                  <c:v>1.1647392187133052</c:v>
                </c:pt>
                <c:pt idx="4">
                  <c:v>1.4938790767913872</c:v>
                </c:pt>
                <c:pt idx="5">
                  <c:v>1.8228375258619507</c:v>
                </c:pt>
                <c:pt idx="6">
                  <c:v>2.1282392576879063</c:v>
                </c:pt>
                <c:pt idx="7">
                  <c:v>2.4071241691850394</c:v>
                </c:pt>
                <c:pt idx="8">
                  <c:v>2.6529215077997259</c:v>
                </c:pt>
                <c:pt idx="9">
                  <c:v>2.8585075660831074</c:v>
                </c:pt>
                <c:pt idx="10">
                  <c:v>3.019599733151785</c:v>
                </c:pt>
                <c:pt idx="11">
                  <c:v>3.137113284116853</c:v>
                </c:pt>
                <c:pt idx="12">
                  <c:v>3.2173038825286104</c:v>
                </c:pt>
                <c:pt idx="13">
                  <c:v>3.267798136120962</c:v>
                </c:pt>
                <c:pt idx="14">
                  <c:v>3.2928647181171509</c:v>
                </c:pt>
                <c:pt idx="15">
                  <c:v>3.3129179837141023</c:v>
                </c:pt>
                <c:pt idx="16">
                  <c:v>3.3130547623620976</c:v>
                </c:pt>
                <c:pt idx="17">
                  <c:v>3.3131036118792387</c:v>
                </c:pt>
                <c:pt idx="18">
                  <c:v>3.3131202651237186</c:v>
                </c:pt>
                <c:pt idx="19">
                  <c:v>3.3131256955295272</c:v>
                </c:pt>
              </c:numCache>
            </c:numRef>
          </c:val>
          <c:extLst xmlns:c16r2="http://schemas.microsoft.com/office/drawing/2015/06/chart">
            <c:ext xmlns:c16="http://schemas.microsoft.com/office/drawing/2014/chart" uri="{C3380CC4-5D6E-409C-BE32-E72D297353CC}">
              <c16:uniqueId val="{00000008-E886-49E5-99AE-AFB0D9C0EC15}"/>
            </c:ext>
          </c:extLst>
        </c:ser>
        <c:ser>
          <c:idx val="9"/>
          <c:order val="9"/>
          <c:tx>
            <c:strRef>
              <c:f>'Summary - BPA CPA'!$D$250</c:f>
              <c:strCache>
                <c:ptCount val="1"/>
                <c:pt idx="0">
                  <c:v>Low &amp; Med Temp Refr</c:v>
                </c:pt>
              </c:strCache>
            </c:strRef>
          </c:tx>
          <c:spPr>
            <a:solidFill>
              <a:schemeClr val="accent4">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CPA'!$E$250:$X$250</c:f>
              <c:numCache>
                <c:formatCode>#,##0</c:formatCode>
                <c:ptCount val="20"/>
                <c:pt idx="0">
                  <c:v>2.6351621147232609</c:v>
                </c:pt>
                <c:pt idx="1">
                  <c:v>5.2703242294465218</c:v>
                </c:pt>
                <c:pt idx="2">
                  <c:v>7.9054863441697822</c:v>
                </c:pt>
                <c:pt idx="3">
                  <c:v>10.540648458893044</c:v>
                </c:pt>
                <c:pt idx="4">
                  <c:v>13.175810573616305</c:v>
                </c:pt>
                <c:pt idx="5">
                  <c:v>15.547456476867239</c:v>
                </c:pt>
                <c:pt idx="6">
                  <c:v>17.444773199467988</c:v>
                </c:pt>
                <c:pt idx="7">
                  <c:v>18.962626577548587</c:v>
                </c:pt>
                <c:pt idx="8">
                  <c:v>20.176909280013067</c:v>
                </c:pt>
                <c:pt idx="9">
                  <c:v>21.148335441984649</c:v>
                </c:pt>
                <c:pt idx="10">
                  <c:v>21.925476371561913</c:v>
                </c:pt>
                <c:pt idx="11">
                  <c:v>22.547189115223727</c:v>
                </c:pt>
                <c:pt idx="12">
                  <c:v>23.044559310153179</c:v>
                </c:pt>
                <c:pt idx="13">
                  <c:v>23.442455466096739</c:v>
                </c:pt>
                <c:pt idx="14">
                  <c:v>23.760772390851585</c:v>
                </c:pt>
                <c:pt idx="15">
                  <c:v>24.015425930655464</c:v>
                </c:pt>
                <c:pt idx="16">
                  <c:v>24.017162863062463</c:v>
                </c:pt>
                <c:pt idx="17">
                  <c:v>24.017783196064961</c:v>
                </c:pt>
                <c:pt idx="18">
                  <c:v>24.017994673224909</c:v>
                </c:pt>
                <c:pt idx="19">
                  <c:v>24.018063633168371</c:v>
                </c:pt>
              </c:numCache>
            </c:numRef>
          </c:val>
          <c:extLst xmlns:c16r2="http://schemas.microsoft.com/office/drawing/2015/06/chart">
            <c:ext xmlns:c16="http://schemas.microsoft.com/office/drawing/2014/chart" uri="{C3380CC4-5D6E-409C-BE32-E72D297353CC}">
              <c16:uniqueId val="{00000009-E886-49E5-99AE-AFB0D9C0EC15}"/>
            </c:ext>
          </c:extLst>
        </c:ser>
        <c:ser>
          <c:idx val="10"/>
          <c:order val="10"/>
          <c:tx>
            <c:strRef>
              <c:f>'Summary - BPA CPA'!$D$251</c:f>
              <c:strCache>
                <c:ptCount val="1"/>
                <c:pt idx="0">
                  <c:v>Metals</c:v>
                </c:pt>
              </c:strCache>
            </c:strRef>
          </c:tx>
          <c:spPr>
            <a:solidFill>
              <a:schemeClr val="accent5">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CPA'!$E$251:$X$251</c:f>
              <c:numCache>
                <c:formatCode>#,##0</c:formatCode>
                <c:ptCount val="20"/>
                <c:pt idx="0">
                  <c:v>4.8547867648924175E-3</c:v>
                </c:pt>
                <c:pt idx="1">
                  <c:v>9.7095735297848349E-3</c:v>
                </c:pt>
                <c:pt idx="2">
                  <c:v>1.4564360294677253E-2</c:v>
                </c:pt>
                <c:pt idx="3">
                  <c:v>1.941914705956967E-2</c:v>
                </c:pt>
                <c:pt idx="4">
                  <c:v>2.4273933824462086E-2</c:v>
                </c:pt>
                <c:pt idx="5">
                  <c:v>2.9128720589354503E-2</c:v>
                </c:pt>
                <c:pt idx="6">
                  <c:v>3.398350735424692E-2</c:v>
                </c:pt>
                <c:pt idx="7">
                  <c:v>3.883829411913934E-2</c:v>
                </c:pt>
                <c:pt idx="8">
                  <c:v>4.369308088403176E-2</c:v>
                </c:pt>
                <c:pt idx="9">
                  <c:v>4.854786764892418E-2</c:v>
                </c:pt>
                <c:pt idx="10">
                  <c:v>5.34026544138166E-2</c:v>
                </c:pt>
                <c:pt idx="11">
                  <c:v>5.825744117870902E-2</c:v>
                </c:pt>
                <c:pt idx="12">
                  <c:v>6.311222794360144E-2</c:v>
                </c:pt>
                <c:pt idx="13">
                  <c:v>6.7967014708493853E-2</c:v>
                </c:pt>
                <c:pt idx="14">
                  <c:v>7.2821801473386266E-2</c:v>
                </c:pt>
                <c:pt idx="15">
                  <c:v>7.7676588238278679E-2</c:v>
                </c:pt>
                <c:pt idx="16">
                  <c:v>8.2531375003171092E-2</c:v>
                </c:pt>
                <c:pt idx="17">
                  <c:v>8.7386161768063506E-2</c:v>
                </c:pt>
                <c:pt idx="18">
                  <c:v>9.2240948532955919E-2</c:v>
                </c:pt>
                <c:pt idx="19">
                  <c:v>9.7095735297848332E-2</c:v>
                </c:pt>
              </c:numCache>
            </c:numRef>
          </c:val>
          <c:extLst xmlns:c16r2="http://schemas.microsoft.com/office/drawing/2015/06/chart">
            <c:ext xmlns:c16="http://schemas.microsoft.com/office/drawing/2014/chart" uri="{C3380CC4-5D6E-409C-BE32-E72D297353CC}">
              <c16:uniqueId val="{0000000A-E886-49E5-99AE-AFB0D9C0EC15}"/>
            </c:ext>
          </c:extLst>
        </c:ser>
        <c:ser>
          <c:idx val="11"/>
          <c:order val="11"/>
          <c:tx>
            <c:strRef>
              <c:f>'Summary - BPA CPA'!$D$252</c:f>
              <c:strCache>
                <c:ptCount val="1"/>
                <c:pt idx="0">
                  <c:v>Pulp</c:v>
                </c:pt>
              </c:strCache>
            </c:strRef>
          </c:tx>
          <c:spPr>
            <a:solidFill>
              <a:schemeClr val="accent6">
                <a:lumMod val="6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CPA'!$E$252:$X$252</c:f>
              <c:numCache>
                <c:formatCode>#,##0</c:formatCode>
                <c:ptCount val="20"/>
                <c:pt idx="0">
                  <c:v>0.22010545609751203</c:v>
                </c:pt>
                <c:pt idx="1">
                  <c:v>0.44021091219502406</c:v>
                </c:pt>
                <c:pt idx="2">
                  <c:v>0.66031636829253604</c:v>
                </c:pt>
                <c:pt idx="3">
                  <c:v>0.88042182439004812</c:v>
                </c:pt>
                <c:pt idx="4">
                  <c:v>1.1005272804875603</c:v>
                </c:pt>
                <c:pt idx="5">
                  <c:v>1.3206327365850723</c:v>
                </c:pt>
                <c:pt idx="6">
                  <c:v>1.5407381926825843</c:v>
                </c:pt>
                <c:pt idx="7">
                  <c:v>1.7608436487800962</c:v>
                </c:pt>
                <c:pt idx="8">
                  <c:v>1.9809491048776084</c:v>
                </c:pt>
                <c:pt idx="9">
                  <c:v>2.2010545609751206</c:v>
                </c:pt>
                <c:pt idx="10">
                  <c:v>2.4211600170726326</c:v>
                </c:pt>
                <c:pt idx="11">
                  <c:v>2.6412654731701446</c:v>
                </c:pt>
                <c:pt idx="12">
                  <c:v>2.8613709292676566</c:v>
                </c:pt>
                <c:pt idx="13">
                  <c:v>3.0814763853651685</c:v>
                </c:pt>
                <c:pt idx="14">
                  <c:v>3.3015818414626805</c:v>
                </c:pt>
                <c:pt idx="15">
                  <c:v>3.5216872975601929</c:v>
                </c:pt>
                <c:pt idx="16">
                  <c:v>3.7417927536577054</c:v>
                </c:pt>
                <c:pt idx="17">
                  <c:v>3.9618982097552173</c:v>
                </c:pt>
                <c:pt idx="18">
                  <c:v>4.1820036658527293</c:v>
                </c:pt>
                <c:pt idx="19">
                  <c:v>4.4021091219502413</c:v>
                </c:pt>
              </c:numCache>
            </c:numRef>
          </c:val>
          <c:extLst xmlns:c16r2="http://schemas.microsoft.com/office/drawing/2015/06/chart">
            <c:ext xmlns:c16="http://schemas.microsoft.com/office/drawing/2014/chart" uri="{C3380CC4-5D6E-409C-BE32-E72D297353CC}">
              <c16:uniqueId val="{0000000B-E886-49E5-99AE-AFB0D9C0EC15}"/>
            </c:ext>
          </c:extLst>
        </c:ser>
        <c:ser>
          <c:idx val="12"/>
          <c:order val="12"/>
          <c:tx>
            <c:strRef>
              <c:f>'Summary - BPA CPA'!$D$253</c:f>
              <c:strCache>
                <c:ptCount val="1"/>
                <c:pt idx="0">
                  <c:v>Paper</c:v>
                </c:pt>
              </c:strCache>
            </c:strRef>
          </c:tx>
          <c:spPr>
            <a:solidFill>
              <a:schemeClr val="accent1">
                <a:lumMod val="80000"/>
                <a:lumOff val="2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CPA'!$E$253:$X$253</c:f>
              <c:numCache>
                <c:formatCode>#,##0</c:formatCode>
                <c:ptCount val="20"/>
                <c:pt idx="0">
                  <c:v>0.23178841910155554</c:v>
                </c:pt>
                <c:pt idx="1">
                  <c:v>0.46357683820311107</c:v>
                </c:pt>
                <c:pt idx="2">
                  <c:v>0.69536525730466658</c:v>
                </c:pt>
                <c:pt idx="3">
                  <c:v>0.92715367640622215</c:v>
                </c:pt>
                <c:pt idx="4">
                  <c:v>1.1589420955077776</c:v>
                </c:pt>
                <c:pt idx="5">
                  <c:v>1.3907305146093332</c:v>
                </c:pt>
                <c:pt idx="6">
                  <c:v>1.622518933710889</c:v>
                </c:pt>
                <c:pt idx="7">
                  <c:v>1.8543073528124443</c:v>
                </c:pt>
                <c:pt idx="8">
                  <c:v>2.0860957719139996</c:v>
                </c:pt>
                <c:pt idx="9">
                  <c:v>2.3178841910155552</c:v>
                </c:pt>
                <c:pt idx="10">
                  <c:v>2.5496726101171108</c:v>
                </c:pt>
                <c:pt idx="11">
                  <c:v>2.7814610292186663</c:v>
                </c:pt>
                <c:pt idx="12">
                  <c:v>3.0132494483202215</c:v>
                </c:pt>
                <c:pt idx="13">
                  <c:v>3.245037867421777</c:v>
                </c:pt>
                <c:pt idx="14">
                  <c:v>3.4768262865233326</c:v>
                </c:pt>
                <c:pt idx="15">
                  <c:v>3.7086147056248882</c:v>
                </c:pt>
                <c:pt idx="16">
                  <c:v>3.9404031247264433</c:v>
                </c:pt>
                <c:pt idx="17">
                  <c:v>4.1721915438279993</c:v>
                </c:pt>
                <c:pt idx="18">
                  <c:v>4.4039799629295544</c:v>
                </c:pt>
                <c:pt idx="19">
                  <c:v>4.6357683820311095</c:v>
                </c:pt>
              </c:numCache>
            </c:numRef>
          </c:val>
          <c:extLst xmlns:c16r2="http://schemas.microsoft.com/office/drawing/2015/06/chart">
            <c:ext xmlns:c16="http://schemas.microsoft.com/office/drawing/2014/chart" uri="{C3380CC4-5D6E-409C-BE32-E72D297353CC}">
              <c16:uniqueId val="{0000000C-E886-49E5-99AE-AFB0D9C0EC15}"/>
            </c:ext>
          </c:extLst>
        </c:ser>
        <c:ser>
          <c:idx val="13"/>
          <c:order val="13"/>
          <c:tx>
            <c:strRef>
              <c:f>'Summary - BPA CPA'!$D$254</c:f>
              <c:strCache>
                <c:ptCount val="1"/>
                <c:pt idx="0">
                  <c:v>Material Handling</c:v>
                </c:pt>
              </c:strCache>
            </c:strRef>
          </c:tx>
          <c:spPr>
            <a:solidFill>
              <a:schemeClr val="accent2">
                <a:lumMod val="80000"/>
                <a:lumOff val="2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CPA'!$E$254:$X$254</c:f>
              <c:numCache>
                <c:formatCode>#,##0</c:formatCode>
                <c:ptCount val="20"/>
                <c:pt idx="0">
                  <c:v>0.51625656021513855</c:v>
                </c:pt>
                <c:pt idx="1">
                  <c:v>1.1501372826059697</c:v>
                </c:pt>
                <c:pt idx="2">
                  <c:v>1.9258217864225964</c:v>
                </c:pt>
                <c:pt idx="3">
                  <c:v>2.8262692751699312</c:v>
                </c:pt>
                <c:pt idx="4">
                  <c:v>3.853343662397084</c:v>
                </c:pt>
                <c:pt idx="5">
                  <c:v>5.0541170783639267</c:v>
                </c:pt>
                <c:pt idx="6">
                  <c:v>6.3713841630998829</c:v>
                </c:pt>
                <c:pt idx="7">
                  <c:v>7.7170655378842348</c:v>
                </c:pt>
                <c:pt idx="8">
                  <c:v>8.9852087371836866</c:v>
                </c:pt>
                <c:pt idx="9">
                  <c:v>10.075285232434263</c:v>
                </c:pt>
                <c:pt idx="10">
                  <c:v>10.918832447774577</c:v>
                </c:pt>
                <c:pt idx="11">
                  <c:v>11.497740468283192</c:v>
                </c:pt>
                <c:pt idx="12">
                  <c:v>11.844163442929579</c:v>
                </c:pt>
                <c:pt idx="13">
                  <c:v>12.005966516631128</c:v>
                </c:pt>
                <c:pt idx="14">
                  <c:v>12.005966516631128</c:v>
                </c:pt>
                <c:pt idx="15">
                  <c:v>12.005966516631128</c:v>
                </c:pt>
                <c:pt idx="16">
                  <c:v>12.005966516631128</c:v>
                </c:pt>
                <c:pt idx="17">
                  <c:v>12.005966516631128</c:v>
                </c:pt>
                <c:pt idx="18">
                  <c:v>12.005966516631128</c:v>
                </c:pt>
                <c:pt idx="19">
                  <c:v>12.005966516631128</c:v>
                </c:pt>
              </c:numCache>
            </c:numRef>
          </c:val>
          <c:extLst xmlns:c16r2="http://schemas.microsoft.com/office/drawing/2015/06/chart">
            <c:ext xmlns:c16="http://schemas.microsoft.com/office/drawing/2014/chart" uri="{C3380CC4-5D6E-409C-BE32-E72D297353CC}">
              <c16:uniqueId val="{0000000D-E886-49E5-99AE-AFB0D9C0EC15}"/>
            </c:ext>
          </c:extLst>
        </c:ser>
        <c:ser>
          <c:idx val="14"/>
          <c:order val="14"/>
          <c:tx>
            <c:strRef>
              <c:f>'Summary - BPA CPA'!$D$255</c:f>
              <c:strCache>
                <c:ptCount val="1"/>
                <c:pt idx="0">
                  <c:v>Wood</c:v>
                </c:pt>
              </c:strCache>
            </c:strRef>
          </c:tx>
          <c:spPr>
            <a:solidFill>
              <a:schemeClr val="accent3">
                <a:lumMod val="80000"/>
                <a:lumOff val="20000"/>
              </a:schemeClr>
            </a:solidFill>
            <a:ln>
              <a:noFill/>
            </a:ln>
            <a:effectLst/>
          </c:spPr>
          <c:invertIfNegative val="0"/>
          <c:cat>
            <c:numRef>
              <c:f>'Summary - BPA CPA'!$E$240:$X$240</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CPA'!$E$255:$X$255</c:f>
              <c:numCache>
                <c:formatCode>#,##0</c:formatCode>
                <c:ptCount val="20"/>
                <c:pt idx="0">
                  <c:v>0.31343603207305037</c:v>
                </c:pt>
                <c:pt idx="1">
                  <c:v>0.69828549209925328</c:v>
                </c:pt>
                <c:pt idx="2">
                  <c:v>1.1692286078933043</c:v>
                </c:pt>
                <c:pt idx="3">
                  <c:v>1.71591936150909</c:v>
                </c:pt>
                <c:pt idx="4">
                  <c:v>2.3394893950640814</c:v>
                </c:pt>
                <c:pt idx="5">
                  <c:v>3.0685177192031636</c:v>
                </c:pt>
                <c:pt idx="6">
                  <c:v>3.8682731122349043</c:v>
                </c:pt>
                <c:pt idx="7">
                  <c:v>4.6852797384969422</c:v>
                </c:pt>
                <c:pt idx="8">
                  <c:v>5.4552104340472365</c:v>
                </c:pt>
                <c:pt idx="9">
                  <c:v>6.1170310822634155</c:v>
                </c:pt>
                <c:pt idx="10">
                  <c:v>6.6291758420943738</c:v>
                </c:pt>
                <c:pt idx="11">
                  <c:v>6.9806495992663296</c:v>
                </c:pt>
                <c:pt idx="12">
                  <c:v>7.1909741761527863</c:v>
                </c:pt>
                <c:pt idx="13">
                  <c:v>7.2892100482104754</c:v>
                </c:pt>
                <c:pt idx="14">
                  <c:v>7.2892100482104754</c:v>
                </c:pt>
                <c:pt idx="15">
                  <c:v>7.2892100482104754</c:v>
                </c:pt>
                <c:pt idx="16">
                  <c:v>7.2892100482104754</c:v>
                </c:pt>
                <c:pt idx="17">
                  <c:v>7.2892100482104754</c:v>
                </c:pt>
                <c:pt idx="18">
                  <c:v>7.2892100482104754</c:v>
                </c:pt>
                <c:pt idx="19">
                  <c:v>7.2892100482104754</c:v>
                </c:pt>
              </c:numCache>
            </c:numRef>
          </c:val>
          <c:extLst xmlns:c16r2="http://schemas.microsoft.com/office/drawing/2015/06/chart">
            <c:ext xmlns:c16="http://schemas.microsoft.com/office/drawing/2014/chart" uri="{C3380CC4-5D6E-409C-BE32-E72D297353CC}">
              <c16:uniqueId val="{0000000E-E886-49E5-99AE-AFB0D9C0EC15}"/>
            </c:ext>
          </c:extLst>
        </c:ser>
        <c:dLbls>
          <c:showLegendKey val="0"/>
          <c:showVal val="0"/>
          <c:showCatName val="0"/>
          <c:showSerName val="0"/>
          <c:showPercent val="0"/>
          <c:showBubbleSize val="0"/>
        </c:dLbls>
        <c:gapWidth val="50"/>
        <c:overlap val="100"/>
        <c:axId val="40018688"/>
        <c:axId val="40020224"/>
      </c:barChart>
      <c:catAx>
        <c:axId val="4001868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20224"/>
        <c:crosses val="autoZero"/>
        <c:auto val="1"/>
        <c:lblAlgn val="ctr"/>
        <c:lblOffset val="100"/>
        <c:noMultiLvlLbl val="0"/>
      </c:catAx>
      <c:valAx>
        <c:axId val="4002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1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r>
              <a:rPr lang="en-US" baseline="0"/>
              <a:t> Potential by End Use</a:t>
            </a:r>
            <a:endParaRPr lang="en-US"/>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0EC-4444-A0FE-65110840848D}"/>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0EC-4444-A0FE-65110840848D}"/>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0EC-4444-A0FE-65110840848D}"/>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0EC-4444-A0FE-65110840848D}"/>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E0EC-4444-A0FE-65110840848D}"/>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E0EC-4444-A0FE-65110840848D}"/>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E0EC-4444-A0FE-65110840848D}"/>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E0EC-4444-A0FE-65110840848D}"/>
              </c:ext>
            </c:extLst>
          </c:dPt>
          <c:dLbls>
            <c:dLbl>
              <c:idx val="6"/>
              <c:layout>
                <c:manualLayout>
                  <c:x val="2.223917634901491E-2"/>
                  <c:y val="-0.1339632235850930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19377187926900885"/>
                      <c:h val="0.19849654198108438"/>
                    </c:manualLayout>
                  </c15:layout>
                </c:ext>
                <c:ext xmlns:c16="http://schemas.microsoft.com/office/drawing/2014/chart" uri="{C3380CC4-5D6E-409C-BE32-E72D297353CC}">
                  <c16:uniqueId val="{0000000D-E0EC-4444-A0FE-65110840848D}"/>
                </c:ext>
              </c:extLst>
            </c:dLbl>
            <c:dLbl>
              <c:idx val="7"/>
              <c:layout>
                <c:manualLayout>
                  <c:x val="7.50568508036598E-2"/>
                  <c:y val="6.929132254401362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0EC-4444-A0FE-6511084084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'Summary - BPA CPA'!$D$325:$D$332</c:f>
              <c:strCache>
                <c:ptCount val="8"/>
                <c:pt idx="0">
                  <c:v>Water Heating</c:v>
                </c:pt>
                <c:pt idx="1">
                  <c:v>HVAC</c:v>
                </c:pt>
                <c:pt idx="2">
                  <c:v>Dryer</c:v>
                </c:pt>
                <c:pt idx="3">
                  <c:v>Electronics</c:v>
                </c:pt>
                <c:pt idx="4">
                  <c:v>Whole Bldg/Meter Level</c:v>
                </c:pt>
                <c:pt idx="5">
                  <c:v>Lighting</c:v>
                </c:pt>
                <c:pt idx="6">
                  <c:v>Food Preparation</c:v>
                </c:pt>
                <c:pt idx="7">
                  <c:v>Refrigeration</c:v>
                </c:pt>
              </c:strCache>
            </c:strRef>
          </c:cat>
          <c:val>
            <c:numRef>
              <c:f>'Summary - BPA CPA'!$X$325:$X$332</c:f>
              <c:numCache>
                <c:formatCode>#,##0</c:formatCode>
                <c:ptCount val="8"/>
                <c:pt idx="0">
                  <c:v>341.6335231838741</c:v>
                </c:pt>
                <c:pt idx="1">
                  <c:v>359.30481616829161</c:v>
                </c:pt>
                <c:pt idx="2">
                  <c:v>24.056797229289149</c:v>
                </c:pt>
                <c:pt idx="3">
                  <c:v>77.419318103416742</c:v>
                </c:pt>
                <c:pt idx="4">
                  <c:v>20.698302541740443</c:v>
                </c:pt>
                <c:pt idx="5">
                  <c:v>61.941158672718196</c:v>
                </c:pt>
                <c:pt idx="6">
                  <c:v>11.839529295166537</c:v>
                </c:pt>
                <c:pt idx="7">
                  <c:v>23.374831785772809</c:v>
                </c:pt>
              </c:numCache>
            </c:numRef>
          </c:val>
          <c:extLst xmlns:c16r2="http://schemas.microsoft.com/office/drawing/2015/06/chart">
            <c:ext xmlns:c16="http://schemas.microsoft.com/office/drawing/2014/chart" uri="{C3380CC4-5D6E-409C-BE32-E72D297353CC}">
              <c16:uniqueId val="{00000010-E0EC-4444-A0FE-65110840848D}"/>
            </c:ext>
          </c:extLst>
        </c:ser>
        <c:dLbls>
          <c:showLegendKey val="0"/>
          <c:showVal val="0"/>
          <c:showCatName val="0"/>
          <c:showSerName val="0"/>
          <c:showPercent val="0"/>
          <c:showBubbleSize val="0"/>
          <c:showLeaderLines val="1"/>
        </c:dLbls>
        <c:firstSliceAng val="12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912F-4DDC-99E8-536395DE3E8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912F-4DDC-99E8-536395DE3E8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912F-4DDC-99E8-536395DE3E8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912F-4DDC-99E8-536395DE3E8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912F-4DDC-99E8-536395DE3E8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912F-4DDC-99E8-536395DE3E85}"/>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912F-4DDC-99E8-536395DE3E85}"/>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912F-4DDC-99E8-536395DE3E85}"/>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912F-4DDC-99E8-536395DE3E85}"/>
              </c:ext>
            </c:extLst>
          </c:dPt>
          <c:dLbls>
            <c:dLbl>
              <c:idx val="5"/>
              <c:layout>
                <c:manualLayout>
                  <c:x val="2.9738772532614029E-2"/>
                  <c:y val="-6.826098269889199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12F-4DDC-99E8-536395DE3E85}"/>
                </c:ext>
              </c:extLst>
            </c:dLbl>
            <c:dLbl>
              <c:idx val="6"/>
              <c:layout>
                <c:manualLayout>
                  <c:x val="2.5163576758365717E-2"/>
                  <c:y val="-3.212281538771384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12F-4DDC-99E8-536395DE3E85}"/>
                </c:ext>
              </c:extLst>
            </c:dLbl>
            <c:dLbl>
              <c:idx val="7"/>
              <c:layout>
                <c:manualLayout>
                  <c:x val="4.5751957742483126E-2"/>
                  <c:y val="6.023027885196345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912F-4DDC-99E8-536395DE3E85}"/>
                </c:ext>
              </c:extLst>
            </c:dLbl>
            <c:dLbl>
              <c:idx val="8"/>
              <c:layout>
                <c:manualLayout>
                  <c:x val="2.5163576758365801E-2"/>
                  <c:y val="0.1365219653977838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912F-4DDC-99E8-536395DE3E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'Summary - BPA CPA'!$D$157:$D$165</c:f>
              <c:strCache>
                <c:ptCount val="9"/>
                <c:pt idx="0">
                  <c:v>Lighting</c:v>
                </c:pt>
                <c:pt idx="1">
                  <c:v>Compressed Air</c:v>
                </c:pt>
                <c:pt idx="2">
                  <c:v>Electronics</c:v>
                </c:pt>
                <c:pt idx="3">
                  <c:v>Food Preparation</c:v>
                </c:pt>
                <c:pt idx="4">
                  <c:v>HVAC</c:v>
                </c:pt>
                <c:pt idx="5">
                  <c:v>Motors/Drives</c:v>
                </c:pt>
                <c:pt idx="6">
                  <c:v>Refrigeration</c:v>
                </c:pt>
                <c:pt idx="7">
                  <c:v>Water Heating</c:v>
                </c:pt>
                <c:pt idx="8">
                  <c:v>Process Loads</c:v>
                </c:pt>
              </c:strCache>
            </c:strRef>
          </c:cat>
          <c:val>
            <c:numRef>
              <c:f>'Summary - BPA CPA'!$X$157:$X$165</c:f>
              <c:numCache>
                <c:formatCode>#,##0</c:formatCode>
                <c:ptCount val="9"/>
                <c:pt idx="0">
                  <c:v>192.07595946817565</c:v>
                </c:pt>
                <c:pt idx="1">
                  <c:v>5.3490397567918535</c:v>
                </c:pt>
                <c:pt idx="2">
                  <c:v>106.51591210894982</c:v>
                </c:pt>
                <c:pt idx="3">
                  <c:v>18.374021591349123</c:v>
                </c:pt>
                <c:pt idx="4">
                  <c:v>169.85228482324902</c:v>
                </c:pt>
                <c:pt idx="5">
                  <c:v>10.003084660411306</c:v>
                </c:pt>
                <c:pt idx="6">
                  <c:v>22.895998290816529</c:v>
                </c:pt>
                <c:pt idx="7">
                  <c:v>3.376269947958058</c:v>
                </c:pt>
                <c:pt idx="8">
                  <c:v>13.555931085911595</c:v>
                </c:pt>
              </c:numCache>
            </c:numRef>
          </c:val>
          <c:extLst xmlns:c16r2="http://schemas.microsoft.com/office/drawing/2015/06/chart">
            <c:ext xmlns:c16="http://schemas.microsoft.com/office/drawing/2014/chart" uri="{C3380CC4-5D6E-409C-BE32-E72D297353CC}">
              <c16:uniqueId val="{00000012-912F-4DDC-99E8-536395DE3E85}"/>
            </c:ext>
          </c:extLst>
        </c:ser>
        <c:dLbls>
          <c:showLegendKey val="0"/>
          <c:showVal val="0"/>
          <c:showCatName val="0"/>
          <c:showSerName val="0"/>
          <c:showPercent val="0"/>
          <c:showBubbleSize val="0"/>
          <c:showLeaderLines val="1"/>
        </c:dLbls>
        <c:firstSliceAng val="119"/>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Cumulative 20-Year Potential Supply Curve (TRC $/MWh bins)</a:t>
            </a:r>
          </a:p>
        </c:rich>
      </c:tx>
      <c:overlay val="0"/>
      <c:spPr>
        <a:noFill/>
        <a:ln>
          <a:noFill/>
        </a:ln>
        <a:effectLst/>
      </c:spPr>
    </c:title>
    <c:autoTitleDeleted val="0"/>
    <c:plotArea>
      <c:layout/>
      <c:barChart>
        <c:barDir val="col"/>
        <c:grouping val="clustered"/>
        <c:varyColors val="0"/>
        <c:ser>
          <c:idx val="0"/>
          <c:order val="0"/>
          <c:tx>
            <c:strRef>
              <c:f>'Summary - BPA CPA'!$E$356</c:f>
              <c:strCache>
                <c:ptCount val="1"/>
                <c:pt idx="0">
                  <c:v>Cumulative 20-Year Potential (aMW)</c:v>
                </c:pt>
              </c:strCache>
            </c:strRef>
          </c:tx>
          <c:spPr>
            <a:solidFill>
              <a:schemeClr val="accent1"/>
            </a:solidFill>
            <a:ln>
              <a:noFill/>
            </a:ln>
            <a:effectLst/>
          </c:spPr>
          <c:invertIfNegative val="0"/>
          <c:cat>
            <c:strRef>
              <c:f>'Summary - BPA CPA'!$D$357:$D$377</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CPA'!$E$357:$E$377</c:f>
              <c:numCache>
                <c:formatCode>#,##0</c:formatCode>
                <c:ptCount val="21"/>
                <c:pt idx="0">
                  <c:v>199.33569032498758</c:v>
                </c:pt>
                <c:pt idx="1">
                  <c:v>236.05603700303908</c:v>
                </c:pt>
                <c:pt idx="2">
                  <c:v>282.19850790163798</c:v>
                </c:pt>
                <c:pt idx="3">
                  <c:v>291.18398257990191</c:v>
                </c:pt>
                <c:pt idx="4">
                  <c:v>309.30727779382852</c:v>
                </c:pt>
                <c:pt idx="5">
                  <c:v>352.03187854691413</c:v>
                </c:pt>
                <c:pt idx="6">
                  <c:v>369.83983620602856</c:v>
                </c:pt>
                <c:pt idx="7">
                  <c:v>432.00582327084663</c:v>
                </c:pt>
                <c:pt idx="8">
                  <c:v>543.71072285595881</c:v>
                </c:pt>
                <c:pt idx="9">
                  <c:v>545.49280459681984</c:v>
                </c:pt>
                <c:pt idx="10">
                  <c:v>568.5872643136629</c:v>
                </c:pt>
                <c:pt idx="11">
                  <c:v>597.24293487313798</c:v>
                </c:pt>
                <c:pt idx="12">
                  <c:v>617.30712905707242</c:v>
                </c:pt>
                <c:pt idx="13">
                  <c:v>618.8922145332125</c:v>
                </c:pt>
                <c:pt idx="14">
                  <c:v>640.03610362238987</c:v>
                </c:pt>
                <c:pt idx="15">
                  <c:v>722.27768345432924</c:v>
                </c:pt>
                <c:pt idx="16">
                  <c:v>752.03619326291209</c:v>
                </c:pt>
                <c:pt idx="17">
                  <c:v>796.12950833444665</c:v>
                </c:pt>
                <c:pt idx="18">
                  <c:v>796.12950833444665</c:v>
                </c:pt>
                <c:pt idx="19">
                  <c:v>796.12950833444665</c:v>
                </c:pt>
                <c:pt idx="20">
                  <c:v>920.26827698026932</c:v>
                </c:pt>
              </c:numCache>
            </c:numRef>
          </c:val>
          <c:extLst xmlns:c16r2="http://schemas.microsoft.com/office/drawing/2015/06/chart">
            <c:ext xmlns:c16="http://schemas.microsoft.com/office/drawing/2014/chart" uri="{C3380CC4-5D6E-409C-BE32-E72D297353CC}">
              <c16:uniqueId val="{00000000-5F05-463E-BC95-4A5AD2E54336}"/>
            </c:ext>
          </c:extLst>
        </c:ser>
        <c:dLbls>
          <c:showLegendKey val="0"/>
          <c:showVal val="0"/>
          <c:showCatName val="0"/>
          <c:showSerName val="0"/>
          <c:showPercent val="0"/>
          <c:showBubbleSize val="0"/>
        </c:dLbls>
        <c:gapWidth val="50"/>
        <c:overlap val="-27"/>
        <c:axId val="40229504"/>
        <c:axId val="40235392"/>
      </c:barChart>
      <c:catAx>
        <c:axId val="4022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5392"/>
        <c:crosses val="autoZero"/>
        <c:auto val="1"/>
        <c:lblAlgn val="ctr"/>
        <c:lblOffset val="100"/>
        <c:noMultiLvlLbl val="0"/>
      </c:catAx>
      <c:valAx>
        <c:axId val="40235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295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Technical Achievable Potential - BPA CPA</a:t>
            </a:r>
          </a:p>
        </c:rich>
      </c:tx>
      <c:overlay val="0"/>
      <c:spPr>
        <a:noFill/>
        <a:ln>
          <a:noFill/>
        </a:ln>
        <a:effectLst/>
      </c:spPr>
    </c:title>
    <c:autoTitleDeleted val="0"/>
    <c:plotArea>
      <c:layout/>
      <c:barChart>
        <c:barDir val="col"/>
        <c:grouping val="stacked"/>
        <c:varyColors val="0"/>
        <c:ser>
          <c:idx val="0"/>
          <c:order val="0"/>
          <c:tx>
            <c:strRef>
              <c:f>'Summary - BPA CPA'!$C$19</c:f>
              <c:strCache>
                <c:ptCount val="1"/>
                <c:pt idx="0">
                  <c:v>Agricultural</c:v>
                </c:pt>
              </c:strCache>
            </c:strRef>
          </c:tx>
          <c:spPr>
            <a:solidFill>
              <a:schemeClr val="accent1"/>
            </a:solidFill>
            <a:ln>
              <a:noFill/>
            </a:ln>
            <a:effectLst/>
          </c:spPr>
          <c:invertIfNegative val="0"/>
          <c:cat>
            <c:numRef>
              <c:f>'Summary - BPA CPA'!$D$18:$W$18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CPA'!$D$19:$W$19</c:f>
              <c:numCache>
                <c:formatCode>#,##0</c:formatCode>
                <c:ptCount val="20"/>
                <c:pt idx="0">
                  <c:v>2.8626589624228038</c:v>
                </c:pt>
                <c:pt idx="1">
                  <c:v>5.5958956710977832</c:v>
                </c:pt>
                <c:pt idx="2">
                  <c:v>8.2721294860277705</c:v>
                </c:pt>
                <c:pt idx="3">
                  <c:v>10.987561868355431</c:v>
                </c:pt>
                <c:pt idx="4">
                  <c:v>13.810707703042361</c:v>
                </c:pt>
                <c:pt idx="5">
                  <c:v>16.565433492165891</c:v>
                </c:pt>
                <c:pt idx="6">
                  <c:v>19.077300908111454</c:v>
                </c:pt>
                <c:pt idx="7">
                  <c:v>21.445877195171942</c:v>
                </c:pt>
                <c:pt idx="8">
                  <c:v>23.742441922047096</c:v>
                </c:pt>
                <c:pt idx="9">
                  <c:v>26.006989064842603</c:v>
                </c:pt>
                <c:pt idx="10">
                  <c:v>28.256123129395785</c:v>
                </c:pt>
                <c:pt idx="11">
                  <c:v>30.447105252463984</c:v>
                </c:pt>
                <c:pt idx="12">
                  <c:v>32.526899032516148</c:v>
                </c:pt>
                <c:pt idx="13">
                  <c:v>34.425144743486982</c:v>
                </c:pt>
                <c:pt idx="14">
                  <c:v>36.071552888535685</c:v>
                </c:pt>
                <c:pt idx="15">
                  <c:v>37.424452058685688</c:v>
                </c:pt>
                <c:pt idx="16">
                  <c:v>38.260298597061805</c:v>
                </c:pt>
                <c:pt idx="17">
                  <c:v>38.83533799746747</c:v>
                </c:pt>
                <c:pt idx="18">
                  <c:v>39.193406266550042</c:v>
                </c:pt>
                <c:pt idx="19">
                  <c:v>39.370643628614218</c:v>
                </c:pt>
              </c:numCache>
            </c:numRef>
          </c:val>
          <c:extLst xmlns:c16r2="http://schemas.microsoft.com/office/drawing/2015/06/chart">
            <c:ext xmlns:c16="http://schemas.microsoft.com/office/drawing/2014/chart" uri="{C3380CC4-5D6E-409C-BE32-E72D297353CC}">
              <c16:uniqueId val="{00000000-5CDC-4DC3-A17A-8204E7357BDA}"/>
            </c:ext>
          </c:extLst>
        </c:ser>
        <c:ser>
          <c:idx val="1"/>
          <c:order val="1"/>
          <c:tx>
            <c:strRef>
              <c:f>'Summary - BPA CPA'!$C$20</c:f>
              <c:strCache>
                <c:ptCount val="1"/>
                <c:pt idx="0">
                  <c:v>Commercial</c:v>
                </c:pt>
              </c:strCache>
            </c:strRef>
          </c:tx>
          <c:spPr>
            <a:solidFill>
              <a:schemeClr val="accent2"/>
            </a:solidFill>
            <a:ln>
              <a:noFill/>
            </a:ln>
            <a:effectLst/>
          </c:spPr>
          <c:invertIfNegative val="0"/>
          <c:cat>
            <c:numRef>
              <c:f>'Summary - BPA CPA'!$D$18:$W$18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CPA'!$D$20:$W$20</c:f>
              <c:numCache>
                <c:formatCode>#,##0</c:formatCode>
                <c:ptCount val="20"/>
                <c:pt idx="0">
                  <c:v>32.941106112026858</c:v>
                </c:pt>
                <c:pt idx="1">
                  <c:v>67.652384589327383</c:v>
                </c:pt>
                <c:pt idx="2">
                  <c:v>106.16314528923326</c:v>
                </c:pt>
                <c:pt idx="3">
                  <c:v>146.37874499159045</c:v>
                </c:pt>
                <c:pt idx="4">
                  <c:v>189.2716912487501</c:v>
                </c:pt>
                <c:pt idx="5">
                  <c:v>235.21185823185317</c:v>
                </c:pt>
                <c:pt idx="6">
                  <c:v>281.70331569333047</c:v>
                </c:pt>
                <c:pt idx="7">
                  <c:v>326.26478431431394</c:v>
                </c:pt>
                <c:pt idx="8">
                  <c:v>358.40467730792176</c:v>
                </c:pt>
                <c:pt idx="9">
                  <c:v>385.83066941040551</c:v>
                </c:pt>
                <c:pt idx="10">
                  <c:v>410.02920606207709</c:v>
                </c:pt>
                <c:pt idx="11">
                  <c:v>432.40246367951443</c:v>
                </c:pt>
                <c:pt idx="12">
                  <c:v>452.73070176142022</c:v>
                </c:pt>
                <c:pt idx="13">
                  <c:v>470.89045958063366</c:v>
                </c:pt>
                <c:pt idx="14">
                  <c:v>486.52722591570313</c:v>
                </c:pt>
                <c:pt idx="15">
                  <c:v>499.91961189701249</c:v>
                </c:pt>
                <c:pt idx="16">
                  <c:v>511.40760000881602</c:v>
                </c:pt>
                <c:pt idx="17">
                  <c:v>522.17409433993157</c:v>
                </c:pt>
                <c:pt idx="18">
                  <c:v>532.33284860847937</c:v>
                </c:pt>
                <c:pt idx="19">
                  <c:v>541.99850173361369</c:v>
                </c:pt>
              </c:numCache>
            </c:numRef>
          </c:val>
          <c:extLst xmlns:c16r2="http://schemas.microsoft.com/office/drawing/2015/06/chart">
            <c:ext xmlns:c16="http://schemas.microsoft.com/office/drawing/2014/chart" uri="{C3380CC4-5D6E-409C-BE32-E72D297353CC}">
              <c16:uniqueId val="{00000001-5CDC-4DC3-A17A-8204E7357BDA}"/>
            </c:ext>
          </c:extLst>
        </c:ser>
        <c:ser>
          <c:idx val="2"/>
          <c:order val="2"/>
          <c:tx>
            <c:strRef>
              <c:f>'Summary - BPA CPA'!$C$21</c:f>
              <c:strCache>
                <c:ptCount val="1"/>
                <c:pt idx="0">
                  <c:v>Utility</c:v>
                </c:pt>
              </c:strCache>
            </c:strRef>
          </c:tx>
          <c:spPr>
            <a:solidFill>
              <a:schemeClr val="accent3"/>
            </a:solidFill>
            <a:ln>
              <a:noFill/>
            </a:ln>
            <a:effectLst/>
          </c:spPr>
          <c:invertIfNegative val="0"/>
          <c:cat>
            <c:numRef>
              <c:f>'Summary - BPA CPA'!$D$18:$W$18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CPA'!$D$21:$W$21</c:f>
              <c:numCache>
                <c:formatCode>#,##0</c:formatCode>
                <c:ptCount val="20"/>
                <c:pt idx="0">
                  <c:v>0.65125686429617091</c:v>
                </c:pt>
                <c:pt idx="1">
                  <c:v>1.7062934707251869</c:v>
                </c:pt>
                <c:pt idx="2">
                  <c:v>3.1774354102151072</c:v>
                </c:pt>
                <c:pt idx="3">
                  <c:v>5.2113877585321449</c:v>
                </c:pt>
                <c:pt idx="4">
                  <c:v>7.6193956629338029</c:v>
                </c:pt>
                <c:pt idx="5">
                  <c:v>10.386640607329211</c:v>
                </c:pt>
                <c:pt idx="6">
                  <c:v>13.514658352838284</c:v>
                </c:pt>
                <c:pt idx="7">
                  <c:v>16.863743877664827</c:v>
                </c:pt>
                <c:pt idx="8">
                  <c:v>20.442064501775835</c:v>
                </c:pt>
                <c:pt idx="9">
                  <c:v>24.233900337118889</c:v>
                </c:pt>
                <c:pt idx="10">
                  <c:v>28.249253603551441</c:v>
                </c:pt>
                <c:pt idx="11">
                  <c:v>32.488554429427673</c:v>
                </c:pt>
                <c:pt idx="12">
                  <c:v>36.748592204160374</c:v>
                </c:pt>
                <c:pt idx="13">
                  <c:v>41.010706264533766</c:v>
                </c:pt>
                <c:pt idx="14">
                  <c:v>45.285957494933896</c:v>
                </c:pt>
                <c:pt idx="15">
                  <c:v>49.573296265863739</c:v>
                </c:pt>
                <c:pt idx="16">
                  <c:v>53.88106108260726</c:v>
                </c:pt>
                <c:pt idx="17">
                  <c:v>58.195766051616609</c:v>
                </c:pt>
                <c:pt idx="18">
                  <c:v>62.522538900083767</c:v>
                </c:pt>
                <c:pt idx="19">
                  <c:v>66.861379628008734</c:v>
                </c:pt>
              </c:numCache>
            </c:numRef>
          </c:val>
          <c:extLst xmlns:c16r2="http://schemas.microsoft.com/office/drawing/2015/06/chart">
            <c:ext xmlns:c16="http://schemas.microsoft.com/office/drawing/2014/chart" uri="{C3380CC4-5D6E-409C-BE32-E72D297353CC}">
              <c16:uniqueId val="{00000002-5CDC-4DC3-A17A-8204E7357BDA}"/>
            </c:ext>
          </c:extLst>
        </c:ser>
        <c:ser>
          <c:idx val="3"/>
          <c:order val="3"/>
          <c:tx>
            <c:strRef>
              <c:f>'Summary - BPA CPA'!$C$22</c:f>
              <c:strCache>
                <c:ptCount val="1"/>
                <c:pt idx="0">
                  <c:v>Industrial</c:v>
                </c:pt>
              </c:strCache>
            </c:strRef>
          </c:tx>
          <c:spPr>
            <a:solidFill>
              <a:schemeClr val="accent4"/>
            </a:solidFill>
            <a:ln>
              <a:noFill/>
            </a:ln>
            <a:effectLst/>
          </c:spPr>
          <c:invertIfNegative val="0"/>
          <c:cat>
            <c:numRef>
              <c:f>'Summary - BPA CPA'!$D$18:$W$18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CPA'!$D$22:$W$22</c:f>
              <c:numCache>
                <c:formatCode>#,##0</c:formatCode>
                <c:ptCount val="20"/>
                <c:pt idx="0">
                  <c:v>20.190168330735606</c:v>
                </c:pt>
                <c:pt idx="1">
                  <c:v>39.694246538395326</c:v>
                </c:pt>
                <c:pt idx="2">
                  <c:v>59.191935578950613</c:v>
                </c:pt>
                <c:pt idx="3">
                  <c:v>79.151098364217759</c:v>
                </c:pt>
                <c:pt idx="4">
                  <c:v>99.930648957719313</c:v>
                </c:pt>
                <c:pt idx="5">
                  <c:v>121.14549319268723</c:v>
                </c:pt>
                <c:pt idx="6">
                  <c:v>141.68424575977662</c:v>
                </c:pt>
                <c:pt idx="7">
                  <c:v>161.10374211085676</c:v>
                </c:pt>
                <c:pt idx="8">
                  <c:v>178.75089819335113</c:v>
                </c:pt>
                <c:pt idx="9">
                  <c:v>193.9723814190894</c:v>
                </c:pt>
                <c:pt idx="10">
                  <c:v>206.3513038101182</c:v>
                </c:pt>
                <c:pt idx="11">
                  <c:v>215.83466409908715</c:v>
                </c:pt>
                <c:pt idx="12">
                  <c:v>222.82675720538242</c:v>
                </c:pt>
                <c:pt idx="13">
                  <c:v>227.84011290764269</c:v>
                </c:pt>
                <c:pt idx="14">
                  <c:v>231.15152496346425</c:v>
                </c:pt>
                <c:pt idx="15">
                  <c:v>234.21261148552435</c:v>
                </c:pt>
                <c:pt idx="16">
                  <c:v>236.46053154679711</c:v>
                </c:pt>
                <c:pt idx="17">
                  <c:v>238.67062639227905</c:v>
                </c:pt>
                <c:pt idx="18">
                  <c:v>240.85266378304729</c:v>
                </c:pt>
                <c:pt idx="19">
                  <c:v>243.01338480517524</c:v>
                </c:pt>
              </c:numCache>
            </c:numRef>
          </c:val>
          <c:extLst xmlns:c16r2="http://schemas.microsoft.com/office/drawing/2015/06/chart">
            <c:ext xmlns:c16="http://schemas.microsoft.com/office/drawing/2014/chart" uri="{C3380CC4-5D6E-409C-BE32-E72D297353CC}">
              <c16:uniqueId val="{00000003-5CDC-4DC3-A17A-8204E7357BDA}"/>
            </c:ext>
          </c:extLst>
        </c:ser>
        <c:ser>
          <c:idx val="4"/>
          <c:order val="4"/>
          <c:tx>
            <c:strRef>
              <c:f>'Summary - BPA CPA'!$C$23</c:f>
              <c:strCache>
                <c:ptCount val="1"/>
                <c:pt idx="0">
                  <c:v>Residential</c:v>
                </c:pt>
              </c:strCache>
            </c:strRef>
          </c:tx>
          <c:spPr>
            <a:solidFill>
              <a:schemeClr val="accent5"/>
            </a:solidFill>
            <a:ln>
              <a:noFill/>
            </a:ln>
            <a:effectLst/>
          </c:spPr>
          <c:invertIfNegative val="0"/>
          <c:cat>
            <c:numRef>
              <c:f>'Summary - BPA CPA'!$D$18:$W$18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CPA'!$D$23:$W$23</c:f>
              <c:numCache>
                <c:formatCode>#,##0</c:formatCode>
                <c:ptCount val="20"/>
                <c:pt idx="0">
                  <c:v>36.480214186419026</c:v>
                </c:pt>
                <c:pt idx="1">
                  <c:v>77.463221435493878</c:v>
                </c:pt>
                <c:pt idx="2">
                  <c:v>123.69710563298044</c:v>
                </c:pt>
                <c:pt idx="3">
                  <c:v>175.4450473277775</c:v>
                </c:pt>
                <c:pt idx="4">
                  <c:v>231.66818767148601</c:v>
                </c:pt>
                <c:pt idx="5">
                  <c:v>291.68100976657172</c:v>
                </c:pt>
                <c:pt idx="6">
                  <c:v>353.06805525295022</c:v>
                </c:pt>
                <c:pt idx="7">
                  <c:v>415.31532182881057</c:v>
                </c:pt>
                <c:pt idx="8">
                  <c:v>474.40346915690287</c:v>
                </c:pt>
                <c:pt idx="9">
                  <c:v>530.02528315795837</c:v>
                </c:pt>
                <c:pt idx="10">
                  <c:v>584.2645919308635</c:v>
                </c:pt>
                <c:pt idx="11">
                  <c:v>636.47969332718492</c:v>
                </c:pt>
                <c:pt idx="12">
                  <c:v>684.80831083602573</c:v>
                </c:pt>
                <c:pt idx="13">
                  <c:v>732.97955451404846</c:v>
                </c:pt>
                <c:pt idx="14">
                  <c:v>779.63816415560507</c:v>
                </c:pt>
                <c:pt idx="15">
                  <c:v>824.23946981230199</c:v>
                </c:pt>
                <c:pt idx="16">
                  <c:v>864.91317457157334</c:v>
                </c:pt>
                <c:pt idx="17">
                  <c:v>894.89588554501859</c:v>
                </c:pt>
                <c:pt idx="18">
                  <c:v>907.90546239462958</c:v>
                </c:pt>
                <c:pt idx="19">
                  <c:v>920.26827698026864</c:v>
                </c:pt>
              </c:numCache>
            </c:numRef>
          </c:val>
          <c:extLst xmlns:c16r2="http://schemas.microsoft.com/office/drawing/2015/06/chart">
            <c:ext xmlns:c16="http://schemas.microsoft.com/office/drawing/2014/chart" uri="{C3380CC4-5D6E-409C-BE32-E72D297353CC}">
              <c16:uniqueId val="{00000004-5CDC-4DC3-A17A-8204E7357BDA}"/>
            </c:ext>
          </c:extLst>
        </c:ser>
        <c:dLbls>
          <c:showLegendKey val="0"/>
          <c:showVal val="0"/>
          <c:showCatName val="0"/>
          <c:showSerName val="0"/>
          <c:showPercent val="0"/>
          <c:showBubbleSize val="0"/>
        </c:dLbls>
        <c:gapWidth val="50"/>
        <c:overlap val="100"/>
        <c:axId val="40289408"/>
        <c:axId val="40290944"/>
      </c:barChart>
      <c:catAx>
        <c:axId val="4028940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944"/>
        <c:crosses val="autoZero"/>
        <c:auto val="1"/>
        <c:lblAlgn val="ctr"/>
        <c:lblOffset val="100"/>
        <c:noMultiLvlLbl val="0"/>
      </c:catAx>
      <c:valAx>
        <c:axId val="40290944"/>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8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Cumulative</a:t>
            </a:r>
            <a:r>
              <a:rPr lang="en-US" baseline="0"/>
              <a:t> Technical Achievable Potential</a:t>
            </a:r>
            <a:endParaRPr lang="en-US"/>
          </a:p>
        </c:rich>
      </c:tx>
      <c:overlay val="0"/>
      <c:spPr>
        <a:noFill/>
        <a:ln>
          <a:noFill/>
        </a:ln>
        <a:effectLst/>
      </c:spPr>
    </c:title>
    <c:autoTitleDeleted val="0"/>
    <c:plotArea>
      <c:layout/>
      <c:barChart>
        <c:barDir val="col"/>
        <c:grouping val="stacked"/>
        <c:varyColors val="0"/>
        <c:ser>
          <c:idx val="0"/>
          <c:order val="0"/>
          <c:tx>
            <c:strRef>
              <c:f>'Summary - BPA CPA'!$D$325</c:f>
              <c:strCache>
                <c:ptCount val="1"/>
                <c:pt idx="0">
                  <c:v>Water Heating</c:v>
                </c:pt>
              </c:strCache>
            </c:strRef>
          </c:tx>
          <c:spPr>
            <a:solidFill>
              <a:schemeClr val="accent1"/>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CPA'!$E$325:$X$325</c:f>
              <c:numCache>
                <c:formatCode>#,##0</c:formatCode>
                <c:ptCount val="20"/>
                <c:pt idx="0">
                  <c:v>5.7318675611700121</c:v>
                </c:pt>
                <c:pt idx="1">
                  <c:v>13.380734308956518</c:v>
                </c:pt>
                <c:pt idx="2">
                  <c:v>23.303612213271403</c:v>
                </c:pt>
                <c:pt idx="3">
                  <c:v>35.78041497074468</c:v>
                </c:pt>
                <c:pt idx="4">
                  <c:v>50.924394676260597</c:v>
                </c:pt>
                <c:pt idx="5">
                  <c:v>68.331977825762763</c:v>
                </c:pt>
                <c:pt idx="6">
                  <c:v>87.288819776782319</c:v>
                </c:pt>
                <c:pt idx="7">
                  <c:v>107.6188173684495</c:v>
                </c:pt>
                <c:pt idx="8">
                  <c:v>129.01711124944555</c:v>
                </c:pt>
                <c:pt idx="9">
                  <c:v>151.17978173976437</c:v>
                </c:pt>
                <c:pt idx="10">
                  <c:v>173.63866321506828</c:v>
                </c:pt>
                <c:pt idx="11">
                  <c:v>196.31354417699052</c:v>
                </c:pt>
                <c:pt idx="12">
                  <c:v>218.90342856726937</c:v>
                </c:pt>
                <c:pt idx="13">
                  <c:v>243.86214899044967</c:v>
                </c:pt>
                <c:pt idx="14">
                  <c:v>268.42007674326891</c:v>
                </c:pt>
                <c:pt idx="15">
                  <c:v>291.9787730829558</c:v>
                </c:pt>
                <c:pt idx="16">
                  <c:v>314.35752075797677</c:v>
                </c:pt>
                <c:pt idx="17">
                  <c:v>334.31099068993154</c:v>
                </c:pt>
                <c:pt idx="18">
                  <c:v>338.24977778419702</c:v>
                </c:pt>
                <c:pt idx="19">
                  <c:v>341.6335231838741</c:v>
                </c:pt>
              </c:numCache>
            </c:numRef>
          </c:val>
          <c:extLst xmlns:c16r2="http://schemas.microsoft.com/office/drawing/2015/06/chart">
            <c:ext xmlns:c16="http://schemas.microsoft.com/office/drawing/2014/chart" uri="{C3380CC4-5D6E-409C-BE32-E72D297353CC}">
              <c16:uniqueId val="{00000000-E0C7-48A1-8C1B-A586F3261EBC}"/>
            </c:ext>
          </c:extLst>
        </c:ser>
        <c:ser>
          <c:idx val="1"/>
          <c:order val="1"/>
          <c:tx>
            <c:strRef>
              <c:f>'Summary - BPA CPA'!$D$326</c:f>
              <c:strCache>
                <c:ptCount val="1"/>
                <c:pt idx="0">
                  <c:v>HVAC</c:v>
                </c:pt>
              </c:strCache>
            </c:strRef>
          </c:tx>
          <c:spPr>
            <a:solidFill>
              <a:schemeClr val="accent2"/>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CPA'!$E$326:$X$326</c:f>
              <c:numCache>
                <c:formatCode>#,##0</c:formatCode>
                <c:ptCount val="20"/>
                <c:pt idx="0">
                  <c:v>21.510585561387455</c:v>
                </c:pt>
                <c:pt idx="1">
                  <c:v>44.63915213156919</c:v>
                </c:pt>
                <c:pt idx="2">
                  <c:v>69.4417278083951</c:v>
                </c:pt>
                <c:pt idx="3">
                  <c:v>95.90971213541745</c:v>
                </c:pt>
                <c:pt idx="4">
                  <c:v>123.93068974439721</c:v>
                </c:pt>
                <c:pt idx="5">
                  <c:v>151.5442144080844</c:v>
                </c:pt>
                <c:pt idx="6">
                  <c:v>177.03140633464858</c:v>
                </c:pt>
                <c:pt idx="7">
                  <c:v>200.69453012551085</c:v>
                </c:pt>
                <c:pt idx="8">
                  <c:v>222.64873227156772</c:v>
                </c:pt>
                <c:pt idx="9">
                  <c:v>243.21613791122149</c:v>
                </c:pt>
                <c:pt idx="10">
                  <c:v>262.60050001901021</c:v>
                </c:pt>
                <c:pt idx="11">
                  <c:v>280.71720977976946</c:v>
                </c:pt>
                <c:pt idx="12">
                  <c:v>296.56353539456416</c:v>
                </c:pt>
                <c:pt idx="13">
                  <c:v>311.27994486012352</c:v>
                </c:pt>
                <c:pt idx="14">
                  <c:v>325.85111157311945</c:v>
                </c:pt>
                <c:pt idx="15">
                  <c:v>339.67288191502684</c:v>
                </c:pt>
                <c:pt idx="16">
                  <c:v>350.95751365008726</c:v>
                </c:pt>
                <c:pt idx="17">
                  <c:v>354.32684386752874</c:v>
                </c:pt>
                <c:pt idx="18">
                  <c:v>356.81454066456973</c:v>
                </c:pt>
                <c:pt idx="19">
                  <c:v>359.30481616829161</c:v>
                </c:pt>
              </c:numCache>
            </c:numRef>
          </c:val>
          <c:extLst xmlns:c16r2="http://schemas.microsoft.com/office/drawing/2015/06/chart">
            <c:ext xmlns:c16="http://schemas.microsoft.com/office/drawing/2014/chart" uri="{C3380CC4-5D6E-409C-BE32-E72D297353CC}">
              <c16:uniqueId val="{00000001-E0C7-48A1-8C1B-A586F3261EBC}"/>
            </c:ext>
          </c:extLst>
        </c:ser>
        <c:ser>
          <c:idx val="2"/>
          <c:order val="2"/>
          <c:tx>
            <c:strRef>
              <c:f>'Summary - BPA CPA'!$D$327</c:f>
              <c:strCache>
                <c:ptCount val="1"/>
                <c:pt idx="0">
                  <c:v>Dryer</c:v>
                </c:pt>
              </c:strCache>
            </c:strRef>
          </c:tx>
          <c:spPr>
            <a:solidFill>
              <a:schemeClr val="accent3"/>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CPA'!$E$327:$X$327</c:f>
              <c:numCache>
                <c:formatCode>#,##0</c:formatCode>
                <c:ptCount val="20"/>
                <c:pt idx="0">
                  <c:v>0.35170539605703144</c:v>
                </c:pt>
                <c:pt idx="1">
                  <c:v>0.82635558772490281</c:v>
                </c:pt>
                <c:pt idx="2">
                  <c:v>1.4163169063165488</c:v>
                </c:pt>
                <c:pt idx="3">
                  <c:v>2.1164470538251372</c:v>
                </c:pt>
                <c:pt idx="4">
                  <c:v>2.9188644594345527</c:v>
                </c:pt>
                <c:pt idx="5">
                  <c:v>3.8202021044735619</c:v>
                </c:pt>
                <c:pt idx="6">
                  <c:v>4.8128744470929243</c:v>
                </c:pt>
                <c:pt idx="7">
                  <c:v>5.8885987397064739</c:v>
                </c:pt>
                <c:pt idx="8">
                  <c:v>7.0400303651736715</c:v>
                </c:pt>
                <c:pt idx="9">
                  <c:v>8.2658375037616434</c:v>
                </c:pt>
                <c:pt idx="10">
                  <c:v>9.5627249214283268</c:v>
                </c:pt>
                <c:pt idx="11">
                  <c:v>10.922833818576786</c:v>
                </c:pt>
                <c:pt idx="12">
                  <c:v>12.336626899659899</c:v>
                </c:pt>
                <c:pt idx="13">
                  <c:v>13.805716020249804</c:v>
                </c:pt>
                <c:pt idx="14">
                  <c:v>15.327499729612148</c:v>
                </c:pt>
                <c:pt idx="15">
                  <c:v>16.899541791282321</c:v>
                </c:pt>
                <c:pt idx="16">
                  <c:v>18.723893858649138</c:v>
                </c:pt>
                <c:pt idx="17">
                  <c:v>20.520339193734525</c:v>
                </c:pt>
                <c:pt idx="18">
                  <c:v>22.295660477643121</c:v>
                </c:pt>
                <c:pt idx="19">
                  <c:v>24.056797229289149</c:v>
                </c:pt>
              </c:numCache>
            </c:numRef>
          </c:val>
          <c:extLst xmlns:c16r2="http://schemas.microsoft.com/office/drawing/2015/06/chart">
            <c:ext xmlns:c16="http://schemas.microsoft.com/office/drawing/2014/chart" uri="{C3380CC4-5D6E-409C-BE32-E72D297353CC}">
              <c16:uniqueId val="{00000002-E0C7-48A1-8C1B-A586F3261EBC}"/>
            </c:ext>
          </c:extLst>
        </c:ser>
        <c:ser>
          <c:idx val="3"/>
          <c:order val="3"/>
          <c:tx>
            <c:strRef>
              <c:f>'Summary - BPA CPA'!$D$328</c:f>
              <c:strCache>
                <c:ptCount val="1"/>
                <c:pt idx="0">
                  <c:v>Electronics</c:v>
                </c:pt>
              </c:strCache>
            </c:strRef>
          </c:tx>
          <c:spPr>
            <a:solidFill>
              <a:schemeClr val="accent4"/>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CPA'!$E$328:$X$328</c:f>
              <c:numCache>
                <c:formatCode>#,##0</c:formatCode>
                <c:ptCount val="20"/>
                <c:pt idx="0">
                  <c:v>3.0018316762271486</c:v>
                </c:pt>
                <c:pt idx="1">
                  <c:v>6.0874365571750735</c:v>
                </c:pt>
                <c:pt idx="2">
                  <c:v>9.5859705157336421</c:v>
                </c:pt>
                <c:pt idx="3">
                  <c:v>13.52720403098316</c:v>
                </c:pt>
                <c:pt idx="4">
                  <c:v>16.925275570189513</c:v>
                </c:pt>
                <c:pt idx="5">
                  <c:v>21.413303237250425</c:v>
                </c:pt>
                <c:pt idx="6">
                  <c:v>27.136584687622065</c:v>
                </c:pt>
                <c:pt idx="7">
                  <c:v>33.891507291809894</c:v>
                </c:pt>
                <c:pt idx="8">
                  <c:v>41.203861953565529</c:v>
                </c:pt>
                <c:pt idx="9">
                  <c:v>48.555076262776858</c:v>
                </c:pt>
                <c:pt idx="10">
                  <c:v>55.455733171976199</c:v>
                </c:pt>
                <c:pt idx="11">
                  <c:v>61.496622027031719</c:v>
                </c:pt>
                <c:pt idx="12">
                  <c:v>66.164805576183795</c:v>
                </c:pt>
                <c:pt idx="13">
                  <c:v>69.505725889578713</c:v>
                </c:pt>
                <c:pt idx="14">
                  <c:v>71.884104313981069</c:v>
                </c:pt>
                <c:pt idx="15">
                  <c:v>73.57270248497511</c:v>
                </c:pt>
                <c:pt idx="16">
                  <c:v>74.820072173578367</c:v>
                </c:pt>
                <c:pt idx="17">
                  <c:v>75.746884376007358</c:v>
                </c:pt>
                <c:pt idx="18">
                  <c:v>76.613774624746014</c:v>
                </c:pt>
                <c:pt idx="19">
                  <c:v>77.419318103416742</c:v>
                </c:pt>
              </c:numCache>
            </c:numRef>
          </c:val>
          <c:extLst xmlns:c16r2="http://schemas.microsoft.com/office/drawing/2015/06/chart">
            <c:ext xmlns:c16="http://schemas.microsoft.com/office/drawing/2014/chart" uri="{C3380CC4-5D6E-409C-BE32-E72D297353CC}">
              <c16:uniqueId val="{00000003-E0C7-48A1-8C1B-A586F3261EBC}"/>
            </c:ext>
          </c:extLst>
        </c:ser>
        <c:ser>
          <c:idx val="4"/>
          <c:order val="4"/>
          <c:tx>
            <c:strRef>
              <c:f>'Summary - BPA CPA'!$D$329</c:f>
              <c:strCache>
                <c:ptCount val="1"/>
                <c:pt idx="0">
                  <c:v>Whole Bldg/Meter Level</c:v>
                </c:pt>
              </c:strCache>
            </c:strRef>
          </c:tx>
          <c:spPr>
            <a:solidFill>
              <a:schemeClr val="accent5"/>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CPA'!$E$329:$X$329</c:f>
              <c:numCache>
                <c:formatCode>#,##0</c:formatCode>
                <c:ptCount val="20"/>
                <c:pt idx="0">
                  <c:v>0.66560904963975198</c:v>
                </c:pt>
                <c:pt idx="1">
                  <c:v>1.4953933863371218</c:v>
                </c:pt>
                <c:pt idx="2">
                  <c:v>2.5224309187307759</c:v>
                </c:pt>
                <c:pt idx="3">
                  <c:v>3.7295405014486009</c:v>
                </c:pt>
                <c:pt idx="4">
                  <c:v>5.1265943437719654</c:v>
                </c:pt>
                <c:pt idx="5">
                  <c:v>6.7782229479683709</c:v>
                </c:pt>
                <c:pt idx="6">
                  <c:v>8.6124318180167183</c:v>
                </c:pt>
                <c:pt idx="7">
                  <c:v>10.5142550784705</c:v>
                </c:pt>
                <c:pt idx="8">
                  <c:v>12.345959115047137</c:v>
                </c:pt>
                <c:pt idx="9">
                  <c:v>13.982780590125534</c:v>
                </c:pt>
                <c:pt idx="10">
                  <c:v>15.338271466048379</c:v>
                </c:pt>
                <c:pt idx="11">
                  <c:v>16.38542183136401</c:v>
                </c:pt>
                <c:pt idx="12">
                  <c:v>17.159904182612699</c:v>
                </c:pt>
                <c:pt idx="13">
                  <c:v>17.74852675992749</c:v>
                </c:pt>
                <c:pt idx="14">
                  <c:v>18.240053869792682</c:v>
                </c:pt>
                <c:pt idx="15">
                  <c:v>18.701583930257133</c:v>
                </c:pt>
                <c:pt idx="16">
                  <c:v>19.169135696908835</c:v>
                </c:pt>
                <c:pt idx="17">
                  <c:v>19.658085955390998</c:v>
                </c:pt>
                <c:pt idx="18">
                  <c:v>20.169050139008185</c:v>
                </c:pt>
                <c:pt idx="19">
                  <c:v>20.698302541740443</c:v>
                </c:pt>
              </c:numCache>
            </c:numRef>
          </c:val>
          <c:extLst xmlns:c16r2="http://schemas.microsoft.com/office/drawing/2015/06/chart">
            <c:ext xmlns:c16="http://schemas.microsoft.com/office/drawing/2014/chart" uri="{C3380CC4-5D6E-409C-BE32-E72D297353CC}">
              <c16:uniqueId val="{00000004-E0C7-48A1-8C1B-A586F3261EBC}"/>
            </c:ext>
          </c:extLst>
        </c:ser>
        <c:ser>
          <c:idx val="5"/>
          <c:order val="5"/>
          <c:tx>
            <c:strRef>
              <c:f>'Summary - BPA CPA'!$D$330</c:f>
              <c:strCache>
                <c:ptCount val="1"/>
                <c:pt idx="0">
                  <c:v>Lighting</c:v>
                </c:pt>
              </c:strCache>
            </c:strRef>
          </c:tx>
          <c:spPr>
            <a:solidFill>
              <a:schemeClr val="accent6"/>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CPA'!$E$330:$X$330</c:f>
              <c:numCache>
                <c:formatCode>#,##0</c:formatCode>
                <c:ptCount val="20"/>
                <c:pt idx="0">
                  <c:v>4.7730826634990802</c:v>
                </c:pt>
                <c:pt idx="1">
                  <c:v>10.082511591235233</c:v>
                </c:pt>
                <c:pt idx="2">
                  <c:v>15.851863103118648</c:v>
                </c:pt>
                <c:pt idx="3">
                  <c:v>22.022584955032105</c:v>
                </c:pt>
                <c:pt idx="4">
                  <c:v>28.519812442700488</c:v>
                </c:pt>
                <c:pt idx="5">
                  <c:v>35.304766382865736</c:v>
                </c:pt>
                <c:pt idx="6">
                  <c:v>42.318924815801076</c:v>
                </c:pt>
                <c:pt idx="7">
                  <c:v>49.248995688131217</c:v>
                </c:pt>
                <c:pt idx="8">
                  <c:v>52.905998885566156</c:v>
                </c:pt>
                <c:pt idx="9">
                  <c:v>53.724108981276423</c:v>
                </c:pt>
                <c:pt idx="10">
                  <c:v>54.560566646152594</c:v>
                </c:pt>
                <c:pt idx="11">
                  <c:v>55.397735715980055</c:v>
                </c:pt>
                <c:pt idx="12">
                  <c:v>56.208607195224282</c:v>
                </c:pt>
                <c:pt idx="13">
                  <c:v>57.018038652498596</c:v>
                </c:pt>
                <c:pt idx="14">
                  <c:v>57.82972329902767</c:v>
                </c:pt>
                <c:pt idx="15">
                  <c:v>58.646656317408592</c:v>
                </c:pt>
                <c:pt idx="16">
                  <c:v>59.466216569173888</c:v>
                </c:pt>
                <c:pt idx="17">
                  <c:v>60.288454053310758</c:v>
                </c:pt>
                <c:pt idx="18">
                  <c:v>61.113418353452225</c:v>
                </c:pt>
                <c:pt idx="19">
                  <c:v>61.941158672718196</c:v>
                </c:pt>
              </c:numCache>
            </c:numRef>
          </c:val>
          <c:extLst xmlns:c16r2="http://schemas.microsoft.com/office/drawing/2015/06/chart">
            <c:ext xmlns:c16="http://schemas.microsoft.com/office/drawing/2014/chart" uri="{C3380CC4-5D6E-409C-BE32-E72D297353CC}">
              <c16:uniqueId val="{00000005-E0C7-48A1-8C1B-A586F3261EBC}"/>
            </c:ext>
          </c:extLst>
        </c:ser>
        <c:ser>
          <c:idx val="6"/>
          <c:order val="6"/>
          <c:tx>
            <c:strRef>
              <c:f>'Summary - BPA CPA'!$D$331</c:f>
              <c:strCache>
                <c:ptCount val="1"/>
                <c:pt idx="0">
                  <c:v>Food Preparation</c:v>
                </c:pt>
              </c:strCache>
            </c:strRef>
          </c:tx>
          <c:spPr>
            <a:solidFill>
              <a:schemeClr val="accent1">
                <a:lumMod val="60000"/>
              </a:schemeClr>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CPA'!$E$331:$X$331</c:f>
              <c:numCache>
                <c:formatCode>#,##0</c:formatCode>
                <c:ptCount val="20"/>
                <c:pt idx="0">
                  <c:v>0.4455322784385215</c:v>
                </c:pt>
                <c:pt idx="1">
                  <c:v>0.95018188399007819</c:v>
                </c:pt>
                <c:pt idx="2">
                  <c:v>1.5047278560747235</c:v>
                </c:pt>
                <c:pt idx="3">
                  <c:v>2.1032487800522244</c:v>
                </c:pt>
                <c:pt idx="4">
                  <c:v>2.7382189637403522</c:v>
                </c:pt>
                <c:pt idx="5">
                  <c:v>3.4053112695423895</c:v>
                </c:pt>
                <c:pt idx="6">
                  <c:v>4.0963006393546459</c:v>
                </c:pt>
                <c:pt idx="7">
                  <c:v>4.8020303672687188</c:v>
                </c:pt>
                <c:pt idx="8">
                  <c:v>5.5034629035250742</c:v>
                </c:pt>
                <c:pt idx="9">
                  <c:v>6.0950608546530889</c:v>
                </c:pt>
                <c:pt idx="10">
                  <c:v>6.6693527302118305</c:v>
                </c:pt>
                <c:pt idx="11">
                  <c:v>7.2457573186931619</c:v>
                </c:pt>
                <c:pt idx="12">
                  <c:v>7.8202312318920759</c:v>
                </c:pt>
                <c:pt idx="13">
                  <c:v>8.3951500664151677</c:v>
                </c:pt>
                <c:pt idx="14">
                  <c:v>8.970537912831885</c:v>
                </c:pt>
                <c:pt idx="15">
                  <c:v>9.5465928019408715</c:v>
                </c:pt>
                <c:pt idx="16">
                  <c:v>10.121709733432883</c:v>
                </c:pt>
                <c:pt idx="17">
                  <c:v>10.695678106430677</c:v>
                </c:pt>
                <c:pt idx="18">
                  <c:v>11.268748288645698</c:v>
                </c:pt>
                <c:pt idx="19">
                  <c:v>11.839529295166537</c:v>
                </c:pt>
              </c:numCache>
            </c:numRef>
          </c:val>
          <c:extLst xmlns:c16r2="http://schemas.microsoft.com/office/drawing/2015/06/chart">
            <c:ext xmlns:c16="http://schemas.microsoft.com/office/drawing/2014/chart" uri="{C3380CC4-5D6E-409C-BE32-E72D297353CC}">
              <c16:uniqueId val="{00000006-E0C7-48A1-8C1B-A586F3261EBC}"/>
            </c:ext>
          </c:extLst>
        </c:ser>
        <c:ser>
          <c:idx val="7"/>
          <c:order val="7"/>
          <c:tx>
            <c:strRef>
              <c:f>'Summary - BPA CPA'!$D$332</c:f>
              <c:strCache>
                <c:ptCount val="1"/>
                <c:pt idx="0">
                  <c:v>Refrigeration</c:v>
                </c:pt>
              </c:strCache>
            </c:strRef>
          </c:tx>
          <c:spPr>
            <a:solidFill>
              <a:schemeClr val="accent2">
                <a:lumMod val="60000"/>
              </a:schemeClr>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CPA'!$E$332:$X$332</c:f>
              <c:numCache>
                <c:formatCode>#,##0</c:formatCode>
                <c:ptCount val="20"/>
                <c:pt idx="0">
                  <c:v>0</c:v>
                </c:pt>
                <c:pt idx="1">
                  <c:v>1.4559885057522843E-3</c:v>
                </c:pt>
                <c:pt idx="2">
                  <c:v>7.0456311339678418E-2</c:v>
                </c:pt>
                <c:pt idx="3">
                  <c:v>0.25589490027403261</c:v>
                </c:pt>
                <c:pt idx="4">
                  <c:v>0.58433747099157152</c:v>
                </c:pt>
                <c:pt idx="5">
                  <c:v>1.0830115906242721</c:v>
                </c:pt>
                <c:pt idx="6">
                  <c:v>1.7707127336317499</c:v>
                </c:pt>
                <c:pt idx="7">
                  <c:v>2.6565871694635996</c:v>
                </c:pt>
                <c:pt idx="8">
                  <c:v>3.7383124130118639</c:v>
                </c:pt>
                <c:pt idx="9">
                  <c:v>5.0064993143793073</c:v>
                </c:pt>
                <c:pt idx="10">
                  <c:v>6.4387797609683286</c:v>
                </c:pt>
                <c:pt idx="11">
                  <c:v>8.0005686587790272</c:v>
                </c:pt>
                <c:pt idx="12">
                  <c:v>9.6511717886195907</c:v>
                </c:pt>
                <c:pt idx="13">
                  <c:v>11.364303274806639</c:v>
                </c:pt>
                <c:pt idx="14">
                  <c:v>13.115056713972612</c:v>
                </c:pt>
                <c:pt idx="15">
                  <c:v>15.220737488457628</c:v>
                </c:pt>
                <c:pt idx="16">
                  <c:v>17.297112131767292</c:v>
                </c:pt>
                <c:pt idx="17">
                  <c:v>19.348609302684604</c:v>
                </c:pt>
                <c:pt idx="18">
                  <c:v>21.380492062368919</c:v>
                </c:pt>
                <c:pt idx="19">
                  <c:v>23.374831785772809</c:v>
                </c:pt>
              </c:numCache>
            </c:numRef>
          </c:val>
          <c:extLst xmlns:c16r2="http://schemas.microsoft.com/office/drawing/2015/06/chart">
            <c:ext xmlns:c16="http://schemas.microsoft.com/office/drawing/2014/chart" uri="{C3380CC4-5D6E-409C-BE32-E72D297353CC}">
              <c16:uniqueId val="{00000007-E0C7-48A1-8C1B-A586F3261EBC}"/>
            </c:ext>
          </c:extLst>
        </c:ser>
        <c:dLbls>
          <c:showLegendKey val="0"/>
          <c:showVal val="0"/>
          <c:showCatName val="0"/>
          <c:showSerName val="0"/>
          <c:showPercent val="0"/>
          <c:showBubbleSize val="0"/>
        </c:dLbls>
        <c:gapWidth val="50"/>
        <c:overlap val="100"/>
        <c:axId val="40442496"/>
        <c:axId val="40452480"/>
      </c:barChart>
      <c:catAx>
        <c:axId val="4044249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2480"/>
        <c:crosses val="autoZero"/>
        <c:auto val="1"/>
        <c:lblAlgn val="ctr"/>
        <c:lblOffset val="100"/>
        <c:noMultiLvlLbl val="0"/>
      </c:catAx>
      <c:valAx>
        <c:axId val="4045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 Incremental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CPA'!$D$312</c:f>
              <c:strCache>
                <c:ptCount val="1"/>
                <c:pt idx="0">
                  <c:v>Water Heating</c:v>
                </c:pt>
              </c:strCache>
            </c:strRef>
          </c:tx>
          <c:spPr>
            <a:solidFill>
              <a:schemeClr val="accent1"/>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CPA'!$E$312:$X$312</c:f>
              <c:numCache>
                <c:formatCode>#,##0</c:formatCode>
                <c:ptCount val="20"/>
                <c:pt idx="0">
                  <c:v>5.7318675611700121</c:v>
                </c:pt>
                <c:pt idx="1">
                  <c:v>7.6488667477865109</c:v>
                </c:pt>
                <c:pt idx="2">
                  <c:v>9.9228779043148823</c:v>
                </c:pt>
                <c:pt idx="3">
                  <c:v>12.476802757473255</c:v>
                </c:pt>
                <c:pt idx="4">
                  <c:v>15.144004115873173</c:v>
                </c:pt>
                <c:pt idx="5">
                  <c:v>17.409883365838745</c:v>
                </c:pt>
                <c:pt idx="6">
                  <c:v>19.031130521609878</c:v>
                </c:pt>
                <c:pt idx="7">
                  <c:v>20.413610548494759</c:v>
                </c:pt>
                <c:pt idx="8">
                  <c:v>21.458870241313814</c:v>
                </c:pt>
                <c:pt idx="9">
                  <c:v>22.208934646257173</c:v>
                </c:pt>
                <c:pt idx="10">
                  <c:v>22.651347547810051</c:v>
                </c:pt>
                <c:pt idx="11">
                  <c:v>22.780443867206927</c:v>
                </c:pt>
                <c:pt idx="12">
                  <c:v>22.625650970677086</c:v>
                </c:pt>
                <c:pt idx="13">
                  <c:v>24.95962795333633</c:v>
                </c:pt>
                <c:pt idx="14">
                  <c:v>24.65538040752249</c:v>
                </c:pt>
                <c:pt idx="15">
                  <c:v>24.213233698875573</c:v>
                </c:pt>
                <c:pt idx="16">
                  <c:v>23.747379302792364</c:v>
                </c:pt>
                <c:pt idx="17">
                  <c:v>23.300567262376678</c:v>
                </c:pt>
                <c:pt idx="18">
                  <c:v>22.927981928273685</c:v>
                </c:pt>
                <c:pt idx="19">
                  <c:v>22.585464267053577</c:v>
                </c:pt>
              </c:numCache>
            </c:numRef>
          </c:val>
          <c:extLst xmlns:c16r2="http://schemas.microsoft.com/office/drawing/2015/06/chart">
            <c:ext xmlns:c16="http://schemas.microsoft.com/office/drawing/2014/chart" uri="{C3380CC4-5D6E-409C-BE32-E72D297353CC}">
              <c16:uniqueId val="{00000000-B4E7-4876-9852-E5DC3624455A}"/>
            </c:ext>
          </c:extLst>
        </c:ser>
        <c:ser>
          <c:idx val="1"/>
          <c:order val="1"/>
          <c:tx>
            <c:strRef>
              <c:f>'Summary - BPA CPA'!$D$313</c:f>
              <c:strCache>
                <c:ptCount val="1"/>
                <c:pt idx="0">
                  <c:v>HVAC</c:v>
                </c:pt>
              </c:strCache>
            </c:strRef>
          </c:tx>
          <c:spPr>
            <a:solidFill>
              <a:schemeClr val="accent2"/>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CPA'!$E$313:$X$313</c:f>
              <c:numCache>
                <c:formatCode>#,##0</c:formatCode>
                <c:ptCount val="20"/>
                <c:pt idx="0">
                  <c:v>21.510585561387455</c:v>
                </c:pt>
                <c:pt idx="1">
                  <c:v>23.128566570181722</c:v>
                </c:pt>
                <c:pt idx="2">
                  <c:v>24.802575676825878</c:v>
                </c:pt>
                <c:pt idx="3">
                  <c:v>26.467984327022403</c:v>
                </c:pt>
                <c:pt idx="4">
                  <c:v>28.020977608979724</c:v>
                </c:pt>
                <c:pt idx="5">
                  <c:v>27.613524663687336</c:v>
                </c:pt>
                <c:pt idx="6">
                  <c:v>25.487191926564179</c:v>
                </c:pt>
                <c:pt idx="7">
                  <c:v>23.681246184589803</c:v>
                </c:pt>
                <c:pt idx="8">
                  <c:v>22.086709812077483</c:v>
                </c:pt>
                <c:pt idx="9">
                  <c:v>20.70650102439491</c:v>
                </c:pt>
                <c:pt idx="10">
                  <c:v>19.512521777179071</c:v>
                </c:pt>
                <c:pt idx="11">
                  <c:v>18.468371868558059</c:v>
                </c:pt>
                <c:pt idx="12">
                  <c:v>17.520447495659827</c:v>
                </c:pt>
                <c:pt idx="13">
                  <c:v>16.77760639303327</c:v>
                </c:pt>
                <c:pt idx="14">
                  <c:v>16.196277744131734</c:v>
                </c:pt>
                <c:pt idx="15">
                  <c:v>17.50649552305531</c:v>
                </c:pt>
                <c:pt idx="16">
                  <c:v>15.996278000502846</c:v>
                </c:pt>
                <c:pt idx="17">
                  <c:v>15.713963443869082</c:v>
                </c:pt>
                <c:pt idx="18">
                  <c:v>15.469394495142485</c:v>
                </c:pt>
                <c:pt idx="19">
                  <c:v>15.232116254840903</c:v>
                </c:pt>
              </c:numCache>
            </c:numRef>
          </c:val>
          <c:extLst xmlns:c16r2="http://schemas.microsoft.com/office/drawing/2015/06/chart">
            <c:ext xmlns:c16="http://schemas.microsoft.com/office/drawing/2014/chart" uri="{C3380CC4-5D6E-409C-BE32-E72D297353CC}">
              <c16:uniqueId val="{00000001-B4E7-4876-9852-E5DC3624455A}"/>
            </c:ext>
          </c:extLst>
        </c:ser>
        <c:ser>
          <c:idx val="2"/>
          <c:order val="2"/>
          <c:tx>
            <c:strRef>
              <c:f>'Summary - BPA CPA'!$D$314</c:f>
              <c:strCache>
                <c:ptCount val="1"/>
                <c:pt idx="0">
                  <c:v>Dryer</c:v>
                </c:pt>
              </c:strCache>
            </c:strRef>
          </c:tx>
          <c:spPr>
            <a:solidFill>
              <a:schemeClr val="accent3"/>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CPA'!$E$314:$X$314</c:f>
              <c:numCache>
                <c:formatCode>#,##0</c:formatCode>
                <c:ptCount val="20"/>
                <c:pt idx="0">
                  <c:v>0.35170539605703144</c:v>
                </c:pt>
                <c:pt idx="1">
                  <c:v>0.47465019166787137</c:v>
                </c:pt>
                <c:pt idx="2">
                  <c:v>0.58996131859164602</c:v>
                </c:pt>
                <c:pt idx="3">
                  <c:v>0.70013014750858904</c:v>
                </c:pt>
                <c:pt idx="4">
                  <c:v>0.80241740560941477</c:v>
                </c:pt>
                <c:pt idx="5">
                  <c:v>0.90133764503900893</c:v>
                </c:pt>
                <c:pt idx="6">
                  <c:v>0.99267234261936232</c:v>
                </c:pt>
                <c:pt idx="7">
                  <c:v>1.0757242926135506</c:v>
                </c:pt>
                <c:pt idx="8">
                  <c:v>1.1514316254671968</c:v>
                </c:pt>
                <c:pt idx="9">
                  <c:v>1.2258071385879725</c:v>
                </c:pt>
                <c:pt idx="10">
                  <c:v>1.2968874176666827</c:v>
                </c:pt>
                <c:pt idx="11">
                  <c:v>1.3601088971484603</c:v>
                </c:pt>
                <c:pt idx="12">
                  <c:v>1.4137930810831121</c:v>
                </c:pt>
                <c:pt idx="13">
                  <c:v>1.4690891205899026</c:v>
                </c:pt>
                <c:pt idx="14">
                  <c:v>1.5217837093623485</c:v>
                </c:pt>
                <c:pt idx="15">
                  <c:v>1.57204206167017</c:v>
                </c:pt>
                <c:pt idx="16">
                  <c:v>1.8243520673668177</c:v>
                </c:pt>
                <c:pt idx="17">
                  <c:v>1.7964453350853824</c:v>
                </c:pt>
                <c:pt idx="18">
                  <c:v>1.7753212839086052</c:v>
                </c:pt>
                <c:pt idx="19">
                  <c:v>1.7611367516460248</c:v>
                </c:pt>
              </c:numCache>
            </c:numRef>
          </c:val>
          <c:extLst xmlns:c16r2="http://schemas.microsoft.com/office/drawing/2015/06/chart">
            <c:ext xmlns:c16="http://schemas.microsoft.com/office/drawing/2014/chart" uri="{C3380CC4-5D6E-409C-BE32-E72D297353CC}">
              <c16:uniqueId val="{00000002-B4E7-4876-9852-E5DC3624455A}"/>
            </c:ext>
          </c:extLst>
        </c:ser>
        <c:ser>
          <c:idx val="3"/>
          <c:order val="3"/>
          <c:tx>
            <c:strRef>
              <c:f>'Summary - BPA CPA'!$D$315</c:f>
              <c:strCache>
                <c:ptCount val="1"/>
                <c:pt idx="0">
                  <c:v>Electronics</c:v>
                </c:pt>
              </c:strCache>
            </c:strRef>
          </c:tx>
          <c:spPr>
            <a:solidFill>
              <a:schemeClr val="accent4"/>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CPA'!$E$315:$X$315</c:f>
              <c:numCache>
                <c:formatCode>#,##0</c:formatCode>
                <c:ptCount val="20"/>
                <c:pt idx="0">
                  <c:v>3.0018316762271486</c:v>
                </c:pt>
                <c:pt idx="1">
                  <c:v>3.0856048809479222</c:v>
                </c:pt>
                <c:pt idx="2">
                  <c:v>3.5033620554119147</c:v>
                </c:pt>
                <c:pt idx="3">
                  <c:v>4.4277932756380007</c:v>
                </c:pt>
                <c:pt idx="4">
                  <c:v>6.068426004201763</c:v>
                </c:pt>
                <c:pt idx="5">
                  <c:v>7.4563819002879175</c:v>
                </c:pt>
                <c:pt idx="6">
                  <c:v>8.7509324052309552</c:v>
                </c:pt>
                <c:pt idx="7">
                  <c:v>9.7460148723402753</c:v>
                </c:pt>
                <c:pt idx="8">
                  <c:v>10.266651551182658</c:v>
                </c:pt>
                <c:pt idx="9">
                  <c:v>10.275155774108601</c:v>
                </c:pt>
                <c:pt idx="10">
                  <c:v>9.7936612473633939</c:v>
                </c:pt>
                <c:pt idx="11">
                  <c:v>8.9221343616370632</c:v>
                </c:pt>
                <c:pt idx="12">
                  <c:v>7.8178395239900711</c:v>
                </c:pt>
                <c:pt idx="13">
                  <c:v>6.7006852207116614</c:v>
                </c:pt>
                <c:pt idx="14">
                  <c:v>5.6759274635267136</c:v>
                </c:pt>
                <c:pt idx="15">
                  <c:v>4.8043964535068451</c:v>
                </c:pt>
                <c:pt idx="16">
                  <c:v>4.1162428816727488</c:v>
                </c:pt>
                <c:pt idx="17">
                  <c:v>3.6104836926587867</c:v>
                </c:pt>
                <c:pt idx="18">
                  <c:v>3.4900612066828018</c:v>
                </c:pt>
                <c:pt idx="19">
                  <c:v>3.4842214268621334</c:v>
                </c:pt>
              </c:numCache>
            </c:numRef>
          </c:val>
          <c:extLst xmlns:c16r2="http://schemas.microsoft.com/office/drawing/2015/06/chart">
            <c:ext xmlns:c16="http://schemas.microsoft.com/office/drawing/2014/chart" uri="{C3380CC4-5D6E-409C-BE32-E72D297353CC}">
              <c16:uniqueId val="{00000003-B4E7-4876-9852-E5DC3624455A}"/>
            </c:ext>
          </c:extLst>
        </c:ser>
        <c:ser>
          <c:idx val="4"/>
          <c:order val="4"/>
          <c:tx>
            <c:strRef>
              <c:f>'Summary - BPA CPA'!$D$316</c:f>
              <c:strCache>
                <c:ptCount val="1"/>
                <c:pt idx="0">
                  <c:v>Whole Bldg/Meter Level</c:v>
                </c:pt>
              </c:strCache>
            </c:strRef>
          </c:tx>
          <c:spPr>
            <a:solidFill>
              <a:schemeClr val="accent5"/>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CPA'!$E$316:$X$316</c:f>
              <c:numCache>
                <c:formatCode>#,##0</c:formatCode>
                <c:ptCount val="20"/>
                <c:pt idx="0">
                  <c:v>0.66560904963975198</c:v>
                </c:pt>
                <c:pt idx="1">
                  <c:v>0.82978433669736984</c:v>
                </c:pt>
                <c:pt idx="2">
                  <c:v>1.0270375323936543</c:v>
                </c:pt>
                <c:pt idx="3">
                  <c:v>1.2071095827178246</c:v>
                </c:pt>
                <c:pt idx="4">
                  <c:v>1.3970538423233638</c:v>
                </c:pt>
                <c:pt idx="5">
                  <c:v>1.6516286041964059</c:v>
                </c:pt>
                <c:pt idx="6">
                  <c:v>1.8342088700483468</c:v>
                </c:pt>
                <c:pt idx="7">
                  <c:v>1.9018232604537821</c:v>
                </c:pt>
                <c:pt idx="8">
                  <c:v>1.8317040365766393</c:v>
                </c:pt>
                <c:pt idx="9">
                  <c:v>1.6368214750783969</c:v>
                </c:pt>
                <c:pt idx="10">
                  <c:v>1.3554908759228441</c:v>
                </c:pt>
                <c:pt idx="11">
                  <c:v>1.0471503653156313</c:v>
                </c:pt>
                <c:pt idx="12">
                  <c:v>0.77448235124868781</c:v>
                </c:pt>
                <c:pt idx="13">
                  <c:v>0.58862257731478929</c:v>
                </c:pt>
                <c:pt idx="14">
                  <c:v>0.49152710986519138</c:v>
                </c:pt>
                <c:pt idx="15">
                  <c:v>0.46153006046445155</c:v>
                </c:pt>
                <c:pt idx="16">
                  <c:v>0.46755176665170328</c:v>
                </c:pt>
                <c:pt idx="17">
                  <c:v>0.48895025848216334</c:v>
                </c:pt>
                <c:pt idx="18">
                  <c:v>0.51096418361718599</c:v>
                </c:pt>
                <c:pt idx="19">
                  <c:v>0.52925240273225582</c:v>
                </c:pt>
              </c:numCache>
            </c:numRef>
          </c:val>
          <c:extLst xmlns:c16r2="http://schemas.microsoft.com/office/drawing/2015/06/chart">
            <c:ext xmlns:c16="http://schemas.microsoft.com/office/drawing/2014/chart" uri="{C3380CC4-5D6E-409C-BE32-E72D297353CC}">
              <c16:uniqueId val="{00000004-B4E7-4876-9852-E5DC3624455A}"/>
            </c:ext>
          </c:extLst>
        </c:ser>
        <c:ser>
          <c:idx val="5"/>
          <c:order val="5"/>
          <c:tx>
            <c:strRef>
              <c:f>'Summary - BPA CPA'!$D$317</c:f>
              <c:strCache>
                <c:ptCount val="1"/>
                <c:pt idx="0">
                  <c:v>Lighting</c:v>
                </c:pt>
              </c:strCache>
            </c:strRef>
          </c:tx>
          <c:spPr>
            <a:solidFill>
              <a:schemeClr val="accent6"/>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CPA'!$E$317:$X$317</c:f>
              <c:numCache>
                <c:formatCode>#,##0</c:formatCode>
                <c:ptCount val="20"/>
                <c:pt idx="0">
                  <c:v>4.7730826634990802</c:v>
                </c:pt>
                <c:pt idx="1">
                  <c:v>5.3094289277361604</c:v>
                </c:pt>
                <c:pt idx="2">
                  <c:v>5.7693515118834027</c:v>
                </c:pt>
                <c:pt idx="3">
                  <c:v>6.1707218519134601</c:v>
                </c:pt>
                <c:pt idx="4">
                  <c:v>6.4972274876683809</c:v>
                </c:pt>
                <c:pt idx="5">
                  <c:v>6.7849539401652237</c:v>
                </c:pt>
                <c:pt idx="6">
                  <c:v>7.0141584329353677</c:v>
                </c:pt>
                <c:pt idx="7">
                  <c:v>7.1727527356251271</c:v>
                </c:pt>
                <c:pt idx="8">
                  <c:v>7.7532690465175129</c:v>
                </c:pt>
                <c:pt idx="9">
                  <c:v>7.7760606531192549</c:v>
                </c:pt>
                <c:pt idx="10">
                  <c:v>7.7988481626898452</c:v>
                </c:pt>
                <c:pt idx="11">
                  <c:v>7.8027877504312642</c:v>
                </c:pt>
                <c:pt idx="12">
                  <c:v>7.7693050867980977</c:v>
                </c:pt>
                <c:pt idx="13">
                  <c:v>7.761426661280451</c:v>
                </c:pt>
                <c:pt idx="14">
                  <c:v>7.7503976621488615</c:v>
                </c:pt>
                <c:pt idx="15">
                  <c:v>7.7372524181398274</c:v>
                </c:pt>
                <c:pt idx="16">
                  <c:v>7.7013924379163035</c:v>
                </c:pt>
                <c:pt idx="17">
                  <c:v>7.6736286729224208</c:v>
                </c:pt>
                <c:pt idx="18">
                  <c:v>7.6497537199226846</c:v>
                </c:pt>
                <c:pt idx="19">
                  <c:v>7.6250209767285888</c:v>
                </c:pt>
              </c:numCache>
            </c:numRef>
          </c:val>
          <c:extLst xmlns:c16r2="http://schemas.microsoft.com/office/drawing/2015/06/chart">
            <c:ext xmlns:c16="http://schemas.microsoft.com/office/drawing/2014/chart" uri="{C3380CC4-5D6E-409C-BE32-E72D297353CC}">
              <c16:uniqueId val="{00000005-B4E7-4876-9852-E5DC3624455A}"/>
            </c:ext>
          </c:extLst>
        </c:ser>
        <c:ser>
          <c:idx val="6"/>
          <c:order val="6"/>
          <c:tx>
            <c:strRef>
              <c:f>'Summary - BPA CPA'!$D$318</c:f>
              <c:strCache>
                <c:ptCount val="1"/>
                <c:pt idx="0">
                  <c:v>Food Preparation</c:v>
                </c:pt>
              </c:strCache>
            </c:strRef>
          </c:tx>
          <c:spPr>
            <a:solidFill>
              <a:schemeClr val="accent1">
                <a:lumMod val="60000"/>
              </a:schemeClr>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CPA'!$E$318:$X$318</c:f>
              <c:numCache>
                <c:formatCode>#,##0</c:formatCode>
                <c:ptCount val="20"/>
                <c:pt idx="0">
                  <c:v>0.4455322784385215</c:v>
                </c:pt>
                <c:pt idx="1">
                  <c:v>0.50464960555155669</c:v>
                </c:pt>
                <c:pt idx="2">
                  <c:v>0.55454597208464518</c:v>
                </c:pt>
                <c:pt idx="3">
                  <c:v>0.59852092397750145</c:v>
                </c:pt>
                <c:pt idx="4">
                  <c:v>0.63497018368812697</c:v>
                </c:pt>
                <c:pt idx="5">
                  <c:v>0.66709230580203749</c:v>
                </c:pt>
                <c:pt idx="6">
                  <c:v>0.69098936981225678</c:v>
                </c:pt>
                <c:pt idx="7">
                  <c:v>0.70767566214284305</c:v>
                </c:pt>
                <c:pt idx="8">
                  <c:v>0.71895259089170649</c:v>
                </c:pt>
                <c:pt idx="9">
                  <c:v>0.74621861054750616</c:v>
                </c:pt>
                <c:pt idx="10">
                  <c:v>0.75191303744506888</c:v>
                </c:pt>
                <c:pt idx="11">
                  <c:v>0.75378846978363978</c:v>
                </c:pt>
                <c:pt idx="12">
                  <c:v>0.74995777365592209</c:v>
                </c:pt>
                <c:pt idx="13">
                  <c:v>0.748603178594069</c:v>
                </c:pt>
                <c:pt idx="14">
                  <c:v>0.74742206825591129</c:v>
                </c:pt>
                <c:pt idx="15">
                  <c:v>0.7470526723682579</c:v>
                </c:pt>
                <c:pt idx="16">
                  <c:v>0.74697768156290079</c:v>
                </c:pt>
                <c:pt idx="17">
                  <c:v>0.74472291451000039</c:v>
                </c:pt>
                <c:pt idx="18">
                  <c:v>0.74460426082294373</c:v>
                </c:pt>
                <c:pt idx="19">
                  <c:v>0.74263084991289574</c:v>
                </c:pt>
              </c:numCache>
            </c:numRef>
          </c:val>
          <c:extLst xmlns:c16r2="http://schemas.microsoft.com/office/drawing/2015/06/chart">
            <c:ext xmlns:c16="http://schemas.microsoft.com/office/drawing/2014/chart" uri="{C3380CC4-5D6E-409C-BE32-E72D297353CC}">
              <c16:uniqueId val="{00000006-B4E7-4876-9852-E5DC3624455A}"/>
            </c:ext>
          </c:extLst>
        </c:ser>
        <c:ser>
          <c:idx val="7"/>
          <c:order val="7"/>
          <c:tx>
            <c:strRef>
              <c:f>'Summary - BPA CPA'!$D$319</c:f>
              <c:strCache>
                <c:ptCount val="1"/>
                <c:pt idx="0">
                  <c:v>Refrigeration</c:v>
                </c:pt>
              </c:strCache>
            </c:strRef>
          </c:tx>
          <c:spPr>
            <a:solidFill>
              <a:schemeClr val="accent2">
                <a:lumMod val="60000"/>
              </a:schemeClr>
            </a:solidFill>
            <a:ln>
              <a:noFill/>
            </a:ln>
            <a:effectLst/>
          </c:spPr>
          <c:invertIfNegative val="0"/>
          <c:cat>
            <c:numRef>
              <c:f>'Summary - BPA CPA'!$E$324:$X$324</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CPA'!$E$319:$X$319</c:f>
              <c:numCache>
                <c:formatCode>#,##0</c:formatCode>
                <c:ptCount val="20"/>
                <c:pt idx="0">
                  <c:v>0</c:v>
                </c:pt>
                <c:pt idx="1">
                  <c:v>1.4559885057522843E-3</c:v>
                </c:pt>
                <c:pt idx="2">
                  <c:v>6.9000322833926153E-2</c:v>
                </c:pt>
                <c:pt idx="3">
                  <c:v>0.18543858893435414</c:v>
                </c:pt>
                <c:pt idx="4">
                  <c:v>0.3284425707175388</c:v>
                </c:pt>
                <c:pt idx="5">
                  <c:v>0.49867411963270059</c:v>
                </c:pt>
                <c:pt idx="6">
                  <c:v>0.68770114300747798</c:v>
                </c:pt>
                <c:pt idx="7">
                  <c:v>0.88587443583184955</c:v>
                </c:pt>
                <c:pt idx="8">
                  <c:v>1.0817252435482638</c:v>
                </c:pt>
                <c:pt idx="9">
                  <c:v>1.2681869013674429</c:v>
                </c:pt>
                <c:pt idx="10">
                  <c:v>1.4322804465890231</c:v>
                </c:pt>
                <c:pt idx="11">
                  <c:v>1.5621853630607203</c:v>
                </c:pt>
                <c:pt idx="12">
                  <c:v>1.6511867300209009</c:v>
                </c:pt>
                <c:pt idx="13">
                  <c:v>1.7139818907731581</c:v>
                </c:pt>
                <c:pt idx="14">
                  <c:v>1.7518089521523843</c:v>
                </c:pt>
                <c:pt idx="15">
                  <c:v>2.1069372171368324</c:v>
                </c:pt>
                <c:pt idx="16">
                  <c:v>2.0776953780698553</c:v>
                </c:pt>
                <c:pt idx="17">
                  <c:v>2.0528854476399663</c:v>
                </c:pt>
                <c:pt idx="18">
                  <c:v>2.0333398655047548</c:v>
                </c:pt>
                <c:pt idx="19">
                  <c:v>2.0082679490336948</c:v>
                </c:pt>
              </c:numCache>
            </c:numRef>
          </c:val>
          <c:extLst xmlns:c16r2="http://schemas.microsoft.com/office/drawing/2015/06/chart">
            <c:ext xmlns:c16="http://schemas.microsoft.com/office/drawing/2014/chart" uri="{C3380CC4-5D6E-409C-BE32-E72D297353CC}">
              <c16:uniqueId val="{00000007-B4E7-4876-9852-E5DC3624455A}"/>
            </c:ext>
          </c:extLst>
        </c:ser>
        <c:dLbls>
          <c:showLegendKey val="0"/>
          <c:showVal val="0"/>
          <c:showCatName val="0"/>
          <c:showSerName val="0"/>
          <c:showPercent val="0"/>
          <c:showBubbleSize val="0"/>
        </c:dLbls>
        <c:gapWidth val="50"/>
        <c:overlap val="100"/>
        <c:axId val="40523648"/>
        <c:axId val="40525184"/>
      </c:barChart>
      <c:catAx>
        <c:axId val="4052364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25184"/>
        <c:crosses val="autoZero"/>
        <c:auto val="1"/>
        <c:lblAlgn val="ctr"/>
        <c:lblOffset val="100"/>
        <c:noMultiLvlLbl val="0"/>
      </c:catAx>
      <c:valAx>
        <c:axId val="4052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2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A8AF-4677-A30E-B3B9FCDBBD6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8AF-4677-A30E-B3B9FCDBBD6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A8AF-4677-A30E-B3B9FCDBBD6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A8AF-4677-A30E-B3B9FCDBBD6B}"/>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A8AF-4677-A30E-B3B9FCDBBD6B}"/>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A8AF-4677-A30E-B3B9FCDBBD6B}"/>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A8AF-4677-A30E-B3B9FCDBBD6B}"/>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8AF-4677-A30E-B3B9FCDBBD6B}"/>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8AF-4677-A30E-B3B9FCDBBD6B}"/>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A8AF-4677-A30E-B3B9FCDBBD6B}"/>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A8AF-4677-A30E-B3B9FCDBBD6B}"/>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A8AF-4677-A30E-B3B9FCDBBD6B}"/>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A8AF-4677-A30E-B3B9FCDBBD6B}"/>
              </c:ext>
            </c:extLst>
          </c:dPt>
          <c:dPt>
            <c:idx val="13"/>
            <c:bubble3D val="0"/>
            <c:spPr>
              <a:solidFill>
                <a:schemeClr val="accent2">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B-A8AF-4677-A30E-B3B9FCDBBD6B}"/>
              </c:ext>
            </c:extLst>
          </c:dPt>
          <c:dPt>
            <c:idx val="14"/>
            <c:bubble3D val="0"/>
            <c:spPr>
              <a:solidFill>
                <a:schemeClr val="accent3">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D-A8AF-4677-A30E-B3B9FCDBBD6B}"/>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'Summary - BPA CPA'!$D$241:$D$255</c:f>
              <c:strCache>
                <c:ptCount val="15"/>
                <c:pt idx="0">
                  <c:v>Compressed air</c:v>
                </c:pt>
                <c:pt idx="1">
                  <c:v>Energy Management</c:v>
                </c:pt>
                <c:pt idx="2">
                  <c:v>Lighting</c:v>
                </c:pt>
                <c:pt idx="3">
                  <c:v>Motors</c:v>
                </c:pt>
                <c:pt idx="4">
                  <c:v>Fans</c:v>
                </c:pt>
                <c:pt idx="5">
                  <c:v>Pumps</c:v>
                </c:pt>
                <c:pt idx="6">
                  <c:v>Transformers</c:v>
                </c:pt>
                <c:pt idx="7">
                  <c:v>Misc</c:v>
                </c:pt>
                <c:pt idx="8">
                  <c:v>Hi-Tech</c:v>
                </c:pt>
                <c:pt idx="9">
                  <c:v>Low &amp; Med Temp Refr</c:v>
                </c:pt>
                <c:pt idx="10">
                  <c:v>Metals</c:v>
                </c:pt>
                <c:pt idx="11">
                  <c:v>Pulp</c:v>
                </c:pt>
                <c:pt idx="12">
                  <c:v>Paper</c:v>
                </c:pt>
                <c:pt idx="13">
                  <c:v>Material Handling</c:v>
                </c:pt>
                <c:pt idx="14">
                  <c:v>Wood</c:v>
                </c:pt>
              </c:strCache>
            </c:strRef>
          </c:cat>
          <c:val>
            <c:numRef>
              <c:f>'Summary - BPA CPA'!$X$241:$X$255</c:f>
              <c:numCache>
                <c:formatCode>#,##0</c:formatCode>
                <c:ptCount val="15"/>
                <c:pt idx="0">
                  <c:v>2.3181132338676518</c:v>
                </c:pt>
                <c:pt idx="1">
                  <c:v>134.41158516736539</c:v>
                </c:pt>
                <c:pt idx="2">
                  <c:v>24.5349202624204</c:v>
                </c:pt>
                <c:pt idx="3">
                  <c:v>0</c:v>
                </c:pt>
                <c:pt idx="4">
                  <c:v>10.989117379626435</c:v>
                </c:pt>
                <c:pt idx="5">
                  <c:v>14.998309629076683</c:v>
                </c:pt>
                <c:pt idx="6">
                  <c:v>0</c:v>
                </c:pt>
                <c:pt idx="7">
                  <c:v>0</c:v>
                </c:pt>
                <c:pt idx="8">
                  <c:v>3.3131256955295272</c:v>
                </c:pt>
                <c:pt idx="9">
                  <c:v>24.018063633168371</c:v>
                </c:pt>
                <c:pt idx="10">
                  <c:v>9.7095735297848332E-2</c:v>
                </c:pt>
                <c:pt idx="11">
                  <c:v>4.4021091219502413</c:v>
                </c:pt>
                <c:pt idx="12">
                  <c:v>4.6357683820311095</c:v>
                </c:pt>
                <c:pt idx="13">
                  <c:v>12.005966516631128</c:v>
                </c:pt>
                <c:pt idx="14">
                  <c:v>7.2892100482104754</c:v>
                </c:pt>
              </c:numCache>
            </c:numRef>
          </c:val>
          <c:extLst xmlns:c16r2="http://schemas.microsoft.com/office/drawing/2015/06/chart">
            <c:ext xmlns:c16="http://schemas.microsoft.com/office/drawing/2014/chart" uri="{C3380CC4-5D6E-409C-BE32-E72D297353CC}">
              <c16:uniqueId val="{0000001E-A8AF-4677-A30E-B3B9FCDBBD6B}"/>
            </c:ext>
          </c:extLst>
        </c:ser>
        <c:dLbls>
          <c:showLegendKey val="0"/>
          <c:showVal val="0"/>
          <c:showCatName val="0"/>
          <c:showSerName val="0"/>
          <c:showPercent val="0"/>
          <c:showBubbleSize val="0"/>
          <c:showLeaderLines val="1"/>
        </c:dLbls>
        <c:firstSliceAng val="129"/>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Distribution Efficiency Cumulative 20-Year Potential Supply Curve (TRC $/MWh bins)</a:t>
            </a:r>
            <a:endParaRPr lang="en-US" sz="1400">
              <a:effectLst/>
            </a:endParaRPr>
          </a:p>
        </c:rich>
      </c:tx>
      <c:overlay val="0"/>
      <c:spPr>
        <a:noFill/>
        <a:ln>
          <a:noFill/>
        </a:ln>
        <a:effectLst/>
      </c:spPr>
    </c:title>
    <c:autoTitleDeleted val="0"/>
    <c:plotArea>
      <c:layout/>
      <c:barChart>
        <c:barDir val="col"/>
        <c:grouping val="clustered"/>
        <c:varyColors val="0"/>
        <c:ser>
          <c:idx val="0"/>
          <c:order val="0"/>
          <c:tx>
            <c:strRef>
              <c:f>'Summary - BPA CPA'!$E$407</c:f>
              <c:strCache>
                <c:ptCount val="1"/>
                <c:pt idx="0">
                  <c:v>Cumulative 20-Year Potential (aMW)</c:v>
                </c:pt>
              </c:strCache>
            </c:strRef>
          </c:tx>
          <c:spPr>
            <a:solidFill>
              <a:schemeClr val="accent1"/>
            </a:solidFill>
            <a:ln>
              <a:noFill/>
            </a:ln>
            <a:effectLst/>
          </c:spPr>
          <c:invertIfNegative val="0"/>
          <c:cat>
            <c:strRef>
              <c:f>'Summary - BPA CPA'!$D$408:$D$428</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CPA'!$E$408:$E$428</c:f>
              <c:numCache>
                <c:formatCode>#,##0</c:formatCode>
                <c:ptCount val="21"/>
                <c:pt idx="0">
                  <c:v>38.228859437743495</c:v>
                </c:pt>
                <c:pt idx="1">
                  <c:v>38.228859437743495</c:v>
                </c:pt>
                <c:pt idx="2">
                  <c:v>38.228859437743495</c:v>
                </c:pt>
                <c:pt idx="3">
                  <c:v>38.228859437743495</c:v>
                </c:pt>
                <c:pt idx="4">
                  <c:v>38.228859437743495</c:v>
                </c:pt>
                <c:pt idx="5">
                  <c:v>38.228859437743495</c:v>
                </c:pt>
                <c:pt idx="6">
                  <c:v>38.228859437743495</c:v>
                </c:pt>
                <c:pt idx="7">
                  <c:v>38.228859437743495</c:v>
                </c:pt>
                <c:pt idx="8">
                  <c:v>55.44708532762364</c:v>
                </c:pt>
                <c:pt idx="9">
                  <c:v>55.44708532762364</c:v>
                </c:pt>
                <c:pt idx="10">
                  <c:v>55.44708532762364</c:v>
                </c:pt>
                <c:pt idx="11">
                  <c:v>64.628132427284442</c:v>
                </c:pt>
                <c:pt idx="12">
                  <c:v>64.628132427284442</c:v>
                </c:pt>
                <c:pt idx="13">
                  <c:v>64.628132427284442</c:v>
                </c:pt>
                <c:pt idx="14">
                  <c:v>64.628132427284442</c:v>
                </c:pt>
                <c:pt idx="15">
                  <c:v>64.628132427284442</c:v>
                </c:pt>
                <c:pt idx="16">
                  <c:v>64.628132427284442</c:v>
                </c:pt>
                <c:pt idx="17">
                  <c:v>64.628132427284442</c:v>
                </c:pt>
                <c:pt idx="18">
                  <c:v>64.628132427284442</c:v>
                </c:pt>
                <c:pt idx="19">
                  <c:v>64.628132427284442</c:v>
                </c:pt>
                <c:pt idx="20">
                  <c:v>66.861379628008734</c:v>
                </c:pt>
              </c:numCache>
            </c:numRef>
          </c:val>
          <c:extLst xmlns:c16r2="http://schemas.microsoft.com/office/drawing/2015/06/chart">
            <c:ext xmlns:c16="http://schemas.microsoft.com/office/drawing/2014/chart" uri="{C3380CC4-5D6E-409C-BE32-E72D297353CC}">
              <c16:uniqueId val="{00000000-7894-447F-BBA2-3BFA54759F39}"/>
            </c:ext>
          </c:extLst>
        </c:ser>
        <c:dLbls>
          <c:showLegendKey val="0"/>
          <c:showVal val="0"/>
          <c:showCatName val="0"/>
          <c:showSerName val="0"/>
          <c:showPercent val="0"/>
          <c:showBubbleSize val="0"/>
        </c:dLbls>
        <c:gapWidth val="50"/>
        <c:overlap val="-27"/>
        <c:axId val="40618240"/>
        <c:axId val="40624128"/>
      </c:barChart>
      <c:catAx>
        <c:axId val="4061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24128"/>
        <c:crosses val="autoZero"/>
        <c:auto val="1"/>
        <c:lblAlgn val="ctr"/>
        <c:lblOffset val="100"/>
        <c:noMultiLvlLbl val="0"/>
      </c:catAx>
      <c:valAx>
        <c:axId val="40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18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20-Year Technical Achievable Potential - BPA CPA</a:t>
            </a:r>
          </a:p>
        </c:rich>
      </c:tx>
      <c:overlay val="0"/>
      <c:spPr>
        <a:noFill/>
        <a:ln>
          <a:noFill/>
        </a:ln>
        <a:effectLst/>
      </c:spPr>
    </c:title>
    <c:autoTitleDeleted val="0"/>
    <c:plotArea>
      <c:layout/>
      <c:barChart>
        <c:barDir val="col"/>
        <c:grouping val="clustered"/>
        <c:varyColors val="0"/>
        <c:ser>
          <c:idx val="0"/>
          <c:order val="0"/>
          <c:tx>
            <c:strRef>
              <c:f>'Summary - BPA CPA'!$E$49</c:f>
              <c:strCache>
                <c:ptCount val="1"/>
                <c:pt idx="0">
                  <c:v>Cumulative 20-Year Potential (aMW)</c:v>
                </c:pt>
              </c:strCache>
            </c:strRef>
          </c:tx>
          <c:spPr>
            <a:solidFill>
              <a:schemeClr val="accent1"/>
            </a:solidFill>
            <a:ln>
              <a:noFill/>
            </a:ln>
            <a:effectLst/>
          </c:spPr>
          <c:invertIfNegative val="0"/>
          <c:cat>
            <c:strRef>
              <c:f>'Summary - BPA CPA'!$D$50:$D$70</c:f>
              <c:strCache>
                <c:ptCount val="21"/>
                <c:pt idx="0">
                  <c:v>Under $5</c:v>
                </c:pt>
                <c:pt idx="1">
                  <c:v>Under $10</c:v>
                </c:pt>
                <c:pt idx="2">
                  <c:v>Under $15</c:v>
                </c:pt>
                <c:pt idx="3">
                  <c:v>Under $20</c:v>
                </c:pt>
                <c:pt idx="4">
                  <c:v>Under $25</c:v>
                </c:pt>
                <c:pt idx="5">
                  <c:v>Under $30</c:v>
                </c:pt>
                <c:pt idx="6">
                  <c:v>Under $35</c:v>
                </c:pt>
                <c:pt idx="7">
                  <c:v>Under $40</c:v>
                </c:pt>
                <c:pt idx="8">
                  <c:v>Under $45</c:v>
                </c:pt>
                <c:pt idx="9">
                  <c:v>Under $50</c:v>
                </c:pt>
                <c:pt idx="10">
                  <c:v>Under $55</c:v>
                </c:pt>
                <c:pt idx="11">
                  <c:v>Under $60</c:v>
                </c:pt>
                <c:pt idx="12">
                  <c:v>Under $65</c:v>
                </c:pt>
                <c:pt idx="13">
                  <c:v>Under $70</c:v>
                </c:pt>
                <c:pt idx="14">
                  <c:v>Under $85</c:v>
                </c:pt>
                <c:pt idx="15">
                  <c:v>Under $100</c:v>
                </c:pt>
                <c:pt idx="16">
                  <c:v>Under $115</c:v>
                </c:pt>
                <c:pt idx="17">
                  <c:v>Under $130</c:v>
                </c:pt>
                <c:pt idx="18">
                  <c:v>Under $145</c:v>
                </c:pt>
                <c:pt idx="19">
                  <c:v>Under $160</c:v>
                </c:pt>
                <c:pt idx="20">
                  <c:v>Over $160</c:v>
                </c:pt>
              </c:strCache>
            </c:strRef>
          </c:cat>
          <c:val>
            <c:numRef>
              <c:f>'Summary - BPA CPA'!$E$50:$E$70</c:f>
              <c:numCache>
                <c:formatCode>#,##0</c:formatCode>
                <c:ptCount val="21"/>
                <c:pt idx="0">
                  <c:v>474.30476193034269</c:v>
                </c:pt>
                <c:pt idx="1">
                  <c:v>614.18107502627436</c:v>
                </c:pt>
                <c:pt idx="2">
                  <c:v>796.43416493958136</c:v>
                </c:pt>
                <c:pt idx="3">
                  <c:v>901.51341998815633</c:v>
                </c:pt>
                <c:pt idx="4">
                  <c:v>988.34477946526965</c:v>
                </c:pt>
                <c:pt idx="5">
                  <c:v>1054.8150060117209</c:v>
                </c:pt>
                <c:pt idx="6">
                  <c:v>1087.8339753932728</c:v>
                </c:pt>
                <c:pt idx="7">
                  <c:v>1171.4722753765977</c:v>
                </c:pt>
                <c:pt idx="8">
                  <c:v>1329.1425773284425</c:v>
                </c:pt>
                <c:pt idx="9">
                  <c:v>1367.1541415731576</c:v>
                </c:pt>
                <c:pt idx="10">
                  <c:v>1403.4760489351565</c:v>
                </c:pt>
                <c:pt idx="11">
                  <c:v>1446.4314243276524</c:v>
                </c:pt>
                <c:pt idx="12">
                  <c:v>1475.1163082008188</c:v>
                </c:pt>
                <c:pt idx="13">
                  <c:v>1477.0163856958782</c:v>
                </c:pt>
                <c:pt idx="14">
                  <c:v>1503.6158069021374</c:v>
                </c:pt>
                <c:pt idx="15">
                  <c:v>1587.5168320915984</c:v>
                </c:pt>
                <c:pt idx="16">
                  <c:v>1620.9716458987812</c:v>
                </c:pt>
                <c:pt idx="17">
                  <c:v>1670.2631946334191</c:v>
                </c:pt>
                <c:pt idx="18">
                  <c:v>1670.2631946334191</c:v>
                </c:pt>
                <c:pt idx="19">
                  <c:v>1670.2631946334191</c:v>
                </c:pt>
                <c:pt idx="20">
                  <c:v>1811.5121867756802</c:v>
                </c:pt>
              </c:numCache>
            </c:numRef>
          </c:val>
          <c:extLst xmlns:c16r2="http://schemas.microsoft.com/office/drawing/2015/06/chart">
            <c:ext xmlns:c16="http://schemas.microsoft.com/office/drawing/2014/chart" uri="{C3380CC4-5D6E-409C-BE32-E72D297353CC}">
              <c16:uniqueId val="{00000000-6B18-4904-AD4E-2D36BD89AD79}"/>
            </c:ext>
          </c:extLst>
        </c:ser>
        <c:dLbls>
          <c:showLegendKey val="0"/>
          <c:showVal val="0"/>
          <c:showCatName val="0"/>
          <c:showSerName val="0"/>
          <c:showPercent val="0"/>
          <c:showBubbleSize val="0"/>
        </c:dLbls>
        <c:gapWidth val="50"/>
        <c:overlap val="-27"/>
        <c:axId val="40792832"/>
        <c:axId val="40794368"/>
      </c:barChart>
      <c:catAx>
        <c:axId val="4079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94368"/>
        <c:crosses val="autoZero"/>
        <c:auto val="1"/>
        <c:lblAlgn val="ctr"/>
        <c:lblOffset val="100"/>
        <c:noMultiLvlLbl val="0"/>
      </c:catAx>
      <c:valAx>
        <c:axId val="4079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92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Agricultural Incremental Technical Achievable Potential</a:t>
            </a:r>
          </a:p>
        </c:rich>
      </c:tx>
      <c:overlay val="0"/>
      <c:spPr>
        <a:noFill/>
        <a:ln>
          <a:noFill/>
        </a:ln>
        <a:effectLst/>
      </c:spPr>
    </c:title>
    <c:autoTitleDeleted val="0"/>
    <c:plotArea>
      <c:layout/>
      <c:barChart>
        <c:barDir val="col"/>
        <c:grouping val="stacked"/>
        <c:varyColors val="0"/>
        <c:ser>
          <c:idx val="0"/>
          <c:order val="0"/>
          <c:tx>
            <c:strRef>
              <c:f>'Summary - BPA CPA'!$D$79</c:f>
              <c:strCache>
                <c:ptCount val="1"/>
                <c:pt idx="0">
                  <c:v>Lighting</c:v>
                </c:pt>
              </c:strCache>
            </c:strRef>
          </c:tx>
          <c:spPr>
            <a:solidFill>
              <a:schemeClr val="accent1"/>
            </a:solidFill>
            <a:ln>
              <a:noFill/>
            </a:ln>
            <a:effectLst/>
          </c:spPr>
          <c:invertIfNegative val="0"/>
          <c:cat>
            <c:numRef>
              <c:f>'Summary - BPA CPA'!$E$78:$X$78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CPA'!$E$79:$X$79</c:f>
              <c:numCache>
                <c:formatCode>#,##0.0</c:formatCode>
                <c:ptCount val="20"/>
                <c:pt idx="0">
                  <c:v>0.64941914128634859</c:v>
                </c:pt>
                <c:pt idx="1">
                  <c:v>0.46179221105778073</c:v>
                </c:pt>
                <c:pt idx="2">
                  <c:v>0.32525587257073896</c:v>
                </c:pt>
                <c:pt idx="3">
                  <c:v>0.2580737160165682</c:v>
                </c:pt>
                <c:pt idx="4">
                  <c:v>0.23013268998267816</c:v>
                </c:pt>
                <c:pt idx="5">
                  <c:v>0.20478842492756227</c:v>
                </c:pt>
                <c:pt idx="6">
                  <c:v>0.17936274640736274</c:v>
                </c:pt>
                <c:pt idx="7">
                  <c:v>0.15563404458487609</c:v>
                </c:pt>
                <c:pt idx="8">
                  <c:v>0.13366756107878902</c:v>
                </c:pt>
                <c:pt idx="9">
                  <c:v>0.11348781491405893</c:v>
                </c:pt>
                <c:pt idx="10">
                  <c:v>9.5736701269334118E-2</c:v>
                </c:pt>
                <c:pt idx="11">
                  <c:v>7.4780997076681399E-2</c:v>
                </c:pt>
                <c:pt idx="12">
                  <c:v>5.8075534066935552E-2</c:v>
                </c:pt>
                <c:pt idx="13">
                  <c:v>4.4992494657146866E-2</c:v>
                </c:pt>
                <c:pt idx="14">
                  <c:v>3.4908001723060182E-2</c:v>
                </c:pt>
                <c:pt idx="15">
                  <c:v>2.738600561479004E-2</c:v>
                </c:pt>
                <c:pt idx="16">
                  <c:v>2.1369988006592882E-2</c:v>
                </c:pt>
                <c:pt idx="17">
                  <c:v>1.678935711502387E-2</c:v>
                </c:pt>
                <c:pt idx="18">
                  <c:v>1.3208329561578214E-2</c:v>
                </c:pt>
                <c:pt idx="19">
                  <c:v>1.0395151962282509E-2</c:v>
                </c:pt>
              </c:numCache>
            </c:numRef>
          </c:val>
          <c:extLst xmlns:c16r2="http://schemas.microsoft.com/office/drawing/2015/06/chart">
            <c:ext xmlns:c16="http://schemas.microsoft.com/office/drawing/2014/chart" uri="{C3380CC4-5D6E-409C-BE32-E72D297353CC}">
              <c16:uniqueId val="{00000000-65FD-4885-B756-7F98B9058873}"/>
            </c:ext>
          </c:extLst>
        </c:ser>
        <c:ser>
          <c:idx val="1"/>
          <c:order val="1"/>
          <c:tx>
            <c:strRef>
              <c:f>'Summary - BPA CPA'!$D$80</c:f>
              <c:strCache>
                <c:ptCount val="1"/>
                <c:pt idx="0">
                  <c:v>Irrigation</c:v>
                </c:pt>
              </c:strCache>
            </c:strRef>
          </c:tx>
          <c:spPr>
            <a:solidFill>
              <a:schemeClr val="accent2"/>
            </a:solidFill>
            <a:ln>
              <a:noFill/>
            </a:ln>
            <a:effectLst/>
          </c:spPr>
          <c:invertIfNegative val="0"/>
          <c:cat>
            <c:numRef>
              <c:f>'Summary - BPA CPA'!$E$78:$X$78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CPA'!$E$80:$X$80</c:f>
              <c:numCache>
                <c:formatCode>#,##0.0</c:formatCode>
                <c:ptCount val="20"/>
                <c:pt idx="0">
                  <c:v>2.0846189260093144</c:v>
                </c:pt>
                <c:pt idx="1">
                  <c:v>2.1394440587214976</c:v>
                </c:pt>
                <c:pt idx="2">
                  <c:v>2.215090088562337</c:v>
                </c:pt>
                <c:pt idx="3">
                  <c:v>2.3177990424761323</c:v>
                </c:pt>
                <c:pt idx="4">
                  <c:v>2.4497151961427259</c:v>
                </c:pt>
                <c:pt idx="5">
                  <c:v>2.413703393888222</c:v>
                </c:pt>
                <c:pt idx="6">
                  <c:v>2.2154366124429421</c:v>
                </c:pt>
                <c:pt idx="7">
                  <c:v>2.1125729765850276</c:v>
                </c:pt>
                <c:pt idx="8">
                  <c:v>2.0779759202213963</c:v>
                </c:pt>
                <c:pt idx="9">
                  <c:v>2.0809405740262203</c:v>
                </c:pt>
                <c:pt idx="10">
                  <c:v>2.0971513270337954</c:v>
                </c:pt>
                <c:pt idx="11">
                  <c:v>2.0727520553344632</c:v>
                </c:pt>
                <c:pt idx="12">
                  <c:v>1.9890716740011107</c:v>
                </c:pt>
                <c:pt idx="13">
                  <c:v>1.8291301244494469</c:v>
                </c:pt>
                <c:pt idx="14">
                  <c:v>1.5939545698288615</c:v>
                </c:pt>
                <c:pt idx="15">
                  <c:v>1.3117144071564784</c:v>
                </c:pt>
                <c:pt idx="16">
                  <c:v>0.81428310218602185</c:v>
                </c:pt>
                <c:pt idx="17">
                  <c:v>0.55819435572521914</c:v>
                </c:pt>
                <c:pt idx="18">
                  <c:v>0.344844740649074</c:v>
                </c:pt>
                <c:pt idx="19">
                  <c:v>0.1668379814653321</c:v>
                </c:pt>
              </c:numCache>
            </c:numRef>
          </c:val>
          <c:extLst xmlns:c16r2="http://schemas.microsoft.com/office/drawing/2015/06/chart">
            <c:ext xmlns:c16="http://schemas.microsoft.com/office/drawing/2014/chart" uri="{C3380CC4-5D6E-409C-BE32-E72D297353CC}">
              <c16:uniqueId val="{00000001-65FD-4885-B756-7F98B9058873}"/>
            </c:ext>
          </c:extLst>
        </c:ser>
        <c:ser>
          <c:idx val="2"/>
          <c:order val="2"/>
          <c:tx>
            <c:strRef>
              <c:f>'Summary - BPA CPA'!$D$81</c:f>
              <c:strCache>
                <c:ptCount val="1"/>
                <c:pt idx="0">
                  <c:v>Motors/Drives</c:v>
                </c:pt>
              </c:strCache>
            </c:strRef>
          </c:tx>
          <c:spPr>
            <a:solidFill>
              <a:schemeClr val="accent3"/>
            </a:solidFill>
            <a:ln>
              <a:noFill/>
            </a:ln>
            <a:effectLst/>
          </c:spPr>
          <c:invertIfNegative val="0"/>
          <c:cat>
            <c:numRef>
              <c:f>'Summary - BPA CPA'!$E$78:$X$78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CPA'!$E$81:$X$81</c:f>
              <c:numCache>
                <c:formatCode>#,##0.0</c:formatCode>
                <c:ptCount val="20"/>
                <c:pt idx="0">
                  <c:v>0.11994121894776251</c:v>
                </c:pt>
                <c:pt idx="1">
                  <c:v>0.12125338735851628</c:v>
                </c:pt>
                <c:pt idx="2">
                  <c:v>0.12261294663574435</c:v>
                </c:pt>
                <c:pt idx="3">
                  <c:v>0.12401152718552852</c:v>
                </c:pt>
                <c:pt idx="4">
                  <c:v>0.12538758262231731</c:v>
                </c:pt>
                <c:pt idx="5">
                  <c:v>0.11507070189926689</c:v>
                </c:pt>
                <c:pt idx="6">
                  <c:v>9.3576383882847267E-2</c:v>
                </c:pt>
                <c:pt idx="7">
                  <c:v>7.6097868211039699E-2</c:v>
                </c:pt>
                <c:pt idx="8">
                  <c:v>6.179258373057131E-2</c:v>
                </c:pt>
                <c:pt idx="9">
                  <c:v>5.0029706986739184E-2</c:v>
                </c:pt>
                <c:pt idx="10">
                  <c:v>4.0533933989353108E-2</c:v>
                </c:pt>
                <c:pt idx="11">
                  <c:v>3.25473925281696E-2</c:v>
                </c:pt>
                <c:pt idx="12">
                  <c:v>2.606176727384377E-2</c:v>
                </c:pt>
                <c:pt idx="13">
                  <c:v>2.0852828164152744E-2</c:v>
                </c:pt>
                <c:pt idx="14">
                  <c:v>1.67057912641786E-2</c:v>
                </c:pt>
                <c:pt idx="15">
                  <c:v>1.3499192936433821E-2</c:v>
                </c:pt>
                <c:pt idx="16">
                  <c:v>1.0780487039804853E-4</c:v>
                </c:pt>
                <c:pt idx="17">
                  <c:v>3.6698760690266982E-5</c:v>
                </c:pt>
                <c:pt idx="18">
                  <c:v>1.2024641455912713E-5</c:v>
                </c:pt>
                <c:pt idx="19">
                  <c:v>3.8412588282416315E-6</c:v>
                </c:pt>
              </c:numCache>
            </c:numRef>
          </c:val>
          <c:extLst xmlns:c16r2="http://schemas.microsoft.com/office/drawing/2015/06/chart">
            <c:ext xmlns:c16="http://schemas.microsoft.com/office/drawing/2014/chart" uri="{C3380CC4-5D6E-409C-BE32-E72D297353CC}">
              <c16:uniqueId val="{00000002-65FD-4885-B756-7F98B9058873}"/>
            </c:ext>
          </c:extLst>
        </c:ser>
        <c:ser>
          <c:idx val="3"/>
          <c:order val="3"/>
          <c:tx>
            <c:strRef>
              <c:f>'Summary - BPA CPA'!$D$82</c:f>
              <c:strCache>
                <c:ptCount val="1"/>
                <c:pt idx="0">
                  <c:v>Refrigeration</c:v>
                </c:pt>
              </c:strCache>
            </c:strRef>
          </c:tx>
          <c:spPr>
            <a:solidFill>
              <a:schemeClr val="accent4"/>
            </a:solidFill>
            <a:ln>
              <a:noFill/>
            </a:ln>
            <a:effectLst/>
          </c:spPr>
          <c:invertIfNegative val="0"/>
          <c:cat>
            <c:numRef>
              <c:f>'Summary - BPA CPA'!$E$78:$X$78</c:f>
              <c:numCache>
                <c:formatCode>@</c:formatCode>
                <c:ptCount val="20"/>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numCache>
            </c:numRef>
          </c:cat>
          <c:val>
            <c:numRef>
              <c:f>'Summary - BPA CPA'!$E$82:$X$82</c:f>
              <c:numCache>
                <c:formatCode>#,##0.0</c:formatCode>
                <c:ptCount val="20"/>
                <c:pt idx="0">
                  <c:v>8.6796761793788459E-3</c:v>
                </c:pt>
                <c:pt idx="1">
                  <c:v>1.0747051537185857E-2</c:v>
                </c:pt>
                <c:pt idx="2">
                  <c:v>1.3274907161164331E-2</c:v>
                </c:pt>
                <c:pt idx="3">
                  <c:v>1.5548096649431619E-2</c:v>
                </c:pt>
                <c:pt idx="4">
                  <c:v>1.7910365939212154E-2</c:v>
                </c:pt>
                <c:pt idx="5">
                  <c:v>2.1163268408474246E-2</c:v>
                </c:pt>
                <c:pt idx="6">
                  <c:v>2.34916732124122E-2</c:v>
                </c:pt>
                <c:pt idx="7">
                  <c:v>2.4271397679532042E-2</c:v>
                </c:pt>
                <c:pt idx="8">
                  <c:v>2.3128661844406838E-2</c:v>
                </c:pt>
                <c:pt idx="9">
                  <c:v>2.0089046868499796E-2</c:v>
                </c:pt>
                <c:pt idx="10">
                  <c:v>1.571210226069817E-2</c:v>
                </c:pt>
                <c:pt idx="11">
                  <c:v>1.0901678128872853E-2</c:v>
                </c:pt>
                <c:pt idx="12">
                  <c:v>6.5925455588030889E-3</c:v>
                </c:pt>
                <c:pt idx="13">
                  <c:v>3.4090455869952739E-3</c:v>
                </c:pt>
                <c:pt idx="14">
                  <c:v>1.478469623648564E-3</c:v>
                </c:pt>
                <c:pt idx="15">
                  <c:v>5.2394853659132085E-4</c:v>
                </c:pt>
                <c:pt idx="16">
                  <c:v>1.4858967480317219E-4</c:v>
                </c:pt>
                <c:pt idx="17">
                  <c:v>3.2708076322952582E-5</c:v>
                </c:pt>
                <c:pt idx="18">
                  <c:v>5.429265959324227E-6</c:v>
                </c:pt>
                <c:pt idx="19">
                  <c:v>6.5805530654879336E-7</c:v>
                </c:pt>
              </c:numCache>
            </c:numRef>
          </c:val>
          <c:extLst xmlns:c16r2="http://schemas.microsoft.com/office/drawing/2015/06/chart">
            <c:ext xmlns:c16="http://schemas.microsoft.com/office/drawing/2014/chart" uri="{C3380CC4-5D6E-409C-BE32-E72D297353CC}">
              <c16:uniqueId val="{00000003-65FD-4885-B756-7F98B9058873}"/>
            </c:ext>
          </c:extLst>
        </c:ser>
        <c:dLbls>
          <c:showLegendKey val="0"/>
          <c:showVal val="0"/>
          <c:showCatName val="0"/>
          <c:showSerName val="0"/>
          <c:showPercent val="0"/>
          <c:showBubbleSize val="0"/>
        </c:dLbls>
        <c:gapWidth val="50"/>
        <c:overlap val="100"/>
        <c:axId val="40843136"/>
        <c:axId val="40844672"/>
      </c:barChart>
      <c:catAx>
        <c:axId val="4084313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4672"/>
        <c:crosses val="autoZero"/>
        <c:auto val="1"/>
        <c:lblAlgn val="ctr"/>
        <c:lblOffset val="100"/>
        <c:noMultiLvlLbl val="0"/>
      </c:catAx>
      <c:valAx>
        <c:axId val="40844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aMW</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'Top Measures - BPA'!$D$4</c:f>
              <c:strCache>
                <c:ptCount val="1"/>
                <c:pt idx="0">
                  <c:v>Residential Cumulative 20-Year Achievable Technical Potential (aMW)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'Top Measures - BPA'!$C$5:$C$19</c:f>
              <c:strCache>
                <c:ptCount val="15"/>
                <c:pt idx="0">
                  <c:v>HPWH</c:v>
                </c:pt>
                <c:pt idx="1">
                  <c:v>ResWx</c:v>
                </c:pt>
                <c:pt idx="2">
                  <c:v>DHP</c:v>
                </c:pt>
                <c:pt idx="3">
                  <c:v>Lighting</c:v>
                </c:pt>
                <c:pt idx="4">
                  <c:v>Advanced Power Strips</c:v>
                </c:pt>
                <c:pt idx="5">
                  <c:v>ASHP</c:v>
                </c:pt>
                <c:pt idx="6">
                  <c:v>DHP Ducted</c:v>
                </c:pt>
                <c:pt idx="7">
                  <c:v>Showerheads</c:v>
                </c:pt>
                <c:pt idx="8">
                  <c:v>Refrigerator</c:v>
                </c:pt>
                <c:pt idx="9">
                  <c:v>Clothes Dryer</c:v>
                </c:pt>
                <c:pt idx="10">
                  <c:v>Controls Commissioning and Sizing</c:v>
                </c:pt>
                <c:pt idx="11">
                  <c:v>Solar Water Heater</c:v>
                </c:pt>
                <c:pt idx="12">
                  <c:v>Clothes Washer</c:v>
                </c:pt>
                <c:pt idx="13">
                  <c:v>Behavior</c:v>
                </c:pt>
                <c:pt idx="14">
                  <c:v>GSHP</c:v>
                </c:pt>
              </c:strCache>
            </c:strRef>
          </c:cat>
          <c:val>
            <c:numRef>
              <c:f>'Top Measures - BPA'!$D$5:$D$19</c:f>
              <c:numCache>
                <c:formatCode>#,##0</c:formatCode>
                <c:ptCount val="15"/>
                <c:pt idx="0">
                  <c:v>254.54798047125075</c:v>
                </c:pt>
                <c:pt idx="1">
                  <c:v>137.72833872944707</c:v>
                </c:pt>
                <c:pt idx="2">
                  <c:v>78.53060360973322</c:v>
                </c:pt>
                <c:pt idx="3">
                  <c:v>59.531183872790237</c:v>
                </c:pt>
                <c:pt idx="4">
                  <c:v>63.046908489521783</c:v>
                </c:pt>
                <c:pt idx="5">
                  <c:v>36.330268238435991</c:v>
                </c:pt>
                <c:pt idx="6">
                  <c:v>42.801345138180587</c:v>
                </c:pt>
                <c:pt idx="7">
                  <c:v>22.243720778634188</c:v>
                </c:pt>
                <c:pt idx="8">
                  <c:v>23.333665065012646</c:v>
                </c:pt>
                <c:pt idx="9">
                  <c:v>24.056797229289149</c:v>
                </c:pt>
                <c:pt idx="10">
                  <c:v>23.099823345226508</c:v>
                </c:pt>
                <c:pt idx="11">
                  <c:v>22.414532451321641</c:v>
                </c:pt>
                <c:pt idx="12">
                  <c:v>22.423109008429961</c:v>
                </c:pt>
                <c:pt idx="13">
                  <c:v>17.772545432761991</c:v>
                </c:pt>
                <c:pt idx="14">
                  <c:v>13.908325625141689</c:v>
                </c:pt>
              </c:numCache>
            </c:numRef>
          </c:val>
          <c:extLst xmlns:c16r2="http://schemas.microsoft.com/office/drawing/2015/06/chart">
            <c:ext xmlns:c16="http://schemas.microsoft.com/office/drawing/2014/chart" uri="{C3380CC4-5D6E-409C-BE32-E72D297353CC}">
              <c16:uniqueId val="{00000000-2AC5-405A-8882-2D8C6CC5C30F}"/>
            </c:ext>
          </c:extLst>
        </c:ser>
        <c:dLbls>
          <c:showLegendKey val="0"/>
          <c:showVal val="0"/>
          <c:showCatName val="0"/>
          <c:showSerName val="0"/>
          <c:showPercent val="0"/>
          <c:showBubbleSize val="0"/>
        </c:dLbls>
        <c:gapWidth val="50"/>
        <c:axId val="41071744"/>
        <c:axId val="41073280"/>
      </c:barChart>
      <c:catAx>
        <c:axId val="41071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3280"/>
        <c:crosses val="autoZero"/>
        <c:auto val="1"/>
        <c:lblAlgn val="ctr"/>
        <c:lblOffset val="100"/>
        <c:noMultiLvlLbl val="0"/>
      </c:catAx>
      <c:valAx>
        <c:axId val="4107328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aMW</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1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76200</xdr:rowOff>
    </xdr:from>
    <xdr:to>
      <xdr:col>8</xdr:col>
      <xdr:colOff>136071</xdr:colOff>
      <xdr:row>43</xdr:row>
      <xdr:rowOff>66675</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579663</xdr:colOff>
      <xdr:row>26</xdr:row>
      <xdr:rowOff>46264</xdr:rowOff>
    </xdr:from>
    <xdr:to>
      <xdr:col>24</xdr:col>
      <xdr:colOff>325209</xdr:colOff>
      <xdr:row>43</xdr:row>
      <xdr:rowOff>27214</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612322</xdr:colOff>
      <xdr:row>92</xdr:row>
      <xdr:rowOff>115662</xdr:rowOff>
    </xdr:from>
    <xdr:to>
      <xdr:col>15</xdr:col>
      <xdr:colOff>530680</xdr:colOff>
      <xdr:row>109</xdr:row>
      <xdr:rowOff>95250</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266698</xdr:colOff>
      <xdr:row>93</xdr:row>
      <xdr:rowOff>106133</xdr:rowOff>
    </xdr:from>
    <xdr:to>
      <xdr:col>23</xdr:col>
      <xdr:colOff>428623</xdr:colOff>
      <xdr:row>110</xdr:row>
      <xdr:rowOff>29934</xdr:rowOff>
    </xdr:to>
    <xdr:graphicFrame macro="">
      <xdr:nvGraphicFramePr>
        <xdr:cNvPr id="6" name="Chart 5">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214312</xdr:colOff>
      <xdr:row>112</xdr:row>
      <xdr:rowOff>104776</xdr:rowOff>
    </xdr:from>
    <xdr:to>
      <xdr:col>14</xdr:col>
      <xdr:colOff>517072</xdr:colOff>
      <xdr:row>129</xdr:row>
      <xdr:rowOff>68036</xdr:rowOff>
    </xdr:to>
    <xdr:graphicFrame macro="">
      <xdr:nvGraphicFramePr>
        <xdr:cNvPr id="7" name="Chart 6">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444271</xdr:colOff>
      <xdr:row>189</xdr:row>
      <xdr:rowOff>140153</xdr:rowOff>
    </xdr:from>
    <xdr:to>
      <xdr:col>15</xdr:col>
      <xdr:colOff>666750</xdr:colOff>
      <xdr:row>210</xdr:row>
      <xdr:rowOff>81643</xdr:rowOff>
    </xdr:to>
    <xdr:graphicFrame macro="">
      <xdr:nvGraphicFramePr>
        <xdr:cNvPr id="8" name="Chart 7">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797018</xdr:colOff>
      <xdr:row>167</xdr:row>
      <xdr:rowOff>58831</xdr:rowOff>
    </xdr:from>
    <xdr:to>
      <xdr:col>8</xdr:col>
      <xdr:colOff>470648</xdr:colOff>
      <xdr:row>186</xdr:row>
      <xdr:rowOff>112058</xdr:rowOff>
    </xdr:to>
    <xdr:graphicFrame macro="">
      <xdr:nvGraphicFramePr>
        <xdr:cNvPr id="9" name="Chart 8">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328612</xdr:colOff>
      <xdr:row>167</xdr:row>
      <xdr:rowOff>28575</xdr:rowOff>
    </xdr:from>
    <xdr:to>
      <xdr:col>17</xdr:col>
      <xdr:colOff>481853</xdr:colOff>
      <xdr:row>187</xdr:row>
      <xdr:rowOff>11206</xdr:rowOff>
    </xdr:to>
    <xdr:graphicFrame macro="">
      <xdr:nvGraphicFramePr>
        <xdr:cNvPr id="10" name="Chart 9">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467589</xdr:colOff>
      <xdr:row>258</xdr:row>
      <xdr:rowOff>88322</xdr:rowOff>
    </xdr:from>
    <xdr:to>
      <xdr:col>7</xdr:col>
      <xdr:colOff>367392</xdr:colOff>
      <xdr:row>277</xdr:row>
      <xdr:rowOff>12973</xdr:rowOff>
    </xdr:to>
    <xdr:graphicFrame macro="">
      <xdr:nvGraphicFramePr>
        <xdr:cNvPr id="11" name="Chart 10">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123391</xdr:colOff>
      <xdr:row>279</xdr:row>
      <xdr:rowOff>125062</xdr:rowOff>
    </xdr:from>
    <xdr:to>
      <xdr:col>14</xdr:col>
      <xdr:colOff>625929</xdr:colOff>
      <xdr:row>295</xdr:row>
      <xdr:rowOff>96487</xdr:rowOff>
    </xdr:to>
    <xdr:graphicFrame macro="">
      <xdr:nvGraphicFramePr>
        <xdr:cNvPr id="12" name="Chart 11">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180109</xdr:colOff>
      <xdr:row>257</xdr:row>
      <xdr:rowOff>146213</xdr:rowOff>
    </xdr:from>
    <xdr:to>
      <xdr:col>18</xdr:col>
      <xdr:colOff>27215</xdr:colOff>
      <xdr:row>277</xdr:row>
      <xdr:rowOff>951</xdr:rowOff>
    </xdr:to>
    <xdr:graphicFrame macro="">
      <xdr:nvGraphicFramePr>
        <xdr:cNvPr id="13" name="Chart 12">
          <a:extLst>
            <a:ext uri="{FF2B5EF4-FFF2-40B4-BE49-F238E27FC236}">
              <a16:creationId xmlns:a16="http://schemas.microsoft.com/office/drawing/2014/main" xmlns=""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304678</xdr:colOff>
      <xdr:row>334</xdr:row>
      <xdr:rowOff>127411</xdr:rowOff>
    </xdr:from>
    <xdr:to>
      <xdr:col>26</xdr:col>
      <xdr:colOff>517073</xdr:colOff>
      <xdr:row>355</xdr:row>
      <xdr:rowOff>81642</xdr:rowOff>
    </xdr:to>
    <xdr:graphicFrame macro="">
      <xdr:nvGraphicFramePr>
        <xdr:cNvPr id="16" name="Chart 15">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553929</xdr:colOff>
      <xdr:row>169</xdr:row>
      <xdr:rowOff>46825</xdr:rowOff>
    </xdr:from>
    <xdr:to>
      <xdr:col>26</xdr:col>
      <xdr:colOff>509866</xdr:colOff>
      <xdr:row>189</xdr:row>
      <xdr:rowOff>58430</xdr:rowOff>
    </xdr:to>
    <xdr:graphicFrame macro="">
      <xdr:nvGraphicFramePr>
        <xdr:cNvPr id="17" name="Chart 16">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487072</xdr:colOff>
      <xdr:row>354</xdr:row>
      <xdr:rowOff>120362</xdr:rowOff>
    </xdr:from>
    <xdr:to>
      <xdr:col>14</xdr:col>
      <xdr:colOff>495300</xdr:colOff>
      <xdr:row>370</xdr:row>
      <xdr:rowOff>83993</xdr:rowOff>
    </xdr:to>
    <xdr:graphicFrame macro="">
      <xdr:nvGraphicFramePr>
        <xdr:cNvPr id="18" name="Chart 17">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571501</xdr:colOff>
      <xdr:row>26</xdr:row>
      <xdr:rowOff>63953</xdr:rowOff>
    </xdr:from>
    <xdr:to>
      <xdr:col>16</xdr:col>
      <xdr:colOff>455840</xdr:colOff>
      <xdr:row>44</xdr:row>
      <xdr:rowOff>54428</xdr:rowOff>
    </xdr:to>
    <xdr:graphicFrame macro="">
      <xdr:nvGraphicFramePr>
        <xdr:cNvPr id="20" name="Chart 19">
          <a:extLst>
            <a:ext uri="{FF2B5EF4-FFF2-40B4-BE49-F238E27FC236}">
              <a16:creationId xmlns:a16="http://schemas.microsoft.com/office/drawing/2014/main" xmlns=""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485775</xdr:colOff>
      <xdr:row>334</xdr:row>
      <xdr:rowOff>142875</xdr:rowOff>
    </xdr:from>
    <xdr:to>
      <xdr:col>17</xdr:col>
      <xdr:colOff>114300</xdr:colOff>
      <xdr:row>351</xdr:row>
      <xdr:rowOff>133351</xdr:rowOff>
    </xdr:to>
    <xdr:graphicFrame macro="">
      <xdr:nvGraphicFramePr>
        <xdr:cNvPr id="21" name="Chart 20">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784411</xdr:colOff>
      <xdr:row>334</xdr:row>
      <xdr:rowOff>44824</xdr:rowOff>
    </xdr:from>
    <xdr:to>
      <xdr:col>7</xdr:col>
      <xdr:colOff>750793</xdr:colOff>
      <xdr:row>351</xdr:row>
      <xdr:rowOff>121024</xdr:rowOff>
    </xdr:to>
    <xdr:graphicFrame macro="">
      <xdr:nvGraphicFramePr>
        <xdr:cNvPr id="27" name="Chart 26">
          <a:extLst>
            <a:ext uri="{FF2B5EF4-FFF2-40B4-BE49-F238E27FC236}">
              <a16:creationId xmlns:a16="http://schemas.microsoft.com/office/drawing/2014/main" xmlns="" id="{48E608F6-E2E0-438F-A7ED-F8D785CA8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0</xdr:colOff>
      <xdr:row>269</xdr:row>
      <xdr:rowOff>0</xdr:rowOff>
    </xdr:from>
    <xdr:to>
      <xdr:col>36</xdr:col>
      <xdr:colOff>243938</xdr:colOff>
      <xdr:row>294</xdr:row>
      <xdr:rowOff>78797</xdr:rowOff>
    </xdr:to>
    <xdr:graphicFrame macro="">
      <xdr:nvGraphicFramePr>
        <xdr:cNvPr id="23" name="Chart 22">
          <a:extLst>
            <a:ext uri="{FF2B5EF4-FFF2-40B4-BE49-F238E27FC236}">
              <a16:creationId xmlns:a16="http://schemas.microsoft.com/office/drawing/2014/main" xmlns="" id="{DC6A12DF-6DC4-452A-942B-5D1F8429B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408214</xdr:colOff>
      <xdr:row>405</xdr:row>
      <xdr:rowOff>97971</xdr:rowOff>
    </xdr:from>
    <xdr:to>
      <xdr:col>14</xdr:col>
      <xdr:colOff>163286</xdr:colOff>
      <xdr:row>422</xdr:row>
      <xdr:rowOff>149678</xdr:rowOff>
    </xdr:to>
    <xdr:graphicFrame macro="">
      <xdr:nvGraphicFramePr>
        <xdr:cNvPr id="14" name="Chart 13">
          <a:extLst>
            <a:ext uri="{FF2B5EF4-FFF2-40B4-BE49-F238E27FC236}">
              <a16:creationId xmlns:a16="http://schemas.microsoft.com/office/drawing/2014/main" xmlns="" id="{A5BE8060-FFC0-4912-8CE9-C2C6591299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51</xdr:row>
      <xdr:rowOff>0</xdr:rowOff>
    </xdr:from>
    <xdr:to>
      <xdr:col>13</xdr:col>
      <xdr:colOff>652463</xdr:colOff>
      <xdr:row>66</xdr:row>
      <xdr:rowOff>149758</xdr:rowOff>
    </xdr:to>
    <xdr:graphicFrame macro="">
      <xdr:nvGraphicFramePr>
        <xdr:cNvPr id="24" name="Chart 23">
          <a:extLst>
            <a:ext uri="{FF2B5EF4-FFF2-40B4-BE49-F238E27FC236}">
              <a16:creationId xmlns:a16="http://schemas.microsoft.com/office/drawing/2014/main" xmlns="" id="{6704D289-5B89-449C-A4A6-9D0C72540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750794</xdr:colOff>
      <xdr:row>92</xdr:row>
      <xdr:rowOff>100854</xdr:rowOff>
    </xdr:from>
    <xdr:to>
      <xdr:col>7</xdr:col>
      <xdr:colOff>263657</xdr:colOff>
      <xdr:row>109</xdr:row>
      <xdr:rowOff>91329</xdr:rowOff>
    </xdr:to>
    <xdr:graphicFrame macro="">
      <xdr:nvGraphicFramePr>
        <xdr:cNvPr id="26" name="Chart 25">
          <a:extLst>
            <a:ext uri="{FF2B5EF4-FFF2-40B4-BE49-F238E27FC236}">
              <a16:creationId xmlns:a16="http://schemas.microsoft.com/office/drawing/2014/main" xmlns="" id="{AB3190FF-AFD0-4DAF-8AF9-1999636B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0.75099</cdr:x>
      <cdr:y>0.85193</cdr:y>
    </cdr:from>
    <cdr:to>
      <cdr:x>0.96529</cdr:x>
      <cdr:y>0.97038</cdr:y>
    </cdr:to>
    <cdr:sp macro="" textlink="'Summary - BPA CPA'!$W$26">
      <cdr:nvSpPr>
        <cdr:cNvPr id="2" name="TextBox 1">
          <a:extLst xmlns:a="http://schemas.openxmlformats.org/drawingml/2006/main">
            <a:ext uri="{FF2B5EF4-FFF2-40B4-BE49-F238E27FC236}">
              <a16:creationId xmlns:a16="http://schemas.microsoft.com/office/drawing/2014/main" xmlns="" id="{367E0D6B-E8FB-41E6-82A3-851612A55F00}"/>
            </a:ext>
          </a:extLst>
        </cdr:cNvPr>
        <cdr:cNvSpPr txBox="1"/>
      </cdr:nvSpPr>
      <cdr:spPr>
        <a:xfrm xmlns:a="http://schemas.openxmlformats.org/drawingml/2006/main">
          <a:off x="4386944" y="2348593"/>
          <a:ext cx="1251857"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B0BC10F-85C7-40EA-8FAB-6C8B600A04DF}" type="TxLink">
            <a:rPr lang="en-US" sz="1000" b="0" i="0" u="none" strike="noStrike">
              <a:solidFill>
                <a:srgbClr val="000000"/>
              </a:solidFill>
              <a:latin typeface="Calibri"/>
              <a:cs typeface="Calibri"/>
            </a:rPr>
            <a:pPr/>
            <a:t>Total = 1,812 aMW</a:t>
          </a:fld>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0.69176</cdr:x>
      <cdr:y>0.8377</cdr:y>
    </cdr:from>
    <cdr:to>
      <cdr:x>0.97648</cdr:x>
      <cdr:y>0.95363</cdr:y>
    </cdr:to>
    <cdr:sp macro="" textlink="'Summary - BPA CPA'!$X$93">
      <cdr:nvSpPr>
        <cdr:cNvPr id="2" name="TextBox 1">
          <a:extLst xmlns:a="http://schemas.openxmlformats.org/drawingml/2006/main">
            <a:ext uri="{FF2B5EF4-FFF2-40B4-BE49-F238E27FC236}">
              <a16:creationId xmlns:a16="http://schemas.microsoft.com/office/drawing/2014/main" xmlns="" id="{5902C3CB-03C6-4489-B5B5-28CBF376835F}"/>
            </a:ext>
          </a:extLst>
        </cdr:cNvPr>
        <cdr:cNvSpPr txBox="1"/>
      </cdr:nvSpPr>
      <cdr:spPr>
        <a:xfrm xmlns:a="http://schemas.openxmlformats.org/drawingml/2006/main">
          <a:off x="3801838" y="2261510"/>
          <a:ext cx="1564821" cy="312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AA6E3BA-01DE-40F2-B967-A0E20142CD06}" type="TxLink">
            <a:rPr lang="en-US" sz="1000" b="0" i="0" u="none" strike="noStrike">
              <a:solidFill>
                <a:srgbClr val="000000"/>
              </a:solidFill>
              <a:latin typeface="Calibri"/>
              <a:cs typeface="Calibri"/>
            </a:rPr>
            <a:pPr/>
            <a:t>Total = 39 aMW</a:t>
          </a:fld>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0.76287</cdr:x>
      <cdr:y>0.8638</cdr:y>
    </cdr:from>
    <cdr:to>
      <cdr:x>0.98392</cdr:x>
      <cdr:y>0.97196</cdr:y>
    </cdr:to>
    <cdr:sp macro="" textlink="'Summary - BPA CPA'!$X$335">
      <cdr:nvSpPr>
        <cdr:cNvPr id="2" name="TextBox 1">
          <a:extLst xmlns:a="http://schemas.openxmlformats.org/drawingml/2006/main">
            <a:ext uri="{FF2B5EF4-FFF2-40B4-BE49-F238E27FC236}">
              <a16:creationId xmlns:a16="http://schemas.microsoft.com/office/drawing/2014/main" xmlns="" id="{6084D3EC-D7CE-4981-A980-C83D2FEFDECC}"/>
            </a:ext>
          </a:extLst>
        </cdr:cNvPr>
        <cdr:cNvSpPr txBox="1"/>
      </cdr:nvSpPr>
      <cdr:spPr>
        <a:xfrm xmlns:a="http://schemas.openxmlformats.org/drawingml/2006/main">
          <a:off x="5165395" y="2934196"/>
          <a:ext cx="149678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479835F-51DC-4863-86DF-82B95A6661B2}" type="TxLink">
            <a:rPr lang="en-US" sz="1000" b="0" i="0" u="none" strike="noStrike">
              <a:solidFill>
                <a:srgbClr val="000000"/>
              </a:solidFill>
              <a:latin typeface="Calibri"/>
              <a:cs typeface="Calibri"/>
            </a:rPr>
            <a:pPr/>
            <a:t>Total = 920 aMW</a:t>
          </a:fld>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0.75464</cdr:x>
      <cdr:y>0.88301</cdr:y>
    </cdr:from>
    <cdr:to>
      <cdr:x>0.97813</cdr:x>
      <cdr:y>0.96984</cdr:y>
    </cdr:to>
    <cdr:sp macro="" textlink="'Summary - BPA CPA'!$X$168">
      <cdr:nvSpPr>
        <cdr:cNvPr id="2" name="TextBox 1">
          <a:extLst xmlns:a="http://schemas.openxmlformats.org/drawingml/2006/main">
            <a:ext uri="{FF2B5EF4-FFF2-40B4-BE49-F238E27FC236}">
              <a16:creationId xmlns:a16="http://schemas.microsoft.com/office/drawing/2014/main" xmlns="" id="{EDE7A1D8-785E-47C7-95C1-5811A4B516F4}"/>
            </a:ext>
          </a:extLst>
        </cdr:cNvPr>
        <cdr:cNvSpPr txBox="1"/>
      </cdr:nvSpPr>
      <cdr:spPr>
        <a:xfrm xmlns:a="http://schemas.openxmlformats.org/drawingml/2006/main">
          <a:off x="4916142" y="2905926"/>
          <a:ext cx="145596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49E76AF-9910-4850-A3C3-BB4143C83590}" type="TxLink">
            <a:rPr lang="en-US" sz="1000" b="0" i="0" u="none" strike="noStrike">
              <a:solidFill>
                <a:srgbClr val="000000"/>
              </a:solidFill>
              <a:latin typeface="Calibri"/>
              <a:cs typeface="Calibri"/>
            </a:rPr>
            <a:pPr/>
            <a:t>Total = 542 aMW</a:t>
          </a:fld>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0.74179</cdr:x>
      <cdr:y>0.8656</cdr:y>
    </cdr:from>
    <cdr:to>
      <cdr:x>0.97724</cdr:x>
      <cdr:y>0.98122</cdr:y>
    </cdr:to>
    <cdr:sp macro="" textlink="'Summary - BPA CPA'!$X$257">
      <cdr:nvSpPr>
        <cdr:cNvPr id="2" name="TextBox 1">
          <a:extLst xmlns:a="http://schemas.openxmlformats.org/drawingml/2006/main">
            <a:ext uri="{FF2B5EF4-FFF2-40B4-BE49-F238E27FC236}">
              <a16:creationId xmlns:a16="http://schemas.microsoft.com/office/drawing/2014/main" xmlns="" id="{EE211F2D-6A05-43F8-8914-52BFF2D5D17C}"/>
            </a:ext>
          </a:extLst>
        </cdr:cNvPr>
        <cdr:cNvSpPr txBox="1"/>
      </cdr:nvSpPr>
      <cdr:spPr>
        <a:xfrm xmlns:a="http://schemas.openxmlformats.org/drawingml/2006/main">
          <a:off x="5578083" y="3943299"/>
          <a:ext cx="1770530" cy="526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3CF47A0-6282-4948-9F6C-FC99E2B54379}" type="TxLink">
            <a:rPr lang="en-US" sz="1000" b="0" i="0" u="none" strike="noStrike">
              <a:solidFill>
                <a:srgbClr val="000000"/>
              </a:solidFill>
              <a:latin typeface="Calibri"/>
              <a:cs typeface="Calibri"/>
            </a:rPr>
            <a:pPr/>
            <a:t>Total = 243 aMW</a:t>
          </a:fld>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447675</xdr:colOff>
      <xdr:row>2</xdr:row>
      <xdr:rowOff>152400</xdr:rowOff>
    </xdr:from>
    <xdr:to>
      <xdr:col>13</xdr:col>
      <xdr:colOff>514350</xdr:colOff>
      <xdr:row>33</xdr:row>
      <xdr:rowOff>133351</xdr:rowOff>
    </xdr:to>
    <xdr:graphicFrame macro="">
      <xdr:nvGraphicFramePr>
        <xdr:cNvPr id="3" name="Chart 2">
          <a:extLst>
            <a:ext uri="{FF2B5EF4-FFF2-40B4-BE49-F238E27FC236}">
              <a16:creationId xmlns:a16="http://schemas.microsoft.com/office/drawing/2014/main" xmlns="" id="{112B446D-712B-4C46-91AB-12B2A959F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590550</xdr:colOff>
      <xdr:row>2</xdr:row>
      <xdr:rowOff>95250</xdr:rowOff>
    </xdr:from>
    <xdr:to>
      <xdr:col>3</xdr:col>
      <xdr:colOff>3162300</xdr:colOff>
      <xdr:row>8</xdr:row>
      <xdr:rowOff>152400</xdr:rowOff>
    </xdr:to>
    <xdr:sp macro="" textlink="">
      <xdr:nvSpPr>
        <xdr:cNvPr id="2" name="TextBox 1">
          <a:extLst>
            <a:ext uri="{FF2B5EF4-FFF2-40B4-BE49-F238E27FC236}">
              <a16:creationId xmlns:a16="http://schemas.microsoft.com/office/drawing/2014/main" xmlns="" id="{DAB10DC2-FB36-4FC8-B0F6-F547AB5BEED9}"/>
            </a:ext>
          </a:extLst>
        </xdr:cNvPr>
        <xdr:cNvSpPr txBox="1"/>
      </xdr:nvSpPr>
      <xdr:spPr>
        <a:xfrm>
          <a:off x="590550" y="95250"/>
          <a:ext cx="58959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table below lists updates made to individual measures with new data from the RTF and regional sources. It also identifies added and removed measures. Most updates involved either incorporating BPA-specific values or using Regional Technical Forum estimates as of September 2017. The table does not include global changes (such as changes to discount rates or line losses). These changes are discussed in the CPA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musgroup.org\projects\DOCUME~1\Jeff\LOCALS~1\Temp\Temporary%20Directory%202%20for%20Commercial%20Inputs%20to%202020-2.zip\HVACMeasure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musgroup.org\projects\CG\Main\Data\Dodge\dodgePop200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projects\MJ\Demand%20Forecasting%20Model\Residential%20characterisitics\RBSA%202012\NPCC_MH_Tables_2013-08-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dmusgroup.org\projects\SeventhPlan\Conservation%20Analysis\Ag\Ag-Dairy-7P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mus\projects\6730-BPA\Task%20Order%20001\Measure%20Characterization\Linked%20Data\Rural\Crosscutting\7P%20Forecasts%20D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dmusgroup.org\projects\CG\Main\Plan%205\Commercial\Assessment\FinalPlan\InteractionsBldgType0108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dmusgroup.org\projects\SeventhPlan\Conservation%20Analysis\Units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iles"/>
      <sheetName val="APPLIC"/>
      <sheetName val="BASE"/>
      <sheetName val="STOCK"/>
      <sheetName val="TURN"/>
      <sheetName val="CHAR"/>
      <sheetName val="FLOOR"/>
      <sheetName val="VARS"/>
      <sheetName val="Labels"/>
      <sheetName val="Lookup"/>
      <sheetName val="Tally"/>
      <sheetName val="Bundles"/>
      <sheetName val="BundleBType"/>
      <sheetName val="AcqTable"/>
      <sheetName val="EUI"/>
      <sheetName val="CodeAdj"/>
      <sheetName val="To Do"/>
      <sheetName val="Notes"/>
      <sheetName val="AllSectorTechTallyCurve"/>
      <sheetName val="AllSectorLostOpRetro"/>
      <sheetName val="AllSectorEndUsePie"/>
      <sheetName val="AchBldg-TallyChartRetro"/>
      <sheetName val="AchBldg-TallyNewNR"/>
      <sheetName val="Equipment"/>
      <sheetName val="LostRetroEquip"/>
    </sheetNames>
    <sheetDataSet>
      <sheetData sheetId="0"/>
      <sheetData sheetId="1"/>
      <sheetData sheetId="2"/>
      <sheetData sheetId="3"/>
      <sheetData sheetId="4"/>
      <sheetData sheetId="5"/>
      <sheetData sheetId="6"/>
      <sheetData sheetId="7">
        <row r="29">
          <cell r="D29" t="str">
            <v>ACTTYPE</v>
          </cell>
          <cell r="E29" t="str">
            <v>Office</v>
          </cell>
          <cell r="H29" t="str">
            <v>Retail</v>
          </cell>
          <cell r="L29" t="str">
            <v>School</v>
          </cell>
          <cell r="N29" t="str">
            <v>Warehouse</v>
          </cell>
          <cell r="O29" t="str">
            <v>Grocery</v>
          </cell>
          <cell r="Q29" t="str">
            <v>Restaurant</v>
          </cell>
          <cell r="R29" t="str">
            <v>Lodging</v>
          </cell>
          <cell r="S29" t="str">
            <v>Health</v>
          </cell>
          <cell r="U29" t="str">
            <v>Other</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gePopInModelCats"/>
      <sheetName val="Sector Assignment Dodge"/>
      <sheetName val="DodgePopByBld"/>
      <sheetName val="Dodge by State&amp;Bld"/>
      <sheetName val="RawDataValue"/>
      <sheetName val="RawDataArea"/>
    </sheetNames>
    <sheetDataSet>
      <sheetData sheetId="0"/>
      <sheetData sheetId="1"/>
      <sheetData sheetId="2"/>
      <sheetData sheetId="3"/>
      <sheetData sheetId="4"/>
      <sheetData sheetId="5"/>
      <sheetData sheetId="6">
        <row r="4">
          <cell r="A4" t="str">
            <v>state</v>
          </cell>
          <cell r="B4" t="str">
            <v>constype</v>
          </cell>
          <cell r="C4" t="str">
            <v>bldtype</v>
          </cell>
          <cell r="D4" t="str">
            <v>da2001</v>
          </cell>
          <cell r="E4" t="str">
            <v>da2002</v>
          </cell>
          <cell r="F4" t="str">
            <v>da2003</v>
          </cell>
          <cell r="G4" t="str">
            <v>da2004</v>
          </cell>
        </row>
        <row r="5">
          <cell r="A5" t="str">
            <v>Idaho</v>
          </cell>
          <cell r="B5" t="str">
            <v>ADD</v>
          </cell>
          <cell r="C5" t="str">
            <v>Amusement, Social and Recreational Bldgs-ADD</v>
          </cell>
          <cell r="D5">
            <v>14.6</v>
          </cell>
          <cell r="E5">
            <v>35.6</v>
          </cell>
          <cell r="F5">
            <v>37.1</v>
          </cell>
          <cell r="G5">
            <v>31.8</v>
          </cell>
        </row>
        <row r="6">
          <cell r="A6" t="str">
            <v>Idaho</v>
          </cell>
          <cell r="B6" t="str">
            <v>ALT</v>
          </cell>
          <cell r="C6" t="str">
            <v>Amusement, Social and Recreational Bldgs-ALT</v>
          </cell>
          <cell r="D6">
            <v>0</v>
          </cell>
          <cell r="E6">
            <v>0</v>
          </cell>
          <cell r="F6">
            <v>0</v>
          </cell>
          <cell r="G6">
            <v>0</v>
          </cell>
        </row>
        <row r="7">
          <cell r="A7" t="str">
            <v>Idaho</v>
          </cell>
          <cell r="B7" t="str">
            <v>NEW</v>
          </cell>
          <cell r="C7" t="str">
            <v>Amusement, Social and Recreational Bldgs-NEW</v>
          </cell>
          <cell r="D7">
            <v>111.2</v>
          </cell>
          <cell r="E7">
            <v>98.3</v>
          </cell>
          <cell r="F7">
            <v>343.5</v>
          </cell>
          <cell r="G7">
            <v>655.7</v>
          </cell>
        </row>
        <row r="8">
          <cell r="A8" t="str">
            <v>Idaho</v>
          </cell>
          <cell r="B8" t="str">
            <v>ADD</v>
          </cell>
          <cell r="C8" t="str">
            <v>Capitols/Court Houses/City Halls-ADD</v>
          </cell>
          <cell r="E8">
            <v>1.2</v>
          </cell>
          <cell r="F8">
            <v>10.3</v>
          </cell>
          <cell r="G8">
            <v>15</v>
          </cell>
        </row>
        <row r="9">
          <cell r="A9" t="str">
            <v>Idaho</v>
          </cell>
          <cell r="B9" t="str">
            <v>ALT</v>
          </cell>
          <cell r="C9" t="str">
            <v>Capitols/Court Houses/City Halls-ALT</v>
          </cell>
          <cell r="D9">
            <v>0</v>
          </cell>
          <cell r="E9">
            <v>0</v>
          </cell>
          <cell r="F9">
            <v>0</v>
          </cell>
          <cell r="G9">
            <v>0</v>
          </cell>
        </row>
        <row r="10">
          <cell r="A10" t="str">
            <v>Idaho</v>
          </cell>
          <cell r="B10" t="str">
            <v>NEW</v>
          </cell>
          <cell r="C10" t="str">
            <v>Capitols/Court Houses/City Halls-NEW</v>
          </cell>
          <cell r="F10">
            <v>30.6</v>
          </cell>
          <cell r="G10">
            <v>24</v>
          </cell>
        </row>
        <row r="11">
          <cell r="A11" t="str">
            <v>Idaho</v>
          </cell>
          <cell r="B11" t="str">
            <v>ADD</v>
          </cell>
          <cell r="C11" t="str">
            <v>Dormitories-ADD</v>
          </cell>
          <cell r="E11">
            <v>3.8</v>
          </cell>
        </row>
        <row r="12">
          <cell r="A12" t="str">
            <v>Idaho</v>
          </cell>
          <cell r="B12" t="str">
            <v>ALT</v>
          </cell>
          <cell r="C12" t="str">
            <v>Dormitories-ALT</v>
          </cell>
          <cell r="D12">
            <v>0</v>
          </cell>
          <cell r="E12">
            <v>0</v>
          </cell>
          <cell r="F12">
            <v>0</v>
          </cell>
          <cell r="G12">
            <v>0</v>
          </cell>
        </row>
        <row r="13">
          <cell r="A13" t="str">
            <v>Idaho</v>
          </cell>
          <cell r="B13" t="str">
            <v>NEW</v>
          </cell>
          <cell r="C13" t="str">
            <v>Dormitories-NEW</v>
          </cell>
          <cell r="D13">
            <v>105</v>
          </cell>
          <cell r="E13">
            <v>224.4</v>
          </cell>
          <cell r="F13">
            <v>122.1</v>
          </cell>
          <cell r="G13">
            <v>120.1</v>
          </cell>
        </row>
        <row r="14">
          <cell r="A14" t="str">
            <v>Idaho</v>
          </cell>
          <cell r="B14" t="str">
            <v>ADD</v>
          </cell>
          <cell r="C14" t="str">
            <v>Health-Other-ADD</v>
          </cell>
          <cell r="D14">
            <v>21.4</v>
          </cell>
          <cell r="E14">
            <v>62.5</v>
          </cell>
          <cell r="F14">
            <v>51.4</v>
          </cell>
          <cell r="G14">
            <v>4.4000000000000004</v>
          </cell>
        </row>
        <row r="15">
          <cell r="A15" t="str">
            <v>Idaho</v>
          </cell>
          <cell r="B15" t="str">
            <v>ALT</v>
          </cell>
          <cell r="C15" t="str">
            <v>Health-Other-ALT</v>
          </cell>
          <cell r="D15">
            <v>0</v>
          </cell>
          <cell r="E15">
            <v>0</v>
          </cell>
          <cell r="F15">
            <v>0</v>
          </cell>
          <cell r="G15">
            <v>0</v>
          </cell>
        </row>
        <row r="16">
          <cell r="A16" t="str">
            <v>Idaho</v>
          </cell>
          <cell r="B16" t="str">
            <v>NEW</v>
          </cell>
          <cell r="C16" t="str">
            <v>Health-Other-NEW</v>
          </cell>
          <cell r="D16">
            <v>341.6</v>
          </cell>
          <cell r="E16">
            <v>333.6</v>
          </cell>
          <cell r="F16">
            <v>258.60000000000002</v>
          </cell>
          <cell r="G16">
            <v>498</v>
          </cell>
        </row>
        <row r="17">
          <cell r="A17" t="str">
            <v>Idaho</v>
          </cell>
          <cell r="B17" t="str">
            <v>ADD</v>
          </cell>
          <cell r="C17" t="str">
            <v>Hospitals-ADD</v>
          </cell>
          <cell r="D17">
            <v>14.2</v>
          </cell>
          <cell r="E17">
            <v>7</v>
          </cell>
          <cell r="F17">
            <v>40.1</v>
          </cell>
          <cell r="G17">
            <v>0.5</v>
          </cell>
        </row>
        <row r="18">
          <cell r="A18" t="str">
            <v>Idaho</v>
          </cell>
          <cell r="B18" t="str">
            <v>ALT</v>
          </cell>
          <cell r="C18" t="str">
            <v>Hospitals-ALT</v>
          </cell>
          <cell r="D18">
            <v>0</v>
          </cell>
          <cell r="E18">
            <v>0</v>
          </cell>
          <cell r="F18">
            <v>0</v>
          </cell>
          <cell r="G18">
            <v>0</v>
          </cell>
        </row>
        <row r="19">
          <cell r="A19" t="str">
            <v>Idaho</v>
          </cell>
          <cell r="B19" t="str">
            <v>NEW</v>
          </cell>
          <cell r="C19" t="str">
            <v>Hospitals-NEW</v>
          </cell>
          <cell r="D19">
            <v>138.19999999999999</v>
          </cell>
          <cell r="E19">
            <v>59.7</v>
          </cell>
          <cell r="F19">
            <v>51</v>
          </cell>
          <cell r="G19">
            <v>400.9</v>
          </cell>
        </row>
        <row r="20">
          <cell r="A20" t="str">
            <v>Idaho</v>
          </cell>
          <cell r="B20" t="str">
            <v>ADD</v>
          </cell>
          <cell r="C20" t="str">
            <v>Hotels and Motels-ADD</v>
          </cell>
          <cell r="E20">
            <v>65.2</v>
          </cell>
        </row>
        <row r="21">
          <cell r="A21" t="str">
            <v>Idaho</v>
          </cell>
          <cell r="B21" t="str">
            <v>ALT</v>
          </cell>
          <cell r="C21" t="str">
            <v>Hotels and Motels-ALT</v>
          </cell>
          <cell r="D21">
            <v>0</v>
          </cell>
          <cell r="E21">
            <v>0</v>
          </cell>
          <cell r="F21">
            <v>0</v>
          </cell>
        </row>
        <row r="22">
          <cell r="A22" t="str">
            <v>Idaho</v>
          </cell>
          <cell r="B22" t="str">
            <v>NEW</v>
          </cell>
          <cell r="C22" t="str">
            <v>Hotels and Motels-NEW</v>
          </cell>
          <cell r="D22">
            <v>165.4</v>
          </cell>
          <cell r="E22">
            <v>174.9</v>
          </cell>
          <cell r="F22">
            <v>247</v>
          </cell>
          <cell r="G22">
            <v>362.2</v>
          </cell>
        </row>
        <row r="23">
          <cell r="A23" t="str">
            <v>Idaho</v>
          </cell>
          <cell r="B23" t="str">
            <v>ADD</v>
          </cell>
          <cell r="C23" t="str">
            <v>Houses of Worship-ADD</v>
          </cell>
          <cell r="D23">
            <v>174.3</v>
          </cell>
          <cell r="E23">
            <v>30.3</v>
          </cell>
          <cell r="F23">
            <v>126</v>
          </cell>
          <cell r="G23">
            <v>57.4</v>
          </cell>
        </row>
        <row r="24">
          <cell r="A24" t="str">
            <v>Idaho</v>
          </cell>
          <cell r="B24" t="str">
            <v>ALT</v>
          </cell>
          <cell r="C24" t="str">
            <v>Houses of Worship-ALT</v>
          </cell>
          <cell r="D24">
            <v>0</v>
          </cell>
          <cell r="E24">
            <v>0</v>
          </cell>
          <cell r="F24">
            <v>0</v>
          </cell>
          <cell r="G24">
            <v>0</v>
          </cell>
        </row>
        <row r="25">
          <cell r="A25" t="str">
            <v>Idaho</v>
          </cell>
          <cell r="B25" t="str">
            <v>NEW</v>
          </cell>
          <cell r="C25" t="str">
            <v>Houses of Worship-NEW</v>
          </cell>
          <cell r="D25">
            <v>225.3</v>
          </cell>
          <cell r="E25">
            <v>180.3</v>
          </cell>
          <cell r="F25">
            <v>157.9</v>
          </cell>
          <cell r="G25">
            <v>246.9</v>
          </cell>
        </row>
        <row r="26">
          <cell r="A26" t="str">
            <v>Idaho</v>
          </cell>
          <cell r="B26" t="str">
            <v>ADD</v>
          </cell>
          <cell r="C26" t="str">
            <v>K-12-ADD</v>
          </cell>
          <cell r="D26">
            <v>172.6</v>
          </cell>
          <cell r="E26">
            <v>144.5</v>
          </cell>
          <cell r="F26">
            <v>421.8</v>
          </cell>
          <cell r="G26">
            <v>73.8</v>
          </cell>
        </row>
        <row r="27">
          <cell r="A27" t="str">
            <v>Idaho</v>
          </cell>
          <cell r="B27" t="str">
            <v>ALT</v>
          </cell>
          <cell r="C27" t="str">
            <v>K-12-ALT</v>
          </cell>
          <cell r="D27">
            <v>0</v>
          </cell>
          <cell r="E27">
            <v>0</v>
          </cell>
          <cell r="F27">
            <v>0</v>
          </cell>
          <cell r="G27">
            <v>0</v>
          </cell>
        </row>
        <row r="28">
          <cell r="A28" t="str">
            <v>Idaho</v>
          </cell>
          <cell r="B28" t="str">
            <v>NEW</v>
          </cell>
          <cell r="C28" t="str">
            <v>K-12-NEW</v>
          </cell>
          <cell r="D28">
            <v>979</v>
          </cell>
          <cell r="E28">
            <v>788.7</v>
          </cell>
          <cell r="F28">
            <v>753.9</v>
          </cell>
          <cell r="G28">
            <v>530.4</v>
          </cell>
        </row>
        <row r="29">
          <cell r="A29" t="str">
            <v>Idaho</v>
          </cell>
          <cell r="B29" t="str">
            <v>ADD</v>
          </cell>
          <cell r="C29" t="str">
            <v>Laboratories (excl. manufacturer owned)-ADD</v>
          </cell>
          <cell r="D29">
            <v>3.2</v>
          </cell>
          <cell r="E29">
            <v>0.7</v>
          </cell>
        </row>
        <row r="30">
          <cell r="A30" t="str">
            <v>Idaho</v>
          </cell>
          <cell r="B30" t="str">
            <v>ALT</v>
          </cell>
          <cell r="C30" t="str">
            <v>Laboratories (excl. manufacturer owned)-ALT</v>
          </cell>
          <cell r="E30">
            <v>0</v>
          </cell>
          <cell r="F30">
            <v>0</v>
          </cell>
        </row>
        <row r="31">
          <cell r="A31" t="str">
            <v>Idaho</v>
          </cell>
          <cell r="B31" t="str">
            <v>NEW</v>
          </cell>
          <cell r="C31" t="str">
            <v>Laboratories (excl. manufacturer owned)-NEW</v>
          </cell>
          <cell r="D31">
            <v>2</v>
          </cell>
          <cell r="E31">
            <v>46.4</v>
          </cell>
        </row>
        <row r="32">
          <cell r="A32" t="str">
            <v>Idaho</v>
          </cell>
          <cell r="B32" t="str">
            <v>ALT</v>
          </cell>
          <cell r="C32" t="str">
            <v>Laboratories (Manufacturer owned)-ALT</v>
          </cell>
          <cell r="D32">
            <v>0</v>
          </cell>
          <cell r="E32">
            <v>0</v>
          </cell>
          <cell r="F32">
            <v>0</v>
          </cell>
          <cell r="G32">
            <v>0</v>
          </cell>
        </row>
        <row r="33">
          <cell r="A33" t="str">
            <v>Idaho</v>
          </cell>
          <cell r="B33" t="str">
            <v>NEW</v>
          </cell>
          <cell r="C33" t="str">
            <v>Laboratories (Manufacturer owned)-NEW</v>
          </cell>
          <cell r="D33">
            <v>2.5</v>
          </cell>
        </row>
        <row r="34">
          <cell r="A34" t="str">
            <v>Idaho</v>
          </cell>
          <cell r="B34" t="str">
            <v>ADD</v>
          </cell>
          <cell r="C34" t="str">
            <v>Libraries and Museums-ADD</v>
          </cell>
          <cell r="D34">
            <v>14.1</v>
          </cell>
          <cell r="E34">
            <v>1.4</v>
          </cell>
          <cell r="G34">
            <v>39.799999999999997</v>
          </cell>
        </row>
        <row r="35">
          <cell r="A35" t="str">
            <v>Idaho</v>
          </cell>
          <cell r="B35" t="str">
            <v>ALT</v>
          </cell>
          <cell r="C35" t="str">
            <v>Libraries and Museums-ALT</v>
          </cell>
          <cell r="D35">
            <v>0</v>
          </cell>
          <cell r="E35">
            <v>0</v>
          </cell>
          <cell r="F35">
            <v>0</v>
          </cell>
          <cell r="G35">
            <v>0</v>
          </cell>
        </row>
        <row r="36">
          <cell r="A36" t="str">
            <v>Idaho</v>
          </cell>
          <cell r="B36" t="str">
            <v>NEW</v>
          </cell>
          <cell r="C36" t="str">
            <v>Libraries and Museums-NEW</v>
          </cell>
          <cell r="D36">
            <v>8.8000000000000007</v>
          </cell>
          <cell r="E36">
            <v>9.9</v>
          </cell>
          <cell r="G36">
            <v>6.4</v>
          </cell>
        </row>
        <row r="37">
          <cell r="A37" t="str">
            <v>Idaho</v>
          </cell>
          <cell r="B37" t="str">
            <v>ADD</v>
          </cell>
          <cell r="C37" t="str">
            <v>Manufacturing and Processing Plants-ADD</v>
          </cell>
          <cell r="D37">
            <v>103.6</v>
          </cell>
          <cell r="E37">
            <v>35.6</v>
          </cell>
          <cell r="F37">
            <v>4.9000000000000004</v>
          </cell>
        </row>
        <row r="38">
          <cell r="A38" t="str">
            <v>Idaho</v>
          </cell>
          <cell r="B38" t="str">
            <v>ALT</v>
          </cell>
          <cell r="C38" t="str">
            <v>Manufacturing and Processing Plants-ALT</v>
          </cell>
          <cell r="D38">
            <v>0</v>
          </cell>
          <cell r="E38">
            <v>0</v>
          </cell>
          <cell r="F38">
            <v>0</v>
          </cell>
          <cell r="G38">
            <v>0</v>
          </cell>
        </row>
        <row r="39">
          <cell r="A39" t="str">
            <v>Idaho</v>
          </cell>
          <cell r="B39" t="str">
            <v>NEW</v>
          </cell>
          <cell r="C39" t="str">
            <v>Manufacturing and Processing Plants-NEW</v>
          </cell>
          <cell r="D39">
            <v>104.5</v>
          </cell>
          <cell r="E39">
            <v>26.1</v>
          </cell>
          <cell r="F39">
            <v>36.700000000000003</v>
          </cell>
          <cell r="G39">
            <v>197.6</v>
          </cell>
        </row>
        <row r="40">
          <cell r="A40" t="str">
            <v>Idaho</v>
          </cell>
          <cell r="B40" t="str">
            <v>ADD</v>
          </cell>
          <cell r="C40" t="str">
            <v>Miscellaneous Nonresidential Buildings-ADD</v>
          </cell>
          <cell r="D40">
            <v>1.4</v>
          </cell>
          <cell r="E40">
            <v>31</v>
          </cell>
          <cell r="F40">
            <v>9.8000000000000007</v>
          </cell>
          <cell r="G40">
            <v>4.0999999999999996</v>
          </cell>
        </row>
        <row r="41">
          <cell r="A41" t="str">
            <v>Idaho</v>
          </cell>
          <cell r="B41" t="str">
            <v>ALT</v>
          </cell>
          <cell r="C41" t="str">
            <v>Miscellaneous Nonresidential Buildings-ALT</v>
          </cell>
          <cell r="D41">
            <v>0</v>
          </cell>
          <cell r="G41">
            <v>0</v>
          </cell>
        </row>
        <row r="42">
          <cell r="A42" t="str">
            <v>Idaho</v>
          </cell>
          <cell r="B42" t="str">
            <v>NEW</v>
          </cell>
          <cell r="C42" t="str">
            <v>Miscellaneous Nonresidential Buildings-NEW</v>
          </cell>
          <cell r="D42">
            <v>22.8</v>
          </cell>
          <cell r="E42">
            <v>12.2</v>
          </cell>
          <cell r="F42">
            <v>25.4</v>
          </cell>
          <cell r="G42">
            <v>21.6</v>
          </cell>
        </row>
        <row r="43">
          <cell r="A43" t="str">
            <v>Idaho</v>
          </cell>
          <cell r="B43" t="str">
            <v>ADD</v>
          </cell>
          <cell r="C43" t="str">
            <v>Office and Bank Buildings-ADD</v>
          </cell>
          <cell r="D43">
            <v>55</v>
          </cell>
          <cell r="E43">
            <v>102.9</v>
          </cell>
          <cell r="F43">
            <v>53.8</v>
          </cell>
          <cell r="G43">
            <v>65.3</v>
          </cell>
        </row>
        <row r="44">
          <cell r="A44" t="str">
            <v>Idaho</v>
          </cell>
          <cell r="B44" t="str">
            <v>ALT</v>
          </cell>
          <cell r="C44" t="str">
            <v>Office and Bank Buildings-ALT</v>
          </cell>
          <cell r="D44">
            <v>0</v>
          </cell>
          <cell r="E44">
            <v>0</v>
          </cell>
          <cell r="F44">
            <v>0</v>
          </cell>
          <cell r="G44">
            <v>0</v>
          </cell>
        </row>
        <row r="45">
          <cell r="A45" t="str">
            <v>Idaho</v>
          </cell>
          <cell r="B45" t="str">
            <v>NEW</v>
          </cell>
          <cell r="C45" t="str">
            <v>Office and Bank Buildings-NEW</v>
          </cell>
          <cell r="D45">
            <v>1126.3</v>
          </cell>
          <cell r="E45">
            <v>719.6</v>
          </cell>
          <cell r="F45">
            <v>842.2</v>
          </cell>
          <cell r="G45">
            <v>1427.8</v>
          </cell>
        </row>
        <row r="46">
          <cell r="A46" t="str">
            <v>Idaho</v>
          </cell>
          <cell r="B46" t="str">
            <v>ADD</v>
          </cell>
          <cell r="C46" t="str">
            <v>Other Government Service Buildings-ADD</v>
          </cell>
          <cell r="D46">
            <v>31.3</v>
          </cell>
          <cell r="E46">
            <v>0.6</v>
          </cell>
          <cell r="F46">
            <v>86.3</v>
          </cell>
        </row>
        <row r="47">
          <cell r="A47" t="str">
            <v>Idaho</v>
          </cell>
          <cell r="B47" t="str">
            <v>ALT</v>
          </cell>
          <cell r="C47" t="str">
            <v>Other Government Service Buildings-ALT</v>
          </cell>
          <cell r="D47">
            <v>0</v>
          </cell>
          <cell r="E47">
            <v>0</v>
          </cell>
          <cell r="F47">
            <v>0</v>
          </cell>
          <cell r="G47">
            <v>0</v>
          </cell>
        </row>
        <row r="48">
          <cell r="A48" t="str">
            <v>Idaho</v>
          </cell>
          <cell r="B48" t="str">
            <v>NEW</v>
          </cell>
          <cell r="C48" t="str">
            <v>Other Government Service Buildings-NEW</v>
          </cell>
          <cell r="D48">
            <v>128.1</v>
          </cell>
          <cell r="E48">
            <v>144.69999999999999</v>
          </cell>
          <cell r="F48">
            <v>89.4</v>
          </cell>
          <cell r="G48">
            <v>63.7</v>
          </cell>
        </row>
        <row r="49">
          <cell r="A49" t="str">
            <v>Idaho</v>
          </cell>
          <cell r="B49" t="str">
            <v>ADD</v>
          </cell>
          <cell r="C49" t="str">
            <v>Other Religious Buildings-ADD</v>
          </cell>
          <cell r="E49">
            <v>30.4</v>
          </cell>
          <cell r="F49">
            <v>27.6</v>
          </cell>
        </row>
        <row r="50">
          <cell r="A50" t="str">
            <v>Idaho</v>
          </cell>
          <cell r="B50" t="str">
            <v>NEW</v>
          </cell>
          <cell r="C50" t="str">
            <v>Other Religious Buildings-NEW</v>
          </cell>
          <cell r="D50">
            <v>18.3</v>
          </cell>
          <cell r="E50">
            <v>49.9</v>
          </cell>
          <cell r="F50">
            <v>32.1</v>
          </cell>
          <cell r="G50">
            <v>15.9</v>
          </cell>
        </row>
        <row r="51">
          <cell r="A51" t="str">
            <v>Idaho</v>
          </cell>
          <cell r="B51" t="str">
            <v>ADD</v>
          </cell>
          <cell r="C51" t="str">
            <v>Parking Garages and Automotive Services-ADD</v>
          </cell>
          <cell r="D51">
            <v>127.1</v>
          </cell>
          <cell r="E51">
            <v>54.9</v>
          </cell>
          <cell r="G51">
            <v>11.3</v>
          </cell>
        </row>
        <row r="52">
          <cell r="A52" t="str">
            <v>Idaho</v>
          </cell>
          <cell r="B52" t="str">
            <v>ALT</v>
          </cell>
          <cell r="C52" t="str">
            <v>Parking Garages and Automotive Services-ALT</v>
          </cell>
          <cell r="D52">
            <v>0</v>
          </cell>
          <cell r="E52">
            <v>0</v>
          </cell>
          <cell r="F52">
            <v>0</v>
          </cell>
          <cell r="G52">
            <v>0</v>
          </cell>
        </row>
        <row r="53">
          <cell r="A53" t="str">
            <v>Idaho</v>
          </cell>
          <cell r="B53" t="str">
            <v>NEW</v>
          </cell>
          <cell r="C53" t="str">
            <v>Parking Garages and Automotive Services-NEW</v>
          </cell>
          <cell r="D53">
            <v>579.70000000000005</v>
          </cell>
          <cell r="E53">
            <v>816.6</v>
          </cell>
          <cell r="F53">
            <v>686.8</v>
          </cell>
          <cell r="G53">
            <v>207.5</v>
          </cell>
        </row>
        <row r="54">
          <cell r="A54" t="str">
            <v>Idaho</v>
          </cell>
          <cell r="B54" t="str">
            <v>ADD</v>
          </cell>
          <cell r="C54" t="str">
            <v>Schools-Other-ADD</v>
          </cell>
          <cell r="D54">
            <v>3.8</v>
          </cell>
          <cell r="E54">
            <v>54.6</v>
          </cell>
          <cell r="F54">
            <v>77.2</v>
          </cell>
          <cell r="G54">
            <v>6.9</v>
          </cell>
        </row>
        <row r="55">
          <cell r="A55" t="str">
            <v>Idaho</v>
          </cell>
          <cell r="B55" t="str">
            <v>ALT</v>
          </cell>
          <cell r="C55" t="str">
            <v>Schools-Other-ALT</v>
          </cell>
          <cell r="D55">
            <v>0</v>
          </cell>
          <cell r="E55">
            <v>0</v>
          </cell>
          <cell r="F55">
            <v>0</v>
          </cell>
          <cell r="G55">
            <v>0</v>
          </cell>
        </row>
        <row r="56">
          <cell r="A56" t="str">
            <v>Idaho</v>
          </cell>
          <cell r="B56" t="str">
            <v>NEW</v>
          </cell>
          <cell r="C56" t="str">
            <v>Schools-Other-NEW</v>
          </cell>
          <cell r="D56">
            <v>121.9</v>
          </cell>
          <cell r="E56">
            <v>254</v>
          </cell>
          <cell r="F56">
            <v>388</v>
          </cell>
          <cell r="G56">
            <v>175.9</v>
          </cell>
        </row>
        <row r="57">
          <cell r="A57" t="str">
            <v>Idaho</v>
          </cell>
          <cell r="B57" t="str">
            <v>ADD</v>
          </cell>
          <cell r="C57" t="str">
            <v>Service-ADD</v>
          </cell>
          <cell r="F57">
            <v>6.5</v>
          </cell>
        </row>
        <row r="58">
          <cell r="A58" t="str">
            <v>Idaho</v>
          </cell>
          <cell r="B58" t="str">
            <v>ALT</v>
          </cell>
          <cell r="C58" t="str">
            <v>Service-ALT</v>
          </cell>
          <cell r="E58">
            <v>0</v>
          </cell>
        </row>
        <row r="59">
          <cell r="A59" t="str">
            <v>Idaho</v>
          </cell>
          <cell r="B59" t="str">
            <v>NEW</v>
          </cell>
          <cell r="C59" t="str">
            <v>Service-NEW</v>
          </cell>
          <cell r="D59">
            <v>3.3</v>
          </cell>
          <cell r="E59">
            <v>26</v>
          </cell>
          <cell r="F59">
            <v>109.5</v>
          </cell>
          <cell r="G59">
            <v>68.099999999999994</v>
          </cell>
        </row>
        <row r="60">
          <cell r="A60" t="str">
            <v>Idaho</v>
          </cell>
          <cell r="B60" t="str">
            <v>ADD</v>
          </cell>
          <cell r="C60" t="str">
            <v>Stores and Restaurants-ADD</v>
          </cell>
          <cell r="D60">
            <v>32.5</v>
          </cell>
          <cell r="E60">
            <v>80.3</v>
          </cell>
          <cell r="F60">
            <v>20.100000000000001</v>
          </cell>
          <cell r="G60">
            <v>68.2</v>
          </cell>
        </row>
        <row r="61">
          <cell r="A61" t="str">
            <v>Idaho</v>
          </cell>
          <cell r="B61" t="str">
            <v>ALT</v>
          </cell>
          <cell r="C61" t="str">
            <v>Stores and Restaurants-ALT</v>
          </cell>
          <cell r="D61">
            <v>0</v>
          </cell>
          <cell r="E61">
            <v>0</v>
          </cell>
          <cell r="F61">
            <v>0</v>
          </cell>
          <cell r="G61">
            <v>0</v>
          </cell>
        </row>
        <row r="62">
          <cell r="A62" t="str">
            <v>Idaho</v>
          </cell>
          <cell r="B62" t="str">
            <v>NEW</v>
          </cell>
          <cell r="C62" t="str">
            <v>Stores and Restaurants-NEW</v>
          </cell>
          <cell r="D62">
            <v>1573</v>
          </cell>
          <cell r="E62">
            <v>1015</v>
          </cell>
          <cell r="F62">
            <v>1470.8</v>
          </cell>
          <cell r="G62">
            <v>1466.4</v>
          </cell>
        </row>
        <row r="63">
          <cell r="A63" t="str">
            <v>Idaho</v>
          </cell>
          <cell r="B63" t="str">
            <v>ALT</v>
          </cell>
          <cell r="C63" t="str">
            <v>Terminals-ALT</v>
          </cell>
          <cell r="D63">
            <v>0</v>
          </cell>
          <cell r="E63">
            <v>0</v>
          </cell>
          <cell r="F63">
            <v>0</v>
          </cell>
          <cell r="G63">
            <v>0</v>
          </cell>
        </row>
        <row r="64">
          <cell r="A64" t="str">
            <v>Idaho</v>
          </cell>
          <cell r="B64" t="str">
            <v>NEW</v>
          </cell>
          <cell r="C64" t="str">
            <v>Terminals-NEW</v>
          </cell>
          <cell r="D64">
            <v>364.3</v>
          </cell>
          <cell r="G64">
            <v>4.4000000000000004</v>
          </cell>
        </row>
        <row r="65">
          <cell r="A65" t="str">
            <v>Idaho</v>
          </cell>
          <cell r="B65" t="str">
            <v>ADD</v>
          </cell>
          <cell r="C65" t="str">
            <v>Warehouses (excl. manufacturer owned)-ADD</v>
          </cell>
          <cell r="D65">
            <v>72.7</v>
          </cell>
          <cell r="E65">
            <v>32.799999999999997</v>
          </cell>
          <cell r="F65">
            <v>41.1</v>
          </cell>
          <cell r="G65">
            <v>23.8</v>
          </cell>
        </row>
        <row r="66">
          <cell r="A66" t="str">
            <v>Idaho</v>
          </cell>
          <cell r="B66" t="str">
            <v>ALT</v>
          </cell>
          <cell r="C66" t="str">
            <v>Warehouses (excl. manufacturer owned)-ALT</v>
          </cell>
          <cell r="D66">
            <v>0</v>
          </cell>
          <cell r="E66">
            <v>0</v>
          </cell>
          <cell r="F66">
            <v>0</v>
          </cell>
          <cell r="G66">
            <v>0</v>
          </cell>
        </row>
        <row r="67">
          <cell r="A67" t="str">
            <v>Idaho</v>
          </cell>
          <cell r="B67" t="str">
            <v>NEW</v>
          </cell>
          <cell r="C67" t="str">
            <v>Warehouses (excl. manufacturer owned)-NEW</v>
          </cell>
          <cell r="D67">
            <v>873.9</v>
          </cell>
          <cell r="E67">
            <v>758.6</v>
          </cell>
          <cell r="F67">
            <v>371.9</v>
          </cell>
          <cell r="G67">
            <v>722.5</v>
          </cell>
        </row>
        <row r="68">
          <cell r="A68" t="str">
            <v>Idaho</v>
          </cell>
          <cell r="B68" t="str">
            <v>ADD</v>
          </cell>
          <cell r="C68" t="str">
            <v>Warehouses (Manufacturer owned)-ADD</v>
          </cell>
          <cell r="D68">
            <v>2.6</v>
          </cell>
          <cell r="E68">
            <v>3.6</v>
          </cell>
          <cell r="F68">
            <v>10.6</v>
          </cell>
        </row>
        <row r="69">
          <cell r="A69" t="str">
            <v>Idaho</v>
          </cell>
          <cell r="B69" t="str">
            <v>ALT</v>
          </cell>
          <cell r="C69" t="str">
            <v>Warehouses (Manufacturer owned)-ALT</v>
          </cell>
          <cell r="D69">
            <v>0</v>
          </cell>
          <cell r="E69">
            <v>0</v>
          </cell>
          <cell r="F69">
            <v>0</v>
          </cell>
        </row>
        <row r="70">
          <cell r="A70" t="str">
            <v>Idaho</v>
          </cell>
          <cell r="B70" t="str">
            <v>NEW</v>
          </cell>
          <cell r="C70" t="str">
            <v>Warehouses (Manufacturer owned)-NEW</v>
          </cell>
          <cell r="D70">
            <v>141.19999999999999</v>
          </cell>
          <cell r="E70">
            <v>25.8</v>
          </cell>
          <cell r="F70">
            <v>35.5</v>
          </cell>
          <cell r="G70">
            <v>96</v>
          </cell>
        </row>
        <row r="71">
          <cell r="A71" t="str">
            <v>Montana</v>
          </cell>
          <cell r="B71" t="str">
            <v>ADD</v>
          </cell>
          <cell r="C71" t="str">
            <v>Amusement, Social and Recreational Bldgs-ADD</v>
          </cell>
          <cell r="D71">
            <v>14.2</v>
          </cell>
          <cell r="E71">
            <v>13.3</v>
          </cell>
          <cell r="F71">
            <v>9.4</v>
          </cell>
          <cell r="G71">
            <v>1.6</v>
          </cell>
        </row>
        <row r="72">
          <cell r="A72" t="str">
            <v>Montana</v>
          </cell>
          <cell r="B72" t="str">
            <v>ALT</v>
          </cell>
          <cell r="C72" t="str">
            <v>Amusement, Social and Recreational Bldgs-ALT</v>
          </cell>
          <cell r="D72">
            <v>0</v>
          </cell>
          <cell r="E72">
            <v>0</v>
          </cell>
          <cell r="F72">
            <v>0</v>
          </cell>
          <cell r="G72">
            <v>0</v>
          </cell>
        </row>
        <row r="73">
          <cell r="A73" t="str">
            <v>Montana</v>
          </cell>
          <cell r="B73" t="str">
            <v>NEW</v>
          </cell>
          <cell r="C73" t="str">
            <v>Amusement, Social and Recreational Bldgs-NEW</v>
          </cell>
          <cell r="D73">
            <v>52.6</v>
          </cell>
          <cell r="E73">
            <v>55.9</v>
          </cell>
          <cell r="F73">
            <v>108.7</v>
          </cell>
          <cell r="G73">
            <v>93.8</v>
          </cell>
        </row>
        <row r="74">
          <cell r="A74" t="str">
            <v>Montana</v>
          </cell>
          <cell r="B74" t="str">
            <v>ADD</v>
          </cell>
          <cell r="C74" t="str">
            <v>Capitols/Court Houses/City Halls-ADD</v>
          </cell>
          <cell r="D74">
            <v>6.9</v>
          </cell>
        </row>
        <row r="75">
          <cell r="A75" t="str">
            <v>Montana</v>
          </cell>
          <cell r="B75" t="str">
            <v>ALT</v>
          </cell>
          <cell r="C75" t="str">
            <v>Capitols/Court Houses/City Halls-ALT</v>
          </cell>
          <cell r="D75">
            <v>0</v>
          </cell>
          <cell r="E75">
            <v>0</v>
          </cell>
          <cell r="F75">
            <v>0</v>
          </cell>
          <cell r="G75">
            <v>0</v>
          </cell>
        </row>
        <row r="76">
          <cell r="A76" t="str">
            <v>Montana</v>
          </cell>
          <cell r="B76" t="str">
            <v>NEW</v>
          </cell>
          <cell r="C76" t="str">
            <v>Capitols/Court Houses/City Halls-NEW</v>
          </cell>
          <cell r="E76">
            <v>2.8</v>
          </cell>
        </row>
        <row r="77">
          <cell r="A77" t="str">
            <v>Montana</v>
          </cell>
          <cell r="B77" t="str">
            <v>ALT</v>
          </cell>
          <cell r="C77" t="str">
            <v>Dormitories-ALT</v>
          </cell>
          <cell r="D77">
            <v>0</v>
          </cell>
          <cell r="E77">
            <v>0</v>
          </cell>
          <cell r="F77">
            <v>0</v>
          </cell>
        </row>
        <row r="78">
          <cell r="A78" t="str">
            <v>Montana</v>
          </cell>
          <cell r="B78" t="str">
            <v>NEW</v>
          </cell>
          <cell r="C78" t="str">
            <v>Dormitories-NEW</v>
          </cell>
          <cell r="D78">
            <v>12</v>
          </cell>
          <cell r="E78">
            <v>66.8</v>
          </cell>
          <cell r="F78">
            <v>209.9</v>
          </cell>
          <cell r="G78">
            <v>13.4</v>
          </cell>
        </row>
        <row r="79">
          <cell r="A79" t="str">
            <v>Montana</v>
          </cell>
          <cell r="B79" t="str">
            <v>ADD</v>
          </cell>
          <cell r="C79" t="str">
            <v>Health-Other-ADD</v>
          </cell>
          <cell r="D79">
            <v>38.200000000000003</v>
          </cell>
          <cell r="E79">
            <v>113.8</v>
          </cell>
          <cell r="F79">
            <v>0.6</v>
          </cell>
          <cell r="G79">
            <v>50.4</v>
          </cell>
        </row>
        <row r="80">
          <cell r="A80" t="str">
            <v>Montana</v>
          </cell>
          <cell r="B80" t="str">
            <v>ALT</v>
          </cell>
          <cell r="C80" t="str">
            <v>Health-Other-ALT</v>
          </cell>
          <cell r="D80">
            <v>0</v>
          </cell>
          <cell r="E80">
            <v>0</v>
          </cell>
          <cell r="F80">
            <v>0</v>
          </cell>
          <cell r="G80">
            <v>0</v>
          </cell>
        </row>
        <row r="81">
          <cell r="A81" t="str">
            <v>Montana</v>
          </cell>
          <cell r="B81" t="str">
            <v>NEW</v>
          </cell>
          <cell r="C81" t="str">
            <v>Health-Other-NEW</v>
          </cell>
          <cell r="D81">
            <v>222.7</v>
          </cell>
          <cell r="E81">
            <v>130.5</v>
          </cell>
          <cell r="F81">
            <v>226.3</v>
          </cell>
          <cell r="G81">
            <v>202</v>
          </cell>
        </row>
        <row r="82">
          <cell r="A82" t="str">
            <v>Montana</v>
          </cell>
          <cell r="B82" t="str">
            <v>ADD</v>
          </cell>
          <cell r="C82" t="str">
            <v>Hospitals-ADD</v>
          </cell>
          <cell r="D82">
            <v>222.2</v>
          </cell>
          <cell r="E82">
            <v>118</v>
          </cell>
          <cell r="F82">
            <v>6</v>
          </cell>
        </row>
        <row r="83">
          <cell r="A83" t="str">
            <v>Montana</v>
          </cell>
          <cell r="B83" t="str">
            <v>ALT</v>
          </cell>
          <cell r="C83" t="str">
            <v>Hospitals-ALT</v>
          </cell>
          <cell r="D83">
            <v>0</v>
          </cell>
          <cell r="E83">
            <v>0</v>
          </cell>
          <cell r="F83">
            <v>0</v>
          </cell>
          <cell r="G83">
            <v>0</v>
          </cell>
        </row>
        <row r="84">
          <cell r="A84" t="str">
            <v>Montana</v>
          </cell>
          <cell r="B84" t="str">
            <v>NEW</v>
          </cell>
          <cell r="C84" t="str">
            <v>Hospitals-NEW</v>
          </cell>
          <cell r="D84">
            <v>4</v>
          </cell>
          <cell r="E84">
            <v>39.5</v>
          </cell>
        </row>
        <row r="85">
          <cell r="A85" t="str">
            <v>Montana</v>
          </cell>
          <cell r="B85" t="str">
            <v>ADD</v>
          </cell>
          <cell r="C85" t="str">
            <v>Hotels and Motels-ADD</v>
          </cell>
          <cell r="D85">
            <v>30.3</v>
          </cell>
          <cell r="F85">
            <v>25.7</v>
          </cell>
          <cell r="G85">
            <v>17.899999999999999</v>
          </cell>
        </row>
        <row r="86">
          <cell r="A86" t="str">
            <v>Montana</v>
          </cell>
          <cell r="B86" t="str">
            <v>ALT</v>
          </cell>
          <cell r="C86" t="str">
            <v>Hotels and Motels-ALT</v>
          </cell>
          <cell r="D86">
            <v>0</v>
          </cell>
          <cell r="F86">
            <v>0</v>
          </cell>
        </row>
        <row r="87">
          <cell r="A87" t="str">
            <v>Montana</v>
          </cell>
          <cell r="B87" t="str">
            <v>NEW</v>
          </cell>
          <cell r="C87" t="str">
            <v>Hotels and Motels-NEW</v>
          </cell>
          <cell r="D87">
            <v>286.10000000000002</v>
          </cell>
          <cell r="E87">
            <v>285.3</v>
          </cell>
          <cell r="F87">
            <v>58.6</v>
          </cell>
          <cell r="G87">
            <v>114</v>
          </cell>
        </row>
        <row r="88">
          <cell r="A88" t="str">
            <v>Montana</v>
          </cell>
          <cell r="B88" t="str">
            <v>ADD</v>
          </cell>
          <cell r="C88" t="str">
            <v>Houses of Worship-ADD</v>
          </cell>
          <cell r="D88">
            <v>66.8</v>
          </cell>
          <cell r="F88">
            <v>43.8</v>
          </cell>
          <cell r="G88">
            <v>12.8</v>
          </cell>
        </row>
        <row r="89">
          <cell r="A89" t="str">
            <v>Montana</v>
          </cell>
          <cell r="B89" t="str">
            <v>ALT</v>
          </cell>
          <cell r="C89" t="str">
            <v>Houses of Worship-ALT</v>
          </cell>
          <cell r="D89">
            <v>0</v>
          </cell>
          <cell r="E89">
            <v>0</v>
          </cell>
          <cell r="F89">
            <v>0</v>
          </cell>
          <cell r="G89">
            <v>0</v>
          </cell>
        </row>
        <row r="90">
          <cell r="A90" t="str">
            <v>Montana</v>
          </cell>
          <cell r="B90" t="str">
            <v>NEW</v>
          </cell>
          <cell r="C90" t="str">
            <v>Houses of Worship-NEW</v>
          </cell>
          <cell r="D90">
            <v>23</v>
          </cell>
          <cell r="F90">
            <v>36</v>
          </cell>
          <cell r="G90">
            <v>14</v>
          </cell>
        </row>
        <row r="91">
          <cell r="A91" t="str">
            <v>Montana</v>
          </cell>
          <cell r="B91" t="str">
            <v>ADD</v>
          </cell>
          <cell r="C91" t="str">
            <v>K-12-ADD</v>
          </cell>
          <cell r="D91">
            <v>141.4</v>
          </cell>
          <cell r="E91">
            <v>122.6</v>
          </cell>
          <cell r="F91">
            <v>90.6</v>
          </cell>
          <cell r="G91">
            <v>107.2</v>
          </cell>
        </row>
        <row r="92">
          <cell r="A92" t="str">
            <v>Montana</v>
          </cell>
          <cell r="B92" t="str">
            <v>ALT</v>
          </cell>
          <cell r="C92" t="str">
            <v>K-12-ALT</v>
          </cell>
          <cell r="D92">
            <v>0</v>
          </cell>
          <cell r="E92">
            <v>0</v>
          </cell>
          <cell r="F92">
            <v>0</v>
          </cell>
          <cell r="G92">
            <v>0</v>
          </cell>
        </row>
        <row r="93">
          <cell r="A93" t="str">
            <v>Montana</v>
          </cell>
          <cell r="B93" t="str">
            <v>NEW</v>
          </cell>
          <cell r="C93" t="str">
            <v>K-12-NEW</v>
          </cell>
          <cell r="D93">
            <v>75.3</v>
          </cell>
          <cell r="E93">
            <v>150</v>
          </cell>
          <cell r="F93">
            <v>98.4</v>
          </cell>
        </row>
        <row r="94">
          <cell r="A94" t="str">
            <v>Montana</v>
          </cell>
          <cell r="B94" t="str">
            <v>ADD</v>
          </cell>
          <cell r="C94" t="str">
            <v>Laboratories (excl. manufacturer owned)-ADD</v>
          </cell>
          <cell r="F94">
            <v>14.1</v>
          </cell>
        </row>
        <row r="95">
          <cell r="A95" t="str">
            <v>Montana</v>
          </cell>
          <cell r="B95" t="str">
            <v>ALT</v>
          </cell>
          <cell r="C95" t="str">
            <v>Laboratories (excl. manufacturer owned)-ALT</v>
          </cell>
          <cell r="D95">
            <v>0</v>
          </cell>
          <cell r="E95">
            <v>0</v>
          </cell>
          <cell r="F95">
            <v>0</v>
          </cell>
        </row>
        <row r="96">
          <cell r="A96" t="str">
            <v>Montana</v>
          </cell>
          <cell r="B96" t="str">
            <v>NEW</v>
          </cell>
          <cell r="C96" t="str">
            <v>Laboratories (excl. manufacturer owned)-NEW</v>
          </cell>
          <cell r="D96">
            <v>28.7</v>
          </cell>
          <cell r="E96">
            <v>34.1</v>
          </cell>
          <cell r="F96">
            <v>27.2</v>
          </cell>
          <cell r="G96">
            <v>116.9</v>
          </cell>
        </row>
        <row r="97">
          <cell r="A97" t="str">
            <v>Montana</v>
          </cell>
          <cell r="B97" t="str">
            <v>ALT</v>
          </cell>
          <cell r="C97" t="str">
            <v>Laboratories (Manufacturer owned)-ALT</v>
          </cell>
          <cell r="G97">
            <v>0</v>
          </cell>
        </row>
        <row r="98">
          <cell r="A98" t="str">
            <v>Montana</v>
          </cell>
          <cell r="B98" t="str">
            <v>NEW</v>
          </cell>
          <cell r="C98" t="str">
            <v>Laboratories (Manufacturer owned)-NEW</v>
          </cell>
          <cell r="F98">
            <v>2</v>
          </cell>
          <cell r="G98">
            <v>5.5</v>
          </cell>
        </row>
        <row r="99">
          <cell r="A99" t="str">
            <v>Montana</v>
          </cell>
          <cell r="B99" t="str">
            <v>ADD</v>
          </cell>
          <cell r="C99" t="str">
            <v>Libraries and Museums-ADD</v>
          </cell>
          <cell r="D99">
            <v>5</v>
          </cell>
          <cell r="E99">
            <v>4.7</v>
          </cell>
          <cell r="G99">
            <v>14.5</v>
          </cell>
        </row>
        <row r="100">
          <cell r="A100" t="str">
            <v>Montana</v>
          </cell>
          <cell r="B100" t="str">
            <v>ALT</v>
          </cell>
          <cell r="C100" t="str">
            <v>Libraries and Museums-ALT</v>
          </cell>
          <cell r="D100">
            <v>0</v>
          </cell>
          <cell r="E100">
            <v>0</v>
          </cell>
          <cell r="F100">
            <v>0</v>
          </cell>
        </row>
        <row r="101">
          <cell r="A101" t="str">
            <v>Montana</v>
          </cell>
          <cell r="B101" t="str">
            <v>NEW</v>
          </cell>
          <cell r="C101" t="str">
            <v>Libraries and Museums-NEW</v>
          </cell>
          <cell r="D101">
            <v>24.6</v>
          </cell>
          <cell r="G101">
            <v>53.7</v>
          </cell>
        </row>
        <row r="102">
          <cell r="A102" t="str">
            <v>Montana</v>
          </cell>
          <cell r="B102" t="str">
            <v>ADD</v>
          </cell>
          <cell r="C102" t="str">
            <v>Manufacturing and Processing Plants-ADD</v>
          </cell>
          <cell r="F102">
            <v>93.8</v>
          </cell>
          <cell r="G102">
            <v>14</v>
          </cell>
        </row>
        <row r="103">
          <cell r="A103" t="str">
            <v>Montana</v>
          </cell>
          <cell r="B103" t="str">
            <v>ALT</v>
          </cell>
          <cell r="C103" t="str">
            <v>Manufacturing and Processing Plants-ALT</v>
          </cell>
          <cell r="E103">
            <v>0</v>
          </cell>
        </row>
        <row r="104">
          <cell r="A104" t="str">
            <v>Montana</v>
          </cell>
          <cell r="B104" t="str">
            <v>NEW</v>
          </cell>
          <cell r="C104" t="str">
            <v>Manufacturing and Processing Plants-NEW</v>
          </cell>
          <cell r="D104">
            <v>13.3</v>
          </cell>
          <cell r="E104">
            <v>49.5</v>
          </cell>
          <cell r="F104">
            <v>7.2</v>
          </cell>
          <cell r="G104">
            <v>2.2000000000000002</v>
          </cell>
        </row>
        <row r="105">
          <cell r="A105" t="str">
            <v>Montana</v>
          </cell>
          <cell r="B105" t="str">
            <v>ADD</v>
          </cell>
          <cell r="C105" t="str">
            <v>Miscellaneous Nonresidential Buildings-ADD</v>
          </cell>
          <cell r="G105">
            <v>4.5999999999999996</v>
          </cell>
        </row>
        <row r="106">
          <cell r="A106" t="str">
            <v>Montana</v>
          </cell>
          <cell r="B106" t="str">
            <v>ALT</v>
          </cell>
          <cell r="C106" t="str">
            <v>Miscellaneous Nonresidential Buildings-ALT</v>
          </cell>
          <cell r="E106">
            <v>0</v>
          </cell>
          <cell r="F106">
            <v>0</v>
          </cell>
        </row>
        <row r="107">
          <cell r="A107" t="str">
            <v>Montana</v>
          </cell>
          <cell r="B107" t="str">
            <v>NEW</v>
          </cell>
          <cell r="C107" t="str">
            <v>Miscellaneous Nonresidential Buildings-NEW</v>
          </cell>
          <cell r="D107">
            <v>10.199999999999999</v>
          </cell>
          <cell r="E107">
            <v>15.5</v>
          </cell>
          <cell r="F107">
            <v>44.2</v>
          </cell>
          <cell r="G107">
            <v>5</v>
          </cell>
        </row>
        <row r="108">
          <cell r="A108" t="str">
            <v>Montana</v>
          </cell>
          <cell r="B108" t="str">
            <v>ADD</v>
          </cell>
          <cell r="C108" t="str">
            <v>Office and Bank Buildings-ADD</v>
          </cell>
          <cell r="D108">
            <v>59.6</v>
          </cell>
          <cell r="E108">
            <v>19.399999999999999</v>
          </cell>
          <cell r="F108">
            <v>40.1</v>
          </cell>
          <cell r="G108">
            <v>18</v>
          </cell>
        </row>
        <row r="109">
          <cell r="A109" t="str">
            <v>Montana</v>
          </cell>
          <cell r="B109" t="str">
            <v>ALT</v>
          </cell>
          <cell r="C109" t="str">
            <v>Office and Bank Buildings-ALT</v>
          </cell>
          <cell r="D109">
            <v>0</v>
          </cell>
          <cell r="E109">
            <v>0</v>
          </cell>
          <cell r="F109">
            <v>0</v>
          </cell>
          <cell r="G109">
            <v>0</v>
          </cell>
        </row>
        <row r="110">
          <cell r="A110" t="str">
            <v>Montana</v>
          </cell>
          <cell r="B110" t="str">
            <v>NEW</v>
          </cell>
          <cell r="C110" t="str">
            <v>Office and Bank Buildings-NEW</v>
          </cell>
          <cell r="D110">
            <v>356.2</v>
          </cell>
          <cell r="E110">
            <v>183.3</v>
          </cell>
          <cell r="F110">
            <v>399.2</v>
          </cell>
          <cell r="G110">
            <v>308.5</v>
          </cell>
        </row>
        <row r="111">
          <cell r="A111" t="str">
            <v>Montana</v>
          </cell>
          <cell r="B111" t="str">
            <v>ADD</v>
          </cell>
          <cell r="C111" t="str">
            <v>Other Government Service Buildings-ADD</v>
          </cell>
          <cell r="D111">
            <v>69.7</v>
          </cell>
          <cell r="E111">
            <v>20</v>
          </cell>
          <cell r="F111">
            <v>18.5</v>
          </cell>
          <cell r="G111">
            <v>20.100000000000001</v>
          </cell>
        </row>
        <row r="112">
          <cell r="A112" t="str">
            <v>Montana</v>
          </cell>
          <cell r="B112" t="str">
            <v>ALT</v>
          </cell>
          <cell r="C112" t="str">
            <v>Other Government Service Buildings-ALT</v>
          </cell>
          <cell r="D112">
            <v>0</v>
          </cell>
          <cell r="E112">
            <v>0</v>
          </cell>
          <cell r="F112">
            <v>0</v>
          </cell>
          <cell r="G112">
            <v>0</v>
          </cell>
        </row>
        <row r="113">
          <cell r="A113" t="str">
            <v>Montana</v>
          </cell>
          <cell r="B113" t="str">
            <v>NEW</v>
          </cell>
          <cell r="C113" t="str">
            <v>Other Government Service Buildings-NEW</v>
          </cell>
          <cell r="D113">
            <v>168.1</v>
          </cell>
          <cell r="E113">
            <v>147.6</v>
          </cell>
          <cell r="F113">
            <v>46</v>
          </cell>
          <cell r="G113">
            <v>74.7</v>
          </cell>
        </row>
        <row r="114">
          <cell r="A114" t="str">
            <v>Montana</v>
          </cell>
          <cell r="B114" t="str">
            <v>ADD</v>
          </cell>
          <cell r="C114" t="str">
            <v>Other Religious Buildings-ADD</v>
          </cell>
          <cell r="F114">
            <v>2.8</v>
          </cell>
          <cell r="G114">
            <v>1.2</v>
          </cell>
        </row>
        <row r="115">
          <cell r="A115" t="str">
            <v>Montana</v>
          </cell>
          <cell r="B115" t="str">
            <v>ALT</v>
          </cell>
          <cell r="C115" t="str">
            <v>Other Religious Buildings-ALT</v>
          </cell>
          <cell r="E115">
            <v>0</v>
          </cell>
        </row>
        <row r="116">
          <cell r="A116" t="str">
            <v>Montana</v>
          </cell>
          <cell r="B116" t="str">
            <v>ADD</v>
          </cell>
          <cell r="C116" t="str">
            <v>Parking Garages and Automotive Services-ADD</v>
          </cell>
          <cell r="D116">
            <v>7.8</v>
          </cell>
          <cell r="F116">
            <v>2.2000000000000002</v>
          </cell>
          <cell r="G116">
            <v>29.7</v>
          </cell>
        </row>
        <row r="117">
          <cell r="A117" t="str">
            <v>Montana</v>
          </cell>
          <cell r="B117" t="str">
            <v>ALT</v>
          </cell>
          <cell r="C117" t="str">
            <v>Parking Garages and Automotive Services-ALT</v>
          </cell>
          <cell r="D117">
            <v>0</v>
          </cell>
          <cell r="E117">
            <v>0</v>
          </cell>
          <cell r="F117">
            <v>0</v>
          </cell>
        </row>
        <row r="118">
          <cell r="A118" t="str">
            <v>Montana</v>
          </cell>
          <cell r="B118" t="str">
            <v>NEW</v>
          </cell>
          <cell r="C118" t="str">
            <v>Parking Garages and Automotive Services-NEW</v>
          </cell>
          <cell r="D118">
            <v>126.6</v>
          </cell>
          <cell r="E118">
            <v>104.1</v>
          </cell>
          <cell r="F118">
            <v>92</v>
          </cell>
          <cell r="G118">
            <v>49.1</v>
          </cell>
        </row>
        <row r="119">
          <cell r="A119" t="str">
            <v>Montana</v>
          </cell>
          <cell r="B119" t="str">
            <v>ADD</v>
          </cell>
          <cell r="C119" t="str">
            <v>Schools-Other-ADD</v>
          </cell>
          <cell r="E119">
            <v>6</v>
          </cell>
          <cell r="F119">
            <v>21.6</v>
          </cell>
          <cell r="G119">
            <v>31.1</v>
          </cell>
        </row>
        <row r="120">
          <cell r="A120" t="str">
            <v>Montana</v>
          </cell>
          <cell r="B120" t="str">
            <v>ALT</v>
          </cell>
          <cell r="C120" t="str">
            <v>Schools-Other-ALT</v>
          </cell>
          <cell r="D120">
            <v>0</v>
          </cell>
          <cell r="E120">
            <v>0</v>
          </cell>
          <cell r="F120">
            <v>0</v>
          </cell>
          <cell r="G120">
            <v>0</v>
          </cell>
        </row>
        <row r="121">
          <cell r="A121" t="str">
            <v>Montana</v>
          </cell>
          <cell r="B121" t="str">
            <v>NEW</v>
          </cell>
          <cell r="C121" t="str">
            <v>Schools-Other-NEW</v>
          </cell>
          <cell r="D121">
            <v>13.7</v>
          </cell>
          <cell r="E121">
            <v>74</v>
          </cell>
          <cell r="F121">
            <v>12.1</v>
          </cell>
          <cell r="G121">
            <v>58.6</v>
          </cell>
        </row>
        <row r="122">
          <cell r="A122" t="str">
            <v>Montana</v>
          </cell>
          <cell r="B122" t="str">
            <v>ADD</v>
          </cell>
          <cell r="C122" t="str">
            <v>Service-ADD</v>
          </cell>
          <cell r="F122">
            <v>37.9</v>
          </cell>
          <cell r="G122">
            <v>2</v>
          </cell>
        </row>
        <row r="123">
          <cell r="A123" t="str">
            <v>Montana</v>
          </cell>
          <cell r="B123" t="str">
            <v>ALT</v>
          </cell>
          <cell r="C123" t="str">
            <v>Service-ALT</v>
          </cell>
          <cell r="F123">
            <v>0</v>
          </cell>
          <cell r="G123">
            <v>0</v>
          </cell>
        </row>
        <row r="124">
          <cell r="A124" t="str">
            <v>Montana</v>
          </cell>
          <cell r="B124" t="str">
            <v>NEW</v>
          </cell>
          <cell r="C124" t="str">
            <v>Service-NEW</v>
          </cell>
          <cell r="D124">
            <v>62.6</v>
          </cell>
          <cell r="E124">
            <v>17.100000000000001</v>
          </cell>
          <cell r="G124">
            <v>19.7</v>
          </cell>
        </row>
        <row r="125">
          <cell r="A125" t="str">
            <v>Montana</v>
          </cell>
          <cell r="B125" t="str">
            <v>ADD</v>
          </cell>
          <cell r="C125" t="str">
            <v>Stores and Restaurants-ADD</v>
          </cell>
          <cell r="D125">
            <v>24.1</v>
          </cell>
          <cell r="E125">
            <v>6.1</v>
          </cell>
          <cell r="F125">
            <v>109.6</v>
          </cell>
          <cell r="G125">
            <v>35.4</v>
          </cell>
        </row>
        <row r="126">
          <cell r="A126" t="str">
            <v>Montana</v>
          </cell>
          <cell r="B126" t="str">
            <v>ALT</v>
          </cell>
          <cell r="C126" t="str">
            <v>Stores and Restaurants-ALT</v>
          </cell>
          <cell r="D126">
            <v>0</v>
          </cell>
          <cell r="E126">
            <v>0</v>
          </cell>
          <cell r="F126">
            <v>0</v>
          </cell>
          <cell r="G126">
            <v>0</v>
          </cell>
        </row>
        <row r="127">
          <cell r="A127" t="str">
            <v>Montana</v>
          </cell>
          <cell r="B127" t="str">
            <v>NEW</v>
          </cell>
          <cell r="C127" t="str">
            <v>Stores and Restaurants-NEW</v>
          </cell>
          <cell r="D127">
            <v>424.8</v>
          </cell>
          <cell r="E127">
            <v>466.7</v>
          </cell>
          <cell r="F127">
            <v>702.5</v>
          </cell>
          <cell r="G127">
            <v>338.8</v>
          </cell>
        </row>
        <row r="128">
          <cell r="A128" t="str">
            <v>Montana</v>
          </cell>
          <cell r="B128" t="str">
            <v>ADD</v>
          </cell>
          <cell r="C128" t="str">
            <v>Terminals-ADD</v>
          </cell>
          <cell r="D128">
            <v>6.6</v>
          </cell>
          <cell r="F128">
            <v>31</v>
          </cell>
        </row>
        <row r="129">
          <cell r="A129" t="str">
            <v>Montana</v>
          </cell>
          <cell r="B129" t="str">
            <v>ALT</v>
          </cell>
          <cell r="C129" t="str">
            <v>Terminals-ALT</v>
          </cell>
          <cell r="D129">
            <v>0</v>
          </cell>
          <cell r="E129">
            <v>0</v>
          </cell>
          <cell r="F129">
            <v>0</v>
          </cell>
        </row>
        <row r="130">
          <cell r="A130" t="str">
            <v>Montana</v>
          </cell>
          <cell r="B130" t="str">
            <v>NEW</v>
          </cell>
          <cell r="C130" t="str">
            <v>Terminals-NEW</v>
          </cell>
          <cell r="D130">
            <v>4.5999999999999996</v>
          </cell>
        </row>
        <row r="131">
          <cell r="A131" t="str">
            <v>Montana</v>
          </cell>
          <cell r="B131" t="str">
            <v>ADD</v>
          </cell>
          <cell r="C131" t="str">
            <v>Warehouses (excl. manufacturer owned)-ADD</v>
          </cell>
          <cell r="D131">
            <v>6.8</v>
          </cell>
          <cell r="F131">
            <v>5.2</v>
          </cell>
          <cell r="G131">
            <v>13</v>
          </cell>
        </row>
        <row r="132">
          <cell r="A132" t="str">
            <v>Montana</v>
          </cell>
          <cell r="B132" t="str">
            <v>ALT</v>
          </cell>
          <cell r="C132" t="str">
            <v>Warehouses (excl. manufacturer owned)-ALT</v>
          </cell>
          <cell r="D132">
            <v>0</v>
          </cell>
          <cell r="E132">
            <v>0</v>
          </cell>
          <cell r="F132">
            <v>0</v>
          </cell>
          <cell r="G132">
            <v>0</v>
          </cell>
        </row>
        <row r="133">
          <cell r="A133" t="str">
            <v>Montana</v>
          </cell>
          <cell r="B133" t="str">
            <v>NEW</v>
          </cell>
          <cell r="C133" t="str">
            <v>Warehouses (excl. manufacturer owned)-NEW</v>
          </cell>
          <cell r="D133">
            <v>105.7</v>
          </cell>
          <cell r="E133">
            <v>110.8</v>
          </cell>
          <cell r="F133">
            <v>223.2</v>
          </cell>
          <cell r="G133">
            <v>245.7</v>
          </cell>
        </row>
        <row r="134">
          <cell r="A134" t="str">
            <v>Montana</v>
          </cell>
          <cell r="B134" t="str">
            <v>ADD</v>
          </cell>
          <cell r="C134" t="str">
            <v>Warehouses (Manufacturer owned)-ADD</v>
          </cell>
          <cell r="D134">
            <v>35.1</v>
          </cell>
          <cell r="E134">
            <v>17.8</v>
          </cell>
          <cell r="F134">
            <v>1.4</v>
          </cell>
        </row>
        <row r="135">
          <cell r="A135" t="str">
            <v>Montana</v>
          </cell>
          <cell r="B135" t="str">
            <v>ALT</v>
          </cell>
          <cell r="C135" t="str">
            <v>Warehouses (Manufacturer owned)-ALT</v>
          </cell>
          <cell r="D135">
            <v>0</v>
          </cell>
          <cell r="E135">
            <v>0</v>
          </cell>
        </row>
        <row r="136">
          <cell r="A136" t="str">
            <v>Montana</v>
          </cell>
          <cell r="B136" t="str">
            <v>NEW</v>
          </cell>
          <cell r="C136" t="str">
            <v>Warehouses (Manufacturer owned)-NEW</v>
          </cell>
          <cell r="D136">
            <v>75.7</v>
          </cell>
          <cell r="E136">
            <v>24.2</v>
          </cell>
          <cell r="F136">
            <v>23.6</v>
          </cell>
          <cell r="G136">
            <v>23</v>
          </cell>
        </row>
        <row r="137">
          <cell r="A137" t="str">
            <v>Oregon</v>
          </cell>
          <cell r="B137" t="str">
            <v>ADD</v>
          </cell>
          <cell r="C137" t="str">
            <v>Amusement, Social and Recreational Bldgs-ADD</v>
          </cell>
          <cell r="D137">
            <v>664.7</v>
          </cell>
          <cell r="E137">
            <v>322.3</v>
          </cell>
          <cell r="F137">
            <v>115.7</v>
          </cell>
          <cell r="G137">
            <v>145.4</v>
          </cell>
        </row>
        <row r="138">
          <cell r="A138" t="str">
            <v>Oregon</v>
          </cell>
          <cell r="B138" t="str">
            <v>ALT</v>
          </cell>
          <cell r="C138" t="str">
            <v>Amusement, Social and Recreational Bldgs-ALT</v>
          </cell>
          <cell r="D138">
            <v>0</v>
          </cell>
          <cell r="E138">
            <v>0</v>
          </cell>
          <cell r="F138">
            <v>0</v>
          </cell>
          <cell r="G138">
            <v>0</v>
          </cell>
        </row>
        <row r="139">
          <cell r="A139" t="str">
            <v>Oregon</v>
          </cell>
          <cell r="B139" t="str">
            <v>NEW</v>
          </cell>
          <cell r="C139" t="str">
            <v>Amusement, Social and Recreational Bldgs-NEW</v>
          </cell>
          <cell r="D139">
            <v>335.7</v>
          </cell>
          <cell r="E139">
            <v>444.3</v>
          </cell>
          <cell r="F139">
            <v>703.4</v>
          </cell>
          <cell r="G139">
            <v>646.70000000000005</v>
          </cell>
        </row>
        <row r="140">
          <cell r="A140" t="str">
            <v>Oregon</v>
          </cell>
          <cell r="B140" t="str">
            <v>ADD</v>
          </cell>
          <cell r="C140" t="str">
            <v>Capitols/Court Houses/City Halls-ADD</v>
          </cell>
          <cell r="D140">
            <v>1</v>
          </cell>
          <cell r="E140">
            <v>0.5</v>
          </cell>
          <cell r="G140">
            <v>43.8</v>
          </cell>
        </row>
        <row r="141">
          <cell r="A141" t="str">
            <v>Oregon</v>
          </cell>
          <cell r="B141" t="str">
            <v>ALT</v>
          </cell>
          <cell r="C141" t="str">
            <v>Capitols/Court Houses/City Halls-ALT</v>
          </cell>
          <cell r="D141">
            <v>0</v>
          </cell>
          <cell r="E141">
            <v>0</v>
          </cell>
          <cell r="F141">
            <v>0</v>
          </cell>
          <cell r="G141">
            <v>0</v>
          </cell>
        </row>
        <row r="142">
          <cell r="A142" t="str">
            <v>Oregon</v>
          </cell>
          <cell r="B142" t="str">
            <v>NEW</v>
          </cell>
          <cell r="C142" t="str">
            <v>Capitols/Court Houses/City Halls-NEW</v>
          </cell>
          <cell r="D142">
            <v>8.8000000000000007</v>
          </cell>
          <cell r="F142">
            <v>139.80000000000001</v>
          </cell>
          <cell r="G142">
            <v>312.89999999999998</v>
          </cell>
        </row>
        <row r="143">
          <cell r="A143" t="str">
            <v>Oregon</v>
          </cell>
          <cell r="B143" t="str">
            <v>ADD</v>
          </cell>
          <cell r="C143" t="str">
            <v>Dormitories-ADD</v>
          </cell>
          <cell r="D143">
            <v>28.6</v>
          </cell>
          <cell r="E143">
            <v>28.1</v>
          </cell>
          <cell r="F143">
            <v>19.2</v>
          </cell>
          <cell r="G143">
            <v>8.9</v>
          </cell>
        </row>
        <row r="144">
          <cell r="A144" t="str">
            <v>Oregon</v>
          </cell>
          <cell r="B144" t="str">
            <v>ALT</v>
          </cell>
          <cell r="C144" t="str">
            <v>Dormitories-ALT</v>
          </cell>
          <cell r="D144">
            <v>0</v>
          </cell>
          <cell r="E144">
            <v>0</v>
          </cell>
          <cell r="F144">
            <v>0</v>
          </cell>
          <cell r="G144">
            <v>0</v>
          </cell>
        </row>
        <row r="145">
          <cell r="A145" t="str">
            <v>Oregon</v>
          </cell>
          <cell r="B145" t="str">
            <v>NEW</v>
          </cell>
          <cell r="C145" t="str">
            <v>Dormitories-NEW</v>
          </cell>
          <cell r="D145">
            <v>171.3</v>
          </cell>
          <cell r="E145">
            <v>138.6</v>
          </cell>
          <cell r="F145">
            <v>239.1</v>
          </cell>
          <cell r="G145">
            <v>183.6</v>
          </cell>
        </row>
        <row r="146">
          <cell r="A146" t="str">
            <v>Oregon</v>
          </cell>
          <cell r="B146" t="str">
            <v>ADD</v>
          </cell>
          <cell r="C146" t="str">
            <v>Health-Other-ADD</v>
          </cell>
          <cell r="D146">
            <v>353</v>
          </cell>
          <cell r="E146">
            <v>304.89999999999998</v>
          </cell>
          <cell r="F146">
            <v>18.3</v>
          </cell>
          <cell r="G146">
            <v>83.8</v>
          </cell>
        </row>
        <row r="147">
          <cell r="A147" t="str">
            <v>Oregon</v>
          </cell>
          <cell r="B147" t="str">
            <v>ALT</v>
          </cell>
          <cell r="C147" t="str">
            <v>Health-Other-ALT</v>
          </cell>
          <cell r="D147">
            <v>0</v>
          </cell>
          <cell r="E147">
            <v>0</v>
          </cell>
          <cell r="F147">
            <v>0</v>
          </cell>
          <cell r="G147">
            <v>0</v>
          </cell>
        </row>
        <row r="148">
          <cell r="A148" t="str">
            <v>Oregon</v>
          </cell>
          <cell r="B148" t="str">
            <v>NEW</v>
          </cell>
          <cell r="C148" t="str">
            <v>Health-Other-NEW</v>
          </cell>
          <cell r="D148">
            <v>980.8</v>
          </cell>
          <cell r="E148">
            <v>1059.9000000000001</v>
          </cell>
          <cell r="F148">
            <v>738.4</v>
          </cell>
          <cell r="G148">
            <v>1027</v>
          </cell>
        </row>
        <row r="149">
          <cell r="A149" t="str">
            <v>Oregon</v>
          </cell>
          <cell r="B149" t="str">
            <v>ADD</v>
          </cell>
          <cell r="C149" t="str">
            <v>Hospitals-ADD</v>
          </cell>
          <cell r="D149">
            <v>319</v>
          </cell>
          <cell r="E149">
            <v>50</v>
          </cell>
          <cell r="F149">
            <v>414.2</v>
          </cell>
          <cell r="G149">
            <v>36.200000000000003</v>
          </cell>
        </row>
        <row r="150">
          <cell r="A150" t="str">
            <v>Oregon</v>
          </cell>
          <cell r="B150" t="str">
            <v>ALT</v>
          </cell>
          <cell r="C150" t="str">
            <v>Hospitals-ALT</v>
          </cell>
          <cell r="D150">
            <v>0</v>
          </cell>
          <cell r="E150">
            <v>0</v>
          </cell>
          <cell r="F150">
            <v>0</v>
          </cell>
          <cell r="G150">
            <v>0</v>
          </cell>
        </row>
        <row r="151">
          <cell r="A151" t="str">
            <v>Oregon</v>
          </cell>
          <cell r="B151" t="str">
            <v>NEW</v>
          </cell>
          <cell r="C151" t="str">
            <v>Hospitals-NEW</v>
          </cell>
          <cell r="D151">
            <v>136.30000000000001</v>
          </cell>
          <cell r="E151">
            <v>26.2</v>
          </cell>
          <cell r="F151">
            <v>499.5</v>
          </cell>
          <cell r="G151">
            <v>158.9</v>
          </cell>
        </row>
        <row r="152">
          <cell r="A152" t="str">
            <v>Oregon</v>
          </cell>
          <cell r="B152" t="str">
            <v>ADD</v>
          </cell>
          <cell r="C152" t="str">
            <v>Hotels and Motels-ADD</v>
          </cell>
          <cell r="G152">
            <v>194.2</v>
          </cell>
        </row>
        <row r="153">
          <cell r="A153" t="str">
            <v>Oregon</v>
          </cell>
          <cell r="B153" t="str">
            <v>ALT</v>
          </cell>
          <cell r="C153" t="str">
            <v>Hotels and Motels-ALT</v>
          </cell>
          <cell r="D153">
            <v>0</v>
          </cell>
          <cell r="E153">
            <v>0</v>
          </cell>
          <cell r="F153">
            <v>0</v>
          </cell>
          <cell r="G153">
            <v>0</v>
          </cell>
        </row>
        <row r="154">
          <cell r="A154" t="str">
            <v>Oregon</v>
          </cell>
          <cell r="B154" t="str">
            <v>NEW</v>
          </cell>
          <cell r="C154" t="str">
            <v>Hotels and Motels-NEW</v>
          </cell>
          <cell r="D154">
            <v>314.7</v>
          </cell>
          <cell r="E154">
            <v>175.7</v>
          </cell>
          <cell r="F154">
            <v>442.3</v>
          </cell>
          <cell r="G154">
            <v>105.9</v>
          </cell>
        </row>
        <row r="155">
          <cell r="A155" t="str">
            <v>Oregon</v>
          </cell>
          <cell r="B155" t="str">
            <v>ADD</v>
          </cell>
          <cell r="C155" t="str">
            <v>Houses of Worship-ADD</v>
          </cell>
          <cell r="D155">
            <v>122.9</v>
          </cell>
          <cell r="E155">
            <v>148.80000000000001</v>
          </cell>
          <cell r="F155">
            <v>230.6</v>
          </cell>
          <cell r="G155">
            <v>100.6</v>
          </cell>
        </row>
        <row r="156">
          <cell r="A156" t="str">
            <v>Oregon</v>
          </cell>
          <cell r="B156" t="str">
            <v>ALT</v>
          </cell>
          <cell r="C156" t="str">
            <v>Houses of Worship-ALT</v>
          </cell>
          <cell r="D156">
            <v>0</v>
          </cell>
          <cell r="E156">
            <v>0</v>
          </cell>
          <cell r="F156">
            <v>0</v>
          </cell>
          <cell r="G156">
            <v>0</v>
          </cell>
        </row>
        <row r="157">
          <cell r="A157" t="str">
            <v>Oregon</v>
          </cell>
          <cell r="B157" t="str">
            <v>NEW</v>
          </cell>
          <cell r="C157" t="str">
            <v>Houses of Worship-NEW</v>
          </cell>
          <cell r="D157">
            <v>350</v>
          </cell>
          <cell r="E157">
            <v>333.2</v>
          </cell>
          <cell r="F157">
            <v>169.2</v>
          </cell>
          <cell r="G157">
            <v>236.8</v>
          </cell>
        </row>
        <row r="158">
          <cell r="A158" t="str">
            <v>Oregon</v>
          </cell>
          <cell r="B158" t="str">
            <v>ADD</v>
          </cell>
          <cell r="C158" t="str">
            <v>K-12-ADD</v>
          </cell>
          <cell r="D158">
            <v>587.20000000000005</v>
          </cell>
          <cell r="E158">
            <v>697.7</v>
          </cell>
          <cell r="F158">
            <v>453.3</v>
          </cell>
          <cell r="G158">
            <v>751.8</v>
          </cell>
        </row>
        <row r="159">
          <cell r="A159" t="str">
            <v>Oregon</v>
          </cell>
          <cell r="B159" t="str">
            <v>ALT</v>
          </cell>
          <cell r="C159" t="str">
            <v>K-12-ALT</v>
          </cell>
          <cell r="D159">
            <v>0</v>
          </cell>
          <cell r="E159">
            <v>0</v>
          </cell>
          <cell r="F159">
            <v>0</v>
          </cell>
          <cell r="G159">
            <v>0</v>
          </cell>
        </row>
        <row r="160">
          <cell r="A160" t="str">
            <v>Oregon</v>
          </cell>
          <cell r="B160" t="str">
            <v>NEW</v>
          </cell>
          <cell r="C160" t="str">
            <v>K-12-NEW</v>
          </cell>
          <cell r="D160">
            <v>1367.1</v>
          </cell>
          <cell r="E160">
            <v>1372.1</v>
          </cell>
          <cell r="F160">
            <v>961.7</v>
          </cell>
          <cell r="G160">
            <v>351.3</v>
          </cell>
        </row>
        <row r="161">
          <cell r="A161" t="str">
            <v>Oregon</v>
          </cell>
          <cell r="B161" t="str">
            <v>ADD</v>
          </cell>
          <cell r="C161" t="str">
            <v>Laboratories (excl. manufacturer owned)-ADD</v>
          </cell>
          <cell r="E161">
            <v>12.5</v>
          </cell>
          <cell r="F161">
            <v>9.3000000000000007</v>
          </cell>
        </row>
        <row r="162">
          <cell r="A162" t="str">
            <v>Oregon</v>
          </cell>
          <cell r="B162" t="str">
            <v>ALT</v>
          </cell>
          <cell r="C162" t="str">
            <v>Laboratories (excl. manufacturer owned)-ALT</v>
          </cell>
          <cell r="D162">
            <v>0</v>
          </cell>
          <cell r="E162">
            <v>0</v>
          </cell>
          <cell r="F162">
            <v>0</v>
          </cell>
        </row>
        <row r="163">
          <cell r="A163" t="str">
            <v>Oregon</v>
          </cell>
          <cell r="B163" t="str">
            <v>NEW</v>
          </cell>
          <cell r="C163" t="str">
            <v>Laboratories (excl. manufacturer owned)-NEW</v>
          </cell>
          <cell r="D163">
            <v>10.5</v>
          </cell>
          <cell r="E163">
            <v>35.1</v>
          </cell>
          <cell r="F163">
            <v>273.7</v>
          </cell>
          <cell r="G163">
            <v>78.400000000000006</v>
          </cell>
        </row>
        <row r="164">
          <cell r="A164" t="str">
            <v>Oregon</v>
          </cell>
          <cell r="B164" t="str">
            <v>ADD</v>
          </cell>
          <cell r="C164" t="str">
            <v>Laboratories (Manufacturer owned)-ADD</v>
          </cell>
          <cell r="F164">
            <v>3.6</v>
          </cell>
          <cell r="G164">
            <v>1.9</v>
          </cell>
        </row>
        <row r="165">
          <cell r="A165" t="str">
            <v>Oregon</v>
          </cell>
          <cell r="B165" t="str">
            <v>ALT</v>
          </cell>
          <cell r="C165" t="str">
            <v>Laboratories (Manufacturer owned)-ALT</v>
          </cell>
          <cell r="E165">
            <v>0</v>
          </cell>
          <cell r="G165">
            <v>0</v>
          </cell>
        </row>
        <row r="166">
          <cell r="A166" t="str">
            <v>Oregon</v>
          </cell>
          <cell r="B166" t="str">
            <v>NEW</v>
          </cell>
          <cell r="C166" t="str">
            <v>Laboratories (Manufacturer owned)-NEW</v>
          </cell>
          <cell r="D166">
            <v>105</v>
          </cell>
        </row>
        <row r="167">
          <cell r="A167" t="str">
            <v>Oregon</v>
          </cell>
          <cell r="B167" t="str">
            <v>ADD</v>
          </cell>
          <cell r="C167" t="str">
            <v>Libraries and Museums-ADD</v>
          </cell>
          <cell r="D167">
            <v>110.4</v>
          </cell>
          <cell r="E167">
            <v>38.299999999999997</v>
          </cell>
          <cell r="F167">
            <v>57</v>
          </cell>
          <cell r="G167">
            <v>27.6</v>
          </cell>
        </row>
        <row r="168">
          <cell r="A168" t="str">
            <v>Oregon</v>
          </cell>
          <cell r="B168" t="str">
            <v>ALT</v>
          </cell>
          <cell r="C168" t="str">
            <v>Libraries and Museums-ALT</v>
          </cell>
          <cell r="D168">
            <v>0</v>
          </cell>
          <cell r="E168">
            <v>0</v>
          </cell>
          <cell r="F168">
            <v>0</v>
          </cell>
          <cell r="G168">
            <v>0</v>
          </cell>
        </row>
        <row r="169">
          <cell r="A169" t="str">
            <v>Oregon</v>
          </cell>
          <cell r="B169" t="str">
            <v>NEW</v>
          </cell>
          <cell r="C169" t="str">
            <v>Libraries and Museums-NEW</v>
          </cell>
          <cell r="D169">
            <v>124.1</v>
          </cell>
          <cell r="E169">
            <v>156.1</v>
          </cell>
          <cell r="F169">
            <v>79.2</v>
          </cell>
          <cell r="G169">
            <v>90.9</v>
          </cell>
        </row>
        <row r="170">
          <cell r="A170" t="str">
            <v>Oregon</v>
          </cell>
          <cell r="B170" t="str">
            <v>ADD</v>
          </cell>
          <cell r="C170" t="str">
            <v>Manufacturing and Processing Plants-ADD</v>
          </cell>
          <cell r="D170">
            <v>178.7</v>
          </cell>
          <cell r="E170">
            <v>137.1</v>
          </cell>
          <cell r="F170">
            <v>48.5</v>
          </cell>
          <cell r="G170">
            <v>54.8</v>
          </cell>
        </row>
        <row r="171">
          <cell r="A171" t="str">
            <v>Oregon</v>
          </cell>
          <cell r="B171" t="str">
            <v>ALT</v>
          </cell>
          <cell r="C171" t="str">
            <v>Manufacturing and Processing Plants-ALT</v>
          </cell>
          <cell r="D171">
            <v>0</v>
          </cell>
          <cell r="E171">
            <v>0</v>
          </cell>
          <cell r="F171">
            <v>0</v>
          </cell>
          <cell r="G171">
            <v>0</v>
          </cell>
        </row>
        <row r="172">
          <cell r="A172" t="str">
            <v>Oregon</v>
          </cell>
          <cell r="B172" t="str">
            <v>NEW</v>
          </cell>
          <cell r="C172" t="str">
            <v>Manufacturing and Processing Plants-NEW</v>
          </cell>
          <cell r="D172">
            <v>1345.2</v>
          </cell>
          <cell r="E172">
            <v>671</v>
          </cell>
          <cell r="F172">
            <v>511.1</v>
          </cell>
          <cell r="G172">
            <v>832.7</v>
          </cell>
        </row>
        <row r="173">
          <cell r="A173" t="str">
            <v>Oregon</v>
          </cell>
          <cell r="B173" t="str">
            <v>ADD</v>
          </cell>
          <cell r="C173" t="str">
            <v>Miscellaneous Nonresidential Buildings-ADD</v>
          </cell>
          <cell r="D173">
            <v>6.1</v>
          </cell>
          <cell r="E173">
            <v>6.4</v>
          </cell>
          <cell r="F173">
            <v>54.6</v>
          </cell>
          <cell r="G173">
            <v>2.4</v>
          </cell>
        </row>
        <row r="174">
          <cell r="A174" t="str">
            <v>Oregon</v>
          </cell>
          <cell r="B174" t="str">
            <v>ALT</v>
          </cell>
          <cell r="C174" t="str">
            <v>Miscellaneous Nonresidential Buildings-ALT</v>
          </cell>
          <cell r="D174">
            <v>0</v>
          </cell>
          <cell r="E174">
            <v>0</v>
          </cell>
          <cell r="F174">
            <v>0</v>
          </cell>
          <cell r="G174">
            <v>0</v>
          </cell>
        </row>
        <row r="175">
          <cell r="A175" t="str">
            <v>Oregon</v>
          </cell>
          <cell r="B175" t="str">
            <v>NEW</v>
          </cell>
          <cell r="C175" t="str">
            <v>Miscellaneous Nonresidential Buildings-NEW</v>
          </cell>
          <cell r="D175">
            <v>65.900000000000006</v>
          </cell>
          <cell r="E175">
            <v>35</v>
          </cell>
          <cell r="F175">
            <v>97.6</v>
          </cell>
          <cell r="G175">
            <v>94.7</v>
          </cell>
        </row>
        <row r="176">
          <cell r="A176" t="str">
            <v>Oregon</v>
          </cell>
          <cell r="B176" t="str">
            <v>ADD</v>
          </cell>
          <cell r="C176" t="str">
            <v>Office and Bank Buildings-ADD</v>
          </cell>
          <cell r="D176">
            <v>195.5</v>
          </cell>
          <cell r="E176">
            <v>158.30000000000001</v>
          </cell>
          <cell r="F176">
            <v>108.6</v>
          </cell>
          <cell r="G176">
            <v>76.2</v>
          </cell>
        </row>
        <row r="177">
          <cell r="A177" t="str">
            <v>Oregon</v>
          </cell>
          <cell r="B177" t="str">
            <v>ALT</v>
          </cell>
          <cell r="C177" t="str">
            <v>Office and Bank Buildings-ALT</v>
          </cell>
          <cell r="D177">
            <v>0</v>
          </cell>
          <cell r="E177">
            <v>0</v>
          </cell>
          <cell r="F177">
            <v>0</v>
          </cell>
          <cell r="G177">
            <v>0</v>
          </cell>
        </row>
        <row r="178">
          <cell r="A178" t="str">
            <v>Oregon</v>
          </cell>
          <cell r="B178" t="str">
            <v>NEW</v>
          </cell>
          <cell r="C178" t="str">
            <v>Office and Bank Buildings-NEW</v>
          </cell>
          <cell r="D178">
            <v>2730.4</v>
          </cell>
          <cell r="E178">
            <v>1476.9</v>
          </cell>
          <cell r="F178">
            <v>1139.9000000000001</v>
          </cell>
          <cell r="G178">
            <v>1396.6</v>
          </cell>
        </row>
        <row r="179">
          <cell r="A179" t="str">
            <v>Oregon</v>
          </cell>
          <cell r="B179" t="str">
            <v>ADD</v>
          </cell>
          <cell r="C179" t="str">
            <v>Other Government Service Buildings-ADD</v>
          </cell>
          <cell r="D179">
            <v>34.6</v>
          </cell>
          <cell r="E179">
            <v>49.9</v>
          </cell>
          <cell r="F179">
            <v>34.9</v>
          </cell>
          <cell r="G179">
            <v>42.6</v>
          </cell>
        </row>
        <row r="180">
          <cell r="A180" t="str">
            <v>Oregon</v>
          </cell>
          <cell r="B180" t="str">
            <v>ALT</v>
          </cell>
          <cell r="C180" t="str">
            <v>Other Government Service Buildings-ALT</v>
          </cell>
          <cell r="D180">
            <v>0</v>
          </cell>
          <cell r="E180">
            <v>0</v>
          </cell>
          <cell r="F180">
            <v>0</v>
          </cell>
          <cell r="G180">
            <v>0</v>
          </cell>
        </row>
        <row r="181">
          <cell r="A181" t="str">
            <v>Oregon</v>
          </cell>
          <cell r="B181" t="str">
            <v>NEW</v>
          </cell>
          <cell r="C181" t="str">
            <v>Other Government Service Buildings-NEW</v>
          </cell>
          <cell r="D181">
            <v>258</v>
          </cell>
          <cell r="E181">
            <v>114.3</v>
          </cell>
          <cell r="F181">
            <v>107.3</v>
          </cell>
          <cell r="G181">
            <v>235.1</v>
          </cell>
        </row>
        <row r="182">
          <cell r="A182" t="str">
            <v>Oregon</v>
          </cell>
          <cell r="B182" t="str">
            <v>ADD</v>
          </cell>
          <cell r="C182" t="str">
            <v>Other Religious Buildings-ADD</v>
          </cell>
          <cell r="D182">
            <v>3.4</v>
          </cell>
          <cell r="E182">
            <v>18</v>
          </cell>
          <cell r="F182">
            <v>2.2000000000000002</v>
          </cell>
        </row>
        <row r="183">
          <cell r="A183" t="str">
            <v>Oregon</v>
          </cell>
          <cell r="B183" t="str">
            <v>ALT</v>
          </cell>
          <cell r="C183" t="str">
            <v>Other Religious Buildings-ALT</v>
          </cell>
          <cell r="D183">
            <v>0</v>
          </cell>
        </row>
        <row r="184">
          <cell r="A184" t="str">
            <v>Oregon</v>
          </cell>
          <cell r="B184" t="str">
            <v>NEW</v>
          </cell>
          <cell r="C184" t="str">
            <v>Other Religious Buildings-NEW</v>
          </cell>
          <cell r="E184">
            <v>15.6</v>
          </cell>
          <cell r="F184">
            <v>10.7</v>
          </cell>
          <cell r="G184">
            <v>0.8</v>
          </cell>
        </row>
        <row r="185">
          <cell r="A185" t="str">
            <v>Oregon</v>
          </cell>
          <cell r="B185" t="str">
            <v>ADD</v>
          </cell>
          <cell r="C185" t="str">
            <v>Parking Garages and Automotive Services-ADD</v>
          </cell>
          <cell r="D185">
            <v>477</v>
          </cell>
          <cell r="E185">
            <v>130.30000000000001</v>
          </cell>
          <cell r="F185">
            <v>93.1</v>
          </cell>
          <cell r="G185">
            <v>78.099999999999994</v>
          </cell>
        </row>
        <row r="186">
          <cell r="A186" t="str">
            <v>Oregon</v>
          </cell>
          <cell r="B186" t="str">
            <v>ALT</v>
          </cell>
          <cell r="C186" t="str">
            <v>Parking Garages and Automotive Services-ALT</v>
          </cell>
          <cell r="D186">
            <v>0</v>
          </cell>
          <cell r="E186">
            <v>0</v>
          </cell>
          <cell r="F186">
            <v>0</v>
          </cell>
          <cell r="G186">
            <v>0</v>
          </cell>
        </row>
        <row r="187">
          <cell r="A187" t="str">
            <v>Oregon</v>
          </cell>
          <cell r="B187" t="str">
            <v>NEW</v>
          </cell>
          <cell r="C187" t="str">
            <v>Parking Garages and Automotive Services-NEW</v>
          </cell>
          <cell r="D187">
            <v>1204.2</v>
          </cell>
          <cell r="E187">
            <v>1263.4000000000001</v>
          </cell>
          <cell r="F187">
            <v>2518.3000000000002</v>
          </cell>
          <cell r="G187">
            <v>2716.1</v>
          </cell>
        </row>
        <row r="188">
          <cell r="A188" t="str">
            <v>Oregon</v>
          </cell>
          <cell r="B188" t="str">
            <v>ADD</v>
          </cell>
          <cell r="C188" t="str">
            <v>Schools-Other-ADD</v>
          </cell>
          <cell r="D188">
            <v>186.2</v>
          </cell>
          <cell r="E188">
            <v>415.3</v>
          </cell>
          <cell r="F188">
            <v>196.5</v>
          </cell>
          <cell r="G188">
            <v>29.5</v>
          </cell>
        </row>
        <row r="189">
          <cell r="A189" t="str">
            <v>Oregon</v>
          </cell>
          <cell r="B189" t="str">
            <v>ALT</v>
          </cell>
          <cell r="C189" t="str">
            <v>Schools-Other-ALT</v>
          </cell>
          <cell r="D189">
            <v>0</v>
          </cell>
          <cell r="E189">
            <v>0</v>
          </cell>
          <cell r="F189">
            <v>0</v>
          </cell>
          <cell r="G189">
            <v>0</v>
          </cell>
        </row>
        <row r="190">
          <cell r="A190" t="str">
            <v>Oregon</v>
          </cell>
          <cell r="B190" t="str">
            <v>NEW</v>
          </cell>
          <cell r="C190" t="str">
            <v>Schools-Other-NEW</v>
          </cell>
          <cell r="D190">
            <v>313.7</v>
          </cell>
          <cell r="E190">
            <v>356.2</v>
          </cell>
          <cell r="F190">
            <v>488.8</v>
          </cell>
          <cell r="G190">
            <v>311.2</v>
          </cell>
        </row>
        <row r="191">
          <cell r="A191" t="str">
            <v>Oregon</v>
          </cell>
          <cell r="B191" t="str">
            <v>ADD</v>
          </cell>
          <cell r="C191" t="str">
            <v>Service-ADD</v>
          </cell>
          <cell r="D191">
            <v>21</v>
          </cell>
          <cell r="F191">
            <v>4.7</v>
          </cell>
          <cell r="G191">
            <v>9.9</v>
          </cell>
        </row>
        <row r="192">
          <cell r="A192" t="str">
            <v>Oregon</v>
          </cell>
          <cell r="B192" t="str">
            <v>ALT</v>
          </cell>
          <cell r="C192" t="str">
            <v>Service-ALT</v>
          </cell>
          <cell r="D192">
            <v>0</v>
          </cell>
          <cell r="E192">
            <v>0</v>
          </cell>
        </row>
        <row r="193">
          <cell r="A193" t="str">
            <v>Oregon</v>
          </cell>
          <cell r="B193" t="str">
            <v>NEW</v>
          </cell>
          <cell r="C193" t="str">
            <v>Service-NEW</v>
          </cell>
          <cell r="D193">
            <v>196.1</v>
          </cell>
          <cell r="E193">
            <v>25.4</v>
          </cell>
          <cell r="F193">
            <v>43.9</v>
          </cell>
          <cell r="G193">
            <v>220.9</v>
          </cell>
        </row>
        <row r="194">
          <cell r="A194" t="str">
            <v>Oregon</v>
          </cell>
          <cell r="B194" t="str">
            <v>ADD</v>
          </cell>
          <cell r="C194" t="str">
            <v>Stores and Restaurants-ADD</v>
          </cell>
          <cell r="D194">
            <v>331.4</v>
          </cell>
          <cell r="E194">
            <v>343.1</v>
          </cell>
          <cell r="F194">
            <v>203.7</v>
          </cell>
          <cell r="G194">
            <v>394.1</v>
          </cell>
        </row>
        <row r="195">
          <cell r="A195" t="str">
            <v>Oregon</v>
          </cell>
          <cell r="B195" t="str">
            <v>ALT</v>
          </cell>
          <cell r="C195" t="str">
            <v>Stores and Restaurants-ALT</v>
          </cell>
          <cell r="D195">
            <v>0</v>
          </cell>
          <cell r="E195">
            <v>0</v>
          </cell>
          <cell r="F195">
            <v>0</v>
          </cell>
          <cell r="G195">
            <v>0</v>
          </cell>
        </row>
        <row r="196">
          <cell r="A196" t="str">
            <v>Oregon</v>
          </cell>
          <cell r="B196" t="str">
            <v>NEW</v>
          </cell>
          <cell r="C196" t="str">
            <v>Stores and Restaurants-NEW</v>
          </cell>
          <cell r="D196">
            <v>2535.6</v>
          </cell>
          <cell r="E196">
            <v>2028</v>
          </cell>
          <cell r="F196">
            <v>2851.7</v>
          </cell>
          <cell r="G196">
            <v>2377.6999999999998</v>
          </cell>
        </row>
        <row r="197">
          <cell r="A197" t="str">
            <v>Oregon</v>
          </cell>
          <cell r="B197" t="str">
            <v>ADD</v>
          </cell>
          <cell r="C197" t="str">
            <v>Terminals-ADD</v>
          </cell>
          <cell r="D197">
            <v>0.8</v>
          </cell>
          <cell r="E197">
            <v>31.8</v>
          </cell>
          <cell r="F197">
            <v>10</v>
          </cell>
          <cell r="G197">
            <v>5.4</v>
          </cell>
        </row>
        <row r="198">
          <cell r="A198" t="str">
            <v>Oregon</v>
          </cell>
          <cell r="B198" t="str">
            <v>ALT</v>
          </cell>
          <cell r="C198" t="str">
            <v>Terminals-ALT</v>
          </cell>
          <cell r="D198">
            <v>0</v>
          </cell>
          <cell r="E198">
            <v>0</v>
          </cell>
          <cell r="F198">
            <v>0</v>
          </cell>
          <cell r="G198">
            <v>0</v>
          </cell>
        </row>
        <row r="199">
          <cell r="A199" t="str">
            <v>Oregon</v>
          </cell>
          <cell r="B199" t="str">
            <v>NEW</v>
          </cell>
          <cell r="C199" t="str">
            <v>Terminals-NEW</v>
          </cell>
          <cell r="D199">
            <v>17.899999999999999</v>
          </cell>
          <cell r="E199">
            <v>1.3</v>
          </cell>
          <cell r="F199">
            <v>35.4</v>
          </cell>
          <cell r="G199">
            <v>87.7</v>
          </cell>
        </row>
        <row r="200">
          <cell r="A200" t="str">
            <v>Oregon</v>
          </cell>
          <cell r="B200" t="str">
            <v>ADD</v>
          </cell>
          <cell r="C200" t="str">
            <v>Warehouses (excl. manufacturer owned)-ADD</v>
          </cell>
          <cell r="D200">
            <v>356.5</v>
          </cell>
          <cell r="E200">
            <v>190</v>
          </cell>
          <cell r="F200">
            <v>169.8</v>
          </cell>
          <cell r="G200">
            <v>382.2</v>
          </cell>
        </row>
        <row r="201">
          <cell r="A201" t="str">
            <v>Oregon</v>
          </cell>
          <cell r="B201" t="str">
            <v>ALT</v>
          </cell>
          <cell r="C201" t="str">
            <v>Warehouses (excl. manufacturer owned)-ALT</v>
          </cell>
          <cell r="D201">
            <v>0</v>
          </cell>
          <cell r="E201">
            <v>0</v>
          </cell>
          <cell r="F201">
            <v>0</v>
          </cell>
          <cell r="G201">
            <v>0</v>
          </cell>
        </row>
        <row r="202">
          <cell r="A202" t="str">
            <v>Oregon</v>
          </cell>
          <cell r="B202" t="str">
            <v>NEW</v>
          </cell>
          <cell r="C202" t="str">
            <v>Warehouses (excl. manufacturer owned)-NEW</v>
          </cell>
          <cell r="D202">
            <v>2624.9</v>
          </cell>
          <cell r="E202">
            <v>2113.1</v>
          </cell>
          <cell r="F202">
            <v>1278.9000000000001</v>
          </cell>
          <cell r="G202">
            <v>1678.4</v>
          </cell>
        </row>
        <row r="203">
          <cell r="A203" t="str">
            <v>Oregon</v>
          </cell>
          <cell r="B203" t="str">
            <v>ADD</v>
          </cell>
          <cell r="C203" t="str">
            <v>Warehouses (Manufacturer owned)-ADD</v>
          </cell>
          <cell r="D203">
            <v>47.8</v>
          </cell>
          <cell r="E203">
            <v>15.9</v>
          </cell>
          <cell r="F203">
            <v>4.5999999999999996</v>
          </cell>
        </row>
        <row r="204">
          <cell r="A204" t="str">
            <v>Oregon</v>
          </cell>
          <cell r="B204" t="str">
            <v>ALT</v>
          </cell>
          <cell r="C204" t="str">
            <v>Warehouses (Manufacturer owned)-ALT</v>
          </cell>
          <cell r="D204">
            <v>0</v>
          </cell>
          <cell r="E204">
            <v>0</v>
          </cell>
          <cell r="F204">
            <v>0</v>
          </cell>
        </row>
        <row r="205">
          <cell r="A205" t="str">
            <v>Oregon</v>
          </cell>
          <cell r="B205" t="str">
            <v>NEW</v>
          </cell>
          <cell r="C205" t="str">
            <v>Warehouses (Manufacturer owned)-NEW</v>
          </cell>
          <cell r="D205">
            <v>74.099999999999994</v>
          </cell>
          <cell r="E205">
            <v>35.6</v>
          </cell>
          <cell r="F205">
            <v>245</v>
          </cell>
        </row>
        <row r="206">
          <cell r="A206" t="str">
            <v>Washington</v>
          </cell>
          <cell r="B206" t="str">
            <v>ADD</v>
          </cell>
          <cell r="C206" t="str">
            <v>Amusement, Social and Recreational Bldgs-ADD</v>
          </cell>
          <cell r="D206">
            <v>653.29999999999995</v>
          </cell>
          <cell r="E206">
            <v>199</v>
          </cell>
          <cell r="F206">
            <v>199.9</v>
          </cell>
          <cell r="G206">
            <v>542.5</v>
          </cell>
        </row>
        <row r="207">
          <cell r="A207" t="str">
            <v>Washington</v>
          </cell>
          <cell r="B207" t="str">
            <v>ALT</v>
          </cell>
          <cell r="C207" t="str">
            <v>Amusement, Social and Recreational Bldgs-ALT</v>
          </cell>
          <cell r="D207">
            <v>0</v>
          </cell>
          <cell r="E207">
            <v>0</v>
          </cell>
          <cell r="F207">
            <v>0</v>
          </cell>
          <cell r="G207">
            <v>0</v>
          </cell>
        </row>
        <row r="208">
          <cell r="A208" t="str">
            <v>Washington</v>
          </cell>
          <cell r="B208" t="str">
            <v>NEW</v>
          </cell>
          <cell r="C208" t="str">
            <v>Amusement, Social and Recreational Bldgs-NEW</v>
          </cell>
          <cell r="D208">
            <v>890.9</v>
          </cell>
          <cell r="E208">
            <v>1308.7</v>
          </cell>
          <cell r="F208">
            <v>872.6</v>
          </cell>
          <cell r="G208">
            <v>1629.1</v>
          </cell>
        </row>
        <row r="209">
          <cell r="A209" t="str">
            <v>Washington</v>
          </cell>
          <cell r="B209" t="str">
            <v>ADD</v>
          </cell>
          <cell r="C209" t="str">
            <v>Capitols/Court Houses/City Halls-ADD</v>
          </cell>
          <cell r="D209">
            <v>7</v>
          </cell>
          <cell r="F209">
            <v>5</v>
          </cell>
          <cell r="G209">
            <v>2.7</v>
          </cell>
        </row>
        <row r="210">
          <cell r="A210" t="str">
            <v>Washington</v>
          </cell>
          <cell r="B210" t="str">
            <v>ALT</v>
          </cell>
          <cell r="C210" t="str">
            <v>Capitols/Court Houses/City Halls-ALT</v>
          </cell>
          <cell r="D210">
            <v>0</v>
          </cell>
          <cell r="E210">
            <v>0</v>
          </cell>
          <cell r="F210">
            <v>0</v>
          </cell>
          <cell r="G210">
            <v>0</v>
          </cell>
        </row>
        <row r="211">
          <cell r="A211" t="str">
            <v>Washington</v>
          </cell>
          <cell r="B211" t="str">
            <v>NEW</v>
          </cell>
          <cell r="C211" t="str">
            <v>Capitols/Court Houses/City Halls-NEW</v>
          </cell>
          <cell r="D211">
            <v>773.1</v>
          </cell>
          <cell r="F211">
            <v>27.4</v>
          </cell>
          <cell r="G211">
            <v>37.299999999999997</v>
          </cell>
        </row>
        <row r="212">
          <cell r="A212" t="str">
            <v>Washington</v>
          </cell>
          <cell r="B212" t="str">
            <v>ADD</v>
          </cell>
          <cell r="C212" t="str">
            <v>Dormitories-ADD</v>
          </cell>
          <cell r="E212">
            <v>235.9</v>
          </cell>
          <cell r="G212">
            <v>78.5</v>
          </cell>
        </row>
        <row r="213">
          <cell r="A213" t="str">
            <v>Washington</v>
          </cell>
          <cell r="B213" t="str">
            <v>ALT</v>
          </cell>
          <cell r="C213" t="str">
            <v>Dormitories-ALT</v>
          </cell>
          <cell r="D213">
            <v>0</v>
          </cell>
          <cell r="E213">
            <v>0</v>
          </cell>
          <cell r="F213">
            <v>0</v>
          </cell>
          <cell r="G213">
            <v>0</v>
          </cell>
        </row>
        <row r="214">
          <cell r="A214" t="str">
            <v>Washington</v>
          </cell>
          <cell r="B214" t="str">
            <v>NEW</v>
          </cell>
          <cell r="C214" t="str">
            <v>Dormitories-NEW</v>
          </cell>
          <cell r="D214">
            <v>192</v>
          </cell>
          <cell r="E214">
            <v>182.4</v>
          </cell>
          <cell r="F214">
            <v>247.6</v>
          </cell>
          <cell r="G214">
            <v>175.2</v>
          </cell>
        </row>
        <row r="215">
          <cell r="A215" t="str">
            <v>Washington</v>
          </cell>
          <cell r="B215" t="str">
            <v>ADD</v>
          </cell>
          <cell r="C215" t="str">
            <v>Health-Other-ADD</v>
          </cell>
          <cell r="D215">
            <v>281.89999999999998</v>
          </cell>
          <cell r="E215">
            <v>179</v>
          </cell>
          <cell r="F215">
            <v>123.8</v>
          </cell>
          <cell r="G215">
            <v>203</v>
          </cell>
        </row>
        <row r="216">
          <cell r="A216" t="str">
            <v>Washington</v>
          </cell>
          <cell r="B216" t="str">
            <v>ALT</v>
          </cell>
          <cell r="C216" t="str">
            <v>Health-Other-ALT</v>
          </cell>
          <cell r="D216">
            <v>0</v>
          </cell>
          <cell r="E216">
            <v>0</v>
          </cell>
          <cell r="F216">
            <v>0</v>
          </cell>
          <cell r="G216">
            <v>0</v>
          </cell>
        </row>
        <row r="217">
          <cell r="A217" t="str">
            <v>Washington</v>
          </cell>
          <cell r="B217" t="str">
            <v>NEW</v>
          </cell>
          <cell r="C217" t="str">
            <v>Health-Other-NEW</v>
          </cell>
          <cell r="D217">
            <v>1249.2</v>
          </cell>
          <cell r="E217">
            <v>1000.3</v>
          </cell>
          <cell r="F217">
            <v>1046.9000000000001</v>
          </cell>
          <cell r="G217">
            <v>1530.9</v>
          </cell>
        </row>
        <row r="218">
          <cell r="A218" t="str">
            <v>Washington</v>
          </cell>
          <cell r="B218" t="str">
            <v>ADD</v>
          </cell>
          <cell r="C218" t="str">
            <v>Hospitals-ADD</v>
          </cell>
          <cell r="D218">
            <v>324.60000000000002</v>
          </cell>
          <cell r="E218">
            <v>828.9</v>
          </cell>
          <cell r="F218">
            <v>276.60000000000002</v>
          </cell>
          <cell r="G218">
            <v>251.6</v>
          </cell>
        </row>
        <row r="219">
          <cell r="A219" t="str">
            <v>Washington</v>
          </cell>
          <cell r="B219" t="str">
            <v>ALT</v>
          </cell>
          <cell r="C219" t="str">
            <v>Hospitals-ALT</v>
          </cell>
          <cell r="D219">
            <v>0</v>
          </cell>
          <cell r="E219">
            <v>0</v>
          </cell>
          <cell r="F219">
            <v>0</v>
          </cell>
          <cell r="G219">
            <v>0</v>
          </cell>
        </row>
        <row r="220">
          <cell r="A220" t="str">
            <v>Washington</v>
          </cell>
          <cell r="B220" t="str">
            <v>NEW</v>
          </cell>
          <cell r="C220" t="str">
            <v>Hospitals-NEW</v>
          </cell>
          <cell r="D220">
            <v>237.3</v>
          </cell>
          <cell r="E220">
            <v>15.1</v>
          </cell>
          <cell r="F220">
            <v>616.9</v>
          </cell>
          <cell r="G220">
            <v>61.8</v>
          </cell>
        </row>
        <row r="221">
          <cell r="A221" t="str">
            <v>Washington</v>
          </cell>
          <cell r="B221" t="str">
            <v>ADD</v>
          </cell>
          <cell r="C221" t="str">
            <v>Hotels and Motels-ADD</v>
          </cell>
          <cell r="D221">
            <v>211.1</v>
          </cell>
          <cell r="E221">
            <v>3.1</v>
          </cell>
          <cell r="F221">
            <v>24</v>
          </cell>
          <cell r="G221">
            <v>3.4</v>
          </cell>
        </row>
        <row r="222">
          <cell r="A222" t="str">
            <v>Washington</v>
          </cell>
          <cell r="B222" t="str">
            <v>ALT</v>
          </cell>
          <cell r="C222" t="str">
            <v>Hotels and Motels-ALT</v>
          </cell>
          <cell r="D222">
            <v>0</v>
          </cell>
          <cell r="E222">
            <v>0</v>
          </cell>
          <cell r="F222">
            <v>0</v>
          </cell>
          <cell r="G222">
            <v>0</v>
          </cell>
        </row>
        <row r="223">
          <cell r="A223" t="str">
            <v>Washington</v>
          </cell>
          <cell r="B223" t="str">
            <v>NEW</v>
          </cell>
          <cell r="C223" t="str">
            <v>Hotels and Motels-NEW</v>
          </cell>
          <cell r="D223">
            <v>713</v>
          </cell>
          <cell r="E223">
            <v>378.4</v>
          </cell>
          <cell r="F223">
            <v>901.5</v>
          </cell>
          <cell r="G223">
            <v>1138.9000000000001</v>
          </cell>
        </row>
        <row r="224">
          <cell r="A224" t="str">
            <v>Washington</v>
          </cell>
          <cell r="B224" t="str">
            <v>ADD</v>
          </cell>
          <cell r="C224" t="str">
            <v>Houses of Worship-ADD</v>
          </cell>
          <cell r="D224">
            <v>401.3</v>
          </cell>
          <cell r="E224">
            <v>207</v>
          </cell>
          <cell r="F224">
            <v>277</v>
          </cell>
          <cell r="G224">
            <v>320.3</v>
          </cell>
        </row>
        <row r="225">
          <cell r="A225" t="str">
            <v>Washington</v>
          </cell>
          <cell r="B225" t="str">
            <v>ALT</v>
          </cell>
          <cell r="C225" t="str">
            <v>Houses of Worship-ALT</v>
          </cell>
          <cell r="D225">
            <v>0</v>
          </cell>
          <cell r="E225">
            <v>0</v>
          </cell>
          <cell r="F225">
            <v>0</v>
          </cell>
          <cell r="G225">
            <v>0</v>
          </cell>
        </row>
        <row r="226">
          <cell r="A226" t="str">
            <v>Washington</v>
          </cell>
          <cell r="B226" t="str">
            <v>NEW</v>
          </cell>
          <cell r="C226" t="str">
            <v>Houses of Worship-NEW</v>
          </cell>
          <cell r="D226">
            <v>407.6</v>
          </cell>
          <cell r="E226">
            <v>512.1</v>
          </cell>
          <cell r="F226">
            <v>378.3</v>
          </cell>
          <cell r="G226">
            <v>368.6</v>
          </cell>
        </row>
        <row r="227">
          <cell r="A227" t="str">
            <v>Washington</v>
          </cell>
          <cell r="B227" t="str">
            <v>ADD</v>
          </cell>
          <cell r="C227" t="str">
            <v>K-12-ADD</v>
          </cell>
          <cell r="D227">
            <v>552.70000000000005</v>
          </cell>
          <cell r="E227">
            <v>599.6</v>
          </cell>
          <cell r="F227">
            <v>1063.3</v>
          </cell>
          <cell r="G227">
            <v>1098.4000000000001</v>
          </cell>
        </row>
        <row r="228">
          <cell r="A228" t="str">
            <v>Washington</v>
          </cell>
          <cell r="B228" t="str">
            <v>ALT</v>
          </cell>
          <cell r="C228" t="str">
            <v>K-12-ALT</v>
          </cell>
          <cell r="D228">
            <v>0</v>
          </cell>
          <cell r="E228">
            <v>0</v>
          </cell>
          <cell r="F228">
            <v>0</v>
          </cell>
          <cell r="G228">
            <v>0</v>
          </cell>
        </row>
        <row r="229">
          <cell r="A229" t="str">
            <v>Washington</v>
          </cell>
          <cell r="B229" t="str">
            <v>NEW</v>
          </cell>
          <cell r="C229" t="str">
            <v>K-12-NEW</v>
          </cell>
          <cell r="D229">
            <v>1515.4</v>
          </cell>
          <cell r="E229">
            <v>2024.7</v>
          </cell>
          <cell r="F229">
            <v>2712.8</v>
          </cell>
          <cell r="G229">
            <v>1463.8</v>
          </cell>
        </row>
        <row r="230">
          <cell r="A230" t="str">
            <v>Washington</v>
          </cell>
          <cell r="B230" t="str">
            <v>ADD</v>
          </cell>
          <cell r="C230" t="str">
            <v>Laboratories (excl. manufacturer owned)-ADD</v>
          </cell>
          <cell r="D230">
            <v>28.5</v>
          </cell>
          <cell r="E230">
            <v>9</v>
          </cell>
          <cell r="F230">
            <v>57</v>
          </cell>
          <cell r="G230">
            <v>21.6</v>
          </cell>
        </row>
        <row r="231">
          <cell r="A231" t="str">
            <v>Washington</v>
          </cell>
          <cell r="B231" t="str">
            <v>ALT</v>
          </cell>
          <cell r="C231" t="str">
            <v>Laboratories (excl. manufacturer owned)-ALT</v>
          </cell>
          <cell r="D231">
            <v>0</v>
          </cell>
          <cell r="E231">
            <v>0</v>
          </cell>
          <cell r="F231">
            <v>0</v>
          </cell>
          <cell r="G231">
            <v>0</v>
          </cell>
        </row>
        <row r="232">
          <cell r="A232" t="str">
            <v>Washington</v>
          </cell>
          <cell r="B232" t="str">
            <v>NEW</v>
          </cell>
          <cell r="C232" t="str">
            <v>Laboratories (excl. manufacturer owned)-NEW</v>
          </cell>
          <cell r="D232">
            <v>740.2</v>
          </cell>
          <cell r="E232">
            <v>264.60000000000002</v>
          </cell>
          <cell r="F232">
            <v>167.7</v>
          </cell>
          <cell r="G232">
            <v>268</v>
          </cell>
        </row>
        <row r="233">
          <cell r="A233" t="str">
            <v>Washington</v>
          </cell>
          <cell r="B233" t="str">
            <v>ADD</v>
          </cell>
          <cell r="C233" t="str">
            <v>Laboratories (Manufacturer owned)-ADD</v>
          </cell>
          <cell r="E233">
            <v>6.2</v>
          </cell>
          <cell r="F233">
            <v>9.6</v>
          </cell>
        </row>
        <row r="234">
          <cell r="A234" t="str">
            <v>Washington</v>
          </cell>
          <cell r="B234" t="str">
            <v>ALT</v>
          </cell>
          <cell r="C234" t="str">
            <v>Laboratories (Manufacturer owned)-ALT</v>
          </cell>
          <cell r="D234">
            <v>0</v>
          </cell>
          <cell r="E234">
            <v>0</v>
          </cell>
          <cell r="F234">
            <v>0</v>
          </cell>
          <cell r="G234">
            <v>0</v>
          </cell>
        </row>
        <row r="235">
          <cell r="A235" t="str">
            <v>Washington</v>
          </cell>
          <cell r="B235" t="str">
            <v>NEW</v>
          </cell>
          <cell r="C235" t="str">
            <v>Laboratories (Manufacturer owned)-NEW</v>
          </cell>
          <cell r="E235">
            <v>2.9</v>
          </cell>
          <cell r="F235">
            <v>57.8</v>
          </cell>
          <cell r="G235">
            <v>87.5</v>
          </cell>
        </row>
        <row r="236">
          <cell r="A236" t="str">
            <v>Washington</v>
          </cell>
          <cell r="B236" t="str">
            <v>ADD</v>
          </cell>
          <cell r="C236" t="str">
            <v>Libraries and Museums-ADD</v>
          </cell>
          <cell r="D236">
            <v>82.3</v>
          </cell>
          <cell r="E236">
            <v>110.5</v>
          </cell>
          <cell r="F236">
            <v>21.4</v>
          </cell>
          <cell r="G236">
            <v>44.5</v>
          </cell>
        </row>
        <row r="237">
          <cell r="A237" t="str">
            <v>Washington</v>
          </cell>
          <cell r="B237" t="str">
            <v>ALT</v>
          </cell>
          <cell r="C237" t="str">
            <v>Libraries and Museums-ALT</v>
          </cell>
          <cell r="D237">
            <v>0</v>
          </cell>
          <cell r="E237">
            <v>0</v>
          </cell>
          <cell r="F237">
            <v>0</v>
          </cell>
          <cell r="G237">
            <v>0</v>
          </cell>
        </row>
        <row r="238">
          <cell r="A238" t="str">
            <v>Washington</v>
          </cell>
          <cell r="B238" t="str">
            <v>NEW</v>
          </cell>
          <cell r="C238" t="str">
            <v>Libraries and Museums-NEW</v>
          </cell>
          <cell r="D238">
            <v>169.5</v>
          </cell>
          <cell r="E238">
            <v>528</v>
          </cell>
          <cell r="F238">
            <v>197.9</v>
          </cell>
          <cell r="G238">
            <v>337.5</v>
          </cell>
        </row>
        <row r="239">
          <cell r="A239" t="str">
            <v>Washington</v>
          </cell>
          <cell r="B239" t="str">
            <v>ADD</v>
          </cell>
          <cell r="C239" t="str">
            <v>Manufacturing and Processing Plants-ADD</v>
          </cell>
          <cell r="D239">
            <v>279.7</v>
          </cell>
          <cell r="E239">
            <v>148.4</v>
          </cell>
          <cell r="F239">
            <v>322.5</v>
          </cell>
          <cell r="G239">
            <v>47.9</v>
          </cell>
        </row>
        <row r="240">
          <cell r="A240" t="str">
            <v>Washington</v>
          </cell>
          <cell r="B240" t="str">
            <v>ALT</v>
          </cell>
          <cell r="C240" t="str">
            <v>Manufacturing and Processing Plants-ALT</v>
          </cell>
          <cell r="D240">
            <v>0</v>
          </cell>
          <cell r="E240">
            <v>0</v>
          </cell>
          <cell r="F240">
            <v>0</v>
          </cell>
          <cell r="G240">
            <v>0</v>
          </cell>
        </row>
        <row r="241">
          <cell r="A241" t="str">
            <v>Washington</v>
          </cell>
          <cell r="B241" t="str">
            <v>NEW</v>
          </cell>
          <cell r="C241" t="str">
            <v>Manufacturing and Processing Plants-NEW</v>
          </cell>
          <cell r="D241">
            <v>633.4</v>
          </cell>
          <cell r="E241">
            <v>842.9</v>
          </cell>
          <cell r="F241">
            <v>879.4</v>
          </cell>
          <cell r="G241">
            <v>1779</v>
          </cell>
        </row>
        <row r="242">
          <cell r="A242" t="str">
            <v>Washington</v>
          </cell>
          <cell r="B242" t="str">
            <v>ADD</v>
          </cell>
          <cell r="C242" t="str">
            <v>Miscellaneous Nonresidential Buildings-ADD</v>
          </cell>
          <cell r="D242">
            <v>13.5</v>
          </cell>
          <cell r="E242">
            <v>4.9000000000000004</v>
          </cell>
          <cell r="F242">
            <v>22.8</v>
          </cell>
          <cell r="G242">
            <v>104</v>
          </cell>
        </row>
        <row r="243">
          <cell r="A243" t="str">
            <v>Washington</v>
          </cell>
          <cell r="B243" t="str">
            <v>ALT</v>
          </cell>
          <cell r="C243" t="str">
            <v>Miscellaneous Nonresidential Buildings-ALT</v>
          </cell>
          <cell r="D243">
            <v>0</v>
          </cell>
          <cell r="E243">
            <v>0</v>
          </cell>
          <cell r="F243">
            <v>0</v>
          </cell>
          <cell r="G243">
            <v>0</v>
          </cell>
        </row>
        <row r="244">
          <cell r="A244" t="str">
            <v>Washington</v>
          </cell>
          <cell r="B244" t="str">
            <v>NEW</v>
          </cell>
          <cell r="C244" t="str">
            <v>Miscellaneous Nonresidential Buildings-NEW</v>
          </cell>
          <cell r="D244">
            <v>141.19999999999999</v>
          </cell>
          <cell r="E244">
            <v>156.6</v>
          </cell>
          <cell r="F244">
            <v>88.5</v>
          </cell>
          <cell r="G244">
            <v>260.8</v>
          </cell>
        </row>
        <row r="245">
          <cell r="A245" t="str">
            <v>Washington</v>
          </cell>
          <cell r="B245" t="str">
            <v>ADD</v>
          </cell>
          <cell r="C245" t="str">
            <v>Office and Bank Buildings-ADD</v>
          </cell>
          <cell r="D245">
            <v>408.4</v>
          </cell>
          <cell r="E245">
            <v>188.7</v>
          </cell>
          <cell r="F245">
            <v>154</v>
          </cell>
          <cell r="G245">
            <v>189.9</v>
          </cell>
        </row>
        <row r="246">
          <cell r="A246" t="str">
            <v>Washington</v>
          </cell>
          <cell r="B246" t="str">
            <v>ALT</v>
          </cell>
          <cell r="C246" t="str">
            <v>Office and Bank Buildings-ALT</v>
          </cell>
          <cell r="D246">
            <v>0</v>
          </cell>
          <cell r="E246">
            <v>0</v>
          </cell>
          <cell r="F246">
            <v>0</v>
          </cell>
          <cell r="G246">
            <v>0</v>
          </cell>
        </row>
        <row r="247">
          <cell r="A247" t="str">
            <v>Washington</v>
          </cell>
          <cell r="B247" t="str">
            <v>NEW</v>
          </cell>
          <cell r="C247" t="str">
            <v>Office and Bank Buildings-NEW</v>
          </cell>
          <cell r="D247">
            <v>5837.3</v>
          </cell>
          <cell r="E247">
            <v>3877.3</v>
          </cell>
          <cell r="F247">
            <v>2924.8</v>
          </cell>
          <cell r="G247">
            <v>3586.2</v>
          </cell>
        </row>
        <row r="248">
          <cell r="A248" t="str">
            <v>Washington</v>
          </cell>
          <cell r="B248" t="str">
            <v>ADD</v>
          </cell>
          <cell r="C248" t="str">
            <v>Other Government Service Buildings-ADD</v>
          </cell>
          <cell r="D248">
            <v>206</v>
          </cell>
          <cell r="E248">
            <v>27.7</v>
          </cell>
          <cell r="F248">
            <v>306.10000000000002</v>
          </cell>
          <cell r="G248">
            <v>16.2</v>
          </cell>
        </row>
        <row r="249">
          <cell r="A249" t="str">
            <v>Washington</v>
          </cell>
          <cell r="B249" t="str">
            <v>ALT</v>
          </cell>
          <cell r="C249" t="str">
            <v>Other Government Service Buildings-ALT</v>
          </cell>
          <cell r="D249">
            <v>0</v>
          </cell>
          <cell r="E249">
            <v>0</v>
          </cell>
          <cell r="F249">
            <v>0</v>
          </cell>
          <cell r="G249">
            <v>0</v>
          </cell>
        </row>
        <row r="250">
          <cell r="A250" t="str">
            <v>Washington</v>
          </cell>
          <cell r="B250" t="str">
            <v>NEW</v>
          </cell>
          <cell r="C250" t="str">
            <v>Other Government Service Buildings-NEW</v>
          </cell>
          <cell r="D250">
            <v>507</v>
          </cell>
          <cell r="E250">
            <v>378</v>
          </cell>
          <cell r="F250">
            <v>690.3</v>
          </cell>
          <cell r="G250">
            <v>622.5</v>
          </cell>
        </row>
        <row r="251">
          <cell r="A251" t="str">
            <v>Washington</v>
          </cell>
          <cell r="B251" t="str">
            <v>ADD</v>
          </cell>
          <cell r="C251" t="str">
            <v>Other Religious Buildings-ADD</v>
          </cell>
          <cell r="D251">
            <v>22</v>
          </cell>
          <cell r="E251">
            <v>10</v>
          </cell>
          <cell r="G251">
            <v>2</v>
          </cell>
        </row>
        <row r="252">
          <cell r="A252" t="str">
            <v>Washington</v>
          </cell>
          <cell r="B252" t="str">
            <v>NEW</v>
          </cell>
          <cell r="C252" t="str">
            <v>Other Religious Buildings-NEW</v>
          </cell>
          <cell r="D252">
            <v>7</v>
          </cell>
          <cell r="E252">
            <v>64.8</v>
          </cell>
          <cell r="F252">
            <v>59.4</v>
          </cell>
        </row>
        <row r="253">
          <cell r="A253" t="str">
            <v>Washington</v>
          </cell>
          <cell r="B253" t="str">
            <v>ADD</v>
          </cell>
          <cell r="C253" t="str">
            <v>Parking Garages and Automotive Services-ADD</v>
          </cell>
          <cell r="D253">
            <v>307.7</v>
          </cell>
          <cell r="E253">
            <v>104.5</v>
          </cell>
          <cell r="F253">
            <v>112.8</v>
          </cell>
          <cell r="G253">
            <v>495.7</v>
          </cell>
        </row>
        <row r="254">
          <cell r="A254" t="str">
            <v>Washington</v>
          </cell>
          <cell r="B254" t="str">
            <v>ALT</v>
          </cell>
          <cell r="C254" t="str">
            <v>Parking Garages and Automotive Services-ALT</v>
          </cell>
          <cell r="D254">
            <v>0</v>
          </cell>
          <cell r="E254">
            <v>0</v>
          </cell>
          <cell r="F254">
            <v>0</v>
          </cell>
          <cell r="G254">
            <v>0</v>
          </cell>
        </row>
        <row r="255">
          <cell r="A255" t="str">
            <v>Washington</v>
          </cell>
          <cell r="B255" t="str">
            <v>NEW</v>
          </cell>
          <cell r="C255" t="str">
            <v>Parking Garages and Automotive Services-NEW</v>
          </cell>
          <cell r="D255">
            <v>5501.3</v>
          </cell>
          <cell r="E255">
            <v>3760.1</v>
          </cell>
          <cell r="F255">
            <v>4730.8999999999996</v>
          </cell>
          <cell r="G255">
            <v>3783.5</v>
          </cell>
        </row>
        <row r="256">
          <cell r="A256" t="str">
            <v>Washington</v>
          </cell>
          <cell r="B256" t="str">
            <v>ADD</v>
          </cell>
          <cell r="C256" t="str">
            <v>Schools-Other-ADD</v>
          </cell>
          <cell r="D256">
            <v>74</v>
          </cell>
          <cell r="E256">
            <v>159.9</v>
          </cell>
          <cell r="F256">
            <v>125.3</v>
          </cell>
          <cell r="G256">
            <v>142.4</v>
          </cell>
        </row>
        <row r="257">
          <cell r="A257" t="str">
            <v>Washington</v>
          </cell>
          <cell r="B257" t="str">
            <v>ALT</v>
          </cell>
          <cell r="C257" t="str">
            <v>Schools-Other-ALT</v>
          </cell>
          <cell r="D257">
            <v>0</v>
          </cell>
          <cell r="E257">
            <v>0</v>
          </cell>
          <cell r="F257">
            <v>0</v>
          </cell>
          <cell r="G257">
            <v>0</v>
          </cell>
        </row>
        <row r="258">
          <cell r="A258" t="str">
            <v>Washington</v>
          </cell>
          <cell r="B258" t="str">
            <v>NEW</v>
          </cell>
          <cell r="C258" t="str">
            <v>Schools-Other-NEW</v>
          </cell>
          <cell r="D258">
            <v>1156</v>
          </cell>
          <cell r="E258">
            <v>623</v>
          </cell>
          <cell r="F258">
            <v>1180.5</v>
          </cell>
          <cell r="G258">
            <v>421</v>
          </cell>
        </row>
        <row r="259">
          <cell r="A259" t="str">
            <v>Washington</v>
          </cell>
          <cell r="B259" t="str">
            <v>ADD</v>
          </cell>
          <cell r="C259" t="str">
            <v>Service-ADD</v>
          </cell>
          <cell r="D259">
            <v>23.3</v>
          </cell>
          <cell r="E259">
            <v>177.5</v>
          </cell>
          <cell r="G259">
            <v>116.3</v>
          </cell>
        </row>
        <row r="260">
          <cell r="A260" t="str">
            <v>Washington</v>
          </cell>
          <cell r="B260" t="str">
            <v>ALT</v>
          </cell>
          <cell r="C260" t="str">
            <v>Service-ALT</v>
          </cell>
          <cell r="D260">
            <v>0</v>
          </cell>
          <cell r="E260">
            <v>0</v>
          </cell>
          <cell r="F260">
            <v>0</v>
          </cell>
          <cell r="G260">
            <v>0</v>
          </cell>
        </row>
        <row r="261">
          <cell r="A261" t="str">
            <v>Washington</v>
          </cell>
          <cell r="B261" t="str">
            <v>NEW</v>
          </cell>
          <cell r="C261" t="str">
            <v>Service-NEW</v>
          </cell>
          <cell r="D261">
            <v>346.2</v>
          </cell>
          <cell r="E261">
            <v>692.6</v>
          </cell>
          <cell r="F261">
            <v>367.3</v>
          </cell>
          <cell r="G261">
            <v>189.7</v>
          </cell>
        </row>
        <row r="262">
          <cell r="A262" t="str">
            <v>Washington</v>
          </cell>
          <cell r="B262" t="str">
            <v>ADD</v>
          </cell>
          <cell r="C262" t="str">
            <v>Stores and Restaurants-ADD</v>
          </cell>
          <cell r="D262">
            <v>576.1</v>
          </cell>
          <cell r="E262">
            <v>858.2</v>
          </cell>
          <cell r="F262">
            <v>582.4</v>
          </cell>
          <cell r="G262">
            <v>370.4</v>
          </cell>
        </row>
        <row r="263">
          <cell r="A263" t="str">
            <v>Washington</v>
          </cell>
          <cell r="B263" t="str">
            <v>ALT</v>
          </cell>
          <cell r="C263" t="str">
            <v>Stores and Restaurants-ALT</v>
          </cell>
          <cell r="D263">
            <v>0</v>
          </cell>
          <cell r="E263">
            <v>0</v>
          </cell>
          <cell r="F263">
            <v>0</v>
          </cell>
          <cell r="G263">
            <v>0</v>
          </cell>
        </row>
        <row r="264">
          <cell r="A264" t="str">
            <v>Washington</v>
          </cell>
          <cell r="B264" t="str">
            <v>NEW</v>
          </cell>
          <cell r="C264" t="str">
            <v>Stores and Restaurants-NEW</v>
          </cell>
          <cell r="D264">
            <v>5324.9</v>
          </cell>
          <cell r="E264">
            <v>4367.3999999999996</v>
          </cell>
          <cell r="F264">
            <v>3205</v>
          </cell>
          <cell r="G264">
            <v>4544.5</v>
          </cell>
        </row>
        <row r="265">
          <cell r="A265" t="str">
            <v>Washington</v>
          </cell>
          <cell r="B265" t="str">
            <v>ADD</v>
          </cell>
          <cell r="C265" t="str">
            <v>Terminals-ADD</v>
          </cell>
          <cell r="D265">
            <v>909.2</v>
          </cell>
          <cell r="E265">
            <v>131</v>
          </cell>
          <cell r="F265">
            <v>30.6</v>
          </cell>
          <cell r="G265">
            <v>35.799999999999997</v>
          </cell>
        </row>
        <row r="266">
          <cell r="A266" t="str">
            <v>Washington</v>
          </cell>
          <cell r="B266" t="str">
            <v>ALT</v>
          </cell>
          <cell r="C266" t="str">
            <v>Terminals-ALT</v>
          </cell>
          <cell r="D266">
            <v>0</v>
          </cell>
          <cell r="E266">
            <v>0</v>
          </cell>
          <cell r="F266">
            <v>0</v>
          </cell>
          <cell r="G266">
            <v>0</v>
          </cell>
        </row>
        <row r="267">
          <cell r="A267" t="str">
            <v>Washington</v>
          </cell>
          <cell r="B267" t="str">
            <v>NEW</v>
          </cell>
          <cell r="C267" t="str">
            <v>Terminals-NEW</v>
          </cell>
          <cell r="D267">
            <v>8.1999999999999993</v>
          </cell>
          <cell r="E267">
            <v>40.6</v>
          </cell>
          <cell r="F267">
            <v>56.1</v>
          </cell>
          <cell r="G267">
            <v>39.700000000000003</v>
          </cell>
        </row>
        <row r="268">
          <cell r="A268" t="str">
            <v>Washington</v>
          </cell>
          <cell r="B268" t="str">
            <v>ADD</v>
          </cell>
          <cell r="C268" t="str">
            <v>Warehouses (excl. manufacturer owned)-ADD</v>
          </cell>
          <cell r="D268">
            <v>504.3</v>
          </cell>
          <cell r="E268">
            <v>225.4</v>
          </cell>
          <cell r="F268">
            <v>175.6</v>
          </cell>
          <cell r="G268">
            <v>296.89999999999998</v>
          </cell>
        </row>
        <row r="269">
          <cell r="A269" t="str">
            <v>Washington</v>
          </cell>
          <cell r="B269" t="str">
            <v>ALT</v>
          </cell>
          <cell r="C269" t="str">
            <v>Warehouses (excl. manufacturer owned)-ALT</v>
          </cell>
          <cell r="D269">
            <v>0</v>
          </cell>
          <cell r="E269">
            <v>0</v>
          </cell>
          <cell r="F269">
            <v>0</v>
          </cell>
          <cell r="G269">
            <v>0</v>
          </cell>
        </row>
        <row r="270">
          <cell r="A270" t="str">
            <v>Washington</v>
          </cell>
          <cell r="B270" t="str">
            <v>NEW</v>
          </cell>
          <cell r="C270" t="str">
            <v>Warehouses (excl. manufacturer owned)-NEW</v>
          </cell>
          <cell r="D270">
            <v>5274.2</v>
          </cell>
          <cell r="E270">
            <v>2517.5</v>
          </cell>
          <cell r="F270">
            <v>4644.8999999999996</v>
          </cell>
          <cell r="G270">
            <v>2861.1</v>
          </cell>
        </row>
        <row r="271">
          <cell r="A271" t="str">
            <v>Washington</v>
          </cell>
          <cell r="B271" t="str">
            <v>ADD</v>
          </cell>
          <cell r="C271" t="str">
            <v>Warehouses (Manufacturer owned)-ADD</v>
          </cell>
          <cell r="D271">
            <v>15.4</v>
          </cell>
          <cell r="E271">
            <v>58.4</v>
          </cell>
          <cell r="F271">
            <v>7.6</v>
          </cell>
          <cell r="G271">
            <v>129.19999999999999</v>
          </cell>
        </row>
        <row r="272">
          <cell r="A272" t="str">
            <v>Washington</v>
          </cell>
          <cell r="B272" t="str">
            <v>ALT</v>
          </cell>
          <cell r="C272" t="str">
            <v>Warehouses (Manufacturer owned)-ALT</v>
          </cell>
          <cell r="D272">
            <v>0</v>
          </cell>
          <cell r="E272">
            <v>0</v>
          </cell>
          <cell r="F272">
            <v>0</v>
          </cell>
        </row>
        <row r="273">
          <cell r="A273" t="str">
            <v>Washington</v>
          </cell>
          <cell r="B273" t="str">
            <v>NEW</v>
          </cell>
          <cell r="C273" t="str">
            <v>Warehouses (Manufacturer owned)-NEW</v>
          </cell>
          <cell r="D273">
            <v>362.3</v>
          </cell>
          <cell r="E273">
            <v>608.20000000000005</v>
          </cell>
          <cell r="F273">
            <v>556</v>
          </cell>
          <cell r="G273">
            <v>1569.5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sheetName val="ID"/>
      <sheetName val="MT"/>
      <sheetName val="OR"/>
      <sheetName val="WA"/>
      <sheetName val="Sheet1"/>
      <sheetName val="Data"/>
      <sheetName val="Zone Pivot"/>
    </sheetNames>
    <sheetDataSet>
      <sheetData sheetId="0"/>
      <sheetData sheetId="1"/>
      <sheetData sheetId="2"/>
      <sheetData sheetId="3"/>
      <sheetData sheetId="4"/>
      <sheetData sheetId="5"/>
      <sheetData sheetId="6">
        <row r="9">
          <cell r="A9" t="str">
            <v>Pre 1980</v>
          </cell>
          <cell r="C9" t="str">
            <v>OR</v>
          </cell>
          <cell r="D9" t="str">
            <v>OR</v>
          </cell>
          <cell r="GI9">
            <v>1</v>
          </cell>
          <cell r="GJ9">
            <v>1</v>
          </cell>
          <cell r="GK9" t="str">
            <v>WA</v>
          </cell>
          <cell r="GL9">
            <v>421.61790000000002</v>
          </cell>
          <cell r="GM9" t="str">
            <v>Pre 1980</v>
          </cell>
          <cell r="GN9">
            <v>-1</v>
          </cell>
          <cell r="GQ9">
            <v>1973993.9269050001</v>
          </cell>
          <cell r="GR9">
            <v>48279.465729000003</v>
          </cell>
        </row>
        <row r="10">
          <cell r="A10" t="str">
            <v>1980-1992</v>
          </cell>
          <cell r="C10" t="str">
            <v>WA</v>
          </cell>
          <cell r="D10" t="str">
            <v>WA</v>
          </cell>
          <cell r="GI10">
            <v>1</v>
          </cell>
          <cell r="GJ10">
            <v>2</v>
          </cell>
          <cell r="GK10" t="str">
            <v>OR</v>
          </cell>
          <cell r="GL10">
            <v>236.3005</v>
          </cell>
          <cell r="GM10" t="str">
            <v>Pre 1980</v>
          </cell>
          <cell r="GN10">
            <v>-1</v>
          </cell>
          <cell r="GQ10">
            <v>1135100.1708150001</v>
          </cell>
          <cell r="GR10">
            <v>69699.195479999995</v>
          </cell>
        </row>
        <row r="11">
          <cell r="A11" t="str">
            <v>1993-2006</v>
          </cell>
          <cell r="C11" t="str">
            <v>MT</v>
          </cell>
          <cell r="D11" t="str">
            <v>MT</v>
          </cell>
          <cell r="GI11">
            <v>1</v>
          </cell>
          <cell r="GJ11">
            <v>2</v>
          </cell>
          <cell r="GK11" t="str">
            <v>OR</v>
          </cell>
          <cell r="GL11">
            <v>236.3005</v>
          </cell>
          <cell r="GM11" t="str">
            <v>Pre 1980</v>
          </cell>
          <cell r="GN11">
            <v>-1</v>
          </cell>
          <cell r="GQ11">
            <v>1135100.1708150001</v>
          </cell>
          <cell r="GR11">
            <v>69699.195479999995</v>
          </cell>
        </row>
        <row r="12">
          <cell r="A12" t="str">
            <v>Post 2006</v>
          </cell>
          <cell r="C12" t="str">
            <v>ID</v>
          </cell>
          <cell r="D12" t="str">
            <v>ID</v>
          </cell>
          <cell r="GI12">
            <v>1</v>
          </cell>
          <cell r="GJ12">
            <v>2</v>
          </cell>
          <cell r="GK12" t="str">
            <v>OR</v>
          </cell>
          <cell r="GL12">
            <v>236.3005</v>
          </cell>
          <cell r="GM12" t="str">
            <v>Pre 1980</v>
          </cell>
          <cell r="GN12">
            <v>-1</v>
          </cell>
          <cell r="GQ12">
            <v>1135100.1708150001</v>
          </cell>
          <cell r="GR12">
            <v>69699.195479999995</v>
          </cell>
        </row>
        <row r="13">
          <cell r="C13" t="str">
            <v>Region</v>
          </cell>
          <cell r="D13" t="str">
            <v>&lt;&gt;""</v>
          </cell>
          <cell r="GI13">
            <v>1</v>
          </cell>
          <cell r="GJ13">
            <v>1</v>
          </cell>
          <cell r="GK13" t="str">
            <v>WA</v>
          </cell>
          <cell r="GL13">
            <v>421.61790000000002</v>
          </cell>
          <cell r="GM13" t="str">
            <v>1993-2006</v>
          </cell>
          <cell r="GN13">
            <v>-1</v>
          </cell>
          <cell r="GQ13">
            <v>1973993.9269050001</v>
          </cell>
          <cell r="GR13">
            <v>48279.465729000003</v>
          </cell>
        </row>
        <row r="14">
          <cell r="GI14">
            <v>1</v>
          </cell>
          <cell r="GJ14">
            <v>1</v>
          </cell>
          <cell r="GK14" t="str">
            <v>WA</v>
          </cell>
          <cell r="GL14">
            <v>421.61790000000002</v>
          </cell>
          <cell r="GM14" t="str">
            <v>Pre 1980</v>
          </cell>
          <cell r="GN14">
            <v>-1</v>
          </cell>
          <cell r="GQ14">
            <v>1973993.9269050001</v>
          </cell>
          <cell r="GR14">
            <v>48279.465729000003</v>
          </cell>
        </row>
        <row r="15">
          <cell r="GI15">
            <v>1</v>
          </cell>
          <cell r="GJ15">
            <v>2</v>
          </cell>
          <cell r="GK15" t="str">
            <v>OR</v>
          </cell>
          <cell r="GL15">
            <v>2319.0770000000002</v>
          </cell>
          <cell r="GM15" t="str">
            <v>1980-1992</v>
          </cell>
          <cell r="GN15">
            <v>-1</v>
          </cell>
          <cell r="GQ15">
            <v>10015281.886050001</v>
          </cell>
          <cell r="GR15">
            <v>853165.23753000004</v>
          </cell>
        </row>
        <row r="16">
          <cell r="GI16">
            <v>1</v>
          </cell>
          <cell r="GJ16">
            <v>1</v>
          </cell>
          <cell r="GK16" t="str">
            <v>WA</v>
          </cell>
          <cell r="GL16">
            <v>421.61790000000002</v>
          </cell>
          <cell r="GM16" t="str">
            <v>Pre 1980</v>
          </cell>
          <cell r="GN16">
            <v>0</v>
          </cell>
          <cell r="GQ16">
            <v>1973993.9269050001</v>
          </cell>
          <cell r="GR16">
            <v>48279.465729000003</v>
          </cell>
        </row>
        <row r="17">
          <cell r="GI17">
            <v>1</v>
          </cell>
          <cell r="GJ17">
            <v>2</v>
          </cell>
          <cell r="GK17" t="str">
            <v>OR</v>
          </cell>
          <cell r="GL17">
            <v>236.3005</v>
          </cell>
          <cell r="GM17" t="str">
            <v>1980-1992</v>
          </cell>
          <cell r="GN17">
            <v>-1</v>
          </cell>
          <cell r="GQ17">
            <v>1135100.1708150001</v>
          </cell>
          <cell r="GR17">
            <v>69699.195479999995</v>
          </cell>
        </row>
        <row r="18">
          <cell r="GI18">
            <v>1</v>
          </cell>
          <cell r="GJ18">
            <v>1</v>
          </cell>
          <cell r="GK18" t="str">
            <v>WA</v>
          </cell>
          <cell r="GL18">
            <v>421.61790000000002</v>
          </cell>
          <cell r="GM18" t="str">
            <v>1980-1992</v>
          </cell>
          <cell r="GN18">
            <v>-1</v>
          </cell>
          <cell r="GQ18">
            <v>1973993.9269050001</v>
          </cell>
          <cell r="GR18">
            <v>48279.465729000003</v>
          </cell>
        </row>
        <row r="19">
          <cell r="GI19">
            <v>1</v>
          </cell>
          <cell r="GJ19">
            <v>2</v>
          </cell>
          <cell r="GK19" t="str">
            <v>OR</v>
          </cell>
          <cell r="GL19">
            <v>236.3005</v>
          </cell>
          <cell r="GM19" t="str">
            <v>1993-2006</v>
          </cell>
          <cell r="GN19">
            <v>-1</v>
          </cell>
          <cell r="GQ19">
            <v>1135100.1708150001</v>
          </cell>
          <cell r="GR19">
            <v>69699.195479999995</v>
          </cell>
        </row>
        <row r="20">
          <cell r="GI20">
            <v>1</v>
          </cell>
          <cell r="GJ20">
            <v>2</v>
          </cell>
          <cell r="GK20" t="str">
            <v>OR</v>
          </cell>
          <cell r="GL20">
            <v>236.3005</v>
          </cell>
          <cell r="GM20" t="str">
            <v>1993-2006</v>
          </cell>
          <cell r="GN20">
            <v>-1</v>
          </cell>
          <cell r="GQ20">
            <v>1135100.1708150001</v>
          </cell>
          <cell r="GR20">
            <v>69699.195479999995</v>
          </cell>
        </row>
        <row r="21">
          <cell r="GI21">
            <v>1</v>
          </cell>
          <cell r="GJ21">
            <v>2</v>
          </cell>
          <cell r="GK21" t="str">
            <v>OR</v>
          </cell>
          <cell r="GL21">
            <v>236.3005</v>
          </cell>
          <cell r="GM21" t="str">
            <v>1980-1992</v>
          </cell>
          <cell r="GN21">
            <v>0</v>
          </cell>
          <cell r="GQ21">
            <v>1135100.1708150001</v>
          </cell>
          <cell r="GR21">
            <v>69699.195479999995</v>
          </cell>
        </row>
        <row r="22">
          <cell r="GI22">
            <v>1</v>
          </cell>
          <cell r="GJ22">
            <v>2</v>
          </cell>
          <cell r="GK22" t="str">
            <v>OR</v>
          </cell>
          <cell r="GL22">
            <v>236.3005</v>
          </cell>
          <cell r="GM22" t="str">
            <v>1993-2006</v>
          </cell>
          <cell r="GN22">
            <v>-1</v>
          </cell>
          <cell r="GQ22">
            <v>1135100.1708150001</v>
          </cell>
          <cell r="GR22">
            <v>69699.195479999995</v>
          </cell>
        </row>
        <row r="23">
          <cell r="GI23">
            <v>1</v>
          </cell>
          <cell r="GJ23">
            <v>1</v>
          </cell>
          <cell r="GK23" t="str">
            <v>WA</v>
          </cell>
          <cell r="GL23">
            <v>421.61790000000002</v>
          </cell>
          <cell r="GM23" t="str">
            <v>Pre 1980</v>
          </cell>
          <cell r="GN23">
            <v>-1</v>
          </cell>
          <cell r="GQ23">
            <v>1973993.9269050001</v>
          </cell>
          <cell r="GR23">
            <v>48279.465729000003</v>
          </cell>
        </row>
        <row r="24">
          <cell r="GI24">
            <v>1</v>
          </cell>
          <cell r="GJ24">
            <v>1</v>
          </cell>
          <cell r="GK24" t="str">
            <v>WA</v>
          </cell>
          <cell r="GL24">
            <v>3065.65</v>
          </cell>
          <cell r="GM24" t="str">
            <v>1993-2006</v>
          </cell>
          <cell r="GN24">
            <v>0</v>
          </cell>
          <cell r="GQ24">
            <v>17080115.692499999</v>
          </cell>
          <cell r="GR24">
            <v>323824.60950000002</v>
          </cell>
        </row>
        <row r="25">
          <cell r="GI25">
            <v>1</v>
          </cell>
          <cell r="GJ25">
            <v>2</v>
          </cell>
          <cell r="GK25" t="str">
            <v>OR</v>
          </cell>
          <cell r="GL25">
            <v>236.3005</v>
          </cell>
          <cell r="GM25" t="str">
            <v>1980-1992</v>
          </cell>
          <cell r="GN25">
            <v>-1</v>
          </cell>
          <cell r="GQ25">
            <v>1135100.1708150001</v>
          </cell>
          <cell r="GR25">
            <v>69699.195479999995</v>
          </cell>
        </row>
        <row r="26">
          <cell r="GI26">
            <v>1</v>
          </cell>
          <cell r="GJ26">
            <v>1</v>
          </cell>
          <cell r="GK26" t="str">
            <v>WA</v>
          </cell>
          <cell r="GL26">
            <v>3065.65</v>
          </cell>
          <cell r="GM26" t="str">
            <v>Pre 1980</v>
          </cell>
          <cell r="GN26">
            <v>-1</v>
          </cell>
          <cell r="GQ26">
            <v>16900131.381000001</v>
          </cell>
          <cell r="GR26">
            <v>919.70450351500006</v>
          </cell>
        </row>
        <row r="27">
          <cell r="GI27">
            <v>1</v>
          </cell>
          <cell r="GJ27">
            <v>1</v>
          </cell>
          <cell r="GK27" t="str">
            <v>WA</v>
          </cell>
          <cell r="GL27">
            <v>3065.65</v>
          </cell>
          <cell r="GM27" t="str">
            <v>1980-1992</v>
          </cell>
          <cell r="GN27">
            <v>-1</v>
          </cell>
          <cell r="GQ27">
            <v>17673043.059</v>
          </cell>
          <cell r="GR27">
            <v>69437.00315650001</v>
          </cell>
        </row>
        <row r="28">
          <cell r="GI28">
            <v>1</v>
          </cell>
          <cell r="GJ28">
            <v>2</v>
          </cell>
          <cell r="GK28" t="str">
            <v>OR</v>
          </cell>
          <cell r="GL28">
            <v>236.3005</v>
          </cell>
          <cell r="GM28" t="str">
            <v>1993-2006</v>
          </cell>
          <cell r="GN28">
            <v>-1</v>
          </cell>
          <cell r="GQ28">
            <v>1135100.1708150001</v>
          </cell>
          <cell r="GR28">
            <v>69699.195479999995</v>
          </cell>
        </row>
        <row r="29">
          <cell r="GI29">
            <v>1</v>
          </cell>
          <cell r="GJ29">
            <v>1</v>
          </cell>
          <cell r="GK29" t="str">
            <v>WA</v>
          </cell>
          <cell r="GL29">
            <v>421.61790000000002</v>
          </cell>
          <cell r="GM29" t="str">
            <v>1993-2006</v>
          </cell>
          <cell r="GN29">
            <v>-1</v>
          </cell>
          <cell r="GQ29">
            <v>1973993.9269050001</v>
          </cell>
          <cell r="GR29">
            <v>48279.465729000003</v>
          </cell>
        </row>
        <row r="30">
          <cell r="GI30">
            <v>1</v>
          </cell>
          <cell r="GJ30">
            <v>2</v>
          </cell>
          <cell r="GK30" t="str">
            <v>OR</v>
          </cell>
          <cell r="GL30">
            <v>236.3005</v>
          </cell>
          <cell r="GM30" t="str">
            <v>1993-2006</v>
          </cell>
          <cell r="GN30">
            <v>-1</v>
          </cell>
          <cell r="GQ30">
            <v>1135100.1708150001</v>
          </cell>
          <cell r="GR30">
            <v>69699.195479999995</v>
          </cell>
        </row>
        <row r="31">
          <cell r="GI31">
            <v>1</v>
          </cell>
          <cell r="GJ31">
            <v>2</v>
          </cell>
          <cell r="GK31" t="str">
            <v>OR</v>
          </cell>
          <cell r="GL31">
            <v>236.3005</v>
          </cell>
          <cell r="GM31" t="str">
            <v>Pre 1980</v>
          </cell>
          <cell r="GN31">
            <v>-1</v>
          </cell>
          <cell r="GQ31">
            <v>1135100.1708150001</v>
          </cell>
          <cell r="GR31">
            <v>69699.195479999995</v>
          </cell>
        </row>
        <row r="32">
          <cell r="GI32">
            <v>1</v>
          </cell>
          <cell r="GJ32">
            <v>2</v>
          </cell>
          <cell r="GK32" t="str">
            <v>OR</v>
          </cell>
          <cell r="GL32">
            <v>236.3005</v>
          </cell>
          <cell r="GM32" t="str">
            <v>1993-2006</v>
          </cell>
          <cell r="GN32">
            <v>-1</v>
          </cell>
          <cell r="GQ32">
            <v>1135100.1708150001</v>
          </cell>
          <cell r="GR32">
            <v>69699.195479999995</v>
          </cell>
        </row>
        <row r="33">
          <cell r="GI33">
            <v>1</v>
          </cell>
          <cell r="GJ33">
            <v>2</v>
          </cell>
          <cell r="GK33" t="str">
            <v>OR</v>
          </cell>
          <cell r="GL33">
            <v>236.3005</v>
          </cell>
          <cell r="GM33" t="str">
            <v>Pre 1980</v>
          </cell>
          <cell r="GN33">
            <v>-1</v>
          </cell>
          <cell r="GQ33">
            <v>1135100.1708150001</v>
          </cell>
          <cell r="GR33">
            <v>69699.195479999995</v>
          </cell>
        </row>
        <row r="34">
          <cell r="GI34">
            <v>1</v>
          </cell>
          <cell r="GJ34">
            <v>2</v>
          </cell>
          <cell r="GK34" t="str">
            <v>OR</v>
          </cell>
          <cell r="GL34">
            <v>236.3005</v>
          </cell>
          <cell r="GM34" t="str">
            <v>Pre 1980</v>
          </cell>
          <cell r="GN34">
            <v>-1</v>
          </cell>
          <cell r="GQ34">
            <v>1135100.1708150001</v>
          </cell>
          <cell r="GR34">
            <v>69699.195479999995</v>
          </cell>
        </row>
        <row r="35">
          <cell r="GI35">
            <v>1</v>
          </cell>
          <cell r="GJ35">
            <v>1</v>
          </cell>
          <cell r="GK35" t="str">
            <v>WA</v>
          </cell>
          <cell r="GL35">
            <v>421.61790000000002</v>
          </cell>
          <cell r="GM35" t="str">
            <v>1993-2006</v>
          </cell>
          <cell r="GN35">
            <v>-1</v>
          </cell>
          <cell r="GQ35">
            <v>1973993.9269050001</v>
          </cell>
          <cell r="GR35">
            <v>48279.465729000003</v>
          </cell>
        </row>
        <row r="36">
          <cell r="GI36">
            <v>1</v>
          </cell>
          <cell r="GJ36">
            <v>2</v>
          </cell>
          <cell r="GK36" t="str">
            <v>OR</v>
          </cell>
          <cell r="GL36">
            <v>236.3005</v>
          </cell>
          <cell r="GM36" t="str">
            <v>Pre 1980</v>
          </cell>
          <cell r="GN36">
            <v>0</v>
          </cell>
          <cell r="GQ36">
            <v>1135100.1708150001</v>
          </cell>
          <cell r="GR36">
            <v>69699.195479999995</v>
          </cell>
        </row>
        <row r="37">
          <cell r="GI37">
            <v>1</v>
          </cell>
          <cell r="GJ37">
            <v>1</v>
          </cell>
          <cell r="GK37" t="str">
            <v>WA</v>
          </cell>
          <cell r="GL37">
            <v>3065.65</v>
          </cell>
          <cell r="GM37" t="str">
            <v>1980-1992</v>
          </cell>
          <cell r="GN37">
            <v>-1</v>
          </cell>
          <cell r="GQ37">
            <v>17386466.096999999</v>
          </cell>
          <cell r="GR37">
            <v>430969.07700000005</v>
          </cell>
        </row>
        <row r="38">
          <cell r="GI38">
            <v>1</v>
          </cell>
          <cell r="GJ38">
            <v>2</v>
          </cell>
          <cell r="GK38" t="str">
            <v>OR</v>
          </cell>
          <cell r="GL38">
            <v>236.3005</v>
          </cell>
          <cell r="GM38" t="str">
            <v>1993-2006</v>
          </cell>
          <cell r="GN38">
            <v>-1</v>
          </cell>
          <cell r="GQ38">
            <v>1135100.1708150001</v>
          </cell>
          <cell r="GR38">
            <v>69699.195479999995</v>
          </cell>
        </row>
        <row r="39">
          <cell r="GI39">
            <v>1</v>
          </cell>
          <cell r="GJ39">
            <v>2</v>
          </cell>
          <cell r="GK39" t="str">
            <v>OR</v>
          </cell>
          <cell r="GL39">
            <v>236.3005</v>
          </cell>
          <cell r="GM39" t="str">
            <v>Pre 1980</v>
          </cell>
          <cell r="GN39">
            <v>-1</v>
          </cell>
          <cell r="GQ39">
            <v>1135100.1708150001</v>
          </cell>
          <cell r="GR39">
            <v>69699.195479999995</v>
          </cell>
        </row>
        <row r="40">
          <cell r="GI40">
            <v>1</v>
          </cell>
          <cell r="GJ40">
            <v>1</v>
          </cell>
          <cell r="GK40" t="str">
            <v>WA</v>
          </cell>
          <cell r="GL40">
            <v>421.61790000000002</v>
          </cell>
          <cell r="GM40" t="str">
            <v>Pre 1980</v>
          </cell>
          <cell r="GN40">
            <v>0</v>
          </cell>
          <cell r="GQ40">
            <v>1973993.9269050001</v>
          </cell>
          <cell r="GR40">
            <v>48279.465729000003</v>
          </cell>
        </row>
        <row r="41">
          <cell r="GI41">
            <v>1</v>
          </cell>
          <cell r="GJ41">
            <v>2</v>
          </cell>
          <cell r="GK41" t="str">
            <v>OR</v>
          </cell>
          <cell r="GL41">
            <v>236.3005</v>
          </cell>
          <cell r="GM41" t="str">
            <v>Pre 1980</v>
          </cell>
          <cell r="GN41">
            <v>-1</v>
          </cell>
          <cell r="GQ41">
            <v>1135100.1708150001</v>
          </cell>
          <cell r="GR41">
            <v>69699.195479999995</v>
          </cell>
        </row>
        <row r="42">
          <cell r="GI42">
            <v>1</v>
          </cell>
          <cell r="GJ42">
            <v>2</v>
          </cell>
          <cell r="GK42" t="str">
            <v>OR</v>
          </cell>
          <cell r="GL42">
            <v>236.3005</v>
          </cell>
          <cell r="GM42" t="str">
            <v>Pre 1980</v>
          </cell>
          <cell r="GN42">
            <v>-1</v>
          </cell>
          <cell r="GQ42">
            <v>1135100.1708150001</v>
          </cell>
          <cell r="GR42">
            <v>69699.195479999995</v>
          </cell>
        </row>
        <row r="43">
          <cell r="GI43">
            <v>1</v>
          </cell>
          <cell r="GJ43">
            <v>2</v>
          </cell>
          <cell r="GK43" t="str">
            <v>OR</v>
          </cell>
          <cell r="GL43">
            <v>236.3005</v>
          </cell>
          <cell r="GM43" t="str">
            <v>1980-1992</v>
          </cell>
          <cell r="GN43">
            <v>-1</v>
          </cell>
          <cell r="GQ43">
            <v>1135100.1708150001</v>
          </cell>
          <cell r="GR43">
            <v>69699.195479999995</v>
          </cell>
        </row>
        <row r="44">
          <cell r="GI44">
            <v>1</v>
          </cell>
          <cell r="GJ44">
            <v>1</v>
          </cell>
          <cell r="GK44" t="str">
            <v>WA</v>
          </cell>
          <cell r="GL44">
            <v>421.61790000000002</v>
          </cell>
          <cell r="GM44" t="str">
            <v>1993-2006</v>
          </cell>
          <cell r="GN44">
            <v>-1</v>
          </cell>
          <cell r="GQ44">
            <v>1973993.9269050001</v>
          </cell>
          <cell r="GR44">
            <v>48279.465729000003</v>
          </cell>
        </row>
        <row r="45">
          <cell r="GI45">
            <v>1</v>
          </cell>
          <cell r="GJ45">
            <v>1</v>
          </cell>
          <cell r="GK45" t="str">
            <v>WA</v>
          </cell>
          <cell r="GL45">
            <v>421.61790000000002</v>
          </cell>
          <cell r="GM45" t="str">
            <v>1980-1992</v>
          </cell>
          <cell r="GN45">
            <v>-1</v>
          </cell>
          <cell r="GQ45">
            <v>1973993.9269050001</v>
          </cell>
          <cell r="GR45">
            <v>48279.465729000003</v>
          </cell>
        </row>
        <row r="46">
          <cell r="GI46">
            <v>1</v>
          </cell>
          <cell r="GJ46">
            <v>1</v>
          </cell>
          <cell r="GK46" t="str">
            <v>WA</v>
          </cell>
          <cell r="GL46">
            <v>421.61790000000002</v>
          </cell>
          <cell r="GM46" t="str">
            <v>Pre 1980</v>
          </cell>
          <cell r="GN46">
            <v>-1</v>
          </cell>
          <cell r="GQ46">
            <v>1973993.9269050001</v>
          </cell>
          <cell r="GR46">
            <v>48279.465729000003</v>
          </cell>
        </row>
        <row r="47">
          <cell r="GI47">
            <v>1</v>
          </cell>
          <cell r="GJ47">
            <v>1</v>
          </cell>
          <cell r="GK47" t="str">
            <v>WA</v>
          </cell>
          <cell r="GL47">
            <v>421.61790000000002</v>
          </cell>
          <cell r="GM47" t="str">
            <v>1993-2006</v>
          </cell>
          <cell r="GN47">
            <v>-1</v>
          </cell>
          <cell r="GQ47">
            <v>1973993.9269050001</v>
          </cell>
          <cell r="GR47">
            <v>48279.465729000003</v>
          </cell>
        </row>
        <row r="48">
          <cell r="GI48">
            <v>1</v>
          </cell>
          <cell r="GJ48">
            <v>2</v>
          </cell>
          <cell r="GK48" t="str">
            <v>OR</v>
          </cell>
          <cell r="GL48">
            <v>236.3005</v>
          </cell>
          <cell r="GM48" t="str">
            <v>Pre 1980</v>
          </cell>
          <cell r="GN48">
            <v>-1</v>
          </cell>
          <cell r="GQ48">
            <v>1135100.1708150001</v>
          </cell>
          <cell r="GR48">
            <v>69699.195479999995</v>
          </cell>
        </row>
        <row r="49">
          <cell r="GI49">
            <v>1</v>
          </cell>
          <cell r="GJ49">
            <v>2</v>
          </cell>
          <cell r="GK49" t="str">
            <v>OR</v>
          </cell>
          <cell r="GL49">
            <v>236.3005</v>
          </cell>
          <cell r="GM49" t="str">
            <v>1993-2006</v>
          </cell>
          <cell r="GN49">
            <v>-1</v>
          </cell>
          <cell r="GQ49">
            <v>1135100.1708150001</v>
          </cell>
          <cell r="GR49">
            <v>69699.195479999995</v>
          </cell>
        </row>
        <row r="50">
          <cell r="GI50">
            <v>1</v>
          </cell>
          <cell r="GJ50">
            <v>2</v>
          </cell>
          <cell r="GK50" t="str">
            <v>OR</v>
          </cell>
          <cell r="GL50">
            <v>236.3005</v>
          </cell>
          <cell r="GM50" t="str">
            <v>1993-2006</v>
          </cell>
          <cell r="GN50">
            <v>-1</v>
          </cell>
          <cell r="GQ50">
            <v>1135100.1708150001</v>
          </cell>
          <cell r="GR50">
            <v>69699.195479999995</v>
          </cell>
        </row>
        <row r="51">
          <cell r="GI51">
            <v>2</v>
          </cell>
          <cell r="GJ51">
            <v>3</v>
          </cell>
          <cell r="GK51" t="str">
            <v>WA</v>
          </cell>
          <cell r="GL51">
            <v>2914.5650000000001</v>
          </cell>
          <cell r="GM51" t="str">
            <v>1980-1992</v>
          </cell>
          <cell r="GN51">
            <v>-1</v>
          </cell>
          <cell r="GQ51">
            <v>21482733.993299998</v>
          </cell>
          <cell r="GR51">
            <v>1149358.7077500001</v>
          </cell>
        </row>
        <row r="52">
          <cell r="GI52">
            <v>2</v>
          </cell>
          <cell r="GJ52">
            <v>2</v>
          </cell>
          <cell r="GK52" t="str">
            <v>ID</v>
          </cell>
          <cell r="GL52">
            <v>1211.2819999999999</v>
          </cell>
          <cell r="GM52" t="str">
            <v>1993-2006</v>
          </cell>
          <cell r="GN52">
            <v>-1</v>
          </cell>
          <cell r="GQ52">
            <v>7539140.2961999997</v>
          </cell>
          <cell r="GR52">
            <v>759873.53706</v>
          </cell>
        </row>
        <row r="53">
          <cell r="GI53">
            <v>3</v>
          </cell>
          <cell r="GJ53">
            <v>1</v>
          </cell>
          <cell r="GK53" t="str">
            <v>MT</v>
          </cell>
          <cell r="GL53">
            <v>868.42899999999997</v>
          </cell>
          <cell r="GM53" t="str">
            <v>1993-2006</v>
          </cell>
          <cell r="GN53">
            <v>-1</v>
          </cell>
          <cell r="GQ53">
            <v>7893394.34112</v>
          </cell>
          <cell r="GR53">
            <v>87042.63867</v>
          </cell>
        </row>
        <row r="54">
          <cell r="GI54">
            <v>2</v>
          </cell>
          <cell r="GJ54">
            <v>3</v>
          </cell>
          <cell r="GK54" t="str">
            <v>WA</v>
          </cell>
          <cell r="GL54">
            <v>2914.5650000000001</v>
          </cell>
          <cell r="GM54" t="str">
            <v>Pre 1980</v>
          </cell>
          <cell r="GN54">
            <v>-1</v>
          </cell>
          <cell r="GQ54">
            <v>21482733.993299998</v>
          </cell>
          <cell r="GR54">
            <v>1149358.7077500001</v>
          </cell>
        </row>
        <row r="55">
          <cell r="GI55">
            <v>2</v>
          </cell>
          <cell r="GJ55">
            <v>2</v>
          </cell>
          <cell r="GK55" t="str">
            <v>ID</v>
          </cell>
          <cell r="GL55">
            <v>1211.2819999999999</v>
          </cell>
          <cell r="GM55" t="str">
            <v>1980-1992</v>
          </cell>
          <cell r="GN55">
            <v>-1</v>
          </cell>
          <cell r="GQ55">
            <v>8353957.5847799992</v>
          </cell>
          <cell r="GR55">
            <v>415094.22858</v>
          </cell>
        </row>
        <row r="56">
          <cell r="GI56">
            <v>3</v>
          </cell>
          <cell r="GJ56">
            <v>1</v>
          </cell>
          <cell r="GK56" t="str">
            <v>MT</v>
          </cell>
          <cell r="GL56">
            <v>868.42899999999997</v>
          </cell>
          <cell r="GM56" t="str">
            <v>1993-2006</v>
          </cell>
          <cell r="GN56">
            <v>0</v>
          </cell>
          <cell r="GQ56">
            <v>7893394.34112</v>
          </cell>
          <cell r="GR56">
            <v>87042.63867</v>
          </cell>
        </row>
        <row r="57">
          <cell r="GI57">
            <v>1</v>
          </cell>
          <cell r="GJ57">
            <v>3</v>
          </cell>
          <cell r="GK57" t="str">
            <v>ID</v>
          </cell>
          <cell r="GL57">
            <v>1211.2819999999999</v>
          </cell>
          <cell r="GM57" t="str">
            <v>Pre 1980</v>
          </cell>
          <cell r="GN57">
            <v>0</v>
          </cell>
          <cell r="GQ57">
            <v>6610583.6278200001</v>
          </cell>
          <cell r="GR57">
            <v>1071475.8315600001</v>
          </cell>
        </row>
        <row r="58">
          <cell r="GI58">
            <v>1</v>
          </cell>
          <cell r="GJ58">
            <v>1</v>
          </cell>
          <cell r="GK58" t="str">
            <v>WA</v>
          </cell>
          <cell r="GL58">
            <v>3065.65</v>
          </cell>
          <cell r="GM58" t="str">
            <v>Pre 1980</v>
          </cell>
          <cell r="GN58">
            <v>-1</v>
          </cell>
          <cell r="GQ58">
            <v>17386466.096999999</v>
          </cell>
          <cell r="GR58">
            <v>430969.07700000005</v>
          </cell>
        </row>
        <row r="59">
          <cell r="GI59">
            <v>3</v>
          </cell>
          <cell r="GJ59">
            <v>2</v>
          </cell>
          <cell r="GK59" t="str">
            <v>MT</v>
          </cell>
          <cell r="GL59">
            <v>868.42899999999997</v>
          </cell>
          <cell r="GM59" t="str">
            <v>Pre 1980</v>
          </cell>
          <cell r="GN59">
            <v>0</v>
          </cell>
          <cell r="GQ59">
            <v>6589161.6160499994</v>
          </cell>
          <cell r="GR59">
            <v>276811.74374999997</v>
          </cell>
        </row>
        <row r="60">
          <cell r="GI60">
            <v>2</v>
          </cell>
          <cell r="GJ60">
            <v>2</v>
          </cell>
          <cell r="GK60" t="str">
            <v>OR</v>
          </cell>
          <cell r="GL60">
            <v>2128.9459999999999</v>
          </cell>
          <cell r="GM60" t="str">
            <v>Post 2006</v>
          </cell>
          <cell r="GN60">
            <v>0</v>
          </cell>
          <cell r="GQ60">
            <v>14397465.693119999</v>
          </cell>
          <cell r="GR60">
            <v>404670.05567999999</v>
          </cell>
        </row>
        <row r="61">
          <cell r="GI61">
            <v>1</v>
          </cell>
          <cell r="GJ61">
            <v>1</v>
          </cell>
          <cell r="GK61" t="str">
            <v>WA</v>
          </cell>
          <cell r="GL61">
            <v>2128.8850000000002</v>
          </cell>
          <cell r="GM61" t="str">
            <v>Post 2006</v>
          </cell>
          <cell r="GN61">
            <v>-1</v>
          </cell>
          <cell r="GQ61">
            <v>11160807.345600002</v>
          </cell>
          <cell r="GR61">
            <v>44323.385700000006</v>
          </cell>
        </row>
        <row r="62">
          <cell r="GI62">
            <v>1</v>
          </cell>
          <cell r="GJ62">
            <v>1</v>
          </cell>
          <cell r="GK62" t="str">
            <v>OR</v>
          </cell>
          <cell r="GL62">
            <v>2319.0770000000002</v>
          </cell>
          <cell r="GM62" t="str">
            <v>Post 2006</v>
          </cell>
          <cell r="GN62">
            <v>0</v>
          </cell>
          <cell r="GQ62">
            <v>11124542.796690002</v>
          </cell>
          <cell r="GR62">
            <v>492432.81018000003</v>
          </cell>
        </row>
        <row r="63">
          <cell r="GI63">
            <v>1</v>
          </cell>
          <cell r="GJ63">
            <v>1</v>
          </cell>
          <cell r="GK63" t="str">
            <v>WA</v>
          </cell>
          <cell r="GL63">
            <v>2128.8850000000002</v>
          </cell>
          <cell r="GM63" t="str">
            <v>1980-1992</v>
          </cell>
          <cell r="GN63">
            <v>-1</v>
          </cell>
          <cell r="GQ63">
            <v>10212197.478450002</v>
          </cell>
          <cell r="GR63">
            <v>452047.44090000005</v>
          </cell>
        </row>
        <row r="64">
          <cell r="GI64">
            <v>2</v>
          </cell>
          <cell r="GJ64">
            <v>1</v>
          </cell>
          <cell r="GK64" t="str">
            <v>ID</v>
          </cell>
          <cell r="GL64">
            <v>1211.2819999999999</v>
          </cell>
          <cell r="GM64" t="str">
            <v>Pre 1980</v>
          </cell>
          <cell r="GN64">
            <v>0</v>
          </cell>
          <cell r="GQ64">
            <v>8656438.9258200005</v>
          </cell>
          <cell r="GR64">
            <v>277916.54207999998</v>
          </cell>
        </row>
        <row r="65">
          <cell r="GI65">
            <v>1</v>
          </cell>
          <cell r="GJ65">
            <v>1</v>
          </cell>
          <cell r="GK65" t="str">
            <v>OR</v>
          </cell>
          <cell r="GL65">
            <v>2319.0770000000002</v>
          </cell>
          <cell r="GM65" t="str">
            <v>1993-2006</v>
          </cell>
          <cell r="GN65">
            <v>-1</v>
          </cell>
          <cell r="GQ65">
            <v>9881146.4723700024</v>
          </cell>
          <cell r="GR65">
            <v>942565.65588000009</v>
          </cell>
        </row>
        <row r="66">
          <cell r="GI66">
            <v>2</v>
          </cell>
          <cell r="GJ66">
            <v>2</v>
          </cell>
          <cell r="GK66" t="str">
            <v>OR</v>
          </cell>
          <cell r="GL66">
            <v>2128.9459999999999</v>
          </cell>
          <cell r="GM66" t="str">
            <v>1993-2006</v>
          </cell>
          <cell r="GN66">
            <v>-1</v>
          </cell>
          <cell r="GQ66">
            <v>14397465.693119999</v>
          </cell>
          <cell r="GR66">
            <v>404670.05567999999</v>
          </cell>
        </row>
        <row r="67">
          <cell r="GI67">
            <v>1</v>
          </cell>
          <cell r="GJ67">
            <v>3</v>
          </cell>
          <cell r="GK67" t="str">
            <v>ID</v>
          </cell>
          <cell r="GL67">
            <v>1211.2819999999999</v>
          </cell>
          <cell r="GM67" t="str">
            <v>Post 2006</v>
          </cell>
          <cell r="GN67">
            <v>-1</v>
          </cell>
          <cell r="GQ67">
            <v>7036143.3328799997</v>
          </cell>
          <cell r="GR67">
            <v>763253.13496819988</v>
          </cell>
        </row>
        <row r="68">
          <cell r="GI68">
            <v>1</v>
          </cell>
          <cell r="GJ68">
            <v>1</v>
          </cell>
          <cell r="GK68" t="str">
            <v>OR</v>
          </cell>
          <cell r="GL68">
            <v>2319.0770000000002</v>
          </cell>
          <cell r="GM68" t="str">
            <v>1980-1992</v>
          </cell>
          <cell r="GN68">
            <v>-1</v>
          </cell>
          <cell r="GQ68">
            <v>10494148.095780002</v>
          </cell>
          <cell r="GR68">
            <v>0</v>
          </cell>
        </row>
        <row r="69">
          <cell r="GI69">
            <v>2</v>
          </cell>
          <cell r="GJ69">
            <v>3</v>
          </cell>
          <cell r="GK69" t="str">
            <v>WA</v>
          </cell>
          <cell r="GL69">
            <v>2914.5650000000001</v>
          </cell>
          <cell r="GM69" t="str">
            <v>1980-1992</v>
          </cell>
          <cell r="GN69">
            <v>-1</v>
          </cell>
          <cell r="GQ69">
            <v>18071119.078200001</v>
          </cell>
          <cell r="GR69">
            <v>1443933.7923000001</v>
          </cell>
        </row>
        <row r="70">
          <cell r="GI70">
            <v>1</v>
          </cell>
          <cell r="GJ70">
            <v>2</v>
          </cell>
          <cell r="GK70" t="str">
            <v>WA</v>
          </cell>
          <cell r="GL70">
            <v>3065.65</v>
          </cell>
          <cell r="GN70">
            <v>-1</v>
          </cell>
          <cell r="GQ70">
            <v>16344819.540000001</v>
          </cell>
          <cell r="GR70">
            <v>360520.44</v>
          </cell>
        </row>
        <row r="71">
          <cell r="GI71">
            <v>2</v>
          </cell>
          <cell r="GJ71">
            <v>1</v>
          </cell>
          <cell r="GK71" t="str">
            <v>ID</v>
          </cell>
          <cell r="GL71">
            <v>1211.2819999999999</v>
          </cell>
          <cell r="GM71" t="str">
            <v>1993-2006</v>
          </cell>
          <cell r="GN71">
            <v>-1</v>
          </cell>
          <cell r="GQ71">
            <v>6610583.6278200001</v>
          </cell>
          <cell r="GR71">
            <v>1071475.8315600001</v>
          </cell>
        </row>
        <row r="72">
          <cell r="GI72">
            <v>3</v>
          </cell>
          <cell r="GJ72">
            <v>2</v>
          </cell>
          <cell r="GK72" t="str">
            <v>MT</v>
          </cell>
          <cell r="GL72">
            <v>868.42899999999997</v>
          </cell>
          <cell r="GM72" t="str">
            <v>1993-2006</v>
          </cell>
          <cell r="GN72">
            <v>-1</v>
          </cell>
          <cell r="GQ72">
            <v>6359245.0382999992</v>
          </cell>
          <cell r="GR72">
            <v>233537.92668</v>
          </cell>
        </row>
        <row r="73">
          <cell r="GI73">
            <v>1</v>
          </cell>
          <cell r="GJ73">
            <v>3</v>
          </cell>
          <cell r="GK73" t="str">
            <v>OR</v>
          </cell>
          <cell r="GL73">
            <v>2128.9459999999999</v>
          </cell>
          <cell r="GM73" t="str">
            <v>Pre 1980</v>
          </cell>
          <cell r="GN73">
            <v>-1</v>
          </cell>
          <cell r="GQ73">
            <v>12366706.682639999</v>
          </cell>
          <cell r="GR73">
            <v>1341491.6664145999</v>
          </cell>
        </row>
        <row r="74">
          <cell r="GI74">
            <v>1</v>
          </cell>
          <cell r="GJ74">
            <v>1</v>
          </cell>
          <cell r="GK74" t="str">
            <v>OR</v>
          </cell>
          <cell r="GL74">
            <v>2319.0770000000002</v>
          </cell>
          <cell r="GM74" t="str">
            <v>1980-1992</v>
          </cell>
          <cell r="GN74">
            <v>0</v>
          </cell>
          <cell r="GQ74">
            <v>9881146.4723700024</v>
          </cell>
          <cell r="GR74">
            <v>942565.65588000009</v>
          </cell>
        </row>
        <row r="75">
          <cell r="GI75">
            <v>1</v>
          </cell>
          <cell r="GJ75">
            <v>3</v>
          </cell>
          <cell r="GK75" t="str">
            <v>OR</v>
          </cell>
          <cell r="GL75">
            <v>2319.0770000000002</v>
          </cell>
          <cell r="GM75" t="str">
            <v>1993-2006</v>
          </cell>
          <cell r="GN75">
            <v>-1</v>
          </cell>
          <cell r="GQ75">
            <v>10505349.237690002</v>
          </cell>
          <cell r="GR75">
            <v>1394368.2370200001</v>
          </cell>
        </row>
        <row r="76">
          <cell r="GI76">
            <v>1</v>
          </cell>
          <cell r="GJ76">
            <v>1</v>
          </cell>
          <cell r="GK76" t="str">
            <v>WA</v>
          </cell>
          <cell r="GL76">
            <v>3065.65</v>
          </cell>
          <cell r="GM76" t="str">
            <v>Pre 1980</v>
          </cell>
          <cell r="GN76">
            <v>-1</v>
          </cell>
          <cell r="GQ76">
            <v>15623226.843</v>
          </cell>
          <cell r="GR76">
            <v>216128.38631300002</v>
          </cell>
        </row>
        <row r="77">
          <cell r="GI77">
            <v>1</v>
          </cell>
          <cell r="GJ77">
            <v>1</v>
          </cell>
          <cell r="GK77" t="str">
            <v>WA</v>
          </cell>
          <cell r="GL77">
            <v>2128.8850000000002</v>
          </cell>
          <cell r="GM77" t="str">
            <v>Pre 1980</v>
          </cell>
          <cell r="GN77">
            <v>-1</v>
          </cell>
          <cell r="GQ77">
            <v>11160807.345600002</v>
          </cell>
          <cell r="GR77">
            <v>44323.385700000006</v>
          </cell>
        </row>
        <row r="78">
          <cell r="GI78">
            <v>2</v>
          </cell>
          <cell r="GJ78">
            <v>3</v>
          </cell>
          <cell r="GK78" t="str">
            <v>ID</v>
          </cell>
          <cell r="GL78">
            <v>1211.2819999999999</v>
          </cell>
          <cell r="GM78" t="str">
            <v>Pre 1980</v>
          </cell>
          <cell r="GN78">
            <v>-1</v>
          </cell>
          <cell r="GQ78">
            <v>8599387.5436199997</v>
          </cell>
          <cell r="GR78">
            <v>476288.19521999994</v>
          </cell>
        </row>
        <row r="79">
          <cell r="GI79">
            <v>2</v>
          </cell>
          <cell r="GJ79">
            <v>1</v>
          </cell>
          <cell r="GK79" t="str">
            <v>WA</v>
          </cell>
          <cell r="GL79">
            <v>2914.5650000000001</v>
          </cell>
          <cell r="GM79" t="str">
            <v>Post 2006</v>
          </cell>
          <cell r="GN79">
            <v>0</v>
          </cell>
          <cell r="GQ79">
            <v>19575646.676849999</v>
          </cell>
          <cell r="GR79">
            <v>993983.24760000012</v>
          </cell>
        </row>
        <row r="80">
          <cell r="GI80">
            <v>3</v>
          </cell>
          <cell r="GJ80">
            <v>1</v>
          </cell>
          <cell r="GK80" t="str">
            <v>ID</v>
          </cell>
          <cell r="GL80">
            <v>1211.2819999999999</v>
          </cell>
          <cell r="GM80" t="str">
            <v>Pre 1980</v>
          </cell>
          <cell r="GN80">
            <v>-1</v>
          </cell>
          <cell r="GQ80">
            <v>6535762.7386799995</v>
          </cell>
          <cell r="GR80">
            <v>915656.51508000004</v>
          </cell>
        </row>
        <row r="81">
          <cell r="GI81">
            <v>1</v>
          </cell>
          <cell r="GJ81">
            <v>3</v>
          </cell>
          <cell r="GK81" t="str">
            <v>ID</v>
          </cell>
          <cell r="GL81">
            <v>1211.2819999999999</v>
          </cell>
          <cell r="GM81" t="str">
            <v>1993-2006</v>
          </cell>
          <cell r="GN81">
            <v>0</v>
          </cell>
          <cell r="GQ81">
            <v>7036143.3328799997</v>
          </cell>
          <cell r="GR81">
            <v>763253.13496819988</v>
          </cell>
        </row>
        <row r="82">
          <cell r="GI82">
            <v>3</v>
          </cell>
          <cell r="GJ82">
            <v>2</v>
          </cell>
          <cell r="GK82" t="str">
            <v>MT</v>
          </cell>
          <cell r="GL82">
            <v>868.42899999999997</v>
          </cell>
          <cell r="GM82" t="str">
            <v>1993-2006</v>
          </cell>
          <cell r="GN82">
            <v>-1</v>
          </cell>
          <cell r="GQ82">
            <v>6884470.8975</v>
          </cell>
          <cell r="GR82">
            <v>109969.16426999999</v>
          </cell>
        </row>
        <row r="83">
          <cell r="GI83">
            <v>2</v>
          </cell>
          <cell r="GJ83">
            <v>3</v>
          </cell>
          <cell r="GK83" t="str">
            <v>ID</v>
          </cell>
          <cell r="GL83">
            <v>1211.2819999999999</v>
          </cell>
          <cell r="GM83" t="str">
            <v>1993-2006</v>
          </cell>
          <cell r="GN83">
            <v>-1</v>
          </cell>
          <cell r="GQ83">
            <v>8672064.4636199996</v>
          </cell>
          <cell r="GR83">
            <v>822048.64211999986</v>
          </cell>
        </row>
        <row r="84">
          <cell r="GI84">
            <v>2</v>
          </cell>
          <cell r="GJ84">
            <v>1</v>
          </cell>
          <cell r="GK84" t="str">
            <v>WA</v>
          </cell>
          <cell r="GL84">
            <v>2914.5650000000001</v>
          </cell>
          <cell r="GM84" t="str">
            <v>Pre 1980</v>
          </cell>
          <cell r="GN84">
            <v>0</v>
          </cell>
          <cell r="GQ84">
            <v>12418407.697650002</v>
          </cell>
          <cell r="GR84">
            <v>1184595.7986000001</v>
          </cell>
        </row>
        <row r="85">
          <cell r="GI85">
            <v>1</v>
          </cell>
          <cell r="GJ85">
            <v>2</v>
          </cell>
          <cell r="GK85" t="str">
            <v>OR</v>
          </cell>
          <cell r="GL85">
            <v>2319.0770000000002</v>
          </cell>
          <cell r="GM85" t="str">
            <v>Pre 1980</v>
          </cell>
          <cell r="GN85">
            <v>-1</v>
          </cell>
          <cell r="GQ85">
            <v>11139987.849510001</v>
          </cell>
          <cell r="GR85">
            <v>684034.95192000002</v>
          </cell>
        </row>
        <row r="86">
          <cell r="GI86">
            <v>2</v>
          </cell>
          <cell r="GJ86">
            <v>1</v>
          </cell>
          <cell r="GK86" t="str">
            <v>MT</v>
          </cell>
          <cell r="GL86">
            <v>868.42899999999997</v>
          </cell>
          <cell r="GM86" t="str">
            <v>Pre 1980</v>
          </cell>
          <cell r="GN86">
            <v>0</v>
          </cell>
          <cell r="GQ86">
            <v>6359245.0382999992</v>
          </cell>
          <cell r="GR86">
            <v>233537.92668</v>
          </cell>
        </row>
        <row r="87">
          <cell r="GI87">
            <v>2</v>
          </cell>
          <cell r="GJ87">
            <v>1</v>
          </cell>
          <cell r="GK87" t="str">
            <v>MT</v>
          </cell>
          <cell r="GL87">
            <v>868.42899999999997</v>
          </cell>
          <cell r="GM87" t="str">
            <v>1993-2006</v>
          </cell>
          <cell r="GN87">
            <v>-1</v>
          </cell>
          <cell r="GQ87">
            <v>6359245.0382999992</v>
          </cell>
          <cell r="GR87">
            <v>233537.92668</v>
          </cell>
        </row>
        <row r="88">
          <cell r="GI88">
            <v>2</v>
          </cell>
          <cell r="GJ88">
            <v>2</v>
          </cell>
          <cell r="GK88" t="str">
            <v>MT</v>
          </cell>
          <cell r="GL88">
            <v>868.42899999999997</v>
          </cell>
          <cell r="GM88" t="str">
            <v>Pre 1980</v>
          </cell>
          <cell r="GN88">
            <v>0</v>
          </cell>
          <cell r="GQ88">
            <v>6884470.8975</v>
          </cell>
          <cell r="GR88">
            <v>109969.16426999999</v>
          </cell>
        </row>
        <row r="89">
          <cell r="GI89">
            <v>2</v>
          </cell>
          <cell r="GJ89">
            <v>1</v>
          </cell>
          <cell r="GK89" t="str">
            <v>MT</v>
          </cell>
          <cell r="GL89">
            <v>868.42899999999997</v>
          </cell>
          <cell r="GM89" t="str">
            <v>Pre 1980</v>
          </cell>
          <cell r="GN89">
            <v>0</v>
          </cell>
          <cell r="GQ89">
            <v>6884470.8975</v>
          </cell>
          <cell r="GR89">
            <v>109969.16426999999</v>
          </cell>
        </row>
        <row r="90">
          <cell r="GI90">
            <v>2</v>
          </cell>
          <cell r="GJ90">
            <v>2</v>
          </cell>
          <cell r="GK90" t="str">
            <v>ID</v>
          </cell>
          <cell r="GL90">
            <v>1211.2819999999999</v>
          </cell>
          <cell r="GM90" t="str">
            <v>Pre 1980</v>
          </cell>
          <cell r="GN90">
            <v>0</v>
          </cell>
          <cell r="GQ90">
            <v>6610583.6278200001</v>
          </cell>
          <cell r="GR90">
            <v>1071475.8315600001</v>
          </cell>
        </row>
        <row r="91">
          <cell r="GI91">
            <v>1</v>
          </cell>
          <cell r="GJ91">
            <v>1</v>
          </cell>
          <cell r="GK91" t="str">
            <v>WA</v>
          </cell>
          <cell r="GL91">
            <v>2128.8850000000002</v>
          </cell>
          <cell r="GM91" t="str">
            <v>1980-1992</v>
          </cell>
          <cell r="GN91">
            <v>-1</v>
          </cell>
          <cell r="GQ91">
            <v>10212197.478450002</v>
          </cell>
          <cell r="GR91">
            <v>452047.44090000005</v>
          </cell>
        </row>
        <row r="92">
          <cell r="GI92">
            <v>3</v>
          </cell>
          <cell r="GJ92">
            <v>1</v>
          </cell>
          <cell r="GK92" t="str">
            <v>ID</v>
          </cell>
          <cell r="GL92">
            <v>1211.2819999999999</v>
          </cell>
          <cell r="GM92" t="str">
            <v>1993-2006</v>
          </cell>
          <cell r="GN92">
            <v>-1</v>
          </cell>
          <cell r="GQ92">
            <v>8353957.5847799992</v>
          </cell>
          <cell r="GR92">
            <v>415094.22858</v>
          </cell>
        </row>
        <row r="93">
          <cell r="GI93">
            <v>3</v>
          </cell>
          <cell r="GJ93">
            <v>1</v>
          </cell>
          <cell r="GK93" t="str">
            <v>MT</v>
          </cell>
          <cell r="GL93">
            <v>868.42899999999997</v>
          </cell>
          <cell r="GM93" t="str">
            <v>1993-2006</v>
          </cell>
          <cell r="GN93">
            <v>0</v>
          </cell>
          <cell r="GQ93">
            <v>7256193.2466600006</v>
          </cell>
          <cell r="GR93">
            <v>244480.13207999998</v>
          </cell>
        </row>
        <row r="94">
          <cell r="GI94">
            <v>2</v>
          </cell>
          <cell r="GJ94">
            <v>3</v>
          </cell>
          <cell r="GK94" t="str">
            <v>ID</v>
          </cell>
          <cell r="GL94">
            <v>1211.2819999999999</v>
          </cell>
          <cell r="GM94" t="str">
            <v>1980-1992</v>
          </cell>
          <cell r="GN94">
            <v>-1</v>
          </cell>
          <cell r="GQ94">
            <v>8599387.5436199997</v>
          </cell>
          <cell r="GR94">
            <v>476288.19521999994</v>
          </cell>
        </row>
        <row r="95">
          <cell r="GI95">
            <v>1</v>
          </cell>
          <cell r="GJ95">
            <v>1</v>
          </cell>
          <cell r="GK95" t="str">
            <v>WA</v>
          </cell>
          <cell r="GL95">
            <v>3065.65</v>
          </cell>
          <cell r="GM95" t="str">
            <v>Pre 1980</v>
          </cell>
          <cell r="GN95">
            <v>-1</v>
          </cell>
          <cell r="GQ95">
            <v>17673043.059</v>
          </cell>
          <cell r="GR95">
            <v>69437.00315650001</v>
          </cell>
        </row>
        <row r="96">
          <cell r="GI96">
            <v>3</v>
          </cell>
          <cell r="GJ96">
            <v>2</v>
          </cell>
          <cell r="GK96" t="str">
            <v>MT</v>
          </cell>
          <cell r="GL96">
            <v>868.42899999999997</v>
          </cell>
          <cell r="GM96" t="str">
            <v>Pre 1980</v>
          </cell>
          <cell r="GN96">
            <v>0</v>
          </cell>
          <cell r="GQ96">
            <v>6821475.0578399999</v>
          </cell>
          <cell r="GR96">
            <v>297940.62131999998</v>
          </cell>
        </row>
        <row r="97">
          <cell r="GI97">
            <v>2</v>
          </cell>
          <cell r="GJ97">
            <v>1</v>
          </cell>
          <cell r="GK97" t="str">
            <v>ID</v>
          </cell>
          <cell r="GL97">
            <v>1211.2819999999999</v>
          </cell>
          <cell r="GM97" t="str">
            <v>1980-1992</v>
          </cell>
          <cell r="GN97">
            <v>-1</v>
          </cell>
          <cell r="GQ97">
            <v>8353957.5847799992</v>
          </cell>
          <cell r="GR97">
            <v>415094.22858</v>
          </cell>
        </row>
        <row r="98">
          <cell r="GI98">
            <v>2</v>
          </cell>
          <cell r="GJ98">
            <v>3</v>
          </cell>
          <cell r="GK98" t="str">
            <v>ID</v>
          </cell>
          <cell r="GL98">
            <v>1211.2819999999999</v>
          </cell>
          <cell r="GM98" t="str">
            <v>1980-1992</v>
          </cell>
          <cell r="GN98">
            <v>-1</v>
          </cell>
          <cell r="GQ98">
            <v>8599387.5436199997</v>
          </cell>
          <cell r="GR98">
            <v>476288.19521999994</v>
          </cell>
        </row>
        <row r="99">
          <cell r="GI99">
            <v>1</v>
          </cell>
          <cell r="GJ99">
            <v>3</v>
          </cell>
          <cell r="GK99" t="str">
            <v>ID</v>
          </cell>
          <cell r="GL99">
            <v>1211.2819999999999</v>
          </cell>
          <cell r="GM99" t="str">
            <v>1980-1992</v>
          </cell>
          <cell r="GN99">
            <v>-1</v>
          </cell>
          <cell r="GQ99">
            <v>7036143.3328799997</v>
          </cell>
          <cell r="GR99">
            <v>763253.13496819988</v>
          </cell>
        </row>
        <row r="100">
          <cell r="GI100">
            <v>1</v>
          </cell>
          <cell r="GJ100">
            <v>2</v>
          </cell>
          <cell r="GK100" t="str">
            <v>WA</v>
          </cell>
          <cell r="GL100">
            <v>3065.65</v>
          </cell>
          <cell r="GM100" t="str">
            <v>1980-1992</v>
          </cell>
          <cell r="GN100">
            <v>-1</v>
          </cell>
          <cell r="GQ100">
            <v>16344819.540000001</v>
          </cell>
          <cell r="GR100">
            <v>360520.44</v>
          </cell>
        </row>
        <row r="101">
          <cell r="GI101">
            <v>2</v>
          </cell>
          <cell r="GJ101">
            <v>1</v>
          </cell>
          <cell r="GK101" t="str">
            <v>ID</v>
          </cell>
          <cell r="GL101">
            <v>1211.2819999999999</v>
          </cell>
          <cell r="GM101" t="str">
            <v>Pre 1980</v>
          </cell>
          <cell r="GN101">
            <v>0</v>
          </cell>
          <cell r="GQ101">
            <v>6610583.6278200001</v>
          </cell>
          <cell r="GR101">
            <v>1071475.8315600001</v>
          </cell>
        </row>
        <row r="102">
          <cell r="GI102">
            <v>3</v>
          </cell>
          <cell r="GJ102">
            <v>1</v>
          </cell>
          <cell r="GK102" t="str">
            <v>OR</v>
          </cell>
          <cell r="GL102">
            <v>2128.9459999999999</v>
          </cell>
          <cell r="GM102" t="str">
            <v>1980-1992</v>
          </cell>
          <cell r="GN102">
            <v>0</v>
          </cell>
          <cell r="GQ102">
            <v>11080716.85134</v>
          </cell>
          <cell r="GR102">
            <v>1244986.3313399998</v>
          </cell>
        </row>
        <row r="103">
          <cell r="GI103">
            <v>1</v>
          </cell>
          <cell r="GJ103">
            <v>1</v>
          </cell>
          <cell r="GK103" t="str">
            <v>WA</v>
          </cell>
          <cell r="GL103">
            <v>3065.65</v>
          </cell>
          <cell r="GM103" t="str">
            <v>1993-2006</v>
          </cell>
          <cell r="GN103">
            <v>-1</v>
          </cell>
          <cell r="GQ103">
            <v>15623226.843</v>
          </cell>
          <cell r="GR103">
            <v>216128.38631300002</v>
          </cell>
        </row>
        <row r="104">
          <cell r="GI104">
            <v>2</v>
          </cell>
          <cell r="GJ104">
            <v>1</v>
          </cell>
          <cell r="GK104" t="str">
            <v>OR</v>
          </cell>
          <cell r="GL104">
            <v>2128.9459999999999</v>
          </cell>
          <cell r="GM104" t="str">
            <v>1980-1992</v>
          </cell>
          <cell r="GN104">
            <v>-1</v>
          </cell>
          <cell r="GQ104">
            <v>14014574.75502</v>
          </cell>
          <cell r="GR104">
            <v>434304.984</v>
          </cell>
        </row>
        <row r="105">
          <cell r="GI105">
            <v>1</v>
          </cell>
          <cell r="GJ105">
            <v>2</v>
          </cell>
          <cell r="GK105" t="str">
            <v>OR</v>
          </cell>
          <cell r="GL105">
            <v>2319.0770000000002</v>
          </cell>
          <cell r="GM105" t="str">
            <v>Pre 1980</v>
          </cell>
          <cell r="GN105">
            <v>-1</v>
          </cell>
          <cell r="GQ105">
            <v>10626196.340160001</v>
          </cell>
          <cell r="GR105">
            <v>636725.78112000006</v>
          </cell>
        </row>
        <row r="106">
          <cell r="GI106">
            <v>1</v>
          </cell>
          <cell r="GJ106">
            <v>2</v>
          </cell>
          <cell r="GK106" t="str">
            <v>OR</v>
          </cell>
          <cell r="GL106">
            <v>2319.0770000000002</v>
          </cell>
          <cell r="GM106" t="str">
            <v>1993-2006</v>
          </cell>
          <cell r="GN106">
            <v>-1</v>
          </cell>
          <cell r="GQ106">
            <v>9709024.5774300005</v>
          </cell>
          <cell r="GR106">
            <v>851008.49592000002</v>
          </cell>
        </row>
        <row r="107">
          <cell r="GI107">
            <v>1</v>
          </cell>
          <cell r="GJ107">
            <v>2</v>
          </cell>
          <cell r="GK107" t="str">
            <v>OR</v>
          </cell>
          <cell r="GL107">
            <v>2319.0770000000002</v>
          </cell>
          <cell r="GM107" t="str">
            <v>Pre 1980</v>
          </cell>
          <cell r="GN107">
            <v>-1</v>
          </cell>
          <cell r="GQ107">
            <v>11139987.849510001</v>
          </cell>
          <cell r="GR107">
            <v>684034.95192000002</v>
          </cell>
        </row>
        <row r="108">
          <cell r="GI108">
            <v>3</v>
          </cell>
          <cell r="GJ108">
            <v>2</v>
          </cell>
          <cell r="GK108" t="str">
            <v>MT</v>
          </cell>
          <cell r="GL108">
            <v>868.42899999999997</v>
          </cell>
          <cell r="GM108" t="str">
            <v>Pre 1980</v>
          </cell>
          <cell r="GN108">
            <v>0</v>
          </cell>
          <cell r="GQ108">
            <v>6884470.8975</v>
          </cell>
          <cell r="GR108">
            <v>109969.16426999999</v>
          </cell>
        </row>
        <row r="109">
          <cell r="GI109">
            <v>2</v>
          </cell>
          <cell r="GJ109">
            <v>1</v>
          </cell>
          <cell r="GK109" t="str">
            <v>OR</v>
          </cell>
          <cell r="GL109">
            <v>2128.9459999999999</v>
          </cell>
          <cell r="GM109" t="str">
            <v>1993-2006</v>
          </cell>
          <cell r="GN109">
            <v>-1</v>
          </cell>
          <cell r="GQ109">
            <v>14014574.75502</v>
          </cell>
          <cell r="GR109">
            <v>434304.984</v>
          </cell>
        </row>
        <row r="110">
          <cell r="GI110">
            <v>1</v>
          </cell>
          <cell r="GJ110">
            <v>2</v>
          </cell>
          <cell r="GK110" t="str">
            <v>OR</v>
          </cell>
          <cell r="GL110">
            <v>2319.0770000000002</v>
          </cell>
          <cell r="GM110" t="str">
            <v>1993-2006</v>
          </cell>
          <cell r="GN110">
            <v>0</v>
          </cell>
          <cell r="GQ110">
            <v>11139987.849510001</v>
          </cell>
          <cell r="GR110">
            <v>684034.95192000002</v>
          </cell>
        </row>
        <row r="111">
          <cell r="GI111">
            <v>3</v>
          </cell>
          <cell r="GJ111">
            <v>1</v>
          </cell>
          <cell r="GK111" t="str">
            <v>ID</v>
          </cell>
          <cell r="GL111">
            <v>1211.2819999999999</v>
          </cell>
          <cell r="GM111" t="str">
            <v>1993-2006</v>
          </cell>
          <cell r="GN111">
            <v>-1</v>
          </cell>
          <cell r="GQ111">
            <v>9415294.9859999996</v>
          </cell>
          <cell r="GR111">
            <v>296340.14130000002</v>
          </cell>
        </row>
        <row r="112">
          <cell r="GI112">
            <v>3</v>
          </cell>
          <cell r="GJ112">
            <v>2</v>
          </cell>
          <cell r="GK112" t="str">
            <v>MT</v>
          </cell>
          <cell r="GL112">
            <v>868.42899999999997</v>
          </cell>
          <cell r="GN112">
            <v>0</v>
          </cell>
          <cell r="GQ112">
            <v>6359245.0382999992</v>
          </cell>
          <cell r="GR112">
            <v>233537.92668</v>
          </cell>
        </row>
        <row r="113">
          <cell r="GI113">
            <v>2</v>
          </cell>
          <cell r="GJ113">
            <v>1</v>
          </cell>
          <cell r="GK113" t="str">
            <v>OR</v>
          </cell>
          <cell r="GL113">
            <v>2128.9459999999999</v>
          </cell>
          <cell r="GM113" t="str">
            <v>1980-1992</v>
          </cell>
          <cell r="GN113">
            <v>-1</v>
          </cell>
          <cell r="GQ113">
            <v>14014574.75502</v>
          </cell>
          <cell r="GR113">
            <v>434304.984</v>
          </cell>
        </row>
        <row r="114">
          <cell r="GI114">
            <v>1</v>
          </cell>
          <cell r="GJ114">
            <v>3</v>
          </cell>
          <cell r="GK114" t="str">
            <v>WA</v>
          </cell>
          <cell r="GL114">
            <v>2914.5650000000001</v>
          </cell>
          <cell r="GM114" t="str">
            <v>1993-2006</v>
          </cell>
          <cell r="GN114">
            <v>-1</v>
          </cell>
          <cell r="GQ114">
            <v>14104192.09365</v>
          </cell>
          <cell r="GR114">
            <v>2433108.00765</v>
          </cell>
        </row>
        <row r="115">
          <cell r="GI115">
            <v>3</v>
          </cell>
          <cell r="GJ115">
            <v>1</v>
          </cell>
          <cell r="GK115" t="str">
            <v>ID</v>
          </cell>
          <cell r="GL115">
            <v>1211.2819999999999</v>
          </cell>
          <cell r="GM115" t="str">
            <v>1980-1992</v>
          </cell>
          <cell r="GN115">
            <v>-1</v>
          </cell>
          <cell r="GQ115">
            <v>9061249.3702199999</v>
          </cell>
          <cell r="GR115">
            <v>373014.29189999995</v>
          </cell>
        </row>
        <row r="116">
          <cell r="GI116">
            <v>3</v>
          </cell>
          <cell r="GJ116">
            <v>1</v>
          </cell>
          <cell r="GK116" t="str">
            <v>MT</v>
          </cell>
          <cell r="GL116">
            <v>868.42899999999997</v>
          </cell>
          <cell r="GM116" t="str">
            <v>Pre 1980</v>
          </cell>
          <cell r="GN116">
            <v>0</v>
          </cell>
          <cell r="GQ116">
            <v>6821475.0578399999</v>
          </cell>
          <cell r="GR116">
            <v>297940.62131999998</v>
          </cell>
        </row>
        <row r="117">
          <cell r="GI117">
            <v>3</v>
          </cell>
          <cell r="GJ117">
            <v>1</v>
          </cell>
          <cell r="GK117" t="str">
            <v>ID</v>
          </cell>
          <cell r="GL117">
            <v>1211.2819999999999</v>
          </cell>
          <cell r="GM117" t="str">
            <v>1980-1992</v>
          </cell>
          <cell r="GN117">
            <v>0</v>
          </cell>
          <cell r="GQ117">
            <v>9415294.9859999996</v>
          </cell>
          <cell r="GR117">
            <v>296340.14130000002</v>
          </cell>
        </row>
        <row r="118">
          <cell r="GI118">
            <v>1</v>
          </cell>
          <cell r="GJ118">
            <v>1</v>
          </cell>
          <cell r="GK118" t="str">
            <v>OR</v>
          </cell>
          <cell r="GL118">
            <v>2319.0770000000002</v>
          </cell>
          <cell r="GM118" t="str">
            <v>1993-2006</v>
          </cell>
          <cell r="GN118">
            <v>-1</v>
          </cell>
          <cell r="GQ118">
            <v>10857802.560150001</v>
          </cell>
          <cell r="GR118">
            <v>265557.50727000006</v>
          </cell>
        </row>
        <row r="119">
          <cell r="GI119">
            <v>1</v>
          </cell>
          <cell r="GJ119">
            <v>1</v>
          </cell>
          <cell r="GK119" t="str">
            <v>OR</v>
          </cell>
          <cell r="GL119">
            <v>2319.0770000000002</v>
          </cell>
          <cell r="GM119" t="str">
            <v>1980-1992</v>
          </cell>
          <cell r="GN119">
            <v>0</v>
          </cell>
          <cell r="GQ119">
            <v>11139987.849510001</v>
          </cell>
          <cell r="GR119">
            <v>684034.95192000002</v>
          </cell>
        </row>
        <row r="120">
          <cell r="GI120">
            <v>1</v>
          </cell>
          <cell r="GJ120">
            <v>3</v>
          </cell>
          <cell r="GK120" t="str">
            <v>WA</v>
          </cell>
          <cell r="GL120">
            <v>2914.5650000000001</v>
          </cell>
          <cell r="GM120" t="str">
            <v>1980-1992</v>
          </cell>
          <cell r="GN120">
            <v>-1</v>
          </cell>
          <cell r="GQ120">
            <v>17607353.4954</v>
          </cell>
          <cell r="GR120">
            <v>1252971.4934999999</v>
          </cell>
        </row>
        <row r="121">
          <cell r="GI121">
            <v>1</v>
          </cell>
          <cell r="GJ121">
            <v>2</v>
          </cell>
          <cell r="GK121" t="str">
            <v>WA</v>
          </cell>
          <cell r="GL121">
            <v>3065.65</v>
          </cell>
          <cell r="GM121" t="str">
            <v>Pre 1980</v>
          </cell>
          <cell r="GN121">
            <v>0</v>
          </cell>
          <cell r="GQ121">
            <v>16344819.540000001</v>
          </cell>
          <cell r="GR121">
            <v>360520.44</v>
          </cell>
        </row>
        <row r="122">
          <cell r="GI122">
            <v>1</v>
          </cell>
          <cell r="GJ122">
            <v>3</v>
          </cell>
          <cell r="GK122" t="str">
            <v>ID</v>
          </cell>
          <cell r="GL122">
            <v>1211.2819999999999</v>
          </cell>
          <cell r="GM122" t="str">
            <v>1980-1992</v>
          </cell>
          <cell r="GN122">
            <v>-1</v>
          </cell>
          <cell r="GQ122">
            <v>6535762.7386799995</v>
          </cell>
          <cell r="GR122">
            <v>915656.51508000004</v>
          </cell>
        </row>
        <row r="123">
          <cell r="GI123">
            <v>2</v>
          </cell>
          <cell r="GJ123">
            <v>2</v>
          </cell>
          <cell r="GK123" t="str">
            <v>ID</v>
          </cell>
          <cell r="GL123">
            <v>1211.2819999999999</v>
          </cell>
          <cell r="GM123" t="str">
            <v>Pre 1980</v>
          </cell>
          <cell r="GN123">
            <v>-1</v>
          </cell>
          <cell r="GQ123">
            <v>8353957.5847799992</v>
          </cell>
          <cell r="GR123">
            <v>415094.22858</v>
          </cell>
        </row>
        <row r="124">
          <cell r="GI124">
            <v>3</v>
          </cell>
          <cell r="GJ124">
            <v>1</v>
          </cell>
          <cell r="GK124" t="str">
            <v>MT</v>
          </cell>
          <cell r="GL124">
            <v>868.42899999999997</v>
          </cell>
          <cell r="GM124" t="str">
            <v>Pre 1980</v>
          </cell>
          <cell r="GN124">
            <v>-1</v>
          </cell>
          <cell r="GQ124">
            <v>7893394.34112</v>
          </cell>
          <cell r="GR124">
            <v>87042.63867</v>
          </cell>
        </row>
        <row r="125">
          <cell r="GI125">
            <v>2</v>
          </cell>
          <cell r="GJ125">
            <v>2</v>
          </cell>
          <cell r="GK125" t="str">
            <v>MT</v>
          </cell>
          <cell r="GL125">
            <v>868.42899999999997</v>
          </cell>
          <cell r="GM125" t="str">
            <v>Pre 1980</v>
          </cell>
          <cell r="GN125">
            <v>0</v>
          </cell>
          <cell r="GQ125">
            <v>6174478.0842599999</v>
          </cell>
          <cell r="GR125">
            <v>321231.88709999999</v>
          </cell>
        </row>
        <row r="126">
          <cell r="GI126">
            <v>2</v>
          </cell>
          <cell r="GJ126">
            <v>2</v>
          </cell>
          <cell r="GK126" t="str">
            <v>ID</v>
          </cell>
          <cell r="GL126">
            <v>1211.2819999999999</v>
          </cell>
          <cell r="GM126" t="str">
            <v>Pre 1980</v>
          </cell>
          <cell r="GN126">
            <v>0</v>
          </cell>
          <cell r="GQ126">
            <v>6610583.6278200001</v>
          </cell>
          <cell r="GR126">
            <v>1071475.8315600001</v>
          </cell>
        </row>
        <row r="127">
          <cell r="GI127">
            <v>3</v>
          </cell>
          <cell r="GJ127">
            <v>3</v>
          </cell>
          <cell r="GK127" t="str">
            <v>MT</v>
          </cell>
          <cell r="GL127">
            <v>868.42899999999997</v>
          </cell>
          <cell r="GM127" t="str">
            <v>Post 2006</v>
          </cell>
          <cell r="GN127">
            <v>-1</v>
          </cell>
          <cell r="GQ127">
            <v>6821475.0578399999</v>
          </cell>
          <cell r="GR127">
            <v>297940.62131999998</v>
          </cell>
        </row>
        <row r="128">
          <cell r="GI128">
            <v>3</v>
          </cell>
          <cell r="GJ128">
            <v>1</v>
          </cell>
          <cell r="GK128" t="str">
            <v>ID</v>
          </cell>
          <cell r="GL128">
            <v>1211.2819999999999</v>
          </cell>
          <cell r="GM128" t="str">
            <v>Pre 1980</v>
          </cell>
          <cell r="GN128">
            <v>0</v>
          </cell>
          <cell r="GQ128">
            <v>8353957.5847799992</v>
          </cell>
          <cell r="GR128">
            <v>415094.22858</v>
          </cell>
        </row>
        <row r="129">
          <cell r="GI129">
            <v>1</v>
          </cell>
          <cell r="GJ129">
            <v>2</v>
          </cell>
          <cell r="GK129" t="str">
            <v>WA</v>
          </cell>
          <cell r="GL129">
            <v>3065.65</v>
          </cell>
          <cell r="GM129" t="str">
            <v>1993-2006</v>
          </cell>
          <cell r="GN129">
            <v>-1</v>
          </cell>
          <cell r="GQ129">
            <v>16344819.540000001</v>
          </cell>
          <cell r="GR129">
            <v>360520.44</v>
          </cell>
        </row>
        <row r="130">
          <cell r="GI130">
            <v>1</v>
          </cell>
          <cell r="GJ130">
            <v>2</v>
          </cell>
          <cell r="GK130" t="str">
            <v>OR</v>
          </cell>
          <cell r="GL130">
            <v>2319.0770000000002</v>
          </cell>
          <cell r="GM130" t="str">
            <v>1980-1992</v>
          </cell>
          <cell r="GN130">
            <v>-1</v>
          </cell>
          <cell r="GQ130">
            <v>10626196.340160001</v>
          </cell>
          <cell r="GR130">
            <v>636725.78112000006</v>
          </cell>
        </row>
        <row r="131">
          <cell r="GI131">
            <v>2</v>
          </cell>
          <cell r="GJ131">
            <v>1</v>
          </cell>
          <cell r="GK131" t="str">
            <v>OR</v>
          </cell>
          <cell r="GL131">
            <v>2128.9459999999999</v>
          </cell>
          <cell r="GM131" t="str">
            <v>1980-1992</v>
          </cell>
          <cell r="GN131">
            <v>0</v>
          </cell>
          <cell r="GQ131">
            <v>14014574.75502</v>
          </cell>
          <cell r="GR131">
            <v>434304.984</v>
          </cell>
        </row>
        <row r="132">
          <cell r="GI132">
            <v>1</v>
          </cell>
          <cell r="GJ132">
            <v>1</v>
          </cell>
          <cell r="GK132" t="str">
            <v>WA</v>
          </cell>
          <cell r="GL132">
            <v>3065.65</v>
          </cell>
          <cell r="GM132" t="str">
            <v>1980-1992</v>
          </cell>
          <cell r="GN132">
            <v>-1</v>
          </cell>
          <cell r="GQ132">
            <v>16900131.381000001</v>
          </cell>
          <cell r="GR132">
            <v>919.70450351500006</v>
          </cell>
        </row>
        <row r="133">
          <cell r="GI133">
            <v>1</v>
          </cell>
          <cell r="GJ133">
            <v>1</v>
          </cell>
          <cell r="GK133" t="str">
            <v>WA</v>
          </cell>
          <cell r="GL133">
            <v>3065.65</v>
          </cell>
          <cell r="GM133" t="str">
            <v>1993-2006</v>
          </cell>
          <cell r="GN133">
            <v>-1</v>
          </cell>
          <cell r="GQ133">
            <v>16900131.381000001</v>
          </cell>
          <cell r="GR133">
            <v>919.70450351500006</v>
          </cell>
        </row>
        <row r="134">
          <cell r="GI134">
            <v>2</v>
          </cell>
          <cell r="GJ134">
            <v>3</v>
          </cell>
          <cell r="GK134" t="str">
            <v>ID</v>
          </cell>
          <cell r="GL134">
            <v>1211.2819999999999</v>
          </cell>
          <cell r="GM134" t="str">
            <v>1980-1992</v>
          </cell>
          <cell r="GN134">
            <v>-1</v>
          </cell>
          <cell r="GQ134">
            <v>8599387.5436199997</v>
          </cell>
          <cell r="GR134">
            <v>476288.19521999994</v>
          </cell>
        </row>
        <row r="135">
          <cell r="GI135">
            <v>2</v>
          </cell>
          <cell r="GJ135">
            <v>3</v>
          </cell>
          <cell r="GK135" t="str">
            <v>WA</v>
          </cell>
          <cell r="GL135">
            <v>2914.5650000000001</v>
          </cell>
          <cell r="GM135" t="str">
            <v>1980-1992</v>
          </cell>
          <cell r="GN135">
            <v>-1</v>
          </cell>
          <cell r="GQ135">
            <v>18071119.078200001</v>
          </cell>
          <cell r="GR135">
            <v>1443933.7923000001</v>
          </cell>
        </row>
        <row r="136">
          <cell r="GI136">
            <v>1</v>
          </cell>
          <cell r="GJ136">
            <v>3</v>
          </cell>
          <cell r="GK136" t="str">
            <v>OR</v>
          </cell>
          <cell r="GL136">
            <v>2319.0770000000002</v>
          </cell>
          <cell r="GM136" t="str">
            <v>Pre 1980</v>
          </cell>
          <cell r="GN136">
            <v>-1</v>
          </cell>
          <cell r="GQ136">
            <v>10505349.237690002</v>
          </cell>
          <cell r="GR136">
            <v>1394368.2370200001</v>
          </cell>
        </row>
        <row r="137">
          <cell r="GI137">
            <v>1</v>
          </cell>
          <cell r="GJ137">
            <v>1</v>
          </cell>
          <cell r="GK137" t="str">
            <v>OR</v>
          </cell>
          <cell r="GL137">
            <v>2319.0770000000002</v>
          </cell>
          <cell r="GM137" t="str">
            <v>Pre 1980</v>
          </cell>
          <cell r="GN137">
            <v>-1</v>
          </cell>
          <cell r="GQ137">
            <v>10626196.340160001</v>
          </cell>
          <cell r="GR137">
            <v>636725.78112000006</v>
          </cell>
        </row>
        <row r="138">
          <cell r="GI138">
            <v>1</v>
          </cell>
          <cell r="GJ138">
            <v>1</v>
          </cell>
          <cell r="GK138" t="str">
            <v>WA</v>
          </cell>
          <cell r="GL138">
            <v>2128.8850000000002</v>
          </cell>
          <cell r="GM138" t="str">
            <v>1993-2006</v>
          </cell>
          <cell r="GN138">
            <v>-1</v>
          </cell>
          <cell r="GQ138">
            <v>11735989.494900001</v>
          </cell>
          <cell r="GR138">
            <v>638.67209954350017</v>
          </cell>
        </row>
        <row r="139">
          <cell r="GI139">
            <v>1</v>
          </cell>
          <cell r="GJ139">
            <v>1</v>
          </cell>
          <cell r="GK139" t="str">
            <v>WA</v>
          </cell>
          <cell r="GL139">
            <v>3065.65</v>
          </cell>
          <cell r="GM139" t="str">
            <v>1993-2006</v>
          </cell>
          <cell r="GN139">
            <v>-1</v>
          </cell>
          <cell r="GQ139">
            <v>13391678.895000001</v>
          </cell>
          <cell r="GR139">
            <v>519903.58350000001</v>
          </cell>
        </row>
        <row r="140">
          <cell r="GI140">
            <v>1</v>
          </cell>
          <cell r="GJ140">
            <v>2</v>
          </cell>
          <cell r="GK140" t="str">
            <v>WA</v>
          </cell>
          <cell r="GL140">
            <v>3065.65</v>
          </cell>
          <cell r="GN140">
            <v>0</v>
          </cell>
          <cell r="GQ140">
            <v>16344819.540000001</v>
          </cell>
          <cell r="GR140">
            <v>360520.44</v>
          </cell>
        </row>
        <row r="141">
          <cell r="GI141">
            <v>1</v>
          </cell>
          <cell r="GJ141">
            <v>3</v>
          </cell>
          <cell r="GK141" t="str">
            <v>ID</v>
          </cell>
          <cell r="GL141">
            <v>1211.2819999999999</v>
          </cell>
          <cell r="GM141" t="str">
            <v>Pre 1980</v>
          </cell>
          <cell r="GN141">
            <v>0</v>
          </cell>
          <cell r="GQ141">
            <v>7036143.3328799997</v>
          </cell>
          <cell r="GR141">
            <v>763253.13496819988</v>
          </cell>
        </row>
        <row r="142">
          <cell r="GI142">
            <v>2</v>
          </cell>
          <cell r="GJ142">
            <v>2</v>
          </cell>
          <cell r="GK142" t="str">
            <v>WA</v>
          </cell>
          <cell r="GL142">
            <v>2914.5650000000001</v>
          </cell>
          <cell r="GM142" t="str">
            <v>1993-2006</v>
          </cell>
          <cell r="GN142">
            <v>-1</v>
          </cell>
          <cell r="GQ142">
            <v>16251818.459549999</v>
          </cell>
          <cell r="GR142">
            <v>2571695.5734000001</v>
          </cell>
        </row>
        <row r="143">
          <cell r="GI143">
            <v>1</v>
          </cell>
          <cell r="GJ143">
            <v>3</v>
          </cell>
          <cell r="GK143" t="str">
            <v>OR</v>
          </cell>
          <cell r="GL143">
            <v>2319.0770000000002</v>
          </cell>
          <cell r="GM143" t="str">
            <v>Pre 1980</v>
          </cell>
          <cell r="GN143">
            <v>-1</v>
          </cell>
          <cell r="GQ143">
            <v>10505349.237690002</v>
          </cell>
          <cell r="GR143">
            <v>1394368.2370200001</v>
          </cell>
        </row>
        <row r="144">
          <cell r="GI144">
            <v>1</v>
          </cell>
          <cell r="GJ144">
            <v>1</v>
          </cell>
          <cell r="GK144" t="str">
            <v>WA</v>
          </cell>
          <cell r="GL144">
            <v>3065.65</v>
          </cell>
          <cell r="GM144" t="str">
            <v>Pre 1980</v>
          </cell>
          <cell r="GN144">
            <v>0</v>
          </cell>
          <cell r="GQ144">
            <v>17673043.059</v>
          </cell>
          <cell r="GR144">
            <v>69437.00315650001</v>
          </cell>
        </row>
        <row r="145">
          <cell r="GI145">
            <v>1</v>
          </cell>
          <cell r="GJ145">
            <v>1</v>
          </cell>
          <cell r="GK145" t="str">
            <v>WA</v>
          </cell>
          <cell r="GL145">
            <v>3065.65</v>
          </cell>
          <cell r="GM145" t="str">
            <v>1980-1992</v>
          </cell>
          <cell r="GN145">
            <v>-1</v>
          </cell>
          <cell r="GQ145">
            <v>17386466.096999999</v>
          </cell>
          <cell r="GR145">
            <v>430969.07700000005</v>
          </cell>
        </row>
        <row r="146">
          <cell r="GI146">
            <v>2</v>
          </cell>
          <cell r="GJ146">
            <v>3</v>
          </cell>
          <cell r="GK146" t="str">
            <v>ID</v>
          </cell>
          <cell r="GL146">
            <v>1211.2819999999999</v>
          </cell>
          <cell r="GM146" t="str">
            <v>Pre 1980</v>
          </cell>
          <cell r="GN146">
            <v>0</v>
          </cell>
          <cell r="GQ146">
            <v>8599387.5436199997</v>
          </cell>
          <cell r="GR146">
            <v>476288.19521999994</v>
          </cell>
        </row>
        <row r="147">
          <cell r="GI147">
            <v>2</v>
          </cell>
          <cell r="GJ147">
            <v>2</v>
          </cell>
          <cell r="GK147" t="str">
            <v>MT</v>
          </cell>
          <cell r="GL147">
            <v>868.42899999999997</v>
          </cell>
          <cell r="GM147" t="str">
            <v>Pre 1980</v>
          </cell>
          <cell r="GN147">
            <v>0</v>
          </cell>
          <cell r="GQ147">
            <v>6174478.0842599999</v>
          </cell>
          <cell r="GR147">
            <v>321231.88709999999</v>
          </cell>
        </row>
        <row r="148">
          <cell r="GI148">
            <v>2</v>
          </cell>
          <cell r="GJ148">
            <v>3</v>
          </cell>
          <cell r="GK148" t="str">
            <v>ID</v>
          </cell>
          <cell r="GL148">
            <v>1211.2819999999999</v>
          </cell>
          <cell r="GM148" t="str">
            <v>Pre 1980</v>
          </cell>
          <cell r="GN148">
            <v>0</v>
          </cell>
          <cell r="GQ148">
            <v>8599387.5436199997</v>
          </cell>
          <cell r="GR148">
            <v>476288.19521999994</v>
          </cell>
        </row>
        <row r="149">
          <cell r="GI149">
            <v>1</v>
          </cell>
          <cell r="GJ149">
            <v>1</v>
          </cell>
          <cell r="GK149" t="str">
            <v>WA</v>
          </cell>
          <cell r="GL149">
            <v>3065.65</v>
          </cell>
          <cell r="GM149" t="str">
            <v>Pre 1980</v>
          </cell>
          <cell r="GN149">
            <v>-1</v>
          </cell>
          <cell r="GQ149">
            <v>16900131.381000001</v>
          </cell>
          <cell r="GR149">
            <v>919.70450351500006</v>
          </cell>
        </row>
        <row r="150">
          <cell r="GI150">
            <v>2</v>
          </cell>
          <cell r="GJ150">
            <v>1</v>
          </cell>
          <cell r="GK150" t="str">
            <v>MT</v>
          </cell>
          <cell r="GL150">
            <v>868.42899999999997</v>
          </cell>
          <cell r="GM150" t="str">
            <v>Pre 1980</v>
          </cell>
          <cell r="GN150">
            <v>0</v>
          </cell>
          <cell r="GQ150">
            <v>6884470.8975</v>
          </cell>
          <cell r="GR150">
            <v>109969.16426999999</v>
          </cell>
        </row>
        <row r="151">
          <cell r="GI151">
            <v>1</v>
          </cell>
          <cell r="GJ151">
            <v>1</v>
          </cell>
          <cell r="GK151" t="str">
            <v>WA</v>
          </cell>
          <cell r="GL151">
            <v>3065.65</v>
          </cell>
          <cell r="GM151" t="str">
            <v>1980-1992</v>
          </cell>
          <cell r="GN151">
            <v>-1</v>
          </cell>
          <cell r="GQ151">
            <v>16900131.381000001</v>
          </cell>
          <cell r="GR151">
            <v>919.70450351500006</v>
          </cell>
        </row>
        <row r="152">
          <cell r="GI152">
            <v>1</v>
          </cell>
          <cell r="GJ152">
            <v>1</v>
          </cell>
          <cell r="GK152" t="str">
            <v>WA</v>
          </cell>
          <cell r="GL152">
            <v>2128.8850000000002</v>
          </cell>
          <cell r="GM152" t="str">
            <v>1980-1992</v>
          </cell>
          <cell r="GN152">
            <v>-1</v>
          </cell>
          <cell r="GQ152">
            <v>11735989.494900001</v>
          </cell>
          <cell r="GR152">
            <v>638.67209954350017</v>
          </cell>
        </row>
        <row r="153">
          <cell r="GI153">
            <v>1</v>
          </cell>
          <cell r="GJ153">
            <v>1</v>
          </cell>
          <cell r="GK153" t="str">
            <v>WA</v>
          </cell>
          <cell r="GL153">
            <v>3065.65</v>
          </cell>
          <cell r="GM153" t="str">
            <v>1980-1992</v>
          </cell>
          <cell r="GN153">
            <v>-1</v>
          </cell>
          <cell r="GQ153">
            <v>17638002.679500002</v>
          </cell>
          <cell r="GR153">
            <v>2657182.7940000002</v>
          </cell>
        </row>
        <row r="154">
          <cell r="GI154">
            <v>1</v>
          </cell>
          <cell r="GJ154">
            <v>1</v>
          </cell>
          <cell r="GK154" t="str">
            <v>WA</v>
          </cell>
          <cell r="GL154">
            <v>2128.8850000000002</v>
          </cell>
          <cell r="GM154" t="str">
            <v>1980-1992</v>
          </cell>
          <cell r="GN154">
            <v>0</v>
          </cell>
          <cell r="GQ154">
            <v>10212197.478450002</v>
          </cell>
          <cell r="GR154">
            <v>452047.44090000005</v>
          </cell>
        </row>
        <row r="155">
          <cell r="GI155">
            <v>2</v>
          </cell>
          <cell r="GJ155">
            <v>3</v>
          </cell>
          <cell r="GK155" t="str">
            <v>WA</v>
          </cell>
          <cell r="GL155">
            <v>2914.5650000000001</v>
          </cell>
          <cell r="GM155" t="str">
            <v>1993-2006</v>
          </cell>
          <cell r="GN155">
            <v>-1</v>
          </cell>
          <cell r="GQ155">
            <v>19575646.676849999</v>
          </cell>
          <cell r="GR155">
            <v>993983.24760000012</v>
          </cell>
        </row>
        <row r="156">
          <cell r="GI156">
            <v>1</v>
          </cell>
          <cell r="GJ156">
            <v>2</v>
          </cell>
          <cell r="GK156" t="str">
            <v>WA</v>
          </cell>
          <cell r="GL156">
            <v>3065.65</v>
          </cell>
          <cell r="GM156" t="str">
            <v>Pre 1980</v>
          </cell>
          <cell r="GN156">
            <v>-1</v>
          </cell>
          <cell r="GQ156">
            <v>16344819.540000001</v>
          </cell>
          <cell r="GR156">
            <v>360520.44</v>
          </cell>
        </row>
        <row r="157">
          <cell r="GI157">
            <v>3</v>
          </cell>
          <cell r="GJ157">
            <v>1</v>
          </cell>
          <cell r="GK157" t="str">
            <v>MT</v>
          </cell>
          <cell r="GL157">
            <v>868.42899999999997</v>
          </cell>
          <cell r="GM157" t="str">
            <v>1993-2006</v>
          </cell>
          <cell r="GN157">
            <v>0</v>
          </cell>
          <cell r="GQ157">
            <v>7893394.34112</v>
          </cell>
          <cell r="GR157">
            <v>87042.63867</v>
          </cell>
        </row>
        <row r="158">
          <cell r="GI158">
            <v>1</v>
          </cell>
          <cell r="GJ158">
            <v>1</v>
          </cell>
          <cell r="GK158" t="str">
            <v>OR</v>
          </cell>
          <cell r="GL158">
            <v>2319.0770000000002</v>
          </cell>
          <cell r="GM158" t="str">
            <v>Pre 1980</v>
          </cell>
          <cell r="GN158">
            <v>-1</v>
          </cell>
          <cell r="GQ158">
            <v>10626196.340160001</v>
          </cell>
          <cell r="GR158">
            <v>636725.78112000006</v>
          </cell>
        </row>
        <row r="159">
          <cell r="GI159">
            <v>3</v>
          </cell>
          <cell r="GJ159">
            <v>3</v>
          </cell>
          <cell r="GK159" t="str">
            <v>MT</v>
          </cell>
          <cell r="GL159">
            <v>868.42899999999997</v>
          </cell>
          <cell r="GM159" t="str">
            <v>1993-2006</v>
          </cell>
          <cell r="GN159">
            <v>0</v>
          </cell>
          <cell r="GQ159">
            <v>6821475.0578399999</v>
          </cell>
          <cell r="GR159">
            <v>297940.62131999998</v>
          </cell>
        </row>
        <row r="160">
          <cell r="GI160">
            <v>2</v>
          </cell>
          <cell r="GJ160">
            <v>3</v>
          </cell>
          <cell r="GK160" t="str">
            <v>ID</v>
          </cell>
          <cell r="GL160">
            <v>1211.2819999999999</v>
          </cell>
          <cell r="GM160" t="str">
            <v>1980-1992</v>
          </cell>
          <cell r="GN160">
            <v>-1</v>
          </cell>
          <cell r="GQ160">
            <v>8599387.5436199997</v>
          </cell>
          <cell r="GR160">
            <v>476288.19521999994</v>
          </cell>
        </row>
        <row r="161">
          <cell r="GI161">
            <v>1</v>
          </cell>
          <cell r="GJ161">
            <v>1</v>
          </cell>
          <cell r="GK161" t="str">
            <v>WA</v>
          </cell>
          <cell r="GL161">
            <v>3065.65</v>
          </cell>
          <cell r="GM161" t="str">
            <v>1993-2006</v>
          </cell>
          <cell r="GN161">
            <v>-1</v>
          </cell>
          <cell r="GQ161">
            <v>15623226.843</v>
          </cell>
          <cell r="GR161">
            <v>216128.38631300002</v>
          </cell>
        </row>
        <row r="162">
          <cell r="GI162">
            <v>3</v>
          </cell>
          <cell r="GJ162">
            <v>1</v>
          </cell>
          <cell r="GK162" t="str">
            <v>MT</v>
          </cell>
          <cell r="GL162">
            <v>868.42899999999997</v>
          </cell>
          <cell r="GM162" t="str">
            <v>Pre 1980</v>
          </cell>
          <cell r="GN162">
            <v>0</v>
          </cell>
          <cell r="GQ162">
            <v>6589161.6160499994</v>
          </cell>
          <cell r="GR162">
            <v>276811.74374999997</v>
          </cell>
        </row>
        <row r="163">
          <cell r="GI163">
            <v>1</v>
          </cell>
          <cell r="GJ163">
            <v>1</v>
          </cell>
          <cell r="GK163" t="str">
            <v>WA</v>
          </cell>
          <cell r="GL163">
            <v>2128.8850000000002</v>
          </cell>
          <cell r="GM163" t="str">
            <v>1993-2006</v>
          </cell>
          <cell r="GN163">
            <v>-1</v>
          </cell>
          <cell r="GQ163">
            <v>11735989.494900001</v>
          </cell>
          <cell r="GR163">
            <v>638.67209954350017</v>
          </cell>
        </row>
        <row r="164">
          <cell r="GI164">
            <v>1</v>
          </cell>
          <cell r="GJ164">
            <v>1</v>
          </cell>
          <cell r="GK164" t="str">
            <v>WA</v>
          </cell>
          <cell r="GL164">
            <v>2128.8850000000002</v>
          </cell>
          <cell r="GM164" t="str">
            <v>1980-1992</v>
          </cell>
          <cell r="GN164">
            <v>-1</v>
          </cell>
          <cell r="GQ164">
            <v>9967333.1257500015</v>
          </cell>
          <cell r="GR164">
            <v>243778.62135000003</v>
          </cell>
        </row>
        <row r="165">
          <cell r="GI165">
            <v>2</v>
          </cell>
          <cell r="GJ165">
            <v>1</v>
          </cell>
          <cell r="GK165" t="str">
            <v>MT</v>
          </cell>
          <cell r="GL165">
            <v>868.42899999999997</v>
          </cell>
          <cell r="GM165" t="str">
            <v>Pre 1980</v>
          </cell>
          <cell r="GN165">
            <v>0</v>
          </cell>
          <cell r="GQ165">
            <v>6884470.8975</v>
          </cell>
          <cell r="GR165">
            <v>109969.16426999999</v>
          </cell>
        </row>
        <row r="166">
          <cell r="GI166">
            <v>2</v>
          </cell>
          <cell r="GJ166">
            <v>3</v>
          </cell>
          <cell r="GK166" t="str">
            <v>ID</v>
          </cell>
          <cell r="GL166">
            <v>1211.2819999999999</v>
          </cell>
          <cell r="GM166" t="str">
            <v>1993-2006</v>
          </cell>
          <cell r="GN166">
            <v>0</v>
          </cell>
          <cell r="GQ166">
            <v>7407449.7171599995</v>
          </cell>
          <cell r="GR166">
            <v>1007556.4804199999</v>
          </cell>
        </row>
        <row r="167">
          <cell r="GI167">
            <v>3</v>
          </cell>
          <cell r="GJ167">
            <v>3</v>
          </cell>
          <cell r="GK167" t="str">
            <v>MT</v>
          </cell>
          <cell r="GL167">
            <v>868.42899999999997</v>
          </cell>
          <cell r="GM167" t="str">
            <v>Pre 1980</v>
          </cell>
          <cell r="GN167">
            <v>0</v>
          </cell>
          <cell r="GQ167">
            <v>6821475.0578399999</v>
          </cell>
          <cell r="GR167">
            <v>297940.62131999998</v>
          </cell>
        </row>
        <row r="168">
          <cell r="GI168">
            <v>1</v>
          </cell>
          <cell r="GJ168">
            <v>2</v>
          </cell>
          <cell r="GK168" t="str">
            <v>OR</v>
          </cell>
          <cell r="GL168">
            <v>2319.0770000000002</v>
          </cell>
          <cell r="GM168" t="str">
            <v>1993-2006</v>
          </cell>
          <cell r="GN168">
            <v>-1</v>
          </cell>
          <cell r="GQ168">
            <v>10015281.886050001</v>
          </cell>
          <cell r="GR168">
            <v>853165.23753000004</v>
          </cell>
        </row>
        <row r="169">
          <cell r="GI169">
            <v>2</v>
          </cell>
          <cell r="GJ169">
            <v>1</v>
          </cell>
          <cell r="GK169" t="str">
            <v>ID</v>
          </cell>
          <cell r="GL169">
            <v>1211.2819999999999</v>
          </cell>
          <cell r="GM169" t="str">
            <v>Pre 1980</v>
          </cell>
          <cell r="GN169">
            <v>0</v>
          </cell>
          <cell r="GQ169">
            <v>6610583.6278200001</v>
          </cell>
          <cell r="GR169">
            <v>1071475.8315600001</v>
          </cell>
        </row>
        <row r="170">
          <cell r="GI170">
            <v>3</v>
          </cell>
          <cell r="GJ170">
            <v>2</v>
          </cell>
          <cell r="GK170" t="str">
            <v>MT</v>
          </cell>
          <cell r="GL170">
            <v>868.42899999999997</v>
          </cell>
          <cell r="GM170" t="str">
            <v>1980-1992</v>
          </cell>
          <cell r="GN170">
            <v>0</v>
          </cell>
          <cell r="GQ170">
            <v>6884470.8975</v>
          </cell>
          <cell r="GR170">
            <v>109969.16426999999</v>
          </cell>
        </row>
        <row r="171">
          <cell r="GI171">
            <v>2</v>
          </cell>
          <cell r="GJ171">
            <v>2</v>
          </cell>
          <cell r="GK171" t="str">
            <v>MT</v>
          </cell>
          <cell r="GL171">
            <v>868.42899999999997</v>
          </cell>
          <cell r="GM171" t="str">
            <v>1993-2006</v>
          </cell>
          <cell r="GN171">
            <v>0</v>
          </cell>
          <cell r="GQ171">
            <v>6359245.0382999992</v>
          </cell>
          <cell r="GR171">
            <v>233537.92668</v>
          </cell>
        </row>
        <row r="172">
          <cell r="GI172">
            <v>1</v>
          </cell>
          <cell r="GJ172">
            <v>2</v>
          </cell>
          <cell r="GK172" t="str">
            <v>OR</v>
          </cell>
          <cell r="GL172">
            <v>2319.0770000000002</v>
          </cell>
          <cell r="GM172" t="str">
            <v>1993-2006</v>
          </cell>
          <cell r="GN172">
            <v>-1</v>
          </cell>
          <cell r="GQ172">
            <v>10626196.340160001</v>
          </cell>
          <cell r="GR172">
            <v>636725.78112000006</v>
          </cell>
        </row>
        <row r="173">
          <cell r="GI173">
            <v>3</v>
          </cell>
          <cell r="GJ173">
            <v>2</v>
          </cell>
          <cell r="GK173" t="str">
            <v>MT</v>
          </cell>
          <cell r="GL173">
            <v>868.42899999999997</v>
          </cell>
          <cell r="GM173" t="str">
            <v>1993-2006</v>
          </cell>
          <cell r="GN173">
            <v>0</v>
          </cell>
          <cell r="GQ173">
            <v>6884470.8975</v>
          </cell>
          <cell r="GR173">
            <v>109969.16426999999</v>
          </cell>
        </row>
        <row r="174">
          <cell r="GI174">
            <v>3</v>
          </cell>
          <cell r="GJ174">
            <v>1</v>
          </cell>
          <cell r="GK174" t="str">
            <v>MT</v>
          </cell>
          <cell r="GL174">
            <v>868.42899999999997</v>
          </cell>
          <cell r="GM174" t="str">
            <v>Pre 1980</v>
          </cell>
          <cell r="GN174">
            <v>0</v>
          </cell>
          <cell r="GQ174">
            <v>7893394.34112</v>
          </cell>
          <cell r="GR174">
            <v>87042.63867</v>
          </cell>
        </row>
        <row r="175">
          <cell r="GI175">
            <v>1</v>
          </cell>
          <cell r="GJ175">
            <v>1</v>
          </cell>
          <cell r="GK175" t="str">
            <v>OR</v>
          </cell>
          <cell r="GL175">
            <v>2128.9459999999999</v>
          </cell>
          <cell r="GM175" t="str">
            <v>1993-2006</v>
          </cell>
          <cell r="GN175">
            <v>-1</v>
          </cell>
          <cell r="GQ175">
            <v>9582811.7351999991</v>
          </cell>
          <cell r="GR175">
            <v>1872365.42808</v>
          </cell>
        </row>
        <row r="176">
          <cell r="GI176">
            <v>1</v>
          </cell>
          <cell r="GJ176">
            <v>3</v>
          </cell>
          <cell r="GK176" t="str">
            <v>OR</v>
          </cell>
          <cell r="GL176">
            <v>2319.0770000000002</v>
          </cell>
          <cell r="GM176" t="str">
            <v>Pre 1980</v>
          </cell>
          <cell r="GN176">
            <v>-1</v>
          </cell>
          <cell r="GQ176">
            <v>10494148.095780002</v>
          </cell>
          <cell r="GR176">
            <v>0</v>
          </cell>
        </row>
        <row r="177">
          <cell r="GI177">
            <v>1</v>
          </cell>
          <cell r="GJ177">
            <v>1</v>
          </cell>
          <cell r="GK177" t="str">
            <v>WA</v>
          </cell>
          <cell r="GL177">
            <v>3065.65</v>
          </cell>
          <cell r="GM177" t="str">
            <v>Pre 1980</v>
          </cell>
          <cell r="GN177">
            <v>-1</v>
          </cell>
          <cell r="GQ177">
            <v>16900131.381000001</v>
          </cell>
          <cell r="GR177">
            <v>919.70450351500006</v>
          </cell>
        </row>
        <row r="178">
          <cell r="GI178">
            <v>1</v>
          </cell>
          <cell r="GJ178">
            <v>2</v>
          </cell>
          <cell r="GK178" t="str">
            <v>OR</v>
          </cell>
          <cell r="GL178">
            <v>2319.0770000000002</v>
          </cell>
          <cell r="GM178" t="str">
            <v>Pre 1980</v>
          </cell>
          <cell r="GN178">
            <v>-1</v>
          </cell>
          <cell r="GQ178">
            <v>8804584.5474300012</v>
          </cell>
          <cell r="GR178">
            <v>935469.28026000003</v>
          </cell>
        </row>
        <row r="179">
          <cell r="GI179">
            <v>1</v>
          </cell>
          <cell r="GJ179">
            <v>3</v>
          </cell>
          <cell r="GK179" t="str">
            <v>ID</v>
          </cell>
          <cell r="GL179">
            <v>1211.2819999999999</v>
          </cell>
          <cell r="GM179" t="str">
            <v>1993-2006</v>
          </cell>
          <cell r="GN179">
            <v>-1</v>
          </cell>
          <cell r="GQ179">
            <v>7036143.3328799997</v>
          </cell>
          <cell r="GR179">
            <v>763253.13496819988</v>
          </cell>
        </row>
        <row r="180">
          <cell r="GI180">
            <v>1</v>
          </cell>
          <cell r="GJ180">
            <v>3</v>
          </cell>
          <cell r="GK180" t="str">
            <v>OR</v>
          </cell>
          <cell r="GL180">
            <v>2319.0770000000002</v>
          </cell>
          <cell r="GM180" t="str">
            <v>Pre 1980</v>
          </cell>
          <cell r="GN180">
            <v>0</v>
          </cell>
          <cell r="GQ180">
            <v>10494148.095780002</v>
          </cell>
          <cell r="GR180">
            <v>0</v>
          </cell>
        </row>
        <row r="181">
          <cell r="GI181">
            <v>1</v>
          </cell>
          <cell r="GJ181">
            <v>2</v>
          </cell>
          <cell r="GK181" t="str">
            <v>OR</v>
          </cell>
          <cell r="GL181">
            <v>2319.0770000000002</v>
          </cell>
          <cell r="GM181" t="str">
            <v>1993-2006</v>
          </cell>
          <cell r="GN181">
            <v>-1</v>
          </cell>
          <cell r="GQ181">
            <v>10494148.095780002</v>
          </cell>
          <cell r="GR181">
            <v>0</v>
          </cell>
        </row>
        <row r="182">
          <cell r="GI182">
            <v>2</v>
          </cell>
          <cell r="GJ182">
            <v>2</v>
          </cell>
          <cell r="GK182" t="str">
            <v>ID</v>
          </cell>
          <cell r="GL182">
            <v>1211.2819999999999</v>
          </cell>
          <cell r="GM182" t="str">
            <v>Pre 1980</v>
          </cell>
          <cell r="GN182">
            <v>-1</v>
          </cell>
          <cell r="GQ182">
            <v>7445823.1309200004</v>
          </cell>
          <cell r="GR182">
            <v>887421.65278819995</v>
          </cell>
        </row>
        <row r="183">
          <cell r="GI183">
            <v>1</v>
          </cell>
          <cell r="GJ183">
            <v>2</v>
          </cell>
          <cell r="GK183" t="str">
            <v>OR</v>
          </cell>
          <cell r="GL183">
            <v>2319.0770000000002</v>
          </cell>
          <cell r="GM183" t="str">
            <v>1980-1992</v>
          </cell>
          <cell r="GN183">
            <v>-1</v>
          </cell>
          <cell r="GQ183">
            <v>10626196.340160001</v>
          </cell>
          <cell r="GR183">
            <v>636725.78112000006</v>
          </cell>
        </row>
        <row r="184">
          <cell r="GI184">
            <v>2</v>
          </cell>
          <cell r="GJ184">
            <v>2</v>
          </cell>
          <cell r="GK184" t="str">
            <v>WA</v>
          </cell>
          <cell r="GL184">
            <v>2914.5650000000001</v>
          </cell>
          <cell r="GM184" t="str">
            <v>1980-1992</v>
          </cell>
          <cell r="GN184">
            <v>-1</v>
          </cell>
          <cell r="GQ184">
            <v>16251818.459549999</v>
          </cell>
          <cell r="GR184">
            <v>2571695.5734000001</v>
          </cell>
        </row>
        <row r="185">
          <cell r="GI185">
            <v>2</v>
          </cell>
          <cell r="GJ185">
            <v>2</v>
          </cell>
          <cell r="GK185" t="str">
            <v>OR</v>
          </cell>
          <cell r="GL185">
            <v>2128.9459999999999</v>
          </cell>
          <cell r="GM185" t="str">
            <v>1993-2006</v>
          </cell>
          <cell r="GN185">
            <v>0</v>
          </cell>
          <cell r="GQ185">
            <v>14014574.75502</v>
          </cell>
          <cell r="GR185">
            <v>434304.984</v>
          </cell>
        </row>
        <row r="186">
          <cell r="GI186">
            <v>1</v>
          </cell>
          <cell r="GJ186">
            <v>1</v>
          </cell>
          <cell r="GK186" t="str">
            <v>WA</v>
          </cell>
          <cell r="GL186">
            <v>3065.65</v>
          </cell>
          <cell r="GM186" t="str">
            <v>1980-1992</v>
          </cell>
          <cell r="GN186">
            <v>0</v>
          </cell>
          <cell r="GQ186">
            <v>16900131.381000001</v>
          </cell>
          <cell r="GR186">
            <v>919.70450351500006</v>
          </cell>
        </row>
        <row r="187">
          <cell r="GI187">
            <v>3</v>
          </cell>
          <cell r="GJ187">
            <v>1</v>
          </cell>
          <cell r="GK187" t="str">
            <v>MT</v>
          </cell>
          <cell r="GL187">
            <v>868.42899999999997</v>
          </cell>
          <cell r="GM187" t="str">
            <v>Pre 1980</v>
          </cell>
          <cell r="GN187">
            <v>0</v>
          </cell>
          <cell r="GQ187">
            <v>7893394.34112</v>
          </cell>
          <cell r="GR187">
            <v>87042.63867</v>
          </cell>
        </row>
        <row r="188">
          <cell r="GI188">
            <v>2</v>
          </cell>
          <cell r="GJ188">
            <v>3</v>
          </cell>
          <cell r="GK188" t="str">
            <v>WA</v>
          </cell>
          <cell r="GL188">
            <v>2914.5650000000001</v>
          </cell>
          <cell r="GM188" t="str">
            <v>Pre 1980</v>
          </cell>
          <cell r="GN188">
            <v>-1</v>
          </cell>
          <cell r="GQ188">
            <v>18071119.078200001</v>
          </cell>
          <cell r="GR188">
            <v>1443933.7923000001</v>
          </cell>
        </row>
        <row r="189">
          <cell r="GI189">
            <v>2</v>
          </cell>
          <cell r="GJ189">
            <v>1</v>
          </cell>
          <cell r="GK189" t="str">
            <v>ID</v>
          </cell>
          <cell r="GL189">
            <v>1211.2819999999999</v>
          </cell>
          <cell r="GM189" t="str">
            <v>1980-1992</v>
          </cell>
          <cell r="GN189">
            <v>0</v>
          </cell>
          <cell r="GQ189">
            <v>6610583.6278200001</v>
          </cell>
          <cell r="GR189">
            <v>1071475.8315600001</v>
          </cell>
        </row>
        <row r="190">
          <cell r="GI190">
            <v>1</v>
          </cell>
          <cell r="GJ190">
            <v>3</v>
          </cell>
          <cell r="GK190" t="str">
            <v>ID</v>
          </cell>
          <cell r="GL190">
            <v>1211.2819999999999</v>
          </cell>
          <cell r="GM190" t="str">
            <v>1980-1992</v>
          </cell>
          <cell r="GN190">
            <v>0</v>
          </cell>
          <cell r="GQ190">
            <v>6535762.7386799995</v>
          </cell>
          <cell r="GR190">
            <v>915656.51508000004</v>
          </cell>
        </row>
        <row r="191">
          <cell r="GI191">
            <v>1</v>
          </cell>
          <cell r="GJ191">
            <v>2</v>
          </cell>
          <cell r="GK191" t="str">
            <v>WA</v>
          </cell>
          <cell r="GL191">
            <v>3065.65</v>
          </cell>
          <cell r="GM191" t="str">
            <v>1980-1992</v>
          </cell>
          <cell r="GN191">
            <v>0</v>
          </cell>
          <cell r="GQ191">
            <v>16344819.540000001</v>
          </cell>
          <cell r="GR191">
            <v>360520.44</v>
          </cell>
        </row>
        <row r="192">
          <cell r="GI192">
            <v>1</v>
          </cell>
          <cell r="GJ192">
            <v>3</v>
          </cell>
          <cell r="GK192" t="str">
            <v>ID</v>
          </cell>
          <cell r="GL192">
            <v>1211.2819999999999</v>
          </cell>
          <cell r="GM192" t="str">
            <v>Pre 1980</v>
          </cell>
          <cell r="GN192">
            <v>0</v>
          </cell>
          <cell r="GQ192">
            <v>7036143.3328799997</v>
          </cell>
          <cell r="GR192">
            <v>763253.13496819988</v>
          </cell>
        </row>
        <row r="193">
          <cell r="GI193">
            <v>3</v>
          </cell>
          <cell r="GJ193">
            <v>2</v>
          </cell>
          <cell r="GK193" t="str">
            <v>MT</v>
          </cell>
          <cell r="GL193">
            <v>868.42899999999997</v>
          </cell>
          <cell r="GM193" t="str">
            <v>1993-2006</v>
          </cell>
          <cell r="GN193">
            <v>0</v>
          </cell>
          <cell r="GQ193">
            <v>6359245.0382999992</v>
          </cell>
          <cell r="GR193">
            <v>233537.92668</v>
          </cell>
        </row>
        <row r="194">
          <cell r="GI194">
            <v>3</v>
          </cell>
          <cell r="GJ194">
            <v>1</v>
          </cell>
          <cell r="GK194" t="str">
            <v>ID</v>
          </cell>
          <cell r="GL194">
            <v>1211.2819999999999</v>
          </cell>
          <cell r="GM194" t="str">
            <v>Pre 1980</v>
          </cell>
          <cell r="GN194">
            <v>0</v>
          </cell>
          <cell r="GQ194">
            <v>9061249.3702199999</v>
          </cell>
          <cell r="GR194">
            <v>373014.29189999995</v>
          </cell>
        </row>
        <row r="195">
          <cell r="GI195">
            <v>1</v>
          </cell>
          <cell r="GJ195">
            <v>1</v>
          </cell>
          <cell r="GK195" t="str">
            <v>WA</v>
          </cell>
          <cell r="GL195">
            <v>2128.8850000000002</v>
          </cell>
          <cell r="GM195" t="str">
            <v>1980-1992</v>
          </cell>
          <cell r="GN195">
            <v>-1</v>
          </cell>
          <cell r="GQ195">
            <v>10500938.151000002</v>
          </cell>
          <cell r="GR195">
            <v>101803.28070000002</v>
          </cell>
        </row>
        <row r="196">
          <cell r="GI196">
            <v>1</v>
          </cell>
          <cell r="GJ196">
            <v>2</v>
          </cell>
          <cell r="GK196" t="str">
            <v>OR</v>
          </cell>
          <cell r="GL196">
            <v>2319.0770000000002</v>
          </cell>
          <cell r="GM196" t="str">
            <v>Pre 1980</v>
          </cell>
          <cell r="GN196">
            <v>-1</v>
          </cell>
          <cell r="GQ196">
            <v>11139987.849510001</v>
          </cell>
          <cell r="GR196">
            <v>684034.95192000002</v>
          </cell>
        </row>
        <row r="197">
          <cell r="GI197">
            <v>3</v>
          </cell>
          <cell r="GJ197">
            <v>1</v>
          </cell>
          <cell r="GK197" t="str">
            <v>MT</v>
          </cell>
          <cell r="GL197">
            <v>868.42899999999997</v>
          </cell>
          <cell r="GM197" t="str">
            <v>1993-2006</v>
          </cell>
          <cell r="GN197">
            <v>0</v>
          </cell>
          <cell r="GQ197">
            <v>6359245.0382999992</v>
          </cell>
          <cell r="GR197">
            <v>233537.92668</v>
          </cell>
        </row>
        <row r="198">
          <cell r="GI198">
            <v>3</v>
          </cell>
          <cell r="GJ198">
            <v>1</v>
          </cell>
          <cell r="GK198" t="str">
            <v>MT</v>
          </cell>
          <cell r="GL198">
            <v>868.42899999999997</v>
          </cell>
          <cell r="GM198" t="str">
            <v>1980-1992</v>
          </cell>
          <cell r="GN198">
            <v>0</v>
          </cell>
          <cell r="GQ198">
            <v>6589161.6160499994</v>
          </cell>
          <cell r="GR198">
            <v>276811.74374999997</v>
          </cell>
        </row>
        <row r="199">
          <cell r="GI199">
            <v>1</v>
          </cell>
          <cell r="GJ199">
            <v>1</v>
          </cell>
          <cell r="GK199" t="str">
            <v>OR</v>
          </cell>
          <cell r="GL199">
            <v>2319.0770000000002</v>
          </cell>
          <cell r="GM199" t="str">
            <v>1980-1992</v>
          </cell>
          <cell r="GN199">
            <v>-1</v>
          </cell>
          <cell r="GQ199">
            <v>9881146.4723700024</v>
          </cell>
          <cell r="GR199">
            <v>942565.65588000009</v>
          </cell>
        </row>
        <row r="200">
          <cell r="GI200">
            <v>3</v>
          </cell>
          <cell r="GJ200">
            <v>1</v>
          </cell>
          <cell r="GK200" t="str">
            <v>MT</v>
          </cell>
          <cell r="GL200">
            <v>868.42899999999997</v>
          </cell>
          <cell r="GM200" t="str">
            <v>1993-2006</v>
          </cell>
          <cell r="GN200">
            <v>0</v>
          </cell>
          <cell r="GQ200">
            <v>7893394.34112</v>
          </cell>
          <cell r="GR200">
            <v>87042.63867</v>
          </cell>
        </row>
        <row r="201">
          <cell r="GI201">
            <v>1</v>
          </cell>
          <cell r="GJ201">
            <v>1</v>
          </cell>
          <cell r="GK201" t="str">
            <v>WA</v>
          </cell>
          <cell r="GL201">
            <v>3065.65</v>
          </cell>
          <cell r="GM201" t="str">
            <v>1980-1992</v>
          </cell>
          <cell r="GN201">
            <v>0</v>
          </cell>
          <cell r="GQ201">
            <v>15623226.843</v>
          </cell>
          <cell r="GR201">
            <v>216128.38631300002</v>
          </cell>
        </row>
        <row r="202">
          <cell r="GI202">
            <v>1</v>
          </cell>
          <cell r="GJ202">
            <v>3</v>
          </cell>
          <cell r="GK202" t="str">
            <v>ID</v>
          </cell>
          <cell r="GL202">
            <v>1211.2819999999999</v>
          </cell>
          <cell r="GM202" t="str">
            <v>1993-2006</v>
          </cell>
          <cell r="GN202">
            <v>-1</v>
          </cell>
          <cell r="GQ202">
            <v>7036143.3328799997</v>
          </cell>
          <cell r="GR202">
            <v>763253.13496819988</v>
          </cell>
        </row>
        <row r="203">
          <cell r="GI203">
            <v>1</v>
          </cell>
          <cell r="GJ203">
            <v>3</v>
          </cell>
          <cell r="GK203" t="str">
            <v>ID</v>
          </cell>
          <cell r="GL203">
            <v>1211.2819999999999</v>
          </cell>
          <cell r="GM203" t="str">
            <v>Post 2006</v>
          </cell>
          <cell r="GN203">
            <v>-1</v>
          </cell>
          <cell r="GQ203">
            <v>6610583.6278200001</v>
          </cell>
          <cell r="GR203">
            <v>1071475.8315600001</v>
          </cell>
        </row>
        <row r="204">
          <cell r="GI204">
            <v>1</v>
          </cell>
          <cell r="GJ204">
            <v>3</v>
          </cell>
          <cell r="GK204" t="str">
            <v>ID</v>
          </cell>
          <cell r="GL204">
            <v>1211.2819999999999</v>
          </cell>
          <cell r="GM204" t="str">
            <v>1993-2006</v>
          </cell>
          <cell r="GN204">
            <v>-1</v>
          </cell>
          <cell r="GQ204">
            <v>7036143.3328799997</v>
          </cell>
          <cell r="GR204">
            <v>763253.13496819988</v>
          </cell>
        </row>
        <row r="205">
          <cell r="GI205">
            <v>2</v>
          </cell>
          <cell r="GJ205">
            <v>3</v>
          </cell>
          <cell r="GK205" t="str">
            <v>WA</v>
          </cell>
          <cell r="GL205">
            <v>2914.5650000000001</v>
          </cell>
          <cell r="GM205" t="str">
            <v>Pre 1980</v>
          </cell>
          <cell r="GN205">
            <v>-1</v>
          </cell>
          <cell r="GQ205">
            <v>18071119.078200001</v>
          </cell>
          <cell r="GR205">
            <v>1443933.7923000001</v>
          </cell>
        </row>
        <row r="206">
          <cell r="GI206">
            <v>1</v>
          </cell>
          <cell r="GJ206">
            <v>1</v>
          </cell>
          <cell r="GK206" t="str">
            <v>OR</v>
          </cell>
          <cell r="GL206">
            <v>2319.0770000000002</v>
          </cell>
          <cell r="GM206" t="str">
            <v>Pre 1980</v>
          </cell>
          <cell r="GN206">
            <v>-1</v>
          </cell>
          <cell r="GQ206">
            <v>10626196.340160001</v>
          </cell>
          <cell r="GR206">
            <v>636725.78112000006</v>
          </cell>
        </row>
        <row r="207">
          <cell r="GI207">
            <v>1</v>
          </cell>
          <cell r="GJ207">
            <v>3</v>
          </cell>
          <cell r="GK207" t="str">
            <v>WA</v>
          </cell>
          <cell r="GL207">
            <v>2914.5650000000001</v>
          </cell>
          <cell r="GM207" t="str">
            <v>1993-2006</v>
          </cell>
          <cell r="GN207">
            <v>-1</v>
          </cell>
          <cell r="GQ207">
            <v>16525146.365250001</v>
          </cell>
          <cell r="GR207">
            <v>2931586.0596000003</v>
          </cell>
        </row>
        <row r="208">
          <cell r="GI208">
            <v>1</v>
          </cell>
          <cell r="GJ208">
            <v>2</v>
          </cell>
          <cell r="GK208" t="str">
            <v>OR</v>
          </cell>
          <cell r="GL208">
            <v>2319.0770000000002</v>
          </cell>
          <cell r="GM208" t="str">
            <v>1980-1992</v>
          </cell>
          <cell r="GN208">
            <v>-1</v>
          </cell>
          <cell r="GQ208">
            <v>10626196.340160001</v>
          </cell>
          <cell r="GR208">
            <v>636725.78112000006</v>
          </cell>
        </row>
        <row r="209">
          <cell r="GI209">
            <v>2</v>
          </cell>
          <cell r="GJ209">
            <v>1</v>
          </cell>
          <cell r="GK209" t="str">
            <v>ID</v>
          </cell>
          <cell r="GL209">
            <v>1211.2819999999999</v>
          </cell>
          <cell r="GM209" t="str">
            <v>Post 2006</v>
          </cell>
          <cell r="GN209">
            <v>-1</v>
          </cell>
          <cell r="GQ209">
            <v>8353957.5847799992</v>
          </cell>
          <cell r="GR209">
            <v>415094.22858</v>
          </cell>
        </row>
        <row r="210">
          <cell r="GI210">
            <v>2</v>
          </cell>
          <cell r="GJ210">
            <v>1</v>
          </cell>
          <cell r="GK210" t="str">
            <v>MT</v>
          </cell>
          <cell r="GL210">
            <v>868.42899999999997</v>
          </cell>
          <cell r="GM210" t="str">
            <v>Pre 1980</v>
          </cell>
          <cell r="GN210">
            <v>-1</v>
          </cell>
          <cell r="GQ210">
            <v>6884470.8975</v>
          </cell>
          <cell r="GR210">
            <v>109969.16426999999</v>
          </cell>
        </row>
        <row r="211">
          <cell r="GI211">
            <v>3</v>
          </cell>
          <cell r="GJ211">
            <v>1</v>
          </cell>
          <cell r="GK211" t="str">
            <v>MT</v>
          </cell>
          <cell r="GL211">
            <v>868.42899999999997</v>
          </cell>
          <cell r="GM211" t="str">
            <v>1980-1992</v>
          </cell>
          <cell r="GN211">
            <v>0</v>
          </cell>
          <cell r="GQ211">
            <v>6589161.6160499994</v>
          </cell>
          <cell r="GR211">
            <v>276811.74374999997</v>
          </cell>
        </row>
        <row r="212">
          <cell r="GI212">
            <v>1</v>
          </cell>
          <cell r="GJ212">
            <v>2</v>
          </cell>
          <cell r="GK212" t="str">
            <v>WA</v>
          </cell>
          <cell r="GL212">
            <v>3065.65</v>
          </cell>
          <cell r="GM212" t="str">
            <v>1993-2006</v>
          </cell>
          <cell r="GN212">
            <v>-1</v>
          </cell>
          <cell r="GQ212">
            <v>16344819.540000001</v>
          </cell>
          <cell r="GR212">
            <v>360520.44</v>
          </cell>
        </row>
        <row r="213">
          <cell r="GI213">
            <v>1</v>
          </cell>
          <cell r="GJ213">
            <v>3</v>
          </cell>
          <cell r="GK213" t="str">
            <v>ID</v>
          </cell>
          <cell r="GL213">
            <v>1211.2819999999999</v>
          </cell>
          <cell r="GM213" t="str">
            <v>Pre 1980</v>
          </cell>
          <cell r="GN213">
            <v>-1</v>
          </cell>
          <cell r="GQ213">
            <v>7036143.3328799997</v>
          </cell>
          <cell r="GR213">
            <v>763253.13496819988</v>
          </cell>
        </row>
        <row r="214">
          <cell r="GI214">
            <v>3</v>
          </cell>
          <cell r="GJ214">
            <v>1</v>
          </cell>
          <cell r="GK214" t="str">
            <v>ID</v>
          </cell>
          <cell r="GL214">
            <v>1211.2819999999999</v>
          </cell>
          <cell r="GM214" t="str">
            <v>1980-1992</v>
          </cell>
          <cell r="GN214">
            <v>0</v>
          </cell>
          <cell r="GQ214">
            <v>8353957.5847799992</v>
          </cell>
          <cell r="GR214">
            <v>415094.22858</v>
          </cell>
        </row>
        <row r="215">
          <cell r="GI215">
            <v>1</v>
          </cell>
          <cell r="GJ215">
            <v>1</v>
          </cell>
          <cell r="GK215" t="str">
            <v>OR</v>
          </cell>
          <cell r="GL215">
            <v>2319.0770000000002</v>
          </cell>
          <cell r="GM215" t="str">
            <v>1993-2006</v>
          </cell>
          <cell r="GN215">
            <v>-1</v>
          </cell>
          <cell r="GQ215">
            <v>10626196.340160001</v>
          </cell>
          <cell r="GR215">
            <v>636725.78112000006</v>
          </cell>
        </row>
        <row r="216">
          <cell r="GI216">
            <v>2</v>
          </cell>
          <cell r="GJ216">
            <v>2</v>
          </cell>
          <cell r="GK216" t="str">
            <v>OR</v>
          </cell>
          <cell r="GL216">
            <v>2128.9459999999999</v>
          </cell>
          <cell r="GM216" t="str">
            <v>Pre 1980</v>
          </cell>
          <cell r="GN216">
            <v>0</v>
          </cell>
          <cell r="GQ216">
            <v>14397465.693119999</v>
          </cell>
          <cell r="GR216">
            <v>404670.05567999999</v>
          </cell>
        </row>
        <row r="217">
          <cell r="GI217">
            <v>2</v>
          </cell>
          <cell r="GJ217">
            <v>2</v>
          </cell>
          <cell r="GK217" t="str">
            <v>OR</v>
          </cell>
          <cell r="GL217">
            <v>2128.9459999999999</v>
          </cell>
          <cell r="GM217" t="str">
            <v>1980-1992</v>
          </cell>
          <cell r="GN217">
            <v>0</v>
          </cell>
          <cell r="GQ217">
            <v>14397465.693119999</v>
          </cell>
          <cell r="GR217">
            <v>404670.05567999999</v>
          </cell>
        </row>
        <row r="218">
          <cell r="GI218">
            <v>2</v>
          </cell>
          <cell r="GJ218">
            <v>3</v>
          </cell>
          <cell r="GK218" t="str">
            <v>WA</v>
          </cell>
          <cell r="GL218">
            <v>2914.5650000000001</v>
          </cell>
          <cell r="GM218" t="str">
            <v>1980-1992</v>
          </cell>
          <cell r="GN218">
            <v>-1</v>
          </cell>
          <cell r="GQ218">
            <v>21482733.993299998</v>
          </cell>
          <cell r="GR218">
            <v>1149358.7077500001</v>
          </cell>
        </row>
        <row r="219">
          <cell r="GI219">
            <v>2</v>
          </cell>
          <cell r="GJ219">
            <v>2</v>
          </cell>
          <cell r="GK219" t="str">
            <v>OR</v>
          </cell>
          <cell r="GL219">
            <v>2128.9459999999999</v>
          </cell>
          <cell r="GM219" t="str">
            <v>Pre 1980</v>
          </cell>
          <cell r="GN219">
            <v>-1</v>
          </cell>
          <cell r="GQ219">
            <v>14397465.693119999</v>
          </cell>
          <cell r="GR219">
            <v>404670.05567999999</v>
          </cell>
        </row>
        <row r="220">
          <cell r="GI220">
            <v>1</v>
          </cell>
          <cell r="GJ220">
            <v>3</v>
          </cell>
          <cell r="GK220" t="str">
            <v>ID</v>
          </cell>
          <cell r="GL220">
            <v>1211.2819999999999</v>
          </cell>
          <cell r="GM220" t="str">
            <v>Pre 1980</v>
          </cell>
          <cell r="GN220">
            <v>-1</v>
          </cell>
          <cell r="GQ220">
            <v>7036143.3328799997</v>
          </cell>
          <cell r="GR220">
            <v>763253.13496819988</v>
          </cell>
        </row>
        <row r="221">
          <cell r="GI221">
            <v>1</v>
          </cell>
          <cell r="GJ221">
            <v>2</v>
          </cell>
          <cell r="GK221" t="str">
            <v>OR</v>
          </cell>
          <cell r="GL221">
            <v>2319.0770000000002</v>
          </cell>
          <cell r="GM221" t="str">
            <v>Pre 1980</v>
          </cell>
          <cell r="GN221">
            <v>-1</v>
          </cell>
          <cell r="GQ221">
            <v>10626196.340160001</v>
          </cell>
          <cell r="GR221">
            <v>636725.78112000006</v>
          </cell>
        </row>
        <row r="222">
          <cell r="GI222">
            <v>1</v>
          </cell>
          <cell r="GJ222">
            <v>2</v>
          </cell>
          <cell r="GK222" t="str">
            <v>OR</v>
          </cell>
          <cell r="GL222">
            <v>2319.0770000000002</v>
          </cell>
          <cell r="GM222" t="str">
            <v>Pre 1980</v>
          </cell>
          <cell r="GN222">
            <v>-1</v>
          </cell>
          <cell r="GQ222">
            <v>10626196.340160001</v>
          </cell>
          <cell r="GR222">
            <v>636725.78112000006</v>
          </cell>
        </row>
        <row r="223">
          <cell r="GI223">
            <v>1</v>
          </cell>
          <cell r="GJ223">
            <v>1</v>
          </cell>
          <cell r="GK223" t="str">
            <v>WA</v>
          </cell>
          <cell r="GL223">
            <v>2128.8850000000002</v>
          </cell>
          <cell r="GM223" t="str">
            <v>1980-1992</v>
          </cell>
          <cell r="GN223">
            <v>-1</v>
          </cell>
          <cell r="GQ223">
            <v>11735989.494900001</v>
          </cell>
          <cell r="GR223">
            <v>638.67209954350017</v>
          </cell>
        </row>
        <row r="224">
          <cell r="GI224">
            <v>1</v>
          </cell>
          <cell r="GJ224">
            <v>1</v>
          </cell>
          <cell r="GK224" t="str">
            <v>OR</v>
          </cell>
          <cell r="GL224">
            <v>2319.0770000000002</v>
          </cell>
          <cell r="GM224" t="str">
            <v>1980-1992</v>
          </cell>
          <cell r="GN224">
            <v>-1</v>
          </cell>
          <cell r="GQ224">
            <v>9881146.4723700024</v>
          </cell>
          <cell r="GR224">
            <v>942565.65588000009</v>
          </cell>
        </row>
        <row r="225">
          <cell r="GI225">
            <v>1</v>
          </cell>
          <cell r="GJ225">
            <v>1</v>
          </cell>
          <cell r="GK225" t="str">
            <v>OR</v>
          </cell>
          <cell r="GL225">
            <v>2319.0770000000002</v>
          </cell>
          <cell r="GM225" t="str">
            <v>1980-1992</v>
          </cell>
          <cell r="GN225">
            <v>-1</v>
          </cell>
          <cell r="GQ225">
            <v>10494148.095780002</v>
          </cell>
          <cell r="GR225">
            <v>0</v>
          </cell>
        </row>
        <row r="226">
          <cell r="GI226">
            <v>1</v>
          </cell>
          <cell r="GJ226">
            <v>1</v>
          </cell>
          <cell r="GK226" t="str">
            <v>WA</v>
          </cell>
          <cell r="GL226">
            <v>2128.8850000000002</v>
          </cell>
          <cell r="GM226" t="str">
            <v>Pre 1980</v>
          </cell>
          <cell r="GN226">
            <v>-1</v>
          </cell>
          <cell r="GQ226">
            <v>9967333.1257500015</v>
          </cell>
          <cell r="GR226">
            <v>243778.62135000003</v>
          </cell>
        </row>
        <row r="227">
          <cell r="GI227">
            <v>1</v>
          </cell>
          <cell r="GJ227">
            <v>3</v>
          </cell>
          <cell r="GK227" t="str">
            <v>ID</v>
          </cell>
          <cell r="GL227">
            <v>1211.2819999999999</v>
          </cell>
          <cell r="GM227" t="str">
            <v>1980-1992</v>
          </cell>
          <cell r="GN227">
            <v>-1</v>
          </cell>
          <cell r="GQ227">
            <v>6610583.6278200001</v>
          </cell>
          <cell r="GR227">
            <v>1071475.8315600001</v>
          </cell>
        </row>
        <row r="228">
          <cell r="GI228">
            <v>3</v>
          </cell>
          <cell r="GJ228">
            <v>1</v>
          </cell>
          <cell r="GK228" t="str">
            <v>MT</v>
          </cell>
          <cell r="GL228">
            <v>868.42899999999997</v>
          </cell>
          <cell r="GM228" t="str">
            <v>1980-1992</v>
          </cell>
          <cell r="GN228">
            <v>0</v>
          </cell>
          <cell r="GQ228">
            <v>7893394.34112</v>
          </cell>
          <cell r="GR228">
            <v>87042.63867</v>
          </cell>
        </row>
        <row r="229">
          <cell r="GI229">
            <v>2</v>
          </cell>
          <cell r="GJ229">
            <v>3</v>
          </cell>
          <cell r="GK229" t="str">
            <v>WA</v>
          </cell>
          <cell r="GL229">
            <v>2914.5650000000001</v>
          </cell>
          <cell r="GM229" t="str">
            <v>Pre 1980</v>
          </cell>
          <cell r="GN229">
            <v>-1</v>
          </cell>
          <cell r="GQ229">
            <v>21482733.993299998</v>
          </cell>
          <cell r="GR229">
            <v>1149358.7077500001</v>
          </cell>
        </row>
        <row r="230">
          <cell r="GI230">
            <v>1</v>
          </cell>
          <cell r="GJ230">
            <v>1</v>
          </cell>
          <cell r="GK230" t="str">
            <v>WA</v>
          </cell>
          <cell r="GL230">
            <v>2128.8850000000002</v>
          </cell>
          <cell r="GM230" t="str">
            <v>1980-1992</v>
          </cell>
          <cell r="GN230">
            <v>-1</v>
          </cell>
          <cell r="GQ230">
            <v>11735989.494900001</v>
          </cell>
          <cell r="GR230">
            <v>638.67209954350017</v>
          </cell>
        </row>
        <row r="231">
          <cell r="GI231">
            <v>3</v>
          </cell>
          <cell r="GJ231">
            <v>2</v>
          </cell>
          <cell r="GK231" t="str">
            <v>MT</v>
          </cell>
          <cell r="GL231">
            <v>868.42899999999997</v>
          </cell>
          <cell r="GM231" t="str">
            <v>Pre 1980</v>
          </cell>
          <cell r="GN231">
            <v>0</v>
          </cell>
          <cell r="GQ231">
            <v>6589161.6160499994</v>
          </cell>
          <cell r="GR231">
            <v>276811.74374999997</v>
          </cell>
        </row>
        <row r="232">
          <cell r="GI232">
            <v>2</v>
          </cell>
          <cell r="GJ232">
            <v>2</v>
          </cell>
          <cell r="GK232" t="str">
            <v>ID</v>
          </cell>
          <cell r="GL232">
            <v>1211.2819999999999</v>
          </cell>
          <cell r="GM232" t="str">
            <v>Pre 1980</v>
          </cell>
          <cell r="GN232">
            <v>-1</v>
          </cell>
          <cell r="GQ232">
            <v>8353957.5847799992</v>
          </cell>
          <cell r="GR232">
            <v>415094.22858</v>
          </cell>
        </row>
        <row r="233">
          <cell r="GI233">
            <v>1</v>
          </cell>
          <cell r="GJ233">
            <v>1</v>
          </cell>
          <cell r="GK233" t="str">
            <v>WA</v>
          </cell>
          <cell r="GL233">
            <v>2128.8850000000002</v>
          </cell>
          <cell r="GM233" t="str">
            <v>1993-2006</v>
          </cell>
          <cell r="GN233">
            <v>0</v>
          </cell>
          <cell r="GQ233">
            <v>11160807.345600002</v>
          </cell>
          <cell r="GR233">
            <v>44323.385700000006</v>
          </cell>
        </row>
        <row r="234">
          <cell r="GI234">
            <v>3</v>
          </cell>
          <cell r="GJ234">
            <v>1</v>
          </cell>
          <cell r="GK234" t="str">
            <v>ID</v>
          </cell>
          <cell r="GL234">
            <v>1211.2819999999999</v>
          </cell>
          <cell r="GM234" t="str">
            <v>Pre 1980</v>
          </cell>
          <cell r="GN234">
            <v>0</v>
          </cell>
          <cell r="GQ234">
            <v>8095591.1341799991</v>
          </cell>
          <cell r="GR234">
            <v>660814.89509999985</v>
          </cell>
        </row>
        <row r="235">
          <cell r="GI235">
            <v>1</v>
          </cell>
          <cell r="GJ235">
            <v>3</v>
          </cell>
          <cell r="GK235" t="str">
            <v>WA</v>
          </cell>
          <cell r="GL235">
            <v>2914.5650000000001</v>
          </cell>
          <cell r="GM235" t="str">
            <v>1993-2006</v>
          </cell>
          <cell r="GN235">
            <v>-1</v>
          </cell>
          <cell r="GQ235">
            <v>14104192.09365</v>
          </cell>
          <cell r="GR235">
            <v>2433108.00765</v>
          </cell>
        </row>
        <row r="236">
          <cell r="GI236">
            <v>1</v>
          </cell>
          <cell r="GJ236">
            <v>3</v>
          </cell>
          <cell r="GK236" t="str">
            <v>OR</v>
          </cell>
          <cell r="GL236">
            <v>2128.9459999999999</v>
          </cell>
          <cell r="GM236" t="str">
            <v>1993-2006</v>
          </cell>
          <cell r="GN236">
            <v>0</v>
          </cell>
          <cell r="GQ236">
            <v>11080716.85134</v>
          </cell>
          <cell r="GR236">
            <v>1244986.3313399998</v>
          </cell>
        </row>
        <row r="237">
          <cell r="GI237">
            <v>2</v>
          </cell>
          <cell r="GJ237">
            <v>2</v>
          </cell>
          <cell r="GK237" t="str">
            <v>WA</v>
          </cell>
          <cell r="GL237">
            <v>2914.5650000000001</v>
          </cell>
          <cell r="GM237" t="str">
            <v>Pre 1980</v>
          </cell>
          <cell r="GN237">
            <v>-1</v>
          </cell>
          <cell r="GQ237">
            <v>17607353.4954</v>
          </cell>
          <cell r="GR237">
            <v>1252971.4934999999</v>
          </cell>
        </row>
        <row r="238">
          <cell r="GI238">
            <v>2</v>
          </cell>
          <cell r="GJ238">
            <v>3</v>
          </cell>
          <cell r="GK238" t="str">
            <v>WA</v>
          </cell>
          <cell r="GL238">
            <v>2914.5650000000001</v>
          </cell>
          <cell r="GM238" t="str">
            <v>Pre 1980</v>
          </cell>
          <cell r="GN238">
            <v>-1</v>
          </cell>
          <cell r="GQ238">
            <v>21482733.993299998</v>
          </cell>
          <cell r="GR238">
            <v>1149358.7077500001</v>
          </cell>
        </row>
        <row r="239">
          <cell r="GI239">
            <v>3</v>
          </cell>
          <cell r="GJ239">
            <v>1</v>
          </cell>
          <cell r="GK239" t="str">
            <v>ID</v>
          </cell>
          <cell r="GL239">
            <v>1211.2819999999999</v>
          </cell>
          <cell r="GM239" t="str">
            <v>Post 2006</v>
          </cell>
          <cell r="GN239">
            <v>-1</v>
          </cell>
          <cell r="GQ239">
            <v>9415294.9859999996</v>
          </cell>
          <cell r="GR239">
            <v>296340.14130000002</v>
          </cell>
        </row>
        <row r="240">
          <cell r="GI240">
            <v>3</v>
          </cell>
          <cell r="GJ240">
            <v>3</v>
          </cell>
          <cell r="GK240" t="str">
            <v>MT</v>
          </cell>
          <cell r="GL240">
            <v>868.42899999999997</v>
          </cell>
          <cell r="GM240" t="str">
            <v>Pre 1980</v>
          </cell>
          <cell r="GN240">
            <v>0</v>
          </cell>
          <cell r="GQ240">
            <v>6821475.0578399999</v>
          </cell>
          <cell r="GR240">
            <v>297940.62131999998</v>
          </cell>
        </row>
        <row r="241">
          <cell r="GI241">
            <v>1</v>
          </cell>
          <cell r="GJ241">
            <v>3</v>
          </cell>
          <cell r="GK241" t="str">
            <v>ID</v>
          </cell>
          <cell r="GL241">
            <v>1211.2819999999999</v>
          </cell>
          <cell r="GM241" t="str">
            <v>1993-2006</v>
          </cell>
          <cell r="GN241">
            <v>0</v>
          </cell>
          <cell r="GQ241">
            <v>6535762.7386799995</v>
          </cell>
          <cell r="GR241">
            <v>915656.51508000004</v>
          </cell>
        </row>
        <row r="242">
          <cell r="GI242">
            <v>1</v>
          </cell>
          <cell r="GJ242">
            <v>2</v>
          </cell>
          <cell r="GK242" t="str">
            <v>WA</v>
          </cell>
          <cell r="GL242">
            <v>3065.65</v>
          </cell>
          <cell r="GM242" t="str">
            <v>Pre 1980</v>
          </cell>
          <cell r="GN242">
            <v>-1</v>
          </cell>
          <cell r="GQ242">
            <v>16344819.540000001</v>
          </cell>
          <cell r="GR242">
            <v>360520.44</v>
          </cell>
        </row>
        <row r="243">
          <cell r="GI243">
            <v>3</v>
          </cell>
          <cell r="GJ243">
            <v>1</v>
          </cell>
          <cell r="GK243" t="str">
            <v>MT</v>
          </cell>
          <cell r="GL243">
            <v>868.42899999999997</v>
          </cell>
          <cell r="GN243">
            <v>0</v>
          </cell>
          <cell r="GQ243">
            <v>6589161.6160499994</v>
          </cell>
          <cell r="GR243">
            <v>276811.74374999997</v>
          </cell>
        </row>
        <row r="244">
          <cell r="GI244">
            <v>1</v>
          </cell>
          <cell r="GJ244">
            <v>1</v>
          </cell>
          <cell r="GK244" t="str">
            <v>WA</v>
          </cell>
          <cell r="GL244">
            <v>3065.65</v>
          </cell>
          <cell r="GM244" t="str">
            <v>1980-1992</v>
          </cell>
          <cell r="GN244">
            <v>-1</v>
          </cell>
          <cell r="GQ244">
            <v>17080115.692499999</v>
          </cell>
          <cell r="GR244">
            <v>323824.60950000002</v>
          </cell>
        </row>
        <row r="245">
          <cell r="GI245">
            <v>1</v>
          </cell>
          <cell r="GJ245">
            <v>1</v>
          </cell>
          <cell r="GK245" t="str">
            <v>OR</v>
          </cell>
          <cell r="GL245">
            <v>2319.0770000000002</v>
          </cell>
          <cell r="GM245" t="str">
            <v>1980-1992</v>
          </cell>
          <cell r="GN245">
            <v>-1</v>
          </cell>
          <cell r="GQ245">
            <v>10494148.095780002</v>
          </cell>
          <cell r="GR245">
            <v>0</v>
          </cell>
        </row>
        <row r="246">
          <cell r="GI246">
            <v>1</v>
          </cell>
          <cell r="GJ246">
            <v>2</v>
          </cell>
          <cell r="GK246" t="str">
            <v>OR</v>
          </cell>
          <cell r="GL246">
            <v>2319.0770000000002</v>
          </cell>
          <cell r="GM246" t="str">
            <v>1980-1992</v>
          </cell>
          <cell r="GN246">
            <v>-1</v>
          </cell>
          <cell r="GQ246">
            <v>10015281.886050001</v>
          </cell>
          <cell r="GR246">
            <v>853165.23753000004</v>
          </cell>
        </row>
        <row r="247">
          <cell r="GI247">
            <v>2</v>
          </cell>
          <cell r="GJ247">
            <v>3</v>
          </cell>
          <cell r="GK247" t="str">
            <v>WA</v>
          </cell>
          <cell r="GL247">
            <v>2914.5650000000001</v>
          </cell>
          <cell r="GM247" t="str">
            <v>1980-1992</v>
          </cell>
          <cell r="GN247">
            <v>0</v>
          </cell>
          <cell r="GQ247">
            <v>21482733.993299998</v>
          </cell>
          <cell r="GR247">
            <v>1149358.7077500001</v>
          </cell>
        </row>
        <row r="248">
          <cell r="GI248">
            <v>2</v>
          </cell>
          <cell r="GJ248">
            <v>2</v>
          </cell>
          <cell r="GK248" t="str">
            <v>OR</v>
          </cell>
          <cell r="GL248">
            <v>2128.9459999999999</v>
          </cell>
          <cell r="GM248" t="str">
            <v>Pre 1980</v>
          </cell>
          <cell r="GN248">
            <v>0</v>
          </cell>
          <cell r="GQ248">
            <v>14014574.75502</v>
          </cell>
          <cell r="GR248">
            <v>434304.984</v>
          </cell>
        </row>
        <row r="249">
          <cell r="GI249">
            <v>1</v>
          </cell>
          <cell r="GJ249">
            <v>1</v>
          </cell>
          <cell r="GK249" t="str">
            <v>WA</v>
          </cell>
          <cell r="GL249">
            <v>3065.65</v>
          </cell>
          <cell r="GM249" t="str">
            <v>1993-2006</v>
          </cell>
          <cell r="GN249">
            <v>-1</v>
          </cell>
          <cell r="GQ249">
            <v>16900131.381000001</v>
          </cell>
          <cell r="GR249">
            <v>919.70450351500006</v>
          </cell>
        </row>
        <row r="250">
          <cell r="GI250">
            <v>1</v>
          </cell>
          <cell r="GJ250">
            <v>2</v>
          </cell>
          <cell r="GK250" t="str">
            <v>OR</v>
          </cell>
          <cell r="GL250">
            <v>2319.0770000000002</v>
          </cell>
          <cell r="GM250" t="str">
            <v>1993-2006</v>
          </cell>
          <cell r="GN250">
            <v>-1</v>
          </cell>
          <cell r="GQ250">
            <v>10626196.340160001</v>
          </cell>
          <cell r="GR250">
            <v>636725.78112000006</v>
          </cell>
        </row>
        <row r="251">
          <cell r="GI251">
            <v>2</v>
          </cell>
          <cell r="GJ251">
            <v>2</v>
          </cell>
          <cell r="GK251" t="str">
            <v>ID</v>
          </cell>
          <cell r="GL251">
            <v>1211.2819999999999</v>
          </cell>
          <cell r="GM251" t="str">
            <v>1993-2006</v>
          </cell>
          <cell r="GN251">
            <v>-1</v>
          </cell>
          <cell r="GQ251">
            <v>7445823.1309200004</v>
          </cell>
          <cell r="GR251">
            <v>887421.65278819995</v>
          </cell>
        </row>
        <row r="252">
          <cell r="GI252">
            <v>2</v>
          </cell>
          <cell r="GJ252">
            <v>2</v>
          </cell>
          <cell r="GK252" t="str">
            <v>WA</v>
          </cell>
          <cell r="GL252">
            <v>2914.5650000000001</v>
          </cell>
          <cell r="GM252" t="str">
            <v>1980-1992</v>
          </cell>
          <cell r="GN252">
            <v>-1</v>
          </cell>
          <cell r="GQ252">
            <v>16251818.459549999</v>
          </cell>
          <cell r="GR252">
            <v>2571695.5734000001</v>
          </cell>
        </row>
        <row r="253">
          <cell r="GI253">
            <v>3</v>
          </cell>
          <cell r="GJ253">
            <v>3</v>
          </cell>
          <cell r="GK253" t="str">
            <v>MT</v>
          </cell>
          <cell r="GL253">
            <v>868.42899999999997</v>
          </cell>
          <cell r="GM253" t="str">
            <v>Pre 1980</v>
          </cell>
          <cell r="GN253">
            <v>0</v>
          </cell>
          <cell r="GQ253">
            <v>6821475.0578399999</v>
          </cell>
          <cell r="GR253">
            <v>297940.62131999998</v>
          </cell>
        </row>
        <row r="254">
          <cell r="GI254">
            <v>3</v>
          </cell>
          <cell r="GJ254">
            <v>1</v>
          </cell>
          <cell r="GK254" t="str">
            <v>MT</v>
          </cell>
          <cell r="GL254">
            <v>868.42899999999997</v>
          </cell>
          <cell r="GM254" t="str">
            <v>1980-1992</v>
          </cell>
          <cell r="GN254">
            <v>0</v>
          </cell>
          <cell r="GQ254">
            <v>6359245.0382999992</v>
          </cell>
          <cell r="GR254">
            <v>233537.92668</v>
          </cell>
        </row>
        <row r="255">
          <cell r="GI255">
            <v>2</v>
          </cell>
          <cell r="GJ255">
            <v>2</v>
          </cell>
          <cell r="GK255" t="str">
            <v>MT</v>
          </cell>
          <cell r="GL255">
            <v>868.42899999999997</v>
          </cell>
          <cell r="GM255" t="str">
            <v>1993-2006</v>
          </cell>
          <cell r="GN255">
            <v>0</v>
          </cell>
          <cell r="GQ255">
            <v>7893394.34112</v>
          </cell>
          <cell r="GR255">
            <v>87042.63867</v>
          </cell>
        </row>
        <row r="256">
          <cell r="GI256">
            <v>1</v>
          </cell>
          <cell r="GJ256">
            <v>2</v>
          </cell>
          <cell r="GK256" t="str">
            <v>OR</v>
          </cell>
          <cell r="GL256">
            <v>2319.0770000000002</v>
          </cell>
          <cell r="GM256" t="str">
            <v>1993-2006</v>
          </cell>
          <cell r="GN256">
            <v>-1</v>
          </cell>
          <cell r="GQ256">
            <v>11139987.849510001</v>
          </cell>
          <cell r="GR256">
            <v>684034.95192000002</v>
          </cell>
        </row>
        <row r="257">
          <cell r="GI257">
            <v>2</v>
          </cell>
          <cell r="GJ257">
            <v>2</v>
          </cell>
          <cell r="GK257" t="str">
            <v>OR</v>
          </cell>
          <cell r="GL257">
            <v>2128.9459999999999</v>
          </cell>
          <cell r="GM257" t="str">
            <v>1993-2006</v>
          </cell>
          <cell r="GN257">
            <v>-1</v>
          </cell>
          <cell r="GQ257">
            <v>13118182.041719999</v>
          </cell>
          <cell r="GR257">
            <v>702105.10134000005</v>
          </cell>
        </row>
        <row r="258">
          <cell r="GI258">
            <v>1</v>
          </cell>
          <cell r="GJ258">
            <v>2</v>
          </cell>
          <cell r="GK258" t="str">
            <v>OR</v>
          </cell>
          <cell r="GL258">
            <v>2319.0770000000002</v>
          </cell>
          <cell r="GM258" t="str">
            <v>Pre 1980</v>
          </cell>
          <cell r="GN258">
            <v>-1</v>
          </cell>
          <cell r="GQ258">
            <v>10015281.886050001</v>
          </cell>
          <cell r="GR258">
            <v>853165.23753000004</v>
          </cell>
        </row>
        <row r="259">
          <cell r="GI259">
            <v>3</v>
          </cell>
          <cell r="GJ259">
            <v>2</v>
          </cell>
          <cell r="GK259" t="str">
            <v>MT</v>
          </cell>
          <cell r="GL259">
            <v>868.42899999999997</v>
          </cell>
          <cell r="GM259" t="str">
            <v>Pre 1980</v>
          </cell>
          <cell r="GN259">
            <v>-1</v>
          </cell>
          <cell r="GQ259">
            <v>6884470.8975</v>
          </cell>
          <cell r="GR259">
            <v>109969.16426999999</v>
          </cell>
        </row>
        <row r="260">
          <cell r="GI260">
            <v>2</v>
          </cell>
          <cell r="GJ260">
            <v>2</v>
          </cell>
          <cell r="GK260" t="str">
            <v>MT</v>
          </cell>
          <cell r="GL260">
            <v>868.42899999999997</v>
          </cell>
          <cell r="GM260" t="str">
            <v>Pre 1980</v>
          </cell>
          <cell r="GN260">
            <v>0</v>
          </cell>
          <cell r="GQ260">
            <v>6884470.8975</v>
          </cell>
          <cell r="GR260">
            <v>109969.16426999999</v>
          </cell>
        </row>
        <row r="261">
          <cell r="GI261">
            <v>2</v>
          </cell>
          <cell r="GJ261">
            <v>2</v>
          </cell>
          <cell r="GK261" t="str">
            <v>OR</v>
          </cell>
          <cell r="GL261">
            <v>2128.9459999999999</v>
          </cell>
          <cell r="GM261" t="str">
            <v>1993-2006</v>
          </cell>
          <cell r="GN261">
            <v>0</v>
          </cell>
          <cell r="GQ261">
            <v>14397465.693119999</v>
          </cell>
          <cell r="GR261">
            <v>404670.05567999999</v>
          </cell>
        </row>
        <row r="262">
          <cell r="GI262">
            <v>2</v>
          </cell>
          <cell r="GJ262">
            <v>3</v>
          </cell>
          <cell r="GK262" t="str">
            <v>ID</v>
          </cell>
          <cell r="GL262">
            <v>1211.2819999999999</v>
          </cell>
          <cell r="GM262" t="str">
            <v>Pre 1980</v>
          </cell>
          <cell r="GN262">
            <v>0</v>
          </cell>
          <cell r="GQ262">
            <v>8599387.5436199997</v>
          </cell>
          <cell r="GR262">
            <v>476288.19521999994</v>
          </cell>
        </row>
        <row r="263">
          <cell r="GI263">
            <v>2</v>
          </cell>
          <cell r="GJ263">
            <v>1</v>
          </cell>
          <cell r="GK263" t="str">
            <v>WA</v>
          </cell>
          <cell r="GL263">
            <v>2914.5650000000001</v>
          </cell>
          <cell r="GM263" t="str">
            <v>Pre 1980</v>
          </cell>
          <cell r="GN263">
            <v>0</v>
          </cell>
          <cell r="GQ263">
            <v>19575646.676849999</v>
          </cell>
          <cell r="GR263">
            <v>993983.24760000012</v>
          </cell>
        </row>
        <row r="264">
          <cell r="GI264">
            <v>3</v>
          </cell>
          <cell r="GJ264">
            <v>1</v>
          </cell>
          <cell r="GK264" t="str">
            <v>ID</v>
          </cell>
          <cell r="GL264">
            <v>1211.2819999999999</v>
          </cell>
          <cell r="GM264" t="str">
            <v>1980-1992</v>
          </cell>
          <cell r="GN264">
            <v>-1</v>
          </cell>
          <cell r="GQ264">
            <v>9415294.9859999996</v>
          </cell>
          <cell r="GR264">
            <v>296340.14130000002</v>
          </cell>
        </row>
        <row r="265">
          <cell r="GI265">
            <v>2</v>
          </cell>
          <cell r="GJ265">
            <v>2</v>
          </cell>
          <cell r="GK265" t="str">
            <v>MT</v>
          </cell>
          <cell r="GL265">
            <v>868.42899999999997</v>
          </cell>
          <cell r="GM265" t="str">
            <v>1980-1992</v>
          </cell>
          <cell r="GN265">
            <v>0</v>
          </cell>
          <cell r="GQ265">
            <v>6884470.8975</v>
          </cell>
          <cell r="GR265">
            <v>109969.16426999999</v>
          </cell>
        </row>
        <row r="266">
          <cell r="GI266">
            <v>3</v>
          </cell>
          <cell r="GJ266">
            <v>2</v>
          </cell>
          <cell r="GK266" t="str">
            <v>MT</v>
          </cell>
          <cell r="GL266">
            <v>868.42899999999997</v>
          </cell>
          <cell r="GM266" t="str">
            <v>1993-2006</v>
          </cell>
          <cell r="GN266">
            <v>0</v>
          </cell>
          <cell r="GQ266">
            <v>6359245.0382999992</v>
          </cell>
          <cell r="GR266">
            <v>233537.92668</v>
          </cell>
        </row>
        <row r="267">
          <cell r="GI267">
            <v>2</v>
          </cell>
          <cell r="GJ267">
            <v>1</v>
          </cell>
          <cell r="GK267" t="str">
            <v>WA</v>
          </cell>
          <cell r="GL267">
            <v>2914.5650000000001</v>
          </cell>
          <cell r="GM267" t="str">
            <v>Pre 1980</v>
          </cell>
          <cell r="GN267">
            <v>0</v>
          </cell>
          <cell r="GQ267">
            <v>19575646.676849999</v>
          </cell>
          <cell r="GR267">
            <v>993983.24760000012</v>
          </cell>
        </row>
        <row r="268">
          <cell r="GI268">
            <v>1</v>
          </cell>
          <cell r="GJ268">
            <v>1</v>
          </cell>
          <cell r="GK268" t="str">
            <v>OR</v>
          </cell>
          <cell r="GL268">
            <v>2319.0770000000002</v>
          </cell>
          <cell r="GM268" t="str">
            <v>1993-2006</v>
          </cell>
          <cell r="GN268">
            <v>-1</v>
          </cell>
          <cell r="GQ268">
            <v>11124542.796690002</v>
          </cell>
          <cell r="GR268">
            <v>492432.81018000003</v>
          </cell>
        </row>
        <row r="269">
          <cell r="GI269">
            <v>1</v>
          </cell>
          <cell r="GJ269">
            <v>3</v>
          </cell>
          <cell r="GK269" t="str">
            <v>OR</v>
          </cell>
          <cell r="GL269">
            <v>2128.9459999999999</v>
          </cell>
          <cell r="GM269" t="str">
            <v>Pre 1980</v>
          </cell>
          <cell r="GN269">
            <v>-1</v>
          </cell>
          <cell r="GQ269">
            <v>12366706.682639999</v>
          </cell>
          <cell r="GR269">
            <v>1341491.6664145999</v>
          </cell>
        </row>
        <row r="270">
          <cell r="GI270">
            <v>1</v>
          </cell>
          <cell r="GJ270">
            <v>2</v>
          </cell>
          <cell r="GK270" t="str">
            <v>OR</v>
          </cell>
          <cell r="GL270">
            <v>2319.0770000000002</v>
          </cell>
          <cell r="GM270" t="str">
            <v>Pre 1980</v>
          </cell>
          <cell r="GN270">
            <v>-1</v>
          </cell>
          <cell r="GQ270">
            <v>8804584.5474300012</v>
          </cell>
          <cell r="GR270">
            <v>935469.28026000003</v>
          </cell>
        </row>
        <row r="271">
          <cell r="GI271">
            <v>3</v>
          </cell>
          <cell r="GJ271">
            <v>2</v>
          </cell>
          <cell r="GK271" t="str">
            <v>MT</v>
          </cell>
          <cell r="GL271">
            <v>868.42899999999997</v>
          </cell>
          <cell r="GM271" t="str">
            <v>1993-2006</v>
          </cell>
          <cell r="GN271">
            <v>0</v>
          </cell>
          <cell r="GQ271">
            <v>6884470.8975</v>
          </cell>
          <cell r="GR271">
            <v>109969.16426999999</v>
          </cell>
        </row>
        <row r="272">
          <cell r="GI272">
            <v>2</v>
          </cell>
          <cell r="GJ272">
            <v>2</v>
          </cell>
          <cell r="GK272" t="str">
            <v>ID</v>
          </cell>
          <cell r="GL272">
            <v>1211.2819999999999</v>
          </cell>
          <cell r="GM272" t="str">
            <v>1993-2006</v>
          </cell>
          <cell r="GN272">
            <v>-1</v>
          </cell>
          <cell r="GQ272">
            <v>8599387.5436199997</v>
          </cell>
          <cell r="GR272">
            <v>476288.19521999994</v>
          </cell>
        </row>
        <row r="273">
          <cell r="GI273">
            <v>2</v>
          </cell>
          <cell r="GJ273">
            <v>2</v>
          </cell>
          <cell r="GK273" t="str">
            <v>ID</v>
          </cell>
          <cell r="GL273">
            <v>1211.2819999999999</v>
          </cell>
          <cell r="GM273" t="str">
            <v>Pre 1980</v>
          </cell>
          <cell r="GN273">
            <v>0</v>
          </cell>
          <cell r="GQ273">
            <v>8353957.5847799992</v>
          </cell>
          <cell r="GR273">
            <v>415094.22858</v>
          </cell>
        </row>
        <row r="274">
          <cell r="GI274">
            <v>2</v>
          </cell>
          <cell r="GJ274">
            <v>2</v>
          </cell>
          <cell r="GK274" t="str">
            <v>ID</v>
          </cell>
          <cell r="GL274">
            <v>1211.2819999999999</v>
          </cell>
          <cell r="GM274" t="str">
            <v>1980-1992</v>
          </cell>
          <cell r="GN274">
            <v>-1</v>
          </cell>
          <cell r="GQ274">
            <v>7445823.1309200004</v>
          </cell>
          <cell r="GR274">
            <v>887421.65278819995</v>
          </cell>
        </row>
        <row r="275">
          <cell r="GI275">
            <v>1</v>
          </cell>
          <cell r="GJ275">
            <v>1</v>
          </cell>
          <cell r="GK275" t="str">
            <v>OR</v>
          </cell>
          <cell r="GL275">
            <v>2319.0770000000002</v>
          </cell>
          <cell r="GM275" t="str">
            <v>Pre 1980</v>
          </cell>
          <cell r="GN275">
            <v>-1</v>
          </cell>
          <cell r="GQ275">
            <v>9881146.4723700024</v>
          </cell>
          <cell r="GR275">
            <v>942565.65588000009</v>
          </cell>
        </row>
        <row r="276">
          <cell r="GI276">
            <v>1</v>
          </cell>
          <cell r="GJ276">
            <v>1</v>
          </cell>
          <cell r="GK276" t="str">
            <v>WA</v>
          </cell>
          <cell r="GL276">
            <v>2128.8850000000002</v>
          </cell>
          <cell r="GM276" t="str">
            <v>1980-1992</v>
          </cell>
          <cell r="GN276">
            <v>-1</v>
          </cell>
          <cell r="GQ276">
            <v>10212197.478450002</v>
          </cell>
          <cell r="GR276">
            <v>452047.44090000005</v>
          </cell>
        </row>
        <row r="277">
          <cell r="GI277">
            <v>1</v>
          </cell>
          <cell r="GJ277">
            <v>1</v>
          </cell>
          <cell r="GK277" t="str">
            <v>OR</v>
          </cell>
          <cell r="GL277">
            <v>2319.0770000000002</v>
          </cell>
          <cell r="GM277" t="str">
            <v>1980-1992</v>
          </cell>
          <cell r="GN277">
            <v>-1</v>
          </cell>
          <cell r="GQ277">
            <v>10494148.095780002</v>
          </cell>
          <cell r="GR277">
            <v>0</v>
          </cell>
        </row>
        <row r="278">
          <cell r="GI278">
            <v>1</v>
          </cell>
          <cell r="GJ278">
            <v>3</v>
          </cell>
          <cell r="GK278" t="str">
            <v>ID</v>
          </cell>
          <cell r="GL278">
            <v>1211.2819999999999</v>
          </cell>
          <cell r="GM278" t="str">
            <v>1980-1992</v>
          </cell>
          <cell r="GN278">
            <v>-1</v>
          </cell>
          <cell r="GQ278">
            <v>7036143.3328799997</v>
          </cell>
          <cell r="GR278">
            <v>763253.13496819988</v>
          </cell>
        </row>
        <row r="279">
          <cell r="GI279">
            <v>3</v>
          </cell>
          <cell r="GJ279">
            <v>1</v>
          </cell>
          <cell r="GK279" t="str">
            <v>MT</v>
          </cell>
          <cell r="GL279">
            <v>868.42899999999997</v>
          </cell>
          <cell r="GM279" t="str">
            <v>Pre 1980</v>
          </cell>
          <cell r="GN279">
            <v>0</v>
          </cell>
          <cell r="GQ279">
            <v>7256193.2466600006</v>
          </cell>
          <cell r="GR279">
            <v>244480.13207999998</v>
          </cell>
        </row>
        <row r="280">
          <cell r="GI280">
            <v>2</v>
          </cell>
          <cell r="GJ280">
            <v>1</v>
          </cell>
          <cell r="GK280" t="str">
            <v>MT</v>
          </cell>
          <cell r="GL280">
            <v>868.42899999999997</v>
          </cell>
          <cell r="GM280" t="str">
            <v>1980-1992</v>
          </cell>
          <cell r="GN280">
            <v>0</v>
          </cell>
          <cell r="GQ280">
            <v>6359245.0382999992</v>
          </cell>
          <cell r="GR280">
            <v>233537.92668</v>
          </cell>
        </row>
        <row r="281">
          <cell r="GI281">
            <v>1</v>
          </cell>
          <cell r="GJ281">
            <v>1</v>
          </cell>
          <cell r="GK281" t="str">
            <v>WA</v>
          </cell>
          <cell r="GL281">
            <v>2128.8850000000002</v>
          </cell>
          <cell r="GM281" t="str">
            <v>1980-1992</v>
          </cell>
          <cell r="GN281">
            <v>0</v>
          </cell>
          <cell r="GQ281">
            <v>12096835.502400002</v>
          </cell>
          <cell r="GR281">
            <v>39214.040411150003</v>
          </cell>
        </row>
        <row r="282">
          <cell r="GI282">
            <v>1</v>
          </cell>
          <cell r="GJ282">
            <v>1</v>
          </cell>
          <cell r="GK282" t="str">
            <v>WA</v>
          </cell>
          <cell r="GL282">
            <v>3065.65</v>
          </cell>
          <cell r="GM282" t="str">
            <v>1980-1992</v>
          </cell>
          <cell r="GN282">
            <v>0</v>
          </cell>
          <cell r="GQ282">
            <v>13391678.895000001</v>
          </cell>
          <cell r="GR282">
            <v>519903.58350000001</v>
          </cell>
        </row>
        <row r="283">
          <cell r="GI283">
            <v>1</v>
          </cell>
          <cell r="GJ283">
            <v>2</v>
          </cell>
          <cell r="GK283" t="str">
            <v>OR</v>
          </cell>
          <cell r="GL283">
            <v>2319.0770000000002</v>
          </cell>
          <cell r="GM283" t="str">
            <v>1993-2006</v>
          </cell>
          <cell r="GN283">
            <v>-1</v>
          </cell>
          <cell r="GQ283">
            <v>8804584.5474300012</v>
          </cell>
          <cell r="GR283">
            <v>935469.28026000003</v>
          </cell>
        </row>
        <row r="284">
          <cell r="GI284">
            <v>1</v>
          </cell>
          <cell r="GJ284">
            <v>1</v>
          </cell>
          <cell r="GK284" t="str">
            <v>WA</v>
          </cell>
          <cell r="GL284">
            <v>2128.8850000000002</v>
          </cell>
          <cell r="GM284" t="str">
            <v>Pre 1980</v>
          </cell>
          <cell r="GN284">
            <v>-1</v>
          </cell>
          <cell r="GQ284">
            <v>11735989.494900001</v>
          </cell>
          <cell r="GR284">
            <v>638.67209954350017</v>
          </cell>
        </row>
        <row r="285">
          <cell r="GI285">
            <v>3</v>
          </cell>
          <cell r="GJ285">
            <v>2</v>
          </cell>
          <cell r="GK285" t="str">
            <v>MT</v>
          </cell>
          <cell r="GL285">
            <v>868.42899999999997</v>
          </cell>
          <cell r="GM285" t="str">
            <v>1993-2006</v>
          </cell>
          <cell r="GN285">
            <v>0</v>
          </cell>
          <cell r="GQ285">
            <v>6589161.6160499994</v>
          </cell>
          <cell r="GR285">
            <v>276811.74374999997</v>
          </cell>
        </row>
        <row r="286">
          <cell r="GI286">
            <v>2</v>
          </cell>
          <cell r="GJ286">
            <v>1</v>
          </cell>
          <cell r="GK286" t="str">
            <v>MT</v>
          </cell>
          <cell r="GL286">
            <v>868.42899999999997</v>
          </cell>
          <cell r="GM286" t="str">
            <v>1980-1992</v>
          </cell>
          <cell r="GN286">
            <v>-1</v>
          </cell>
          <cell r="GQ286">
            <v>6359245.0382999992</v>
          </cell>
          <cell r="GR286">
            <v>233537.92668</v>
          </cell>
        </row>
        <row r="287">
          <cell r="GI287">
            <v>1</v>
          </cell>
          <cell r="GJ287">
            <v>2</v>
          </cell>
          <cell r="GK287" t="str">
            <v>OR</v>
          </cell>
          <cell r="GL287">
            <v>2319.0770000000002</v>
          </cell>
          <cell r="GM287" t="str">
            <v>1993-2006</v>
          </cell>
          <cell r="GN287">
            <v>-1</v>
          </cell>
          <cell r="GQ287">
            <v>11139987.849510001</v>
          </cell>
          <cell r="GR287">
            <v>684034.95192000002</v>
          </cell>
        </row>
        <row r="288">
          <cell r="GI288">
            <v>1</v>
          </cell>
          <cell r="GJ288">
            <v>1</v>
          </cell>
          <cell r="GK288" t="str">
            <v>WA</v>
          </cell>
          <cell r="GL288">
            <v>2128.8850000000002</v>
          </cell>
          <cell r="GM288" t="str">
            <v>1980-1992</v>
          </cell>
          <cell r="GN288">
            <v>-1</v>
          </cell>
          <cell r="GQ288">
            <v>11735989.494900001</v>
          </cell>
          <cell r="GR288">
            <v>638.67209954350017</v>
          </cell>
        </row>
        <row r="289">
          <cell r="GI289">
            <v>3</v>
          </cell>
          <cell r="GJ289">
            <v>1</v>
          </cell>
          <cell r="GK289" t="str">
            <v>ID</v>
          </cell>
          <cell r="GL289">
            <v>1211.2819999999999</v>
          </cell>
          <cell r="GM289" t="str">
            <v>1993-2006</v>
          </cell>
          <cell r="GN289">
            <v>-1</v>
          </cell>
          <cell r="GQ289">
            <v>8353957.5847799992</v>
          </cell>
          <cell r="GR289">
            <v>415094.22858</v>
          </cell>
        </row>
        <row r="290">
          <cell r="GI290">
            <v>2</v>
          </cell>
          <cell r="GJ290">
            <v>1</v>
          </cell>
          <cell r="GK290" t="str">
            <v>MT</v>
          </cell>
          <cell r="GL290">
            <v>868.42899999999997</v>
          </cell>
          <cell r="GM290" t="str">
            <v>Pre 1980</v>
          </cell>
          <cell r="GN290">
            <v>-1</v>
          </cell>
          <cell r="GQ290">
            <v>6884470.8975</v>
          </cell>
          <cell r="GR290">
            <v>109969.16426999999</v>
          </cell>
        </row>
        <row r="291">
          <cell r="GI291">
            <v>3</v>
          </cell>
          <cell r="GJ291">
            <v>3</v>
          </cell>
          <cell r="GK291" t="str">
            <v>MT</v>
          </cell>
          <cell r="GL291">
            <v>868.42899999999997</v>
          </cell>
          <cell r="GM291" t="str">
            <v>1993-2006</v>
          </cell>
          <cell r="GN291">
            <v>0</v>
          </cell>
          <cell r="GQ291">
            <v>6821475.0578399999</v>
          </cell>
          <cell r="GR291">
            <v>297940.62131999998</v>
          </cell>
        </row>
        <row r="292">
          <cell r="GI292">
            <v>1</v>
          </cell>
          <cell r="GJ292">
            <v>3</v>
          </cell>
          <cell r="GK292" t="str">
            <v>ID</v>
          </cell>
          <cell r="GL292">
            <v>1211.2819999999999</v>
          </cell>
          <cell r="GM292" t="str">
            <v>1993-2006</v>
          </cell>
          <cell r="GN292">
            <v>-1</v>
          </cell>
          <cell r="GQ292">
            <v>7036143.3328799997</v>
          </cell>
          <cell r="GR292">
            <v>763253.13496819988</v>
          </cell>
        </row>
        <row r="293">
          <cell r="GI293">
            <v>3</v>
          </cell>
          <cell r="GJ293">
            <v>1</v>
          </cell>
          <cell r="GK293" t="str">
            <v>MT</v>
          </cell>
          <cell r="GL293">
            <v>868.42899999999997</v>
          </cell>
          <cell r="GM293" t="str">
            <v>1993-2006</v>
          </cell>
          <cell r="GN293">
            <v>0</v>
          </cell>
          <cell r="GQ293">
            <v>7256193.2466600006</v>
          </cell>
          <cell r="GR293">
            <v>244480.13207999998</v>
          </cell>
        </row>
        <row r="294">
          <cell r="GI294">
            <v>1</v>
          </cell>
          <cell r="GJ294">
            <v>2</v>
          </cell>
          <cell r="GK294" t="str">
            <v>OR</v>
          </cell>
          <cell r="GL294">
            <v>2319.0770000000002</v>
          </cell>
          <cell r="GM294" t="str">
            <v>Pre 1980</v>
          </cell>
          <cell r="GN294">
            <v>-1</v>
          </cell>
          <cell r="GQ294">
            <v>9709024.5774300005</v>
          </cell>
          <cell r="GR294">
            <v>851008.49592000002</v>
          </cell>
        </row>
        <row r="295">
          <cell r="GI295">
            <v>3</v>
          </cell>
          <cell r="GJ295">
            <v>1</v>
          </cell>
          <cell r="GK295" t="str">
            <v>ID</v>
          </cell>
          <cell r="GL295">
            <v>1211.2819999999999</v>
          </cell>
          <cell r="GM295" t="str">
            <v>1993-2006</v>
          </cell>
          <cell r="GN295">
            <v>-1</v>
          </cell>
          <cell r="GQ295">
            <v>8353957.5847799992</v>
          </cell>
          <cell r="GR295">
            <v>415094.22858</v>
          </cell>
        </row>
        <row r="296">
          <cell r="GI296">
            <v>3</v>
          </cell>
          <cell r="GJ296">
            <v>2</v>
          </cell>
          <cell r="GK296" t="str">
            <v>MT</v>
          </cell>
          <cell r="GL296">
            <v>868.42899999999997</v>
          </cell>
          <cell r="GM296" t="str">
            <v>1993-2006</v>
          </cell>
          <cell r="GN296">
            <v>0</v>
          </cell>
          <cell r="GQ296">
            <v>6589161.6160499994</v>
          </cell>
          <cell r="GR296">
            <v>276811.74374999997</v>
          </cell>
        </row>
        <row r="297">
          <cell r="GI297">
            <v>1</v>
          </cell>
          <cell r="GJ297">
            <v>1</v>
          </cell>
          <cell r="GK297" t="str">
            <v>WA</v>
          </cell>
          <cell r="GL297">
            <v>3065.65</v>
          </cell>
          <cell r="GM297" t="str">
            <v>1980-1992</v>
          </cell>
          <cell r="GN297">
            <v>-1</v>
          </cell>
          <cell r="GQ297">
            <v>16972879.2555</v>
          </cell>
          <cell r="GR297">
            <v>344885.625</v>
          </cell>
        </row>
        <row r="298">
          <cell r="GI298">
            <v>2</v>
          </cell>
          <cell r="GJ298">
            <v>3</v>
          </cell>
          <cell r="GK298" t="str">
            <v>WA</v>
          </cell>
          <cell r="GL298">
            <v>2914.5650000000001</v>
          </cell>
          <cell r="GM298" t="str">
            <v>1980-1992</v>
          </cell>
          <cell r="GN298">
            <v>-1</v>
          </cell>
          <cell r="GQ298">
            <v>21482733.993299998</v>
          </cell>
          <cell r="GR298">
            <v>1149358.7077500001</v>
          </cell>
        </row>
        <row r="299">
          <cell r="GI299">
            <v>2</v>
          </cell>
          <cell r="GJ299">
            <v>2</v>
          </cell>
          <cell r="GK299" t="str">
            <v>OR</v>
          </cell>
          <cell r="GL299">
            <v>2128.9459999999999</v>
          </cell>
          <cell r="GM299" t="str">
            <v>1980-1992</v>
          </cell>
          <cell r="GN299">
            <v>-1</v>
          </cell>
          <cell r="GQ299">
            <v>14014574.75502</v>
          </cell>
          <cell r="GR299">
            <v>434304.984</v>
          </cell>
        </row>
        <row r="300">
          <cell r="GI300">
            <v>1</v>
          </cell>
          <cell r="GJ300">
            <v>1</v>
          </cell>
          <cell r="GK300" t="str">
            <v>WA</v>
          </cell>
          <cell r="GL300">
            <v>2128.8850000000002</v>
          </cell>
          <cell r="GM300" t="str">
            <v>Post 2006</v>
          </cell>
          <cell r="GN300">
            <v>-1</v>
          </cell>
          <cell r="GQ300">
            <v>10212197.478450002</v>
          </cell>
          <cell r="GR300">
            <v>452047.44090000005</v>
          </cell>
        </row>
        <row r="301">
          <cell r="GI301">
            <v>1</v>
          </cell>
          <cell r="GJ301">
            <v>1</v>
          </cell>
          <cell r="GK301" t="str">
            <v>OR</v>
          </cell>
          <cell r="GL301">
            <v>2319.0770000000002</v>
          </cell>
          <cell r="GM301" t="str">
            <v>1980-1992</v>
          </cell>
          <cell r="GN301">
            <v>-1</v>
          </cell>
          <cell r="GQ301">
            <v>10626196.340160001</v>
          </cell>
          <cell r="GR301">
            <v>636725.78112000006</v>
          </cell>
        </row>
        <row r="302">
          <cell r="GI302">
            <v>2</v>
          </cell>
          <cell r="GJ302">
            <v>3</v>
          </cell>
          <cell r="GK302" t="str">
            <v>ID</v>
          </cell>
          <cell r="GL302">
            <v>1211.2819999999999</v>
          </cell>
          <cell r="GN302">
            <v>0</v>
          </cell>
          <cell r="GQ302">
            <v>7407449.7171599995</v>
          </cell>
          <cell r="GR302">
            <v>1007556.4804199999</v>
          </cell>
        </row>
        <row r="303">
          <cell r="GI303">
            <v>1</v>
          </cell>
          <cell r="GJ303">
            <v>3</v>
          </cell>
          <cell r="GK303" t="str">
            <v>OR</v>
          </cell>
          <cell r="GL303">
            <v>2319.0770000000002</v>
          </cell>
          <cell r="GM303" t="str">
            <v>Pre 1980</v>
          </cell>
          <cell r="GN303">
            <v>0</v>
          </cell>
          <cell r="GQ303">
            <v>10494148.095780002</v>
          </cell>
          <cell r="GR303">
            <v>0</v>
          </cell>
        </row>
        <row r="304">
          <cell r="GI304">
            <v>2</v>
          </cell>
          <cell r="GJ304">
            <v>1</v>
          </cell>
          <cell r="GK304" t="str">
            <v>MT</v>
          </cell>
          <cell r="GL304">
            <v>868.42899999999997</v>
          </cell>
          <cell r="GM304" t="str">
            <v>Pre 1980</v>
          </cell>
          <cell r="GN304">
            <v>0</v>
          </cell>
          <cell r="GQ304">
            <v>6359245.0382999992</v>
          </cell>
          <cell r="GR304">
            <v>233537.92668</v>
          </cell>
        </row>
        <row r="305">
          <cell r="GI305">
            <v>2</v>
          </cell>
          <cell r="GJ305">
            <v>1</v>
          </cell>
          <cell r="GK305" t="str">
            <v>OR</v>
          </cell>
          <cell r="GL305">
            <v>2128.9459999999999</v>
          </cell>
          <cell r="GM305" t="str">
            <v>1993-2006</v>
          </cell>
          <cell r="GN305">
            <v>0</v>
          </cell>
          <cell r="GQ305">
            <v>14014574.75502</v>
          </cell>
          <cell r="GR305">
            <v>434304.984</v>
          </cell>
        </row>
        <row r="306">
          <cell r="GI306">
            <v>2</v>
          </cell>
          <cell r="GJ306">
            <v>2</v>
          </cell>
          <cell r="GK306" t="str">
            <v>MT</v>
          </cell>
          <cell r="GL306">
            <v>868.42899999999997</v>
          </cell>
          <cell r="GM306" t="str">
            <v>Pre 1980</v>
          </cell>
          <cell r="GN306">
            <v>0</v>
          </cell>
          <cell r="GQ306">
            <v>6884470.8975</v>
          </cell>
          <cell r="GR306">
            <v>109969.16426999999</v>
          </cell>
        </row>
        <row r="307">
          <cell r="GI307">
            <v>1</v>
          </cell>
          <cell r="GJ307">
            <v>3</v>
          </cell>
          <cell r="GK307" t="str">
            <v>OR</v>
          </cell>
          <cell r="GL307">
            <v>2319.0770000000002</v>
          </cell>
          <cell r="GM307" t="str">
            <v>Pre 1980</v>
          </cell>
          <cell r="GN307">
            <v>-1</v>
          </cell>
          <cell r="GQ307">
            <v>10505349.237690002</v>
          </cell>
          <cell r="GR307">
            <v>1394368.2370200001</v>
          </cell>
        </row>
        <row r="308">
          <cell r="GI308">
            <v>1</v>
          </cell>
          <cell r="GJ308">
            <v>1</v>
          </cell>
          <cell r="GK308" t="str">
            <v>WA</v>
          </cell>
          <cell r="GL308">
            <v>3065.65</v>
          </cell>
          <cell r="GM308" t="str">
            <v>1980-1992</v>
          </cell>
          <cell r="GN308">
            <v>-1</v>
          </cell>
          <cell r="GQ308">
            <v>13391678.895000001</v>
          </cell>
          <cell r="GR308">
            <v>519903.58350000001</v>
          </cell>
        </row>
        <row r="309">
          <cell r="GI309">
            <v>1</v>
          </cell>
          <cell r="GJ309">
            <v>1</v>
          </cell>
          <cell r="GK309" t="str">
            <v>OR</v>
          </cell>
          <cell r="GL309">
            <v>2319.0770000000002</v>
          </cell>
          <cell r="GM309" t="str">
            <v>Pre 1980</v>
          </cell>
          <cell r="GN309">
            <v>-1</v>
          </cell>
          <cell r="GQ309">
            <v>10494148.095780002</v>
          </cell>
          <cell r="GR309">
            <v>0</v>
          </cell>
        </row>
        <row r="310">
          <cell r="GI310">
            <v>2</v>
          </cell>
          <cell r="GJ310">
            <v>2</v>
          </cell>
          <cell r="GK310" t="str">
            <v>MT</v>
          </cell>
          <cell r="GL310">
            <v>868.42899999999997</v>
          </cell>
          <cell r="GM310" t="str">
            <v>Pre 1980</v>
          </cell>
          <cell r="GN310">
            <v>0</v>
          </cell>
          <cell r="GQ310">
            <v>6174478.0842599999</v>
          </cell>
          <cell r="GR310">
            <v>321231.88709999999</v>
          </cell>
        </row>
        <row r="311">
          <cell r="GI311">
            <v>1</v>
          </cell>
          <cell r="GJ311">
            <v>1</v>
          </cell>
          <cell r="GK311" t="str">
            <v>WA</v>
          </cell>
          <cell r="GL311">
            <v>3065.65</v>
          </cell>
          <cell r="GM311" t="str">
            <v>Pre 1980</v>
          </cell>
          <cell r="GN311">
            <v>0</v>
          </cell>
          <cell r="GQ311">
            <v>15623226.843</v>
          </cell>
          <cell r="GR311">
            <v>216128.38631300002</v>
          </cell>
        </row>
        <row r="312">
          <cell r="GI312">
            <v>3</v>
          </cell>
          <cell r="GJ312">
            <v>2</v>
          </cell>
          <cell r="GK312" t="str">
            <v>MT</v>
          </cell>
          <cell r="GL312">
            <v>868.42899999999997</v>
          </cell>
          <cell r="GM312" t="str">
            <v>Pre 1980</v>
          </cell>
          <cell r="GN312">
            <v>0</v>
          </cell>
          <cell r="GQ312">
            <v>6359245.0382999992</v>
          </cell>
          <cell r="GR312">
            <v>233537.92668</v>
          </cell>
        </row>
        <row r="313">
          <cell r="GI313">
            <v>1</v>
          </cell>
          <cell r="GJ313">
            <v>3</v>
          </cell>
          <cell r="GK313" t="str">
            <v>ID</v>
          </cell>
          <cell r="GL313">
            <v>1211.2819999999999</v>
          </cell>
          <cell r="GM313" t="str">
            <v>Pre 1980</v>
          </cell>
          <cell r="GN313">
            <v>0</v>
          </cell>
          <cell r="GQ313">
            <v>6535762.7386799995</v>
          </cell>
          <cell r="GR313">
            <v>915656.51508000004</v>
          </cell>
        </row>
        <row r="314">
          <cell r="GI314">
            <v>1</v>
          </cell>
          <cell r="GJ314">
            <v>3</v>
          </cell>
          <cell r="GK314" t="str">
            <v>WA</v>
          </cell>
          <cell r="GL314">
            <v>2914.5650000000001</v>
          </cell>
          <cell r="GM314" t="str">
            <v>1980-1992</v>
          </cell>
          <cell r="GN314">
            <v>-1</v>
          </cell>
          <cell r="GQ314">
            <v>16525146.365250001</v>
          </cell>
          <cell r="GR314">
            <v>2931586.0596000003</v>
          </cell>
        </row>
        <row r="315">
          <cell r="GI315">
            <v>1</v>
          </cell>
          <cell r="GJ315">
            <v>3</v>
          </cell>
          <cell r="GK315" t="str">
            <v>ID</v>
          </cell>
          <cell r="GL315">
            <v>1211.2819999999999</v>
          </cell>
          <cell r="GM315" t="str">
            <v>1980-1992</v>
          </cell>
          <cell r="GN315">
            <v>-1</v>
          </cell>
          <cell r="GQ315">
            <v>6535762.7386799995</v>
          </cell>
          <cell r="GR315">
            <v>915656.51508000004</v>
          </cell>
        </row>
        <row r="316">
          <cell r="GI316">
            <v>3</v>
          </cell>
          <cell r="GJ316">
            <v>2</v>
          </cell>
          <cell r="GK316" t="str">
            <v>MT</v>
          </cell>
          <cell r="GL316">
            <v>868.42899999999997</v>
          </cell>
          <cell r="GM316" t="str">
            <v>Pre 1980</v>
          </cell>
          <cell r="GN316">
            <v>0</v>
          </cell>
          <cell r="GQ316">
            <v>6359245.0382999992</v>
          </cell>
          <cell r="GR316">
            <v>233537.92668</v>
          </cell>
        </row>
        <row r="317">
          <cell r="GI317">
            <v>1</v>
          </cell>
          <cell r="GJ317">
            <v>1</v>
          </cell>
          <cell r="GK317" t="str">
            <v>WA</v>
          </cell>
          <cell r="GL317">
            <v>3065.65</v>
          </cell>
          <cell r="GM317" t="str">
            <v>Pre 1980</v>
          </cell>
          <cell r="GN317">
            <v>-1</v>
          </cell>
          <cell r="GQ317">
            <v>14226302.107500002</v>
          </cell>
          <cell r="GR317">
            <v>393261.58199999999</v>
          </cell>
        </row>
        <row r="318">
          <cell r="GI318">
            <v>1</v>
          </cell>
          <cell r="GJ318">
            <v>3</v>
          </cell>
          <cell r="GK318" t="str">
            <v>OR</v>
          </cell>
          <cell r="GL318">
            <v>2128.9459999999999</v>
          </cell>
          <cell r="GM318" t="str">
            <v>1993-2006</v>
          </cell>
          <cell r="GN318">
            <v>-1</v>
          </cell>
          <cell r="GQ318">
            <v>12366706.682639999</v>
          </cell>
          <cell r="GR318">
            <v>1341491.6664145999</v>
          </cell>
        </row>
        <row r="319">
          <cell r="GI319">
            <v>3</v>
          </cell>
          <cell r="GJ319">
            <v>2</v>
          </cell>
          <cell r="GK319" t="str">
            <v>MT</v>
          </cell>
          <cell r="GL319">
            <v>868.42899999999997</v>
          </cell>
          <cell r="GM319" t="str">
            <v>Post 2006</v>
          </cell>
          <cell r="GN319">
            <v>0</v>
          </cell>
          <cell r="GQ319">
            <v>6589161.6160499994</v>
          </cell>
          <cell r="GR319">
            <v>276811.74374999997</v>
          </cell>
        </row>
        <row r="320">
          <cell r="GI320">
            <v>2</v>
          </cell>
          <cell r="GJ320">
            <v>3</v>
          </cell>
          <cell r="GK320" t="str">
            <v>ID</v>
          </cell>
          <cell r="GL320">
            <v>1211.2819999999999</v>
          </cell>
          <cell r="GN320">
            <v>-1</v>
          </cell>
          <cell r="GQ320">
            <v>8672064.4636199996</v>
          </cell>
          <cell r="GR320">
            <v>822048.64211999986</v>
          </cell>
        </row>
        <row r="321">
          <cell r="GI321">
            <v>1</v>
          </cell>
          <cell r="GJ321">
            <v>3</v>
          </cell>
          <cell r="GK321" t="str">
            <v>WA</v>
          </cell>
          <cell r="GL321">
            <v>2914.5650000000001</v>
          </cell>
          <cell r="GM321" t="str">
            <v>1993-2006</v>
          </cell>
          <cell r="GN321">
            <v>-1</v>
          </cell>
          <cell r="GQ321">
            <v>17607353.4954</v>
          </cell>
          <cell r="GR321">
            <v>1252971.4934999999</v>
          </cell>
        </row>
        <row r="322">
          <cell r="GI322">
            <v>1</v>
          </cell>
          <cell r="GJ322">
            <v>3</v>
          </cell>
          <cell r="GK322" t="str">
            <v>WA</v>
          </cell>
          <cell r="GL322">
            <v>2914.5650000000001</v>
          </cell>
          <cell r="GM322" t="str">
            <v>1993-2006</v>
          </cell>
          <cell r="GN322">
            <v>-1</v>
          </cell>
          <cell r="GQ322">
            <v>16768745.707950002</v>
          </cell>
          <cell r="GR322">
            <v>2526228.3594</v>
          </cell>
        </row>
        <row r="323">
          <cell r="GI323">
            <v>2</v>
          </cell>
          <cell r="GJ323">
            <v>2</v>
          </cell>
          <cell r="GK323" t="str">
            <v>OR</v>
          </cell>
          <cell r="GL323">
            <v>2128.9459999999999</v>
          </cell>
          <cell r="GM323" t="str">
            <v>1980-1992</v>
          </cell>
          <cell r="GN323">
            <v>0</v>
          </cell>
          <cell r="GQ323">
            <v>13118182.041719999</v>
          </cell>
          <cell r="GR323">
            <v>702105.10134000005</v>
          </cell>
        </row>
        <row r="324">
          <cell r="GI324">
            <v>1</v>
          </cell>
          <cell r="GJ324">
            <v>1</v>
          </cell>
          <cell r="GK324" t="str">
            <v>OR</v>
          </cell>
          <cell r="GL324">
            <v>2319.0770000000002</v>
          </cell>
          <cell r="GM324" t="str">
            <v>Pre 1980</v>
          </cell>
          <cell r="GN324">
            <v>-1</v>
          </cell>
          <cell r="GQ324">
            <v>10494148.095780002</v>
          </cell>
          <cell r="GR324">
            <v>0</v>
          </cell>
        </row>
        <row r="325">
          <cell r="GI325">
            <v>1</v>
          </cell>
          <cell r="GJ325">
            <v>3</v>
          </cell>
          <cell r="GK325" t="str">
            <v>WA</v>
          </cell>
          <cell r="GL325">
            <v>2914.5650000000001</v>
          </cell>
          <cell r="GM325" t="str">
            <v>1980-1992</v>
          </cell>
          <cell r="GN325">
            <v>-1</v>
          </cell>
          <cell r="GQ325">
            <v>16768745.707950002</v>
          </cell>
          <cell r="GR325">
            <v>2526228.3594</v>
          </cell>
        </row>
        <row r="326">
          <cell r="GI326">
            <v>1</v>
          </cell>
          <cell r="GJ326">
            <v>3</v>
          </cell>
          <cell r="GK326" t="str">
            <v>ID</v>
          </cell>
          <cell r="GL326">
            <v>1211.2819999999999</v>
          </cell>
          <cell r="GM326" t="str">
            <v>1980-1992</v>
          </cell>
          <cell r="GN326">
            <v>-1</v>
          </cell>
          <cell r="GQ326">
            <v>6610583.6278200001</v>
          </cell>
          <cell r="GR326">
            <v>1071475.8315600001</v>
          </cell>
        </row>
        <row r="327">
          <cell r="GI327">
            <v>2</v>
          </cell>
          <cell r="GJ327">
            <v>3</v>
          </cell>
          <cell r="GK327" t="str">
            <v>ID</v>
          </cell>
          <cell r="GL327">
            <v>1211.2819999999999</v>
          </cell>
          <cell r="GM327" t="str">
            <v>1993-2006</v>
          </cell>
          <cell r="GN327">
            <v>-1</v>
          </cell>
          <cell r="GQ327">
            <v>8599387.5436199997</v>
          </cell>
          <cell r="GR327">
            <v>476288.19521999994</v>
          </cell>
        </row>
        <row r="328">
          <cell r="GI328">
            <v>1</v>
          </cell>
          <cell r="GJ328">
            <v>1</v>
          </cell>
          <cell r="GK328" t="str">
            <v>WA</v>
          </cell>
          <cell r="GL328">
            <v>2128.8850000000002</v>
          </cell>
          <cell r="GM328" t="str">
            <v>1980-1992</v>
          </cell>
          <cell r="GN328">
            <v>0</v>
          </cell>
          <cell r="GQ328">
            <v>11735989.494900001</v>
          </cell>
          <cell r="GR328">
            <v>638.67209954350017</v>
          </cell>
        </row>
        <row r="329">
          <cell r="GI329">
            <v>1</v>
          </cell>
          <cell r="GJ329">
            <v>3</v>
          </cell>
          <cell r="GK329" t="str">
            <v>ID</v>
          </cell>
          <cell r="GL329">
            <v>1211.2819999999999</v>
          </cell>
          <cell r="GM329" t="str">
            <v>1993-2006</v>
          </cell>
          <cell r="GN329">
            <v>-1</v>
          </cell>
          <cell r="GQ329">
            <v>7036143.3328799997</v>
          </cell>
          <cell r="GR329">
            <v>763253.13496819988</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PSourceSummary"/>
      <sheetName val="forRPM"/>
      <sheetName val="SC-Retro"/>
      <sheetName val="M_Input_Out"/>
      <sheetName val="M_Input"/>
      <sheetName val="Raw"/>
      <sheetName val="Accomplishments"/>
      <sheetName val="Input Assumptions"/>
      <sheetName val="EUI by End Use"/>
      <sheetName val="EUI by Equipment Type"/>
      <sheetName val="ECM Estimated Cost &amp; Savings"/>
      <sheetName val="State Dairy Production Data"/>
      <sheetName val="Milk Production by Herd Size"/>
      <sheetName val="Milking Cows by State"/>
      <sheetName val="CA EUIs and ECM Savings Est"/>
    </sheetNames>
    <sheetDataSet>
      <sheetData sheetId="0"/>
      <sheetData sheetId="1"/>
      <sheetData sheetId="2"/>
      <sheetData sheetId="3">
        <row r="4">
          <cell r="A4" t="str">
            <v>Plate Milk Pre-Cooler - Idaho TieStall</v>
          </cell>
          <cell r="C4">
            <v>4.297103134260384</v>
          </cell>
          <cell r="D4">
            <v>0.45149651239206373</v>
          </cell>
          <cell r="E4">
            <v>9.0299302478412752E-2</v>
          </cell>
          <cell r="F4">
            <v>0.54179581487047646</v>
          </cell>
          <cell r="G4">
            <v>0.69038293341726042</v>
          </cell>
          <cell r="H4">
            <v>3.3483521019306868</v>
          </cell>
          <cell r="I4">
            <v>1104.4955613061582</v>
          </cell>
          <cell r="J4">
            <v>-12.790333463282392</v>
          </cell>
          <cell r="K4">
            <v>-7.6191296344260442</v>
          </cell>
          <cell r="L4">
            <v>4.8499925763764162</v>
          </cell>
          <cell r="M4">
            <v>4.0822938081181877E-2</v>
          </cell>
          <cell r="N4">
            <v>1.4713856900822407E-3</v>
          </cell>
          <cell r="O4">
            <v>0.2432179258727456</v>
          </cell>
          <cell r="P4">
            <v>0.22220291697413769</v>
          </cell>
          <cell r="Q4">
            <v>0.25874035563770953</v>
          </cell>
          <cell r="R4">
            <v>0.23836914860586231</v>
          </cell>
          <cell r="S4">
            <v>0.24788405073101188</v>
          </cell>
          <cell r="T4">
            <v>0.24804832440912616</v>
          </cell>
          <cell r="U4">
            <v>0.23966341256533577</v>
          </cell>
          <cell r="V4">
            <v>0.25804456691451555</v>
          </cell>
          <cell r="W4">
            <v>0.22884028286927482</v>
          </cell>
          <cell r="X4">
            <v>0.25712594674361794</v>
          </cell>
          <cell r="Y4">
            <v>0.23057216431209274</v>
          </cell>
          <cell r="Z4">
            <v>0.24239736943387402</v>
          </cell>
          <cell r="AA4">
            <v>0</v>
          </cell>
          <cell r="AB4">
            <v>0.12641867677388635</v>
          </cell>
          <cell r="AC4">
            <v>0.10976667950827243</v>
          </cell>
          <cell r="AD4">
            <v>0.10637701141257996</v>
          </cell>
          <cell r="AE4">
            <v>0.11297963897663768</v>
          </cell>
          <cell r="AF4">
            <v>0.11514256992020407</v>
          </cell>
          <cell r="AG4">
            <v>0.10344118938479911</v>
          </cell>
          <cell r="AH4">
            <v>0.12475669586524309</v>
          </cell>
          <cell r="AI4">
            <v>0.10590864007104898</v>
          </cell>
          <cell r="AJ4">
            <v>0.12206419585267227</v>
          </cell>
          <cell r="AK4">
            <v>0.10575656632350632</v>
          </cell>
          <cell r="AL4">
            <v>0.1234446361084463</v>
          </cell>
          <cell r="AM4">
            <v>0.12594016899378208</v>
          </cell>
        </row>
        <row r="5">
          <cell r="A5" t="str">
            <v>Plate Milk Pre-Cooler - Montana TieStall</v>
          </cell>
          <cell r="C5">
            <v>4.297103134260384</v>
          </cell>
          <cell r="D5">
            <v>0.45149651239206373</v>
          </cell>
          <cell r="E5">
            <v>9.0299302478412752E-2</v>
          </cell>
          <cell r="F5">
            <v>0.54179581487047646</v>
          </cell>
          <cell r="G5">
            <v>0.69038293341726042</v>
          </cell>
          <cell r="H5">
            <v>3.3483521019306868</v>
          </cell>
          <cell r="I5">
            <v>1104.4955613061582</v>
          </cell>
          <cell r="J5">
            <v>-12.790333463282392</v>
          </cell>
          <cell r="K5">
            <v>-7.6191296344260442</v>
          </cell>
          <cell r="L5">
            <v>4.8499925763764162</v>
          </cell>
          <cell r="M5">
            <v>4.0822938081181877E-2</v>
          </cell>
          <cell r="N5">
            <v>1.4713856900822407E-3</v>
          </cell>
          <cell r="O5">
            <v>0.2432179258727456</v>
          </cell>
          <cell r="P5">
            <v>0.22220291697413769</v>
          </cell>
          <cell r="Q5">
            <v>0.25874035563770953</v>
          </cell>
          <cell r="R5">
            <v>0.23836914860586231</v>
          </cell>
          <cell r="S5">
            <v>0.24788405073101188</v>
          </cell>
          <cell r="T5">
            <v>0.24804832440912616</v>
          </cell>
          <cell r="U5">
            <v>0.23966341256533577</v>
          </cell>
          <cell r="V5">
            <v>0.25804456691451555</v>
          </cell>
          <cell r="W5">
            <v>0.22884028286927482</v>
          </cell>
          <cell r="X5">
            <v>0.25712594674361794</v>
          </cell>
          <cell r="Y5">
            <v>0.23057216431209274</v>
          </cell>
          <cell r="Z5">
            <v>0.24239736943387402</v>
          </cell>
          <cell r="AA5">
            <v>0</v>
          </cell>
          <cell r="AB5">
            <v>0.12641867677388635</v>
          </cell>
          <cell r="AC5">
            <v>0.10976667950827243</v>
          </cell>
          <cell r="AD5">
            <v>0.10637701141257996</v>
          </cell>
          <cell r="AE5">
            <v>0.11297963897663768</v>
          </cell>
          <cell r="AF5">
            <v>0.11514256992020407</v>
          </cell>
          <cell r="AG5">
            <v>0.10344118938479911</v>
          </cell>
          <cell r="AH5">
            <v>0.12475669586524309</v>
          </cell>
          <cell r="AI5">
            <v>0.10590864007104898</v>
          </cell>
          <cell r="AJ5">
            <v>0.12206419585267227</v>
          </cell>
          <cell r="AK5">
            <v>0.10575656632350632</v>
          </cell>
          <cell r="AL5">
            <v>0.1234446361084463</v>
          </cell>
          <cell r="AM5">
            <v>0.12594016899378208</v>
          </cell>
        </row>
        <row r="6">
          <cell r="A6" t="str">
            <v>Plate Milk Pre-Cooler - Oregon TieStall</v>
          </cell>
          <cell r="C6">
            <v>4.297103134260384</v>
          </cell>
          <cell r="D6">
            <v>0.45149651239206373</v>
          </cell>
          <cell r="E6">
            <v>9.0299302478412752E-2</v>
          </cell>
          <cell r="F6">
            <v>0.54179581487047646</v>
          </cell>
          <cell r="G6">
            <v>0.69038293341726042</v>
          </cell>
          <cell r="H6">
            <v>3.3483521019306868</v>
          </cell>
          <cell r="I6">
            <v>1104.4955613061582</v>
          </cell>
          <cell r="J6">
            <v>-12.790333463282392</v>
          </cell>
          <cell r="K6">
            <v>-7.6191296344260442</v>
          </cell>
          <cell r="L6">
            <v>4.8499925763764162</v>
          </cell>
          <cell r="M6">
            <v>4.0822938081181877E-2</v>
          </cell>
          <cell r="N6">
            <v>1.4713856900822407E-3</v>
          </cell>
          <cell r="O6">
            <v>0.2432179258727456</v>
          </cell>
          <cell r="P6">
            <v>0.22220291697413769</v>
          </cell>
          <cell r="Q6">
            <v>0.25874035563770953</v>
          </cell>
          <cell r="R6">
            <v>0.23836914860586231</v>
          </cell>
          <cell r="S6">
            <v>0.24788405073101188</v>
          </cell>
          <cell r="T6">
            <v>0.24804832440912616</v>
          </cell>
          <cell r="U6">
            <v>0.23966341256533577</v>
          </cell>
          <cell r="V6">
            <v>0.25804456691451555</v>
          </cell>
          <cell r="W6">
            <v>0.22884028286927482</v>
          </cell>
          <cell r="X6">
            <v>0.25712594674361794</v>
          </cell>
          <cell r="Y6">
            <v>0.23057216431209274</v>
          </cell>
          <cell r="Z6">
            <v>0.24239736943387402</v>
          </cell>
          <cell r="AA6">
            <v>0</v>
          </cell>
          <cell r="AB6">
            <v>0.12641867677388635</v>
          </cell>
          <cell r="AC6">
            <v>0.10976667950827243</v>
          </cell>
          <cell r="AD6">
            <v>0.10637701141257996</v>
          </cell>
          <cell r="AE6">
            <v>0.11297963897663768</v>
          </cell>
          <cell r="AF6">
            <v>0.11514256992020407</v>
          </cell>
          <cell r="AG6">
            <v>0.10344118938479911</v>
          </cell>
          <cell r="AH6">
            <v>0.12475669586524309</v>
          </cell>
          <cell r="AI6">
            <v>0.10590864007104898</v>
          </cell>
          <cell r="AJ6">
            <v>0.12206419585267227</v>
          </cell>
          <cell r="AK6">
            <v>0.10575656632350632</v>
          </cell>
          <cell r="AL6">
            <v>0.1234446361084463</v>
          </cell>
          <cell r="AM6">
            <v>0.12594016899378208</v>
          </cell>
        </row>
        <row r="7">
          <cell r="A7" t="str">
            <v>Plate Milk Pre-Cooler - Washington TieStall</v>
          </cell>
          <cell r="C7">
            <v>4.297103134260384</v>
          </cell>
          <cell r="D7">
            <v>0.45149651239206373</v>
          </cell>
          <cell r="E7">
            <v>9.0299302478412752E-2</v>
          </cell>
          <cell r="F7">
            <v>0.54179581487047646</v>
          </cell>
          <cell r="G7">
            <v>0.69038293341726042</v>
          </cell>
          <cell r="H7">
            <v>3.3483521019306868</v>
          </cell>
          <cell r="I7">
            <v>1104.4955613061582</v>
          </cell>
          <cell r="J7">
            <v>-12.790333463282392</v>
          </cell>
          <cell r="K7">
            <v>-7.6191296344260442</v>
          </cell>
          <cell r="L7">
            <v>4.8499925763764162</v>
          </cell>
          <cell r="M7">
            <v>4.0822938081181877E-2</v>
          </cell>
          <cell r="N7">
            <v>1.4713856900822407E-3</v>
          </cell>
          <cell r="O7">
            <v>0.2432179258727456</v>
          </cell>
          <cell r="P7">
            <v>0.22220291697413769</v>
          </cell>
          <cell r="Q7">
            <v>0.25874035563770953</v>
          </cell>
          <cell r="R7">
            <v>0.23836914860586231</v>
          </cell>
          <cell r="S7">
            <v>0.24788405073101188</v>
          </cell>
          <cell r="T7">
            <v>0.24804832440912616</v>
          </cell>
          <cell r="U7">
            <v>0.23966341256533577</v>
          </cell>
          <cell r="V7">
            <v>0.25804456691451555</v>
          </cell>
          <cell r="W7">
            <v>0.22884028286927482</v>
          </cell>
          <cell r="X7">
            <v>0.25712594674361794</v>
          </cell>
          <cell r="Y7">
            <v>0.23057216431209274</v>
          </cell>
          <cell r="Z7">
            <v>0.24239736943387402</v>
          </cell>
          <cell r="AA7">
            <v>0</v>
          </cell>
          <cell r="AB7">
            <v>0.12641867677388635</v>
          </cell>
          <cell r="AC7">
            <v>0.10976667950827243</v>
          </cell>
          <cell r="AD7">
            <v>0.10637701141257996</v>
          </cell>
          <cell r="AE7">
            <v>0.11297963897663768</v>
          </cell>
          <cell r="AF7">
            <v>0.11514256992020407</v>
          </cell>
          <cell r="AG7">
            <v>0.10344118938479911</v>
          </cell>
          <cell r="AH7">
            <v>0.12475669586524309</v>
          </cell>
          <cell r="AI7">
            <v>0.10590864007104898</v>
          </cell>
          <cell r="AJ7">
            <v>0.12206419585267227</v>
          </cell>
          <cell r="AK7">
            <v>0.10575656632350632</v>
          </cell>
          <cell r="AL7">
            <v>0.1234446361084463</v>
          </cell>
          <cell r="AM7">
            <v>0.12594016899378208</v>
          </cell>
        </row>
        <row r="8">
          <cell r="A8" t="str">
            <v>VSD - Vacuum Pump - Idaho TieStall</v>
          </cell>
          <cell r="C8">
            <v>5.2516901160200797</v>
          </cell>
          <cell r="D8">
            <v>0.59537840461596525</v>
          </cell>
          <cell r="E8">
            <v>0.11907568092319305</v>
          </cell>
          <cell r="F8">
            <v>0.71445408553915835</v>
          </cell>
          <cell r="G8">
            <v>0.91039261254608939</v>
          </cell>
          <cell r="H8">
            <v>4.0921772387692723</v>
          </cell>
          <cell r="I8">
            <v>1191.7340229636461</v>
          </cell>
          <cell r="J8">
            <v>-12.265035179702243</v>
          </cell>
          <cell r="K8">
            <v>-6.6853843794400083</v>
          </cell>
          <cell r="L8">
            <v>4.494958748978318</v>
          </cell>
          <cell r="M8">
            <v>4.9891616218967767E-2</v>
          </cell>
          <cell r="N8">
            <v>1.7982490631536358E-3</v>
          </cell>
          <cell r="O8">
            <v>0.29724796855839297</v>
          </cell>
          <cell r="P8">
            <v>0.27156454624512122</v>
          </cell>
          <cell r="Q8">
            <v>0.31621865379127323</v>
          </cell>
          <cell r="R8">
            <v>0.29132205176010867</v>
          </cell>
          <cell r="S8">
            <v>0.3029506573309515</v>
          </cell>
          <cell r="T8">
            <v>0.30315142385312238</v>
          </cell>
          <cell r="U8">
            <v>0.29290383209702803</v>
          </cell>
          <cell r="V8">
            <v>0.31536829794775101</v>
          </cell>
          <cell r="W8">
            <v>0.27967638060859878</v>
          </cell>
          <cell r="X8">
            <v>0.3142456094012705</v>
          </cell>
          <cell r="Y8">
            <v>0.28179299367819194</v>
          </cell>
          <cell r="Z8">
            <v>0.29624512827157257</v>
          </cell>
          <cell r="AA8">
            <v>0</v>
          </cell>
          <cell r="AB8">
            <v>0.1545021598389047</v>
          </cell>
          <cell r="AC8">
            <v>0.13415097749129504</v>
          </cell>
          <cell r="AD8">
            <v>0.13000830604996816</v>
          </cell>
          <cell r="AE8">
            <v>0.13807768507917126</v>
          </cell>
          <cell r="AF8">
            <v>0.14072110384364006</v>
          </cell>
          <cell r="AG8">
            <v>0.12642030105126001</v>
          </cell>
          <cell r="AH8">
            <v>0.15247097547161625</v>
          </cell>
          <cell r="AI8">
            <v>0.12943588759313987</v>
          </cell>
          <cell r="AJ8">
            <v>0.14918034565389932</v>
          </cell>
          <cell r="AK8">
            <v>0.12925003117500822</v>
          </cell>
          <cell r="AL8">
            <v>0.15086744606096286</v>
          </cell>
          <cell r="AM8">
            <v>0.15391735316782978</v>
          </cell>
        </row>
        <row r="9">
          <cell r="A9" t="str">
            <v>VSD - Vacuum Pump - Montana TieStall</v>
          </cell>
          <cell r="C9">
            <v>5.2516901160200797</v>
          </cell>
          <cell r="D9">
            <v>0.59537840461596525</v>
          </cell>
          <cell r="E9">
            <v>0.11907568092319305</v>
          </cell>
          <cell r="F9">
            <v>0.71445408553915835</v>
          </cell>
          <cell r="G9">
            <v>0.91039261254608939</v>
          </cell>
          <cell r="H9">
            <v>4.0921772387692723</v>
          </cell>
          <cell r="I9">
            <v>1191.7340229636461</v>
          </cell>
          <cell r="J9">
            <v>-12.265035179702243</v>
          </cell>
          <cell r="K9">
            <v>-6.6853843794400083</v>
          </cell>
          <cell r="L9">
            <v>4.494958748978318</v>
          </cell>
          <cell r="M9">
            <v>4.9891616218967767E-2</v>
          </cell>
          <cell r="N9">
            <v>1.7982490631536358E-3</v>
          </cell>
          <cell r="O9">
            <v>0.29724796855839297</v>
          </cell>
          <cell r="P9">
            <v>0.27156454624512122</v>
          </cell>
          <cell r="Q9">
            <v>0.31621865379127323</v>
          </cell>
          <cell r="R9">
            <v>0.29132205176010867</v>
          </cell>
          <cell r="S9">
            <v>0.3029506573309515</v>
          </cell>
          <cell r="T9">
            <v>0.30315142385312238</v>
          </cell>
          <cell r="U9">
            <v>0.29290383209702803</v>
          </cell>
          <cell r="V9">
            <v>0.31536829794775101</v>
          </cell>
          <cell r="W9">
            <v>0.27967638060859878</v>
          </cell>
          <cell r="X9">
            <v>0.3142456094012705</v>
          </cell>
          <cell r="Y9">
            <v>0.28179299367819194</v>
          </cell>
          <cell r="Z9">
            <v>0.29624512827157257</v>
          </cell>
          <cell r="AA9">
            <v>0</v>
          </cell>
          <cell r="AB9">
            <v>0.1545021598389047</v>
          </cell>
          <cell r="AC9">
            <v>0.13415097749129504</v>
          </cell>
          <cell r="AD9">
            <v>0.13000830604996816</v>
          </cell>
          <cell r="AE9">
            <v>0.13807768507917126</v>
          </cell>
          <cell r="AF9">
            <v>0.14072110384364006</v>
          </cell>
          <cell r="AG9">
            <v>0.12642030105126001</v>
          </cell>
          <cell r="AH9">
            <v>0.15247097547161625</v>
          </cell>
          <cell r="AI9">
            <v>0.12943588759313987</v>
          </cell>
          <cell r="AJ9">
            <v>0.14918034565389932</v>
          </cell>
          <cell r="AK9">
            <v>0.12925003117500822</v>
          </cell>
          <cell r="AL9">
            <v>0.15086744606096286</v>
          </cell>
          <cell r="AM9">
            <v>0.15391735316782978</v>
          </cell>
        </row>
        <row r="10">
          <cell r="A10" t="str">
            <v>VSD - Vacuum Pump - Oregon TieStall</v>
          </cell>
          <cell r="C10">
            <v>5.2516901160200797</v>
          </cell>
          <cell r="D10">
            <v>0.59537840461596525</v>
          </cell>
          <cell r="E10">
            <v>0.11907568092319305</v>
          </cell>
          <cell r="F10">
            <v>0.71445408553915835</v>
          </cell>
          <cell r="G10">
            <v>0.91039261254608939</v>
          </cell>
          <cell r="H10">
            <v>4.0921772387692723</v>
          </cell>
          <cell r="I10">
            <v>1191.7340229636461</v>
          </cell>
          <cell r="J10">
            <v>-12.265035179702243</v>
          </cell>
          <cell r="K10">
            <v>-6.6853843794400083</v>
          </cell>
          <cell r="L10">
            <v>4.494958748978318</v>
          </cell>
          <cell r="M10">
            <v>4.9891616218967767E-2</v>
          </cell>
          <cell r="N10">
            <v>1.7982490631536358E-3</v>
          </cell>
          <cell r="O10">
            <v>0.29724796855839297</v>
          </cell>
          <cell r="P10">
            <v>0.27156454624512122</v>
          </cell>
          <cell r="Q10">
            <v>0.31621865379127323</v>
          </cell>
          <cell r="R10">
            <v>0.29132205176010867</v>
          </cell>
          <cell r="S10">
            <v>0.3029506573309515</v>
          </cell>
          <cell r="T10">
            <v>0.30315142385312238</v>
          </cell>
          <cell r="U10">
            <v>0.29290383209702803</v>
          </cell>
          <cell r="V10">
            <v>0.31536829794775101</v>
          </cell>
          <cell r="W10">
            <v>0.27967638060859878</v>
          </cell>
          <cell r="X10">
            <v>0.3142456094012705</v>
          </cell>
          <cell r="Y10">
            <v>0.28179299367819194</v>
          </cell>
          <cell r="Z10">
            <v>0.29624512827157257</v>
          </cell>
          <cell r="AA10">
            <v>0</v>
          </cell>
          <cell r="AB10">
            <v>0.1545021598389047</v>
          </cell>
          <cell r="AC10">
            <v>0.13415097749129504</v>
          </cell>
          <cell r="AD10">
            <v>0.13000830604996816</v>
          </cell>
          <cell r="AE10">
            <v>0.13807768507917126</v>
          </cell>
          <cell r="AF10">
            <v>0.14072110384364006</v>
          </cell>
          <cell r="AG10">
            <v>0.12642030105126001</v>
          </cell>
          <cell r="AH10">
            <v>0.15247097547161625</v>
          </cell>
          <cell r="AI10">
            <v>0.12943588759313987</v>
          </cell>
          <cell r="AJ10">
            <v>0.14918034565389932</v>
          </cell>
          <cell r="AK10">
            <v>0.12925003117500822</v>
          </cell>
          <cell r="AL10">
            <v>0.15086744606096286</v>
          </cell>
          <cell r="AM10">
            <v>0.15391735316782978</v>
          </cell>
        </row>
        <row r="11">
          <cell r="A11" t="str">
            <v>VSD - Vacuum Pump - Washington TieStall</v>
          </cell>
          <cell r="C11">
            <v>5.2516901160200797</v>
          </cell>
          <cell r="D11">
            <v>0.59537840461596525</v>
          </cell>
          <cell r="E11">
            <v>0.11907568092319305</v>
          </cell>
          <cell r="F11">
            <v>0.71445408553915835</v>
          </cell>
          <cell r="G11">
            <v>0.91039261254608939</v>
          </cell>
          <cell r="H11">
            <v>4.0921772387692723</v>
          </cell>
          <cell r="I11">
            <v>1191.7340229636461</v>
          </cell>
          <cell r="J11">
            <v>-12.265035179702243</v>
          </cell>
          <cell r="K11">
            <v>-6.6853843794400083</v>
          </cell>
          <cell r="L11">
            <v>4.494958748978318</v>
          </cell>
          <cell r="M11">
            <v>4.9891616218967767E-2</v>
          </cell>
          <cell r="N11">
            <v>1.7982490631536358E-3</v>
          </cell>
          <cell r="O11">
            <v>0.29724796855839297</v>
          </cell>
          <cell r="P11">
            <v>0.27156454624512122</v>
          </cell>
          <cell r="Q11">
            <v>0.31621865379127323</v>
          </cell>
          <cell r="R11">
            <v>0.29132205176010867</v>
          </cell>
          <cell r="S11">
            <v>0.3029506573309515</v>
          </cell>
          <cell r="T11">
            <v>0.30315142385312238</v>
          </cell>
          <cell r="U11">
            <v>0.29290383209702803</v>
          </cell>
          <cell r="V11">
            <v>0.31536829794775101</v>
          </cell>
          <cell r="W11">
            <v>0.27967638060859878</v>
          </cell>
          <cell r="X11">
            <v>0.3142456094012705</v>
          </cell>
          <cell r="Y11">
            <v>0.28179299367819194</v>
          </cell>
          <cell r="Z11">
            <v>0.29624512827157257</v>
          </cell>
          <cell r="AA11">
            <v>0</v>
          </cell>
          <cell r="AB11">
            <v>0.1545021598389047</v>
          </cell>
          <cell r="AC11">
            <v>0.13415097749129504</v>
          </cell>
          <cell r="AD11">
            <v>0.13000830604996816</v>
          </cell>
          <cell r="AE11">
            <v>0.13807768507917126</v>
          </cell>
          <cell r="AF11">
            <v>0.14072110384364006</v>
          </cell>
          <cell r="AG11">
            <v>0.12642030105126001</v>
          </cell>
          <cell r="AH11">
            <v>0.15247097547161625</v>
          </cell>
          <cell r="AI11">
            <v>0.12943588759313987</v>
          </cell>
          <cell r="AJ11">
            <v>0.14918034565389932</v>
          </cell>
          <cell r="AK11">
            <v>0.12925003117500822</v>
          </cell>
          <cell r="AL11">
            <v>0.15086744606096286</v>
          </cell>
          <cell r="AM11">
            <v>0.15391735316782978</v>
          </cell>
        </row>
        <row r="12">
          <cell r="A12" t="str">
            <v>Heat Recovery Refrigeration - Idaho TieStall</v>
          </cell>
          <cell r="C12">
            <v>5.5575439658943351</v>
          </cell>
          <cell r="D12">
            <v>0.63250552514432767</v>
          </cell>
          <cell r="E12">
            <v>0.12650110502886555</v>
          </cell>
          <cell r="F12">
            <v>0.75900663017319325</v>
          </cell>
          <cell r="G12">
            <v>0.96716366099540529</v>
          </cell>
          <cell r="H12">
            <v>4.3305020704320167</v>
          </cell>
          <cell r="I12">
            <v>1196.3734558143462</v>
          </cell>
          <cell r="J12">
            <v>-12.237099266265041</v>
          </cell>
          <cell r="K12">
            <v>-6.6357268278525448</v>
          </cell>
          <cell r="L12">
            <v>4.4775276874805883</v>
          </cell>
          <cell r="M12">
            <v>5.2797260413485501E-2</v>
          </cell>
          <cell r="N12">
            <v>1.9029775194882078E-3</v>
          </cell>
          <cell r="O12">
            <v>0.31455943087669597</v>
          </cell>
          <cell r="P12">
            <v>0.28738022845855893</v>
          </cell>
          <cell r="Q12">
            <v>0.33463495226423234</v>
          </cell>
          <cell r="R12">
            <v>0.30828839385487428</v>
          </cell>
          <cell r="S12">
            <v>0.32059423926735631</v>
          </cell>
          <cell r="T12">
            <v>0.32080669825659497</v>
          </cell>
          <cell r="U12">
            <v>0.30996229569839712</v>
          </cell>
          <cell r="V12">
            <v>0.33373507243838091</v>
          </cell>
          <cell r="W12">
            <v>0.29596448897719813</v>
          </cell>
          <cell r="X12">
            <v>0.33254699949058103</v>
          </cell>
          <cell r="Y12">
            <v>0.29820437174506514</v>
          </cell>
          <cell r="Z12">
            <v>0.3134981860466225</v>
          </cell>
          <cell r="AA12">
            <v>0</v>
          </cell>
          <cell r="AB12">
            <v>0.16350023081351658</v>
          </cell>
          <cell r="AC12">
            <v>0.14196381336387345</v>
          </cell>
          <cell r="AD12">
            <v>0.13757987635258673</v>
          </cell>
          <cell r="AE12">
            <v>0.14611920897532873</v>
          </cell>
          <cell r="AF12">
            <v>0.14891657814206447</v>
          </cell>
          <cell r="AG12">
            <v>0.13378290907354995</v>
          </cell>
          <cell r="AH12">
            <v>0.1613507520410338</v>
          </cell>
          <cell r="AI12">
            <v>0.13697412074430965</v>
          </cell>
          <cell r="AJ12">
            <v>0.15786847881404761</v>
          </cell>
          <cell r="AK12">
            <v>0.13677744021055926</v>
          </cell>
          <cell r="AL12">
            <v>0.15965383447670037</v>
          </cell>
          <cell r="AM12">
            <v>0.16288136551220478</v>
          </cell>
        </row>
        <row r="13">
          <cell r="A13" t="str">
            <v>Heat Recovery Refrigeration - Montana TieStall</v>
          </cell>
          <cell r="C13">
            <v>5.5575439658943351</v>
          </cell>
          <cell r="D13">
            <v>0.63250552514432767</v>
          </cell>
          <cell r="E13">
            <v>0.12650110502886555</v>
          </cell>
          <cell r="F13">
            <v>0.75900663017319325</v>
          </cell>
          <cell r="G13">
            <v>0.96716366099540529</v>
          </cell>
          <cell r="H13">
            <v>4.3305020704320167</v>
          </cell>
          <cell r="I13">
            <v>1196.3734558143462</v>
          </cell>
          <cell r="J13">
            <v>-12.237099266265041</v>
          </cell>
          <cell r="K13">
            <v>-6.6357268278525448</v>
          </cell>
          <cell r="L13">
            <v>4.4775276874805883</v>
          </cell>
          <cell r="M13">
            <v>5.2797260413485501E-2</v>
          </cell>
          <cell r="N13">
            <v>1.9029775194882078E-3</v>
          </cell>
          <cell r="O13">
            <v>0.31455943087669597</v>
          </cell>
          <cell r="P13">
            <v>0.28738022845855893</v>
          </cell>
          <cell r="Q13">
            <v>0.33463495226423234</v>
          </cell>
          <cell r="R13">
            <v>0.30828839385487428</v>
          </cell>
          <cell r="S13">
            <v>0.32059423926735631</v>
          </cell>
          <cell r="T13">
            <v>0.32080669825659497</v>
          </cell>
          <cell r="U13">
            <v>0.30996229569839712</v>
          </cell>
          <cell r="V13">
            <v>0.33373507243838091</v>
          </cell>
          <cell r="W13">
            <v>0.29596448897719813</v>
          </cell>
          <cell r="X13">
            <v>0.33254699949058103</v>
          </cell>
          <cell r="Y13">
            <v>0.29820437174506514</v>
          </cell>
          <cell r="Z13">
            <v>0.3134981860466225</v>
          </cell>
          <cell r="AA13">
            <v>0</v>
          </cell>
          <cell r="AB13">
            <v>0.16350023081351658</v>
          </cell>
          <cell r="AC13">
            <v>0.14196381336387345</v>
          </cell>
          <cell r="AD13">
            <v>0.13757987635258673</v>
          </cell>
          <cell r="AE13">
            <v>0.14611920897532873</v>
          </cell>
          <cell r="AF13">
            <v>0.14891657814206447</v>
          </cell>
          <cell r="AG13">
            <v>0.13378290907354995</v>
          </cell>
          <cell r="AH13">
            <v>0.1613507520410338</v>
          </cell>
          <cell r="AI13">
            <v>0.13697412074430965</v>
          </cell>
          <cell r="AJ13">
            <v>0.15786847881404761</v>
          </cell>
          <cell r="AK13">
            <v>0.13677744021055926</v>
          </cell>
          <cell r="AL13">
            <v>0.15965383447670037</v>
          </cell>
          <cell r="AM13">
            <v>0.16288136551220478</v>
          </cell>
        </row>
        <row r="14">
          <cell r="A14" t="str">
            <v>Heat Recovery Refrigeration - Oregon TieStall</v>
          </cell>
          <cell r="C14">
            <v>5.5575439658943351</v>
          </cell>
          <cell r="D14">
            <v>0.63250552514432767</v>
          </cell>
          <cell r="E14">
            <v>0.12650110502886555</v>
          </cell>
          <cell r="F14">
            <v>0.75900663017319325</v>
          </cell>
          <cell r="G14">
            <v>0.96716366099540529</v>
          </cell>
          <cell r="H14">
            <v>4.3305020704320167</v>
          </cell>
          <cell r="I14">
            <v>1196.3734558143462</v>
          </cell>
          <cell r="J14">
            <v>-12.237099266265041</v>
          </cell>
          <cell r="K14">
            <v>-6.6357268278525448</v>
          </cell>
          <cell r="L14">
            <v>4.4775276874805883</v>
          </cell>
          <cell r="M14">
            <v>5.2797260413485501E-2</v>
          </cell>
          <cell r="N14">
            <v>1.9029775194882078E-3</v>
          </cell>
          <cell r="O14">
            <v>0.31455943087669597</v>
          </cell>
          <cell r="P14">
            <v>0.28738022845855893</v>
          </cell>
          <cell r="Q14">
            <v>0.33463495226423234</v>
          </cell>
          <cell r="R14">
            <v>0.30828839385487428</v>
          </cell>
          <cell r="S14">
            <v>0.32059423926735631</v>
          </cell>
          <cell r="T14">
            <v>0.32080669825659497</v>
          </cell>
          <cell r="U14">
            <v>0.30996229569839712</v>
          </cell>
          <cell r="V14">
            <v>0.33373507243838091</v>
          </cell>
          <cell r="W14">
            <v>0.29596448897719813</v>
          </cell>
          <cell r="X14">
            <v>0.33254699949058103</v>
          </cell>
          <cell r="Y14">
            <v>0.29820437174506514</v>
          </cell>
          <cell r="Z14">
            <v>0.3134981860466225</v>
          </cell>
          <cell r="AA14">
            <v>0</v>
          </cell>
          <cell r="AB14">
            <v>0.16350023081351658</v>
          </cell>
          <cell r="AC14">
            <v>0.14196381336387345</v>
          </cell>
          <cell r="AD14">
            <v>0.13757987635258673</v>
          </cell>
          <cell r="AE14">
            <v>0.14611920897532873</v>
          </cell>
          <cell r="AF14">
            <v>0.14891657814206447</v>
          </cell>
          <cell r="AG14">
            <v>0.13378290907354995</v>
          </cell>
          <cell r="AH14">
            <v>0.1613507520410338</v>
          </cell>
          <cell r="AI14">
            <v>0.13697412074430965</v>
          </cell>
          <cell r="AJ14">
            <v>0.15786847881404761</v>
          </cell>
          <cell r="AK14">
            <v>0.13677744021055926</v>
          </cell>
          <cell r="AL14">
            <v>0.15965383447670037</v>
          </cell>
          <cell r="AM14">
            <v>0.16288136551220478</v>
          </cell>
        </row>
        <row r="15">
          <cell r="A15" t="str">
            <v>Heat Recovery Refrigeration - Washington TieStall</v>
          </cell>
          <cell r="C15">
            <v>5.5575439658943351</v>
          </cell>
          <cell r="D15">
            <v>0.63250552514432767</v>
          </cell>
          <cell r="E15">
            <v>0.12650110502886555</v>
          </cell>
          <cell r="F15">
            <v>0.75900663017319325</v>
          </cell>
          <cell r="G15">
            <v>0.96716366099540529</v>
          </cell>
          <cell r="H15">
            <v>4.3305020704320167</v>
          </cell>
          <cell r="I15">
            <v>1196.3734558143462</v>
          </cell>
          <cell r="J15">
            <v>-12.237099266265041</v>
          </cell>
          <cell r="K15">
            <v>-6.6357268278525448</v>
          </cell>
          <cell r="L15">
            <v>4.4775276874805883</v>
          </cell>
          <cell r="M15">
            <v>5.2797260413485501E-2</v>
          </cell>
          <cell r="N15">
            <v>1.9029775194882078E-3</v>
          </cell>
          <cell r="O15">
            <v>0.31455943087669597</v>
          </cell>
          <cell r="P15">
            <v>0.28738022845855893</v>
          </cell>
          <cell r="Q15">
            <v>0.33463495226423234</v>
          </cell>
          <cell r="R15">
            <v>0.30828839385487428</v>
          </cell>
          <cell r="S15">
            <v>0.32059423926735631</v>
          </cell>
          <cell r="T15">
            <v>0.32080669825659497</v>
          </cell>
          <cell r="U15">
            <v>0.30996229569839712</v>
          </cell>
          <cell r="V15">
            <v>0.33373507243838091</v>
          </cell>
          <cell r="W15">
            <v>0.29596448897719813</v>
          </cell>
          <cell r="X15">
            <v>0.33254699949058103</v>
          </cell>
          <cell r="Y15">
            <v>0.29820437174506514</v>
          </cell>
          <cell r="Z15">
            <v>0.3134981860466225</v>
          </cell>
          <cell r="AA15">
            <v>0</v>
          </cell>
          <cell r="AB15">
            <v>0.16350023081351658</v>
          </cell>
          <cell r="AC15">
            <v>0.14196381336387345</v>
          </cell>
          <cell r="AD15">
            <v>0.13757987635258673</v>
          </cell>
          <cell r="AE15">
            <v>0.14611920897532873</v>
          </cell>
          <cell r="AF15">
            <v>0.14891657814206447</v>
          </cell>
          <cell r="AG15">
            <v>0.13378290907354995</v>
          </cell>
          <cell r="AH15">
            <v>0.1613507520410338</v>
          </cell>
          <cell r="AI15">
            <v>0.13697412074430965</v>
          </cell>
          <cell r="AJ15">
            <v>0.15786847881404761</v>
          </cell>
          <cell r="AK15">
            <v>0.13677744021055926</v>
          </cell>
          <cell r="AL15">
            <v>0.15965383447670037</v>
          </cell>
          <cell r="AM15">
            <v>0.16288136551220478</v>
          </cell>
        </row>
        <row r="16">
          <cell r="A16" t="str">
            <v>Plate Milk Pre-cooler - Idaho FreeStall</v>
          </cell>
          <cell r="C16">
            <v>4.1447481480335853</v>
          </cell>
          <cell r="D16">
            <v>0.51447889576687988</v>
          </cell>
          <cell r="E16">
            <v>0.10289577915337599</v>
          </cell>
          <cell r="F16">
            <v>0.61737467492025588</v>
          </cell>
          <cell r="G16">
            <v>0.78668924231330317</v>
          </cell>
          <cell r="H16">
            <v>3.2296353473094532</v>
          </cell>
          <cell r="I16">
            <v>1304.8325155455545</v>
          </cell>
          <cell r="J16">
            <v>-11.584023124927203</v>
          </cell>
          <cell r="K16">
            <v>-5.4748497277739405</v>
          </cell>
          <cell r="L16">
            <v>4.1053508470670481</v>
          </cell>
          <cell r="M16">
            <v>3.9375549462670932E-2</v>
          </cell>
          <cell r="N16">
            <v>1.4192173013927816E-3</v>
          </cell>
          <cell r="O16">
            <v>0.23459456669595202</v>
          </cell>
          <cell r="P16">
            <v>0.21432465078005061</v>
          </cell>
          <cell r="Q16">
            <v>0.24956664439833867</v>
          </cell>
          <cell r="R16">
            <v>0.22991770417503399</v>
          </cell>
          <cell r="S16">
            <v>0.23909525280017827</v>
          </cell>
          <cell r="T16">
            <v>0.23925370210936664</v>
          </cell>
          <cell r="U16">
            <v>0.23116607964601685</v>
          </cell>
          <cell r="V16">
            <v>0.24889552505775592</v>
          </cell>
          <cell r="W16">
            <v>0.22072668702217724</v>
          </cell>
          <cell r="X16">
            <v>0.24800947482039537</v>
          </cell>
          <cell r="Y16">
            <v>0.22239716412697422</v>
          </cell>
          <cell r="Z16">
            <v>0.23380310331373666</v>
          </cell>
          <cell r="AA16">
            <v>0</v>
          </cell>
          <cell r="AB16">
            <v>0.12193646744427233</v>
          </cell>
          <cell r="AC16">
            <v>0.10587487137099283</v>
          </cell>
          <cell r="AD16">
            <v>0.10260538489996633</v>
          </cell>
          <cell r="AE16">
            <v>0.10897391446819928</v>
          </cell>
          <cell r="AF16">
            <v>0.11106015809386323</v>
          </cell>
          <cell r="AG16">
            <v>9.9773653258343697E-2</v>
          </cell>
          <cell r="AH16">
            <v>0.12033341253077838</v>
          </cell>
          <cell r="AI16">
            <v>0.10215361979455732</v>
          </cell>
          <cell r="AJ16">
            <v>0.1177363758546726</v>
          </cell>
          <cell r="AK16">
            <v>0.10200693786401052</v>
          </cell>
          <cell r="AL16">
            <v>0.11906787221741355</v>
          </cell>
          <cell r="AM16">
            <v>0.12147492529053758</v>
          </cell>
        </row>
        <row r="17">
          <cell r="A17" t="str">
            <v>Plate Milk Pre-cooler - Montana FreeStall</v>
          </cell>
          <cell r="C17">
            <v>4.1447481480335853</v>
          </cell>
          <cell r="D17">
            <v>0.51447889576687988</v>
          </cell>
          <cell r="E17">
            <v>0.10289577915337599</v>
          </cell>
          <cell r="F17">
            <v>0.61737467492025588</v>
          </cell>
          <cell r="G17">
            <v>0.78668924231330317</v>
          </cell>
          <cell r="H17">
            <v>3.2296353473094532</v>
          </cell>
          <cell r="I17">
            <v>1304.8325155455545</v>
          </cell>
          <cell r="J17">
            <v>-11.584023124927203</v>
          </cell>
          <cell r="K17">
            <v>-5.4748497277739405</v>
          </cell>
          <cell r="L17">
            <v>4.1053508470670481</v>
          </cell>
          <cell r="M17">
            <v>3.9375549462670932E-2</v>
          </cell>
          <cell r="N17">
            <v>1.4192173013927816E-3</v>
          </cell>
          <cell r="O17">
            <v>0.23459456669595202</v>
          </cell>
          <cell r="P17">
            <v>0.21432465078005061</v>
          </cell>
          <cell r="Q17">
            <v>0.24956664439833867</v>
          </cell>
          <cell r="R17">
            <v>0.22991770417503399</v>
          </cell>
          <cell r="S17">
            <v>0.23909525280017827</v>
          </cell>
          <cell r="T17">
            <v>0.23925370210936664</v>
          </cell>
          <cell r="U17">
            <v>0.23116607964601685</v>
          </cell>
          <cell r="V17">
            <v>0.24889552505775592</v>
          </cell>
          <cell r="W17">
            <v>0.22072668702217724</v>
          </cell>
          <cell r="X17">
            <v>0.24800947482039537</v>
          </cell>
          <cell r="Y17">
            <v>0.22239716412697422</v>
          </cell>
          <cell r="Z17">
            <v>0.23380310331373666</v>
          </cell>
          <cell r="AA17">
            <v>0</v>
          </cell>
          <cell r="AB17">
            <v>0.12193646744427233</v>
          </cell>
          <cell r="AC17">
            <v>0.10587487137099283</v>
          </cell>
          <cell r="AD17">
            <v>0.10260538489996633</v>
          </cell>
          <cell r="AE17">
            <v>0.10897391446819928</v>
          </cell>
          <cell r="AF17">
            <v>0.11106015809386323</v>
          </cell>
          <cell r="AG17">
            <v>9.9773653258343697E-2</v>
          </cell>
          <cell r="AH17">
            <v>0.12033341253077838</v>
          </cell>
          <cell r="AI17">
            <v>0.10215361979455732</v>
          </cell>
          <cell r="AJ17">
            <v>0.1177363758546726</v>
          </cell>
          <cell r="AK17">
            <v>0.10200693786401052</v>
          </cell>
          <cell r="AL17">
            <v>0.11906787221741355</v>
          </cell>
          <cell r="AM17">
            <v>0.12147492529053758</v>
          </cell>
        </row>
        <row r="18">
          <cell r="A18" t="str">
            <v>Plate Milk Pre-cooler - Oregon FreeStall</v>
          </cell>
          <cell r="C18">
            <v>4.1447481480335853</v>
          </cell>
          <cell r="D18">
            <v>0.51447889576687988</v>
          </cell>
          <cell r="E18">
            <v>0.10289577915337599</v>
          </cell>
          <cell r="F18">
            <v>0.61737467492025588</v>
          </cell>
          <cell r="G18">
            <v>0.78668924231330317</v>
          </cell>
          <cell r="H18">
            <v>3.2296353473094532</v>
          </cell>
          <cell r="I18">
            <v>1304.8325155455545</v>
          </cell>
          <cell r="J18">
            <v>-11.584023124927203</v>
          </cell>
          <cell r="K18">
            <v>-5.4748497277739405</v>
          </cell>
          <cell r="L18">
            <v>4.1053508470670481</v>
          </cell>
          <cell r="M18">
            <v>3.9375549462670932E-2</v>
          </cell>
          <cell r="N18">
            <v>1.4192173013927816E-3</v>
          </cell>
          <cell r="O18">
            <v>0.23459456669595202</v>
          </cell>
          <cell r="P18">
            <v>0.21432465078005061</v>
          </cell>
          <cell r="Q18">
            <v>0.24956664439833867</v>
          </cell>
          <cell r="R18">
            <v>0.22991770417503399</v>
          </cell>
          <cell r="S18">
            <v>0.23909525280017827</v>
          </cell>
          <cell r="T18">
            <v>0.23925370210936664</v>
          </cell>
          <cell r="U18">
            <v>0.23116607964601685</v>
          </cell>
          <cell r="V18">
            <v>0.24889552505775592</v>
          </cell>
          <cell r="W18">
            <v>0.22072668702217724</v>
          </cell>
          <cell r="X18">
            <v>0.24800947482039537</v>
          </cell>
          <cell r="Y18">
            <v>0.22239716412697422</v>
          </cell>
          <cell r="Z18">
            <v>0.23380310331373666</v>
          </cell>
          <cell r="AA18">
            <v>0</v>
          </cell>
          <cell r="AB18">
            <v>0.12193646744427233</v>
          </cell>
          <cell r="AC18">
            <v>0.10587487137099283</v>
          </cell>
          <cell r="AD18">
            <v>0.10260538489996633</v>
          </cell>
          <cell r="AE18">
            <v>0.10897391446819928</v>
          </cell>
          <cell r="AF18">
            <v>0.11106015809386323</v>
          </cell>
          <cell r="AG18">
            <v>9.9773653258343697E-2</v>
          </cell>
          <cell r="AH18">
            <v>0.12033341253077838</v>
          </cell>
          <cell r="AI18">
            <v>0.10215361979455732</v>
          </cell>
          <cell r="AJ18">
            <v>0.1177363758546726</v>
          </cell>
          <cell r="AK18">
            <v>0.10200693786401052</v>
          </cell>
          <cell r="AL18">
            <v>0.11906787221741355</v>
          </cell>
          <cell r="AM18">
            <v>0.12147492529053758</v>
          </cell>
        </row>
        <row r="19">
          <cell r="A19" t="str">
            <v>Plate Milk Pre-cooler - Washington FreeStall</v>
          </cell>
          <cell r="C19">
            <v>4.1447481480335853</v>
          </cell>
          <cell r="D19">
            <v>0.51447889576687988</v>
          </cell>
          <cell r="E19">
            <v>0.10289577915337599</v>
          </cell>
          <cell r="F19">
            <v>0.61737467492025588</v>
          </cell>
          <cell r="G19">
            <v>0.78668924231330317</v>
          </cell>
          <cell r="H19">
            <v>3.2296353473094532</v>
          </cell>
          <cell r="I19">
            <v>1304.8325155455545</v>
          </cell>
          <cell r="J19">
            <v>-11.584023124927203</v>
          </cell>
          <cell r="K19">
            <v>-5.4748497277739405</v>
          </cell>
          <cell r="L19">
            <v>4.1053508470670481</v>
          </cell>
          <cell r="M19">
            <v>3.9375549462670932E-2</v>
          </cell>
          <cell r="N19">
            <v>1.4192173013927816E-3</v>
          </cell>
          <cell r="O19">
            <v>0.23459456669595202</v>
          </cell>
          <cell r="P19">
            <v>0.21432465078005061</v>
          </cell>
          <cell r="Q19">
            <v>0.24956664439833867</v>
          </cell>
          <cell r="R19">
            <v>0.22991770417503399</v>
          </cell>
          <cell r="S19">
            <v>0.23909525280017827</v>
          </cell>
          <cell r="T19">
            <v>0.23925370210936664</v>
          </cell>
          <cell r="U19">
            <v>0.23116607964601685</v>
          </cell>
          <cell r="V19">
            <v>0.24889552505775592</v>
          </cell>
          <cell r="W19">
            <v>0.22072668702217724</v>
          </cell>
          <cell r="X19">
            <v>0.24800947482039537</v>
          </cell>
          <cell r="Y19">
            <v>0.22239716412697422</v>
          </cell>
          <cell r="Z19">
            <v>0.23380310331373666</v>
          </cell>
          <cell r="AA19">
            <v>0</v>
          </cell>
          <cell r="AB19">
            <v>0.12193646744427233</v>
          </cell>
          <cell r="AC19">
            <v>0.10587487137099283</v>
          </cell>
          <cell r="AD19">
            <v>0.10260538489996633</v>
          </cell>
          <cell r="AE19">
            <v>0.10897391446819928</v>
          </cell>
          <cell r="AF19">
            <v>0.11106015809386323</v>
          </cell>
          <cell r="AG19">
            <v>9.9773653258343697E-2</v>
          </cell>
          <cell r="AH19">
            <v>0.12033341253077838</v>
          </cell>
          <cell r="AI19">
            <v>0.10215361979455732</v>
          </cell>
          <cell r="AJ19">
            <v>0.1177363758546726</v>
          </cell>
          <cell r="AK19">
            <v>0.10200693786401052</v>
          </cell>
          <cell r="AL19">
            <v>0.11906787221741355</v>
          </cell>
          <cell r="AM19">
            <v>0.12147492529053758</v>
          </cell>
        </row>
        <row r="20">
          <cell r="A20" t="str">
            <v>VSD - Vacuum Pump - Idaho FreeStall</v>
          </cell>
          <cell r="C20">
            <v>7.4915370557043142</v>
          </cell>
          <cell r="D20">
            <v>0.92996697553610974</v>
          </cell>
          <cell r="E20">
            <v>0.18599339510722196</v>
          </cell>
          <cell r="F20">
            <v>1.1159603706433316</v>
          </cell>
          <cell r="G20">
            <v>1.4220117120069311</v>
          </cell>
          <cell r="H20">
            <v>5.8374916922901932</v>
          </cell>
          <cell r="I20">
            <v>1304.9141683670837</v>
          </cell>
          <cell r="J20">
            <v>-11.583531460056172</v>
          </cell>
          <cell r="K20">
            <v>-5.4739757676741085</v>
          </cell>
          <cell r="L20">
            <v>4.105093961604263</v>
          </cell>
          <cell r="M20">
            <v>7.1170401035891229E-2</v>
          </cell>
          <cell r="N20">
            <v>2.5652026670245219E-3</v>
          </cell>
          <cell r="O20">
            <v>0.4240242897034478</v>
          </cell>
          <cell r="P20">
            <v>0.38738688236857016</v>
          </cell>
          <cell r="Q20">
            <v>0.45108597618047253</v>
          </cell>
          <cell r="R20">
            <v>0.41557096814360467</v>
          </cell>
          <cell r="S20">
            <v>0.43215917643761542</v>
          </cell>
          <cell r="T20">
            <v>0.43244556992374283</v>
          </cell>
          <cell r="U20">
            <v>0.41782737812710086</v>
          </cell>
          <cell r="V20">
            <v>0.44987294339073336</v>
          </cell>
          <cell r="W20">
            <v>0.39895841579518093</v>
          </cell>
          <cell r="X20">
            <v>0.44827142794291264</v>
          </cell>
          <cell r="Y20">
            <v>0.40197776478439018</v>
          </cell>
          <cell r="Z20">
            <v>0.42259373782325393</v>
          </cell>
          <cell r="AA20">
            <v>0</v>
          </cell>
          <cell r="AB20">
            <v>0.22039736352469122</v>
          </cell>
          <cell r="AC20">
            <v>0.19136639762298374</v>
          </cell>
          <cell r="AD20">
            <v>0.18545687594011875</v>
          </cell>
          <cell r="AE20">
            <v>0.19696784682345242</v>
          </cell>
          <cell r="AF20">
            <v>0.20073868424726632</v>
          </cell>
          <cell r="AG20">
            <v>0.18033858605437719</v>
          </cell>
          <cell r="AH20">
            <v>0.21749987859729789</v>
          </cell>
          <cell r="AI20">
            <v>0.18464032089098953</v>
          </cell>
          <cell r="AJ20">
            <v>0.21280579446982198</v>
          </cell>
          <cell r="AK20">
            <v>0.18437519667141183</v>
          </cell>
          <cell r="AL20">
            <v>0.21521244355554311</v>
          </cell>
          <cell r="AM20">
            <v>0.21956313668533214</v>
          </cell>
        </row>
        <row r="21">
          <cell r="A21" t="str">
            <v>VSD - Vacuum Pump - Montana FreeStall</v>
          </cell>
          <cell r="C21">
            <v>7.4915370557043142</v>
          </cell>
          <cell r="D21">
            <v>0.92996697553610974</v>
          </cell>
          <cell r="E21">
            <v>0.18599339510722196</v>
          </cell>
          <cell r="F21">
            <v>1.1159603706433316</v>
          </cell>
          <cell r="G21">
            <v>1.4220117120069311</v>
          </cell>
          <cell r="H21">
            <v>5.8374916922901932</v>
          </cell>
          <cell r="I21">
            <v>1304.9141683670837</v>
          </cell>
          <cell r="J21">
            <v>-11.583531460056172</v>
          </cell>
          <cell r="K21">
            <v>-5.4739757676741085</v>
          </cell>
          <cell r="L21">
            <v>4.105093961604263</v>
          </cell>
          <cell r="M21">
            <v>7.1170401035891229E-2</v>
          </cell>
          <cell r="N21">
            <v>2.5652026670245219E-3</v>
          </cell>
          <cell r="O21">
            <v>0.4240242897034478</v>
          </cell>
          <cell r="P21">
            <v>0.38738688236857016</v>
          </cell>
          <cell r="Q21">
            <v>0.45108597618047253</v>
          </cell>
          <cell r="R21">
            <v>0.41557096814360467</v>
          </cell>
          <cell r="S21">
            <v>0.43215917643761542</v>
          </cell>
          <cell r="T21">
            <v>0.43244556992374283</v>
          </cell>
          <cell r="U21">
            <v>0.41782737812710086</v>
          </cell>
          <cell r="V21">
            <v>0.44987294339073336</v>
          </cell>
          <cell r="W21">
            <v>0.39895841579518093</v>
          </cell>
          <cell r="X21">
            <v>0.44827142794291264</v>
          </cell>
          <cell r="Y21">
            <v>0.40197776478439018</v>
          </cell>
          <cell r="Z21">
            <v>0.42259373782325393</v>
          </cell>
          <cell r="AA21">
            <v>0</v>
          </cell>
          <cell r="AB21">
            <v>0.22039736352469122</v>
          </cell>
          <cell r="AC21">
            <v>0.19136639762298374</v>
          </cell>
          <cell r="AD21">
            <v>0.18545687594011875</v>
          </cell>
          <cell r="AE21">
            <v>0.19696784682345242</v>
          </cell>
          <cell r="AF21">
            <v>0.20073868424726632</v>
          </cell>
          <cell r="AG21">
            <v>0.18033858605437719</v>
          </cell>
          <cell r="AH21">
            <v>0.21749987859729789</v>
          </cell>
          <cell r="AI21">
            <v>0.18464032089098953</v>
          </cell>
          <cell r="AJ21">
            <v>0.21280579446982198</v>
          </cell>
          <cell r="AK21">
            <v>0.18437519667141183</v>
          </cell>
          <cell r="AL21">
            <v>0.21521244355554311</v>
          </cell>
          <cell r="AM21">
            <v>0.21956313668533214</v>
          </cell>
        </row>
        <row r="22">
          <cell r="A22" t="str">
            <v>VSD - Vacuum Pump - Oregon FreeStall</v>
          </cell>
          <cell r="C22">
            <v>7.4915370557043142</v>
          </cell>
          <cell r="D22">
            <v>0.92996697553610974</v>
          </cell>
          <cell r="E22">
            <v>0.18599339510722196</v>
          </cell>
          <cell r="F22">
            <v>1.1159603706433316</v>
          </cell>
          <cell r="G22">
            <v>1.4220117120069311</v>
          </cell>
          <cell r="H22">
            <v>5.8374916922901932</v>
          </cell>
          <cell r="I22">
            <v>1304.9141683670837</v>
          </cell>
          <cell r="J22">
            <v>-11.583531460056172</v>
          </cell>
          <cell r="K22">
            <v>-5.4739757676741085</v>
          </cell>
          <cell r="L22">
            <v>4.105093961604263</v>
          </cell>
          <cell r="M22">
            <v>7.1170401035891229E-2</v>
          </cell>
          <cell r="N22">
            <v>2.5652026670245219E-3</v>
          </cell>
          <cell r="O22">
            <v>0.4240242897034478</v>
          </cell>
          <cell r="P22">
            <v>0.38738688236857016</v>
          </cell>
          <cell r="Q22">
            <v>0.45108597618047253</v>
          </cell>
          <cell r="R22">
            <v>0.41557096814360467</v>
          </cell>
          <cell r="S22">
            <v>0.43215917643761542</v>
          </cell>
          <cell r="T22">
            <v>0.43244556992374283</v>
          </cell>
          <cell r="U22">
            <v>0.41782737812710086</v>
          </cell>
          <cell r="V22">
            <v>0.44987294339073336</v>
          </cell>
          <cell r="W22">
            <v>0.39895841579518093</v>
          </cell>
          <cell r="X22">
            <v>0.44827142794291264</v>
          </cell>
          <cell r="Y22">
            <v>0.40197776478439018</v>
          </cell>
          <cell r="Z22">
            <v>0.42259373782325393</v>
          </cell>
          <cell r="AA22">
            <v>0</v>
          </cell>
          <cell r="AB22">
            <v>0.22039736352469122</v>
          </cell>
          <cell r="AC22">
            <v>0.19136639762298374</v>
          </cell>
          <cell r="AD22">
            <v>0.18545687594011875</v>
          </cell>
          <cell r="AE22">
            <v>0.19696784682345242</v>
          </cell>
          <cell r="AF22">
            <v>0.20073868424726632</v>
          </cell>
          <cell r="AG22">
            <v>0.18033858605437719</v>
          </cell>
          <cell r="AH22">
            <v>0.21749987859729789</v>
          </cell>
          <cell r="AI22">
            <v>0.18464032089098953</v>
          </cell>
          <cell r="AJ22">
            <v>0.21280579446982198</v>
          </cell>
          <cell r="AK22">
            <v>0.18437519667141183</v>
          </cell>
          <cell r="AL22">
            <v>0.21521244355554311</v>
          </cell>
          <cell r="AM22">
            <v>0.21956313668533214</v>
          </cell>
        </row>
        <row r="23">
          <cell r="A23" t="str">
            <v>VSD - Vacuum Pump - Washington FreeStall</v>
          </cell>
          <cell r="C23">
            <v>7.4915370557043142</v>
          </cell>
          <cell r="D23">
            <v>0.92996697553610974</v>
          </cell>
          <cell r="E23">
            <v>0.18599339510722196</v>
          </cell>
          <cell r="F23">
            <v>1.1159603706433316</v>
          </cell>
          <cell r="G23">
            <v>1.4220117120069311</v>
          </cell>
          <cell r="H23">
            <v>5.8374916922901932</v>
          </cell>
          <cell r="I23">
            <v>1304.9141683670837</v>
          </cell>
          <cell r="J23">
            <v>-11.583531460056172</v>
          </cell>
          <cell r="K23">
            <v>-5.4739757676741085</v>
          </cell>
          <cell r="L23">
            <v>4.105093961604263</v>
          </cell>
          <cell r="M23">
            <v>7.1170401035891229E-2</v>
          </cell>
          <cell r="N23">
            <v>2.5652026670245219E-3</v>
          </cell>
          <cell r="O23">
            <v>0.4240242897034478</v>
          </cell>
          <cell r="P23">
            <v>0.38738688236857016</v>
          </cell>
          <cell r="Q23">
            <v>0.45108597618047253</v>
          </cell>
          <cell r="R23">
            <v>0.41557096814360467</v>
          </cell>
          <cell r="S23">
            <v>0.43215917643761542</v>
          </cell>
          <cell r="T23">
            <v>0.43244556992374283</v>
          </cell>
          <cell r="U23">
            <v>0.41782737812710086</v>
          </cell>
          <cell r="V23">
            <v>0.44987294339073336</v>
          </cell>
          <cell r="W23">
            <v>0.39895841579518093</v>
          </cell>
          <cell r="X23">
            <v>0.44827142794291264</v>
          </cell>
          <cell r="Y23">
            <v>0.40197776478439018</v>
          </cell>
          <cell r="Z23">
            <v>0.42259373782325393</v>
          </cell>
          <cell r="AA23">
            <v>0</v>
          </cell>
          <cell r="AB23">
            <v>0.22039736352469122</v>
          </cell>
          <cell r="AC23">
            <v>0.19136639762298374</v>
          </cell>
          <cell r="AD23">
            <v>0.18545687594011875</v>
          </cell>
          <cell r="AE23">
            <v>0.19696784682345242</v>
          </cell>
          <cell r="AF23">
            <v>0.20073868424726632</v>
          </cell>
          <cell r="AG23">
            <v>0.18033858605437719</v>
          </cell>
          <cell r="AH23">
            <v>0.21749987859729789</v>
          </cell>
          <cell r="AI23">
            <v>0.18464032089098953</v>
          </cell>
          <cell r="AJ23">
            <v>0.21280579446982198</v>
          </cell>
          <cell r="AK23">
            <v>0.18437519667141183</v>
          </cell>
          <cell r="AL23">
            <v>0.21521244355554311</v>
          </cell>
          <cell r="AM23">
            <v>0.21956313668533214</v>
          </cell>
        </row>
        <row r="24">
          <cell r="A24" t="str">
            <v>Energy Efficient Lighting - Idaho TieStall</v>
          </cell>
          <cell r="C24">
            <v>3.0449198475183858</v>
          </cell>
          <cell r="D24">
            <v>0.3776042842716732</v>
          </cell>
          <cell r="E24">
            <v>7.5520856854334642E-2</v>
          </cell>
          <cell r="F24">
            <v>0.45312514112600782</v>
          </cell>
          <cell r="G24">
            <v>0.57739439019193894</v>
          </cell>
          <cell r="H24">
            <v>1.9915303963366913</v>
          </cell>
          <cell r="I24">
            <v>1303.6061489430915</v>
          </cell>
          <cell r="J24">
            <v>-2.1522528767372697</v>
          </cell>
          <cell r="K24">
            <v>3.9511787212703759</v>
          </cell>
          <cell r="L24">
            <v>3.4491682464643647</v>
          </cell>
          <cell r="M24">
            <v>2.8927027493569818E-2</v>
          </cell>
          <cell r="N24">
            <v>5.3639795134547634E-4</v>
          </cell>
          <cell r="O24">
            <v>0.18333752840942297</v>
          </cell>
          <cell r="P24">
            <v>0.16592347912039981</v>
          </cell>
          <cell r="Q24">
            <v>0.19318449776440541</v>
          </cell>
          <cell r="R24">
            <v>0.17964715016625954</v>
          </cell>
          <cell r="S24">
            <v>0.18375050207065927</v>
          </cell>
          <cell r="T24">
            <v>0.17941070895254463</v>
          </cell>
          <cell r="U24">
            <v>0.17064381902397849</v>
          </cell>
          <cell r="V24">
            <v>0.18319961533139134</v>
          </cell>
          <cell r="W24">
            <v>0.16864684499917862</v>
          </cell>
          <cell r="X24">
            <v>0.19135806705873457</v>
          </cell>
          <cell r="Y24">
            <v>0.17084650189576633</v>
          </cell>
          <cell r="Z24">
            <v>0.18096578199425445</v>
          </cell>
          <cell r="AA24">
            <v>0</v>
          </cell>
          <cell r="AB24">
            <v>8.242895176955245E-2</v>
          </cell>
          <cell r="AC24">
            <v>7.1539897335657465E-2</v>
          </cell>
          <cell r="AD24">
            <v>7.0164469329157875E-2</v>
          </cell>
          <cell r="AE24">
            <v>7.2869417745288489E-2</v>
          </cell>
          <cell r="AF24">
            <v>7.3539717357862924E-2</v>
          </cell>
          <cell r="AG24">
            <v>6.7101501624347415E-2</v>
          </cell>
          <cell r="AH24">
            <v>7.8776395419651382E-2</v>
          </cell>
          <cell r="AI24">
            <v>6.7750749859474282E-2</v>
          </cell>
          <cell r="AJ24">
            <v>7.8993309965400327E-2</v>
          </cell>
          <cell r="AK24">
            <v>6.856373206961057E-2</v>
          </cell>
          <cell r="AL24">
            <v>8.0102996826257503E-2</v>
          </cell>
          <cell r="AM24">
            <v>8.2174211429129451E-2</v>
          </cell>
        </row>
        <row r="25">
          <cell r="A25" t="str">
            <v>Energy Efficient Lighting - Montana TieStall</v>
          </cell>
          <cell r="C25">
            <v>3.0449198475183858</v>
          </cell>
          <cell r="D25">
            <v>0.3776042842716732</v>
          </cell>
          <cell r="E25">
            <v>7.5520856854334642E-2</v>
          </cell>
          <cell r="F25">
            <v>0.45312514112600782</v>
          </cell>
          <cell r="G25">
            <v>0.57739439019193894</v>
          </cell>
          <cell r="H25">
            <v>1.9915303963366913</v>
          </cell>
          <cell r="I25">
            <v>1303.6061489430915</v>
          </cell>
          <cell r="J25">
            <v>-2.1522528767372697</v>
          </cell>
          <cell r="K25">
            <v>3.9511787212703759</v>
          </cell>
          <cell r="L25">
            <v>3.4491682464643647</v>
          </cell>
          <cell r="M25">
            <v>2.8927027493569818E-2</v>
          </cell>
          <cell r="N25">
            <v>5.3639795134547634E-4</v>
          </cell>
          <cell r="O25">
            <v>0.18333752840942297</v>
          </cell>
          <cell r="P25">
            <v>0.16592347912039981</v>
          </cell>
          <cell r="Q25">
            <v>0.19318449776440541</v>
          </cell>
          <cell r="R25">
            <v>0.17964715016625954</v>
          </cell>
          <cell r="S25">
            <v>0.18375050207065927</v>
          </cell>
          <cell r="T25">
            <v>0.17941070895254463</v>
          </cell>
          <cell r="U25">
            <v>0.17064381902397849</v>
          </cell>
          <cell r="V25">
            <v>0.18319961533139134</v>
          </cell>
          <cell r="W25">
            <v>0.16864684499917862</v>
          </cell>
          <cell r="X25">
            <v>0.19135806705873457</v>
          </cell>
          <cell r="Y25">
            <v>0.17084650189576633</v>
          </cell>
          <cell r="Z25">
            <v>0.18096578199425445</v>
          </cell>
          <cell r="AA25">
            <v>0</v>
          </cell>
          <cell r="AB25">
            <v>8.242895176955245E-2</v>
          </cell>
          <cell r="AC25">
            <v>7.1539897335657465E-2</v>
          </cell>
          <cell r="AD25">
            <v>7.0164469329157875E-2</v>
          </cell>
          <cell r="AE25">
            <v>7.2869417745288489E-2</v>
          </cell>
          <cell r="AF25">
            <v>7.3539717357862924E-2</v>
          </cell>
          <cell r="AG25">
            <v>6.7101501624347415E-2</v>
          </cell>
          <cell r="AH25">
            <v>7.8776395419651382E-2</v>
          </cell>
          <cell r="AI25">
            <v>6.7750749859474282E-2</v>
          </cell>
          <cell r="AJ25">
            <v>7.8993309965400327E-2</v>
          </cell>
          <cell r="AK25">
            <v>6.856373206961057E-2</v>
          </cell>
          <cell r="AL25">
            <v>8.0102996826257503E-2</v>
          </cell>
          <cell r="AM25">
            <v>8.2174211429129451E-2</v>
          </cell>
        </row>
        <row r="26">
          <cell r="A26" t="str">
            <v>Energy Efficient Lighting - Oregon TieStall</v>
          </cell>
          <cell r="C26">
            <v>3.0449198475183858</v>
          </cell>
          <cell r="D26">
            <v>0.3776042842716732</v>
          </cell>
          <cell r="E26">
            <v>7.5520856854334642E-2</v>
          </cell>
          <cell r="F26">
            <v>0.45312514112600782</v>
          </cell>
          <cell r="G26">
            <v>0.57739439019193894</v>
          </cell>
          <cell r="H26">
            <v>1.9915303963366913</v>
          </cell>
          <cell r="I26">
            <v>1303.6061489430915</v>
          </cell>
          <cell r="J26">
            <v>-2.1522528767372697</v>
          </cell>
          <cell r="K26">
            <v>3.9511787212703759</v>
          </cell>
          <cell r="L26">
            <v>3.4491682464643647</v>
          </cell>
          <cell r="M26">
            <v>2.8927027493569818E-2</v>
          </cell>
          <cell r="N26">
            <v>5.3639795134547634E-4</v>
          </cell>
          <cell r="O26">
            <v>0.18333752840942297</v>
          </cell>
          <cell r="P26">
            <v>0.16592347912039981</v>
          </cell>
          <cell r="Q26">
            <v>0.19318449776440541</v>
          </cell>
          <cell r="R26">
            <v>0.17964715016625954</v>
          </cell>
          <cell r="S26">
            <v>0.18375050207065927</v>
          </cell>
          <cell r="T26">
            <v>0.17941070895254463</v>
          </cell>
          <cell r="U26">
            <v>0.17064381902397849</v>
          </cell>
          <cell r="V26">
            <v>0.18319961533139134</v>
          </cell>
          <cell r="W26">
            <v>0.16864684499917862</v>
          </cell>
          <cell r="X26">
            <v>0.19135806705873457</v>
          </cell>
          <cell r="Y26">
            <v>0.17084650189576633</v>
          </cell>
          <cell r="Z26">
            <v>0.18096578199425445</v>
          </cell>
          <cell r="AA26">
            <v>0</v>
          </cell>
          <cell r="AB26">
            <v>8.242895176955245E-2</v>
          </cell>
          <cell r="AC26">
            <v>7.1539897335657465E-2</v>
          </cell>
          <cell r="AD26">
            <v>7.0164469329157875E-2</v>
          </cell>
          <cell r="AE26">
            <v>7.2869417745288489E-2</v>
          </cell>
          <cell r="AF26">
            <v>7.3539717357862924E-2</v>
          </cell>
          <cell r="AG26">
            <v>6.7101501624347415E-2</v>
          </cell>
          <cell r="AH26">
            <v>7.8776395419651382E-2</v>
          </cell>
          <cell r="AI26">
            <v>6.7750749859474282E-2</v>
          </cell>
          <cell r="AJ26">
            <v>7.8993309965400327E-2</v>
          </cell>
          <cell r="AK26">
            <v>6.856373206961057E-2</v>
          </cell>
          <cell r="AL26">
            <v>8.0102996826257503E-2</v>
          </cell>
          <cell r="AM26">
            <v>8.2174211429129451E-2</v>
          </cell>
        </row>
        <row r="27">
          <cell r="A27" t="str">
            <v>Energy Efficient Lighting - Washington TieStall</v>
          </cell>
          <cell r="C27">
            <v>3.0449198475183858</v>
          </cell>
          <cell r="D27">
            <v>0.3776042842716732</v>
          </cell>
          <cell r="E27">
            <v>7.5520856854334642E-2</v>
          </cell>
          <cell r="F27">
            <v>0.45312514112600782</v>
          </cell>
          <cell r="G27">
            <v>0.57739439019193894</v>
          </cell>
          <cell r="H27">
            <v>1.9915303963366913</v>
          </cell>
          <cell r="I27">
            <v>1303.6061489430915</v>
          </cell>
          <cell r="J27">
            <v>-2.1522528767372697</v>
          </cell>
          <cell r="K27">
            <v>3.9511787212703759</v>
          </cell>
          <cell r="L27">
            <v>3.4491682464643647</v>
          </cell>
          <cell r="M27">
            <v>2.8927027493569818E-2</v>
          </cell>
          <cell r="N27">
            <v>5.3639795134547634E-4</v>
          </cell>
          <cell r="O27">
            <v>0.18333752840942297</v>
          </cell>
          <cell r="P27">
            <v>0.16592347912039981</v>
          </cell>
          <cell r="Q27">
            <v>0.19318449776440541</v>
          </cell>
          <cell r="R27">
            <v>0.17964715016625954</v>
          </cell>
          <cell r="S27">
            <v>0.18375050207065927</v>
          </cell>
          <cell r="T27">
            <v>0.17941070895254463</v>
          </cell>
          <cell r="U27">
            <v>0.17064381902397849</v>
          </cell>
          <cell r="V27">
            <v>0.18319961533139134</v>
          </cell>
          <cell r="W27">
            <v>0.16864684499917862</v>
          </cell>
          <cell r="X27">
            <v>0.19135806705873457</v>
          </cell>
          <cell r="Y27">
            <v>0.17084650189576633</v>
          </cell>
          <cell r="Z27">
            <v>0.18096578199425445</v>
          </cell>
          <cell r="AA27">
            <v>0</v>
          </cell>
          <cell r="AB27">
            <v>8.242895176955245E-2</v>
          </cell>
          <cell r="AC27">
            <v>7.1539897335657465E-2</v>
          </cell>
          <cell r="AD27">
            <v>7.0164469329157875E-2</v>
          </cell>
          <cell r="AE27">
            <v>7.2869417745288489E-2</v>
          </cell>
          <cell r="AF27">
            <v>7.3539717357862924E-2</v>
          </cell>
          <cell r="AG27">
            <v>6.7101501624347415E-2</v>
          </cell>
          <cell r="AH27">
            <v>7.8776395419651382E-2</v>
          </cell>
          <cell r="AI27">
            <v>6.7750749859474282E-2</v>
          </cell>
          <cell r="AJ27">
            <v>7.8993309965400327E-2</v>
          </cell>
          <cell r="AK27">
            <v>6.856373206961057E-2</v>
          </cell>
          <cell r="AL27">
            <v>8.0102996826257503E-2</v>
          </cell>
          <cell r="AM27">
            <v>8.2174211429129451E-2</v>
          </cell>
        </row>
        <row r="28">
          <cell r="A28" t="str">
            <v>Energy Efficient Lighting - Idaho FreeStall</v>
          </cell>
          <cell r="C28">
            <v>0.56446323784331998</v>
          </cell>
          <cell r="D28">
            <v>7.3963740963958288E-2</v>
          </cell>
          <cell r="E28">
            <v>1.4792748192791659E-2</v>
          </cell>
          <cell r="F28">
            <v>8.875648915674994E-2</v>
          </cell>
          <cell r="G28">
            <v>0.11309789345364937</v>
          </cell>
          <cell r="H28">
            <v>0.36918728638974868</v>
          </cell>
          <cell r="I28">
            <v>1377.4268949450077</v>
          </cell>
          <cell r="J28">
            <v>-1.7077481201121316</v>
          </cell>
          <cell r="K28">
            <v>4.7413092438539524</v>
          </cell>
          <cell r="L28">
            <v>3.2643162053327881</v>
          </cell>
          <cell r="M28">
            <v>5.3624543232264994E-3</v>
          </cell>
          <cell r="N28">
            <v>9.9436746959285252E-5</v>
          </cell>
          <cell r="O28">
            <v>3.3986869962608982E-2</v>
          </cell>
          <cell r="P28">
            <v>3.0758676401567858E-2</v>
          </cell>
          <cell r="Q28">
            <v>3.581228819474646E-2</v>
          </cell>
          <cell r="R28">
            <v>3.3302752496035835E-2</v>
          </cell>
          <cell r="S28">
            <v>3.406342647694726E-2</v>
          </cell>
          <cell r="T28">
            <v>3.3258921334712525E-2</v>
          </cell>
          <cell r="U28">
            <v>3.1633726806545373E-2</v>
          </cell>
          <cell r="V28">
            <v>3.3961303817532908E-2</v>
          </cell>
          <cell r="W28">
            <v>3.1263530387468458E-2</v>
          </cell>
          <cell r="X28">
            <v>3.5473706871937703E-2</v>
          </cell>
          <cell r="Y28">
            <v>3.1671299890828036E-2</v>
          </cell>
          <cell r="Z28">
            <v>3.3547198730559835E-2</v>
          </cell>
          <cell r="AA28">
            <v>0</v>
          </cell>
          <cell r="AB28">
            <v>1.5280570700668168E-2</v>
          </cell>
          <cell r="AC28">
            <v>1.3261972106745276E-2</v>
          </cell>
          <cell r="AD28">
            <v>1.3006997071326236E-2</v>
          </cell>
          <cell r="AE28">
            <v>1.3508436852216569E-2</v>
          </cell>
          <cell r="AF28">
            <v>1.3632696113079297E-2</v>
          </cell>
          <cell r="AG28">
            <v>1.2439188145427604E-2</v>
          </cell>
          <cell r="AH28">
            <v>1.4603464606939412E-2</v>
          </cell>
          <cell r="AI28">
            <v>1.2559544929617654E-2</v>
          </cell>
          <cell r="AJ28">
            <v>1.4643675940229039E-2</v>
          </cell>
          <cell r="AK28">
            <v>1.2710254502815961E-2</v>
          </cell>
          <cell r="AL28">
            <v>1.4849388231467881E-2</v>
          </cell>
          <cell r="AM28">
            <v>1.5233347271295581E-2</v>
          </cell>
        </row>
        <row r="29">
          <cell r="A29" t="str">
            <v>Energy Efficient Lighting - Montana FreeStall</v>
          </cell>
          <cell r="C29">
            <v>0.56446323784331998</v>
          </cell>
          <cell r="D29">
            <v>7.3963740963958288E-2</v>
          </cell>
          <cell r="E29">
            <v>1.4792748192791659E-2</v>
          </cell>
          <cell r="F29">
            <v>8.875648915674994E-2</v>
          </cell>
          <cell r="G29">
            <v>0.11309789345364937</v>
          </cell>
          <cell r="H29">
            <v>0.36918728638974868</v>
          </cell>
          <cell r="I29">
            <v>1377.4268949450077</v>
          </cell>
          <cell r="J29">
            <v>-1.7077481201121316</v>
          </cell>
          <cell r="K29">
            <v>4.7413092438539524</v>
          </cell>
          <cell r="L29">
            <v>3.2643162053327881</v>
          </cell>
          <cell r="M29">
            <v>5.3624543232264994E-3</v>
          </cell>
          <cell r="N29">
            <v>9.9436746959285252E-5</v>
          </cell>
          <cell r="O29">
            <v>3.3986869962608982E-2</v>
          </cell>
          <cell r="P29">
            <v>3.0758676401567858E-2</v>
          </cell>
          <cell r="Q29">
            <v>3.581228819474646E-2</v>
          </cell>
          <cell r="R29">
            <v>3.3302752496035835E-2</v>
          </cell>
          <cell r="S29">
            <v>3.406342647694726E-2</v>
          </cell>
          <cell r="T29">
            <v>3.3258921334712525E-2</v>
          </cell>
          <cell r="U29">
            <v>3.1633726806545373E-2</v>
          </cell>
          <cell r="V29">
            <v>3.3961303817532908E-2</v>
          </cell>
          <cell r="W29">
            <v>3.1263530387468458E-2</v>
          </cell>
          <cell r="X29">
            <v>3.5473706871937703E-2</v>
          </cell>
          <cell r="Y29">
            <v>3.1671299890828036E-2</v>
          </cell>
          <cell r="Z29">
            <v>3.3547198730559835E-2</v>
          </cell>
          <cell r="AA29">
            <v>0</v>
          </cell>
          <cell r="AB29">
            <v>1.5280570700668168E-2</v>
          </cell>
          <cell r="AC29">
            <v>1.3261972106745276E-2</v>
          </cell>
          <cell r="AD29">
            <v>1.3006997071326236E-2</v>
          </cell>
          <cell r="AE29">
            <v>1.3508436852216569E-2</v>
          </cell>
          <cell r="AF29">
            <v>1.3632696113079297E-2</v>
          </cell>
          <cell r="AG29">
            <v>1.2439188145427604E-2</v>
          </cell>
          <cell r="AH29">
            <v>1.4603464606939412E-2</v>
          </cell>
          <cell r="AI29">
            <v>1.2559544929617654E-2</v>
          </cell>
          <cell r="AJ29">
            <v>1.4643675940229039E-2</v>
          </cell>
          <cell r="AK29">
            <v>1.2710254502815961E-2</v>
          </cell>
          <cell r="AL29">
            <v>1.4849388231467881E-2</v>
          </cell>
          <cell r="AM29">
            <v>1.5233347271295581E-2</v>
          </cell>
        </row>
        <row r="30">
          <cell r="A30" t="str">
            <v>Energy Efficient Lighting - Oregon FreeStall</v>
          </cell>
          <cell r="C30">
            <v>0.56446323784331998</v>
          </cell>
          <cell r="D30">
            <v>7.3963740963958288E-2</v>
          </cell>
          <cell r="E30">
            <v>1.4792748192791659E-2</v>
          </cell>
          <cell r="F30">
            <v>8.875648915674994E-2</v>
          </cell>
          <cell r="G30">
            <v>0.11309789345364937</v>
          </cell>
          <cell r="H30">
            <v>0.36918728638974868</v>
          </cell>
          <cell r="I30">
            <v>1377.4268949450077</v>
          </cell>
          <cell r="J30">
            <v>-1.7077481201121316</v>
          </cell>
          <cell r="K30">
            <v>4.7413092438539524</v>
          </cell>
          <cell r="L30">
            <v>3.2643162053327881</v>
          </cell>
          <cell r="M30">
            <v>5.3624543232264994E-3</v>
          </cell>
          <cell r="N30">
            <v>9.9436746959285252E-5</v>
          </cell>
          <cell r="O30">
            <v>3.3986869962608982E-2</v>
          </cell>
          <cell r="P30">
            <v>3.0758676401567858E-2</v>
          </cell>
          <cell r="Q30">
            <v>3.581228819474646E-2</v>
          </cell>
          <cell r="R30">
            <v>3.3302752496035835E-2</v>
          </cell>
          <cell r="S30">
            <v>3.406342647694726E-2</v>
          </cell>
          <cell r="T30">
            <v>3.3258921334712525E-2</v>
          </cell>
          <cell r="U30">
            <v>3.1633726806545373E-2</v>
          </cell>
          <cell r="V30">
            <v>3.3961303817532908E-2</v>
          </cell>
          <cell r="W30">
            <v>3.1263530387468458E-2</v>
          </cell>
          <cell r="X30">
            <v>3.5473706871937703E-2</v>
          </cell>
          <cell r="Y30">
            <v>3.1671299890828036E-2</v>
          </cell>
          <cell r="Z30">
            <v>3.3547198730559835E-2</v>
          </cell>
          <cell r="AA30">
            <v>0</v>
          </cell>
          <cell r="AB30">
            <v>1.5280570700668168E-2</v>
          </cell>
          <cell r="AC30">
            <v>1.3261972106745276E-2</v>
          </cell>
          <cell r="AD30">
            <v>1.3006997071326236E-2</v>
          </cell>
          <cell r="AE30">
            <v>1.3508436852216569E-2</v>
          </cell>
          <cell r="AF30">
            <v>1.3632696113079297E-2</v>
          </cell>
          <cell r="AG30">
            <v>1.2439188145427604E-2</v>
          </cell>
          <cell r="AH30">
            <v>1.4603464606939412E-2</v>
          </cell>
          <cell r="AI30">
            <v>1.2559544929617654E-2</v>
          </cell>
          <cell r="AJ30">
            <v>1.4643675940229039E-2</v>
          </cell>
          <cell r="AK30">
            <v>1.2710254502815961E-2</v>
          </cell>
          <cell r="AL30">
            <v>1.4849388231467881E-2</v>
          </cell>
          <cell r="AM30">
            <v>1.5233347271295581E-2</v>
          </cell>
        </row>
        <row r="31">
          <cell r="A31" t="str">
            <v>Energy Efficient Lighting - Washington FreeStall</v>
          </cell>
          <cell r="C31">
            <v>0.56446323784331998</v>
          </cell>
          <cell r="D31">
            <v>7.3963740963958288E-2</v>
          </cell>
          <cell r="E31">
            <v>1.4792748192791659E-2</v>
          </cell>
          <cell r="F31">
            <v>8.875648915674994E-2</v>
          </cell>
          <cell r="G31">
            <v>0.11309789345364937</v>
          </cell>
          <cell r="H31">
            <v>0.36918728638974868</v>
          </cell>
          <cell r="I31">
            <v>1377.4268949450077</v>
          </cell>
          <cell r="J31">
            <v>-1.7077481201121316</v>
          </cell>
          <cell r="K31">
            <v>4.7413092438539524</v>
          </cell>
          <cell r="L31">
            <v>3.2643162053327881</v>
          </cell>
          <cell r="M31">
            <v>5.3624543232264994E-3</v>
          </cell>
          <cell r="N31">
            <v>9.9436746959285252E-5</v>
          </cell>
          <cell r="O31">
            <v>3.3986869962608982E-2</v>
          </cell>
          <cell r="P31">
            <v>3.0758676401567858E-2</v>
          </cell>
          <cell r="Q31">
            <v>3.581228819474646E-2</v>
          </cell>
          <cell r="R31">
            <v>3.3302752496035835E-2</v>
          </cell>
          <cell r="S31">
            <v>3.406342647694726E-2</v>
          </cell>
          <cell r="T31">
            <v>3.3258921334712525E-2</v>
          </cell>
          <cell r="U31">
            <v>3.1633726806545373E-2</v>
          </cell>
          <cell r="V31">
            <v>3.3961303817532908E-2</v>
          </cell>
          <cell r="W31">
            <v>3.1263530387468458E-2</v>
          </cell>
          <cell r="X31">
            <v>3.5473706871937703E-2</v>
          </cell>
          <cell r="Y31">
            <v>3.1671299890828036E-2</v>
          </cell>
          <cell r="Z31">
            <v>3.3547198730559835E-2</v>
          </cell>
          <cell r="AA31">
            <v>0</v>
          </cell>
          <cell r="AB31">
            <v>1.5280570700668168E-2</v>
          </cell>
          <cell r="AC31">
            <v>1.3261972106745276E-2</v>
          </cell>
          <cell r="AD31">
            <v>1.3006997071326236E-2</v>
          </cell>
          <cell r="AE31">
            <v>1.3508436852216569E-2</v>
          </cell>
          <cell r="AF31">
            <v>1.3632696113079297E-2</v>
          </cell>
          <cell r="AG31">
            <v>1.2439188145427604E-2</v>
          </cell>
          <cell r="AH31">
            <v>1.4603464606939412E-2</v>
          </cell>
          <cell r="AI31">
            <v>1.2559544929617654E-2</v>
          </cell>
          <cell r="AJ31">
            <v>1.4643675940229039E-2</v>
          </cell>
          <cell r="AK31">
            <v>1.2710254502815961E-2</v>
          </cell>
          <cell r="AL31">
            <v>1.4849388231467881E-2</v>
          </cell>
          <cell r="AM31">
            <v>1.5233347271295581E-2</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row>
      </sheetData>
      <sheetData sheetId="4"/>
      <sheetData sheetId="5"/>
      <sheetData sheetId="6"/>
      <sheetData sheetId="7"/>
      <sheetData sheetId="8"/>
      <sheetData sheetId="9">
        <row r="40">
          <cell r="P40">
            <v>1.2115148190639431</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Forecast Switchboard"/>
      <sheetName val="Lists&amp;Tables"/>
      <sheetName val="Res Forecast (Low)"/>
      <sheetName val="Res Forecast (Base Case)"/>
      <sheetName val="Res Forecast (High)"/>
      <sheetName val="Com Forecast (Low)"/>
      <sheetName val="Com Forecast (Base Case)"/>
      <sheetName val="Com Forecast (High)"/>
      <sheetName val="Ind Forecast (Low)"/>
      <sheetName val="Ind Forecast (Base Case)"/>
      <sheetName val="Ind Forecast (High)"/>
      <sheetName val="Ag Forecast (Low)"/>
      <sheetName val="Ag Forecast (Base Case)"/>
      <sheetName val="Ag Forecast (High)"/>
      <sheetName val="Pop Forecast (High)"/>
      <sheetName val="Pop Forecast (Base Case)"/>
      <sheetName val="Pop Forecast (Low)"/>
      <sheetName val="DEI (Base Case)"/>
      <sheetName val="Dairy Forecast (Base Case)"/>
      <sheetName val="Dairy Forecast (Low)"/>
      <sheetName val="Dairy Forecast (High)"/>
      <sheetName val="EV Forecast (Base Case)"/>
      <sheetName val="EV Forecast (Low)"/>
      <sheetName val="EV Forecast (High)"/>
      <sheetName val="DEI Forecast (Base Case)"/>
      <sheetName val="DEI Forecast (High)"/>
      <sheetName val="DEI Forecast (Low)"/>
      <sheetName val="DataCenter Forecast (Base Case)"/>
      <sheetName val="DataCenter Forecast (High)"/>
      <sheetName val="DataCenter Forecast (Low)"/>
    </sheetNames>
    <sheetDataSet>
      <sheetData sheetId="0" refreshError="1"/>
      <sheetData sheetId="1"/>
      <sheetData sheetId="2">
        <row r="2">
          <cell r="G2" t="str">
            <v>Index Range Length (Rows)</v>
          </cell>
        </row>
        <row r="3">
          <cell r="B3" t="str">
            <v>Low</v>
          </cell>
          <cell r="D3" t="str">
            <v>OR</v>
          </cell>
        </row>
        <row r="4">
          <cell r="B4" t="str">
            <v>Base</v>
          </cell>
          <cell r="D4" t="str">
            <v>WA</v>
          </cell>
        </row>
        <row r="5">
          <cell r="B5" t="str">
            <v>High</v>
          </cell>
          <cell r="D5" t="str">
            <v>ID</v>
          </cell>
        </row>
        <row r="6">
          <cell r="D6" t="str">
            <v>MT</v>
          </cell>
        </row>
        <row r="7">
          <cell r="D7" t="str">
            <v>Region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ons"/>
      <sheetName val="Yeild"/>
      <sheetName val="Notes"/>
    </sheetNames>
    <sheetDataSet>
      <sheetData sheetId="0"/>
      <sheetData sheetId="1">
        <row r="8">
          <cell r="E8" t="str">
            <v>Other</v>
          </cell>
          <cell r="F8">
            <v>0.82000000000000006</v>
          </cell>
          <cell r="G8">
            <v>0.91</v>
          </cell>
          <cell r="H8">
            <v>0.98319999999999996</v>
          </cell>
          <cell r="I8">
            <v>-8.1887999999999996E-3</v>
          </cell>
          <cell r="J8">
            <v>1.1100000000000001</v>
          </cell>
          <cell r="K8">
            <v>0.93000000000000016</v>
          </cell>
          <cell r="L8">
            <v>1.02</v>
          </cell>
          <cell r="M8">
            <v>1.0931999999999999</v>
          </cell>
          <cell r="N8">
            <v>-8.1887999999999996E-3</v>
          </cell>
          <cell r="O8">
            <v>4000</v>
          </cell>
          <cell r="P8">
            <v>0.9</v>
          </cell>
        </row>
        <row r="9">
          <cell r="F9">
            <v>0.82000000000000006</v>
          </cell>
          <cell r="G9">
            <v>0.91</v>
          </cell>
          <cell r="H9">
            <v>0.98319999999999996</v>
          </cell>
          <cell r="I9">
            <v>-8.1887999999999996E-3</v>
          </cell>
          <cell r="J9">
            <v>1.1100000000000001</v>
          </cell>
          <cell r="K9">
            <v>0.93000000000000016</v>
          </cell>
          <cell r="L9">
            <v>1.02</v>
          </cell>
          <cell r="M9">
            <v>1.0931999999999999</v>
          </cell>
          <cell r="N9">
            <v>-8.1887999999999996E-3</v>
          </cell>
          <cell r="O9">
            <v>1800</v>
          </cell>
          <cell r="P9">
            <v>0.9</v>
          </cell>
        </row>
        <row r="10">
          <cell r="F10">
            <v>0.58000000000000007</v>
          </cell>
          <cell r="G10">
            <v>0.79</v>
          </cell>
          <cell r="H10">
            <v>0.96079999999999999</v>
          </cell>
          <cell r="I10">
            <v>-1.9107199999999998E-2</v>
          </cell>
          <cell r="J10">
            <v>1.19</v>
          </cell>
          <cell r="K10">
            <v>0.77</v>
          </cell>
          <cell r="L10">
            <v>0.98</v>
          </cell>
          <cell r="M10">
            <v>1.1507999999999998</v>
          </cell>
          <cell r="N10">
            <v>-1.9107199999999998E-2</v>
          </cell>
          <cell r="O10">
            <v>8760</v>
          </cell>
          <cell r="P10">
            <v>0.9</v>
          </cell>
        </row>
        <row r="11">
          <cell r="F11">
            <v>0.82000000000000006</v>
          </cell>
          <cell r="G11">
            <v>0.91</v>
          </cell>
          <cell r="H11">
            <v>0.98319999999999996</v>
          </cell>
          <cell r="I11">
            <v>-8.1887999999999996E-3</v>
          </cell>
          <cell r="J11">
            <v>1.1100000000000001</v>
          </cell>
          <cell r="K11">
            <v>0.93000000000000016</v>
          </cell>
          <cell r="L11">
            <v>1.02</v>
          </cell>
          <cell r="M11">
            <v>1.0931999999999999</v>
          </cell>
          <cell r="N11">
            <v>-8.1887999999999996E-3</v>
          </cell>
          <cell r="O11">
            <v>3000</v>
          </cell>
          <cell r="P11">
            <v>0.9</v>
          </cell>
        </row>
        <row r="12">
          <cell r="F12">
            <v>0.58000000000000007</v>
          </cell>
          <cell r="G12">
            <v>0.79</v>
          </cell>
          <cell r="H12">
            <v>0.96079999999999999</v>
          </cell>
          <cell r="I12">
            <v>-1.9107199999999998E-2</v>
          </cell>
          <cell r="J12">
            <v>1.19</v>
          </cell>
          <cell r="K12">
            <v>0.77</v>
          </cell>
          <cell r="L12">
            <v>0.98</v>
          </cell>
          <cell r="M12">
            <v>1.1507999999999998</v>
          </cell>
          <cell r="N12">
            <v>-1.9107199999999998E-2</v>
          </cell>
          <cell r="O12">
            <v>3000</v>
          </cell>
          <cell r="P12">
            <v>0.9</v>
          </cell>
        </row>
        <row r="13">
          <cell r="E13" t="str">
            <v>University</v>
          </cell>
          <cell r="F13">
            <v>0.53</v>
          </cell>
          <cell r="G13">
            <v>0.76500000000000001</v>
          </cell>
          <cell r="H13">
            <v>0.95613333333333328</v>
          </cell>
          <cell r="I13">
            <v>-2.1381866666666666E-2</v>
          </cell>
          <cell r="J13">
            <v>1.19</v>
          </cell>
          <cell r="K13">
            <v>0.72</v>
          </cell>
          <cell r="L13">
            <v>0.95500000000000007</v>
          </cell>
          <cell r="M13">
            <v>1.1461333333333332</v>
          </cell>
          <cell r="N13">
            <v>-2.1381866666666666E-2</v>
          </cell>
          <cell r="O13">
            <v>3000</v>
          </cell>
          <cell r="P13">
            <v>0.9</v>
          </cell>
        </row>
        <row r="14">
          <cell r="F14">
            <v>0.27</v>
          </cell>
          <cell r="G14">
            <v>0.63500000000000001</v>
          </cell>
          <cell r="H14">
            <v>0.93186666666666662</v>
          </cell>
          <cell r="I14">
            <v>-3.3210133333333336E-2</v>
          </cell>
          <cell r="J14">
            <v>1.05</v>
          </cell>
          <cell r="K14">
            <v>0.32000000000000006</v>
          </cell>
          <cell r="L14">
            <v>0.68500000000000005</v>
          </cell>
          <cell r="M14">
            <v>0.98186666666666667</v>
          </cell>
          <cell r="N14">
            <v>-3.3210133333333336E-2</v>
          </cell>
          <cell r="O14">
            <v>2800</v>
          </cell>
          <cell r="P14">
            <v>0.9</v>
          </cell>
        </row>
        <row r="15">
          <cell r="E15" t="str">
            <v>K-12</v>
          </cell>
          <cell r="F15">
            <v>0.52</v>
          </cell>
          <cell r="G15">
            <v>0.76</v>
          </cell>
          <cell r="H15">
            <v>0.95520000000000005</v>
          </cell>
          <cell r="I15">
            <v>-2.18368E-2</v>
          </cell>
          <cell r="J15">
            <v>1.1000000000000001</v>
          </cell>
          <cell r="K15">
            <v>0.62000000000000011</v>
          </cell>
          <cell r="L15">
            <v>0.8600000000000001</v>
          </cell>
          <cell r="M15">
            <v>1.0552000000000001</v>
          </cell>
          <cell r="N15">
            <v>-2.18368E-2</v>
          </cell>
          <cell r="O15">
            <v>2400</v>
          </cell>
          <cell r="P15">
            <v>0.9</v>
          </cell>
        </row>
        <row r="16">
          <cell r="F16">
            <v>0.52</v>
          </cell>
          <cell r="G16">
            <v>0.76</v>
          </cell>
          <cell r="H16">
            <v>0.95520000000000005</v>
          </cell>
          <cell r="I16">
            <v>-2.18368E-2</v>
          </cell>
          <cell r="J16">
            <v>1.1000000000000001</v>
          </cell>
          <cell r="K16">
            <v>0.62000000000000011</v>
          </cell>
          <cell r="L16">
            <v>0.8600000000000001</v>
          </cell>
          <cell r="M16">
            <v>1.0552000000000001</v>
          </cell>
          <cell r="N16">
            <v>-2.18368E-2</v>
          </cell>
          <cell r="O16">
            <v>2400</v>
          </cell>
          <cell r="P16">
            <v>0.9</v>
          </cell>
        </row>
        <row r="17">
          <cell r="F17">
            <v>0.52</v>
          </cell>
          <cell r="G17">
            <v>0.76</v>
          </cell>
          <cell r="H17">
            <v>0.95520000000000005</v>
          </cell>
          <cell r="I17">
            <v>-2.18368E-2</v>
          </cell>
          <cell r="J17">
            <v>1.1200000000000001</v>
          </cell>
          <cell r="K17">
            <v>0.64000000000000012</v>
          </cell>
          <cell r="L17">
            <v>0.88000000000000012</v>
          </cell>
          <cell r="M17">
            <v>1.0752000000000002</v>
          </cell>
          <cell r="N17">
            <v>-2.18368E-2</v>
          </cell>
          <cell r="O17">
            <v>2400</v>
          </cell>
          <cell r="P17">
            <v>0.9</v>
          </cell>
        </row>
        <row r="18">
          <cell r="F18">
            <v>0.6</v>
          </cell>
          <cell r="G18">
            <v>0.8</v>
          </cell>
          <cell r="H18">
            <v>0.96266666666666667</v>
          </cell>
          <cell r="I18">
            <v>-1.8197333333333333E-2</v>
          </cell>
          <cell r="J18">
            <v>1.1000000000000001</v>
          </cell>
          <cell r="K18">
            <v>0.70000000000000018</v>
          </cell>
          <cell r="L18">
            <v>0.90000000000000013</v>
          </cell>
          <cell r="M18">
            <v>1.0626666666666669</v>
          </cell>
          <cell r="N18">
            <v>-1.8197333333333333E-2</v>
          </cell>
          <cell r="O18">
            <v>3600</v>
          </cell>
          <cell r="P18">
            <v>0.9</v>
          </cell>
        </row>
        <row r="19">
          <cell r="F19">
            <v>0.28000000000000003</v>
          </cell>
          <cell r="G19">
            <v>0.64</v>
          </cell>
          <cell r="H19">
            <v>0.93279999999999996</v>
          </cell>
          <cell r="I19">
            <v>-3.2755199999999998E-2</v>
          </cell>
          <cell r="J19">
            <v>1.01</v>
          </cell>
          <cell r="K19">
            <v>0.29000000000000004</v>
          </cell>
          <cell r="L19">
            <v>0.64999999999999991</v>
          </cell>
          <cell r="M19">
            <v>0.94280000000000008</v>
          </cell>
          <cell r="N19">
            <v>-3.2755199999999998E-2</v>
          </cell>
          <cell r="O19">
            <v>5800</v>
          </cell>
          <cell r="P19">
            <v>0.9</v>
          </cell>
        </row>
        <row r="20">
          <cell r="E20" t="str">
            <v>Supermarket</v>
          </cell>
          <cell r="F20">
            <v>0.78</v>
          </cell>
          <cell r="G20">
            <v>0.89</v>
          </cell>
          <cell r="H20">
            <v>0.97946666666666671</v>
          </cell>
          <cell r="I20">
            <v>-1.0008533333333333E-2</v>
          </cell>
          <cell r="J20">
            <v>1.08</v>
          </cell>
          <cell r="K20">
            <v>0.8600000000000001</v>
          </cell>
          <cell r="L20">
            <v>0.9700000000000002</v>
          </cell>
          <cell r="M20">
            <v>1.0594666666666668</v>
          </cell>
          <cell r="N20">
            <v>-1.0008533333333333E-2</v>
          </cell>
          <cell r="O20">
            <v>6500</v>
          </cell>
          <cell r="P20">
            <v>0.9</v>
          </cell>
        </row>
        <row r="21">
          <cell r="E21" t="str">
            <v>MIniMart</v>
          </cell>
          <cell r="F21">
            <v>0.61</v>
          </cell>
          <cell r="G21">
            <v>0.80499999999999994</v>
          </cell>
          <cell r="H21">
            <v>0.96360000000000001</v>
          </cell>
          <cell r="I21">
            <v>-1.7742399999999998E-2</v>
          </cell>
          <cell r="J21">
            <v>1.1400000000000001</v>
          </cell>
          <cell r="K21">
            <v>0.75</v>
          </cell>
          <cell r="L21">
            <v>0.94500000000000006</v>
          </cell>
          <cell r="M21">
            <v>1.1036000000000001</v>
          </cell>
          <cell r="N21">
            <v>-1.7742399999999998E-2</v>
          </cell>
          <cell r="O21">
            <v>6500</v>
          </cell>
          <cell r="P21">
            <v>0.9</v>
          </cell>
        </row>
        <row r="22">
          <cell r="F22">
            <v>0.28000000000000003</v>
          </cell>
          <cell r="G22">
            <v>0.64</v>
          </cell>
          <cell r="H22">
            <v>0.93279999999999996</v>
          </cell>
          <cell r="I22">
            <v>-3.2755199999999998E-2</v>
          </cell>
          <cell r="J22">
            <v>1.01</v>
          </cell>
          <cell r="K22">
            <v>0.29000000000000004</v>
          </cell>
          <cell r="L22">
            <v>0.64999999999999991</v>
          </cell>
          <cell r="M22">
            <v>0.94280000000000008</v>
          </cell>
          <cell r="N22">
            <v>-3.2755199999999998E-2</v>
          </cell>
          <cell r="O22">
            <v>5800</v>
          </cell>
          <cell r="P22">
            <v>0.9</v>
          </cell>
        </row>
        <row r="23">
          <cell r="E23" t="str">
            <v>Hospital</v>
          </cell>
          <cell r="F23">
            <v>0.28000000000000003</v>
          </cell>
          <cell r="G23">
            <v>0.64</v>
          </cell>
          <cell r="H23">
            <v>0.93279999999999996</v>
          </cell>
          <cell r="I23">
            <v>-3.2755199999999998E-2</v>
          </cell>
          <cell r="J23">
            <v>1.01</v>
          </cell>
          <cell r="K23">
            <v>0.29000000000000004</v>
          </cell>
          <cell r="L23">
            <v>0.64999999999999991</v>
          </cell>
          <cell r="M23">
            <v>0.94280000000000008</v>
          </cell>
          <cell r="N23">
            <v>-3.2755199999999998E-2</v>
          </cell>
          <cell r="O23">
            <v>5900</v>
          </cell>
          <cell r="P23">
            <v>0.9</v>
          </cell>
        </row>
        <row r="24">
          <cell r="F24">
            <v>0.6</v>
          </cell>
          <cell r="G24">
            <v>0.8</v>
          </cell>
          <cell r="H24">
            <v>0.96266666666666667</v>
          </cell>
          <cell r="I24">
            <v>-1.8197333333333333E-2</v>
          </cell>
          <cell r="J24">
            <v>1.1000000000000001</v>
          </cell>
          <cell r="K24">
            <v>0.70000000000000018</v>
          </cell>
          <cell r="L24">
            <v>0.90000000000000013</v>
          </cell>
          <cell r="M24">
            <v>1.0626666666666669</v>
          </cell>
          <cell r="N24">
            <v>-1.8197333333333333E-2</v>
          </cell>
          <cell r="O24">
            <v>4400</v>
          </cell>
          <cell r="P24">
            <v>0.9</v>
          </cell>
        </row>
        <row r="25">
          <cell r="E25" t="str">
            <v>Medium Off</v>
          </cell>
          <cell r="F25">
            <v>0.82000000000000006</v>
          </cell>
          <cell r="G25">
            <v>0.91</v>
          </cell>
          <cell r="H25">
            <v>0.98319999999999996</v>
          </cell>
          <cell r="I25">
            <v>-8.1887999999999996E-3</v>
          </cell>
          <cell r="J25">
            <v>1.1100000000000001</v>
          </cell>
          <cell r="K25">
            <v>0.93000000000000016</v>
          </cell>
          <cell r="L25">
            <v>1.02</v>
          </cell>
          <cell r="M25">
            <v>1.0931999999999999</v>
          </cell>
          <cell r="N25">
            <v>-8.1887999999999996E-3</v>
          </cell>
          <cell r="O25">
            <v>3600</v>
          </cell>
          <cell r="P25">
            <v>0.9</v>
          </cell>
        </row>
        <row r="26">
          <cell r="E26" t="str">
            <v>OtherHealth</v>
          </cell>
          <cell r="F26">
            <v>0.82000000000000006</v>
          </cell>
          <cell r="G26">
            <v>0.91</v>
          </cell>
          <cell r="H26">
            <v>0.98319999999999996</v>
          </cell>
          <cell r="I26">
            <v>-8.1887999999999996E-3</v>
          </cell>
          <cell r="J26">
            <v>1.1100000000000001</v>
          </cell>
          <cell r="K26">
            <v>0.93000000000000016</v>
          </cell>
          <cell r="L26">
            <v>1.02</v>
          </cell>
          <cell r="M26">
            <v>1.0931999999999999</v>
          </cell>
          <cell r="N26">
            <v>-8.1887999999999996E-3</v>
          </cell>
          <cell r="O26">
            <v>3600</v>
          </cell>
          <cell r="P26">
            <v>0.9</v>
          </cell>
        </row>
        <row r="27">
          <cell r="F27">
            <v>0.82000000000000006</v>
          </cell>
          <cell r="G27">
            <v>0.91</v>
          </cell>
          <cell r="H27">
            <v>0.98319999999999996</v>
          </cell>
          <cell r="I27">
            <v>-8.1887999999999996E-3</v>
          </cell>
          <cell r="J27">
            <v>1.1100000000000001</v>
          </cell>
          <cell r="K27">
            <v>0.93000000000000016</v>
          </cell>
          <cell r="L27">
            <v>1.02</v>
          </cell>
          <cell r="M27">
            <v>1.0931999999999999</v>
          </cell>
          <cell r="N27">
            <v>-8.1887999999999996E-3</v>
          </cell>
          <cell r="O27">
            <v>3400</v>
          </cell>
          <cell r="P27">
            <v>0.9</v>
          </cell>
        </row>
        <row r="28">
          <cell r="F28">
            <v>0.28000000000000003</v>
          </cell>
          <cell r="G28">
            <v>0.64</v>
          </cell>
          <cell r="H28">
            <v>0.93279999999999996</v>
          </cell>
          <cell r="I28">
            <v>-3.2755199999999998E-2</v>
          </cell>
          <cell r="J28">
            <v>1.01</v>
          </cell>
          <cell r="K28">
            <v>0.29000000000000004</v>
          </cell>
          <cell r="L28">
            <v>0.64999999999999991</v>
          </cell>
          <cell r="M28">
            <v>0.94280000000000008</v>
          </cell>
          <cell r="N28">
            <v>-3.2755199999999998E-2</v>
          </cell>
          <cell r="O28">
            <v>5800</v>
          </cell>
          <cell r="P28">
            <v>0.9</v>
          </cell>
        </row>
        <row r="29">
          <cell r="F29">
            <v>0.6</v>
          </cell>
          <cell r="G29">
            <v>0.8</v>
          </cell>
          <cell r="H29">
            <v>0.96266666666666667</v>
          </cell>
          <cell r="I29">
            <v>-1.8197333333333333E-2</v>
          </cell>
          <cell r="J29">
            <v>1.1000000000000001</v>
          </cell>
          <cell r="K29">
            <v>0.70000000000000018</v>
          </cell>
          <cell r="L29">
            <v>0.90000000000000013</v>
          </cell>
          <cell r="M29">
            <v>1.0626666666666669</v>
          </cell>
          <cell r="N29">
            <v>-1.8197333333333333E-2</v>
          </cell>
          <cell r="O29">
            <v>3600</v>
          </cell>
          <cell r="P29">
            <v>0.9</v>
          </cell>
        </row>
        <row r="30">
          <cell r="F30">
            <v>0.6</v>
          </cell>
          <cell r="G30">
            <v>0.8</v>
          </cell>
          <cell r="H30">
            <v>0.96266666666666667</v>
          </cell>
          <cell r="I30">
            <v>-1.8197333333333333E-2</v>
          </cell>
          <cell r="J30">
            <v>1.1000000000000001</v>
          </cell>
          <cell r="K30">
            <v>0.70000000000000018</v>
          </cell>
          <cell r="L30">
            <v>0.90000000000000013</v>
          </cell>
          <cell r="M30">
            <v>1.0626666666666669</v>
          </cell>
          <cell r="N30">
            <v>-1.8197333333333333E-2</v>
          </cell>
          <cell r="O30">
            <v>5800</v>
          </cell>
          <cell r="P30">
            <v>0.9</v>
          </cell>
        </row>
        <row r="31">
          <cell r="F31">
            <v>0.61</v>
          </cell>
          <cell r="G31">
            <v>0.80499999999999994</v>
          </cell>
          <cell r="H31">
            <v>0.96360000000000001</v>
          </cell>
          <cell r="I31">
            <v>-1.7742399999999998E-2</v>
          </cell>
          <cell r="J31">
            <v>1.1400000000000001</v>
          </cell>
          <cell r="K31">
            <v>0.75</v>
          </cell>
          <cell r="L31">
            <v>0.94500000000000006</v>
          </cell>
          <cell r="M31">
            <v>1.1036000000000001</v>
          </cell>
          <cell r="N31">
            <v>-1.7742399999999998E-2</v>
          </cell>
          <cell r="O31">
            <v>5800</v>
          </cell>
          <cell r="P31">
            <v>0.9</v>
          </cell>
        </row>
        <row r="32">
          <cell r="F32">
            <v>0.6</v>
          </cell>
          <cell r="G32">
            <v>0.8</v>
          </cell>
          <cell r="H32">
            <v>0.96266666666666667</v>
          </cell>
          <cell r="I32">
            <v>-1.8197333333333333E-2</v>
          </cell>
          <cell r="J32">
            <v>1.1000000000000001</v>
          </cell>
          <cell r="K32">
            <v>0.70000000000000018</v>
          </cell>
          <cell r="L32">
            <v>0.90000000000000013</v>
          </cell>
          <cell r="M32">
            <v>1.0626666666666669</v>
          </cell>
          <cell r="N32">
            <v>-1.8197333333333333E-2</v>
          </cell>
          <cell r="O32">
            <v>5800</v>
          </cell>
          <cell r="P32">
            <v>0.9</v>
          </cell>
        </row>
        <row r="33">
          <cell r="F33">
            <v>0.6</v>
          </cell>
          <cell r="G33">
            <v>0.8</v>
          </cell>
          <cell r="H33">
            <v>0.96266666666666667</v>
          </cell>
          <cell r="I33">
            <v>-1.8197333333333333E-2</v>
          </cell>
          <cell r="J33">
            <v>1.1000000000000001</v>
          </cell>
          <cell r="K33">
            <v>0.70000000000000018</v>
          </cell>
          <cell r="L33">
            <v>0.90000000000000013</v>
          </cell>
          <cell r="M33">
            <v>1.0626666666666669</v>
          </cell>
          <cell r="N33">
            <v>-1.8197333333333333E-2</v>
          </cell>
          <cell r="O33">
            <v>5800</v>
          </cell>
          <cell r="P33">
            <v>0.9</v>
          </cell>
        </row>
        <row r="34">
          <cell r="F34">
            <v>0.6</v>
          </cell>
          <cell r="G34">
            <v>0.8</v>
          </cell>
          <cell r="H34">
            <v>0.96266666666666667</v>
          </cell>
          <cell r="I34">
            <v>-1.8197333333333333E-2</v>
          </cell>
          <cell r="J34">
            <v>1.1000000000000001</v>
          </cell>
          <cell r="K34">
            <v>0.70000000000000018</v>
          </cell>
          <cell r="L34">
            <v>0.90000000000000013</v>
          </cell>
          <cell r="M34">
            <v>1.0626666666666669</v>
          </cell>
          <cell r="N34">
            <v>-1.8197333333333333E-2</v>
          </cell>
          <cell r="O34">
            <v>3600</v>
          </cell>
          <cell r="P34">
            <v>0.9</v>
          </cell>
        </row>
        <row r="35">
          <cell r="F35">
            <v>0.6</v>
          </cell>
          <cell r="G35">
            <v>0.8</v>
          </cell>
          <cell r="H35">
            <v>0.96266666666666667</v>
          </cell>
          <cell r="I35">
            <v>-1.8197333333333333E-2</v>
          </cell>
          <cell r="J35">
            <v>1.1000000000000001</v>
          </cell>
          <cell r="K35">
            <v>0.70000000000000018</v>
          </cell>
          <cell r="L35">
            <v>0.90000000000000013</v>
          </cell>
          <cell r="M35">
            <v>1.0626666666666669</v>
          </cell>
          <cell r="N35">
            <v>-1.8197333333333333E-2</v>
          </cell>
          <cell r="O35">
            <v>3600</v>
          </cell>
          <cell r="P35">
            <v>0.9</v>
          </cell>
        </row>
        <row r="36">
          <cell r="E36" t="str">
            <v>Lodging</v>
          </cell>
          <cell r="F36">
            <v>0.6</v>
          </cell>
          <cell r="G36">
            <v>0.8</v>
          </cell>
          <cell r="H36">
            <v>0.96266666666666667</v>
          </cell>
          <cell r="I36">
            <v>-1.8197333333333333E-2</v>
          </cell>
          <cell r="J36">
            <v>1.1000000000000001</v>
          </cell>
          <cell r="K36">
            <v>0.70000000000000018</v>
          </cell>
          <cell r="L36">
            <v>0.90000000000000013</v>
          </cell>
          <cell r="M36">
            <v>1.0626666666666669</v>
          </cell>
          <cell r="N36">
            <v>-1.8197333333333333E-2</v>
          </cell>
          <cell r="O36">
            <v>3600</v>
          </cell>
          <cell r="P36">
            <v>0.9</v>
          </cell>
        </row>
        <row r="37">
          <cell r="F37">
            <v>0.6</v>
          </cell>
          <cell r="G37">
            <v>0.8</v>
          </cell>
          <cell r="H37">
            <v>0.96266666666666667</v>
          </cell>
          <cell r="I37">
            <v>-1.8197333333333333E-2</v>
          </cell>
          <cell r="J37">
            <v>1.1000000000000001</v>
          </cell>
          <cell r="K37">
            <v>0.70000000000000018</v>
          </cell>
          <cell r="L37">
            <v>0.90000000000000013</v>
          </cell>
          <cell r="M37">
            <v>1.0626666666666669</v>
          </cell>
          <cell r="N37">
            <v>-1.8197333333333333E-2</v>
          </cell>
          <cell r="O37">
            <v>3600</v>
          </cell>
          <cell r="P37">
            <v>0.9</v>
          </cell>
        </row>
        <row r="38">
          <cell r="E38" t="str">
            <v>Large Off</v>
          </cell>
          <cell r="F38">
            <v>0.82000000000000006</v>
          </cell>
          <cell r="G38">
            <v>0.91</v>
          </cell>
          <cell r="H38">
            <v>0.98319999999999996</v>
          </cell>
          <cell r="I38">
            <v>-8.1887999999999996E-3</v>
          </cell>
          <cell r="J38">
            <v>1.1100000000000001</v>
          </cell>
          <cell r="K38">
            <v>0.93000000000000016</v>
          </cell>
          <cell r="L38">
            <v>1.02</v>
          </cell>
          <cell r="M38">
            <v>1.0931999999999999</v>
          </cell>
          <cell r="N38">
            <v>-8.1887999999999996E-3</v>
          </cell>
          <cell r="O38">
            <v>4200</v>
          </cell>
          <cell r="P38">
            <v>0.9</v>
          </cell>
        </row>
        <row r="39">
          <cell r="F39">
            <v>0.87</v>
          </cell>
          <cell r="G39">
            <v>0.93500000000000005</v>
          </cell>
          <cell r="H39">
            <v>0.98786666666666667</v>
          </cell>
          <cell r="I39">
            <v>-5.9141333333333334E-3</v>
          </cell>
          <cell r="J39">
            <v>1.3</v>
          </cell>
          <cell r="K39">
            <v>1.17</v>
          </cell>
          <cell r="L39">
            <v>1.2350000000000003</v>
          </cell>
          <cell r="M39">
            <v>1.2878666666666669</v>
          </cell>
          <cell r="N39">
            <v>-5.9141333333333334E-3</v>
          </cell>
          <cell r="O39">
            <v>3900</v>
          </cell>
          <cell r="P39">
            <v>0.9</v>
          </cell>
        </row>
        <row r="40">
          <cell r="E40" t="str">
            <v>Small Off</v>
          </cell>
          <cell r="F40">
            <v>0.53</v>
          </cell>
          <cell r="G40">
            <v>0.76500000000000001</v>
          </cell>
          <cell r="H40">
            <v>0.95613333333333328</v>
          </cell>
          <cell r="I40">
            <v>-2.1381866666666666E-2</v>
          </cell>
          <cell r="J40">
            <v>1.19</v>
          </cell>
          <cell r="K40">
            <v>0.72</v>
          </cell>
          <cell r="L40">
            <v>0.95500000000000007</v>
          </cell>
          <cell r="M40">
            <v>1.1461333333333332</v>
          </cell>
          <cell r="N40">
            <v>-2.1381866666666666E-2</v>
          </cell>
          <cell r="O40">
            <v>3000</v>
          </cell>
          <cell r="P40">
            <v>0.9</v>
          </cell>
        </row>
        <row r="41">
          <cell r="F41">
            <v>0.87</v>
          </cell>
          <cell r="G41">
            <v>0.93500000000000005</v>
          </cell>
          <cell r="H41">
            <v>0.98786666666666667</v>
          </cell>
          <cell r="I41">
            <v>-5.9141333333333334E-3</v>
          </cell>
          <cell r="J41">
            <v>1.1400000000000001</v>
          </cell>
          <cell r="K41">
            <v>1.0100000000000002</v>
          </cell>
          <cell r="L41">
            <v>1.0750000000000002</v>
          </cell>
          <cell r="M41">
            <v>1.1278666666666668</v>
          </cell>
          <cell r="N41">
            <v>-5.9141333333333334E-3</v>
          </cell>
          <cell r="O41">
            <v>8760</v>
          </cell>
          <cell r="P41">
            <v>0.7</v>
          </cell>
        </row>
        <row r="42">
          <cell r="F42">
            <v>0.87</v>
          </cell>
          <cell r="G42">
            <v>0.93500000000000005</v>
          </cell>
          <cell r="H42">
            <v>0.98786666666666667</v>
          </cell>
          <cell r="I42">
            <v>-5.9141333333333334E-3</v>
          </cell>
          <cell r="J42">
            <v>1.1400000000000001</v>
          </cell>
          <cell r="K42">
            <v>1.0100000000000002</v>
          </cell>
          <cell r="L42">
            <v>1.0750000000000002</v>
          </cell>
          <cell r="M42">
            <v>1.1278666666666668</v>
          </cell>
          <cell r="N42">
            <v>-5.9141333333333334E-3</v>
          </cell>
          <cell r="O42">
            <v>8760</v>
          </cell>
          <cell r="P42">
            <v>0.7</v>
          </cell>
        </row>
        <row r="43">
          <cell r="F43">
            <v>0.87</v>
          </cell>
          <cell r="G43">
            <v>0.93500000000000005</v>
          </cell>
          <cell r="H43">
            <v>0.98786666666666667</v>
          </cell>
          <cell r="I43">
            <v>-5.9141333333333334E-3</v>
          </cell>
          <cell r="J43">
            <v>1.1400000000000001</v>
          </cell>
          <cell r="K43">
            <v>1.0100000000000002</v>
          </cell>
          <cell r="L43">
            <v>1.0750000000000002</v>
          </cell>
          <cell r="M43">
            <v>1.1278666666666668</v>
          </cell>
          <cell r="N43">
            <v>-5.9141333333333334E-3</v>
          </cell>
          <cell r="O43">
            <v>8760</v>
          </cell>
          <cell r="P43">
            <v>0.7</v>
          </cell>
        </row>
        <row r="44">
          <cell r="F44">
            <v>0.61</v>
          </cell>
          <cell r="G44">
            <v>0.80499999999999994</v>
          </cell>
          <cell r="H44">
            <v>0.96360000000000001</v>
          </cell>
          <cell r="I44">
            <v>-1.7742399999999998E-2</v>
          </cell>
          <cell r="J44">
            <v>1</v>
          </cell>
          <cell r="K44">
            <v>0.60999999999999988</v>
          </cell>
          <cell r="L44">
            <v>0.80499999999999994</v>
          </cell>
          <cell r="M44">
            <v>0.96360000000000001</v>
          </cell>
          <cell r="N44">
            <v>-1.7742399999999998E-2</v>
          </cell>
          <cell r="O44">
            <v>3900</v>
          </cell>
          <cell r="P44">
            <v>0.9</v>
          </cell>
        </row>
        <row r="45">
          <cell r="F45">
            <v>1</v>
          </cell>
          <cell r="G45">
            <v>1</v>
          </cell>
          <cell r="H45">
            <v>1</v>
          </cell>
          <cell r="I45">
            <v>0</v>
          </cell>
          <cell r="J45">
            <v>1.1200000000000001</v>
          </cell>
          <cell r="K45">
            <v>1.1200000000000001</v>
          </cell>
          <cell r="L45">
            <v>1.1200000000000001</v>
          </cell>
          <cell r="M45">
            <v>1.1200000000000001</v>
          </cell>
          <cell r="N45">
            <v>0</v>
          </cell>
          <cell r="O45">
            <v>3500</v>
          </cell>
          <cell r="P45">
            <v>0.9</v>
          </cell>
        </row>
        <row r="46">
          <cell r="F46">
            <v>1</v>
          </cell>
          <cell r="G46">
            <v>1</v>
          </cell>
          <cell r="H46">
            <v>1</v>
          </cell>
          <cell r="I46">
            <v>0</v>
          </cell>
          <cell r="J46">
            <v>1</v>
          </cell>
          <cell r="K46">
            <v>1</v>
          </cell>
          <cell r="L46">
            <v>1</v>
          </cell>
          <cell r="M46">
            <v>1</v>
          </cell>
          <cell r="N46">
            <v>0</v>
          </cell>
          <cell r="O46">
            <v>3000</v>
          </cell>
          <cell r="P46">
            <v>0.9</v>
          </cell>
        </row>
        <row r="47">
          <cell r="F47">
            <v>1</v>
          </cell>
          <cell r="G47">
            <v>1</v>
          </cell>
          <cell r="H47">
            <v>1</v>
          </cell>
          <cell r="I47">
            <v>0</v>
          </cell>
          <cell r="J47">
            <v>1</v>
          </cell>
          <cell r="K47">
            <v>1</v>
          </cell>
          <cell r="L47">
            <v>1</v>
          </cell>
          <cell r="M47">
            <v>1</v>
          </cell>
          <cell r="N47">
            <v>0</v>
          </cell>
          <cell r="O47">
            <v>3500</v>
          </cell>
          <cell r="P47">
            <v>0.9</v>
          </cell>
        </row>
        <row r="48">
          <cell r="F48">
            <v>1</v>
          </cell>
          <cell r="G48">
            <v>1</v>
          </cell>
          <cell r="H48">
            <v>1</v>
          </cell>
          <cell r="I48">
            <v>0</v>
          </cell>
          <cell r="J48">
            <v>1.1200000000000001</v>
          </cell>
          <cell r="K48">
            <v>1.1200000000000001</v>
          </cell>
          <cell r="L48">
            <v>1.1200000000000001</v>
          </cell>
          <cell r="M48">
            <v>1.1200000000000001</v>
          </cell>
          <cell r="N48">
            <v>0</v>
          </cell>
          <cell r="O48">
            <v>3500</v>
          </cell>
          <cell r="P48">
            <v>0.9</v>
          </cell>
        </row>
        <row r="49">
          <cell r="F49">
            <v>0.6</v>
          </cell>
          <cell r="G49">
            <v>0.8</v>
          </cell>
          <cell r="H49">
            <v>0.96266666666666667</v>
          </cell>
          <cell r="I49">
            <v>-1.8197333333333333E-2</v>
          </cell>
          <cell r="J49">
            <v>1.1200000000000001</v>
          </cell>
          <cell r="K49">
            <v>0.7200000000000002</v>
          </cell>
          <cell r="L49">
            <v>0.92000000000000015</v>
          </cell>
          <cell r="M49">
            <v>1.0826666666666669</v>
          </cell>
          <cell r="N49">
            <v>-1.8197333333333333E-2</v>
          </cell>
          <cell r="O49">
            <v>3500</v>
          </cell>
          <cell r="P49">
            <v>0.9</v>
          </cell>
        </row>
        <row r="50">
          <cell r="F50">
            <v>1</v>
          </cell>
          <cell r="G50">
            <v>1</v>
          </cell>
          <cell r="H50">
            <v>1</v>
          </cell>
          <cell r="I50">
            <v>0</v>
          </cell>
          <cell r="J50">
            <v>1</v>
          </cell>
          <cell r="K50">
            <v>1</v>
          </cell>
          <cell r="L50">
            <v>1</v>
          </cell>
          <cell r="M50">
            <v>1</v>
          </cell>
          <cell r="N50">
            <v>0</v>
          </cell>
          <cell r="O50">
            <v>8760</v>
          </cell>
          <cell r="P50">
            <v>0.7</v>
          </cell>
        </row>
        <row r="51">
          <cell r="F51">
            <v>0.61</v>
          </cell>
          <cell r="G51">
            <v>0.80499999999999994</v>
          </cell>
          <cell r="H51">
            <v>0.96360000000000001</v>
          </cell>
          <cell r="I51">
            <v>-1.7742399999999998E-2</v>
          </cell>
          <cell r="J51">
            <v>1</v>
          </cell>
          <cell r="K51">
            <v>0.60999999999999988</v>
          </cell>
          <cell r="L51">
            <v>0.80499999999999994</v>
          </cell>
          <cell r="M51">
            <v>0.96360000000000001</v>
          </cell>
          <cell r="N51">
            <v>-1.7742399999999998E-2</v>
          </cell>
          <cell r="O51">
            <v>3000</v>
          </cell>
          <cell r="P51">
            <v>0.9</v>
          </cell>
        </row>
        <row r="52">
          <cell r="F52">
            <v>0.61</v>
          </cell>
          <cell r="G52">
            <v>0.80499999999999994</v>
          </cell>
          <cell r="H52">
            <v>0.96360000000000001</v>
          </cell>
          <cell r="I52">
            <v>-1.7742399999999998E-2</v>
          </cell>
          <cell r="J52">
            <v>1</v>
          </cell>
          <cell r="K52">
            <v>0.60999999999999988</v>
          </cell>
          <cell r="L52">
            <v>0.80499999999999994</v>
          </cell>
          <cell r="M52">
            <v>0.96360000000000001</v>
          </cell>
          <cell r="N52">
            <v>-1.7742399999999998E-2</v>
          </cell>
          <cell r="O52">
            <v>3500</v>
          </cell>
          <cell r="P52">
            <v>0.9</v>
          </cell>
        </row>
        <row r="53">
          <cell r="F53">
            <v>1</v>
          </cell>
          <cell r="G53">
            <v>1</v>
          </cell>
          <cell r="H53">
            <v>1</v>
          </cell>
          <cell r="I53">
            <v>0</v>
          </cell>
          <cell r="J53">
            <v>1</v>
          </cell>
          <cell r="K53">
            <v>1</v>
          </cell>
          <cell r="L53">
            <v>1</v>
          </cell>
          <cell r="M53">
            <v>1</v>
          </cell>
          <cell r="N53">
            <v>0</v>
          </cell>
          <cell r="O53">
            <v>4500</v>
          </cell>
          <cell r="P53">
            <v>1</v>
          </cell>
        </row>
        <row r="54">
          <cell r="E54" t="str">
            <v>Restaurant</v>
          </cell>
          <cell r="F54">
            <v>0.41000000000000003</v>
          </cell>
          <cell r="G54">
            <v>0.70500000000000007</v>
          </cell>
          <cell r="H54">
            <v>0.94493333333333329</v>
          </cell>
          <cell r="I54">
            <v>-2.6841066666666667E-2</v>
          </cell>
          <cell r="J54">
            <v>1.02</v>
          </cell>
          <cell r="K54">
            <v>0.43000000000000016</v>
          </cell>
          <cell r="L54">
            <v>0.72500000000000009</v>
          </cell>
          <cell r="M54">
            <v>0.9649333333333332</v>
          </cell>
          <cell r="N54">
            <v>-2.6841066666666667E-2</v>
          </cell>
          <cell r="O54">
            <v>5000</v>
          </cell>
          <cell r="P54">
            <v>0.9</v>
          </cell>
        </row>
        <row r="55">
          <cell r="F55">
            <v>0.41000000000000003</v>
          </cell>
          <cell r="G55">
            <v>0.70500000000000007</v>
          </cell>
          <cell r="H55">
            <v>0.94493333333333329</v>
          </cell>
          <cell r="I55">
            <v>-2.6841066666666667E-2</v>
          </cell>
          <cell r="J55">
            <v>1.02</v>
          </cell>
          <cell r="K55">
            <v>0.43000000000000016</v>
          </cell>
          <cell r="L55">
            <v>0.72500000000000009</v>
          </cell>
          <cell r="M55">
            <v>0.9649333333333332</v>
          </cell>
          <cell r="N55">
            <v>-2.6841066666666667E-2</v>
          </cell>
          <cell r="O55">
            <v>5200</v>
          </cell>
          <cell r="P55">
            <v>0.9</v>
          </cell>
        </row>
        <row r="56">
          <cell r="F56">
            <v>0.61</v>
          </cell>
          <cell r="G56">
            <v>0.80499999999999994</v>
          </cell>
          <cell r="H56">
            <v>0.96360000000000001</v>
          </cell>
          <cell r="I56">
            <v>-1.7742399999999998E-2</v>
          </cell>
          <cell r="J56">
            <v>1.1200000000000001</v>
          </cell>
          <cell r="K56">
            <v>0.73</v>
          </cell>
          <cell r="L56">
            <v>0.92500000000000004</v>
          </cell>
          <cell r="M56">
            <v>1.0836000000000001</v>
          </cell>
          <cell r="N56">
            <v>-1.7742399999999998E-2</v>
          </cell>
          <cell r="O56">
            <v>3900</v>
          </cell>
          <cell r="P56">
            <v>0.9</v>
          </cell>
        </row>
        <row r="57">
          <cell r="F57">
            <v>0.61</v>
          </cell>
          <cell r="G57">
            <v>0.80499999999999994</v>
          </cell>
          <cell r="H57">
            <v>0.96360000000000001</v>
          </cell>
          <cell r="I57">
            <v>-1.7742399999999998E-2</v>
          </cell>
          <cell r="J57">
            <v>1.1200000000000001</v>
          </cell>
          <cell r="K57">
            <v>0.73</v>
          </cell>
          <cell r="L57">
            <v>0.92500000000000004</v>
          </cell>
          <cell r="M57">
            <v>1.0836000000000001</v>
          </cell>
          <cell r="N57">
            <v>-1.7742399999999998E-2</v>
          </cell>
          <cell r="O57">
            <v>3900</v>
          </cell>
          <cell r="P57">
            <v>0.9</v>
          </cell>
        </row>
        <row r="58">
          <cell r="E58" t="str">
            <v>Anchor</v>
          </cell>
          <cell r="F58">
            <v>0.57000000000000006</v>
          </cell>
          <cell r="G58">
            <v>0.78500000000000003</v>
          </cell>
          <cell r="H58">
            <v>0.95986666666666665</v>
          </cell>
          <cell r="I58">
            <v>-1.9562133333333332E-2</v>
          </cell>
          <cell r="J58">
            <v>1.18</v>
          </cell>
          <cell r="K58">
            <v>0.75</v>
          </cell>
          <cell r="L58">
            <v>0.96499999999999986</v>
          </cell>
          <cell r="M58">
            <v>1.1398666666666664</v>
          </cell>
          <cell r="N58">
            <v>-1.9562133333333332E-2</v>
          </cell>
          <cell r="O58">
            <v>4000</v>
          </cell>
          <cell r="P58">
            <v>0.9</v>
          </cell>
        </row>
        <row r="59">
          <cell r="E59" t="str">
            <v>Big Box</v>
          </cell>
          <cell r="F59">
            <v>0.66999999999999993</v>
          </cell>
          <cell r="G59">
            <v>0.83499999999999996</v>
          </cell>
          <cell r="H59">
            <v>0.96919999999999995</v>
          </cell>
          <cell r="I59">
            <v>-1.50128E-2</v>
          </cell>
          <cell r="J59">
            <v>1.19</v>
          </cell>
          <cell r="K59">
            <v>0.85999999999999988</v>
          </cell>
          <cell r="L59">
            <v>1.0249999999999999</v>
          </cell>
          <cell r="M59">
            <v>1.1591999999999998</v>
          </cell>
          <cell r="N59">
            <v>-1.50128E-2</v>
          </cell>
          <cell r="O59">
            <v>4800</v>
          </cell>
          <cell r="P59">
            <v>0.9</v>
          </cell>
        </row>
        <row r="60">
          <cell r="E60" t="str">
            <v>Small Box</v>
          </cell>
          <cell r="F60">
            <v>0.61</v>
          </cell>
          <cell r="G60">
            <v>0.80499999999999994</v>
          </cell>
          <cell r="H60">
            <v>0.96360000000000001</v>
          </cell>
          <cell r="I60">
            <v>-1.7742399999999998E-2</v>
          </cell>
          <cell r="J60">
            <v>1.1200000000000001</v>
          </cell>
          <cell r="K60">
            <v>0.73</v>
          </cell>
          <cell r="L60">
            <v>0.92500000000000004</v>
          </cell>
          <cell r="M60">
            <v>1.0836000000000001</v>
          </cell>
          <cell r="N60">
            <v>-1.7742399999999998E-2</v>
          </cell>
          <cell r="O60">
            <v>3900</v>
          </cell>
          <cell r="P60">
            <v>0.9</v>
          </cell>
        </row>
        <row r="61">
          <cell r="E61" t="str">
            <v>High End</v>
          </cell>
          <cell r="F61">
            <v>0.69</v>
          </cell>
          <cell r="G61">
            <v>0.84499999999999997</v>
          </cell>
          <cell r="H61">
            <v>0.97106666666666663</v>
          </cell>
          <cell r="I61">
            <v>-1.4102933333333333E-2</v>
          </cell>
          <cell r="J61">
            <v>1.1299999999999999</v>
          </cell>
          <cell r="K61">
            <v>0.81999999999999984</v>
          </cell>
          <cell r="L61">
            <v>0.97499999999999987</v>
          </cell>
          <cell r="M61">
            <v>1.1010666666666666</v>
          </cell>
          <cell r="N61">
            <v>-1.4102933333333333E-2</v>
          </cell>
          <cell r="O61">
            <v>3400</v>
          </cell>
          <cell r="P61">
            <v>0.9</v>
          </cell>
        </row>
        <row r="62">
          <cell r="F62">
            <v>0.61</v>
          </cell>
          <cell r="G62">
            <v>0.80499999999999994</v>
          </cell>
          <cell r="H62">
            <v>0.96360000000000001</v>
          </cell>
          <cell r="I62">
            <v>-1.7742399999999998E-2</v>
          </cell>
          <cell r="J62">
            <v>1.1200000000000001</v>
          </cell>
          <cell r="K62">
            <v>0.73</v>
          </cell>
          <cell r="L62">
            <v>0.92500000000000004</v>
          </cell>
          <cell r="M62">
            <v>1.0836000000000001</v>
          </cell>
          <cell r="N62">
            <v>-1.7742399999999998E-2</v>
          </cell>
          <cell r="O62">
            <v>3900</v>
          </cell>
          <cell r="P62">
            <v>0.9</v>
          </cell>
        </row>
        <row r="63">
          <cell r="E63" t="str">
            <v>Warehouse</v>
          </cell>
          <cell r="F63">
            <v>0.61</v>
          </cell>
          <cell r="G63">
            <v>0.80499999999999994</v>
          </cell>
          <cell r="H63">
            <v>0.96360000000000001</v>
          </cell>
          <cell r="I63">
            <v>-1.7742399999999998E-2</v>
          </cell>
          <cell r="J63">
            <v>1</v>
          </cell>
          <cell r="K63">
            <v>0.60999999999999988</v>
          </cell>
          <cell r="L63">
            <v>0.80499999999999994</v>
          </cell>
          <cell r="M63">
            <v>0.96360000000000001</v>
          </cell>
          <cell r="N63">
            <v>-1.7742399999999998E-2</v>
          </cell>
          <cell r="O63">
            <v>3500</v>
          </cell>
          <cell r="P63">
            <v>0.9</v>
          </cell>
        </row>
        <row r="64">
          <cell r="F64">
            <v>0.6</v>
          </cell>
          <cell r="G64">
            <v>0.8</v>
          </cell>
          <cell r="H64">
            <v>0.96266666666666667</v>
          </cell>
          <cell r="I64">
            <v>-1.8197333333333333E-2</v>
          </cell>
          <cell r="J64">
            <v>1.1200000000000001</v>
          </cell>
          <cell r="K64">
            <v>0.7200000000000002</v>
          </cell>
          <cell r="L64">
            <v>0.92000000000000015</v>
          </cell>
          <cell r="M64">
            <v>1.0826666666666669</v>
          </cell>
          <cell r="N64">
            <v>-1.8197333333333333E-2</v>
          </cell>
          <cell r="O64">
            <v>3500</v>
          </cell>
          <cell r="P64">
            <v>0.9</v>
          </cell>
        </row>
        <row r="65">
          <cell r="F65">
            <v>1</v>
          </cell>
          <cell r="G65">
            <v>1</v>
          </cell>
          <cell r="H65">
            <v>1</v>
          </cell>
          <cell r="I65">
            <v>0</v>
          </cell>
          <cell r="J65">
            <v>1.1200000000000001</v>
          </cell>
          <cell r="K65">
            <v>1.1200000000000001</v>
          </cell>
          <cell r="L65">
            <v>1.1200000000000001</v>
          </cell>
          <cell r="M65">
            <v>1.1200000000000001</v>
          </cell>
          <cell r="N65">
            <v>0</v>
          </cell>
          <cell r="O65">
            <v>3500</v>
          </cell>
          <cell r="P65">
            <v>0.9</v>
          </cell>
        </row>
        <row r="66">
          <cell r="F66">
            <v>0.61</v>
          </cell>
          <cell r="G66">
            <v>0.80499999999999994</v>
          </cell>
          <cell r="H66">
            <v>0.96360000000000001</v>
          </cell>
          <cell r="I66">
            <v>-1.7742399999999998E-2</v>
          </cell>
          <cell r="J66">
            <v>1.08</v>
          </cell>
          <cell r="K66">
            <v>0.69</v>
          </cell>
          <cell r="L66">
            <v>0.88500000000000001</v>
          </cell>
          <cell r="M66">
            <v>1.0436000000000001</v>
          </cell>
          <cell r="N66">
            <v>-1.7742399999999998E-2</v>
          </cell>
          <cell r="O66">
            <v>2000</v>
          </cell>
          <cell r="P66">
            <v>0.9</v>
          </cell>
        </row>
        <row r="67">
          <cell r="F67">
            <v>0.61</v>
          </cell>
          <cell r="G67">
            <v>0.80499999999999994</v>
          </cell>
          <cell r="H67">
            <v>0.96360000000000001</v>
          </cell>
          <cell r="I67">
            <v>-1.7742399999999998E-2</v>
          </cell>
          <cell r="J67">
            <v>1.08</v>
          </cell>
          <cell r="K67">
            <v>0.69</v>
          </cell>
          <cell r="L67">
            <v>0.88500000000000001</v>
          </cell>
          <cell r="M67">
            <v>1.0436000000000001</v>
          </cell>
          <cell r="N67">
            <v>-1.7742399999999998E-2</v>
          </cell>
          <cell r="O67">
            <v>5800</v>
          </cell>
          <cell r="P67">
            <v>0.9</v>
          </cell>
        </row>
        <row r="68">
          <cell r="F68">
            <v>1</v>
          </cell>
          <cell r="G68">
            <v>1</v>
          </cell>
          <cell r="H68">
            <v>1</v>
          </cell>
          <cell r="I68">
            <v>0</v>
          </cell>
          <cell r="J68">
            <v>1</v>
          </cell>
          <cell r="K68">
            <v>1</v>
          </cell>
          <cell r="L68">
            <v>1</v>
          </cell>
          <cell r="M68">
            <v>1</v>
          </cell>
          <cell r="N68">
            <v>0</v>
          </cell>
          <cell r="O68">
            <v>2400</v>
          </cell>
          <cell r="P68">
            <v>0.9</v>
          </cell>
        </row>
        <row r="69">
          <cell r="F69">
            <v>1</v>
          </cell>
          <cell r="G69">
            <v>1</v>
          </cell>
          <cell r="H69">
            <v>1</v>
          </cell>
          <cell r="I69">
            <v>0</v>
          </cell>
          <cell r="J69">
            <v>1</v>
          </cell>
          <cell r="K69">
            <v>1</v>
          </cell>
          <cell r="L69">
            <v>1</v>
          </cell>
          <cell r="M69">
            <v>1</v>
          </cell>
          <cell r="N69">
            <v>0</v>
          </cell>
          <cell r="O69">
            <v>4600</v>
          </cell>
          <cell r="P69">
            <v>0.9</v>
          </cell>
        </row>
        <row r="70">
          <cell r="F70">
            <v>1</v>
          </cell>
          <cell r="G70">
            <v>1</v>
          </cell>
          <cell r="H70">
            <v>1</v>
          </cell>
          <cell r="I70">
            <v>0</v>
          </cell>
          <cell r="J70">
            <v>1</v>
          </cell>
          <cell r="K70">
            <v>1</v>
          </cell>
          <cell r="L70">
            <v>1</v>
          </cell>
          <cell r="M70">
            <v>1</v>
          </cell>
          <cell r="N70">
            <v>0</v>
          </cell>
          <cell r="O70">
            <v>7000</v>
          </cell>
          <cell r="P70">
            <v>0.9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and Log"/>
      <sheetName val="Res"/>
      <sheetName val="Res Forecast"/>
      <sheetName val="Res Sats"/>
      <sheetName val="Com"/>
      <sheetName val="Com Forecast"/>
      <sheetName val="Com Sats"/>
      <sheetName val="Ind"/>
      <sheetName val="Ind Forecast"/>
      <sheetName val="Ind Sats"/>
      <sheetName val="Ag"/>
      <sheetName val="Ag Forecast"/>
      <sheetName val="DEI"/>
      <sheetName val="Res Forecast (Base Case)"/>
      <sheetName val="Res Sats (Base Case)"/>
      <sheetName val="Com (Base Case)"/>
      <sheetName val="Com Forecast (Base Case)"/>
      <sheetName val="Com Sats (Base Case)"/>
      <sheetName val="Ind (Base Case)"/>
      <sheetName val="Ind Forecast (Base Case)"/>
      <sheetName val="Ind Sats (Base Case)"/>
      <sheetName val="Ag (Base Case)"/>
      <sheetName val="Ag Forecast (Base Case)"/>
      <sheetName val="DEI (Base Case)"/>
      <sheetName val="UnitsTemplate"/>
    </sheetNames>
    <definedNames>
      <definedName name="PC_Main" refersTo="#REF!"/>
    </definedNames>
    <sheetDataSet>
      <sheetData sheetId="0">
        <row r="10">
          <cell r="C10" t="str">
            <v>Base Case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admus" refreshedDate="43110.441238888889" createdVersion="6" refreshedVersion="6" minRefreshableVersion="3" recordCount="2526">
  <cacheSource type="worksheet">
    <worksheetSource ref="A2:P2528" sheet="Measure Level CPA Results"/>
  </cacheSource>
  <cacheFields count="62">
    <cacheField name="Lost Opportunity Retro" numFmtId="0">
      <sharedItems/>
    </cacheField>
    <cacheField name="IRP End Use" numFmtId="0">
      <sharedItems count="6">
        <s v="Lighting"/>
        <s v="Other"/>
        <s v="Industrial"/>
        <s v="Electronics"/>
        <s v="HVAC"/>
        <s v="Water Heating"/>
      </sharedItems>
    </cacheField>
    <cacheField name="TRC Cost Bundle" numFmtId="0">
      <sharedItems/>
    </cacheField>
    <cacheField name="UCT Cost Bundle" numFmtId="0">
      <sharedItems/>
    </cacheField>
    <cacheField name="Measure Category" numFmtId="0">
      <sharedItems/>
    </cacheField>
    <cacheField name="Levelized Cost Bundle" numFmtId="0">
      <sharedItems/>
    </cacheField>
    <cacheField name="Selected Levelized Cost ($/MWh)" numFmtId="0">
      <sharedItems containsSemiMixedTypes="0" containsString="0" containsNumber="1" minValue="-958.37575856773469" maxValue="9999"/>
    </cacheField>
    <cacheField name="End Use" numFmtId="0">
      <sharedItems/>
    </cacheField>
    <cacheField name="7th Plan Workbook Name" numFmtId="49">
      <sharedItems/>
    </cacheField>
    <cacheField name="Urban or Rural" numFmtId="49">
      <sharedItems/>
    </cacheField>
    <cacheField name="Supply Curve Tab Name" numFmtId="49">
      <sharedItems/>
    </cacheField>
    <cacheField name="ProCost Reference Tab" numFmtId="49">
      <sharedItems/>
    </cacheField>
    <cacheField name="Updated with RTF Values or Regional Specific Values" numFmtId="49">
      <sharedItems/>
    </cacheField>
    <cacheField name="Sector" numFmtId="49">
      <sharedItems/>
    </cacheField>
    <cacheField name="Segment" numFmtId="49">
      <sharedItems/>
    </cacheField>
    <cacheField name="Measure Application" numFmtId="49">
      <sharedItems/>
    </cacheField>
    <cacheField name="Incremental_aMW_2020" numFmtId="166">
      <sharedItems containsSemiMixedTypes="0" containsString="0" containsNumber="1" minValue="0" maxValue="3.7856292764692032"/>
    </cacheField>
    <cacheField name="Incremental_aMW_2021" numFmtId="166">
      <sharedItems containsSemiMixedTypes="0" containsString="0" containsNumber="1" minValue="0" maxValue="3.7771828290692202"/>
    </cacheField>
    <cacheField name="Incremental_aMW_2022" numFmtId="166">
      <sharedItems containsSemiMixedTypes="0" containsString="0" containsNumber="1" minValue="0" maxValue="3.7687699513077422"/>
    </cacheField>
    <cacheField name="Incremental_aMW_2023" numFmtId="166">
      <sharedItems containsSemiMixedTypes="0" containsString="0" containsNumber="1" minValue="0" maxValue="4.5429891772020037"/>
    </cacheField>
    <cacheField name="Incremental_aMW_2024" numFmtId="166">
      <sharedItems containsSemiMixedTypes="0" containsString="0" containsNumber="1" minValue="0" maxValue="5.3401983982368293"/>
    </cacheField>
    <cacheField name="Incremental_aMW_2025" numFmtId="166">
      <sharedItems containsSemiMixedTypes="0" containsString="0" containsNumber="1" minValue="0" maxValue="6.1166182878152995"/>
    </cacheField>
    <cacheField name="Incremental_aMW_2026" numFmtId="166">
      <sharedItems containsSemiMixedTypes="0" containsString="0" containsNumber="1" minValue="0" maxValue="6.8363451008327836"/>
    </cacheField>
    <cacheField name="Incremental_aMW_2027" numFmtId="166">
      <sharedItems containsSemiMixedTypes="0" containsString="0" containsNumber="1" minValue="0" maxValue="7.2740773872639819"/>
    </cacheField>
    <cacheField name="Incremental_aMW_2028" numFmtId="166">
      <sharedItems containsSemiMixedTypes="0" containsString="0" containsNumber="1" minValue="0" maxValue="7.6273129495704977"/>
    </cacheField>
    <cacheField name="Incremental_aMW_2029" numFmtId="166">
      <sharedItems containsSemiMixedTypes="0" containsString="0" containsNumber="1" minValue="0" maxValue="7.9294855506259099"/>
    </cacheField>
    <cacheField name="Incremental_aMW_2030" numFmtId="166">
      <sharedItems containsSemiMixedTypes="0" containsString="0" containsNumber="1" minValue="0" maxValue="8.2166994044235615"/>
    </cacheField>
    <cacheField name="Incremental_aMW_2031" numFmtId="166">
      <sharedItems containsSemiMixedTypes="0" containsString="0" containsNumber="1" minValue="0" maxValue="8.4057696957380408"/>
    </cacheField>
    <cacheField name="Incremental_aMW_2032" numFmtId="166">
      <sharedItems containsSemiMixedTypes="0" containsString="0" containsNumber="1" minValue="0" maxValue="8.6225361538382703"/>
    </cacheField>
    <cacheField name="Incremental_aMW_2033" numFmtId="166">
      <sharedItems containsSemiMixedTypes="0" containsString="0" containsNumber="1" minValue="0" maxValue="8.8741157127253913"/>
    </cacheField>
    <cacheField name="Incremental_aMW_2034" numFmtId="166">
      <sharedItems containsSemiMixedTypes="0" containsString="0" containsNumber="1" minValue="0" maxValue="9.1625113593592467"/>
    </cacheField>
    <cacheField name="Incremental_aMW_2035" numFmtId="166">
      <sharedItems containsSemiMixedTypes="0" containsString="0" containsNumber="1" minValue="0" maxValue="9.4303572938548381"/>
    </cacheField>
    <cacheField name="Incremental_aMW_2036" numFmtId="166">
      <sharedItems containsSemiMixedTypes="0" containsString="0" containsNumber="1" minValue="0" maxValue="9.7344071031512254"/>
    </cacheField>
    <cacheField name="Incremental_aMW_2037" numFmtId="166">
      <sharedItems containsSemiMixedTypes="0" containsString="0" containsNumber="1" minValue="0" maxValue="10.075186837847415"/>
    </cacheField>
    <cacheField name="Incremental_aMW_2038" numFmtId="166">
      <sharedItems containsSemiMixedTypes="0" containsString="0" containsNumber="1" minValue="0" maxValue="10.45365135055135"/>
    </cacheField>
    <cacheField name="Incremental_aMW_2039" numFmtId="166">
      <sharedItems containsSemiMixedTypes="0" containsString="0" containsNumber="1" minValue="0" maxValue="10.84069166955134"/>
    </cacheField>
    <cacheField name="aMW_MAX" numFmtId="166">
      <sharedItems containsSemiMixedTypes="0" containsString="0" containsNumber="1" minValue="0" maxValue="42.905887459238699"/>
    </cacheField>
    <cacheField name="Utility System Net Levelized Cost (Net of T&amp;D Capacity Benefits, Act Credit &amp; Risk-Mitigation) in mills/kWh" numFmtId="165">
      <sharedItems containsSemiMixedTypes="0" containsString="0" containsNumber="1" minValue="-5.2447039360730168" maxValue="9999"/>
    </cacheField>
    <cacheField name="TRC Net Levelized Cost (Net of All Benefits) in mills/kWh" numFmtId="165">
      <sharedItems containsSemiMixedTypes="0" containsString="0" containsNumber="1" minValue="-958.37575856773469" maxValue="9999"/>
    </cacheField>
    <cacheField name="Primary Electric Loadshape" numFmtId="49">
      <sharedItems containsMixedTypes="1" containsNumber="1" containsInteger="1" minValue="0" maxValue="0"/>
    </cacheField>
    <cacheField name="Primary Gas Loadshape" numFmtId="49">
      <sharedItems containsBlank="1" containsMixedTypes="1" containsNumber="1" containsInteger="1" minValue="0" maxValue="0"/>
    </cacheField>
    <cacheField name="Cumulative 20-Year Achievable Technical Potential" numFmtId="43">
      <sharedItems containsSemiMixedTypes="0" containsString="0" containsNumber="1" minValue="0" maxValue="42.905887459238699"/>
    </cacheField>
    <cacheField name="Cumulative_aMW_2020" numFmtId="166">
      <sharedItems containsSemiMixedTypes="0" containsString="0" containsNumber="1" minValue="0" maxValue="3.7856292764692032"/>
    </cacheField>
    <cacheField name="Cumulative_aMW_2021" numFmtId="166">
      <sharedItems containsSemiMixedTypes="0" containsString="0" containsNumber="1" minValue="0" maxValue="7.5628121055384234"/>
    </cacheField>
    <cacheField name="Cumulative_aMW_2022" numFmtId="166">
      <sharedItems containsSemiMixedTypes="0" containsString="0" containsNumber="1" minValue="0" maxValue="11.331582056846166"/>
    </cacheField>
    <cacheField name="Cumulative_aMW_2023" numFmtId="166">
      <sharedItems containsSemiMixedTypes="0" containsString="0" containsNumber="1" minValue="0" maxValue="15.092013064740716"/>
    </cacheField>
    <cacheField name="Cumulative_aMW_2024" numFmtId="166">
      <sharedItems containsSemiMixedTypes="0" containsString="0" containsNumber="1" minValue="0" maxValue="18.844129023147303"/>
    </cacheField>
    <cacheField name="Cumulative_aMW_2025" numFmtId="166">
      <sharedItems containsSemiMixedTypes="0" containsString="0" containsNumber="1" minValue="0" maxValue="24.698946150362012"/>
    </cacheField>
    <cacheField name="Cumulative_aMW_2026" numFmtId="166">
      <sharedItems containsSemiMixedTypes="0" containsString="0" containsNumber="1" minValue="0" maxValue="31.535291251194796"/>
    </cacheField>
    <cacheField name="Cumulative_aMW_2027" numFmtId="166">
      <sharedItems containsSemiMixedTypes="0" containsString="0" containsNumber="1" minValue="0" maxValue="38.809368638458778"/>
    </cacheField>
    <cacheField name="Cumulative_aMW_2028" numFmtId="166">
      <sharedItems containsSemiMixedTypes="0" containsString="0" containsNumber="1" minValue="0" maxValue="42.905887459238699"/>
    </cacheField>
    <cacheField name="Cumulative_aMW_2029" numFmtId="166">
      <sharedItems containsSemiMixedTypes="0" containsString="0" containsNumber="1" minValue="0" maxValue="42.905887459238699"/>
    </cacheField>
    <cacheField name="Cumulative_aMW_2030" numFmtId="166">
      <sharedItems containsSemiMixedTypes="0" containsString="0" containsNumber="1" minValue="0" maxValue="42.905887459238699"/>
    </cacheField>
    <cacheField name="Cumulative_aMW_2031" numFmtId="166">
      <sharedItems containsSemiMixedTypes="0" containsString="0" containsNumber="1" minValue="0" maxValue="42.905887459238699"/>
    </cacheField>
    <cacheField name="Cumulative_aMW_2032" numFmtId="166">
      <sharedItems containsSemiMixedTypes="0" containsString="0" containsNumber="1" minValue="0" maxValue="42.905887459238699"/>
    </cacheField>
    <cacheField name="Cumulative_aMW_2033" numFmtId="166">
      <sharedItems containsSemiMixedTypes="0" containsString="0" containsNumber="1" minValue="0" maxValue="42.905887459238699"/>
    </cacheField>
    <cacheField name="Cumulative_aMW_2034" numFmtId="166">
      <sharedItems containsSemiMixedTypes="0" containsString="0" containsNumber="1" minValue="0" maxValue="42.905887459238699"/>
    </cacheField>
    <cacheField name="Cumulative_aMW_2035" numFmtId="166">
      <sharedItems containsSemiMixedTypes="0" containsString="0" containsNumber="1" minValue="0" maxValue="42.905887459238699"/>
    </cacheField>
    <cacheField name="Cumulative_aMW_2036" numFmtId="166">
      <sharedItems containsSemiMixedTypes="0" containsString="0" containsNumber="1" minValue="0" maxValue="42.905887459238699"/>
    </cacheField>
    <cacheField name="Cumulative_aMW_2037" numFmtId="166">
      <sharedItems containsSemiMixedTypes="0" containsString="0" containsNumber="1" minValue="0" maxValue="42.905887459238699"/>
    </cacheField>
    <cacheField name="Cumulative_aMW_2038" numFmtId="166">
      <sharedItems containsSemiMixedTypes="0" containsString="0" containsNumber="1" minValue="0" maxValue="42.905887459238699"/>
    </cacheField>
    <cacheField name="Cumulative_aMW_2039" numFmtId="166">
      <sharedItems containsSemiMixedTypes="0" containsString="0" containsNumber="1" minValue="0" maxValue="42.9058874592386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dmus" refreshedDate="43243.642418750002" createdVersion="6" refreshedVersion="6" minRefreshableVersion="3" recordCount="2799">
  <cacheSource type="worksheet">
    <worksheetSource ref="C2:BF3500" sheet="Measure Level CPA Results"/>
  </cacheSource>
  <cacheFields count="98">
    <cacheField name="Measure Category" numFmtId="0">
      <sharedItems containsBlank="1" count="89">
        <s v="Lighting"/>
        <s v="Irrigation Pressure"/>
        <s v="Dairy"/>
        <s v="Irrigation Efficiency"/>
        <s v="Irrigation Hardware"/>
        <s v="Irrigation Motor"/>
        <s v="Compressed Air"/>
        <s v="Motors"/>
        <s v="Fans"/>
        <s v="Pumps"/>
        <s v="Transformers"/>
        <s v="Belts"/>
        <s v="Hi-Tech"/>
        <s v="Food Processing"/>
        <s v="Food Storage"/>
        <s v="Metals"/>
        <s v="Pulp"/>
        <s v="Paper"/>
        <s v="Material Handling"/>
        <s v="Wood"/>
        <s v="Plant Energy Management"/>
        <s v="Energy Project Management"/>
        <s v="Integrated Plant Energy Management"/>
        <s v="Street and Roadway Lighting"/>
        <s v="1 - LDC voltage control method"/>
        <s v="2 - Light system improvements"/>
        <s v="3 - Major system improvements"/>
        <s v="4 - EOL voltage control method"/>
        <s v="Bi-Level Stairwell Lighting"/>
        <s v="Monitor"/>
        <s v="Desktop"/>
        <s v="Laptop"/>
        <s v="Cooking Equipment"/>
        <s v="Data Centers"/>
        <s v="Demand Control Ventilation"/>
        <s v="DCV Parking Garage"/>
        <s v="DCV Restaurant Hood"/>
        <s v="DHP"/>
        <s v="ECM-VAV"/>
        <s v="Economizer"/>
        <s v="Commercial EM"/>
        <s v="LEC Exit Sign"/>
        <s v="Exterior Building Lighting"/>
        <s v="Premium Fume Hood"/>
        <s v="Grocery Refrigeration Bundle"/>
        <s v="Low Power LF Lamps"/>
        <s v="Lighting Controls Interior"/>
        <s v="LPD Package"/>
        <s v="MotorsRewind"/>
        <s v="Parking Lighting"/>
        <s v="Smart Plug Power Strips"/>
        <s v="Pre-Rinse Spray Valve"/>
        <s v="Advanced Rooftop Controller"/>
        <s v="Showerheads"/>
        <s v="VRF"/>
        <s v="Washer"/>
        <s v="Municipal Sewage Treatment"/>
        <s v="Water Cooler Controls"/>
        <s v="Municipal Water Supply"/>
        <s v="WEPT"/>
        <s v="WHTanks"/>
        <s v="Secondary Glazing Systems"/>
        <s v="Aerator"/>
        <s v="Controls Commissioning and Sizing"/>
        <s v="Clothes Dryer"/>
        <s v="Clothes Washer"/>
        <s v="Computer"/>
        <s v="Behavior"/>
        <s v="Dishwasher"/>
        <s v="Duct Sealing"/>
        <s v="EV Supply Equip"/>
        <s v="DHP Ducted"/>
        <s v="WasteWater Heat Recovery"/>
        <s v="GSHP"/>
        <s v="HPWH"/>
        <s v="Heat Recovery Ventilation"/>
        <s v="LF Lighting"/>
        <s v="ResWx"/>
        <s v="ASHP"/>
        <s v="Microwave"/>
        <s v="Electric Oven"/>
        <s v="Advanced Power Strips"/>
        <s v="Refrigerator"/>
        <s v="Freezer"/>
        <s v="Solar Water Heater"/>
        <s v="WIFI enabled tstats"/>
        <m/>
        <s v="" u="1"/>
        <s v="Distribution System Efficiency" u="1"/>
      </sharedItems>
    </cacheField>
    <cacheField name="Levelized Cost Bundle" numFmtId="0">
      <sharedItems containsBlank="1"/>
    </cacheField>
    <cacheField name="Selected Levelized Cost ($/MWh)" numFmtId="0">
      <sharedItems containsString="0" containsBlank="1" containsNumber="1" minValue="-958.37575856773481" maxValue="9999"/>
    </cacheField>
    <cacheField name="End Use" numFmtId="0">
      <sharedItems containsBlank="1"/>
    </cacheField>
    <cacheField name="Urban or Rural" numFmtId="0">
      <sharedItems containsBlank="1"/>
    </cacheField>
    <cacheField name="Supply Curve Tab Name" numFmtId="0">
      <sharedItems containsBlank="1"/>
    </cacheField>
    <cacheField name="ProCost Reference Tab" numFmtId="0">
      <sharedItems containsBlank="1"/>
    </cacheField>
    <cacheField name="Sector" numFmtId="0">
      <sharedItems containsBlank="1" count="6">
        <s v="Agricultural"/>
        <s v="Industrial"/>
        <s v="Commercial"/>
        <s v="Utility"/>
        <s v="Residential"/>
        <m/>
      </sharedItems>
    </cacheField>
    <cacheField name="Segment" numFmtId="0">
      <sharedItems containsBlank="1"/>
    </cacheField>
    <cacheField name="Measure Application" numFmtId="0">
      <sharedItems containsBlank="1"/>
    </cacheField>
    <cacheField name="Incremental_aMW_2020" numFmtId="0">
      <sharedItems containsString="0" containsBlank="1" containsNumber="1" minValue="0" maxValue="3.6753525283332262"/>
    </cacheField>
    <cacheField name="Incremental_aMW_2021" numFmtId="0">
      <sharedItems containsString="0" containsBlank="1" containsNumber="1" minValue="0" maxValue="3.6671521289967339"/>
    </cacheField>
    <cacheField name="Incremental_aMW_2022" numFmtId="0">
      <sharedItems containsString="0" containsBlank="1" containsNumber="1" minValue="0" maxValue="3.7670081105466475"/>
    </cacheField>
    <cacheField name="Incremental_aMW_2023" numFmtId="0">
      <sharedItems containsString="0" containsBlank="1" containsNumber="1" minValue="0" maxValue="4.5429891772020037"/>
    </cacheField>
    <cacheField name="Incremental_aMW_2024" numFmtId="0">
      <sharedItems containsString="0" containsBlank="1" containsNumber="1" minValue="0" maxValue="5.3401983982368293"/>
    </cacheField>
    <cacheField name="Incremental_aMW_2025" numFmtId="0">
      <sharedItems containsString="0" containsBlank="1" containsNumber="1" minValue="0" maxValue="6.1166182878152995"/>
    </cacheField>
    <cacheField name="Incremental_aMW_2026" numFmtId="0">
      <sharedItems containsString="0" containsBlank="1" containsNumber="1" minValue="0" maxValue="6.8363451008327836"/>
    </cacheField>
    <cacheField name="Incremental_aMW_2027" numFmtId="0">
      <sharedItems containsString="0" containsBlank="1" containsNumber="1" minValue="0" maxValue="7.2740773872639819"/>
    </cacheField>
    <cacheField name="Incremental_aMW_2028" numFmtId="0">
      <sharedItems containsString="0" containsBlank="1" containsNumber="1" minValue="0" maxValue="7.6273129495704977"/>
    </cacheField>
    <cacheField name="Incremental_aMW_2029" numFmtId="0">
      <sharedItems containsString="0" containsBlank="1" containsNumber="1" minValue="0" maxValue="7.9294855506259099"/>
    </cacheField>
    <cacheField name="Incremental_aMW_2030" numFmtId="0">
      <sharedItems containsString="0" containsBlank="1" containsNumber="1" minValue="0" maxValue="8.2166994044235615"/>
    </cacheField>
    <cacheField name="Incremental_aMW_2031" numFmtId="0">
      <sharedItems containsString="0" containsBlank="1" containsNumber="1" minValue="0" maxValue="8.4057696957380408"/>
    </cacheField>
    <cacheField name="Incremental_aMW_2032" numFmtId="0">
      <sharedItems containsString="0" containsBlank="1" containsNumber="1" minValue="0" maxValue="8.6225361538382703"/>
    </cacheField>
    <cacheField name="Incremental_aMW_2033" numFmtId="0">
      <sharedItems containsString="0" containsBlank="1" containsNumber="1" minValue="0" maxValue="8.8741157127253913"/>
    </cacheField>
    <cacheField name="Incremental_aMW_2034" numFmtId="0">
      <sharedItems containsString="0" containsBlank="1" containsNumber="1" minValue="0" maxValue="9.1625113593592467"/>
    </cacheField>
    <cacheField name="Incremental_aMW_2035" numFmtId="0">
      <sharedItems containsString="0" containsBlank="1" containsNumber="1" minValue="0" maxValue="9.4303572938548381"/>
    </cacheField>
    <cacheField name="Incremental_aMW_2036" numFmtId="0">
      <sharedItems containsString="0" containsBlank="1" containsNumber="1" minValue="0" maxValue="9.7344071031512254"/>
    </cacheField>
    <cacheField name="Incremental_aMW_2037" numFmtId="0">
      <sharedItems containsString="0" containsBlank="1" containsNumber="1" minValue="0" maxValue="10.075186837847415"/>
    </cacheField>
    <cacheField name="Incremental_aMW_2038" numFmtId="0">
      <sharedItems containsString="0" containsBlank="1" containsNumber="1" minValue="0" maxValue="10.45365135055135"/>
    </cacheField>
    <cacheField name="Incremental_aMW_2039" numFmtId="0">
      <sharedItems containsString="0" containsBlank="1" containsNumber="1" minValue="0" maxValue="10.84069166955134"/>
    </cacheField>
    <cacheField name="aMW_MAX" numFmtId="0">
      <sharedItems containsString="0" containsBlank="1" containsNumber="1" minValue="0" maxValue="68.407328442885614"/>
    </cacheField>
    <cacheField name="Utility System Net Levelized Cost (Net of T&amp;D Capacity Benefits, Act Credit &amp; Risk-Mitigation) in mills/kWh" numFmtId="0">
      <sharedItems containsString="0" containsBlank="1" containsNumber="1" minValue="-5.2341615449614238" maxValue="9999"/>
    </cacheField>
    <cacheField name="TRC Net Levelized Cost (Net of All Benefits) in mills/kWh" numFmtId="0">
      <sharedItems containsString="0" containsBlank="1" containsNumber="1" minValue="-958.37575856773481" maxValue="9999"/>
    </cacheField>
    <cacheField name="Primary Electric Loadshape" numFmtId="0">
      <sharedItems containsBlank="1" containsMixedTypes="1" containsNumber="1" containsInteger="1" minValue="0" maxValue="0"/>
    </cacheField>
    <cacheField name="Primary Gas Loadshape" numFmtId="0">
      <sharedItems containsBlank="1" containsMixedTypes="1" containsNumber="1" containsInteger="1" minValue="0" maxValue="0"/>
    </cacheField>
    <cacheField name="Cumulative 20-Year Achievable Technical Potential- aMW" numFmtId="0">
      <sharedItems containsString="0" containsBlank="1" containsNumber="1" minValue="0" maxValue="68.407328442885614"/>
    </cacheField>
    <cacheField name="Cumulative_aMW_2020" numFmtId="0">
      <sharedItems containsString="0" containsBlank="1" containsNumber="1" minValue="0" maxValue="3.6753525283332262"/>
    </cacheField>
    <cacheField name="Cumulative_aMW_2021" numFmtId="0">
      <sharedItems containsString="0" containsBlank="1" containsNumber="1" minValue="0" maxValue="7.3425046573299602"/>
    </cacheField>
    <cacheField name="Cumulative_aMW_2022" numFmtId="0">
      <sharedItems containsString="0" containsBlank="1" containsNumber="1" minValue="0" maxValue="11.001488978733013"/>
    </cacheField>
    <cacheField name="Cumulative_aMW_2023" numFmtId="0">
      <sharedItems containsString="0" containsBlank="1" containsNumber="1" minValue="0" maxValue="14.652377273156402"/>
    </cacheField>
    <cacheField name="Cumulative_aMW_2024" numFmtId="0">
      <sharedItems containsString="0" containsBlank="1" containsNumber="1" minValue="0" maxValue="18.582327862546713"/>
    </cacheField>
    <cacheField name="Cumulative_aMW_2025" numFmtId="0">
      <sharedItems containsString="0" containsBlank="1" containsNumber="1" minValue="0" maxValue="24.698946150362012"/>
    </cacheField>
    <cacheField name="Cumulative_aMW_2026" numFmtId="0">
      <sharedItems containsString="0" containsBlank="1" containsNumber="1" minValue="0" maxValue="31.535291251194796"/>
    </cacheField>
    <cacheField name="Cumulative_aMW_2027" numFmtId="0">
      <sharedItems containsString="0" containsBlank="1" containsNumber="1" minValue="0" maxValue="38.809368638458778"/>
    </cacheField>
    <cacheField name="Cumulative_aMW_2028" numFmtId="0">
      <sharedItems containsString="0" containsBlank="1" containsNumber="1" minValue="0" maxValue="42.905887459238699"/>
    </cacheField>
    <cacheField name="Cumulative_aMW_2029" numFmtId="0">
      <sharedItems containsString="0" containsBlank="1" containsNumber="1" minValue="0" maxValue="42.905887459238699"/>
    </cacheField>
    <cacheField name="Cumulative_aMW_2030" numFmtId="0">
      <sharedItems containsString="0" containsBlank="1" containsNumber="1" minValue="0" maxValue="42.905887459238699"/>
    </cacheField>
    <cacheField name="Cumulative_aMW_2031" numFmtId="0">
      <sharedItems containsString="0" containsBlank="1" containsNumber="1" minValue="0" maxValue="42.905887459238699"/>
    </cacheField>
    <cacheField name="Cumulative_aMW_2032" numFmtId="0">
      <sharedItems containsString="0" containsBlank="1" containsNumber="1" minValue="0" maxValue="47.118161894363638"/>
    </cacheField>
    <cacheField name="Cumulative_aMW_2033" numFmtId="0">
      <sharedItems containsString="0" containsBlank="1" containsNumber="1" minValue="0" maxValue="51.641656179607196"/>
    </cacheField>
    <cacheField name="Cumulative_aMW_2034" numFmtId="0">
      <sharedItems containsString="0" containsBlank="1" containsNumber="1" minValue="0" maxValue="56.155082622610692"/>
    </cacheField>
    <cacheField name="Cumulative_aMW_2035" numFmtId="0">
      <sharedItems containsString="0" containsBlank="1" containsNumber="1" minValue="0" maxValue="61.277428431699164"/>
    </cacheField>
    <cacheField name="Cumulative_aMW_2036" numFmtId="0">
      <sharedItems containsString="0" containsBlank="1" containsNumber="1" minValue="0" maxValue="66.286679563836728"/>
    </cacheField>
    <cacheField name="Cumulative_aMW_2037" numFmtId="0">
      <sharedItems containsString="0" containsBlank="1" containsNumber="1" minValue="0" maxValue="68.407328442885614"/>
    </cacheField>
    <cacheField name="Cumulative_aMW_2038" numFmtId="0">
      <sharedItems containsString="0" containsBlank="1" containsNumber="1" minValue="0" maxValue="68.407328442885614"/>
    </cacheField>
    <cacheField name="Cumulative_aMW_2039" numFmtId="0">
      <sharedItems containsString="0" containsBlank="1" containsNumber="1" minValue="0" maxValue="68.407328442885614"/>
    </cacheField>
    <cacheField name="Prog Adj Incremental_aMW_2020" numFmtId="0">
      <sharedItems containsString="0" containsBlank="1" containsNumber="1" minValue="0" maxValue="3.5729550463589304"/>
    </cacheField>
    <cacheField name="Prog Adj Incremental_aMW_2021" numFmtId="0">
      <sharedItems containsString="0" containsBlank="1" containsNumber="1" minValue="0" maxValue="3.564754647022438"/>
    </cacheField>
    <cacheField name="Prog Adj Incremental_aMW_2022" numFmtId="0">
      <sharedItems containsString="0" containsBlank="1" containsNumber="1" minValue="0" maxValue="3.556586839428757"/>
    </cacheField>
    <cacheField name="Prog Adj Incremental_aMW_2023" numFmtId="0">
      <sharedItems containsString="0" containsBlank="1" containsNumber="1" minValue="0" maxValue="4.2520723168867862"/>
    </cacheField>
    <cacheField name="Prog Adj Incremental_aMW_2024" numFmtId="0">
      <sharedItems containsString="0" containsBlank="1" containsNumber="1" minValue="0" maxValue="5.0492815379216118"/>
    </cacheField>
    <cacheField name="Prog Adj Incremental_aMW_2025" numFmtId="0">
      <sharedItems containsString="0" containsBlank="1" containsNumber="1" minValue="0" maxValue="5.825701427500082"/>
    </cacheField>
    <cacheField name="Prog Adj Incremental_aMW_2026" numFmtId="0">
      <sharedItems containsString="0" containsBlank="1" containsNumber="1" minValue="0" maxValue="6.5454282405175661"/>
    </cacheField>
    <cacheField name="Prog Adj Incremental_aMW_2027" numFmtId="0">
      <sharedItems containsString="0" containsBlank="1" containsNumber="1" minValue="0" maxValue="6.9831605269487644"/>
    </cacheField>
    <cacheField name="Prog Adj Incremental_aMW_2028" numFmtId="0">
      <sharedItems containsString="0" containsBlank="1" containsNumber="1" minValue="0" maxValue="7.3363960892552802"/>
    </cacheField>
    <cacheField name="Prog Adj Incremental_aMW_2029" numFmtId="0">
      <sharedItems containsString="0" containsBlank="1" containsNumber="1" minValue="0" maxValue="7.6385686903106924"/>
    </cacheField>
    <cacheField name="Prog Adj Incremental_aMW_2030" numFmtId="0">
      <sharedItems containsString="0" containsBlank="1" containsNumber="1" minValue="0" maxValue="7.925782544108344"/>
    </cacheField>
    <cacheField name="Prog Adj Incremental_aMW_2031" numFmtId="0">
      <sharedItems containsString="0" containsBlank="1" containsNumber="1" minValue="0" maxValue="8.1148528354228233"/>
    </cacheField>
    <cacheField name="Prog Adj Incremental_aMW_2032" numFmtId="0">
      <sharedItems containsString="0" containsBlank="1" containsNumber="1" minValue="0" maxValue="8.3316192935230529"/>
    </cacheField>
    <cacheField name="Prog Adj Incremental_aMW_2033" numFmtId="0">
      <sharedItems containsString="0" containsBlank="1" containsNumber="1" minValue="0" maxValue="8.5831988524101739"/>
    </cacheField>
    <cacheField name="Prog Adj Incremental_aMW_2034" numFmtId="0">
      <sharedItems containsString="0" containsBlank="1" containsNumber="1" minValue="0" maxValue="8.8715944990440292"/>
    </cacheField>
    <cacheField name="Prog Adj Incremental_aMW_2035" numFmtId="0">
      <sharedItems containsString="0" containsBlank="1" containsNumber="1" minValue="0" maxValue="9.1394404335396207"/>
    </cacheField>
    <cacheField name="Prog Adj Incremental_aMW_2036" numFmtId="0">
      <sharedItems containsString="0" containsBlank="1" containsNumber="1" minValue="0" maxValue="9.4434902428360079"/>
    </cacheField>
    <cacheField name="Prog Adj Incremental_aMW_2037" numFmtId="0">
      <sharedItems containsString="0" containsBlank="1" containsNumber="1" minValue="0" maxValue="9.7842699775321975"/>
    </cacheField>
    <cacheField name="Prog Adj Incremental_aMW_2038" numFmtId="0">
      <sharedItems containsString="0" containsBlank="1" containsNumber="1" minValue="0" maxValue="10.162734490236133"/>
    </cacheField>
    <cacheField name="Prog Adj Incremental_aMW_2039" numFmtId="0">
      <sharedItems containsString="0" containsBlank="1" containsNumber="1" minValue="0" maxValue="10.549774809236123"/>
    </cacheField>
    <cacheField name="Prog Adj aMW_MAX" numFmtId="0">
      <sharedItems containsString="0" containsBlank="1" containsNumber="1" minValue="0" maxValue="45.969350484377017"/>
    </cacheField>
    <cacheField name="Prog Adj Cumulative 20-Year Achievable Technical Potential - aMW" numFmtId="0">
      <sharedItems containsString="0" containsBlank="1" containsNumber="1" minValue="0" maxValue="45.969350484377017"/>
    </cacheField>
    <cacheField name="Prog Adj Cumulative_aMW_2020" numFmtId="0">
      <sharedItems containsString="0" containsBlank="1" containsNumber="1" minValue="0" maxValue="3.5729550463589304"/>
    </cacheField>
    <cacheField name="Prog Adj Cumulative_aMW_2021" numFmtId="0">
      <sharedItems containsString="0" containsBlank="1" containsNumber="1" minValue="0" maxValue="7.1377096933813684"/>
    </cacheField>
    <cacheField name="Prog Adj Cumulative_aMW_2022" numFmtId="0">
      <sharedItems containsString="0" containsBlank="1" containsNumber="1" minValue="0" maxValue="10.694296532810124"/>
    </cacheField>
    <cacheField name="Prog Adj Cumulative_aMW_2023" numFmtId="0">
      <sharedItems containsString="0" containsBlank="1" containsNumber="1" minValue="0" maxValue="14.242787345259218"/>
    </cacheField>
    <cacheField name="Prog Adj Cumulative_aMW_2024" numFmtId="0">
      <sharedItems containsString="0" containsBlank="1" containsNumber="1" minValue="0" maxValue="17.783205328615203"/>
    </cacheField>
    <cacheField name="Prog Adj Cumulative_aMW_2025" numFmtId="0">
      <sharedItems containsString="0" containsBlank="1" containsNumber="1" minValue="0" maxValue="22.953444988470707"/>
    </cacheField>
    <cacheField name="Prog Adj Cumulative_aMW_2026" numFmtId="0">
      <sharedItems containsString="0" containsBlank="1" containsNumber="1" minValue="0" maxValue="29.498873228988273"/>
    </cacheField>
    <cacheField name="Prog Adj Cumulative_aMW_2027" numFmtId="0">
      <sharedItems containsString="0" containsBlank="1" containsNumber="1" minValue="0" maxValue="36.482033755937039"/>
    </cacheField>
    <cacheField name="Prog Adj Cumulative_aMW_2028" numFmtId="0">
      <sharedItems containsString="0" containsBlank="1" containsNumber="1" minValue="0" maxValue="37.087550252934356"/>
    </cacheField>
    <cacheField name="Prog Adj Cumulative_aMW_2029" numFmtId="0">
      <sharedItems containsString="0" containsBlank="1" containsNumber="1" minValue="0" maxValue="37.087550252934356"/>
    </cacheField>
    <cacheField name="Prog Adj Cumulative_aMW_2030" numFmtId="0">
      <sharedItems containsString="0" containsBlank="1" containsNumber="1" minValue="0" maxValue="37.087550252934356"/>
    </cacheField>
    <cacheField name="Prog Adj Cumulative_aMW_2031" numFmtId="0">
      <sharedItems containsString="0" containsBlank="1" containsNumber="1" minValue="0" maxValue="37.087550252934356"/>
    </cacheField>
    <cacheField name="Prog Adj Cumulative_aMW_2032" numFmtId="0">
      <sharedItems containsString="0" containsBlank="1" containsNumber="1" minValue="0" maxValue="37.087550252934356"/>
    </cacheField>
    <cacheField name="Prog Adj Cumulative_aMW_2033" numFmtId="0">
      <sharedItems containsString="0" containsBlank="1" containsNumber="1" minValue="0" maxValue="37.087550252934356"/>
    </cacheField>
    <cacheField name="Prog Adj Cumulative_aMW_2034" numFmtId="0">
      <sharedItems containsString="0" containsBlank="1" containsNumber="1" minValue="0" maxValue="39.326599153729241"/>
    </cacheField>
    <cacheField name="Prog Adj Cumulative_aMW_2035" numFmtId="0">
      <sharedItems containsString="0" containsBlank="1" containsNumber="1" minValue="0" maxValue="43.327046064892286"/>
    </cacheField>
    <cacheField name="Prog Adj Cumulative_aMW_2036" numFmtId="0">
      <sharedItems containsString="0" containsBlank="1" containsNumber="1" minValue="0" maxValue="45.969350484377017"/>
    </cacheField>
    <cacheField name="Prog Adj Cumulative_aMW_2037" numFmtId="0">
      <sharedItems containsString="0" containsBlank="1" containsNumber="1" minValue="0" maxValue="45.969350484377017"/>
    </cacheField>
    <cacheField name="Prog Adj Cumulative_aMW_2038" numFmtId="0">
      <sharedItems containsString="0" containsBlank="1" containsNumber="1" minValue="0" maxValue="45.969350484377017"/>
    </cacheField>
    <cacheField name="Prog Adj Cumulative_aMW_2039" numFmtId="0">
      <sharedItems containsString="0" containsBlank="1" containsNumber="1" minValue="0" maxValue="45.96935048437701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26">
  <r>
    <s v="Discretionary"/>
    <x v="0"/>
    <s v="Under $45"/>
    <s v="Under $25"/>
    <s v="Lighting"/>
    <s v="Under $45"/>
    <n v="40.905372052734336"/>
    <s v="Lighting"/>
    <s v="Ag-Area_Lights-7P_v4"/>
    <s v="n/a"/>
    <s v="SC-Retro"/>
    <s v="M_Input"/>
    <s v="No"/>
    <s v="Agricultural"/>
    <s v="Idaho"/>
    <s v="35-44W LED fixture &amp; NEW Photocell_Replacing_100W HID fixture"/>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23.679092529323778"/>
    <n v="40.905372052734336"/>
    <s v="S-All-Lgt-Streetlight-All-All-U"/>
    <m/>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r>
  <r>
    <s v="Discretionary"/>
    <x v="0"/>
    <s v="Under $25"/>
    <s v="Under $15"/>
    <s v="Lighting"/>
    <s v="Under $25"/>
    <n v="22.335587878167232"/>
    <s v="Lighting"/>
    <s v="Ag-Area_Lights-7P_v4"/>
    <s v="n/a"/>
    <s v="SC-Retro"/>
    <s v="M_Input"/>
    <s v="No"/>
    <s v="Agricultural"/>
    <s v="Idaho"/>
    <s v="35-44W LED fixture &amp; NEW Photocell_Replacing_150W HID fixture"/>
    <n v="1.7112070574356097E-2"/>
    <n v="1.2007640441534351E-2"/>
    <n v="8.3230693052400544E-3"/>
    <n v="6.4913500003237002E-3"/>
    <n v="5.6964304287819368E-3"/>
    <n v="4.9377967965132837E-3"/>
    <n v="4.2378524932931236E-3"/>
    <n v="3.6074599489622199E-3"/>
    <n v="3.0498004678133862E-3"/>
    <n v="2.5633370854074074E-3"/>
    <n v="2.1436565583448502E-3"/>
    <n v="1.6732507990270581E-3"/>
    <n v="1.306186764911101E-3"/>
    <n v="1.019715414310248E-3"/>
    <n v="7.9612850485368295E-4"/>
    <n v="6.2159690283264152E-4"/>
    <n v="4.8496515565993244E-4"/>
    <n v="3.7853552908947324E-4"/>
    <n v="2.9546129715040564E-4"/>
    <n v="2.306175749927427E-4"/>
    <n v="8.0337136134728815E-2"/>
    <n v="11.933831160085369"/>
    <n v="22.335587878167232"/>
    <s v="S-All-Lgt-Streetlight-All-All-U"/>
    <m/>
    <n v="7.6976922043397691E-2"/>
    <n v="1.7112070574356097E-2"/>
    <n v="2.9119711015890448E-2"/>
    <n v="3.7442780321130506E-2"/>
    <n v="4.3934130321454205E-2"/>
    <n v="4.9630560750236141E-2"/>
    <n v="5.4568357546749421E-2"/>
    <n v="5.8806210040042543E-2"/>
    <n v="6.2413669989004765E-2"/>
    <n v="6.5463470456818149E-2"/>
    <n v="6.8026807542225551E-2"/>
    <n v="7.0170464100570401E-2"/>
    <n v="7.1843714899597455E-2"/>
    <n v="7.3149901664508563E-2"/>
    <n v="7.4169617078818806E-2"/>
    <n v="7.4965745583672486E-2"/>
    <n v="7.558734248650513E-2"/>
    <n v="7.6072307642165063E-2"/>
    <n v="7.6450843171254543E-2"/>
    <n v="7.6746304468404955E-2"/>
    <n v="7.6976922043397691E-2"/>
  </r>
  <r>
    <s v="Discretionary"/>
    <x v="0"/>
    <s v="Under $15"/>
    <s v="Under $10"/>
    <s v="Lighting"/>
    <s v="Under $15"/>
    <n v="10.378839985711968"/>
    <s v="Lighting"/>
    <s v="Ag-Area_Lights-7P_v4"/>
    <s v="n/a"/>
    <s v="SC-Retro"/>
    <s v="M_Input"/>
    <s v="No"/>
    <s v="Agricultural"/>
    <s v="Idaho"/>
    <s v="35-44W LED fixture &amp; NEW Photocell_Replacing_175W MH fixture"/>
    <n v="2.1415952895354966E-2"/>
    <n v="1.5027699947990388E-2"/>
    <n v="1.0416416845131142E-2"/>
    <n v="8.1239990935127321E-3"/>
    <n v="7.1291481182458325E-3"/>
    <n v="6.1797094128068289E-3"/>
    <n v="5.3037210768541506E-3"/>
    <n v="4.5147775661135391E-3"/>
    <n v="3.8168603194520608E-3"/>
    <n v="3.2080458082184601E-3"/>
    <n v="2.6828108076020797E-3"/>
    <n v="2.0940925961221339E-3"/>
    <n v="1.6347077408500475E-3"/>
    <n v="1.2761855547897298E-3"/>
    <n v="9.9636396919414952E-4"/>
    <n v="7.7793566436733241E-4"/>
    <n v="6.069394632503384E-4"/>
    <n v="4.7374156300798639E-4"/>
    <n v="3.6977320743732751E-4"/>
    <n v="2.8862054427749532E-4"/>
    <n v="0.10054284872967872"/>
    <n v="8.6101740720924518"/>
    <n v="10.378839985711968"/>
    <s v="S-All-Lgt-Streetlight-All-All-U"/>
    <m/>
    <n v="9.633750219457872E-2"/>
    <n v="2.1415952895354966E-2"/>
    <n v="3.6443652843345352E-2"/>
    <n v="4.6860069688476495E-2"/>
    <n v="5.4984068781989227E-2"/>
    <n v="6.2113216900235059E-2"/>
    <n v="6.8292926313041888E-2"/>
    <n v="7.3596647389896033E-2"/>
    <n v="7.8111424956009576E-2"/>
    <n v="8.1928285275461643E-2"/>
    <n v="8.51363310836801E-2"/>
    <n v="8.7819141891282176E-2"/>
    <n v="8.9913234487404306E-2"/>
    <n v="9.1547942228254353E-2"/>
    <n v="9.282412778304408E-2"/>
    <n v="9.3820491752238236E-2"/>
    <n v="9.4598427416605568E-2"/>
    <n v="9.520536687985591E-2"/>
    <n v="9.5679108442863897E-2"/>
    <n v="9.6048881650301218E-2"/>
    <n v="9.633750219457872E-2"/>
  </r>
  <r>
    <s v="Discretionary"/>
    <x v="0"/>
    <s v="Under $50"/>
    <s v="Under $25"/>
    <s v="Lighting"/>
    <s v="Under $50"/>
    <n v="46.455156047020736"/>
    <s v="Lighting"/>
    <s v="Ag-Area_Lights-7P_v4"/>
    <s v="n/a"/>
    <s v="SC-Retro"/>
    <s v="M_Input"/>
    <s v="No"/>
    <s v="Agricultural"/>
    <s v="Idaho"/>
    <s v="35-44W LED fixture &amp; NEW Photocell_Replacing_175W MV fixture"/>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23.679092529323778"/>
    <n v="46.455156047020736"/>
    <s v="S-All-Lgt-Streetlight-All-All-U"/>
    <m/>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r>
  <r>
    <s v="Discretionary"/>
    <x v="0"/>
    <s v="Under $20"/>
    <s v="Under $10"/>
    <s v="Lighting"/>
    <s v="Under $20"/>
    <n v="18.238758385148877"/>
    <s v="Lighting"/>
    <s v="Ag-Area_Lights-7P_v4"/>
    <s v="n/a"/>
    <s v="SC-Retro"/>
    <s v="M_Input"/>
    <s v="No"/>
    <s v="Agricultural"/>
    <s v="Idaho"/>
    <s v="35-44W LED fixture &amp; NEW Photocell_Replacing_200W HID fixture"/>
    <n v="2.4002420636339859E-2"/>
    <n v="1.6842639555235607E-2"/>
    <n v="1.1674438203238768E-2"/>
    <n v="9.1051584043234466E-3"/>
    <n v="7.9901563450871169E-3"/>
    <n v="6.9260511293293917E-3"/>
    <n v="5.944267100628807E-3"/>
    <n v="5.0600405571900528E-3"/>
    <n v="4.2778337879849186E-3"/>
    <n v="3.595490954138564E-3"/>
    <n v="3.0068217747037801E-3"/>
    <n v="2.3470023299533098E-3"/>
    <n v="1.832136211967203E-3"/>
    <n v="1.4303142449817261E-3"/>
    <n v="1.1166977818987569E-3"/>
    <n v="8.7188924702039181E-4"/>
    <n v="6.8024133079264983E-4"/>
    <n v="5.3095672762247742E-4"/>
    <n v="4.1443180736937187E-4"/>
    <n v="3.2347809793419768E-4"/>
    <n v="0.11268570485645152"/>
    <n v="7.0690515841626782"/>
    <n v="18.238758385148877"/>
    <s v="S-All-Lgt-Streetlight-All-All-U"/>
    <m/>
    <n v="0.10797246622774044"/>
    <n v="2.4002420636339859E-2"/>
    <n v="4.0845060191575466E-2"/>
    <n v="5.2519498394814235E-2"/>
    <n v="6.162465679913768E-2"/>
    <n v="6.9614813144224796E-2"/>
    <n v="7.6540864273554193E-2"/>
    <n v="8.2485131374183007E-2"/>
    <n v="8.7545171931373067E-2"/>
    <n v="9.1823005719357989E-2"/>
    <n v="9.5418496673496556E-2"/>
    <n v="9.8425318448200336E-2"/>
    <n v="0.10077232077815365"/>
    <n v="0.10260445699012086"/>
    <n v="0.10403477123510259"/>
    <n v="0.10515146901700134"/>
    <n v="0.10602335826402173"/>
    <n v="0.10670359959481439"/>
    <n v="0.10723455632243686"/>
    <n v="0.10764898812980624"/>
    <n v="0.10797246622774044"/>
  </r>
  <r>
    <s v="Discretionary"/>
    <x v="0"/>
    <s v="Under $45"/>
    <s v="Under $25"/>
    <s v="Lighting"/>
    <s v="Under $45"/>
    <n v="40.905372052734336"/>
    <s v="Lighting"/>
    <s v="Ag-Area_Lights-7P_v4"/>
    <s v="n/a"/>
    <s v="SC-Retro"/>
    <s v="M_Input"/>
    <s v="No"/>
    <s v="Agricultural"/>
    <s v="Montana"/>
    <s v="35-44W LED fixture &amp; NEW Photocell_Replacing_100W HID fixture"/>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23.679092529323778"/>
    <n v="40.905372052734336"/>
    <s v="S-All-Lgt-Streetlight-All-All-U"/>
    <m/>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r>
  <r>
    <s v="Discretionary"/>
    <x v="0"/>
    <s v="Under $25"/>
    <s v="Under $15"/>
    <s v="Lighting"/>
    <s v="Under $25"/>
    <n v="22.335587878167232"/>
    <s v="Lighting"/>
    <s v="Ag-Area_Lights-7P_v4"/>
    <s v="n/a"/>
    <s v="SC-Retro"/>
    <s v="M_Input"/>
    <s v="No"/>
    <s v="Agricultural"/>
    <s v="Montana"/>
    <s v="35-44W LED fixture &amp; NEW Photocell_Replacing_150W HID fixture"/>
    <n v="7.2326633161794336E-3"/>
    <n v="5.1083394900309229E-3"/>
    <n v="3.5634010230764282E-3"/>
    <n v="2.7971688306697908E-3"/>
    <n v="2.4707054470972491E-3"/>
    <n v="2.155798098804315E-3"/>
    <n v="1.8624761394302847E-3"/>
    <n v="1.5959599526712141E-3"/>
    <n v="1.3582093881725488E-3"/>
    <n v="1.1491298935860682E-3"/>
    <n v="9.6733188461016776E-4"/>
    <n v="7.6001517383274557E-4"/>
    <n v="5.9715720000531262E-4"/>
    <n v="4.6920461271791371E-4"/>
    <n v="3.6867347110348849E-4"/>
    <n v="2.8967902242759563E-4"/>
    <n v="2.2737015420783076E-4"/>
    <n v="1.7855994506837852E-4"/>
    <n v="1.4021828045824341E-4"/>
    <n v="1.101021319630335E-4"/>
    <n v="3.8354795659075201E-2"/>
    <n v="11.933831160085369"/>
    <n v="22.335587878167232"/>
    <s v="S-All-Lgt-Streetlight-All-All-U"/>
    <m/>
    <n v="3.3402163456112965E-2"/>
    <n v="7.2326633161794336E-3"/>
    <n v="1.2341002806210356E-2"/>
    <n v="1.5904403829286783E-2"/>
    <n v="1.8701572659956575E-2"/>
    <n v="2.1172278107053823E-2"/>
    <n v="2.3328076205858139E-2"/>
    <n v="2.5190552345288424E-2"/>
    <n v="2.6786512297959638E-2"/>
    <n v="2.8144721686132187E-2"/>
    <n v="2.9293851579718255E-2"/>
    <n v="3.0261183464328423E-2"/>
    <n v="3.102119863816117E-2"/>
    <n v="3.1618355838166481E-2"/>
    <n v="3.2087560450884393E-2"/>
    <n v="3.2456233921987883E-2"/>
    <n v="3.2745912944415478E-2"/>
    <n v="3.297328309862331E-2"/>
    <n v="3.3151843043691689E-2"/>
    <n v="3.3292061324149934E-2"/>
    <n v="3.3402163456112965E-2"/>
  </r>
  <r>
    <s v="Discretionary"/>
    <x v="0"/>
    <s v="Under $15"/>
    <s v="Under $10"/>
    <s v="Lighting"/>
    <s v="Under $15"/>
    <n v="10.378839985711968"/>
    <s v="Lighting"/>
    <s v="Ag-Area_Lights-7P_v4"/>
    <s v="n/a"/>
    <s v="SC-Retro"/>
    <s v="M_Input"/>
    <s v="No"/>
    <s v="Agricultural"/>
    <s v="Montana"/>
    <s v="35-44W LED fixture &amp; NEW Photocell_Replacing_175W MH fixture"/>
    <n v="9.0517612239972341E-3"/>
    <n v="6.3931455528198362E-3"/>
    <n v="4.4596373142492176E-3"/>
    <n v="3.5006889235105602E-3"/>
    <n v="3.0921162487855527E-3"/>
    <n v="2.6980060849606598E-3"/>
    <n v="2.3309102833256887E-3"/>
    <n v="1.9973622140443846E-3"/>
    <n v="1.699814651461412E-3"/>
    <n v="1.4381492622268207E-3"/>
    <n v="1.2106269656245751E-3"/>
    <n v="9.5116772057665243E-4"/>
    <n v="7.4734909553264626E-4"/>
    <n v="5.8721496271226187E-4"/>
    <n v="4.6139908415007317E-4"/>
    <n v="3.6253662419898601E-4"/>
    <n v="2.8455635986106992E-4"/>
    <n v="2.2346982242535878E-4"/>
    <n v="1.7548478872343645E-4"/>
    <n v="1.3779408292834299E-4"/>
    <n v="4.800146736051128E-2"/>
    <n v="8.6101740720924518"/>
    <n v="10.378839985711968"/>
    <s v="S-All-Lgt-Streetlight-All-All-U"/>
    <m/>
    <n v="4.1803191266114766E-2"/>
    <n v="9.0517612239972341E-3"/>
    <n v="1.544490677681707E-2"/>
    <n v="1.990454409106629E-2"/>
    <n v="2.3405233014576851E-2"/>
    <n v="2.6497349263362405E-2"/>
    <n v="2.9195355348323064E-2"/>
    <n v="3.1526265631648752E-2"/>
    <n v="3.3523627845693134E-2"/>
    <n v="3.5223442497154547E-2"/>
    <n v="3.6661591759381371E-2"/>
    <n v="3.7872218725005943E-2"/>
    <n v="3.8823386445582593E-2"/>
    <n v="3.9570735541115239E-2"/>
    <n v="4.0157950503827498E-2"/>
    <n v="4.0619349587977568E-2"/>
    <n v="4.0981886212176556E-2"/>
    <n v="4.1266442572037626E-2"/>
    <n v="4.1489912394462987E-2"/>
    <n v="4.1665397183186424E-2"/>
    <n v="4.1803191266114766E-2"/>
  </r>
  <r>
    <s v="Discretionary"/>
    <x v="0"/>
    <s v="Under $50"/>
    <s v="Under $25"/>
    <s v="Lighting"/>
    <s v="Under $50"/>
    <n v="46.455156047020736"/>
    <s v="Lighting"/>
    <s v="Ag-Area_Lights-7P_v4"/>
    <s v="n/a"/>
    <s v="SC-Retro"/>
    <s v="M_Input"/>
    <s v="No"/>
    <s v="Agricultural"/>
    <s v="Montana"/>
    <s v="35-44W LED fixture &amp; NEW Photocell_Replacing_175W MV fixture"/>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23.679092529323778"/>
    <n v="46.455156047020736"/>
    <s v="S-All-Lgt-Streetlight-All-All-U"/>
    <m/>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r>
  <r>
    <s v="Discretionary"/>
    <x v="0"/>
    <s v="Under $20"/>
    <s v="Under $10"/>
    <s v="Lighting"/>
    <s v="Under $20"/>
    <n v="18.238758385148877"/>
    <s v="Lighting"/>
    <s v="Ag-Area_Lights-7P_v4"/>
    <s v="n/a"/>
    <s v="SC-Retro"/>
    <s v="M_Input"/>
    <s v="No"/>
    <s v="Agricultural"/>
    <s v="Montana"/>
    <s v="35-44W LED fixture &amp; NEW Photocell_Replacing_200W HID fixture"/>
    <n v="1.0144969101291586E-2"/>
    <n v="7.1652645809381727E-3"/>
    <n v="4.9982408546174802E-3"/>
    <n v="3.9234774408427528E-3"/>
    <n v="3.4655602401847743E-3"/>
    <n v="3.0238522304873094E-3"/>
    <n v="2.6124211871089843E-3"/>
    <n v="2.2385895345811463E-3"/>
    <n v="1.905106276034046E-3"/>
    <n v="1.6118387866503497E-3"/>
    <n v="1.356837951811118E-3"/>
    <n v="1.0660430491487118E-3"/>
    <n v="8.3760864813320736E-4"/>
    <n v="6.5813464419925004E-4"/>
    <n v="5.1712361122133806E-4"/>
    <n v="4.0632124064813886E-4"/>
    <n v="3.1892306998921845E-4"/>
    <n v="2.5045893141392868E-4"/>
    <n v="1.966786037866534E-4"/>
    <n v="1.5443588038345689E-4"/>
    <n v="5.3798746027239691E-2"/>
    <n v="7.0690515841626782"/>
    <n v="18.238758385148877"/>
    <s v="S-All-Lgt-Streetlight-All-All-U"/>
    <m/>
    <n v="4.6851885863471623E-2"/>
    <n v="1.0144969101291586E-2"/>
    <n v="1.731023368222976E-2"/>
    <n v="2.2308474536847242E-2"/>
    <n v="2.6231951977689995E-2"/>
    <n v="2.9697512217874769E-2"/>
    <n v="3.2721364448362079E-2"/>
    <n v="3.5333785635471064E-2"/>
    <n v="3.7572375170052213E-2"/>
    <n v="3.947748144608626E-2"/>
    <n v="4.1089320232736606E-2"/>
    <n v="4.2446158184547722E-2"/>
    <n v="4.3512201233696431E-2"/>
    <n v="4.4349809881829641E-2"/>
    <n v="4.5007944526028888E-2"/>
    <n v="4.5525068137250227E-2"/>
    <n v="4.5931389377898368E-2"/>
    <n v="4.625031244788759E-2"/>
    <n v="4.6500771379301517E-2"/>
    <n v="4.6697449983088168E-2"/>
    <n v="4.6851885863471623E-2"/>
  </r>
  <r>
    <s v="Discretionary"/>
    <x v="0"/>
    <s v="Under $45"/>
    <s v="Under $25"/>
    <s v="Lighting"/>
    <s v="Under $45"/>
    <n v="40.905372052734336"/>
    <s v="Lighting"/>
    <s v="Ag-Area_Lights-7P_v4"/>
    <s v="n/a"/>
    <s v="SC-Retro"/>
    <s v="M_Input"/>
    <s v="No"/>
    <s v="Agricultural"/>
    <s v="Washington"/>
    <s v="35-44W LED fixture &amp; NEW Photocell_Replacing_100W HID fixture"/>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23.679092529323778"/>
    <n v="40.905372052734336"/>
    <s v="S-All-Lgt-Streetlight-All-All-U"/>
    <m/>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r>
  <r>
    <s v="Discretionary"/>
    <x v="0"/>
    <s v="Under $25"/>
    <s v="Under $15"/>
    <s v="Lighting"/>
    <s v="Under $25"/>
    <n v="22.335587878167232"/>
    <s v="Lighting"/>
    <s v="Ag-Area_Lights-7P_v4"/>
    <s v="n/a"/>
    <s v="SC-Retro"/>
    <s v="M_Input"/>
    <s v="No"/>
    <s v="Agricultural"/>
    <s v="Washington"/>
    <s v="35-44W LED fixture &amp; NEW Photocell_Replacing_150W HID fixture"/>
    <n v="6.2238270093614358E-2"/>
    <n v="4.4165030409210493E-2"/>
    <n v="3.0939058605231818E-2"/>
    <n v="2.4391453754443605E-2"/>
    <n v="2.1623669100441178E-2"/>
    <n v="1.9079987117994066E-2"/>
    <n v="1.6534940210307325E-2"/>
    <n v="1.4204705347946555E-2"/>
    <n v="1.2121456920574552E-2"/>
    <n v="1.027805518617805E-2"/>
    <n v="8.7300867538467521E-3"/>
    <n v="6.8787938619476003E-3"/>
    <n v="5.42140064914231E-3"/>
    <n v="4.2722773366142821E-3"/>
    <n v="3.365243620181352E-3"/>
    <n v="2.6702264344578065E-3"/>
    <n v="2.0959994265688834E-3"/>
    <n v="1.6518967289802099E-3"/>
    <n v="1.3017090172116558E-3"/>
    <n v="1.0256179910655523E-3"/>
    <n v="0.35728071537068778"/>
    <n v="11.933831160085369"/>
    <n v="22.335587878167232"/>
    <s v="S-All-Lgt-Streetlight-All-All-U"/>
    <m/>
    <n v="0.29298987856595843"/>
    <n v="6.2238270093614358E-2"/>
    <n v="0.10640330050282484"/>
    <n v="0.13734235910805667"/>
    <n v="0.16173381286250027"/>
    <n v="0.18335748196294144"/>
    <n v="0.20243746908093552"/>
    <n v="0.21897240929124284"/>
    <n v="0.23317711463918939"/>
    <n v="0.24529857155976395"/>
    <n v="0.255576626745942"/>
    <n v="0.26430671349978874"/>
    <n v="0.27118550736173636"/>
    <n v="0.27660690801087867"/>
    <n v="0.28087918534749295"/>
    <n v="0.28424442896767432"/>
    <n v="0.28691465540213212"/>
    <n v="0.28901065482870103"/>
    <n v="0.29066255155768123"/>
    <n v="0.29196426057489289"/>
    <n v="0.29298987856595843"/>
  </r>
  <r>
    <s v="Discretionary"/>
    <x v="0"/>
    <s v="Under $15"/>
    <s v="Under $10"/>
    <s v="Lighting"/>
    <s v="Under $15"/>
    <n v="10.378839985711968"/>
    <s v="Lighting"/>
    <s v="Ag-Area_Lights-7P_v4"/>
    <s v="n/a"/>
    <s v="SC-Retro"/>
    <s v="M_Input"/>
    <s v="No"/>
    <s v="Agricultural"/>
    <s v="Washington"/>
    <s v="35-44W LED fixture &amp; NEW Photocell_Replacing_175W MH fixture"/>
    <n v="7.7891909972056653E-2"/>
    <n v="5.5273042894235618E-2"/>
    <n v="3.8720587250804024E-2"/>
    <n v="3.0526184565718414E-2"/>
    <n v="2.7062270276852016E-2"/>
    <n v="2.3878823055772498E-2"/>
    <n v="2.069366761507628E-2"/>
    <n v="1.7777351916716668E-2"/>
    <n v="1.5170142578953638E-2"/>
    <n v="1.2863104132641207E-2"/>
    <n v="1.092580385759539E-2"/>
    <n v="8.6088895370202735E-3"/>
    <n v="6.7849451896762874E-3"/>
    <n v="5.3468041637192041E-3"/>
    <n v="4.2116410482318E-3"/>
    <n v="3.3418190564254288E-3"/>
    <n v="2.6231673597325198E-3"/>
    <n v="2.0673677321578197E-3"/>
    <n v="1.6291037881669449E-3"/>
    <n v="1.2835726974036838E-3"/>
    <n v="0.44714091947843021"/>
    <n v="8.6101740720924518"/>
    <n v="10.378839985711968"/>
    <s v="S-All-Lgt-Streetlight-All-All-U"/>
    <m/>
    <n v="0.36668019868895635"/>
    <n v="7.7891909972056653E-2"/>
    <n v="0.13316495286629226"/>
    <n v="0.17188554011709628"/>
    <n v="0.20241172468281471"/>
    <n v="0.22947399495966672"/>
    <n v="0.25335281801543924"/>
    <n v="0.27404648563051554"/>
    <n v="0.29182383754723218"/>
    <n v="0.30699398012618584"/>
    <n v="0.31985708425882703"/>
    <n v="0.33078288811642242"/>
    <n v="0.33939177765344269"/>
    <n v="0.34617672284311896"/>
    <n v="0.35152352700683814"/>
    <n v="0.35573516805506994"/>
    <n v="0.35907698711149538"/>
    <n v="0.36170015447122789"/>
    <n v="0.36376752220338571"/>
    <n v="0.36539662599155265"/>
    <n v="0.36668019868895635"/>
  </r>
  <r>
    <s v="Discretionary"/>
    <x v="0"/>
    <s v="Under $50"/>
    <s v="Under $25"/>
    <s v="Lighting"/>
    <s v="Under $50"/>
    <n v="46.455156047020736"/>
    <s v="Lighting"/>
    <s v="Ag-Area_Lights-7P_v4"/>
    <s v="n/a"/>
    <s v="SC-Retro"/>
    <s v="M_Input"/>
    <s v="No"/>
    <s v="Agricultural"/>
    <s v="Washington"/>
    <s v="35-44W LED fixture &amp; NEW Photocell_Replacing_175W MV fixture"/>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23.679092529323778"/>
    <n v="46.455156047020736"/>
    <s v="S-All-Lgt-Streetlight-All-All-U"/>
    <m/>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r>
  <r>
    <s v="Discretionary"/>
    <x v="0"/>
    <s v="Under $20"/>
    <s v="Under $10"/>
    <s v="Lighting"/>
    <s v="Under $20"/>
    <n v="18.238758385148877"/>
    <s v="Lighting"/>
    <s v="Ag-Area_Lights-7P_v4"/>
    <s v="n/a"/>
    <s v="SC-Retro"/>
    <s v="M_Input"/>
    <s v="No"/>
    <s v="Agricultural"/>
    <s v="Washington"/>
    <s v="35-44W LED fixture &amp; NEW Photocell_Replacing_200W HID fixture"/>
    <n v="8.7299145475928208E-2"/>
    <n v="6.1948531166486284E-2"/>
    <n v="4.3396986677229632E-2"/>
    <n v="3.4212921832109527E-2"/>
    <n v="3.0330660406906605E-2"/>
    <n v="2.6762738883764341E-2"/>
    <n v="2.319290283428839E-2"/>
    <n v="1.992437509506409E-2"/>
    <n v="1.7002285402498762E-2"/>
    <n v="1.4416619124506088E-2"/>
    <n v="1.2245345386290485E-2"/>
    <n v="9.6486104955975979E-3"/>
    <n v="7.6043830145164177E-3"/>
    <n v="5.9925534588543723E-3"/>
    <n v="4.7202933487428865E-3"/>
    <n v="3.7454203917425093E-3"/>
    <n v="2.9399750118741289E-3"/>
    <n v="2.3170498254135945E-3"/>
    <n v="1.8258554534044988E-3"/>
    <n v="1.4385935545780414E-3"/>
    <n v="0.50114344598548699"/>
    <n v="7.0690515841626782"/>
    <n v="18.238758385148877"/>
    <s v="S-All-Lgt-Streetlight-All-All-U"/>
    <m/>
    <n v="0.41096524683979657"/>
    <n v="8.7299145475928208E-2"/>
    <n v="0.14924767664241451"/>
    <n v="0.19264466331964414"/>
    <n v="0.22685758515175367"/>
    <n v="0.25718824555866027"/>
    <n v="0.28395098444242461"/>
    <n v="0.30714388727671299"/>
    <n v="0.32706826237177711"/>
    <n v="0.34407054777427587"/>
    <n v="0.35848716689878196"/>
    <n v="0.37073251228507242"/>
    <n v="0.38038112278067004"/>
    <n v="0.38798550579518648"/>
    <n v="0.39397805925404084"/>
    <n v="0.39869835260278375"/>
    <n v="0.40244377299452627"/>
    <n v="0.40538374800640042"/>
    <n v="0.40770079783181401"/>
    <n v="0.40952665328521853"/>
    <n v="0.41096524683979657"/>
  </r>
  <r>
    <s v="Discretionary"/>
    <x v="0"/>
    <s v="Under $45"/>
    <s v="Under $25"/>
    <s v="Lighting"/>
    <s v="Under $45"/>
    <n v="40.905372052734336"/>
    <s v="Lighting"/>
    <s v="Ag-Area_Lights-7P_v4"/>
    <s v="n/a"/>
    <s v="SC-Retro"/>
    <s v="M_Input"/>
    <s v="No"/>
    <s v="Agricultural"/>
    <s v="Oregon"/>
    <s v="35-44W LED fixture &amp; NEW Photocell_Replacing_100W HID fixture"/>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23.679092529323778"/>
    <n v="40.905372052734336"/>
    <s v="S-All-Lgt-Streetlight-All-All-U"/>
    <m/>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r>
  <r>
    <s v="Discretionary"/>
    <x v="0"/>
    <s v="Under $25"/>
    <s v="Under $15"/>
    <s v="Lighting"/>
    <s v="Under $25"/>
    <n v="22.335587878167232"/>
    <s v="Lighting"/>
    <s v="Ag-Area_Lights-7P_v4"/>
    <s v="n/a"/>
    <s v="SC-Retro"/>
    <s v="M_Input"/>
    <s v="No"/>
    <s v="Agricultural"/>
    <s v="Oregon"/>
    <s v="35-44W LED fixture &amp; NEW Photocell_Replacing_150W HID fixture"/>
    <n v="4.7199198839268201E-2"/>
    <n v="3.3482498327019217E-2"/>
    <n v="2.3458723403210598E-2"/>
    <n v="1.8503944327877549E-2"/>
    <n v="1.6407842148582544E-2"/>
    <n v="1.4501539590954378E-2"/>
    <n v="1.2570583645693183E-2"/>
    <n v="1.0806128440581113E-2"/>
    <n v="9.2179795213645534E-3"/>
    <n v="7.8215696359562516E-3"/>
    <n v="6.6546195216496623E-3"/>
    <n v="5.2450950353296845E-3"/>
    <n v="4.1364179111427427E-3"/>
    <n v="3.2617022414983834E-3"/>
    <n v="2.5700724779834047E-3"/>
    <n v="2.0434995668858419E-3"/>
    <n v="1.6035511117758862E-3"/>
    <n v="1.264546123479491E-3"/>
    <n v="9.9705610868312659E-4"/>
    <n v="7.8603016190600711E-4"/>
    <n v="0.27381873270080564"/>
    <n v="11.933831160085369"/>
    <n v="22.335587878167232"/>
    <s v="S-All-Lgt-Streetlight-All-All-U"/>
    <m/>
    <n v="0.22253259814084184"/>
    <n v="4.7199198839268201E-2"/>
    <n v="8.0681697166287425E-2"/>
    <n v="0.10414042056949802"/>
    <n v="0.12264436489737557"/>
    <n v="0.13905220704595811"/>
    <n v="0.15355374663691249"/>
    <n v="0.16612433028260568"/>
    <n v="0.1769304587231868"/>
    <n v="0.18614843824455135"/>
    <n v="0.19397000788050761"/>
    <n v="0.20062462740215728"/>
    <n v="0.20586972243748697"/>
    <n v="0.21000614034862972"/>
    <n v="0.2132678425901281"/>
    <n v="0.21583791506811151"/>
    <n v="0.21788141463499736"/>
    <n v="0.21948496574677323"/>
    <n v="0.22074951187025271"/>
    <n v="0.22174656797893583"/>
    <n v="0.22253259814084184"/>
  </r>
  <r>
    <s v="Discretionary"/>
    <x v="0"/>
    <s v="Under $15"/>
    <s v="Under $10"/>
    <s v="Lighting"/>
    <s v="Under $15"/>
    <n v="10.378839985711968"/>
    <s v="Lighting"/>
    <s v="Ag-Area_Lights-7P_v4"/>
    <s v="n/a"/>
    <s v="SC-Retro"/>
    <s v="M_Input"/>
    <s v="No"/>
    <s v="Agricultural"/>
    <s v="Oregon"/>
    <s v="35-44W LED fixture &amp; NEW Photocell_Replacing_175W MH fixture"/>
    <n v="5.9070339538866479E-2"/>
    <n v="4.1903731279884983E-2"/>
    <n v="2.9358861816593671E-2"/>
    <n v="2.3157898886763315E-2"/>
    <n v="2.0534602930813706E-2"/>
    <n v="1.8148843381665999E-2"/>
    <n v="1.5732229834694609E-2"/>
    <n v="1.352399387666439E-2"/>
    <n v="1.1536407260716215E-2"/>
    <n v="9.7887842481435543E-3"/>
    <n v="8.3283327749787174E-3"/>
    <n v="6.564296688713691E-3"/>
    <n v="5.1767745320831175E-3"/>
    <n v="4.0820578233988223E-3"/>
    <n v="3.2164752293988188E-3"/>
    <n v="2.5574631822573714E-3"/>
    <n v="2.0068626368658312E-3"/>
    <n v="1.5825939997597014E-3"/>
    <n v="1.2478271735030665E-3"/>
    <n v="9.8372577699240311E-4"/>
    <n v="0.34268728941394655"/>
    <n v="8.6101740720924518"/>
    <n v="10.378839985711968"/>
    <s v="S-All-Lgt-Streetlight-All-All-U"/>
    <m/>
    <n v="0.27850210287275845"/>
    <n v="5.9070339538866479E-2"/>
    <n v="0.10097407081875145"/>
    <n v="0.13033293263534512"/>
    <n v="0.15349083152210843"/>
    <n v="0.17402543445292215"/>
    <n v="0.19217427783458815"/>
    <n v="0.20790650766928276"/>
    <n v="0.22143050154594715"/>
    <n v="0.23296690880666338"/>
    <n v="0.24275569305480693"/>
    <n v="0.25108402582978567"/>
    <n v="0.25764832251849934"/>
    <n v="0.26282509705058243"/>
    <n v="0.26690715487398126"/>
    <n v="0.27012363010338009"/>
    <n v="0.27268109328563744"/>
    <n v="0.27468795592250328"/>
    <n v="0.27627054992226296"/>
    <n v="0.27751837709576604"/>
    <n v="0.27850210287275845"/>
  </r>
  <r>
    <s v="Discretionary"/>
    <x v="0"/>
    <s v="Under $50"/>
    <s v="Under $25"/>
    <s v="Lighting"/>
    <s v="Under $50"/>
    <n v="46.455156047020736"/>
    <s v="Lighting"/>
    <s v="Ag-Area_Lights-7P_v4"/>
    <s v="n/a"/>
    <s v="SC-Retro"/>
    <s v="M_Input"/>
    <s v="No"/>
    <s v="Agricultural"/>
    <s v="Oregon"/>
    <s v="35-44W LED fixture &amp; NEW Photocell_Replacing_175W MV fixture"/>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23.679092529323778"/>
    <n v="46.455156047020736"/>
    <s v="S-All-Lgt-Streetlight-All-All-U"/>
    <m/>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r>
  <r>
    <s v="Discretionary"/>
    <x v="0"/>
    <s v="Under $20"/>
    <s v="Under $10"/>
    <s v="Lighting"/>
    <s v="Under $20"/>
    <n v="18.238758385148877"/>
    <s v="Lighting"/>
    <s v="Ag-Area_Lights-7P_v4"/>
    <s v="n/a"/>
    <s v="SC-Retro"/>
    <s v="M_Input"/>
    <s v="No"/>
    <s v="Agricultural"/>
    <s v="Oregon"/>
    <s v="35-44W LED fixture &amp; NEW Photocell_Replacing_200W HID fixture"/>
    <n v="6.6204438516990455E-2"/>
    <n v="4.696456839098221E-2"/>
    <n v="3.2904618074636384E-2"/>
    <n v="2.5954746578401394E-2"/>
    <n v="2.3014627439366081E-2"/>
    <n v="2.0340732678968652E-2"/>
    <n v="1.7632257592507968E-2"/>
    <n v="1.5157326470464437E-2"/>
    <n v="1.2929693161768899E-2"/>
    <n v="1.0971004567967655E-2"/>
    <n v="9.3341700666428138E-3"/>
    <n v="7.3570861438723495E-3"/>
    <n v="5.801988847552092E-3"/>
    <n v="4.5750599759832207E-3"/>
    <n v="3.6049384213551979E-3"/>
    <n v="2.8663355472643005E-3"/>
    <n v="2.2492373514631531E-3"/>
    <n v="1.7737285407934819E-3"/>
    <n v="1.3985309384188956E-3"/>
    <n v="1.1025332379818236E-3"/>
    <n v="0.38407464320790141"/>
    <n v="7.0690515841626782"/>
    <n v="18.238758385148877"/>
    <s v="S-All-Lgt-Streetlight-All-All-U"/>
    <m/>
    <n v="0.31213762254338151"/>
    <n v="6.6204438516990455E-2"/>
    <n v="0.11316900690797266"/>
    <n v="0.14607362498260903"/>
    <n v="0.17202837156101042"/>
    <n v="0.1950429990003765"/>
    <n v="0.21538373167934516"/>
    <n v="0.23301598927185313"/>
    <n v="0.24817331574231757"/>
    <n v="0.2611030089040865"/>
    <n v="0.27207401347205418"/>
    <n v="0.28140818353869701"/>
    <n v="0.28876526968256938"/>
    <n v="0.29456725853012145"/>
    <n v="0.29914231850610468"/>
    <n v="0.30274725692745985"/>
    <n v="0.30561359247472414"/>
    <n v="0.30786282982618729"/>
    <n v="0.30963655836698079"/>
    <n v="0.31103508930539969"/>
    <n v="0.31213762254338151"/>
  </r>
  <r>
    <s v="Discretionary"/>
    <x v="1"/>
    <s v="Under $10"/>
    <s v="Under $5"/>
    <s v="Irrigation Pressure"/>
    <s v="Under $10"/>
    <n v="6.2419288830453041"/>
    <s v="Irrigation"/>
    <s v="Ag-Convert_P_Irr-7P_v3"/>
    <s v="n/a"/>
    <s v="SC-Retro"/>
    <s v="M_Input"/>
    <s v="No"/>
    <s v="Agricultural"/>
    <s v="Idaho"/>
    <s v="Convert Medium Pressure Center Pivot to Low pressure system"/>
    <n v="4.0928109627346105E-3"/>
    <n v="8.1904252847105341E-3"/>
    <n v="1.4560965912861773E-2"/>
    <n v="2.3719524782139068E-2"/>
    <n v="3.6060078130488636E-2"/>
    <n v="5.1734591729298202E-2"/>
    <n v="7.0501958188833924E-2"/>
    <n v="9.1573104287715881E-2"/>
    <n v="0.11349024822399086"/>
    <n v="0.13411676748551599"/>
    <n v="0.15080323637275367"/>
    <n v="0.16078846455685095"/>
    <n v="0.16183859299557782"/>
    <n v="0.15292851891173442"/>
    <n v="0.13479247796193927"/>
    <n v="0.11000177771463061"/>
    <n v="8.2367860017119182E-2"/>
    <n v="5.6143204986857966E-2"/>
    <n v="3.4474051778376029E-2"/>
    <n v="1.6574246030894427E-2"/>
    <n v="1.6574246030894424"/>
    <n v="3.7155412217337536"/>
    <n v="6.2419288830453041"/>
    <s v="A-Irr-Irr-Irrigation-All-All-E"/>
    <m/>
    <n v="1.6087529063150237"/>
    <n v="4.0928109627346105E-3"/>
    <n v="1.2283236247445144E-2"/>
    <n v="2.6844202160306918E-2"/>
    <n v="5.0563726942445986E-2"/>
    <n v="8.6623805072934629E-2"/>
    <n v="0.13835839680223283"/>
    <n v="0.20886035499106675"/>
    <n v="0.30043345927878262"/>
    <n v="0.41392370750277346"/>
    <n v="0.54804047498828945"/>
    <n v="0.69884371136104306"/>
    <n v="0.85963217591789398"/>
    <n v="1.0214707689134719"/>
    <n v="1.1743992878252063"/>
    <n v="1.3091917657871455"/>
    <n v="1.4191935435017762"/>
    <n v="1.5015614035188953"/>
    <n v="1.5577046085057533"/>
    <n v="1.5921786602841292"/>
    <n v="1.6087529063150237"/>
  </r>
  <r>
    <s v="Discretionary"/>
    <x v="1"/>
    <s v="Under $10"/>
    <s v="Under $10"/>
    <s v="Irrigation Pressure"/>
    <s v="Under $10"/>
    <n v="8.4484245118014289"/>
    <s v="Irrigation"/>
    <s v="Ag-Convert_P_Irr-7P_v3"/>
    <s v="n/a"/>
    <s v="SC-Retro"/>
    <s v="M_Input"/>
    <s v="No"/>
    <s v="Agricultural"/>
    <s v="Idaho"/>
    <s v="Convert High Pressure Center Pivot to Low pressure system"/>
    <n v="1.6732250305255872E-3"/>
    <n v="3.3484137727853224E-3"/>
    <n v="5.952821387516888E-3"/>
    <n v="9.697028017910083E-3"/>
    <n v="1.4742099227160009E-2"/>
    <n v="2.1150161738143491E-2"/>
    <n v="2.8822645906862662E-2"/>
    <n v="3.7436962423195004E-2"/>
    <n v="4.6397140199718759E-2"/>
    <n v="5.4829684149401245E-2"/>
    <n v="6.16514547289439E-2"/>
    <n v="6.5733620723236019E-2"/>
    <n v="6.6162934758245945E-2"/>
    <n v="6.2520313802460814E-2"/>
    <n v="5.5105928445273754E-2"/>
    <n v="4.4970981936447309E-2"/>
    <n v="3.3673669843619455E-2"/>
    <n v="2.2952493221229445E-2"/>
    <n v="1.4093699138421277E-2"/>
    <n v="6.7758915751272514E-3"/>
    <n v="0.67758915751272497"/>
    <n v="5.6874547063384151"/>
    <n v="8.4484245118014289"/>
    <s v="A-Irr-Irr-Irrigation-All-All-E"/>
    <m/>
    <n v="0.65769117002622424"/>
    <n v="1.6732250305255872E-3"/>
    <n v="5.0216388033109093E-3"/>
    <n v="1.0974460190827796E-2"/>
    <n v="2.0671488208737879E-2"/>
    <n v="3.5413587435897891E-2"/>
    <n v="5.6563749174041382E-2"/>
    <n v="8.5386395080904037E-2"/>
    <n v="0.12282335750409903"/>
    <n v="0.16922049770381781"/>
    <n v="0.22405018185321907"/>
    <n v="0.28570163658216297"/>
    <n v="0.35143525730539898"/>
    <n v="0.4175981920636449"/>
    <n v="0.48011850586610572"/>
    <n v="0.53522443431137945"/>
    <n v="0.58019541624782678"/>
    <n v="0.61386908609144619"/>
    <n v="0.63682157931267569"/>
    <n v="0.65091527845109698"/>
    <n v="0.65769117002622424"/>
  </r>
  <r>
    <s v="Discretionary"/>
    <x v="1"/>
    <s v="Under $50"/>
    <s v="Under $30"/>
    <s v="Irrigation Pressure"/>
    <s v="Under $50"/>
    <n v="48.654617004028623"/>
    <s v="Irrigation"/>
    <s v="Ag-Convert_P_Irr-7P_v3"/>
    <s v="n/a"/>
    <s v="SC-Retro"/>
    <s v="M_Input"/>
    <s v="No"/>
    <s v="Agricultural"/>
    <s v="Idaho"/>
    <s v="Convert wheel line systems to low pressure systems on alfalfa acreage"/>
    <n v="8.8915495439386111E-4"/>
    <n v="1.7793534289273121E-3"/>
    <n v="3.1633405745010697E-3"/>
    <n v="5.1530190785590135E-3"/>
    <n v="7.8339794868343537E-3"/>
    <n v="1.1239236057683505E-2"/>
    <n v="1.5316408695354484E-2"/>
    <n v="1.9894072828676591E-2"/>
    <n v="2.4655528291569889E-2"/>
    <n v="2.9136598138253329E-2"/>
    <n v="3.2761699961307768E-2"/>
    <n v="3.4930970712261589E-2"/>
    <n v="3.5159109004634613E-2"/>
    <n v="3.322341332071465E-2"/>
    <n v="2.9283394880960986E-2"/>
    <n v="2.3897665085842439E-2"/>
    <n v="1.7894252015027774E-2"/>
    <n v="1.2196998425810724E-2"/>
    <n v="7.489418450026074E-3"/>
    <n v="3.6007216331012744E-3"/>
    <n v="0.36007216331012737"/>
    <n v="27.205172756080582"/>
    <n v="48.654617004028623"/>
    <s v="A-Irr-Irr-Irrigation-All-All-E"/>
    <m/>
    <n v="0.34949833502444133"/>
    <n v="8.8915495439386111E-4"/>
    <n v="2.6685083833211734E-3"/>
    <n v="5.8318489578222431E-3"/>
    <n v="1.0984868036381257E-2"/>
    <n v="1.8818847523215609E-2"/>
    <n v="3.0058083580899113E-2"/>
    <n v="4.5374492276253599E-2"/>
    <n v="6.526856510493019E-2"/>
    <n v="8.9924093396500079E-2"/>
    <n v="0.1190606915347534"/>
    <n v="0.15182239149606117"/>
    <n v="0.18675336220832275"/>
    <n v="0.22191247121295737"/>
    <n v="0.25513588453367203"/>
    <n v="0.28441927941463302"/>
    <n v="0.30831694450047548"/>
    <n v="0.32621119651550323"/>
    <n v="0.33840819494131397"/>
    <n v="0.34589761339134006"/>
    <n v="0.34949833502444133"/>
  </r>
  <r>
    <s v="Discretionary"/>
    <x v="1"/>
    <s v="Under $40"/>
    <s v="Under $10"/>
    <s v="Irrigation Pressure"/>
    <s v="Under $40"/>
    <n v="35.702518788097414"/>
    <s v="Irrigation"/>
    <s v="Ag-Convert_P_Irr-7P_v3"/>
    <s v="n/a"/>
    <s v="SC-Retro"/>
    <s v="M_Input"/>
    <s v="No"/>
    <s v="Agricultural"/>
    <s v="Idaho"/>
    <s v="Convert hand line systems to low pressure systems on alfalfa acreage"/>
    <n v="3.0119066787074271E-4"/>
    <n v="6.0273481578028692E-4"/>
    <n v="1.0715440043699701E-3"/>
    <n v="1.7455239383779829E-3"/>
    <n v="2.6536673974153682E-3"/>
    <n v="3.8071575689282377E-3"/>
    <n v="5.1882513183316506E-3"/>
    <n v="6.7388806105489196E-3"/>
    <n v="8.3517670301980831E-3"/>
    <n v="9.8696761564179263E-3"/>
    <n v="1.1097636292938256E-2"/>
    <n v="1.1832450965053139E-2"/>
    <n v="1.1909730098804989E-2"/>
    <n v="1.1254036203209687E-2"/>
    <n v="9.9194018074519573E-3"/>
    <n v="8.0950498809995823E-3"/>
    <n v="6.0614650897690674E-3"/>
    <n v="4.131588182391276E-3"/>
    <n v="2.5369514433674399E-3"/>
    <n v="1.2197016370782219E-3"/>
    <n v="0.1219701637078222"/>
    <n v="6.2781167898647485"/>
    <n v="35.702518788097414"/>
    <s v="A-Irr-Irr-Irrigation-All-All-E"/>
    <m/>
    <n v="0.11838840510930281"/>
    <n v="3.0119066787074271E-4"/>
    <n v="9.0392548365102968E-4"/>
    <n v="1.975469488021E-3"/>
    <n v="3.7209934263989827E-3"/>
    <n v="6.3746608238143508E-3"/>
    <n v="1.0181818392742589E-2"/>
    <n v="1.537006971107424E-2"/>
    <n v="2.2108950321623161E-2"/>
    <n v="3.0460717351821244E-2"/>
    <n v="4.0330393508239172E-2"/>
    <n v="5.142802980117743E-2"/>
    <n v="6.3260480766230573E-2"/>
    <n v="7.5170210865035558E-2"/>
    <n v="8.6424247068245252E-2"/>
    <n v="9.6343648875697213E-2"/>
    <n v="0.1044386987566968"/>
    <n v="0.11050016384646587"/>
    <n v="0.11463175202885714"/>
    <n v="0.11716870347222458"/>
    <n v="0.11838840510930281"/>
  </r>
  <r>
    <s v="Discretionary"/>
    <x v="1"/>
    <s v="Under $15"/>
    <s v="Under $10"/>
    <s v="Irrigation Pressure"/>
    <s v="Under $15"/>
    <n v="10.763164834963566"/>
    <s v="Irrigation"/>
    <s v="Ag-Convert_P_Irr-7P_v3"/>
    <s v="n/a"/>
    <s v="SC-Retro"/>
    <s v="M_Input"/>
    <s v="No"/>
    <s v="Agricultural"/>
    <s v="Montana"/>
    <s v="Convert Medium Pressure Center Pivot to Low pressure system"/>
    <n v="1.3110250725364652E-4"/>
    <n v="2.6407187859793404E-4"/>
    <n v="4.7245994996422376E-4"/>
    <n v="7.7461029185234265E-4"/>
    <n v="1.1853277815876172E-3"/>
    <n v="1.7117862051637942E-3"/>
    <n v="2.3482248852696465E-3"/>
    <n v="3.0703086289790012E-3"/>
    <n v="3.8304294898568255E-3"/>
    <n v="4.5565915900969171E-3"/>
    <n v="5.1573259826813971E-3"/>
    <n v="5.5348994425322411E-3"/>
    <n v="5.60736870181137E-3"/>
    <n v="5.3329240206824247E-3"/>
    <n v="4.7306192682506718E-3"/>
    <n v="3.8850940187411531E-3"/>
    <n v="2.9266738569744869E-3"/>
    <n v="2.0070963515061188E-3"/>
    <n v="1.2399095110707163E-3"/>
    <n v="5.9969542236341564E-4"/>
    <n v="5.9969542236341565E-2"/>
    <n v="6.4187928791078868"/>
    <n v="10.763164834963566"/>
    <s v="A-Irr-Irr-Irrigation-All-All-E"/>
    <m/>
    <n v="5.5366519785235942E-2"/>
    <n v="1.3110250725364652E-4"/>
    <n v="3.9517438585158059E-4"/>
    <n v="8.6763433581580436E-4"/>
    <n v="1.642244627668147E-3"/>
    <n v="2.8275724092557642E-3"/>
    <n v="4.5393586144195589E-3"/>
    <n v="6.8875834996892059E-3"/>
    <n v="9.9578921286682075E-3"/>
    <n v="1.3788321618525032E-2"/>
    <n v="1.834491320862195E-2"/>
    <n v="2.3502239191303349E-2"/>
    <n v="2.9037138633835592E-2"/>
    <n v="3.464450733564696E-2"/>
    <n v="3.9977431356329383E-2"/>
    <n v="4.4708050624580054E-2"/>
    <n v="4.8593144643321207E-2"/>
    <n v="5.1519818500295696E-2"/>
    <n v="5.3526914851801811E-2"/>
    <n v="5.4766824362872529E-2"/>
    <n v="5.5366519785235942E-2"/>
  </r>
  <r>
    <s v="Discretionary"/>
    <x v="1"/>
    <s v="Under $15"/>
    <s v="Under $10"/>
    <s v="Irrigation Pressure"/>
    <s v="Under $15"/>
    <n v="14.768867596105245"/>
    <s v="Irrigation"/>
    <s v="Ag-Convert_P_Irr-7P_v3"/>
    <s v="n/a"/>
    <s v="SC-Retro"/>
    <s v="M_Input"/>
    <s v="No"/>
    <s v="Agricultural"/>
    <s v="Montana"/>
    <s v="Convert High Pressure Center Pivot to Low pressure system"/>
    <n v="5.5458990564094505E-5"/>
    <n v="1.1170770208895595E-4"/>
    <n v="1.9986003666798405E-4"/>
    <n v="3.2767569260575431E-4"/>
    <n v="5.0141743000569727E-4"/>
    <n v="7.2411990425366528E-4"/>
    <n v="9.9334623328432869E-4"/>
    <n v="1.2988021423111886E-3"/>
    <n v="1.6203485149479493E-3"/>
    <n v="1.9275296506016165E-3"/>
    <n v="2.1816523497610787E-3"/>
    <n v="2.3413734976305686E-3"/>
    <n v="2.3720294480829305E-3"/>
    <n v="2.2559338424386474E-3"/>
    <n v="2.0011468495614165E-3"/>
    <n v="1.6434727072696207E-3"/>
    <n v="1.2380417523526486E-3"/>
    <n v="8.4904202025709249E-4"/>
    <n v="5.2450659651964205E-4"/>
    <n v="2.536831939135805E-4"/>
    <n v="2.536831939135805E-2"/>
    <n v="9.9423585308034248"/>
    <n v="14.768867596105245"/>
    <s v="A-Irr-Irr-Irrigation-All-All-E"/>
    <m/>
    <n v="2.3421148555118464E-2"/>
    <n v="5.5458990564094505E-5"/>
    <n v="1.6716669265305045E-4"/>
    <n v="3.6702672932103451E-4"/>
    <n v="6.9470242192678881E-4"/>
    <n v="1.1961198519324862E-3"/>
    <n v="1.9202397561861515E-3"/>
    <n v="2.9135859894704802E-3"/>
    <n v="4.212388131781669E-3"/>
    <n v="5.8327366467296185E-3"/>
    <n v="7.7602662973312352E-3"/>
    <n v="9.9419186470923147E-3"/>
    <n v="1.2283292144722884E-2"/>
    <n v="1.4655321592805814E-2"/>
    <n v="1.6911255435244462E-2"/>
    <n v="1.8912402284805879E-2"/>
    <n v="2.05558749920755E-2"/>
    <n v="2.1793916744428148E-2"/>
    <n v="2.264295876468524E-2"/>
    <n v="2.3167465361204884E-2"/>
    <n v="2.3421148555118464E-2"/>
  </r>
  <r>
    <s v="Discretionary"/>
    <x v="1"/>
    <s v="Under $70"/>
    <s v="Under $40"/>
    <s v="Irrigation Pressure"/>
    <s v="Under $70"/>
    <n v="65.373727464869788"/>
    <s v="Irrigation"/>
    <s v="Ag-Convert_P_Irr-7P_v3"/>
    <s v="n/a"/>
    <s v="SC-Retro"/>
    <s v="M_Input"/>
    <s v="No"/>
    <s v="Agricultural"/>
    <s v="Montana"/>
    <s v="Convert wheel line systems to low pressure systems on alfalfa acreage"/>
    <n v="7.4997110945310692E-5"/>
    <n v="1.5106216037828692E-4"/>
    <n v="2.7027043209882832E-4"/>
    <n v="4.4311535465172281E-4"/>
    <n v="6.7806604926552955E-4"/>
    <n v="9.7922627593188664E-4"/>
    <n v="1.3433006426367084E-3"/>
    <n v="1.7563682168060001E-3"/>
    <n v="2.1911949011256754E-3"/>
    <n v="2.6065954967117006E-3"/>
    <n v="2.9502452470719777E-3"/>
    <n v="3.1662359191927886E-3"/>
    <n v="3.2076919156655797E-3"/>
    <n v="3.0506959997968139E-3"/>
    <n v="2.7061479260241379E-3"/>
    <n v="2.2224657122138212E-3"/>
    <n v="1.6742020312975473E-3"/>
    <n v="1.1481582687095854E-3"/>
    <n v="7.0928949500567327E-4"/>
    <n v="3.4305540806606655E-4"/>
    <n v="3.4305540806606652E-2"/>
    <n v="36.553644009641509"/>
    <n v="65.373727464869788"/>
    <s v="A-Irr-Irr-Irrigation-All-All-E"/>
    <m/>
    <n v="3.1672384563595647E-2"/>
    <n v="7.4997110945310692E-5"/>
    <n v="2.2605927132359762E-4"/>
    <n v="4.9632970342242599E-4"/>
    <n v="9.394450580741488E-4"/>
    <n v="1.6175111073396782E-3"/>
    <n v="2.5967373832715647E-3"/>
    <n v="3.9400380259082728E-3"/>
    <n v="5.6964062427142734E-3"/>
    <n v="7.8876011438399479E-3"/>
    <n v="1.0494196640551649E-2"/>
    <n v="1.3444441887623627E-2"/>
    <n v="1.6610677806816417E-2"/>
    <n v="1.9818369722481997E-2"/>
    <n v="2.2869065722278811E-2"/>
    <n v="2.5575213648302949E-2"/>
    <n v="2.7797679360516771E-2"/>
    <n v="2.9471881391814319E-2"/>
    <n v="3.0620039660523905E-2"/>
    <n v="3.1329329155529578E-2"/>
    <n v="3.1672384563595647E-2"/>
  </r>
  <r>
    <s v="Discretionary"/>
    <x v="1"/>
    <s v="Under $60"/>
    <s v="Under $15"/>
    <s v="Irrigation Pressure"/>
    <s v="Under $60"/>
    <n v="56.324547217835672"/>
    <s v="Irrigation"/>
    <s v="Ag-Convert_P_Irr-7P_v3"/>
    <s v="n/a"/>
    <s v="SC-Retro"/>
    <s v="M_Input"/>
    <s v="No"/>
    <s v="Agricultural"/>
    <s v="Montana"/>
    <s v="Convert hand line systems to low pressure systems on alfalfa acreage"/>
    <n v="1.7965787826907998E-5"/>
    <n v="3.6187403592249245E-5"/>
    <n v="6.4744110510004917E-5"/>
    <n v="1.0614964155516861E-4"/>
    <n v="1.6243280067971668E-4"/>
    <n v="2.3457665616952067E-4"/>
    <n v="3.2179178676574406E-4"/>
    <n v="4.2074339039635148E-4"/>
    <n v="5.2490745556496641E-4"/>
    <n v="6.2441794162771498E-4"/>
    <n v="7.0674029276794473E-4"/>
    <n v="7.5848152038327855E-4"/>
    <n v="7.6841243141965608E-4"/>
    <n v="7.3080357851002648E-4"/>
    <n v="6.4826603124259021E-4"/>
    <n v="5.3239847422026701E-4"/>
    <n v="4.0106022878139759E-4"/>
    <n v="2.7504483289214258E-4"/>
    <n v="1.6991247282070718E-4"/>
    <n v="8.2179974621724648E-5"/>
    <n v="8.2179974621724647E-3"/>
    <n v="14.059093849862116"/>
    <n v="56.324547217835672"/>
    <s v="A-Irr-Irr-Irrigation-All-All-E"/>
    <m/>
    <n v="7.5872168123480802E-3"/>
    <n v="1.7965787826907998E-5"/>
    <n v="5.4153191419157239E-5"/>
    <n v="1.1889730192916216E-4"/>
    <n v="2.2504694348433077E-4"/>
    <n v="3.8747974416404748E-4"/>
    <n v="6.2205640033356812E-4"/>
    <n v="9.4384818709931212E-4"/>
    <n v="1.3645915774956636E-3"/>
    <n v="1.88949903306063E-3"/>
    <n v="2.5139169746883449E-3"/>
    <n v="3.2206572674562898E-3"/>
    <n v="3.979138787839568E-3"/>
    <n v="4.7475512192592245E-3"/>
    <n v="5.4783547977692512E-3"/>
    <n v="6.1266208290118411E-3"/>
    <n v="6.6590193032321082E-3"/>
    <n v="7.0600795320135057E-3"/>
    <n v="7.3351243649056484E-3"/>
    <n v="7.5050368377263558E-3"/>
    <n v="7.5872168123480802E-3"/>
  </r>
  <r>
    <s v="Discretionary"/>
    <x v="1"/>
    <s v="Under $5"/>
    <s v="Under $5"/>
    <s v="Irrigation Pressure"/>
    <s v="Under $5"/>
    <n v="4.0104642980793068"/>
    <s v="Irrigation"/>
    <s v="Ag-Convert_P_Irr-7P_v3"/>
    <s v="n/a"/>
    <s v="SC-Retro"/>
    <s v="M_Input"/>
    <s v="No"/>
    <s v="Agricultural"/>
    <s v="Washington"/>
    <s v="Convert Medium Pressure Center Pivot to Low pressure system"/>
    <n v="4.7476069266385703E-3"/>
    <n v="9.6078326594806682E-3"/>
    <n v="1.7262825788699199E-2"/>
    <n v="2.8425411575420698E-2"/>
    <n v="4.3656746908587105E-2"/>
    <n v="6.3756432513142905E-2"/>
    <n v="8.7731608272800826E-2"/>
    <n v="0.11499971567475921"/>
    <n v="0.14386000133281482"/>
    <n v="0.17150880473796698"/>
    <n v="0.19587189856703918"/>
    <n v="0.21081633570805744"/>
    <n v="0.21423303334675786"/>
    <n v="0.20434642959697341"/>
    <n v="0.1817176498535252"/>
    <n v="0.15070826540208607"/>
    <n v="0.11353676735324678"/>
    <n v="7.8139668497044693E-2"/>
    <n v="4.8439958363863493E-2"/>
    <n v="2.3508511369093044E-2"/>
    <n v="2.3508511369093039"/>
    <n v="2.2472669844128079"/>
    <n v="4.0104642980793068"/>
    <s v="A-Irr-Irr-Irrigation-All-All-E"/>
    <m/>
    <n v="2.1068755044479981"/>
    <n v="4.7476069266385703E-3"/>
    <n v="1.4355439586119238E-2"/>
    <n v="3.1618265374818433E-2"/>
    <n v="6.0043676950239128E-2"/>
    <n v="0.10370042385882623"/>
    <n v="0.16745685637196914"/>
    <n v="0.25518846464476996"/>
    <n v="0.37018818031952916"/>
    <n v="0.51404818165234401"/>
    <n v="0.68555698639031104"/>
    <n v="0.88142888495735017"/>
    <n v="1.0922452206654076"/>
    <n v="1.3064782540121656"/>
    <n v="1.510824683609139"/>
    <n v="1.6925423334626641"/>
    <n v="1.8432505988647503"/>
    <n v="1.9567873662179971"/>
    <n v="2.0349270347150417"/>
    <n v="2.0833669930789052"/>
    <n v="2.1068755044479981"/>
  </r>
  <r>
    <s v="Discretionary"/>
    <x v="1"/>
    <s v="Under $10"/>
    <s v="Under $5"/>
    <s v="Irrigation Pressure"/>
    <s v="Under $10"/>
    <n v="5.8453888769184035"/>
    <s v="Irrigation"/>
    <s v="Ag-Convert_P_Irr-7P_v3"/>
    <s v="n/a"/>
    <s v="SC-Retro"/>
    <s v="M_Input"/>
    <s v="No"/>
    <s v="Agricultural"/>
    <s v="Washington"/>
    <s v="Convert High Pressure Center Pivot to Low pressure system"/>
    <n v="2.5471389976954193E-3"/>
    <n v="5.1546991207256625E-3"/>
    <n v="9.2616801382818786E-3"/>
    <n v="1.525051999209219E-2"/>
    <n v="2.342228501257022E-2"/>
    <n v="3.4205969052948426E-2"/>
    <n v="4.7068892647439083E-2"/>
    <n v="6.1698507278583746E-2"/>
    <n v="7.7182341601892218E-2"/>
    <n v="9.2016203478224923E-2"/>
    <n v="0.1050872490292684"/>
    <n v="0.1131050902761736"/>
    <n v="0.11493818301812675"/>
    <n v="0.10963392039593288"/>
    <n v="9.7493351843092144E-2"/>
    <n v="8.0856504342594795E-2"/>
    <n v="6.0913620749661328E-2"/>
    <n v="4.1922720219117846E-2"/>
    <n v="2.5988526198966033E-2"/>
    <n v="1.2612553442451734E-2"/>
    <n v="1.261255344245173"/>
    <n v="3.9350987195267009"/>
    <n v="5.8453888769184035"/>
    <s v="A-Irr-Irr-Irrigation-All-All-E"/>
    <m/>
    <n v="1.1303599568358393"/>
    <n v="2.5471389976954193E-3"/>
    <n v="7.7018381184210819E-3"/>
    <n v="1.6963518256702961E-2"/>
    <n v="3.2214038248795152E-2"/>
    <n v="5.5636323261365375E-2"/>
    <n v="8.9842292314313801E-2"/>
    <n v="0.13691118496175289"/>
    <n v="0.19860969224033664"/>
    <n v="0.27579203384222883"/>
    <n v="0.36780823732045376"/>
    <n v="0.47289548634972217"/>
    <n v="0.58600057662589577"/>
    <n v="0.70093875964402252"/>
    <n v="0.81057268003995542"/>
    <n v="0.90806603188304758"/>
    <n v="0.98892253622564241"/>
    <n v="1.0498361569753036"/>
    <n v="1.0917588771944216"/>
    <n v="1.1177474033933876"/>
    <n v="1.1303599568358393"/>
  </r>
  <r>
    <s v="Discretionary"/>
    <x v="1"/>
    <s v="Under $15"/>
    <s v="Under $10"/>
    <s v="Irrigation Pressure"/>
    <s v="Under $15"/>
    <n v="12.700158671243859"/>
    <s v="Irrigation"/>
    <s v="Ag-Convert_P_Irr-7P_v3"/>
    <s v="n/a"/>
    <s v="SC-Retro"/>
    <s v="M_Input"/>
    <s v="No"/>
    <s v="Agricultural"/>
    <s v="Washington"/>
    <s v="Convert wheel line systems to low pressure systems on alfalfa acreage"/>
    <n v="1.0971152442672935E-3"/>
    <n v="2.2202553492668043E-3"/>
    <n v="3.9892328123554222E-3"/>
    <n v="6.5687730357337146E-3"/>
    <n v="1.0088552672670805E-2"/>
    <n v="1.4733349898407268E-2"/>
    <n v="2.027372660110368E-2"/>
    <n v="2.6575060467887778E-2"/>
    <n v="3.3244327708969124E-2"/>
    <n v="3.9633635874171243E-2"/>
    <n v="4.5263655808512028E-2"/>
    <n v="4.871713670062415E-2"/>
    <n v="4.9506694707930433E-2"/>
    <n v="4.7222018689985858E-2"/>
    <n v="4.1992778022144447E-2"/>
    <n v="3.4826879723755463E-2"/>
    <n v="2.6236990587649601E-2"/>
    <n v="1.8057143907403986E-2"/>
    <n v="1.1193895698162868E-2"/>
    <n v="5.4325361369636452E-3"/>
    <n v="0.5432536136963646"/>
    <n v="5.0423468876244044"/>
    <n v="12.700158671243859"/>
    <s v="A-Irr-Irr-Irrigation-All-All-E"/>
    <m/>
    <n v="0.4868737596479657"/>
    <n v="1.0971152442672935E-3"/>
    <n v="3.3173705935340978E-3"/>
    <n v="7.30660340588952E-3"/>
    <n v="1.3875376441623235E-2"/>
    <n v="2.3963929114294041E-2"/>
    <n v="3.8697279012701313E-2"/>
    <n v="5.8971005613804993E-2"/>
    <n v="8.5546066081692768E-2"/>
    <n v="0.11879039379066189"/>
    <n v="0.15842402966483313"/>
    <n v="0.20368768547334515"/>
    <n v="0.25240482217396931"/>
    <n v="0.30191151688189977"/>
    <n v="0.34913353557188564"/>
    <n v="0.39112631359403011"/>
    <n v="0.42595319331778558"/>
    <n v="0.45219018390543519"/>
    <n v="0.47024732781283918"/>
    <n v="0.48144122351100205"/>
    <n v="0.4868737596479657"/>
  </r>
  <r>
    <s v="Discretionary"/>
    <x v="1"/>
    <s v="Under $20"/>
    <s v="Under $5"/>
    <s v="Irrigation Pressure"/>
    <s v="Under $20"/>
    <n v="19.480834905101425"/>
    <s v="Irrigation"/>
    <s v="Ag-Convert_P_Irr-7P_v3"/>
    <s v="n/a"/>
    <s v="SC-Retro"/>
    <s v="M_Input"/>
    <s v="No"/>
    <s v="Agricultural"/>
    <s v="Washington"/>
    <s v="Convert hand line systems to low pressure systems on alfalfa acreage"/>
    <n v="2.999923985691137E-4"/>
    <n v="6.0710096878407733E-4"/>
    <n v="1.0908056615586946E-3"/>
    <n v="1.796148571394543E-3"/>
    <n v="2.7585881521376464E-3"/>
    <n v="4.0286496774849037E-3"/>
    <n v="5.5435961744031391E-3"/>
    <n v="7.2666168604786649E-3"/>
    <n v="9.0902443114731987E-3"/>
    <n v="1.0837320465680039E-2"/>
    <n v="1.2376778779581047E-2"/>
    <n v="1.3321089800370134E-2"/>
    <n v="1.353698453126456E-2"/>
    <n v="1.2912268538885604E-2"/>
    <n v="1.1482398287024713E-2"/>
    <n v="9.5229733043997299E-3"/>
    <n v="7.1741758933272634E-3"/>
    <n v="4.9374994472048501E-3"/>
    <n v="3.0608303342526772E-3"/>
    <n v="1.4854588472421751E-3"/>
    <n v="0.14854588472421754"/>
    <n v="1.8908800828591512"/>
    <n v="19.480834905101425"/>
    <s v="A-Irr-Irr-Irrigation-All-All-E"/>
    <m/>
    <n v="0.13312952100551678"/>
    <n v="2.999923985691137E-4"/>
    <n v="9.0709336735319104E-4"/>
    <n v="1.9978990289118855E-3"/>
    <n v="3.7940476003064287E-3"/>
    <n v="6.5526357524440752E-3"/>
    <n v="1.0581285429928979E-2"/>
    <n v="1.612488160433212E-2"/>
    <n v="2.3391498464810784E-2"/>
    <n v="3.2481742776283982E-2"/>
    <n v="4.3319063241964023E-2"/>
    <n v="5.5695842021545067E-2"/>
    <n v="6.9016931821915206E-2"/>
    <n v="8.2553916353179768E-2"/>
    <n v="9.5466184892065376E-2"/>
    <n v="0.10694858317909009"/>
    <n v="0.11647155648348982"/>
    <n v="0.12364573237681709"/>
    <n v="0.12858323182402193"/>
    <n v="0.13164406215827459"/>
    <n v="0.13312952100551678"/>
  </r>
  <r>
    <s v="Discretionary"/>
    <x v="1"/>
    <s v="Under $100"/>
    <s v="Under $60"/>
    <s v="Irrigation Pressure"/>
    <s v="Under $100"/>
    <n v="89.247868128946237"/>
    <s v="Irrigation"/>
    <s v="Ag-Convert_P_Irr-7P_v3"/>
    <s v="n/a"/>
    <s v="SC-Retro"/>
    <s v="M_Input"/>
    <s v="No"/>
    <s v="Agricultural"/>
    <s v="Oregon"/>
    <s v="Convert Medium Pressure Center Pivot to Low pressure system"/>
    <n v="1.7771094838935743E-3"/>
    <n v="3.595233221116731E-3"/>
    <n v="6.4605796199314093E-3"/>
    <n v="1.0643775482653165E-2"/>
    <n v="1.6350678124487365E-2"/>
    <n v="2.3917862198789528E-2"/>
    <n v="3.2920863645092578E-2"/>
    <n v="4.3181425802224623E-2"/>
    <n v="5.3998698499976246E-2"/>
    <n v="6.4421629691002902E-2"/>
    <n v="7.3695185939587501E-2"/>
    <n v="7.9342821931485452E-2"/>
    <n v="8.0679214162207663E-2"/>
    <n v="7.700417007123328E-2"/>
    <n v="6.849963992805419E-2"/>
    <n v="5.6927989475074672E-2"/>
    <n v="4.2873652962221655E-2"/>
    <n v="2.9524711430485261E-2"/>
    <n v="1.8313517268461019E-2"/>
    <n v="8.8928512043941477E-3"/>
    <n v="0.88928512043941477"/>
    <n v="58.985375309922098"/>
    <n v="89.247868128946237"/>
    <s v="A-Irr-Irr-Irrigation-All-All-E"/>
    <m/>
    <n v="0.79302161014237305"/>
    <n v="1.7771094838935743E-3"/>
    <n v="5.3723427050103058E-3"/>
    <n v="1.1832922324941715E-2"/>
    <n v="2.247669780759488E-2"/>
    <n v="3.8827375932082242E-2"/>
    <n v="6.2745238130871767E-2"/>
    <n v="9.5666101775964352E-2"/>
    <n v="0.13884752757818897"/>
    <n v="0.19284622607816521"/>
    <n v="0.25726785576916811"/>
    <n v="0.33096304170875562"/>
    <n v="0.41030586364024108"/>
    <n v="0.49098507780244871"/>
    <n v="0.56798924787368199"/>
    <n v="0.63648888780173618"/>
    <n v="0.69341687727681089"/>
    <n v="0.73629053023903257"/>
    <n v="0.76581524166951787"/>
    <n v="0.78412875893797884"/>
    <n v="0.79302161014237305"/>
  </r>
  <r>
    <s v="Discretionary"/>
    <x v="1"/>
    <s v="Under $10"/>
    <s v="Under $10"/>
    <s v="Irrigation Pressure"/>
    <s v="Under $10"/>
    <n v="7.5900171762878568"/>
    <s v="Irrigation"/>
    <s v="Ag-Convert_P_Irr-7P_v3"/>
    <s v="n/a"/>
    <s v="SC-Retro"/>
    <s v="M_Input"/>
    <s v="No"/>
    <s v="Agricultural"/>
    <s v="Oregon"/>
    <s v="Convert High Pressure Center Pivot to Low pressure system"/>
    <n v="1.0650224929784819E-3"/>
    <n v="2.1546248459625604E-3"/>
    <n v="3.8718281992565083E-3"/>
    <n v="6.3788193141607191E-3"/>
    <n v="9.7989685699483471E-3"/>
    <n v="1.4333985303966856E-2"/>
    <n v="1.9729488018646404E-2"/>
    <n v="2.5878647418779276E-2"/>
    <n v="3.2361443690028836E-2"/>
    <n v="3.8607910923375274E-2"/>
    <n v="4.4165557249703259E-2"/>
    <n v="4.7550187976195049E-2"/>
    <n v="4.8351088426088817E-2"/>
    <n v="4.6148632890822661E-2"/>
    <n v="4.1051864246690183E-2"/>
    <n v="3.4116969055930001E-2"/>
    <n v="2.5694199020803769E-2"/>
    <n v="1.7694172507184001E-2"/>
    <n v="1.0975298929657174E-2"/>
    <n v="5.3294896264015059E-3"/>
    <n v="0.53294896264015068"/>
    <n v="5.1095773951897749"/>
    <n v="7.5900171762878568"/>
    <s v="A-Irr-Irr-Irrigation-All-All-E"/>
    <m/>
    <n v="0.47525819870657965"/>
    <n v="1.0650224929784819E-3"/>
    <n v="3.2196473389410423E-3"/>
    <n v="7.0914755381975506E-3"/>
    <n v="1.347029485235827E-2"/>
    <n v="2.3269263422306619E-2"/>
    <n v="3.7603248726273478E-2"/>
    <n v="5.7332736744919885E-2"/>
    <n v="8.3211384163699165E-2"/>
    <n v="0.11557282785372799"/>
    <n v="0.15418073877710325"/>
    <n v="0.19834629602680651"/>
    <n v="0.24589648400300157"/>
    <n v="0.29424757242909039"/>
    <n v="0.34039620531991305"/>
    <n v="0.38144806956660321"/>
    <n v="0.41556503862253319"/>
    <n v="0.44125923764333697"/>
    <n v="0.45895341015052099"/>
    <n v="0.46992870908017814"/>
    <n v="0.47525819870657965"/>
  </r>
  <r>
    <s v="Discretionary"/>
    <x v="1"/>
    <s v="Under $20"/>
    <s v="Under $10"/>
    <s v="Irrigation Pressure"/>
    <s v="Under $20"/>
    <n v="17.787683566020831"/>
    <s v="Irrigation"/>
    <s v="Ag-Convert_P_Irr-7P_v3"/>
    <s v="n/a"/>
    <s v="SC-Retro"/>
    <s v="M_Input"/>
    <s v="No"/>
    <s v="Agricultural"/>
    <s v="Oregon"/>
    <s v="Convert wheel line systems to low pressure systems on alfalfa acreage"/>
    <n v="1.1200462796812213E-3"/>
    <n v="2.2659423239785514E-3"/>
    <n v="4.0718640204622557E-3"/>
    <n v="6.708377418023965E-3"/>
    <n v="1.0305226757033022E-2"/>
    <n v="1.5074542574039096E-2"/>
    <n v="2.0748800894805717E-2"/>
    <n v="2.7215653148812316E-2"/>
    <n v="3.4033379434797034E-2"/>
    <n v="4.0602566876363745E-2"/>
    <n v="4.6447345867067606E-2"/>
    <n v="5.0006841631988E-2"/>
    <n v="5.0849120152125005E-2"/>
    <n v="4.8532875993244115E-2"/>
    <n v="4.3172785670370688E-2"/>
    <n v="3.5879603029065614E-2"/>
    <n v="2.7021675328336575E-2"/>
    <n v="1.8608331954834662E-2"/>
    <n v="1.1542331561630394E-2"/>
    <n v="5.6048347034969971E-3"/>
    <n v="0.5604834703496997"/>
    <n v="8.3675122126405785"/>
    <n v="17.787683566020831"/>
    <s v="A-Irr-Irr-Irrigation-All-All-E"/>
    <m/>
    <n v="0.49981214562015663"/>
    <n v="1.1200462796812213E-3"/>
    <n v="3.3859886036597727E-3"/>
    <n v="7.4578526241220284E-3"/>
    <n v="1.4166230042145993E-2"/>
    <n v="2.4471456799179017E-2"/>
    <n v="3.9545999373218114E-2"/>
    <n v="6.0294800268023835E-2"/>
    <n v="8.7510453416836151E-2"/>
    <n v="0.12154383285163319"/>
    <n v="0.16214639972799694"/>
    <n v="0.20859374559506455"/>
    <n v="0.25860058722705254"/>
    <n v="0.30944970737917754"/>
    <n v="0.35798258337242167"/>
    <n v="0.40115536904279236"/>
    <n v="0.43703497207185799"/>
    <n v="0.46405664740019459"/>
    <n v="0.48266497935502928"/>
    <n v="0.49420731091665965"/>
    <n v="0.49981214562015663"/>
  </r>
  <r>
    <s v="Discretionary"/>
    <x v="1"/>
    <s v="Under $25"/>
    <s v="Under $5"/>
    <s v="Irrigation Pressure"/>
    <s v="Under $25"/>
    <n v="23.208385752623279"/>
    <s v="Irrigation"/>
    <s v="Ag-Convert_P_Irr-7P_v3"/>
    <s v="n/a"/>
    <s v="SC-Retro"/>
    <s v="M_Input"/>
    <s v="No"/>
    <s v="Agricultural"/>
    <s v="Oregon"/>
    <s v="Convert hand line systems to low pressure systems on alfalfa acreage"/>
    <n v="3.6445709930608093E-4"/>
    <n v="7.3732557446389295E-4"/>
    <n v="1.3249628846486953E-3"/>
    <n v="2.1828703145367204E-3"/>
    <n v="3.3532659495361353E-3"/>
    <n v="4.9051759374299933E-3"/>
    <n v="6.751549400577055E-3"/>
    <n v="8.8558287119703625E-3"/>
    <n v="1.1074280566263389E-2"/>
    <n v="1.3211859203132533E-2"/>
    <n v="1.5113719184885539E-2"/>
    <n v="1.6271960165646079E-2"/>
    <n v="1.6546033114082027E-2"/>
    <n v="1.5792339590212062E-2"/>
    <n v="1.4048194721797308E-2"/>
    <n v="1.1675031899528907E-2"/>
    <n v="8.7927093614017394E-3"/>
    <n v="6.0550521975876962E-3"/>
    <n v="3.7558132699464196E-3"/>
    <n v="1.8237833875114134E-3"/>
    <n v="0.18237833875114134"/>
    <n v="4.0810833858528062"/>
    <n v="23.208385752623279"/>
    <s v="A-Irr-Irr-Irrigation-All-All-E"/>
    <m/>
    <n v="0.16263621253446406"/>
    <n v="3.6445709930608093E-4"/>
    <n v="1.1017826737699738E-3"/>
    <n v="2.4267455584186691E-3"/>
    <n v="4.6096158729553895E-3"/>
    <n v="7.9628818224915243E-3"/>
    <n v="1.2868057759921517E-2"/>
    <n v="1.961960716049857E-2"/>
    <n v="2.8475435872468931E-2"/>
    <n v="3.954971643873232E-2"/>
    <n v="5.2761575641864851E-2"/>
    <n v="6.7875294826750393E-2"/>
    <n v="8.4147254992396475E-2"/>
    <n v="0.1006932881064785"/>
    <n v="0.11648562769669056"/>
    <n v="0.13053382241848788"/>
    <n v="0.14220885431801678"/>
    <n v="0.15100156367941853"/>
    <n v="0.15705661587700623"/>
    <n v="0.16081242914695265"/>
    <n v="0.16263621253446406"/>
  </r>
  <r>
    <s v="Discretionary"/>
    <x v="1"/>
    <s v="Under $5"/>
    <s v="Under $5"/>
    <s v="Dairy"/>
    <s v="Under $5"/>
    <n v="1.201793141709693"/>
    <s v="Motors/Drives"/>
    <s v="Ag-Dairy-7P_v2"/>
    <s v="n/a"/>
    <s v="SC-Retro"/>
    <s v="M_Input"/>
    <s v="No"/>
    <s v="Agricultural"/>
    <s v="Idaho FreeStall"/>
    <s v="VSD - Vacuum Pump"/>
    <n v="1.2820379514542991E-4"/>
    <n v="1.6040468154076469E-4"/>
    <n v="1.9985418752037153E-4"/>
    <n v="2.3673695942697415E-4"/>
    <n v="2.7585011101282118E-4"/>
    <n v="3.2973847591391824E-4"/>
    <n v="3.7118513443251569E-4"/>
    <n v="3.8766204217617709E-4"/>
    <n v="3.7391391660128665E-4"/>
    <n v="3.2755213291128923E-4"/>
    <n v="2.5845711372796441E-4"/>
    <n v="1.8096167658516074E-4"/>
    <n v="1.1027116957000162E-4"/>
    <n v="5.7404743881116178E-5"/>
    <n v="2.5087953769403359E-5"/>
    <n v="8.9238264215411931E-6"/>
    <n v="2.5579468334588048E-6"/>
    <n v="5.6705409482766539E-7"/>
    <n v="9.4775589080078633E-8"/>
    <n v="1.1564481152292446E-8"/>
    <n v="4.3047632345440522E-3"/>
    <n v="-1.4769642080914254"/>
    <n v="1.201793141709693"/>
    <s v="A-Da-Proc-MilkingSchedule-All-All-S"/>
    <m/>
    <n v="3.4354392616352536E-3"/>
    <n v="1.2820379514542991E-4"/>
    <n v="2.8860847668619463E-4"/>
    <n v="4.884626642065661E-4"/>
    <n v="7.2519962363354026E-4"/>
    <n v="1.0010497346463615E-3"/>
    <n v="1.3307882105602798E-3"/>
    <n v="1.7019733449927955E-3"/>
    <n v="2.0896353871689725E-3"/>
    <n v="2.4635493037702592E-3"/>
    <n v="2.7911014366815484E-3"/>
    <n v="3.0495585504095126E-3"/>
    <n v="3.2305202269946732E-3"/>
    <n v="3.3407913965646748E-3"/>
    <n v="3.3981961404457909E-3"/>
    <n v="3.4232840942151942E-3"/>
    <n v="3.4322079206367353E-3"/>
    <n v="3.434765867470194E-3"/>
    <n v="3.4353329215650215E-3"/>
    <n v="3.4354276971541014E-3"/>
    <n v="3.4354392616352536E-3"/>
  </r>
  <r>
    <s v="Discretionary"/>
    <x v="1"/>
    <s v="Under $5"/>
    <s v="Under $5"/>
    <s v="Dairy"/>
    <s v="Under $5"/>
    <n v="1.2012802369889439"/>
    <s v="Refrigeration"/>
    <s v="Ag-Dairy-7P_v2"/>
    <s v="n/a"/>
    <s v="SC-Retro"/>
    <s v="M_Input"/>
    <s v="No"/>
    <s v="Agricultural"/>
    <s v="Idaho FreeStall"/>
    <s v="Plate Milk Pre-cooler"/>
    <n v="1.3476642152908469E-3"/>
    <n v="1.6861563967930536E-3"/>
    <n v="2.1008452713252796E-3"/>
    <n v="2.4885529191595633E-3"/>
    <n v="2.8997060732428603E-3"/>
    <n v="3.4661746470893858E-3"/>
    <n v="3.901857369785169E-3"/>
    <n v="4.0750608145006103E-3"/>
    <n v="3.9305420282697697E-3"/>
    <n v="3.4431920495488662E-3"/>
    <n v="2.7168727958748794E-3"/>
    <n v="1.9022492711406303E-3"/>
    <n v="1.1591584245940914E-3"/>
    <n v="6.0343236351747122E-4"/>
    <n v="2.6372181487718826E-4"/>
    <n v="9.3806283332999629E-5"/>
    <n v="2.6888856200852117E-5"/>
    <n v="5.9608103712258056E-6"/>
    <n v="9.9627058420107177E-7"/>
    <n v="1.2156455586724926E-7"/>
    <n v="4.5251198374539704E-2"/>
    <n v="-1.4773094940514111"/>
    <n v="1.2012802369889439"/>
    <s v="A-Da-Proc-MilkingSchedule-All-All-S"/>
    <m/>
    <n v="3.6112960240054816E-2"/>
    <n v="1.3476642152908469E-3"/>
    <n v="3.0338206120839005E-3"/>
    <n v="5.1346658834091801E-3"/>
    <n v="7.6232188025687434E-3"/>
    <n v="1.0522924875811603E-2"/>
    <n v="1.398909952290099E-2"/>
    <n v="1.7890956892686157E-2"/>
    <n v="2.1966017707186768E-2"/>
    <n v="2.5896559735456539E-2"/>
    <n v="2.9339751785005405E-2"/>
    <n v="3.2056624580880287E-2"/>
    <n v="3.395887385202092E-2"/>
    <n v="3.5118032276615009E-2"/>
    <n v="3.5721464640132483E-2"/>
    <n v="3.5985186455009671E-2"/>
    <n v="3.6078992738342669E-2"/>
    <n v="3.6105881594543518E-2"/>
    <n v="3.6111842404914746E-2"/>
    <n v="3.611283867549895E-2"/>
    <n v="3.6112960240054816E-2"/>
  </r>
  <r>
    <s v="Discretionary"/>
    <x v="0"/>
    <s v="Under $10"/>
    <s v="Under $5"/>
    <s v="Dairy"/>
    <s v="Under $10"/>
    <n v="5.0304526876932387"/>
    <s v="Lighting"/>
    <s v="Ag-Dairy-7P_v2"/>
    <s v="n/a"/>
    <s v="SC-Retro"/>
    <s v="M_Input"/>
    <s v="No"/>
    <s v="Agricultural"/>
    <s v="Idaho FreeStall"/>
    <s v="Energy Efficient Lighting"/>
    <n v="8.7310621503459377E-4"/>
    <n v="1.092403888785182E-3"/>
    <n v="1.3610668313429075E-3"/>
    <n v="1.6122495466660276E-3"/>
    <n v="1.8786218151347937E-3"/>
    <n v="2.2456177083517432E-3"/>
    <n v="2.5278818574274728E-3"/>
    <n v="2.6400945305330025E-3"/>
    <n v="2.5464656806935999E-3"/>
    <n v="2.2307280581535774E-3"/>
    <n v="1.7601702980774259E-3"/>
    <n v="1.2324031775374172E-3"/>
    <n v="7.5097966781316461E-4"/>
    <n v="3.9094348648740634E-4"/>
    <n v="1.708564737394786E-4"/>
    <n v="6.0773928741338639E-5"/>
    <n v="1.7420383503370525E-5"/>
    <n v="3.8618080993096031E-6"/>
    <n v="6.4545012700687731E-7"/>
    <n v="7.8757577778904668E-8"/>
    <n v="2.9316725999174238E-2"/>
    <n v="2.2028731439973934"/>
    <n v="5.0304526876932387"/>
    <s v="C-All-Lgt-LPD Int-All-All-E"/>
    <m/>
    <n v="2.33963695638266E-2"/>
    <n v="8.7310621503459377E-4"/>
    <n v="1.9655101038197759E-3"/>
    <n v="3.3265769351626833E-3"/>
    <n v="4.9388264818287109E-3"/>
    <n v="6.8174482969635044E-3"/>
    <n v="9.0630660053152481E-3"/>
    <n v="1.1590947862742722E-2"/>
    <n v="1.4231042393275724E-2"/>
    <n v="1.6777508073969324E-2"/>
    <n v="1.9008236132122901E-2"/>
    <n v="2.0768406430200326E-2"/>
    <n v="2.2000809607737745E-2"/>
    <n v="2.275178927555091E-2"/>
    <n v="2.3142732762038317E-2"/>
    <n v="2.3313589235777796E-2"/>
    <n v="2.3374363164519133E-2"/>
    <n v="2.3391783548022505E-2"/>
    <n v="2.3395645356121816E-2"/>
    <n v="2.3396290806248821E-2"/>
    <n v="2.33963695638266E-2"/>
  </r>
  <r>
    <s v="Discretionary"/>
    <x v="1"/>
    <s v="Under $5"/>
    <s v="Under $5"/>
    <s v="Dairy"/>
    <s v="Under $5"/>
    <n v="0.49084856214451411"/>
    <s v="Motors/Drives"/>
    <s v="Ag-Dairy-7P_v2"/>
    <s v="n/a"/>
    <s v="SC-Retro"/>
    <s v="M_Input"/>
    <s v="No"/>
    <s v="Agricultural"/>
    <s v="Idaho TieStall"/>
    <s v="VSD - Vacuum Pump"/>
    <n v="1.0010939828265512E-4"/>
    <n v="1.2291837545866027E-4"/>
    <n v="1.5041612043031885E-4"/>
    <n v="1.746094156092822E-4"/>
    <n v="1.9916414980564913E-4"/>
    <n v="2.3284683122700594E-4"/>
    <n v="2.5543658985274613E-4"/>
    <n v="2.6094651979569598E-4"/>
    <n v="2.4591077848038287E-4"/>
    <n v="2.1138114346890748E-4"/>
    <n v="1.6357565338353584E-4"/>
    <n v="1.1225839642593488E-4"/>
    <n v="6.7176280585539051E-5"/>
    <n v="3.4395645090033886E-5"/>
    <n v="1.475690375781975E-5"/>
    <n v="5.1844043342629145E-6"/>
    <n v="1.4544033527245226E-6"/>
    <n v="3.1699389271702876E-7"/>
    <n v="5.2104931754444243E-8"/>
    <n v="6.2543657984021279E-9"/>
    <n v="2.3281255414570956E-3"/>
    <n v="-1.9555700226247184"/>
    <n v="0.49084856214451411"/>
    <s v="A-Da-Proc-MilkingSchedule-All-All-S"/>
    <m/>
    <n v="2.3281255414570956E-3"/>
    <n v="1.0010939828265512E-4"/>
    <n v="2.2302777374131539E-4"/>
    <n v="3.7344389417163425E-4"/>
    <n v="5.4805330978091647E-4"/>
    <n v="7.4721745958656563E-4"/>
    <n v="9.8006429081357168E-4"/>
    <n v="1.2355008806663177E-3"/>
    <n v="1.4964474004620137E-3"/>
    <n v="1.7423581789423965E-3"/>
    <n v="1.9537393224113042E-3"/>
    <n v="2.1173149757948398E-3"/>
    <n v="2.2295733722207745E-3"/>
    <n v="2.2967496528063136E-3"/>
    <n v="2.3281255414570956E-3"/>
    <n v="2.3281255414570956E-3"/>
    <n v="2.3281255414570956E-3"/>
    <n v="2.3281255414570956E-3"/>
    <n v="2.3281255414570956E-3"/>
    <n v="2.3281255414570956E-3"/>
    <n v="2.3281255414570956E-3"/>
  </r>
  <r>
    <s v="Discretionary"/>
    <x v="1"/>
    <s v="Under $5"/>
    <s v="Under $5"/>
    <s v="Dairy"/>
    <s v="Under $5"/>
    <n v="0.51999130291149687"/>
    <s v="Refrigeration"/>
    <s v="Ag-Dairy-7P_v2"/>
    <s v="n/a"/>
    <s v="SC-Retro"/>
    <s v="M_Input"/>
    <s v="No"/>
    <s v="Agricultural"/>
    <s v="Idaho TieStall"/>
    <s v="Heat Recovery Refrigeration"/>
    <n v="5.5568735440570316E-4"/>
    <n v="6.8229544916068279E-4"/>
    <n v="8.3492996118003117E-4"/>
    <n v="9.6922212977738919E-4"/>
    <n v="1.1055205744567682E-3"/>
    <n v="1.2924864382958159E-3"/>
    <n v="1.4178776944889506E-3"/>
    <n v="1.4484622194734452E-3"/>
    <n v="1.365001810597104E-3"/>
    <n v="1.1733346758696971E-3"/>
    <n v="9.0797591068560114E-4"/>
    <n v="6.2312402621405455E-4"/>
    <n v="3.7288216968397255E-4"/>
    <n v="1.9092338332903541E-4"/>
    <n v="8.1912637065796842E-5"/>
    <n v="2.8777597089754588E-5"/>
    <n v="8.0731036763638388E-6"/>
    <n v="1.7595700366646848E-6"/>
    <n v="2.8922411057117891E-7"/>
    <n v="3.4716740322289494E-8"/>
    <n v="1.2922961730365189E-2"/>
    <n v="-1.9359512146565283"/>
    <n v="0.51999130291149687"/>
    <s v="A-Da-Proc-MilkingSchedule-All-All-S"/>
    <m/>
    <n v="1.2922961730365189E-2"/>
    <n v="5.5568735440570316E-4"/>
    <n v="1.2379828035663861E-3"/>
    <n v="2.0729127647464173E-3"/>
    <n v="3.0421348945238067E-3"/>
    <n v="4.147655468980575E-3"/>
    <n v="5.4401419072763911E-3"/>
    <n v="6.8580196017653415E-3"/>
    <n v="8.3064818212387863E-3"/>
    <n v="9.6714836318358907E-3"/>
    <n v="1.0844818307705588E-2"/>
    <n v="1.1752794218391189E-2"/>
    <n v="1.2375918244605244E-2"/>
    <n v="1.2748800414289217E-2"/>
    <n v="1.2922961730365189E-2"/>
    <n v="1.2922961730365189E-2"/>
    <n v="1.2922961730365189E-2"/>
    <n v="1.2922961730365189E-2"/>
    <n v="1.2922961730365189E-2"/>
    <n v="1.2922961730365189E-2"/>
    <n v="1.2922961730365189E-2"/>
  </r>
  <r>
    <s v="Discretionary"/>
    <x v="1"/>
    <s v="Under $5"/>
    <s v="Under $5"/>
    <s v="Dairy"/>
    <s v="Under $5"/>
    <n v="-5.7142529613810548E-2"/>
    <s v="Refrigeration"/>
    <s v="Ag-Dairy-7P_v2"/>
    <s v="n/a"/>
    <s v="SC-Retro"/>
    <s v="M_Input"/>
    <s v="No"/>
    <s v="Agricultural"/>
    <s v="Idaho TieStall"/>
    <s v="Plate Milk Pre-cooler"/>
    <n v="2.7560131223376385E-4"/>
    <n v="3.3839445801482415E-4"/>
    <n v="4.140957880364182E-4"/>
    <n v="4.8069996319842533E-4"/>
    <n v="5.4829918047633508E-4"/>
    <n v="6.4102764911688737E-4"/>
    <n v="7.032172859252093E-4"/>
    <n v="7.1838613069546314E-4"/>
    <n v="6.7699271401336825E-4"/>
    <n v="5.819325809652573E-4"/>
    <n v="4.5032400049705031E-4"/>
    <n v="3.0904752096193652E-4"/>
    <n v="1.8493639356501632E-4"/>
    <n v="9.4691258608659137E-5"/>
    <n v="4.0625776499818714E-5"/>
    <n v="1.4272672318327473E-5"/>
    <n v="4.0039744459987684E-6"/>
    <n v="8.7268462603514324E-7"/>
    <n v="1.4344494934261908E-7"/>
    <n v="1.7218277712176072E-8"/>
    <n v="6.4093328426456696E-3"/>
    <n v="-2.3244760250987659"/>
    <n v="-5.7142529613810548E-2"/>
    <s v="A-Da-Proc-MilkingSchedule-All-All-S"/>
    <m/>
    <n v="6.4093328426456696E-3"/>
    <n v="2.7560131223376385E-4"/>
    <n v="6.1399577024858799E-4"/>
    <n v="1.0280915582850062E-3"/>
    <n v="1.5087915214834315E-3"/>
    <n v="2.0570907019597665E-3"/>
    <n v="2.6981183510766541E-3"/>
    <n v="3.4013356370018633E-3"/>
    <n v="4.1197217676973265E-3"/>
    <n v="4.7967144817106944E-3"/>
    <n v="5.3786470626759515E-3"/>
    <n v="5.8289710631730021E-3"/>
    <n v="6.1380185841349386E-3"/>
    <n v="6.3229549776999553E-3"/>
    <n v="6.4093328426456696E-3"/>
    <n v="6.4093328426456696E-3"/>
    <n v="6.4093328426456696E-3"/>
    <n v="6.4093328426456696E-3"/>
    <n v="6.4093328426456696E-3"/>
    <n v="6.4093328426456696E-3"/>
    <n v="6.4093328426456696E-3"/>
  </r>
  <r>
    <s v="Discretionary"/>
    <x v="0"/>
    <s v="Under $5"/>
    <s v="Under $5"/>
    <s v="Dairy"/>
    <s v="Under $5"/>
    <n v="4.5667508970289443"/>
    <s v="Lighting"/>
    <s v="Ag-Dairy-7P_v2"/>
    <s v="n/a"/>
    <s v="SC-Retro"/>
    <s v="M_Input"/>
    <s v="No"/>
    <s v="Agricultural"/>
    <s v="Idaho TieStall"/>
    <s v="Energy Efficient Lighting"/>
    <n v="2.6008355534078441E-5"/>
    <n v="3.1934112735088459E-5"/>
    <n v="3.9078008711658545E-5"/>
    <n v="4.5363410815253078E-5"/>
    <n v="5.1742714536775445E-5"/>
    <n v="6.049345291674557E-5"/>
    <n v="6.6362257283228901E-5"/>
    <n v="6.7793733442135496E-5"/>
    <n v="6.3887457782152321E-5"/>
    <n v="5.4916681419030279E-5"/>
    <n v="4.24968466787327E-5"/>
    <n v="2.9164657225165767E-5"/>
    <n v="1.7452353314448192E-5"/>
    <n v="8.9359658700553161E-6"/>
    <n v="3.8338338467673278E-6"/>
    <n v="1.3469048208362768E-6"/>
    <n v="3.7785303015020609E-7"/>
    <n v="8.2354803898011597E-8"/>
    <n v="1.3536826845389938E-8"/>
    <n v="1.6248801023230825E-9"/>
    <n v="6.0484547753670789E-4"/>
    <n v="1.890710452839151"/>
    <n v="4.5667508970289443"/>
    <s v="C-All-Lgt-LPD Int-All-All-E"/>
    <m/>
    <n v="6.0484547753670789E-4"/>
    <n v="2.6008355534078441E-5"/>
    <n v="5.79424682691669E-5"/>
    <n v="9.7020476980825445E-5"/>
    <n v="1.4238388779607851E-4"/>
    <n v="1.9412660233285395E-4"/>
    <n v="2.5462005524959954E-4"/>
    <n v="3.2098231253282843E-4"/>
    <n v="3.8877604597496393E-4"/>
    <n v="4.5266350375711628E-4"/>
    <n v="5.0758018517614654E-4"/>
    <n v="5.5007703185487925E-4"/>
    <n v="5.7924168908004506E-4"/>
    <n v="5.9669404239449323E-4"/>
    <n v="6.0484547753670789E-4"/>
    <n v="6.0484547753670789E-4"/>
    <n v="6.0484547753670789E-4"/>
    <n v="6.0484547753670789E-4"/>
    <n v="6.0484547753670789E-4"/>
    <n v="6.0484547753670789E-4"/>
    <n v="6.0484547753670789E-4"/>
  </r>
  <r>
    <s v="Discretionary"/>
    <x v="1"/>
    <s v="Under $5"/>
    <s v="Under $5"/>
    <s v="Dairy"/>
    <s v="Under $5"/>
    <n v="1.201793141709693"/>
    <s v="Motors/Drives"/>
    <s v="Ag-Dairy-7P_v2"/>
    <s v="n/a"/>
    <s v="SC-Retro"/>
    <s v="M_Input"/>
    <s v="No"/>
    <s v="Agricultural"/>
    <s v="Montana FreeStall"/>
    <s v="VSD - Vacuum Pump"/>
    <n v="1.4328242733061915E-6"/>
    <n v="1.7582893779262554E-6"/>
    <n v="2.1544684941998826E-6"/>
    <n v="2.5033909367963831E-6"/>
    <n v="2.8485973831094151E-6"/>
    <n v="3.3298322368997378E-6"/>
    <n v="3.6529170311262319E-6"/>
    <n v="3.7084706262841115E-6"/>
    <n v="3.4923032948631489E-6"/>
    <n v="2.9976991114709537E-6"/>
    <n v="2.3146584588756118E-6"/>
    <n v="1.5843118269953488E-6"/>
    <n v="9.4805997901412878E-7"/>
    <n v="4.8356856824271224E-7"/>
    <n v="2.0669430199070672E-7"/>
    <n v="7.2618947850795815E-8"/>
    <n v="2.0313272372841439E-8"/>
    <n v="4.4177045075171688E-9"/>
    <n v="7.245581797456406E-10"/>
    <n v="8.678092720382853E-11"/>
    <n v="3.2303338123615782E-5"/>
    <n v="-1.4769642080914254"/>
    <n v="1.201793141709693"/>
    <s v="A-Da-Proc-MilkingSchedule-All-All-S"/>
    <m/>
    <n v="3.2303338123615782E-5"/>
    <n v="1.4328242733061915E-6"/>
    <n v="3.1911136512324469E-6"/>
    <n v="5.345582145432329E-6"/>
    <n v="7.8489730822287117E-6"/>
    <n v="1.0697570465338128E-5"/>
    <n v="1.4027402702237865E-5"/>
    <n v="1.7680319733364097E-5"/>
    <n v="2.1388790359648208E-5"/>
    <n v="2.4881093654511356E-5"/>
    <n v="2.7878792765982309E-5"/>
    <n v="3.0193451224857921E-5"/>
    <n v="3.1777763051853268E-5"/>
    <n v="3.2303338123615782E-5"/>
    <n v="3.2303338123615782E-5"/>
    <n v="3.2303338123615782E-5"/>
    <n v="3.2303338123615782E-5"/>
    <n v="3.2303338123615782E-5"/>
    <n v="3.2303338123615782E-5"/>
    <n v="3.2303338123615782E-5"/>
    <n v="3.2303338123615782E-5"/>
  </r>
  <r>
    <s v="Discretionary"/>
    <x v="1"/>
    <s v="Under $5"/>
    <s v="Under $5"/>
    <s v="Dairy"/>
    <s v="Under $5"/>
    <n v="1.2012802369889439"/>
    <s v="Refrigeration"/>
    <s v="Ag-Dairy-7P_v2"/>
    <s v="n/a"/>
    <s v="SC-Retro"/>
    <s v="M_Input"/>
    <s v="No"/>
    <s v="Agricultural"/>
    <s v="Montana FreeStall"/>
    <s v="Plate Milk Pre-cooler"/>
    <n v="1.5061691408935646E-5"/>
    <n v="1.8482944846283573E-5"/>
    <n v="2.2647536208355683E-5"/>
    <n v="2.6315370606438558E-5"/>
    <n v="2.99441428596785E-5"/>
    <n v="3.5002830793746726E-5"/>
    <n v="3.8399062669641974E-5"/>
    <n v="3.898303596107303E-5"/>
    <n v="3.6710708712566205E-5"/>
    <n v="3.1511483853936318E-5"/>
    <n v="2.4331435525043579E-5"/>
    <n v="1.665411193702721E-5"/>
    <n v="9.9659023839145521E-6"/>
    <n v="5.0832196841043677E-6"/>
    <n v="2.1727478034594263E-6"/>
    <n v="7.6336240483032486E-7"/>
    <n v="2.1353088838969876E-7"/>
    <n v="4.643842463287789E-8"/>
    <n v="7.616476014862197E-9"/>
    <n v="9.12231576527777E-10"/>
    <n v="3.3956914281869791E-4"/>
    <n v="-1.4773094940514111"/>
    <n v="1.2012802369889439"/>
    <s v="A-Da-Proc-MilkingSchedule-All-All-S"/>
    <m/>
    <n v="3.3956914281869791E-4"/>
    <n v="1.5061691408935646E-5"/>
    <n v="3.3544636255219222E-5"/>
    <n v="5.6192172463574909E-5"/>
    <n v="8.2507543070013467E-5"/>
    <n v="1.1245168592969196E-4"/>
    <n v="1.4745451672343868E-4"/>
    <n v="1.8585357939308064E-4"/>
    <n v="2.2483661535415366E-4"/>
    <n v="2.6154732406671985E-4"/>
    <n v="2.9305880792065617E-4"/>
    <n v="3.1739024344569977E-4"/>
    <n v="3.3404435538272696E-4"/>
    <n v="3.3956914281869791E-4"/>
    <n v="3.3956914281869791E-4"/>
    <n v="3.3956914281869791E-4"/>
    <n v="3.3956914281869791E-4"/>
    <n v="3.3956914281869791E-4"/>
    <n v="3.3956914281869791E-4"/>
    <n v="3.3956914281869791E-4"/>
    <n v="3.3956914281869791E-4"/>
  </r>
  <r>
    <s v="Discretionary"/>
    <x v="0"/>
    <s v="Under $10"/>
    <s v="Under $5"/>
    <s v="Dairy"/>
    <s v="Under $10"/>
    <n v="5.0304526876932387"/>
    <s v="Lighting"/>
    <s v="Ag-Dairy-7P_v2"/>
    <s v="n/a"/>
    <s v="SC-Retro"/>
    <s v="M_Input"/>
    <s v="No"/>
    <s v="Agricultural"/>
    <s v="Montana FreeStall"/>
    <s v="Energy Efficient Lighting"/>
    <n v="9.7579621309724998E-6"/>
    <n v="1.1974476901836458E-5"/>
    <n v="1.4672575256046893E-5"/>
    <n v="1.7048841519073476E-5"/>
    <n v="1.9399800735249677E-5"/>
    <n v="2.2677154118267468E-5"/>
    <n v="2.4877458262948482E-5"/>
    <n v="2.5255794872600633E-5"/>
    <n v="2.3783630648936355E-5"/>
    <n v="2.0415228130025206E-5"/>
    <n v="1.5763516858718607E-5"/>
    <n v="1.0789637710282407E-5"/>
    <n v="6.4565722018121509E-6"/>
    <n v="3.2932466768956069E-6"/>
    <n v="1.4076500580627024E-6"/>
    <n v="4.9455676897770099E-7"/>
    <n v="1.3833946441522785E-7"/>
    <n v="3.0085889870297452E-8"/>
    <n v="4.9344580569744711E-9"/>
    <n v="5.9100408690848551E-10"/>
    <n v="2.1999540068294362E-4"/>
    <n v="2.2028731439973934"/>
    <n v="5.0304526876932387"/>
    <s v="C-All-Lgt-LPD Int-All-All-E"/>
    <m/>
    <n v="2.1999540068294362E-4"/>
    <n v="9.7579621309724998E-6"/>
    <n v="2.1732439032808956E-5"/>
    <n v="3.6405014288855853E-5"/>
    <n v="5.3453855807929329E-5"/>
    <n v="7.285365654317901E-5"/>
    <n v="9.5530810661446474E-5"/>
    <n v="1.2040826892439495E-4"/>
    <n v="1.4566406379699559E-4"/>
    <n v="1.6944769444593194E-4"/>
    <n v="1.8986292257595715E-4"/>
    <n v="2.0562643943467575E-4"/>
    <n v="2.1641607714495816E-4"/>
    <n v="2.1999540068294362E-4"/>
    <n v="2.1999540068294362E-4"/>
    <n v="2.1999540068294362E-4"/>
    <n v="2.1999540068294362E-4"/>
    <n v="2.1999540068294362E-4"/>
    <n v="2.1999540068294362E-4"/>
    <n v="2.1999540068294362E-4"/>
    <n v="2.1999540068294362E-4"/>
  </r>
  <r>
    <s v="Discretionary"/>
    <x v="1"/>
    <s v="Under $5"/>
    <s v="Under $5"/>
    <s v="Dairy"/>
    <s v="Under $5"/>
    <n v="0.49084856214451411"/>
    <s v="Motors/Drives"/>
    <s v="Ag-Dairy-7P_v2"/>
    <s v="n/a"/>
    <s v="SC-Retro"/>
    <s v="M_Input"/>
    <s v="No"/>
    <s v="Agricultural"/>
    <s v="Montana TieStall"/>
    <s v="VSD - Vacuum Pump"/>
    <n v="1.1859318072594028E-5"/>
    <n v="1.4561351247112162E-5"/>
    <n v="1.7818832657371246E-5"/>
    <n v="2.0684857103361677E-5"/>
    <n v="2.3593698910606573E-5"/>
    <n v="2.7583870057034618E-5"/>
    <n v="3.0259933816496781E-5"/>
    <n v="3.0912659862923069E-5"/>
    <n v="2.9131472064629851E-5"/>
    <n v="2.5040967760773551E-5"/>
    <n v="1.9377758089510445E-5"/>
    <n v="1.3298531929795608E-5"/>
    <n v="7.9579429310760344E-6"/>
    <n v="4.074631377596072E-6"/>
    <n v="1.7481557019903098E-6"/>
    <n v="6.1416311626769186E-7"/>
    <n v="1.7229383316347127E-7"/>
    <n v="3.755223251054472E-8"/>
    <n v="6.1725369388602228E-9"/>
    <n v="7.4091458562342983E-10"/>
    <n v="2.7579809471148898E-4"/>
    <n v="-1.9555700226247184"/>
    <n v="0.49084856214451411"/>
    <s v="A-Da-Proc-MilkingSchedule-All-All-S"/>
    <m/>
    <n v="2.7579809471148898E-4"/>
    <n v="1.1859318072594028E-5"/>
    <n v="2.642066931970619E-5"/>
    <n v="4.423950197707744E-5"/>
    <n v="6.492435908043912E-5"/>
    <n v="8.851805799104569E-5"/>
    <n v="1.1610192804808031E-4"/>
    <n v="1.4636186186457709E-4"/>
    <n v="1.7727452172750018E-4"/>
    <n v="2.0640599379213002E-4"/>
    <n v="2.3144696155290358E-4"/>
    <n v="2.5082471964241404E-4"/>
    <n v="2.6412325157220963E-4"/>
    <n v="2.7208119450328568E-4"/>
    <n v="2.7579809471148898E-4"/>
    <n v="2.7579809471148898E-4"/>
    <n v="2.7579809471148898E-4"/>
    <n v="2.7579809471148898E-4"/>
    <n v="2.7579809471148898E-4"/>
    <n v="2.7579809471148898E-4"/>
    <n v="2.7579809471148898E-4"/>
  </r>
  <r>
    <s v="Discretionary"/>
    <x v="1"/>
    <s v="Under $5"/>
    <s v="Under $5"/>
    <s v="Dairy"/>
    <s v="Under $5"/>
    <n v="0.51999130291149687"/>
    <s v="Refrigeration"/>
    <s v="Ag-Dairy-7P_v2"/>
    <s v="n/a"/>
    <s v="SC-Retro"/>
    <s v="M_Input"/>
    <s v="No"/>
    <s v="Agricultural"/>
    <s v="Montana TieStall"/>
    <s v="Heat Recovery Refrigeration"/>
    <n v="6.5828715364052968E-5"/>
    <n v="8.0827163981484848E-5"/>
    <n v="9.8908795256320441E-5"/>
    <n v="1.1481752679776682E-4"/>
    <n v="1.3096392899358022E-4"/>
    <n v="1.5311257523480668E-4"/>
    <n v="1.6796687279553986E-4"/>
    <n v="1.7159002522790402E-4"/>
    <n v="1.6170300610369889E-4"/>
    <n v="1.3899743046556347E-4"/>
    <n v="1.0756208020220838E-4"/>
    <n v="7.3817505172521316E-5"/>
    <n v="4.4172958081273208E-5"/>
    <n v="2.2617468182176899E-5"/>
    <n v="9.7036645289331322E-6"/>
    <n v="3.4090972786466772E-6"/>
    <n v="9.563687922756702E-7"/>
    <n v="2.0844497213832402E-7"/>
    <n v="3.4262524601758537E-8"/>
    <n v="4.112669469485915E-9"/>
    <n v="1.5309003573035574E-3"/>
    <n v="-1.9359512146565283"/>
    <n v="0.51999130291149687"/>
    <s v="A-Da-Proc-MilkingSchedule-All-All-S"/>
    <m/>
    <n v="1.5309003573035574E-3"/>
    <n v="6.5828715364052968E-5"/>
    <n v="1.4665587934553783E-4"/>
    <n v="2.455646746018583E-4"/>
    <n v="3.6038220139962513E-4"/>
    <n v="4.9134613039320538E-4"/>
    <n v="6.4445870562801206E-4"/>
    <n v="8.1242557842355198E-4"/>
    <n v="9.8401560365145605E-4"/>
    <n v="1.145718609755155E-3"/>
    <n v="1.2847160402207184E-3"/>
    <n v="1.3922781204229269E-3"/>
    <n v="1.4660956255954482E-3"/>
    <n v="1.5102685836767215E-3"/>
    <n v="1.5309003573035574E-3"/>
    <n v="1.5309003573035574E-3"/>
    <n v="1.5309003573035574E-3"/>
    <n v="1.5309003573035574E-3"/>
    <n v="1.5309003573035574E-3"/>
    <n v="1.5309003573035574E-3"/>
    <n v="1.5309003573035574E-3"/>
  </r>
  <r>
    <s v="Discretionary"/>
    <x v="1"/>
    <s v="Under $5"/>
    <s v="Under $5"/>
    <s v="Dairy"/>
    <s v="Under $5"/>
    <n v="-5.7142529613810548E-2"/>
    <s v="Refrigeration"/>
    <s v="Ag-Dairy-7P_v2"/>
    <s v="n/a"/>
    <s v="SC-Retro"/>
    <s v="M_Input"/>
    <s v="No"/>
    <s v="Agricultural"/>
    <s v="Montana TieStall"/>
    <s v="Plate Milk Pre-cooler"/>
    <n v="3.2648719092049452E-5"/>
    <n v="4.0087420166785449E-5"/>
    <n v="4.9055271004422954E-5"/>
    <n v="5.694544027683044E-5"/>
    <n v="6.4953485804120604E-5"/>
    <n v="7.5938432501012316E-5"/>
    <n v="8.3305639740103045E-5"/>
    <n v="8.5102595450658046E-5"/>
    <n v="8.0198982973052801E-5"/>
    <n v="6.8937818954689309E-5"/>
    <n v="5.3346994879928345E-5"/>
    <n v="3.6610876835819403E-5"/>
    <n v="2.1908227919755214E-5"/>
    <n v="1.1217465830367615E-5"/>
    <n v="4.8126750706975436E-6"/>
    <n v="1.690791910376312E-6"/>
    <n v="4.7432516151547943E-7"/>
    <n v="1.0338134815267056E-7"/>
    <n v="1.6993002748434245E-8"/>
    <n v="2.0397388812028416E-9"/>
    <n v="7.592725370244057E-4"/>
    <n v="-2.3244760250987659"/>
    <n v="-5.7142529613810548E-2"/>
    <s v="A-Da-Proc-MilkingSchedule-All-All-S"/>
    <m/>
    <n v="7.592725370244057E-4"/>
    <n v="3.2648719092049452E-5"/>
    <n v="7.2736139258834908E-5"/>
    <n v="1.2179141026325786E-4"/>
    <n v="1.7873685054008829E-4"/>
    <n v="2.4369033634420891E-4"/>
    <n v="3.1962876884522124E-4"/>
    <n v="4.0293440858532429E-4"/>
    <n v="4.8803700403598235E-4"/>
    <n v="5.682359870090351E-4"/>
    <n v="6.3717380596372435E-4"/>
    <n v="6.905208008436527E-4"/>
    <n v="7.2713167767947211E-4"/>
    <n v="7.4903990559922729E-4"/>
    <n v="7.592725370244057E-4"/>
    <n v="7.592725370244057E-4"/>
    <n v="7.592725370244057E-4"/>
    <n v="7.592725370244057E-4"/>
    <n v="7.592725370244057E-4"/>
    <n v="7.592725370244057E-4"/>
    <n v="7.592725370244057E-4"/>
  </r>
  <r>
    <s v="Discretionary"/>
    <x v="0"/>
    <s v="Under $5"/>
    <s v="Under $5"/>
    <s v="Dairy"/>
    <s v="Under $5"/>
    <n v="4.5667508970289443"/>
    <s v="Lighting"/>
    <s v="Ag-Dairy-7P_v2"/>
    <s v="n/a"/>
    <s v="SC-Retro"/>
    <s v="M_Input"/>
    <s v="No"/>
    <s v="Agricultural"/>
    <s v="Montana TieStall"/>
    <s v="Energy Efficient Lighting"/>
    <n v="3.0810430001074897E-6"/>
    <n v="3.7830294336821105E-6"/>
    <n v="4.6293209519315831E-6"/>
    <n v="5.3739122094898079E-6"/>
    <n v="6.1296273892135902E-6"/>
    <n v="7.1662712168501247E-6"/>
    <n v="7.8615108135505411E-6"/>
    <n v="8.0310886091724505E-6"/>
    <n v="7.5683371959617385E-6"/>
    <n v="6.5056268803129322E-6"/>
    <n v="5.0343287492586197E-6"/>
    <n v="3.4549498093561514E-6"/>
    <n v="2.0674683158813048E-6"/>
    <n v="1.0585865398932429E-6"/>
    <n v="4.5416969641468674E-7"/>
    <n v="1.5955917184426047E-7"/>
    <n v="4.4761824025678337E-8"/>
    <n v="9.7560451964263094E-9"/>
    <n v="1.6036210186763599E-9"/>
    <n v="1.924891198413812E-10"/>
    <n v="7.1652162793197418E-5"/>
    <n v="1.890710452839151"/>
    <n v="4.5667508970289443"/>
    <s v="C-All-Lgt-LPD Int-All-All-E"/>
    <m/>
    <n v="7.1652162793197418E-5"/>
    <n v="3.0810430001074897E-6"/>
    <n v="6.8640724337896002E-6"/>
    <n v="1.1493393385721184E-5"/>
    <n v="1.6867305595210991E-5"/>
    <n v="2.2996932984424582E-5"/>
    <n v="3.0163204201274707E-5"/>
    <n v="3.8024715014825248E-5"/>
    <n v="4.6055803623997702E-5"/>
    <n v="5.362414081995944E-5"/>
    <n v="6.0129767700272371E-5"/>
    <n v="6.5164096449530994E-5"/>
    <n v="6.8619046258887144E-5"/>
    <n v="7.068651457476845E-5"/>
    <n v="7.1652162793197418E-5"/>
    <n v="7.1652162793197418E-5"/>
    <n v="7.1652162793197418E-5"/>
    <n v="7.1652162793197418E-5"/>
    <n v="7.1652162793197418E-5"/>
    <n v="7.1652162793197418E-5"/>
    <n v="7.1652162793197418E-5"/>
  </r>
  <r>
    <s v="Discretionary"/>
    <x v="1"/>
    <s v="Under $5"/>
    <s v="Under $5"/>
    <s v="Dairy"/>
    <s v="Under $5"/>
    <n v="1.201793141709693"/>
    <s v="Motors/Drives"/>
    <s v="Ag-Dairy-7P_v2"/>
    <s v="n/a"/>
    <s v="SC-Retro"/>
    <s v="M_Input"/>
    <s v="No"/>
    <s v="Agricultural"/>
    <s v="Oregon FreeStall"/>
    <s v="VSD - Vacuum Pump"/>
    <n v="1.4246775958675771E-4"/>
    <n v="1.7717173114367477E-4"/>
    <n v="2.1991393570242878E-4"/>
    <n v="2.5919362665130719E-4"/>
    <n v="3.0035119148438322E-4"/>
    <n v="3.5692104815266237E-4"/>
    <n v="3.9829866640864317E-4"/>
    <n v="4.135088452121811E-4"/>
    <n v="3.9591163148327673E-4"/>
    <n v="3.4559561934361402E-4"/>
    <n v="2.7204902338157121E-4"/>
    <n v="1.8928753986608853E-4"/>
    <n v="1.1494695482411426E-4"/>
    <n v="5.9816918947504847E-5"/>
    <n v="2.6023550673103662E-5"/>
    <n v="9.2825495131128138E-6"/>
    <n v="2.6400652633692888E-6"/>
    <n v="5.8354024447157054E-7"/>
    <n v="9.7253367713438698E-8"/>
    <n v="1.1834041043010408E-8"/>
    <n v="4.4051042262227297E-3"/>
    <n v="-1.4769642080914254"/>
    <n v="1.201793141709693"/>
    <s v="A-Da-Proc-MilkingSchedule-All-All-S"/>
    <m/>
    <n v="3.6840732852910217E-3"/>
    <n v="1.4246775958675771E-4"/>
    <n v="3.1963949073043245E-4"/>
    <n v="5.3955342643286126E-4"/>
    <n v="7.987470530841684E-4"/>
    <n v="1.0990982445685516E-3"/>
    <n v="1.4560192927212138E-3"/>
    <n v="1.854317959129857E-3"/>
    <n v="2.267826804342038E-3"/>
    <n v="2.6637384358253148E-3"/>
    <n v="3.0093340551689287E-3"/>
    <n v="3.2813830785505E-3"/>
    <n v="3.4706706184165887E-3"/>
    <n v="3.5856175732407029E-3"/>
    <n v="3.6454344921882076E-3"/>
    <n v="3.6714580428613111E-3"/>
    <n v="3.6807405923744239E-3"/>
    <n v="3.6833806576377932E-3"/>
    <n v="3.6839641978822649E-3"/>
    <n v="3.6840614512499785E-3"/>
    <n v="3.6840732852910217E-3"/>
  </r>
  <r>
    <s v="Discretionary"/>
    <x v="1"/>
    <s v="Under $5"/>
    <s v="Under $5"/>
    <s v="Dairy"/>
    <s v="Under $5"/>
    <n v="1.2012802369889439"/>
    <s v="Refrigeration"/>
    <s v="Ag-Dairy-7P_v2"/>
    <s v="n/a"/>
    <s v="SC-Retro"/>
    <s v="M_Input"/>
    <s v="No"/>
    <s v="Agricultural"/>
    <s v="Oregon FreeStall"/>
    <s v="Plate Milk Pre-cooler"/>
    <n v="1.4976054430365054E-3"/>
    <n v="1.8624097808696799E-3"/>
    <n v="2.3117111412633584E-3"/>
    <n v="2.7246149388415707E-3"/>
    <n v="3.1572587404632793E-3"/>
    <n v="3.7519148612863112E-3"/>
    <n v="4.1868718403234358E-3"/>
    <n v="4.3467595695318509E-3"/>
    <n v="4.1617795913309902E-3"/>
    <n v="3.632863197398634E-3"/>
    <n v="2.8597494574967414E-3"/>
    <n v="1.9897698316075213E-3"/>
    <n v="1.2083097656928798E-3"/>
    <n v="6.2878888291146651E-4"/>
    <n v="2.735567067820927E-4"/>
    <n v="9.7577141076806518E-5"/>
    <n v="2.7752076117865423E-5"/>
    <n v="6.1341109657816675E-6"/>
    <n v="1.022316721086518E-6"/>
    <n v="1.2439813983554144E-7"/>
    <n v="4.6305971859667457E-2"/>
    <n v="-1.4773094940514111"/>
    <n v="1.2012802369889439"/>
    <s v="A-Da-Proc-MilkingSchedule-All-All-S"/>
    <m/>
    <n v="3.8726573791857691E-2"/>
    <n v="1.4976054430365054E-3"/>
    <n v="3.3600152239061853E-3"/>
    <n v="5.6717263651695441E-3"/>
    <n v="8.3963413040111148E-3"/>
    <n v="1.1553600044474394E-2"/>
    <n v="1.5305514905760705E-2"/>
    <n v="1.9492386746084139E-2"/>
    <n v="2.383914631561599E-2"/>
    <n v="2.8000925906946979E-2"/>
    <n v="3.1633789104345611E-2"/>
    <n v="3.4493538561842355E-2"/>
    <n v="3.6483308393449876E-2"/>
    <n v="3.7691618159142758E-2"/>
    <n v="3.8320407042054222E-2"/>
    <n v="3.8593963748836314E-2"/>
    <n v="3.8691540889913119E-2"/>
    <n v="3.8719292966030987E-2"/>
    <n v="3.872542707699677E-2"/>
    <n v="3.8726449393717853E-2"/>
    <n v="3.8726573791857691E-2"/>
  </r>
  <r>
    <s v="Discretionary"/>
    <x v="0"/>
    <s v="Under $10"/>
    <s v="Under $5"/>
    <s v="Dairy"/>
    <s v="Under $10"/>
    <n v="5.0304526876932387"/>
    <s v="Lighting"/>
    <s v="Ag-Dairy-7P_v2"/>
    <s v="n/a"/>
    <s v="SC-Retro"/>
    <s v="M_Input"/>
    <s v="No"/>
    <s v="Agricultural"/>
    <s v="Oregon FreeStall"/>
    <s v="Energy Efficient Lighting"/>
    <n v="9.7024808193976958E-4"/>
    <n v="1.2065925147887076E-3"/>
    <n v="1.4976797201416792E-3"/>
    <n v="1.7651861715162298E-3"/>
    <n v="2.0454815060707539E-3"/>
    <n v="2.4307391607654733E-3"/>
    <n v="2.7125331249897339E-3"/>
    <n v="2.8161189948939123E-3"/>
    <n v="2.6962767027326716E-3"/>
    <n v="2.3536096009900004E-3"/>
    <n v="1.8527352707390465E-3"/>
    <n v="1.2891047983268819E-3"/>
    <n v="7.8282316480872448E-4"/>
    <n v="4.0737112062901959E-4"/>
    <n v="1.7722816866833167E-4"/>
    <n v="6.3216940357120526E-5"/>
    <n v="1.7979634588273231E-5"/>
    <n v="3.9740837125218002E-6"/>
    <n v="6.6232454107404728E-7"/>
    <n v="8.0593361311232395E-8"/>
    <n v="3.000007818354606E-2"/>
    <n v="2.2028731439973934"/>
    <n v="5.0304526876932387"/>
    <s v="C-All-Lgt-LPD Int-All-All-E"/>
    <m/>
    <n v="2.5089641678561238E-2"/>
    <n v="9.7024808193976958E-4"/>
    <n v="2.1768405967284772E-3"/>
    <n v="3.6745203168701565E-3"/>
    <n v="5.4397064883863859E-3"/>
    <n v="7.4851879944571398E-3"/>
    <n v="9.915927155222614E-3"/>
    <n v="1.2628460280212347E-2"/>
    <n v="1.5444579275106261E-2"/>
    <n v="1.8140855977838932E-2"/>
    <n v="2.0494465578828933E-2"/>
    <n v="2.234720084956798E-2"/>
    <n v="2.3636305647894863E-2"/>
    <n v="2.4419128812703587E-2"/>
    <n v="2.4826499933332608E-2"/>
    <n v="2.5003728102000938E-2"/>
    <n v="2.5066945042358058E-2"/>
    <n v="2.508492467694633E-2"/>
    <n v="2.5088898760658854E-2"/>
    <n v="2.5089561085199927E-2"/>
    <n v="2.5089641678561238E-2"/>
  </r>
  <r>
    <s v="Discretionary"/>
    <x v="1"/>
    <s v="Under $5"/>
    <s v="Under $5"/>
    <s v="Dairy"/>
    <s v="Under $5"/>
    <n v="0.49084856214451411"/>
    <s v="Motors/Drives"/>
    <s v="Ag-Dairy-7P_v2"/>
    <s v="n/a"/>
    <s v="SC-Retro"/>
    <s v="M_Input"/>
    <s v="No"/>
    <s v="Agricultural"/>
    <s v="Oregon TieStall"/>
    <s v="VSD - Vacuum Pump"/>
    <n v="1.9687955594849751E-4"/>
    <n v="2.4173669598815905E-4"/>
    <n v="2.9581497347734803E-4"/>
    <n v="3.4339457432877476E-4"/>
    <n v="3.9168499708573288E-4"/>
    <n v="4.5792684325753611E-4"/>
    <n v="5.0235285843207777E-4"/>
    <n v="5.1318892956110824E-4"/>
    <n v="4.8361897784531406E-4"/>
    <n v="4.1571147540554759E-4"/>
    <n v="3.216950911162918E-4"/>
    <n v="2.2077231128116501E-4"/>
    <n v="1.3211183484102576E-4"/>
    <n v="6.7643991953363555E-5"/>
    <n v="2.9021577482777074E-5"/>
    <n v="1.0195878116310631E-5"/>
    <n v="2.8602937503023784E-6"/>
    <n v="6.2341416397592442E-7"/>
    <n v="1.0247185581495111E-7"/>
    <n v="1.2300111500542551E-8"/>
    <n v="4.5785943243836632E-3"/>
    <n v="-1.9555700226247184"/>
    <n v="0.49084856214451411"/>
    <s v="A-Da-Proc-MilkingSchedule-All-All-S"/>
    <m/>
    <n v="4.5785943243836632E-3"/>
    <n v="1.9687955594849751E-4"/>
    <n v="4.3861625193665656E-4"/>
    <n v="7.3443122541400454E-4"/>
    <n v="1.0778257997427793E-3"/>
    <n v="1.4695107968285123E-3"/>
    <n v="1.9274376400860483E-3"/>
    <n v="2.4297904985181263E-3"/>
    <n v="2.9429794280792345E-3"/>
    <n v="3.4265984059245486E-3"/>
    <n v="3.8423098813300961E-3"/>
    <n v="4.164004972446388E-3"/>
    <n v="4.384777283727553E-3"/>
    <n v="4.5168891185685791E-3"/>
    <n v="4.5785943243836632E-3"/>
    <n v="4.5785943243836632E-3"/>
    <n v="4.5785943243836632E-3"/>
    <n v="4.5785943243836632E-3"/>
    <n v="4.5785943243836632E-3"/>
    <n v="4.5785943243836632E-3"/>
    <n v="4.5785943243836632E-3"/>
  </r>
  <r>
    <s v="Discretionary"/>
    <x v="1"/>
    <s v="Under $5"/>
    <s v="Under $5"/>
    <s v="Dairy"/>
    <s v="Under $5"/>
    <n v="0.51999130291149687"/>
    <s v="Refrigeration"/>
    <s v="Ag-Dairy-7P_v2"/>
    <s v="n/a"/>
    <s v="SC-Retro"/>
    <s v="M_Input"/>
    <s v="No"/>
    <s v="Agricultural"/>
    <s v="Oregon TieStall"/>
    <s v="Heat Recovery Refrigeration"/>
    <n v="1.0928392484459211E-3"/>
    <n v="1.3418323090621329E-3"/>
    <n v="1.64201006923544E-3"/>
    <n v="1.9061149682196292E-3"/>
    <n v="2.1741654981926608E-3"/>
    <n v="2.5418608083395463E-3"/>
    <n v="2.7884607805961563E-3"/>
    <n v="2.8486096557381445E-3"/>
    <n v="2.6844727363206492E-3"/>
    <n v="2.3075316995909271E-3"/>
    <n v="1.7856654537367839E-3"/>
    <n v="1.2254631801449801E-3"/>
    <n v="7.3332651327315257E-4"/>
    <n v="3.7547834244167945E-4"/>
    <n v="1.6109300314193033E-4"/>
    <n v="5.6595291086444332E-5"/>
    <n v="1.5876921589729289E-5"/>
    <n v="3.4604480040995874E-6"/>
    <n v="5.6880088618731244E-7"/>
    <n v="6.8275471992482066E-8"/>
    <n v="2.5414866242928397E-2"/>
    <n v="-1.9359512146565283"/>
    <n v="0.51999130291149687"/>
    <s v="A-Da-Proc-MilkingSchedule-All-All-S"/>
    <m/>
    <n v="2.5414866242928397E-2"/>
    <n v="1.0928392484459211E-3"/>
    <n v="2.4346715575080538E-3"/>
    <n v="4.0766816267434943E-3"/>
    <n v="5.9827965949631233E-3"/>
    <n v="8.1569620931557837E-3"/>
    <n v="1.069882290149533E-2"/>
    <n v="1.3487283682091487E-2"/>
    <n v="1.6335893337829629E-2"/>
    <n v="1.902036607415028E-2"/>
    <n v="2.1327897773741208E-2"/>
    <n v="2.3113563227477991E-2"/>
    <n v="2.433902640762297E-2"/>
    <n v="2.5072352920896122E-2"/>
    <n v="2.5414866242928397E-2"/>
    <n v="2.5414866242928397E-2"/>
    <n v="2.5414866242928397E-2"/>
    <n v="2.5414866242928397E-2"/>
    <n v="2.5414866242928397E-2"/>
    <n v="2.5414866242928397E-2"/>
    <n v="2.5414866242928397E-2"/>
  </r>
  <r>
    <s v="Discretionary"/>
    <x v="1"/>
    <s v="Under $5"/>
    <s v="Under $5"/>
    <s v="Dairy"/>
    <s v="Under $5"/>
    <n v="-5.7142529613810548E-2"/>
    <s v="Refrigeration"/>
    <s v="Ag-Dairy-7P_v2"/>
    <s v="n/a"/>
    <s v="SC-Retro"/>
    <s v="M_Input"/>
    <s v="No"/>
    <s v="Agricultural"/>
    <s v="Oregon TieStall"/>
    <s v="Plate Milk Pre-cooler"/>
    <n v="5.4200969042092137E-4"/>
    <n v="6.6550145912658135E-4"/>
    <n v="8.1437903201220675E-4"/>
    <n v="9.4536573910625839E-4"/>
    <n v="1.0783093398915083E-3"/>
    <n v="1.2606732342202904E-3"/>
    <n v="1.3829781155746932E-3"/>
    <n v="1.4128098344127901E-3"/>
    <n v="1.3314037163523048E-3"/>
    <n v="1.1444542680090542E-3"/>
    <n v="8.8562703174464407E-4"/>
    <n v="6.0778647896949788E-4"/>
    <n v="3.6370406443752824E-4"/>
    <n v="1.8622400360893173E-4"/>
    <n v="7.9896443036887255E-5"/>
    <n v="2.8069266586707508E-5"/>
    <n v="7.8743926592349637E-6"/>
    <n v="1.7162600575399511E-6"/>
    <n v="2.8210516109477653E-7"/>
    <n v="3.3862224010175401E-8"/>
    <n v="1.2604876521416777E-2"/>
    <n v="-2.3244760250987659"/>
    <n v="-5.7142529613810548E-2"/>
    <s v="A-Da-Proc-MilkingSchedule-All-All-S"/>
    <m/>
    <n v="1.2604876521416777E-2"/>
    <n v="5.4200969042092137E-4"/>
    <n v="1.2075111495475027E-3"/>
    <n v="2.0218901815597093E-3"/>
    <n v="2.9672559206659677E-3"/>
    <n v="4.0455652605574759E-3"/>
    <n v="5.3062384947777661E-3"/>
    <n v="6.6892166103524591E-3"/>
    <n v="8.102026444765249E-3"/>
    <n v="9.4334301611175529E-3"/>
    <n v="1.0577884429126607E-2"/>
    <n v="1.146351146087125E-2"/>
    <n v="1.2071297939840749E-2"/>
    <n v="1.2435002004278276E-2"/>
    <n v="1.2604876521416777E-2"/>
    <n v="1.2604876521416777E-2"/>
    <n v="1.2604876521416777E-2"/>
    <n v="1.2604876521416777E-2"/>
    <n v="1.2604876521416777E-2"/>
    <n v="1.2604876521416777E-2"/>
    <n v="1.2604876521416777E-2"/>
  </r>
  <r>
    <s v="Discretionary"/>
    <x v="0"/>
    <s v="Under $5"/>
    <s v="Under $5"/>
    <s v="Dairy"/>
    <s v="Under $5"/>
    <n v="4.5667508970289443"/>
    <s v="Lighting"/>
    <s v="Ag-Dairy-7P_v2"/>
    <s v="n/a"/>
    <s v="SC-Retro"/>
    <s v="M_Input"/>
    <s v="No"/>
    <s v="Agricultural"/>
    <s v="Oregon TieStall"/>
    <s v="Energy Efficient Lighting"/>
    <n v="5.1149178562060999E-5"/>
    <n v="6.2803033908383644E-5"/>
    <n v="7.685253467192051E-5"/>
    <n v="8.9213683538478505E-5"/>
    <n v="1.0175950346647147E-4"/>
    <n v="1.1896909133758836E-4"/>
    <n v="1.3051094072878618E-4"/>
    <n v="1.3332614484898932E-4"/>
    <n v="1.2564389092934751E-4"/>
    <n v="1.0800156666027088E-4"/>
    <n v="8.3576172136176882E-5"/>
    <n v="5.7356500612146996E-5"/>
    <n v="3.4322567408740179E-5"/>
    <n v="1.757386441880389E-5"/>
    <n v="7.5397866562009688E-6"/>
    <n v="2.648882398457901E-6"/>
    <n v="7.4310242660459427E-7"/>
    <n v="1.6196258792692527E-7"/>
    <n v="2.6622120440152807E-8"/>
    <n v="3.1955608414674119E-9"/>
    <n v="1.1895157805130467E-3"/>
    <n v="1.890710452839151"/>
    <n v="4.5667508970289443"/>
    <s v="C-All-Lgt-LPD Int-All-All-E"/>
    <m/>
    <n v="1.1895157805130467E-3"/>
    <n v="5.1149178562060999E-5"/>
    <n v="1.1395221247044465E-4"/>
    <n v="1.9080474714236516E-4"/>
    <n v="2.8001843068084368E-4"/>
    <n v="3.8177793414731514E-4"/>
    <n v="5.0074702548490353E-4"/>
    <n v="6.3125796621368965E-4"/>
    <n v="7.6458411106267903E-4"/>
    <n v="8.9022800199202651E-4"/>
    <n v="9.9822956865229734E-4"/>
    <n v="1.0818057407884743E-3"/>
    <n v="1.1391622414006213E-3"/>
    <n v="1.1734848088093615E-3"/>
    <n v="1.1895157805130467E-3"/>
    <n v="1.1895157805130467E-3"/>
    <n v="1.1895157805130467E-3"/>
    <n v="1.1895157805130467E-3"/>
    <n v="1.1895157805130467E-3"/>
    <n v="1.1895157805130467E-3"/>
    <n v="1.1895157805130467E-3"/>
  </r>
  <r>
    <s v="Discretionary"/>
    <x v="1"/>
    <s v="Under $5"/>
    <s v="Under $5"/>
    <s v="Dairy"/>
    <s v="Under $5"/>
    <n v="1.201793141709693"/>
    <s v="Motors/Drives"/>
    <s v="Ag-Dairy-7P_v2"/>
    <s v="n/a"/>
    <s v="SC-Retro"/>
    <s v="M_Input"/>
    <s v="No"/>
    <s v="Agricultural"/>
    <s v="Washington FreeStall"/>
    <s v="VSD - Vacuum Pump"/>
    <n v="1.9783418910369793E-4"/>
    <n v="2.4621699602996147E-4"/>
    <n v="3.0638525782448854E-4"/>
    <n v="3.6014667800748755E-4"/>
    <n v="4.1699329672527445E-4"/>
    <n v="4.9580434334796754E-4"/>
    <n v="5.5388098405302762E-4"/>
    <n v="5.7673299189665091E-4"/>
    <n v="5.5301865071737783E-4"/>
    <n v="4.8374051410922625E-4"/>
    <n v="3.8057283692899239E-4"/>
    <n v="2.6631059140731127E-4"/>
    <n v="1.6225843716810573E-4"/>
    <n v="8.4365540491936414E-5"/>
    <n v="3.6887043208165366E-5"/>
    <n v="1.3140425882138498E-5"/>
    <n v="3.7485017661820016E-6"/>
    <n v="8.3000717458539577E-7"/>
    <n v="1.3856746251603167E-7"/>
    <n v="1.6889385140435988E-8"/>
    <n v="6.2869058498306327E-3"/>
    <n v="-1.4769642080914254"/>
    <n v="1.201793141709693"/>
    <s v="A-Da-Proc-MilkingSchedule-All-All-S"/>
    <m/>
    <n v="5.139022742690234E-3"/>
    <n v="1.9783418910369793E-4"/>
    <n v="4.4405118513365937E-4"/>
    <n v="7.5043644295814797E-4"/>
    <n v="1.1105831209656356E-3"/>
    <n v="1.52757641769091E-3"/>
    <n v="2.0233807610388777E-3"/>
    <n v="2.5772617450919052E-3"/>
    <n v="3.1539947369885564E-3"/>
    <n v="3.7070133877059341E-3"/>
    <n v="4.1907539018151601E-3"/>
    <n v="4.5713267387441523E-3"/>
    <n v="4.837637330151464E-3"/>
    <n v="4.9998957673195697E-3"/>
    <n v="5.084261307811506E-3"/>
    <n v="5.1211483510196715E-3"/>
    <n v="5.1342887769018101E-3"/>
    <n v="5.1380372786679921E-3"/>
    <n v="5.1388672858425771E-3"/>
    <n v="5.1390058533050936E-3"/>
    <n v="5.139022742690234E-3"/>
  </r>
  <r>
    <s v="Discretionary"/>
    <x v="1"/>
    <s v="Under $5"/>
    <s v="Under $5"/>
    <s v="Dairy"/>
    <s v="Under $5"/>
    <n v="1.2012802369889439"/>
    <s v="Refrigeration"/>
    <s v="Ag-Dairy-7P_v2"/>
    <s v="n/a"/>
    <s v="SC-Retro"/>
    <s v="M_Input"/>
    <s v="No"/>
    <s v="Agricultural"/>
    <s v="Washington FreeStall"/>
    <s v="Plate Milk Pre-cooler"/>
    <n v="2.0796112698044421E-3"/>
    <n v="2.5882060228371948E-3"/>
    <n v="3.2206881831722597E-3"/>
    <n v="3.785822328083146E-3"/>
    <n v="4.3833877411767318E-3"/>
    <n v="5.2118408082839881E-3"/>
    <n v="5.8223360774273787E-3"/>
    <n v="6.0625538742832535E-3"/>
    <n v="5.8132713241040544E-3"/>
    <n v="5.085027160170153E-3"/>
    <n v="4.0005398674752488E-3"/>
    <n v="2.7994276907751057E-3"/>
    <n v="1.7056428723691286E-3"/>
    <n v="8.8684129666895121E-4"/>
    <n v="3.8775254728723847E-4"/>
    <n v="1.3813071379791358E-4"/>
    <n v="3.9403838907479496E-5"/>
    <n v="8.7249442682607999E-6"/>
    <n v="1.4566059485577444E-6"/>
    <n v="1.7753936181226952E-7"/>
    <n v="6.6087263868502263E-2"/>
    <n v="-1.4773094940514111"/>
    <n v="1.2012802369889439"/>
    <s v="A-Da-Proc-MilkingSchedule-All-All-S"/>
    <m/>
    <n v="5.4020842706202304E-2"/>
    <n v="2.0796112698044421E-3"/>
    <n v="4.6678172926416369E-3"/>
    <n v="7.8885054758138957E-3"/>
    <n v="1.1674327803897041E-2"/>
    <n v="1.6057715545073771E-2"/>
    <n v="2.1269556353357758E-2"/>
    <n v="2.7091892430785136E-2"/>
    <n v="3.3154446305068391E-2"/>
    <n v="3.8967717629172449E-2"/>
    <n v="4.4052744789342603E-2"/>
    <n v="4.8053284656817852E-2"/>
    <n v="5.0852712347592956E-2"/>
    <n v="5.2558355219962084E-2"/>
    <n v="5.3445196516631037E-2"/>
    <n v="5.3832949063918278E-2"/>
    <n v="5.3971079777716195E-2"/>
    <n v="5.4010483616623674E-2"/>
    <n v="5.4019208560891936E-2"/>
    <n v="5.4020665166840495E-2"/>
    <n v="5.4020842706202304E-2"/>
  </r>
  <r>
    <s v="Discretionary"/>
    <x v="0"/>
    <s v="Under $10"/>
    <s v="Under $5"/>
    <s v="Dairy"/>
    <s v="Under $10"/>
    <n v="5.0304526876932387"/>
    <s v="Lighting"/>
    <s v="Ag-Dairy-7P_v2"/>
    <s v="n/a"/>
    <s v="SC-Retro"/>
    <s v="M_Input"/>
    <s v="No"/>
    <s v="Agricultural"/>
    <s v="Washington FreeStall"/>
    <s v="Energy Efficient Lighting"/>
    <n v="1.3473100375603435E-3"/>
    <n v="1.6768114332110736E-3"/>
    <n v="2.086575303781662E-3"/>
    <n v="2.4527066654750984E-3"/>
    <n v="2.8398491525590385E-3"/>
    <n v="3.3765759674056523E-3"/>
    <n v="3.7720952723560158E-3"/>
    <n v="3.9277242851450175E-3"/>
    <n v="3.7662225242526283E-3"/>
    <n v="3.2944176797082198E-3"/>
    <n v="2.5918149210725225E-3"/>
    <n v="1.8136548315399092E-3"/>
    <n v="1.1050285194176119E-3"/>
    <n v="5.7455458049978118E-4"/>
    <n v="2.5121180416511903E-4"/>
    <n v="8.9490233053413142E-5"/>
    <n v="2.5528418916218995E-5"/>
    <n v="5.6525972716467188E-6"/>
    <n v="9.4368589156881198E-7"/>
    <n v="1.1502176762786136E-7"/>
    <n v="4.2815710444435641E-2"/>
    <n v="2.2028731439973934"/>
    <n v="5.0304526876932387"/>
    <s v="C-All-Lgt-LPD Int-All-All-E"/>
    <m/>
    <n v="3.4998282935050168E-2"/>
    <n v="1.3473100375603435E-3"/>
    <n v="3.0241214707714169E-3"/>
    <n v="5.1106967745530793E-3"/>
    <n v="7.5634034400281778E-3"/>
    <n v="1.0403252592587217E-2"/>
    <n v="1.3779828559992869E-2"/>
    <n v="1.7551923832348885E-2"/>
    <n v="2.1479648117493901E-2"/>
    <n v="2.5245870641746528E-2"/>
    <n v="2.8540288321454749E-2"/>
    <n v="3.113210324252727E-2"/>
    <n v="3.2945758074067182E-2"/>
    <n v="3.4050786593484796E-2"/>
    <n v="3.4625341173984574E-2"/>
    <n v="3.4876552978149691E-2"/>
    <n v="3.4966043211203106E-2"/>
    <n v="3.4991571630119324E-2"/>
    <n v="3.4997224227390968E-2"/>
    <n v="3.4998167913282537E-2"/>
    <n v="3.4998282935050168E-2"/>
  </r>
  <r>
    <s v="Discretionary"/>
    <x v="1"/>
    <s v="Under $5"/>
    <s v="Under $5"/>
    <s v="Dairy"/>
    <s v="Under $5"/>
    <n v="0.49084856214451411"/>
    <s v="Motors/Drives"/>
    <s v="Ag-Dairy-7P_v2"/>
    <s v="n/a"/>
    <s v="SC-Retro"/>
    <s v="M_Input"/>
    <s v="No"/>
    <s v="Agricultural"/>
    <s v="Washington TieStall"/>
    <s v="VSD - Vacuum Pump"/>
    <n v="1.4151571247943181E-4"/>
    <n v="1.7375872573654699E-4"/>
    <n v="2.1262983112722023E-4"/>
    <n v="2.4682973106877643E-4"/>
    <n v="2.8154056505791641E-4"/>
    <n v="3.2915476253918215E-4"/>
    <n v="3.6108788611699007E-4"/>
    <n v="3.6887678181474198E-4"/>
    <n v="3.4762209762529935E-4"/>
    <n v="2.9881063752135514E-4"/>
    <n v="2.3123228717748025E-4"/>
    <n v="1.5868966575106398E-4"/>
    <n v="9.4961106268359917E-5"/>
    <n v="4.8622050522794515E-5"/>
    <n v="2.0860516446037709E-5"/>
    <n v="7.328729227531343E-6"/>
    <n v="2.0559600819111667E-6"/>
    <n v="4.4810594558584262E-7"/>
    <n v="7.365608691506743E-8"/>
    <n v="8.8412381579684081E-9"/>
    <n v="3.2910630809170191E-3"/>
    <n v="-1.9555700226247184"/>
    <n v="0.49084856214451411"/>
    <s v="A-Da-Proc-MilkingSchedule-All-All-S"/>
    <m/>
    <n v="3.2910630809170191E-3"/>
    <n v="1.4151571247943181E-4"/>
    <n v="3.1527443821597879E-4"/>
    <n v="5.2790426934319905E-4"/>
    <n v="7.7473400041197548E-4"/>
    <n v="1.0562745654698919E-3"/>
    <n v="1.385429328009074E-3"/>
    <n v="1.746517214126064E-3"/>
    <n v="2.1153939959408061E-3"/>
    <n v="2.4630160935661055E-3"/>
    <n v="2.7618267310874607E-3"/>
    <n v="2.9930590182649409E-3"/>
    <n v="3.1517486840160051E-3"/>
    <n v="3.2467097902843648E-3"/>
    <n v="3.2910630809170191E-3"/>
    <n v="3.2910630809170191E-3"/>
    <n v="3.2910630809170191E-3"/>
    <n v="3.2910630809170191E-3"/>
    <n v="3.2910630809170191E-3"/>
    <n v="3.2910630809170191E-3"/>
    <n v="3.2910630809170191E-3"/>
  </r>
  <r>
    <s v="Discretionary"/>
    <x v="1"/>
    <s v="Under $5"/>
    <s v="Under $5"/>
    <s v="Dairy"/>
    <s v="Under $5"/>
    <n v="0.51999130291149687"/>
    <s v="Refrigeration"/>
    <s v="Ag-Dairy-7P_v2"/>
    <s v="n/a"/>
    <s v="SC-Retro"/>
    <s v="M_Input"/>
    <s v="No"/>
    <s v="Agricultural"/>
    <s v="Washington TieStall"/>
    <s v="Heat Recovery Refrigeration"/>
    <n v="7.8552556726493123E-4"/>
    <n v="9.6450011952750982E-4"/>
    <n v="1.1802658926508402E-3"/>
    <n v="1.3701027336016245E-3"/>
    <n v="1.5627756678068705E-3"/>
    <n v="1.8270726058007471E-3"/>
    <n v="2.0043270221020079E-3"/>
    <n v="2.0475616326208449E-3"/>
    <n v="1.9295811090279218E-3"/>
    <n v="1.6586384043953671E-3"/>
    <n v="1.2835244254694154E-3"/>
    <n v="8.8085476534137126E-4"/>
    <n v="5.2711020962001353E-4"/>
    <n v="2.6989132972816347E-4"/>
    <n v="1.1579257686382239E-4"/>
    <n v="4.0680317986770267E-5"/>
    <n v="1.1412225408200187E-5"/>
    <n v="2.4873469591036947E-6"/>
    <n v="4.0885028554608546E-7"/>
    <n v="4.9075954165668303E-8"/>
    <n v="1.8268036448021659E-2"/>
    <n v="-1.9359512146565283"/>
    <n v="0.51999130291149687"/>
    <s v="A-Da-Proc-MilkingSchedule-All-All-S"/>
    <m/>
    <n v="1.8268036448021659E-2"/>
    <n v="7.8552556726493123E-4"/>
    <n v="1.7500256867924412E-3"/>
    <n v="2.9302915794432813E-3"/>
    <n v="4.3003943130449059E-3"/>
    <n v="5.8631699808517762E-3"/>
    <n v="7.6902425866525233E-3"/>
    <n v="9.6945696087545313E-3"/>
    <n v="1.1742131241375376E-2"/>
    <n v="1.3671712350403297E-2"/>
    <n v="1.5330350754798664E-2"/>
    <n v="1.6613875180268078E-2"/>
    <n v="1.7494729945609449E-2"/>
    <n v="1.8021840155229462E-2"/>
    <n v="1.8268036448021659E-2"/>
    <n v="1.8268036448021659E-2"/>
    <n v="1.8268036448021659E-2"/>
    <n v="1.8268036448021659E-2"/>
    <n v="1.8268036448021659E-2"/>
    <n v="1.8268036448021659E-2"/>
    <n v="1.8268036448021659E-2"/>
  </r>
  <r>
    <s v="Discretionary"/>
    <x v="1"/>
    <s v="Under $5"/>
    <s v="Under $5"/>
    <s v="Dairy"/>
    <s v="Under $5"/>
    <n v="-5.7142529613810548E-2"/>
    <s v="Refrigeration"/>
    <s v="Ag-Dairy-7P_v2"/>
    <s v="n/a"/>
    <s v="SC-Retro"/>
    <s v="M_Input"/>
    <s v="No"/>
    <s v="Agricultural"/>
    <s v="Washington TieStall"/>
    <s v="Plate Milk Pre-cooler"/>
    <n v="3.8959295261077278E-4"/>
    <n v="4.7835801279964423E-4"/>
    <n v="5.8537021981939791E-4"/>
    <n v="6.7952259176297576E-4"/>
    <n v="7.7508156584775727E-4"/>
    <n v="9.0616351751171011E-4"/>
    <n v="9.9407545098391067E-4"/>
    <n v="1.0155182916360081E-3"/>
    <n v="9.5700411660135966E-4"/>
    <n v="8.2262609927764776E-4"/>
    <n v="6.3658280711062401E-4"/>
    <n v="4.3687286977238876E-4"/>
    <n v="2.614280571823627E-4"/>
    <n v="1.338565724842665E-4"/>
    <n v="5.7429030690698926E-5"/>
    <n v="2.0176001721743707E-5"/>
    <n v="5.660060955267245E-6"/>
    <n v="1.2336362893173741E-6"/>
    <n v="2.0277530937186602E-7"/>
    <n v="2.4339940903725232E-8"/>
    <n v="9.0603012235063451E-3"/>
    <n v="-2.3244760250987659"/>
    <n v="-5.7142529613810548E-2"/>
    <s v="A-Da-Proc-MilkingSchedule-All-All-S"/>
    <m/>
    <n v="9.0603012235063451E-3"/>
    <n v="3.8959295261077278E-4"/>
    <n v="8.6795096541041701E-4"/>
    <n v="1.453321185229815E-3"/>
    <n v="2.132843776992791E-3"/>
    <n v="2.9079253428405481E-3"/>
    <n v="3.8140888603522584E-3"/>
    <n v="4.8081643113361688E-3"/>
    <n v="5.8236826029721767E-3"/>
    <n v="6.7806867195735364E-3"/>
    <n v="7.603312818851184E-3"/>
    <n v="8.2398956259618072E-3"/>
    <n v="8.6767684957341964E-3"/>
    <n v="8.9381965529165587E-3"/>
    <n v="9.0603012235063451E-3"/>
    <n v="9.0603012235063451E-3"/>
    <n v="9.0603012235063451E-3"/>
    <n v="9.0603012235063451E-3"/>
    <n v="9.0603012235063451E-3"/>
    <n v="9.0603012235063451E-3"/>
    <n v="9.0603012235063451E-3"/>
  </r>
  <r>
    <s v="Discretionary"/>
    <x v="0"/>
    <s v="Under $5"/>
    <s v="Under $5"/>
    <s v="Dairy"/>
    <s v="Under $5"/>
    <n v="4.5667508970289443"/>
    <s v="Lighting"/>
    <s v="Ag-Dairy-7P_v2"/>
    <s v="n/a"/>
    <s v="SC-Retro"/>
    <s v="M_Input"/>
    <s v="No"/>
    <s v="Agricultural"/>
    <s v="Washington TieStall"/>
    <s v="Energy Efficient Lighting"/>
    <n v="3.6765688606293214E-5"/>
    <n v="4.5142402148345836E-5"/>
    <n v="5.5241089647683477E-5"/>
    <n v="6.4126201057488179E-5"/>
    <n v="7.3144052795293897E-5"/>
    <n v="8.5514189843426971E-5"/>
    <n v="9.3810394251531837E-5"/>
    <n v="9.5833944207880789E-5"/>
    <n v="9.0311991297897538E-5"/>
    <n v="7.7630806211393855E-5"/>
    <n v="6.0073995439367348E-5"/>
    <n v="4.1227470319865346E-5"/>
    <n v="2.4670832670111277E-5"/>
    <n v="1.2631976602459153E-5"/>
    <n v="5.4195483906633419E-6"/>
    <n v="1.9039990114060229E-6"/>
    <n v="5.3413707095953237E-7"/>
    <n v="1.1641762861090182E-7"/>
    <n v="1.9135802717815004E-8"/>
    <n v="2.2969478322570575E-9"/>
    <n v="8.5501601409984228E-4"/>
    <n v="1.890710452839151"/>
    <n v="4.5667508970289443"/>
    <s v="C-All-Lgt-LPD Int-All-All-E"/>
    <m/>
    <n v="8.5501601409984228E-4"/>
    <n v="3.6765688606293214E-5"/>
    <n v="8.1908090754639049E-5"/>
    <n v="1.3714918040232251E-4"/>
    <n v="2.0127538145981068E-4"/>
    <n v="2.7441943425510456E-4"/>
    <n v="3.5993362409853153E-4"/>
    <n v="4.537440183500634E-4"/>
    <n v="5.4957796255794414E-4"/>
    <n v="6.3988995385584168E-4"/>
    <n v="7.1752076006723552E-4"/>
    <n v="7.7759475550660286E-4"/>
    <n v="8.1882222582646818E-4"/>
    <n v="8.434930584965795E-4"/>
    <n v="8.5501601409984228E-4"/>
    <n v="8.5501601409984228E-4"/>
    <n v="8.5501601409984228E-4"/>
    <n v="8.5501601409984228E-4"/>
    <n v="8.5501601409984228E-4"/>
    <n v="8.5501601409984228E-4"/>
    <n v="8.5501601409984228E-4"/>
  </r>
  <r>
    <s v="Discretionary"/>
    <x v="1"/>
    <s v="Under $10"/>
    <s v="Under $10"/>
    <s v="Irrigation Efficiency"/>
    <s v="Under $10"/>
    <n v="5.6455147293996442"/>
    <s v="Irrigation"/>
    <s v="Ag-Irr_Eff-7P_v2"/>
    <s v="n/a"/>
    <s v="SC-Retro"/>
    <s v="M_Input"/>
    <s v="No"/>
    <s v="Agricultural"/>
    <s v="Idaho"/>
    <s v="LESA"/>
    <n v="6.1461914504420401E-3"/>
    <n v="1.2299596125675348E-2"/>
    <n v="2.1866263802228801E-2"/>
    <n v="3.5619710206973548E-2"/>
    <n v="5.415157111478168E-2"/>
    <n v="7.7690054164209474E-2"/>
    <n v="0.10587308737321004"/>
    <n v="0.13751571616382322"/>
    <n v="0.17042878346787402"/>
    <n v="0.20140371426527862"/>
    <n v="0.22646185483092143"/>
    <n v="0.24145671402539703"/>
    <n v="0.24303369632209623"/>
    <n v="0.2296534005655744"/>
    <n v="0.20241843153196426"/>
    <n v="0.16519013262009005"/>
    <n v="0.12369216209540615"/>
    <n v="8.4310487250084235E-2"/>
    <n v="5.1769828665817696E-2"/>
    <n v="2.4889615029896915E-2"/>
    <n v="2.4889615029896919"/>
    <n v="8.3861248105310118"/>
    <n v="5.6455147293996442"/>
    <s v="A-Irr-Irr-Irrigation-All-All-E"/>
    <m/>
    <n v="2.415871011071745"/>
    <n v="6.1461914504420401E-3"/>
    <n v="1.8445787576117388E-2"/>
    <n v="4.0312051378346189E-2"/>
    <n v="7.5931761585319738E-2"/>
    <n v="0.13008333270010142"/>
    <n v="0.2077733868643109"/>
    <n v="0.31364647423752096"/>
    <n v="0.4511621904013442"/>
    <n v="0.62159097386921824"/>
    <n v="0.82299468813449683"/>
    <n v="1.0494565429654183"/>
    <n v="1.2909132569908155"/>
    <n v="1.5339469533129118"/>
    <n v="1.7636003538784861"/>
    <n v="1.9660187854104505"/>
    <n v="2.1312089180305405"/>
    <n v="2.2549010801259466"/>
    <n v="2.3392115673760308"/>
    <n v="2.3909813960418482"/>
    <n v="2.415871011071745"/>
  </r>
  <r>
    <s v="Discretionary"/>
    <x v="1"/>
    <s v="Under $10"/>
    <s v="Under $10"/>
    <s v="Irrigation Efficiency"/>
    <s v="Under $10"/>
    <n v="5.6455147293996442"/>
    <s v="Irrigation"/>
    <s v="Ag-Irr_Eff-7P_v2"/>
    <s v="n/a"/>
    <s v="SC-Retro"/>
    <s v="M_Input"/>
    <s v="No"/>
    <s v="Agricultural"/>
    <s v="Montana"/>
    <s v="LESA"/>
    <n v="3.7684013510712018E-4"/>
    <n v="7.5904637137340955E-4"/>
    <n v="1.3580355944891299E-3"/>
    <n v="2.2265344359299697E-3"/>
    <n v="3.4070979321204143E-3"/>
    <n v="4.920346363631322E-3"/>
    <n v="6.7497212796615077E-3"/>
    <n v="8.825273770901294E-3"/>
    <n v="1.1010159887203792E-2"/>
    <n v="1.3097435178092896E-2"/>
    <n v="1.4824181938374498E-2"/>
    <n v="1.5909476465562861E-2"/>
    <n v="1.6117781600452644E-2"/>
    <n v="1.532891971762099E-2"/>
    <n v="1.3597659125915337E-2"/>
    <n v="1.1167287228868448E-2"/>
    <n v="8.4124109811490183E-3"/>
    <n v="5.769183794564957E-3"/>
    <n v="3.5639872757619959E-3"/>
    <n v="1.723760351503617E-3"/>
    <n v="0.17237603515036168"/>
    <n v="8.3861248105310118"/>
    <n v="5.6455147293996442"/>
    <s v="A-Irr-Irr-Irrigation-All-All-E"/>
    <m/>
    <n v="0.15914513942828523"/>
    <n v="3.7684013510712018E-4"/>
    <n v="1.1358865064805298E-3"/>
    <n v="2.4939221009696597E-3"/>
    <n v="4.7204565368996294E-3"/>
    <n v="8.1275544690200437E-3"/>
    <n v="1.3047900832651366E-2"/>
    <n v="1.9797622112312875E-2"/>
    <n v="2.8622895883214171E-2"/>
    <n v="3.9633055770417966E-2"/>
    <n v="5.2730490948510858E-2"/>
    <n v="6.7554672886885353E-2"/>
    <n v="8.3464149352448211E-2"/>
    <n v="9.9581930952900855E-2"/>
    <n v="0.11491085067052184"/>
    <n v="0.12850850979643719"/>
    <n v="0.13967579702530564"/>
    <n v="0.14808820800645467"/>
    <n v="0.15385739180101962"/>
    <n v="0.15742137907678161"/>
    <n v="0.15914513942828523"/>
  </r>
  <r>
    <s v="Discretionary"/>
    <x v="1"/>
    <s v="Under $10"/>
    <s v="Under $10"/>
    <s v="Irrigation Efficiency"/>
    <s v="Under $10"/>
    <n v="5.6455147293996442"/>
    <s v="Irrigation"/>
    <s v="Ag-Irr_Eff-7P_v2"/>
    <s v="n/a"/>
    <s v="SC-Retro"/>
    <s v="M_Input"/>
    <s v="No"/>
    <s v="Agricultural"/>
    <s v="Washington"/>
    <s v="LESA"/>
    <n v="5.7703336986205554E-3"/>
    <n v="1.1677546482341513E-2"/>
    <n v="2.0981573858405968E-2"/>
    <n v="3.4548797498478286E-2"/>
    <n v="5.3061258387945467E-2"/>
    <n v="7.7490806783133512E-2"/>
    <n v="0.10663070120869338"/>
    <n v="0.13977288872979263"/>
    <n v="0.17485024063735752"/>
    <n v="0.20845513347717917"/>
    <n v="0.23806651106106147"/>
    <n v="0.25623027031372364"/>
    <n v="0.2603829910059039"/>
    <n v="0.24836662072423829"/>
    <n v="0.22086316217554741"/>
    <n v="0.18317375384023898"/>
    <n v="0.13799479291659503"/>
    <n v="9.4972471246009091E-2"/>
    <n v="5.8874866522423318E-2"/>
    <n v="2.8572701458569782E-2"/>
    <n v="2.8572701458569778"/>
    <n v="8.3861248105310118"/>
    <n v="5.6455147293996442"/>
    <s v="A-Irr-Irr-Irrigation-All-All-E"/>
    <m/>
    <n v="2.5607374220262593"/>
    <n v="5.7703336986205554E-3"/>
    <n v="1.7447880180962067E-2"/>
    <n v="3.8429454039368038E-2"/>
    <n v="7.2978251537846317E-2"/>
    <n v="0.12603950992579177"/>
    <n v="0.2035303167089253"/>
    <n v="0.31016101791761869"/>
    <n v="0.44993390664741129"/>
    <n v="0.62478414728476883"/>
    <n v="0.83323928076194798"/>
    <n v="1.0713057918230096"/>
    <n v="1.3275360621367331"/>
    <n v="1.587919053142637"/>
    <n v="1.8362856738668754"/>
    <n v="2.0571488360424226"/>
    <n v="2.2403225898826618"/>
    <n v="2.3783173827992568"/>
    <n v="2.4732898540452659"/>
    <n v="2.5321647205676894"/>
    <n v="2.5607374220262593"/>
  </r>
  <r>
    <s v="Discretionary"/>
    <x v="1"/>
    <s v="Under $10"/>
    <s v="Under $10"/>
    <s v="Irrigation Efficiency"/>
    <s v="Under $10"/>
    <n v="5.6455147293996442"/>
    <s v="Irrigation"/>
    <s v="Ag-Irr_Eff-7P_v2"/>
    <s v="n/a"/>
    <s v="SC-Retro"/>
    <s v="M_Input"/>
    <s v="No"/>
    <s v="Agricultural"/>
    <s v="Oregon"/>
    <s v="LESA"/>
    <n v="3.486737258776238E-3"/>
    <n v="7.0539456008038145E-3"/>
    <n v="1.2675833356508221E-2"/>
    <n v="2.0883377690441924E-2"/>
    <n v="3.2080476267562288E-2"/>
    <n v="4.692749773417422E-2"/>
    <n v="6.4591632030990068E-2"/>
    <n v="8.4723134728774491E-2"/>
    <n v="0.10594691868549345"/>
    <n v="0.12639699385463257"/>
    <n v="0.14459196404997121"/>
    <n v="0.15567277984406191"/>
    <n v="0.15829481783633523"/>
    <n v="0.15108428113289527"/>
    <n v="0.13439816112320432"/>
    <n v="0.111694267443261"/>
    <n v="8.4119276025523479E-2"/>
    <n v="5.7928288792731583E-2"/>
    <n v="3.5931620183176506E-2"/>
    <n v="1.744801651903791E-2"/>
    <n v="1.7448016519037908"/>
    <n v="8.3861248105310118"/>
    <n v="5.6455147293996442"/>
    <s v="A-Irr-Irr-Irrigation-All-All-E"/>
    <m/>
    <n v="1.5559300201583555"/>
    <n v="3.486737258776238E-3"/>
    <n v="1.0540682859580052E-2"/>
    <n v="2.3216516216088272E-2"/>
    <n v="4.4099893906530199E-2"/>
    <n v="7.6180370174092488E-2"/>
    <n v="0.12310786790826671"/>
    <n v="0.18769949993925678"/>
    <n v="0.27242263466803129"/>
    <n v="0.37836955335352473"/>
    <n v="0.50476654720815728"/>
    <n v="0.64935851125812849"/>
    <n v="0.8050312911021904"/>
    <n v="0.96332610893852566"/>
    <n v="1.1144103900714208"/>
    <n v="1.2488085511946252"/>
    <n v="1.3605028186378862"/>
    <n v="1.4446220946634096"/>
    <n v="1.5025503834561411"/>
    <n v="1.5384820036393176"/>
    <n v="1.5559300201583555"/>
  </r>
  <r>
    <s v="Discretionary"/>
    <x v="1"/>
    <s v="Under $10"/>
    <s v="Under $10"/>
    <s v="Irrigation Hardware"/>
    <s v="Under $10"/>
    <n v="9.6244810156568441"/>
    <s v="Irrigation"/>
    <s v="Ag-Irr_Hardware-7P_v4"/>
    <s v="n/a"/>
    <s v="SC-Retro"/>
    <s v="M_Input"/>
    <s v="Yes"/>
    <s v="Agricultural"/>
    <s v="Idaho"/>
    <s v="Wheel/hand line systems: Replace worn nozzle with new flow controlling type nozzle for impact sprinklers "/>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6.479172509868409"/>
    <n v="9.6244810156568441"/>
    <s v="A-Irr-Irr-Irrigation-All-All-E"/>
    <m/>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r>
  <r>
    <s v="Discretionary"/>
    <x v="1"/>
    <s v="Under $5"/>
    <s v="Under $5"/>
    <s v="Irrigation Hardware"/>
    <s v="Under $5"/>
    <n v="3.59502673231888"/>
    <s v="Irrigation"/>
    <s v="Ag-Irr_Hardware-7P_v4"/>
    <s v="n/a"/>
    <s v="SC-Retro"/>
    <s v="M_Input"/>
    <s v="Yes"/>
    <s v="Agricultural"/>
    <s v="Idaho"/>
    <s v="Wheel/hand line systems: Replace worn nozzle with new nozzle "/>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2.4201614963332001"/>
    <n v="3.59502673231888"/>
    <s v="A-Irr-Irr-Irrigation-All-All-E"/>
    <m/>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r>
  <r>
    <s v="Discretionary"/>
    <x v="1"/>
    <s v="Under $35"/>
    <s v="Under $25"/>
    <s v="Irrigation Hardware"/>
    <s v="Under $35"/>
    <n v="30.316555669078014"/>
    <s v="Irrigation"/>
    <s v="Ag-Irr_Hardware-7P_v4"/>
    <s v="n/a"/>
    <s v="SC-Retro"/>
    <s v="M_Input"/>
    <s v="Yes"/>
    <s v="Agricultural"/>
    <s v="Idaho"/>
    <s v="Wheel/hand line systems: Rebuild or replace leaking impact sprinkler with new or rebuilt impact sprinkler "/>
    <n v="2.0361698956421842E-2"/>
    <n v="2.0384508074934402E-2"/>
    <n v="2.0410432821925662E-2"/>
    <n v="2.0439833320750049E-2"/>
    <n v="2.0472280322368218E-2"/>
    <n v="1.8456751922770572E-2"/>
    <n v="1.479240605497693E-2"/>
    <n v="1.1856856078879992E-2"/>
    <n v="9.5047556870654915E-3"/>
    <n v="7.6199860502838323E-3"/>
    <n v="6.1094771742878414E-3"/>
    <n v="4.8986170316556808E-3"/>
    <n v="3.9280891290164746E-3"/>
    <n v="3.1500586965016388E-3"/>
    <n v="2.5263088489876771E-3"/>
    <n v="2.0261692443518638E-3"/>
    <n v="1.384472182563034E-5"/>
    <n v="4.9555964774965183E-6"/>
    <n v="1.6931759474544451E-6"/>
    <n v="5.5335130593144299E-7"/>
    <n v="0.19332807380946221"/>
    <n v="20.409016731961419"/>
    <n v="30.316555669078014"/>
    <s v="A-Irr-Irr-Irrigation-All-All-E"/>
    <m/>
    <n v="0.18695927626073472"/>
    <n v="2.0361698956421842E-2"/>
    <n v="4.0746207031356244E-2"/>
    <n v="6.1156639853281902E-2"/>
    <n v="8.1596473174031958E-2"/>
    <n v="0.10206875349640018"/>
    <n v="0.12052550541917076"/>
    <n v="0.13531791147414768"/>
    <n v="0.14717476755302766"/>
    <n v="0.15667952324009315"/>
    <n v="0.16429950929037698"/>
    <n v="0.17040898646466482"/>
    <n v="0.17530760349632049"/>
    <n v="0.17923569262533698"/>
    <n v="0.18238575132183862"/>
    <n v="0.18491206017082631"/>
    <n v="0.18693822941517818"/>
    <n v="0.18695207413700382"/>
    <n v="0.18695702973348133"/>
    <n v="0.18695872290942878"/>
    <n v="0.18695927626073472"/>
  </r>
  <r>
    <s v="Discretionary"/>
    <x v="1"/>
    <s v="Under $5"/>
    <s v="Under $5"/>
    <s v="Irrigation Hardware"/>
    <s v="Under $5"/>
    <n v="1.6090070300284705"/>
    <s v="Irrigation"/>
    <s v="Ag-Irr_Hardware-7P_v4"/>
    <s v="n/a"/>
    <s v="SC-Retro"/>
    <s v="M_Input"/>
    <s v="Yes"/>
    <s v="Agricultural"/>
    <s v="Idaho"/>
    <s v="Wheel/hand line systems: Replace leaking gasket with new gasket "/>
    <n v="0.12183500115128774"/>
    <n v="0.12197148038055958"/>
    <n v="0.12212660209148786"/>
    <n v="0.12230252109587862"/>
    <n v="0.1224966689657575"/>
    <n v="0.11043667802831245"/>
    <n v="8.8510924977113783E-2"/>
    <n v="7.0945949899008445E-2"/>
    <n v="5.6872067628281543E-2"/>
    <n v="4.5594476727902247E-2"/>
    <n v="3.6556289342857928E-2"/>
    <n v="2.931106156558004E-2"/>
    <n v="2.3503870899002015E-2"/>
    <n v="1.8848496175897889E-2"/>
    <n v="1.5116265208697027E-2"/>
    <n v="1.2123660837272955E-2"/>
    <n v="8.2840420299650023E-5"/>
    <n v="2.9652000249747593E-5"/>
    <n v="1.0131182763724346E-5"/>
    <n v="3.3109986126163217E-6"/>
    <n v="1.1567858922559788"/>
    <n v="1.0831788332468337"/>
    <n v="1.6090070300284705"/>
    <s v="A-Irr-Irr-Irrigation-All-All-E"/>
    <m/>
    <n v="1.118677949576824"/>
    <n v="0.12183500115128774"/>
    <n v="0.24380648153184731"/>
    <n v="0.36593308362333515"/>
    <n v="0.48823560471921379"/>
    <n v="0.61073227368497129"/>
    <n v="0.72116895171328377"/>
    <n v="0.80967987669039754"/>
    <n v="0.88062582658940602"/>
    <n v="0.93749789421768759"/>
    <n v="0.98309237094558988"/>
    <n v="1.0196486602884478"/>
    <n v="1.0489597218540279"/>
    <n v="1.0724635927530299"/>
    <n v="1.0913120889289278"/>
    <n v="1.106428354137625"/>
    <n v="1.118552014974898"/>
    <n v="1.1186348553951977"/>
    <n v="1.1186645073954475"/>
    <n v="1.1186746385782114"/>
    <n v="1.118677949576824"/>
  </r>
  <r>
    <s v="Discretionary"/>
    <x v="1"/>
    <s v="Under $10"/>
    <s v="Under $5"/>
    <s v="Irrigation Hardware"/>
    <s v="Under $10"/>
    <n v="5.4170685713520346"/>
    <s v="Irrigation"/>
    <s v="Ag-Irr_Hardware-7P_v4"/>
    <s v="n/a"/>
    <s v="SC-Retro"/>
    <s v="M_Input"/>
    <s v="Yes"/>
    <s v="Agricultural"/>
    <s v="Idaho"/>
    <s v="Wheel/hand line systems: Replace leaking drain with new drain "/>
    <n v="0.12627334070397683"/>
    <n v="0.12641479174886544"/>
    <n v="0.12657556440425624"/>
    <n v="0.12675789197981191"/>
    <n v="0.12695911248203628"/>
    <n v="0.11445978691762088"/>
    <n v="9.1735298395744208E-2"/>
    <n v="7.3530447067838151E-2"/>
    <n v="5.8943865919516197E-2"/>
    <n v="4.7255442522077647E-2"/>
    <n v="3.7888002096637778E-2"/>
    <n v="3.0378837185463504E-2"/>
    <n v="2.4360095784023372E-2"/>
    <n v="1.9535129945304736E-2"/>
    <n v="1.5666937159538048E-2"/>
    <n v="1.2565314901449796E-2"/>
    <n v="8.5858222331110313E-5"/>
    <n v="3.0732195959364576E-5"/>
    <n v="1.0500252643076374E-5"/>
    <n v="3.4316153152256636E-6"/>
    <n v="1.1989265622693279"/>
    <n v="3.6467547407989667"/>
    <n v="5.4170685713520346"/>
    <s v="A-Irr-Irr-Irrigation-All-All-E"/>
    <m/>
    <n v="1.1594303815004097"/>
    <n v="0.12627334070397683"/>
    <n v="0.25268813245284227"/>
    <n v="0.37926369685709849"/>
    <n v="0.5060215888369104"/>
    <n v="0.63298070131894668"/>
    <n v="0.7474404882365675"/>
    <n v="0.83917578663231174"/>
    <n v="0.91270623370014992"/>
    <n v="0.97165009961966609"/>
    <n v="1.0189055421417437"/>
    <n v="1.0567935442383813"/>
    <n v="1.0871723814238448"/>
    <n v="1.1115324772078681"/>
    <n v="1.1310676071531729"/>
    <n v="1.146734544312711"/>
    <n v="1.1592998592141608"/>
    <n v="1.1593857174364919"/>
    <n v="1.1594164496324513"/>
    <n v="1.1594269498850944"/>
    <n v="1.1594303815004097"/>
  </r>
  <r>
    <s v="Discretionary"/>
    <x v="1"/>
    <s v="Under $15"/>
    <s v="Under $15"/>
    <s v="Irrigation Hardware"/>
    <s v="Under $15"/>
    <n v="14.861287556377302"/>
    <s v="Irrigation"/>
    <s v="Ag-Irr_Hardware-7P_v4"/>
    <s v="n/a"/>
    <s v="SC-Retro"/>
    <s v="M_Input"/>
    <s v="Yes"/>
    <s v="Agricultural"/>
    <s v="Idaho"/>
    <s v="Wheel/hand line systems: Cut and pipe press repair of leaking hand-lines, wheel-lines, and portable main-lines "/>
    <n v="6.062188955379498E-2"/>
    <n v="6.0689798025786786E-2"/>
    <n v="6.0766982505931488E-2"/>
    <n v="6.0854515171863396E-2"/>
    <n v="6.0951118041430316E-2"/>
    <n v="5.4950384001778388E-2"/>
    <n v="4.4040706427244225E-2"/>
    <n v="3.5300837184925028E-2"/>
    <n v="2.8298043828772126E-2"/>
    <n v="2.268661145272826E-2"/>
    <n v="1.8189447318898658E-2"/>
    <n v="1.4584412690460236E-2"/>
    <n v="1.1694907475370397E-2"/>
    <n v="9.3785155549147518E-3"/>
    <n v="7.5214556678142161E-3"/>
    <n v="6.0324145058463161E-3"/>
    <n v="4.1219212562401328E-5"/>
    <n v="1.4754054805295171E-5"/>
    <n v="5.0410098637350183E-6"/>
    <n v="1.6474657554076245E-6"/>
    <n v="0.57558621032597168"/>
    <n v="10.004575378130957"/>
    <n v="14.861287556377302"/>
    <s v="A-Irr-Irr-Irrigation-All-All-E"/>
    <m/>
    <n v="0.55662470115054652"/>
    <n v="6.062188955379498E-2"/>
    <n v="0.12131168757958177"/>
    <n v="0.18207867008551326"/>
    <n v="0.24293318525737667"/>
    <n v="0.303884303298807"/>
    <n v="0.35883468730058538"/>
    <n v="0.4028753937278296"/>
    <n v="0.43817623091275465"/>
    <n v="0.46647427474152675"/>
    <n v="0.48916088619425502"/>
    <n v="0.50735033351315373"/>
    <n v="0.52193474620361391"/>
    <n v="0.53362965367898429"/>
    <n v="0.54300816923389905"/>
    <n v="0.55052962490171331"/>
    <n v="0.55656203940755966"/>
    <n v="0.55660325862012205"/>
    <n v="0.55661801267492739"/>
    <n v="0.55662305368479115"/>
    <n v="0.55662470115054652"/>
  </r>
  <r>
    <s v="Discretionary"/>
    <x v="1"/>
    <s v="Under $50"/>
    <s v="Under $35"/>
    <s v="Irrigation Hardware"/>
    <s v="Under $50"/>
    <n v="47.703906974994041"/>
    <s v="Irrigation"/>
    <s v="Ag-Irr_Hardware-7P_v4"/>
    <s v="n/a"/>
    <s v="SC-Retro"/>
    <s v="M_Input"/>
    <s v="Yes"/>
    <s v="Agricultural"/>
    <s v="Idaho"/>
    <s v="Thunderbird wheel line systems: Replace leaking hub with new hub "/>
    <n v="2.2213834884981618E-2"/>
    <n v="2.2238718761007602E-2"/>
    <n v="2.2267001668555303E-2"/>
    <n v="2.2299076488432504E-2"/>
    <n v="2.2334474926352699E-2"/>
    <n v="2.0135610520662598E-2"/>
    <n v="1.6137949311603218E-2"/>
    <n v="1.2935376549615556E-2"/>
    <n v="1.0369324971675442E-2"/>
    <n v="8.3131133757128224E-3"/>
    <n v="6.6652059572067908E-3"/>
    <n v="5.3442038475693312E-3"/>
    <n v="4.2853950209269277E-3"/>
    <n v="3.4365935726605235E-3"/>
    <n v="2.7561063425987314E-3"/>
    <n v="2.2104731603874803E-3"/>
    <n v="1.5104062058930379E-5"/>
    <n v="5.406366243961446E-6"/>
    <n v="1.8471902078737367E-6"/>
    <n v="6.0368511339144636E-7"/>
    <n v="0.21091353523230813"/>
    <n v="32.114130848499286"/>
    <n v="47.703906974994041"/>
    <s v="A-Irr-Irr-Irrigation-All-All-E"/>
    <m/>
    <n v="0.20396542066357332"/>
    <n v="2.2213834884981618E-2"/>
    <n v="4.4452553645989219E-2"/>
    <n v="6.6719555314544515E-2"/>
    <n v="8.9018631802977019E-2"/>
    <n v="0.11135310672932971"/>
    <n v="0.13148871724999231"/>
    <n v="0.14762666656159554"/>
    <n v="0.16056204311121108"/>
    <n v="0.17093136808288653"/>
    <n v="0.17924448145859936"/>
    <n v="0.18590968741580616"/>
    <n v="0.1912538912633755"/>
    <n v="0.19553928628430242"/>
    <n v="0.19897587985696294"/>
    <n v="0.20173198619956167"/>
    <n v="0.20394245935994915"/>
    <n v="0.20395756342200808"/>
    <n v="0.20396296978825204"/>
    <n v="0.20396481697845992"/>
    <n v="0.20396542066357332"/>
  </r>
  <r>
    <s v="Discretionary"/>
    <x v="1"/>
    <s v="Under $10"/>
    <s v="Under $5"/>
    <s v="Irrigation Hardware"/>
    <s v="Under $10"/>
    <n v="5.384160044478107"/>
    <s v="Irrigation"/>
    <s v="Ag-Irr_Hardware-7P_v4"/>
    <s v="n/a"/>
    <s v="SC-Retro"/>
    <s v="M_Input"/>
    <s v="Yes"/>
    <s v="Agricultural"/>
    <s v="Idaho"/>
    <s v="Wheel line systems: Rebuild or replace leaking or malfunctioning leveler with new or rebuilt leveler. "/>
    <n v="6.3965071404089554E-3"/>
    <n v="6.4036724899087334E-3"/>
    <n v="6.4118165956436116E-3"/>
    <n v="6.4210525882326527E-3"/>
    <n v="6.431245621632253E-3"/>
    <n v="5.7980793113299768E-3"/>
    <n v="4.6469467580772103E-3"/>
    <n v="3.7247611181009705E-3"/>
    <n v="2.9858627097019475E-3"/>
    <n v="2.3937734903542872E-3"/>
    <n v="1.919256072547549E-3"/>
    <n v="1.538871529737065E-3"/>
    <n v="1.2339859368165446E-3"/>
    <n v="9.8957228412048471E-4"/>
    <n v="7.9362496351668488E-4"/>
    <n v="6.3650906866424069E-4"/>
    <n v="4.3492373698359793E-6"/>
    <n v="1.5567712852023365E-6"/>
    <n v="5.3190119650822457E-7"/>
    <n v="1.7383203568230594E-7"/>
    <n v="6.0732869453102148E-2"/>
    <n v="3.6246008166221753"/>
    <n v="5.384160044478107"/>
    <s v="A-Irr-Irr-Irrigation-All-All-E"/>
    <m/>
    <n v="5.8732149420680405E-2"/>
    <n v="6.3965071404089554E-3"/>
    <n v="1.2800179630317689E-2"/>
    <n v="1.92119962259613E-2"/>
    <n v="2.5633048814193954E-2"/>
    <n v="3.2064294435826209E-2"/>
    <n v="3.7862373747156189E-2"/>
    <n v="4.25093205052334E-2"/>
    <n v="4.6234081623334373E-2"/>
    <n v="4.9219944333036322E-2"/>
    <n v="5.1613717823390609E-2"/>
    <n v="5.3532973895938155E-2"/>
    <n v="5.5071845425675219E-2"/>
    <n v="5.6305831362491766E-2"/>
    <n v="5.7295403646612252E-2"/>
    <n v="5.8089028610128934E-2"/>
    <n v="5.8725537678793176E-2"/>
    <n v="5.8729886916163009E-2"/>
    <n v="5.8731443687448211E-2"/>
    <n v="5.8731975588644722E-2"/>
    <n v="5.8732149420680405E-2"/>
  </r>
  <r>
    <s v="Discretionary"/>
    <x v="1"/>
    <s v="Under $20"/>
    <s v="Under $15"/>
    <s v="Irrigation Hardware"/>
    <s v="Under $20"/>
    <n v="17.697940058867733"/>
    <s v="Irrigation"/>
    <s v="Ag-Irr_Hardware-7P_v4"/>
    <s v="n/a"/>
    <s v="SC-Retro"/>
    <s v="M_Input"/>
    <s v="Yes"/>
    <s v="Agricultural"/>
    <s v="Idaho"/>
    <s v="Center pivot/linear move systems: Install new sprinkler package on an existing system. "/>
    <n v="0.16218249398610032"/>
    <n v="0.1623641703645749"/>
    <n v="0.16257066296285949"/>
    <n v="0.1628048401910947"/>
    <n v="0.1630632830477575"/>
    <n v="0.14700944474840166"/>
    <n v="0.11782264884603905"/>
    <n v="9.4440768121686031E-2"/>
    <n v="7.5706108088327256E-2"/>
    <n v="6.0693773364356725E-2"/>
    <n v="4.8662454306871723E-2"/>
    <n v="3.9017860394509947E-2"/>
    <n v="3.1287531207834549E-2"/>
    <n v="2.5090459135784105E-2"/>
    <n v="2.012224375700998E-2"/>
    <n v="1.6138593444005228E-2"/>
    <n v="1.1027427126931172E-4"/>
    <n v="3.9471706051112069E-5"/>
    <n v="1.3486276292717391E-5"/>
    <n v="4.4074855953079906E-6"/>
    <n v="1.5398729366862898"/>
    <n v="11.914201557899686"/>
    <n v="17.697940058867733"/>
    <s v="A-Irr-Irr-Irrigation-All-All-E"/>
    <m/>
    <n v="1.4891449757064212"/>
    <n v="0.16218249398610032"/>
    <n v="0.32454666435067525"/>
    <n v="0.48711732731353474"/>
    <n v="0.64992216750462939"/>
    <n v="0.81298545055238691"/>
    <n v="0.95999489530078863"/>
    <n v="1.0778175441468276"/>
    <n v="1.1722583122685137"/>
    <n v="1.247964420356841"/>
    <n v="1.3086581937211976"/>
    <n v="1.3573206480280693"/>
    <n v="1.3963385084225792"/>
    <n v="1.4276260396304137"/>
    <n v="1.4527164987661978"/>
    <n v="1.4728387425232077"/>
    <n v="1.4889773359672129"/>
    <n v="1.4890876102384822"/>
    <n v="1.4891270819445332"/>
    <n v="1.4891405682208259"/>
    <n v="1.4891449757064212"/>
  </r>
  <r>
    <s v="Discretionary"/>
    <x v="1"/>
    <s v="Under $40"/>
    <s v="Under $30"/>
    <s v="Irrigation Hardware"/>
    <s v="Under $40"/>
    <n v="37.833760401083808"/>
    <s v="Irrigation"/>
    <s v="Ag-Irr_Hardware-7P_v4"/>
    <s v="n/a"/>
    <s v="SC-Retro"/>
    <s v="M_Input"/>
    <s v="Yes"/>
    <s v="Agricultural"/>
    <s v="Idaho"/>
    <s v="Center pivot/linear move systems: New gooseneck elbows "/>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25.469577002321167"/>
    <n v="37.833760401083808"/>
    <s v="A-Irr-Irr-Irrigation-All-All-E"/>
    <m/>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r>
  <r>
    <s v="Discretionary"/>
    <x v="1"/>
    <s v="Under $60"/>
    <s v="Under $40"/>
    <s v="Irrigation Hardware"/>
    <s v="Under $60"/>
    <n v="59.020666225690725"/>
    <s v="Irrigation"/>
    <s v="Ag-Irr_Hardware-7P_v4"/>
    <s v="n/a"/>
    <s v="SC-Retro"/>
    <s v="M_Input"/>
    <s v="Yes"/>
    <s v="Agricultural"/>
    <s v="Idaho"/>
    <s v="Center pivot/linear move systems: New drop tubes (3 feet minimum) "/>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39.732540123621021"/>
    <n v="59.020666225690725"/>
    <s v="A-Irr-Irr-Irrigation-All-All-E"/>
    <m/>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r>
  <r>
    <s v="Discretionary"/>
    <x v="1"/>
    <s v="Under $15"/>
    <s v="Under $10"/>
    <s v="Irrigation Hardware"/>
    <s v="Under $15"/>
    <n v="11.917634526341393"/>
    <s v="Irrigation"/>
    <s v="Ag-Irr_Hardware-7P_v4"/>
    <s v="n/a"/>
    <s v="SC-Retro"/>
    <s v="M_Input"/>
    <s v="Yes"/>
    <s v="Agricultural"/>
    <s v="Idaho"/>
    <s v="Center pivot/linear move systems: Replace leaking pivot boot gasket with new pivot boot gasket "/>
    <n v="2.0602675027397113E-2"/>
    <n v="2.0625754086633839E-2"/>
    <n v="2.0651985647102907E-2"/>
    <n v="2.0681734094136657E-2"/>
    <n v="2.0714565098631083E-2"/>
    <n v="1.8675183379341726E-2"/>
    <n v="1.4967470812541031E-2"/>
    <n v="1.199717927087506E-2"/>
    <n v="9.6172423064753397E-3"/>
    <n v="7.7101668501873008E-3"/>
    <n v="6.1817814455730567E-3"/>
    <n v="4.9565910488547048E-3"/>
    <n v="3.9745771694681539E-3"/>
    <n v="3.1873389239349703E-3"/>
    <n v="2.5562071389978584E-3"/>
    <n v="2.0501484960184272E-3"/>
    <n v="1.4008570956119208E-5"/>
    <n v="5.0142448334633589E-6"/>
    <n v="1.7132142992717782E-6"/>
    <n v="5.5990009264407331E-7"/>
    <n v="0.19561606754395003"/>
    <n v="8.0229167557311634"/>
    <n v="11.917634526341393"/>
    <s v="A-Irr-Irr-Irrigation-All-All-E"/>
    <m/>
    <n v="0.18917189672635071"/>
    <n v="2.0602675027397113E-2"/>
    <n v="4.1228429114030948E-2"/>
    <n v="6.1880414761133859E-2"/>
    <n v="8.2562148855270523E-2"/>
    <n v="0.1032767139539016"/>
    <n v="0.12195189733324333"/>
    <n v="0.13691936814578437"/>
    <n v="0.14891654741665944"/>
    <n v="0.15853378972313478"/>
    <n v="0.16624395657332208"/>
    <n v="0.17242573801889513"/>
    <n v="0.17738232906774984"/>
    <n v="0.18135690623721798"/>
    <n v="0.18454424516115295"/>
    <n v="0.18710045230015079"/>
    <n v="0.18915060079616922"/>
    <n v="0.18916460936712534"/>
    <n v="0.1891696236119588"/>
    <n v="0.18917133682625806"/>
    <n v="0.18917189672635071"/>
  </r>
  <r>
    <s v="Discretionary"/>
    <x v="1"/>
    <s v="Under $115"/>
    <s v="Under $70"/>
    <s v="Irrigation Hardware"/>
    <s v="Under $115"/>
    <n v="102.38803613240161"/>
    <s v="Irrigation"/>
    <s v="Ag-Irr_Hardware-7P_v4"/>
    <s v="n/a"/>
    <s v="SC-Retro"/>
    <s v="M_Input"/>
    <s v="Yes"/>
    <s v="Agricultural"/>
    <s v="Idaho"/>
    <s v="Center pivot/linear move systems: Replace leaking tower gasket with new tower gasket "/>
    <n v="5.1506687568492783E-3"/>
    <n v="5.1564385216584597E-3"/>
    <n v="5.1629964117757268E-3"/>
    <n v="5.1704335235341643E-3"/>
    <n v="5.1786412746577708E-3"/>
    <n v="4.6687958448354315E-3"/>
    <n v="3.7418677031352578E-3"/>
    <n v="2.9992948177187651E-3"/>
    <n v="2.4043105766188349E-3"/>
    <n v="1.9275417125468252E-3"/>
    <n v="1.5454453613932642E-3"/>
    <n v="1.2391477622136762E-3"/>
    <n v="9.9364429236703847E-4"/>
    <n v="7.9683473098374257E-4"/>
    <n v="6.3905178474946459E-4"/>
    <n v="5.125371240046068E-4"/>
    <n v="3.502142739029802E-6"/>
    <n v="1.2535612083658397E-6"/>
    <n v="4.2830357481794455E-7"/>
    <n v="1.3997502316101833E-7"/>
    <n v="4.8904016885987507E-2"/>
    <n v="68.927326883318216"/>
    <n v="102.38803613240161"/>
    <s v="A-Irr-Irr-Irrigation-All-All-E"/>
    <m/>
    <n v="4.7292974181587677E-2"/>
    <n v="5.1506687568492783E-3"/>
    <n v="1.0307107278507737E-2"/>
    <n v="1.5470103690283465E-2"/>
    <n v="2.0640537213817631E-2"/>
    <n v="2.5819178488475401E-2"/>
    <n v="3.0487974333310831E-2"/>
    <n v="3.4229842036446093E-2"/>
    <n v="3.722913685416486E-2"/>
    <n v="3.9633447430783696E-2"/>
    <n v="4.1560989143330521E-2"/>
    <n v="4.3106434504723783E-2"/>
    <n v="4.434558226693746E-2"/>
    <n v="4.5339226559304495E-2"/>
    <n v="4.6136061290288237E-2"/>
    <n v="4.6775113075037698E-2"/>
    <n v="4.7287650199042304E-2"/>
    <n v="4.7291152341781335E-2"/>
    <n v="4.72924059029897E-2"/>
    <n v="4.7292834206564514E-2"/>
    <n v="4.7292974181587677E-2"/>
  </r>
  <r>
    <s v="Discretionary"/>
    <x v="1"/>
    <s v="Under $25"/>
    <s v="Under $15"/>
    <s v="Irrigation Hardware"/>
    <s v="Under $25"/>
    <n v="21.772068730222905"/>
    <s v="Irrigation"/>
    <s v="Ag-Irr_Hardware-7P_v4"/>
    <s v="n/a"/>
    <s v="SC-Retro"/>
    <s v="M_Input"/>
    <s v="Yes"/>
    <s v="Agricultural"/>
    <s v="Montana"/>
    <s v="Wheel/hand line systems: Replace worn nozzle with new flow controlling type nozzle for impact sprinklers "/>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14.656893080296502"/>
    <n v="21.772068730222905"/>
    <s v="A-Irr-Irr-Irrigation-All-All-E"/>
    <m/>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r>
  <r>
    <s v="Discretionary"/>
    <x v="1"/>
    <s v="Under $10"/>
    <s v="Under $10"/>
    <s v="Irrigation Hardware"/>
    <s v="Under $10"/>
    <n v="8.1325080257009077"/>
    <s v="Irrigation"/>
    <s v="Ag-Irr_Hardware-7P_v4"/>
    <s v="n/a"/>
    <s v="SC-Retro"/>
    <s v="M_Input"/>
    <s v="Yes"/>
    <s v="Agricultural"/>
    <s v="Montana"/>
    <s v="Wheel/hand line systems: Replace worn nozzle with new nozzle "/>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5.4747806505813408"/>
    <n v="8.1325080257009077"/>
    <s v="A-Irr-Irr-Irrigation-All-All-E"/>
    <m/>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r>
  <r>
    <s v="Discretionary"/>
    <x v="1"/>
    <s v="Under $55"/>
    <s v="Under $40"/>
    <s v="Irrigation Hardware"/>
    <s v="Under $55"/>
    <n v="53.903616558653702"/>
    <s v="Irrigation"/>
    <s v="Ag-Irr_Hardware-7P_v4"/>
    <s v="n/a"/>
    <s v="SC-Retro"/>
    <s v="M_Input"/>
    <s v="Yes"/>
    <s v="Agricultural"/>
    <s v="Montana"/>
    <s v="Wheel/hand line systems: Rebuild or replace leaking impact sprinkler with new or rebuilt impact sprinkler "/>
    <n v="8.3335174461575813E-4"/>
    <n v="8.3973250192513182E-4"/>
    <n v="8.4615914847882524E-4"/>
    <n v="8.5286374801938714E-4"/>
    <n v="8.5981109541640821E-4"/>
    <n v="7.8027698358156905E-4"/>
    <n v="6.2950959168859189E-4"/>
    <n v="5.0793562053445633E-4"/>
    <n v="4.0987828460884178E-4"/>
    <n v="3.3077770418118177E-4"/>
    <n v="2.6695803260842564E-4"/>
    <n v="2.1545340434155682E-4"/>
    <n v="1.7389351173980146E-4"/>
    <n v="1.4035263982349567E-4"/>
    <n v="1.1328275643025676E-4"/>
    <n v="9.1432916637621236E-5"/>
    <n v="6.2852970093094517E-7"/>
    <n v="2.2635598466949528E-7"/>
    <n v="7.780809414225352E-8"/>
    <n v="2.5581318042113798E-8"/>
    <n v="8.9375174316509744E-3"/>
    <n v="36.287757232952607"/>
    <n v="53.903616558653702"/>
    <s v="A-Irr-Irr-Irrigation-All-All-E"/>
    <m/>
    <n v="7.8926279597290958E-3"/>
    <n v="8.3335174461575813E-4"/>
    <n v="1.6730842465408899E-3"/>
    <n v="2.5192433950197153E-3"/>
    <n v="3.3721071430391023E-3"/>
    <n v="4.2319182384555109E-3"/>
    <n v="5.0121952220370802E-3"/>
    <n v="5.6417048137256719E-3"/>
    <n v="6.1496404342601283E-3"/>
    <n v="6.5595187188689699E-3"/>
    <n v="6.8902964230501519E-3"/>
    <n v="7.1572544556585778E-3"/>
    <n v="7.3727078600001345E-3"/>
    <n v="7.5466013717399357E-3"/>
    <n v="7.6869540115634318E-3"/>
    <n v="7.8002367679936889E-3"/>
    <n v="7.8916696846313104E-3"/>
    <n v="7.8922982143322419E-3"/>
    <n v="7.8925245703169115E-3"/>
    <n v="7.8926023784110545E-3"/>
    <n v="7.8926279597290958E-3"/>
  </r>
  <r>
    <s v="Discretionary"/>
    <x v="1"/>
    <s v="Under $5"/>
    <s v="Under $5"/>
    <s v="Irrigation Hardware"/>
    <s v="Under $5"/>
    <n v="2.8608559274857277"/>
    <s v="Irrigation"/>
    <s v="Ag-Irr_Hardware-7P_v4"/>
    <s v="n/a"/>
    <s v="SC-Retro"/>
    <s v="M_Input"/>
    <s v="Yes"/>
    <s v="Agricultural"/>
    <s v="Montana"/>
    <s v="Wheel/hand line systems: Replace leaking gasket with new gasket "/>
    <n v="4.9863919008912919E-3"/>
    <n v="5.0245714052537431E-3"/>
    <n v="5.0630254896572051E-3"/>
    <n v="5.1031427163430306E-3"/>
    <n v="5.1447124340726737E-3"/>
    <n v="4.668817046968538E-3"/>
    <n v="3.766694615821198E-3"/>
    <n v="3.0392521294534667E-3"/>
    <n v="2.4525223255722661E-3"/>
    <n v="1.9792209901533953E-3"/>
    <n v="1.5973535548189164E-3"/>
    <n v="1.2891736501056345E-3"/>
    <n v="1.0404984499752788E-3"/>
    <n v="8.3980536550898994E-4"/>
    <n v="6.7783168730861003E-4"/>
    <n v="5.4709233879016953E-4"/>
    <n v="3.7608314021551123E-6"/>
    <n v="1.3544096547066876E-6"/>
    <n v="4.6556769450769043E-7"/>
    <n v="1.5306679073208778E-7"/>
    <n v="5.3477975924569071E-2"/>
    <n v="1.9259198547854992"/>
    <n v="2.8608559274857277"/>
    <s v="A-Irr-Irr-Irrigation-All-All-E"/>
    <m/>
    <n v="4.7225839976236514E-2"/>
    <n v="4.9863919008912919E-3"/>
    <n v="1.0010963306145034E-2"/>
    <n v="1.507398879580224E-2"/>
    <n v="2.0177131512145272E-2"/>
    <n v="2.5321843946217944E-2"/>
    <n v="2.9990660993186483E-2"/>
    <n v="3.375735560900768E-2"/>
    <n v="3.6796607738461148E-2"/>
    <n v="3.9249130064033418E-2"/>
    <n v="4.1228351054186811E-2"/>
    <n v="4.2825704609005727E-2"/>
    <n v="4.4114878259111361E-2"/>
    <n v="4.5155376709086641E-2"/>
    <n v="4.5995182074595631E-2"/>
    <n v="4.667301376190424E-2"/>
    <n v="4.7220106100694409E-2"/>
    <n v="4.7223866932096563E-2"/>
    <n v="4.7225221341751271E-2"/>
    <n v="4.7225686909445778E-2"/>
    <n v="4.7225839976236514E-2"/>
  </r>
  <r>
    <s v="Discretionary"/>
    <x v="1"/>
    <s v="Under $10"/>
    <s v="Under $10"/>
    <s v="Irrigation Hardware"/>
    <s v="Under $10"/>
    <n v="9.6316873964651961"/>
    <s v="Irrigation"/>
    <s v="Ag-Irr_Hardware-7P_v4"/>
    <s v="n/a"/>
    <s v="SC-Retro"/>
    <s v="M_Input"/>
    <s v="Yes"/>
    <s v="Agricultural"/>
    <s v="Montana"/>
    <s v="Wheel/hand line systems: Replace leaking drain with new drain "/>
    <n v="5.1680416746820983E-3"/>
    <n v="5.2076120240620956E-3"/>
    <n v="5.2474669561871287E-3"/>
    <n v="5.2890456173725741E-3"/>
    <n v="5.3321296825446628E-3"/>
    <n v="4.8388978543557207E-3"/>
    <n v="3.9039119141207296E-3"/>
    <n v="3.1499693520026552E-3"/>
    <n v="2.5418655088823212E-3"/>
    <n v="2.0513222313492826E-3"/>
    <n v="1.6555437086744394E-3"/>
    <n v="1.3361370871104352E-3"/>
    <n v="1.0784028730179021E-3"/>
    <n v="8.7039871992338055E-4"/>
    <n v="7.0252448625324193E-4"/>
    <n v="5.6702242081323596E-4"/>
    <n v="3.8978351088522795E-6"/>
    <n v="1.4037495807068035E-6"/>
    <n v="4.8252790703661601E-7"/>
    <n v="1.5864287629936913E-7"/>
    <n v="5.5426130506592966E-2"/>
    <n v="6.4840238243811781"/>
    <n v="9.6316873964651961"/>
    <s v="A-Irr-Irr-Irrigation-All-All-E"/>
    <m/>
    <n v="4.8946234866824805E-2"/>
    <n v="5.1680416746820983E-3"/>
    <n v="1.0375653698744193E-2"/>
    <n v="1.5623120654931322E-2"/>
    <n v="2.0912166272303898E-2"/>
    <n v="2.6244295954848562E-2"/>
    <n v="3.1083193809204282E-2"/>
    <n v="3.4987105723325009E-2"/>
    <n v="3.8137075075327667E-2"/>
    <n v="4.067894058420999E-2"/>
    <n v="4.2730262815559271E-2"/>
    <n v="4.4385806524233712E-2"/>
    <n v="4.572194361134415E-2"/>
    <n v="4.680034648436205E-2"/>
    <n v="4.7670745204285429E-2"/>
    <n v="4.8373269690538671E-2"/>
    <n v="4.894029211135191E-2"/>
    <n v="4.8944189946460763E-2"/>
    <n v="4.894559369604147E-2"/>
    <n v="4.8946076223948504E-2"/>
    <n v="4.8946234866824805E-2"/>
  </r>
  <r>
    <s v="Discretionary"/>
    <x v="1"/>
    <s v="Under $30"/>
    <s v="Under $20"/>
    <s v="Irrigation Hardware"/>
    <s v="Under $30"/>
    <n v="26.42375191796372"/>
    <s v="Irrigation"/>
    <s v="Ag-Irr_Hardware-7P_v4"/>
    <s v="n/a"/>
    <s v="SC-Retro"/>
    <s v="M_Input"/>
    <s v="Yes"/>
    <s v="Agricultural"/>
    <s v="Montana"/>
    <s v="Wheel/hand line systems: Cut and pipe press repair of leaking hand-lines, wheel-lines, and portable main-lines "/>
    <n v="2.48109735487596E-3"/>
    <n v="2.5000944712613013E-3"/>
    <n v="2.5192282114473775E-3"/>
    <n v="2.539189487454858E-3"/>
    <n v="2.5598734847723423E-3"/>
    <n v="2.3230804669731012E-3"/>
    <n v="1.8742080914797388E-3"/>
    <n v="1.5122518584711061E-3"/>
    <n v="1.2203105523382418E-3"/>
    <n v="9.8480826637529573E-4"/>
    <n v="7.9480108231254863E-4"/>
    <n v="6.4145887383644062E-4"/>
    <n v="5.1772464003977639E-4"/>
    <n v="4.178650439815118E-4"/>
    <n v="3.3727120528410416E-4"/>
    <n v="2.7221874686635957E-4"/>
    <n v="1.8712907106947675E-6"/>
    <n v="6.7391859254194737E-7"/>
    <n v="2.3165422981540183E-7"/>
    <n v="7.6162005945993245E-8"/>
    <n v="2.6609233138464718E-2"/>
    <n v="17.788392616281659"/>
    <n v="26.42375191796372"/>
    <s v="A-Irr-Irr-Irrigation-All-All-E"/>
    <m/>
    <n v="2.3498334863309069E-2"/>
    <n v="2.48109735487596E-3"/>
    <n v="4.9811918261372613E-3"/>
    <n v="7.5004200375846392E-3"/>
    <n v="1.0039609525039498E-2"/>
    <n v="1.259948300981184E-2"/>
    <n v="1.4922563476784941E-2"/>
    <n v="1.679677156826468E-2"/>
    <n v="1.8309023426735786E-2"/>
    <n v="1.952933397907403E-2"/>
    <n v="2.0514142245449327E-2"/>
    <n v="2.1308943327761877E-2"/>
    <n v="2.1950402201598319E-2"/>
    <n v="2.2468126841638094E-2"/>
    <n v="2.2885991885619607E-2"/>
    <n v="2.3223263090903713E-2"/>
    <n v="2.3495481837770071E-2"/>
    <n v="2.3497353128480766E-2"/>
    <n v="2.3498027047073308E-2"/>
    <n v="2.3498258701303124E-2"/>
    <n v="2.3498334863309069E-2"/>
  </r>
  <r>
    <s v="Discretionary"/>
    <x v="1"/>
    <s v="Under $85"/>
    <s v="Under $60"/>
    <s v="Irrigation Hardware"/>
    <s v="Under $85"/>
    <n v="84.818774863416621"/>
    <s v="Irrigation"/>
    <s v="Ag-Irr_Hardware-7P_v4"/>
    <s v="n/a"/>
    <s v="SC-Retro"/>
    <s v="M_Input"/>
    <s v="Yes"/>
    <s v="Agricultural"/>
    <s v="Montana"/>
    <s v="Thunderbird wheel line systems: Replace leaking hub with new hub "/>
    <n v="3.2324269467000338E-4"/>
    <n v="3.2571767981288372E-4"/>
    <n v="3.2821046459809519E-4"/>
    <n v="3.3081106252829296E-4"/>
    <n v="3.3350581814371093E-4"/>
    <n v="3.0265591497403256E-4"/>
    <n v="2.4417585737683518E-4"/>
    <n v="1.9701942158426884E-4"/>
    <n v="1.5898468091018309E-4"/>
    <n v="1.2830293705760692E-4"/>
    <n v="1.0354839283853402E-4"/>
    <n v="8.3570640423032911E-5"/>
    <n v="6.7450278569129962E-5"/>
    <n v="5.4440355820594635E-5"/>
    <n v="4.3940417338474071E-5"/>
    <n v="3.546524327384678E-5"/>
    <n v="2.4379577473942506E-7"/>
    <n v="8.7799562324053211E-8"/>
    <n v="3.0180410829134289E-8"/>
    <n v="9.9225497883320791E-9"/>
    <n v="3.4667080700707615E-3"/>
    <n v="57.099751510940145"/>
    <n v="84.818774863416621"/>
    <s v="A-Irr-Irr-Irrigation-All-All-E"/>
    <m/>
    <n v="3.0614135582172071E-3"/>
    <n v="3.2324269467000338E-4"/>
    <n v="6.4896037448288705E-4"/>
    <n v="9.7717083908098229E-4"/>
    <n v="1.3079819016092752E-3"/>
    <n v="1.6414877197529862E-3"/>
    <n v="1.9441436347270187E-3"/>
    <n v="2.188319492103854E-3"/>
    <n v="2.3853389136881229E-3"/>
    <n v="2.5443235945983057E-3"/>
    <n v="2.6726265316559129E-3"/>
    <n v="2.7761749244944469E-3"/>
    <n v="2.8597455649174799E-3"/>
    <n v="2.92719584348661E-3"/>
    <n v="2.9816361993072046E-3"/>
    <n v="3.0255766166456788E-3"/>
    <n v="3.0610418599195258E-3"/>
    <n v="3.0612856556942653E-3"/>
    <n v="3.0613734552565894E-3"/>
    <n v="3.0614036356674187E-3"/>
    <n v="3.0614135582172071E-3"/>
  </r>
  <r>
    <s v="Discretionary"/>
    <x v="1"/>
    <s v="Under $10"/>
    <s v="Under $10"/>
    <s v="Irrigation Hardware"/>
    <s v="Under $10"/>
    <n v="9.5731751883672427"/>
    <s v="Irrigation"/>
    <s v="Ag-Irr_Hardware-7P_v4"/>
    <s v="n/a"/>
    <s v="SC-Retro"/>
    <s v="M_Input"/>
    <s v="Yes"/>
    <s v="Agricultural"/>
    <s v="Montana"/>
    <s v="Wheel line systems: Rebuild or replace leaking or malfunctioning leveler with new or rebuilt leveler. "/>
    <n v="9.307821973321645E-5"/>
    <n v="9.3790895424775839E-5"/>
    <n v="9.4508696550095621E-5"/>
    <n v="9.5257542632547118E-5"/>
    <n v="9.6033501561967814E-5"/>
    <n v="8.7150225579792155E-5"/>
    <n v="7.0310805104721426E-5"/>
    <n v="5.6732038546619494E-5"/>
    <n v="4.5779877806923155E-5"/>
    <n v="3.6945023552834528E-5"/>
    <n v="2.9816915341229805E-5"/>
    <n v="2.4064291508526782E-5"/>
    <n v="1.942240908532664E-5"/>
    <n v="1.5676182277210887E-5"/>
    <n v="1.2652709210876599E-5"/>
    <n v="1.0212270101587606E-5"/>
    <n v="7.0201359738051187E-8"/>
    <n v="2.5282015925592496E-8"/>
    <n v="8.6904946565327351E-9"/>
    <n v="2.8572131241976692E-9"/>
    <n v="9.9824379890898433E-4"/>
    <n v="6.4446335767841143"/>
    <n v="9.5731751883672427"/>
    <s v="A-Irr-Irr-Irrigation-All-All-E"/>
    <m/>
    <n v="8.8153863510169624E-4"/>
    <n v="9.307821973321645E-5"/>
    <n v="1.8686911515799229E-4"/>
    <n v="2.8137781170808792E-4"/>
    <n v="3.7663535434063501E-4"/>
    <n v="4.7266885590260284E-4"/>
    <n v="5.5981908148239497E-4"/>
    <n v="6.3012988658711644E-4"/>
    <n v="6.8686192513373588E-4"/>
    <n v="7.3264180294065908E-4"/>
    <n v="7.695868264934936E-4"/>
    <n v="7.9940374183472339E-4"/>
    <n v="8.234680333432502E-4"/>
    <n v="8.4289044242857685E-4"/>
    <n v="8.585666247057877E-4"/>
    <n v="8.7121933391666429E-4"/>
    <n v="8.8143160401825188E-4"/>
    <n v="8.8150180537798991E-4"/>
    <n v="8.8152708739391546E-4"/>
    <n v="8.8153577788857205E-4"/>
    <n v="8.8153863510169624E-4"/>
  </r>
  <r>
    <s v="Discretionary"/>
    <x v="1"/>
    <s v="Under $30"/>
    <s v="Under $20"/>
    <s v="Irrigation Hardware"/>
    <s v="Under $30"/>
    <n v="27.677426656152456"/>
    <s v="Irrigation"/>
    <s v="Ag-Irr_Hardware-7P_v4"/>
    <s v="n/a"/>
    <s v="SC-Retro"/>
    <s v="M_Input"/>
    <s v="Yes"/>
    <s v="Agricultural"/>
    <s v="Montana"/>
    <s v="Center pivot/linear move systems: Install new sprinkler package on an existing system. "/>
    <n v="6.3584615950673211E-3"/>
    <n v="6.4071466798004267E-3"/>
    <n v="6.4561818987949856E-3"/>
    <n v="6.5073378950047537E-3"/>
    <n v="6.5603460538007936E-3"/>
    <n v="5.9535019464151562E-3"/>
    <n v="4.803148956415748E-3"/>
    <n v="3.8755413386986712E-3"/>
    <n v="3.1273653030378652E-3"/>
    <n v="2.5238290339337386E-3"/>
    <n v="2.0368858753851424E-3"/>
    <n v="1.6439063167305872E-3"/>
    <n v="1.3268049454180121E-3"/>
    <n v="1.0708885843822087E-3"/>
    <n v="8.6434577091726273E-4"/>
    <n v="6.9763181360274918E-4"/>
    <n v="4.7956724042994202E-6"/>
    <n v="1.7270928448085919E-6"/>
    <n v="5.9367461769341533E-7"/>
    <n v="1.9518508165718395E-7"/>
    <n v="6.819312698577254E-2"/>
    <n v="18.63236278846809"/>
    <n v="27.677426656152456"/>
    <s v="A-Irr-Irr-Irrigation-All-All-E"/>
    <m/>
    <n v="6.0220635632353872E-2"/>
    <n v="6.3584615950673211E-3"/>
    <n v="1.2765608274867748E-2"/>
    <n v="1.9221790173662733E-2"/>
    <n v="2.5729128068667485E-2"/>
    <n v="3.2289474122468277E-2"/>
    <n v="3.8242976068883432E-2"/>
    <n v="4.3046125025299177E-2"/>
    <n v="4.6921666363997847E-2"/>
    <n v="5.0049031667035712E-2"/>
    <n v="5.2572860700969448E-2"/>
    <n v="5.460974657635459E-2"/>
    <n v="5.6253652893085176E-2"/>
    <n v="5.7580457838503185E-2"/>
    <n v="5.8651346422885393E-2"/>
    <n v="5.9515692193802656E-2"/>
    <n v="6.0213324007405408E-2"/>
    <n v="6.0218119679809709E-2"/>
    <n v="6.0219846772654517E-2"/>
    <n v="6.0220440447272212E-2"/>
    <n v="6.0220635632353872E-2"/>
  </r>
  <r>
    <s v="Discretionary"/>
    <x v="1"/>
    <s v="Under $60"/>
    <s v="Under $40"/>
    <s v="Irrigation Hardware"/>
    <s v="Under $60"/>
    <n v="59.167401694456629"/>
    <s v="Irrigation"/>
    <s v="Ag-Irr_Hardware-7P_v4"/>
    <s v="n/a"/>
    <s v="SC-Retro"/>
    <s v="M_Input"/>
    <s v="Yes"/>
    <s v="Agricultural"/>
    <s v="Montana"/>
    <s v="Center pivot/linear move systems: New gooseneck elbows "/>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39.831322012629272"/>
    <n v="59.167401694456629"/>
    <s v="A-Irr-Irr-Irrigation-All-All-E"/>
    <m/>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r>
  <r>
    <s v="Discretionary"/>
    <x v="1"/>
    <s v="Under $100"/>
    <s v="Under $65"/>
    <s v="Irrigation Hardware"/>
    <s v="Under $100"/>
    <n v="92.301146643352325"/>
    <s v="Irrigation"/>
    <s v="Ag-Irr_Hardware-7P_v4"/>
    <s v="n/a"/>
    <s v="SC-Retro"/>
    <s v="M_Input"/>
    <s v="Yes"/>
    <s v="Agricultural"/>
    <s v="Montana"/>
    <s v="Center pivot/linear move systems: New drop tubes (3 feet minimum) "/>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62.136862339701665"/>
    <n v="92.301146643352325"/>
    <s v="A-Irr-Irr-Irrigation-All-All-E"/>
    <m/>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r>
  <r>
    <s v="Discretionary"/>
    <x v="1"/>
    <s v="Under $20"/>
    <s v="Under $15"/>
    <s v="Irrigation Hardware"/>
    <s v="Under $20"/>
    <n v="18.637731533753836"/>
    <s v="Irrigation"/>
    <s v="Ag-Irr_Hardware-7P_v4"/>
    <s v="n/a"/>
    <s v="SC-Retro"/>
    <s v="M_Input"/>
    <s v="Yes"/>
    <s v="Agricultural"/>
    <s v="Montana"/>
    <s v="Center pivot/linear move systems: Replace leaking pivot boot gasket with new pivot boot gasket "/>
    <n v="8.0774018636428375E-4"/>
    <n v="8.1392484264120241E-4"/>
    <n v="8.2015397783953494E-4"/>
    <n v="8.2665252364252971E-4"/>
    <n v="8.3338635688577157E-4"/>
    <n v="7.5629658209276163E-4"/>
    <n v="6.1016275323584688E-4"/>
    <n v="4.9232513814527587E-4"/>
    <n v="3.9728141704349705E-4"/>
    <n v="3.2061184985416973E-4"/>
    <n v="2.5875356043083137E-4"/>
    <n v="2.0883183373655796E-4"/>
    <n v="1.6854920924778375E-4"/>
    <n v="1.3603915535092748E-4"/>
    <n v="1.0980121585156769E-4"/>
    <n v="8.8622891356344142E-5"/>
    <n v="6.0921297764791391E-7"/>
    <n v="2.1939934298200994E-7"/>
    <n v="7.5416803131661762E-8"/>
    <n v="2.4795122511333257E-8"/>
    <n v="8.6628390022803932E-3"/>
    <n v="12.546866433978218"/>
    <n v="18.637731533753836"/>
    <s v="A-Irr-Irr-Irrigation-All-All-E"/>
    <m/>
    <n v="7.6500623179651594E-3"/>
    <n v="8.0774018636428375E-4"/>
    <n v="1.6216650290054862E-3"/>
    <n v="2.4418190068450211E-3"/>
    <n v="3.2684715304875508E-3"/>
    <n v="4.1018578873733228E-3"/>
    <n v="4.858154469466084E-3"/>
    <n v="5.468317222701931E-3"/>
    <n v="5.9606423608472067E-3"/>
    <n v="6.3579237778907038E-3"/>
    <n v="6.6785356277448736E-3"/>
    <n v="6.9372891881757052E-3"/>
    <n v="7.1461210219122629E-3"/>
    <n v="7.3146702311600465E-3"/>
    <n v="7.4507093865109741E-3"/>
    <n v="7.5605106023625421E-3"/>
    <n v="7.6491334937188859E-3"/>
    <n v="7.6497427066965339E-3"/>
    <n v="7.6499621060395163E-3"/>
    <n v="7.6500375228426478E-3"/>
    <n v="7.6500623179651594E-3"/>
  </r>
  <r>
    <s v="Discretionary"/>
    <x v="1"/>
    <s v="Over $160"/>
    <s v="Under $115"/>
    <s v="Irrigation Hardware"/>
    <s v="Over $160"/>
    <n v="160.12244086577246"/>
    <s v="Irrigation"/>
    <s v="Ag-Irr_Hardware-7P_v4"/>
    <s v="n/a"/>
    <s v="SC-Retro"/>
    <s v="M_Input"/>
    <s v="Yes"/>
    <s v="Agricultural"/>
    <s v="Montana"/>
    <s v="Center pivot/linear move systems: Replace leaking tower gasket with new tower gasket "/>
    <n v="2.0193504659107096E-4"/>
    <n v="2.0348121066030063E-4"/>
    <n v="2.0503849445988379E-4"/>
    <n v="2.0666313091063248E-4"/>
    <n v="2.0834658922144292E-4"/>
    <n v="1.8907414552319046E-4"/>
    <n v="1.5254068830896177E-4"/>
    <n v="1.2308128453631902E-4"/>
    <n v="9.9320354260874289E-5"/>
    <n v="8.0152962463542432E-5"/>
    <n v="6.4688390107707857E-5"/>
    <n v="5.2207958434139504E-5"/>
    <n v="4.213730231194595E-5"/>
    <n v="3.4009788837731876E-5"/>
    <n v="2.7450303962891928E-5"/>
    <n v="2.2155722839086042E-5"/>
    <n v="1.5230324441197853E-7"/>
    <n v="5.4849835745502498E-8"/>
    <n v="1.8854200782915444E-8"/>
    <n v="6.1987806278333159E-9"/>
    <n v="2.1657097505700987E-3"/>
    <n v="107.79395952704667"/>
    <n v="160.12244086577246"/>
    <s v="A-Irr-Irr-Irrigation-All-All-E"/>
    <m/>
    <n v="1.9125155794912903E-3"/>
    <n v="2.0193504659107096E-4"/>
    <n v="4.0541625725137159E-4"/>
    <n v="6.1045475171125538E-4"/>
    <n v="8.1711788262188792E-4"/>
    <n v="1.0254644718433309E-3"/>
    <n v="1.2145386173665214E-3"/>
    <n v="1.3670793056754832E-3"/>
    <n v="1.4901605902118021E-3"/>
    <n v="1.5894809444726764E-3"/>
    <n v="1.6696339069362188E-3"/>
    <n v="1.7343222970439267E-3"/>
    <n v="1.7865302554780662E-3"/>
    <n v="1.8286675577900121E-3"/>
    <n v="1.862677346627744E-3"/>
    <n v="1.890127650590636E-3"/>
    <n v="1.9122833734297219E-3"/>
    <n v="1.9124356766741339E-3"/>
    <n v="1.9124905265098795E-3"/>
    <n v="1.9125093807106624E-3"/>
    <n v="1.9125155794912903E-3"/>
  </r>
  <r>
    <s v="Discretionary"/>
    <x v="1"/>
    <s v="Under $10"/>
    <s v="Under $10"/>
    <s v="Irrigation Hardware"/>
    <s v="Under $10"/>
    <n v="9.2144578613875296"/>
    <s v="Irrigation"/>
    <s v="Ag-Irr_Hardware-7P_v4"/>
    <s v="n/a"/>
    <s v="SC-Retro"/>
    <s v="M_Input"/>
    <s v="Yes"/>
    <s v="Agricultural"/>
    <s v="Washington"/>
    <s v="Wheel/hand line systems: Replace worn nozzle with new flow controlling type nozzle for impact sprinklers "/>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6.2031461199540265"/>
    <n v="9.2144578613875296"/>
    <s v="A-Irr-Irr-Irrigation-All-All-E"/>
    <m/>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r>
  <r>
    <s v="Discretionary"/>
    <x v="1"/>
    <s v="Under $5"/>
    <s v="Under $5"/>
    <s v="Irrigation Hardware"/>
    <s v="Under $5"/>
    <n v="3.4418710246947537"/>
    <s v="Irrigation"/>
    <s v="Ag-Irr_Hardware-7P_v4"/>
    <s v="n/a"/>
    <s v="SC-Retro"/>
    <s v="M_Input"/>
    <s v="Yes"/>
    <s v="Agricultural"/>
    <s v="Washington"/>
    <s v="Wheel/hand line systems: Replace worn nozzle with new nozzle "/>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2.3170575212769453"/>
    <n v="3.4418710246947537"/>
    <s v="A-Irr-Irr-Irrigation-All-All-E"/>
    <m/>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r>
  <r>
    <s v="Discretionary"/>
    <x v="1"/>
    <s v="Under $25"/>
    <s v="Under $20"/>
    <s v="Irrigation Hardware"/>
    <s v="Under $25"/>
    <n v="22.81329392767449"/>
    <s v="Irrigation"/>
    <s v="Ag-Irr_Hardware-7P_v4"/>
    <s v="n/a"/>
    <s v="SC-Retro"/>
    <s v="M_Input"/>
    <s v="Yes"/>
    <s v="Agricultural"/>
    <s v="Washington"/>
    <s v="Wheel/hand line systems: Rebuild or replace leaking impact sprinkler with new or rebuilt impact sprinkler "/>
    <n v="1.6300745613863233E-2"/>
    <n v="1.6502874683622524E-2"/>
    <n v="1.6699916745707772E-2"/>
    <n v="1.6905130079815211E-2"/>
    <n v="1.7105324455064849E-2"/>
    <n v="1.569779473570844E-2"/>
    <n v="1.2703813808856294E-2"/>
    <n v="1.0276347154963011E-2"/>
    <n v="8.3150116348742701E-3"/>
    <n v="6.7250870185115493E-3"/>
    <n v="5.4765354917403128E-3"/>
    <n v="4.4326480470229272E-3"/>
    <n v="3.58860836771175E-3"/>
    <n v="2.9049429439688898E-3"/>
    <n v="2.350489343470992E-3"/>
    <n v="1.915814585892969E-3"/>
    <n v="1.3170533431974593E-5"/>
    <n v="4.7600409391429416E-6"/>
    <n v="1.6419272517004155E-6"/>
    <n v="5.4166737200570397E-7"/>
    <n v="0.18924597909645174"/>
    <n v="15.357842842152333"/>
    <n v="22.81329392767449"/>
    <s v="A-Irr-Irr-Irrigation-All-All-E"/>
    <m/>
    <n v="0.15792119887978978"/>
    <n v="1.6300745613863233E-2"/>
    <n v="3.2803620297485757E-2"/>
    <n v="4.9503537043193532E-2"/>
    <n v="6.6408667123008747E-2"/>
    <n v="8.3513991578073599E-2"/>
    <n v="9.9211786313782038E-2"/>
    <n v="0.11191560012263833"/>
    <n v="0.12219194727760134"/>
    <n v="0.1305069589124756"/>
    <n v="0.13723204593098715"/>
    <n v="0.14270858142272747"/>
    <n v="0.14714122946975039"/>
    <n v="0.15072983783746213"/>
    <n v="0.15363478078143103"/>
    <n v="0.15598527012490201"/>
    <n v="0.15790108471079498"/>
    <n v="0.15791425524422695"/>
    <n v="0.15791901528516608"/>
    <n v="0.15792065721241777"/>
    <n v="0.15792119887978978"/>
  </r>
  <r>
    <s v="Discretionary"/>
    <x v="1"/>
    <s v="Under $5"/>
    <s v="Under $5"/>
    <s v="Irrigation Hardware"/>
    <s v="Under $5"/>
    <n v="1.2107823431002041"/>
    <s v="Irrigation"/>
    <s v="Ag-Irr_Hardware-7P_v4"/>
    <s v="n/a"/>
    <s v="SC-Retro"/>
    <s v="M_Input"/>
    <s v="Yes"/>
    <s v="Agricultural"/>
    <s v="Washington"/>
    <s v="Wheel/hand line systems: Replace leaking gasket with new gasket "/>
    <n v="9.7536132170617046E-2"/>
    <n v="9.87455791573119E-2"/>
    <n v="9.9924587839857845E-2"/>
    <n v="0.10115248963973954"/>
    <n v="0.10235036030815586"/>
    <n v="9.3928352628675146E-2"/>
    <n v="7.6013753731468667E-2"/>
    <n v="6.1488914561379435E-2"/>
    <n v="4.9753188782332473E-2"/>
    <n v="4.0239814290371455E-2"/>
    <n v="3.276905868067613E-2"/>
    <n v="2.6522918400282404E-2"/>
    <n v="2.1472574835106704E-2"/>
    <n v="1.7381836735743093E-2"/>
    <n v="1.4064242501609111E-2"/>
    <n v="1.1463349535688328E-2"/>
    <n v="7.8806388370731534E-5"/>
    <n v="2.8481886238562185E-5"/>
    <n v="9.8245342409484595E-6"/>
    <n v="3.241087349006121E-6"/>
    <n v="1.1323605230800715"/>
    <n v="0.81509513708708936"/>
    <n v="1.2107823431002041"/>
    <s v="A-Irr-Irr-Irrigation-All-All-E"/>
    <m/>
    <n v="0.9449275076952145"/>
    <n v="9.7536132170617046E-2"/>
    <n v="0.19628171132792893"/>
    <n v="0.29620629916778679"/>
    <n v="0.39735878880752634"/>
    <n v="0.49970914911568221"/>
    <n v="0.59363750174435737"/>
    <n v="0.66965125547582605"/>
    <n v="0.73114017003720544"/>
    <n v="0.78089335881953792"/>
    <n v="0.82113317310990941"/>
    <n v="0.85390223179058555"/>
    <n v="0.88042515019086798"/>
    <n v="0.90189772502597465"/>
    <n v="0.91927956176171777"/>
    <n v="0.93334380426332686"/>
    <n v="0.94480715379901514"/>
    <n v="0.94488596018738591"/>
    <n v="0.94491444207362452"/>
    <n v="0.94492426660786544"/>
    <n v="0.9449275076952145"/>
  </r>
  <r>
    <s v="Discretionary"/>
    <x v="1"/>
    <s v="Under $5"/>
    <s v="Under $5"/>
    <s v="Irrigation Hardware"/>
    <s v="Under $5"/>
    <n v="4.0763594286098543"/>
    <s v="Irrigation"/>
    <s v="Ag-Irr_Hardware-7P_v4"/>
    <s v="n/a"/>
    <s v="SC-Retro"/>
    <s v="M_Input"/>
    <s v="Yes"/>
    <s v="Agricultural"/>
    <s v="Washington"/>
    <s v="Wheel/hand line systems: Replace leaking drain with new drain "/>
    <n v="0.10108928577293537"/>
    <n v="0.10234279182596751"/>
    <n v="0.10356475073479704"/>
    <n v="0.10483738389326808"/>
    <n v="0.10607889191315482"/>
    <n v="9.735007806595819E-2"/>
    <n v="7.8782866437560453E-2"/>
    <n v="6.3728900435478159E-2"/>
    <n v="5.1565652717641401E-2"/>
    <n v="4.170571454621045E-2"/>
    <n v="3.3962806026451041E-2"/>
    <n v="2.7489124471414144E-2"/>
    <n v="2.2254801430815339E-2"/>
    <n v="1.8015041420387335E-2"/>
    <n v="1.4576590211082105E-2"/>
    <n v="1.1880949052820248E-2"/>
    <n v="8.1677234245933425E-5"/>
    <n v="2.9519455746776235E-5"/>
    <n v="1.0182433190316905E-5"/>
    <n v="3.3591572471378681E-6"/>
    <n v="1.1736113988546708"/>
    <n v="2.7441932616653784"/>
    <n v="4.0763594286098543"/>
    <s v="A-Irr-Irr-Irrigation-All-All-E"/>
    <m/>
    <n v="0.97935036723637192"/>
    <n v="0.10108928577293537"/>
    <n v="0.20343207759890286"/>
    <n v="0.3069968283336999"/>
    <n v="0.41183421222696798"/>
    <n v="0.51791310414012282"/>
    <n v="0.61526318220608101"/>
    <n v="0.6940460486436415"/>
    <n v="0.75777494907911969"/>
    <n v="0.80934060179676104"/>
    <n v="0.85104631634297145"/>
    <n v="0.88500912236942253"/>
    <n v="0.91249824684083669"/>
    <n v="0.93475304827165207"/>
    <n v="0.95276808969203941"/>
    <n v="0.96734467990312156"/>
    <n v="0.97922562895594178"/>
    <n v="0.97930730619018769"/>
    <n v="0.97933682564593449"/>
    <n v="0.97934700807912478"/>
    <n v="0.97935036723637192"/>
  </r>
  <r>
    <s v="Discretionary"/>
    <x v="1"/>
    <s v="Under $15"/>
    <s v="Under $10"/>
    <s v="Irrigation Hardware"/>
    <s v="Under $15"/>
    <n v="11.183160939127802"/>
    <s v="Irrigation"/>
    <s v="Ag-Irr_Hardware-7P_v4"/>
    <s v="n/a"/>
    <s v="SC-Retro"/>
    <s v="M_Input"/>
    <s v="Yes"/>
    <s v="Agricultural"/>
    <s v="Washington"/>
    <s v="Wheel/hand line systems: Cut and pipe press repair of leaking hand-lines, wheel-lines, and portable main-lines "/>
    <n v="4.8531411959435909E-2"/>
    <n v="4.9133200944175531E-2"/>
    <n v="4.9719844629987256E-2"/>
    <n v="5.0330816243989225E-2"/>
    <n v="5.0926845157472735E-2"/>
    <n v="4.6736275825653949E-2"/>
    <n v="3.7822442973972567E-2"/>
    <n v="3.0595265335073864E-2"/>
    <n v="2.4755877102725254E-2"/>
    <n v="2.0022272372673875E-2"/>
    <n v="1.6305021031312872E-2"/>
    <n v="1.3197106042701764E-2"/>
    <n v="1.068418802305463E-2"/>
    <n v="8.6487444238447092E-3"/>
    <n v="6.9979968607840806E-3"/>
    <n v="5.7038609833156249E-3"/>
    <n v="3.9211984460948675E-5"/>
    <n v="1.417183687382121E-5"/>
    <n v="4.8884296306009366E-6"/>
    <n v="1.6126797508843332E-6"/>
    <n v="0.56343278956428222"/>
    <n v="7.5284712819692761"/>
    <n v="11.183160939127802"/>
    <s v="A-Irr-Irr-Irrigation-All-All-E"/>
    <m/>
    <n v="0.47017105484089006"/>
    <n v="4.8531411959435909E-2"/>
    <n v="9.7664612903611447E-2"/>
    <n v="0.14738445753359869"/>
    <n v="0.19771527377758791"/>
    <n v="0.24864211893506064"/>
    <n v="0.29537839476071459"/>
    <n v="0.33320083773468717"/>
    <n v="0.36379610306976101"/>
    <n v="0.38855198017248627"/>
    <n v="0.40857425254516017"/>
    <n v="0.42487927357647304"/>
    <n v="0.43807637961917478"/>
    <n v="0.44876056764222944"/>
    <n v="0.45740931206607416"/>
    <n v="0.46440730892685822"/>
    <n v="0.47011116991017382"/>
    <n v="0.47015038189463476"/>
    <n v="0.47016455373150856"/>
    <n v="0.47016944216113915"/>
    <n v="0.47017105484089006"/>
  </r>
  <r>
    <s v="Discretionary"/>
    <x v="1"/>
    <s v="Under $40"/>
    <s v="Under $25"/>
    <s v="Irrigation Hardware"/>
    <s v="Under $40"/>
    <n v="35.897324986327412"/>
    <s v="Irrigation"/>
    <s v="Ag-Irr_Hardware-7P_v4"/>
    <s v="n/a"/>
    <s v="SC-Retro"/>
    <s v="M_Input"/>
    <s v="Yes"/>
    <s v="Agricultural"/>
    <s v="Washington"/>
    <s v="Thunderbird wheel line systems: Replace leaking hub with new hub "/>
    <n v="9.8124998311572408E-3"/>
    <n v="9.9341747232062419E-3"/>
    <n v="1.0052787407971903E-2"/>
    <n v="1.0176318923276818E-2"/>
    <n v="1.02968291943938E-2"/>
    <n v="9.4495437106066425E-3"/>
    <n v="7.647268033459745E-3"/>
    <n v="6.1860148677634454E-3"/>
    <n v="5.0053569447696816E-3"/>
    <n v="4.0482758762605394E-3"/>
    <n v="3.2966899098361285E-3"/>
    <n v="2.6683048274798306E-3"/>
    <n v="2.1602213687890053E-3"/>
    <n v="1.7486778103557312E-3"/>
    <n v="1.4149154175089203E-3"/>
    <n v="1.1532558538068028E-3"/>
    <n v="7.9282175269081235E-6"/>
    <n v="2.8653843215563299E-6"/>
    <n v="9.8838490347218139E-7"/>
    <n v="3.2606551394980587E-7"/>
    <n v="0.11391970538769869"/>
    <n v="24.165974336783666"/>
    <n v="35.897324986327412"/>
    <s v="A-Irr-Irr-Irrigation-All-All-E"/>
    <m/>
    <n v="9.5063242752908367E-2"/>
    <n v="9.8124998311572408E-3"/>
    <n v="1.9746674554363484E-2"/>
    <n v="2.9799461962335388E-2"/>
    <n v="3.9975780885612204E-2"/>
    <n v="5.0272610080006004E-2"/>
    <n v="5.9722153790612645E-2"/>
    <n v="6.7369421824072392E-2"/>
    <n v="7.355543669183584E-2"/>
    <n v="7.8560793636605522E-2"/>
    <n v="8.2609069512866062E-2"/>
    <n v="8.5905759422702191E-2"/>
    <n v="8.8574064250182022E-2"/>
    <n v="9.0734285618971025E-2"/>
    <n v="9.2482963429326756E-2"/>
    <n v="9.3897878846835675E-2"/>
    <n v="9.5051134700642484E-2"/>
    <n v="9.5059062918169387E-2"/>
    <n v="9.5061928302490939E-2"/>
    <n v="9.5062916687394416E-2"/>
    <n v="9.5063242752908367E-2"/>
  </r>
  <r>
    <s v="Discretionary"/>
    <x v="1"/>
    <s v="Under $5"/>
    <s v="Under $5"/>
    <s v="Irrigation Hardware"/>
    <s v="Under $5"/>
    <n v="4.0515956690160362"/>
    <s v="Irrigation"/>
    <s v="Ag-Irr_Hardware-7P_v4"/>
    <s v="n/a"/>
    <s v="SC-Retro"/>
    <s v="M_Input"/>
    <s v="Yes"/>
    <s v="Agricultural"/>
    <s v="Washington"/>
    <s v="Wheel line systems: Rebuild or replace leaking or malfunctioning leveler with new or rebuilt leveler. "/>
    <n v="2.8255240736345683E-3"/>
    <n v="2.8605605416658544E-3"/>
    <n v="2.8947152425076966E-3"/>
    <n v="2.9302863279958508E-3"/>
    <n v="2.9649874416794474E-3"/>
    <n v="2.721010313233537E-3"/>
    <n v="2.2020423233503682E-3"/>
    <n v="1.7812722781637607E-3"/>
    <n v="1.4413000548212775E-3"/>
    <n v="1.1657071227423629E-3"/>
    <n v="9.4928681414831672E-4"/>
    <n v="7.6834238528088086E-4"/>
    <n v="6.2203898974980208E-4"/>
    <n v="5.0353440358816206E-4"/>
    <n v="4.0742702095482926E-4"/>
    <n v="3.3208175633739708E-4"/>
    <n v="2.2829421522291646E-6"/>
    <n v="8.2509172179192126E-7"/>
    <n v="2.8460691840320457E-7"/>
    <n v="9.3891054787264133E-8"/>
    <n v="3.2803350376856909E-2"/>
    <n v="2.727522371033432"/>
    <n v="4.0515956690160362"/>
    <s v="A-Irr-Irr-Irrigation-All-All-E"/>
    <m/>
    <n v="2.7373603621701329E-2"/>
    <n v="2.8255240736345683E-3"/>
    <n v="5.6860846153004227E-3"/>
    <n v="8.5807998578081197E-3"/>
    <n v="1.151108618580397E-2"/>
    <n v="1.4476073627483417E-2"/>
    <n v="1.7197083940716954E-2"/>
    <n v="1.9399126264067323E-2"/>
    <n v="2.1180398542231083E-2"/>
    <n v="2.2621698597052362E-2"/>
    <n v="2.3787405719794725E-2"/>
    <n v="2.473669253394304E-2"/>
    <n v="2.5505034919223922E-2"/>
    <n v="2.6127073908973723E-2"/>
    <n v="2.6630608312561886E-2"/>
    <n v="2.7038035333516716E-2"/>
    <n v="2.7370117089854113E-2"/>
    <n v="2.7372400032006344E-2"/>
    <n v="2.7373225123728136E-2"/>
    <n v="2.7373509730646541E-2"/>
    <n v="2.7373603621701329E-2"/>
  </r>
  <r>
    <s v="Discretionary"/>
    <x v="1"/>
    <s v="Under $15"/>
    <s v="Under $10"/>
    <s v="Irrigation Hardware"/>
    <s v="Under $15"/>
    <n v="14.259967315471194"/>
    <s v="Irrigation"/>
    <s v="Ag-Irr_Hardware-7P_v4"/>
    <s v="n/a"/>
    <s v="SC-Retro"/>
    <s v="M_Input"/>
    <s v="Yes"/>
    <s v="Agricultural"/>
    <s v="Washington"/>
    <s v="Center pivot/linear move systems: Install new sprinkler package on an existing system. "/>
    <n v="0.18897441488038352"/>
    <n v="0.19131769558624234"/>
    <n v="0.19360200265239985"/>
    <n v="0.19598103921043464"/>
    <n v="0.19830189101815612"/>
    <n v="0.18198441012231828"/>
    <n v="0.14727521293481474"/>
    <n v="0.11913361122973735"/>
    <n v="9.6395864069407214E-2"/>
    <n v="7.7963880576238875E-2"/>
    <n v="6.3489432608721294E-2"/>
    <n v="5.1387653724528609E-2"/>
    <n v="4.1602708402886074E-2"/>
    <n v="3.3676980556677581E-2"/>
    <n v="2.7249204354630581E-2"/>
    <n v="2.2210023330498773E-2"/>
    <n v="1.5268588983151824E-4"/>
    <n v="5.5183116931546589E-5"/>
    <n v="1.903484963303504E-5"/>
    <n v="6.2795455563405863E-6"/>
    <n v="2.1939271377747542"/>
    <n v="9.5997683482071317"/>
    <n v="14.259967315471194"/>
    <s v="A-Irr-Irr-Irrigation-All-All-E"/>
    <m/>
    <n v="1.8307792086600281"/>
    <n v="0.18897441488038352"/>
    <n v="0.38029211046662587"/>
    <n v="0.57389411311902572"/>
    <n v="0.76987515232946035"/>
    <n v="0.96817704334761645"/>
    <n v="1.1501614534699347"/>
    <n v="1.2974366664047494"/>
    <n v="1.4165702776344868"/>
    <n v="1.512966141703894"/>
    <n v="1.5909300222801328"/>
    <n v="1.654419454888854"/>
    <n v="1.7058071086133826"/>
    <n v="1.7474098170162686"/>
    <n v="1.7810867975729463"/>
    <n v="1.8083360019275769"/>
    <n v="1.8305460252580756"/>
    <n v="1.8306987111479072"/>
    <n v="1.8307538942648387"/>
    <n v="1.8307729291144716"/>
    <n v="1.8307792086600281"/>
  </r>
  <r>
    <s v="Discretionary"/>
    <x v="1"/>
    <s v="Under $35"/>
    <s v="Under $25"/>
    <s v="Irrigation Hardware"/>
    <s v="Under $35"/>
    <n v="30.484236297912958"/>
    <s v="Irrigation"/>
    <s v="Ag-Irr_Hardware-7P_v4"/>
    <s v="n/a"/>
    <s v="SC-Retro"/>
    <s v="M_Input"/>
    <s v="Yes"/>
    <s v="Agricultural"/>
    <s v="Washington"/>
    <s v="Center pivot/linear move systems: New gooseneck elbows "/>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20.521898841554389"/>
    <n v="30.484236297912958"/>
    <s v="A-Irr-Irr-Irrigation-All-All-E"/>
    <m/>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r>
  <r>
    <s v="Discretionary"/>
    <x v="1"/>
    <s v="Under $50"/>
    <s v="Under $35"/>
    <s v="Irrigation Hardware"/>
    <s v="Under $50"/>
    <n v="47.55540862474421"/>
    <s v="Irrigation"/>
    <s v="Ag-Irr_Hardware-7P_v4"/>
    <s v="n/a"/>
    <s v="SC-Retro"/>
    <s v="M_Input"/>
    <s v="Yes"/>
    <s v="Agricultural"/>
    <s v="Washington"/>
    <s v="Center pivot/linear move systems: New drop tubes (3 feet minimum) "/>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32.014162192824848"/>
    <n v="47.55540862474421"/>
    <s v="A-Irr-Irr-Irrigation-All-All-E"/>
    <m/>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r>
  <r>
    <s v="Discretionary"/>
    <x v="1"/>
    <s v="Under $10"/>
    <s v="Under $10"/>
    <s v="Irrigation Hardware"/>
    <s v="Under $10"/>
    <n v="9.6025344338425818"/>
    <s v="Irrigation"/>
    <s v="Ag-Irr_Hardware-7P_v4"/>
    <s v="n/a"/>
    <s v="SC-Retro"/>
    <s v="M_Input"/>
    <s v="Yes"/>
    <s v="Agricultural"/>
    <s v="Washington"/>
    <s v="Center pivot/linear move systems: Replace leaking pivot boot gasket with new pivot boot gasket "/>
    <n v="2.4006157277410806E-2"/>
    <n v="2.4303833368672031E-2"/>
    <n v="2.4594017808374034E-2"/>
    <n v="2.4896236105052146E-2"/>
    <n v="2.5191062965868156E-2"/>
    <n v="2.3118189698846374E-2"/>
    <n v="1.8708944949056869E-2"/>
    <n v="1.5134007479357805E-2"/>
    <n v="1.2245542737660398E-2"/>
    <n v="9.9040559551680681E-3"/>
    <n v="8.0653103523208747E-3"/>
    <n v="6.5279741609942923E-3"/>
    <n v="5.2849543771208958E-3"/>
    <n v="4.2781182435920832E-3"/>
    <n v="3.4615727522460133E-3"/>
    <n v="2.8214259244798089E-3"/>
    <n v="1.9396284347047517E-5"/>
    <n v="7.0101266616170526E-6"/>
    <n v="2.4180712205498599E-6"/>
    <n v="7.9771517404405322E-7"/>
    <n v="0.27870312474806697"/>
    <n v="6.4643981350896302"/>
    <n v="9.6025344338425818"/>
    <s v="A-Irr-Irr-Irrigation-All-All-E"/>
    <m/>
    <n v="0.23257102635362401"/>
    <n v="2.4006157277410806E-2"/>
    <n v="4.8309990646082837E-2"/>
    <n v="7.2904008454456867E-2"/>
    <n v="9.7800244559509017E-2"/>
    <n v="0.12299130752537718"/>
    <n v="0.14610949722422356"/>
    <n v="0.16481844217328043"/>
    <n v="0.17995244965263824"/>
    <n v="0.19219799239029864"/>
    <n v="0.20210204834546672"/>
    <n v="0.2101673586977876"/>
    <n v="0.2166953328587819"/>
    <n v="0.2219802872359028"/>
    <n v="0.22625840547949488"/>
    <n v="0.2297199782317409"/>
    <n v="0.23254140415622071"/>
    <n v="0.23256080044056776"/>
    <n v="0.23256781056722939"/>
    <n v="0.23257022863844995"/>
    <n v="0.23257102635362401"/>
  </r>
  <r>
    <s v="Discretionary"/>
    <x v="1"/>
    <s v="Under $85"/>
    <s v="Under $60"/>
    <s v="Irrigation Hardware"/>
    <s v="Under $85"/>
    <n v="82.498304542045176"/>
    <s v="Irrigation"/>
    <s v="Ag-Irr_Hardware-7P_v4"/>
    <s v="n/a"/>
    <s v="SC-Retro"/>
    <s v="M_Input"/>
    <s v="Yes"/>
    <s v="Agricultural"/>
    <s v="Washington"/>
    <s v="Center pivot/linear move systems: Replace leaking tower gasket with new tower gasket "/>
    <n v="6.0015393193527016E-3"/>
    <n v="6.0759583421680077E-3"/>
    <n v="6.1485044520935084E-3"/>
    <n v="6.2240590262630366E-3"/>
    <n v="6.2977657414670391E-3"/>
    <n v="5.7795474247115935E-3"/>
    <n v="4.6772362372642174E-3"/>
    <n v="3.7835018698394512E-3"/>
    <n v="3.0613856844150995E-3"/>
    <n v="2.476013988792017E-3"/>
    <n v="2.0163275880802187E-3"/>
    <n v="1.6319935402485731E-3"/>
    <n v="1.321238594280224E-3"/>
    <n v="1.0695295608980208E-3"/>
    <n v="8.6539318806150333E-4"/>
    <n v="7.0535648111995223E-4"/>
    <n v="4.8490710867618793E-6"/>
    <n v="1.7525316654042631E-6"/>
    <n v="6.0451780513746497E-7"/>
    <n v="1.994287935110133E-7"/>
    <n v="6.9675781187016742E-2"/>
    <n v="55.53761766790619"/>
    <n v="82.498304542045176"/>
    <s v="A-Irr-Irr-Irrigation-All-All-E"/>
    <m/>
    <n v="5.8142756588406001E-2"/>
    <n v="6.0015393193527016E-3"/>
    <n v="1.2077497661520709E-2"/>
    <n v="1.8226002113614217E-2"/>
    <n v="2.4450061139877254E-2"/>
    <n v="3.0747826881344295E-2"/>
    <n v="3.652737430605589E-2"/>
    <n v="4.1204610543320107E-2"/>
    <n v="4.4988112413159559E-2"/>
    <n v="4.804949809757466E-2"/>
    <n v="5.0525512086366679E-2"/>
    <n v="5.2541839674446901E-2"/>
    <n v="5.4173833214695474E-2"/>
    <n v="5.5495071808975699E-2"/>
    <n v="5.6564601369873721E-2"/>
    <n v="5.7429994557935224E-2"/>
    <n v="5.8135351039055178E-2"/>
    <n v="5.814020011014194E-2"/>
    <n v="5.8141952641807347E-2"/>
    <n v="5.8142557159612487E-2"/>
    <n v="5.8142756588406001E-2"/>
  </r>
  <r>
    <s v="Discretionary"/>
    <x v="1"/>
    <s v="Under $10"/>
    <s v="Under $10"/>
    <s v="Irrigation Hardware"/>
    <s v="Under $10"/>
    <n v="9.2144578613875296"/>
    <s v="Irrigation"/>
    <s v="Ag-Irr_Hardware-7P_v4"/>
    <s v="n/a"/>
    <s v="SC-Retro"/>
    <s v="M_Input"/>
    <s v="Yes"/>
    <s v="Agricultural"/>
    <s v="Oregon"/>
    <s v="Wheel/hand line systems: Replace worn nozzle with new flow controlling type nozzle for impact sprinklers "/>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6.2031461199540265"/>
    <n v="9.2144578613875296"/>
    <s v="A-Irr-Irr-Irrigation-All-All-E"/>
    <m/>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r>
  <r>
    <s v="Discretionary"/>
    <x v="1"/>
    <s v="Under $5"/>
    <s v="Under $5"/>
    <s v="Irrigation Hardware"/>
    <s v="Under $5"/>
    <n v="3.4418710246947537"/>
    <s v="Irrigation"/>
    <s v="Ag-Irr_Hardware-7P_v4"/>
    <s v="n/a"/>
    <s v="SC-Retro"/>
    <s v="M_Input"/>
    <s v="Yes"/>
    <s v="Agricultural"/>
    <s v="Oregon"/>
    <s v="Wheel/hand line systems: Replace worn nozzle with new nozzle "/>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2.3170575212769453"/>
    <n v="3.4418710246947537"/>
    <s v="A-Irr-Irr-Irrigation-All-All-E"/>
    <m/>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r>
  <r>
    <s v="Discretionary"/>
    <x v="1"/>
    <s v="Under $25"/>
    <s v="Under $20"/>
    <s v="Irrigation Hardware"/>
    <s v="Under $25"/>
    <n v="22.81329392767449"/>
    <s v="Irrigation"/>
    <s v="Ag-Irr_Hardware-7P_v4"/>
    <s v="n/a"/>
    <s v="SC-Retro"/>
    <s v="M_Input"/>
    <s v="Yes"/>
    <s v="Agricultural"/>
    <s v="Oregon"/>
    <s v="Wheel/hand line systems: Rebuild or replace leaking impact sprinkler with new or rebuilt impact sprinkler "/>
    <n v="3.991975897654311E-2"/>
    <n v="4.0401942885309593E-2"/>
    <n v="4.0889793009297008E-2"/>
    <n v="4.141412319555815E-2"/>
    <n v="4.1913769936801133E-2"/>
    <n v="3.8528136859113812E-2"/>
    <n v="3.1188196360233789E-2"/>
    <n v="2.5245268231149295E-2"/>
    <n v="2.0419594074027596E-2"/>
    <n v="1.6526626254246054E-2"/>
    <n v="1.3480745298103804E-2"/>
    <n v="1.0914595435546771E-2"/>
    <n v="8.8418328094252187E-3"/>
    <n v="7.1618596854300708E-3"/>
    <n v="5.7968288007015653E-3"/>
    <n v="4.7345996423204815E-3"/>
    <n v="3.2538560757749628E-5"/>
    <n v="1.1767001148016684E-5"/>
    <n v="4.0612799112815216E-6"/>
    <n v="1.340570269067799E-6"/>
    <n v="0.46836406663729768"/>
    <n v="15.357842842152333"/>
    <n v="22.81329392767449"/>
    <s v="A-Irr-Irr-Irrigation-All-All-E"/>
    <m/>
    <n v="0.38742737886589362"/>
    <n v="3.991975897654311E-2"/>
    <n v="8.0321701861852696E-2"/>
    <n v="0.12121149487114971"/>
    <n v="0.16262561806670786"/>
    <n v="0.20453938800350899"/>
    <n v="0.24306752486262279"/>
    <n v="0.27425572122285657"/>
    <n v="0.29950098945400588"/>
    <n v="0.31992058352803349"/>
    <n v="0.33644720978227954"/>
    <n v="0.34992795508038332"/>
    <n v="0.36084255051593012"/>
    <n v="0.36968438332535536"/>
    <n v="0.37684624301078545"/>
    <n v="0.38264307181148705"/>
    <n v="0.38737767145380753"/>
    <n v="0.38741021001456527"/>
    <n v="0.38742197701571329"/>
    <n v="0.38742603829562455"/>
    <n v="0.38742737886589362"/>
  </r>
  <r>
    <s v="Discretionary"/>
    <x v="1"/>
    <s v="Under $5"/>
    <s v="Under $5"/>
    <s v="Irrigation Hardware"/>
    <s v="Under $5"/>
    <n v="1.2107823431002041"/>
    <s v="Irrigation"/>
    <s v="Ag-Irr_Hardware-7P_v4"/>
    <s v="n/a"/>
    <s v="SC-Retro"/>
    <s v="M_Input"/>
    <s v="Yes"/>
    <s v="Agricultural"/>
    <s v="Oregon"/>
    <s v="Wheel/hand line systems: Replace leaking gasket with new gasket "/>
    <n v="0.23886139812180707"/>
    <n v="0.24174656390318058"/>
    <n v="0.24466563369911801"/>
    <n v="0.24780298333696013"/>
    <n v="0.25079263864150331"/>
    <n v="0.23053457418427492"/>
    <n v="0.18661576067832278"/>
    <n v="0.15105602389021594"/>
    <n v="0.12218141879233275"/>
    <n v="9.8887697584681647E-2"/>
    <n v="8.0662552885681096E-2"/>
    <n v="6.5307897455005079E-2"/>
    <n v="5.2905443343472337E-2"/>
    <n v="4.2853260176726922E-2"/>
    <n v="3.4685545892748228E-2"/>
    <n v="2.8329657270130402E-2"/>
    <n v="1.9469571747751275E-4"/>
    <n v="7.0408299498194197E-5"/>
    <n v="2.430082301706116E-5"/>
    <n v="8.021353258626073E-6"/>
    <n v="2.8024742296850405"/>
    <n v="0.81509513708708936"/>
    <n v="1.2107823431002041"/>
    <s v="A-Irr-Irr-Irrigation-All-All-E"/>
    <m/>
    <n v="2.3181864760494126"/>
    <n v="0.23886139812180707"/>
    <n v="0.48060796202498768"/>
    <n v="0.72527359572410566"/>
    <n v="0.97307657906106582"/>
    <n v="1.2238692177025692"/>
    <n v="1.4544037918868442"/>
    <n v="1.641019552565167"/>
    <n v="1.7920755764553828"/>
    <n v="1.9142569952477155"/>
    <n v="2.0131446928323973"/>
    <n v="2.0938072457180783"/>
    <n v="2.1591151431730835"/>
    <n v="2.2120205865165556"/>
    <n v="2.2548738466932825"/>
    <n v="2.2895593925860309"/>
    <n v="2.3178890498561615"/>
    <n v="2.3180837455736389"/>
    <n v="2.3181541538731372"/>
    <n v="2.3181784546961541"/>
    <n v="2.3181864760494126"/>
  </r>
  <r>
    <s v="Discretionary"/>
    <x v="1"/>
    <s v="Under $5"/>
    <s v="Under $5"/>
    <s v="Irrigation Hardware"/>
    <s v="Under $5"/>
    <n v="4.0763594286098543"/>
    <s v="Irrigation"/>
    <s v="Ag-Irr_Hardware-7P_v4"/>
    <s v="n/a"/>
    <s v="SC-Retro"/>
    <s v="M_Input"/>
    <s v="Yes"/>
    <s v="Agricultural"/>
    <s v="Oregon"/>
    <s v="Wheel/hand line systems: Replace leaking drain with new drain "/>
    <n v="0.24756290410019322"/>
    <n v="0.25055317387699111"/>
    <n v="0.25357858276112116"/>
    <n v="0.25683022322554572"/>
    <n v="0.25992878898489802"/>
    <n v="0.23893274145308671"/>
    <n v="0.19341400505758177"/>
    <n v="0.15655885902928551"/>
    <n v="0.12663237802822833"/>
    <n v="0.10249008749987067"/>
    <n v="8.3601017165324629E-2"/>
    <n v="6.7687005442352469E-2"/>
    <n v="5.4832741078318703E-2"/>
    <n v="4.4414365916512349E-2"/>
    <n v="3.5949109144586128E-2"/>
    <n v="2.9361681213890302E-2"/>
    <n v="2.0178830741844929E-4"/>
    <n v="7.2973210546312231E-5"/>
    <n v="2.5186080151220746E-5"/>
    <n v="8.3135639460100973E-6"/>
    <n v="2.9045658462276265"/>
    <n v="2.7441932616653784"/>
    <n v="4.0763594286098543"/>
    <s v="A-Irr-Irr-Irrigation-All-All-E"/>
    <m/>
    <n v="2.4026359251398488"/>
    <n v="0.24756290410019322"/>
    <n v="0.49811607797718432"/>
    <n v="0.75169466073830549"/>
    <n v="1.0085248839638512"/>
    <n v="1.2684536729487492"/>
    <n v="1.5073864144018359"/>
    <n v="1.7008004194594175"/>
    <n v="1.857359278488703"/>
    <n v="1.9839916565169313"/>
    <n v="2.086481744016802"/>
    <n v="2.1700827611821265"/>
    <n v="2.2377697666244791"/>
    <n v="2.2926025077027976"/>
    <n v="2.33701687361931"/>
    <n v="2.3729659827638963"/>
    <n v="2.4023276639777866"/>
    <n v="2.4025294522852052"/>
    <n v="2.4026024254957514"/>
    <n v="2.4026276115759027"/>
    <n v="2.4026359251398488"/>
  </r>
  <r>
    <s v="Discretionary"/>
    <x v="1"/>
    <s v="Under $15"/>
    <s v="Under $10"/>
    <s v="Irrigation Hardware"/>
    <s v="Under $15"/>
    <n v="11.183160939127802"/>
    <s v="Irrigation"/>
    <s v="Ag-Irr_Hardware-7P_v4"/>
    <s v="n/a"/>
    <s v="SC-Retro"/>
    <s v="M_Input"/>
    <s v="Yes"/>
    <s v="Agricultural"/>
    <s v="Oregon"/>
    <s v="Wheel/hand line systems: Cut and pipe press repair of leaking hand-lines, wheel-lines, and portable main-lines "/>
    <n v="0.11885114424240463"/>
    <n v="0.12028672679003087"/>
    <n v="0.12173917908286092"/>
    <n v="0.12330024167932065"/>
    <n v="0.12478781546323585"/>
    <n v="0.11470793583509192"/>
    <n v="9.285509029372338E-2"/>
    <n v="7.5161501294173011E-2"/>
    <n v="6.0794257853351484E-2"/>
    <n v="4.9203915332702276E-2"/>
    <n v="4.0135563064434047E-2"/>
    <n v="3.2495490697223489E-2"/>
    <n v="2.6324355996680985E-2"/>
    <n v="2.1322654252924601E-2"/>
    <n v="1.7258614621033674E-2"/>
    <n v="1.4096091746198152E-2"/>
    <n v="9.6875464111192264E-5"/>
    <n v="3.5033316497858718E-5"/>
    <n v="1.2091449871431541E-5"/>
    <n v="3.9912142382842949E-6"/>
    <n v="1.3944374081661624"/>
    <n v="7.5284712819692761"/>
    <n v="11.183160939127802"/>
    <s v="A-Irr-Irr-Irrigation-All-All-E"/>
    <m/>
    <n v="1.1534685696901084"/>
    <n v="0.11885114424240463"/>
    <n v="0.2391378710324355"/>
    <n v="0.36087705011529642"/>
    <n v="0.48417729179461705"/>
    <n v="0.60896510725785291"/>
    <n v="0.72367304309294478"/>
    <n v="0.81652813338666819"/>
    <n v="0.89168963468084117"/>
    <n v="0.95248389253419263"/>
    <n v="1.0016878078668949"/>
    <n v="1.0418233709313289"/>
    <n v="1.0743188616285524"/>
    <n v="1.1006432176252334"/>
    <n v="1.121965871878158"/>
    <n v="1.1392244864991916"/>
    <n v="1.1533205782453897"/>
    <n v="1.153417453709501"/>
    <n v="1.1534524870259988"/>
    <n v="1.1534645784758701"/>
    <n v="1.1534685696901084"/>
  </r>
  <r>
    <s v="Discretionary"/>
    <x v="1"/>
    <s v="Under $40"/>
    <s v="Under $25"/>
    <s v="Irrigation Hardware"/>
    <s v="Under $40"/>
    <n v="35.897324986327412"/>
    <s v="Irrigation"/>
    <s v="Ag-Irr_Hardware-7P_v4"/>
    <s v="n/a"/>
    <s v="SC-Retro"/>
    <s v="M_Input"/>
    <s v="Yes"/>
    <s v="Agricultural"/>
    <s v="Oregon"/>
    <s v="Thunderbird wheel line systems: Replace leaking hub with new hub "/>
    <n v="3.3164890550629961E-2"/>
    <n v="3.3565483564453304E-2"/>
    <n v="3.3970784006689472E-2"/>
    <n v="3.440639167781695E-2"/>
    <n v="3.4821492618106679E-2"/>
    <n v="3.2008746415604042E-2"/>
    <n v="2.591080570818317E-2"/>
    <n v="2.097348729733901E-2"/>
    <n v="1.6964371026171494E-2"/>
    <n v="1.3730136778012721E-2"/>
    <n v="1.1199652848987421E-2"/>
    <n v="9.0677241622880208E-3"/>
    <n v="7.3456960890937156E-3"/>
    <n v="5.9499931536617211E-3"/>
    <n v="4.8159407182035837E-3"/>
    <n v="3.93345257998369E-3"/>
    <n v="2.7032673389633705E-5"/>
    <n v="9.7758933217112261E-6"/>
    <n v="3.3740660566680487E-6"/>
    <n v="1.1137308287654411E-6"/>
    <n v="0.38911164310889884"/>
    <n v="24.165974336783666"/>
    <n v="35.897324986327412"/>
    <s v="A-Irr-Irr-Irrigation-All-All-E"/>
    <m/>
    <n v="0.32187034555882166"/>
    <n v="3.3164890550629961E-2"/>
    <n v="6.6730374115083257E-2"/>
    <n v="0.10070115812177273"/>
    <n v="0.13510754979958967"/>
    <n v="0.16992904241769635"/>
    <n v="0.20193778883330038"/>
    <n v="0.22784859454148354"/>
    <n v="0.24882208183882254"/>
    <n v="0.26578645286499403"/>
    <n v="0.27951658964300674"/>
    <n v="0.29071624249199418"/>
    <n v="0.2997839666542822"/>
    <n v="0.30712966274337589"/>
    <n v="0.31307965589703762"/>
    <n v="0.31789559661524119"/>
    <n v="0.32182904919522487"/>
    <n v="0.32185608186861453"/>
    <n v="0.32186585776193621"/>
    <n v="0.32186923182799287"/>
    <n v="0.32187034555882166"/>
  </r>
  <r>
    <s v="Discretionary"/>
    <x v="1"/>
    <s v="Under $5"/>
    <s v="Under $5"/>
    <s v="Irrigation Hardware"/>
    <s v="Under $5"/>
    <n v="4.0515956690160362"/>
    <s v="Irrigation"/>
    <s v="Ag-Irr_Hardware-7P_v4"/>
    <s v="n/a"/>
    <s v="SC-Retro"/>
    <s v="M_Input"/>
    <s v="Yes"/>
    <s v="Agricultural"/>
    <s v="Oregon"/>
    <s v="Wheel line systems: Rebuild or replace leaking or malfunctioning leveler with new or rebuilt leveler. "/>
    <n v="9.5498800777262336E-3"/>
    <n v="9.6652314381098191E-3"/>
    <n v="9.7819383095796922E-3"/>
    <n v="9.9073721931576958E-3"/>
    <n v="1.0026901132771311E-2"/>
    <n v="9.2169666364709801E-3"/>
    <n v="7.4610554451449403E-3"/>
    <n v="6.0393471884229531E-3"/>
    <n v="4.884916132820283E-3"/>
    <n v="3.9536135203168737E-3"/>
    <n v="3.224956869877661E-3"/>
    <n v="2.6110648004567683E-3"/>
    <n v="2.1152042287362555E-3"/>
    <n v="1.7133094708700078E-3"/>
    <n v="1.3867573677070187E-3"/>
    <n v="1.132643582010964E-3"/>
    <n v="7.7840989300789154E-6"/>
    <n v="2.8149831742234904E-6"/>
    <n v="9.7156739191754878E-7"/>
    <n v="3.2070046597438816E-7"/>
    <n v="0.11204528243095345"/>
    <n v="2.727522371033432"/>
    <n v="4.0515956690160362"/>
    <s v="A-Irr-Irr-Irrigation-All-All-E"/>
    <m/>
    <n v="9.2683049744141668E-2"/>
    <n v="9.5498800777262336E-3"/>
    <n v="1.9215111515836054E-2"/>
    <n v="2.8997049825415747E-2"/>
    <n v="3.8904422018573442E-2"/>
    <n v="4.8931323151344755E-2"/>
    <n v="5.8148289787815735E-2"/>
    <n v="6.5609345232960678E-2"/>
    <n v="7.1648692421383636E-2"/>
    <n v="7.6533608554203922E-2"/>
    <n v="8.0487222074520789E-2"/>
    <n v="8.3712178944398447E-2"/>
    <n v="8.6323243744855213E-2"/>
    <n v="8.8438447973591475E-2"/>
    <n v="9.0151757444461481E-2"/>
    <n v="9.1538514812168501E-2"/>
    <n v="9.267115839417947E-2"/>
    <n v="9.2678942493109553E-2"/>
    <n v="9.268175747628378E-2"/>
    <n v="9.2682729043675693E-2"/>
    <n v="9.2683049744141668E-2"/>
  </r>
  <r>
    <s v="Discretionary"/>
    <x v="1"/>
    <s v="Under $15"/>
    <s v="Under $10"/>
    <s v="Irrigation Hardware"/>
    <s v="Under $15"/>
    <n v="14.259967315471194"/>
    <s v="Irrigation"/>
    <s v="Ag-Irr_Hardware-7P_v4"/>
    <s v="n/a"/>
    <s v="SC-Retro"/>
    <s v="M_Input"/>
    <s v="Yes"/>
    <s v="Agricultural"/>
    <s v="Oregon"/>
    <s v="Center pivot/linear move systems: Install new sprinkler package on an existing system. "/>
    <n v="0.11418821990769587"/>
    <n v="0.11556747979357174"/>
    <n v="0.11696294756863036"/>
    <n v="0.11846276450510562"/>
    <n v="0.11989197583873974"/>
    <n v="0.11020756329935304"/>
    <n v="8.9212077322396041E-2"/>
    <n v="7.2212666466777237E-2"/>
    <n v="5.8409097608055266E-2"/>
    <n v="4.7273482642042945E-2"/>
    <n v="3.8560911891377739E-2"/>
    <n v="3.1220584887050203E-2"/>
    <n v="2.5291564255760877E-2"/>
    <n v="2.0486095850140041E-2"/>
    <n v="1.6581501963744964E-2"/>
    <n v="1.3543055343842815E-2"/>
    <n v="9.307471854900381E-5"/>
    <n v="3.3658843369604718E-5"/>
    <n v="1.1617062214444236E-5"/>
    <n v="3.8346256743679302E-6"/>
    <n v="1.3397290066171987"/>
    <n v="9.5997683482071317"/>
    <n v="14.259967315471194"/>
    <s v="A-Irr-Irr-Irrigation-All-All-E"/>
    <m/>
    <n v="1.1082141743940919"/>
    <n v="0.11418821990769587"/>
    <n v="0.22975569970126761"/>
    <n v="0.34671864726989798"/>
    <n v="0.46518141177500361"/>
    <n v="0.58507338761374339"/>
    <n v="0.69528095091309638"/>
    <n v="0.78449302823549238"/>
    <n v="0.85670569470226965"/>
    <n v="0.91511479231032489"/>
    <n v="0.96238827495236778"/>
    <n v="1.0009491868437455"/>
    <n v="1.0321697717307956"/>
    <n v="1.0574613359865566"/>
    <n v="1.0779474318366966"/>
    <n v="1.0945289338004416"/>
    <n v="1.1080719891442845"/>
    <n v="1.1081650638628335"/>
    <n v="1.1081987227062031"/>
    <n v="1.1082103397684175"/>
    <n v="1.1082141743940919"/>
  </r>
  <r>
    <s v="Discretionary"/>
    <x v="1"/>
    <s v="Under $35"/>
    <s v="Under $25"/>
    <s v="Irrigation Hardware"/>
    <s v="Under $35"/>
    <n v="30.484236297912958"/>
    <s v="Irrigation"/>
    <s v="Ag-Irr_Hardware-7P_v4"/>
    <s v="n/a"/>
    <s v="SC-Retro"/>
    <s v="M_Input"/>
    <s v="Yes"/>
    <s v="Agricultural"/>
    <s v="Oregon"/>
    <s v="Center pivot/linear move systems: New gooseneck elbows "/>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20.521898841554389"/>
    <n v="30.484236297912958"/>
    <s v="A-Irr-Irr-Irrigation-All-All-E"/>
    <m/>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r>
  <r>
    <s v="Discretionary"/>
    <x v="1"/>
    <s v="Under $50"/>
    <s v="Under $35"/>
    <s v="Irrigation Hardware"/>
    <s v="Under $50"/>
    <n v="47.55540862474421"/>
    <s v="Irrigation"/>
    <s v="Ag-Irr_Hardware-7P_v4"/>
    <s v="n/a"/>
    <s v="SC-Retro"/>
    <s v="M_Input"/>
    <s v="Yes"/>
    <s v="Agricultural"/>
    <s v="Oregon"/>
    <s v="Center pivot/linear move systems: New drop tubes (3 feet minimum) "/>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32.014162192824848"/>
    <n v="47.55540862474421"/>
    <s v="A-Irr-Irr-Irrigation-All-All-E"/>
    <m/>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r>
  <r>
    <s v="Discretionary"/>
    <x v="1"/>
    <s v="Under $10"/>
    <s v="Under $10"/>
    <s v="Irrigation Hardware"/>
    <s v="Under $10"/>
    <n v="9.6025344338425818"/>
    <s v="Irrigation"/>
    <s v="Ag-Irr_Hardware-7P_v4"/>
    <s v="n/a"/>
    <s v="SC-Retro"/>
    <s v="M_Input"/>
    <s v="Yes"/>
    <s v="Agricultural"/>
    <s v="Oregon"/>
    <s v="Center pivot/linear move systems: Replace leaking pivot boot gasket with new pivot boot gasket "/>
    <n v="1.4505775123404131E-2"/>
    <n v="1.4680987888411068E-2"/>
    <n v="1.4858259604822097E-2"/>
    <n v="1.5048787202365608E-2"/>
    <n v="1.523034549468574E-2"/>
    <n v="1.4000096782408976E-2"/>
    <n v="1.1332958276926442E-2"/>
    <n v="9.1734567863060203E-3"/>
    <n v="7.4199355743377257E-3"/>
    <n v="6.0053349553915525E-3"/>
    <n v="4.8985430975444022E-3"/>
    <n v="3.9660727171225256E-3"/>
    <n v="3.2128860920133092E-3"/>
    <n v="2.6024286900947313E-3"/>
    <n v="2.1064128934560771E-3"/>
    <n v="1.7204271636811839E-3"/>
    <n v="1.1823644663498143E-5"/>
    <n v="4.2758142059491211E-6"/>
    <n v="1.4757607414630171E-6"/>
    <n v="4.8712746165740201E-7"/>
    <n v="0.17019100317002947"/>
    <n v="6.4643981350896302"/>
    <n v="9.6025344338425818"/>
    <s v="A-Irr-Irr-Irrigation-All-All-E"/>
    <m/>
    <n v="0.14078077069004416"/>
    <n v="1.4505775123404131E-2"/>
    <n v="2.9186763011815199E-2"/>
    <n v="4.40450226166373E-2"/>
    <n v="5.9093809819002904E-2"/>
    <n v="7.4324155313688647E-2"/>
    <n v="8.8324252096097622E-2"/>
    <n v="9.9657210373024066E-2"/>
    <n v="0.10883066715933008"/>
    <n v="0.1162506027336678"/>
    <n v="0.12225593768905936"/>
    <n v="0.12715448078660377"/>
    <n v="0.13112055350372628"/>
    <n v="0.1343334395957396"/>
    <n v="0.13693586828583432"/>
    <n v="0.13904228117929041"/>
    <n v="0.14076270834297158"/>
    <n v="0.14077453198763509"/>
    <n v="0.14077880780184104"/>
    <n v="0.14078028356258251"/>
    <n v="0.14078077069004416"/>
  </r>
  <r>
    <s v="Discretionary"/>
    <x v="1"/>
    <s v="Under $85"/>
    <s v="Under $60"/>
    <s v="Irrigation Hardware"/>
    <s v="Under $85"/>
    <n v="82.498304542045176"/>
    <s v="Irrigation"/>
    <s v="Ag-Irr_Hardware-7P_v4"/>
    <s v="n/a"/>
    <s v="SC-Retro"/>
    <s v="M_Input"/>
    <s v="Yes"/>
    <s v="Agricultural"/>
    <s v="Oregon"/>
    <s v="Center pivot/linear move systems: Replace leaking tower gasket with new tower gasket "/>
    <n v="3.6264437808510327E-3"/>
    <n v="3.670246972102767E-3"/>
    <n v="3.7145649012055243E-3"/>
    <n v="3.762196800591402E-3"/>
    <n v="3.8075863736714349E-3"/>
    <n v="3.5000241956022441E-3"/>
    <n v="2.8332395692316106E-3"/>
    <n v="2.2933641965765051E-3"/>
    <n v="1.8549838935844314E-3"/>
    <n v="1.5013337388478881E-3"/>
    <n v="1.2246357743861006E-3"/>
    <n v="9.915181792806314E-4"/>
    <n v="8.0322152300332729E-4"/>
    <n v="6.5060717252368283E-4"/>
    <n v="5.2660322336401928E-4"/>
    <n v="4.3010679092029598E-4"/>
    <n v="2.9559111658745358E-6"/>
    <n v="1.0689535514872803E-6"/>
    <n v="3.6894018536575428E-7"/>
    <n v="1.217818654143505E-7"/>
    <n v="4.2547750792507368E-2"/>
    <n v="55.53761766790619"/>
    <n v="82.498304542045176"/>
    <s v="A-Irr-Irr-Irrigation-All-All-E"/>
    <m/>
    <n v="3.519519267251104E-2"/>
    <n v="3.6264437808510327E-3"/>
    <n v="7.2966907529537998E-3"/>
    <n v="1.1011255654159325E-2"/>
    <n v="1.4773452454750726E-2"/>
    <n v="1.8581038828422162E-2"/>
    <n v="2.2081063024024405E-2"/>
    <n v="2.4914302593256017E-2"/>
    <n v="2.7207666789832521E-2"/>
    <n v="2.906265068341695E-2"/>
    <n v="3.056398442226484E-2"/>
    <n v="3.1788620196650942E-2"/>
    <n v="3.2780138375931571E-2"/>
    <n v="3.3583359898934899E-2"/>
    <n v="3.4233967071458579E-2"/>
    <n v="3.4760570294822601E-2"/>
    <n v="3.5190677085742895E-2"/>
    <n v="3.5193632996908773E-2"/>
    <n v="3.5194701950460261E-2"/>
    <n v="3.5195070890645629E-2"/>
    <n v="3.519519267251104E-2"/>
  </r>
  <r>
    <s v="Discretionary"/>
    <x v="1"/>
    <s v="Under $20"/>
    <s v="Under $15"/>
    <s v="Irrigation Motor"/>
    <s v="Under $20"/>
    <n v="16.079534621987367"/>
    <s v="Motors/Drives"/>
    <s v="Ag-Irr_Motor-7P_v3"/>
    <s v="n/a"/>
    <s v="SC-Retro"/>
    <s v="M_Input"/>
    <s v="No"/>
    <s v="Agricultural"/>
    <s v="Montana "/>
    <s v="Montana Wells Green Motors Program Rewind vs. Standard Practice:  Motor size 50HP"/>
    <n v="2.2236891497293006E-3"/>
    <n v="2.2407153585151879E-3"/>
    <n v="2.2578640166933529E-3"/>
    <n v="2.2757543557344038E-3"/>
    <n v="2.2942924353940063E-3"/>
    <n v="2.0820661543990175E-3"/>
    <n v="1.6797632665110451E-3"/>
    <n v="1.3553591690916491E-3"/>
    <n v="1.0937061091947286E-3"/>
    <n v="8.8263664954491537E-4"/>
    <n v="7.1234227849147774E-4"/>
    <n v="5.7490897523405796E-4"/>
    <n v="4.6401188665227337E-4"/>
    <n v="3.7451249646723329E-4"/>
    <n v="3.0228008515364405E-4"/>
    <n v="2.4397667127813843E-4"/>
    <n v="1.6771485573443891E-6"/>
    <n v="6.0400107198183478E-7"/>
    <n v="2.0762063057181485E-7"/>
    <n v="6.8260371126062246E-8"/>
    <n v="2.3848585746277483E-2"/>
    <n v="10.824695744609741"/>
    <n v="16.079534621987367"/>
    <s v="A-Irr-Irr-Irrigation-All-All-E"/>
    <m/>
    <n v="2.1060436088715457E-2"/>
    <n v="2.2236891497293006E-3"/>
    <n v="4.4644045082444881E-3"/>
    <n v="6.7222685249378415E-3"/>
    <n v="8.9980228806722448E-3"/>
    <n v="1.129231531606625E-2"/>
    <n v="1.3374381470465269E-2"/>
    <n v="1.5054144736976314E-2"/>
    <n v="1.6409503906067963E-2"/>
    <n v="1.7503210015262692E-2"/>
    <n v="1.8385846664807609E-2"/>
    <n v="1.9098188943299087E-2"/>
    <n v="1.9673097918533146E-2"/>
    <n v="2.0137109805185419E-2"/>
    <n v="2.0511622301652651E-2"/>
    <n v="2.0813902386806294E-2"/>
    <n v="2.1057879058084431E-2"/>
    <n v="2.1059556206641777E-2"/>
    <n v="2.1060160207713757E-2"/>
    <n v="2.1060367828344331E-2"/>
    <n v="2.1060436088715457E-2"/>
  </r>
  <r>
    <s v="Discretionary"/>
    <x v="1"/>
    <s v="Under $20"/>
    <s v="Under $15"/>
    <s v="Irrigation Motor"/>
    <s v="Under $20"/>
    <n v="16.079534621987367"/>
    <s v="Motors/Drives"/>
    <s v="Ag-Irr_Motor-7P_v3"/>
    <s v="n/a"/>
    <s v="SC-Retro"/>
    <s v="M_Input"/>
    <s v="No"/>
    <s v="Agricultural"/>
    <s v="Oregon "/>
    <s v="Oregon River Green Motors Program Rewind vs. Standard Practice:  Motor size 50HP"/>
    <n v="2.2507087860856079E-2"/>
    <n v="2.277894710745311E-2"/>
    <n v="2.3054001012712565E-2"/>
    <n v="2.3349622676591165E-2"/>
    <n v="2.3631327611512095E-2"/>
    <n v="2.1722479885529972E-2"/>
    <n v="1.758416116975765E-2"/>
    <n v="1.4233489497850657E-2"/>
    <n v="1.151273478823377E-2"/>
    <n v="9.3178475693306267E-3"/>
    <n v="7.6005548789142277E-3"/>
    <n v="6.1537385177575206E-3"/>
    <n v="4.9850979313193784E-3"/>
    <n v="4.0379152910671283E-3"/>
    <n v="3.2682996710575139E-3"/>
    <n v="2.6694061504304372E-3"/>
    <n v="1.8345507703861745E-5"/>
    <n v="6.6343318568838565E-6"/>
    <n v="2.289782957969613E-6"/>
    <n v="7.5582452407314675E-7"/>
    <n v="0.26406750614069868"/>
    <n v="10.824695744609741"/>
    <n v="16.079534621987367"/>
    <s v="A-Irr-Irr-Irrigation-All-All-E"/>
    <m/>
    <n v="0.21843473706741667"/>
    <n v="2.2507087860856079E-2"/>
    <n v="4.5286034968309186E-2"/>
    <n v="6.8340035981021757E-2"/>
    <n v="9.1689658657612916E-2"/>
    <n v="0.11532098626912501"/>
    <n v="0.13704346615465499"/>
    <n v="0.15462762732441263"/>
    <n v="0.16886111682226329"/>
    <n v="0.18037385161049707"/>
    <n v="0.1896916991798277"/>
    <n v="0.19729225405874193"/>
    <n v="0.20344599257649945"/>
    <n v="0.20843109050781883"/>
    <n v="0.21246900579888595"/>
    <n v="0.21573730546994346"/>
    <n v="0.21840671162037389"/>
    <n v="0.21842505712807775"/>
    <n v="0.21843169145993463"/>
    <n v="0.21843398124289259"/>
    <n v="0.21843473706741667"/>
  </r>
  <r>
    <s v="Discretionary"/>
    <x v="1"/>
    <s v="Under $25"/>
    <s v="Under $15"/>
    <s v="Irrigation Motor"/>
    <s v="Under $25"/>
    <n v="20.588486239739662"/>
    <s v="Motors/Drives"/>
    <s v="Ag-Irr_Motor-7P_v3"/>
    <s v="n/a"/>
    <s v="SC-Retro"/>
    <s v="M_Input"/>
    <s v="No"/>
    <s v="Agricultural"/>
    <s v="Oregon "/>
    <s v="Oregon Wells Green Motors Program Rewind vs. Standard Practice:  Motor size 60HP"/>
    <n v="2.0539901721761161E-2"/>
    <n v="2.0787999665030244E-2"/>
    <n v="2.1039013044332922E-2"/>
    <n v="2.1308796499235165E-2"/>
    <n v="2.1565879588508311E-2"/>
    <n v="1.9823870807280358E-2"/>
    <n v="1.6047253403874747E-2"/>
    <n v="1.2989440359897898E-2"/>
    <n v="1.0506487670059147E-2"/>
    <n v="8.5034400947649972E-3"/>
    <n v="6.9362438716588587E-3"/>
    <n v="5.6158835455555915E-3"/>
    <n v="4.5493856075772329E-3"/>
    <n v="3.6849895353881093E-3"/>
    <n v="2.9826405999657511E-3"/>
    <n v="2.4360921468060798E-3"/>
    <n v="1.6742055995990478E-5"/>
    <n v="6.0544716034516022E-6"/>
    <n v="2.0896491457100675E-6"/>
    <n v="6.8976322211632139E-7"/>
    <n v="0.24098722400571698"/>
    <n v="13.860108804549535"/>
    <n v="20.588486239739662"/>
    <s v="A-Irr-Irr-Irrigation-All-All-E"/>
    <m/>
    <n v="0.19934289410166389"/>
    <n v="2.0539901721761161E-2"/>
    <n v="4.1327901386791405E-2"/>
    <n v="6.2366914431124326E-2"/>
    <n v="8.3675710930359498E-2"/>
    <n v="0.10524159051886781"/>
    <n v="0.12506546132614815"/>
    <n v="0.1411127147300229"/>
    <n v="0.15410215508992081"/>
    <n v="0.16460864275997997"/>
    <n v="0.17311208285474497"/>
    <n v="0.18004832672640383"/>
    <n v="0.18566421027195942"/>
    <n v="0.19021359587953665"/>
    <n v="0.19389858541492477"/>
    <n v="0.19688122601489053"/>
    <n v="0.19931731816169659"/>
    <n v="0.19933406021769259"/>
    <n v="0.19934011468929605"/>
    <n v="0.19934220433844177"/>
    <n v="0.19934289410166389"/>
  </r>
  <r>
    <s v="Discretionary"/>
    <x v="1"/>
    <s v="Under $25"/>
    <s v="Under $15"/>
    <s v="Irrigation Motor"/>
    <s v="Under $25"/>
    <n v="20.588486239739662"/>
    <s v="Motors/Drives"/>
    <s v="Ag-Irr_Motor-7P_v3"/>
    <s v="n/a"/>
    <s v="SC-Retro"/>
    <s v="M_Input"/>
    <s v="No"/>
    <s v="Agricultural"/>
    <s v="Idaho "/>
    <s v="Idaho River Green Motors Program Rewind vs. Standard Practice:  Motor size 60HP"/>
    <n v="1.1917038721223122E-2"/>
    <n v="1.1930388154838307E-2"/>
    <n v="1.1945561064249943E-2"/>
    <n v="1.1962768217919355E-2"/>
    <n v="1.1981758390374946E-2"/>
    <n v="1.0802135313089706E-2"/>
    <n v="8.6575131139348411E-3"/>
    <n v="6.9394313955034028E-3"/>
    <n v="5.5628237015458663E-3"/>
    <n v="4.4597294661294848E-3"/>
    <n v="3.5756778551847995E-3"/>
    <n v="2.8670008809983118E-3"/>
    <n v="2.2989825333873341E-3"/>
    <n v="1.8436266806948433E-3"/>
    <n v="1.4785662257156417E-3"/>
    <n v="1.1858508168876151E-3"/>
    <n v="8.1028644237255161E-6"/>
    <n v="2.9003490934363927E-6"/>
    <n v="9.9096069394024972E-7"/>
    <n v="3.2385848319128671E-7"/>
    <n v="0.11314862018231632"/>
    <n v="13.860108804549535"/>
    <n v="20.588486239739662"/>
    <s v="A-Irr-Irr-Irrigation-All-All-E"/>
    <m/>
    <n v="0.10942117056437181"/>
    <n v="1.1917038721223122E-2"/>
    <n v="2.384742687606143E-2"/>
    <n v="3.5792987940311369E-2"/>
    <n v="4.7755756158230724E-2"/>
    <n v="5.9737514548605666E-2"/>
    <n v="7.0539649861695378E-2"/>
    <n v="7.9197162975630217E-2"/>
    <n v="8.6136594371133621E-2"/>
    <n v="9.1699418072679492E-2"/>
    <n v="9.615914753880897E-2"/>
    <n v="9.9734825393993767E-2"/>
    <n v="0.10260182627499208"/>
    <n v="0.10490080880837942"/>
    <n v="0.10674443548907427"/>
    <n v="0.10822300171478991"/>
    <n v="0.10940885253167752"/>
    <n v="0.10941695539610125"/>
    <n v="0.10941985574519468"/>
    <n v="0.10942084670588861"/>
    <n v="0.10942117056437181"/>
  </r>
  <r>
    <s v="Discretionary"/>
    <x v="1"/>
    <s v="Under $20"/>
    <s v="Under $15"/>
    <s v="Irrigation Motor"/>
    <s v="Under $20"/>
    <n v="19.789220773182176"/>
    <s v="Motors/Drives"/>
    <s v="Ag-Irr_Motor-7P_v3"/>
    <s v="n/a"/>
    <s v="SC-Retro"/>
    <s v="M_Input"/>
    <s v="No"/>
    <s v="Agricultural"/>
    <s v="Washington "/>
    <s v="Washington Wells Green Motors Program Rewind vs. Standard Practice:  Motor size 100HP"/>
    <n v="1.9940992657885962E-2"/>
    <n v="2.0188260751720113E-2"/>
    <n v="2.0429305818394548E-2"/>
    <n v="2.0680346947780467E-2"/>
    <n v="2.0925248295336485E-2"/>
    <n v="1.9203392101496377E-2"/>
    <n v="1.5540801868235274E-2"/>
    <n v="1.2571238642772674E-2"/>
    <n v="1.0171901941727667E-2"/>
    <n v="8.2269188193288094E-3"/>
    <n v="6.699543482144037E-3"/>
    <n v="5.4225373645180267E-3"/>
    <n v="4.3900085804485173E-3"/>
    <n v="3.5536684817653922E-3"/>
    <n v="2.8753955095607371E-3"/>
    <n v="2.3436501308671401E-3"/>
    <n v="1.6111748302119737E-5"/>
    <n v="5.8230429249788425E-6"/>
    <n v="2.0085988731150552E-6"/>
    <n v="6.6263135098531396E-7"/>
    <n v="0.23150797939496315"/>
    <n v="13.322045626848622"/>
    <n v="19.789220773182176"/>
    <s v="A-Irr-Irr-Irrigation-All-All-E"/>
    <m/>
    <n v="0.19318781741543348"/>
    <n v="1.9940992657885962E-2"/>
    <n v="4.0129253409606075E-2"/>
    <n v="6.0558559228000623E-2"/>
    <n v="8.1238906175781084E-2"/>
    <n v="0.10216415447111757"/>
    <n v="0.12136754657261395"/>
    <n v="0.13690834844084923"/>
    <n v="0.14947958708362191"/>
    <n v="0.15965148902534959"/>
    <n v="0.16787840784467839"/>
    <n v="0.17457795132682244"/>
    <n v="0.18000048869134047"/>
    <n v="0.18439049727178899"/>
    <n v="0.18794416575355438"/>
    <n v="0.19081956126311511"/>
    <n v="0.19316321139398226"/>
    <n v="0.19317932314228439"/>
    <n v="0.19318514618520938"/>
    <n v="0.19318715478408249"/>
    <n v="0.19318781741543348"/>
  </r>
  <r>
    <s v="Discretionary"/>
    <x v="1"/>
    <s v="Under $25"/>
    <s v="Under $15"/>
    <s v="Irrigation Motor"/>
    <s v="Under $25"/>
    <n v="20.050586647270752"/>
    <s v="Motors/Drives"/>
    <s v="Ag-Irr_Motor-7P_v3"/>
    <s v="n/a"/>
    <s v="SC-Retro"/>
    <s v="M_Input"/>
    <s v="No"/>
    <s v="Agricultural"/>
    <s v="Idaho "/>
    <s v="Idaho Wells Green Motors Program Rewind vs. Standard Practice:  Motor size 150HP"/>
    <n v="1.6851116097623853E-2"/>
    <n v="1.6869992670986527E-2"/>
    <n v="1.689144770390329E-2"/>
    <n v="1.6915779230465888E-2"/>
    <n v="1.6942632008932833E-2"/>
    <n v="1.5274603072233226E-2"/>
    <n v="1.2242031096181881E-2"/>
    <n v="9.8126025124739835E-3"/>
    <n v="7.8660303300367145E-3"/>
    <n v="6.3062158943819136E-3"/>
    <n v="5.0561355110909168E-3"/>
    <n v="4.0540410942571676E-3"/>
    <n v="3.2508429722164396E-3"/>
    <n v="2.6069536202595373E-3"/>
    <n v="2.0907451683602946E-3"/>
    <n v="1.6768351817341683E-3"/>
    <n v="1.1457738144656325E-5"/>
    <n v="4.1011966513203119E-6"/>
    <n v="1.401253624529228E-6"/>
    <n v="4.5794740011523649E-7"/>
    <n v="0.15999616847619522"/>
    <n v="13.497996369923248"/>
    <n v="20.050586647270752"/>
    <s v="A-Irr-Irr-Irrigation-All-All-E"/>
    <m/>
    <n v="0.15472542230095923"/>
    <n v="1.6851116097623853E-2"/>
    <n v="3.3721108768610383E-2"/>
    <n v="5.061255647251367E-2"/>
    <n v="6.7528335702979558E-2"/>
    <n v="8.4470967711912398E-2"/>
    <n v="9.9745570784145629E-2"/>
    <n v="0.11198760188032751"/>
    <n v="0.12180020439280149"/>
    <n v="0.1296662347228382"/>
    <n v="0.1359724506172201"/>
    <n v="0.14102858612831101"/>
    <n v="0.14508262722256818"/>
    <n v="0.14833347019478463"/>
    <n v="0.15094042381504416"/>
    <n v="0.15303116898340446"/>
    <n v="0.15470800416513864"/>
    <n v="0.15471946190328328"/>
    <n v="0.1547235630999346"/>
    <n v="0.15472496435355912"/>
    <n v="0.15472542230095923"/>
  </r>
  <r>
    <s v="Discretionary"/>
    <x v="1"/>
    <s v="Under $20"/>
    <s v="Under $15"/>
    <s v="Irrigation Motor"/>
    <s v="Under $20"/>
    <n v="15.741362963624734"/>
    <s v="Motors/Drives"/>
    <s v="Ag-Irr_Motor-7P_v3"/>
    <s v="n/a"/>
    <s v="SC-Retro"/>
    <s v="M_Input"/>
    <s v="No"/>
    <s v="Agricultural"/>
    <s v="Montana "/>
    <s v="Montana River Green Motors Program Rewind vs. Standard Practice:  Motor size 40HP"/>
    <n v="6.9662432406280041E-3"/>
    <n v="7.0195819511589463E-3"/>
    <n v="7.0733042639804216E-3"/>
    <n v="7.1293500712068681E-3"/>
    <n v="7.1874250823380998E-3"/>
    <n v="6.5225750084665166E-3"/>
    <n v="5.2622640635775373E-3"/>
    <n v="4.2459898909239522E-3"/>
    <n v="3.4262984965047075E-3"/>
    <n v="2.7650724448474821E-3"/>
    <n v="2.2315842046353005E-3"/>
    <n v="1.8010411946238845E-3"/>
    <n v="1.4536292850805806E-3"/>
    <n v="1.1732508329067406E-3"/>
    <n v="9.4696536169831737E-4"/>
    <n v="7.6431583855556104E-4"/>
    <n v="5.2540728557098955E-6"/>
    <n v="1.8921792128804194E-6"/>
    <n v="6.5042176174304431E-7"/>
    <n v="2.1384209614800487E-7"/>
    <n v="7.4711453835068012E-2"/>
    <n v="10.597039571885686"/>
    <n v="15.741362963624734"/>
    <s v="A-Irr-Irr-Irrigation-All-All-E"/>
    <m/>
    <n v="6.5976901747059377E-2"/>
    <n v="6.9662432406280041E-3"/>
    <n v="1.3985825191786951E-2"/>
    <n v="2.1059129455767371E-2"/>
    <n v="2.8188479526974237E-2"/>
    <n v="3.5375904609312336E-2"/>
    <n v="4.1898479617778851E-2"/>
    <n v="4.7160743681356386E-2"/>
    <n v="5.1406733572280337E-2"/>
    <n v="5.4833032068785044E-2"/>
    <n v="5.7598104513632523E-2"/>
    <n v="5.9829688718267826E-2"/>
    <n v="6.1630729912891709E-2"/>
    <n v="6.3084359197972284E-2"/>
    <n v="6.4257610030879028E-2"/>
    <n v="6.5204575392577346E-2"/>
    <n v="6.5968891231132906E-2"/>
    <n v="6.597414530398861E-2"/>
    <n v="6.5976037483201494E-2"/>
    <n v="6.5976687904963235E-2"/>
    <n v="6.5976901747059377E-2"/>
  </r>
  <r>
    <s v="Discretionary"/>
    <x v="1"/>
    <s v="Under $25"/>
    <s v="Under $15"/>
    <s v="Irrigation Motor"/>
    <s v="Under $25"/>
    <n v="22.147742677205198"/>
    <s v="Motors/Drives"/>
    <s v="Ag-Irr_Motor-7P_v3"/>
    <s v="n/a"/>
    <s v="SC-Retro"/>
    <s v="M_Input"/>
    <s v="No"/>
    <s v="Agricultural"/>
    <s v="Washington "/>
    <s v="Washington River Green Motors Program Rewind vs. Standard Practice:  Motor size 75HP"/>
    <n v="1.8074846945162662E-2"/>
    <n v="1.8298974852291042E-2"/>
    <n v="1.851746210424356E-2"/>
    <n v="1.8745009953462434E-2"/>
    <n v="1.8966992602455011E-2"/>
    <n v="1.740627355003951E-2"/>
    <n v="1.408644093063067E-2"/>
    <n v="1.1394779501579709E-2"/>
    <n v="9.2199808651562791E-3"/>
    <n v="7.457015858778766E-3"/>
    <n v="6.0725774849692583E-3"/>
    <n v="4.9150779301515325E-3"/>
    <n v="3.9791766909947754E-3"/>
    <n v="3.2211041347711719E-3"/>
    <n v="2.6063062473254111E-3"/>
    <n v="2.1243234043156652E-3"/>
    <n v="1.4603956261155976E-5"/>
    <n v="5.2781028221522362E-6"/>
    <n v="1.8206273794210246E-6"/>
    <n v="6.0062006218077933E-7"/>
    <n v="0.20984267764087591"/>
    <n v="14.909795684187745"/>
    <n v="22.147742677205198"/>
    <s v="A-Irr-Irr-Irrigation-All-All-E"/>
    <m/>
    <n v="0.17510864636285234"/>
    <n v="1.8074846945162662E-2"/>
    <n v="3.6373821797453701E-2"/>
    <n v="5.4891283901697258E-2"/>
    <n v="7.3636293855159685E-2"/>
    <n v="9.2603286457614703E-2"/>
    <n v="0.11000956000765422"/>
    <n v="0.12409600093828489"/>
    <n v="0.13549078043986459"/>
    <n v="0.14471076130502086"/>
    <n v="0.15216777716379962"/>
    <n v="0.15824035464876887"/>
    <n v="0.1631554325789204"/>
    <n v="0.16713460926991516"/>
    <n v="0.17035571340468633"/>
    <n v="0.17296201965201174"/>
    <n v="0.17508634305632742"/>
    <n v="0.17510094701258858"/>
    <n v="0.17510622511541074"/>
    <n v="0.17510804574279015"/>
    <n v="0.17510864636285234"/>
  </r>
  <r>
    <s v="Discretionary"/>
    <x v="1"/>
    <s v="Under $20"/>
    <s v="Under $5"/>
    <s v="Compressed Air"/>
    <s v="Under $20"/>
    <n v="15.699918392968293"/>
    <s v="Compressed air"/>
    <s v="IND-All-7P_v5"/>
    <s v="n/a"/>
    <s v="SC-Retro"/>
    <s v="M_Input"/>
    <s v="No"/>
    <s v="Industrial"/>
    <s v="Compressed Air"/>
    <s v="Air Compressor Demand Reduction"/>
    <n v="0.16751348154293694"/>
    <n v="0.16751348154293694"/>
    <n v="0.16751348154293694"/>
    <n v="0.16751348154293694"/>
    <n v="0.16751348154293694"/>
    <n v="0.15076213338864328"/>
    <n v="0.12060970671091462"/>
    <n v="9.6487765368731687E-2"/>
    <n v="7.7190212294985364E-2"/>
    <n v="6.1752169835988288E-2"/>
    <n v="4.9401735868790632E-2"/>
    <n v="3.9521388695032501E-2"/>
    <n v="3.1617110956026005E-2"/>
    <n v="2.5293688764820802E-2"/>
    <n v="2.0234951011856645E-2"/>
    <n v="1.6187960809485313E-2"/>
    <n v="1.1041430547145998E-4"/>
    <n v="3.9433680525533569E-5"/>
    <n v="1.344330017923646E-5"/>
    <n v="4.3836848410886348E-6"/>
    <n v="1.5315575068334679"/>
    <n v="1.8729065228261741"/>
    <n v="15.699918392968293"/>
    <s v="I-All-Other-Shift3-All-All-S"/>
    <m/>
    <n v="1.5267939063909772"/>
    <n v="0.16751348154293694"/>
    <n v="0.33502696308587387"/>
    <n v="0.50254044462881087"/>
    <n v="0.67005392617174775"/>
    <n v="0.83756740771468463"/>
    <n v="0.98832954110332794"/>
    <n v="1.1089392478142426"/>
    <n v="1.2054270131829743"/>
    <n v="1.2826172254779598"/>
    <n v="1.3443693953139479"/>
    <n v="1.3937711311827385"/>
    <n v="1.4332925198777711"/>
    <n v="1.464909630833797"/>
    <n v="1.4902033195986177"/>
    <n v="1.5104382706104744"/>
    <n v="1.5266262314199597"/>
    <n v="1.5267366457254312"/>
    <n v="1.5267760794059568"/>
    <n v="1.5267895227061361"/>
    <n v="1.5267939063909772"/>
  </r>
  <r>
    <s v="Discretionary"/>
    <x v="1"/>
    <s v="Over $160"/>
    <s v="Over $160"/>
    <s v="Compressed Air"/>
    <s v="Over $160"/>
    <n v="9999"/>
    <s v="Compressed air"/>
    <s v="IND-All-7P_v5"/>
    <s v="n/a"/>
    <s v="SC-Retro"/>
    <s v="M_Input"/>
    <s v="No"/>
    <s v="Industrial"/>
    <s v="Compressed Air"/>
    <s v="Air Compressor Equipment1"/>
    <n v="0"/>
    <n v="0"/>
    <n v="0"/>
    <n v="0"/>
    <n v="0"/>
    <n v="0"/>
    <n v="0"/>
    <n v="0"/>
    <n v="0"/>
    <n v="0"/>
    <n v="0"/>
    <n v="0"/>
    <n v="0"/>
    <n v="0"/>
    <n v="0"/>
    <n v="0"/>
    <n v="0"/>
    <n v="0"/>
    <n v="0"/>
    <n v="0"/>
    <n v="0"/>
    <n v="9999"/>
    <n v="9999"/>
    <s v="I-All-Other-Shift3-All-All-S"/>
    <m/>
    <n v="0"/>
    <n v="0"/>
    <n v="0"/>
    <n v="0"/>
    <n v="0"/>
    <n v="0"/>
    <n v="0"/>
    <n v="0"/>
    <n v="0"/>
    <n v="0"/>
    <n v="0"/>
    <n v="0"/>
    <n v="0"/>
    <n v="0"/>
    <n v="0"/>
    <n v="0"/>
    <n v="0"/>
    <n v="0"/>
    <n v="0"/>
    <n v="0"/>
    <n v="0"/>
  </r>
  <r>
    <s v="Discretionary"/>
    <x v="1"/>
    <s v="Under $15"/>
    <s v="Under $5"/>
    <s v="Compressed Air"/>
    <s v="Under $15"/>
    <n v="14.620140189535945"/>
    <s v="Compressed air"/>
    <s v="IND-All-7P_v5"/>
    <s v="n/a"/>
    <s v="SC-Retro"/>
    <s v="M_Input"/>
    <s v="No"/>
    <s v="Industrial"/>
    <s v="Compressed Air"/>
    <s v="Air Compressor Equipment2"/>
    <n v="0.17557996994782121"/>
    <n v="0.12306763627831523"/>
    <n v="8.5195708003821105E-2"/>
    <n v="6.6350484107698601E-2"/>
    <n v="5.8133035102772769E-2"/>
    <n v="5.0304503622618874E-2"/>
    <n v="4.3094905494645168E-2"/>
    <n v="3.6613468522492282E-2"/>
    <n v="3.0890814452633628E-2"/>
    <n v="2.5908389753534079E-2"/>
    <n v="2.1618722387326705E-2"/>
    <n v="1.683667792425329E-2"/>
    <n v="1.3112417951729493E-2"/>
    <n v="1.0211961368766537E-2"/>
    <n v="7.9530835106902901E-3"/>
    <n v="6.193867665957779E-3"/>
    <n v="4.8237889884887239E-3"/>
    <n v="3.7567706416061835E-3"/>
    <n v="2.9257759175025551E-3"/>
    <n v="2.2785965756423826E-3"/>
    <n v="0.79376397613785332"/>
    <n v="1.1460029899444568"/>
    <n v="14.620140189535945"/>
    <s v="I-All-Other-Shift3-All-All-S"/>
    <m/>
    <n v="0.7848505782183165"/>
    <n v="0.17557996994782121"/>
    <n v="0.29864760622613645"/>
    <n v="0.38384331422995754"/>
    <n v="0.45019379833765616"/>
    <n v="0.50832683344042895"/>
    <n v="0.55863133706304779"/>
    <n v="0.60172624255769291"/>
    <n v="0.63833971108018517"/>
    <n v="0.66923052553281881"/>
    <n v="0.69513891528635285"/>
    <n v="0.7167576376736795"/>
    <n v="0.73359431559793276"/>
    <n v="0.74670673354966222"/>
    <n v="0.75691869491842878"/>
    <n v="0.76487177842911902"/>
    <n v="0.77106564609507677"/>
    <n v="0.77588943508356545"/>
    <n v="0.77964620572517163"/>
    <n v="0.78257198164267416"/>
    <n v="0.7848505782183165"/>
  </r>
  <r>
    <s v="Discretionary"/>
    <x v="2"/>
    <s v="Under $5"/>
    <s v="Under $10"/>
    <s v="Compressed Air"/>
    <s v="Under $5"/>
    <n v="1.8840064818361097"/>
    <s v="Energy Management"/>
    <s v="IND-All-7P_v5"/>
    <s v="n/a"/>
    <s v="SC-Retro"/>
    <s v="M_Input"/>
    <s v="No"/>
    <s v="Industrial"/>
    <s v="Compressed Air"/>
    <s v="Air Compressor Optimization"/>
    <n v="0.25516139404587057"/>
    <n v="0.25516139404587057"/>
    <n v="0.25516139404587057"/>
    <n v="0.25516139404587057"/>
    <n v="0.25516139404587057"/>
    <n v="0.22964525464128352"/>
    <n v="0.18371620371302683"/>
    <n v="0.14697296297042145"/>
    <n v="0.11757837037633717"/>
    <n v="9.406269630106974E-2"/>
    <n v="7.5250157040855789E-2"/>
    <n v="6.020012563268462E-2"/>
    <n v="4.8160100506147704E-2"/>
    <n v="3.8528080404918154E-2"/>
    <n v="3.0822464323934529E-2"/>
    <n v="2.4657971459147623E-2"/>
    <n v="1.6818627281340882E-4"/>
    <n v="6.0066526004807369E-5"/>
    <n v="2.0477224774483877E-5"/>
    <n v="6.677355904773679E-6"/>
    <n v="2.3329128193474826"/>
    <n v="7.5586064327405058"/>
    <n v="1.8840064818361097"/>
    <s v="I-All-Other-Shift3-All-All-S"/>
    <m/>
    <n v="2.3256567649786777"/>
    <n v="0.25516139404587057"/>
    <n v="0.51032278809174114"/>
    <n v="0.76548418213761171"/>
    <n v="1.0206455761834823"/>
    <n v="1.2758069702293529"/>
    <n v="1.5054522248706363"/>
    <n v="1.6891684285836632"/>
    <n v="1.8361413915540847"/>
    <n v="1.9537197619304218"/>
    <n v="2.0477824582314916"/>
    <n v="2.1230326152723475"/>
    <n v="2.1832327409050323"/>
    <n v="2.2313928414111799"/>
    <n v="2.2699209218160981"/>
    <n v="2.3007433861400326"/>
    <n v="2.3254013575991803"/>
    <n v="2.3255695438719939"/>
    <n v="2.3256296103979985"/>
    <n v="2.325650087622773"/>
    <n v="2.3256567649786777"/>
  </r>
  <r>
    <s v="Discretionary"/>
    <x v="0"/>
    <s v="Under $25"/>
    <s v="Under $25"/>
    <s v="Lighting"/>
    <s v="Under $25"/>
    <n v="20.947654027612018"/>
    <s v="Lighting"/>
    <s v="IND-All-7P_v5"/>
    <s v="n/a"/>
    <s v="SC-Retro"/>
    <s v="M_Input"/>
    <s v="No"/>
    <s v="Industrial"/>
    <s v="Lighting"/>
    <s v="HighBay Lighting 1 Shift"/>
    <n v="0.48870226950535006"/>
    <n v="0.34254153916158547"/>
    <n v="0.23713032794091299"/>
    <n v="0.18467728509036196"/>
    <n v="0.16180516602435932"/>
    <n v="0.14001554444974437"/>
    <n v="0.11994863722559267"/>
    <n v="0.10190846465415236"/>
    <n v="8.598025808044657E-2"/>
    <n v="7.2112376346481863E-2"/>
    <n v="6.0172687679764476E-2"/>
    <n v="4.6862536284511487E-2"/>
    <n v="3.6496579955089661E-2"/>
    <n v="2.8423565048452126E-2"/>
    <n v="2.2136294717415472E-2"/>
    <n v="1.7239763660222302E-2"/>
    <n v="1.34263414385475E-2"/>
    <n v="1.0456445226124692E-2"/>
    <n v="8.1434877302491489E-3"/>
    <n v="6.3421546212502344E-3"/>
    <n v="2.2093309202948355"/>
    <n v="22.642035467824087"/>
    <n v="20.947654027612018"/>
    <s v="I-All-Other-Shift1-All-All-S"/>
    <m/>
    <n v="2.1845217248406152"/>
    <n v="0.48870226950535006"/>
    <n v="0.83124380866693559"/>
    <n v="1.0683741366078485"/>
    <n v="1.2530514216982105"/>
    <n v="1.4148565877225698"/>
    <n v="1.5548721321723142"/>
    <n v="1.6748207693979069"/>
    <n v="1.7767292340520593"/>
    <n v="1.8627094921325058"/>
    <n v="1.9348218684789877"/>
    <n v="1.9949945561587523"/>
    <n v="2.041857092443264"/>
    <n v="2.0783536723983538"/>
    <n v="2.1067772374468059"/>
    <n v="2.1289135321642214"/>
    <n v="2.1461532958244436"/>
    <n v="2.1595796372629912"/>
    <n v="2.1700360824891161"/>
    <n v="2.1781795702193651"/>
    <n v="2.1845217248406152"/>
  </r>
  <r>
    <s v="Discretionary"/>
    <x v="0"/>
    <s v="Under $15"/>
    <s v="Under $15"/>
    <s v="Lighting"/>
    <s v="Under $15"/>
    <n v="11.943099827755024"/>
    <s v="Lighting"/>
    <s v="IND-All-7P_v5"/>
    <s v="n/a"/>
    <s v="SC-Retro"/>
    <s v="M_Input"/>
    <s v="No"/>
    <s v="Industrial"/>
    <s v="Lighting"/>
    <s v="HighBay Lighting 2 Shift"/>
    <n v="0.82190391951335806"/>
    <n v="0.5760894745138142"/>
    <n v="0.39880794121826907"/>
    <n v="0.31059193691588266"/>
    <n v="0.27212539914647293"/>
    <n v="0.23547941549876902"/>
    <n v="0.20173070850640124"/>
    <n v="0.17139058227745632"/>
    <n v="0.1446023796628092"/>
    <n v="0.12127925009349064"/>
    <n v="0.10119897315334681"/>
    <n v="7.881383953784829E-2"/>
    <n v="6.1380279948940297E-2"/>
    <n v="4.780301008937702E-2"/>
    <n v="3.7229021690776985E-2"/>
    <n v="2.8993991245758979E-2"/>
    <n v="2.2580543086563262E-2"/>
    <n v="1.7585744637992808E-2"/>
    <n v="1.3695791694962536E-2"/>
    <n v="1.0666293296819361E-2"/>
    <n v="3.7156728261776588"/>
    <n v="14.557152505832041"/>
    <n v="11.943099827755024"/>
    <s v="I-All-Other-Shift2-All-All-S"/>
    <m/>
    <n v="3.67394849572911"/>
    <n v="0.82190391951335806"/>
    <n v="1.3979933940271723"/>
    <n v="1.7968013352454413"/>
    <n v="2.1073932721613238"/>
    <n v="2.3795186713077969"/>
    <n v="2.6149980868065659"/>
    <n v="2.8167287953129669"/>
    <n v="2.9881193775904231"/>
    <n v="3.1327217572532322"/>
    <n v="3.2540010073467229"/>
    <n v="3.3551999805000698"/>
    <n v="3.4340138200379182"/>
    <n v="3.4953940999868585"/>
    <n v="3.5431971100762354"/>
    <n v="3.5804261317670125"/>
    <n v="3.6094201230127716"/>
    <n v="3.6320006660993349"/>
    <n v="3.6495864107373279"/>
    <n v="3.6632822024322906"/>
    <n v="3.67394849572911"/>
  </r>
  <r>
    <s v="Discretionary"/>
    <x v="0"/>
    <s v="Under $10"/>
    <s v="Under $10"/>
    <s v="Lighting"/>
    <s v="Under $10"/>
    <n v="6.4040000672238122"/>
    <s v="Lighting"/>
    <s v="IND-All-7P_v5"/>
    <s v="n/a"/>
    <s v="SC-Retro"/>
    <s v="M_Input"/>
    <s v="No"/>
    <s v="Industrial"/>
    <s v="Lighting"/>
    <s v="HighBay Lighting 3 Shift"/>
    <n v="1.8786170705458256"/>
    <n v="1.3167616010691581"/>
    <n v="0.91155108091645975"/>
    <n v="0.70991669562732407"/>
    <n v="0.62199413827877714"/>
    <n v="0.53823280217481806"/>
    <n v="0.46109374058930991"/>
    <n v="0.39174563589848577"/>
    <n v="0.33051612533609143"/>
    <n v="0.27720669547789523"/>
    <n v="0.23130941947588096"/>
    <n v="0.18014395701960756"/>
    <n v="0.14029625479245181"/>
    <n v="0.10926283309434744"/>
    <n v="8.5093979974477749E-2"/>
    <n v="6.6271258238784672E-2"/>
    <n v="5.1612107811494411E-2"/>
    <n v="4.0195549979557037E-2"/>
    <n v="3.1304325800064765E-2"/>
    <n v="2.4379833446612126E-2"/>
    <n v="8.4928739650658827"/>
    <n v="8.5151560480704429"/>
    <n v="6.4040000672238122"/>
    <s v="I-All-Other-Shift3-All-All-S"/>
    <m/>
    <n v="8.3975051055474257"/>
    <n v="1.8786170705458256"/>
    <n v="3.1953786716149839"/>
    <n v="4.1069297525314434"/>
    <n v="4.8168464481587678"/>
    <n v="5.4388405864375446"/>
    <n v="5.9770733886123626"/>
    <n v="6.4381671292016724"/>
    <n v="6.8299127651001585"/>
    <n v="7.1604288904362496"/>
    <n v="7.437635585914145"/>
    <n v="7.6689450053900261"/>
    <n v="7.8490889624096338"/>
    <n v="7.9893852172020861"/>
    <n v="8.0986480502964326"/>
    <n v="8.1837420302709099"/>
    <n v="8.2500132885096953"/>
    <n v="8.3016253963211906"/>
    <n v="8.3418209463007482"/>
    <n v="8.3731252721008129"/>
    <n v="8.3975051055474257"/>
  </r>
  <r>
    <s v="Discretionary"/>
    <x v="0"/>
    <s v="Under $30"/>
    <s v="Under $30"/>
    <s v="Lighting"/>
    <s v="Under $30"/>
    <n v="28.600843210907126"/>
    <s v="Lighting"/>
    <s v="IND-All-7P_v5"/>
    <s v="n/a"/>
    <s v="SC-Retro"/>
    <s v="M_Input"/>
    <s v="No"/>
    <s v="Industrial"/>
    <s v="Lighting"/>
    <s v="Efficient Lighting 1 Shift"/>
    <n v="0.21190401332627656"/>
    <n v="0.14852791036302984"/>
    <n v="0.10282102479883296"/>
    <n v="8.0077094629535397E-2"/>
    <n v="7.0159617004010813E-2"/>
    <n v="6.0711516291903959E-2"/>
    <n v="5.2010394072545714E-2"/>
    <n v="4.4188075234419338E-2"/>
    <n v="3.7281516561232568E-2"/>
    <n v="3.1268326160591074E-2"/>
    <n v="2.6091210963429139E-2"/>
    <n v="2.0319855529599761E-2"/>
    <n v="1.5825119398350108E-2"/>
    <n v="1.2324615379633613E-2"/>
    <n v="9.5984201087125093E-3"/>
    <n v="7.4752570969135058E-3"/>
    <n v="5.8217360807364974E-3"/>
    <n v="4.5339726185125691E-3"/>
    <n v="3.5310614257218916E-3"/>
    <n v="2.7499934034253617E-3"/>
    <n v="0.95797813513363783"/>
    <n v="29.460567858862845"/>
    <n v="28.600843210907126"/>
    <s v="I-All-Other-Shift1-All-All-S"/>
    <m/>
    <n v="0.94722073044741328"/>
    <n v="0.21190401332627656"/>
    <n v="0.36043192368930643"/>
    <n v="0.46325294848813936"/>
    <n v="0.54333004311767474"/>
    <n v="0.6134896601216856"/>
    <n v="0.67420117641358956"/>
    <n v="0.72621157048613527"/>
    <n v="0.77039964572055464"/>
    <n v="0.80768116228178721"/>
    <n v="0.83894948844237827"/>
    <n v="0.86504069940580741"/>
    <n v="0.88536055493540722"/>
    <n v="0.90118567433375729"/>
    <n v="0.91351028971339088"/>
    <n v="0.92310870982210336"/>
    <n v="0.9305839669190169"/>
    <n v="0.93640570299975345"/>
    <n v="0.94093967561826597"/>
    <n v="0.94447073704398787"/>
    <n v="0.94722073044741328"/>
  </r>
  <r>
    <s v="Discretionary"/>
    <x v="0"/>
    <s v="Under $20"/>
    <s v="Under $20"/>
    <s v="Lighting"/>
    <s v="Under $20"/>
    <n v="15.32748846229541"/>
    <s v="Lighting"/>
    <s v="IND-All-7P_v5"/>
    <s v="n/a"/>
    <s v="SC-Retro"/>
    <s v="M_Input"/>
    <s v="No"/>
    <s v="Industrial"/>
    <s v="Lighting"/>
    <s v="Efficient Lighting 2 Shift"/>
    <n v="0.40260318445825244"/>
    <n v="0.28219290779081546"/>
    <n v="0.19535294005749673"/>
    <n v="0.15214102269207957"/>
    <n v="0.13329849106111044"/>
    <n v="0.11534774357847742"/>
    <n v="9.8816204326881305E-2"/>
    <n v="8.3954331610821054E-2"/>
    <n v="7.0832340800805749E-2"/>
    <n v="5.9407688827251753E-2"/>
    <n v="4.9571522763349515E-2"/>
    <n v="3.8606340746138439E-2"/>
    <n v="3.0066648404614094E-2"/>
    <n v="2.3415929321846198E-2"/>
    <n v="1.8236344092198438E-2"/>
    <n v="1.4202479059363506E-2"/>
    <n v="1.1060901812987876E-2"/>
    <n v="8.6142389934307558E-3"/>
    <n v="6.7087760736480907E-3"/>
    <n v="5.2248000596076885E-3"/>
    <n v="1.8200931723380194"/>
    <n v="16.960888197192652"/>
    <n v="15.32748846229541"/>
    <s v="I-All-Other-Shift2-All-All-S"/>
    <m/>
    <n v="1.7996548365311764"/>
    <n v="0.40260318445825244"/>
    <n v="0.6847960922490679"/>
    <n v="0.8801490323065646"/>
    <n v="1.0322900549986442"/>
    <n v="1.1655885460597546"/>
    <n v="1.2809362896382319"/>
    <n v="1.3797524939651131"/>
    <n v="1.4637068255759342"/>
    <n v="1.53453916637674"/>
    <n v="1.5939468552039917"/>
    <n v="1.6435183779673412"/>
    <n v="1.6821247187134796"/>
    <n v="1.7121913671180937"/>
    <n v="1.7356072964399398"/>
    <n v="1.7538436405321383"/>
    <n v="1.7680461195915018"/>
    <n v="1.7791070214044897"/>
    <n v="1.7877212603979205"/>
    <n v="1.7944300364715686"/>
    <n v="1.7996548365311764"/>
  </r>
  <r>
    <s v="Discretionary"/>
    <x v="0"/>
    <s v="Under $10"/>
    <s v="Under $10"/>
    <s v="Lighting"/>
    <s v="Under $10"/>
    <n v="6.7671287029206297"/>
    <s v="Lighting"/>
    <s v="IND-All-7P_v5"/>
    <s v="n/a"/>
    <s v="SC-Retro"/>
    <s v="M_Input"/>
    <s v="No"/>
    <s v="Industrial"/>
    <s v="Lighting"/>
    <s v="Efficient Lighting 3 Shift"/>
    <n v="0.92005808609424633"/>
    <n v="0.64488776212923937"/>
    <n v="0.44643475034614899"/>
    <n v="0.34768373315986778"/>
    <n v="0.30462340910185615"/>
    <n v="0.26360105505600773"/>
    <n v="0.22582197890567335"/>
    <n v="0.19185854618887976"/>
    <n v="0.1618712181784108"/>
    <n v="0.13576277235668899"/>
    <n v="0.11328445009643008"/>
    <n v="8.8226018444912901E-2"/>
    <n v="6.8710492252170366E-2"/>
    <n v="5.351178517121228E-2"/>
    <n v="4.1675020194888793E-2"/>
    <n v="3.2456538362295499E-2"/>
    <n v="2.5277177492343619E-2"/>
    <n v="1.9685885624871814E-2"/>
    <n v="1.5331383140104257E-2"/>
    <n v="1.1940093195080589E-2"/>
    <n v="4.1594093273451707"/>
    <n v="9.4689597166617432"/>
    <n v="6.7671287029206297"/>
    <s v="I-All-Other-Shift3-All-All-S"/>
    <m/>
    <n v="4.1127021554913297"/>
    <n v="0.92005808609424633"/>
    <n v="1.5649458482234857"/>
    <n v="2.0113805985696347"/>
    <n v="2.3590643317295026"/>
    <n v="2.6636877408313588"/>
    <n v="2.9272887958873666"/>
    <n v="3.1531107747930398"/>
    <n v="3.3449693209819196"/>
    <n v="3.5068405391603306"/>
    <n v="3.6426033115170195"/>
    <n v="3.7558877616134496"/>
    <n v="3.8441137800583625"/>
    <n v="3.9128242723105329"/>
    <n v="3.9663360574817452"/>
    <n v="4.0080110776766338"/>
    <n v="4.0404676160389297"/>
    <n v="4.0657447935312732"/>
    <n v="4.0854306791561452"/>
    <n v="4.1007620622962495"/>
    <n v="4.1127021554913297"/>
  </r>
  <r>
    <s v="Discretionary"/>
    <x v="0"/>
    <s v="Under $65"/>
    <s v="Under $45"/>
    <s v="Lighting"/>
    <s v="Under $65"/>
    <n v="61.198493359628742"/>
    <s v="Lighting"/>
    <s v="IND-All-7P_v5"/>
    <s v="n/a"/>
    <s v="SC-Retro"/>
    <s v="M_Input"/>
    <s v="No"/>
    <s v="Industrial"/>
    <s v="Lighting"/>
    <s v="Lighting Controls"/>
    <n v="0.76912905792218311"/>
    <n v="0.53909848133349136"/>
    <n v="0.37320028392455845"/>
    <n v="0.29064867336291661"/>
    <n v="0.25465209121541749"/>
    <n v="0.22035916449926479"/>
    <n v="0.18877747885588614"/>
    <n v="0.16038550730095644"/>
    <n v="0.13531738856923009"/>
    <n v="0.11349184881019329"/>
    <n v="9.4700936491714738E-2"/>
    <n v="7.3753163497342566E-2"/>
    <n v="5.7439021485723718E-2"/>
    <n v="4.4733554911937139E-2"/>
    <n v="3.4838527594984237E-2"/>
    <n v="2.7132272572028038E-2"/>
    <n v="2.1130635125602901E-2"/>
    <n v="1.6456555182615434E-2"/>
    <n v="1.2816378062878667E-2"/>
    <n v="9.9814052715087951E-3"/>
    <n v="3.4770876163203783"/>
    <n v="43.53148388048718"/>
    <n v="61.198493359628742"/>
    <s v="I-All-Other-Shift3-All-All-S"/>
    <m/>
    <n v="3.4380424259904343"/>
    <n v="0.76912905792218311"/>
    <n v="1.3082275392556744"/>
    <n v="1.6814278231802329"/>
    <n v="1.9720764965431494"/>
    <n v="2.2267285877585667"/>
    <n v="2.4470877522578314"/>
    <n v="2.6358652311137174"/>
    <n v="2.796250738414674"/>
    <n v="2.9315681269839042"/>
    <n v="3.0450599757940977"/>
    <n v="3.1397609122858126"/>
    <n v="3.2135140757831553"/>
    <n v="3.2709530972688792"/>
    <n v="3.3156866521808164"/>
    <n v="3.3505251797758007"/>
    <n v="3.3776574523478287"/>
    <n v="3.3987880874734318"/>
    <n v="3.415244642656047"/>
    <n v="3.4280610207189257"/>
    <n v="3.4380424259904343"/>
  </r>
  <r>
    <s v="Discretionary"/>
    <x v="2"/>
    <s v="Over $160"/>
    <s v="Over $160"/>
    <s v="Motors"/>
    <s v="Over $160"/>
    <n v="9999"/>
    <s v="Motors"/>
    <s v="IND-All-7P_v5"/>
    <s v="n/a"/>
    <s v="SC-Retro"/>
    <s v="M_Input"/>
    <s v="No"/>
    <s v="Industrial"/>
    <s v="Motors"/>
    <s v="Motors: Rewind 20-50 HP"/>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Motors"/>
    <s v="Over $160"/>
    <n v="9999"/>
    <s v="Motors"/>
    <s v="IND-All-7P_v5"/>
    <s v="n/a"/>
    <s v="SC-Retro"/>
    <s v="M_Input"/>
    <s v="No"/>
    <s v="Industrial"/>
    <s v="Motors"/>
    <s v="Motors: Rewind 51-100 HP"/>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Motors"/>
    <s v="Over $160"/>
    <n v="9999"/>
    <s v="Motors"/>
    <s v="IND-All-7P_v5"/>
    <s v="n/a"/>
    <s v="SC-Retro"/>
    <s v="M_Input"/>
    <s v="No"/>
    <s v="Industrial"/>
    <s v="Motors"/>
    <s v="Motors: Rewind 101-200 HP"/>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Motors"/>
    <s v="Over $160"/>
    <n v="9999"/>
    <s v="Motors"/>
    <s v="IND-All-7P_v5"/>
    <s v="n/a"/>
    <s v="SC-Retro"/>
    <s v="M_Input"/>
    <s v="No"/>
    <s v="Industrial"/>
    <s v="Motors"/>
    <s v="Motors: Rewind 201-500 HP"/>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Motors"/>
    <s v="Over $160"/>
    <n v="9999"/>
    <s v="Motors"/>
    <s v="IND-All-7P_v5"/>
    <s v="n/a"/>
    <s v="SC-Retro"/>
    <s v="M_Input"/>
    <s v="No"/>
    <s v="Industrial"/>
    <s v="Motors"/>
    <s v="Motors: Rewind 501-5000 HP"/>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Under $15"/>
    <s v="Under $10"/>
    <s v="Fans"/>
    <s v="Under $15"/>
    <n v="11.152868406613033"/>
    <s v="Fans"/>
    <s v="IND-All-7P_v5"/>
    <s v="n/a"/>
    <s v="SC-Retro"/>
    <s v="M_Input"/>
    <s v="No"/>
    <s v="Industrial"/>
    <s v="Fans"/>
    <s v="Efficient Centrifugal Fan"/>
    <n v="9.2610371891232598E-2"/>
    <n v="9.2610371891232598E-2"/>
    <n v="9.2610371891232598E-2"/>
    <n v="9.2610371891232598E-2"/>
    <n v="9.2610371891232598E-2"/>
    <n v="8.334933470210934E-2"/>
    <n v="6.6679467761687469E-2"/>
    <n v="5.334357420934998E-2"/>
    <n v="4.2674859367479979E-2"/>
    <n v="3.4139887493983986E-2"/>
    <n v="2.7311909995187188E-2"/>
    <n v="2.1849527996149753E-2"/>
    <n v="1.7479622396919799E-2"/>
    <n v="1.3983697917535841E-2"/>
    <n v="1.1186958334028673E-2"/>
    <n v="8.9495666672229374E-3"/>
    <n v="6.1042907100005979E-5"/>
    <n v="2.180103825000885E-5"/>
    <n v="7.4321721307275633E-6"/>
    <n v="2.4235343904730329E-6"/>
    <n v="0.84672653791331176"/>
    <n v="6.9766351439032093"/>
    <n v="11.152868406613033"/>
    <s v="I-SIC26-Proc-All-All-All-E"/>
    <m/>
    <n v="0.84409296594968919"/>
    <n v="9.2610371891232598E-2"/>
    <n v="0.1852207437824652"/>
    <n v="0.27783111567369778"/>
    <n v="0.37044148756493039"/>
    <n v="0.46305185945616301"/>
    <n v="0.54640119415827237"/>
    <n v="0.6130806619199598"/>
    <n v="0.66642423612930979"/>
    <n v="0.70909909549678973"/>
    <n v="0.74323898299077373"/>
    <n v="0.77055089298596091"/>
    <n v="0.79240042098211072"/>
    <n v="0.80988004337903052"/>
    <n v="0.82386374129656637"/>
    <n v="0.83505069963059508"/>
    <n v="0.84400026629781799"/>
    <n v="0.84406130920491795"/>
    <n v="0.84408311024316796"/>
    <n v="0.84409054241529868"/>
    <n v="0.84409296594968919"/>
  </r>
  <r>
    <s v="Discretionary"/>
    <x v="2"/>
    <s v="Under $15"/>
    <s v="Under $5"/>
    <s v="Fans"/>
    <s v="Under $15"/>
    <n v="12.930676202933812"/>
    <s v="Energy Management"/>
    <s v="IND-All-7P_v5"/>
    <s v="n/a"/>
    <s v="SC-Retro"/>
    <s v="M_Input"/>
    <s v="No"/>
    <s v="Industrial"/>
    <s v="Fans"/>
    <s v="Fan Energy Management"/>
    <n v="0.15369503305856747"/>
    <n v="0.18871298902709926"/>
    <n v="0.23092947314303025"/>
    <n v="0.26807273207889676"/>
    <n v="0.30577089777358391"/>
    <n v="0.35748293403954917"/>
    <n v="0.39216433017545771"/>
    <n v="0.40062356456562975"/>
    <n v="0.37753963040799626"/>
    <n v="0.3245272910509584"/>
    <n v="0.25113291944254146"/>
    <n v="0.17234703480157842"/>
    <n v="0.10313378006922724"/>
    <n v="5.2806628547076545E-2"/>
    <n v="2.2655843005832628E-2"/>
    <n v="7.9594644380314369E-3"/>
    <n v="2.2329029562873359E-3"/>
    <n v="4.8667145798786605E-4"/>
    <n v="7.9995178733395877E-5"/>
    <n v="9.6021449997301274E-6"/>
    <n v="3.5743030943852903"/>
    <n v="-1.5280659402111547"/>
    <n v="12.930676202933812"/>
    <s v="I-SIC20-Proc-All-All-All-E"/>
    <m/>
    <n v="3.5743030943852903"/>
    <n v="0.15369503305856747"/>
    <n v="0.34240802208566673"/>
    <n v="0.57333749522869693"/>
    <n v="0.84141022730759363"/>
    <n v="1.1471811250811776"/>
    <n v="1.5046640591207268"/>
    <n v="1.8968283892961844"/>
    <n v="2.2974519538618141"/>
    <n v="2.6749915842698102"/>
    <n v="2.9995188753207684"/>
    <n v="3.2506517947633098"/>
    <n v="3.4229988295648881"/>
    <n v="3.5261326096341152"/>
    <n v="3.5743030943852903"/>
    <n v="3.5743030943852903"/>
    <n v="3.5743030943852903"/>
    <n v="3.5743030943852903"/>
    <n v="3.5743030943852903"/>
    <n v="3.5743030943852903"/>
    <n v="3.5743030943852903"/>
  </r>
  <r>
    <s v="Discretionary"/>
    <x v="2"/>
    <s v="Under $20"/>
    <s v="Under $5"/>
    <s v="Fans"/>
    <s v="Under $20"/>
    <n v="18.633025352539619"/>
    <s v="Fans"/>
    <s v="IND-All-7P_v5"/>
    <s v="n/a"/>
    <s v="SC-Retro"/>
    <s v="M_Input"/>
    <s v="No"/>
    <s v="Industrial"/>
    <s v="Fans"/>
    <s v="Fan Equipment Upgrade"/>
    <n v="0.43519585365409164"/>
    <n v="0.53435110244563389"/>
    <n v="0.65388937559272986"/>
    <n v="0.75906253544318314"/>
    <n v="0.86580694399177294"/>
    <n v="1.0122323900137165"/>
    <n v="1.1104346513160122"/>
    <n v="1.1343874340340336"/>
    <n v="1.0690240177185695"/>
    <n v="0.91891669270244436"/>
    <n v="0.71109653371683057"/>
    <n v="0.48801001205187189"/>
    <n v="0.29202891313148222"/>
    <n v="0.14952484365829966"/>
    <n v="6.4151252912768061E-2"/>
    <n v="2.2537656889787084E-2"/>
    <n v="6.3225862856473303E-3"/>
    <n v="1.3780367289254075E-3"/>
    <n v="2.2651070372473061E-4"/>
    <n v="2.7188996331947363E-5"/>
    <n v="10.120833805909108"/>
    <n v="2.2269734109148538"/>
    <n v="18.633025352539619"/>
    <s v="I-All-Other-Shift3-All-All-S"/>
    <m/>
    <n v="10.120833805909108"/>
    <n v="0.43519585365409164"/>
    <n v="0.96954695609972552"/>
    <n v="1.6234363316924554"/>
    <n v="2.3824988671356384"/>
    <n v="3.2483058111274112"/>
    <n v="4.2605382011411272"/>
    <n v="5.3709728524571396"/>
    <n v="6.5053602864911735"/>
    <n v="7.574384304209743"/>
    <n v="8.493300996912188"/>
    <n v="9.2043975306290182"/>
    <n v="9.6924075426808898"/>
    <n v="9.9844364558123715"/>
    <n v="10.120833805909108"/>
    <n v="10.120833805909108"/>
    <n v="10.120833805909108"/>
    <n v="10.120833805909108"/>
    <n v="10.120833805909108"/>
    <n v="10.120833805909108"/>
    <n v="10.120833805909108"/>
  </r>
  <r>
    <s v="Discretionary"/>
    <x v="2"/>
    <s v="Under $10"/>
    <s v="Under $5"/>
    <s v="Fans"/>
    <s v="Under $10"/>
    <n v="6.7234876436253108"/>
    <s v="Energy Management"/>
    <s v="IND-All-7P_v5"/>
    <s v="n/a"/>
    <s v="SC-Retro"/>
    <s v="M_Input"/>
    <s v="No"/>
    <s v="Industrial"/>
    <s v="Fans"/>
    <s v="Fan System Optimization"/>
    <n v="0.42985775505875923"/>
    <n v="0.52779676870042658"/>
    <n v="0.64586878916469659"/>
    <n v="0.74975189835830092"/>
    <n v="0.85518698336313836"/>
    <n v="0.99981637948900004"/>
    <n v="1.0968140949558638"/>
    <n v="1.1204730735976107"/>
    <n v="1.0559114028821797"/>
    <n v="0.90764528957358714"/>
    <n v="0.70237424609412569"/>
    <n v="0.48202409665775869"/>
    <n v="0.28844689570669613"/>
    <n v="0.14769077664870431"/>
    <n v="6.3364375670746723E-2"/>
    <n v="2.2261210702225098E-2"/>
    <n v="6.2450336419654171E-3"/>
    <n v="1.3611337739334697E-3"/>
    <n v="2.2373233058714596E-4"/>
    <n v="2.6855496961699629E-5"/>
    <n v="9.9966919781106807"/>
    <n v="4.0990777559139229"/>
    <n v="6.7234876436253108"/>
    <s v="I-SIC24-Proc-All-All-All-E"/>
    <m/>
    <n v="9.9966919781106807"/>
    <n v="0.42985775505875923"/>
    <n v="0.95765452375918581"/>
    <n v="1.6035233129238824"/>
    <n v="2.3532752112821833"/>
    <n v="3.2084621946453216"/>
    <n v="4.2082785741343214"/>
    <n v="5.3050926690901852"/>
    <n v="6.4255657426877963"/>
    <n v="7.4814771455699756"/>
    <n v="8.3891224351435625"/>
    <n v="9.0914966812376878"/>
    <n v="9.5735207778954461"/>
    <n v="9.8619676736021429"/>
    <n v="9.9966919781106807"/>
    <n v="9.9966919781106807"/>
    <n v="9.9966919781106807"/>
    <n v="9.9966919781106807"/>
    <n v="9.9966919781106807"/>
    <n v="9.9966919781106807"/>
    <n v="9.9966919781106807"/>
  </r>
  <r>
    <s v="Discretionary"/>
    <x v="2"/>
    <s v="Under $15"/>
    <s v="Under $5"/>
    <s v="Pumps"/>
    <s v="Under $15"/>
    <n v="12.831578677537276"/>
    <s v="Energy Management"/>
    <s v="IND-All-7P_v5"/>
    <s v="n/a"/>
    <s v="SC-Retro"/>
    <s v="M_Input"/>
    <s v="No"/>
    <s v="Industrial"/>
    <s v="Pumps"/>
    <s v="Pump Energy Management"/>
    <n v="0.23879329874843438"/>
    <n v="0.293200087665072"/>
    <n v="0.3587911045183137"/>
    <n v="0.41649993967750182"/>
    <n v="0.47507092381313781"/>
    <n v="0.55541501483033395"/>
    <n v="0.60929889659077419"/>
    <n v="0.62244186188195327"/>
    <n v="0.58657675501482087"/>
    <n v="0.50421240570878545"/>
    <n v="0.390180847517417"/>
    <n v="0.26777258933343256"/>
    <n v="0.16023715968584112"/>
    <n v="8.2044739999727237E-2"/>
    <n v="3.5199989092867062E-2"/>
    <n v="1.2366481411953676E-2"/>
    <n v="3.4692224732714716E-3"/>
    <n v="7.5613297675890267E-4"/>
    <n v="1.2428711737508797E-4"/>
    <n v="1.4918685619935368E-5"/>
    <n v="5.5533325290333577"/>
    <n v="-1.6261889354361265"/>
    <n v="12.831578677537276"/>
    <s v="I-SIC26-Proc-All-All-All-E"/>
    <m/>
    <n v="5.5533325290333577"/>
    <n v="0.23879329874843438"/>
    <n v="0.53199338641350635"/>
    <n v="0.89078449093182011"/>
    <n v="1.3072844306093219"/>
    <n v="1.7823553544224597"/>
    <n v="2.3377703692527936"/>
    <n v="2.9470692658435675"/>
    <n v="3.5695111277255207"/>
    <n v="4.1560878827403416"/>
    <n v="4.6603002884491271"/>
    <n v="5.0504811359665442"/>
    <n v="5.3182537252999769"/>
    <n v="5.4784908849858178"/>
    <n v="5.5533325290333577"/>
    <n v="5.5533325290333577"/>
    <n v="5.5533325290333577"/>
    <n v="5.5533325290333577"/>
    <n v="5.5533325290333577"/>
    <n v="5.5533325290333577"/>
    <n v="5.5533325290333577"/>
  </r>
  <r>
    <s v="Discretionary"/>
    <x v="2"/>
    <s v="Under $25"/>
    <s v="Under $5"/>
    <s v="Pumps"/>
    <s v="Under $25"/>
    <n v="21.753404045313658"/>
    <s v="Pumps"/>
    <s v="IND-All-7P_v5"/>
    <s v="n/a"/>
    <s v="SC-Retro"/>
    <s v="M_Input"/>
    <s v="No"/>
    <s v="Industrial"/>
    <s v="Pumps"/>
    <s v="Pump Equipment Upgrade"/>
    <n v="1.6415933284856323"/>
    <n v="1.6415933284856323"/>
    <n v="1.6415933284856323"/>
    <n v="1.6415933284856323"/>
    <n v="1.6415933284856323"/>
    <n v="1.4774339956370692"/>
    <n v="1.1819471965096555"/>
    <n v="0.94555775720772406"/>
    <n v="0.75644620576617949"/>
    <n v="0.60515696461294366"/>
    <n v="0.48412557169035486"/>
    <n v="0.38730045735228386"/>
    <n v="0.30984036588182717"/>
    <n v="0.24787229270546171"/>
    <n v="0.19829783416436936"/>
    <n v="0.15863826733149544"/>
    <n v="1.08203462528396E-3"/>
    <n v="3.864409376015333E-4"/>
    <n v="1.3174122872855286E-4"/>
    <n v="4.2959096324854126E-5"/>
    <n v="15.008908908418048"/>
    <n v="4.3799578444999696"/>
    <n v="21.753404045313658"/>
    <s v="I-SIC26-Proc-All-All-All-E"/>
    <m/>
    <n v="14.962226727175462"/>
    <n v="1.6415933284856323"/>
    <n v="3.2831866569712647"/>
    <n v="4.9247799854568974"/>
    <n v="6.5663733139425293"/>
    <n v="8.2079666424281612"/>
    <n v="9.6854006380652304"/>
    <n v="10.867347834574886"/>
    <n v="11.812905591782609"/>
    <n v="12.569351797548789"/>
    <n v="13.174508762161732"/>
    <n v="13.658634333852087"/>
    <n v="14.04593479120437"/>
    <n v="14.355775157086198"/>
    <n v="14.603647449791659"/>
    <n v="14.801945283956028"/>
    <n v="14.960583551287524"/>
    <n v="14.961665585912808"/>
    <n v="14.96205202685041"/>
    <n v="14.962183768079138"/>
    <n v="14.962226727175462"/>
  </r>
  <r>
    <s v="Discretionary"/>
    <x v="2"/>
    <s v="Under $5"/>
    <s v="Under $15"/>
    <s v="Pumps"/>
    <s v="Under $5"/>
    <n v="-8.1517763615916117"/>
    <s v="Energy Management"/>
    <s v="IND-All-7P_v5"/>
    <s v="n/a"/>
    <s v="SC-Retro"/>
    <s v="M_Input"/>
    <s v="No"/>
    <s v="Industrial"/>
    <s v="Pumps"/>
    <s v="Pump System Optimization"/>
    <n v="0.66575684631801657"/>
    <n v="0.81744323114236539"/>
    <n v="1.0003112963513872"/>
    <n v="1.1612038017174713"/>
    <n v="1.3244999825075496"/>
    <n v="1.5484996882624704"/>
    <n v="1.698728205462176"/>
    <n v="1.7353708548555353"/>
    <n v="1.6353787672807691"/>
    <n v="1.4057465718614612"/>
    <n v="1.0878260482952085"/>
    <n v="0.74655124553073027"/>
    <n v="0.44674195906890579"/>
    <n v="0.22874112316168235"/>
    <n v="9.8137736074343701E-2"/>
    <n v="3.4477808665586064E-2"/>
    <n v="9.6722086636694109E-3"/>
    <n v="2.1081023154438995E-3"/>
    <n v="3.4651307107561057E-4"/>
    <n v="4.1593366068457299E-5"/>
    <n v="15.482717356232948"/>
    <n v="11.227056892168273"/>
    <n v="-8.1517763615916117"/>
    <s v="I-SIC20-Proc-All-All-All-E"/>
    <m/>
    <n v="15.482717356232948"/>
    <n v="0.66575684631801657"/>
    <n v="1.483200077460382"/>
    <n v="2.4835113738117691"/>
    <n v="3.6447151755292406"/>
    <n v="4.96921515803679"/>
    <n v="6.5177148462992607"/>
    <n v="8.216443051761436"/>
    <n v="9.9518139066169713"/>
    <n v="11.587192673897741"/>
    <n v="12.992939245759203"/>
    <n v="14.080765294054412"/>
    <n v="14.827316539585143"/>
    <n v="15.274058498654048"/>
    <n v="15.482717356232948"/>
    <n v="15.482717356232948"/>
    <n v="15.482717356232948"/>
    <n v="15.482717356232948"/>
    <n v="15.482717356232948"/>
    <n v="15.482717356232948"/>
    <n v="15.482717356232948"/>
  </r>
  <r>
    <s v="Discretionary"/>
    <x v="2"/>
    <s v="Over $160"/>
    <s v="Over $160"/>
    <s v="Transformers"/>
    <s v="Over $160"/>
    <n v="9999"/>
    <s v="Transformers"/>
    <s v="IND-All-7P_v5"/>
    <s v="n/a"/>
    <s v="SC-Retro"/>
    <s v="M_Input"/>
    <s v="No"/>
    <s v="Industrial"/>
    <s v="Transformers"/>
    <s v="Transformers-Retrofit"/>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Transformers"/>
    <s v="Over $160"/>
    <n v="9999"/>
    <s v="Transformers"/>
    <s v="IND-All-7P_v5"/>
    <s v="n/a"/>
    <s v="SC-Retro"/>
    <s v="M_Input"/>
    <s v="No"/>
    <s v="Industrial"/>
    <s v="Transformers"/>
    <s v="Transformers-New"/>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Belts"/>
    <s v="Over $160"/>
    <n v="9999"/>
    <s v="Misc"/>
    <s v="IND-All-7P_v5"/>
    <s v="n/a"/>
    <s v="SC-Retro"/>
    <s v="M_Input"/>
    <s v="No"/>
    <s v="Industrial"/>
    <s v="Belts"/>
    <s v="Synchronous Belts"/>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Under $20"/>
    <s v="Under $15"/>
    <s v="Hi-Tech"/>
    <s v="Under $20"/>
    <n v="19.387589810341311"/>
    <s v="Hi-Tech"/>
    <s v="IND-All-7P_v5"/>
    <s v="n/a"/>
    <s v="SC-Retro"/>
    <s v="M_Input"/>
    <s v="No"/>
    <s v="Industrial"/>
    <s v="Hi-Tech"/>
    <s v="Elec Chip Fab: Eliminate Exhaust"/>
    <n v="2.4877853313813657E-3"/>
    <n v="2.4877853313813657E-3"/>
    <n v="2.4877853313813657E-3"/>
    <n v="2.4877853313813657E-3"/>
    <n v="2.4877853313813657E-3"/>
    <n v="2.2390067982432289E-3"/>
    <n v="1.7912054385945833E-3"/>
    <n v="1.4329643508756665E-3"/>
    <n v="1.1463714807005332E-3"/>
    <n v="9.1709718456042669E-4"/>
    <n v="7.3367774764834142E-4"/>
    <n v="5.8694219811867296E-4"/>
    <n v="4.6955375849493851E-4"/>
    <n v="3.7564300679595079E-4"/>
    <n v="3.005144054367606E-4"/>
    <n v="2.404115243494084E-4"/>
    <n v="1.6397909409825723E-6"/>
    <n v="5.8563962177967053E-7"/>
    <n v="1.9964987106239917E-7"/>
    <n v="6.5103218825189444E-8"/>
    <n v="2.2745550176453657E-2"/>
    <n v="12.457896902933287"/>
    <n v="19.387589810341311"/>
    <s v="I-All-Other-Shift3-All-All-S"/>
    <m/>
    <n v="2.2674804734377996E-2"/>
    <n v="2.4877853313813657E-3"/>
    <n v="4.9755706627627313E-3"/>
    <n v="7.4633559941440965E-3"/>
    <n v="9.9511413255254626E-3"/>
    <n v="1.2438926656906829E-2"/>
    <n v="1.4677933455150057E-2"/>
    <n v="1.6469138893744642E-2"/>
    <n v="1.7902103244620309E-2"/>
    <n v="1.9048474725320841E-2"/>
    <n v="1.9965571909881269E-2"/>
    <n v="2.069924965752961E-2"/>
    <n v="2.1286191855648284E-2"/>
    <n v="2.1755745614143222E-2"/>
    <n v="2.2131388620939173E-2"/>
    <n v="2.2431903026375936E-2"/>
    <n v="2.2672314550725343E-2"/>
    <n v="2.2673954341666327E-2"/>
    <n v="2.2674539981288107E-2"/>
    <n v="2.2674739631159169E-2"/>
    <n v="2.2674804734377996E-2"/>
  </r>
  <r>
    <s v="Discretionary"/>
    <x v="2"/>
    <s v="Under $5"/>
    <s v="Under $20"/>
    <s v="Hi-Tech"/>
    <s v="Under $5"/>
    <n v="-38.037927646446164"/>
    <s v="Hi-Tech"/>
    <s v="IND-All-7P_v5"/>
    <s v="n/a"/>
    <s v="SC-Retro"/>
    <s v="M_Input"/>
    <s v="No"/>
    <s v="Industrial"/>
    <s v="Hi-Tech"/>
    <s v="Elec Chip Fab: Exhaust Injector"/>
    <n v="7.980325849126263E-2"/>
    <n v="7.980325849126263E-2"/>
    <n v="7.980325849126263E-2"/>
    <n v="7.980325849126263E-2"/>
    <n v="7.980325849126263E-2"/>
    <n v="7.1822932642136364E-2"/>
    <n v="5.7458346113709098E-2"/>
    <n v="4.596667689096727E-2"/>
    <n v="3.6773341512773824E-2"/>
    <n v="2.941867321021906E-2"/>
    <n v="2.3534938568175248E-2"/>
    <n v="1.8827950854540195E-2"/>
    <n v="1.5062360683632156E-2"/>
    <n v="1.2049888546905725E-2"/>
    <n v="9.639910837524579E-3"/>
    <n v="7.7119286700196637E-3"/>
    <n v="5.2601266951840014E-5"/>
    <n v="1.8786166768520078E-5"/>
    <n v="6.404375034759575E-6"/>
    <n v="2.0883831635244055E-6"/>
    <n v="0.72963249576265743"/>
    <n v="18.823983892024859"/>
    <n v="-38.037927646446164"/>
    <s v="I-All-Other-Shift3-All-All-S"/>
    <m/>
    <n v="0.72736312117883484"/>
    <n v="7.980325849126263E-2"/>
    <n v="0.15960651698252526"/>
    <n v="0.23940977547378789"/>
    <n v="0.31921303396505052"/>
    <n v="0.39901629245631315"/>
    <n v="0.4708392250984495"/>
    <n v="0.52829757121215859"/>
    <n v="0.57426424810312582"/>
    <n v="0.6110375896158996"/>
    <n v="0.64045626282611867"/>
    <n v="0.66399120139429391"/>
    <n v="0.68281915224883405"/>
    <n v="0.69788151293246625"/>
    <n v="0.70993140147937195"/>
    <n v="0.71957131231689653"/>
    <n v="0.72728324098691621"/>
    <n v="0.72733584225386805"/>
    <n v="0.72735462842063658"/>
    <n v="0.72736103279567133"/>
    <n v="0.72736312117883484"/>
  </r>
  <r>
    <s v="Discretionary"/>
    <x v="2"/>
    <s v="Under $5"/>
    <s v="Under $25"/>
    <s v="Hi-Tech"/>
    <s v="Under $5"/>
    <n v="-28.397725074214353"/>
    <s v="Hi-Tech"/>
    <s v="IND-All-7P_v5"/>
    <s v="n/a"/>
    <s v="SC-Retro"/>
    <s v="M_Input"/>
    <s v="No"/>
    <s v="Industrial"/>
    <s v="Hi-Tech"/>
    <s v="Elec Chip Fab: Solidstate Chiller"/>
    <n v="8.9458854807918292E-2"/>
    <n v="8.9458854807918292E-2"/>
    <n v="8.9458854807918292E-2"/>
    <n v="8.9458854807918292E-2"/>
    <n v="8.9458854807918292E-2"/>
    <n v="8.0512969327126468E-2"/>
    <n v="6.4410375461701169E-2"/>
    <n v="5.1528300369360944E-2"/>
    <n v="4.1222640295488763E-2"/>
    <n v="3.2978112236391008E-2"/>
    <n v="2.6382489789112805E-2"/>
    <n v="2.1105991831290243E-2"/>
    <n v="1.6884793465032192E-2"/>
    <n v="1.3507834772025756E-2"/>
    <n v="1.0806267817620605E-2"/>
    <n v="8.6450142540964829E-3"/>
    <n v="5.8965626115034048E-5"/>
    <n v="2.1059152183947216E-5"/>
    <n v="7.1792564263869172E-6"/>
    <n v="2.3410618781874136E-6"/>
    <n v="0.81791256065962581"/>
    <n v="21.491920462504385"/>
    <n v="-28.397725074214353"/>
    <s v="I-All-Other-Shift3-All-All-S"/>
    <m/>
    <n v="0.81536860875544159"/>
    <n v="8.9458854807918292E-2"/>
    <n v="0.17891770961583658"/>
    <n v="0.2683765644237549"/>
    <n v="0.35783541923167317"/>
    <n v="0.44729427403959143"/>
    <n v="0.52780724336671792"/>
    <n v="0.59221761882841906"/>
    <n v="0.64374591919778001"/>
    <n v="0.68496855949326874"/>
    <n v="0.71794667172965976"/>
    <n v="0.7443291615187726"/>
    <n v="0.76543515335006285"/>
    <n v="0.78231994681509509"/>
    <n v="0.79582778158712086"/>
    <n v="0.80663404940474148"/>
    <n v="0.81527906365883795"/>
    <n v="0.81533802928495303"/>
    <n v="0.815359088437137"/>
    <n v="0.81536626769356335"/>
    <n v="0.81536860875544159"/>
  </r>
  <r>
    <s v="Discretionary"/>
    <x v="2"/>
    <s v="Under $5"/>
    <s v="Under $5"/>
    <s v="Hi-Tech"/>
    <s v="Under $5"/>
    <n v="-8.824556648066606"/>
    <s v="Hi-Tech"/>
    <s v="IND-All-7P_v5"/>
    <s v="n/a"/>
    <s v="SC-Retro"/>
    <s v="M_Input"/>
    <s v="No"/>
    <s v="Industrial"/>
    <s v="Hi-Tech"/>
    <s v="Elec Chip Fab: Reduce Gas Pressure"/>
    <n v="2.0445038230616858E-2"/>
    <n v="2.0445038230616858E-2"/>
    <n v="2.0445038230616858E-2"/>
    <n v="2.0445038230616858E-2"/>
    <n v="2.0445038230616858E-2"/>
    <n v="1.8400534407555173E-2"/>
    <n v="1.472042752604414E-2"/>
    <n v="1.1776342020835311E-2"/>
    <n v="9.4210736166682497E-3"/>
    <n v="7.5368588933346003E-3"/>
    <n v="6.0294871146676799E-3"/>
    <n v="4.8235896917341436E-3"/>
    <n v="3.858871753387315E-3"/>
    <n v="3.0870974027098516E-3"/>
    <n v="2.4696779221678815E-3"/>
    <n v="1.9757423377343053E-3"/>
    <n v="1.347607772089905E-5"/>
    <n v="4.8128849003225721E-6"/>
    <n v="1.6407562160284921E-6"/>
    <n v="5.3502920088291644E-7"/>
    <n v="0.18692675652838381"/>
    <n v="-1.8169113407984114"/>
    <n v="-8.824556648066606"/>
    <s v="I-All-Other-Shift3-All-All-S"/>
    <m/>
    <n v="0.18634535858796106"/>
    <n v="2.0445038230616858E-2"/>
    <n v="4.0890076461233715E-2"/>
    <n v="6.1335114691850573E-2"/>
    <n v="8.1780152922467431E-2"/>
    <n v="0.10222519115308429"/>
    <n v="0.12062572556063947"/>
    <n v="0.1353461530866836"/>
    <n v="0.1471224951075189"/>
    <n v="0.15654356872418715"/>
    <n v="0.16408042761752176"/>
    <n v="0.17010991473218945"/>
    <n v="0.17493350442392358"/>
    <n v="0.17879237617731089"/>
    <n v="0.18187947358002074"/>
    <n v="0.18434915150218861"/>
    <n v="0.18632489383992293"/>
    <n v="0.18633836991764383"/>
    <n v="0.18634318280254414"/>
    <n v="0.18634482355876017"/>
    <n v="0.18634535858796106"/>
  </r>
  <r>
    <s v="Discretionary"/>
    <x v="2"/>
    <s v="Under $5"/>
    <s v="Under $5"/>
    <s v="Hi-Tech"/>
    <s v="Under $5"/>
    <n v="0.26115199016932489"/>
    <s v="Hi-Tech"/>
    <s v="IND-All-7P_v5"/>
    <s v="n/a"/>
    <s v="SC-Retro"/>
    <s v="M_Input"/>
    <s v="No"/>
    <s v="Industrial"/>
    <s v="Hi-Tech"/>
    <s v="Clean Room: Change Filter Strategy"/>
    <n v="4.8139651587639526E-2"/>
    <n v="5.9107814748735589E-2"/>
    <n v="7.2330667798395337E-2"/>
    <n v="8.3964508583092207E-2"/>
    <n v="9.5772154711407875E-2"/>
    <n v="0.11196916094636102"/>
    <n v="0.12283190838413501"/>
    <n v="0.12548147088551972"/>
    <n v="0.11825122716517103"/>
    <n v="0.10164694597463288"/>
    <n v="7.8658698355878839E-2"/>
    <n v="5.3981745814447993E-2"/>
    <n v="3.2303088399460063E-2"/>
    <n v="1.653984939646987E-2"/>
    <n v="7.0961589780812132E-3"/>
    <n v="2.4930268548433196E-3"/>
    <n v="6.9937959741172466E-4"/>
    <n v="1.5243299642778174E-4"/>
    <n v="2.5055722076907832E-5"/>
    <n v="3.0075397075770134E-6"/>
    <n v="1.1195267811078962"/>
    <n v="0.11066939411374027"/>
    <n v="0.26115199016932489"/>
    <s v="I-All-Other-Shift3-All-All-S"/>
    <m/>
    <n v="1.1195267811078962"/>
    <n v="4.8139651587639526E-2"/>
    <n v="0.10724746633637511"/>
    <n v="0.17957813413477045"/>
    <n v="0.26354264271786265"/>
    <n v="0.35931479742927053"/>
    <n v="0.47128395837563153"/>
    <n v="0.59411586675976658"/>
    <n v="0.71959733764528633"/>
    <n v="0.83784856481045733"/>
    <n v="0.93949551078509019"/>
    <n v="1.018154209140969"/>
    <n v="1.072135954955417"/>
    <n v="1.1044390433548772"/>
    <n v="1.1195267811078962"/>
    <n v="1.1195267811078962"/>
    <n v="1.1195267811078962"/>
    <n v="1.1195267811078962"/>
    <n v="1.1195267811078962"/>
    <n v="1.1195267811078962"/>
    <n v="1.1195267811078962"/>
  </r>
  <r>
    <s v="Discretionary"/>
    <x v="2"/>
    <s v="Under $10"/>
    <s v="Under $5"/>
    <s v="Hi-Tech"/>
    <s v="Under $10"/>
    <n v="8.654733721353665"/>
    <s v="Hi-Tech"/>
    <s v="IND-All-7P_v5"/>
    <s v="n/a"/>
    <s v="SC-Retro"/>
    <s v="M_Input"/>
    <s v="No"/>
    <s v="Industrial"/>
    <s v="Hi-Tech"/>
    <s v="Clean Room: Clean Room HVAC"/>
    <n v="1.300928913952543E-2"/>
    <n v="1.5973332317786127E-2"/>
    <n v="1.9546684282316082E-2"/>
    <n v="2.2690620592195516E-2"/>
    <n v="2.5881526165344646E-2"/>
    <n v="3.0258615121246116E-2"/>
    <n v="3.3194170689411585E-2"/>
    <n v="3.3910190094142964E-2"/>
    <n v="3.1956284571249549E-2"/>
    <n v="2.7469133380127141E-2"/>
    <n v="2.12567751635553E-2"/>
    <n v="1.4588060287017859E-2"/>
    <n v="8.7296065349199096E-3"/>
    <n v="4.4697391033492601E-3"/>
    <n v="1.9176703794341772E-3"/>
    <n v="6.7371711505252968E-4"/>
    <n v="1.890007738101319E-4"/>
    <n v="4.1193586981473535E-5"/>
    <n v="6.7710737894450861E-6"/>
    <n v="8.1275938574759459E-7"/>
    <n v="0.3025416078959402"/>
    <n v="4.7460491162763629"/>
    <n v="8.654733721353665"/>
    <s v="I-All-Other-Shift3-All-All-S"/>
    <m/>
    <n v="0.3025416078959402"/>
    <n v="1.300928913952543E-2"/>
    <n v="2.8982621457311557E-2"/>
    <n v="4.8529305739627639E-2"/>
    <n v="7.1219926331823155E-2"/>
    <n v="9.7101452497167798E-2"/>
    <n v="0.12736006761841392"/>
    <n v="0.1605542383078255"/>
    <n v="0.19446442840196848"/>
    <n v="0.22642071297321803"/>
    <n v="0.25388984635334516"/>
    <n v="0.27514662151690045"/>
    <n v="0.28973468180391831"/>
    <n v="0.2984642883388382"/>
    <n v="0.3025416078959402"/>
    <n v="0.3025416078959402"/>
    <n v="0.3025416078959402"/>
    <n v="0.3025416078959402"/>
    <n v="0.3025416078959402"/>
    <n v="0.3025416078959402"/>
    <n v="0.3025416078959402"/>
  </r>
  <r>
    <s v="Discretionary"/>
    <x v="2"/>
    <s v="Under $5"/>
    <s v="Under $5"/>
    <s v="Hi-Tech"/>
    <s v="Under $5"/>
    <n v="4.1267930673123754"/>
    <s v="Energy Management"/>
    <s v="IND-All-7P_v5"/>
    <s v="n/a"/>
    <s v="SC-Retro"/>
    <s v="M_Input"/>
    <s v="No"/>
    <s v="Industrial"/>
    <s v="Hi-Tech"/>
    <s v="Clean Room: Chiller Optimize"/>
    <n v="2.0489057739639324E-2"/>
    <n v="2.5157295271362214E-2"/>
    <n v="3.0785167320332499E-2"/>
    <n v="3.5736728615649978E-2"/>
    <n v="4.0762264433080085E-2"/>
    <n v="4.7655986863810409E-2"/>
    <n v="5.22793576636277E-2"/>
    <n v="5.3407056707664671E-2"/>
    <n v="5.0329741517956793E-2"/>
    <n v="4.3262675911576377E-2"/>
    <n v="3.3478485181897E-2"/>
    <n v="2.2975552801108075E-2"/>
    <n v="1.3748746024475829E-2"/>
    <n v="7.0396423345993461E-3"/>
    <n v="3.0202464337921722E-3"/>
    <n v="1.0610747998947209E-3"/>
    <n v="2.9766789913730589E-4"/>
    <n v="6.4878086197802447E-5"/>
    <n v="1.0664143162887662E-5"/>
    <n v="1.2800602557461288E-6"/>
    <n v="0.47648971487533315"/>
    <n v="2.1843731071804049"/>
    <n v="4.1267930673123754"/>
    <s v="I-All-Other-Shift3-All-All-S"/>
    <m/>
    <n v="0.47648971487533315"/>
    <n v="2.0489057739639324E-2"/>
    <n v="4.5646353011001534E-2"/>
    <n v="7.6431520331334032E-2"/>
    <n v="0.11216824894698402"/>
    <n v="0.15293051338006411"/>
    <n v="0.20058650024387453"/>
    <n v="0.25286585790750221"/>
    <n v="0.30627291461516687"/>
    <n v="0.35660265613312364"/>
    <n v="0.39986533204470004"/>
    <n v="0.43334381722659704"/>
    <n v="0.45631937002770512"/>
    <n v="0.47006811605218096"/>
    <n v="0.47648971487533315"/>
    <n v="0.47648971487533315"/>
    <n v="0.47648971487533315"/>
    <n v="0.47648971487533315"/>
    <n v="0.47648971487533315"/>
    <n v="0.47648971487533315"/>
    <n v="0.47648971487533315"/>
  </r>
  <r>
    <s v="Discretionary"/>
    <x v="2"/>
    <s v="Under $25"/>
    <s v="Under $15"/>
    <s v="Food Processing"/>
    <s v="Under $25"/>
    <n v="20.59820075551151"/>
    <s v="Low &amp; Med Temp Refr"/>
    <s v="IND-All-7P_v5"/>
    <s v="n/a"/>
    <s v="SC-Retro"/>
    <s v="M_Input"/>
    <s v="No"/>
    <s v="Industrial"/>
    <s v="Food Processing"/>
    <s v="Food: Cooling and Storage"/>
    <n v="0.59809457419977818"/>
    <n v="0.59809457419977818"/>
    <n v="0.59809457419977818"/>
    <n v="0.59809457419977818"/>
    <n v="0.59809457419977818"/>
    <n v="0.5382851167798004"/>
    <n v="0.4306280934238404"/>
    <n v="0.34450247473907225"/>
    <n v="0.27560197979125778"/>
    <n v="0.2204815838330062"/>
    <n v="0.17638526706640498"/>
    <n v="0.14110821365312398"/>
    <n v="0.11288657092249919"/>
    <n v="9.0309256737999347E-2"/>
    <n v="7.2247405390399477E-2"/>
    <n v="5.779792431231958E-2"/>
    <n v="3.9422616262435101E-4"/>
    <n v="1.4079505808016872E-4"/>
    <n v="4.7998315254878934E-5"/>
    <n v="1.5651624539753213E-5"/>
    <n v="5.4683135140812169"/>
    <n v="13.387116332663107"/>
    <n v="20.59820075551151"/>
    <s v="C-War-Ref-All-All-All-C"/>
    <m/>
    <n v="5.4513054288091132"/>
    <n v="0.59809457419977818"/>
    <n v="1.1961891483995564"/>
    <n v="1.7942837225993347"/>
    <n v="2.3923782967991127"/>
    <n v="2.9904728709988908"/>
    <n v="3.5287579877786914"/>
    <n v="3.9593860812025317"/>
    <n v="4.3038885559416036"/>
    <n v="4.5794905357328615"/>
    <n v="4.7999721195658678"/>
    <n v="4.976357386632273"/>
    <n v="5.1174656002853967"/>
    <n v="5.2303521712078958"/>
    <n v="5.320661427945895"/>
    <n v="5.3929088333362944"/>
    <n v="5.4507067576486143"/>
    <n v="5.451100983811239"/>
    <n v="5.4512417788693188"/>
    <n v="5.4512897771845736"/>
    <n v="5.4513054288091132"/>
  </r>
  <r>
    <s v="Discretionary"/>
    <x v="2"/>
    <s v="Under $5"/>
    <s v="Under $5"/>
    <s v="Food Storage"/>
    <s v="Under $5"/>
    <n v="4.2988451338741029"/>
    <s v="Energy Management"/>
    <s v="IND-All-7P_v5"/>
    <s v="n/a"/>
    <s v="SC-Retro"/>
    <s v="M_Input"/>
    <s v="No"/>
    <s v="Industrial"/>
    <s v="Food Storage"/>
    <s v="Food: Refrig Storage Tuneup"/>
    <n v="0.32266114377002236"/>
    <n v="0.32266114377002236"/>
    <n v="0.32266114377002236"/>
    <n v="0.32266114377002236"/>
    <n v="0.32266114377002236"/>
    <n v="0.29039502939302014"/>
    <n v="0.2323160235144161"/>
    <n v="0.18585281881153287"/>
    <n v="0.1486822550492263"/>
    <n v="0.11894580403938106"/>
    <n v="9.5156643231504842E-2"/>
    <n v="7.6125314585203871E-2"/>
    <n v="6.0900251668163097E-2"/>
    <n v="4.8720201334530477E-2"/>
    <n v="3.8976161067624387E-2"/>
    <n v="3.1180928854099507E-2"/>
    <n v="2.1267784397915559E-4"/>
    <n v="7.595637284972183E-5"/>
    <n v="2.5894218017099497E-5"/>
    <n v="8.4437667447704383E-6"/>
    <n v="2.9500556752370053"/>
    <n v="2.7393983347199278"/>
    <n v="4.2988451338741029"/>
    <s v="C-War-Ref-All-All-All-C"/>
    <m/>
    <n v="2.9408801226004044"/>
    <n v="0.32266114377002236"/>
    <n v="0.64532228754004473"/>
    <n v="0.96798343131006703"/>
    <n v="1.2906445750800895"/>
    <n v="1.6133057188501119"/>
    <n v="1.9037007482431321"/>
    <n v="2.1360167717575482"/>
    <n v="2.3218695905690812"/>
    <n v="2.4705518456183073"/>
    <n v="2.5894976496576882"/>
    <n v="2.684654292889193"/>
    <n v="2.7607796074743969"/>
    <n v="2.8216798591425598"/>
    <n v="2.8704000604770901"/>
    <n v="2.9093762215447145"/>
    <n v="2.9405571503988139"/>
    <n v="2.940769828242793"/>
    <n v="2.9408457846156426"/>
    <n v="2.9408716788336595"/>
    <n v="2.9408801226004044"/>
  </r>
  <r>
    <s v="Discretionary"/>
    <x v="2"/>
    <s v="Under $5"/>
    <s v="Under $5"/>
    <s v="Metals"/>
    <s v="Under $5"/>
    <n v="-958.37575856773469"/>
    <s v="Metals"/>
    <s v="IND-All-7P_v5"/>
    <s v="n/a"/>
    <s v="SC-Retro"/>
    <s v="M_Input"/>
    <s v="No"/>
    <s v="Industrial"/>
    <s v="Metals"/>
    <s v="Metal: New Arc Furnace"/>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4.8949952799728835E-3"/>
    <n v="9.7899905599457646E-2"/>
    <n v="2.4273266830290892"/>
    <n v="-958.37575856773469"/>
    <s v="I-All-Other-Shift3-All-All-S"/>
    <m/>
    <n v="9.7899905599457632E-2"/>
    <n v="4.8949952799728835E-3"/>
    <n v="9.789990559945767E-3"/>
    <n v="1.468498583991865E-2"/>
    <n v="1.9579981119891534E-2"/>
    <n v="2.4474976399864418E-2"/>
    <n v="2.9369971679837303E-2"/>
    <n v="3.4264966959810184E-2"/>
    <n v="3.9159962239783068E-2"/>
    <n v="4.4054957519755952E-2"/>
    <n v="4.8949952799728837E-2"/>
    <n v="5.3844948079701721E-2"/>
    <n v="5.8739943359674605E-2"/>
    <n v="6.363493863964749E-2"/>
    <n v="6.8529933919620367E-2"/>
    <n v="7.3424929199593245E-2"/>
    <n v="7.8319924479566122E-2"/>
    <n v="8.3214919759538999E-2"/>
    <n v="8.8109915039511877E-2"/>
    <n v="9.3004910319484754E-2"/>
    <n v="9.7899905599457632E-2"/>
  </r>
  <r>
    <s v="Discretionary"/>
    <x v="2"/>
    <s v="Under $15"/>
    <s v="Under $25"/>
    <s v="Pulp"/>
    <s v="Under $15"/>
    <n v="14.843465265883134"/>
    <s v="Pulp"/>
    <s v="IND-All-7P_v5"/>
    <s v="n/a"/>
    <s v="SC-Retro"/>
    <s v="M_Input"/>
    <s v="No"/>
    <s v="Industrial"/>
    <s v="Pulp"/>
    <s v="Mech Pulp: Refiner Replacement"/>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3.9777349173013739E-2"/>
    <n v="0.79554698346027475"/>
    <n v="24.904715018189439"/>
    <n v="14.843465265883134"/>
    <s v="I-All-Other-Shift3-All-All-S"/>
    <m/>
    <n v="0.79554698346027508"/>
    <n v="3.9777349173013739E-2"/>
    <n v="7.9554698346027478E-2"/>
    <n v="0.11933204751904122"/>
    <n v="0.15910939669205496"/>
    <n v="0.19888674586506869"/>
    <n v="0.23866409503808242"/>
    <n v="0.27844144421109618"/>
    <n v="0.31821879338410991"/>
    <n v="0.35799614255712364"/>
    <n v="0.39777349173013737"/>
    <n v="0.43755084090315111"/>
    <n v="0.47732819007616484"/>
    <n v="0.51710553924917857"/>
    <n v="0.55688288842219236"/>
    <n v="0.59666023759520614"/>
    <n v="0.63643758676821993"/>
    <n v="0.67621493594123372"/>
    <n v="0.71599228511424751"/>
    <n v="0.75576963428726129"/>
    <n v="0.79554698346027508"/>
  </r>
  <r>
    <s v="Discretionary"/>
    <x v="2"/>
    <s v="Under $10"/>
    <s v="Under $5"/>
    <s v="Pulp"/>
    <s v="Under $10"/>
    <n v="6.8735281114727949"/>
    <s v="Pulp"/>
    <s v="IND-All-7P_v5"/>
    <s v="n/a"/>
    <s v="SC-Retro"/>
    <s v="M_Input"/>
    <s v="No"/>
    <s v="Industrial"/>
    <s v="Pulp"/>
    <s v="Mech Pulp: Premium Process"/>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6.2560616456013517E-4"/>
    <n v="1.2512123291202703E-2"/>
    <n v="4.3147968571582753"/>
    <n v="6.8735281114727949"/>
    <s v="I-All-Other-Shift3-All-All-S"/>
    <m/>
    <n v="1.2512123291202706E-2"/>
    <n v="6.2560616456013517E-4"/>
    <n v="1.2512123291202703E-3"/>
    <n v="1.8768184936804055E-3"/>
    <n v="2.5024246582405407E-3"/>
    <n v="3.1280308228006761E-3"/>
    <n v="3.7536369873608115E-3"/>
    <n v="4.3792431519209469E-3"/>
    <n v="5.0048493164810822E-3"/>
    <n v="5.6304554810412176E-3"/>
    <n v="6.256061645601353E-3"/>
    <n v="6.8816678101614884E-3"/>
    <n v="7.5072739747216238E-3"/>
    <n v="8.1328801392817583E-3"/>
    <n v="8.7584863038418937E-3"/>
    <n v="9.3840924684020291E-3"/>
    <n v="1.0009698632962164E-2"/>
    <n v="1.06353047975223E-2"/>
    <n v="1.1260910962082435E-2"/>
    <n v="1.1886517126642571E-2"/>
    <n v="1.2512123291202706E-2"/>
  </r>
  <r>
    <s v="Discretionary"/>
    <x v="2"/>
    <s v="Under $5"/>
    <s v="Under $5"/>
    <s v="Pulp"/>
    <s v="Under $5"/>
    <n v="2.2736458009489429"/>
    <s v="Pulp"/>
    <s v="IND-All-7P_v5"/>
    <s v="n/a"/>
    <s v="SC-Retro"/>
    <s v="M_Input"/>
    <s v="No"/>
    <s v="Industrial"/>
    <s v="Pulp"/>
    <s v="Mech Pulp: Refiner Plate Improvement"/>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2.625680075555613E-3"/>
    <n v="5.251360151111225E-2"/>
    <n v="1.465474349713076"/>
    <n v="2.2736458009489429"/>
    <s v="I-All-Other-Shift3-All-All-S"/>
    <m/>
    <n v="5.251360151111225E-2"/>
    <n v="2.625680075555613E-3"/>
    <n v="5.251360151111226E-3"/>
    <n v="7.8770402266668399E-3"/>
    <n v="1.0502720302222452E-2"/>
    <n v="1.3128400377778064E-2"/>
    <n v="1.5754080453333676E-2"/>
    <n v="1.8379760528889288E-2"/>
    <n v="2.1005440604444901E-2"/>
    <n v="2.3631120680000513E-2"/>
    <n v="2.6256800755556125E-2"/>
    <n v="2.8882480831111737E-2"/>
    <n v="3.1508160906667353E-2"/>
    <n v="3.4133840982222968E-2"/>
    <n v="3.6759521057778584E-2"/>
    <n v="3.9385201133334199E-2"/>
    <n v="4.2010881208889815E-2"/>
    <n v="4.4636561284445431E-2"/>
    <n v="4.7262241360001046E-2"/>
    <n v="4.9887921435556662E-2"/>
    <n v="5.251360151111225E-2"/>
  </r>
  <r>
    <s v="Discretionary"/>
    <x v="2"/>
    <s v="Under $5"/>
    <s v="Under $5"/>
    <s v="Pulp"/>
    <s v="Under $5"/>
    <n v="3.2342192414242077"/>
    <s v="Pulp"/>
    <s v="IND-All-7P_v5"/>
    <s v="n/a"/>
    <s v="SC-Retro"/>
    <s v="M_Input"/>
    <s v="No"/>
    <s v="Industrial"/>
    <s v="Pulp"/>
    <s v="Kraft: Effluent Treatment System"/>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1.8610293726160333E-2"/>
    <n v="0.37220587452320664"/>
    <n v="1.583495014500413"/>
    <n v="3.2342192414242077"/>
    <s v="I-All-Other-Shift3-All-All-S"/>
    <m/>
    <n v="0.37220587452320675"/>
    <n v="1.8610293726160333E-2"/>
    <n v="3.7220587452320666E-2"/>
    <n v="5.5830881178481E-2"/>
    <n v="7.4441174904641333E-2"/>
    <n v="9.3051468630801659E-2"/>
    <n v="0.11166176235696199"/>
    <n v="0.13027205608312231"/>
    <n v="0.14888234980928264"/>
    <n v="0.16749264353544296"/>
    <n v="0.18610293726160329"/>
    <n v="0.20471323098776362"/>
    <n v="0.22332352471392394"/>
    <n v="0.24193381844008427"/>
    <n v="0.26054411216624462"/>
    <n v="0.27915440589240498"/>
    <n v="0.29776469961856533"/>
    <n v="0.31637499334472569"/>
    <n v="0.33498528707088604"/>
    <n v="0.35359558079704639"/>
    <n v="0.37220587452320675"/>
  </r>
  <r>
    <s v="Discretionary"/>
    <x v="2"/>
    <s v="Under $5"/>
    <s v="Under $5"/>
    <s v="Pulp"/>
    <s v="Under $5"/>
    <n v="3.9625018135174983"/>
    <s v="Pulp"/>
    <s v="IND-All-7P_v5"/>
    <s v="n/a"/>
    <s v="SC-Retro"/>
    <s v="M_Input"/>
    <s v="No"/>
    <s v="Industrial"/>
    <s v="Pulp"/>
    <s v="Kraft: Efficient Agitator"/>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0.16020992029642023"/>
    <n v="3.204198405928405"/>
    <n v="2.0737727149651861"/>
    <n v="3.9625018135174983"/>
    <s v="I-All-Other-Shift3-All-All-S"/>
    <m/>
    <n v="3.204198405928405"/>
    <n v="0.16020992029642023"/>
    <n v="0.32041984059284045"/>
    <n v="0.48062976088926068"/>
    <n v="0.64083968118568091"/>
    <n v="0.80104960148210114"/>
    <n v="0.96125952177852136"/>
    <n v="1.1214694420749416"/>
    <n v="1.2816793623713618"/>
    <n v="1.441889282667782"/>
    <n v="1.6020992029642023"/>
    <n v="1.7623091232606225"/>
    <n v="1.9225190435570427"/>
    <n v="2.0827289638534632"/>
    <n v="2.2429388841498836"/>
    <n v="2.4031488044463041"/>
    <n v="2.5633587247427245"/>
    <n v="2.723568645039145"/>
    <n v="2.8837785653355654"/>
    <n v="3.0439884856319859"/>
    <n v="3.204198405928405"/>
  </r>
  <r>
    <s v="Discretionary"/>
    <x v="2"/>
    <s v="Under $15"/>
    <s v="Under $10"/>
    <s v="Paper"/>
    <s v="Under $15"/>
    <n v="10.503667934546662"/>
    <s v="Paper"/>
    <s v="IND-All-7P_v5"/>
    <s v="n/a"/>
    <s v="SC-Retro"/>
    <s v="M_Input"/>
    <s v="No"/>
    <s v="Industrial"/>
    <s v="Paper"/>
    <s v="Paper: Efficient Pulp Screen"/>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5.990057413604058E-2"/>
    <n v="1.1980114827208115"/>
    <n v="6.4772666430959509"/>
    <n v="10.503667934546662"/>
    <s v="I-All-Other-Shift3-All-All-S"/>
    <m/>
    <n v="1.1980114827208113"/>
    <n v="5.990057413604058E-2"/>
    <n v="0.11980114827208116"/>
    <n v="0.17970172240812174"/>
    <n v="0.23960229654416232"/>
    <n v="0.29950287068020287"/>
    <n v="0.35940344481624342"/>
    <n v="0.41930401895228397"/>
    <n v="0.47920459308832453"/>
    <n v="0.53910516722436508"/>
    <n v="0.59900574136040563"/>
    <n v="0.65890631549644618"/>
    <n v="0.71880688963248673"/>
    <n v="0.77870746376852729"/>
    <n v="0.83860803790456784"/>
    <n v="0.89850861204060839"/>
    <n v="0.95840918617664894"/>
    <n v="1.0183097603126896"/>
    <n v="1.0782103344487302"/>
    <n v="1.1381109085847707"/>
    <n v="1.1980114827208113"/>
  </r>
  <r>
    <s v="Discretionary"/>
    <x v="2"/>
    <s v="Under $15"/>
    <s v="Under $10"/>
    <s v="Paper"/>
    <s v="Under $15"/>
    <n v="10.562618074620085"/>
    <s v="Paper"/>
    <s v="IND-All-7P_v5"/>
    <s v="n/a"/>
    <s v="SC-Retro"/>
    <s v="M_Input"/>
    <s v="No"/>
    <s v="Industrial"/>
    <s v="Paper"/>
    <s v="Paper: Premium Fan"/>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6.8595685004142509E-2"/>
    <n v="1.3719137000828503"/>
    <n v="6.5169517052198502"/>
    <n v="10.562618074620085"/>
    <s v="I-All-Other-Shift3-All-All-S"/>
    <m/>
    <n v="1.3719137000828499"/>
    <n v="6.8595685004142509E-2"/>
    <n v="0.13719137000828502"/>
    <n v="0.20578705501242753"/>
    <n v="0.27438274001657004"/>
    <n v="0.34297842502071252"/>
    <n v="0.411574110024855"/>
    <n v="0.48016979502899748"/>
    <n v="0.54876548003313996"/>
    <n v="0.61736116503728244"/>
    <n v="0.68595685004142493"/>
    <n v="0.75455253504556741"/>
    <n v="0.82314822004970989"/>
    <n v="0.89174390505385237"/>
    <n v="0.96033959005799485"/>
    <n v="1.0289352750621374"/>
    <n v="1.0975309600662799"/>
    <n v="1.1661266450704224"/>
    <n v="1.2347223300745649"/>
    <n v="1.3033180150787074"/>
    <n v="1.3719137000828499"/>
  </r>
  <r>
    <s v="Discretionary"/>
    <x v="2"/>
    <s v="Under $65"/>
    <s v="Under $45"/>
    <s v="Paper"/>
    <s v="Under $65"/>
    <n v="63.660862374428817"/>
    <s v="Paper"/>
    <s v="IND-All-7P_v5"/>
    <s v="n/a"/>
    <s v="SC-Retro"/>
    <s v="M_Input"/>
    <s v="No"/>
    <s v="Industrial"/>
    <s v="Paper"/>
    <s v="Paper: Material Handling"/>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1.4177388442473324E-2"/>
    <n v="0.28354776884946647"/>
    <n v="42.26253468573951"/>
    <n v="63.660862374428817"/>
    <s v="I-All-Other-Shift3-All-All-S"/>
    <m/>
    <n v="0.28354776884946647"/>
    <n v="1.4177388442473324E-2"/>
    <n v="2.8354776884946649E-2"/>
    <n v="4.2532165327419977E-2"/>
    <n v="5.6709553769893298E-2"/>
    <n v="7.0886942212366619E-2"/>
    <n v="8.506433065483994E-2"/>
    <n v="9.9241719097313261E-2"/>
    <n v="0.11341910753978658"/>
    <n v="0.12759649598225992"/>
    <n v="0.14177388442473324"/>
    <n v="0.15595127286720656"/>
    <n v="0.17012866130967988"/>
    <n v="0.1843060497521532"/>
    <n v="0.19848343819462652"/>
    <n v="0.21266082663709984"/>
    <n v="0.22683821507957316"/>
    <n v="0.24101560352204648"/>
    <n v="0.25519299196451983"/>
    <n v="0.26937038040699318"/>
    <n v="0.28354776884946647"/>
  </r>
  <r>
    <s v="Discretionary"/>
    <x v="2"/>
    <s v="Under $85"/>
    <s v="Under $50"/>
    <s v="Paper"/>
    <s v="Under $85"/>
    <n v="74.331614861680876"/>
    <s v="Paper"/>
    <s v="IND-All-7P_v5"/>
    <s v="n/a"/>
    <s v="SC-Retro"/>
    <s v="M_Input"/>
    <s v="No"/>
    <s v="Industrial"/>
    <s v="Paper"/>
    <s v="Paper: Large Material Handling"/>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2.4180408827231003E-2"/>
    <n v="0.48360817654462007"/>
    <n v="49.446054094478761"/>
    <n v="74.331614861680876"/>
    <s v="I-All-Other-Shift3-All-All-S"/>
    <m/>
    <n v="0.48360817654461991"/>
    <n v="2.4180408827231003E-2"/>
    <n v="4.8360817654462006E-2"/>
    <n v="7.2541226481693005E-2"/>
    <n v="9.6721635308924012E-2"/>
    <n v="0.12090204413615502"/>
    <n v="0.14508245296338601"/>
    <n v="0.169262861790617"/>
    <n v="0.193443270617848"/>
    <n v="0.21762367944507899"/>
    <n v="0.24180408827230998"/>
    <n v="0.26598449709954097"/>
    <n v="0.29016490592677197"/>
    <n v="0.31434531475400296"/>
    <n v="0.33852572358123395"/>
    <n v="0.36270613240846494"/>
    <n v="0.38688654123569594"/>
    <n v="0.41106695006292693"/>
    <n v="0.43524735889015792"/>
    <n v="0.45942776771738891"/>
    <n v="0.48360817654461991"/>
  </r>
  <r>
    <s v="Discretionary"/>
    <x v="2"/>
    <s v="Under $35"/>
    <s v="Under $25"/>
    <s v="Paper"/>
    <s v="Under $35"/>
    <n v="31.325351729446151"/>
    <s v="Paper"/>
    <s v="IND-All-7P_v5"/>
    <s v="n/a"/>
    <s v="SC-Retro"/>
    <s v="M_Input"/>
    <s v="No"/>
    <s v="Industrial"/>
    <s v="Paper"/>
    <s v="Paper: Premium Control Large Material"/>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6.1113290314270034E-2"/>
    <n v="1.2222658062854006"/>
    <n v="20.494363360687466"/>
    <n v="31.325351729446151"/>
    <s v="I-All-Other-Shift3-All-All-S"/>
    <m/>
    <n v="1.2222658062854004"/>
    <n v="6.1113290314270034E-2"/>
    <n v="0.12222658062854007"/>
    <n v="0.1833398709428101"/>
    <n v="0.24445316125708014"/>
    <n v="0.30556645157135015"/>
    <n v="0.36667974188562019"/>
    <n v="0.42779303219989023"/>
    <n v="0.48890632251416027"/>
    <n v="0.55001961282843026"/>
    <n v="0.6111329031427003"/>
    <n v="0.67224619345697034"/>
    <n v="0.73335948377124038"/>
    <n v="0.79447277408551042"/>
    <n v="0.85558606439978047"/>
    <n v="0.91669935471405051"/>
    <n v="0.97781264502832055"/>
    <n v="1.0389259353425906"/>
    <n v="1.1000392256568605"/>
    <n v="1.1611525159711305"/>
    <n v="1.2222658062854004"/>
  </r>
  <r>
    <s v="Discretionary"/>
    <x v="2"/>
    <s v="Over $160"/>
    <s v="Over $160"/>
    <s v="Material Handling"/>
    <s v="Over $160"/>
    <n v="9999"/>
    <s v="Material Handling"/>
    <s v="IND-All-7P_v5"/>
    <s v="n/a"/>
    <s v="SC-Retro"/>
    <s v="M_Input"/>
    <s v="No"/>
    <s v="Industrial"/>
    <s v="Material Handling"/>
    <s v="Material Handling1"/>
    <n v="0"/>
    <n v="0"/>
    <n v="0"/>
    <n v="0"/>
    <n v="0"/>
    <n v="0"/>
    <n v="0"/>
    <n v="0"/>
    <n v="0"/>
    <n v="0"/>
    <n v="0"/>
    <n v="0"/>
    <n v="0"/>
    <n v="0"/>
    <n v="0"/>
    <n v="0"/>
    <n v="0"/>
    <n v="0"/>
    <n v="0"/>
    <n v="0"/>
    <n v="0"/>
    <n v="9999"/>
    <n v="9999"/>
    <s v="I-SIC24-Proc-All-All-All-E"/>
    <m/>
    <n v="0"/>
    <n v="0"/>
    <n v="0"/>
    <n v="0"/>
    <n v="0"/>
    <n v="0"/>
    <n v="0"/>
    <n v="0"/>
    <n v="0"/>
    <n v="0"/>
    <n v="0"/>
    <n v="0"/>
    <n v="0"/>
    <n v="0"/>
    <n v="0"/>
    <n v="0"/>
    <n v="0"/>
    <n v="0"/>
    <n v="0"/>
    <n v="0"/>
    <n v="0"/>
  </r>
  <r>
    <s v="Discretionary"/>
    <x v="2"/>
    <s v="Under $35"/>
    <s v="Under $25"/>
    <s v="Material Handling"/>
    <s v="Under $35"/>
    <n v="32.501347560995342"/>
    <s v="Material Handling"/>
    <s v="IND-All-7P_v5"/>
    <s v="n/a"/>
    <s v="SC-Retro"/>
    <s v="M_Input"/>
    <s v="No"/>
    <s v="Industrial"/>
    <s v="Material Handling"/>
    <s v="Material Handling2"/>
    <n v="0.10398183704589485"/>
    <n v="0.12767311267620526"/>
    <n v="0.15623452734677937"/>
    <n v="0.18136366926609568"/>
    <n v="0.20686823141222802"/>
    <n v="0.24185382867788585"/>
    <n v="0.2653174059306001"/>
    <n v="0.27104047136991533"/>
    <n v="0.25542311645485732"/>
    <n v="0.21955780368092634"/>
    <n v="0.1699030982763339"/>
    <n v="0.11660078358714353"/>
    <n v="6.9774798181012232E-2"/>
    <n v="3.572613984495402E-2"/>
    <n v="1.5327731343615756E-2"/>
    <n v="5.3849478262098247E-3"/>
    <n v="1.5106626851857398E-3"/>
    <n v="3.292558727001845E-4"/>
    <n v="5.4120458377750602E-5"/>
    <n v="6.49629761472201E-6"/>
    <n v="2.4181822568812756"/>
    <n v="21.251742391841763"/>
    <n v="32.501347560995342"/>
    <s v="I-SIC24-Proc-All-All-All-E"/>
    <m/>
    <n v="2.4181822568812756"/>
    <n v="0.10398183704589485"/>
    <n v="0.2316549497221001"/>
    <n v="0.38788947706887944"/>
    <n v="0.56925314633497515"/>
    <n v="0.77612137774720313"/>
    <n v="1.0179752064250889"/>
    <n v="1.2832926123556889"/>
    <n v="1.5543330837256042"/>
    <n v="1.8097562001804615"/>
    <n v="2.0293140038613879"/>
    <n v="2.1992171021377218"/>
    <n v="2.3158178857248655"/>
    <n v="2.3855926839058776"/>
    <n v="2.4181822568812756"/>
    <n v="2.4181822568812756"/>
    <n v="2.4181822568812756"/>
    <n v="2.4181822568812756"/>
    <n v="2.4181822568812756"/>
    <n v="2.4181822568812756"/>
    <n v="2.4181822568812756"/>
  </r>
  <r>
    <s v="Discretionary"/>
    <x v="2"/>
    <s v="Over $160"/>
    <s v="Over $160"/>
    <s v="Material Handling"/>
    <s v="Over $160"/>
    <n v="9999"/>
    <s v="Material Handling"/>
    <s v="IND-All-7P_v5"/>
    <s v="n/a"/>
    <s v="SC-Retro"/>
    <s v="M_Input"/>
    <s v="No"/>
    <s v="Industrial"/>
    <s v="Material Handling"/>
    <s v="Material Handling VFD1"/>
    <n v="0"/>
    <n v="0"/>
    <n v="0"/>
    <n v="0"/>
    <n v="0"/>
    <n v="0"/>
    <n v="0"/>
    <n v="0"/>
    <n v="0"/>
    <n v="0"/>
    <n v="0"/>
    <n v="0"/>
    <n v="0"/>
    <n v="0"/>
    <n v="0"/>
    <n v="0"/>
    <n v="0"/>
    <n v="0"/>
    <n v="0"/>
    <n v="0"/>
    <n v="0"/>
    <n v="9999"/>
    <n v="9999"/>
    <s v="I-SIC24-Proc-All-All-All-E"/>
    <m/>
    <n v="0"/>
    <n v="0"/>
    <n v="0"/>
    <n v="0"/>
    <n v="0"/>
    <n v="0"/>
    <n v="0"/>
    <n v="0"/>
    <n v="0"/>
    <n v="0"/>
    <n v="0"/>
    <n v="0"/>
    <n v="0"/>
    <n v="0"/>
    <n v="0"/>
    <n v="0"/>
    <n v="0"/>
    <n v="0"/>
    <n v="0"/>
    <n v="0"/>
    <n v="0"/>
  </r>
  <r>
    <s v="Discretionary"/>
    <x v="2"/>
    <s v="Under $20"/>
    <s v="Under $15"/>
    <s v="Material Handling"/>
    <s v="Under $20"/>
    <n v="18.987833503361916"/>
    <s v="Material Handling"/>
    <s v="IND-All-7P_v5"/>
    <s v="n/a"/>
    <s v="SC-Retro"/>
    <s v="M_Input"/>
    <s v="No"/>
    <s v="Industrial"/>
    <s v="Material Handling"/>
    <s v="Material Handling VFD2"/>
    <n v="0.41083968368521301"/>
    <n v="0.50444561009099387"/>
    <n v="0.61729380456635896"/>
    <n v="0.71658084363699948"/>
    <n v="0.8173511949053851"/>
    <n v="0.95558179481118444"/>
    <n v="1.048288068622965"/>
    <n v="1.0709003099681558"/>
    <n v="1.0091950224334665"/>
    <n v="0.86748860356331881"/>
    <n v="0.67129930703356877"/>
    <n v="0.46069804503690731"/>
    <n v="0.27568522376878285"/>
    <n v="0.14115653666241956"/>
    <n v="6.0560964065710682E-2"/>
    <n v="2.1276314445232841E-2"/>
    <n v="5.9687364386804363E-3"/>
    <n v="1.3009135290804425E-3"/>
    <n v="2.1383380629253469E-4"/>
    <n v="2.5667337036749946E-5"/>
    <n v="9.5544112484933272"/>
    <n v="12.154484196672133"/>
    <n v="18.987833503361916"/>
    <s v="I-SIC24-Proc-All-All-All-E"/>
    <m/>
    <n v="9.5544112484933272"/>
    <n v="0.41083968368521301"/>
    <n v="0.91528529377620682"/>
    <n v="1.5325790983425658"/>
    <n v="2.2491599419795651"/>
    <n v="3.0665111368849503"/>
    <n v="4.0220929316961342"/>
    <n v="5.0703810003190988"/>
    <n v="6.1412813102872548"/>
    <n v="7.1504763327207215"/>
    <n v="8.0179649362840397"/>
    <n v="8.6892642433176093"/>
    <n v="9.1499622883545157"/>
    <n v="9.4256475121232981"/>
    <n v="9.5544112484933272"/>
    <n v="9.5544112484933272"/>
    <n v="9.5544112484933272"/>
    <n v="9.5544112484933272"/>
    <n v="9.5544112484933272"/>
    <n v="9.5544112484933272"/>
    <n v="9.5544112484933272"/>
  </r>
  <r>
    <s v="Discretionary"/>
    <x v="2"/>
    <s v="Under $5"/>
    <s v="Under $5"/>
    <s v="Wood"/>
    <s v="Under $5"/>
    <n v="-30.085285794546603"/>
    <s v="Wood"/>
    <s v="IND-All-7P_v5"/>
    <s v="n/a"/>
    <s v="SC-Retro"/>
    <s v="M_Input"/>
    <s v="No"/>
    <s v="Industrial"/>
    <s v="Wood"/>
    <s v="Wood: Replace Pneumatic Conveyor"/>
    <n v="0.30276021268288583"/>
    <n v="0.37174125641454997"/>
    <n v="0.45490251058983866"/>
    <n v="0.52807013840038231"/>
    <n v="0.60233086391861601"/>
    <n v="0.70419718182482116"/>
    <n v="0.77251524429757434"/>
    <n v="0.78917889016911613"/>
    <n v="0.74370639391440863"/>
    <n v="0.63927863968478416"/>
    <n v="0.49470080189985366"/>
    <n v="0.33950235003304768"/>
    <n v="0.20316079555186795"/>
    <n v="0.10402252936753464"/>
    <n v="4.4629209613703896E-2"/>
    <n v="1.56791608560439E-2"/>
    <n v="4.3985427537413429E-3"/>
    <n v="9.5868260147970294E-4"/>
    <n v="1.5758061171501425E-4"/>
    <n v="1.8915038465962631E-5"/>
    <n v="7.0409351786717638"/>
    <n v="-1.2570388685250133"/>
    <n v="-30.085285794546603"/>
    <s v="I-SIC24-Proc-All-All-All-E"/>
    <m/>
    <n v="7.0409351786717638"/>
    <n v="0.30276021268288583"/>
    <n v="0.6745014690974358"/>
    <n v="1.1294039796872744"/>
    <n v="1.6574741180876567"/>
    <n v="2.2598049820062727"/>
    <n v="2.9640021638310938"/>
    <n v="3.7365174081286683"/>
    <n v="4.5256962982977846"/>
    <n v="5.2694026922121928"/>
    <n v="5.9086813318969771"/>
    <n v="6.4033821337968311"/>
    <n v="6.7428844838298785"/>
    <n v="6.946045279381746"/>
    <n v="7.0409351786717638"/>
    <n v="7.0409351786717638"/>
    <n v="7.0409351786717638"/>
    <n v="7.0409351786717638"/>
    <n v="7.0409351786717638"/>
    <n v="7.0409351786717638"/>
    <n v="7.0409351786717638"/>
  </r>
  <r>
    <s v="Discretionary"/>
    <x v="2"/>
    <s v="Under $15"/>
    <s v="Under $10"/>
    <s v="Wood"/>
    <s v="Under $15"/>
    <n v="11.735722122532756"/>
    <s v="Wood"/>
    <s v="IND-All-7P_v5"/>
    <s v="n/a"/>
    <s v="SC-Retro"/>
    <s v="M_Input"/>
    <s v="No"/>
    <s v="Industrial"/>
    <s v="Wood"/>
    <s v="Panel: Hydraulic Press"/>
    <n v="1.1376161066569999E-2"/>
    <n v="1.3968111498489744E-2"/>
    <n v="1.7092880812174169E-2"/>
    <n v="1.9842141395180233E-2"/>
    <n v="2.2632474929859793E-2"/>
    <n v="2.6460083681651765E-2"/>
    <n v="2.9027122710852334E-2"/>
    <n v="2.9653256236493297E-2"/>
    <n v="2.7944635288884228E-2"/>
    <n v="2.4020781023460315E-2"/>
    <n v="1.8588294519625952E-2"/>
    <n v="1.2756740333315595E-2"/>
    <n v="7.633730707645235E-3"/>
    <n v="3.9086280134059872E-3"/>
    <n v="1.6769346022721598E-3"/>
    <n v="5.8914167653145418E-4"/>
    <n v="1.6527446054203542E-4"/>
    <n v="3.6022327998476573E-5"/>
    <n v="5.9210634183173943E-6"/>
    <n v="7.1072920137805672E-7"/>
    <n v="0.26456188526906976"/>
    <n v="7.2723839960759831"/>
    <n v="11.735722122532756"/>
    <s v="I-SIC24-Proc-All-All-All-E"/>
    <m/>
    <n v="0.26456188526906976"/>
    <n v="1.1376161066569999E-2"/>
    <n v="2.5344272565059743E-2"/>
    <n v="4.2437153377233916E-2"/>
    <n v="6.2279294772414145E-2"/>
    <n v="8.4911769702273932E-2"/>
    <n v="0.11137185338392569"/>
    <n v="0.14039897609477803"/>
    <n v="0.17005223233127131"/>
    <n v="0.19799686762015553"/>
    <n v="0.22201764864361584"/>
    <n v="0.2406059431632418"/>
    <n v="0.25336268349655738"/>
    <n v="0.26099641420420261"/>
    <n v="0.26456188526906976"/>
    <n v="0.26456188526906976"/>
    <n v="0.26456188526906976"/>
    <n v="0.26456188526906976"/>
    <n v="0.26456188526906976"/>
    <n v="0.26456188526906976"/>
    <n v="0.26456188526906976"/>
  </r>
  <r>
    <s v="Discretionary"/>
    <x v="2"/>
    <s v="Under $20"/>
    <s v="Under $15"/>
    <s v="Food Storage"/>
    <s v="Under $20"/>
    <n v="18.136872774278636"/>
    <s v="Low &amp; Med Temp Refr"/>
    <s v="IND-All-7P_v5"/>
    <s v="n/a"/>
    <s v="SC-Retro"/>
    <s v="M_Input"/>
    <s v="No"/>
    <s v="Industrial"/>
    <s v="Food Storage"/>
    <s v="Cold Storage Retrofit"/>
    <n v="0.15092197753090283"/>
    <n v="0.15092197753090283"/>
    <n v="0.15092197753090283"/>
    <n v="0.15092197753090283"/>
    <n v="0.15092197753090283"/>
    <n v="0.13582977977781258"/>
    <n v="0.10866382382225005"/>
    <n v="8.6931059057800047E-2"/>
    <n v="6.9544847246240035E-2"/>
    <n v="5.5635877796992042E-2"/>
    <n v="4.4508702237593623E-2"/>
    <n v="3.5606961790074901E-2"/>
    <n v="2.8485569432059925E-2"/>
    <n v="2.2788455545647936E-2"/>
    <n v="1.8230764436518349E-2"/>
    <n v="1.4584611549214676E-2"/>
    <n v="9.9478234085789881E-5"/>
    <n v="3.5527940744935897E-5"/>
    <n v="1.2111797981297781E-5"/>
    <n v="3.949499341757511E-6"/>
    <n v="1.3798631937236592"/>
    <n v="11.730157524408284"/>
    <n v="18.136872774278636"/>
    <s v="C-War-Ref-All-All-All-C"/>
    <m/>
    <n v="1.3755714078188719"/>
    <n v="0.15092197753090283"/>
    <n v="0.30184395506180567"/>
    <n v="0.45276593259270848"/>
    <n v="0.60368791012361134"/>
    <n v="0.7546098876545142"/>
    <n v="0.89043966743232672"/>
    <n v="0.99910349125457676"/>
    <n v="1.0860345503123767"/>
    <n v="1.1555793975586168"/>
    <n v="1.2112152753556089"/>
    <n v="1.2557239775932025"/>
    <n v="1.2913309393832775"/>
    <n v="1.3198165088153373"/>
    <n v="1.3426049643609852"/>
    <n v="1.3608357287975035"/>
    <n v="1.3754203403467182"/>
    <n v="1.375519818580804"/>
    <n v="1.3755553465215489"/>
    <n v="1.3755674583195301"/>
    <n v="1.3755714078188719"/>
  </r>
  <r>
    <s v="Discretionary"/>
    <x v="2"/>
    <s v="Under $5"/>
    <s v="Under $5"/>
    <s v="Food Storage"/>
    <s v="Under $5"/>
    <n v="4.2988451338741012"/>
    <s v="Energy Management"/>
    <s v="IND-All-7P_v5"/>
    <s v="n/a"/>
    <s v="SC-Retro"/>
    <s v="M_Input"/>
    <s v="No"/>
    <s v="Industrial"/>
    <s v="Food Storage"/>
    <s v="Cold Storage Tuneup"/>
    <n v="0.10017224159279524"/>
    <n v="0.10017224159279524"/>
    <n v="0.10017224159279524"/>
    <n v="0.10017224159279524"/>
    <n v="0.10017224159279524"/>
    <n v="9.0155017433515727E-2"/>
    <n v="7.2124013946812587E-2"/>
    <n v="5.7699211157450067E-2"/>
    <n v="4.6159368925960051E-2"/>
    <n v="3.6927495140768041E-2"/>
    <n v="2.9541996112614429E-2"/>
    <n v="2.3633596890091542E-2"/>
    <n v="1.8906877512073237E-2"/>
    <n v="1.5125502009658591E-2"/>
    <n v="1.2100401607726873E-2"/>
    <n v="9.6803212861814973E-3"/>
    <n v="6.6027213935928932E-5"/>
    <n v="2.3581147834267597E-5"/>
    <n v="8.0390276708192632E-6"/>
    <n v="2.6214220665913931E-6"/>
    <n v="0.9158638885339917"/>
    <n v="2.7393983347199273"/>
    <n v="4.2988451338741012"/>
    <s v="C-War-Ref-All-All-All-C"/>
    <m/>
    <n v="0.91301527879833622"/>
    <n v="0.10017224159279524"/>
    <n v="0.20034448318559048"/>
    <n v="0.3005167247783857"/>
    <n v="0.40068896637118095"/>
    <n v="0.50086120796397615"/>
    <n v="0.59101622539749188"/>
    <n v="0.66314023934430444"/>
    <n v="0.72083945050175446"/>
    <n v="0.76699881942771453"/>
    <n v="0.80392631456848251"/>
    <n v="0.83346831068109695"/>
    <n v="0.85710190757118854"/>
    <n v="0.87600878508326174"/>
    <n v="0.89113428709292031"/>
    <n v="0.90323468870064716"/>
    <n v="0.91291500998682862"/>
    <n v="0.91298103720076451"/>
    <n v="0.91300461834859881"/>
    <n v="0.91301265737626958"/>
    <n v="0.91301527879833622"/>
  </r>
  <r>
    <s v="Discretionary"/>
    <x v="2"/>
    <s v="Under $15"/>
    <s v="Under $10"/>
    <s v="Food Storage"/>
    <s v="Under $15"/>
    <n v="14.988359526590283"/>
    <s v="Low &amp; Med Temp Refr"/>
    <s v="IND-All-7P_v5"/>
    <s v="n/a"/>
    <s v="SC-Retro"/>
    <s v="M_Input"/>
    <s v="No"/>
    <s v="Industrial"/>
    <s v="Food Storage"/>
    <s v="Fruit Storage Refer Retrofit"/>
    <n v="1.8690713332898052"/>
    <n v="1.8690713332898052"/>
    <n v="1.8690713332898052"/>
    <n v="1.8690713332898052"/>
    <n v="1.8690713332898052"/>
    <n v="1.682164199960825"/>
    <n v="1.3457313599686602"/>
    <n v="1.0765850879749281"/>
    <n v="0.86126807037994235"/>
    <n v="0.68901445630395386"/>
    <n v="0.55121156504316304"/>
    <n v="0.44096925203453047"/>
    <n v="0.35277540162762439"/>
    <n v="0.28222032130209951"/>
    <n v="0.22577625704167964"/>
    <n v="0.18062100563334368"/>
    <n v="1.2319737566251487E-3"/>
    <n v="4.3999062736626004E-4"/>
    <n v="1.4999680478481464E-4"/>
    <n v="4.8912001560636842E-5"/>
    <n v="17.08871551674784"/>
    <n v="9.6105876018126537"/>
    <n v="14.988359526590283"/>
    <s v="C-War-Ref-All-All-All-C"/>
    <m/>
    <n v="17.03556451691011"/>
    <n v="1.8690713332898052"/>
    <n v="3.7381426665796105"/>
    <n v="5.6072139998694155"/>
    <n v="7.4762853331592209"/>
    <n v="9.3453566664490264"/>
    <n v="11.027520866409851"/>
    <n v="12.373252226378511"/>
    <n v="13.44983731435344"/>
    <n v="14.311105384733382"/>
    <n v="15.000119841037336"/>
    <n v="15.551331406080498"/>
    <n v="15.992300658115029"/>
    <n v="16.345076059742652"/>
    <n v="16.627296381044751"/>
    <n v="16.853072638086431"/>
    <n v="17.033693643719776"/>
    <n v="17.0349256174764"/>
    <n v="17.035365608103767"/>
    <n v="17.03551560490855"/>
    <n v="17.03556451691011"/>
  </r>
  <r>
    <s v="Discretionary"/>
    <x v="2"/>
    <s v="Over $160"/>
    <s v="Over $160"/>
    <s v="Food Storage"/>
    <s v="Over $160"/>
    <n v="9999"/>
    <s v="Misc"/>
    <s v="IND-All-7P_v5"/>
    <s v="n/a"/>
    <s v="SC-Retro"/>
    <s v="M_Input"/>
    <s v="No"/>
    <s v="Industrial"/>
    <s v="Food Storage"/>
    <s v="CA Retrofit -- CO2 Scrub"/>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Over $160"/>
    <s v="Over $160"/>
    <s v="Food Storage"/>
    <s v="Over $160"/>
    <n v="9999"/>
    <s v="Misc"/>
    <s v="IND-All-7P_v5"/>
    <s v="n/a"/>
    <s v="SC-Retro"/>
    <s v="M_Input"/>
    <s v="No"/>
    <s v="Industrial"/>
    <s v="Food Storage"/>
    <s v="CA Retrofit -- Membrane"/>
    <n v="0"/>
    <n v="0"/>
    <n v="0"/>
    <n v="0"/>
    <n v="0"/>
    <n v="0"/>
    <n v="0"/>
    <n v="0"/>
    <n v="0"/>
    <n v="0"/>
    <n v="0"/>
    <n v="0"/>
    <n v="0"/>
    <n v="0"/>
    <n v="0"/>
    <n v="0"/>
    <n v="0"/>
    <n v="0"/>
    <n v="0"/>
    <n v="0"/>
    <n v="0"/>
    <n v="9999"/>
    <n v="9999"/>
    <s v="I-All-Other-Shift3-All-All-S"/>
    <m/>
    <n v="0"/>
    <n v="0"/>
    <n v="0"/>
    <n v="0"/>
    <n v="0"/>
    <n v="0"/>
    <n v="0"/>
    <n v="0"/>
    <n v="0"/>
    <n v="0"/>
    <n v="0"/>
    <n v="0"/>
    <n v="0"/>
    <n v="0"/>
    <n v="0"/>
    <n v="0"/>
    <n v="0"/>
    <n v="0"/>
    <n v="0"/>
    <n v="0"/>
    <n v="0"/>
  </r>
  <r>
    <s v="Discretionary"/>
    <x v="2"/>
    <s v="Under $5"/>
    <s v="Under $5"/>
    <s v="Food Storage"/>
    <s v="Under $5"/>
    <n v="4.2988451338741021"/>
    <s v="Energy Management"/>
    <s v="IND-All-7P_v5"/>
    <s v="n/a"/>
    <s v="SC-Retro"/>
    <s v="M_Input"/>
    <s v="No"/>
    <s v="Industrial"/>
    <s v="Food Storage"/>
    <s v="Fruit Storage Tuneup"/>
    <n v="0.59731205260515896"/>
    <n v="0.59731205260515896"/>
    <n v="0.59731205260515896"/>
    <n v="0.59731205260515896"/>
    <n v="0.59731205260515896"/>
    <n v="0.53758084734464295"/>
    <n v="0.43006467787571445"/>
    <n v="0.34405174230057156"/>
    <n v="0.27524139384045726"/>
    <n v="0.2201931150723658"/>
    <n v="0.17615449205789263"/>
    <n v="0.1409235936463141"/>
    <n v="0.11273887491705128"/>
    <n v="9.0191099933641022E-2"/>
    <n v="7.2152879946912829E-2"/>
    <n v="5.7722303957530252E-2"/>
    <n v="3.9371037381982928E-4"/>
    <n v="1.4061084779283948E-4"/>
    <n v="4.7935516293289053E-5"/>
    <n v="1.5631146617495492E-5"/>
    <n v="5.4611590044175209"/>
    <n v="2.7393983347199273"/>
    <n v="4.2988451338741021"/>
    <s v="C-War-Ref-All-All-All-C"/>
    <m/>
    <n v="5.4441731718034125"/>
    <n v="0.59731205260515896"/>
    <n v="1.1946241052103179"/>
    <n v="1.7919361578154769"/>
    <n v="2.3892482104206358"/>
    <n v="2.9865602630257948"/>
    <n v="3.5241411103704379"/>
    <n v="3.9542057882461523"/>
    <n v="4.2982575305467243"/>
    <n v="4.5734989243871818"/>
    <n v="4.7936920394595477"/>
    <n v="4.9698465315174403"/>
    <n v="5.1107701251637545"/>
    <n v="5.2235090000808055"/>
    <n v="5.3137001000144464"/>
    <n v="5.385852979961359"/>
    <n v="5.4435752839188893"/>
    <n v="5.4439689942927094"/>
    <n v="5.4441096051405022"/>
    <n v="5.4441575406567955"/>
    <n v="5.4441731718034125"/>
  </r>
  <r>
    <s v="Discretionary"/>
    <x v="2"/>
    <s v="Under $20"/>
    <s v="Under $15"/>
    <s v="Food Storage"/>
    <s v="Under $20"/>
    <n v="18.98334065318975"/>
    <s v="Low &amp; Med Temp Refr"/>
    <s v="IND-All-7P_v5"/>
    <s v="n/a"/>
    <s v="SC-Retro"/>
    <s v="M_Input"/>
    <s v="No"/>
    <s v="Industrial"/>
    <s v="Food Storage"/>
    <s v="Groc Dist Retrofit"/>
    <n v="4.1255702774530008E-2"/>
    <n v="4.1255702774530008E-2"/>
    <n v="4.1255702774530008E-2"/>
    <n v="4.1255702774530008E-2"/>
    <n v="4.1255702774530008E-2"/>
    <n v="3.7130132497077008E-2"/>
    <n v="2.9704105997661608E-2"/>
    <n v="2.3763284798129287E-2"/>
    <n v="1.9010627838503429E-2"/>
    <n v="1.5208502270802744E-2"/>
    <n v="1.2166801816642194E-2"/>
    <n v="9.7334414533137553E-3"/>
    <n v="7.7867531626510051E-3"/>
    <n v="6.2294025301208034E-3"/>
    <n v="4.9835220240966429E-3"/>
    <n v="3.9868176192773136E-3"/>
    <n v="2.7193153211487187E-5"/>
    <n v="9.7118404326769844E-6"/>
    <n v="3.3108546929770981E-6"/>
    <n v="1.0796265303268121E-6"/>
    <n v="0.37719639459482007"/>
    <n v="12.299997228243285"/>
    <n v="18.98334065318975"/>
    <s v="C-War-Ref-All-All-All-C"/>
    <m/>
    <n v="0.37602320135579326"/>
    <n v="4.1255702774530008E-2"/>
    <n v="8.2511405549060016E-2"/>
    <n v="0.12376710832359003"/>
    <n v="0.16502281109812003"/>
    <n v="0.20627851387265003"/>
    <n v="0.24340864636972703"/>
    <n v="0.27311275236738863"/>
    <n v="0.29687603716551791"/>
    <n v="0.31588666500402135"/>
    <n v="0.33109516727482408"/>
    <n v="0.34326196909146628"/>
    <n v="0.35299541054478001"/>
    <n v="0.36078216370743099"/>
    <n v="0.36701156623755182"/>
    <n v="0.37199508826164845"/>
    <n v="0.37598190588092578"/>
    <n v="0.37600909903413726"/>
    <n v="0.37601881087456995"/>
    <n v="0.37602212172926291"/>
    <n v="0.37602320135579326"/>
  </r>
  <r>
    <s v="Discretionary"/>
    <x v="2"/>
    <s v="Under $5"/>
    <s v="Under $5"/>
    <s v="Food Storage"/>
    <s v="Under $5"/>
    <n v="4.2988451338741029"/>
    <s v="Energy Management"/>
    <s v="IND-All-7P_v5"/>
    <s v="n/a"/>
    <s v="SC-Retro"/>
    <s v="M_Input"/>
    <s v="No"/>
    <s v="Industrial"/>
    <s v="Food Storage"/>
    <s v="Groc Dist Tuneup"/>
    <n v="5.0882033421920346E-2"/>
    <n v="5.0882033421920346E-2"/>
    <n v="5.0882033421920346E-2"/>
    <n v="5.0882033421920346E-2"/>
    <n v="5.0882033421920346E-2"/>
    <n v="4.5793830079728308E-2"/>
    <n v="3.6635064063782655E-2"/>
    <n v="2.9308051251026118E-2"/>
    <n v="2.3446441000820894E-2"/>
    <n v="1.8757152800656714E-2"/>
    <n v="1.5005722240525373E-2"/>
    <n v="1.2004577792420297E-2"/>
    <n v="9.6036622339362391E-3"/>
    <n v="7.6829297871489908E-3"/>
    <n v="6.1463438297191929E-3"/>
    <n v="4.9170750637753547E-3"/>
    <n v="3.3538222294167519E-5"/>
    <n v="1.1977936533634949E-5"/>
    <n v="4.0833874546717541E-6"/>
    <n v="1.3315393874030684E-6"/>
    <n v="0.46520888666694471"/>
    <n v="2.7393983347199278"/>
    <n v="4.2988451338741029"/>
    <s v="C-War-Ref-All-All-All-C"/>
    <m/>
    <n v="0.46376194833881174"/>
    <n v="5.0882033421920346E-2"/>
    <n v="0.10176406684384069"/>
    <n v="0.15264610026576103"/>
    <n v="0.20352813368768138"/>
    <n v="0.25441016710960174"/>
    <n v="0.30020399718933005"/>
    <n v="0.33683906125311269"/>
    <n v="0.36614711250413878"/>
    <n v="0.38959355350495967"/>
    <n v="0.40835070630561637"/>
    <n v="0.42335642854614175"/>
    <n v="0.43536100633856206"/>
    <n v="0.44496466857249828"/>
    <n v="0.4526475983596473"/>
    <n v="0.45879394218936648"/>
    <n v="0.46371101725314184"/>
    <n v="0.46374455547543603"/>
    <n v="0.46375653341196965"/>
    <n v="0.46376061679942432"/>
    <n v="0.46376194833881174"/>
  </r>
  <r>
    <s v="Discretionary"/>
    <x v="2"/>
    <s v="Under $15"/>
    <s v="Under $5"/>
    <s v="Plant Energy Management"/>
    <s v="Under $15"/>
    <n v="13.537639474855228"/>
    <s v="Energy Management"/>
    <s v="IND-All-7P_v5"/>
    <s v="n/a"/>
    <s v="SC-Retro"/>
    <s v="M_Input"/>
    <s v="No"/>
    <s v="Industrial"/>
    <s v="Plant Energy Management"/>
    <s v="Plant Energy Management"/>
    <n v="1.939713594472124"/>
    <n v="1.939713594472124"/>
    <n v="1.939713594472124"/>
    <n v="1.939713594472124"/>
    <n v="1.939713594472124"/>
    <n v="1.7457422350249114"/>
    <n v="1.3965937880199291"/>
    <n v="1.1172750304159433"/>
    <n v="0.89382002433275487"/>
    <n v="0.71505601946620378"/>
    <n v="0.57204481557296305"/>
    <n v="0.45763585245837041"/>
    <n v="0.36610868196669638"/>
    <n v="0.29288694557335704"/>
    <n v="0.23430955645868565"/>
    <n v="0.18744764516694851"/>
    <n v="1.278536672836641E-3"/>
    <n v="4.5662024029894099E-4"/>
    <n v="1.5566599101189758E-4"/>
    <n v="5.0760649243395314E-5"/>
    <n v="17.734590012441718"/>
    <n v="-0.78189752091027809"/>
    <n v="13.537639474855228"/>
    <s v="I-All-Other-Shift3-All-All-S"/>
    <m/>
    <n v="17.679430150370777"/>
    <n v="1.939713594472124"/>
    <n v="3.879427188944248"/>
    <n v="5.8191407834163718"/>
    <n v="7.758854377888496"/>
    <n v="9.6985679723606193"/>
    <n v="11.444310207385531"/>
    <n v="12.84090399540546"/>
    <n v="13.958179025821403"/>
    <n v="14.851999050154157"/>
    <n v="15.567055069620361"/>
    <n v="16.139099885193325"/>
    <n v="16.596735737651695"/>
    <n v="16.962844419618392"/>
    <n v="17.25573136519175"/>
    <n v="17.490040921650436"/>
    <n v="17.677488566817384"/>
    <n v="17.67876710349022"/>
    <n v="17.679223723730519"/>
    <n v="17.679379389721532"/>
    <n v="17.679430150370777"/>
  </r>
  <r>
    <s v="Discretionary"/>
    <x v="2"/>
    <s v="Under $25"/>
    <s v="Under $5"/>
    <s v="Energy Project Management"/>
    <s v="Under $25"/>
    <n v="22.609243910787459"/>
    <s v="Energy Management"/>
    <s v="IND-All-7P_v5"/>
    <s v="n/a"/>
    <s v="SC-Retro"/>
    <s v="M_Input"/>
    <s v="No"/>
    <s v="Industrial"/>
    <s v="Energy Project Management"/>
    <s v="Energy Project Management"/>
    <n v="1.5774056862744119"/>
    <n v="1.9368026151616327"/>
    <n v="2.3700796103499346"/>
    <n v="2.7512889876879276"/>
    <n v="3.1381934942652769"/>
    <n v="3.6689254146890073"/>
    <n v="4.0248681565202995"/>
    <n v="4.1116871262881816"/>
    <n v="3.8747716692482665"/>
    <n v="3.3306944542569732"/>
    <n v="2.5774319914971153"/>
    <n v="1.7688352531532201"/>
    <n v="1.0584845059123082"/>
    <n v="0.54196596002811404"/>
    <n v="0.23252186406780323"/>
    <n v="8.168972161556709E-2"/>
    <n v="2.2916770633729003E-2"/>
    <n v="4.9948154465407129E-3"/>
    <n v="8.2100798768501646E-4"/>
    <n v="9.8548910928266336E-5"/>
    <n v="36.683853169172373"/>
    <n v="4.3390954798213413"/>
    <n v="22.609243910787459"/>
    <s v="I-All-Other-Shift3-All-All-S"/>
    <m/>
    <n v="36.683853169172373"/>
    <n v="1.5774056862744119"/>
    <n v="3.5142083014360446"/>
    <n v="5.8842879117859788"/>
    <n v="8.6355768994739073"/>
    <n v="11.773770393739184"/>
    <n v="15.442695808428191"/>
    <n v="19.467563964948489"/>
    <n v="23.579251091236671"/>
    <n v="27.454022760484939"/>
    <n v="30.784717214741914"/>
    <n v="33.362149206239032"/>
    <n v="35.130984459392252"/>
    <n v="36.189468965304563"/>
    <n v="36.683853169172373"/>
    <n v="36.683853169172373"/>
    <n v="36.683853169172373"/>
    <n v="36.683853169172373"/>
    <n v="36.683853169172373"/>
    <n v="36.683853169172373"/>
    <n v="36.683853169172373"/>
  </r>
  <r>
    <s v="Discretionary"/>
    <x v="2"/>
    <s v="Under $5"/>
    <s v="Under $10"/>
    <s v="Integrated Plant Energy Management"/>
    <s v="Under $5"/>
    <n v="-0.59827507430243587"/>
    <s v="Energy Management"/>
    <s v="IND-All-7P_v5"/>
    <s v="n/a"/>
    <s v="SC-Retro"/>
    <s v="M_Input"/>
    <s v="No"/>
    <s v="Industrial"/>
    <s v="Integrated Plant Energy Management"/>
    <s v="Integrated Plant Energy Management"/>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1.622484396909629"/>
    <n v="32.449687938192575"/>
    <n v="8.734116612346968"/>
    <n v="-0.59827507430243587"/>
    <s v="I-All-Other-Shift3-All-All-S"/>
    <m/>
    <n v="32.449687938192596"/>
    <n v="1.622484396909629"/>
    <n v="3.244968793819258"/>
    <n v="4.8674531907288872"/>
    <n v="6.4899375876385159"/>
    <n v="8.1124219845481456"/>
    <n v="9.7349063814577743"/>
    <n v="11.357390778367403"/>
    <n v="12.979875175277032"/>
    <n v="14.602359572186661"/>
    <n v="16.224843969096291"/>
    <n v="17.847328366005922"/>
    <n v="19.469812762915552"/>
    <n v="21.092297159825183"/>
    <n v="22.714781556734813"/>
    <n v="24.337265953644444"/>
    <n v="25.959750350554074"/>
    <n v="27.582234747463705"/>
    <n v="29.204719144373335"/>
    <n v="30.827203541282966"/>
    <n v="32.449687938192596"/>
  </r>
  <r>
    <s v="Lost Opportunity"/>
    <x v="0"/>
    <s v="Under $5"/>
    <s v="Under $5"/>
    <s v="Street and Roadway Lighting"/>
    <s v="Under $5"/>
    <n v="-59.770006577310816"/>
    <s v="Lighting"/>
    <s v="Com-Streetlight-7P_V9"/>
    <s v="n/a"/>
    <s v="SC-New"/>
    <s v="M_Input"/>
    <s v="No"/>
    <s v="Commercial"/>
    <s v="Streetlight"/>
    <s v="Streetlight - HPS 100W - New"/>
    <n v="3.5682077500092321E-2"/>
    <n v="3.7120309219630408E-2"/>
    <n v="3.7948550351841463E-2"/>
    <n v="3.8482286444004719E-2"/>
    <n v="3.8891488474963709E-2"/>
    <n v="3.9254625016841481E-2"/>
    <n v="3.9603631704526361E-2"/>
    <n v="3.9950185838554288E-2"/>
    <n v="4.0298182708978093E-2"/>
    <n v="4.0648829401255838E-2"/>
    <n v="4.1002486926860655E-2"/>
    <n v="4.1359271378860141E-2"/>
    <n v="4.1719233251312014E-2"/>
    <n v="4.2082406800874328E-2"/>
    <n v="4.2448822680579458E-2"/>
    <n v="4.2818510965568317E-2"/>
    <n v="4.316241130328724E-2"/>
    <n v="4.3538481727354195E-2"/>
    <n v="4.3917913619737736E-2"/>
    <n v="4.4300737967852312E-2"/>
    <n v="0.91743746615053712"/>
    <n v="-5.0986424451969947"/>
    <n v="-59.770006577310816"/>
    <s v="S-All-Lgt-Streetlight-All-All-U"/>
    <m/>
    <n v="0.81423044328297522"/>
    <n v="3.5682077500092321E-2"/>
    <n v="7.2802386719722723E-2"/>
    <n v="0.11075093707156419"/>
    <n v="0.14923322351556892"/>
    <n v="0.18812471199053263"/>
    <n v="0.22737933700737412"/>
    <n v="0.26698296871190047"/>
    <n v="0.30693315455045478"/>
    <n v="0.34723133725943289"/>
    <n v="0.38788016666068875"/>
    <n v="0.4288826535875494"/>
    <n v="0.47024192496640954"/>
    <n v="0.51196115821772159"/>
    <n v="0.55404356501859597"/>
    <n v="0.59649238769917545"/>
    <n v="0.63931089866474378"/>
    <n v="0.68247330996803102"/>
    <n v="0.72601179169538521"/>
    <n v="0.76992970531512295"/>
    <n v="0.81423044328297522"/>
  </r>
  <r>
    <s v="Lost Opportunity"/>
    <x v="0"/>
    <s v="Under $5"/>
    <s v="Under $5"/>
    <s v="Street and Roadway Lighting"/>
    <s v="Under $5"/>
    <n v="-59.770006577310816"/>
    <s v="Lighting"/>
    <s v="Com-Streetlight-7P_V9"/>
    <s v="n/a"/>
    <s v="SC-New"/>
    <s v="M_Input"/>
    <s v="No"/>
    <s v="Commercial"/>
    <s v="Streetlight"/>
    <s v="Streetlight - HPS 250W - New"/>
    <n v="2.0195646368075214E-2"/>
    <n v="2.1009669015805428E-2"/>
    <n v="2.1478443991522173E-2"/>
    <n v="2.1780532494389739E-2"/>
    <n v="2.2012136147801582E-2"/>
    <n v="2.2217667263053215E-2"/>
    <n v="2.2415201042989628E-2"/>
    <n v="2.2611346705702352E-2"/>
    <n v="2.2808308940657929E-2"/>
    <n v="2.3006770944372763E-2"/>
    <n v="2.320693704519761E-2"/>
    <n v="2.34088729504764E-2"/>
    <n v="2.3612607239266323E-2"/>
    <n v="2.38181593004427E-2"/>
    <n v="2.4025546483270065E-2"/>
    <n v="2.4234785809933036E-2"/>
    <n v="2.4429429454390545E-2"/>
    <n v="2.4642280998528592E-2"/>
    <n v="2.4857035095156736E-2"/>
    <n v="2.5073709282795908E-2"/>
    <n v="0.51925907708572405"/>
    <n v="-5.0986424451969947"/>
    <n v="-59.770006577310816"/>
    <s v="S-All-Lgt-Streetlight-All-All-U"/>
    <m/>
    <n v="0.46084508657382794"/>
    <n v="2.0195646368075214E-2"/>
    <n v="4.1205315383880642E-2"/>
    <n v="6.2683759375402812E-2"/>
    <n v="8.4464291869792554E-2"/>
    <n v="0.10647642801759413"/>
    <n v="0.12869409528064735"/>
    <n v="0.15110929632363698"/>
    <n v="0.17372064302933934"/>
    <n v="0.19652895196999728"/>
    <n v="0.21953572291437004"/>
    <n v="0.24274265995956765"/>
    <n v="0.26615153291004406"/>
    <n v="0.2897641401493104"/>
    <n v="0.31358229944975308"/>
    <n v="0.33760784593302312"/>
    <n v="0.36184263174295617"/>
    <n v="0.38627206119734669"/>
    <n v="0.4109143421958753"/>
    <n v="0.43577137729103205"/>
    <n v="0.46084508657382794"/>
  </r>
  <r>
    <s v="Lost Opportunity"/>
    <x v="0"/>
    <s v="Under $5"/>
    <s v="Under $10"/>
    <s v="Street and Roadway Lighting"/>
    <s v="Under $5"/>
    <n v="-13.40729524028673"/>
    <s v="Lighting"/>
    <s v="Com-Streetlight-7P_V9"/>
    <s v="n/a"/>
    <s v="SC-New"/>
    <s v="M_Input"/>
    <s v="No"/>
    <s v="Commercial"/>
    <s v="Streetlight"/>
    <s v="Streetlight - MH 200W  - New"/>
    <n v="1.1216494471338359E-2"/>
    <n v="1.166859589762613E-2"/>
    <n v="1.1928949630683189E-2"/>
    <n v="1.2096727079372588E-2"/>
    <n v="1.2225357827341226E-2"/>
    <n v="1.233950810388559E-2"/>
    <n v="1.2449216726733226E-2"/>
    <n v="1.2558154400789161E-2"/>
    <n v="1.2667545592295361E-2"/>
    <n v="1.2777769742929976E-2"/>
    <n v="1.2888940334964129E-2"/>
    <n v="1.3001093861711596E-2"/>
    <n v="1.3114246195743673E-2"/>
    <n v="1.3228408105480894E-2"/>
    <n v="1.3343589226560867E-2"/>
    <n v="1.3459799012963731E-2"/>
    <n v="1.3567902478539855E-2"/>
    <n v="1.3686118460565279E-2"/>
    <n v="1.3805391104462167E-2"/>
    <n v="1.3925730150979553E-2"/>
    <n v="0.28839218419526019"/>
    <n v="6.1490715601113513"/>
    <n v="-13.40729524028673"/>
    <s v="S-All-Lgt-Streetlight-All-All-U"/>
    <m/>
    <n v="0.25594953840496659"/>
    <n v="1.1216494471338359E-2"/>
    <n v="2.2885090368964488E-2"/>
    <n v="3.4814039999647675E-2"/>
    <n v="4.6910767079020262E-2"/>
    <n v="5.9136124906361484E-2"/>
    <n v="7.1475633010247078E-2"/>
    <n v="8.3924849736980306E-2"/>
    <n v="9.6483004137769474E-2"/>
    <n v="0.10915054973006483"/>
    <n v="0.1219283194729948"/>
    <n v="0.13481725980795894"/>
    <n v="0.14781835366967055"/>
    <n v="0.16093259986541422"/>
    <n v="0.17416100797089512"/>
    <n v="0.18750459719745599"/>
    <n v="0.20096439621041973"/>
    <n v="0.21453229868895959"/>
    <n v="0.22821841714952487"/>
    <n v="0.24202380825398703"/>
    <n v="0.25594953840496659"/>
  </r>
  <r>
    <s v="Lost Opportunity"/>
    <x v="0"/>
    <s v="Under $5"/>
    <s v="Under $10"/>
    <s v="Street and Roadway Lighting"/>
    <s v="Under $5"/>
    <n v="-13.40729524028673"/>
    <s v="Lighting"/>
    <s v="Com-Streetlight-7P_V9"/>
    <s v="n/a"/>
    <s v="SC-New"/>
    <s v="M_Input"/>
    <s v="No"/>
    <s v="Commercial"/>
    <s v="Streetlight"/>
    <s v="Streetlight - MH 400W  - New"/>
    <n v="4.3648655053581897E-2"/>
    <n v="4.5407994324482691E-2"/>
    <n v="4.642115314296727E-2"/>
    <n v="4.7074054100777814E-2"/>
    <n v="4.7574616835571161E-2"/>
    <n v="4.8018829245953701E-2"/>
    <n v="4.8445757092913065E-2"/>
    <n v="4.8869684815550242E-2"/>
    <n v="4.9295377387873596E-2"/>
    <n v="4.9724311395902415E-2"/>
    <n v="5.0156928452523855E-2"/>
    <n v="5.0593370570384474E-2"/>
    <n v="5.1033699517123998E-2"/>
    <n v="5.1477957197730996E-2"/>
    <n v="5.1926181109003038E-2"/>
    <n v="5.237840804082302E-2"/>
    <n v="5.2799089465940849E-2"/>
    <n v="5.3259123448432762E-2"/>
    <n v="5.3723269399209718E-2"/>
    <n v="5.4191565224107285E-2"/>
    <n v="1.1222696182175325"/>
    <n v="6.1490715601113513"/>
    <n v="-13.40729524028673"/>
    <s v="S-All-Lgt-Streetlight-All-All-U"/>
    <m/>
    <n v="0.9960200258208538"/>
    <n v="4.3648655053581897E-2"/>
    <n v="8.9056649378064595E-2"/>
    <n v="0.13547780252103186"/>
    <n v="0.18255185662180967"/>
    <n v="0.23012647345738083"/>
    <n v="0.27814530270333454"/>
    <n v="0.32659105979624758"/>
    <n v="0.37546074461179785"/>
    <n v="0.42475612199967144"/>
    <n v="0.47448043339557389"/>
    <n v="0.52463736184809773"/>
    <n v="0.57523073241848222"/>
    <n v="0.62626443193560621"/>
    <n v="0.67774238913333718"/>
    <n v="0.72966857024234022"/>
    <n v="0.78204697828316327"/>
    <n v="0.83484606774910408"/>
    <n v="0.88810519119753684"/>
    <n v="0.94182846059674652"/>
    <n v="0.9960200258208538"/>
  </r>
  <r>
    <s v="Lost Opportunity"/>
    <x v="0"/>
    <s v="Under $5"/>
    <s v="Under $5"/>
    <s v="Street and Roadway Lighting"/>
    <s v="Under $5"/>
    <n v="1.5342226166187944"/>
    <s v="Lighting"/>
    <s v="Com-Streetlight-7P_V9"/>
    <s v="n/a"/>
    <s v="SC-New"/>
    <s v="M_Input"/>
    <s v="No"/>
    <s v="Commercial"/>
    <s v="Streetlight"/>
    <s v="Streetlight - MH 1000W - New"/>
    <n v="8.8469960541439109E-3"/>
    <n v="9.2035904914399246E-3"/>
    <n v="9.4089441743506769E-3"/>
    <n v="9.5412784281875013E-3"/>
    <n v="9.6427357705530792E-3"/>
    <n v="9.7327716591052455E-3"/>
    <n v="9.8193041988322276E-3"/>
    <n v="9.9052286536592885E-3"/>
    <n v="9.9915108198107942E-3"/>
    <n v="1.0078449981438132E-2"/>
    <n v="1.0166135647541402E-2"/>
    <n v="1.0254596602176438E-2"/>
    <n v="1.0343845364814083E-2"/>
    <n v="1.0433890429032639E-2"/>
    <n v="1.052473939492927E-2"/>
    <n v="1.0616399719319053E-2"/>
    <n v="1.070166619324592E-2"/>
    <n v="1.0794908901936072E-2"/>
    <n v="1.0888985051362206E-2"/>
    <n v="1.0983902324528012E-2"/>
    <n v="0.22746897634916552"/>
    <n v="3.625833527650963"/>
    <n v="1.5342226166187944"/>
    <s v="S-All-Lgt-Streetlight-All-All-U"/>
    <m/>
    <n v="0.20187987986040584"/>
    <n v="8.8469960541439109E-3"/>
    <n v="1.8050586545583835E-2"/>
    <n v="2.7459530719934511E-2"/>
    <n v="3.700080914812201E-2"/>
    <n v="4.6643544918675089E-2"/>
    <n v="5.6376316577780333E-2"/>
    <n v="6.6195620776612563E-2"/>
    <n v="7.6100849430271844E-2"/>
    <n v="8.6092360250082642E-2"/>
    <n v="9.617081023152077E-2"/>
    <n v="0.10633694587906217"/>
    <n v="0.11659154248123861"/>
    <n v="0.12693538784605268"/>
    <n v="0.13736927827508533"/>
    <n v="0.14789401767001459"/>
    <n v="0.15851041738933364"/>
    <n v="0.16921208358257955"/>
    <n v="0.18000699248451563"/>
    <n v="0.19089597753587784"/>
    <n v="0.20187987986040584"/>
  </r>
  <r>
    <s v="Lost Opportunity"/>
    <x v="0"/>
    <s v="Under $5"/>
    <s v="Under $5"/>
    <s v="Street and Roadway Lighting"/>
    <s v="Under $5"/>
    <n v="-59.770006577310816"/>
    <s v="Lighting"/>
    <s v="Com-Streetlight-7P_V9"/>
    <s v="n/a"/>
    <s v="SC-NR"/>
    <s v="M_Input"/>
    <s v="Yes"/>
    <s v="Commercial"/>
    <s v="Streetlight"/>
    <s v="Streetlight - HPS 100W - NR"/>
    <n v="0.49028548534063399"/>
    <n v="0.5082913167905162"/>
    <n v="0.51440338224981974"/>
    <n v="0.51663672875498823"/>
    <n v="0.51730356196895921"/>
    <n v="0.51741664345302141"/>
    <n v="0.51741112317086524"/>
    <n v="0.51739527688722153"/>
    <n v="0.5173884546494556"/>
    <n v="0.51738886636177617"/>
    <n v="0.51739285171357441"/>
    <n v="0.5173982851735438"/>
    <n v="0.51740425368452381"/>
    <n v="0.51741042613785582"/>
    <n v="0.5174166963663579"/>
    <n v="0.51742303373578347"/>
    <n v="0.51708092901641256"/>
    <n v="0.51708737903224833"/>
    <n v="0.51709388676208801"/>
    <n v="0.51710045262517979"/>
    <n v="0.60833809297911556"/>
    <n v="-5.0986424451969947"/>
    <n v="-59.770006577310816"/>
    <s v="S-All-Lgt-Streetlight-All-All-U"/>
    <m/>
    <n v="0.60833809297911556"/>
    <n v="0.49028548534063399"/>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r>
  <r>
    <s v="Lost Opportunity"/>
    <x v="0"/>
    <s v="Under $5"/>
    <s v="Under $10"/>
    <s v="Street and Roadway Lighting"/>
    <s v="Under $5"/>
    <n v="-13.40729524028673"/>
    <s v="Lighting"/>
    <s v="Com-Streetlight-7P_V9"/>
    <s v="n/a"/>
    <s v="SC-NR"/>
    <s v="M_Input"/>
    <s v="Yes"/>
    <s v="Commercial"/>
    <s v="Streetlight"/>
    <s v="Streetlight - MH 200W  - NR"/>
    <n v="0.15411895329487016"/>
    <n v="0.15977900234635636"/>
    <n v="0.16170030158776288"/>
    <n v="0.16240234363471884"/>
    <n v="0.16261195954225091"/>
    <n v="0.16264750617881626"/>
    <n v="0.16264577090389332"/>
    <n v="0.16264078969861229"/>
    <n v="0.16263864516002194"/>
    <n v="0.16263877457986772"/>
    <n v="0.16264002735659883"/>
    <n v="0.16264173533937273"/>
    <n v="0.1626436115129338"/>
    <n v="0.16264555179482107"/>
    <n v="0.1626475228118765"/>
    <n v="0.16264951493436788"/>
    <n v="0.16254197591303618"/>
    <n v="0.16254400344540057"/>
    <n v="0.1625460491198927"/>
    <n v="0.16254811306830116"/>
    <n v="0.19122823934753005"/>
    <n v="6.1490715601113513"/>
    <n v="-13.40729524028673"/>
    <s v="S-All-Lgt-Streetlight-All-All-U"/>
    <m/>
    <n v="0.19122823934753005"/>
    <n v="0.15411895329487016"/>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r>
  <r>
    <s v="Lost Opportunity"/>
    <x v="0"/>
    <s v="Under $5"/>
    <s v="Under $5"/>
    <s v="Street and Roadway Lighting"/>
    <s v="Under $5"/>
    <n v="-59.770006577310816"/>
    <s v="Lighting"/>
    <s v="Com-Streetlight-7P_V9"/>
    <s v="n/a"/>
    <s v="SC-NR"/>
    <s v="M_Input"/>
    <s v="Yes"/>
    <s v="Commercial"/>
    <s v="Streetlight"/>
    <s v="Streetlight - HPS 250W - NR"/>
    <n v="0.27749595805664479"/>
    <n v="0.28768705201758482"/>
    <n v="0.29114641092386773"/>
    <n v="0.29241045941531685"/>
    <n v="0.29278787936166978"/>
    <n v="0.29285188218389591"/>
    <n v="0.29284875776754771"/>
    <n v="0.29283978895286139"/>
    <n v="0.29283592764457977"/>
    <n v="0.29283616066902829"/>
    <n v="0.29283841633240909"/>
    <n v="0.29284149160839601"/>
    <n v="0.29284486971711454"/>
    <n v="0.29284836325486369"/>
    <n v="0.29285191213223699"/>
    <n v="0.29285549901060254"/>
    <n v="0.2926618716655231"/>
    <n v="0.292665522300464"/>
    <n v="0.2926692056008689"/>
    <n v="0.29267292180402715"/>
    <n v="0.34431237917701646"/>
    <n v="-5.0986424451969947"/>
    <n v="-59.770006577310816"/>
    <s v="S-All-Lgt-Streetlight-All-All-U"/>
    <m/>
    <n v="0.34431237917701646"/>
    <n v="0.27749595805664479"/>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r>
  <r>
    <s v="Lost Opportunity"/>
    <x v="0"/>
    <s v="Under $5"/>
    <s v="Under $10"/>
    <s v="Street and Roadway Lighting"/>
    <s v="Under $5"/>
    <n v="-1.4590775768252664"/>
    <s v="Lighting"/>
    <s v="Com-Streetlight-7P_V9"/>
    <s v="n/a"/>
    <s v="SC-NR"/>
    <s v="M_Input"/>
    <s v="Yes"/>
    <s v="Commercial"/>
    <s v="Streetlight"/>
    <s v="Streetlight - MH 400W  - NR"/>
    <n v="0.74968666087883828"/>
    <n v="0.77721905182170092"/>
    <n v="0.78656490047980387"/>
    <n v="0.78997987019460592"/>
    <n v="0.79099951279160785"/>
    <n v="0.79117242364197649"/>
    <n v="0.79116398267845534"/>
    <n v="0.79113975241297241"/>
    <n v="0.79112932065269526"/>
    <n v="0.79112995019455223"/>
    <n v="0.79113604412384697"/>
    <n v="0.79114435232913416"/>
    <n v="0.79115347867123664"/>
    <n v="0.79116291685789764"/>
    <n v="0.79117250455080124"/>
    <n v="0.79118219490767627"/>
    <n v="0.79065908877379198"/>
    <n v="0.79066895137625326"/>
    <n v="0.79067890222815362"/>
    <n v="0.79068894197055706"/>
    <n v="0.93019876632500398"/>
    <n v="7.7288710796767068"/>
    <n v="-1.4590775768252664"/>
    <s v="S-All-Lgt-Streetlight-All-All-U"/>
    <m/>
    <n v="0.93019876632500398"/>
    <n v="0.7496866608788382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r>
  <r>
    <s v="Lost Opportunity"/>
    <x v="0"/>
    <s v="Under $5"/>
    <s v="Under $10"/>
    <s v="Street and Roadway Lighting"/>
    <s v="Under $5"/>
    <n v="-13.40729524028673"/>
    <s v="Lighting"/>
    <s v="Com-Streetlight-7P_V9"/>
    <s v="n/a"/>
    <s v="SC-NR"/>
    <s v="M_Input"/>
    <s v="Yes"/>
    <s v="Commercial"/>
    <s v="Streetlight"/>
    <s v="Streetlight - MH 1000W - NR"/>
    <n v="0.15195141574230786"/>
    <n v="0.15753186154833881"/>
    <n v="0.15942613953008561"/>
    <n v="0.16011830801854848"/>
    <n v="0.16032497587626912"/>
    <n v="0.16036002258295587"/>
    <n v="0.16035831171303619"/>
    <n v="0.16035340056370392"/>
    <n v="0.16035128618602387"/>
    <n v="0.16035141378570178"/>
    <n v="0.16035264894331108"/>
    <n v="0.16035433290492002"/>
    <n v="0.16035618269187155"/>
    <n v="0.16035809568552614"/>
    <n v="0.16036003898208781"/>
    <n v="0.16036200308725734"/>
    <n v="0.16025597650071785"/>
    <n v="0.16025797551775403"/>
    <n v="0.16025999242176608"/>
    <n v="0.16026202734268905"/>
    <n v="0.18853879472676946"/>
    <n v="6.1490715601113513"/>
    <n v="-13.40729524028673"/>
    <s v="S-All-Lgt-Streetlight-All-All-U"/>
    <m/>
    <n v="0.18853879472676946"/>
    <n v="0.1519514157423078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r>
  <r>
    <s v="Discretionary"/>
    <x v="1"/>
    <s v="Under $5"/>
    <s v="Under $5"/>
    <s v="Distribution System Efficiency"/>
    <s v="Under $5"/>
    <n v="1.2611216416454711"/>
    <s v="Utility Distribution Sytem"/>
    <s v="DE-Distribution-7P_V4"/>
    <s v="n/a"/>
    <s v="SC-Retro"/>
    <s v="M_Input"/>
    <s v="Yes"/>
    <s v="Utility"/>
    <s v="Utility"/>
    <s v="1 - LDC voltage control method"/>
    <n v="0.21467473115848903"/>
    <n v="0.34777322476637001"/>
    <n v="0.48493462053146702"/>
    <n v="0.67045462013828161"/>
    <n v="0.79375508780795778"/>
    <n v="0.91217090683533064"/>
    <n v="1.0310929609960526"/>
    <n v="1.1039638491118662"/>
    <n v="1.1795269425836954"/>
    <n v="1.2499082668850134"/>
    <n v="1.3235866372162488"/>
    <n v="1.3974067913717518"/>
    <n v="1.4042423414670593"/>
    <n v="1.4049267504708811"/>
    <n v="1.4092571746065545"/>
    <n v="1.4132416078706689"/>
    <n v="1.4199746745515434"/>
    <n v="1.4222623668639687"/>
    <n v="1.4262403192208439"/>
    <n v="1.4302182715777201"/>
    <n v="22.039612146031764"/>
    <n v="-0.55425279086908896"/>
    <n v="1.2611216416454711"/>
    <s v="S-All-UD-CVR-All-All-N"/>
    <m/>
    <n v="22.039612146031764"/>
    <n v="0.21467473115848903"/>
    <n v="0.56244795592485908"/>
    <n v="1.047382576456326"/>
    <n v="1.7178371965946075"/>
    <n v="2.5115922844025653"/>
    <n v="3.4237631912378959"/>
    <n v="4.4548561522339485"/>
    <n v="5.5588200013458149"/>
    <n v="6.7383469439295105"/>
    <n v="7.9882552108145237"/>
    <n v="9.3118418480307721"/>
    <n v="10.709248639402524"/>
    <n v="12.113490980869583"/>
    <n v="13.518417731340465"/>
    <n v="14.92767490594702"/>
    <n v="16.340916513817689"/>
    <n v="17.760891188369232"/>
    <n v="19.183153555233201"/>
    <n v="20.609393874454046"/>
    <n v="22.039612146031764"/>
  </r>
  <r>
    <s v="Discretionary"/>
    <x v="1"/>
    <s v="Under $5"/>
    <s v="Under $5"/>
    <s v="Distribution System Efficiency"/>
    <s v="Under $5"/>
    <n v="3.4835587635908256"/>
    <s v="Utility Distribution Sytem"/>
    <s v="DE-Distribution-7P_V4"/>
    <s v="n/a"/>
    <s v="SC-Retro"/>
    <s v="M_Input"/>
    <s v="Yes"/>
    <s v="Utility"/>
    <s v="Utility"/>
    <s v="2 - Light system improvements"/>
    <n v="0.1576898126418374"/>
    <n v="0.25545761422088037"/>
    <n v="0.35620982983177557"/>
    <n v="0.49248396801953642"/>
    <n v="0.58305460733305536"/>
    <n v="0.67003721686277395"/>
    <n v="0.75739168256252121"/>
    <n v="0.8109191593736762"/>
    <n v="0.86642420175993362"/>
    <n v="0.91812296380177638"/>
    <n v="0.97224357851311316"/>
    <n v="1.0264683408554438"/>
    <n v="1.0314894097442513"/>
    <n v="1.0319921439365833"/>
    <n v="1.0351730668469274"/>
    <n v="1.038099841374658"/>
    <n v="1.0430456308380127"/>
    <n v="1.0447260604357662"/>
    <n v="1.0476480743983256"/>
    <n v="1.0505700883608857"/>
    <n v="16.189247291711734"/>
    <n v="1.087751553460496"/>
    <n v="3.4835587635908256"/>
    <s v="S-All-UD-CVR-All-All-N"/>
    <m/>
    <n v="16.189247291711734"/>
    <n v="0.1576898126418374"/>
    <n v="0.41314742686271777"/>
    <n v="0.76935725669449329"/>
    <n v="1.2618412247140296"/>
    <n v="1.844895832047085"/>
    <n v="2.5149330489098589"/>
    <n v="3.2723247314723802"/>
    <n v="4.083243890846056"/>
    <n v="4.9496680926059895"/>
    <n v="5.867791056407766"/>
    <n v="6.8400346349208796"/>
    <n v="7.8665029757763234"/>
    <n v="8.897992385520574"/>
    <n v="9.9299845294571583"/>
    <n v="10.965157596304085"/>
    <n v="12.003257437678743"/>
    <n v="13.046303068516755"/>
    <n v="14.09102912895252"/>
    <n v="15.138677203350847"/>
    <n v="16.189247291711734"/>
  </r>
  <r>
    <s v="Discretionary"/>
    <x v="1"/>
    <s v="Under $45"/>
    <s v="Under $30"/>
    <s v="Distribution System Efficiency"/>
    <s v="Under $45"/>
    <n v="42.441293809921348"/>
    <s v="Utility Distribution Sytem"/>
    <s v="DE-Distribution-7P_V4"/>
    <s v="n/a"/>
    <s v="SC-Retro"/>
    <s v="M_Input"/>
    <s v="Yes"/>
    <s v="Utility"/>
    <s v="Utility"/>
    <s v="3 - Major system improvements"/>
    <n v="0.167712480121919"/>
    <n v="0.27169434302216455"/>
    <n v="0.37885030747410303"/>
    <n v="0.52378594604865703"/>
    <n v="0.62011319947750632"/>
    <n v="0.71262437015686808"/>
    <n v="0.80553103195565767"/>
    <n v="0.86246068226260164"/>
    <n v="0.92149359099599515"/>
    <n v="0.97647829454792201"/>
    <n v="1.0340387822350827"/>
    <n v="1.0917100371125907"/>
    <n v="1.0970502420509882"/>
    <n v="1.0975849297193006"/>
    <n v="1.100968030132909"/>
    <n v="1.1040808286490582"/>
    <n v="1.1093409694480332"/>
    <n v="1.1111282061172127"/>
    <n v="1.114235941489597"/>
    <n v="1.1173436768619822"/>
    <n v="17.218225889880149"/>
    <n v="27.332567449196134"/>
    <n v="42.441293809921348"/>
    <s v="S-All-UD-CVR-All-All-N"/>
    <m/>
    <n v="17.218225889880149"/>
    <n v="0.167712480121919"/>
    <n v="0.43940682314408352"/>
    <n v="0.8182571306181865"/>
    <n v="1.3420430766668434"/>
    <n v="1.9621562761443498"/>
    <n v="2.674780646301218"/>
    <n v="3.4803116782568759"/>
    <n v="4.3427723605194775"/>
    <n v="5.2642659515154726"/>
    <n v="6.2407442460633948"/>
    <n v="7.2747830282984776"/>
    <n v="8.3664930654110687"/>
    <n v="9.4635433074620572"/>
    <n v="10.561128237181357"/>
    <n v="11.662096267314267"/>
    <n v="12.766177095963325"/>
    <n v="13.875518065411358"/>
    <n v="14.986646271528571"/>
    <n v="16.100882213018167"/>
    <n v="17.218225889880149"/>
  </r>
  <r>
    <s v="Discretionary"/>
    <x v="1"/>
    <s v="Under $60"/>
    <s v="Under $40"/>
    <s v="Distribution System Efficiency"/>
    <s v="Under $60"/>
    <n v="57.455762221261367"/>
    <s v="Utility Distribution Sytem"/>
    <s v="DE-Distribution-7P_V4"/>
    <s v="n/a"/>
    <s v="SC-Retro"/>
    <s v="M_Input"/>
    <s v="Yes"/>
    <s v="Utility"/>
    <s v="Utility"/>
    <s v="4 - EOL voltage control method"/>
    <n v="8.9427109915270184E-2"/>
    <n v="0.14487198483462643"/>
    <n v="0.20200934398735113"/>
    <n v="0.27929145961777024"/>
    <n v="0.33065476826335005"/>
    <n v="0.37998327752348093"/>
    <n v="0.42952266928789468"/>
    <n v="0.45987851455197998"/>
    <n v="0.49135585251801339"/>
    <n v="0.52067461952105454"/>
    <n v="0.55136683786660812"/>
    <n v="0.58211811913758638"/>
    <n v="0.58496560606073578"/>
    <n v="0.58525071050168009"/>
    <n v="0.5870546364368413"/>
    <n v="0.58871443286251834"/>
    <n v="0.59151922824243153"/>
    <n v="0.59247221283811036"/>
    <n v="0.59412930951053322"/>
    <n v="0.59578640618295631"/>
    <n v="9.1810470996607947"/>
    <n v="36.932418114897402"/>
    <n v="57.455762221261367"/>
    <s v="S-All-UD-CVR-All-All-N"/>
    <m/>
    <n v="9.1810470996607947"/>
    <n v="8.9427109915270184E-2"/>
    <n v="0.23429909474989663"/>
    <n v="0.43630843873724778"/>
    <n v="0.71559989835501803"/>
    <n v="1.0462546666183681"/>
    <n v="1.4262379441418491"/>
    <n v="1.8557606134297437"/>
    <n v="2.3156391279817239"/>
    <n v="2.8069949804997374"/>
    <n v="3.3276696000207919"/>
    <n v="3.8790364378874003"/>
    <n v="4.4611545570249866"/>
    <n v="5.0461201630857229"/>
    <n v="5.6313708735874028"/>
    <n v="6.218425510024244"/>
    <n v="6.8071399428867627"/>
    <n v="7.3986591711291947"/>
    <n v="7.9911313839673053"/>
    <n v="8.5852606934778386"/>
    <n v="9.1810470996607947"/>
  </r>
  <r>
    <s v="Discretionary"/>
    <x v="1"/>
    <s v="Over $160"/>
    <s v="Under $130"/>
    <s v="Distribution System Efficiency"/>
    <s v="Over $160"/>
    <n v="195.09651882213817"/>
    <s v="Utility Distribution Sytem"/>
    <s v="DE-Distribution-7P_V4"/>
    <s v="n/a"/>
    <s v="SC-Retro"/>
    <s v="M_Input"/>
    <s v="Yes"/>
    <s v="Utility"/>
    <s v="Utility"/>
    <s v="A - SCL implement EOL w/ major system improvements"/>
    <n v="2.1752730458655372E-2"/>
    <n v="3.5239439584974504E-2"/>
    <n v="4.9137837665223491E-2"/>
    <n v="6.7936354492793338E-2"/>
    <n v="8.0430241519788004E-2"/>
    <n v="9.242917301695458E-2"/>
    <n v="0.10447940070694743"/>
    <n v="0.11186331952641881"/>
    <n v="0.11952003625336968"/>
    <n v="0.12665169058729076"/>
    <n v="0.1341174306014945"/>
    <n v="0.14159753739885911"/>
    <n v="0.14229017540966485"/>
    <n v="0.14235952574495239"/>
    <n v="0.14279832237689236"/>
    <n v="0.14320206017293874"/>
    <n v="0.14388431366350482"/>
    <n v="0.14411612275429062"/>
    <n v="0.14451920384785719"/>
    <n v="0.14492228494142387"/>
    <n v="2.2332472007242945"/>
    <n v="129.97050172121001"/>
    <n v="195.09651882213817"/>
    <s v="S-All-UD-CVR-All-All-N"/>
    <m/>
    <n v="2.2332472007242945"/>
    <n v="2.1752730458655372E-2"/>
    <n v="5.6992170043629872E-2"/>
    <n v="0.10613000770885336"/>
    <n v="0.1740663622016467"/>
    <n v="0.25449660372143468"/>
    <n v="0.34692577673838926"/>
    <n v="0.4514051774453367"/>
    <n v="0.56326849697175552"/>
    <n v="0.68278853322512523"/>
    <n v="0.80944022381241598"/>
    <n v="0.94355765441391048"/>
    <n v="1.0851551918127695"/>
    <n v="1.2274453672224344"/>
    <n v="1.3698048929673867"/>
    <n v="1.512603215344279"/>
    <n v="1.6558052755172177"/>
    <n v="1.7996895891807225"/>
    <n v="1.9438057119350132"/>
    <n v="2.0883249157828705"/>
    <n v="2.2332472007242945"/>
  </r>
  <r>
    <s v="Lost Opportunity"/>
    <x v="0"/>
    <s v="Under $45"/>
    <s v="Under $25"/>
    <s v="Bi-Level Stairwell Lighting"/>
    <s v="Under $45"/>
    <n v="43.484524952690037"/>
    <s v="Lighting"/>
    <s v="Com-Bi-Level Stairwell-7P_V4"/>
    <s v="Rural"/>
    <s v="SC-NR"/>
    <s v="M_Input(KSF)_Out"/>
    <s v="No"/>
    <s v="Commercial"/>
    <s v="Bi-Level Stairwell Lighting-NR"/>
    <s v="NR_LFStairwell8760_Fix_Repl_from LF_2018 to LF_Bi-Level_Fix"/>
    <n v="8.2059742983999311E-3"/>
    <n v="1.6340535191018205E-2"/>
    <n v="2.4404239046176276E-2"/>
    <n v="3.2397637597532031E-2"/>
    <n v="4.0321277986207563E-2"/>
    <n v="4.737277442246908E-2"/>
    <n v="5.2923542834633006E-2"/>
    <n v="5.7279308688626594E-2"/>
    <n v="6.0683579028733677E-2"/>
    <n v="6.3330304917899899E-2"/>
    <n v="6.5373966721523472E-2"/>
    <n v="6.6937606788378845E-2"/>
    <n v="6.8119227308428801E-2"/>
    <n v="6.8996886088736067E-2"/>
    <n v="6.9632755260676471E-2"/>
    <n v="7.0076353990215806E-2"/>
    <n v="6.9778717533275553E-2"/>
    <n v="6.9477807232942737E-2"/>
    <n v="6.9175703724785723E-2"/>
    <n v="6.8873186209486584E-2"/>
    <n v="1.1514678451048983"/>
    <n v="20.698232261208105"/>
    <n v="43.484524952690037"/>
    <s v="C-All-Lgt-LPD Int-All-All-E"/>
    <n v="0"/>
    <n v="1.0897013848701465"/>
    <n v="8.2059742983999311E-3"/>
    <n v="2.4546509489418136E-2"/>
    <n v="4.8950748535594411E-2"/>
    <n v="8.1348386133126449E-2"/>
    <n v="0.12166966411933401"/>
    <n v="0.16904243854180309"/>
    <n v="0.22196598137643608"/>
    <n v="0.27924529006506266"/>
    <n v="0.33992886909379633"/>
    <n v="0.4032591740116962"/>
    <n v="0.46863314073321966"/>
    <n v="0.5355707475215985"/>
    <n v="0.60368997483002729"/>
    <n v="0.6726868609187634"/>
    <n v="0.74231961617943987"/>
    <n v="0.8123959701696557"/>
    <n v="0.88217468770293128"/>
    <n v="0.951652494935874"/>
    <n v="1.0208281986606598"/>
    <n v="1.0897013848701465"/>
  </r>
  <r>
    <s v="Lost Opportunity"/>
    <x v="0"/>
    <s v="Under $100"/>
    <s v="Under $60"/>
    <s v="Bi-Level Stairwell Lighting"/>
    <s v="Under $100"/>
    <n v="92.98883334172092"/>
    <s v="Lighting"/>
    <s v="Com-Bi-Level Stairwell-7P_V4"/>
    <s v="Rural"/>
    <s v="SC-NR"/>
    <s v="M_Input(KSF)_Out"/>
    <s v="No"/>
    <s v="Commercial"/>
    <s v="Bi-Level Stairwell Lighting-NR"/>
    <s v="NR_LFStairwell3600_Fix_Repl_from LF_2019 to LF_Bi-Level_Fix"/>
    <n v="1.0562302834684018E-3"/>
    <n v="2.1032686051916986E-3"/>
    <n v="3.141186578003238E-3"/>
    <n v="4.1700552181866048E-3"/>
    <n v="5.1899449508980922E-3"/>
    <n v="6.0975768552779539E-3"/>
    <n v="6.8120428626343909E-3"/>
    <n v="7.372694363039738E-3"/>
    <n v="7.8108743153015277E-3"/>
    <n v="8.1515470903457173E-3"/>
    <n v="8.4145965964324936E-3"/>
    <n v="8.6158602040188863E-3"/>
    <n v="8.7679522447029288E-3"/>
    <n v="8.8809199129654577E-3"/>
    <n v="8.9627656818290526E-3"/>
    <n v="9.0198634004922604E-3"/>
    <n v="8.9815531855375521E-3"/>
    <n v="8.9428215785081373E-3"/>
    <n v="8.9039363879805829E-3"/>
    <n v="8.8649979086094198E-3"/>
    <n v="0.14821094536903967"/>
    <n v="55.807219670745482"/>
    <n v="92.98883334172092"/>
    <s v="C-All-Lgt-LPD Int-All-All-E"/>
    <n v="0"/>
    <n v="0.14026068822342413"/>
    <n v="1.0562302834684018E-3"/>
    <n v="3.1594988886601005E-3"/>
    <n v="6.3006854666633385E-3"/>
    <n v="1.0470740684849943E-2"/>
    <n v="1.5660685635748035E-2"/>
    <n v="2.1758262491025988E-2"/>
    <n v="2.8570305353660379E-2"/>
    <n v="3.5942999716700119E-2"/>
    <n v="4.3753874032001649E-2"/>
    <n v="5.1905421122347369E-2"/>
    <n v="6.0320017718779859E-2"/>
    <n v="6.8935877922798747E-2"/>
    <n v="7.7703830167501681E-2"/>
    <n v="8.6584750080467135E-2"/>
    <n v="9.5547515762296184E-2"/>
    <n v="0.10456737916278844"/>
    <n v="0.11354893234832598"/>
    <n v="0.12249175392683412"/>
    <n v="0.13139569031481471"/>
    <n v="0.14026068822342413"/>
  </r>
  <r>
    <s v="Lost Opportunity"/>
    <x v="1"/>
    <s v="Under $10"/>
    <s v="Under $5"/>
    <s v="Compressed Air"/>
    <s v="Under $10"/>
    <n v="6.2785951308063916"/>
    <s v="Compressed air"/>
    <s v="COM-CompressedAir-7P_V4"/>
    <s v="Rural"/>
    <s v="SC-NR"/>
    <s v="M_Input"/>
    <s v="No"/>
    <s v="Commercial"/>
    <s v="Large Off"/>
    <s v="Compressed Air-NR-Large Off"/>
    <n v="9.881020588522251E-5"/>
    <n v="1.9702755053513369E-4"/>
    <n v="2.9554132580270054E-4"/>
    <n v="3.9405510107026742E-4"/>
    <n v="4.925688763378342E-4"/>
    <n v="5.9108265160540097E-4"/>
    <n v="6.8959642687296775E-4"/>
    <n v="7.8811020214053441E-4"/>
    <n v="8.8662397740810152E-4"/>
    <n v="9.8513775267566775E-4"/>
    <n v="1.0836515279432351E-3"/>
    <n v="1.1821653032108024E-3"/>
    <n v="1.2806790784783686E-3"/>
    <n v="1.3791928537459357E-3"/>
    <n v="1.4777066290135028E-3"/>
    <n v="1.5762204042810695E-3"/>
    <n v="1.6747190160967807E-3"/>
    <n v="1.7732157470629771E-3"/>
    <n v="1.8717105800982816E-3"/>
    <n v="1.9702034979138497E-3"/>
    <n v="1.9762041177044498E-2"/>
    <n v="3.6182483989034613"/>
    <n v="6.2785951308063916"/>
    <s v="C-LOff-CA-All-All-All-C"/>
    <n v="0"/>
    <n v="1.9762041177044498E-2"/>
    <n v="9.881020588522251E-5"/>
    <n v="2.9583775642035622E-4"/>
    <n v="5.9137908222305676E-4"/>
    <n v="9.8543418329332419E-4"/>
    <n v="1.4780030596311584E-3"/>
    <n v="2.0690857112365593E-3"/>
    <n v="2.758682138109527E-3"/>
    <n v="3.5467923402500616E-3"/>
    <n v="4.4334163176581627E-3"/>
    <n v="5.4185540703338307E-3"/>
    <n v="6.5022055982770655E-3"/>
    <n v="7.6843709014878681E-3"/>
    <n v="8.9650499799662359E-3"/>
    <n v="1.0344242833712172E-2"/>
    <n v="1.1821949462725675E-2"/>
    <n v="1.3398169867006746E-2"/>
    <n v="1.5072888883103526E-2"/>
    <n v="1.6846104630166503E-2"/>
    <n v="1.8717815210264784E-2"/>
    <n v="1.9762041177044498E-2"/>
  </r>
  <r>
    <s v="Lost Opportunity"/>
    <x v="1"/>
    <s v="Under $5"/>
    <s v="Under $5"/>
    <s v="Compressed Air"/>
    <s v="Under $5"/>
    <n v="0"/>
    <s v="Compressed air"/>
    <s v="COM-CompressedAir-7P_V4"/>
    <s v="Rural"/>
    <s v="SC-NR"/>
    <s v="M_Input"/>
    <s v="No"/>
    <s v="Commercial"/>
    <s v="Medium Off"/>
    <s v="Compressed Air-NR-Medium Off"/>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5"/>
    <s v="Under $5"/>
    <s v="Compressed Air"/>
    <s v="Under $5"/>
    <n v="0"/>
    <s v="Compressed air"/>
    <s v="COM-CompressedAir-7P_V4"/>
    <s v="Rural"/>
    <s v="SC-NR"/>
    <s v="M_Input"/>
    <s v="No"/>
    <s v="Commercial"/>
    <s v="Small Off"/>
    <s v="Compressed Air-NR-Small Off"/>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10"/>
    <s v="Under $5"/>
    <s v="Compressed Air"/>
    <s v="Under $10"/>
    <n v="5.8810390340031367"/>
    <s v="Compressed air"/>
    <s v="COM-CompressedAir-7P_V4"/>
    <s v="Rural"/>
    <s v="SC-NR"/>
    <s v="M_Input"/>
    <s v="No"/>
    <s v="Commercial"/>
    <s v="XLarge Ret"/>
    <s v="Compressed Air-NR-XLarge Ret"/>
    <n v="2.109758175241879E-4"/>
    <n v="4.2001065752715323E-4"/>
    <n v="6.3001598629073001E-4"/>
    <n v="8.4002131505430636E-4"/>
    <n v="1.0500266438178832E-3"/>
    <n v="1.2600319725814598E-3"/>
    <n v="1.4700373013450362E-3"/>
    <n v="1.6800426301086127E-3"/>
    <n v="1.8900479588721897E-3"/>
    <n v="2.1000532876357652E-3"/>
    <n v="2.310058616399342E-3"/>
    <n v="2.5200639451629196E-3"/>
    <n v="2.730069273926496E-3"/>
    <n v="2.9400746026900732E-3"/>
    <n v="3.1500799314536495E-3"/>
    <n v="3.3600852602172259E-3"/>
    <n v="3.5700143460422051E-3"/>
    <n v="3.7799337125175364E-3"/>
    <n v="3.9898432236393378E-3"/>
    <n v="4.1997427408543521E-3"/>
    <n v="4.2195163504837575E-2"/>
    <n v="3.2233028495639608"/>
    <n v="5.8810390340031367"/>
    <s v="C-Ret-CA-All-All-All-C"/>
    <n v="0"/>
    <n v="4.2195163504837575E-2"/>
    <n v="2.109758175241879E-4"/>
    <n v="6.3098647505134119E-4"/>
    <n v="1.2610024613420711E-3"/>
    <n v="2.1010237763963774E-3"/>
    <n v="3.1510504202142608E-3"/>
    <n v="4.4110823927957206E-3"/>
    <n v="5.8811196941407568E-3"/>
    <n v="7.5611623242493693E-3"/>
    <n v="9.451210283121559E-3"/>
    <n v="1.1551263570757324E-2"/>
    <n v="1.3861322187156666E-2"/>
    <n v="1.6381386132319584E-2"/>
    <n v="1.9111455406246078E-2"/>
    <n v="2.205153000893615E-2"/>
    <n v="2.5201609940389801E-2"/>
    <n v="2.8561695200607026E-2"/>
    <n v="3.2131709546649234E-2"/>
    <n v="3.5911643259166771E-2"/>
    <n v="3.9901486482806107E-2"/>
    <n v="4.2195163504837575E-2"/>
  </r>
  <r>
    <s v="Lost Opportunity"/>
    <x v="1"/>
    <s v="Under $5"/>
    <s v="Under $5"/>
    <s v="Compressed Air"/>
    <s v="Under $5"/>
    <n v="0"/>
    <s v="Compressed air"/>
    <s v="COM-CompressedAir-7P_V4"/>
    <s v="Rural"/>
    <s v="SC-NR"/>
    <s v="M_Input"/>
    <s v="No"/>
    <s v="Commercial"/>
    <s v="Large Ret"/>
    <s v="Compressed Air-NR-Large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5"/>
    <s v="Under $5"/>
    <s v="Compressed Air"/>
    <s v="Under $5"/>
    <n v="0"/>
    <s v="Compressed air"/>
    <s v="COM-CompressedAir-7P_V4"/>
    <s v="Rural"/>
    <s v="SC-NR"/>
    <s v="M_Input"/>
    <s v="No"/>
    <s v="Commercial"/>
    <s v="Medium Ret"/>
    <s v="Compressed Air-NR-Medium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5"/>
    <s v="Under $5"/>
    <s v="Compressed Air"/>
    <s v="Under $5"/>
    <n v="0"/>
    <s v="Compressed air"/>
    <s v="COM-CompressedAir-7P_V4"/>
    <s v="Rural"/>
    <s v="SC-NR"/>
    <s v="M_Input"/>
    <s v="No"/>
    <s v="Commercial"/>
    <s v="Small Ret"/>
    <s v="Compressed Air-NR-Small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10"/>
    <s v="Under $5"/>
    <s v="Compressed Air"/>
    <s v="Under $10"/>
    <n v="6.3033648066995376"/>
    <s v="Compressed air"/>
    <s v="COM-CompressedAir-7P_V4"/>
    <s v="Rural"/>
    <s v="SC-NR"/>
    <s v="M_Input"/>
    <s v="No"/>
    <s v="Commercial"/>
    <s v="School K-12"/>
    <s v="Compressed Air-NR-School K-12"/>
    <n v="1.5716694668025014E-6"/>
    <n v="3.1304512439772225E-6"/>
    <n v="4.6956768659658327E-6"/>
    <n v="6.2609024879544451E-6"/>
    <n v="7.8261281099430582E-6"/>
    <n v="9.3913537319316689E-6"/>
    <n v="1.0956579353920279E-5"/>
    <n v="1.2521804975908888E-5"/>
    <n v="1.4087030597897497E-5"/>
    <n v="1.565225621988611E-5"/>
    <n v="1.721748184187472E-5"/>
    <n v="1.8782707463863334E-5"/>
    <n v="2.0347933085851942E-5"/>
    <n v="2.1913158707840556E-5"/>
    <n v="2.3478384329829173E-5"/>
    <n v="2.504360995181778E-5"/>
    <n v="2.6608384588784271E-5"/>
    <n v="2.817310222070474E-5"/>
    <n v="2.9737762137685407E-5"/>
    <n v="3.1302363617996139E-5"/>
    <n v="3.1433389336050024E-4"/>
    <n v="3.6439539176530769"/>
    <n v="6.3033648066995376"/>
    <s v="C-Misc-CA-All-All-All-C"/>
    <n v="0"/>
    <n v="3.1433389336050024E-4"/>
    <n v="1.5716694668025014E-6"/>
    <n v="4.7021207107797237E-6"/>
    <n v="9.3977975767455556E-6"/>
    <n v="1.5658700064700001E-5"/>
    <n v="2.3484828174643061E-5"/>
    <n v="3.2876181906574732E-5"/>
    <n v="4.3832761260495013E-5"/>
    <n v="5.6354566236403898E-5"/>
    <n v="7.0441596834301394E-5"/>
    <n v="8.60938530541875E-5"/>
    <n v="1.0331133489606222E-4"/>
    <n v="1.2209404235992554E-4"/>
    <n v="1.424419754457775E-4"/>
    <n v="1.6435513415361805E-4"/>
    <n v="1.8783351848344722E-4"/>
    <n v="2.1287712843526499E-4"/>
    <n v="2.3948551302404927E-4"/>
    <n v="2.6765861524475401E-4"/>
    <n v="2.9739637738243944E-4"/>
    <n v="3.1433389336050024E-4"/>
  </r>
  <r>
    <s v="Lost Opportunity"/>
    <x v="1"/>
    <s v="Under $10"/>
    <s v="Under $5"/>
    <s v="Compressed Air"/>
    <s v="Under $10"/>
    <n v="6.3033648066995376"/>
    <s v="Compressed air"/>
    <s v="COM-CompressedAir-7P_V4"/>
    <s v="Rural"/>
    <s v="SC-NR"/>
    <s v="M_Input"/>
    <s v="No"/>
    <s v="Commercial"/>
    <s v="University"/>
    <s v="Compressed Air-NR-University"/>
    <n v="1.5716694668025014E-6"/>
    <n v="3.130451243977223E-6"/>
    <n v="4.6956768659658344E-6"/>
    <n v="6.2609024879544451E-6"/>
    <n v="7.8261281099430532E-6"/>
    <n v="9.3913537319316689E-6"/>
    <n v="1.0956579353920276E-5"/>
    <n v="1.2521804975908888E-5"/>
    <n v="1.4087030597897501E-5"/>
    <n v="1.565225621988611E-5"/>
    <n v="1.721748184187472E-5"/>
    <n v="1.8782707463863338E-5"/>
    <n v="2.0347933085851942E-5"/>
    <n v="2.1913158707840559E-5"/>
    <n v="2.3478384329829173E-5"/>
    <n v="2.5043609951817777E-5"/>
    <n v="2.6608384588784278E-5"/>
    <n v="2.8173102220704743E-5"/>
    <n v="2.9737762137685407E-5"/>
    <n v="3.1302363617996159E-5"/>
    <n v="3.1433389336050024E-4"/>
    <n v="3.6439539176530769"/>
    <n v="6.3033648066995376"/>
    <s v="C-Misc-CA-All-All-All-C"/>
    <n v="0"/>
    <n v="3.1433389336050024E-4"/>
    <n v="1.5716694668025014E-6"/>
    <n v="4.7021207107797245E-6"/>
    <n v="9.397797576745559E-6"/>
    <n v="1.5658700064700005E-5"/>
    <n v="2.3484828174643058E-5"/>
    <n v="3.2876181906574725E-5"/>
    <n v="4.3832761260495E-5"/>
    <n v="5.6354566236403885E-5"/>
    <n v="7.044159683430138E-5"/>
    <n v="8.6093853054187487E-5"/>
    <n v="1.033113348960622E-4"/>
    <n v="1.2209404235992554E-4"/>
    <n v="1.424419754457775E-4"/>
    <n v="1.6435513415361805E-4"/>
    <n v="1.8783351848344722E-4"/>
    <n v="2.1287712843526499E-4"/>
    <n v="2.3948551302404927E-4"/>
    <n v="2.6765861524475401E-4"/>
    <n v="2.9739637738243944E-4"/>
    <n v="3.1433389336050024E-4"/>
  </r>
  <r>
    <s v="Lost Opportunity"/>
    <x v="1"/>
    <s v="Under $10"/>
    <s v="Under $5"/>
    <s v="Compressed Air"/>
    <s v="Under $10"/>
    <n v="6.2035766725777171"/>
    <s v="Compressed air"/>
    <s v="COM-CompressedAir-7P_V4"/>
    <s v="Rural"/>
    <s v="SC-NR"/>
    <s v="M_Input"/>
    <s v="No"/>
    <s v="Commercial"/>
    <s v="Warehouse"/>
    <s v="Compressed Air-NR-Warehouse"/>
    <n v="2.1935274155294529E-4"/>
    <n v="4.370822728183985E-4"/>
    <n v="6.5562340922759813E-4"/>
    <n v="8.7416454563679733E-4"/>
    <n v="1.092705682045997E-3"/>
    <n v="1.311246818455196E-3"/>
    <n v="1.5297879548643949E-3"/>
    <n v="1.7483290912735947E-3"/>
    <n v="1.9668702276827935E-3"/>
    <n v="2.1854113640919939E-3"/>
    <n v="2.4039525005011926E-3"/>
    <n v="2.6224936369103912E-3"/>
    <n v="2.8410347733195921E-3"/>
    <n v="3.0595759097287907E-3"/>
    <n v="3.2781170461379902E-3"/>
    <n v="3.4966581825471893E-3"/>
    <n v="3.7151480794065141E-3"/>
    <n v="3.9336315436134771E-3"/>
    <n v="4.1521085029641754E-3"/>
    <n v="4.3705788841700314E-3"/>
    <n v="4.387054831058905E-2"/>
    <n v="3.5438097844109713"/>
    <n v="6.2035766725777171"/>
    <s v="C-War-CA-All-All-All-C"/>
    <n v="0"/>
    <n v="4.387054831058905E-2"/>
    <n v="2.1935274155294529E-4"/>
    <n v="6.5643501437134377E-4"/>
    <n v="1.312058423598942E-3"/>
    <n v="2.1862229692357392E-3"/>
    <n v="3.2789286512817364E-3"/>
    <n v="4.5901754697369327E-3"/>
    <n v="6.1199634246013272E-3"/>
    <n v="7.8682925158749216E-3"/>
    <n v="9.8351627435577151E-3"/>
    <n v="1.2020574107649709E-2"/>
    <n v="1.4424526608150901E-2"/>
    <n v="1.7047020245061294E-2"/>
    <n v="1.9888055018380885E-2"/>
    <n v="2.2947630928109676E-2"/>
    <n v="2.6225747974247666E-2"/>
    <n v="2.9722406156794855E-2"/>
    <n v="3.3437554236201372E-2"/>
    <n v="3.7371185779814853E-2"/>
    <n v="4.1523294282779025E-2"/>
    <n v="4.387054831058905E-2"/>
  </r>
  <r>
    <s v="Lost Opportunity"/>
    <x v="1"/>
    <s v="Under $10"/>
    <s v="Under $5"/>
    <s v="Compressed Air"/>
    <s v="Under $10"/>
    <n v="6.3033648066995438"/>
    <s v="Compressed air"/>
    <s v="COM-CompressedAir-7P_V4"/>
    <s v="Rural"/>
    <s v="SC-NR"/>
    <s v="M_Input"/>
    <s v="No"/>
    <s v="Commercial"/>
    <s v="Supermarket"/>
    <s v="Compressed Air-NR-Supermarket"/>
    <n v="6.8792958097254709E-6"/>
    <n v="1.3634764294875878E-5"/>
    <n v="2.0452146442313821E-5"/>
    <n v="2.7269528589751758E-5"/>
    <n v="3.4086910737189702E-5"/>
    <n v="4.0904292884627643E-5"/>
    <n v="4.772167503206557E-5"/>
    <n v="5.4539057179503517E-5"/>
    <n v="6.1356439326941457E-5"/>
    <n v="6.8173821474379391E-5"/>
    <n v="7.4991203621817325E-5"/>
    <n v="8.1808585769255259E-5"/>
    <n v="8.8625967916693206E-5"/>
    <n v="9.5443350064131194E-5"/>
    <n v="1.022607322115691E-4"/>
    <n v="1.0907811435900703E-4"/>
    <n v="1.1588593768673764E-4"/>
    <n v="1.2269245092824018E-4"/>
    <n v="1.2949761772963178E-4"/>
    <n v="1.3630140037941538E-4"/>
    <n v="1.3758591619450937E-3"/>
    <n v="3.6439539176530809"/>
    <n v="6.3033648066995438"/>
    <s v="C-Misc-CA-All-All-All-C"/>
    <n v="0"/>
    <n v="1.3758591619450937E-3"/>
    <n v="6.8792958097254709E-6"/>
    <n v="2.051406010460135E-5"/>
    <n v="4.0966206546915172E-5"/>
    <n v="6.8235735136666927E-5"/>
    <n v="1.0232264587385664E-4"/>
    <n v="1.4322693875848429E-4"/>
    <n v="1.9094861379054986E-4"/>
    <n v="2.4548767097005335E-4"/>
    <n v="3.0684411029699481E-4"/>
    <n v="3.750179317713742E-4"/>
    <n v="4.5000913539319153E-4"/>
    <n v="5.3181772116244678E-4"/>
    <n v="6.2044368907914003E-4"/>
    <n v="7.1588703914327121E-4"/>
    <n v="8.1814777135484032E-4"/>
    <n v="9.2722588571384737E-4"/>
    <n v="1.0431118234005849E-3"/>
    <n v="1.1658042743288252E-3"/>
    <n v="1.2953018920584571E-3"/>
    <n v="1.3758591619450937E-3"/>
  </r>
  <r>
    <s v="Lost Opportunity"/>
    <x v="1"/>
    <s v="Under $5"/>
    <s v="Under $5"/>
    <s v="Compressed Air"/>
    <s v="Under $5"/>
    <n v="0"/>
    <s v="Compressed air"/>
    <s v="COM-CompressedAir-7P_V4"/>
    <s v="Rural"/>
    <s v="SC-NR"/>
    <s v="M_Input"/>
    <s v="No"/>
    <s v="Commercial"/>
    <s v="MiniMart"/>
    <s v="Compressed Air-NR-MiniMart"/>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10"/>
    <s v="Under $5"/>
    <s v="Compressed Air"/>
    <s v="Under $10"/>
    <n v="6.3033648066995456"/>
    <s v="Compressed air"/>
    <s v="COM-CompressedAir-7P_V4"/>
    <s v="Rural"/>
    <s v="SC-NR"/>
    <s v="M_Input"/>
    <s v="No"/>
    <s v="Commercial"/>
    <s v="Restaurant"/>
    <s v="Compressed Air-NR-Restaurant"/>
    <n v="9.949367973632168E-7"/>
    <n v="1.9804813913593248E-6"/>
    <n v="2.9707220870389872E-6"/>
    <n v="3.9609627827186487E-6"/>
    <n v="4.9512034783983124E-6"/>
    <n v="5.9414441740779744E-6"/>
    <n v="6.9316848697576355E-6"/>
    <n v="7.9219255654372975E-6"/>
    <n v="8.9121662611169637E-6"/>
    <n v="9.9024069567966214E-6"/>
    <n v="1.0892647652476288E-5"/>
    <n v="1.1882888348155945E-5"/>
    <n v="1.2873129043835612E-5"/>
    <n v="1.3863369739515276E-5"/>
    <n v="1.4853610435194941E-5"/>
    <n v="1.5843851130874602E-5"/>
    <n v="1.6833713224352783E-5"/>
    <n v="1.7823526956091472E-5"/>
    <n v="1.8813291631452359E-5"/>
    <n v="1.9803006542429982E-5"/>
    <n v="1.9898735947264333E-4"/>
    <n v="3.6439539176530813"/>
    <n v="6.3033648066995456"/>
    <s v="C-Misc-CA-All-All-All-C"/>
    <n v="0"/>
    <n v="1.9898735947264333E-4"/>
    <n v="9.949367973632168E-7"/>
    <n v="2.9754181887225418E-6"/>
    <n v="5.9461402757615286E-6"/>
    <n v="9.9071030584801782E-6"/>
    <n v="1.4858306536878491E-5"/>
    <n v="2.0799750710956464E-5"/>
    <n v="2.7731435580714099E-5"/>
    <n v="3.5653361146151395E-5"/>
    <n v="4.4565527407268362E-5"/>
    <n v="5.446793436406498E-5"/>
    <n v="6.5360582016541269E-5"/>
    <n v="7.7243470364697216E-5"/>
    <n v="9.0116599408532821E-5"/>
    <n v="1.039799691480481E-4"/>
    <n v="1.1883357958324304E-4"/>
    <n v="1.3467743071411765E-4"/>
    <n v="1.5151114393847044E-4"/>
    <n v="1.6933467089456193E-4"/>
    <n v="1.881479625260143E-4"/>
    <n v="1.9898735947264333E-4"/>
  </r>
  <r>
    <s v="Lost Opportunity"/>
    <x v="1"/>
    <s v="Under $10"/>
    <s v="Under $5"/>
    <s v="Compressed Air"/>
    <s v="Under $10"/>
    <n v="6.3033648066995447"/>
    <s v="Compressed air"/>
    <s v="COM-CompressedAir-7P_V4"/>
    <s v="Rural"/>
    <s v="SC-NR"/>
    <s v="M_Input"/>
    <s v="No"/>
    <s v="Commercial"/>
    <s v="Lodging"/>
    <s v="Compressed Air-NR-Lodging"/>
    <n v="2.5286761223307558E-6"/>
    <n v="5.0452145992743232E-6"/>
    <n v="7.5678218989114848E-6"/>
    <n v="1.009042919854865E-5"/>
    <n v="1.2613036498185807E-5"/>
    <n v="1.513564379782297E-5"/>
    <n v="1.7658251097460132E-5"/>
    <n v="2.0180858397097293E-5"/>
    <n v="2.2703465696734457E-5"/>
    <n v="2.5226072996371614E-5"/>
    <n v="2.7748680296008782E-5"/>
    <n v="3.0271287595645939E-5"/>
    <n v="3.279389489528311E-5"/>
    <n v="3.5316502194920264E-5"/>
    <n v="3.7839109494557445E-5"/>
    <n v="4.0361716794194599E-5"/>
    <n v="4.2884075890177095E-5"/>
    <n v="4.540640451818685E-5"/>
    <n v="4.7928702457263546E-5"/>
    <n v="5.0450969484305071E-5"/>
    <n v="5.0573522446615117E-4"/>
    <n v="3.64395391765308"/>
    <n v="6.3033648066995447"/>
    <s v="C-Misc-CA-All-All-All-C"/>
    <n v="0"/>
    <n v="5.0573522446615117E-4"/>
    <n v="2.5286761223307558E-6"/>
    <n v="7.573890721605079E-6"/>
    <n v="1.5141712620516565E-5"/>
    <n v="2.5232141819065214E-5"/>
    <n v="3.7845178317251021E-5"/>
    <n v="5.2980822115073993E-5"/>
    <n v="7.0639073212534125E-5"/>
    <n v="9.081993160963141E-5"/>
    <n v="1.1352339730636587E-4"/>
    <n v="1.3874947030273748E-4"/>
    <n v="1.6649815059874626E-4"/>
    <n v="1.9676943819439219E-4"/>
    <n v="2.2956333308967529E-4"/>
    <n v="2.6487983528459554E-4"/>
    <n v="3.0271894477915297E-4"/>
    <n v="3.4308066157334759E-4"/>
    <n v="3.8596473746352469E-4"/>
    <n v="4.3137114198171154E-4"/>
    <n v="4.792998444389751E-4"/>
    <n v="5.0573522446615117E-4"/>
  </r>
  <r>
    <s v="Lost Opportunity"/>
    <x v="1"/>
    <s v="Under $10"/>
    <s v="Under $5"/>
    <s v="Compressed Air"/>
    <s v="Under $10"/>
    <n v="6.3033648066995456"/>
    <s v="Compressed air"/>
    <s v="COM-CompressedAir-7P_V4"/>
    <s v="Rural"/>
    <s v="SC-NR"/>
    <s v="M_Input"/>
    <s v="No"/>
    <s v="Commercial"/>
    <s v="Hospital"/>
    <s v="Compressed Air-NR-Hospital"/>
    <n v="4.6294224393440008E-7"/>
    <n v="9.239401304442755E-7"/>
    <n v="1.3859101956664139E-6"/>
    <n v="1.8478802608885514E-6"/>
    <n v="2.3098503261106887E-6"/>
    <n v="2.7718203913328275E-6"/>
    <n v="3.2337904565549645E-6"/>
    <n v="3.695760521777102E-6"/>
    <n v="4.1577305869992395E-6"/>
    <n v="4.6197006522213765E-6"/>
    <n v="5.0816707174435136E-6"/>
    <n v="5.5436407826656549E-6"/>
    <n v="6.0056108478877911E-6"/>
    <n v="6.467580913109929E-6"/>
    <n v="6.9295509783320669E-6"/>
    <n v="7.3915210435542074E-6"/>
    <n v="7.8534563289587026E-6"/>
    <n v="8.3153873672996994E-6"/>
    <n v="8.7773141316510748E-6"/>
    <n v="9.2392365948585924E-6"/>
    <n v="9.2588448786880002E-5"/>
    <n v="3.64395391765308"/>
    <n v="6.3033648066995456"/>
    <s v="C-Misc-CA-All-All-All-C"/>
    <n v="0"/>
    <n v="9.2588448786880002E-5"/>
    <n v="4.6294224393440008E-7"/>
    <n v="1.3868823743786756E-6"/>
    <n v="2.7727925700450896E-6"/>
    <n v="4.6206728309336408E-6"/>
    <n v="6.9305231570443295E-6"/>
    <n v="9.7023435483771578E-6"/>
    <n v="1.2936134004932123E-5"/>
    <n v="1.6631894526709226E-5"/>
    <n v="2.0789625113708464E-5"/>
    <n v="2.540932576592984E-5"/>
    <n v="3.0490996483373353E-5"/>
    <n v="3.6034637266039012E-5"/>
    <n v="4.2040248113926801E-5"/>
    <n v="4.8507829027036732E-5"/>
    <n v="5.5437380005368797E-5"/>
    <n v="6.2828901048923004E-5"/>
    <n v="7.0682357377881708E-5"/>
    <n v="7.8997744745181407E-5"/>
    <n v="8.7775058876832479E-5"/>
    <n v="9.2588448786880002E-5"/>
  </r>
  <r>
    <s v="Lost Opportunity"/>
    <x v="1"/>
    <s v="Under $10"/>
    <s v="Under $5"/>
    <s v="Compressed Air"/>
    <s v="Under $10"/>
    <n v="6.3033648066995456"/>
    <s v="Compressed air"/>
    <s v="COM-CompressedAir-7P_V4"/>
    <s v="Rural"/>
    <s v="SC-NR"/>
    <s v="M_Input"/>
    <s v="No"/>
    <s v="Commercial"/>
    <s v="Residential Care"/>
    <s v="Compressed Air-NR-Residential Care"/>
    <n v="4.6294224393440003E-7"/>
    <n v="9.2366236509791489E-7"/>
    <n v="1.3854935476468728E-6"/>
    <n v="1.8473247301958302E-6"/>
    <n v="2.3091559127447876E-6"/>
    <n v="2.7709870952937444E-6"/>
    <n v="3.2328182778427028E-6"/>
    <n v="3.6946494603916604E-6"/>
    <n v="4.1564806429406163E-6"/>
    <n v="4.6183118254895744E-6"/>
    <n v="5.0801430080385307E-6"/>
    <n v="5.5419741905874896E-6"/>
    <n v="6.0038053731364476E-6"/>
    <n v="6.4656365556854048E-6"/>
    <n v="6.9274677382343628E-6"/>
    <n v="7.3892989207833225E-6"/>
    <n v="7.8510846629708884E-6"/>
    <n v="8.3128648271757467E-6"/>
    <n v="8.7746393729451735E-6"/>
    <n v="9.2364082594343168E-6"/>
    <n v="9.2588448786880002E-5"/>
    <n v="3.64395391765308"/>
    <n v="6.3033648066995456"/>
    <s v="C-Misc-CA-All-All-All-C"/>
    <n v="0"/>
    <n v="9.2588448786880002E-5"/>
    <n v="4.6294224393440003E-7"/>
    <n v="1.3866046090323148E-6"/>
    <n v="2.7720981566791876E-6"/>
    <n v="4.6194228868750176E-6"/>
    <n v="6.9285787996198052E-6"/>
    <n v="9.69956589491355E-6"/>
    <n v="1.2932384172756254E-5"/>
    <n v="1.6627033633147915E-5"/>
    <n v="2.0783514276088533E-5"/>
    <n v="2.5401826101578108E-5"/>
    <n v="3.048196910961664E-5"/>
    <n v="3.6023943300204133E-5"/>
    <n v="4.2027748673340583E-5"/>
    <n v="4.8493385229025991E-5"/>
    <n v="5.5420852967260355E-5"/>
    <n v="6.2810151888043677E-5"/>
    <n v="7.0661236551014569E-5"/>
    <n v="7.8974101378190314E-5"/>
    <n v="8.7748740751135494E-5"/>
    <n v="9.2588448786880002E-5"/>
  </r>
  <r>
    <s v="Lost Opportunity"/>
    <x v="1"/>
    <s v="Under $10"/>
    <s v="Under $5"/>
    <s v="Compressed Air"/>
    <s v="Under $10"/>
    <n v="6.3033648066995429"/>
    <s v="Compressed air"/>
    <s v="COM-CompressedAir-7P_V4"/>
    <s v="Rural"/>
    <s v="SC-NR"/>
    <s v="M_Input"/>
    <s v="No"/>
    <s v="Commercial"/>
    <s v="Assembly"/>
    <s v="Compressed Air-NR-Assembly"/>
    <n v="7.6528923990731329E-6"/>
    <n v="1.5237112843685247E-5"/>
    <n v="2.2855669265527875E-5"/>
    <n v="3.0474225687370488E-5"/>
    <n v="3.8092782109213121E-5"/>
    <n v="4.571133853105573E-5"/>
    <n v="5.3329894952898367E-5"/>
    <n v="6.0948451374740976E-5"/>
    <n v="6.8567007796583606E-5"/>
    <n v="7.6185564218426229E-5"/>
    <n v="8.3804120640268838E-5"/>
    <n v="9.1422677062111488E-5"/>
    <n v="9.9041233483954084E-5"/>
    <n v="1.0665978990579675E-4"/>
    <n v="1.1427834632763938E-4"/>
    <n v="1.2189690274948195E-4"/>
    <n v="1.2951282844871255E-4"/>
    <n v="1.3712841942988647E-4"/>
    <n v="1.4474367112622997E-4"/>
    <n v="1.5235857888751307E-4"/>
    <n v="1.5305784798146263E-3"/>
    <n v="3.6439539176530786"/>
    <n v="6.3033648066995429"/>
    <s v="C-Misc-CA-All-All-All-C"/>
    <n v="0"/>
    <n v="1.5305784798146263E-3"/>
    <n v="7.6528923990731329E-6"/>
    <n v="2.2890005242758382E-5"/>
    <n v="4.5745674508286257E-5"/>
    <n v="7.6219900195656742E-5"/>
    <n v="1.1431268230486987E-4"/>
    <n v="1.6002402083592561E-4"/>
    <n v="2.1335391578882398E-4"/>
    <n v="2.7430236716356494E-4"/>
    <n v="3.4286937496014853E-4"/>
    <n v="4.1905493917857473E-4"/>
    <n v="5.028590598188436E-4"/>
    <n v="5.9428173688095512E-4"/>
    <n v="6.9332297036490921E-4"/>
    <n v="7.9998276027070595E-4"/>
    <n v="9.1426110659834537E-4"/>
    <n v="1.0361580093478273E-3"/>
    <n v="1.1656708377965398E-3"/>
    <n v="1.3027992572264262E-3"/>
    <n v="1.4475429283526563E-3"/>
    <n v="1.5305784798146263E-3"/>
  </r>
  <r>
    <s v="Lost Opportunity"/>
    <x v="1"/>
    <s v="Under $10"/>
    <s v="Under $5"/>
    <s v="Compressed Air"/>
    <s v="Under $10"/>
    <n v="6.3033648066995447"/>
    <s v="Compressed air"/>
    <s v="COM-CompressedAir-7P_V4"/>
    <s v="Rural"/>
    <s v="SC-NR"/>
    <s v="M_Input"/>
    <s v="No"/>
    <s v="Commercial"/>
    <s v="Other"/>
    <s v="Compressed Air-NR-Other"/>
    <n v="4.1476123812660571E-5"/>
    <n v="8.2205677396693253E-5"/>
    <n v="1.2330851609503989E-4"/>
    <n v="1.6441135479338645E-4"/>
    <n v="2.0551419349173309E-4"/>
    <n v="2.4661703219007973E-4"/>
    <n v="2.8771987088842634E-4"/>
    <n v="3.2882270958677296E-4"/>
    <n v="3.6992554828511952E-4"/>
    <n v="4.1102838698346602E-4"/>
    <n v="4.5213122568181269E-4"/>
    <n v="4.9323406438015935E-4"/>
    <n v="5.3433690307850602E-4"/>
    <n v="5.7543974177685258E-4"/>
    <n v="6.1654258047519935E-4"/>
    <n v="6.5764541917354591E-4"/>
    <n v="6.9869062656766447E-4"/>
    <n v="7.3972793529016013E-4"/>
    <n v="7.807571261589833E-4"/>
    <n v="8.2177797180686403E-4"/>
    <n v="8.2952247625321107E-3"/>
    <n v="3.6439539176530809"/>
    <n v="6.3033648066995447"/>
    <s v="C-Misc-CA-All-All-All-C"/>
    <n v="0"/>
    <n v="8.2952247625321107E-3"/>
    <n v="4.1476123812660571E-5"/>
    <n v="1.2368180120935382E-4"/>
    <n v="2.4699031730439369E-4"/>
    <n v="4.1140167209778014E-4"/>
    <n v="6.1691586558951326E-4"/>
    <n v="8.6353289777959304E-4"/>
    <n v="1.1512527686680194E-3"/>
    <n v="1.4800754782547923E-3"/>
    <n v="1.8500010265399118E-3"/>
    <n v="2.2610294135233778E-3"/>
    <n v="2.7131606392051906E-3"/>
    <n v="3.2063947035853501E-3"/>
    <n v="3.740731606663856E-3"/>
    <n v="4.3161713484407083E-3"/>
    <n v="4.9327139289159078E-3"/>
    <n v="5.5903593480894536E-3"/>
    <n v="6.2890499746571177E-3"/>
    <n v="7.0287779099472781E-3"/>
    <n v="7.8095350361062615E-3"/>
    <n v="8.2952247625321107E-3"/>
  </r>
  <r>
    <s v="Discretionary"/>
    <x v="1"/>
    <s v="Under $5"/>
    <s v="Under $5"/>
    <s v="Compressed Air"/>
    <s v="Under $5"/>
    <n v="3.459214636018114"/>
    <s v="Compressed air"/>
    <s v="COM-CompressedAir-7P_V4"/>
    <s v="Rural"/>
    <s v="SC-Retro"/>
    <s v="M_Input"/>
    <s v="No"/>
    <s v="Commercial"/>
    <s v="Large Off"/>
    <s v="Compressed Air-Retro-Large Off"/>
    <n v="1.5360495642157317E-2"/>
    <n v="1.5314414155230844E-2"/>
    <n v="1.5314414155230844E-2"/>
    <n v="1.5314414155230844E-2"/>
    <n v="1.5314414155230844E-2"/>
    <n v="1.5314414155230844E-2"/>
    <n v="1.5314414155230844E-2"/>
    <n v="1.5314414155230844E-2"/>
    <n v="1.5314414155230844E-2"/>
    <n v="1.5314414155230844E-2"/>
    <n v="1.5314414155230844E-2"/>
    <n v="1.5314414155230847E-2"/>
    <n v="1.5314414155230844E-2"/>
    <n v="1.5314414155230844E-2"/>
    <n v="1.5314414155230844E-2"/>
    <n v="1.5314414155230844E-2"/>
    <n v="1.531427549478874E-2"/>
    <n v="1.5314135997362069E-2"/>
    <n v="1.5313995655349574E-2"/>
    <n v="1.531385446105765E-2"/>
    <n v="0.3072099128431463"/>
    <n v="-0.20366577677319708"/>
    <n v="3.459214636018114"/>
    <s v="C-LOff-CA-All-All-All-C"/>
    <n v="0"/>
    <n v="0.3063329695791781"/>
    <n v="1.5360495642157317E-2"/>
    <n v="3.0674909797388163E-2"/>
    <n v="4.598932395261901E-2"/>
    <n v="6.1303738107849851E-2"/>
    <n v="7.6618152263080691E-2"/>
    <n v="9.1932566418311532E-2"/>
    <n v="0.10724698057354237"/>
    <n v="0.12256139472877321"/>
    <n v="0.13787580888400405"/>
    <n v="0.15319022303923491"/>
    <n v="0.16850463719446576"/>
    <n v="0.18381905134969662"/>
    <n v="0.19913346550492747"/>
    <n v="0.21444787966015832"/>
    <n v="0.22976229381538918"/>
    <n v="0.24507670797062003"/>
    <n v="0.26039098346540879"/>
    <n v="0.27570511946277088"/>
    <n v="0.29101911511812045"/>
    <n v="0.3063329695791781"/>
  </r>
  <r>
    <s v="Discretionary"/>
    <x v="1"/>
    <s v="Under $5"/>
    <s v="Under $5"/>
    <s v="Compressed Air"/>
    <s v="Under $5"/>
    <n v="0"/>
    <s v="Compressed air"/>
    <s v="COM-CompressedAir-7P_V4"/>
    <s v="Rural"/>
    <s v="SC-Retro"/>
    <s v="M_Input"/>
    <s v="No"/>
    <s v="Commercial"/>
    <s v="Medium Off"/>
    <s v="Compressed Air-Retro-Medium Off"/>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0"/>
    <s v="Compressed air"/>
    <s v="COM-CompressedAir-7P_V4"/>
    <s v="Rural"/>
    <s v="SC-Retro"/>
    <s v="M_Input"/>
    <s v="No"/>
    <s v="Commercial"/>
    <s v="Small Off"/>
    <s v="Compressed Air-Retro-Small Off"/>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3.0644251434742853"/>
    <s v="Compressed air"/>
    <s v="COM-CompressedAir-7P_V4"/>
    <s v="Rural"/>
    <s v="SC-Retro"/>
    <s v="M_Input"/>
    <s v="No"/>
    <s v="Commercial"/>
    <s v="XLarge Ret"/>
    <s v="Compressed Air-Retro-XLarge Ret"/>
    <n v="3.2797149815123751E-2"/>
    <n v="3.2646282925974185E-2"/>
    <n v="3.2646282925974178E-2"/>
    <n v="3.2646282925974178E-2"/>
    <n v="3.2646282925974185E-2"/>
    <n v="3.2646282925974178E-2"/>
    <n v="3.2646282925974178E-2"/>
    <n v="3.2646282925974178E-2"/>
    <n v="3.2646282925974185E-2"/>
    <n v="3.2646282925974171E-2"/>
    <n v="3.2646282925974178E-2"/>
    <n v="3.2646282925974185E-2"/>
    <n v="3.2646282925974178E-2"/>
    <n v="3.2646282925974185E-2"/>
    <n v="3.2646282925974178E-2"/>
    <n v="3.2646282925974178E-2"/>
    <n v="3.264558573118808E-2"/>
    <n v="3.2644882062651433E-2"/>
    <n v="3.2644171829776393E-2"/>
    <n v="3.2643454940276997E-2"/>
    <n v="0.65594299630247488"/>
    <n v="-0.59486095468992151"/>
    <n v="3.0644251434742853"/>
    <s v="C-Ret-CA-All-All-All-C"/>
    <n v="0"/>
    <n v="0.65306948826862921"/>
    <n v="3.2797149815123751E-2"/>
    <n v="6.5443432741097929E-2"/>
    <n v="9.8089715667072114E-2"/>
    <n v="0.1307359985930463"/>
    <n v="0.16338228151902048"/>
    <n v="0.19602856444499467"/>
    <n v="0.22867484737096885"/>
    <n v="0.26132113029694304"/>
    <n v="0.2939674132229172"/>
    <n v="0.32661369614889135"/>
    <n v="0.35925997907486551"/>
    <n v="0.39190626200083967"/>
    <n v="0.42455254492681382"/>
    <n v="0.45719882785278798"/>
    <n v="0.48984511077876214"/>
    <n v="0.5224913937047363"/>
    <n v="0.55513697943592433"/>
    <n v="0.58778186149857581"/>
    <n v="0.62042603332835222"/>
    <n v="0.65306948826862921"/>
  </r>
  <r>
    <s v="Discretionary"/>
    <x v="1"/>
    <s v="Under $5"/>
    <s v="Under $5"/>
    <s v="Compressed Air"/>
    <s v="Under $5"/>
    <n v="0"/>
    <s v="Compressed air"/>
    <s v="COM-CompressedAir-7P_V4"/>
    <s v="Rural"/>
    <s v="SC-Retro"/>
    <s v="M_Input"/>
    <s v="No"/>
    <s v="Commercial"/>
    <s v="Large Ret"/>
    <s v="Compressed Air-Retro-Large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0"/>
    <s v="Compressed air"/>
    <s v="COM-CompressedAir-7P_V4"/>
    <s v="Rural"/>
    <s v="SC-Retro"/>
    <s v="M_Input"/>
    <s v="No"/>
    <s v="Commercial"/>
    <s v="Medium Ret"/>
    <s v="Compressed Air-Retro-Medium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0"/>
    <s v="Compressed air"/>
    <s v="COM-CompressedAir-7P_V4"/>
    <s v="Rural"/>
    <s v="SC-Retro"/>
    <s v="M_Input"/>
    <s v="No"/>
    <s v="Commercial"/>
    <s v="Small Ret"/>
    <s v="Compressed Air-Retro-Small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3.4849760988328984"/>
    <s v="Compressed air"/>
    <s v="COM-CompressedAir-7P_V4"/>
    <s v="Rural"/>
    <s v="SC-Retro"/>
    <s v="M_Input"/>
    <s v="No"/>
    <s v="Commercial"/>
    <s v="School K-12"/>
    <s v="Compressed Air-Retro-School K-12"/>
    <n v="2.4432316256657057E-4"/>
    <n v="2.4332143760004771E-4"/>
    <n v="2.4332143760004765E-4"/>
    <n v="2.4332143760004765E-4"/>
    <n v="2.4332143760004765E-4"/>
    <n v="2.4332143760004765E-4"/>
    <n v="2.4332143760004765E-4"/>
    <n v="2.4332143760004765E-4"/>
    <n v="2.4332143760004765E-4"/>
    <n v="2.4332143760004765E-4"/>
    <n v="2.4332143760004765E-4"/>
    <n v="2.4332143760004765E-4"/>
    <n v="2.4332143760004765E-4"/>
    <n v="2.4332143760004765E-4"/>
    <n v="2.4332143760004771E-4"/>
    <n v="2.4332143760004765E-4"/>
    <n v="2.4331731361936412E-4"/>
    <n v="2.4331315554244987E-4"/>
    <n v="2.4330896294469867E-4"/>
    <n v="2.4330473539442446E-4"/>
    <n v="4.886463251331412E-3"/>
    <n v="-0.17661580504816715"/>
    <n v="3.4849760988328984"/>
    <s v="C-Misc-CA-All-All-All-C"/>
    <n v="0"/>
    <n v="4.8673888940682234E-3"/>
    <n v="2.4432316256657057E-4"/>
    <n v="4.876446001666183E-4"/>
    <n v="7.3096603776666598E-4"/>
    <n v="9.7428747536671366E-4"/>
    <n v="1.2176089129667612E-3"/>
    <n v="1.4609303505668089E-3"/>
    <n v="1.7042517881668566E-3"/>
    <n v="1.9475732257669043E-3"/>
    <n v="2.1908946633669517E-3"/>
    <n v="2.4342161009669994E-3"/>
    <n v="2.6775375385670471E-3"/>
    <n v="2.9208589761670948E-3"/>
    <n v="3.1641804137671425E-3"/>
    <n v="3.4075018513671901E-3"/>
    <n v="3.6508232889672378E-3"/>
    <n v="3.8941447265672855E-3"/>
    <n v="4.1374620401866498E-3"/>
    <n v="4.3807751957290995E-3"/>
    <n v="4.6240841586737986E-3"/>
    <n v="4.8673888940682234E-3"/>
  </r>
  <r>
    <s v="Discretionary"/>
    <x v="1"/>
    <s v="Under $5"/>
    <s v="Under $5"/>
    <s v="Compressed Air"/>
    <s v="Under $5"/>
    <n v="3.4849760988328984"/>
    <s v="Compressed air"/>
    <s v="COM-CompressedAir-7P_V4"/>
    <s v="Rural"/>
    <s v="SC-Retro"/>
    <s v="M_Input"/>
    <s v="No"/>
    <s v="Commercial"/>
    <s v="University"/>
    <s v="Compressed Air-Retro-University"/>
    <n v="2.4432316256657057E-4"/>
    <n v="2.4332143760004771E-4"/>
    <n v="2.4332143760004765E-4"/>
    <n v="2.4332143760004765E-4"/>
    <n v="2.4332143760004765E-4"/>
    <n v="2.4332143760004776E-4"/>
    <n v="2.4332143760004765E-4"/>
    <n v="2.4332143760004765E-4"/>
    <n v="2.4332143760004765E-4"/>
    <n v="2.4332143760004765E-4"/>
    <n v="2.4332143760004765E-4"/>
    <n v="2.4332143760004771E-4"/>
    <n v="2.4332143760004765E-4"/>
    <n v="2.4332143760004765E-4"/>
    <n v="2.4332143760004765E-4"/>
    <n v="2.4332143760004765E-4"/>
    <n v="2.4331731361936412E-4"/>
    <n v="2.4331315554244987E-4"/>
    <n v="2.4330896294469867E-4"/>
    <n v="2.4330473539442457E-4"/>
    <n v="4.886463251331412E-3"/>
    <n v="-0.17661580504816715"/>
    <n v="3.4849760988328984"/>
    <s v="C-Misc-CA-All-All-All-C"/>
    <n v="0"/>
    <n v="4.8673888940682234E-3"/>
    <n v="2.4432316256657057E-4"/>
    <n v="4.876446001666183E-4"/>
    <n v="7.3096603776666598E-4"/>
    <n v="9.7428747536671366E-4"/>
    <n v="1.2176089129667612E-3"/>
    <n v="1.4609303505668089E-3"/>
    <n v="1.7042517881668566E-3"/>
    <n v="1.9475732257669043E-3"/>
    <n v="2.1908946633669517E-3"/>
    <n v="2.4342161009669994E-3"/>
    <n v="2.6775375385670471E-3"/>
    <n v="2.9208589761670948E-3"/>
    <n v="3.1641804137671425E-3"/>
    <n v="3.4075018513671901E-3"/>
    <n v="3.6508232889672378E-3"/>
    <n v="3.8941447265672855E-3"/>
    <n v="4.1374620401866498E-3"/>
    <n v="4.3807751957290995E-3"/>
    <n v="4.6240841586737986E-3"/>
    <n v="4.8673888940682234E-3"/>
  </r>
  <r>
    <s v="Discretionary"/>
    <x v="1"/>
    <s v="Under $5"/>
    <s v="Under $5"/>
    <s v="Compressed Air"/>
    <s v="Under $5"/>
    <n v="3.3848106841995338"/>
    <s v="Compressed air"/>
    <s v="COM-CompressedAir-7P_V4"/>
    <s v="Rural"/>
    <s v="SC-Retro"/>
    <s v="M_Input"/>
    <s v="No"/>
    <s v="Commercial"/>
    <s v="Warehouse"/>
    <s v="Compressed Air-Retro-Warehouse"/>
    <n v="3.4099380732321487E-2"/>
    <n v="3.3973213023611885E-2"/>
    <n v="3.3973213023611892E-2"/>
    <n v="3.3973213023611892E-2"/>
    <n v="3.3973213023611899E-2"/>
    <n v="3.3973213023611906E-2"/>
    <n v="3.3973213023611892E-2"/>
    <n v="3.3973213023611892E-2"/>
    <n v="3.3973213023611885E-2"/>
    <n v="3.3973213023611906E-2"/>
    <n v="3.3973213023611892E-2"/>
    <n v="3.3973213023611892E-2"/>
    <n v="3.3973213023611899E-2"/>
    <n v="3.3973213023611892E-2"/>
    <n v="3.3973213023611892E-2"/>
    <n v="3.3973213023611892E-2"/>
    <n v="3.3972744469439237E-2"/>
    <n v="3.3972272422116381E-2"/>
    <n v="3.3971796842434142E-2"/>
    <n v="3.3971317690594333E-2"/>
    <n v="0.68198761464642965"/>
    <n v="-0.27727137466359297"/>
    <n v="3.3848106841995338"/>
    <s v="C-War-CA-All-All-All-C"/>
    <n v="0"/>
    <n v="0.67958570751108405"/>
    <n v="3.4099380732321487E-2"/>
    <n v="6.8072593755933372E-2"/>
    <n v="0.10204580677954526"/>
    <n v="0.13601901980315717"/>
    <n v="0.16999223282676906"/>
    <n v="0.20396544585038096"/>
    <n v="0.23793865887399285"/>
    <n v="0.27191187189760474"/>
    <n v="0.30588508492121663"/>
    <n v="0.33985829794482852"/>
    <n v="0.37383151096844042"/>
    <n v="0.40780472399205231"/>
    <n v="0.4417779370156642"/>
    <n v="0.47575115003927609"/>
    <n v="0.50972436306288804"/>
    <n v="0.54369757608649993"/>
    <n v="0.57767032055593914"/>
    <n v="0.61164259297805557"/>
    <n v="0.64561438982048969"/>
    <n v="0.67958570751108405"/>
  </r>
  <r>
    <s v="Discretionary"/>
    <x v="1"/>
    <s v="Under $5"/>
    <s v="Under $5"/>
    <s v="Compressed Air"/>
    <s v="Under $5"/>
    <n v="3.4849760988328988"/>
    <s v="Compressed air"/>
    <s v="COM-CompressedAir-7P_V4"/>
    <s v="Rural"/>
    <s v="SC-Retro"/>
    <s v="M_Input"/>
    <s v="No"/>
    <s v="Commercial"/>
    <s v="Supermarket"/>
    <s v="Compressed Air-Retro-Supermarket"/>
    <n v="0"/>
    <n v="0"/>
    <n v="0"/>
    <n v="0"/>
    <n v="0"/>
    <n v="0"/>
    <n v="0"/>
    <n v="0"/>
    <n v="0"/>
    <n v="0"/>
    <n v="0"/>
    <n v="0"/>
    <n v="0"/>
    <n v="0"/>
    <n v="0"/>
    <n v="0"/>
    <n v="0"/>
    <n v="0"/>
    <n v="0"/>
    <n v="0"/>
    <n v="2.1388356062964641E-2"/>
    <n v="-0.1766158050481674"/>
    <n v="3.4849760988328988"/>
    <s v="C-Misc-CA-All-All-All-C"/>
    <n v="0"/>
    <n v="0"/>
    <n v="0"/>
    <n v="0"/>
    <n v="0"/>
    <n v="0"/>
    <n v="0"/>
    <n v="0"/>
    <n v="0"/>
    <n v="0"/>
    <n v="0"/>
    <n v="0"/>
    <n v="0"/>
    <n v="0"/>
    <n v="0"/>
    <n v="0"/>
    <n v="0"/>
    <n v="0"/>
    <n v="0"/>
    <n v="0"/>
    <n v="0"/>
    <n v="0"/>
  </r>
  <r>
    <s v="Discretionary"/>
    <x v="1"/>
    <s v="Under $5"/>
    <s v="Under $5"/>
    <s v="Compressed Air"/>
    <s v="Under $5"/>
    <n v="0"/>
    <s v="Compressed air"/>
    <s v="COM-CompressedAir-7P_V4"/>
    <s v="Rural"/>
    <s v="SC-Retro"/>
    <s v="M_Input"/>
    <s v="No"/>
    <s v="Commercial"/>
    <s v="MiniMart"/>
    <s v="Compressed Air-Retro-MiniMart"/>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3.4849760988328993"/>
    <s v="Compressed air"/>
    <s v="COM-CompressedAir-7P_V4"/>
    <s v="Rural"/>
    <s v="SC-Retro"/>
    <s v="M_Input"/>
    <s v="No"/>
    <s v="Commercial"/>
    <s v="Restaurant"/>
    <s v="Compressed Air-Retro-Restaurant"/>
    <n v="0"/>
    <n v="0"/>
    <n v="0"/>
    <n v="0"/>
    <n v="0"/>
    <n v="0"/>
    <n v="0"/>
    <n v="0"/>
    <n v="0"/>
    <n v="0"/>
    <n v="0"/>
    <n v="0"/>
    <n v="0"/>
    <n v="0"/>
    <n v="0"/>
    <n v="0"/>
    <n v="0"/>
    <n v="0"/>
    <n v="0"/>
    <n v="0"/>
    <n v="3.093348951802001E-3"/>
    <n v="-0.17661580504816726"/>
    <n v="3.4849760988328993"/>
    <s v="C-Misc-CA-All-All-All-C"/>
    <n v="0"/>
    <n v="0"/>
    <n v="0"/>
    <n v="0"/>
    <n v="0"/>
    <n v="0"/>
    <n v="0"/>
    <n v="0"/>
    <n v="0"/>
    <n v="0"/>
    <n v="0"/>
    <n v="0"/>
    <n v="0"/>
    <n v="0"/>
    <n v="0"/>
    <n v="0"/>
    <n v="0"/>
    <n v="0"/>
    <n v="0"/>
    <n v="0"/>
    <n v="0"/>
    <n v="0"/>
  </r>
  <r>
    <s v="Discretionary"/>
    <x v="1"/>
    <s v="Under $5"/>
    <s v="Under $5"/>
    <s v="Compressed Air"/>
    <s v="Under $5"/>
    <n v="3.4849760988328979"/>
    <s v="Compressed air"/>
    <s v="COM-CompressedAir-7P_V4"/>
    <s v="Rural"/>
    <s v="SC-Retro"/>
    <s v="M_Input"/>
    <s v="No"/>
    <s v="Commercial"/>
    <s v="Lodging"/>
    <s v="Compressed Air-Retro-Lodging"/>
    <n v="0"/>
    <n v="0"/>
    <n v="0"/>
    <n v="0"/>
    <n v="0"/>
    <n v="0"/>
    <n v="0"/>
    <n v="0"/>
    <n v="0"/>
    <n v="0"/>
    <n v="0"/>
    <n v="0"/>
    <n v="0"/>
    <n v="0"/>
    <n v="0"/>
    <n v="0"/>
    <n v="0"/>
    <n v="0"/>
    <n v="0"/>
    <n v="0"/>
    <n v="7.861883943973802E-3"/>
    <n v="-0.17661580504816723"/>
    <n v="3.4849760988328979"/>
    <s v="C-Misc-CA-All-All-All-C"/>
    <n v="0"/>
    <n v="0"/>
    <n v="0"/>
    <n v="0"/>
    <n v="0"/>
    <n v="0"/>
    <n v="0"/>
    <n v="0"/>
    <n v="0"/>
    <n v="0"/>
    <n v="0"/>
    <n v="0"/>
    <n v="0"/>
    <n v="0"/>
    <n v="0"/>
    <n v="0"/>
    <n v="0"/>
    <n v="0"/>
    <n v="0"/>
    <n v="0"/>
    <n v="0"/>
    <n v="0"/>
  </r>
  <r>
    <s v="Discretionary"/>
    <x v="1"/>
    <s v="Under $5"/>
    <s v="Under $5"/>
    <s v="Compressed Air"/>
    <s v="Under $5"/>
    <n v="3.4849760988328988"/>
    <s v="Compressed air"/>
    <s v="COM-CompressedAir-7P_V4"/>
    <s v="Rural"/>
    <s v="SC-Retro"/>
    <s v="M_Input"/>
    <s v="No"/>
    <s v="Commercial"/>
    <s v="Hospital"/>
    <s v="Compressed Air-Retro-Hospital"/>
    <n v="7.1966476102529439E-5"/>
    <n v="7.1815346502714138E-5"/>
    <n v="7.1815346502714152E-5"/>
    <n v="7.1815346502714152E-5"/>
    <n v="7.1815346502714138E-5"/>
    <n v="7.1815346502714165E-5"/>
    <n v="7.1815346502714138E-5"/>
    <n v="7.1815346502714138E-5"/>
    <n v="7.1815346502714138E-5"/>
    <n v="7.1815346502714138E-5"/>
    <n v="7.1815346502714138E-5"/>
    <n v="7.1815346502714165E-5"/>
    <n v="7.1815346502714138E-5"/>
    <n v="7.1815346502714138E-5"/>
    <n v="7.1815346502714138E-5"/>
    <n v="7.1815346502714152E-5"/>
    <n v="7.1815028462670456E-5"/>
    <n v="7.1814709081224659E-5"/>
    <n v="7.1814388349872389E-5"/>
    <n v="7.1814066260037212E-5"/>
    <n v="1.439329522050589E-3"/>
    <n v="-0.17661580504816693"/>
    <n v="3.4849760988328988"/>
    <s v="C-Misc-CA-All-All-All-C"/>
    <n v="0"/>
    <n v="1.4364548657970462E-3"/>
    <n v="7.1966476102529439E-5"/>
    <n v="1.4378182260524358E-4"/>
    <n v="2.1559716910795772E-4"/>
    <n v="2.8741251561067185E-4"/>
    <n v="3.5922786211338599E-4"/>
    <n v="4.3104320861610018E-4"/>
    <n v="5.0285855511881432E-4"/>
    <n v="5.7467390162152846E-4"/>
    <n v="6.464892481242426E-4"/>
    <n v="7.1830459462695674E-4"/>
    <n v="7.9011994112967087E-4"/>
    <n v="8.6193528763238501E-4"/>
    <n v="9.3375063413509915E-4"/>
    <n v="1.0055659806378133E-3"/>
    <n v="1.0773813271405274E-3"/>
    <n v="1.1491966736432416E-3"/>
    <n v="1.221011702105912E-3"/>
    <n v="1.2928264111871366E-3"/>
    <n v="1.3646407995370089E-3"/>
    <n v="1.4364548657970462E-3"/>
  </r>
  <r>
    <s v="Discretionary"/>
    <x v="1"/>
    <s v="Under $5"/>
    <s v="Under $5"/>
    <s v="Compressed Air"/>
    <s v="Under $5"/>
    <n v="3.4849760988328988"/>
    <s v="Compressed air"/>
    <s v="COM-CompressedAir-7P_V4"/>
    <s v="Rural"/>
    <s v="SC-Retro"/>
    <s v="M_Input"/>
    <s v="No"/>
    <s v="Commercial"/>
    <s v="Residential Care"/>
    <s v="Compressed Air-Retro-Residential Care"/>
    <n v="0"/>
    <n v="0"/>
    <n v="0"/>
    <n v="0"/>
    <n v="0"/>
    <n v="0"/>
    <n v="0"/>
    <n v="0"/>
    <n v="0"/>
    <n v="0"/>
    <n v="0"/>
    <n v="0"/>
    <n v="0"/>
    <n v="0"/>
    <n v="0"/>
    <n v="0"/>
    <n v="0"/>
    <n v="0"/>
    <n v="0"/>
    <n v="0"/>
    <n v="1.439329522050589E-3"/>
    <n v="-0.17661580504816693"/>
    <n v="3.4849760988328988"/>
    <s v="C-Misc-CA-All-All-All-C"/>
    <n v="0"/>
    <n v="0"/>
    <n v="0"/>
    <n v="0"/>
    <n v="0"/>
    <n v="0"/>
    <n v="0"/>
    <n v="0"/>
    <n v="0"/>
    <n v="0"/>
    <n v="0"/>
    <n v="0"/>
    <n v="0"/>
    <n v="0"/>
    <n v="0"/>
    <n v="0"/>
    <n v="0"/>
    <n v="0"/>
    <n v="0"/>
    <n v="0"/>
    <n v="0"/>
    <n v="0"/>
  </r>
  <r>
    <s v="Discretionary"/>
    <x v="1"/>
    <s v="Under $5"/>
    <s v="Under $5"/>
    <s v="Compressed Air"/>
    <s v="Under $5"/>
    <n v="3.4849760988328988"/>
    <s v="Compressed air"/>
    <s v="COM-CompressedAir-7P_V4"/>
    <s v="Rural"/>
    <s v="SC-Retro"/>
    <s v="M_Input"/>
    <s v="No"/>
    <s v="Commercial"/>
    <s v="Assembly"/>
    <s v="Compressed Air-Retro-Assembly"/>
    <n v="1.1896769093104594E-3"/>
    <n v="1.184339225577353E-3"/>
    <n v="1.1843392255773528E-3"/>
    <n v="1.1843392255773528E-3"/>
    <n v="1.1843392255773534E-3"/>
    <n v="1.1843392255773528E-3"/>
    <n v="1.1843392255773532E-3"/>
    <n v="1.184339225577353E-3"/>
    <n v="1.1843392255773532E-3"/>
    <n v="1.1843392255773532E-3"/>
    <n v="1.1843392255773532E-3"/>
    <n v="1.1843392255773532E-3"/>
    <n v="1.1843392255773528E-3"/>
    <n v="1.1843392255773528E-3"/>
    <n v="1.1843392255773532E-3"/>
    <n v="1.1843392255773528E-3"/>
    <n v="1.1843151692368897E-3"/>
    <n v="1.1842908950762919E-3"/>
    <n v="1.1842664001236994E-3"/>
    <n v="1.1842416813529417E-3"/>
    <n v="2.3793538186209183E-2"/>
    <n v="-0.17661580504816701"/>
    <n v="3.4849760988328988"/>
    <s v="C-Misc-CA-All-All-All-C"/>
    <n v="0"/>
    <n v="2.3691879438760576E-2"/>
    <n v="1.1896769093104594E-3"/>
    <n v="2.3740161348878124E-3"/>
    <n v="3.5583553604651651E-3"/>
    <n v="4.7426945860425179E-3"/>
    <n v="5.9270338116198711E-3"/>
    <n v="7.1113730371972234E-3"/>
    <n v="8.2957122627745766E-3"/>
    <n v="9.4800514883519298E-3"/>
    <n v="1.0664390713929283E-2"/>
    <n v="1.1848729939506636E-2"/>
    <n v="1.3033069165083989E-2"/>
    <n v="1.4217408390661343E-2"/>
    <n v="1.5401747616238696E-2"/>
    <n v="1.6586086841816047E-2"/>
    <n v="1.7770426067393402E-2"/>
    <n v="1.8954765292970754E-2"/>
    <n v="2.0139080462207644E-2"/>
    <n v="2.1323371357283936E-2"/>
    <n v="2.2507637757407634E-2"/>
    <n v="2.3691879438760576E-2"/>
  </r>
  <r>
    <s v="Discretionary"/>
    <x v="1"/>
    <s v="Under $5"/>
    <s v="Under $5"/>
    <s v="Compressed Air"/>
    <s v="Under $5"/>
    <n v="3.4849760988328988"/>
    <s v="Compressed air"/>
    <s v="COM-CompressedAir-7P_V4"/>
    <s v="Rural"/>
    <s v="SC-Retro"/>
    <s v="M_Input"/>
    <s v="No"/>
    <s v="Commercial"/>
    <s v="Other"/>
    <s v="Compressed Air-Retro-Other"/>
    <n v="6.4476519745135952E-3"/>
    <n v="6.3896231067429744E-3"/>
    <n v="6.3896231067429744E-3"/>
    <n v="6.3896231067429718E-3"/>
    <n v="6.3896231067429744E-3"/>
    <n v="6.3896231067429735E-3"/>
    <n v="6.3896231067429744E-3"/>
    <n v="6.3896231067429744E-3"/>
    <n v="6.3896231067429735E-3"/>
    <n v="6.3896231067429726E-3"/>
    <n v="6.3896231067429735E-3"/>
    <n v="6.3896231067429726E-3"/>
    <n v="6.3896231067429744E-3"/>
    <n v="6.3896231067429726E-3"/>
    <n v="6.3896231067429744E-3"/>
    <n v="6.3896231067429735E-3"/>
    <n v="6.3890961039075192E-3"/>
    <n v="6.3885594411422905E-3"/>
    <n v="6.38801285039168E-3"/>
    <n v="6.3874560535897131E-3"/>
    <n v="0.12895303949027193"/>
    <n v="-0.17661580504816737"/>
    <n v="3.4849760988328988"/>
    <s v="C-Misc-CA-All-All-All-C"/>
    <n v="0"/>
    <n v="0.12784512302468939"/>
    <n v="6.4476519745135952E-3"/>
    <n v="1.283727508125657E-2"/>
    <n v="1.9226898187999546E-2"/>
    <n v="2.5616521294742518E-2"/>
    <n v="3.2006144401485491E-2"/>
    <n v="3.8395767508228464E-2"/>
    <n v="4.4785390614971436E-2"/>
    <n v="5.1175013721714409E-2"/>
    <n v="5.7564636828457381E-2"/>
    <n v="6.3954259935200347E-2"/>
    <n v="7.034388304194332E-2"/>
    <n v="7.6733506148686292E-2"/>
    <n v="8.3123129255429265E-2"/>
    <n v="8.9512752362172238E-2"/>
    <n v="9.590237546891521E-2"/>
    <n v="0.10229199857565818"/>
    <n v="0.1086810946795657"/>
    <n v="0.11506965412070799"/>
    <n v="0.12145766697109968"/>
    <n v="0.12784512302468939"/>
  </r>
  <r>
    <s v="Lost Opportunity"/>
    <x v="3"/>
    <s v="Under $5"/>
    <s v="Under $5"/>
    <s v="Monitor"/>
    <s v="Under $5"/>
    <n v="-0.87342680898483405"/>
    <s v="Electronics"/>
    <s v="COM-Computers-7P_V3"/>
    <s v="Rural"/>
    <s v="SC-NR"/>
    <s v="M_Input"/>
    <s v="No"/>
    <s v="Commercial"/>
    <s v="All"/>
    <s v="ENERGY STAR Display"/>
    <n v="0.13059753104459915"/>
    <n v="0.13420292515092583"/>
    <n v="0.13556479025679138"/>
    <n v="0.13587532426712656"/>
    <n v="0.13572259891708618"/>
    <n v="0.13543002426813081"/>
    <n v="0.13505316643868845"/>
    <n v="0.13463453243759585"/>
    <n v="0.13419707611237458"/>
    <n v="0.13378645985571316"/>
    <n v="0.13338805286557007"/>
    <n v="0.13297108891307316"/>
    <n v="0.13252560954002296"/>
    <n v="0.13211947148058814"/>
    <n v="0.13171608248894379"/>
    <n v="0.13132677703769288"/>
    <n v="0.1309386276188457"/>
    <n v="0.13055163082019028"/>
    <n v="0.13016578320212951"/>
    <n v="0.12978108133538299"/>
    <n v="2.6703818133230848"/>
    <n v="-0.87342680898483405"/>
    <n v="-0.87342680898483405"/>
    <s v="C-Off-Plug-CPU-All-All-C"/>
    <n v="0"/>
    <n v="2.6605486340514712"/>
    <n v="0.13059753104459915"/>
    <n v="0.26480045619552495"/>
    <n v="0.4003652464523163"/>
    <n v="0.53624057071944287"/>
    <n v="0.67196316963652902"/>
    <n v="0.8073931939046598"/>
    <n v="0.94244636034334828"/>
    <n v="1.0770808927809441"/>
    <n v="1.2112779688933186"/>
    <n v="1.3450644287490319"/>
    <n v="1.4784524816146019"/>
    <n v="1.6114235705276749"/>
    <n v="1.7439491800676978"/>
    <n v="1.8760686515482861"/>
    <n v="2.0077847340372297"/>
    <n v="2.1391115110749226"/>
    <n v="2.2700501386937684"/>
    <n v="2.4006017695139588"/>
    <n v="2.5307675527160884"/>
    <n v="2.6605486340514712"/>
  </r>
  <r>
    <s v="Lost Opportunity"/>
    <x v="3"/>
    <s v="Under $5"/>
    <s v="Under $5"/>
    <s v="Desktop"/>
    <s v="Under $5"/>
    <n v="-1.0654908078480407"/>
    <s v="Electronics"/>
    <s v="COM-Computers-7P_V3"/>
    <s v="Rural"/>
    <s v="SC-NR (2)"/>
    <s v="M_Input"/>
    <s v="No"/>
    <s v="Commercial"/>
    <s v="All"/>
    <s v="ENERGY STAR Desktop"/>
    <n v="0.29953918093523962"/>
    <n v="0.30780853173321926"/>
    <n v="0.31093211266995197"/>
    <n v="0.31164435510182886"/>
    <n v="0.31129406343939675"/>
    <n v="0.31062301269280501"/>
    <n v="0.30975864960219163"/>
    <n v="0.30879846846556591"/>
    <n v="0.30779511634777612"/>
    <n v="0.3068533247517537"/>
    <n v="0.30593953639333854"/>
    <n v="0.3049831856889153"/>
    <n v="0.30396143186662106"/>
    <n v="0.30302991148720293"/>
    <n v="0.30210469638406151"/>
    <n v="0.30121178336289955"/>
    <n v="0.30032152182371119"/>
    <n v="0.29943390394022901"/>
    <n v="0.29854892182337511"/>
    <n v="0.29766656760773419"/>
    <n v="6.1248017075758936"/>
    <n v="-1.0654908078480407"/>
    <n v="-1.0654908078480407"/>
    <s v="C-Off-Plug-CPU-All-All-C"/>
    <n v="0"/>
    <n v="6.1022482761178169"/>
    <n v="0.29953918093523962"/>
    <n v="0.60734771266845888"/>
    <n v="0.91827982533841079"/>
    <n v="1.2299241804402397"/>
    <n v="1.5412182438796365"/>
    <n v="1.8518412565724414"/>
    <n v="2.1615999061746329"/>
    <n v="2.4703983746401987"/>
    <n v="2.7781934909879746"/>
    <n v="3.0850468157397284"/>
    <n v="3.390986352133067"/>
    <n v="3.6959695378219823"/>
    <n v="3.9999309696886032"/>
    <n v="4.3029608811758058"/>
    <n v="4.6050655775598672"/>
    <n v="4.9062773609227666"/>
    <n v="5.2065988827464782"/>
    <n v="5.5060327866867071"/>
    <n v="5.8045817085100824"/>
    <n v="6.1022482761178169"/>
  </r>
  <r>
    <s v="Lost Opportunity"/>
    <x v="3"/>
    <s v="Under $5"/>
    <s v="Under $5"/>
    <s v="Laptop"/>
    <s v="Under $5"/>
    <n v="-0.87342680898483416"/>
    <s v="Electronics"/>
    <s v="COM-Computers-7P_V3"/>
    <s v="Rural"/>
    <s v="SC-NR (3)"/>
    <s v="M_Input"/>
    <s v="No"/>
    <s v="Commercial"/>
    <s v="All"/>
    <s v="ENERGY STAR Laptop"/>
    <n v="9.5499048159878846E-3"/>
    <n v="1.2480345628045231E-2"/>
    <n v="1.5680925217718439E-2"/>
    <n v="1.893538565832982E-2"/>
    <n v="2.1979858264047056E-2"/>
    <n v="2.457753213756186E-2"/>
    <n v="2.6555914227147433E-2"/>
    <n v="2.7875635357725862E-2"/>
    <n v="2.8621785672242481E-2"/>
    <n v="2.8961422282380717E-2"/>
    <n v="2.9057940656159496E-2"/>
    <n v="2.9031118195672535E-2"/>
    <n v="2.8951755771962646E-2"/>
    <n v="2.8866919124001786E-2"/>
    <n v="2.877941952027999E-2"/>
    <n v="2.8694434153955135E-2"/>
    <n v="2.8609624885105038E-2"/>
    <n v="2.8525067459671365E-2"/>
    <n v="2.8440761126114367E-2"/>
    <n v="2.8356705135148465E-2"/>
    <n v="0.57771048865399732"/>
    <n v="-0.87342680898483416"/>
    <n v="-0.87342680898483416"/>
    <s v="C-Off-Plug-CPU-All-All-C"/>
    <n v="0"/>
    <n v="0.50253245528925761"/>
    <n v="9.5499048159878846E-3"/>
    <n v="2.2030250444033117E-2"/>
    <n v="3.7711175661751556E-2"/>
    <n v="5.6646561320081376E-2"/>
    <n v="7.8626419584128429E-2"/>
    <n v="0.10320395172169029"/>
    <n v="0.12975986594883773"/>
    <n v="0.15763550130656359"/>
    <n v="0.18625728697880606"/>
    <n v="0.21521870926118677"/>
    <n v="0.24427664991734627"/>
    <n v="0.27330776811301882"/>
    <n v="0.30225952388498145"/>
    <n v="0.33112644300898325"/>
    <n v="0.35990586252926327"/>
    <n v="0.38860029668321838"/>
    <n v="0.41720992156832343"/>
    <n v="0.4457349890279948"/>
    <n v="0.47417575015410918"/>
    <n v="0.50253245528925761"/>
  </r>
  <r>
    <s v="Lost Opportunity"/>
    <x v="1"/>
    <s v="Under $20"/>
    <s v="Under $15"/>
    <s v="Cooking Equipment"/>
    <s v="Under $20"/>
    <n v="17.9493079215137"/>
    <s v="Food Preparation"/>
    <s v="COM-Cooking-7P_V5"/>
    <s v="Rural"/>
    <s v="SC-NR"/>
    <s v="Measure InputOutput"/>
    <s v="No"/>
    <s v="Commercial"/>
    <s v="All"/>
    <s v="Fryers"/>
    <n v="6.3788534813909612E-3"/>
    <n v="8.3362397523732302E-3"/>
    <n v="1.0474065065969703E-2"/>
    <n v="1.2647880063255162E-2"/>
    <n v="1.4681433805850231E-2"/>
    <n v="1.6416548589805711E-2"/>
    <n v="1.7738007779487586E-2"/>
    <n v="1.8619514756830654E-2"/>
    <n v="1.9117905434340558E-2"/>
    <n v="1.9344765514596129E-2"/>
    <n v="1.9409234907376491E-2"/>
    <n v="1.9391318860174613E-2"/>
    <n v="1.9338308774469255E-2"/>
    <n v="1.9281642183794065E-2"/>
    <n v="1.9223196873335402E-2"/>
    <n v="1.9166430946313689E-2"/>
    <n v="1.9109782643499933E-2"/>
    <n v="1.9053302559352701E-2"/>
    <n v="1.899699019188145E-2"/>
    <n v="1.8940845040601312E-2"/>
    <n v="0.23426600397922109"/>
    <n v="11.426893495397405"/>
    <n v="17.9493079215137"/>
    <s v="C-All-Food-Cook-All-All-C"/>
    <n v="0"/>
    <n v="0.23426600397922109"/>
    <n v="6.3788534813909612E-3"/>
    <n v="1.4715093233764191E-2"/>
    <n v="2.5189158299733894E-2"/>
    <n v="3.7837038362989059E-2"/>
    <n v="5.2518472168839286E-2"/>
    <n v="6.8935020758644994E-2"/>
    <n v="8.6673028538132579E-2"/>
    <n v="0.10529254329496324"/>
    <n v="0.12441044872930379"/>
    <n v="0.14375521424389992"/>
    <n v="0.16316444915127643"/>
    <n v="0.18255576801145104"/>
    <n v="0.20189407678592031"/>
    <n v="0.22117571896971439"/>
    <n v="0.23426600397922109"/>
    <n v="0.23426600397922109"/>
    <n v="0.23426600397922109"/>
    <n v="0.23426600397922109"/>
    <n v="0.23426600397922109"/>
    <n v="0.23426600397922109"/>
  </r>
  <r>
    <s v="Lost Opportunity"/>
    <x v="1"/>
    <s v="Under $65"/>
    <s v="Under $45"/>
    <s v="Cooking Equipment"/>
    <s v="Under $65"/>
    <n v="62.164407138355209"/>
    <s v="Food Preparation"/>
    <s v="COM-Cooking-7P_V5"/>
    <s v="Rural"/>
    <s v="SC-NR"/>
    <s v="Measure InputOutput"/>
    <s v="No"/>
    <s v="Commercial"/>
    <s v="All"/>
    <s v="HFHC (Wt Average Size)"/>
    <n v="5.9376317727799768E-3"/>
    <n v="7.7596267359960483E-3"/>
    <n v="9.7495798747058281E-3"/>
    <n v="1.1773033310920077E-2"/>
    <n v="1.3665927284564876E-2"/>
    <n v="1.5281025154533164E-2"/>
    <n v="1.6511079755093801E-2"/>
    <n v="1.7331613390467113E-2"/>
    <n v="1.7795530665048385E-2"/>
    <n v="1.800669896111139E-2"/>
    <n v="1.8066709042242932E-2"/>
    <n v="1.805003223795219E-2"/>
    <n v="1.8000688830068601E-2"/>
    <n v="1.7947941835607967E-2"/>
    <n v="1.789353915441114E-2"/>
    <n v="1.7840699694643223E-2"/>
    <n v="1.7787969723082931E-2"/>
    <n v="1.7735396334598585E-2"/>
    <n v="1.7682979061922045E-2"/>
    <n v="1.7630717439186698E-2"/>
    <n v="0.21806195620688684"/>
    <n v="40.39276842327773"/>
    <n v="62.164407138355209"/>
    <s v="C-All-Food-Cook-All-All-C"/>
    <n v="0"/>
    <n v="0.21806195620688684"/>
    <n v="5.9376317727799768E-3"/>
    <n v="1.3697258508776025E-2"/>
    <n v="2.3446838383481855E-2"/>
    <n v="3.5219871694401932E-2"/>
    <n v="4.8885798978966805E-2"/>
    <n v="6.4166824133499972E-2"/>
    <n v="8.0677903888593777E-2"/>
    <n v="9.800951727906089E-2"/>
    <n v="0.11580504794410927"/>
    <n v="0.13381174690522066"/>
    <n v="0.15187845594746358"/>
    <n v="0.16992848818541575"/>
    <n v="0.18792917701548437"/>
    <n v="0.20587711885109233"/>
    <n v="0.21806195620688684"/>
    <n v="0.21806195620688684"/>
    <n v="0.21806195620688684"/>
    <n v="0.21806195620688684"/>
    <n v="0.21806195620688684"/>
    <n v="0.21806195620688684"/>
  </r>
  <r>
    <s v="Lost Opportunity"/>
    <x v="1"/>
    <s v="Under $5"/>
    <s v="Under $5"/>
    <s v="Cooking Equipment"/>
    <s v="Under $5"/>
    <n v="-17.311916146495985"/>
    <s v="Food Preparation"/>
    <s v="COM-Cooking-7P_V5"/>
    <s v="Rural"/>
    <s v="SC-NR"/>
    <s v="Measure InputOutput"/>
    <s v="No"/>
    <s v="Commercial"/>
    <s v="All"/>
    <s v="Steamer (Wt Average Size)"/>
    <n v="9.7384650781335916E-2"/>
    <n v="0.12726766643609019"/>
    <n v="0.15990540803079048"/>
    <n v="0.19309259676172094"/>
    <n v="0.22413844561926771"/>
    <n v="0.25062808796549568"/>
    <n v="0.27080253500121826"/>
    <n v="0.28426032163956982"/>
    <n v="0.29186915012631409"/>
    <n v="0.29533257654869011"/>
    <n v="0.29631681757575179"/>
    <n v="0.29604329694932152"/>
    <n v="0.29523400281843026"/>
    <n v="0.29436888557440338"/>
    <n v="0.29347661297942557"/>
    <n v="0.29260997918772386"/>
    <n v="0.29174514114073519"/>
    <n v="0.29088287125370538"/>
    <n v="0.29002316186284749"/>
    <n v="0.28916600532736153"/>
    <n v="3.5764911443742293"/>
    <n v="-1.386577938320561"/>
    <n v="-17.311916146495985"/>
    <s v="C-All-Food-Cook-All-All-C"/>
    <n v="0"/>
    <n v="3.5764911443742293"/>
    <n v="9.7384650781335916E-2"/>
    <n v="0.22465231721742612"/>
    <n v="0.38455772524821663"/>
    <n v="0.5776503220099376"/>
    <n v="0.80178876762920526"/>
    <n v="1.0524168555947009"/>
    <n v="1.3232193905959191"/>
    <n v="1.6074797122354889"/>
    <n v="1.8993488623618031"/>
    <n v="2.1946814389104934"/>
    <n v="2.490998256486245"/>
    <n v="2.7870415534355666"/>
    <n v="3.0822755562539967"/>
    <n v="3.3766444418284003"/>
    <n v="3.5764911443742293"/>
    <n v="3.5764911443742293"/>
    <n v="3.5764911443742293"/>
    <n v="3.5764911443742293"/>
    <n v="3.5764911443742293"/>
    <n v="3.5764911443742293"/>
  </r>
  <r>
    <s v="Lost Opportunity"/>
    <x v="1"/>
    <s v="Under $5"/>
    <s v="Under $5"/>
    <s v="Cooking Equipment"/>
    <s v="Under $5"/>
    <n v="-8.1006567430415419"/>
    <s v="Food Preparation"/>
    <s v="COM-Cooking-7P_V5"/>
    <s v="Rural"/>
    <s v="SC-NR"/>
    <s v="Measure InputOutput"/>
    <s v="No"/>
    <s v="Commercial"/>
    <s v="All"/>
    <s v="Combi Oven (Wt Average)"/>
    <n v="3.8567699141742066E-2"/>
    <n v="5.0402409724710176E-2"/>
    <n v="6.3328087317544648E-2"/>
    <n v="7.6471365031901328E-2"/>
    <n v="8.8766597891814569E-2"/>
    <n v="9.925741495779794E-2"/>
    <n v="0.10724719566124616"/>
    <n v="0.11257694590440434"/>
    <n v="0.11559030586969066"/>
    <n v="0.11696194284929733"/>
    <n v="0.11735173643083317"/>
    <n v="0.11724341277669889"/>
    <n v="0.1169229042334432"/>
    <n v="0.11658028780136416"/>
    <n v="0.11622691690852401"/>
    <n v="0.11588369987096983"/>
    <n v="0.11554119401060091"/>
    <n v="0.11519970523064293"/>
    <n v="0.11485923049597059"/>
    <n v="0.11451976678056199"/>
    <n v="1.4164145307564853"/>
    <n v="0.50744901313730861"/>
    <n v="-8.1006567430415419"/>
    <s v="C-All-Food-Cook-All-All-C"/>
    <n v="0"/>
    <n v="1.4164145307564853"/>
    <n v="3.8567699141742066E-2"/>
    <n v="8.8970108866452235E-2"/>
    <n v="0.15229819618399687"/>
    <n v="0.2287695612158982"/>
    <n v="0.31753615910771277"/>
    <n v="0.41679357406551071"/>
    <n v="0.52404076972675684"/>
    <n v="0.63661771563116121"/>
    <n v="0.75220802150085186"/>
    <n v="0.86916996435014915"/>
    <n v="0.98652170078098234"/>
    <n v="1.1037651135576811"/>
    <n v="1.2206880177911243"/>
    <n v="1.3372683055924885"/>
    <n v="1.4164145307564853"/>
    <n v="1.4164145307564853"/>
    <n v="1.4164145307564853"/>
    <n v="1.4164145307564853"/>
    <n v="1.4164145307564853"/>
    <n v="1.4164145307564853"/>
  </r>
  <r>
    <s v="Lost Opportunity"/>
    <x v="1"/>
    <s v="Under $35"/>
    <s v="Under $25"/>
    <s v="Cooking Equipment"/>
    <s v="Under $35"/>
    <n v="33.088854011595899"/>
    <s v="Food Preparation"/>
    <s v="COM-Cooking-7P_V5"/>
    <s v="Rural"/>
    <s v="SC-NR"/>
    <s v="Measure InputOutput"/>
    <s v="No"/>
    <s v="Commercial"/>
    <s v="All"/>
    <s v="Convection Oven (Wt Average)"/>
    <n v="1.0265183587234853E-2"/>
    <n v="1.3415111623892717E-2"/>
    <n v="1.6855411575212559E-2"/>
    <n v="2.0353628001866356E-2"/>
    <n v="2.3626128704875918E-2"/>
    <n v="2.6418365876365934E-2"/>
    <n v="2.8544926899392468E-2"/>
    <n v="2.9963493885176547E-2"/>
    <n v="3.0765530147293337E-2"/>
    <n v="3.1130605215913747E-2"/>
    <n v="3.1234352723922592E-2"/>
    <n v="3.1205521286702516E-2"/>
    <n v="3.1120214693075927E-2"/>
    <n v="3.1029023861018024E-2"/>
    <n v="3.093497062035002E-2"/>
    <n v="3.0843619931064353E-2"/>
    <n v="3.0752458528786504E-2"/>
    <n v="3.0661567832757006E-2"/>
    <n v="3.0570947035146505E-2"/>
    <n v="3.0480595330548636E-2"/>
    <n v="0.3769930671883393"/>
    <n v="21.479050681662336"/>
    <n v="33.088854011595899"/>
    <s v="C-All-Food-Cook-All-All-C"/>
    <n v="0"/>
    <n v="0.3769930671883393"/>
    <n v="1.0265183587234853E-2"/>
    <n v="2.3680295211127571E-2"/>
    <n v="4.053570678634013E-2"/>
    <n v="6.0889334788206489E-2"/>
    <n v="8.4515463493082407E-2"/>
    <n v="0.11093382936944834"/>
    <n v="0.13947875626884082"/>
    <n v="0.16944225015401737"/>
    <n v="0.2002077803013107"/>
    <n v="0.23133838551722444"/>
    <n v="0.26257273824114702"/>
    <n v="0.29377825952784953"/>
    <n v="0.32489847422092544"/>
    <n v="0.35592749808194346"/>
    <n v="0.3769930671883393"/>
    <n v="0.3769930671883393"/>
    <n v="0.3769930671883393"/>
    <n v="0.3769930671883393"/>
    <n v="0.3769930671883393"/>
    <n v="0.3769930671883393"/>
  </r>
  <r>
    <s v="Lost Opportunity"/>
    <x v="3"/>
    <s v="Under $5"/>
    <s v="Under $5"/>
    <s v="Data Centers"/>
    <s v="Under $5"/>
    <n v="3.064174492352834"/>
    <s v="Electronics"/>
    <s v="Com-DataCenters-7P_V6"/>
    <s v="Rural"/>
    <s v="SC-NR"/>
    <s v="M_Input"/>
    <s v="No"/>
    <s v="Commercial"/>
    <s v="Commercial"/>
    <s v="Best Practice"/>
    <n v="0.92808982473762747"/>
    <n v="1.2909801043769633"/>
    <n v="1.694856123396322"/>
    <n v="2.0439863147485218"/>
    <n v="2.4026674989264909"/>
    <n v="2.7519951259349211"/>
    <n v="3.0758153462312299"/>
    <n v="3.2727603020939688"/>
    <n v="3.43168840583242"/>
    <n v="3.5676422100696614"/>
    <n v="3.6968657595147323"/>
    <n v="3.7819324574306461"/>
    <n v="3.8794602428977152"/>
    <n v="3.9926511741057999"/>
    <n v="4.1224064369866396"/>
    <n v="4.2429159524654363"/>
    <n v="4.3797143521451956"/>
    <n v="4.533038317246878"/>
    <n v="4.7033174560277589"/>
    <n v="4.8774550303063542"/>
    <n v="4.8774550303063542"/>
    <n v="1.7616420325967079"/>
    <n v="3.064174492352834"/>
    <s v="I-All-SecTotal-All-All-All-E"/>
    <n v="0"/>
    <n v="4.8774550303063542"/>
    <n v="0.92808982473762747"/>
    <n v="2.2190699291145908"/>
    <n v="3.913926052510913"/>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r>
  <r>
    <s v="Lost Opportunity"/>
    <x v="3"/>
    <s v="Under $15"/>
    <s v="Under $10"/>
    <s v="Data Centers"/>
    <s v="Under $15"/>
    <n v="10.705660867214847"/>
    <s v="Electronics"/>
    <s v="Com-DataCenters-7P_V6"/>
    <s v="Rural"/>
    <s v="SC-NR"/>
    <s v="M_Input"/>
    <s v="No"/>
    <s v="Commercial"/>
    <s v="Commercial"/>
    <s v="Commercial Technology"/>
    <n v="0.428597252036649"/>
    <n v="0.59618208326588917"/>
    <n v="0.78269436613046472"/>
    <n v="0.94392470895734004"/>
    <n v="1.1095657555439549"/>
    <n v="1.2708872752994622"/>
    <n v="1.4204293270207342"/>
    <n v="1.511379647383434"/>
    <n v="1.5847735654268218"/>
    <n v="1.6475578190053839"/>
    <n v="1.7072340019720882"/>
    <n v="1.7465182953613618"/>
    <n v="1.7915571910956436"/>
    <n v="1.8438294181777246"/>
    <n v="1.9037511494861601"/>
    <n v="1.9594031411380262"/>
    <n v="2.0225774337797233"/>
    <n v="2.0933833281687946"/>
    <n v="2.1720192198846466"/>
    <n v="2.2524369594425973"/>
    <n v="2.2524369594425973"/>
    <n v="6.7551306740698323"/>
    <n v="10.705660867214847"/>
    <s v="I-All-SecTotal-All-All-All-E"/>
    <n v="0"/>
    <n v="2.2524369594425973"/>
    <n v="0.428597252036649"/>
    <n v="1.0247793353025383"/>
    <n v="1.8074737014330031"/>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r>
  <r>
    <s v="Lost Opportunity"/>
    <x v="3"/>
    <s v="Under $10"/>
    <s v="Under $5"/>
    <s v="Data Centers"/>
    <s v="Under $10"/>
    <n v="6.2707488986658371"/>
    <s v="Electronics"/>
    <s v="Com-DataCenters-7P_V6"/>
    <s v="Rural"/>
    <s v="SC-NR"/>
    <s v="M_Input"/>
    <s v="No"/>
    <s v="Commercial"/>
    <s v="Commercial"/>
    <s v="Cutting Edge"/>
    <n v="0.10130156497500256"/>
    <n v="0.14091125819847206"/>
    <n v="0.18499456963236391"/>
    <n v="0.22310234090762643"/>
    <n v="0.26225260881901885"/>
    <n v="0.30038193031541821"/>
    <n v="0.33572710296165403"/>
    <n v="0.35722376385702415"/>
    <n v="0.37457086237926696"/>
    <n v="0.38941030223351941"/>
    <n v="0.4035151307118523"/>
    <n v="0.41280021217320118"/>
    <n v="0.42344542886777436"/>
    <n v="0.43580028738117133"/>
    <n v="0.4499631527021955"/>
    <n v="0.46311683910947021"/>
    <n v="0.47804846706644433"/>
    <n v="0.49478387047135081"/>
    <n v="0.51336994132497227"/>
    <n v="0.53237716274382541"/>
    <n v="0.53237716274382541"/>
    <n v="3.8536691361010518"/>
    <n v="6.2707488986658371"/>
    <s v="I-All-SecTotal-All-All-All-E"/>
    <n v="0"/>
    <n v="0.53237716274382541"/>
    <n v="0.10130156497500256"/>
    <n v="0.24221282317347462"/>
    <n v="0.42720739280583853"/>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r>
  <r>
    <s v="Discretionary"/>
    <x v="4"/>
    <s v="Under $65"/>
    <s v="Under $45"/>
    <s v="Demand Control Ventilation"/>
    <s v="Under $65"/>
    <n v="63.865020813276729"/>
    <s v="HVAC"/>
    <s v="Com-DCV-7P_V5"/>
    <s v="Rural"/>
    <s v="SC-Retro"/>
    <s v="M-IO Retro"/>
    <s v="No"/>
    <s v="Commercial"/>
    <s v="Large Off"/>
    <s v="Demand Control Ventilation-Retro-Large Off"/>
    <n v="4.8536427584608818E-3"/>
    <n v="4.8390818301855005E-3"/>
    <n v="4.8245645846949426E-3"/>
    <n v="4.8100908909408588E-3"/>
    <n v="4.7956606182680368E-3"/>
    <n v="4.3031462727719082E-3"/>
    <n v="3.4321894671628743E-3"/>
    <n v="2.7375143190091085E-3"/>
    <n v="2.1834414208416653E-3"/>
    <n v="1.7415128772633121E-3"/>
    <n v="1.3890306709052177E-3"/>
    <n v="1.1078908631140015E-3"/>
    <n v="8.8365375241972785E-4"/>
    <n v="7.0480223292997493E-4"/>
    <n v="5.6215026098494793E-4"/>
    <n v="4.4837104816159438E-4"/>
    <n v="3.0490320444698989E-6"/>
    <n v="1.0856534765990937E-6"/>
    <n v="3.6898872863248958E-7"/>
    <n v="1.1995706005954954E-7"/>
    <n v="4.2037851549791436E-2"/>
    <n v="42.423397334360835"/>
    <n v="63.865020813276729"/>
    <s v="C-Off-HVAC-Vent-All-All-E"/>
    <n v="0"/>
    <n v="4.2037851549791436E-2"/>
    <n v="4.8536427584608818E-3"/>
    <n v="9.6927245886463814E-3"/>
    <n v="1.4517289173341323E-2"/>
    <n v="1.9327380064282182E-2"/>
    <n v="2.412304068255022E-2"/>
    <n v="2.8426186955322126E-2"/>
    <n v="3.1858376422484999E-2"/>
    <n v="3.4595890741494106E-2"/>
    <n v="3.6779332162335775E-2"/>
    <n v="3.8520845039599086E-2"/>
    <n v="3.9909875710504306E-2"/>
    <n v="4.101776657361831E-2"/>
    <n v="4.1901420326038039E-2"/>
    <n v="4.2037851549791436E-2"/>
    <n v="4.2037851549791436E-2"/>
    <n v="4.2037851549791436E-2"/>
    <n v="4.2037851549791436E-2"/>
    <n v="4.2037851549791436E-2"/>
    <n v="4.2037851549791436E-2"/>
    <n v="4.2037851549791436E-2"/>
  </r>
  <r>
    <s v="Discretionary"/>
    <x v="4"/>
    <s v="Under $65"/>
    <s v="Under $45"/>
    <s v="Demand Control Ventilation"/>
    <s v="Under $65"/>
    <n v="63.865020813276729"/>
    <s v="HVAC"/>
    <s v="Com-DCV-7P_V5"/>
    <s v="Rural"/>
    <s v="SC-Retro"/>
    <s v="M-IO Retro"/>
    <s v="No"/>
    <s v="Commercial"/>
    <s v="Medium Off"/>
    <s v="Demand Control Ventilation-Retro-Medium Off"/>
    <n v="1.4966568940649655E-2"/>
    <n v="1.4921669233827704E-2"/>
    <n v="1.4876904226126222E-2"/>
    <n v="1.4832273513447843E-2"/>
    <n v="1.4787776692907499E-2"/>
    <n v="1.3269072026545899E-2"/>
    <n v="1.058341184837301E-2"/>
    <n v="8.4413292902623099E-3"/>
    <n v="6.7328042419132188E-3"/>
    <n v="5.3700846633499815E-3"/>
    <n v="4.2831795274879464E-3"/>
    <n v="3.4162639911243858E-3"/>
    <n v="2.724812159320811E-3"/>
    <n v="2.1733101782742798E-3"/>
    <n v="1.7334321981915643E-3"/>
    <n v="1.3825855212775922E-3"/>
    <n v="9.40191739827991E-6"/>
    <n v="3.3476933535851766E-6"/>
    <n v="1.1378042266860277E-6"/>
    <n v="3.6989652898727434E-7"/>
    <n v="0.1296268461950546"/>
    <n v="42.423397334360835"/>
    <n v="63.865020813276729"/>
    <s v="C-Off-HVAC-Vent-All-All-E"/>
    <n v="0"/>
    <n v="0.1296268461950546"/>
    <n v="1.4966568940649655E-2"/>
    <n v="2.9888238174477361E-2"/>
    <n v="4.4765142400603586E-2"/>
    <n v="5.9597415914051433E-2"/>
    <n v="7.438519260695893E-2"/>
    <n v="8.7654264633504828E-2"/>
    <n v="9.8237676481877839E-2"/>
    <n v="0.10667900577214015"/>
    <n v="0.11341181001405337"/>
    <n v="0.11878189467740335"/>
    <n v="0.12306507420489129"/>
    <n v="0.12648133819601567"/>
    <n v="0.12920615035533647"/>
    <n v="0.1296268461950546"/>
    <n v="0.1296268461950546"/>
    <n v="0.1296268461950546"/>
    <n v="0.1296268461950546"/>
    <n v="0.1296268461950546"/>
    <n v="0.1296268461950546"/>
    <n v="0.1296268461950546"/>
  </r>
  <r>
    <s v="Discretionary"/>
    <x v="4"/>
    <s v="Under $65"/>
    <s v="Under $45"/>
    <s v="Demand Control Ventilation"/>
    <s v="Under $65"/>
    <n v="63.858494976143739"/>
    <s v="HVAC"/>
    <s v="Com-DCV-7P_V5"/>
    <s v="Rural"/>
    <s v="SC-Retro"/>
    <s v="M-IO Retro"/>
    <s v="No"/>
    <s v="Commercial"/>
    <s v="Small Off"/>
    <s v="Demand Control Ventilation-Retro-Small Off"/>
    <n v="1.6522463378517028E-2"/>
    <n v="1.6472895988381479E-2"/>
    <n v="1.6423477300416333E-2"/>
    <n v="1.6374206868515078E-2"/>
    <n v="1.6325084247909537E-2"/>
    <n v="1.4648498095649231E-2"/>
    <n v="1.1683642081089823E-2"/>
    <n v="9.3188729238772444E-3"/>
    <n v="7.4327330440844908E-3"/>
    <n v="5.9283478759617888E-3"/>
    <n v="4.7284502658671221E-3"/>
    <n v="3.7714119320556177E-3"/>
    <n v="3.008078157007561E-3"/>
    <n v="2.3992431380292305E-3"/>
    <n v="1.9136363268921143E-3"/>
    <n v="1.5263163343291499E-3"/>
    <n v="1.0379321841695201E-5"/>
    <n v="3.6957128288024981E-6"/>
    <n v="1.2560880681398014E-6"/>
    <n v="4.0835022898491483E-7"/>
    <n v="0.14310259269333117"/>
    <n v="42.423397334360835"/>
    <n v="63.858494976143739"/>
    <s v="C-Off-HVAC-Vent-All-All-E"/>
    <n v="0"/>
    <n v="0.14310259269333117"/>
    <n v="1.6522463378517028E-2"/>
    <n v="3.2995359366898507E-2"/>
    <n v="4.9418836667314836E-2"/>
    <n v="6.5793043535829918E-2"/>
    <n v="8.2118127783739447E-2"/>
    <n v="9.6766625879388682E-2"/>
    <n v="0.10845026796047851"/>
    <n v="0.11776914088435575"/>
    <n v="0.12520187392844023"/>
    <n v="0.13113022180440201"/>
    <n v="0.13585867207026914"/>
    <n v="0.13963008400232477"/>
    <n v="0.14263816215933234"/>
    <n v="0.14310259269333117"/>
    <n v="0.14310259269333117"/>
    <n v="0.14310259269333117"/>
    <n v="0.14310259269333117"/>
    <n v="0.14310259269333117"/>
    <n v="0.14310259269333117"/>
    <n v="0.14310259269333117"/>
  </r>
  <r>
    <s v="Discretionary"/>
    <x v="4"/>
    <s v="Under $15"/>
    <s v="Under $10"/>
    <s v="Demand Control Ventilation"/>
    <s v="Under $15"/>
    <n v="10.549827952223758"/>
    <s v="HVAC"/>
    <s v="Com-DCV-7P_V5"/>
    <s v="Rural"/>
    <s v="SC-Retro"/>
    <s v="M-IO Retro"/>
    <s v="No"/>
    <s v="Commercial"/>
    <s v="Xlarge Ret"/>
    <s v="Demand Control Ventilation-Retro-Xlarge Ret"/>
    <n v="9.4689834110045001E-2"/>
    <n v="9.4254260873138804E-2"/>
    <n v="9.382069127312237E-2"/>
    <n v="9.3389116093266E-2"/>
    <n v="9.2959526159236999E-2"/>
    <n v="8.3278721105014039E-2"/>
    <n v="6.6316511190344776E-2"/>
    <n v="5.280916419109534E-2"/>
    <n v="4.205299362865305E-2"/>
    <n v="3.3487639886368992E-2"/>
    <n v="2.6666877394313341E-2"/>
    <n v="2.12353678066396E-2"/>
    <n v="1.6910148091783244E-2"/>
    <n v="1.3465889128448837E-2"/>
    <n v="1.0723156830766377E-2"/>
    <n v="8.5390642474758791E-3"/>
    <n v="5.7973810069274425E-5"/>
    <n v="2.0608805110709983E-5"/>
    <n v="6.9929584274773317E-6"/>
    <n v="2.2696264695496711E-6"/>
    <n v="0.79668815185123498"/>
    <n v="6.5731619689313892"/>
    <n v="10.549827952223758"/>
    <s v="C-Ret-HVAC-Vent-All-All-E"/>
    <n v="0"/>
    <n v="0.79668815185123498"/>
    <n v="9.4689834110045001E-2"/>
    <n v="0.18894409498318382"/>
    <n v="0.28276478625630619"/>
    <n v="0.37615390234957219"/>
    <n v="0.46911342850880922"/>
    <n v="0.55239214961382321"/>
    <n v="0.61870866080416798"/>
    <n v="0.67151782499526336"/>
    <n v="0.71357081862391636"/>
    <n v="0.74705845851028529"/>
    <n v="0.77372533590459869"/>
    <n v="0.79496070371123828"/>
    <n v="0.79668815185123498"/>
    <n v="0.79668815185123498"/>
    <n v="0.79668815185123498"/>
    <n v="0.79668815185123498"/>
    <n v="0.79668815185123498"/>
    <n v="0.79668815185123498"/>
    <n v="0.79668815185123498"/>
    <n v="0.79668815185123498"/>
  </r>
  <r>
    <s v="Discretionary"/>
    <x v="4"/>
    <s v="Under $15"/>
    <s v="Under $10"/>
    <s v="Demand Control Ventilation"/>
    <s v="Under $15"/>
    <n v="10.478090631579496"/>
    <s v="HVAC"/>
    <s v="Com-DCV-7P_V5"/>
    <s v="Rural"/>
    <s v="SC-Retro"/>
    <s v="M-IO Retro"/>
    <s v="No"/>
    <s v="Commercial"/>
    <s v="Large Ret"/>
    <s v="Demand Control Ventilation-Retro-Large Ret"/>
    <n v="7.5765229426615857E-2"/>
    <n v="7.5416709371253388E-2"/>
    <n v="7.5069792508145633E-2"/>
    <n v="7.4724471462608161E-2"/>
    <n v="7.4380738893880152E-2"/>
    <n v="6.6634728745471467E-2"/>
    <n v="5.306256719459386E-2"/>
    <n v="4.2254783508398959E-2"/>
    <n v="3.3648329203408267E-2"/>
    <n v="2.6794837511258076E-2"/>
    <n v="2.1337265006965023E-2"/>
    <n v="1.6991290870346391E-2"/>
    <n v="1.353050474587424E-2"/>
    <n v="1.077461153923457E-2"/>
    <n v="8.5800386609232743E-3"/>
    <n v="6.8324563864664203E-3"/>
    <n v="4.6387229018998462E-5"/>
    <n v="1.6489952296322735E-5"/>
    <n v="5.5953535520282586E-6"/>
    <n v="1.8160214535628706E-6"/>
    <n v="0.63746294598347031"/>
    <n v="6.5302963341213474"/>
    <n v="10.478090631579496"/>
    <s v="C-Ret-HVAC-Vent-All-All-E"/>
    <n v="0"/>
    <n v="0.63746294598347031"/>
    <n v="7.5765229426615857E-2"/>
    <n v="0.15118193879786923"/>
    <n v="0.22625173130601486"/>
    <n v="0.30097620276862302"/>
    <n v="0.37535694166250316"/>
    <n v="0.4419916704079746"/>
    <n v="0.49505423760256845"/>
    <n v="0.53730902111096746"/>
    <n v="0.57095735031437567"/>
    <n v="0.59775218782563377"/>
    <n v="0.61908945283259875"/>
    <n v="0.6360807437029451"/>
    <n v="0.63746294598347031"/>
    <n v="0.63746294598347031"/>
    <n v="0.63746294598347031"/>
    <n v="0.63746294598347031"/>
    <n v="0.63746294598347031"/>
    <n v="0.63746294598347031"/>
    <n v="0.63746294598347031"/>
    <n v="0.63746294598347031"/>
  </r>
  <r>
    <s v="Discretionary"/>
    <x v="4"/>
    <s v="Under $20"/>
    <s v="Under $15"/>
    <s v="Demand Control Ventilation"/>
    <s v="Under $20"/>
    <n v="18.556930920208274"/>
    <s v="HVAC"/>
    <s v="Com-DCV-7P_V5"/>
    <s v="Rural"/>
    <s v="SC-Retro"/>
    <s v="M-IO Retro"/>
    <s v="No"/>
    <s v="Commercial"/>
    <s v="Medium Ret"/>
    <s v="Demand Control Ventilation-Retro-Medium Ret"/>
    <n v="1.7680711570227676E-2"/>
    <n v="1.759938029700462E-2"/>
    <n v="1.75184231476384E-2"/>
    <n v="1.7437838401159263E-2"/>
    <n v="1.735762434451393E-2"/>
    <n v="1.5550001345276253E-2"/>
    <n v="1.2382777071270383E-2"/>
    <n v="9.8606530373940328E-3"/>
    <n v="7.8522352267376156E-3"/>
    <n v="6.2528919557556968E-3"/>
    <n v="4.9793029222073761E-3"/>
    <n v="3.965118503012178E-3"/>
    <n v="3.1575031663186571E-3"/>
    <n v="2.5143829214028736E-3"/>
    <n v="2.0022534079715362E-3"/>
    <n v="1.594434433835893E-3"/>
    <n v="1.0825008028536244E-5"/>
    <n v="3.8481252226720578E-6"/>
    <n v="1.3057418691337999E-6"/>
    <n v="4.2379006529492796E-7"/>
    <n v="0.14875951105721857"/>
    <n v="11.990410630333441"/>
    <n v="18.556930920208274"/>
    <s v="C-Ret-HVAC-Vent-All-All-E"/>
    <n v="0"/>
    <n v="0.14875951105721857"/>
    <n v="1.7680711570227676E-2"/>
    <n v="3.5280091867232299E-2"/>
    <n v="5.2798515014870699E-2"/>
    <n v="7.0236353416029962E-2"/>
    <n v="8.7593977760543895E-2"/>
    <n v="0.10314397910582015"/>
    <n v="0.11552675617709054"/>
    <n v="0.12538740921448457"/>
    <n v="0.13323964444122219"/>
    <n v="0.1394925363969779"/>
    <n v="0.14447183931918528"/>
    <n v="0.14843695782219746"/>
    <n v="0.14875951105721857"/>
    <n v="0.14875951105721857"/>
    <n v="0.14875951105721857"/>
    <n v="0.14875951105721857"/>
    <n v="0.14875951105721857"/>
    <n v="0.14875951105721857"/>
    <n v="0.14875951105721857"/>
    <n v="0.14875951105721857"/>
  </r>
  <r>
    <s v="Discretionary"/>
    <x v="4"/>
    <s v="Under $20"/>
    <s v="Under $15"/>
    <s v="Demand Control Ventilation"/>
    <s v="Under $20"/>
    <n v="18.556930920208274"/>
    <s v="HVAC"/>
    <s v="Com-DCV-7P_V5"/>
    <s v="Rural"/>
    <s v="SC-Retro"/>
    <s v="M-IO Retro"/>
    <s v="No"/>
    <s v="Commercial"/>
    <s v="Small Ret"/>
    <s v="Demand Control Ventilation-Retro-Small Ret"/>
    <n v="1.6810504294384989E-2"/>
    <n v="1.673317597463082E-2"/>
    <n v="1.6656203365147518E-2"/>
    <n v="1.6579584829667832E-2"/>
    <n v="1.6503318739451364E-2"/>
    <n v="1.4784663125924899E-2"/>
    <n v="1.1773322940436518E-2"/>
    <n v="9.3753325239284008E-3"/>
    <n v="7.4657647954546654E-3"/>
    <n v="5.9451378219164599E-3"/>
    <n v="4.7342321503485128E-3"/>
    <n v="3.7699637459655297E-3"/>
    <n v="3.0020975301872691E-3"/>
    <n v="2.3906303052387266E-3"/>
    <n v="1.9037067246677026E-3"/>
    <n v="1.5159597389873848E-3"/>
    <n v="1.0292223999450562E-5"/>
    <n v="3.658728627754365E-6"/>
    <n v="1.2414760125035718E-6"/>
    <n v="4.0293201346909036E-7"/>
    <n v="0.14143788215339242"/>
    <n v="11.990410630333441"/>
    <n v="18.556930920208274"/>
    <s v="C-Ret-HVAC-Vent-All-All-E"/>
    <n v="0"/>
    <n v="0.14143788215339242"/>
    <n v="1.6810504294384989E-2"/>
    <n v="3.3543680269015809E-2"/>
    <n v="5.0199883634163327E-2"/>
    <n v="6.6779468463831163E-2"/>
    <n v="8.3282787203282527E-2"/>
    <n v="9.8067450329207426E-2"/>
    <n v="0.10984077326964395"/>
    <n v="0.11921610579357235"/>
    <n v="0.12668187058902702"/>
    <n v="0.13262700841094349"/>
    <n v="0.13736124056129201"/>
    <n v="0.14113120430725754"/>
    <n v="0.14143788215339242"/>
    <n v="0.14143788215339242"/>
    <n v="0.14143788215339242"/>
    <n v="0.14143788215339242"/>
    <n v="0.14143788215339242"/>
    <n v="0.14143788215339242"/>
    <n v="0.14143788215339242"/>
    <n v="0.14143788215339242"/>
  </r>
  <r>
    <s v="Discretionary"/>
    <x v="4"/>
    <s v="Under $5"/>
    <s v="Under $5"/>
    <s v="Demand Control Ventilation"/>
    <s v="Under $5"/>
    <n v="0"/>
    <s v="HVAC"/>
    <s v="Com-DCV-7P_V5"/>
    <s v="Rural"/>
    <s v="SC-Retro"/>
    <s v="M-IO Retro"/>
    <s v="No"/>
    <s v="Commercial"/>
    <s v="School K-12"/>
    <s v="Demand Control Ventilation-Retro-School K-12"/>
    <n v="0"/>
    <n v="0"/>
    <n v="0"/>
    <n v="0"/>
    <n v="0"/>
    <n v="0"/>
    <n v="0"/>
    <n v="0"/>
    <n v="0"/>
    <n v="0"/>
    <n v="0"/>
    <n v="0"/>
    <n v="0"/>
    <n v="0"/>
    <n v="0"/>
    <n v="0"/>
    <n v="0"/>
    <n v="0"/>
    <n v="0"/>
    <n v="0"/>
    <n v="0"/>
    <n v="0"/>
    <n v="0"/>
    <s v="C-Sch-HVAC-Vent-All-All-C"/>
    <n v="0"/>
    <n v="0"/>
    <n v="0"/>
    <n v="0"/>
    <n v="0"/>
    <n v="0"/>
    <n v="0"/>
    <n v="0"/>
    <n v="0"/>
    <n v="0"/>
    <n v="0"/>
    <n v="0"/>
    <n v="0"/>
    <n v="0"/>
    <n v="0"/>
    <n v="0"/>
    <n v="0"/>
    <n v="0"/>
    <n v="0"/>
    <n v="0"/>
    <n v="0"/>
    <n v="0"/>
  </r>
  <r>
    <s v="Discretionary"/>
    <x v="4"/>
    <s v="Under $5"/>
    <s v="Under $5"/>
    <s v="Demand Control Ventilation"/>
    <s v="Under $5"/>
    <n v="0"/>
    <s v="HVAC"/>
    <s v="Com-DCV-7P_V5"/>
    <s v="Rural"/>
    <s v="SC-Retro"/>
    <s v="M-IO Retro"/>
    <s v="No"/>
    <s v="Commercial"/>
    <s v="University"/>
    <s v="Demand Control Ventilation-Retro-University"/>
    <n v="0"/>
    <n v="0"/>
    <n v="0"/>
    <n v="0"/>
    <n v="0"/>
    <n v="0"/>
    <n v="0"/>
    <n v="0"/>
    <n v="0"/>
    <n v="0"/>
    <n v="0"/>
    <n v="0"/>
    <n v="0"/>
    <n v="0"/>
    <n v="0"/>
    <n v="0"/>
    <n v="0"/>
    <n v="0"/>
    <n v="0"/>
    <n v="0"/>
    <n v="0"/>
    <n v="0"/>
    <n v="0"/>
    <s v="C-All-HVAC-Vent-All-All-E"/>
    <n v="0"/>
    <n v="0"/>
    <n v="0"/>
    <n v="0"/>
    <n v="0"/>
    <n v="0"/>
    <n v="0"/>
    <n v="0"/>
    <n v="0"/>
    <n v="0"/>
    <n v="0"/>
    <n v="0"/>
    <n v="0"/>
    <n v="0"/>
    <n v="0"/>
    <n v="0"/>
    <n v="0"/>
    <n v="0"/>
    <n v="0"/>
    <n v="0"/>
    <n v="0"/>
    <n v="0"/>
  </r>
  <r>
    <s v="Discretionary"/>
    <x v="4"/>
    <s v="Under $40"/>
    <s v="Under $30"/>
    <s v="Demand Control Ventilation"/>
    <s v="Under $40"/>
    <n v="39.340238464349063"/>
    <s v="HVAC"/>
    <s v="Com-DCV-7P_V5"/>
    <s v="Rural"/>
    <s v="SC-Retro"/>
    <s v="M-IO Retro"/>
    <s v="No"/>
    <s v="Commercial"/>
    <s v="Warehouse"/>
    <s v="Demand Control Ventilation-Retro-Warehouse"/>
    <n v="1.4396275987005756E-3"/>
    <n v="1.4343009765853834E-3"/>
    <n v="1.4289940629720172E-3"/>
    <n v="1.4237067849390205E-3"/>
    <n v="1.4184390698347463E-3"/>
    <n v="1.2718717607487224E-3"/>
    <n v="1.0137326681871617E-3"/>
    <n v="8.0798548585189506E-4"/>
    <n v="6.4399675164339421E-4"/>
    <n v="5.1329117092985114E-4"/>
    <n v="4.091135948779285E-4"/>
    <n v="3.260798996615041E-4"/>
    <n v="2.5989872322620527E-4"/>
    <n v="2.0714967836021458E-4"/>
    <n v="1.6510657964022543E-4"/>
    <n v="1.3159654823644525E-4"/>
    <n v="8.9425595147597867E-7"/>
    <n v="3.1818662042502661E-7"/>
    <n v="1.0806685749703704E-7"/>
    <n v="3.5106848962739887E-8"/>
    <n v="1.2311754155064192E-2"/>
    <n v="26.765430895284691"/>
    <n v="39.340238464349063"/>
    <s v="C-War-HVAC-Vent-All-All-E"/>
    <n v="0"/>
    <n v="1.2311754155064192E-2"/>
    <n v="1.4396275987005756E-3"/>
    <n v="2.873928575285959E-3"/>
    <n v="4.3029226382579767E-3"/>
    <n v="5.726629423196997E-3"/>
    <n v="7.1450684930317431E-3"/>
    <n v="8.4169402537804649E-3"/>
    <n v="9.4306729219676266E-3"/>
    <n v="1.0238658407819522E-2"/>
    <n v="1.0882655159462917E-2"/>
    <n v="1.1395946330392768E-2"/>
    <n v="1.1805059925270697E-2"/>
    <n v="1.2131139824932202E-2"/>
    <n v="1.2311754155064192E-2"/>
    <n v="1.2311754155064192E-2"/>
    <n v="1.2311754155064192E-2"/>
    <n v="1.2311754155064192E-2"/>
    <n v="1.2311754155064192E-2"/>
    <n v="1.2311754155064192E-2"/>
    <n v="1.2311754155064192E-2"/>
    <n v="1.2311754155064192E-2"/>
  </r>
  <r>
    <s v="Discretionary"/>
    <x v="4"/>
    <s v="Under $15"/>
    <s v="Under $10"/>
    <s v="Demand Control Ventilation"/>
    <s v="Under $15"/>
    <n v="11.080920085192876"/>
    <s v="HVAC"/>
    <s v="Com-DCV-7P_V5"/>
    <s v="Rural"/>
    <s v="SC-Retro"/>
    <s v="M-IO Retro"/>
    <s v="No"/>
    <s v="Commercial"/>
    <s v="Supermarket"/>
    <s v="Demand Control Ventilation-Retro-Supermarket"/>
    <n v="2.2529440920559866E-2"/>
    <n v="2.2326675952274822E-2"/>
    <n v="2.2125735868704349E-2"/>
    <n v="2.1926604245886012E-2"/>
    <n v="2.1729264807673034E-2"/>
    <n v="1.9380331281963585E-2"/>
    <n v="1.5364726640340724E-2"/>
    <n v="1.2181155280462125E-2"/>
    <n v="9.6572199063503748E-3"/>
    <n v="7.6562439417545772E-3"/>
    <n v="6.0698701970230287E-3"/>
    <n v="4.8121930921998582E-3"/>
    <n v="3.8151066834960462E-3"/>
    <n v="3.0246165786756659E-3"/>
    <n v="2.3979160235740675E-3"/>
    <n v="1.9010678234895209E-3"/>
    <n v="1.2848979767120626E-5"/>
    <n v="4.5468640214621101E-6"/>
    <n v="1.535729555982437E-6"/>
    <n v="4.9610603214900227E-7"/>
    <n v="0.17496136354700667"/>
    <n v="6.810731106022029"/>
    <n v="11.080920085192876"/>
    <s v="C-Gro-HVAC-Vent-All-All-E"/>
    <n v="0"/>
    <n v="0.17496136354700667"/>
    <n v="2.2529440920559866E-2"/>
    <n v="4.4856116872834688E-2"/>
    <n v="6.6981852741539033E-2"/>
    <n v="8.8908456987425041E-2"/>
    <n v="0.11063772179509808"/>
    <n v="0.13001805307706166"/>
    <n v="0.14538277971740238"/>
    <n v="0.1575639349978645"/>
    <n v="0.16722115490421488"/>
    <n v="0.17487739884596945"/>
    <n v="0.17496136354700667"/>
    <n v="0.17496136354700667"/>
    <n v="0.17496136354700667"/>
    <n v="0.17496136354700667"/>
    <n v="0.17496136354700667"/>
    <n v="0.17496136354700667"/>
    <n v="0.17496136354700667"/>
    <n v="0.17496136354700667"/>
    <n v="0.17496136354700667"/>
    <n v="0.17496136354700667"/>
  </r>
  <r>
    <s v="Discretionary"/>
    <x v="4"/>
    <s v="Under $15"/>
    <s v="Under $10"/>
    <s v="Demand Control Ventilation"/>
    <s v="Under $15"/>
    <n v="10.554022759706523"/>
    <s v="HVAC"/>
    <s v="Com-DCV-7P_V5"/>
    <s v="Rural"/>
    <s v="SC-Retro"/>
    <s v="M-IO Retro"/>
    <s v="No"/>
    <s v="Commercial"/>
    <s v="MiniMart"/>
    <s v="Demand Control Ventilation-Retro-MiniMart"/>
    <n v="7.3854485312423385E-3"/>
    <n v="7.3505892141748751E-3"/>
    <n v="7.3158944330839713E-3"/>
    <n v="7.2813634113598159E-3"/>
    <n v="7.2469953760581959E-3"/>
    <n v="6.4915106020948816E-3"/>
    <n v="5.1686965376423963E-3"/>
    <n v="4.1154402319877794E-3"/>
    <n v="3.2768122832742392E-3"/>
    <n v="2.6090765834377474E-3"/>
    <n v="2.0774093935711372E-3"/>
    <n v="1.6540832169867853E-3"/>
    <n v="1.3170207553620862E-3"/>
    <n v="1.0486435339174219E-3"/>
    <n v="8.3495514914986506E-4"/>
    <n v="6.6481132867670235E-4"/>
    <n v="4.5130185818972622E-6"/>
    <n v="1.604112190066718E-6"/>
    <n v="5.442381918629062E-7"/>
    <n v="1.7661520281356833E-7"/>
    <n v="6.2003531658135547E-2"/>
    <n v="6.4685816285380655"/>
    <n v="10.554022759706523"/>
    <s v="C-Gro-HVAC-Vent-All-All-E"/>
    <n v="0"/>
    <n v="6.2003531658135547E-2"/>
    <n v="7.3854485312423385E-3"/>
    <n v="1.4736037745417215E-2"/>
    <n v="2.2051932178501186E-2"/>
    <n v="2.9333295589861003E-2"/>
    <n v="3.65802909659192E-2"/>
    <n v="4.307180156801408E-2"/>
    <n v="4.8240498105656476E-2"/>
    <n v="5.2355938337644257E-2"/>
    <n v="5.5632750620918499E-2"/>
    <n v="5.8241827204356243E-2"/>
    <n v="6.031923659792738E-2"/>
    <n v="6.1973319814914163E-2"/>
    <n v="6.2003531658135547E-2"/>
    <n v="6.2003531658135547E-2"/>
    <n v="6.2003531658135547E-2"/>
    <n v="6.2003531658135547E-2"/>
    <n v="6.2003531658135547E-2"/>
    <n v="6.2003531658135547E-2"/>
    <n v="6.2003531658135547E-2"/>
    <n v="6.2003531658135547E-2"/>
  </r>
  <r>
    <s v="Discretionary"/>
    <x v="4"/>
    <s v="Under $10"/>
    <s v="Under $10"/>
    <s v="Demand Control Ventilation"/>
    <s v="Under $10"/>
    <n v="9.4636451936293078"/>
    <s v="HVAC"/>
    <s v="Com-DCV-7P_V5"/>
    <s v="Rural"/>
    <s v="SC-Retro"/>
    <s v="M-IO Retro"/>
    <s v="No"/>
    <s v="Commercial"/>
    <s v="Restaurant"/>
    <s v="Demand Control Ventilation-Retro-Restaurant"/>
    <n v="2.0513509776085331E-2"/>
    <n v="2.041668600994221E-2"/>
    <n v="2.0320319251975291E-2"/>
    <n v="2.0224407345105958E-2"/>
    <n v="2.0128948142437063E-2"/>
    <n v="1.8030545556484288E-2"/>
    <n v="1.4356353105166147E-2"/>
    <n v="1.1430872894807809E-2"/>
    <n v="9.1015353397954548E-3"/>
    <n v="7.2468608743932964E-3"/>
    <n v="5.7701245528529281E-3"/>
    <n v="4.5943116519707693E-3"/>
    <n v="3.6581012007787734E-3"/>
    <n v="2.9126679704888784E-3"/>
    <n v="2.3191361421345379E-3"/>
    <n v="1.84655185563493E-3"/>
    <n v="1.2535169720264953E-5"/>
    <n v="4.4555142390703254E-6"/>
    <n v="1.5116530055109249E-6"/>
    <n v="4.905589246469215E-7"/>
    <n v="0.1722183896401788"/>
    <n v="5.6635130892428256"/>
    <n v="9.4636451936293078"/>
    <s v="C-Res-HVAC-Vent-All-All-E"/>
    <n v="0"/>
    <n v="0.1722183896401788"/>
    <n v="2.0513509776085331E-2"/>
    <n v="4.0930195786027537E-2"/>
    <n v="6.1250515038002828E-2"/>
    <n v="8.1474922383108786E-2"/>
    <n v="0.10160387052554584"/>
    <n v="0.11963441608203013"/>
    <n v="0.13399076918719627"/>
    <n v="0.14542164208200409"/>
    <n v="0.15452317742179955"/>
    <n v="0.16177003829619285"/>
    <n v="0.16754016284904577"/>
    <n v="0.17213447450101654"/>
    <n v="0.1722183896401788"/>
    <n v="0.1722183896401788"/>
    <n v="0.1722183896401788"/>
    <n v="0.1722183896401788"/>
    <n v="0.1722183896401788"/>
    <n v="0.1722183896401788"/>
    <n v="0.1722183896401788"/>
    <n v="0.1722183896401788"/>
  </r>
  <r>
    <s v="Discretionary"/>
    <x v="4"/>
    <s v="Under $40"/>
    <s v="Under $30"/>
    <s v="Demand Control Ventilation"/>
    <s v="Under $40"/>
    <n v="39.840593555433088"/>
    <s v="HVAC"/>
    <s v="Com-DCV-7P_V5"/>
    <s v="Rural"/>
    <s v="SC-Retro"/>
    <s v="M-IO Retro"/>
    <s v="No"/>
    <s v="Commercial"/>
    <s v="Lodging"/>
    <s v="Demand Control Ventilation-Retro-Lodging"/>
    <n v="1.0311417266657774E-2"/>
    <n v="1.0286669865217795E-2"/>
    <n v="1.0261981857541272E-2"/>
    <n v="1.0237353101083174E-2"/>
    <n v="1.0212783453640573E-2"/>
    <n v="9.1694454960166514E-3"/>
    <n v="7.3179510614609696E-3"/>
    <n v="5.8403103831307715E-3"/>
    <n v="4.6610349105690053E-3"/>
    <n v="3.7198787414269132E-3"/>
    <n v="2.9687608259579908E-3"/>
    <n v="2.3693086399805522E-3"/>
    <n v="1.8908978393956796E-3"/>
    <n v="1.5090877476649043E-3"/>
    <n v="1.2043727496564068E-3"/>
    <n v="9.6118580404578517E-4"/>
    <n v="6.5402518986700468E-6"/>
    <n v="2.3301712810783269E-6"/>
    <n v="7.9245624294691456E-7"/>
    <n v="2.5778344982620985E-7"/>
    <n v="9.0282318444169951E-2"/>
    <n v="25.629106366961381"/>
    <n v="39.840593555433088"/>
    <s v="C-All-HVAC-Vent-All-All-E"/>
    <n v="0"/>
    <n v="9.0282318444169951E-2"/>
    <n v="1.0311417266657774E-2"/>
    <n v="2.0598087131875567E-2"/>
    <n v="3.0860068989416838E-2"/>
    <n v="4.1097422090500012E-2"/>
    <n v="5.1310205544140584E-2"/>
    <n v="6.0479651040157234E-2"/>
    <n v="6.7797602101618198E-2"/>
    <n v="7.3637912484748963E-2"/>
    <n v="7.8298947395317967E-2"/>
    <n v="8.2018826136744882E-2"/>
    <n v="8.498758696270288E-2"/>
    <n v="8.7356895602683435E-2"/>
    <n v="8.9247793442079115E-2"/>
    <n v="9.0282318444169951E-2"/>
    <n v="9.0282318444169951E-2"/>
    <n v="9.0282318444169951E-2"/>
    <n v="9.0282318444169951E-2"/>
    <n v="9.0282318444169951E-2"/>
    <n v="9.0282318444169951E-2"/>
    <n v="9.0282318444169951E-2"/>
  </r>
  <r>
    <s v="Discretionary"/>
    <x v="4"/>
    <s v="Under $45"/>
    <s v="Under $30"/>
    <s v="Demand Control Ventilation"/>
    <s v="Under $45"/>
    <n v="40.768486329871301"/>
    <s v="HVAC"/>
    <s v="Com-DCV-7P_V5"/>
    <s v="Rural"/>
    <s v="SC-Retro"/>
    <s v="M-IO Retro"/>
    <s v="No"/>
    <s v="Commercial"/>
    <s v="Hospital"/>
    <s v="Demand Control Ventilation-Retro-Hospital"/>
    <n v="1.4177779112666737E-3"/>
    <n v="1.4148005776530132E-3"/>
    <n v="1.4118294964399424E-3"/>
    <n v="1.4088646544974182E-3"/>
    <n v="1.405906038722974E-3"/>
    <n v="1.2626582724374902E-3"/>
    <n v="1.0080053520522974E-3"/>
    <n v="8.0471083265038997E-4"/>
    <n v="6.4241675192145938E-4"/>
    <n v="5.128541413939394E-4"/>
    <n v="4.094217181576097E-4"/>
    <n v="3.2684954603958306E-4"/>
    <n v="2.6093052959431993E-4"/>
    <n v="2.0830606038573751E-4"/>
    <n v="1.6629489412714195E-4"/>
    <n v="1.3275653987957994E-4"/>
    <n v="9.0359584363624316E-7"/>
    <n v="3.2203224608412877E-7"/>
    <n v="1.0955171279705028E-7"/>
    <n v="3.5647730001634571E-8"/>
    <n v="1.2480919557233017E-2"/>
    <n v="26.811919767573695"/>
    <n v="40.768486329871301"/>
    <s v="C-Hea-HVAC-Vent-All-All-C"/>
    <n v="0"/>
    <n v="1.2480919557233017E-2"/>
    <n v="1.4177779112666737E-3"/>
    <n v="2.8325784889196869E-3"/>
    <n v="4.2444079853596293E-3"/>
    <n v="5.6532726398570475E-3"/>
    <n v="7.0591786785800213E-3"/>
    <n v="8.3218369510175121E-3"/>
    <n v="9.3298423030698102E-3"/>
    <n v="1.01345531357202E-2"/>
    <n v="1.0776969887641659E-2"/>
    <n v="1.1289824029035599E-2"/>
    <n v="1.1699245747193209E-2"/>
    <n v="1.2026095293232793E-2"/>
    <n v="1.2287025822827112E-2"/>
    <n v="1.2480919557233017E-2"/>
    <n v="1.2480919557233017E-2"/>
    <n v="1.2480919557233017E-2"/>
    <n v="1.2480919557233017E-2"/>
    <n v="1.2480919557233017E-2"/>
    <n v="1.2480919557233017E-2"/>
    <n v="1.2480919557233017E-2"/>
  </r>
  <r>
    <s v="Discretionary"/>
    <x v="4"/>
    <s v="Under $45"/>
    <s v="Under $30"/>
    <s v="Demand Control Ventilation"/>
    <s v="Under $45"/>
    <n v="41.760842803621564"/>
    <s v="HVAC"/>
    <s v="Com-DCV-7P_V5"/>
    <s v="Rural"/>
    <s v="SC-Retro"/>
    <s v="M-IO Retro"/>
    <s v="No"/>
    <s v="Commercial"/>
    <s v="Residential Care"/>
    <s v="Demand Control Ventilation-Retro-Residential Care"/>
    <n v="6.9846627212334558E-3"/>
    <n v="6.9678995307024963E-3"/>
    <n v="6.9511765718288107E-3"/>
    <n v="6.9344937480564205E-3"/>
    <n v="6.9178509630610863E-3"/>
    <n v="6.2111233086747661E-3"/>
    <n v="4.956973290187159E-3"/>
    <n v="3.9560612434325669E-3"/>
    <n v="3.1572533571586642E-3"/>
    <n v="2.5197407592811869E-3"/>
    <n v="2.0109547051671292E-3"/>
    <n v="1.6049027310997821E-3"/>
    <n v="1.280840771636114E-3"/>
    <n v="1.0222134030273501E-3"/>
    <n v="8.1580807268806759E-4"/>
    <n v="6.5108010665089304E-4"/>
    <n v="4.4301818501545043E-6"/>
    <n v="1.5783921899527538E-6"/>
    <n v="5.3678746918890853E-7"/>
    <n v="1.7461522558825589E-7"/>
    <n v="6.1154691708826044E-2"/>
    <n v="27.408511133783559"/>
    <n v="41.760842803621564"/>
    <s v="C-Hea-HVAC-Vent-All-All-C"/>
    <n v="0"/>
    <n v="6.1154691708826044E-2"/>
    <n v="6.9846627212334558E-3"/>
    <n v="1.3952562251935953E-2"/>
    <n v="2.0903738823764763E-2"/>
    <n v="2.7838232571821185E-2"/>
    <n v="3.4756083534882271E-2"/>
    <n v="4.0967206843557036E-2"/>
    <n v="4.5924180133744191E-2"/>
    <n v="4.9880241377176761E-2"/>
    <n v="5.3037494734335423E-2"/>
    <n v="5.5557235493616609E-2"/>
    <n v="5.7568190198783738E-2"/>
    <n v="5.9173092929883521E-2"/>
    <n v="6.0453933701519635E-2"/>
    <n v="6.1154691708826044E-2"/>
    <n v="6.1154691708826044E-2"/>
    <n v="6.1154691708826044E-2"/>
    <n v="6.1154691708826044E-2"/>
    <n v="6.1154691708826044E-2"/>
    <n v="6.1154691708826044E-2"/>
    <n v="6.1154691708826044E-2"/>
  </r>
  <r>
    <s v="Discretionary"/>
    <x v="4"/>
    <s v="Under $40"/>
    <s v="Under $30"/>
    <s v="Demand Control Ventilation"/>
    <s v="Under $40"/>
    <n v="39.929946855903296"/>
    <s v="HVAC"/>
    <s v="Com-DCV-7P_V5"/>
    <s v="Rural"/>
    <s v="SC-Retro"/>
    <s v="M-IO Retro"/>
    <s v="No"/>
    <s v="Commercial"/>
    <s v="Assembly"/>
    <s v="Demand Control Ventilation-Retro-Assembly"/>
    <n v="5.1987645877257453E-2"/>
    <n v="5.1754394639421497E-2"/>
    <n v="5.1522189922139298E-2"/>
    <n v="5.1291027030021953E-2"/>
    <n v="5.1060901288747268E-2"/>
    <n v="4.5748627240468562E-2"/>
    <n v="3.643469471966642E-2"/>
    <n v="2.9016979511486008E-2"/>
    <n v="2.3109431997395576E-2"/>
    <n v="1.8404598143333815E-2"/>
    <n v="1.465761827706458E-2"/>
    <n v="1.1673483543782524E-2"/>
    <n v="9.2968868114261995E-3"/>
    <n v="7.4041398234124811E-3"/>
    <n v="5.8967359328571502E-3"/>
    <n v="4.6962233954440493E-3"/>
    <n v="3.1887480647412416E-5"/>
    <n v="1.1336827401901135E-5"/>
    <n v="3.8472507471679113E-6"/>
    <n v="1.2488067296632431E-6"/>
    <n v="0.43830649349007894"/>
    <n v="25.68131222768729"/>
    <n v="39.929946855903296"/>
    <s v="C-All-HVAC-Vent-All-All-E"/>
    <n v="0"/>
    <n v="0.43830649349007894"/>
    <n v="5.1987645877257453E-2"/>
    <n v="0.10374204051667896"/>
    <n v="0.15526423043881826"/>
    <n v="0.20655525746884021"/>
    <n v="0.25761615875758748"/>
    <n v="0.30336478599805605"/>
    <n v="0.33979948071772248"/>
    <n v="0.3688164602292085"/>
    <n v="0.39192589222660407"/>
    <n v="0.41033049036993791"/>
    <n v="0.42498810864700248"/>
    <n v="0.43666159219078499"/>
    <n v="0.43830649349007894"/>
    <n v="0.43830649349007894"/>
    <n v="0.43830649349007894"/>
    <n v="0.43830649349007894"/>
    <n v="0.43830649349007894"/>
    <n v="0.43830649349007894"/>
    <n v="0.43830649349007894"/>
    <n v="0.43830649349007894"/>
  </r>
  <r>
    <s v="Discretionary"/>
    <x v="4"/>
    <s v="Under $30"/>
    <s v="Under $20"/>
    <s v="Demand Control Ventilation"/>
    <s v="Under $30"/>
    <n v="29.430036643181253"/>
    <s v="HVAC"/>
    <s v="Com-DCV-7P_V5"/>
    <s v="Rural"/>
    <s v="SC-Retro"/>
    <s v="M-IO Retro"/>
    <s v="No"/>
    <s v="Commercial"/>
    <s v="Other"/>
    <s v="Demand Control Ventilation-Retro-Other"/>
    <n v="2.0102905774808617E-2"/>
    <n v="1.9921979622835345E-2"/>
    <n v="1.9742681806229824E-2"/>
    <n v="1.9564997669973758E-2"/>
    <n v="1.9388912690943994E-2"/>
    <n v="1.7292971229052944E-2"/>
    <n v="1.3709867590393179E-2"/>
    <n v="1.086918302566371E-2"/>
    <n v="8.6170883027461911E-3"/>
    <n v="6.8316276064171802E-3"/>
    <n v="5.4161143663675401E-3"/>
    <n v="4.2938954696561853E-3"/>
    <n v="3.4042003283434241E-3"/>
    <n v="2.6988500203106664E-3"/>
    <n v="2.1396482961022968E-3"/>
    <n v="1.6963131691499005E-3"/>
    <n v="1.1465079425256749E-5"/>
    <n v="4.0571436866374236E-6"/>
    <n v="1.3703236874968326E-6"/>
    <n v="4.4267289427072671E-7"/>
    <n v="0.15611713659559859"/>
    <n v="18.66266399402932"/>
    <n v="29.430036643181253"/>
    <s v="C-All-HVAC-Vent-All-All-E"/>
    <n v="0"/>
    <n v="0.15611713659559859"/>
    <n v="2.0102905774808617E-2"/>
    <n v="4.0024885397643963E-2"/>
    <n v="5.9767567203873787E-2"/>
    <n v="7.9332564873847544E-2"/>
    <n v="9.8721477564791535E-2"/>
    <n v="0.11601444879384448"/>
    <n v="0.12972431638423765"/>
    <n v="0.14059349940990135"/>
    <n v="0.14921058771264753"/>
    <n v="0.1560422153190647"/>
    <n v="0.15611713659559859"/>
    <n v="0.15611713659559859"/>
    <n v="0.15611713659559859"/>
    <n v="0.15611713659559859"/>
    <n v="0.15611713659559859"/>
    <n v="0.15611713659559859"/>
    <n v="0.15611713659559859"/>
    <n v="0.15611713659559859"/>
    <n v="0.15611713659559859"/>
    <n v="0.15611713659559859"/>
  </r>
  <r>
    <s v="Discretionary"/>
    <x v="4"/>
    <s v="Under $30"/>
    <s v="Under $15"/>
    <s v="DCV Parking Garage"/>
    <s v="Under $30"/>
    <n v="25.424634792000891"/>
    <s v="HVAC"/>
    <s v="COM-DCV-Garage-7P_V3"/>
    <s v="Rural"/>
    <s v="SC-Retro"/>
    <s v="Measure InputOutput"/>
    <s v="No"/>
    <s v="Commercial"/>
    <s v="Large Off"/>
    <s v="DCV Parking Garage-Retro"/>
    <n v="8.5654407149963058E-2"/>
    <n v="8.53974439285132E-2"/>
    <n v="8.5141251596727641E-2"/>
    <n v="8.4885827841937447E-2"/>
    <n v="8.4631170358411653E-2"/>
    <n v="7.593954916260276E-2"/>
    <n v="6.0569384412091982E-2"/>
    <n v="4.8310141007084549E-2"/>
    <n v="3.8532168467250646E-2"/>
    <n v="3.073325756947911E-2"/>
    <n v="2.4512846237416539E-2"/>
    <n v="1.9551446158963436E-2"/>
    <n v="1.5594233456389238E-2"/>
    <n v="1.2437960604816055E-2"/>
    <n v="9.9205173784012862E-3"/>
    <n v="7.9126046610128644E-3"/>
    <n v="5.3807633801447152E-5"/>
    <n v="1.9159013041553078E-5"/>
    <n v="6.5117093220220411E-6"/>
    <n v="2.1169359539166911E-6"/>
    <n v="0.76980580528318021"/>
    <n v="12.571613818714061"/>
    <n v="25.424634792000891"/>
    <s v="C-All-HVAC-Vent-All-All-E"/>
    <n v="0"/>
    <n v="0.76980580528318021"/>
    <n v="8.5654407149963058E-2"/>
    <n v="0.17105185107847626"/>
    <n v="0.2561931026752039"/>
    <n v="0.34107893051714133"/>
    <n v="0.425710100875553"/>
    <n v="0.50164965003815576"/>
    <n v="0.56221903445024779"/>
    <n v="0.61052917545733232"/>
    <n v="0.64906134392458292"/>
    <n v="0.67979460149406201"/>
    <n v="0.70430744773147858"/>
    <n v="0.723858893890442"/>
    <n v="0.73945312734683122"/>
    <n v="0.75189108795164727"/>
    <n v="0.76181160533004855"/>
    <n v="0.76972420999106139"/>
    <n v="0.76977801762486286"/>
    <n v="0.76979717663790437"/>
    <n v="0.76980368834722634"/>
    <n v="0.76980580528318021"/>
  </r>
  <r>
    <s v="Discretionary"/>
    <x v="4"/>
    <s v="Under $30"/>
    <s v="Under $15"/>
    <s v="DCV Parking Garage"/>
    <s v="Under $30"/>
    <n v="25.424634792000891"/>
    <s v="HVAC"/>
    <s v="COM-DCV-Garage-7P_V3"/>
    <s v="Rural"/>
    <s v="SC-Retro"/>
    <s v="Measure InputOutput"/>
    <s v="No"/>
    <s v="Commercial"/>
    <s v="Medium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Small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XLarge Ret"/>
    <s v="DCV Parking Garage-Retro"/>
    <n v="5.8327477733283849E-3"/>
    <n v="5.8059171335710742E-3"/>
    <n v="5.7792099147566476E-3"/>
    <n v="5.7526255491487663E-3"/>
    <n v="5.726163471622683E-3"/>
    <n v="5.1298408076878958E-3"/>
    <n v="4.0849948319780244E-3"/>
    <n v="3.2529630846007407E-3"/>
    <n v="2.5903995635292625E-3"/>
    <n v="2.0627869804296216E-3"/>
    <n v="1.6426385282557157E-3"/>
    <n v="1.3080659128205914E-3"/>
    <n v="1.0416390476972934E-3"/>
    <n v="8.2947800646230869E-4"/>
    <n v="6.6052992610606573E-4"/>
    <n v="5.2599319075678211E-4"/>
    <n v="3.5710973070239165E-6"/>
    <n v="1.2694706168853707E-6"/>
    <n v="4.3075545627679396E-7"/>
    <n v="1.398054908530953E-7"/>
    <n v="5.2031404851622901E-2"/>
    <n v="12.571613818714061"/>
    <n v="25.424634792000891"/>
    <s v="C-All-HVAC-Vent-All-All-E"/>
    <n v="0"/>
    <n v="5.2031404851622901E-2"/>
    <n v="5.8327477733283849E-3"/>
    <n v="1.1638664906899458E-2"/>
    <n v="1.7417874821656104E-2"/>
    <n v="2.317050037080487E-2"/>
    <n v="2.8896663842427554E-2"/>
    <n v="3.4026504650115447E-2"/>
    <n v="3.8111499482093469E-2"/>
    <n v="4.136446256669421E-2"/>
    <n v="4.3954862130223475E-2"/>
    <n v="4.6017649110653099E-2"/>
    <n v="4.7660287638908817E-2"/>
    <n v="4.8968353551729411E-2"/>
    <n v="5.0009992599426706E-2"/>
    <n v="5.0839470605889017E-2"/>
    <n v="5.1500000531995084E-2"/>
    <n v="5.2025993722751865E-2"/>
    <n v="5.2029564820058889E-2"/>
    <n v="5.2030834290675773E-2"/>
    <n v="5.203126504613205E-2"/>
    <n v="5.2031404851622901E-2"/>
  </r>
  <r>
    <s v="Discretionary"/>
    <x v="4"/>
    <s v="Under $30"/>
    <s v="Under $15"/>
    <s v="DCV Parking Garage"/>
    <s v="Under $30"/>
    <n v="25.424634792000891"/>
    <s v="HVAC"/>
    <s v="COM-DCV-Garage-7P_V3"/>
    <s v="Rural"/>
    <s v="SC-Retro"/>
    <s v="Measure InputOutput"/>
    <s v="No"/>
    <s v="Commercial"/>
    <s v="Large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Medium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Small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School K-12"/>
    <s v="DCV Parking Garage-Retro"/>
    <n v="2.8192630560790171E-3"/>
    <n v="2.8077040775490942E-3"/>
    <n v="2.7961924908311425E-3"/>
    <n v="2.784728101618734E-3"/>
    <n v="2.773310716402098E-3"/>
    <n v="2.4857461282183644E-3"/>
    <n v="1.9804436552741354E-3"/>
    <n v="1.5778590690300087E-3"/>
    <n v="1.2571118774775888E-3"/>
    <n v="1.0015661750239441E-3"/>
    <n v="7.9796780296507682E-4"/>
    <n v="6.3575690797833609E-4"/>
    <n v="5.065202437245E-4"/>
    <n v="4.0355480858018353E-4"/>
    <n v="3.2152018709200389E-4"/>
    <n v="2.5616156345994133E-4"/>
    <n v="1.740025198051308E-6"/>
    <n v="6.1886861122483153E-7"/>
    <n v="2.1010215399559261E-7"/>
    <n v="6.8225990982629722E-8"/>
    <n v="2.520804408325842E-2"/>
    <n v="12.571613818714061"/>
    <n v="25.424634792000891"/>
    <s v="C-All-HVAC-Vent-All-All-E"/>
    <n v="0"/>
    <n v="2.520804408325842E-2"/>
    <n v="2.8192630560790171E-3"/>
    <n v="5.6269671336281113E-3"/>
    <n v="8.4231596244592546E-3"/>
    <n v="1.1207887726077989E-2"/>
    <n v="1.3981198442480088E-2"/>
    <n v="1.6466944570698451E-2"/>
    <n v="1.8447388225972586E-2"/>
    <n v="2.0025247295002595E-2"/>
    <n v="2.1282359172480184E-2"/>
    <n v="2.2283925347504129E-2"/>
    <n v="2.3081893150469206E-2"/>
    <n v="2.3717650058447542E-2"/>
    <n v="2.4224170302172041E-2"/>
    <n v="2.4627725110752223E-2"/>
    <n v="2.4949245297844227E-2"/>
    <n v="2.5205406861304167E-2"/>
    <n v="2.5207146886502219E-2"/>
    <n v="2.5207765755113444E-2"/>
    <n v="2.5207975857267438E-2"/>
    <n v="2.520804408325842E-2"/>
  </r>
  <r>
    <s v="Discretionary"/>
    <x v="4"/>
    <s v="Under $30"/>
    <s v="Under $15"/>
    <s v="DCV Parking Garage"/>
    <s v="Under $30"/>
    <n v="25.424634792000891"/>
    <s v="HVAC"/>
    <s v="COM-DCV-Garage-7P_V3"/>
    <s v="Rural"/>
    <s v="SC-Retro"/>
    <s v="Measure InputOutput"/>
    <s v="No"/>
    <s v="Commercial"/>
    <s v="University"/>
    <s v="DCV Parking Garage-Retro"/>
    <n v="8.3531089660877581E-3"/>
    <n v="8.3188612193268018E-3"/>
    <n v="8.2847538883275614E-3"/>
    <n v="8.2507863973854192E-3"/>
    <n v="8.2169581731561369E-3"/>
    <n v="7.3649417801815798E-3"/>
    <n v="5.8677964151062668E-3"/>
    <n v="4.6749907598434646E-3"/>
    <n v="3.7246586381824861E-3"/>
    <n v="2.9675100302127499E-3"/>
    <n v="2.3642745912711015E-3"/>
    <n v="1.883664852357512E-3"/>
    <n v="1.5007534611702772E-3"/>
    <n v="1.1956802975835832E-3"/>
    <n v="9.5262240669079234E-4"/>
    <n v="7.5897332385868794E-4"/>
    <n v="5.1554678630363487E-6"/>
    <n v="1.8336270303353826E-6"/>
    <n v="6.2250529710262992E-7"/>
    <n v="2.0214471855273886E-7"/>
    <n v="7.4688148945651206E-2"/>
    <n v="12.571613818714061"/>
    <n v="25.424634792000891"/>
    <s v="C-All-HVAC-Vent-All-All-E"/>
    <n v="0"/>
    <n v="7.4688148945651206E-2"/>
    <n v="8.3531089660877581E-3"/>
    <n v="1.667197018541456E-2"/>
    <n v="2.4956724073742123E-2"/>
    <n v="3.3207510471127542E-2"/>
    <n v="4.1424468644283681E-2"/>
    <n v="4.878941042446526E-2"/>
    <n v="5.4657206839571523E-2"/>
    <n v="5.9332197599414986E-2"/>
    <n v="6.3056856237597478E-2"/>
    <n v="6.6024366267810233E-2"/>
    <n v="6.8388640859081334E-2"/>
    <n v="7.0272305711438846E-2"/>
    <n v="7.1773059172609122E-2"/>
    <n v="7.2968739470192709E-2"/>
    <n v="7.3921361876883501E-2"/>
    <n v="7.4680335200742187E-2"/>
    <n v="7.468549066860522E-2"/>
    <n v="7.4687324295635557E-2"/>
    <n v="7.4687946800932659E-2"/>
    <n v="7.4688148945651206E-2"/>
  </r>
  <r>
    <s v="Discretionary"/>
    <x v="4"/>
    <s v="Under $30"/>
    <s v="Under $15"/>
    <s v="DCV Parking Garage"/>
    <s v="Under $30"/>
    <n v="25.424634792000891"/>
    <s v="HVAC"/>
    <s v="COM-DCV-Garage-7P_V3"/>
    <s v="Rural"/>
    <s v="SC-Retro"/>
    <s v="Measure InputOutput"/>
    <s v="No"/>
    <s v="Commercial"/>
    <s v="Warehouse"/>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Supermark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MiniMar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Restauran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Rural"/>
    <s v="SC-Retro"/>
    <s v="Measure InputOutput"/>
    <s v="No"/>
    <s v="Commercial"/>
    <s v="Lodging"/>
    <s v="DCV Parking Garage-Retro"/>
    <n v="7.79085367328026E-3"/>
    <n v="7.7721556244643884E-3"/>
    <n v="7.7535024509656734E-3"/>
    <n v="7.7348940450833554E-3"/>
    <n v="7.7163302993751536E-3"/>
    <n v="6.9280299959909898E-3"/>
    <n v="5.5291221792004895E-3"/>
    <n v="4.4126818287763261E-3"/>
    <n v="3.5216731139098103E-3"/>
    <n v="2.8105768787491429E-3"/>
    <n v="2.2430651953921151E-3"/>
    <n v="1.7901454711385391E-3"/>
    <n v="1.4286792976062454E-3"/>
    <n v="1.1402003738335928E-3"/>
    <n v="9.0997111434911338E-4"/>
    <n v="7.2622974693974042E-4"/>
    <n v="4.9415268736813944E-6"/>
    <n v="1.7605750029399686E-6"/>
    <n v="5.9874510667319597E-7"/>
    <n v="1.9476984444063234E-7"/>
    <n v="7.0215606905882674E-2"/>
    <n v="12.571613818714061"/>
    <n v="25.424634792000891"/>
    <s v="C-All-HVAC-Vent-All-All-E"/>
    <n v="0"/>
    <n v="7.0215606905882674E-2"/>
    <n v="7.79085367328026E-3"/>
    <n v="1.5563009297744648E-2"/>
    <n v="2.3316511748710321E-2"/>
    <n v="3.1051405793793677E-2"/>
    <n v="3.8767736093168831E-2"/>
    <n v="4.5695766089159817E-2"/>
    <n v="5.1224888268360309E-2"/>
    <n v="5.5637570097136636E-2"/>
    <n v="5.9159243211046444E-2"/>
    <n v="6.1969820089795589E-2"/>
    <n v="6.4212885285187704E-2"/>
    <n v="6.6003030756326242E-2"/>
    <n v="6.7431710053932489E-2"/>
    <n v="6.8571910427766086E-2"/>
    <n v="6.9481881542115195E-2"/>
    <n v="7.0208111289054936E-2"/>
    <n v="7.0213052815928614E-2"/>
    <n v="7.0214813390931552E-2"/>
    <n v="7.0215412136038227E-2"/>
    <n v="7.0215606905882674E-2"/>
  </r>
  <r>
    <s v="Discretionary"/>
    <x v="4"/>
    <s v="Under $30"/>
    <s v="Under $15"/>
    <s v="DCV Parking Garage"/>
    <s v="Under $30"/>
    <n v="25.424634792000891"/>
    <s v="HVAC"/>
    <s v="COM-DCV-Garage-7P_V3"/>
    <s v="Rural"/>
    <s v="SC-Retro"/>
    <s v="Measure InputOutput"/>
    <s v="No"/>
    <s v="Commercial"/>
    <s v="Hospital"/>
    <s v="DCV Parking Garage-Retro"/>
    <n v="7.6483663976628013E-3"/>
    <n v="7.6323048282277099E-3"/>
    <n v="7.6162769880884331E-3"/>
    <n v="7.6002828064134472E-3"/>
    <n v="7.5843222125199774E-3"/>
    <n v="6.8115556222863201E-3"/>
    <n v="5.4378010843836155E-3"/>
    <n v="4.3411053616851268E-3"/>
    <n v="3.4655912323404712E-3"/>
    <n v="2.766650792602045E-3"/>
    <n v="2.2086726607500645E-3"/>
    <n v="1.7632275585299918E-3"/>
    <n v="1.4076198245256632E-3"/>
    <n v="1.1237310583153272E-3"/>
    <n v="8.9709697847429183E-4"/>
    <n v="7.1617045985559677E-4"/>
    <n v="4.8745519538816541E-6"/>
    <n v="1.7372400785347359E-6"/>
    <n v="5.9098934487896961E-7"/>
    <n v="1.9230578931355294E-7"/>
    <n v="6.9028170953827489E-2"/>
    <n v="12.571613818714061"/>
    <n v="25.424634792000891"/>
    <s v="C-All-HVAC-Vent-All-All-E"/>
    <n v="0"/>
    <n v="6.9028170953827489E-2"/>
    <n v="7.6483663976628013E-3"/>
    <n v="1.528067122589051E-2"/>
    <n v="2.2896948213978943E-2"/>
    <n v="3.0497231020392389E-2"/>
    <n v="3.8081553232912367E-2"/>
    <n v="4.4893108855198691E-2"/>
    <n v="5.0330909939582308E-2"/>
    <n v="5.4672015301267432E-2"/>
    <n v="5.8137606533607902E-2"/>
    <n v="6.0904257326209944E-2"/>
    <n v="6.3112929986960012E-2"/>
    <n v="6.4876157545490004E-2"/>
    <n v="6.6283777370015673E-2"/>
    <n v="6.7407508428331001E-2"/>
    <n v="6.8304605406805288E-2"/>
    <n v="6.9020775866660888E-2"/>
    <n v="6.9025650418614776E-2"/>
    <n v="6.9027387658693304E-2"/>
    <n v="6.9027978648038182E-2"/>
    <n v="6.9028170953827489E-2"/>
  </r>
  <r>
    <s v="Discretionary"/>
    <x v="4"/>
    <s v="Under $30"/>
    <s v="Under $15"/>
    <s v="DCV Parking Garage"/>
    <s v="Under $30"/>
    <n v="25.424634792000891"/>
    <s v="HVAC"/>
    <s v="COM-DCV-Garage-7P_V3"/>
    <s v="Rural"/>
    <s v="SC-Retro"/>
    <s v="Measure InputOutput"/>
    <s v="No"/>
    <s v="Commercial"/>
    <s v="Residential Care"/>
    <s v="DCV Parking Garage-Retro"/>
    <n v="2.3301205593769842E-3"/>
    <n v="2.3245282700344793E-3"/>
    <n v="2.3189494021863969E-3"/>
    <n v="2.3133839236211496E-3"/>
    <n v="2.3078318022044593E-3"/>
    <n v="2.072063705291251E-3"/>
    <n v="1.6536726019188426E-3"/>
    <n v="1.3197630301393897E-3"/>
    <n v="1.0532764790936444E-3"/>
    <n v="8.4059889243505556E-4"/>
    <n v="6.7086516407456913E-4"/>
    <n v="5.3540407014463203E-4"/>
    <n v="4.27295280301028E-4"/>
    <n v="3.4101581730264452E-4"/>
    <n v="2.7215790347289446E-4"/>
    <n v="2.1720377960364766E-4"/>
    <n v="1.4779321812407873E-6"/>
    <n v="5.2656001289629719E-7"/>
    <n v="1.7907514906491199E-7"/>
    <n v="5.8252566138453861E-8"/>
    <n v="2.1000372501110413E-2"/>
    <n v="12.571613818714061"/>
    <n v="25.424634792000891"/>
    <s v="C-All-HVAC-Vent-All-All-E"/>
    <n v="0"/>
    <n v="2.1000372501110413E-2"/>
    <n v="2.3301205593769842E-3"/>
    <n v="4.6546488294114639E-3"/>
    <n v="6.9735982315978608E-3"/>
    <n v="9.2869821552190104E-3"/>
    <n v="1.1594813957423469E-2"/>
    <n v="1.3666877662714721E-2"/>
    <n v="1.5320550264633564E-2"/>
    <n v="1.6640313294772953E-2"/>
    <n v="1.7693589773866598E-2"/>
    <n v="1.8534188666301653E-2"/>
    <n v="1.9205053830376222E-2"/>
    <n v="1.9740457900520855E-2"/>
    <n v="2.0167753180821882E-2"/>
    <n v="2.0508768998124528E-2"/>
    <n v="2.0780926901597423E-2"/>
    <n v="2.0998130681201072E-2"/>
    <n v="2.0999608613382313E-2"/>
    <n v="2.1000135173395211E-2"/>
    <n v="2.1000314248544275E-2"/>
    <n v="2.1000372501110413E-2"/>
  </r>
  <r>
    <s v="Discretionary"/>
    <x v="4"/>
    <s v="Under $30"/>
    <s v="Under $15"/>
    <s v="DCV Parking Garage"/>
    <s v="Under $30"/>
    <n v="25.424634792000891"/>
    <s v="HVAC"/>
    <s v="COM-DCV-Garage-7P_V3"/>
    <s v="Rural"/>
    <s v="SC-Retro"/>
    <s v="Measure InputOutput"/>
    <s v="No"/>
    <s v="Commercial"/>
    <s v="Assembly"/>
    <s v="DCV Parking Garage-Retro"/>
    <n v="1.2529686020594351E-2"/>
    <n v="1.2473469495981954E-2"/>
    <n v="1.2417505196176648E-2"/>
    <n v="1.2361791989529801E-2"/>
    <n v="1.2306328749470113E-2"/>
    <n v="1.1026002919032739E-2"/>
    <n v="8.7812263354154797E-3"/>
    <n v="6.9934623199391314E-3"/>
    <n v="5.5696679885309372E-3"/>
    <n v="4.4357429958579164E-3"/>
    <n v="3.5326730364932009E-3"/>
    <n v="2.8134584881089088E-3"/>
    <n v="2.2406683501538078E-3"/>
    <n v="1.784492174524894E-3"/>
    <n v="1.4211886023748207E-3"/>
    <n v="1.1318497622763986E-3"/>
    <n v="7.6852897213920477E-6"/>
    <n v="2.7323200621713774E-6"/>
    <n v="9.2723652112123584E-7"/>
    <n v="3.0097835666628449E-7"/>
    <n v="0.11183086024912246"/>
    <n v="12.571613818714061"/>
    <n v="25.424634792000891"/>
    <s v="C-All-HVAC-Vent-All-All-E"/>
    <n v="0"/>
    <n v="0.11183086024912246"/>
    <n v="1.2529686020594351E-2"/>
    <n v="2.5003155516576305E-2"/>
    <n v="3.7420660712752955E-2"/>
    <n v="4.9782452702282758E-2"/>
    <n v="6.2088781451752867E-2"/>
    <n v="7.3114784370785613E-2"/>
    <n v="8.1896010706201089E-2"/>
    <n v="8.8889473026140225E-2"/>
    <n v="9.4459141014671164E-2"/>
    <n v="9.889488401052908E-2"/>
    <n v="0.10242755704702228"/>
    <n v="0.10524101553513118"/>
    <n v="0.10748168388528499"/>
    <n v="0.10926617605980989"/>
    <n v="0.11068736466218471"/>
    <n v="0.11181921442446111"/>
    <n v="0.1118268997141825"/>
    <n v="0.11182963203424467"/>
    <n v="0.11183055927076579"/>
    <n v="0.11183086024912246"/>
  </r>
  <r>
    <s v="Discretionary"/>
    <x v="4"/>
    <s v="Under $30"/>
    <s v="Under $15"/>
    <s v="DCV Parking Garage"/>
    <s v="Under $30"/>
    <n v="25.424634792000891"/>
    <s v="HVAC"/>
    <s v="COM-DCV-Garage-7P_V3"/>
    <s v="Rural"/>
    <s v="SC-Retro"/>
    <s v="Measure InputOutput"/>
    <s v="No"/>
    <s v="Commercial"/>
    <s v="Other"/>
    <s v="DCV Parking Garage-Retro"/>
    <n v="2.9371650416861596E-2"/>
    <n v="2.910730556310984E-2"/>
    <n v="2.884533981304185E-2"/>
    <n v="2.858573175472447E-2"/>
    <n v="2.8328460168931958E-2"/>
    <n v="2.5266153624670409E-2"/>
    <n v="2.0031006593638705E-2"/>
    <n v="1.5880582027436765E-2"/>
    <n v="1.2590125431351868E-2"/>
    <n v="9.9814514419757621E-3"/>
    <n v="7.913294703198381E-3"/>
    <n v="6.2736600406956772E-3"/>
    <n v="4.9737576802635327E-3"/>
    <n v="3.9431950889129283E-3"/>
    <n v="3.1261650664901703E-3"/>
    <n v="2.4784236647134071E-3"/>
    <n v="1.6751225352813432E-5"/>
    <n v="5.9277503157886585E-6"/>
    <n v="2.002131868793721E-6"/>
    <n v="6.4677383683672461E-7"/>
    <n v="0.25672163096139156"/>
    <n v="12.571613818714061"/>
    <n v="25.424634792000891"/>
    <s v="C-All-HVAC-Vent-All-All-E"/>
    <n v="0"/>
    <n v="0.25672163096139156"/>
    <n v="2.9371650416861596E-2"/>
    <n v="5.8478955979971436E-2"/>
    <n v="8.732429579301329E-2"/>
    <n v="0.11591002754773776"/>
    <n v="0.14423848771666972"/>
    <n v="0.16950464134134013"/>
    <n v="0.18953564793497885"/>
    <n v="0.2054162299624156"/>
    <n v="0.21800635539376748"/>
    <n v="0.22798780683574324"/>
    <n v="0.23590110153894162"/>
    <n v="0.2421747615796373"/>
    <n v="0.24714851925990083"/>
    <n v="0.25109171434881378"/>
    <n v="0.25421787941530394"/>
    <n v="0.25669630308001734"/>
    <n v="0.25671305430537017"/>
    <n v="0.25671898205568594"/>
    <n v="0.25672098418755473"/>
    <n v="0.25672163096139156"/>
  </r>
  <r>
    <s v="Discretionary"/>
    <x v="4"/>
    <s v="Under $30"/>
    <s v="Under $20"/>
    <s v="DCV Restaurant Hood"/>
    <s v="Under $30"/>
    <n v="25.055788054550348"/>
    <s v="HVAC"/>
    <s v="COM-DCV-KitchenVent-7P_V3"/>
    <s v="Rural"/>
    <s v="SC-Retro"/>
    <s v="Measure InputOutput"/>
    <s v="No"/>
    <s v="Commercial"/>
    <s v="All"/>
    <s v="DCV Hood w/ MUA 5 hp"/>
    <n v="0.13336840815049478"/>
    <n v="9.314120917798431E-2"/>
    <n v="6.4264673603817588E-2"/>
    <n v="4.9897956488421588E-2"/>
    <n v="4.3584935986362663E-2"/>
    <n v="3.761010002776255E-2"/>
    <n v="3.2123857148551496E-2"/>
    <n v="2.7206322657696621E-2"/>
    <n v="2.2879071214046337E-2"/>
    <n v="1.9130086319683381E-2"/>
    <n v="1.5915156723188092E-2"/>
    <n v="1.2355988804759658E-2"/>
    <n v="9.5906149021555975E-3"/>
    <n v="7.4462882859199645E-3"/>
    <n v="5.7814690174346327E-3"/>
    <n v="4.4893044904789183E-3"/>
    <n v="3.4859402657218259E-3"/>
    <n v="2.7068291012836165E-3"/>
    <n v="2.1018501547307314E-3"/>
    <n v="1.6320846608709574E-3"/>
    <n v="0.56854733464229223"/>
    <n v="15.751915358405228"/>
    <n v="25.055788054550348"/>
    <s v="C-Res-Food-Vent-All-All-C"/>
    <s v="C-Res-Food-Vent-All-All-C"/>
    <n v="0.56854733464229223"/>
    <n v="0.13336840815049478"/>
    <n v="0.22650961732847907"/>
    <n v="0.29077429093229668"/>
    <n v="0.34067224742071828"/>
    <n v="0.38425718340708093"/>
    <n v="0.42186728343484348"/>
    <n v="0.45399114058339496"/>
    <n v="0.48119746324109158"/>
    <n v="0.50407653445513789"/>
    <n v="0.52320662077482127"/>
    <n v="0.53912177749800938"/>
    <n v="0.55147776630276901"/>
    <n v="0.56106838120492464"/>
    <n v="0.56851466949084462"/>
    <n v="0.56854733464229223"/>
    <n v="0.56854733464229223"/>
    <n v="0.56854733464229223"/>
    <n v="0.56854733464229223"/>
    <n v="0.56854733464229223"/>
    <n v="0.56854733464229223"/>
  </r>
  <r>
    <s v="Discretionary"/>
    <x v="4"/>
    <s v="Under $50"/>
    <s v="Under $35"/>
    <s v="DCV Restaurant Hood"/>
    <s v="Under $50"/>
    <n v="47.831282660906119"/>
    <s v="HVAC"/>
    <s v="COM-DCV-KitchenVent-7P_V3"/>
    <s v="Rural"/>
    <s v="SC-Retro"/>
    <s v="Measure InputOutput"/>
    <s v="No"/>
    <s v="Commercial"/>
    <s v="All"/>
    <s v="DCV Hood 5 hp"/>
    <n v="7.4093560083608206E-2"/>
    <n v="5.1745116209991282E-2"/>
    <n v="3.5702596446565316E-2"/>
    <n v="2.772108693801199E-2"/>
    <n v="2.4213853325757036E-2"/>
    <n v="2.0894500015423634E-2"/>
    <n v="1.7846587304750833E-2"/>
    <n v="1.5114623698720346E-2"/>
    <n v="1.2710595118914633E-2"/>
    <n v="1.0627825733157435E-2"/>
    <n v="8.8417537351044972E-3"/>
    <n v="6.8644382248664766E-3"/>
    <n v="5.3281193900864424E-3"/>
    <n v="4.1368268255110906E-3"/>
    <n v="3.2119272319081297E-3"/>
    <n v="2.494058050266066E-3"/>
    <n v="1.93663348095657E-3"/>
    <n v="1.5037939451575649E-3"/>
    <n v="1.1676945304059619E-3"/>
    <n v="9.0671370048386532E-4"/>
    <n v="0.31585963035682901"/>
    <n v="31.084311807844902"/>
    <n v="47.831282660906119"/>
    <s v="C-Res-Food-Vent-All-All-C"/>
    <s v="C-Res-Food-Vent-All-All-C"/>
    <n v="0.31585963035682901"/>
    <n v="7.4093560083608206E-2"/>
    <n v="0.12583867629359949"/>
    <n v="0.1615412727401648"/>
    <n v="0.18926235967817678"/>
    <n v="0.21347621300393382"/>
    <n v="0.23437071301935747"/>
    <n v="0.25221730032410827"/>
    <n v="0.26733192402282863"/>
    <n v="0.28004251914174327"/>
    <n v="0.29067034487490073"/>
    <n v="0.29951209861000522"/>
    <n v="0.3063765368348717"/>
    <n v="0.31170465622495813"/>
    <n v="0.31584148305046922"/>
    <n v="0.31585963035682901"/>
    <n v="0.31585963035682901"/>
    <n v="0.31585963035682901"/>
    <n v="0.31585963035682901"/>
    <n v="0.31585963035682901"/>
    <n v="0.31585963035682901"/>
  </r>
  <r>
    <s v="Lost Opportunity"/>
    <x v="4"/>
    <s v="Under $50"/>
    <s v="Under $30"/>
    <s v="DHP"/>
    <s v="Under $50"/>
    <n v="47.856927293148118"/>
    <s v="HVAC"/>
    <s v="COM-DHP-7P_V2"/>
    <s v="Rural"/>
    <s v="SC-New"/>
    <s v="M_Input_Retro"/>
    <s v="No"/>
    <s v="Commercial"/>
    <s v="Large Off"/>
    <s v="DHP-New-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r>
  <r>
    <s v="Lost Opportunity"/>
    <x v="4"/>
    <s v="Under $50"/>
    <s v="Under $30"/>
    <s v="DHP"/>
    <s v="Under $50"/>
    <n v="47.856927293148118"/>
    <s v="HVAC"/>
    <s v="COM-DHP-7P_V2"/>
    <s v="Rural"/>
    <s v="SC-New"/>
    <s v="M_Input_Retro"/>
    <s v="No"/>
    <s v="Commercial"/>
    <s v="Medium Off"/>
    <s v="DHP-New-Medium Off"/>
    <n v="1.2528510823894834E-3"/>
    <n v="1.7597384050246181E-3"/>
    <n v="4.0371986187565873E-3"/>
    <n v="4.7072790080408943E-3"/>
    <n v="5.4739056132631801E-3"/>
    <n v="7.6759731734085939E-3"/>
    <n v="8.9525301654447449E-3"/>
    <n v="1.0777927950169191E-2"/>
    <n v="1.2810476748148359E-2"/>
    <n v="1.3682880853362422E-2"/>
    <n v="1.7151243215353822E-2"/>
    <n v="1.7126965261206304E-2"/>
    <n v="1.9703798276350548E-2"/>
    <n v="1.7797999730753696E-2"/>
    <n v="1.935787045856148E-2"/>
    <n v="2.2855513797282002E-2"/>
    <n v="2.6629046966187911E-2"/>
    <n v="3.0678469965279204E-2"/>
    <n v="3.500378279455587E-2"/>
    <n v="3.960498545401793E-2"/>
    <n v="3.9604985454017923E-2"/>
    <n v="29.938972450692141"/>
    <n v="47.856927293148118"/>
    <s v="C-LOff-HVAC-ER-All-All-C"/>
    <n v="0"/>
    <n v="3.9604985454017923E-2"/>
    <n v="1.2528510823894834E-3"/>
    <n v="3.0125894874141017E-3"/>
    <n v="7.049788106170689E-3"/>
    <n v="1.1757067114211584E-2"/>
    <n v="1.7230972727474765E-2"/>
    <n v="2.4906945900883361E-2"/>
    <n v="3.3859476066328109E-2"/>
    <n v="3.9604985454017923E-2"/>
    <n v="3.9604985454017923E-2"/>
    <n v="3.9604985454017923E-2"/>
    <n v="3.9604985454017923E-2"/>
    <n v="3.9604985454017923E-2"/>
    <n v="3.9604985454017923E-2"/>
    <n v="3.9604985454017923E-2"/>
    <n v="3.9604985454017923E-2"/>
    <n v="3.9604985454017923E-2"/>
    <n v="3.9604985454017923E-2"/>
    <n v="3.9604985454017923E-2"/>
    <n v="3.9604985454017923E-2"/>
    <n v="3.9604985454017923E-2"/>
  </r>
  <r>
    <s v="Lost Opportunity"/>
    <x v="4"/>
    <s v="Under $40"/>
    <s v="Under $25"/>
    <s v="DHP"/>
    <s v="Under $40"/>
    <n v="39.00846074238661"/>
    <s v="HVAC"/>
    <s v="COM-DHP-7P_V2"/>
    <s v="Rural"/>
    <s v="SC-New"/>
    <s v="M_Input_Retro"/>
    <s v="No"/>
    <s v="Commercial"/>
    <s v="Small Off"/>
    <s v="DHP-New-Small Off"/>
    <n v="6.5121009451257609E-4"/>
    <n v="9.0899638351272941E-4"/>
    <n v="2.0789240994578042E-3"/>
    <n v="2.4345589862334108E-3"/>
    <n v="2.8290001888503125E-3"/>
    <n v="3.9332745788537397E-3"/>
    <n v="4.5958399133871914E-3"/>
    <n v="5.5505095250081753E-3"/>
    <n v="6.6109300050737514E-3"/>
    <n v="7.0266961035870589E-3"/>
    <n v="8.836714640708997E-3"/>
    <n v="8.790343910056413E-3"/>
    <n v="1.0021144920905969E-2"/>
    <n v="9.1917896763957785E-3"/>
    <n v="1.0000705111793249E-2"/>
    <n v="1.1725129591692085E-2"/>
    <n v="1.3581767922313331E-2"/>
    <n v="1.557062010365699E-2"/>
    <n v="1.7691686135723056E-2"/>
    <n v="1.9944966018511534E-2"/>
    <n v="1.9944966018511531E-2"/>
    <n v="21.221351055777912"/>
    <n v="39.00846074238661"/>
    <s v="C-SOff-HVAC-ER-All-All-C"/>
    <n v="0"/>
    <n v="1.9944966018511531E-2"/>
    <n v="6.5121009451257609E-4"/>
    <n v="1.5602064780253055E-3"/>
    <n v="3.6391305774831099E-3"/>
    <n v="6.0736895637165207E-3"/>
    <n v="8.9026897525668336E-3"/>
    <n v="1.2835964331420573E-2"/>
    <n v="1.7431804244807766E-2"/>
    <n v="1.9944966018511531E-2"/>
    <n v="1.9944966018511531E-2"/>
    <n v="1.9944966018511531E-2"/>
    <n v="1.9944966018511531E-2"/>
    <n v="1.9944966018511531E-2"/>
    <n v="1.9944966018511531E-2"/>
    <n v="1.9944966018511531E-2"/>
    <n v="1.9944966018511531E-2"/>
    <n v="1.9944966018511531E-2"/>
    <n v="1.9944966018511531E-2"/>
    <n v="1.9944966018511531E-2"/>
    <n v="1.9944966018511531E-2"/>
    <n v="1.9944966018511531E-2"/>
  </r>
  <r>
    <s v="Lost Opportunity"/>
    <x v="4"/>
    <s v="Under $45"/>
    <s v="Under $25"/>
    <s v="DHP"/>
    <s v="Under $45"/>
    <n v="42.650817796795174"/>
    <s v="HVAC"/>
    <s v="COM-DHP-7P_V2"/>
    <s v="Rural"/>
    <s v="SC-New"/>
    <s v="M_Input_Retro"/>
    <s v="No"/>
    <s v="Commercial"/>
    <s v="XLarge Ret"/>
    <s v="DHP-New-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Lost Opportunity"/>
    <x v="4"/>
    <s v="Under $45"/>
    <s v="Under $25"/>
    <s v="DHP"/>
    <s v="Under $45"/>
    <n v="42.650817796795174"/>
    <s v="HVAC"/>
    <s v="COM-DHP-7P_V2"/>
    <s v="Rural"/>
    <s v="SC-New"/>
    <s v="M_Input_Retro"/>
    <s v="No"/>
    <s v="Commercial"/>
    <s v="Large Ret"/>
    <s v="DHP-New-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Lost Opportunity"/>
    <x v="4"/>
    <s v="Under $45"/>
    <s v="Under $25"/>
    <s v="DHP"/>
    <s v="Under $45"/>
    <n v="42.650817796795174"/>
    <s v="HVAC"/>
    <s v="COM-DHP-7P_V2"/>
    <s v="Rural"/>
    <s v="SC-New"/>
    <s v="M_Input_Retro"/>
    <s v="No"/>
    <s v="Commercial"/>
    <s v="Medium Ret"/>
    <s v="DHP-New-Medium Ret"/>
    <n v="6.942343940383529E-4"/>
    <n v="1.1299582751050879E-3"/>
    <n v="1.6204530496384257E-3"/>
    <n v="2.0884788383053457E-3"/>
    <n v="3.6130839388007112E-3"/>
    <n v="5.3292149869716889E-3"/>
    <n v="6.5040831935862789E-3"/>
    <n v="1.0083453444226703E-2"/>
    <n v="1.288045526993037E-2"/>
    <n v="1.2733488706634931E-2"/>
    <n v="1.4059858651911721E-2"/>
    <n v="1.471006689717037E-2"/>
    <n v="1.3992729704998694E-2"/>
    <n v="1.511656101475174E-2"/>
    <n v="1.5139995723883451E-2"/>
    <n v="1.7325534062497223E-2"/>
    <n v="1.9658098062405354E-2"/>
    <n v="2.2137687723607847E-2"/>
    <n v="2.4764303046104698E-2"/>
    <n v="2.7537944029895896E-2"/>
    <n v="2.7537944029895896E-2"/>
    <n v="24.838551372219744"/>
    <n v="42.650817796795174"/>
    <s v="C-Ret-HVAC-ER-All-All-C"/>
    <n v="0"/>
    <n v="2.7537944029895896E-2"/>
    <n v="6.942343940383529E-4"/>
    <n v="1.8241926691434408E-3"/>
    <n v="3.4446457187818666E-3"/>
    <n v="5.5331245570872118E-3"/>
    <n v="9.1462084958879239E-3"/>
    <n v="1.4475423482859613E-2"/>
    <n v="2.0979506676445891E-2"/>
    <n v="2.7537944029895896E-2"/>
    <n v="2.7537944029895896E-2"/>
    <n v="2.7537944029895896E-2"/>
    <n v="2.7537944029895896E-2"/>
    <n v="2.7537944029895896E-2"/>
    <n v="2.7537944029895896E-2"/>
    <n v="2.7537944029895896E-2"/>
    <n v="2.7537944029895896E-2"/>
    <n v="2.7537944029895896E-2"/>
    <n v="2.7537944029895896E-2"/>
    <n v="2.7537944029895896E-2"/>
    <n v="2.7537944029895896E-2"/>
    <n v="2.7537944029895896E-2"/>
  </r>
  <r>
    <s v="Lost Opportunity"/>
    <x v="4"/>
    <s v="Under $45"/>
    <s v="Under $25"/>
    <s v="DHP"/>
    <s v="Under $45"/>
    <n v="42.650817796795174"/>
    <s v="HVAC"/>
    <s v="COM-DHP-7P_V2"/>
    <s v="Rural"/>
    <s v="SC-New"/>
    <s v="M_Input_Retro"/>
    <s v="No"/>
    <s v="Commercial"/>
    <s v="Small Ret"/>
    <s v="DHP-New-Small Ret"/>
    <n v="2.8501841561360647E-4"/>
    <n v="4.5659736356889167E-4"/>
    <n v="6.536411359388066E-4"/>
    <n v="8.4437592110482866E-4"/>
    <n v="1.490567481005947E-3"/>
    <n v="2.2107519278484499E-3"/>
    <n v="2.7021245876839108E-3"/>
    <n v="4.1619952867927952E-3"/>
    <n v="5.3083945196378476E-3"/>
    <n v="5.2508428136680075E-3"/>
    <n v="5.8096878177578224E-3"/>
    <n v="6.0863438687116704E-3"/>
    <n v="5.7968045890099892E-3"/>
    <n v="6.2623234841823958E-3"/>
    <n v="6.2821976425377762E-3"/>
    <n v="7.203619162800423E-3"/>
    <n v="8.1878667260747509E-3"/>
    <n v="9.2349403323607644E-3"/>
    <n v="1.0344839981658456E-2"/>
    <n v="1.1517565673967835E-2"/>
    <n v="1.1517565673967832E-2"/>
    <n v="24.838551372219744"/>
    <n v="42.650817796795174"/>
    <s v="C-Ret-HVAC-ER-All-All-C"/>
    <n v="0"/>
    <n v="1.1517565673967832E-2"/>
    <n v="2.8501841561360647E-4"/>
    <n v="7.4161577918249819E-4"/>
    <n v="1.3952569151213048E-3"/>
    <n v="2.2396328362261336E-3"/>
    <n v="3.7302003172320804E-3"/>
    <n v="5.9409522450805299E-3"/>
    <n v="8.6430768327644403E-3"/>
    <n v="1.1517565673967832E-2"/>
    <n v="1.1517565673967832E-2"/>
    <n v="1.1517565673967832E-2"/>
    <n v="1.1517565673967832E-2"/>
    <n v="1.1517565673967832E-2"/>
    <n v="1.1517565673967832E-2"/>
    <n v="1.1517565673967832E-2"/>
    <n v="1.1517565673967832E-2"/>
    <n v="1.1517565673967832E-2"/>
    <n v="1.1517565673967832E-2"/>
    <n v="1.1517565673967832E-2"/>
    <n v="1.1517565673967832E-2"/>
    <n v="1.1517565673967832E-2"/>
  </r>
  <r>
    <s v="Lost Opportunity"/>
    <x v="4"/>
    <s v="Under $45"/>
    <s v="Under $30"/>
    <s v="DHP"/>
    <s v="Under $45"/>
    <n v="44.159112123977252"/>
    <s v="HVAC"/>
    <s v="COM-DHP-7P_V2"/>
    <s v="Rural"/>
    <s v="SC-New"/>
    <s v="M_Input_Retro"/>
    <s v="No"/>
    <s v="Commercial"/>
    <s v="School K-12"/>
    <s v="DHP-New-School K-12"/>
    <n v="7.2537400451414001E-7"/>
    <n v="1.6987144459706057E-6"/>
    <n v="3.0229320980756994E-6"/>
    <n v="6.3354667607754098E-6"/>
    <n v="9.9967757881778274E-6"/>
    <n v="1.049956264454217E-5"/>
    <n v="1.2495747049996645E-5"/>
    <n v="1.5361305986671433E-5"/>
    <n v="1.7957737360857459E-5"/>
    <n v="1.8787479305552423E-5"/>
    <n v="2.1169844258568126E-5"/>
    <n v="2.0669725658792107E-5"/>
    <n v="2.5359476644459551E-5"/>
    <n v="2.4391163106335174E-5"/>
    <n v="2.8661202050362558E-5"/>
    <n v="2.8876572824592856E-5"/>
    <n v="2.8880021595182258E-5"/>
    <n v="2.8671548362130755E-5"/>
    <n v="2.8251153125438359E-5"/>
    <n v="2.7618835885105048E-5"/>
    <n v="2.7618835885105038E-5"/>
    <n v="26.374797608153351"/>
    <n v="44.159112123977252"/>
    <s v="C-Sch-HVAC-ER-All-All-C"/>
    <n v="0"/>
    <n v="2.7618835885105038E-5"/>
    <n v="7.2537400451414001E-7"/>
    <n v="2.4240884504847456E-6"/>
    <n v="5.4470205485604445E-6"/>
    <n v="1.1782487309335855E-5"/>
    <n v="2.1779263097513681E-5"/>
    <n v="2.7618835885105038E-5"/>
    <n v="2.7618835885105038E-5"/>
    <n v="2.7618835885105038E-5"/>
    <n v="2.7618835885105038E-5"/>
    <n v="2.7618835885105038E-5"/>
    <n v="2.7618835885105038E-5"/>
    <n v="2.7618835885105038E-5"/>
    <n v="2.7618835885105038E-5"/>
    <n v="2.7618835885105038E-5"/>
    <n v="2.7618835885105038E-5"/>
    <n v="2.7618835885105038E-5"/>
    <n v="2.7618835885105038E-5"/>
    <n v="2.7618835885105038E-5"/>
    <n v="2.7618835885105038E-5"/>
    <n v="2.7618835885105038E-5"/>
  </r>
  <r>
    <s v="Lost Opportunity"/>
    <x v="4"/>
    <s v="Under $50"/>
    <s v="Under $35"/>
    <s v="DHP"/>
    <s v="Under $50"/>
    <n v="49.540014857107259"/>
    <s v="HVAC"/>
    <s v="COM-DHP-7P_V2"/>
    <s v="Rural"/>
    <s v="SC-New"/>
    <s v="M_Input_Retro"/>
    <s v="No"/>
    <s v="Commercial"/>
    <s v="University"/>
    <s v="DHP-New-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r>
  <r>
    <s v="Lost Opportunity"/>
    <x v="4"/>
    <s v="Under $55"/>
    <s v="Under $35"/>
    <s v="DHP"/>
    <s v="Under $55"/>
    <n v="50.202520372659379"/>
    <s v="HVAC"/>
    <s v="COM-DHP-7P_V2"/>
    <s v="Rural"/>
    <s v="SC-New"/>
    <s v="M_Input_Retro"/>
    <s v="No"/>
    <s v="Commercial"/>
    <s v="Warehouse"/>
    <s v="DHP-New-Warehouse"/>
    <n v="4.0005645645936855E-5"/>
    <n v="6.7094237828147507E-5"/>
    <n v="1.3695204171829126E-4"/>
    <n v="2.1390295118864E-4"/>
    <n v="2.718538234033285E-4"/>
    <n v="3.1595223731040374E-4"/>
    <n v="3.7450301010478684E-4"/>
    <n v="4.0644557085946377E-4"/>
    <n v="3.9186227345431533E-4"/>
    <n v="4.6289474889896415E-4"/>
    <n v="4.9944192509160986E-4"/>
    <n v="6.1238716045042697E-4"/>
    <n v="6.41244955616093E-4"/>
    <n v="6.5147065925386181E-4"/>
    <n v="7.1229100502878998E-4"/>
    <n v="6.5757058587384359E-4"/>
    <n v="5.9007435594928903E-4"/>
    <n v="5.0980231525512643E-4"/>
    <n v="4.1675446379135556E-4"/>
    <n v="3.1093080155797641E-4"/>
    <n v="3.1093080155797636E-4"/>
    <n v="32.266782445677791"/>
    <n v="50.202520372659379"/>
    <s v="C-War-HVAC-ER-All-All-C"/>
    <n v="0"/>
    <n v="3.1093080155797636E-4"/>
    <n v="4.0005645645936855E-5"/>
    <n v="1.0709988347408436E-4"/>
    <n v="2.4405192519237563E-4"/>
    <n v="3.1093080155797636E-4"/>
    <n v="3.1093080155797636E-4"/>
    <n v="3.1093080155797636E-4"/>
    <n v="3.1093080155797636E-4"/>
    <n v="3.1093080155797636E-4"/>
    <n v="3.1093080155797636E-4"/>
    <n v="3.1093080155797636E-4"/>
    <n v="3.1093080155797636E-4"/>
    <n v="3.1093080155797636E-4"/>
    <n v="3.1093080155797636E-4"/>
    <n v="3.1093080155797636E-4"/>
    <n v="3.1093080155797636E-4"/>
    <n v="3.1093080155797636E-4"/>
    <n v="3.1093080155797636E-4"/>
    <n v="3.1093080155797636E-4"/>
    <n v="3.1093080155797636E-4"/>
    <n v="3.1093080155797636E-4"/>
  </r>
  <r>
    <s v="Lost Opportunity"/>
    <x v="4"/>
    <s v="Under $50"/>
    <s v="Under $30"/>
    <s v="DHP"/>
    <s v="Under $50"/>
    <n v="46.951179346605507"/>
    <s v="HVAC"/>
    <s v="COM-DHP-7P_V2"/>
    <s v="Rural"/>
    <s v="SC-New"/>
    <s v="M_Input_Retro"/>
    <s v="No"/>
    <s v="Commercial"/>
    <s v="Supermarket"/>
    <s v="DHP-New-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r>
  <r>
    <s v="Lost Opportunity"/>
    <x v="4"/>
    <s v="Under $50"/>
    <s v="Under $30"/>
    <s v="DHP"/>
    <s v="Under $50"/>
    <n v="46.951179346605507"/>
    <s v="HVAC"/>
    <s v="COM-DHP-7P_V2"/>
    <s v="Rural"/>
    <s v="SC-New"/>
    <s v="M_Input_Retro"/>
    <s v="No"/>
    <s v="Commercial"/>
    <s v="MiniMart"/>
    <s v="DHP-New-MiniMart"/>
    <n v="1.3070072188548876E-5"/>
    <n v="2.0505848219571822E-5"/>
    <n v="2.5485058444740954E-5"/>
    <n v="3.2579722825175739E-5"/>
    <n v="5.4210953866108154E-5"/>
    <n v="7.9599187366382996E-5"/>
    <n v="1.0114165904779514E-4"/>
    <n v="1.6448541364600134E-4"/>
    <n v="1.9045408956566777E-4"/>
    <n v="2.0009311538510767E-4"/>
    <n v="2.2622285240739339E-4"/>
    <n v="2.3125767674285757E-4"/>
    <n v="2.1200527650160319E-4"/>
    <n v="2.3773440313452302E-4"/>
    <n v="2.3247639669648836E-4"/>
    <n v="2.7100176969476652E-4"/>
    <n v="3.1240551101202537E-4"/>
    <n v="3.5668762064826494E-4"/>
    <n v="4.0384809860348508E-4"/>
    <n v="4.5388694487768599E-4"/>
    <n v="4.5388694487768588E-4"/>
    <n v="29.089340461498093"/>
    <n v="46.951179346605507"/>
    <s v="C-Gro-HVAC-ER-All-All-C"/>
    <n v="0"/>
    <n v="4.5388694487768588E-4"/>
    <n v="1.3070072188548876E-5"/>
    <n v="3.3575920408120694E-5"/>
    <n v="5.9060978852861648E-5"/>
    <n v="9.164070167803738E-5"/>
    <n v="1.4585165554414553E-4"/>
    <n v="2.2545084291052852E-4"/>
    <n v="3.2659250195832365E-4"/>
    <n v="4.5388694487768588E-4"/>
    <n v="4.5388694487768588E-4"/>
    <n v="4.5388694487768588E-4"/>
    <n v="4.5388694487768588E-4"/>
    <n v="4.5388694487768588E-4"/>
    <n v="4.5388694487768588E-4"/>
    <n v="4.5388694487768588E-4"/>
    <n v="4.5388694487768588E-4"/>
    <n v="4.5388694487768588E-4"/>
    <n v="4.5388694487768588E-4"/>
    <n v="4.5388694487768588E-4"/>
    <n v="4.5388694487768588E-4"/>
    <n v="4.5388694487768588E-4"/>
  </r>
  <r>
    <s v="Lost Opportunity"/>
    <x v="4"/>
    <s v="Under $40"/>
    <s v="Under $25"/>
    <s v="DHP"/>
    <s v="Under $40"/>
    <n v="38.013897579799192"/>
    <s v="HVAC"/>
    <s v="COM-DHP-7P_V2"/>
    <s v="Rural"/>
    <s v="SC-New"/>
    <s v="M_Input_Retro"/>
    <s v="No"/>
    <s v="Commercial"/>
    <s v="Restaurant"/>
    <s v="DHP-New-Restaurant"/>
    <n v="3.4670862382143728E-5"/>
    <n v="6.8912451859436932E-5"/>
    <n v="1.0274747170904248E-4"/>
    <n v="1.3608016723029484E-4"/>
    <n v="1.6893687983522487E-4"/>
    <n v="2.017135202499158E-4"/>
    <n v="2.3576095911821622E-4"/>
    <n v="3.5750538459293827E-4"/>
    <n v="4.5849195901320939E-4"/>
    <n v="4.9761121614754812E-4"/>
    <n v="5.6309751739489248E-4"/>
    <n v="6.5491915647017092E-4"/>
    <n v="6.5652658329508058E-4"/>
    <n v="7.0432621896619817E-4"/>
    <n v="6.8177706314181497E-4"/>
    <n v="8.0732189888973603E-4"/>
    <n v="9.4287836357996547E-4"/>
    <n v="1.0884464572125032E-3"/>
    <n v="1.2440261797873494E-3"/>
    <n v="1.4096175313045038E-3"/>
    <n v="1.4096175313045034E-3"/>
    <n v="20.208276336298194"/>
    <n v="38.013897579799192"/>
    <s v="C-Res-HVAC-ER-All-All-C"/>
    <n v="0"/>
    <n v="1.4096175313045034E-3"/>
    <n v="3.4670862382143728E-5"/>
    <n v="1.0358331424158066E-4"/>
    <n v="2.0633078595062314E-4"/>
    <n v="3.4241095318091801E-4"/>
    <n v="5.1134783301614293E-4"/>
    <n v="7.1306135326605874E-4"/>
    <n v="9.488223123842749E-4"/>
    <n v="1.3063276969772133E-3"/>
    <n v="1.4096175313045034E-3"/>
    <n v="1.4096175313045034E-3"/>
    <n v="1.4096175313045034E-3"/>
    <n v="1.4096175313045034E-3"/>
    <n v="1.4096175313045034E-3"/>
    <n v="1.4096175313045034E-3"/>
    <n v="1.4096175313045034E-3"/>
    <n v="1.4096175313045034E-3"/>
    <n v="1.4096175313045034E-3"/>
    <n v="1.4096175313045034E-3"/>
    <n v="1.4096175313045034E-3"/>
    <n v="1.4096175313045034E-3"/>
  </r>
  <r>
    <s v="Lost Opportunity"/>
    <x v="4"/>
    <s v="Under $50"/>
    <s v="Under $35"/>
    <s v="DHP"/>
    <s v="Under $50"/>
    <n v="47.950699787126979"/>
    <s v="HVAC"/>
    <s v="COM-DHP-7P_V2"/>
    <s v="Rural"/>
    <s v="SC-New"/>
    <s v="M_Input_Retro"/>
    <s v="No"/>
    <s v="Commercial"/>
    <s v="Lodging"/>
    <s v="DHP-New-Lodging"/>
    <n v="6.8481284649154681E-5"/>
    <n v="1.2851423722139494E-4"/>
    <n v="1.8724011746753128E-4"/>
    <n v="2.4681837004453938E-4"/>
    <n v="3.3835117128019979E-4"/>
    <n v="4.3907927439015073E-4"/>
    <n v="6.1402453745981213E-4"/>
    <n v="1.1978911787320602E-3"/>
    <n v="1.5706691556425243E-3"/>
    <n v="1.7399212676674431E-3"/>
    <n v="1.9613806118208383E-3"/>
    <n v="2.2790884033517186E-3"/>
    <n v="2.1457325018691344E-3"/>
    <n v="2.2435078989109323E-3"/>
    <n v="2.2258221757768225E-3"/>
    <n v="2.5455360193510921E-3"/>
    <n v="2.8866655752406716E-3"/>
    <n v="3.2492108434455606E-3"/>
    <n v="3.6331718239657616E-3"/>
    <n v="4.0385485168012696E-3"/>
    <n v="4.0385485168012688E-3"/>
    <n v="30.056198087125075"/>
    <n v="47.950699787126979"/>
    <s v="C-Lod-HVAC-ER-All-All-C"/>
    <n v="0"/>
    <n v="4.0385485168012688E-3"/>
    <n v="6.8481284649154681E-5"/>
    <n v="1.9699552187054962E-4"/>
    <n v="3.8423563933808087E-4"/>
    <n v="6.3105400938262026E-4"/>
    <n v="9.6940518066282E-4"/>
    <n v="1.4084844550529708E-3"/>
    <n v="2.022508992512783E-3"/>
    <n v="3.220400171244843E-3"/>
    <n v="4.0385485168012688E-3"/>
    <n v="4.0385485168012688E-3"/>
    <n v="4.0385485168012688E-3"/>
    <n v="4.0385485168012688E-3"/>
    <n v="4.0385485168012688E-3"/>
    <n v="4.0385485168012688E-3"/>
    <n v="4.0385485168012688E-3"/>
    <n v="4.0385485168012688E-3"/>
    <n v="4.0385485168012688E-3"/>
    <n v="4.0385485168012688E-3"/>
    <n v="4.0385485168012688E-3"/>
    <n v="4.0385485168012688E-3"/>
  </r>
  <r>
    <s v="Lost Opportunity"/>
    <x v="4"/>
    <s v="Under $55"/>
    <s v="Under $35"/>
    <s v="DHP"/>
    <s v="Under $55"/>
    <n v="51.076337803840723"/>
    <s v="HVAC"/>
    <s v="COM-DHP-7P_V2"/>
    <s v="Rural"/>
    <s v="SC-New"/>
    <s v="M_Input_Retro"/>
    <s v="No"/>
    <s v="Commercial"/>
    <s v="Hospital"/>
    <s v="DHP-New-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r>
  <r>
    <s v="Lost Opportunity"/>
    <x v="4"/>
    <s v="Under $55"/>
    <s v="Under $35"/>
    <s v="DHP"/>
    <s v="Under $55"/>
    <n v="51.076337803840723"/>
    <s v="HVAC"/>
    <s v="COM-DHP-7P_V2"/>
    <s v="Rural"/>
    <s v="SC-New"/>
    <s v="M_Input_Retro"/>
    <s v="No"/>
    <s v="Commercial"/>
    <s v="Residential Care"/>
    <s v="DHP-New-Residential Care"/>
    <n v="3.8632152572798075E-4"/>
    <n v="7.2857737080091016E-4"/>
    <n v="1.0167426931987479E-3"/>
    <n v="1.2523183527426212E-3"/>
    <n v="1.6343975862081895E-3"/>
    <n v="2.0704220477607178E-3"/>
    <n v="2.7383857886330893E-3"/>
    <n v="3.8042230468398235E-3"/>
    <n v="4.6894140291663311E-3"/>
    <n v="4.6350200539985158E-3"/>
    <n v="5.2120626284624556E-3"/>
    <n v="5.5797675158752499E-3"/>
    <n v="5.6002815554992789E-3"/>
    <n v="5.8845852049328462E-3"/>
    <n v="5.9967991901048743E-3"/>
    <n v="6.2727870510085292E-3"/>
    <n v="6.5333000679409373E-3"/>
    <n v="6.7783382409020944E-3"/>
    <n v="7.0079015698920003E-3"/>
    <n v="7.2219900549106552E-3"/>
    <n v="7.2219900549106535E-3"/>
    <n v="33.111885126209536"/>
    <n v="51.076337803840723"/>
    <s v="C-Hea-HVAC-ER-All-All-C"/>
    <n v="0"/>
    <n v="7.2219900549106535E-3"/>
    <n v="3.8632152572798075E-4"/>
    <n v="1.1148988965288909E-3"/>
    <n v="2.1316415897276388E-3"/>
    <n v="3.38395994247026E-3"/>
    <n v="5.0183575286784493E-3"/>
    <n v="7.0887795764391671E-3"/>
    <n v="7.2219900549106535E-3"/>
    <n v="7.2219900549106535E-3"/>
    <n v="7.2219900549106535E-3"/>
    <n v="7.2219900549106535E-3"/>
    <n v="7.2219900549106535E-3"/>
    <n v="7.2219900549106535E-3"/>
    <n v="7.2219900549106535E-3"/>
    <n v="7.2219900549106535E-3"/>
    <n v="7.2219900549106535E-3"/>
    <n v="7.2219900549106535E-3"/>
    <n v="7.2219900549106535E-3"/>
    <n v="7.2219900549106535E-3"/>
    <n v="7.2219900549106535E-3"/>
    <n v="7.2219900549106535E-3"/>
  </r>
  <r>
    <s v="Lost Opportunity"/>
    <x v="4"/>
    <s v="Under $50"/>
    <s v="Under $30"/>
    <s v="DHP"/>
    <s v="Under $50"/>
    <n v="47.444905846082413"/>
    <s v="HVAC"/>
    <s v="COM-DHP-7P_V2"/>
    <s v="Rural"/>
    <s v="SC-New"/>
    <s v="M_Input_Retro"/>
    <s v="No"/>
    <s v="Commercial"/>
    <s v="Assembly"/>
    <s v="DHP-New-Assembly"/>
    <n v="4.3577186258208247E-4"/>
    <n v="7.8723519757864025E-4"/>
    <n v="7.5325702602971974E-4"/>
    <n v="1.12837462807855E-3"/>
    <n v="2.2376210323037885E-3"/>
    <n v="3.4679583145931282E-3"/>
    <n v="4.7597517749821319E-3"/>
    <n v="6.2024878016542634E-3"/>
    <n v="9.3168926166305524E-3"/>
    <n v="1.1186148094460287E-2"/>
    <n v="1.2772355342208453E-2"/>
    <n v="1.4385966547515313E-2"/>
    <n v="1.4048694657399467E-2"/>
    <n v="1.5293884512178283E-2"/>
    <n v="1.6396871625634232E-2"/>
    <n v="1.5936553396023678E-2"/>
    <n v="1.5282054790831518E-2"/>
    <n v="1.4433375810057752E-2"/>
    <n v="1.3390516453702381E-2"/>
    <n v="1.2153476721765406E-2"/>
    <n v="1.2153476721765401E-2"/>
    <n v="29.557378671621727"/>
    <n v="47.444905846082413"/>
    <s v="C-All-HVAC-ER-All-All-C"/>
    <n v="0"/>
    <n v="1.2153476721765401E-2"/>
    <n v="4.3577186258208247E-4"/>
    <n v="1.2230070601607227E-3"/>
    <n v="1.9762640861904425E-3"/>
    <n v="3.1046387142689928E-3"/>
    <n v="5.3422597465727813E-3"/>
    <n v="8.810218061165909E-3"/>
    <n v="1.2153476721765401E-2"/>
    <n v="1.2153476721765401E-2"/>
    <n v="1.2153476721765401E-2"/>
    <n v="1.2153476721765401E-2"/>
    <n v="1.2153476721765401E-2"/>
    <n v="1.2153476721765401E-2"/>
    <n v="1.2153476721765401E-2"/>
    <n v="1.2153476721765401E-2"/>
    <n v="1.2153476721765401E-2"/>
    <n v="1.2153476721765401E-2"/>
    <n v="1.2153476721765401E-2"/>
    <n v="1.2153476721765401E-2"/>
    <n v="1.2153476721765401E-2"/>
    <n v="1.2153476721765401E-2"/>
  </r>
  <r>
    <s v="Lost Opportunity"/>
    <x v="4"/>
    <s v="Under $50"/>
    <s v="Under $30"/>
    <s v="DHP"/>
    <s v="Under $50"/>
    <n v="47.444905846082413"/>
    <s v="HVAC"/>
    <s v="COM-DHP-7P_V2"/>
    <s v="Rural"/>
    <s v="SC-New"/>
    <s v="M_Input_Retro"/>
    <s v="No"/>
    <s v="Commercial"/>
    <s v="Other"/>
    <s v="DHP-New-Other"/>
    <n v="7.6732839142459246E-4"/>
    <n v="1.7100378692485446E-3"/>
    <n v="2.5875377683998377E-3"/>
    <n v="3.689798764489684E-3"/>
    <n v="4.9571708452537527E-3"/>
    <n v="5.7632027972518785E-3"/>
    <n v="7.5323662737521134E-3"/>
    <n v="9.0884342924284038E-3"/>
    <n v="1.0549894865491797E-2"/>
    <n v="1.0870931570086E-2"/>
    <n v="1.2681846094233439E-2"/>
    <n v="1.258711829822289E-2"/>
    <n v="1.4170159899296101E-2"/>
    <n v="1.4822481435625928E-2"/>
    <n v="1.4727847444843884E-2"/>
    <n v="1.5489804312846786E-2"/>
    <n v="1.6224273727309682E-2"/>
    <n v="1.6931255688232574E-2"/>
    <n v="1.7610750195615466E-2"/>
    <n v="1.8262757249458347E-2"/>
    <n v="1.8262757249458344E-2"/>
    <n v="29.557378671621727"/>
    <n v="47.444905846082413"/>
    <s v="C-All-HVAC-ER-All-All-C"/>
    <n v="0"/>
    <n v="1.8262757249458344E-2"/>
    <n v="7.6732839142459246E-4"/>
    <n v="2.4773662606731371E-3"/>
    <n v="5.0649040290729752E-3"/>
    <n v="8.7547027935626597E-3"/>
    <n v="1.3711873638816412E-2"/>
    <n v="1.8262757249458344E-2"/>
    <n v="1.8262757249458344E-2"/>
    <n v="1.8262757249458344E-2"/>
    <n v="1.8262757249458344E-2"/>
    <n v="1.8262757249458344E-2"/>
    <n v="1.8262757249458344E-2"/>
    <n v="1.8262757249458344E-2"/>
    <n v="1.8262757249458344E-2"/>
    <n v="1.8262757249458344E-2"/>
    <n v="1.8262757249458344E-2"/>
    <n v="1.8262757249458344E-2"/>
    <n v="1.8262757249458344E-2"/>
    <n v="1.8262757249458344E-2"/>
    <n v="1.8262757249458344E-2"/>
    <n v="1.8262757249458344E-2"/>
  </r>
  <r>
    <s v="Discretionary"/>
    <x v="4"/>
    <s v="Under $50"/>
    <s v="Under $30"/>
    <s v="DHP"/>
    <s v="Under $50"/>
    <n v="47.856927293148118"/>
    <s v="HVAC"/>
    <s v="COM-DHP-7P_V2"/>
    <s v="Rural"/>
    <s v="SC-Retro"/>
    <s v="M_Input_Retro"/>
    <s v="No"/>
    <s v="Commercial"/>
    <s v="Large Off"/>
    <s v="DHP-Retro-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r>
  <r>
    <s v="Discretionary"/>
    <x v="4"/>
    <s v="Under $50"/>
    <s v="Under $30"/>
    <s v="DHP"/>
    <s v="Under $50"/>
    <n v="47.856927293148118"/>
    <s v="HVAC"/>
    <s v="COM-DHP-7P_V2"/>
    <s v="Rural"/>
    <s v="SC-Retro"/>
    <s v="M_Input_Retro"/>
    <s v="No"/>
    <s v="Commercial"/>
    <s v="Medium Off"/>
    <s v="DHP-Retro-Medium Off"/>
    <n v="4.5538450776116471E-3"/>
    <n v="7.1367471142241073E-3"/>
    <n v="1.4230673745762873E-2"/>
    <n v="2.4828968017919773E-2"/>
    <n v="3.8506970621569346E-2"/>
    <n v="5.3748029593586481E-2"/>
    <n v="6.8201363369752771E-2"/>
    <n v="7.9329552492917399E-2"/>
    <n v="8.5175530284318471E-2"/>
    <n v="8.4920003693465501E-2"/>
    <n v="7.902089410355953E-2"/>
    <n v="6.8935852493592673E-2"/>
    <n v="5.6600389947386247E-2"/>
    <n v="4.3890457938089898E-2"/>
    <n v="3.2243316415782111E-2"/>
    <n v="2.2502610526574263E-2"/>
    <n v="1.495659970806741E-2"/>
    <n v="9.4891103141452188E-3"/>
    <n v="5.7584948828701315E-3"/>
    <n v="3.3489222518039547E-3"/>
    <n v="0.77742880096761446"/>
    <n v="29.938972450692141"/>
    <n v="47.856927293148118"/>
    <s v="C-LOff-HVAC-ER-All-All-C"/>
    <n v="0"/>
    <n v="0.77742880096761446"/>
    <n v="4.5538450776116471E-3"/>
    <n v="1.1690592191835755E-2"/>
    <n v="2.592126593759863E-2"/>
    <n v="5.0750233955518406E-2"/>
    <n v="8.9257204577087745E-2"/>
    <n v="0.14300523417067423"/>
    <n v="0.211206597540427"/>
    <n v="0.29053615003334443"/>
    <n v="0.37571168031766289"/>
    <n v="0.46063168401112842"/>
    <n v="0.53965257811468792"/>
    <n v="0.60858843060828061"/>
    <n v="0.66518882055566686"/>
    <n v="0.70907927849375674"/>
    <n v="0.74132259490953889"/>
    <n v="0.76382520543611321"/>
    <n v="0.77742880096761446"/>
    <n v="0.77742880096761446"/>
    <n v="0.77742880096761446"/>
    <n v="0.77742880096761446"/>
  </r>
  <r>
    <s v="Discretionary"/>
    <x v="4"/>
    <s v="Under $40"/>
    <s v="Under $25"/>
    <s v="DHP"/>
    <s v="Under $40"/>
    <n v="39.00846074238661"/>
    <s v="HVAC"/>
    <s v="COM-DHP-7P_V2"/>
    <s v="Rural"/>
    <s v="SC-Retro"/>
    <s v="M_Input_Retro"/>
    <s v="No"/>
    <s v="Commercial"/>
    <s v="Small Off"/>
    <s v="DHP-Retro-Small Off"/>
    <n v="8.4796908209992632E-3"/>
    <n v="1.3289299035183406E-2"/>
    <n v="2.6498862276155711E-2"/>
    <n v="4.6233889956322695E-2"/>
    <n v="7.1703626223372438E-2"/>
    <n v="0.10008392148258319"/>
    <n v="0.12699739782308148"/>
    <n v="0.14771913990121432"/>
    <n v="0.15860490421085757"/>
    <n v="0.15812908949822499"/>
    <n v="0.14714438874774849"/>
    <n v="0.12836508613381692"/>
    <n v="0.10539528660328326"/>
    <n v="8.1728189467146092E-2"/>
    <n v="6.004010887275938E-2"/>
    <n v="4.1901991982298603E-2"/>
    <n v="2.7850605169110542E-2"/>
    <n v="1.7669622101529187E-2"/>
    <n v="1.0722862848609477E-2"/>
    <n v="6.2360104032691361E-3"/>
    <n v="1.447646056286797"/>
    <n v="21.221351055777912"/>
    <n v="39.00846074238661"/>
    <s v="C-SOff-HVAC-ER-All-All-C"/>
    <n v="0"/>
    <n v="1.447646056286797"/>
    <n v="8.4796908209992632E-3"/>
    <n v="2.1768989856182669E-2"/>
    <n v="4.8267852132338376E-2"/>
    <n v="9.4501742088661078E-2"/>
    <n v="0.16620536831203353"/>
    <n v="0.26628928979461675"/>
    <n v="0.39328668761769825"/>
    <n v="0.54100582751891257"/>
    <n v="0.69961073172977017"/>
    <n v="0.85773982122799519"/>
    <n v="1.0048842099757436"/>
    <n v="1.1332492961095606"/>
    <n v="1.2386445827128438"/>
    <n v="1.3203727721799898"/>
    <n v="1.3804128810527492"/>
    <n v="1.4223148730350479"/>
    <n v="1.447646056286797"/>
    <n v="1.447646056286797"/>
    <n v="1.447646056286797"/>
    <n v="1.447646056286797"/>
  </r>
  <r>
    <s v="Discretionary"/>
    <x v="4"/>
    <s v="Under $45"/>
    <s v="Under $25"/>
    <s v="DHP"/>
    <s v="Under $45"/>
    <n v="42.650817796795174"/>
    <s v="HVAC"/>
    <s v="COM-DHP-7P_V2"/>
    <s v="Rural"/>
    <s v="SC-Retro"/>
    <s v="M_Input_Retro"/>
    <s v="No"/>
    <s v="Commercial"/>
    <s v="XLarge Ret"/>
    <s v="DHP-Retro-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Discretionary"/>
    <x v="4"/>
    <s v="Under $45"/>
    <s v="Under $25"/>
    <s v="DHP"/>
    <s v="Under $45"/>
    <n v="42.650817796795174"/>
    <s v="HVAC"/>
    <s v="COM-DHP-7P_V2"/>
    <s v="Rural"/>
    <s v="SC-Retro"/>
    <s v="M_Input_Retro"/>
    <s v="No"/>
    <s v="Commercial"/>
    <s v="Large Ret"/>
    <s v="DHP-Retro-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Discretionary"/>
    <x v="4"/>
    <s v="Under $45"/>
    <s v="Under $25"/>
    <s v="DHP"/>
    <s v="Under $45"/>
    <n v="42.650817796795174"/>
    <s v="HVAC"/>
    <s v="COM-DHP-7P_V2"/>
    <s v="Rural"/>
    <s v="SC-Retro"/>
    <s v="M_Input_Retro"/>
    <s v="No"/>
    <s v="Commercial"/>
    <s v="Medium Ret"/>
    <s v="DHP-Retro-Medium Ret"/>
    <n v="4.7735928533011686E-3"/>
    <n v="7.4691281197449121E-3"/>
    <n v="1.4869540260788178E-2"/>
    <n v="2.5901995657279967E-2"/>
    <n v="4.0106650075732275E-2"/>
    <n v="5.5891023279537454E-2"/>
    <n v="7.0806813092211124E-2"/>
    <n v="8.2227952043984781E-2"/>
    <n v="8.8145834500319514E-2"/>
    <n v="8.774036366161804E-2"/>
    <n v="8.1514307456189705E-2"/>
    <n v="7.0996923936654743E-2"/>
    <n v="5.8199101953626188E-2"/>
    <n v="4.5057744732497441E-2"/>
    <n v="3.3047721447062785E-2"/>
    <n v="2.3026991349884323E-2"/>
    <n v="1.5280385124549855E-2"/>
    <n v="9.6787362525064796E-3"/>
    <n v="5.8639249943325438E-3"/>
    <n v="3.4045930993818231E-3"/>
    <n v="0.79035239758380926"/>
    <n v="24.838551372219744"/>
    <n v="42.650817796795174"/>
    <s v="C-Ret-HVAC-ER-All-All-C"/>
    <n v="0"/>
    <n v="0.79035239758380926"/>
    <n v="4.7735928533011686E-3"/>
    <n v="1.224272097304608E-2"/>
    <n v="2.7112261233834256E-2"/>
    <n v="5.301425689111422E-2"/>
    <n v="9.3120906966846495E-2"/>
    <n v="0.14901193024638396"/>
    <n v="0.21981874333859508"/>
    <n v="0.30204669538257989"/>
    <n v="0.39019252988289943"/>
    <n v="0.47793289354451746"/>
    <n v="0.55944720100070722"/>
    <n v="0.63044412493736202"/>
    <n v="0.68864322689098822"/>
    <n v="0.73370097162348569"/>
    <n v="0.76674869307054849"/>
    <n v="0.78977568442043278"/>
    <n v="0.79035239758380926"/>
    <n v="0.79035239758380926"/>
    <n v="0.79035239758380926"/>
    <n v="0.79035239758380926"/>
  </r>
  <r>
    <s v="Discretionary"/>
    <x v="4"/>
    <s v="Under $45"/>
    <s v="Under $25"/>
    <s v="DHP"/>
    <s v="Under $45"/>
    <n v="42.650817796795174"/>
    <s v="HVAC"/>
    <s v="COM-DHP-7P_V2"/>
    <s v="Rural"/>
    <s v="SC-Retro"/>
    <s v="M_Input_Retro"/>
    <s v="No"/>
    <s v="Commercial"/>
    <s v="Small Ret"/>
    <s v="DHP-Retro-Small Ret"/>
    <n v="7.0265799520796103E-3"/>
    <n v="1.0994323881103428E-2"/>
    <n v="2.1887499982500707E-2"/>
    <n v="3.8126930594517112E-2"/>
    <n v="5.9035739332550276E-2"/>
    <n v="8.226984490426871E-2"/>
    <n v="0.10422542278617526"/>
    <n v="0.12103698348158527"/>
    <n v="0.12974792207738295"/>
    <n v="0.12915108163582703"/>
    <n v="0.11998652088294884"/>
    <n v="0.10450526002602625"/>
    <n v="8.5667264801099416E-2"/>
    <n v="6.6323596409011254E-2"/>
    <n v="4.8645216321969456E-2"/>
    <n v="3.3895013828821749E-2"/>
    <n v="2.2492250821510008E-2"/>
    <n v="1.4246798209088378E-2"/>
    <n v="8.6315148928508851E-3"/>
    <n v="5.0114549674175161E-3"/>
    <n v="1.16337410470605"/>
    <n v="24.838551372219744"/>
    <n v="42.650817796795174"/>
    <s v="C-Ret-HVAC-ER-All-All-C"/>
    <n v="0"/>
    <n v="1.16337410470605"/>
    <n v="7.0265799520796103E-3"/>
    <n v="1.8020903833183038E-2"/>
    <n v="3.9908403815683745E-2"/>
    <n v="7.8035334410200857E-2"/>
    <n v="0.13707107374275113"/>
    <n v="0.21934091864701982"/>
    <n v="0.32356634143319507"/>
    <n v="0.44460332491478033"/>
    <n v="0.57435124699216322"/>
    <n v="0.70350232862799023"/>
    <n v="0.82348884951093904"/>
    <n v="0.92799410953696526"/>
    <n v="1.0136613743380647"/>
    <n v="1.0799849707470759"/>
    <n v="1.1286301870690454"/>
    <n v="1.162525200897867"/>
    <n v="1.16337410470605"/>
    <n v="1.16337410470605"/>
    <n v="1.16337410470605"/>
    <n v="1.16337410470605"/>
  </r>
  <r>
    <s v="Discretionary"/>
    <x v="4"/>
    <s v="Under $45"/>
    <s v="Under $30"/>
    <s v="DHP"/>
    <s v="Under $45"/>
    <n v="44.159112123977252"/>
    <s v="HVAC"/>
    <s v="COM-DHP-7P_V2"/>
    <s v="Rural"/>
    <s v="SC-Retro"/>
    <s v="M_Input_Retro"/>
    <s v="No"/>
    <s v="Commercial"/>
    <s v="School K-12"/>
    <s v="DHP-Retro-School K-12"/>
    <n v="2.3033847545590877E-5"/>
    <n v="3.605862137903684E-5"/>
    <n v="7.1821562062765568E-5"/>
    <n v="1.2517241390203943E-4"/>
    <n v="1.9391432200784159E-4"/>
    <n v="2.7036698260265302E-4"/>
    <n v="3.4269260833052296E-4"/>
    <n v="3.9816883007576237E-4"/>
    <n v="4.2703913309340938E-4"/>
    <n v="4.2528827264772635E-4"/>
    <n v="3.9530828468121315E-4"/>
    <n v="3.4447658062476721E-4"/>
    <n v="2.8252348076581623E-4"/>
    <n v="2.1883954905141517E-4"/>
    <n v="1.6058906824233002E-4"/>
    <n v="1.119514571437751E-4"/>
    <n v="7.4327044345279735E-5"/>
    <n v="4.7103498863300014E-5"/>
    <n v="2.8552677091142682E-5"/>
    <n v="1.6586301212841484E-5"/>
    <n v="3.8503934384983424E-3"/>
    <n v="26.374797608153351"/>
    <n v="44.159112123977252"/>
    <s v="C-Sch-HVAC-ER-All-All-C"/>
    <n v="0"/>
    <n v="3.8503934384983424E-3"/>
    <n v="2.3033847545590877E-5"/>
    <n v="5.9092468924627721E-5"/>
    <n v="1.309140309873933E-4"/>
    <n v="2.5608644488943274E-4"/>
    <n v="4.500007668972743E-4"/>
    <n v="7.2036774949992737E-4"/>
    <n v="1.0630603578304504E-3"/>
    <n v="1.4612291879062128E-3"/>
    <n v="1.8882683209996221E-3"/>
    <n v="2.3135565936473483E-3"/>
    <n v="2.7088648783285614E-3"/>
    <n v="3.0533414589533287E-3"/>
    <n v="3.335864939719145E-3"/>
    <n v="3.5547044887705602E-3"/>
    <n v="3.7152935570128904E-3"/>
    <n v="3.8272450141566654E-3"/>
    <n v="3.8503934384983424E-3"/>
    <n v="3.8503934384983424E-3"/>
    <n v="3.8503934384983424E-3"/>
    <n v="3.8503934384983424E-3"/>
  </r>
  <r>
    <s v="Discretionary"/>
    <x v="4"/>
    <s v="Under $50"/>
    <s v="Under $35"/>
    <s v="DHP"/>
    <s v="Under $50"/>
    <n v="49.540014857107259"/>
    <s v="HVAC"/>
    <s v="COM-DHP-7P_V2"/>
    <s v="Rural"/>
    <s v="SC-Retro"/>
    <s v="M_Input_Retro"/>
    <s v="No"/>
    <s v="Commercial"/>
    <s v="University"/>
    <s v="DHP-Retro-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r>
  <r>
    <s v="Discretionary"/>
    <x v="4"/>
    <s v="Under $55"/>
    <s v="Under $35"/>
    <s v="DHP"/>
    <s v="Under $55"/>
    <n v="50.202520372659379"/>
    <s v="HVAC"/>
    <s v="COM-DHP-7P_V2"/>
    <s v="Rural"/>
    <s v="SC-Retro"/>
    <s v="M_Input_Retro"/>
    <s v="No"/>
    <s v="Commercial"/>
    <s v="Warehouse"/>
    <s v="DHP-Retro-Warehouse"/>
    <n v="4.7881019267776169E-4"/>
    <n v="7.4986039313405535E-4"/>
    <n v="1.4941718193589189E-3"/>
    <n v="2.60512592134776E-3"/>
    <n v="4.0374241529047578E-3"/>
    <n v="5.6314799569546102E-3"/>
    <n v="7.1408189759631195E-3"/>
    <n v="8.3001309367107326E-3"/>
    <n v="8.9055297178021967E-3"/>
    <n v="8.8725792578463279E-3"/>
    <n v="8.2504340002861522E-3"/>
    <n v="7.1924189701744485E-3"/>
    <n v="5.9012528399874807E-3"/>
    <n v="4.5728808257063025E-3"/>
    <n v="3.3570240175324656E-3"/>
    <n v="2.3412221200673077E-3"/>
    <n v="1.5550182852412657E-3"/>
    <n v="9.8586843330881525E-4"/>
    <n v="5.9784855931017153E-4"/>
    <n v="3.474352522956709E-4"/>
    <n v="8.0654655825648569E-2"/>
    <n v="32.266782445677791"/>
    <n v="50.202520372659379"/>
    <s v="C-War-HVAC-ER-All-All-C"/>
    <n v="0"/>
    <n v="8.0654655825648569E-2"/>
    <n v="4.7881019267776169E-4"/>
    <n v="1.2286705858118171E-3"/>
    <n v="2.722842405170736E-3"/>
    <n v="5.327968326518496E-3"/>
    <n v="9.3653924794232547E-3"/>
    <n v="1.4996872436377866E-2"/>
    <n v="2.2137691412340985E-2"/>
    <n v="3.0437822349051718E-2"/>
    <n v="3.9343352066853916E-2"/>
    <n v="4.8215931324700242E-2"/>
    <n v="5.6466365324986396E-2"/>
    <n v="6.365878429516085E-2"/>
    <n v="6.9560037135148328E-2"/>
    <n v="7.4132917960854625E-2"/>
    <n v="7.7489941978387086E-2"/>
    <n v="7.9831164098454394E-2"/>
    <n v="8.0654655825648569E-2"/>
    <n v="8.0654655825648569E-2"/>
    <n v="8.0654655825648569E-2"/>
    <n v="8.0654655825648569E-2"/>
  </r>
  <r>
    <s v="Discretionary"/>
    <x v="4"/>
    <s v="Under $50"/>
    <s v="Under $30"/>
    <s v="DHP"/>
    <s v="Under $50"/>
    <n v="46.951179346605507"/>
    <s v="HVAC"/>
    <s v="COM-DHP-7P_V2"/>
    <s v="Rural"/>
    <s v="SC-Retro"/>
    <s v="M_Input_Retro"/>
    <s v="No"/>
    <s v="Commercial"/>
    <s v="Supermarket"/>
    <s v="DHP-Retro-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r>
  <r>
    <s v="Discretionary"/>
    <x v="4"/>
    <s v="Under $50"/>
    <s v="Under $30"/>
    <s v="DHP"/>
    <s v="Under $50"/>
    <n v="46.951179346605507"/>
    <s v="HVAC"/>
    <s v="COM-DHP-7P_V2"/>
    <s v="Rural"/>
    <s v="SC-Retro"/>
    <s v="M_Input_Retro"/>
    <s v="No"/>
    <s v="Commercial"/>
    <s v="MiniMart"/>
    <s v="DHP-Retro-MiniMart"/>
    <n v="3.208351298726209E-4"/>
    <n v="5.0194263985685675E-4"/>
    <n v="9.991469411934652E-4"/>
    <n v="1.7402541933543066E-3"/>
    <n v="2.6942847455403815E-3"/>
    <n v="3.7541948101580003E-3"/>
    <n v="4.7555136499233455E-3"/>
    <n v="5.5219122297449933E-3"/>
    <n v="5.9186064043298707E-3"/>
    <n v="5.8906705821014345E-3"/>
    <n v="5.4720088424903279E-3"/>
    <n v="4.7654083406595462E-3"/>
    <n v="3.9059305050636955E-3"/>
    <n v="3.0236068435065106E-3"/>
    <n v="2.2174050457301237E-3"/>
    <n v="1.5448572257399889E-3"/>
    <n v="1.0250206129792641E-3"/>
    <n v="6.4917771468997855E-4"/>
    <n v="3.9325974724326891E-4"/>
    <n v="2.2829790787214001E-4"/>
    <n v="5.2997757318745495E-2"/>
    <n v="29.089340461498093"/>
    <n v="46.951179346605507"/>
    <s v="C-Gro-HVAC-ER-All-All-C"/>
    <n v="0"/>
    <n v="5.2997757318745495E-2"/>
    <n v="3.208351298726209E-4"/>
    <n v="8.2277776972947765E-4"/>
    <n v="1.8219247109229428E-3"/>
    <n v="3.5621789042772495E-3"/>
    <n v="6.2564636498176306E-3"/>
    <n v="1.0010658459975631E-2"/>
    <n v="1.4766172109898976E-2"/>
    <n v="2.0288084339643971E-2"/>
    <n v="2.6206690743973842E-2"/>
    <n v="3.2097361326075276E-2"/>
    <n v="3.7569370168565604E-2"/>
    <n v="4.2334778509225152E-2"/>
    <n v="4.6240709014288846E-2"/>
    <n v="4.9264315857795359E-2"/>
    <n v="5.1481720903525485E-2"/>
    <n v="5.2997757318745495E-2"/>
    <n v="5.2997757318745495E-2"/>
    <n v="5.2997757318745495E-2"/>
    <n v="5.2997757318745495E-2"/>
    <n v="5.2997757318745495E-2"/>
  </r>
  <r>
    <s v="Discretionary"/>
    <x v="4"/>
    <s v="Under $40"/>
    <s v="Under $25"/>
    <s v="DHP"/>
    <s v="Under $40"/>
    <n v="38.013897579799192"/>
    <s v="HVAC"/>
    <s v="COM-DHP-7P_V2"/>
    <s v="Rural"/>
    <s v="SC-Retro"/>
    <s v="M_Input_Retro"/>
    <s v="No"/>
    <s v="Commercial"/>
    <s v="Restaurant"/>
    <s v="DHP-Retro-Restaurant"/>
    <n v="4.3272243698977848E-4"/>
    <n v="6.7698896450078892E-4"/>
    <n v="1.3475871531766906E-3"/>
    <n v="2.3471464481739693E-3"/>
    <n v="3.6338834263489155E-3"/>
    <n v="5.0634240952071663E-3"/>
    <n v="6.413940569880823E-3"/>
    <n v="7.4476112321228173E-3"/>
    <n v="7.982647623038519E-3"/>
    <n v="7.9449695262577731E-3"/>
    <n v="7.380304652087593E-3"/>
    <n v="6.4272859123635142E-3"/>
    <n v="5.2680757482353032E-3"/>
    <n v="4.0780525572139403E-3"/>
    <n v="2.990697794106034E-3"/>
    <n v="2.08360719036249E-3"/>
    <n v="1.3824839499005088E-3"/>
    <n v="8.7557046153777468E-4"/>
    <n v="5.3040424926239843E-4"/>
    <n v="3.0791399649197438E-4"/>
    <n v="7.1480073616207437E-2"/>
    <n v="20.208276336298194"/>
    <n v="38.013897579799192"/>
    <s v="C-Res-HVAC-ER-All-All-C"/>
    <n v="0"/>
    <n v="7.1480073616207437E-2"/>
    <n v="4.3272243698977848E-4"/>
    <n v="1.1097114014905673E-3"/>
    <n v="2.457298554667258E-3"/>
    <n v="4.8044450028412273E-3"/>
    <n v="8.4383284291901436E-3"/>
    <n v="1.3501752524397309E-2"/>
    <n v="1.9915693094278132E-2"/>
    <n v="2.7363304326400949E-2"/>
    <n v="3.5345951949439472E-2"/>
    <n v="4.3290921475697242E-2"/>
    <n v="5.0671226127784838E-2"/>
    <n v="5.7098512040148354E-2"/>
    <n v="6.2366587788383658E-2"/>
    <n v="6.6444640345597605E-2"/>
    <n v="6.9435338139703637E-2"/>
    <n v="7.1480073616207437E-2"/>
    <n v="7.1480073616207437E-2"/>
    <n v="7.1480073616207437E-2"/>
    <n v="7.1480073616207437E-2"/>
    <n v="7.1480073616207437E-2"/>
  </r>
  <r>
    <s v="Discretionary"/>
    <x v="4"/>
    <s v="Under $50"/>
    <s v="Under $35"/>
    <s v="DHP"/>
    <s v="Under $50"/>
    <n v="47.950699787126979"/>
    <s v="HVAC"/>
    <s v="COM-DHP-7P_V2"/>
    <s v="Rural"/>
    <s v="SC-Retro"/>
    <s v="M_Input_Retro"/>
    <s v="No"/>
    <s v="Commercial"/>
    <s v="Lodging"/>
    <s v="DHP-Retro-Lodging"/>
    <n v="1.8802526708590226E-3"/>
    <n v="2.948489277368896E-3"/>
    <n v="5.8828258062064223E-3"/>
    <n v="1.0270237292475176E-2"/>
    <n v="1.5937582457958357E-2"/>
    <n v="2.225906516408295E-2"/>
    <n v="2.8261727973422569E-2"/>
    <n v="3.2892883130667426E-2"/>
    <n v="3.5338089458165634E-2"/>
    <n v="3.5253278043466035E-2"/>
    <n v="3.2824092164417645E-2"/>
    <n v="2.8652150050320117E-2"/>
    <n v="2.353925814487004E-2"/>
    <n v="1.8264371941917407E-2"/>
    <n v="1.3425659173136633E-2"/>
    <n v="9.3754063137847388E-3"/>
    <n v="6.23523413758258E-3"/>
    <n v="3.9583074359237046E-3"/>
    <n v="2.4035800188988822E-3"/>
    <n v="1.3986907150901897E-3"/>
    <n v="0.32469623472786324"/>
    <n v="30.056198087125075"/>
    <n v="47.950699787126979"/>
    <s v="C-Lod-HVAC-ER-All-All-C"/>
    <n v="0"/>
    <n v="0.32469623472786324"/>
    <n v="1.8802526708590226E-3"/>
    <n v="4.828741948227919E-3"/>
    <n v="1.0711567754434341E-2"/>
    <n v="2.0981805046909517E-2"/>
    <n v="3.6919387504867875E-2"/>
    <n v="5.9178452668950825E-2"/>
    <n v="8.7440180642373397E-2"/>
    <n v="0.12033306377304082"/>
    <n v="0.15567115323120645"/>
    <n v="0.19092443127467248"/>
    <n v="0.22374852343909013"/>
    <n v="0.25240067348941025"/>
    <n v="0.27593993163428032"/>
    <n v="0.29420430357619776"/>
    <n v="0.30762996274933441"/>
    <n v="0.31700536906311916"/>
    <n v="0.32324060320070175"/>
    <n v="0.32469623472786324"/>
    <n v="0.32469623472786324"/>
    <n v="0.32469623472786324"/>
  </r>
  <r>
    <s v="Discretionary"/>
    <x v="4"/>
    <s v="Under $55"/>
    <s v="Under $35"/>
    <s v="DHP"/>
    <s v="Under $55"/>
    <n v="51.076337803840723"/>
    <s v="HVAC"/>
    <s v="COM-DHP-7P_V2"/>
    <s v="Rural"/>
    <s v="SC-Retro"/>
    <s v="M_Input_Retro"/>
    <s v="No"/>
    <s v="Commercial"/>
    <s v="Hospital"/>
    <s v="DHP-Retro-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r>
  <r>
    <s v="Discretionary"/>
    <x v="4"/>
    <s v="Under $55"/>
    <s v="Under $35"/>
    <s v="DHP"/>
    <s v="Under $55"/>
    <n v="51.076337803840723"/>
    <s v="HVAC"/>
    <s v="COM-DHP-7P_V2"/>
    <s v="Rural"/>
    <s v="SC-Retro"/>
    <s v="M_Input_Retro"/>
    <s v="No"/>
    <s v="Commercial"/>
    <s v="Residential Care"/>
    <s v="DHP-Retro-Residential Care"/>
    <n v="2.3181075583895406E-3"/>
    <n v="3.6351046780200638E-3"/>
    <n v="7.2527608535856341E-3"/>
    <n v="1.2661869898189805E-2"/>
    <n v="1.9648971082897565E-2"/>
    <n v="2.7442538973218029E-2"/>
    <n v="3.484304330141387E-2"/>
    <n v="4.0552656663738897E-2"/>
    <n v="4.3567278771418666E-2"/>
    <n v="4.3462717302367261E-2"/>
    <n v="4.0467846328785514E-2"/>
    <n v="3.5324383060396841E-2"/>
    <n v="2.9020850798513294E-2"/>
    <n v="2.2517600588464255E-2"/>
    <n v="1.6552095624143583E-2"/>
    <n v="1.1558659416251902E-2"/>
    <n v="7.6872345970688972E-3"/>
    <n v="4.8800794317990052E-3"/>
    <n v="2.9633022706772876E-3"/>
    <n v="1.7244041552237444E-3"/>
    <n v="0.40030832428463498"/>
    <n v="33.111885126209536"/>
    <n v="51.076337803840723"/>
    <s v="C-Hea-HVAC-ER-All-All-C"/>
    <n v="0"/>
    <n v="0.40030832428463498"/>
    <n v="2.3181075583895406E-3"/>
    <n v="5.9532122364096048E-3"/>
    <n v="1.320597308999524E-2"/>
    <n v="2.5867842988185043E-2"/>
    <n v="4.5516814071082608E-2"/>
    <n v="7.2959353044300637E-2"/>
    <n v="0.10780239634571451"/>
    <n v="0.1483550530094534"/>
    <n v="0.19192233178087206"/>
    <n v="0.23538504908323932"/>
    <n v="0.27585289541202485"/>
    <n v="0.31117727847242171"/>
    <n v="0.34019812927093501"/>
    <n v="0.36271572985939926"/>
    <n v="0.37926782548354282"/>
    <n v="0.39082648489979471"/>
    <n v="0.39851371949686359"/>
    <n v="0.40030832428463498"/>
    <n v="0.40030832428463498"/>
    <n v="0.40030832428463498"/>
  </r>
  <r>
    <s v="Discretionary"/>
    <x v="4"/>
    <s v="Under $50"/>
    <s v="Under $30"/>
    <s v="DHP"/>
    <s v="Under $50"/>
    <n v="47.444905846082413"/>
    <s v="HVAC"/>
    <s v="COM-DHP-7P_V2"/>
    <s v="Rural"/>
    <s v="SC-Retro"/>
    <s v="M_Input_Retro"/>
    <s v="No"/>
    <s v="Commercial"/>
    <s v="Assembly"/>
    <s v="DHP-Retro-Assembly"/>
    <n v="6.613036766720321E-3"/>
    <n v="1.0348440724279135E-2"/>
    <n v="2.0604021440459076E-2"/>
    <n v="3.5895261612460053E-2"/>
    <n v="5.558655128241001E-2"/>
    <n v="7.747201413791871E-2"/>
    <n v="9.8158356589346629E-2"/>
    <n v="0.11400427822324614"/>
    <n v="0.12222299279969097"/>
    <n v="0.12167461897199636"/>
    <n v="0.11305345848055046"/>
    <n v="9.8477947134730001E-2"/>
    <n v="8.0735619515697812E-2"/>
    <n v="6.2512633324403197E-2"/>
    <n v="4.5855275771952496E-2"/>
    <n v="3.1954676904258836E-2"/>
    <n v="2.1207107178767368E-2"/>
    <n v="1.3434334086321413E-2"/>
    <n v="8.1402308105447633E-3"/>
    <n v="4.7267738425211241E-3"/>
    <n v="1.0972873792029136"/>
    <n v="29.557378671621727"/>
    <n v="47.444905846082413"/>
    <s v="C-All-HVAC-ER-All-All-C"/>
    <n v="0"/>
    <n v="1.0972873792029136"/>
    <n v="6.613036766720321E-3"/>
    <n v="1.6961477490999455E-2"/>
    <n v="3.7565498931458531E-2"/>
    <n v="7.3460760543918591E-2"/>
    <n v="0.12904731182632861"/>
    <n v="0.20651932596424732"/>
    <n v="0.30467768255359395"/>
    <n v="0.41868196077684011"/>
    <n v="0.54090495357653112"/>
    <n v="0.66257957254852751"/>
    <n v="0.77563303102907799"/>
    <n v="0.87411097816380801"/>
    <n v="0.95484659767950586"/>
    <n v="1.017359231003909"/>
    <n v="1.0632145067758616"/>
    <n v="1.0951691836801205"/>
    <n v="1.0972873792029136"/>
    <n v="1.0972873792029136"/>
    <n v="1.0972873792029136"/>
    <n v="1.0972873792029136"/>
  </r>
  <r>
    <s v="Discretionary"/>
    <x v="4"/>
    <s v="Under $50"/>
    <s v="Under $30"/>
    <s v="DHP"/>
    <s v="Under $50"/>
    <n v="47.444905846082413"/>
    <s v="HVAC"/>
    <s v="COM-DHP-7P_V2"/>
    <s v="Rural"/>
    <s v="SC-Retro"/>
    <s v="M_Input_Retro"/>
    <s v="No"/>
    <s v="Commercial"/>
    <s v="Other"/>
    <s v="DHP-Retro-Other"/>
    <n v="3.6499413463344016E-3"/>
    <n v="5.6857326921367479E-3"/>
    <n v="1.1269122195815036E-2"/>
    <n v="1.9543475168092232E-2"/>
    <n v="3.0127352720234615E-2"/>
    <n v="4.1798689164053479E-2"/>
    <n v="5.2719546678370754E-2"/>
    <n v="6.095258255130967E-2"/>
    <n v="6.5050471562836137E-2"/>
    <n v="6.4465017318770607E-2"/>
    <n v="5.962584335204163E-2"/>
    <n v="5.1703059416639031E-2"/>
    <n v="4.2195779196849977E-2"/>
    <n v="3.2523568920949833E-2"/>
    <n v="2.3749052379434706E-2"/>
    <n v="1.6474717635613791E-2"/>
    <n v="1.0883399070415566E-2"/>
    <n v="6.8623246684503389E-3"/>
    <n v="4.1384303912331798E-3"/>
    <n v="2.3915462625685078E-3"/>
    <n v="0.55518068308862467"/>
    <n v="29.557378671621727"/>
    <n v="47.444905846082413"/>
    <s v="C-All-HVAC-ER-All-All-C"/>
    <n v="0"/>
    <n v="0.55518068308862467"/>
    <n v="3.6499413463344016E-3"/>
    <n v="9.3356740384711485E-3"/>
    <n v="2.0604796234286182E-2"/>
    <n v="4.0148271402378415E-2"/>
    <n v="7.0275624122613026E-2"/>
    <n v="0.1120743132866665"/>
    <n v="0.16479385996503726"/>
    <n v="0.22574644251634693"/>
    <n v="0.29079691407918307"/>
    <n v="0.3552619313979537"/>
    <n v="0.41488777474999533"/>
    <n v="0.46659083416663438"/>
    <n v="0.50878661336348441"/>
    <n v="0.54131018228443428"/>
    <n v="0.55518068308862467"/>
    <n v="0.55518068308862467"/>
    <n v="0.55518068308862467"/>
    <n v="0.55518068308862467"/>
    <n v="0.55518068308862467"/>
    <n v="0.55518068308862467"/>
  </r>
  <r>
    <s v="Lost Opportunity"/>
    <x v="1"/>
    <s v="Under $25"/>
    <s v="Under $15"/>
    <s v="ECM-VAV"/>
    <s v="Under $25"/>
    <n v="21.306650029611351"/>
    <s v="Motors/Drives"/>
    <s v="COM-ECM-VAV-7P_V4"/>
    <s v="Rural"/>
    <s v="SC-New"/>
    <s v="M_Input_New"/>
    <s v="No"/>
    <s v="Commercial"/>
    <s v="Large Off"/>
    <s v="ECM-VAV-NEW-Large Off"/>
    <n v="1.6654762448950239E-3"/>
    <n v="2.5873907338814636E-3"/>
    <n v="5.2161618595716287E-3"/>
    <n v="6.0995849412351436E-3"/>
    <n v="7.2365220533557994E-3"/>
    <n v="9.7086356223848799E-3"/>
    <n v="1.0876966762225229E-2"/>
    <n v="1.269599423739598E-2"/>
    <n v="1.4647140501729964E-2"/>
    <n v="1.4338981522348672E-2"/>
    <n v="1.6517816296655243E-2"/>
    <n v="1.6040785576093695E-2"/>
    <n v="1.6765950999984857E-2"/>
    <n v="1.5318770896339862E-2"/>
    <n v="1.5451960065990197E-2"/>
    <n v="1.6725830337193336E-2"/>
    <n v="1.7835385740483371E-2"/>
    <n v="1.8944220729117237E-2"/>
    <n v="2.0052771615831869E-2"/>
    <n v="2.1161216455675948E-2"/>
    <n v="0.25988756319238937"/>
    <n v="11.516346267055766"/>
    <n v="21.306650029611351"/>
    <s v="C-Off-HVAC-Vent-All-All-E"/>
    <s v="C-LOff-HVAC-ER-All-All-C"/>
    <n v="0.25988756319238937"/>
    <n v="1.6654762448950239E-3"/>
    <n v="4.2528669787764879E-3"/>
    <n v="9.4690288383481175E-3"/>
    <n v="1.5568613779583261E-2"/>
    <n v="2.2805135832939062E-2"/>
    <n v="3.2513771455323942E-2"/>
    <n v="4.3390738217549171E-2"/>
    <n v="5.6086732454945151E-2"/>
    <n v="7.0733872956675117E-2"/>
    <n v="8.5072854479023796E-2"/>
    <n v="0.10159067077567904"/>
    <n v="0.11763145635177275"/>
    <n v="0.13439740735175759"/>
    <n v="0.14971617824809746"/>
    <n v="0.16516813831408766"/>
    <n v="0.18189396865128099"/>
    <n v="0.19972935439176437"/>
    <n v="0.21867357512088159"/>
    <n v="0.23872634673671345"/>
    <n v="0.25988756319238937"/>
  </r>
  <r>
    <s v="Lost Opportunity"/>
    <x v="1"/>
    <s v="Under $25"/>
    <s v="Under $15"/>
    <s v="ECM-VAV"/>
    <s v="Under $25"/>
    <n v="21.306650029611351"/>
    <s v="Motors/Drives"/>
    <s v="COM-ECM-VAV-7P_V4"/>
    <s v="Rural"/>
    <s v="SC-New"/>
    <s v="M_Input_New"/>
    <s v="No"/>
    <s v="Commercial"/>
    <s v="Medium Off"/>
    <s v="ECM-VAV-NEW-Medium Off"/>
    <n v="1.4195877444466936E-4"/>
    <n v="1.993934561193536E-4"/>
    <n v="4.5744923412232679E-4"/>
    <n v="5.3337509009938639E-4"/>
    <n v="6.2024046050435891E-4"/>
    <n v="8.552577107441738E-4"/>
    <n v="9.593311164478736E-4"/>
    <n v="1.0984979038584522E-3"/>
    <n v="1.23490308375567E-3"/>
    <n v="1.2442544031581026E-3"/>
    <n v="1.4699664040826487E-3"/>
    <n v="1.3837162112082574E-3"/>
    <n v="1.5018634851871413E-3"/>
    <n v="1.2814501332078451E-3"/>
    <n v="1.3185066516506689E-3"/>
    <n v="1.4750839935587417E-3"/>
    <n v="1.6176473702914508E-3"/>
    <n v="1.7601495218132373E-3"/>
    <n v="1.9026266440711826E-3"/>
    <n v="2.0450941399830797E-3"/>
    <n v="2.3100765788308622E-2"/>
    <n v="11.516346267055765"/>
    <n v="21.306650029611351"/>
    <s v="C-Off-HVAC-Vent-All-All-E"/>
    <s v="C-LOff-HVAC-ER-All-All-C"/>
    <n v="2.3100765788308622E-2"/>
    <n v="1.4195877444466936E-4"/>
    <n v="3.4135223056402296E-4"/>
    <n v="7.9880146468634975E-4"/>
    <n v="1.332176554785736E-3"/>
    <n v="1.9524170152900948E-3"/>
    <n v="2.8076747260342688E-3"/>
    <n v="3.7670058424821426E-3"/>
    <n v="4.8655037463405945E-3"/>
    <n v="6.1004068300962644E-3"/>
    <n v="7.3446612332543669E-3"/>
    <n v="8.814627637337015E-3"/>
    <n v="1.0198343848545273E-2"/>
    <n v="1.1700207333732414E-2"/>
    <n v="1.298165746694026E-2"/>
    <n v="1.4300164118590929E-2"/>
    <n v="1.577524811214967E-2"/>
    <n v="1.739289548244112E-2"/>
    <n v="1.9153045004254358E-2"/>
    <n v="2.1055671648325541E-2"/>
    <n v="2.3100765788308622E-2"/>
  </r>
  <r>
    <s v="Lost Opportunity"/>
    <x v="1"/>
    <s v="Under $5"/>
    <s v="Under $5"/>
    <s v="ECM-VAV"/>
    <s v="Under $5"/>
    <n v="0"/>
    <s v="Motors/Drives"/>
    <s v="COM-ECM-VAV-7P_V4"/>
    <s v="Rural"/>
    <s v="SC-New"/>
    <s v="M_Input_New"/>
    <s v="No"/>
    <s v="Commercial"/>
    <s v="Small Off"/>
    <s v="ECM-VAV-NEW-Small Off"/>
    <n v="0"/>
    <n v="0"/>
    <n v="0"/>
    <n v="0"/>
    <n v="0"/>
    <n v="0"/>
    <n v="0"/>
    <n v="0"/>
    <n v="0"/>
    <n v="0"/>
    <n v="0"/>
    <n v="0"/>
    <n v="0"/>
    <n v="0"/>
    <n v="0"/>
    <n v="0"/>
    <n v="0"/>
    <n v="0"/>
    <n v="0"/>
    <n v="0"/>
    <n v="0"/>
    <n v="0"/>
    <n v="0"/>
    <s v="C-Off-HVAC-Vent-All-All-E"/>
    <s v="C-SOff-HVAC-ER-All-All-C"/>
    <n v="0"/>
    <n v="0"/>
    <n v="0"/>
    <n v="0"/>
    <n v="0"/>
    <n v="0"/>
    <n v="0"/>
    <n v="0"/>
    <n v="0"/>
    <n v="0"/>
    <n v="0"/>
    <n v="0"/>
    <n v="0"/>
    <n v="0"/>
    <n v="0"/>
    <n v="0"/>
    <n v="0"/>
    <n v="0"/>
    <n v="0"/>
    <n v="0"/>
    <n v="0"/>
  </r>
  <r>
    <s v="Lost Opportunity"/>
    <x v="1"/>
    <s v="Under $25"/>
    <s v="Under $15"/>
    <s v="ECM-VAV"/>
    <s v="Under $25"/>
    <n v="22.782224636795796"/>
    <s v="Motors/Drives"/>
    <s v="COM-ECM-VAV-7P_V4"/>
    <s v="Rural"/>
    <s v="SC-New"/>
    <s v="M_Input_New"/>
    <s v="No"/>
    <s v="Commercial"/>
    <s v="XLarge Ret"/>
    <s v="ECM-VAV-NEW-XLarge Ret"/>
    <n v="6.7868104143718151E-6"/>
    <n v="1.117776702694858E-5"/>
    <n v="1.653487483281602E-5"/>
    <n v="2.1291417515914362E-5"/>
    <n v="3.5861083152562758E-5"/>
    <n v="5.090340817416806E-5"/>
    <n v="5.9850392202893634E-5"/>
    <n v="9.1010007962825302E-5"/>
    <n v="1.0903766131077856E-4"/>
    <n v="1.0213387773558845E-4"/>
    <n v="1.053501688465298E-4"/>
    <n v="1.0412616637219629E-4"/>
    <n v="9.1435522703180633E-5"/>
    <n v="9.3768339525821074E-5"/>
    <n v="8.9720194331055603E-5"/>
    <n v="9.7655562652377597E-5"/>
    <n v="1.0463693176715924E-4"/>
    <n v="1.1161412065275526E-4"/>
    <n v="1.1858965107401768E-4"/>
    <n v="1.2556455924745143E-4"/>
    <n v="1.547048517501412E-3"/>
    <n v="13.09991476480746"/>
    <n v="22.782224636795796"/>
    <s v="C-Ret-HVAC-Vent-All-All-E"/>
    <s v="C-Ret-HVAC-ER-All-All-C"/>
    <n v="1.5470485175014123E-3"/>
    <n v="6.7868104143718151E-6"/>
    <n v="1.7964577441320396E-5"/>
    <n v="3.4499452274136419E-5"/>
    <n v="5.5790869790050781E-5"/>
    <n v="9.1651952942613539E-5"/>
    <n v="1.425553611167816E-4"/>
    <n v="2.0240575331967523E-4"/>
    <n v="2.9341576128250052E-4"/>
    <n v="4.024534225932791E-4"/>
    <n v="5.045873003288676E-4"/>
    <n v="6.0993746917539738E-4"/>
    <n v="7.1406363554759363E-4"/>
    <n v="8.0549915825077424E-4"/>
    <n v="8.9926749777659537E-4"/>
    <n v="9.889876921076509E-4"/>
    <n v="1.0866432547600286E-3"/>
    <n v="1.1912801865271879E-3"/>
    <n v="1.3028943071799431E-3"/>
    <n v="1.4214839582539609E-3"/>
    <n v="1.5470485175014123E-3"/>
  </r>
  <r>
    <s v="Lost Opportunity"/>
    <x v="1"/>
    <s v="Under $5"/>
    <s v="Under $5"/>
    <s v="ECM-VAV"/>
    <s v="Under $5"/>
    <n v="0"/>
    <s v="Motors/Drives"/>
    <s v="COM-ECM-VAV-7P_V4"/>
    <s v="Rural"/>
    <s v="SC-New"/>
    <s v="M_Input_New"/>
    <s v="No"/>
    <s v="Commercial"/>
    <s v="Large Ret"/>
    <s v="ECM-VAV-NEW-Large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5"/>
    <s v="Under $5"/>
    <s v="ECM-VAV"/>
    <s v="Under $5"/>
    <n v="0"/>
    <s v="Motors/Drives"/>
    <s v="COM-ECM-VAV-7P_V4"/>
    <s v="Rural"/>
    <s v="SC-New"/>
    <s v="M_Input_New"/>
    <s v="No"/>
    <s v="Commercial"/>
    <s v="Medium Ret"/>
    <s v="ECM-VAV-NEW-Medium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5"/>
    <s v="Under $5"/>
    <s v="ECM-VAV"/>
    <s v="Under $5"/>
    <n v="0"/>
    <s v="Motors/Drives"/>
    <s v="COM-ECM-VAV-7P_V4"/>
    <s v="Rural"/>
    <s v="SC-New"/>
    <s v="M_Input_New"/>
    <s v="No"/>
    <s v="Commercial"/>
    <s v="Small Ret"/>
    <s v="ECM-VAV-NEW-Small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25"/>
    <s v="Under $15"/>
    <s v="ECM-VAV"/>
    <s v="Under $25"/>
    <n v="23.924638236063963"/>
    <s v="Motors/Drives"/>
    <s v="COM-ECM-VAV-7P_V4"/>
    <s v="Rural"/>
    <s v="SC-New"/>
    <s v="M_Input_New"/>
    <s v="No"/>
    <s v="Commercial"/>
    <s v="School K-12"/>
    <s v="ECM-VAV-NEW-School K-12"/>
    <n v="3.0053283149988409E-5"/>
    <n v="7.0380170667854591E-5"/>
    <n v="1.252444031924038E-4"/>
    <n v="2.624874551114572E-4"/>
    <n v="4.1418072812009665E-4"/>
    <n v="4.2776170870663447E-4"/>
    <n v="4.89612063994897E-4"/>
    <n v="5.7247858223552245E-4"/>
    <n v="6.3297469020402286E-4"/>
    <n v="6.2469395440525486E-4"/>
    <n v="6.6343230228520992E-4"/>
    <n v="6.1061640975129748E-4"/>
    <n v="7.0678600108877235E-4"/>
    <n v="6.4214066258967901E-4"/>
    <n v="7.1381602462433007E-4"/>
    <n v="6.8145715644145539E-4"/>
    <n v="6.4149443444593403E-4"/>
    <n v="6.0149796111880996E-4"/>
    <n v="5.6148986268837677E-4"/>
    <n v="5.2147796530578074E-4"/>
    <n v="9.994075820127778E-3"/>
    <n v="14.610084974445666"/>
    <n v="23.924638236063963"/>
    <s v="C-Sch-HVAC-Vent-All-All-C"/>
    <s v="C-Sch-HVAC-ER-All-All-C"/>
    <n v="9.9940758201277798E-3"/>
    <n v="3.0053283149988409E-5"/>
    <n v="1.00433453817843E-4"/>
    <n v="2.2567785701024681E-4"/>
    <n v="4.8816531212170401E-4"/>
    <n v="9.0234604024180061E-4"/>
    <n v="1.330107748948435E-3"/>
    <n v="1.819719812943332E-3"/>
    <n v="2.3921983951788544E-3"/>
    <n v="3.0251730853828773E-3"/>
    <n v="3.6498670397881322E-3"/>
    <n v="4.3132993420733423E-3"/>
    <n v="4.9239157518246399E-3"/>
    <n v="5.6307017529134123E-3"/>
    <n v="6.272842415503091E-3"/>
    <n v="6.9866584401274212E-3"/>
    <n v="7.6681155965688764E-3"/>
    <n v="8.3096100310148108E-3"/>
    <n v="8.9111079921336215E-3"/>
    <n v="9.4725978548219989E-3"/>
    <n v="9.9940758201277798E-3"/>
  </r>
  <r>
    <s v="Lost Opportunity"/>
    <x v="1"/>
    <s v="Under $25"/>
    <s v="Under $15"/>
    <s v="ECM-VAV"/>
    <s v="Under $25"/>
    <n v="21.719416462764407"/>
    <s v="Motors/Drives"/>
    <s v="COM-ECM-VAV-7P_V4"/>
    <s v="Rural"/>
    <s v="SC-New"/>
    <s v="M_Input_New"/>
    <s v="No"/>
    <s v="Commercial"/>
    <s v="University"/>
    <s v="ECM-VAV-NEW-University"/>
    <n v="3.9850486404541041E-5"/>
    <n v="9.0460758974139936E-5"/>
    <n v="1.268856583478003E-4"/>
    <n v="2.7027492314885232E-4"/>
    <n v="4.1748991745095993E-4"/>
    <n v="5.0287900261745586E-4"/>
    <n v="6.0903587580646518E-4"/>
    <n v="6.6295832370551872E-4"/>
    <n v="7.7638979306730285E-4"/>
    <n v="8.2434916702823807E-4"/>
    <n v="7.4092293941770571E-4"/>
    <n v="7.0607588691326778E-4"/>
    <n v="8.2088844396002497E-4"/>
    <n v="7.7972550919064038E-4"/>
    <n v="8.1612252347495172E-4"/>
    <n v="8.4581156933040175E-4"/>
    <n v="8.6681659780470587E-4"/>
    <n v="8.8778338210011875E-4"/>
    <n v="9.0873577898688328E-4"/>
    <n v="9.2968302819757865E-4"/>
    <n v="1.2623139565927552E-2"/>
    <n v="12.418212292230981"/>
    <n v="21.719416462764407"/>
    <s v="C-All-HVAC-Vent-All-All-E"/>
    <s v="C-Unv-HVAC-ER-All-All-C"/>
    <n v="1.2623139565927553E-2"/>
    <n v="3.9850486404541041E-5"/>
    <n v="1.3031124537868098E-4"/>
    <n v="2.5719690372648125E-4"/>
    <n v="5.2747182687533356E-4"/>
    <n v="9.4496174432629355E-4"/>
    <n v="1.4478407469437494E-3"/>
    <n v="2.0568766227502147E-3"/>
    <n v="2.7198349464557332E-3"/>
    <n v="3.4962247395230362E-3"/>
    <n v="4.3205739065512744E-3"/>
    <n v="5.0614968459689802E-3"/>
    <n v="5.7675727328822483E-3"/>
    <n v="6.5884611768422729E-3"/>
    <n v="7.3681866860329133E-3"/>
    <n v="8.1843092095078649E-3"/>
    <n v="9.0301207788382673E-3"/>
    <n v="9.8969373766429735E-3"/>
    <n v="1.0784720758743092E-2"/>
    <n v="1.1693456537729975E-2"/>
    <n v="1.2623139565927553E-2"/>
  </r>
  <r>
    <s v="Lost Opportunity"/>
    <x v="1"/>
    <s v="Under $5"/>
    <s v="Under $5"/>
    <s v="ECM-VAV"/>
    <s v="Under $5"/>
    <n v="0"/>
    <s v="Motors/Drives"/>
    <s v="COM-ECM-VAV-7P_V4"/>
    <s v="Rural"/>
    <s v="SC-New"/>
    <s v="M_Input_New"/>
    <s v="No"/>
    <s v="Commercial"/>
    <s v="Warehouse"/>
    <s v="ECM-VAV-NEW-Warehouse"/>
    <n v="0"/>
    <n v="0"/>
    <n v="0"/>
    <n v="0"/>
    <n v="0"/>
    <n v="0"/>
    <n v="0"/>
    <n v="0"/>
    <n v="0"/>
    <n v="0"/>
    <n v="0"/>
    <n v="0"/>
    <n v="0"/>
    <n v="0"/>
    <n v="0"/>
    <n v="0"/>
    <n v="0"/>
    <n v="0"/>
    <n v="0"/>
    <n v="0"/>
    <n v="0"/>
    <n v="0"/>
    <n v="0"/>
    <s v="C-War-HVAC-Vent-All-All-E"/>
    <s v="C-War-HVAC-ER-All-All-C"/>
    <n v="0"/>
    <n v="0"/>
    <n v="0"/>
    <n v="0"/>
    <n v="0"/>
    <n v="0"/>
    <n v="0"/>
    <n v="0"/>
    <n v="0"/>
    <n v="0"/>
    <n v="0"/>
    <n v="0"/>
    <n v="0"/>
    <n v="0"/>
    <n v="0"/>
    <n v="0"/>
    <n v="0"/>
    <n v="0"/>
    <n v="0"/>
    <n v="0"/>
    <n v="0"/>
  </r>
  <r>
    <s v="Lost Opportunity"/>
    <x v="1"/>
    <s v="Under $5"/>
    <s v="Under $5"/>
    <s v="ECM-VAV"/>
    <s v="Under $5"/>
    <n v="0"/>
    <s v="Motors/Drives"/>
    <s v="COM-ECM-VAV-7P_V4"/>
    <s v="Rural"/>
    <s v="SC-New"/>
    <s v="M_Input_New"/>
    <s v="No"/>
    <s v="Commercial"/>
    <s v="Supermarket"/>
    <s v="ECM-VAV-NEW-Supermarket"/>
    <n v="0"/>
    <n v="0"/>
    <n v="0"/>
    <n v="0"/>
    <n v="0"/>
    <n v="0"/>
    <n v="0"/>
    <n v="0"/>
    <n v="0"/>
    <n v="0"/>
    <n v="0"/>
    <n v="0"/>
    <n v="0"/>
    <n v="0"/>
    <n v="0"/>
    <n v="0"/>
    <n v="0"/>
    <n v="0"/>
    <n v="0"/>
    <n v="0"/>
    <n v="0"/>
    <n v="0"/>
    <n v="0"/>
    <s v="C-Gro-HVAC-Vent-All-All-E"/>
    <s v="C-Gro-HVAC-ER-All-All-C"/>
    <n v="0"/>
    <n v="0"/>
    <n v="0"/>
    <n v="0"/>
    <n v="0"/>
    <n v="0"/>
    <n v="0"/>
    <n v="0"/>
    <n v="0"/>
    <n v="0"/>
    <n v="0"/>
    <n v="0"/>
    <n v="0"/>
    <n v="0"/>
    <n v="0"/>
    <n v="0"/>
    <n v="0"/>
    <n v="0"/>
    <n v="0"/>
    <n v="0"/>
    <n v="0"/>
  </r>
  <r>
    <s v="Lost Opportunity"/>
    <x v="1"/>
    <s v="Under $5"/>
    <s v="Under $5"/>
    <s v="ECM-VAV"/>
    <s v="Under $5"/>
    <n v="0"/>
    <s v="Motors/Drives"/>
    <s v="COM-ECM-VAV-7P_V4"/>
    <s v="Rural"/>
    <s v="SC-New"/>
    <s v="M_Input_New"/>
    <s v="No"/>
    <s v="Commercial"/>
    <s v="MiniMart"/>
    <s v="ECM-VAV-NEW-MiniMart"/>
    <n v="0"/>
    <n v="0"/>
    <n v="0"/>
    <n v="0"/>
    <n v="0"/>
    <n v="0"/>
    <n v="0"/>
    <n v="0"/>
    <n v="0"/>
    <n v="0"/>
    <n v="0"/>
    <n v="0"/>
    <n v="0"/>
    <n v="0"/>
    <n v="0"/>
    <n v="0"/>
    <n v="0"/>
    <n v="0"/>
    <n v="0"/>
    <n v="0"/>
    <n v="0"/>
    <n v="0"/>
    <n v="0"/>
    <s v="C-Gro-HVAC-Vent-All-All-E"/>
    <s v="C-Gro-HVAC-ER-All-All-C"/>
    <n v="0"/>
    <n v="0"/>
    <n v="0"/>
    <n v="0"/>
    <n v="0"/>
    <n v="0"/>
    <n v="0"/>
    <n v="0"/>
    <n v="0"/>
    <n v="0"/>
    <n v="0"/>
    <n v="0"/>
    <n v="0"/>
    <n v="0"/>
    <n v="0"/>
    <n v="0"/>
    <n v="0"/>
    <n v="0"/>
    <n v="0"/>
    <n v="0"/>
    <n v="0"/>
  </r>
  <r>
    <s v="Lost Opportunity"/>
    <x v="1"/>
    <s v="Under $5"/>
    <s v="Under $5"/>
    <s v="ECM-VAV"/>
    <s v="Under $5"/>
    <n v="0"/>
    <s v="Motors/Drives"/>
    <s v="COM-ECM-VAV-7P_V4"/>
    <s v="Rural"/>
    <s v="SC-New"/>
    <s v="M_Input_New"/>
    <s v="No"/>
    <s v="Commercial"/>
    <s v="Restaurant"/>
    <s v="ECM-VAV-NEW-Restaurant"/>
    <n v="0"/>
    <n v="0"/>
    <n v="0"/>
    <n v="0"/>
    <n v="0"/>
    <n v="0"/>
    <n v="0"/>
    <n v="0"/>
    <n v="0"/>
    <n v="0"/>
    <n v="0"/>
    <n v="0"/>
    <n v="0"/>
    <n v="0"/>
    <n v="0"/>
    <n v="0"/>
    <n v="0"/>
    <n v="0"/>
    <n v="0"/>
    <n v="0"/>
    <n v="0"/>
    <n v="0"/>
    <n v="0"/>
    <s v="C-Res-HVAC-Vent-All-All-E"/>
    <s v="C-Res-HVAC-ER-All-All-C"/>
    <n v="0"/>
    <n v="0"/>
    <n v="0"/>
    <n v="0"/>
    <n v="0"/>
    <n v="0"/>
    <n v="0"/>
    <n v="0"/>
    <n v="0"/>
    <n v="0"/>
    <n v="0"/>
    <n v="0"/>
    <n v="0"/>
    <n v="0"/>
    <n v="0"/>
    <n v="0"/>
    <n v="0"/>
    <n v="0"/>
    <n v="0"/>
    <n v="0"/>
    <n v="0"/>
  </r>
  <r>
    <s v="Lost Opportunity"/>
    <x v="1"/>
    <s v="Under $25"/>
    <s v="Under $15"/>
    <s v="ECM-VAV"/>
    <s v="Under $25"/>
    <n v="20.023426586967283"/>
    <s v="Motors/Drives"/>
    <s v="COM-ECM-VAV-7P_V4"/>
    <s v="Rural"/>
    <s v="SC-New"/>
    <s v="M_Input_New"/>
    <s v="No"/>
    <s v="Commercial"/>
    <s v="Lodging"/>
    <s v="ECM-VAV-NEW-Lodging"/>
    <n v="2.1116793941348536E-5"/>
    <n v="3.9628471922471141E-5"/>
    <n v="5.7737102894207429E-5"/>
    <n v="7.6108570215532382E-5"/>
    <n v="1.0433349783583681E-4"/>
    <n v="1.3313731138715279E-4"/>
    <n v="1.7906131081071638E-4"/>
    <n v="3.3225736597784116E-4"/>
    <n v="4.1204589552303538E-4"/>
    <n v="4.3058067300678589E-4"/>
    <n v="4.5747458947066296E-4"/>
    <n v="5.0109616387665186E-4"/>
    <n v="4.4509158133176126E-4"/>
    <n v="4.3959365183006774E-4"/>
    <n v="4.1258031707763884E-4"/>
    <n v="4.4709344529284109E-4"/>
    <n v="4.7721930075668434E-4"/>
    <n v="5.0732592312551124E-4"/>
    <n v="5.3742495152012799E-4"/>
    <n v="5.6752114234743449E-4"/>
    <n v="6.5784280601443113E-3"/>
    <n v="10.322637760689874"/>
    <n v="20.023426586967283"/>
    <s v="C-All-HVAC-Vent-All-All-E"/>
    <s v="C-Lod-HVAC-ER-All-All-C"/>
    <n v="6.5784280601443096E-3"/>
    <n v="2.1116793941348536E-5"/>
    <n v="6.0745265863819677E-5"/>
    <n v="1.1848236875802711E-4"/>
    <n v="1.9459093897355949E-4"/>
    <n v="2.9892443680939627E-4"/>
    <n v="4.3206174819654906E-4"/>
    <n v="6.1112305900726542E-4"/>
    <n v="9.4338042498510652E-4"/>
    <n v="1.355426320508142E-3"/>
    <n v="1.786006993514928E-3"/>
    <n v="2.2434815829855911E-3"/>
    <n v="2.7445777468622428E-3"/>
    <n v="3.1896693281940041E-3"/>
    <n v="3.6292629800240717E-3"/>
    <n v="4.0418432971017102E-3"/>
    <n v="4.488936742394551E-3"/>
    <n v="4.9661560431512354E-3"/>
    <n v="5.4734819662767466E-3"/>
    <n v="6.0109069177968748E-3"/>
    <n v="6.5784280601443096E-3"/>
  </r>
  <r>
    <s v="Lost Opportunity"/>
    <x v="1"/>
    <s v="Under $25"/>
    <s v="Under $15"/>
    <s v="ECM-VAV"/>
    <s v="Under $25"/>
    <n v="21.029676641833419"/>
    <s v="Motors/Drives"/>
    <s v="COM-ECM-VAV-7P_V4"/>
    <s v="Rural"/>
    <s v="SC-New"/>
    <s v="M_Input_New"/>
    <s v="No"/>
    <s v="Commercial"/>
    <s v="Hospital"/>
    <s v="ECM-VAV-NEW-Hospital"/>
    <n v="1.6159765175131519E-4"/>
    <n v="2.7970566848425438E-4"/>
    <n v="3.8736886152354838E-4"/>
    <n v="4.4896389307860979E-4"/>
    <n v="5.5754479337167065E-4"/>
    <n v="7.0923066019734789E-4"/>
    <n v="9.7287989055156875E-4"/>
    <n v="1.2641357858378583E-3"/>
    <n v="1.5718580193216718E-3"/>
    <n v="1.4793521419190615E-3"/>
    <n v="1.4425816106087598E-3"/>
    <n v="1.478052489706445E-3"/>
    <n v="1.4148420581247137E-3"/>
    <n v="1.3224124405822237E-3"/>
    <n v="1.2147206867631935E-3"/>
    <n v="1.2560629036661324E-3"/>
    <n v="1.2844793755206396E-3"/>
    <n v="1.3128389098469855E-3"/>
    <n v="1.341177076684828E-3"/>
    <n v="1.369507616033591E-3"/>
    <n v="2.1269312533574416E-2"/>
    <n v="11.24007374651206"/>
    <n v="21.029676641833419"/>
    <s v="C-Hea-HVAC-Vent-All-All-C"/>
    <s v="C-Hea-HVAC-ER-All-All-C"/>
    <n v="2.1269312533574419E-2"/>
    <n v="1.6159765175131519E-4"/>
    <n v="4.413033202355696E-4"/>
    <n v="8.2867218175911798E-4"/>
    <n v="1.2776360748377278E-3"/>
    <n v="1.8351808682093985E-3"/>
    <n v="2.5444115284067462E-3"/>
    <n v="3.5172914189583147E-3"/>
    <n v="4.7814272047961726E-3"/>
    <n v="6.3532852241178443E-3"/>
    <n v="7.8326373660369056E-3"/>
    <n v="9.2752189766456654E-3"/>
    <n v="1.075327146635211E-2"/>
    <n v="1.2168113524476824E-2"/>
    <n v="1.3490525965059048E-2"/>
    <n v="1.4705246651822242E-2"/>
    <n v="1.5961309555488374E-2"/>
    <n v="1.7245788931009014E-2"/>
    <n v="1.8558627840856001E-2"/>
    <n v="1.9899804917540828E-2"/>
    <n v="2.1269312533574419E-2"/>
  </r>
  <r>
    <s v="Lost Opportunity"/>
    <x v="1"/>
    <s v="Under $25"/>
    <s v="Under $15"/>
    <s v="ECM-VAV"/>
    <s v="Under $25"/>
    <n v="22.395379327559887"/>
    <s v="Motors/Drives"/>
    <s v="COM-ECM-VAV-7P_V4"/>
    <s v="Rural"/>
    <s v="SC-New"/>
    <s v="M_Input_New"/>
    <s v="No"/>
    <s v="Commercial"/>
    <s v="Residential Care"/>
    <s v="ECM-VAV-NEW-Residential Care"/>
    <n v="3.6140880579746717E-5"/>
    <n v="6.815935949104267E-5"/>
    <n v="9.5117599740222102E-5"/>
    <n v="1.1715600871323147E-4"/>
    <n v="1.5290001734091365E-4"/>
    <n v="1.9046249426436126E-4"/>
    <n v="2.4227265806684841E-4"/>
    <n v="3.2012306208576319E-4"/>
    <n v="3.7322712085536907E-4"/>
    <n v="3.4799282701220751E-4"/>
    <n v="3.6881490396680454E-4"/>
    <n v="3.7219432758773998E-4"/>
    <n v="3.5243367719201116E-4"/>
    <n v="3.4981095316748855E-4"/>
    <n v="3.3723394706499586E-4"/>
    <n v="3.342514805196103E-4"/>
    <n v="3.2767844302994349E-4"/>
    <n v="3.2108952369206404E-4"/>
    <n v="3.1449490994447422E-4"/>
    <n v="3.078983530243994E-4"/>
    <n v="5.3294525473392374E-3"/>
    <n v="12.873560246378583"/>
    <n v="22.395379327559887"/>
    <s v="C-Hea-HVAC-Vent-All-All-C"/>
    <s v="C-Hea-HVAC-ER-All-All-C"/>
    <n v="5.3294525473392374E-3"/>
    <n v="3.6140880579746717E-5"/>
    <n v="1.0430024007078938E-4"/>
    <n v="1.994178398110115E-4"/>
    <n v="3.1657384852424295E-4"/>
    <n v="4.6947386586515657E-4"/>
    <n v="6.5993636012951786E-4"/>
    <n v="9.0220901819636624E-4"/>
    <n v="1.2223320802821295E-3"/>
    <n v="1.5955592011374984E-3"/>
    <n v="1.943552028149706E-3"/>
    <n v="2.3123669321165104E-3"/>
    <n v="2.6845612597042505E-3"/>
    <n v="3.0369949368962619E-3"/>
    <n v="3.3868058900637502E-3"/>
    <n v="3.7240398371287463E-3"/>
    <n v="4.0582913176483567E-3"/>
    <n v="4.3859697606782998E-3"/>
    <n v="4.7070592843703636E-3"/>
    <n v="5.0215541943148378E-3"/>
    <n v="5.3294525473392374E-3"/>
  </r>
  <r>
    <s v="Lost Opportunity"/>
    <x v="1"/>
    <s v="Under $25"/>
    <s v="Under $15"/>
    <s v="ECM-VAV"/>
    <s v="Under $25"/>
    <n v="20.115270098313502"/>
    <s v="Motors/Drives"/>
    <s v="COM-ECM-VAV-7P_V4"/>
    <s v="Rural"/>
    <s v="SC-New"/>
    <s v="M_Input_New"/>
    <s v="No"/>
    <s v="Commercial"/>
    <s v="Assembly"/>
    <s v="ECM-VAV-NEW-Assembly"/>
    <n v="2.5965496229534004E-4"/>
    <n v="4.6907463077963999E-4"/>
    <n v="4.4882871402833144E-4"/>
    <n v="6.723427937102447E-4"/>
    <n v="1.3332880221578339E-3"/>
    <n v="2.0319455775487977E-3"/>
    <n v="2.6821415622269693E-3"/>
    <n v="3.3243330597262982E-3"/>
    <n v="4.7229497601084516E-3"/>
    <n v="5.3491756498684553E-3"/>
    <n v="5.7564859557441214E-3"/>
    <n v="6.1119573007016037E-3"/>
    <n v="5.6310726751862394E-3"/>
    <n v="5.7905921112414221E-3"/>
    <n v="5.8730053378530829E-3"/>
    <n v="5.4087239569741135E-3"/>
    <n v="4.8818523266175402E-3"/>
    <n v="4.3547019800842723E-3"/>
    <n v="3.827459242041384E-3"/>
    <n v="3.3001876361422921E-3"/>
    <n v="7.222977325503642E-2"/>
    <n v="10.465783851791715"/>
    <n v="20.115270098313502"/>
    <s v="C-All-HVAC-Vent-All-All-E"/>
    <s v="C-All-HVAC-ER-All-All-C"/>
    <n v="7.2229773255036434E-2"/>
    <n v="2.5965496229534004E-4"/>
    <n v="7.2872959307497998E-4"/>
    <n v="1.1775583071033115E-3"/>
    <n v="1.8499011008135562E-3"/>
    <n v="3.1831891229713903E-3"/>
    <n v="5.2151347005201885E-3"/>
    <n v="7.8972762627471573E-3"/>
    <n v="1.1221609322473455E-2"/>
    <n v="1.5944559082581907E-2"/>
    <n v="2.1293734732450362E-2"/>
    <n v="2.7050220688194484E-2"/>
    <n v="3.3162177988896091E-2"/>
    <n v="3.8793250664082332E-2"/>
    <n v="4.4583842775323755E-2"/>
    <n v="5.0456848113176841E-2"/>
    <n v="5.5865572070150957E-2"/>
    <n v="6.0747424396768494E-2"/>
    <n v="6.5102126376852767E-2"/>
    <n v="6.8929585618894146E-2"/>
    <n v="7.2229773255036434E-2"/>
  </r>
  <r>
    <s v="Lost Opportunity"/>
    <x v="1"/>
    <s v="Under $25"/>
    <s v="Under $15"/>
    <s v="ECM-VAV"/>
    <s v="Under $25"/>
    <n v="20.824572798508914"/>
    <s v="Motors/Drives"/>
    <s v="COM-ECM-VAV-7P_V4"/>
    <s v="Rural"/>
    <s v="SC-New"/>
    <s v="M_Input_New"/>
    <s v="No"/>
    <s v="Commercial"/>
    <s v="Other"/>
    <s v="ECM-VAV-NEW-Other"/>
    <n v="4.592576419800341E-4"/>
    <n v="1.023483515408053E-3"/>
    <n v="1.5486804702265092E-3"/>
    <n v="2.2084003392788642E-3"/>
    <n v="2.9669416884949714E-3"/>
    <n v="3.3918745966177765E-3"/>
    <n v="4.2635023201325435E-3"/>
    <n v="4.892888999931887E-3"/>
    <n v="5.37190160885686E-3"/>
    <n v="5.2216858291030989E-3"/>
    <n v="5.7412520982893962E-3"/>
    <n v="5.371619742350996E-3"/>
    <n v="5.7051568916004136E-3"/>
    <n v="5.6372041768942066E-3"/>
    <n v="5.2987857299308244E-3"/>
    <n v="5.2806092013890152E-3"/>
    <n v="5.2060200046327686E-3"/>
    <n v="5.1311814126544378E-3"/>
    <n v="5.0562528757868231E-3"/>
    <n v="4.9812934608834758E-3"/>
    <n v="8.4757992604442944E-2"/>
    <n v="11.322534072111214"/>
    <n v="20.824572798508914"/>
    <s v="C-All-HVAC-Vent-All-All-E"/>
    <s v="C-All-HVAC-ER-All-All-C"/>
    <n v="8.4757992604442944E-2"/>
    <n v="4.592576419800341E-4"/>
    <n v="1.482741157388087E-3"/>
    <n v="3.031421627614596E-3"/>
    <n v="5.2398219668934598E-3"/>
    <n v="8.2067636553884316E-3"/>
    <n v="1.1598638252006209E-2"/>
    <n v="1.5862140572138753E-2"/>
    <n v="2.0755029572070642E-2"/>
    <n v="2.6126931180927501E-2"/>
    <n v="3.1348617010030597E-2"/>
    <n v="3.7089869108319989E-2"/>
    <n v="4.2461488850670984E-2"/>
    <n v="4.8166645742271398E-2"/>
    <n v="5.3803849919165606E-2"/>
    <n v="5.910263564909643E-2"/>
    <n v="6.4383244850485438E-2"/>
    <n v="6.958926485511821E-2"/>
    <n v="7.4720446267772647E-2"/>
    <n v="7.9776699143559476E-2"/>
    <n v="8.4757992604442944E-2"/>
  </r>
  <r>
    <s v="Lost Opportunity"/>
    <x v="1"/>
    <s v="Under $20"/>
    <s v="Under $10"/>
    <s v="ECM-VAV"/>
    <s v="Under $20"/>
    <n v="16.572417473601611"/>
    <s v="Motors/Drives"/>
    <s v="COM-ECM-VAV-7P_V4"/>
    <s v="Rural"/>
    <s v="SC-NR"/>
    <s v="M_Input_NR"/>
    <s v="No"/>
    <s v="Commercial"/>
    <s v="Large Off"/>
    <s v="ECM-VAV-NR-Large Off"/>
    <n v="8.0135144033285921E-3"/>
    <n v="1.5978947720237214E-2"/>
    <n v="2.3896516315614749E-2"/>
    <n v="3.1766435688890537E-2"/>
    <n v="3.958892047727984E-2"/>
    <n v="4.6574781384700642E-2"/>
    <n v="5.2101708069223415E-2"/>
    <n v="5.6465123805488411E-2"/>
    <n v="5.9900657792384952E-2"/>
    <n v="6.2596247475198236E-2"/>
    <n v="6.470179135775013E-2"/>
    <n v="6.6336848085358946E-2"/>
    <n v="6.7596777233404487E-2"/>
    <n v="6.8557637200284044E-2"/>
    <n v="6.9280091766830393E-2"/>
    <n v="6.9812525968100128E-2"/>
    <n v="6.9607492233118073E-2"/>
    <n v="6.939920170605976E-2"/>
    <n v="6.9189722517145377E-2"/>
    <n v="6.8979830319405785E-2"/>
    <n v="1.2455108558293919"/>
    <n v="8.0073802275431056"/>
    <n v="16.572417473601611"/>
    <s v="C-All-HVAC-Vent-All-All-E"/>
    <s v="C-All-HVAC-Vent-All-All-E"/>
    <n v="1.0803447715198036"/>
    <n v="8.0135144033285921E-3"/>
    <n v="2.3992462123565806E-2"/>
    <n v="4.7888978439180552E-2"/>
    <n v="7.9655414128071089E-2"/>
    <n v="0.11924433460535093"/>
    <n v="0.16581911599005156"/>
    <n v="0.21792082405927499"/>
    <n v="0.27438594786476339"/>
    <n v="0.33428660565714835"/>
    <n v="0.39688285313234661"/>
    <n v="0.46158464449009673"/>
    <n v="0.52792149257545562"/>
    <n v="0.59551826980886013"/>
    <n v="0.66407590700914421"/>
    <n v="0.73335599877597457"/>
    <n v="0.80316852474407474"/>
    <n v="0.87277601697719276"/>
    <n v="0.94217521868325249"/>
    <n v="1.0113649412003978"/>
    <n v="1.0803447715198036"/>
  </r>
  <r>
    <s v="Lost Opportunity"/>
    <x v="1"/>
    <s v="Under $20"/>
    <s v="Under $10"/>
    <s v="ECM-VAV"/>
    <s v="Under $20"/>
    <n v="16.5724174736016"/>
    <s v="Motors/Drives"/>
    <s v="COM-ECM-VAV-7P_V4"/>
    <s v="Rural"/>
    <s v="SC-NR"/>
    <s v="M_Input_NR"/>
    <s v="No"/>
    <s v="Commercial"/>
    <s v="Medium Off"/>
    <s v="ECM-VAV-NR-Medium Off"/>
    <n v="3.3208672921207098E-4"/>
    <n v="6.6218093804886965E-4"/>
    <n v="9.902915928520844E-4"/>
    <n v="1.3164276240980374E-3"/>
    <n v="1.640597926532179E-3"/>
    <n v="1.9300978366480479E-3"/>
    <n v="2.1591382941651264E-3"/>
    <n v="2.3399618863017839E-3"/>
    <n v="2.4823332838413556E-3"/>
    <n v="2.5940407714689349E-3"/>
    <n v="2.6812962683678636E-3"/>
    <n v="2.7490543846473152E-3"/>
    <n v="2.8012669007488143E-3"/>
    <n v="2.8410857402207087E-3"/>
    <n v="2.8710248608029391E-3"/>
    <n v="2.8930893787561208E-3"/>
    <n v="2.8845926095483368E-3"/>
    <n v="2.8759608761570652E-3"/>
    <n v="2.8672798836257888E-3"/>
    <n v="2.8585817756638797E-3"/>
    <n v="5.1615010030892916E-2"/>
    <n v="8.0073802275431021"/>
    <n v="16.5724174736016"/>
    <s v="C-All-HVAC-Vent-All-All-E"/>
    <s v="C-All-HVAC-Vent-All-All-E"/>
    <n v="4.477038956170732E-2"/>
    <n v="3.3208672921207098E-4"/>
    <n v="9.9426766726094058E-4"/>
    <n v="1.9845592601130252E-3"/>
    <n v="3.3009868842110626E-3"/>
    <n v="4.9415848107432414E-3"/>
    <n v="6.8716826473912895E-3"/>
    <n v="9.0308209415564163E-3"/>
    <n v="1.13707828278582E-2"/>
    <n v="1.3853116111699555E-2"/>
    <n v="1.6447156883168491E-2"/>
    <n v="1.9128453151536353E-2"/>
    <n v="2.1877507536183668E-2"/>
    <n v="2.4678774436932484E-2"/>
    <n v="2.7519860177153192E-2"/>
    <n v="3.0390885037956131E-2"/>
    <n v="3.3283974416712249E-2"/>
    <n v="3.6168567026260583E-2"/>
    <n v="3.904452790241765E-2"/>
    <n v="4.1911807786043441E-2"/>
    <n v="4.477038956170732E-2"/>
  </r>
  <r>
    <s v="Lost Opportunity"/>
    <x v="1"/>
    <s v="Under $5"/>
    <s v="Under $5"/>
    <s v="ECM-VAV"/>
    <s v="Under $5"/>
    <n v="0"/>
    <s v="Motors/Drives"/>
    <s v="COM-ECM-VAV-7P_V4"/>
    <s v="Rural"/>
    <s v="SC-NR"/>
    <s v="M_Input_NR"/>
    <s v="No"/>
    <s v="Commercial"/>
    <s v="Small Off"/>
    <s v="ECM-VAV-NR-Small Off"/>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0"/>
    <s v="ECM-VAV"/>
    <s v="Under $20"/>
    <n v="17.183226326714767"/>
    <s v="Motors/Drives"/>
    <s v="COM-ECM-VAV-7P_V4"/>
    <s v="Rural"/>
    <s v="SC-NR"/>
    <s v="M_Input_NR"/>
    <s v="No"/>
    <s v="Commercial"/>
    <s v="XLarge Ret"/>
    <s v="ECM-VAV-NR-XLarge Ret"/>
    <n v="6.5818892671854268E-5"/>
    <n v="1.3103225153112747E-4"/>
    <n v="1.9564425476112639E-4"/>
    <n v="2.5965905491896697E-4"/>
    <n v="3.230807790829247E-4"/>
    <n v="3.7948163684898889E-4"/>
    <n v="4.2383262053135272E-4"/>
    <n v="4.5859063436130409E-4"/>
    <n v="4.8571214842126428E-4"/>
    <n v="5.0675512712694472E-4"/>
    <n v="5.2296019691601013E-4"/>
    <n v="5.3531528170166001E-4"/>
    <n v="5.4460707337677862E-4"/>
    <n v="5.5146201880554963E-4"/>
    <n v="5.5637895858437134E-4"/>
    <n v="5.5975511793970455E-4"/>
    <n v="5.5720864283140921E-4"/>
    <n v="5.5463600822237824E-4"/>
    <n v="5.5205384242199593E-4"/>
    <n v="5.4946837065528761E-4"/>
    <n v="9.9212888378694408E-3"/>
    <n v="8.8465294504008973"/>
    <n v="17.183226326714767"/>
    <s v="C-All-HVAC-Vent-All-All-E"/>
    <s v="C-All-HVAC-Vent-All-All-E"/>
    <n v="8.7134529117109984E-3"/>
    <n v="6.5818892671854268E-5"/>
    <n v="1.9685114420298175E-4"/>
    <n v="3.9249539896410814E-4"/>
    <n v="6.5215445388307506E-4"/>
    <n v="9.7523523296599976E-4"/>
    <n v="1.3547168698149886E-3"/>
    <n v="1.7785494903463414E-3"/>
    <n v="2.2371401247076456E-3"/>
    <n v="2.7228522731289097E-3"/>
    <n v="3.2296074002558543E-3"/>
    <n v="3.7525675971718645E-3"/>
    <n v="4.2878828788735241E-3"/>
    <n v="4.8324899522503026E-3"/>
    <n v="5.3839519710558526E-3"/>
    <n v="5.9403309296402239E-3"/>
    <n v="6.5000860475799283E-3"/>
    <n v="7.0572946904113379E-3"/>
    <n v="7.6119306986337162E-3"/>
    <n v="8.1639845410557115E-3"/>
    <n v="8.7134529117109984E-3"/>
  </r>
  <r>
    <s v="Lost Opportunity"/>
    <x v="1"/>
    <s v="Under $5"/>
    <s v="Under $5"/>
    <s v="ECM-VAV"/>
    <s v="Under $5"/>
    <n v="0"/>
    <s v="Motors/Drives"/>
    <s v="COM-ECM-VAV-7P_V4"/>
    <s v="Rural"/>
    <s v="SC-NR"/>
    <s v="M_Input_NR"/>
    <s v="No"/>
    <s v="Commercial"/>
    <s v="Large Ret"/>
    <s v="ECM-VAV-NR-Large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Rural"/>
    <s v="SC-NR"/>
    <s v="M_Input_NR"/>
    <s v="No"/>
    <s v="Commercial"/>
    <s v="Medium Ret"/>
    <s v="ECM-VAV-NR-Medium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Rural"/>
    <s v="SC-NR"/>
    <s v="M_Input_NR"/>
    <s v="No"/>
    <s v="Commercial"/>
    <s v="Small Ret"/>
    <s v="ECM-VAV-NR-Small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5"/>
    <s v="ECM-VAV"/>
    <s v="Under $20"/>
    <n v="18.120536843637481"/>
    <s v="Motors/Drives"/>
    <s v="COM-ECM-VAV-7P_V4"/>
    <s v="Rural"/>
    <s v="SC-NR"/>
    <s v="M_Input_NR"/>
    <s v="No"/>
    <s v="Commercial"/>
    <s v="School K-12"/>
    <s v="ECM-VAV-NR-School K-12"/>
    <n v="5.529074412588173E-4"/>
    <n v="1.1012810414993128E-3"/>
    <n v="1.6451486838437476E-3"/>
    <n v="2.1845380989866511E-3"/>
    <n v="2.7194768659760077E-3"/>
    <n v="3.1958258727740967E-3"/>
    <n v="3.5711230799874046E-3"/>
    <n v="3.8659275976868053E-3"/>
    <n v="4.096619209116934E-3"/>
    <n v="4.2762479445442462E-3"/>
    <n v="4.4152109537320414E-3"/>
    <n v="4.5217917837775869E-3"/>
    <n v="4.602590032549321E-3"/>
    <n v="4.6628636621721675E-3"/>
    <n v="4.7068017270263818E-3"/>
    <n v="4.7377416615976171E-3"/>
    <n v="4.7185782012472907E-3"/>
    <n v="4.6991934515321979E-3"/>
    <n v="4.6797280316532202E-3"/>
    <n v="4.6602346155883989E-3"/>
    <n v="8.4145942046400538E-2"/>
    <n v="10.134237360728799"/>
    <n v="18.120536843637481"/>
    <s v="C-All-HVAC-Vent-All-All-E"/>
    <s v="C-All-HVAC-Vent-All-All-E"/>
    <n v="7.3613829956550247E-2"/>
    <n v="5.529074412588173E-4"/>
    <n v="1.6541884827581301E-3"/>
    <n v="3.2993371666018775E-3"/>
    <n v="5.4838752655885286E-3"/>
    <n v="8.2033521315645359E-3"/>
    <n v="1.1399178004338633E-2"/>
    <n v="1.4970301084326038E-2"/>
    <n v="1.8836228682012842E-2"/>
    <n v="2.2932847891129777E-2"/>
    <n v="2.7209095835674022E-2"/>
    <n v="3.1624306789406066E-2"/>
    <n v="3.6146098573183655E-2"/>
    <n v="4.0748688605732976E-2"/>
    <n v="4.5411552267905143E-2"/>
    <n v="5.0118353994931523E-2"/>
    <n v="5.4856095656529144E-2"/>
    <n v="5.9574673857776435E-2"/>
    <n v="6.4273867309308633E-2"/>
    <n v="6.8953595340961849E-2"/>
    <n v="7.3613829956550247E-2"/>
  </r>
  <r>
    <s v="Lost Opportunity"/>
    <x v="1"/>
    <s v="Under $20"/>
    <s v="Under $15"/>
    <s v="ECM-VAV"/>
    <s v="Under $20"/>
    <n v="18.120536843637478"/>
    <s v="Motors/Drives"/>
    <s v="COM-ECM-VAV-7P_V4"/>
    <s v="Rural"/>
    <s v="SC-NR"/>
    <s v="M_Input_NR"/>
    <s v="No"/>
    <s v="Commercial"/>
    <s v="University"/>
    <s v="ECM-VAV-NR-University"/>
    <n v="7.9478715115661894E-4"/>
    <n v="1.583057047673754E-3"/>
    <n v="2.364849770667437E-3"/>
    <n v="3.1402051821436002E-3"/>
    <n v="3.909162926121014E-3"/>
    <n v="4.5938997225862246E-3"/>
    <n v="5.1333777181780298E-3"/>
    <n v="5.5571499905080141E-3"/>
    <n v="5.8887619656097494E-3"/>
    <n v="6.1469726537695946E-3"/>
    <n v="6.3467276325361397E-3"/>
    <n v="6.499934241741741E-3"/>
    <n v="6.6160791968783985E-3"/>
    <n v="6.7027206540249068E-3"/>
    <n v="6.7658802478138937E-3"/>
    <n v="6.8103554359192622E-3"/>
    <n v="6.782808561123255E-3"/>
    <n v="6.754943589787607E-3"/>
    <n v="6.7269626576148432E-3"/>
    <n v="6.6989414818006861E-3"/>
    <n v="0.12095715949885888"/>
    <n v="10.134237360728795"/>
    <n v="18.120536843637478"/>
    <s v="C-All-HVAC-Vent-All-All-E"/>
    <s v="C-All-HVAC-Vent-All-All-E"/>
    <n v="0.10581757782765477"/>
    <n v="7.9478715115661894E-4"/>
    <n v="2.3778441988303728E-3"/>
    <n v="4.7426939694978094E-3"/>
    <n v="7.88289915164141E-3"/>
    <n v="1.1792062077762424E-2"/>
    <n v="1.6385961800348649E-2"/>
    <n v="2.1519339518526678E-2"/>
    <n v="2.7076489509034692E-2"/>
    <n v="3.2965251474644443E-2"/>
    <n v="3.9112224128414037E-2"/>
    <n v="4.5458951760950175E-2"/>
    <n v="5.1958886002691919E-2"/>
    <n v="5.8574965199570318E-2"/>
    <n v="6.5277685853595224E-2"/>
    <n v="7.2043566101409121E-2"/>
    <n v="7.8853921537328384E-2"/>
    <n v="8.5636730098451644E-2"/>
    <n v="9.2391673688239251E-2"/>
    <n v="9.9118636345854091E-2"/>
    <n v="0.10581757782765477"/>
  </r>
  <r>
    <s v="Lost Opportunity"/>
    <x v="1"/>
    <s v="Under $5"/>
    <s v="Under $5"/>
    <s v="ECM-VAV"/>
    <s v="Under $5"/>
    <n v="0"/>
    <s v="Motors/Drives"/>
    <s v="COM-ECM-VAV-7P_V4"/>
    <s v="Rural"/>
    <s v="SC-NR"/>
    <s v="M_Input_NR"/>
    <s v="No"/>
    <s v="Commercial"/>
    <s v="Warehouse"/>
    <s v="ECM-VAV-NR-Warehouse"/>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Rural"/>
    <s v="SC-NR"/>
    <s v="M_Input_NR"/>
    <s v="No"/>
    <s v="Commercial"/>
    <s v="Supermarket"/>
    <s v="ECM-VAV-NR-Supermark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Rural"/>
    <s v="SC-NR"/>
    <s v="M_Input_NR"/>
    <s v="No"/>
    <s v="Commercial"/>
    <s v="MiniMart"/>
    <s v="ECM-VAV-NR-MiniMar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Rural"/>
    <s v="SC-NR"/>
    <s v="M_Input_NR"/>
    <s v="No"/>
    <s v="Commercial"/>
    <s v="Restaurant"/>
    <s v="ECM-VAV-NR-Restauran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0"/>
    <s v="ECM-VAV"/>
    <s v="Under $20"/>
    <n v="17.013464086718088"/>
    <s v="Motors/Drives"/>
    <s v="COM-ECM-VAV-7P_V4"/>
    <s v="Rural"/>
    <s v="SC-NR"/>
    <s v="M_Input_NR"/>
    <s v="No"/>
    <s v="Commercial"/>
    <s v="Lodging"/>
    <s v="ECM-VAV-NR-Lodging"/>
    <n v="3.2913107496808234E-4"/>
    <n v="6.5668232077631785E-4"/>
    <n v="9.8265942480968188E-4"/>
    <n v="1.3070680562535185E-3"/>
    <n v="1.6299138661481369E-3"/>
    <n v="1.9186824459858703E-3"/>
    <n v="2.1476599602923111E-3"/>
    <n v="2.328922980012877E-3"/>
    <n v="2.472109566346099E-3"/>
    <n v="2.5849116546522188E-3"/>
    <n v="2.6734680162029041E-3"/>
    <n v="2.7426778730944156E-3"/>
    <n v="2.7964511880374573E-3"/>
    <n v="2.8379084156326126E-3"/>
    <n v="2.8695399198681937E-3"/>
    <n v="2.8933332020368773E-3"/>
    <n v="2.8865812555602405E-3"/>
    <n v="2.8796944236957581E-3"/>
    <n v="2.8727583295644768E-3"/>
    <n v="2.8658051078680005E-3"/>
    <n v="5.1745435673197851E-2"/>
    <n v="8.6133045208050962"/>
    <n v="17.013464086718088"/>
    <s v="C-All-HVAC-Vent-All-All-E"/>
    <s v="C-All-HVAC-Vent-All-All-E"/>
    <n v="4.4675959081806049E-2"/>
    <n v="3.2913107496808234E-4"/>
    <n v="9.8581339574440024E-4"/>
    <n v="1.9684728205540819E-3"/>
    <n v="3.2755408768076004E-3"/>
    <n v="4.9054547429557369E-3"/>
    <n v="6.8241371889416072E-3"/>
    <n v="8.9717971492339187E-3"/>
    <n v="1.1300720129246796E-2"/>
    <n v="1.3772829695592894E-2"/>
    <n v="1.6357741350245113E-2"/>
    <n v="1.9031209366448018E-2"/>
    <n v="2.1773887239542433E-2"/>
    <n v="2.4570338427579892E-2"/>
    <n v="2.7408246843212504E-2"/>
    <n v="3.0277786763080697E-2"/>
    <n v="3.3171119965117575E-2"/>
    <n v="3.6057701220677814E-2"/>
    <n v="3.8937395644373575E-2"/>
    <n v="4.1810153973938051E-2"/>
    <n v="4.4675959081806049E-2"/>
  </r>
  <r>
    <s v="Lost Opportunity"/>
    <x v="1"/>
    <s v="Under $20"/>
    <s v="Under $10"/>
    <s v="ECM-VAV"/>
    <s v="Under $20"/>
    <n v="16.611475273024755"/>
    <s v="Motors/Drives"/>
    <s v="COM-ECM-VAV-7P_V4"/>
    <s v="Rural"/>
    <s v="SC-NR"/>
    <s v="M_Input_NR"/>
    <s v="No"/>
    <s v="Commercial"/>
    <s v="Hospital"/>
    <s v="ECM-VAV-NR-Hospital"/>
    <n v="8.1473660376813308E-4"/>
    <n v="1.6260513138004399E-3"/>
    <n v="2.4339549090621887E-3"/>
    <n v="3.2384581383375442E-3"/>
    <n v="4.039571720308794E-3"/>
    <n v="4.7566845712414541E-3"/>
    <n v="5.3259532936794952E-3"/>
    <n v="5.7772018467560238E-3"/>
    <n v="6.1342392793400534E-3"/>
    <n v="6.4160728171683556E-3"/>
    <n v="6.6378762945645056E-3"/>
    <n v="6.8117632728487585E-3"/>
    <n v="6.9474042362269624E-3"/>
    <n v="7.0525193116125337E-3"/>
    <n v="7.1332716167146707E-3"/>
    <n v="7.1945812776840878E-3"/>
    <n v="7.1799601201890662E-3"/>
    <n v="7.1650036678134743E-3"/>
    <n v="7.1499247208356509E-3"/>
    <n v="7.1348031710605593E-3"/>
    <n v="0.12882714791575683"/>
    <n v="8.0610391125861511"/>
    <n v="16.611475273024755"/>
    <s v="C-All-HVAC-Vent-All-All-E"/>
    <s v="C-All-HVAC-Vent-All-All-E"/>
    <n v="0.11097003218301277"/>
    <n v="8.1473660376813308E-4"/>
    <n v="2.440787917568573E-3"/>
    <n v="4.8747428266307617E-3"/>
    <n v="8.1132009649683059E-3"/>
    <n v="1.21527726852771E-2"/>
    <n v="1.6909457256518552E-2"/>
    <n v="2.2235410550198047E-2"/>
    <n v="2.8012612396954073E-2"/>
    <n v="3.4146851676294124E-2"/>
    <n v="4.0562924493462479E-2"/>
    <n v="4.7200800788026985E-2"/>
    <n v="5.4012564060875741E-2"/>
    <n v="6.0959968297102707E-2"/>
    <n v="6.8012487608715241E-2"/>
    <n v="7.5145759225429917E-2"/>
    <n v="8.2340340503114007E-2"/>
    <n v="8.9520300623303073E-2"/>
    <n v="9.6685304291116547E-2"/>
    <n v="0.1038352290119522"/>
    <n v="0.11097003218301277"/>
  </r>
  <r>
    <s v="Lost Opportunity"/>
    <x v="1"/>
    <s v="Under $20"/>
    <s v="Under $10"/>
    <s v="ECM-VAV"/>
    <s v="Under $20"/>
    <n v="17.490390170942174"/>
    <s v="Motors/Drives"/>
    <s v="COM-ECM-VAV-7P_V4"/>
    <s v="Rural"/>
    <s v="SC-NR"/>
    <s v="M_Input_NR"/>
    <s v="No"/>
    <s v="Commercial"/>
    <s v="Residential Care"/>
    <s v="ECM-VAV-NR-Residential Care"/>
    <n v="1.2462115920952469E-4"/>
    <n v="2.4864413685484371E-4"/>
    <n v="3.7207108638958816E-4"/>
    <n v="4.9490415437633745E-4"/>
    <n v="6.1714548050729307E-4"/>
    <n v="7.2648391099780897E-4"/>
    <n v="8.1318323973348543E-4"/>
    <n v="8.8181610170674752E-4"/>
    <n v="9.360318222181919E-4"/>
    <n v="9.7874285157732179E-4"/>
    <n v="1.0122735549084928E-3"/>
    <n v="1.0384789583192222E-3"/>
    <n v="1.0588395178421739E-3"/>
    <n v="1.0745367526323628E-3"/>
    <n v="1.0865136063091582E-3"/>
    <n v="1.0955226201360912E-3"/>
    <n v="1.0929660842729227E-3"/>
    <n v="1.0903584758290333E-3"/>
    <n v="1.0877322148747605E-3"/>
    <n v="1.0850994687928548E-3"/>
    <n v="1.9592729668631761E-2"/>
    <n v="9.268521207494322"/>
    <n v="17.490390170942174"/>
    <s v="C-All-HVAC-Vent-All-All-E"/>
    <s v="C-All-HVAC-Vent-All-All-E"/>
    <n v="1.6915965197488215E-2"/>
    <n v="1.2462115920952469E-4"/>
    <n v="3.732652960643684E-4"/>
    <n v="7.4533638245395661E-4"/>
    <n v="1.2402405368302941E-3"/>
    <n v="1.857386017337587E-3"/>
    <n v="2.5838699283353959E-3"/>
    <n v="3.3970531680688814E-3"/>
    <n v="4.2788692697756292E-3"/>
    <n v="5.2149010919938215E-3"/>
    <n v="6.1936439435711435E-3"/>
    <n v="7.2059174984796361E-3"/>
    <n v="8.2443964567988585E-3"/>
    <n v="9.3032359746410328E-3"/>
    <n v="1.0377772727273395E-2"/>
    <n v="1.1464286333582553E-2"/>
    <n v="1.2559808953718644E-2"/>
    <n v="1.3652775037991567E-2"/>
    <n v="1.4743133513820601E-2"/>
    <n v="1.5830865728695361E-2"/>
    <n v="1.6915965197488215E-2"/>
  </r>
  <r>
    <s v="Lost Opportunity"/>
    <x v="1"/>
    <s v="Under $20"/>
    <s v="Under $10"/>
    <s v="ECM-VAV"/>
    <s v="Under $20"/>
    <n v="17.09068809638174"/>
    <s v="Motors/Drives"/>
    <s v="COM-ECM-VAV-7P_V4"/>
    <s v="Rural"/>
    <s v="SC-NR"/>
    <s v="M_Input_NR"/>
    <s v="No"/>
    <s v="Commercial"/>
    <s v="Assembly"/>
    <s v="ECM-VAV-NR-Assembly"/>
    <n v="2.240318175286235E-3"/>
    <n v="4.4605332288129027E-3"/>
    <n v="6.6607804545894423E-3"/>
    <n v="8.8411943372664684E-3"/>
    <n v="1.1001908556674919E-2"/>
    <n v="1.2924005059135085E-2"/>
    <n v="1.4436109854171047E-2"/>
    <n v="1.5621776661319826E-2"/>
    <n v="1.6547548178162279E-2"/>
    <n v="1.7266419344629014E-2"/>
    <n v="1.7820595523627521E-2"/>
    <n v="1.824368914550669E-2"/>
    <n v="1.8562469139131732E-2"/>
    <n v="1.8798254197445356E-2"/>
    <n v="1.8968022389014797E-2"/>
    <n v="1.9085294864496258E-2"/>
    <n v="1.900065372245175E-2"/>
    <n v="1.8915120764239846E-2"/>
    <n v="1.8829262833778053E-2"/>
    <n v="1.8743292170399956E-2"/>
    <n v="0.3384318831188492"/>
    <n v="8.7193973964484748"/>
    <n v="17.09068809638174"/>
    <s v="C-All-HVAC-Vent-All-All-E"/>
    <s v="C-All-HVAC-Vent-All-All-E"/>
    <n v="0.29696724860013912"/>
    <n v="2.240318175286235E-3"/>
    <n v="6.7008514040991377E-3"/>
    <n v="1.3361631858688581E-2"/>
    <n v="2.2202826195955049E-2"/>
    <n v="3.3204734752629972E-2"/>
    <n v="4.612873981176506E-2"/>
    <n v="6.0564849665936109E-2"/>
    <n v="7.6186626327255938E-2"/>
    <n v="9.273417450541821E-2"/>
    <n v="0.11000059385004722"/>
    <n v="0.12782118937367473"/>
    <n v="0.14606487851918143"/>
    <n v="0.16462734765831316"/>
    <n v="0.18342560185575851"/>
    <n v="0.20239362424477331"/>
    <n v="0.22147891910926956"/>
    <n v="0.24047957283172131"/>
    <n v="0.25939469359596112"/>
    <n v="0.27822395642973918"/>
    <n v="0.29696724860013912"/>
  </r>
  <r>
    <s v="Lost Opportunity"/>
    <x v="1"/>
    <s v="Under $20"/>
    <s v="Under $10"/>
    <s v="ECM-VAV"/>
    <s v="Under $20"/>
    <n v="17.547919175196444"/>
    <s v="Motors/Drives"/>
    <s v="COM-ECM-VAV-7P_V4"/>
    <s v="Rural"/>
    <s v="SC-NR"/>
    <s v="M_Input_NR"/>
    <s v="No"/>
    <s v="Commercial"/>
    <s v="Other"/>
    <s v="ECM-VAV-NR-Other"/>
    <n v="1.6714280006088938E-3"/>
    <n v="3.3127702972068273E-3"/>
    <n v="4.9244330467979498E-3"/>
    <n v="6.5068175325023563E-3"/>
    <n v="8.0603202183872937E-3"/>
    <n v="9.4255772569777352E-3"/>
    <n v="1.0480634838681672E-2"/>
    <n v="1.1290012154752409E-2"/>
    <n v="1.1904857807241478E-2"/>
    <n v="1.2365720214996226E-2"/>
    <n v="1.2704743991355454E-2"/>
    <n v="1.2947411232208893E-2"/>
    <n v="1.3113922008994734E-2"/>
    <n v="1.3220288823373659E-2"/>
    <n v="1.3279204290721488E-2"/>
    <n v="1.3300729039430885E-2"/>
    <n v="1.3180888582736546E-2"/>
    <n v="1.3060423467091279E-2"/>
    <n v="1.2939731839378268E-2"/>
    <n v="1.2818962019740853E-2"/>
    <n v="0.23146122978444331"/>
    <n v="9.3475564391640997"/>
    <n v="17.547919175196444"/>
    <s v="C-All-HVAC-Vent-All-All-E"/>
    <s v="C-All-HVAC-Vent-All-All-E"/>
    <n v="0.21050887666318494"/>
    <n v="1.6714280006088938E-3"/>
    <n v="4.9841982978157213E-3"/>
    <n v="9.908631344613672E-3"/>
    <n v="1.6415448877116028E-2"/>
    <n v="2.4475769095503322E-2"/>
    <n v="3.3901346352481057E-2"/>
    <n v="4.4381981191162725E-2"/>
    <n v="5.5671993345915133E-2"/>
    <n v="6.7576851153156606E-2"/>
    <n v="7.9942571368152832E-2"/>
    <n v="9.2647315359508292E-2"/>
    <n v="0.10559472659171719"/>
    <n v="0.11870864860071192"/>
    <n v="0.1319289374240856"/>
    <n v="0.14520814171480709"/>
    <n v="0.15850887075423797"/>
    <n v="0.17168975933697453"/>
    <n v="0.1847501828040658"/>
    <n v="0.19768991464344407"/>
    <n v="0.21050887666318494"/>
  </r>
  <r>
    <s v="Discretionary"/>
    <x v="4"/>
    <s v="Under $35"/>
    <s v="Under $15"/>
    <s v="Economizer"/>
    <s v="Under $35"/>
    <n v="33.530495344872314"/>
    <s v="HVAC"/>
    <s v="COM-Economizer-7P_v2"/>
    <s v="Rural"/>
    <s v="SC-Retro"/>
    <s v="M_Input"/>
    <s v="No"/>
    <s v="Commercial"/>
    <s v="Large Off"/>
    <s v="Economizer-Retro-Large Off"/>
    <n v="7.0742100166964542E-2"/>
    <n v="7.1751298594212393E-2"/>
    <n v="7.1267052812533024E-2"/>
    <n v="7.1382469981045166E-2"/>
    <n v="7.1015333753408072E-2"/>
    <n v="6.3673864688911994E-2"/>
    <n v="5.0893237498949723E-2"/>
    <n v="4.0593481794790567E-2"/>
    <n v="3.2420007700725402E-2"/>
    <n v="2.5899815889905423E-2"/>
    <n v="2.063162496859957E-2"/>
    <n v="1.6491063940235303E-2"/>
    <n v="1.3138802545846111E-2"/>
    <n v="1.0484833671655062E-2"/>
    <n v="8.3459186228878393E-3"/>
    <n v="6.6564827397429449E-3"/>
    <n v="4.5326977003608142E-5"/>
    <n v="1.616129914437097E-5"/>
    <n v="5.5003609827656339E-6"/>
    <n v="1.7906048368447458E-6"/>
    <n v="0.61084347493394742"/>
    <n v="13.978587277318239"/>
    <n v="33.530495344872314"/>
    <s v="C-Off-HVAC-Vent-All-All-E"/>
    <s v="C-LOff-HVAC-ER-All-All-C"/>
    <n v="0.61084347493394742"/>
    <n v="7.0742100166964542E-2"/>
    <n v="0.14249339876117695"/>
    <n v="0.21376045157370999"/>
    <n v="0.28514292155475518"/>
    <n v="0.35615825530816325"/>
    <n v="0.41983211999707526"/>
    <n v="0.47072535749602495"/>
    <n v="0.51131883929081556"/>
    <n v="0.54373884699154096"/>
    <n v="0.56963866288144638"/>
    <n v="0.59027028785004598"/>
    <n v="0.60676135179028123"/>
    <n v="0.61084347493394742"/>
    <n v="0.61084347493394742"/>
    <n v="0.61084347493394742"/>
    <n v="0.61084347493394742"/>
    <n v="0.61084347493394742"/>
    <n v="0.61084347493394742"/>
    <n v="0.61084347493394742"/>
    <n v="0.61084347493394742"/>
  </r>
  <r>
    <s v="Discretionary"/>
    <x v="4"/>
    <s v="Under $25"/>
    <s v="Under $15"/>
    <s v="Economizer"/>
    <s v="Under $25"/>
    <n v="24.64464788545494"/>
    <s v="HVAC"/>
    <s v="COM-Economizer-7P_v2"/>
    <s v="Rural"/>
    <s v="SC-Retro"/>
    <s v="M_Input"/>
    <s v="No"/>
    <s v="Commercial"/>
    <s v="Medium Off"/>
    <s v="Economizer-Retro-Medium Off"/>
    <n v="2.2842119387243079E-2"/>
    <n v="2.3468895329877271E-2"/>
    <n v="2.3193578553517013E-2"/>
    <n v="2.3384005899992073E-2"/>
    <n v="2.3222351700009303E-2"/>
    <n v="2.0798203044185993E-2"/>
    <n v="1.6663701204647732E-2"/>
    <n v="1.3292068373473898E-2"/>
    <n v="1.0620203565589908E-2"/>
    <n v="8.4870795372805462E-3"/>
    <n v="6.7609756566083083E-3"/>
    <n v="5.4180892725530921E-3"/>
    <n v="4.3081357335045447E-3"/>
    <n v="3.4439381462341183E-3"/>
    <n v="2.7308061932604585E-3"/>
    <n v="2.1793273696283652E-3"/>
    <n v="1.4871836970294167E-5"/>
    <n v="5.3139250697882881E-6"/>
    <n v="1.8124362930926843E-6"/>
    <n v="5.9129583309396611E-7"/>
    <n v="0.19723699958621627"/>
    <n v="13.978587277318239"/>
    <n v="24.64464788545494"/>
    <s v="C-Off-HVAC-Vent-All-All-E"/>
    <s v="C-LOff-HVAC-ER-All-All-C"/>
    <n v="0.19723699958621627"/>
    <n v="2.2842119387243079E-2"/>
    <n v="4.6311014717120347E-2"/>
    <n v="6.9504593270637363E-2"/>
    <n v="9.2888599170629443E-2"/>
    <n v="0.11611095087063875"/>
    <n v="0.13690915391482475"/>
    <n v="0.1535728551194725"/>
    <n v="0.1668649234929464"/>
    <n v="0.17748512705853631"/>
    <n v="0.18597220659581684"/>
    <n v="0.19273318225242514"/>
    <n v="0.19723699958621627"/>
    <n v="0.19723699958621627"/>
    <n v="0.19723699958621627"/>
    <n v="0.19723699958621627"/>
    <n v="0.19723699958621627"/>
    <n v="0.19723699958621627"/>
    <n v="0.19723699958621627"/>
    <n v="0.19723699958621627"/>
    <n v="0.19723699958621627"/>
  </r>
  <r>
    <s v="Discretionary"/>
    <x v="4"/>
    <s v="Under $25"/>
    <s v="Under $15"/>
    <s v="Economizer"/>
    <s v="Under $25"/>
    <n v="21.533120412457833"/>
    <s v="HVAC"/>
    <s v="COM-Economizer-7P_v2"/>
    <s v="Rural"/>
    <s v="SC-Retro"/>
    <s v="M_Input"/>
    <s v="No"/>
    <s v="Commercial"/>
    <s v="Small Off"/>
    <s v="Economizer-Retro-Small Off"/>
    <n v="5.1069182943909875E-3"/>
    <n v="5.1349901806336936E-3"/>
    <n v="5.1066077149716834E-3"/>
    <n v="5.1072693565641942E-3"/>
    <n v="5.0864665119075073E-3"/>
    <n v="4.5616267847995969E-3"/>
    <n v="3.6427406335041816E-3"/>
    <n v="2.9055638994025983E-3"/>
    <n v="2.3186824653644803E-3"/>
    <n v="1.8504328509779326E-3"/>
    <n v="1.4753221041645468E-3"/>
    <n v="1.1783326429142889E-3"/>
    <n v="9.3897788066214457E-4"/>
    <n v="7.4933650722567614E-4"/>
    <n v="5.9676939288030373E-4"/>
    <n v="4.7606135651526469E-4"/>
    <n v="3.2403244509574285E-6"/>
    <n v="1.1548376470913803E-6"/>
    <n v="3.9286928239917051E-7"/>
    <n v="1.278404062113708E-7"/>
    <n v="4.4097188375618927E-2"/>
    <n v="11.122366035183699"/>
    <n v="21.533120412457833"/>
    <s v="C-Off-HVAC-Vent-All-All-E"/>
    <s v="C-SOff-HVAC-ER-All-All-C"/>
    <n v="4.4097188375618927E-2"/>
    <n v="5.1069182943909875E-3"/>
    <n v="1.024190847502468E-2"/>
    <n v="1.5348516189996364E-2"/>
    <n v="2.0455785546560558E-2"/>
    <n v="2.5542252058468065E-2"/>
    <n v="3.0103878843267661E-2"/>
    <n v="3.3746619476771843E-2"/>
    <n v="3.6652183376174444E-2"/>
    <n v="3.8970865841538922E-2"/>
    <n v="4.0821298692516855E-2"/>
    <n v="4.2296620796681401E-2"/>
    <n v="4.347495343959569E-2"/>
    <n v="4.4097188375618927E-2"/>
    <n v="4.4097188375618927E-2"/>
    <n v="4.4097188375618927E-2"/>
    <n v="4.4097188375618927E-2"/>
    <n v="4.4097188375618927E-2"/>
    <n v="4.4097188375618927E-2"/>
    <n v="4.4097188375618927E-2"/>
    <n v="4.4097188375618927E-2"/>
  </r>
  <r>
    <s v="Discretionary"/>
    <x v="4"/>
    <s v="Under $35"/>
    <s v="Under $10"/>
    <s v="Economizer"/>
    <s v="Under $35"/>
    <n v="30.464035944662438"/>
    <s v="HVAC"/>
    <s v="COM-Economizer-7P_v2"/>
    <s v="Rural"/>
    <s v="SC-Retro"/>
    <s v="M_Input"/>
    <s v="No"/>
    <s v="Commercial"/>
    <s v="XLarge Ret"/>
    <s v="Economizer-Retro-XLarge Ret"/>
    <n v="1.1952621156038392E-2"/>
    <n v="1.1975461199417193E-2"/>
    <n v="1.1906995829697077E-2"/>
    <n v="1.1851632545535659E-2"/>
    <n v="1.1795241186329922E-2"/>
    <n v="1.0586222876138723E-2"/>
    <n v="8.4423098257128213E-3"/>
    <n v="6.725771050912089E-3"/>
    <n v="5.3751417087943374E-3"/>
    <n v="4.2873138690304275E-3"/>
    <n v="3.4091742358992524E-3"/>
    <n v="2.7147774492644636E-3"/>
    <n v="2.1608924144861509E-3"/>
    <n v="1.7178914145888019E-3"/>
    <n v="1.3681753187291849E-3"/>
    <n v="1.0889051366772149E-3"/>
    <n v="7.3989762949246521E-6"/>
    <n v="2.6324230704282967E-6"/>
    <n v="8.9398452510313454E-7"/>
    <n v="2.9039742208044761E-7"/>
    <n v="0.10009402910591807"/>
    <n v="7.5784140931627233"/>
    <n v="30.464035944662438"/>
    <s v="C-Ret-HVAC-Vent-All-All-E"/>
    <s v="C-Ret-HVAC-ER-All-All-C"/>
    <n v="0.10009402910591807"/>
    <n v="1.1952621156038392E-2"/>
    <n v="2.3928082355455585E-2"/>
    <n v="3.5835078185152663E-2"/>
    <n v="4.7686710730688323E-2"/>
    <n v="5.9481951917018244E-2"/>
    <n v="7.0068174793156968E-2"/>
    <n v="7.8510484618869794E-2"/>
    <n v="8.523625566978188E-2"/>
    <n v="9.0611397378576222E-2"/>
    <n v="9.4898711247606654E-2"/>
    <n v="9.8307885483505913E-2"/>
    <n v="0.10009402910591807"/>
    <n v="0.10009402910591807"/>
    <n v="0.10009402910591807"/>
    <n v="0.10009402910591807"/>
    <n v="0.10009402910591807"/>
    <n v="0.10009402910591807"/>
    <n v="0.10009402910591807"/>
    <n v="0.10009402910591807"/>
    <n v="0.10009402910591807"/>
  </r>
  <r>
    <s v="Discretionary"/>
    <x v="4"/>
    <s v="Under $35"/>
    <s v="Under $10"/>
    <s v="Economizer"/>
    <s v="Under $35"/>
    <n v="30.464035944662438"/>
    <s v="HVAC"/>
    <s v="COM-Economizer-7P_v2"/>
    <s v="Rural"/>
    <s v="SC-Retro"/>
    <s v="M_Input"/>
    <s v="No"/>
    <s v="Commercial"/>
    <s v="Large Ret"/>
    <s v="Economizer-Retro-Large Ret"/>
    <n v="1.0435457736295855E-2"/>
    <n v="1.0406035236003119E-2"/>
    <n v="1.0354817407355584E-2"/>
    <n v="1.0306982832022927E-2"/>
    <n v="1.0259071482807322E-2"/>
    <n v="9.1955750606943307E-3"/>
    <n v="7.3257744810991824E-3"/>
    <n v="5.8342950305905195E-3"/>
    <n v="4.6503410081855214E-3"/>
    <n v="3.7048006990531026E-3"/>
    <n v="2.9490587311383218E-3"/>
    <n v="2.3484230413759874E-3"/>
    <n v="1.8698622845472453E-3"/>
    <n v="1.4883531220978047E-3"/>
    <n v="1.1852383462236027E-3"/>
    <n v="9.4368381576742102E-4"/>
    <n v="6.4082770429660627E-6"/>
    <n v="2.2785381628579876E-6"/>
    <n v="7.7332021133196515E-7"/>
    <n v="2.5104327683599587E-7"/>
    <n v="8.7388949817311559E-2"/>
    <n v="7.5784140931627233"/>
    <n v="30.464035944662438"/>
    <s v="C-Ret-HVAC-Vent-All-All-E"/>
    <s v="C-Ret-HVAC-ER-All-All-C"/>
    <n v="8.7388949817311559E-2"/>
    <n v="1.0435457736295855E-2"/>
    <n v="2.0841492972298974E-2"/>
    <n v="3.1196310379654556E-2"/>
    <n v="4.1503293211677485E-2"/>
    <n v="5.1762364694484808E-2"/>
    <n v="6.0957939755179137E-2"/>
    <n v="6.8283714236278326E-2"/>
    <n v="7.4118009266868845E-2"/>
    <n v="7.8768350275054369E-2"/>
    <n v="8.247315097410747E-2"/>
    <n v="8.5422209705245791E-2"/>
    <n v="8.7388949817311559E-2"/>
    <n v="8.7388949817311559E-2"/>
    <n v="8.7388949817311559E-2"/>
    <n v="8.7388949817311559E-2"/>
    <n v="8.7388949817311559E-2"/>
    <n v="8.7388949817311559E-2"/>
    <n v="8.7388949817311559E-2"/>
    <n v="8.7388949817311559E-2"/>
    <n v="8.7388949817311559E-2"/>
  </r>
  <r>
    <s v="Discretionary"/>
    <x v="4"/>
    <s v="Under $25"/>
    <s v="Under $5"/>
    <s v="Economizer"/>
    <s v="Under $25"/>
    <n v="20.371294674231631"/>
    <s v="HVAC"/>
    <s v="COM-Economizer-7P_v2"/>
    <s v="Rural"/>
    <s v="SC-Retro"/>
    <s v="M_Input"/>
    <s v="No"/>
    <s v="Commercial"/>
    <s v="Medium Ret"/>
    <s v="Economizer-Retro-Medium Ret"/>
    <n v="5.3392142871741379E-3"/>
    <n v="5.4005659690941352E-3"/>
    <n v="5.3601231186376549E-3"/>
    <n v="5.332715668716217E-3"/>
    <n v="5.3062612707973226E-3"/>
    <n v="4.7762652267824886E-3"/>
    <n v="3.8184854822167148E-3"/>
    <n v="3.0439466870771236E-3"/>
    <n v="2.4430902139832102E-3"/>
    <n v="1.953534718043434E-3"/>
    <n v="1.5501195562127768E-3"/>
    <n v="1.2347029504784378E-3"/>
    <n v="9.8213370109192957E-4"/>
    <n v="7.7940502161499218E-4"/>
    <n v="6.2078050514445104E-4"/>
    <n v="4.9355717021452741E-4"/>
    <n v="3.3572579909831705E-6"/>
    <n v="1.1957420096001405E-6"/>
    <n v="4.0652158232091493E-7"/>
    <n v="1.3219690538738131E-7"/>
    <n v="4.4711822058641465E-2"/>
    <n v="4.6362852948594089"/>
    <n v="20.371294674231631"/>
    <s v="C-Ret-HVAC-Vent-All-All-E"/>
    <s v="C-Ret-HVAC-ER-All-All-C"/>
    <n v="4.4711822058641465E-2"/>
    <n v="5.3392142871741379E-3"/>
    <n v="1.0739780256268273E-2"/>
    <n v="1.6099903374905928E-2"/>
    <n v="2.1432619043622144E-2"/>
    <n v="2.6738880314419466E-2"/>
    <n v="3.1515145541201953E-2"/>
    <n v="3.5333631023418667E-2"/>
    <n v="3.837757771049579E-2"/>
    <n v="4.0820667924478998E-2"/>
    <n v="4.2774202642522435E-2"/>
    <n v="4.4324322198735215E-2"/>
    <n v="4.4711822058641465E-2"/>
    <n v="4.4711822058641465E-2"/>
    <n v="4.4711822058641465E-2"/>
    <n v="4.4711822058641465E-2"/>
    <n v="4.4711822058641465E-2"/>
    <n v="4.4711822058641465E-2"/>
    <n v="4.4711822058641465E-2"/>
    <n v="4.4711822058641465E-2"/>
    <n v="4.4711822058641465E-2"/>
  </r>
  <r>
    <s v="Discretionary"/>
    <x v="4"/>
    <s v="Under $25"/>
    <s v="Under $5"/>
    <s v="Economizer"/>
    <s v="Under $25"/>
    <n v="20.371294674231631"/>
    <s v="HVAC"/>
    <s v="COM-Economizer-7P_v2"/>
    <s v="Rural"/>
    <s v="SC-Retro"/>
    <s v="M_Input"/>
    <s v="No"/>
    <s v="Commercial"/>
    <s v="Small Ret"/>
    <s v="Economizer-Retro-Small Ret"/>
    <n v="4.0962964648680751E-4"/>
    <n v="4.0958373473549042E-4"/>
    <n v="4.0734226068919212E-4"/>
    <n v="4.0540806133597228E-4"/>
    <n v="4.0350587617368148E-4"/>
    <n v="3.6199556376305365E-4"/>
    <n v="2.8859736154135293E-4"/>
    <n v="2.2988738421826066E-4"/>
    <n v="1.8346816072447499E-4"/>
    <n v="1.4627048124975052E-4"/>
    <n v="1.1636012736084879E-4"/>
    <n v="9.2668242774831923E-5"/>
    <n v="7.3771018223018657E-5"/>
    <n v="5.86879202368957E-5"/>
    <n v="4.6737054199082813E-5"/>
    <n v="3.7201171849253921E-5"/>
    <n v="2.527096970929679E-7"/>
    <n v="8.9885313115577405E-8"/>
    <n v="3.0517214653688568E-8"/>
    <n v="9.9103398675394987E-9"/>
    <n v="3.4303339177937341E-3"/>
    <n v="4.6362852948594089"/>
    <n v="20.371294674231631"/>
    <s v="C-Ret-HVAC-Vent-All-All-E"/>
    <s v="C-Ret-HVAC-ER-All-All-C"/>
    <n v="3.4303339177937341E-3"/>
    <n v="4.0962964648680751E-4"/>
    <n v="8.1921338122229793E-4"/>
    <n v="1.2265556419114899E-3"/>
    <n v="1.6319637032474622E-3"/>
    <n v="2.0354695794211437E-3"/>
    <n v="2.3974651431841972E-3"/>
    <n v="2.6860625047255503E-3"/>
    <n v="2.9159498889438111E-3"/>
    <n v="3.099418049668286E-3"/>
    <n v="3.2456885309180366E-3"/>
    <n v="3.3620486582788853E-3"/>
    <n v="3.4303339177937341E-3"/>
    <n v="3.4303339177937341E-3"/>
    <n v="3.4303339177937341E-3"/>
    <n v="3.4303339177937341E-3"/>
    <n v="3.4303339177937341E-3"/>
    <n v="3.4303339177937341E-3"/>
    <n v="3.4303339177937341E-3"/>
    <n v="3.4303339177937341E-3"/>
    <n v="3.4303339177937341E-3"/>
  </r>
  <r>
    <s v="Discretionary"/>
    <x v="4"/>
    <s v="Under $15"/>
    <s v="Under $5"/>
    <s v="Economizer"/>
    <s v="Under $15"/>
    <n v="14.596288147513764"/>
    <s v="HVAC"/>
    <s v="COM-Economizer-7P_v2"/>
    <s v="Rural"/>
    <s v="SC-Retro"/>
    <s v="M_Input"/>
    <s v="No"/>
    <s v="Commercial"/>
    <s v="School K-12"/>
    <s v="Economizer-Retro-School K-12"/>
    <n v="2.0854602831774476E-2"/>
    <n v="2.0841761988114521E-2"/>
    <n v="2.0769028476874306E-2"/>
    <n v="2.0700080394348942E-2"/>
    <n v="2.0673345976024677E-2"/>
    <n v="1.8567770915442393E-2"/>
    <n v="1.4775915753088906E-2"/>
    <n v="1.1774711432510545E-2"/>
    <n v="9.387720116319517E-3"/>
    <n v="7.4824498833799928E-3"/>
    <n v="5.9582158129546326E-3"/>
    <n v="4.7482937865155478E-3"/>
    <n v="3.7793895638190754E-3"/>
    <n v="3.0146745292217825E-3"/>
    <n v="2.3994252763503031E-3"/>
    <n v="1.9133706061687844E-3"/>
    <n v="1.2990449736506074E-5"/>
    <n v="4.6179445669119593E-6"/>
    <n v="1.5669691361531125E-6"/>
    <n v="5.0857793091341669E-7"/>
    <n v="0.17632348466136805"/>
    <n v="-0.41622396255562172"/>
    <n v="14.596288147513764"/>
    <s v="C-Sch-HVAC-Vent-All-All-C"/>
    <s v="C-Sch-HVAC-ER-All-All-C"/>
    <n v="0.17632348466136805"/>
    <n v="2.0854602831774476E-2"/>
    <n v="4.1696364819888997E-2"/>
    <n v="6.2465393296763302E-2"/>
    <n v="8.3165473691112241E-2"/>
    <n v="0.10383881966713691"/>
    <n v="0.1224065905825793"/>
    <n v="0.1371825063356682"/>
    <n v="0.14895721776817875"/>
    <n v="0.15834493788449827"/>
    <n v="0.16582738776787825"/>
    <n v="0.17178560358083289"/>
    <n v="0.17632348466136805"/>
    <n v="0.17632348466136805"/>
    <n v="0.17632348466136805"/>
    <n v="0.17632348466136805"/>
    <n v="0.17632348466136805"/>
    <n v="0.17632348466136805"/>
    <n v="0.17632348466136805"/>
    <n v="0.17632348466136805"/>
    <n v="0.17632348466136805"/>
  </r>
  <r>
    <s v="Discretionary"/>
    <x v="4"/>
    <s v="Under $15"/>
    <s v="Under $5"/>
    <s v="Economizer"/>
    <s v="Under $15"/>
    <n v="14.877371257096829"/>
    <s v="HVAC"/>
    <s v="COM-Economizer-7P_v2"/>
    <s v="Rural"/>
    <s v="SC-Retro"/>
    <s v="M_Input"/>
    <s v="No"/>
    <s v="Commercial"/>
    <s v="University"/>
    <s v="Economizer-Retro-University"/>
    <n v="1.1174027055573842E-2"/>
    <n v="1.1176199974289324E-2"/>
    <n v="1.1137052559981818E-2"/>
    <n v="1.1088079542403668E-2"/>
    <n v="1.1073260624939671E-2"/>
    <n v="9.9426377191926419E-3"/>
    <n v="7.9233000180729072E-3"/>
    <n v="6.3175866076148317E-3"/>
    <n v="5.0336286742267136E-3"/>
    <n v="4.0146752855460769E-3"/>
    <n v="3.199187878482663E-3"/>
    <n v="2.5450937001244255E-3"/>
    <n v="2.02632633441729E-3"/>
    <n v="1.6165395257261199E-3"/>
    <n v="1.2870805478662065E-3"/>
    <n v="1.0258177139654454E-3"/>
    <n v="6.9701778144192288E-6"/>
    <n v="2.4798186549379277E-6"/>
    <n v="8.4214366720017682E-7"/>
    <n v="2.7355259058507608E-7"/>
    <n v="9.447522947487097E-2"/>
    <n v="-1.9980900890833011E-2"/>
    <n v="14.877371257096829"/>
    <s v="C-All-HVAC-Vent-All-All-E"/>
    <s v="C-Unv-HVAC-ER-All-All-C"/>
    <n v="9.447522947487097E-2"/>
    <n v="1.1174027055573842E-2"/>
    <n v="2.2350227029863168E-2"/>
    <n v="3.3487279589844987E-2"/>
    <n v="4.4575359132248651E-2"/>
    <n v="5.5648619757188322E-2"/>
    <n v="6.5591257476380962E-2"/>
    <n v="7.3514557494453875E-2"/>
    <n v="7.9832144102068708E-2"/>
    <n v="8.4865772776295423E-2"/>
    <n v="8.8880448061841505E-2"/>
    <n v="9.2079635940324173E-2"/>
    <n v="9.447522947487097E-2"/>
    <n v="9.447522947487097E-2"/>
    <n v="9.447522947487097E-2"/>
    <n v="9.447522947487097E-2"/>
    <n v="9.447522947487097E-2"/>
    <n v="9.447522947487097E-2"/>
    <n v="9.447522947487097E-2"/>
    <n v="9.447522947487097E-2"/>
    <n v="9.447522947487097E-2"/>
  </r>
  <r>
    <s v="Discretionary"/>
    <x v="4"/>
    <s v="Under $20"/>
    <s v="Under $5"/>
    <s v="Economizer"/>
    <s v="Under $20"/>
    <n v="15.83149106253234"/>
    <s v="HVAC"/>
    <s v="COM-Economizer-7P_v2"/>
    <s v="Rural"/>
    <s v="SC-Retro"/>
    <s v="M_Input"/>
    <s v="No"/>
    <s v="Commercial"/>
    <s v="Warehouse"/>
    <s v="Economizer-Retro-Warehouse"/>
    <n v="1.2537498075598697E-2"/>
    <n v="1.260700970873675E-2"/>
    <n v="1.2542081603179269E-2"/>
    <n v="1.2531100736472412E-2"/>
    <n v="1.2507894983002808E-2"/>
    <n v="1.1218303777831767E-2"/>
    <n v="8.9382852659804224E-3"/>
    <n v="7.1259006287346643E-3"/>
    <n v="5.676294673239741E-3"/>
    <n v="4.5166752673201534E-3"/>
    <n v="3.6024574035456672E-3"/>
    <n v="2.870814353272222E-3"/>
    <n v="2.2913234234033125E-3"/>
    <n v="1.8256128533197158E-3"/>
    <n v="1.4541729352666598E-3"/>
    <n v="1.1593488529618736E-3"/>
    <n v="7.8664197020929283E-6"/>
    <n v="2.7947111610734482E-6"/>
    <n v="9.4772274350170954E-7"/>
    <n v="3.0740316708588794E-7"/>
    <n v="0.10681851870008337"/>
    <n v="0.9312917493702797"/>
    <n v="15.83149106253234"/>
    <s v="C-War-HVAC-Vent-All-All-E"/>
    <s v="C-War-HVAC-ER-All-All-C"/>
    <n v="0.10681851870008337"/>
    <n v="1.2537498075598697E-2"/>
    <n v="2.5144507784335447E-2"/>
    <n v="3.7686589387514714E-2"/>
    <n v="5.0217690123987128E-2"/>
    <n v="6.2725585106989931E-2"/>
    <n v="7.3943888884821701E-2"/>
    <n v="8.2882174150802124E-2"/>
    <n v="9.000807477953679E-2"/>
    <n v="9.568436945277653E-2"/>
    <n v="0.10020104472009668"/>
    <n v="0.10380350212364235"/>
    <n v="0.10667431647691457"/>
    <n v="0.10681851870008337"/>
    <n v="0.10681851870008337"/>
    <n v="0.10681851870008337"/>
    <n v="0.10681851870008337"/>
    <n v="0.10681851870008337"/>
    <n v="0.10681851870008337"/>
    <n v="0.10681851870008337"/>
    <n v="0.10681851870008337"/>
  </r>
  <r>
    <s v="Discretionary"/>
    <x v="4"/>
    <s v="Under $30"/>
    <s v="Under $10"/>
    <s v="Economizer"/>
    <s v="Under $30"/>
    <n v="29.827180674231894"/>
    <s v="HVAC"/>
    <s v="COM-Economizer-7P_v2"/>
    <s v="Rural"/>
    <s v="SC-Retro"/>
    <s v="M_Input"/>
    <s v="No"/>
    <s v="Commercial"/>
    <s v="Supermarket"/>
    <s v="Economizer-Retro-Supermarket"/>
    <n v="3.5040096559367778E-3"/>
    <n v="3.4924243225351753E-3"/>
    <n v="3.4609597679180638E-3"/>
    <n v="3.4297154469589333E-3"/>
    <n v="3.3987288284147241E-3"/>
    <n v="3.0311964662097612E-3"/>
    <n v="2.4030931669773849E-3"/>
    <n v="1.9051516176223061E-3"/>
    <n v="1.5104013868495764E-3"/>
    <n v="1.1974727500745255E-3"/>
    <n v="9.4915837539662499E-4"/>
    <n v="7.5269612804653254E-4"/>
    <n v="5.9674819646374764E-4"/>
    <n v="4.7311068170679665E-4"/>
    <n v="3.7508580562810485E-4"/>
    <n v="2.973713162616081E-4"/>
    <n v="2.0099004697012712E-6"/>
    <n v="7.1125019336992166E-7"/>
    <n v="2.4023140582561068E-7"/>
    <n v="7.7605811354666793E-8"/>
    <n v="2.6957733275718956E-2"/>
    <n v="5.1175656283939652"/>
    <n v="29.827180674231894"/>
    <s v="C-Gro-HVAC-Vent-All-All-E"/>
    <s v="C-Gro-HVAC-ER-All-All-C"/>
    <n v="2.6957733275718956E-2"/>
    <n v="3.5040096559367778E-3"/>
    <n v="6.9964339784719526E-3"/>
    <n v="1.0457393746390016E-2"/>
    <n v="1.388710919334895E-2"/>
    <n v="1.7285838021763672E-2"/>
    <n v="2.0317034487973434E-2"/>
    <n v="2.2720127654950819E-2"/>
    <n v="2.4625279272573124E-2"/>
    <n v="2.6135680659422698E-2"/>
    <n v="2.6957733275718956E-2"/>
    <n v="2.6957733275718956E-2"/>
    <n v="2.6957733275718956E-2"/>
    <n v="2.6957733275718956E-2"/>
    <n v="2.6957733275718956E-2"/>
    <n v="2.6957733275718956E-2"/>
    <n v="2.6957733275718956E-2"/>
    <n v="2.6957733275718956E-2"/>
    <n v="2.6957733275718956E-2"/>
    <n v="2.6957733275718956E-2"/>
    <n v="2.6957733275718956E-2"/>
  </r>
  <r>
    <s v="Discretionary"/>
    <x v="4"/>
    <s v="Under $30"/>
    <s v="Under $10"/>
    <s v="Economizer"/>
    <s v="Under $30"/>
    <n v="29.827180674231894"/>
    <s v="HVAC"/>
    <s v="COM-Economizer-7P_v2"/>
    <s v="Rural"/>
    <s v="SC-Retro"/>
    <s v="M_Input"/>
    <s v="No"/>
    <s v="Commercial"/>
    <s v="MiniMart"/>
    <s v="Economizer-Retro-MiniMart"/>
    <n v="7.2938903839035295E-4"/>
    <n v="7.2923386459826248E-4"/>
    <n v="7.2509879483633811E-4"/>
    <n v="7.2124633170739044E-4"/>
    <n v="7.1776407601730928E-4"/>
    <n v="6.4355791224282013E-4"/>
    <n v="5.1286457866354647E-4"/>
    <n v="4.0853544978982389E-4"/>
    <n v="3.2600203667538586E-4"/>
    <n v="2.5963536154196334E-4"/>
    <n v="2.0664984137902835E-4"/>
    <n v="1.6457818703420526E-4"/>
    <n v="1.3098426660906212E-4"/>
    <n v="1.0418372222254466E-4"/>
    <n v="8.2976365194740943E-5"/>
    <n v="6.6033683656972582E-5"/>
    <n v="4.4851517894019548E-7"/>
    <n v="1.5951071479847255E-7"/>
    <n v="5.414912629062536E-8"/>
    <n v="1.7582478198632854E-8"/>
    <n v="6.0940277204815816E-3"/>
    <n v="5.1175656283939652"/>
    <n v="29.827180674231894"/>
    <s v="C-Gro-HVAC-Vent-All-All-E"/>
    <s v="C-Gro-HVAC-ER-All-All-C"/>
    <n v="6.0940277204815816E-3"/>
    <n v="7.2938903839035295E-4"/>
    <n v="1.4586229029886154E-3"/>
    <n v="2.1837216978249537E-3"/>
    <n v="2.904968029532344E-3"/>
    <n v="3.6227321055496533E-3"/>
    <n v="4.2662900177924731E-3"/>
    <n v="4.7791545964560199E-3"/>
    <n v="5.187690046245844E-3"/>
    <n v="5.5136920829212295E-3"/>
    <n v="5.7733274444631928E-3"/>
    <n v="5.9799772858422215E-3"/>
    <n v="6.0940277204815816E-3"/>
    <n v="6.0940277204815816E-3"/>
    <n v="6.0940277204815816E-3"/>
    <n v="6.0940277204815816E-3"/>
    <n v="6.0940277204815816E-3"/>
    <n v="6.0940277204815816E-3"/>
    <n v="6.0940277204815816E-3"/>
    <n v="6.0940277204815816E-3"/>
    <n v="6.0940277204815816E-3"/>
  </r>
  <r>
    <s v="Discretionary"/>
    <x v="4"/>
    <s v="Under $30"/>
    <s v="Under $10"/>
    <s v="Economizer"/>
    <s v="Under $30"/>
    <n v="28.21009375148822"/>
    <s v="HVAC"/>
    <s v="COM-Economizer-7P_v2"/>
    <s v="Rural"/>
    <s v="SC-Retro"/>
    <s v="M_Input"/>
    <s v="No"/>
    <s v="Commercial"/>
    <s v="Restaurant"/>
    <s v="Economizer-Retro-Restaurant"/>
    <n v="4.0459185459831345E-3"/>
    <n v="4.062688263798288E-3"/>
    <n v="4.0434596268712399E-3"/>
    <n v="4.0243285298170789E-3"/>
    <n v="4.0052639134776948E-3"/>
    <n v="3.5876560415098271E-3"/>
    <n v="2.8565711557995421E-3"/>
    <n v="2.2746015411588376E-3"/>
    <n v="1.8164155404210714E-3"/>
    <n v="1.4487395872624445E-3"/>
    <n v="1.1532338494917038E-3"/>
    <n v="9.1863869940037599E-4"/>
    <n v="7.3215046403335535E-4"/>
    <n v="5.8235955639826574E-4"/>
    <n v="4.636943212403438E-4"/>
    <n v="3.6874271428681706E-4"/>
    <n v="2.5067407245360567E-6"/>
    <n v="8.9227621063160929E-7"/>
    <n v="3.0316632163325885E-7"/>
    <n v="9.8526381998097234E-8"/>
    <n v="3.3803551296086844E-2"/>
    <n v="8.0330804206303732"/>
    <n v="28.21009375148822"/>
    <s v="C-Res-HVAC-Vent-All-All-E"/>
    <s v="C-Res-HVAC-ER-All-All-C"/>
    <n v="3.3803551296086844E-2"/>
    <n v="4.0459185459831345E-3"/>
    <n v="8.1086068097814233E-3"/>
    <n v="1.2152066436652663E-2"/>
    <n v="1.6176394966469741E-2"/>
    <n v="2.0181658879947436E-2"/>
    <n v="2.3769314921457264E-2"/>
    <n v="2.6625886077256807E-2"/>
    <n v="2.8900487618415644E-2"/>
    <n v="3.0716903158836715E-2"/>
    <n v="3.2165642746099163E-2"/>
    <n v="3.3318876595590866E-2"/>
    <n v="3.3803551296086844E-2"/>
    <n v="3.3803551296086844E-2"/>
    <n v="3.3803551296086844E-2"/>
    <n v="3.3803551296086844E-2"/>
    <n v="3.3803551296086844E-2"/>
    <n v="3.3803551296086844E-2"/>
    <n v="3.3803551296086844E-2"/>
    <n v="3.3803551296086844E-2"/>
    <n v="3.3803551296086844E-2"/>
  </r>
  <r>
    <s v="Discretionary"/>
    <x v="4"/>
    <s v="Under $20"/>
    <s v="Under $10"/>
    <s v="Economizer"/>
    <s v="Under $20"/>
    <n v="17.320987636678272"/>
    <s v="HVAC"/>
    <s v="COM-Economizer-7P_v2"/>
    <s v="Rural"/>
    <s v="SC-Retro"/>
    <s v="M_Input"/>
    <s v="No"/>
    <s v="Commercial"/>
    <s v="Lodging"/>
    <s v="Economizer-Retro-Lodging"/>
    <n v="1.0699186482415513E-2"/>
    <n v="1.0716622851103369E-2"/>
    <n v="1.0688346982313936E-2"/>
    <n v="1.0661631256628785E-2"/>
    <n v="1.0635691414273406E-2"/>
    <n v="9.5526133523928178E-3"/>
    <n v="7.6263207906125683E-3"/>
    <n v="6.0917497839837317E-3"/>
    <n v="4.8797569761257209E-3"/>
    <n v="3.9002715546258095E-3"/>
    <n v="3.1127087027220958E-3"/>
    <n v="2.4848935522116286E-3"/>
    <n v="1.9845751009510836E-3"/>
    <n v="1.5815290229818748E-3"/>
    <n v="1.2618513260946583E-3"/>
    <n v="1.0063599898077035E-3"/>
    <n v="6.8522248902297574E-6"/>
    <n v="2.4429653514901656E-6"/>
    <n v="8.3137756633347977E-7"/>
    <n v="2.7062805507702719E-7"/>
    <n v="9.3450453159136748E-2"/>
    <n v="9.3030218999570273"/>
    <n v="17.320987636678272"/>
    <s v="C-All-HVAC-Vent-All-All-E"/>
    <s v="C-Lod-HVAC-ER-All-All-C"/>
    <n v="9.3450453159136748E-2"/>
    <n v="1.0699186482415513E-2"/>
    <n v="2.141580933351888E-2"/>
    <n v="3.2104156315832813E-2"/>
    <n v="4.2765787572461599E-2"/>
    <n v="5.3401478986735001E-2"/>
    <n v="6.2954092339127826E-2"/>
    <n v="7.0580413129740394E-2"/>
    <n v="7.6672162913724126E-2"/>
    <n v="8.1551919889849847E-2"/>
    <n v="8.5452191444475661E-2"/>
    <n v="8.8564900147197756E-2"/>
    <n v="9.1049793699409381E-2"/>
    <n v="9.3034368800360465E-2"/>
    <n v="9.3450453159136748E-2"/>
    <n v="9.3450453159136748E-2"/>
    <n v="9.3450453159136748E-2"/>
    <n v="9.3450453159136748E-2"/>
    <n v="9.3450453159136748E-2"/>
    <n v="9.3450453159136748E-2"/>
    <n v="9.3450453159136748E-2"/>
  </r>
  <r>
    <s v="Discretionary"/>
    <x v="4"/>
    <s v="Under $35"/>
    <s v="Under $20"/>
    <s v="Economizer"/>
    <s v="Under $35"/>
    <n v="33.518680005234415"/>
    <s v="HVAC"/>
    <s v="COM-Economizer-7P_v2"/>
    <s v="Rural"/>
    <s v="SC-Retro"/>
    <s v="M_Input"/>
    <s v="No"/>
    <s v="Commercial"/>
    <s v="Hospital"/>
    <s v="Economizer-Retro-Hospital"/>
    <n v="1.2093477465806879E-2"/>
    <n v="1.226786152931714E-2"/>
    <n v="1.2215635819196078E-2"/>
    <n v="1.2177080904476806E-2"/>
    <n v="1.2130973363795688E-2"/>
    <n v="1.0894396267891682E-2"/>
    <n v="8.7051666106874783E-3"/>
    <n v="6.9687385229893865E-3"/>
    <n v="5.5798153769605063E-3"/>
    <n v="4.4681441544715383E-3"/>
    <n v="3.5595254608938504E-3"/>
    <n v="2.8385585609141993E-3"/>
    <n v="2.2660148216777018E-3"/>
    <n v="1.8070273932748802E-3"/>
    <n v="1.440675132058881E-3"/>
    <n v="1.1484922603687553E-3"/>
    <n v="7.8198762649101934E-6"/>
    <n v="2.7879123795861952E-6"/>
    <n v="9.4875402526155373E-7"/>
    <n v="3.0883153554322838E-7"/>
    <n v="0.10623530237992233"/>
    <n v="15.328078634080333"/>
    <n v="33.518680005234415"/>
    <s v="C-Hea-HVAC-Vent-All-All-C"/>
    <s v="C-Hea-HVAC-ER-All-All-C"/>
    <n v="0.10623530237992233"/>
    <n v="1.2093477465806879E-2"/>
    <n v="2.4361338995124021E-2"/>
    <n v="3.6576974814320096E-2"/>
    <n v="4.8754055718796901E-2"/>
    <n v="6.0885029082592593E-2"/>
    <n v="7.1779425350484274E-2"/>
    <n v="8.0484591961171748E-2"/>
    <n v="8.7453330484161138E-2"/>
    <n v="9.3033145861121644E-2"/>
    <n v="9.7501290015593184E-2"/>
    <n v="0.10106081547648703"/>
    <n v="0.10389937403740122"/>
    <n v="0.10616538885907892"/>
    <n v="0.10623530237992233"/>
    <n v="0.10623530237992233"/>
    <n v="0.10623530237992233"/>
    <n v="0.10623530237992233"/>
    <n v="0.10623530237992233"/>
    <n v="0.10623530237992233"/>
    <n v="0.10623530237992233"/>
  </r>
  <r>
    <s v="Discretionary"/>
    <x v="4"/>
    <s v="Under $20"/>
    <s v="Under $10"/>
    <s v="Economizer"/>
    <s v="Under $20"/>
    <n v="18.223936175908602"/>
    <s v="HVAC"/>
    <s v="COM-Economizer-7P_v2"/>
    <s v="Rural"/>
    <s v="SC-Retro"/>
    <s v="M_Input"/>
    <s v="No"/>
    <s v="Commercial"/>
    <s v="Residential Care"/>
    <s v="Economizer-Retro-Residential Care"/>
    <n v="4.0472712157218994E-3"/>
    <n v="4.11218437270387E-3"/>
    <n v="4.0982381001836441E-3"/>
    <n v="4.0836695768172206E-3"/>
    <n v="4.0690353583000185E-3"/>
    <n v="3.6558725265340183E-3"/>
    <n v="2.9203179121718463E-3"/>
    <n v="2.3358719608588159E-3"/>
    <n v="1.8718027918534152E-3"/>
    <n v="1.4971710351701323E-3"/>
    <n v="1.1916552860898094E-3"/>
    <n v="9.5155736845082542E-4"/>
    <n v="7.5913794088485766E-4"/>
    <n v="6.0488811051430792E-4"/>
    <n v="4.8252907179420729E-4"/>
    <n v="3.8473218499269487E-4"/>
    <n v="2.616992634227341E-6"/>
    <n v="9.3207741370938793E-7"/>
    <n v="3.1687997758434107E-7"/>
    <n v="1.03045529805877E-7"/>
    <n v="3.5350288527894978E-2"/>
    <n v="7.6417566282910228"/>
    <n v="18.223936175908602"/>
    <s v="C-Hea-HVAC-Vent-All-All-C"/>
    <s v="C-Hea-HVAC-ER-All-All-C"/>
    <n v="3.5350288527894978E-2"/>
    <n v="4.0472712157218994E-3"/>
    <n v="8.1594555884257694E-3"/>
    <n v="1.2257693688609413E-2"/>
    <n v="1.6341363265426633E-2"/>
    <n v="2.041039862372665E-2"/>
    <n v="2.4066271150260669E-2"/>
    <n v="2.6986589062432516E-2"/>
    <n v="2.9322461023291332E-2"/>
    <n v="3.1194263815144747E-2"/>
    <n v="3.2691434850314879E-2"/>
    <n v="3.3883090136404691E-2"/>
    <n v="3.4834647504855515E-2"/>
    <n v="3.5350288527894978E-2"/>
    <n v="3.5350288527894978E-2"/>
    <n v="3.5350288527894978E-2"/>
    <n v="3.5350288527894978E-2"/>
    <n v="3.5350288527894978E-2"/>
    <n v="3.5350288527894978E-2"/>
    <n v="3.5350288527894978E-2"/>
    <n v="3.5350288527894978E-2"/>
  </r>
  <r>
    <s v="Discretionary"/>
    <x v="4"/>
    <s v="Under $20"/>
    <s v="Under $10"/>
    <s v="Economizer"/>
    <s v="Under $20"/>
    <n v="17.921797983903069"/>
    <s v="HVAC"/>
    <s v="COM-Economizer-7P_v2"/>
    <s v="Rural"/>
    <s v="SC-Retro"/>
    <s v="M_Input"/>
    <s v="No"/>
    <s v="Commercial"/>
    <s v="Assembly"/>
    <s v="Economizer-Retro-Assembly"/>
    <n v="5.8376702700556393E-2"/>
    <n v="5.8540397907114398E-2"/>
    <n v="5.8238484780720655E-2"/>
    <n v="5.7839704121375263E-2"/>
    <n v="5.7611581964585379E-2"/>
    <n v="5.1764316977817845E-2"/>
    <n v="4.1318813622084644E-2"/>
    <n v="3.2965568975692493E-2"/>
    <n v="2.6298415081672841E-2"/>
    <n v="2.103916625518798E-2"/>
    <n v="1.678117777324371E-2"/>
    <n v="1.3375660635457799E-2"/>
    <n v="1.0660430243282283E-2"/>
    <n v="8.4734477381535212E-3"/>
    <n v="6.7503026363975108E-3"/>
    <n v="5.3765421170691484E-3"/>
    <n v="3.6447530604502107E-5"/>
    <n v="1.293675760610285E-5"/>
    <n v="4.3829113624029517E-6"/>
    <n v="1.4202927554366786E-6"/>
    <n v="0.48992389769453432"/>
    <n v="7.1859441354451823"/>
    <n v="17.921797983903069"/>
    <s v="C-All-HVAC-Vent-All-All-E"/>
    <s v="C-All-HVAC-ER-All-All-C"/>
    <n v="0.48992389769453432"/>
    <n v="5.8376702700556393E-2"/>
    <n v="0.1169171006076708"/>
    <n v="0.17515558538839146"/>
    <n v="0.23299528950976672"/>
    <n v="0.2906068714743521"/>
    <n v="0.34237118845216996"/>
    <n v="0.38369000207425463"/>
    <n v="0.4166555710499471"/>
    <n v="0.44295398613161996"/>
    <n v="0.46399315238680794"/>
    <n v="0.48077433016005167"/>
    <n v="0.48992389769453432"/>
    <n v="0.48992389769453432"/>
    <n v="0.48992389769453432"/>
    <n v="0.48992389769453432"/>
    <n v="0.48992389769453432"/>
    <n v="0.48992389769453432"/>
    <n v="0.48992389769453432"/>
    <n v="0.48992389769453432"/>
    <n v="0.48992389769453432"/>
  </r>
  <r>
    <s v="Discretionary"/>
    <x v="4"/>
    <s v="Under $20"/>
    <s v="Under $10"/>
    <s v="Economizer"/>
    <s v="Under $20"/>
    <n v="19.275879865909776"/>
    <s v="HVAC"/>
    <s v="COM-Economizer-7P_v2"/>
    <s v="Rural"/>
    <s v="SC-Retro"/>
    <s v="M_Input"/>
    <s v="No"/>
    <s v="Commercial"/>
    <s v="Other"/>
    <s v="Economizer-Retro-Other"/>
    <n v="5.2769389898302294E-2"/>
    <n v="5.3521886316736184E-2"/>
    <n v="5.3191506199133293E-2"/>
    <n v="5.2737078736369153E-2"/>
    <n v="5.2370737706416114E-2"/>
    <n v="4.6820725953930609E-2"/>
    <n v="3.70941597794111E-2"/>
    <n v="2.9522650417058417E-2"/>
    <n v="2.3456922920909069E-2"/>
    <n v="1.8623998181925928E-2"/>
    <n v="1.472992912967303E-2"/>
    <n v="1.1706413414247777E-2"/>
    <n v="9.2525875705638874E-3"/>
    <n v="7.347655098816408E-3"/>
    <n v="5.8210755941335004E-3"/>
    <n v="4.6045356585869227E-3"/>
    <n v="3.1116149561169518E-5"/>
    <n v="1.1009226865483406E-5"/>
    <n v="3.7177988091359785E-6"/>
    <n v="1.2007995965068819E-6"/>
    <n v="0.40597580420209878"/>
    <n v="6.1259245440643175"/>
    <n v="19.275879865909776"/>
    <s v="C-All-HVAC-Vent-All-All-E"/>
    <s v="C-All-HVAC-ER-All-All-C"/>
    <n v="0.40597580420209878"/>
    <n v="5.2769389898302294E-2"/>
    <n v="0.10629127621503848"/>
    <n v="0.15948278241417177"/>
    <n v="0.21221986115054092"/>
    <n v="0.26459059885695702"/>
    <n v="0.31141132481088762"/>
    <n v="0.34850548459029873"/>
    <n v="0.37802813500735716"/>
    <n v="0.40148505792826622"/>
    <n v="0.40597580420209878"/>
    <n v="0.40597580420209878"/>
    <n v="0.40597580420209878"/>
    <n v="0.40597580420209878"/>
    <n v="0.40597580420209878"/>
    <n v="0.40597580420209878"/>
    <n v="0.40597580420209878"/>
    <n v="0.40597580420209878"/>
    <n v="0.40597580420209878"/>
    <n v="0.40597580420209878"/>
    <n v="0.40597580420209878"/>
  </r>
  <r>
    <s v="Lost Opportunity"/>
    <x v="4"/>
    <s v="Under $10"/>
    <s v="Under $10"/>
    <s v="Commercial EM"/>
    <s v="Under $10"/>
    <n v="9.7422462188853398"/>
    <s v="HVAC"/>
    <s v="Com-EM-7P_V5"/>
    <s v="Rural"/>
    <s v="SC New"/>
    <s v="Measure InputOutput-New"/>
    <s v="No"/>
    <s v="Commercial"/>
    <s v="Large Off"/>
    <s v="Commercial EM-New-Large Off"/>
    <n v="0"/>
    <n v="0"/>
    <n v="0"/>
    <n v="0"/>
    <n v="0"/>
    <n v="0"/>
    <n v="0"/>
    <n v="0"/>
    <n v="0"/>
    <n v="0"/>
    <n v="0"/>
    <n v="0"/>
    <n v="0"/>
    <n v="0"/>
    <n v="0"/>
    <n v="0"/>
    <n v="0"/>
    <n v="0"/>
    <n v="0"/>
    <n v="0"/>
    <n v="0"/>
    <n v="7.1220222153742769"/>
    <n v="9.7422462188853398"/>
    <s v="C-All-HVAC-Vent-All-All-E"/>
    <s v="R-All-HVAC-CAC-All-All-E"/>
    <n v="0"/>
    <n v="0"/>
    <n v="0"/>
    <n v="0"/>
    <n v="0"/>
    <n v="0"/>
    <n v="0"/>
    <n v="0"/>
    <n v="0"/>
    <n v="0"/>
    <n v="0"/>
    <n v="0"/>
    <n v="0"/>
    <n v="0"/>
    <n v="0"/>
    <n v="0"/>
    <n v="0"/>
    <n v="0"/>
    <n v="0"/>
    <n v="0"/>
    <n v="0"/>
  </r>
  <r>
    <s v="Lost Opportunity"/>
    <x v="4"/>
    <s v="Under $15"/>
    <s v="Under $15"/>
    <s v="Commercial EM"/>
    <s v="Under $15"/>
    <n v="14.260175198492119"/>
    <s v="HVAC"/>
    <s v="Com-EM-7P_V5"/>
    <s v="Rural"/>
    <s v="SC New"/>
    <s v="Measure InputOutput-New"/>
    <s v="No"/>
    <s v="Commercial"/>
    <s v="Medium Off"/>
    <s v="Commercial EM-New-Medium Off"/>
    <n v="0"/>
    <n v="0"/>
    <n v="0"/>
    <n v="0"/>
    <n v="0"/>
    <n v="0"/>
    <n v="0"/>
    <n v="0"/>
    <n v="0"/>
    <n v="0"/>
    <n v="0"/>
    <n v="0"/>
    <n v="0"/>
    <n v="0"/>
    <n v="0"/>
    <n v="0"/>
    <n v="0"/>
    <n v="0"/>
    <n v="0"/>
    <n v="0"/>
    <n v="0"/>
    <n v="10.627140641344095"/>
    <n v="14.260175198492119"/>
    <s v="C-All-HVAC-Vent-All-All-E"/>
    <s v="R-All-HVAC-CAC-All-All-E"/>
    <n v="0"/>
    <n v="0"/>
    <n v="0"/>
    <n v="0"/>
    <n v="0"/>
    <n v="0"/>
    <n v="0"/>
    <n v="0"/>
    <n v="0"/>
    <n v="0"/>
    <n v="0"/>
    <n v="0"/>
    <n v="0"/>
    <n v="0"/>
    <n v="0"/>
    <n v="0"/>
    <n v="0"/>
    <n v="0"/>
    <n v="0"/>
    <n v="0"/>
    <n v="0"/>
  </r>
  <r>
    <s v="Lost Opportunity"/>
    <x v="4"/>
    <s v="Under $50"/>
    <s v="Under $35"/>
    <s v="Commercial EM"/>
    <s v="Under $50"/>
    <n v="46.326000976244181"/>
    <s v="HVAC"/>
    <s v="Com-EM-7P_V5"/>
    <s v="Rural"/>
    <s v="SC New"/>
    <s v="Measure InputOutput-New"/>
    <s v="No"/>
    <s v="Commercial"/>
    <s v="Small Off"/>
    <s v="Commercial EM-New-Small Off"/>
    <n v="0"/>
    <n v="0"/>
    <n v="0"/>
    <n v="0"/>
    <n v="0"/>
    <n v="0"/>
    <n v="0"/>
    <n v="0"/>
    <n v="0"/>
    <n v="0"/>
    <n v="0"/>
    <n v="0"/>
    <n v="0"/>
    <n v="0"/>
    <n v="0"/>
    <n v="0"/>
    <n v="0"/>
    <n v="0"/>
    <n v="0"/>
    <n v="0"/>
    <n v="0"/>
    <n v="32.607416057837419"/>
    <n v="46.326000976244181"/>
    <s v="C-All-HVAC-Vent-All-All-E"/>
    <s v="R-All-HVAC-CAC-All-All-E"/>
    <n v="0"/>
    <n v="0"/>
    <n v="0"/>
    <n v="0"/>
    <n v="0"/>
    <n v="0"/>
    <n v="0"/>
    <n v="0"/>
    <n v="0"/>
    <n v="0"/>
    <n v="0"/>
    <n v="0"/>
    <n v="0"/>
    <n v="0"/>
    <n v="0"/>
    <n v="0"/>
    <n v="0"/>
    <n v="0"/>
    <n v="0"/>
    <n v="0"/>
    <n v="0"/>
  </r>
  <r>
    <s v="Lost Opportunity"/>
    <x v="4"/>
    <s v="Under $15"/>
    <s v="Under $15"/>
    <s v="Commercial EM"/>
    <s v="Under $15"/>
    <n v="14.875901448777473"/>
    <s v="HVAC"/>
    <s v="Com-EM-7P_V5"/>
    <s v="Rural"/>
    <s v="SC New"/>
    <s v="Measure InputOutput-New"/>
    <s v="No"/>
    <s v="Commercial"/>
    <s v="XLarge Ret"/>
    <s v="Commercial EM-New-XLarge Ret"/>
    <n v="0"/>
    <n v="0"/>
    <n v="0"/>
    <n v="0"/>
    <n v="0"/>
    <n v="0"/>
    <n v="0"/>
    <n v="0"/>
    <n v="0"/>
    <n v="0"/>
    <n v="0"/>
    <n v="0"/>
    <n v="0"/>
    <n v="0"/>
    <n v="0"/>
    <n v="0"/>
    <n v="0"/>
    <n v="0"/>
    <n v="0"/>
    <n v="0"/>
    <n v="0"/>
    <n v="10.627140641344099"/>
    <n v="14.875901448777473"/>
    <s v="C-All-HVAC-Vent-All-All-E"/>
    <s v="R-All-HVAC-CAC-All-All-E"/>
    <n v="0"/>
    <n v="0"/>
    <n v="0"/>
    <n v="0"/>
    <n v="0"/>
    <n v="0"/>
    <n v="0"/>
    <n v="0"/>
    <n v="0"/>
    <n v="0"/>
    <n v="0"/>
    <n v="0"/>
    <n v="0"/>
    <n v="0"/>
    <n v="0"/>
    <n v="0"/>
    <n v="0"/>
    <n v="0"/>
    <n v="0"/>
    <n v="0"/>
    <n v="0"/>
  </r>
  <r>
    <s v="Lost Opportunity"/>
    <x v="4"/>
    <s v="Under $35"/>
    <s v="Under $25"/>
    <s v="Commercial EM"/>
    <s v="Under $35"/>
    <n v="34.082932781138474"/>
    <s v="HVAC"/>
    <s v="Com-EM-7P_V5"/>
    <s v="Rural"/>
    <s v="SC New"/>
    <s v="Measure InputOutput-New"/>
    <s v="No"/>
    <s v="Commercial"/>
    <s v="Large Ret"/>
    <s v="Commercial EM-New-Large Ret"/>
    <n v="0"/>
    <n v="0"/>
    <n v="0"/>
    <n v="0"/>
    <n v="0"/>
    <n v="0"/>
    <n v="0"/>
    <n v="0"/>
    <n v="0"/>
    <n v="0"/>
    <n v="0"/>
    <n v="0"/>
    <n v="0"/>
    <n v="0"/>
    <n v="0"/>
    <n v="0"/>
    <n v="0"/>
    <n v="0"/>
    <n v="0"/>
    <n v="0"/>
    <n v="0"/>
    <n v="23.443247400615078"/>
    <n v="34.082932781138474"/>
    <s v="C-All-HVAC-Vent-All-All-E"/>
    <s v="R-All-HVAC-CAC-All-All-E"/>
    <n v="0"/>
    <n v="0"/>
    <n v="0"/>
    <n v="0"/>
    <n v="0"/>
    <n v="0"/>
    <n v="0"/>
    <n v="0"/>
    <n v="0"/>
    <n v="0"/>
    <n v="0"/>
    <n v="0"/>
    <n v="0"/>
    <n v="0"/>
    <n v="0"/>
    <n v="0"/>
    <n v="0"/>
    <n v="0"/>
    <n v="0"/>
    <n v="0"/>
    <n v="0"/>
  </r>
  <r>
    <s v="Lost Opportunity"/>
    <x v="4"/>
    <s v="Under $25"/>
    <s v="Under $20"/>
    <s v="Commercial EM"/>
    <s v="Under $25"/>
    <n v="23.949793538544956"/>
    <s v="HVAC"/>
    <s v="Com-EM-7P_V5"/>
    <s v="Rural"/>
    <s v="SC New"/>
    <s v="Measure InputOutput-New"/>
    <s v="No"/>
    <s v="Commercial"/>
    <s v="Medium Ret"/>
    <s v="Commercial EM-New-Medium Ret"/>
    <n v="0"/>
    <n v="0"/>
    <n v="0"/>
    <n v="0"/>
    <n v="0"/>
    <n v="0"/>
    <n v="0"/>
    <n v="0"/>
    <n v="0"/>
    <n v="0"/>
    <n v="0"/>
    <n v="0"/>
    <n v="0"/>
    <n v="0"/>
    <n v="0"/>
    <n v="0"/>
    <n v="0"/>
    <n v="0"/>
    <n v="0"/>
    <n v="0"/>
    <n v="0"/>
    <n v="16.302519671293773"/>
    <n v="23.949793538544956"/>
    <s v="C-All-HVAC-Vent-All-All-E"/>
    <s v="R-All-HVAC-CAC-All-All-E"/>
    <n v="0"/>
    <n v="0"/>
    <n v="0"/>
    <n v="0"/>
    <n v="0"/>
    <n v="0"/>
    <n v="0"/>
    <n v="0"/>
    <n v="0"/>
    <n v="0"/>
    <n v="0"/>
    <n v="0"/>
    <n v="0"/>
    <n v="0"/>
    <n v="0"/>
    <n v="0"/>
    <n v="0"/>
    <n v="0"/>
    <n v="0"/>
    <n v="0"/>
    <n v="0"/>
  </r>
  <r>
    <s v="Lost Opportunity"/>
    <x v="4"/>
    <s v="Under $10"/>
    <s v="Under $10"/>
    <s v="Commercial EM"/>
    <s v="Under $10"/>
    <n v="8.5488553807046213"/>
    <s v="HVAC"/>
    <s v="Com-EM-7P_V5"/>
    <s v="Rural"/>
    <s v="SC New"/>
    <s v="Measure InputOutput-New"/>
    <s v="No"/>
    <s v="Commercial"/>
    <s v="Small Ret"/>
    <s v="Commercial EM-New-Small Ret"/>
    <n v="0"/>
    <n v="0"/>
    <n v="0"/>
    <n v="0"/>
    <n v="0"/>
    <n v="0"/>
    <n v="0"/>
    <n v="0"/>
    <n v="0"/>
    <n v="0"/>
    <n v="0"/>
    <n v="0"/>
    <n v="0"/>
    <n v="0"/>
    <n v="0"/>
    <n v="0"/>
    <n v="0"/>
    <n v="0"/>
    <n v="0"/>
    <n v="0"/>
    <n v="0"/>
    <n v="5.8981359515894702"/>
    <n v="8.5488553807046213"/>
    <s v="C-All-HVAC-Vent-All-All-E"/>
    <s v="R-All-HVAC-CAC-All-All-E"/>
    <n v="0"/>
    <n v="0"/>
    <n v="0"/>
    <n v="0"/>
    <n v="0"/>
    <n v="0"/>
    <n v="0"/>
    <n v="0"/>
    <n v="0"/>
    <n v="0"/>
    <n v="0"/>
    <n v="0"/>
    <n v="0"/>
    <n v="0"/>
    <n v="0"/>
    <n v="0"/>
    <n v="0"/>
    <n v="0"/>
    <n v="0"/>
    <n v="0"/>
    <n v="0"/>
  </r>
  <r>
    <s v="Lost Opportunity"/>
    <x v="4"/>
    <s v="Under $25"/>
    <s v="Under $20"/>
    <s v="Commercial EM"/>
    <s v="Under $25"/>
    <n v="24.946803864364345"/>
    <s v="HVAC"/>
    <s v="Com-EM-7P_V5"/>
    <s v="Rural"/>
    <s v="SC New"/>
    <s v="Measure InputOutput-New"/>
    <s v="No"/>
    <s v="Commercial"/>
    <s v="School K-12"/>
    <s v="Commercial EM-New-School K-12"/>
    <n v="0"/>
    <n v="0"/>
    <n v="0"/>
    <n v="0"/>
    <n v="0"/>
    <n v="0"/>
    <n v="0"/>
    <n v="0"/>
    <n v="0"/>
    <n v="0"/>
    <n v="0"/>
    <n v="0"/>
    <n v="0"/>
    <n v="0"/>
    <n v="0"/>
    <n v="0"/>
    <n v="0"/>
    <n v="0"/>
    <n v="0"/>
    <n v="0"/>
    <n v="0"/>
    <n v="16.891181813854313"/>
    <n v="24.946803864364345"/>
    <s v="C-All-HVAC-Vent-All-All-E"/>
    <s v="R-All-HVAC-CAC-All-All-E"/>
    <n v="0"/>
    <n v="0"/>
    <n v="0"/>
    <n v="0"/>
    <n v="0"/>
    <n v="0"/>
    <n v="0"/>
    <n v="0"/>
    <n v="0"/>
    <n v="0"/>
    <n v="0"/>
    <n v="0"/>
    <n v="0"/>
    <n v="0"/>
    <n v="0"/>
    <n v="0"/>
    <n v="0"/>
    <n v="0"/>
    <n v="0"/>
    <n v="0"/>
    <n v="0"/>
  </r>
  <r>
    <s v="Lost Opportunity"/>
    <x v="4"/>
    <s v="Under $15"/>
    <s v="Under $10"/>
    <s v="Commercial EM"/>
    <s v="Under $15"/>
    <n v="14.400603624188957"/>
    <s v="HVAC"/>
    <s v="Com-EM-7P_V5"/>
    <s v="Rural"/>
    <s v="SC New"/>
    <s v="Measure InputOutput-New"/>
    <s v="No"/>
    <s v="Commercial"/>
    <s v="University"/>
    <s v="Commercial EM-New-University"/>
    <n v="0"/>
    <n v="0"/>
    <n v="0"/>
    <n v="0"/>
    <n v="0"/>
    <n v="0"/>
    <n v="0"/>
    <n v="0"/>
    <n v="0"/>
    <n v="0"/>
    <n v="0"/>
    <n v="0"/>
    <n v="0"/>
    <n v="0"/>
    <n v="0"/>
    <n v="0"/>
    <n v="0"/>
    <n v="0"/>
    <n v="0"/>
    <n v="0"/>
    <n v="0"/>
    <n v="9.504049044467175"/>
    <n v="14.400603624188957"/>
    <s v="C-All-HVAC-Vent-All-All-E"/>
    <s v="R-All-HVAC-CAC-All-All-E"/>
    <n v="0"/>
    <n v="0"/>
    <n v="0"/>
    <n v="0"/>
    <n v="0"/>
    <n v="0"/>
    <n v="0"/>
    <n v="0"/>
    <n v="0"/>
    <n v="0"/>
    <n v="0"/>
    <n v="0"/>
    <n v="0"/>
    <n v="0"/>
    <n v="0"/>
    <n v="0"/>
    <n v="0"/>
    <n v="0"/>
    <n v="0"/>
    <n v="0"/>
    <n v="0"/>
  </r>
  <r>
    <s v="Lost Opportunity"/>
    <x v="4"/>
    <s v="Under $25"/>
    <s v="Under $20"/>
    <s v="Commercial EM"/>
    <s v="Under $25"/>
    <n v="23.907856492475876"/>
    <s v="HVAC"/>
    <s v="Com-EM-7P_V5"/>
    <s v="Rural"/>
    <s v="SC New"/>
    <s v="Measure InputOutput-New"/>
    <s v="No"/>
    <s v="Commercial"/>
    <s v="Warehouse"/>
    <s v="Commercial EM-New-Warehouse"/>
    <n v="0"/>
    <n v="0"/>
    <n v="0"/>
    <n v="0"/>
    <n v="0"/>
    <n v="0"/>
    <n v="0"/>
    <n v="0"/>
    <n v="0"/>
    <n v="0"/>
    <n v="0"/>
    <n v="0"/>
    <n v="0"/>
    <n v="0"/>
    <n v="0"/>
    <n v="0"/>
    <n v="0"/>
    <n v="0"/>
    <n v="0"/>
    <n v="0"/>
    <n v="0"/>
    <n v="19.288642176282686"/>
    <n v="23.907856492475876"/>
    <s v="C-All-HVAC-Vent-All-All-E"/>
    <s v="R-All-HVAC-CAC-All-All-E"/>
    <n v="0"/>
    <n v="0"/>
    <n v="0"/>
    <n v="0"/>
    <n v="0"/>
    <n v="0"/>
    <n v="0"/>
    <n v="0"/>
    <n v="0"/>
    <n v="0"/>
    <n v="0"/>
    <n v="0"/>
    <n v="0"/>
    <n v="0"/>
    <n v="0"/>
    <n v="0"/>
    <n v="0"/>
    <n v="0"/>
    <n v="0"/>
    <n v="0"/>
    <n v="0"/>
  </r>
  <r>
    <s v="Lost Opportunity"/>
    <x v="4"/>
    <s v="Under $15"/>
    <s v="Under $10"/>
    <s v="Commercial EM"/>
    <s v="Under $15"/>
    <n v="10.453932861434129"/>
    <s v="HVAC"/>
    <s v="Com-EM-7P_V5"/>
    <s v="Rural"/>
    <s v="SC New"/>
    <s v="Measure InputOutput-New"/>
    <s v="No"/>
    <s v="Commercial"/>
    <s v="Supermarket"/>
    <s v="Commercial EM-New-Supermarket"/>
    <n v="0"/>
    <n v="0"/>
    <n v="0"/>
    <n v="0"/>
    <n v="0"/>
    <n v="0"/>
    <n v="0"/>
    <n v="0"/>
    <n v="0"/>
    <n v="0"/>
    <n v="0"/>
    <n v="0"/>
    <n v="0"/>
    <n v="0"/>
    <n v="0"/>
    <n v="0"/>
    <n v="0"/>
    <n v="0"/>
    <n v="0"/>
    <n v="0"/>
    <n v="0"/>
    <n v="7.2743013374968966"/>
    <n v="10.453932861434129"/>
    <s v="C-All-HVAC-Vent-All-All-E"/>
    <s v="R-All-HVAC-CAC-All-All-E"/>
    <n v="0"/>
    <n v="0"/>
    <n v="0"/>
    <n v="0"/>
    <n v="0"/>
    <n v="0"/>
    <n v="0"/>
    <n v="0"/>
    <n v="0"/>
    <n v="0"/>
    <n v="0"/>
    <n v="0"/>
    <n v="0"/>
    <n v="0"/>
    <n v="0"/>
    <n v="0"/>
    <n v="0"/>
    <n v="0"/>
    <n v="0"/>
    <n v="0"/>
    <n v="0"/>
  </r>
  <r>
    <s v="Lost Opportunity"/>
    <x v="4"/>
    <s v="Under $5"/>
    <s v="Under $5"/>
    <s v="Commercial EM"/>
    <s v="Under $5"/>
    <n v="0"/>
    <s v="HVAC"/>
    <s v="Com-EM-7P_V5"/>
    <s v="Rural"/>
    <s v="SC New"/>
    <s v="Measure InputOutput-New"/>
    <s v="No"/>
    <s v="Commercial"/>
    <s v="MiniMart"/>
    <s v="Commercial EM-New-MiniMart"/>
    <n v="0"/>
    <n v="0"/>
    <n v="0"/>
    <n v="0"/>
    <n v="0"/>
    <n v="0"/>
    <n v="0"/>
    <n v="0"/>
    <n v="0"/>
    <n v="0"/>
    <n v="0"/>
    <n v="0"/>
    <n v="0"/>
    <n v="0"/>
    <n v="0"/>
    <n v="0"/>
    <n v="0"/>
    <n v="0"/>
    <n v="0"/>
    <n v="0"/>
    <n v="0"/>
    <n v="0"/>
    <n v="0"/>
    <s v="C-All-HVAC-Vent-All-All-E"/>
    <s v="R-All-HVAC-CAC-All-All-E"/>
    <n v="0"/>
    <n v="0"/>
    <n v="0"/>
    <n v="0"/>
    <n v="0"/>
    <n v="0"/>
    <n v="0"/>
    <n v="0"/>
    <n v="0"/>
    <n v="0"/>
    <n v="0"/>
    <n v="0"/>
    <n v="0"/>
    <n v="0"/>
    <n v="0"/>
    <n v="0"/>
    <n v="0"/>
    <n v="0"/>
    <n v="0"/>
    <n v="0"/>
    <n v="0"/>
  </r>
  <r>
    <s v="Lost Opportunity"/>
    <x v="4"/>
    <s v="Under $15"/>
    <s v="Under $10"/>
    <s v="Commercial EM"/>
    <s v="Under $15"/>
    <n v="13.847261997193414"/>
    <s v="HVAC"/>
    <s v="Com-EM-7P_V5"/>
    <s v="Rural"/>
    <s v="SC New"/>
    <s v="Measure InputOutput-New"/>
    <s v="No"/>
    <s v="Commercial"/>
    <s v="Restaurant"/>
    <s v="Commercial EM-New-Restaurant"/>
    <n v="0"/>
    <n v="0"/>
    <n v="0"/>
    <n v="0"/>
    <n v="0"/>
    <n v="0"/>
    <n v="0"/>
    <n v="0"/>
    <n v="0"/>
    <n v="0"/>
    <n v="0"/>
    <n v="0"/>
    <n v="0"/>
    <n v="0"/>
    <n v="0"/>
    <n v="0"/>
    <n v="0"/>
    <n v="0"/>
    <n v="0"/>
    <n v="0"/>
    <n v="0"/>
    <n v="9.6174159335023273"/>
    <n v="13.847261997193414"/>
    <s v="C-All-HVAC-Vent-All-All-E"/>
    <s v="R-All-HVAC-CAC-All-All-E"/>
    <n v="0"/>
    <n v="0"/>
    <n v="0"/>
    <n v="0"/>
    <n v="0"/>
    <n v="0"/>
    <n v="0"/>
    <n v="0"/>
    <n v="0"/>
    <n v="0"/>
    <n v="0"/>
    <n v="0"/>
    <n v="0"/>
    <n v="0"/>
    <n v="0"/>
    <n v="0"/>
    <n v="0"/>
    <n v="0"/>
    <n v="0"/>
    <n v="0"/>
    <n v="0"/>
  </r>
  <r>
    <s v="Lost Opportunity"/>
    <x v="4"/>
    <s v="Under $10"/>
    <s v="Under $10"/>
    <s v="Commercial EM"/>
    <s v="Under $10"/>
    <n v="7.874326651273857"/>
    <s v="HVAC"/>
    <s v="Com-EM-7P_V5"/>
    <s v="Rural"/>
    <s v="SC New"/>
    <s v="Measure InputOutput-New"/>
    <s v="No"/>
    <s v="Commercial"/>
    <s v="Lodging"/>
    <s v="Commercial EM-New-Lodging"/>
    <n v="0"/>
    <n v="0"/>
    <n v="0"/>
    <n v="0"/>
    <n v="0"/>
    <n v="0"/>
    <n v="0"/>
    <n v="0"/>
    <n v="0"/>
    <n v="0"/>
    <n v="0"/>
    <n v="0"/>
    <n v="0"/>
    <n v="0"/>
    <n v="0"/>
    <n v="0"/>
    <n v="0"/>
    <n v="0"/>
    <n v="0"/>
    <n v="0"/>
    <n v="0"/>
    <n v="5.5195621570379192"/>
    <n v="7.874326651273857"/>
    <s v="C-All-HVAC-Vent-All-All-E"/>
    <s v="R-All-HVAC-CAC-All-All-E"/>
    <n v="0"/>
    <n v="0"/>
    <n v="0"/>
    <n v="0"/>
    <n v="0"/>
    <n v="0"/>
    <n v="0"/>
    <n v="0"/>
    <n v="0"/>
    <n v="0"/>
    <n v="0"/>
    <n v="0"/>
    <n v="0"/>
    <n v="0"/>
    <n v="0"/>
    <n v="0"/>
    <n v="0"/>
    <n v="0"/>
    <n v="0"/>
    <n v="0"/>
    <n v="0"/>
  </r>
  <r>
    <s v="Lost Opportunity"/>
    <x v="4"/>
    <s v="Under $10"/>
    <s v="Under $5"/>
    <s v="Commercial EM"/>
    <s v="Under $10"/>
    <n v="5.4464039388353065"/>
    <s v="HVAC"/>
    <s v="Com-EM-7P_V5"/>
    <s v="Rural"/>
    <s v="SC New"/>
    <s v="Measure InputOutput-New"/>
    <s v="No"/>
    <s v="Commercial"/>
    <s v="Hospital"/>
    <s v="Commercial EM-New-Hospital"/>
    <n v="0"/>
    <n v="0"/>
    <n v="0"/>
    <n v="0"/>
    <n v="0"/>
    <n v="0"/>
    <n v="0"/>
    <n v="0"/>
    <n v="0"/>
    <n v="0"/>
    <n v="0"/>
    <n v="0"/>
    <n v="0"/>
    <n v="0"/>
    <n v="0"/>
    <n v="0"/>
    <n v="0"/>
    <n v="0"/>
    <n v="0"/>
    <n v="0"/>
    <n v="0"/>
    <n v="4.4013067890916062"/>
    <n v="5.4464039388353065"/>
    <s v="C-All-HVAC-Vent-All-All-E"/>
    <s v="R-All-HVAC-CAC-All-All-E"/>
    <n v="0"/>
    <n v="0"/>
    <n v="0"/>
    <n v="0"/>
    <n v="0"/>
    <n v="0"/>
    <n v="0"/>
    <n v="0"/>
    <n v="0"/>
    <n v="0"/>
    <n v="0"/>
    <n v="0"/>
    <n v="0"/>
    <n v="0"/>
    <n v="0"/>
    <n v="0"/>
    <n v="0"/>
    <n v="0"/>
    <n v="0"/>
    <n v="0"/>
    <n v="0"/>
  </r>
  <r>
    <s v="Lost Opportunity"/>
    <x v="4"/>
    <s v="Under $10"/>
    <s v="Under $10"/>
    <s v="Commercial EM"/>
    <s v="Under $10"/>
    <n v="7.7981834959191891"/>
    <s v="HVAC"/>
    <s v="Com-EM-7P_V5"/>
    <s v="Rural"/>
    <s v="SC New"/>
    <s v="Measure InputOutput-New"/>
    <s v="No"/>
    <s v="Commercial"/>
    <s v="Residential Care"/>
    <s v="Commercial EM-New-Residential Care"/>
    <n v="0"/>
    <n v="0"/>
    <n v="0"/>
    <n v="0"/>
    <n v="0"/>
    <n v="0"/>
    <n v="0"/>
    <n v="0"/>
    <n v="0"/>
    <n v="0"/>
    <n v="0"/>
    <n v="0"/>
    <n v="0"/>
    <n v="0"/>
    <n v="0"/>
    <n v="0"/>
    <n v="0"/>
    <n v="0"/>
    <n v="0"/>
    <n v="0"/>
    <n v="0"/>
    <n v="5.5405681931998449"/>
    <n v="7.7981834959191891"/>
    <s v="C-All-HVAC-Vent-All-All-E"/>
    <s v="R-All-HVAC-CAC-All-All-E"/>
    <n v="0"/>
    <n v="0"/>
    <n v="0"/>
    <n v="0"/>
    <n v="0"/>
    <n v="0"/>
    <n v="0"/>
    <n v="0"/>
    <n v="0"/>
    <n v="0"/>
    <n v="0"/>
    <n v="0"/>
    <n v="0"/>
    <n v="0"/>
    <n v="0"/>
    <n v="0"/>
    <n v="0"/>
    <n v="0"/>
    <n v="0"/>
    <n v="0"/>
    <n v="0"/>
  </r>
  <r>
    <s v="Lost Opportunity"/>
    <x v="4"/>
    <s v="Under $15"/>
    <s v="Under $10"/>
    <s v="Commercial EM"/>
    <s v="Under $15"/>
    <n v="12.557169884776048"/>
    <s v="HVAC"/>
    <s v="Com-EM-7P_V5"/>
    <s v="Rural"/>
    <s v="SC New"/>
    <s v="Measure InputOutput-New"/>
    <s v="No"/>
    <s v="Commercial"/>
    <s v="Assembly"/>
    <s v="Commercial EM-New-Assembly"/>
    <n v="0"/>
    <n v="0"/>
    <n v="0"/>
    <n v="0"/>
    <n v="0"/>
    <n v="0"/>
    <n v="0"/>
    <n v="0"/>
    <n v="0"/>
    <n v="0"/>
    <n v="0"/>
    <n v="0"/>
    <n v="0"/>
    <n v="0"/>
    <n v="0"/>
    <n v="0"/>
    <n v="0"/>
    <n v="0"/>
    <n v="0"/>
    <n v="0"/>
    <n v="0"/>
    <n v="9.4791576188311986"/>
    <n v="12.557169884776048"/>
    <s v="C-All-HVAC-Vent-All-All-E"/>
    <s v="R-All-HVAC-CAC-All-All-E"/>
    <n v="0"/>
    <n v="0"/>
    <n v="0"/>
    <n v="0"/>
    <n v="0"/>
    <n v="0"/>
    <n v="0"/>
    <n v="0"/>
    <n v="0"/>
    <n v="0"/>
    <n v="0"/>
    <n v="0"/>
    <n v="0"/>
    <n v="0"/>
    <n v="0"/>
    <n v="0"/>
    <n v="0"/>
    <n v="0"/>
    <n v="0"/>
    <n v="0"/>
    <n v="0"/>
  </r>
  <r>
    <s v="Lost Opportunity"/>
    <x v="4"/>
    <s v="Under $15"/>
    <s v="Under $10"/>
    <s v="Commercial EM"/>
    <s v="Under $15"/>
    <n v="12.347942896816278"/>
    <s v="HVAC"/>
    <s v="Com-EM-7P_V5"/>
    <s v="Rural"/>
    <s v="SC New"/>
    <s v="Measure InputOutput-New"/>
    <s v="No"/>
    <s v="Commercial"/>
    <s v="Other"/>
    <s v="Commercial EM-New-Other"/>
    <n v="0"/>
    <n v="0"/>
    <n v="0"/>
    <n v="0"/>
    <n v="0"/>
    <n v="0"/>
    <n v="0"/>
    <n v="0"/>
    <n v="0"/>
    <n v="0"/>
    <n v="0"/>
    <n v="0"/>
    <n v="0"/>
    <n v="0"/>
    <n v="0"/>
    <n v="0"/>
    <n v="0"/>
    <n v="0"/>
    <n v="0"/>
    <n v="0"/>
    <n v="0"/>
    <n v="9.4791576188311986"/>
    <n v="12.347942896816278"/>
    <s v="C-All-HVAC-Vent-All-All-E"/>
    <s v="R-All-HVAC-CAC-All-All-E"/>
    <n v="0"/>
    <n v="0"/>
    <n v="0"/>
    <n v="0"/>
    <n v="0"/>
    <n v="0"/>
    <n v="0"/>
    <n v="0"/>
    <n v="0"/>
    <n v="0"/>
    <n v="0"/>
    <n v="0"/>
    <n v="0"/>
    <n v="0"/>
    <n v="0"/>
    <n v="0"/>
    <n v="0"/>
    <n v="0"/>
    <n v="0"/>
    <n v="0"/>
    <n v="0"/>
  </r>
  <r>
    <s v="Discretionary"/>
    <x v="4"/>
    <s v="Under $15"/>
    <s v="Under $10"/>
    <s v="Commercial EM"/>
    <s v="Under $15"/>
    <n v="11.372224039482186"/>
    <s v="HVAC"/>
    <s v="Com-EM-7P_V5"/>
    <s v="Rural"/>
    <s v="SC Retro"/>
    <s v="Measure InputOutput"/>
    <s v="No"/>
    <s v="Commercial"/>
    <s v="Large Off"/>
    <s v="Commercial EM-Retro-Large Off"/>
    <n v="0.25716851612499336"/>
    <n v="0.25639701057661851"/>
    <n v="0.25562781954488856"/>
    <n v="0.25930117724466112"/>
    <n v="0.26198564958344411"/>
    <n v="0.23927298729247393"/>
    <n v="0.19379831079687851"/>
    <n v="0.15682474525746523"/>
    <n v="0.12713324595099545"/>
    <n v="0.10304374961387887"/>
    <n v="8.3600734001600369E-2"/>
    <n v="6.7907204315844696E-2"/>
    <n v="5.5083943288882387E-2"/>
    <n v="4.475396064398917E-2"/>
    <n v="3.6317299113282353E-2"/>
    <n v="2.9476298390622057E-2"/>
    <n v="2.0358939646526018E-4"/>
    <n v="7.3611876529813979E-5"/>
    <n v="2.542826446342168E-5"/>
    <n v="8.408996638266547E-6"/>
    <n v="2.9379078088734625"/>
    <n v="8.2917371519421934"/>
    <n v="11.372224039482186"/>
    <s v="C-Off-HVAC-Vent-All-All-E"/>
    <s v="C-LOff-HVAC-ER-All-All-C"/>
    <n v="2.428003690274616"/>
    <n v="0.25716851612499336"/>
    <n v="0.51356552670161193"/>
    <n v="0.76919334624650049"/>
    <n v="1.0284945234911615"/>
    <n v="1.2904801730746056"/>
    <n v="1.5297531603670795"/>
    <n v="1.7235514711639581"/>
    <n v="1.8803762164214233"/>
    <n v="2.0075094623724188"/>
    <n v="2.1105532119862978"/>
    <n v="2.1941539459878983"/>
    <n v="2.2620611503037429"/>
    <n v="2.3171450935926252"/>
    <n v="2.3618990542366145"/>
    <n v="2.398216353349897"/>
    <n v="2.4276926517405193"/>
    <n v="2.4278962411369847"/>
    <n v="2.4279698530135145"/>
    <n v="2.4279952812779779"/>
    <n v="2.428003690274616"/>
  </r>
  <r>
    <s v="Discretionary"/>
    <x v="4"/>
    <s v="Under $15"/>
    <s v="Under $15"/>
    <s v="Commercial EM"/>
    <s v="Under $15"/>
    <n v="13.906972321744266"/>
    <s v="HVAC"/>
    <s v="Com-EM-7P_V5"/>
    <s v="Rural"/>
    <s v="SC Retro"/>
    <s v="Measure InputOutput"/>
    <s v="No"/>
    <s v="Commercial"/>
    <s v="Medium Off"/>
    <s v="Commercial EM-Retro-Medium Off"/>
    <n v="1.6245085500491831E-2"/>
    <n v="1.6196350243990354E-2"/>
    <n v="1.6147761193258382E-2"/>
    <n v="1.6593809910776657E-2"/>
    <n v="1.689279048740978E-2"/>
    <n v="1.5638210329018042E-2"/>
    <n v="1.2810429787503266E-2"/>
    <n v="1.0469665069470196E-2"/>
    <n v="8.5864197798152381E-3"/>
    <n v="7.0376811636241503E-3"/>
    <n v="5.7729743477401155E-3"/>
    <n v="4.7397672253845623E-3"/>
    <n v="3.8848461664853671E-3"/>
    <n v="3.1937021553052588E-3"/>
    <n v="2.6173475844486218E-3"/>
    <n v="2.147173218602149E-3"/>
    <n v="1.4945301538977778E-5"/>
    <n v="5.4465144492715584E-6"/>
    <n v="1.8982629913871453E-6"/>
    <n v="6.3395513858440497E-7"/>
    <n v="0.2214891778701582"/>
    <n v="10.184144567828595"/>
    <n v="13.906972321744266"/>
    <s v="C-Off-HVAC-Vent-All-All-E"/>
    <s v="C-LOff-HVAC-ER-All-All-C"/>
    <n v="0.15899693819744218"/>
    <n v="1.6245085500491831E-2"/>
    <n v="3.2441435744482189E-2"/>
    <n v="4.8589196937740567E-2"/>
    <n v="6.5183006848517216E-2"/>
    <n v="8.2075797335927E-2"/>
    <n v="9.7714007664945035E-2"/>
    <n v="0.1105244374524483"/>
    <n v="0.1209941025219185"/>
    <n v="0.12958052230173372"/>
    <n v="0.13661820346535788"/>
    <n v="0.14239117781309801"/>
    <n v="0.14713094503848256"/>
    <n v="0.15101579120496794"/>
    <n v="0.1542094933602732"/>
    <n v="0.15682684094472182"/>
    <n v="0.15897401416332396"/>
    <n v="0.15898895946486294"/>
    <n v="0.15899440597931222"/>
    <n v="0.1589963042423036"/>
    <n v="0.15899693819744218"/>
  </r>
  <r>
    <s v="Discretionary"/>
    <x v="4"/>
    <s v="Under $45"/>
    <s v="Under $30"/>
    <s v="Commercial EM"/>
    <s v="Under $45"/>
    <n v="40.670092601766569"/>
    <s v="HVAC"/>
    <s v="Com-EM-7P_V5"/>
    <s v="Rural"/>
    <s v="SC Retro"/>
    <s v="Measure InputOutput"/>
    <s v="No"/>
    <s v="Commercial"/>
    <s v="Small Off"/>
    <s v="Commercial EM-Retro-Small Off"/>
    <n v="3.9983693913921599E-3"/>
    <n v="3.9863742832179846E-3"/>
    <n v="3.97441516036833E-3"/>
    <n v="3.9964653991076283E-3"/>
    <n v="4.008288991842939E-3"/>
    <n v="3.6293305615334192E-3"/>
    <n v="2.9178186146467753E-3"/>
    <n v="2.344471318272937E-3"/>
    <n v="1.8859239538497627E-3"/>
    <n v="1.5170489576479915E-3"/>
    <n v="1.2208707046463007E-3"/>
    <n v="9.8299142925259994E-4"/>
    <n v="7.9112173155586687E-4"/>
    <n v="6.3747851270290641E-4"/>
    <n v="5.1320567377282332E-4"/>
    <n v="4.13339408754534E-4"/>
    <n v="2.8342879839338418E-6"/>
    <n v="1.0177262622293085E-6"/>
    <n v="3.4909727736416413E-7"/>
    <n v="1.1462582341833389E-7"/>
    <n v="4.0047596188443044E-2"/>
    <n v="28.469138340165244"/>
    <n v="40.670092601766569"/>
    <s v="C-Off-HVAC-Vent-All-All-E"/>
    <s v="C-SOff-HVAC-ER-All-All-C"/>
    <n v="3.682182982991191E-2"/>
    <n v="3.9983693913921599E-3"/>
    <n v="7.9847436746101445E-3"/>
    <n v="1.1959158834978474E-2"/>
    <n v="1.5955624234086103E-2"/>
    <n v="1.9963913225929043E-2"/>
    <n v="2.3593243787462463E-2"/>
    <n v="2.6511062402109237E-2"/>
    <n v="2.8855533720382173E-2"/>
    <n v="3.0741457674231937E-2"/>
    <n v="3.225850663187993E-2"/>
    <n v="3.3479377336526228E-2"/>
    <n v="3.4462368765778829E-2"/>
    <n v="3.52534904973347E-2"/>
    <n v="3.5890969010037604E-2"/>
    <n v="3.6404174683810429E-2"/>
    <n v="3.6817514092564965E-2"/>
    <n v="3.6820348380548901E-2"/>
    <n v="3.6821366106811131E-2"/>
    <n v="3.6821715204088494E-2"/>
    <n v="3.682182982991191E-2"/>
  </r>
  <r>
    <s v="Discretionary"/>
    <x v="4"/>
    <s v="Under $15"/>
    <s v="Under $10"/>
    <s v="Commercial EM"/>
    <s v="Under $15"/>
    <n v="13.473014584598269"/>
    <s v="HVAC"/>
    <s v="Com-EM-7P_V5"/>
    <s v="Rural"/>
    <s v="SC Retro"/>
    <s v="Measure InputOutput"/>
    <s v="No"/>
    <s v="Commercial"/>
    <s v="XLarge Ret"/>
    <s v="Commercial EM-Retro-XLarge Ret"/>
    <n v="2.0934377475772281E-3"/>
    <n v="2.0838079339383728E-3"/>
    <n v="2.0742224174422562E-3"/>
    <n v="2.0783111195528934E-3"/>
    <n v="2.0800378849243472E-3"/>
    <n v="1.8734878607235966E-3"/>
    <n v="1.4997116499542915E-3"/>
    <n v="1.202670676779367E-3"/>
    <n v="9.6582443599674825E-4"/>
    <n v="7.7593154964049685E-4"/>
    <n v="6.2551146301286214E-4"/>
    <n v="5.0498713029114195E-4"/>
    <n v="4.0708602267899895E-4"/>
    <n v="3.2813266498449636E-4"/>
    <n v="2.643628691971031E-4"/>
    <n v="2.1264709809754243E-4"/>
    <n v="1.4584187526042067E-6"/>
    <n v="5.2344285911203819E-7"/>
    <n v="1.7944897255070317E-7"/>
    <n v="5.8883102666947507E-8"/>
    <n v="2.0572386287882279E-2"/>
    <n v="9.6461396801368178"/>
    <n v="13.473014584598269"/>
    <s v="C-Ret-HVAC-Vent-All-All-E"/>
    <s v="C-Ret-HVAC-ER-All-All-C"/>
    <n v="1.9072390718478677E-2"/>
    <n v="2.0934377475772281E-3"/>
    <n v="4.1772456815156005E-3"/>
    <n v="6.2514680989578571E-3"/>
    <n v="8.3297792185107501E-3"/>
    <n v="1.0409817103435097E-2"/>
    <n v="1.2283304964158694E-2"/>
    <n v="1.3783016614112985E-2"/>
    <n v="1.4985687290892351E-2"/>
    <n v="1.5951511726889099E-2"/>
    <n v="1.6727443276529596E-2"/>
    <n v="1.7352954739542459E-2"/>
    <n v="1.78579418698336E-2"/>
    <n v="1.8265027892512598E-2"/>
    <n v="1.8593160557497095E-2"/>
    <n v="1.8857523426694198E-2"/>
    <n v="1.9070170524791742E-2"/>
    <n v="1.9071628943544347E-2"/>
    <n v="1.907215238640346E-2"/>
    <n v="1.9072331835376009E-2"/>
    <n v="1.9072390718478677E-2"/>
  </r>
  <r>
    <s v="Discretionary"/>
    <x v="4"/>
    <s v="Under $30"/>
    <s v="Under $25"/>
    <s v="Commercial EM"/>
    <s v="Under $30"/>
    <n v="29.133437337703956"/>
    <s v="HVAC"/>
    <s v="Com-EM-7P_V5"/>
    <s v="Rural"/>
    <s v="SC Retro"/>
    <s v="Measure InputOutput"/>
    <s v="No"/>
    <s v="Commercial"/>
    <s v="Large Ret"/>
    <s v="Commercial EM-Retro-Large Ret"/>
    <n v="2.350491381909264E-2"/>
    <n v="2.3396791215524803E-2"/>
    <n v="2.3289165975933394E-2"/>
    <n v="2.3223886925944213E-2"/>
    <n v="2.3151362441149251E-2"/>
    <n v="2.0770844082419401E-2"/>
    <n v="1.6563800565034852E-2"/>
    <n v="1.3215974723760165E-2"/>
    <n v="1.0549403074451411E-2"/>
    <n v="8.4218214858761409E-3"/>
    <n v="6.7296685662312245E-3"/>
    <n v="5.3798983991588355E-3"/>
    <n v="4.2992085519806362E-3"/>
    <n v="3.4356572585352864E-3"/>
    <n v="2.7452345404940129E-3"/>
    <n v="2.192621638837035E-3"/>
    <n v="1.4931248031375517E-5"/>
    <n v="5.3231101081207206E-6"/>
    <n v="1.8118198073579505E-6"/>
    <n v="5.8998830369348069E-7"/>
    <n v="0.20612818854954357"/>
    <n v="20.11602302439556"/>
    <n v="29.133437337703956"/>
    <s v="C-Ret-HVAC-Vent-All-All-E"/>
    <s v="C-Ret-HVAC-ER-All-All-C"/>
    <n v="0.20612818854954357"/>
    <n v="2.350491381909264E-2"/>
    <n v="4.6901705034617443E-2"/>
    <n v="7.019087101055084E-2"/>
    <n v="9.3414757936495049E-2"/>
    <n v="0.1165661203776443"/>
    <n v="0.13733696446006372"/>
    <n v="0.15390076502509856"/>
    <n v="0.16711673974885871"/>
    <n v="0.17766614282331011"/>
    <n v="0.18608796430918625"/>
    <n v="0.19281763287541748"/>
    <n v="0.19819753127457632"/>
    <n v="0.20249673982655694"/>
    <n v="0.20593239708509223"/>
    <n v="0.20612818854954357"/>
    <n v="0.20612818854954357"/>
    <n v="0.20612818854954357"/>
    <n v="0.20612818854954357"/>
    <n v="0.20612818854954357"/>
    <n v="0.20612818854954357"/>
  </r>
  <r>
    <s v="Discretionary"/>
    <x v="4"/>
    <s v="Under $25"/>
    <s v="Under $15"/>
    <s v="Commercial EM"/>
    <s v="Under $25"/>
    <n v="20.77209827932349"/>
    <s v="HVAC"/>
    <s v="Com-EM-7P_V5"/>
    <s v="Rural"/>
    <s v="SC Retro"/>
    <s v="Measure InputOutput"/>
    <s v="No"/>
    <s v="Commercial"/>
    <s v="Medium Ret"/>
    <s v="Commercial EM-Retro-Medium Ret"/>
    <n v="1.5664270142706522E-3"/>
    <n v="1.5592214500050067E-3"/>
    <n v="1.5520490313349837E-3"/>
    <n v="1.5701146221783627E-3"/>
    <n v="1.5835202865102462E-3"/>
    <n v="1.4364515036453928E-3"/>
    <n v="1.1577398814832339E-3"/>
    <n v="9.3726637473910961E-4"/>
    <n v="7.6145776446014167E-4"/>
    <n v="6.1904187557693493E-4"/>
    <n v="5.0669047982131166E-4"/>
    <n v="4.1598789306285185E-4"/>
    <n v="3.4022327301494129E-4"/>
    <n v="2.7815616661530353E-4"/>
    <n v="2.2708125925396104E-4"/>
    <n v="1.8478864945390848E-4"/>
    <n v="1.2817870552085917E-6"/>
    <n v="4.6481735427539713E-7"/>
    <n v="1.6107337821836022E-7"/>
    <n v="5.3445810397200808E-8"/>
    <n v="1.8672722855300729E-2"/>
    <n v="14.286475994679424"/>
    <n v="20.77209827932349"/>
    <s v="C-Ret-HVAC-Vent-All-All-E"/>
    <s v="C-Ret-HVAC-ER-All-All-C"/>
    <n v="1.4698178649024441E-2"/>
    <n v="1.5664270142706522E-3"/>
    <n v="3.1256484642756587E-3"/>
    <n v="4.6776974956106426E-3"/>
    <n v="6.2478121177890053E-3"/>
    <n v="7.8313324042992519E-3"/>
    <n v="9.2677839079446447E-3"/>
    <n v="1.0425523789427878E-2"/>
    <n v="1.1362790164166988E-2"/>
    <n v="1.212424792862713E-2"/>
    <n v="1.2743289804204064E-2"/>
    <n v="1.3249980284025376E-2"/>
    <n v="1.3665968177088228E-2"/>
    <n v="1.4006191450103169E-2"/>
    <n v="1.4284347616718472E-2"/>
    <n v="1.4511428875972433E-2"/>
    <n v="1.4696217525426342E-2"/>
    <n v="1.469749931248155E-2"/>
    <n v="1.4697964129835825E-2"/>
    <n v="1.4698125203214044E-2"/>
    <n v="1.4698178649024441E-2"/>
  </r>
  <r>
    <s v="Discretionary"/>
    <x v="4"/>
    <s v="Under $10"/>
    <s v="Under $10"/>
    <s v="Commercial EM"/>
    <s v="Under $10"/>
    <n v="8.2316348161509829"/>
    <s v="HVAC"/>
    <s v="Com-EM-7P_V5"/>
    <s v="Rural"/>
    <s v="SC Retro"/>
    <s v="Measure InputOutput"/>
    <s v="No"/>
    <s v="Commercial"/>
    <s v="Small Ret"/>
    <s v="Commercial EM-Retro-Small Ret"/>
    <n v="6.9847483725638563E-3"/>
    <n v="6.9526185300500653E-3"/>
    <n v="6.920636484811833E-3"/>
    <n v="6.9201485410450734E-3"/>
    <n v="6.9135688705332073E-3"/>
    <n v="6.2153902242045997E-3"/>
    <n v="4.9664218451130693E-3"/>
    <n v="3.9740210697389129E-3"/>
    <n v="3.1835550594866836E-3"/>
    <n v="2.5510792799712835E-3"/>
    <n v="2.0486474348788129E-3"/>
    <n v="1.6469838743087498E-3"/>
    <n v="1.3227226316929127E-3"/>
    <n v="1.062358712974191E-3"/>
    <n v="8.5296991150736305E-4"/>
    <n v="6.8420435214503362E-4"/>
    <n v="4.6793711154109778E-6"/>
    <n v="1.674956486749986E-6"/>
    <n v="5.7256442129454706E-7"/>
    <n v="1.8730376423334224E-7"/>
    <n v="6.5439578019140049E-2"/>
    <n v="5.825312660762938"/>
    <n v="8.2316348161509829"/>
    <s v="C-Ret-HVAC-Vent-All-All-E"/>
    <s v="C-Ret-HVAC-ER-All-All-C"/>
    <n v="6.3207189390813323E-2"/>
    <n v="6.9847483725638563E-3"/>
    <n v="1.3937366902613921E-2"/>
    <n v="2.0858003387425755E-2"/>
    <n v="2.7778151928470829E-2"/>
    <n v="3.4691720799004039E-2"/>
    <n v="4.0907111023208639E-2"/>
    <n v="4.5873532868321708E-2"/>
    <n v="4.9847553938060618E-2"/>
    <n v="5.3031108997547302E-2"/>
    <n v="5.5582188277518582E-2"/>
    <n v="5.7630835712397396E-2"/>
    <n v="5.9277819586706144E-2"/>
    <n v="6.0600542218399056E-2"/>
    <n v="6.1662900931373249E-2"/>
    <n v="6.2515870842880614E-2"/>
    <n v="6.3200075195025643E-2"/>
    <n v="6.3204754566141053E-2"/>
    <n v="6.3206429522627797E-2"/>
    <n v="6.3207002087049088E-2"/>
    <n v="6.3207189390813323E-2"/>
  </r>
  <r>
    <s v="Discretionary"/>
    <x v="4"/>
    <s v="Under $20"/>
    <s v="Under $15"/>
    <s v="Commercial EM"/>
    <s v="Under $20"/>
    <n v="17.902489131456178"/>
    <s v="HVAC"/>
    <s v="Com-EM-7P_V5"/>
    <s v="Rural"/>
    <s v="SC Retro"/>
    <s v="Measure InputOutput"/>
    <s v="No"/>
    <s v="Commercial"/>
    <s v="School K-12"/>
    <s v="Commercial EM-Retro-School K-12"/>
    <n v="3.1540720474286535E-2"/>
    <n v="3.1411403520341961E-2"/>
    <n v="3.1282616765908558E-2"/>
    <n v="3.1264254364223004E-2"/>
    <n v="3.1265201651035704E-2"/>
    <n v="2.8161588210112727E-2"/>
    <n v="2.2610827074856451E-2"/>
    <n v="1.819046395078739E-2"/>
    <n v="1.4616638145778234E-2"/>
    <n v="1.1746878800091379E-2"/>
    <n v="9.4465433055165755E-3"/>
    <n v="7.5992732450337183E-3"/>
    <n v="6.1098125682151234E-3"/>
    <n v="4.9132891010237678E-3"/>
    <n v="3.9473457003694938E-3"/>
    <n v="3.1746384478898932E-3"/>
    <n v="2.1746976055838555E-5"/>
    <n v="7.80618296955737E-6"/>
    <n v="2.6733442184974256E-6"/>
    <n v="8.7528305820024533E-7"/>
    <n v="0.30580353902855667"/>
    <n v="12.212169604442787"/>
    <n v="17.902489131456178"/>
    <s v="C-Sch-HVAC-Vent-All-All-C"/>
    <s v="C-Sch-HVAC-ER-All-All-C"/>
    <n v="0.28731459711177265"/>
    <n v="3.1540720474286535E-2"/>
    <n v="6.2952123994628489E-2"/>
    <n v="9.4234740760537047E-2"/>
    <n v="0.12549899512476004"/>
    <n v="0.15676419677579573"/>
    <n v="0.18492578498590845"/>
    <n v="0.2075366120607649"/>
    <n v="0.22572707601155229"/>
    <n v="0.24034371415733052"/>
    <n v="0.25209059295742192"/>
    <n v="0.26153713626293851"/>
    <n v="0.26913640950797224"/>
    <n v="0.27524622207618737"/>
    <n v="0.28015951117721116"/>
    <n v="0.28410685687758064"/>
    <n v="0.28728149532547054"/>
    <n v="0.28730324230152637"/>
    <n v="0.28731104848449596"/>
    <n v="0.28731372182871445"/>
    <n v="0.28731459711177265"/>
  </r>
  <r>
    <s v="Discretionary"/>
    <x v="4"/>
    <s v="Under $15"/>
    <s v="Under $10"/>
    <s v="Commercial EM"/>
    <s v="Under $15"/>
    <n v="10.597356627936128"/>
    <s v="HVAC"/>
    <s v="Com-EM-7P_V5"/>
    <s v="Rural"/>
    <s v="SC Retro"/>
    <s v="Measure InputOutput"/>
    <s v="No"/>
    <s v="Commercial"/>
    <s v="University"/>
    <s v="Commercial EM-Retro-University"/>
    <n v="6.9325040814980504E-2"/>
    <n v="6.9040808147639104E-2"/>
    <n v="6.8757740834233763E-2"/>
    <n v="6.8773547819631908E-2"/>
    <n v="6.8830702553605197E-2"/>
    <n v="6.1980372421045107E-2"/>
    <n v="4.9747260435214581E-2"/>
    <n v="3.9997382099761475E-2"/>
    <n v="3.2164063957135794E-2"/>
    <n v="2.5883227959583886E-2"/>
    <n v="2.0828781355116052E-2"/>
    <n v="1.6777388310831615E-2"/>
    <n v="1.3515471178457064E-2"/>
    <n v="1.0871975916148188E-2"/>
    <n v="8.739502680286941E-3"/>
    <n v="7.0334390456254286E-3"/>
    <n v="4.8228176400946408E-5"/>
    <n v="1.7320357270338344E-5"/>
    <n v="5.9387751691184269E-6"/>
    <n v="1.9481285267552476E-6"/>
    <n v="0.68063078838657209"/>
    <n v="6.9137850849512201"/>
    <n v="10.597356627936128"/>
    <s v="C-All-HVAC-Vent-All-All-E"/>
    <s v="C-Unv-HVAC-ER-All-All-C"/>
    <n v="0.63234014096666358"/>
    <n v="6.9325040814980504E-2"/>
    <n v="0.13836584896261961"/>
    <n v="0.20712358979685336"/>
    <n v="0.27589713761648527"/>
    <n v="0.34472784017009045"/>
    <n v="0.40670821259113554"/>
    <n v="0.45645547302635014"/>
    <n v="0.49645285512611159"/>
    <n v="0.52861691908324737"/>
    <n v="0.55450014704283124"/>
    <n v="0.57532892839794725"/>
    <n v="0.59210631670877889"/>
    <n v="0.60562178788723597"/>
    <n v="0.61649376380338416"/>
    <n v="0.62523326648367106"/>
    <n v="0.63226670552929654"/>
    <n v="0.63231493370569747"/>
    <n v="0.63233225406296778"/>
    <n v="0.63233819283813686"/>
    <n v="0.63234014096666358"/>
  </r>
  <r>
    <s v="Discretionary"/>
    <x v="4"/>
    <s v="Under $15"/>
    <s v="Under $15"/>
    <s v="Commercial EM"/>
    <s v="Under $15"/>
    <n v="13.797344885765778"/>
    <s v="HVAC"/>
    <s v="Com-EM-7P_V5"/>
    <s v="Rural"/>
    <s v="SC Retro"/>
    <s v="Measure InputOutput"/>
    <s v="No"/>
    <s v="Commercial"/>
    <s v="Warehouse"/>
    <s v="Commercial EM-Retro-Warehouse"/>
    <n v="9.5159943594400904E-3"/>
    <n v="9.4807851803101594E-3"/>
    <n v="9.4457062751430107E-3"/>
    <n v="9.4987258553430633E-3"/>
    <n v="9.5376730477560075E-3"/>
    <n v="8.6430273116750219E-3"/>
    <n v="6.9742002535542816E-3"/>
    <n v="5.6283902006285576E-3"/>
    <n v="4.5402601144836742E-3"/>
    <n v="3.6629755544363156E-3"/>
    <n v="2.9532842187794742E-3"/>
    <n v="2.3772109026773481E-3"/>
    <n v="1.9146002470424109E-3"/>
    <n v="1.5416702409152593E-3"/>
    <n v="1.2428383034457087E-3"/>
    <n v="1.0015218691254851E-3"/>
    <n v="6.8765580284385599E-6"/>
    <n v="2.4726247906413515E-6"/>
    <n v="8.4751001946237947E-7"/>
    <n v="2.7748451615972436E-7"/>
    <n v="9.6946634888318964E-2"/>
    <n v="10.498819142911325"/>
    <n v="13.797344885765778"/>
    <s v="C-War-HVAC-Vent-All-All-E"/>
    <s v="C-War-HVAC-ER-All-All-C"/>
    <n v="8.7969338112110551E-2"/>
    <n v="9.5159943594400904E-3"/>
    <n v="1.899677953975025E-2"/>
    <n v="2.844248581489326E-2"/>
    <n v="3.7941211670236327E-2"/>
    <n v="4.7478884717992331E-2"/>
    <n v="5.6121912029667355E-2"/>
    <n v="6.3096112283221636E-2"/>
    <n v="6.8724502483850189E-2"/>
    <n v="7.3264762598333866E-2"/>
    <n v="7.6927738152770181E-2"/>
    <n v="7.9881022371549648E-2"/>
    <n v="8.2258233274227002E-2"/>
    <n v="8.4172833521269419E-2"/>
    <n v="8.5714503762184674E-2"/>
    <n v="8.6957342065630383E-2"/>
    <n v="8.7958863934755868E-2"/>
    <n v="8.79657404927843E-2"/>
    <n v="8.7968213117574939E-2"/>
    <n v="8.7969060627594395E-2"/>
    <n v="8.7969338112110551E-2"/>
  </r>
  <r>
    <s v="Discretionary"/>
    <x v="4"/>
    <s v="Under $10"/>
    <s v="Under $10"/>
    <s v="Commercial EM"/>
    <s v="Under $10"/>
    <n v="8.8979590209686812"/>
    <s v="HVAC"/>
    <s v="Com-EM-7P_V5"/>
    <s v="Rural"/>
    <s v="SC Retro"/>
    <s v="Measure InputOutput"/>
    <s v="No"/>
    <s v="Commercial"/>
    <s v="Supermarket"/>
    <s v="Commercial EM-Retro-Supermarket"/>
    <n v="2.53828330517653E-3"/>
    <n v="2.5154387554299409E-3"/>
    <n v="2.4927998066310718E-3"/>
    <n v="2.4848168129917724E-3"/>
    <n v="2.4768819527426844E-3"/>
    <n v="2.2220542746155835E-3"/>
    <n v="1.771921077983387E-3"/>
    <n v="1.4129400242223658E-3"/>
    <n v="1.1266893837354422E-3"/>
    <n v="8.9843819810602106E-4"/>
    <n v="7.1643958185599874E-4"/>
    <n v="5.713318231117694E-4"/>
    <n v="4.5553088258591142E-4"/>
    <n v="3.6330237817519968E-4"/>
    <n v="2.8975708448626165E-4"/>
    <n v="2.3110822261612524E-4"/>
    <n v="1.5715160422378806E-6"/>
    <n v="5.5951321932100367E-7"/>
    <n v="1.9014164334526787E-7"/>
    <n v="6.180413532109529E-8"/>
    <n v="2.159292714593692E-2"/>
    <n v="6.2566944290043631"/>
    <n v="8.8979590209686812"/>
    <s v="C-Gro-HVAC-Vent-All-All-E"/>
    <s v="C-Gro-HVAC-ER-All-All-C"/>
    <n v="2.159292714593692E-2"/>
    <n v="2.53828330517653E-3"/>
    <n v="5.0537220606064713E-3"/>
    <n v="7.5465218672375427E-3"/>
    <n v="1.0031338680229315E-2"/>
    <n v="1.2508220632971998E-2"/>
    <n v="1.4730274907587581E-2"/>
    <n v="1.6502195985570969E-2"/>
    <n v="1.7915136009793334E-2"/>
    <n v="1.9041825393528777E-2"/>
    <n v="1.99402635916348E-2"/>
    <n v="2.06567031734908E-2"/>
    <n v="2.1228034996602571E-2"/>
    <n v="2.159292714593692E-2"/>
    <n v="2.159292714593692E-2"/>
    <n v="2.159292714593692E-2"/>
    <n v="2.159292714593692E-2"/>
    <n v="2.159292714593692E-2"/>
    <n v="2.159292714593692E-2"/>
    <n v="2.159292714593692E-2"/>
    <n v="2.159292714593692E-2"/>
  </r>
  <r>
    <s v="Discretionary"/>
    <x v="4"/>
    <s v="Under $5"/>
    <s v="Under $5"/>
    <s v="Commercial EM"/>
    <s v="Under $5"/>
    <n v="0"/>
    <s v="HVAC"/>
    <s v="Com-EM-7P_V5"/>
    <s v="Rural"/>
    <s v="SC Retro"/>
    <s v="Measure InputOutput"/>
    <s v="No"/>
    <s v="Commercial"/>
    <s v="MiniMart"/>
    <s v="Commercial EM-Retro-MiniMart"/>
    <n v="0"/>
    <n v="0"/>
    <n v="0"/>
    <n v="0"/>
    <n v="0"/>
    <n v="0"/>
    <n v="0"/>
    <n v="0"/>
    <n v="0"/>
    <n v="0"/>
    <n v="0"/>
    <n v="0"/>
    <n v="0"/>
    <n v="0"/>
    <n v="0"/>
    <n v="0"/>
    <n v="0"/>
    <n v="0"/>
    <n v="0"/>
    <n v="0"/>
    <n v="0"/>
    <n v="0"/>
    <n v="0"/>
    <s v="C-Gro-HVAC-Vent-All-All-E"/>
    <s v="C-Gro-HVAC-ER-All-All-C"/>
    <n v="0"/>
    <n v="0"/>
    <n v="0"/>
    <n v="0"/>
    <n v="0"/>
    <n v="0"/>
    <n v="0"/>
    <n v="0"/>
    <n v="0"/>
    <n v="0"/>
    <n v="0"/>
    <n v="0"/>
    <n v="0"/>
    <n v="0"/>
    <n v="0"/>
    <n v="0"/>
    <n v="0"/>
    <n v="0"/>
    <n v="0"/>
    <n v="0"/>
    <n v="0"/>
  </r>
  <r>
    <s v="Discretionary"/>
    <x v="4"/>
    <s v="Under $15"/>
    <s v="Under $10"/>
    <s v="Commercial EM"/>
    <s v="Under $15"/>
    <n v="12.682153713956527"/>
    <s v="HVAC"/>
    <s v="Com-EM-7P_V5"/>
    <s v="Rural"/>
    <s v="SC Retro"/>
    <s v="Measure InputOutput"/>
    <s v="No"/>
    <s v="Commercial"/>
    <s v="Restaurant"/>
    <s v="Commercial EM-Retro-Restaurant"/>
    <n v="1.433986664167603E-3"/>
    <n v="1.4272182471127318E-3"/>
    <n v="1.4204817769863601E-3"/>
    <n v="1.4264891769603094E-3"/>
    <n v="1.4324495265261516E-3"/>
    <n v="1.2945289059304468E-3"/>
    <n v="1.0398446772350259E-3"/>
    <n v="8.3522181821714587E-4"/>
    <n v="6.7084016382296314E-4"/>
    <n v="5.3882196593231025E-4"/>
    <n v="4.339768057224377E-4"/>
    <n v="3.5006516671342935E-4"/>
    <n v="2.8228303470182321E-4"/>
    <n v="2.2769487186292088E-4"/>
    <n v="1.8380426040038247E-4"/>
    <n v="1.4822063273237112E-4"/>
    <n v="1.0189612924947961E-6"/>
    <n v="3.663465575239623E-7"/>
    <n v="1.258671912729714E-7"/>
    <n v="4.1410044732422103E-8"/>
    <n v="1.4467706317249923E-2"/>
    <n v="8.8589149924677066"/>
    <n v="12.682153713956527"/>
    <s v="C-Res-HVAC-Vent-All-All-E"/>
    <s v="C-Res-HVAC-ER-All-All-C"/>
    <n v="1.3147480280110438E-2"/>
    <n v="1.433986664167603E-3"/>
    <n v="2.8612049112803351E-3"/>
    <n v="4.2816866882666952E-3"/>
    <n v="5.7081758652270049E-3"/>
    <n v="7.1406253917531562E-3"/>
    <n v="8.4351542976836037E-3"/>
    <n v="9.4749989749186303E-3"/>
    <n v="1.0310220793135776E-2"/>
    <n v="1.0981060956958739E-2"/>
    <n v="1.1519882922891049E-2"/>
    <n v="1.1953859728613486E-2"/>
    <n v="1.2303924895326916E-2"/>
    <n v="1.2586207930028738E-2"/>
    <n v="1.2813902801891659E-2"/>
    <n v="1.2997707062292042E-2"/>
    <n v="1.3145927695024413E-2"/>
    <n v="1.3146946656316908E-2"/>
    <n v="1.3147313002874432E-2"/>
    <n v="1.3147438870065706E-2"/>
    <n v="1.3147480280110438E-2"/>
  </r>
  <r>
    <s v="Discretionary"/>
    <x v="4"/>
    <s v="Under $10"/>
    <s v="Under $10"/>
    <s v="Commercial EM"/>
    <s v="Under $10"/>
    <n v="8.712001775958937"/>
    <s v="HVAC"/>
    <s v="Com-EM-7P_V5"/>
    <s v="Rural"/>
    <s v="SC Retro"/>
    <s v="Measure InputOutput"/>
    <s v="No"/>
    <s v="Commercial"/>
    <s v="Lodging"/>
    <s v="Commercial EM-Retro-Lodging"/>
    <n v="2.4148493034201034E-2"/>
    <n v="2.4090536650918946E-2"/>
    <n v="2.4032719362956746E-2"/>
    <n v="2.4072351803267375E-2"/>
    <n v="2.4106120190003473E-2"/>
    <n v="2.1723666061508291E-2"/>
    <n v="1.7400833192293907E-2"/>
    <n v="1.3943148797190046E-2"/>
    <n v="1.1176175673098665E-2"/>
    <n v="8.9659316967376744E-3"/>
    <n v="7.2187684075045947E-3"/>
    <n v="5.8201736471600284E-3"/>
    <n v="4.6921504311079132E-3"/>
    <n v="3.7834758875992724E-3"/>
    <n v="3.0525954692849928E-3"/>
    <n v="2.459326392301996E-3"/>
    <n v="1.688764890942462E-5"/>
    <n v="6.0677483598572246E-6"/>
    <n v="2.0821961621646403E-6"/>
    <n v="6.8382483898885572E-7"/>
    <n v="0.23891249108420876"/>
    <n v="6.0556415563472008"/>
    <n v="8.712001775958937"/>
    <s v="C-All-HVAC-Vent-All-All-E"/>
    <s v="C-Lod-HVAC-ER-All-All-C"/>
    <n v="0.22071218811540538"/>
    <n v="2.4148493034201034E-2"/>
    <n v="4.8239029685119977E-2"/>
    <n v="7.2271749048076719E-2"/>
    <n v="9.6344100851344094E-2"/>
    <n v="0.12045022104134756"/>
    <n v="0.14217388710285586"/>
    <n v="0.15957472029514977"/>
    <n v="0.17351786909233982"/>
    <n v="0.18469404476543849"/>
    <n v="0.19365997646217617"/>
    <n v="0.20087874486968077"/>
    <n v="0.2066989185168408"/>
    <n v="0.21139106894794871"/>
    <n v="0.21517454483554799"/>
    <n v="0.21822714030483298"/>
    <n v="0.22068646669713499"/>
    <n v="0.22070335434604441"/>
    <n v="0.22070942209440425"/>
    <n v="0.22071150429056641"/>
    <n v="0.22071218811540538"/>
  </r>
  <r>
    <s v="Discretionary"/>
    <x v="4"/>
    <s v="Under $10"/>
    <s v="Under $5"/>
    <s v="Commercial EM"/>
    <s v="Under $10"/>
    <n v="5.1322815348025337"/>
    <s v="HVAC"/>
    <s v="Com-EM-7P_V5"/>
    <s v="Rural"/>
    <s v="SC Retro"/>
    <s v="Measure InputOutput"/>
    <s v="No"/>
    <s v="Commercial"/>
    <s v="Hospital"/>
    <s v="Commercial EM-Retro-Hospital"/>
    <n v="0.11514086141196969"/>
    <n v="0.11489906560300456"/>
    <n v="0.11465777756523826"/>
    <n v="0.11631908630703626"/>
    <n v="0.11772495265380591"/>
    <n v="0.10710452447634305"/>
    <n v="8.6462564681986723E-2"/>
    <n v="6.978853431316763E-2"/>
    <n v="5.6373030119683948E-2"/>
    <n v="4.5648450502213396E-2"/>
    <n v="3.7058593476831249E-2"/>
    <n v="3.0161106101367387E-2"/>
    <n v="2.4493806948799327E-2"/>
    <n v="1.986759153563309E-2"/>
    <n v="1.6111266734364485E-2"/>
    <n v="1.3050353288007204E-2"/>
    <n v="9.0011963305020444E-5"/>
    <n v="3.2465142147960864E-5"/>
    <n v="1.117901115100708E-5"/>
    <n v="3.6825965035811504E-6"/>
    <n v="1.2866135509636087"/>
    <n v="3.9338195395582938"/>
    <n v="5.1322815348025337"/>
    <s v="C-Hea-HVAC-Vent-All-All-C"/>
    <s v="C-Hea-HVAC-ER-All-All-C"/>
    <n v="1.0849989044325601"/>
    <n v="0.11514086141196969"/>
    <n v="0.23003992701497425"/>
    <n v="0.34469770458021254"/>
    <n v="0.46101679088724878"/>
    <n v="0.57874174354105468"/>
    <n v="0.68584626801739779"/>
    <n v="0.77230883269938455"/>
    <n v="0.84209736701255222"/>
    <n v="0.8984703971322362"/>
    <n v="0.94411884763444964"/>
    <n v="0.98117744111128091"/>
    <n v="1.0113385472126484"/>
    <n v="1.0358323541614478"/>
    <n v="1.0556999456970808"/>
    <n v="1.0718112124314454"/>
    <n v="1.0848615657194527"/>
    <n v="1.0849515776827576"/>
    <n v="1.0849840428249056"/>
    <n v="1.0849952218360566"/>
    <n v="1.0849989044325601"/>
  </r>
  <r>
    <s v="Discretionary"/>
    <x v="4"/>
    <s v="Under $10"/>
    <s v="Under $5"/>
    <s v="Commercial EM"/>
    <s v="Under $10"/>
    <n v="6.8175460045981149"/>
    <s v="HVAC"/>
    <s v="Com-EM-7P_V5"/>
    <s v="Rural"/>
    <s v="SC Retro"/>
    <s v="Measure InputOutput"/>
    <s v="No"/>
    <s v="Commercial"/>
    <s v="Residential Care"/>
    <s v="Commercial EM-Retro-Residential Care"/>
    <n v="1.6975845533229259E-2"/>
    <n v="1.6935103503949511E-2"/>
    <n v="1.6894459255540031E-2"/>
    <n v="1.7166925865469761E-2"/>
    <n v="1.7421637889861858E-2"/>
    <n v="1.5890298826012228E-2"/>
    <n v="1.2865897334096928E-2"/>
    <n v="1.04221405409404E-2"/>
    <n v="8.4480866880694647E-3"/>
    <n v="6.8605819235714937E-3"/>
    <n v="5.5903344852955379E-3"/>
    <n v="4.5624865516975801E-3"/>
    <n v="3.7133823549484759E-3"/>
    <n v="3.0226975544429551E-3"/>
    <n v="2.4588973336884578E-3"/>
    <n v="1.9970414350289679E-3"/>
    <n v="1.3819867513415737E-5"/>
    <n v="5.0026468109967278E-6"/>
    <n v="1.7277786996050857E-6"/>
    <n v="5.7052386157791039E-7"/>
    <n v="0.19932776527116206"/>
    <n v="4.8190445661205032"/>
    <n v="6.8175460045981149"/>
    <s v="C-Hea-HVAC-Vent-All-All-C"/>
    <s v="C-Hea-HVAC-ER-All-All-C"/>
    <n v="0.16124693789272851"/>
    <n v="1.6975845533229259E-2"/>
    <n v="3.391094903717877E-2"/>
    <n v="5.0805408292718804E-2"/>
    <n v="6.7972334158188569E-2"/>
    <n v="8.5393972048050423E-2"/>
    <n v="0.10128427087406265"/>
    <n v="0.11415016820815958"/>
    <n v="0.12457230874909998"/>
    <n v="0.13302039543716945"/>
    <n v="0.13988097736074095"/>
    <n v="0.14547131184603648"/>
    <n v="0.15003379839773406"/>
    <n v="0.15374718075268254"/>
    <n v="0.15676987830712549"/>
    <n v="0.15922877564081395"/>
    <n v="0.16122581707584291"/>
    <n v="0.16123963694335633"/>
    <n v="0.16124463959016733"/>
    <n v="0.16124636736886694"/>
    <n v="0.16124693789272851"/>
  </r>
  <r>
    <s v="Discretionary"/>
    <x v="4"/>
    <s v="Under $10"/>
    <s v="Under $10"/>
    <s v="Commercial EM"/>
    <s v="Under $10"/>
    <n v="9.2241082649906492"/>
    <s v="HVAC"/>
    <s v="Com-EM-7P_V5"/>
    <s v="Rural"/>
    <s v="SC Retro"/>
    <s v="Measure InputOutput"/>
    <s v="No"/>
    <s v="Commercial"/>
    <s v="Assembly"/>
    <s v="Commercial EM-Retro-Assembly"/>
    <n v="6.8013381486553268E-2"/>
    <n v="6.7708228114950281E-2"/>
    <n v="6.7404443864807859E-2"/>
    <n v="6.7597893563159053E-2"/>
    <n v="6.7744732191577617E-2"/>
    <n v="6.0957659252452445E-2"/>
    <n v="4.8782420604169666E-2"/>
    <n v="3.9148171685646528E-2"/>
    <n v="3.1485351056497239E-2"/>
    <n v="2.5364995952897467E-2"/>
    <n v="2.0465755141424093E-2"/>
    <n v="1.6581695574470777E-2"/>
    <n v="1.3450789809676086E-2"/>
    <n v="1.0916479044674637E-2"/>
    <n v="8.8632007673217494E-3"/>
    <n v="7.1817058575156557E-3"/>
    <n v="4.9615235362653614E-5"/>
    <n v="1.7945092247259905E-5"/>
    <n v="6.1856079044056513E-6"/>
    <n v="2.0363166698300721E-6"/>
    <n v="0.71144167407661407"/>
    <n v="6.6287244690843501"/>
    <n v="9.2241082649906492"/>
    <s v="C-All-HVAC-Vent-All-All-E"/>
    <s v="C-All-HVAC-ER-All-All-C"/>
    <n v="0.62174268621997852"/>
    <n v="6.8013381486553268E-2"/>
    <n v="0.13572160960150353"/>
    <n v="0.20312605346631141"/>
    <n v="0.27072394702947045"/>
    <n v="0.33846867922104806"/>
    <n v="0.39942633847350051"/>
    <n v="0.44820875907767016"/>
    <n v="0.48735693076331671"/>
    <n v="0.51884228181981396"/>
    <n v="0.54420727777271138"/>
    <n v="0.56467303291413551"/>
    <n v="0.58125472848860626"/>
    <n v="0.59470551829828233"/>
    <n v="0.60562199734295696"/>
    <n v="0.61448519811027869"/>
    <n v="0.62166690396779434"/>
    <n v="0.62171651920315696"/>
    <n v="0.62173446429540424"/>
    <n v="0.62174064990330868"/>
    <n v="0.62174268621997852"/>
  </r>
  <r>
    <s v="Discretionary"/>
    <x v="4"/>
    <s v="Under $10"/>
    <s v="Under $10"/>
    <s v="Commercial EM"/>
    <s v="Under $10"/>
    <n v="8.2189155536755329"/>
    <s v="HVAC"/>
    <s v="Com-EM-7P_V5"/>
    <s v="Rural"/>
    <s v="SC Retro"/>
    <s v="Measure InputOutput"/>
    <s v="No"/>
    <s v="Commercial"/>
    <s v="Other"/>
    <s v="Commercial EM-Retro-Other"/>
    <n v="6.6141315376848683E-2"/>
    <n v="6.5546043538457055E-2"/>
    <n v="6.4956129146610947E-2"/>
    <n v="6.5909977144800014E-2"/>
    <n v="6.7044901527148024E-2"/>
    <n v="6.1380057948912374E-2"/>
    <n v="5.0026006914144071E-2"/>
    <n v="4.0840990185535386E-2"/>
    <n v="3.3302730008663066E-2"/>
    <n v="2.7233368338141252E-2"/>
    <n v="2.2296590017178333E-2"/>
    <n v="1.8263456363450233E-2"/>
    <n v="1.4920426126549879E-2"/>
    <n v="1.2204722778387989E-2"/>
    <n v="9.95388424476879E-3"/>
    <n v="8.1236129675828581E-3"/>
    <n v="5.6462724641140003E-5"/>
    <n v="2.050520145018611E-5"/>
    <n v="7.1040877436151395E-6"/>
    <n v="2.3528982132203621E-6"/>
    <n v="0.82204790077422363"/>
    <n v="5.9454916597560663"/>
    <n v="8.2189155536755329"/>
    <s v="C-All-HVAC-Vent-All-All-E"/>
    <s v="C-All-HVAC-ER-All-All-C"/>
    <n v="0.62823063753922725"/>
    <n v="6.6141315376848683E-2"/>
    <n v="0.13168735891530575"/>
    <n v="0.1966434880619167"/>
    <n v="0.26255346520671674"/>
    <n v="0.32959836673386478"/>
    <n v="0.39097842468277716"/>
    <n v="0.44100443159692121"/>
    <n v="0.4818454217824566"/>
    <n v="0.51514815179111961"/>
    <n v="0.54238152012926089"/>
    <n v="0.5646781101464392"/>
    <n v="0.58294156650988949"/>
    <n v="0.59786199263643935"/>
    <n v="0.61006671541482738"/>
    <n v="0.62002059965959622"/>
    <n v="0.62814421262717912"/>
    <n v="0.62820067535182023"/>
    <n v="0.62822118055327036"/>
    <n v="0.62822828464101399"/>
    <n v="0.62823063753922725"/>
  </r>
  <r>
    <s v="Lost Opportunity"/>
    <x v="0"/>
    <s v="Under $5"/>
    <s v="Under $35"/>
    <s v="LEC Exit Sign"/>
    <s v="Under $5"/>
    <n v="-12.721774050493543"/>
    <s v="Lighting"/>
    <s v="Com-ExitSign-7P_V3"/>
    <s v="Rural"/>
    <s v="SC-New"/>
    <s v="M_Input"/>
    <s v="No"/>
    <s v="Commercial"/>
    <s v="Commercial"/>
    <s v="LEC Exit Sign-Double-New"/>
    <n v="3.8095672068924479E-3"/>
    <n v="5.7648274192322376E-3"/>
    <n v="8.3539319490576591E-3"/>
    <n v="9.9071325047496508E-3"/>
    <n v="1.2012585235021704E-2"/>
    <n v="1.4091699599193958E-2"/>
    <n v="1.6203434855191372E-2"/>
    <n v="1.9061123598891661E-2"/>
    <n v="2.1559230370874743E-2"/>
    <n v="2.1454858521672324E-2"/>
    <n v="2.3162667707493187E-2"/>
    <n v="2.2900768528495066E-2"/>
    <n v="2.2962593550588838E-2"/>
    <n v="2.193768020594777E-2"/>
    <n v="2.1635261207905612E-2"/>
    <n v="2.1918259649161921E-2"/>
    <n v="2.2163852637302552E-2"/>
    <n v="2.238016505604765E-2"/>
    <n v="2.257355756819978E-2"/>
    <n v="2.274900956101911E-2"/>
    <n v="0.35660220693293931"/>
    <n v="31.61158618200789"/>
    <n v="-12.721774050493543"/>
    <s v="I-All-SecTotal-All-All-All-E"/>
    <n v="0"/>
    <n v="0.35660220693293931"/>
    <n v="3.8095672068924479E-3"/>
    <n v="9.574394626124685E-3"/>
    <n v="1.7928326575182344E-2"/>
    <n v="2.7835459079931995E-2"/>
    <n v="3.9848044314953701E-2"/>
    <n v="5.3939743914147659E-2"/>
    <n v="7.0143178769339037E-2"/>
    <n v="8.9204302368230695E-2"/>
    <n v="0.11076353273910544"/>
    <n v="0.13221839126077778"/>
    <n v="0.15538105896827098"/>
    <n v="0.17828182749676605"/>
    <n v="0.20124442104735488"/>
    <n v="0.22318210125330265"/>
    <n v="0.24481736246120828"/>
    <n v="0.26673562211037022"/>
    <n v="0.28889947474767275"/>
    <n v="0.31127963980372042"/>
    <n v="0.33385319737192021"/>
    <n v="0.35660220693293931"/>
  </r>
  <r>
    <s v="Lost Opportunity"/>
    <x v="0"/>
    <s v="Under $5"/>
    <s v="Under $70"/>
    <s v="LEC Exit Sign"/>
    <s v="Under $5"/>
    <n v="-23.006399700529094"/>
    <s v="Lighting"/>
    <s v="Com-ExitSign-7P_V3"/>
    <s v="Rural"/>
    <s v="SC-New"/>
    <s v="M_Input"/>
    <s v="No"/>
    <s v="Commercial"/>
    <s v="Commercial"/>
    <s v="LEC Exit Sign-Single-New"/>
    <n v="7.8209915874780046E-4"/>
    <n v="1.1835115198257939E-3"/>
    <n v="1.71505128923135E-3"/>
    <n v="2.0339213293176705E-3"/>
    <n v="2.466168017642211E-3"/>
    <n v="2.8930074738979287E-3"/>
    <n v="3.3265439565265905E-3"/>
    <n v="3.9132237133156032E-3"/>
    <n v="4.4260817622024445E-3"/>
    <n v="4.4046543582415745E-3"/>
    <n v="4.7552653476252756E-3"/>
    <n v="4.7014977891476134E-3"/>
    <n v="4.7141903852203695E-3"/>
    <n v="4.5037770177431121E-3"/>
    <n v="4.4416907934785284E-3"/>
    <n v="4.4997900028672091E-3"/>
    <n v="4.5502099217156356E-3"/>
    <n v="4.5946185780115952E-3"/>
    <n v="4.6343218074988328E-3"/>
    <n v="4.6703418718610935E-3"/>
    <n v="7.3209966094118228E-2"/>
    <n v="65.946972204813193"/>
    <n v="-23.006399700529094"/>
    <s v="I-All-SecTotal-All-All-All-E"/>
    <n v="0"/>
    <n v="7.3209966094118228E-2"/>
    <n v="7.8209915874780046E-4"/>
    <n v="1.9656106785735945E-3"/>
    <n v="3.6806619678049447E-3"/>
    <n v="5.7145832971226152E-3"/>
    <n v="8.1807513147648253E-3"/>
    <n v="1.1073758788662754E-2"/>
    <n v="1.4400302745189344E-2"/>
    <n v="1.8313526458504946E-2"/>
    <n v="2.2739608220707391E-2"/>
    <n v="2.7144262578948967E-2"/>
    <n v="3.1899527926574245E-2"/>
    <n v="3.6601025715721859E-2"/>
    <n v="4.1315216100942229E-2"/>
    <n v="4.5818993118685342E-2"/>
    <n v="5.0260683912163873E-2"/>
    <n v="5.4760473915031083E-2"/>
    <n v="5.9310683836746717E-2"/>
    <n v="6.3905302414758308E-2"/>
    <n v="6.8539624222257137E-2"/>
    <n v="7.3209966094118228E-2"/>
  </r>
  <r>
    <s v="Lost Opportunity"/>
    <x v="0"/>
    <s v="Under $5"/>
    <s v="Under $35"/>
    <s v="LEC Exit Sign"/>
    <s v="Under $5"/>
    <n v="-12.72141591002319"/>
    <s v="Lighting"/>
    <s v="Com-ExitSign-7P_V3"/>
    <s v="Rural"/>
    <s v="SC-NR"/>
    <s v="M_Input"/>
    <s v="No"/>
    <s v="Commercial"/>
    <s v="Commercial"/>
    <s v="LEC Exit Sign-Double-NR"/>
    <n v="2.1801069463172097E-2"/>
    <n v="3.6920535794005248E-2"/>
    <n v="4.724661209295182E-2"/>
    <n v="5.5172864905677022E-2"/>
    <n v="6.2026888515330711E-2"/>
    <n v="6.7869520177108025E-2"/>
    <n v="7.2788462869413026E-2"/>
    <n v="7.6883147010537695E-2"/>
    <n v="8.0255037459707787E-2"/>
    <n v="8.3001703279266967E-2"/>
    <n v="8.5213448884993964E-2"/>
    <n v="8.6838786314466149E-2"/>
    <n v="8.8009871590506814E-2"/>
    <n v="8.8829176756448941E-2"/>
    <n v="8.9376156967738998E-2"/>
    <n v="9.067675766464868E-2"/>
    <n v="9.1622673478000752E-2"/>
    <n v="9.2470922417921722E-2"/>
    <n v="9.3174250786549964E-2"/>
    <n v="9.3802995003626793E-2"/>
    <n v="1.9049425611792992"/>
    <n v="31.61158618200789"/>
    <n v="-12.72141591002319"/>
    <s v="I-All-SecTotal-All-All-All-E"/>
    <n v="0"/>
    <n v="1.5039808814320732"/>
    <n v="2.1801069463172097E-2"/>
    <n v="5.8721605257177345E-2"/>
    <n v="0.10596821735012917"/>
    <n v="0.1611410822558062"/>
    <n v="0.22316797077113693"/>
    <n v="0.29103749094824494"/>
    <n v="0.36382595381765798"/>
    <n v="0.4407091008281957"/>
    <n v="0.52096413828790344"/>
    <n v="0.60396584156717037"/>
    <n v="0.68917929045216431"/>
    <n v="0.77601807676663048"/>
    <n v="0.86402794835713725"/>
    <n v="0.95285712511358622"/>
    <n v="1.0422332820813252"/>
    <n v="1.1329100397459739"/>
    <n v="1.2245327132239747"/>
    <n v="1.3170036356418964"/>
    <n v="1.4101778864284464"/>
    <n v="1.5039808814320732"/>
  </r>
  <r>
    <s v="Lost Opportunity"/>
    <x v="0"/>
    <s v="Under $5"/>
    <s v="Under $70"/>
    <s v="LEC Exit Sign"/>
    <s v="Under $5"/>
    <n v="-23.006399700529094"/>
    <s v="Lighting"/>
    <s v="Com-ExitSign-7P_V3"/>
    <s v="Rural"/>
    <s v="SC-NR"/>
    <s v="M_Input"/>
    <s v="No"/>
    <s v="Commercial"/>
    <s v="Commercial"/>
    <s v="LEC Exit Sign-Single-NR"/>
    <n v="4.4757310111501677E-3"/>
    <n v="7.5797376491394093E-3"/>
    <n v="9.6996675907769295E-3"/>
    <n v="1.1326916913387396E-2"/>
    <n v="1.2734038984747412E-2"/>
    <n v="1.3933523613678993E-2"/>
    <n v="1.4943376106796854E-2"/>
    <n v="1.5784009398767018E-2"/>
    <n v="1.6476254092314992E-2"/>
    <n v="1.7040140988168136E-2"/>
    <n v="1.7494209464627517E-2"/>
    <n v="1.7827889110433905E-2"/>
    <n v="1.8068311384007725E-2"/>
    <n v="1.8236513661652735E-2"/>
    <n v="1.8348807982731426E-2"/>
    <n v="1.8615819602602439E-2"/>
    <n v="1.8810014880357467E-2"/>
    <n v="1.8984159276896957E-2"/>
    <n v="1.9128551669931101E-2"/>
    <n v="1.9257632034323593E-2"/>
    <n v="0.39108221318833736"/>
    <n v="65.946972204813193"/>
    <n v="-23.006399700529094"/>
    <s v="I-All-SecTotal-All-All-All-E"/>
    <n v="0"/>
    <n v="0.30876530541649216"/>
    <n v="4.4757310111501677E-3"/>
    <n v="1.2055468660289576E-2"/>
    <n v="2.1755136251066506E-2"/>
    <n v="3.3082053164453902E-2"/>
    <n v="4.5816092149201314E-2"/>
    <n v="5.9749615762880307E-2"/>
    <n v="7.4692991869677164E-2"/>
    <n v="9.0477001268444185E-2"/>
    <n v="0.10695325536075917"/>
    <n v="0.12399339634892731"/>
    <n v="0.14148760581355482"/>
    <n v="0.15931549492398872"/>
    <n v="0.17738380630799644"/>
    <n v="0.19562031996964918"/>
    <n v="0.2139691279523806"/>
    <n v="0.23258494755498305"/>
    <n v="0.25139496243534054"/>
    <n v="0.27037912171223749"/>
    <n v="0.2895076733821686"/>
    <n v="0.30876530541649216"/>
  </r>
  <r>
    <s v="Lost Opportunity"/>
    <x v="0"/>
    <s v="Under $5"/>
    <s v="Under $5"/>
    <s v="Exterior Building Lighting"/>
    <s v="Under $5"/>
    <n v="1.2147460368953329"/>
    <s v="Lighting"/>
    <s v="Com-ExteriorLighting-7P_V14"/>
    <s v="Rural"/>
    <s v="SC-New"/>
    <s v="M_Input"/>
    <s v="No"/>
    <s v="Commercial"/>
    <s v="Commercial"/>
    <s v="Exterior Lighting: Parking Lot - HPS 250W - New"/>
    <n v="2.9085778953351755E-2"/>
    <n v="2.8437378657366161E-2"/>
    <n v="3.4536068682125297E-2"/>
    <n v="3.704565862902516E-2"/>
    <n v="4.1706734068013306E-2"/>
    <n v="4.6243072113701787E-2"/>
    <n v="5.0899962063532145E-2"/>
    <n v="5.7768299879282357E-2"/>
    <n v="6.343728284027704E-2"/>
    <n v="6.1608449531836709E-2"/>
    <n v="6.5184130772461865E-2"/>
    <n v="6.3477884963261635E-2"/>
    <n v="6.2922751244621378E-2"/>
    <n v="5.9590363320626984E-2"/>
    <n v="5.8376062062453049E-2"/>
    <n v="5.8835397246518178E-2"/>
    <n v="5.9124760213029835E-2"/>
    <n v="5.9414123179541541E-2"/>
    <n v="5.9703486146053232E-2"/>
    <n v="5.9992849112564889E-2"/>
    <n v="1.0573904936796443"/>
    <n v="0.40076738723930549"/>
    <n v="1.2147460368953329"/>
    <s v="S-All-Lgt-Streetlight-All-All-U"/>
    <n v="0"/>
    <n v="1.0573904936796443"/>
    <n v="2.9085778953351755E-2"/>
    <n v="5.7523157610717912E-2"/>
    <n v="9.2059226292843216E-2"/>
    <n v="0.12910488492186839"/>
    <n v="0.1708116189898817"/>
    <n v="0.2170546911035835"/>
    <n v="0.26795465316711564"/>
    <n v="0.32572295304639798"/>
    <n v="0.38916023588667503"/>
    <n v="0.45076868541851173"/>
    <n v="0.51595281619097355"/>
    <n v="0.57943070115423523"/>
    <n v="0.64235345239885655"/>
    <n v="0.7019438157194835"/>
    <n v="0.76031987778193655"/>
    <n v="0.81915527502845475"/>
    <n v="0.87828003524148457"/>
    <n v="0.9376941584210261"/>
    <n v="0.99739764456707936"/>
    <n v="1.0573904936796443"/>
  </r>
  <r>
    <s v="Lost Opportunity"/>
    <x v="0"/>
    <s v="Under $5"/>
    <s v="Under $5"/>
    <s v="Exterior Building Lighting"/>
    <s v="Under $5"/>
    <n v="-8.739647383307565"/>
    <s v="Lighting"/>
    <s v="Com-ExteriorLighting-7P_V14"/>
    <s v="Rural"/>
    <s v="SC-New"/>
    <s v="M_Input"/>
    <s v="No"/>
    <s v="Commercial"/>
    <s v="Commercial"/>
    <s v="Exterior Lighting: Walkway - HID 150W - New"/>
    <n v="1.273090604734706E-2"/>
    <n v="1.2447099886868988E-2"/>
    <n v="1.5116509217168323E-2"/>
    <n v="1.6214961965591863E-2"/>
    <n v="1.825512439646659E-2"/>
    <n v="2.0240689010406925E-2"/>
    <n v="2.2279019443956934E-2"/>
    <n v="2.5285305215914249E-2"/>
    <n v="2.776663086912038E-2"/>
    <n v="2.6966146719689339E-2"/>
    <n v="2.8531229848549968E-2"/>
    <n v="2.7784402502944203E-2"/>
    <n v="2.7541419317688675E-2"/>
    <n v="2.6082826180412643E-2"/>
    <n v="2.5551323989744783E-2"/>
    <n v="2.5752375956823018E-2"/>
    <n v="2.58790307301454E-2"/>
    <n v="2.6005685503467785E-2"/>
    <n v="2.6132340276790175E-2"/>
    <n v="2.6258995050112557E-2"/>
    <n v="0.46282202212920986"/>
    <n v="-4.6494858836030044"/>
    <n v="-8.739647383307565"/>
    <s v="S-All-Lgt-Streetlight-All-All-U"/>
    <n v="0"/>
    <n v="0.46282202212920981"/>
    <n v="1.273090604734706E-2"/>
    <n v="2.5178005934216048E-2"/>
    <n v="4.0294515151384373E-2"/>
    <n v="5.6509477116976237E-2"/>
    <n v="7.476460151344283E-2"/>
    <n v="9.5005290523849761E-2"/>
    <n v="0.1172843099678067"/>
    <n v="0.14256961518372094"/>
    <n v="0.17033624605284131"/>
    <n v="0.19730239277253064"/>
    <n v="0.22583362262108062"/>
    <n v="0.25361802512402482"/>
    <n v="0.28115944444171348"/>
    <n v="0.30724227062212611"/>
    <n v="0.33279359461187091"/>
    <n v="0.35854597056869392"/>
    <n v="0.38442500129883933"/>
    <n v="0.4104306868023071"/>
    <n v="0.43656302707909728"/>
    <n v="0.46282202212920981"/>
  </r>
  <r>
    <s v="Lost Opportunity"/>
    <x v="0"/>
    <s v="Under $5"/>
    <s v="Under $5"/>
    <s v="Exterior Building Lighting"/>
    <s v="Under $5"/>
    <n v="-8.94722527873666"/>
    <s v="Lighting"/>
    <s v="Com-ExteriorLighting-7P_V14"/>
    <s v="Rural"/>
    <s v="SC-New"/>
    <s v="M_Input"/>
    <s v="No"/>
    <s v="Commercial"/>
    <s v="Commercial"/>
    <s v="Exterior Lighting: Façade - HID 150W - New"/>
    <n v="1.2760221059070997E-2"/>
    <n v="1.2475761388081512E-2"/>
    <n v="1.5151317473806008E-2"/>
    <n v="1.6252299590923218E-2"/>
    <n v="1.8297159832413888E-2"/>
    <n v="2.0287296536488253E-2"/>
    <n v="2.2330320562178093E-2"/>
    <n v="2.5343528803150783E-2"/>
    <n v="2.7830568118082492E-2"/>
    <n v="2.7028240721820619E-2"/>
    <n v="2.8596927712818077E-2"/>
    <n v="2.7848380674025449E-2"/>
    <n v="2.7604837979894582E-2"/>
    <n v="2.6142886191257791E-2"/>
    <n v="2.5610160129100126E-2"/>
    <n v="2.5811675051505351E-2"/>
    <n v="2.5938621468340847E-2"/>
    <n v="2.6065567885176357E-2"/>
    <n v="2.619251430201187E-2"/>
    <n v="2.631946071884737E-2"/>
    <n v="0.46388774619899359"/>
    <n v="-4.6130166668327286"/>
    <n v="-8.94722527873666"/>
    <s v="S-All-Lgt-Streetlight-All-All-U"/>
    <n v="0"/>
    <n v="0.46388774619899364"/>
    <n v="1.2760221059070997E-2"/>
    <n v="2.5235982447152507E-2"/>
    <n v="4.0387299920958512E-2"/>
    <n v="5.663959951188173E-2"/>
    <n v="7.4936759344295611E-2"/>
    <n v="9.5224055880783864E-2"/>
    <n v="0.11755437644296196"/>
    <n v="0.14289790524611273"/>
    <n v="0.17072847336419522"/>
    <n v="0.19775671408601583"/>
    <n v="0.22635364179883391"/>
    <n v="0.25420202247285933"/>
    <n v="0.28180686045275394"/>
    <n v="0.30794974664401176"/>
    <n v="0.33355990677311187"/>
    <n v="0.3593715818246172"/>
    <n v="0.38531020329295806"/>
    <n v="0.4113757711781344"/>
    <n v="0.43756828548014626"/>
    <n v="0.46388774619899364"/>
  </r>
  <r>
    <s v="Lost Opportunity"/>
    <x v="0"/>
    <s v="Under $5"/>
    <s v="Under $5"/>
    <s v="Exterior Building Lighting"/>
    <s v="Under $5"/>
    <n v="-39.263552859597326"/>
    <s v="Lighting"/>
    <s v="Com-ExteriorLighting-7P_V14"/>
    <s v="Rural"/>
    <s v="SC-New"/>
    <s v="M_Input"/>
    <s v="No"/>
    <s v="Commercial"/>
    <s v="Commercial"/>
    <s v="Exterior Lighting: Walkway - INC 75W - New"/>
    <n v="3.2705723199752542E-4"/>
    <n v="3.1976624603591373E-4"/>
    <n v="3.8834342533400481E-4"/>
    <n v="4.165626984983323E-4"/>
    <n v="4.6897451231470063E-4"/>
    <n v="5.199837071176805E-4"/>
    <n v="5.7234845688598952E-4"/>
    <n v="6.4957999873487427E-4"/>
    <n v="7.1332530459165269E-4"/>
    <n v="6.9276085071875917E-4"/>
    <n v="7.3296786772662173E-4"/>
    <n v="7.137818582214475E-4"/>
    <n v="7.0753961531304312E-4"/>
    <n v="6.7006832832734633E-4"/>
    <n v="6.5641402637633354E-4"/>
    <n v="6.6157905544776924E-4"/>
    <n v="6.6483281911769465E-4"/>
    <n v="6.6808658278762038E-4"/>
    <n v="6.7134034645754601E-4"/>
    <n v="6.7459411012747142E-4"/>
    <n v="1.1889907042132324E-2"/>
    <n v="-1.7509340822679484"/>
    <n v="-39.263552859597326"/>
    <s v="S-All-Lgt-Streetlight-All-All-U"/>
    <n v="0"/>
    <n v="1.1889907042132325E-2"/>
    <n v="3.2705723199752542E-4"/>
    <n v="6.4682347803343915E-4"/>
    <n v="1.0351669033674439E-3"/>
    <n v="1.4517296018657761E-3"/>
    <n v="1.9207041141804768E-3"/>
    <n v="2.4406878212981575E-3"/>
    <n v="3.0130362781841469E-3"/>
    <n v="3.6626162769190212E-3"/>
    <n v="4.3759415815106742E-3"/>
    <n v="5.0687024322294333E-3"/>
    <n v="5.8016702999560549E-3"/>
    <n v="6.515452158177502E-3"/>
    <n v="7.2229917734905448E-3"/>
    <n v="7.8930601018178913E-3"/>
    <n v="8.5494741281942239E-3"/>
    <n v="9.2110531836419925E-3"/>
    <n v="9.875886002759687E-3"/>
    <n v="1.0543972585547307E-2"/>
    <n v="1.1215312932004853E-2"/>
    <n v="1.1889907042132325E-2"/>
  </r>
  <r>
    <s v="Lost Opportunity"/>
    <x v="0"/>
    <s v="Under $5"/>
    <s v="Under $5"/>
    <s v="Exterior Building Lighting"/>
    <s v="Under $5"/>
    <n v="-6.2696921726338637"/>
    <s v="Lighting"/>
    <s v="Com-ExteriorLighting-7P_V14"/>
    <s v="Rural"/>
    <s v="SC-New"/>
    <s v="M_Input"/>
    <s v="No"/>
    <s v="Commercial"/>
    <s v="Commercial"/>
    <s v="Exterior Lighting: Façade - HID 400W - New"/>
    <n v="5.5056938438254668E-3"/>
    <n v="5.3829571097098712E-3"/>
    <n v="6.5373879461185624E-3"/>
    <n v="7.0124322605009566E-3"/>
    <n v="7.8947347214802874E-3"/>
    <n v="8.7534254408079253E-3"/>
    <n v="9.6349356238177968E-3"/>
    <n v="1.0935054327536817E-2"/>
    <n v="1.2008145223233908E-2"/>
    <n v="1.1661962427036083E-2"/>
    <n v="1.2338808875796008E-2"/>
    <n v="1.201583086434811E-2"/>
    <n v="1.1910748710553311E-2"/>
    <n v="1.1279955644711766E-2"/>
    <n v="1.1050098607965382E-2"/>
    <n v="1.1137046903186076E-2"/>
    <n v="1.1191820884172091E-2"/>
    <n v="1.124659486515811E-2"/>
    <n v="1.1301368846144131E-2"/>
    <n v="1.1356142827130149E-2"/>
    <n v="0.2001551459532328"/>
    <n v="-3.8043102653381338"/>
    <n v="-6.2696921726338637"/>
    <s v="S-All-Lgt-Streetlight-All-All-U"/>
    <n v="0"/>
    <n v="0.20015514595323283"/>
    <n v="5.5056938438254668E-3"/>
    <n v="1.0888650953535337E-2"/>
    <n v="1.7426038899653898E-2"/>
    <n v="2.4438471160154854E-2"/>
    <n v="3.2333205881635144E-2"/>
    <n v="4.1086631322443071E-2"/>
    <n v="5.0721566946260871E-2"/>
    <n v="6.1656621273797688E-2"/>
    <n v="7.3664766497031603E-2"/>
    <n v="8.5326728924067688E-2"/>
    <n v="9.76655377998637E-2"/>
    <n v="0.10968136866421181"/>
    <n v="0.12159211737476512"/>
    <n v="0.1328720730194769"/>
    <n v="0.14392217162744228"/>
    <n v="0.15505921853062835"/>
    <n v="0.16625103941480043"/>
    <n v="0.17749763427995854"/>
    <n v="0.18879900312610268"/>
    <n v="0.20015514595323283"/>
  </r>
  <r>
    <s v="Lost Opportunity"/>
    <x v="0"/>
    <s v="Under $5"/>
    <s v="Under $5"/>
    <s v="Exterior Building Lighting"/>
    <s v="Under $5"/>
    <n v="-10.080782713782549"/>
    <s v="Lighting"/>
    <s v="Com-ExteriorLighting-7P_V14"/>
    <s v="Rural"/>
    <s v="SC-New"/>
    <s v="M_Input"/>
    <s v="No"/>
    <s v="Commercial"/>
    <s v="Commercial"/>
    <s v="Exterior Lighting: Walkway - CFL 26W - New"/>
    <n v="4.4059851207794656E-4"/>
    <n v="4.3077638539190042E-4"/>
    <n v="5.2316083742404509E-4"/>
    <n v="5.6117672134804882E-4"/>
    <n v="6.3178383509923761E-4"/>
    <n v="7.0050139622828528E-4"/>
    <n v="7.7104510716333521E-4"/>
    <n v="8.7508837266850434E-4"/>
    <n v="9.6096351672482862E-4"/>
    <n v="9.3325990129717467E-4"/>
    <n v="9.8742519756829039E-4"/>
    <n v="9.6157856764036043E-4"/>
    <n v="9.5316926593902115E-4"/>
    <n v="9.0268943648926718E-4"/>
    <n v="8.8429490325624333E-4"/>
    <n v="8.9125302526386549E-4"/>
    <n v="8.9563636643894527E-4"/>
    <n v="9.0001970761402559E-4"/>
    <n v="9.0440304878910591E-4"/>
    <n v="9.087863899641858E-4"/>
    <n v="1.6017610494386617E-2"/>
    <n v="-0.13797790612663485"/>
    <n v="-10.080782713782549"/>
    <s v="S-All-Lgt-Streetlight-All-All-U"/>
    <n v="0"/>
    <n v="1.6017610494386617E-2"/>
    <n v="4.4059851207794656E-4"/>
    <n v="8.7137489746984698E-4"/>
    <n v="1.394535734893892E-3"/>
    <n v="1.955712456241941E-3"/>
    <n v="2.5874962913411785E-3"/>
    <n v="3.287997687569464E-3"/>
    <n v="4.0590427947327992E-3"/>
    <n v="4.9341311674013033E-3"/>
    <n v="5.8950946841261316E-3"/>
    <n v="6.8283545854233062E-3"/>
    <n v="7.815779782991597E-3"/>
    <n v="8.7773583506319582E-3"/>
    <n v="9.7305276165709793E-3"/>
    <n v="1.0633217053060246E-2"/>
    <n v="1.1517511956316489E-2"/>
    <n v="1.2408764981580354E-2"/>
    <n v="1.33044013480193E-2"/>
    <n v="1.4204421055633324E-2"/>
    <n v="1.5108824104422431E-2"/>
    <n v="1.6017610494386617E-2"/>
  </r>
  <r>
    <s v="Lost Opportunity"/>
    <x v="0"/>
    <s v="Under $5"/>
    <s v="Under $5"/>
    <s v="Exterior Building Lighting"/>
    <s v="Under $5"/>
    <n v="0.32010166392175449"/>
    <s v="Lighting"/>
    <s v="Com-ExteriorLighting-7P_V14"/>
    <s v="Rural"/>
    <s v="SC-New"/>
    <s v="M_Input"/>
    <s v="No"/>
    <s v="Commercial"/>
    <s v="Commercial"/>
    <s v="Exterior Lighting: Parking Lot - MH 400W - New"/>
    <n v="1.1177176401781848E-2"/>
    <n v="1.0928007056899532E-2"/>
    <n v="1.3271631215490786E-2"/>
    <n v="1.4236024487461439E-2"/>
    <n v="1.6027197503220729E-2"/>
    <n v="1.7770436033503638E-2"/>
    <n v="1.9560000636068314E-2"/>
    <n v="2.219938751571118E-2"/>
    <n v="2.4377882465953224E-2"/>
    <n v="2.3675092537903644E-2"/>
    <n v="2.5049166790723484E-2"/>
    <n v="2.4393485179967301E-2"/>
    <n v="2.4180156614493055E-2"/>
    <n v="2.2899575897525157E-2"/>
    <n v="2.2432940316292029E-2"/>
    <n v="2.2609455113715021E-2"/>
    <n v="2.2720652442348756E-2"/>
    <n v="2.2831849770982487E-2"/>
    <n v="2.2943047099616223E-2"/>
    <n v="2.3054244428249951E-2"/>
    <n v="0.40633740950790775"/>
    <n v="7.3999194225947168E-2"/>
    <n v="0.32010166392175449"/>
    <s v="S-All-Lgt-Streetlight-All-All-U"/>
    <n v="0"/>
    <n v="0.40633740950790775"/>
    <n v="1.1177176401781848E-2"/>
    <n v="2.2105183458681378E-2"/>
    <n v="3.5376814674172162E-2"/>
    <n v="4.9612839161633601E-2"/>
    <n v="6.5640036664854323E-2"/>
    <n v="8.3410472698357968E-2"/>
    <n v="0.10297047333442629"/>
    <n v="0.12516986085013745"/>
    <n v="0.14954774331609066"/>
    <n v="0.17322283585399431"/>
    <n v="0.19827200264471778"/>
    <n v="0.22266548782468509"/>
    <n v="0.24684564443917814"/>
    <n v="0.26974522033670328"/>
    <n v="0.29217816065299529"/>
    <n v="0.31478761576671033"/>
    <n v="0.3375082682090591"/>
    <n v="0.36034011798004162"/>
    <n v="0.38328316507965782"/>
    <n v="0.40633740950790775"/>
  </r>
  <r>
    <s v="Lost Opportunity"/>
    <x v="0"/>
    <s v="Under $10"/>
    <s v="Under $5"/>
    <s v="Exterior Building Lighting"/>
    <s v="Under $10"/>
    <n v="5.2411765653099422"/>
    <s v="Lighting"/>
    <s v="Com-ExteriorLighting-7P_V14"/>
    <s v="Rural"/>
    <s v="SC-New"/>
    <s v="M_Input"/>
    <s v="No"/>
    <s v="Commercial"/>
    <s v="Commercial"/>
    <s v="Exterior Lighting: Parking Lot - MH 1000W - New"/>
    <n v="1.3594154932409597E-3"/>
    <n v="1.3291104630886463E-3"/>
    <n v="1.6141519509383737E-3"/>
    <n v="1.7314455417673819E-3"/>
    <n v="1.9492955837788995E-3"/>
    <n v="2.1613156308189904E-3"/>
    <n v="2.3789700508113415E-3"/>
    <n v="2.6999834523956118E-3"/>
    <n v="2.9649412271368341E-3"/>
    <n v="2.8794649420410753E-3"/>
    <n v="3.0465856674372492E-3"/>
    <n v="2.9668388952423467E-3"/>
    <n v="2.9408929723516316E-3"/>
    <n v="2.7851433264290482E-3"/>
    <n v="2.7283891323443337E-3"/>
    <n v="2.7498576089772025E-3"/>
    <n v="2.7633818986473194E-3"/>
    <n v="2.7769061883174376E-3"/>
    <n v="2.7904304779875562E-3"/>
    <n v="2.8039547676576735E-3"/>
    <n v="4.9420475271409914E-2"/>
    <n v="2.6051803940387086"/>
    <n v="5.2411765653099422"/>
    <s v="S-All-Lgt-Streetlight-All-All-U"/>
    <n v="0"/>
    <n v="4.9420475271409914E-2"/>
    <n v="1.3594154932409597E-3"/>
    <n v="2.688525956329606E-3"/>
    <n v="4.3026779072679799E-3"/>
    <n v="6.0341234490353616E-3"/>
    <n v="7.9834190328142603E-3"/>
    <n v="1.0144734663633252E-2"/>
    <n v="1.2523704714444594E-2"/>
    <n v="1.5223688166840206E-2"/>
    <n v="1.818862939397704E-2"/>
    <n v="2.1068094336018115E-2"/>
    <n v="2.4114680003455364E-2"/>
    <n v="2.7081518898697712E-2"/>
    <n v="3.0022411871049343E-2"/>
    <n v="3.280755519747839E-2"/>
    <n v="3.5535944329822725E-2"/>
    <n v="3.8285801938799928E-2"/>
    <n v="4.1049183837447246E-2"/>
    <n v="4.3826090025764687E-2"/>
    <n v="4.6616520503752243E-2"/>
    <n v="4.9420475271409914E-2"/>
  </r>
  <r>
    <s v="Lost Opportunity"/>
    <x v="0"/>
    <s v="Under $20"/>
    <s v="Under $10"/>
    <s v="Exterior Building Lighting"/>
    <s v="Under $20"/>
    <n v="15.36245010803222"/>
    <s v="Lighting"/>
    <s v="Com-ExteriorLighting-7P_V14"/>
    <s v="Rural"/>
    <s v="SC-NR"/>
    <s v="M_Input"/>
    <s v="No"/>
    <s v="Commercial"/>
    <s v="Parking"/>
    <s v="Exterior Lighting: Parking Lot - HPS 250W - NR"/>
    <n v="0.43540451471719777"/>
    <n v="0.47641048939504321"/>
    <n v="0.51093153433085503"/>
    <n v="0.53966587162428137"/>
    <n v="0.56332596103178334"/>
    <n v="0.58575746746081325"/>
    <n v="0.60066921044232813"/>
    <n v="0.6121234081165845"/>
    <n v="0.62011421637346265"/>
    <n v="0.62579539649145022"/>
    <n v="0.62956266175260511"/>
    <n v="0.63186541397355334"/>
    <n v="0.63313784375368776"/>
    <n v="0.63349148835301061"/>
    <n v="0.63292293194686122"/>
    <n v="0.63204484207000866"/>
    <n v="0.62917745799258595"/>
    <n v="0.62636994764667908"/>
    <n v="0.62349897295682111"/>
    <n v="0.62070456579408506"/>
    <n v="5.0556737246189174"/>
    <n v="9.6551549891883557"/>
    <n v="15.36245010803222"/>
    <s v="S-All-Lgt-Streetlight-All-All-U"/>
    <n v="0"/>
    <n v="5.0556737246189174"/>
    <n v="0.43540451471719777"/>
    <n v="0.91181500411224103"/>
    <n v="1.422746538443096"/>
    <n v="1.9624124100673774"/>
    <n v="2.5257383710991608"/>
    <n v="3.111495838559974"/>
    <n v="3.7121650490023024"/>
    <n v="4.3242884571188869"/>
    <n v="4.9444026734923492"/>
    <n v="5.0556737246189174"/>
    <n v="5.0556737246189174"/>
    <n v="5.0556737246189174"/>
    <n v="5.0556737246189174"/>
    <n v="5.0556737246189174"/>
    <n v="5.0556737246189174"/>
    <n v="5.0556737246189174"/>
    <n v="5.0556737246189174"/>
    <n v="5.0556737246189174"/>
    <n v="5.0556737246189174"/>
    <n v="5.0556737246189174"/>
  </r>
  <r>
    <s v="Lost Opportunity"/>
    <x v="0"/>
    <s v="Under $10"/>
    <s v="Under $5"/>
    <s v="Exterior Building Lighting"/>
    <s v="Under $10"/>
    <n v="5.8978203933811804"/>
    <s v="Lighting"/>
    <s v="Com-ExteriorLighting-7P_V14"/>
    <s v="Rural"/>
    <s v="SC-NR"/>
    <s v="M_Input"/>
    <s v="No"/>
    <s v="Commercial"/>
    <s v="Exterior"/>
    <s v="Exterior Lighting: Walkway - HID 150W - NR"/>
    <n v="0.2902039884787887"/>
    <n v="0.31753511849865146"/>
    <n v="0.34054394038313529"/>
    <n v="0.35969583019361029"/>
    <n v="0.37546565361466849"/>
    <n v="0.39041660706888393"/>
    <n v="0.40035551937257691"/>
    <n v="0.40798992309954019"/>
    <n v="0.4133159230580421"/>
    <n v="0.41710251936969778"/>
    <n v="0.4196134611892946"/>
    <n v="0.42114828192819226"/>
    <n v="0.42199637648112542"/>
    <n v="0.4222320861941819"/>
    <n v="0.42185313436625521"/>
    <n v="0.42126787358945544"/>
    <n v="0.41935671679699743"/>
    <n v="0.41748546679260362"/>
    <n v="0.41557191680022554"/>
    <n v="0.4137094002744463"/>
    <n v="2.5623657132568241"/>
    <n v="4.8604958433097964"/>
    <n v="5.8978203933811804"/>
    <s v="S-All-Lgt-Streetlight-All-All-U"/>
    <n v="0"/>
    <n v="2.5623657132568241"/>
    <n v="0.2902039884787887"/>
    <n v="0.60773910697744016"/>
    <n v="0.94828304736057545"/>
    <n v="1.3079788775541856"/>
    <n v="1.6834445311688542"/>
    <n v="2.0738611382377381"/>
    <n v="2.4742166576103148"/>
    <n v="2.5623657132568241"/>
    <n v="2.5623657132568241"/>
    <n v="2.5623657132568241"/>
    <n v="2.5623657132568241"/>
    <n v="2.5623657132568241"/>
    <n v="2.5623657132568241"/>
    <n v="2.5623657132568241"/>
    <n v="2.5623657132568241"/>
    <n v="2.5623657132568241"/>
    <n v="2.5623657132568241"/>
    <n v="2.5623657132568241"/>
    <n v="2.5623657132568241"/>
    <n v="2.5623657132568241"/>
  </r>
  <r>
    <s v="Lost Opportunity"/>
    <x v="0"/>
    <s v="Under $10"/>
    <s v="Under $10"/>
    <s v="Exterior Building Lighting"/>
    <s v="Under $10"/>
    <n v="6.8356040129525333"/>
    <s v="Lighting"/>
    <s v="Com-ExteriorLighting-7P_V14"/>
    <s v="Rural"/>
    <s v="SC-NR"/>
    <s v="M_Input"/>
    <s v="No"/>
    <s v="Commercial"/>
    <s v="Exterior"/>
    <s v="Exterior Lighting: Façade - HID 150W - NR"/>
    <n v="0.29437443385178036"/>
    <n v="0.32209833236985519"/>
    <n v="0.3454378079964503"/>
    <n v="0.36486492459020559"/>
    <n v="0.38086137200586839"/>
    <n v="0.39602718168925488"/>
    <n v="0.40610892349383376"/>
    <n v="0.41385303923359718"/>
    <n v="0.41925557774003547"/>
    <n v="0.42309659023373641"/>
    <n v="0.42564361613938689"/>
    <n v="0.42720049338440802"/>
    <n v="0.42806077568163325"/>
    <n v="0.4282998727171291"/>
    <n v="0.42791547507191485"/>
    <n v="0.42732180366605599"/>
    <n v="0.42538318214079418"/>
    <n v="0.42348504089357686"/>
    <n v="0.42154399177634683"/>
    <n v="0.41965470951427369"/>
    <n v="2.5991887985933837"/>
    <n v="6.0260433356133021"/>
    <n v="6.8356040129525333"/>
    <s v="S-All-Lgt-Streetlight-All-All-U"/>
    <n v="0"/>
    <n v="2.5991887985933837"/>
    <n v="0.29437443385178036"/>
    <n v="0.6164727662216356"/>
    <n v="0.9619105742180859"/>
    <n v="1.3267754988082916"/>
    <n v="1.70763687081416"/>
    <n v="2.1036640525034151"/>
    <n v="2.5097729759972491"/>
    <n v="2.5991887985933837"/>
    <n v="2.5991887985933837"/>
    <n v="2.5991887985933837"/>
    <n v="2.5991887985933837"/>
    <n v="2.5991887985933837"/>
    <n v="2.5991887985933837"/>
    <n v="2.5991887985933837"/>
    <n v="2.5991887985933837"/>
    <n v="2.5991887985933837"/>
    <n v="2.5991887985933837"/>
    <n v="2.5991887985933837"/>
    <n v="2.5991887985933837"/>
    <n v="2.5991887985933837"/>
  </r>
  <r>
    <s v="Lost Opportunity"/>
    <x v="0"/>
    <s v="Under $5"/>
    <s v="Under $5"/>
    <s v="Exterior Building Lighting"/>
    <s v="Under $5"/>
    <n v="-39.263552859597326"/>
    <s v="Lighting"/>
    <s v="Com-ExteriorLighting-7P_V14"/>
    <s v="Rural"/>
    <s v="SC-NR"/>
    <s v="M_Input"/>
    <s v="No"/>
    <s v="Commercial"/>
    <s v="Exterior"/>
    <s v="Exterior Lighting: Walkway - INC 75W - NR"/>
    <n v="5.030074168814928E-3"/>
    <n v="5.5038016728305465E-3"/>
    <n v="5.90261108004331E-3"/>
    <n v="6.2345687031092022E-3"/>
    <n v="6.507905337291388E-3"/>
    <n v="6.7670485874011298E-3"/>
    <n v="6.9393186733740413E-3"/>
    <n v="7.0716449628320131E-3"/>
    <n v="7.1639599408404152E-3"/>
    <n v="7.2295926028683585E-3"/>
    <n v="7.2731144843295953E-3"/>
    <n v="7.2997173652650307E-3"/>
    <n v="7.314417295909619E-3"/>
    <n v="7.3185028267295071E-3"/>
    <n v="7.3119344959120319E-3"/>
    <n v="7.3017902345225427E-3"/>
    <n v="7.2686643617022239E-3"/>
    <n v="7.2362301888990316E-3"/>
    <n v="7.2030628350047898E-3"/>
    <n v="7.1707800386365417E-3"/>
    <n v="6.6619809325530244E-2"/>
    <n v="-1.7509340822679484"/>
    <n v="-39.263552859597326"/>
    <s v="S-All-Lgt-Streetlight-All-All-U"/>
    <n v="0"/>
    <n v="6.6619809325530244E-2"/>
    <n v="5.030074168814928E-3"/>
    <n v="1.0533875841645474E-2"/>
    <n v="1.6436486921688784E-2"/>
    <n v="2.2671055624797987E-2"/>
    <n v="2.9178960962089374E-2"/>
    <n v="3.5946009549490503E-2"/>
    <n v="4.2885328222864547E-2"/>
    <n v="4.9956973185696557E-2"/>
    <n v="5.7120933126536974E-2"/>
    <n v="6.4350525729405333E-2"/>
    <n v="6.6619809325530244E-2"/>
    <n v="6.6619809325530244E-2"/>
    <n v="6.6619809325530244E-2"/>
    <n v="6.6619809325530244E-2"/>
    <n v="6.6619809325530244E-2"/>
    <n v="6.6619809325530244E-2"/>
    <n v="6.6619809325530244E-2"/>
    <n v="6.6619809325530244E-2"/>
    <n v="6.6619809325530244E-2"/>
    <n v="6.6619809325530244E-2"/>
  </r>
  <r>
    <s v="Lost Opportunity"/>
    <x v="0"/>
    <s v="Under $5"/>
    <s v="Under $5"/>
    <s v="Exterior Building Lighting"/>
    <s v="Under $5"/>
    <n v="3.6854004885990559"/>
    <s v="Lighting"/>
    <s v="Com-ExteriorLighting-7P_V14"/>
    <s v="Rural"/>
    <s v="SC-NR"/>
    <s v="M_Input"/>
    <s v="No"/>
    <s v="Commercial"/>
    <s v="Exterior"/>
    <s v="Exterior Lighting: Façade - HID 400W - NR"/>
    <n v="0.12701468890973519"/>
    <n v="0.13897680905571011"/>
    <n v="0.14904716807853527"/>
    <n v="0.15742944889783833"/>
    <n v="0.16433148779291565"/>
    <n v="0.1708751287395662"/>
    <n v="0.17522513047790195"/>
    <n v="0.17856650913873465"/>
    <n v="0.18089755989861017"/>
    <n v="0.1825548539801726"/>
    <n v="0.18365382748414921"/>
    <n v="0.18432557834362279"/>
    <n v="0.18469676712835148"/>
    <n v="0.18479993109943887"/>
    <n v="0.18463407380440927"/>
    <n v="0.18437792048313359"/>
    <n v="0.18354145718459589"/>
    <n v="0.18272246004252937"/>
    <n v="0.18188494930303489"/>
    <n v="0.18106977457593632"/>
    <n v="1.1214803960768971"/>
    <n v="2.9063260974677427"/>
    <n v="3.6854004885990559"/>
    <s v="S-All-Lgt-Streetlight-All-All-U"/>
    <n v="0"/>
    <n v="1.1214803960768971"/>
    <n v="0.12701468890973519"/>
    <n v="0.2659914979654453"/>
    <n v="0.41503866604398054"/>
    <n v="0.57246811494181893"/>
    <n v="0.73679960273473455"/>
    <n v="0.90767473147430078"/>
    <n v="1.0828998619522028"/>
    <n v="1.1214803960768971"/>
    <n v="1.1214803960768971"/>
    <n v="1.1214803960768971"/>
    <n v="1.1214803960768971"/>
    <n v="1.1214803960768971"/>
    <n v="1.1214803960768971"/>
    <n v="1.1214803960768971"/>
    <n v="1.1214803960768971"/>
    <n v="1.1214803960768971"/>
    <n v="1.1214803960768971"/>
    <n v="1.1214803960768971"/>
    <n v="1.1214803960768971"/>
    <n v="1.1214803960768971"/>
  </r>
  <r>
    <s v="Lost Opportunity"/>
    <x v="0"/>
    <s v="Under $5"/>
    <s v="Under $5"/>
    <s v="Exterior Building Lighting"/>
    <s v="Under $5"/>
    <n v="-10.080782713782549"/>
    <s v="Lighting"/>
    <s v="Com-ExteriorLighting-7P_V14"/>
    <s v="Rural"/>
    <s v="SC-NR"/>
    <s v="M_Input"/>
    <s v="No"/>
    <s v="Commercial"/>
    <s v="Exterior"/>
    <s v="Exterior Lighting: Walkway - CFL 26W - NR"/>
    <n v="6.7763161232843178E-3"/>
    <n v="7.4145030000119343E-3"/>
    <n v="7.9517631925092574E-3"/>
    <n v="8.3989633167886376E-3"/>
    <n v="8.7671915732975055E-3"/>
    <n v="9.1162990665519545E-3"/>
    <n v="9.3483744837247491E-3"/>
    <n v="9.52663920481925E-3"/>
    <n v="9.6510022763972494E-3"/>
    <n v="9.7394199917206787E-3"/>
    <n v="9.7980509417153836E-3"/>
    <n v="9.8338892862324927E-3"/>
    <n v="9.8536924489086349E-3"/>
    <n v="9.8591963137499555E-3"/>
    <n v="9.8503477193698855E-3"/>
    <n v="9.8366817733608596E-3"/>
    <n v="9.7920559132727812E-3"/>
    <n v="9.7483618839731227E-3"/>
    <n v="9.7036801422299025E-3"/>
    <n v="9.6601900412506565E-3"/>
    <n v="8.9747560952779123E-2"/>
    <n v="-0.13797790612663485"/>
    <n v="-10.080782713782549"/>
    <s v="S-All-Lgt-Streetlight-All-All-U"/>
    <n v="0"/>
    <n v="8.9747560952779123E-2"/>
    <n v="6.7763161232843178E-3"/>
    <n v="1.4190819123296252E-2"/>
    <n v="2.2142582315805508E-2"/>
    <n v="3.0541545632594147E-2"/>
    <n v="3.9308737205891654E-2"/>
    <n v="4.8425036272443607E-2"/>
    <n v="5.7773410756168354E-2"/>
    <n v="6.730004996098761E-2"/>
    <n v="7.6951052237384854E-2"/>
    <n v="8.6690472229105531E-2"/>
    <n v="8.9747560952779123E-2"/>
    <n v="8.9747560952779123E-2"/>
    <n v="8.9747560952779123E-2"/>
    <n v="8.9747560952779123E-2"/>
    <n v="8.9747560952779123E-2"/>
    <n v="8.9747560952779123E-2"/>
    <n v="8.9747560952779123E-2"/>
    <n v="8.9747560952779123E-2"/>
    <n v="8.9747560952779123E-2"/>
    <n v="8.9747560952779123E-2"/>
  </r>
  <r>
    <s v="Lost Opportunity"/>
    <x v="0"/>
    <s v="Under $10"/>
    <s v="Under $10"/>
    <s v="Exterior Building Lighting"/>
    <s v="Under $10"/>
    <n v="9.6592332560410696"/>
    <s v="Lighting"/>
    <s v="Com-ExteriorLighting-7P_V14"/>
    <s v="Rural"/>
    <s v="SC-NR"/>
    <s v="M_Input"/>
    <s v="No"/>
    <s v="Commercial"/>
    <s v="Parking"/>
    <s v="Exterior Lighting: Parking Lot - MH 400W - NR"/>
    <n v="0.17190271548349692"/>
    <n v="0.18809234641267464"/>
    <n v="0.20172165241481449"/>
    <n v="0.213066299613907"/>
    <n v="0.22240757532477928"/>
    <n v="0.23126379233033864"/>
    <n v="0.23715112014727535"/>
    <n v="0.24167336926811489"/>
    <n v="0.24482823237089535"/>
    <n v="0.24707122769230869"/>
    <n v="0.24855858739219555"/>
    <n v="0.24946774048199244"/>
    <n v="0.24997011040943623"/>
    <n v="0.25010973336897108"/>
    <n v="0.24988526075369272"/>
    <n v="0.24953858076033625"/>
    <n v="0.24840650451265825"/>
    <n v="0.24729806710354485"/>
    <n v="0.24616457324073657"/>
    <n v="0.24506130911920376"/>
    <n v="1.99603819548137"/>
    <n v="6.1829640034598832"/>
    <n v="9.6592332560410696"/>
    <s v="S-All-Lgt-Streetlight-All-All-U"/>
    <n v="0"/>
    <n v="1.99603819548137"/>
    <n v="0.17190271548349692"/>
    <n v="0.35999506189617159"/>
    <n v="0.56171671431098602"/>
    <n v="0.77478301392489302"/>
    <n v="0.9971905892496723"/>
    <n v="1.2284543815800109"/>
    <n v="1.4656055017272862"/>
    <n v="1.7072788709954012"/>
    <n v="1.9521071033662967"/>
    <n v="1.99603819548137"/>
    <n v="1.99603819548137"/>
    <n v="1.99603819548137"/>
    <n v="1.99603819548137"/>
    <n v="1.99603819548137"/>
    <n v="1.99603819548137"/>
    <n v="1.99603819548137"/>
    <n v="1.99603819548137"/>
    <n v="1.99603819548137"/>
    <n v="1.99603819548137"/>
    <n v="1.99603819548137"/>
  </r>
  <r>
    <s v="Lost Opportunity"/>
    <x v="0"/>
    <s v="Under $15"/>
    <s v="Under $10"/>
    <s v="Exterior Building Lighting"/>
    <s v="Under $15"/>
    <n v="13.740235453764541"/>
    <s v="Lighting"/>
    <s v="Com-ExteriorLighting-7P_V14"/>
    <s v="Rural"/>
    <s v="SC-NR"/>
    <s v="M_Input"/>
    <s v="No"/>
    <s v="Commercial"/>
    <s v="Parking"/>
    <s v="Exterior Lighting: Parking Lot - MH 1000W - NR"/>
    <n v="0.1166932225680586"/>
    <n v="0.12768327702996513"/>
    <n v="0.13693529864162238"/>
    <n v="0.14463641864334159"/>
    <n v="0.15097758412483203"/>
    <n v="0.15698947578828848"/>
    <n v="0.16098598773017733"/>
    <n v="0.16405583931269635"/>
    <n v="0.16619746424973739"/>
    <n v="0.16772008331671734"/>
    <n v="0.16872975204713547"/>
    <n v="0.1693469150951869"/>
    <n v="0.16968794034071491"/>
    <n v="0.16978272100224656"/>
    <n v="0.16963034160101703"/>
    <n v="0.169395003808296"/>
    <n v="0.16862651318170671"/>
    <n v="0.16787406937696156"/>
    <n v="0.16710461642655181"/>
    <n v="0.16635568441972884"/>
    <n v="0.24276661211193984"/>
    <n v="8.1646321641570694"/>
    <n v="13.740235453764541"/>
    <s v="S-All-Lgt-Streetlight-All-All-U"/>
    <n v="0"/>
    <n v="0.24276661211193984"/>
    <n v="0.1166932225680586"/>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n v="0.24276661211193984"/>
  </r>
  <r>
    <s v="Lost Opportunity"/>
    <x v="4"/>
    <s v="Under $30"/>
    <s v="Under $20"/>
    <s v="Premium Fume Hood"/>
    <s v="Under $30"/>
    <n v="27.097106774814481"/>
    <s v="HVAC"/>
    <s v="COM-FumeHood-7P_V2"/>
    <s v="Rural"/>
    <s v="SC-NR"/>
    <s v="Measure InputOutput"/>
    <s v="No"/>
    <s v="Commercial"/>
    <s v="All"/>
    <s v="Premium Fume Hood-NR"/>
    <n v="9.5870656725544918E-3"/>
    <n v="1.1462700984942465E-2"/>
    <n v="1.3328777876957406E-2"/>
    <n v="1.5186802735205465E-2"/>
    <n v="1.7033097202509919E-2"/>
    <n v="1.8872755835026268E-2"/>
    <n v="2.0698179038864718E-2"/>
    <n v="2.2508570701934794E-2"/>
    <n v="2.4304689899907632E-2"/>
    <n v="2.6094095313489867E-2"/>
    <n v="2.7874677717917143E-2"/>
    <n v="2.9640040000192207E-2"/>
    <n v="3.1387034973568956E-2"/>
    <n v="3.313148398861878E-2"/>
    <n v="3.4865344568094314E-2"/>
    <n v="3.6591889596754128E-2"/>
    <n v="3.6483738608799679E-2"/>
    <n v="3.6375908778127498E-2"/>
    <n v="3.6268399146354553E-2"/>
    <n v="3.6161208757972359E-2"/>
    <n v="0.60268681263287249"/>
    <n v="16.777216841965799"/>
    <n v="27.097106774814481"/>
    <s v="C-All-HVAC-Vent-All-All-E"/>
    <n v="0"/>
    <n v="0.51785646139779262"/>
    <n v="9.5870656725544918E-3"/>
    <n v="2.1049766657496957E-2"/>
    <n v="3.4378544534454367E-2"/>
    <n v="4.9565347269659832E-2"/>
    <n v="6.6598444472169754E-2"/>
    <n v="8.5471200307196016E-2"/>
    <n v="0.10616937934606073"/>
    <n v="0.12867795004799554"/>
    <n v="0.15298263994790318"/>
    <n v="0.17907673526139303"/>
    <n v="0.20695141297931019"/>
    <n v="0.2365914529795024"/>
    <n v="0.26797848795307133"/>
    <n v="0.30110997194169009"/>
    <n v="0.33597531650978441"/>
    <n v="0.37256720610653854"/>
    <n v="0.4090509447153382"/>
    <n v="0.44542685349346572"/>
    <n v="0.48169525263982027"/>
    <n v="0.51785646139779262"/>
  </r>
  <r>
    <s v="Discretionary"/>
    <x v="1"/>
    <s v="Under $20"/>
    <s v="Under $10"/>
    <s v="Grocery Refrigeration Bundle"/>
    <s v="Under $20"/>
    <n v="15.401892292916653"/>
    <s v="Refrigeration"/>
    <s v="Com-Grocery-7P_V7"/>
    <s v="Rural"/>
    <s v="SC-Retro"/>
    <s v="M_Input"/>
    <s v="No"/>
    <s v="Commercial"/>
    <s v="Grocery Refrigeration Bundle"/>
    <s v="Replace Shaded Pole with ECM in Walk-in Cooler"/>
    <n v="0.12061813779643157"/>
    <n v="0.12061813779643157"/>
    <n v="0.12061813779643157"/>
    <n v="0.12061813779643157"/>
    <n v="0.12061813779643157"/>
    <n v="0.10855632401678843"/>
    <n v="8.6845059213430748E-2"/>
    <n v="6.9476047370744601E-2"/>
    <n v="5.5580837896595667E-2"/>
    <n v="4.4464670317276543E-2"/>
    <n v="3.5571736253821228E-2"/>
    <n v="2.8457389003056981E-2"/>
    <n v="2.2765911202445591E-2"/>
    <n v="1.8212728961956474E-2"/>
    <n v="1.4570183169565177E-2"/>
    <n v="1.165614653565214E-2"/>
    <n v="7.9503857178445629E-5"/>
    <n v="2.839423470659647E-5"/>
    <n v="9.6798527409408126E-6"/>
    <n v="3.1564737198959582E-6"/>
    <n v="1.1027984894161942"/>
    <n v="9.6426018822267796"/>
    <n v="15.401892292916653"/>
    <s v="C-Gro-Ref-All-All-All-E"/>
    <n v="0"/>
    <n v="1.0993684573418374"/>
    <n v="0.12061813779643157"/>
    <n v="0.24123627559286315"/>
    <n v="0.36185441338929469"/>
    <n v="0.48247255118572629"/>
    <n v="0.6030906889821579"/>
    <n v="0.71164701299894628"/>
    <n v="0.79849207221237706"/>
    <n v="0.8679681195831217"/>
    <n v="0.92354895747971733"/>
    <n v="0.96801362779699385"/>
    <n v="1.003585364050815"/>
    <n v="1.0320427530538721"/>
    <n v="1.0548086642563177"/>
    <n v="1.0730213932182742"/>
    <n v="1.0875915763878394"/>
    <n v="1.0992477229234916"/>
    <n v="1.09932722678067"/>
    <n v="1.0993556210153765"/>
    <n v="1.0993653008681175"/>
    <n v="1.0993684573418374"/>
  </r>
  <r>
    <s v="Discretionary"/>
    <x v="1"/>
    <s v="Under $30"/>
    <s v="Under $20"/>
    <s v="Grocery Refrigeration Bundle"/>
    <s v="Under $30"/>
    <n v="29.223250729176261"/>
    <s v="Refrigeration"/>
    <s v="Com-Grocery-7P_V7"/>
    <s v="Rural"/>
    <s v="SC-Retro"/>
    <s v="M_Input"/>
    <s v="No"/>
    <s v="Commercial"/>
    <s v="Grocery Refrigeration Bundle"/>
    <s v="ECM Controllers on Walk-In Evaporator Motors"/>
    <n v="4.0425004540349925E-2"/>
    <n v="4.0425004540349925E-2"/>
    <n v="4.0425004540349925E-2"/>
    <n v="4.0425004540349925E-2"/>
    <n v="4.0425004540349925E-2"/>
    <n v="3.638250408631493E-2"/>
    <n v="2.9106003269051949E-2"/>
    <n v="2.3284802615241559E-2"/>
    <n v="1.8627842092193245E-2"/>
    <n v="1.4902273673754598E-2"/>
    <n v="1.1921818939003679E-2"/>
    <n v="9.537455151202941E-3"/>
    <n v="7.6299641209623533E-3"/>
    <n v="6.1039712967698818E-3"/>
    <n v="4.8831770374159061E-3"/>
    <n v="3.9065416299327253E-3"/>
    <n v="2.6645609409409068E-5"/>
    <n v="9.5162890747918833E-6"/>
    <n v="3.2441894573340668E-6"/>
    <n v="1.0578878665300066E-6"/>
    <n v="0.369601411165706"/>
    <n v="18.906588049419234"/>
    <n v="29.223250729176261"/>
    <s v="C-Gro-Ref-All-All-All-E"/>
    <n v="0"/>
    <n v="0.3684518405894015"/>
    <n v="4.0425004540349925E-2"/>
    <n v="8.085000908069985E-2"/>
    <n v="0.12127501362104978"/>
    <n v="0.1617000181613997"/>
    <n v="0.20212502270174962"/>
    <n v="0.23850752678806456"/>
    <n v="0.26761353005711652"/>
    <n v="0.2908983326723581"/>
    <n v="0.30952617476455135"/>
    <n v="0.32442844843830593"/>
    <n v="0.33635026737730961"/>
    <n v="0.34588772252851258"/>
    <n v="0.35351768664947492"/>
    <n v="0.35962165794624479"/>
    <n v="0.36450483498366071"/>
    <n v="0.36841137661359341"/>
    <n v="0.36843802222300281"/>
    <n v="0.36844753851207762"/>
    <n v="0.36845078270153497"/>
    <n v="0.3684518405894015"/>
  </r>
  <r>
    <s v="Discretionary"/>
    <x v="1"/>
    <s v="Under $5"/>
    <s v="Under $5"/>
    <s v="Grocery Refrigeration Bundle"/>
    <s v="Under $5"/>
    <n v="3.6271820976079079"/>
    <s v="Refrigeration"/>
    <s v="Com-Grocery-7P_V7"/>
    <s v="Rural"/>
    <s v="SC-Retro"/>
    <s v="M_Input"/>
    <s v="No"/>
    <s v="Commercial"/>
    <s v="Grocery Refrigeration Bundle"/>
    <s v="Strip Curtains: Walk-In Coolers/ Freezers"/>
    <n v="4.5191223320746919E-3"/>
    <n v="4.5191223320746919E-3"/>
    <n v="4.5191223320746919E-3"/>
    <n v="4.5191223320746919E-3"/>
    <n v="4.5191223320746919E-3"/>
    <n v="4.0672100988672225E-3"/>
    <n v="3.2537680790937782E-3"/>
    <n v="2.6030144632750224E-3"/>
    <n v="2.082411570620018E-3"/>
    <n v="1.6659292564960143E-3"/>
    <n v="1.3327434051968114E-3"/>
    <n v="1.0661947241574492E-3"/>
    <n v="8.5295577932595931E-4"/>
    <n v="6.8236462346076758E-4"/>
    <n v="5.4589169876861389E-4"/>
    <n v="4.3671335901489114E-4"/>
    <n v="2.9787199754945958E-6"/>
    <n v="1.0638285626769688E-6"/>
    <n v="3.6266882818741534E-7"/>
    <n v="1.182615744098373E-7"/>
    <n v="4.1317843007242963E-2"/>
    <n v="2.3312947225691656"/>
    <n v="3.6271820976079079"/>
    <s v="C-Gro-Ref-All-All-All-E"/>
    <n v="0"/>
    <n v="4.1189332197590772E-2"/>
    <n v="4.5191223320746919E-3"/>
    <n v="9.0382446641493839E-3"/>
    <n v="1.3557366996224077E-2"/>
    <n v="1.8076489328298768E-2"/>
    <n v="2.2595611660373459E-2"/>
    <n v="2.666282175924068E-2"/>
    <n v="2.9916589838334458E-2"/>
    <n v="3.2519604301609481E-2"/>
    <n v="3.4602015872229497E-2"/>
    <n v="3.6267945128725512E-2"/>
    <n v="3.7600688533922323E-2"/>
    <n v="3.8666883258079772E-2"/>
    <n v="3.9519839037405732E-2"/>
    <n v="4.0202203660866499E-2"/>
    <n v="4.0748095359635111E-2"/>
    <n v="4.1184808718650004E-2"/>
    <n v="4.1187787438625501E-2"/>
    <n v="4.118885126718818E-2"/>
    <n v="4.1189213936016364E-2"/>
    <n v="4.1189332197590772E-2"/>
  </r>
  <r>
    <s v="Discretionary"/>
    <x v="1"/>
    <s v="Under $10"/>
    <s v="Under $5"/>
    <s v="Grocery Refrigeration Bundle"/>
    <s v="Under $10"/>
    <n v="9.2881606931755218"/>
    <s v="Refrigeration"/>
    <s v="Com-Grocery-7P_V7"/>
    <s v="Rural"/>
    <s v="SC-Retro"/>
    <s v="M_Input"/>
    <s v="No"/>
    <s v="Commercial"/>
    <s v="Grocery Refrigeration Bundle"/>
    <s v="Anti Sweat Heater Controls"/>
    <n v="0.10503582257164563"/>
    <n v="0.10503582257164563"/>
    <n v="0.10503582257164563"/>
    <n v="0.10503582257164563"/>
    <n v="0.10503582257164563"/>
    <n v="9.453224031448107E-2"/>
    <n v="7.5625792251584875E-2"/>
    <n v="6.0500633801267877E-2"/>
    <n v="4.8400507041014312E-2"/>
    <n v="3.8720405632811455E-2"/>
    <n v="3.097632450624916E-2"/>
    <n v="2.4781059604999333E-2"/>
    <n v="1.9824847683999461E-2"/>
    <n v="1.5859878147199569E-2"/>
    <n v="1.2687902517759655E-2"/>
    <n v="1.0150322014207722E-2"/>
    <n v="6.923297929247024E-5"/>
    <n v="2.4726064033032708E-5"/>
    <n v="8.4293400113096112E-6"/>
    <n v="2.7486978297957334E-6"/>
    <n v="0.96033107941105245"/>
    <n v="4.6883764306532232"/>
    <n v="9.2881606931755218"/>
    <s v="C-Gro-Ref-All-All-All-E"/>
    <s v="C-Gro-HVAC-All-All-All-E"/>
    <n v="0.95734416345496931"/>
    <n v="0.10503582257164563"/>
    <n v="0.21007164514329127"/>
    <n v="0.31510746771493692"/>
    <n v="0.42014329028658254"/>
    <n v="0.52517911285822816"/>
    <n v="0.6197113531727092"/>
    <n v="0.69533714542429403"/>
    <n v="0.75583777922556195"/>
    <n v="0.80423828626657623"/>
    <n v="0.84295869189938766"/>
    <n v="0.87393501640563687"/>
    <n v="0.89871607601063619"/>
    <n v="0.91854092369463569"/>
    <n v="0.93440080184183527"/>
    <n v="0.94708870435959491"/>
    <n v="0.95723902637380265"/>
    <n v="0.95730825935309516"/>
    <n v="0.95733298541712819"/>
    <n v="0.95734141475713952"/>
    <n v="0.95734416345496931"/>
  </r>
  <r>
    <s v="Discretionary"/>
    <x v="1"/>
    <s v="Under $35"/>
    <s v="Under $25"/>
    <s v="Grocery Refrigeration Bundle"/>
    <s v="Under $35"/>
    <n v="30.586401476822118"/>
    <s v="Refrigeration"/>
    <s v="Com-Grocery-7P_V7"/>
    <s v="Rural"/>
    <s v="SC-Retro"/>
    <s v="M_Input"/>
    <s v="No"/>
    <s v="Commercial"/>
    <s v="Grocery Refrigeration Bundle"/>
    <s v="LED Case Lighting"/>
    <n v="7.3773215414453169E-2"/>
    <n v="7.3773215414453169E-2"/>
    <n v="7.3773215414453169E-2"/>
    <n v="7.3773215414453169E-2"/>
    <n v="7.3773215414453169E-2"/>
    <n v="6.6395893873007872E-2"/>
    <n v="5.3116715098406299E-2"/>
    <n v="4.2493372078725028E-2"/>
    <n v="3.3994697662980029E-2"/>
    <n v="2.7195758130384023E-2"/>
    <n v="2.1756606504307222E-2"/>
    <n v="1.740528520344577E-2"/>
    <n v="1.3924228162756619E-2"/>
    <n v="1.1139382530205296E-2"/>
    <n v="8.9115060241642362E-3"/>
    <n v="7.1292048193313893E-3"/>
    <n v="4.8626643463889632E-5"/>
    <n v="1.7366658379965935E-5"/>
    <n v="5.9204517204769707E-6"/>
    <n v="1.9305820827788805E-6"/>
    <n v="0.67450046904008309"/>
    <n v="24.370495279011713"/>
    <n v="30.586401476822118"/>
    <s v="C-Gro-Ref-All-All-All-E"/>
    <s v="C-Gro-HVAC-All-All-All-E"/>
    <n v="0.67240257149562666"/>
    <n v="7.3773215414453169E-2"/>
    <n v="0.14754643082890634"/>
    <n v="0.22131964624335951"/>
    <n v="0.29509286165781268"/>
    <n v="0.36886607707226582"/>
    <n v="0.43526197094527369"/>
    <n v="0.48837868604368001"/>
    <n v="0.53087205812240501"/>
    <n v="0.56486675578538503"/>
    <n v="0.59206251391576903"/>
    <n v="0.61381912042007625"/>
    <n v="0.631224405623522"/>
    <n v="0.64514863378627862"/>
    <n v="0.65628801631648392"/>
    <n v="0.66519952234064816"/>
    <n v="0.6723287271599796"/>
    <n v="0.67237735380344354"/>
    <n v="0.67239472046182347"/>
    <n v="0.6724006409135439"/>
    <n v="0.67240257149562666"/>
  </r>
  <r>
    <s v="Discretionary"/>
    <x v="1"/>
    <s v="Under $15"/>
    <s v="Under $10"/>
    <s v="Grocery Refrigeration Bundle"/>
    <s v="Under $15"/>
    <n v="12.62743781172823"/>
    <s v="Refrigeration"/>
    <s v="Com-Grocery-7P_V7"/>
    <s v="Rural"/>
    <s v="SC-Retro"/>
    <s v="M_Input"/>
    <s v="No"/>
    <s v="Commercial"/>
    <s v="Grocery Refrigeration Bundle"/>
    <s v="Grocery Retrocommisioning"/>
    <n v="0.32504813493694268"/>
    <n v="0.32504813493694268"/>
    <n v="0.32504813493694268"/>
    <n v="0.32504813493694268"/>
    <n v="0.32504813493694268"/>
    <n v="0.29254332144324841"/>
    <n v="0.23403465715459873"/>
    <n v="0.18722772572367899"/>
    <n v="0.14978218057894321"/>
    <n v="0.11982574446315457"/>
    <n v="9.5860595570523649E-2"/>
    <n v="7.6688476456418922E-2"/>
    <n v="6.1350781165135135E-2"/>
    <n v="4.9080624932108109E-2"/>
    <n v="3.9264499945686489E-2"/>
    <n v="3.1411599956549192E-2"/>
    <n v="2.142511977739334E-4"/>
    <n v="7.65182849192855E-5"/>
    <n v="2.6085778949906393E-5"/>
    <n v="8.5062322663383794E-6"/>
    <n v="2.9718796753519152"/>
    <n v="7.77484722873906"/>
    <n v="12.62743781172823"/>
    <s v="C-Gro-Ref-All-All-All-E"/>
    <n v="0"/>
    <n v="2.9626362435686686"/>
    <n v="0.32504813493694268"/>
    <n v="0.65009626987388536"/>
    <n v="0.97514440481082798"/>
    <n v="1.3001925397477707"/>
    <n v="1.6252406746847134"/>
    <n v="1.9177839961279619"/>
    <n v="2.1518186532825605"/>
    <n v="2.3390463790062395"/>
    <n v="2.4888285595851825"/>
    <n v="2.6086543040483372"/>
    <n v="2.7045148996188608"/>
    <n v="2.7812033760752799"/>
    <n v="2.8425541572404152"/>
    <n v="2.8916347821725235"/>
    <n v="2.9308992821182098"/>
    <n v="2.962310882074759"/>
    <n v="2.9625251332725329"/>
    <n v="2.9626016515574523"/>
    <n v="2.9626277373364021"/>
    <n v="2.9626362435686686"/>
  </r>
  <r>
    <s v="Discretionary"/>
    <x v="1"/>
    <s v="Under $25"/>
    <s v="Under $20"/>
    <s v="Grocery Refrigeration Bundle"/>
    <s v="Under $25"/>
    <n v="23.548417316423869"/>
    <s v="Refrigeration"/>
    <s v="Com-Grocery-7P_V7"/>
    <s v="Rural"/>
    <s v="SC-Retro"/>
    <s v="M_Input"/>
    <s v="No"/>
    <s v="Commercial"/>
    <s v="Grocery Refrigeration Bundle"/>
    <s v="Floating Head Pressure Control"/>
    <n v="0.11275754430587495"/>
    <n v="0.11275754430587495"/>
    <n v="0.11275754430587495"/>
    <n v="0.11275754430587495"/>
    <n v="0.11275754430587495"/>
    <n v="0.10148178987528744"/>
    <n v="8.1185431900229962E-2"/>
    <n v="6.494834552018397E-2"/>
    <n v="5.1958676416147175E-2"/>
    <n v="4.1566941132917742E-2"/>
    <n v="3.3253552906334194E-2"/>
    <n v="2.660284232506735E-2"/>
    <n v="2.1282273860053883E-2"/>
    <n v="1.7025819088043109E-2"/>
    <n v="1.3620655270434483E-2"/>
    <n v="1.0896524216347587E-2"/>
    <n v="7.4322650490727036E-5"/>
    <n v="2.6543803746696399E-5"/>
    <n v="9.0490240046076152E-6"/>
    <n v="2.9507686971770511E-6"/>
    <n v="1.0309299397464025"/>
    <n v="15.126818734792387"/>
    <n v="23.548417316423869"/>
    <s v="C-Gro-Ref-All-All-All-E"/>
    <n v="0"/>
    <n v="1.027723440287361"/>
    <n v="0.11275754430587495"/>
    <n v="0.2255150886117499"/>
    <n v="0.33827263291762488"/>
    <n v="0.45103017722349981"/>
    <n v="0.56378772152937473"/>
    <n v="0.66526951140466217"/>
    <n v="0.74645494330489215"/>
    <n v="0.81140328882507617"/>
    <n v="0.86336196524122333"/>
    <n v="0.90492890637414103"/>
    <n v="0.93818245928047528"/>
    <n v="0.96478530160554266"/>
    <n v="0.98606757546559654"/>
    <n v="1.0030933945536396"/>
    <n v="1.0167140498240741"/>
    <n v="1.0276105740404218"/>
    <n v="1.0276848966909125"/>
    <n v="1.0277114404946592"/>
    <n v="1.0277204895186638"/>
    <n v="1.027723440287361"/>
  </r>
  <r>
    <s v="Discretionary"/>
    <x v="1"/>
    <s v="Under $20"/>
    <s v="Under $10"/>
    <s v="Grocery Refrigeration Bundle"/>
    <s v="Under $20"/>
    <n v="15.171557897959611"/>
    <s v="Refrigeration"/>
    <s v="Com-Grocery-7P_V7"/>
    <s v="Rural"/>
    <s v="SC-Retro"/>
    <s v="M_Input"/>
    <s v="No"/>
    <s v="Commercial"/>
    <s v="Grocery Refrigeration Bundle"/>
    <s v="LED Motion Sensors on Display Case"/>
    <n v="1.9410741633614226E-2"/>
    <n v="1.9410741633614226E-2"/>
    <n v="1.9410741633614226E-2"/>
    <n v="1.9410741633614226E-2"/>
    <n v="1.9410741633614226E-2"/>
    <n v="1.7469667470252807E-2"/>
    <n v="1.3975733976202245E-2"/>
    <n v="1.1180587180961795E-2"/>
    <n v="8.9444697447694354E-3"/>
    <n v="7.155575795815548E-3"/>
    <n v="5.724460636652438E-3"/>
    <n v="4.5795685093219509E-3"/>
    <n v="3.6636548074575614E-3"/>
    <n v="2.9309238459660483E-3"/>
    <n v="2.3447390767728387E-3"/>
    <n v="1.8757912614182711E-3"/>
    <n v="1.2794334739034822E-5"/>
    <n v="4.5694052639424156E-6"/>
    <n v="1.5577517945347793E-6"/>
    <n v="5.0796254169997872E-7"/>
    <n v="0.1774702954552751"/>
    <n v="9.7979003785801311"/>
    <n v="15.171557897959611"/>
    <s v="C-Gro-Ref-All-All-All-E"/>
    <n v="0"/>
    <n v="0.17691830992800125"/>
    <n v="1.9410741633614226E-2"/>
    <n v="3.8821483267228452E-2"/>
    <n v="5.8232224900842677E-2"/>
    <n v="7.7642966534456903E-2"/>
    <n v="9.7053708168071129E-2"/>
    <n v="0.11452337563832393"/>
    <n v="0.12849910961452618"/>
    <n v="0.13967969679548797"/>
    <n v="0.1486241665402574"/>
    <n v="0.15577974233607295"/>
    <n v="0.16150420297272539"/>
    <n v="0.16608377148204734"/>
    <n v="0.1697474262895049"/>
    <n v="0.17267835013547095"/>
    <n v="0.1750230892122438"/>
    <n v="0.17689888047366206"/>
    <n v="0.17691167480840109"/>
    <n v="0.17691624421366503"/>
    <n v="0.17691780196545956"/>
    <n v="0.17691830992800125"/>
  </r>
  <r>
    <s v="Lost Opportunity"/>
    <x v="0"/>
    <s v="Under $10"/>
    <s v="Under $5"/>
    <s v="Low Power LF Lamps"/>
    <s v="Under $10"/>
    <n v="8.4196683832353205"/>
    <s v="Lighting"/>
    <s v="Com-HPLowPowerGSFL-7P_V8"/>
    <s v="Rural"/>
    <s v="SC-NR"/>
    <s v="M_Input"/>
    <s v="No"/>
    <s v="Commercial"/>
    <s v="Large Off"/>
    <s v="Market Average HP Low Power T8 Shift"/>
    <n v="4.2446684849037422E-2"/>
    <n v="4.993682685749859E-2"/>
    <n v="5.5862720070381469E-2"/>
    <n v="6.0541113176070353E-2"/>
    <n v="6.4224644494223992E-2"/>
    <n v="6.7114817915708364E-2"/>
    <n v="6.9372352512282978E-2"/>
    <n v="7.1125437385282694E-2"/>
    <n v="7.2476315732922875E-2"/>
    <n v="7.350653630237737E-2"/>
    <n v="7.4281141947952878E-2"/>
    <n v="7.4852010425084395E-2"/>
    <n v="7.4632851876425668E-2"/>
    <n v="7.4410875210142349E-2"/>
    <n v="7.4188295808493024E-2"/>
    <n v="7.3965943289864014E-2"/>
    <n v="7.374337776341508E-2"/>
    <n v="7.3520812236966146E-2"/>
    <n v="7.3298246710517184E-2"/>
    <n v="7.307568118406825E-2"/>
    <n v="0.48869118316469906"/>
    <n v="4.0393946462739097"/>
    <n v="8.4196683832353205"/>
    <s v="C-All-Lgt-LPD Int-All-All-E"/>
    <s v="C-LOff-HVAC-ER-All-All-C"/>
    <n v="0.48869118316469906"/>
    <n v="4.2446684849037422E-2"/>
    <n v="9.2383511706536012E-2"/>
    <n v="0.14824623177691748"/>
    <n v="0.20878734495298784"/>
    <n v="0.27301198944721183"/>
    <n v="0.34012680736292022"/>
    <n v="0.40949915987520319"/>
    <n v="0.4806245972604859"/>
    <n v="0.48869118316469906"/>
    <n v="0.48869118316469906"/>
    <n v="0.48869118316469906"/>
    <n v="0.48869118316469906"/>
    <n v="0.48869118316469906"/>
    <n v="0.48869118316469906"/>
    <n v="0.48869118316469906"/>
    <n v="0.48869118316469906"/>
    <n v="0.48869118316469906"/>
    <n v="0.48869118316469906"/>
    <n v="0.48869118316469906"/>
    <n v="0.48869118316469906"/>
  </r>
  <r>
    <s v="Lost Opportunity"/>
    <x v="0"/>
    <s v="Under $10"/>
    <s v="Under $5"/>
    <s v="Low Power LF Lamps"/>
    <s v="Under $10"/>
    <n v="8.4196683832353205"/>
    <s v="Lighting"/>
    <s v="Com-HPLowPowerGSFL-7P_V8"/>
    <s v="Rural"/>
    <s v="SC-NR"/>
    <s v="M_Input"/>
    <s v="No"/>
    <s v="Commercial"/>
    <s v="Medium Off"/>
    <s v="Market Average HP Low Power T8 Shift"/>
    <n v="2.1728478765758168E-2"/>
    <n v="2.5562686128763851E-2"/>
    <n v="2.85961537671016E-2"/>
    <n v="3.0991025489507388E-2"/>
    <n v="3.2876626975563643E-2"/>
    <n v="3.4356108165706722E-2"/>
    <n v="3.5511741231494844E-2"/>
    <n v="3.6409146236691871E-2"/>
    <n v="3.710066152454565E-2"/>
    <n v="3.7628031938679349E-2"/>
    <n v="3.8024552948072297E-2"/>
    <n v="3.8316780801142758E-2"/>
    <n v="3.8204593432734552E-2"/>
    <n v="3.8090963468533939E-2"/>
    <n v="3.7977024963804229E-2"/>
    <n v="3.7863202600603767E-2"/>
    <n v="3.7749271198595939E-2"/>
    <n v="3.7635339796588091E-2"/>
    <n v="3.7521408394580263E-2"/>
    <n v="3.7407476992572429E-2"/>
    <n v="0.25016125603618716"/>
    <n v="4.0393946462739097"/>
    <n v="8.4196683832353205"/>
    <s v="C-All-Lgt-LPD Int-All-All-E"/>
    <s v="C-LOff-HVAC-ER-All-All-C"/>
    <n v="0.25016125603618716"/>
    <n v="2.1728478765758168E-2"/>
    <n v="4.7291164894522023E-2"/>
    <n v="7.5887318661623626E-2"/>
    <n v="0.10687834415113101"/>
    <n v="0.13975497112669466"/>
    <n v="0.17411107929240138"/>
    <n v="0.20962282052389622"/>
    <n v="0.24603196676058808"/>
    <n v="0.25016125603618716"/>
    <n v="0.25016125603618716"/>
    <n v="0.25016125603618716"/>
    <n v="0.25016125603618716"/>
    <n v="0.25016125603618716"/>
    <n v="0.25016125603618716"/>
    <n v="0.25016125603618716"/>
    <n v="0.25016125603618716"/>
    <n v="0.25016125603618716"/>
    <n v="0.25016125603618716"/>
    <n v="0.25016125603618716"/>
    <n v="0.25016125603618716"/>
  </r>
  <r>
    <s v="Lost Opportunity"/>
    <x v="0"/>
    <s v="Under $10"/>
    <s v="Under $5"/>
    <s v="Low Power LF Lamps"/>
    <s v="Under $10"/>
    <n v="8.4196683832353205"/>
    <s v="Lighting"/>
    <s v="Com-HPLowPowerGSFL-7P_V8"/>
    <s v="Rural"/>
    <s v="SC-NR"/>
    <s v="M_Input"/>
    <s v="No"/>
    <s v="Commercial"/>
    <s v="Small Off"/>
    <s v="Market Average HP Low Power T8 Shift"/>
    <n v="2.0792964821211405E-2"/>
    <n v="2.4462091393562375E-2"/>
    <n v="2.7364953879713015E-2"/>
    <n v="2.9656715029314131E-2"/>
    <n v="3.146113243879143E-2"/>
    <n v="3.2876914954996291E-2"/>
    <n v="3.3982792542755824E-2"/>
    <n v="3.4841560011228893E-2"/>
    <n v="3.5503302290045627E-2"/>
    <n v="3.600796690955458E-2"/>
    <n v="3.6387415811065887E-2"/>
    <n v="3.6667061870699277E-2"/>
    <n v="3.6559704699962961E-2"/>
    <n v="3.6450967044017048E-2"/>
    <n v="3.6341934131673491E-2"/>
    <n v="3.6233012360416095E-2"/>
    <n v="3.6123986244988575E-2"/>
    <n v="3.6014960129561027E-2"/>
    <n v="3.5905934014133493E-2"/>
    <n v="3.5796907898705974E-2"/>
    <n v="0.23939062888229767"/>
    <n v="4.0393946462739097"/>
    <n v="8.4196683832353205"/>
    <s v="C-All-Lgt-LPD Int-All-All-E"/>
    <s v="C-LOff-HVAC-ER-All-All-C"/>
    <n v="0.23939062888229767"/>
    <n v="2.0792964821211405E-2"/>
    <n v="4.5255056214773784E-2"/>
    <n v="7.2620010094486792E-2"/>
    <n v="0.10227672512380093"/>
    <n v="0.13373785756259235"/>
    <n v="0.16661477251758863"/>
    <n v="0.20059756506034446"/>
    <n v="0.23543912507157336"/>
    <n v="0.23939062888229767"/>
    <n v="0.23939062888229767"/>
    <n v="0.23939062888229767"/>
    <n v="0.23939062888229767"/>
    <n v="0.23939062888229767"/>
    <n v="0.23939062888229767"/>
    <n v="0.23939062888229767"/>
    <n v="0.23939062888229767"/>
    <n v="0.23939062888229767"/>
    <n v="0.23939062888229767"/>
    <n v="0.23939062888229767"/>
    <n v="0.23939062888229767"/>
  </r>
  <r>
    <s v="Lost Opportunity"/>
    <x v="0"/>
    <s v="Under $10"/>
    <s v="Under $5"/>
    <s v="Low Power LF Lamps"/>
    <s v="Under $10"/>
    <n v="8.4196683832353205"/>
    <s v="Lighting"/>
    <s v="Com-HPLowPowerGSFL-7P_V8"/>
    <s v="Rural"/>
    <s v="SC-NR"/>
    <s v="M_Input"/>
    <s v="No"/>
    <s v="Commercial"/>
    <s v="XLarge Ret"/>
    <s v="Market Average HP Low Power T8 Shift"/>
    <n v="1.6561042241242007E-2"/>
    <n v="1.9452136507380108E-2"/>
    <n v="2.1725557155581963E-2"/>
    <n v="2.3507244499822742E-2"/>
    <n v="2.4897486721190399E-2"/>
    <n v="2.5976144697116864E-2"/>
    <n v="2.6806812637378653E-2"/>
    <n v="2.7440131281743923E-2"/>
    <n v="2.7916426265510101E-2"/>
    <n v="2.8267809102735898E-2"/>
    <n v="2.8519850241196226E-2"/>
    <n v="2.8692911349491028E-2"/>
    <n v="2.8562989646001045E-2"/>
    <n v="2.8432334245968589E-2"/>
    <n v="2.8301794704227484E-2"/>
    <n v="2.8171687334291203E-2"/>
    <n v="2.8041498704858062E-2"/>
    <n v="2.7911310075424942E-2"/>
    <n v="2.7781121445991805E-2"/>
    <n v="2.7650932816558667E-2"/>
    <n v="0.18491469193006549"/>
    <n v="4.0393946462739097"/>
    <n v="8.4196683832353205"/>
    <s v="C-All-Lgt-LPD Int-All-All-E"/>
    <s v="C-LOff-HVAC-ER-All-All-C"/>
    <n v="0.18491469193006549"/>
    <n v="1.6561042241242007E-2"/>
    <n v="3.6013178748622116E-2"/>
    <n v="5.7738735904204079E-2"/>
    <n v="8.1245980404026821E-2"/>
    <n v="0.10614346712521722"/>
    <n v="0.13211961182233409"/>
    <n v="0.15892642445971275"/>
    <n v="0.18491469193006549"/>
    <n v="0.18491469193006549"/>
    <n v="0.18491469193006549"/>
    <n v="0.18491469193006549"/>
    <n v="0.18491469193006549"/>
    <n v="0.18491469193006549"/>
    <n v="0.18491469193006549"/>
    <n v="0.18491469193006549"/>
    <n v="0.18491469193006549"/>
    <n v="0.18491469193006549"/>
    <n v="0.18491469193006549"/>
    <n v="0.18491469193006549"/>
    <n v="0.18491469193006549"/>
  </r>
  <r>
    <s v="Lost Opportunity"/>
    <x v="0"/>
    <s v="Under $10"/>
    <s v="Under $5"/>
    <s v="Low Power LF Lamps"/>
    <s v="Under $10"/>
    <n v="8.4196683832353205"/>
    <s v="Lighting"/>
    <s v="Com-HPLowPowerGSFL-7P_V8"/>
    <s v="Rural"/>
    <s v="SC-NR"/>
    <s v="M_Input"/>
    <s v="No"/>
    <s v="Commercial"/>
    <s v="Large Ret"/>
    <s v="Market Average HP Low Power T8 Shift"/>
    <n v="2.5645307188088814E-2"/>
    <n v="3.0122259754527855E-2"/>
    <n v="3.3642724834055865E-2"/>
    <n v="3.640172505823247E-2"/>
    <n v="3.8554559904824266E-2"/>
    <n v="4.0224896514112554E-2"/>
    <n v="4.1511212567715762E-2"/>
    <n v="4.2491926881833307E-2"/>
    <n v="4.3229485001237827E-2"/>
    <n v="4.3773612639463229E-2"/>
    <n v="4.4163906458275795E-2"/>
    <n v="4.4431897157163024E-2"/>
    <n v="4.4230709215736075E-2"/>
    <n v="4.4028385121587521E-2"/>
    <n v="4.3826240437733859E-2"/>
    <n v="4.3624764985836222E-2"/>
    <n v="4.3423163700991085E-2"/>
    <n v="4.3221562416145949E-2"/>
    <n v="4.3019961131300827E-2"/>
    <n v="4.2818359846455691E-2"/>
    <n v="0.28634635484038806"/>
    <n v="4.0393946462739097"/>
    <n v="8.4196683832353205"/>
    <s v="C-All-Lgt-LPD Int-All-All-E"/>
    <s v="C-LOff-HVAC-ER-All-All-C"/>
    <n v="0.28634635484038806"/>
    <n v="2.5645307188088814E-2"/>
    <n v="5.576756694261667E-2"/>
    <n v="8.9410291776672535E-2"/>
    <n v="0.125812016834905"/>
    <n v="0.16436657673972926"/>
    <n v="0.2045914732538418"/>
    <n v="0.24610268582155756"/>
    <n v="0.28634635484038806"/>
    <n v="0.28634635484038806"/>
    <n v="0.28634635484038806"/>
    <n v="0.28634635484038806"/>
    <n v="0.28634635484038806"/>
    <n v="0.28634635484038806"/>
    <n v="0.28634635484038806"/>
    <n v="0.28634635484038806"/>
    <n v="0.28634635484038806"/>
    <n v="0.28634635484038806"/>
    <n v="0.28634635484038806"/>
    <n v="0.28634635484038806"/>
    <n v="0.28634635484038806"/>
  </r>
  <r>
    <s v="Lost Opportunity"/>
    <x v="0"/>
    <s v="Under $10"/>
    <s v="Under $5"/>
    <s v="Low Power LF Lamps"/>
    <s v="Under $10"/>
    <n v="8.4196683832353205"/>
    <s v="Lighting"/>
    <s v="Com-HPLowPowerGSFL-7P_V8"/>
    <s v="Rural"/>
    <s v="SC-NR"/>
    <s v="M_Input"/>
    <s v="No"/>
    <s v="Commercial"/>
    <s v="Medium Ret"/>
    <s v="Market Average HP Low Power T8 Shift"/>
    <n v="1.1490675394437979E-2"/>
    <n v="1.3496625579395806E-2"/>
    <n v="1.507401052431466E-2"/>
    <n v="1.631021236649496E-2"/>
    <n v="1.7274814826453423E-2"/>
    <n v="1.8023228391399616E-2"/>
    <n v="1.8599577121333099E-2"/>
    <n v="1.9038997470465741E-2"/>
    <n v="1.9369468884687893E-2"/>
    <n v="1.9613271542933856E-2"/>
    <n v="1.9788147185777153E-2"/>
    <n v="1.9908223506448872E-2"/>
    <n v="1.9818078931020042E-2"/>
    <n v="1.9727425289272491E-2"/>
    <n v="1.9636852034374909E-2"/>
    <n v="1.9546578636566721E-2"/>
    <n v="1.9456248857856448E-2"/>
    <n v="1.9365919079146168E-2"/>
    <n v="1.9275589300435901E-2"/>
    <n v="1.9185259521725628E-2"/>
    <n v="0.12830078383228213"/>
    <n v="4.0393946462739097"/>
    <n v="8.4196683832353205"/>
    <s v="C-All-Lgt-LPD Int-All-All-E"/>
    <s v="C-LOff-HVAC-ER-All-All-C"/>
    <n v="0.12830078383228213"/>
    <n v="1.1490675394437979E-2"/>
    <n v="2.4987300973833785E-2"/>
    <n v="4.0061311498148441E-2"/>
    <n v="5.6371523864643405E-2"/>
    <n v="7.3646338691096824E-2"/>
    <n v="9.1669567082496434E-2"/>
    <n v="0.11026914420382954"/>
    <n v="0.12830078383228213"/>
    <n v="0.12830078383228213"/>
    <n v="0.12830078383228213"/>
    <n v="0.12830078383228213"/>
    <n v="0.12830078383228213"/>
    <n v="0.12830078383228213"/>
    <n v="0.12830078383228213"/>
    <n v="0.12830078383228213"/>
    <n v="0.12830078383228213"/>
    <n v="0.12830078383228213"/>
    <n v="0.12830078383228213"/>
    <n v="0.12830078383228213"/>
    <n v="0.12830078383228213"/>
  </r>
  <r>
    <s v="Lost Opportunity"/>
    <x v="0"/>
    <s v="Under $10"/>
    <s v="Under $5"/>
    <s v="Low Power LF Lamps"/>
    <s v="Under $10"/>
    <n v="8.4196683832353205"/>
    <s v="Lighting"/>
    <s v="Com-HPLowPowerGSFL-7P_V8"/>
    <s v="Rural"/>
    <s v="SC-NR"/>
    <s v="M_Input"/>
    <s v="No"/>
    <s v="Commercial"/>
    <s v="Small Ret"/>
    <s v="Market Average HP Low Power T8 Shift"/>
    <n v="1.3411054436667052E-2"/>
    <n v="1.5752249031784894E-2"/>
    <n v="1.7593254424220352E-2"/>
    <n v="1.9036056490338495E-2"/>
    <n v="2.0161868129444385E-2"/>
    <n v="2.1035360306021916E-2"/>
    <n v="2.1708031313279089E-2"/>
    <n v="2.2220889785083939E-2"/>
    <n v="2.2606591232018983E-2"/>
    <n v="2.2891139407761843E-2"/>
    <n v="2.3095241141151145E-2"/>
    <n v="2.3235385216047087E-2"/>
    <n v="2.3130175229101369E-2"/>
    <n v="2.3024371098132101E-2"/>
    <n v="2.2918660788664513E-2"/>
    <n v="2.281330044990023E-2"/>
    <n v="2.2707874307575992E-2"/>
    <n v="2.2602448165251757E-2"/>
    <n v="2.2497022022927523E-2"/>
    <n v="2.2391595880603295E-2"/>
    <n v="0.14974305140276264"/>
    <n v="4.0393946462739097"/>
    <n v="8.4196683832353205"/>
    <s v="C-All-Lgt-LPD Int-All-All-E"/>
    <s v="C-LOff-HVAC-ER-All-All-C"/>
    <n v="0.14974305140276264"/>
    <n v="1.3411054436667052E-2"/>
    <n v="2.9163303468451945E-2"/>
    <n v="4.6756557892672301E-2"/>
    <n v="6.5792614383010789E-2"/>
    <n v="8.5954482512455174E-2"/>
    <n v="0.10698984281847709"/>
    <n v="0.12869787413175618"/>
    <n v="0.14974305140276264"/>
    <n v="0.14974305140276264"/>
    <n v="0.14974305140276264"/>
    <n v="0.14974305140276264"/>
    <n v="0.14974305140276264"/>
    <n v="0.14974305140276264"/>
    <n v="0.14974305140276264"/>
    <n v="0.14974305140276264"/>
    <n v="0.14974305140276264"/>
    <n v="0.14974305140276264"/>
    <n v="0.14974305140276264"/>
    <n v="0.14974305140276264"/>
    <n v="0.14974305140276264"/>
  </r>
  <r>
    <s v="Lost Opportunity"/>
    <x v="0"/>
    <s v="Under $10"/>
    <s v="Under $5"/>
    <s v="Low Power LF Lamps"/>
    <s v="Under $10"/>
    <n v="8.4196683832353205"/>
    <s v="Lighting"/>
    <s v="Com-HPLowPowerGSFL-7P_V8"/>
    <s v="Rural"/>
    <s v="SC-NR"/>
    <s v="M_Input"/>
    <s v="No"/>
    <s v="Commercial"/>
    <s v="School K-12"/>
    <s v="Market Average HP Low Power T8 Shift"/>
    <n v="2.723270496032041E-2"/>
    <n v="3.2002840026580062E-2"/>
    <n v="3.5761047439315012E-2"/>
    <n v="3.8713205095782514E-2"/>
    <n v="4.102333932398558E-2"/>
    <n v="4.2822132472583235E-2"/>
    <n v="4.4213701077911817E-2"/>
    <n v="4.5280996165202321E-2"/>
    <n v="4.6090105776554549E-2"/>
    <n v="4.6693682881012659E-2"/>
    <n v="4.7133676459068984E-2"/>
    <n v="4.7443507412298178E-2"/>
    <n v="4.7252406347948049E-2"/>
    <n v="4.7059886948008806E-2"/>
    <n v="4.6867354076070754E-2"/>
    <n v="4.6675331937171056E-2"/>
    <n v="4.6483175233744602E-2"/>
    <n v="4.6291018530318161E-2"/>
    <n v="4.609886182689172E-2"/>
    <n v="4.5906705123465258E-2"/>
    <n v="0.30699956098213199"/>
    <n v="4.0393946462739097"/>
    <n v="8.4196683832353205"/>
    <s v="C-All-Lgt-LPD Int-All-All-E"/>
    <s v="C-LOff-HVAC-ER-All-All-C"/>
    <n v="0.30699956098213199"/>
    <n v="2.723270496032041E-2"/>
    <n v="5.9235544986900472E-2"/>
    <n v="9.4996592426215484E-2"/>
    <n v="0.13370979752199799"/>
    <n v="0.17473313684598357"/>
    <n v="0.21755526931856681"/>
    <n v="0.26176897039647862"/>
    <n v="0.30699956098213199"/>
    <n v="0.30699956098213199"/>
    <n v="0.30699956098213199"/>
    <n v="0.30699956098213199"/>
    <n v="0.30699956098213199"/>
    <n v="0.30699956098213199"/>
    <n v="0.30699956098213199"/>
    <n v="0.30699956098213199"/>
    <n v="0.30699956098213199"/>
    <n v="0.30699956098213199"/>
    <n v="0.30699956098213199"/>
    <n v="0.30699956098213199"/>
    <n v="0.30699956098213199"/>
  </r>
  <r>
    <s v="Lost Opportunity"/>
    <x v="0"/>
    <s v="Under $10"/>
    <s v="Under $5"/>
    <s v="Low Power LF Lamps"/>
    <s v="Under $10"/>
    <n v="8.4196683832353205"/>
    <s v="Lighting"/>
    <s v="Com-HPLowPowerGSFL-7P_V8"/>
    <s v="Rural"/>
    <s v="SC-NR"/>
    <s v="M_Input"/>
    <s v="No"/>
    <s v="Commercial"/>
    <s v="University"/>
    <s v="Market Average HP Low Power T8 Shift"/>
    <n v="1.4654873278824893E-2"/>
    <n v="1.7221850192090417E-2"/>
    <n v="1.9244273358258453E-2"/>
    <n v="2.0832932891627659E-2"/>
    <n v="2.2076097109824864E-2"/>
    <n v="2.3044090766199676E-2"/>
    <n v="2.379294261913149E-2"/>
    <n v="2.4367291523441387E-2"/>
    <n v="2.4802701771535481E-2"/>
    <n v="2.5127507771994184E-2"/>
    <n v="2.5364283741891681E-2"/>
    <n v="2.5531014640054292E-2"/>
    <n v="2.5428176457597557E-2"/>
    <n v="2.5324575019035515E-2"/>
    <n v="2.5220966330718585E-2"/>
    <n v="2.5117632485755183E-2"/>
    <n v="2.5014226226902296E-2"/>
    <n v="2.4910819968049405E-2"/>
    <n v="2.4807413709196521E-2"/>
    <n v="2.4704007450343627E-2"/>
    <n v="0.16520722672989618"/>
    <n v="4.0393946462739097"/>
    <n v="8.4196683832353205"/>
    <s v="C-All-Lgt-LPD Int-All-All-E"/>
    <s v="C-LOff-HVAC-ER-All-All-C"/>
    <n v="0.16520722672989618"/>
    <n v="1.4654873278824893E-2"/>
    <n v="3.1876723470915309E-2"/>
    <n v="5.1120996829173759E-2"/>
    <n v="7.1953929720801418E-2"/>
    <n v="9.4030026830626279E-2"/>
    <n v="0.11707411759682596"/>
    <n v="0.14086706021595743"/>
    <n v="0.16520722672989618"/>
    <n v="0.16520722672989618"/>
    <n v="0.16520722672989618"/>
    <n v="0.16520722672989618"/>
    <n v="0.16520722672989618"/>
    <n v="0.16520722672989618"/>
    <n v="0.16520722672989618"/>
    <n v="0.16520722672989618"/>
    <n v="0.16520722672989618"/>
    <n v="0.16520722672989618"/>
    <n v="0.16520722672989618"/>
    <n v="0.16520722672989618"/>
    <n v="0.16520722672989618"/>
  </r>
  <r>
    <s v="Lost Opportunity"/>
    <x v="0"/>
    <s v="Under $10"/>
    <s v="Under $5"/>
    <s v="Low Power LF Lamps"/>
    <s v="Under $10"/>
    <n v="8.4196683832353205"/>
    <s v="Lighting"/>
    <s v="Com-HPLowPowerGSFL-7P_V8"/>
    <s v="Rural"/>
    <s v="SC-NR"/>
    <s v="M_Input"/>
    <s v="No"/>
    <s v="Commercial"/>
    <s v="Warehouse"/>
    <s v="Market Average HP Low Power T8 Shift"/>
    <n v="5.2440665416212374E-2"/>
    <n v="6.165102924592341E-2"/>
    <n v="6.8918598864010749E-2"/>
    <n v="7.4637955581109847E-2"/>
    <n v="7.912359547939915E-2"/>
    <n v="8.2626183514288409E-2"/>
    <n v="8.5345508683615026E-2"/>
    <n v="8.744080981568618E-2"/>
    <n v="8.9039005635366458E-2"/>
    <n v="9.0241254455939002E-2"/>
    <n v="9.1128182515892095E-2"/>
    <n v="9.1764051172459074E-2"/>
    <n v="9.1431136525509049E-2"/>
    <n v="9.1095194133479371E-2"/>
    <n v="9.0758941042812596E-2"/>
    <n v="9.0423392581885115E-2"/>
    <n v="9.0087583535861882E-2"/>
    <n v="8.9751774489838607E-2"/>
    <n v="8.9415965443815332E-2"/>
    <n v="8.9080156397792085E-2"/>
    <n v="0.59572057791538346"/>
    <n v="4.0393946462739097"/>
    <n v="8.4196683832353205"/>
    <s v="C-All-Lgt-LPD Int-All-All-E"/>
    <s v="C-LOff-HVAC-ER-All-All-C"/>
    <n v="0.59572057791538346"/>
    <n v="5.2440665416212374E-2"/>
    <n v="0.11409169466213578"/>
    <n v="0.18301029352614653"/>
    <n v="0.25764824910725637"/>
    <n v="0.33677184458665554"/>
    <n v="0.41939802810094395"/>
    <n v="0.50474353678455897"/>
    <n v="0.5921843466002451"/>
    <n v="0.59572057791538346"/>
    <n v="0.59572057791538346"/>
    <n v="0.59572057791538346"/>
    <n v="0.59572057791538346"/>
    <n v="0.59572057791538346"/>
    <n v="0.59572057791538346"/>
    <n v="0.59572057791538346"/>
    <n v="0.59572057791538346"/>
    <n v="0.59572057791538346"/>
    <n v="0.59572057791538346"/>
    <n v="0.59572057791538346"/>
    <n v="0.59572057791538346"/>
  </r>
  <r>
    <s v="Lost Opportunity"/>
    <x v="0"/>
    <s v="Under $10"/>
    <s v="Under $5"/>
    <s v="Low Power LF Lamps"/>
    <s v="Under $10"/>
    <n v="8.4196683832353205"/>
    <s v="Lighting"/>
    <s v="Com-HPLowPowerGSFL-7P_V8"/>
    <s v="Rural"/>
    <s v="SC-NR"/>
    <s v="M_Input"/>
    <s v="No"/>
    <s v="Commercial"/>
    <s v="Supermarket"/>
    <s v="Market Average HP Low Power T8 Shift"/>
    <n v="6.1051487670335473E-3"/>
    <n v="7.1392388651936884E-3"/>
    <n v="7.938373802710846E-3"/>
    <n v="8.5514225141009766E-3"/>
    <n v="9.0171266146212674E-3"/>
    <n v="9.3661987959047753E-3"/>
    <n v="9.6229864338838456E-3"/>
    <n v="9.8067904970172339E-3"/>
    <n v="9.9329111765992777E-3"/>
    <n v="1.0013476862336848E-2"/>
    <n v="1.0058101354055831E-2"/>
    <n v="1.0074404899012289E-2"/>
    <n v="9.9844573355270839E-3"/>
    <n v="9.8948527844646503E-3"/>
    <n v="9.8058854497019756E-3"/>
    <n v="9.7176603817094934E-3"/>
    <n v="9.6294071592721714E-3"/>
    <n v="9.5411539368348477E-3"/>
    <n v="9.4529007143975274E-3"/>
    <n v="9.364647491960202E-3"/>
    <n v="6.262576808882489E-2"/>
    <n v="4.0393946462739097"/>
    <n v="8.4196683832353205"/>
    <s v="C-All-Lgt-LPD Int-All-All-E"/>
    <s v="C-LOff-HVAC-ER-All-All-C"/>
    <n v="6.262576808882489E-2"/>
    <n v="6.1051487670335473E-3"/>
    <n v="1.3244387632227236E-2"/>
    <n v="2.118276143493808E-2"/>
    <n v="2.9734183949039057E-2"/>
    <n v="3.8751310563660324E-2"/>
    <n v="4.8117509359565103E-2"/>
    <n v="5.7740495793448948E-2"/>
    <n v="6.262576808882489E-2"/>
    <n v="6.262576808882489E-2"/>
    <n v="6.262576808882489E-2"/>
    <n v="6.262576808882489E-2"/>
    <n v="6.262576808882489E-2"/>
    <n v="6.262576808882489E-2"/>
    <n v="6.262576808882489E-2"/>
    <n v="6.262576808882489E-2"/>
    <n v="6.262576808882489E-2"/>
    <n v="6.262576808882489E-2"/>
    <n v="6.262576808882489E-2"/>
    <n v="6.262576808882489E-2"/>
    <n v="6.262576808882489E-2"/>
  </r>
  <r>
    <s v="Lost Opportunity"/>
    <x v="0"/>
    <s v="Under $10"/>
    <s v="Under $5"/>
    <s v="Low Power LF Lamps"/>
    <s v="Under $10"/>
    <n v="8.4196683832353205"/>
    <s v="Lighting"/>
    <s v="Com-HPLowPowerGSFL-7P_V8"/>
    <s v="Rural"/>
    <s v="SC-NR"/>
    <s v="M_Input"/>
    <s v="No"/>
    <s v="Commercial"/>
    <s v="MiniMart"/>
    <s v="Market Average HP Low Power T8 Shift"/>
    <n v="2.6109457164068955E-3"/>
    <n v="3.066374022098038E-3"/>
    <n v="3.4243360808550736E-3"/>
    <n v="3.7047151740070314E-3"/>
    <n v="3.9233427435096929E-3"/>
    <n v="4.0928240600558406E-3"/>
    <n v="4.2231956398383281E-3"/>
    <n v="4.322448695552563E-3"/>
    <n v="4.3969459206452009E-3"/>
    <n v="4.4517533429335055E-3"/>
    <n v="4.4909045544193026E-3"/>
    <n v="4.5176110974060862E-3"/>
    <n v="4.4966131701856113E-3"/>
    <n v="4.475504749675438E-3"/>
    <n v="4.4544195881834683E-3"/>
    <n v="4.4334074567936753E-3"/>
    <n v="4.4123825359713266E-3"/>
    <n v="4.3913576151489797E-3"/>
    <n v="4.3703326943266329E-3"/>
    <n v="4.3493077735042851E-3"/>
    <n v="2.9085850823989592E-2"/>
    <n v="4.0393946462739097"/>
    <n v="8.4196683832353205"/>
    <s v="C-All-Lgt-LPD Int-All-All-E"/>
    <s v="C-LOff-HVAC-ER-All-All-C"/>
    <n v="2.9085850823989592E-2"/>
    <n v="2.6109457164068955E-3"/>
    <n v="5.6773197385049335E-3"/>
    <n v="9.1016558193600071E-3"/>
    <n v="1.2806370993367039E-2"/>
    <n v="1.6729713736876733E-2"/>
    <n v="2.0822537796932574E-2"/>
    <n v="2.5045733436770901E-2"/>
    <n v="2.9085850823989592E-2"/>
    <n v="2.9085850823989592E-2"/>
    <n v="2.9085850823989592E-2"/>
    <n v="2.9085850823989592E-2"/>
    <n v="2.9085850823989592E-2"/>
    <n v="2.9085850823989592E-2"/>
    <n v="2.9085850823989592E-2"/>
    <n v="2.9085850823989592E-2"/>
    <n v="2.9085850823989592E-2"/>
    <n v="2.9085850823989592E-2"/>
    <n v="2.9085850823989592E-2"/>
    <n v="2.9085850823989592E-2"/>
    <n v="2.9085850823989592E-2"/>
  </r>
  <r>
    <s v="Lost Opportunity"/>
    <x v="0"/>
    <s v="Under $10"/>
    <s v="Under $5"/>
    <s v="Low Power LF Lamps"/>
    <s v="Under $10"/>
    <n v="8.4196683832353205"/>
    <s v="Lighting"/>
    <s v="Com-HPLowPowerGSFL-7P_V8"/>
    <s v="Rural"/>
    <s v="SC-NR"/>
    <s v="M_Input"/>
    <s v="No"/>
    <s v="Commercial"/>
    <s v="Restaurant"/>
    <s v="Market Average HP Low Power T8 Shift"/>
    <n v="6.548503169051291E-3"/>
    <n v="7.6907611962301796E-3"/>
    <n v="8.5885644946443913E-3"/>
    <n v="9.2917822476998035E-3"/>
    <n v="9.8401212356510441E-3"/>
    <n v="1.0265196690695267E-2"/>
    <n v="1.0592181161492588E-2"/>
    <n v="1.0841117378664174E-2"/>
    <n v="1.1027963589804872E-2"/>
    <n v="1.1165425880302587E-2"/>
    <n v="1.1263620887144691E-2"/>
    <n v="1.1330603467550092E-2"/>
    <n v="1.127793864496005E-2"/>
    <n v="1.1224996694564103E-2"/>
    <n v="1.1172113080024564E-2"/>
    <n v="1.111941263201068E-2"/>
    <n v="1.1066680106868921E-2"/>
    <n v="1.1013947581727156E-2"/>
    <n v="1.0961215056585399E-2"/>
    <n v="1.090848253144364E-2"/>
    <n v="7.2950113477489822E-2"/>
    <n v="4.0393946462739097"/>
    <n v="8.4196683832353205"/>
    <s v="C-All-Lgt-LPD Int-All-All-E"/>
    <s v="C-LOff-HVAC-ER-All-All-C"/>
    <n v="7.2950113477489822E-2"/>
    <n v="6.548503169051291E-3"/>
    <n v="1.423926436528147E-2"/>
    <n v="2.2827828859925861E-2"/>
    <n v="3.2119611107625665E-2"/>
    <n v="4.1959732343276712E-2"/>
    <n v="5.2224929033971981E-2"/>
    <n v="6.2817110195464571E-2"/>
    <n v="7.2950113477489822E-2"/>
    <n v="7.2950113477489822E-2"/>
    <n v="7.2950113477489822E-2"/>
    <n v="7.2950113477489822E-2"/>
    <n v="7.2950113477489822E-2"/>
    <n v="7.2950113477489822E-2"/>
    <n v="7.2950113477489822E-2"/>
    <n v="7.2950113477489822E-2"/>
    <n v="7.2950113477489822E-2"/>
    <n v="7.2950113477489822E-2"/>
    <n v="7.2950113477489822E-2"/>
    <n v="7.2950113477489822E-2"/>
    <n v="7.2950113477489822E-2"/>
  </r>
  <r>
    <s v="Lost Opportunity"/>
    <x v="0"/>
    <s v="Under $10"/>
    <s v="Under $5"/>
    <s v="Low Power LF Lamps"/>
    <s v="Under $10"/>
    <n v="8.4196683832353205"/>
    <s v="Lighting"/>
    <s v="Com-HPLowPowerGSFL-7P_V8"/>
    <s v="Rural"/>
    <s v="SC-NR"/>
    <s v="M_Input"/>
    <s v="No"/>
    <s v="Commercial"/>
    <s v="Lodging"/>
    <s v="Market Average HP Low Power T8 Shift"/>
    <n v="1.9288264591398482E-2"/>
    <n v="2.2705527852527364E-2"/>
    <n v="2.541522863681529E-2"/>
    <n v="2.7560280076415943E-2"/>
    <n v="2.9254738182758169E-2"/>
    <n v="3.0589628676605269E-2"/>
    <n v="3.1637597264588264E-2"/>
    <n v="3.2456620931900861E-2"/>
    <n v="3.3092969850772952E-2"/>
    <n v="3.3583571220384537E-2"/>
    <n v="3.3957895800223639E-2"/>
    <n v="3.4239463514628032E-2"/>
    <n v="3.4159759251895849E-2"/>
    <n v="3.407865601562831E-2"/>
    <n v="3.3997166584426294E-2"/>
    <n v="3.3915670762279672E-2"/>
    <n v="3.3834077328208437E-2"/>
    <n v="3.3752483894137209E-2"/>
    <n v="3.3670890460065953E-2"/>
    <n v="3.3589297025994717E-2"/>
    <n v="0.22462730472477041"/>
    <n v="4.0393946462739097"/>
    <n v="8.4196683832353205"/>
    <s v="C-All-Lgt-LPD Int-All-All-E"/>
    <s v="C-LOff-HVAC-ER-All-All-C"/>
    <n v="0.22462730472477041"/>
    <n v="1.9288264591398482E-2"/>
    <n v="4.1993792443925843E-2"/>
    <n v="6.7409021080741136E-2"/>
    <n v="9.4969301157157071E-2"/>
    <n v="0.12422403933991524"/>
    <n v="0.15481366801652052"/>
    <n v="0.18645126528110878"/>
    <n v="0.21890788621300963"/>
    <n v="0.22462730472477041"/>
    <n v="0.22462730472477041"/>
    <n v="0.22462730472477041"/>
    <n v="0.22462730472477041"/>
    <n v="0.22462730472477041"/>
    <n v="0.22462730472477041"/>
    <n v="0.22462730472477041"/>
    <n v="0.22462730472477041"/>
    <n v="0.22462730472477041"/>
    <n v="0.22462730472477041"/>
    <n v="0.22462730472477041"/>
    <n v="0.22462730472477041"/>
  </r>
  <r>
    <s v="Lost Opportunity"/>
    <x v="0"/>
    <s v="Under $10"/>
    <s v="Under $5"/>
    <s v="Low Power LF Lamps"/>
    <s v="Under $10"/>
    <n v="8.4196683832353205"/>
    <s v="Lighting"/>
    <s v="Com-HPLowPowerGSFL-7P_V8"/>
    <s v="Rural"/>
    <s v="SC-NR"/>
    <s v="M_Input"/>
    <s v="No"/>
    <s v="Commercial"/>
    <s v="Hospital"/>
    <s v="Market Average HP Low Power T8 Shift"/>
    <n v="1.3418457822449194E-2"/>
    <n v="1.5800529292006017E-2"/>
    <n v="1.7691499144891928E-2"/>
    <n v="1.9190435194586769E-2"/>
    <n v="2.0376425210824951E-2"/>
    <n v="2.1312606494917032E-2"/>
    <n v="2.2049382770320126E-2"/>
    <n v="2.2626992290718004E-2"/>
    <n v="2.3077558012063251E-2"/>
    <n v="2.3426724285921866E-2"/>
    <n v="2.3694963464503831E-2"/>
    <n v="2.3898618989591006E-2"/>
    <n v="2.3850156744159547E-2"/>
    <n v="2.3800686140801223E-2"/>
    <n v="2.3750913825432884E-2"/>
    <n v="2.3701104956300699E-2"/>
    <n v="2.3651227894061769E-2"/>
    <n v="2.3601350831822833E-2"/>
    <n v="2.3551473769583896E-2"/>
    <n v="2.3501596707344967E-2"/>
    <n v="0.15716614494831341"/>
    <n v="4.0393946462739097"/>
    <n v="8.4196683832353205"/>
    <s v="C-All-Lgt-LPD Int-All-All-E"/>
    <s v="C-LOff-HVAC-ER-All-All-C"/>
    <n v="0.15716614494831341"/>
    <n v="1.3418457822449194E-2"/>
    <n v="2.9218987114455211E-2"/>
    <n v="4.6910486259347142E-2"/>
    <n v="6.6100921453933911E-2"/>
    <n v="8.647734666475887E-2"/>
    <n v="0.10778995315967591"/>
    <n v="0.12983933592999602"/>
    <n v="0.15246632822071404"/>
    <n v="0.15716614494831341"/>
    <n v="0.15716614494831341"/>
    <n v="0.15716614494831341"/>
    <n v="0.15716614494831341"/>
    <n v="0.15716614494831341"/>
    <n v="0.15716614494831341"/>
    <n v="0.15716614494831341"/>
    <n v="0.15716614494831341"/>
    <n v="0.15716614494831341"/>
    <n v="0.15716614494831341"/>
    <n v="0.15716614494831341"/>
    <n v="0.15716614494831341"/>
  </r>
  <r>
    <s v="Lost Opportunity"/>
    <x v="0"/>
    <s v="Under $10"/>
    <s v="Under $5"/>
    <s v="Low Power LF Lamps"/>
    <s v="Under $10"/>
    <n v="8.4196683832353205"/>
    <s v="Lighting"/>
    <s v="Com-HPLowPowerGSFL-7P_V8"/>
    <s v="Rural"/>
    <s v="SC-NR"/>
    <s v="M_Input"/>
    <s v="No"/>
    <s v="Commercial"/>
    <s v="Residential Care"/>
    <s v="Market Average HP Low Power T8 Shift"/>
    <n v="1.5019097786746354E-2"/>
    <n v="1.768000130342863E-2"/>
    <n v="1.978995063864215E-2"/>
    <n v="2.1460227255613192E-2"/>
    <n v="2.2779642585805625E-2"/>
    <n v="2.381907517792323E-2"/>
    <n v="2.4635091705785164E-2"/>
    <n v="2.5272836822290524E-2"/>
    <n v="2.5768339494070144E-2"/>
    <n v="2.6150353641044979E-2"/>
    <n v="2.6441827114044372E-2"/>
    <n v="2.6661074056463258E-2"/>
    <n v="2.6599011131604313E-2"/>
    <n v="2.6535858874927633E-2"/>
    <n v="2.6472405901747497E-2"/>
    <n v="2.6408947952162063E-2"/>
    <n v="2.6345413995581088E-2"/>
    <n v="2.6281880039000095E-2"/>
    <n v="2.621834608241911E-2"/>
    <n v="2.6154812125838135E-2"/>
    <n v="0.17490943465899397"/>
    <n v="4.0393946462739097"/>
    <n v="8.4196683832353205"/>
    <s v="C-All-Lgt-LPD Int-All-All-E"/>
    <s v="C-LOff-HVAC-ER-All-All-C"/>
    <n v="0.17490943465899397"/>
    <n v="1.5019097786746354E-2"/>
    <n v="3.2699099090174988E-2"/>
    <n v="5.2489049728817141E-2"/>
    <n v="7.3949276984430337E-2"/>
    <n v="9.6728919570235966E-2"/>
    <n v="0.12054799474815919"/>
    <n v="0.14518308645394434"/>
    <n v="0.17045592327623488"/>
    <n v="0.17490943465899397"/>
    <n v="0.17490943465899397"/>
    <n v="0.17490943465899397"/>
    <n v="0.17490943465899397"/>
    <n v="0.17490943465899397"/>
    <n v="0.17490943465899397"/>
    <n v="0.17490943465899397"/>
    <n v="0.17490943465899397"/>
    <n v="0.17490943465899397"/>
    <n v="0.17490943465899397"/>
    <n v="0.17490943465899397"/>
    <n v="0.17490943465899397"/>
  </r>
  <r>
    <s v="Lost Opportunity"/>
    <x v="0"/>
    <s v="Under $10"/>
    <s v="Under $5"/>
    <s v="Low Power LF Lamps"/>
    <s v="Under $10"/>
    <n v="8.4196683832353205"/>
    <s v="Lighting"/>
    <s v="Com-HPLowPowerGSFL-7P_V8"/>
    <s v="Rural"/>
    <s v="SC-NR"/>
    <s v="M_Input"/>
    <s v="No"/>
    <s v="Commercial"/>
    <s v="Assembly"/>
    <s v="Market Average HP Low Power T8 Shift"/>
    <n v="4.444742338726379E-2"/>
    <n v="5.2212643084912871E-2"/>
    <n v="5.8321506986540095E-2"/>
    <n v="6.3111569938080772E-2"/>
    <n v="6.685166270080431E-2"/>
    <n v="6.9755883448708769E-2"/>
    <n v="7.1994740746258168E-2"/>
    <n v="7.370402793468013E-2"/>
    <n v="7.499189078784349E-2"/>
    <n v="7.594445626875708E-2"/>
    <n v="7.6630315331255722E-2"/>
    <n v="7.7104093071049318E-2"/>
    <n v="7.676370429365989E-2"/>
    <n v="7.6421264954230086E-2"/>
    <n v="7.6079058084177364E-2"/>
    <n v="7.573793416672317E-2"/>
    <n v="7.539659181273356E-2"/>
    <n v="7.5055249458743978E-2"/>
    <n v="7.4713907104754368E-2"/>
    <n v="7.4372564750764758E-2"/>
    <n v="0.49736404880709206"/>
    <n v="4.0393946462739097"/>
    <n v="8.4196683832353205"/>
    <s v="C-All-Lgt-LPD Int-All-All-E"/>
    <s v="C-LOff-HVAC-ER-All-All-C"/>
    <n v="0.49736404880709206"/>
    <n v="4.444742338726379E-2"/>
    <n v="9.6660066472176662E-2"/>
    <n v="0.15498157345871677"/>
    <n v="0.21809314339679753"/>
    <n v="0.28494480609760187"/>
    <n v="0.35470068954631062"/>
    <n v="0.42669543029256879"/>
    <n v="0.49736404880709206"/>
    <n v="0.49736404880709206"/>
    <n v="0.49736404880709206"/>
    <n v="0.49736404880709206"/>
    <n v="0.49736404880709206"/>
    <n v="0.49736404880709206"/>
    <n v="0.49736404880709206"/>
    <n v="0.49736404880709206"/>
    <n v="0.49736404880709206"/>
    <n v="0.49736404880709206"/>
    <n v="0.49736404880709206"/>
    <n v="0.49736404880709206"/>
    <n v="0.49736404880709206"/>
  </r>
  <r>
    <s v="Lost Opportunity"/>
    <x v="0"/>
    <s v="Under $10"/>
    <s v="Under $5"/>
    <s v="Low Power LF Lamps"/>
    <s v="Under $10"/>
    <n v="8.4196683832353205"/>
    <s v="Lighting"/>
    <s v="Com-HPLowPowerGSFL-7P_V8"/>
    <s v="Rural"/>
    <s v="SC-NR"/>
    <s v="M_Input"/>
    <s v="No"/>
    <s v="Commercial"/>
    <s v="Other"/>
    <s v="Market Average HP Low Power T8 Shift"/>
    <n v="4.3493668230641221E-2"/>
    <n v="5.0860625755547249E-2"/>
    <n v="5.6553740071052079E-2"/>
    <n v="6.0921158176635806E-2"/>
    <n v="6.4238879073307859E-2"/>
    <n v="6.6725702936351619E-2"/>
    <n v="6.8555082818509402E-2"/>
    <n v="6.9864520679308983E-2"/>
    <n v="7.0763016556163724E-2"/>
    <n v="7.1336974266279676E-2"/>
    <n v="7.1654883446194653E-2"/>
    <n v="7.1771031471800237E-2"/>
    <n v="7.113023636038468E-2"/>
    <n v="7.0491884902528418E-2"/>
    <n v="6.9858073035006588E-2"/>
    <n v="6.9229549147495295E-2"/>
    <n v="6.8600824685005418E-2"/>
    <n v="6.7972100222515569E-2"/>
    <n v="6.7343375760025692E-2"/>
    <n v="6.6714651297535829E-2"/>
    <n v="0.44615200773689245"/>
    <n v="4.0393946462739097"/>
    <n v="8.4196683832353205"/>
    <s v="C-All-Lgt-LPD Int-All-All-E"/>
    <s v="C-LOff-HVAC-ER-All-All-C"/>
    <n v="0.44615200773689245"/>
    <n v="4.3493668230641221E-2"/>
    <n v="9.435429398618847E-2"/>
    <n v="0.15090803405724054"/>
    <n v="0.21182919223387636"/>
    <n v="0.27606807130718425"/>
    <n v="0.34279377424353585"/>
    <n v="0.41134885706204527"/>
    <n v="0.44615200773689245"/>
    <n v="0.44615200773689245"/>
    <n v="0.44615200773689245"/>
    <n v="0.44615200773689245"/>
    <n v="0.44615200773689245"/>
    <n v="0.44615200773689245"/>
    <n v="0.44615200773689245"/>
    <n v="0.44615200773689245"/>
    <n v="0.44615200773689245"/>
    <n v="0.44615200773689245"/>
    <n v="0.44615200773689245"/>
    <n v="0.44615200773689245"/>
    <n v="0.44615200773689245"/>
  </r>
  <r>
    <s v="Lost Opportunity"/>
    <x v="0"/>
    <s v="Under $70"/>
    <s v="Under $45"/>
    <s v="Exterior Building Lighting"/>
    <s v="Under $70"/>
    <n v="66.58666355778746"/>
    <s v="Lighting"/>
    <s v="Com-HPLowPowerGSFL-7P_V8"/>
    <s v="Rural"/>
    <s v="SC-NR"/>
    <s v="M_Input"/>
    <s v="No"/>
    <s v="Commercial"/>
    <s v="Large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Medium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Small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XLarge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Large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Medium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Small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School K-12"/>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University"/>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Warehouse"/>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Supermark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MiniMar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Restauran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Lodging"/>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Hospital"/>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Residential Care"/>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Assembly"/>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70"/>
    <s v="Under $45"/>
    <s v="Exterior Building Lighting"/>
    <s v="Under $70"/>
    <n v="66.58666355778746"/>
    <s v="Lighting"/>
    <s v="Com-HPLowPowerGSFL-7P_V8"/>
    <s v="Rural"/>
    <s v="SC-NR"/>
    <s v="M_Input"/>
    <s v="No"/>
    <s v="Commercial"/>
    <s v="Other"/>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r>
  <r>
    <s v="Lost Opportunity"/>
    <x v="0"/>
    <s v="Under $50"/>
    <s v="Under $30"/>
    <s v="Lighting Controls Interior"/>
    <s v="Under $50"/>
    <n v="49.726073218319371"/>
    <s v="Lighting"/>
    <s v="Com-InteriorLightingControls-7P_V10"/>
    <s v="Rural"/>
    <s v="SC-New"/>
    <s v="M_Input"/>
    <s v="No"/>
    <s v="Commercial"/>
    <s v="Large Off"/>
    <s v="Lighting Controls Interior-New-Large Off-Unitary"/>
    <n v="7.1828987919511367E-3"/>
    <n v="6.1316249957489325E-3"/>
    <n v="8.8766076805884969E-3"/>
    <n v="8.2586759114098001E-3"/>
    <n v="8.2177683845166202E-3"/>
    <n v="9.705011645074476E-3"/>
    <n v="9.9917235668369204E-3"/>
    <n v="1.0981199667510761E-2"/>
    <n v="1.211919799708675E-2"/>
    <n v="1.1474055695118331E-2"/>
    <n v="1.2883024649031972E-2"/>
    <n v="1.226450958523048E-2"/>
    <n v="1.2620751930285692E-2"/>
    <n v="1.1390531724514848E-2"/>
    <n v="1.1378183269574226E-2"/>
    <n v="1.2221091143367798E-2"/>
    <n v="1.3030869426474179E-2"/>
    <n v="1.3840647709580564E-2"/>
    <n v="1.4650425992686946E-2"/>
    <n v="1.5460204275793333E-2"/>
    <n v="0.22267900404238233"/>
    <n v="29.896080535542971"/>
    <n v="49.726073218319371"/>
    <s v="C-LOff-Lgt-LPD Int-All-All-C"/>
    <s v="C-LOff-HVAC-ER-All-All-C"/>
    <n v="0.22267900404238231"/>
    <n v="7.1828987919511367E-3"/>
    <n v="1.331452378770007E-2"/>
    <n v="2.2191131468288567E-2"/>
    <n v="3.0449807379698365E-2"/>
    <n v="3.8667575764214986E-2"/>
    <n v="4.8372587409289458E-2"/>
    <n v="5.8364310976126377E-2"/>
    <n v="6.9345510643637143E-2"/>
    <n v="8.1464708640723887E-2"/>
    <n v="9.2938764335842222E-2"/>
    <n v="0.1058217889848742"/>
    <n v="0.11808629857010468"/>
    <n v="0.13070705050039036"/>
    <n v="0.14209758222490521"/>
    <n v="0.15347576549447944"/>
    <n v="0.16569685663784725"/>
    <n v="0.17872772606432144"/>
    <n v="0.19256837377390201"/>
    <n v="0.20721879976658897"/>
    <n v="0.22267900404238231"/>
  </r>
  <r>
    <s v="Lost Opportunity"/>
    <x v="0"/>
    <s v="Under $85"/>
    <s v="Under $50"/>
    <s v="Lighting Controls Interior"/>
    <s v="Under $85"/>
    <n v="77.607884260711003"/>
    <s v="Lighting"/>
    <s v="Com-InteriorLightingControls-7P_V10"/>
    <s v="Rural"/>
    <s v="SC-New"/>
    <s v="M_Input"/>
    <s v="No"/>
    <s v="Commercial"/>
    <s v="Medium Off"/>
    <s v="Lighting Controls Interior-New-Medium Off-Unitary"/>
    <n v="4.8720941791480744E-3"/>
    <n v="4.1590248332584933E-3"/>
    <n v="6.0209213388385582E-3"/>
    <n v="5.6017839038102687E-3"/>
    <n v="5.5740367046038797E-3"/>
    <n v="6.5828201279288321E-3"/>
    <n v="6.7772941871591342E-3"/>
    <n v="7.4484467246139488E-3"/>
    <n v="8.2203405237609301E-3"/>
    <n v="7.7827464346357043E-3"/>
    <n v="8.7384371157650607E-3"/>
    <n v="8.3189040373595272E-3"/>
    <n v="8.560539943138188E-3"/>
    <n v="7.7260928936652316E-3"/>
    <n v="7.7177170502654782E-3"/>
    <n v="8.2894537076258143E-3"/>
    <n v="8.8387188683634373E-3"/>
    <n v="9.3879840291010638E-3"/>
    <n v="9.9372491898386886E-3"/>
    <n v="1.0486514350576312E-2"/>
    <n v="0.15104112014345664"/>
    <n v="45.715187018188921"/>
    <n v="77.607884260711003"/>
    <s v="C-LOff-Lgt-LPD Int-All-All-C"/>
    <s v="C-LOff-HVAC-ER-All-All-C"/>
    <n v="0.15104112014345664"/>
    <n v="4.8720941791480744E-3"/>
    <n v="9.0311190124065677E-3"/>
    <n v="1.5052040351245126E-2"/>
    <n v="2.0653824255055395E-2"/>
    <n v="2.6227860959659274E-2"/>
    <n v="3.2810681087588105E-2"/>
    <n v="3.9587975274747236E-2"/>
    <n v="4.7036421999361186E-2"/>
    <n v="5.5256762523122116E-2"/>
    <n v="6.3039508957757825E-2"/>
    <n v="7.1777946073522891E-2"/>
    <n v="8.0096850110882412E-2"/>
    <n v="8.8657390054020596E-2"/>
    <n v="9.6383482947685825E-2"/>
    <n v="0.10410119999795131"/>
    <n v="0.11239065370557713"/>
    <n v="0.12122937257394056"/>
    <n v="0.13061735660304163"/>
    <n v="0.14055460579288032"/>
    <n v="0.15104112014345664"/>
  </r>
  <r>
    <s v="Lost Opportunity"/>
    <x v="0"/>
    <s v="Under $85"/>
    <s v="Under $50"/>
    <s v="Lighting Controls Interior"/>
    <s v="Under $85"/>
    <n v="76.9723372815657"/>
    <s v="Lighting"/>
    <s v="Com-InteriorLightingControls-7P_V10"/>
    <s v="Rural"/>
    <s v="SC-New"/>
    <s v="M_Input"/>
    <s v="No"/>
    <s v="Commercial"/>
    <s v="Small Off"/>
    <s v="Lighting Controls Interior-New-Small Off-Unitary"/>
    <n v="4.7545595065647279E-3"/>
    <n v="4.0586922854733603E-3"/>
    <n v="5.8756722955751496E-3"/>
    <n v="5.4666461554812463E-3"/>
    <n v="5.4395683312610365E-3"/>
    <n v="6.4240158068377988E-3"/>
    <n v="6.613798362981929E-3"/>
    <n v="7.2687599790705612E-3"/>
    <n v="8.0220325690175762E-3"/>
    <n v="7.594995024182866E-3"/>
    <n v="8.5276305698474258E-3"/>
    <n v="8.1182183308992507E-3"/>
    <n v="8.3540249985667864E-3"/>
    <n v="7.5397081964046703E-3"/>
    <n v="7.5315344123197394E-3"/>
    <n v="8.089478462567851E-3"/>
    <n v="8.6254931198351138E-3"/>
    <n v="9.1615077771023731E-3"/>
    <n v="9.6975224343696358E-3"/>
    <n v="1.0233537091636895E-2"/>
    <n v="0.14739739570999602"/>
    <n v="46.595177182124843"/>
    <n v="76.9723372815657"/>
    <s v="C-SOff-Lgt-LPD Int-All-All-C"/>
    <s v="C-SOff-HVAC-ER-All-All-C"/>
    <n v="0.14739739570999602"/>
    <n v="4.7545595065647279E-3"/>
    <n v="8.813251792038089E-3"/>
    <n v="1.4688924087613239E-2"/>
    <n v="2.0155570243094487E-2"/>
    <n v="2.5595138574355525E-2"/>
    <n v="3.2019154381193321E-2"/>
    <n v="3.8632952744175247E-2"/>
    <n v="4.5901712723245808E-2"/>
    <n v="5.3923745292263382E-2"/>
    <n v="6.1518740316446247E-2"/>
    <n v="7.0046370886293674E-2"/>
    <n v="7.8164589217192923E-2"/>
    <n v="8.6518614215759709E-2"/>
    <n v="9.4058322412164386E-2"/>
    <n v="0.10158985682448413"/>
    <n v="0.10967933528705198"/>
    <n v="0.11830482840688709"/>
    <n v="0.12746633618398948"/>
    <n v="0.13716385861835911"/>
    <n v="0.14739739570999602"/>
  </r>
  <r>
    <s v="Lost Opportunity"/>
    <x v="0"/>
    <s v="Under $25"/>
    <s v="Under $15"/>
    <s v="Lighting Controls Interior"/>
    <s v="Under $25"/>
    <n v="24.209467579238904"/>
    <s v="Lighting"/>
    <s v="Com-InteriorLightingControls-7P_V10"/>
    <s v="Rural"/>
    <s v="SC-New"/>
    <s v="M_Input"/>
    <s v="No"/>
    <s v="Commercial"/>
    <s v="XLarge Ret"/>
    <s v="Lighting Controls Interior-New-Xlarge Ret-Unitary"/>
    <n v="3.5905681759439531E-3"/>
    <n v="3.0650602513331866E-3"/>
    <n v="4.4372148308667878E-3"/>
    <n v="4.1283247560401758E-3"/>
    <n v="4.107876011254322E-3"/>
    <n v="4.8513151819732508E-3"/>
    <n v="4.9946359681574499E-3"/>
    <n v="5.4892526265346636E-3"/>
    <n v="6.0581121782008534E-3"/>
    <n v="5.7356201752509113E-3"/>
    <n v="6.4399317955795001E-3"/>
    <n v="6.130750145001862E-3"/>
    <n v="6.308827612627077E-3"/>
    <n v="5.6938684369257971E-3"/>
    <n v="5.6876957244017725E-3"/>
    <n v="6.1090462507780007E-3"/>
    <n v="6.5138360462503242E-3"/>
    <n v="6.9186258417226467E-3"/>
    <n v="7.3234156371949745E-3"/>
    <n v="7.7282054326673006E-3"/>
    <n v="0.11131218307870482"/>
    <n v="12.364204012500432"/>
    <n v="24.209467579238904"/>
    <s v="C-Ret-Lgt-LPD Int-All-All-C"/>
    <s v="C-Ret-HVAC-ER-All-All-C"/>
    <n v="0.1113121830787048"/>
    <n v="3.5905681759439531E-3"/>
    <n v="6.6556284272771393E-3"/>
    <n v="1.1092843258143928E-2"/>
    <n v="1.5221168014184104E-2"/>
    <n v="1.9329044025438426E-2"/>
    <n v="2.4180359207411677E-2"/>
    <n v="2.9174995175569127E-2"/>
    <n v="3.4664247802103788E-2"/>
    <n v="4.0722359980304643E-2"/>
    <n v="4.645798015555555E-2"/>
    <n v="5.2897911951135052E-2"/>
    <n v="5.9028662096136914E-2"/>
    <n v="6.5337489708763991E-2"/>
    <n v="7.1031358145689782E-2"/>
    <n v="7.671905387009155E-2"/>
    <n v="8.2828100120869552E-2"/>
    <n v="8.934193616711987E-2"/>
    <n v="9.6260562008842518E-2"/>
    <n v="0.1035839776460375"/>
    <n v="0.1113121830787048"/>
  </r>
  <r>
    <s v="Lost Opportunity"/>
    <x v="0"/>
    <s v="Under $50"/>
    <s v="Under $25"/>
    <s v="Lighting Controls Interior"/>
    <s v="Under $50"/>
    <n v="45.31694762271087"/>
    <s v="Lighting"/>
    <s v="Com-InteriorLightingControls-7P_V10"/>
    <s v="Rural"/>
    <s v="SC-New"/>
    <s v="M_Input"/>
    <s v="No"/>
    <s v="Commercial"/>
    <s v="Large Ret"/>
    <s v="Lighting Controls Interior-New-Large Ret-Unitary"/>
    <n v="2.0345925167556539E-3"/>
    <n v="1.7368138815880398E-3"/>
    <n v="2.5143441504895943E-3"/>
    <n v="2.3393118425242684E-3"/>
    <n v="2.3277245780358551E-3"/>
    <n v="2.74899377535728E-3"/>
    <n v="2.8302063814900818E-3"/>
    <n v="3.1104805059418211E-3"/>
    <n v="3.4328243050818349E-3"/>
    <n v="3.2500844756833862E-3"/>
    <n v="3.6491820786157887E-3"/>
    <n v="3.4739845494899009E-3"/>
    <n v="3.5748920007006853E-3"/>
    <n v="3.2264258873499446E-3"/>
    <n v="3.2229281248527418E-3"/>
    <n v="3.4616860556002213E-3"/>
    <n v="3.6910598617417864E-3"/>
    <n v="3.9204336678833511E-3"/>
    <n v="4.1498074740249193E-3"/>
    <n v="4.3791812801664848E-3"/>
    <n v="6.307495739337364E-2"/>
    <n v="24.412896296394436"/>
    <n v="45.31694762271087"/>
    <s v="C-Ret-Lgt-LPD Int-All-All-C"/>
    <s v="C-Ret-HVAC-ER-All-All-C"/>
    <n v="6.307495739337364E-2"/>
    <n v="2.0345925167556539E-3"/>
    <n v="3.7714063983436937E-3"/>
    <n v="6.2857505488332875E-3"/>
    <n v="8.6250623913575568E-3"/>
    <n v="1.0952786969393412E-2"/>
    <n v="1.3701780744750692E-2"/>
    <n v="1.6531987126240773E-2"/>
    <n v="1.9642467632182595E-2"/>
    <n v="2.3075291937264431E-2"/>
    <n v="2.6325376412947816E-2"/>
    <n v="2.9974558491563604E-2"/>
    <n v="3.3448543041053505E-2"/>
    <n v="3.7023435041754191E-2"/>
    <n v="4.0249860929104132E-2"/>
    <n v="4.3472789053956871E-2"/>
    <n v="4.6934475109557096E-2"/>
    <n v="5.0625534971298881E-2"/>
    <n v="5.4545968639182235E-2"/>
    <n v="5.8695776113207157E-2"/>
    <n v="6.307495739337364E-2"/>
  </r>
  <r>
    <s v="Lost Opportunity"/>
    <x v="0"/>
    <s v="Under $50"/>
    <s v="Under $30"/>
    <s v="Lighting Controls Interior"/>
    <s v="Under $50"/>
    <n v="49.293320092102519"/>
    <s v="Lighting"/>
    <s v="Com-InteriorLightingControls-7P_V10"/>
    <s v="Rural"/>
    <s v="SC-New"/>
    <s v="M_Input"/>
    <s v="No"/>
    <s v="Commercial"/>
    <s v="Medium Ret"/>
    <s v="Lighting Controls Interior-New-Medium Ret-Unitary"/>
    <n v="1.9106047125916096E-3"/>
    <n v="1.6309726688408716E-3"/>
    <n v="2.3611203439708201E-3"/>
    <n v="2.1967544821580596E-3"/>
    <n v="2.1858733440651549E-3"/>
    <n v="2.5814704511239448E-3"/>
    <n v="2.657733971569111E-3"/>
    <n v="2.9209282272173493E-3"/>
    <n v="3.2236284370331493E-3"/>
    <n v="3.0520247491440367E-3"/>
    <n v="3.4268013959010825E-3"/>
    <n v="3.2622803814838616E-3"/>
    <n v="3.3570385457016086E-3"/>
    <n v="3.0298079121160418E-3"/>
    <n v="3.0265233028118951E-3"/>
    <n v="3.2507313562171853E-3"/>
    <n v="3.4661271523532921E-3"/>
    <n v="3.6815229484893977E-3"/>
    <n v="3.8969187446255063E-3"/>
    <n v="4.112314540761614E-3"/>
    <n v="5.9231177668175587E-2"/>
    <n v="26.217194910050871"/>
    <n v="49.293320092102519"/>
    <s v="C-Ret-Lgt-LPD Int-All-All-C"/>
    <s v="C-Ret-HVAC-ER-All-All-C"/>
    <n v="5.9231177668175594E-2"/>
    <n v="1.9106047125916096E-3"/>
    <n v="3.5415773814324813E-3"/>
    <n v="5.9026977254033018E-3"/>
    <n v="8.0994522075613605E-3"/>
    <n v="1.0285325551626515E-2"/>
    <n v="1.2866796002750459E-2"/>
    <n v="1.552452997431957E-2"/>
    <n v="1.844545820153692E-2"/>
    <n v="2.1669086638570069E-2"/>
    <n v="2.4721111387714104E-2"/>
    <n v="2.8147912783615187E-2"/>
    <n v="3.1410193165099048E-2"/>
    <n v="3.4767231710800657E-2"/>
    <n v="3.7797039622916702E-2"/>
    <n v="4.0823562925728599E-2"/>
    <n v="4.4074294281945786E-2"/>
    <n v="4.7540421434299075E-2"/>
    <n v="5.1221944382788473E-2"/>
    <n v="5.5118863127413979E-2"/>
    <n v="5.9231177668175594E-2"/>
  </r>
  <r>
    <s v="Lost Opportunity"/>
    <x v="0"/>
    <s v="Under $70"/>
    <s v="Under $40"/>
    <s v="Lighting Controls Interior"/>
    <s v="Under $70"/>
    <n v="69.72011036450246"/>
    <s v="Lighting"/>
    <s v="Com-InteriorLightingControls-7P_V10"/>
    <s v="Rural"/>
    <s v="SC-New"/>
    <s v="M_Input"/>
    <s v="No"/>
    <s v="Commercial"/>
    <s v="Small Ret"/>
    <s v="Lighting Controls Interior-New-Small Ret-Unitary"/>
    <n v="1.3767911097665492E-3"/>
    <n v="1.1752868900267968E-3"/>
    <n v="1.7014348793573878E-3"/>
    <n v="1.5829920346383626E-3"/>
    <n v="1.5751510332571129E-3"/>
    <n v="1.8602202453544285E-3"/>
    <n v="1.915176111555543E-3"/>
    <n v="2.1048351807130754E-3"/>
    <n v="2.3229624338556489E-3"/>
    <n v="2.1993039762313029E-3"/>
    <n v="2.469369862703086E-3"/>
    <n v="2.3508152142576954E-3"/>
    <n v="2.4190984113067757E-3"/>
    <n v="2.1832944147005002E-3"/>
    <n v="2.1809275091552553E-3"/>
    <n v="2.3424929301092065E-3"/>
    <n v="2.4977081953322378E-3"/>
    <n v="2.652923460555269E-3"/>
    <n v="2.8081387257783011E-3"/>
    <n v="2.9633539910013324E-3"/>
    <n v="4.2682276609655859E-2"/>
    <n v="37.69684030673919"/>
    <n v="69.72011036450246"/>
    <s v="C-Ret-Lgt-LPD Int-All-All-C"/>
    <s v="C-Ret-HVAC-ER-All-All-C"/>
    <n v="4.2682276609655859E-2"/>
    <n v="1.3767911097665492E-3"/>
    <n v="2.552077999793346E-3"/>
    <n v="4.2535128791507341E-3"/>
    <n v="5.8365049137890966E-3"/>
    <n v="7.4116559470462093E-3"/>
    <n v="9.2718761924006372E-3"/>
    <n v="1.1187052303956181E-2"/>
    <n v="1.3291887484669257E-2"/>
    <n v="1.5614849918524906E-2"/>
    <n v="1.7814153894756209E-2"/>
    <n v="2.0283523757459294E-2"/>
    <n v="2.2634338971716988E-2"/>
    <n v="2.5053437383023763E-2"/>
    <n v="2.7236731797724262E-2"/>
    <n v="2.9417659306879517E-2"/>
    <n v="3.176015223698872E-2"/>
    <n v="3.4257860432320958E-2"/>
    <n v="3.6910783892876227E-2"/>
    <n v="3.9718922618654527E-2"/>
    <n v="4.2682276609655859E-2"/>
  </r>
  <r>
    <s v="Lost Opportunity"/>
    <x v="0"/>
    <s v="Under $100"/>
    <s v="Under $50"/>
    <s v="Lighting Controls Interior"/>
    <s v="Under $100"/>
    <n v="86.238427698303951"/>
    <s v="Lighting"/>
    <s v="Com-InteriorLightingControls-7P_V10"/>
    <s v="Rural"/>
    <s v="SC-New"/>
    <s v="M_Input"/>
    <s v="No"/>
    <s v="Commercial"/>
    <s v="School K-12"/>
    <s v="Lighting Controls Interior-New-School K-12-Unitary"/>
    <n v="4.2041240556592325E-3"/>
    <n v="3.5888173969255187E-3"/>
    <n v="5.1954455942535387E-3"/>
    <n v="4.83377241872846E-3"/>
    <n v="4.8098293947696847E-3"/>
    <n v="5.6803073660498457E-3"/>
    <n v="5.848118791804093E-3"/>
    <n v="6.4272554882593164E-3"/>
    <n v="7.0933216951271508E-3"/>
    <n v="6.7157222955549246E-3"/>
    <n v="7.5403866051040125E-3"/>
    <n v="7.1783720293968822E-3"/>
    <n v="7.3868793543461504E-3"/>
    <n v="6.666836024954572E-3"/>
    <n v="6.6596085200196185E-3"/>
    <n v="7.1529593762075204E-3"/>
    <n v="7.626919605686574E-3"/>
    <n v="8.100879835165626E-3"/>
    <n v="8.5748400646446805E-3"/>
    <n v="9.0488002941237367E-3"/>
    <n v="0.13033319620678113"/>
    <n v="46.570879925553058"/>
    <n v="86.238427698303951"/>
    <s v="C-K12-Lgt-LPD Int-All-All-C"/>
    <s v="C-Sch-HVAC-ER-All-All-C"/>
    <n v="0.13033319620678116"/>
    <n v="4.2041240556592325E-3"/>
    <n v="7.7929414525847512E-3"/>
    <n v="1.2988387046838291E-2"/>
    <n v="1.7822159465566749E-2"/>
    <n v="2.2631988860336433E-2"/>
    <n v="2.8312296226386278E-2"/>
    <n v="3.4160415018190372E-2"/>
    <n v="4.0587670506449687E-2"/>
    <n v="4.7680992201576837E-2"/>
    <n v="5.4396714497131765E-2"/>
    <n v="6.1937101102235777E-2"/>
    <n v="6.911547313163266E-2"/>
    <n v="7.6502352485978808E-2"/>
    <n v="8.3169188510933384E-2"/>
    <n v="8.9828797030953006E-2"/>
    <n v="9.698175640716053E-2"/>
    <n v="0.10460867601284711"/>
    <n v="0.11270955584801273"/>
    <n v="0.12128439591265741"/>
    <n v="0.13033319620678116"/>
  </r>
  <r>
    <s v="Lost Opportunity"/>
    <x v="0"/>
    <s v="Under $85"/>
    <s v="Under $50"/>
    <s v="Lighting Controls Interior"/>
    <s v="Under $85"/>
    <n v="83.952822095756247"/>
    <s v="Lighting"/>
    <s v="Com-InteriorLightingControls-7P_V10"/>
    <s v="Rural"/>
    <s v="SC-New"/>
    <s v="M_Input"/>
    <s v="No"/>
    <s v="Commercial"/>
    <s v="University"/>
    <s v="Lighting Controls Interior-New-University-Unitary"/>
    <n v="4.5636223508521024E-3"/>
    <n v="3.8957002859345887E-3"/>
    <n v="5.6397126542103515E-3"/>
    <n v="5.2471124916846808E-3"/>
    <n v="5.2211220789759594E-3"/>
    <n v="6.166035376743908E-3"/>
    <n v="6.3481965030954372E-3"/>
    <n v="6.976855680881586E-3"/>
    <n v="7.6998777869294755E-3"/>
    <n v="7.2899895351219452E-3"/>
    <n v="8.1851716051995847E-3"/>
    <n v="7.7922008490661186E-3"/>
    <n v="8.0185378162576492E-3"/>
    <n v="7.2369229571123709E-3"/>
    <n v="7.2290774219603698E-3"/>
    <n v="7.7646151378563582E-3"/>
    <n v="8.2791041177317226E-3"/>
    <n v="8.7935930976070862E-3"/>
    <n v="9.3080820774824498E-3"/>
    <n v="9.8225710573578186E-3"/>
    <n v="0.14147810088206156"/>
    <n v="45.000196719087214"/>
    <n v="83.952822095756247"/>
    <s v="C-Unv-Lgt-LPD Int-All-All-C"/>
    <s v="C-Unv-HVAC-ER-All-All-C"/>
    <n v="0.14147810088206156"/>
    <n v="4.5636223508521024E-3"/>
    <n v="8.4593226367866911E-3"/>
    <n v="1.4099035290997042E-2"/>
    <n v="1.9346147782681723E-2"/>
    <n v="2.4567269861657682E-2"/>
    <n v="3.0733305238401589E-2"/>
    <n v="3.7081501741497026E-2"/>
    <n v="4.4058357422378611E-2"/>
    <n v="5.1758235209308084E-2"/>
    <n v="5.9048224744430028E-2"/>
    <n v="6.7233396349629618E-2"/>
    <n v="7.502559719869574E-2"/>
    <n v="8.3044135014953391E-2"/>
    <n v="9.0281057972065759E-2"/>
    <n v="9.7510135394026129E-2"/>
    <n v="0.10527475053188248"/>
    <n v="0.11355385464961421"/>
    <n v="0.1223474477472213"/>
    <n v="0.13165552982470374"/>
    <n v="0.14147810088206156"/>
  </r>
  <r>
    <s v="Lost Opportunity"/>
    <x v="0"/>
    <s v="Under $60"/>
    <s v="Under $30"/>
    <s v="Lighting Controls Interior"/>
    <s v="Under $60"/>
    <n v="59.302443392541498"/>
    <s v="Lighting"/>
    <s v="Com-InteriorLightingControls-7P_V10"/>
    <s v="Rural"/>
    <s v="SC-New"/>
    <s v="M_Input"/>
    <s v="No"/>
    <s v="Commercial"/>
    <s v="Warehouse"/>
    <s v="Lighting Controls Interior-New-Warehouse-Unitary"/>
    <n v="2.5643065453084656E-3"/>
    <n v="2.1890000911045757E-3"/>
    <n v="3.1689633718597057E-3"/>
    <n v="2.9483607257477242E-3"/>
    <n v="2.9337566721472333E-3"/>
    <n v="3.4647049338417928E-3"/>
    <n v="3.5670615559923453E-3"/>
    <n v="3.9203061324337464E-3"/>
    <n v="4.3265733860322246E-3"/>
    <n v="4.0962565354806368E-3"/>
    <n v="4.599260742459828E-3"/>
    <n v="4.3784498592193003E-3"/>
    <n v="4.5056289555146234E-3"/>
    <n v="4.066438342197911E-3"/>
    <n v="4.0620299237103539E-3"/>
    <n v="4.3629494048929313E-3"/>
    <n v="4.6520415683444357E-3"/>
    <n v="4.9411337317959384E-3"/>
    <n v="5.2302258952474428E-3"/>
    <n v="5.5193180586989472E-3"/>
    <n v="7.9496766432030158E-2"/>
    <n v="29.532178251866679"/>
    <n v="59.302443392541498"/>
    <s v="C-War-Lgt-LPD Int-All-All-C"/>
    <s v="C-War-HVAC-ER-All-All-C"/>
    <n v="7.9496766432030158E-2"/>
    <n v="2.5643065453084656E-3"/>
    <n v="4.7533066364130409E-3"/>
    <n v="7.9222700082727457E-3"/>
    <n v="1.087063073402047E-2"/>
    <n v="1.3804387406167703E-2"/>
    <n v="1.7269092340009496E-2"/>
    <n v="2.0836153896001842E-2"/>
    <n v="2.4756460028435588E-2"/>
    <n v="2.9083033414467812E-2"/>
    <n v="3.3179289949948447E-2"/>
    <n v="3.7778550692408278E-2"/>
    <n v="4.2157000551627577E-2"/>
    <n v="4.66626295071422E-2"/>
    <n v="5.0729067849340115E-2"/>
    <n v="5.4791097773050468E-2"/>
    <n v="5.9154047177943397E-2"/>
    <n v="6.3806088746287834E-2"/>
    <n v="6.8747222478083778E-2"/>
    <n v="7.3977448373331214E-2"/>
    <n v="7.9496766432030158E-2"/>
  </r>
  <r>
    <s v="Lost Opportunity"/>
    <x v="0"/>
    <s v="Under $5"/>
    <s v="Under $5"/>
    <s v="Lighting Controls Interior"/>
    <s v="Under $5"/>
    <n v="0"/>
    <s v="Lighting"/>
    <s v="Com-InteriorLightingControls-7P_V10"/>
    <s v="Rural"/>
    <s v="SC-New"/>
    <s v="M_Input"/>
    <s v="No"/>
    <s v="Commercial"/>
    <s v="Supermarket"/>
    <s v="Lighting Controls Interior-New-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MiniMart"/>
    <s v="Lighting Controls Interior-New-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Restaurant"/>
    <s v="Lighting Controls Interior-New-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Lodging"/>
    <s v="Lighting Controls Interior-New-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Hospital"/>
    <s v="Lighting Controls Interior-New-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Residential Care"/>
    <s v="Lighting Controls Interior-New-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Assembly"/>
    <s v="Lighting Controls Interior-New-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r>
  <r>
    <s v="Lost Opportunity"/>
    <x v="0"/>
    <s v="Under $60"/>
    <s v="Under $35"/>
    <s v="Lighting Controls Interior"/>
    <s v="Under $60"/>
    <n v="56.590789186374735"/>
    <s v="Lighting"/>
    <s v="Com-InteriorLightingControls-7P_V10"/>
    <s v="Rural"/>
    <s v="SC-New"/>
    <s v="M_Input"/>
    <s v="No"/>
    <s v="Commercial"/>
    <s v="Other"/>
    <s v="Lighting Controls Interior-New-Other-Unitary"/>
    <n v="2.8671126460226462E-3"/>
    <n v="2.4474881346901083E-3"/>
    <n v="3.5431703650503224E-3"/>
    <n v="3.2965178587144876E-3"/>
    <n v="3.2801892856592235E-3"/>
    <n v="3.8738345650324406E-3"/>
    <n v="3.9882779674052671E-3"/>
    <n v="4.3832354244639849E-3"/>
    <n v="4.8374767407325771E-3"/>
    <n v="4.5799629282686572E-3"/>
    <n v="5.1423643796361454E-3"/>
    <n v="4.8954790464935003E-3"/>
    <n v="5.037676084505659E-3"/>
    <n v="4.5466236540703904E-3"/>
    <n v="4.5416946675505224E-3"/>
    <n v="4.8781482212458174E-3"/>
    <n v="5.2013778285695984E-3"/>
    <n v="5.5246074358933769E-3"/>
    <n v="5.8478370432171571E-3"/>
    <n v="6.1710666505409373E-3"/>
    <n v="8.8884140927762811E-2"/>
    <n v="34.401405205272219"/>
    <n v="56.590789186374735"/>
    <s v="C-Oth-Lgt-LPD Int-All-All-C"/>
    <s v="C-All-HVAC-ER-All-All-C"/>
    <n v="8.8884140927762811E-2"/>
    <n v="2.8671126460226462E-3"/>
    <n v="5.314600780712754E-3"/>
    <n v="8.8577711457630756E-3"/>
    <n v="1.2154289004477563E-2"/>
    <n v="1.5434478290136786E-2"/>
    <n v="1.9308312855169228E-2"/>
    <n v="2.3296590822574494E-2"/>
    <n v="2.7679826247038478E-2"/>
    <n v="3.2517302987771057E-2"/>
    <n v="3.7097265916039714E-2"/>
    <n v="4.2239630295675859E-2"/>
    <n v="4.7135109342169357E-2"/>
    <n v="5.2172785426675014E-2"/>
    <n v="5.6719409080745402E-2"/>
    <n v="6.1261103748295923E-2"/>
    <n v="6.6139251969541735E-2"/>
    <n v="7.134062979811133E-2"/>
    <n v="7.6865237234004707E-2"/>
    <n v="8.2713074277221868E-2"/>
    <n v="8.8884140927762811E-2"/>
  </r>
  <r>
    <s v="Lost Opportunity"/>
    <x v="0"/>
    <s v="Under $100"/>
    <s v="Under $55"/>
    <s v="Lighting Controls Interior"/>
    <s v="Under $100"/>
    <n v="86.149393432353662"/>
    <s v="Lighting"/>
    <s v="Com-InteriorLightingControls-7P_V10"/>
    <s v="Rural"/>
    <s v="SC-New"/>
    <s v="M_Input"/>
    <s v="No"/>
    <s v="Commercial"/>
    <s v="Large Off"/>
    <s v="Lighting Controls Interior-New-Large Off-Integrated"/>
    <n v="2.8731595167804541E-3"/>
    <n v="2.4526499982995718E-3"/>
    <n v="3.5506430722353978E-3"/>
    <n v="3.3034703645639183E-3"/>
    <n v="3.2871073538066477E-3"/>
    <n v="3.8820046580297896E-3"/>
    <n v="3.9966894267347676E-3"/>
    <n v="4.3924798670043029E-3"/>
    <n v="4.8476791988346993E-3"/>
    <n v="4.5896222780473315E-3"/>
    <n v="5.1532098596127878E-3"/>
    <n v="4.9058038340921905E-3"/>
    <n v="5.0483007721142757E-3"/>
    <n v="4.5562126898059377E-3"/>
    <n v="4.5512733078296886E-3"/>
    <n v="4.8884364573471189E-3"/>
    <n v="5.2123477705896711E-3"/>
    <n v="5.5362590838322241E-3"/>
    <n v="5.8601703970747763E-3"/>
    <n v="6.1840817103173303E-3"/>
    <n v="8.9071601616952864E-2"/>
    <n v="50.741681291444941"/>
    <n v="86.149393432353662"/>
    <s v="C-LOff-Lgt-LPD Int-All-All-C"/>
    <s v="C-LOff-HVAC-ER-All-All-C"/>
    <n v="8.9071601616952864E-2"/>
    <n v="2.8731595167804541E-3"/>
    <n v="5.3258095150800263E-3"/>
    <n v="8.8764525873154237E-3"/>
    <n v="1.2179922951879342E-2"/>
    <n v="1.546703030568599E-2"/>
    <n v="1.9349034963715778E-2"/>
    <n v="2.3345724390450545E-2"/>
    <n v="2.7738204257454848E-2"/>
    <n v="3.2585883456289544E-2"/>
    <n v="3.7175505734336874E-2"/>
    <n v="4.2328715593949663E-2"/>
    <n v="4.7234519428041855E-2"/>
    <n v="5.2282820200156128E-2"/>
    <n v="5.6839032889962067E-2"/>
    <n v="6.1390306197791754E-2"/>
    <n v="6.6278742655138875E-2"/>
    <n v="7.1491090425728543E-2"/>
    <n v="7.7027349509560764E-2"/>
    <n v="8.2887519906635537E-2"/>
    <n v="8.9071601616952864E-2"/>
  </r>
  <r>
    <s v="Lost Opportunity"/>
    <x v="0"/>
    <s v="Over $160"/>
    <s v="Under $85"/>
    <s v="Lighting Controls Interior"/>
    <s v="Over $160"/>
    <n v="135.2927531468136"/>
    <s v="Lighting"/>
    <s v="Com-InteriorLightingControls-7P_V10"/>
    <s v="Rural"/>
    <s v="SC-New"/>
    <s v="M_Input"/>
    <s v="No"/>
    <s v="Commercial"/>
    <s v="Medium Off"/>
    <s v="Lighting Controls Interior-New-Medium Off-Integrated"/>
    <n v="1.948837671659229E-3"/>
    <n v="1.6636099333033967E-3"/>
    <n v="2.4083685355354221E-3"/>
    <n v="2.2407135615241064E-3"/>
    <n v="2.2296146818415511E-3"/>
    <n v="2.6331280511715316E-3"/>
    <n v="2.7109176748636521E-3"/>
    <n v="2.9793786898455782E-3"/>
    <n v="3.288136209504371E-3"/>
    <n v="3.1130985738542813E-3"/>
    <n v="3.495374846306023E-3"/>
    <n v="3.32756161494381E-3"/>
    <n v="3.4242159772552737E-3"/>
    <n v="3.0904371574660919E-3"/>
    <n v="3.0870868201061897E-3"/>
    <n v="3.3157814830503244E-3"/>
    <n v="3.5354875473453742E-3"/>
    <n v="3.7551936116404249E-3"/>
    <n v="3.9748996759354739E-3"/>
    <n v="4.1946057402305224E-3"/>
    <n v="6.0416448057382617E-2"/>
    <n v="76.447729325744618"/>
    <n v="135.2927531468136"/>
    <s v="C-LOff-Lgt-LPD Int-All-All-C"/>
    <s v="C-LOff-HVAC-ER-All-All-C"/>
    <n v="6.0416448057382617E-2"/>
    <n v="1.948837671659229E-3"/>
    <n v="3.6124476049626255E-3"/>
    <n v="6.0208161404980472E-3"/>
    <n v="8.261529702022154E-3"/>
    <n v="1.0491144383863706E-2"/>
    <n v="1.3124272435035236E-2"/>
    <n v="1.5835190109898888E-2"/>
    <n v="1.8814568799744465E-2"/>
    <n v="2.2102705009248838E-2"/>
    <n v="2.521580358310312E-2"/>
    <n v="2.8711178429409144E-2"/>
    <n v="3.2038740044352955E-2"/>
    <n v="3.5462956021608226E-2"/>
    <n v="3.8553393179074316E-2"/>
    <n v="4.1640479999180503E-2"/>
    <n v="4.4956261482230829E-2"/>
    <n v="4.8491749029576203E-2"/>
    <n v="5.2246942641216626E-2"/>
    <n v="5.6221842317152097E-2"/>
    <n v="6.0416448057382617E-2"/>
  </r>
  <r>
    <s v="Lost Opportunity"/>
    <x v="0"/>
    <s v="Over $160"/>
    <s v="Under $85"/>
    <s v="Lighting Controls Interior"/>
    <s v="Over $160"/>
    <n v="132.62729326023376"/>
    <s v="Lighting"/>
    <s v="Com-InteriorLightingControls-7P_V10"/>
    <s v="Rural"/>
    <s v="SC-New"/>
    <s v="M_Input"/>
    <s v="No"/>
    <s v="Commercial"/>
    <s v="Small Off"/>
    <s v="Lighting Controls Interior-New-Small Off-Integrated"/>
    <n v="1.9018238026258904E-3"/>
    <n v="1.6234769141893431E-3"/>
    <n v="2.3502689182300588E-3"/>
    <n v="2.1866584621924976E-3"/>
    <n v="2.1758273325044137E-3"/>
    <n v="2.5696063227351185E-3"/>
    <n v="2.6455193451927705E-3"/>
    <n v="2.9075039916282228E-3"/>
    <n v="3.2088130276070278E-3"/>
    <n v="3.0379980096731452E-3"/>
    <n v="3.4110522279389693E-3"/>
    <n v="3.2472873323596985E-3"/>
    <n v="3.341609999426713E-3"/>
    <n v="3.0158832785618663E-3"/>
    <n v="3.012613764927894E-3"/>
    <n v="3.2357913850271391E-3"/>
    <n v="3.4501972479340439E-3"/>
    <n v="3.6646031108409482E-3"/>
    <n v="3.8790089737478529E-3"/>
    <n v="4.093414836654756E-3"/>
    <n v="5.8958958283998365E-2"/>
    <n v="78.087440614799505"/>
    <n v="132.62729326023376"/>
    <s v="C-SOff-Lgt-LPD Int-All-All-C"/>
    <s v="C-SOff-HVAC-ER-All-All-C"/>
    <n v="5.8958958283998365E-2"/>
    <n v="1.9018238026258904E-3"/>
    <n v="3.5253007168152333E-3"/>
    <n v="5.8755696350452922E-3"/>
    <n v="8.0622280972377901E-3"/>
    <n v="1.0238055429742203E-2"/>
    <n v="1.2807661752477321E-2"/>
    <n v="1.5453181097670092E-2"/>
    <n v="1.8360685089298313E-2"/>
    <n v="2.1569498116905342E-2"/>
    <n v="2.4607496126578487E-2"/>
    <n v="2.8018548354517454E-2"/>
    <n v="3.1265835686877151E-2"/>
    <n v="3.4607445686303862E-2"/>
    <n v="3.7623328964865727E-2"/>
    <n v="4.0635942729793623E-2"/>
    <n v="4.387173411482076E-2"/>
    <n v="4.7321931362754803E-2"/>
    <n v="5.0986534473595753E-2"/>
    <n v="5.4865543447343609E-2"/>
    <n v="5.8958958283998365E-2"/>
  </r>
  <r>
    <s v="Lost Opportunity"/>
    <x v="0"/>
    <s v="Under $50"/>
    <s v="Under $25"/>
    <s v="Lighting Controls Interior"/>
    <s v="Under $50"/>
    <n v="45.13199062026974"/>
    <s v="Lighting"/>
    <s v="Com-InteriorLightingControls-7P_V10"/>
    <s v="Rural"/>
    <s v="SC-New"/>
    <s v="M_Input"/>
    <s v="No"/>
    <s v="Commercial"/>
    <s v="XLarge Ret"/>
    <s v="Lighting Controls Interior-New-Xlarge Ret-Integrated"/>
    <n v="1.4362272703775808E-3"/>
    <n v="1.2260241005332742E-3"/>
    <n v="1.7748859323467145E-3"/>
    <n v="1.6513299024160696E-3"/>
    <n v="1.6431504045017282E-3"/>
    <n v="1.9405260727892999E-3"/>
    <n v="1.9978543872629789E-3"/>
    <n v="2.1957010506138651E-3"/>
    <n v="2.4232448712803406E-3"/>
    <n v="2.2942480701003639E-3"/>
    <n v="2.5759727182317997E-3"/>
    <n v="2.4523000580007441E-3"/>
    <n v="2.5235310450508301E-3"/>
    <n v="2.2775473747703181E-3"/>
    <n v="2.2750782897607079E-3"/>
    <n v="2.443618500311199E-3"/>
    <n v="2.6055344185001283E-3"/>
    <n v="2.7674503366890576E-3"/>
    <n v="2.929366254877989E-3"/>
    <n v="3.0912821730669188E-3"/>
    <n v="4.4524873231481903E-2"/>
    <n v="22.210991706744696"/>
    <n v="45.13199062026974"/>
    <s v="C-Ret-Lgt-LPD Int-All-All-C"/>
    <s v="C-Ret-HVAC-ER-All-All-C"/>
    <n v="4.4524873231481903E-2"/>
    <n v="1.4362272703775808E-3"/>
    <n v="2.662251370910855E-3"/>
    <n v="4.4371373032575691E-3"/>
    <n v="6.0884672056736389E-3"/>
    <n v="7.7316176101753674E-3"/>
    <n v="9.6721436829646668E-3"/>
    <n v="1.1669998070227646E-2"/>
    <n v="1.3865699120841511E-2"/>
    <n v="1.628894399212185E-2"/>
    <n v="1.8583192062222215E-2"/>
    <n v="2.1159164780454015E-2"/>
    <n v="2.3611464838454759E-2"/>
    <n v="2.6134995883505589E-2"/>
    <n v="2.8412543258275906E-2"/>
    <n v="3.0687621548036614E-2"/>
    <n v="3.3131240048347811E-2"/>
    <n v="3.5736774466847941E-2"/>
    <n v="3.8504224803536997E-2"/>
    <n v="4.1433591058414987E-2"/>
    <n v="4.4524873231481903E-2"/>
  </r>
  <r>
    <s v="Lost Opportunity"/>
    <x v="0"/>
    <s v="Under $85"/>
    <s v="Under $45"/>
    <s v="Lighting Controls Interior"/>
    <s v="Under $85"/>
    <n v="82.240186439774433"/>
    <s v="Lighting"/>
    <s v="Com-InteriorLightingControls-7P_V10"/>
    <s v="Rural"/>
    <s v="SC-New"/>
    <s v="M_Input"/>
    <s v="No"/>
    <s v="Commercial"/>
    <s v="Large Ret"/>
    <s v="Lighting Controls Interior-New-Large Ret-Integrated"/>
    <n v="8.1383700670226123E-4"/>
    <n v="6.947255526352159E-4"/>
    <n v="1.0057376601958377E-3"/>
    <n v="9.3572473700970725E-4"/>
    <n v="9.3108983121434211E-4"/>
    <n v="1.099597510142912E-3"/>
    <n v="1.1320825525960325E-3"/>
    <n v="1.2441922023767281E-3"/>
    <n v="1.3731297220327336E-3"/>
    <n v="1.3000337902733545E-3"/>
    <n v="1.4596728314463152E-3"/>
    <n v="1.38959381979596E-3"/>
    <n v="1.4299568002802739E-3"/>
    <n v="1.2905703549399776E-3"/>
    <n v="1.2891712499410964E-3"/>
    <n v="1.384674422240088E-3"/>
    <n v="1.4764239446967142E-3"/>
    <n v="1.5681734671533405E-3"/>
    <n v="1.6599229896099672E-3"/>
    <n v="1.7516725120665937E-3"/>
    <n v="2.5229982957349455E-2"/>
    <n v="41.79011666807245"/>
    <n v="82.240186439774433"/>
    <s v="C-Ret-Lgt-LPD Int-All-All-C"/>
    <s v="C-Ret-HVAC-ER-All-All-C"/>
    <n v="2.5229982957349455E-2"/>
    <n v="8.1383700670226123E-4"/>
    <n v="1.5085625593374771E-3"/>
    <n v="2.5143002195333148E-3"/>
    <n v="3.4500249565430222E-3"/>
    <n v="4.3811147877573647E-3"/>
    <n v="5.4807122979002769E-3"/>
    <n v="6.6127948504963096E-3"/>
    <n v="7.8569870528730386E-3"/>
    <n v="9.2301167749057715E-3"/>
    <n v="1.0530150565179126E-2"/>
    <n v="1.1989823396625441E-2"/>
    <n v="1.3379417216421401E-2"/>
    <n v="1.4809374016701675E-2"/>
    <n v="1.6099944371641653E-2"/>
    <n v="1.7389115621582751E-2"/>
    <n v="1.877379004382284E-2"/>
    <n v="2.0250213988519554E-2"/>
    <n v="2.1818387455672893E-2"/>
    <n v="2.3478310445282861E-2"/>
    <n v="2.5229982957349455E-2"/>
  </r>
  <r>
    <s v="Lost Opportunity"/>
    <x v="0"/>
    <s v="Under $100"/>
    <s v="Under $45"/>
    <s v="Lighting Controls Interior"/>
    <s v="Under $100"/>
    <n v="89.83594807017451"/>
    <s v="Lighting"/>
    <s v="Com-InteriorLightingControls-7P_V10"/>
    <s v="Rural"/>
    <s v="SC-New"/>
    <s v="M_Input"/>
    <s v="No"/>
    <s v="Commercial"/>
    <s v="Medium Ret"/>
    <s v="Lighting Controls Interior-New-Medium Ret-Integrated"/>
    <n v="7.6424188503664383E-4"/>
    <n v="6.5238906753634876E-4"/>
    <n v="9.4444813758832828E-4"/>
    <n v="8.7870179286322404E-4"/>
    <n v="8.7434933762606205E-4"/>
    <n v="1.0325881804495781E-3"/>
    <n v="1.0630935886276444E-3"/>
    <n v="1.1683712908869398E-3"/>
    <n v="1.2894513748132599E-3"/>
    <n v="1.2208098996576149E-3"/>
    <n v="1.3707205583604327E-3"/>
    <n v="1.3049121525935444E-3"/>
    <n v="1.3428154182806441E-3"/>
    <n v="1.2119231648464166E-3"/>
    <n v="1.2106093211247584E-3"/>
    <n v="1.3002925424868744E-3"/>
    <n v="1.3864508609413167E-3"/>
    <n v="1.4726091793957597E-3"/>
    <n v="1.5587674978502029E-3"/>
    <n v="1.6449258163046456E-3"/>
    <n v="2.3692471067270241E-2"/>
    <n v="44.722101915264126"/>
    <n v="89.83594807017451"/>
    <s v="C-Ret-Lgt-LPD Int-All-All-C"/>
    <s v="C-Ret-HVAC-ER-All-All-C"/>
    <n v="2.3692471067270238E-2"/>
    <n v="7.6424188503664383E-4"/>
    <n v="1.4166309525729926E-3"/>
    <n v="2.361079090161321E-3"/>
    <n v="3.2397808830245452E-3"/>
    <n v="4.1141302206506077E-3"/>
    <n v="5.1467184011001858E-3"/>
    <n v="6.2098119897278301E-3"/>
    <n v="7.3781832806147701E-3"/>
    <n v="8.66763465542803E-3"/>
    <n v="9.8884445550856456E-3"/>
    <n v="1.1259165113446079E-2"/>
    <n v="1.2564077266039623E-2"/>
    <n v="1.3906892684320266E-2"/>
    <n v="1.5118815849166682E-2"/>
    <n v="1.6329425170291442E-2"/>
    <n v="1.7629717712778315E-2"/>
    <n v="1.9016168573719631E-2"/>
    <n v="2.0488777753115389E-2"/>
    <n v="2.204754525096559E-2"/>
    <n v="2.3692471067270238E-2"/>
  </r>
  <r>
    <s v="Lost Opportunity"/>
    <x v="0"/>
    <s v="Under $130"/>
    <s v="Under $65"/>
    <s v="Lighting Controls Interior"/>
    <s v="Under $130"/>
    <n v="125.98204837838698"/>
    <s v="Lighting"/>
    <s v="Com-InteriorLightingControls-7P_V10"/>
    <s v="Rural"/>
    <s v="SC-New"/>
    <s v="M_Input"/>
    <s v="No"/>
    <s v="Commercial"/>
    <s v="Small Ret"/>
    <s v="Lighting Controls Interior-New-Small Ret-Integrated"/>
    <n v="5.5071644390661939E-4"/>
    <n v="4.7011475601071838E-4"/>
    <n v="6.8057395174295481E-4"/>
    <n v="6.331968138553447E-4"/>
    <n v="6.3006041330284474E-4"/>
    <n v="7.4408809814177092E-4"/>
    <n v="7.6607044462221685E-4"/>
    <n v="8.419340722852298E-4"/>
    <n v="9.2918497354225885E-4"/>
    <n v="8.7972159049252085E-4"/>
    <n v="9.8774794508123373E-4"/>
    <n v="9.4032608570307756E-4"/>
    <n v="9.6763936452270961E-4"/>
    <n v="8.7331776588019973E-4"/>
    <n v="8.7237100366210159E-4"/>
    <n v="9.3699717204368221E-4"/>
    <n v="9.9908327813289454E-4"/>
    <n v="1.0611693842221066E-3"/>
    <n v="1.1232554903113198E-3"/>
    <n v="1.1853415964005322E-3"/>
    <n v="1.7072910643862339E-2"/>
    <n v="63.376525684882679"/>
    <n v="125.98204837838698"/>
    <s v="C-Ret-Lgt-LPD Int-All-All-C"/>
    <s v="C-Ret-HVAC-ER-All-All-C"/>
    <n v="1.7072910643862339E-2"/>
    <n v="5.5071644390661939E-4"/>
    <n v="1.0208311999173377E-3"/>
    <n v="1.7014051516602924E-3"/>
    <n v="2.334601965515637E-3"/>
    <n v="2.9646623788184816E-3"/>
    <n v="3.7087504769602528E-3"/>
    <n v="4.4748209215824692E-3"/>
    <n v="5.316754993867699E-3"/>
    <n v="6.2459399674099575E-3"/>
    <n v="7.1256615579024787E-3"/>
    <n v="8.1134095029837122E-3"/>
    <n v="9.0537355886867905E-3"/>
    <n v="1.00213749532095E-2"/>
    <n v="1.08946927190897E-2"/>
    <n v="1.1767063722751802E-2"/>
    <n v="1.2704060894795484E-2"/>
    <n v="1.3703144172928379E-2"/>
    <n v="1.4764313557150485E-2"/>
    <n v="1.5887569047461806E-2"/>
    <n v="1.7072910643862339E-2"/>
  </r>
  <r>
    <s v="Lost Opportunity"/>
    <x v="0"/>
    <s v="Over $160"/>
    <s v="Under $85"/>
    <s v="Lighting Controls Interior"/>
    <s v="Over $160"/>
    <n v="155.5929269505188"/>
    <s v="Lighting"/>
    <s v="Com-InteriorLightingControls-7P_V10"/>
    <s v="Rural"/>
    <s v="SC-New"/>
    <s v="M_Input"/>
    <s v="No"/>
    <s v="Commercial"/>
    <s v="School K-12"/>
    <s v="Lighting Controls Interior-New-School K-12-Integrated"/>
    <n v="1.6816496222636927E-3"/>
    <n v="1.4355269587702072E-3"/>
    <n v="2.0781782377014149E-3"/>
    <n v="1.9335089674913837E-3"/>
    <n v="1.9239317579078736E-3"/>
    <n v="2.2721229464199378E-3"/>
    <n v="2.3392475167216369E-3"/>
    <n v="2.5709021953037258E-3"/>
    <n v="2.8373286780508603E-3"/>
    <n v="2.6862889182219692E-3"/>
    <n v="3.016154642041604E-3"/>
    <n v="2.8713488117587519E-3"/>
    <n v="2.95475174173846E-3"/>
    <n v="2.666734409981828E-3"/>
    <n v="2.6638434080078471E-3"/>
    <n v="2.861183750483008E-3"/>
    <n v="3.0507678422746292E-3"/>
    <n v="3.2403519340662499E-3"/>
    <n v="3.429936025857872E-3"/>
    <n v="3.6195201176494936E-3"/>
    <n v="5.2133278482712445E-2"/>
    <n v="77.326378633686247"/>
    <n v="155.5929269505188"/>
    <s v="C-K12-Lgt-LPD Int-All-All-C"/>
    <s v="C-Sch-HVAC-ER-All-All-C"/>
    <n v="5.2133278482712445E-2"/>
    <n v="1.6816496222636927E-3"/>
    <n v="3.1171765810339E-3"/>
    <n v="5.1953548187353149E-3"/>
    <n v="7.1288637862266984E-3"/>
    <n v="9.0527955441345714E-3"/>
    <n v="1.132491849055451E-2"/>
    <n v="1.3664166007276147E-2"/>
    <n v="1.6235068202579871E-2"/>
    <n v="1.9072396880630733E-2"/>
    <n v="2.1758685798852703E-2"/>
    <n v="2.4774840440894307E-2"/>
    <n v="2.764618925265306E-2"/>
    <n v="3.0600940994391521E-2"/>
    <n v="3.3267675404373351E-2"/>
    <n v="3.59315188123812E-2"/>
    <n v="3.8792702562864205E-2"/>
    <n v="4.1843470405138833E-2"/>
    <n v="4.5083822339205083E-2"/>
    <n v="4.8513758365062956E-2"/>
    <n v="5.2133278482712445E-2"/>
  </r>
  <r>
    <s v="Lost Opportunity"/>
    <x v="0"/>
    <s v="Over $160"/>
    <s v="Under $85"/>
    <s v="Lighting Controls Interior"/>
    <s v="Over $160"/>
    <n v="152.258044896092"/>
    <s v="Lighting"/>
    <s v="Com-InteriorLightingControls-7P_V10"/>
    <s v="Rural"/>
    <s v="SC-New"/>
    <s v="M_Input"/>
    <s v="No"/>
    <s v="Commercial"/>
    <s v="University"/>
    <s v="Lighting Controls Interior-New-University-Integrated"/>
    <n v="1.8254489403408405E-3"/>
    <n v="1.5582801143738348E-3"/>
    <n v="2.25588506168414E-3"/>
    <n v="2.0988449966738718E-3"/>
    <n v="2.0884488315903835E-3"/>
    <n v="2.4664141506975626E-3"/>
    <n v="2.5392786012381737E-3"/>
    <n v="2.7907422723526341E-3"/>
    <n v="3.0799511147717893E-3"/>
    <n v="2.915995814048777E-3"/>
    <n v="3.2740686420798331E-3"/>
    <n v="3.116880339626447E-3"/>
    <n v="3.2074151265030588E-3"/>
    <n v="2.8947691828449477E-3"/>
    <n v="2.8916309687841472E-3"/>
    <n v="3.1058460551425431E-3"/>
    <n v="3.3116416470926882E-3"/>
    <n v="3.5174372390428337E-3"/>
    <n v="3.7232328309929801E-3"/>
    <n v="3.9290284229431269E-3"/>
    <n v="5.6591240352824618E-2"/>
    <n v="75.827821568935775"/>
    <n v="152.258044896092"/>
    <s v="C-Unv-Lgt-LPD Int-All-All-C"/>
    <s v="C-Unv-HVAC-ER-All-All-C"/>
    <n v="5.6591240352824618E-2"/>
    <n v="1.8254489403408405E-3"/>
    <n v="3.3837290547146753E-3"/>
    <n v="5.6396141163988153E-3"/>
    <n v="7.7384591130726871E-3"/>
    <n v="9.826907944663071E-3"/>
    <n v="1.2293322095360633E-2"/>
    <n v="1.4832600696598808E-2"/>
    <n v="1.762334296895144E-2"/>
    <n v="2.070329408372323E-2"/>
    <n v="2.3619289897772008E-2"/>
    <n v="2.6893358539851839E-2"/>
    <n v="3.0010238879478287E-2"/>
    <n v="3.3217654005981347E-2"/>
    <n v="3.6112423188826293E-2"/>
    <n v="3.9004054157610442E-2"/>
    <n v="4.2109900212752988E-2"/>
    <n v="4.5421541859845677E-2"/>
    <n v="4.8938979098888509E-2"/>
    <n v="5.2662211929881492E-2"/>
    <n v="5.6591240352824618E-2"/>
  </r>
  <r>
    <s v="Lost Opportunity"/>
    <x v="0"/>
    <s v="Over $160"/>
    <s v="Under $130"/>
    <s v="Lighting Controls Interior"/>
    <s v="Over $160"/>
    <n v="232.10348949844965"/>
    <s v="Lighting"/>
    <s v="Com-InteriorLightingControls-7P_V10"/>
    <s v="Rural"/>
    <s v="SC-New"/>
    <s v="M_Input"/>
    <s v="No"/>
    <s v="Commercial"/>
    <s v="Warehouse"/>
    <s v="Lighting Controls Interior-New-Warehouse-Integrated"/>
    <n v="8.5476884843615553E-4"/>
    <n v="7.2966669703485867E-4"/>
    <n v="1.0563211239532355E-3"/>
    <n v="9.8278690858257531E-4"/>
    <n v="9.779188907157448E-4"/>
    <n v="1.1549016446139315E-3"/>
    <n v="1.1890205186641156E-3"/>
    <n v="1.3067687108112495E-3"/>
    <n v="1.4421911286774088E-3"/>
    <n v="1.3654188451602133E-3"/>
    <n v="1.5330869141532766E-3"/>
    <n v="1.4594832864064343E-3"/>
    <n v="1.5018763185048751E-3"/>
    <n v="1.3554794473993042E-3"/>
    <n v="1.3540099745701184E-3"/>
    <n v="1.4543164682976444E-3"/>
    <n v="1.5506805227814792E-3"/>
    <n v="1.6470445772653135E-3"/>
    <n v="1.7434086317491483E-3"/>
    <n v="1.8397726862329831E-3"/>
    <n v="2.6498922144010065E-2"/>
    <n v="127.43465238804708"/>
    <n v="232.10348949844965"/>
    <s v="C-War-Lgt-LPD Int-All-All-C"/>
    <s v="C-War-HVAC-ER-All-All-C"/>
    <n v="2.6498922144010065E-2"/>
    <n v="8.5476884843615553E-4"/>
    <n v="1.5844355454710142E-3"/>
    <n v="2.6407566694242497E-3"/>
    <n v="3.623543578006825E-3"/>
    <n v="4.60146246872257E-3"/>
    <n v="5.7563641133365016E-3"/>
    <n v="6.9453846320006174E-3"/>
    <n v="8.2521533428118674E-3"/>
    <n v="9.6943444714892753E-3"/>
    <n v="1.1059763316649488E-2"/>
    <n v="1.2592850230802765E-2"/>
    <n v="1.4052333517209199E-2"/>
    <n v="1.5554209835714074E-2"/>
    <n v="1.6909689283113379E-2"/>
    <n v="1.8263699257683497E-2"/>
    <n v="1.9718015725981142E-2"/>
    <n v="2.1268696248762622E-2"/>
    <n v="2.2915740826027934E-2"/>
    <n v="2.4659149457777082E-2"/>
    <n v="2.6498922144010065E-2"/>
  </r>
  <r>
    <s v="Lost Opportunity"/>
    <x v="0"/>
    <s v="Under $5"/>
    <s v="Under $5"/>
    <s v="Lighting Controls Interior"/>
    <s v="Under $5"/>
    <n v="0"/>
    <s v="Lighting"/>
    <s v="Com-InteriorLightingControls-7P_V10"/>
    <s v="Rural"/>
    <s v="SC-New"/>
    <s v="M_Input"/>
    <s v="No"/>
    <s v="Commercial"/>
    <s v="Supermarket"/>
    <s v="Lighting Controls Interior-New-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MiniMart"/>
    <s v="Lighting Controls Interior-New-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Restaurant"/>
    <s v="Lighting Controls Interior-New-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Lodging"/>
    <s v="Lighting Controls Interior-New-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Hospital"/>
    <s v="Lighting Controls Interior-New-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Residential Care"/>
    <s v="Lighting Controls Interior-New-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Rural"/>
    <s v="SC-New"/>
    <s v="M_Input"/>
    <s v="No"/>
    <s v="Commercial"/>
    <s v="Assembly"/>
    <s v="Lighting Controls Interior-New-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r>
  <r>
    <s v="Lost Opportunity"/>
    <x v="0"/>
    <s v="Under $100"/>
    <s v="Under $60"/>
    <s v="Lighting Controls Interior"/>
    <s v="Under $100"/>
    <n v="97.409438331186337"/>
    <s v="Lighting"/>
    <s v="Com-InteriorLightingControls-7P_V10"/>
    <s v="Rural"/>
    <s v="SC-New"/>
    <s v="M_Input"/>
    <s v="No"/>
    <s v="Commercial"/>
    <s v="Other"/>
    <s v="Lighting Controls Interior-New-Other-Integrated"/>
    <n v="1.1468450584090585E-3"/>
    <n v="9.789952538760431E-4"/>
    <n v="1.4172681460201289E-3"/>
    <n v="1.3186071434857951E-3"/>
    <n v="1.3120757142636894E-3"/>
    <n v="1.5495338260129758E-3"/>
    <n v="1.5953111869621069E-3"/>
    <n v="1.7532941697855934E-3"/>
    <n v="1.9349906962930299E-3"/>
    <n v="1.8319851713074627E-3"/>
    <n v="2.0569457518544586E-3"/>
    <n v="1.9581916185974001E-3"/>
    <n v="2.0150704338022631E-3"/>
    <n v="1.8186494616281559E-3"/>
    <n v="1.8166778670202087E-3"/>
    <n v="1.9512592884983271E-3"/>
    <n v="2.080551131427839E-3"/>
    <n v="2.2098429743573505E-3"/>
    <n v="2.3391348172868628E-3"/>
    <n v="2.4684266602163743E-3"/>
    <n v="3.5553656371105122E-2"/>
    <n v="57.919661453483599"/>
    <n v="97.409438331186337"/>
    <s v="C-Oth-Lgt-LPD Int-All-All-C"/>
    <s v="C-All-HVAC-ER-All-All-C"/>
    <n v="3.5553656371105122E-2"/>
    <n v="1.1468450584090585E-3"/>
    <n v="2.1258403122851018E-3"/>
    <n v="3.5431084583052307E-3"/>
    <n v="4.8617156017910258E-3"/>
    <n v="6.173791316054715E-3"/>
    <n v="7.7233251420676906E-3"/>
    <n v="9.3186363290297981E-3"/>
    <n v="1.1071930498815392E-2"/>
    <n v="1.3006921195108422E-2"/>
    <n v="1.4838906366415884E-2"/>
    <n v="1.6895852118270344E-2"/>
    <n v="1.8854043736867745E-2"/>
    <n v="2.0869114170670007E-2"/>
    <n v="2.2687763632298161E-2"/>
    <n v="2.450444149931837E-2"/>
    <n v="2.6455700787816696E-2"/>
    <n v="2.8536251919244533E-2"/>
    <n v="3.0746094893601885E-2"/>
    <n v="3.3085229710888744E-2"/>
    <n v="3.5553656371105122E-2"/>
  </r>
  <r>
    <s v="Lost Opportunity"/>
    <x v="0"/>
    <s v="Under $40"/>
    <s v="Under $40"/>
    <s v="LPD Package"/>
    <s v="Under $40"/>
    <n v="39.007817675367662"/>
    <s v="Lighting"/>
    <s v="Com-LightingInterior-7P_v41"/>
    <s v="Rural"/>
    <s v="SC-New"/>
    <s v="M_Input(per KSF Btype)"/>
    <s v="No"/>
    <s v="Commercial"/>
    <s v="All Btype"/>
    <s v="New_LF_FIX_REPL_from LF2018 to LED_FIX_KIT"/>
    <n v="0.12992114392765383"/>
    <n v="0.12702485195236982"/>
    <n v="0.15426664546760149"/>
    <n v="0.16547654970339631"/>
    <n v="0.18629676751285079"/>
    <n v="0.20655980496093215"/>
    <n v="0.22736132691423824"/>
    <n v="0.25804100399405733"/>
    <n v="0.28336337037730097"/>
    <n v="0.27519428830228965"/>
    <n v="0.29116623795671492"/>
    <n v="0.28354473303815703"/>
    <n v="0.2810650467325494"/>
    <n v="0.26617984624366375"/>
    <n v="0.2607557725481382"/>
    <n v="0.26280754336904943"/>
    <n v="0.26410007769243093"/>
    <n v="0.26539261201581249"/>
    <n v="0.26668514633919421"/>
    <n v="0.26797768066257577"/>
    <n v="4.7231804497109753"/>
    <n v="38.153938217232238"/>
    <n v="39.007817675367662"/>
    <s v="C-LOff-Lgt-LPD Int-All-All-C"/>
    <s v="C-LOff-HVAC-ER-All-All-C"/>
    <n v="4.7231804497109753"/>
    <n v="0.12992114392765383"/>
    <n v="0.25694599588002365"/>
    <n v="0.41121264134762514"/>
    <n v="0.57668919105102145"/>
    <n v="0.7629859585638723"/>
    <n v="0.96954576352480448"/>
    <n v="1.1969070904390426"/>
    <n v="1.4549480944330999"/>
    <n v="1.7383114648104008"/>
    <n v="2.0135057531126903"/>
    <n v="2.3046719910694051"/>
    <n v="2.588216724107562"/>
    <n v="2.8692817708401113"/>
    <n v="3.135461617083775"/>
    <n v="3.3962173896319134"/>
    <n v="3.6590249330009628"/>
    <n v="3.9231250106933935"/>
    <n v="4.188517622709206"/>
    <n v="4.4552027690484"/>
    <n v="4.7231804497109753"/>
  </r>
  <r>
    <s v="Lost Opportunity"/>
    <x v="0"/>
    <s v="Under $5"/>
    <s v="Under $15"/>
    <s v="LPD Package"/>
    <s v="Under $5"/>
    <n v="-13.556160933953038"/>
    <s v="Lighting"/>
    <s v="Com-LightingInterior-7P_v41"/>
    <s v="Rural"/>
    <s v="SC-New"/>
    <s v="M_Input(per KSF Btype)"/>
    <s v="No"/>
    <s v="Commercial"/>
    <s v="All Btype"/>
    <s v="New_CAN_FIX_REPL_from CFL to LED_FIX_KIT"/>
    <n v="2.7010129479657956E-2"/>
    <n v="2.6408000996961733E-2"/>
    <n v="3.2071469989462628E-2"/>
    <n v="3.440196798008982E-2"/>
    <n v="3.8730414927425766E-2"/>
    <n v="4.2943026120478393E-2"/>
    <n v="4.7267586267867562E-2"/>
    <n v="5.3645778648789395E-2"/>
    <n v="5.8910205777937888E-2"/>
    <n v="5.7211883565666768E-2"/>
    <n v="6.0532393339263198E-2"/>
    <n v="5.8947910410181763E-2"/>
    <n v="5.843239271876819E-2"/>
    <n v="5.5337814112230127E-2"/>
    <n v="5.4210169077754965E-2"/>
    <n v="5.4636724708809571E-2"/>
    <n v="5.4905437855692553E-2"/>
    <n v="5.5174151002575549E-2"/>
    <n v="5.5442864149458565E-2"/>
    <n v="5.5711577296341554E-2"/>
    <n v="0.98193189842541373"/>
    <n v="13.176418438445568"/>
    <n v="-13.556160933953038"/>
    <s v="C-LOff-Lgt-LPD Int-All-All-C"/>
    <s v="C-LOff-HVAC-ER-All-All-C"/>
    <n v="0.98193189842541395"/>
    <n v="2.7010129479657956E-2"/>
    <n v="5.3418130476619689E-2"/>
    <n v="8.5489600466082311E-2"/>
    <n v="0.11989156844617213"/>
    <n v="0.1586219833735979"/>
    <n v="0.2015650094940763"/>
    <n v="0.24883259576194386"/>
    <n v="0.30247837441073328"/>
    <n v="0.36138858018867115"/>
    <n v="0.4186004637543379"/>
    <n v="0.47913285709360109"/>
    <n v="0.53808076750378286"/>
    <n v="0.59651316022255108"/>
    <n v="0.65185097433478123"/>
    <n v="0.70606114341253623"/>
    <n v="0.76069786812134577"/>
    <n v="0.81560330597703834"/>
    <n v="0.87077745697961384"/>
    <n v="0.92622032112907238"/>
    <n v="0.98193189842541395"/>
  </r>
  <r>
    <s v="Lost Opportunity"/>
    <x v="0"/>
    <s v="Under $5"/>
    <s v="Under $5"/>
    <s v="LPD Package"/>
    <s v="Under $5"/>
    <n v="-57.278756880165922"/>
    <s v="Lighting"/>
    <s v="Com-LightingInterior-7P_v41"/>
    <s v="Rural"/>
    <s v="SC-New"/>
    <s v="M_Input(per KSF Btype)"/>
    <s v="No"/>
    <s v="Commercial"/>
    <s v="All Btype"/>
    <s v="New_CAN_FIX_REPL_from INC_HAL to LED_FIX_KIT"/>
    <n v="2.0815618325224237E-2"/>
    <n v="2.035158216841905E-2"/>
    <n v="2.4716189492253831E-2"/>
    <n v="2.6512210378311869E-2"/>
    <n v="2.9847970011177869E-2"/>
    <n v="3.3094459696212199E-2"/>
    <n v="3.6427223928990997E-2"/>
    <n v="4.1342639766079506E-2"/>
    <n v="4.5399721606573469E-2"/>
    <n v="4.4090893117228018E-2"/>
    <n v="4.6649876188538907E-2"/>
    <n v="4.5428779047207823E-2"/>
    <n v="4.5031490336968696E-2"/>
    <n v="4.2646623311447258E-2"/>
    <n v="4.1777592725657314E-2"/>
    <n v="4.2106321961005666E-2"/>
    <n v="4.2313408354601026E-2"/>
    <n v="4.2520494748196393E-2"/>
    <n v="4.2727581141791773E-2"/>
    <n v="4.2934667535387147E-2"/>
    <n v="0.75673534384127294"/>
    <n v="-1.9981082622477904"/>
    <n v="-57.278756880165922"/>
    <s v="C-LOff-Lgt-LPD Int-All-All-C"/>
    <s v="C-LOff-HVAC-ER-All-All-C"/>
    <n v="0.75673534384127294"/>
    <n v="2.0815618325224237E-2"/>
    <n v="4.1167200493643287E-2"/>
    <n v="6.5883389985897114E-2"/>
    <n v="9.2395600364208991E-2"/>
    <n v="0.12224357037538686"/>
    <n v="0.15533803007159905"/>
    <n v="0.19176525400059005"/>
    <n v="0.23310789376666957"/>
    <n v="0.27850761537324303"/>
    <n v="0.32259850849047106"/>
    <n v="0.36924838467900994"/>
    <n v="0.41467716372621777"/>
    <n v="0.45970865406318645"/>
    <n v="0.5023552773746337"/>
    <n v="0.54413287010029099"/>
    <n v="0.5862391920612966"/>
    <n v="0.62855260041589767"/>
    <n v="0.67107309516409408"/>
    <n v="0.71380067630588584"/>
    <n v="0.75673534384127294"/>
  </r>
  <r>
    <s v="Lost Opportunity"/>
    <x v="0"/>
    <s v="Under $85"/>
    <s v="Over $160"/>
    <s v="LPD Package"/>
    <s v="Under $85"/>
    <n v="77.42218308946039"/>
    <s v="Lighting"/>
    <s v="Com-LightingInterior-7P_v41"/>
    <s v="Rural"/>
    <s v="SC-New"/>
    <s v="M_Input(per KSF Btype)"/>
    <s v="No"/>
    <s v="Commercial"/>
    <s v="All Btype"/>
    <s v="New_DISP_FIX_REPL_from CFL to LED_FIX_KIT"/>
    <n v="6.3765977241789099E-3"/>
    <n v="6.2344461985701311E-3"/>
    <n v="7.5714876783504158E-3"/>
    <n v="8.1216756437368434E-3"/>
    <n v="9.1435428278389547E-3"/>
    <n v="1.013806330826466E-2"/>
    <n v="1.1159012889964553E-2"/>
    <n v="1.2664787493940141E-2"/>
    <n v="1.3907622485757404E-2"/>
    <n v="1.3506679663108348E-2"/>
    <n v="1.4290591309343709E-2"/>
    <n v="1.3916523860048794E-2"/>
    <n v="1.3794819558693354E-2"/>
    <n v="1.3064246130135574E-2"/>
    <n v="1.2798029755055573E-2"/>
    <n v="1.2898731740518728E-2"/>
    <n v="1.2962170001418642E-2"/>
    <n v="1.3025608262318562E-2"/>
    <n v="1.3089046523218476E-2"/>
    <n v="1.3152484784118396E-2"/>
    <n v="0.23181616783858017"/>
    <n v="167.48658584427886"/>
    <n v="77.42218308946039"/>
    <s v="C-LOff-Lgt-LPD Int-All-All-C"/>
    <s v="C-LOff-HVAC-ER-All-All-C"/>
    <n v="0.23181616783858011"/>
    <n v="6.3765977241789099E-3"/>
    <n v="1.2611043922749041E-2"/>
    <n v="2.0182531601099458E-2"/>
    <n v="2.8304207244836302E-2"/>
    <n v="3.7447750072675257E-2"/>
    <n v="4.7585813380939916E-2"/>
    <n v="5.8744826270904466E-2"/>
    <n v="7.1409613764844601E-2"/>
    <n v="8.5317236250602002E-2"/>
    <n v="9.8823915913710356E-2"/>
    <n v="0.11311450722305406"/>
    <n v="0.12703103108310285"/>
    <n v="0.1408258506417962"/>
    <n v="0.15389009677193177"/>
    <n v="0.16668812652698733"/>
    <n v="0.17958685826750606"/>
    <n v="0.1925490282689247"/>
    <n v="0.20557463653124325"/>
    <n v="0.21866368305446171"/>
    <n v="0.23181616783858011"/>
  </r>
  <r>
    <s v="Lost Opportunity"/>
    <x v="0"/>
    <s v="Under $5"/>
    <s v="Under $25"/>
    <s v="LPD Package"/>
    <s v="Under $5"/>
    <n v="-25.729993801323602"/>
    <s v="Lighting"/>
    <s v="Com-LightingInterior-7P_v41"/>
    <s v="Rural"/>
    <s v="SC-New"/>
    <s v="M_Input(per KSF Btype)"/>
    <s v="No"/>
    <s v="Commercial"/>
    <s v="All Btype"/>
    <s v="New_DISP_FIX_REPL_from INC_HAL to LED_FIX_KIT"/>
    <n v="3.7109719319148591E-3"/>
    <n v="3.6282443796321119E-3"/>
    <n v="4.4063589193742998E-3"/>
    <n v="4.7265503733662124E-3"/>
    <n v="5.3212437509912083E-3"/>
    <n v="5.9000222388641433E-3"/>
    <n v="6.494181601814448E-3"/>
    <n v="7.370493317379532E-3"/>
    <n v="8.093782753240783E-3"/>
    <n v="7.8604471053745923E-3"/>
    <n v="8.3166581197921894E-3"/>
    <n v="8.0989630628007809E-3"/>
    <n v="8.0281351282408177E-3"/>
    <n v="7.6029652171296638E-3"/>
    <n v="7.4480359682620465E-3"/>
    <n v="7.5066412398671328E-3"/>
    <n v="7.5435602389622766E-3"/>
    <n v="7.5804792380574273E-3"/>
    <n v="7.6173982371525745E-3"/>
    <n v="7.6543172362477235E-3"/>
    <n v="0.13490945005846483"/>
    <n v="20.877537904176673"/>
    <n v="-25.729993801323602"/>
    <s v="C-LOff-Lgt-LPD Int-All-All-C"/>
    <s v="C-LOff-HVAC-ER-All-All-C"/>
    <n v="0.13490945005846483"/>
    <n v="3.7109719319148591E-3"/>
    <n v="7.3392163115469713E-3"/>
    <n v="1.1745575230921271E-2"/>
    <n v="1.6472125604287485E-2"/>
    <n v="2.1793369355278695E-2"/>
    <n v="2.7693391594142837E-2"/>
    <n v="3.4187573195957284E-2"/>
    <n v="4.1558066513336815E-2"/>
    <n v="4.9651849266577598E-2"/>
    <n v="5.7512296371952189E-2"/>
    <n v="6.5828954491744376E-2"/>
    <n v="7.3927917554545156E-2"/>
    <n v="8.1956052682785968E-2"/>
    <n v="8.9559017899915633E-2"/>
    <n v="9.7007053868177678E-2"/>
    <n v="0.10451369510804481"/>
    <n v="0.11205725534700708"/>
    <n v="0.11963773458506451"/>
    <n v="0.12725513282221709"/>
    <n v="0.13490945005846483"/>
  </r>
  <r>
    <s v="Lost Opportunity"/>
    <x v="0"/>
    <s v="Under $40"/>
    <s v="Under $35"/>
    <s v="LPD Package"/>
    <s v="Under $40"/>
    <n v="39.356392835244023"/>
    <s v="Lighting"/>
    <s v="Com-LightingInterior-7P_v41"/>
    <s v="Rural"/>
    <s v="SC-New"/>
    <s v="M_Input(per KSF Btype)"/>
    <s v="No"/>
    <s v="Commercial"/>
    <s v="All Btype"/>
    <s v="New_HIGHBAY_FIX_REPL_from HID to LED_FIX_KIT"/>
    <n v="6.858571300393225E-3"/>
    <n v="6.7056752865596063E-3"/>
    <n v="8.1437767189088111E-3"/>
    <n v="8.7355505068196643E-3"/>
    <n v="9.8346552715943402E-3"/>
    <n v="1.0904346338797321E-2"/>
    <n v="1.2002464144417083E-2"/>
    <n v="1.3622052352801011E-2"/>
    <n v="1.4958826722882504E-2"/>
    <n v="1.4527578735246034E-2"/>
    <n v="1.5370742151142107E-2"/>
    <n v="1.4968400905368174E-2"/>
    <n v="1.4837497614221901E-2"/>
    <n v="1.4051703972114504E-2"/>
    <n v="1.3765365697568026E-2"/>
    <n v="1.3873679217922512E-2"/>
    <n v="1.3941912444225183E-2"/>
    <n v="1.4010145670527861E-2"/>
    <n v="1.4078378896830538E-2"/>
    <n v="1.4146612123133217E-2"/>
    <n v="0.24933793607147359"/>
    <n v="31.394226256402625"/>
    <n v="39.356392835244023"/>
    <s v="C-LOff-Lgt-LPD Int-All-All-C"/>
    <s v="C-LOff-HVAC-ER-All-All-C"/>
    <n v="0.24933793607147361"/>
    <n v="6.858571300393225E-3"/>
    <n v="1.3564246586952832E-2"/>
    <n v="2.1708023305861641E-2"/>
    <n v="3.0443573812681306E-2"/>
    <n v="4.0278229084275648E-2"/>
    <n v="5.1182575423072967E-2"/>
    <n v="6.3185039567490053E-2"/>
    <n v="7.680709192029106E-2"/>
    <n v="9.1765918643173558E-2"/>
    <n v="0.10629349737841959"/>
    <n v="0.12166423952956169"/>
    <n v="0.13663264043492987"/>
    <n v="0.15147013804915177"/>
    <n v="0.16552184202126627"/>
    <n v="0.1792872077188343"/>
    <n v="0.19316088693675681"/>
    <n v="0.207102799380982"/>
    <n v="0.22111294505150986"/>
    <n v="0.23519132394834039"/>
    <n v="0.24933793607147361"/>
  </r>
  <r>
    <s v="Lost Opportunity"/>
    <x v="0"/>
    <s v="Under $20"/>
    <s v="Under $25"/>
    <s v="LPD Package"/>
    <s v="Under $20"/>
    <n v="17.339103139582363"/>
    <s v="Lighting"/>
    <s v="Com-LightingInterior-7P_v41"/>
    <s v="Rural"/>
    <s v="SC-New"/>
    <s v="M_Input(per KSF Btype)"/>
    <s v="No"/>
    <s v="Commercial"/>
    <s v="All Btype"/>
    <s v="New_HIGHBAY_FIX_REPL_from HID to LF2018"/>
    <n v="1.1061443361858572E-3"/>
    <n v="1.0814854017926615E-3"/>
    <n v="1.3134211336793646E-3"/>
    <n v="1.4088618887770495E-3"/>
    <n v="1.5861245368099849E-3"/>
    <n v="1.7586433696151994E-3"/>
    <n v="1.9357468417452481E-3"/>
    <n v="2.1969526009613942E-3"/>
    <n v="2.4125463935256389E-3"/>
    <n v="2.3429950980556505E-3"/>
    <n v="2.4789797508533973E-3"/>
    <n v="2.4140905092410393E-3"/>
    <n v="2.3929785417848978E-3"/>
    <n v="2.2662464355548261E-3"/>
    <n v="2.2200660509308938E-3"/>
    <n v="2.2375347600577635E-3"/>
    <n v="2.2485393546750215E-3"/>
    <n v="2.2595439492922808E-3"/>
    <n v="2.2705485439095401E-3"/>
    <n v="2.2815531385267985E-3"/>
    <n v="4.02130026359745E-2"/>
    <n v="20.047186533021463"/>
    <n v="17.339103139582363"/>
    <s v="C-LOff-Lgt-LPD Int-All-All-C"/>
    <s v="C-LOff-HVAC-ER-All-All-C"/>
    <n v="4.02130026359745E-2"/>
    <n v="1.1061443361858572E-3"/>
    <n v="2.1876297379785185E-3"/>
    <n v="3.5010508716578834E-3"/>
    <n v="4.9099127604349327E-3"/>
    <n v="6.4960372972449176E-3"/>
    <n v="8.2546806668601161E-3"/>
    <n v="1.0190427508605365E-2"/>
    <n v="1.2387380109566758E-2"/>
    <n v="1.4799926503092397E-2"/>
    <n v="1.7142921601148046E-2"/>
    <n v="1.9621901352001443E-2"/>
    <n v="2.2035991861242481E-2"/>
    <n v="2.442897040302738E-2"/>
    <n v="2.6695216838582204E-2"/>
    <n v="2.8915282889513099E-2"/>
    <n v="3.1152817649570862E-2"/>
    <n v="3.3401357004245881E-2"/>
    <n v="3.566090095353816E-2"/>
    <n v="3.79314494974477E-2"/>
    <n v="4.02130026359745E-2"/>
  </r>
  <r>
    <s v="Lost Opportunity"/>
    <x v="0"/>
    <s v="Under $60"/>
    <s v="Under $85"/>
    <s v="LPD Package"/>
    <s v="Under $60"/>
    <n v="57.611173977076099"/>
    <s v="Lighting"/>
    <s v="Com-LightingInterior-7P_v41"/>
    <s v="Rural"/>
    <s v="SC-New"/>
    <s v="M_Input(per KSF Btype)"/>
    <s v="No"/>
    <s v="Commercial"/>
    <s v="All Btype"/>
    <s v="New_HIGHBAY_FIX_REPL_from LF2018 to LED_FIX_KIT"/>
    <n v="7.03933679505412E-3"/>
    <n v="6.8824110318220031E-3"/>
    <n v="8.3584152729932488E-3"/>
    <n v="8.9657859362319032E-3"/>
    <n v="1.0093858864751882E-2"/>
    <n v="1.1191742864043534E-2"/>
    <n v="1.2318802820970727E-2"/>
    <n v="1.3981077129828479E-2"/>
    <n v="1.5353083718060705E-2"/>
    <n v="1.491046969624709E-2"/>
    <n v="1.5775855648773453E-2"/>
    <n v="1.5362910239081208E-2"/>
    <n v="1.5228556841908415E-2"/>
    <n v="1.4422052709205288E-2"/>
    <n v="1.4128167661785608E-2"/>
    <n v="1.4239335908908655E-2"/>
    <n v="1.4309367499967588E-2"/>
    <n v="1.4379399091026522E-2"/>
    <n v="1.444943068208546E-2"/>
    <n v="1.4519462273144393E-2"/>
    <n v="0.25590952268589029"/>
    <n v="74.259958354111049"/>
    <n v="57.611173977076099"/>
    <s v="C-LOff-Lgt-LPD Int-All-All-C"/>
    <s v="C-LOff-HVAC-ER-All-All-C"/>
    <n v="0.25590952268589029"/>
    <n v="7.03933679505412E-3"/>
    <n v="1.3921747826876123E-2"/>
    <n v="2.2280163099869372E-2"/>
    <n v="3.1245949036101277E-2"/>
    <n v="4.1339807900853162E-2"/>
    <n v="5.2531550764896698E-2"/>
    <n v="6.4850353585867423E-2"/>
    <n v="7.8831430715695899E-2"/>
    <n v="9.4184514433756611E-2"/>
    <n v="0.10909498413000371"/>
    <n v="0.12487083977877717"/>
    <n v="0.14023375001785837"/>
    <n v="0.15546230685976678"/>
    <n v="0.16988435956897208"/>
    <n v="0.18401252723075767"/>
    <n v="0.19825186313966633"/>
    <n v="0.21256123063963392"/>
    <n v="0.22694062973066045"/>
    <n v="0.24139006041274591"/>
    <n v="0.25590952268589029"/>
  </r>
  <r>
    <s v="Lost Opportunity"/>
    <x v="0"/>
    <s v="Under $50"/>
    <s v="Under $50"/>
    <s v="LPD Package"/>
    <s v="Under $50"/>
    <n v="45.901861257517446"/>
    <s v="Lighting"/>
    <s v="Com-LightingInterior-7P_v41"/>
    <s v="Rural"/>
    <s v="SC-NR"/>
    <s v="M_Input(per KSF Btype)"/>
    <s v="No"/>
    <s v="Commercial"/>
    <s v="All Btype"/>
    <s v="NR_LF_FIX_REPL_from LF2018 to LED_FIX_KIT"/>
    <n v="0.25241258291081031"/>
    <n v="0.27618455502720662"/>
    <n v="0.29619708549600066"/>
    <n v="0.31285494743658032"/>
    <n v="0.32657116781873974"/>
    <n v="0.33774289626503967"/>
    <n v="0.3467376983719343"/>
    <n v="0.35334616601054875"/>
    <n v="0.35810613734738672"/>
    <n v="0.36143463865576614"/>
    <n v="0.36365502036836667"/>
    <n v="0.36501799773273014"/>
    <n v="0.3657179653019893"/>
    <n v="0.36590564690303207"/>
    <n v="0.36569790423580023"/>
    <n v="0.3651853423457122"/>
    <n v="0.36360798640235137"/>
    <n v="0.36203063045899009"/>
    <n v="0.36045327451562897"/>
    <n v="0.35887591857226803"/>
    <n v="7.2548974880387229"/>
    <n v="45.658630716598317"/>
    <n v="45.901861257517446"/>
    <s v="C-LOff-Lgt-LPD Int-All-All-C"/>
    <s v="C-LOff-HVAC-ER-All-All-C"/>
    <n v="6.857735562176881"/>
    <n v="0.25241258291081031"/>
    <n v="0.52859713793801699"/>
    <n v="0.82479422343401765"/>
    <n v="1.137649170870598"/>
    <n v="1.4642203386893378"/>
    <n v="1.8019632349543775"/>
    <n v="2.1487009333263116"/>
    <n v="2.5020470993368602"/>
    <n v="2.8601532366842468"/>
    <n v="3.2215878753400129"/>
    <n v="3.5852428957083795"/>
    <n v="3.9502608934411096"/>
    <n v="4.3159788587430992"/>
    <n v="4.6818845056461313"/>
    <n v="5.0475824098819313"/>
    <n v="5.4127677522276434"/>
    <n v="5.7763757386299943"/>
    <n v="6.1384063690889841"/>
    <n v="6.4988596436046127"/>
    <n v="6.857735562176881"/>
  </r>
  <r>
    <s v="Lost Opportunity"/>
    <x v="0"/>
    <s v="Under $10"/>
    <s v="Under $20"/>
    <s v="LPD Package"/>
    <s v="Under $10"/>
    <n v="9.3430302221811701"/>
    <s v="Lighting"/>
    <s v="Com-LightingInterior-7P_v41"/>
    <s v="Rural"/>
    <s v="SC-NR"/>
    <s v="M_Input(per KSF Btype)"/>
    <s v="No"/>
    <s v="Commercial"/>
    <s v="All Btype"/>
    <s v="NR_LF_FIX_REPL_from LF2018 to LED_FIX_KIT_RDX"/>
    <n v="0.13474833232744318"/>
    <n v="0.14743879950574049"/>
    <n v="0.15812232041117413"/>
    <n v="0.16701497976574775"/>
    <n v="0.17433726854001513"/>
    <n v="0.18030120171638095"/>
    <n v="0.18510300109398051"/>
    <n v="0.18863087590621924"/>
    <n v="0.19117194653023009"/>
    <n v="0.19294883893108289"/>
    <n v="0.1941341710149789"/>
    <n v="0.19486178500604895"/>
    <n v="0.19523545679987667"/>
    <n v="0.19533564904250347"/>
    <n v="0.19522474736858564"/>
    <n v="0.19495112051881655"/>
    <n v="0.19410906232820024"/>
    <n v="0.19326700413758377"/>
    <n v="0.19242494594696732"/>
    <n v="0.19158288775635099"/>
    <n v="3.8729659450662322"/>
    <n v="16.962414627628256"/>
    <n v="9.3430302221811701"/>
    <s v="C-LOff-Lgt-LPD Int-All-All-C"/>
    <s v="C-LOff-HVAC-ER-All-All-C"/>
    <n v="3.660944394647927"/>
    <n v="0.13474833232744318"/>
    <n v="0.28218713183318367"/>
    <n v="0.4403094522443578"/>
    <n v="0.60732443201010555"/>
    <n v="0.78166170055012074"/>
    <n v="0.96196290226650172"/>
    <n v="1.1470659033604822"/>
    <n v="1.3356967792667014"/>
    <n v="1.5268687257969316"/>
    <n v="1.7198175647280145"/>
    <n v="1.9139517357429934"/>
    <n v="2.1088135207490422"/>
    <n v="2.304048977548919"/>
    <n v="2.4993846265914224"/>
    <n v="2.6946093739600081"/>
    <n v="2.8895604944788245"/>
    <n v="3.0836695568070249"/>
    <n v="3.2769365609446086"/>
    <n v="3.469361506891576"/>
    <n v="3.660944394647927"/>
  </r>
  <r>
    <s v="Lost Opportunity"/>
    <x v="0"/>
    <s v="Under $5"/>
    <s v="Under $30"/>
    <s v="LPD Package"/>
    <s v="Under $5"/>
    <n v="-1.9647160526875131"/>
    <s v="Lighting"/>
    <s v="Com-LightingInterior-7P_v41"/>
    <s v="Rural"/>
    <s v="SC-NR"/>
    <s v="M_Input(per KSF Btype)"/>
    <s v="No"/>
    <s v="Commercial"/>
    <s v="All Btype"/>
    <s v="NR_LF_FIX_REPL_from LF2018 to LF_FIX_KIT_RDX"/>
    <n v="3.9991197581944755E-2"/>
    <n v="4.3757529762599945E-2"/>
    <n v="4.6928231677943952E-2"/>
    <n v="4.9567433893920113E-2"/>
    <n v="5.1740574682128185E-2"/>
    <n v="5.3510576773448969E-2"/>
    <n v="5.4935675728972982E-2"/>
    <n v="5.5982693797573389E-2"/>
    <n v="5.6736843816644129E-2"/>
    <n v="5.7264197690766176E-2"/>
    <n v="5.7615985714770175E-2"/>
    <n v="5.7831930167496763E-2"/>
    <n v="5.7942830111708678E-2"/>
    <n v="5.7972565602321877E-2"/>
    <n v="5.793965171999612E-2"/>
    <n v="5.7858443550486104E-2"/>
    <n v="5.7608533849232042E-2"/>
    <n v="5.7358624147977967E-2"/>
    <n v="5.7108714446723885E-2"/>
    <n v="5.6858804745469831E-2"/>
    <n v="1.1494357196266596"/>
    <n v="26.166202952498313"/>
    <n v="-1.9647160526875131"/>
    <s v="C-LOff-Lgt-LPD Int-All-All-C"/>
    <s v="C-LOff-HVAC-ER-All-All-C"/>
    <n v="1.086511039462126"/>
    <n v="3.9991197581944755E-2"/>
    <n v="8.3748727344544693E-2"/>
    <n v="0.13067695902248866"/>
    <n v="0.18024439291640876"/>
    <n v="0.23198496759853693"/>
    <n v="0.28549554437198588"/>
    <n v="0.34043122010095883"/>
    <n v="0.3964139138985322"/>
    <n v="0.45315075771517632"/>
    <n v="0.51041495540594251"/>
    <n v="0.56803094112071273"/>
    <n v="0.6258628712882095"/>
    <n v="0.68380570139991814"/>
    <n v="0.74177826700224003"/>
    <n v="0.79971791872223619"/>
    <n v="0.85757636227272227"/>
    <n v="0.91518489612195431"/>
    <n v="0.97254352026993229"/>
    <n v="1.0296522347166561"/>
    <n v="1.086511039462126"/>
  </r>
  <r>
    <s v="Lost Opportunity"/>
    <x v="0"/>
    <s v="Under $30"/>
    <s v="Under $40"/>
    <s v="LPD Package"/>
    <s v="Under $30"/>
    <n v="28.339761854428396"/>
    <s v="Lighting"/>
    <s v="Com-LightingInterior-7P_v41"/>
    <s v="Rural"/>
    <s v="SC-NR"/>
    <s v="M_Input(per KSF Btype)"/>
    <s v="No"/>
    <s v="Commercial"/>
    <s v="All Btype"/>
    <s v="NR_LF_FIX_REPL_from LF2018 to TLED_PIN"/>
    <n v="3.0319177262723922E-2"/>
    <n v="3.3174607955480717E-2"/>
    <n v="3.5578463784543844E-2"/>
    <n v="3.7579365099249203E-2"/>
    <n v="3.9226923681097807E-2"/>
    <n v="4.0568844163778615E-2"/>
    <n v="4.1649277620689221E-2"/>
    <n v="4.2443070463579785E-2"/>
    <n v="4.301482648724074E-2"/>
    <n v="4.3414637859654083E-2"/>
    <n v="4.3681344637735063E-2"/>
    <n v="4.3845062119005886E-2"/>
    <n v="4.3929140498006607E-2"/>
    <n v="4.3951684349289082E-2"/>
    <n v="4.3926730812186454E-2"/>
    <n v="4.3865163141413151E-2"/>
    <n v="4.3675695033675931E-2"/>
    <n v="4.348622692593871E-2"/>
    <n v="4.329675881820149E-2"/>
    <n v="4.3107290710464256E-2"/>
    <n v="0.87144040295510949"/>
    <n v="39.146481954508566"/>
    <n v="28.339761854428396"/>
    <s v="C-LOff-Lgt-LPD Int-All-All-C"/>
    <s v="C-LOff-HVAC-ER-All-All-C"/>
    <n v="0.82373429142395471"/>
    <n v="3.0319177262723922E-2"/>
    <n v="6.3493785218204646E-2"/>
    <n v="9.9072249002748497E-2"/>
    <n v="0.13665161410199769"/>
    <n v="0.17587853778309551"/>
    <n v="0.21644738194687413"/>
    <n v="0.25809665956756334"/>
    <n v="0.30053973003114309"/>
    <n v="0.34355455651838385"/>
    <n v="0.38696919437803795"/>
    <n v="0.43065053901577299"/>
    <n v="0.4744956011347789"/>
    <n v="0.51842474163278551"/>
    <n v="0.5623764259820746"/>
    <n v="0.60630315679426106"/>
    <n v="0.65016831993567425"/>
    <n v="0.69384401496935022"/>
    <n v="0.73733024189528895"/>
    <n v="0.78062700071349045"/>
    <n v="0.82373429142395471"/>
  </r>
  <r>
    <s v="Lost Opportunity"/>
    <x v="0"/>
    <s v="Under $5"/>
    <s v="Under $15"/>
    <s v="LPD Package"/>
    <s v="Under $5"/>
    <n v="2.8327037000102444"/>
    <s v="Lighting"/>
    <s v="Com-LightingInterior-7P_v41"/>
    <s v="Rural"/>
    <s v="SC-NR"/>
    <s v="M_Input(per KSF Btype)"/>
    <s v="No"/>
    <s v="Commercial"/>
    <s v="All Btype"/>
    <s v="NR_LF_FIX_REPL_from LF2018 to TLED_PIN_RDX"/>
    <n v="5.0959408888192226E-2"/>
    <n v="5.5758716566075256E-2"/>
    <n v="5.9799033064112272E-2"/>
    <n v="6.3162077758809609E-2"/>
    <n v="6.5931236391055761E-2"/>
    <n v="6.8186689234640885E-2"/>
    <n v="7.0002643863953384E-2"/>
    <n v="7.1336823010796996E-2"/>
    <n v="7.2297810465751677E-2"/>
    <n v="7.296979938644084E-2"/>
    <n v="7.3418070777175146E-2"/>
    <n v="7.3693241372931456E-2"/>
    <n v="7.3834557361060885E-2"/>
    <n v="7.3872448274968736E-2"/>
    <n v="7.3830507245718519E-2"/>
    <n v="7.3727026465813292E-2"/>
    <n v="7.340857512098331E-2"/>
    <n v="7.3090123776153329E-2"/>
    <n v="7.2771672431323334E-2"/>
    <n v="7.2453221086493338E-2"/>
    <n v="1.4646864402378814"/>
    <n v="13.289294568386415"/>
    <n v="2.8327037000102444"/>
    <s v="C-LOff-Lgt-LPD Int-All-All-C"/>
    <s v="C-LOff-HVAC-ER-All-All-C"/>
    <n v="1.3845036825424506"/>
    <n v="5.0959408888192226E-2"/>
    <n v="0.10671812545426748"/>
    <n v="0.16651715851837975"/>
    <n v="0.22967923627718936"/>
    <n v="0.29561047266824514"/>
    <n v="0.36379716190288602"/>
    <n v="0.43379980576683941"/>
    <n v="0.50513662877763643"/>
    <n v="0.57743443924338811"/>
    <n v="0.65040423862982899"/>
    <n v="0.72382230940700409"/>
    <n v="0.79751555077993552"/>
    <n v="0.87135010814099645"/>
    <n v="0.9452225564159652"/>
    <n v="1.0190530636616837"/>
    <n v="1.0927800901274969"/>
    <n v="1.1661886652484803"/>
    <n v="1.2392787890246337"/>
    <n v="1.3120504614559572"/>
    <n v="1.3845036825424506"/>
  </r>
  <r>
    <s v="Lost Opportunity"/>
    <x v="0"/>
    <s v="Under $5"/>
    <s v="Under $15"/>
    <s v="LPD Package"/>
    <s v="Under $5"/>
    <n v="-14.29283648600353"/>
    <s v="Lighting"/>
    <s v="Com-LightingInterior-7P_v41"/>
    <s v="Rural"/>
    <s v="SC-NR"/>
    <s v="M_Input(per KSF Btype)"/>
    <s v="No"/>
    <s v="Commercial"/>
    <s v="All Btype"/>
    <s v="NR_CAN_FIX_REPL_from CFL to LED_FIX_KIT"/>
    <n v="5.7722631992135121E-2"/>
    <n v="6.3158893458889684E-2"/>
    <n v="6.7735432069446086E-2"/>
    <n v="7.1544812820134085E-2"/>
    <n v="7.4681488227960988E-2"/>
    <n v="7.7236279920139428E-2"/>
    <n v="7.9293244140666519E-2"/>
    <n v="8.0804492673274178E-2"/>
    <n v="8.1893020315600529E-2"/>
    <n v="8.2654194159999653E-2"/>
    <n v="8.3161959165216459E-2"/>
    <n v="8.3473649810387546E-2"/>
    <n v="8.3633720952407634E-2"/>
    <n v="8.3676640666883642E-2"/>
    <n v="8.3629133314471193E-2"/>
    <n v="8.3511918788105058E-2"/>
    <n v="8.3151203265965604E-2"/>
    <n v="8.2790487743826149E-2"/>
    <n v="8.2429772221686709E-2"/>
    <n v="8.2069056699547255E-2"/>
    <n v="1.659076473183182"/>
    <n v="14.272419358805138"/>
    <n v="-14.29283648600353"/>
    <s v="C-LOff-Lgt-LPD Int-All-All-C"/>
    <s v="C-LOff-HVAC-ER-All-All-C"/>
    <n v="1.5682520324067435"/>
    <n v="5.7722631992135121E-2"/>
    <n v="0.1208815254510248"/>
    <n v="0.18861695752047089"/>
    <n v="0.26016177034060495"/>
    <n v="0.33484325856856595"/>
    <n v="0.41207953848870538"/>
    <n v="0.4913727826293719"/>
    <n v="0.57217727530264606"/>
    <n v="0.65407029561824659"/>
    <n v="0.73672448977824623"/>
    <n v="0.81988644894346274"/>
    <n v="0.90336009875385026"/>
    <n v="0.98699381970625788"/>
    <n v="1.0706704603731416"/>
    <n v="1.1542995936876128"/>
    <n v="1.2378115124757179"/>
    <n v="1.3209627157416834"/>
    <n v="1.4037532034855096"/>
    <n v="1.4861829757071963"/>
    <n v="1.5682520324067435"/>
  </r>
  <r>
    <s v="Lost Opportunity"/>
    <x v="0"/>
    <s v="Under $5"/>
    <s v="Under $5"/>
    <s v="LPD Package"/>
    <s v="Under $5"/>
    <n v="-58.1207590668687"/>
    <s v="Lighting"/>
    <s v="Com-LightingInterior-7P_v41"/>
    <s v="Rural"/>
    <s v="SC-NR"/>
    <s v="M_Input(per KSF Btype)"/>
    <s v="No"/>
    <s v="Commercial"/>
    <s v="All Btype"/>
    <s v="NR_CAN_FIX_REPL_from INC_HAL to LED_FIX_KIT"/>
    <n v="6.7553407589922579E-2"/>
    <n v="7.3915521962654218E-2"/>
    <n v="7.9271493571018509E-2"/>
    <n v="8.3729652210622688E-2"/>
    <n v="8.7400536662514766E-2"/>
    <n v="9.0390436438959373E-2"/>
    <n v="9.2797723452588368E-2"/>
    <n v="9.4566353616695034E-2"/>
    <n v="9.5840269045655194E-2"/>
    <n v="9.6731078857731814E-2"/>
    <n v="9.7325321621332478E-2"/>
    <n v="9.7690096484649158E-2"/>
    <n v="9.7877429437549471E-2"/>
    <n v="9.7927658833985104E-2"/>
    <n v="9.7872060476282469E-2"/>
    <n v="9.7734883074597989E-2"/>
    <n v="9.7312733878518062E-2"/>
    <n v="9.6890584682438094E-2"/>
    <n v="9.6468435486358139E-2"/>
    <n v="9.6046286290278227E-2"/>
    <n v="1.9416347686825073"/>
    <n v="-1.7181205049764807"/>
    <n v="-58.1207590668687"/>
    <s v="C-LOff-Lgt-LPD Int-All-All-C"/>
    <s v="C-LOff-HVAC-ER-All-All-C"/>
    <n v="1.8353419636743515"/>
    <n v="6.7553407589922579E-2"/>
    <n v="0.14146892955257678"/>
    <n v="0.22074042312359529"/>
    <n v="0.30447007533421799"/>
    <n v="0.39187061199673279"/>
    <n v="0.48226104843569217"/>
    <n v="0.57505877188828058"/>
    <n v="0.66962512550497566"/>
    <n v="0.7654653945506309"/>
    <n v="0.8621964734083627"/>
    <n v="0.95952179502969515"/>
    <n v="1.0572118915143442"/>
    <n v="1.1550893209518938"/>
    <n v="1.2530169797858788"/>
    <n v="1.3508890402621612"/>
    <n v="1.448623923336759"/>
    <n v="1.5459366572152771"/>
    <n v="1.6428272418977152"/>
    <n v="1.7392956773840733"/>
    <n v="1.8353419636743515"/>
  </r>
  <r>
    <s v="Lost Opportunity"/>
    <x v="0"/>
    <s v="Under $85"/>
    <s v="Over $160"/>
    <s v="LPD Package"/>
    <s v="Under $85"/>
    <n v="78.014125215519513"/>
    <s v="Lighting"/>
    <s v="Com-LightingInterior-7P_v41"/>
    <s v="Rural"/>
    <s v="SC-NR"/>
    <s v="M_Input(per KSF Btype)"/>
    <s v="No"/>
    <s v="Commercial"/>
    <s v="All Btype"/>
    <s v="NR_DISP_FIX_REPL_from CFL to LED_FIX_KIT"/>
    <n v="3.2685452487947048E-3"/>
    <n v="3.5763736685172748E-3"/>
    <n v="3.8355202634524793E-3"/>
    <n v="4.0512265284614558E-3"/>
    <n v="4.2288408393033579E-3"/>
    <n v="4.373505972526455E-3"/>
    <n v="4.4899816147123579E-3"/>
    <n v="4.5755560946091822E-3"/>
    <n v="4.6371939952162154E-3"/>
    <n v="4.6802954801408196E-3"/>
    <n v="4.7090476842248574E-3"/>
    <n v="4.7266971735535224E-3"/>
    <n v="4.7357612053320836E-3"/>
    <n v="4.7381915350656499E-3"/>
    <n v="4.7355014302375873E-3"/>
    <n v="4.7288641552204686E-3"/>
    <n v="4.7084386312038909E-3"/>
    <n v="4.6880131071873133E-3"/>
    <n v="4.6675875831707365E-3"/>
    <n v="4.6471620591541597E-3"/>
    <n v="9.3945240136465574E-2"/>
    <n v="171.04177412094199"/>
    <n v="78.014125215519513"/>
    <s v="C-LOff-Lgt-LPD Int-All-All-C"/>
    <s v="C-LOff-HVAC-ER-All-All-C"/>
    <n v="8.8802304270084578E-2"/>
    <n v="3.2685452487947048E-3"/>
    <n v="6.84491891731198E-3"/>
    <n v="1.0680439180764459E-2"/>
    <n v="1.4731665709225916E-2"/>
    <n v="1.8960506548529273E-2"/>
    <n v="2.3334012521055728E-2"/>
    <n v="2.7823994135768085E-2"/>
    <n v="3.2399550230377265E-2"/>
    <n v="3.7036744225593478E-2"/>
    <n v="4.1717039705734295E-2"/>
    <n v="4.6426087389959153E-2"/>
    <n v="5.1152784563512674E-2"/>
    <n v="5.5888545768844757E-2"/>
    <n v="6.0626737303910404E-2"/>
    <n v="6.5362238734147995E-2"/>
    <n v="7.009110288936847E-2"/>
    <n v="7.479954152057236E-2"/>
    <n v="7.948755462775968E-2"/>
    <n v="8.4155142210930414E-2"/>
    <n v="8.8802304270084578E-2"/>
  </r>
  <r>
    <s v="Lost Opportunity"/>
    <x v="0"/>
    <s v="Under $5"/>
    <s v="Under $25"/>
    <s v="LPD Package"/>
    <s v="Under $5"/>
    <n v="-27.105249111943287"/>
    <s v="Lighting"/>
    <s v="Com-LightingInterior-7P_v41"/>
    <s v="Rural"/>
    <s v="SC-NR"/>
    <s v="M_Input(per KSF Btype)"/>
    <s v="No"/>
    <s v="Commercial"/>
    <s v="All Btype"/>
    <s v="NR_DISP_FIX_REPL_from INC_HAL to LED_FIX_KIT"/>
    <n v="7.8450570595104928E-3"/>
    <n v="8.5838969205015662E-3"/>
    <n v="9.2058922331851555E-3"/>
    <n v="9.723623464751658E-3"/>
    <n v="1.014992761448132E-2"/>
    <n v="1.04971482090487E-2"/>
    <n v="1.0776709294925815E-2"/>
    <n v="1.0982102406089286E-2"/>
    <n v="1.1130043710395512E-2"/>
    <n v="1.1233494506650466E-2"/>
    <n v="1.1302504621076489E-2"/>
    <n v="1.1344866357052357E-2"/>
    <n v="1.1366621554266848E-2"/>
    <n v="1.1372454753437115E-2"/>
    <n v="1.1365998050449754E-2"/>
    <n v="1.1350067476672884E-2"/>
    <n v="1.1301042791626982E-2"/>
    <n v="1.1252018106581076E-2"/>
    <n v="1.1202993421535168E-2"/>
    <n v="1.1153968736489266E-2"/>
    <n v="0.22548434035348389"/>
    <n v="22.269422830659085"/>
    <n v="-27.105249111943287"/>
    <s v="C-LOff-Lgt-LPD Int-All-All-C"/>
    <s v="C-LOff-HVAC-ER-All-All-C"/>
    <n v="0.21314043128872789"/>
    <n v="7.8450570595104928E-3"/>
    <n v="1.6428953980012061E-2"/>
    <n v="2.5634846213197216E-2"/>
    <n v="3.5358469677948874E-2"/>
    <n v="4.5508397292430197E-2"/>
    <n v="5.6005545501478897E-2"/>
    <n v="6.6782254796404705E-2"/>
    <n v="7.7764357202493986E-2"/>
    <n v="8.8894400912889499E-2"/>
    <n v="0.10012789541953997"/>
    <n v="0.11143040004061645"/>
    <n v="0.12277526639766881"/>
    <n v="0.13414188795193566"/>
    <n v="0.14551434270537278"/>
    <n v="0.15688034075582252"/>
    <n v="0.16823040823249541"/>
    <n v="0.17953145102412238"/>
    <n v="0.19078346913070346"/>
    <n v="0.20198646255223862"/>
    <n v="0.21314043128872789"/>
  </r>
  <r>
    <s v="Lost Opportunity"/>
    <x v="0"/>
    <s v="Under $45"/>
    <s v="Under $40"/>
    <s v="LPD Package"/>
    <s v="Under $45"/>
    <n v="43.937781461944752"/>
    <s v="Lighting"/>
    <s v="Com-LightingInterior-7P_v41"/>
    <s v="Rural"/>
    <s v="SC-NR"/>
    <s v="M_Input(per KSF Btype)"/>
    <s v="No"/>
    <s v="Commercial"/>
    <s v="All Btype"/>
    <s v="NR_HIGHBAY_FIX_REPL_from HID to LED_FIX_KIT"/>
    <n v="3.1792497748823374E-2"/>
    <n v="3.4786684335245135E-2"/>
    <n v="3.7307352372235238E-2"/>
    <n v="3.940548485096837E-2"/>
    <n v="4.1133104372124543E-2"/>
    <n v="4.2540233713235717E-2"/>
    <n v="4.3673169410960451E-2"/>
    <n v="4.4505535571557363E-2"/>
    <n v="4.5105075326135904E-2"/>
    <n v="4.5524315005605456E-2"/>
    <n v="4.5803982048291357E-2"/>
    <n v="4.5975655164934431E-2"/>
    <n v="4.6063819222024176E-2"/>
    <n v="4.6087458562067529E-2"/>
    <n v="4.606129244069538E-2"/>
    <n v="4.5996732970050795E-2"/>
    <n v="4.5798057909163997E-2"/>
    <n v="4.5599382848277178E-2"/>
    <n v="4.5400707787390381E-2"/>
    <n v="4.5202032726503569E-2"/>
    <n v="0.91378690157422049"/>
    <n v="35.4213624598693"/>
    <n v="43.937781461944752"/>
    <s v="C-LOff-Lgt-LPD Int-All-All-C"/>
    <s v="C-LOff-HVAC-ER-All-All-C"/>
    <n v="0.86376257438629023"/>
    <n v="3.1792497748823374E-2"/>
    <n v="6.6579182084068517E-2"/>
    <n v="0.10388653445630375"/>
    <n v="0.14329201930727212"/>
    <n v="0.18442512367939667"/>
    <n v="0.22696535739263241"/>
    <n v="0.27063852680359285"/>
    <n v="0.31514406237515019"/>
    <n v="0.36024913770128608"/>
    <n v="0.40577345270689152"/>
    <n v="0.45157743475518286"/>
    <n v="0.49755308992011726"/>
    <n v="0.54361690914214145"/>
    <n v="0.58970436770420898"/>
    <n v="0.63576566014490432"/>
    <n v="0.68176239311495512"/>
    <n v="0.72756045102411915"/>
    <n v="0.77315983387239628"/>
    <n v="0.81856054165978664"/>
    <n v="0.86376257438629023"/>
  </r>
  <r>
    <s v="Lost Opportunity"/>
    <x v="0"/>
    <s v="Under $5"/>
    <s v="Under $5"/>
    <s v="LPD Package"/>
    <s v="Under $5"/>
    <n v="0"/>
    <s v="Lighting"/>
    <s v="Com-LightingInterior-7P_v41"/>
    <s v="Rural"/>
    <s v="SC-NR"/>
    <s v="M_Input(per KSF Btype)"/>
    <s v="No"/>
    <s v="Commercial"/>
    <s v="All Btype"/>
    <s v="NR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r>
  <r>
    <s v="Lost Opportunity"/>
    <x v="0"/>
    <s v="Under $65"/>
    <s v="Under $85"/>
    <s v="LPD Package"/>
    <s v="Under $65"/>
    <n v="63.249250714607314"/>
    <s v="Lighting"/>
    <s v="Com-LightingInterior-7P_v41"/>
    <s v="Rural"/>
    <s v="SC-NR"/>
    <s v="M_Input(per KSF Btype)"/>
    <s v="No"/>
    <s v="Commercial"/>
    <s v="All Btype"/>
    <s v="NR_HIGHBAY_FIX_REPL_from LF2018 to LED_FIX_KIT"/>
    <n v="2.1314057262027057E-2"/>
    <n v="2.3321394491721395E-2"/>
    <n v="2.5011279423173719E-2"/>
    <n v="2.6417891641828093E-2"/>
    <n v="2.7576107699334339E-2"/>
    <n v="2.8519463442833033E-2"/>
    <n v="2.9278996604595799E-2"/>
    <n v="2.9837024481175364E-2"/>
    <n v="3.023896284917986E-2"/>
    <n v="3.0520025966816116E-2"/>
    <n v="3.0707517978585772E-2"/>
    <n v="3.0822609616474345E-2"/>
    <n v="3.0881715817443815E-2"/>
    <n v="3.0897563903721951E-2"/>
    <n v="3.0880021834091016E-2"/>
    <n v="3.0836740420186508E-2"/>
    <n v="3.0703546367371503E-2"/>
    <n v="3.0570352314556473E-2"/>
    <n v="3.0437158261741461E-2"/>
    <n v="3.0303964208926441E-2"/>
    <n v="0.61261328063360576"/>
    <n v="82.489564277363613"/>
    <n v="63.249250714607314"/>
    <s v="C-LOff-Lgt-LPD Int-All-All-C"/>
    <s v="C-LOff-HVAC-ER-All-All-C"/>
    <n v="0.57907639458578408"/>
    <n v="2.1314057262027057E-2"/>
    <n v="4.4635451753748452E-2"/>
    <n v="6.9646731176922175E-2"/>
    <n v="9.6064622818750264E-2"/>
    <n v="0.12364073051808461"/>
    <n v="0.15216019396091765"/>
    <n v="0.18143919056551344"/>
    <n v="0.21127621504668881"/>
    <n v="0.24151517789586868"/>
    <n v="0.27203520386268482"/>
    <n v="0.3027427218412706"/>
    <n v="0.33356533145774492"/>
    <n v="0.36444704727518873"/>
    <n v="0.39534461117891068"/>
    <n v="0.42622463301300167"/>
    <n v="0.4570613734331882"/>
    <n v="0.48776491980055969"/>
    <n v="0.51833527211511621"/>
    <n v="0.54877243037685763"/>
    <n v="0.57907639458578408"/>
  </r>
  <r>
    <s v="Discretionary"/>
    <x v="0"/>
    <s v="Over $160"/>
    <s v="Over $160"/>
    <s v="LPD Package"/>
    <s v="Over $160"/>
    <n v="182.49441410313392"/>
    <s v="Lighting"/>
    <s v="Com-LightingInterior-7P_v41"/>
    <s v="Rural"/>
    <s v="SC-Retro"/>
    <s v="M_Input(per KSF Btype)"/>
    <s v="No"/>
    <s v="Commercial"/>
    <s v="All Btype"/>
    <s v="Retro_LF_FIX_REPL_from LF2018 to LED_FIX_KIT"/>
    <n v="0"/>
    <n v="0"/>
    <n v="0"/>
    <n v="0"/>
    <n v="0"/>
    <n v="0"/>
    <n v="0"/>
    <n v="0"/>
    <n v="0"/>
    <n v="0"/>
    <n v="0"/>
    <n v="0"/>
    <n v="0"/>
    <n v="0"/>
    <n v="0"/>
    <n v="0"/>
    <n v="0"/>
    <n v="0"/>
    <n v="0"/>
    <n v="0"/>
    <n v="0"/>
    <n v="137.19135312572723"/>
    <n v="182.49441410313392"/>
    <s v="C-LOff-Lgt-LPD Int-All-All-C"/>
    <s v="C-LOff-HVAC-ER-All-All-C"/>
    <n v="0"/>
    <n v="0"/>
    <n v="0"/>
    <n v="0"/>
    <n v="0"/>
    <n v="0"/>
    <n v="0"/>
    <n v="0"/>
    <n v="0"/>
    <n v="0"/>
    <n v="0"/>
    <n v="0"/>
    <n v="0"/>
    <n v="0"/>
    <n v="0"/>
    <n v="0"/>
    <n v="0"/>
    <n v="0"/>
    <n v="0"/>
    <n v="0"/>
    <n v="0"/>
  </r>
  <r>
    <s v="Discretionary"/>
    <x v="0"/>
    <s v="Under $115"/>
    <s v="Under $100"/>
    <s v="LPD Package"/>
    <s v="Under $115"/>
    <n v="111.68991192268764"/>
    <s v="Lighting"/>
    <s v="Com-LightingInterior-7P_v41"/>
    <s v="Rural"/>
    <s v="SC-Retro"/>
    <s v="M_Input(per KSF Btype)"/>
    <s v="No"/>
    <s v="Commercial"/>
    <s v="All Btype"/>
    <s v="Retro_LF_FIX_REPL_from LF2018 to LED_FIX_KIT_RDX"/>
    <n v="0"/>
    <n v="0"/>
    <n v="0"/>
    <n v="0"/>
    <n v="0"/>
    <n v="0"/>
    <n v="0"/>
    <n v="0"/>
    <n v="0"/>
    <n v="0"/>
    <n v="0"/>
    <n v="0"/>
    <n v="0"/>
    <n v="0"/>
    <n v="0"/>
    <n v="0"/>
    <n v="0"/>
    <n v="0"/>
    <n v="0"/>
    <n v="0"/>
    <n v="0"/>
    <n v="85.546598149849146"/>
    <n v="111.68991192268764"/>
    <s v="C-LOff-Lgt-LPD Int-All-All-C"/>
    <s v="C-LOff-HVAC-ER-All-All-C"/>
    <n v="0"/>
    <n v="0"/>
    <n v="0"/>
    <n v="0"/>
    <n v="0"/>
    <n v="0"/>
    <n v="0"/>
    <n v="0"/>
    <n v="0"/>
    <n v="0"/>
    <n v="0"/>
    <n v="0"/>
    <n v="0"/>
    <n v="0"/>
    <n v="0"/>
    <n v="0"/>
    <n v="0"/>
    <n v="0"/>
    <n v="0"/>
    <n v="0"/>
    <n v="0"/>
  </r>
  <r>
    <s v="Discretionary"/>
    <x v="0"/>
    <s v="Under $85"/>
    <s v="Under $85"/>
    <s v="LPD Package"/>
    <s v="Under $85"/>
    <n v="83.802292272929989"/>
    <s v="Lighting"/>
    <s v="Com-LightingInterior-7P_v41"/>
    <s v="Rural"/>
    <s v="SC-Retro"/>
    <s v="M_Input(per KSF Btype)"/>
    <s v="No"/>
    <s v="Commercial"/>
    <s v="All Btype"/>
    <s v="Retro_LF_FIX_REPL_from LF2018 to LF_FIX_KIT_RDX"/>
    <n v="0"/>
    <n v="0"/>
    <n v="0"/>
    <n v="0"/>
    <n v="0"/>
    <n v="0"/>
    <n v="0"/>
    <n v="0"/>
    <n v="0"/>
    <n v="0"/>
    <n v="0"/>
    <n v="0"/>
    <n v="0"/>
    <n v="0"/>
    <n v="0"/>
    <n v="0"/>
    <n v="0"/>
    <n v="0"/>
    <n v="0"/>
    <n v="0"/>
    <n v="0"/>
    <n v="83.904302460721127"/>
    <n v="83.802292272929989"/>
    <s v="C-LOff-Lgt-LPD Int-All-All-C"/>
    <s v="C-LOff-HVAC-ER-All-All-C"/>
    <n v="0"/>
    <n v="0"/>
    <n v="0"/>
    <n v="0"/>
    <n v="0"/>
    <n v="0"/>
    <n v="0"/>
    <n v="0"/>
    <n v="0"/>
    <n v="0"/>
    <n v="0"/>
    <n v="0"/>
    <n v="0"/>
    <n v="0"/>
    <n v="0"/>
    <n v="0"/>
    <n v="0"/>
    <n v="0"/>
    <n v="0"/>
    <n v="0"/>
    <n v="0"/>
  </r>
  <r>
    <s v="Discretionary"/>
    <x v="0"/>
    <s v="Under $55"/>
    <s v="Under $60"/>
    <s v="LPD Package"/>
    <s v="Under $55"/>
    <n v="50.804514325251546"/>
    <s v="Lighting"/>
    <s v="Com-LightingInterior-7P_v41"/>
    <s v="Rural"/>
    <s v="SC-Retro"/>
    <s v="M_Input(per KSF Btype)"/>
    <s v="No"/>
    <s v="Commercial"/>
    <s v="All Btype"/>
    <s v="Retro_CAN_FIX_REPL_from CFL to LED_FIX_KIT"/>
    <n v="2.1046301586908071E-2"/>
    <n v="2.1040640720989819E-2"/>
    <n v="2.1035280808398549E-2"/>
    <n v="2.1021835679635004E-2"/>
    <n v="2.1005911598063701E-2"/>
    <n v="1.8888945355981051E-2"/>
    <n v="1.509689623761715E-2"/>
    <n v="1.2067282196657597E-2"/>
    <n v="9.6461146361357455E-3"/>
    <n v="7.7084197226603389E-3"/>
    <n v="6.1600903729800705E-3"/>
    <n v="4.9218066375025611E-3"/>
    <n v="3.9320177108552309E-3"/>
    <n v="3.1406471327804996E-3"/>
    <n v="2.5083260811165227E-3"/>
    <n v="2.0033000026503369E-3"/>
    <n v="1.364128043795901E-5"/>
    <n v="4.86381454227388E-6"/>
    <n v="1.6553867249798972E-6"/>
    <n v="5.3891562269209046E-7"/>
    <n v="0.31707429821449906"/>
    <n v="57.649880814976655"/>
    <n v="50.804514325251546"/>
    <s v="C-LOff-Lgt-LPD Int-All-All-C"/>
    <s v="C-LOff-HVAC-ER-All-All-C"/>
    <n v="0.19124451587826011"/>
    <n v="2.1046301586908071E-2"/>
    <n v="4.208694230789789E-2"/>
    <n v="6.3122223116296436E-2"/>
    <n v="8.414405879593144E-2"/>
    <n v="0.10514997039399514"/>
    <n v="0.12403891574997619"/>
    <n v="0.13913581198759334"/>
    <n v="0.15120309418425093"/>
    <n v="0.16084920882038667"/>
    <n v="0.16855762854304701"/>
    <n v="0.17471771891602708"/>
    <n v="0.17963952555352963"/>
    <n v="0.18357154326438485"/>
    <n v="0.18671219039716536"/>
    <n v="0.18922051647828189"/>
    <n v="0.19122381648093223"/>
    <n v="0.19123745776137019"/>
    <n v="0.19124232157591245"/>
    <n v="0.19124397696263742"/>
    <n v="0.19124451587826011"/>
  </r>
  <r>
    <s v="Discretionary"/>
    <x v="0"/>
    <s v="Under $5"/>
    <s v="Under $10"/>
    <s v="LPD Package"/>
    <s v="Under $5"/>
    <n v="-43.662208381135954"/>
    <s v="Lighting"/>
    <s v="Com-LightingInterior-7P_v41"/>
    <s v="Rural"/>
    <s v="SC-Retro"/>
    <s v="M_Input(per KSF Btype)"/>
    <s v="No"/>
    <s v="Commercial"/>
    <s v="All Btype"/>
    <s v="Retro_CAN_FIX_REPL_from INC_HAL to LED_FIX_KIT"/>
    <n v="2.4630709659160269E-2"/>
    <n v="2.4624084687819049E-2"/>
    <n v="2.461781192534394E-2"/>
    <n v="2.4602076948747817E-2"/>
    <n v="2.4583440827424939E-2"/>
    <n v="2.2105932812457752E-2"/>
    <n v="1.7668057565730502E-2"/>
    <n v="1.4122468165424239E-2"/>
    <n v="1.1288950125537971E-2"/>
    <n v="9.0212452451929586E-3"/>
    <n v="7.2092190081245872E-3"/>
    <n v="5.7600424372072799E-3"/>
    <n v="4.6016819729978618E-3"/>
    <n v="3.6755326036718217E-3"/>
    <n v="2.9355205796780925E-3"/>
    <n v="2.3444832110630425E-3"/>
    <n v="1.5964534978229026E-5"/>
    <n v="5.6921736739376062E-6"/>
    <n v="1.9373166172802181E-6"/>
    <n v="6.306986611638929E-7"/>
    <n v="0.37107540949434153"/>
    <n v="7.9198427123392658"/>
    <n v="-43.662208381135954"/>
    <s v="C-LOff-Lgt-LPD Int-All-All-C"/>
    <s v="C-LOff-HVAC-ER-All-All-C"/>
    <n v="0.22381548249951272"/>
    <n v="2.4630709659160269E-2"/>
    <n v="4.9254794346979318E-2"/>
    <n v="7.3872606272323255E-2"/>
    <n v="9.8474683221071072E-2"/>
    <n v="0.123058124048496"/>
    <n v="0.14516405686095377"/>
    <n v="0.16283211442668427"/>
    <n v="0.1769545825921085"/>
    <n v="0.18824353271764646"/>
    <n v="0.19726477796283942"/>
    <n v="0.20447399697096402"/>
    <n v="0.21023403940817131"/>
    <n v="0.21483572138116919"/>
    <n v="0.218511253984841"/>
    <n v="0.22144677456451908"/>
    <n v="0.22379125777558212"/>
    <n v="0.22380722231056036"/>
    <n v="0.22381291448423429"/>
    <n v="0.22381485180085156"/>
    <n v="0.22381548249951272"/>
  </r>
  <r>
    <s v="Discretionary"/>
    <x v="0"/>
    <s v="Over $160"/>
    <s v="Over $160"/>
    <s v="LPD Package"/>
    <s v="Over $160"/>
    <n v="342.64443902743614"/>
    <s v="Lighting"/>
    <s v="Com-LightingInterior-7P_v41"/>
    <s v="Rural"/>
    <s v="SC-Retro"/>
    <s v="M_Input(per KSF Btype)"/>
    <s v="No"/>
    <s v="Commercial"/>
    <s v="All Btype"/>
    <s v="Retro_DISP_FIX_REPL_from CFL to LED_FIX_KIT"/>
    <n v="0"/>
    <n v="0"/>
    <n v="0"/>
    <n v="0"/>
    <n v="0"/>
    <n v="0"/>
    <n v="0"/>
    <n v="0"/>
    <n v="0"/>
    <n v="0"/>
    <n v="0"/>
    <n v="0"/>
    <n v="0"/>
    <n v="0"/>
    <n v="0"/>
    <n v="0"/>
    <n v="0"/>
    <n v="0"/>
    <n v="0"/>
    <n v="0"/>
    <n v="0"/>
    <n v="345.31480438069707"/>
    <n v="342.64443902743614"/>
    <s v="C-LOff-Lgt-LPD Int-All-All-C"/>
    <s v="C-LOff-HVAC-ER-All-All-C"/>
    <n v="0"/>
    <n v="0"/>
    <n v="0"/>
    <n v="0"/>
    <n v="0"/>
    <n v="0"/>
    <n v="0"/>
    <n v="0"/>
    <n v="0"/>
    <n v="0"/>
    <n v="0"/>
    <n v="0"/>
    <n v="0"/>
    <n v="0"/>
    <n v="0"/>
    <n v="0"/>
    <n v="0"/>
    <n v="0"/>
    <n v="0"/>
    <n v="0"/>
    <n v="0"/>
  </r>
  <r>
    <s v="Discretionary"/>
    <x v="0"/>
    <s v="Under $5"/>
    <s v="Under $45"/>
    <s v="LPD Package"/>
    <s v="Under $5"/>
    <n v="4.2677042270481875"/>
    <s v="Lighting"/>
    <s v="Com-LightingInterior-7P_v41"/>
    <s v="Rural"/>
    <s v="SC-Retro"/>
    <s v="M_Input(per KSF Btype)"/>
    <s v="No"/>
    <s v="Commercial"/>
    <s v="All Btype"/>
    <s v="Retro_DISP_FIX_REPL_from INC_HAL to LED_FIX_KIT"/>
    <n v="0"/>
    <n v="0"/>
    <n v="0"/>
    <n v="0"/>
    <n v="0"/>
    <n v="0"/>
    <n v="0"/>
    <n v="0"/>
    <n v="0"/>
    <n v="0"/>
    <n v="0"/>
    <n v="0"/>
    <n v="0"/>
    <n v="0"/>
    <n v="0"/>
    <n v="0"/>
    <n v="0"/>
    <n v="0"/>
    <n v="0"/>
    <n v="0"/>
    <n v="0"/>
    <n v="43.006906960846017"/>
    <n v="4.2677042270481875"/>
    <s v="C-LOff-Lgt-LPD Int-All-All-C"/>
    <s v="C-LOff-HVAC-ER-All-All-C"/>
    <n v="0"/>
    <n v="0"/>
    <n v="0"/>
    <n v="0"/>
    <n v="0"/>
    <n v="0"/>
    <n v="0"/>
    <n v="0"/>
    <n v="0"/>
    <n v="0"/>
    <n v="0"/>
    <n v="0"/>
    <n v="0"/>
    <n v="0"/>
    <n v="0"/>
    <n v="0"/>
    <n v="0"/>
    <n v="0"/>
    <n v="0"/>
    <n v="0"/>
    <n v="0"/>
  </r>
  <r>
    <s v="Discretionary"/>
    <x v="0"/>
    <s v="Under $65"/>
    <s v="Under $50"/>
    <s v="LPD Package"/>
    <s v="Under $65"/>
    <n v="64.771701066560539"/>
    <s v="Lighting"/>
    <s v="Com-LightingInterior-7P_v41"/>
    <s v="Rural"/>
    <s v="SC-Retro"/>
    <s v="M_Input(per KSF Btype)"/>
    <s v="No"/>
    <s v="Commercial"/>
    <s v="All Btype"/>
    <s v="Retro_HIGHBAY_FIX_REPL_from HID to LED_FIX_KIT"/>
    <n v="3.9735233504795658E-2"/>
    <n v="3.9717957794122967E-2"/>
    <n v="3.9701263676079117E-2"/>
    <n v="3.9669960944993581E-2"/>
    <n v="3.963420407235406E-2"/>
    <n v="3.5634933440702739E-2"/>
    <n v="2.8477191094419815E-2"/>
    <n v="2.2759293822732927E-2"/>
    <n v="1.8190347481017909E-2"/>
    <n v="1.4534449177185219E-2"/>
    <n v="1.1613545953854503E-2"/>
    <n v="9.2779146415395402E-3"/>
    <n v="7.411248661059246E-3"/>
    <n v="5.9190056371683005E-3"/>
    <n v="4.7268191049331647E-3"/>
    <n v="3.774736513073384E-3"/>
    <n v="2.5701063653005711E-5"/>
    <n v="9.1627940131566003E-6"/>
    <n v="3.1182073292216311E-6"/>
    <n v="1.0150338915591754E-6"/>
    <n v="0.58790771621230309"/>
    <n v="49.549182684434207"/>
    <n v="64.771701066560539"/>
    <s v="C-LOff-Lgt-LPD Int-All-All-C"/>
    <s v="C-LOff-HVAC-ER-All-All-C"/>
    <n v="0.36081710261891903"/>
    <n v="3.9735233504795658E-2"/>
    <n v="7.9453191298918618E-2"/>
    <n v="0.11915445497499774"/>
    <n v="0.15882441591999133"/>
    <n v="0.19845861999234538"/>
    <n v="0.23409355343304811"/>
    <n v="0.26257074452746793"/>
    <n v="0.28533003835020088"/>
    <n v="0.30352038583121876"/>
    <n v="0.31805483500840398"/>
    <n v="0.32966838096225848"/>
    <n v="0.33894629560379802"/>
    <n v="0.34635754426485726"/>
    <n v="0.35227654990202556"/>
    <n v="0.35700336900695873"/>
    <n v="0.36077810552003209"/>
    <n v="0.3608038065836851"/>
    <n v="0.36081296937769824"/>
    <n v="0.36081608758502748"/>
    <n v="0.36081710261891903"/>
  </r>
  <r>
    <s v="Discretionary"/>
    <x v="0"/>
    <s v="Under $5"/>
    <s v="Under $5"/>
    <s v="LPD Package"/>
    <s v="Under $5"/>
    <n v="0"/>
    <s v="Lighting"/>
    <s v="Com-LightingInterior-7P_v41"/>
    <s v="Rural"/>
    <s v="SC-Retro"/>
    <s v="M_Input(per KSF Btype)"/>
    <s v="No"/>
    <s v="Commercial"/>
    <s v="All Btype"/>
    <s v="Retro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Over $160"/>
    <s v="Over $160"/>
    <s v="LPD Package"/>
    <s v="Over $160"/>
    <n v="250.06029885163949"/>
    <s v="Lighting"/>
    <s v="Com-LightingInterior-7P_v41"/>
    <s v="Rural"/>
    <s v="SC-Retro"/>
    <s v="M_Input(per KSF Btype)"/>
    <s v="No"/>
    <s v="Commercial"/>
    <s v="All Btype"/>
    <s v="Retro_HIGHBAY_FIX_REPL_from LF2018 to LED_FIX_KIT"/>
    <n v="2.6638958943468811E-2"/>
    <n v="2.6627377107734197E-2"/>
    <n v="2.6616185178407456E-2"/>
    <n v="2.6595199466366643E-2"/>
    <n v="2.6571227646443249E-2"/>
    <n v="2.3890070477767689E-2"/>
    <n v="1.909143743418569E-2"/>
    <n v="1.5258093139252684E-2"/>
    <n v="1.2195018802539172E-2"/>
    <n v="9.7440624037163914E-3"/>
    <n v="7.7858551860650396E-3"/>
    <n v="6.220021009494028E-3"/>
    <n v="4.9685866015602466E-3"/>
    <n v="3.9681696632198442E-3"/>
    <n v="3.1689140584595173E-3"/>
    <n v="2.5306269052637748E-3"/>
    <n v="1.7230289570923679E-5"/>
    <n v="6.142842812147602E-6"/>
    <n v="2.0904821664212283E-6"/>
    <n v="6.8049043074607467E-7"/>
    <n v="0.39414011529183263"/>
    <n v="209.1001761171683"/>
    <n v="250.06029885163949"/>
    <s v="C-LOff-Lgt-LPD Int-All-All-C"/>
    <s v="C-LOff-HVAC-ER-All-All-C"/>
    <n v="0.24189594812892468"/>
    <n v="2.6638958943468811E-2"/>
    <n v="5.3266336051203012E-2"/>
    <n v="7.9882521229610468E-2"/>
    <n v="0.10647772069597711"/>
    <n v="0.13304894834242037"/>
    <n v="0.15693901882018807"/>
    <n v="0.17603045625437375"/>
    <n v="0.19128854939362644"/>
    <n v="0.20348356819616562"/>
    <n v="0.21322763059988201"/>
    <n v="0.22101348578594704"/>
    <n v="0.22723350679544108"/>
    <n v="0.23220209339700132"/>
    <n v="0.23617026306022115"/>
    <n v="0.23933917711868066"/>
    <n v="0.24186980402394442"/>
    <n v="0.24188703431351535"/>
    <n v="0.24189317715632749"/>
    <n v="0.24189526763849392"/>
    <n v="0.24189594812892468"/>
  </r>
  <r>
    <s v="Discretionary"/>
    <x v="0"/>
    <s v="Under $5"/>
    <s v="Under $5"/>
    <s v="LPD Package"/>
    <s v="Under $5"/>
    <n v="0"/>
    <s v="Lighting"/>
    <s v="Com-LightingInterior-7P_v41"/>
    <s v="Rural"/>
    <s v="SC-Retro"/>
    <s v="M_Input(per KSF Btype)"/>
    <s v="No"/>
    <s v="Commercial"/>
    <s v="All Btype"/>
    <s v="Retro_LF_LAMP_REPL_from LF2018 to TLED_PIN"/>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60"/>
    <s v="Under $55"/>
    <s v="LPD Package"/>
    <s v="Under $60"/>
    <n v="59.023591755508157"/>
    <s v="Lighting"/>
    <s v="Com-LightingInterior-7P_v41"/>
    <s v="Rural"/>
    <s v="SC-Retro"/>
    <s v="M_Input(per KSF Btype)"/>
    <s v="No"/>
    <s v="Commercial"/>
    <s v="All Btype"/>
    <s v="Retro_LF_LAMP_REPL_from LF2018 to TLED_PIN_RDX"/>
    <n v="0.13636098896789292"/>
    <n v="0.13576764061681096"/>
    <n v="0.13517737404215946"/>
    <n v="0.13459016999006052"/>
    <n v="0.13400600934664603"/>
    <n v="0.12008238582324005"/>
    <n v="9.5649654617070493E-2"/>
    <n v="7.618844091249985E-2"/>
    <n v="6.068709431197921E-2"/>
    <n v="4.8339836166469939E-2"/>
    <n v="3.8504862071693069E-2"/>
    <n v="3.0670971534568013E-2"/>
    <n v="2.4430989218836952E-2"/>
    <n v="1.9460595456241351E-2"/>
    <n v="1.5501465073472689E-2"/>
    <n v="1.2347837675148606E-2"/>
    <n v="8.3857939738415767E-5"/>
    <n v="2.9819342266381297E-5"/>
    <n v="1.0121393297942975E-5"/>
    <n v="3.2860114344668182E-6"/>
    <n v="1.1480559534814667"/>
    <n v="53.410592141378878"/>
    <n v="59.023591755508157"/>
    <s v="C-LOff-Lgt-LPD Int-All-All-C"/>
    <s v="C-LOff-HVAC-ER-All-All-C"/>
    <n v="1.1480559534814667"/>
    <n v="0.13636098896789292"/>
    <n v="0.27212862958470385"/>
    <n v="0.40730600362686331"/>
    <n v="0.54189617361692388"/>
    <n v="0.67590218296356985"/>
    <n v="0.7959845687868099"/>
    <n v="0.89163422340388043"/>
    <n v="0.96782266431638031"/>
    <n v="1.0285097586283596"/>
    <n v="1.0768495947948296"/>
    <n v="1.1153544568665226"/>
    <n v="1.1460254284010907"/>
    <n v="1.1480559534814667"/>
    <n v="1.1480559534814667"/>
    <n v="1.1480559534814667"/>
    <n v="1.1480559534814667"/>
    <n v="1.1480559534814667"/>
    <n v="1.1480559534814667"/>
    <n v="1.1480559534814667"/>
    <n v="1.1480559534814667"/>
  </r>
  <r>
    <s v="Discretionary"/>
    <x v="0"/>
    <s v="Under $5"/>
    <s v="Under $25"/>
    <s v="LPD Package"/>
    <s v="Under $5"/>
    <n v="-2.5523149181001163"/>
    <s v="Lighting"/>
    <s v="Com-LightingInterior-7P_v41"/>
    <s v="Rural"/>
    <s v="SC-Retro"/>
    <s v="M_Input(per KSF Btype)"/>
    <s v="No"/>
    <s v="Commercial"/>
    <s v="All Btype"/>
    <s v="Retro_CAN_LAMP_REPL_from CFL to LED_CAN_LAMP"/>
    <n v="1.8997644169028854E-2"/>
    <n v="1.8914979611317342E-2"/>
    <n v="1.883274440288291E-2"/>
    <n v="1.8750935861299108E-2"/>
    <n v="1.8669551323645513E-2"/>
    <n v="1.6729729331715921E-2"/>
    <n v="1.3325791467627633E-2"/>
    <n v="1.0614479267157207E-2"/>
    <n v="8.4548508493344568E-3"/>
    <n v="6.7346461303238094E-3"/>
    <n v="5.3644497150706141E-3"/>
    <n v="4.2730417837416167E-3"/>
    <n v="3.4036951725696816E-3"/>
    <n v="2.7112260668785745E-3"/>
    <n v="2.159644923327762E-3"/>
    <n v="1.7202854583625458E-3"/>
    <n v="1.1682984348796368E-5"/>
    <n v="4.1543938484090916E-6"/>
    <n v="1.4100999840532716E-6"/>
    <n v="4.5780304499008454E-7"/>
    <n v="0.15994573415356678"/>
    <n v="23.553551287027439"/>
    <n v="-2.5523149181001163"/>
    <s v="C-LOff-Lgt-LPD Int-All-All-C"/>
    <s v="C-LOff-HVAC-ER-All-All-C"/>
    <n v="0.15994573415356678"/>
    <n v="1.8997644169028854E-2"/>
    <n v="3.7912623780346197E-2"/>
    <n v="5.6745368183229103E-2"/>
    <n v="7.5496304044528215E-2"/>
    <n v="9.4165855368173734E-2"/>
    <n v="0.11089558469988965"/>
    <n v="0.12422137616751729"/>
    <n v="0.1348358554346745"/>
    <n v="0.14329070628400895"/>
    <n v="0.15002535241433276"/>
    <n v="0.15538980212940337"/>
    <n v="0.15966284391314498"/>
    <n v="0.15994573415356678"/>
    <n v="0.15994573415356678"/>
    <n v="0.15994573415356678"/>
    <n v="0.15994573415356678"/>
    <n v="0.15994573415356678"/>
    <n v="0.15994573415356678"/>
    <n v="0.15994573415356678"/>
    <n v="0.15994573415356678"/>
  </r>
  <r>
    <s v="Discretionary"/>
    <x v="0"/>
    <s v="Under $5"/>
    <s v="Under $5"/>
    <s v="LPD Package"/>
    <s v="Under $5"/>
    <n v="-53.568545342147303"/>
    <s v="Lighting"/>
    <s v="Com-LightingInterior-7P_v41"/>
    <s v="Rural"/>
    <s v="SC-Retro"/>
    <s v="M_Input(per KSF Btype)"/>
    <s v="No"/>
    <s v="Commercial"/>
    <s v="All Btype"/>
    <s v="Retro_CAN_LAMP_REPL_from INC_HAL to LED_CAN_LAMP"/>
    <n v="2.3263473892165733E-2"/>
    <n v="2.3162247405185615E-2"/>
    <n v="2.3061546675799908E-2"/>
    <n v="2.2961368419256209E-2"/>
    <n v="2.2861709374688097E-2"/>
    <n v="2.0486309674430953E-2"/>
    <n v="1.6318033917331103E-2"/>
    <n v="1.2997909588863987E-2"/>
    <n v="1.0353346985849035E-2"/>
    <n v="8.2468785619839221E-3"/>
    <n v="6.5690111248546765E-3"/>
    <n v="5.2325327862632531E-3"/>
    <n v="4.1679785703667618E-3"/>
    <n v="3.3200188539910481E-3"/>
    <n v="2.6445828147518102E-3"/>
    <n v="2.1065672928505651E-3"/>
    <n v="1.430634235290547E-5"/>
    <n v="5.0872430271010431E-6"/>
    <n v="1.7267311605849231E-6"/>
    <n v="5.6060051920770503E-7"/>
    <n v="0.19586078029142237"/>
    <n v="1.7139763275333355"/>
    <n v="-53.568545342147303"/>
    <s v="C-LOff-Lgt-LPD Int-All-All-C"/>
    <s v="C-LOff-HVAC-ER-All-All-C"/>
    <n v="0.19586078029142237"/>
    <n v="2.3263473892165733E-2"/>
    <n v="4.6425721297351348E-2"/>
    <n v="6.9487267973151259E-2"/>
    <n v="9.2448636392407468E-2"/>
    <n v="0.11531034576709556"/>
    <n v="0.13579665544152653"/>
    <n v="0.15211468935885764"/>
    <n v="0.16511259894772162"/>
    <n v="0.17546594593357065"/>
    <n v="0.18371282449555457"/>
    <n v="0.19028183562040923"/>
    <n v="0.1955143684066725"/>
    <n v="0.19586078029142237"/>
    <n v="0.19586078029142237"/>
    <n v="0.19586078029142237"/>
    <n v="0.19586078029142237"/>
    <n v="0.19586078029142237"/>
    <n v="0.19586078029142237"/>
    <n v="0.19586078029142237"/>
    <n v="0.19586078029142237"/>
  </r>
  <r>
    <s v="Discretionary"/>
    <x v="0"/>
    <s v="Under $50"/>
    <s v="Over $160"/>
    <s v="LPD Package"/>
    <s v="Under $50"/>
    <n v="46.884843829271361"/>
    <s v="Lighting"/>
    <s v="Com-LightingInterior-7P_v41"/>
    <s v="Rural"/>
    <s v="SC-Retro"/>
    <s v="M_Input(per KSF Btype)"/>
    <s v="No"/>
    <s v="Commercial"/>
    <s v="All Btype"/>
    <s v="Retro_DISP_LAMP_REPL_from CFL to LED_PAR_MR"/>
    <n v="3.9589224416179625E-2"/>
    <n v="3.9416959597584879E-2"/>
    <n v="3.9245589500710984E-2"/>
    <n v="3.9075108535644713E-2"/>
    <n v="3.8905511153121491E-2"/>
    <n v="3.4863112659778879E-2"/>
    <n v="2.7769640500751112E-2"/>
    <n v="2.2119532191967245E-2"/>
    <n v="1.7619078697416163E-2"/>
    <n v="1.4034341029063204E-2"/>
    <n v="1.1178986286387412E-2"/>
    <n v="8.9045993603798987E-3"/>
    <n v="7.0929664137412167E-3"/>
    <n v="5.6499288148388754E-3"/>
    <n v="4.5004878904022771E-3"/>
    <n v="3.584905921231743E-3"/>
    <n v="2.4346191828839648E-5"/>
    <n v="8.6573487172684066E-6"/>
    <n v="2.9385098605513029E-6"/>
    <n v="9.5401657833289717E-7"/>
    <n v="0.33331119940330234"/>
    <n v="131.86313023437248"/>
    <n v="46.884843829271361"/>
    <s v="C-LOff-Lgt-LPD Int-All-All-C"/>
    <s v="C-LOff-HVAC-ER-All-All-C"/>
    <n v="0.33331119940330234"/>
    <n v="3.9589224416179625E-2"/>
    <n v="7.9006184013764497E-2"/>
    <n v="0.11825177351447548"/>
    <n v="0.15732688205012019"/>
    <n v="0.19623239320324168"/>
    <n v="0.23109550586302055"/>
    <n v="0.25886514636377167"/>
    <n v="0.28098467855573894"/>
    <n v="0.29860375725315513"/>
    <n v="0.31263809828221834"/>
    <n v="0.32381708456860575"/>
    <n v="0.33272168392898566"/>
    <n v="0.33331119940330234"/>
    <n v="0.33331119940330234"/>
    <n v="0.33331119940330234"/>
    <n v="0.33331119940330234"/>
    <n v="0.33331119940330234"/>
    <n v="0.33331119940330234"/>
    <n v="0.33331119940330234"/>
    <n v="0.33331119940330234"/>
  </r>
  <r>
    <s v="Discretionary"/>
    <x v="0"/>
    <s v="Under $5"/>
    <s v="Under $20"/>
    <s v="LPD Package"/>
    <s v="Under $5"/>
    <n v="-32.152645625129701"/>
    <s v="Lighting"/>
    <s v="Com-LightingInterior-7P_v41"/>
    <s v="Rural"/>
    <s v="SC-Retro"/>
    <s v="M_Input(per KSF Btype)"/>
    <s v="No"/>
    <s v="Commercial"/>
    <s v="All Btype"/>
    <s v="Retro_DISP_LAMP_REPL_from INC_HAL to LED_PAR_MR"/>
    <n v="6.5486306560454816E-2"/>
    <n v="6.5201355620232146E-2"/>
    <n v="6.4917884679220439E-2"/>
    <n v="6.4635884490894219E-2"/>
    <n v="6.4355345875966766E-2"/>
    <n v="5.7668633749664883E-2"/>
    <n v="4.5935004227124966E-2"/>
    <n v="3.6588907397362938E-2"/>
    <n v="2.9144506009070151E-2"/>
    <n v="2.3214831120247831E-2"/>
    <n v="1.8491661147226172E-2"/>
    <n v="1.4729496020981668E-2"/>
    <n v="1.1732792946644212E-2"/>
    <n v="9.3457999208005262E-3"/>
    <n v="7.4444582840084532E-3"/>
    <n v="5.9299532034334879E-3"/>
    <n v="4.0272124680256323E-5"/>
    <n v="1.4320507675015194E-5"/>
    <n v="4.8607205722458492E-6"/>
    <n v="1.5780814864090012E-6"/>
    <n v="0.55134496080799678"/>
    <n v="18.172514342805769"/>
    <n v="-32.152645625129701"/>
    <s v="C-LOff-Lgt-LPD Int-All-All-C"/>
    <s v="C-LOff-HVAC-ER-All-All-C"/>
    <n v="0.55134496080799678"/>
    <n v="6.5486306560454816E-2"/>
    <n v="0.13068766218068695"/>
    <n v="0.19560554685990739"/>
    <n v="0.26024143135080158"/>
    <n v="0.32459677722676833"/>
    <n v="0.38226541097643318"/>
    <n v="0.42820041520355817"/>
    <n v="0.4647893226009211"/>
    <n v="0.49393382860999124"/>
    <n v="0.51714865973023905"/>
    <n v="0.53564032087746527"/>
    <n v="0.55036981689844688"/>
    <n v="0.55134496080799678"/>
    <n v="0.55134496080799678"/>
    <n v="0.55134496080799678"/>
    <n v="0.55134496080799678"/>
    <n v="0.55134496080799678"/>
    <n v="0.55134496080799678"/>
    <n v="0.55134496080799678"/>
    <n v="0.55134496080799678"/>
  </r>
  <r>
    <s v="Discretionary"/>
    <x v="0"/>
    <s v="Under $5"/>
    <s v="Under $15"/>
    <s v="LPD Package"/>
    <s v="Under $5"/>
    <n v="0.37047327902808858"/>
    <s v="Lighting"/>
    <s v="Com-LightingInterior-7P_v41"/>
    <s v="Rural"/>
    <s v="SC-Retro"/>
    <s v="M_Input(per KSF Btype)"/>
    <s v="No"/>
    <s v="Commercial"/>
    <s v="All Btype"/>
    <s v="Retro_DISP_LAMP_REPL_from INC_HAL to HID_CMH"/>
    <n v="1.5817625677946933E-2"/>
    <n v="1.5748798352880733E-2"/>
    <n v="1.568032850825208E-2"/>
    <n v="1.5612213910646287E-2"/>
    <n v="1.5544452342889594E-2"/>
    <n v="1.3929337443526773E-2"/>
    <n v="1.109518524622877E-2"/>
    <n v="8.8377199994057933E-3"/>
    <n v="7.039592104565698E-3"/>
    <n v="5.6073327100505093E-3"/>
    <n v="4.4664936771206844E-3"/>
    <n v="3.5577766822077841E-3"/>
    <n v="2.8339501299488958E-3"/>
    <n v="2.2573935311459127E-3"/>
    <n v="1.7981416374861596E-3"/>
    <n v="1.432326618894931E-3"/>
    <n v="9.7273678560545537E-6"/>
    <n v="3.4589892424677193E-6"/>
    <n v="1.1740631373965657E-6"/>
    <n v="3.8117132500474789E-7"/>
    <n v="0.13317239385660426"/>
    <n v="12.935340373482788"/>
    <n v="0.37047327902808858"/>
    <s v="C-LOff-Lgt-LPD Int-All-All-C"/>
    <s v="C-LOff-HVAC-ER-All-All-C"/>
    <n v="0.13317239385660426"/>
    <n v="1.5817625677946933E-2"/>
    <n v="3.1566424030827669E-2"/>
    <n v="4.7246752539079749E-2"/>
    <n v="6.2858966449726036E-2"/>
    <n v="7.8403418792615628E-2"/>
    <n v="9.2332756236142399E-2"/>
    <n v="0.10342794148237117"/>
    <n v="0.11226566148177695"/>
    <n v="0.11930525358634265"/>
    <n v="0.12491258629639317"/>
    <n v="0.12937907997351386"/>
    <n v="0.13293685665572164"/>
    <n v="0.13317239385660426"/>
    <n v="0.13317239385660426"/>
    <n v="0.13317239385660426"/>
    <n v="0.13317239385660426"/>
    <n v="0.13317239385660426"/>
    <n v="0.13317239385660426"/>
    <n v="0.13317239385660426"/>
    <n v="0.13317239385660426"/>
  </r>
  <r>
    <s v="Discretionary"/>
    <x v="0"/>
    <s v="Under $5"/>
    <s v="Under $5"/>
    <s v="LPD Package"/>
    <s v="Under $5"/>
    <n v="0"/>
    <s v="Lighting"/>
    <s v="Com-LightingInterior-7P_v41"/>
    <s v="Rural"/>
    <s v="SC-Retro"/>
    <s v="M_Input(per KSF Btype)"/>
    <s v="No"/>
    <s v="Commercial"/>
    <s v="All Btype"/>
    <s v="Retro_DISP_LAMP_REPL_from HID_CMH to LED_PAR_MR"/>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5"/>
    <s v="Under $30"/>
    <s v="LPD Package"/>
    <s v="Under $5"/>
    <n v="0.64211148973266496"/>
    <s v="Lighting"/>
    <s v="Com-LightingInterior-7P_v41"/>
    <s v="Rural"/>
    <s v="SC-Retro"/>
    <s v="M_Input(per KSF Btype)"/>
    <s v="No"/>
    <s v="Commercial"/>
    <s v="All Btype"/>
    <s v="Retro_OTHER_LAMP_REPL_from CFL to LED_OMNI"/>
    <n v="0.24720212197217065"/>
    <n v="0.24612646996519752"/>
    <n v="0.24505640475895701"/>
    <n v="0.24399189144904176"/>
    <n v="0.24293289538486193"/>
    <n v="0.21769144395084483"/>
    <n v="0.17339854870671537"/>
    <n v="0.13811827272502314"/>
    <n v="0.11001664481752048"/>
    <n v="8.763290855093521E-2"/>
    <n v="6.9803568325611562E-2"/>
    <n v="5.5601893941077757E-2"/>
    <n v="4.428973728107629E-2"/>
    <n v="3.5279155189740917E-2"/>
    <n v="2.810184268128333E-2"/>
    <n v="2.2384786867330208E-2"/>
    <n v="1.5202192947157169E-4"/>
    <n v="5.4058017178208776E-5"/>
    <n v="1.8348575494385194E-5"/>
    <n v="5.9570483139886663E-6"/>
    <n v="2.0812541034754832"/>
    <n v="26.091931532682786"/>
    <n v="0.64211148973266496"/>
    <s v="C-LOff-Lgt-LPD Int-All-All-C"/>
    <s v="C-LOff-HVAC-ER-All-All-C"/>
    <n v="2.0812541034754832"/>
    <n v="0.24720212197217065"/>
    <n v="0.49332859193736817"/>
    <n v="0.73838499669632518"/>
    <n v="0.98237688814536694"/>
    <n v="1.2253097835302289"/>
    <n v="1.4430012274810737"/>
    <n v="1.6163997761877891"/>
    <n v="1.7545180489128123"/>
    <n v="1.8645346937303326"/>
    <n v="1.952167602281268"/>
    <n v="2.0219711706068795"/>
    <n v="2.0775730645479573"/>
    <n v="2.0812541034754832"/>
    <n v="2.0812541034754832"/>
    <n v="2.0812541034754832"/>
    <n v="2.0812541034754832"/>
    <n v="2.0812541034754832"/>
    <n v="2.0812541034754832"/>
    <n v="2.0812541034754832"/>
    <n v="2.0812541034754832"/>
  </r>
  <r>
    <s v="Discretionary"/>
    <x v="0"/>
    <s v="Under $5"/>
    <s v="Under $15"/>
    <s v="LPD Package"/>
    <s v="Under $5"/>
    <n v="-3.1057787728524877"/>
    <s v="Lighting"/>
    <s v="Com-LightingInterior-7P_v41"/>
    <s v="Rural"/>
    <s v="SC-Retro"/>
    <s v="M_Input(per KSF Btype)"/>
    <s v="No"/>
    <s v="Commercial"/>
    <s v="All Btype"/>
    <s v="Retro_OTHER_LAMP_REPL_from EISA_2020 to LED_OMNI"/>
    <n v="0.12018593001085924"/>
    <n v="0.11966296428631472"/>
    <n v="0.11914271477972369"/>
    <n v="0.11862516452109161"/>
    <n v="0.11811029666382608"/>
    <n v="0.10583828503537092"/>
    <n v="8.4303749792228627E-2"/>
    <n v="6.7151013617994609E-2"/>
    <n v="5.348842748023265E-2"/>
    <n v="4.2605793711335611E-2"/>
    <n v="3.3937438361611783E-2"/>
    <n v="2.7032799234732671E-2"/>
    <n v="2.1532999889305265E-2"/>
    <n v="1.7152191262151777E-2"/>
    <n v="1.3662690557523284E-2"/>
    <n v="1.0883144555077162E-2"/>
    <n v="7.3910761080129327E-5"/>
    <n v="2.6282189720998599E-5"/>
    <n v="8.9207996783110382E-6"/>
    <n v="2.8962267233974185E-6"/>
    <n v="1.0118742429050742"/>
    <n v="13.429282935531743"/>
    <n v="-3.1057787728524877"/>
    <s v="C-LOff-Lgt-LPD Int-All-All-C"/>
    <s v="C-LOff-HVAC-ER-All-All-C"/>
    <n v="1.0118742429050742"/>
    <n v="0.12018593001085924"/>
    <n v="0.23984889429717396"/>
    <n v="0.35899160907689764"/>
    <n v="0.47761677359798926"/>
    <n v="0.59572707026181537"/>
    <n v="0.70156535529718633"/>
    <n v="0.78586910508941499"/>
    <n v="0.85302011870740957"/>
    <n v="0.90650854618764221"/>
    <n v="0.94911433989897787"/>
    <n v="0.98305177826058965"/>
    <n v="1.0100845774953222"/>
    <n v="1.0118742429050742"/>
    <n v="1.0118742429050742"/>
    <n v="1.0118742429050742"/>
    <n v="1.0118742429050742"/>
    <n v="1.0118742429050742"/>
    <n v="1.0118742429050742"/>
    <n v="1.0118742429050742"/>
    <n v="1.0118742429050742"/>
  </r>
  <r>
    <s v="Discretionary"/>
    <x v="0"/>
    <s v="Under $5"/>
    <s v="Under $5"/>
    <s v="LPD Package"/>
    <s v="Under $5"/>
    <n v="0"/>
    <s v="Lighting"/>
    <s v="Com-LightingInterior-7P_v41"/>
    <s v="Rural"/>
    <s v="SC-Retro"/>
    <s v="M_Input(per KSF Btype)"/>
    <s v="No"/>
    <s v="Commercial"/>
    <s v="All Btype"/>
    <s v="Retro_OTHER_LAMP_REPL_from EISA_2020 to CFL_OMNI"/>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5"/>
    <s v="Under $5"/>
    <s v="LPD Package"/>
    <s v="Under $5"/>
    <n v="0"/>
    <s v="Lighting"/>
    <s v="Com-LightingInterior-7P_v41"/>
    <s v="Rural"/>
    <s v="SC-Retro"/>
    <s v="M_Input(per KSF Btype)"/>
    <s v="No"/>
    <s v="Commercial"/>
    <s v="All Btype"/>
    <s v="Retro_OTHER_LAMP_REPL_from HID to LED_OMNI"/>
    <n v="0"/>
    <n v="0"/>
    <n v="0"/>
    <n v="0"/>
    <n v="0"/>
    <n v="0"/>
    <n v="0"/>
    <n v="0"/>
    <n v="0"/>
    <n v="0"/>
    <n v="0"/>
    <n v="0"/>
    <n v="0"/>
    <n v="0"/>
    <n v="0"/>
    <n v="0"/>
    <n v="0"/>
    <n v="0"/>
    <n v="0"/>
    <n v="0"/>
    <n v="0"/>
    <n v="0"/>
    <n v="0"/>
    <s v="C-LOff-Lgt-LPD Int-All-All-C"/>
    <s v="C-LOff-HVAC-ER-All-All-C"/>
    <n v="0"/>
    <n v="0"/>
    <n v="0"/>
    <n v="0"/>
    <n v="0"/>
    <n v="0"/>
    <n v="0"/>
    <n v="0"/>
    <n v="0"/>
    <n v="0"/>
    <n v="0"/>
    <n v="0"/>
    <n v="0"/>
    <n v="0"/>
    <n v="0"/>
    <n v="0"/>
    <n v="0"/>
    <n v="0"/>
    <n v="0"/>
    <n v="0"/>
    <n v="0"/>
  </r>
  <r>
    <s v="Lost Opportunity"/>
    <x v="1"/>
    <s v="Under $20"/>
    <s v="Under $15"/>
    <s v="MotorsRewind"/>
    <s v="Under $20"/>
    <n v="16.87175728472943"/>
    <s v="Motors/Drives"/>
    <s v="COM-MotorsRewind-7P_v3"/>
    <s v="Rural"/>
    <s v="SC-New"/>
    <s v="M_Input_New"/>
    <s v="No"/>
    <s v="Commercial"/>
    <s v="Large Off"/>
    <s v="MotorsRewind-New-Large Off"/>
    <n v="3.8257291045738296E-4"/>
    <n v="3.5066288569741402E-4"/>
    <n v="5.2880257578343621E-4"/>
    <n v="5.0412381579080317E-4"/>
    <n v="5.0911155817996408E-4"/>
    <n v="6.0670952093043679E-4"/>
    <n v="6.2805442501092995E-4"/>
    <n v="6.9353183202254271E-4"/>
    <n v="7.6855045055999221E-4"/>
    <n v="7.3021539083202027E-4"/>
    <n v="8.2237503117603829E-4"/>
    <n v="7.8492703471928803E-4"/>
    <n v="8.0276283165138453E-4"/>
    <n v="7.2104025146685357E-4"/>
    <n v="7.1757208436887059E-4"/>
    <n v="7.6849518817282932E-4"/>
    <n v="8.1941623169944002E-4"/>
    <n v="8.7033727522605093E-4"/>
    <n v="9.2125831875266195E-4"/>
    <n v="9.7217936227927276E-4"/>
    <n v="1.3902698974777614E-2"/>
    <n v="10.699097158055034"/>
    <n v="16.87175728472943"/>
    <s v="C-All-Mot-All-All-All-C"/>
    <n v="0"/>
    <n v="1.3902698974777614E-2"/>
    <n v="3.8257291045738296E-4"/>
    <n v="7.3323579615479698E-4"/>
    <n v="1.2620383719382333E-3"/>
    <n v="1.7661621877290365E-3"/>
    <n v="2.2752737459090008E-3"/>
    <n v="2.8819832668394376E-3"/>
    <n v="3.5100376918503675E-3"/>
    <n v="4.2035695238729102E-3"/>
    <n v="4.9721199744329021E-3"/>
    <n v="5.7023353652649227E-3"/>
    <n v="6.5247103964409612E-3"/>
    <n v="7.3096374311602489E-3"/>
    <n v="8.1124002628116341E-3"/>
    <n v="8.8334405142784875E-3"/>
    <n v="9.5510125986473585E-3"/>
    <n v="1.0319507786820187E-2"/>
    <n v="1.1138924018519628E-2"/>
    <n v="1.2009261293745679E-2"/>
    <n v="1.2930519612498342E-2"/>
    <n v="1.3902698974777614E-2"/>
  </r>
  <r>
    <s v="Lost Opportunity"/>
    <x v="1"/>
    <s v="Under $20"/>
    <s v="Under $15"/>
    <s v="MotorsRewind"/>
    <s v="Under $20"/>
    <n v="16.871757284729426"/>
    <s v="Motors/Drives"/>
    <s v="COM-MotorsRewind-7P_v3"/>
    <s v="Rural"/>
    <s v="SC-New"/>
    <s v="M_Input_New"/>
    <s v="No"/>
    <s v="Commercial"/>
    <s v="Medium Off"/>
    <s v="MotorsRewind-New-Medium Off"/>
    <n v="3.4526159317920842E-4"/>
    <n v="2.861204778159338E-4"/>
    <n v="4.9101602263083594E-4"/>
    <n v="4.6674526097917102E-4"/>
    <n v="4.6201217131689414E-4"/>
    <n v="5.6588719068580173E-4"/>
    <n v="5.8650033738020298E-4"/>
    <n v="6.3534434947145767E-4"/>
    <n v="6.8606089526332295E-4"/>
    <n v="6.7089123838568409E-4"/>
    <n v="7.7488088869742818E-4"/>
    <n v="7.1690389445719274E-4"/>
    <n v="7.6137704442837454E-4"/>
    <n v="6.3862741156321039E-4"/>
    <n v="6.4829778778251429E-4"/>
    <n v="7.1759676548088802E-4"/>
    <n v="7.8689388180076629E-4"/>
    <n v="8.5619099812064467E-4"/>
    <n v="9.2548811444052306E-4"/>
    <n v="9.9478523076040144E-4"/>
    <n v="1.3016881554640458E-2"/>
    <n v="10.699097158055034"/>
    <n v="16.871757284729426"/>
    <s v="C-All-Mot-All-All-All-C"/>
    <n v="0"/>
    <n v="1.3016881554640458E-2"/>
    <n v="3.4526159317920842E-4"/>
    <n v="6.3138207099514227E-4"/>
    <n v="1.1223980936259782E-3"/>
    <n v="1.5891433546051492E-3"/>
    <n v="2.0511555259220431E-3"/>
    <n v="2.6170427166078451E-3"/>
    <n v="3.2035430539880481E-3"/>
    <n v="3.8388874034595059E-3"/>
    <n v="4.5249482987228286E-3"/>
    <n v="5.1958395371085129E-3"/>
    <n v="5.9707204258059414E-3"/>
    <n v="6.6876243202631342E-3"/>
    <n v="7.449001364691509E-3"/>
    <n v="8.0876287762547197E-3"/>
    <n v="8.7359265640372333E-3"/>
    <n v="9.4535233295181213E-3"/>
    <n v="1.0240417211318888E-2"/>
    <n v="1.1096608209439533E-2"/>
    <n v="1.2022096323880056E-2"/>
    <n v="1.3016881554640458E-2"/>
  </r>
  <r>
    <s v="Lost Opportunity"/>
    <x v="1"/>
    <s v="Under $20"/>
    <s v="Under $15"/>
    <s v="MotorsRewind"/>
    <s v="Under $20"/>
    <n v="16.871757284729426"/>
    <s v="Motors/Drives"/>
    <s v="COM-MotorsRewind-7P_v3"/>
    <s v="Rural"/>
    <s v="SC-New"/>
    <s v="M_Input_New"/>
    <s v="No"/>
    <s v="Commercial"/>
    <s v="Small Off"/>
    <s v="MotorsRewind-New-Small Off"/>
    <n v="9.2226403413529721E-5"/>
    <n v="7.5953591698727391E-5"/>
    <n v="1.2993899778505262E-4"/>
    <n v="1.2405538161697357E-4"/>
    <n v="1.2270843567537091E-4"/>
    <n v="1.4901706704052671E-4"/>
    <n v="1.547293484258502E-4"/>
    <n v="1.6814814438498489E-4"/>
    <n v="1.8194715245756671E-4"/>
    <n v="1.7705617470348403E-4"/>
    <n v="2.0517077831886117E-4"/>
    <n v="1.8909137517971147E-4"/>
    <n v="1.9899973574449544E-4"/>
    <n v="1.6949690371594942E-4"/>
    <n v="1.7212062438020056E-4"/>
    <n v="1.8918751210516635E-4"/>
    <n v="2.0625390564114228E-4"/>
    <n v="2.2332029917711824E-4"/>
    <n v="2.4038669271309412E-4"/>
    <n v="2.574530862490701E-4"/>
    <n v="3.4272616104268766E-3"/>
    <n v="10.699097158055034"/>
    <n v="16.871757284729426"/>
    <s v="C-All-Mot-All-All-All-C"/>
    <n v="0"/>
    <n v="3.4272616104268766E-3"/>
    <n v="9.2226403413529721E-5"/>
    <n v="1.681799951122571E-4"/>
    <n v="2.9811899289730972E-4"/>
    <n v="4.2217437451428329E-4"/>
    <n v="5.4488281018965419E-4"/>
    <n v="6.9389987723018085E-4"/>
    <n v="8.4862922565603102E-4"/>
    <n v="1.016777370041016E-3"/>
    <n v="1.1987245224985828E-3"/>
    <n v="1.3757806972020668E-3"/>
    <n v="1.5809514755209279E-3"/>
    <n v="1.7700428507006394E-3"/>
    <n v="1.9690425864451349E-3"/>
    <n v="2.1385394901610845E-3"/>
    <n v="2.3106601145412853E-3"/>
    <n v="2.4998476266464517E-3"/>
    <n v="2.706101532287594E-3"/>
    <n v="2.9294218314647124E-3"/>
    <n v="3.1698085241778067E-3"/>
    <n v="3.4272616104268766E-3"/>
  </r>
  <r>
    <s v="Lost Opportunity"/>
    <x v="1"/>
    <s v="Under $15"/>
    <s v="Under $10"/>
    <s v="MotorsRewind"/>
    <s v="Under $15"/>
    <n v="10.57575059243967"/>
    <s v="Motors/Drives"/>
    <s v="COM-MotorsRewind-7P_v3"/>
    <s v="Rural"/>
    <s v="SC-New"/>
    <s v="M_Input_New"/>
    <s v="No"/>
    <s v="Commercial"/>
    <s v="XLarge Ret"/>
    <s v="MotorsRewind-New-XLarge Ret"/>
    <n v="4.5057242009918811E-5"/>
    <n v="4.3783043986074627E-5"/>
    <n v="4.8446959831949378E-5"/>
    <n v="5.085862592953524E-5"/>
    <n v="7.2917133013999575E-5"/>
    <n v="9.1937477603879105E-5"/>
    <n v="9.98802438371788E-5"/>
    <n v="1.4368517122875817E-4"/>
    <n v="1.6535570253149777E-4"/>
    <n v="1.5032306190676273E-4"/>
    <n v="1.5159177385563506E-4"/>
    <n v="1.472606279328992E-4"/>
    <n v="1.2653105536728756E-4"/>
    <n v="1.2756012284070129E-4"/>
    <n v="1.2041907264811776E-4"/>
    <n v="1.2968016872312395E-4"/>
    <n v="1.3894091905351018E-4"/>
    <n v="1.4820166938389639E-4"/>
    <n v="1.5746241971428265E-4"/>
    <n v="1.6672317004466885E-4"/>
    <n v="2.3266156614436769E-3"/>
    <n v="6.4606438413234066"/>
    <n v="10.57575059243967"/>
    <s v="C-All-Mot-All-All-All-C"/>
    <n v="0"/>
    <n v="2.3266156614436774E-3"/>
    <n v="4.5057242009918811E-5"/>
    <n v="8.8840285995993431E-5"/>
    <n v="1.3728724582794282E-4"/>
    <n v="1.8814587175747805E-4"/>
    <n v="2.6106300477147761E-4"/>
    <n v="3.5300048237535669E-4"/>
    <n v="4.5288072621253549E-4"/>
    <n v="5.9656589744129366E-4"/>
    <n v="7.6192159997279143E-4"/>
    <n v="9.1224466187955419E-4"/>
    <n v="1.0638364357351893E-3"/>
    <n v="1.2110970636680886E-3"/>
    <n v="1.3376281190353762E-3"/>
    <n v="1.4651882418760774E-3"/>
    <n v="1.5856073145241953E-3"/>
    <n v="1.7152874832473191E-3"/>
    <n v="1.8542284023008292E-3"/>
    <n v="2.0024300716847258E-3"/>
    <n v="2.1598924913990084E-3"/>
    <n v="2.3266156614436774E-3"/>
  </r>
  <r>
    <s v="Lost Opportunity"/>
    <x v="1"/>
    <s v="Under $15"/>
    <s v="Under $10"/>
    <s v="MotorsRewind"/>
    <s v="Under $15"/>
    <n v="10.57575059243967"/>
    <s v="Motors/Drives"/>
    <s v="COM-MotorsRewind-7P_v3"/>
    <s v="Rural"/>
    <s v="SC-New"/>
    <s v="M_Input_New"/>
    <s v="No"/>
    <s v="Commercial"/>
    <s v="Large Ret"/>
    <s v="MotorsRewind-New-Large Ret"/>
    <n v="1.9080660504174091E-5"/>
    <n v="1.8352142806804769E-5"/>
    <n v="2.0221794033724566E-5"/>
    <n v="2.114233380613924E-5"/>
    <n v="3.092528852061859E-5"/>
    <n v="3.9485840851040955E-5"/>
    <n v="4.2630328205618062E-5"/>
    <n v="6.0322742850719363E-5"/>
    <n v="6.9365745305677062E-5"/>
    <n v="6.3125569773376906E-5"/>
    <n v="6.3912842925838633E-5"/>
    <n v="6.1980605697086982E-5"/>
    <n v="5.3572351563615779E-5"/>
    <n v="5.383849882939118E-5"/>
    <n v="5.0778961986693525E-5"/>
    <n v="5.445006932459396E-5"/>
    <n v="5.8121030867044152E-5"/>
    <n v="6.1791992409494323E-5"/>
    <n v="6.5462953951944501E-5"/>
    <n v="6.9133915494394679E-5"/>
    <n v="9.7769566970799132E-4"/>
    <n v="6.4606438413234084"/>
    <n v="10.57575059243967"/>
    <s v="C-All-Mot-All-All-All-C"/>
    <n v="0"/>
    <n v="9.7769566970799132E-4"/>
    <n v="1.9080660504174091E-5"/>
    <n v="3.7432803310978856E-5"/>
    <n v="5.7654597344703419E-5"/>
    <n v="7.8796931150842666E-5"/>
    <n v="1.0972221967146126E-4"/>
    <n v="1.4920806052250222E-4"/>
    <n v="1.9183838872812028E-4"/>
    <n v="2.5216113157883966E-4"/>
    <n v="3.2152687688451675E-4"/>
    <n v="3.8465244665789364E-4"/>
    <n v="4.4856528958373226E-4"/>
    <n v="5.1054589528081926E-4"/>
    <n v="5.6411824684443504E-4"/>
    <n v="6.179567456738262E-4"/>
    <n v="6.6873570766051976E-4"/>
    <n v="7.2318577698511372E-4"/>
    <n v="7.8130680785215784E-4"/>
    <n v="8.4309880026165211E-4"/>
    <n v="9.0856175421359664E-4"/>
    <n v="9.7769566970799132E-4"/>
  </r>
  <r>
    <s v="Lost Opportunity"/>
    <x v="1"/>
    <s v="Under $15"/>
    <s v="Under $10"/>
    <s v="MotorsRewind"/>
    <s v="Under $15"/>
    <n v="10.57575059243967"/>
    <s v="Motors/Drives"/>
    <s v="COM-MotorsRewind-7P_v3"/>
    <s v="Rural"/>
    <s v="SC-New"/>
    <s v="M_Input_New"/>
    <s v="No"/>
    <s v="Commercial"/>
    <s v="Medium Ret"/>
    <s v="MotorsRewind-New-Medium Ret"/>
    <n v="7.7260856909810432E-5"/>
    <n v="7.4193833898778547E-5"/>
    <n v="7.9589646843833948E-5"/>
    <n v="8.3626637130610208E-5"/>
    <n v="1.2315122622916398E-4"/>
    <n v="1.5865882470269242E-4"/>
    <n v="1.720731614767869E-4"/>
    <n v="2.4004229501719477E-4"/>
    <n v="2.7856924302985345E-4"/>
    <n v="2.5213118180193495E-4"/>
    <n v="2.5652215278818723E-4"/>
    <n v="2.4865646065140004E-4"/>
    <n v="2.1835183607319449E-4"/>
    <n v="2.1904529958020167E-4"/>
    <n v="2.0476102268401908E-4"/>
    <n v="2.1967502854225405E-4"/>
    <n v="2.3458844649509812E-4"/>
    <n v="2.4950186444794222E-4"/>
    <n v="2.6441528240078618E-4"/>
    <n v="2.7932870035363025E-4"/>
    <n v="3.9341430010573723E-3"/>
    <n v="6.4606438413234084"/>
    <n v="10.57575059243967"/>
    <s v="C-All-Mot-All-All-All-C"/>
    <n v="0"/>
    <n v="3.9341430010573723E-3"/>
    <n v="7.7260856909810432E-5"/>
    <n v="1.5145469080858897E-4"/>
    <n v="2.3104433765242291E-4"/>
    <n v="3.1467097478303312E-4"/>
    <n v="4.3782220101219711E-4"/>
    <n v="5.9648102571488947E-4"/>
    <n v="7.685541871916764E-4"/>
    <n v="1.0085964822088712E-3"/>
    <n v="1.2871657252387246E-3"/>
    <n v="1.5392969070406595E-3"/>
    <n v="1.7958190598288467E-3"/>
    <n v="2.0444755204802466E-3"/>
    <n v="2.2628273565534411E-3"/>
    <n v="2.4818726561336426E-3"/>
    <n v="2.6866336788176617E-3"/>
    <n v="2.9063087073599157E-3"/>
    <n v="3.1408971538550139E-3"/>
    <n v="3.390399018302956E-3"/>
    <n v="3.6548143007037424E-3"/>
    <n v="3.9341430010573723E-3"/>
  </r>
  <r>
    <s v="Lost Opportunity"/>
    <x v="1"/>
    <s v="Under $15"/>
    <s v="Under $10"/>
    <s v="MotorsRewind"/>
    <s v="Under $15"/>
    <n v="10.575750592439668"/>
    <s v="Motors/Drives"/>
    <s v="COM-MotorsRewind-7P_v3"/>
    <s v="Rural"/>
    <s v="SC-New"/>
    <s v="M_Input_New"/>
    <s v="No"/>
    <s v="Commercial"/>
    <s v="Small Ret"/>
    <s v="MotorsRewind-New-Small Ret"/>
    <n v="2.5150409917460881E-5"/>
    <n v="2.3771553123672559E-5"/>
    <n v="2.5455301936001201E-5"/>
    <n v="2.6808292011312437E-5"/>
    <n v="4.0283860470990501E-5"/>
    <n v="5.2186690491423599E-5"/>
    <n v="5.6682783802038942E-5"/>
    <n v="7.8559517686915069E-5"/>
    <n v="9.1029864009523797E-5"/>
    <n v="8.2437900199412365E-5"/>
    <n v="8.404569428461763E-5"/>
    <n v="8.1575611323211878E-5"/>
    <n v="7.1723556285159827E-5"/>
    <n v="7.1950726925955276E-5"/>
    <n v="6.7367725459205262E-5"/>
    <n v="7.2420839864285514E-5"/>
    <n v="7.7473760844618938E-5"/>
    <n v="8.2526681824952403E-5"/>
    <n v="8.7579602805285813E-5"/>
    <n v="9.2632523785619265E-5"/>
    <n v="1.2916628970516637E-3"/>
    <n v="6.4606438413234066"/>
    <n v="10.575750592439668"/>
    <s v="C-All-Mot-All-All-All-C"/>
    <n v="0"/>
    <n v="1.2916628970516635E-3"/>
    <n v="2.5150409917460881E-5"/>
    <n v="4.892196304113344E-5"/>
    <n v="7.4377264977134645E-5"/>
    <n v="1.0118555698844708E-4"/>
    <n v="1.4146941745943759E-4"/>
    <n v="1.936561079508612E-4"/>
    <n v="2.5033889175290016E-4"/>
    <n v="3.2889840943981522E-4"/>
    <n v="4.1992827344933899E-4"/>
    <n v="5.0236617364875138E-4"/>
    <n v="5.8641186793336906E-4"/>
    <n v="6.6798747925658091E-4"/>
    <n v="7.3971103554174077E-4"/>
    <n v="8.1166176246769606E-4"/>
    <n v="8.7902948792690128E-4"/>
    <n v="9.5145032779118683E-4"/>
    <n v="1.0289240886358058E-3"/>
    <n v="1.1114507704607583E-3"/>
    <n v="1.1990303732660442E-3"/>
    <n v="1.2916628970516635E-3"/>
  </r>
  <r>
    <s v="Lost Opportunity"/>
    <x v="1"/>
    <s v="Under $20"/>
    <s v="Under $15"/>
    <s v="MotorsRewind"/>
    <s v="Under $20"/>
    <n v="16.871757284729433"/>
    <s v="Motors/Drives"/>
    <s v="COM-MotorsRewind-7P_v3"/>
    <s v="Rural"/>
    <s v="SC-New"/>
    <s v="M_Input_New"/>
    <s v="No"/>
    <s v="Commercial"/>
    <s v="School K-12"/>
    <s v="MotorsRewind-New-School K-12"/>
    <n v="1.9682417762511551E-5"/>
    <n v="2.7194986633480178E-5"/>
    <n v="3.6200250885074745E-5"/>
    <n v="6.1852354126671323E-5"/>
    <n v="8.3077554539399729E-5"/>
    <n v="7.6214089305051499E-5"/>
    <n v="8.0603210180885284E-5"/>
    <n v="8.9159921237222037E-5"/>
    <n v="9.4692728153733782E-5"/>
    <n v="9.0700719129235878E-5"/>
    <n v="9.4172618777474035E-5"/>
    <n v="8.5188873529498272E-5"/>
    <n v="9.6484544941731408E-5"/>
    <n v="8.6174051213425541E-5"/>
    <n v="9.451026946466296E-5"/>
    <n v="8.9269432176303169E-5"/>
    <n v="8.4028323532115055E-5"/>
    <n v="7.8787214887926941E-5"/>
    <n v="7.354610624373884E-5"/>
    <n v="6.8304997599550712E-5"/>
    <n v="1.5098446643196928E-3"/>
    <n v="10.699097158055038"/>
    <n v="16.871757284729433"/>
    <s v="C-All-Mot-All-All-All-C"/>
    <n v="0"/>
    <n v="1.5098446643196928E-3"/>
    <n v="1.9682417762511551E-5"/>
    <n v="4.6877404395991728E-5"/>
    <n v="8.3077655281066473E-5"/>
    <n v="1.4493000940773781E-4"/>
    <n v="2.2800756394713754E-4"/>
    <n v="3.0422165325218902E-4"/>
    <n v="3.8482486343307431E-4"/>
    <n v="4.7398478467029634E-4"/>
    <n v="5.6867751282403017E-4"/>
    <n v="6.5937823195326602E-4"/>
    <n v="7.5355085073074005E-4"/>
    <n v="8.3873972426023828E-4"/>
    <n v="9.3522426920196965E-4"/>
    <n v="1.0213983204153951E-3"/>
    <n v="1.1159085898800581E-3"/>
    <n v="1.2051780220563612E-3"/>
    <n v="1.2892063455884762E-3"/>
    <n v="1.3679935604764032E-3"/>
    <n v="1.4415396667201421E-3"/>
    <n v="1.5098446643196928E-3"/>
  </r>
  <r>
    <s v="Lost Opportunity"/>
    <x v="1"/>
    <s v="Under $20"/>
    <s v="Under $15"/>
    <s v="MotorsRewind"/>
    <s v="Under $20"/>
    <n v="16.871757284729433"/>
    <s v="Motors/Drives"/>
    <s v="COM-MotorsRewind-7P_v3"/>
    <s v="Rural"/>
    <s v="SC-New"/>
    <s v="M_Input_New"/>
    <s v="No"/>
    <s v="Commercial"/>
    <s v="University"/>
    <s v="MotorsRewind-New-University"/>
    <n v="1.3054699619291994E-5"/>
    <n v="1.7484189126673738E-5"/>
    <n v="1.834478070454335E-5"/>
    <n v="3.1856654711969807E-5"/>
    <n v="4.1887702741230998E-5"/>
    <n v="4.4817083932531499E-5"/>
    <n v="5.0152182683845506E-5"/>
    <n v="5.1646797240442194E-5"/>
    <n v="5.8097418544597461E-5"/>
    <n v="5.9868911924475837E-5"/>
    <n v="5.2607517653226707E-5"/>
    <n v="4.927339862701375E-5"/>
    <n v="5.6053236032992102E-5"/>
    <n v="5.2340132250927403E-5"/>
    <n v="5.4049888977294674E-5"/>
    <n v="5.5422303372994463E-5"/>
    <n v="5.6794562581829597E-5"/>
    <n v="5.8166821790664779E-5"/>
    <n v="5.953908099949992E-5"/>
    <n v="6.0911340208335082E-5"/>
    <n v="9.4236870372438092E-4"/>
    <n v="10.699097158055038"/>
    <n v="16.871757284729433"/>
    <s v="C-All-Mot-All-All-All-C"/>
    <n v="0"/>
    <n v="9.4236870372438103E-4"/>
    <n v="1.3054699619291994E-5"/>
    <n v="3.0538888745965735E-5"/>
    <n v="4.8883669450509085E-5"/>
    <n v="8.0740324162478886E-5"/>
    <n v="1.226280269037099E-4"/>
    <n v="1.674451108362414E-4"/>
    <n v="2.1759729352008691E-4"/>
    <n v="2.6924409076052911E-4"/>
    <n v="3.2734150930512659E-4"/>
    <n v="3.8721042122960244E-4"/>
    <n v="4.3981793888282913E-4"/>
    <n v="4.8909133750984287E-4"/>
    <n v="5.4514457354283498E-4"/>
    <n v="5.9748470579376242E-4"/>
    <n v="6.5153459477105711E-4"/>
    <n v="7.0695689814405155E-4"/>
    <n v="7.6375146072588118E-4"/>
    <n v="8.2191828251654601E-4"/>
    <n v="8.8145736351604592E-4"/>
    <n v="9.4236870372438103E-4"/>
  </r>
  <r>
    <s v="Lost Opportunity"/>
    <x v="1"/>
    <s v="Under $20"/>
    <s v="Under $15"/>
    <s v="MotorsRewind"/>
    <s v="Under $20"/>
    <n v="16.87175728472943"/>
    <s v="Motors/Drives"/>
    <s v="COM-MotorsRewind-7P_v3"/>
    <s v="Rural"/>
    <s v="SC-New"/>
    <s v="M_Input_New"/>
    <s v="No"/>
    <s v="Commercial"/>
    <s v="Warehouse"/>
    <s v="MotorsRewind-New-Warehouse"/>
    <n v="9.5686568467239622E-5"/>
    <n v="9.4681892868985138E-5"/>
    <n v="1.4456559162625673E-4"/>
    <n v="1.8408043493739747E-4"/>
    <n v="1.9914638908359719E-4"/>
    <n v="2.0216162916424392E-4"/>
    <n v="2.1294069370726197E-4"/>
    <n v="2.0794915964689528E-4"/>
    <n v="1.8214267294027481E-4"/>
    <n v="1.9698706416049512E-4"/>
    <n v="1.9584172181030425E-4"/>
    <n v="2.2247820807422424E-4"/>
    <n v="2.1505753636698945E-4"/>
    <n v="2.0288600903722463E-4"/>
    <n v="2.0704049578733599E-4"/>
    <n v="1.7918957549423097E-4"/>
    <n v="1.5133806075096136E-4"/>
    <n v="1.2348654600769185E-4"/>
    <n v="9.5635031264422314E-5"/>
    <n v="6.7783516521152792E-5"/>
    <n v="3.3810787977171849E-3"/>
    <n v="10.699097158055036"/>
    <n v="16.87175728472943"/>
    <s v="C-All-Mot-All-All-All-C"/>
    <n v="0"/>
    <n v="3.3810787977171849E-3"/>
    <n v="9.5686568467239622E-5"/>
    <n v="1.9036846133622476E-4"/>
    <n v="3.3493405296248146E-4"/>
    <n v="5.1901448789987896E-4"/>
    <n v="7.181608769834761E-4"/>
    <n v="9.2032250614771998E-4"/>
    <n v="1.133263199854982E-3"/>
    <n v="1.3412123595018773E-3"/>
    <n v="1.5233550324421522E-3"/>
    <n v="1.7203420966026472E-3"/>
    <n v="1.9161838184129515E-3"/>
    <n v="2.1386620264871757E-3"/>
    <n v="2.353719562854165E-3"/>
    <n v="2.5566055718913897E-3"/>
    <n v="2.7636460676787257E-3"/>
    <n v="2.9428356431729567E-3"/>
    <n v="3.0941737039239183E-3"/>
    <n v="3.2176602499316099E-3"/>
    <n v="3.3132952811960321E-3"/>
    <n v="3.3810787977171849E-3"/>
  </r>
  <r>
    <s v="Lost Opportunity"/>
    <x v="1"/>
    <s v="Under $10"/>
    <s v="Under $5"/>
    <s v="MotorsRewind"/>
    <s v="Under $10"/>
    <n v="5.5389452386078624"/>
    <s v="Motors/Drives"/>
    <s v="COM-MotorsRewind-7P_v3"/>
    <s v="Rural"/>
    <s v="SC-New"/>
    <s v="M_Input_New"/>
    <s v="No"/>
    <s v="Commercial"/>
    <s v="Supermarket"/>
    <s v="MotorsRewind-New-Supermarket"/>
    <n v="6.4573991260545875E-5"/>
    <n v="7.5386507376333181E-5"/>
    <n v="8.3414905437179237E-5"/>
    <n v="8.9301539643024891E-5"/>
    <n v="9.3450129662196624E-5"/>
    <n v="9.6783555523530766E-5"/>
    <n v="9.9243965918543011E-5"/>
    <n v="1.0110573421069956E-4"/>
    <n v="1.0281342102334E-4"/>
    <n v="9.9780620272786079E-5"/>
    <n v="1.0525660525916481E-4"/>
    <n v="1.05761855131636E-4"/>
    <n v="1.0515796806126521E-4"/>
    <n v="1.0439286486608264E-4"/>
    <n v="1.0365508133381164E-4"/>
    <n v="1.0289804315630286E-4"/>
    <n v="1.0214070736658104E-4"/>
    <n v="1.0138337157685915E-4"/>
    <n v="1.0062603578713731E-4"/>
    <n v="9.9868699997415501E-5"/>
    <n v="1.9369956028644352E-3"/>
    <n v="3.0698811879381047"/>
    <n v="5.5389452386078624"/>
    <s v="C-All-Mot-All-All-All-C"/>
    <n v="0"/>
    <n v="1.9369956028644354E-3"/>
    <n v="6.4573991260545875E-5"/>
    <n v="1.3996049863687906E-4"/>
    <n v="2.2337540407405828E-4"/>
    <n v="3.1267694371708317E-4"/>
    <n v="4.0612707337927981E-4"/>
    <n v="5.0291062890281055E-4"/>
    <n v="6.0215459482135356E-4"/>
    <n v="7.0326032903205316E-4"/>
    <n v="8.0607375005539315E-4"/>
    <n v="9.0585437032817925E-4"/>
    <n v="1.0111109755873439E-3"/>
    <n v="1.11687283071898E-3"/>
    <n v="1.2220307987802453E-3"/>
    <n v="1.326423663646328E-3"/>
    <n v="1.4300787449801396E-3"/>
    <n v="1.5329767881364425E-3"/>
    <n v="1.6351174955030235E-3"/>
    <n v="1.7365008670798827E-3"/>
    <n v="1.83712690286702E-3"/>
    <n v="1.9369956028644354E-3"/>
  </r>
  <r>
    <s v="Lost Opportunity"/>
    <x v="1"/>
    <s v="Under $10"/>
    <s v="Under $5"/>
    <s v="MotorsRewind"/>
    <s v="Under $10"/>
    <n v="5.5389452386078606"/>
    <s v="Motors/Drives"/>
    <s v="COM-MotorsRewind-7P_v3"/>
    <s v="Rural"/>
    <s v="SC-New"/>
    <s v="M_Input_New"/>
    <s v="No"/>
    <s v="Commercial"/>
    <s v="MiniMart"/>
    <s v="MotorsRewind-New-MiniMart"/>
    <n v="2.1861368918440027E-5"/>
    <n v="2.0236207176479799E-5"/>
    <n v="1.8812726041787745E-5"/>
    <n v="1.9606853827137992E-5"/>
    <n v="2.7771140165210892E-5"/>
    <n v="3.5616857474885048E-5"/>
    <n v="4.021639109276555E-5"/>
    <n v="5.8850727559677666E-5"/>
    <n v="6.1906781372712816E-5"/>
    <n v="5.9546641283879903E-5"/>
    <n v="6.2033511747887753E-5"/>
    <n v="5.875261893378083E-5"/>
    <n v="4.9721823233283328E-5"/>
    <n v="5.1774861178560405E-5"/>
    <n v="4.7254848503454176E-5"/>
    <n v="5.1643082864285075E-5"/>
    <n v="5.6031181548023623E-5"/>
    <n v="6.0419280231762192E-5"/>
    <n v="6.4807378915500733E-5"/>
    <n v="6.9195477599239309E-5"/>
    <n v="9.3605975966875492E-4"/>
    <n v="3.0698811879381038"/>
    <n v="5.5389452386078606"/>
    <s v="C-All-Mot-All-All-All-C"/>
    <n v="0"/>
    <n v="9.3605975966875481E-4"/>
    <n v="2.1861368918440027E-5"/>
    <n v="4.2097576094919829E-5"/>
    <n v="6.0910302136707578E-5"/>
    <n v="8.0517155963845573E-5"/>
    <n v="1.0828829612905646E-4"/>
    <n v="1.4390515360394152E-4"/>
    <n v="1.8412154469670707E-4"/>
    <n v="2.4297227225638475E-4"/>
    <n v="3.0487905362909756E-4"/>
    <n v="3.6442569491297746E-4"/>
    <n v="4.264592066608652E-4"/>
    <n v="4.8521182559464602E-4"/>
    <n v="5.3493364882792934E-4"/>
    <n v="5.8670851000648975E-4"/>
    <n v="6.3396335850994393E-4"/>
    <n v="6.85606441374229E-4"/>
    <n v="7.4163762292225259E-4"/>
    <n v="8.0205690315401478E-4"/>
    <n v="8.6686428206951549E-4"/>
    <n v="9.3605975966875481E-4"/>
  </r>
  <r>
    <s v="Lost Opportunity"/>
    <x v="1"/>
    <s v="Under $10"/>
    <s v="Under $10"/>
    <s v="MotorsRewind"/>
    <s v="Under $10"/>
    <n v="9.3165492539817194"/>
    <s v="Motors/Drives"/>
    <s v="COM-MotorsRewind-7P_v3"/>
    <s v="Rural"/>
    <s v="SC-New"/>
    <s v="M_Input_New"/>
    <s v="No"/>
    <s v="Commercial"/>
    <s v="Restaurant"/>
    <s v="MotorsRewind-New-Restaurant"/>
    <n v="8.6726414222792794E-5"/>
    <n v="1.0170363141608E-4"/>
    <n v="1.1342913514603056E-4"/>
    <n v="1.2247367217079968E-4"/>
    <n v="1.2942510012323521E-4"/>
    <n v="1.3497997782146095E-4"/>
    <n v="1.401949246356235E-4"/>
    <n v="1.912909446102483E-4"/>
    <n v="2.2287790933002153E-4"/>
    <n v="2.214637575764026E-4"/>
    <n v="2.3091964729080801E-4"/>
    <n v="2.4883195127123933E-4"/>
    <n v="2.3027143658075656E-4"/>
    <n v="2.2939721655844221E-4"/>
    <n v="2.0725130567975341E-4"/>
    <n v="2.3007749769265144E-4"/>
    <n v="2.5290309465011231E-4"/>
    <n v="2.7572869160757312E-4"/>
    <n v="2.9855428856503382E-4"/>
    <n v="3.2137988552249469E-4"/>
    <n v="3.9898804824715596E-3"/>
    <n v="5.612953177977082"/>
    <n v="9.3165492539817194"/>
    <s v="C-All-Mot-All-All-All-C"/>
    <n v="0"/>
    <n v="3.9898804824715604E-3"/>
    <n v="8.6726414222792794E-5"/>
    <n v="1.8843004563887279E-4"/>
    <n v="3.0185918078490335E-4"/>
    <n v="4.2433285295570306E-4"/>
    <n v="5.5375795307893824E-4"/>
    <n v="6.8873793090039922E-4"/>
    <n v="8.2893285553602277E-4"/>
    <n v="1.0202238001462711E-3"/>
    <n v="1.2431017094762925E-3"/>
    <n v="1.4645654670526951E-3"/>
    <n v="1.695485114343503E-3"/>
    <n v="1.9443170656147425E-3"/>
    <n v="2.174588502195499E-3"/>
    <n v="2.4039857187539413E-3"/>
    <n v="2.6112370244336948E-3"/>
    <n v="2.8413145221263462E-3"/>
    <n v="3.0942176167764587E-3"/>
    <n v="3.3699463083840318E-3"/>
    <n v="3.6685005969490656E-3"/>
    <n v="3.9898804824715604E-3"/>
  </r>
  <r>
    <s v="Lost Opportunity"/>
    <x v="1"/>
    <s v="Under $5"/>
    <s v="Under $5"/>
    <s v="MotorsRewind"/>
    <s v="Under $5"/>
    <n v="3.3803143726799409"/>
    <s v="Motors/Drives"/>
    <s v="COM-MotorsRewind-7P_v3"/>
    <s v="Rural"/>
    <s v="SC-New"/>
    <s v="M_Input_New"/>
    <s v="No"/>
    <s v="Commercial"/>
    <s v="Lodging"/>
    <s v="MotorsRewind-New-Lodging"/>
    <n v="3.6271921130530696E-5"/>
    <n v="4.0160759210499869E-5"/>
    <n v="4.3768765251489087E-5"/>
    <n v="4.7036749147859322E-5"/>
    <n v="5.4887523809823402E-5"/>
    <n v="6.2214153307439102E-5"/>
    <n v="7.7313982006887709E-5"/>
    <n v="1.3571914174026161E-4"/>
    <n v="1.6167092773582516E-4"/>
    <n v="1.6396607987682649E-4"/>
    <n v="1.7031428053645328E-4"/>
    <n v="1.8335448436922625E-4"/>
    <n v="1.5935850531139149E-4"/>
    <n v="1.5472261779871362E-4"/>
    <n v="1.4327066192095739E-4"/>
    <n v="1.5360967575496777E-4"/>
    <n v="1.6394827823337243E-4"/>
    <n v="1.7428688071177722E-4"/>
    <n v="1.8462548319018193E-4"/>
    <n v="1.9496408566858664E-4"/>
    <n v="2.5054649567130701E-3"/>
    <n v="1.6166971936301149"/>
    <n v="3.3803143726799409"/>
    <s v="C-All-Mot-All-All-All-C"/>
    <n v="0"/>
    <n v="2.5054649567130701E-3"/>
    <n v="3.6271921130530696E-5"/>
    <n v="7.6432680341030558E-5"/>
    <n v="1.2020144559251965E-4"/>
    <n v="1.6723819474037899E-4"/>
    <n v="2.221257185502024E-4"/>
    <n v="2.8433987185764152E-4"/>
    <n v="3.6165385386452924E-4"/>
    <n v="4.9737299560479082E-4"/>
    <n v="6.5904392334061599E-4"/>
    <n v="8.2301000321744248E-4"/>
    <n v="9.9332428375389567E-4"/>
    <n v="1.176678768123122E-3"/>
    <n v="1.3360372734345135E-3"/>
    <n v="1.4907598912332271E-3"/>
    <n v="1.6340305531541844E-3"/>
    <n v="1.7876402289091521E-3"/>
    <n v="1.9515885071425246E-3"/>
    <n v="2.1258753878543018E-3"/>
    <n v="2.3105008710444836E-3"/>
    <n v="2.5054649567130701E-3"/>
  </r>
  <r>
    <s v="Lost Opportunity"/>
    <x v="1"/>
    <s v="Under $5"/>
    <s v="Under $5"/>
    <s v="MotorsRewind"/>
    <s v="Under $5"/>
    <n v="4.0746108136603016"/>
    <s v="Motors/Drives"/>
    <s v="COM-MotorsRewind-7P_v3"/>
    <s v="Rural"/>
    <s v="SC-New"/>
    <s v="M_Input_New"/>
    <s v="No"/>
    <s v="Commercial"/>
    <s v="Hospital"/>
    <s v="MotorsRewind-New-Hospital"/>
    <n v="1.1056341148372068E-4"/>
    <n v="1.1290928688902949E-4"/>
    <n v="1.169682042938724E-4"/>
    <n v="1.1052205700486824E-4"/>
    <n v="1.1683243925699106E-4"/>
    <n v="1.3201118309137823E-4"/>
    <n v="1.6732056320873173E-4"/>
    <n v="2.0568092708848695E-4"/>
    <n v="2.4565944245905839E-4"/>
    <n v="2.243907007897436E-4"/>
    <n v="2.1392339807435975E-4"/>
    <n v="2.1542401907484067E-4"/>
    <n v="2.0177513091129123E-4"/>
    <n v="1.8539718148702993E-4"/>
    <n v="1.680192331921192E-4"/>
    <n v="1.7189588000822247E-4"/>
    <n v="1.7577204441116109E-4"/>
    <n v="1.7964820881409969E-4"/>
    <n v="1.8352437321703821E-4"/>
    <n v="1.874005376199768E-4"/>
    <n v="3.4256382223760195E-3"/>
    <n v="2.0840955298917221"/>
    <n v="4.0746108136603016"/>
    <s v="C-All-Mot-All-All-All-C"/>
    <n v="0"/>
    <n v="3.4256382223760195E-3"/>
    <n v="1.1056341148372068E-4"/>
    <n v="2.2347269837275015E-4"/>
    <n v="3.4044090266662256E-4"/>
    <n v="4.5096295967149078E-4"/>
    <n v="5.6779539892848189E-4"/>
    <n v="6.9980658201986012E-4"/>
    <n v="8.6712714522859183E-4"/>
    <n v="1.0728080723170787E-3"/>
    <n v="1.3184675147761371E-3"/>
    <n v="1.5428582155658807E-3"/>
    <n v="1.7567816136402404E-3"/>
    <n v="1.9722056327150812E-3"/>
    <n v="2.1739807636263725E-3"/>
    <n v="2.3593779451134022E-3"/>
    <n v="2.5273971783055212E-3"/>
    <n v="2.6992930583137438E-3"/>
    <n v="2.875065102724905E-3"/>
    <n v="3.0547133115390048E-3"/>
    <n v="3.2382376847560428E-3"/>
    <n v="3.4256382223760195E-3"/>
  </r>
  <r>
    <s v="Lost Opportunity"/>
    <x v="1"/>
    <s v="Under $5"/>
    <s v="Under $5"/>
    <s v="MotorsRewind"/>
    <s v="Under $5"/>
    <n v="3.3803143726799405"/>
    <s v="Motors/Drives"/>
    <s v="COM-MotorsRewind-7P_v3"/>
    <s v="Rural"/>
    <s v="SC-New"/>
    <s v="M_Input_New"/>
    <s v="No"/>
    <s v="Commercial"/>
    <s v="Residential Care"/>
    <s v="MotorsRewind-New-Residential Care"/>
    <n v="1.3812823363974967E-4"/>
    <n v="1.5369553123994315E-4"/>
    <n v="1.6043951519850188E-4"/>
    <n v="1.6110516157531545E-4"/>
    <n v="1.7897754941003201E-4"/>
    <n v="1.980341241057607E-4"/>
    <n v="2.3275651093334729E-4"/>
    <n v="2.9095418005576029E-4"/>
    <n v="3.2583721451228092E-4"/>
    <n v="2.9485664884386608E-4"/>
    <n v="3.0551581945476329E-4"/>
    <n v="3.030270234244362E-4"/>
    <n v="2.8076593921450525E-4"/>
    <n v="2.7395355986808685E-4"/>
    <n v="2.6056807196220706E-4"/>
    <n v="2.5552580251596855E-4"/>
    <n v="2.5048278493235415E-4"/>
    <n v="2.4543976734873969E-4"/>
    <n v="2.4039674976512532E-4"/>
    <n v="2.3535373218151084E-4"/>
    <n v="4.7858139201822541E-3"/>
    <n v="1.616697193630114"/>
    <n v="3.3803143726799405"/>
    <s v="C-All-Mot-All-All-All-C"/>
    <n v="0"/>
    <n v="4.7858139201822541E-3"/>
    <n v="1.3812823363974967E-4"/>
    <n v="2.9182376487969281E-4"/>
    <n v="4.5226328007819469E-4"/>
    <n v="6.1336844165351019E-4"/>
    <n v="7.9234599106354218E-4"/>
    <n v="9.9038011516930282E-4"/>
    <n v="1.2231366261026501E-3"/>
    <n v="1.5140908061584105E-3"/>
    <n v="1.8399280206706915E-3"/>
    <n v="2.1347846695145578E-3"/>
    <n v="2.440300488969321E-3"/>
    <n v="2.743327512393757E-3"/>
    <n v="3.0240934516082623E-3"/>
    <n v="3.2980470114763491E-3"/>
    <n v="3.5586150834385562E-3"/>
    <n v="3.8141408859545247E-3"/>
    <n v="4.0646236708868789E-3"/>
    <n v="4.3100634382356182E-3"/>
    <n v="4.5504601880007435E-3"/>
    <n v="4.7858139201822541E-3"/>
  </r>
  <r>
    <s v="Lost Opportunity"/>
    <x v="1"/>
    <s v="Under $20"/>
    <s v="Under $15"/>
    <s v="MotorsRewind"/>
    <s v="Under $20"/>
    <n v="16.116236481654653"/>
    <s v="Motors/Drives"/>
    <s v="COM-MotorsRewind-7P_v3"/>
    <s v="Rural"/>
    <s v="SC-New"/>
    <s v="M_Input_New"/>
    <s v="No"/>
    <s v="Commercial"/>
    <s v="Assembly"/>
    <s v="MotorsRewind-New-Assembly"/>
    <n v="1.3438437577959709E-4"/>
    <n v="1.4323399609826728E-4"/>
    <n v="1.0251785604033052E-4"/>
    <n v="1.2519992389382152E-4"/>
    <n v="2.1134083724593119E-4"/>
    <n v="2.8609552157281694E-4"/>
    <n v="3.4893742639779864E-4"/>
    <n v="4.0914814872055006E-4"/>
    <n v="5.583534951126304E-4"/>
    <n v="6.1375623275935359E-4"/>
    <n v="6.4573022145686929E-4"/>
    <n v="6.7384551901480678E-4"/>
    <n v="6.0747243408852312E-4"/>
    <n v="6.1409412432301969E-4"/>
    <n v="6.1449553661067208E-4"/>
    <n v="5.5991829979531744E-4"/>
    <n v="5.0533929865375499E-4"/>
    <n v="4.507602975121927E-4"/>
    <n v="3.9618129637063025E-4"/>
    <n v="3.416022952290678E-4"/>
    <n v="8.3424071366759531E-3"/>
    <n v="10.190482760047235"/>
    <n v="16.116236481654653"/>
    <s v="C-All-Mot-All-All-All-C"/>
    <n v="0"/>
    <n v="8.3424071366759531E-3"/>
    <n v="1.3438437577959709E-4"/>
    <n v="2.7761837187786437E-4"/>
    <n v="3.8013622791819489E-4"/>
    <n v="5.0533615181201641E-4"/>
    <n v="7.166769890579476E-4"/>
    <n v="1.0027725106307645E-3"/>
    <n v="1.3517099370285632E-3"/>
    <n v="1.7608580857491132E-3"/>
    <n v="2.3192115808617435E-3"/>
    <n v="2.932967813621097E-3"/>
    <n v="3.5786980350779665E-3"/>
    <n v="4.2525435540927735E-3"/>
    <n v="4.8600159881812969E-3"/>
    <n v="5.4741101125043165E-3"/>
    <n v="6.0886056491149887E-3"/>
    <n v="6.6485239489103062E-3"/>
    <n v="7.1538632475640612E-3"/>
    <n v="7.6046235450762537E-3"/>
    <n v="8.0008048414468846E-3"/>
    <n v="8.3424071366759531E-3"/>
  </r>
  <r>
    <s v="Lost Opportunity"/>
    <x v="1"/>
    <s v="Under $15"/>
    <s v="Under $10"/>
    <s v="MotorsRewind"/>
    <s v="Under $15"/>
    <n v="13.094153269355568"/>
    <s v="Motors/Drives"/>
    <s v="COM-MotorsRewind-7P_v3"/>
    <s v="Rural"/>
    <s v="SC-New"/>
    <s v="M_Input_New"/>
    <s v="No"/>
    <s v="Commercial"/>
    <s v="Other"/>
    <s v="MotorsRewind-New-Other"/>
    <n v="4.254362362943695E-4"/>
    <n v="5.5938517205303851E-4"/>
    <n v="6.3315003957904097E-4"/>
    <n v="7.3606649662592805E-4"/>
    <n v="8.4177183736712817E-4"/>
    <n v="8.5480038638961428E-4"/>
    <n v="9.9279206207246755E-4"/>
    <n v="1.0778724214646543E-3"/>
    <n v="1.1367105678439632E-3"/>
    <n v="1.0723726511150172E-3"/>
    <n v="1.1527263354348567E-3"/>
    <n v="1.0600130924006085E-3"/>
    <n v="1.1016127903413465E-3"/>
    <n v="1.0700440774141118E-3"/>
    <n v="9.9234030266895758E-4"/>
    <n v="9.7845263608979769E-4"/>
    <n v="9.6456212032476347E-4"/>
    <n v="9.5067160455972915E-4"/>
    <n v="9.3678108879469439E-4"/>
    <n v="9.2289057302965996E-4"/>
    <n v="1.846045249186375E-2"/>
    <n v="8.1560251680160558"/>
    <n v="13.094153269355568"/>
    <s v="C-All-Mot-All-All-All-C"/>
    <n v="0"/>
    <n v="1.846045249186375E-2"/>
    <n v="4.254362362943695E-4"/>
    <n v="9.8482140834740806E-4"/>
    <n v="1.6179714479264491E-3"/>
    <n v="2.3540379445523771E-3"/>
    <n v="3.1958097819195052E-3"/>
    <n v="4.0506101683091197E-3"/>
    <n v="5.0434022303815877E-3"/>
    <n v="6.1212746518462422E-3"/>
    <n v="7.257985219690205E-3"/>
    <n v="8.3303578708052231E-3"/>
    <n v="9.4830842062400798E-3"/>
    <n v="1.0543097298640688E-2"/>
    <n v="1.1644710088982034E-2"/>
    <n v="1.2714754166396147E-2"/>
    <n v="1.3707094469065104E-2"/>
    <n v="1.4685547105154902E-2"/>
    <n v="1.5650109225479665E-2"/>
    <n v="1.6600780830039394E-2"/>
    <n v="1.7537561918834089E-2"/>
    <n v="1.846045249186375E-2"/>
  </r>
  <r>
    <s v="Lost Opportunity"/>
    <x v="1"/>
    <s v="Under $20"/>
    <s v="Under $15"/>
    <s v="MotorsRewind"/>
    <s v="Under $20"/>
    <n v="16.87175728472943"/>
    <s v="Motors/Drives"/>
    <s v="COM-MotorsRewind-7P_v3"/>
    <s v="Rural"/>
    <s v="SC-NR"/>
    <s v="M_Input_NR"/>
    <s v="No"/>
    <s v="Commercial"/>
    <s v="Large Off"/>
    <s v="MotorsRewind-NR-Large Off"/>
    <n v="2.7697174596491435E-3"/>
    <n v="3.2584618025788322E-3"/>
    <n v="3.6451362850292626E-3"/>
    <n v="3.9504092907778499E-3"/>
    <n v="4.1907658943934065E-3"/>
    <n v="4.3793545631049674E-3"/>
    <n v="4.5266624862120991E-3"/>
    <n v="4.6410542178223083E-3"/>
    <n v="4.7292012982981524E-3"/>
    <n v="4.7964249203231966E-3"/>
    <n v="4.8469692393559687E-3"/>
    <n v="4.8842193660477914E-3"/>
    <n v="4.869918902753418E-3"/>
    <n v="4.8554345525520706E-3"/>
    <n v="4.8409108728560265E-3"/>
    <n v="4.8264019976580214E-3"/>
    <n v="4.8118792233421007E-3"/>
    <n v="4.7973564490261782E-3"/>
    <n v="4.7828336747102566E-3"/>
    <n v="4.7683109003943342E-3"/>
    <n v="3.8265504329539422E-2"/>
    <n v="10.699097158055034"/>
    <n v="16.87175728472943"/>
    <s v="C-All-Mot-All-All-All-C"/>
    <n v="0"/>
    <n v="3.8265504329539422E-2"/>
    <n v="2.7697174596491435E-3"/>
    <n v="6.0281792622279753E-3"/>
    <n v="9.6733155472572378E-3"/>
    <n v="1.3623724838035088E-2"/>
    <n v="1.7814490732428495E-2"/>
    <n v="2.2193845295533463E-2"/>
    <n v="2.6720507781745562E-2"/>
    <n v="3.1361561999567869E-2"/>
    <n v="3.6090763297866021E-2"/>
    <n v="3.8265504329539422E-2"/>
    <n v="3.8265504329539422E-2"/>
    <n v="3.8265504329539422E-2"/>
    <n v="3.8265504329539422E-2"/>
    <n v="3.8265504329539422E-2"/>
    <n v="3.8265504329539422E-2"/>
    <n v="3.8265504329539422E-2"/>
    <n v="3.8265504329539422E-2"/>
    <n v="3.8265504329539422E-2"/>
    <n v="3.8265504329539422E-2"/>
    <n v="3.8265504329539422E-2"/>
  </r>
  <r>
    <s v="Lost Opportunity"/>
    <x v="1"/>
    <s v="Under $20"/>
    <s v="Under $15"/>
    <s v="MotorsRewind"/>
    <s v="Under $20"/>
    <n v="16.871757284729426"/>
    <s v="Motors/Drives"/>
    <s v="COM-MotorsRewind-7P_v3"/>
    <s v="Rural"/>
    <s v="SC-NR"/>
    <s v="M_Input_NR"/>
    <s v="No"/>
    <s v="Commercial"/>
    <s v="Medium Off"/>
    <s v="MotorsRewind-NR-Medium Off"/>
    <n v="1.4178197242770254E-3"/>
    <n v="1.6680081928229491E-3"/>
    <n v="1.8659470497929592E-3"/>
    <n v="2.0222164509666471E-3"/>
    <n v="2.1452551140906254E-3"/>
    <n v="2.2417937459799121E-3"/>
    <n v="2.3172007439738627E-3"/>
    <n v="2.3757579274172966E-3"/>
    <n v="2.4208804610897083E-3"/>
    <n v="2.4552922661322781E-3"/>
    <n v="2.4811659278031321E-3"/>
    <n v="2.5002342859027967E-3"/>
    <n v="2.4929138717376524E-3"/>
    <n v="2.4854993257747574E-3"/>
    <n v="2.4780646470242596E-3"/>
    <n v="2.4706375467035612E-3"/>
    <n v="2.4632033314175928E-3"/>
    <n v="2.455769116131623E-3"/>
    <n v="2.4483349008456558E-3"/>
    <n v="2.4409006855596882E-3"/>
    <n v="1.9588130409771667E-2"/>
    <n v="10.699097158055034"/>
    <n v="16.871757284729426"/>
    <s v="C-All-Mot-All-All-All-C"/>
    <n v="0"/>
    <n v="1.9588130409771667E-2"/>
    <n v="1.4178197242770254E-3"/>
    <n v="3.0858279170999743E-3"/>
    <n v="4.9517749668929337E-3"/>
    <n v="6.9739914178595808E-3"/>
    <n v="9.1192465319502071E-3"/>
    <n v="1.1361040277930119E-2"/>
    <n v="1.3678241021903983E-2"/>
    <n v="1.6053998949321281E-2"/>
    <n v="1.847487941041099E-2"/>
    <n v="1.9588130409771667E-2"/>
    <n v="1.9588130409771667E-2"/>
    <n v="1.9588130409771667E-2"/>
    <n v="1.9588130409771667E-2"/>
    <n v="1.9588130409771667E-2"/>
    <n v="1.9588130409771667E-2"/>
    <n v="1.9588130409771667E-2"/>
    <n v="1.9588130409771667E-2"/>
    <n v="1.9588130409771667E-2"/>
    <n v="1.9588130409771667E-2"/>
    <n v="1.9588130409771667E-2"/>
  </r>
  <r>
    <s v="Lost Opportunity"/>
    <x v="1"/>
    <s v="Under $20"/>
    <s v="Under $15"/>
    <s v="MotorsRewind"/>
    <s v="Under $20"/>
    <n v="16.871757284729426"/>
    <s v="Motors/Drives"/>
    <s v="COM-MotorsRewind-7P_v3"/>
    <s v="Rural"/>
    <s v="SC-NR"/>
    <s v="M_Input_NR"/>
    <s v="No"/>
    <s v="Commercial"/>
    <s v="Small Off"/>
    <s v="MotorsRewind-NR-Small Off"/>
    <n v="1.3567758685513846E-3"/>
    <n v="1.5961925383159621E-3"/>
    <n v="1.7856091898035106E-3"/>
    <n v="1.9351504529662512E-3"/>
    <n v="2.0528917187753164E-3"/>
    <n v="2.1452739052321593E-3"/>
    <n v="2.217434274739125E-3"/>
    <n v="2.2734702940341031E-3"/>
    <n v="2.3166500888742716E-3"/>
    <n v="2.3495803026917319E-3"/>
    <n v="2.3743399806571211E-3"/>
    <n v="2.3925873556086253E-3"/>
    <n v="2.3855821199520728E-3"/>
    <n v="2.3784868053175886E-3"/>
    <n v="2.3713722247073847E-3"/>
    <n v="2.364264896239675E-3"/>
    <n v="2.3571507591396562E-3"/>
    <n v="2.350036622039637E-3"/>
    <n v="2.3429224849396174E-3"/>
    <n v="2.3358083478395987E-3"/>
    <n v="1.8744768601359194E-2"/>
    <n v="10.699097158055034"/>
    <n v="16.871757284729426"/>
    <s v="C-All-Mot-All-All-All-C"/>
    <n v="0"/>
    <n v="1.8744768601359194E-2"/>
    <n v="1.3567758685513846E-3"/>
    <n v="2.9529684068673465E-3"/>
    <n v="4.7385775966708576E-3"/>
    <n v="6.673728049637109E-3"/>
    <n v="8.7266197684124254E-3"/>
    <n v="1.0871893673644585E-2"/>
    <n v="1.308932794838371E-2"/>
    <n v="1.5362798242417812E-2"/>
    <n v="1.7679448331292084E-2"/>
    <n v="1.8744768601359194E-2"/>
    <n v="1.8744768601359194E-2"/>
    <n v="1.8744768601359194E-2"/>
    <n v="1.8744768601359194E-2"/>
    <n v="1.8744768601359194E-2"/>
    <n v="1.8744768601359194E-2"/>
    <n v="1.8744768601359194E-2"/>
    <n v="1.8744768601359194E-2"/>
    <n v="1.8744768601359194E-2"/>
    <n v="1.8744768601359194E-2"/>
    <n v="1.8744768601359194E-2"/>
  </r>
  <r>
    <s v="Lost Opportunity"/>
    <x v="1"/>
    <s v="Under $15"/>
    <s v="Under $10"/>
    <s v="MotorsRewind"/>
    <s v="Under $15"/>
    <n v="10.57575059243967"/>
    <s v="Motors/Drives"/>
    <s v="COM-MotorsRewind-7P_v3"/>
    <s v="Rural"/>
    <s v="SC-NR"/>
    <s v="M_Input_NR"/>
    <s v="No"/>
    <s v="Commercial"/>
    <s v="XLarge Ret"/>
    <s v="MotorsRewind-NR-XLarge Ret"/>
    <n v="8.6503727614001291E-4"/>
    <n v="1.0160485635103277E-3"/>
    <n v="1.1347967423020937E-3"/>
    <n v="1.227860086066598E-3"/>
    <n v="1.3004769737496595E-3"/>
    <n v="1.3568187995713751E-3"/>
    <n v="1.4002072966208818E-3"/>
    <n v="1.4332875959806729E-3"/>
    <n v="1.4581660371677985E-3"/>
    <n v="1.4765199093437419E-3"/>
    <n v="1.4896848404340084E-3"/>
    <n v="1.4987243868311729E-3"/>
    <n v="1.4919381523139661E-3"/>
    <n v="1.4851135944322397E-3"/>
    <n v="1.4782950882071258E-3"/>
    <n v="1.4714991557255852E-3"/>
    <n v="1.4646989787953685E-3"/>
    <n v="1.4578988018651518E-3"/>
    <n v="1.451098624934935E-3"/>
    <n v="1.4442984480047181E-3"/>
    <n v="1.1590437299443104E-2"/>
    <n v="6.4606438413234066"/>
    <n v="10.57575059243967"/>
    <s v="C-All-Mot-All-All-All-C"/>
    <n v="0"/>
    <n v="1.1590437299443104E-2"/>
    <n v="8.6503727614001291E-4"/>
    <n v="1.8810858396503406E-3"/>
    <n v="3.0158825819524343E-3"/>
    <n v="4.2437426680190325E-3"/>
    <n v="5.5442196417686915E-3"/>
    <n v="6.9010384413400669E-3"/>
    <n v="8.3012457379609481E-3"/>
    <n v="9.734533333941621E-3"/>
    <n v="1.119269937110942E-2"/>
    <n v="1.1590437299443104E-2"/>
    <n v="1.1590437299443104E-2"/>
    <n v="1.1590437299443104E-2"/>
    <n v="1.1590437299443104E-2"/>
    <n v="1.1590437299443104E-2"/>
    <n v="1.1590437299443104E-2"/>
    <n v="1.1590437299443104E-2"/>
    <n v="1.1590437299443104E-2"/>
    <n v="1.1590437299443104E-2"/>
    <n v="1.1590437299443104E-2"/>
    <n v="1.1590437299443104E-2"/>
  </r>
  <r>
    <s v="Lost Opportunity"/>
    <x v="1"/>
    <s v="Under $15"/>
    <s v="Under $10"/>
    <s v="MotorsRewind"/>
    <s v="Under $15"/>
    <n v="10.57575059243967"/>
    <s v="Motors/Drives"/>
    <s v="COM-MotorsRewind-7P_v3"/>
    <s v="Rural"/>
    <s v="SC-NR"/>
    <s v="M_Input_NR"/>
    <s v="No"/>
    <s v="Commercial"/>
    <s v="Large Ret"/>
    <s v="MotorsRewind-NR-Large Ret"/>
    <n v="1.339538076928094E-3"/>
    <n v="1.5733839180935851E-3"/>
    <n v="1.757269296729788E-3"/>
    <n v="1.9013808812560304E-3"/>
    <n v="2.0138304701495012E-3"/>
    <n v="2.1010776016819263E-3"/>
    <n v="2.1682660865040408E-3"/>
    <n v="2.2194919952722167E-3"/>
    <n v="2.2580170625542614E-3"/>
    <n v="2.2864386246266555E-3"/>
    <n v="2.3068249443402265E-3"/>
    <n v="2.32082297301616E-3"/>
    <n v="2.3103142703446112E-3"/>
    <n v="2.2997462227090631E-3"/>
    <n v="2.2891875462586471E-3"/>
    <n v="2.2786638259770461E-3"/>
    <n v="2.268133533029995E-3"/>
    <n v="2.2576032400829448E-3"/>
    <n v="2.2470729471358933E-3"/>
    <n v="2.2365426541888422E-3"/>
    <n v="1.7948165378642821E-2"/>
    <n v="6.4606438413234084"/>
    <n v="10.57575059243967"/>
    <s v="C-All-Mot-All-All-All-C"/>
    <n v="0"/>
    <n v="1.7948165378642821E-2"/>
    <n v="1.339538076928094E-3"/>
    <n v="2.9129219950216794E-3"/>
    <n v="4.6701912917514674E-3"/>
    <n v="6.5715721730074976E-3"/>
    <n v="8.5854026431569988E-3"/>
    <n v="1.0686480244838925E-2"/>
    <n v="1.2854746331342965E-2"/>
    <n v="1.5074238326615183E-2"/>
    <n v="1.7332255389169444E-2"/>
    <n v="1.7948165378642821E-2"/>
    <n v="1.7948165378642821E-2"/>
    <n v="1.7948165378642821E-2"/>
    <n v="1.7948165378642821E-2"/>
    <n v="1.7948165378642821E-2"/>
    <n v="1.7948165378642821E-2"/>
    <n v="1.7948165378642821E-2"/>
    <n v="1.7948165378642821E-2"/>
    <n v="1.7948165378642821E-2"/>
    <n v="1.7948165378642821E-2"/>
    <n v="1.7948165378642821E-2"/>
  </r>
  <r>
    <s v="Lost Opportunity"/>
    <x v="1"/>
    <s v="Under $15"/>
    <s v="Under $10"/>
    <s v="MotorsRewind"/>
    <s v="Under $15"/>
    <n v="10.57575059243967"/>
    <s v="Motors/Drives"/>
    <s v="COM-MotorsRewind-7P_v3"/>
    <s v="Rural"/>
    <s v="SC-NR"/>
    <s v="M_Input_NR"/>
    <s v="No"/>
    <s v="Commercial"/>
    <s v="Medium Ret"/>
    <s v="MotorsRewind-NR-Medium Ret"/>
    <n v="6.0019547075729543E-4"/>
    <n v="7.0497279447833804E-4"/>
    <n v="7.873647572727362E-4"/>
    <n v="8.5193561330593204E-4"/>
    <n v="9.02319947357232E-4"/>
    <n v="9.4141202998202324E-4"/>
    <n v="9.7151660481408549E-4"/>
    <n v="9.944689635096992E-4"/>
    <n v="1.0117305638266748E-3"/>
    <n v="1.024465172212588E-3"/>
    <n v="1.0335994976701777E-3"/>
    <n v="1.03987147571659E-3"/>
    <n v="1.0351629303936656E-3"/>
    <n v="1.0304277948757943E-3"/>
    <n v="1.0256968582254048E-3"/>
    <n v="1.0209815840892496E-3"/>
    <n v="1.0162633649946041E-3"/>
    <n v="1.0115451458999579E-3"/>
    <n v="1.0068269268053123E-3"/>
    <n v="1.0021087077106659E-3"/>
    <n v="8.0418823131689007E-3"/>
    <n v="6.4606438413234084"/>
    <n v="10.57575059243967"/>
    <s v="C-All-Mot-All-All-All-C"/>
    <n v="0"/>
    <n v="8.0418823131689007E-3"/>
    <n v="6.0019547075729543E-4"/>
    <n v="1.3051682652356336E-3"/>
    <n v="2.0925330225083699E-3"/>
    <n v="2.9444686358143018E-3"/>
    <n v="3.8467885831715339E-3"/>
    <n v="4.7882006131535568E-3"/>
    <n v="5.7597172179676423E-3"/>
    <n v="6.7541861814773415E-3"/>
    <n v="7.7659167453040159E-3"/>
    <n v="8.0418823131689007E-3"/>
    <n v="8.0418823131689007E-3"/>
    <n v="8.0418823131689007E-3"/>
    <n v="8.0418823131689007E-3"/>
    <n v="8.0418823131689007E-3"/>
    <n v="8.0418823131689007E-3"/>
    <n v="8.0418823131689007E-3"/>
    <n v="8.0418823131689007E-3"/>
    <n v="8.0418823131689007E-3"/>
    <n v="8.0418823131689007E-3"/>
    <n v="8.0418823131689007E-3"/>
  </r>
  <r>
    <s v="Lost Opportunity"/>
    <x v="1"/>
    <s v="Under $15"/>
    <s v="Under $10"/>
    <s v="MotorsRewind"/>
    <s v="Under $15"/>
    <n v="10.575750592439668"/>
    <s v="Motors/Drives"/>
    <s v="COM-MotorsRewind-7P_v3"/>
    <s v="Rural"/>
    <s v="SC-NR"/>
    <s v="M_Input_NR"/>
    <s v="No"/>
    <s v="Commercial"/>
    <s v="Small Ret"/>
    <s v="MotorsRewind-NR-Small Ret"/>
    <n v="7.005031344687804E-4"/>
    <n v="8.227913676592646E-4"/>
    <n v="9.1895308664006288E-4"/>
    <n v="9.943153465210219E-4"/>
    <n v="1.0531201620364158E-3"/>
    <n v="1.0987455086872782E-3"/>
    <n v="1.1338813103705225E-3"/>
    <n v="1.1606695818472167E-3"/>
    <n v="1.1808160269923824E-3"/>
    <n v="1.1956789067127322E-3"/>
    <n v="1.2063398062463892E-3"/>
    <n v="1.2136599885784682E-3"/>
    <n v="1.2081645276524875E-3"/>
    <n v="1.2026380326454233E-3"/>
    <n v="1.1971164382415373E-3"/>
    <n v="1.1916131239494644E-3"/>
    <n v="1.1861063725227339E-3"/>
    <n v="1.180599621096003E-3"/>
    <n v="1.1750928696692728E-3"/>
    <n v="1.1695861182425423E-3"/>
    <n v="9.3858818366222806E-3"/>
    <n v="6.4606438413234066"/>
    <n v="10.575750592439668"/>
    <s v="C-All-Mot-All-All-All-C"/>
    <n v="0"/>
    <n v="9.3858818366222806E-3"/>
    <n v="7.005031344687804E-4"/>
    <n v="1.523294502128045E-3"/>
    <n v="2.4422475887681079E-3"/>
    <n v="3.4365629352891298E-3"/>
    <n v="4.4896830973255456E-3"/>
    <n v="5.5884286060128236E-3"/>
    <n v="6.722309916383346E-3"/>
    <n v="7.8829794982305627E-3"/>
    <n v="9.0637955252229445E-3"/>
    <n v="9.3858818366222806E-3"/>
    <n v="9.3858818366222806E-3"/>
    <n v="9.3858818366222806E-3"/>
    <n v="9.3858818366222806E-3"/>
    <n v="9.3858818366222806E-3"/>
    <n v="9.3858818366222806E-3"/>
    <n v="9.3858818366222806E-3"/>
    <n v="9.3858818366222806E-3"/>
    <n v="9.3858818366222806E-3"/>
    <n v="9.3858818366222806E-3"/>
    <n v="9.3858818366222806E-3"/>
  </r>
  <r>
    <s v="Lost Opportunity"/>
    <x v="1"/>
    <s v="Under $20"/>
    <s v="Under $15"/>
    <s v="MotorsRewind"/>
    <s v="Under $20"/>
    <n v="16.871757284729433"/>
    <s v="Motors/Drives"/>
    <s v="COM-MotorsRewind-7P_v3"/>
    <s v="Rural"/>
    <s v="SC-NR"/>
    <s v="M_Input_NR"/>
    <s v="No"/>
    <s v="Commercial"/>
    <s v="School K-12"/>
    <s v="MotorsRewind-NR-School K-12"/>
    <n v="7.0611736254458423E-4"/>
    <n v="8.2980229200261884E-4"/>
    <n v="9.2724892868606803E-4"/>
    <n v="1.0037954847934385E-3"/>
    <n v="1.0636950023301468E-3"/>
    <n v="1.1103359465808827E-3"/>
    <n v="1.146417957340599E-3"/>
    <n v="1.1740918734349586E-3"/>
    <n v="1.195071293055961E-3"/>
    <n v="1.2107214561122288E-3"/>
    <n v="1.2221300585748334E-3"/>
    <n v="1.2301636716825892E-3"/>
    <n v="1.2252086082860229E-3"/>
    <n v="1.2202167688370276E-3"/>
    <n v="1.2152245800723007E-3"/>
    <n v="1.2102456341149467E-3"/>
    <n v="1.2052631990312321E-3"/>
    <n v="1.2002807639475174E-3"/>
    <n v="1.195298328863803E-3"/>
    <n v="1.1903158937800883E-3"/>
    <n v="9.5522374564952946E-3"/>
    <n v="10.699097158055038"/>
    <n v="16.871757284729433"/>
    <s v="C-All-Mot-All-All-All-C"/>
    <n v="0"/>
    <n v="9.5522374564952946E-3"/>
    <n v="7.0611736254458423E-4"/>
    <n v="1.5359196545472031E-3"/>
    <n v="2.4631685832332711E-3"/>
    <n v="3.4669640680267096E-3"/>
    <n v="4.5306590703568569E-3"/>
    <n v="5.6409950169377396E-3"/>
    <n v="6.7874129742783382E-3"/>
    <n v="7.9615048477132966E-3"/>
    <n v="9.156576140769257E-3"/>
    <n v="9.5522374564952946E-3"/>
    <n v="9.5522374564952946E-3"/>
    <n v="9.5522374564952946E-3"/>
    <n v="9.5522374564952946E-3"/>
    <n v="9.5522374564952946E-3"/>
    <n v="9.5522374564952946E-3"/>
    <n v="9.5522374564952946E-3"/>
    <n v="9.5522374564952946E-3"/>
    <n v="9.5522374564952946E-3"/>
    <n v="9.5522374564952946E-3"/>
    <n v="9.5522374564952946E-3"/>
  </r>
  <r>
    <s v="Lost Opportunity"/>
    <x v="1"/>
    <s v="Under $20"/>
    <s v="Under $15"/>
    <s v="MotorsRewind"/>
    <s v="Under $20"/>
    <n v="16.871757284729433"/>
    <s v="Motors/Drives"/>
    <s v="COM-MotorsRewind-7P_v3"/>
    <s v="Rural"/>
    <s v="SC-NR"/>
    <s v="M_Input_NR"/>
    <s v="No"/>
    <s v="Commercial"/>
    <s v="University"/>
    <s v="MotorsRewind-NR-University"/>
    <n v="3.799865082497915E-4"/>
    <n v="4.4654570500784167E-4"/>
    <n v="4.9898515654687948E-4"/>
    <n v="5.4017754200100427E-4"/>
    <n v="5.7241157237889883E-4"/>
    <n v="5.9751069964500034E-4"/>
    <n v="6.1692769461848141E-4"/>
    <n v="6.3181999907676407E-4"/>
    <n v="6.4310976028326408E-4"/>
    <n v="6.5153166169616944E-4"/>
    <n v="6.5767103065057775E-4"/>
    <n v="6.6199419951084378E-4"/>
    <n v="6.5932770617971759E-4"/>
    <n v="6.5664142236546369E-4"/>
    <n v="6.5395495057216774E-4"/>
    <n v="6.5127560519779302E-4"/>
    <n v="6.4859438220220018E-4"/>
    <n v="6.4591315920660755E-4"/>
    <n v="6.432319362110146E-4"/>
    <n v="6.4055071321542187E-4"/>
    <n v="5.1403938631198022E-3"/>
    <n v="10.699097158055038"/>
    <n v="16.871757284729433"/>
    <s v="C-All-Mot-All-All-All-C"/>
    <n v="0"/>
    <n v="5.1403938631198022E-3"/>
    <n v="3.799865082497915E-4"/>
    <n v="8.2653221325763317E-4"/>
    <n v="1.3255173698045125E-3"/>
    <n v="1.8656949118055167E-3"/>
    <n v="2.4381064841844154E-3"/>
    <n v="3.0356171838294157E-3"/>
    <n v="3.6525448784478971E-3"/>
    <n v="4.2843648775246611E-3"/>
    <n v="4.9274746378079257E-3"/>
    <n v="5.1403938631198022E-3"/>
    <n v="5.1403938631198022E-3"/>
    <n v="5.1403938631198022E-3"/>
    <n v="5.1403938631198022E-3"/>
    <n v="5.1403938631198022E-3"/>
    <n v="5.1403938631198022E-3"/>
    <n v="5.1403938631198022E-3"/>
    <n v="5.1403938631198022E-3"/>
    <n v="5.1403938631198022E-3"/>
    <n v="5.1403938631198022E-3"/>
    <n v="5.1403938631198022E-3"/>
  </r>
  <r>
    <s v="Lost Opportunity"/>
    <x v="1"/>
    <s v="Under $20"/>
    <s v="Under $15"/>
    <s v="MotorsRewind"/>
    <s v="Under $20"/>
    <n v="16.87175728472943"/>
    <s v="Motors/Drives"/>
    <s v="COM-MotorsRewind-7P_v3"/>
    <s v="Rural"/>
    <s v="SC-NR"/>
    <s v="M_Input_NR"/>
    <s v="No"/>
    <s v="Commercial"/>
    <s v="Warehouse"/>
    <s v="MotorsRewind-NR-Warehouse"/>
    <n v="1.2938592276813426E-3"/>
    <n v="1.5211048992759266E-3"/>
    <n v="1.7004163542040289E-3"/>
    <n v="1.8415290270903683E-3"/>
    <n v="1.9522024239359951E-3"/>
    <n v="2.0386211566835533E-3"/>
    <n v="2.1057145838068404E-3"/>
    <n v="2.157411576645975E-3"/>
    <n v="2.1968435783668357E-3"/>
    <n v="2.2265064500737583E-3"/>
    <n v="2.2483894686348657E-3"/>
    <n v="2.2640781431084393E-3"/>
    <n v="2.2558641991287467E-3"/>
    <n v="2.2475755521322387E-3"/>
    <n v="2.239279239323419E-3"/>
    <n v="2.2310003117190593E-3"/>
    <n v="2.2227149547448945E-3"/>
    <n v="2.2144295977707296E-3"/>
    <n v="2.2061442407965647E-3"/>
    <n v="2.1978588838223998E-3"/>
    <n v="1.7637729668102717E-2"/>
    <n v="10.699097158055036"/>
    <n v="16.87175728472943"/>
    <s v="C-All-Mot-All-All-All-C"/>
    <n v="0"/>
    <n v="1.7637729668102717E-2"/>
    <n v="1.2938592276813426E-3"/>
    <n v="2.814964126957269E-3"/>
    <n v="4.5153804811612977E-3"/>
    <n v="6.3569095082516656E-3"/>
    <n v="8.3091119321876614E-3"/>
    <n v="1.0347733088871214E-2"/>
    <n v="1.2453447672678055E-2"/>
    <n v="1.4610859249324031E-2"/>
    <n v="1.6807702827690868E-2"/>
    <n v="1.7637729668102717E-2"/>
    <n v="1.7637729668102717E-2"/>
    <n v="1.7637729668102717E-2"/>
    <n v="1.7637729668102717E-2"/>
    <n v="1.7637729668102717E-2"/>
    <n v="1.7637729668102717E-2"/>
    <n v="1.7637729668102717E-2"/>
    <n v="1.7637729668102717E-2"/>
    <n v="1.7637729668102717E-2"/>
    <n v="1.7637729668102717E-2"/>
    <n v="1.7637729668102717E-2"/>
  </r>
  <r>
    <s v="Lost Opportunity"/>
    <x v="1"/>
    <s v="Under $10"/>
    <s v="Under $5"/>
    <s v="MotorsRewind"/>
    <s v="Under $10"/>
    <n v="5.5389452386078624"/>
    <s v="Motors/Drives"/>
    <s v="COM-MotorsRewind-7P_v3"/>
    <s v="Rural"/>
    <s v="SC-NR"/>
    <s v="M_Input_NR"/>
    <s v="No"/>
    <s v="Commercial"/>
    <s v="Supermarket"/>
    <s v="MotorsRewind-NR-Supermarket"/>
    <n v="1.4176650576041142E-3"/>
    <n v="1.6577891650610991E-3"/>
    <n v="1.843354778686464E-3"/>
    <n v="1.9857096614110184E-3"/>
    <n v="2.0938499304992302E-3"/>
    <n v="2.1749073220339709E-3"/>
    <n v="2.2345354941685053E-3"/>
    <n v="2.2772162883134247E-3"/>
    <n v="2.3065025329746876E-3"/>
    <n v="2.3252105386057384E-3"/>
    <n v="2.335572707495865E-3"/>
    <n v="2.3393585228595535E-3"/>
    <n v="2.3184719691267184E-3"/>
    <n v="2.2976650656603452E-3"/>
    <n v="2.2770061289867187E-3"/>
    <n v="2.2565195526770537E-3"/>
    <n v="2.2360264386769597E-3"/>
    <n v="2.2155333246768648E-3"/>
    <n v="2.1950402106767704E-3"/>
    <n v="2.1745470966766755E-3"/>
    <n v="1.7450653508307802E-2"/>
    <n v="3.0698811879381047"/>
    <n v="5.5389452386078624"/>
    <s v="C-All-Mot-All-All-All-C"/>
    <n v="0"/>
    <n v="1.7450653508307802E-2"/>
    <n v="1.4176650576041142E-3"/>
    <n v="3.0754542226652136E-3"/>
    <n v="4.9188090013516771E-3"/>
    <n v="6.9045186627626955E-3"/>
    <n v="8.9983685932619253E-3"/>
    <n v="1.1173275915295896E-2"/>
    <n v="1.3407811409464402E-2"/>
    <n v="1.5685027697777826E-2"/>
    <n v="1.7450653508307802E-2"/>
    <n v="1.7450653508307802E-2"/>
    <n v="1.7450653508307802E-2"/>
    <n v="1.7450653508307802E-2"/>
    <n v="1.7450653508307802E-2"/>
    <n v="1.7450653508307802E-2"/>
    <n v="1.7450653508307802E-2"/>
    <n v="1.7450653508307802E-2"/>
    <n v="1.7450653508307802E-2"/>
    <n v="1.7450653508307802E-2"/>
    <n v="1.7450653508307802E-2"/>
    <n v="1.7450653508307802E-2"/>
  </r>
  <r>
    <s v="Lost Opportunity"/>
    <x v="1"/>
    <s v="Under $10"/>
    <s v="Under $5"/>
    <s v="MotorsRewind"/>
    <s v="Under $10"/>
    <n v="5.5389452386078606"/>
    <s v="Motors/Drives"/>
    <s v="COM-MotorsRewind-7P_v3"/>
    <s v="Rural"/>
    <s v="SC-NR"/>
    <s v="M_Input_NR"/>
    <s v="No"/>
    <s v="Commercial"/>
    <s v="MiniMart"/>
    <s v="MotorsRewind-NR-MiniMart"/>
    <n v="6.0628277060801369E-4"/>
    <n v="7.120369167982778E-4"/>
    <n v="7.9515860998094164E-4"/>
    <n v="8.6026490933773707E-4"/>
    <n v="9.1103200408675479E-4"/>
    <n v="9.5038694031396157E-4"/>
    <n v="9.8066027847736287E-4"/>
    <n v="1.0037076429750629E-3"/>
    <n v="1.0210065028280091E-3"/>
    <n v="1.0337332307818045E-3"/>
    <n v="1.0428244596124574E-3"/>
    <n v="1.0490259354890498E-3"/>
    <n v="1.0441500464913364E-3"/>
    <n v="1.0392485000556338E-3"/>
    <n v="1.0343523545525931E-3"/>
    <n v="1.0294731672315658E-3"/>
    <n v="1.0245910101005745E-3"/>
    <n v="1.0197088529695834E-3"/>
    <n v="1.014826695838592E-3"/>
    <n v="1.0099445387076007E-3"/>
    <n v="8.1047645436278948E-3"/>
    <n v="3.0698811879381038"/>
    <n v="5.5389452386078606"/>
    <s v="C-All-Mot-All-All-All-C"/>
    <n v="0"/>
    <n v="8.1047645436278948E-3"/>
    <n v="6.0628277060801369E-4"/>
    <n v="1.3183196874062915E-3"/>
    <n v="2.1134782973872331E-3"/>
    <n v="2.9737432067249701E-3"/>
    <n v="3.8847752108117249E-3"/>
    <n v="4.8351621511256862E-3"/>
    <n v="5.8158224296030493E-3"/>
    <n v="6.8195300725781127E-3"/>
    <n v="7.8405365754061224E-3"/>
    <n v="8.1047645436278948E-3"/>
    <n v="8.1047645436278948E-3"/>
    <n v="8.1047645436278948E-3"/>
    <n v="8.1047645436278948E-3"/>
    <n v="8.1047645436278948E-3"/>
    <n v="8.1047645436278948E-3"/>
    <n v="8.1047645436278948E-3"/>
    <n v="8.1047645436278948E-3"/>
    <n v="8.1047645436278948E-3"/>
    <n v="8.1047645436278948E-3"/>
    <n v="8.1047645436278948E-3"/>
  </r>
  <r>
    <s v="Lost Opportunity"/>
    <x v="1"/>
    <s v="Under $10"/>
    <s v="Under $10"/>
    <s v="MotorsRewind"/>
    <s v="Under $10"/>
    <n v="9.3165492539817194"/>
    <s v="Motors/Drives"/>
    <s v="COM-MotorsRewind-7P_v3"/>
    <s v="Rural"/>
    <s v="SC-NR"/>
    <s v="M_Input_NR"/>
    <s v="No"/>
    <s v="Commercial"/>
    <s v="Restaurant"/>
    <s v="MotorsRewind-NR-Restaurant"/>
    <n v="1.2228976346122288E-3"/>
    <n v="1.4362081581766942E-3"/>
    <n v="1.603868080090858E-3"/>
    <n v="1.7351902012884227E-3"/>
    <n v="1.8375895487454663E-3"/>
    <n v="1.9169700964959853E-3"/>
    <n v="1.9780326821846935E-3"/>
    <n v="2.0245201776152794E-3"/>
    <n v="2.0594126994239416E-3"/>
    <n v="2.085083040501656E-3"/>
    <n v="2.1034204282218698E-3"/>
    <n v="2.1159290637105276E-3"/>
    <n v="2.1060941922429518E-3"/>
    <n v="2.0962075686528554E-3"/>
    <n v="2.0863318389691943E-3"/>
    <n v="2.0764903146459311E-3"/>
    <n v="2.0666428000921081E-3"/>
    <n v="2.056795285538285E-3"/>
    <n v="2.046947770984462E-3"/>
    <n v="2.0371002564306402E-3"/>
    <n v="1.6347648110719062E-2"/>
    <n v="5.612953177977082"/>
    <n v="9.3165492539817194"/>
    <s v="C-All-Mot-All-All-All-C"/>
    <n v="0"/>
    <n v="1.6347648110719062E-2"/>
    <n v="1.2228976346122288E-3"/>
    <n v="2.6591057927889232E-3"/>
    <n v="4.2629738728797812E-3"/>
    <n v="5.998164074168204E-3"/>
    <n v="7.8357536229136694E-3"/>
    <n v="9.7527237194096547E-3"/>
    <n v="1.1730756401594348E-2"/>
    <n v="1.3755276579209628E-2"/>
    <n v="1.5814689278633571E-2"/>
    <n v="1.6347648110719062E-2"/>
    <n v="1.6347648110719062E-2"/>
    <n v="1.6347648110719062E-2"/>
    <n v="1.6347648110719062E-2"/>
    <n v="1.6347648110719062E-2"/>
    <n v="1.6347648110719062E-2"/>
    <n v="1.6347648110719062E-2"/>
    <n v="1.6347648110719062E-2"/>
    <n v="1.6347648110719062E-2"/>
    <n v="1.6347648110719062E-2"/>
    <n v="1.6347648110719062E-2"/>
  </r>
  <r>
    <s v="Lost Opportunity"/>
    <x v="1"/>
    <s v="Under $5"/>
    <s v="Under $5"/>
    <s v="MotorsRewind"/>
    <s v="Under $5"/>
    <n v="3.3803143726799409"/>
    <s v="Motors/Drives"/>
    <s v="COM-MotorsRewind-7P_v3"/>
    <s v="Rural"/>
    <s v="SC-NR"/>
    <s v="M_Input_NR"/>
    <s v="No"/>
    <s v="Commercial"/>
    <s v="Lodging"/>
    <s v="MotorsRewind-NR-Lodging"/>
    <n v="1.1251458388067087E-3"/>
    <n v="1.324485676776416E-3"/>
    <n v="1.4825511443774997E-3"/>
    <n v="1.6076788192834796E-3"/>
    <n v="1.7065219515076944E-3"/>
    <n v="1.7843903609386022E-3"/>
    <n v="1.8455217027647107E-3"/>
    <n v="1.8932979589848761E-3"/>
    <n v="1.9304182159528029E-3"/>
    <n v="1.9590365546797357E-3"/>
    <n v="1.9808720983271843E-3"/>
    <n v="1.9972968389098968E-3"/>
    <n v="1.9926474356873661E-3"/>
    <n v="1.9879164258877141E-3"/>
    <n v="1.9831628881088639E-3"/>
    <n v="1.9784089775258819E-3"/>
    <n v="1.9736493729287873E-3"/>
    <n v="1.9688897683316918E-3"/>
    <n v="1.9641301637345968E-3"/>
    <n v="1.9593705591375017E-3"/>
    <n v="1.5723870397722536E-2"/>
    <n v="1.6166971936301149"/>
    <n v="3.3803143726799409"/>
    <s v="C-All-Mot-All-All-All-C"/>
    <n v="0"/>
    <n v="1.5723870397722536E-2"/>
    <n v="1.1251458388067087E-3"/>
    <n v="2.4496315155831247E-3"/>
    <n v="3.9321826599606246E-3"/>
    <n v="5.5398614792441046E-3"/>
    <n v="7.2463834307517992E-3"/>
    <n v="9.0307737916904014E-3"/>
    <n v="1.0876295494455112E-2"/>
    <n v="1.2769593453439988E-2"/>
    <n v="1.470001166939279E-2"/>
    <n v="1.5723870397722536E-2"/>
    <n v="1.5723870397722536E-2"/>
    <n v="1.5723870397722536E-2"/>
    <n v="1.5723870397722536E-2"/>
    <n v="1.5723870397722536E-2"/>
    <n v="1.5723870397722536E-2"/>
    <n v="1.5723870397722536E-2"/>
    <n v="1.5723870397722536E-2"/>
    <n v="1.5723870397722536E-2"/>
    <n v="1.5723870397722536E-2"/>
    <n v="1.5723870397722536E-2"/>
  </r>
  <r>
    <s v="Lost Opportunity"/>
    <x v="1"/>
    <s v="Under $5"/>
    <s v="Under $5"/>
    <s v="MotorsRewind"/>
    <s v="Under $5"/>
    <n v="4.0746108136603016"/>
    <s v="Motors/Drives"/>
    <s v="COM-MotorsRewind-7P_v3"/>
    <s v="Rural"/>
    <s v="SC-NR"/>
    <s v="M_Input_NR"/>
    <s v="No"/>
    <s v="Commercial"/>
    <s v="Hospital"/>
    <s v="MotorsRewind-NR-Hospital"/>
    <n v="8.3660381074422197E-4"/>
    <n v="9.8511939243515752E-4"/>
    <n v="1.103016143750358E-3"/>
    <n v="1.1964706694365074E-3"/>
    <n v="1.2704138736570026E-3"/>
    <n v="1.3287821928917604E-3"/>
    <n v="1.3747181601857774E-3"/>
    <n v="1.4107305196000282E-3"/>
    <n v="1.4388220487798959E-3"/>
    <n v="1.4605916022679853E-3"/>
    <n v="1.4773155747215953E-3"/>
    <n v="1.4900129346284844E-3"/>
    <n v="1.4869914473799755E-3"/>
    <n v="1.4839070917977602E-3"/>
    <n v="1.4808039253044361E-3"/>
    <n v="1.4776984797848225E-3"/>
    <n v="1.4745887826132142E-3"/>
    <n v="1.4714790854416051E-3"/>
    <n v="1.4683693882699969E-3"/>
    <n v="1.4652596910983886E-3"/>
    <n v="1.1758650437199505E-2"/>
    <n v="2.0840955298917221"/>
    <n v="4.0746108136603016"/>
    <s v="C-All-Mot-All-All-All-C"/>
    <n v="0"/>
    <n v="1.1758650437199505E-2"/>
    <n v="8.3660381074422197E-4"/>
    <n v="1.8217232031793795E-3"/>
    <n v="2.9247393469297375E-3"/>
    <n v="4.1212100163662453E-3"/>
    <n v="5.3916238900232477E-3"/>
    <n v="6.7204060829150081E-3"/>
    <n v="8.0951242431007847E-3"/>
    <n v="9.5058547627008133E-3"/>
    <n v="1.0944676811480709E-2"/>
    <n v="1.1758650437199505E-2"/>
    <n v="1.1758650437199505E-2"/>
    <n v="1.1758650437199505E-2"/>
    <n v="1.1758650437199505E-2"/>
    <n v="1.1758650437199505E-2"/>
    <n v="1.1758650437199505E-2"/>
    <n v="1.1758650437199505E-2"/>
    <n v="1.1758650437199505E-2"/>
    <n v="1.1758650437199505E-2"/>
    <n v="1.1758650437199505E-2"/>
    <n v="1.1758650437199505E-2"/>
  </r>
  <r>
    <s v="Lost Opportunity"/>
    <x v="1"/>
    <s v="Under $5"/>
    <s v="Under $5"/>
    <s v="MotorsRewind"/>
    <s v="Under $5"/>
    <n v="3.3803143726799405"/>
    <s v="Motors/Drives"/>
    <s v="COM-MotorsRewind-7P_v3"/>
    <s v="Rural"/>
    <s v="SC-NR"/>
    <s v="M_Input_NR"/>
    <s v="No"/>
    <s v="Commercial"/>
    <s v="Residential Care"/>
    <s v="MotorsRewind-NR-Residential Care"/>
    <n v="9.3639929480649397E-4"/>
    <n v="1.1022992850687708E-3"/>
    <n v="1.2338488027312021E-3"/>
    <n v="1.3379859398929066E-3"/>
    <n v="1.4202478441891382E-3"/>
    <n v="1.4850535975092032E-3"/>
    <n v="1.5359299758436365E-3"/>
    <n v="1.5756916237029963E-3"/>
    <n v="1.6065848477179981E-3"/>
    <n v="1.6304023754358755E-3"/>
    <n v="1.6485749420205528E-3"/>
    <n v="1.6622443837662939E-3"/>
    <n v="1.658374931692893E-3"/>
    <n v="1.6544375627871744E-3"/>
    <n v="1.6504814450374323E-3"/>
    <n v="1.6465250170225553E-3"/>
    <n v="1.6425638501812822E-3"/>
    <n v="1.638602683340009E-3"/>
    <n v="1.6346415164987358E-3"/>
    <n v="1.6306803496574623E-3"/>
    <n v="1.3086144608303998E-2"/>
    <n v="1.616697193630114"/>
    <n v="3.3803143726799405"/>
    <s v="C-All-Mot-All-All-All-C"/>
    <n v="0"/>
    <n v="1.3086144608303998E-2"/>
    <n v="9.3639929480649397E-4"/>
    <n v="2.0386985798752648E-3"/>
    <n v="3.2725473826064671E-3"/>
    <n v="4.6105333224993736E-3"/>
    <n v="6.0307811666885118E-3"/>
    <n v="7.5158347641977145E-3"/>
    <n v="9.0517647400413515E-3"/>
    <n v="1.0627456363744348E-2"/>
    <n v="1.2234041211462345E-2"/>
    <n v="1.3086144608303998E-2"/>
    <n v="1.3086144608303998E-2"/>
    <n v="1.3086144608303998E-2"/>
    <n v="1.3086144608303998E-2"/>
    <n v="1.3086144608303998E-2"/>
    <n v="1.3086144608303998E-2"/>
    <n v="1.3086144608303998E-2"/>
    <n v="1.3086144608303998E-2"/>
    <n v="1.3086144608303998E-2"/>
    <n v="1.3086144608303998E-2"/>
    <n v="1.3086144608303998E-2"/>
  </r>
  <r>
    <s v="Lost Opportunity"/>
    <x v="1"/>
    <s v="Under $20"/>
    <s v="Under $15"/>
    <s v="MotorsRewind"/>
    <s v="Under $20"/>
    <n v="16.116236481654653"/>
    <s v="Motors/Drives"/>
    <s v="COM-MotorsRewind-7P_v3"/>
    <s v="Rural"/>
    <s v="SC-NR"/>
    <s v="M_Input_NR"/>
    <s v="No"/>
    <s v="Commercial"/>
    <s v="Assembly"/>
    <s v="MotorsRewind-NR-Assembly"/>
    <n v="2.304010612620159E-3"/>
    <n v="2.7065344763057466E-3"/>
    <n v="3.0231982148934467E-3"/>
    <n v="3.2714995793912318E-3"/>
    <n v="3.46537388662426E-3"/>
    <n v="3.6159192931883872E-3"/>
    <n v="3.7319744113614231E-3"/>
    <n v="3.8205783285745047E-3"/>
    <n v="3.8873369718244047E-3"/>
    <n v="3.9367148841978243E-3"/>
    <n v="3.9722675988060549E-3"/>
    <n v="3.9968267038636594E-3"/>
    <n v="3.979182051018681E-3"/>
    <n v="3.9614311036724054E-3"/>
    <n v="3.9436922067864521E-3"/>
    <n v="3.9260094466591639E-3"/>
    <n v="3.9083153634886609E-3"/>
    <n v="3.8906212803181584E-3"/>
    <n v="3.8729271971476567E-3"/>
    <n v="3.8552331139771537E-3"/>
    <n v="3.093809160012544E-2"/>
    <n v="10.190482760047235"/>
    <n v="16.116236481654653"/>
    <s v="C-All-Mot-All-All-All-C"/>
    <n v="0"/>
    <n v="3.093809160012544E-2"/>
    <n v="2.304010612620159E-3"/>
    <n v="5.0105450889259056E-3"/>
    <n v="8.0337433038193528E-3"/>
    <n v="1.1305242883210585E-2"/>
    <n v="1.4770616769834845E-2"/>
    <n v="1.8386536063023234E-2"/>
    <n v="2.2118510474384658E-2"/>
    <n v="2.5939088802959163E-2"/>
    <n v="2.9826425774783567E-2"/>
    <n v="3.093809160012544E-2"/>
    <n v="3.093809160012544E-2"/>
    <n v="3.093809160012544E-2"/>
    <n v="3.093809160012544E-2"/>
    <n v="3.093809160012544E-2"/>
    <n v="3.093809160012544E-2"/>
    <n v="3.093809160012544E-2"/>
    <n v="3.093809160012544E-2"/>
    <n v="3.093809160012544E-2"/>
    <n v="3.093809160012544E-2"/>
    <n v="3.093809160012544E-2"/>
  </r>
  <r>
    <s v="Lost Opportunity"/>
    <x v="1"/>
    <s v="Under $15"/>
    <s v="Under $10"/>
    <s v="MotorsRewind"/>
    <s v="Under $15"/>
    <n v="13.094153269355568"/>
    <s v="Motors/Drives"/>
    <s v="COM-MotorsRewind-7P_v3"/>
    <s v="Rural"/>
    <s v="SC-NR"/>
    <s v="M_Input_NR"/>
    <s v="No"/>
    <s v="Commercial"/>
    <s v="Other"/>
    <s v="MotorsRewind-NR-Other"/>
    <n v="2.2862990729746514E-3"/>
    <n v="2.6735524099550981E-3"/>
    <n v="2.9728180849690894E-3"/>
    <n v="3.2023968805109703E-3"/>
    <n v="3.3767970292918476E-3"/>
    <n v="3.5075200362035216E-3"/>
    <n v="3.6036836779206678E-3"/>
    <n v="3.672515916935056E-3"/>
    <n v="3.7197464765519462E-3"/>
    <n v="3.7499172814977641E-3"/>
    <n v="3.7666285751848218E-3"/>
    <n v="3.7727340414302007E-3"/>
    <n v="3.7390498448840025E-3"/>
    <n v="3.7054941020437018E-3"/>
    <n v="3.6721769884475071E-3"/>
    <n v="3.6391378441348369E-3"/>
    <n v="3.6060881563475386E-3"/>
    <n v="3.5730384685602385E-3"/>
    <n v="3.5399887807729389E-3"/>
    <n v="3.5069390929856397E-3"/>
    <n v="2.8143046007124937E-2"/>
    <n v="8.1560251680160558"/>
    <n v="13.094153269355568"/>
    <s v="C-All-Mot-All-All-All-C"/>
    <n v="0"/>
    <n v="2.8143046007124937E-2"/>
    <n v="2.2862990729746514E-3"/>
    <n v="4.9598514829297495E-3"/>
    <n v="7.9326695678988389E-3"/>
    <n v="1.1135066448409808E-2"/>
    <n v="1.4511863477701656E-2"/>
    <n v="1.8019383513905179E-2"/>
    <n v="2.1623067191825846E-2"/>
    <n v="2.5295583108760903E-2"/>
    <n v="2.8143046007124937E-2"/>
    <n v="2.8143046007124937E-2"/>
    <n v="2.8143046007124937E-2"/>
    <n v="2.8143046007124937E-2"/>
    <n v="2.8143046007124937E-2"/>
    <n v="2.8143046007124937E-2"/>
    <n v="2.8143046007124937E-2"/>
    <n v="2.8143046007124937E-2"/>
    <n v="2.8143046007124937E-2"/>
    <n v="2.8143046007124937E-2"/>
    <n v="2.8143046007124937E-2"/>
    <n v="2.8143046007124937E-2"/>
  </r>
  <r>
    <s v="Lost Opportunity"/>
    <x v="0"/>
    <s v="Under $15"/>
    <s v="Under $10"/>
    <s v="Parking Lighting"/>
    <s v="Under $15"/>
    <n v="10.610773460269986"/>
    <s v="Lighting"/>
    <s v="Com-ParkingGarageLighting-7P_v7"/>
    <s v="Rural"/>
    <s v="SC-NR"/>
    <s v="M_Input(per KSF)"/>
    <s v="No"/>
    <s v="Commercial"/>
    <s v="Applicable HID Parking Area"/>
    <s v="NR_PARKING_GARAGE_FIX_REPL_from MH to BI-LEVEL_LED_FIX"/>
    <n v="0.16959693026473477"/>
    <n v="0.1992535753632276"/>
    <n v="0.2225972709385059"/>
    <n v="0.24091416552231809"/>
    <n v="0.25522864685901636"/>
    <n v="0.26635661761412877"/>
    <n v="0.27494792734193108"/>
    <n v="0.2815201679800412"/>
    <n v="0.28648559081739977"/>
    <n v="0.29017254503193979"/>
    <n v="0.29284255289311467"/>
    <n v="0.29470390974118693"/>
    <n v="0.2934545443027668"/>
    <n v="0.29219793471506322"/>
    <n v="0.29094279078160606"/>
    <n v="0.28969234932371057"/>
    <n v="0.28844107251720785"/>
    <n v="0.28718979571070485"/>
    <n v="0.28593851890420197"/>
    <n v="0.28468724209769913"/>
    <n v="0.91279829614624475"/>
    <n v="7.3464361356484273"/>
    <n v="10.610773460269986"/>
    <s v="I-All-SecTotal-All-All-All-E"/>
    <n v="0"/>
    <n v="0.91279829614624475"/>
    <n v="0.16959693026473477"/>
    <n v="0.3688505056279624"/>
    <n v="0.5914477765664683"/>
    <n v="0.83236194208878644"/>
    <n v="0.91279829614624475"/>
    <n v="0.91279829614624475"/>
    <n v="0.91279829614624475"/>
    <n v="0.91279829614624475"/>
    <n v="0.91279829614624475"/>
    <n v="0.91279829614624475"/>
    <n v="0.91279829614624475"/>
    <n v="0.91279829614624475"/>
    <n v="0.91279829614624475"/>
    <n v="0.91279829614624475"/>
    <n v="0.91279829614624475"/>
    <n v="0.91279829614624475"/>
    <n v="0.91279829614624475"/>
    <n v="0.91279829614624475"/>
    <n v="0.91279829614624475"/>
    <n v="0.91279829614624475"/>
  </r>
  <r>
    <s v="Discretionary"/>
    <x v="3"/>
    <s v="Under $20"/>
    <s v="Under $15"/>
    <s v="Smart Plug Power Strips"/>
    <s v="Under $20"/>
    <n v="15.95017355067186"/>
    <s v="Electronics"/>
    <s v="COM-PowerStrips-7P_V5"/>
    <s v="Rural"/>
    <s v="SC-Retro"/>
    <s v="Measure InputOutput"/>
    <s v="No"/>
    <s v="Commercial"/>
    <s v="All"/>
    <s v="Smart Plug Power Strips-Retro"/>
    <n v="0.56790233832856152"/>
    <n v="0.56584003517934711"/>
    <n v="0.56396252900372734"/>
    <n v="0.56225629142110911"/>
    <n v="0.56054318163127792"/>
    <n v="0.50307853737188712"/>
    <n v="0.40126373326544373"/>
    <n v="0.31999788975656124"/>
    <n v="0.25516268375016177"/>
    <n v="0.20350478488920926"/>
    <n v="0.16231886567066034"/>
    <n v="0.12944914699870372"/>
    <n v="0.10321236919173832"/>
    <n v="8.2316850923549956E-2"/>
    <n v="6.5652415880189732E-2"/>
    <n v="5.2366696712452525E-2"/>
    <n v="3.5612534155684921E-4"/>
    <n v="1.268117115032695E-4"/>
    <n v="4.3103494528157882E-5"/>
    <n v="1.4013946688730408E-5"/>
    <n v="4.8961469698535538"/>
    <n v="10.387620750001371"/>
    <n v="15.95017355067186"/>
    <s v="C-All-Other-Control-All-All-E"/>
    <n v="0"/>
    <n v="4.8961469698535538"/>
    <n v="0.56790233832856152"/>
    <n v="1.1337423735079086"/>
    <n v="1.697704902511636"/>
    <n v="2.2599611939327451"/>
    <n v="2.8205043755640231"/>
    <n v="3.32358291293591"/>
    <n v="3.7248466462013536"/>
    <n v="4.0448445359579148"/>
    <n v="4.3000072197080765"/>
    <n v="4.5035120045972858"/>
    <n v="4.6658308702679463"/>
    <n v="4.7952800172666503"/>
    <n v="4.8961469698535538"/>
    <n v="4.8961469698535538"/>
    <n v="4.8961469698535538"/>
    <n v="4.8961469698535538"/>
    <n v="4.8961469698535538"/>
    <n v="4.8961469698535538"/>
    <n v="4.8961469698535538"/>
    <n v="4.8961469698535538"/>
  </r>
  <r>
    <s v="Discretionary"/>
    <x v="1"/>
    <s v="Under $5"/>
    <s v="Under $30"/>
    <s v="Pre-Rinse Spray Valve"/>
    <s v="Under $5"/>
    <n v="-82.114464089461208"/>
    <s v="Food Preparation"/>
    <s v="COM-PreRinseSpray-7P_V3"/>
    <s v="Rural"/>
    <s v="SC-Retro"/>
    <s v="Measure InputOutput"/>
    <s v="No"/>
    <s v="Commercial"/>
    <s v="All"/>
    <s v="Pre-Rinse Spray Valve_0.81_to_1.0gpm"/>
    <n v="7.011150882547299E-3"/>
    <n v="6.9856903102466957E-3"/>
    <n v="6.9625111856124753E-3"/>
    <n v="6.941446491340539E-3"/>
    <n v="6.9202969548723021E-3"/>
    <n v="6.21085579902096E-3"/>
    <n v="4.9538809540709879E-3"/>
    <n v="3.9505973752162532E-3"/>
    <n v="3.1501614883879246E-3"/>
    <n v="2.5124086588160809E-3"/>
    <n v="2.0039397295851758E-3"/>
    <n v="1.5981401025678985E-3"/>
    <n v="1.2742287617238002E-3"/>
    <n v="1.016258999214154E-3"/>
    <n v="8.1052491330551148E-4"/>
    <n v="6.4650343393934397E-4"/>
    <n v="4.3966159922891584E-6"/>
    <n v="1.5655791198892582E-6"/>
    <n v="5.3214273530095088E-7"/>
    <n v="1.7301195656957819E-7"/>
    <n v="6.0446352888425106E-2"/>
    <n v="25.390547124012286"/>
    <n v="-82.114464089461208"/>
    <s v="C-All-WH-Dwash-All-All-C"/>
    <s v="C-All-WH-Dwash-All-All-C"/>
    <n v="6.0446352888425106E-2"/>
    <n v="7.011150882547299E-3"/>
    <n v="1.3996841192793995E-2"/>
    <n v="2.095935237840647E-2"/>
    <n v="2.7900798869747008E-2"/>
    <n v="3.4821095824619314E-2"/>
    <n v="4.1031951623640275E-2"/>
    <n v="4.5985832577711265E-2"/>
    <n v="4.9936429952927519E-2"/>
    <n v="5.3086591441315445E-2"/>
    <n v="5.5599000100131524E-2"/>
    <n v="5.7602939829716697E-2"/>
    <n v="5.9201079932284593E-2"/>
    <n v="6.0446352888425106E-2"/>
    <n v="6.0446352888425106E-2"/>
    <n v="6.0446352888425106E-2"/>
    <n v="6.0446352888425106E-2"/>
    <n v="6.0446352888425106E-2"/>
    <n v="6.0446352888425106E-2"/>
    <n v="6.0446352888425106E-2"/>
    <n v="6.0446352888425106E-2"/>
  </r>
  <r>
    <s v="Discretionary"/>
    <x v="1"/>
    <s v="Under $5"/>
    <s v="Under $45"/>
    <s v="Pre-Rinse Spray Valve"/>
    <s v="Under $5"/>
    <n v="-59.694840508426481"/>
    <s v="Food Preparation"/>
    <s v="COM-PreRinseSpray-7P_V3"/>
    <s v="Rural"/>
    <s v="SC-Retro"/>
    <s v="Measure InputOutput"/>
    <s v="No"/>
    <s v="Commercial"/>
    <s v="All"/>
    <s v="Pre-Rinse Spray Valve_0.61_to_0.8gpm"/>
    <n v="4.460534411027635E-3"/>
    <n v="4.4443362488751133E-3"/>
    <n v="4.4295895568154959E-3"/>
    <n v="4.4161880774818184E-3"/>
    <n v="4.4027326210561582E-3"/>
    <n v="3.9513820879858424E-3"/>
    <n v="3.1516874809774118E-3"/>
    <n v="2.5133927127617582E-3"/>
    <n v="2.0041508098515197E-3"/>
    <n v="1.598408801201165E-3"/>
    <n v="1.2749179515863581E-3"/>
    <n v="1.016745901003544E-3"/>
    <n v="8.1067164783724078E-4"/>
    <n v="6.4654980508197012E-4"/>
    <n v="5.1566059943084299E-4"/>
    <n v="4.1130919334690565E-4"/>
    <n v="2.7971523155346811E-6"/>
    <n v="9.9603041703692554E-7"/>
    <n v="3.3855226084164202E-7"/>
    <n v="1.1007119925472748E-7"/>
    <n v="3.8456316458843648E-2"/>
    <n v="40.483372238585375"/>
    <n v="-59.694840508426481"/>
    <s v="C-All-WH-Dwash-All-All-C"/>
    <s v="C-All-WH-Dwash-All-All-C"/>
    <n v="3.8456316458843648E-2"/>
    <n v="4.460534411027635E-3"/>
    <n v="8.9048706599027493E-3"/>
    <n v="1.3334460216718245E-2"/>
    <n v="1.7750648294200064E-2"/>
    <n v="2.2153380915256222E-2"/>
    <n v="2.6104763003242062E-2"/>
    <n v="2.9256450484219473E-2"/>
    <n v="3.1769843196981229E-2"/>
    <n v="3.3773994006832751E-2"/>
    <n v="3.5372402808033915E-2"/>
    <n v="3.6647320759620274E-2"/>
    <n v="3.7664066660623816E-2"/>
    <n v="3.8456316458843648E-2"/>
    <n v="3.8456316458843648E-2"/>
    <n v="3.8456316458843648E-2"/>
    <n v="3.8456316458843648E-2"/>
    <n v="3.8456316458843648E-2"/>
    <n v="3.8456316458843648E-2"/>
    <n v="3.8456316458843648E-2"/>
    <n v="3.8456316458843648E-2"/>
  </r>
  <r>
    <s v="Discretionary"/>
    <x v="4"/>
    <s v="Under $45"/>
    <s v="Under $30"/>
    <s v="Advanced Rooftop Controller"/>
    <s v="Under $45"/>
    <n v="41.298549029779863"/>
    <s v="HVAC"/>
    <s v="Com-RooftopController-7P_V6"/>
    <s v="Rural"/>
    <s v="SC-Retro"/>
    <s v="Measure InputOutput"/>
    <s v="No"/>
    <s v="Commercial"/>
    <s v="Large Off"/>
    <s v="Advanced Rooftop Controller-Retro-Large Off"/>
    <n v="2.726787244430286E-3"/>
    <n v="4.2733976817668391E-3"/>
    <n v="8.5211549774430774E-3"/>
    <n v="1.4867285146893821E-2"/>
    <n v="2.305750734226043E-2"/>
    <n v="3.2183668748327079E-2"/>
    <n v="4.0838149853559061E-2"/>
    <n v="4.7501574637998117E-2"/>
    <n v="5.1002075292090582E-2"/>
    <n v="5.0849069066214288E-2"/>
    <n v="4.7316753735081311E-2"/>
    <n v="4.1277953039641525E-2"/>
    <n v="3.3891627560430362E-2"/>
    <n v="2.6281074304915972E-2"/>
    <n v="1.9306907113053585E-2"/>
    <n v="1.3474290474200045E-2"/>
    <n v="8.9558306461750906E-3"/>
    <n v="5.6819642575925266E-3"/>
    <n v="3.4481169486693798E-3"/>
    <n v="2.0052940587950612E-3"/>
    <n v="0.46551494436060969"/>
    <n v="27.103570834972757"/>
    <n v="41.298549029779863"/>
    <s v="C-Off-HVAC-Vent-All-All-E"/>
    <n v="0"/>
    <n v="0.46551494436060969"/>
    <n v="2.726787244430286E-3"/>
    <n v="7.0001849261971255E-3"/>
    <n v="1.5521339903640203E-2"/>
    <n v="3.0388625050534024E-2"/>
    <n v="5.3446132392794457E-2"/>
    <n v="8.5629801141121537E-2"/>
    <n v="0.12646795099468061"/>
    <n v="0.17396952563267873"/>
    <n v="0.22497160092476931"/>
    <n v="0.27582066999098359"/>
    <n v="0.32313742372606491"/>
    <n v="0.36441537676570646"/>
    <n v="0.3983070043261368"/>
    <n v="0.4245880786310528"/>
    <n v="0.44389498574410641"/>
    <n v="0.45736927621830648"/>
    <n v="0.46551494436060969"/>
    <n v="0.46551494436060969"/>
    <n v="0.46551494436060969"/>
    <n v="0.46551494436060969"/>
  </r>
  <r>
    <s v="Discretionary"/>
    <x v="4"/>
    <s v="Under $45"/>
    <s v="Under $30"/>
    <s v="Advanced Rooftop Controller"/>
    <s v="Under $45"/>
    <n v="44.897361669202844"/>
    <s v="HVAC"/>
    <s v="Com-RooftopController-7P_V6"/>
    <s v="Rural"/>
    <s v="SC-Retro"/>
    <s v="Measure InputOutput"/>
    <s v="No"/>
    <s v="Commercial"/>
    <s v="Medium Off"/>
    <s v="Advanced Rooftop Controller-Retro-Medium Off"/>
    <n v="4.6851971678119825E-3"/>
    <n v="7.3426009881938821E-3"/>
    <n v="1.4641146370458605E-2"/>
    <n v="2.554514012985765E-2"/>
    <n v="3.9617673992505889E-2"/>
    <n v="5.5298349358739701E-2"/>
    <n v="7.0168578213571739E-2"/>
    <n v="8.1617751225419505E-2"/>
    <n v="8.7632351661877272E-2"/>
    <n v="8.7369454606891633E-2"/>
    <n v="8.130018982686632E-2"/>
    <n v="7.0924253100212428E-2"/>
    <n v="5.8232983810162633E-2"/>
    <n v="4.5156443779013948E-2"/>
    <n v="3.3173349593025168E-2"/>
    <n v="2.3151680680972186E-2"/>
    <n v="1.5388011097884549E-2"/>
    <n v="9.7628162599254897E-3"/>
    <n v="5.9245941520331552E-3"/>
    <n v="3.4455192879779589E-3"/>
    <n v="0.79985312508243334"/>
    <n v="29.526280992911076"/>
    <n v="44.897361669202844"/>
    <s v="C-Off-HVAC-Vent-All-All-E"/>
    <n v="0"/>
    <n v="0.79985312508243334"/>
    <n v="4.6851971678119825E-3"/>
    <n v="1.2027798156005864E-2"/>
    <n v="2.6668944526464469E-2"/>
    <n v="5.2214084656322116E-2"/>
    <n v="9.1831758648828005E-2"/>
    <n v="0.14713010800756771"/>
    <n v="0.21729868622113946"/>
    <n v="0.29891643744655894"/>
    <n v="0.38654878910843621"/>
    <n v="0.47391824371532787"/>
    <n v="0.55521843354219413"/>
    <n v="0.62614268664240658"/>
    <n v="0.6843756704525692"/>
    <n v="0.72953211423158315"/>
    <n v="0.76270546382460835"/>
    <n v="0.78585714450558053"/>
    <n v="0.79985312508243334"/>
    <n v="0.79985312508243334"/>
    <n v="0.79985312508243334"/>
    <n v="0.79985312508243334"/>
  </r>
  <r>
    <s v="Discretionary"/>
    <x v="4"/>
    <s v="Under $45"/>
    <s v="Under $30"/>
    <s v="Advanced Rooftop Controller"/>
    <s v="Under $45"/>
    <n v="41.229012913649598"/>
    <s v="HVAC"/>
    <s v="Com-RooftopController-7P_V6"/>
    <s v="Rural"/>
    <s v="SC-Retro"/>
    <s v="Measure InputOutput"/>
    <s v="No"/>
    <s v="Commercial"/>
    <s v="Small Off"/>
    <s v="Advanced Rooftop Controller-Retro-Small Off"/>
    <n v="3.0769370409544925E-3"/>
    <n v="4.8221494524794501E-3"/>
    <n v="9.6153660082440237E-3"/>
    <n v="1.6776409842883762E-2"/>
    <n v="2.6018347620774613E-2"/>
    <n v="3.6316409609077178E-2"/>
    <n v="4.6082222302136308E-2"/>
    <n v="5.3601304907768224E-2"/>
    <n v="5.7551308761740659E-2"/>
    <n v="5.7378654835455435E-2"/>
    <n v="5.3392750946219189E-2"/>
    <n v="4.6578501106707908E-2"/>
    <n v="3.824368932043698E-2"/>
    <n v="2.9655856418592218E-2"/>
    <n v="2.1786128625826916E-2"/>
    <n v="1.5204539167964543E-2"/>
    <n v="1.010585886523354E-2"/>
    <n v="6.4115916360092525E-3"/>
    <n v="3.8908934984109795E-3"/>
    <n v="2.2627961092731479E-3"/>
    <n v="0.5252922384563582"/>
    <n v="27.056759324685466"/>
    <n v="41.229012913649598"/>
    <s v="C-Off-HVAC-Vent-All-All-E"/>
    <n v="0"/>
    <n v="0.5252922384563582"/>
    <n v="3.0769370409544925E-3"/>
    <n v="7.8990864934339426E-3"/>
    <n v="1.7514452501677966E-2"/>
    <n v="3.4290862344561732E-2"/>
    <n v="6.0309209965336341E-2"/>
    <n v="9.6625619574413513E-2"/>
    <n v="0.14270784187654983"/>
    <n v="0.19630914678431804"/>
    <n v="0.25386045554605868"/>
    <n v="0.31123911038151414"/>
    <n v="0.36463186132773334"/>
    <n v="0.41121036243444126"/>
    <n v="0.44945405175487824"/>
    <n v="0.47910990817347043"/>
    <n v="0.50089603679929739"/>
    <n v="0.51610057596726189"/>
    <n v="0.5252922384563582"/>
    <n v="0.5252922384563582"/>
    <n v="0.5252922384563582"/>
    <n v="0.5252922384563582"/>
  </r>
  <r>
    <s v="Discretionary"/>
    <x v="4"/>
    <s v="Under $10"/>
    <s v="Under $10"/>
    <s v="Advanced Rooftop Controller"/>
    <s v="Under $10"/>
    <n v="9.3741392714235161"/>
    <s v="HVAC"/>
    <s v="Com-RooftopController-7P_V6"/>
    <s v="Rural"/>
    <s v="SC-Retro"/>
    <s v="Measure InputOutput"/>
    <s v="No"/>
    <s v="Commercial"/>
    <s v="XLarge Ret"/>
    <s v="Advanced Rooftop Controller-Retro-XLarge Ret"/>
    <n v="8.6488152430672614E-3"/>
    <n v="1.3532597169404328E-2"/>
    <n v="2.6940694444850141E-2"/>
    <n v="4.692934268820672E-2"/>
    <n v="7.2665394218419249E-2"/>
    <n v="0.1012635867670203"/>
    <n v="0.12828807634095349"/>
    <n v="0.14898094305474927"/>
    <n v="0.15970298692567406"/>
    <n v="0.15896835318581592"/>
    <n v="0.14768795884375058"/>
    <n v="0.12863251995393549"/>
    <n v="0.10544537323941541"/>
    <n v="8.163580796195552E-2"/>
    <n v="5.9875998180770031E-2"/>
    <n v="4.172039801239677E-2"/>
    <n v="2.7685064865503126E-2"/>
    <n v="1.7535974308411435E-2"/>
    <n v="1.0624283518464265E-2"/>
    <n v="6.1684558359458757E-3"/>
    <n v="1.4319637375211942"/>
    <n v="5.7360999807512094"/>
    <n v="9.3741392714235161"/>
    <s v="C-Ret-HVAC-Vent-All-All-E"/>
    <n v="0"/>
    <n v="1.4319637375211942"/>
    <n v="8.6488152430672614E-3"/>
    <n v="2.2181412412471589E-2"/>
    <n v="4.9122106857321726E-2"/>
    <n v="9.6051449545528439E-2"/>
    <n v="0.16871684376394769"/>
    <n v="0.26998043053096799"/>
    <n v="0.3982685068719215"/>
    <n v="0.54724944992667079"/>
    <n v="0.70695243685234488"/>
    <n v="0.8659207900381608"/>
    <n v="1.0136087488819114"/>
    <n v="1.142241268835847"/>
    <n v="1.2476866420752624"/>
    <n v="1.3293224500372178"/>
    <n v="1.3891984482179878"/>
    <n v="1.4309188462303846"/>
    <n v="1.4319637375211942"/>
    <n v="1.4319637375211942"/>
    <n v="1.4319637375211942"/>
    <n v="1.4319637375211942"/>
  </r>
  <r>
    <s v="Discretionary"/>
    <x v="4"/>
    <s v="Under $10"/>
    <s v="Under $5"/>
    <s v="Advanced Rooftop Controller"/>
    <s v="Under $10"/>
    <n v="7.4300875752828217"/>
    <s v="HVAC"/>
    <s v="Com-RooftopController-7P_V6"/>
    <s v="Rural"/>
    <s v="SC-Retro"/>
    <s v="Measure InputOutput"/>
    <s v="No"/>
    <s v="Commercial"/>
    <s v="Large Ret"/>
    <s v="Advanced Rooftop Controller-Retro-Large Ret"/>
    <n v="1.6442988020705977E-2"/>
    <n v="2.5727955435736714E-2"/>
    <n v="5.1219213681464669E-2"/>
    <n v="8.9221309272427413E-2"/>
    <n v="0.13815027527742652"/>
    <n v="0.19252069761561044"/>
    <n v="0.24389922124473648"/>
    <n v="0.28324016563151244"/>
    <n v="0.30362474247496174"/>
    <n v="0.30222806865957696"/>
    <n v="0.28078196490749363"/>
    <n v="0.24455407188530395"/>
    <n v="0.2004710425979318"/>
    <n v="0.15520468117931893"/>
    <n v="0.1138352818443433"/>
    <n v="7.9318147683501233E-2"/>
    <n v="5.2634398717308288E-2"/>
    <n v="3.3339111471452521E-2"/>
    <n v="2.0198716438384348E-2"/>
    <n v="1.1727368728105819E-2"/>
    <n v="2.7224263578783501"/>
    <n v="4.4273700568304015"/>
    <n v="7.4300875752828217"/>
    <s v="C-Ret-HVAC-Vent-All-All-E"/>
    <n v="0"/>
    <n v="2.7224263578783501"/>
    <n v="1.6442988020705977E-2"/>
    <n v="4.2170943456442692E-2"/>
    <n v="9.3390157137907354E-2"/>
    <n v="0.18261146641033477"/>
    <n v="0.32076174168776128"/>
    <n v="0.5132824393033717"/>
    <n v="0.7571816605481082"/>
    <n v="1.0404218261796205"/>
    <n v="1.3440465686545822"/>
    <n v="1.6462746373141592"/>
    <n v="1.9270566022216529"/>
    <n v="2.1716106741069567"/>
    <n v="2.3720817167048884"/>
    <n v="2.5272863978842075"/>
    <n v="2.6411216797285508"/>
    <n v="2.720439827412052"/>
    <n v="2.7224263578783501"/>
    <n v="2.7224263578783501"/>
    <n v="2.7224263578783501"/>
    <n v="2.7224263578783501"/>
  </r>
  <r>
    <s v="Discretionary"/>
    <x v="4"/>
    <s v="Under $20"/>
    <s v="Under $10"/>
    <s v="Advanced Rooftop Controller"/>
    <s v="Under $20"/>
    <n v="15.155362036752292"/>
    <s v="HVAC"/>
    <s v="Com-RooftopController-7P_V6"/>
    <s v="Rural"/>
    <s v="SC-Retro"/>
    <s v="Measure InputOutput"/>
    <s v="No"/>
    <s v="Commercial"/>
    <s v="Medium Ret"/>
    <s v="Advanced Rooftop Controller-Retro-Medium Ret"/>
    <n v="2.5302710462859947E-3"/>
    <n v="3.9590554123864162E-3"/>
    <n v="7.8816875149788791E-3"/>
    <n v="1.3729505566717461E-2"/>
    <n v="2.1258766419505304E-2"/>
    <n v="2.9625366531565799E-2"/>
    <n v="3.7531568894298942E-2"/>
    <n v="4.3585410956949379E-2"/>
    <n v="4.6722219456281792E-2"/>
    <n v="4.6507297246782896E-2"/>
    <n v="4.3207139434151227E-2"/>
    <n v="3.7632338268659811E-2"/>
    <n v="3.0848777245690323E-2"/>
    <n v="2.3883123343613474E-2"/>
    <n v="1.7517139666697937E-2"/>
    <n v="1.220559257696174E-2"/>
    <n v="8.0994582581566509E-3"/>
    <n v="5.1302712353065204E-3"/>
    <n v="3.1082080283599562E-3"/>
    <n v="1.8046246524341834E-3"/>
    <n v="0.4189309497951984"/>
    <n v="9.6280022613634042"/>
    <n v="15.155362036752292"/>
    <s v="C-Ret-HVAC-Vent-All-All-E"/>
    <n v="0"/>
    <n v="0.4189309497951984"/>
    <n v="2.5302710462859947E-3"/>
    <n v="6.4893264586724109E-3"/>
    <n v="1.437101397365129E-2"/>
    <n v="2.8100519540368751E-2"/>
    <n v="4.9359285959874058E-2"/>
    <n v="7.898465249143985E-2"/>
    <n v="0.11651622138573879"/>
    <n v="0.16010163234268818"/>
    <n v="0.20682385179896998"/>
    <n v="0.25333114904575288"/>
    <n v="0.2965382884799041"/>
    <n v="0.3341706267485639"/>
    <n v="0.36501940399425425"/>
    <n v="0.38890252733786773"/>
    <n v="0.40641966700456567"/>
    <n v="0.41862525958152741"/>
    <n v="0.4189309497951984"/>
    <n v="0.4189309497951984"/>
    <n v="0.4189309497951984"/>
    <n v="0.4189309497951984"/>
  </r>
  <r>
    <s v="Discretionary"/>
    <x v="4"/>
    <s v="Under $45"/>
    <s v="Under $30"/>
    <s v="Advanced Rooftop Controller"/>
    <s v="Under $45"/>
    <n v="44.005779103171285"/>
    <s v="HVAC"/>
    <s v="Com-RooftopController-7P_V6"/>
    <s v="Rural"/>
    <s v="SC-Retro"/>
    <s v="Measure InputOutput"/>
    <s v="No"/>
    <s v="Commercial"/>
    <s v="Small Ret"/>
    <s v="Advanced Rooftop Controller-Retro-Small Ret"/>
    <n v="1.9830059768811433E-4"/>
    <n v="3.102762669275918E-4"/>
    <n v="6.1769799219944983E-4"/>
    <n v="1.0759990175118318E-3"/>
    <n v="1.6660768787153195E-3"/>
    <n v="2.3217780951025196E-3"/>
    <n v="2.9413973474646084E-3"/>
    <n v="3.4158447396106482E-3"/>
    <n v="3.661680457947548E-3"/>
    <n v="3.6448367278409887E-3"/>
    <n v="3.3861991136333951E-3"/>
    <n v="2.9492947729968435E-3"/>
    <n v="2.4176583669749869E-3"/>
    <n v="1.8717511077120375E-3"/>
    <n v="1.3728407756122072E-3"/>
    <n v="9.5656799563107007E-4"/>
    <n v="6.3476496555573249E-4"/>
    <n v="4.0206595801532739E-4"/>
    <n v="2.4359426262553365E-4"/>
    <n v="1.4143075608665661E-4"/>
    <n v="3.2832157588957127E-2"/>
    <n v="29.050018768112484"/>
    <n v="44.005779103171285"/>
    <s v="C-Ret-HVAC-Vent-All-All-E"/>
    <n v="0"/>
    <n v="3.2832157588957127E-2"/>
    <n v="1.9830059768811433E-4"/>
    <n v="5.0857686461570613E-4"/>
    <n v="1.126274856815156E-3"/>
    <n v="2.2022738743269878E-3"/>
    <n v="3.8683507530423073E-3"/>
    <n v="6.1901288481448265E-3"/>
    <n v="9.1315261956094358E-3"/>
    <n v="1.2547370935220084E-2"/>
    <n v="1.6209051393167632E-2"/>
    <n v="1.985388812100862E-2"/>
    <n v="2.3240087234642014E-2"/>
    <n v="2.6189382007638859E-2"/>
    <n v="2.8607040374613847E-2"/>
    <n v="3.0478791482325886E-2"/>
    <n v="3.1851632257938092E-2"/>
    <n v="3.2808200253569161E-2"/>
    <n v="3.2832157588957127E-2"/>
    <n v="3.2832157588957127E-2"/>
    <n v="3.2832157588957127E-2"/>
    <n v="3.2832157588957127E-2"/>
  </r>
  <r>
    <s v="Discretionary"/>
    <x v="4"/>
    <s v="Under $50"/>
    <s v="Under $35"/>
    <s v="Advanced Rooftop Controller"/>
    <s v="Under $50"/>
    <n v="49.128564636340656"/>
    <s v="HVAC"/>
    <s v="Com-RooftopController-7P_V6"/>
    <s v="Rural"/>
    <s v="SC-Retro"/>
    <s v="Measure InputOutput"/>
    <s v="No"/>
    <s v="Commercial"/>
    <s v="School K-12"/>
    <s v="Advanced Rooftop Controller-Retro-School K-12"/>
    <n v="1.6180837521682014E-3"/>
    <n v="2.5330492121874346E-3"/>
    <n v="5.0453274208349308E-3"/>
    <n v="8.7931227622166427E-3"/>
    <n v="1.3622110380497968E-2"/>
    <n v="1.8992763619113086E-2"/>
    <n v="2.4073500548713295E-2"/>
    <n v="2.7970599062540829E-2"/>
    <n v="2.9998682653029352E-2"/>
    <n v="2.9875688054151923E-2"/>
    <n v="2.7769651217587944E-2"/>
    <n v="2.4198821191646326E-2"/>
    <n v="1.9846734373332221E-2"/>
    <n v="1.5373059926312341E-2"/>
    <n v="1.1281075017294898E-2"/>
    <n v="7.8643758268067618E-3"/>
    <n v="5.2213327610047501E-3"/>
    <n v="3.3089307389971225E-3"/>
    <n v="2.0057709764136596E-3"/>
    <n v="1.1651559492154339E-3"/>
    <n v="0.27048277757147049"/>
    <n v="32.440947213796484"/>
    <n v="49.128564636340656"/>
    <s v="C-Sch-HVAC-Vent-All-All-C"/>
    <n v="0"/>
    <n v="0.27048277757147049"/>
    <n v="1.6180837521682014E-3"/>
    <n v="4.1511329643556362E-3"/>
    <n v="9.196460385190567E-3"/>
    <n v="1.7989583147407208E-2"/>
    <n v="3.1611693527905174E-2"/>
    <n v="5.0604457147018264E-2"/>
    <n v="7.4677957695731559E-2"/>
    <n v="0.10264855675827239"/>
    <n v="0.13264723941130174"/>
    <n v="0.16252292746545366"/>
    <n v="0.19029257868304161"/>
    <n v="0.21449139987468793"/>
    <n v="0.23433813424802016"/>
    <n v="0.24971119417433252"/>
    <n v="0.26099226919162744"/>
    <n v="0.2688566450184342"/>
    <n v="0.27048277757147049"/>
    <n v="0.27048277757147049"/>
    <n v="0.27048277757147049"/>
    <n v="0.27048277757147049"/>
  </r>
  <r>
    <s v="Discretionary"/>
    <x v="4"/>
    <s v="Under $50"/>
    <s v="Under $35"/>
    <s v="Advanced Rooftop Controller"/>
    <s v="Under $50"/>
    <n v="47.324199433658428"/>
    <s v="HVAC"/>
    <s v="Com-RooftopController-7P_V6"/>
    <s v="Rural"/>
    <s v="SC-Retro"/>
    <s v="Measure InputOutput"/>
    <s v="No"/>
    <s v="Commercial"/>
    <s v="University"/>
    <s v="Advanced Rooftop Controller-Retro-University"/>
    <n v="8.6891475018017236E-4"/>
    <n v="1.3602533369812431E-3"/>
    <n v="2.7093525965992409E-3"/>
    <n v="4.7219274391680725E-3"/>
    <n v="7.3151050570383035E-3"/>
    <n v="1.0199158376826226E-2"/>
    <n v="1.2927525962248849E-2"/>
    <n v="1.5020276956770901E-2"/>
    <n v="1.6109362576728757E-2"/>
    <n v="1.6043314190164169E-2"/>
    <n v="1.4912367495185546E-2"/>
    <n v="1.2994823439898362E-2"/>
    <n v="1.0657742664301575E-2"/>
    <n v="8.2553690484050719E-3"/>
    <n v="6.0579636049627843E-3"/>
    <n v="4.2231881679276875E-3"/>
    <n v="2.8038678749209641E-3"/>
    <n v="1.7769035271422103E-3"/>
    <n v="1.0771036941405159E-3"/>
    <n v="6.2569146323658835E-4"/>
    <n v="0.14524988263841268"/>
    <n v="30.601382000000825"/>
    <n v="47.324199433658428"/>
    <s v="C-All-HVAC-Vent-All-All-E"/>
    <n v="0"/>
    <n v="0.14524988263841268"/>
    <n v="8.6891475018017236E-4"/>
    <n v="2.2291680871614154E-3"/>
    <n v="4.9385206837606558E-3"/>
    <n v="9.6604481229287283E-3"/>
    <n v="1.6975553179967032E-2"/>
    <n v="2.7174711556793258E-2"/>
    <n v="4.0102237519042107E-2"/>
    <n v="5.5122514475813011E-2"/>
    <n v="7.1231877052541775E-2"/>
    <n v="8.7275191242705941E-2"/>
    <n v="0.10218755873789148"/>
    <n v="0.11518238217778984"/>
    <n v="0.12584012484209142"/>
    <n v="0.13409549389049649"/>
    <n v="0.14015345749545927"/>
    <n v="0.14437664566338695"/>
    <n v="0.14524988263841268"/>
    <n v="0.14524988263841268"/>
    <n v="0.14524988263841268"/>
    <n v="0.14524988263841268"/>
  </r>
  <r>
    <s v="Discretionary"/>
    <x v="4"/>
    <s v="Under $45"/>
    <s v="Under $30"/>
    <s v="Advanced Rooftop Controller"/>
    <s v="Under $45"/>
    <n v="44.229141696483588"/>
    <s v="HVAC"/>
    <s v="Com-RooftopController-7P_V6"/>
    <s v="Rural"/>
    <s v="SC-Retro"/>
    <s v="Measure InputOutput"/>
    <s v="No"/>
    <s v="Commercial"/>
    <s v="Warehouse"/>
    <s v="Advanced Rooftop Controller-Retro-Warehouse"/>
    <n v="1.3624035996669002E-3"/>
    <n v="2.1336481855995428E-3"/>
    <n v="4.2515073746256507E-3"/>
    <n v="7.4126093953441885E-3"/>
    <n v="1.1488062040904422E-2"/>
    <n v="1.6023778695894296E-2"/>
    <n v="2.0318442727824806E-2"/>
    <n v="2.3617141904687167E-2"/>
    <n v="2.5339739901150557E-2"/>
    <n v="2.5245982863516307E-2"/>
    <n v="2.3475734545126564E-2"/>
    <n v="2.0465265036395872E-2"/>
    <n v="1.6791388810626865E-2"/>
    <n v="1.3011647189354769E-2"/>
    <n v="9.5520556487662493E-3"/>
    <n v="6.6616991300060425E-3"/>
    <n v="4.4246395372504925E-3"/>
    <n v="2.8051840225586737E-3"/>
    <n v="1.7011146414922127E-3"/>
    <n v="9.8859014619465547E-4"/>
    <n v="0.22949426538359088"/>
    <n v="28.97799139371087"/>
    <n v="44.229141696483588"/>
    <s v="C-War-HVAC-Vent-All-All-E"/>
    <n v="0"/>
    <n v="0.22949426538359088"/>
    <n v="1.3624035996669002E-3"/>
    <n v="3.496051785266443E-3"/>
    <n v="7.7475591598920937E-3"/>
    <n v="1.5160168555236282E-2"/>
    <n v="2.6648230596140705E-2"/>
    <n v="4.2672009292035004E-2"/>
    <n v="6.2990452019859811E-2"/>
    <n v="8.6607593924546977E-2"/>
    <n v="0.11194733382569753"/>
    <n v="0.13719331668921383"/>
    <n v="0.16066905123434039"/>
    <n v="0.18113431627073626"/>
    <n v="0.19792570508136312"/>
    <n v="0.21093735227071789"/>
    <n v="0.22048940791948413"/>
    <n v="0.22715110704949018"/>
    <n v="0.22949426538359088"/>
    <n v="0.22949426538359088"/>
    <n v="0.22949426538359088"/>
    <n v="0.22949426538359088"/>
  </r>
  <r>
    <s v="Discretionary"/>
    <x v="4"/>
    <s v="Under $20"/>
    <s v="Under $15"/>
    <s v="Advanced Rooftop Controller"/>
    <s v="Under $20"/>
    <n v="16.269281216003545"/>
    <s v="HVAC"/>
    <s v="Com-RooftopController-7P_V6"/>
    <s v="Rural"/>
    <s v="SC-Retro"/>
    <s v="Measure InputOutput"/>
    <s v="No"/>
    <s v="Commercial"/>
    <s v="Supermarket"/>
    <s v="Advanced Rooftop Controller-Retro-Supermarket"/>
    <n v="3.1275938486700246E-3"/>
    <n v="4.8720406455210266E-3"/>
    <n v="9.6563845594226771E-3"/>
    <n v="1.6746584922178783E-2"/>
    <n v="2.5815791023367594E-2"/>
    <n v="3.5816828465820183E-2"/>
    <n v="4.5174788921344487E-2"/>
    <n v="5.222958512456112E-2"/>
    <n v="5.5741020309089277E-2"/>
    <n v="5.5239351126307477E-2"/>
    <n v="5.1092717168426054E-2"/>
    <n v="4.4303772374671382E-2"/>
    <n v="3.6157090466246489E-2"/>
    <n v="2.7869081840483579E-2"/>
    <n v="2.0350296918677385E-2"/>
    <n v="1.4117000972486443E-2"/>
    <n v="9.3258627345991843E-3"/>
    <n v="5.8802491284350245E-3"/>
    <n v="3.5461746386058544E-3"/>
    <n v="2.049289199436291E-3"/>
    <n v="0.47572810754129818"/>
    <n v="10.286292172093129"/>
    <n v="16.269281216003545"/>
    <s v="C-Gro-HVAC-Vent-All-All-E"/>
    <n v="0"/>
    <n v="0.47572810754129818"/>
    <n v="3.1275938486700246E-3"/>
    <n v="7.9996344941910512E-3"/>
    <n v="1.7656019053613727E-2"/>
    <n v="3.4402603975792506E-2"/>
    <n v="6.0218394999160096E-2"/>
    <n v="9.6035223464980279E-2"/>
    <n v="0.14121001238632477"/>
    <n v="0.19343959751088591"/>
    <n v="0.24918061781997519"/>
    <n v="0.30441996894628265"/>
    <n v="0.35551268611470871"/>
    <n v="0.39981645848938008"/>
    <n v="0.43597354895562657"/>
    <n v="0.46384263079611016"/>
    <n v="0.47572810754129818"/>
    <n v="0.47572810754129818"/>
    <n v="0.47572810754129818"/>
    <n v="0.47572810754129818"/>
    <n v="0.47572810754129818"/>
    <n v="0.47572810754129818"/>
  </r>
  <r>
    <s v="Discretionary"/>
    <x v="4"/>
    <s v="Under $20"/>
    <s v="Under $15"/>
    <s v="Advanced Rooftop Controller"/>
    <s v="Under $20"/>
    <n v="16.269281216003545"/>
    <s v="HVAC"/>
    <s v="Com-RooftopController-7P_V6"/>
    <s v="Rural"/>
    <s v="SC-Retro"/>
    <s v="Measure InputOutput"/>
    <s v="No"/>
    <s v="Commercial"/>
    <s v="MiniMart"/>
    <s v="Advanced Rooftop Controller-Retro-MiniMart"/>
    <n v="1.3375559013303706E-3"/>
    <n v="2.0925898617661842E-3"/>
    <n v="4.1654256752372987E-3"/>
    <n v="7.2550885155878144E-3"/>
    <n v="1.1232424774346592E-2"/>
    <n v="1.5651170821176331E-2"/>
    <n v="1.9825651102600497E-2"/>
    <n v="2.3020753034295603E-2"/>
    <n v="2.4674563932279386E-2"/>
    <n v="2.4558099990519028E-2"/>
    <n v="2.2812706707992889E-2"/>
    <n v="1.986690189078974E-2"/>
    <n v="1.6283754211418405E-2"/>
    <n v="1.2605362693420412E-2"/>
    <n v="9.2443218600581582E-3"/>
    <n v="6.4404820626150555E-3"/>
    <n v="4.2732925487929483E-3"/>
    <n v="2.7064102476573701E-3"/>
    <n v="1.6394928320030335E-3"/>
    <n v="9.5176988273383187E-4"/>
    <n v="0.2209466995933608"/>
    <n v="10.286292172093129"/>
    <n v="16.269281216003545"/>
    <s v="C-Gro-HVAC-Vent-All-All-E"/>
    <n v="0"/>
    <n v="0.2209466995933608"/>
    <n v="1.3375559013303706E-3"/>
    <n v="3.4301457630965546E-3"/>
    <n v="7.5955714383338533E-3"/>
    <n v="1.4850659953921668E-2"/>
    <n v="2.6083084728268258E-2"/>
    <n v="4.1734255549444585E-2"/>
    <n v="6.1559906652045082E-2"/>
    <n v="8.4580659686340681E-2"/>
    <n v="0.10925522361862007"/>
    <n v="0.13381332360913911"/>
    <n v="0.15662603031713201"/>
    <n v="0.17649293220792175"/>
    <n v="0.19277668641934015"/>
    <n v="0.20538204911276056"/>
    <n v="0.21462637097281873"/>
    <n v="0.2209466995933608"/>
    <n v="0.2209466995933608"/>
    <n v="0.2209466995933608"/>
    <n v="0.2209466995933608"/>
    <n v="0.2209466995933608"/>
  </r>
  <r>
    <s v="Discretionary"/>
    <x v="4"/>
    <s v="Under $20"/>
    <s v="Under $15"/>
    <s v="Advanced Rooftop Controller"/>
    <s v="Under $20"/>
    <n v="18.662179451759275"/>
    <s v="HVAC"/>
    <s v="Com-RooftopController-7P_V6"/>
    <s v="Rural"/>
    <s v="SC-Retro"/>
    <s v="Measure InputOutput"/>
    <s v="No"/>
    <s v="Commercial"/>
    <s v="Restaurant"/>
    <s v="Advanced Rooftop Controller-Retro-Restaurant"/>
    <n v="7.3262806738655963E-3"/>
    <n v="1.1461876582007624E-2"/>
    <n v="2.2815553049081106E-2"/>
    <n v="3.9738761367706522E-2"/>
    <n v="6.1524080199634817E-2"/>
    <n v="8.5727161157529513E-2"/>
    <n v="0.1085923095814658"/>
    <n v="0.12609304619361489"/>
    <n v="0.1351515706321641"/>
    <n v="0.13451365521878028"/>
    <n v="0.12495350071507132"/>
    <n v="0.108818255167734"/>
    <n v="8.9192050708634771E-2"/>
    <n v="6.9044161067225648E-2"/>
    <n v="5.0634516672517886E-2"/>
    <n v="3.5276865227676389E-2"/>
    <n v="2.3406379189726923E-2"/>
    <n v="1.4823994326698854E-2"/>
    <n v="8.9800991779843617E-3"/>
    <n v="5.2131901858492192E-3"/>
    <n v="1.2102055200647726"/>
    <n v="11.798255472133281"/>
    <n v="18.662179451759275"/>
    <s v="C-Res-HVAC-Vent-All-All-E"/>
    <n v="0"/>
    <n v="1.2102055200647726"/>
    <n v="7.3262806738655963E-3"/>
    <n v="1.8788157255873218E-2"/>
    <n v="4.1603710304954328E-2"/>
    <n v="8.1342471672660843E-2"/>
    <n v="0.14286655187229566"/>
    <n v="0.22859371302982517"/>
    <n v="0.33718602261129099"/>
    <n v="0.46327906880490588"/>
    <n v="0.59843063943706998"/>
    <n v="0.7329442946558502"/>
    <n v="0.85789779537092148"/>
    <n v="0.9667160505386555"/>
    <n v="1.0559081012472902"/>
    <n v="1.1249522623145158"/>
    <n v="1.1755867789870338"/>
    <n v="1.2102055200647726"/>
    <n v="1.2102055200647726"/>
    <n v="1.2102055200647726"/>
    <n v="1.2102055200647726"/>
    <n v="1.2102055200647726"/>
  </r>
  <r>
    <s v="Discretionary"/>
    <x v="4"/>
    <s v="Under $30"/>
    <s v="Under $20"/>
    <s v="Advanced Rooftop Controller"/>
    <s v="Under $30"/>
    <n v="27.364961769961052"/>
    <s v="HVAC"/>
    <s v="Com-RooftopController-7P_V6"/>
    <s v="Rural"/>
    <s v="SC-Retro"/>
    <s v="Measure InputOutput"/>
    <s v="No"/>
    <s v="Commercial"/>
    <s v="Lodging"/>
    <s v="Advanced Rooftop Controller-Retro-Lodging"/>
    <n v="1.2268643848787454E-3"/>
    <n v="1.9238884962987997E-3"/>
    <n v="3.8385423278153663E-3"/>
    <n v="6.7013271959000687E-3"/>
    <n v="1.0399268460979855E-2"/>
    <n v="1.4524034303342892E-2"/>
    <n v="1.8440770244928028E-2"/>
    <n v="2.1462597795730235E-2"/>
    <n v="2.3058094296483582E-2"/>
    <n v="2.3002754870172025E-2"/>
    <n v="2.1417711707918063E-2"/>
    <n v="1.8695520549841655E-2"/>
    <n v="1.5359359894547547E-2"/>
    <n v="1.1917498001733837E-2"/>
    <n v="8.7602391627061051E-3"/>
    <n v="6.1174502121009045E-3"/>
    <n v="4.0684886735383721E-3"/>
    <n v="2.5827945854302761E-3"/>
    <n v="1.5683353450820974E-3"/>
    <n v="9.1264533240671057E-4"/>
    <n v="0.21186420977657677"/>
    <n v="17.164881499019526"/>
    <n v="27.364961769961052"/>
    <s v="C-All-HVAC-Vent-All-All-E"/>
    <n v="0"/>
    <n v="0.21186420977657677"/>
    <n v="1.2268643848787454E-3"/>
    <n v="3.1507528811775451E-3"/>
    <n v="6.9892952089929111E-3"/>
    <n v="1.369062240489298E-2"/>
    <n v="2.4089890865872834E-2"/>
    <n v="3.8613925169215725E-2"/>
    <n v="5.705469541414375E-2"/>
    <n v="7.8517293209873981E-2"/>
    <n v="0.10157538750635756"/>
    <n v="0.12457814237652959"/>
    <n v="0.14599585408444765"/>
    <n v="0.16469137463428932"/>
    <n v="0.18005073452883685"/>
    <n v="0.19196823253057069"/>
    <n v="0.20072847169327679"/>
    <n v="0.20684592190537771"/>
    <n v="0.21091441057891608"/>
    <n v="0.21186420977657677"/>
    <n v="0.21186420977657677"/>
    <n v="0.21186420977657677"/>
  </r>
  <r>
    <s v="Discretionary"/>
    <x v="4"/>
    <s v="Under $30"/>
    <s v="Under $20"/>
    <s v="Advanced Rooftop Controller"/>
    <s v="Under $30"/>
    <n v="28.835801567354547"/>
    <s v="HVAC"/>
    <s v="Com-RooftopController-7P_V6"/>
    <s v="Rural"/>
    <s v="SC-Retro"/>
    <s v="Measure InputOutput"/>
    <s v="No"/>
    <s v="Commercial"/>
    <s v="Hospital"/>
    <s v="Advanced Rooftop Controller-Retro-Hospital"/>
    <n v="8.512911868898029E-4"/>
    <n v="1.3353406134300797E-3"/>
    <n v="2.6650727962837539E-3"/>
    <n v="4.6540832509702279E-3"/>
    <n v="7.2244817184449603E-3"/>
    <n v="1.0093034429570711E-2"/>
    <n v="1.2818704254705516E-2"/>
    <n v="1.492374913839907E-2"/>
    <n v="1.6037979208685996E-2"/>
    <n v="1.6004299452347756E-2"/>
    <n v="1.4905977728597988E-2"/>
    <n v="1.3015340778446929E-2"/>
    <n v="1.0696007051727676E-2"/>
    <n v="8.3016464509370457E-3"/>
    <n v="6.1041569424979689E-3"/>
    <n v="4.2639367490430917E-3"/>
    <n v="2.8366424255584131E-3"/>
    <n v="1.8013293147530352E-3"/>
    <n v="1.0941441550957097E-3"/>
    <n v="6.3689907643119505E-4"/>
    <n v="0.14785165139637607"/>
    <n v="18.609197032385275"/>
    <n v="28.835801567354547"/>
    <s v="C-Hea-HVAC-Vent-All-All-C"/>
    <n v="0"/>
    <n v="0.14785165139637607"/>
    <n v="8.512911868898029E-4"/>
    <n v="2.1866318003198825E-3"/>
    <n v="4.8517045966036364E-3"/>
    <n v="9.5057878475738634E-3"/>
    <n v="1.6730269566018825E-2"/>
    <n v="2.6823303995589534E-2"/>
    <n v="3.9642008250295048E-2"/>
    <n v="5.4565757388694118E-2"/>
    <n v="7.0603736597380118E-2"/>
    <n v="8.6608036049727874E-2"/>
    <n v="0.10151401377832586"/>
    <n v="0.11452935455677279"/>
    <n v="0.12522536160850048"/>
    <n v="0.13352700805943751"/>
    <n v="0.13963116500193548"/>
    <n v="0.14389510175097858"/>
    <n v="0.146731744176537"/>
    <n v="0.14785165139637607"/>
    <n v="0.14785165139637607"/>
    <n v="0.14785165139637607"/>
  </r>
  <r>
    <s v="Discretionary"/>
    <x v="4"/>
    <s v="Under $20"/>
    <s v="Under $10"/>
    <s v="Advanced Rooftop Controller"/>
    <s v="Under $20"/>
    <n v="15.082085885639033"/>
    <s v="HVAC"/>
    <s v="Com-RooftopController-7P_V6"/>
    <s v="Rural"/>
    <s v="SC-Retro"/>
    <s v="Measure InputOutput"/>
    <s v="No"/>
    <s v="Commercial"/>
    <s v="Residential Care"/>
    <s v="Advanced Rooftop Controller-Retro-Residential Care"/>
    <n v="5.9078192483371572E-3"/>
    <n v="9.2642557972793475E-3"/>
    <n v="1.8484043166731766E-2"/>
    <n v="3.2269442560480331E-2"/>
    <n v="5.0076438064076932E-2"/>
    <n v="6.9938756457812334E-2"/>
    <n v="8.879933165385373E-2"/>
    <n v="0.10335058213419857"/>
    <n v="0.11103350540915925"/>
    <n v="0.11076702499617729"/>
    <n v="0.10313443852710744"/>
    <n v="9.0026051390312001E-2"/>
    <n v="7.3961167302214859E-2"/>
    <n v="5.7387291500536383E-2"/>
    <n v="4.218388779016282E-2"/>
    <n v="2.9457852521626388E-2"/>
    <n v="1.9591322393425953E-2"/>
    <n v="1.2437139552155179E-2"/>
    <n v="7.5521319664351065E-3"/>
    <n v="4.3947348444957207E-3"/>
    <n v="1.0202068557687465"/>
    <n v="9.3502358054317298"/>
    <n v="15.082085885639033"/>
    <s v="C-Hea-HVAC-Vent-All-All-C"/>
    <n v="0"/>
    <n v="1.0202068557687465"/>
    <n v="5.9078192483371572E-3"/>
    <n v="1.5172075045616504E-2"/>
    <n v="3.365611821234827E-2"/>
    <n v="6.5925560772828601E-2"/>
    <n v="0.11600199883690554"/>
    <n v="0.18594075529471787"/>
    <n v="0.2747400869485716"/>
    <n v="0.37809066908277017"/>
    <n v="0.48912417449192941"/>
    <n v="0.59989119948810665"/>
    <n v="0.70302563801521412"/>
    <n v="0.79305168940552617"/>
    <n v="0.86701285670774109"/>
    <n v="0.92440014820827743"/>
    <n v="0.96658403599844023"/>
    <n v="0.99604188852006659"/>
    <n v="1.0156332109134925"/>
    <n v="1.0202068557687465"/>
    <n v="1.0202068557687465"/>
    <n v="1.0202068557687465"/>
  </r>
  <r>
    <s v="Discretionary"/>
    <x v="4"/>
    <s v="Under $15"/>
    <s v="Under $10"/>
    <s v="Advanced Rooftop Controller"/>
    <s v="Under $15"/>
    <n v="10.792261381204915"/>
    <s v="HVAC"/>
    <s v="Com-RooftopController-7P_V6"/>
    <s v="Rural"/>
    <s v="SC-Retro"/>
    <s v="Measure InputOutput"/>
    <s v="No"/>
    <s v="Commercial"/>
    <s v="Assembly"/>
    <s v="Advanced Rooftop Controller-Retro-Assembly"/>
    <n v="1.7520386054469268E-2"/>
    <n v="2.741685596904378E-2"/>
    <n v="5.4587691350525352E-2"/>
    <n v="9.5099855506832184E-2"/>
    <n v="0.14726938201908313"/>
    <n v="0.20525208674846038"/>
    <n v="0.2600578769760139"/>
    <n v="0.30203959796264518"/>
    <n v="0.32381401981002594"/>
    <n v="0.32236117424114497"/>
    <n v="0.29952052396564671"/>
    <n v="0.26090459081293887"/>
    <n v="0.21389858731471828"/>
    <n v="0.16561914106341832"/>
    <n v="0.12148762550388773"/>
    <n v="8.465978571688855E-2"/>
    <n v="5.6185489054037328E-2"/>
    <n v="3.5592531522216066E-2"/>
    <n v="2.1566489255126383E-2"/>
    <n v="1.2522976271642382E-2"/>
    <n v="2.9071210662369089"/>
    <n v="6.0081880005923738"/>
    <n v="10.792261381204915"/>
    <s v="C-All-HVAC-Vent-All-All-E"/>
    <n v="0"/>
    <n v="2.9071210662369089"/>
    <n v="1.7520386054469268E-2"/>
    <n v="4.4937242023513048E-2"/>
    <n v="9.9524933374038393E-2"/>
    <n v="0.19462478888087059"/>
    <n v="0.34189417089995372"/>
    <n v="0.54714625764841407"/>
    <n v="0.80720413462442797"/>
    <n v="1.1092437325870732"/>
    <n v="1.4330577523970991"/>
    <n v="1.7554189266382441"/>
    <n v="2.0549394506038907"/>
    <n v="2.3158440414168298"/>
    <n v="2.5297426287315479"/>
    <n v="2.6953617697949661"/>
    <n v="2.816849395298854"/>
    <n v="2.9015091810157427"/>
    <n v="2.9071210662369089"/>
    <n v="2.9071210662369089"/>
    <n v="2.9071210662369089"/>
    <n v="2.9071210662369089"/>
  </r>
  <r>
    <s v="Discretionary"/>
    <x v="4"/>
    <s v="Under $25"/>
    <s v="Under $15"/>
    <s v="Advanced Rooftop Controller"/>
    <s v="Under $25"/>
    <n v="23.282896807367457"/>
    <s v="HVAC"/>
    <s v="Com-RooftopController-7P_V6"/>
    <s v="Rural"/>
    <s v="SC-Retro"/>
    <s v="Measure InputOutput"/>
    <s v="No"/>
    <s v="Commercial"/>
    <s v="Other"/>
    <s v="Advanced Rooftop Controller-Retro-Other"/>
    <n v="3.431943634124275E-3"/>
    <n v="5.3461445723525956E-3"/>
    <n v="1.0596058542402845E-2"/>
    <n v="1.8376214527162139E-2"/>
    <n v="2.8327955594427499E-2"/>
    <n v="3.9302205591708689E-2"/>
    <n v="4.9570800034487869E-2"/>
    <n v="5.7312106639873732E-2"/>
    <n v="6.1165243655508288E-2"/>
    <n v="6.0614756462608707E-2"/>
    <n v="5.6064608744148946E-2"/>
    <n v="4.8615023857270089E-2"/>
    <n v="3.967557888210381E-2"/>
    <n v="3.0581054522794932E-2"/>
    <n v="2.2330607918382012E-2"/>
    <n v="1.5490742712981542E-2"/>
    <n v="1.0233373255397157E-2"/>
    <n v="6.4524629922708904E-3"/>
    <n v="3.8912570062866704E-3"/>
    <n v="2.2487079086294225E-3"/>
    <n v="0.52202176153550894"/>
    <n v="14.416847288540239"/>
    <n v="23.282896807367457"/>
    <s v="C-All-HVAC-Vent-All-All-E"/>
    <n v="0"/>
    <n v="0.52202176153550894"/>
    <n v="3.431943634124275E-3"/>
    <n v="8.7780882064768702E-3"/>
    <n v="1.9374146748879717E-2"/>
    <n v="3.7750361276041852E-2"/>
    <n v="6.6078316870469347E-2"/>
    <n v="0.10538052246217804"/>
    <n v="0.15495132249666591"/>
    <n v="0.21226342913653964"/>
    <n v="0.27342867279204791"/>
    <n v="0.33404342925465663"/>
    <n v="0.39010803799880556"/>
    <n v="0.43872306185607562"/>
    <n v="0.47839864073817945"/>
    <n v="0.50897969526097442"/>
    <n v="0.52202176153550894"/>
    <n v="0.52202176153550894"/>
    <n v="0.52202176153550894"/>
    <n v="0.52202176153550894"/>
    <n v="0.52202176153550894"/>
    <n v="0.52202176153550894"/>
  </r>
  <r>
    <s v="Lost Opportunity"/>
    <x v="5"/>
    <s v="Under $5"/>
    <s v="Under $5"/>
    <s v="Showerheads"/>
    <s v="Under $5"/>
    <n v="-100.69572827465814"/>
    <s v="Water Heating"/>
    <s v="COM-Showerhead-7P_v5"/>
    <s v="Rural"/>
    <s v="SC-New"/>
    <s v="M_Input_Retro"/>
    <s v="No"/>
    <s v="Commercial"/>
    <s v="Large Off"/>
    <s v="Showerheads-Retro-Large Off"/>
    <n v="7.7077720439483157E-5"/>
    <n v="4.1965396535281514E-5"/>
    <n v="3.904477908619214E-5"/>
    <n v="2.6668576645841716E-5"/>
    <n v="2.2176772052219379E-5"/>
    <n v="2.1818681722038995E-5"/>
    <n v="1.8663418459508012E-5"/>
    <n v="1.7026754885330748E-5"/>
    <n v="1.5575799646648335E-5"/>
    <n v="1.2201278034771088E-5"/>
    <n v="1.1312443041988221E-5"/>
    <n v="8.3197910123412378E-6"/>
    <n v="6.626212447865296E-6"/>
    <n v="4.6350323721079042E-6"/>
    <n v="3.5923724143172793E-6"/>
    <n v="2.9962779820275218E-6"/>
    <n v="2.4881232670160722E-6"/>
    <n v="2.0581702363389204E-6"/>
    <n v="1.6966861369204282E-6"/>
    <n v="1.3944176328724627E-6"/>
    <n v="3.3733870405111045E-4"/>
    <n v="4.7513044311363943"/>
    <n v="-100.69572827465814"/>
    <s v="C-LOff-WH-All-All-All-C"/>
    <s v="C-LOff-WH-All-All-All-C"/>
    <n v="3.3733870405111045E-4"/>
    <n v="7.7077720439483157E-5"/>
    <n v="1.1904311697476466E-4"/>
    <n v="1.580878960609568E-4"/>
    <n v="1.8475647270679851E-4"/>
    <n v="2.069332447590179E-4"/>
    <n v="2.2875192648105688E-4"/>
    <n v="2.474153449405649E-4"/>
    <n v="2.6444209982589564E-4"/>
    <n v="2.80017899472544E-4"/>
    <n v="2.9221917750731508E-4"/>
    <n v="3.035316205493033E-4"/>
    <n v="3.1185141156164455E-4"/>
    <n v="3.1847762400950987E-4"/>
    <n v="3.2311265638161775E-4"/>
    <n v="3.2670502879593503E-4"/>
    <n v="3.2970130677796258E-4"/>
    <n v="3.3218943004497867E-4"/>
    <n v="3.3424760028131757E-4"/>
    <n v="3.35944286418238E-4"/>
    <n v="3.3733870405111045E-4"/>
  </r>
  <r>
    <s v="Lost Opportunity"/>
    <x v="5"/>
    <s v="Under $5"/>
    <s v="Under $5"/>
    <s v="Showerheads"/>
    <s v="Under $5"/>
    <n v="-100.87400082788352"/>
    <s v="Water Heating"/>
    <s v="COM-Showerhead-7P_v5"/>
    <s v="Rural"/>
    <s v="SC-New"/>
    <s v="M_Input_Retro"/>
    <s v="No"/>
    <s v="Commercial"/>
    <s v="Medium Off"/>
    <s v="Showerheads-Retro-Medium Off"/>
    <n v="1.1649405360364808E-4"/>
    <n v="5.7344439291051477E-5"/>
    <n v="6.0716385862404345E-5"/>
    <n v="4.1350748919952111E-5"/>
    <n v="3.3703859273954079E-5"/>
    <n v="3.408147643752054E-5"/>
    <n v="2.9187911470145186E-5"/>
    <n v="2.6122545647895372E-5"/>
    <n v="2.3285280643247239E-5"/>
    <n v="1.8773588818359632E-5"/>
    <n v="1.7850988889448427E-5"/>
    <n v="1.2725794610718203E-5"/>
    <n v="1.0524917945506333E-5"/>
    <n v="6.8751417702981778E-6"/>
    <n v="5.4353960896800948E-6"/>
    <n v="4.6855681943452465E-6"/>
    <n v="4.0015139817081343E-6"/>
    <n v="3.3908236768060473E-6"/>
    <n v="2.8545113543324878E-6"/>
    <n v="2.3895528344182634E-6"/>
    <n v="5.1179449931543935E-4"/>
    <n v="4.5707398601627931"/>
    <n v="-100.87400082788352"/>
    <s v="C-SOff-WH-All-All-All-C"/>
    <s v="C-SOff-WH-All-All-All-C"/>
    <n v="5.1179449931543935E-4"/>
    <n v="1.1649405360364808E-4"/>
    <n v="1.7383849289469955E-4"/>
    <n v="2.3455487875710391E-4"/>
    <n v="2.7590562767705601E-4"/>
    <n v="3.0960948695101008E-4"/>
    <n v="3.4369096338853064E-4"/>
    <n v="3.7287887485867584E-4"/>
    <n v="3.990014205065712E-4"/>
    <n v="4.2228670114981845E-4"/>
    <n v="4.4106028996817806E-4"/>
    <n v="4.589112788576265E-4"/>
    <n v="4.716370734683447E-4"/>
    <n v="4.8216199141385102E-4"/>
    <n v="4.8903713318414915E-4"/>
    <n v="4.9447252927382922E-4"/>
    <n v="4.9915809746817446E-4"/>
    <n v="5.0315961144988257E-4"/>
    <n v="5.0655043512668862E-4"/>
    <n v="5.0940494648102114E-4"/>
    <n v="5.1179449931543935E-4"/>
  </r>
  <r>
    <s v="Lost Opportunity"/>
    <x v="5"/>
    <s v="Under $5"/>
    <s v="Under $5"/>
    <s v="Showerheads"/>
    <s v="Under $5"/>
    <n v="-100.87400082788352"/>
    <s v="Water Heating"/>
    <s v="COM-Showerhead-7P_v5"/>
    <s v="Rural"/>
    <s v="SC-New"/>
    <s v="M_Input_Retro"/>
    <s v="No"/>
    <s v="Commercial"/>
    <s v="Small Off"/>
    <s v="Showerheads-Retro-Small Off"/>
    <n v="5.8690135763415171E-6"/>
    <n v="2.8710783136568155E-6"/>
    <n v="3.0304290126896026E-6"/>
    <n v="2.0728764893137641E-6"/>
    <n v="1.6883208730830565E-6"/>
    <n v="1.6926957453812197E-6"/>
    <n v="1.4523182839714523E-6"/>
    <n v="1.3039254384690029E-6"/>
    <n v="1.1647116732288407E-6"/>
    <n v="9.344597779672895E-7"/>
    <n v="8.9145041204559543E-7"/>
    <n v="6.3306753777366825E-7"/>
    <n v="5.188308527571471E-7"/>
    <n v="3.4415194292927749E-7"/>
    <n v="2.7217230105085508E-7"/>
    <n v="2.3298534848112775E-7"/>
    <n v="1.9781749837066102E-7"/>
    <n v="1.668080881549512E-7"/>
    <n v="1.398381615659816E-7"/>
    <n v="1.1663791970767537E-7"/>
    <n v="2.5593589246939494E-5"/>
    <n v="4.5707398601627931"/>
    <n v="-100.87400082788352"/>
    <s v="C-SOff-WH-All-All-All-C"/>
    <s v="C-SOff-WH-All-All-All-C"/>
    <n v="2.5593589246939498E-5"/>
    <n v="5.8690135763415171E-6"/>
    <n v="8.7400918899983326E-6"/>
    <n v="1.1770520902687935E-5"/>
    <n v="1.3843397392001698E-5"/>
    <n v="1.5531718265084756E-5"/>
    <n v="1.7224414010465975E-5"/>
    <n v="1.8676732294437429E-5"/>
    <n v="1.9980657732906431E-5"/>
    <n v="2.1145369406135271E-5"/>
    <n v="2.2079829184102561E-5"/>
    <n v="2.2971279596148155E-5"/>
    <n v="2.3604347133921823E-5"/>
    <n v="2.412317798667897E-5"/>
    <n v="2.4467329929608246E-5"/>
    <n v="2.4739502230659101E-5"/>
    <n v="2.4972487579140227E-5"/>
    <n v="2.517030507751089E-5"/>
    <n v="2.5337113165665842E-5"/>
    <n v="2.5476951327231822E-5"/>
    <n v="2.5593589246939498E-5"/>
  </r>
  <r>
    <s v="Lost Opportunity"/>
    <x v="5"/>
    <s v="Under $5"/>
    <s v="Under $5"/>
    <s v="Showerheads"/>
    <s v="Under $5"/>
    <n v="0"/>
    <s v="Water Heating"/>
    <s v="COM-Showerhead-7P_v5"/>
    <s v="Rural"/>
    <s v="SC-New"/>
    <s v="M_Input_Retro"/>
    <s v="No"/>
    <s v="Commercial"/>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15"/>
    <s v="Showerheads"/>
    <s v="Under $5"/>
    <n v="-308.90683875886191"/>
    <s v="Water Heating"/>
    <s v="COM-Showerhead-7P_v5"/>
    <s v="Rural"/>
    <s v="SC-New"/>
    <s v="M_Input_Retro"/>
    <s v="No"/>
    <s v="Commercial"/>
    <s v="School K-12"/>
    <s v="Showerheads-Retro-School K-12"/>
    <n v="1.102818422411125E-6"/>
    <n v="9.0510986443984316E-7"/>
    <n v="7.4334753930472181E-7"/>
    <n v="9.0997565944093155E-7"/>
    <n v="1.0064217171041119E-6"/>
    <n v="7.622437657959193E-7"/>
    <n v="6.661272072271685E-7"/>
    <n v="6.0875996104386034E-7"/>
    <n v="5.3371022022602448E-7"/>
    <n v="4.2147904891219723E-7"/>
    <n v="3.6026498736969093E-7"/>
    <n v="2.511174687078546E-7"/>
    <n v="2.2148625113545458E-7"/>
    <n v="1.5405673603874557E-7"/>
    <n v="1.3158480428307857E-7"/>
    <n v="9.6795382947679728E-8"/>
    <n v="7.0958421924729093E-8"/>
    <n v="5.1815581644584517E-8"/>
    <n v="3.7669572658032721E-8"/>
    <n v="2.7246446449797733E-8"/>
    <n v="9.0629890590655566E-6"/>
    <n v="13.735364578025248"/>
    <n v="-308.90683875886191"/>
    <s v="C-K12-WH-All-All-All-C"/>
    <s v="C-K12-WH-All-All-All-C"/>
    <n v="9.0629890590655533E-6"/>
    <n v="1.102818422411125E-6"/>
    <n v="2.007928286850968E-6"/>
    <n v="2.7512758261556897E-6"/>
    <n v="3.6612514855966213E-6"/>
    <n v="4.6676732027007328E-6"/>
    <n v="5.4299169684966519E-6"/>
    <n v="6.0960441757238206E-6"/>
    <n v="6.7048041367676807E-6"/>
    <n v="7.2385143569937054E-6"/>
    <n v="7.6599934059059018E-6"/>
    <n v="8.0202583932755934E-6"/>
    <n v="8.2713758619834481E-6"/>
    <n v="8.4928621131189028E-6"/>
    <n v="8.6469188491576492E-6"/>
    <n v="8.7785036534407285E-6"/>
    <n v="8.8752990363884085E-6"/>
    <n v="8.9462574583131378E-6"/>
    <n v="8.9980730399577228E-6"/>
    <n v="9.0357426126157563E-6"/>
    <n v="9.0629890590655533E-6"/>
  </r>
  <r>
    <s v="Lost Opportunity"/>
    <x v="5"/>
    <s v="Under $5"/>
    <s v="Under $10"/>
    <s v="Showerheads"/>
    <s v="Under $5"/>
    <n v="-320.30961450419147"/>
    <s v="Water Heating"/>
    <s v="COM-Showerhead-7P_v5"/>
    <s v="Rural"/>
    <s v="SC-New"/>
    <s v="M_Input_Retro"/>
    <s v="No"/>
    <s v="Commercial"/>
    <s v="University"/>
    <s v="Showerheads-Retro-University"/>
    <n v="1.0191830048257554E-5"/>
    <n v="8.1080733128625109E-6"/>
    <n v="5.2487099657358623E-6"/>
    <n v="6.5303045123722755E-6"/>
    <n v="7.070376832631114E-6"/>
    <n v="6.245424098901085E-6"/>
    <n v="5.7750320018010138E-6"/>
    <n v="4.91337059265439E-6"/>
    <n v="4.5625270146880456E-6"/>
    <n v="3.8763800433625187E-6"/>
    <n v="2.8041738938684788E-6"/>
    <n v="2.0237939396024739E-6"/>
    <n v="1.7928726097736328E-6"/>
    <n v="1.3037632057143007E-6"/>
    <n v="1.0485309795478014E-6"/>
    <n v="8.3732906046539132E-7"/>
    <n v="6.6825886920354986E-7"/>
    <n v="5.3301531381961553E-7"/>
    <n v="4.2490599478669179E-7"/>
    <n v="3.3854411301526317E-7"/>
    <n v="7.429721640306357E-5"/>
    <n v="5.5892245638704798"/>
    <n v="-320.30961450419147"/>
    <s v="C-Unv-WH-All-All-All-C"/>
    <s v="C-Unv-WH-All-All-All-C"/>
    <n v="7.429721640306357E-5"/>
    <n v="1.0191830048257554E-5"/>
    <n v="1.8299903361120065E-5"/>
    <n v="2.3548613326855929E-5"/>
    <n v="3.0078917839228204E-5"/>
    <n v="3.7149294671859321E-5"/>
    <n v="4.3394718770760404E-5"/>
    <n v="4.9169750772561419E-5"/>
    <n v="5.4083121365215807E-5"/>
    <n v="5.8645648379903849E-5"/>
    <n v="6.2522028423266367E-5"/>
    <n v="6.5326202317134851E-5"/>
    <n v="6.7349996256737326E-5"/>
    <n v="6.9142868866510962E-5"/>
    <n v="7.0446632072225258E-5"/>
    <n v="7.1495163051773058E-5"/>
    <n v="7.2332492112238449E-5"/>
    <n v="7.3000750981442003E-5"/>
    <n v="7.3533766295261622E-5"/>
    <n v="7.395867229004831E-5"/>
    <n v="7.429721640306357E-5"/>
  </r>
  <r>
    <s v="Lost Opportunity"/>
    <x v="5"/>
    <s v="Under $5"/>
    <s v="Under $5"/>
    <s v="Showerheads"/>
    <s v="Under $5"/>
    <n v="0"/>
    <s v="Water Heating"/>
    <s v="COM-Showerhead-7P_v5"/>
    <s v="Rural"/>
    <s v="SC-New"/>
    <s v="M_Input_Retro"/>
    <s v="No"/>
    <s v="Commercial"/>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Rural"/>
    <s v="SC-New"/>
    <s v="M_Input_Retro"/>
    <s v="No"/>
    <s v="Commercial"/>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10"/>
    <s v="Showerheads"/>
    <s v="Under $5"/>
    <n v="-319.7278970622927"/>
    <s v="Water Heating"/>
    <s v="COM-Showerhead-7P_v5"/>
    <s v="Rural"/>
    <s v="SC-New"/>
    <s v="M_Input_Retro"/>
    <s v="No"/>
    <s v="Commercial"/>
    <s v="Lodging"/>
    <s v="Showerheads-Retro-Lodging"/>
    <n v="1.1569937010468212E-4"/>
    <n v="7.6093792886168198E-5"/>
    <n v="5.1165767384051393E-5"/>
    <n v="3.9395417742260845E-5"/>
    <n v="3.7853392090115602E-5"/>
    <n v="3.5422783182790051E-5"/>
    <n v="3.6374559673522541E-5"/>
    <n v="5.2753633564155079E-5"/>
    <n v="5.1874710991713805E-5"/>
    <n v="4.3376463797088787E-5"/>
    <n v="3.7092264068144328E-5"/>
    <n v="3.0769501121685655E-5"/>
    <n v="2.0825677390149359E-5"/>
    <n v="1.5746819738802667E-5"/>
    <n v="1.135582978369184E-5"/>
    <n v="9.4821170434324954E-6"/>
    <n v="7.8817014269132575E-6"/>
    <n v="6.5253557806043152E-6"/>
    <n v="5.3834108173846772E-6"/>
    <n v="4.4273807738788134E-6"/>
    <n v="6.8949994936123567E-4"/>
    <n v="6.8000674342968539"/>
    <n v="-319.7278970622927"/>
    <s v="C-Lod-WH-All-All-All-C"/>
    <s v="C-Lod-WH-All-All-All-C"/>
    <n v="6.8949994936123567E-4"/>
    <n v="1.1569937010468212E-4"/>
    <n v="1.9179316299085031E-4"/>
    <n v="2.429589303749017E-4"/>
    <n v="2.8235434811716255E-4"/>
    <n v="3.2020774020727815E-4"/>
    <n v="3.5563052339006822E-4"/>
    <n v="3.9200508306359074E-4"/>
    <n v="4.4475871662774582E-4"/>
    <n v="4.966334276194596E-4"/>
    <n v="5.4000989141654836E-4"/>
    <n v="5.7710215548469274E-4"/>
    <n v="6.0787165660637838E-4"/>
    <n v="6.286973339965277E-4"/>
    <n v="6.4444415373533033E-4"/>
    <n v="6.5579998351902218E-4"/>
    <n v="6.6528210056245464E-4"/>
    <n v="6.7316380198936788E-4"/>
    <n v="6.7968915776997225E-4"/>
    <n v="6.8507256858735689E-4"/>
    <n v="6.8949994936123567E-4"/>
  </r>
  <r>
    <s v="Lost Opportunity"/>
    <x v="5"/>
    <s v="Under $5"/>
    <s v="Under $5"/>
    <s v="Showerheads"/>
    <s v="Under $5"/>
    <n v="-163.75497912827069"/>
    <s v="Water Heating"/>
    <s v="COM-Showerhead-7P_v5"/>
    <s v="Rural"/>
    <s v="SC-New"/>
    <s v="M_Input_Retro"/>
    <s v="No"/>
    <s v="Commercial"/>
    <s v="Hospital"/>
    <s v="Showerheads-Retro-Hospital"/>
    <n v="8.8495657795013946E-5"/>
    <n v="5.3681800942107074E-5"/>
    <n v="3.4310979372201564E-5"/>
    <n v="2.3227767253500591E-5"/>
    <n v="2.0218303145816533E-5"/>
    <n v="1.8860547869171477E-5"/>
    <n v="1.9753275261758081E-5"/>
    <n v="2.0061129895695623E-5"/>
    <n v="1.9779135996692157E-5"/>
    <n v="1.48954998080937E-5"/>
    <n v="1.169070393682423E-5"/>
    <n v="9.0713753631668864E-6"/>
    <n v="6.6167027020379669E-6"/>
    <n v="4.7346978987965883E-6"/>
    <n v="3.3417249418861162E-6"/>
    <n v="2.6625777720172989E-6"/>
    <n v="2.1203766740909285E-6"/>
    <n v="1.6877669757787914E-6"/>
    <n v="1.342795021781525E-6"/>
    <n v="1.0678572116753365E-6"/>
    <n v="3.5762067583810641E-4"/>
    <n v="4.2806800068621307"/>
    <n v="-163.75497912827069"/>
    <s v="C-Hea-WH-All-All-All-C"/>
    <s v="C-Hea-WH-All-All-All-C"/>
    <n v="3.5762067583810641E-4"/>
    <n v="8.8495657795013946E-5"/>
    <n v="1.4217745873712102E-4"/>
    <n v="1.7648843810932259E-4"/>
    <n v="1.9971620536282319E-4"/>
    <n v="2.1993450850863974E-4"/>
    <n v="2.387950563778112E-4"/>
    <n v="2.5854833163956926E-4"/>
    <n v="2.786094615352649E-4"/>
    <n v="2.9838859753195704E-4"/>
    <n v="3.1328409734005072E-4"/>
    <n v="3.2497480127687494E-4"/>
    <n v="3.3404617664004185E-4"/>
    <n v="3.4066287934207982E-4"/>
    <n v="3.4539757724087641E-4"/>
    <n v="3.4873930218276252E-4"/>
    <n v="3.5140187995477982E-4"/>
    <n v="3.5352225662887076E-4"/>
    <n v="3.5521002360464955E-4"/>
    <n v="3.5655281862643107E-4"/>
    <n v="3.5762067583810641E-4"/>
  </r>
  <r>
    <s v="Lost Opportunity"/>
    <x v="5"/>
    <s v="Under $5"/>
    <s v="Under $10"/>
    <s v="Showerheads"/>
    <s v="Under $5"/>
    <n v="-319.74324241881391"/>
    <s v="Water Heating"/>
    <s v="COM-Showerhead-7P_v5"/>
    <s v="Rural"/>
    <s v="SC-New"/>
    <s v="M_Input_Retro"/>
    <s v="No"/>
    <s v="Commercial"/>
    <s v="Residential Care"/>
    <s v="Showerheads-Retro-Residential Care"/>
    <n v="2.9060296823350091E-4"/>
    <n v="1.9207273025282051E-4"/>
    <n v="1.2370398484256976E-4"/>
    <n v="8.8996928379764218E-5"/>
    <n v="8.1411709404064324E-5"/>
    <n v="7.4368782099606246E-5"/>
    <n v="7.2226853045067549E-5"/>
    <n v="7.459213302120399E-5"/>
    <n v="6.8957513914538282E-5"/>
    <n v="5.1447965721373973E-5"/>
    <n v="4.388571041333513E-5"/>
    <n v="3.3540337645643867E-5"/>
    <n v="2.4200562535628619E-5"/>
    <n v="1.8389636763126517E-5"/>
    <n v="1.3621971203517352E-5"/>
    <n v="1.0403480366274114E-5"/>
    <n v="7.9423341311890353E-6"/>
    <n v="6.0609622717055828E-6"/>
    <n v="4.6232951664929095E-6"/>
    <n v="3.5250923469187736E-6"/>
    <n v="1.2845749517583418E-3"/>
    <n v="6.7798442203086635"/>
    <n v="-319.74324241881391"/>
    <s v="C-Hea-WH-All-All-All-C"/>
    <s v="C-Hea-WH-All-All-All-C"/>
    <n v="1.2845749517583418E-3"/>
    <n v="2.9060296823350091E-4"/>
    <n v="4.8267569848632142E-4"/>
    <n v="6.0637968332889118E-4"/>
    <n v="6.9537661170865545E-4"/>
    <n v="7.7678832111271979E-4"/>
    <n v="8.5115710321232601E-4"/>
    <n v="9.2338395625739353E-4"/>
    <n v="9.9797608927859756E-4"/>
    <n v="1.0669336031931358E-3"/>
    <n v="1.1183815689145098E-3"/>
    <n v="1.162267279327845E-3"/>
    <n v="1.1958076169734889E-3"/>
    <n v="1.2200081795091175E-3"/>
    <n v="1.238397816272244E-3"/>
    <n v="1.2520197874757613E-3"/>
    <n v="1.2624232678420354E-3"/>
    <n v="1.2703656019732244E-3"/>
    <n v="1.2764265642449301E-3"/>
    <n v="1.2810498594114229E-3"/>
    <n v="1.2845749517583418E-3"/>
  </r>
  <r>
    <s v="Lost Opportunity"/>
    <x v="5"/>
    <s v="Under $5"/>
    <s v="Under $10"/>
    <s v="Showerheads"/>
    <s v="Under $5"/>
    <n v="-319.8825670621743"/>
    <s v="Water Heating"/>
    <s v="COM-Showerhead-7P_v5"/>
    <s v="Rural"/>
    <s v="SC-New"/>
    <s v="M_Input_Retro"/>
    <s v="No"/>
    <s v="Commercial"/>
    <s v="Assembly"/>
    <s v="Showerheads-Retro-Assembly"/>
    <n v="2.6702157714998532E-6"/>
    <n v="1.6905599203643843E-6"/>
    <n v="7.465378892728331E-7"/>
    <n v="6.5320517758274362E-7"/>
    <n v="9.0792867088525684E-7"/>
    <n v="1.0147094096403727E-6"/>
    <n v="1.022643821224115E-6"/>
    <n v="9.9066998818384244E-7"/>
    <n v="1.1160152804003577E-6"/>
    <n v="1.011423844563904E-6"/>
    <n v="8.7603313600086279E-7"/>
    <n v="7.0441144853061945E-7"/>
    <n v="4.9452426524595944E-7"/>
    <n v="3.8932396302654545E-7"/>
    <n v="3.034013310646258E-7"/>
    <n v="2.1530223759299585E-7"/>
    <n v="1.5133289298059077E-7"/>
    <n v="1.0512894291059889E-7"/>
    <n v="7.1960966708748983E-8"/>
    <n v="4.8322587348239418E-8"/>
    <n v="1.5183651545027449E-5"/>
    <n v="6.4520323037146587"/>
    <n v="-319.8825670621743"/>
    <s v="C-All-WH-All-All-All-E"/>
    <s v="C-All-WH-All-All-All-E"/>
    <n v="1.5183651545027449E-5"/>
    <n v="2.6702157714998532E-6"/>
    <n v="4.3607756918642377E-6"/>
    <n v="5.1073135811370705E-6"/>
    <n v="5.7605187587198143E-6"/>
    <n v="6.6684474296050708E-6"/>
    <n v="7.6831568392454441E-6"/>
    <n v="8.7058006604695586E-6"/>
    <n v="9.6964706486534017E-6"/>
    <n v="1.0812485929053759E-5"/>
    <n v="1.1823909773617663E-5"/>
    <n v="1.2699942909618526E-5"/>
    <n v="1.3404354358149146E-5"/>
    <n v="1.3898878623395105E-5"/>
    <n v="1.428820258642165E-5"/>
    <n v="1.4591603917486276E-5"/>
    <n v="1.4806906155079271E-5"/>
    <n v="1.4958239048059862E-5"/>
    <n v="1.5063367990970461E-5"/>
    <n v="1.513532895767921E-5"/>
    <n v="1.5183651545027449E-5"/>
  </r>
  <r>
    <s v="Lost Opportunity"/>
    <x v="5"/>
    <s v="Under $5"/>
    <s v="Under $5"/>
    <s v="Showerheads"/>
    <s v="Under $5"/>
    <n v="-173.00913356509832"/>
    <s v="Water Heating"/>
    <s v="COM-Showerhead-7P_v5"/>
    <s v="Rural"/>
    <s v="SC-New"/>
    <s v="M_Input_Retro"/>
    <s v="No"/>
    <s v="Commercial"/>
    <s v="Other"/>
    <s v="Showerheads-Retro-Other"/>
    <n v="9.5183577540295761E-4"/>
    <n v="7.4340482898332721E-4"/>
    <n v="5.191453225184238E-4"/>
    <n v="4.3240685655031536E-4"/>
    <n v="4.0718583962538464E-4"/>
    <n v="3.4136996345200541E-4"/>
    <n v="3.2761600405639544E-4"/>
    <n v="2.9386356566041581E-4"/>
    <n v="2.5582369491548802E-4"/>
    <n v="1.9898162344175139E-4"/>
    <n v="1.760863145832238E-4"/>
    <n v="1.2476916197833723E-4"/>
    <n v="1.0097641982235473E-4"/>
    <n v="7.6384955289345233E-5"/>
    <n v="5.5168267648673736E-5"/>
    <n v="4.236367786310331E-5"/>
    <n v="3.2524485214987549E-5"/>
    <n v="2.4965319626690548E-5"/>
    <n v="1.9158923475529091E-5"/>
    <n v="1.4699737427980588E-5"/>
    <n v="5.1387307375366908E-3"/>
    <n v="-2.121167940323899"/>
    <n v="-173.00913356509832"/>
    <s v="C-All-WH-All-All-All-E"/>
    <s v="C-All-WH-All-All-All-E"/>
    <n v="5.1387307375366908E-3"/>
    <n v="9.5183577540295761E-4"/>
    <n v="1.6952406043862847E-3"/>
    <n v="2.2143859269047085E-3"/>
    <n v="2.6467927834550238E-3"/>
    <n v="3.0539786230804082E-3"/>
    <n v="3.3953485865324136E-3"/>
    <n v="3.7229645905888092E-3"/>
    <n v="4.0168281562492254E-3"/>
    <n v="4.2726518511647131E-3"/>
    <n v="4.4716334746064644E-3"/>
    <n v="4.6477197891896882E-3"/>
    <n v="4.7724889511680255E-3"/>
    <n v="4.8734653709903803E-3"/>
    <n v="4.9498503262797259E-3"/>
    <n v="5.0050185939283995E-3"/>
    <n v="5.0473822717915029E-3"/>
    <n v="5.0799067570064908E-3"/>
    <n v="5.1048720766331815E-3"/>
    <n v="5.1240310001087102E-3"/>
    <n v="5.1387307375366908E-3"/>
  </r>
  <r>
    <s v="Discretionary"/>
    <x v="5"/>
    <s v="Under $5"/>
    <s v="Under $5"/>
    <s v="Showerheads"/>
    <s v="Under $5"/>
    <n v="-100.69572827465814"/>
    <s v="Water Heating"/>
    <s v="COM-Showerhead-7P_v5"/>
    <s v="Rural"/>
    <s v="SC-Retro"/>
    <s v="M_Input_Retro"/>
    <s v="No"/>
    <s v="Commercial"/>
    <s v="Large Off"/>
    <s v="Showerheads-Retro-Large Off"/>
    <n v="4.4641636083634492E-3"/>
    <n v="3.1736629985814851E-3"/>
    <n v="2.2195957186664688E-3"/>
    <n v="1.7540003765899154E-3"/>
    <n v="1.5557403198872251E-3"/>
    <n v="1.3616344543111185E-3"/>
    <n v="1.1819397402487487E-3"/>
    <n v="1.0172906435654606E-3"/>
    <n v="8.7034728451589093E-4"/>
    <n v="7.41102004511585E-4"/>
    <n v="6.2697342206373874E-4"/>
    <n v="4.9585131255000254E-4"/>
    <n v="3.9168120557847E-4"/>
    <n v="3.0945078743650935E-4"/>
    <n v="2.4402689240857959E-4"/>
    <n v="1.9239309578480453E-4"/>
    <n v="1.5181661489759593E-4"/>
    <n v="1.1989790370808506E-4"/>
    <n v="9.4765512548942069E-5"/>
    <n v="7.4958193269142074E-5"/>
    <n v="1.906009076683687E-2"/>
    <n v="4.7513044311363943"/>
    <n v="-100.69572827465814"/>
    <s v="C-LOff-WH-All-All-All-C"/>
    <s v="C-LOff-WH-All-All-All-C"/>
    <n v="1.906009076683687E-2"/>
    <n v="4.4641636083634492E-3"/>
    <n v="7.6378266069449339E-3"/>
    <n v="9.8574223256114035E-3"/>
    <n v="1.1611422702201319E-2"/>
    <n v="1.3167163022088545E-2"/>
    <n v="1.4528797476399664E-2"/>
    <n v="1.5710737216648413E-2"/>
    <n v="1.6728027860213875E-2"/>
    <n v="1.7598375144729766E-2"/>
    <n v="1.8339477149241352E-2"/>
    <n v="1.8966450571305089E-2"/>
    <n v="1.906009076683687E-2"/>
    <n v="1.906009076683687E-2"/>
    <n v="1.906009076683687E-2"/>
    <n v="1.906009076683687E-2"/>
    <n v="1.906009076683687E-2"/>
    <n v="1.906009076683687E-2"/>
    <n v="1.906009076683687E-2"/>
    <n v="1.906009076683687E-2"/>
    <n v="1.906009076683687E-2"/>
  </r>
  <r>
    <s v="Discretionary"/>
    <x v="5"/>
    <s v="Under $5"/>
    <s v="Under $5"/>
    <s v="Showerheads"/>
    <s v="Under $5"/>
    <n v="-100.87400082788352"/>
    <s v="Water Heating"/>
    <s v="COM-Showerhead-7P_v5"/>
    <s v="Rural"/>
    <s v="SC-Retro"/>
    <s v="M_Input_Retro"/>
    <s v="No"/>
    <s v="Commercial"/>
    <s v="Medium Off"/>
    <s v="Showerheads-Retro-Medium Off"/>
    <n v="3.8270707248809345E-3"/>
    <n v="2.7560787844899447E-3"/>
    <n v="1.9420868225121901E-3"/>
    <n v="1.5554720275139807E-3"/>
    <n v="1.3952904600274482E-3"/>
    <n v="1.2333075344066356E-3"/>
    <n v="1.0829719412481062E-3"/>
    <n v="9.4254057132968881E-4"/>
    <n v="8.152839757343222E-4"/>
    <n v="7.0166127317393022E-4"/>
    <n v="5.9977609801703795E-4"/>
    <n v="4.7994009120358802E-4"/>
    <n v="3.8285902818054599E-4"/>
    <n v="3.0572360966416056E-4"/>
    <n v="2.42952019563232E-4"/>
    <n v="1.9305597847884943E-4"/>
    <n v="1.536988355305093E-4"/>
    <n v="1.2258161840277804E-4"/>
    <n v="9.7923999912684123E-5"/>
    <n v="7.8343522904861723E-5"/>
    <n v="1.6339973573252613E-2"/>
    <n v="4.5707398601627931"/>
    <n v="-100.87400082788352"/>
    <s v="C-SOff-WH-All-All-All-C"/>
    <s v="C-SOff-WH-All-All-All-C"/>
    <n v="1.6339973573252613E-2"/>
    <n v="3.8270707248809345E-3"/>
    <n v="6.5831495093708788E-3"/>
    <n v="8.5252363318830682E-3"/>
    <n v="1.0080708359397049E-2"/>
    <n v="1.1475998819424498E-2"/>
    <n v="1.2709306353831135E-2"/>
    <n v="1.379227829507924E-2"/>
    <n v="1.4734818866408929E-2"/>
    <n v="1.5550102842143251E-2"/>
    <n v="1.6251764115317181E-2"/>
    <n v="1.6339973573252613E-2"/>
    <n v="1.6339973573252613E-2"/>
    <n v="1.6339973573252613E-2"/>
    <n v="1.6339973573252613E-2"/>
    <n v="1.6339973573252613E-2"/>
    <n v="1.6339973573252613E-2"/>
    <n v="1.6339973573252613E-2"/>
    <n v="1.6339973573252613E-2"/>
    <n v="1.6339973573252613E-2"/>
    <n v="1.6339973573252613E-2"/>
  </r>
  <r>
    <s v="Discretionary"/>
    <x v="5"/>
    <s v="Under $5"/>
    <s v="Under $5"/>
    <s v="Showerheads"/>
    <s v="Under $5"/>
    <n v="-100.87400082788352"/>
    <s v="Water Heating"/>
    <s v="COM-Showerhead-7P_v5"/>
    <s v="Rural"/>
    <s v="SC-Retro"/>
    <s v="M_Input_Retro"/>
    <s v="No"/>
    <s v="Commercial"/>
    <s v="Small Off"/>
    <s v="Showerheads-Retro-Small Off"/>
    <n v="6.9072939616877287E-4"/>
    <n v="4.868078086907196E-4"/>
    <n v="3.3798625158553558E-4"/>
    <n v="2.6480568332520519E-4"/>
    <n v="2.3314595764933465E-4"/>
    <n v="2.0262353379016463E-4"/>
    <n v="1.7453278249100816E-4"/>
    <n v="1.4909270107152259E-4"/>
    <n v="1.2653277660014452E-4"/>
    <n v="1.0680246543476244E-4"/>
    <n v="8.9650522420280345E-5"/>
    <n v="7.0321334844007007E-5"/>
    <n v="5.5109622782371257E-5"/>
    <n v="4.3207229952958349E-5"/>
    <n v="3.3827583778442138E-5"/>
    <n v="2.6486827979577367E-5"/>
    <n v="2.0754826364052377E-5"/>
    <n v="1.6275424467039872E-5"/>
    <n v="1.2772116004578892E-5"/>
    <n v="1.0030055802569458E-5"/>
    <n v="2.9491224205211472E-3"/>
    <n v="4.5707398601627931"/>
    <n v="-100.87400082788352"/>
    <s v="C-SOff-WH-All-All-All-C"/>
    <s v="C-SOff-WH-All-All-All-C"/>
    <n v="2.9491224205211472E-3"/>
    <n v="6.9072939616877287E-4"/>
    <n v="1.1775372048594924E-3"/>
    <n v="1.515523456445028E-3"/>
    <n v="1.7803291397702331E-3"/>
    <n v="2.0134750974195679E-3"/>
    <n v="2.2160986312097326E-3"/>
    <n v="2.3906314137007406E-3"/>
    <n v="2.539724114772263E-3"/>
    <n v="2.6662568913724074E-3"/>
    <n v="2.7730593568071698E-3"/>
    <n v="2.8627098792274501E-3"/>
    <n v="2.9330312140714572E-3"/>
    <n v="2.9491224205211472E-3"/>
    <n v="2.9491224205211472E-3"/>
    <n v="2.9491224205211472E-3"/>
    <n v="2.9491224205211472E-3"/>
    <n v="2.9491224205211472E-3"/>
    <n v="2.9491224205211472E-3"/>
    <n v="2.9491224205211472E-3"/>
    <n v="2.9491224205211472E-3"/>
  </r>
  <r>
    <s v="Discretionary"/>
    <x v="5"/>
    <s v="Under $5"/>
    <s v="Under $5"/>
    <s v="Showerheads"/>
    <s v="Under $5"/>
    <n v="0"/>
    <s v="Water Heating"/>
    <s v="COM-Showerhead-7P_v5"/>
    <s v="Rural"/>
    <s v="SC-Retro"/>
    <s v="M_Input_Retro"/>
    <s v="No"/>
    <s v="Commercial"/>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15"/>
    <s v="Showerheads"/>
    <s v="Under $5"/>
    <n v="-308.90683875886191"/>
    <s v="Water Heating"/>
    <s v="COM-Showerhead-7P_v5"/>
    <s v="Rural"/>
    <s v="SC-Retro"/>
    <s v="M_Input_Retro"/>
    <s v="No"/>
    <s v="Commercial"/>
    <s v="School K-12"/>
    <s v="Showerheads-Retro-School K-12"/>
    <n v="3.165136499771784E-4"/>
    <n v="2.2171436989587809E-4"/>
    <n v="1.534851030649568E-4"/>
    <n v="1.1962685677784722E-4"/>
    <n v="1.0518405568947749E-4"/>
    <n v="9.152451329885977E-5"/>
    <n v="7.8748261657265894E-5"/>
    <n v="6.7206512758943968E-5"/>
    <n v="5.6993962633336773E-5"/>
    <n v="4.8063653587807496E-5"/>
    <n v="4.0303437580609283E-5"/>
    <n v="3.1549492955349554E-5"/>
    <n v="2.4673709125977796E-5"/>
    <n v="1.9316552202278955E-5"/>
    <n v="1.510800160216488E-5"/>
    <n v="1.1825381952075782E-5"/>
    <n v="9.2513413719773779E-6"/>
    <n v="7.234000200251105E-6"/>
    <n v="5.6537834129143081E-6"/>
    <n v="4.4166083385335771E-6"/>
    <n v="1.32322455815788E-3"/>
    <n v="13.735364578025248"/>
    <n v="-308.90683875886191"/>
    <s v="C-K12-WH-All-All-All-C"/>
    <s v="C-K12-WH-All-All-All-C"/>
    <n v="1.32322455815788E-3"/>
    <n v="3.165136499771784E-4"/>
    <n v="5.3822801987305651E-4"/>
    <n v="6.9171312293801334E-4"/>
    <n v="8.1133997971586053E-4"/>
    <n v="9.16524035405338E-4"/>
    <n v="1.0080485487041979E-3"/>
    <n v="1.0867968103614638E-3"/>
    <n v="1.1540033231204078E-3"/>
    <n v="1.2109972857537446E-3"/>
    <n v="1.259060939341552E-3"/>
    <n v="1.2993643769221614E-3"/>
    <n v="1.32322455815788E-3"/>
    <n v="1.32322455815788E-3"/>
    <n v="1.32322455815788E-3"/>
    <n v="1.32322455815788E-3"/>
    <n v="1.32322455815788E-3"/>
    <n v="1.32322455815788E-3"/>
    <n v="1.32322455815788E-3"/>
    <n v="1.32322455815788E-3"/>
    <n v="1.32322455815788E-3"/>
  </r>
  <r>
    <s v="Discretionary"/>
    <x v="5"/>
    <s v="Under $5"/>
    <s v="Under $10"/>
    <s v="Showerheads"/>
    <s v="Under $5"/>
    <n v="-320.30961450419147"/>
    <s v="Water Heating"/>
    <s v="COM-Showerhead-7P_v5"/>
    <s v="Rural"/>
    <s v="SC-Retro"/>
    <s v="M_Input_Retro"/>
    <s v="No"/>
    <s v="Commercial"/>
    <s v="University"/>
    <s v="Showerheads-Retro-University"/>
    <n v="2.3732498031526386E-3"/>
    <n v="1.6637834036167716E-3"/>
    <n v="1.1526938692505524E-3"/>
    <n v="8.9815965347255205E-4"/>
    <n v="7.8946273985095795E-4"/>
    <n v="6.8652500471946235E-4"/>
    <n v="5.9114348515622859E-4"/>
    <n v="5.0516283577974866E-4"/>
    <n v="4.2868834668749743E-4"/>
    <n v="3.6198183358630143E-4"/>
    <n v="3.0412827369900267E-4"/>
    <n v="2.3814372955057733E-4"/>
    <n v="1.8634809790344921E-4"/>
    <n v="1.4598563105029913E-4"/>
    <n v="1.1429127252654042E-4"/>
    <n v="8.950266250875742E-5"/>
    <n v="7.0104472713900892E-5"/>
    <n v="5.4921302338501021E-5"/>
    <n v="4.3034787704078846E-5"/>
    <n v="3.3727225978391277E-5"/>
    <n v="9.9216650605790831E-3"/>
    <n v="5.5892245638704798"/>
    <n v="-320.30961450419147"/>
    <s v="C-Unv-WH-All-All-All-C"/>
    <s v="C-Unv-WH-All-All-All-C"/>
    <n v="9.9216650605790831E-3"/>
    <n v="2.3732498031526386E-3"/>
    <n v="4.0370332067694104E-3"/>
    <n v="5.1897270760199628E-3"/>
    <n v="6.0878867294925148E-3"/>
    <n v="6.8773494693434726E-3"/>
    <n v="7.5638744740629347E-3"/>
    <n v="8.1550179592191629E-3"/>
    <n v="8.6601807949989121E-3"/>
    <n v="9.0888691416864103E-3"/>
    <n v="9.4508509752727118E-3"/>
    <n v="9.7549792489717152E-3"/>
    <n v="9.9216650605790831E-3"/>
    <n v="9.9216650605790831E-3"/>
    <n v="9.9216650605790831E-3"/>
    <n v="9.9216650605790831E-3"/>
    <n v="9.9216650605790831E-3"/>
    <n v="9.9216650605790831E-3"/>
    <n v="9.9216650605790831E-3"/>
    <n v="9.9216650605790831E-3"/>
    <n v="9.9216650605790831E-3"/>
  </r>
  <r>
    <s v="Discretionary"/>
    <x v="5"/>
    <s v="Under $5"/>
    <s v="Under $5"/>
    <s v="Showerheads"/>
    <s v="Under $5"/>
    <n v="0"/>
    <s v="Water Heating"/>
    <s v="COM-Showerhead-7P_v5"/>
    <s v="Rural"/>
    <s v="SC-Retro"/>
    <s v="M_Input_Retro"/>
    <s v="No"/>
    <s v="Commercial"/>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Rural"/>
    <s v="SC-Retro"/>
    <s v="M_Input_Retro"/>
    <s v="No"/>
    <s v="Commercial"/>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10"/>
    <s v="Showerheads"/>
    <s v="Under $5"/>
    <n v="-319.7278970622927"/>
    <s v="Water Heating"/>
    <s v="COM-Showerhead-7P_v5"/>
    <s v="Rural"/>
    <s v="SC-Retro"/>
    <s v="M_Input_Retro"/>
    <s v="No"/>
    <s v="Commercial"/>
    <s v="Lodging"/>
    <s v="Showerheads-Retro-Lodging"/>
    <n v="2.8711722074465311E-2"/>
    <n v="2.0157437418333039E-2"/>
    <n v="1.3973657620223616E-2"/>
    <n v="1.0896628360537661E-2"/>
    <n v="9.5589558439129595E-3"/>
    <n v="8.2848936117910412E-3"/>
    <n v="7.1111447696833429E-3"/>
    <n v="6.0583748831998614E-3"/>
    <n v="5.1440431143579051E-3"/>
    <n v="4.3478862149118197E-3"/>
    <n v="3.6558957574248166E-3"/>
    <n v="2.8696511222479765E-3"/>
    <n v="2.2538379902858458E-3"/>
    <n v="1.7676159710060453E-3"/>
    <n v="1.38585906346785E-3"/>
    <n v="1.0858016214679385E-3"/>
    <n v="8.5117731533332916E-4"/>
    <n v="6.6761022617978889E-4"/>
    <n v="5.2390705389467919E-4"/>
    <n v="4.1134715295758361E-4"/>
    <n v="0.12400030900932608"/>
    <n v="6.8000674342968539"/>
    <n v="-319.7278970622927"/>
    <s v="C-Lod-WH-All-All-All-C"/>
    <s v="C-Lod-WH-All-All-All-C"/>
    <n v="0.12400030900932608"/>
    <n v="2.8711722074465311E-2"/>
    <n v="4.8869159492798353E-2"/>
    <n v="6.2842817113021976E-2"/>
    <n v="7.3739445473559637E-2"/>
    <n v="8.3298401317472598E-2"/>
    <n v="9.1583294929263634E-2"/>
    <n v="9.8694439698946979E-2"/>
    <n v="0.10475281458214684"/>
    <n v="0.10989685769650474"/>
    <n v="0.11424474391141656"/>
    <n v="0.11790063966884137"/>
    <n v="0.12077029079108935"/>
    <n v="0.1230241287813752"/>
    <n v="0.12400030900932608"/>
    <n v="0.12400030900932608"/>
    <n v="0.12400030900932608"/>
    <n v="0.12400030900932608"/>
    <n v="0.12400030900932608"/>
    <n v="0.12400030900932608"/>
    <n v="0.12400030900932608"/>
  </r>
  <r>
    <s v="Discretionary"/>
    <x v="5"/>
    <s v="Under $5"/>
    <s v="Under $5"/>
    <s v="Showerheads"/>
    <s v="Under $5"/>
    <n v="-163.75497912827069"/>
    <s v="Water Heating"/>
    <s v="COM-Showerhead-7P_v5"/>
    <s v="Rural"/>
    <s v="SC-Retro"/>
    <s v="M_Input_Retro"/>
    <s v="No"/>
    <s v="Commercial"/>
    <s v="Hospital"/>
    <s v="Showerheads-Retro-Hospital"/>
    <n v="5.3569840910002138E-3"/>
    <n v="3.8089643790696838E-3"/>
    <n v="2.6685367331269012E-3"/>
    <n v="2.1007465782142067E-3"/>
    <n v="1.8572207411265719E-3"/>
    <n v="1.6214161251273235E-3"/>
    <n v="1.4024613498273639E-3"/>
    <n v="1.2059982850308394E-3"/>
    <n v="1.0324770604910674E-3"/>
    <n v="8.8090394875059235E-4"/>
    <n v="7.4612222280480834E-4"/>
    <n v="5.8912899096211755E-4"/>
    <n v="4.6505798639903234E-4"/>
    <n v="3.6670262099201801E-4"/>
    <n v="2.8877984627793523E-4"/>
    <n v="2.2711916768427111E-4"/>
    <n v="1.7865409963166684E-4"/>
    <n v="1.4055358273677674E-4"/>
    <n v="1.1059565246722934E-4"/>
    <n v="8.7035991626436125E-5"/>
    <n v="2.3268633905903904E-2"/>
    <n v="4.2806800068621307"/>
    <n v="-163.75497912827069"/>
    <s v="C-Hea-WH-All-All-All-C"/>
    <s v="C-Hea-WH-All-All-All-C"/>
    <n v="2.3268633905903904E-2"/>
    <n v="5.3569840910002138E-3"/>
    <n v="9.1659484700698981E-3"/>
    <n v="1.1834485203196798E-2"/>
    <n v="1.3935231781411005E-2"/>
    <n v="1.5792452522537578E-2"/>
    <n v="1.74138686476649E-2"/>
    <n v="1.8816329997492262E-2"/>
    <n v="2.0022328282523101E-2"/>
    <n v="2.1054805343014169E-2"/>
    <n v="2.1935709291764759E-2"/>
    <n v="2.2681831514569567E-2"/>
    <n v="2.3268633905903904E-2"/>
    <n v="2.3268633905903904E-2"/>
    <n v="2.3268633905903904E-2"/>
    <n v="2.3268633905903904E-2"/>
    <n v="2.3268633905903904E-2"/>
    <n v="2.3268633905903904E-2"/>
    <n v="2.3268633905903904E-2"/>
    <n v="2.3268633905903904E-2"/>
    <n v="2.3268633905903904E-2"/>
  </r>
  <r>
    <s v="Discretionary"/>
    <x v="5"/>
    <s v="Under $5"/>
    <s v="Under $10"/>
    <s v="Showerheads"/>
    <s v="Under $5"/>
    <n v="-319.74324241881391"/>
    <s v="Water Heating"/>
    <s v="COM-Showerhead-7P_v5"/>
    <s v="Rural"/>
    <s v="SC-Retro"/>
    <s v="M_Input_Retro"/>
    <s v="No"/>
    <s v="Commercial"/>
    <s v="Residential Care"/>
    <s v="Showerheads-Retro-Residential Care"/>
    <n v="1.5760451421234428E-2"/>
    <n v="1.1224003970753221E-2"/>
    <n v="7.8846677010742418E-3"/>
    <n v="6.2227008248283075E-3"/>
    <n v="5.5175659367273878E-3"/>
    <n v="4.8342534554227257E-3"/>
    <n v="4.1959496914435387E-3"/>
    <n v="3.6184717240090617E-3"/>
    <n v="3.1092973189158182E-3"/>
    <n v="2.6601542959683198E-3"/>
    <n v="2.2580830061722365E-3"/>
    <n v="1.7892340406631749E-3"/>
    <n v="1.41682699940503E-3"/>
    <n v="1.1201359662642494E-3"/>
    <n v="8.8502399616196637E-4"/>
    <n v="6.9857598316145015E-4"/>
    <n v="5.5114895266369143E-4"/>
    <n v="4.3463818615152025E-4"/>
    <n v="3.4260739459916902E-4"/>
    <n v="2.6994889506786618E-4"/>
    <n v="6.8066305507240674E-2"/>
    <n v="6.7798442203086635"/>
    <n v="-319.74324241881391"/>
    <s v="C-Hea-WH-All-All-All-C"/>
    <s v="C-Hea-WH-All-All-All-C"/>
    <n v="6.8066305507240674E-2"/>
    <n v="1.5760451421234428E-2"/>
    <n v="2.6984455391987648E-2"/>
    <n v="3.4869123093061893E-2"/>
    <n v="4.1091823917890201E-2"/>
    <n v="4.6609389854617586E-2"/>
    <n v="5.144364331004031E-2"/>
    <n v="5.5639593001483849E-2"/>
    <n v="5.9258064725492908E-2"/>
    <n v="6.2367362044408729E-2"/>
    <n v="6.5027516340377053E-2"/>
    <n v="6.7285599346549291E-2"/>
    <n v="6.8066305507240674E-2"/>
    <n v="6.8066305507240674E-2"/>
    <n v="6.8066305507240674E-2"/>
    <n v="6.8066305507240674E-2"/>
    <n v="6.8066305507240674E-2"/>
    <n v="6.8066305507240674E-2"/>
    <n v="6.8066305507240674E-2"/>
    <n v="6.8066305507240674E-2"/>
    <n v="6.8066305507240674E-2"/>
  </r>
  <r>
    <s v="Discretionary"/>
    <x v="5"/>
    <s v="Under $5"/>
    <s v="Under $10"/>
    <s v="Showerheads"/>
    <s v="Under $5"/>
    <n v="-319.8825670621743"/>
    <s v="Water Heating"/>
    <s v="COM-Showerhead-7P_v5"/>
    <s v="Rural"/>
    <s v="SC-Retro"/>
    <s v="M_Input_Retro"/>
    <s v="No"/>
    <s v="Commercial"/>
    <s v="Assembly"/>
    <s v="Showerheads-Retro-Assembly"/>
    <n v="3.6624528349108544E-4"/>
    <n v="2.5742874446695941E-4"/>
    <n v="1.7858608394493491E-4"/>
    <n v="1.3904898398861817E-4"/>
    <n v="1.2186342996385966E-4"/>
    <n v="1.0577585769753486E-4"/>
    <n v="9.1091084682028817E-5"/>
    <n v="7.7926365258895218E-5"/>
    <n v="6.6302226568184017E-5"/>
    <n v="5.6310350734573391E-5"/>
    <n v="4.7636673748684118E-5"/>
    <n v="3.7631091410898883E-5"/>
    <n v="2.9738925372447135E-5"/>
    <n v="2.3455282885634945E-5"/>
    <n v="1.8499993416476403E-5"/>
    <n v="1.4589668102769187E-5"/>
    <n v="1.1487732016548946E-5"/>
    <n v="9.0314991283970256E-6"/>
    <n v="7.0899019720558462E-6"/>
    <n v="5.5576406210572033E-6"/>
    <n v="1.5198263685788213E-3"/>
    <n v="6.4520323037146587"/>
    <n v="-319.8825670621743"/>
    <s v="C-All-WH-All-All-All-E"/>
    <s v="C-All-WH-All-All-All-E"/>
    <n v="1.5198263685788213E-3"/>
    <n v="3.6624528349108544E-4"/>
    <n v="6.2367402795804479E-4"/>
    <n v="8.0226011190297967E-4"/>
    <n v="9.4130909589159781E-4"/>
    <n v="1.0631725258554575E-3"/>
    <n v="1.1689483835529923E-3"/>
    <n v="1.2600394682350212E-3"/>
    <n v="1.3379658334939165E-3"/>
    <n v="1.4042680600621004E-3"/>
    <n v="1.4605784107966737E-3"/>
    <n v="1.5082150845453579E-3"/>
    <n v="1.5198263685788213E-3"/>
    <n v="1.5198263685788213E-3"/>
    <n v="1.5198263685788213E-3"/>
    <n v="1.5198263685788213E-3"/>
    <n v="1.5198263685788213E-3"/>
    <n v="1.5198263685788213E-3"/>
    <n v="1.5198263685788213E-3"/>
    <n v="1.5198263685788213E-3"/>
    <n v="1.5198263685788213E-3"/>
  </r>
  <r>
    <s v="Discretionary"/>
    <x v="5"/>
    <s v="Under $5"/>
    <s v="Under $5"/>
    <s v="Showerheads"/>
    <s v="Under $5"/>
    <n v="-173.00913356509832"/>
    <s v="Water Heating"/>
    <s v="COM-Showerhead-7P_v5"/>
    <s v="Rural"/>
    <s v="SC-Retro"/>
    <s v="M_Input_Retro"/>
    <s v="No"/>
    <s v="Commercial"/>
    <s v="Other"/>
    <s v="Showerheads-Retro-Other"/>
    <n v="4.092140847959435E-2"/>
    <n v="2.9091679911735727E-2"/>
    <n v="2.0476759132100487E-2"/>
    <n v="1.6214945399463672E-2"/>
    <n v="1.4466916570430498E-2"/>
    <n v="1.2769299601768522E-2"/>
    <n v="1.1145259979870589E-2"/>
    <n v="9.6746206112603792E-3"/>
    <n v="8.3495962266806872E-3"/>
    <n v="7.1668860433982493E-3"/>
    <n v="6.1044932702367617E-3"/>
    <n v="4.8590568297912744E-3"/>
    <n v="3.8565069114875048E-3"/>
    <n v="3.0628729872987782E-3"/>
    <n v="2.4300241530192208E-3"/>
    <n v="1.9240222889260004E-3"/>
    <n v="1.5225075975979184E-3"/>
    <n v="1.2041169353509565E-3"/>
    <n v="9.518027997338144E-4"/>
    <n v="7.5197444517734419E-4"/>
    <n v="0.15566878026499123"/>
    <n v="-2.121167940323899"/>
    <n v="-173.00913356509832"/>
    <s v="C-All-WH-All-All-All-E"/>
    <s v="C-All-WH-All-All-All-E"/>
    <n v="0.15566878026499123"/>
    <n v="4.092140847959435E-2"/>
    <n v="7.0013088391330081E-2"/>
    <n v="9.0489847523430561E-2"/>
    <n v="0.10670479292289423"/>
    <n v="0.12117170949332473"/>
    <n v="0.13394100909509327"/>
    <n v="0.14508626907496386"/>
    <n v="0.15476088968622423"/>
    <n v="0.15566878026499123"/>
    <n v="0.15566878026499123"/>
    <n v="0.15566878026499123"/>
    <n v="0.15566878026499123"/>
    <n v="0.15566878026499123"/>
    <n v="0.15566878026499123"/>
    <n v="0.15566878026499123"/>
    <n v="0.15566878026499123"/>
    <n v="0.15566878026499123"/>
    <n v="0.15566878026499123"/>
    <n v="0.15566878026499123"/>
    <n v="0.15566878026499123"/>
  </r>
  <r>
    <s v="Discretionary"/>
    <x v="4"/>
    <s v="Under $55"/>
    <s v="Under $35"/>
    <s v="VRF"/>
    <s v="Under $55"/>
    <n v="51.109826082660035"/>
    <s v="HVAC"/>
    <s v="COM-VRF-7P_V6"/>
    <s v="Rural"/>
    <s v="SC-Retro"/>
    <s v="M_Input_Retro"/>
    <s v="No"/>
    <s v="Commercial"/>
    <s v="Large Off"/>
    <s v="VRF-Retro-Large Off"/>
    <n v="1.9810281153100832E-3"/>
    <n v="3.1582950877917151E-3"/>
    <n v="6.3811897801647156E-3"/>
    <n v="1.1329973285798373E-2"/>
    <n v="1.7839928929348919E-2"/>
    <n v="2.5257863384832588E-2"/>
    <n v="3.2565140336792912E-2"/>
    <n v="3.8478322542966008E-2"/>
    <n v="4.2005545001255702E-2"/>
    <n v="4.2627314490362972E-2"/>
    <n v="4.0318414337618978E-2"/>
    <n v="3.580487896652558E-2"/>
    <n v="2.9890348991206562E-2"/>
    <n v="2.3570026566573001E-2"/>
    <n v="1.7575923197329871E-2"/>
    <n v="1.2448205779611324E-2"/>
    <n v="8.4037121764174022E-3"/>
    <n v="5.419828258312046E-3"/>
    <n v="3.3460555457499336E-3"/>
    <n v="1.9811643874209843E-3"/>
    <n v="0.33819954041484218"/>
    <n v="33.515149241961652"/>
    <n v="51.109826082660035"/>
    <s v="C-Off-HVAC-Vent-All-All-E"/>
    <n v="0"/>
    <n v="0.33819954041484218"/>
    <n v="1.9810281153100832E-3"/>
    <n v="5.1393232031017987E-3"/>
    <n v="1.1520512983266513E-2"/>
    <n v="2.2850486269064885E-2"/>
    <n v="4.0690415198413807E-2"/>
    <n v="6.5948278583246395E-2"/>
    <n v="9.8513418920039314E-2"/>
    <n v="0.13699174146300533"/>
    <n v="0.17899728646426102"/>
    <n v="0.221624600954624"/>
    <n v="0.26194301529224295"/>
    <n v="0.29774789425876852"/>
    <n v="0.32763824324997509"/>
    <n v="0.33819954041484218"/>
    <n v="0.33819954041484218"/>
    <n v="0.33819954041484218"/>
    <n v="0.33819954041484218"/>
    <n v="0.33819954041484218"/>
    <n v="0.33819954041484218"/>
    <n v="0.33819954041484218"/>
  </r>
  <r>
    <s v="Discretionary"/>
    <x v="4"/>
    <s v="Under $55"/>
    <s v="Under $35"/>
    <s v="VRF"/>
    <s v="Under $55"/>
    <n v="51.537587327261662"/>
    <s v="HVAC"/>
    <s v="COM-VRF-7P_V6"/>
    <s v="Rural"/>
    <s v="SC-Retro"/>
    <s v="M_Input_Retro"/>
    <s v="No"/>
    <s v="Commercial"/>
    <s v="Medium Off"/>
    <s v="VRF-Retro-Medium Off"/>
    <n v="1.7530122404945659E-3"/>
    <n v="2.8281617644328426E-3"/>
    <n v="5.7508820725514428E-3"/>
    <n v="1.032329636430125E-2"/>
    <n v="1.6389419291100368E-2"/>
    <n v="2.3345928480252361E-2"/>
    <n v="3.0276771527313073E-2"/>
    <n v="3.5920702734506219E-2"/>
    <n v="3.9295208053251381E-2"/>
    <n v="3.9870218857296344E-2"/>
    <n v="3.7659881550264555E-2"/>
    <n v="3.3353248800432209E-2"/>
    <n v="2.7729251158608002E-2"/>
    <n v="2.1765233889246074E-2"/>
    <n v="1.6144940816064216E-2"/>
    <n v="1.1374303353386163E-2"/>
    <n v="7.6370832528630129E-3"/>
    <n v="4.898861582835993E-3"/>
    <n v="3.0082716496037279E-3"/>
    <n v="1.7717615371925562E-3"/>
    <n v="0.29927285205846549"/>
    <n v="33.803116862480771"/>
    <n v="51.537587327261662"/>
    <s v="C-Off-HVAC-Vent-All-All-E"/>
    <n v="0"/>
    <n v="0.29927285205846549"/>
    <n v="1.7530122404945659E-3"/>
    <n v="4.5811740049274087E-3"/>
    <n v="1.0332056077478852E-2"/>
    <n v="2.06553524417801E-2"/>
    <n v="3.7044771732880469E-2"/>
    <n v="6.0390700213132829E-2"/>
    <n v="9.0667471740445899E-2"/>
    <n v="0.12658817447495213"/>
    <n v="0.1658833825282035"/>
    <n v="0.20575360138549986"/>
    <n v="0.24341348293576442"/>
    <n v="0.27676673173619665"/>
    <n v="0.29927285205846549"/>
    <n v="0.29927285205846549"/>
    <n v="0.29927285205846549"/>
    <n v="0.29927285205846549"/>
    <n v="0.29927285205846549"/>
    <n v="0.29927285205846549"/>
    <n v="0.29927285205846549"/>
    <n v="0.29927285205846549"/>
  </r>
  <r>
    <s v="Discretionary"/>
    <x v="4"/>
    <s v="Under $35"/>
    <s v="Under $20"/>
    <s v="VRF"/>
    <s v="Under $35"/>
    <n v="30.773975278095957"/>
    <s v="HVAC"/>
    <s v="COM-VRF-7P_V6"/>
    <s v="Rural"/>
    <s v="SC-Retro"/>
    <s v="M_Input_Retro"/>
    <s v="No"/>
    <s v="Commercial"/>
    <s v="Small Off"/>
    <s v="VRF-Retro-Small Off"/>
    <n v="2.7171981642929335E-3"/>
    <n v="4.2933536608069523E-3"/>
    <n v="8.6089031474076063E-3"/>
    <n v="1.5144455736389222E-2"/>
    <n v="2.3650589460451319E-2"/>
    <n v="3.3213506590402571E-2"/>
    <n v="4.2423449669611465E-2"/>
    <n v="4.9646313466519959E-2"/>
    <n v="5.3616711136529882E-2"/>
    <n v="5.3753503849104378E-2"/>
    <n v="5.0258557543526892E-2"/>
    <n v="4.4058629227388145E-2"/>
    <n v="3.6321842954839527E-2"/>
    <n v="2.8276883118884929E-2"/>
    <n v="2.0839934190788747E-2"/>
    <n v="1.4590087257873689E-2"/>
    <n v="9.7303620723261167E-3"/>
    <n v="6.1961181917488551E-3"/>
    <n v="3.775095610692438E-3"/>
    <n v="2.2048304114322508E-3"/>
    <n v="0.46387790424472714"/>
    <n v="19.825113874509203"/>
    <n v="30.773975278095957"/>
    <s v="C-Off-HVAC-Vent-All-All-E"/>
    <n v="0"/>
    <n v="0.46387790424472714"/>
    <n v="2.7171981642929335E-3"/>
    <n v="7.0105518250998863E-3"/>
    <n v="1.5619454972507493E-2"/>
    <n v="3.0763910708896714E-2"/>
    <n v="5.4414500169348033E-2"/>
    <n v="8.7628006759750604E-2"/>
    <n v="0.13005145642936206"/>
    <n v="0.17969776989588201"/>
    <n v="0.2333144810324119"/>
    <n v="0.2870679848815163"/>
    <n v="0.33732654242504317"/>
    <n v="0.3813851716524313"/>
    <n v="0.41770701460727083"/>
    <n v="0.44598389772615576"/>
    <n v="0.46387790424472714"/>
    <n v="0.46387790424472714"/>
    <n v="0.46387790424472714"/>
    <n v="0.46387790424472714"/>
    <n v="0.46387790424472714"/>
    <n v="0.46387790424472714"/>
  </r>
  <r>
    <s v="Discretionary"/>
    <x v="4"/>
    <s v="Under $85"/>
    <s v="Under $50"/>
    <s v="VRF"/>
    <s v="Under $85"/>
    <n v="73.707994465612998"/>
    <s v="HVAC"/>
    <s v="COM-VRF-7P_V6"/>
    <s v="Rural"/>
    <s v="SC-Retro"/>
    <s v="M_Input_Retro"/>
    <s v="No"/>
    <s v="Commercial"/>
    <s v="XLarge Ret"/>
    <s v="VRF-Retro-XLarge Ret"/>
    <n v="3.0591125173142927E-5"/>
    <n v="4.8174771494771046E-5"/>
    <n v="9.6415566689449616E-5"/>
    <n v="1.688259646118348E-4"/>
    <n v="2.6271529660479233E-4"/>
    <n v="3.6853316434965031E-4"/>
    <n v="4.7053315763347314E-4"/>
    <n v="5.5081519802741528E-4"/>
    <n v="5.9689937461944681E-4"/>
    <n v="6.0125646362068773E-4"/>
    <n v="5.6443005478028999E-4"/>
    <n v="4.9661148286489769E-4"/>
    <n v="4.1101561931436935E-4"/>
    <n v="3.2082834229515934E-4"/>
    <n v="2.372500256781526E-4"/>
    <n v="1.6659507227460198E-4"/>
    <n v="1.1146945317692307E-4"/>
    <n v="7.1232629569695867E-5"/>
    <n v="4.3563901248188068E-5"/>
    <n v="2.554569439479244E-5"/>
    <n v="5.0648997240432493E-3"/>
    <n v="48.889021712775062"/>
    <n v="73.707994465612998"/>
    <s v="C-Ret-HVAC-Vent-All-All-E"/>
    <n v="0"/>
    <n v="5.0648997240432493E-3"/>
    <n v="3.0591125173142927E-5"/>
    <n v="7.8765896667913973E-5"/>
    <n v="1.751814633573636E-4"/>
    <n v="3.440074279691984E-4"/>
    <n v="6.0672272457399073E-4"/>
    <n v="9.7525588892364103E-4"/>
    <n v="1.4457890465571141E-3"/>
    <n v="1.9966042445845296E-3"/>
    <n v="2.5935036192039763E-3"/>
    <n v="3.1947600828246643E-3"/>
    <n v="3.7591901376049543E-3"/>
    <n v="4.2558016204698517E-3"/>
    <n v="4.6668172397842213E-3"/>
    <n v="4.987645582079381E-3"/>
    <n v="5.0648997240432493E-3"/>
    <n v="5.0648997240432493E-3"/>
    <n v="5.0648997240432493E-3"/>
    <n v="5.0648997240432493E-3"/>
    <n v="5.0648997240432493E-3"/>
    <n v="5.0648997240432493E-3"/>
  </r>
  <r>
    <s v="Discretionary"/>
    <x v="4"/>
    <s v="Under $85"/>
    <s v="Under $50"/>
    <s v="VRF"/>
    <s v="Under $85"/>
    <n v="73.707994465612998"/>
    <s v="HVAC"/>
    <s v="COM-VRF-7P_V6"/>
    <s v="Rural"/>
    <s v="SC-Retro"/>
    <s v="M_Input_Retro"/>
    <s v="No"/>
    <s v="Commercial"/>
    <s v="Large Ret"/>
    <s v="VRF-Retro-Large Ret"/>
    <n v="6.6319879341722389E-4"/>
    <n v="1.0395267810490026E-3"/>
    <n v="2.0724783878425215E-3"/>
    <n v="3.6152666403207238E-3"/>
    <n v="5.6054761529869459E-3"/>
    <n v="7.8259554664846277E-3"/>
    <n v="9.9364197614414847E-3"/>
    <n v="1.1565360988170107E-2"/>
    <n v="1.2435582363769309E-2"/>
    <n v="1.2420099143967685E-2"/>
    <n v="1.1573099965062658E-2"/>
    <n v="1.0109435103949954E-2"/>
    <n v="8.3102365413332702E-3"/>
    <n v="6.449312036924182E-3"/>
    <n v="4.7417136419967221E-3"/>
    <n v="3.3115115202675322E-3"/>
    <n v="2.202877725295491E-3"/>
    <n v="1.3989959499535372E-3"/>
    <n v="8.4996902621531378E-4"/>
    <n v="4.9496266590408854E-4"/>
    <n v="0.1098042444255609"/>
    <n v="48.889021712775062"/>
    <n v="73.707994465612998"/>
    <s v="C-Ret-HVAC-Vent-All-All-E"/>
    <n v="0"/>
    <n v="0.1098042444255609"/>
    <n v="6.6319879341722389E-4"/>
    <n v="1.7027255744662265E-3"/>
    <n v="3.7752039623087479E-3"/>
    <n v="7.390470602629472E-3"/>
    <n v="1.2995946755616418E-2"/>
    <n v="2.0821902222101046E-2"/>
    <n v="3.075832198354253E-2"/>
    <n v="4.2323682971712635E-2"/>
    <n v="5.4759265335481942E-2"/>
    <n v="6.7179364479449624E-2"/>
    <n v="7.8752464444512282E-2"/>
    <n v="8.8861899548462242E-2"/>
    <n v="9.7172136089795511E-2"/>
    <n v="0.1036214481267197"/>
    <n v="0.10836316176871642"/>
    <n v="0.1098042444255609"/>
    <n v="0.1098042444255609"/>
    <n v="0.1098042444255609"/>
    <n v="0.1098042444255609"/>
    <n v="0.1098042444255609"/>
  </r>
  <r>
    <s v="Discretionary"/>
    <x v="4"/>
    <s v="Under $85"/>
    <s v="Under $50"/>
    <s v="VRF"/>
    <s v="Under $85"/>
    <n v="73.707994465612998"/>
    <s v="HVAC"/>
    <s v="COM-VRF-7P_V6"/>
    <s v="Rural"/>
    <s v="SC-Retro"/>
    <s v="M_Input_Retro"/>
    <s v="No"/>
    <s v="Commercial"/>
    <s v="Medium Ret"/>
    <s v="VRF-Retro-Medium Ret"/>
    <n v="2.9715386137701272E-4"/>
    <n v="4.7238097903910294E-4"/>
    <n v="9.5249792192204626E-4"/>
    <n v="1.6793332433697925E-3"/>
    <n v="2.6303368454412565E-3"/>
    <n v="3.7228326551042188E-3"/>
    <n v="4.8044654349126536E-3"/>
    <n v="5.6851472032696058E-3"/>
    <n v="6.2450234294201068E-3"/>
    <n v="6.3838311141072267E-3"/>
    <n v="6.0679668549780017E-3"/>
    <n v="5.4036567990347895E-3"/>
    <n v="4.5223318228334282E-3"/>
    <n v="3.5644173319994282E-3"/>
    <n v="2.6608739146456784E-3"/>
    <n v="1.8846018454261907E-3"/>
    <n v="1.2723971560333102E-3"/>
    <n v="8.2076834428691542E-4"/>
    <n v="5.0686771444509058E-4"/>
    <n v="3.0022654494784603E-4"/>
    <n v="4.9199056980361131E-2"/>
    <n v="48.889021712775062"/>
    <n v="73.707994465612998"/>
    <s v="C-Ret-HVAC-Vent-All-All-E"/>
    <n v="0"/>
    <n v="4.9199056980361131E-2"/>
    <n v="2.9715386137701272E-4"/>
    <n v="7.6953484041611571E-4"/>
    <n v="1.7220327623381619E-3"/>
    <n v="3.4013660057079544E-3"/>
    <n v="6.0317028511492109E-3"/>
    <n v="9.7545355062534297E-3"/>
    <n v="1.4559000941166083E-2"/>
    <n v="2.0244148144435689E-2"/>
    <n v="2.6489171573855795E-2"/>
    <n v="3.2873002687963018E-2"/>
    <n v="3.8940969542941017E-2"/>
    <n v="4.4344626341975807E-2"/>
    <n v="4.8866958164809238E-2"/>
    <n v="4.9199056980361131E-2"/>
    <n v="4.9199056980361131E-2"/>
    <n v="4.9199056980361131E-2"/>
    <n v="4.9199056980361131E-2"/>
    <n v="4.9199056980361131E-2"/>
    <n v="4.9199056980361131E-2"/>
    <n v="4.9199056980361131E-2"/>
  </r>
  <r>
    <s v="Discretionary"/>
    <x v="4"/>
    <s v="Under $85"/>
    <s v="Under $50"/>
    <s v="VRF"/>
    <s v="Under $85"/>
    <n v="73.707994465612998"/>
    <s v="HVAC"/>
    <s v="COM-VRF-7P_V6"/>
    <s v="Rural"/>
    <s v="SC-Retro"/>
    <s v="M_Input_Retro"/>
    <s v="No"/>
    <s v="Commercial"/>
    <s v="Small Ret"/>
    <s v="VRF-Retro-Small Ret"/>
    <n v="1.2386274939696901E-4"/>
    <n v="1.9466908414077124E-4"/>
    <n v="3.8892984011368043E-4"/>
    <n v="6.7979590176155157E-4"/>
    <n v="1.0560375028897777E-3"/>
    <n v="1.4783441084314382E-3"/>
    <n v="1.883221416907002E-3"/>
    <n v="2.1994189759297397E-3"/>
    <n v="2.375324204189796E-3"/>
    <n v="2.3839486242091777E-3"/>
    <n v="2.2307954314980194E-3"/>
    <n v="1.9568435195986187E-3"/>
    <n v="1.6149677684657714E-3"/>
    <n v="1.2577231260316518E-3"/>
    <n v="9.2793858780671043E-4"/>
    <n v="6.501580921965622E-4"/>
    <n v="4.3400127010735271E-4"/>
    <n v="2.7664731543570098E-4"/>
    <n v="1.6874182480859618E-4"/>
    <n v="9.8673507372409218E-5"/>
    <n v="2.0507660365193837E-2"/>
    <n v="48.889021712775062"/>
    <n v="73.707994465612998"/>
    <s v="C-Ret-HVAC-Vent-All-All-E"/>
    <n v="0"/>
    <n v="2.0507660365193837E-2"/>
    <n v="1.2386274939696901E-4"/>
    <n v="3.1853183353774028E-4"/>
    <n v="7.0746167365142072E-4"/>
    <n v="1.3872575754129723E-3"/>
    <n v="2.44329507830275E-3"/>
    <n v="3.9216391867341882E-3"/>
    <n v="5.8048606036411902E-3"/>
    <n v="8.004279579570929E-3"/>
    <n v="1.0379603783760724E-2"/>
    <n v="1.2763552407969902E-2"/>
    <n v="1.499434783946792E-2"/>
    <n v="1.6951191359066538E-2"/>
    <n v="1.856615912753231E-2"/>
    <n v="1.9823882253563962E-2"/>
    <n v="2.0507660365193837E-2"/>
    <n v="2.0507660365193837E-2"/>
    <n v="2.0507660365193837E-2"/>
    <n v="2.0507660365193837E-2"/>
    <n v="2.0507660365193837E-2"/>
    <n v="2.0507660365193837E-2"/>
  </r>
  <r>
    <s v="Discretionary"/>
    <x v="4"/>
    <s v="Under $85"/>
    <s v="Under $50"/>
    <s v="VRF"/>
    <s v="Under $85"/>
    <n v="74.514881587023979"/>
    <s v="HVAC"/>
    <s v="COM-VRF-7P_V6"/>
    <s v="Rural"/>
    <s v="SC-Retro"/>
    <s v="M_Input_Retro"/>
    <s v="No"/>
    <s v="Commercial"/>
    <s v="School K-12"/>
    <s v="VRF-Retro-School K-12"/>
    <n v="1.4806997813585467E-4"/>
    <n v="2.3257972852342047E-4"/>
    <n v="4.650487211317025E-4"/>
    <n v="8.1412385534149223E-4"/>
    <n v="1.2697237948502181E-3"/>
    <n v="1.7845781788458702E-3"/>
    <n v="2.2768941253994953E-3"/>
    <n v="2.6619145680642476E-3"/>
    <n v="2.872274952405105E-3"/>
    <n v="2.8767827499533716E-3"/>
    <n v="2.6868990070622314E-3"/>
    <n v="2.3518282799872645E-3"/>
    <n v="1.9359216929326721E-3"/>
    <n v="1.5052743082520619E-3"/>
    <n v="1.1082121340130781E-3"/>
    <n v="7.7523124502924205E-4"/>
    <n v="5.1635610696977997E-4"/>
    <n v="3.2823808383717864E-4"/>
    <n v="1.995483819192585E-4"/>
    <n v="1.1623810256548935E-4"/>
    <n v="2.4751734208730631E-2"/>
    <n v="49.335737583340631"/>
    <n v="74.514881587023979"/>
    <s v="C-Sch-HVAC-Vent-All-All-C"/>
    <n v="0"/>
    <n v="2.4751734208730631E-2"/>
    <n v="1.4806997813585467E-4"/>
    <n v="3.8064970665927514E-4"/>
    <n v="8.4569842779097764E-4"/>
    <n v="1.6598222831324698E-3"/>
    <n v="2.9295460779826879E-3"/>
    <n v="4.7141242568285585E-3"/>
    <n v="6.9910183822280538E-3"/>
    <n v="9.6529329502923009E-3"/>
    <n v="1.2525207902697406E-2"/>
    <n v="1.5401990652650778E-2"/>
    <n v="1.808888965971301E-2"/>
    <n v="2.0440717939700273E-2"/>
    <n v="2.2376639632632946E-2"/>
    <n v="2.3881913940885006E-2"/>
    <n v="2.4751734208730631E-2"/>
    <n v="2.4751734208730631E-2"/>
    <n v="2.4751734208730631E-2"/>
    <n v="2.4751734208730631E-2"/>
    <n v="2.4751734208730631E-2"/>
    <n v="2.4751734208730631E-2"/>
  </r>
  <r>
    <s v="Discretionary"/>
    <x v="4"/>
    <s v="Under $85"/>
    <s v="Under $50"/>
    <s v="VRF"/>
    <s v="Under $85"/>
    <n v="70.071282332130863"/>
    <s v="HVAC"/>
    <s v="COM-VRF-7P_V6"/>
    <s v="Rural"/>
    <s v="SC-Retro"/>
    <s v="M_Input_Retro"/>
    <s v="No"/>
    <s v="Commercial"/>
    <s v="University"/>
    <s v="VRF-Retro-University"/>
    <n v="8.187275012991175E-5"/>
    <n v="1.2870147647018479E-4"/>
    <n v="2.5753444618746248E-4"/>
    <n v="4.5072875094709228E-4"/>
    <n v="7.0276294582883735E-4"/>
    <n v="9.8722688535953385E-4"/>
    <n v="1.2603269738297239E-3"/>
    <n v="1.4748323884264745E-3"/>
    <n v="1.5920902944403048E-3"/>
    <n v="1.5958040326062787E-3"/>
    <n v="1.4920176636464349E-3"/>
    <n v="1.3061618209895638E-3"/>
    <n v="1.0754501853908873E-3"/>
    <n v="8.3645189173211761E-4"/>
    <n v="6.1605035589304999E-4"/>
    <n v="4.3103407469648815E-4"/>
    <n v="2.8722745142289904E-4"/>
    <n v="1.8271445211398183E-4"/>
    <n v="1.1118616220750287E-4"/>
    <n v="6.4845709271389566E-5"/>
    <n v="1.3686046122692612E-2"/>
    <n v="45.565990340869853"/>
    <n v="70.071282332130863"/>
    <s v="C-All-HVAC-Vent-All-All-E"/>
    <n v="0"/>
    <n v="1.3686046122692612E-2"/>
    <n v="8.187275012991175E-5"/>
    <n v="2.1057422660009654E-4"/>
    <n v="4.6810867278755902E-4"/>
    <n v="9.1883742373465136E-4"/>
    <n v="1.6216003695634887E-3"/>
    <n v="2.6088272549230226E-3"/>
    <n v="3.8691542287527464E-3"/>
    <n v="5.3439866171792211E-3"/>
    <n v="6.9360769116195257E-3"/>
    <n v="8.5318809442258038E-3"/>
    <n v="1.0023898607872238E-2"/>
    <n v="1.1330060428861803E-2"/>
    <n v="1.240551061425269E-2"/>
    <n v="1.3241962505984807E-2"/>
    <n v="1.3686046122692612E-2"/>
    <n v="1.3686046122692612E-2"/>
    <n v="1.3686046122692612E-2"/>
    <n v="1.3686046122692612E-2"/>
    <n v="1.3686046122692612E-2"/>
    <n v="1.3686046122692612E-2"/>
  </r>
  <r>
    <s v="Discretionary"/>
    <x v="4"/>
    <s v="Under $55"/>
    <s v="Under $35"/>
    <s v="VRF"/>
    <s v="Under $55"/>
    <n v="51.77526610992475"/>
    <s v="HVAC"/>
    <s v="COM-VRF-7P_V6"/>
    <s v="Rural"/>
    <s v="SC-Retro"/>
    <s v="M_Input_Retro"/>
    <s v="No"/>
    <s v="Commercial"/>
    <s v="Warehouse"/>
    <s v="VRF-Retro-Warehouse"/>
    <n v="9.8764324593138579E-4"/>
    <n v="1.5610844790453983E-3"/>
    <n v="3.1347751734259561E-3"/>
    <n v="5.5231568267864531E-3"/>
    <n v="8.664932287483499E-3"/>
    <n v="1.2236119029093816E-2"/>
    <n v="1.5701282242325833E-2"/>
    <n v="1.8471018377304669E-2"/>
    <n v="2.004481015537175E-2"/>
    <n v="2.0166222048962859E-2"/>
    <n v="1.8946373155308324E-2"/>
    <n v="1.6684021741480207E-2"/>
    <n v="1.384355629238692E-2"/>
    <n v="1.0844133396105812E-2"/>
    <n v="8.0424966712608677E-3"/>
    <n v="5.6673770239691421E-3"/>
    <n v="3.7983518581870073E-3"/>
    <n v="2.4267534778312774E-3"/>
    <n v="1.4810802082360706E-3"/>
    <n v="8.6512772522001668E-4"/>
    <n v="0.16636660475758083"/>
    <n v="33.838586798527608"/>
    <n v="51.77526610992475"/>
    <s v="C-War-HVAC-Vent-All-All-E"/>
    <n v="0"/>
    <n v="0.16636660475758083"/>
    <n v="9.8764324593138579E-4"/>
    <n v="2.5487277249767841E-3"/>
    <n v="5.6835028984027402E-3"/>
    <n v="1.1206659725189194E-2"/>
    <n v="1.9871592012672693E-2"/>
    <n v="3.2107711041766511E-2"/>
    <n v="4.7808993284092341E-2"/>
    <n v="6.6280011661397006E-2"/>
    <n v="8.632482181676876E-2"/>
    <n v="0.10649104386573162"/>
    <n v="0.12543741702103994"/>
    <n v="0.14212143876252015"/>
    <n v="0.15596499505490707"/>
    <n v="0.16636660475758083"/>
    <n v="0.16636660475758083"/>
    <n v="0.16636660475758083"/>
    <n v="0.16636660475758083"/>
    <n v="0.16636660475758083"/>
    <n v="0.16636660475758083"/>
    <n v="0.16636660475758083"/>
  </r>
  <r>
    <s v="Discretionary"/>
    <x v="4"/>
    <s v="Under $50"/>
    <s v="Under $35"/>
    <s v="VRF"/>
    <s v="Under $50"/>
    <n v="49.453290620600569"/>
    <s v="HVAC"/>
    <s v="COM-VRF-7P_V6"/>
    <s v="Rural"/>
    <s v="SC-Retro"/>
    <s v="M_Input_Retro"/>
    <s v="No"/>
    <s v="Commercial"/>
    <s v="Supermarket"/>
    <s v="VRF-Retro-Supermarket"/>
    <n v="2.9017550731446062E-4"/>
    <n v="4.5461501266256594E-4"/>
    <n v="9.0621398228181752E-4"/>
    <n v="1.5805842881482916E-3"/>
    <n v="2.4504154385334405E-3"/>
    <n v="3.4189094547140233E-3"/>
    <n v="4.3364680716763649E-3"/>
    <n v="5.0418620608493432E-3"/>
    <n v="5.4110517182274741E-3"/>
    <n v="5.392566236095876E-3"/>
    <n v="5.0148958352522633E-3"/>
    <n v="4.3732848713444288E-3"/>
    <n v="3.5894969760795637E-3"/>
    <n v="2.7825724997740044E-3"/>
    <n v="2.0435584068397203E-3"/>
    <n v="1.4258102021077487E-3"/>
    <n v="9.4738246709907088E-4"/>
    <n v="6.0084797511145648E-4"/>
    <n v="3.6448321098316315E-4"/>
    <n v="2.1187790542589153E-4"/>
    <n v="4.4137650740119751E-2"/>
    <n v="32.445496288031542"/>
    <n v="49.453290620600569"/>
    <s v="C-Gro-HVAC-Vent-All-All-E"/>
    <n v="0"/>
    <n v="4.4137650740119751E-2"/>
    <n v="2.9017550731446062E-4"/>
    <n v="7.4479051997702655E-4"/>
    <n v="1.6510045022588441E-3"/>
    <n v="3.2315887904071357E-3"/>
    <n v="5.6820042289405757E-3"/>
    <n v="9.1009136836545986E-3"/>
    <n v="1.3437381755330963E-2"/>
    <n v="1.8479243816180307E-2"/>
    <n v="2.3890295534407781E-2"/>
    <n v="2.9282861770503658E-2"/>
    <n v="3.4297757605755923E-2"/>
    <n v="3.8671042477100348E-2"/>
    <n v="4.226053945317991E-2"/>
    <n v="4.4137650740119751E-2"/>
    <n v="4.4137650740119751E-2"/>
    <n v="4.4137650740119751E-2"/>
    <n v="4.4137650740119751E-2"/>
    <n v="4.4137650740119751E-2"/>
    <n v="4.4137650740119751E-2"/>
    <n v="4.4137650740119751E-2"/>
  </r>
  <r>
    <s v="Discretionary"/>
    <x v="4"/>
    <s v="Under $50"/>
    <s v="Under $35"/>
    <s v="VRF"/>
    <s v="Under $50"/>
    <n v="49.453290620600569"/>
    <s v="HVAC"/>
    <s v="COM-VRF-7P_V6"/>
    <s v="Rural"/>
    <s v="SC-Retro"/>
    <s v="M_Input_Retro"/>
    <s v="No"/>
    <s v="Commercial"/>
    <s v="MiniMart"/>
    <s v="VRF-Retro-MiniMart"/>
    <n v="1.2409730323361434E-4"/>
    <n v="1.9502596210425153E-4"/>
    <n v="3.8959363946109755E-4"/>
    <n v="6.8058595746831052E-4"/>
    <n v="1.0567069323608777E-3"/>
    <n v="1.4780030997643217E-3"/>
    <n v="1.8809067701525473E-3"/>
    <n v="2.1950646796992561E-3"/>
    <n v="2.3695441271660645E-3"/>
    <n v="2.3756337706638841E-3"/>
    <n v="2.2220711984442315E-3"/>
    <n v="1.9488793090780675E-3"/>
    <n v="1.6080351285865564E-3"/>
    <n v="1.2518731786047162E-3"/>
    <n v="9.2351791591342692E-4"/>
    <n v="6.4691763364641192E-4"/>
    <n v="4.3178437995544888E-4"/>
    <n v="2.7522336036096145E-4"/>
    <n v="1.67880909794842E-4"/>
    <n v="9.8182809941390191E-5"/>
    <n v="2.0499247583321188E-2"/>
    <n v="32.445496288031542"/>
    <n v="49.453290620600569"/>
    <s v="C-Gro-HVAC-Vent-All-All-E"/>
    <n v="0"/>
    <n v="2.0499247583321188E-2"/>
    <n v="1.2409730323361434E-4"/>
    <n v="3.1912326533786587E-4"/>
    <n v="7.0871690479896348E-4"/>
    <n v="1.3893028622672739E-3"/>
    <n v="2.4460097946281513E-3"/>
    <n v="3.9240128943924726E-3"/>
    <n v="5.8049196645450201E-3"/>
    <n v="7.9999843442442771E-3"/>
    <n v="1.0369528471410341E-2"/>
    <n v="1.2745162242074224E-2"/>
    <n v="1.4967233440518455E-2"/>
    <n v="1.6916112749596521E-2"/>
    <n v="1.8524147878183076E-2"/>
    <n v="1.9776021056787791E-2"/>
    <n v="2.0499247583321188E-2"/>
    <n v="2.0499247583321188E-2"/>
    <n v="2.0499247583321188E-2"/>
    <n v="2.0499247583321188E-2"/>
    <n v="2.0499247583321188E-2"/>
    <n v="2.0499247583321188E-2"/>
  </r>
  <r>
    <s v="Discretionary"/>
    <x v="4"/>
    <s v="Under $45"/>
    <s v="Under $30"/>
    <s v="VRF"/>
    <s v="Under $45"/>
    <n v="44.453897120571412"/>
    <s v="HVAC"/>
    <s v="COM-VRF-7P_V6"/>
    <s v="Rural"/>
    <s v="SC-Retro"/>
    <s v="M_Input_Retro"/>
    <s v="No"/>
    <s v="Commercial"/>
    <s v="Restaurant"/>
    <s v="VRF-Retro-Restaurant"/>
    <n v="9.2142680077696604E-6"/>
    <n v="1.454256218273863E-5"/>
    <n v="2.9199663642921158E-5"/>
    <n v="5.1294296062989724E-5"/>
    <n v="8.0083419837963994E-5"/>
    <n v="1.1250816823124676E-4"/>
    <n v="1.4366685783074825E-4"/>
    <n v="1.6814373414911489E-4"/>
    <n v="1.8206565773010413E-4"/>
    <n v="1.8326085208650799E-4"/>
    <n v="1.7207841021653128E-4"/>
    <n v="1.5148970452240172E-4"/>
    <n v="1.2557973221397482E-4"/>
    <n v="9.8224449219638728E-5"/>
    <n v="7.2774666619928317E-5"/>
    <n v="5.1172631059793855E-5"/>
    <n v="3.4300173440645059E-5"/>
    <n v="2.1965705862657536E-5"/>
    <n v="1.3467129168266337E-5"/>
    <n v="7.9195268417144837E-6"/>
    <n v="1.5220762761843989E-3"/>
    <n v="28.954645383871259"/>
    <n v="44.453897120571412"/>
    <s v="C-Res-HVAC-Vent-All-All-E"/>
    <n v="0"/>
    <n v="1.5220762761843989E-3"/>
    <n v="9.2142680077696604E-6"/>
    <n v="2.3756830190508292E-5"/>
    <n v="5.295649383342945E-5"/>
    <n v="1.0425078989641917E-4"/>
    <n v="1.8433420973438315E-4"/>
    <n v="2.9684237796562989E-4"/>
    <n v="4.4050923579637814E-4"/>
    <n v="6.0865296994549306E-4"/>
    <n v="7.9071862767559719E-4"/>
    <n v="9.7397947976210519E-4"/>
    <n v="1.1460578899786364E-3"/>
    <n v="1.297547594501038E-3"/>
    <n v="1.4231273267150128E-3"/>
    <n v="1.5213517759346516E-3"/>
    <n v="1.5220762761843989E-3"/>
    <n v="1.5220762761843989E-3"/>
    <n v="1.5220762761843989E-3"/>
    <n v="1.5220762761843989E-3"/>
    <n v="1.5220762761843989E-3"/>
    <n v="1.5220762761843989E-3"/>
  </r>
  <r>
    <s v="Discretionary"/>
    <x v="4"/>
    <s v="Under $50"/>
    <s v="Under $35"/>
    <s v="VRF"/>
    <s v="Under $50"/>
    <n v="48.002592179596434"/>
    <s v="HVAC"/>
    <s v="COM-VRF-7P_V6"/>
    <s v="Rural"/>
    <s v="SC-Retro"/>
    <s v="M_Input_Retro"/>
    <s v="No"/>
    <s v="Commercial"/>
    <s v="Lodging"/>
    <s v="VRF-Retro-Lodging"/>
    <n v="2.787624779568682E-4"/>
    <n v="4.3884718308670896E-4"/>
    <n v="8.7874314181296098E-4"/>
    <n v="1.5393428577135514E-3"/>
    <n v="2.396567615241619E-3"/>
    <n v="3.3585621539557299E-3"/>
    <n v="4.2791319232014409E-3"/>
    <n v="4.999729275391193E-3"/>
    <n v="5.4041957978172234E-3"/>
    <n v="5.4263002203807061E-3"/>
    <n v="5.0823250561671737E-3"/>
    <n v="4.4610605924311174E-3"/>
    <n v="3.6851198638837117E-3"/>
    <n v="2.8722150878654476E-3"/>
    <n v="2.1201556655657001E-3"/>
    <n v="1.4861703824981865E-3"/>
    <n v="9.923621309838376E-4"/>
    <n v="6.3267305619821941E-4"/>
    <n v="3.8591680017475082E-4"/>
    <n v="2.2564944579653084E-4"/>
    <n v="4.8138810479472292E-2"/>
    <n v="30.709412585404632"/>
    <n v="48.002592179596434"/>
    <s v="C-All-HVAC-Vent-All-All-E"/>
    <n v="0"/>
    <n v="4.8138810479472292E-2"/>
    <n v="2.787624779568682E-4"/>
    <n v="7.1760966104357721E-4"/>
    <n v="1.5963528028565383E-3"/>
    <n v="3.1356956605700899E-3"/>
    <n v="5.5322632758117093E-3"/>
    <n v="8.8908254297674384E-3"/>
    <n v="1.3169957352968879E-2"/>
    <n v="1.8169686628360073E-2"/>
    <n v="2.3573882426177296E-2"/>
    <n v="2.9000182646558001E-2"/>
    <n v="3.4082507702725175E-2"/>
    <n v="3.8543568295156289E-2"/>
    <n v="4.2228688159040004E-2"/>
    <n v="4.5100903246905452E-2"/>
    <n v="4.7221058912471151E-2"/>
    <n v="4.8138810479472292E-2"/>
    <n v="4.8138810479472292E-2"/>
    <n v="4.8138810479472292E-2"/>
    <n v="4.8138810479472292E-2"/>
    <n v="4.8138810479472292E-2"/>
  </r>
  <r>
    <s v="Discretionary"/>
    <x v="4"/>
    <s v="Under $60"/>
    <s v="Under $40"/>
    <s v="VRF"/>
    <s v="Under $60"/>
    <n v="59.769973040113797"/>
    <s v="HVAC"/>
    <s v="COM-VRF-7P_V6"/>
    <s v="Rural"/>
    <s v="SC-Retro"/>
    <s v="M_Input_Retro"/>
    <s v="No"/>
    <s v="Commercial"/>
    <s v="Hospital"/>
    <s v="VRF-Retro-Hospital"/>
    <n v="8.5613747780724882E-5"/>
    <n v="1.3651241365452555E-4"/>
    <n v="2.7629499571079496E-4"/>
    <n v="4.8871497502410747E-4"/>
    <n v="7.6703591930696259E-4"/>
    <n v="1.0832821073805585E-3"/>
    <n v="1.3918258476893646E-3"/>
    <n v="1.643108461971554E-3"/>
    <n v="1.7949121092020917E-3"/>
    <n v="1.825044015296294E-3"/>
    <n v="1.7281982177266865E-3"/>
    <n v="1.5323640939020587E-3"/>
    <n v="1.2784557290659183E-3"/>
    <n v="1.0062427091419128E-3"/>
    <n v="7.4937452050522543E-4"/>
    <n v="5.2950624118320558E-4"/>
    <n v="3.5638839858113854E-4"/>
    <n v="2.2900341881021088E-4"/>
    <n v="1.4077390539433182E-4"/>
    <n v="8.2943723436924903E-5"/>
    <n v="1.4869335177613623E-2"/>
    <n v="39.216096287770981"/>
    <n v="59.769973040113797"/>
    <s v="C-Hea-HVAC-Vent-All-All-C"/>
    <n v="0"/>
    <n v="1.4869335177613623E-2"/>
    <n v="8.5613747780724882E-5"/>
    <n v="2.2212616143525043E-4"/>
    <n v="4.9842115714604539E-4"/>
    <n v="9.8713613217015286E-4"/>
    <n v="1.7541720514771156E-3"/>
    <n v="2.8374541588576741E-3"/>
    <n v="4.2292800065470391E-3"/>
    <n v="5.8723884685185929E-3"/>
    <n v="7.6673005777206848E-3"/>
    <n v="9.4923445930169791E-3"/>
    <n v="1.1220542810743665E-2"/>
    <n v="1.2752906904645724E-2"/>
    <n v="1.4031362633711643E-2"/>
    <n v="1.4869335177613623E-2"/>
    <n v="1.4869335177613623E-2"/>
    <n v="1.4869335177613623E-2"/>
    <n v="1.4869335177613623E-2"/>
    <n v="1.4869335177613623E-2"/>
    <n v="1.4869335177613623E-2"/>
    <n v="1.4869335177613623E-2"/>
  </r>
  <r>
    <s v="Discretionary"/>
    <x v="4"/>
    <s v="Under $55"/>
    <s v="Under $40"/>
    <s v="VRF"/>
    <s v="Under $55"/>
    <n v="54.273842895532873"/>
    <s v="HVAC"/>
    <s v="COM-VRF-7P_V6"/>
    <s v="Rural"/>
    <s v="SC-Retro"/>
    <s v="M_Input_Retro"/>
    <s v="No"/>
    <s v="Commercial"/>
    <s v="Residential Care"/>
    <s v="VRF-Retro-Residential Care"/>
    <n v="5.2501090917972143E-4"/>
    <n v="8.3795640232402007E-4"/>
    <n v="1.6990095970573313E-3"/>
    <n v="3.0090425209827304E-3"/>
    <n v="4.7288101473967449E-3"/>
    <n v="6.6867151144924157E-3"/>
    <n v="8.5933822263328276E-3"/>
    <n v="1.0127634166277637E-2"/>
    <n v="1.1030392668325339E-2"/>
    <n v="1.1151735080793559E-2"/>
    <n v="1.0493699733674604E-2"/>
    <n v="9.2486848793473554E-3"/>
    <n v="7.6635117880325442E-3"/>
    <n v="5.9898574914486356E-3"/>
    <n v="4.4327175589801296E-3"/>
    <n v="3.114631699424511E-3"/>
    <n v="2.0837825271429874E-3"/>
    <n v="1.3305827658110301E-3"/>
    <n v="8.1259464764319605E-4"/>
    <n v="4.7552223712628576E-4"/>
    <n v="9.0662849756158764E-2"/>
    <n v="35.516117526786587"/>
    <n v="54.273842895532873"/>
    <s v="C-Hea-HVAC-Vent-All-All-C"/>
    <n v="0"/>
    <n v="9.0662849756158764E-2"/>
    <n v="5.2501090917972143E-4"/>
    <n v="1.3629673115037415E-3"/>
    <n v="3.0619769085610728E-3"/>
    <n v="6.0710194295438037E-3"/>
    <n v="1.0799829576940548E-2"/>
    <n v="1.7486544691432963E-2"/>
    <n v="2.607992691776579E-2"/>
    <n v="3.6207561084043424E-2"/>
    <n v="4.7237953752368764E-2"/>
    <n v="5.8389688833162326E-2"/>
    <n v="6.8883388566836928E-2"/>
    <n v="7.813207344618428E-2"/>
    <n v="8.579558523421682E-2"/>
    <n v="9.0662849756158764E-2"/>
    <n v="9.0662849756158764E-2"/>
    <n v="9.0662849756158764E-2"/>
    <n v="9.0662849756158764E-2"/>
    <n v="9.0662849756158764E-2"/>
    <n v="9.0662849756158764E-2"/>
    <n v="9.0662849756158764E-2"/>
  </r>
  <r>
    <s v="Discretionary"/>
    <x v="4"/>
    <s v="Under $45"/>
    <s v="Under $30"/>
    <s v="VRF"/>
    <s v="Under $45"/>
    <n v="43.986432156636454"/>
    <s v="HVAC"/>
    <s v="COM-VRF-7P_V6"/>
    <s v="Rural"/>
    <s v="SC-Retro"/>
    <s v="M_Input_Retro"/>
    <s v="No"/>
    <s v="Commercial"/>
    <s v="Assembly"/>
    <s v="VRF-Retro-Assembly"/>
    <n v="4.1637015388806872E-3"/>
    <n v="6.5627678787563148E-3"/>
    <n v="1.3151724552563209E-2"/>
    <n v="2.3007284982565962E-2"/>
    <n v="3.5793011941063352E-2"/>
    <n v="5.0243915292573924E-2"/>
    <n v="6.4238811525200723E-2"/>
    <n v="7.5388552906936274E-2"/>
    <n v="8.1761106173909803E-2"/>
    <n v="8.2616038865986605E-2"/>
    <n v="7.797079853667023E-2"/>
    <n v="6.8998066026504989E-2"/>
    <n v="5.7473229293822023E-2"/>
    <n v="4.5133408742092741E-2"/>
    <n v="3.3576005089252868E-2"/>
    <n v="2.3725972908581985E-2"/>
    <n v="1.5946770323154381E-2"/>
    <n v="1.0218545286343365E-2"/>
    <n v="6.2557879208588662E-3"/>
    <n v="3.6659124536138755E-3"/>
    <n v="0.69087430034770148"/>
    <n v="28.005745387800541"/>
    <n v="43.986432156636454"/>
    <s v="C-All-HVAC-Vent-All-All-E"/>
    <n v="0"/>
    <n v="0.69087430034770148"/>
    <n v="4.1637015388806872E-3"/>
    <n v="1.0726469417637002E-2"/>
    <n v="2.3878193970200211E-2"/>
    <n v="4.6885478952766173E-2"/>
    <n v="8.2678490893829532E-2"/>
    <n v="0.13292240618640344"/>
    <n v="0.19716121771160416"/>
    <n v="0.27254977061854047"/>
    <n v="0.35431087679245027"/>
    <n v="0.43692691565843689"/>
    <n v="0.5148977141951071"/>
    <n v="0.58389578022161204"/>
    <n v="0.64136900951543407"/>
    <n v="0.68650241825752678"/>
    <n v="0.69087430034770148"/>
    <n v="0.69087430034770148"/>
    <n v="0.69087430034770148"/>
    <n v="0.69087430034770148"/>
    <n v="0.69087430034770148"/>
    <n v="0.69087430034770148"/>
  </r>
  <r>
    <s v="Discretionary"/>
    <x v="4"/>
    <s v="Under $35"/>
    <s v="Under $20"/>
    <s v="VRF"/>
    <s v="Under $35"/>
    <n v="30.111611157255023"/>
    <s v="HVAC"/>
    <s v="COM-VRF-7P_V6"/>
    <s v="Rural"/>
    <s v="SC-Retro"/>
    <s v="M_Input_Retro"/>
    <s v="No"/>
    <s v="Commercial"/>
    <s v="Other"/>
    <s v="VRF-Retro-Other"/>
    <n v="3.4453557527009516E-4"/>
    <n v="5.4884700366957396E-4"/>
    <n v="1.1144932194121586E-3"/>
    <n v="1.978873860897192E-3"/>
    <n v="3.1246074896060607E-3"/>
    <n v="4.4414332714258226E-3"/>
    <n v="5.7258775943783511E-3"/>
    <n v="6.7702304846994155E-3"/>
    <n v="7.3820684317970038E-3"/>
    <n v="7.4627868103219162E-3"/>
    <n v="7.0192004522432894E-3"/>
    <n v="6.1846345599592886E-3"/>
    <n v="5.1160629732234075E-3"/>
    <n v="3.9951673973106124E-3"/>
    <n v="2.9530082907626241E-3"/>
    <n v="2.071435437278201E-3"/>
    <n v="1.3834389825590904E-3"/>
    <n v="8.8184224842736915E-4"/>
    <n v="5.3760410989426655E-4"/>
    <n v="3.1404873072779575E-4"/>
    <n v="5.2406183518232077E-2"/>
    <n v="18.665256414702188"/>
    <n v="30.111611157255023"/>
    <s v="C-All-HVAC-Vent-All-All-E"/>
    <n v="0"/>
    <n v="5.2406183518232077E-2"/>
    <n v="3.4453557527009516E-4"/>
    <n v="8.9338257893966906E-4"/>
    <n v="2.0078757983518275E-3"/>
    <n v="3.9867496592490195E-3"/>
    <n v="7.1113571488550797E-3"/>
    <n v="1.1552790420280902E-2"/>
    <n v="1.7278668014659253E-2"/>
    <n v="2.4048898499358668E-2"/>
    <n v="3.1430966931155671E-2"/>
    <n v="3.8893753741477591E-2"/>
    <n v="4.5912954193720878E-2"/>
    <n v="5.2097588753680167E-2"/>
    <n v="5.2406183518232077E-2"/>
    <n v="5.2406183518232077E-2"/>
    <n v="5.2406183518232077E-2"/>
    <n v="5.2406183518232077E-2"/>
    <n v="5.2406183518232077E-2"/>
    <n v="5.2406183518232077E-2"/>
    <n v="5.2406183518232077E-2"/>
    <n v="5.2406183518232077E-2"/>
  </r>
  <r>
    <s v="Lost Opportunity"/>
    <x v="4"/>
    <s v="Under $55"/>
    <s v="Under $35"/>
    <s v="VRF"/>
    <s v="Under $55"/>
    <n v="50.449421431107119"/>
    <s v="HVAC"/>
    <s v="COM-VRF-7P_V6"/>
    <s v="Rural"/>
    <s v="SC-New"/>
    <s v="M_Input"/>
    <s v="No"/>
    <s v="Commercial"/>
    <s v="Large Off"/>
    <s v="VRF-NEW-Large Off"/>
    <n v="5.7850448015810737E-4"/>
    <n v="7.1685135875213185E-4"/>
    <n v="1.4524622339016991E-3"/>
    <n v="1.8298233345812266E-3"/>
    <n v="2.389379578967427E-3"/>
    <n v="3.5916945628906736E-3"/>
    <n v="4.5665464545778462E-3"/>
    <n v="6.0233802486816682E-3"/>
    <n v="7.7500676985409753E-3"/>
    <n v="8.3119623899792962E-3"/>
    <n v="1.0284276461349414E-2"/>
    <n v="1.0518014129055715E-2"/>
    <n v="1.1372427337198732E-2"/>
    <n v="1.0590828989887679E-2"/>
    <n v="1.0769291458864072E-2"/>
    <n v="1.1651413630709638E-2"/>
    <n v="1.2423444672369824E-2"/>
    <n v="1.3195475714030017E-2"/>
    <n v="1.3967506755690206E-2"/>
    <n v="1.4739537797350396E-2"/>
    <n v="0.15672288928753675"/>
    <n v="33.07056675935609"/>
    <n v="50.449421431107119"/>
    <s v="C-Off-HVAC-Vent-All-All-E"/>
    <n v="0"/>
    <n v="0.15672288928753675"/>
    <n v="5.7850448015810737E-4"/>
    <n v="1.2953558389102392E-3"/>
    <n v="2.7478180728119383E-3"/>
    <n v="4.5776414073931647E-3"/>
    <n v="6.9670209863605913E-3"/>
    <n v="1.0558715549251266E-2"/>
    <n v="1.5125262003829111E-2"/>
    <n v="2.1148642252510778E-2"/>
    <n v="2.8898709951051753E-2"/>
    <n v="3.7210672341031051E-2"/>
    <n v="4.7494948802380463E-2"/>
    <n v="5.8012962931436179E-2"/>
    <n v="6.9385390268634911E-2"/>
    <n v="7.9976219258522593E-2"/>
    <n v="9.0745510717386665E-2"/>
    <n v="0.1023969243480963"/>
    <n v="0.11482036902046612"/>
    <n v="0.12801584473449615"/>
    <n v="0.14198335149018634"/>
    <n v="0.15672288928753675"/>
  </r>
  <r>
    <s v="Lost Opportunity"/>
    <x v="4"/>
    <s v="Under $55"/>
    <s v="Under $35"/>
    <s v="VRF"/>
    <s v="Under $55"/>
    <n v="50.871935613745798"/>
    <s v="HVAC"/>
    <s v="COM-VRF-7P_V6"/>
    <s v="Rural"/>
    <s v="SC-New"/>
    <s v="M_Input"/>
    <s v="No"/>
    <s v="Commercial"/>
    <s v="Medium Off"/>
    <s v="VRF-NEW-Medium Off"/>
    <n v="5.157170592447715E-3"/>
    <n v="5.7777529443976058E-3"/>
    <n v="1.3322252682875017E-2"/>
    <n v="1.6734879109261372E-2"/>
    <n v="2.1418858573789962E-2"/>
    <n v="3.3091706667069024E-2"/>
    <n v="4.2123997859693015E-2"/>
    <n v="5.450718687575147E-2"/>
    <n v="6.8338665846766719E-2"/>
    <n v="7.5435439127507609E-2"/>
    <n v="9.5721499274332641E-2"/>
    <n v="9.4893424049235592E-2"/>
    <n v="0.10654581815847235"/>
    <n v="9.2659236478712978E-2"/>
    <n v="9.610961797367297E-2"/>
    <n v="0.10747034812668951"/>
    <n v="0.11784857943056425"/>
    <n v="0.12822681073443901"/>
    <n v="0.13860504203831375"/>
    <n v="0.1489832733421885"/>
    <n v="1.4629715598861812"/>
    <n v="33.355002073086638"/>
    <n v="50.871935613745798"/>
    <s v="C-Off-HVAC-Vent-All-All-E"/>
    <n v="0"/>
    <n v="1.4629715598861812"/>
    <n v="5.157170592447715E-3"/>
    <n v="1.0934923536845321E-2"/>
    <n v="2.4257176219720337E-2"/>
    <n v="4.0992055328981709E-2"/>
    <n v="6.2410913902771675E-2"/>
    <n v="9.5502620569840699E-2"/>
    <n v="0.13762661842953372"/>
    <n v="0.19213380530528518"/>
    <n v="0.26047247115205191"/>
    <n v="0.33590791027955952"/>
    <n v="0.43162940955389217"/>
    <n v="0.52652283360312779"/>
    <n v="0.6330686517616001"/>
    <n v="0.72572788824031309"/>
    <n v="0.8218375062139861"/>
    <n v="0.92930785434067564"/>
    <n v="1.0471564337712398"/>
    <n v="1.1753832445056789"/>
    <n v="1.3139882865439927"/>
    <n v="1.4629715598861812"/>
  </r>
  <r>
    <s v="Lost Opportunity"/>
    <x v="4"/>
    <s v="Under $35"/>
    <s v="Under $20"/>
    <s v="VRF"/>
    <s v="Under $35"/>
    <n v="30.363016948732874"/>
    <s v="HVAC"/>
    <s v="COM-VRF-7P_V6"/>
    <s v="Rural"/>
    <s v="SC-New"/>
    <s v="M_Input"/>
    <s v="No"/>
    <s v="Commercial"/>
    <s v="Small Off"/>
    <s v="VRF-NEW-Small Off"/>
    <n v="2.2313503588033794E-3"/>
    <n v="2.4843204174539273E-3"/>
    <n v="5.7104559058310756E-3"/>
    <n v="7.2045612590480104E-3"/>
    <n v="9.2143900694119582E-3"/>
    <n v="1.4114795196134511E-2"/>
    <n v="1.8000446568582906E-2"/>
    <n v="2.3366084496218371E-2"/>
    <n v="2.9356100135270468E-2"/>
    <n v="3.2246578936050103E-2"/>
    <n v="4.1052472189073125E-2"/>
    <n v="4.0541159478020637E-2"/>
    <n v="4.5106423878056655E-2"/>
    <n v="3.9833842128378878E-2"/>
    <n v="4.1330864684623082E-2"/>
    <n v="4.5893366490283305E-2"/>
    <n v="5.0033355670851182E-2"/>
    <n v="5.4173344851419093E-2"/>
    <n v="5.8313334031986977E-2"/>
    <n v="6.2453323212554854E-2"/>
    <n v="0.62266056995805252"/>
    <n v="19.548457927453022"/>
    <n v="30.363016948732874"/>
    <s v="C-Off-HVAC-Vent-All-All-E"/>
    <n v="0"/>
    <n v="0.62266056995805252"/>
    <n v="2.2313503588033794E-3"/>
    <n v="4.7156707762573066E-3"/>
    <n v="1.0426126682088383E-2"/>
    <n v="1.7630687941136394E-2"/>
    <n v="2.6845078010548352E-2"/>
    <n v="4.0959873206682859E-2"/>
    <n v="5.8960319775265765E-2"/>
    <n v="8.2326404271484133E-2"/>
    <n v="0.1116825044067546"/>
    <n v="0.14392908334280471"/>
    <n v="0.18498155553187784"/>
    <n v="0.22552271500989848"/>
    <n v="0.27062913888795515"/>
    <n v="0.31046298101633402"/>
    <n v="0.35179384570095712"/>
    <n v="0.39768721219124042"/>
    <n v="0.44772056786209158"/>
    <n v="0.50189391271351069"/>
    <n v="0.56020724674549771"/>
    <n v="0.62266056995805252"/>
  </r>
  <r>
    <s v="Lost Opportunity"/>
    <x v="4"/>
    <s v="Under $65"/>
    <s v="Under $45"/>
    <s v="VRF"/>
    <s v="Under $65"/>
    <n v="62.808626465419984"/>
    <s v="HVAC"/>
    <s v="COM-VRF-7P_V6"/>
    <s v="Rural"/>
    <s v="SC-New"/>
    <s v="M_Input"/>
    <s v="No"/>
    <s v="Commercial"/>
    <s v="XLarge Ret"/>
    <s v="VRF-NEW-XLarge Ret"/>
    <n v="9.7398654537665351E-5"/>
    <n v="1.2795023969556433E-4"/>
    <n v="1.9022765635486042E-4"/>
    <n v="2.6389575870570676E-4"/>
    <n v="4.8921258028851065E-4"/>
    <n v="7.7804911382277884E-4"/>
    <n v="1.0381641680728331E-3"/>
    <n v="1.7839458688637872E-3"/>
    <n v="2.3836809880523231E-3"/>
    <n v="2.4460990641934775E-3"/>
    <n v="2.710037515887804E-3"/>
    <n v="2.8208951983631696E-3"/>
    <n v="2.5624705686296372E-3"/>
    <n v="2.6784356447948337E-3"/>
    <n v="2.5835252786556816E-3"/>
    <n v="2.8106506976520742E-3"/>
    <n v="3.0113655381181978E-3"/>
    <n v="3.2120803785843201E-3"/>
    <n v="3.4127952190504433E-3"/>
    <n v="3.6135100595165652E-3"/>
    <n v="3.9014390191840227E-2"/>
    <n v="41.551599008432973"/>
    <n v="62.808626465419984"/>
    <s v="C-Ret-HVAC-Vent-All-All-E"/>
    <n v="0"/>
    <n v="3.9014390191840227E-2"/>
    <n v="9.7398654537665351E-5"/>
    <n v="2.2534889423322967E-4"/>
    <n v="4.1557655058809006E-4"/>
    <n v="6.7947230929379682E-4"/>
    <n v="1.1686848895823075E-3"/>
    <n v="1.9467340034050864E-3"/>
    <n v="2.9848981714779193E-3"/>
    <n v="4.7688440403417069E-3"/>
    <n v="7.15252502839403E-3"/>
    <n v="9.5986240925875072E-3"/>
    <n v="1.230866160847531E-2"/>
    <n v="1.512955680683848E-2"/>
    <n v="1.7692027375468117E-2"/>
    <n v="2.0370463020262949E-2"/>
    <n v="2.2953988298918631E-2"/>
    <n v="2.5764638996570704E-2"/>
    <n v="2.8776004534688902E-2"/>
    <n v="3.1988084913273221E-2"/>
    <n v="3.5400880132323662E-2"/>
    <n v="3.9014390191840227E-2"/>
  </r>
  <r>
    <s v="Lost Opportunity"/>
    <x v="4"/>
    <s v="Under $65"/>
    <s v="Under $45"/>
    <s v="VRF"/>
    <s v="Under $65"/>
    <n v="62.808626465419984"/>
    <s v="HVAC"/>
    <s v="COM-VRF-7P_V6"/>
    <s v="Rural"/>
    <s v="SC-New"/>
    <s v="M_Input"/>
    <s v="No"/>
    <s v="Commercial"/>
    <s v="Large Ret"/>
    <s v="VRF-NEW-Large Ret"/>
    <n v="4.1245992384252393E-5"/>
    <n v="5.3631745472168149E-5"/>
    <n v="7.9401153336959376E-5"/>
    <n v="1.097035580220091E-4"/>
    <n v="2.0748265281403494E-4"/>
    <n v="3.3416104382445489E-4"/>
    <n v="4.4310343583465746E-4"/>
    <n v="7.4894651262060786E-4"/>
    <n v="9.9994016399722395E-4"/>
    <n v="1.0271969928680031E-3"/>
    <n v="1.1425831209087643E-3"/>
    <n v="1.1872881126258786E-3"/>
    <n v="1.084931867323507E-3"/>
    <n v="1.1304704880769729E-3"/>
    <n v="1.0894348298119802E-3"/>
    <n v="1.1801351497400109E-3"/>
    <n v="1.259698514917078E-3"/>
    <n v="1.3392618800941447E-3"/>
    <n v="1.4188252452712114E-3"/>
    <n v="1.4983886104482781E-3"/>
    <n v="1.6375831070392196E-2"/>
    <n v="41.551599008432973"/>
    <n v="62.808626465419984"/>
    <s v="C-Ret-HVAC-Vent-All-All-E"/>
    <n v="0"/>
    <n v="1.6375831070392196E-2"/>
    <n v="4.1245992384252393E-5"/>
    <n v="9.4877737856420541E-5"/>
    <n v="1.7427889119337993E-4"/>
    <n v="2.8398244921538901E-4"/>
    <n v="4.9146510202942393E-4"/>
    <n v="8.2562614585387877E-4"/>
    <n v="1.2687295816885362E-3"/>
    <n v="2.0176760943091442E-3"/>
    <n v="3.0176162583063684E-3"/>
    <n v="4.0448132511743716E-3"/>
    <n v="5.1873963720831355E-3"/>
    <n v="6.3746844847090145E-3"/>
    <n v="7.4596163520325217E-3"/>
    <n v="8.5900868401094944E-3"/>
    <n v="9.6795216699214742E-3"/>
    <n v="1.0859656819661485E-2"/>
    <n v="1.2119355334578563E-2"/>
    <n v="1.3458617214672708E-2"/>
    <n v="1.4877442459943919E-2"/>
    <n v="1.6375831070392196E-2"/>
  </r>
  <r>
    <s v="Lost Opportunity"/>
    <x v="4"/>
    <s v="Under $65"/>
    <s v="Under $45"/>
    <s v="VRF"/>
    <s v="Under $65"/>
    <n v="62.808626465419984"/>
    <s v="HVAC"/>
    <s v="COM-VRF-7P_V6"/>
    <s v="Rural"/>
    <s v="SC-New"/>
    <s v="M_Input"/>
    <s v="No"/>
    <s v="Commercial"/>
    <s v="Medium Ret"/>
    <s v="VRF-NEW-Medium Ret"/>
    <n v="1.6701207565669596E-4"/>
    <n v="2.1682180970105519E-4"/>
    <n v="3.1250984668039066E-4"/>
    <n v="4.3392275057067934E-4"/>
    <n v="8.262410582941653E-4"/>
    <n v="1.3426989860649053E-3"/>
    <n v="1.7885437967434629E-3"/>
    <n v="2.9802829121924005E-3"/>
    <n v="4.0157079453604127E-3"/>
    <n v="4.1027493721637861E-3"/>
    <n v="4.5858996173125726E-3"/>
    <n v="4.7632135333086469E-3"/>
    <n v="4.4219986304520967E-3"/>
    <n v="4.5993898810606487E-3"/>
    <n v="4.3930356425629031E-3"/>
    <n v="4.7611734184837507E-3"/>
    <n v="5.084402552022531E-3"/>
    <n v="5.4076316855613095E-3"/>
    <n v="5.7308608191000889E-3"/>
    <n v="6.0540899526388674E-3"/>
    <n v="6.5988186285931366E-2"/>
    <n v="41.551599008432973"/>
    <n v="62.808626465419984"/>
    <s v="C-Ret-HVAC-Vent-All-All-E"/>
    <n v="0"/>
    <n v="6.5988186285931366E-2"/>
    <n v="1.6701207565669596E-4"/>
    <n v="3.8383388535775118E-4"/>
    <n v="6.9634373203814178E-4"/>
    <n v="1.1302664826088212E-3"/>
    <n v="1.9565075409029866E-3"/>
    <n v="3.2992065269678919E-3"/>
    <n v="5.0877503237113549E-3"/>
    <n v="8.0680332359037554E-3"/>
    <n v="1.2083741181264169E-2"/>
    <n v="1.6186490553427954E-2"/>
    <n v="2.0772390170740528E-2"/>
    <n v="2.5535603704049174E-2"/>
    <n v="2.995760233450127E-2"/>
    <n v="3.4556992215561917E-2"/>
    <n v="3.8950027858124819E-2"/>
    <n v="4.3711201276608568E-2"/>
    <n v="4.8795603828631101E-2"/>
    <n v="5.4203235514192413E-2"/>
    <n v="5.9934096333292504E-2"/>
    <n v="6.5988186285931366E-2"/>
  </r>
  <r>
    <s v="Lost Opportunity"/>
    <x v="4"/>
    <s v="Under $65"/>
    <s v="Under $45"/>
    <s v="VRF"/>
    <s v="Under $65"/>
    <n v="62.808626465419984"/>
    <s v="HVAC"/>
    <s v="COM-VRF-7P_V6"/>
    <s v="Rural"/>
    <s v="SC-New"/>
    <s v="M_Input"/>
    <s v="No"/>
    <s v="Commercial"/>
    <s v="Small Ret"/>
    <s v="VRF-NEW-Small Ret"/>
    <n v="5.4366756103096401E-5"/>
    <n v="6.9469265797899541E-5"/>
    <n v="9.9950594338377657E-5"/>
    <n v="1.3910313994191072E-4"/>
    <n v="2.7027079247907241E-4"/>
    <n v="4.4164588096642064E-4"/>
    <n v="5.8916591338948579E-4"/>
    <n v="9.7536806226427046E-4"/>
    <n v="1.3122387245348113E-3"/>
    <n v="1.3414526551949249E-3"/>
    <n v="1.5025022715088722E-3"/>
    <n v="1.5626461296229385E-3"/>
    <n v="1.4525248487391414E-3"/>
    <n v="1.5107808567105519E-3"/>
    <n v="1.4453376683773453E-3"/>
    <n v="1.5696284643467403E-3"/>
    <n v="1.6791440211075986E-3"/>
    <n v="1.788659577868457E-3"/>
    <n v="1.8981751346293151E-3"/>
    <n v="2.0076906913901738E-3"/>
    <n v="2.1710121449311403E-2"/>
    <n v="41.551599008432973"/>
    <n v="62.808626465419984"/>
    <s v="C-Ret-HVAC-Vent-All-All-E"/>
    <n v="0"/>
    <n v="2.1710121449311403E-2"/>
    <n v="5.4366756103096401E-5"/>
    <n v="1.2383602190099593E-4"/>
    <n v="2.2378661623937359E-4"/>
    <n v="3.6288975618128428E-4"/>
    <n v="6.3316054866035675E-4"/>
    <n v="1.0748064296267775E-3"/>
    <n v="1.6639723430162633E-3"/>
    <n v="2.6393404052805335E-3"/>
    <n v="3.9515791298153444E-3"/>
    <n v="5.2930317850102696E-3"/>
    <n v="6.7955340565191416E-3"/>
    <n v="8.3581801861420807E-3"/>
    <n v="9.8107050348812223E-3"/>
    <n v="1.1321485891591774E-2"/>
    <n v="1.276682355996912E-2"/>
    <n v="1.433645202431586E-2"/>
    <n v="1.6015596045423457E-2"/>
    <n v="1.7804255623291913E-2"/>
    <n v="1.9702430757921229E-2"/>
    <n v="2.1710121449311403E-2"/>
  </r>
  <r>
    <s v="Lost Opportunity"/>
    <x v="4"/>
    <s v="Under $65"/>
    <s v="Under $45"/>
    <s v="VRF"/>
    <s v="Under $65"/>
    <n v="62.252959755935606"/>
    <s v="HVAC"/>
    <s v="COM-VRF-7P_V6"/>
    <s v="Rural"/>
    <s v="SC-New"/>
    <s v="M_Input"/>
    <s v="No"/>
    <s v="Commercial"/>
    <s v="School K-12"/>
    <s v="VRF-NEW-School K-12"/>
    <n v="1.6446590364210066E-4"/>
    <n v="3.0720839426012753E-4"/>
    <n v="5.4944950403857556E-4"/>
    <n v="1.2406037761277047E-3"/>
    <n v="2.1545710163569337E-3"/>
    <n v="2.4932094813596749E-3"/>
    <n v="3.2385294986110409E-3"/>
    <n v="4.2790609808719265E-3"/>
    <n v="5.276605939352556E-3"/>
    <n v="5.7051653485623707E-3"/>
    <n v="6.5077879403551437E-3"/>
    <n v="6.3080083016848589E-3"/>
    <n v="7.5531582791631057E-3"/>
    <n v="6.9944226985889724E-3"/>
    <n v="7.838004625919201E-3"/>
    <n v="7.4790279843889142E-3"/>
    <n v="7.0399258498341603E-3"/>
    <n v="6.6008237152794073E-3"/>
    <n v="6.1617215807246543E-3"/>
    <n v="5.7226194461698996E-3"/>
    <n v="9.3614370265291347E-2"/>
    <n v="41.0810476196012"/>
    <n v="62.252959755935606"/>
    <s v="C-Sch-HVAC-Vent-All-All-C"/>
    <n v="0"/>
    <n v="9.3614370265291347E-2"/>
    <n v="1.6446590364210066E-4"/>
    <n v="4.7167429790222822E-4"/>
    <n v="1.0211238019408038E-3"/>
    <n v="2.2617275780685087E-3"/>
    <n v="4.416298594425442E-3"/>
    <n v="6.9095080757851169E-3"/>
    <n v="1.0148037574396158E-2"/>
    <n v="1.4427098555268084E-2"/>
    <n v="1.9703704494620639E-2"/>
    <n v="2.540886984318301E-2"/>
    <n v="3.1916657783538152E-2"/>
    <n v="3.8224666085223014E-2"/>
    <n v="4.577782436438612E-2"/>
    <n v="5.2772247062975092E-2"/>
    <n v="6.0610251688894293E-2"/>
    <n v="6.808927967328321E-2"/>
    <n v="7.5129205523117373E-2"/>
    <n v="8.1730029238396784E-2"/>
    <n v="8.7891750819121442E-2"/>
    <n v="9.3614370265291347E-2"/>
  </r>
  <r>
    <s v="Lost Opportunity"/>
    <x v="4"/>
    <s v="Under $65"/>
    <s v="Under $40"/>
    <s v="VRF"/>
    <s v="Under $65"/>
    <n v="60.00796682066138"/>
    <s v="HVAC"/>
    <s v="COM-VRF-7P_V6"/>
    <s v="Rural"/>
    <s v="SC-New"/>
    <s v="M_Input"/>
    <s v="No"/>
    <s v="Commercial"/>
    <s v="University"/>
    <s v="VRF-NEW-University"/>
    <n v="1.0885520488967107E-4"/>
    <n v="1.9709454768704652E-4"/>
    <n v="2.7785205676107596E-4"/>
    <n v="6.3761998310797152E-4"/>
    <n v="1.0840480639392064E-3"/>
    <n v="1.4630258062626874E-3"/>
    <n v="2.0108063284514995E-3"/>
    <n v="2.4734724673618094E-3"/>
    <n v="3.2305744559555411E-3"/>
    <n v="3.7578873462012184E-3"/>
    <n v="3.6277841660649589E-3"/>
    <n v="3.6408835236758611E-3"/>
    <n v="4.378813102396681E-3"/>
    <n v="4.2393089314124851E-3"/>
    <n v="4.4730752713013598E-3"/>
    <n v="4.6335285498207415E-3"/>
    <n v="4.7482549656302714E-3"/>
    <n v="4.8629813814398048E-3"/>
    <n v="4.9777077972493339E-3"/>
    <n v="5.0924342130588655E-3"/>
    <n v="5.9916008162668094E-2"/>
    <n v="38.791395730108327"/>
    <n v="60.00796682066138"/>
    <s v="C-All-HVAC-Vent-All-All-E"/>
    <n v="0"/>
    <n v="5.9916008162668094E-2"/>
    <n v="1.0885520488967107E-4"/>
    <n v="3.059497525767176E-4"/>
    <n v="5.8380180933779351E-4"/>
    <n v="1.2214217924457651E-3"/>
    <n v="2.3054698563849717E-3"/>
    <n v="3.7684956626476591E-3"/>
    <n v="5.7793019910991582E-3"/>
    <n v="8.252774458460968E-3"/>
    <n v="1.1483348914416509E-2"/>
    <n v="1.5241236260617727E-2"/>
    <n v="1.8869020426682686E-2"/>
    <n v="2.2509903950358547E-2"/>
    <n v="2.6888717052755227E-2"/>
    <n v="3.1128025984167713E-2"/>
    <n v="3.5601101255469073E-2"/>
    <n v="4.0234629805289815E-2"/>
    <n v="4.4982884770920085E-2"/>
    <n v="4.9845866152359891E-2"/>
    <n v="5.4823573949609225E-2"/>
    <n v="5.9916008162668094E-2"/>
  </r>
  <r>
    <s v="Lost Opportunity"/>
    <x v="4"/>
    <s v="Under $65"/>
    <s v="Under $45"/>
    <s v="VRF"/>
    <s v="Under $65"/>
    <n v="61.782808228280764"/>
    <s v="HVAC"/>
    <s v="COM-VRF-7P_V6"/>
    <s v="Rural"/>
    <s v="SC-New"/>
    <s v="M_Input"/>
    <s v="No"/>
    <s v="Commercial"/>
    <s v="Warehouse"/>
    <s v="VRF-NEW-Warehouse"/>
    <n v="2.5873772265621556E-5"/>
    <n v="3.4611665787696328E-5"/>
    <n v="7.1005580828227029E-5"/>
    <n v="1.194801716797394E-4"/>
    <n v="1.6713249114995023E-4"/>
    <n v="2.1400975764211233E-4"/>
    <n v="2.768633848644466E-4"/>
    <n v="3.2295893949687492E-4"/>
    <n v="3.2844380870513122E-4"/>
    <n v="4.0096508233994008E-4"/>
    <n v="4.3795078094567216E-4"/>
    <n v="5.3309940738441221E-4"/>
    <n v="5.4479967547886718E-4"/>
    <n v="5.3289151436122209E-4"/>
    <n v="5.5563955415818822E-4"/>
    <n v="4.8581001958832774E-4"/>
    <n v="4.1030035399716155E-4"/>
    <n v="3.3479068840599574E-4"/>
    <n v="2.5928102281482971E-4"/>
    <n v="1.8377135722366371E-4"/>
    <n v="6.2396790291180809E-3"/>
    <n v="40.57563492394047"/>
    <n v="61.782808228280764"/>
    <s v="C-War-HVAC-Vent-All-All-E"/>
    <n v="0"/>
    <n v="6.2396790291180809E-3"/>
    <n v="2.5873772265621556E-5"/>
    <n v="6.0485438053317884E-5"/>
    <n v="1.3149101888154492E-4"/>
    <n v="2.5097119056128432E-4"/>
    <n v="4.1810368171123452E-4"/>
    <n v="6.3211343935334679E-4"/>
    <n v="9.0897682421779333E-4"/>
    <n v="1.2319357637146683E-3"/>
    <n v="1.5603795724197995E-3"/>
    <n v="1.9613446547597398E-3"/>
    <n v="2.3992954357054119E-3"/>
    <n v="2.9323948430898241E-3"/>
    <n v="3.4771945185686913E-3"/>
    <n v="4.0100860329299135E-3"/>
    <n v="4.5657255870881017E-3"/>
    <n v="5.0515356066764298E-3"/>
    <n v="5.461835960673591E-3"/>
    <n v="5.796626649079587E-3"/>
    <n v="6.055907671894417E-3"/>
    <n v="6.2396790291180809E-3"/>
  </r>
  <r>
    <s v="Lost Opportunity"/>
    <x v="4"/>
    <s v="Under $45"/>
    <s v="Under $30"/>
    <s v="VRF"/>
    <s v="Under $45"/>
    <n v="42.886880320663806"/>
    <s v="HVAC"/>
    <s v="COM-VRF-7P_V6"/>
    <s v="Rural"/>
    <s v="SC-New"/>
    <s v="M_Input"/>
    <s v="No"/>
    <s v="Commercial"/>
    <s v="Supermarket"/>
    <s v="VRF-NEW-Supermarket"/>
    <n v="1.1312735536212461E-5"/>
    <n v="1.7854612357177676E-5"/>
    <n v="2.6544371140689774E-5"/>
    <n v="3.7553324109960927E-5"/>
    <n v="5.0812386321887539E-5"/>
    <n v="6.6380061711818433E-5"/>
    <n v="8.3601140709060588E-5"/>
    <n v="1.0173424366120733E-4"/>
    <n v="1.2011587712524379E-4"/>
    <n v="1.3158799770928456E-4"/>
    <n v="1.5250029301366066E-4"/>
    <n v="1.6419163011324441E-4"/>
    <n v="1.725939596173865E-4"/>
    <n v="1.7764735855825168E-4"/>
    <n v="1.8023107981216796E-4"/>
    <n v="1.8074324514345778E-4"/>
    <n v="1.7941296398262281E-4"/>
    <n v="1.7808268282178789E-4"/>
    <n v="1.7675240166095294E-4"/>
    <n v="1.7542212050011797E-4"/>
    <n v="2.3850744856061933E-3"/>
    <n v="28.025008052389932"/>
    <n v="42.886880320663806"/>
    <s v="C-Gro-HVAC-Vent-All-All-E"/>
    <n v="0"/>
    <n v="2.3850744856061933E-3"/>
    <n v="1.1312735536212461E-5"/>
    <n v="2.9167347893390135E-5"/>
    <n v="5.5711719034079912E-5"/>
    <n v="9.3265043144040839E-5"/>
    <n v="1.4407742946592837E-4"/>
    <n v="2.104574911777468E-4"/>
    <n v="2.940586318868074E-4"/>
    <n v="3.9579287554801474E-4"/>
    <n v="5.159087526732585E-4"/>
    <n v="6.47496750382543E-4"/>
    <n v="7.9999704339620372E-4"/>
    <n v="9.6418867350944813E-4"/>
    <n v="1.1367826331268346E-3"/>
    <n v="1.3144299916850863E-3"/>
    <n v="1.4946610714972543E-3"/>
    <n v="1.675404316640712E-3"/>
    <n v="1.8548172806233348E-3"/>
    <n v="2.0328999634451226E-3"/>
    <n v="2.2096523651060755E-3"/>
    <n v="2.3850744856061933E-3"/>
  </r>
  <r>
    <s v="Lost Opportunity"/>
    <x v="4"/>
    <s v="Under $45"/>
    <s v="Under $30"/>
    <s v="VRF"/>
    <s v="Under $45"/>
    <n v="42.886880320663806"/>
    <s v="HVAC"/>
    <s v="COM-VRF-7P_V6"/>
    <s v="Rural"/>
    <s v="SC-New"/>
    <s v="M_Input"/>
    <s v="No"/>
    <s v="Commercial"/>
    <s v="MiniMart"/>
    <s v="VRF-NEW-MiniMart"/>
    <n v="3.8298993171418284E-6"/>
    <n v="4.7927626214583506E-6"/>
    <n v="5.9866037083434269E-6"/>
    <n v="8.2451270100207256E-6"/>
    <n v="1.5100224127830432E-5"/>
    <n v="2.4428211842135695E-5"/>
    <n v="3.3877487053635712E-5"/>
    <n v="5.9216564757036164E-5"/>
    <n v="7.2325064865763351E-5"/>
    <n v="7.8528508596532E-5"/>
    <n v="8.9876817658391493E-5"/>
    <n v="9.1211413265709419E-5"/>
    <n v="8.1607571061361969E-5"/>
    <n v="8.8106283316301232E-5"/>
    <n v="8.2164735800171817E-5"/>
    <n v="9.0712496562492983E-5"/>
    <n v="9.8420312685914172E-5"/>
    <n v="1.0612812880933542E-4"/>
    <n v="1.138359449327566E-4"/>
    <n v="1.2154376105617778E-4"/>
    <n v="1.2699379190485105E-3"/>
    <n v="28.025008052389932"/>
    <n v="42.886880320663806"/>
    <s v="C-Gro-HVAC-Vent-All-All-E"/>
    <n v="0"/>
    <n v="1.2699379190485105E-3"/>
    <n v="3.8298993171418284E-6"/>
    <n v="8.6226619386001782E-6"/>
    <n v="1.4609265646943606E-5"/>
    <n v="2.2854392656964331E-5"/>
    <n v="3.7954616784794763E-5"/>
    <n v="6.2382828626930458E-5"/>
    <n v="9.6260315680566163E-5"/>
    <n v="1.5547688043760231E-4"/>
    <n v="2.2780194530336566E-4"/>
    <n v="3.0633045389989765E-4"/>
    <n v="3.9620727155828913E-4"/>
    <n v="4.8741868482399855E-4"/>
    <n v="5.6902625588536046E-4"/>
    <n v="6.5713253920166167E-4"/>
    <n v="7.3929727500183346E-4"/>
    <n v="8.3000977156432647E-4"/>
    <n v="9.2843008425024063E-4"/>
    <n v="1.0345582130595762E-3"/>
    <n v="1.1483941579923328E-3"/>
    <n v="1.2699379190485105E-3"/>
  </r>
  <r>
    <s v="Lost Opportunity"/>
    <x v="4"/>
    <s v="Under $45"/>
    <s v="Under $30"/>
    <s v="VRF"/>
    <s v="Under $45"/>
    <n v="42.473251127219143"/>
    <s v="HVAC"/>
    <s v="COM-VRF-7P_V6"/>
    <s v="Rural"/>
    <s v="SC-New"/>
    <s v="M_Input"/>
    <s v="No"/>
    <s v="Commercial"/>
    <s v="Restaurant"/>
    <s v="VRF-NEW-Restaurant"/>
    <n v="1.7851110142259234E-4"/>
    <n v="2.8300694795406988E-4"/>
    <n v="4.2408922191953277E-4"/>
    <n v="6.0511234586440199E-4"/>
    <n v="8.2682200777768166E-4"/>
    <n v="1.0877003462866812E-3"/>
    <n v="1.3875358697550918E-3"/>
    <n v="2.2614636963969527E-3"/>
    <n v="3.0592957777981484E-3"/>
    <n v="3.431441337486487E-3"/>
    <n v="3.9308460917743641E-3"/>
    <n v="4.538704780068248E-3"/>
    <n v="4.4404533532979851E-3"/>
    <n v="4.5864843652470913E-3"/>
    <n v="4.2338961215987476E-3"/>
    <n v="4.7482430405737181E-3"/>
    <n v="5.2193081511869473E-3"/>
    <n v="5.6903732618001765E-3"/>
    <n v="6.1614383724134065E-3"/>
    <n v="6.6325034830266366E-3"/>
    <n v="6.3727229673648966E-2"/>
    <n v="27.621280285947243"/>
    <n v="42.473251127219143"/>
    <s v="C-Res-HVAC-Vent-All-All-E"/>
    <n v="0"/>
    <n v="6.3727229673648966E-2"/>
    <n v="1.7851110142259234E-4"/>
    <n v="4.6151804937666222E-4"/>
    <n v="8.8560727129619499E-4"/>
    <n v="1.4907196171605971E-3"/>
    <n v="2.3175416249382789E-3"/>
    <n v="3.4052419712249601E-3"/>
    <n v="4.7927778409800519E-3"/>
    <n v="7.054241537377005E-3"/>
    <n v="1.0113537315175154E-2"/>
    <n v="1.3544978652661641E-2"/>
    <n v="1.7475824744436007E-2"/>
    <n v="2.2014529524504254E-2"/>
    <n v="2.6454982877802239E-2"/>
    <n v="3.104146724304933E-2"/>
    <n v="3.527536336464808E-2"/>
    <n v="4.0023606405221797E-2"/>
    <n v="4.5242914556408748E-2"/>
    <n v="5.0933287818208925E-2"/>
    <n v="5.7094726190622329E-2"/>
    <n v="6.3727229673648966E-2"/>
  </r>
  <r>
    <s v="Lost Opportunity"/>
    <x v="4"/>
    <s v="Under $45"/>
    <s v="Under $30"/>
    <s v="VRF"/>
    <s v="Under $45"/>
    <n v="43.582800010617291"/>
    <s v="HVAC"/>
    <s v="COM-VRF-7P_V6"/>
    <s v="Rural"/>
    <s v="SC-New"/>
    <s v="M_Input"/>
    <s v="No"/>
    <s v="Commercial"/>
    <s v="Lodging"/>
    <s v="VRF-NEW-Lodging"/>
    <n v="1.4374064735374857E-3"/>
    <n v="2.1515812492692017E-3"/>
    <n v="3.1505915817446033E-3"/>
    <n v="4.4743069196463833E-3"/>
    <n v="6.7509105808336075E-3"/>
    <n v="9.6521554619579137E-3"/>
    <n v="1.4732117305817149E-2"/>
    <n v="3.0890967605566769E-2"/>
    <n v="4.2724950810005657E-2"/>
    <n v="4.8912867835567996E-2"/>
    <n v="5.5817633200841793E-2"/>
    <n v="6.4389125203188471E-2"/>
    <n v="5.9164021785992761E-2"/>
    <n v="5.9558092100490345E-2"/>
    <n v="5.6350190599866692E-2"/>
    <n v="6.1034103002025358E-2"/>
    <n v="6.5141964863347848E-2"/>
    <n v="6.9249826724670352E-2"/>
    <n v="7.3357688585992856E-2"/>
    <n v="7.7465550447315359E-2"/>
    <n v="0.80640605233767881"/>
    <n v="27.734021405974165"/>
    <n v="43.582800010617291"/>
    <s v="C-All-HVAC-Vent-All-All-E"/>
    <n v="0"/>
    <n v="0.80640605233767881"/>
    <n v="1.4374064735374857E-3"/>
    <n v="3.5889877228066874E-3"/>
    <n v="6.7395793045512912E-3"/>
    <n v="1.1213886224197674E-2"/>
    <n v="1.7964796805031283E-2"/>
    <n v="2.7616952266989195E-2"/>
    <n v="4.2349069572806347E-2"/>
    <n v="7.3240037178373116E-2"/>
    <n v="0.11596498798837877"/>
    <n v="0.16487785582394676"/>
    <n v="0.22069548902478855"/>
    <n v="0.28508461422797704"/>
    <n v="0.34424863601396982"/>
    <n v="0.40380672811446017"/>
    <n v="0.46015691871432685"/>
    <n v="0.52119102171635223"/>
    <n v="0.58633298657970012"/>
    <n v="0.65558281330437052"/>
    <n v="0.72894050189036341"/>
    <n v="0.80640605233767881"/>
  </r>
  <r>
    <s v="Lost Opportunity"/>
    <x v="4"/>
    <s v="Under $55"/>
    <s v="Under $35"/>
    <s v="VRF"/>
    <s v="Under $55"/>
    <n v="51.32934124448181"/>
    <s v="HVAC"/>
    <s v="COM-VRF-7P_V6"/>
    <s v="Rural"/>
    <s v="SC-New"/>
    <s v="M_Input"/>
    <s v="No"/>
    <s v="Commercial"/>
    <s v="Hospital"/>
    <s v="VRF-NEW-Hospital"/>
    <n v="1.3683469768904015E-4"/>
    <n v="1.8891274976575394E-4"/>
    <n v="2.6294892783957057E-4"/>
    <n v="3.2833199136412237E-4"/>
    <n v="4.4877424985457083E-4"/>
    <n v="6.3961936649942512E-4"/>
    <n v="9.9570849561714486E-4"/>
    <n v="1.4620431726893855E-3"/>
    <n v="2.0274907019818952E-3"/>
    <n v="2.090497905076615E-3"/>
    <n v="2.1895476964708528E-3"/>
    <n v="2.3626037077817438E-3"/>
    <n v="2.3395150690461108E-3"/>
    <n v="2.228773155202696E-3"/>
    <n v="2.0638250943573874E-3"/>
    <n v="2.1330214852596906E-3"/>
    <n v="2.1811200316092095E-3"/>
    <n v="2.2292185779587276E-3"/>
    <n v="2.2773171243082456E-3"/>
    <n v="2.3254156706577645E-3"/>
    <n v="3.0911519871029955E-2"/>
    <n v="33.533887615197933"/>
    <n v="51.32934124448181"/>
    <s v="C-Hea-HVAC-Vent-All-All-C"/>
    <n v="0"/>
    <n v="3.0911519871029955E-2"/>
    <n v="1.3683469768904015E-4"/>
    <n v="3.2574744745479407E-4"/>
    <n v="5.8869637529436469E-4"/>
    <n v="9.1702836665848706E-4"/>
    <n v="1.3658026165130578E-3"/>
    <n v="2.0054219830124829E-3"/>
    <n v="3.0011304786296275E-3"/>
    <n v="4.4631736513190134E-3"/>
    <n v="6.4906643533009086E-3"/>
    <n v="8.5811622583775241E-3"/>
    <n v="1.0770709954848377E-2"/>
    <n v="1.3133313662630122E-2"/>
    <n v="1.5472828731676233E-2"/>
    <n v="1.7701601886878929E-2"/>
    <n v="1.9765426981236317E-2"/>
    <n v="2.1898448466496009E-2"/>
    <n v="2.4079568498105219E-2"/>
    <n v="2.6308787076063947E-2"/>
    <n v="2.8586104200372192E-2"/>
    <n v="3.0911519871029955E-2"/>
  </r>
  <r>
    <s v="Lost Opportunity"/>
    <x v="4"/>
    <s v="Under $55"/>
    <s v="Under $35"/>
    <s v="VRF"/>
    <s v="Under $55"/>
    <n v="51.32934124448181"/>
    <s v="HVAC"/>
    <s v="COM-VRF-7P_V6"/>
    <s v="Rural"/>
    <s v="SC-New"/>
    <s v="M_Input"/>
    <s v="No"/>
    <s v="Commercial"/>
    <s v="Residential Care"/>
    <s v="VRF-NEW-Residential Care"/>
    <n v="2.7351884083568379E-3"/>
    <n v="4.1144598441093666E-3"/>
    <n v="5.7707851475335154E-3"/>
    <n v="7.6576176669215712E-3"/>
    <n v="1.09997553402947E-2"/>
    <n v="1.5352209779756801E-2"/>
    <n v="2.2161783910078954E-2"/>
    <n v="3.3091066131412716E-2"/>
    <n v="4.3027496353187783E-2"/>
    <n v="4.3951711334674889E-2"/>
    <n v="5.0032223851646782E-2"/>
    <n v="5.3173849205880086E-2"/>
    <n v="5.208619260069277E-2"/>
    <n v="5.2693818545363071E-2"/>
    <n v="5.1210034992984162E-2"/>
    <n v="5.0732294621950343E-2"/>
    <n v="4.973104992839493E-2"/>
    <n v="4.8729805234839517E-2"/>
    <n v="4.7728560541284104E-2"/>
    <n v="4.6727315847728691E-2"/>
    <n v="0.69170721928709156"/>
    <n v="33.533887615197933"/>
    <n v="51.32934124448181"/>
    <s v="C-Hea-HVAC-Vent-All-All-C"/>
    <n v="0"/>
    <n v="0.69170721928709156"/>
    <n v="2.7351884083568379E-3"/>
    <n v="6.849648252466204E-3"/>
    <n v="1.2620433399999719E-2"/>
    <n v="2.027805106692129E-2"/>
    <n v="3.1277806407215988E-2"/>
    <n v="4.6630016186972788E-2"/>
    <n v="6.8791800097051742E-2"/>
    <n v="0.10188286622846446"/>
    <n v="0.14491036258165224"/>
    <n v="0.18886207391632714"/>
    <n v="0.23889429776797394"/>
    <n v="0.29206814697385403"/>
    <n v="0.34415433957454677"/>
    <n v="0.39684815811990987"/>
    <n v="0.44805819311289402"/>
    <n v="0.49879048773484436"/>
    <n v="0.5485215376632393"/>
    <n v="0.5972513428980788"/>
    <n v="0.64497990343936284"/>
    <n v="0.69170721928709156"/>
  </r>
  <r>
    <s v="Lost Opportunity"/>
    <x v="4"/>
    <s v="Under $35"/>
    <s v="Under $20"/>
    <s v="VRF"/>
    <s v="Under $35"/>
    <n v="30.154596616095258"/>
    <s v="HVAC"/>
    <s v="COM-VRF-7P_V6"/>
    <s v="Rural"/>
    <s v="SC-New"/>
    <s v="M_Input"/>
    <s v="No"/>
    <s v="Commercial"/>
    <s v="Assembly"/>
    <s v="VRF-NEW-Assembly"/>
    <n v="1.2663620342304933E-3"/>
    <n v="1.8247442785261805E-3"/>
    <n v="1.7547990634057158E-3"/>
    <n v="2.8319957896427387E-3"/>
    <n v="6.1811916062286089E-3"/>
    <n v="1.0554708374232443E-2"/>
    <n v="1.581083278127661E-2"/>
    <n v="2.2144764362188148E-2"/>
    <n v="3.5088026750765736E-2"/>
    <n v="4.3537661079927917E-2"/>
    <n v="5.0323580268931481E-2"/>
    <n v="5.6270580941334122E-2"/>
    <n v="5.3630158617205027E-2"/>
    <n v="5.6211086498539259E-2"/>
    <n v="5.74720806685882E-2"/>
    <n v="5.2902807608581522E-2"/>
    <n v="4.7746015273135191E-2"/>
    <n v="4.2589222937688881E-2"/>
    <n v="3.7432430602242564E-2"/>
    <n v="3.227563826679624E-2"/>
    <n v="0.62784868780346714"/>
    <n v="18.694194100047362"/>
    <n v="30.154596616095258"/>
    <s v="C-All-HVAC-Vent-All-All-E"/>
    <n v="0"/>
    <n v="0.62784868780346714"/>
    <n v="1.2663620342304933E-3"/>
    <n v="3.0911063127566736E-3"/>
    <n v="4.8459053761623896E-3"/>
    <n v="7.6779011658051283E-3"/>
    <n v="1.3859092772033737E-2"/>
    <n v="2.4413801146266179E-2"/>
    <n v="4.0224633927542788E-2"/>
    <n v="6.236939828973094E-2"/>
    <n v="9.7457425040496676E-2"/>
    <n v="0.14099508612042461"/>
    <n v="0.19131866638935607"/>
    <n v="0.24758924733069021"/>
    <n v="0.30121940594789526"/>
    <n v="0.35743049244643454"/>
    <n v="0.41490257311502277"/>
    <n v="0.46780538072360428"/>
    <n v="0.51555139599673949"/>
    <n v="0.55814061893442835"/>
    <n v="0.5955730495366709"/>
    <n v="0.62784868780346714"/>
  </r>
  <r>
    <s v="Lost Opportunity"/>
    <x v="4"/>
    <s v="Under $30"/>
    <s v="Under $20"/>
    <s v="VRF"/>
    <s v="Under $30"/>
    <n v="27.682392751886894"/>
    <s v="HVAC"/>
    <s v="COM-VRF-7P_V6"/>
    <s v="Rural"/>
    <s v="SC-New"/>
    <s v="M_Input"/>
    <s v="No"/>
    <s v="Commercial"/>
    <s v="Other"/>
    <s v="VRF-NEW-Other"/>
    <n v="1.1541133245975275E-2"/>
    <n v="2.0515009663753719E-2"/>
    <n v="3.1198907810533826E-2"/>
    <n v="4.7930334807035867E-2"/>
    <n v="7.0874180130617803E-2"/>
    <n v="9.0783048484690917E-2"/>
    <n v="0.12950017690752635"/>
    <n v="0.16794330936947019"/>
    <n v="0.2056385238624576"/>
    <n v="0.21898773015836112"/>
    <n v="0.25861368799176976"/>
    <n v="0.25482213917725371"/>
    <n v="0.27997312803972774"/>
    <n v="0.28196394553070192"/>
    <n v="0.2671798435736002"/>
    <n v="0.26613300679546753"/>
    <n v="0.26235487325058626"/>
    <n v="0.25857673970570483"/>
    <n v="0.25479860616082345"/>
    <n v="0.25102047261594207"/>
    <n v="3.6303487972820001"/>
    <n v="17.02991367913824"/>
    <n v="27.682392751886894"/>
    <s v="C-All-HVAC-Vent-All-All-E"/>
    <n v="0"/>
    <n v="3.6303487972820001"/>
    <n v="1.1541133245975275E-2"/>
    <n v="3.2056142909728996E-2"/>
    <n v="6.3255050720262829E-2"/>
    <n v="0.1111853855272987"/>
    <n v="0.18205956565791651"/>
    <n v="0.27284261414260741"/>
    <n v="0.40234279105013376"/>
    <n v="0.57028610041960393"/>
    <n v="0.77592462428206155"/>
    <n v="0.9949123544404227"/>
    <n v="1.2535260424321923"/>
    <n v="1.5083481816094459"/>
    <n v="1.7883213096491737"/>
    <n v="2.0702852551798756"/>
    <n v="2.337465098753476"/>
    <n v="2.6035981055489437"/>
    <n v="2.8659529787995299"/>
    <n v="3.1245297185052348"/>
    <n v="3.3793283246660581"/>
    <n v="3.6303487972820001"/>
  </r>
  <r>
    <s v="Lost Opportunity"/>
    <x v="5"/>
    <s v="Under $5"/>
    <s v="Under $25"/>
    <s v="Washer"/>
    <s v="Under $5"/>
    <n v="-36.110246994090133"/>
    <s v="Water Heating"/>
    <s v="COM-Washer-7P_V1"/>
    <s v="Rural"/>
    <s v="SC-NR"/>
    <s v="Measure InputOutput"/>
    <s v="No"/>
    <s v="Commercial"/>
    <s v="All"/>
    <s v="Washer"/>
    <n v="1.2537004797358246E-2"/>
    <n v="1.6384053666120914E-2"/>
    <n v="2.058573760362821E-2"/>
    <n v="2.4858155700241129E-2"/>
    <n v="2.8854904191325907E-2"/>
    <n v="3.2265100464665242E-2"/>
    <n v="3.4862297633229504E-2"/>
    <n v="3.6594812298458158E-2"/>
    <n v="3.75743498177206E-2"/>
    <n v="3.8020220838710567E-2"/>
    <n v="3.8146929045589459E-2"/>
    <n v="3.811171682910338E-2"/>
    <n v="3.8007530755424915E-2"/>
    <n v="3.7896158183344769E-2"/>
    <n v="3.7781289713683094E-2"/>
    <n v="3.7669721905851515E-2"/>
    <n v="3.7558385276751934E-2"/>
    <n v="3.7447379264782109E-2"/>
    <n v="3.733670288332936E-2"/>
    <n v="3.7226355148740217E-2"/>
    <n v="0.40517543495800828"/>
    <n v="24.484950148858374"/>
    <n v="-36.110246994090133"/>
    <s v="C-All-WH-All-All-All-E"/>
    <s v="C-All-WH-All-All-All-E"/>
    <n v="0.40517543495800828"/>
    <n v="1.2537004797358246E-2"/>
    <n v="2.8921058463479161E-2"/>
    <n v="4.9506796067107367E-2"/>
    <n v="7.4364951767348503E-2"/>
    <n v="0.10321985595867442"/>
    <n v="0.13548495642333966"/>
    <n v="0.17034725405656917"/>
    <n v="0.20694206635502732"/>
    <n v="0.24451641617274791"/>
    <n v="0.28253663701145848"/>
    <n v="0.32068356605704795"/>
    <n v="0.35879528288615131"/>
    <n v="0.39680281364157621"/>
    <n v="0.40517543495800828"/>
    <n v="0.40517543495800828"/>
    <n v="0.40517543495800828"/>
    <n v="0.40517543495800828"/>
    <n v="0.40517543495800828"/>
    <n v="0.40517543495800828"/>
    <n v="0.40517543495800828"/>
  </r>
  <r>
    <s v="Discretionary"/>
    <x v="1"/>
    <s v="Under $5"/>
    <s v="Under $10"/>
    <s v="Municipal Sewage Treatment"/>
    <s v="Under $5"/>
    <n v="-4.0743711913445626"/>
    <s v="Process Loads"/>
    <s v="COM-Wastewater-7P_V6"/>
    <s v="Rural"/>
    <s v="SC-Retro"/>
    <s v="Measure InputOutput"/>
    <s v="No"/>
    <s v="Commercial"/>
    <s v="Commercial"/>
    <s v="Optimize Municipal Sewage ; &gt;10 MGD Design Capacity"/>
    <n v="2.4861691966496156E-2"/>
    <n v="3.02632620215257E-2"/>
    <n v="3.6725943971913963E-2"/>
    <n v="4.2291530104079343E-2"/>
    <n v="4.7851409780028421E-2"/>
    <n v="5.5508716995039141E-2"/>
    <n v="6.0408934890841877E-2"/>
    <n v="6.1209647528343618E-2"/>
    <n v="5.720698701949737E-2"/>
    <n v="4.8778485342703848E-2"/>
    <n v="3.7446238515191535E-2"/>
    <n v="2.5490106933993412E-2"/>
    <n v="1.512635976097043E-2"/>
    <n v="7.6826672700485085E-3"/>
    <n v="3.2696319479061241E-3"/>
    <n v="1.1395674866245683E-3"/>
    <n v="3.1714920791651801E-4"/>
    <n v="6.8575227402808769E-5"/>
    <n v="1.1182342966022224E-5"/>
    <n v="1.3316033777772226E-6"/>
    <n v="0.49567613005394112"/>
    <n v="6.3600312148080294"/>
    <n v="-4.0743711913445626"/>
    <s v="C-WWW-Proc-All-All-All-U"/>
    <n v="0"/>
    <n v="0.49567613005394112"/>
    <n v="2.4861691966496156E-2"/>
    <n v="5.5124953988021856E-2"/>
    <n v="9.1850897959935812E-2"/>
    <n v="0.13414242806401516"/>
    <n v="0.18199383784404358"/>
    <n v="0.23750255483908272"/>
    <n v="0.29791148972992459"/>
    <n v="0.35912113725826822"/>
    <n v="0.41632812427776561"/>
    <n v="0.46510660962046946"/>
    <n v="0.49567613005394112"/>
    <n v="0.49567613005394112"/>
    <n v="0.49567613005394112"/>
    <n v="0.49567613005394112"/>
    <n v="0.49567613005394112"/>
    <n v="0.49567613005394112"/>
    <n v="0.49567613005394112"/>
    <n v="0.49567613005394112"/>
    <n v="0.49567613005394112"/>
    <n v="0.49567613005394112"/>
  </r>
  <r>
    <s v="Discretionary"/>
    <x v="1"/>
    <s v="Under $15"/>
    <s v="Under $20"/>
    <s v="Municipal Sewage Treatment"/>
    <s v="Under $15"/>
    <n v="14.350448841726321"/>
    <s v="Process Loads"/>
    <s v="COM-Wastewater-7P_V6"/>
    <s v="Rural"/>
    <s v="SC-Retro"/>
    <s v="Measure InputOutput"/>
    <s v="No"/>
    <s v="Commercial"/>
    <s v="Commercial"/>
    <s v="Optimize Municipal Sewage ; &lt;1 MGD Design Capacity"/>
    <n v="0.18132775120210817"/>
    <n v="0.22072388531715861"/>
    <n v="0.26785919639645162"/>
    <n v="0.30845157517852284"/>
    <n v="0.34900233415151455"/>
    <n v="0.40485059658806566"/>
    <n v="0.44059013887841542"/>
    <n v="0.44643010432054864"/>
    <n v="0.4172368607604296"/>
    <n v="0.35576392251005839"/>
    <n v="0.27311263570024813"/>
    <n v="0.18591107051245845"/>
    <n v="0.11032349701006219"/>
    <n v="5.6033224978785191E-2"/>
    <n v="2.3846929210262505E-2"/>
    <n v="8.3113896661230844E-3"/>
    <n v="2.3131150021700169E-3"/>
    <n v="5.0015066512293154E-4"/>
    <n v="8.1557969020452304E-5"/>
    <n v="9.7119957205995554E-6"/>
    <n v="3.6151939340398767"/>
    <n v="18.763566248369361"/>
    <n v="14.350448841726321"/>
    <s v="C-WWW-Proc-All-All-All-U"/>
    <n v="0"/>
    <n v="3.6151939340398767"/>
    <n v="0.18132775120210817"/>
    <n v="0.40205163651926679"/>
    <n v="0.6699108329157184"/>
    <n v="0.97836240809424124"/>
    <n v="1.3273647422457557"/>
    <n v="1.7322153388338215"/>
    <n v="2.1728054777122368"/>
    <n v="2.6192355820327853"/>
    <n v="3.0364724427932148"/>
    <n v="3.3922363653032734"/>
    <n v="3.6151939340398767"/>
    <n v="3.6151939340398767"/>
    <n v="3.6151939340398767"/>
    <n v="3.6151939340398767"/>
    <n v="3.6151939340398767"/>
    <n v="3.6151939340398767"/>
    <n v="3.6151939340398767"/>
    <n v="3.6151939340398767"/>
    <n v="3.6151939340398767"/>
    <n v="3.6151939340398767"/>
  </r>
  <r>
    <s v="Discretionary"/>
    <x v="1"/>
    <s v="Under $20"/>
    <s v="Under $25"/>
    <s v="Municipal Sewage Treatment"/>
    <s v="Under $20"/>
    <n v="19.107050404706452"/>
    <s v="Process Loads"/>
    <s v="COM-Wastewater-7P_V6"/>
    <s v="Rural"/>
    <s v="SC-Retro"/>
    <s v="Measure InputOutput"/>
    <s v="No"/>
    <s v="Commercial"/>
    <s v="Commercial"/>
    <s v="Optimize Municipal Sewage ; 1 to 10 MGD Design Capacity"/>
    <n v="1.3845720287774128E-2"/>
    <n v="1.6853907670899202E-2"/>
    <n v="2.0453038683965696E-2"/>
    <n v="2.3552568230358704E-2"/>
    <n v="2.6648919795272744E-2"/>
    <n v="3.0913349344133211E-2"/>
    <n v="3.3642328788728582E-2"/>
    <n v="3.4088253516002781E-2"/>
    <n v="3.1859132590239203E-2"/>
    <n v="2.7165217275900072E-2"/>
    <n v="2.0854177785217167E-2"/>
    <n v="1.4195690751423302E-2"/>
    <n v="8.424018224699889E-3"/>
    <n v="4.2785528124343625E-3"/>
    <n v="1.820890125084209E-3"/>
    <n v="6.3463631880357593E-4"/>
    <n v="1.7662350688838052E-4"/>
    <n v="3.8190217245443814E-5"/>
    <n v="6.2275565588275025E-6"/>
    <n v="7.4158299152787045E-7"/>
    <n v="0.27604690216988653"/>
    <n v="21.965696528134345"/>
    <n v="19.107050404706452"/>
    <s v="C-WWW-Proc-All-All-All-U"/>
    <n v="0"/>
    <n v="0.27604690216988653"/>
    <n v="1.3845720287774128E-2"/>
    <n v="3.0699627958673328E-2"/>
    <n v="5.1152666642639025E-2"/>
    <n v="7.4705234872997725E-2"/>
    <n v="0.10135415466827047"/>
    <n v="0.13226750401240367"/>
    <n v="0.16590983280113225"/>
    <n v="0.19999808631713503"/>
    <n v="0.23185721890737424"/>
    <n v="0.25902243618327431"/>
    <n v="0.27604690216988653"/>
    <n v="0.27604690216988653"/>
    <n v="0.27604690216988653"/>
    <n v="0.27604690216988653"/>
    <n v="0.27604690216988653"/>
    <n v="0.27604690216988653"/>
    <n v="0.27604690216988653"/>
    <n v="0.27604690216988653"/>
    <n v="0.27604690216988653"/>
    <n v="0.27604690216988653"/>
  </r>
  <r>
    <s v="Lost Opportunity"/>
    <x v="1"/>
    <s v="Under $20"/>
    <s v="Under $15"/>
    <s v="Water Cooler Controls"/>
    <s v="Under $20"/>
    <n v="18.625320043388701"/>
    <s v="Refrigeration"/>
    <s v="Com-WaterCooler-7P_V6"/>
    <s v="Rural"/>
    <s v="SC-NR"/>
    <s v="M_Input"/>
    <s v="No"/>
    <s v="Commercial"/>
    <s v="Commercial"/>
    <s v="Market Average to ES 2.0 Upgrade"/>
    <n v="1.2686792212386262E-2"/>
    <n v="1.7805048426673416E-2"/>
    <n v="2.4016815981249912E-2"/>
    <n v="3.1125590902656878E-2"/>
    <n v="3.8777281993072246E-2"/>
    <n v="4.6525422080854389E-2"/>
    <n v="5.3950186610241556E-2"/>
    <n v="6.078732447858768E-2"/>
    <n v="6.7002143504167236E-2"/>
    <n v="7.2765942426081046E-2"/>
    <n v="7.3226574378193923E-2"/>
    <n v="7.3388403873610161E-2"/>
    <n v="7.3433802601318862E-2"/>
    <n v="7.3443697462599142E-2"/>
    <n v="7.3445323901100271E-2"/>
    <n v="7.3445519129094819E-2"/>
    <n v="7.3445519129094819E-2"/>
    <n v="7.3445519129094819E-2"/>
    <n v="7.3445519129094819E-2"/>
    <n v="7.3445519129094819E-2"/>
    <n v="0.37062557672508967"/>
    <n v="12.180828180353549"/>
    <n v="18.625320043388701"/>
    <s v="I-All-SecTotal-All-All-All-E"/>
    <n v="0"/>
    <n v="0.37062557672508967"/>
    <n v="1.2686792212386262E-2"/>
    <n v="3.0491840639059679E-2"/>
    <n v="5.4508656620309591E-2"/>
    <n v="8.5634247522966472E-2"/>
    <n v="0.12441152951603872"/>
    <n v="0.17093695159689309"/>
    <n v="0.22488713820713466"/>
    <n v="0.28567446268572233"/>
    <n v="0.35267660618988955"/>
    <n v="0.37062557672508967"/>
    <n v="0.37062557672508967"/>
    <n v="0.37062557672508967"/>
    <n v="0.37062557672508967"/>
    <n v="0.37062557672508967"/>
    <n v="0.37062557672508967"/>
    <n v="0.37062557672508967"/>
    <n v="0.37062557672508967"/>
    <n v="0.37062557672508967"/>
    <n v="0.37062557672508967"/>
    <n v="0.37062557672508967"/>
  </r>
  <r>
    <s v="Lost Opportunity"/>
    <x v="1"/>
    <s v="Under $10"/>
    <s v="Under $5"/>
    <s v="Water Cooler Controls"/>
    <s v="Under $10"/>
    <n v="6.3068998432089867"/>
    <s v="Refrigeration"/>
    <s v="Com-WaterCooler-7P_V6"/>
    <s v="Rural"/>
    <s v="SC-NR"/>
    <s v="M_Input"/>
    <s v="No"/>
    <s v="Commercial"/>
    <s v="Commercial"/>
    <s v="Timer on ES 2.0 Hot &amp; Cold Water Cooler"/>
    <n v="3.4676807058457937E-2"/>
    <n v="4.8666535923514026E-2"/>
    <n v="6.5645159154352206E-2"/>
    <n v="8.5075572472776639E-2"/>
    <n v="0.1059899384662706"/>
    <n v="0.12716792848833533"/>
    <n v="0.1474620361500556"/>
    <n v="0.16614998395621897"/>
    <n v="0.18313694777224579"/>
    <n v="0.1988911384134244"/>
    <n v="0.20015018365204537"/>
    <n v="0.20059251218513496"/>
    <n v="0.20071660052008197"/>
    <n v="0.20074364614278492"/>
    <n v="0.20074809168687133"/>
    <n v="0.2007486253035167"/>
    <n v="0.2007486253035167"/>
    <n v="0.2007486253035167"/>
    <n v="0.2007486253035167"/>
    <n v="0.2007486253035167"/>
    <n v="1.0130308276412037"/>
    <n v="3.5748509040151459"/>
    <n v="6.3068998432089867"/>
    <s v="C-All-Plug-TimerOff6PM6AM-All-All-S"/>
    <n v="0"/>
    <n v="1.0130308276412037"/>
    <n v="3.4676807058457937E-2"/>
    <n v="8.3343342981971963E-2"/>
    <n v="0.14898850213632417"/>
    <n v="0.23406407460910081"/>
    <n v="0.34005401307537142"/>
    <n v="0.46722194156370678"/>
    <n v="0.61468397771376238"/>
    <n v="0.78083396166998131"/>
    <n v="0.96397090944222708"/>
    <n v="1.0130308276412037"/>
    <n v="1.0130308276412037"/>
    <n v="1.0130308276412037"/>
    <n v="1.0130308276412037"/>
    <n v="1.0130308276412037"/>
    <n v="1.0130308276412037"/>
    <n v="1.0130308276412037"/>
    <n v="1.0130308276412037"/>
    <n v="1.0130308276412037"/>
    <n v="1.0130308276412037"/>
    <n v="1.0130308276412037"/>
  </r>
  <r>
    <s v="Lost Opportunity"/>
    <x v="1"/>
    <s v="Under $40"/>
    <s v="Under $30"/>
    <s v="Water Cooler Controls"/>
    <s v="Under $40"/>
    <n v="39.746612482812559"/>
    <s v="Refrigeration"/>
    <s v="Com-WaterCooler-7P_V6"/>
    <s v="Rural"/>
    <s v="SC-NR"/>
    <s v="M_Input"/>
    <s v="No"/>
    <s v="Commercial"/>
    <s v="Commercial"/>
    <s v="Timer on ES 2.0 Cold Only Water Cooler"/>
    <n v="1.7338403529228964E-3"/>
    <n v="2.4333267961757009E-3"/>
    <n v="3.2822579577176086E-3"/>
    <n v="4.2537786236388321E-3"/>
    <n v="5.2994969233135297E-3"/>
    <n v="6.3583964244167653E-3"/>
    <n v="7.3731018075027807E-3"/>
    <n v="8.3074991978109476E-3"/>
    <n v="9.1568473886122874E-3"/>
    <n v="9.9445569206712183E-3"/>
    <n v="1.0007509182602266E-2"/>
    <n v="1.0029625609256744E-2"/>
    <n v="1.0035830026004097E-2"/>
    <n v="1.0037182307139243E-2"/>
    <n v="1.0037404584343565E-2"/>
    <n v="1.0037431265175832E-2"/>
    <n v="1.0037431265175832E-2"/>
    <n v="1.0037431265175832E-2"/>
    <n v="1.0037431265175832E-2"/>
    <n v="1.0037431265175832E-2"/>
    <n v="5.065154138206017E-2"/>
    <n v="26.086367786843358"/>
    <n v="39.746612482812559"/>
    <s v="C-All-Plug-TimerOff6PM6AM-All-All-S"/>
    <n v="0"/>
    <n v="5.065154138206017E-2"/>
    <n v="1.7338403529228964E-3"/>
    <n v="4.1671671490985975E-3"/>
    <n v="7.449425106816206E-3"/>
    <n v="1.1703203730455039E-2"/>
    <n v="1.700270065376857E-2"/>
    <n v="2.3361097078185334E-2"/>
    <n v="3.0734198885688114E-2"/>
    <n v="3.9041698083499062E-2"/>
    <n v="4.8198545472111345E-2"/>
    <n v="5.065154138206017E-2"/>
    <n v="5.065154138206017E-2"/>
    <n v="5.065154138206017E-2"/>
    <n v="5.065154138206017E-2"/>
    <n v="5.065154138206017E-2"/>
    <n v="5.065154138206017E-2"/>
    <n v="5.065154138206017E-2"/>
    <n v="5.065154138206017E-2"/>
    <n v="5.065154138206017E-2"/>
    <n v="5.065154138206017E-2"/>
    <n v="5.065154138206017E-2"/>
  </r>
  <r>
    <s v="Discretionary"/>
    <x v="1"/>
    <s v="Under $15"/>
    <s v="Under $10"/>
    <s v="Municipal Water Supply"/>
    <s v="Under $15"/>
    <n v="13.147126421735257"/>
    <s v="Process Loads"/>
    <s v="COM-WaterSupply-7P_V6"/>
    <s v="Rural"/>
    <s v="SC-Retro"/>
    <s v="Measure InputOutput"/>
    <s v="No"/>
    <s v="Commercial"/>
    <s v="Commercial"/>
    <s v="Municipal Water Supply-Retro"/>
    <n v="7.0085752071185892E-2"/>
    <n v="8.5312917631040458E-2"/>
    <n v="0.10353138504268036"/>
    <n v="0.11922091616210026"/>
    <n v="0.13489436063399349"/>
    <n v="0.1564805075353132"/>
    <n v="0.17029434840353871"/>
    <n v="0.17255157801879731"/>
    <n v="0.16126797461697859"/>
    <n v="0.13750781060049161"/>
    <n v="0.10556191397234492"/>
    <n v="7.185727010258891E-2"/>
    <n v="4.26415990261481E-2"/>
    <n v="2.1657637551766334E-2"/>
    <n v="9.2171769473207259E-3"/>
    <n v="3.2124701908294918E-3"/>
    <n v="8.9405181214393E-4"/>
    <n v="1.9331533800898408E-4"/>
    <n v="3.1523313769141504E-5"/>
    <n v="3.7538243301306946E-6"/>
    <n v="1.3973238187240486"/>
    <n v="8.070358398542858"/>
    <n v="13.147126421735257"/>
    <s v="C-WWW-Proc-All-All-All-U"/>
    <n v="0"/>
    <n v="1.3973238187240486"/>
    <n v="7.0085752071185892E-2"/>
    <n v="0.15539866970222635"/>
    <n v="0.25893005474490671"/>
    <n v="0.378150970907007"/>
    <n v="0.51304533154100052"/>
    <n v="0.66952583907631369"/>
    <n v="0.83982018747985243"/>
    <n v="1.0123717654986497"/>
    <n v="1.1736397401156282"/>
    <n v="1.3111475507161199"/>
    <n v="1.3973238187240486"/>
    <n v="1.3973238187240486"/>
    <n v="1.3973238187240486"/>
    <n v="1.3973238187240486"/>
    <n v="1.3973238187240486"/>
    <n v="1.3973238187240486"/>
    <n v="1.3973238187240486"/>
    <n v="1.3973238187240486"/>
    <n v="1.3973238187240486"/>
    <n v="1.3973238187240486"/>
  </r>
  <r>
    <s v="Discretionary"/>
    <x v="4"/>
    <s v="Under $5"/>
    <s v="Under $5"/>
    <s v="WEPT"/>
    <s v="Under $5"/>
    <n v="0"/>
    <s v="HVAC"/>
    <s v="COM-WEPT-7P_V2"/>
    <s v="Rural"/>
    <s v="SC-Retro"/>
    <s v="M_Input_Retro"/>
    <s v="No"/>
    <s v="Commercial"/>
    <s v="Large Off"/>
    <s v="WEPT-Retro-Large Off"/>
    <n v="0"/>
    <n v="0"/>
    <n v="0"/>
    <n v="0"/>
    <n v="0"/>
    <n v="0"/>
    <n v="0"/>
    <n v="0"/>
    <n v="0"/>
    <n v="0"/>
    <n v="0"/>
    <n v="0"/>
    <n v="0"/>
    <n v="0"/>
    <n v="0"/>
    <n v="0"/>
    <n v="0"/>
    <n v="0"/>
    <n v="0"/>
    <n v="0"/>
    <n v="0"/>
    <n v="0"/>
    <n v="0"/>
    <s v="C-LOff-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Medium Off"/>
    <s v="WEPT-Retro-Medium Off"/>
    <n v="0"/>
    <n v="0"/>
    <n v="0"/>
    <n v="0"/>
    <n v="0"/>
    <n v="0"/>
    <n v="0"/>
    <n v="0"/>
    <n v="0"/>
    <n v="0"/>
    <n v="0"/>
    <n v="0"/>
    <n v="0"/>
    <n v="0"/>
    <n v="0"/>
    <n v="0"/>
    <n v="0"/>
    <n v="0"/>
    <n v="0"/>
    <n v="0"/>
    <n v="0"/>
    <n v="0"/>
    <n v="0"/>
    <s v="C-LOff-HVAC-ER-All-All-C"/>
    <n v="0"/>
    <n v="0"/>
    <n v="0"/>
    <n v="0"/>
    <n v="0"/>
    <n v="0"/>
    <n v="0"/>
    <n v="0"/>
    <n v="0"/>
    <n v="0"/>
    <n v="0"/>
    <n v="0"/>
    <n v="0"/>
    <n v="0"/>
    <n v="0"/>
    <n v="0"/>
    <n v="0"/>
    <n v="0"/>
    <n v="0"/>
    <n v="0"/>
    <n v="0"/>
    <n v="0"/>
  </r>
  <r>
    <s v="Discretionary"/>
    <x v="4"/>
    <s v="Under $20"/>
    <s v="Under $15"/>
    <s v="WEPT"/>
    <s v="Under $20"/>
    <n v="15.525716777123929"/>
    <s v="HVAC"/>
    <s v="COM-WEPT-7P_V2"/>
    <s v="Rural"/>
    <s v="SC-Retro"/>
    <s v="M_Input_Retro"/>
    <s v="No"/>
    <s v="Commercial"/>
    <s v="Small Off"/>
    <s v="WEPT-Retro-Small Off"/>
    <n v="1.3555975950771789E-2"/>
    <n v="1.659464280576434E-2"/>
    <n v="2.0246065538302115E-2"/>
    <n v="2.3431984556780514E-2"/>
    <n v="2.6646964211106482E-2"/>
    <n v="3.1060043691984722E-2"/>
    <n v="3.3971130226471288E-2"/>
    <n v="3.4599797415869993E-2"/>
    <n v="3.2508338241446222E-2"/>
    <n v="2.7859839259417388E-2"/>
    <n v="2.1494442509048778E-2"/>
    <n v="1.4706912694092871E-2"/>
    <n v="8.774326535603276E-3"/>
    <n v="4.4791587586524052E-3"/>
    <n v="1.9159465973316251E-3"/>
    <n v="6.7109218033927463E-4"/>
    <n v="1.8769789688461615E-4"/>
    <n v="4.0786149294768231E-5"/>
    <n v="6.6838074651309409E-6"/>
    <n v="7.9984836931747956E-7"/>
    <n v="0.2977356102798745"/>
    <n v="10.037795341148644"/>
    <n v="15.525716777123929"/>
    <s v="C-SOff-HVAC-ER-All-All-C"/>
    <n v="0"/>
    <n v="0.2977356102798745"/>
    <n v="1.3555975950771789E-2"/>
    <n v="3.0150618756536129E-2"/>
    <n v="5.0396684294838248E-2"/>
    <n v="7.3828668851618762E-2"/>
    <n v="0.10047563306272525"/>
    <n v="0.13153567675470998"/>
    <n v="0.16550680698118125"/>
    <n v="0.20010660439705125"/>
    <n v="0.23261494263849747"/>
    <n v="0.26047478189791484"/>
    <n v="0.28196922440696359"/>
    <n v="0.29667613710105645"/>
    <n v="0.2977356102798745"/>
    <n v="0.2977356102798745"/>
    <n v="0.2977356102798745"/>
    <n v="0.2977356102798745"/>
    <n v="0.2977356102798745"/>
    <n v="0.2977356102798745"/>
    <n v="0.2977356102798745"/>
    <n v="0.2977356102798745"/>
  </r>
  <r>
    <s v="Discretionary"/>
    <x v="4"/>
    <s v="Under $5"/>
    <s v="Under $5"/>
    <s v="WEPT"/>
    <s v="Under $5"/>
    <n v="0"/>
    <s v="HVAC"/>
    <s v="COM-WEPT-7P_V2"/>
    <s v="Rural"/>
    <s v="SC-Retro"/>
    <s v="M_Input_Retro"/>
    <s v="No"/>
    <s v="Commercial"/>
    <s v="XLarge Ret"/>
    <s v="WEPT-Retro-XLarge Ret"/>
    <n v="0"/>
    <n v="0"/>
    <n v="0"/>
    <n v="0"/>
    <n v="0"/>
    <n v="0"/>
    <n v="0"/>
    <n v="0"/>
    <n v="0"/>
    <n v="0"/>
    <n v="0"/>
    <n v="0"/>
    <n v="0"/>
    <n v="0"/>
    <n v="0"/>
    <n v="0"/>
    <n v="0"/>
    <n v="0"/>
    <n v="0"/>
    <n v="0"/>
    <n v="0"/>
    <n v="0"/>
    <n v="0"/>
    <s v="C-Ret-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Large Ret"/>
    <s v="WEPT-Retro-Large Ret"/>
    <n v="0"/>
    <n v="0"/>
    <n v="0"/>
    <n v="0"/>
    <n v="0"/>
    <n v="0"/>
    <n v="0"/>
    <n v="0"/>
    <n v="0"/>
    <n v="0"/>
    <n v="0"/>
    <n v="0"/>
    <n v="0"/>
    <n v="0"/>
    <n v="0"/>
    <n v="0"/>
    <n v="0"/>
    <n v="0"/>
    <n v="0"/>
    <n v="0"/>
    <n v="0"/>
    <n v="0"/>
    <n v="0"/>
    <s v="C-Ret-HVAC-ER-All-All-C"/>
    <n v="0"/>
    <n v="0"/>
    <n v="0"/>
    <n v="0"/>
    <n v="0"/>
    <n v="0"/>
    <n v="0"/>
    <n v="0"/>
    <n v="0"/>
    <n v="0"/>
    <n v="0"/>
    <n v="0"/>
    <n v="0"/>
    <n v="0"/>
    <n v="0"/>
    <n v="0"/>
    <n v="0"/>
    <n v="0"/>
    <n v="0"/>
    <n v="0"/>
    <n v="0"/>
    <n v="0"/>
  </r>
  <r>
    <s v="Discretionary"/>
    <x v="4"/>
    <s v="Under $20"/>
    <s v="Under $15"/>
    <s v="WEPT"/>
    <s v="Under $20"/>
    <n v="16.525203962263717"/>
    <s v="HVAC"/>
    <s v="COM-WEPT-7P_V2"/>
    <s v="Rural"/>
    <s v="SC-Retro"/>
    <s v="M_Input_Retro"/>
    <s v="No"/>
    <s v="Commercial"/>
    <s v="Medium Ret"/>
    <s v="WEPT-Retro-Medium Ret"/>
    <n v="0"/>
    <n v="0"/>
    <n v="0"/>
    <n v="0"/>
    <n v="0"/>
    <n v="0"/>
    <n v="0"/>
    <n v="0"/>
    <n v="0"/>
    <n v="0"/>
    <n v="0"/>
    <n v="0"/>
    <n v="0"/>
    <n v="0"/>
    <n v="0"/>
    <n v="0"/>
    <n v="0"/>
    <n v="0"/>
    <n v="0"/>
    <n v="0"/>
    <n v="0"/>
    <n v="11.029520826721765"/>
    <n v="16.525203962263717"/>
    <s v="C-Ret-HVAC-ER-All-All-C"/>
    <n v="0"/>
    <n v="0"/>
    <n v="0"/>
    <n v="0"/>
    <n v="0"/>
    <n v="0"/>
    <n v="0"/>
    <n v="0"/>
    <n v="0"/>
    <n v="0"/>
    <n v="0"/>
    <n v="0"/>
    <n v="0"/>
    <n v="0"/>
    <n v="0"/>
    <n v="0"/>
    <n v="0"/>
    <n v="0"/>
    <n v="0"/>
    <n v="0"/>
    <n v="0"/>
    <n v="0"/>
  </r>
  <r>
    <s v="Discretionary"/>
    <x v="4"/>
    <s v="Under $20"/>
    <s v="Under $15"/>
    <s v="WEPT"/>
    <s v="Under $20"/>
    <n v="16.525203962263717"/>
    <s v="HVAC"/>
    <s v="COM-WEPT-7P_V2"/>
    <s v="Rural"/>
    <s v="SC-Retro"/>
    <s v="M_Input_Retro"/>
    <s v="No"/>
    <s v="Commercial"/>
    <s v="Small Ret"/>
    <s v="WEPT-Retro-Small Ret"/>
    <n v="6.772226286662208E-3"/>
    <n v="8.2769638491863792E-3"/>
    <n v="1.0081990085478896E-2"/>
    <n v="1.164976535869104E-2"/>
    <n v="1.3226907685475204E-2"/>
    <n v="1.5392711309719856E-2"/>
    <n v="1.6808367548594823E-2"/>
    <n v="1.7091948442857868E-2"/>
    <n v="1.6033017480392684E-2"/>
    <n v="1.3718340579843655E-2"/>
    <n v="1.0566998309408803E-2"/>
    <n v="7.2185412872481647E-3"/>
    <n v="4.2997598614038877E-3"/>
    <n v="2.1914387789393583E-3"/>
    <n v="9.3587697955373325E-4"/>
    <n v="3.2728041809569885E-4"/>
    <n v="9.1389096714237478E-5"/>
    <n v="1.9826196815804658E-5"/>
    <n v="3.2436717689965449E-6"/>
    <n v="3.8752646055826189E-7"/>
    <n v="0.14425287549485086"/>
    <n v="11.029520826721765"/>
    <n v="16.525203962263717"/>
    <s v="C-Ret-HVAC-ER-All-All-C"/>
    <n v="0"/>
    <n v="0.14425287549485086"/>
    <n v="6.772226286662208E-3"/>
    <n v="1.5049190135848586E-2"/>
    <n v="2.513118022132748E-2"/>
    <n v="3.6780945580018522E-2"/>
    <n v="5.0007853265493729E-2"/>
    <n v="6.5400564575213579E-2"/>
    <n v="8.2208932123808406E-2"/>
    <n v="9.9300880566666277E-2"/>
    <n v="0.11533389804705896"/>
    <n v="0.12905223862690263"/>
    <n v="0.13961923693631142"/>
    <n v="0.14425287549485086"/>
    <n v="0.14425287549485086"/>
    <n v="0.14425287549485086"/>
    <n v="0.14425287549485086"/>
    <n v="0.14425287549485086"/>
    <n v="0.14425287549485086"/>
    <n v="0.14425287549485086"/>
    <n v="0.14425287549485086"/>
    <n v="0.14425287549485086"/>
  </r>
  <r>
    <s v="Discretionary"/>
    <x v="4"/>
    <s v="Under $20"/>
    <s v="Under $15"/>
    <s v="WEPT"/>
    <s v="Under $20"/>
    <n v="17.032364563953546"/>
    <s v="HVAC"/>
    <s v="COM-WEPT-7P_V2"/>
    <s v="Rural"/>
    <s v="SC-Retro"/>
    <s v="M_Input_Retro"/>
    <s v="No"/>
    <s v="Commercial"/>
    <s v="School K-12"/>
    <s v="WEPT-Retro-School K-12"/>
    <n v="1.6832792269571902E-2"/>
    <n v="2.0583245646148603E-2"/>
    <n v="2.5084598876556792E-2"/>
    <n v="2.8999877864367633E-2"/>
    <n v="3.294241310855997E-2"/>
    <n v="3.8355734769946873E-2"/>
    <n v="4.1904321657898307E-2"/>
    <n v="4.2632710846208788E-2"/>
    <n v="4.0011491106805332E-2"/>
    <n v="3.4252253307725786E-2"/>
    <n v="2.6397165805663418E-2"/>
    <n v="1.8041523283720221E-2"/>
    <n v="1.0751920771733514E-2"/>
    <n v="5.4826344769570391E-3"/>
    <n v="2.3425928368737419E-3"/>
    <n v="8.1962682461887758E-4"/>
    <n v="2.2898684693553392E-4"/>
    <n v="4.9702417708546157E-5"/>
    <n v="8.1357747783561239E-6"/>
    <n v="9.7249927135226301E-7"/>
    <n v="0.36200319355514093"/>
    <n v="11.545305532153945"/>
    <n v="17.032364563953546"/>
    <s v="C-Sch-HVAC-ER-All-All-C"/>
    <n v="0"/>
    <n v="0.36200319355514093"/>
    <n v="1.6832792269571902E-2"/>
    <n v="3.7416037915720506E-2"/>
    <n v="6.2500636792277298E-2"/>
    <n v="9.1500514656644938E-2"/>
    <n v="0.12444292776520491"/>
    <n v="0.16279866253515179"/>
    <n v="0.20470298419305011"/>
    <n v="0.2473356950392589"/>
    <n v="0.28734718614606425"/>
    <n v="0.32159943945379005"/>
    <n v="0.34799660525945347"/>
    <n v="0.36200319355514093"/>
    <n v="0.36200319355514093"/>
    <n v="0.36200319355514093"/>
    <n v="0.36200319355514093"/>
    <n v="0.36200319355514093"/>
    <n v="0.36200319355514093"/>
    <n v="0.36200319355514093"/>
    <n v="0.36200319355514093"/>
    <n v="0.36200319355514093"/>
  </r>
  <r>
    <s v="Discretionary"/>
    <x v="4"/>
    <s v="Under $5"/>
    <s v="Under $5"/>
    <s v="WEPT"/>
    <s v="Under $5"/>
    <n v="0"/>
    <s v="HVAC"/>
    <s v="COM-WEPT-7P_V2"/>
    <s v="Rural"/>
    <s v="SC-Retro"/>
    <s v="M_Input_Retro"/>
    <s v="No"/>
    <s v="Commercial"/>
    <s v="University"/>
    <s v="WEPT-Retro-University"/>
    <n v="0"/>
    <n v="0"/>
    <n v="0"/>
    <n v="0"/>
    <n v="0"/>
    <n v="0"/>
    <n v="0"/>
    <n v="0"/>
    <n v="0"/>
    <n v="0"/>
    <n v="0"/>
    <n v="0"/>
    <n v="0"/>
    <n v="0"/>
    <n v="0"/>
    <n v="0"/>
    <n v="0"/>
    <n v="0"/>
    <n v="0"/>
    <n v="0"/>
    <n v="0"/>
    <n v="0"/>
    <n v="0"/>
    <s v="C-Unv-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Warehouse"/>
    <s v="WEPT-Retro-Warehouse"/>
    <n v="0"/>
    <n v="0"/>
    <n v="0"/>
    <n v="0"/>
    <n v="0"/>
    <n v="0"/>
    <n v="0"/>
    <n v="0"/>
    <n v="0"/>
    <n v="0"/>
    <n v="0"/>
    <n v="0"/>
    <n v="0"/>
    <n v="0"/>
    <n v="0"/>
    <n v="0"/>
    <n v="0"/>
    <n v="0"/>
    <n v="0"/>
    <n v="0"/>
    <n v="0"/>
    <n v="0"/>
    <n v="0"/>
    <s v="C-War-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Supermarket"/>
    <s v="WEPT-Retro-Supermarket"/>
    <n v="0"/>
    <n v="0"/>
    <n v="0"/>
    <n v="0"/>
    <n v="0"/>
    <n v="0"/>
    <n v="0"/>
    <n v="0"/>
    <n v="0"/>
    <n v="0"/>
    <n v="0"/>
    <n v="0"/>
    <n v="0"/>
    <n v="0"/>
    <n v="0"/>
    <n v="0"/>
    <n v="0"/>
    <n v="0"/>
    <n v="0"/>
    <n v="0"/>
    <n v="0"/>
    <n v="0"/>
    <n v="0"/>
    <s v="C-Gro-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MiniMart"/>
    <s v="WEPT-Retro-MiniMart"/>
    <n v="0"/>
    <n v="0"/>
    <n v="0"/>
    <n v="0"/>
    <n v="0"/>
    <n v="0"/>
    <n v="0"/>
    <n v="0"/>
    <n v="0"/>
    <n v="0"/>
    <n v="0"/>
    <n v="0"/>
    <n v="0"/>
    <n v="0"/>
    <n v="0"/>
    <n v="0"/>
    <n v="0"/>
    <n v="0"/>
    <n v="0"/>
    <n v="0"/>
    <n v="0"/>
    <n v="0"/>
    <n v="0"/>
    <s v="C-Gro-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Restaurant"/>
    <s v="WEPT-Retro-Restaurant"/>
    <n v="0"/>
    <n v="0"/>
    <n v="0"/>
    <n v="0"/>
    <n v="0"/>
    <n v="0"/>
    <n v="0"/>
    <n v="0"/>
    <n v="0"/>
    <n v="0"/>
    <n v="0"/>
    <n v="0"/>
    <n v="0"/>
    <n v="0"/>
    <n v="0"/>
    <n v="0"/>
    <n v="0"/>
    <n v="0"/>
    <n v="0"/>
    <n v="0"/>
    <n v="0"/>
    <n v="0"/>
    <n v="0"/>
    <s v="C-Res-HVAC-ER-All-All-C"/>
    <n v="0"/>
    <n v="0"/>
    <n v="0"/>
    <n v="0"/>
    <n v="0"/>
    <n v="0"/>
    <n v="0"/>
    <n v="0"/>
    <n v="0"/>
    <n v="0"/>
    <n v="0"/>
    <n v="0"/>
    <n v="0"/>
    <n v="0"/>
    <n v="0"/>
    <n v="0"/>
    <n v="0"/>
    <n v="0"/>
    <n v="0"/>
    <n v="0"/>
    <n v="0"/>
    <n v="0"/>
  </r>
  <r>
    <s v="Discretionary"/>
    <x v="4"/>
    <s v="Under $20"/>
    <s v="Under $15"/>
    <s v="WEPT"/>
    <s v="Under $20"/>
    <n v="18.055950941223276"/>
    <s v="HVAC"/>
    <s v="COM-WEPT-7P_V2"/>
    <s v="Rural"/>
    <s v="SC-Retro"/>
    <s v="M_Input_Retro"/>
    <s v="No"/>
    <s v="Commercial"/>
    <s v="Lodging"/>
    <s v="WEPT-Retro-Lodging"/>
    <n v="3.6294003124984648E-4"/>
    <n v="4.4456295808327788E-4"/>
    <n v="5.4270932680271201E-4"/>
    <n v="6.2848801676390338E-4"/>
    <n v="7.1514968199418703E-4"/>
    <n v="8.3408931104277822E-4"/>
    <n v="9.1281290578522356E-4"/>
    <n v="9.3026485470958391E-4"/>
    <n v="8.7455899247928267E-4"/>
    <n v="7.4995331367441981E-4"/>
    <n v="5.7895270805715326E-4"/>
    <n v="3.9636901791647217E-4"/>
    <n v="2.3662098673595176E-4"/>
    <n v="1.2086406770811491E-4"/>
    <n v="5.1730351900477624E-5"/>
    <n v="1.8130320997624824E-5"/>
    <n v="5.0739411087666041E-6"/>
    <n v="1.1032218416047637E-6"/>
    <n v="1.8090045156127427E-7"/>
    <n v="2.1661593948681664E-8"/>
    <n v="8.0633131745320059E-3"/>
    <n v="12.534895458022946"/>
    <n v="18.055950941223276"/>
    <s v="C-Lod-HVAC-ER-All-All-C"/>
    <n v="0"/>
    <n v="8.0633131745320059E-3"/>
    <n v="3.6294003124984648E-4"/>
    <n v="8.0750298933312441E-4"/>
    <n v="1.3502123161358364E-3"/>
    <n v="1.9787003328997398E-3"/>
    <n v="2.6938500148939266E-3"/>
    <n v="3.5279393259367046E-3"/>
    <n v="4.4407522317219282E-3"/>
    <n v="5.3710170864315118E-3"/>
    <n v="6.2455760789107946E-3"/>
    <n v="6.9955293925852147E-3"/>
    <n v="7.5744821006423681E-3"/>
    <n v="7.9708511185588408E-3"/>
    <n v="8.0633131745320059E-3"/>
    <n v="8.0633131745320059E-3"/>
    <n v="8.0633131745320059E-3"/>
    <n v="8.0633131745320059E-3"/>
    <n v="8.0633131745320059E-3"/>
    <n v="8.0633131745320059E-3"/>
    <n v="8.0633131745320059E-3"/>
    <n v="8.0633131745320059E-3"/>
  </r>
  <r>
    <s v="Discretionary"/>
    <x v="4"/>
    <s v="Under $5"/>
    <s v="Under $5"/>
    <s v="WEPT"/>
    <s v="Under $5"/>
    <n v="0"/>
    <s v="HVAC"/>
    <s v="COM-WEPT-7P_V2"/>
    <s v="Rural"/>
    <s v="SC-Retro"/>
    <s v="M_Input_Retro"/>
    <s v="No"/>
    <s v="Commercial"/>
    <s v="Hospital"/>
    <s v="WEPT-Retro-Hospital"/>
    <n v="0"/>
    <n v="0"/>
    <n v="0"/>
    <n v="0"/>
    <n v="0"/>
    <n v="0"/>
    <n v="0"/>
    <n v="0"/>
    <n v="0"/>
    <n v="0"/>
    <n v="0"/>
    <n v="0"/>
    <n v="0"/>
    <n v="0"/>
    <n v="0"/>
    <n v="0"/>
    <n v="0"/>
    <n v="0"/>
    <n v="0"/>
    <n v="0"/>
    <n v="0"/>
    <n v="0"/>
    <n v="0"/>
    <s v="C-Hea-HVAC-ER-All-All-C"/>
    <n v="0"/>
    <n v="0"/>
    <n v="0"/>
    <n v="0"/>
    <n v="0"/>
    <n v="0"/>
    <n v="0"/>
    <n v="0"/>
    <n v="0"/>
    <n v="0"/>
    <n v="0"/>
    <n v="0"/>
    <n v="0"/>
    <n v="0"/>
    <n v="0"/>
    <n v="0"/>
    <n v="0"/>
    <n v="0"/>
    <n v="0"/>
    <n v="0"/>
    <n v="0"/>
    <n v="0"/>
  </r>
  <r>
    <s v="Discretionary"/>
    <x v="4"/>
    <s v="Under $20"/>
    <s v="Under $15"/>
    <s v="WEPT"/>
    <s v="Under $20"/>
    <n v="18.988172657445503"/>
    <s v="HVAC"/>
    <s v="COM-WEPT-7P_V2"/>
    <s v="Rural"/>
    <s v="SC-Retro"/>
    <s v="M_Input_Retro"/>
    <s v="No"/>
    <s v="Commercial"/>
    <s v="Residential Care"/>
    <s v="WEPT-Retro-Residential Care"/>
    <n v="1.3707373216771405E-4"/>
    <n v="1.6790075109142345E-4"/>
    <n v="2.0496827713078786E-4"/>
    <n v="2.37364827968531E-4"/>
    <n v="2.7009485735679257E-4"/>
    <n v="3.1501549837891944E-4"/>
    <n v="3.4474750921234873E-4"/>
    <n v="3.5133869113412365E-4"/>
    <n v="3.3029992499627797E-4"/>
    <n v="2.8323935307684696E-4"/>
    <n v="2.1865653168296668E-4"/>
    <n v="1.4969905748440462E-4"/>
    <n v="8.9366063174156415E-5"/>
    <n v="4.5647455279789046E-5"/>
    <n v="1.9537311376011702E-5"/>
    <n v="6.8473867596939536E-6"/>
    <n v="1.9163056832908183E-6"/>
    <n v="4.1666039074538609E-7"/>
    <n v="6.8321755417656573E-8"/>
    <n v="8.181063733924013E-9"/>
    <n v="3.0453197093305421E-3"/>
    <n v="13.445534945520953"/>
    <n v="18.988172657445503"/>
    <s v="C-Hea-HVAC-ER-All-All-C"/>
    <n v="0"/>
    <n v="3.0453197093305421E-3"/>
    <n v="1.3707373216771405E-4"/>
    <n v="3.0497448325913753E-4"/>
    <n v="5.0994276038992539E-4"/>
    <n v="7.4730758835845636E-4"/>
    <n v="1.0174024457152489E-3"/>
    <n v="1.3324179440941683E-3"/>
    <n v="1.6771654533065171E-3"/>
    <n v="2.0285041444406409E-3"/>
    <n v="2.3588040694369188E-3"/>
    <n v="2.6420434225137659E-3"/>
    <n v="2.8606999541967324E-3"/>
    <n v="3.0103990116811369E-3"/>
    <n v="3.0453197093305421E-3"/>
    <n v="3.0453197093305421E-3"/>
    <n v="3.0453197093305421E-3"/>
    <n v="3.0453197093305421E-3"/>
    <n v="3.0453197093305421E-3"/>
    <n v="3.0453197093305421E-3"/>
    <n v="3.0453197093305421E-3"/>
    <n v="3.0453197093305421E-3"/>
  </r>
  <r>
    <s v="Discretionary"/>
    <x v="4"/>
    <s v="Under $5"/>
    <s v="Under $5"/>
    <s v="WEPT"/>
    <s v="Under $5"/>
    <n v="0"/>
    <s v="HVAC"/>
    <s v="COM-WEPT-7P_V2"/>
    <s v="Rural"/>
    <s v="SC-Retro"/>
    <s v="M_Input_Retro"/>
    <s v="No"/>
    <s v="Commercial"/>
    <s v="Assembly"/>
    <s v="WEPT-Retro-Assembly"/>
    <n v="0"/>
    <n v="0"/>
    <n v="0"/>
    <n v="0"/>
    <n v="0"/>
    <n v="0"/>
    <n v="0"/>
    <n v="0"/>
    <n v="0"/>
    <n v="0"/>
    <n v="0"/>
    <n v="0"/>
    <n v="0"/>
    <n v="0"/>
    <n v="0"/>
    <n v="0"/>
    <n v="0"/>
    <n v="0"/>
    <n v="0"/>
    <n v="0"/>
    <n v="0"/>
    <n v="0"/>
    <n v="0"/>
    <s v="C-All-HVAC-ER-All-All-C"/>
    <n v="0"/>
    <n v="0"/>
    <n v="0"/>
    <n v="0"/>
    <n v="0"/>
    <n v="0"/>
    <n v="0"/>
    <n v="0"/>
    <n v="0"/>
    <n v="0"/>
    <n v="0"/>
    <n v="0"/>
    <n v="0"/>
    <n v="0"/>
    <n v="0"/>
    <n v="0"/>
    <n v="0"/>
    <n v="0"/>
    <n v="0"/>
    <n v="0"/>
    <n v="0"/>
    <n v="0"/>
  </r>
  <r>
    <s v="Discretionary"/>
    <x v="4"/>
    <s v="Under $5"/>
    <s v="Under $5"/>
    <s v="WEPT"/>
    <s v="Under $5"/>
    <n v="0"/>
    <s v="HVAC"/>
    <s v="COM-WEPT-7P_V2"/>
    <s v="Rural"/>
    <s v="SC-Retro"/>
    <s v="M_Input_Retro"/>
    <s v="No"/>
    <s v="Commercial"/>
    <s v="Other"/>
    <s v="WEPT-Retro-Other"/>
    <n v="0"/>
    <n v="0"/>
    <n v="0"/>
    <n v="0"/>
    <n v="0"/>
    <n v="0"/>
    <n v="0"/>
    <n v="0"/>
    <n v="0"/>
    <n v="0"/>
    <n v="0"/>
    <n v="0"/>
    <n v="0"/>
    <n v="0"/>
    <n v="0"/>
    <n v="0"/>
    <n v="0"/>
    <n v="0"/>
    <n v="0"/>
    <n v="0"/>
    <n v="0"/>
    <n v="0"/>
    <n v="0"/>
    <s v="C-All-HVAC-ER-All-All-C"/>
    <n v="0"/>
    <n v="0"/>
    <n v="0"/>
    <n v="0"/>
    <n v="0"/>
    <n v="0"/>
    <n v="0"/>
    <n v="0"/>
    <n v="0"/>
    <n v="0"/>
    <n v="0"/>
    <n v="0"/>
    <n v="0"/>
    <n v="0"/>
    <n v="0"/>
    <n v="0"/>
    <n v="0"/>
    <n v="0"/>
    <n v="0"/>
    <n v="0"/>
    <n v="0"/>
    <n v="0"/>
  </r>
  <r>
    <s v="Lost Opportunity"/>
    <x v="5"/>
    <s v="Under $20"/>
    <s v="Under $10"/>
    <s v="WHTanks"/>
    <s v="Under $20"/>
    <n v="15.631362826866738"/>
    <s v="Water Heating"/>
    <s v="COM-WHTanks-7p_v6"/>
    <s v="Rural"/>
    <s v="SC-New"/>
    <s v="M_Input_New"/>
    <s v="No"/>
    <s v="Commercial"/>
    <s v="Large Off"/>
    <s v="WHTanks-New-Large Off"/>
    <n v="3.1098270789366151E-4"/>
    <n v="2.8504395050243638E-4"/>
    <n v="4.2984867057542227E-4"/>
    <n v="4.0978800396734643E-4"/>
    <n v="4.1384239880832684E-4"/>
    <n v="4.9317702473560541E-4"/>
    <n v="5.10527694083172E-4"/>
    <n v="5.6375242793581899E-4"/>
    <n v="6.2473294301548386E-4"/>
    <n v="5.9357145626197263E-4"/>
    <n v="6.6848542358502276E-4"/>
    <n v="6.3804500549742343E-4"/>
    <n v="6.5254322080690163E-4"/>
    <n v="5.8611324474963622E-4"/>
    <n v="5.83294069721616E-4"/>
    <n v="6.2468802178260283E-4"/>
    <n v="6.660802991023542E-4"/>
    <n v="7.0747257642210569E-4"/>
    <n v="7.4886485374185728E-4"/>
    <n v="7.9025713106160877E-4"/>
    <n v="1.1301111124250375E-2"/>
    <n v="9.5276717672983668"/>
    <n v="15.631362826866738"/>
    <s v="C-All-WH-All-All-All-E"/>
    <s v="C-All-WH-All-All-All-E"/>
    <n v="1.1301111124250375E-2"/>
    <n v="3.1098270789366151E-4"/>
    <n v="5.9602665839609788E-4"/>
    <n v="1.02587532897152E-3"/>
    <n v="1.4356633329388664E-3"/>
    <n v="1.8495057317471932E-3"/>
    <n v="2.3426827564827987E-3"/>
    <n v="2.8532104505659709E-3"/>
    <n v="3.4169628785017899E-3"/>
    <n v="4.041695821517274E-3"/>
    <n v="4.6352672777792469E-3"/>
    <n v="5.3037527013642697E-3"/>
    <n v="5.9417977068616928E-3"/>
    <n v="6.5943409276685945E-3"/>
    <n v="7.1804541724182309E-3"/>
    <n v="7.7637482421398472E-3"/>
    <n v="8.3884362639224507E-3"/>
    <n v="9.0545165630248042E-3"/>
    <n v="9.7619891394469093E-3"/>
    <n v="1.0510853993188766E-2"/>
    <n v="1.1301111124250375E-2"/>
  </r>
  <r>
    <s v="Lost Opportunity"/>
    <x v="5"/>
    <s v="Under $20"/>
    <s v="Under $10"/>
    <s v="WHTanks"/>
    <s v="Under $20"/>
    <n v="15.631362826866738"/>
    <s v="Water Heating"/>
    <s v="COM-WHTanks-7p_v6"/>
    <s v="Rural"/>
    <s v="SC-New"/>
    <s v="M_Input_New"/>
    <s v="No"/>
    <s v="Commercial"/>
    <s v="Medium Off"/>
    <s v="WHTanks-New-Medium Off"/>
    <n v="5.3735603175060769E-4"/>
    <n v="4.4531036060519661E-4"/>
    <n v="7.6420437911239284E-4"/>
    <n v="7.2643000621267124E-4"/>
    <n v="7.1906355037429804E-4"/>
    <n v="8.8073188913192352E-4"/>
    <n v="9.1281364664106909E-4"/>
    <n v="9.8883317800699212E-4"/>
    <n v="1.0677670714061027E-3"/>
    <n v="1.0441574177874465E-3"/>
    <n v="1.2060041651192526E-3"/>
    <n v="1.115770301367167E-3"/>
    <n v="1.1849871382817775E-3"/>
    <n v="9.9394284920259262E-4"/>
    <n v="1.0089935675373233E-3"/>
    <n v="1.1168486675427369E-3"/>
    <n v="1.2247008705477845E-3"/>
    <n v="1.332553073552832E-3"/>
    <n v="1.4404052765578793E-3"/>
    <n v="1.5482574795629266E-3"/>
    <n v="2.0259130920300968E-2"/>
    <n v="9.5276717672983668"/>
    <n v="15.631362826866738"/>
    <s v="C-All-WH-All-All-All-E"/>
    <s v="C-All-WH-All-All-All-E"/>
    <n v="2.0259130920300968E-2"/>
    <n v="5.3735603175060769E-4"/>
    <n v="9.8266639235580419E-4"/>
    <n v="1.746870771468197E-3"/>
    <n v="2.4733007776808684E-3"/>
    <n v="3.1923643280551664E-3"/>
    <n v="4.0730962171870895E-3"/>
    <n v="4.9859098638281585E-3"/>
    <n v="5.974743041835151E-3"/>
    <n v="7.0425101132412533E-3"/>
    <n v="8.086667531028699E-3"/>
    <n v="9.2926716961479507E-3"/>
    <n v="1.0408441997515118E-2"/>
    <n v="1.1593429135796895E-2"/>
    <n v="1.2587371984999488E-2"/>
    <n v="1.3596365552536811E-2"/>
    <n v="1.4713214220079547E-2"/>
    <n v="1.5937915090627332E-2"/>
    <n v="1.7270468164180163E-2"/>
    <n v="1.8710873440738043E-2"/>
    <n v="2.0259130920300968E-2"/>
  </r>
  <r>
    <s v="Lost Opportunity"/>
    <x v="5"/>
    <s v="Under $20"/>
    <s v="Under $10"/>
    <s v="WHTanks"/>
    <s v="Under $20"/>
    <n v="15.631362826866738"/>
    <s v="Water Heating"/>
    <s v="COM-WHTanks-7p_v6"/>
    <s v="Rural"/>
    <s v="SC-New"/>
    <s v="M_Input_New"/>
    <s v="No"/>
    <s v="Commercial"/>
    <s v="Small Off"/>
    <s v="WHTanks-New-Small Off"/>
    <n v="4.5276852540712585E-5"/>
    <n v="3.7288015622392532E-5"/>
    <n v="6.379115550697851E-5"/>
    <n v="6.0902702615090181E-5"/>
    <n v="6.0241444336321529E-5"/>
    <n v="7.3157181899317282E-5"/>
    <n v="7.5961521138208244E-5"/>
    <n v="8.2549231635726373E-5"/>
    <n v="8.9323600261042774E-5"/>
    <n v="8.6922464898986379E-5"/>
    <n v="1.0072481124471055E-4"/>
    <n v="9.2830924701075142E-5"/>
    <n v="9.7695251657428314E-5"/>
    <n v="8.3211380164571996E-5"/>
    <n v="8.4499447455786472E-5"/>
    <n v="9.2878121352320676E-5"/>
    <n v="1.012565526358808E-4"/>
    <n v="1.096349839194409E-4"/>
    <n v="1.1801341520300102E-4"/>
    <n v="1.2639184648656113E-4"/>
    <n v="1.6825509052755534E-3"/>
    <n v="9.5276717672983668"/>
    <n v="15.631362826866738"/>
    <s v="C-All-WH-All-All-All-E"/>
    <s v="C-All-WH-All-All-All-E"/>
    <n v="1.6825509052755534E-3"/>
    <n v="4.5276852540712585E-5"/>
    <n v="8.2564868163105117E-5"/>
    <n v="1.4635602367008363E-4"/>
    <n v="2.0725872628517381E-4"/>
    <n v="2.6750017062149534E-4"/>
    <n v="3.4065735252081263E-4"/>
    <n v="4.1661887365902089E-4"/>
    <n v="4.9916810529474723E-4"/>
    <n v="5.8849170555579002E-4"/>
    <n v="6.7541417045477643E-4"/>
    <n v="7.76138981699487E-4"/>
    <n v="8.6896990640056217E-4"/>
    <n v="9.6666515805799054E-4"/>
    <n v="1.0498765382225626E-3"/>
    <n v="1.134375985678349E-3"/>
    <n v="1.2272541070306696E-3"/>
    <n v="1.3285106596665503E-3"/>
    <n v="1.4381456435859912E-3"/>
    <n v="1.5561590587889922E-3"/>
    <n v="1.6825509052755534E-3"/>
  </r>
  <r>
    <s v="Lost Opportunity"/>
    <x v="5"/>
    <s v="Under $15"/>
    <s v="Under $10"/>
    <s v="WHTanks"/>
    <s v="Under $15"/>
    <n v="13.099475677972279"/>
    <s v="Water Heating"/>
    <s v="COM-WHTanks-7p_v6"/>
    <s v="Rural"/>
    <s v="SC-New"/>
    <s v="M_Input_New"/>
    <s v="No"/>
    <s v="Commercial"/>
    <s v="XLarge Ret"/>
    <s v="WHTanks-New-XLarge Ret"/>
    <n v="1.6541018727014866E-5"/>
    <n v="1.6073246346057943E-5"/>
    <n v="1.7785422145252504E-5"/>
    <n v="1.8670771809457276E-5"/>
    <n v="2.6768697081798455E-5"/>
    <n v="3.3751278838272021E-5"/>
    <n v="3.6667157377406523E-5"/>
    <n v="5.2748437366983637E-5"/>
    <n v="6.0703932379840135E-5"/>
    <n v="5.5185281459406781E-5"/>
    <n v="5.5651039840731252E-5"/>
    <n v="5.4061027611362296E-5"/>
    <n v="4.645096910100534E-5"/>
    <n v="4.6828751308477142E-5"/>
    <n v="4.4207191716789869E-5"/>
    <n v="4.7607043922027785E-5"/>
    <n v="5.1006769200539214E-5"/>
    <n v="5.4406494479050636E-5"/>
    <n v="5.7806219757562057E-5"/>
    <n v="6.1205945036073466E-5"/>
    <n v="8.5412669550510921E-4"/>
    <n v="7.8232127334533619"/>
    <n v="13.099475677972279"/>
    <s v="C-All-WH-All-All-All-E"/>
    <s v="C-All-WH-All-All-All-E"/>
    <n v="8.5412669550510921E-4"/>
    <n v="1.6541018727014866E-5"/>
    <n v="3.2614265073072809E-5"/>
    <n v="5.0399687218325313E-5"/>
    <n v="6.9070459027782596E-5"/>
    <n v="9.5839156109581047E-5"/>
    <n v="1.2959043494785308E-4"/>
    <n v="1.6625759232525959E-4"/>
    <n v="2.1900602969224324E-4"/>
    <n v="2.7970996207208335E-4"/>
    <n v="3.3489524353149015E-4"/>
    <n v="3.9054628337222138E-4"/>
    <n v="4.4460731098358369E-4"/>
    <n v="4.9105828008458904E-4"/>
    <n v="5.3788703139306623E-4"/>
    <n v="5.8209422310985613E-4"/>
    <n v="6.2970126703188389E-4"/>
    <n v="6.8070803623242312E-4"/>
    <n v="7.3511453071147372E-4"/>
    <n v="7.9292075046903578E-4"/>
    <n v="8.5412669550510921E-4"/>
  </r>
  <r>
    <s v="Lost Opportunity"/>
    <x v="5"/>
    <s v="Under $15"/>
    <s v="Under $10"/>
    <s v="WHTanks"/>
    <s v="Under $15"/>
    <n v="13.099475677972279"/>
    <s v="Water Heating"/>
    <s v="COM-WHTanks-7p_v6"/>
    <s v="Rural"/>
    <s v="SC-New"/>
    <s v="M_Input_New"/>
    <s v="No"/>
    <s v="Commercial"/>
    <s v="Large Ret"/>
    <s v="WHTanks-New-Large Ret"/>
    <n v="1.0654354490245408E-6"/>
    <n v="1.0247561140586883E-6"/>
    <n v="1.1291546328645133E-6"/>
    <n v="1.1805561923416089E-6"/>
    <n v="1.726821702737745E-6"/>
    <n v="2.2048300984149481E-6"/>
    <n v="2.3804135534972787E-6"/>
    <n v="3.3683314370321915E-6"/>
    <n v="3.8732791236712461E-6"/>
    <n v="3.5248370863112844E-6"/>
    <n v="3.5687972377177068E-6"/>
    <n v="3.4609040104897177E-6"/>
    <n v="2.9913997175828976E-6"/>
    <n v="3.0062609815080137E-6"/>
    <n v="2.8354210355274442E-6"/>
    <n v="3.0404101602025346E-6"/>
    <n v="3.245391143878474E-6"/>
    <n v="3.4503721275544117E-6"/>
    <n v="3.6553531112303502E-6"/>
    <n v="3.8603340949062883E-6"/>
    <n v="5.4593059010551881E-5"/>
    <n v="7.8232127334533619"/>
    <n v="13.099475677972279"/>
    <s v="C-All-WH-All-All-All-E"/>
    <s v="C-All-WH-All-All-All-E"/>
    <n v="5.4593059010551881E-5"/>
    <n v="1.0654354490245408E-6"/>
    <n v="2.0901915630832294E-6"/>
    <n v="3.2193461959477424E-6"/>
    <n v="4.3999023882893513E-6"/>
    <n v="6.1267240910270961E-6"/>
    <n v="8.3315541894420433E-6"/>
    <n v="1.0711967742939322E-5"/>
    <n v="1.4080299179971513E-5"/>
    <n v="1.7953578303642758E-5"/>
    <n v="2.1478415389954042E-5"/>
    <n v="2.5047212627671749E-5"/>
    <n v="2.8508116638161466E-5"/>
    <n v="3.1499516355744361E-5"/>
    <n v="3.4505777337252376E-5"/>
    <n v="3.7341198372779819E-5"/>
    <n v="4.0381608532982351E-5"/>
    <n v="4.3626999676860828E-5"/>
    <n v="4.7077371804415242E-5"/>
    <n v="5.0732724915645593E-5"/>
    <n v="5.4593059010551881E-5"/>
  </r>
  <r>
    <s v="Lost Opportunity"/>
    <x v="5"/>
    <s v="Under $15"/>
    <s v="Under $10"/>
    <s v="WHTanks"/>
    <s v="Under $15"/>
    <n v="13.099475677972279"/>
    <s v="Water Heating"/>
    <s v="COM-WHTanks-7p_v6"/>
    <s v="Rural"/>
    <s v="SC-New"/>
    <s v="M_Input_New"/>
    <s v="No"/>
    <s v="Commercial"/>
    <s v="Medium Ret"/>
    <s v="WHTanks-New-Medium Ret"/>
    <n v="1.0565067035043084E-4"/>
    <n v="1.0145665736564125E-4"/>
    <n v="1.0883518353699994E-4"/>
    <n v="1.1435558218458384E-4"/>
    <n v="1.6840364093782944E-4"/>
    <n v="2.1695864966160493E-4"/>
    <n v="2.353021385792066E-4"/>
    <n v="3.2824680433750499E-4"/>
    <n v="3.8093063476466577E-4"/>
    <n v="3.4477780132203476E-4"/>
    <n v="3.5078225230461172E-4"/>
    <n v="3.4002627987226143E-4"/>
    <n v="2.985860987836277E-4"/>
    <n v="2.9953437825280832E-4"/>
    <n v="2.800012862070581E-4"/>
    <n v="3.0039550366146872E-4"/>
    <n v="3.2078891718228175E-4"/>
    <n v="3.4118233070309467E-4"/>
    <n v="3.6157574422390759E-4"/>
    <n v="3.8196915774472057E-4"/>
    <n v="5.379759711976342E-3"/>
    <n v="7.8232127334533619"/>
    <n v="13.099475677972279"/>
    <s v="C-All-WH-All-All-All-E"/>
    <s v="C-All-WH-All-All-All-E"/>
    <n v="5.379759711976342E-3"/>
    <n v="1.0565067035043084E-4"/>
    <n v="2.071073277160721E-4"/>
    <n v="3.1594251125307204E-4"/>
    <n v="4.3029809343765591E-4"/>
    <n v="5.9870173437548532E-4"/>
    <n v="8.1566038403709028E-4"/>
    <n v="1.0509625226162969E-3"/>
    <n v="1.3792093269538019E-3"/>
    <n v="1.7601399617184676E-3"/>
    <n v="2.1049177630405023E-3"/>
    <n v="2.455700015345114E-3"/>
    <n v="2.7957262952173754E-3"/>
    <n v="3.0943123940010029E-3"/>
    <n v="3.3938467722538111E-3"/>
    <n v="3.6738480584608693E-3"/>
    <n v="3.974243562122338E-3"/>
    <n v="4.2950324793046193E-3"/>
    <n v="4.6362148100077142E-3"/>
    <n v="4.9977905542316218E-3"/>
    <n v="5.379759711976342E-3"/>
  </r>
  <r>
    <s v="Lost Opportunity"/>
    <x v="5"/>
    <s v="Under $15"/>
    <s v="Under $10"/>
    <s v="WHTanks"/>
    <s v="Under $15"/>
    <n v="13.099475677972279"/>
    <s v="Water Heating"/>
    <s v="COM-WHTanks-7p_v6"/>
    <s v="Rural"/>
    <s v="SC-New"/>
    <s v="M_Input_New"/>
    <s v="No"/>
    <s v="Commercial"/>
    <s v="Small Ret"/>
    <s v="WHTanks-New-Small Ret"/>
    <n v="5.0411011833812949E-6"/>
    <n v="4.7647257033119267E-6"/>
    <n v="5.1022131700451801E-6"/>
    <n v="5.3734039733815265E-6"/>
    <n v="8.0744217433406774E-6"/>
    <n v="1.0460202758382259E-5"/>
    <n v="1.1361391302947498E-5"/>
    <n v="1.5746322977520404E-5"/>
    <n v="1.8245855900060704E-5"/>
    <n v="1.6523698723582571E-5"/>
    <n v="1.6845961966693154E-5"/>
    <n v="1.6350863151975724E-5"/>
    <n v="1.437613564359498E-5"/>
    <n v="1.4421669302485699E-5"/>
    <n v="1.3503061049447564E-5"/>
    <n v="1.4515897861682824E-5"/>
    <n v="1.5528695904223147E-5"/>
    <n v="1.6541493946763469E-5"/>
    <n v="1.7554291989303784E-5"/>
    <n v="1.8567090031844109E-5"/>
    <n v="2.5889849828396848E-4"/>
    <n v="7.8232127334533619"/>
    <n v="13.099475677972279"/>
    <s v="C-All-WH-All-All-All-E"/>
    <s v="C-All-WH-All-All-All-E"/>
    <n v="2.5889849828396848E-4"/>
    <n v="5.0411011833812949E-6"/>
    <n v="9.8058268866932216E-6"/>
    <n v="1.4908040056738402E-5"/>
    <n v="2.0281444030119928E-5"/>
    <n v="2.8355865773460606E-5"/>
    <n v="3.8816068531842868E-5"/>
    <n v="5.0177459834790366E-5"/>
    <n v="6.5923782812310768E-5"/>
    <n v="8.4169638712371472E-5"/>
    <n v="1.0069333743595405E-4"/>
    <n v="1.1753929940264721E-4"/>
    <n v="1.3389016255462293E-4"/>
    <n v="1.4826629819821792E-4"/>
    <n v="1.6268796750070361E-4"/>
    <n v="1.7619102855015117E-4"/>
    <n v="1.9070692641183401E-4"/>
    <n v="2.0623562231605715E-4"/>
    <n v="2.2277711626282062E-4"/>
    <n v="2.4033140825212439E-4"/>
    <n v="2.5889849828396848E-4"/>
  </r>
  <r>
    <s v="Lost Opportunity"/>
    <x v="5"/>
    <s v="Under $25"/>
    <s v="Under $15"/>
    <s v="WHTanks"/>
    <s v="Under $25"/>
    <n v="23.587612008749645"/>
    <s v="Water Heating"/>
    <s v="COM-WHTanks-7p_v6"/>
    <s v="Rural"/>
    <s v="SC-New"/>
    <s v="M_Input_New"/>
    <s v="No"/>
    <s v="Commercial"/>
    <s v="School K-12"/>
    <s v="WHTanks-New-School K-12"/>
    <n v="9.462217748190669E-6"/>
    <n v="1.3073845311587802E-5"/>
    <n v="1.7403078247130982E-5"/>
    <n v="2.9735190566856578E-5"/>
    <n v="3.9939092875888504E-5"/>
    <n v="3.6639518436500496E-5"/>
    <n v="3.8749564974043824E-5"/>
    <n v="4.2863158344550429E-5"/>
    <n v="4.5523025868673602E-5"/>
    <n v="4.3603888743432461E-5"/>
    <n v="4.5272986049865412E-5"/>
    <n v="4.0954098260961333E-5"/>
    <n v="4.6384432267901136E-5"/>
    <n v="4.1427717197336786E-5"/>
    <n v="4.5435309823476873E-5"/>
    <n v="4.2915805146579397E-5"/>
    <n v="4.0396170016809439E-5"/>
    <n v="3.7876534887039481E-5"/>
    <n v="3.5356899757269529E-5"/>
    <n v="3.2837264627499571E-5"/>
    <n v="7.2584979915159417E-4"/>
    <n v="14.883795479014225"/>
    <n v="23.587612008749645"/>
    <s v="C-All-WH-All-All-All-E"/>
    <s v="C-All-WH-All-All-All-E"/>
    <n v="7.2584979915159417E-4"/>
    <n v="9.462217748190669E-6"/>
    <n v="2.2536063059778471E-5"/>
    <n v="3.993914130690945E-5"/>
    <n v="6.9674331873766028E-5"/>
    <n v="1.0961342474965452E-4"/>
    <n v="1.4625294318615503E-4"/>
    <n v="1.8500250816019884E-4"/>
    <n v="2.2786566650474929E-4"/>
    <n v="2.7338869237342287E-4"/>
    <n v="3.1699258111685531E-4"/>
    <n v="3.6226556716672072E-4"/>
    <n v="4.0321966542768205E-4"/>
    <n v="4.4960409769558316E-4"/>
    <n v="4.9103181489291992E-4"/>
    <n v="5.3646712471639682E-4"/>
    <n v="5.7938292986297625E-4"/>
    <n v="6.1977909987978564E-4"/>
    <n v="6.5765563476682509E-4"/>
    <n v="6.9301253452409459E-4"/>
    <n v="7.2584979915159417E-4"/>
  </r>
  <r>
    <s v="Lost Opportunity"/>
    <x v="5"/>
    <s v="Under $25"/>
    <s v="Under $15"/>
    <s v="WHTanks"/>
    <s v="Under $25"/>
    <n v="22.110927320206631"/>
    <s v="Water Heating"/>
    <s v="COM-WHTanks-7p_v6"/>
    <s v="Rural"/>
    <s v="SC-New"/>
    <s v="M_Input_New"/>
    <s v="No"/>
    <s v="Commercial"/>
    <s v="University"/>
    <s v="WHTanks-New-University"/>
    <n v="2.6422658222877071E-5"/>
    <n v="3.53879267291252E-5"/>
    <n v="3.7129760535697953E-5"/>
    <n v="6.4477737835858017E-5"/>
    <n v="8.4780537702869234E-5"/>
    <n v="9.0709593160252146E-5"/>
    <n v="1.0150781104363792E-4"/>
    <n v="1.0453290474594962E-4"/>
    <n v="1.1758893567852102E-4"/>
    <n v="1.2117443097796431E-4"/>
    <n v="1.0647739890169669E-4"/>
    <n v="9.9729155734628352E-5"/>
    <n v="1.1345151870038451E-4"/>
    <n v="1.0593621194950512E-4"/>
    <n v="1.0939675251669721E-4"/>
    <n v="1.1217451359701679E-4"/>
    <n v="1.1495196057976192E-4"/>
    <n v="1.1772940756250712E-4"/>
    <n v="1.205068545452523E-4"/>
    <n v="1.2328430152799746E-4"/>
    <n v="1.9073503722482001E-3"/>
    <n v="13.889695659586353"/>
    <n v="22.110927320206631"/>
    <s v="C-All-WH-All-All-All-E"/>
    <s v="C-All-WH-All-All-All-E"/>
    <n v="1.9073503722482001E-3"/>
    <n v="2.6422658222877071E-5"/>
    <n v="6.1810584952002275E-5"/>
    <n v="9.8940345487700228E-5"/>
    <n v="1.6341808332355826E-4"/>
    <n v="2.4819862102642748E-4"/>
    <n v="3.3890821418667964E-4"/>
    <n v="4.4041602523031757E-4"/>
    <n v="5.4494892997626718E-4"/>
    <n v="6.6253786565478824E-4"/>
    <n v="7.8371229663275253E-4"/>
    <n v="8.9018969553444926E-4"/>
    <n v="9.8991885126907759E-4"/>
    <n v="1.1033703699694622E-3"/>
    <n v="1.2093065819189673E-3"/>
    <n v="1.3187033344356646E-3"/>
    <n v="1.4308778480326813E-3"/>
    <n v="1.5458298086124431E-3"/>
    <n v="1.6635592161749503E-3"/>
    <n v="1.7840660707202026E-3"/>
    <n v="1.9073503722482001E-3"/>
  </r>
  <r>
    <s v="Lost Opportunity"/>
    <x v="5"/>
    <s v="Under $20"/>
    <s v="Under $15"/>
    <s v="WHTanks"/>
    <s v="Under $20"/>
    <n v="18.202739316057816"/>
    <s v="Water Heating"/>
    <s v="COM-WHTanks-7p_v6"/>
    <s v="Rural"/>
    <s v="SC-New"/>
    <s v="M_Input_New"/>
    <s v="No"/>
    <s v="Commercial"/>
    <s v="Warehouse"/>
    <s v="WHTanks-New-Warehouse"/>
    <n v="6.0399861299178255E-5"/>
    <n v="5.9765683819963763E-5"/>
    <n v="9.1253577411432133E-5"/>
    <n v="1.1619637861627211E-4"/>
    <n v="1.2570640238812253E-4"/>
    <n v="1.2760970068350594E-4"/>
    <n v="1.3441372776653467E-4"/>
    <n v="1.3126294109139651E-4"/>
    <n v="1.1497321263036779E-4"/>
    <n v="1.2434338009623342E-4"/>
    <n v="1.2362041008905534E-4"/>
    <n v="1.4043405594980178E-4"/>
    <n v="1.3574993414416746E-4"/>
    <n v="1.2806694817975127E-4"/>
    <n v="1.306893687294224E-4"/>
    <n v="1.1310914038907853E-4"/>
    <n v="9.5528536816264168E-5"/>
    <n v="7.7947933243449808E-5"/>
    <n v="6.0367329670635456E-5"/>
    <n v="4.2786726097821104E-5"/>
    <n v="2.1342252491124542E-3"/>
    <n v="11.258714909695978"/>
    <n v="18.202739316057816"/>
    <s v="C-All-WH-All-All-All-E"/>
    <s v="C-All-WH-All-All-All-E"/>
    <n v="2.1342252491124542E-3"/>
    <n v="6.0399861299178255E-5"/>
    <n v="1.2016554511914202E-4"/>
    <n v="2.1141912253057414E-4"/>
    <n v="3.2761550114684626E-4"/>
    <n v="4.5332190353496876E-4"/>
    <n v="5.8093160421847476E-4"/>
    <n v="7.153453319850094E-4"/>
    <n v="8.4660827307640588E-4"/>
    <n v="9.6158148570677372E-4"/>
    <n v="1.0859248658030072E-3"/>
    <n v="1.2095452758920625E-3"/>
    <n v="1.3499793318418642E-3"/>
    <n v="1.4857292659860317E-3"/>
    <n v="1.613796214165783E-3"/>
    <n v="1.7444855828952055E-3"/>
    <n v="1.857594723284284E-3"/>
    <n v="1.9531232601005481E-3"/>
    <n v="2.0310711933439977E-3"/>
    <n v="2.0914385230146331E-3"/>
    <n v="2.1342252491124542E-3"/>
  </r>
  <r>
    <s v="Lost Opportunity"/>
    <x v="5"/>
    <s v="Under $20"/>
    <s v="Under $10"/>
    <s v="WHTanks"/>
    <s v="Under $20"/>
    <n v="16.180359564113992"/>
    <s v="Water Heating"/>
    <s v="COM-WHTanks-7p_v6"/>
    <s v="Rural"/>
    <s v="SC-New"/>
    <s v="M_Input_New"/>
    <s v="No"/>
    <s v="Commercial"/>
    <s v="Supermarket"/>
    <s v="WHTanks-New-Supermarket"/>
    <n v="1.4505875126869729E-5"/>
    <n v="1.6934794348387758E-5"/>
    <n v="1.8738290422674729E-5"/>
    <n v="2.0060661535883742E-5"/>
    <n v="2.0992599110066985E-5"/>
    <n v="2.1741418539457524E-5"/>
    <n v="2.2294124129652416E-5"/>
    <n v="2.2712351001400531E-5"/>
    <n v="2.3095965072273362E-5"/>
    <n v="2.2414677945468619E-5"/>
    <n v="2.364480098507631E-5"/>
    <n v="2.3758300110883209E-5"/>
    <n v="2.3622643165067586E-5"/>
    <n v="2.3450770694559977E-5"/>
    <n v="2.3285035302014663E-5"/>
    <n v="2.3114974553796287E-5"/>
    <n v="2.2944846950091439E-5"/>
    <n v="2.2774719346386591E-5"/>
    <n v="2.2604591742681747E-5"/>
    <n v="2.2434464138976902E-5"/>
    <n v="4.3512590422167016E-4"/>
    <n v="9.8972547673784117"/>
    <n v="16.180359564113992"/>
    <s v="C-All-WH-All-All-All-E"/>
    <s v="C-All-WH-All-All-All-E"/>
    <n v="4.3512590422167016E-4"/>
    <n v="1.4505875126869729E-5"/>
    <n v="3.1440669475257489E-5"/>
    <n v="5.0178959897932217E-5"/>
    <n v="7.0239621433815962E-5"/>
    <n v="9.1232220543882944E-5"/>
    <n v="1.1297363908334046E-4"/>
    <n v="1.3526776321299289E-4"/>
    <n v="1.5798011421439342E-4"/>
    <n v="1.8107607928666679E-4"/>
    <n v="2.0349075723213541E-4"/>
    <n v="2.2713555821721171E-4"/>
    <n v="2.5089385832809493E-4"/>
    <n v="2.7451650149316252E-4"/>
    <n v="2.979672721877225E-4"/>
    <n v="3.2125230748973718E-4"/>
    <n v="3.4436728204353348E-4"/>
    <n v="3.6731212899362493E-4"/>
    <n v="3.9008684834001151E-4"/>
    <n v="4.1269144008269324E-4"/>
    <n v="4.3512590422167016E-4"/>
  </r>
  <r>
    <s v="Lost Opportunity"/>
    <x v="5"/>
    <s v="Under $20"/>
    <s v="Under $10"/>
    <s v="WHTanks"/>
    <s v="Under $20"/>
    <n v="16.180359564113992"/>
    <s v="Water Heating"/>
    <s v="COM-WHTanks-7p_v6"/>
    <s v="Rural"/>
    <s v="SC-New"/>
    <s v="M_Input_New"/>
    <s v="No"/>
    <s v="Commercial"/>
    <s v="MiniMart"/>
    <s v="WHTanks-New-MiniMart"/>
    <n v="2.0518316688499921E-6"/>
    <n v="1.8992996686080164E-6"/>
    <n v="1.7656967051765707E-6"/>
    <n v="1.8402307631842988E-6"/>
    <n v="2.6065021400827162E-6"/>
    <n v="3.3428737415543557E-6"/>
    <n v="3.7745698889601532E-6"/>
    <n v="5.5235235722112408E-6"/>
    <n v="5.8103541004681477E-6"/>
    <n v="5.5888396017532458E-6"/>
    <n v="5.8222485704878119E-6"/>
    <n v="5.5143154395296375E-6"/>
    <n v="4.6667165228137964E-6"/>
    <n v="4.8594074878300366E-6"/>
    <n v="4.4351748981424122E-6"/>
    <n v="4.8470392358918076E-6"/>
    <n v="5.2588908394635854E-6"/>
    <n v="5.6707424430353641E-6"/>
    <n v="6.0825940466071403E-6"/>
    <n v="6.4944456501789173E-6"/>
    <n v="8.7855296984829244E-5"/>
    <n v="9.8972547673784117"/>
    <n v="16.180359564113992"/>
    <s v="C-All-WH-All-All-All-E"/>
    <s v="C-All-WH-All-All-All-E"/>
    <n v="8.7855296984829244E-5"/>
    <n v="2.0518316688499921E-6"/>
    <n v="3.9511313374580083E-6"/>
    <n v="5.7168280426345792E-6"/>
    <n v="7.557058805818878E-6"/>
    <n v="1.0163560945901593E-5"/>
    <n v="1.3506434687455949E-5"/>
    <n v="1.7281004576416102E-5"/>
    <n v="2.2804528148627345E-5"/>
    <n v="2.8614882249095493E-5"/>
    <n v="3.4203721850848739E-5"/>
    <n v="4.0025970421336554E-5"/>
    <n v="4.5540285860866189E-5"/>
    <n v="5.0207002383679987E-5"/>
    <n v="5.5066409871510021E-5"/>
    <n v="5.9501584769652431E-5"/>
    <n v="6.4348624005544246E-5"/>
    <n v="6.9607514845007826E-5"/>
    <n v="7.5278257288043186E-5"/>
    <n v="8.1360851334650325E-5"/>
    <n v="8.7855296984829244E-5"/>
  </r>
  <r>
    <s v="Lost Opportunity"/>
    <x v="5"/>
    <s v="Under $30"/>
    <s v="Under $20"/>
    <s v="WHTanks"/>
    <s v="Under $30"/>
    <n v="28.727420697018847"/>
    <s v="Water Heating"/>
    <s v="COM-WHTanks-7p_v6"/>
    <s v="Rural"/>
    <s v="SC-New"/>
    <s v="M_Input_New"/>
    <s v="No"/>
    <s v="Commercial"/>
    <s v="Restaurant"/>
    <s v="WHTanks-New-Restaurant"/>
    <n v="1.9631672223022762E-5"/>
    <n v="2.302196365137932E-5"/>
    <n v="2.5676186680650182E-5"/>
    <n v="2.7723537396928219E-5"/>
    <n v="2.929708515936191E-5"/>
    <n v="3.0554505279723423E-5"/>
    <n v="3.1734977543376979E-5"/>
    <n v="4.3301238238370977E-5"/>
    <n v="5.045136595270003E-5"/>
    <n v="5.0131253978171242E-5"/>
    <n v="5.2271719822560703E-5"/>
    <n v="5.6326407009322718E-5"/>
    <n v="5.2124988745238724E-5"/>
    <n v="5.1927097467446562E-5"/>
    <n v="4.6914077301135672E-5"/>
    <n v="5.2081088109928274E-5"/>
    <n v="5.7247964220043398E-5"/>
    <n v="6.2414840330158501E-5"/>
    <n v="6.7581716440273619E-5"/>
    <n v="7.2748592550388736E-5"/>
    <n v="9.0316227810018188E-4"/>
    <n v="18.343899676304691"/>
    <n v="28.727420697018847"/>
    <s v="C-All-WH-All-All-All-E"/>
    <s v="C-All-WH-All-All-All-E"/>
    <n v="9.0316227810018188E-4"/>
    <n v="1.9631672223022762E-5"/>
    <n v="4.2653635874402083E-5"/>
    <n v="6.8329822555052258E-5"/>
    <n v="9.6053359951980477E-5"/>
    <n v="1.2535044511134238E-4"/>
    <n v="1.5590495039106582E-4"/>
    <n v="1.876399279344428E-4"/>
    <n v="2.3094116617281376E-4"/>
    <n v="2.8139253212551378E-4"/>
    <n v="3.3152378610368504E-4"/>
    <n v="3.8379550592624576E-4"/>
    <n v="4.4012191293556847E-4"/>
    <n v="4.9224690168080717E-4"/>
    <n v="5.4417399914825373E-4"/>
    <n v="5.9108807644938938E-4"/>
    <n v="6.4316916455931764E-4"/>
    <n v="7.0041712877936103E-4"/>
    <n v="7.6283196910951958E-4"/>
    <n v="8.3041368554979315E-4"/>
    <n v="9.0316227810018188E-4"/>
  </r>
  <r>
    <s v="Lost Opportunity"/>
    <x v="5"/>
    <s v="Under $25"/>
    <s v="Under $15"/>
    <s v="WHTanks"/>
    <s v="Under $25"/>
    <n v="23.54741634836531"/>
    <s v="Water Heating"/>
    <s v="COM-WHTanks-7p_v6"/>
    <s v="Rural"/>
    <s v="SC-New"/>
    <s v="M_Input_New"/>
    <s v="No"/>
    <s v="Commercial"/>
    <s v="Lodging"/>
    <s v="WHTanks-New-Lodging"/>
    <n v="4.5233796359910923E-5"/>
    <n v="5.0083468070239192E-5"/>
    <n v="5.4582921240533585E-5"/>
    <n v="5.8658341385607019E-5"/>
    <n v="6.8448844101161302E-5"/>
    <n v="7.7585698625823096E-5"/>
    <n v="9.6416313469807355E-5"/>
    <n v="1.6925191245118534E-4"/>
    <n v="2.0161572904294614E-4"/>
    <n v="2.0447795528642137E-4"/>
    <n v="2.1239463592917092E-4"/>
    <n v="2.2865674464242816E-4"/>
    <n v="1.9873196546537044E-4"/>
    <n v="1.9295066728319563E-4"/>
    <n v="1.7866922246440747E-4"/>
    <n v="1.9156274538112663E-4"/>
    <n v="2.0445575530666366E-4"/>
    <n v="2.1734876523220073E-4"/>
    <n v="2.3024177515773784E-4"/>
    <n v="2.4313478508327486E-4"/>
    <n v="3.1245020419792117E-3"/>
    <n v="14.856735877841498"/>
    <n v="23.54741634836531"/>
    <s v="C-All-WH-All-All-All-E"/>
    <s v="C-All-WH-All-All-All-E"/>
    <n v="3.1245020419792117E-3"/>
    <n v="4.5233796359910923E-5"/>
    <n v="9.5317264430150122E-5"/>
    <n v="1.499001856706837E-4"/>
    <n v="2.0855852705629072E-4"/>
    <n v="2.7700737115745201E-4"/>
    <n v="3.5459306978327513E-4"/>
    <n v="4.5100938325308247E-4"/>
    <n v="6.2026129570426781E-4"/>
    <n v="8.2187702474721398E-4"/>
    <n v="1.0263549800336353E-3"/>
    <n v="1.2387496159628063E-3"/>
    <n v="1.4674063606052346E-3"/>
    <n v="1.6661383260706049E-3"/>
    <n v="1.8590889933538005E-3"/>
    <n v="2.0377582158182081E-3"/>
    <n v="2.2293209611993349E-3"/>
    <n v="2.4337767165059985E-3"/>
    <n v="2.6511254817381991E-3"/>
    <n v="2.8813672568959369E-3"/>
    <n v="3.1245020419792117E-3"/>
  </r>
  <r>
    <s v="Lost Opportunity"/>
    <x v="5"/>
    <s v="Under $25"/>
    <s v="Under $15"/>
    <s v="WHTanks"/>
    <s v="Under $25"/>
    <n v="22.110927320206631"/>
    <s v="Water Heating"/>
    <s v="COM-WHTanks-7p_v6"/>
    <s v="Rural"/>
    <s v="SC-New"/>
    <s v="M_Input_New"/>
    <s v="No"/>
    <s v="Commercial"/>
    <s v="Hospital"/>
    <s v="WHTanks-New-Hospital"/>
    <n v="8.505322739666118E-5"/>
    <n v="8.6857841342761626E-5"/>
    <n v="8.9980248840735739E-5"/>
    <n v="8.5021414594880669E-5"/>
    <n v="8.9875808733475807E-5"/>
    <n v="1.0155237635758435E-4"/>
    <n v="1.2871485891899302E-4"/>
    <n v="1.5822437484564191E-4"/>
    <n v="1.8897868780653297E-4"/>
    <n v="1.7261726138738316E-4"/>
    <n v="1.6456506883892589E-4"/>
    <n v="1.6571945307397552E-4"/>
    <n v="1.5521975906935542E-4"/>
    <n v="1.4262067734802293E-4"/>
    <n v="1.2925232548387941E-4"/>
    <n v="1.3223451750167116E-4"/>
    <n v="1.3521633841299965E-4"/>
    <n v="1.3819815932432819E-4"/>
    <n v="1.4117998023565671E-4"/>
    <n v="1.4416180114698517E-4"/>
    <n v="2.6352441806604503E-3"/>
    <n v="13.889695659586353"/>
    <n v="22.110927320206631"/>
    <s v="C-All-WH-All-All-All-E"/>
    <s v="C-All-WH-All-All-All-E"/>
    <n v="2.6352441806604503E-3"/>
    <n v="8.505322739666118E-5"/>
    <n v="1.7191106873942281E-4"/>
    <n v="2.6189131758015856E-4"/>
    <n v="3.4691273217503924E-4"/>
    <n v="4.3678854090851505E-4"/>
    <n v="5.3834091726609945E-4"/>
    <n v="6.6705577618509249E-4"/>
    <n v="8.2528015103073443E-4"/>
    <n v="1.0142588388372673E-3"/>
    <n v="1.1868761002246505E-3"/>
    <n v="1.3514411690635764E-3"/>
    <n v="1.517160622137552E-3"/>
    <n v="1.6723803812069074E-3"/>
    <n v="1.8150010585549303E-3"/>
    <n v="1.9442533840388098E-3"/>
    <n v="2.0764879015404808E-3"/>
    <n v="2.2117042399534804E-3"/>
    <n v="2.3499023992778084E-3"/>
    <n v="2.4910823795134653E-3"/>
    <n v="2.6352441806604503E-3"/>
  </r>
  <r>
    <s v="Lost Opportunity"/>
    <x v="5"/>
    <s v="Under $25"/>
    <s v="Under $15"/>
    <s v="WHTanks"/>
    <s v="Under $25"/>
    <n v="22.110927320206631"/>
    <s v="Water Heating"/>
    <s v="COM-WHTanks-7p_v6"/>
    <s v="Rural"/>
    <s v="SC-New"/>
    <s v="M_Input_New"/>
    <s v="No"/>
    <s v="Commercial"/>
    <s v="Residential Care"/>
    <s v="WHTanks-New-Residential Care"/>
    <n v="1.1452053061125011E-4"/>
    <n v="1.274271980924765E-4"/>
    <n v="1.3301855766478663E-4"/>
    <n v="1.3357043742364143E-4"/>
    <n v="1.4838822871937252E-4"/>
    <n v="1.6418781572835126E-4"/>
    <n v="1.9297574748425252E-4"/>
    <n v="2.4122676592280829E-4"/>
    <n v="2.7014788878108008E-4"/>
    <n v="2.4446225793288721E-4"/>
    <n v="2.5329965375030906E-4"/>
    <n v="2.5123622157235487E-4"/>
    <n v="2.3277981256366562E-4"/>
    <n v="2.2713174716154313E-4"/>
    <n v="2.1603399301614666E-4"/>
    <n v="2.1185350538337094E-4"/>
    <n v="2.076723974784973E-4"/>
    <n v="2.0349128957362366E-4"/>
    <n v="1.9931018166875007E-4"/>
    <n v="1.9512907376387643E-4"/>
    <n v="3.967863304293045E-3"/>
    <n v="13.889695659586353"/>
    <n v="22.110927320206631"/>
    <s v="C-All-WH-All-All-All-E"/>
    <s v="C-All-WH-All-All-All-E"/>
    <n v="3.967863304293045E-3"/>
    <n v="1.1452053061125011E-4"/>
    <n v="2.419477287037266E-4"/>
    <n v="3.7496628636851323E-4"/>
    <n v="5.0853672379215465E-4"/>
    <n v="6.5692495251152715E-4"/>
    <n v="8.2111276823987843E-4"/>
    <n v="1.0140885157241309E-3"/>
    <n v="1.2553152816469392E-3"/>
    <n v="1.5254631704280193E-3"/>
    <n v="1.7699254283609065E-3"/>
    <n v="2.0232250821112154E-3"/>
    <n v="2.2744613036835702E-3"/>
    <n v="2.5072411162472357E-3"/>
    <n v="2.734372863408779E-3"/>
    <n v="2.9504068564249258E-3"/>
    <n v="3.1622603618082969E-3"/>
    <n v="3.3699327592867944E-3"/>
    <n v="3.5734240488604183E-3"/>
    <n v="3.7727342305291685E-3"/>
    <n v="3.967863304293045E-3"/>
  </r>
  <r>
    <s v="Lost Opportunity"/>
    <x v="5"/>
    <s v="Under $25"/>
    <s v="Under $15"/>
    <s v="WHTanks"/>
    <s v="Under $25"/>
    <n v="22.820342225679521"/>
    <s v="Water Heating"/>
    <s v="COM-WHTanks-7p_v6"/>
    <s v="Rural"/>
    <s v="SC-New"/>
    <s v="M_Input_New"/>
    <s v="No"/>
    <s v="Commercial"/>
    <s v="Assembly"/>
    <s v="WHTanks-New-Assembly"/>
    <n v="1.0903620846449467E-4"/>
    <n v="1.1621657478535869E-4"/>
    <n v="8.3180490720734934E-5"/>
    <n v="1.0158416796767384E-4"/>
    <n v="1.7147680638709205E-4"/>
    <n v="2.3213093598123592E-4"/>
    <n v="2.8311932652181954E-4"/>
    <n v="3.319728396843078E-4"/>
    <n v="4.5303442261643637E-4"/>
    <n v="4.9798685415103274E-4"/>
    <n v="5.2392976958922049E-4"/>
    <n v="5.4674183704709527E-4"/>
    <n v="4.9288833300341578E-4"/>
    <n v="4.9826101113364745E-4"/>
    <n v="4.9858670728413195E-4"/>
    <n v="4.5430406701220687E-4"/>
    <n v="4.1001999520898154E-4"/>
    <n v="3.6573592340575627E-4"/>
    <n v="3.2145185160253089E-4"/>
    <n v="2.7716777979930546E-4"/>
    <n v="6.7688259023664776E-3"/>
    <n v="14.367271701988379"/>
    <n v="22.820342225679521"/>
    <s v="C-All-WH-All-All-All-E"/>
    <s v="C-All-WH-All-All-All-E"/>
    <n v="6.7688259023664776E-3"/>
    <n v="1.0903620846449467E-4"/>
    <n v="2.2525278324985335E-4"/>
    <n v="3.0843327397058829E-4"/>
    <n v="4.1001744193826212E-4"/>
    <n v="5.814942483253542E-4"/>
    <n v="8.1362518430659007E-4"/>
    <n v="1.0967445108284097E-3"/>
    <n v="1.4287173505127175E-3"/>
    <n v="1.8817517731291539E-3"/>
    <n v="2.3797386272801867E-3"/>
    <n v="2.903668396869407E-3"/>
    <n v="3.4504102339165022E-3"/>
    <n v="3.9432985669199177E-3"/>
    <n v="4.4415595780535654E-3"/>
    <n v="4.9401462853376973E-3"/>
    <n v="5.3944503523499039E-3"/>
    <n v="5.8044703475588853E-3"/>
    <n v="6.1702062709646415E-3"/>
    <n v="6.4916581225671725E-3"/>
    <n v="6.7688259023664776E-3"/>
  </r>
  <r>
    <s v="Lost Opportunity"/>
    <x v="5"/>
    <s v="Under $20"/>
    <s v="Under $15"/>
    <s v="WHTanks"/>
    <s v="Under $20"/>
    <n v="19.203999547976832"/>
    <s v="Water Heating"/>
    <s v="COM-WHTanks-7p_v6"/>
    <s v="Rural"/>
    <s v="SC-New"/>
    <s v="M_Input_New"/>
    <s v="No"/>
    <s v="Commercial"/>
    <s v="Other"/>
    <s v="WHTanks-New-Other"/>
    <n v="1.4472327546797911E-4"/>
    <n v="1.9028951330727584E-4"/>
    <n v="2.1538256446768057E-4"/>
    <n v="2.5039229211363325E-4"/>
    <n v="2.8635073157279637E-4"/>
    <n v="2.907827336644674E-4"/>
    <n v="3.3772421534474314E-4"/>
    <n v="3.666665273501324E-4"/>
    <n v="3.8668186346876539E-4"/>
    <n v="3.6479563645881106E-4"/>
    <n v="3.9213004617430296E-4"/>
    <n v="3.6059120893738487E-4"/>
    <n v="3.7474243544526612E-4"/>
    <n v="3.64003511142691E-4"/>
    <n v="3.3757053755469665E-4"/>
    <n v="3.3284628413084746E-4"/>
    <n v="3.2812106148181954E-4"/>
    <n v="3.2339583883279156E-4"/>
    <n v="3.1867061618376347E-4"/>
    <n v="3.1394539353473544E-4"/>
    <n v="6.279806286634583E-3"/>
    <n v="11.932760373479505"/>
    <n v="19.203999547976832"/>
    <s v="C-All-WH-All-All-All-E"/>
    <s v="C-All-WH-All-All-All-E"/>
    <n v="6.279806286634583E-3"/>
    <n v="1.4472327546797911E-4"/>
    <n v="3.3501278877525495E-4"/>
    <n v="5.5039535324293552E-4"/>
    <n v="8.0078764535656882E-4"/>
    <n v="1.0871383769293652E-3"/>
    <n v="1.3779211105938325E-3"/>
    <n v="1.7156453259385756E-3"/>
    <n v="2.0823118532887078E-3"/>
    <n v="2.4689937167574733E-3"/>
    <n v="2.8337893532162845E-3"/>
    <n v="3.2259193993905873E-3"/>
    <n v="3.586510608327972E-3"/>
    <n v="3.9612530437732382E-3"/>
    <n v="4.3252565549159287E-3"/>
    <n v="4.6628270924706254E-3"/>
    <n v="4.9956733766014731E-3"/>
    <n v="5.3237944380832925E-3"/>
    <n v="5.6471902769160837E-3"/>
    <n v="5.9658608930998475E-3"/>
    <n v="6.279806286634583E-3"/>
  </r>
  <r>
    <s v="Lost Opportunity"/>
    <x v="5"/>
    <s v="Under $20"/>
    <s v="Under $10"/>
    <s v="WHTanks"/>
    <s v="Under $20"/>
    <n v="15.631362826866738"/>
    <s v="Water Heating"/>
    <s v="COM-WHTanks-7p_v6"/>
    <s v="Rural"/>
    <s v="SC-NR"/>
    <s v="M_Input"/>
    <s v="No"/>
    <s v="Commercial"/>
    <s v="Large Off"/>
    <s v="WHTanks-NR-Large Off"/>
    <n v="1.3854923411106223E-3"/>
    <n v="1.6499872204377892E-3"/>
    <n v="1.8624491650227114E-3"/>
    <n v="2.0383206889373288E-3"/>
    <n v="2.1799476748021324E-3"/>
    <n v="2.2945171436723586E-3"/>
    <n v="2.3888196894241041E-3"/>
    <n v="2.4657023803895499E-3"/>
    <n v="2.5291589874963404E-3"/>
    <n v="2.5819695795142586E-3"/>
    <n v="2.6250333095278865E-3"/>
    <n v="2.661571958459947E-3"/>
    <n v="2.6692613822014784E-3"/>
    <n v="2.6769941686992219E-3"/>
    <n v="2.6839002867972716E-3"/>
    <n v="2.6907570597443776E-3"/>
    <n v="2.6980920385407665E-3"/>
    <n v="2.7059130383042416E-3"/>
    <n v="2.7142200590348051E-3"/>
    <n v="2.7230131007324548E-3"/>
    <n v="3.2935254273103433E-2"/>
    <n v="9.5276717672983668"/>
    <n v="15.631362826866738"/>
    <s v="C-All-WH-All-All-All-E"/>
    <s v="C-All-WH-All-All-All-E"/>
    <n v="3.2935254273103433E-2"/>
    <n v="1.3854923411106223E-3"/>
    <n v="3.0354795615484117E-3"/>
    <n v="4.8979287265711229E-3"/>
    <n v="6.9362494155084517E-3"/>
    <n v="9.1161970903105849E-3"/>
    <n v="1.1410714233982943E-2"/>
    <n v="1.3799533923407048E-2"/>
    <n v="1.6265236303796598E-2"/>
    <n v="1.879439529129294E-2"/>
    <n v="2.1376364870807199E-2"/>
    <n v="2.4001398180335087E-2"/>
    <n v="2.6662970138795036E-2"/>
    <n v="2.9332231520996514E-2"/>
    <n v="3.2009225689695733E-2"/>
    <n v="3.2935254273103433E-2"/>
    <n v="3.2935254273103433E-2"/>
    <n v="3.2935254273103433E-2"/>
    <n v="3.2935254273103433E-2"/>
    <n v="3.2935254273103433E-2"/>
    <n v="3.2935254273103433E-2"/>
  </r>
  <r>
    <s v="Lost Opportunity"/>
    <x v="5"/>
    <s v="Under $20"/>
    <s v="Under $10"/>
    <s v="WHTanks"/>
    <s v="Under $20"/>
    <n v="15.631362826866738"/>
    <s v="Water Heating"/>
    <s v="COM-WHTanks-7p_v6"/>
    <s v="Rural"/>
    <s v="SC-NR"/>
    <s v="M_Input"/>
    <s v="No"/>
    <s v="Commercial"/>
    <s v="Medium Off"/>
    <s v="WHTanks-NR-Medium Off"/>
    <n v="1.3579428928475229E-3"/>
    <n v="1.6284751543391828E-3"/>
    <n v="1.844557147444241E-3"/>
    <n v="2.0296229421773075E-3"/>
    <n v="2.1792714057413472E-3"/>
    <n v="2.3008996141302297E-3"/>
    <n v="2.4032837081689202E-3"/>
    <n v="2.4877833927143488E-3"/>
    <n v="2.5585626473370736E-3"/>
    <n v="2.6183634629131291E-3"/>
    <n v="2.6679973382842635E-3"/>
    <n v="2.7117548879402194E-3"/>
    <n v="2.7250611347176979E-3"/>
    <n v="2.7390486900137419E-3"/>
    <n v="2.7507443717905583E-3"/>
    <n v="2.7625999206150253E-3"/>
    <n v="2.7757137646612479E-3"/>
    <n v="2.7900939906366907E-3"/>
    <n v="2.8057405985413546E-3"/>
    <n v="2.8226535883752388E-3"/>
    <n v="3.2280362104662036E-2"/>
    <n v="9.5276717672983668"/>
    <n v="15.631362826866738"/>
    <s v="C-All-WH-All-All-All-E"/>
    <s v="C-All-WH-All-All-All-E"/>
    <n v="3.2280362104662036E-2"/>
    <n v="1.3579428928475229E-3"/>
    <n v="2.9864180471867057E-3"/>
    <n v="4.8309751946309463E-3"/>
    <n v="6.8605981368082538E-3"/>
    <n v="9.0398695425496015E-3"/>
    <n v="1.1340769156679831E-2"/>
    <n v="1.3744052864848751E-2"/>
    <n v="1.6231836257563099E-2"/>
    <n v="1.8790398904900172E-2"/>
    <n v="2.1408762367813302E-2"/>
    <n v="2.4076759706097565E-2"/>
    <n v="2.6788514594037784E-2"/>
    <n v="2.951357572875548E-2"/>
    <n v="3.2252624418769221E-2"/>
    <n v="3.2280362104662036E-2"/>
    <n v="3.2280362104662036E-2"/>
    <n v="3.2280362104662036E-2"/>
    <n v="3.2280362104662036E-2"/>
    <n v="3.2280362104662036E-2"/>
    <n v="3.2280362104662036E-2"/>
  </r>
  <r>
    <s v="Lost Opportunity"/>
    <x v="5"/>
    <s v="Under $20"/>
    <s v="Under $10"/>
    <s v="WHTanks"/>
    <s v="Under $20"/>
    <n v="15.631362826866738"/>
    <s v="Water Heating"/>
    <s v="COM-WHTanks-7p_v6"/>
    <s v="Rural"/>
    <s v="SC-NR"/>
    <s v="M_Input"/>
    <s v="No"/>
    <s v="Commercial"/>
    <s v="Small Off"/>
    <s v="WHTanks-NR-Small Off"/>
    <n v="4.0989790780747855E-4"/>
    <n v="4.8587889405600964E-4"/>
    <n v="5.4662562628125626E-4"/>
    <n v="5.9623818238399237E-4"/>
    <n v="6.3606860916828629E-4"/>
    <n v="6.6809202019161836E-4"/>
    <n v="6.941237427515347E-4"/>
    <n v="7.1516695595440108E-4"/>
    <n v="7.3227032193148855E-4"/>
    <n v="7.4622097446012611E-4"/>
    <n v="7.5752576227253578E-4"/>
    <n v="7.6691091708281408E-4"/>
    <n v="7.6805713252026478E-4"/>
    <n v="7.6922435968396143E-4"/>
    <n v="7.7020825830129353E-4"/>
    <n v="7.712026662782791E-4"/>
    <n v="7.7229322512847702E-4"/>
    <n v="7.7348216207088886E-4"/>
    <n v="7.7476947710551484E-4"/>
    <n v="7.7615517023235485E-4"/>
    <n v="9.7438949455546098E-3"/>
    <n v="9.5276717672983668"/>
    <n v="15.631362826866738"/>
    <s v="C-All-WH-All-All-All-E"/>
    <s v="C-All-WH-All-All-All-E"/>
    <n v="9.7438949455546098E-3"/>
    <n v="4.0989790780747855E-4"/>
    <n v="8.9577680186348819E-4"/>
    <n v="1.4424024281447444E-3"/>
    <n v="2.0386406105287369E-3"/>
    <n v="2.6747092196970231E-3"/>
    <n v="3.3428012398886413E-3"/>
    <n v="4.0369249826401757E-3"/>
    <n v="4.752091938594577E-3"/>
    <n v="5.4843622605260656E-3"/>
    <n v="6.2305832349861916E-3"/>
    <n v="6.9881089972587277E-3"/>
    <n v="7.7550199143415419E-3"/>
    <n v="8.5230770468618065E-3"/>
    <n v="9.2923014065457686E-3"/>
    <n v="9.7438949455546098E-3"/>
    <n v="9.7438949455546098E-3"/>
    <n v="9.7438949455546098E-3"/>
    <n v="9.7438949455546098E-3"/>
    <n v="9.7438949455546098E-3"/>
    <n v="9.7438949455546098E-3"/>
  </r>
  <r>
    <s v="Lost Opportunity"/>
    <x v="5"/>
    <s v="Under $15"/>
    <s v="Under $10"/>
    <s v="WHTanks"/>
    <s v="Under $15"/>
    <n v="13.099475677972279"/>
    <s v="Water Heating"/>
    <s v="COM-WHTanks-7p_v6"/>
    <s v="Rural"/>
    <s v="SC-NR"/>
    <s v="M_Input"/>
    <s v="No"/>
    <s v="Commercial"/>
    <s v="XLarge Ret"/>
    <s v="WHTanks-NR-XLarge Ret"/>
    <n v="1.9542454334385128E-4"/>
    <n v="2.3140445564536564E-4"/>
    <n v="2.6026998454694374E-4"/>
    <n v="2.8348771338863524E-4"/>
    <n v="3.0214683945189931E-4"/>
    <n v="3.1731575732398324E-4"/>
    <n v="3.2965958363946173E-4"/>
    <n v="3.3966420289859142E-4"/>
    <n v="3.4800510933744733E-4"/>
    <n v="3.5490212562297164E-4"/>
    <n v="3.6046536849556585E-4"/>
    <n v="3.6502834037900573E-4"/>
    <n v="3.6568994947577371E-4"/>
    <n v="3.6624494167943381E-4"/>
    <n v="3.6679806206152697E-4"/>
    <n v="3.6731819817321058E-4"/>
    <n v="3.6787719185573769E-4"/>
    <n v="3.6847610452496189E-4"/>
    <n v="3.6911493618088328E-4"/>
    <n v="3.6979368682350192E-4"/>
    <n v="4.6455377884481322E-3"/>
    <n v="7.8232127334533619"/>
    <n v="13.099475677972279"/>
    <s v="C-All-WH-All-All-All-E"/>
    <s v="C-All-WH-All-All-All-E"/>
    <n v="4.6455377884481322E-3"/>
    <n v="1.9542454334385128E-4"/>
    <n v="4.2682899898921695E-4"/>
    <n v="6.8709898353616064E-4"/>
    <n v="9.7058669692479593E-4"/>
    <n v="1.2727335363766953E-3"/>
    <n v="1.5900492937006784E-3"/>
    <n v="1.9197088773401402E-3"/>
    <n v="2.2593730802387317E-3"/>
    <n v="2.607378189576179E-3"/>
    <n v="2.9622803151991505E-3"/>
    <n v="3.3227456836947165E-3"/>
    <n v="3.6877740240737222E-3"/>
    <n v="4.0534639735494956E-3"/>
    <n v="4.4197089152289296E-3"/>
    <n v="4.6455377884481322E-3"/>
    <n v="4.6455377884481322E-3"/>
    <n v="4.6455377884481322E-3"/>
    <n v="4.6455377884481322E-3"/>
    <n v="4.6455377884481322E-3"/>
    <n v="4.6455377884481322E-3"/>
  </r>
  <r>
    <s v="Lost Opportunity"/>
    <x v="5"/>
    <s v="Under $15"/>
    <s v="Under $10"/>
    <s v="WHTanks"/>
    <s v="Under $15"/>
    <n v="13.099475677972279"/>
    <s v="Water Heating"/>
    <s v="COM-WHTanks-7p_v6"/>
    <s v="Rural"/>
    <s v="SC-NR"/>
    <s v="M_Input"/>
    <s v="No"/>
    <s v="Commercial"/>
    <s v="Large Ret"/>
    <s v="WHTanks-NR-Large Ret"/>
    <n v="4.6029412940521352E-5"/>
    <n v="5.436646173168485E-5"/>
    <n v="6.1040945615540581E-5"/>
    <n v="6.6388368520777617E-5"/>
    <n v="7.0671569439100787E-5"/>
    <n v="7.4114202989640385E-5"/>
    <n v="7.6882330546466216E-5"/>
    <n v="7.910502918167732E-5"/>
    <n v="8.0904178008850237E-5"/>
    <n v="8.2357774710023195E-5"/>
    <n v="8.3523613173545568E-5"/>
    <n v="8.4463640491599638E-5"/>
    <n v="8.4510414435161403E-5"/>
    <n v="8.4547729951055467E-5"/>
    <n v="8.4583775991554108E-5"/>
    <n v="8.4617312496677386E-5"/>
    <n v="8.4653012467350371E-5"/>
    <n v="8.4691119289309949E-5"/>
    <n v="8.4731632962556038E-5"/>
    <n v="8.477455348708872E-5"/>
    <n v="1.0941889567014985E-3"/>
    <n v="7.8232127334533619"/>
    <n v="13.099475677972279"/>
    <s v="C-All-WH-All-All-All-E"/>
    <s v="C-All-WH-All-All-All-E"/>
    <n v="1.0941889567014985E-3"/>
    <n v="4.6029412940521352E-5"/>
    <n v="1.0039587467220619E-4"/>
    <n v="1.6143682028774679E-4"/>
    <n v="2.2782518880852439E-4"/>
    <n v="2.9849675824762515E-4"/>
    <n v="3.7261096123726556E-4"/>
    <n v="4.4949329178373175E-4"/>
    <n v="5.2859832096540911E-4"/>
    <n v="6.0950249897425931E-4"/>
    <n v="6.9186027368428246E-4"/>
    <n v="7.7538388685782799E-4"/>
    <n v="8.5984752734942764E-4"/>
    <n v="9.4435794178458906E-4"/>
    <n v="1.0289056717356446E-3"/>
    <n v="1.0941889567014985E-3"/>
    <n v="1.0941889567014985E-3"/>
    <n v="1.0941889567014985E-3"/>
    <n v="1.0941889567014985E-3"/>
    <n v="1.0941889567014985E-3"/>
    <n v="1.0941889567014985E-3"/>
  </r>
  <r>
    <s v="Lost Opportunity"/>
    <x v="5"/>
    <s v="Under $15"/>
    <s v="Under $10"/>
    <s v="WHTanks"/>
    <s v="Under $15"/>
    <n v="13.099475677972279"/>
    <s v="Water Heating"/>
    <s v="COM-WHTanks-7p_v6"/>
    <s v="Rural"/>
    <s v="SC-NR"/>
    <s v="M_Input"/>
    <s v="No"/>
    <s v="Commercial"/>
    <s v="Medium Ret"/>
    <s v="WHTanks-NR-Medium Ret"/>
    <n v="5.0507059500894461E-4"/>
    <n v="6.0111537613264699E-4"/>
    <n v="6.7842538445474828E-4"/>
    <n v="7.4095408199213177E-4"/>
    <n v="7.9149961633008374E-4"/>
    <n v="8.3351928773539629E-4"/>
    <n v="8.6854160777779361E-4"/>
    <n v="8.9738511447021488E-4"/>
    <n v="9.224590135239202E-4"/>
    <n v="9.4396036584967682E-4"/>
    <n v="9.6142726054234545E-4"/>
    <n v="9.7614178019621767E-4"/>
    <n v="9.8020763309908366E-4"/>
    <n v="9.8373971747805458E-4"/>
    <n v="9.8726571916971507E-4"/>
    <n v="9.9055634234085821E-4"/>
    <n v="9.9408353443203941E-4"/>
    <n v="9.9785018246049701E-4"/>
    <n v="1.0018562864262306E-3"/>
    <n v="1.0061018463292401E-3"/>
    <n v="1.2006294065222169E-2"/>
    <n v="7.8232127334533619"/>
    <n v="13.099475677972279"/>
    <s v="C-All-WH-All-All-All-E"/>
    <s v="C-All-WH-All-All-All-E"/>
    <n v="1.2006294065222169E-2"/>
    <n v="5.0507059500894461E-4"/>
    <n v="1.1061859711415916E-3"/>
    <n v="1.7846113555963399E-3"/>
    <n v="2.5255654375884715E-3"/>
    <n v="3.3170650539185555E-3"/>
    <n v="4.1505843416539522E-3"/>
    <n v="5.019125949431746E-3"/>
    <n v="5.9165110639019611E-3"/>
    <n v="6.8389700774258814E-3"/>
    <n v="7.7829304432755582E-3"/>
    <n v="8.7443577038179045E-3"/>
    <n v="9.7204994840141227E-3"/>
    <n v="1.0700707117113207E-2"/>
    <n v="1.1684446834591262E-2"/>
    <n v="1.2006294065222169E-2"/>
    <n v="1.2006294065222169E-2"/>
    <n v="1.2006294065222169E-2"/>
    <n v="1.2006294065222169E-2"/>
    <n v="1.2006294065222169E-2"/>
    <n v="1.2006294065222169E-2"/>
  </r>
  <r>
    <s v="Lost Opportunity"/>
    <x v="5"/>
    <s v="Under $15"/>
    <s v="Under $10"/>
    <s v="WHTanks"/>
    <s v="Under $15"/>
    <n v="13.099475677972279"/>
    <s v="Water Heating"/>
    <s v="COM-WHTanks-7p_v6"/>
    <s v="Rural"/>
    <s v="SC-NR"/>
    <s v="M_Input"/>
    <s v="No"/>
    <s v="Commercial"/>
    <s v="Small Ret"/>
    <s v="WHTanks-NR-Small Ret"/>
    <n v="8.6404639844152157E-5"/>
    <n v="1.0220235092971333E-4"/>
    <n v="1.1486017371410146E-4"/>
    <n v="1.2501810893703256E-4"/>
    <n v="1.3316929135176732E-4"/>
    <n v="1.3976838096560064E-4"/>
    <n v="1.4511626258187019E-4"/>
    <n v="1.4943467577259719E-4"/>
    <n v="1.5298427747492278E-4"/>
    <n v="1.5589273795772369E-4"/>
    <n v="1.5823236631224821E-4"/>
    <n v="1.6014001581885647E-4"/>
    <n v="1.6034371800524718E-4"/>
    <n v="1.6051670108542941E-4"/>
    <n v="1.606874636544207E-4"/>
    <n v="1.6084647860836537E-4"/>
    <n v="1.6101692177249415E-4"/>
    <n v="1.6119925703621192E-4"/>
    <n v="1.6139348439951862E-4"/>
    <n v="1.6159960386241421E-4"/>
    <n v="2.0539693358116234E-3"/>
    <n v="7.8232127334533619"/>
    <n v="13.099475677972279"/>
    <s v="C-All-WH-All-All-All-E"/>
    <s v="C-All-WH-All-All-All-E"/>
    <n v="2.0539693358116234E-3"/>
    <n v="8.6404639844152157E-5"/>
    <n v="1.8860699077386547E-4"/>
    <n v="3.0346716448796695E-4"/>
    <n v="4.2848527342499948E-4"/>
    <n v="5.6165456477676678E-4"/>
    <n v="7.0142294574236739E-4"/>
    <n v="8.4653920832423752E-4"/>
    <n v="9.9597388409683463E-4"/>
    <n v="1.1489581615717573E-3"/>
    <n v="1.304850899529481E-3"/>
    <n v="1.4630832658417293E-3"/>
    <n v="1.6232232816605857E-3"/>
    <n v="1.7835669996658329E-3"/>
    <n v="1.9440837007512622E-3"/>
    <n v="2.0539693358116234E-3"/>
    <n v="2.0539693358116234E-3"/>
    <n v="2.0539693358116234E-3"/>
    <n v="2.0539693358116234E-3"/>
    <n v="2.0539693358116234E-3"/>
    <n v="2.0539693358116234E-3"/>
  </r>
  <r>
    <s v="Lost Opportunity"/>
    <x v="5"/>
    <s v="Under $25"/>
    <s v="Under $15"/>
    <s v="WHTanks"/>
    <s v="Under $25"/>
    <n v="23.587612008749645"/>
    <s v="Water Heating"/>
    <s v="COM-WHTanks-7p_v6"/>
    <s v="Rural"/>
    <s v="SC-NR"/>
    <s v="M_Input"/>
    <s v="No"/>
    <s v="Commercial"/>
    <s v="School K-12"/>
    <s v="WHTanks-NR-School K-12"/>
    <n v="2.088997967875787E-4"/>
    <n v="2.4696139573967884E-4"/>
    <n v="2.7760851824541136E-4"/>
    <n v="3.0232256259125185E-4"/>
    <n v="3.2248754551623103E-4"/>
    <n v="3.3894176755665533E-4"/>
    <n v="3.5213876756970186E-4"/>
    <n v="3.628181061809869E-4"/>
    <n v="3.7151080498343454E-4"/>
    <n v="3.7859155072772829E-4"/>
    <n v="3.8432029374424991E-4"/>
    <n v="3.8900844081547493E-4"/>
    <n v="3.8951778002922505E-4"/>
    <n v="3.9007260622884153E-4"/>
    <n v="3.9056251373598518E-4"/>
    <n v="3.9109713870145866E-4"/>
    <n v="3.916010486690003E-4"/>
    <n v="3.9207537351627854E-4"/>
    <n v="3.9252011324329342E-4"/>
    <n v="3.9293526785004511E-4"/>
    <n v="4.9658650002231981E-3"/>
    <n v="14.883795479014225"/>
    <n v="23.587612008749645"/>
    <s v="C-All-WH-All-All-All-E"/>
    <s v="C-All-WH-All-All-All-E"/>
    <n v="4.9658650002231981E-3"/>
    <n v="2.088997967875787E-4"/>
    <n v="4.5586119252725754E-4"/>
    <n v="7.3346971077266885E-4"/>
    <n v="1.0357922733639207E-3"/>
    <n v="1.3582798188801516E-3"/>
    <n v="1.6972215864368069E-3"/>
    <n v="2.0493603540065086E-3"/>
    <n v="2.4121784601874954E-3"/>
    <n v="2.7836892651709301E-3"/>
    <n v="3.1622808158986585E-3"/>
    <n v="3.5466011096429084E-3"/>
    <n v="3.9356095504583834E-3"/>
    <n v="4.3251273304876084E-3"/>
    <n v="4.7151999367164498E-3"/>
    <n v="4.9658650002231981E-3"/>
    <n v="4.9658650002231981E-3"/>
    <n v="4.9658650002231981E-3"/>
    <n v="4.9658650002231981E-3"/>
    <n v="4.9658650002231981E-3"/>
    <n v="4.9658650002231981E-3"/>
  </r>
  <r>
    <s v="Lost Opportunity"/>
    <x v="5"/>
    <s v="Under $25"/>
    <s v="Under $15"/>
    <s v="WHTanks"/>
    <s v="Under $25"/>
    <n v="22.110927320206631"/>
    <s v="Water Heating"/>
    <s v="COM-WHTanks-7p_v6"/>
    <s v="Rural"/>
    <s v="SC-NR"/>
    <s v="M_Input"/>
    <s v="No"/>
    <s v="Commercial"/>
    <s v="University"/>
    <s v="WHTanks-NR-University"/>
    <n v="4.7328684709899838E-4"/>
    <n v="5.597619833862163E-4"/>
    <n v="6.2945091449552232E-4"/>
    <n v="6.8541273769964024E-4"/>
    <n v="7.3105036304090725E-4"/>
    <n v="7.6821683679079264E-4"/>
    <n v="7.9828325256998164E-4"/>
    <n v="8.2273763964942623E-4"/>
    <n v="8.4256742671668685E-4"/>
    <n v="8.5883609294451295E-4"/>
    <n v="8.7213191577428047E-4"/>
    <n v="8.828176793793536E-4"/>
    <n v="8.8405333093226758E-4"/>
    <n v="8.8540860479252137E-4"/>
    <n v="8.8666037710717909E-4"/>
    <n v="8.879474647911687E-4"/>
    <n v="8.8926459854440031E-4"/>
    <n v="8.9061434460011902E-4"/>
    <n v="8.9199670295832516E-4"/>
    <n v="8.9341167361901852E-4"/>
    <n v="1.1250746172169821E-2"/>
    <n v="13.889695659586353"/>
    <n v="22.110927320206631"/>
    <s v="C-All-WH-All-All-All-E"/>
    <s v="C-All-WH-All-All-All-E"/>
    <n v="1.1250746172169821E-2"/>
    <n v="4.7328684709899838E-4"/>
    <n v="1.0330488304852146E-3"/>
    <n v="1.6624997449807368E-3"/>
    <n v="2.3479124826803772E-3"/>
    <n v="3.0789628457212844E-3"/>
    <n v="3.8471796825120773E-3"/>
    <n v="4.645462935082059E-3"/>
    <n v="5.4682005747314849E-3"/>
    <n v="6.3107680014481719E-3"/>
    <n v="7.1696040943926851E-3"/>
    <n v="8.0417360101669652E-3"/>
    <n v="8.9245536895463193E-3"/>
    <n v="9.8086070204785863E-3"/>
    <n v="1.0694015625271107E-2"/>
    <n v="1.1250746172169821E-2"/>
    <n v="1.1250746172169821E-2"/>
    <n v="1.1250746172169821E-2"/>
    <n v="1.1250746172169821E-2"/>
    <n v="1.1250746172169821E-2"/>
    <n v="1.1250746172169821E-2"/>
  </r>
  <r>
    <s v="Lost Opportunity"/>
    <x v="5"/>
    <s v="Under $20"/>
    <s v="Under $15"/>
    <s v="WHTanks"/>
    <s v="Under $20"/>
    <n v="18.202739316057816"/>
    <s v="Water Heating"/>
    <s v="COM-WHTanks-7p_v6"/>
    <s v="Rural"/>
    <s v="SC-NR"/>
    <s v="M_Input"/>
    <s v="No"/>
    <s v="Commercial"/>
    <s v="Warehouse"/>
    <s v="WHTanks-NR-Warehouse"/>
    <n v="5.0259553195844821E-4"/>
    <n v="5.9599670397523065E-4"/>
    <n v="6.7105744995642419E-4"/>
    <n v="7.323797427708546E-4"/>
    <n v="7.8242608509160891E-4"/>
    <n v="8.2301690900781128E-4"/>
    <n v="8.5584420525498513E-4"/>
    <n v="8.8252027635387113E-4"/>
    <n v="9.0409864872266477E-4"/>
    <n v="9.2139146293807733E-4"/>
    <n v="9.3557943528369371E-4"/>
    <n v="9.4716073684413525E-4"/>
    <n v="9.4887931792483914E-4"/>
    <n v="9.5049815157270971E-4"/>
    <n v="9.520103714137384E-4"/>
    <n v="9.5354766565178273E-4"/>
    <n v="9.5487577363128902E-4"/>
    <n v="9.5599745320183358E-4"/>
    <n v="9.5691270436341588E-4"/>
    <n v="9.576215271160359E-4"/>
    <n v="1.1947458062675437E-2"/>
    <n v="11.258714909695978"/>
    <n v="18.202739316057816"/>
    <s v="C-All-WH-All-All-All-E"/>
    <s v="C-All-WH-All-All-All-E"/>
    <n v="1.1947458062675437E-2"/>
    <n v="5.0259553195844821E-4"/>
    <n v="1.0985922359336789E-3"/>
    <n v="1.7696496858901031E-3"/>
    <n v="2.5020294286609577E-3"/>
    <n v="3.2844555137525665E-3"/>
    <n v="4.107472422760378E-3"/>
    <n v="4.9633166280153634E-3"/>
    <n v="5.8458369043692341E-3"/>
    <n v="6.749935553091899E-3"/>
    <n v="7.6713270160299763E-3"/>
    <n v="8.6069064513136697E-3"/>
    <n v="9.5540671881578047E-3"/>
    <n v="1.0502946506082644E-2"/>
    <n v="1.1453444657655354E-2"/>
    <n v="1.1947458062675437E-2"/>
    <n v="1.1947458062675437E-2"/>
    <n v="1.1947458062675437E-2"/>
    <n v="1.1947458062675437E-2"/>
    <n v="1.1947458062675437E-2"/>
    <n v="1.1947458062675437E-2"/>
  </r>
  <r>
    <s v="Lost Opportunity"/>
    <x v="5"/>
    <s v="Under $20"/>
    <s v="Under $10"/>
    <s v="WHTanks"/>
    <s v="Under $20"/>
    <n v="16.180359564113992"/>
    <s v="Water Heating"/>
    <s v="COM-WHTanks-7p_v6"/>
    <s v="Rural"/>
    <s v="SC-NR"/>
    <s v="M_Input"/>
    <s v="No"/>
    <s v="Commercial"/>
    <s v="Supermarket"/>
    <s v="WHTanks-NR-Supermarket"/>
    <n v="1.9597766265089573E-4"/>
    <n v="2.3195827754143633E-4"/>
    <n v="2.6092496422782107E-4"/>
    <n v="2.8423032123510786E-4"/>
    <n v="3.0297465541404548E-4"/>
    <n v="3.180492309526667E-4"/>
    <n v="3.3017684088092127E-4"/>
    <n v="3.399386379174519E-4"/>
    <n v="3.4780259933760518E-4"/>
    <n v="3.5414583469935124E-4"/>
    <n v="3.5925691011361405E-4"/>
    <n v="3.6340450321846354E-4"/>
    <n v="3.6370994281436015E-4"/>
    <n v="3.6399677488919426E-4"/>
    <n v="3.642753550585834E-4"/>
    <n v="3.6454981496129851E-4"/>
    <n v="3.6482122699789773E-4"/>
    <n v="3.6509064142557481E-4"/>
    <n v="3.653580582443298E-4"/>
    <n v="3.6562347745416267E-4"/>
    <n v="4.6586862732721388E-3"/>
    <n v="9.8972547673784117"/>
    <n v="16.180359564113992"/>
    <s v="C-All-WH-All-All-All-E"/>
    <s v="C-All-WH-All-All-All-E"/>
    <n v="4.6586862732721388E-3"/>
    <n v="1.9597766265089573E-4"/>
    <n v="4.2793594019233203E-4"/>
    <n v="6.8886090442015304E-4"/>
    <n v="9.730912256552609E-4"/>
    <n v="1.2760658810693063E-3"/>
    <n v="1.594115112021973E-3"/>
    <n v="1.9242919529028942E-3"/>
    <n v="2.2642305908203461E-3"/>
    <n v="2.6120331901579512E-3"/>
    <n v="2.9661790248573022E-3"/>
    <n v="3.3254359349709161E-3"/>
    <n v="3.6888404381893794E-3"/>
    <n v="4.0525503810037392E-3"/>
    <n v="4.4165471558929338E-3"/>
    <n v="4.6586862732721388E-3"/>
    <n v="4.6586862732721388E-3"/>
    <n v="4.6586862732721388E-3"/>
    <n v="4.6586862732721388E-3"/>
    <n v="4.6586862732721388E-3"/>
    <n v="4.6586862732721388E-3"/>
  </r>
  <r>
    <s v="Lost Opportunity"/>
    <x v="5"/>
    <s v="Under $20"/>
    <s v="Under $10"/>
    <s v="WHTanks"/>
    <s v="Under $20"/>
    <n v="16.180359564113992"/>
    <s v="Water Heating"/>
    <s v="COM-WHTanks-7p_v6"/>
    <s v="Rural"/>
    <s v="SC-NR"/>
    <s v="M_Input"/>
    <s v="No"/>
    <s v="Commercial"/>
    <s v="MiniMart"/>
    <s v="WHTanks-NR-MiniMart"/>
    <n v="3.5017588645212259E-5"/>
    <n v="4.1420424125173492E-5"/>
    <n v="4.6549131721897988E-5"/>
    <n v="5.0656103160672785E-5"/>
    <n v="5.3949751272787349E-5"/>
    <n v="5.6607743432647761E-5"/>
    <n v="5.8755601117666456E-5"/>
    <n v="6.0489279201510269E-5"/>
    <n v="6.1912438574177354E-5"/>
    <n v="6.3066460168573299E-5"/>
    <n v="6.3998180822893991E-5"/>
    <n v="6.4757279951362388E-5"/>
    <n v="6.4826755864661855E-5"/>
    <n v="6.4883238860490207E-5"/>
    <n v="6.4940872682660414E-5"/>
    <n v="6.4993137176222278E-5"/>
    <n v="6.5050050273289636E-5"/>
    <n v="6.5111799260712024E-5"/>
    <n v="6.5178384138489523E-5"/>
    <n v="6.5249804906622038E-5"/>
    <n v="8.3242119197605936E-4"/>
    <n v="9.8972547673784117"/>
    <n v="16.180359564113992"/>
    <s v="C-All-WH-All-All-All-E"/>
    <s v="C-All-WH-All-All-All-E"/>
    <n v="8.3242119197605936E-4"/>
    <n v="3.5017588645212259E-5"/>
    <n v="7.6438012770385758E-5"/>
    <n v="1.2298714449228375E-4"/>
    <n v="1.7364324765295654E-4"/>
    <n v="2.2759299892574389E-4"/>
    <n v="2.8420074235839163E-4"/>
    <n v="3.4295634347605809E-4"/>
    <n v="4.0344562267756836E-4"/>
    <n v="4.6535806125174573E-4"/>
    <n v="5.2842452142031903E-4"/>
    <n v="5.9242270224321302E-4"/>
    <n v="6.5717998219457538E-4"/>
    <n v="7.2200673805923729E-4"/>
    <n v="7.8688997691972744E-4"/>
    <n v="8.3242119197605936E-4"/>
    <n v="8.3242119197605936E-4"/>
    <n v="8.3242119197605936E-4"/>
    <n v="8.3242119197605936E-4"/>
    <n v="8.3242119197605936E-4"/>
    <n v="8.3242119197605936E-4"/>
  </r>
  <r>
    <s v="Lost Opportunity"/>
    <x v="5"/>
    <s v="Under $30"/>
    <s v="Under $20"/>
    <s v="WHTanks"/>
    <s v="Under $30"/>
    <n v="28.727420697018847"/>
    <s v="Water Heating"/>
    <s v="COM-WHTanks-7p_v6"/>
    <s v="Rural"/>
    <s v="SC-NR"/>
    <s v="M_Input"/>
    <s v="No"/>
    <s v="Commercial"/>
    <s v="Restaurant"/>
    <s v="WHTanks-NR-Restaurant"/>
    <n v="1.7035019830978143E-4"/>
    <n v="2.0196685971081993E-4"/>
    <n v="2.2751078113409048E-4"/>
    <n v="2.4813188590589813E-4"/>
    <n v="2.6477223810577975E-4"/>
    <n v="2.7820048220918636E-4"/>
    <n v="2.8904220725431494E-4"/>
    <n v="2.9780673261018282E-4"/>
    <n v="3.0507238507149556E-4"/>
    <n v="3.1107809176744396E-4"/>
    <n v="3.1597811190026761E-4"/>
    <n v="3.2002180682007828E-4"/>
    <n v="3.2070677862266193E-4"/>
    <n v="3.213272479174755E-4"/>
    <n v="3.2193984110501689E-4"/>
    <n v="3.2249163280133672E-4"/>
    <n v="3.2310315993753667E-4"/>
    <n v="3.2377535564010856E-4"/>
    <n v="3.2450821990905244E-4"/>
    <n v="3.2530175274436815E-4"/>
    <n v="4.0494825776581341E-3"/>
    <n v="18.343899676304691"/>
    <n v="28.727420697018847"/>
    <s v="C-All-WH-All-All-All-E"/>
    <s v="C-All-WH-All-All-All-E"/>
    <n v="4.0494825776581341E-3"/>
    <n v="1.7035019830978143E-4"/>
    <n v="3.7231705802060139E-4"/>
    <n v="5.9982783915469185E-4"/>
    <n v="8.4795972506059004E-4"/>
    <n v="1.1127319631663698E-3"/>
    <n v="1.3909324453755562E-3"/>
    <n v="1.679974652629871E-3"/>
    <n v="1.9777813852400539E-3"/>
    <n v="2.2828537703115494E-3"/>
    <n v="2.5939318620789935E-3"/>
    <n v="2.909909973979261E-3"/>
    <n v="3.2299317807993394E-3"/>
    <n v="3.5506385594220014E-3"/>
    <n v="3.8719658073394767E-3"/>
    <n v="4.0494825776581341E-3"/>
    <n v="4.0494825776581341E-3"/>
    <n v="4.0494825776581341E-3"/>
    <n v="4.0494825776581341E-3"/>
    <n v="4.0494825776581341E-3"/>
    <n v="4.0494825776581341E-3"/>
  </r>
  <r>
    <s v="Lost Opportunity"/>
    <x v="5"/>
    <s v="Under $25"/>
    <s v="Under $15"/>
    <s v="WHTanks"/>
    <s v="Under $25"/>
    <n v="23.54741634836531"/>
    <s v="Water Heating"/>
    <s v="COM-WHTanks-7p_v6"/>
    <s v="Rural"/>
    <s v="SC-NR"/>
    <s v="M_Input"/>
    <s v="No"/>
    <s v="Commercial"/>
    <s v="Lodging"/>
    <s v="WHTanks-NR-Lodging"/>
    <n v="8.634713517146627E-4"/>
    <n v="1.0210934663747221E-3"/>
    <n v="1.1476531315496087E-3"/>
    <n v="1.2492644418795325E-3"/>
    <n v="1.3308509768124241E-3"/>
    <n v="1.3965156752713849E-3"/>
    <n v="1.44940455315651E-3"/>
    <n v="1.4922307427911749E-3"/>
    <n v="1.5278696517681913E-3"/>
    <n v="1.5572004979219802E-3"/>
    <n v="1.5811024809836264E-3"/>
    <n v="1.6007183007096435E-3"/>
    <n v="1.6035207528536902E-3"/>
    <n v="1.6058961922586655E-3"/>
    <n v="1.6081760924012E-3"/>
    <n v="1.610278652355726E-3"/>
    <n v="1.6125279490070991E-3"/>
    <n v="1.6149286331529143E-3"/>
    <n v="1.6174807047931708E-3"/>
    <n v="1.6201841639278693E-3"/>
    <n v="2.0526023625266728E-2"/>
    <n v="14.856735877841498"/>
    <n v="23.54741634836531"/>
    <s v="C-All-WH-All-All-All-E"/>
    <s v="C-All-WH-All-All-All-E"/>
    <n v="2.0526023625266728E-2"/>
    <n v="8.634713517146627E-4"/>
    <n v="1.8845648180893849E-3"/>
    <n v="3.0322179496389936E-3"/>
    <n v="4.2814823915185256E-3"/>
    <n v="5.6123333683309497E-3"/>
    <n v="7.0088490436023346E-3"/>
    <n v="8.4582535967588444E-3"/>
    <n v="9.9504843395500191E-3"/>
    <n v="1.147835399131821E-2"/>
    <n v="1.303555448924019E-2"/>
    <n v="1.4616656970223817E-2"/>
    <n v="1.6217375270933459E-2"/>
    <n v="1.7820896023787149E-2"/>
    <n v="1.9426792216045815E-2"/>
    <n v="2.0526023625266728E-2"/>
    <n v="2.0526023625266728E-2"/>
    <n v="2.0526023625266728E-2"/>
    <n v="2.0526023625266728E-2"/>
    <n v="2.0526023625266728E-2"/>
    <n v="2.0526023625266728E-2"/>
  </r>
  <r>
    <s v="Lost Opportunity"/>
    <x v="5"/>
    <s v="Under $25"/>
    <s v="Under $15"/>
    <s v="WHTanks"/>
    <s v="Under $25"/>
    <n v="22.110927320206631"/>
    <s v="Water Heating"/>
    <s v="COM-WHTanks-7p_v6"/>
    <s v="Rural"/>
    <s v="SC-NR"/>
    <s v="M_Input"/>
    <s v="No"/>
    <s v="Commercial"/>
    <s v="Hospital"/>
    <s v="WHTanks-NR-Hospital"/>
    <n v="3.9604619063955308E-4"/>
    <n v="4.7146604011076478E-4"/>
    <n v="5.3238554894498541E-4"/>
    <n v="5.8160118629094031E-4"/>
    <n v="6.2114774706284383E-4"/>
    <n v="6.5314129111166709E-4"/>
    <n v="6.7919854830746345E-4"/>
    <n v="7.007636101544327E-4"/>
    <n v="7.1876615460550887E-4"/>
    <n v="7.3394180427515765E-4"/>
    <n v="7.4623541644120751E-4"/>
    <n v="7.5630225729362785E-4"/>
    <n v="7.5830413365227448E-4"/>
    <n v="7.6014670980417633E-4"/>
    <n v="7.6182815355002359E-4"/>
    <n v="7.6334802791019191E-4"/>
    <n v="7.6490070276260484E-4"/>
    <n v="7.6648838964085556E-4"/>
    <n v="7.6811108854494409E-4"/>
    <n v="7.697687994748703E-4"/>
    <n v="9.4146186200867715E-3"/>
    <n v="13.889695659586353"/>
    <n v="22.110927320206631"/>
    <s v="C-All-WH-All-All-All-E"/>
    <s v="C-All-WH-All-All-All-E"/>
    <n v="9.4146186200867715E-3"/>
    <n v="3.9604619063955308E-4"/>
    <n v="8.6751223075031791E-4"/>
    <n v="1.3998977796953033E-3"/>
    <n v="1.9814989659862436E-3"/>
    <n v="2.6026467130490873E-3"/>
    <n v="3.2557880041607546E-3"/>
    <n v="3.9349865524682184E-3"/>
    <n v="4.6357501626226507E-3"/>
    <n v="5.3545163172281597E-3"/>
    <n v="6.0884581215033175E-3"/>
    <n v="6.8346935379445251E-3"/>
    <n v="7.5909957952381528E-3"/>
    <n v="8.3492999288904274E-3"/>
    <n v="9.1094466386946044E-3"/>
    <n v="9.4146186200867715E-3"/>
    <n v="9.4146186200867715E-3"/>
    <n v="9.4146186200867715E-3"/>
    <n v="9.4146186200867715E-3"/>
    <n v="9.4146186200867715E-3"/>
    <n v="9.4146186200867715E-3"/>
  </r>
  <r>
    <s v="Lost Opportunity"/>
    <x v="5"/>
    <s v="Under $25"/>
    <s v="Under $15"/>
    <s v="WHTanks"/>
    <s v="Under $25"/>
    <n v="22.110927320206631"/>
    <s v="Water Heating"/>
    <s v="COM-WHTanks-7p_v6"/>
    <s v="Rural"/>
    <s v="SC-NR"/>
    <s v="M_Input"/>
    <s v="No"/>
    <s v="Commercial"/>
    <s v="Residential Care"/>
    <s v="WHTanks-NR-Residential Care"/>
    <n v="4.7775870192720652E-4"/>
    <n v="5.6931820354178171E-4"/>
    <n v="6.4375989707877947E-4"/>
    <n v="7.0404998717586926E-4"/>
    <n v="7.5275291408110603E-4"/>
    <n v="7.924420841306447E-4"/>
    <n v="8.2488645766391657E-4"/>
    <n v="8.5173382390094489E-4"/>
    <n v="8.7440136168012706E-4"/>
    <n v="8.9345194576120304E-4"/>
    <n v="9.0888029058494926E-4"/>
    <n v="9.2180595596251275E-4"/>
    <n v="9.2482461043229746E-4"/>
    <n v="9.2758239746888954E-4"/>
    <n v="9.3025770292308322E-4"/>
    <n v="9.327970553840955E-4"/>
    <n v="9.352846026328697E-4"/>
    <n v="9.377230560351829E-4"/>
    <n v="9.4011241559103413E-4"/>
    <n v="9.4245268130042437E-4"/>
    <n v="1.1357048943732871E-2"/>
    <n v="13.889695659586353"/>
    <n v="22.110927320206631"/>
    <s v="C-All-WH-All-All-All-E"/>
    <s v="C-All-WH-All-All-All-E"/>
    <n v="1.1357048943732871E-2"/>
    <n v="4.7775870192720652E-4"/>
    <n v="1.0470769054689883E-3"/>
    <n v="1.6908368025477676E-3"/>
    <n v="2.3948867897236369E-3"/>
    <n v="3.147639703804743E-3"/>
    <n v="3.9400817879353877E-3"/>
    <n v="4.7649682455993044E-3"/>
    <n v="5.6167020695002496E-3"/>
    <n v="6.4911034311803768E-3"/>
    <n v="7.3845553769415796E-3"/>
    <n v="8.2934356675265289E-3"/>
    <n v="9.2152416234890424E-3"/>
    <n v="1.014006623392134E-2"/>
    <n v="1.1067648631390229E-2"/>
    <n v="1.1357048943732871E-2"/>
    <n v="1.1357048943732871E-2"/>
    <n v="1.1357048943732871E-2"/>
    <n v="1.1357048943732871E-2"/>
    <n v="1.1357048943732871E-2"/>
    <n v="1.1357048943732871E-2"/>
  </r>
  <r>
    <s v="Lost Opportunity"/>
    <x v="5"/>
    <s v="Under $25"/>
    <s v="Under $15"/>
    <s v="WHTanks"/>
    <s v="Under $25"/>
    <n v="22.820342225679521"/>
    <s v="Water Heating"/>
    <s v="COM-WHTanks-7p_v6"/>
    <s v="Rural"/>
    <s v="SC-NR"/>
    <s v="M_Input"/>
    <s v="No"/>
    <s v="Commercial"/>
    <s v="Assembly"/>
    <s v="WHTanks-NR-Assembly"/>
    <n v="1.150411124826617E-3"/>
    <n v="1.3627816568022445E-3"/>
    <n v="1.5336159339499648E-3"/>
    <n v="1.6697290466076138E-3"/>
    <n v="1.779403217888944E-3"/>
    <n v="1.8690573420420209E-3"/>
    <n v="1.9424399287852714E-3"/>
    <n v="2.002591232635654E-3"/>
    <n v="2.0521048761896151E-3"/>
    <n v="2.0941661564177405E-3"/>
    <n v="2.129317255057508E-3"/>
    <n v="2.1587255640204911E-3"/>
    <n v="2.1653058218593364E-3"/>
    <n v="2.1711505130054139E-3"/>
    <n v="2.177020555448547E-3"/>
    <n v="2.1828812351340965E-3"/>
    <n v="2.1882155949784527E-3"/>
    <n v="2.1930299789046422E-3"/>
    <n v="2.1973243869126643E-3"/>
    <n v="2.2010988190025193E-3"/>
    <n v="2.7347017223061199E-2"/>
    <n v="14.367271701988379"/>
    <n v="22.820342225679521"/>
    <s v="C-All-WH-All-All-All-E"/>
    <s v="C-All-WH-All-All-All-E"/>
    <n v="2.7347017223061199E-2"/>
    <n v="1.150411124826617E-3"/>
    <n v="2.5131927816288615E-3"/>
    <n v="4.0468087155788261E-3"/>
    <n v="5.7165377621864397E-3"/>
    <n v="7.4959409800753832E-3"/>
    <n v="9.364998322117405E-3"/>
    <n v="1.1307438250902677E-2"/>
    <n v="1.331002948353833E-2"/>
    <n v="1.5362134359727945E-2"/>
    <n v="1.7456300516145686E-2"/>
    <n v="1.9585617771203195E-2"/>
    <n v="2.1744343335223685E-2"/>
    <n v="2.3909649157083022E-2"/>
    <n v="2.6080799670088434E-2"/>
    <n v="2.7347017223061199E-2"/>
    <n v="2.7347017223061199E-2"/>
    <n v="2.7347017223061199E-2"/>
    <n v="2.7347017223061199E-2"/>
    <n v="2.7347017223061199E-2"/>
    <n v="2.7347017223061199E-2"/>
  </r>
  <r>
    <s v="Lost Opportunity"/>
    <x v="5"/>
    <s v="Under $20"/>
    <s v="Under $15"/>
    <s v="WHTanks"/>
    <s v="Under $20"/>
    <n v="19.203999547976832"/>
    <s v="Water Heating"/>
    <s v="COM-WHTanks-7p_v6"/>
    <s v="Rural"/>
    <s v="SC-NR"/>
    <s v="M_Input"/>
    <s v="No"/>
    <s v="Commercial"/>
    <s v="Other"/>
    <s v="WHTanks-NR-Other"/>
    <n v="4.7861199661762473E-4"/>
    <n v="5.7179221611118754E-4"/>
    <n v="6.4898543717146128E-4"/>
    <n v="7.1237856955274313E-4"/>
    <n v="7.6477975151598675E-4"/>
    <n v="8.0825328505785535E-4"/>
    <n v="8.4384190358285363E-4"/>
    <n v="8.73819899110164E-4"/>
    <n v="8.9899178410135223E-4"/>
    <n v="9.2017209495902775E-4"/>
    <n v="9.3758590925546877E-4"/>
    <n v="9.5256479413993039E-4"/>
    <n v="9.5687057634927632E-4"/>
    <n v="9.6129648177475957E-4"/>
    <n v="9.6557932700108479E-4"/>
    <n v="9.6954586882196873E-4"/>
    <n v="9.7345409236944359E-4"/>
    <n v="9.7730683316916305E-4"/>
    <n v="9.8110409122112593E-4"/>
    <n v="9.8484586652533264E-4"/>
    <n v="1.137733305268456E-2"/>
    <n v="11.932760373479505"/>
    <n v="19.203999547976832"/>
    <s v="C-All-WH-All-All-All-E"/>
    <s v="C-All-WH-All-All-All-E"/>
    <n v="1.137733305268456E-2"/>
    <n v="4.7861199661762473E-4"/>
    <n v="1.0504042127288122E-3"/>
    <n v="1.6993896499002735E-3"/>
    <n v="2.4117682194530164E-3"/>
    <n v="3.1765479709690032E-3"/>
    <n v="3.9848012560268582E-3"/>
    <n v="4.8286431596097114E-3"/>
    <n v="5.7024630587198758E-3"/>
    <n v="6.6014548428212283E-3"/>
    <n v="7.5216269377802562E-3"/>
    <n v="8.4592128470357252E-3"/>
    <n v="9.4117776411756556E-3"/>
    <n v="1.0368648217524932E-2"/>
    <n v="1.1329944699299691E-2"/>
    <n v="1.137733305268456E-2"/>
    <n v="1.137733305268456E-2"/>
    <n v="1.137733305268456E-2"/>
    <n v="1.137733305268456E-2"/>
    <n v="1.137733305268456E-2"/>
    <n v="1.137733305268456E-2"/>
  </r>
  <r>
    <s v="Discretionary"/>
    <x v="4"/>
    <s v="Over $160"/>
    <s v="Over $160"/>
    <s v="Secondary Glazing Systems"/>
    <s v="Over $160"/>
    <n v="211.19755290822405"/>
    <s v="HVAC"/>
    <s v="Com-WindowSGS-7P_V5"/>
    <s v="Rural"/>
    <s v="SC-Retro"/>
    <s v="M_Input"/>
    <s v="No"/>
    <s v="Commercial"/>
    <s v="SGSWindow-(AC with Gas Furnace)"/>
    <s v="SGSWindow-Small Office (AC with Gas Furnace)-Portland"/>
    <n v="2.9661081436059091E-3"/>
    <n v="5.9032564927655714E-3"/>
    <n v="1.0435929616510044E-2"/>
    <n v="1.6901729252202985E-2"/>
    <n v="2.5543116434604697E-2"/>
    <n v="3.642455244991602E-2"/>
    <n v="4.9332705209645437E-2"/>
    <n v="6.3676126962914775E-2"/>
    <n v="7.8415713220574987E-2"/>
    <n v="9.2071080607635969E-2"/>
    <n v="0.10285167113763306"/>
    <n v="0.10894269080051339"/>
    <n v="0.10892585504859752"/>
    <n v="0.10223865464012388"/>
    <n v="8.9503728054396103E-2"/>
    <n v="7.2544428147445369E-2"/>
    <n v="5.3989201212553149E-2"/>
    <n v="3.6558510286776168E-2"/>
    <n v="2.2300762124735796E-2"/>
    <n v="1.0651016990154213E-2"/>
    <n v="1.0651016990154212"/>
    <n v="152.00189208741693"/>
    <n v="211.19755290822405"/>
    <s v="C-All-HVAC-CAC-All-All-E"/>
    <s v="C-All-HVAC-ER-All-All-E"/>
    <n v="1.0651016990154212"/>
    <n v="2.9661081436059091E-3"/>
    <n v="8.8693646363714809E-3"/>
    <n v="1.9305294252881525E-2"/>
    <n v="3.6207023505084507E-2"/>
    <n v="6.1750139939689204E-2"/>
    <n v="9.8174692389605217E-2"/>
    <n v="0.14750739759925066"/>
    <n v="0.21118352456216544"/>
    <n v="0.28959923778274044"/>
    <n v="0.38167031839037641"/>
    <n v="0.48452198952800946"/>
    <n v="0.59346468032852284"/>
    <n v="0.70239053537712037"/>
    <n v="0.8046291900172442"/>
    <n v="0.8941329180716403"/>
    <n v="0.96667734621908563"/>
    <n v="1.0206665474316388"/>
    <n v="1.057225057718415"/>
    <n v="1.0651016990154212"/>
    <n v="1.0651016990154212"/>
  </r>
  <r>
    <s v="Discretionary"/>
    <x v="4"/>
    <s v="Over $160"/>
    <s v="Under $130"/>
    <s v="Secondary Glazing Systems"/>
    <s v="Over $160"/>
    <n v="171.77976842178529"/>
    <s v="HVAC"/>
    <s v="Com-WindowSGS-7P_V5"/>
    <s v="Rural"/>
    <s v="SC-Retro"/>
    <s v="M_Input"/>
    <s v="No"/>
    <s v="Commercial"/>
    <s v="SGSWindow-(AC with Gas Furnace)"/>
    <s v="SGSWindow-Small Office (AC with Gas Furnace)-Spokane"/>
    <n v="7.8426786958873593E-4"/>
    <n v="1.5608784875890407E-3"/>
    <n v="2.7593613891529656E-3"/>
    <n v="4.4689817603467789E-3"/>
    <n v="6.7538486592301694E-3"/>
    <n v="9.6310062774347394E-3"/>
    <n v="1.3044047533877884E-2"/>
    <n v="1.6836587885213056E-2"/>
    <n v="2.0733877988351811E-2"/>
    <n v="2.4344490066737567E-2"/>
    <n v="2.719498315684812E-2"/>
    <n v="2.8805508054575841E-2"/>
    <n v="2.8801056517865537E-2"/>
    <n v="2.7032895626910729E-2"/>
    <n v="2.3665657057309657E-2"/>
    <n v="1.9181453055370917E-2"/>
    <n v="1.4275270410164926E-2"/>
    <n v="9.6664260336413715E-3"/>
    <n v="5.8965386138987268E-3"/>
    <n v="2.8162325847184374E-3"/>
    <n v="0.28162325847184372"/>
    <n v="129.8864355447725"/>
    <n v="171.77976842178529"/>
    <s v="C-All-HVAC-CAC-All-All-E"/>
    <s v="C-All-HVAC-ER-All-All-E"/>
    <n v="0.28162325847184372"/>
    <n v="7.8426786958873593E-4"/>
    <n v="2.3451463571777767E-3"/>
    <n v="5.1045077463307423E-3"/>
    <n v="9.5734895066775204E-3"/>
    <n v="1.6327338165907691E-2"/>
    <n v="2.595834444334243E-2"/>
    <n v="3.9002391977220316E-2"/>
    <n v="5.5838979862433372E-2"/>
    <n v="7.6572857850785186E-2"/>
    <n v="0.10091734791752276"/>
    <n v="0.12811233107437087"/>
    <n v="0.15691783912894672"/>
    <n v="0.18571889564681227"/>
    <n v="0.21275179127372298"/>
    <n v="0.23641744833103265"/>
    <n v="0.25559890138640357"/>
    <n v="0.26987417179656847"/>
    <n v="0.27954059783020985"/>
    <n v="0.28162325847184372"/>
    <n v="0.28162325847184372"/>
  </r>
  <r>
    <s v="Discretionary"/>
    <x v="4"/>
    <s v="Over $160"/>
    <s v="Over $160"/>
    <s v="Secondary Glazing Systems"/>
    <s v="Over $160"/>
    <n v="192.03622453676908"/>
    <s v="HVAC"/>
    <s v="Com-WindowSGS-7P_V5"/>
    <s v="Rural"/>
    <s v="SC-Retro"/>
    <s v="M_Input"/>
    <s v="No"/>
    <s v="Commercial"/>
    <s v="SGSWindow-(AC with Gas Furnace)"/>
    <s v="SGSWindow-Small Office (AC with Gas Furnace)-Missoula"/>
    <n v="1.3676324185576372E-4"/>
    <n v="2.7219118668923799E-4"/>
    <n v="4.8118662470525263E-4"/>
    <n v="7.7931591620578262E-4"/>
    <n v="1.1777586121485388E-3"/>
    <n v="1.6794869354088142E-3"/>
    <n v="2.2746644314133469E-3"/>
    <n v="2.9360202429033508E-3"/>
    <n v="3.6156426648153244E-3"/>
    <n v="4.2452732184456244E-3"/>
    <n v="4.7423516925330618E-3"/>
    <n v="5.023200385490696E-3"/>
    <n v="5.0224241117003895E-3"/>
    <n v="4.7140863294878356E-3"/>
    <n v="4.126896058487828E-3"/>
    <n v="3.3449256371197735E-3"/>
    <n v="2.4893691752099966E-3"/>
    <n v="1.6856635504052945E-3"/>
    <n v="1.0282580325359587E-3"/>
    <n v="4.9110401310703143E-4"/>
    <n v="4.9110401310703142E-2"/>
    <n v="143.83513521401801"/>
    <n v="192.03622453676908"/>
    <s v="C-All-HVAC-CAC-All-All-E"/>
    <s v="C-All-HVAC-ER-All-All-E"/>
    <n v="4.9110401310703142E-2"/>
    <n v="1.3676324185576372E-4"/>
    <n v="4.0895442854500168E-4"/>
    <n v="8.9014105325025436E-4"/>
    <n v="1.6694569694560369E-3"/>
    <n v="2.8472155816045754E-3"/>
    <n v="4.5267025170133892E-3"/>
    <n v="6.8013669484267361E-3"/>
    <n v="9.7373871913300873E-3"/>
    <n v="1.3353029856145412E-2"/>
    <n v="1.7598303074591037E-2"/>
    <n v="2.2340654767124098E-2"/>
    <n v="2.7363855152614795E-2"/>
    <n v="3.2386279264315185E-2"/>
    <n v="3.7100365593803017E-2"/>
    <n v="4.1227261652290847E-2"/>
    <n v="4.457218728941062E-2"/>
    <n v="4.7061556464620617E-2"/>
    <n v="4.8747220015025912E-2"/>
    <n v="4.9110401310703142E-2"/>
    <n v="4.9110401310703142E-2"/>
  </r>
  <r>
    <s v="Discretionary"/>
    <x v="4"/>
    <s v="Over $160"/>
    <s v="Under $115"/>
    <s v="Secondary Glazing Systems"/>
    <s v="Over $160"/>
    <n v="155.63256000278827"/>
    <s v="HVAC"/>
    <s v="Com-WindowSGS-7P_V5"/>
    <s v="Rural"/>
    <s v="SC-Retro"/>
    <s v="M_Input"/>
    <s v="No"/>
    <s v="Commercial"/>
    <s v="SGSWindow-(Air-source Heat Pump)"/>
    <s v="SGSWindow-Small Office (Air-source Heat Pump)-Portland"/>
    <n v="1.8799453071974847E-3"/>
    <n v="3.7415356431563154E-3"/>
    <n v="6.6143835487233581E-3"/>
    <n v="1.0712463960458728E-2"/>
    <n v="1.6189450804735786E-2"/>
    <n v="2.3086200209052908E-2"/>
    <n v="3.126750042818132E-2"/>
    <n v="4.0358486699987227E-2"/>
    <n v="4.970056550276282E-2"/>
    <n v="5.8355456893929077E-2"/>
    <n v="6.5188289546836697E-2"/>
    <n v="6.9048831130920252E-2"/>
    <n v="6.9038160483973127E-2"/>
    <n v="6.4799754324271958E-2"/>
    <n v="5.6728246370675126E-2"/>
    <n v="4.5979293625254644E-2"/>
    <n v="3.421882835852709E-2"/>
    <n v="2.3171103858742978E-2"/>
    <n v="1.413441825905816E-2"/>
    <n v="6.7507078090479379E-3"/>
    <n v="0.67507078090479378"/>
    <n v="103.43464219433663"/>
    <n v="155.63256000278827"/>
    <s v="C-All-HVAC-ER-All-All-E"/>
    <s v="C-All-HVAC-ER-All-All-E"/>
    <n v="0.67507078090479378"/>
    <n v="1.8799453071974847E-3"/>
    <n v="5.6214809503537999E-3"/>
    <n v="1.2235864499077157E-2"/>
    <n v="2.2948328459535886E-2"/>
    <n v="3.9137779264271672E-2"/>
    <n v="6.222397947332458E-2"/>
    <n v="9.34914799015059E-2"/>
    <n v="0.13384996660149312"/>
    <n v="0.18355053210425593"/>
    <n v="0.241905988998185"/>
    <n v="0.30709427854502169"/>
    <n v="0.37614310967594194"/>
    <n v="0.44518127015991504"/>
    <n v="0.50998102448418703"/>
    <n v="0.56670927085486211"/>
    <n v="0.61268856448011677"/>
    <n v="0.64690739283864385"/>
    <n v="0.67007849669738684"/>
    <n v="0.67507078090479378"/>
    <n v="0.67507078090479378"/>
  </r>
  <r>
    <s v="Discretionary"/>
    <x v="4"/>
    <s v="Under $115"/>
    <s v="Under $85"/>
    <s v="Secondary Glazing Systems"/>
    <s v="Under $115"/>
    <n v="110.86166468113802"/>
    <s v="HVAC"/>
    <s v="Com-WindowSGS-7P_V5"/>
    <s v="Rural"/>
    <s v="SC-Retro"/>
    <s v="M_Input"/>
    <s v="No"/>
    <s v="Commercial"/>
    <s v="SGSWindow-(Air-source Heat Pump)"/>
    <s v="SGSWindow-Small Office (Air-source Heat Pump)-Spokane"/>
    <n v="5.7673140649936653E-4"/>
    <n v="1.1478318574926359E-3"/>
    <n v="2.0291668659596614E-3"/>
    <n v="3.2863798661245439E-3"/>
    <n v="4.9666150910456976E-3"/>
    <n v="7.0824064223132107E-3"/>
    <n v="9.5922734723315108E-3"/>
    <n v="1.2381214873409341E-2"/>
    <n v="1.5247186679570356E-2"/>
    <n v="1.7902342479058843E-2"/>
    <n v="1.9998525368634917E-2"/>
    <n v="2.1182865981690804E-2"/>
    <n v="2.117959243048774E-2"/>
    <n v="1.9879330164111461E-2"/>
    <n v="1.7403145289569415E-2"/>
    <n v="1.4105571359345308E-2"/>
    <n v="1.0497684657323175E-2"/>
    <n v="7.1084532445878854E-3"/>
    <n v="4.3361702552661609E-3"/>
    <n v="2.0709885519927438E-3"/>
    <n v="0.20709885519927437"/>
    <n v="72.363187115680191"/>
    <n v="110.86166468113802"/>
    <s v="C-All-HVAC-ER-All-All-E"/>
    <s v="C-All-HVAC-ER-All-All-E"/>
    <n v="0.20709885519927437"/>
    <n v="5.7673140649936653E-4"/>
    <n v="1.7245632639920024E-3"/>
    <n v="3.7537301299516638E-3"/>
    <n v="7.0401099960762078E-3"/>
    <n v="1.2006725087121906E-2"/>
    <n v="1.9089131509435118E-2"/>
    <n v="2.8681404981766627E-2"/>
    <n v="4.1062619855175966E-2"/>
    <n v="5.6309806534746321E-2"/>
    <n v="7.4212149013805156E-2"/>
    <n v="9.4210674382440074E-2"/>
    <n v="0.11539354036413088"/>
    <n v="0.13657313279461863"/>
    <n v="0.15645246295873011"/>
    <n v="0.17385560824829951"/>
    <n v="0.18796117960764483"/>
    <n v="0.198458864264968"/>
    <n v="0.2055673175095559"/>
    <n v="0.20709885519927437"/>
    <n v="0.20709885519927437"/>
  </r>
  <r>
    <s v="Discretionary"/>
    <x v="4"/>
    <s v="Under $130"/>
    <s v="Under $85"/>
    <s v="Secondary Glazing Systems"/>
    <s v="Under $130"/>
    <n v="122.34094412295696"/>
    <s v="HVAC"/>
    <s v="Com-WindowSGS-7P_V5"/>
    <s v="Rural"/>
    <s v="SC-Retro"/>
    <s v="M_Input"/>
    <s v="No"/>
    <s v="Commercial"/>
    <s v="SGSWindow-(Air-source Heat Pump)"/>
    <s v="SGSWindow-Small Office (Air-source Heat Pump)-Missoula"/>
    <n v="1.0196299432888753E-4"/>
    <n v="2.0293046617041944E-4"/>
    <n v="3.5874573036008014E-4"/>
    <n v="5.8101419113993616E-4"/>
    <n v="8.7807069400964901E-4"/>
    <n v="1.2521311614646599E-3"/>
    <n v="1.6958620852591821E-3"/>
    <n v="2.1889318453885203E-3"/>
    <n v="2.6956201646393778E-3"/>
    <n v="3.165037353775677E-3"/>
    <n v="3.5356311547609055E-3"/>
    <n v="3.74501617151501E-3"/>
    <n v="3.7444374253621355E-3"/>
    <n v="3.514558087080016E-3"/>
    <n v="3.0767819897928894E-3"/>
    <n v="2.4937887486455521E-3"/>
    <n v="1.8559338872804541E-3"/>
    <n v="1.2567360988097551E-3"/>
    <n v="7.6661145580820753E-4"/>
    <n v="3.6613957832424567E-4"/>
    <n v="3.6613957832424569E-2"/>
    <n v="80.329923383724847"/>
    <n v="122.34094412295696"/>
    <s v="C-All-HVAC-ER-All-All-E"/>
    <s v="C-All-HVAC-ER-All-All-E"/>
    <n v="3.6613957832424569E-2"/>
    <n v="1.0196299432888753E-4"/>
    <n v="3.0489346049930696E-4"/>
    <n v="6.6363919085938704E-4"/>
    <n v="1.2446533819993233E-3"/>
    <n v="2.1227240760089724E-3"/>
    <n v="3.3748552374736323E-3"/>
    <n v="5.0707173227328142E-3"/>
    <n v="7.2596491681213345E-3"/>
    <n v="9.9552693327607123E-3"/>
    <n v="1.3120306686536388E-2"/>
    <n v="1.6655937841297295E-2"/>
    <n v="2.0400954012812306E-2"/>
    <n v="2.414539143817444E-2"/>
    <n v="2.7659949525254454E-2"/>
    <n v="3.0736731515047345E-2"/>
    <n v="3.32305202636929E-2"/>
    <n v="3.5086454150973355E-2"/>
    <n v="3.6343190249783108E-2"/>
    <n v="3.6613957832424569E-2"/>
    <n v="3.6613957832424569E-2"/>
  </r>
  <r>
    <s v="Discretionary"/>
    <x v="4"/>
    <s v="Under $45"/>
    <s v="Under $25"/>
    <s v="Secondary Glazing Systems"/>
    <s v="Under $45"/>
    <n v="41.186308217157986"/>
    <s v="HVAC"/>
    <s v="Com-WindowSGS-7P_V5"/>
    <s v="Rural"/>
    <s v="SC-Retro"/>
    <s v="M_Input"/>
    <s v="No"/>
    <s v="Commercial"/>
    <s v="SGSWindow-(Apackaged VAV with Electric reheat)"/>
    <s v="SGSWindow-Mid-rise Office (Apackaged VAV with Electric reheat)-Portland"/>
    <n v="1.187393488601486E-3"/>
    <n v="2.363193781779252E-3"/>
    <n v="4.1777151318167947E-3"/>
    <n v="6.766106388748562E-3"/>
    <n v="1.0225429642011386E-2"/>
    <n v="1.4581490057093487E-2"/>
    <n v="1.974888645490077E-2"/>
    <n v="2.5490850257134871E-2"/>
    <n v="3.1391406777555197E-2"/>
    <n v="3.6857928406178457E-2"/>
    <n v="4.1173618319977554E-2"/>
    <n v="4.3611977522166057E-2"/>
    <n v="4.3605237827848531E-2"/>
    <n v="4.0928215333199465E-2"/>
    <n v="3.5830164900241213E-2"/>
    <n v="2.9041011806088687E-2"/>
    <n v="2.1612976624866626E-2"/>
    <n v="1.463511610696553E-2"/>
    <n v="8.9274491878675588E-3"/>
    <n v="4.263818987300297E-3"/>
    <n v="0.42638189873002963"/>
    <n v="24.007783612882168"/>
    <n v="41.186308217157986"/>
    <s v="C-All-HVAC-ER-All-All-E"/>
    <s v="C-All-HVAC-ER-All-All-E"/>
    <n v="0.42638189873002963"/>
    <n v="1.187393488601486E-3"/>
    <n v="3.5505872703807378E-3"/>
    <n v="7.7283024021975325E-3"/>
    <n v="1.4494408790946094E-2"/>
    <n v="2.471983843295748E-2"/>
    <n v="3.9301328490050969E-2"/>
    <n v="5.9050214944951739E-2"/>
    <n v="8.454106520208661E-2"/>
    <n v="0.11593247197964181"/>
    <n v="0.15279040038582026"/>
    <n v="0.19396401870579782"/>
    <n v="0.23757599622796388"/>
    <n v="0.28118123405581241"/>
    <n v="0.32210944938901187"/>
    <n v="0.35793961428925308"/>
    <n v="0.38698062609534178"/>
    <n v="0.40859360272020839"/>
    <n v="0.42322871882717394"/>
    <n v="0.42638189873002963"/>
    <n v="0.42638189873002963"/>
  </r>
  <r>
    <s v="Discretionary"/>
    <x v="4"/>
    <s v="Under $20"/>
    <s v="Under $10"/>
    <s v="Secondary Glazing Systems"/>
    <s v="Under $20"/>
    <n v="18.358883242303666"/>
    <s v="HVAC"/>
    <s v="Com-WindowSGS-7P_V5"/>
    <s v="Rural"/>
    <s v="SC-Retro"/>
    <s v="M_Input"/>
    <s v="No"/>
    <s v="Commercial"/>
    <s v="SGSWindow-(Apackaged VAV with Electric reheat)"/>
    <s v="SGSWindow-Mid-rise Office (Apackaged VAV with Electric reheat)-Spokane"/>
    <n v="4.5276540744540824E-4"/>
    <n v="9.0111020967443027E-4"/>
    <n v="1.5930059512754447E-3"/>
    <n v="2.5799862853626305E-3"/>
    <n v="3.8990619896547788E-3"/>
    <n v="5.5600728404169904E-3"/>
    <n v="7.5304544855452236E-3"/>
    <n v="9.7199246194241886E-3"/>
    <n v="1.1969867795606964E-2"/>
    <n v="1.4054308982334259E-2"/>
    <n v="1.5699926143778107E-2"/>
    <n v="1.6629697704996151E-2"/>
    <n v="1.6627127789906482E-2"/>
    <n v="1.5606351448983577E-2"/>
    <n v="1.3662412136856971E-2"/>
    <n v="1.1073637904564639E-2"/>
    <n v="8.2412513304172905E-3"/>
    <n v="5.5805210073920338E-3"/>
    <n v="3.4041286294686991E-3"/>
    <n v="1.6258382411480496E-3"/>
    <n v="0.16258382411480496"/>
    <n v="8.1653193384499989"/>
    <n v="18.358883242303666"/>
    <s v="C-All-HVAC-ER-All-All-E"/>
    <s v="C-All-HVAC-ER-All-All-E"/>
    <n v="0.16258382411480496"/>
    <n v="4.5276540744540824E-4"/>
    <n v="1.3538756171198386E-3"/>
    <n v="2.9468815683952833E-3"/>
    <n v="5.5268678537579137E-3"/>
    <n v="9.4259298434126934E-3"/>
    <n v="1.4986002683829684E-2"/>
    <n v="2.2516457169374907E-2"/>
    <n v="3.2236381788799097E-2"/>
    <n v="4.4206249584406061E-2"/>
    <n v="5.8260558566740318E-2"/>
    <n v="7.3960484710518429E-2"/>
    <n v="9.0590182415514586E-2"/>
    <n v="0.10721731020542107"/>
    <n v="0.12282366165440464"/>
    <n v="0.13648607379126163"/>
    <n v="0.14755971169582627"/>
    <n v="0.15580096302624355"/>
    <n v="0.16138148403363559"/>
    <n v="0.16258382411480496"/>
    <n v="0.16258382411480496"/>
  </r>
  <r>
    <s v="Discretionary"/>
    <x v="4"/>
    <s v="Under $25"/>
    <s v="Under $15"/>
    <s v="Secondary Glazing Systems"/>
    <s v="Under $25"/>
    <n v="23.79212254188889"/>
    <s v="HVAC"/>
    <s v="Com-WindowSGS-7P_V5"/>
    <s v="Rural"/>
    <s v="SC-Retro"/>
    <s v="M_Input"/>
    <s v="No"/>
    <s v="Commercial"/>
    <s v="SGSWindow-(Apackaged VAV with Electric reheat)"/>
    <s v="SGSWindow-Mid-rise Office (Apackaged VAV with Electric reheat)-Missoula"/>
    <n v="7.5683523496418022E-5"/>
    <n v="1.5062810586955003E-4"/>
    <n v="2.6628426412595525E-4"/>
    <n v="4.3126627926454934E-4"/>
    <n v="6.5176081223389107E-4"/>
    <n v="9.2941266390858968E-4"/>
    <n v="1.2587784305588478E-3"/>
    <n v="1.6247666699366857E-3"/>
    <n v="2.0008634839601075E-3"/>
    <n v="2.3492952566581981E-3"/>
    <n v="2.6243739244543041E-3"/>
    <n v="2.7797930148763827E-3"/>
    <n v="2.7793634320816842E-3"/>
    <n v="2.6087321318268358E-3"/>
    <n v="2.2837864222262543E-3"/>
    <n v="1.8510511641550156E-3"/>
    <n v="1.3775940662620707E-3"/>
    <n v="9.328307459887694E-4"/>
    <n v="5.6902856286406521E-4"/>
    <n v="2.71772455894038E-4"/>
    <n v="2.7177245589403803E-2"/>
    <n v="11.729137966796538"/>
    <n v="23.79212254188889"/>
    <s v="C-All-HVAC-ER-All-All-E"/>
    <s v="C-All-HVAC-ER-All-All-E"/>
    <n v="2.7177245589403803E-2"/>
    <n v="7.5683523496418022E-5"/>
    <n v="2.2631162936596807E-4"/>
    <n v="4.9259589349192332E-4"/>
    <n v="9.2386217275647266E-4"/>
    <n v="1.5756229849903636E-3"/>
    <n v="2.5050356488989533E-3"/>
    <n v="3.7638140794578013E-3"/>
    <n v="5.388580749394487E-3"/>
    <n v="7.3894442333545945E-3"/>
    <n v="9.7387394900127922E-3"/>
    <n v="1.2363113414467096E-2"/>
    <n v="1.5142906429343479E-2"/>
    <n v="1.7922269861425161E-2"/>
    <n v="2.0531001993251998E-2"/>
    <n v="2.2814788415478252E-2"/>
    <n v="2.4665839579633267E-2"/>
    <n v="2.6043433645895338E-2"/>
    <n v="2.6976264391884108E-2"/>
    <n v="2.7177245589403803E-2"/>
    <n v="2.7177245589403803E-2"/>
  </r>
  <r>
    <s v="Discretionary"/>
    <x v="4"/>
    <s v="Over $160"/>
    <s v="Over $160"/>
    <s v="Secondary Glazing Systems"/>
    <s v="Over $160"/>
    <n v="193.705627947615"/>
    <s v="HVAC"/>
    <s v="Com-WindowSGS-7P_V5"/>
    <s v="Rural"/>
    <s v="SC-Retro"/>
    <s v="M_Input"/>
    <s v="No"/>
    <s v="Commercial"/>
    <s v="SGSWindow-(Apackaged VAV with Gas)"/>
    <s v="SGSWindow-Mid-rise Office (Apackaged VAV with Gas)-Portland"/>
    <n v="1.429905819678073E-3"/>
    <n v="2.8458506586330934E-3"/>
    <n v="5.0309684508863719E-3"/>
    <n v="8.1480107434542745E-3"/>
    <n v="1.2313863512121716E-2"/>
    <n v="1.7559602349490128E-2"/>
    <n v="2.3782383805459523E-2"/>
    <n v="3.0697081869759734E-2"/>
    <n v="3.7802763506792993E-2"/>
    <n v="4.4385763300206785E-2"/>
    <n v="4.9582886396220681E-2"/>
    <n v="5.251925420280304E-2"/>
    <n v="5.251113799851187E-2"/>
    <n v="4.9287362492536763E-2"/>
    <n v="4.3148090167837397E-2"/>
    <n v="3.497232567762782E-2"/>
    <n v="2.6027194315224298E-2"/>
    <n v="1.7624180942462448E-2"/>
    <n v="1.0750784530280043E-2"/>
    <n v="5.1346580914600187E-3"/>
    <n v="0.51346580914600204"/>
    <n v="164.27478723307323"/>
    <n v="193.705627947615"/>
    <s v="C-All-HVAC-Vent-All-All-E"/>
    <s v="C-All-HVAC-ER-All-All-E"/>
    <n v="0.51346580914600204"/>
    <n v="1.429905819678073E-3"/>
    <n v="4.2757564783111662E-3"/>
    <n v="9.3067249291975372E-3"/>
    <n v="1.7454735672651812E-2"/>
    <n v="2.976859918477353E-2"/>
    <n v="4.7328201534263661E-2"/>
    <n v="7.1110585339723184E-2"/>
    <n v="0.10180766720948292"/>
    <n v="0.13961043071627591"/>
    <n v="0.18399619401648271"/>
    <n v="0.23357908041270339"/>
    <n v="0.28609833461550643"/>
    <n v="0.3386094726140183"/>
    <n v="0.38789683510655504"/>
    <n v="0.43104492527439242"/>
    <n v="0.46601725095202023"/>
    <n v="0.49204444526724456"/>
    <n v="0.50966862620970699"/>
    <n v="0.51346580914600204"/>
    <n v="0.51346580914600204"/>
  </r>
  <r>
    <s v="Discretionary"/>
    <x v="4"/>
    <s v="Under $130"/>
    <s v="Under $130"/>
    <s v="Secondary Glazing Systems"/>
    <s v="Under $130"/>
    <n v="118.05716215124204"/>
    <s v="HVAC"/>
    <s v="Com-WindowSGS-7P_V5"/>
    <s v="Rural"/>
    <s v="SC-Retro"/>
    <s v="M_Input"/>
    <s v="No"/>
    <s v="Commercial"/>
    <s v="SGSWindow-(Apackaged VAV with Gas)"/>
    <s v="SGSWindow-Mid-rise Office (Apackaged VAV with Gas)-Spokane"/>
    <n v="4.2217075107214472E-4"/>
    <n v="8.4021960989345476E-4"/>
    <n v="1.4853619730068254E-3"/>
    <n v="2.405649216871108E-3"/>
    <n v="3.6355911948681334E-3"/>
    <n v="5.1843627813763504E-3"/>
    <n v="7.0216000909048004E-3"/>
    <n v="9.0631214520109117E-3"/>
    <n v="1.1161029518614378E-2"/>
    <n v="1.310461903957945E-2"/>
    <n v="1.4639037132480524E-2"/>
    <n v="1.550598136423981E-2"/>
    <n v="1.5503585105679072E-2"/>
    <n v="1.4551785548032747E-2"/>
    <n v="1.2739203787271551E-2"/>
    <n v="1.032536045023427E-2"/>
    <n v="7.6843663555636876E-3"/>
    <n v="5.2034292070969228E-3"/>
    <n v="3.1741019004908658E-3"/>
    <n v="1.5159756909433207E-3"/>
    <n v="0.15159756909433209"/>
    <n v="124.74716353874204"/>
    <n v="118.05716215124204"/>
    <s v="C-All-HVAC-Vent-All-All-E"/>
    <s v="C-All-HVAC-ER-All-All-E"/>
    <n v="0.15159756909433209"/>
    <n v="4.2217075107214472E-4"/>
    <n v="1.2623903609655994E-3"/>
    <n v="2.7477523339724248E-3"/>
    <n v="5.1534015508435324E-3"/>
    <n v="8.788992745711665E-3"/>
    <n v="1.3973355527088015E-2"/>
    <n v="2.0994955617992816E-2"/>
    <n v="3.0058077070003728E-2"/>
    <n v="4.1219106588618104E-2"/>
    <n v="5.4323725628197553E-2"/>
    <n v="6.8962762760678073E-2"/>
    <n v="8.446874412491788E-2"/>
    <n v="9.9972329230596957E-2"/>
    <n v="0.1145241147786297"/>
    <n v="0.12726331856590126"/>
    <n v="0.13758867901613553"/>
    <n v="0.14527304537169922"/>
    <n v="0.15047647457879615"/>
    <n v="0.15159756909433209"/>
    <n v="0.15159756909433209"/>
  </r>
  <r>
    <s v="Discretionary"/>
    <x v="4"/>
    <s v="Over $160"/>
    <s v="Over $160"/>
    <s v="Secondary Glazing Systems"/>
    <s v="Over $160"/>
    <n v="158.75440987411011"/>
    <s v="HVAC"/>
    <s v="Com-WindowSGS-7P_V5"/>
    <s v="Rural"/>
    <s v="SC-Retro"/>
    <s v="M_Input"/>
    <s v="No"/>
    <s v="Commercial"/>
    <s v="SGSWindow-(Apackaged VAV with Gas)"/>
    <s v="SGSWindow-Mid-rise Office (Apackaged VAV with Gas)-Missoula"/>
    <n v="6.6588796355919203E-5"/>
    <n v="1.3252744856283039E-4"/>
    <n v="2.3428545365634622E-4"/>
    <n v="3.7944193291266639E-4"/>
    <n v="5.734401094666941E-4"/>
    <n v="8.1772713198997068E-4"/>
    <n v="1.1075137189361145E-3"/>
    <n v="1.4295219343932828E-3"/>
    <n v="1.7604239987019155E-3"/>
    <n v="2.0669854705290453E-3"/>
    <n v="2.3090085231766855E-3"/>
    <n v="2.4457512339257133E-3"/>
    <n v="2.4453732731766278E-3"/>
    <n v="2.2952463713133242E-3"/>
    <n v="2.0093486926151742E-3"/>
    <n v="1.6286143049370472E-3"/>
    <n v="1.2120515338294104E-3"/>
    <n v="8.2073447045744648E-4"/>
    <n v="5.0064961754918728E-4"/>
    <n v="2.3911414115824871E-4"/>
    <n v="2.3911414115824876E-2"/>
    <n v="153.67947988360874"/>
    <n v="158.75440987411011"/>
    <s v="C-All-HVAC-Vent-All-All-E"/>
    <s v="C-All-HVAC-ER-All-All-E"/>
    <n v="2.3911414115824876E-2"/>
    <n v="6.6588796355919203E-5"/>
    <n v="1.9911624491874961E-4"/>
    <n v="4.3340169857509581E-4"/>
    <n v="8.128436314877622E-4"/>
    <n v="1.3862837409544563E-3"/>
    <n v="2.204010872944427E-3"/>
    <n v="3.3115245918805417E-3"/>
    <n v="4.7410465262738245E-3"/>
    <n v="6.5014705249757405E-3"/>
    <n v="8.5684559955047854E-3"/>
    <n v="1.0877464518681471E-2"/>
    <n v="1.3323215752607184E-2"/>
    <n v="1.5768589025783812E-2"/>
    <n v="1.8063835397097137E-2"/>
    <n v="2.0073184089712311E-2"/>
    <n v="2.170179839464936E-2"/>
    <n v="2.291384992847877E-2"/>
    <n v="2.3734584398936217E-2"/>
    <n v="2.3911414115824876E-2"/>
    <n v="2.3911414115824876E-2"/>
  </r>
  <r>
    <s v="Discretionary"/>
    <x v="4"/>
    <s v="Over $160"/>
    <s v="Under $115"/>
    <s v="Secondary Glazing Systems"/>
    <s v="Over $160"/>
    <n v="133.28521800807275"/>
    <s v="HVAC"/>
    <s v="Com-WindowSGS-7P_V5"/>
    <s v="Rural"/>
    <s v="SC-Retro"/>
    <s v="M_Input"/>
    <s v="No"/>
    <s v="Commercial"/>
    <s v="SGSWindow-(VAV with Central Chillers / Gas Boilers)"/>
    <s v="SGSWindow-High-rise Office (VAV with Central Chillers / Gas Boilers)-Portland"/>
    <n v="4.0228056042729949E-4"/>
    <n v="8.0063342780510257E-4"/>
    <n v="1.4153804957380213E-3"/>
    <n v="2.2923092438230648E-3"/>
    <n v="3.4643036251134724E-3"/>
    <n v="4.940106248133019E-3"/>
    <n v="6.6907837942161361E-3"/>
    <n v="8.636120734741709E-3"/>
    <n v="1.0635187772462598E-2"/>
    <n v="1.2487206842350369E-2"/>
    <n v="1.394933222354843E-2"/>
    <n v="1.477543116698694E-2"/>
    <n v="1.4773147805967037E-2"/>
    <n v="1.3866191418078884E-2"/>
    <n v="1.2139007797026211E-2"/>
    <n v="9.8388904915496893E-3"/>
    <n v="7.322324429615867E-3"/>
    <n v="4.9582743765614785E-3"/>
    <n v="3.0245569787581417E-3"/>
    <n v="1.4445518762208726E-3"/>
    <n v="0.14445518762208723"/>
    <n v="107.47620711512945"/>
    <n v="133.28521800807275"/>
    <s v="C-All-HVAC-Vent-All-All-E"/>
    <s v="C-All-HVAC-ER-All-All-E"/>
    <n v="0.14445518762208723"/>
    <n v="4.0228056042729949E-4"/>
    <n v="1.2029139882324021E-3"/>
    <n v="2.6182944839704234E-3"/>
    <n v="4.9106037277934882E-3"/>
    <n v="8.3749073529069615E-3"/>
    <n v="1.331501360103998E-2"/>
    <n v="2.0005797395256118E-2"/>
    <n v="2.8641918129997827E-2"/>
    <n v="3.9277105902460425E-2"/>
    <n v="5.1764312744810796E-2"/>
    <n v="6.5713644968359228E-2"/>
    <n v="8.0489076135346171E-2"/>
    <n v="9.5262223941313201E-2"/>
    <n v="0.10912841535939208"/>
    <n v="0.12126742315641829"/>
    <n v="0.13110631364796799"/>
    <n v="0.13842863807758385"/>
    <n v="0.14338691245414534"/>
    <n v="0.14445518762208723"/>
    <n v="0.14445518762208723"/>
  </r>
  <r>
    <s v="Discretionary"/>
    <x v="4"/>
    <s v="Under $115"/>
    <s v="Under $100"/>
    <s v="Secondary Glazing Systems"/>
    <s v="Under $115"/>
    <n v="104.87826723266785"/>
    <s v="HVAC"/>
    <s v="Com-WindowSGS-7P_V5"/>
    <s v="Rural"/>
    <s v="SC-Retro"/>
    <s v="M_Input"/>
    <s v="No"/>
    <s v="Commercial"/>
    <s v="SGSWindow-(VAV with Central Chillers / Gas Boilers)"/>
    <s v="SGSWindow-High-rise Office (VAV with Central Chillers / Gas Boilers)-Spokane"/>
    <n v="1.0353177075587253E-4"/>
    <n v="2.060527021712411E-4"/>
    <n v="3.6426529997231702E-4"/>
    <n v="5.8995352616832944E-4"/>
    <n v="8.9158046404980216E-4"/>
    <n v="1.271396129726215E-3"/>
    <n v="1.7219541834785699E-3"/>
    <n v="2.222610188221862E-3"/>
    <n v="2.7370942837374431E-3"/>
    <n v="3.213733805108939E-3"/>
    <n v="3.5900294670761731E-3"/>
    <n v="3.8026360278876057E-3"/>
    <n v="3.8020483772951575E-3"/>
    <n v="3.5686321745915725E-3"/>
    <n v="3.1241205667769073E-3"/>
    <n v="2.5321575414463653E-3"/>
    <n v="1.8844888091084343E-3"/>
    <n v="1.2760719174538656E-3"/>
    <n v="7.7840634265361939E-4"/>
    <n v="3.7177290778109322E-4"/>
    <n v="3.7177290778109329E-2"/>
    <n v="93.896439339753798"/>
    <n v="104.87826723266785"/>
    <s v="C-All-HVAC-Vent-All-All-E"/>
    <s v="C-All-HVAC-ER-All-All-E"/>
    <n v="3.7177290778109329E-2"/>
    <n v="1.0353177075587253E-4"/>
    <n v="3.095844729271136E-4"/>
    <n v="6.7384977289943067E-4"/>
    <n v="1.2638032990677601E-3"/>
    <n v="2.1553837631175625E-3"/>
    <n v="3.4267798928437777E-3"/>
    <n v="5.148734076322348E-3"/>
    <n v="7.3713442645442096E-3"/>
    <n v="1.0108438548281654E-2"/>
    <n v="1.3322172353390593E-2"/>
    <n v="1.6912201820466766E-2"/>
    <n v="2.0714837848354373E-2"/>
    <n v="2.4516886225649528E-2"/>
    <n v="2.8085518400241101E-2"/>
    <n v="3.1209638967018009E-2"/>
    <n v="3.3741796508464372E-2"/>
    <n v="3.5626285317572809E-2"/>
    <n v="3.6902357235026675E-2"/>
    <n v="3.7177290778109329E-2"/>
    <n v="3.7177290778109329E-2"/>
  </r>
  <r>
    <s v="Discretionary"/>
    <x v="4"/>
    <s v="Under $115"/>
    <s v="Under $115"/>
    <s v="Secondary Glazing Systems"/>
    <s v="Under $115"/>
    <n v="114.56581647599319"/>
    <s v="HVAC"/>
    <s v="Com-WindowSGS-7P_V5"/>
    <s v="Rural"/>
    <s v="SC-Retro"/>
    <s v="M_Input"/>
    <s v="No"/>
    <s v="Commercial"/>
    <s v="SGSWindow-(VAV with Central Chillers / Gas Boilers)"/>
    <s v="SGSWindow-High-rise Office (VAV with Central Chillers / Gas Boilers)-Missoula"/>
    <n v="1.8556080442202666E-5"/>
    <n v="3.6930987356901737E-5"/>
    <n v="6.5287555300564524E-5"/>
    <n v="1.0573783302281332E-4"/>
    <n v="1.5979866557692474E-4"/>
    <n v="2.2787332511422912E-4"/>
    <n v="3.0862719832890838E-4"/>
    <n v="3.9836016657683495E-4"/>
    <n v="4.9057155437519818E-4"/>
    <n v="5.7600002947930779E-4"/>
    <n v="6.4344379599210876E-4"/>
    <n v="6.8154943657136287E-4"/>
    <n v="6.8144411149495608E-4"/>
    <n v="6.3960874248446796E-4"/>
    <n v="5.5993857851565645E-4"/>
    <n v="4.5384058138253847E-4"/>
    <n v="3.3775840670882473E-4"/>
    <n v="2.2871137021450596E-4"/>
    <n v="1.3951437906978934E-4"/>
    <n v="6.6633149734148187E-5"/>
    <n v="6.6633149734148201E-3"/>
    <n v="101.44610828053001"/>
    <n v="114.56581647599319"/>
    <s v="C-All-HVAC-Vent-All-All-E"/>
    <s v="C-All-HVAC-ER-All-All-E"/>
    <n v="6.6633149734148201E-3"/>
    <n v="1.8556080442202666E-5"/>
    <n v="5.5487067799104404E-5"/>
    <n v="1.2077462309966893E-4"/>
    <n v="2.2651245612248223E-4"/>
    <n v="3.8631112169940698E-4"/>
    <n v="6.1418444681363604E-4"/>
    <n v="9.2281164514254437E-4"/>
    <n v="1.3211718117193793E-3"/>
    <n v="1.8117433660945776E-3"/>
    <n v="2.3877433955738856E-3"/>
    <n v="3.0311871915659943E-3"/>
    <n v="3.7127366281373571E-3"/>
    <n v="4.394180739632313E-3"/>
    <n v="5.0337894821167808E-3"/>
    <n v="5.5937280606324375E-3"/>
    <n v="6.0475686420149756E-3"/>
    <n v="6.3853270487238007E-3"/>
    <n v="6.6140384189383068E-3"/>
    <n v="6.6633149734148201E-3"/>
    <n v="6.6633149734148201E-3"/>
  </r>
  <r>
    <s v="Discretionary"/>
    <x v="4"/>
    <s v="Under $130"/>
    <s v="Under $85"/>
    <s v="Secondary Glazing Systems"/>
    <s v="Under $130"/>
    <n v="120.985339078766"/>
    <s v="HVAC"/>
    <s v="Com-WindowSGS-7P_V5"/>
    <s v="Rural"/>
    <s v="SC-Retro"/>
    <s v="M_Input"/>
    <s v="No"/>
    <s v="Commercial"/>
    <s v="SGSWindow-(Apackaged VAV with Electric reheat)"/>
    <s v="SGSWindow-Small Office (AC with Ele Furnace)-Portland"/>
    <n v="1.3585796117117045E-3"/>
    <n v="2.7038946408832038E-3"/>
    <n v="4.7800149285900911E-3"/>
    <n v="7.7415736894875554E-3"/>
    <n v="1.1699626422064411E-2"/>
    <n v="1.6683698613908129E-2"/>
    <n v="2.2596076826426389E-2"/>
    <n v="2.9165857634378935E-2"/>
    <n v="3.5917095419788485E-2"/>
    <n v="4.2171723647854487E-2"/>
    <n v="4.710960513671375E-2"/>
    <n v="4.9899501771589715E-2"/>
    <n v="4.9891790417790946E-2"/>
    <n v="4.6828822483203886E-2"/>
    <n v="4.0995787820151543E-2"/>
    <n v="3.3227844789430833E-2"/>
    <n v="2.4728912254293377E-2"/>
    <n v="1.6745055913499354E-2"/>
    <n v="1.0214516558882447E-2"/>
    <n v="4.8785323481924468E-3"/>
    <n v="0.4878532348192447"/>
    <n v="79.389119744834687"/>
    <n v="120.985339078766"/>
    <s v="C-All-HVAC-ER-All-All-E"/>
    <s v="C-All-HVAC-ER-All-All-E"/>
    <n v="0.4878532348192447"/>
    <n v="1.3585796117117045E-3"/>
    <n v="4.0624742525949085E-3"/>
    <n v="8.8424891811849995E-3"/>
    <n v="1.6584062870672555E-2"/>
    <n v="2.8283689292736967E-2"/>
    <n v="4.4967387906645097E-2"/>
    <n v="6.7563464733071482E-2"/>
    <n v="9.672932236745041E-2"/>
    <n v="0.1326464177872389"/>
    <n v="0.17481814143509339"/>
    <n v="0.22192774657180714"/>
    <n v="0.27182724834339683"/>
    <n v="0.32171903876118779"/>
    <n v="0.36854786124439165"/>
    <n v="0.40954364906454321"/>
    <n v="0.44277149385397407"/>
    <n v="0.46750040610826743"/>
    <n v="0.48424546202176677"/>
    <n v="0.4878532348192447"/>
    <n v="0.4878532348192447"/>
  </r>
  <r>
    <s v="Discretionary"/>
    <x v="4"/>
    <s v="Under $85"/>
    <s v="Under $50"/>
    <s v="Secondary Glazing Systems"/>
    <s v="Under $85"/>
    <n v="72.022421742247701"/>
    <s v="HVAC"/>
    <s v="Com-WindowSGS-7P_V5"/>
    <s v="Rural"/>
    <s v="SC-Retro"/>
    <s v="M_Input"/>
    <s v="No"/>
    <s v="Commercial"/>
    <s v="SGSWindow-(Apackaged VAV with Electric reheat)"/>
    <s v="SGSWindow-Small Office (AC with Ele Furnace)-Spokane"/>
    <n v="4.8044816403889376E-4"/>
    <n v="9.5620544042332467E-4"/>
    <n v="1.6904047261729041E-3"/>
    <n v="2.737730519303109E-3"/>
    <n v="4.1374564920341134E-3"/>
    <n v="5.9000240393209634E-3"/>
    <n v="7.990877775694228E-3"/>
    <n v="1.0314215399863262E-2"/>
    <n v="1.2701723478910113E-2"/>
    <n v="1.4913610528454493E-2"/>
    <n v="1.6659843193152765E-2"/>
    <n v="1.7646462383172586E-2"/>
    <n v="1.7643735339616991E-2"/>
    <n v="1.6560547201066714E-2"/>
    <n v="1.4497752521623657E-2"/>
    <n v="1.1750696747125217E-2"/>
    <n v="8.7451338065386314E-3"/>
    <n v="5.9217224379167202E-3"/>
    <n v="3.6122621633316184E-3"/>
    <n v="1.7252444315282384E-3"/>
    <n v="0.17252444315282386"/>
    <n v="45.408358904300279"/>
    <n v="72.022421742247701"/>
    <s v="C-All-HVAC-ER-All-All-E"/>
    <s v="C-All-HVAC-ER-All-All-E"/>
    <n v="0.17252444315282386"/>
    <n v="4.8044816403889376E-4"/>
    <n v="1.4366536044622185E-3"/>
    <n v="3.1270583306351228E-3"/>
    <n v="5.8647888499382319E-3"/>
    <n v="1.0002245341972346E-2"/>
    <n v="1.590226938129331E-2"/>
    <n v="2.3893147156987538E-2"/>
    <n v="3.42073625568508E-2"/>
    <n v="4.6909086035760911E-2"/>
    <n v="6.1822696564215407E-2"/>
    <n v="7.8482539757368172E-2"/>
    <n v="9.6129002140540765E-2"/>
    <n v="0.11377273748015776"/>
    <n v="0.13033328468122446"/>
    <n v="0.14483103720284812"/>
    <n v="0.15658173394997335"/>
    <n v="0.16532686775651198"/>
    <n v="0.1712485901944287"/>
    <n v="0.17252444315282386"/>
    <n v="0.17252444315282386"/>
  </r>
  <r>
    <s v="Discretionary"/>
    <x v="4"/>
    <s v="Under $85"/>
    <s v="Under $55"/>
    <s v="Secondary Glazing Systems"/>
    <s v="Under $85"/>
    <n v="81.780363590782528"/>
    <s v="HVAC"/>
    <s v="Com-WindowSGS-7P_V5"/>
    <s v="Rural"/>
    <s v="SC-Retro"/>
    <s v="M_Input"/>
    <s v="No"/>
    <s v="Commercial"/>
    <s v="SGSWindow-(Apackaged VAV with Electric reheat)"/>
    <s v="SGSWindow-Small Office (AC with Ele Furnace)-Missoula"/>
    <n v="8.3340521749390964E-5"/>
    <n v="1.6586734276298498E-4"/>
    <n v="2.9322458152942718E-4"/>
    <n v="4.748980368035741E-4"/>
    <n v="7.1770028188434046E-4"/>
    <n v="1.0234425242410807E-3"/>
    <n v="1.3861306440710174E-3"/>
    <n v="1.7891463787352946E-3"/>
    <n v="2.2032933853883222E-3"/>
    <n v="2.5869764433275899E-3"/>
    <n v="2.8898851695226633E-3"/>
    <n v="3.0610282068338789E-3"/>
    <n v="3.0605551626019154E-3"/>
    <n v="2.8726608768570253E-3"/>
    <n v="2.5148399968656196E-3"/>
    <n v="2.0383243628026614E-3"/>
    <n v="1.5169670086327281E-3"/>
    <n v="1.0272064180291112E-3"/>
    <n v="6.2659790570720152E-4"/>
    <n v="2.992680206332418E-4"/>
    <n v="2.9926802063324178E-2"/>
    <n v="52.180469437910141"/>
    <n v="81.780363590782528"/>
    <s v="C-All-HVAC-ER-All-All-E"/>
    <s v="C-All-HVAC-ER-All-All-E"/>
    <n v="2.9926802063324178E-2"/>
    <n v="8.3340521749390964E-5"/>
    <n v="2.4920786451237595E-4"/>
    <n v="5.4243244604180313E-4"/>
    <n v="1.0173304828453773E-3"/>
    <n v="1.7350307647297177E-3"/>
    <n v="2.7584732889707987E-3"/>
    <n v="4.1446039330418159E-3"/>
    <n v="5.9337503117771109E-3"/>
    <n v="8.1370436971654331E-3"/>
    <n v="1.0724020140493023E-2"/>
    <n v="1.3613905310015686E-2"/>
    <n v="1.6674933516849566E-2"/>
    <n v="1.973548867945148E-2"/>
    <n v="2.2608149556308507E-2"/>
    <n v="2.5122989553174126E-2"/>
    <n v="2.7161313915976787E-2"/>
    <n v="2.8678280924609514E-2"/>
    <n v="2.9705487342638625E-2"/>
    <n v="2.9926802063324178E-2"/>
    <n v="2.9926802063324178E-2"/>
  </r>
  <r>
    <s v="Discretionary"/>
    <x v="4"/>
    <s v="Under $45"/>
    <s v="Under $30"/>
    <s v="Secondary Glazing Systems"/>
    <s v="Under $45"/>
    <n v="44.272767288978372"/>
    <s v="HVAC"/>
    <s v="Com-WindowSGS-7P_V5"/>
    <s v="Rural"/>
    <s v="SC-Retro"/>
    <s v="M_Input"/>
    <s v="No"/>
    <s v="Commercial"/>
    <s v="SGSWindow-(Apackaged VAV with Electric reheat)"/>
    <s v="SGSWindow-High-rise Office (VAV with Central Chillers / Ele Boilers)-Portland"/>
    <n v="3.9935313849572517E-4"/>
    <n v="7.948071660209919E-4"/>
    <n v="1.4050806793602551E-3"/>
    <n v="2.2756279596287945E-3"/>
    <n v="3.439093661204162E-3"/>
    <n v="4.9041567720764807E-3"/>
    <n v="6.6420945232312147E-3"/>
    <n v="8.5732751196919733E-3"/>
    <n v="1.0557794815918918E-2"/>
    <n v="1.2396336621985828E-2"/>
    <n v="1.3847822021219348E-2"/>
    <n v="1.4667909388652041E-2"/>
    <n v="1.4665642643799518E-2"/>
    <n v="1.3765286236825349E-2"/>
    <n v="1.2050671443873028E-2"/>
    <n v="9.7672922423657701E-3"/>
    <n v="7.2690393961491982E-3"/>
    <n v="4.9221926898468833E-3"/>
    <n v="3.0025470799365144E-3"/>
    <n v="1.4340397778006705E-3"/>
    <n v="0.14340397778006703"/>
    <n v="26.149817488085979"/>
    <n v="44.272767288978372"/>
    <s v="C-All-HVAC-ER-All-All-E"/>
    <s v="C-All-HVAC-ER-All-All-E"/>
    <n v="0.14340397778006703"/>
    <n v="3.9935313849572517E-4"/>
    <n v="1.1941603045167171E-3"/>
    <n v="2.5992409838769721E-3"/>
    <n v="4.8748689435057667E-3"/>
    <n v="8.3139626047099291E-3"/>
    <n v="1.321811937678641E-2"/>
    <n v="1.9860213900017624E-2"/>
    <n v="2.8433489019709598E-2"/>
    <n v="3.8991283835628512E-2"/>
    <n v="5.1387620457614344E-2"/>
    <n v="6.52354424788337E-2"/>
    <n v="7.9903351867485733E-2"/>
    <n v="9.4568994511285254E-2"/>
    <n v="0.10833428074811061"/>
    <n v="0.12038495219198364"/>
    <n v="0.13015224443434942"/>
    <n v="0.13742128383049862"/>
    <n v="0.14234347652034551"/>
    <n v="0.14340397778006703"/>
    <n v="0.14340397778006703"/>
  </r>
  <r>
    <s v="Discretionary"/>
    <x v="4"/>
    <s v="Under $30"/>
    <s v="Under $15"/>
    <s v="Secondary Glazing Systems"/>
    <s v="Under $30"/>
    <n v="27.216220551908169"/>
    <s v="HVAC"/>
    <s v="Com-WindowSGS-7P_V5"/>
    <s v="Rural"/>
    <s v="SC-Retro"/>
    <s v="M_Input"/>
    <s v="No"/>
    <s v="Commercial"/>
    <s v="SGSWindow-(Apackaged VAV with Electric reheat)"/>
    <s v="SGSWindow-High-rise Office (VAV with Central Chillers / Ele Boilers)-Spokane"/>
    <n v="1.2690726318205077E-4"/>
    <n v="2.5257545884614516E-4"/>
    <n v="4.4650943332825548E-4"/>
    <n v="7.2315374173561415E-4"/>
    <n v="1.0928822695976657E-3"/>
    <n v="1.5584530436001786E-3"/>
    <n v="2.1107384830250553E-3"/>
    <n v="2.7244330319906164E-3"/>
    <n v="3.3550777899802476E-3"/>
    <n v="3.9393333932606347E-3"/>
    <n v="4.4005894140829302E-3"/>
    <n v="4.6611984674212433E-3"/>
    <n v="4.6604781365715874E-3"/>
    <n v="4.3743610224607149E-3"/>
    <n v="3.8294872007482378E-3"/>
    <n v="3.1038702533977558E-3"/>
    <n v="2.3099703165039135E-3"/>
    <n v="1.5641845347106277E-3"/>
    <n v="9.5415559753784206E-4"/>
    <n v="4.5571211529824344E-4"/>
    <n v="4.5571211529824344E-2"/>
    <n v="14.31240119497026"/>
    <n v="27.216220551908169"/>
    <s v="C-All-HVAC-ER-All-All-E"/>
    <s v="C-All-HVAC-ER-All-All-E"/>
    <n v="4.5571211529824344E-2"/>
    <n v="1.2690726318205077E-4"/>
    <n v="3.7948272202819591E-4"/>
    <n v="8.2599215535645145E-4"/>
    <n v="1.5491458970920656E-3"/>
    <n v="2.6420281666897313E-3"/>
    <n v="4.2004812102899095E-3"/>
    <n v="6.3112196933149643E-3"/>
    <n v="9.0356527253055811E-3"/>
    <n v="1.2390730515285829E-2"/>
    <n v="1.6330063908546463E-2"/>
    <n v="2.0730653322629394E-2"/>
    <n v="2.5391851790050636E-2"/>
    <n v="3.0052329926622223E-2"/>
    <n v="3.442669094908294E-2"/>
    <n v="3.8256178149831177E-2"/>
    <n v="4.1360048403228933E-2"/>
    <n v="4.3670018719732848E-2"/>
    <n v="4.5234203254443474E-2"/>
    <n v="4.5571211529824344E-2"/>
    <n v="4.5571211529824344E-2"/>
  </r>
  <r>
    <s v="Discretionary"/>
    <x v="4"/>
    <s v="Under $30"/>
    <s v="Under $20"/>
    <s v="Secondary Glazing Systems"/>
    <s v="Under $30"/>
    <n v="29.304760829849329"/>
    <s v="HVAC"/>
    <s v="Com-WindowSGS-7P_V5"/>
    <s v="Rural"/>
    <s v="SC-Retro"/>
    <s v="M_Input"/>
    <s v="No"/>
    <s v="Commercial"/>
    <s v="SGSWindow-(Apackaged VAV with Electric reheat)"/>
    <s v="SGSWindow-High-rise Office (VAV with Central Chillers / Ele Boilers)-Missoula"/>
    <n v="2.3328241923168507E-5"/>
    <n v="4.642871700231832E-5"/>
    <n v="8.207788758879846E-5"/>
    <n v="1.3293096873937579E-4"/>
    <n v="2.0089490025596677E-4"/>
    <n v="2.8647666583787212E-4"/>
    <n v="3.8799842289495123E-4"/>
    <n v="5.0080847447301746E-4"/>
    <n v="6.1673433334884697E-4"/>
    <n v="7.2413288341244449E-4"/>
    <n v="8.0892150600550073E-4"/>
    <n v="8.5682696776715654E-4"/>
    <n v="8.5669455570574918E-4"/>
    <n v="8.0410017230341847E-4"/>
    <n v="7.0394082750472133E-4"/>
    <n v="5.7055706942099008E-4"/>
    <n v="4.2462145213421524E-4"/>
    <n v="2.8753023525425182E-4"/>
    <n v="1.7539400073404447E-4"/>
    <n v="8.3769535379121506E-5"/>
    <n v="8.3769535379121483E-3"/>
    <n v="15.761869313929942"/>
    <n v="29.304760829849329"/>
    <s v="C-All-HVAC-ER-All-All-E"/>
    <s v="C-All-HVAC-ER-All-All-E"/>
    <n v="8.3769535379121483E-3"/>
    <n v="2.3328241923168507E-5"/>
    <n v="6.9756958925486828E-5"/>
    <n v="1.5183484651428529E-4"/>
    <n v="2.847658152536611E-4"/>
    <n v="4.8566071550962785E-4"/>
    <n v="7.7213738134750002E-4"/>
    <n v="1.1601358042424514E-3"/>
    <n v="1.6609442787154688E-3"/>
    <n v="2.2776786120643159E-3"/>
    <n v="3.0018114954767604E-3"/>
    <n v="3.8107330014822611E-3"/>
    <n v="4.6675599692494176E-3"/>
    <n v="5.5242545249551672E-3"/>
    <n v="6.3283546972585855E-3"/>
    <n v="7.0322955247633066E-3"/>
    <n v="7.6028525941842966E-3"/>
    <n v="8.0274740463185112E-3"/>
    <n v="8.3150042815727625E-3"/>
    <n v="8.3769535379121483E-3"/>
    <n v="8.3769535379121483E-3"/>
  </r>
  <r>
    <s v="Lost Opportunity"/>
    <x v="5"/>
    <s v="Under $5"/>
    <s v="Under $5"/>
    <s v="Aerator"/>
    <s v="Under $5"/>
    <n v="-175.36984326344472"/>
    <s v="Water Heating"/>
    <s v="Res-Aerator-7P_v5"/>
    <s v="Rural"/>
    <s v="SC-New"/>
    <s v="M_Input"/>
    <s v="No"/>
    <s v="Residential"/>
    <s v="Single Family"/>
    <s v="Bathroom Aerator 1.0 GPM AnyWH"/>
    <n v="4.0286713420549861E-3"/>
    <n v="6.1906596467360773E-3"/>
    <n v="8.9390294670148394E-3"/>
    <n v="1.2284992112582768E-2"/>
    <n v="1.5793375768269315E-2"/>
    <n v="1.9786137898107608E-2"/>
    <n v="2.3394353949168396E-2"/>
    <n v="2.61437310791756E-2"/>
    <n v="2.7899047572016902E-2"/>
    <n v="2.982023460757232E-2"/>
    <n v="3.1543574436580596E-2"/>
    <n v="3.2405920813067091E-2"/>
    <n v="3.2028317003554657E-2"/>
    <n v="3.2402683985531394E-2"/>
    <n v="3.2718178003708236E-2"/>
    <n v="3.3078222383525223E-2"/>
    <n v="3.3297978112596882E-2"/>
    <n v="3.3519731183607668E-2"/>
    <n v="3.3743501012130757E-2"/>
    <n v="3.3969307211098754E-2"/>
    <n v="0.50298764758810011"/>
    <n v="-1.2787613028737201"/>
    <n v="-175.36984326344472"/>
    <s v="R-All-WH-ERWH-All-All-R"/>
    <s v="R-All-WH-ERWH-All-All-R"/>
    <n v="0.50298764758810011"/>
    <n v="4.0286713420549861E-3"/>
    <n v="1.0219330988791063E-2"/>
    <n v="1.9158360455805903E-2"/>
    <n v="3.144335256838867E-2"/>
    <n v="4.7236728336657985E-2"/>
    <n v="6.7022866234765596E-2"/>
    <n v="9.0417220183934E-2"/>
    <n v="0.1165609512631096"/>
    <n v="0.1444599988351265"/>
    <n v="0.17428023344269883"/>
    <n v="0.20582380787927942"/>
    <n v="0.23822972869234652"/>
    <n v="0.27025804569590117"/>
    <n v="0.30266072968143254"/>
    <n v="0.33537890768514078"/>
    <n v="0.36845713006866598"/>
    <n v="0.40175510818126287"/>
    <n v="0.43527483936487055"/>
    <n v="0.4690183403770013"/>
    <n v="0.50298764758810011"/>
  </r>
  <r>
    <s v="Lost Opportunity"/>
    <x v="5"/>
    <s v="Under $5"/>
    <s v="Under $5"/>
    <s v="Aerator"/>
    <s v="Under $5"/>
    <n v="-102.4084283634019"/>
    <s v="Water Heating"/>
    <s v="Res-Aerator-7P_v5"/>
    <s v="Rural"/>
    <s v="SC-New"/>
    <s v="M_Input"/>
    <s v="No"/>
    <s v="Residential"/>
    <s v="Multifamily - Low Rise"/>
    <s v="Bathroom Aerator 1.0 GPM AnyWH"/>
    <n v="4.68506773430924E-4"/>
    <n v="7.1946488016753701E-4"/>
    <n v="1.0559066220740601E-3"/>
    <n v="1.4695191418346314E-3"/>
    <n v="1.9388323398131591E-3"/>
    <n v="2.4209231317341828E-3"/>
    <n v="2.8494328295801115E-3"/>
    <n v="3.1946042535970776E-3"/>
    <n v="3.4802557778550454E-3"/>
    <n v="3.6543828781317174E-3"/>
    <n v="3.7717209582929941E-3"/>
    <n v="3.8291495455762947E-3"/>
    <n v="3.8478357141157092E-3"/>
    <n v="3.8644739436710482E-3"/>
    <n v="3.816680457127606E-3"/>
    <n v="3.8301848125519783E-3"/>
    <n v="3.829067815936111E-3"/>
    <n v="3.8298898728554138E-3"/>
    <n v="3.8326178710989941E-3"/>
    <n v="3.837220989621725E-3"/>
    <n v="5.9540670609066322E-2"/>
    <n v="-1.6571457980606021"/>
    <n v="-102.4084283634019"/>
    <s v="R-All-WH-ERWH-All-All-R"/>
    <s v="R-All-WH-ERWH-All-All-R"/>
    <n v="5.9540670609066322E-2"/>
    <n v="4.68506773430924E-4"/>
    <n v="1.1879716535984611E-3"/>
    <n v="2.2438782756725212E-3"/>
    <n v="3.7133974175071523E-3"/>
    <n v="5.6522297573203114E-3"/>
    <n v="8.0731528890544933E-3"/>
    <n v="1.0922585718634605E-2"/>
    <n v="1.4117189972231683E-2"/>
    <n v="1.7597445750086729E-2"/>
    <n v="2.1251828628218446E-2"/>
    <n v="2.5023549586511439E-2"/>
    <n v="2.8852699132087732E-2"/>
    <n v="3.2700534846203444E-2"/>
    <n v="3.6565008789874495E-2"/>
    <n v="4.0381689247002098E-2"/>
    <n v="4.4211874059554075E-2"/>
    <n v="4.8040941875490184E-2"/>
    <n v="5.18708317483456E-2"/>
    <n v="5.5703449619444595E-2"/>
    <n v="5.9540670609066322E-2"/>
  </r>
  <r>
    <s v="Lost Opportunity"/>
    <x v="5"/>
    <s v="Under $5"/>
    <s v="Under $5"/>
    <s v="Aerator"/>
    <s v="Under $5"/>
    <n v="-102.4084283634019"/>
    <s v="Water Heating"/>
    <s v="Res-Aerator-7P_v5"/>
    <s v="Rural"/>
    <s v="SC-New"/>
    <s v="M_Input"/>
    <s v="No"/>
    <s v="Residential"/>
    <s v="Multifamily - High Rise"/>
    <s v="Bathroom Aerator 1.0 GPM AnyWH"/>
    <n v="1.0295285307325432E-4"/>
    <n v="1.6147180365579062E-4"/>
    <n v="2.3795325929175102E-4"/>
    <n v="3.3561241442912752E-4"/>
    <n v="4.3877376081211968E-4"/>
    <n v="5.4804001063372824E-4"/>
    <n v="6.3386018030751076E-4"/>
    <n v="7.1068678943122425E-4"/>
    <n v="7.6758039080673563E-4"/>
    <n v="8.1421618057453318E-4"/>
    <n v="8.4456722601701929E-4"/>
    <n v="8.5546706784986912E-4"/>
    <n v="8.6225033737818166E-4"/>
    <n v="8.5434281527100111E-4"/>
    <n v="8.5938338139679893E-4"/>
    <n v="8.618259777215619E-4"/>
    <n v="8.6107338683247823E-4"/>
    <n v="8.6084848316591732E-4"/>
    <n v="8.6113820903256785E-4"/>
    <n v="8.6193035368098403E-4"/>
    <n v="1.3333974881362157E-2"/>
    <n v="-1.6571457980606021"/>
    <n v="-102.4084283634019"/>
    <s v="R-All-WH-ERWH-All-All-R"/>
    <s v="R-All-WH-ERWH-All-All-R"/>
    <n v="1.3333974881362157E-2"/>
    <n v="1.0295285307325432E-4"/>
    <n v="2.6442465672904493E-4"/>
    <n v="5.0237791602079592E-4"/>
    <n v="8.3799033044992344E-4"/>
    <n v="1.2767640912620432E-3"/>
    <n v="1.8248041018957715E-3"/>
    <n v="2.4586642822032822E-3"/>
    <n v="3.1693510716345064E-3"/>
    <n v="3.9369314624412418E-3"/>
    <n v="4.751147643015775E-3"/>
    <n v="5.5957148690327944E-3"/>
    <n v="6.4511819368826637E-3"/>
    <n v="7.3134322742608457E-3"/>
    <n v="8.1677750895318476E-3"/>
    <n v="9.0271584709286472E-3"/>
    <n v="9.888984448650209E-3"/>
    <n v="1.0750057835482687E-2"/>
    <n v="1.1610906318648605E-2"/>
    <n v="1.2472044527681173E-2"/>
    <n v="1.3333974881362157E-2"/>
  </r>
  <r>
    <s v="Lost Opportunity"/>
    <x v="5"/>
    <s v="Under $5"/>
    <s v="Under $5"/>
    <s v="Aerator"/>
    <s v="Under $5"/>
    <n v="-109.95956238028882"/>
    <s v="Water Heating"/>
    <s v="Res-Aerator-7P_v5"/>
    <s v="Rural"/>
    <s v="SC-New"/>
    <s v="M_Input"/>
    <s v="No"/>
    <s v="Residential"/>
    <s v="Manufactured"/>
    <s v="Bathroom Aerator 1.0 GPM AnyWH"/>
    <n v="2.70597849952489E-4"/>
    <n v="4.2828100655407253E-4"/>
    <n v="6.3613838145861997E-4"/>
    <n v="8.8149056318262095E-4"/>
    <n v="1.1475598708639778E-3"/>
    <n v="1.4097307629133877E-3"/>
    <n v="1.6464990039825077E-3"/>
    <n v="1.8576919701391225E-3"/>
    <n v="2.0355881582147799E-3"/>
    <n v="2.1741551237616391E-3"/>
    <n v="2.2754173799839606E-3"/>
    <n v="2.3447841313574986E-3"/>
    <n v="2.390351896438356E-3"/>
    <n v="2.4204643336588855E-3"/>
    <n v="2.4393145120088808E-3"/>
    <n v="2.4501643786496567E-3"/>
    <n v="2.4504075438465866E-3"/>
    <n v="2.4506507535724492E-3"/>
    <n v="2.4508940078329777E-3"/>
    <n v="2.4511373066339057E-3"/>
    <n v="3.6611318935006375E-2"/>
    <n v="-2.0872125135220121"/>
    <n v="-109.95956238028882"/>
    <s v="R-All-WH-ERWH-All-All-R"/>
    <s v="R-All-WH-ERWH-All-All-R"/>
    <n v="3.6611318935006375E-2"/>
    <n v="2.70597849952489E-4"/>
    <n v="6.9887885650656153E-4"/>
    <n v="1.3350172379651814E-3"/>
    <n v="2.2165078011478021E-3"/>
    <n v="3.3640676720117797E-3"/>
    <n v="4.7737984349251672E-3"/>
    <n v="6.4202974389076751E-3"/>
    <n v="8.2779894090467977E-3"/>
    <n v="1.0313577567261577E-2"/>
    <n v="1.2487732691023216E-2"/>
    <n v="1.4763150071007177E-2"/>
    <n v="1.7107934202364675E-2"/>
    <n v="1.9498286098803032E-2"/>
    <n v="2.1918750432461918E-2"/>
    <n v="2.4358064944470799E-2"/>
    <n v="2.6808229323120457E-2"/>
    <n v="2.9258636866967044E-2"/>
    <n v="3.1709287620539491E-2"/>
    <n v="3.416018162837247E-2"/>
    <n v="3.6611318935006375E-2"/>
  </r>
  <r>
    <s v="Lost Opportunity"/>
    <x v="5"/>
    <s v="Under $5"/>
    <s v="Under $5"/>
    <s v="Aerator"/>
    <s v="Under $5"/>
    <n v="-180.31771410460826"/>
    <s v="Water Heating"/>
    <s v="Res-Aerator-7P_v5"/>
    <s v="Rural"/>
    <s v="SC-New"/>
    <s v="M_Input"/>
    <s v="No"/>
    <s v="Residential"/>
    <s v="Single Family"/>
    <s v="Bathroom Aerator 1.0 GPM HPWH"/>
    <n v="5.12156084275788E-4"/>
    <n v="7.8700487941495817E-4"/>
    <n v="1.1363990607178493E-3"/>
    <n v="1.5617638972083359E-3"/>
    <n v="2.0077769577617061E-3"/>
    <n v="2.5153679832484216E-3"/>
    <n v="2.9740725155942421E-3"/>
    <n v="3.323594753956736E-3"/>
    <n v="3.5467442604090898E-3"/>
    <n v="3.7909805223796619E-3"/>
    <n v="4.0100649062279519E-3"/>
    <n v="4.119693095268921E-3"/>
    <n v="4.0716891574771466E-3"/>
    <n v="4.1192816045377565E-3"/>
    <n v="4.1593896618208476E-3"/>
    <n v="4.2051613081221084E-3"/>
    <n v="4.2330983682946832E-3"/>
    <n v="4.261289346133814E-3"/>
    <n v="4.2897367098984123E-3"/>
    <n v="4.3184429529372547E-3"/>
    <n v="6.3943708025685692E-2"/>
    <n v="-1.4269226139729252"/>
    <n v="-180.31771410460826"/>
    <s v="R-All-WH-HPWH-All-All-R"/>
    <n v="0"/>
    <n v="6.3943708025685692E-2"/>
    <n v="5.12156084275788E-4"/>
    <n v="1.2991609636907463E-3"/>
    <n v="2.4355600244085956E-3"/>
    <n v="3.9973239216169318E-3"/>
    <n v="6.0051008793786378E-3"/>
    <n v="8.5204688626270599E-3"/>
    <n v="1.1494541378221302E-2"/>
    <n v="1.4818136132178038E-2"/>
    <n v="1.836488039258713E-2"/>
    <n v="2.2155860914966793E-2"/>
    <n v="2.6165925821194744E-2"/>
    <n v="3.0285618916463666E-2"/>
    <n v="3.4357308073940815E-2"/>
    <n v="3.847658967847857E-2"/>
    <n v="4.2635979340299418E-2"/>
    <n v="4.6841140648421528E-2"/>
    <n v="5.1074239016716212E-2"/>
    <n v="5.5335528362850023E-2"/>
    <n v="5.9625265072748436E-2"/>
    <n v="6.3943708025685692E-2"/>
  </r>
  <r>
    <s v="Discretionary"/>
    <x v="5"/>
    <s v="Under $5"/>
    <s v="Under $5"/>
    <s v="Aerator"/>
    <s v="Under $5"/>
    <n v="-175.36984326344472"/>
    <s v="Water Heating"/>
    <s v="Res-Aerator-7P_v5"/>
    <s v="Rural"/>
    <s v="SC-Retro"/>
    <s v="M_Input"/>
    <s v="No"/>
    <s v="Residential"/>
    <s v="Single Family"/>
    <s v="Bathroom Aerator 1.0 GPM AnyWH"/>
    <n v="1.3691375903663207E-2"/>
    <n v="2.1783549795620822E-2"/>
    <n v="4.4053602855443373E-2"/>
    <n v="7.7896928097142618E-2"/>
    <n v="0.1223755709756587"/>
    <n v="0.17293027364387234"/>
    <n v="0.2221034894306666"/>
    <n v="0.26139840094445305"/>
    <n v="0.28384347198115167"/>
    <n v="0.28604151516557275"/>
    <n v="0.26897968915715476"/>
    <n v="0.23710718988057811"/>
    <n v="0.19668175375692892"/>
    <n v="0.1540245099165036"/>
    <n v="0.11426063339245518"/>
    <n v="8.052068705860016E-2"/>
    <n v="5.4041857731962809E-2"/>
    <n v="3.4622370021652048E-2"/>
    <n v="2.1217060725824289E-2"/>
    <n v="1.2460550879921603E-2"/>
    <n v="2.8926294495953839"/>
    <n v="-1.2787613028737201"/>
    <n v="-175.36984326344472"/>
    <s v="R-All-WH-ERWH-All-All-R"/>
    <s v="R-All-WH-ERWH-All-All-R"/>
    <n v="2.6800344813148267"/>
    <n v="1.3691375903663207E-2"/>
    <n v="3.5474925699284031E-2"/>
    <n v="7.9528528554727404E-2"/>
    <n v="0.15742545665187002"/>
    <n v="0.27980102762752873"/>
    <n v="0.45273130127140104"/>
    <n v="0.67483479070206764"/>
    <n v="0.93623319164652075"/>
    <n v="1.2200766636276725"/>
    <n v="1.5061181787932454"/>
    <n v="1.7750978679504001"/>
    <n v="2.012205057830978"/>
    <n v="2.2088868115879068"/>
    <n v="2.3629113215044102"/>
    <n v="2.4771719548968654"/>
    <n v="2.5576926419554655"/>
    <n v="2.6117344996874285"/>
    <n v="2.6463568697090807"/>
    <n v="2.6675739304349051"/>
    <n v="2.6800344813148267"/>
  </r>
  <r>
    <s v="Discretionary"/>
    <x v="5"/>
    <s v="Under $5"/>
    <s v="Under $5"/>
    <s v="Aerator"/>
    <s v="Under $5"/>
    <n v="-102.4084283634019"/>
    <s v="Water Heating"/>
    <s v="Res-Aerator-7P_v5"/>
    <s v="Rural"/>
    <s v="SC-Retro"/>
    <s v="M_Input"/>
    <s v="No"/>
    <s v="Residential"/>
    <s v="Multifamily - Low Rise"/>
    <s v="Bathroom Aerator 1.0 GPM AnyWH"/>
    <n v="8.7298729909069696E-4"/>
    <n v="1.4052884035649512E-3"/>
    <n v="2.8722325350828411E-3"/>
    <n v="5.1305304244835979E-3"/>
    <n v="8.139436478391434E-3"/>
    <n v="1.1613958755239923E-2"/>
    <n v="1.5054849356464403E-2"/>
    <n v="1.7873076516036458E-2"/>
    <n v="1.9567812482967524E-2"/>
    <n v="1.987767620257631E-2"/>
    <n v="1.8830543482087955E-2"/>
    <n v="1.671250988384149E-2"/>
    <n v="1.395193475874848E-2"/>
    <n v="1.0994720904599751E-2"/>
    <n v="8.2054455089505228E-3"/>
    <n v="5.8148335795521521E-3"/>
    <n v="3.9237903947895066E-3"/>
    <n v="2.5270155035099764E-3"/>
    <n v="1.5564897817447454E-3"/>
    <n v="9.1864316124316251E-4"/>
    <n v="0.21325656365347556"/>
    <n v="-1.6571457980606021"/>
    <n v="-102.4084283634019"/>
    <s v="R-All-WH-ERWH-All-All-R"/>
    <s v="R-All-WH-ERWH-All-All-R"/>
    <n v="0.1858437754129659"/>
    <n v="8.7298729909069696E-4"/>
    <n v="2.2782757026556483E-3"/>
    <n v="5.1505082377384893E-3"/>
    <n v="1.0281038662222087E-2"/>
    <n v="1.8420475140613519E-2"/>
    <n v="3.0034433895853443E-2"/>
    <n v="4.5089283252317848E-2"/>
    <n v="6.2962359768354306E-2"/>
    <n v="8.2530172251321837E-2"/>
    <n v="0.10240784845389815"/>
    <n v="0.12123839193598611"/>
    <n v="0.13795090181982761"/>
    <n v="0.15190283657857609"/>
    <n v="0.16289755748317583"/>
    <n v="0.17110300299212636"/>
    <n v="0.17691783657167851"/>
    <n v="0.18084162696646802"/>
    <n v="0.183368642469978"/>
    <n v="0.18492513225172275"/>
    <n v="0.1858437754129659"/>
  </r>
  <r>
    <s v="Discretionary"/>
    <x v="5"/>
    <s v="Under $5"/>
    <s v="Under $5"/>
    <s v="Aerator"/>
    <s v="Under $5"/>
    <n v="-102.4084283634019"/>
    <s v="Water Heating"/>
    <s v="Res-Aerator-7P_v5"/>
    <s v="Rural"/>
    <s v="SC-Retro"/>
    <s v="M_Input"/>
    <s v="No"/>
    <s v="Residential"/>
    <s v="Multifamily - High Rise"/>
    <s v="Bathroom Aerator 1.0 GPM AnyWH"/>
    <n v="1.9903791614438987E-4"/>
    <n v="3.2010240583035874E-4"/>
    <n v="6.5402024770669625E-4"/>
    <n v="1.1679714420957641E-3"/>
    <n v="1.8530750294204615E-3"/>
    <n v="2.6437697153407352E-3"/>
    <n v="3.4266514372638811E-3"/>
    <n v="4.0663236076519471E-3"/>
    <n v="4.4500738456749863E-3"/>
    <n v="4.5181375624559822E-3"/>
    <n v="4.278698182034457E-3"/>
    <n v="3.7965343856433444E-3"/>
    <n v="3.1685988175208933E-3"/>
    <n v="2.4964830482379812E-3"/>
    <n v="1.8624233459742865E-3"/>
    <n v="1.3196598543683471E-3"/>
    <n v="8.9038173784647791E-4"/>
    <n v="5.733528687191467E-4"/>
    <n v="3.5310394347222608E-4"/>
    <n v="2.0837447410142866E-4"/>
    <n v="4.8372671973996646E-2"/>
    <n v="-1.6571457980606021"/>
    <n v="-102.4084283634019"/>
    <s v="R-All-WH-ERWH-All-All-R"/>
    <s v="R-All-WH-ERWH-All-All-R"/>
    <n v="4.2246773867503792E-2"/>
    <n v="1.9903791614438987E-4"/>
    <n v="5.1914032197474859E-4"/>
    <n v="1.1731605696814447E-3"/>
    <n v="2.3411320117772087E-3"/>
    <n v="4.1942070411976704E-3"/>
    <n v="6.8379767565384057E-3"/>
    <n v="1.0264628193802286E-2"/>
    <n v="1.4330951801454234E-2"/>
    <n v="1.8781025647129222E-2"/>
    <n v="2.3299163209585205E-2"/>
    <n v="2.7577861391619662E-2"/>
    <n v="3.1374395777263003E-2"/>
    <n v="3.4542994594783896E-2"/>
    <n v="3.703947764302188E-2"/>
    <n v="3.8901900988996166E-2"/>
    <n v="4.0221560843364514E-2"/>
    <n v="4.1111942581210995E-2"/>
    <n v="4.1685295449930139E-2"/>
    <n v="4.2038399393402363E-2"/>
    <n v="4.2246773867503792E-2"/>
  </r>
  <r>
    <s v="Discretionary"/>
    <x v="5"/>
    <s v="Under $5"/>
    <s v="Under $5"/>
    <s v="Aerator"/>
    <s v="Under $5"/>
    <n v="-109.95956238028882"/>
    <s v="Water Heating"/>
    <s v="Res-Aerator-7P_v5"/>
    <s v="Rural"/>
    <s v="SC-Retro"/>
    <s v="M_Input"/>
    <s v="No"/>
    <s v="Residential"/>
    <s v="Manufactured"/>
    <s v="Bathroom Aerator 1.0 GPM AnyWH"/>
    <n v="3.2199494298384237E-3"/>
    <n v="5.0282489343664895E-3"/>
    <n v="9.9898742376945508E-3"/>
    <n v="1.7366254452467308E-2"/>
    <n v="2.6834265990822156E-2"/>
    <n v="3.7316421187167013E-2"/>
    <n v="4.7172964476455193E-2"/>
    <n v="5.4659847634985173E-2"/>
    <n v="5.846067725458657E-2"/>
    <n v="5.8058738172788393E-2"/>
    <n v="5.3815615955748172E-2"/>
    <n v="4.6765628074096052E-2"/>
    <n v="3.8249690819169443E-2"/>
    <n v="2.9547583858582374E-2"/>
    <n v="2.1625000659825026E-2"/>
    <n v="1.5036196468969969E-2"/>
    <n v="9.9576346138653821E-3"/>
    <n v="6.2950493252146985E-3"/>
    <n v="3.8068455259121668E-3"/>
    <n v="2.2063604358450793E-3"/>
    <n v="0.51219109288591369"/>
    <n v="-2.0872125135220121"/>
    <n v="-109.95956238028882"/>
    <s v="R-All-WH-ERWH-All-All-R"/>
    <s v="R-All-WH-ERWH-All-All-R"/>
    <n v="0.51219109288591369"/>
    <n v="3.2199494298384237E-3"/>
    <n v="8.2481983642049127E-3"/>
    <n v="1.8238072601899462E-2"/>
    <n v="3.5604327054366766E-2"/>
    <n v="6.2438593045188923E-2"/>
    <n v="9.9755014232355943E-2"/>
    <n v="0.14692797870881114"/>
    <n v="0.20158782634379629"/>
    <n v="0.26004850359838289"/>
    <n v="0.31810724177117128"/>
    <n v="0.37192285772691946"/>
    <n v="0.41868848580101553"/>
    <n v="0.45693817662018499"/>
    <n v="0.48648576047876735"/>
    <n v="0.50811076113859233"/>
    <n v="0.51219109288591369"/>
    <n v="0.51219109288591369"/>
    <n v="0.51219109288591369"/>
    <n v="0.51219109288591369"/>
    <n v="0.51219109288591369"/>
  </r>
  <r>
    <s v="Discretionary"/>
    <x v="5"/>
    <s v="Under $5"/>
    <s v="Under $5"/>
    <s v="Aerator"/>
    <s v="Under $5"/>
    <n v="-180.31771410460826"/>
    <s v="Water Heating"/>
    <s v="Res-Aerator-7P_v5"/>
    <s v="Rural"/>
    <s v="SC-Retro"/>
    <s v="M_Input"/>
    <s v="No"/>
    <s v="Residential"/>
    <s v="Single Family"/>
    <s v="Bathroom Aerator 1.0 GPM HPWH"/>
    <n v="1.740554360433684E-3"/>
    <n v="2.7692945434613036E-3"/>
    <n v="5.6004371717191838E-3"/>
    <n v="9.9028643153092049E-3"/>
    <n v="1.5557335885815152E-2"/>
    <n v="2.1984243509178596E-2"/>
    <n v="2.8235525758419266E-2"/>
    <n v="3.3231001016671244E-2"/>
    <n v="3.608439329353634E-2"/>
    <n v="3.6363825665854888E-2"/>
    <n v="3.4194793432362043E-2"/>
    <n v="3.014291303815549E-2"/>
    <n v="2.5003716684732388E-2"/>
    <n v="1.9580795548612685E-2"/>
    <n v="1.4525701805027628E-2"/>
    <n v="1.0236416993522507E-2"/>
    <n v="6.8702219399394051E-3"/>
    <n v="4.4014653847617644E-3"/>
    <n v="2.6972780399696014E-3"/>
    <n v="1.5840822953119343E-3"/>
    <n v="0.36773358916141136"/>
    <n v="-1.4269226139729252"/>
    <n v="-180.31771410460826"/>
    <s v="R-All-WH-HPWH-All-All-R"/>
    <n v="0"/>
    <n v="0.34070686068279432"/>
    <n v="1.740554360433684E-3"/>
    <n v="4.5098489038949878E-3"/>
    <n v="1.0110286075614171E-2"/>
    <n v="2.0013150390923377E-2"/>
    <n v="3.5570486276738533E-2"/>
    <n v="5.7554729785917129E-2"/>
    <n v="8.5790255544336391E-2"/>
    <n v="0.11902125656100764"/>
    <n v="0.15510564985454398"/>
    <n v="0.19146947552039886"/>
    <n v="0.2256642689527609"/>
    <n v="0.2558071819909164"/>
    <n v="0.28081089867564879"/>
    <n v="0.30039169422426149"/>
    <n v="0.31491739602928909"/>
    <n v="0.3251538130228116"/>
    <n v="0.33202403496275101"/>
    <n v="0.33642550034751278"/>
    <n v="0.33912277838748239"/>
    <n v="0.34070686068279432"/>
  </r>
  <r>
    <s v="Lost Opportunity"/>
    <x v="4"/>
    <s v="Under $25"/>
    <s v="Under $20"/>
    <s v="Controls Commissioning and Sizing"/>
    <s v="Under $25"/>
    <n v="22.90866771628302"/>
    <s v="HVAC"/>
    <s v="Res-CCS-7P_v4"/>
    <s v="Rural"/>
    <s v="SC-New"/>
    <s v="M_Input"/>
    <s v="No"/>
    <s v="Residential"/>
    <s v="Single Family"/>
    <s v="SF CC&amp;S + HZ23"/>
    <n v="5.2411811610519618E-3"/>
    <n v="6.5781127489903043E-3"/>
    <n v="8.0896278103732202E-3"/>
    <n v="9.7686083122174427E-3"/>
    <n v="1.1285241501455668E-2"/>
    <n v="1.2907891942686748E-2"/>
    <n v="1.4095223407126612E-2"/>
    <n v="1.4687570023324938E-2"/>
    <n v="1.4754596139418416E-2"/>
    <n v="1.5001356129518596E-2"/>
    <n v="1.5262348705198183E-2"/>
    <n v="1.5242261391664808E-2"/>
    <n v="1.4778062155953307E-2"/>
    <n v="1.4768323276001288E-2"/>
    <n v="1.4801288218801018E-2"/>
    <n v="1.4899421113312267E-2"/>
    <n v="1.4998405669118762E-2"/>
    <n v="1.5098289887498208E-2"/>
    <n v="1.5199082513805716E-2"/>
    <n v="1.530079238229297E-2"/>
    <n v="0.26275768448981046"/>
    <n v="18.340317093562415"/>
    <n v="22.90866771628302"/>
    <s v="R-All-HVAC-ASHP-All-All-E"/>
    <n v="0"/>
    <n v="0.26275768448981046"/>
    <n v="5.2411811610519618E-3"/>
    <n v="1.1819293910042265E-2"/>
    <n v="1.9908921720415487E-2"/>
    <n v="2.9677530032632932E-2"/>
    <n v="4.0962771534088602E-2"/>
    <n v="5.3870663476775348E-2"/>
    <n v="6.7965886883901955E-2"/>
    <n v="8.2653456907226891E-2"/>
    <n v="9.7408053046645307E-2"/>
    <n v="0.1124094091761639"/>
    <n v="0.12767175788136209"/>
    <n v="0.14291401927302691"/>
    <n v="0.15769208142898022"/>
    <n v="0.1724604047049815"/>
    <n v="0.18726169292378253"/>
    <n v="0.2021611140370948"/>
    <n v="0.21715951970621356"/>
    <n v="0.23225780959371176"/>
    <n v="0.24745689210751748"/>
    <n v="0.26275768448981046"/>
  </r>
  <r>
    <s v="Lost Opportunity"/>
    <x v="4"/>
    <s v="Under $40"/>
    <s v="Under $30"/>
    <s v="Controls Commissioning and Sizing"/>
    <s v="Under $40"/>
    <n v="37.594358221913758"/>
    <s v="HVAC"/>
    <s v="Res-CCS-7P_v4"/>
    <s v="Rural"/>
    <s v="SC-New"/>
    <s v="M_Input"/>
    <s v="No"/>
    <s v="Residential"/>
    <s v="Single Family"/>
    <s v="SF CC&amp;S + HZ1"/>
    <n v="1.7903438731274611E-2"/>
    <n v="2.2470285790565273E-2"/>
    <n v="2.7633495468178542E-2"/>
    <n v="3.3368753155729923E-2"/>
    <n v="3.8549445932221225E-2"/>
    <n v="4.4092284819901552E-2"/>
    <n v="4.8148110305439057E-2"/>
    <n v="5.0171517057640704E-2"/>
    <n v="5.0400472693021565E-2"/>
    <n v="5.124338428648418E-2"/>
    <n v="5.2134913208002925E-2"/>
    <n v="5.2066296616423688E-2"/>
    <n v="5.0480630652914554E-2"/>
    <n v="5.044736344936359E-2"/>
    <n v="5.0559968950978536E-2"/>
    <n v="5.0895182753062054E-2"/>
    <n v="5.123330575926402E-2"/>
    <n v="5.1574501937954917E-2"/>
    <n v="5.1918801162540107E-2"/>
    <n v="5.2266233610088253E-2"/>
    <n v="0.89755838634104923"/>
    <n v="29.647037259803927"/>
    <n v="37.594358221913758"/>
    <s v="R-All-HVAC-ASHP-All-All-E"/>
    <n v="0"/>
    <n v="0.89755838634104923"/>
    <n v="1.7903438731274611E-2"/>
    <n v="4.0373724521839884E-2"/>
    <n v="6.8007219990018422E-2"/>
    <n v="0.10137597314574834"/>
    <n v="0.13992541907796957"/>
    <n v="0.18401770389787112"/>
    <n v="0.23216581420331017"/>
    <n v="0.2823373312609509"/>
    <n v="0.33273780395397246"/>
    <n v="0.38398118824045663"/>
    <n v="0.43611610144845958"/>
    <n v="0.48818239806488328"/>
    <n v="0.53866302871779781"/>
    <n v="0.58911039216716143"/>
    <n v="0.63967036111814002"/>
    <n v="0.69056554387120206"/>
    <n v="0.74179884963046605"/>
    <n v="0.79337335156842093"/>
    <n v="0.84529215273096103"/>
    <n v="0.89755838634104923"/>
  </r>
  <r>
    <s v="Lost Opportunity"/>
    <x v="4"/>
    <s v="Over $160"/>
    <s v="Under $130"/>
    <s v="Controls Commissioning and Sizing"/>
    <s v="Over $160"/>
    <n v="171.86946186191943"/>
    <s v="HVAC"/>
    <s v="Res-CCS-7P_v4"/>
    <s v="Rural"/>
    <s v="SC-New"/>
    <s v="M_Input"/>
    <s v="No"/>
    <s v="Residential"/>
    <s v="Manufactured"/>
    <s v="MH CC&amp;S + HZ23"/>
    <n v="8.1387137695541708E-5"/>
    <n v="1.0521006799489749E-4"/>
    <n v="1.3309258889089947E-4"/>
    <n v="1.6204647300874429E-4"/>
    <n v="1.8957250246594542E-4"/>
    <n v="2.126153265854662E-4"/>
    <n v="2.2934352383027176E-4"/>
    <n v="2.4127936862742877E-4"/>
    <n v="2.488811278844958E-4"/>
    <n v="2.5285648360207064E-4"/>
    <n v="2.5452804353736199E-4"/>
    <n v="2.5497171571826254E-4"/>
    <n v="2.5498187616036636E-4"/>
    <n v="2.5504275677804049E-4"/>
    <n v="2.5511870723179188E-4"/>
    <n v="2.5514470243046943E-4"/>
    <n v="2.5517002412412922E-4"/>
    <n v="2.5519535045475181E-4"/>
    <n v="2.5522068142293426E-4"/>
    <n v="2.5524601702927376E-4"/>
    <n v="4.4069044754731432E-3"/>
    <n v="120.91799237955877"/>
    <n v="171.86946186191943"/>
    <s v="R-All-HVAC-ASHP-All-All-E"/>
    <n v="0"/>
    <n v="4.4069044754731432E-3"/>
    <n v="8.1387137695541708E-5"/>
    <n v="1.865972056904392E-4"/>
    <n v="3.1968979458133867E-4"/>
    <n v="4.8173626759008298E-4"/>
    <n v="6.713087700560284E-4"/>
    <n v="8.8392409664149463E-4"/>
    <n v="1.1132676204717664E-3"/>
    <n v="1.3545469890991952E-3"/>
    <n v="1.603428116983691E-3"/>
    <n v="1.8562846005857616E-3"/>
    <n v="2.1108126441231234E-3"/>
    <n v="2.365784359841386E-3"/>
    <n v="2.6207662360017525E-3"/>
    <n v="2.8758089927797929E-3"/>
    <n v="3.1309277000115847E-3"/>
    <n v="3.386072402442054E-3"/>
    <n v="3.6412424265661832E-3"/>
    <n v="3.896437777020935E-3"/>
    <n v="4.1516584584438696E-3"/>
    <n v="4.4069044754731432E-3"/>
  </r>
  <r>
    <s v="Lost Opportunity"/>
    <x v="4"/>
    <s v="Under $65"/>
    <s v="Under $45"/>
    <s v="Controls Commissioning and Sizing"/>
    <s v="Under $65"/>
    <n v="63.73897039600768"/>
    <s v="HVAC"/>
    <s v="Res-CCS-7P_v4"/>
    <s v="Rural"/>
    <s v="SC-New"/>
    <s v="M_Input"/>
    <s v="No"/>
    <s v="Residential"/>
    <s v="Manufactured"/>
    <s v="MH CC&amp;S + HZ1"/>
    <n v="8.8148977550268925E-4"/>
    <n v="1.1395117440347717E-3"/>
    <n v="1.4415024243927595E-3"/>
    <n v="1.7550968513948041E-3"/>
    <n v="2.0532264356723181E-3"/>
    <n v="2.3027992113613814E-3"/>
    <n v="2.4839793738712142E-3"/>
    <n v="2.6132544098116557E-3"/>
    <n v="2.6955877274668929E-3"/>
    <n v="2.738644106131261E-3"/>
    <n v="2.7567484778270855E-3"/>
    <n v="2.7615538131934895E-3"/>
    <n v="2.7616638591550836E-3"/>
    <n v="2.7623232464185454E-3"/>
    <n v="2.7631458524263529E-3"/>
    <n v="2.763427401851671E-3"/>
    <n v="2.7637016566625845E-3"/>
    <n v="2.7639759616956265E-3"/>
    <n v="2.7642503169572649E-3"/>
    <n v="2.7645247224539655E-3"/>
    <n v="4.7730407368281422E-2"/>
    <n v="44.036650143824147"/>
    <n v="63.73897039600768"/>
    <s v="R-All-HVAC-ASHP-All-All-E"/>
    <n v="0"/>
    <n v="4.7730407368281422E-2"/>
    <n v="8.8148977550268925E-4"/>
    <n v="2.0210015195374609E-3"/>
    <n v="3.4625039439302205E-3"/>
    <n v="5.2176007953250248E-3"/>
    <n v="7.2708272309973433E-3"/>
    <n v="9.5736264423587243E-3"/>
    <n v="1.2057605816229939E-2"/>
    <n v="1.4670860226041594E-2"/>
    <n v="1.7366447953508488E-2"/>
    <n v="2.0105092059639749E-2"/>
    <n v="2.2861840537466836E-2"/>
    <n v="2.5623394350660324E-2"/>
    <n v="2.8385058209815409E-2"/>
    <n v="3.1147381456233955E-2"/>
    <n v="3.3910527308660308E-2"/>
    <n v="3.6673954710511977E-2"/>
    <n v="3.9437656367174563E-2"/>
    <n v="4.2201632328870191E-2"/>
    <n v="4.4965882645827453E-2"/>
    <n v="4.7730407368281422E-2"/>
  </r>
  <r>
    <s v="Lost Opportunity"/>
    <x v="4"/>
    <s v="Under $25"/>
    <s v="Under $20"/>
    <s v="Controls Commissioning and Sizing"/>
    <s v="Under $25"/>
    <n v="22.90866771628302"/>
    <s v="HVAC"/>
    <s v="Res-CCS-7P_v4"/>
    <s v="Rural"/>
    <s v="SC-NR"/>
    <s v="M_Input"/>
    <s v="No"/>
    <s v="Residential"/>
    <s v="Single Family"/>
    <s v="SF CC&amp;S + HZ23"/>
    <n v="2.3482910023875619E-2"/>
    <n v="3.0730679233968394E-2"/>
    <n v="3.865212219684741E-2"/>
    <n v="4.670941536815882E-2"/>
    <n v="5.426166359202772E-2"/>
    <n v="6.0706469237019764E-2"/>
    <n v="6.5639689359459755E-2"/>
    <n v="6.8962898661998714E-2"/>
    <n v="7.0879409177947064E-2"/>
    <n v="7.1777522452013298E-2"/>
    <n v="7.206787454400268E-2"/>
    <n v="7.2063131285749468E-2"/>
    <n v="7.1943969347887174E-2"/>
    <n v="7.179027242752449E-2"/>
    <n v="7.1628838631882491E-2"/>
    <n v="8.4548497276857759E-2"/>
    <n v="8.2801965365799882E-2"/>
    <n v="8.126670132703083E-2"/>
    <n v="7.9962431449241977E-2"/>
    <n v="7.8691371664448603E-2"/>
    <n v="1.1099031580784298"/>
    <n v="18.340317093562415"/>
    <n v="22.90866771628302"/>
    <s v="R-All-HVAC-ASHP-All-All-E"/>
    <n v="0"/>
    <n v="1.1099031580784298"/>
    <n v="2.3482910023875619E-2"/>
    <n v="5.4213589257844017E-2"/>
    <n v="9.2865711454691427E-2"/>
    <n v="0.13957512682285025"/>
    <n v="0.19383679041487797"/>
    <n v="0.25454325965189772"/>
    <n v="0.32018294901135746"/>
    <n v="0.38914584767335619"/>
    <n v="0.46002525685130324"/>
    <n v="0.53180277930331654"/>
    <n v="0.60387065384731919"/>
    <n v="0.67593378513306868"/>
    <n v="0.74787775448095584"/>
    <n v="0.81966802690848029"/>
    <n v="0.8912968655403628"/>
    <n v="0.97584536281722056"/>
    <n v="1.0586473281830204"/>
    <n v="1.1099031580784298"/>
    <n v="1.1099031580784298"/>
    <n v="1.1099031580784298"/>
  </r>
  <r>
    <s v="Lost Opportunity"/>
    <x v="4"/>
    <s v="Under $40"/>
    <s v="Under $30"/>
    <s v="Controls Commissioning and Sizing"/>
    <s v="Under $40"/>
    <n v="37.594358221913758"/>
    <s v="HVAC"/>
    <s v="Res-CCS-7P_v4"/>
    <s v="Rural"/>
    <s v="SC-NR"/>
    <s v="M_Input"/>
    <s v="No"/>
    <s v="Residential"/>
    <s v="Single Family"/>
    <s v="SF CC&amp;S + HZ1"/>
    <n v="8.0215666645666525E-2"/>
    <n v="0.10497344318572992"/>
    <n v="0.1320324332094073"/>
    <n v="0.15955547624109251"/>
    <n v="0.18535332775673757"/>
    <n v="0.20736824757243205"/>
    <n v="0.22421971702102261"/>
    <n v="0.2355715234766626"/>
    <n v="0.24211816392769364"/>
    <n v="0.24518604414055045"/>
    <n v="0.2461778627267994"/>
    <n v="0.24616166015128951"/>
    <n v="0.24575461288693023"/>
    <n v="0.24522959699598046"/>
    <n v="0.24467815258285636"/>
    <n v="0.28881063147867675"/>
    <n v="0.28284462379815523"/>
    <n v="0.27760028958992605"/>
    <n v="0.27314501221474896"/>
    <n v="0.26880317775385654"/>
    <n v="3.7913368337600111"/>
    <n v="29.647037259803927"/>
    <n v="37.594358221913758"/>
    <s v="R-All-HVAC-ASHP-All-All-E"/>
    <n v="0"/>
    <n v="3.7913368337600111"/>
    <n v="8.0215666645666525E-2"/>
    <n v="0.18518910983139644"/>
    <n v="0.31722154304080374"/>
    <n v="0.47677701928189625"/>
    <n v="0.66213034703863383"/>
    <n v="0.86949859461106582"/>
    <n v="1.0937183116320885"/>
    <n v="1.3292898351087512"/>
    <n v="1.5714079990364449"/>
    <n v="1.8165940431769954"/>
    <n v="2.0627719059037948"/>
    <n v="2.3089335660550843"/>
    <n v="2.5546881789420146"/>
    <n v="2.799917775937995"/>
    <n v="3.0445959285208515"/>
    <n v="3.3334065599995282"/>
    <n v="3.6162511837976834"/>
    <n v="3.7913368337600111"/>
    <n v="3.7913368337600111"/>
    <n v="3.7913368337600111"/>
  </r>
  <r>
    <s v="Lost Opportunity"/>
    <x v="4"/>
    <s v="Over $160"/>
    <s v="Under $130"/>
    <s v="Controls Commissioning and Sizing"/>
    <s v="Over $160"/>
    <n v="171.86946186191943"/>
    <s v="HVAC"/>
    <s v="Res-CCS-7P_v4"/>
    <s v="Rural"/>
    <s v="SC-NR"/>
    <s v="M_Input"/>
    <s v="No"/>
    <s v="Residential"/>
    <s v="Manufactured"/>
    <s v="MH CC&amp;S + HZ23"/>
    <n v="1.2767855887287998E-3"/>
    <n v="1.6567586569256961E-3"/>
    <n v="2.0662433269428323E-3"/>
    <n v="2.4759027530064834E-3"/>
    <n v="2.8519590592350243E-3"/>
    <n v="3.1637793554229088E-3"/>
    <n v="3.3920227898154424E-3"/>
    <n v="3.5336927298884246E-3"/>
    <n v="3.6012593205466351E-3"/>
    <n v="3.6161280539687775E-3"/>
    <n v="3.6001291640054764E-3"/>
    <n v="3.5695258290318545E-3"/>
    <n v="3.533562897226616E-3"/>
    <n v="3.4962708009863156E-3"/>
    <n v="3.4589828010028753E-3"/>
    <n v="3.6251701701479353E-3"/>
    <n v="3.5693511921489206E-3"/>
    <n v="3.5158455992472183E-3"/>
    <n v="3.462475288574077E-3"/>
    <n v="3.4103043002442542E-3"/>
    <n v="4.9609854019122081E-2"/>
    <n v="120.91799237955877"/>
    <n v="171.86946186191943"/>
    <s v="R-All-HVAC-ASHP-All-All-E"/>
    <n v="0"/>
    <n v="4.9609854019122081E-2"/>
    <n v="1.2767855887287998E-3"/>
    <n v="2.9335442456544956E-3"/>
    <n v="4.9997875725973275E-3"/>
    <n v="7.4756903256038114E-3"/>
    <n v="1.0327649384838836E-2"/>
    <n v="1.3491428740261744E-2"/>
    <n v="1.6883451530077188E-2"/>
    <n v="2.0417144259965613E-2"/>
    <n v="2.401840358051225E-2"/>
    <n v="2.7634531634481027E-2"/>
    <n v="3.1234660798486504E-2"/>
    <n v="3.4804186627518358E-2"/>
    <n v="3.8337749524744974E-2"/>
    <n v="4.1834020325731289E-2"/>
    <n v="4.5293003126734163E-2"/>
    <n v="4.8918173296882098E-2"/>
    <n v="4.9609854019122081E-2"/>
    <n v="4.9609854019122081E-2"/>
    <n v="4.9609854019122081E-2"/>
    <n v="4.9609854019122081E-2"/>
  </r>
  <r>
    <s v="Lost Opportunity"/>
    <x v="4"/>
    <s v="Under $65"/>
    <s v="Under $45"/>
    <s v="Controls Commissioning and Sizing"/>
    <s v="Under $65"/>
    <n v="63.73897039600768"/>
    <s v="HVAC"/>
    <s v="Res-CCS-7P_v4"/>
    <s v="Rural"/>
    <s v="SC-NR"/>
    <s v="M_Input"/>
    <s v="No"/>
    <s v="Residential"/>
    <s v="Manufactured"/>
    <s v="MH CC&amp;S + HZ1"/>
    <n v="1.3828640173879353E-2"/>
    <n v="1.7944061652822679E-2"/>
    <n v="2.2379118101121524E-2"/>
    <n v="2.6816067301427281E-2"/>
    <n v="3.0889067020299643E-2"/>
    <n v="3.4266337811073459E-2"/>
    <n v="3.6738402309708096E-2"/>
    <n v="3.8272804516326711E-2"/>
    <n v="3.9004606377372512E-2"/>
    <n v="3.9165647014227492E-2"/>
    <n v="3.8992365850626438E-2"/>
    <n v="3.8660906511480651E-2"/>
    <n v="3.8271398321599245E-2"/>
    <n v="3.7867494185470772E-2"/>
    <n v="3.7463634415179976E-2"/>
    <n v="3.9263580584402311E-2"/>
    <n v="3.8659015050113522E-2"/>
    <n v="3.8079505382977961E-2"/>
    <n v="3.7501460933868976E-2"/>
    <n v="3.6936406134145658E-2"/>
    <n v="0.53731560440947446"/>
    <n v="44.036650143824147"/>
    <n v="63.73897039600768"/>
    <s v="R-All-HVAC-ASHP-All-All-E"/>
    <n v="0"/>
    <n v="0.53731560440947446"/>
    <n v="1.3828640173879353E-2"/>
    <n v="3.1772701826702034E-2"/>
    <n v="5.4151819927823558E-2"/>
    <n v="8.0967887229250843E-2"/>
    <n v="0.11185695424955049"/>
    <n v="0.14612329206062394"/>
    <n v="0.18286169437033203"/>
    <n v="0.22113449888665876"/>
    <n v="0.26013910526403128"/>
    <n v="0.29930475227825876"/>
    <n v="0.33829711812888519"/>
    <n v="0.37695802464036582"/>
    <n v="0.41522942296196508"/>
    <n v="0.45309691714743583"/>
    <n v="0.4905605515626158"/>
    <n v="0.52982413214701807"/>
    <n v="0.53731560440947446"/>
    <n v="0.53731560440947446"/>
    <n v="0.53731560440947446"/>
    <n v="0.53731560440947446"/>
  </r>
  <r>
    <s v="Lost Opportunity"/>
    <x v="1"/>
    <s v="Under $130"/>
    <s v="Under $85"/>
    <s v="Clothes Dryer"/>
    <s v="Under $130"/>
    <n v="118.55239697444932"/>
    <s v="Dryer"/>
    <s v="Res-ClothesDryer-7P_v2"/>
    <s v="Rural"/>
    <s v="SC-New"/>
    <s v="M_Input"/>
    <s v="No"/>
    <s v="Residential"/>
    <s v="Single Family"/>
    <s v="Heat Pump Dryer"/>
    <n v="2.1240614608414636E-2"/>
    <n v="2.7300130059747157E-2"/>
    <n v="3.3050766958929487E-2"/>
    <n v="3.8987661653165973E-2"/>
    <n v="4.4334118302285161E-2"/>
    <n v="5.0659279375330608E-2"/>
    <n v="5.621332937828552E-2"/>
    <n v="6.0450563917375182E-2"/>
    <n v="6.3388122254807611E-2"/>
    <n v="6.7690900406300075E-2"/>
    <n v="7.2434815459379978E-2"/>
    <n v="7.5939506663959391E-2"/>
    <n v="7.7017637514259565E-2"/>
    <n v="8.0195579893860947E-2"/>
    <n v="8.3435080279609761E-2"/>
    <n v="8.6895922163440706E-2"/>
    <n v="8.747321668994143E-2"/>
    <n v="8.8055758199416675E-2"/>
    <n v="8.8643597696243859E-2"/>
    <n v="8.923678670326006E-2"/>
    <n v="1.2926433881780137"/>
    <n v="78.142735030573178"/>
    <n v="118.55239697444932"/>
    <s v="R-All-Plug-Dryer-All-All-R"/>
    <n v="0"/>
    <n v="1.2926433881780137"/>
    <n v="2.1240614608414636E-2"/>
    <n v="4.8540744668161794E-2"/>
    <n v="8.1591511627091273E-2"/>
    <n v="0.12057917328025725"/>
    <n v="0.16491329158254242"/>
    <n v="0.21557257095787302"/>
    <n v="0.27178590033615857"/>
    <n v="0.33223646425353376"/>
    <n v="0.39562458650834137"/>
    <n v="0.46331548691464142"/>
    <n v="0.53575030237402144"/>
    <n v="0.61168980903798087"/>
    <n v="0.68870744655224048"/>
    <n v="0.76890302644610142"/>
    <n v="0.8523381067257112"/>
    <n v="0.93923402888915186"/>
    <n v="1.0267072455790933"/>
    <n v="1.1147630037785099"/>
    <n v="1.2034066014747538"/>
    <n v="1.2926433881780137"/>
  </r>
  <r>
    <s v="Lost Opportunity"/>
    <x v="1"/>
    <s v="Under $130"/>
    <s v="Under $85"/>
    <s v="Clothes Dryer"/>
    <s v="Under $130"/>
    <n v="118.55239697444932"/>
    <s v="Dryer"/>
    <s v="Res-ClothesDryer-7P_v2"/>
    <s v="Rural"/>
    <s v="SC-New"/>
    <s v="M_Input"/>
    <s v="No"/>
    <s v="Residential"/>
    <s v="Multifamily - Low Rise"/>
    <s v="Heat Pump Dryer"/>
    <n v="1.7098064309488562E-3"/>
    <n v="2.1961561693166201E-3"/>
    <n v="2.702355737079725E-3"/>
    <n v="3.2281476190545015E-3"/>
    <n v="3.7672912305023133E-3"/>
    <n v="4.2904693958567977E-3"/>
    <n v="4.7392815269928354E-3"/>
    <n v="5.1129987523425464E-3"/>
    <n v="5.4733787887204614E-3"/>
    <n v="5.7419461440635479E-3"/>
    <n v="5.9951746632374838E-3"/>
    <n v="6.2111435276854064E-3"/>
    <n v="6.4046946304420847E-3"/>
    <n v="6.620421836632643E-3"/>
    <n v="6.7370723400695673E-3"/>
    <n v="6.9647061213706698E-3"/>
    <n v="6.9626750044536542E-3"/>
    <n v="6.9641698108763661E-3"/>
    <n v="6.9691303302758193E-3"/>
    <n v="6.9775005184838628E-3"/>
    <n v="0.10576852057840576"/>
    <n v="78.142735030573178"/>
    <n v="118.55239697444932"/>
    <s v="R-All-Plug-Dryer-All-All-R"/>
    <n v="0"/>
    <n v="0.10576852057840576"/>
    <n v="1.7098064309488562E-3"/>
    <n v="3.905962600265476E-3"/>
    <n v="6.6083183373452006E-3"/>
    <n v="9.8364659563997016E-3"/>
    <n v="1.3603757186902016E-2"/>
    <n v="1.7894226582758813E-2"/>
    <n v="2.2633508109751649E-2"/>
    <n v="2.7746506862094195E-2"/>
    <n v="3.3219885650814657E-2"/>
    <n v="3.8961831794878207E-2"/>
    <n v="4.4957006458115692E-2"/>
    <n v="5.1168149985801097E-2"/>
    <n v="5.757284461624318E-2"/>
    <n v="6.4193266452875819E-2"/>
    <n v="7.0930338792945385E-2"/>
    <n v="7.789504491431605E-2"/>
    <n v="8.4857719918769697E-2"/>
    <n v="9.182188972964607E-2"/>
    <n v="9.8791020059921894E-2"/>
    <n v="0.10576852057840576"/>
  </r>
  <r>
    <s v="Lost Opportunity"/>
    <x v="1"/>
    <s v="Under $130"/>
    <s v="Under $85"/>
    <s v="Clothes Dryer"/>
    <s v="Under $130"/>
    <n v="118.55239697444932"/>
    <s v="Dryer"/>
    <s v="Res-ClothesDryer-7P_v2"/>
    <s v="Rural"/>
    <s v="SC-New"/>
    <s v="M_Input"/>
    <s v="No"/>
    <s v="Residential"/>
    <s v="Multifamily - High Rise"/>
    <s v="Heat Pump Dryer"/>
    <n v="3.7572445106844645E-4"/>
    <n v="4.9289035162740553E-4"/>
    <n v="6.0898789908221727E-4"/>
    <n v="7.3725233358439555E-4"/>
    <n v="8.5256909911112411E-4"/>
    <n v="9.7126127736435019E-4"/>
    <n v="1.0542595747626041E-3"/>
    <n v="1.1374619136553898E-3"/>
    <n v="1.2071693857710287E-3"/>
    <n v="1.2793365157386721E-3"/>
    <n v="1.3424450246472001E-3"/>
    <n v="1.3876263327877011E-3"/>
    <n v="1.4352094310170044E-3"/>
    <n v="1.4636170181593551E-3"/>
    <n v="1.5169538224012393E-3"/>
    <n v="1.5671214200743398E-3"/>
    <n v="1.5657529288321125E-3"/>
    <n v="1.5653439699907319E-3"/>
    <n v="1.565870799795489E-3"/>
    <n v="1.5673112145409489E-3"/>
    <n v="2.3694164764011753E-2"/>
    <n v="78.142735030573178"/>
    <n v="118.55239697444932"/>
    <s v="R-All-Plug-Dryer-All-All-R"/>
    <n v="0"/>
    <n v="2.3694164764011753E-2"/>
    <n v="3.7572445106844645E-4"/>
    <n v="8.6861480269585204E-4"/>
    <n v="1.4776027017780694E-3"/>
    <n v="2.2148550353624651E-3"/>
    <n v="3.0674241344735894E-3"/>
    <n v="4.0386854118379398E-3"/>
    <n v="5.0929449866005437E-3"/>
    <n v="6.2304069002559331E-3"/>
    <n v="7.4375762860269621E-3"/>
    <n v="8.7169128017656333E-3"/>
    <n v="1.0059357826412834E-2"/>
    <n v="1.1446984159200535E-2"/>
    <n v="1.288219359021754E-2"/>
    <n v="1.4345810608376895E-2"/>
    <n v="1.5862764430778133E-2"/>
    <n v="1.7429885850852474E-2"/>
    <n v="1.8995638779684586E-2"/>
    <n v="2.0560982749675317E-2"/>
    <n v="2.2126853549470804E-2"/>
    <n v="2.3694164764011753E-2"/>
  </r>
  <r>
    <s v="Lost Opportunity"/>
    <x v="1"/>
    <s v="Under $130"/>
    <s v="Under $85"/>
    <s v="Clothes Dryer"/>
    <s v="Under $130"/>
    <n v="118.55239697444932"/>
    <s v="Dryer"/>
    <s v="Res-ClothesDryer-7P_v2"/>
    <s v="Rural"/>
    <s v="SC-New"/>
    <s v="M_Input"/>
    <s v="No"/>
    <s v="Residential"/>
    <s v="Manufactured"/>
    <s v="Heat Pump Dryer"/>
    <n v="9.9590889540636233E-4"/>
    <n v="1.3183982956740815E-3"/>
    <n v="1.6418474492674862E-3"/>
    <n v="1.9528100603560541E-3"/>
    <n v="2.2486843128380991E-3"/>
    <n v="2.5195569723390756E-3"/>
    <n v="2.761720694166735E-3"/>
    <n v="2.9984480084899747E-3"/>
    <n v="3.2284826377593115E-3"/>
    <n v="3.4450838162345993E-3"/>
    <n v="3.6474349401630331E-3"/>
    <n v="3.8356264190526177E-3"/>
    <n v="4.0124343970558913E-3"/>
    <n v="4.1817509514813968E-3"/>
    <n v="4.3422758253586387E-3"/>
    <n v="4.4930627652112181E-3"/>
    <n v="4.4935086767188877E-3"/>
    <n v="4.4939546698828286E-3"/>
    <n v="4.4944007447135555E-3"/>
    <n v="4.494846901221582E-3"/>
    <n v="6.560023743339144E-2"/>
    <n v="78.142735030573178"/>
    <n v="118.55239697444932"/>
    <s v="R-All-Plug-Dryer-All-All-R"/>
    <n v="0"/>
    <n v="6.560023743339144E-2"/>
    <n v="9.9590889540636233E-4"/>
    <n v="2.3143071910804438E-3"/>
    <n v="3.95615464034793E-3"/>
    <n v="5.9089647007039836E-3"/>
    <n v="8.1576490135420836E-3"/>
    <n v="1.067720598588116E-2"/>
    <n v="1.3438926680047895E-2"/>
    <n v="1.643737468853787E-2"/>
    <n v="1.9665857326297182E-2"/>
    <n v="2.3110941142531781E-2"/>
    <n v="2.6758376082694813E-2"/>
    <n v="3.059400250174743E-2"/>
    <n v="3.4606436898803321E-2"/>
    <n v="3.8788187850284719E-2"/>
    <n v="4.3130463675643355E-2"/>
    <n v="4.7623526440854574E-2"/>
    <n v="5.2117035117573464E-2"/>
    <n v="5.6610989787456295E-2"/>
    <n v="6.1105390532169852E-2"/>
    <n v="6.560023743339144E-2"/>
  </r>
  <r>
    <s v="Lost Opportunity"/>
    <x v="1"/>
    <s v="Under $130"/>
    <s v="Under $85"/>
    <s v="Clothes Dryer"/>
    <s v="Under $130"/>
    <n v="118.55239697444932"/>
    <s v="Dryer"/>
    <s v="Res-ClothesDryer-7P_v2"/>
    <s v="Rural"/>
    <s v="SC-NR"/>
    <s v="M_Input"/>
    <s v="No"/>
    <s v="Residential"/>
    <s v="Single Family"/>
    <s v="Heat Pump Dryer"/>
    <n v="8.9219769785831432E-2"/>
    <n v="0.11956576280756996"/>
    <n v="0.14804632160710751"/>
    <n v="0.17477133361015942"/>
    <n v="0.19984422348129324"/>
    <n v="0.22336233319191179"/>
    <n v="0.24541727973690233"/>
    <n v="0.2660952918144085"/>
    <n v="0.28547752670587545"/>
    <n v="0.3036403685207682"/>
    <n v="0.320655708901882"/>
    <n v="0.33659121122271635"/>
    <n v="0.35151055924772512"/>
    <n v="0.36547369116915984"/>
    <n v="0.37853701988049254"/>
    <n v="0.39075364029582738"/>
    <n v="0.47384309611872738"/>
    <n v="0.4653063965807907"/>
    <n v="0.45884500271007206"/>
    <n v="0.45426066684309124"/>
    <n v="8.5943273286568704"/>
    <n v="78.142735030573178"/>
    <n v="118.55239697444932"/>
    <s v="R-All-Plug-Dryer-All-All-R"/>
    <n v="0"/>
    <n v="6.0512172042323131"/>
    <n v="8.9219769785831432E-2"/>
    <n v="0.20878553259340138"/>
    <n v="0.35683185420050889"/>
    <n v="0.53160318781066829"/>
    <n v="0.73144741129196156"/>
    <n v="0.95480974448387335"/>
    <n v="1.2002270242207758"/>
    <n v="1.4663223160351841"/>
    <n v="1.7517998427410597"/>
    <n v="2.055440211261828"/>
    <n v="2.37609592016371"/>
    <n v="2.7126871313864265"/>
    <n v="3.0641976906341517"/>
    <n v="3.4296713818033115"/>
    <n v="3.808208401683804"/>
    <n v="4.1989620419796312"/>
    <n v="4.6728051380983588"/>
    <n v="5.1381115346791493"/>
    <n v="5.5969565373892216"/>
    <n v="6.0512172042323131"/>
  </r>
  <r>
    <s v="Lost Opportunity"/>
    <x v="1"/>
    <s v="Under $130"/>
    <s v="Under $85"/>
    <s v="Clothes Dryer"/>
    <s v="Under $130"/>
    <n v="118.55239697444932"/>
    <s v="Dryer"/>
    <s v="Res-ClothesDryer-7P_v2"/>
    <s v="Rural"/>
    <s v="SC-NR"/>
    <s v="M_Input"/>
    <s v="No"/>
    <s v="Residential"/>
    <s v="Multifamily - Low Rise"/>
    <s v="Heat Pump Dryer"/>
    <n v="3.9377465657295871E-3"/>
    <n v="5.2770776676095196E-3"/>
    <n v="6.5340770684858968E-3"/>
    <n v="7.7135946978433845E-3"/>
    <n v="8.8201952482154112E-3"/>
    <n v="9.8581749496701246E-3"/>
    <n v="1.0831577357808781E-2"/>
    <n v="1.1744208213290738E-2"/>
    <n v="1.2599649427487421E-2"/>
    <n v="1.3401272245656648E-2"/>
    <n v="1.4152249636006239E-2"/>
    <n v="1.485556795017161E-2"/>
    <n v="1.5514037897954412E-2"/>
    <n v="1.6130304876649886E-2"/>
    <n v="1.670685869291872E-2"/>
    <n v="1.724604271292713E-2"/>
    <n v="2.3903694023583548E-2"/>
    <n v="2.32267870929815E-2"/>
    <n v="2.2813708349445946E-2"/>
    <n v="2.2522061869502317E-2"/>
    <n v="0.39349673080890224"/>
    <n v="78.142735030573178"/>
    <n v="118.55239697444932"/>
    <s v="R-All-Plug-Dryer-All-All-R"/>
    <n v="0"/>
    <n v="0.27778888654393885"/>
    <n v="3.9377465657295871E-3"/>
    <n v="9.2148242333391066E-3"/>
    <n v="1.5748901301825005E-2"/>
    <n v="2.346249599966839E-2"/>
    <n v="3.2282691247883799E-2"/>
    <n v="4.2140866197553924E-2"/>
    <n v="5.2972443555362708E-2"/>
    <n v="6.4716651768653446E-2"/>
    <n v="7.7316301196140871E-2"/>
    <n v="9.0717573441797525E-2"/>
    <n v="0.10486982307780376"/>
    <n v="0.11972539102797537"/>
    <n v="0.13523942892592977"/>
    <n v="0.15136973380257965"/>
    <n v="0.16807659249549836"/>
    <n v="0.18532263520842548"/>
    <n v="0.20922632923200904"/>
    <n v="0.23245311632499055"/>
    <n v="0.25526682467443651"/>
    <n v="0.27778888654393885"/>
  </r>
  <r>
    <s v="Lost Opportunity"/>
    <x v="1"/>
    <s v="Under $130"/>
    <s v="Under $85"/>
    <s v="Clothes Dryer"/>
    <s v="Under $130"/>
    <n v="118.55239697444932"/>
    <s v="Dryer"/>
    <s v="Res-ClothesDryer-7P_v2"/>
    <s v="Rural"/>
    <s v="SC-NR"/>
    <s v="M_Input"/>
    <s v="No"/>
    <s v="Residential"/>
    <s v="Multifamily - High Rise"/>
    <s v="Heat Pump Dryer"/>
    <n v="8.9779183679294038E-4"/>
    <n v="1.2031544369398364E-3"/>
    <n v="1.4897457099237372E-3"/>
    <n v="1.7586714219557675E-3"/>
    <n v="2.0109723062638231E-3"/>
    <n v="2.2476278876141054E-3"/>
    <n v="2.4695600819171072E-3"/>
    <n v="2.6776365841450376E-3"/>
    <n v="2.8726740570098582E-3"/>
    <n v="3.0554411321189519E-3"/>
    <n v="3.2266612346363958E-3"/>
    <n v="3.3870152418292508E-3"/>
    <n v="3.5371439852679072E-3"/>
    <n v="3.6776506058749997E-3"/>
    <n v="3.8091027704766777E-3"/>
    <n v="3.9320347580011367E-3"/>
    <n v="5.3947090954940824E-3"/>
    <n v="5.2740335758214921E-3"/>
    <n v="5.1864233159986603E-3"/>
    <n v="5.1370453366855959E-3"/>
    <n v="8.9597023700864725E-2"/>
    <n v="78.142735030573178"/>
    <n v="118.55239697444932"/>
    <s v="R-All-Plug-Dryer-All-All-R"/>
    <n v="0"/>
    <n v="6.3245095374767357E-2"/>
    <n v="8.9779183679294038E-4"/>
    <n v="2.1009462737327767E-3"/>
    <n v="3.5906919836565139E-3"/>
    <n v="5.349363405612281E-3"/>
    <n v="7.360335711876104E-3"/>
    <n v="9.6079635994902098E-3"/>
    <n v="1.2077523681407317E-2"/>
    <n v="1.4755160265552354E-2"/>
    <n v="1.7627834322562212E-2"/>
    <n v="2.0683275454681162E-2"/>
    <n v="2.3909936689317558E-2"/>
    <n v="2.7296951931146809E-2"/>
    <n v="3.0834095916414717E-2"/>
    <n v="3.4511746522289714E-2"/>
    <n v="3.8320849292766392E-2"/>
    <n v="4.2252884050767527E-2"/>
    <n v="4.7647593146261609E-2"/>
    <n v="5.2921626722083101E-2"/>
    <n v="5.8108050038081761E-2"/>
    <n v="6.3245095374767357E-2"/>
  </r>
  <r>
    <s v="Lost Opportunity"/>
    <x v="1"/>
    <s v="Under $130"/>
    <s v="Under $85"/>
    <s v="Clothes Dryer"/>
    <s v="Under $130"/>
    <n v="118.55239697444932"/>
    <s v="Dryer"/>
    <s v="Res-ClothesDryer-7P_v2"/>
    <s v="Rural"/>
    <s v="SC-NR"/>
    <s v="M_Input"/>
    <s v="No"/>
    <s v="Residential"/>
    <s v="Manufactured"/>
    <s v="Heat Pump Dryer"/>
    <n v="1.464714850849348E-2"/>
    <n v="1.9463451471976027E-2"/>
    <n v="2.3896355472654961E-2"/>
    <n v="2.7972113385684859E-2"/>
    <n v="3.1715218685808379E-2"/>
    <n v="3.514852295949402E-2"/>
    <n v="3.8293345572559277E-2"/>
    <n v="4.1169576016893951E-2"/>
    <n v="4.3795769424947922E-2"/>
    <n v="4.6189235708030421E-2"/>
    <n v="4.8366122744027247E-2"/>
    <n v="5.0341494011733955E-2"/>
    <n v="5.2129401042490975E-2"/>
    <n v="5.3742951035063463E-2"/>
    <n v="5.5194369956618312E-2"/>
    <n v="5.6495061431100245E-2"/>
    <n v="5.9828719160664408E-2"/>
    <n v="5.8979951924663841E-2"/>
    <n v="5.821754276363509E-2"/>
    <n v="5.7476556992085169E-2"/>
    <n v="1.165211992241991"/>
    <n v="78.142735030573178"/>
    <n v="118.55239697444932"/>
    <s v="R-All-Plug-Dryer-All-All-R"/>
    <n v="0"/>
    <n v="0.87306290826862609"/>
    <n v="1.464714850849348E-2"/>
    <n v="3.411059998046951E-2"/>
    <n v="5.8006955453124467E-2"/>
    <n v="8.5979068838809319E-2"/>
    <n v="0.11769428752461769"/>
    <n v="0.15284281048411172"/>
    <n v="0.191136156056671"/>
    <n v="0.23230573207356495"/>
    <n v="0.27610150149851287"/>
    <n v="0.32229073720654328"/>
    <n v="0.37065685995057052"/>
    <n v="0.42099835396230445"/>
    <n v="0.47312775500479543"/>
    <n v="0.52687070603985886"/>
    <n v="0.58206507599647717"/>
    <n v="0.63856013742757745"/>
    <n v="0.6983888565882419"/>
    <n v="0.75736880851290578"/>
    <n v="0.81558635127654089"/>
    <n v="0.87306290826862609"/>
  </r>
  <r>
    <s v="Lost Opportunity"/>
    <x v="5"/>
    <s v="Under $5"/>
    <s v="Under $5"/>
    <s v="Clothes Washer"/>
    <s v="Under $5"/>
    <n v="-29.366335862207002"/>
    <s v="Water Heating"/>
    <s v="Res-ClothesWasher-7P_v4"/>
    <s v="Rural"/>
    <s v="SC-New"/>
    <s v="M_Input"/>
    <s v="No"/>
    <s v="Residential"/>
    <s v="Single Family"/>
    <s v="Single Family CEE Tier 3 Clothes Washer - Any DHW, Any Dryer - 54% ENERGY STAR Baseline"/>
    <n v="8.9415883422020847E-3"/>
    <n v="1.0096277204904348E-2"/>
    <n v="1.1051111945579069E-2"/>
    <n v="1.197636164983245E-2"/>
    <n v="1.2643963380014632E-2"/>
    <n v="1.3518237210875351E-2"/>
    <n v="1.4121820974264305E-2"/>
    <n v="1.4370628345143268E-2"/>
    <n v="1.4323107240469229E-2"/>
    <n v="1.4595515769289082E-2"/>
    <n v="1.4956404154038878E-2"/>
    <n v="1.5063512092642896E-2"/>
    <n v="1.4596783219468992E-2"/>
    <n v="1.4585575234033608E-2"/>
    <n v="1.4617937251144218E-2"/>
    <n v="1.4714857659169394E-2"/>
    <n v="1.4812616064551153E-2"/>
    <n v="1.4911262988124428E-2"/>
    <n v="1.5010807066913077E-2"/>
    <n v="1.5111257025736341E-2"/>
    <n v="0.27401962481839681"/>
    <n v="-5.2424551097717167"/>
    <n v="-29.366335862207002"/>
    <s v="R-All-WH-Cwash-All-All-R"/>
    <s v="R-All-Plug-Dryer-All-All-R"/>
    <n v="0.27401962481839681"/>
    <n v="8.9415883422020847E-3"/>
    <n v="1.9037865547106431E-2"/>
    <n v="3.0088977492685499E-2"/>
    <n v="4.2065339142517949E-2"/>
    <n v="5.4709302522532581E-2"/>
    <n v="6.8227539733407935E-2"/>
    <n v="8.2349360707672237E-2"/>
    <n v="9.6719989052815508E-2"/>
    <n v="0.11104309629328474"/>
    <n v="0.12563861206257382"/>
    <n v="0.14059501621661269"/>
    <n v="0.15565852830925558"/>
    <n v="0.17025531152872458"/>
    <n v="0.1848408867627582"/>
    <n v="0.19945882401390241"/>
    <n v="0.2141736816730718"/>
    <n v="0.22898629773762294"/>
    <n v="0.24389756072574736"/>
    <n v="0.25890836779266047"/>
    <n v="0.27401962481839681"/>
  </r>
  <r>
    <s v="Lost Opportunity"/>
    <x v="5"/>
    <s v="Under $5"/>
    <s v="Under $5"/>
    <s v="Clothes Washer"/>
    <s v="Under $5"/>
    <n v="-50.373102706074462"/>
    <s v="Water Heating"/>
    <s v="Res-ClothesWasher-7P_v4"/>
    <s v="Rural"/>
    <s v="SC-New"/>
    <s v="M_Input"/>
    <s v="No"/>
    <s v="Residential"/>
    <s v="Multifamily - Low Rise"/>
    <s v="Multifamily - Low Rise CEE Tier 3 Clothes Washer - Any DHW, Any Dryer - 54% ENERGY STAR Baseline"/>
    <n v="5.2855354117555486E-4"/>
    <n v="5.9642277324840605E-4"/>
    <n v="6.6353128318328062E-4"/>
    <n v="7.2819140359423604E-4"/>
    <n v="7.8898509015154115E-4"/>
    <n v="8.4073729243937549E-4"/>
    <n v="8.7429571350164175E-4"/>
    <n v="8.9257667994995763E-4"/>
    <n v="9.081954245041111E-4"/>
    <n v="9.0916502069376525E-4"/>
    <n v="9.0902561793930459E-4"/>
    <n v="9.0474143850608445E-4"/>
    <n v="8.9137375210201542E-4"/>
    <n v="8.8420555727871774E-4"/>
    <n v="8.6676838823979108E-4"/>
    <n v="8.6607183007370448E-4"/>
    <n v="8.6581925758683162E-4"/>
    <n v="8.6600513904565638E-4"/>
    <n v="8.6662198719969637E-4"/>
    <n v="8.6766283287115404E-4"/>
    <n v="1.6518950023284826E-2"/>
    <n v="-5.2186103834489765"/>
    <n v="-50.373102706074462"/>
    <s v="R-All-WH-Cwash-All-All-R"/>
    <s v="R-All-WH-ERWH-All-All-R"/>
    <n v="1.6518950023284826E-2"/>
    <n v="5.2855354117555486E-4"/>
    <n v="1.124976314423961E-3"/>
    <n v="1.7885075976072416E-3"/>
    <n v="2.5166990012014776E-3"/>
    <n v="3.3056840913530186E-3"/>
    <n v="4.1464213837923945E-3"/>
    <n v="5.0207170972940366E-3"/>
    <n v="5.913293777243994E-3"/>
    <n v="6.8214892017481052E-3"/>
    <n v="7.7306542224418705E-3"/>
    <n v="8.6396798403811752E-3"/>
    <n v="9.5444212788872596E-3"/>
    <n v="1.0435795030989275E-2"/>
    <n v="1.1320000588267992E-2"/>
    <n v="1.2186768976507783E-2"/>
    <n v="1.3052840806581487E-2"/>
    <n v="1.3918660064168319E-2"/>
    <n v="1.4784665203213976E-2"/>
    <n v="1.5651287190413671E-2"/>
    <n v="1.6518950023284826E-2"/>
  </r>
  <r>
    <s v="Lost Opportunity"/>
    <x v="5"/>
    <s v="Under $5"/>
    <s v="Under $5"/>
    <s v="Clothes Washer"/>
    <s v="Under $5"/>
    <n v="-50.53024584962953"/>
    <s v="Water Heating"/>
    <s v="Res-ClothesWasher-7P_v4"/>
    <s v="Rural"/>
    <s v="SC-New"/>
    <s v="M_Input"/>
    <s v="No"/>
    <s v="Residential"/>
    <s v="Manufactured"/>
    <s v="Manufactured CEE Tier 3 Clothes Washer - Any DHW, Any Dryer - 54% ENERGY STAR Baseline"/>
    <n v="4.272013859488781E-4"/>
    <n v="4.9683093811352845E-4"/>
    <n v="5.5940029082239301E-4"/>
    <n v="6.1125604367452788E-4"/>
    <n v="6.5349022037012477E-4"/>
    <n v="6.8509482542696292E-4"/>
    <n v="7.0696285594474856E-4"/>
    <n v="7.2633567040567947E-4"/>
    <n v="7.433498546584121E-4"/>
    <n v="7.569276967983392E-4"/>
    <n v="7.6741951206644478E-4"/>
    <n v="7.7528292524606864E-4"/>
    <n v="7.7489054056449917E-4"/>
    <n v="7.7499114970173608E-4"/>
    <n v="7.7521159667238559E-4"/>
    <n v="7.7529075165298832E-4"/>
    <n v="7.7536769495113863E-4"/>
    <n v="7.7544465233931074E-4"/>
    <n v="7.7552162381931884E-4"/>
    <n v="7.7559860939297744E-4"/>
    <n v="1.4111868838570464E-2"/>
    <n v="-5.2207356652289079"/>
    <n v="-50.53024584962953"/>
    <s v="R-All-WH-Cwash-All-All-R"/>
    <s v="R-All-WH-ERWH-All-All-R"/>
    <n v="1.4111868838570464E-2"/>
    <n v="4.272013859488781E-4"/>
    <n v="9.2403232406240655E-4"/>
    <n v="1.4834326148847996E-3"/>
    <n v="2.0946886585593277E-3"/>
    <n v="2.7481788789294522E-3"/>
    <n v="3.4332737043564149E-3"/>
    <n v="4.1402365603011634E-3"/>
    <n v="4.866572230706843E-3"/>
    <n v="5.6099220853652546E-3"/>
    <n v="6.3668497821635934E-3"/>
    <n v="7.1342692942300383E-3"/>
    <n v="7.9095522194761077E-3"/>
    <n v="8.6844427600406074E-3"/>
    <n v="9.4594339097423437E-3"/>
    <n v="1.023464550641473E-2"/>
    <n v="1.1009936258067718E-2"/>
    <n v="1.1785303953018857E-2"/>
    <n v="1.2560748605358168E-2"/>
    <n v="1.3336270229177487E-2"/>
    <n v="1.4111868838570464E-2"/>
  </r>
  <r>
    <s v="Lost Opportunity"/>
    <x v="5"/>
    <s v="Under $5"/>
    <s v="Under $5"/>
    <s v="Clothes Washer"/>
    <s v="Under $5"/>
    <n v="-50.373102706074462"/>
    <s v="Water Heating"/>
    <s v="Res-ClothesWasher-7P_v4"/>
    <s v="Rural"/>
    <s v="SC-New"/>
    <s v="M_Input"/>
    <s v="No"/>
    <s v="Residential"/>
    <s v="Multifamily - High Rise"/>
    <s v="Multifamily - High Rise CEE Tier 3 Clothes Washer - Any DHW, Any Dryer - 54% ENERGY STAR Baseline"/>
    <n v="1.176238885326873E-4"/>
    <n v="1.3555806108868219E-4"/>
    <n v="1.5142988091654779E-4"/>
    <n v="1.6841949111537642E-4"/>
    <n v="1.8082281370502867E-4"/>
    <n v="1.9274166715605974E-4"/>
    <n v="1.9695972477033803E-4"/>
    <n v="2.0109012611474616E-4"/>
    <n v="2.0285048539678759E-4"/>
    <n v="2.0514098333413092E-4"/>
    <n v="2.061364655637357E-4"/>
    <n v="2.0469605991841672E-4"/>
    <n v="2.0228362445345253E-4"/>
    <n v="1.9796073685483155E-4"/>
    <n v="1.9764609912977979E-4"/>
    <n v="1.9735030286140533E-4"/>
    <n v="1.971779663993691E-4"/>
    <n v="1.9712646550724267E-4"/>
    <n v="1.9719281009305043E-4"/>
    <n v="1.9737420400587756E-4"/>
    <n v="3.7475818569175467E-3"/>
    <n v="-5.2186103834489765"/>
    <n v="-50.373102706074462"/>
    <s v="R-All-WH-Cwash-All-All-R"/>
    <s v="R-All-WH-ERWH-All-All-R"/>
    <n v="3.7475818569175467E-3"/>
    <n v="1.176238885326873E-4"/>
    <n v="2.531819496213695E-4"/>
    <n v="4.0461183053791728E-4"/>
    <n v="5.7303132165329373E-4"/>
    <n v="7.5385413535832241E-4"/>
    <n v="9.4659580251438215E-4"/>
    <n v="1.1435555272847201E-3"/>
    <n v="1.3446456533994663E-3"/>
    <n v="1.5474961387962538E-3"/>
    <n v="1.7526371221303846E-3"/>
    <n v="1.9587735876941204E-3"/>
    <n v="2.1634696476125373E-3"/>
    <n v="2.3657532720659899E-3"/>
    <n v="2.5637140089208215E-3"/>
    <n v="2.7613601080506015E-3"/>
    <n v="2.9587104109120069E-3"/>
    <n v="3.1558883773113761E-3"/>
    <n v="3.3530148428186188E-3"/>
    <n v="3.5502076529116693E-3"/>
    <n v="3.7475818569175467E-3"/>
  </r>
  <r>
    <s v="Lost Opportunity"/>
    <x v="5"/>
    <s v="Under $20"/>
    <s v="Under $65"/>
    <s v="Clothes Washer"/>
    <s v="Under $20"/>
    <n v="16.473823130291283"/>
    <s v="Water Heating"/>
    <s v="Res-ClothesWasher-7P_v4"/>
    <s v="Rural"/>
    <s v="SC-New"/>
    <s v="M_Input"/>
    <s v="No"/>
    <s v="Residential"/>
    <s v="Single Family"/>
    <s v="Single Family CEE Tier 2 Clothes Washer - Any DHW, Any Dryer - 54% ENERGY STAR Baseline"/>
    <n v="1.6541810919354773E-2"/>
    <n v="1.867796884862952E-2"/>
    <n v="2.0444399502222162E-2"/>
    <n v="2.2156098260340013E-2"/>
    <n v="2.339115194067843E-2"/>
    <n v="2.5008546059973831E-2"/>
    <n v="2.6125167414688729E-2"/>
    <n v="2.6585457502636127E-2"/>
    <n v="2.6497544136675551E-2"/>
    <n v="2.7001496030243474E-2"/>
    <n v="2.7669134395493053E-2"/>
    <n v="2.7867282554471393E-2"/>
    <n v="2.7003840795001524E-2"/>
    <n v="2.6983106181780295E-2"/>
    <n v="2.7042975451928422E-2"/>
    <n v="2.7222276824617687E-2"/>
    <n v="2.7403128480466169E-2"/>
    <n v="2.7585623882298016E-2"/>
    <n v="2.7769779008484204E-2"/>
    <n v="2.795560999981591E-2"/>
    <n v="0.50693239818979929"/>
    <n v="62.840049784526272"/>
    <n v="16.473823130291283"/>
    <s v="R-All-WH-Cwash-All-All-R"/>
    <s v="R-All-Plug-Dryer-All-All-R"/>
    <n v="0.50693239818979929"/>
    <n v="1.6541810919354773E-2"/>
    <n v="3.5219779767984294E-2"/>
    <n v="5.5664179270206456E-2"/>
    <n v="7.7820277530546461E-2"/>
    <n v="0.10121142947122488"/>
    <n v="0.12621997553119871"/>
    <n v="0.15234514294588744"/>
    <n v="0.17893060044852357"/>
    <n v="0.20542814458519912"/>
    <n v="0.23242964061544258"/>
    <n v="0.26009877501093565"/>
    <n v="0.28796605756540705"/>
    <n v="0.31496989836040856"/>
    <n v="0.34195300454218885"/>
    <n v="0.36899597999411726"/>
    <n v="0.39621825681873496"/>
    <n v="0.42362138529920113"/>
    <n v="0.45120700918149914"/>
    <n v="0.47897678818998335"/>
    <n v="0.50693239818979929"/>
  </r>
  <r>
    <s v="Lost Opportunity"/>
    <x v="5"/>
    <s v="Under $5"/>
    <s v="Under $65"/>
    <s v="Clothes Washer"/>
    <s v="Under $5"/>
    <n v="-52.664760782814376"/>
    <s v="Water Heating"/>
    <s v="Res-ClothesWasher-7P_v4"/>
    <s v="Rural"/>
    <s v="SC-New"/>
    <s v="M_Input"/>
    <s v="No"/>
    <s v="Residential"/>
    <s v="Manufactured"/>
    <s v="Manufactured CEE Tier 2 Clothes Washer - Any DHW, Any Dryer - 54% ENERGY STAR Baseline"/>
    <n v="7.8700550509794103E-4"/>
    <n v="9.1527952918465515E-4"/>
    <n v="1.0305470040850853E-3"/>
    <n v="1.1260775063445326E-3"/>
    <n v="1.2038828006529444E-3"/>
    <n v="1.26210592207595E-3"/>
    <n v="1.3023919814596776E-3"/>
    <n v="1.3380812655572204E-3"/>
    <n v="1.3694253976505874E-3"/>
    <n v="1.3944389787459268E-3"/>
    <n v="1.4137673719722956E-3"/>
    <n v="1.4282536298936689E-3"/>
    <n v="1.4275307649529918E-3"/>
    <n v="1.4277161106645761E-3"/>
    <n v="1.4281222258720396E-3"/>
    <n v="1.4282680479773494E-3"/>
    <n v="1.4284097956430088E-3"/>
    <n v="1.4285515692658045E-3"/>
    <n v="1.4286933688490795E-3"/>
    <n v="1.4288351943961754E-3"/>
    <n v="2.5997383970341511E-2"/>
    <n v="63.509355995151367"/>
    <n v="-52.664760782814376"/>
    <s v="R-All-WH-Cwash-All-All-R"/>
    <s v="R-All-WH-ERWH-All-All-R"/>
    <n v="2.5997383970341511E-2"/>
    <n v="7.8700550509794103E-4"/>
    <n v="1.7022850342825963E-3"/>
    <n v="2.7328320383676816E-3"/>
    <n v="3.8589095447122143E-3"/>
    <n v="5.0627923453651583E-3"/>
    <n v="6.3248982674411081E-3"/>
    <n v="7.6272902489007855E-3"/>
    <n v="8.9653715144580055E-3"/>
    <n v="1.0334796912108594E-2"/>
    <n v="1.172923589085452E-2"/>
    <n v="1.3143003262826816E-2"/>
    <n v="1.4571256892720486E-2"/>
    <n v="1.5998787657673479E-2"/>
    <n v="1.7426503768338056E-2"/>
    <n v="1.8854625994210096E-2"/>
    <n v="2.0282894042187444E-2"/>
    <n v="2.1711303837830452E-2"/>
    <n v="2.3139855407096257E-2"/>
    <n v="2.4568548775945335E-2"/>
    <n v="2.5997383970341511E-2"/>
  </r>
  <r>
    <s v="Lost Opportunity"/>
    <x v="5"/>
    <s v="Under $5"/>
    <s v="Under $65"/>
    <s v="Clothes Washer"/>
    <s v="Under $5"/>
    <n v="-52.104630363323913"/>
    <s v="Water Heating"/>
    <s v="Res-ClothesWasher-7P_v4"/>
    <s v="Rural"/>
    <s v="SC-New"/>
    <s v="M_Input"/>
    <s v="No"/>
    <s v="Residential"/>
    <s v="Multifamily - Low Rise"/>
    <s v="Multifamily - Low Rise CEE Tier 2 Clothes Washer - Any DHW, Any Dryer - 54% ENERGY STAR Baseline"/>
    <n v="9.7333185235604633E-4"/>
    <n v="1.0983131082275487E-3"/>
    <n v="1.2218934935532999E-3"/>
    <n v="1.3409651672255361E-3"/>
    <n v="1.4529167992527652E-3"/>
    <n v="1.5482185293372709E-3"/>
    <n v="1.6100163938677649E-3"/>
    <n v="1.6436808110929786E-3"/>
    <n v="1.6724427441500514E-3"/>
    <n v="1.6742282564620387E-3"/>
    <n v="1.6739715461561711E-3"/>
    <n v="1.6660822256262442E-3"/>
    <n v="1.6414656183087544E-3"/>
    <n v="1.6282653806755113E-3"/>
    <n v="1.5961548171879295E-3"/>
    <n v="1.5948721046578744E-3"/>
    <n v="1.5944069921813688E-3"/>
    <n v="1.5947492930658432E-3"/>
    <n v="1.5958852195323632E-3"/>
    <n v="1.5978019378333388E-3"/>
    <n v="3.0419662290750694E-2"/>
    <n v="63.574289862916714"/>
    <n v="-52.104630363323913"/>
    <s v="R-All-WH-Cwash-All-All-R"/>
    <s v="R-All-WH-ERWH-All-All-R"/>
    <n v="3.0419662290750694E-2"/>
    <n v="9.7333185235604633E-4"/>
    <n v="2.071644960583595E-3"/>
    <n v="3.2935384541368951E-3"/>
    <n v="4.634503621362431E-3"/>
    <n v="6.087420420615196E-3"/>
    <n v="7.6356389499524667E-3"/>
    <n v="9.2456553438202312E-3"/>
    <n v="1.088933615491321E-2"/>
    <n v="1.2561778899063262E-2"/>
    <n v="1.4236007155525301E-2"/>
    <n v="1.5909978701681472E-2"/>
    <n v="1.7576060927307714E-2"/>
    <n v="1.9217526545616467E-2"/>
    <n v="2.084579192629198E-2"/>
    <n v="2.244194674347991E-2"/>
    <n v="2.4036818848137784E-2"/>
    <n v="2.5631225840319152E-2"/>
    <n v="2.7225975133384994E-2"/>
    <n v="2.8821860352917356E-2"/>
    <n v="3.0419662290750694E-2"/>
  </r>
  <r>
    <s v="Lost Opportunity"/>
    <x v="5"/>
    <s v="Under $5"/>
    <s v="Under $65"/>
    <s v="Clothes Washer"/>
    <s v="Under $5"/>
    <n v="-52.104630363323913"/>
    <s v="Water Heating"/>
    <s v="Res-ClothesWasher-7P_v4"/>
    <s v="Rural"/>
    <s v="SC-New"/>
    <s v="M_Input"/>
    <s v="No"/>
    <s v="Residential"/>
    <s v="Multifamily - High Rise"/>
    <s v="Multifamily - High Rise CEE Tier 2 Clothes Washer - Any DHW, Any Dryer - 54% ENERGY STAR Baseline"/>
    <n v="2.1660450340037674E-4"/>
    <n v="2.4963029934070064E-4"/>
    <n v="2.7885827075672552E-4"/>
    <n v="3.1014465421156761E-4"/>
    <n v="3.3298538464108146E-4"/>
    <n v="3.5493396468777008E-4"/>
    <n v="3.6270152182477989E-4"/>
    <n v="3.7030765985686116E-4"/>
    <n v="3.7354936316092146E-4"/>
    <n v="3.777673173065197E-4"/>
    <n v="3.7960049878587134E-4"/>
    <n v="3.7694799041030681E-4"/>
    <n v="3.7250548819079549E-4"/>
    <n v="3.6454488653720591E-4"/>
    <n v="3.6396548086514355E-4"/>
    <n v="3.6342077175360003E-4"/>
    <n v="3.6310341399368583E-4"/>
    <n v="3.630085750515043E-4"/>
    <n v="3.6313074866981823E-4"/>
    <n v="3.6346478573403966E-4"/>
    <n v="6.9011755791792764E-3"/>
    <n v="63.574289862916714"/>
    <n v="-52.104630363323913"/>
    <s v="R-All-WH-Cwash-All-All-R"/>
    <s v="R-All-WH-ERWH-All-All-R"/>
    <n v="6.9011755791792764E-3"/>
    <n v="2.1660450340037674E-4"/>
    <n v="4.6623480274107738E-4"/>
    <n v="7.4509307349780295E-4"/>
    <n v="1.0552377277093705E-3"/>
    <n v="1.3882231123504519E-3"/>
    <n v="1.7431570770382221E-3"/>
    <n v="2.1058585988630021E-3"/>
    <n v="2.4761662587198634E-3"/>
    <n v="2.8497156218807848E-3"/>
    <n v="3.2274829391873046E-3"/>
    <n v="3.607083437973176E-3"/>
    <n v="3.9840314283834831E-3"/>
    <n v="4.3565369165742785E-3"/>
    <n v="4.7210818031114847E-3"/>
    <n v="5.0850472839766283E-3"/>
    <n v="5.4484680557302283E-3"/>
    <n v="5.811571469723914E-3"/>
    <n v="6.1745800447754184E-3"/>
    <n v="6.537710793445237E-3"/>
    <n v="6.9011755791792764E-3"/>
  </r>
  <r>
    <s v="Lost Opportunity"/>
    <x v="5"/>
    <s v="Under $65"/>
    <s v="Under $115"/>
    <s v="Clothes Washer"/>
    <s v="Under $65"/>
    <n v="60.742112246417307"/>
    <s v="Water Heating"/>
    <s v="Res-ClothesWasher-7P_v4"/>
    <s v="Rural"/>
    <s v="SC-New"/>
    <s v="M_Input"/>
    <s v="No"/>
    <s v="Residential"/>
    <s v="Single Family"/>
    <s v="Single Family CEE Tier 1 Clothes Washer - Any DHW, Any Dryer - 54% ENERGY STAR Baseline"/>
    <n v="2.4467818536441387E-2"/>
    <n v="2.7627516397424657E-2"/>
    <n v="3.0240332182831915E-2"/>
    <n v="3.2772191288637315E-2"/>
    <n v="3.4599020858906836E-2"/>
    <n v="3.699138926438314E-2"/>
    <n v="3.8643039667974208E-2"/>
    <n v="3.9323877721372705E-2"/>
    <n v="3.9193840671878075E-2"/>
    <n v="3.9939261082196538E-2"/>
    <n v="4.0926798326367274E-2"/>
    <n v="4.1219889162724205E-2"/>
    <n v="3.9942729340834621E-2"/>
    <n v="3.9912059739048357E-2"/>
    <n v="4.000061536606133E-2"/>
    <n v="4.0265828979714875E-2"/>
    <n v="4.0533335694601706E-2"/>
    <n v="4.0803273756252006E-2"/>
    <n v="4.1075666799072187E-2"/>
    <n v="4.1350538697712443E-2"/>
    <n v="0.74982902353443581"/>
    <n v="111.8765613490262"/>
    <n v="60.742112246417307"/>
    <s v="R-All-WH-Cwash-All-All-R"/>
    <s v="R-All-Plug-Dryer-All-All-R"/>
    <n v="0.74982902353443581"/>
    <n v="2.4467818536441387E-2"/>
    <n v="5.2095334933866047E-2"/>
    <n v="8.2335667116697958E-2"/>
    <n v="0.11510785840533527"/>
    <n v="0.14970687926424212"/>
    <n v="0.18669826852862526"/>
    <n v="0.22534130819659948"/>
    <n v="0.26466518591797217"/>
    <n v="0.30385902658985026"/>
    <n v="0.34379828767204679"/>
    <n v="0.38472508599841404"/>
    <n v="0.42594497516113827"/>
    <n v="0.46588770450197292"/>
    <n v="0.50579976424102124"/>
    <n v="0.54580037960708261"/>
    <n v="0.58606620858679748"/>
    <n v="0.62659954428139919"/>
    <n v="0.66740281803765122"/>
    <n v="0.70847848483672338"/>
    <n v="0.74982902353443581"/>
  </r>
  <r>
    <s v="Lost Opportunity"/>
    <x v="5"/>
    <s v="Under $5"/>
    <s v="Under $115"/>
    <s v="Clothes Washer"/>
    <s v="Under $5"/>
    <n v="-32.678520701491301"/>
    <s v="Water Heating"/>
    <s v="Res-ClothesWasher-7P_v4"/>
    <s v="Rural"/>
    <s v="SC-New"/>
    <s v="M_Input"/>
    <s v="No"/>
    <s v="Residential"/>
    <s v="Manufactured"/>
    <s v="Manufactured CEE Tier 1 Clothes Washer - Any DHW, Any Dryer - 54% ENERGY STAR Baseline"/>
    <n v="1.1615829415547517E-3"/>
    <n v="1.3509093404916535E-3"/>
    <n v="1.5210386873553293E-3"/>
    <n v="1.6620371951217041E-3"/>
    <n v="1.7768741334224735E-3"/>
    <n v="1.8628087097512856E-3"/>
    <n v="1.9222690299898028E-3"/>
    <n v="1.9749447270916271E-3"/>
    <n v="2.0212071851324546E-3"/>
    <n v="2.0581260490023161E-3"/>
    <n v="2.0866538441879656E-3"/>
    <n v="2.1080348764417815E-3"/>
    <n v="2.1069679619428361E-3"/>
    <n v="2.1072415234560304E-3"/>
    <n v="2.1078409303143556E-3"/>
    <n v="2.1080561568520765E-3"/>
    <n v="2.1082653697093801E-3"/>
    <n v="2.1084746208781908E-3"/>
    <n v="2.1086839103634414E-3"/>
    <n v="2.1088932381700658E-3"/>
    <n v="3.8370910431229532E-2"/>
    <n v="113.26707840911061"/>
    <n v="-32.678520701491301"/>
    <s v="R-All-WH-Cwash-All-All-R"/>
    <s v="R-All-WH-ERWH-All-All-R"/>
    <n v="3.8370910431229532E-2"/>
    <n v="1.1615829415547517E-3"/>
    <n v="2.5124922820464052E-3"/>
    <n v="4.0335309694017347E-3"/>
    <n v="5.695568164523439E-3"/>
    <n v="7.472442297945912E-3"/>
    <n v="9.3352510076971981E-3"/>
    <n v="1.1257520037687001E-2"/>
    <n v="1.3232464764778629E-2"/>
    <n v="1.5253671949911084E-2"/>
    <n v="1.73117979989134E-2"/>
    <n v="1.9398451843101367E-2"/>
    <n v="2.1506486719543149E-2"/>
    <n v="2.3613454681485985E-2"/>
    <n v="2.5720696204942016E-2"/>
    <n v="2.7828537135256372E-2"/>
    <n v="2.9936593292108449E-2"/>
    <n v="3.2044858661817832E-2"/>
    <n v="3.415333328269602E-2"/>
    <n v="3.6262017193059465E-2"/>
    <n v="3.8370910431229532E-2"/>
  </r>
  <r>
    <s v="Lost Opportunity"/>
    <x v="5"/>
    <s v="Under $5"/>
    <s v="Under $115"/>
    <s v="Clothes Washer"/>
    <s v="Under $5"/>
    <n v="-31.887224514109114"/>
    <s v="Water Heating"/>
    <s v="Res-ClothesWasher-7P_v4"/>
    <s v="Rural"/>
    <s v="SC-New"/>
    <s v="M_Input"/>
    <s v="No"/>
    <s v="Residential"/>
    <s v="Multifamily - Low Rise"/>
    <s v="Multifamily - Low Rise CEE Tier 1 Clothes Washer - Any DHW, Any Dryer - 54% ENERGY STAR Baseline"/>
    <n v="1.4362980564246613E-3"/>
    <n v="1.6207267633073443E-3"/>
    <n v="1.8030882742616351E-3"/>
    <n v="1.9787965006560428E-3"/>
    <n v="2.1439980309512397E-3"/>
    <n v="2.2846301179038526E-3"/>
    <n v="2.3758221943796102E-3"/>
    <n v="2.4254991230799323E-3"/>
    <n v="2.4679416964416205E-3"/>
    <n v="2.4705764893513788E-3"/>
    <n v="2.4701976745489154E-3"/>
    <n v="2.4585557913451377E-3"/>
    <n v="2.4222302717802585E-3"/>
    <n v="2.4027513287958311E-3"/>
    <n v="2.3553673458137935E-3"/>
    <n v="2.3534745098715507E-3"/>
    <n v="2.3527881662114645E-3"/>
    <n v="2.3532932828311381E-3"/>
    <n v="2.3549695137817179E-3"/>
    <n v="2.3577979209315923E-3"/>
    <n v="4.4888803052668715E-2"/>
    <n v="113.40160939526108"/>
    <n v="-31.887224514109114"/>
    <s v="R-All-WH-Cwash-All-All-R"/>
    <s v="R-All-WH-ERWH-All-All-R"/>
    <n v="4.4888803052668715E-2"/>
    <n v="1.4362980564246613E-3"/>
    <n v="3.0570248197320056E-3"/>
    <n v="4.8601130939936402E-3"/>
    <n v="6.8389095946496826E-3"/>
    <n v="8.9829076256009218E-3"/>
    <n v="1.1267537743504774E-2"/>
    <n v="1.3643359937884385E-2"/>
    <n v="1.6068859060964318E-2"/>
    <n v="1.8536800757405939E-2"/>
    <n v="2.1007377246757317E-2"/>
    <n v="2.3477574921306234E-2"/>
    <n v="2.593613071265137E-2"/>
    <n v="2.8358360984431629E-2"/>
    <n v="3.0761112313227462E-2"/>
    <n v="3.3116479659041256E-2"/>
    <n v="3.5469954168912805E-2"/>
    <n v="3.7822742335124268E-2"/>
    <n v="4.0176035617955408E-2"/>
    <n v="4.2531005131737125E-2"/>
    <n v="4.4888803052668715E-2"/>
  </r>
  <r>
    <s v="Lost Opportunity"/>
    <x v="5"/>
    <s v="Under $5"/>
    <s v="Under $115"/>
    <s v="Clothes Washer"/>
    <s v="Under $5"/>
    <n v="-31.887224514109114"/>
    <s v="Water Heating"/>
    <s v="Res-ClothesWasher-7P_v4"/>
    <s v="Rural"/>
    <s v="SC-New"/>
    <s v="M_Input"/>
    <s v="No"/>
    <s v="Residential"/>
    <s v="Multifamily - High Rise"/>
    <s v="Multifamily - High Rise CEE Tier 1 Clothes Washer - Any DHW, Any Dryer - 54% ENERGY STAR Baseline"/>
    <n v="3.1963263761863002E-4"/>
    <n v="3.6836718422382319E-4"/>
    <n v="4.1149746752489378E-4"/>
    <n v="4.5766524847234036E-4"/>
    <n v="4.913701936498971E-4"/>
    <n v="5.2375863628231615E-4"/>
    <n v="5.352208392216828E-4"/>
    <n v="5.4644484390819527E-4"/>
    <n v="5.5122846641459603E-4"/>
    <n v="5.5745269438653249E-4"/>
    <n v="5.6015783034760571E-4"/>
    <n v="5.5624365388738661E-4"/>
    <n v="5.4968807134059001E-4"/>
    <n v="5.3794100208014726E-4"/>
    <n v="5.3708600155935875E-4"/>
    <n v="5.3628220105048498E-4"/>
    <n v="5.3581389177584989E-4"/>
    <n v="5.3567394260229826E-4"/>
    <n v="5.3585422821619843E-4"/>
    <n v="5.3634715032180281E-4"/>
    <n v="1.0183726184884631E-2"/>
    <n v="113.40160939526108"/>
    <n v="-31.887224514109114"/>
    <s v="R-All-WH-Cwash-All-All-R"/>
    <s v="R-All-WH-ERWH-All-All-R"/>
    <n v="1.0183726184884631E-2"/>
    <n v="3.1963263761863002E-4"/>
    <n v="6.8799982184245315E-4"/>
    <n v="1.099497289367347E-3"/>
    <n v="1.5571625378396872E-3"/>
    <n v="2.0485327314895842E-3"/>
    <n v="2.5722913677719006E-3"/>
    <n v="3.1075122069935835E-3"/>
    <n v="3.6539570509017787E-3"/>
    <n v="4.2051855173163748E-3"/>
    <n v="4.7626382117029074E-3"/>
    <n v="5.3227960420505135E-3"/>
    <n v="5.8790396959379002E-3"/>
    <n v="6.4287277672784903E-3"/>
    <n v="6.9666687693586372E-3"/>
    <n v="7.5037547709179957E-3"/>
    <n v="8.0400369719684801E-3"/>
    <n v="8.5758508637443307E-3"/>
    <n v="9.1115248063466294E-3"/>
    <n v="9.6473790345628276E-3"/>
    <n v="1.0183726184884631E-2"/>
  </r>
  <r>
    <s v="Lost Opportunity"/>
    <x v="5"/>
    <s v="Under $5"/>
    <s v="Under $5"/>
    <s v="Clothes Washer"/>
    <s v="Under $5"/>
    <n v="-29.366335862207002"/>
    <s v="Water Heating"/>
    <s v="Res-ClothesWasher-7P_v4"/>
    <s v="Rural"/>
    <s v="SC-NR"/>
    <s v="M_Input"/>
    <s v="No"/>
    <s v="Residential"/>
    <s v="Single Family"/>
    <s v="Single Family CEE Tier 3 Clothes Washer - Any DHW, Any Dryer - 54% ENERGY STAR Baseline"/>
    <n v="3.6485437943194914E-2"/>
    <n v="4.2955053241652122E-2"/>
    <n v="4.8087580935552134E-2"/>
    <n v="5.215293886168635E-2"/>
    <n v="5.5366570788013755E-2"/>
    <n v="5.7900440186752812E-2"/>
    <n v="5.9891805281290449E-2"/>
    <n v="6.1450223142738819E-2"/>
    <n v="6.2663140243362142E-2"/>
    <n v="6.3600354743378704E-2"/>
    <n v="6.4317578214098906E-2"/>
    <n v="6.4859278546120114E-2"/>
    <n v="6.4716677649426166E-2"/>
    <n v="6.4571387982279405E-2"/>
    <n v="7.070320709891359E-2"/>
    <n v="6.8981487360437646E-2"/>
    <n v="6.7701972764951185E-2"/>
    <n v="6.6733246132295199E-2"/>
    <n v="6.5921762633032885E-2"/>
    <n v="6.5292291124030358E-2"/>
    <n v="0.91557947389404681"/>
    <n v="-5.2424551097717167"/>
    <n v="-29.366335862207002"/>
    <s v="R-All-WH-Cwash-All-All-R"/>
    <s v="R-All-Plug-Dryer-All-All-R"/>
    <n v="0.91557947389404681"/>
    <n v="3.6485437943194914E-2"/>
    <n v="7.9440491184847029E-2"/>
    <n v="0.12752807212039916"/>
    <n v="0.1796810109820855"/>
    <n v="0.23504758177009927"/>
    <n v="0.2929480219568521"/>
    <n v="0.35283982723814256"/>
    <n v="0.4142900503808814"/>
    <n v="0.47695319062424357"/>
    <n v="0.54055354536762223"/>
    <n v="0.60487112358172113"/>
    <n v="0.66973040212784118"/>
    <n v="0.73444707977726731"/>
    <n v="0.79901846775954666"/>
    <n v="0.86972167485846019"/>
    <n v="0.91557947389404681"/>
    <n v="0.91557947389404681"/>
    <n v="0.91557947389404681"/>
    <n v="0.91557947389404681"/>
    <n v="0.91557947389404681"/>
  </r>
  <r>
    <s v="Lost Opportunity"/>
    <x v="5"/>
    <s v="Under $5"/>
    <s v="Under $5"/>
    <s v="Clothes Washer"/>
    <s v="Under $5"/>
    <n v="-50.373102706074462"/>
    <s v="Water Heating"/>
    <s v="Res-ClothesWasher-7P_v4"/>
    <s v="Rural"/>
    <s v="SC-NR"/>
    <s v="M_Input"/>
    <s v="No"/>
    <s v="Residential"/>
    <s v="Multifamily - Low Rise"/>
    <s v="Multifamily - Low Rise CEE Tier 3 Clothes Washer - Any DHW, Any Dryer - 54% ENERGY STAR Baseline"/>
    <n v="1.2193409473025651E-3"/>
    <n v="1.4355550144711635E-3"/>
    <n v="1.6070836888835017E-3"/>
    <n v="1.7429476108883468E-3"/>
    <n v="1.8503468999667184E-3"/>
    <n v="1.9350285661747038E-3"/>
    <n v="2.0015797718381163E-3"/>
    <n v="2.0536619081530957E-3"/>
    <n v="2.0941974312303083E-3"/>
    <n v="2.1255189915137863E-3"/>
    <n v="2.1494884663993742E-3"/>
    <n v="2.1675919700883586E-3"/>
    <n v="2.1628261802330902E-3"/>
    <n v="2.1579705322368505E-3"/>
    <n v="2.6175013243583296E-3"/>
    <n v="2.5268915559609989E-3"/>
    <n v="2.4669081816180096E-3"/>
    <n v="2.423235014260389E-3"/>
    <n v="2.3894406901800772E-3"/>
    <n v="2.3610846406763074E-3"/>
    <n v="3.1841285704522361E-2"/>
    <n v="-5.2186103834489765"/>
    <n v="-50.373102706074462"/>
    <s v="R-All-WH-Cwash-All-All-R"/>
    <s v="R-All-WH-ERWH-All-All-R"/>
    <n v="3.1841285704522361E-2"/>
    <n v="1.2193409473025651E-3"/>
    <n v="2.6548959617737284E-3"/>
    <n v="4.2619796506572303E-3"/>
    <n v="6.004927261545577E-3"/>
    <n v="7.8552741615122955E-3"/>
    <n v="9.7903027276869999E-3"/>
    <n v="1.1791882499525116E-2"/>
    <n v="1.3845544407678212E-2"/>
    <n v="1.5939741838908519E-2"/>
    <n v="1.8065260830422307E-2"/>
    <n v="2.0214749296821682E-2"/>
    <n v="2.2382341266910043E-2"/>
    <n v="2.4545167447143135E-2"/>
    <n v="2.6703137979379985E-2"/>
    <n v="2.9320639303738315E-2"/>
    <n v="3.1841285704522361E-2"/>
    <n v="3.1841285704522361E-2"/>
    <n v="3.1841285704522361E-2"/>
    <n v="3.1841285704522361E-2"/>
    <n v="3.1841285704522361E-2"/>
  </r>
  <r>
    <s v="Lost Opportunity"/>
    <x v="5"/>
    <s v="Under $5"/>
    <s v="Under $5"/>
    <s v="Clothes Washer"/>
    <s v="Under $5"/>
    <n v="-50.53024584962953"/>
    <s v="Water Heating"/>
    <s v="Res-ClothesWasher-7P_v4"/>
    <s v="Rural"/>
    <s v="SC-NR"/>
    <s v="M_Input"/>
    <s v="No"/>
    <s v="Residential"/>
    <s v="Manufactured"/>
    <s v="Manufactured CEE Tier 3 Clothes Washer - Any DHW, Any Dryer - 54% ENERGY STAR Baseline"/>
    <n v="6.1034725980095321E-3"/>
    <n v="7.1251289452893829E-3"/>
    <n v="7.9091976373796627E-3"/>
    <n v="8.5054895446392571E-3"/>
    <n v="8.9534247002187976E-3"/>
    <n v="9.2841993348222809E-3"/>
    <n v="9.5225009769395724E-3"/>
    <n v="9.687865869313533E-3"/>
    <n v="9.7957532964475305E-3"/>
    <n v="9.8583958612429006E-3"/>
    <n v="9.8854724364865199E-3"/>
    <n v="9.8846407722790342E-3"/>
    <n v="9.7797110232687723E-3"/>
    <n v="9.6754452818948507E-3"/>
    <n v="9.8720658350095712E-3"/>
    <n v="9.7012537499443999E-3"/>
    <n v="9.5493003137378605E-3"/>
    <n v="9.4086640358504291E-3"/>
    <n v="9.276952559190697E-3"/>
    <n v="9.1523152144566029E-3"/>
    <n v="0.12844068979430745"/>
    <n v="-5.2207356652289079"/>
    <n v="-50.53024584962953"/>
    <s v="R-All-WH-Cwash-All-All-R"/>
    <s v="R-All-WH-ERWH-All-All-R"/>
    <n v="0.12844068979430745"/>
    <n v="6.1034725980095321E-3"/>
    <n v="1.3228601543298916E-2"/>
    <n v="2.1137799180678579E-2"/>
    <n v="2.9643288725317837E-2"/>
    <n v="3.8596713425536638E-2"/>
    <n v="4.7880912760358919E-2"/>
    <n v="5.7403413737298493E-2"/>
    <n v="6.7091279606612028E-2"/>
    <n v="7.6887032903059566E-2"/>
    <n v="8.6745428764302468E-2"/>
    <n v="9.6630901200788988E-2"/>
    <n v="0.10651554197306802"/>
    <n v="0.11629525299633679"/>
    <n v="0.12597069827823165"/>
    <n v="0.12844068979430745"/>
    <n v="0.12844068979430745"/>
    <n v="0.12844068979430745"/>
    <n v="0.12844068979430745"/>
    <n v="0.12844068979430745"/>
    <n v="0.12844068979430745"/>
  </r>
  <r>
    <s v="Lost Opportunity"/>
    <x v="5"/>
    <s v="Under $5"/>
    <s v="Under $5"/>
    <s v="Clothes Washer"/>
    <s v="Under $5"/>
    <n v="-50.373102706074462"/>
    <s v="Water Heating"/>
    <s v="Res-ClothesWasher-7P_v4"/>
    <s v="Rural"/>
    <s v="SC-NR"/>
    <s v="M_Input"/>
    <s v="No"/>
    <s v="Residential"/>
    <s v="Multifamily - High Rise"/>
    <s v="Multifamily - High Rise CEE Tier 3 Clothes Washer - Any DHW, Any Dryer - 54% ENERGY STAR Baseline"/>
    <n v="2.7303140187902964E-4"/>
    <n v="3.2144544882430998E-4"/>
    <n v="3.598536680683664E-4"/>
    <n v="3.9027593607456095E-4"/>
    <n v="4.143244833842766E-4"/>
    <n v="4.332861643557604E-4"/>
    <n v="4.4818812349952438E-4"/>
    <n v="4.5985020925362895E-4"/>
    <n v="4.6892680978619913E-4"/>
    <n v="4.7594024563624138E-4"/>
    <n v="4.8130742316340806E-4"/>
    <n v="4.8536110888770036E-4"/>
    <n v="4.8429396660225246E-4"/>
    <n v="4.8320670353413559E-4"/>
    <n v="5.8478729018158766E-4"/>
    <n v="5.6618171547606481E-4"/>
    <n v="5.5267347821479529E-4"/>
    <n v="5.4341370477058637E-4"/>
    <n v="5.3495401729479421E-4"/>
    <n v="5.2836655955252254E-4"/>
    <n v="7.3650182309234523E-3"/>
    <n v="-5.2186103834489765"/>
    <n v="-50.373102706074462"/>
    <s v="R-All-WH-Cwash-All-All-R"/>
    <s v="R-All-WH-ERWH-All-All-R"/>
    <n v="7.3650182309234523E-3"/>
    <n v="2.7303140187902964E-4"/>
    <n v="5.9447685070333962E-4"/>
    <n v="9.5433051877170602E-4"/>
    <n v="1.3446064548462669E-3"/>
    <n v="1.7589309382305435E-3"/>
    <n v="2.1922171025863038E-3"/>
    <n v="2.6404052260858282E-3"/>
    <n v="3.1002554353394573E-3"/>
    <n v="3.5691822451256565E-3"/>
    <n v="4.0451224907618981E-3"/>
    <n v="4.5264299139253063E-3"/>
    <n v="5.0117910228130065E-3"/>
    <n v="5.496084989415259E-3"/>
    <n v="5.9792916929493943E-3"/>
    <n v="6.5640789831309821E-3"/>
    <n v="7.1302606986070466E-3"/>
    <n v="7.3650182309234523E-3"/>
    <n v="7.3650182309234523E-3"/>
    <n v="7.3650182309234523E-3"/>
    <n v="7.3650182309234523E-3"/>
  </r>
  <r>
    <s v="Lost Opportunity"/>
    <x v="5"/>
    <s v="Under $20"/>
    <s v="Under $65"/>
    <s v="Clothes Washer"/>
    <s v="Under $20"/>
    <n v="16.473823130291283"/>
    <s v="Water Heating"/>
    <s v="Res-ClothesWasher-7P_v4"/>
    <s v="Rural"/>
    <s v="SC-NR"/>
    <s v="M_Input"/>
    <s v="No"/>
    <s v="Residential"/>
    <s v="Single Family"/>
    <s v="Single Family CEE Tier 2 Clothes Washer - Any DHW, Any Dryer - 54% ENERGY STAR Baseline"/>
    <n v="6.749753988535187E-2"/>
    <n v="7.9466235925958015E-2"/>
    <n v="8.8961338965999906E-2"/>
    <n v="9.6482193154311918E-2"/>
    <n v="0.10242736638922936"/>
    <n v="0.10711498864202905"/>
    <n v="0.11079898566857213"/>
    <n v="0.11368203648805052"/>
    <n v="0.11592591582710109"/>
    <n v="0.11765974928675392"/>
    <n v="0.11898660247944468"/>
    <n v="0.11998874036863311"/>
    <n v="0.11972493074334445"/>
    <n v="0.11945614693106198"/>
    <n v="0.13079992485252104"/>
    <n v="0.1276147678893482"/>
    <n v="0.12524768413453072"/>
    <n v="0.12345555367888147"/>
    <n v="0.12195432077760618"/>
    <n v="0.12078980746268471"/>
    <n v="1.6938089698577794"/>
    <n v="62.840049784526272"/>
    <n v="16.473823130291283"/>
    <s v="R-All-WH-Cwash-All-All-R"/>
    <s v="R-All-Plug-Dryer-All-All-R"/>
    <n v="1.6938089698577794"/>
    <n v="6.749753988535187E-2"/>
    <n v="0.14696377581130987"/>
    <n v="0.23592511477730976"/>
    <n v="0.33240730793162165"/>
    <n v="0.43483467432085099"/>
    <n v="0.54194966296288005"/>
    <n v="0.65274864863145221"/>
    <n v="0.76643068511950274"/>
    <n v="0.88235660094660384"/>
    <n v="1.0000163502333577"/>
    <n v="1.1190029527128023"/>
    <n v="1.2389916930814353"/>
    <n v="1.3587166238247796"/>
    <n v="1.4781727707558416"/>
    <n v="1.6089726956083628"/>
    <n v="1.6938089698577794"/>
    <n v="1.6938089698577794"/>
    <n v="1.6938089698577794"/>
    <n v="1.6938089698577794"/>
    <n v="1.6938089698577794"/>
  </r>
  <r>
    <s v="Lost Opportunity"/>
    <x v="5"/>
    <s v="Under $5"/>
    <s v="Under $65"/>
    <s v="Clothes Washer"/>
    <s v="Under $5"/>
    <n v="-52.664760782814376"/>
    <s v="Water Heating"/>
    <s v="Res-ClothesWasher-7P_v4"/>
    <s v="Rural"/>
    <s v="SC-NR"/>
    <s v="M_Input"/>
    <s v="No"/>
    <s v="Residential"/>
    <s v="Manufactured"/>
    <s v="Manufactured CEE Tier 2 Clothes Washer - Any DHW, Any Dryer - 54% ENERGY STAR Baseline"/>
    <n v="1.12440331254514E-2"/>
    <n v="1.3126164588675901E-2"/>
    <n v="1.4570603669039357E-2"/>
    <n v="1.56691137139361E-2"/>
    <n v="1.6494315702887948E-2"/>
    <n v="1.7103680435639198E-2"/>
    <n v="1.7542688150475192E-2"/>
    <n v="1.78473292048556E-2"/>
    <n v="1.8046083239552178E-2"/>
    <n v="1.8161485588348181E-2"/>
    <n v="1.8211367013073892E-2"/>
    <n v="1.8209834891851413E-2"/>
    <n v="1.8016529596419847E-2"/>
    <n v="1.7824447559344678E-2"/>
    <n v="1.8186668897585391E-2"/>
    <n v="1.7871992832139208E-2"/>
    <n v="1.7592058836729825E-2"/>
    <n v="1.7332973710711207E-2"/>
    <n v="1.7090330169221877E-2"/>
    <n v="1.6860718843807639E-2"/>
    <n v="0.23661798222441446"/>
    <n v="63.509355995151367"/>
    <n v="-52.664760782814376"/>
    <s v="R-All-WH-Cwash-All-All-R"/>
    <s v="R-All-WH-ERWH-All-All-R"/>
    <n v="0.23661798222441446"/>
    <n v="1.12440331254514E-2"/>
    <n v="2.4370197714127302E-2"/>
    <n v="3.8940801383166662E-2"/>
    <n v="5.4609915097102765E-2"/>
    <n v="7.1104230799990717E-2"/>
    <n v="8.8207911235629918E-2"/>
    <n v="0.10575059938610511"/>
    <n v="0.12359792859096071"/>
    <n v="0.14164401183051289"/>
    <n v="0.15980549741886108"/>
    <n v="0.17801686443193496"/>
    <n v="0.19622669932378636"/>
    <n v="0.2142432289202062"/>
    <n v="0.23206767647955087"/>
    <n v="0.23661798222441446"/>
    <n v="0.23661798222441446"/>
    <n v="0.23661798222441446"/>
    <n v="0.23661798222441446"/>
    <n v="0.23661798222441446"/>
    <n v="0.23661798222441446"/>
  </r>
  <r>
    <s v="Lost Opportunity"/>
    <x v="5"/>
    <s v="Under $5"/>
    <s v="Under $65"/>
    <s v="Clothes Washer"/>
    <s v="Under $5"/>
    <n v="-52.104630363323913"/>
    <s v="Water Heating"/>
    <s v="Res-ClothesWasher-7P_v4"/>
    <s v="Rural"/>
    <s v="SC-NR"/>
    <s v="M_Input"/>
    <s v="No"/>
    <s v="Residential"/>
    <s v="Multifamily - Low Rise"/>
    <s v="Multifamily - Low Rise CEE Tier 2 Clothes Washer - Any DHW, Any Dryer - 54% ENERGY STAR Baseline"/>
    <n v="2.2454175224178247E-3"/>
    <n v="2.6435759342120003E-3"/>
    <n v="2.9594461524430908E-3"/>
    <n v="3.2096396949538781E-3"/>
    <n v="3.4074155886653795E-3"/>
    <n v="3.56335695810072E-3"/>
    <n v="3.6859110670767531E-3"/>
    <n v="3.7818203709882783E-3"/>
    <n v="3.8564665755623957E-3"/>
    <n v="3.914145258826148E-3"/>
    <n v="3.9582850697874022E-3"/>
    <n v="3.9916226891713218E-3"/>
    <n v="3.9828464825878776E-3"/>
    <n v="3.973904802151762E-3"/>
    <n v="4.8201311960104718E-3"/>
    <n v="4.6532732207151479E-3"/>
    <n v="4.5428137794067481E-3"/>
    <n v="4.4623895998848308E-3"/>
    <n v="4.4001573197206432E-3"/>
    <n v="4.3479396273982751E-3"/>
    <n v="5.8635758124430108E-2"/>
    <n v="63.574289862916714"/>
    <n v="-52.104630363323913"/>
    <s v="R-All-WH-Cwash-All-All-R"/>
    <s v="R-All-WH-ERWH-All-All-R"/>
    <n v="5.8635758124430108E-2"/>
    <n v="2.2454175224178247E-3"/>
    <n v="4.8889934566298254E-3"/>
    <n v="7.8484396090729158E-3"/>
    <n v="1.1058079304026793E-2"/>
    <n v="1.4465494892692173E-2"/>
    <n v="1.8028851850792893E-2"/>
    <n v="2.1714762917869647E-2"/>
    <n v="2.5496583288857927E-2"/>
    <n v="2.9353049864420323E-2"/>
    <n v="3.3267195123246468E-2"/>
    <n v="3.7225480193033872E-2"/>
    <n v="4.1217102882205196E-2"/>
    <n v="4.5199949364793074E-2"/>
    <n v="4.9173854166944836E-2"/>
    <n v="5.3993985362955306E-2"/>
    <n v="5.8635758124430108E-2"/>
    <n v="5.8635758124430108E-2"/>
    <n v="5.8635758124430108E-2"/>
    <n v="5.8635758124430108E-2"/>
    <n v="5.8635758124430108E-2"/>
  </r>
  <r>
    <s v="Lost Opportunity"/>
    <x v="5"/>
    <s v="Under $5"/>
    <s v="Under $65"/>
    <s v="Clothes Washer"/>
    <s v="Under $5"/>
    <n v="-52.104630363323913"/>
    <s v="Water Heating"/>
    <s v="Res-ClothesWasher-7P_v4"/>
    <s v="Rural"/>
    <s v="SC-NR"/>
    <s v="M_Input"/>
    <s v="No"/>
    <s v="Residential"/>
    <s v="Multifamily - High Rise"/>
    <s v="Multifamily - High Rise CEE Tier 2 Clothes Washer - Any DHW, Any Dryer - 54% ENERGY STAR Baseline"/>
    <n v="5.0278758808659123E-4"/>
    <n v="5.9194210191029252E-4"/>
    <n v="6.6267087443798954E-4"/>
    <n v="7.1869351011172625E-4"/>
    <n v="7.62978933017753E-4"/>
    <n v="7.9789688668941089E-4"/>
    <n v="8.2533885872666996E-4"/>
    <n v="8.4681460081352045E-4"/>
    <n v="8.635291693883776E-4"/>
    <n v="8.7644441822413283E-4"/>
    <n v="8.8632808078142498E-4"/>
    <n v="8.9379294692557996E-4"/>
    <n v="8.918278033847527E-4"/>
    <n v="8.8982560740336785E-4"/>
    <n v="1.0768863550148172E-3"/>
    <n v="1.0426241713730273E-3"/>
    <n v="1.0177487395173746E-3"/>
    <n v="1.0006968578502803E-3"/>
    <n v="9.8511833526039702E-4"/>
    <n v="9.7298752551812958E-4"/>
    <n v="1.3562688126915374E-2"/>
    <n v="63.574289862916714"/>
    <n v="-52.104630363323913"/>
    <s v="R-All-WH-Cwash-All-All-R"/>
    <s v="R-All-WH-ERWH-All-All-R"/>
    <n v="1.3562688126915374E-2"/>
    <n v="5.0278758808659123E-4"/>
    <n v="1.0947296899968839E-3"/>
    <n v="1.7574005644348735E-3"/>
    <n v="2.4760940745465997E-3"/>
    <n v="3.2390730075643527E-3"/>
    <n v="4.0369698942537635E-3"/>
    <n v="4.8623087529804333E-3"/>
    <n v="5.7091233537939542E-3"/>
    <n v="6.5726525231823317E-3"/>
    <n v="7.4490969414064646E-3"/>
    <n v="8.3354250221878892E-3"/>
    <n v="9.2292179691134697E-3"/>
    <n v="1.0121045772498222E-2"/>
    <n v="1.101087137990159E-2"/>
    <n v="1.2087757734916407E-2"/>
    <n v="1.3130381906289434E-2"/>
    <n v="1.3562688126915374E-2"/>
    <n v="1.3562688126915374E-2"/>
    <n v="1.3562688126915374E-2"/>
    <n v="1.3562688126915374E-2"/>
  </r>
  <r>
    <s v="Lost Opportunity"/>
    <x v="5"/>
    <s v="Under $65"/>
    <s v="Under $115"/>
    <s v="Clothes Washer"/>
    <s v="Under $65"/>
    <n v="60.742112246417307"/>
    <s v="Water Heating"/>
    <s v="Res-ClothesWasher-7P_v4"/>
    <s v="Rural"/>
    <s v="SC-NR"/>
    <s v="M_Input"/>
    <s v="No"/>
    <s v="Residential"/>
    <s v="Single Family"/>
    <s v="Single Family CEE Tier 1 Clothes Washer - Any DHW, Any Dryer - 54% ENERGY STAR Baseline"/>
    <n v="9.9838981694479648E-2"/>
    <n v="0.11754247765795534"/>
    <n v="0.13158715869688112"/>
    <n v="0.14271162967625511"/>
    <n v="0.15150543227675917"/>
    <n v="0.15843912842454227"/>
    <n v="0.16388831238473239"/>
    <n v="0.16815277681527416"/>
    <n v="0.17147181079246229"/>
    <n v="0.1740364104405914"/>
    <n v="0.17599902525353603"/>
    <n v="0.17748133744660224"/>
    <n v="0.17709112345665892"/>
    <n v="0.17669355189834993"/>
    <n v="0.19347270026687555"/>
    <n v="0.1887613755537022"/>
    <n v="0.18526010377301314"/>
    <n v="0.18260927412707936"/>
    <n v="0.18038872557961888"/>
    <n v="0.17866623578622934"/>
    <n v="2.5053974266738508"/>
    <n v="111.8765613490262"/>
    <n v="60.742112246417307"/>
    <s v="R-All-WH-Cwash-All-All-R"/>
    <s v="R-All-Plug-Dryer-All-All-R"/>
    <n v="2.5053974266738508"/>
    <n v="9.9838981694479648E-2"/>
    <n v="0.21738145935243497"/>
    <n v="0.34896861804931611"/>
    <n v="0.49168024772557123"/>
    <n v="0.64318568000233034"/>
    <n v="0.80162480842687267"/>
    <n v="0.96551312081160501"/>
    <n v="1.1336658976268792"/>
    <n v="1.3051377084193414"/>
    <n v="1.4791741188599328"/>
    <n v="1.6551731441134687"/>
    <n v="1.8326544815600709"/>
    <n v="2.0097456050167297"/>
    <n v="2.1864391569150796"/>
    <n v="2.3799118571819551"/>
    <n v="2.5053974266738508"/>
    <n v="2.5053974266738508"/>
    <n v="2.5053974266738508"/>
    <n v="2.5053974266738508"/>
    <n v="2.5053974266738508"/>
  </r>
  <r>
    <s v="Lost Opportunity"/>
    <x v="5"/>
    <s v="Under $5"/>
    <s v="Under $115"/>
    <s v="Clothes Washer"/>
    <s v="Under $5"/>
    <n v="-32.678520701491301"/>
    <s v="Water Heating"/>
    <s v="Res-ClothesWasher-7P_v4"/>
    <s v="Rural"/>
    <s v="SC-NR"/>
    <s v="M_Input"/>
    <s v="No"/>
    <s v="Residential"/>
    <s v="Manufactured"/>
    <s v="Manufactured CEE Tier 1 Clothes Washer - Any DHW, Any Dryer - 54% ENERGY STAR Baseline"/>
    <n v="1.6595661641751171E-2"/>
    <n v="1.9373598755638308E-2"/>
    <n v="2.1505522592252926E-2"/>
    <n v="2.3126871516768777E-2"/>
    <n v="2.4344830663807059E-2"/>
    <n v="2.5244224218444057E-2"/>
    <n v="2.5892178863565582E-2"/>
    <n v="2.6341814666331023E-2"/>
    <n v="2.6635166230930294E-2"/>
    <n v="2.6805494645291403E-2"/>
    <n v="2.6879117271418555E-2"/>
    <n v="2.6876855932882929E-2"/>
    <n v="2.6591546450000003E-2"/>
    <n v="2.6308042438655338E-2"/>
    <n v="2.6842664019879451E-2"/>
    <n v="2.6378217014909184E-2"/>
    <n v="2.5965047663840491E-2"/>
    <n v="2.558265025893754E-2"/>
    <n v="2.5224519855977564E-2"/>
    <n v="2.4885624388206008E-2"/>
    <n v="0.34923696217700628"/>
    <n v="113.26707840911061"/>
    <n v="-32.678520701491301"/>
    <s v="R-All-WH-Cwash-All-All-R"/>
    <s v="R-All-WH-ERWH-All-All-R"/>
    <n v="0.34923696217700628"/>
    <n v="1.6595661641751171E-2"/>
    <n v="3.5969260397389478E-2"/>
    <n v="5.7474782989642405E-2"/>
    <n v="8.0601654506411186E-2"/>
    <n v="0.10494648517021825"/>
    <n v="0.13019070938866231"/>
    <n v="0.15608288825222788"/>
    <n v="0.18242470291855889"/>
    <n v="0.20905986914948918"/>
    <n v="0.23586536379478057"/>
    <n v="0.26274448106619913"/>
    <n v="0.28962133699908205"/>
    <n v="0.31621288344908205"/>
    <n v="0.34252092588773742"/>
    <n v="0.34923696217700628"/>
    <n v="0.34923696217700628"/>
    <n v="0.34923696217700628"/>
    <n v="0.34923696217700628"/>
    <n v="0.34923696217700628"/>
    <n v="0.34923696217700628"/>
  </r>
  <r>
    <s v="Lost Opportunity"/>
    <x v="5"/>
    <s v="Under $5"/>
    <s v="Under $115"/>
    <s v="Clothes Washer"/>
    <s v="Under $5"/>
    <n v="-31.887224514109114"/>
    <s v="Water Heating"/>
    <s v="Res-ClothesWasher-7P_v4"/>
    <s v="Rural"/>
    <s v="SC-NR"/>
    <s v="M_Input"/>
    <s v="No"/>
    <s v="Residential"/>
    <s v="Multifamily - Low Rise"/>
    <s v="Multifamily - Low Rise CEE Tier 1 Clothes Washer - Any DHW, Any Dryer - 54% ENERGY STAR Baseline"/>
    <n v="3.3134524627997661E-3"/>
    <n v="3.9009952947997939E-3"/>
    <n v="4.3671094771617113E-3"/>
    <n v="4.7363078116951975E-3"/>
    <n v="5.0281559938520548E-3"/>
    <n v="5.2582710212129872E-3"/>
    <n v="5.4391181065139051E-3"/>
    <n v="5.5806467603514596E-3"/>
    <n v="5.6907985018050649E-3"/>
    <n v="5.7759121045997631E-3"/>
    <n v="5.841047057844273E-3"/>
    <n v="5.8902417470050594E-3"/>
    <n v="5.8772911295686013E-3"/>
    <n v="5.8640963304869981E-3"/>
    <n v="7.1128310984414607E-3"/>
    <n v="6.8666069714538244E-3"/>
    <n v="6.703607393785658E-3"/>
    <n v="6.5849293782072431E-3"/>
    <n v="6.4930962558961483E-3"/>
    <n v="6.4160411694813204E-3"/>
    <n v="8.6525911206179543E-2"/>
    <n v="113.40160939526108"/>
    <n v="-31.887224514109114"/>
    <s v="R-All-WH-Cwash-All-All-R"/>
    <s v="R-All-WH-ERWH-All-All-R"/>
    <n v="8.6525911206179543E-2"/>
    <n v="3.3134524627997661E-3"/>
    <n v="7.21444775759956E-3"/>
    <n v="1.1581557234761272E-2"/>
    <n v="1.6317865046456471E-2"/>
    <n v="2.1346021040308527E-2"/>
    <n v="2.6604292061521515E-2"/>
    <n v="3.204341016803542E-2"/>
    <n v="3.7624056928386877E-2"/>
    <n v="4.3314855430191944E-2"/>
    <n v="4.9090767534791704E-2"/>
    <n v="5.4931814592635977E-2"/>
    <n v="6.0822056339641037E-2"/>
    <n v="6.6699347469209636E-2"/>
    <n v="7.2563443799696634E-2"/>
    <n v="7.9676274898138097E-2"/>
    <n v="8.6525911206179543E-2"/>
    <n v="8.6525911206179543E-2"/>
    <n v="8.6525911206179543E-2"/>
    <n v="8.6525911206179543E-2"/>
    <n v="8.6525911206179543E-2"/>
  </r>
  <r>
    <s v="Lost Opportunity"/>
    <x v="5"/>
    <s v="Under $5"/>
    <s v="Under $115"/>
    <s v="Clothes Washer"/>
    <s v="Under $5"/>
    <n v="-31.887224514109114"/>
    <s v="Water Heating"/>
    <s v="Res-ClothesWasher-7P_v4"/>
    <s v="Rural"/>
    <s v="SC-NR"/>
    <s v="M_Input"/>
    <s v="No"/>
    <s v="Residential"/>
    <s v="Multifamily - High Rise"/>
    <s v="Multifamily - High Rise CEE Tier 1 Clothes Washer - Any DHW, Any Dryer - 54% ENERGY STAR Baseline"/>
    <n v="7.4193897365546142E-4"/>
    <n v="8.7349991519508564E-4"/>
    <n v="9.7787089439291047E-4"/>
    <n v="1.0605407490156692E-3"/>
    <n v="1.125890574662393E-3"/>
    <n v="1.177417285589945E-3"/>
    <n v="1.2179120572407109E-3"/>
    <n v="1.249602756096354E-3"/>
    <n v="1.2742676248150057E-3"/>
    <n v="1.2933260238144155E-3"/>
    <n v="1.3079108596923672E-3"/>
    <n v="1.3189263963855999E-3"/>
    <n v="1.3160265304853385E-3"/>
    <n v="1.3130719881165839E-3"/>
    <n v="1.5891083549295208E-3"/>
    <n v="1.5385493316586306E-3"/>
    <n v="1.501841877422428E-3"/>
    <n v="1.4766792523243726E-3"/>
    <n v="1.4536907909238183E-3"/>
    <n v="1.4357899502048992E-3"/>
    <n v="2.0013793393721738E-2"/>
    <n v="113.40160939526108"/>
    <n v="-31.887224514109114"/>
    <s v="R-All-WH-Cwash-All-All-R"/>
    <s v="R-All-WH-ERWH-All-All-R"/>
    <n v="2.0013793393721738E-2"/>
    <n v="7.4193897365546142E-4"/>
    <n v="1.6154388888505471E-3"/>
    <n v="2.5933097832434573E-3"/>
    <n v="3.6538505322591267E-3"/>
    <n v="4.7797411069215199E-3"/>
    <n v="5.9571583925114649E-3"/>
    <n v="7.175070449752176E-3"/>
    <n v="8.4246732058485298E-3"/>
    <n v="9.6989408306635359E-3"/>
    <n v="1.0992266854477951E-2"/>
    <n v="1.2300177714170317E-2"/>
    <n v="1.3619104110555917E-2"/>
    <n v="1.4935130641041256E-2"/>
    <n v="1.624820262915784E-2"/>
    <n v="1.7837310984087362E-2"/>
    <n v="1.9375860315745994E-2"/>
    <n v="2.0013793393721738E-2"/>
    <n v="2.0013793393721738E-2"/>
    <n v="2.0013793393721738E-2"/>
    <n v="2.0013793393721738E-2"/>
  </r>
  <r>
    <s v="Lost Opportunity"/>
    <x v="3"/>
    <s v="Under $15"/>
    <s v="Under $10"/>
    <s v="Monitor"/>
    <s v="Under $15"/>
    <n v="13.91824483273343"/>
    <s v="Electronics"/>
    <s v="Res-Computers-7P_v4"/>
    <s v="Rural"/>
    <s v="SC-New"/>
    <s v="M_Input"/>
    <s v="No"/>
    <s v="Residential"/>
    <s v="Single Family"/>
    <s v="ENERGY STAR Monitors"/>
    <n v="1.0427237644682332E-2"/>
    <n v="1.0177150166438454E-2"/>
    <n v="9.9502168390984153E-3"/>
    <n v="9.8615590910350187E-3"/>
    <n v="9.6942157356061688E-3"/>
    <n v="9.7842850869716436E-3"/>
    <n v="9.7508043093715319E-3"/>
    <n v="9.5422499189676043E-3"/>
    <n v="9.2020456840637699E-3"/>
    <n v="9.1151930609365862E-3"/>
    <n v="9.1123046892040514E-3"/>
    <n v="8.9787231018141466E-3"/>
    <n v="8.6026547301763078E-3"/>
    <n v="8.4998970526912708E-3"/>
    <n v="8.4238078398202569E-3"/>
    <n v="8.3852494925699805E-3"/>
    <n v="8.3471054672816531E-3"/>
    <n v="8.3094947233044916E-3"/>
    <n v="8.2725346108447721E-3"/>
    <n v="8.236016265370601E-3"/>
    <n v="0.18267274551024901"/>
    <n v="8.8634914972033876"/>
    <n v="13.91824483273343"/>
    <s v="R-All-Elec-Monitor-All-All-R"/>
    <n v="0"/>
    <n v="0.18267274551024903"/>
    <n v="1.0427237644682332E-2"/>
    <n v="2.0604387811120787E-2"/>
    <n v="3.0554604650219204E-2"/>
    <n v="4.0416163741254223E-2"/>
    <n v="5.0110379476860395E-2"/>
    <n v="5.9894664563832037E-2"/>
    <n v="6.9645468873203567E-2"/>
    <n v="7.9187718792171166E-2"/>
    <n v="8.8389764476234936E-2"/>
    <n v="9.7504957537171519E-2"/>
    <n v="0.10661726222637558"/>
    <n v="0.11559598532818972"/>
    <n v="0.12419864005836603"/>
    <n v="0.13269853711105731"/>
    <n v="0.14112234495087755"/>
    <n v="0.14950759444344752"/>
    <n v="0.15785469991072917"/>
    <n v="0.16616419463403367"/>
    <n v="0.17443672924487844"/>
    <n v="0.18267274551024903"/>
  </r>
  <r>
    <s v="Lost Opportunity"/>
    <x v="3"/>
    <s v="Under $15"/>
    <s v="Under $10"/>
    <s v="Monitor"/>
    <s v="Under $15"/>
    <n v="13.91824483273343"/>
    <s v="Electronics"/>
    <s v="Res-Computers-7P_v4"/>
    <s v="Rural"/>
    <s v="SC-New"/>
    <s v="M_Input"/>
    <s v="No"/>
    <s v="Residential"/>
    <s v="Multifamily - Low Rise"/>
    <s v="ENERGY STAR Monitors"/>
    <n v="7.035273101310116E-4"/>
    <n v="6.8620915615204953E-4"/>
    <n v="6.8190730720360472E-4"/>
    <n v="6.8438991524688401E-4"/>
    <n v="6.9045538544544583E-4"/>
    <n v="6.9455512685536933E-4"/>
    <n v="6.8904163132875809E-4"/>
    <n v="6.7648463878404355E-4"/>
    <n v="6.6598404552453032E-4"/>
    <n v="6.4807686382218222E-4"/>
    <n v="6.3214184181054544E-4"/>
    <n v="6.1553137431053818E-4"/>
    <n v="5.9961508492679461E-4"/>
    <n v="5.8814000156749962E-4"/>
    <n v="5.7011543121846171E-4"/>
    <n v="5.633148637445598E-4"/>
    <n v="5.5688914170885632E-4"/>
    <n v="5.5083056392624184E-4"/>
    <n v="5.4513193846483299E-4"/>
    <n v="5.3976531275889375E-4"/>
    <n v="1.2582106934931102E-2"/>
    <n v="8.8634914972033876"/>
    <n v="13.91824483273343"/>
    <s v="R-All-Elec-Monitor-All-All-R"/>
    <n v="0"/>
    <n v="1.2582106934931102E-2"/>
    <n v="7.035273101310116E-4"/>
    <n v="1.3897364662830611E-3"/>
    <n v="2.071643773486666E-3"/>
    <n v="2.75603368873355E-3"/>
    <n v="3.4464890741789959E-3"/>
    <n v="4.1410442010343653E-3"/>
    <n v="4.8300858323631233E-3"/>
    <n v="5.506570471147167E-3"/>
    <n v="6.172554516671697E-3"/>
    <n v="6.8206313804938792E-3"/>
    <n v="7.4527732223044242E-3"/>
    <n v="8.0683045966149624E-3"/>
    <n v="8.6679196815417567E-3"/>
    <n v="9.2560596831092572E-3"/>
    <n v="9.8261751143277187E-3"/>
    <n v="1.0389489978072278E-2"/>
    <n v="1.0946379119781134E-2"/>
    <n v="1.1497209683707375E-2"/>
    <n v="1.2042341622172208E-2"/>
    <n v="1.2582106934931102E-2"/>
  </r>
  <r>
    <s v="Lost Opportunity"/>
    <x v="3"/>
    <s v="Under $15"/>
    <s v="Under $10"/>
    <s v="Monitor"/>
    <s v="Under $15"/>
    <n v="13.91824483273343"/>
    <s v="Electronics"/>
    <s v="Res-Computers-7P_v4"/>
    <s v="Rural"/>
    <s v="SC-New"/>
    <s v="M_Input"/>
    <s v="No"/>
    <s v="Residential"/>
    <s v="Multifamily - High Rise"/>
    <s v="ENERGY STAR Monitors"/>
    <n v="1.5459785834583852E-4"/>
    <n v="1.5400811517469413E-4"/>
    <n v="1.5367084824720242E-4"/>
    <n v="1.5630266073308512E-4"/>
    <n v="1.5625575245669507E-4"/>
    <n v="1.5723093150622259E-4"/>
    <n v="1.5327824124837771E-4"/>
    <n v="1.50493976052162E-4"/>
    <n v="1.4688469082862376E-4"/>
    <n v="1.4439501452835995E-4"/>
    <n v="1.4154978262995581E-4"/>
    <n v="1.3751534477397565E-4"/>
    <n v="1.3436600408341348E-4"/>
    <n v="1.3002369586048894E-4"/>
    <n v="1.2837011968136976E-4"/>
    <n v="1.2675090288613987E-4"/>
    <n v="1.2523215633469933E-4"/>
    <n v="1.2381078077417434E-4"/>
    <n v="1.2248388881030013E-4"/>
    <n v="1.212440222205873E-4"/>
    <n v="2.8184647871763659E-3"/>
    <n v="8.8634914972033876"/>
    <n v="13.91824483273343"/>
    <s v="R-All-Elec-Monitor-All-All-R"/>
    <n v="0"/>
    <n v="2.8184647871763659E-3"/>
    <n v="1.5459785834583852E-4"/>
    <n v="3.0860597352053262E-4"/>
    <n v="4.6227682176773504E-4"/>
    <n v="6.1857948250082018E-4"/>
    <n v="7.7483523495751523E-4"/>
    <n v="9.3206616646373782E-4"/>
    <n v="1.0853444077121156E-3"/>
    <n v="1.2358383837642777E-3"/>
    <n v="1.3827230745929015E-3"/>
    <n v="1.5271180891212614E-3"/>
    <n v="1.6686678717512172E-3"/>
    <n v="1.8061832165251928E-3"/>
    <n v="1.9405492206086062E-3"/>
    <n v="2.0705729164690952E-3"/>
    <n v="2.1989430361504651E-3"/>
    <n v="2.3256939390366048E-3"/>
    <n v="2.4509260953713041E-3"/>
    <n v="2.5747368761454784E-3"/>
    <n v="2.6972207649557786E-3"/>
    <n v="2.8184647871763659E-3"/>
  </r>
  <r>
    <s v="Lost Opportunity"/>
    <x v="3"/>
    <s v="Under $15"/>
    <s v="Under $10"/>
    <s v="Monitor"/>
    <s v="Under $15"/>
    <n v="13.91824483273343"/>
    <s v="Electronics"/>
    <s v="Res-Computers-7P_v4"/>
    <s v="Rural"/>
    <s v="SC-New"/>
    <s v="M_Input"/>
    <s v="No"/>
    <s v="Residential"/>
    <s v="Manufactured"/>
    <s v="ENERGY STAR Monitors"/>
    <n v="3.6521826402309738E-4"/>
    <n v="3.6714598519550009E-4"/>
    <n v="3.6924488653533014E-4"/>
    <n v="3.6898531356410437E-4"/>
    <n v="3.673108681292558E-4"/>
    <n v="3.6351719424660897E-4"/>
    <n v="3.5785869220592877E-4"/>
    <n v="3.5357181429448081E-4"/>
    <n v="3.5011090434554565E-4"/>
    <n v="3.4655012260999003E-4"/>
    <n v="3.4276708634976112E-4"/>
    <n v="3.3877690195814668E-4"/>
    <n v="3.3479651509475667E-4"/>
    <n v="3.310945880123396E-4"/>
    <n v="3.2749739805863179E-4"/>
    <n v="3.2388419967480195E-4"/>
    <n v="3.2031484916072533E-4"/>
    <n v="3.1679347425153399E-4"/>
    <n v="3.1332402473014368E-4"/>
    <n v="3.0989806167736316E-4"/>
    <n v="6.8686611441180464E-3"/>
    <n v="8.8634914972033876"/>
    <n v="13.91824483273343"/>
    <s v="R-All-Elec-Monitor-All-All-R"/>
    <n v="0"/>
    <n v="6.8686611441180464E-3"/>
    <n v="3.6521826402309738E-4"/>
    <n v="7.3236424921859747E-4"/>
    <n v="1.1016091357539276E-3"/>
    <n v="1.470594449318032E-3"/>
    <n v="1.8379053174472878E-3"/>
    <n v="2.2014225116938966E-3"/>
    <n v="2.5592812038998255E-3"/>
    <n v="2.9128530181943063E-3"/>
    <n v="3.262963922539852E-3"/>
    <n v="3.6095140451498421E-3"/>
    <n v="3.9522811314996031E-3"/>
    <n v="4.29105803345775E-3"/>
    <n v="4.6258545485525068E-3"/>
    <n v="4.9569491365648467E-3"/>
    <n v="5.2844465346234782E-3"/>
    <n v="5.6083307342982801E-3"/>
    <n v="5.9286455834590057E-3"/>
    <n v="6.2454390577105397E-3"/>
    <n v="6.5587630824406832E-3"/>
    <n v="6.8686611441180464E-3"/>
  </r>
  <r>
    <s v="Lost Opportunity"/>
    <x v="3"/>
    <s v="Under $15"/>
    <s v="Under $10"/>
    <s v="Computer"/>
    <s v="Under $15"/>
    <n v="11.463527064205421"/>
    <s v="Electronics"/>
    <s v="Res-Computers-7P_v4"/>
    <s v="Rural"/>
    <s v="SC-New (2)"/>
    <s v="M_Input"/>
    <s v="No"/>
    <s v="Residential"/>
    <s v="Single Family"/>
    <s v="ENERGY STAR Desktops"/>
    <n v="3.6030892031857914E-2"/>
    <n v="3.521696451818912E-2"/>
    <n v="3.4481282385147319E-2"/>
    <n v="3.4221691523264861E-2"/>
    <n v="3.3683764328565444E-2"/>
    <n v="3.4070833781019473E-2"/>
    <n v="3.4025035627052204E-2"/>
    <n v="3.3362648857898643E-2"/>
    <n v="3.223376580855937E-2"/>
    <n v="3.1987532052929216E-2"/>
    <n v="3.2034154921847163E-2"/>
    <n v="3.161732359780875E-2"/>
    <n v="3.0340789892435761E-2"/>
    <n v="3.0022258164299095E-2"/>
    <n v="2.9793502920671119E-2"/>
    <n v="2.9628799847873123E-2"/>
    <n v="2.9461078299846639E-2"/>
    <n v="2.9290290108153951E-2"/>
    <n v="2.9116386422639719E-2"/>
    <n v="2.9311228698887679E-2"/>
    <n v="0.63993022378894659"/>
    <n v="7.3791405076599395"/>
    <n v="11.463527064205421"/>
    <s v="R-All-Elec-Comp-All-All-R"/>
    <n v="0"/>
    <n v="0.63993022378894659"/>
    <n v="3.6030892031857914E-2"/>
    <n v="7.1247856550047034E-2"/>
    <n v="0.10572913893519435"/>
    <n v="0.13995083045845921"/>
    <n v="0.17363459478702464"/>
    <n v="0.20770542856804411"/>
    <n v="0.24173046419509631"/>
    <n v="0.27509311305299494"/>
    <n v="0.3073268788615543"/>
    <n v="0.3393144109144835"/>
    <n v="0.37134856583633069"/>
    <n v="0.40296588943413947"/>
    <n v="0.43330667932657524"/>
    <n v="0.46332893749087434"/>
    <n v="0.49312244041154546"/>
    <n v="0.52275124025941855"/>
    <n v="0.55221231855926523"/>
    <n v="0.58150260866741921"/>
    <n v="0.6106189950900589"/>
    <n v="0.63993022378894659"/>
  </r>
  <r>
    <s v="Lost Opportunity"/>
    <x v="3"/>
    <s v="Under $15"/>
    <s v="Under $10"/>
    <s v="Computer"/>
    <s v="Under $15"/>
    <n v="11.463527064205421"/>
    <s v="Electronics"/>
    <s v="Res-Computers-7P_v4"/>
    <s v="Rural"/>
    <s v="SC-New (2)"/>
    <s v="M_Input"/>
    <s v="No"/>
    <s v="Residential"/>
    <s v="Multifamily - Low Rise"/>
    <s v="ENERGY STAR Desktops"/>
    <n v="2.5416384831189283E-3"/>
    <n v="2.4826146828951226E-3"/>
    <n v="2.4706048079470256E-3"/>
    <n v="2.4830562968993679E-3"/>
    <n v="2.5082489269432824E-3"/>
    <n v="2.5286426495396189E-3"/>
    <n v="2.5137997827575668E-3"/>
    <n v="2.4728327902464303E-3"/>
    <n v="2.4390323489061915E-3"/>
    <n v="2.377762393635136E-3"/>
    <n v="2.3234142576380725E-3"/>
    <n v="2.266145517221744E-3"/>
    <n v="2.2110268389828477E-3"/>
    <n v="2.1718882797838674E-3"/>
    <n v="2.1081571726345419E-3"/>
    <n v="2.0810204876487285E-3"/>
    <n v="2.0549845514636301E-3"/>
    <n v="2.0299912254611984E-3"/>
    <n v="2.0059845466953558E-3"/>
    <n v="2.0083938097457711E-3"/>
    <n v="4.6079239850164433E-2"/>
    <n v="7.3791405076599395"/>
    <n v="11.463527064205421"/>
    <s v="R-All-Elec-Comp-All-All-R"/>
    <n v="0"/>
    <n v="4.6079239850164433E-2"/>
    <n v="2.5416384831189283E-3"/>
    <n v="5.0242531660140508E-3"/>
    <n v="7.4948579739610765E-3"/>
    <n v="9.9779142708604444E-3"/>
    <n v="1.2486163197803726E-2"/>
    <n v="1.5014805847343346E-2"/>
    <n v="1.7528605630100912E-2"/>
    <n v="2.0001438420347344E-2"/>
    <n v="2.2440470769253536E-2"/>
    <n v="2.4818233162888673E-2"/>
    <n v="2.7141647420526747E-2"/>
    <n v="2.9407792937748492E-2"/>
    <n v="3.1618819776731338E-2"/>
    <n v="3.3790708056515205E-2"/>
    <n v="3.589886522914975E-2"/>
    <n v="3.797988571679848E-2"/>
    <n v="4.0034870268262107E-2"/>
    <n v="4.2064861493723307E-2"/>
    <n v="4.4070846040418665E-2"/>
    <n v="4.6079239850164433E-2"/>
  </r>
  <r>
    <s v="Lost Opportunity"/>
    <x v="3"/>
    <s v="Under $15"/>
    <s v="Under $10"/>
    <s v="Computer"/>
    <s v="Under $15"/>
    <n v="11.463527064205421"/>
    <s v="Electronics"/>
    <s v="Res-Computers-7P_v4"/>
    <s v="Rural"/>
    <s v="SC-New (2)"/>
    <s v="M_Input"/>
    <s v="No"/>
    <s v="Residential"/>
    <s v="Multifamily - High Rise"/>
    <s v="ENERGY STAR Desktops"/>
    <n v="5.5851686284414423E-4"/>
    <n v="5.5718115182505591E-4"/>
    <n v="5.5676179520316657E-4"/>
    <n v="5.6708653548088572E-4"/>
    <n v="5.6763743420636646E-4"/>
    <n v="5.7242517384263321E-4"/>
    <n v="5.5919815586265049E-4"/>
    <n v="5.5011809194258543E-4"/>
    <n v="5.3793557803315619E-4"/>
    <n v="5.2977826325881227E-4"/>
    <n v="5.2026105752793212E-4"/>
    <n v="5.0627765718328573E-4"/>
    <n v="4.9546258715551952E-4"/>
    <n v="4.801525833661017E-4"/>
    <n v="4.7468350046209174E-4"/>
    <n v="4.6824829719678936E-4"/>
    <n v="4.6212096329367616E-4"/>
    <n v="4.5628332022390922E-4"/>
    <n v="4.5071802042005032E-4"/>
    <n v="4.5113262734850315E-4"/>
    <n v="1.0321979656677315E-2"/>
    <n v="7.3791405076599395"/>
    <n v="11.463527064205421"/>
    <s v="R-All-Elec-Comp-All-All-R"/>
    <n v="0"/>
    <n v="1.0321979656677315E-2"/>
    <n v="5.5851686284414423E-4"/>
    <n v="1.1156980146692001E-3"/>
    <n v="1.6724598098723667E-3"/>
    <n v="2.2395463453532523E-3"/>
    <n v="2.8071837795596187E-3"/>
    <n v="3.3796089534022518E-3"/>
    <n v="3.9388071092649026E-3"/>
    <n v="4.4889252012074877E-3"/>
    <n v="5.0268607792406435E-3"/>
    <n v="5.5566390424994557E-3"/>
    <n v="6.0769001000273879E-3"/>
    <n v="6.5831777572106735E-3"/>
    <n v="7.0786403443661933E-3"/>
    <n v="7.5587929277322954E-3"/>
    <n v="8.0334764281943874E-3"/>
    <n v="8.5017247253911764E-3"/>
    <n v="8.963845688684852E-3"/>
    <n v="9.4201290089087619E-3"/>
    <n v="9.8708470293288122E-3"/>
    <n v="1.0321979656677315E-2"/>
  </r>
  <r>
    <s v="Lost Opportunity"/>
    <x v="3"/>
    <s v="Under $15"/>
    <s v="Under $10"/>
    <s v="Computer"/>
    <s v="Under $15"/>
    <n v="11.463527064205421"/>
    <s v="Electronics"/>
    <s v="Res-Computers-7P_v4"/>
    <s v="Rural"/>
    <s v="SC-New (2)"/>
    <s v="M_Input"/>
    <s v="No"/>
    <s v="Residential"/>
    <s v="Manufactured"/>
    <s v="ENERGY STAR Desktops"/>
    <n v="1.3098863863370393E-3"/>
    <n v="1.3186815155790815E-3"/>
    <n v="1.328130504695002E-3"/>
    <n v="1.3290470917470282E-3"/>
    <n v="1.3246987191803867E-3"/>
    <n v="1.3138749091481073E-3"/>
    <n v="1.2961197145985005E-3"/>
    <n v="1.2831066998792899E-3"/>
    <n v="1.272939304826482E-3"/>
    <n v="1.2622817911525114E-3"/>
    <n v="1.2507184301967897E-3"/>
    <n v="1.2382254211151407E-3"/>
    <n v="1.2256055446909738E-3"/>
    <n v="1.2138280503212302E-3"/>
    <n v="1.202254380696657E-3"/>
    <n v="1.1878544558124125E-3"/>
    <n v="1.1734516705264912E-3"/>
    <n v="1.159046024394507E-3"/>
    <n v="1.1446375166275253E-3"/>
    <n v="1.144751144117903E-3"/>
    <n v="2.4979139275643065E-2"/>
    <n v="7.3791405076599395"/>
    <n v="11.463527064205421"/>
    <s v="R-All-Elec-Comp-All-All-R"/>
    <n v="0"/>
    <n v="2.4979139275643065E-2"/>
    <n v="1.3098863863370393E-3"/>
    <n v="2.6285679019161208E-3"/>
    <n v="3.9566984066111231E-3"/>
    <n v="5.2857454983581513E-3"/>
    <n v="6.6104442175385376E-3"/>
    <n v="7.9243191266866447E-3"/>
    <n v="9.2204388412851449E-3"/>
    <n v="1.0503545541164436E-2"/>
    <n v="1.1776484845990918E-2"/>
    <n v="1.303876663714343E-2"/>
    <n v="1.428948506734022E-2"/>
    <n v="1.552771048845536E-2"/>
    <n v="1.6753316033146334E-2"/>
    <n v="1.7967144083467564E-2"/>
    <n v="1.9169398464164222E-2"/>
    <n v="2.0357252919976636E-2"/>
    <n v="2.1530704590503127E-2"/>
    <n v="2.2689750614897634E-2"/>
    <n v="2.383438813152516E-2"/>
    <n v="2.4979139275643065E-2"/>
  </r>
  <r>
    <s v="Lost Opportunity"/>
    <x v="3"/>
    <s v="Over $160"/>
    <s v="Under $130"/>
    <s v="Computer"/>
    <s v="Over $160"/>
    <n v="173.718087454336"/>
    <s v="Electronics"/>
    <s v="Res-Computers-7P_v4"/>
    <s v="Rural"/>
    <s v="SC-New (2)"/>
    <s v="M_Input"/>
    <s v="No"/>
    <s v="Residential"/>
    <s v="Single Family"/>
    <s v="ENERGY STAR Laptops"/>
    <n v="3.6478216675078241E-3"/>
    <n v="3.9554044952610666E-3"/>
    <n v="4.2620998408727951E-3"/>
    <n v="4.6240541776059498E-3"/>
    <n v="4.9469708393735526E-3"/>
    <n v="5.0557627713411022E-3"/>
    <n v="5.1017940798992042E-3"/>
    <n v="5.055232705143433E-3"/>
    <n v="4.9361065605128028E-3"/>
    <n v="4.9509020184027161E-3"/>
    <n v="5.01169890893822E-3"/>
    <n v="5.0003872066253351E-3"/>
    <n v="4.8512285710041979E-3"/>
    <n v="4.8534975082751876E-3"/>
    <n v="4.8703560605899646E-3"/>
    <n v="4.9094233874856369E-3"/>
    <n v="4.9488741130373666E-3"/>
    <n v="4.9887123172862235E-3"/>
    <n v="5.0289421237697174E-3"/>
    <n v="5.0625950131184009E-3"/>
    <n v="9.6061864366050687E-2"/>
    <n v="116.6734442893696"/>
    <n v="173.718087454336"/>
    <s v="R-All-Elec-Comp-All-All-R"/>
    <n v="0"/>
    <n v="9.6061864366050687E-2"/>
    <n v="3.6478216675078241E-3"/>
    <n v="7.6032261627688906E-3"/>
    <n v="1.1865326003641687E-2"/>
    <n v="1.6489380181247636E-2"/>
    <n v="2.1436351020621188E-2"/>
    <n v="2.6492113791962292E-2"/>
    <n v="3.1593907871861497E-2"/>
    <n v="3.6649140577004927E-2"/>
    <n v="4.1585247137517732E-2"/>
    <n v="4.6536149155920449E-2"/>
    <n v="5.1547848064858667E-2"/>
    <n v="5.6548235271484004E-2"/>
    <n v="6.1399463842488206E-2"/>
    <n v="6.625296135076339E-2"/>
    <n v="7.1123317411353359E-2"/>
    <n v="7.6032740798838996E-2"/>
    <n v="8.098161491187636E-2"/>
    <n v="8.5970327229162577E-2"/>
    <n v="9.0999269352932288E-2"/>
    <n v="9.6061864366050687E-2"/>
  </r>
  <r>
    <s v="Lost Opportunity"/>
    <x v="3"/>
    <s v="Over $160"/>
    <s v="Under $130"/>
    <s v="Computer"/>
    <s v="Over $160"/>
    <n v="173.718087454336"/>
    <s v="Electronics"/>
    <s v="Res-Computers-7P_v4"/>
    <s v="Rural"/>
    <s v="SC-New (2)"/>
    <s v="M_Input"/>
    <s v="No"/>
    <s v="Residential"/>
    <s v="Multifamily - Low Rise"/>
    <s v="ENERGY STAR Laptops"/>
    <n v="2.150899997179012E-4"/>
    <n v="2.3307525050015487E-4"/>
    <n v="2.5526504546831029E-4"/>
    <n v="2.8045027155274878E-4"/>
    <n v="3.0791952095257229E-4"/>
    <n v="3.1364563051610708E-4"/>
    <n v="3.150669714174168E-4"/>
    <n v="3.1320106886011817E-4"/>
    <n v="3.1220431261270022E-4"/>
    <n v="3.0762378290686865E-4"/>
    <n v="3.0384088145278228E-4"/>
    <n v="2.9958094215666326E-4"/>
    <n v="2.9550628748007546E-4"/>
    <n v="2.934923560449056E-4"/>
    <n v="2.8806466428492588E-4"/>
    <n v="2.8823096774607191E-4"/>
    <n v="2.885454209456558E-4"/>
    <n v="2.8900596387491207E-4"/>
    <n v="2.8961069983947629E-4"/>
    <n v="2.8995853320602831E-4"/>
    <n v="5.7793785715363963E-3"/>
    <n v="116.6734442893696"/>
    <n v="173.718087454336"/>
    <s v="R-All-Elec-Comp-All-All-R"/>
    <n v="0"/>
    <n v="5.7793785715363963E-3"/>
    <n v="2.150899997179012E-4"/>
    <n v="4.4816525021805606E-4"/>
    <n v="7.0343029568636635E-4"/>
    <n v="9.8388056723911518E-4"/>
    <n v="1.2918000881916875E-3"/>
    <n v="1.6054457187077947E-3"/>
    <n v="1.9205126901252114E-3"/>
    <n v="2.2337137589853295E-3"/>
    <n v="2.5459180715980299E-3"/>
    <n v="2.8535418545048985E-3"/>
    <n v="3.1573827359576809E-3"/>
    <n v="3.4569636781143442E-3"/>
    <n v="3.7524699655944196E-3"/>
    <n v="4.0459623216393247E-3"/>
    <n v="4.3340269859242506E-3"/>
    <n v="4.6222579536703227E-3"/>
    <n v="4.9108033746159789E-3"/>
    <n v="5.1998093384908912E-3"/>
    <n v="5.4894200383303676E-3"/>
    <n v="5.7793785715363963E-3"/>
  </r>
  <r>
    <s v="Lost Opportunity"/>
    <x v="3"/>
    <s v="Over $160"/>
    <s v="Under $130"/>
    <s v="Computer"/>
    <s v="Over $160"/>
    <n v="173.718087454336"/>
    <s v="Electronics"/>
    <s v="Res-Computers-7P_v4"/>
    <s v="Rural"/>
    <s v="SC-New (2)"/>
    <s v="M_Input"/>
    <s v="No"/>
    <s v="Residential"/>
    <s v="Multifamily - High Rise"/>
    <s v="ENERGY STAR Laptops"/>
    <n v="4.7265334023496873E-5"/>
    <n v="5.2309823763769251E-5"/>
    <n v="5.7525114704869357E-5"/>
    <n v="6.4049926321894972E-5"/>
    <n v="6.9684729030693987E-5"/>
    <n v="7.1001987807906686E-5"/>
    <n v="7.0087073202218248E-5"/>
    <n v="6.9676192856750387E-5"/>
    <n v="6.8857556335845253E-5"/>
    <n v="6.8540235088987859E-5"/>
    <n v="6.8036329632211376E-5"/>
    <n v="6.6929125415468994E-5"/>
    <n v="6.6219146296277377E-5"/>
    <n v="6.4884144486100694E-5"/>
    <n v="6.4862119853864562E-5"/>
    <n v="6.485455604474684E-5"/>
    <n v="6.4887537858333003E-5"/>
    <n v="6.4960182638915874E-5"/>
    <n v="6.5071668442886492E-5"/>
    <n v="6.5131526632175826E-5"/>
    <n v="1.2948343104374138E-3"/>
    <n v="116.6734442893696"/>
    <n v="173.718087454336"/>
    <s v="R-All-Elec-Comp-All-All-R"/>
    <n v="0"/>
    <n v="1.2948343104374138E-3"/>
    <n v="4.7265334023496873E-5"/>
    <n v="9.957515778726613E-5"/>
    <n v="1.5710027249213549E-4"/>
    <n v="2.2115019881403046E-4"/>
    <n v="2.9083492784472446E-4"/>
    <n v="3.6183691565263112E-4"/>
    <n v="4.3192398885484937E-4"/>
    <n v="5.0160018171159981E-4"/>
    <n v="5.7045773804744512E-4"/>
    <n v="6.3899797313643296E-4"/>
    <n v="7.070343027686443E-4"/>
    <n v="7.7396342818411329E-4"/>
    <n v="8.4018257448039064E-4"/>
    <n v="9.0506671896649132E-4"/>
    <n v="9.6992883882035584E-4"/>
    <n v="1.0347833948651027E-3"/>
    <n v="1.0996709327234357E-3"/>
    <n v="1.1646311153623516E-3"/>
    <n v="1.229702783805238E-3"/>
    <n v="1.2948343104374138E-3"/>
  </r>
  <r>
    <s v="Lost Opportunity"/>
    <x v="3"/>
    <s v="Over $160"/>
    <s v="Under $130"/>
    <s v="Computer"/>
    <s v="Over $160"/>
    <n v="173.718087454336"/>
    <s v="Electronics"/>
    <s v="Res-Computers-7P_v4"/>
    <s v="Rural"/>
    <s v="SC-New (2)"/>
    <s v="M_Input"/>
    <s v="No"/>
    <s v="Residential"/>
    <s v="Manufactured"/>
    <s v="ENERGY STAR Laptops"/>
    <n v="1.108511160572214E-4"/>
    <n v="1.2380174285245792E-4"/>
    <n v="1.372236031348681E-4"/>
    <n v="1.5011001492486536E-4"/>
    <n v="1.6262364976414256E-4"/>
    <n v="1.6296930069342893E-4"/>
    <n v="1.6244910031179644E-4"/>
    <n v="1.625141786573139E-4"/>
    <n v="1.6294049598779037E-4"/>
    <n v="1.6330811721483498E-4"/>
    <n v="1.6356075505301895E-4"/>
    <n v="1.6369149087777109E-4"/>
    <n v="1.6380359480088383E-4"/>
    <n v="1.6402743071002886E-4"/>
    <n v="1.6427949920245404E-4"/>
    <n v="1.6452333908885942E-4"/>
    <n v="1.6476722707734772E-4"/>
    <n v="1.6501116322777039E-4"/>
    <n v="1.6525514755291978E-4"/>
    <n v="1.6527155233383577E-4"/>
    <n v="3.1429825195236098E-3"/>
    <n v="116.6734442893696"/>
    <n v="173.718087454336"/>
    <s v="R-All-Elec-Comp-All-All-R"/>
    <n v="0"/>
    <n v="3.1429825195236098E-3"/>
    <n v="1.108511160572214E-4"/>
    <n v="2.3465285890967932E-4"/>
    <n v="3.7187646204454741E-4"/>
    <n v="5.2198647696941275E-4"/>
    <n v="6.8461012673355528E-4"/>
    <n v="8.4757942742698421E-4"/>
    <n v="1.0100285277387807E-3"/>
    <n v="1.1725427063960946E-3"/>
    <n v="1.335483202383885E-3"/>
    <n v="1.4987913195987201E-3"/>
    <n v="1.662352074651739E-3"/>
    <n v="1.82604356552951E-3"/>
    <n v="1.9898471603303938E-3"/>
    <n v="2.1538745910404228E-3"/>
    <n v="2.3181540902428768E-3"/>
    <n v="2.4826774293317364E-3"/>
    <n v="2.6474446564090839E-3"/>
    <n v="2.8124558196368542E-3"/>
    <n v="2.9777109671897742E-3"/>
    <n v="3.1429825195236098E-3"/>
  </r>
  <r>
    <s v="Lost Opportunity"/>
    <x v="3"/>
    <s v="Under $15"/>
    <s v="Under $10"/>
    <s v="Monitor"/>
    <s v="Under $15"/>
    <n v="13.91824483273343"/>
    <s v="Electronics"/>
    <s v="Res-Computers-7P_v4"/>
    <s v="Rural"/>
    <s v="SC-NR"/>
    <s v="M_Input"/>
    <s v="No"/>
    <s v="Residential"/>
    <s v="Single Family"/>
    <s v="ENERGY STAR Monitors"/>
    <n v="0.14015650817066819"/>
    <n v="0.14263243085735502"/>
    <n v="0.14262596728744326"/>
    <n v="0.14146160180811973"/>
    <n v="0.13983509514603271"/>
    <n v="0.14482650968968541"/>
    <n v="0.14257183453674796"/>
    <n v="0.14052754152694782"/>
    <n v="0.13866583470316313"/>
    <n v="0.13680638672960388"/>
    <n v="0.1351337652741573"/>
    <n v="0.1334136464034463"/>
    <n v="0.13160804940074455"/>
    <n v="0.12974344847578365"/>
    <n v="0.12806214069222308"/>
    <n v="0.1264566884783121"/>
    <n v="0.1247906273707052"/>
    <n v="0.12299227347386324"/>
    <n v="0.12139380755850156"/>
    <n v="0.11983435208537002"/>
    <n v="0.65348900269887633"/>
    <n v="8.8634914972033876"/>
    <n v="13.91824483273343"/>
    <s v="R-All-Elec-Monitor-All-All-R"/>
    <n v="0"/>
    <n v="0.65348900269887633"/>
    <n v="0.14015650817066819"/>
    <n v="0.28278893902802321"/>
    <n v="0.42541490631546647"/>
    <n v="0.56687650812358625"/>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r>
  <r>
    <s v="Lost Opportunity"/>
    <x v="3"/>
    <s v="Under $15"/>
    <s v="Under $10"/>
    <s v="Monitor"/>
    <s v="Under $15"/>
    <n v="13.91824483273343"/>
    <s v="Electronics"/>
    <s v="Res-Computers-7P_v4"/>
    <s v="Rural"/>
    <s v="SC-NR"/>
    <s v="M_Input"/>
    <s v="No"/>
    <s v="Residential"/>
    <s v="Multifamily - Low Rise"/>
    <s v="ENERGY STAR Monitors"/>
    <n v="5.1847969673675526E-3"/>
    <n v="5.2763883571955066E-3"/>
    <n v="5.2761490578847109E-3"/>
    <n v="5.2330756032050937E-3"/>
    <n v="5.172906207411977E-3"/>
    <n v="5.5641443526800137E-3"/>
    <n v="5.4673079105019224E-3"/>
    <n v="5.3914036676482556E-3"/>
    <n v="5.3256828072445108E-3"/>
    <n v="5.2650504665470365E-3"/>
    <n v="5.2046705521028684E-3"/>
    <n v="5.1395272995125247E-3"/>
    <n v="5.0708569476641879E-3"/>
    <n v="5.0043306754471448E-3"/>
    <n v="4.9339904827482494E-3"/>
    <n v="4.8656352520863623E-3"/>
    <n v="4.7975738121720114E-3"/>
    <n v="4.7307438677848569E-3"/>
    <n v="4.6676223928753561E-3"/>
    <n v="4.6009817401411416E-3"/>
    <n v="2.6852689198132405E-2"/>
    <n v="8.8634914972033876"/>
    <n v="13.91824483273343"/>
    <s v="R-All-Elec-Monitor-All-All-R"/>
    <n v="0"/>
    <n v="2.6852689198132405E-2"/>
    <n v="5.1847969673675526E-3"/>
    <n v="1.0461185324563058E-2"/>
    <n v="1.573733438244777E-2"/>
    <n v="2.0970409985652864E-2"/>
    <n v="2.6143316193064842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r>
  <r>
    <s v="Lost Opportunity"/>
    <x v="3"/>
    <s v="Under $15"/>
    <s v="Under $10"/>
    <s v="Monitor"/>
    <s v="Under $15"/>
    <n v="13.91824483273343"/>
    <s v="Electronics"/>
    <s v="Res-Computers-7P_v4"/>
    <s v="Rural"/>
    <s v="SC-NR"/>
    <s v="M_Input"/>
    <s v="No"/>
    <s v="Residential"/>
    <s v="Multifamily - High Rise"/>
    <s v="ENERGY STAR Monitors"/>
    <n v="1.1821147742830742E-3"/>
    <n v="1.2029972766827231E-3"/>
    <n v="1.2029427173137542E-3"/>
    <n v="1.1931221269460585E-3"/>
    <n v="1.1794037244368778E-3"/>
    <n v="1.2648316552380538E-3"/>
    <n v="1.2450013639913908E-3"/>
    <n v="1.2281130786856965E-3"/>
    <n v="1.2143983279151501E-3"/>
    <n v="1.1996950932201683E-3"/>
    <n v="1.1859501244302656E-3"/>
    <n v="1.1694175588793561E-3"/>
    <n v="1.1537967684293305E-3"/>
    <n v="1.1378516323878481E-3"/>
    <n v="1.122804310275647E-3"/>
    <n v="1.1077087110059091E-3"/>
    <n v="1.0920237905458104E-3"/>
    <n v="1.077085282600252E-3"/>
    <n v="1.0615700693301722E-3"/>
    <n v="1.0479582201719565E-3"/>
    <n v="6.0979885680221297E-3"/>
    <n v="8.8634914972033876"/>
    <n v="13.91824483273343"/>
    <s v="R-All-Elec-Monitor-All-All-R"/>
    <n v="0"/>
    <n v="6.0979885680221297E-3"/>
    <n v="1.1821147742830742E-3"/>
    <n v="2.3851120509657976E-3"/>
    <n v="3.5880547682795518E-3"/>
    <n v="4.7811768952256105E-3"/>
    <n v="5.960580619662488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r>
  <r>
    <s v="Lost Opportunity"/>
    <x v="3"/>
    <s v="Under $15"/>
    <s v="Under $10"/>
    <s v="Monitor"/>
    <s v="Under $15"/>
    <n v="13.91824483273343"/>
    <s v="Electronics"/>
    <s v="Res-Computers-7P_v4"/>
    <s v="Rural"/>
    <s v="SC-NR"/>
    <s v="M_Input"/>
    <s v="No"/>
    <s v="Residential"/>
    <s v="Manufactured"/>
    <s v="ENERGY STAR Monitors"/>
    <n v="1.7188419304889166E-2"/>
    <n v="1.7344508018690523E-2"/>
    <n v="1.7197421490616691E-2"/>
    <n v="1.6913143557706969E-2"/>
    <n v="1.6577650412747395E-2"/>
    <n v="1.646515353804702E-2"/>
    <n v="1.6107312090104828E-2"/>
    <n v="1.5761813264923336E-2"/>
    <n v="1.5424436324794509E-2"/>
    <n v="1.5094165726505227E-2"/>
    <n v="1.4769430952457301E-2"/>
    <n v="1.4450850085938743E-2"/>
    <n v="1.4140031761597562E-2"/>
    <n v="1.3836673513705069E-2"/>
    <n v="1.3540110272653736E-2"/>
    <n v="1.3249881744454274E-2"/>
    <n v="1.2965910398439516E-2"/>
    <n v="1.268837865223558E-2"/>
    <n v="1.2417486294170988E-2"/>
    <n v="1.2152661957695193E-2"/>
    <n v="6.2736140175234476E-2"/>
    <n v="8.8634914972033876"/>
    <n v="13.91824483273343"/>
    <s v="R-All-Elec-Monitor-All-All-R"/>
    <n v="0"/>
    <n v="6.2736140175234476E-2"/>
    <n v="1.7188419304889166E-2"/>
    <n v="3.4532927323579689E-2"/>
    <n v="5.1730348814196379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r>
  <r>
    <s v="Lost Opportunity"/>
    <x v="3"/>
    <s v="Under $15"/>
    <s v="Under $10"/>
    <s v="Computer"/>
    <s v="Under $15"/>
    <n v="11.463527064205421"/>
    <s v="Electronics"/>
    <s v="Res-Computers-7P_v4"/>
    <s v="Rural"/>
    <s v="SC-NR (2)"/>
    <s v="M_Input"/>
    <s v="No"/>
    <s v="Residential"/>
    <s v="Single Family"/>
    <s v="ENERGY STAR Desktops"/>
    <n v="0.60538133223075319"/>
    <n v="0.61695577525368117"/>
    <n v="0.61781646734679685"/>
    <n v="0.6136270206839457"/>
    <n v="0.65002181863819308"/>
    <n v="0.63983444391789912"/>
    <n v="0.63085187644987284"/>
    <n v="0.62291757098734402"/>
    <n v="0.61494231717394898"/>
    <n v="0.60904936688280342"/>
    <n v="0.60278138877375342"/>
    <n v="0.5959052931785318"/>
    <n v="0.58854751367797897"/>
    <n v="0.58215470106313361"/>
    <n v="0.5761150047290996"/>
    <n v="0.56842273067615678"/>
    <n v="0.55978017951236014"/>
    <n v="0.55224424979103437"/>
    <n v="0.54484493984764293"/>
    <n v="0.5441284740967185"/>
    <n v="2.5043387790719045"/>
    <n v="7.3791405076599395"/>
    <n v="11.463527064205421"/>
    <s v="R-All-Elec-Comp-All-All-R"/>
    <n v="0"/>
    <n v="2.5043387790719045"/>
    <n v="0.60538133223075319"/>
    <n v="1.2223371074844342"/>
    <n v="1.840153574831231"/>
    <n v="2.4537805955151768"/>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r>
  <r>
    <s v="Lost Opportunity"/>
    <x v="3"/>
    <s v="Under $15"/>
    <s v="Under $10"/>
    <s v="Computer"/>
    <s v="Under $15"/>
    <n v="11.463527064205421"/>
    <s v="Electronics"/>
    <s v="Res-Computers-7P_v4"/>
    <s v="Rural"/>
    <s v="SC-NR (2)"/>
    <s v="M_Input"/>
    <s v="No"/>
    <s v="Residential"/>
    <s v="Multifamily - Low Rise"/>
    <s v="ENERGY STAR Desktops"/>
    <n v="2.3413944472471311E-2"/>
    <n v="2.386160088872364E-2"/>
    <n v="2.3894888447725342E-2"/>
    <n v="2.3732855056757839E-2"/>
    <n v="2.6500393328489098E-2"/>
    <n v="2.5985671593727916E-2"/>
    <n v="2.5607987067632947E-2"/>
    <n v="2.5294496198283362E-2"/>
    <n v="2.500999675094116E-2"/>
    <n v="2.4803458583105221E-2"/>
    <n v="2.4564688410401173E-2"/>
    <n v="2.4300287777331561E-2"/>
    <n v="2.4044323906618138E-2"/>
    <n v="2.3759188286855647E-2"/>
    <n v="2.3481558433522134E-2"/>
    <n v="2.315538721604133E-2"/>
    <n v="2.2831760172609097E-2"/>
    <n v="2.2526727939224545E-2"/>
    <n v="2.2193495898842692E-2"/>
    <n v="2.2161459617513368E-2"/>
    <n v="0.11282490323407551"/>
    <n v="7.3791405076599395"/>
    <n v="11.463527064205421"/>
    <s v="R-All-Elec-Comp-All-All-R"/>
    <n v="0"/>
    <n v="0.11282490323407551"/>
    <n v="2.3413944472471311E-2"/>
    <n v="4.7275545361194951E-2"/>
    <n v="7.1170433808920297E-2"/>
    <n v="9.4903288865678143E-2"/>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r>
  <r>
    <s v="Lost Opportunity"/>
    <x v="3"/>
    <s v="Under $15"/>
    <s v="Under $10"/>
    <s v="Computer"/>
    <s v="Under $15"/>
    <n v="11.463527064205421"/>
    <s v="Electronics"/>
    <s v="Res-Computers-7P_v4"/>
    <s v="Rural"/>
    <s v="SC-NR (2)"/>
    <s v="M_Input"/>
    <s v="No"/>
    <s v="Residential"/>
    <s v="Multifamily - High Rise"/>
    <s v="ENERGY STAR Desktops"/>
    <n v="5.3382938347158902E-3"/>
    <n v="5.4403578628321476E-3"/>
    <n v="5.4479473047222343E-3"/>
    <n v="5.4110042833087815E-3"/>
    <n v="6.0171569353555474E-3"/>
    <n v="5.9148555651631707E-3"/>
    <n v="5.8315874427880918E-3"/>
    <n v="5.7680469470964809E-3"/>
    <n v="5.6978807371123753E-3"/>
    <n v="5.650877553814152E-3"/>
    <n v="5.5860979797397702E-3"/>
    <n v="5.5258841665366907E-3"/>
    <n v="5.4625063201662076E-3"/>
    <n v="5.4035509617443552E-3"/>
    <n v="5.3432357526990255E-3"/>
    <n v="5.2676773443641866E-3"/>
    <n v="5.1957152230236569E-3"/>
    <n v="5.1186439538979615E-3"/>
    <n v="5.053036830177703E-3"/>
    <n v="5.0453085477752168E-3"/>
    <n v="2.5580247429740948E-2"/>
    <n v="7.3791405076599395"/>
    <n v="11.463527064205421"/>
    <s v="R-All-Elec-Comp-All-All-R"/>
    <n v="0"/>
    <n v="2.5580247429740948E-2"/>
    <n v="5.3382938347158902E-3"/>
    <n v="1.0778651697548037E-2"/>
    <n v="1.6226599002270272E-2"/>
    <n v="2.1637603285579052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r>
  <r>
    <s v="Lost Opportunity"/>
    <x v="3"/>
    <s v="Under $15"/>
    <s v="Under $10"/>
    <s v="Computer"/>
    <s v="Under $15"/>
    <n v="11.463527064205421"/>
    <s v="Electronics"/>
    <s v="Res-Computers-7P_v4"/>
    <s v="Rural"/>
    <s v="SC-NR (2)"/>
    <s v="M_Input"/>
    <s v="No"/>
    <s v="Residential"/>
    <s v="Manufactured"/>
    <s v="ENERGY STAR Desktops"/>
    <n v="7.7059660852226639E-2"/>
    <n v="7.7870530535971275E-2"/>
    <n v="7.7321382491237295E-2"/>
    <n v="7.6149251173940127E-2"/>
    <n v="7.6285236429897929E-2"/>
    <n v="7.4774008841529654E-2"/>
    <n v="7.3298889717176283E-2"/>
    <n v="7.184787936911595E-2"/>
    <n v="7.0419444515004037E-2"/>
    <n v="6.9048857114954135E-2"/>
    <n v="6.7693643123142161E-2"/>
    <n v="6.6364868326973817E-2"/>
    <n v="6.5060164111528734E-2"/>
    <n v="6.3775654652583516E-2"/>
    <n v="6.251054545678357E-2"/>
    <n v="6.1133213279607822E-2"/>
    <n v="5.977830782410249E-2"/>
    <n v="5.8446617002923709E-2"/>
    <n v="5.7137114038655248E-2"/>
    <n v="5.6550111548881496E-2"/>
    <n v="0.23871279230783263"/>
    <n v="7.3791405076599395"/>
    <n v="11.463527064205421"/>
    <s v="R-All-Elec-Comp-All-All-R"/>
    <n v="0"/>
    <n v="0.23871279230783263"/>
    <n v="7.7059660852226639E-2"/>
    <n v="0.15493019138819791"/>
    <n v="0.23225157387943521"/>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r>
  <r>
    <s v="Lost Opportunity"/>
    <x v="3"/>
    <s v="Over $160"/>
    <s v="Under $130"/>
    <s v="Computer"/>
    <s v="Over $160"/>
    <n v="173.718087454336"/>
    <s v="Electronics"/>
    <s v="Res-Computers-7P_v4"/>
    <s v="Rural"/>
    <s v="SC-NR (2)"/>
    <s v="M_Input"/>
    <s v="No"/>
    <s v="Residential"/>
    <s v="Single Family"/>
    <s v="ENERGY STAR Laptops"/>
    <n v="6.1289716026556626E-2"/>
    <n v="6.9293582800280765E-2"/>
    <n v="7.6365937837091988E-2"/>
    <n v="8.2913627649191968E-2"/>
    <n v="9.2227321360415129E-2"/>
    <n v="9.1930471731267949E-2"/>
    <n v="9.1696797425202078E-2"/>
    <n v="9.1528996590888451E-2"/>
    <n v="9.1354335655536259E-2"/>
    <n v="9.1324949568964545E-2"/>
    <n v="9.1266792053394427E-2"/>
    <n v="9.1163426517073931E-2"/>
    <n v="9.1023861089557623E-2"/>
    <n v="9.0950807315546708E-2"/>
    <n v="9.0900837911769283E-2"/>
    <n v="9.0825787916806802E-2"/>
    <n v="9.0680880141686682E-2"/>
    <n v="9.0612143483126267E-2"/>
    <n v="9.0550725390078524E-2"/>
    <n v="9.0382073405885235E-2"/>
    <n v="0.43254594150021342"/>
    <n v="116.6734442893696"/>
    <n v="173.718087454336"/>
    <s v="R-All-Elec-Comp-All-All-R"/>
    <n v="0"/>
    <n v="0.43254594150021342"/>
    <n v="6.1289716026556626E-2"/>
    <n v="0.13058329882683739"/>
    <n v="0.20694923666392939"/>
    <n v="0.28986286431312136"/>
    <n v="0.38209018567353648"/>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r>
  <r>
    <s v="Lost Opportunity"/>
    <x v="3"/>
    <s v="Over $160"/>
    <s v="Under $130"/>
    <s v="Computer"/>
    <s v="Over $160"/>
    <n v="173.718087454336"/>
    <s v="Electronics"/>
    <s v="Res-Computers-7P_v4"/>
    <s v="Rural"/>
    <s v="SC-NR (2)"/>
    <s v="M_Input"/>
    <s v="No"/>
    <s v="Residential"/>
    <s v="Multifamily - Low Rise"/>
    <s v="ENERGY STAR Laptops"/>
    <n v="1.9814404540329585E-3"/>
    <n v="2.2401980632726836E-3"/>
    <n v="2.4688407334304834E-3"/>
    <n v="2.6805214419427666E-3"/>
    <n v="3.0623224139572445E-3"/>
    <n v="3.0455624603756078E-3"/>
    <n v="3.0362116083583082E-3"/>
    <n v="3.0303938205476812E-3"/>
    <n v="3.0261685851352489E-3"/>
    <n v="3.0264871726002054E-3"/>
    <n v="3.0248236649526188E-3"/>
    <n v="3.0215733737276396E-3"/>
    <n v="3.0187589046793101E-3"/>
    <n v="3.0141489824471635E-3"/>
    <n v="3.0099203259246077E-3"/>
    <n v="3.0057931487446638E-3"/>
    <n v="3.00173944754603E-3"/>
    <n v="2.9987119432660424E-3"/>
    <n v="2.9939341092026879E-3"/>
    <n v="2.9882249808755863E-3"/>
    <n v="1.6288908725030242E-2"/>
    <n v="116.6734442893696"/>
    <n v="173.718087454336"/>
    <s v="R-All-Elec-Comp-All-All-R"/>
    <n v="0"/>
    <n v="1.6288908725030242E-2"/>
    <n v="1.9814404540329585E-3"/>
    <n v="4.2216385173056425E-3"/>
    <n v="6.6904792507361255E-3"/>
    <n v="9.3710006926788925E-3"/>
    <n v="1.2433323106636137E-2"/>
    <n v="1.5478885567011744E-2"/>
    <n v="1.6288908725030242E-2"/>
    <n v="1.6288908725030242E-2"/>
    <n v="1.6288908725030242E-2"/>
    <n v="1.6288908725030242E-2"/>
    <n v="1.6288908725030242E-2"/>
    <n v="1.6288908725030242E-2"/>
    <n v="1.6288908725030242E-2"/>
    <n v="1.6288908725030242E-2"/>
    <n v="1.6288908725030242E-2"/>
    <n v="1.6288908725030242E-2"/>
    <n v="1.6288908725030242E-2"/>
    <n v="1.6288908725030242E-2"/>
    <n v="1.6288908725030242E-2"/>
    <n v="1.6288908725030242E-2"/>
  </r>
  <r>
    <s v="Lost Opportunity"/>
    <x v="3"/>
    <s v="Over $160"/>
    <s v="Under $130"/>
    <s v="Computer"/>
    <s v="Over $160"/>
    <n v="173.718087454336"/>
    <s v="Electronics"/>
    <s v="Res-Computers-7P_v4"/>
    <s v="Rural"/>
    <s v="SC-NR (2)"/>
    <s v="M_Input"/>
    <s v="No"/>
    <s v="Residential"/>
    <s v="Multifamily - High Rise"/>
    <s v="ENERGY STAR Laptops"/>
    <n v="4.5176118752896118E-4"/>
    <n v="5.1075697748286344E-4"/>
    <n v="5.6288667130234874E-4"/>
    <n v="6.1114909980977163E-4"/>
    <n v="6.9672455727980219E-4"/>
    <n v="6.9379661438480583E-4"/>
    <n v="6.9183333280346576E-4"/>
    <n v="6.9097771960510842E-4"/>
    <n v="6.8969979701090931E-4"/>
    <n v="6.8977758242011163E-4"/>
    <n v="6.8878468142673287E-4"/>
    <n v="6.8804769558826505E-4"/>
    <n v="6.8710817763950583E-4"/>
    <n v="6.8641640838616421E-4"/>
    <n v="6.8562932455506413E-4"/>
    <n v="6.8461757643640219E-4"/>
    <n v="6.8380156377388494E-4"/>
    <n v="6.8266476726525061E-4"/>
    <n v="6.8219071065592327E-4"/>
    <n v="6.808638824744108E-4"/>
    <n v="3.6931058977491354E-3"/>
    <n v="116.6734442893696"/>
    <n v="173.718087454336"/>
    <s v="R-All-Elec-Comp-All-All-R"/>
    <n v="0"/>
    <n v="3.6931058977491354E-3"/>
    <n v="4.5176118752896118E-4"/>
    <n v="9.6251816501182461E-4"/>
    <n v="1.5254048363141735E-3"/>
    <n v="2.1365539361239451E-3"/>
    <n v="2.8332784934037474E-3"/>
    <n v="3.527075107788553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r>
  <r>
    <s v="Lost Opportunity"/>
    <x v="3"/>
    <s v="Over $160"/>
    <s v="Under $130"/>
    <s v="Computer"/>
    <s v="Over $160"/>
    <n v="173.718087454336"/>
    <s v="Electronics"/>
    <s v="Res-Computers-7P_v4"/>
    <s v="Rural"/>
    <s v="SC-NR (2)"/>
    <s v="M_Input"/>
    <s v="No"/>
    <s v="Residential"/>
    <s v="Manufactured"/>
    <s v="ENERGY STAR Laptops"/>
    <n v="6.5212903176645135E-3"/>
    <n v="7.3107170179490116E-3"/>
    <n v="7.9889127365939758E-3"/>
    <n v="8.6007225035282745E-3"/>
    <n v="9.2665807694420153E-3"/>
    <n v="9.1804059586203159E-3"/>
    <n v="9.0937168075797409E-3"/>
    <n v="9.0072498378397509E-3"/>
    <n v="8.921398008294671E-3"/>
    <n v="8.8384083537451693E-3"/>
    <n v="8.755811491807099E-3"/>
    <n v="8.6742854399469542E-3"/>
    <n v="8.5937029956374526E-3"/>
    <n v="8.5138453963298465E-3"/>
    <n v="8.4346761003283727E-3"/>
    <n v="8.3572231116549305E-3"/>
    <n v="8.2804698030723347E-3"/>
    <n v="8.2044759317907549E-3"/>
    <n v="8.1291933638958785E-3"/>
    <n v="8.0437184623425289E-3"/>
    <n v="3.446376441672868E-2"/>
    <n v="116.6734442893696"/>
    <n v="173.718087454336"/>
    <s v="R-All-Elec-Comp-All-All-R"/>
    <n v="0"/>
    <n v="3.446376441672868E-2"/>
    <n v="6.5212903176645135E-3"/>
    <n v="1.3832007335613525E-2"/>
    <n v="2.1820920072207501E-2"/>
    <n v="3.0421642575735777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r>
  <r>
    <s v="Lost Opportunity"/>
    <x v="1"/>
    <s v="Under $10"/>
    <s v="Under $10"/>
    <s v="Behavior"/>
    <s v="Under $10"/>
    <n v="9.0960596001462015"/>
    <s v="Whole Bldg/Meter Level"/>
    <s v="Res-COP-7P_v2"/>
    <s v="Rural"/>
    <s v="SC-New"/>
    <s v="M_Input"/>
    <s v="No"/>
    <s v="Residential"/>
    <s v="Single Family"/>
    <s v="Controled Optimization Program"/>
    <n v="2.2713243734166028E-2"/>
    <n v="2.850698603760024E-2"/>
    <n v="3.5057305315280458E-2"/>
    <n v="4.2333354776552298E-2"/>
    <n v="4.8905854032727486E-2"/>
    <n v="5.5937790887136109E-2"/>
    <n v="6.1083224352682264E-2"/>
    <n v="6.365022454889771E-2"/>
    <n v="6.3940689706389067E-2"/>
    <n v="6.5010051673999633E-2"/>
    <n v="6.6141092140272764E-2"/>
    <n v="6.605404152434699E-2"/>
    <n v="6.4042382309000806E-2"/>
    <n v="6.4000177785392312E-2"/>
    <n v="6.4143035045518562E-2"/>
    <n v="6.4568304900324683E-2"/>
    <n v="6.499726552444092E-2"/>
    <n v="6.5430124936763492E-2"/>
    <n v="6.5866921036265139E-2"/>
    <n v="6.6307692107161934E-2"/>
    <n v="1.1386897623749193"/>
    <n v="5.6046944893797797"/>
    <n v="9.0960596001462015"/>
    <s v="R-All-WH-HPWH-All-All-R"/>
    <n v="0"/>
    <n v="1.1386897623749193"/>
    <n v="2.2713243734166028E-2"/>
    <n v="5.1220229771766268E-2"/>
    <n v="8.6277535087046719E-2"/>
    <n v="0.12861088986359903"/>
    <n v="0.17751674389632652"/>
    <n v="0.23345453478346262"/>
    <n v="0.29453775913614488"/>
    <n v="0.35818798368504257"/>
    <n v="0.42212867339143162"/>
    <n v="0.48713872506543127"/>
    <n v="0.55327981720570407"/>
    <n v="0.61933385873005109"/>
    <n v="0.68337624103905192"/>
    <n v="0.74737641882444428"/>
    <n v="0.81151945386996283"/>
    <n v="0.87608775877028755"/>
    <n v="0.94108502429472851"/>
    <n v="1.0065151492314921"/>
    <n v="1.0723820702677573"/>
    <n v="1.1386897623749193"/>
  </r>
  <r>
    <s v="Discretionary"/>
    <x v="1"/>
    <s v="Under $10"/>
    <s v="Under $10"/>
    <s v="Behavior"/>
    <s v="Under $10"/>
    <n v="9.0960596001462015"/>
    <s v="Whole Bldg/Meter Level"/>
    <s v="Res-COP-7P_v2"/>
    <s v="Rural"/>
    <s v="SC-Retro"/>
    <s v="M_Input"/>
    <s v="No"/>
    <s v="Residential"/>
    <s v="Single Family"/>
    <s v="Controled Optimization Program"/>
    <n v="0.20451303936317375"/>
    <n v="0.2537760793793768"/>
    <n v="0.31345949181384958"/>
    <n v="0.36693018189155718"/>
    <n v="0.4217385519680576"/>
    <n v="0.49649116601307908"/>
    <n v="0.54824417868839548"/>
    <n v="0.56355261989117456"/>
    <n v="0.53417806935947765"/>
    <n v="0.46167517771436717"/>
    <n v="0.35917959677307632"/>
    <n v="0.24782479035724622"/>
    <n v="0.14908981384361392"/>
    <n v="7.6724066801085788E-2"/>
    <n v="3.3083218368958667E-2"/>
    <n v="1.1681360392144012E-2"/>
    <n v="3.2936131106989482E-3"/>
    <n v="7.215107985780035E-4"/>
    <n v="1.1920267935184645E-4"/>
    <n v="1.4381913905581863E-5"/>
    <n v="5.3535245903231896"/>
    <n v="5.6046944893797797"/>
    <n v="9.0960596001462015"/>
    <s v="R-All-WH-HPWH-All-All-R"/>
    <n v="0"/>
    <n v="5.0462901111211691"/>
    <n v="0.20451303936317375"/>
    <n v="0.45828911874255052"/>
    <n v="0.77174861055640009"/>
    <n v="1.1386787924479573"/>
    <n v="1.560417344416015"/>
    <n v="2.0569085104290941"/>
    <n v="2.6051526891174897"/>
    <n v="3.1687053090086641"/>
    <n v="3.7028833783681416"/>
    <n v="4.1645585560825085"/>
    <n v="4.5237381528555849"/>
    <n v="4.7715629432128308"/>
    <n v="4.9206527570564447"/>
    <n v="4.9973768238575307"/>
    <n v="5.0304600422264896"/>
    <n v="5.0421414026186335"/>
    <n v="5.0454350157293328"/>
    <n v="5.0461565265279109"/>
    <n v="5.0462757292072631"/>
    <n v="5.0462901111211691"/>
  </r>
  <r>
    <s v="Lost Opportunity"/>
    <x v="5"/>
    <s v="Under $5"/>
    <s v="Over $160"/>
    <s v="Dishwasher"/>
    <s v="Under $5"/>
    <n v="-24.902303335410661"/>
    <s v="Water Heating"/>
    <s v="Res-Dishwasher-7P_v4"/>
    <s v="Rural"/>
    <s v="SC-New"/>
    <s v="M_Input"/>
    <s v="No"/>
    <s v="Residential"/>
    <s v="Single Family"/>
    <s v="Energy Star Dishwasher - Any DHW"/>
    <n v="2.5737325237965367E-4"/>
    <n v="2.9060963239477912E-4"/>
    <n v="3.180934432444311E-4"/>
    <n v="3.4472568312546759E-4"/>
    <n v="3.6394182482372847E-4"/>
    <n v="3.891067832972726E-4"/>
    <n v="4.0648024205221993E-4"/>
    <n v="4.1364187372306251E-4"/>
    <n v="4.1227403382722359E-4"/>
    <n v="4.201149974631156E-4"/>
    <n v="4.3050275115679777E-4"/>
    <n v="4.3358572897451801E-4"/>
    <n v="4.2015147954689623E-4"/>
    <n v="4.1982887068214744E-4"/>
    <n v="4.2076037381990797E-4"/>
    <n v="4.2355011538267593E-4"/>
    <n v="4.2636397772766909E-4"/>
    <n v="4.2920341503854039E-4"/>
    <n v="4.3206867592200681E-4"/>
    <n v="4.3496001151187351E-4"/>
    <n v="7.8873371660939853E-3"/>
    <n v="223.10712989149354"/>
    <n v="-24.902303335410661"/>
    <s v="R-All-WH-ERWH-All-All-R"/>
    <s v="R-All-WH-ERWH-All-All-R"/>
    <n v="7.8873371660939853E-3"/>
    <n v="2.5737325237965367E-4"/>
    <n v="5.4798288477443278E-4"/>
    <n v="8.6607632801886394E-4"/>
    <n v="1.2108020111443315E-3"/>
    <n v="1.5747438359680599E-3"/>
    <n v="1.9638506192653326E-3"/>
    <n v="2.3703308613175524E-3"/>
    <n v="2.7839727350406148E-3"/>
    <n v="3.1962467688678381E-3"/>
    <n v="3.6163617663309538E-3"/>
    <n v="4.0468645174877513E-3"/>
    <n v="4.4804502464622694E-3"/>
    <n v="4.9006017260091652E-3"/>
    <n v="5.3204305966913128E-3"/>
    <n v="5.741190970511221E-3"/>
    <n v="6.1647410858938967E-3"/>
    <n v="6.5911050636215654E-3"/>
    <n v="7.0203084786601058E-3"/>
    <n v="7.4523771545821123E-3"/>
    <n v="7.8873371660939853E-3"/>
  </r>
  <r>
    <s v="Lost Opportunity"/>
    <x v="5"/>
    <s v="Under $5"/>
    <s v="Under $65"/>
    <s v="Dishwasher"/>
    <s v="Under $5"/>
    <n v="-2.9714109554550805"/>
    <s v="Water Heating"/>
    <s v="Res-Dishwasher-7P_v4"/>
    <s v="Rural"/>
    <s v="SC-New"/>
    <s v="M_Input"/>
    <s v="No"/>
    <s v="Residential"/>
    <s v="Multifamily - Low Rise"/>
    <s v="Energy Star Dishwasher - Any DHW"/>
    <n v="1.3222722178857712E-4"/>
    <n v="1.492059369097697E-4"/>
    <n v="1.6599434363829884E-4"/>
    <n v="1.8217024147343562E-4"/>
    <n v="1.9737888099532669E-4"/>
    <n v="2.103256298048061E-4"/>
    <n v="2.1872087539299319E-4"/>
    <n v="2.2329418957360551E-4"/>
    <n v="2.2720150082844619E-4"/>
    <n v="2.2744406284047933E-4"/>
    <n v="2.2740918872178365E-4"/>
    <n v="2.2633742380116922E-4"/>
    <n v="2.2299325542984446E-4"/>
    <n v="2.2120000193159744E-4"/>
    <n v="2.1683777892435581E-4"/>
    <n v="2.1666352230900721E-4"/>
    <n v="2.1660033673623602E-4"/>
    <n v="2.1664683834291847E-4"/>
    <n v="2.1680115405801656E-4"/>
    <n v="2.1706154041573804E-4"/>
    <n v="4.1325139239164052E-3"/>
    <n v="64.929781365172204"/>
    <n v="-2.9714109554550805"/>
    <s v="R-All-WH-ERWH-All-All-R"/>
    <s v="R-All-WH-ERWH-All-All-R"/>
    <n v="4.1325139239164052E-3"/>
    <n v="1.3222722178857712E-4"/>
    <n v="2.8143315869834682E-4"/>
    <n v="4.4742750233664567E-4"/>
    <n v="6.2959774381008131E-4"/>
    <n v="8.2697662480540803E-4"/>
    <n v="1.0373022546102141E-3"/>
    <n v="1.2560231300032074E-3"/>
    <n v="1.4793173195768129E-3"/>
    <n v="1.7065188204052591E-3"/>
    <n v="1.9339628832457385E-3"/>
    <n v="2.1613720719675222E-3"/>
    <n v="2.3877094957686913E-3"/>
    <n v="2.6107027511985356E-3"/>
    <n v="2.8319027531301332E-3"/>
    <n v="3.0487405320544889E-3"/>
    <n v="3.2654040543634959E-3"/>
    <n v="3.4820043910997319E-3"/>
    <n v="3.6986512294426505E-3"/>
    <n v="3.9154523835006668E-3"/>
    <n v="4.1325139239164052E-3"/>
  </r>
  <r>
    <s v="Lost Opportunity"/>
    <x v="5"/>
    <s v="Under $5"/>
    <s v="Under $65"/>
    <s v="Dishwasher"/>
    <s v="Under $5"/>
    <n v="-2.9714109554550805"/>
    <s v="Water Heating"/>
    <s v="Res-Dishwasher-7P_v4"/>
    <s v="Rural"/>
    <s v="SC-New"/>
    <s v="M_Input"/>
    <s v="No"/>
    <s v="Residential"/>
    <s v="Multifamily - High Rise"/>
    <s v="Energy Star Dishwasher - Any DHW"/>
    <n v="2.905650570939098E-5"/>
    <n v="3.3486765529628557E-5"/>
    <n v="3.7407564520376445E-5"/>
    <n v="4.1604490093070846E-5"/>
    <n v="4.4668469852093139E-5"/>
    <n v="4.7612771708369886E-5"/>
    <n v="4.8654754052949129E-5"/>
    <n v="4.967508276119889E-5"/>
    <n v="5.0109942466716971E-5"/>
    <n v="5.0675761767744999E-5"/>
    <n v="5.0921674697923889E-5"/>
    <n v="5.0565852803416312E-5"/>
    <n v="4.9969911402943135E-5"/>
    <n v="4.8902033017376255E-5"/>
    <n v="4.8824308390445422E-5"/>
    <n v="4.8751238148778917E-5"/>
    <n v="4.870866605347108E-5"/>
    <n v="4.8695943842151774E-5"/>
    <n v="4.8712332875539115E-5"/>
    <n v="4.8757142423407826E-5"/>
    <n v="9.2576121211699345E-4"/>
    <n v="64.929781365172204"/>
    <n v="-2.9714109554550805"/>
    <s v="R-All-WH-ERWH-All-All-R"/>
    <s v="R-All-WH-ERWH-All-All-R"/>
    <n v="9.2576121211699345E-4"/>
    <n v="2.905650570939098E-5"/>
    <n v="6.254327123901954E-5"/>
    <n v="9.9950835759395979E-5"/>
    <n v="1.4155532585246683E-4"/>
    <n v="1.8622379570455998E-4"/>
    <n v="2.3383656741292986E-4"/>
    <n v="2.8249132146587898E-4"/>
    <n v="3.3216640422707787E-4"/>
    <n v="3.8227634669379484E-4"/>
    <n v="4.3295210846153984E-4"/>
    <n v="4.8387378315946372E-4"/>
    <n v="5.3443963596288007E-4"/>
    <n v="5.8440954736582317E-4"/>
    <n v="6.3331158038319941E-4"/>
    <n v="6.821358887736448E-4"/>
    <n v="7.3088712692242369E-4"/>
    <n v="7.7959579297589481E-4"/>
    <n v="8.2829173681804656E-4"/>
    <n v="8.7700406969358567E-4"/>
    <n v="9.2576121211699345E-4"/>
  </r>
  <r>
    <s v="Lost Opportunity"/>
    <x v="5"/>
    <s v="Under $5"/>
    <s v="Under $60"/>
    <s v="Dishwasher"/>
    <s v="Under $5"/>
    <n v="-1.9492573320042021"/>
    <s v="Water Heating"/>
    <s v="Res-Dishwasher-7P_v4"/>
    <s v="Rural"/>
    <s v="SC-New"/>
    <s v="M_Input"/>
    <s v="No"/>
    <s v="Residential"/>
    <s v="Manufactured"/>
    <s v="Energy Star Dishwasher - Any DHW"/>
    <n v="4.7075386024135731E-5"/>
    <n v="5.4748203001445025E-5"/>
    <n v="6.1643022468165057E-5"/>
    <n v="6.7357258571740244E-5"/>
    <n v="7.2011246683086595E-5"/>
    <n v="7.5493910906861025E-5"/>
    <n v="7.7903654910677395E-5"/>
    <n v="8.0038438994059117E-5"/>
    <n v="8.1913314211994382E-5"/>
    <n v="8.3409522279513014E-5"/>
    <n v="8.4565666126619102E-5"/>
    <n v="8.5432173640577345E-5"/>
    <n v="8.5388934875530237E-5"/>
    <n v="8.5400021482757551E-5"/>
    <n v="8.5424313600204995E-5"/>
    <n v="8.543303607019263E-5"/>
    <n v="8.544151482419842E-5"/>
    <n v="8.5449995130851828E-5"/>
    <n v="8.5458476990352795E-5"/>
    <n v="8.5466960402901193E-5"/>
    <n v="1.555055051195864E-3"/>
    <n v="57.557461664592836"/>
    <n v="-1.9492573320042021"/>
    <s v="R-All-WH-ERWH-All-All-R"/>
    <s v="R-All-WH-ERWH-All-All-R"/>
    <n v="1.555055051195864E-3"/>
    <n v="4.7075386024135731E-5"/>
    <n v="1.0182358902558076E-4"/>
    <n v="1.634666114937458E-4"/>
    <n v="2.3082387006548603E-4"/>
    <n v="3.0283511674857261E-4"/>
    <n v="3.7832902765543366E-4"/>
    <n v="4.5623268256611105E-4"/>
    <n v="5.3627112156017019E-4"/>
    <n v="6.1818443577216458E-4"/>
    <n v="7.0159395805167763E-4"/>
    <n v="7.8615962417829676E-4"/>
    <n v="8.7159179781887413E-4"/>
    <n v="9.5698073269440435E-4"/>
    <n v="1.042380754177162E-3"/>
    <n v="1.127805067777367E-3"/>
    <n v="1.2132381038475596E-3"/>
    <n v="1.298679618671758E-3"/>
    <n v="1.3841296138026099E-3"/>
    <n v="1.4695880907929627E-3"/>
    <n v="1.555055051195864E-3"/>
  </r>
  <r>
    <s v="Lost Opportunity"/>
    <x v="5"/>
    <s v="Under $5"/>
    <s v="Over $160"/>
    <s v="Dishwasher"/>
    <s v="Under $5"/>
    <n v="-24.902303335410661"/>
    <s v="Water Heating"/>
    <s v="Res-Dishwasher-7P_v4"/>
    <s v="Rural"/>
    <s v="SC-NR"/>
    <s v="M_Input"/>
    <s v="No"/>
    <s v="Residential"/>
    <s v="Single Family"/>
    <s v="Energy Star Dishwasher - Any DHW"/>
    <n v="1.1231989574238873E-3"/>
    <n v="1.3223651335151382E-3"/>
    <n v="1.4803692600851182E-3"/>
    <n v="1.6055207189026918E-3"/>
    <n v="1.7044519153656438E-3"/>
    <n v="1.7824567202234904E-3"/>
    <n v="1.8437606081339875E-3"/>
    <n v="1.891736277767851E-3"/>
    <n v="1.9290757561916212E-3"/>
    <n v="1.9579277697248038E-3"/>
    <n v="1.9800073910742062E-3"/>
    <n v="1.9966835578536669E-3"/>
    <n v="1.9922936097668794E-3"/>
    <n v="1.9878208882685719E-3"/>
    <n v="1.9833244448299423E-3"/>
    <n v="2.2299029263646497E-3"/>
    <n v="2.1770234167737554E-3"/>
    <n v="2.1382640779022549E-3"/>
    <n v="2.1099006761297677E-3"/>
    <n v="2.0857520563595461E-3"/>
    <n v="3.1186613495538036E-2"/>
    <n v="223.10712989149354"/>
    <n v="-24.902303335410661"/>
    <s v="R-All-WH-ERWH-All-All-R"/>
    <s v="R-All-WH-ERWH-All-All-R"/>
    <n v="3.1186613495538036E-2"/>
    <n v="1.1231989574238873E-3"/>
    <n v="2.4455640909390253E-3"/>
    <n v="3.9259333510241433E-3"/>
    <n v="5.531454069926835E-3"/>
    <n v="7.2359059852924786E-3"/>
    <n v="9.0183627055159688E-3"/>
    <n v="1.0862123313649956E-2"/>
    <n v="1.2753859591417806E-2"/>
    <n v="1.4682935347609428E-2"/>
    <n v="1.6640863117334231E-2"/>
    <n v="1.8620870508408438E-2"/>
    <n v="2.0617554066262103E-2"/>
    <n v="2.2609847676028982E-2"/>
    <n v="2.4597668564297553E-2"/>
    <n v="2.6580993009127495E-2"/>
    <n v="2.8810895935492145E-2"/>
    <n v="3.09879193522659E-2"/>
    <n v="3.1186613495538036E-2"/>
    <n v="3.1186613495538036E-2"/>
    <n v="3.1186613495538036E-2"/>
  </r>
  <r>
    <s v="Lost Opportunity"/>
    <x v="5"/>
    <s v="Under $5"/>
    <s v="Under $65"/>
    <s v="Dishwasher"/>
    <s v="Under $5"/>
    <n v="-2.9714109554550805"/>
    <s v="Water Heating"/>
    <s v="Res-Dishwasher-7P_v4"/>
    <s v="Rural"/>
    <s v="SC-NR"/>
    <s v="M_Input"/>
    <s v="No"/>
    <s v="Residential"/>
    <s v="Multifamily - Low Rise"/>
    <s v="Energy Star Dishwasher - Any DHW"/>
    <n v="3.1638868986875134E-4"/>
    <n v="3.7249086998006391E-4"/>
    <n v="4.1699830056565946E-4"/>
    <n v="4.522516137416309E-4"/>
    <n v="4.8011906167693731E-4"/>
    <n v="5.0209185073705836E-4"/>
    <n v="5.1936023560973329E-4"/>
    <n v="5.3287425636882896E-4"/>
    <n v="5.4339221778717986E-4"/>
    <n v="5.5151938471670618E-4"/>
    <n v="5.5773886809637083E-4"/>
    <n v="5.6243627764934539E-4"/>
    <n v="5.6119967355445805E-4"/>
    <n v="5.5993975350388263E-4"/>
    <n v="5.5867315142590674E-4"/>
    <n v="6.8639832819775604E-4"/>
    <n v="6.6020647424765036E-4"/>
    <n v="6.4276306464385253E-4"/>
    <n v="6.2999116377760725E-4"/>
    <n v="6.2006467148620315E-4"/>
    <n v="8.9993607702368601E-3"/>
    <n v="64.929781365172204"/>
    <n v="-2.9714109554550805"/>
    <s v="R-All-WH-ERWH-All-All-R"/>
    <s v="R-All-WH-ERWH-All-All-R"/>
    <n v="8.9993607702368601E-3"/>
    <n v="3.1638868986875134E-4"/>
    <n v="6.8887955984881519E-4"/>
    <n v="1.1058778604144746E-3"/>
    <n v="1.5581294741561055E-3"/>
    <n v="2.0382485358330427E-3"/>
    <n v="2.5403403865701009E-3"/>
    <n v="3.059700622179834E-3"/>
    <n v="3.5925748785486629E-3"/>
    <n v="4.1359670963358429E-3"/>
    <n v="4.6874864810525487E-3"/>
    <n v="5.2452253491489199E-3"/>
    <n v="5.8076616267982656E-3"/>
    <n v="6.3688613003527236E-3"/>
    <n v="6.9288010538566059E-3"/>
    <n v="7.4874742052825124E-3"/>
    <n v="8.1738725334802691E-3"/>
    <n v="8.8340790077279189E-3"/>
    <n v="8.9993607702368601E-3"/>
    <n v="8.9993607702368601E-3"/>
    <n v="8.9993607702368601E-3"/>
  </r>
  <r>
    <s v="Lost Opportunity"/>
    <x v="5"/>
    <s v="Under $5"/>
    <s v="Under $65"/>
    <s v="Dishwasher"/>
    <s v="Under $5"/>
    <n v="-2.9714109554550805"/>
    <s v="Water Heating"/>
    <s v="Res-Dishwasher-7P_v4"/>
    <s v="Rural"/>
    <s v="SC-NR"/>
    <s v="M_Input"/>
    <s v="No"/>
    <s v="Residential"/>
    <s v="Multifamily - High Rise"/>
    <s v="Energy Star Dishwasher - Any DHW"/>
    <n v="7.2135465875302989E-5"/>
    <n v="8.4926558062032193E-5"/>
    <n v="9.5074089699577455E-5"/>
    <n v="1.0311171636269106E-4"/>
    <n v="1.0946539272325565E-4"/>
    <n v="1.1447510838688792E-4"/>
    <n v="1.1841223707572063E-4"/>
    <n v="1.2149338445715917E-4"/>
    <n v="1.2389144125016891E-4"/>
    <n v="1.2574440563063055E-4"/>
    <n v="1.2716242512836277E-4"/>
    <n v="1.2823341735204643E-4"/>
    <n v="1.2795147613434675E-4"/>
    <n v="1.276642189638973E-4"/>
    <n v="1.2737543831560261E-4"/>
    <n v="1.5543218157135905E-4"/>
    <n v="1.5015386183378767E-4"/>
    <n v="1.4631544686005582E-4"/>
    <n v="1.4366517442179446E-4"/>
    <n v="1.412581892407911E-4"/>
    <n v="2.0500640047886559E-3"/>
    <n v="64.929781365172204"/>
    <n v="-2.9714109554550805"/>
    <s v="R-All-WH-ERWH-All-All-R"/>
    <s v="R-All-WH-ERWH-All-All-R"/>
    <n v="2.0500640047886559E-3"/>
    <n v="7.2135465875302989E-5"/>
    <n v="1.5706202393733518E-4"/>
    <n v="2.5213611363691262E-4"/>
    <n v="3.5524782999960371E-4"/>
    <n v="4.6471322272285937E-4"/>
    <n v="5.7918833110974727E-4"/>
    <n v="6.976005681854679E-4"/>
    <n v="8.1909395264262701E-4"/>
    <n v="9.429853938927959E-4"/>
    <n v="1.0687297995234264E-3"/>
    <n v="1.1958922246517892E-3"/>
    <n v="1.3241256420038357E-3"/>
    <n v="1.4520771181381824E-3"/>
    <n v="1.5797413371020797E-3"/>
    <n v="1.7071167754176824E-3"/>
    <n v="1.8625489569890415E-3"/>
    <n v="2.0127028188228293E-3"/>
    <n v="2.0500640047886559E-3"/>
    <n v="2.0500640047886559E-3"/>
    <n v="2.0500640047886559E-3"/>
  </r>
  <r>
    <s v="Lost Opportunity"/>
    <x v="5"/>
    <s v="Under $5"/>
    <s v="Under $60"/>
    <s v="Dishwasher"/>
    <s v="Under $5"/>
    <n v="-1.9492573320042021"/>
    <s v="Water Heating"/>
    <s v="Res-Dishwasher-7P_v4"/>
    <s v="Rural"/>
    <s v="SC-NR"/>
    <s v="M_Input"/>
    <s v="No"/>
    <s v="Residential"/>
    <s v="Manufactured"/>
    <s v="Energy Star Dishwasher - Any DHW"/>
    <n v="7.1932743618387739E-4"/>
    <n v="8.3973519244864229E-4"/>
    <n v="9.3214195155447946E-4"/>
    <n v="1.0024181954432655E-3"/>
    <n v="1.0552097893868078E-3"/>
    <n v="1.0941933788177782E-3"/>
    <n v="1.1222785232187773E-3"/>
    <n v="1.1417676750345776E-3"/>
    <n v="1.1544827950110451E-3"/>
    <n v="1.1618655619206452E-3"/>
    <n v="1.1650566835547437E-3"/>
    <n v="1.1649586674053255E-3"/>
    <n v="1.1525921258795082E-3"/>
    <n v="1.1403038412644889E-3"/>
    <n v="1.1281273626339041E-3"/>
    <n v="1.1619979500132713E-3"/>
    <n v="1.1423318491779321E-3"/>
    <n v="1.1249836785018983E-3"/>
    <n v="1.1089120295032563E-3"/>
    <n v="1.0938248996078079E-3"/>
    <n v="1.6686090725043339E-2"/>
    <n v="57.557461664592836"/>
    <n v="-1.9492573320042021"/>
    <s v="R-All-WH-ERWH-All-All-R"/>
    <s v="R-All-WH-ERWH-All-All-R"/>
    <n v="1.6686090725043339E-2"/>
    <n v="7.1932743618387739E-4"/>
    <n v="1.5590626286325197E-3"/>
    <n v="2.491204580186999E-3"/>
    <n v="3.4936227756302645E-3"/>
    <n v="4.5488325650170722E-3"/>
    <n v="5.64302594383485E-3"/>
    <n v="6.7653044670536273E-3"/>
    <n v="7.9070721420882051E-3"/>
    <n v="9.0615549370992501E-3"/>
    <n v="1.0223420499019895E-2"/>
    <n v="1.1388477182574639E-2"/>
    <n v="1.2553435849979965E-2"/>
    <n v="1.3706027975859472E-2"/>
    <n v="1.4846331817123961E-2"/>
    <n v="1.5974459179757865E-2"/>
    <n v="1.6686090725043339E-2"/>
    <n v="1.6686090725043339E-2"/>
    <n v="1.6686090725043339E-2"/>
    <n v="1.6686090725043339E-2"/>
    <n v="1.6686090725043339E-2"/>
  </r>
  <r>
    <s v="Lost Opportunity"/>
    <x v="4"/>
    <s v="Under $60"/>
    <s v="Under $45"/>
    <s v="Duct Sealing"/>
    <s v="Under $60"/>
    <n v="55.025397353697095"/>
    <s v="HVAC"/>
    <s v="Res-Duct_Seal-7P_v4"/>
    <s v="Rural"/>
    <s v="SC-New"/>
    <s v="M_Input"/>
    <s v="No"/>
    <s v="Residential"/>
    <s v="Single Family"/>
    <s v="New SF Performance-based Duct Sealing - Heat Pump + HZ23"/>
    <n v="3.7565782368833797E-3"/>
    <n v="4.2416910474928965E-3"/>
    <n v="4.6428402918289964E-3"/>
    <n v="5.0315601444614671E-3"/>
    <n v="5.3120358311659682E-3"/>
    <n v="5.6793394824185143E-3"/>
    <n v="5.9329196678293665E-3"/>
    <n v="6.0374496818324389E-3"/>
    <n v="6.0174849126237509E-3"/>
    <n v="6.1319303457775271E-3"/>
    <n v="6.2835483134373099E-3"/>
    <n v="6.3285469574990419E-3"/>
    <n v="6.1324628323537345E-3"/>
    <n v="6.1277540857021849E-3"/>
    <n v="6.1413501543788867E-3"/>
    <n v="6.1820687696364039E-3"/>
    <n v="6.2231394479180559E-3"/>
    <n v="6.2645834142525192E-3"/>
    <n v="6.3064042972631046E-3"/>
    <n v="6.3486057624580873E-3"/>
    <n v="0.11512229367721363"/>
    <n v="41.956940031655556"/>
    <n v="55.025397353697095"/>
    <s v="R-All-HVAC-ASHP-All-All-E"/>
    <n v="0"/>
    <n v="0.11512229367721363"/>
    <n v="3.7565782368833797E-3"/>
    <n v="7.9982692843762766E-3"/>
    <n v="1.2641109576205272E-2"/>
    <n v="1.767266972066674E-2"/>
    <n v="2.2984705551832709E-2"/>
    <n v="2.8664045034251222E-2"/>
    <n v="3.4596964702080589E-2"/>
    <n v="4.0634414383913027E-2"/>
    <n v="4.6651899296536778E-2"/>
    <n v="5.2783829642314303E-2"/>
    <n v="5.9067377955751614E-2"/>
    <n v="6.539592491325065E-2"/>
    <n v="7.1528387745604383E-2"/>
    <n v="7.7656141831306563E-2"/>
    <n v="8.3797491985685452E-2"/>
    <n v="8.9979560755321861E-2"/>
    <n v="9.6202700203239913E-2"/>
    <n v="0.10246728361749244"/>
    <n v="0.10877368791475554"/>
    <n v="0.11512229367721363"/>
  </r>
  <r>
    <s v="Lost Opportunity"/>
    <x v="4"/>
    <s v="Under $100"/>
    <s v="Under $85"/>
    <s v="Duct Sealing"/>
    <s v="Under $100"/>
    <n v="97.624272738939624"/>
    <s v="HVAC"/>
    <s v="Res-Duct_Seal-7P_v4"/>
    <s v="Rural"/>
    <s v="SC-New"/>
    <s v="M_Input"/>
    <s v="No"/>
    <s v="Residential"/>
    <s v="Single Family"/>
    <s v="New SF Performance-based Duct Sealing - Heat Pump + HZ1"/>
    <n v="1.17885684580957E-2"/>
    <n v="1.3310907463741981E-2"/>
    <n v="1.4569759277964497E-2"/>
    <n v="1.5789606251677614E-2"/>
    <n v="1.666977075912324E-2"/>
    <n v="1.7822411264566698E-2"/>
    <n v="1.8618174639326739E-2"/>
    <n v="1.8946201675713779E-2"/>
    <n v="1.8883549966172395E-2"/>
    <n v="1.924269271214353E-2"/>
    <n v="1.9718487086312499E-2"/>
    <n v="1.9859697933682821E-2"/>
    <n v="1.9244363715397238E-2"/>
    <n v="1.9229587134489485E-2"/>
    <n v="1.9272253139627514E-2"/>
    <n v="1.9400032771306461E-2"/>
    <n v="1.9528917216674845E-2"/>
    <n v="1.9658973082279332E-2"/>
    <n v="1.9790211755151298E-2"/>
    <n v="1.992264473807135E-2"/>
    <n v="0.36126681104151903"/>
    <n v="71.703768792274857"/>
    <n v="97.624272738939624"/>
    <s v="R-All-HVAC-ASHP-All-All-E"/>
    <n v="0"/>
    <n v="0.36126681104151903"/>
    <n v="1.17885684580957E-2"/>
    <n v="2.5099475921837679E-2"/>
    <n v="3.9669235199802172E-2"/>
    <n v="5.5458841451479786E-2"/>
    <n v="7.212861221060303E-2"/>
    <n v="8.9951023475169728E-2"/>
    <n v="0.10856919811449647"/>
    <n v="0.12751539979021026"/>
    <n v="0.14639894975638265"/>
    <n v="0.1656416424685262"/>
    <n v="0.18536012955483869"/>
    <n v="0.20521982748852152"/>
    <n v="0.22446419120391875"/>
    <n v="0.24369377833840825"/>
    <n v="0.26296603147803577"/>
    <n v="0.28236606424934224"/>
    <n v="0.30189498146601706"/>
    <n v="0.32155395454829638"/>
    <n v="0.34134416630344766"/>
    <n v="0.36126681104151903"/>
  </r>
  <r>
    <s v="Lost Opportunity"/>
    <x v="4"/>
    <s v="Under $35"/>
    <s v="Under $20"/>
    <s v="Duct Sealing"/>
    <s v="Under $35"/>
    <n v="31.826977153848897"/>
    <s v="HVAC"/>
    <s v="Res-Duct_Seal-7P_v4"/>
    <s v="Rural"/>
    <s v="SC-New"/>
    <s v="M_Input"/>
    <s v="No"/>
    <s v="Residential"/>
    <s v="Manufactured"/>
    <s v="New MH Performance-based Duct Sealing - Heat Pump + HZ23"/>
    <n v="7.3368088422796343E-4"/>
    <n v="8.5326352857516882E-4"/>
    <n v="9.6072090004189971E-4"/>
    <n v="1.0497786041042503E-3"/>
    <n v="1.1223120956186565E-3"/>
    <n v="1.1765902308177576E-3"/>
    <n v="1.2141466538405357E-3"/>
    <n v="1.247417762294713E-3"/>
    <n v="1.2766381303870023E-3"/>
    <n v="1.2999568825137137E-3"/>
    <n v="1.3179756543535159E-3"/>
    <n v="1.3314803763053464E-3"/>
    <n v="1.3308064900549731E-3"/>
    <n v="1.3309792774175548E-3"/>
    <n v="1.3313578757406673E-3"/>
    <n v="1.3314938174722952E-3"/>
    <n v="1.3316259608334338E-3"/>
    <n v="1.3317581283929481E-3"/>
    <n v="1.3318903201539535E-3"/>
    <n v="1.3320225361195667E-3"/>
    <n v="2.4235896109265912E-2"/>
    <n v="19.352554114902976"/>
    <n v="31.826977153848897"/>
    <s v="R-All-HVAC-ASHP-All-All-E"/>
    <n v="0"/>
    <n v="2.4235896109265912E-2"/>
    <n v="7.3368088422796343E-4"/>
    <n v="1.5869444128031322E-3"/>
    <n v="2.5476653128450322E-3"/>
    <n v="3.5974439169492826E-3"/>
    <n v="4.7197560125679392E-3"/>
    <n v="5.8963462433856972E-3"/>
    <n v="7.1104928972262329E-3"/>
    <n v="8.3579106595209462E-3"/>
    <n v="9.6345487899079478E-3"/>
    <n v="1.0934505672421661E-2"/>
    <n v="1.2252481326775177E-2"/>
    <n v="1.3583961703080523E-2"/>
    <n v="1.4914768193135496E-2"/>
    <n v="1.6245747470553049E-2"/>
    <n v="1.7577105346293715E-2"/>
    <n v="1.8908599163766009E-2"/>
    <n v="2.0240225124599442E-2"/>
    <n v="2.157198325299239E-2"/>
    <n v="2.2903873573146345E-2"/>
    <n v="2.4235896109265912E-2"/>
  </r>
  <r>
    <s v="Lost Opportunity"/>
    <x v="4"/>
    <s v="Under $70"/>
    <s v="Under $45"/>
    <s v="Duct Sealing"/>
    <s v="Under $70"/>
    <n v="66.292842213017877"/>
    <s v="HVAC"/>
    <s v="Res-Duct_Seal-7P_v4"/>
    <s v="Rural"/>
    <s v="SC-New"/>
    <s v="M_Input"/>
    <s v="No"/>
    <s v="Residential"/>
    <s v="Manufactured"/>
    <s v="New MH Performance-based Duct Sealing - Heat Pump + HZ1"/>
    <n v="1.6261957443706627E-3"/>
    <n v="1.8912493821557701E-3"/>
    <n v="2.1294274837487235E-3"/>
    <n v="2.3268229215513761E-3"/>
    <n v="2.4875926209680273E-3"/>
    <n v="2.6078995205624407E-3"/>
    <n v="2.6911429259807149E-3"/>
    <n v="2.764887978007812E-3"/>
    <n v="2.8296546078357475E-3"/>
    <n v="2.8813403697080849E-3"/>
    <n v="2.9212787825992786E-3"/>
    <n v="2.9512118527379198E-3"/>
    <n v="2.9497181911527469E-3"/>
    <n v="2.9501011724730342E-3"/>
    <n v="2.9509403315612793E-3"/>
    <n v="2.9512416449390812E-3"/>
    <n v="2.9515345392697777E-3"/>
    <n v="2.9518274872359115E-3"/>
    <n v="2.9521204888443889E-3"/>
    <n v="2.952413544102118E-3"/>
    <n v="5.3718601589804897E-2"/>
    <n v="42.554873809536559"/>
    <n v="66.292842213017877"/>
    <s v="R-All-HVAC-ASHP-All-All-E"/>
    <n v="0"/>
    <n v="5.3718601589804897E-2"/>
    <n v="1.6261957443706627E-3"/>
    <n v="3.5174451265264327E-3"/>
    <n v="5.6468726102751558E-3"/>
    <n v="7.9736955318265319E-3"/>
    <n v="1.0461288152794559E-2"/>
    <n v="1.3069187673357E-2"/>
    <n v="1.5760330599337714E-2"/>
    <n v="1.8525218577345525E-2"/>
    <n v="2.1354873185181273E-2"/>
    <n v="2.4236213554889356E-2"/>
    <n v="2.7157492337488636E-2"/>
    <n v="3.0108704190226557E-2"/>
    <n v="3.3058422381379307E-2"/>
    <n v="3.600852355385234E-2"/>
    <n v="3.8959463885413617E-2"/>
    <n v="4.1910705530352699E-2"/>
    <n v="4.4862240069622479E-2"/>
    <n v="4.7814067556858388E-2"/>
    <n v="5.0766188045702779E-2"/>
    <n v="5.3718601589804897E-2"/>
  </r>
  <r>
    <s v="Discretionary"/>
    <x v="4"/>
    <s v="Under $30"/>
    <s v="Under $25"/>
    <s v="Duct Sealing"/>
    <s v="Under $30"/>
    <n v="26.845761840211996"/>
    <s v="HVAC"/>
    <s v="Res-Duct_Seal-7P_v4"/>
    <s v="Rural"/>
    <s v="SC-Retro"/>
    <s v="M_Input"/>
    <s v="No"/>
    <s v="Residential"/>
    <s v="Single Family"/>
    <s v="SF Performance-based Duct Sealing - Heat Pump + HZ23"/>
    <n v="8.1582741468347833E-2"/>
    <n v="8.2406816583586229E-2"/>
    <n v="8.2132233927781337E-2"/>
    <n v="8.1889224802350113E-2"/>
    <n v="8.167384364009353E-2"/>
    <n v="7.3314857157887242E-2"/>
    <n v="5.8518130159390856E-2"/>
    <n v="4.6704087912494134E-2"/>
    <n v="3.7269974850529027E-2"/>
    <n v="2.9738464155728648E-2"/>
    <n v="2.3735425950453054E-2"/>
    <n v="1.8946101140223274E-2"/>
    <n v="1.5121384449445914E-2"/>
    <n v="1.206646559603957E-2"/>
    <n v="9.6313768570767764E-3"/>
    <n v="7.687910006125208E-3"/>
    <n v="5.2322513535348982E-5"/>
    <n v="1.8645672392143793E-5"/>
    <n v="6.3425585513625862E-6"/>
    <n v="2.0636979916645357E-6"/>
    <n v="0.721008070960242"/>
    <n v="22.055888214963314"/>
    <n v="26.845761840211996"/>
    <s v="R-All-HVAC-ASHP-All-All-E"/>
    <n v="0"/>
    <n v="0.721008070960242"/>
    <n v="8.1582741468347833E-2"/>
    <n v="0.16398955805193405"/>
    <n v="0.2461217919797154"/>
    <n v="0.32801101678206551"/>
    <n v="0.40968486042215901"/>
    <n v="0.48299971758004623"/>
    <n v="0.54151784773943712"/>
    <n v="0.58822193565193126"/>
    <n v="0.62549191050246034"/>
    <n v="0.65523037465818901"/>
    <n v="0.67896580060864209"/>
    <n v="0.69791190174886542"/>
    <n v="0.7130332861983113"/>
    <n v="0.721008070960242"/>
    <n v="0.721008070960242"/>
    <n v="0.721008070960242"/>
    <n v="0.721008070960242"/>
    <n v="0.721008070960242"/>
    <n v="0.721008070960242"/>
    <n v="0.721008070960242"/>
  </r>
  <r>
    <s v="Discretionary"/>
    <x v="4"/>
    <s v="Under $60"/>
    <s v="Under $45"/>
    <s v="Duct Sealing"/>
    <s v="Under $60"/>
    <n v="56.198898387086324"/>
    <s v="HVAC"/>
    <s v="Res-Duct_Seal-7P_v4"/>
    <s v="Rural"/>
    <s v="SC-Retro"/>
    <s v="M_Input"/>
    <s v="No"/>
    <s v="Residential"/>
    <s v="Single Family"/>
    <s v="SF Performance-based Duct Sealing - Heat Pump + HZ1"/>
    <n v="0.23618091901437668"/>
    <n v="0.23856660518464828"/>
    <n v="0.23777169215738053"/>
    <n v="0.23706818406804409"/>
    <n v="0.23644465855364494"/>
    <n v="0.2122455071907039"/>
    <n v="0.16940918521854298"/>
    <n v="0.13520769474485875"/>
    <n v="0.10789606666081202"/>
    <n v="8.6092446367484504E-2"/>
    <n v="6.871373299401351E-2"/>
    <n v="5.4848703273514564E-2"/>
    <n v="4.3776200845438026E-2"/>
    <n v="3.4932252611707897E-2"/>
    <n v="2.7882704068736639E-2"/>
    <n v="2.2256394157224257E-2"/>
    <n v="1.5147295996072077E-4"/>
    <n v="5.397896616315674E-5"/>
    <n v="1.836162012457615E-5"/>
    <n v="5.974377416926539E-6"/>
    <n v="2.0873084889190769"/>
    <n v="43.400378090184354"/>
    <n v="56.198898387086324"/>
    <s v="R-All-HVAC-ASHP-All-All-E"/>
    <n v="0"/>
    <n v="2.0873084889190769"/>
    <n v="0.23618091901437668"/>
    <n v="0.474747524199025"/>
    <n v="0.71251921635640558"/>
    <n v="0.94958740042444967"/>
    <n v="1.1860320589780946"/>
    <n v="1.3982775661687985"/>
    <n v="1.5676867513873414"/>
    <n v="1.7028944461322002"/>
    <n v="1.8107905127930122"/>
    <n v="1.8968829591604968"/>
    <n v="1.9655966921545103"/>
    <n v="2.020445395428025"/>
    <n v="2.0642215962734629"/>
    <n v="2.0873084889190769"/>
    <n v="2.0873084889190769"/>
    <n v="2.0873084889190769"/>
    <n v="2.0873084889190769"/>
    <n v="2.0873084889190769"/>
    <n v="2.0873084889190769"/>
    <n v="2.0873084889190769"/>
  </r>
  <r>
    <s v="Discretionary"/>
    <x v="4"/>
    <s v="Under $20"/>
    <s v="Under $10"/>
    <s v="Duct Sealing"/>
    <s v="Under $20"/>
    <n v="15.703794783380202"/>
    <s v="HVAC"/>
    <s v="Res-Duct_Seal-7P_v4"/>
    <s v="Rural"/>
    <s v="SC-Retro"/>
    <s v="M_Input"/>
    <s v="No"/>
    <s v="Residential"/>
    <s v="Manufactured"/>
    <s v="MH Performance-based Duct Sealing - Heat Pump + HZ23"/>
    <n v="5.6791254026891461E-2"/>
    <n v="5.6372171155407283E-2"/>
    <n v="5.5757278520564939E-2"/>
    <n v="5.5154429822160268E-2"/>
    <n v="5.4560033754440122E-2"/>
    <n v="4.8575965200856594E-2"/>
    <n v="3.8443152925928856E-2"/>
    <n v="3.0424125568606943E-2"/>
    <n v="2.4078400187466056E-2"/>
    <n v="1.9056563123640381E-2"/>
    <n v="1.5082210990651575E-2"/>
    <n v="1.1936797298473431E-2"/>
    <n v="9.4474014779158955E-3"/>
    <n v="7.4773511792326948E-3"/>
    <n v="5.9181252917374924E-3"/>
    <n v="4.6840432069598292E-3"/>
    <n v="3.160827400934388E-5"/>
    <n v="1.1168364582345092E-5"/>
    <n v="3.7668223650658024E-6"/>
    <n v="1.2152221779393889E-6"/>
    <n v="0.42457035954057887"/>
    <n v="8.4984748334959956"/>
    <n v="15.703794783380202"/>
    <s v="R-All-HVAC-ASHP-All-All-E"/>
    <n v="0"/>
    <n v="0.42457035954057887"/>
    <n v="5.6791254026891461E-2"/>
    <n v="0.11316342518229874"/>
    <n v="0.16892070370286369"/>
    <n v="0.22407513352502395"/>
    <n v="0.27863516727946408"/>
    <n v="0.32721113248032069"/>
    <n v="0.36565428540624956"/>
    <n v="0.39607841097485652"/>
    <n v="0.42015681116232256"/>
    <n v="0.42457035954057887"/>
    <n v="0.42457035954057887"/>
    <n v="0.42457035954057887"/>
    <n v="0.42457035954057887"/>
    <n v="0.42457035954057887"/>
    <n v="0.42457035954057887"/>
    <n v="0.42457035954057887"/>
    <n v="0.42457035954057887"/>
    <n v="0.42457035954057887"/>
    <n v="0.42457035954057887"/>
    <n v="0.42457035954057887"/>
  </r>
  <r>
    <s v="Discretionary"/>
    <x v="4"/>
    <s v="Under $45"/>
    <s v="Under $25"/>
    <s v="Duct Sealing"/>
    <s v="Under $45"/>
    <n v="40.097646066443431"/>
    <s v="HVAC"/>
    <s v="Res-Duct_Seal-7P_v4"/>
    <s v="Rural"/>
    <s v="SC-Retro"/>
    <s v="M_Input"/>
    <s v="No"/>
    <s v="Residential"/>
    <s v="Manufactured"/>
    <s v="MH Performance-based Duct Sealing - Heat Pump + HZ1"/>
    <n v="0.11371790618083966"/>
    <n v="0.11287874128691307"/>
    <n v="0.11164749002897852"/>
    <n v="0.11044035535831317"/>
    <n v="0.109250146101246"/>
    <n v="9.7267742155140099E-2"/>
    <n v="7.6977959593151415E-2"/>
    <n v="6.0920786419096866E-2"/>
    <n v="4.8214206578471169E-2"/>
    <n v="3.8158559703528397E-2"/>
    <n v="3.02003800377856E-2"/>
    <n v="2.3902053556428614E-2"/>
    <n v="1.8917326854759206E-2"/>
    <n v="1.4972529387686014E-2"/>
    <n v="1.185036020464674E-2"/>
    <n v="9.3792538143960564E-3"/>
    <n v="6.3291906472620382E-5"/>
    <n v="2.2363356075341259E-5"/>
    <n v="7.542625350509239E-6"/>
    <n v="2.4333416119734026E-6"/>
    <n v="0.85015295296242355"/>
    <n v="24.920344271019623"/>
    <n v="40.097646066443431"/>
    <s v="R-All-HVAC-ASHP-All-All-E"/>
    <n v="0"/>
    <n v="0.85015295296242355"/>
    <n v="0.11371790618083966"/>
    <n v="0.22659664746775271"/>
    <n v="0.33824413749673121"/>
    <n v="0.44868449285504441"/>
    <n v="0.55793463895629047"/>
    <n v="0.65520238111143059"/>
    <n v="0.73218034070458204"/>
    <n v="0.79310112712367886"/>
    <n v="0.84131533370215006"/>
    <n v="0.85015295296242355"/>
    <n v="0.85015295296242355"/>
    <n v="0.85015295296242355"/>
    <n v="0.85015295296242355"/>
    <n v="0.85015295296242355"/>
    <n v="0.85015295296242355"/>
    <n v="0.85015295296242355"/>
    <n v="0.85015295296242355"/>
    <n v="0.85015295296242355"/>
    <n v="0.85015295296242355"/>
    <n v="0.85015295296242355"/>
  </r>
  <r>
    <s v="Lost Opportunity"/>
    <x v="1"/>
    <s v="Over $160"/>
    <s v="Over $160"/>
    <s v="EV Supply Equip"/>
    <s v="Over $160"/>
    <n v="367.10977154565961"/>
    <s v="Whole Bldg/Meter Level"/>
    <s v="Res-EVCharger-7P_v2"/>
    <s v="Rural"/>
    <s v="SC-NR"/>
    <s v="M_Input"/>
    <s v="No"/>
    <s v="Residential"/>
    <s v="Single Family"/>
    <s v="EVSE Level 2"/>
    <n v="1.0938397684134892E-3"/>
    <n v="2.2455514086344038E-3"/>
    <n v="3.9905457943337662E-3"/>
    <n v="6.4279256968486935E-3"/>
    <n v="9.63247334292687E-3"/>
    <n v="1.3665440322221762E-2"/>
    <n v="1.8549082739044126E-2"/>
    <n v="2.4302669202495141E-2"/>
    <n v="3.0950829308610726E-2"/>
    <n v="3.8544255526169968E-2"/>
    <n v="4.71112457691071E-2"/>
    <n v="5.6363710521048556E-2"/>
    <n v="6.6216747016474189E-2"/>
    <n v="7.6568084086444846E-2"/>
    <n v="8.7281517977293568E-2"/>
    <n v="9.7826221676484415E-2"/>
    <n v="0.10484468935185183"/>
    <n v="0.11134113888526051"/>
    <n v="0.11802888938741307"/>
    <n v="0.12354629557823898"/>
    <n v="1.9237119805020586"/>
    <n v="246.40226992490361"/>
    <n v="367.10977154565961"/>
    <s v="System-System-Load-Shape-2015"/>
    <n v="0"/>
    <n v="1.038531153359316"/>
    <n v="1.0938397684134892E-3"/>
    <n v="3.339391177047893E-3"/>
    <n v="7.3299369713816596E-3"/>
    <n v="1.3757862668230352E-2"/>
    <n v="2.3390336011157222E-2"/>
    <n v="3.7055776333378983E-2"/>
    <n v="5.5604859072423109E-2"/>
    <n v="7.9907528274918246E-2"/>
    <n v="0.11085835758352897"/>
    <n v="0.14940261310969893"/>
    <n v="0.19651385887880604"/>
    <n v="0.25287756939985462"/>
    <n v="0.31909431641632879"/>
    <n v="0.39566240050277363"/>
    <n v="0.48294391848006718"/>
    <n v="0.5807701401565516"/>
    <n v="0.68561482950840347"/>
    <n v="0.796955968393664"/>
    <n v="0.91498485778107708"/>
    <n v="1.038531153359316"/>
  </r>
  <r>
    <s v="Lost Opportunity"/>
    <x v="4"/>
    <s v="Under $40"/>
    <s v="Under $35"/>
    <s v="DHP Ducted"/>
    <s v="Under $40"/>
    <n v="36.770262728615364"/>
    <s v="HVAC"/>
    <s v="Res-FAF_to_DHP-7P_v2"/>
    <s v="Rural"/>
    <s v="SC-NR"/>
    <s v="M_Input"/>
    <s v="No"/>
    <s v="Residential"/>
    <s v="Single Family"/>
    <s v="Install Ductless Heat Pump in House with Existing FAF - Single Family Home + HZ1"/>
    <n v="0.10795880245486057"/>
    <n v="0.12710210891736001"/>
    <n v="0.14228903210196173"/>
    <n v="0.15431824698871038"/>
    <n v="0.16382724218940317"/>
    <n v="0.17132485003752027"/>
    <n v="0.17721721156519082"/>
    <n v="0.1818285013161367"/>
    <n v="0.18541746954680977"/>
    <n v="0.18819064593632295"/>
    <n v="0.19031287856820267"/>
    <n v="0.19191574597041011"/>
    <n v="0.19149379620349119"/>
    <n v="0.19106389048333372"/>
    <n v="0.19063170467535026"/>
    <n v="0.19019936785955988"/>
    <n v="0.18976746669141026"/>
    <n v="0.18933654627635746"/>
    <n v="0.18890660438732579"/>
    <n v="0.18847763880229654"/>
    <n v="2.8359853419271888"/>
    <n v="32.616498966769001"/>
    <n v="36.770262728615364"/>
    <s v="R-All-HVAC-ERconvertDHP-HZ1-All-N"/>
    <n v="0"/>
    <n v="2.8359853419271888"/>
    <n v="0.10795880245486057"/>
    <n v="0.23506091137222057"/>
    <n v="0.37734994347418227"/>
    <n v="0.5316681904628926"/>
    <n v="0.69549543265229574"/>
    <n v="0.86682028268981604"/>
    <n v="1.0440374942550068"/>
    <n v="1.2258659955711435"/>
    <n v="1.4112834651179533"/>
    <n v="1.5994741110542763"/>
    <n v="1.789786989622479"/>
    <n v="1.9817027355928891"/>
    <n v="2.1731965317963802"/>
    <n v="2.3642604222797141"/>
    <n v="2.5548921269550644"/>
    <n v="2.7450914948146243"/>
    <n v="2.8359853419271888"/>
    <n v="2.8359853419271888"/>
    <n v="2.8359853419271888"/>
    <n v="2.8359853419271888"/>
  </r>
  <r>
    <s v="Lost Opportunity"/>
    <x v="4"/>
    <s v="Under $35"/>
    <s v="Under $35"/>
    <s v="DHP Ducted"/>
    <s v="Under $35"/>
    <n v="33.000256595598408"/>
    <s v="HVAC"/>
    <s v="Res-FAF_to_DHP-7P_v2"/>
    <s v="Rural"/>
    <s v="SC-NR"/>
    <s v="M_Input"/>
    <s v="No"/>
    <s v="Residential"/>
    <s v="Single Family"/>
    <s v="Install Ductless Heat Pump in House with Existing FAF - Single Family Home + HZ23"/>
    <n v="2.2369359587609737E-2"/>
    <n v="2.6335905123667444E-2"/>
    <n v="2.9482677207285229E-2"/>
    <n v="3.197516348204562E-2"/>
    <n v="3.3945453334511239E-2"/>
    <n v="3.5498978217964265E-2"/>
    <n v="3.6719891666756675E-2"/>
    <n v="3.7675363534321125E-2"/>
    <n v="3.8419007582558895E-2"/>
    <n v="3.8993617326704831E-2"/>
    <n v="3.943334974121477E-2"/>
    <n v="3.9765468257499971E-2"/>
    <n v="3.9678039109996559E-2"/>
    <n v="3.9588961467189307E-2"/>
    <n v="3.9499411383938934E-2"/>
    <n v="3.9409830011457321E-2"/>
    <n v="3.9320338906360199E-2"/>
    <n v="3.9231051015991197E-2"/>
    <n v="3.9141965878894139E-2"/>
    <n v="3.9053083034660652E-2"/>
    <n v="0.58762393113136491"/>
    <n v="32.796888062691018"/>
    <n v="33.000256595598408"/>
    <s v="R-All-HVAC-ERconvertDHP-HZ2-All-N"/>
    <n v="0"/>
    <n v="0.58762393113136491"/>
    <n v="2.2369359587609737E-2"/>
    <n v="4.8705264711277181E-2"/>
    <n v="7.8187941918562404E-2"/>
    <n v="0.11016310540060803"/>
    <n v="0.14410855873511927"/>
    <n v="0.17960753695308354"/>
    <n v="0.21632742861984022"/>
    <n v="0.25400279215416133"/>
    <n v="0.29242179973672022"/>
    <n v="0.33141541706342503"/>
    <n v="0.3708487668046398"/>
    <n v="0.41061423506213979"/>
    <n v="0.45029227417213635"/>
    <n v="0.48988123563932567"/>
    <n v="0.52938064702326459"/>
    <n v="0.56879047703472196"/>
    <n v="0.58762393113136491"/>
    <n v="0.58762393113136491"/>
    <n v="0.58762393113136491"/>
    <n v="0.58762393113136491"/>
  </r>
  <r>
    <s v="Lost Opportunity"/>
    <x v="4"/>
    <s v="Under $30"/>
    <s v="Under $20"/>
    <s v="DHP Ducted"/>
    <s v="Under $30"/>
    <n v="29.38109509275267"/>
    <s v="HVAC"/>
    <s v="Res-FAF_to_DHP-7P_v2"/>
    <s v="Rural"/>
    <s v="SC-NR"/>
    <s v="M_Input"/>
    <s v="No"/>
    <s v="Residential"/>
    <s v="Manufactured"/>
    <s v="Install Ductless Heat Pump in House with Existing FAF - Manufactured Home + HZ1"/>
    <n v="0.69105440254287753"/>
    <n v="0.80672955391553436"/>
    <n v="0.89550428221393408"/>
    <n v="0.96301833115827096"/>
    <n v="1.0137349611334621"/>
    <n v="1.0511863076942376"/>
    <n v="1.0781675706185692"/>
    <n v="1.0968907048779617"/>
    <n v="1.1091060593835733"/>
    <n v="1.1161986479867456"/>
    <n v="1.1192643431672222"/>
    <n v="1.119170179524674"/>
    <n v="1.107289702657307"/>
    <n v="1.0954844068271359"/>
    <n v="1.08378652246758"/>
    <n v="1.072207189046662"/>
    <n v="1.0607485253163287"/>
    <n v="1.0494123201703311"/>
    <n v="1.0381972648954334"/>
    <n v="1.0271020647646025"/>
    <n v="15.454599382959108"/>
    <n v="19.347021646083935"/>
    <n v="29.38109509275267"/>
    <s v="R-All-HVAC-ERconvertDHP-HZ1-All-N"/>
    <n v="0"/>
    <n v="15.454599382959108"/>
    <n v="0.69105440254287753"/>
    <n v="1.4977839564584119"/>
    <n v="2.393288238672346"/>
    <n v="3.3563065698306169"/>
    <n v="4.3700415309640785"/>
    <n v="5.4212278386583161"/>
    <n v="6.4993954092768851"/>
    <n v="7.5962861141548466"/>
    <n v="8.7053921735384208"/>
    <n v="9.8215908215251666"/>
    <n v="10.940855164692389"/>
    <n v="12.060025344217063"/>
    <n v="13.16731504687437"/>
    <n v="14.262799453701506"/>
    <n v="15.346585976169086"/>
    <n v="15.454599382959108"/>
    <n v="15.454599382959108"/>
    <n v="15.454599382959108"/>
    <n v="15.454599382959108"/>
    <n v="15.454599382959108"/>
  </r>
  <r>
    <s v="Lost Opportunity"/>
    <x v="4"/>
    <s v="Under $30"/>
    <s v="Under $20"/>
    <s v="DHP Ducted"/>
    <s v="Under $30"/>
    <n v="27.518906345149208"/>
    <s v="HVAC"/>
    <s v="Res-FAF_to_DHP-7P_v2"/>
    <s v="Rural"/>
    <s v="SC-NR"/>
    <s v="M_Input"/>
    <s v="No"/>
    <s v="Residential"/>
    <s v="Manufactured"/>
    <s v="Install Ductless Heat Pump in House with Existing FAF - Manufactured Home + HZ23"/>
    <n v="0.27545427973056574"/>
    <n v="0.32156239421016686"/>
    <n v="0.3569480002517913"/>
    <n v="0.38385909966049886"/>
    <n v="0.40407474799263021"/>
    <n v="0.41900285445411545"/>
    <n v="0.4297575856557328"/>
    <n v="0.43722062683272545"/>
    <n v="0.44208966704810571"/>
    <n v="0.44491677281275027"/>
    <n v="0.4461387588889611"/>
    <n v="0.44610122526173951"/>
    <n v="0.44136566727048104"/>
    <n v="0.43666007644009164"/>
    <n v="0.43199729982109314"/>
    <n v="0.42738177760535673"/>
    <n v="0.42281435432739306"/>
    <n v="0.41829574304023759"/>
    <n v="0.41382542209080453"/>
    <n v="0.40940287540090786"/>
    <n v="6.1602031994772108"/>
    <n v="18.865206261676708"/>
    <n v="27.518906345149208"/>
    <s v="R-All-HVAC-ERconvertDHP-HZ2-All-N"/>
    <n v="0"/>
    <n v="6.1602031994772108"/>
    <n v="0.27545427973056574"/>
    <n v="0.59701667394073255"/>
    <n v="0.95396467419252384"/>
    <n v="1.3378237738530228"/>
    <n v="1.7418985218456529"/>
    <n v="2.1609013762997682"/>
    <n v="2.5906589619555009"/>
    <n v="3.0278795887882266"/>
    <n v="3.4699692558363324"/>
    <n v="3.9148860286490827"/>
    <n v="4.3610247875380441"/>
    <n v="4.8071260127997837"/>
    <n v="5.2484916800702646"/>
    <n v="5.685151756510356"/>
    <n v="6.1171490563314492"/>
    <n v="6.1602031994772108"/>
    <n v="6.1602031994772108"/>
    <n v="6.1602031994772108"/>
    <n v="6.1602031994772108"/>
    <n v="6.1602031994772108"/>
  </r>
  <r>
    <s v="Lost Opportunity"/>
    <x v="5"/>
    <s v="Under $85"/>
    <s v="Under $60"/>
    <s v="WasteWater Heat Recovery"/>
    <s v="Under $85"/>
    <n v="81.742403903706958"/>
    <s v="Water Heating"/>
    <s v="Res-GFX-7P_v3"/>
    <s v="Rural"/>
    <s v="SC-New"/>
    <s v="M_Input"/>
    <s v="No"/>
    <s v="Residential"/>
    <s v="Single Family"/>
    <s v="Single Family GFHX DHW &amp; Shower Preheat, Electric Resistance"/>
    <n v="3.701819277881335E-3"/>
    <n v="5.6507826855093906E-3"/>
    <n v="8.3104644218933415E-3"/>
    <n v="1.1901587063839021E-2"/>
    <n v="1.6246635967916288E-2"/>
    <n v="2.1910217018376549E-2"/>
    <n v="2.8111843798334726E-2"/>
    <n v="3.41709984146496E-2"/>
    <n v="3.9543798784468814E-2"/>
    <n v="4.5486242551092411E-2"/>
    <n v="5.1208145533506243E-2"/>
    <n v="5.5263543972157311E-2"/>
    <n v="5.6614946595587474E-2"/>
    <n v="5.8654594549564516E-2"/>
    <n v="6.0064202950066911E-2"/>
    <n v="6.1080356381201135E-2"/>
    <n v="6.1486144760421704E-2"/>
    <n v="6.1895621317200347E-2"/>
    <n v="6.2308821903225731E-2"/>
    <n v="6.2725782734619082E-2"/>
    <n v="0.806336550681512"/>
    <n v="56.511893275095289"/>
    <n v="81.742403903706958"/>
    <s v="R-All-WH-ERWH-All-All-R"/>
    <n v="0"/>
    <n v="0.806336550681512"/>
    <n v="3.701819277881335E-3"/>
    <n v="9.3526019633907252E-3"/>
    <n v="1.7663066385284067E-2"/>
    <n v="2.9564653449123089E-2"/>
    <n v="4.581128941703938E-2"/>
    <n v="6.7721506435415926E-2"/>
    <n v="9.5833350233750655E-2"/>
    <n v="0.13000434864840027"/>
    <n v="0.16954814743286908"/>
    <n v="0.21503438998396149"/>
    <n v="0.26624253551746774"/>
    <n v="0.32150607948962506"/>
    <n v="0.37812102608521253"/>
    <n v="0.43677562063477704"/>
    <n v="0.49683982358484396"/>
    <n v="0.55792017996604515"/>
    <n v="0.61940632472646684"/>
    <n v="0.68130194604366723"/>
    <n v="0.74361076794689296"/>
    <n v="0.806336550681512"/>
  </r>
  <r>
    <s v="Lost Opportunity"/>
    <x v="5"/>
    <s v="Under $85"/>
    <s v="Under $50"/>
    <s v="WasteWater Heat Recovery"/>
    <s v="Under $85"/>
    <n v="71.749805325966349"/>
    <s v="Water Heating"/>
    <s v="Res-GFX-7P_v3"/>
    <s v="Rural"/>
    <s v="SC-New"/>
    <s v="M_Input"/>
    <s v="No"/>
    <s v="Residential"/>
    <s v="Multifamily - Low Rise"/>
    <s v="Multifamily GFHX DHW &amp; Shower Preheat, Electric Resistance"/>
    <n v="5.4310781315917078E-4"/>
    <n v="8.2851062096305406E-4"/>
    <n v="1.2384464773765042E-3"/>
    <n v="1.7960649861267382E-3"/>
    <n v="2.5162022078114754E-3"/>
    <n v="3.3820766867231054E-3"/>
    <n v="4.3196991536403415E-3"/>
    <n v="5.2677356078506066E-3"/>
    <n v="6.2232461095685938E-3"/>
    <n v="7.0323399596476004E-3"/>
    <n v="7.7247512184735927E-3"/>
    <n v="8.2382221060309929E-3"/>
    <n v="8.5808499539808125E-3"/>
    <n v="8.8252748187084389E-3"/>
    <n v="8.8395307645061719E-3"/>
    <n v="8.9226926291876858E-3"/>
    <n v="8.9200905047579319E-3"/>
    <n v="8.922005545826079E-3"/>
    <n v="8.9283606151012388E-3"/>
    <n v="8.9390839127289259E-3"/>
    <n v="0.11998829169216906"/>
    <n v="49.426800347622496"/>
    <n v="71.749805325966349"/>
    <s v="R-All-WH-ERWH-All-All-R"/>
    <n v="0"/>
    <n v="0.11998829169216906"/>
    <n v="5.4310781315917078E-4"/>
    <n v="1.3716184341222249E-3"/>
    <n v="2.6100649114987294E-3"/>
    <n v="4.4061298976254678E-3"/>
    <n v="6.9223321054369437E-3"/>
    <n v="1.0304408792160049E-2"/>
    <n v="1.462410794580039E-2"/>
    <n v="1.9891843553650996E-2"/>
    <n v="2.6115089663219591E-2"/>
    <n v="3.3147429622867194E-2"/>
    <n v="4.087218084134079E-2"/>
    <n v="4.9110402947371783E-2"/>
    <n v="5.7691252901352595E-2"/>
    <n v="6.6516527720061031E-2"/>
    <n v="7.5356058484567195E-2"/>
    <n v="8.4278751113754879E-2"/>
    <n v="9.3198841618512815E-2"/>
    <n v="0.10212084716433889"/>
    <n v="0.11104920777944013"/>
    <n v="0.11998829169216906"/>
  </r>
  <r>
    <s v="Lost Opportunity"/>
    <x v="5"/>
    <s v="Over $160"/>
    <s v="Under $115"/>
    <s v="WasteWater Heat Recovery"/>
    <s v="Over $160"/>
    <n v="154.23798394466178"/>
    <s v="Water Heating"/>
    <s v="Res-GFX-7P_v3"/>
    <s v="Rural"/>
    <s v="SC-New"/>
    <s v="M_Input"/>
    <s v="No"/>
    <s v="Residential"/>
    <s v="Multifamily - High Rise"/>
    <s v="Multifamily GFHX DHW &amp; Shower Preheat, Heat Pump"/>
    <n v="6.0896033344501621E-6"/>
    <n v="9.4878021289311265E-6"/>
    <n v="1.4240453756305571E-5"/>
    <n v="2.0929808634998255E-5"/>
    <n v="2.9055367553636912E-5"/>
    <n v="3.9065659297922686E-5"/>
    <n v="4.9030801074746796E-5"/>
    <n v="5.9795098784841078E-5"/>
    <n v="7.0034192559376607E-5"/>
    <n v="7.9947701086278589E-5"/>
    <n v="8.8259123926033358E-5"/>
    <n v="9.3910662790758814E-5"/>
    <n v="9.81132362314254E-5"/>
    <n v="9.9552109634081366E-5"/>
    <n v="1.0155721974505492E-4"/>
    <n v="1.0244156978283017E-4"/>
    <n v="1.0235211252106857E-4"/>
    <n v="1.0232537918365707E-4"/>
    <n v="1.0235981765888714E-4"/>
    <n v="1.0245397650693367E-4"/>
    <n v="1.3710016961922184E-3"/>
    <n v="107.77561577279181"/>
    <n v="154.23798394466178"/>
    <s v="R-All-WH-HPWH-All-All-R"/>
    <n v="0"/>
    <n v="1.3710016961922184E-3"/>
    <n v="6.0896033344501621E-6"/>
    <n v="1.5577405463381288E-5"/>
    <n v="2.9817859219686857E-5"/>
    <n v="5.0747667854685109E-5"/>
    <n v="7.9803035408322021E-5"/>
    <n v="1.1886869470624471E-4"/>
    <n v="1.6789949578099151E-4"/>
    <n v="2.276945945658326E-4"/>
    <n v="2.9772878712520923E-4"/>
    <n v="3.7767648821148781E-4"/>
    <n v="4.6593561213752118E-4"/>
    <n v="5.5984627492828003E-4"/>
    <n v="6.5795951115970544E-4"/>
    <n v="7.5751162079378681E-4"/>
    <n v="8.590688405388417E-4"/>
    <n v="9.6151041032167188E-4"/>
    <n v="1.0638625228427405E-3"/>
    <n v="1.1661879020263975E-3"/>
    <n v="1.2685477196852848E-3"/>
    <n v="1.3710016961922184E-3"/>
  </r>
  <r>
    <s v="Lost Opportunity"/>
    <x v="5"/>
    <s v="Over $160"/>
    <s v="Under $130"/>
    <s v="WasteWater Heat Recovery"/>
    <s v="Over $160"/>
    <n v="175.03624988435485"/>
    <s v="Water Heating"/>
    <s v="Res-GFX-7P_v3"/>
    <s v="Rural"/>
    <s v="SC-New"/>
    <s v="M_Input"/>
    <s v="No"/>
    <s v="Residential"/>
    <s v="Single Family"/>
    <s v="Single Family GFHX DHW &amp; Shower Preheat, Heat Pump"/>
    <n v="1.1457603591193743E-4"/>
    <n v="1.7489894327743369E-4"/>
    <n v="2.5721949089656579E-4"/>
    <n v="3.6836932450573897E-4"/>
    <n v="5.0285413910684763E-4"/>
    <n v="6.7814920813006989E-4"/>
    <n v="8.7009747986190749E-4"/>
    <n v="1.0576360561135843E-3"/>
    <n v="1.2239310915839272E-3"/>
    <n v="1.4078573179336406E-3"/>
    <n v="1.5849575252600456E-3"/>
    <n v="1.7104772879130824E-3"/>
    <n v="1.7523049255935039E-3"/>
    <n v="1.8154346355225995E-3"/>
    <n v="1.8590638163642336E-3"/>
    <n v="1.8905150632452827E-3"/>
    <n v="1.9030747319973543E-3"/>
    <n v="1.9157485545566824E-3"/>
    <n v="1.9285376405788325E-3"/>
    <n v="1.9414431109990246E-3"/>
    <n v="2.4957146379352296E-2"/>
    <n v="122.52229510415913"/>
    <n v="175.03624988435485"/>
    <s v="R-All-WH-HPWH-All-All-R"/>
    <n v="0"/>
    <n v="2.4957146379352296E-2"/>
    <n v="1.1457603591193743E-4"/>
    <n v="2.8947497918937115E-4"/>
    <n v="5.4669447008593689E-4"/>
    <n v="9.1506379459167591E-4"/>
    <n v="1.4179179336985235E-3"/>
    <n v="2.0960671418285932E-3"/>
    <n v="2.9661646216905006E-3"/>
    <n v="4.0238006778040847E-3"/>
    <n v="5.2477317693880119E-3"/>
    <n v="6.6555890873216525E-3"/>
    <n v="8.2405466125816985E-3"/>
    <n v="9.951023900494781E-3"/>
    <n v="1.1703328826088285E-2"/>
    <n v="1.3518763461610885E-2"/>
    <n v="1.5377827277975119E-2"/>
    <n v="1.7268342341220402E-2"/>
    <n v="1.9171417073217754E-2"/>
    <n v="2.1087165627774438E-2"/>
    <n v="2.3015703268353272E-2"/>
    <n v="2.4957146379352296E-2"/>
  </r>
  <r>
    <s v="Lost Opportunity"/>
    <x v="5"/>
    <s v="Over $160"/>
    <s v="Under $115"/>
    <s v="WasteWater Heat Recovery"/>
    <s v="Over $160"/>
    <n v="154.23798394466178"/>
    <s v="Water Heating"/>
    <s v="Res-GFX-7P_v3"/>
    <s v="Rural"/>
    <s v="SC-New"/>
    <s v="M_Input"/>
    <s v="No"/>
    <s v="Residential"/>
    <s v="Multifamily - Low Rise"/>
    <s v="Multifamily GFHX DHW &amp; Shower Preheat, Heat Pump"/>
    <n v="1.5395506694632474E-5"/>
    <n v="2.3485835597567711E-5"/>
    <n v="3.5106309597144524E-5"/>
    <n v="5.09131517682757E-5"/>
    <n v="7.1326920726985418E-5"/>
    <n v="9.5871911636347565E-5"/>
    <n v="1.2245074666082466E-4"/>
    <n v="1.4932478754904185E-4"/>
    <n v="1.7641069566813497E-4"/>
    <n v="1.9934612300625474E-4"/>
    <n v="2.1897394258904967E-4"/>
    <n v="2.3352932974304006E-4"/>
    <n v="2.4324181996886749E-4"/>
    <n v="2.5017054489248776E-4"/>
    <n v="2.5057465896275057E-4"/>
    <n v="2.529320528602807E-4"/>
    <n v="2.5285829029765886E-4"/>
    <n v="2.5291257607088999E-4"/>
    <n v="2.5309272356499694E-4"/>
    <n v="2.5339669746560304E-4"/>
    <n v="3.4013146253208349E-3"/>
    <n v="107.77561577279181"/>
    <n v="154.23798394466178"/>
    <s v="R-All-WH-HPWH-All-All-R"/>
    <n v="0"/>
    <n v="3.4013146253208349E-3"/>
    <n v="1.5395506694632474E-5"/>
    <n v="3.8881342292200181E-5"/>
    <n v="7.3987651889344705E-5"/>
    <n v="1.2490080365762041E-4"/>
    <n v="1.9622772438460584E-4"/>
    <n v="2.9209963602095339E-4"/>
    <n v="4.1455038268177805E-4"/>
    <n v="5.6387517023081992E-4"/>
    <n v="7.4028586589895489E-4"/>
    <n v="9.3963198890520969E-4"/>
    <n v="1.1586059314942594E-3"/>
    <n v="1.3921352612372994E-3"/>
    <n v="1.6353770812061669E-3"/>
    <n v="1.8855476260986547E-3"/>
    <n v="2.1361222850614053E-3"/>
    <n v="2.3890543379216861E-3"/>
    <n v="2.6419126282193452E-3"/>
    <n v="2.8948252042902351E-3"/>
    <n v="3.147917927855232E-3"/>
    <n v="3.4013146253208349E-3"/>
  </r>
  <r>
    <s v="Lost Opportunity"/>
    <x v="5"/>
    <s v="Over $160"/>
    <s v="Under $115"/>
    <s v="WasteWater Heat Recovery"/>
    <s v="Over $160"/>
    <n v="154.23798394466178"/>
    <s v="Water Heating"/>
    <s v="Res-GFX-7P_v3"/>
    <s v="Rural"/>
    <s v="SC-New"/>
    <s v="M_Input"/>
    <s v="No"/>
    <s v="Residential"/>
    <s v="Multifamily - High Rise"/>
    <s v="Multifamily GFHX DHW &amp; Shower Preheat, Heat Pump"/>
    <n v="6.0896033344501621E-6"/>
    <n v="9.4878021289311265E-6"/>
    <n v="1.4240453756305571E-5"/>
    <n v="2.0929808634998255E-5"/>
    <n v="2.9055367553636912E-5"/>
    <n v="3.9065659297922686E-5"/>
    <n v="4.9030801074746796E-5"/>
    <n v="5.9795098784841078E-5"/>
    <n v="7.0034192559376607E-5"/>
    <n v="7.9947701086278589E-5"/>
    <n v="8.8259123926033358E-5"/>
    <n v="9.3910662790758814E-5"/>
    <n v="9.81132362314254E-5"/>
    <n v="9.9552109634081366E-5"/>
    <n v="1.0155721974505492E-4"/>
    <n v="1.0244156978283017E-4"/>
    <n v="1.0235211252106857E-4"/>
    <n v="1.0232537918365707E-4"/>
    <n v="1.0235981765888714E-4"/>
    <n v="1.0245397650693367E-4"/>
    <n v="1.3710016961922184E-3"/>
    <n v="107.77561577279181"/>
    <n v="154.23798394466178"/>
    <s v="R-All-WH-HPWH-All-All-R"/>
    <n v="0"/>
    <n v="1.3710016961922184E-3"/>
    <n v="6.0896033344501621E-6"/>
    <n v="1.5577405463381288E-5"/>
    <n v="2.9817859219686857E-5"/>
    <n v="5.0747667854685109E-5"/>
    <n v="7.9803035408322021E-5"/>
    <n v="1.1886869470624471E-4"/>
    <n v="1.6789949578099151E-4"/>
    <n v="2.276945945658326E-4"/>
    <n v="2.9772878712520923E-4"/>
    <n v="3.7767648821148781E-4"/>
    <n v="4.6593561213752118E-4"/>
    <n v="5.5984627492828003E-4"/>
    <n v="6.5795951115970544E-4"/>
    <n v="7.5751162079378681E-4"/>
    <n v="8.590688405388417E-4"/>
    <n v="9.6151041032167188E-4"/>
    <n v="1.0638625228427405E-3"/>
    <n v="1.1661879020263975E-3"/>
    <n v="1.2685477196852848E-3"/>
    <n v="1.3710016961922184E-3"/>
  </r>
  <r>
    <s v="Lost Opportunity"/>
    <x v="5"/>
    <s v="Under $85"/>
    <s v="Under $55"/>
    <s v="WasteWater Heat Recovery"/>
    <s v="Under $85"/>
    <n v="78.487891343361056"/>
    <s v="Water Heating"/>
    <s v="Res-GFX-7P_v3"/>
    <s v="Rural"/>
    <s v="SC-New"/>
    <s v="M_Input"/>
    <s v="No"/>
    <s v="Residential"/>
    <s v="Single Family"/>
    <s v="Single Family GFHX DHW Preheat, Electric Resistance"/>
    <n v="3.701819277881335E-3"/>
    <n v="5.6507826855093906E-3"/>
    <n v="8.3104644218933415E-3"/>
    <n v="1.1901587063839021E-2"/>
    <n v="1.6246635967916288E-2"/>
    <n v="2.1910217018376549E-2"/>
    <n v="2.8111843798334726E-2"/>
    <n v="3.41709984146496E-2"/>
    <n v="3.9543798784468814E-2"/>
    <n v="4.5486242551092411E-2"/>
    <n v="5.1208145533506243E-2"/>
    <n v="5.5263543972157311E-2"/>
    <n v="5.6614946595587474E-2"/>
    <n v="5.8654594549564516E-2"/>
    <n v="6.0064202950066911E-2"/>
    <n v="6.1080356381201135E-2"/>
    <n v="6.1486144760421704E-2"/>
    <n v="6.1895621317200347E-2"/>
    <n v="6.2308821903225731E-2"/>
    <n v="6.2725782734619082E-2"/>
    <n v="0.806336550681512"/>
    <n v="54.204332959899304"/>
    <n v="78.487891343361056"/>
    <s v="R-All-WH-ERWH-All-All-R"/>
    <n v="0"/>
    <n v="0.806336550681512"/>
    <n v="3.701819277881335E-3"/>
    <n v="9.3526019633907252E-3"/>
    <n v="1.7663066385284067E-2"/>
    <n v="2.9564653449123089E-2"/>
    <n v="4.581128941703938E-2"/>
    <n v="6.7721506435415926E-2"/>
    <n v="9.5833350233750655E-2"/>
    <n v="0.13000434864840027"/>
    <n v="0.16954814743286908"/>
    <n v="0.21503438998396149"/>
    <n v="0.26624253551746774"/>
    <n v="0.32150607948962506"/>
    <n v="0.37812102608521253"/>
    <n v="0.43677562063477704"/>
    <n v="0.49683982358484396"/>
    <n v="0.55792017996604515"/>
    <n v="0.61940632472646684"/>
    <n v="0.68130194604366723"/>
    <n v="0.74361076794689296"/>
    <n v="0.806336550681512"/>
  </r>
  <r>
    <s v="Lost Opportunity"/>
    <x v="5"/>
    <s v="Under $65"/>
    <s v="Under $45"/>
    <s v="WasteWater Heat Recovery"/>
    <s v="Under $65"/>
    <n v="64.892519128747978"/>
    <s v="Water Heating"/>
    <s v="Res-GFX-7P_v3"/>
    <s v="Rural"/>
    <s v="SC-New"/>
    <s v="M_Input"/>
    <s v="No"/>
    <s v="Residential"/>
    <s v="Multifamily - Low Rise"/>
    <s v="Multifamily GFHX DHW Preheat, Electric Resistance"/>
    <n v="5.4310781315917078E-4"/>
    <n v="8.2851062096305406E-4"/>
    <n v="1.2384464773765042E-3"/>
    <n v="1.7960649861267382E-3"/>
    <n v="2.5162022078114754E-3"/>
    <n v="3.3820766867231054E-3"/>
    <n v="4.3196991536403415E-3"/>
    <n v="5.2677356078506066E-3"/>
    <n v="6.2232461095685938E-3"/>
    <n v="7.0323399596476004E-3"/>
    <n v="7.7247512184735927E-3"/>
    <n v="8.2382221060309929E-3"/>
    <n v="8.5808499539808125E-3"/>
    <n v="8.8252748187084389E-3"/>
    <n v="8.8395307645061719E-3"/>
    <n v="8.9226926291876858E-3"/>
    <n v="8.9200905047579319E-3"/>
    <n v="8.922005545826079E-3"/>
    <n v="8.9283606151012388E-3"/>
    <n v="8.9390839127289259E-3"/>
    <n v="0.11998829169216906"/>
    <n v="44.564750745650585"/>
    <n v="64.892519128747978"/>
    <s v="R-All-WH-ERWH-All-All-R"/>
    <n v="0"/>
    <n v="0.11998829169216906"/>
    <n v="5.4310781315917078E-4"/>
    <n v="1.3716184341222249E-3"/>
    <n v="2.6100649114987294E-3"/>
    <n v="4.4061298976254678E-3"/>
    <n v="6.9223321054369437E-3"/>
    <n v="1.0304408792160049E-2"/>
    <n v="1.462410794580039E-2"/>
    <n v="1.9891843553650996E-2"/>
    <n v="2.6115089663219591E-2"/>
    <n v="3.3147429622867194E-2"/>
    <n v="4.087218084134079E-2"/>
    <n v="4.9110402947371783E-2"/>
    <n v="5.7691252901352595E-2"/>
    <n v="6.6516527720061031E-2"/>
    <n v="7.5356058484567195E-2"/>
    <n v="8.4278751113754879E-2"/>
    <n v="9.3198841618512815E-2"/>
    <n v="0.10212084716433889"/>
    <n v="0.11104920777944013"/>
    <n v="0.11998829169216906"/>
  </r>
  <r>
    <s v="Lost Opportunity"/>
    <x v="5"/>
    <s v="Under $65"/>
    <s v="Under $45"/>
    <s v="WasteWater Heat Recovery"/>
    <s v="Under $65"/>
    <n v="64.892519128747978"/>
    <s v="Water Heating"/>
    <s v="Res-GFX-7P_v3"/>
    <s v="Rural"/>
    <s v="SC-New"/>
    <s v="M_Input"/>
    <s v="No"/>
    <s v="Residential"/>
    <s v="Multifamily - High Rise"/>
    <s v="Multifamily GFHX DHW Preheat, Electric Resistance"/>
    <n v="2.1482314389386679E-4"/>
    <n v="3.3470151831555044E-4"/>
    <n v="5.0236097137860709E-4"/>
    <n v="7.3834157089203818E-4"/>
    <n v="1.0249871891578153E-3"/>
    <n v="1.3781205914004191E-3"/>
    <n v="1.7296612367056457E-3"/>
    <n v="2.1093937330425023E-3"/>
    <n v="2.4705985922861707E-3"/>
    <n v="2.8203177696782115E-3"/>
    <n v="3.1135201158091234E-3"/>
    <n v="3.3128896445090267E-3"/>
    <n v="3.4611439706753113E-3"/>
    <n v="3.5119031566267439E-3"/>
    <n v="3.5826374941912128E-3"/>
    <n v="3.6138347405443205E-3"/>
    <n v="3.6106789536793447E-3"/>
    <n v="3.6097358808264675E-3"/>
    <n v="3.6109507680881685E-3"/>
    <n v="3.6142724129723837E-3"/>
    <n v="4.8364873454672927E-2"/>
    <n v="44.564750745650585"/>
    <n v="64.892519128747978"/>
    <s v="R-All-WH-ERWH-All-All-R"/>
    <n v="0"/>
    <n v="4.8364873454672927E-2"/>
    <n v="2.1482314389386679E-4"/>
    <n v="5.495246622094172E-4"/>
    <n v="1.0518856335880243E-3"/>
    <n v="1.7902272044800624E-3"/>
    <n v="2.8152143936378774E-3"/>
    <n v="4.1933349850382965E-3"/>
    <n v="5.9229962217439425E-3"/>
    <n v="8.0323899547864452E-3"/>
    <n v="1.0502988547072616E-2"/>
    <n v="1.3323306316750827E-2"/>
    <n v="1.6436826432559951E-2"/>
    <n v="1.9749716077068977E-2"/>
    <n v="2.3210860047744288E-2"/>
    <n v="2.6722763204371031E-2"/>
    <n v="3.0305400698562242E-2"/>
    <n v="3.3919235439106563E-2"/>
    <n v="3.7529914392785906E-2"/>
    <n v="4.1139650273612376E-2"/>
    <n v="4.4750601041700547E-2"/>
    <n v="4.8364873454672927E-2"/>
  </r>
  <r>
    <s v="Lost Opportunity"/>
    <x v="5"/>
    <s v="Over $160"/>
    <s v="Under $130"/>
    <s v="WasteWater Heat Recovery"/>
    <s v="Over $160"/>
    <n v="168.26241450934771"/>
    <s v="Water Heating"/>
    <s v="Res-GFX-7P_v3"/>
    <s v="Rural"/>
    <s v="SC-New"/>
    <s v="M_Input"/>
    <s v="No"/>
    <s v="Residential"/>
    <s v="Single Family"/>
    <s v="Single Family GFHX DHW  Preheat, Heat Pump"/>
    <n v="1.1457603591193743E-4"/>
    <n v="1.7489894327743369E-4"/>
    <n v="2.5721949089656579E-4"/>
    <n v="3.6836932450573897E-4"/>
    <n v="5.0285413910684763E-4"/>
    <n v="6.7814920813006989E-4"/>
    <n v="8.7009747986190749E-4"/>
    <n v="1.0576360561135843E-3"/>
    <n v="1.2239310915839272E-3"/>
    <n v="1.4078573179336406E-3"/>
    <n v="1.5849575252600456E-3"/>
    <n v="1.7104772879130824E-3"/>
    <n v="1.7523049255935039E-3"/>
    <n v="1.8154346355225995E-3"/>
    <n v="1.8590638163642336E-3"/>
    <n v="1.8905150632452827E-3"/>
    <n v="1.9030747319973543E-3"/>
    <n v="1.9157485545566824E-3"/>
    <n v="1.9285376405788325E-3"/>
    <n v="1.9414431109990246E-3"/>
    <n v="2.4957146379352296E-2"/>
    <n v="117.7194149790396"/>
    <n v="168.26241450934771"/>
    <s v="R-All-WH-HPWH-All-All-R"/>
    <n v="0"/>
    <n v="2.4957146379352296E-2"/>
    <n v="1.1457603591193743E-4"/>
    <n v="2.8947497918937115E-4"/>
    <n v="5.4669447008593689E-4"/>
    <n v="9.1506379459167591E-4"/>
    <n v="1.4179179336985235E-3"/>
    <n v="2.0960671418285932E-3"/>
    <n v="2.9661646216905006E-3"/>
    <n v="4.0238006778040847E-3"/>
    <n v="5.2477317693880119E-3"/>
    <n v="6.6555890873216525E-3"/>
    <n v="8.2405466125816985E-3"/>
    <n v="9.951023900494781E-3"/>
    <n v="1.1703328826088285E-2"/>
    <n v="1.3518763461610885E-2"/>
    <n v="1.5377827277975119E-2"/>
    <n v="1.7268342341220402E-2"/>
    <n v="1.9171417073217754E-2"/>
    <n v="2.1087165627774438E-2"/>
    <n v="2.3015703268353272E-2"/>
    <n v="2.4957146379352296E-2"/>
  </r>
  <r>
    <s v="Lost Opportunity"/>
    <x v="5"/>
    <s v="Over $160"/>
    <s v="Under $100"/>
    <s v="WasteWater Heat Recovery"/>
    <s v="Over $160"/>
    <n v="139.96545404718023"/>
    <s v="Water Heating"/>
    <s v="Res-GFX-7P_v3"/>
    <s v="Rural"/>
    <s v="SC-New"/>
    <s v="M_Input"/>
    <s v="No"/>
    <s v="Residential"/>
    <s v="Multifamily - Low Rise"/>
    <s v="Multifamily GFHX DHW  Preheat, Heat Pump"/>
    <n v="1.5395506694632474E-5"/>
    <n v="2.3485835597567711E-5"/>
    <n v="3.5106309597144524E-5"/>
    <n v="5.09131517682757E-5"/>
    <n v="7.1326920726985418E-5"/>
    <n v="9.5871911636347565E-5"/>
    <n v="1.2245074666082466E-4"/>
    <n v="1.4932478754904185E-4"/>
    <n v="1.7641069566813497E-4"/>
    <n v="1.9934612300625474E-4"/>
    <n v="2.1897394258904967E-4"/>
    <n v="2.3352932974304006E-4"/>
    <n v="2.4324181996886749E-4"/>
    <n v="2.5017054489248776E-4"/>
    <n v="2.5057465896275057E-4"/>
    <n v="2.529320528602807E-4"/>
    <n v="2.5285829029765886E-4"/>
    <n v="2.5291257607088999E-4"/>
    <n v="2.5309272356499694E-4"/>
    <n v="2.5339669746560304E-4"/>
    <n v="3.4013146253208349E-3"/>
    <n v="97.655905684662244"/>
    <n v="139.96545404718023"/>
    <s v="R-All-WH-HPWH-All-All-R"/>
    <n v="0"/>
    <n v="3.4013146253208349E-3"/>
    <n v="1.5395506694632474E-5"/>
    <n v="3.8881342292200181E-5"/>
    <n v="7.3987651889344705E-5"/>
    <n v="1.2490080365762041E-4"/>
    <n v="1.9622772438460584E-4"/>
    <n v="2.9209963602095339E-4"/>
    <n v="4.1455038268177805E-4"/>
    <n v="5.6387517023081992E-4"/>
    <n v="7.4028586589895489E-4"/>
    <n v="9.3963198890520969E-4"/>
    <n v="1.1586059314942594E-3"/>
    <n v="1.3921352612372994E-3"/>
    <n v="1.6353770812061669E-3"/>
    <n v="1.8855476260986547E-3"/>
    <n v="2.1361222850614053E-3"/>
    <n v="2.3890543379216861E-3"/>
    <n v="2.6419126282193452E-3"/>
    <n v="2.8948252042902351E-3"/>
    <n v="3.147917927855232E-3"/>
    <n v="3.4013146253208349E-3"/>
  </r>
  <r>
    <s v="Lost Opportunity"/>
    <x v="5"/>
    <s v="Over $160"/>
    <s v="Under $100"/>
    <s v="WasteWater Heat Recovery"/>
    <s v="Over $160"/>
    <n v="139.96545404718023"/>
    <s v="Water Heating"/>
    <s v="Res-GFX-7P_v3"/>
    <s v="Rural"/>
    <s v="SC-New"/>
    <s v="M_Input"/>
    <s v="No"/>
    <s v="Residential"/>
    <s v="Multifamily - High Rise"/>
    <s v="Multifamily GFHX DHW  Preheat, Heat Pump"/>
    <n v="6.0896033344501621E-6"/>
    <n v="9.4878021289311265E-6"/>
    <n v="1.4240453756305571E-5"/>
    <n v="2.0929808634998255E-5"/>
    <n v="2.9055367553636912E-5"/>
    <n v="3.9065659297922686E-5"/>
    <n v="4.9030801074746796E-5"/>
    <n v="5.9795098784841078E-5"/>
    <n v="7.0034192559376607E-5"/>
    <n v="7.9947701086278589E-5"/>
    <n v="8.8259123926033358E-5"/>
    <n v="9.3910662790758814E-5"/>
    <n v="9.81132362314254E-5"/>
    <n v="9.9552109634081366E-5"/>
    <n v="1.0155721974505492E-4"/>
    <n v="1.0244156978283017E-4"/>
    <n v="1.0235211252106857E-4"/>
    <n v="1.0232537918365707E-4"/>
    <n v="1.0235981765888714E-4"/>
    <n v="1.0245397650693367E-4"/>
    <n v="1.3710016961922184E-3"/>
    <n v="97.655905684662244"/>
    <n v="139.96545404718023"/>
    <s v="R-All-WH-HPWH-All-All-R"/>
    <n v="0"/>
    <n v="1.3710016961922184E-3"/>
    <n v="6.0896033344501621E-6"/>
    <n v="1.5577405463381288E-5"/>
    <n v="2.9817859219686857E-5"/>
    <n v="5.0747667854685109E-5"/>
    <n v="7.9803035408322021E-5"/>
    <n v="1.1886869470624471E-4"/>
    <n v="1.6789949578099151E-4"/>
    <n v="2.276945945658326E-4"/>
    <n v="2.9772878712520923E-4"/>
    <n v="3.7767648821148781E-4"/>
    <n v="4.6593561213752118E-4"/>
    <n v="5.5984627492828003E-4"/>
    <n v="6.5795951115970544E-4"/>
    <n v="7.5751162079378681E-4"/>
    <n v="8.590688405388417E-4"/>
    <n v="9.6151041032167188E-4"/>
    <n v="1.0638625228427405E-3"/>
    <n v="1.1661879020263975E-3"/>
    <n v="1.2685477196852848E-3"/>
    <n v="1.3710016961922184E-3"/>
  </r>
  <r>
    <s v="Lost Opportunity"/>
    <x v="4"/>
    <s v="Under $115"/>
    <s v="Under $85"/>
    <s v="GSHP"/>
    <s v="Under $115"/>
    <n v="101.7164303379023"/>
    <s v="HVAC"/>
    <s v="Res-GSHP-7P_v2"/>
    <s v="Rural"/>
    <s v="SC-New"/>
    <s v="M_Input"/>
    <s v="Yes"/>
    <s v="Residential"/>
    <s v="Single Family"/>
    <s v="Ground Source Heat Pump Upgrade from Air Source Heat Pump - With Desuperheater - New House 4000 square feet or greater"/>
    <n v="4.2600428175539511E-5"/>
    <n v="6.5029042170691747E-5"/>
    <n v="9.5636581943801853E-5"/>
    <n v="1.3696311646477327E-4"/>
    <n v="1.8696581239953792E-4"/>
    <n v="2.5214213778043703E-4"/>
    <n v="3.2351027770819606E-4"/>
    <n v="3.9323885213621144E-4"/>
    <n v="4.5506888193361196E-4"/>
    <n v="5.2345435131074419E-4"/>
    <n v="5.8930184378186065E-4"/>
    <n v="6.3597125061682312E-4"/>
    <n v="6.5152315255316519E-4"/>
    <n v="6.7499536166017366E-4"/>
    <n v="6.9121709397975024E-4"/>
    <n v="7.0291095799872446E-4"/>
    <n v="7.0758075881983528E-4"/>
    <n v="7.1229300308060849E-4"/>
    <n v="7.1704810336123057E-4"/>
    <n v="7.2184647643576687E-4"/>
    <n v="9.2792974843114856E-3"/>
    <n v="73.675601894962185"/>
    <n v="101.7164303379023"/>
    <s v="R-All-HVAC-ASHP-All-All-E"/>
    <n v="0"/>
    <n v="9.2792974843114856E-3"/>
    <n v="4.2600428175539511E-5"/>
    <n v="1.0762947034623126E-4"/>
    <n v="2.032660522900331E-4"/>
    <n v="3.4022916875480641E-4"/>
    <n v="5.2719498115434433E-4"/>
    <n v="7.7933711893478136E-4"/>
    <n v="1.1028473966429775E-3"/>
    <n v="1.4960862487791889E-3"/>
    <n v="1.9511551307128008E-3"/>
    <n v="2.4746094820235452E-3"/>
    <n v="3.063911325805406E-3"/>
    <n v="3.6998825764222292E-3"/>
    <n v="4.3514057289753948E-3"/>
    <n v="5.0264010906355683E-3"/>
    <n v="5.7176181846153185E-3"/>
    <n v="6.4205291426140433E-3"/>
    <n v="7.1281099014338786E-3"/>
    <n v="7.8404029045144874E-3"/>
    <n v="8.5574510078757181E-3"/>
    <n v="9.2792974843114856E-3"/>
  </r>
  <r>
    <s v="Lost Opportunity"/>
    <x v="4"/>
    <s v="Under $100"/>
    <s v="Under $85"/>
    <s v="GSHP"/>
    <s v="Under $100"/>
    <n v="92.905657176345144"/>
    <s v="HVAC"/>
    <s v="Res-GSHP-7P_v2"/>
    <s v="Rural"/>
    <s v="SC-New"/>
    <s v="M_Input"/>
    <s v="Yes"/>
    <s v="Residential"/>
    <s v="Single Family"/>
    <s v="Ground Source Heat Pump Upgrade from Air Source Heat Pump - With Desuperheater - New House less than 4000 square feet"/>
    <n v="1.7276591768277181E-3"/>
    <n v="2.6372509920222051E-3"/>
    <n v="3.8785389140881046E-3"/>
    <n v="5.5545353692748982E-3"/>
    <n v="7.5823933086799416E-3"/>
    <n v="1.0225617367185396E-2"/>
    <n v="1.3119950291991873E-2"/>
    <n v="1.5947790683672389E-2"/>
    <n v="1.8455305818094098E-2"/>
    <n v="2.1228676621885954E-2"/>
    <n v="2.3899119843020972E-2"/>
    <n v="2.5791796335925911E-2"/>
    <n v="2.6422503285319299E-2"/>
    <n v="2.7374418071176458E-2"/>
    <n v="2.8032289973084972E-2"/>
    <n v="2.8506534302313483E-2"/>
    <n v="2.8695917944405191E-2"/>
    <n v="2.8887022879008951E-2"/>
    <n v="2.9079865838302715E-2"/>
    <n v="2.9274463724547114E-2"/>
    <n v="0.37632165074082768"/>
    <n v="70.818302229395456"/>
    <n v="92.905657176345144"/>
    <s v="R-All-HVAC-ASHP-All-All-E"/>
    <n v="0"/>
    <n v="0.37632165074082768"/>
    <n v="1.7276591768277181E-3"/>
    <n v="4.3649101688499232E-3"/>
    <n v="8.2434490829380279E-3"/>
    <n v="1.3797984452212926E-2"/>
    <n v="2.1380377760892869E-2"/>
    <n v="3.1605995128078268E-2"/>
    <n v="4.4725945420070141E-2"/>
    <n v="6.0673736103742534E-2"/>
    <n v="7.9129041921836632E-2"/>
    <n v="0.10035771854372258"/>
    <n v="0.12425683838674355"/>
    <n v="0.15004863472266947"/>
    <n v="0.17647113800798878"/>
    <n v="0.20384555607916524"/>
    <n v="0.2318778460522502"/>
    <n v="0.26038438035456368"/>
    <n v="0.28908029829896886"/>
    <n v="0.31796732117797782"/>
    <n v="0.34704718701628057"/>
    <n v="0.37632165074082768"/>
  </r>
  <r>
    <s v="Lost Opportunity"/>
    <x v="4"/>
    <s v="Under $115"/>
    <s v="Under $85"/>
    <s v="GSHP"/>
    <s v="Under $115"/>
    <n v="108.17634741753237"/>
    <s v="HVAC"/>
    <s v="Res-GSHP-7P_v2"/>
    <s v="Rural"/>
    <s v="SC-NR"/>
    <s v="M_Input"/>
    <s v="Yes"/>
    <s v="Residential"/>
    <s v="Single Family"/>
    <s v="Ground Source Heat Pump Upgrade from Air Source Heat Pump - With Desuperheater - Existing House 4000 square feet or greater"/>
    <n v="4.0669837705766633E-4"/>
    <n v="6.4731241424166054E-4"/>
    <n v="9.7365384069604663E-4"/>
    <n v="1.3954397728300246E-3"/>
    <n v="1.9154912857022852E-3"/>
    <n v="2.5267415177938259E-3"/>
    <n v="3.2100985701086961E-3"/>
    <n v="3.9342115543015144E-3"/>
    <n v="4.6580659559355645E-3"/>
    <n v="5.336696304794792E-3"/>
    <n v="5.9291696144449287E-3"/>
    <n v="6.4067376441149688E-3"/>
    <n v="6.7583782157311281E-3"/>
    <n v="6.9915091740794513E-3"/>
    <n v="7.1275224903062243E-3"/>
    <n v="8.024236257585424E-3"/>
    <n v="7.9689446576407148E-3"/>
    <n v="7.9293939998268236E-3"/>
    <n v="7.9060672175252245E-3"/>
    <n v="7.8780442870316422E-3"/>
    <n v="0.11205476481425702"/>
    <n v="78.506808132665341"/>
    <n v="108.17634741753237"/>
    <s v="R-All-HVAC-ASHP-All-All-E"/>
    <n v="0"/>
    <n v="9.7924413151748602E-2"/>
    <n v="4.0669837705766633E-4"/>
    <n v="1.0540107912993268E-3"/>
    <n v="2.0276646319953733E-3"/>
    <n v="3.4231044048253978E-3"/>
    <n v="5.3385956905276834E-3"/>
    <n v="7.8653372083215094E-3"/>
    <n v="1.1075435778430206E-2"/>
    <n v="1.500964733273172E-2"/>
    <n v="1.9667713288667284E-2"/>
    <n v="2.5004409593462076E-2"/>
    <n v="3.0933579207907007E-2"/>
    <n v="3.7340316852021979E-2"/>
    <n v="4.4098695067753109E-2"/>
    <n v="5.1090204241832561E-2"/>
    <n v="5.8217726732138785E-2"/>
    <n v="6.6241962989724207E-2"/>
    <n v="7.4210907647364918E-2"/>
    <n v="8.2140301647191744E-2"/>
    <n v="9.0046368864716966E-2"/>
    <n v="9.7924413151748602E-2"/>
  </r>
  <r>
    <s v="Lost Opportunity"/>
    <x v="4"/>
    <s v="Under $100"/>
    <s v="Under $70"/>
    <s v="GSHP"/>
    <s v="Under $100"/>
    <n v="91.04952363703319"/>
    <s v="HVAC"/>
    <s v="Res-GSHP-7P_v2"/>
    <s v="Rural"/>
    <s v="SC-NR"/>
    <s v="M_Input"/>
    <s v="Yes"/>
    <s v="Residential"/>
    <s v="Single Family"/>
    <s v="Ground Source Heat Pump Upgrade from Air Source Heat Pump - With Desuperheater - Existing House less than 4000 square feet"/>
    <n v="1.7074099076418922E-2"/>
    <n v="2.7175609536772071E-2"/>
    <n v="4.0876145762988703E-2"/>
    <n v="5.8583653834195289E-2"/>
    <n v="8.0416568732607857E-2"/>
    <n v="0.1060782079521202"/>
    <n v="0.13476705126692712"/>
    <n v="0.1651669189135013"/>
    <n v="0.19555593069126229"/>
    <n v="0.22404633652104569"/>
    <n v="0.24891967892847286"/>
    <n v="0.26896904306242481"/>
    <n v="0.28373169346319482"/>
    <n v="0.29351904769218745"/>
    <n v="0.2992291881008346"/>
    <n v="0.33687521908940432"/>
    <n v="0.33455395520244319"/>
    <n v="0.33289353094666563"/>
    <n v="0.33191422093556344"/>
    <n v="0.33073775621711393"/>
    <n v="4.7043073303244718"/>
    <n v="68.431046788986663"/>
    <n v="91.04952363703319"/>
    <s v="R-All-HVAC-ASHP-All-All-E"/>
    <n v="0"/>
    <n v="4.1110838559261449"/>
    <n v="1.7074099076418922E-2"/>
    <n v="4.4249708613190997E-2"/>
    <n v="8.5125854376179699E-2"/>
    <n v="0.14370950821037498"/>
    <n v="0.22412607694298284"/>
    <n v="0.33020428489510301"/>
    <n v="0.46497133616203012"/>
    <n v="0.63013825507553145"/>
    <n v="0.82569418576679376"/>
    <n v="1.0497405222878395"/>
    <n v="1.2986602012163124"/>
    <n v="1.5676292442787372"/>
    <n v="1.851360937741932"/>
    <n v="2.1448799854341196"/>
    <n v="2.444109173534954"/>
    <n v="2.7809843926243585"/>
    <n v="3.1155383478268015"/>
    <n v="3.4484318787734671"/>
    <n v="3.7803460997090306"/>
    <n v="4.1110838559261449"/>
  </r>
  <r>
    <s v="Lost Opportunity"/>
    <x v="5"/>
    <s v="Under $50"/>
    <s v="Under $30"/>
    <s v="HPWH"/>
    <s v="Under $50"/>
    <n v="46.978176880541241"/>
    <s v="Water Heating"/>
    <s v="Res-HPWH-7P_v4"/>
    <s v="Rural"/>
    <s v="SC-New"/>
    <s v="M_Input"/>
    <s v="No"/>
    <s v="Residential"/>
    <s v="Manufactured"/>
    <s v="Manufactured Tier1_indor2_hp85"/>
    <n v="2.0918605937239514E-4"/>
    <n v="3.3108325169922627E-4"/>
    <n v="4.9176769607085433E-4"/>
    <n v="6.8143755509698792E-4"/>
    <n v="8.8712281831536486E-4"/>
    <n v="1.0897944056897312E-3"/>
    <n v="1.2728284369744537E-3"/>
    <n v="1.4360914649890024E-3"/>
    <n v="1.5736143705385142E-3"/>
    <n v="1.6807337637156116E-3"/>
    <n v="1.7590146973816571E-3"/>
    <n v="1.8126387648819821E-3"/>
    <n v="1.8478649915993979E-3"/>
    <n v="1.8711434547555802E-3"/>
    <n v="1.8857156123990896E-3"/>
    <n v="1.8941031175019512E-3"/>
    <n v="1.894291096709219E-3"/>
    <n v="1.8944791103396421E-3"/>
    <n v="1.8946671583976525E-3"/>
    <n v="1.8948552408876837E-3"/>
    <n v="2.8302433067315995E-2"/>
    <n v="28.393598043247472"/>
    <n v="46.978176880541241"/>
    <s v="R-All-WH-WHConvert-All-All-N"/>
    <s v=""/>
    <n v="2.8302433067315995E-2"/>
    <n v="2.0918605937239514E-4"/>
    <n v="5.4026931107162138E-4"/>
    <n v="1.0320370071424758E-3"/>
    <n v="1.7134745622394637E-3"/>
    <n v="2.6005973805548286E-3"/>
    <n v="3.6903917862445598E-3"/>
    <n v="4.9632202232190135E-3"/>
    <n v="6.3993116882080162E-3"/>
    <n v="7.9729260587465302E-3"/>
    <n v="9.653659822462142E-3"/>
    <n v="1.1412674519843799E-2"/>
    <n v="1.3225313284725782E-2"/>
    <n v="1.5073178276325179E-2"/>
    <n v="1.694432173108076E-2"/>
    <n v="1.883003734347985E-2"/>
    <n v="2.07241404609818E-2"/>
    <n v="2.261843155769102E-2"/>
    <n v="2.4512910668030661E-2"/>
    <n v="2.6407577826428313E-2"/>
    <n v="2.8302433067315995E-2"/>
  </r>
  <r>
    <s v="Lost Opportunity"/>
    <x v="5"/>
    <s v="Under $50"/>
    <s v="Under $30"/>
    <s v="HPWH"/>
    <s v="Under $50"/>
    <n v="47.084197116184903"/>
    <s v="Water Heating"/>
    <s v="Res-HPWH-7P_v4"/>
    <s v="Rural"/>
    <s v="SC-New"/>
    <s v="M_Input"/>
    <s v="No"/>
    <s v="Residential"/>
    <s v="Single Family"/>
    <s v="Single Family Tier1_indor2_hp85"/>
    <n v="2.7903707259961169E-3"/>
    <n v="4.2878244428959543E-3"/>
    <n v="6.1914224382601515E-3"/>
    <n v="8.508929979519856E-3"/>
    <n v="1.0938934866291624E-2"/>
    <n v="1.3704433865096427E-2"/>
    <n v="1.6203585467970447E-2"/>
    <n v="1.8107881154295163E-2"/>
    <n v="1.9323662572191647E-2"/>
    <n v="2.0654330578592645E-2"/>
    <n v="2.1847964062567768E-2"/>
    <n v="2.2445249341090712E-2"/>
    <n v="2.2183710355497852E-2"/>
    <n v="2.2443007423586445E-2"/>
    <n v="2.266152742628751E-2"/>
    <n v="2.2910904258548102E-2"/>
    <n v="2.3063113237938006E-2"/>
    <n v="2.3216705632355714E-2"/>
    <n v="2.3371694889571592E-2"/>
    <n v="2.3528094594052654E-2"/>
    <n v="0.3483833473126064"/>
    <n v="28.504401829424285"/>
    <n v="47.084197116184903"/>
    <s v="R-All-WH-WHConvert-All-All-N"/>
    <s v=""/>
    <n v="0.3483833473126064"/>
    <n v="2.7903707259961169E-3"/>
    <n v="7.0781951688920711E-3"/>
    <n v="1.3269617607152222E-2"/>
    <n v="2.1778547586672078E-2"/>
    <n v="3.27174824529637E-2"/>
    <n v="4.6421916318060127E-2"/>
    <n v="6.2625501786030574E-2"/>
    <n v="8.073338294032574E-2"/>
    <n v="0.10005704551251739"/>
    <n v="0.12071137609111003"/>
    <n v="0.1425593401536778"/>
    <n v="0.16500458949476851"/>
    <n v="0.18718829985026636"/>
    <n v="0.20963130727385282"/>
    <n v="0.23229283470014034"/>
    <n v="0.25520373895868842"/>
    <n v="0.27826685219662645"/>
    <n v="0.30148355782898217"/>
    <n v="0.32485525271855376"/>
    <n v="0.3483833473126064"/>
  </r>
  <r>
    <s v="Lost Opportunity"/>
    <x v="5"/>
    <s v="Under $50"/>
    <s v="Under $35"/>
    <s v="HPWH"/>
    <s v="Under $50"/>
    <n v="48.313287160647761"/>
    <s v="Water Heating"/>
    <s v="Res-HPWH-7P_v4"/>
    <s v="Rural"/>
    <s v="SC-New"/>
    <s v="M_Input"/>
    <s v="No"/>
    <s v="Residential"/>
    <s v="Single Family"/>
    <s v="Single Family Tier1_buffered"/>
    <n v="1.6539236223182631E-2"/>
    <n v="2.5415024850963603E-2"/>
    <n v="3.6698133803472449E-2"/>
    <n v="5.0434589793641377E-2"/>
    <n v="6.4837846132083335E-2"/>
    <n v="8.1229661309215218E-2"/>
    <n v="9.6042767801623449E-2"/>
    <n v="0.10733001214571279"/>
    <n v="0.11453625749476679"/>
    <n v="0.12242346484232845"/>
    <n v="0.12949843376005801"/>
    <n v="0.13303869535400586"/>
    <n v="0.13148848733899465"/>
    <n v="0.13302540693936957"/>
    <n v="0.1343206305132455"/>
    <n v="0.13579875035550218"/>
    <n v="0.13670093164702946"/>
    <n v="0.13761131279090125"/>
    <n v="0.13852997349546908"/>
    <n v="0.13945699427932023"/>
    <n v="2.0649566108708859"/>
    <n v="31.215360042990756"/>
    <n v="48.313287160647761"/>
    <s v="R-All-WH-WHConvert-All-All-N"/>
    <s v=""/>
    <n v="2.0649566108708859"/>
    <n v="1.6539236223182631E-2"/>
    <n v="4.1954261074146237E-2"/>
    <n v="7.8652394877618687E-2"/>
    <n v="0.12908698467126006"/>
    <n v="0.19392483080334338"/>
    <n v="0.2751544921125586"/>
    <n v="0.37119725991418207"/>
    <n v="0.47852727205989487"/>
    <n v="0.59306352955466168"/>
    <n v="0.71548699439699015"/>
    <n v="0.84498542815704814"/>
    <n v="0.97802412351105406"/>
    <n v="1.1095126108500488"/>
    <n v="1.2425380177894183"/>
    <n v="1.3768586483026639"/>
    <n v="1.5126573986581662"/>
    <n v="1.6493583303051955"/>
    <n v="1.7869696430960968"/>
    <n v="1.9254996165915659"/>
    <n v="2.0649566108708859"/>
  </r>
  <r>
    <s v="Lost Opportunity"/>
    <x v="5"/>
    <s v="Under $50"/>
    <s v="Under $25"/>
    <s v="HPWH"/>
    <s v="Under $50"/>
    <n v="46.972088751709677"/>
    <s v="Water Heating"/>
    <s v="Res-HPWH-7P_v4"/>
    <s v="Rural"/>
    <s v="SC-New"/>
    <s v="M_Input"/>
    <s v="No"/>
    <s v="Residential"/>
    <s v="Manufactured"/>
    <s v="Manufactured Tier1_indor2_gfac"/>
    <n v="5.273948595467503E-5"/>
    <n v="8.3471912780454181E-5"/>
    <n v="1.2398328826358808E-4"/>
    <n v="1.7180239674598633E-4"/>
    <n v="2.2365927039777198E-4"/>
    <n v="2.7475634334714002E-4"/>
    <n v="3.2090244290621048E-4"/>
    <n v="3.6206392469292301E-4"/>
    <n v="3.9673586873850068E-4"/>
    <n v="4.2374255240033913E-4"/>
    <n v="4.4347855304008381E-4"/>
    <n v="4.5699812391039363E-4"/>
    <n v="4.6587927543059157E-4"/>
    <n v="4.7174818554991432E-4"/>
    <n v="4.7542208287211111E-4"/>
    <n v="4.7753672047699884E-4"/>
    <n v="4.7758411334242792E-4"/>
    <n v="4.776315148865401E-4"/>
    <n v="4.7767892511045275E-4"/>
    <n v="4.7772634401528359E-4"/>
    <n v="7.1355413248623866E-3"/>
    <n v="24.691651804291418"/>
    <n v="46.972088751709677"/>
    <s v="R-All-WH-WHConvert-All-All-N"/>
    <s v=""/>
    <n v="7.1355413248623866E-3"/>
    <n v="5.273948595467503E-5"/>
    <n v="1.3621139873512921E-4"/>
    <n v="2.601946869987173E-4"/>
    <n v="4.319970837447036E-4"/>
    <n v="6.5565635414247556E-4"/>
    <n v="9.3041269748961558E-4"/>
    <n v="1.2513151403958261E-3"/>
    <n v="1.6133790650887491E-3"/>
    <n v="2.0101149338272498E-3"/>
    <n v="2.4338574862275888E-3"/>
    <n v="2.8773360392676728E-3"/>
    <n v="3.3343341631780665E-3"/>
    <n v="3.8002134386086583E-3"/>
    <n v="4.2719616241585724E-3"/>
    <n v="4.7473837070306831E-3"/>
    <n v="5.2249204275076821E-3"/>
    <n v="5.7025045408501101E-3"/>
    <n v="6.1801360557366498E-3"/>
    <n v="6.6578149808471029E-3"/>
    <n v="7.1355413248623866E-3"/>
  </r>
  <r>
    <s v="Lost Opportunity"/>
    <x v="5"/>
    <s v="Under $50"/>
    <s v="Under $30"/>
    <s v="HPWH"/>
    <s v="Under $50"/>
    <n v="47.529496243954277"/>
    <s v="Water Heating"/>
    <s v="Res-HPWH-7P_v4"/>
    <s v="Rural"/>
    <s v="SC-New"/>
    <s v="M_Input"/>
    <s v="No"/>
    <s v="Residential"/>
    <s v="Manufactured"/>
    <s v="Manufactured Tier1_indor2_gfnc"/>
    <n v="3.811696630281937E-4"/>
    <n v="6.0328538079018059E-4"/>
    <n v="8.9607752811951883E-4"/>
    <n v="1.2416856268068867E-3"/>
    <n v="1.6164762926191038E-3"/>
    <n v="1.9857755704804038E-3"/>
    <n v="2.3192921548876345E-3"/>
    <n v="2.6167828842410851E-3"/>
    <n v="2.8673710913340242E-3"/>
    <n v="3.0625593516014622E-3"/>
    <n v="3.2051994357281989E-3"/>
    <n v="3.3029108597142144E-3"/>
    <n v="3.3670985451073839E-3"/>
    <n v="3.4095155397373196E-3"/>
    <n v="3.4360682862981311E-3"/>
    <n v="3.4513516302422591E-3"/>
    <n v="3.4516941577094596E-3"/>
    <n v="3.4520367479010244E-3"/>
    <n v="3.4523794008250296E-3"/>
    <n v="3.4527221164895525E-3"/>
    <n v="5.1571452263661069E-2"/>
    <n v="25.007919277278241"/>
    <n v="47.529496243954277"/>
    <s v="R-All-WH-WHConvert-All-All-N"/>
    <s v=""/>
    <n v="5.1571452263661069E-2"/>
    <n v="3.811696630281937E-4"/>
    <n v="9.8445504381837424E-4"/>
    <n v="1.8805325719378932E-3"/>
    <n v="3.1222181987447797E-3"/>
    <n v="4.7386944913638835E-3"/>
    <n v="6.7244700618442873E-3"/>
    <n v="9.0437622167319209E-3"/>
    <n v="1.1660545100973006E-2"/>
    <n v="1.452791619230703E-2"/>
    <n v="1.7590475543908492E-2"/>
    <n v="2.0795674979636691E-2"/>
    <n v="2.4098585839350907E-2"/>
    <n v="2.7465684384458292E-2"/>
    <n v="3.0875199924195611E-2"/>
    <n v="3.4311268210493739E-2"/>
    <n v="3.7762619840735999E-2"/>
    <n v="4.1214313998445461E-2"/>
    <n v="4.4666350746346485E-2"/>
    <n v="4.8118730147171516E-2"/>
    <n v="5.1571452263661069E-2"/>
  </r>
  <r>
    <s v="Lost Opportunity"/>
    <x v="5"/>
    <s v="Under $50"/>
    <s v="Under $25"/>
    <s v="HPWH"/>
    <s v="Under $50"/>
    <n v="47.384488622471032"/>
    <s v="Water Heating"/>
    <s v="Res-HPWH-7P_v4"/>
    <s v="Rural"/>
    <s v="SC-New"/>
    <s v="M_Input"/>
    <s v="No"/>
    <s v="Residential"/>
    <s v="Single Family"/>
    <s v="Single Family Tier1_indor2_gfac"/>
    <n v="4.7792680451973482E-3"/>
    <n v="7.3440644113814697E-3"/>
    <n v="1.0604493208668995E-2"/>
    <n v="1.4573854567451323E-2"/>
    <n v="1.8735898197290445E-2"/>
    <n v="2.3472566651728446E-2"/>
    <n v="2.7753042820878222E-2"/>
    <n v="3.1014666603506557E-2"/>
    <n v="3.309702262393218E-2"/>
    <n v="3.5376153143224898E-2"/>
    <n v="3.7420574808952986E-2"/>
    <n v="3.8443588137940826E-2"/>
    <n v="3.799563156185861E-2"/>
    <n v="3.8439748245059101E-2"/>
    <n v="3.8814023124169594E-2"/>
    <n v="3.9241148708068531E-2"/>
    <n v="3.9501847942264585E-2"/>
    <n v="3.9764916650586075E-2"/>
    <n v="4.0030377865993685E-2"/>
    <n v="4.0298254855578204E-2"/>
    <n v="0.59670114217373216"/>
    <n v="24.87127551553986"/>
    <n v="47.384488622471032"/>
    <s v="R-All-WH-WHConvert-All-All-N"/>
    <s v=""/>
    <n v="0.59670114217373216"/>
    <n v="4.7792680451973482E-3"/>
    <n v="1.2123332456578817E-2"/>
    <n v="2.2727825665247812E-2"/>
    <n v="3.7301680232699135E-2"/>
    <n v="5.6037578429989576E-2"/>
    <n v="7.9510145081718026E-2"/>
    <n v="0.10726318790259624"/>
    <n v="0.1382778545061028"/>
    <n v="0.17137487713003499"/>
    <n v="0.20675103027325989"/>
    <n v="0.24417160508221286"/>
    <n v="0.28261519322015372"/>
    <n v="0.3206108247820123"/>
    <n v="0.35905057302707138"/>
    <n v="0.39786459615124098"/>
    <n v="0.43710574485930953"/>
    <n v="0.47660759280157411"/>
    <n v="0.51637250945216018"/>
    <n v="0.5564028873181539"/>
    <n v="0.59670114217373216"/>
  </r>
  <r>
    <s v="Lost Opportunity"/>
    <x v="5"/>
    <s v="Under $50"/>
    <s v="Under $30"/>
    <s v="HPWH"/>
    <s v="Under $50"/>
    <n v="47.971829299021998"/>
    <s v="Water Heating"/>
    <s v="Res-HPWH-7P_v4"/>
    <s v="Rural"/>
    <s v="SC-New"/>
    <s v="M_Input"/>
    <s v="No"/>
    <s v="Residential"/>
    <s v="Single Family"/>
    <s v="Single Family Tier1_indor2_gfnc"/>
    <n v="7.6818784548540247E-3"/>
    <n v="1.180436201512986E-2"/>
    <n v="1.7044959005005206E-2"/>
    <n v="2.3425047171895405E-2"/>
    <n v="3.0114840040983876E-2"/>
    <n v="3.7728246739212178E-2"/>
    <n v="4.4608400216552858E-2"/>
    <n v="4.9850917946603623E-2"/>
    <n v="5.319795889458262E-2"/>
    <n v="5.6861282120311454E-2"/>
    <n v="6.0147349902673064E-2"/>
    <n v="6.1791673672895023E-2"/>
    <n v="6.1071657984724061E-2"/>
    <n v="6.178550168377072E-2"/>
    <n v="6.2387086299415195E-2"/>
    <n v="6.3073619632436212E-2"/>
    <n v="6.3492650289731126E-2"/>
    <n v="6.3915489482571933E-2"/>
    <n v="6.434217423261189E-2"/>
    <n v="6.4772741937829531E-2"/>
    <n v="0.95909783772378987"/>
    <n v="25.20292596058307"/>
    <n v="47.971829299021998"/>
    <s v="R-All-WH-WHConvert-All-All-N"/>
    <s v=""/>
    <n v="0.95909783772378987"/>
    <n v="7.6818784548540247E-3"/>
    <n v="1.9486240469983884E-2"/>
    <n v="3.653119947498909E-2"/>
    <n v="5.9956246646884495E-2"/>
    <n v="9.0071086687868368E-2"/>
    <n v="0.12779933342708055"/>
    <n v="0.1724077336436334"/>
    <n v="0.22225865159023703"/>
    <n v="0.27545661048481962"/>
    <n v="0.33231789260513106"/>
    <n v="0.39246524250780412"/>
    <n v="0.45425691618069913"/>
    <n v="0.51532857416542321"/>
    <n v="0.57711407584919394"/>
    <n v="0.63950116214860908"/>
    <n v="0.70257478178104527"/>
    <n v="0.76606743207077643"/>
    <n v="0.82998292155334841"/>
    <n v="0.89432509578596031"/>
    <n v="0.95909783772378987"/>
  </r>
  <r>
    <s v="Lost Opportunity"/>
    <x v="5"/>
    <s v="Under $55"/>
    <s v="Under $40"/>
    <s v="HPWH"/>
    <s v="Under $55"/>
    <n v="54.89945523463102"/>
    <s v="Water Heating"/>
    <s v="Res-HPWH-7P_v4"/>
    <s v="Rural"/>
    <s v="SC-New"/>
    <s v="M_Input"/>
    <s v="No"/>
    <s v="Residential"/>
    <s v="Manufactured"/>
    <s v="Manufactured Tier1_buffered"/>
    <n v="1.175139544106976E-3"/>
    <n v="1.8599184985394236E-3"/>
    <n v="2.7625916750908617E-3"/>
    <n v="3.8280955252782047E-3"/>
    <n v="4.9835687301999238E-3"/>
    <n v="6.1221120801014705E-3"/>
    <n v="7.1503379988137892E-3"/>
    <n v="8.0674968232887778E-3"/>
    <n v="8.840055974776129E-3"/>
    <n v="9.44181803884875E-3"/>
    <n v="9.8815749756952023E-3"/>
    <n v="1.0182817622669647E-2"/>
    <n v="1.03807071576105E-2"/>
    <n v="1.0511478025721596E-2"/>
    <n v="1.0593339688689125E-2"/>
    <n v="1.0640457976362519E-2"/>
    <n v="1.0641513982678584E-2"/>
    <n v="1.0642570182372788E-2"/>
    <n v="1.0643626575470036E-2"/>
    <n v="1.0644683161995218E-2"/>
    <n v="0.15899390423830953"/>
    <n v="35.649149154656051"/>
    <n v="54.89945523463102"/>
    <s v="R-All-WH-WHConvert-All-All-N"/>
    <s v=""/>
    <n v="0.15899390423830953"/>
    <n v="1.175139544106976E-3"/>
    <n v="3.0350580426463996E-3"/>
    <n v="5.7976497177372613E-3"/>
    <n v="9.6257452430154669E-3"/>
    <n v="1.4609313973215391E-2"/>
    <n v="2.0731426053316862E-2"/>
    <n v="2.788176405213065E-2"/>
    <n v="3.5949260875419428E-2"/>
    <n v="4.4789316850195555E-2"/>
    <n v="5.4231134889044304E-2"/>
    <n v="6.4112709864739506E-2"/>
    <n v="7.4295527487409155E-2"/>
    <n v="8.4676234645019652E-2"/>
    <n v="9.5187712670741248E-2"/>
    <n v="0.10578105235943037"/>
    <n v="0.1164215103357929"/>
    <n v="0.1270630243184715"/>
    <n v="0.1377055945008443"/>
    <n v="0.14834922107631432"/>
    <n v="0.15899390423830953"/>
  </r>
  <r>
    <s v="Lost Opportunity"/>
    <x v="5"/>
    <s v="Under $60"/>
    <s v="Under $35"/>
    <s v="HPWH"/>
    <s v="Under $60"/>
    <n v="57.340940168990635"/>
    <s v="Water Heating"/>
    <s v="Res-HPWH-7P_v4"/>
    <s v="Rural"/>
    <s v="SC-New"/>
    <s v="M_Input"/>
    <s v="No"/>
    <s v="Residential"/>
    <s v="Manufactured"/>
    <s v="Manufactured Tier1_indor2_zonl"/>
    <n v="5.2178189131187349E-5"/>
    <n v="8.2583536288988646E-5"/>
    <n v="1.2266375651980667E-4"/>
    <n v="1.6997393486746203E-4"/>
    <n v="2.2127890517908681E-4"/>
    <n v="2.7183216120993864E-4"/>
    <n v="3.1748713616606711E-4"/>
    <n v="3.5821054373649352E-4"/>
    <n v="3.9251348054385795E-4"/>
    <n v="4.1923273694928828E-4"/>
    <n v="4.3875869089883654E-4"/>
    <n v="4.5213437541820735E-4"/>
    <n v="4.6092100644684245E-4"/>
    <n v="4.6672745481577695E-4"/>
    <n v="4.7036225151233363E-4"/>
    <n v="4.7245438341112726E-4"/>
    <n v="4.7250127188284925E-4"/>
    <n v="4.7254816894088883E-4"/>
    <n v="4.7259507458635144E-4"/>
    <n v="4.7264198882034271E-4"/>
    <n v="7.0595990473257325E-3"/>
    <n v="34.248536543089436"/>
    <n v="57.340940168990635"/>
    <s v="R-All-WH-WHConvert-All-All-N"/>
    <s v=""/>
    <n v="7.0595990473257325E-3"/>
    <n v="5.2178189131187349E-5"/>
    <n v="1.34761725420176E-4"/>
    <n v="2.5742548193998264E-4"/>
    <n v="4.2739941680744464E-4"/>
    <n v="6.4867832198653148E-4"/>
    <n v="9.2051048319647007E-4"/>
    <n v="1.2379976193625372E-3"/>
    <n v="1.5962081630990308E-3"/>
    <n v="1.9887216436428887E-3"/>
    <n v="2.407954380592177E-3"/>
    <n v="2.8467130714910135E-3"/>
    <n v="3.2988474469092207E-3"/>
    <n v="3.7597684533560633E-3"/>
    <n v="4.2264959081718401E-3"/>
    <n v="4.6968581596841738E-3"/>
    <n v="5.1693125430953011E-3"/>
    <n v="5.6418138149781499E-3"/>
    <n v="6.1143619839190387E-3"/>
    <n v="6.5869570585053898E-3"/>
    <n v="7.0595990473257325E-3"/>
  </r>
  <r>
    <s v="Lost Opportunity"/>
    <x v="5"/>
    <s v="Under $60"/>
    <s v="Under $35"/>
    <s v="HPWH"/>
    <s v="Under $60"/>
    <n v="58.138672534691878"/>
    <s v="Water Heating"/>
    <s v="Res-HPWH-7P_v4"/>
    <s v="Rural"/>
    <s v="SC-New"/>
    <s v="M_Input"/>
    <s v="No"/>
    <s v="Residential"/>
    <s v="Single Family"/>
    <s v="Single Family Tier1_indor2_zonl"/>
    <n v="2.4638174758495812E-3"/>
    <n v="3.7860262428071174E-3"/>
    <n v="5.4668487816460186E-3"/>
    <n v="7.5131416012248582E-3"/>
    <n v="9.6587663566203522E-3"/>
    <n v="1.210062280932071E-2"/>
    <n v="1.4307302135688857E-2"/>
    <n v="1.5988740715674278E-2"/>
    <n v="1.7062240905566507E-2"/>
    <n v="1.823718266444491E-2"/>
    <n v="1.9291126862675874E-2"/>
    <n v="1.9818512666140105E-2"/>
    <n v="1.9587581228494078E-2"/>
    <n v="1.9816533117159398E-2"/>
    <n v="2.0009480024343346E-2"/>
    <n v="2.0229672628742291E-2"/>
    <n v="2.0364068800515566E-2"/>
    <n v="2.0499686488157708E-2"/>
    <n v="2.0636537565665018E-2"/>
    <n v="2.0774634027733007E-2"/>
    <n v="0.30761252309846954"/>
    <n v="34.711242946224885"/>
    <n v="58.138672534691878"/>
    <s v="R-All-WH-WHConvert-All-All-N"/>
    <s v=""/>
    <n v="0.30761252309846954"/>
    <n v="2.4638174758495812E-3"/>
    <n v="6.2498437186566981E-3"/>
    <n v="1.1716692500302717E-2"/>
    <n v="1.9229834101527576E-2"/>
    <n v="2.888860045814793E-2"/>
    <n v="4.0989223267468636E-2"/>
    <n v="5.5296525403157493E-2"/>
    <n v="7.1285266118831764E-2"/>
    <n v="8.8347507024398267E-2"/>
    <n v="0.10658468968884317"/>
    <n v="0.12587581655151905"/>
    <n v="0.14569432921765915"/>
    <n v="0.16528191044615323"/>
    <n v="0.18509844356331262"/>
    <n v="0.20510792358765598"/>
    <n v="0.22533759621639826"/>
    <n v="0.24570166501691382"/>
    <n v="0.26620135150507152"/>
    <n v="0.28683788907073654"/>
    <n v="0.30761252309846954"/>
  </r>
  <r>
    <s v="Lost Opportunity"/>
    <x v="5"/>
    <s v="Under $65"/>
    <s v="Under $40"/>
    <s v="HPWH"/>
    <s v="Under $65"/>
    <n v="61.028406698219072"/>
    <s v="Water Heating"/>
    <s v="Res-HPWH-7P_v4"/>
    <s v="Rural"/>
    <s v="SC-New"/>
    <s v="M_Input"/>
    <s v="No"/>
    <s v="Residential"/>
    <s v="Manufactured"/>
    <s v="Manufactured Tier1_indor2_efaf"/>
    <n v="6.4278851401263317E-4"/>
    <n v="1.0173551335720616E-3"/>
    <n v="1.5111075161756916E-3"/>
    <n v="2.0939265013517308E-3"/>
    <n v="2.7259577423201947E-3"/>
    <n v="3.3487285372374317E-3"/>
    <n v="3.9111569004669474E-3"/>
    <n v="4.4128327744976008E-3"/>
    <n v="4.835414204474745E-3"/>
    <n v="5.1645714904278439E-3"/>
    <n v="5.4051137386908702E-3"/>
    <n v="5.5698901810946411E-3"/>
    <n v="5.6781335984327462E-3"/>
    <n v="5.7496638370421104E-3"/>
    <n v="5.794441273864295E-3"/>
    <n v="5.8202144633278637E-3"/>
    <n v="5.8207920872654596E-3"/>
    <n v="5.8213698169787883E-3"/>
    <n v="5.8219476524814708E-3"/>
    <n v="5.8225255937871282E-3"/>
    <n v="8.6967931557502251E-2"/>
    <n v="36.406550666240513"/>
    <n v="61.028406698219072"/>
    <s v="R-All-WH-WHConvert-All-All-N"/>
    <s v=""/>
    <n v="8.6967931557502251E-2"/>
    <n v="6.4278851401263317E-4"/>
    <n v="1.6601436475846948E-3"/>
    <n v="3.1712511637603863E-3"/>
    <n v="5.2651776651121175E-3"/>
    <n v="7.9911354074323118E-3"/>
    <n v="1.1339863944669744E-2"/>
    <n v="1.525102084513669E-2"/>
    <n v="1.966385361963429E-2"/>
    <n v="2.4499267824109036E-2"/>
    <n v="2.966383931453688E-2"/>
    <n v="3.5068953053227749E-2"/>
    <n v="4.0638843234322389E-2"/>
    <n v="4.6316976832755138E-2"/>
    <n v="5.206664066979725E-2"/>
    <n v="5.7861081943661546E-2"/>
    <n v="6.3681296406989413E-2"/>
    <n v="6.9502088494254877E-2"/>
    <n v="7.532345831123366E-2"/>
    <n v="8.1145405963715125E-2"/>
    <n v="8.6967931557502251E-2"/>
  </r>
  <r>
    <s v="Lost Opportunity"/>
    <x v="5"/>
    <s v="Under $65"/>
    <s v="Under $40"/>
    <s v="HPWH"/>
    <s v="Under $65"/>
    <n v="61.93573939752121"/>
    <s v="Water Heating"/>
    <s v="Res-HPWH-7P_v4"/>
    <s v="Rural"/>
    <s v="SC-New"/>
    <s v="M_Input"/>
    <s v="No"/>
    <s v="Residential"/>
    <s v="Single Family"/>
    <s v="Single Family Tier1_indor2_efaf"/>
    <n v="8.7907460298330574E-4"/>
    <n v="1.3508303877633645E-3"/>
    <n v="1.9505373143106322E-3"/>
    <n v="2.680641741928013E-3"/>
    <n v="3.4461871804552947E-3"/>
    <n v="4.317426228290849E-3"/>
    <n v="5.104755554327732E-3"/>
    <n v="5.7046822804874345E-3"/>
    <n v="6.087700406822708E-3"/>
    <n v="6.5069122479345966E-3"/>
    <n v="6.8829529192537906E-3"/>
    <n v="7.0711208620270203E-3"/>
    <n v="6.9887259752893002E-3"/>
    <n v="7.0704145713819727E-3"/>
    <n v="7.1392568161879116E-3"/>
    <n v="7.2178201546613165E-3"/>
    <n v="7.2657718647624577E-3"/>
    <n v="7.3141594040546784E-3"/>
    <n v="7.3629870091052908E-3"/>
    <n v="7.4122589595463249E-3"/>
    <n v="0.10975421648157398"/>
    <n v="36.93394719890442"/>
    <n v="61.93573939752121"/>
    <s v="R-All-WH-WHConvert-All-All-N"/>
    <s v=""/>
    <n v="0.10975421648157398"/>
    <n v="8.7907460298330574E-4"/>
    <n v="2.22990499074667E-3"/>
    <n v="4.1804423050573018E-3"/>
    <n v="6.8610840469853149E-3"/>
    <n v="1.030727122744061E-2"/>
    <n v="1.4624697455731459E-2"/>
    <n v="1.9729453010059191E-2"/>
    <n v="2.5434135290546625E-2"/>
    <n v="3.1521835697369334E-2"/>
    <n v="3.8028747945303934E-2"/>
    <n v="4.4911700864557723E-2"/>
    <n v="5.1982821726584742E-2"/>
    <n v="5.8971547701874044E-2"/>
    <n v="6.6041962273256011E-2"/>
    <n v="7.3181219089443916E-2"/>
    <n v="8.0399039244105228E-2"/>
    <n v="8.7664811108867688E-2"/>
    <n v="9.4978970512922367E-2"/>
    <n v="0.10234195752202765"/>
    <n v="0.10975421648157398"/>
  </r>
  <r>
    <s v="Lost Opportunity"/>
    <x v="5"/>
    <s v="Under $5"/>
    <s v="Under $5"/>
    <s v="HPWH"/>
    <s v="Under $5"/>
    <n v="-0.93145665774830266"/>
    <s v="Water Heating"/>
    <s v="Res-HPWH-7P_v4"/>
    <s v="Rural"/>
    <s v="SC-New"/>
    <s v="M_Input"/>
    <s v="No"/>
    <s v="Residential"/>
    <s v="Manufactured"/>
    <s v="Manufactured Tier2_buffered"/>
    <n v="7.1883121575884359E-4"/>
    <n v="1.1377095445575011E-3"/>
    <n v="1.6898734643126345E-3"/>
    <n v="2.3416406794206407E-3"/>
    <n v="3.0484420230022136E-3"/>
    <n v="3.7448873979434652E-3"/>
    <n v="4.3738517544994436E-3"/>
    <n v="4.934876524831989E-3"/>
    <n v="5.4074498774131004E-3"/>
    <n v="5.7755468904734462E-3"/>
    <n v="6.0445455937652697E-3"/>
    <n v="6.2288152996473993E-3"/>
    <n v="6.3498640514325208E-3"/>
    <n v="6.4298564085798352E-3"/>
    <n v="6.4799310733378033E-3"/>
    <n v="6.50875326401515E-3"/>
    <n v="6.5093992216019156E-3"/>
    <n v="6.5100452974778227E-3"/>
    <n v="6.5106914916580969E-3"/>
    <n v="6.511337804157971E-3"/>
    <n v="9.7256348877887061E-2"/>
    <n v="-1.9360576666087046"/>
    <n v="-0.93145665774830266"/>
    <s v="R-All-WH-WHConvert-All-All-N"/>
    <s v=""/>
    <n v="9.7256348877887061E-2"/>
    <n v="7.1883121575884359E-4"/>
    <n v="1.8565407603163447E-3"/>
    <n v="3.5464142246289789E-3"/>
    <n v="5.8880549040496201E-3"/>
    <n v="8.9364969270518332E-3"/>
    <n v="1.2681384324995298E-2"/>
    <n v="1.7055236079494742E-2"/>
    <n v="2.199011260432673E-2"/>
    <n v="2.7397562481739829E-2"/>
    <n v="3.3173109372213273E-2"/>
    <n v="3.9217654965978545E-2"/>
    <n v="4.5446470265625941E-2"/>
    <n v="5.1796334317058462E-2"/>
    <n v="5.8226190725638297E-2"/>
    <n v="6.4706121798976099E-2"/>
    <n v="7.1214875062991248E-2"/>
    <n v="7.7724274284593164E-2"/>
    <n v="8.4234319582070991E-2"/>
    <n v="9.0745011073729093E-2"/>
    <n v="9.7256348877887061E-2"/>
  </r>
  <r>
    <s v="Lost Opportunity"/>
    <x v="5"/>
    <s v="Under $5"/>
    <s v="Under $5"/>
    <s v="HPWH"/>
    <s v="Under $5"/>
    <n v="-0.30146138856272581"/>
    <s v="Water Heating"/>
    <s v="Res-HPWH-7P_v4"/>
    <s v="Rural"/>
    <s v="SC-New"/>
    <s v="M_Input"/>
    <s v="No"/>
    <s v="Residential"/>
    <s v="Single Family"/>
    <s v="Single Family Tier2_buffered"/>
    <n v="7.4574929812954629E-3"/>
    <n v="1.1459559975317848E-2"/>
    <n v="1.6547080625309206E-2"/>
    <n v="2.2740808240794372E-2"/>
    <n v="2.9235194172665475E-2"/>
    <n v="3.6626215437771434E-2"/>
    <n v="4.3305401598948301E-2"/>
    <n v="4.8394786884843659E-2"/>
    <n v="5.1644061723589631E-2"/>
    <n v="5.5200380325171626E-2"/>
    <n v="5.8390463007036784E-2"/>
    <n v="5.9986756550012468E-2"/>
    <n v="5.9287772314253744E-2"/>
    <n v="5.9980764842926027E-2"/>
    <n v="6.0564777343929503E-2"/>
    <n v="6.1231257234560237E-2"/>
    <n v="6.163804812614871E-2"/>
    <n v="6.2048536307048589E-2"/>
    <n v="6.246275771752121E-2"/>
    <n v="6.2880748663160818E-2"/>
    <n v="0.93108286407230501"/>
    <n v="-1.5119466799949914"/>
    <n v="-0.30146138856272581"/>
    <s v="R-All-WH-WHConvert-All-All-N"/>
    <s v=""/>
    <n v="0.93108286407230501"/>
    <n v="7.4574929812954629E-3"/>
    <n v="1.8917052956613313E-2"/>
    <n v="3.5464133581922519E-2"/>
    <n v="5.8204941822716891E-2"/>
    <n v="8.7440135995382362E-2"/>
    <n v="0.1240663514331538"/>
    <n v="0.16737175303210211"/>
    <n v="0.21576653991694578"/>
    <n v="0.26741060164053543"/>
    <n v="0.32261098196570703"/>
    <n v="0.3810014449727438"/>
    <n v="0.44098820152275625"/>
    <n v="0.50027597383700995"/>
    <n v="0.56025673867993597"/>
    <n v="0.62082151602386548"/>
    <n v="0.68205277325842573"/>
    <n v="0.74369082138457443"/>
    <n v="0.80573935769162297"/>
    <n v="0.86820211540914416"/>
    <n v="0.93108286407230501"/>
  </r>
  <r>
    <s v="Lost Opportunity"/>
    <x v="5"/>
    <s v="Under $10"/>
    <s v="Under $5"/>
    <s v="HPWH"/>
    <s v="Under $10"/>
    <n v="7.7878737815750165"/>
    <s v="Water Heating"/>
    <s v="Res-HPWH-7P_v4"/>
    <s v="Rural"/>
    <s v="SC-New"/>
    <s v="M_Input"/>
    <s v="No"/>
    <s v="Residential"/>
    <s v="Manufactured"/>
    <s v="Manufactured Tier2_indor2_gfac"/>
    <n v="1.4424184653715341E-5"/>
    <n v="2.2829465656507112E-5"/>
    <n v="3.3909277110242403E-5"/>
    <n v="4.6987744566655221E-5"/>
    <n v="6.1170535839224227E-5"/>
    <n v="7.5145522552584767E-5"/>
    <n v="8.7766424122630516E-5"/>
    <n v="9.9024038852177449E-5"/>
    <n v="1.0850677297754422E-4"/>
    <n v="1.1589306779956086E-4"/>
    <n v="1.2129083974216521E-4"/>
    <n v="1.2498842577552045E-4"/>
    <n v="1.2741740981178979E-4"/>
    <n v="1.290225495234268E-4"/>
    <n v="1.3002735593014265E-4"/>
    <n v="1.3060570671867338E-4"/>
    <n v="1.3061866860917802E-4"/>
    <n v="1.3063163287329189E-4"/>
    <n v="1.3064459951132052E-4"/>
    <n v="1.3065756852356959E-4"/>
    <n v="1.9515617911499204E-3"/>
    <n v="-0.57207033982038502"/>
    <n v="7.7878737815750165"/>
    <s v="R-All-WH-WHConvert-All-All-N"/>
    <s v=""/>
    <n v="1.9515617911499204E-3"/>
    <n v="1.4424184653715341E-5"/>
    <n v="3.7253650310222451E-5"/>
    <n v="7.1162927420464854E-5"/>
    <n v="1.1815067198712008E-4"/>
    <n v="1.7932120782634432E-4"/>
    <n v="2.5446673037892906E-4"/>
    <n v="3.422331545015596E-4"/>
    <n v="4.4125719335373707E-4"/>
    <n v="5.4976396633128126E-4"/>
    <n v="6.6565703413084209E-4"/>
    <n v="7.8694787387300724E-4"/>
    <n v="9.1193629964852769E-4"/>
    <n v="1.0393537094603176E-3"/>
    <n v="1.1683762589837444E-3"/>
    <n v="1.298403614913887E-3"/>
    <n v="1.4290093216325604E-3"/>
    <n v="1.5596279902417385E-3"/>
    <n v="1.6902596231150304E-3"/>
    <n v="1.8209042226263509E-3"/>
    <n v="1.9515617911499204E-3"/>
  </r>
  <r>
    <s v="Lost Opportunity"/>
    <x v="5"/>
    <s v="Under $10"/>
    <s v="Under $5"/>
    <s v="HPWH"/>
    <s v="Under $10"/>
    <n v="7.978421532700855"/>
    <s v="Water Heating"/>
    <s v="Res-HPWH-7P_v4"/>
    <s v="Rural"/>
    <s v="SC-New"/>
    <s v="M_Input"/>
    <s v="No"/>
    <s v="Residential"/>
    <s v="Single Family"/>
    <s v="Single Family Tier2_indor2_gfac"/>
    <n v="1.3004564528414279E-3"/>
    <n v="1.9983469986500297E-3"/>
    <n v="2.8855216932611358E-3"/>
    <n v="3.9655995511823153E-3"/>
    <n v="5.0981069653397802E-3"/>
    <n v="6.3869719125013626E-3"/>
    <n v="7.5517052571813289E-3"/>
    <n v="8.4392051117087273E-3"/>
    <n v="9.0058218610239178E-3"/>
    <n v="9.6259816768476964E-3"/>
    <n v="1.0182276348412853E-2"/>
    <n v="1.0460642046348945E-2"/>
    <n v="1.0338751410701447E-2"/>
    <n v="1.0459597197340891E-2"/>
    <n v="1.056143877163066E-2"/>
    <n v="1.0677661217516116E-2"/>
    <n v="1.0748598440152489E-2"/>
    <n v="1.0820180405432953E-2"/>
    <n v="1.089241338071101E-2"/>
    <n v="1.0965303697047839E-2"/>
    <n v="0.16236458039583293"/>
    <n v="-0.53756446078467868"/>
    <n v="7.978421532700855"/>
    <s v="R-All-WH-WHConvert-All-All-N"/>
    <s v=""/>
    <n v="0.16236458039583293"/>
    <n v="1.3004564528414279E-3"/>
    <n v="3.2988034514914574E-3"/>
    <n v="6.1843251447525928E-3"/>
    <n v="1.0149924695934908E-2"/>
    <n v="1.5248031661274688E-2"/>
    <n v="2.1635003573776051E-2"/>
    <n v="2.9186708830957378E-2"/>
    <n v="3.7625913942666109E-2"/>
    <n v="4.6631735803690025E-2"/>
    <n v="5.6257717480537719E-2"/>
    <n v="6.6439993828950578E-2"/>
    <n v="7.6900635875299522E-2"/>
    <n v="8.7239387286000974E-2"/>
    <n v="9.7698984483341869E-2"/>
    <n v="0.10826042325497252"/>
    <n v="0.11893808447248864"/>
    <n v="0.12968668291264113"/>
    <n v="0.14050686331807408"/>
    <n v="0.15139927669878508"/>
    <n v="0.16236458039583293"/>
  </r>
  <r>
    <s v="Lost Opportunity"/>
    <x v="5"/>
    <s v="Under $10"/>
    <s v="Under $5"/>
    <s v="HPWH"/>
    <s v="Under $10"/>
    <n v="7.9686491322334199"/>
    <s v="Water Heating"/>
    <s v="Res-HPWH-7P_v4"/>
    <s v="Rural"/>
    <s v="SC-New"/>
    <s v="M_Input"/>
    <s v="No"/>
    <s v="Residential"/>
    <s v="Manufactured"/>
    <s v="Manufactured Tier2_indor2_gfnc"/>
    <n v="1.0303992549214324E-4"/>
    <n v="1.6308349461305774E-4"/>
    <n v="2.4223271337779485E-4"/>
    <n v="3.3565943694050822E-4"/>
    <n v="4.3697495605511617E-4"/>
    <n v="5.3680601231710407E-4"/>
    <n v="6.2696408978501973E-4"/>
    <n v="7.0738345564865532E-4"/>
    <n v="7.7512386810156412E-4"/>
    <n v="8.2788825557961545E-4"/>
    <n v="8.6644752476134159E-4"/>
    <n v="8.9286142603371449E-4"/>
    <n v="9.1021300188547896E-4"/>
    <n v="9.2167940225833874E-4"/>
    <n v="9.2885728993570972E-4"/>
    <n v="9.3298876936343434E-4"/>
    <n v="9.3308136331338057E-4"/>
    <n v="9.3317397421932905E-4"/>
    <n v="9.3326660208346358E-4"/>
    <n v="9.333592469079672E-4"/>
    <n v="1.3941084808672738E-2"/>
    <n v="-0.54255412414946158"/>
    <n v="7.9686491322334199"/>
    <s v="R-All-WH-WHConvert-All-All-N"/>
    <s v=""/>
    <n v="1.3941084808672738E-2"/>
    <n v="1.0303992549214324E-4"/>
    <n v="2.6612342010520101E-4"/>
    <n v="5.0835613348299588E-4"/>
    <n v="8.4401557042350405E-4"/>
    <n v="1.2809905264786203E-3"/>
    <n v="1.8177965387957244E-3"/>
    <n v="2.4447606285807441E-3"/>
    <n v="3.1521440842293994E-3"/>
    <n v="3.927267952330964E-3"/>
    <n v="4.7551562079105793E-3"/>
    <n v="5.6216037326719207E-3"/>
    <n v="6.5144651587056351E-3"/>
    <n v="7.4246781605911139E-3"/>
    <n v="8.3463575628494532E-3"/>
    <n v="9.2752148527851623E-3"/>
    <n v="1.0208203622148597E-2"/>
    <n v="1.1141284985461977E-2"/>
    <n v="1.2074458959681306E-2"/>
    <n v="1.300772556176477E-2"/>
    <n v="1.3941084808672738E-2"/>
  </r>
  <r>
    <s v="Lost Opportunity"/>
    <x v="5"/>
    <s v="Under $10"/>
    <s v="Under $5"/>
    <s v="HPWH"/>
    <s v="Under $10"/>
    <n v="8.1316845127413977"/>
    <s v="Water Heating"/>
    <s v="Res-HPWH-7P_v4"/>
    <s v="Rural"/>
    <s v="SC-New"/>
    <s v="M_Input"/>
    <s v="No"/>
    <s v="Residential"/>
    <s v="Single Family"/>
    <s v="Single Family Tier2_indor2_gfnc"/>
    <n v="2.073869319927194E-3"/>
    <n v="3.18681223197731E-3"/>
    <n v="4.6016111485805561E-3"/>
    <n v="6.3240373995951645E-3"/>
    <n v="8.130074330458573E-3"/>
    <n v="1.0185458396266979E-2"/>
    <n v="1.20428867970029E-2"/>
    <n v="1.3458204253979412E-2"/>
    <n v="1.4361801671635451E-2"/>
    <n v="1.5350785510870135E-2"/>
    <n v="1.6237922061792101E-2"/>
    <n v="1.6681838564654175E-2"/>
    <n v="1.6487456623526159E-2"/>
    <n v="1.6680172318701045E-2"/>
    <n v="1.6842581537365127E-2"/>
    <n v="1.7027924279355532E-2"/>
    <n v="1.7141049581894489E-2"/>
    <n v="1.7255203071102749E-2"/>
    <n v="1.7370394741680346E-2"/>
    <n v="1.748663468992348E-2"/>
    <n v="0.25892671853028892"/>
    <n v="-0.51463063901246919"/>
    <n v="8.1316845127413977"/>
    <s v="R-All-WH-WHConvert-All-All-N"/>
    <s v=""/>
    <n v="0.25892671853028892"/>
    <n v="2.073869319927194E-3"/>
    <n v="5.2606815519045044E-3"/>
    <n v="9.8622927004850605E-3"/>
    <n v="1.6186330100080224E-2"/>
    <n v="2.4316404430538799E-2"/>
    <n v="3.4501862826805778E-2"/>
    <n v="4.6544749623808682E-2"/>
    <n v="6.000295387778809E-2"/>
    <n v="7.4364755549423539E-2"/>
    <n v="8.9715541060293669E-2"/>
    <n v="0.10595346312208577"/>
    <n v="0.12263530168673994"/>
    <n v="0.1391227583102661"/>
    <n v="0.15580293062896716"/>
    <n v="0.17264551216633228"/>
    <n v="0.18967343644568782"/>
    <n v="0.20681448602758232"/>
    <n v="0.22406968909868508"/>
    <n v="0.24144008384036542"/>
    <n v="0.25892671853028892"/>
  </r>
  <r>
    <s v="Lost Opportunity"/>
    <x v="5"/>
    <s v="Under $5"/>
    <s v="Under $5"/>
    <s v="HPWH"/>
    <s v="Under $5"/>
    <n v="3.0841877936810502"/>
    <s v="Water Heating"/>
    <s v="Res-HPWH-7P_v4"/>
    <s v="Rural"/>
    <s v="SC-New"/>
    <s v="M_Input"/>
    <s v="No"/>
    <s v="Residential"/>
    <s v="Manufactured"/>
    <s v="Manufactured Tier2_indor2_hp85"/>
    <n v="5.5808836509957472E-5"/>
    <n v="8.8329839572978482E-5"/>
    <n v="1.311989098759154E-4"/>
    <n v="1.8180101111064535E-4"/>
    <n v="2.3667586874648246E-4"/>
    <n v="2.9074670653999853E-4"/>
    <n v="3.3957843250861491E-4"/>
    <n v="3.8313544422307211E-4"/>
    <n v="4.1982523786999928E-4"/>
    <n v="4.4840366570024005E-4"/>
    <n v="4.6928826882304108E-4"/>
    <n v="4.8359465628071072E-4"/>
    <n v="4.9299267608008562E-4"/>
    <n v="4.9920314702821744E-4"/>
    <n v="5.030908590773084E-4"/>
    <n v="5.0532856508131473E-4"/>
    <n v="5.0537871613285789E-4"/>
    <n v="5.0542887636816905E-4"/>
    <n v="5.0547904578843064E-4"/>
    <n v="5.0552922439482543E-4"/>
    <n v="7.550817987712866E-3"/>
    <n v="-0.78806887655464697"/>
    <n v="3.0841877936810502"/>
    <s v="R-All-WH-WHConvert-All-All-N"/>
    <s v=""/>
    <n v="7.550817987712866E-3"/>
    <n v="5.5808836509957472E-5"/>
    <n v="1.4413867608293595E-4"/>
    <n v="2.7533758595885138E-4"/>
    <n v="4.5713859706949676E-4"/>
    <n v="6.9381446581597917E-4"/>
    <n v="9.845611723559777E-4"/>
    <n v="1.3241396048645927E-3"/>
    <n v="1.7072750490876648E-3"/>
    <n v="2.1271002869576641E-3"/>
    <n v="2.5755039526579042E-3"/>
    <n v="3.0447922214809453E-3"/>
    <n v="3.528386877761656E-3"/>
    <n v="4.0213795538417418E-3"/>
    <n v="4.5205827008699597E-3"/>
    <n v="5.0236735599472684E-3"/>
    <n v="5.5290021250285828E-3"/>
    <n v="6.0343808411614406E-3"/>
    <n v="6.5398097175296092E-3"/>
    <n v="7.0452887633180401E-3"/>
    <n v="7.550817987712866E-3"/>
  </r>
  <r>
    <s v="Lost Opportunity"/>
    <x v="5"/>
    <s v="Under $5"/>
    <s v="Under $5"/>
    <s v="HPWH"/>
    <s v="Under $5"/>
    <n v="3.1058494789030919"/>
    <s v="Water Heating"/>
    <s v="Res-HPWH-7P_v4"/>
    <s v="Rural"/>
    <s v="SC-New"/>
    <s v="M_Input"/>
    <s v="No"/>
    <s v="Residential"/>
    <s v="Single Family"/>
    <s v="Single Family Tier2_indor2_hp85"/>
    <n v="7.4047656921217078E-4"/>
    <n v="1.1378536562471459E-3"/>
    <n v="1.64300865218886E-3"/>
    <n v="2.2580022146169178E-3"/>
    <n v="2.9028490319097083E-3"/>
    <n v="3.6367254275143273E-3"/>
    <n v="4.2999216070028542E-3"/>
    <n v="4.80526174816703E-3"/>
    <n v="5.127891872131838E-3"/>
    <n v="5.4810092808548171E-3"/>
    <n v="5.7977620402198471E-3"/>
    <n v="5.9562627547525794E-3"/>
    <n v="5.8868585394048515E-3"/>
    <n v="5.9556678204069208E-3"/>
    <n v="6.0136561516336094E-3"/>
    <n v="6.0798329142669706E-3"/>
    <n v="6.1202243869167873E-3"/>
    <n v="6.1609829743746987E-3"/>
    <n v="6.202112245255716E-3"/>
    <n v="6.2436158044498419E-3"/>
    <n v="9.2449975691527492E-2"/>
    <n v="-0.74725482112329067"/>
    <n v="3.1058494789030919"/>
    <s v="R-All-WH-WHConvert-All-All-N"/>
    <s v=""/>
    <n v="9.2449975691527492E-2"/>
    <n v="7.4047656921217078E-4"/>
    <n v="1.8783302254593167E-3"/>
    <n v="3.5213388776481769E-3"/>
    <n v="5.7793410922650952E-3"/>
    <n v="8.6821901241748035E-3"/>
    <n v="1.2318915551689132E-2"/>
    <n v="1.6618837158691988E-2"/>
    <n v="2.1424098906859017E-2"/>
    <n v="2.6551990778990855E-2"/>
    <n v="3.2033000059845676E-2"/>
    <n v="3.7830762100065522E-2"/>
    <n v="4.3787024854818099E-2"/>
    <n v="4.9673883394222948E-2"/>
    <n v="5.5629551214629869E-2"/>
    <n v="6.1643207366263476E-2"/>
    <n v="6.7723040280530444E-2"/>
    <n v="7.3843264667447228E-2"/>
    <n v="8.0004247641821929E-2"/>
    <n v="8.6206359887077644E-2"/>
    <n v="9.2449975691527492E-2"/>
  </r>
  <r>
    <s v="Lost Opportunity"/>
    <x v="5"/>
    <s v="Under $10"/>
    <s v="Under $5"/>
    <s v="HPWH"/>
    <s v="Under $10"/>
    <n v="6.9635451396080326"/>
    <s v="Water Heating"/>
    <s v="Res-HPWH-7P_v4"/>
    <s v="Rural"/>
    <s v="SC-New"/>
    <s v="M_Input"/>
    <s v="No"/>
    <s v="Residential"/>
    <s v="Manufactured"/>
    <s v="Manufactured Tier2_indor2_zonl"/>
    <n v="1.3329707200188203E-5"/>
    <n v="2.1097212774491824E-5"/>
    <n v="3.1336310932011691E-5"/>
    <n v="4.3422411186993456E-5"/>
    <n v="5.652904143912586E-5"/>
    <n v="6.9443634914441245E-5"/>
    <n v="8.1106888441064159E-5"/>
    <n v="9.1510298527660216E-5"/>
    <n v="1.0027350229847535E-4"/>
    <n v="1.0709934026682025E-4"/>
    <n v="1.1208754038042416E-4"/>
    <n v="1.155045611934124E-4"/>
    <n v="1.1774923891868419E-4"/>
    <n v="1.192325839316035E-4"/>
    <n v="1.2016114769558343E-4"/>
    <n v="1.2069561441624669E-4"/>
    <n v="1.2070759278516914E-4"/>
    <n v="1.2071957334759625E-4"/>
    <n v="1.2073155610381032E-4"/>
    <n v="1.2074354105409391E-4"/>
    <n v="1.8034812978078962E-3"/>
    <n v="1.4182068181063665"/>
    <n v="6.9635451396080326"/>
    <s v="R-All-WH-WHConvert-All-All-N"/>
    <s v=""/>
    <n v="1.8034812978078962E-3"/>
    <n v="1.3329707200188203E-5"/>
    <n v="3.4426919974680026E-5"/>
    <n v="6.5763230906691717E-5"/>
    <n v="1.0918564209368517E-4"/>
    <n v="1.6571468353281102E-4"/>
    <n v="2.3515831844725225E-4"/>
    <n v="3.1626520688831641E-4"/>
    <n v="4.0777550541597663E-4"/>
    <n v="5.0804900771445202E-4"/>
    <n v="6.1514834798127231E-4"/>
    <n v="7.272358883616965E-4"/>
    <n v="8.4274044955510888E-4"/>
    <n v="9.6048968847379308E-4"/>
    <n v="1.0797222724053966E-3"/>
    <n v="1.1998834201009799E-3"/>
    <n v="1.3205790345172266E-3"/>
    <n v="1.4412866273023957E-3"/>
    <n v="1.562006200649992E-3"/>
    <n v="1.6827377567538023E-3"/>
    <n v="1.8034812978078962E-3"/>
  </r>
  <r>
    <s v="Lost Opportunity"/>
    <x v="5"/>
    <s v="Under $10"/>
    <s v="Under $5"/>
    <s v="HPWH"/>
    <s v="Under $10"/>
    <n v="7.1681268856631171"/>
    <s v="Water Heating"/>
    <s v="Res-HPWH-7P_v4"/>
    <s v="Rural"/>
    <s v="SC-New"/>
    <s v="M_Input"/>
    <s v="No"/>
    <s v="Residential"/>
    <s v="Single Family"/>
    <s v="Single Family Tier2_indor2_zonl"/>
    <n v="6.2770483936550416E-4"/>
    <n v="9.6456292638128589E-4"/>
    <n v="1.3927847618400921E-3"/>
    <n v="1.9141171731079385E-3"/>
    <n v="2.4607563034922879E-3"/>
    <n v="3.0828661502727865E-3"/>
    <n v="3.6450601056555675E-3"/>
    <n v="4.0734388894324647E-3"/>
    <n v="4.3469336879961391E-3"/>
    <n v="4.6462726752586909E-3"/>
    <n v="4.9147852092168527E-3"/>
    <n v="5.049146875327289E-3"/>
    <n v="4.9903126546949122E-3"/>
    <n v="5.048642547191326E-3"/>
    <n v="5.0977994788906633E-3"/>
    <n v="5.1538977754278497E-3"/>
    <n v="5.1881377823444286E-3"/>
    <n v="5.2226889938976227E-3"/>
    <n v="5.2575544352161203E-3"/>
    <n v="5.292737162179058E-3"/>
    <n v="7.8370200427188882E-2"/>
    <n v="1.5035427045135288"/>
    <n v="7.1681268856631171"/>
    <s v="R-All-WH-WHConvert-All-All-N"/>
    <s v=""/>
    <n v="7.8370200427188882E-2"/>
    <n v="6.2770483936550416E-4"/>
    <n v="1.5922677657467901E-3"/>
    <n v="2.9850525275868824E-3"/>
    <n v="4.8991697006948208E-3"/>
    <n v="7.3599260041871083E-3"/>
    <n v="1.0442792154459896E-2"/>
    <n v="1.4087852260115464E-2"/>
    <n v="1.8161291149547929E-2"/>
    <n v="2.2508224837544069E-2"/>
    <n v="2.7154497512802758E-2"/>
    <n v="3.2069282722019608E-2"/>
    <n v="3.7118429597346896E-2"/>
    <n v="4.2108742252041809E-2"/>
    <n v="4.7157384799233135E-2"/>
    <n v="5.2255184278123798E-2"/>
    <n v="5.7409082053551649E-2"/>
    <n v="6.2597219835896084E-2"/>
    <n v="6.7819908829793704E-2"/>
    <n v="7.3077463265009829E-2"/>
    <n v="7.8370200427188882E-2"/>
  </r>
  <r>
    <s v="Lost Opportunity"/>
    <x v="5"/>
    <s v="Under $10"/>
    <s v="Under $5"/>
    <s v="HPWH"/>
    <s v="Under $10"/>
    <n v="8.7736314071659525"/>
    <s v="Water Heating"/>
    <s v="Res-HPWH-7P_v4"/>
    <s v="Rural"/>
    <s v="SC-New"/>
    <s v="M_Input"/>
    <s v="No"/>
    <s v="Residential"/>
    <s v="Manufactured"/>
    <s v="Manufactured Tier2_indor2_efaf"/>
    <n v="1.623510836078529E-4"/>
    <n v="2.5695653352354389E-4"/>
    <n v="3.8166510034165447E-4"/>
    <n v="5.2886949452082539E-4"/>
    <n v="6.8850358039565388E-4"/>
    <n v="8.4579872676186622E-4"/>
    <n v="9.8785299847262121E-4"/>
    <n v="1.1145628260337164E-3"/>
    <n v="1.2212955251621842E-3"/>
    <n v="1.3044317992040306E-3"/>
    <n v="1.3651862990241754E-3"/>
    <n v="1.4068043948583726E-3"/>
    <n v="1.4341437696529776E-3"/>
    <n v="1.4522103833148553E-3"/>
    <n v="1.4635199590630006E-3"/>
    <n v="1.4700295732614876E-3"/>
    <n v="1.4701754655264271E-3"/>
    <n v="1.4703213845074713E-3"/>
    <n v="1.4704673302080595E-3"/>
    <n v="1.4706133026316315E-3"/>
    <n v="2.1965759530072407E-2"/>
    <n v="2.5040966139483984"/>
    <n v="8.7736314071659525"/>
    <s v="R-All-WH-WHConvert-All-All-N"/>
    <s v=""/>
    <n v="2.1965759530072407E-2"/>
    <n v="1.623510836078529E-4"/>
    <n v="4.1930761713139682E-4"/>
    <n v="8.009727174730513E-4"/>
    <n v="1.3298422119938768E-3"/>
    <n v="2.0183457923895307E-3"/>
    <n v="2.8641445191513971E-3"/>
    <n v="3.8519975176240185E-3"/>
    <n v="4.9665603436577352E-3"/>
    <n v="6.1878558688199196E-3"/>
    <n v="7.4922876680239506E-3"/>
    <n v="8.8574739670481267E-3"/>
    <n v="1.02642783619065E-2"/>
    <n v="1.1698422131559477E-2"/>
    <n v="1.3150632514874333E-2"/>
    <n v="1.4614152473937334E-2"/>
    <n v="1.608418204719882E-2"/>
    <n v="1.7554357512725247E-2"/>
    <n v="1.9024678897232718E-2"/>
    <n v="2.0495146227440777E-2"/>
    <n v="2.1965759530072407E-2"/>
  </r>
  <r>
    <s v="Lost Opportunity"/>
    <x v="5"/>
    <s v="Under $10"/>
    <s v="Under $5"/>
    <s v="HPWH"/>
    <s v="Under $10"/>
    <n v="9.0231954008295148"/>
    <s v="Water Heating"/>
    <s v="Res-HPWH-7P_v4"/>
    <s v="Rural"/>
    <s v="SC-New"/>
    <s v="M_Input"/>
    <s v="No"/>
    <s v="Residential"/>
    <s v="Single Family"/>
    <s v="Single Family Tier2_indor2_efaf"/>
    <n v="2.21493464177519E-4"/>
    <n v="3.4035803228369571E-4"/>
    <n v="4.9146143602374175E-4"/>
    <n v="6.7542006517252345E-4"/>
    <n v="8.6830848509645284E-4"/>
    <n v="1.0878276865122682E-3"/>
    <n v="1.286204820012248E-3"/>
    <n v="1.4373636049195093E-3"/>
    <n v="1.5338696481573366E-3"/>
    <n v="1.6394951350011087E-3"/>
    <n v="1.7342431241700214E-3"/>
    <n v="1.7816543101496387E-3"/>
    <n v="1.7608939232244365E-3"/>
    <n v="1.7814763516906442E-3"/>
    <n v="1.7988219867847274E-3"/>
    <n v="1.8186169688451479E-3"/>
    <n v="1.8306989813927669E-3"/>
    <n v="1.8428908063692685E-3"/>
    <n v="1.8551935112289572E-3"/>
    <n v="1.8676081742768158E-3"/>
    <n v="2.7653900515488827E-2"/>
    <n v="2.6147838392737488"/>
    <n v="9.0231954008295148"/>
    <s v="R-All-WH-WHConvert-All-All-N"/>
    <s v=""/>
    <n v="2.7653900515488827E-2"/>
    <n v="2.21493464177519E-4"/>
    <n v="5.6185149646121473E-4"/>
    <n v="1.0533129324849565E-3"/>
    <n v="1.7287329976574798E-3"/>
    <n v="2.5970414827539328E-3"/>
    <n v="3.6848691692662012E-3"/>
    <n v="4.9710739892784494E-3"/>
    <n v="6.4084375941979585E-3"/>
    <n v="7.9423072423552947E-3"/>
    <n v="9.5818023773564034E-3"/>
    <n v="1.1316045501526425E-2"/>
    <n v="1.3097699811676064E-2"/>
    <n v="1.4858593734900501E-2"/>
    <n v="1.6640070086591144E-2"/>
    <n v="1.843889207337587E-2"/>
    <n v="2.0257509042221018E-2"/>
    <n v="2.2088208023613786E-2"/>
    <n v="2.3931098829983056E-2"/>
    <n v="2.5786292341212012E-2"/>
    <n v="2.7653900515488827E-2"/>
  </r>
  <r>
    <s v="Lost Opportunity"/>
    <x v="5"/>
    <s v="Under $50"/>
    <s v="Under $30"/>
    <s v="HPWH"/>
    <s v="Under $50"/>
    <n v="46.978176880541241"/>
    <s v="Water Heating"/>
    <s v="Res-HPWH-7P_v4"/>
    <s v="Rural"/>
    <s v="SC-NR"/>
    <s v="M_Input"/>
    <s v="No"/>
    <s v="Residential"/>
    <s v="Manufactured"/>
    <s v="Manufactured Tier1_indor2_hp85"/>
    <n v="8.4504547379298522E-3"/>
    <n v="1.3425309401527271E-2"/>
    <n v="1.965951193744785E-2"/>
    <n v="2.6810518214931529E-2"/>
    <n v="3.4366621359634537E-2"/>
    <n v="4.1758158485752567E-2"/>
    <n v="4.8476057733216026E-2"/>
    <n v="5.4159648920083431E-2"/>
    <n v="5.8633509033081163E-2"/>
    <n v="6.1894744693950447E-2"/>
    <n v="6.4067393485158775E-2"/>
    <n v="6.5345386361165325E-2"/>
    <n v="6.5941511171828934E-2"/>
    <n v="6.9877073679062915E-2"/>
    <n v="6.941210046565055E-2"/>
    <n v="6.8733707302791325E-2"/>
    <n v="6.7716496320294375E-2"/>
    <n v="6.6676127887869752E-2"/>
    <n v="6.5629366016367208E-2"/>
    <n v="6.4604495446333635E-2"/>
    <n v="0.83950810744604099"/>
    <n v="28.393598043247472"/>
    <n v="46.978176880541241"/>
    <s v="R-All-WH-WHConvert-All-All-N"/>
    <s v=""/>
    <n v="0.83950810744604099"/>
    <n v="8.4504547379298522E-3"/>
    <n v="2.1875764139457125E-2"/>
    <n v="4.1535276076904978E-2"/>
    <n v="6.8345794291836515E-2"/>
    <n v="0.10271241565147105"/>
    <n v="0.14447057413722361"/>
    <n v="0.19294663187043964"/>
    <n v="0.24710628079052308"/>
    <n v="0.30573978982360422"/>
    <n v="0.36763453451755468"/>
    <n v="0.43170192800271345"/>
    <n v="0.49704731436387878"/>
    <n v="0.56298882553570773"/>
    <n v="0.63286589921477066"/>
    <n v="0.70227799968042115"/>
    <n v="0.77101170698321253"/>
    <n v="0.83872820330350695"/>
    <n v="0.83950810744604099"/>
    <n v="0.83950810744604099"/>
    <n v="0.83950810744604099"/>
  </r>
  <r>
    <s v="Lost Opportunity"/>
    <x v="5"/>
    <s v="Under $50"/>
    <s v="Under $30"/>
    <s v="HPWH"/>
    <s v="Under $50"/>
    <n v="47.084197116184903"/>
    <s v="Water Heating"/>
    <s v="Res-HPWH-7P_v4"/>
    <s v="Rural"/>
    <s v="SC-NR"/>
    <s v="M_Input"/>
    <s v="No"/>
    <s v="Residential"/>
    <s v="Single Family"/>
    <s v="Single Family Tier1_indor2_hp85"/>
    <n v="1.4425555851672427E-2"/>
    <n v="2.3112969641944037E-2"/>
    <n v="3.4133682651639283E-2"/>
    <n v="4.6945567338967188E-2"/>
    <n v="6.0688330488976289E-2"/>
    <n v="7.4368437947429492E-2"/>
    <n v="8.7067000744156853E-2"/>
    <n v="9.8102731481112121E-2"/>
    <n v="0.10711002341723458"/>
    <n v="0.11402943512648736"/>
    <n v="0.11903624580554664"/>
    <n v="0.12244359298484971"/>
    <n v="0.12461175124075645"/>
    <n v="0.14874858320875942"/>
    <n v="0.14729181290799578"/>
    <n v="0.14552143132849016"/>
    <n v="0.14330178176450112"/>
    <n v="0.14088000795393574"/>
    <n v="0.13884318717437558"/>
    <n v="0.13673348403957816"/>
    <n v="1.7604571045924067"/>
    <n v="28.504401829424285"/>
    <n v="47.084197116184903"/>
    <s v="R-All-WH-WHConvert-All-All-N"/>
    <s v=""/>
    <n v="1.7604571045924067"/>
    <n v="1.4425555851672427E-2"/>
    <n v="3.7538525493616463E-2"/>
    <n v="7.1672208145255739E-2"/>
    <n v="0.11861777548422292"/>
    <n v="0.17930610597319921"/>
    <n v="0.25367454392062871"/>
    <n v="0.34074154466478557"/>
    <n v="0.43884427614589772"/>
    <n v="0.54595429956313235"/>
    <n v="0.65998373468961968"/>
    <n v="0.7790199804951663"/>
    <n v="0.90146357348001604"/>
    <n v="1.0260753247207726"/>
    <n v="1.174823907929532"/>
    <n v="1.3221157208375278"/>
    <n v="1.4676371521660179"/>
    <n v="1.6109389339305189"/>
    <n v="1.7518189418844545"/>
    <n v="1.7604571045924067"/>
    <n v="1.7604571045924067"/>
  </r>
  <r>
    <s v="Lost Opportunity"/>
    <x v="5"/>
    <s v="Under $50"/>
    <s v="Under $35"/>
    <s v="HPWH"/>
    <s v="Under $50"/>
    <n v="48.313287160647761"/>
    <s v="Water Heating"/>
    <s v="Res-HPWH-7P_v4"/>
    <s v="Rural"/>
    <s v="SC-NR"/>
    <s v="M_Input"/>
    <s v="No"/>
    <s v="Residential"/>
    <s v="Single Family"/>
    <s v="Single Family Tier1_buffered"/>
    <n v="0.17517879270407119"/>
    <n v="0.28067563976830712"/>
    <n v="0.41450723833042713"/>
    <n v="0.5700901853493926"/>
    <n v="0.73697738760284925"/>
    <n v="0.90310372153929586"/>
    <n v="1.0573105280347028"/>
    <n v="1.1913244965073906"/>
    <n v="1.3007058294090357"/>
    <n v="1.3847326913138949"/>
    <n v="1.4455336101189593"/>
    <n v="1.486911216038022"/>
    <n v="1.5132405547176873"/>
    <n v="1.8063496125128906"/>
    <n v="1.7886591148184585"/>
    <n v="1.7671602338801982"/>
    <n v="1.7402056031648325"/>
    <n v="1.7107964478643798"/>
    <n v="1.6860620245404738"/>
    <n v="1.6604425439521433"/>
    <n v="21.37836166320405"/>
    <n v="31.215360042990756"/>
    <n v="48.313287160647761"/>
    <s v="R-All-WH-WHConvert-All-All-N"/>
    <s v=""/>
    <n v="21.37836166320405"/>
    <n v="0.17517879270407119"/>
    <n v="0.45585443247237833"/>
    <n v="0.87036167080280546"/>
    <n v="1.440451856152198"/>
    <n v="2.1774292437550473"/>
    <n v="3.080532965294343"/>
    <n v="4.1378434933290453"/>
    <n v="5.3291679898364359"/>
    <n v="6.6298738192454714"/>
    <n v="8.014606510559366"/>
    <n v="9.4601401206783251"/>
    <n v="10.947051336716347"/>
    <n v="12.460291891434034"/>
    <n v="14.266641503946925"/>
    <n v="16.055300618765383"/>
    <n v="17.82246085264558"/>
    <n v="19.562666455810412"/>
    <n v="21.27346290367479"/>
    <n v="21.37836166320405"/>
    <n v="21.37836166320405"/>
  </r>
  <r>
    <s v="Lost Opportunity"/>
    <x v="5"/>
    <s v="Under $50"/>
    <s v="Under $25"/>
    <s v="HPWH"/>
    <s v="Under $50"/>
    <n v="46.972088751709677"/>
    <s v="Water Heating"/>
    <s v="Res-HPWH-7P_v4"/>
    <s v="Rural"/>
    <s v="SC-NR"/>
    <s v="M_Input"/>
    <s v="No"/>
    <s v="Residential"/>
    <s v="Manufactured"/>
    <s v="Manufactured Tier1_indor2_gfac"/>
    <n v="2.130508315414449E-3"/>
    <n v="3.3847567029242002E-3"/>
    <n v="4.9565088458166191E-3"/>
    <n v="6.7594033420590961E-3"/>
    <n v="8.6644298857386521E-3"/>
    <n v="1.0527966440784076E-2"/>
    <n v="1.222166703474094E-2"/>
    <n v="1.3654600369166879E-2"/>
    <n v="1.4782539216050486E-2"/>
    <n v="1.5604754103827072E-2"/>
    <n v="1.6152517089334573E-2"/>
    <n v="1.647472157818311E-2"/>
    <n v="1.6625015131078325E-2"/>
    <n v="1.7617239680824792E-2"/>
    <n v="1.7500011753057359E-2"/>
    <n v="1.7328976901157072E-2"/>
    <n v="1.7072520115818259E-2"/>
    <n v="1.6810224929924115E-2"/>
    <n v="1.6546317845553261E-2"/>
    <n v="1.6287929943434871E-2"/>
    <n v="0.21165476406182065"/>
    <n v="24.691651804291418"/>
    <n v="46.972088751709677"/>
    <s v="R-All-WH-WHConvert-All-All-N"/>
    <s v=""/>
    <n v="0.21165476406182065"/>
    <n v="2.130508315414449E-3"/>
    <n v="5.5152650183386493E-3"/>
    <n v="1.0471773864155268E-2"/>
    <n v="1.7231177206214365E-2"/>
    <n v="2.5895607091953016E-2"/>
    <n v="3.6423573532737091E-2"/>
    <n v="4.8645240567478029E-2"/>
    <n v="6.229984093664491E-2"/>
    <n v="7.708238015269539E-2"/>
    <n v="9.268713425652246E-2"/>
    <n v="0.10883965134585703"/>
    <n v="0.12531437292404013"/>
    <n v="0.14193938805511847"/>
    <n v="0.15955662773594326"/>
    <n v="0.17705663948900061"/>
    <n v="0.19438561639015767"/>
    <n v="0.21145813650597592"/>
    <n v="0.21165476406182065"/>
    <n v="0.21165476406182065"/>
    <n v="0.21165476406182065"/>
  </r>
  <r>
    <s v="Lost Opportunity"/>
    <x v="5"/>
    <s v="Under $50"/>
    <s v="Under $30"/>
    <s v="HPWH"/>
    <s v="Under $50"/>
    <n v="47.529496243954277"/>
    <s v="Water Heating"/>
    <s v="Res-HPWH-7P_v4"/>
    <s v="Rural"/>
    <s v="SC-NR"/>
    <s v="M_Input"/>
    <s v="No"/>
    <s v="Residential"/>
    <s v="Manufactured"/>
    <s v="Manufactured Tier1_indor2_gfnc"/>
    <n v="1.5398048008340588E-2"/>
    <n v="2.4463009992073539E-2"/>
    <n v="3.5822700437009275E-2"/>
    <n v="4.8852950451177532E-2"/>
    <n v="6.2621350210290708E-2"/>
    <n v="7.6089884987778772E-2"/>
    <n v="8.8330946366799709E-2"/>
    <n v="9.8687336959882174E-2"/>
    <n v="0.10683940864583918"/>
    <n v="0.11278188923770369"/>
    <n v="0.11674079457827996"/>
    <n v="0.11906949714747296"/>
    <n v="0.1201557296329699"/>
    <n v="0.12732693903004666"/>
    <n v="0.12647968523309064"/>
    <n v="0.12524354696430023"/>
    <n v="0.12339002972424028"/>
    <n v="0.12149431599454806"/>
    <n v="0.11958695242056777"/>
    <n v="0.11771947821602825"/>
    <n v="1.5297148547312407"/>
    <n v="25.007919277278241"/>
    <n v="47.529496243954277"/>
    <s v="R-All-WH-WHConvert-All-All-N"/>
    <s v=""/>
    <n v="1.5297148547312407"/>
    <n v="1.5398048008340588E-2"/>
    <n v="3.9861058000414125E-2"/>
    <n v="7.5683758437423393E-2"/>
    <n v="0.12453670888860092"/>
    <n v="0.18715805909889163"/>
    <n v="0.2632479440866704"/>
    <n v="0.35157889045347013"/>
    <n v="0.45026622741335232"/>
    <n v="0.5571056360591915"/>
    <n v="0.66988752529689521"/>
    <n v="0.78662831987517512"/>
    <n v="0.90569781702264807"/>
    <n v="1.025853546655618"/>
    <n v="1.1531804856856647"/>
    <n v="1.2796601709187554"/>
    <n v="1.4049037178830557"/>
    <n v="1.528293747607296"/>
    <n v="1.5297148547312407"/>
    <n v="1.5297148547312407"/>
    <n v="1.5297148547312407"/>
  </r>
  <r>
    <s v="Lost Opportunity"/>
    <x v="5"/>
    <s v="Under $50"/>
    <s v="Under $25"/>
    <s v="HPWH"/>
    <s v="Under $50"/>
    <n v="47.384488622471032"/>
    <s v="Water Heating"/>
    <s v="Res-HPWH-7P_v4"/>
    <s v="Rural"/>
    <s v="SC-NR"/>
    <s v="M_Input"/>
    <s v="No"/>
    <s v="Residential"/>
    <s v="Single Family"/>
    <s v="Single Family Tier1_indor2_gfac"/>
    <n v="2.4707683991164259E-2"/>
    <n v="3.9587240580703134E-2"/>
    <n v="5.8463206068666923E-2"/>
    <n v="8.040703973723469E-2"/>
    <n v="0.10394525570389888"/>
    <n v="0.12737615677447667"/>
    <n v="0.14912589591448489"/>
    <n v="0.16802758334087667"/>
    <n v="0.18345501816988363"/>
    <n v="0.19530639080847478"/>
    <n v="0.20388191450640156"/>
    <n v="0.20971792236773085"/>
    <n v="0.21343148249536828"/>
    <n v="0.25477236550502425"/>
    <n v="0.25227725054314171"/>
    <n v="0.24924499105449727"/>
    <n v="0.24544323807096782"/>
    <n v="0.24129529239561348"/>
    <n v="0.23780668338217467"/>
    <n v="0.23419324353238893"/>
    <n v="3.015261128757571"/>
    <n v="24.87127551553986"/>
    <n v="47.384488622471032"/>
    <s v="R-All-WH-WHConvert-All-All-N"/>
    <s v=""/>
    <n v="3.015261128757571"/>
    <n v="2.4707683991164259E-2"/>
    <n v="6.429492457186739E-2"/>
    <n v="0.12275813064053431"/>
    <n v="0.20316517037776899"/>
    <n v="0.30711042608166789"/>
    <n v="0.43448658285614455"/>
    <n v="0.58361247877062938"/>
    <n v="0.75164006211150602"/>
    <n v="0.93509508028138966"/>
    <n v="1.1304014710898644"/>
    <n v="1.3342833855962659"/>
    <n v="1.5440013079639967"/>
    <n v="1.757432790459365"/>
    <n v="2.0122051559643892"/>
    <n v="2.2644824065075309"/>
    <n v="2.513727397562028"/>
    <n v="2.7591706356329957"/>
    <n v="3.0004659280286092"/>
    <n v="3.015261128757571"/>
    <n v="3.015261128757571"/>
  </r>
  <r>
    <s v="Lost Opportunity"/>
    <x v="5"/>
    <s v="Under $50"/>
    <s v="Under $30"/>
    <s v="HPWH"/>
    <s v="Under $50"/>
    <n v="47.971829299021998"/>
    <s v="Water Heating"/>
    <s v="Res-HPWH-7P_v4"/>
    <s v="Rural"/>
    <s v="SC-NR"/>
    <s v="M_Input"/>
    <s v="No"/>
    <s v="Residential"/>
    <s v="Single Family"/>
    <s v="Single Family Tier1_indor2_gfnc"/>
    <n v="3.9713492427317712E-2"/>
    <n v="6.3629904752803848E-2"/>
    <n v="9.3969879666382816E-2"/>
    <n v="0.12924094240680931"/>
    <n v="0.16707470950043801"/>
    <n v="0.20473598574811816"/>
    <n v="0.2396950738173092"/>
    <n v="0.27007639246862325"/>
    <n v="0.29487342793636712"/>
    <n v="0.31392253823356553"/>
    <n v="0.32770626622521737"/>
    <n v="0.33708667816870624"/>
    <n v="0.3430556084035295"/>
    <n v="0.40950420168041146"/>
    <n v="0.40549371938755696"/>
    <n v="0.40061986661029914"/>
    <n v="0.39450918102860227"/>
    <n v="0.38784204827645846"/>
    <n v="0.38223468954196033"/>
    <n v="0.37642668600094242"/>
    <n v="4.8465307410488965"/>
    <n v="25.20292596058307"/>
    <n v="47.971829299021998"/>
    <s v="R-All-WH-WHConvert-All-All-N"/>
    <s v=""/>
    <n v="4.8465307410488965"/>
    <n v="3.9713492427317712E-2"/>
    <n v="0.10334339718012156"/>
    <n v="0.19731327684650438"/>
    <n v="0.32655421925331368"/>
    <n v="0.49362892875375169"/>
    <n v="0.69836491450186988"/>
    <n v="0.93805998831917914"/>
    <n v="1.2081363807878023"/>
    <n v="1.5030098087241694"/>
    <n v="1.816932346957735"/>
    <n v="2.1446386131829525"/>
    <n v="2.4817252913516588"/>
    <n v="2.8247808997551882"/>
    <n v="3.2342851014355998"/>
    <n v="3.6397788208231567"/>
    <n v="4.0403986874334556"/>
    <n v="4.4349078684620578"/>
    <n v="4.8227499167385162"/>
    <n v="4.8465307410488965"/>
    <n v="4.8465307410488965"/>
  </r>
  <r>
    <s v="Lost Opportunity"/>
    <x v="5"/>
    <s v="Under $55"/>
    <s v="Under $40"/>
    <s v="HPWH"/>
    <s v="Under $55"/>
    <n v="54.89945523463102"/>
    <s v="Water Heating"/>
    <s v="Res-HPWH-7P_v4"/>
    <s v="Rural"/>
    <s v="SC-NR"/>
    <s v="M_Input"/>
    <s v="No"/>
    <s v="Residential"/>
    <s v="Manufactured"/>
    <s v="Manufactured Tier1_buffered"/>
    <n v="1.7380429118727243E-2"/>
    <n v="2.7612435743001085E-2"/>
    <n v="4.0434599596623592E-2"/>
    <n v="5.514239480857995E-2"/>
    <n v="7.0683370909053661E-2"/>
    <n v="8.5885876701115527E-2"/>
    <n v="9.970288126694235E-2"/>
    <n v="0.11139257807340928"/>
    <n v="0.12059416674437667"/>
    <n v="0.12730169633906094"/>
    <n v="0.13177028051429968"/>
    <n v="0.13439878575863537"/>
    <n v="0.13562486238279009"/>
    <n v="0.14371931023448734"/>
    <n v="0.14276297898031864"/>
    <n v="0.14136769734786619"/>
    <n v="0.139275553915546"/>
    <n v="0.13713578151774161"/>
    <n v="0.13498285944714863"/>
    <n v="0.13287496219773956"/>
    <n v="1.7266539622502253"/>
    <n v="35.649149154656051"/>
    <n v="54.89945523463102"/>
    <s v="R-All-WH-WHConvert-All-All-N"/>
    <s v=""/>
    <n v="1.7266539622502253"/>
    <n v="1.7380429118727243E-2"/>
    <n v="4.4992864861728328E-2"/>
    <n v="8.542746445835192E-2"/>
    <n v="0.14056985926693188"/>
    <n v="0.21125323017598555"/>
    <n v="0.2971391068771011"/>
    <n v="0.39684198814404348"/>
    <n v="0.50823456621745278"/>
    <n v="0.6288287329618294"/>
    <n v="0.75613042930089036"/>
    <n v="0.88790070981519009"/>
    <n v="1.0222994955738254"/>
    <n v="1.1579243579566154"/>
    <n v="1.3016436681911028"/>
    <n v="1.4444066471714214"/>
    <n v="1.5857743445192876"/>
    <n v="1.7250498984348335"/>
    <n v="1.7266539622502253"/>
    <n v="1.7266539622502253"/>
    <n v="1.7266539622502253"/>
  </r>
  <r>
    <s v="Lost Opportunity"/>
    <x v="5"/>
    <s v="Under $60"/>
    <s v="Under $35"/>
    <s v="HPWH"/>
    <s v="Under $60"/>
    <n v="57.340940168990635"/>
    <s v="Water Heating"/>
    <s v="Res-HPWH-7P_v4"/>
    <s v="Rural"/>
    <s v="SC-NR"/>
    <s v="M_Input"/>
    <s v="No"/>
    <s v="Residential"/>
    <s v="Manufactured"/>
    <s v="Manufactured Tier1_indor2_zonl"/>
    <n v="2.1078337002146735E-3"/>
    <n v="3.34873334867189E-3"/>
    <n v="4.9037576173890911E-3"/>
    <n v="6.6874642331373598E-3"/>
    <n v="8.5722159233883859E-3"/>
    <n v="1.0415919195460609E-2"/>
    <n v="1.2091594039903262E-2"/>
    <n v="1.3509276923659773E-2"/>
    <n v="1.4625211321118362E-2"/>
    <n v="1.5438675524348465E-2"/>
    <n v="1.5980608767335269E-2"/>
    <n v="1.629938409200387E-2"/>
    <n v="1.6448078097760849E-2"/>
    <n v="1.7429742580834729E-2"/>
    <n v="1.731376228872944E-2"/>
    <n v="1.7144547729866514E-2"/>
    <n v="1.6890820367774187E-2"/>
    <n v="1.6631316742169142E-2"/>
    <n v="1.6370218373231736E-2"/>
    <n v="1.6114580446886927E-2"/>
    <n v="0.20940216063587838"/>
    <n v="34.248536543089436"/>
    <n v="57.340940168990635"/>
    <s v="R-All-WH-WHConvert-All-All-N"/>
    <s v=""/>
    <n v="0.20940216063587838"/>
    <n v="2.1078337002146735E-3"/>
    <n v="5.4565670488865639E-3"/>
    <n v="1.0360324666275655E-2"/>
    <n v="1.7047788899413014E-2"/>
    <n v="2.5620004822801398E-2"/>
    <n v="3.6035924018262007E-2"/>
    <n v="4.8127518058165272E-2"/>
    <n v="6.1636794981825047E-2"/>
    <n v="7.6262006302943414E-2"/>
    <n v="9.170068182729188E-2"/>
    <n v="0.10768129059462715"/>
    <n v="0.12398067468663101"/>
    <n v="0.14042875278439187"/>
    <n v="0.15785849536522661"/>
    <n v="0.17517225765395605"/>
    <n v="0.19231680538382256"/>
    <n v="0.20920762575159674"/>
    <n v="0.20940216063587838"/>
    <n v="0.20940216063587838"/>
    <n v="0.20940216063587838"/>
  </r>
  <r>
    <s v="Lost Opportunity"/>
    <x v="5"/>
    <s v="Under $60"/>
    <s v="Under $35"/>
    <s v="HPWH"/>
    <s v="Under $60"/>
    <n v="58.138672534691878"/>
    <s v="Water Heating"/>
    <s v="Res-HPWH-7P_v4"/>
    <s v="Rural"/>
    <s v="SC-NR"/>
    <s v="M_Input"/>
    <s v="No"/>
    <s v="Residential"/>
    <s v="Single Family"/>
    <s v="Single Family Tier1_indor2_zonl"/>
    <n v="1.2737352881132607E-2"/>
    <n v="2.040809057809826E-2"/>
    <n v="3.0139064694419949E-2"/>
    <n v="4.1451592129260903E-2"/>
    <n v="5.3586058599972147E-2"/>
    <n v="6.5665201888577648E-2"/>
    <n v="7.6877669337891655E-2"/>
    <n v="8.6621903677496961E-2"/>
    <n v="9.4575084620640362E-2"/>
    <n v="0.10068472708966007"/>
    <n v="0.10510559759780119"/>
    <n v="0.10811418762078347"/>
    <n v="0.11002860929656402"/>
    <n v="0.13134074100020393"/>
    <n v="0.13005445452511963"/>
    <n v="0.12849125826812366"/>
    <n v="0.12653137124126065"/>
    <n v="0.12439301429053837"/>
    <n v="0.12259455984679685"/>
    <n v="0.12073175236966034"/>
    <n v="1.5544332297386503"/>
    <n v="34.711242946224885"/>
    <n v="58.138672534691878"/>
    <s v="R-All-WH-WHConvert-All-All-N"/>
    <s v=""/>
    <n v="1.5544332297386503"/>
    <n v="1.2737352881132607E-2"/>
    <n v="3.3145443459230865E-2"/>
    <n v="6.3284508153650817E-2"/>
    <n v="0.10473610028291172"/>
    <n v="0.15832215888288387"/>
    <n v="0.22398736077146153"/>
    <n v="0.30086503010935317"/>
    <n v="0.38748693378685012"/>
    <n v="0.48206201840749047"/>
    <n v="0.58274674549715055"/>
    <n v="0.68785234309495169"/>
    <n v="0.7959665307157352"/>
    <n v="0.90599514001229919"/>
    <n v="1.0373358810125031"/>
    <n v="1.1673903355376227"/>
    <n v="1.2958815938057464"/>
    <n v="1.422412965047007"/>
    <n v="1.5468059793375453"/>
    <n v="1.5544332297386503"/>
    <n v="1.5544332297386503"/>
  </r>
  <r>
    <s v="Lost Opportunity"/>
    <x v="5"/>
    <s v="Under $65"/>
    <s v="Under $40"/>
    <s v="HPWH"/>
    <s v="Under $65"/>
    <n v="61.028406698219072"/>
    <s v="Water Heating"/>
    <s v="Res-HPWH-7P_v4"/>
    <s v="Rural"/>
    <s v="SC-NR"/>
    <s v="M_Input"/>
    <s v="No"/>
    <s v="Residential"/>
    <s v="Manufactured"/>
    <s v="Manufactured Tier1_indor2_efaf"/>
    <n v="2.5966621580910912E-2"/>
    <n v="4.1253392822917449E-2"/>
    <n v="6.0409897783816342E-2"/>
    <n v="8.2383564253702163E-2"/>
    <n v="0.10560201545777306"/>
    <n v="0.12831478694847975"/>
    <n v="0.14895759884292031"/>
    <n v="0.16642218106327794"/>
    <n v="0.18016949244034616"/>
    <n v="0.19019064217940862"/>
    <n v="0.19686677390712556"/>
    <n v="0.20079380013512374"/>
    <n v="0.20262557698661263"/>
    <n v="0.21471880338716018"/>
    <n v="0.21329003016105846"/>
    <n v="0.21120545849132624"/>
    <n v="0.20807976484884244"/>
    <n v="0.20488291281811799"/>
    <n v="0.20166641497917553"/>
    <n v="0.1985171848978611"/>
    <n v="2.5796468966708286"/>
    <n v="36.406550666240513"/>
    <n v="61.028406698219072"/>
    <s v="R-All-WH-WHConvert-All-All-N"/>
    <s v=""/>
    <n v="2.5796468966708286"/>
    <n v="2.5966621580910912E-2"/>
    <n v="6.7220014403828354E-2"/>
    <n v="0.12762991218764469"/>
    <n v="0.21001347644134685"/>
    <n v="0.31561549189911992"/>
    <n v="0.44393027884759967"/>
    <n v="0.59288787769051998"/>
    <n v="0.75931005875379798"/>
    <n v="0.93947955119414417"/>
    <n v="1.1296701933735527"/>
    <n v="1.3265369672806782"/>
    <n v="1.5273307674158019"/>
    <n v="1.7299563444024144"/>
    <n v="1.9446751477895745"/>
    <n v="2.1579651779506328"/>
    <n v="2.3691706364419591"/>
    <n v="2.5772504012908017"/>
    <n v="2.5796468966708286"/>
    <n v="2.5796468966708286"/>
    <n v="2.5796468966708286"/>
  </r>
  <r>
    <s v="Lost Opportunity"/>
    <x v="5"/>
    <s v="Under $65"/>
    <s v="Under $40"/>
    <s v="HPWH"/>
    <s v="Under $65"/>
    <n v="61.93573939752121"/>
    <s v="Water Heating"/>
    <s v="Res-HPWH-7P_v4"/>
    <s v="Rural"/>
    <s v="SC-NR"/>
    <s v="M_Input"/>
    <s v="No"/>
    <s v="Residential"/>
    <s v="Single Family"/>
    <s v="Single Family Tier1_indor2_efaf"/>
    <n v="4.5446075193451164E-3"/>
    <n v="7.2814785585538829E-3"/>
    <n v="1.0753429014216843E-2"/>
    <n v="1.4789667762012661E-2"/>
    <n v="1.9119169196154594E-2"/>
    <n v="2.3428931666342384E-2"/>
    <n v="2.7429469639663719E-2"/>
    <n v="3.090615125972207E-2"/>
    <n v="3.3743796275466351E-2"/>
    <n v="3.5923678340785102E-2"/>
    <n v="3.7501017175694006E-2"/>
    <n v="3.8574463202405325E-2"/>
    <n v="3.9257516834046262E-2"/>
    <n v="4.6861551588952333E-2"/>
    <n v="4.6402612652326099E-2"/>
    <n v="4.5844874044465203E-2"/>
    <n v="4.5145598661073573E-2"/>
    <n v="4.4382646329612967E-2"/>
    <n v="4.374096907810697E-2"/>
    <n v="4.3076331068412889E-2"/>
    <n v="0.55461201476597766"/>
    <n v="36.93394719890442"/>
    <n v="61.93573939752121"/>
    <s v="R-All-WH-WHConvert-All-All-N"/>
    <s v=""/>
    <n v="0.55461201476597766"/>
    <n v="4.5446075193451164E-3"/>
    <n v="1.1826086077898999E-2"/>
    <n v="2.2579515092115844E-2"/>
    <n v="3.7369182854128505E-2"/>
    <n v="5.6488352050283103E-2"/>
    <n v="7.9917283716625487E-2"/>
    <n v="0.10734675335628921"/>
    <n v="0.13825290461601128"/>
    <n v="0.17199670089147762"/>
    <n v="0.20792037923226273"/>
    <n v="0.24542139640795674"/>
    <n v="0.28399585961036206"/>
    <n v="0.32325337644440832"/>
    <n v="0.37011492803336066"/>
    <n v="0.41651754068568675"/>
    <n v="0.46236241473015194"/>
    <n v="0.50750801339122553"/>
    <n v="0.55189065972083851"/>
    <n v="0.55461201476597766"/>
    <n v="0.55461201476597766"/>
  </r>
  <r>
    <s v="Lost Opportunity"/>
    <x v="5"/>
    <s v="Under $5"/>
    <s v="Under $5"/>
    <s v="HPWH"/>
    <s v="Under $5"/>
    <n v="-0.93145665774830266"/>
    <s v="Water Heating"/>
    <s v="Res-HPWH-7P_v4"/>
    <s v="Rural"/>
    <s v="SC-NR"/>
    <s v="M_Input"/>
    <s v="No"/>
    <s v="Residential"/>
    <s v="Manufactured"/>
    <s v="Manufactured Tier2_buffered"/>
    <n v="1.0631584186301354E-2"/>
    <n v="1.6890488329441788E-2"/>
    <n v="2.4733788027574935E-2"/>
    <n v="3.3730525790643735E-2"/>
    <n v="4.323691913805857E-2"/>
    <n v="5.2536270671150943E-2"/>
    <n v="6.09881130417066E-2"/>
    <n v="6.8138684230790822E-2"/>
    <n v="7.3767283152879476E-2"/>
    <n v="7.7870269625817362E-2"/>
    <n v="8.0603696316728868E-2"/>
    <n v="8.2211549298861458E-2"/>
    <n v="8.2961538655252673E-2"/>
    <n v="8.7912901086472484E-2"/>
    <n v="8.7327914595676903E-2"/>
    <n v="8.6474422772334372E-2"/>
    <n v="8.5194661560537649E-2"/>
    <n v="8.3885765777160851E-2"/>
    <n v="8.2568826357328415E-2"/>
    <n v="8.1279428557649303E-2"/>
    <n v="1.0561918140729054"/>
    <n v="-1.9360576666087046"/>
    <n v="-0.93145665774830266"/>
    <s v="R-All-WH-WHConvert-All-All-N"/>
    <s v=""/>
    <n v="1.0561918140729054"/>
    <n v="1.0631584186301354E-2"/>
    <n v="2.7522072515743144E-2"/>
    <n v="5.2255860543318079E-2"/>
    <n v="8.5986386333961815E-2"/>
    <n v="0.12922330547202038"/>
    <n v="0.18175957614317131"/>
    <n v="0.24274768918487791"/>
    <n v="0.31088637341566872"/>
    <n v="0.38465365656854822"/>
    <n v="0.46252392619436555"/>
    <n v="0.54312762251109437"/>
    <n v="0.6253391718099558"/>
    <n v="0.70830071046520848"/>
    <n v="0.79621361155168091"/>
    <n v="0.88354152614735781"/>
    <n v="0.97001594891969223"/>
    <n v="1.0552106104802299"/>
    <n v="1.0561918140729054"/>
    <n v="1.0561918140729054"/>
    <n v="1.0561918140729054"/>
  </r>
  <r>
    <s v="Lost Opportunity"/>
    <x v="5"/>
    <s v="Under $5"/>
    <s v="Under $5"/>
    <s v="HPWH"/>
    <s v="Under $5"/>
    <n v="-0.30146138856272581"/>
    <s v="Water Heating"/>
    <s v="Res-HPWH-7P_v4"/>
    <s v="Rural"/>
    <s v="SC-NR"/>
    <s v="M_Input"/>
    <s v="No"/>
    <s v="Residential"/>
    <s v="Single Family"/>
    <s v="Single Family Tier2_buffered"/>
    <n v="7.8987602537007331E-2"/>
    <n v="0.12655582067682589"/>
    <n v="0.18690009495193552"/>
    <n v="0.25705198828887776"/>
    <n v="0.33230093707217895"/>
    <n v="0.40720681256858671"/>
    <n v="0.47673820818984058"/>
    <n v="0.53716471252138753"/>
    <n v="0.58648443390340632"/>
    <n v="0.6243718988649043"/>
    <n v="0.65178685437594119"/>
    <n v="0.67044389521871617"/>
    <n v="0.68231571661095991"/>
    <n v="0.81447772891706594"/>
    <n v="0.80650113552353719"/>
    <n v="0.79680735332348274"/>
    <n v="0.78465358959094134"/>
    <n v="0.77139308794023398"/>
    <n v="0.76024040919223523"/>
    <n v="0.74868866072611728"/>
    <n v="9.6394404133047313"/>
    <n v="-1.5119466799949914"/>
    <n v="-0.30146138856272581"/>
    <s v="R-All-WH-WHConvert-All-All-N"/>
    <s v=""/>
    <n v="9.6394404133047313"/>
    <n v="7.8987602537007331E-2"/>
    <n v="0.20554342321383323"/>
    <n v="0.39244351816576872"/>
    <n v="0.64949550645464649"/>
    <n v="0.98179644352682538"/>
    <n v="1.3890032560954122"/>
    <n v="1.8657414642852528"/>
    <n v="2.4029061768066402"/>
    <n v="2.9893906107100463"/>
    <n v="3.6137625095749506"/>
    <n v="4.2655493639508917"/>
    <n v="4.9359932591696083"/>
    <n v="5.6183089757805682"/>
    <n v="6.4327867046976337"/>
    <n v="7.2392878402211709"/>
    <n v="8.0360951935446536"/>
    <n v="8.8207487831355955"/>
    <n v="9.5921418710758299"/>
    <n v="9.6394404133047313"/>
    <n v="9.6394404133047313"/>
  </r>
  <r>
    <s v="Lost Opportunity"/>
    <x v="5"/>
    <s v="Under $10"/>
    <s v="Under $5"/>
    <s v="HPWH"/>
    <s v="Under $10"/>
    <n v="7.7878737815750165"/>
    <s v="Water Heating"/>
    <s v="Res-HPWH-7P_v4"/>
    <s v="Rural"/>
    <s v="SC-NR"/>
    <s v="M_Input"/>
    <s v="No"/>
    <s v="Residential"/>
    <s v="Manufactured"/>
    <s v="Manufactured Tier2_indor2_gfac"/>
    <n v="5.8269140837331041E-4"/>
    <n v="9.2572680235901265E-4"/>
    <n v="1.3555990836026518E-3"/>
    <n v="1.8486885146850457E-3"/>
    <n v="2.3697109353411432E-3"/>
    <n v="2.8793858950482733E-3"/>
    <n v="3.3426109279266142E-3"/>
    <n v="3.734516435499951E-3"/>
    <n v="4.0430063252104827E-3"/>
    <n v="4.2678810874809342E-3"/>
    <n v="4.4176935914598476E-3"/>
    <n v="4.5058161235490184E-3"/>
    <n v="4.5469212257315964E-3"/>
    <n v="4.8182934218086032E-3"/>
    <n v="4.7862317274996553E-3"/>
    <n v="4.7394539055058884E-3"/>
    <n v="4.6693132895999148E-3"/>
    <n v="4.5975758783105974E-3"/>
    <n v="4.5253976147670294E-3"/>
    <n v="4.4547288407929169E-3"/>
    <n v="5.7887318095781126E-2"/>
    <n v="-0.57207033982038502"/>
    <n v="7.7878737815750165"/>
    <s v="R-All-WH-WHConvert-All-All-N"/>
    <s v=""/>
    <n v="5.7887318095781126E-2"/>
    <n v="5.8269140837331041E-4"/>
    <n v="1.5084182107323232E-3"/>
    <n v="2.8640172943349747E-3"/>
    <n v="4.7127058090200204E-3"/>
    <n v="7.0824167443611641E-3"/>
    <n v="9.9618026394094374E-3"/>
    <n v="1.3304413567336051E-2"/>
    <n v="1.7038930002836003E-2"/>
    <n v="2.1081936328046485E-2"/>
    <n v="2.5349817415527418E-2"/>
    <n v="2.9767511006987265E-2"/>
    <n v="3.4273327130536282E-2"/>
    <n v="3.8820248356267878E-2"/>
    <n v="4.3638541778076481E-2"/>
    <n v="4.8424773505576134E-2"/>
    <n v="5.3164227411082024E-2"/>
    <n v="5.7833540700681939E-2"/>
    <n v="5.7887318095781126E-2"/>
    <n v="5.7887318095781126E-2"/>
    <n v="5.7887318095781126E-2"/>
  </r>
  <r>
    <s v="Lost Opportunity"/>
    <x v="5"/>
    <s v="Under $10"/>
    <s v="Under $5"/>
    <s v="HPWH"/>
    <s v="Under $10"/>
    <n v="7.978421532700855"/>
    <s v="Water Heating"/>
    <s v="Res-HPWH-7P_v4"/>
    <s v="Rural"/>
    <s v="SC-NR"/>
    <s v="M_Input"/>
    <s v="No"/>
    <s v="Residential"/>
    <s v="Single Family"/>
    <s v="Single Family Tier2_indor2_gfac"/>
    <n v="6.7230518935561447E-3"/>
    <n v="1.0771834091853201E-2"/>
    <n v="1.5908053883313129E-2"/>
    <n v="2.1879051915751284E-2"/>
    <n v="2.8283887248848737E-2"/>
    <n v="3.4659521803127806E-2"/>
    <n v="4.0577705998857204E-2"/>
    <n v="4.5720924824581767E-2"/>
    <n v="4.9918786711473331E-2"/>
    <n v="5.3143588893969008E-2"/>
    <n v="5.5477020503997672E-2"/>
    <n v="5.7065019756252548E-2"/>
    <n v="5.8075493156223006E-2"/>
    <n v="6.9324499817419741E-2"/>
    <n v="6.8645569838587106E-2"/>
    <n v="6.782048085395484E-2"/>
    <n v="6.6786009852792177E-2"/>
    <n v="6.5657338544019089E-2"/>
    <n v="6.470807517145595E-2"/>
    <n v="6.3724844868160796E-2"/>
    <n v="0.82046366824625205"/>
    <n v="-0.53756446078467868"/>
    <n v="7.978421532700855"/>
    <s v="R-All-WH-WHConvert-All-All-N"/>
    <s v=""/>
    <n v="0.82046366824625205"/>
    <n v="6.7230518935561447E-3"/>
    <n v="1.7494885985409346E-2"/>
    <n v="3.3402939868722475E-2"/>
    <n v="5.5281991784473759E-2"/>
    <n v="8.3565879033322493E-2"/>
    <n v="0.11822540083645031"/>
    <n v="0.15880310683530752"/>
    <n v="0.20452403165988928"/>
    <n v="0.25444281837136262"/>
    <n v="0.30758640726533165"/>
    <n v="0.36306342776932932"/>
    <n v="0.42012844752558187"/>
    <n v="0.47820394068180488"/>
    <n v="0.54752844049922467"/>
    <n v="0.61617401033781172"/>
    <n v="0.68399449119176658"/>
    <n v="0.75078050104455873"/>
    <n v="0.81643783958857785"/>
    <n v="0.82046366824625205"/>
    <n v="0.82046366824625205"/>
  </r>
  <r>
    <s v="Lost Opportunity"/>
    <x v="5"/>
    <s v="Under $10"/>
    <s v="Under $5"/>
    <s v="HPWH"/>
    <s v="Under $10"/>
    <n v="7.9686491322334199"/>
    <s v="Water Heating"/>
    <s v="Res-HPWH-7P_v4"/>
    <s v="Rural"/>
    <s v="SC-NR"/>
    <s v="M_Input"/>
    <s v="No"/>
    <s v="Residential"/>
    <s v="Manufactured"/>
    <s v="Manufactured Tier2_indor2_gfnc"/>
    <n v="4.1624868750021766E-3"/>
    <n v="6.6129783437418217E-3"/>
    <n v="9.68379370654107E-3"/>
    <n v="1.3206204120678841E-2"/>
    <n v="1.6928155322288845E-2"/>
    <n v="2.0569045336817783E-2"/>
    <n v="2.3878117843844068E-2"/>
    <n v="2.667771555212186E-2"/>
    <n v="2.888142938510203E-2"/>
    <n v="3.0487834135573832E-2"/>
    <n v="3.15580276763784E-2"/>
    <n v="3.2187535642245184E-2"/>
    <n v="3.2481172112376534E-2"/>
    <n v="3.4419733738957729E-2"/>
    <n v="3.4190699330978569E-2"/>
    <n v="3.3856539487033349E-2"/>
    <n v="3.33554862898904E-2"/>
    <n v="3.284302630052479E-2"/>
    <n v="3.2327417059778832E-2"/>
    <n v="3.1822590937559306E-2"/>
    <n v="0.41352111656397228"/>
    <n v="-0.54255412414946158"/>
    <n v="7.9686491322334199"/>
    <s v="R-All-WH-WHConvert-All-All-N"/>
    <s v=""/>
    <n v="0.41352111656397228"/>
    <n v="4.1624868750021766E-3"/>
    <n v="1.0775465218743998E-2"/>
    <n v="2.0459258925285068E-2"/>
    <n v="3.3665463045963906E-2"/>
    <n v="5.0593618368252755E-2"/>
    <n v="7.1162663705070545E-2"/>
    <n v="9.5040781548914613E-2"/>
    <n v="0.12171849710103647"/>
    <n v="0.15059992648613849"/>
    <n v="0.18108776062171231"/>
    <n v="0.21264578829809072"/>
    <n v="0.24483332394033591"/>
    <n v="0.27731449605271247"/>
    <n v="0.3117342297916702"/>
    <n v="0.34592492912264877"/>
    <n v="0.37978146860968209"/>
    <n v="0.41313695489957247"/>
    <n v="0.41352111656397228"/>
    <n v="0.41352111656397228"/>
    <n v="0.41352111656397228"/>
  </r>
  <r>
    <s v="Lost Opportunity"/>
    <x v="5"/>
    <s v="Under $10"/>
    <s v="Under $5"/>
    <s v="HPWH"/>
    <s v="Under $10"/>
    <n v="8.1316845127413977"/>
    <s v="Water Heating"/>
    <s v="Res-HPWH-7P_v4"/>
    <s v="Rural"/>
    <s v="SC-NR"/>
    <s v="M_Input"/>
    <s v="No"/>
    <s v="Residential"/>
    <s v="Single Family"/>
    <s v="Single Family Tier2_indor2_gfnc"/>
    <n v="1.072141326059815E-2"/>
    <n v="1.7178104036955504E-2"/>
    <n v="2.5368957811903427E-2"/>
    <n v="3.4891052613127103E-2"/>
    <n v="4.5104998237737809E-2"/>
    <n v="5.5272376674975893E-2"/>
    <n v="6.4710247974998428E-2"/>
    <n v="7.2912263278960859E-2"/>
    <n v="7.9606695035975394E-2"/>
    <n v="8.4749364976594702E-2"/>
    <n v="8.8470544732835929E-2"/>
    <n v="9.1002965501038507E-2"/>
    <n v="9.2614391841553415E-2"/>
    <n v="0.11055345450169862"/>
    <n v="0.10947074846382754"/>
    <n v="0.108154959128706"/>
    <n v="0.10650526323386991"/>
    <n v="0.10470534383293016"/>
    <n v="0.10319153060174666"/>
    <n v="0.10162354948559993"/>
    <n v="1.3084132313489345"/>
    <n v="-0.51463063901246919"/>
    <n v="8.1316845127413977"/>
    <s v="R-All-WH-WHConvert-All-All-N"/>
    <s v=""/>
    <n v="1.3084132313489345"/>
    <n v="1.072141326059815E-2"/>
    <n v="2.7899517297553654E-2"/>
    <n v="5.3268475109457078E-2"/>
    <n v="8.8159527722584174E-2"/>
    <n v="0.13326452596032198"/>
    <n v="0.18853690263529788"/>
    <n v="0.25324715061029629"/>
    <n v="0.32615941388925718"/>
    <n v="0.40576610892523257"/>
    <n v="0.49051547390182726"/>
    <n v="0.57898601863466315"/>
    <n v="0.66998898413570163"/>
    <n v="0.76260337597725503"/>
    <n v="0.87315683047895365"/>
    <n v="0.98262757894278119"/>
    <n v="1.0907825380714873"/>
    <n v="1.1972878013053572"/>
    <n v="1.3019931451382873"/>
    <n v="1.3084132313489345"/>
    <n v="1.3084132313489345"/>
  </r>
  <r>
    <s v="Lost Opportunity"/>
    <x v="5"/>
    <s v="Under $5"/>
    <s v="Under $5"/>
    <s v="HPWH"/>
    <s v="Under $5"/>
    <n v="3.0841877936810502"/>
    <s v="Water Heating"/>
    <s v="Res-HPWH-7P_v4"/>
    <s v="Rural"/>
    <s v="SC-NR"/>
    <s v="M_Input"/>
    <s v="No"/>
    <s v="Residential"/>
    <s v="Manufactured"/>
    <s v="Manufactured Tier2_indor2_hp85"/>
    <n v="2.2545003635464906E-3"/>
    <n v="3.5817439256389757E-3"/>
    <n v="5.2449694347431767E-3"/>
    <n v="7.1527893985549309E-3"/>
    <n v="9.1686853254646494E-3"/>
    <n v="1.1140676615259163E-2"/>
    <n v="1.2932947772892195E-2"/>
    <n v="1.4449275449263046E-2"/>
    <n v="1.5642858465090243E-2"/>
    <n v="1.6512924894774683E-2"/>
    <n v="1.7092566776962661E-2"/>
    <n v="1.7433523032326547E-2"/>
    <n v="1.7592563420570723E-2"/>
    <n v="1.8642533792400977E-2"/>
    <n v="1.8518483393790794E-2"/>
    <n v="1.8337494597362038E-2"/>
    <n v="1.8066112452736215E-2"/>
    <n v="1.7788552122332248E-2"/>
    <n v="1.7509286083635351E-2"/>
    <n v="1.7235860434438297E-2"/>
    <n v="0.22397272006464616"/>
    <n v="-0.78806887655464697"/>
    <n v="3.0841877936810502"/>
    <s v="R-All-WH-WHConvert-All-All-N"/>
    <s v=""/>
    <n v="0.22397272006464616"/>
    <n v="2.2545003635464906E-3"/>
    <n v="5.8362442891854664E-3"/>
    <n v="1.1081213723928642E-2"/>
    <n v="1.8234003122483574E-2"/>
    <n v="2.7402688447948222E-2"/>
    <n v="3.8543365063207387E-2"/>
    <n v="5.1476312836099582E-2"/>
    <n v="6.592558828536263E-2"/>
    <n v="8.1568446750452869E-2"/>
    <n v="9.8081371645227552E-2"/>
    <n v="0.11517393842219022"/>
    <n v="0.13260746145451677"/>
    <n v="0.15020002487508749"/>
    <n v="0.16884255866748846"/>
    <n v="0.18736104206127924"/>
    <n v="0.20569853665864127"/>
    <n v="0.22376464911137747"/>
    <n v="0.22397272006464616"/>
    <n v="0.22397272006464616"/>
    <n v="0.22397272006464616"/>
  </r>
  <r>
    <s v="Lost Opportunity"/>
    <x v="5"/>
    <s v="Under $5"/>
    <s v="Under $5"/>
    <s v="HPWH"/>
    <s v="Under $5"/>
    <n v="3.1058494789030919"/>
    <s v="Water Heating"/>
    <s v="Res-HPWH-7P_v4"/>
    <s v="Rural"/>
    <s v="SC-NR"/>
    <s v="M_Input"/>
    <s v="No"/>
    <s v="Residential"/>
    <s v="Single Family"/>
    <s v="Single Family Tier2_indor2_hp85"/>
    <n v="3.8280885068458889E-3"/>
    <n v="6.133454707407073E-3"/>
    <n v="9.0580050847688075E-3"/>
    <n v="1.2457876051745011E-2"/>
    <n v="1.61047728651358E-2"/>
    <n v="1.9735042829953142E-2"/>
    <n v="2.310484173374908E-2"/>
    <n v="2.6033377343271987E-2"/>
    <n v="2.8423629136202288E-2"/>
    <n v="3.0259823228872509E-2"/>
    <n v="3.1588473203510277E-2"/>
    <n v="3.2492675905301589E-2"/>
    <n v="3.3068036867873962E-2"/>
    <n v="3.9473192412550616E-2"/>
    <n v="3.9086611423727165E-2"/>
    <n v="3.8616807871827877E-2"/>
    <n v="3.8027782736678797E-2"/>
    <n v="3.7385120187954139E-2"/>
    <n v="3.6844612058013676E-2"/>
    <n v="3.6284763244822993E-2"/>
    <n v="0.46716990861077123"/>
    <n v="-0.74725482112329067"/>
    <n v="3.1058494789030919"/>
    <s v="R-All-WH-WHConvert-All-All-N"/>
    <s v=""/>
    <n v="0.46716990861077123"/>
    <n v="3.8280885068458889E-3"/>
    <n v="9.9615432142529624E-3"/>
    <n v="1.901954829902177E-2"/>
    <n v="3.1477424350766781E-2"/>
    <n v="4.758219721590258E-2"/>
    <n v="6.7317240045855722E-2"/>
    <n v="9.0422081779604799E-2"/>
    <n v="0.11645545912287679"/>
    <n v="0.14487908825907908"/>
    <n v="0.17513891148795158"/>
    <n v="0.20672738469146185"/>
    <n v="0.23922006059676343"/>
    <n v="0.27228809746463739"/>
    <n v="0.31176128987718799"/>
    <n v="0.35084790130091514"/>
    <n v="0.38946470917274301"/>
    <n v="0.42749249190942179"/>
    <n v="0.46487761209737594"/>
    <n v="0.46716990861077123"/>
    <n v="0.46716990861077123"/>
  </r>
  <r>
    <s v="Lost Opportunity"/>
    <x v="5"/>
    <s v="Under $10"/>
    <s v="Under $5"/>
    <s v="HPWH"/>
    <s v="Under $10"/>
    <n v="6.9635451396080326"/>
    <s v="Water Heating"/>
    <s v="Res-HPWH-7P_v4"/>
    <s v="Rural"/>
    <s v="SC-NR"/>
    <s v="M_Input"/>
    <s v="No"/>
    <s v="Residential"/>
    <s v="Manufactured"/>
    <s v="Manufactured Tier2_indor2_zonl"/>
    <n v="5.384779832030848E-4"/>
    <n v="8.5548455729410789E-4"/>
    <n v="1.2527390143062577E-3"/>
    <n v="1.7084138338977208E-3"/>
    <n v="2.1899021452866196E-3"/>
    <n v="2.6609040177157715E-3"/>
    <n v="3.0889804881924152E-3"/>
    <n v="3.451149012203105E-3"/>
    <n v="3.7362313238054161E-3"/>
    <n v="3.9440430517983013E-3"/>
    <n v="4.0824880912169815E-3"/>
    <n v="4.1639240668847844E-3"/>
    <n v="4.20191019848817E-3"/>
    <n v="4.452691230679603E-3"/>
    <n v="4.423062311767356E-3"/>
    <n v="4.3798338946603376E-3"/>
    <n v="4.3150154043738419E-3"/>
    <n v="4.2487212802522567E-3"/>
    <n v="4.1820197548384109E-3"/>
    <n v="4.1167131820312912E-3"/>
    <n v="5.3494947502780804E-2"/>
    <n v="1.4182068181063665"/>
    <n v="6.9635451396080326"/>
    <s v="R-All-WH-WHConvert-All-All-N"/>
    <s v=""/>
    <n v="5.3494947502780804E-2"/>
    <n v="5.384779832030848E-4"/>
    <n v="1.3939625404971927E-3"/>
    <n v="2.6467015548034501E-3"/>
    <n v="4.3551153887011708E-3"/>
    <n v="6.5450175339877899E-3"/>
    <n v="9.2059215517035619E-3"/>
    <n v="1.2294902039895977E-2"/>
    <n v="1.5746051052099082E-2"/>
    <n v="1.9482282375904499E-2"/>
    <n v="2.3426325427702802E-2"/>
    <n v="2.7508813518919782E-2"/>
    <n v="3.1672737585804564E-2"/>
    <n v="3.5874647784292737E-2"/>
    <n v="4.032733901497234E-2"/>
    <n v="4.4750401326739693E-2"/>
    <n v="4.9130235221400032E-2"/>
    <n v="5.3445250625773877E-2"/>
    <n v="5.3494947502780804E-2"/>
    <n v="5.3494947502780804E-2"/>
    <n v="5.3494947502780804E-2"/>
  </r>
  <r>
    <s v="Lost Opportunity"/>
    <x v="5"/>
    <s v="Under $10"/>
    <s v="Under $5"/>
    <s v="HPWH"/>
    <s v="Under $10"/>
    <n v="7.1681268856631171"/>
    <s v="Water Heating"/>
    <s v="Res-HPWH-7P_v4"/>
    <s v="Rural"/>
    <s v="SC-NR"/>
    <s v="M_Input"/>
    <s v="No"/>
    <s v="Residential"/>
    <s v="Single Family"/>
    <s v="Single Family Tier2_indor2_zonl"/>
    <n v="3.2450853695792214E-3"/>
    <n v="5.1993531759752425E-3"/>
    <n v="7.6785057935811196E-3"/>
    <n v="1.0560589505507114E-2"/>
    <n v="1.365207797875833E-2"/>
    <n v="1.6729471808442292E-2"/>
    <n v="1.9586063316600059E-2"/>
    <n v="2.2068594230856466E-2"/>
    <n v="2.4094819880806116E-2"/>
    <n v="2.5651368684517419E-2"/>
    <n v="2.6777670384772845E-2"/>
    <n v="2.7544166497250316E-2"/>
    <n v="2.8031902200991641E-2"/>
    <n v="3.3461577223065586E-2"/>
    <n v="3.3133871030080496E-2"/>
    <n v="3.2735616749878162E-2"/>
    <n v="3.2236297874421539E-2"/>
    <n v="3.1691510356914213E-2"/>
    <n v="3.1233319533616452E-2"/>
    <n v="3.0758733538644709E-2"/>
    <n v="0.396021730644251"/>
    <n v="1.5035427045135288"/>
    <n v="7.1681268856631171"/>
    <s v="R-All-WH-WHConvert-All-All-N"/>
    <s v=""/>
    <n v="0.396021730644251"/>
    <n v="3.2450853695792214E-3"/>
    <n v="8.4444385455544647E-3"/>
    <n v="1.6122944339135584E-2"/>
    <n v="2.6683533844642698E-2"/>
    <n v="4.0335611823401028E-2"/>
    <n v="5.7065083631843316E-2"/>
    <n v="7.6651146948443383E-2"/>
    <n v="9.8719741179299852E-2"/>
    <n v="0.12281456106010596"/>
    <n v="0.14846592974462339"/>
    <n v="0.17524360012939624"/>
    <n v="0.20278776662664655"/>
    <n v="0.23081966882763819"/>
    <n v="0.2642812460507038"/>
    <n v="0.29741511708078427"/>
    <n v="0.33015073383066246"/>
    <n v="0.36238703170508402"/>
    <n v="0.39407854206199822"/>
    <n v="0.396021730644251"/>
    <n v="0.396021730644251"/>
  </r>
  <r>
    <s v="Lost Opportunity"/>
    <x v="5"/>
    <s v="Under $10"/>
    <s v="Under $5"/>
    <s v="HPWH"/>
    <s v="Under $10"/>
    <n v="8.7736314071659525"/>
    <s v="Water Heating"/>
    <s v="Res-HPWH-7P_v4"/>
    <s v="Rural"/>
    <s v="SC-NR"/>
    <s v="M_Input"/>
    <s v="No"/>
    <s v="Residential"/>
    <s v="Manufactured"/>
    <s v="Manufactured Tier2_indor2_efaf"/>
    <n v="6.5584699467935575E-3"/>
    <n v="1.04194970527576E-2"/>
    <n v="1.5257914776071215E-2"/>
    <n v="2.0807871697288687E-2"/>
    <n v="2.6672227749865697E-2"/>
    <n v="3.2408862712794285E-2"/>
    <n v="3.7622681576566994E-2"/>
    <n v="4.2033765138924768E-2"/>
    <n v="4.550596610410524E-2"/>
    <n v="4.8037038896581057E-2"/>
    <n v="4.9723250141298976E-2"/>
    <n v="5.0715111304921817E-2"/>
    <n v="5.1177768851352626E-2"/>
    <n v="5.4232192456696353E-2"/>
    <n v="5.3871322782719964E-2"/>
    <n v="5.3344816066962723E-2"/>
    <n v="5.2555349953581861E-2"/>
    <n v="5.1747911145937152E-2"/>
    <n v="5.0935510335731682E-2"/>
    <n v="5.0140099551179623E-2"/>
    <n v="0.65154939746156204"/>
    <n v="2.5040966139483984"/>
    <n v="8.7736314071659525"/>
    <s v="R-All-WH-WHConvert-All-All-N"/>
    <s v=""/>
    <n v="0.65154939746156204"/>
    <n v="6.5584699467935575E-3"/>
    <n v="1.6977966999551158E-2"/>
    <n v="3.2235881775622373E-2"/>
    <n v="5.3043753472911057E-2"/>
    <n v="7.9715981222776761E-2"/>
    <n v="0.11212484393557104"/>
    <n v="0.14974752551213805"/>
    <n v="0.19178129065106281"/>
    <n v="0.23728725675516804"/>
    <n v="0.2853242956517491"/>
    <n v="0.33504754579304807"/>
    <n v="0.38576265709796986"/>
    <n v="0.43694042594932248"/>
    <n v="0.49117261840601883"/>
    <n v="0.54504394118873878"/>
    <n v="0.59838875725570151"/>
    <n v="0.65094410720928342"/>
    <n v="0.65154939746156204"/>
    <n v="0.65154939746156204"/>
    <n v="0.65154939746156204"/>
  </r>
  <r>
    <s v="Lost Opportunity"/>
    <x v="5"/>
    <s v="Under $10"/>
    <s v="Under $5"/>
    <s v="HPWH"/>
    <s v="Under $10"/>
    <n v="9.0231954008295148"/>
    <s v="Water Heating"/>
    <s v="Res-HPWH-7P_v4"/>
    <s v="Rural"/>
    <s v="SC-NR"/>
    <s v="M_Input"/>
    <s v="No"/>
    <s v="Residential"/>
    <s v="Single Family"/>
    <s v="Single Family Tier2_indor2_efaf"/>
    <n v="1.1450687568163849E-3"/>
    <n v="1.8346564726077694E-3"/>
    <n v="2.7094563260760748E-3"/>
    <n v="3.7264354305375927E-3"/>
    <n v="4.8173056110151474E-3"/>
    <n v="5.9032023211061839E-3"/>
    <n v="6.9111861842248868E-3"/>
    <n v="7.7871781117082681E-3"/>
    <n v="8.5021570480923597E-3"/>
    <n v="9.0514046642870723E-3"/>
    <n v="9.4488342357250954E-3"/>
    <n v="9.7193019278379086E-3"/>
    <n v="9.8914055406345344E-3"/>
    <n v="1.1807333942927808E-2"/>
    <n v="1.1691698734523066E-2"/>
    <n v="1.155116975559293E-2"/>
    <n v="1.1374978876507303E-2"/>
    <n v="1.1182743821229826E-2"/>
    <n v="1.1021065487175312E-2"/>
    <n v="1.0853601912762405E-2"/>
    <n v="0.13974119603512489"/>
    <n v="2.6147838392737488"/>
    <n v="9.0231954008295148"/>
    <s v="R-All-WH-WHConvert-All-All-N"/>
    <s v=""/>
    <n v="0.13974119603512489"/>
    <n v="1.1450687568163849E-3"/>
    <n v="2.9797252294241541E-3"/>
    <n v="5.6891815555002289E-3"/>
    <n v="9.4156169860378225E-3"/>
    <n v="1.423292259705297E-2"/>
    <n v="2.0136124918159155E-2"/>
    <n v="2.7047311102384043E-2"/>
    <n v="3.483448921409231E-2"/>
    <n v="4.3336646262184669E-2"/>
    <n v="5.2388050926471738E-2"/>
    <n v="6.1836885162196834E-2"/>
    <n v="7.1556187090034737E-2"/>
    <n v="8.1447592630669266E-2"/>
    <n v="9.3254926573597074E-2"/>
    <n v="0.10494662530812014"/>
    <n v="0.11649779506371308"/>
    <n v="0.12787277394022037"/>
    <n v="0.1390555177614502"/>
    <n v="0.13974119603512489"/>
    <n v="0.13974119603512489"/>
  </r>
  <r>
    <s v="Lost Opportunity"/>
    <x v="4"/>
    <s v="Under $115"/>
    <s v="Under $70"/>
    <s v="Heat Recovery Ventilation"/>
    <s v="Under $115"/>
    <n v="103.97254500306313"/>
    <s v="HVAC"/>
    <s v="Res-HRV-7P_v1"/>
    <s v="Rural"/>
    <s v="SC-New"/>
    <s v="M_Input"/>
    <s v="No"/>
    <s v="Residential"/>
    <s v="Single Family"/>
    <s v="SF RNC HRV ACH3 HZ1CZ1"/>
    <n v="7.2646296893602528E-3"/>
    <n v="1.1089370005325876E-2"/>
    <n v="1.6308858439521508E-2"/>
    <n v="2.3356251681728488E-2"/>
    <n v="3.1883186386209163E-2"/>
    <n v="4.2997672523636066E-2"/>
    <n v="5.5168045695878208E-2"/>
    <n v="6.705882458427867E-2"/>
    <n v="7.7602668611135989E-2"/>
    <n v="8.9264408467619488E-2"/>
    <n v="0.10049334839292905"/>
    <n v="0.10845185897599328"/>
    <n v="0.11110391702731685"/>
    <n v="0.11510662109524342"/>
    <n v="0.11787290498647708"/>
    <n v="0.11986705376323416"/>
    <n v="0.12066339255937614"/>
    <n v="0.12146696921403489"/>
    <n v="0.1222778540843031"/>
    <n v="0.12309611824245349"/>
    <n v="1.582393954426055"/>
    <n v="67.87801223919611"/>
    <n v="103.97254500306313"/>
    <s v="R-All-HVAC-ASHP-All-All-E"/>
    <n v="0"/>
    <n v="1.582393954426055"/>
    <n v="7.2646296893602528E-3"/>
    <n v="1.8353999694686131E-2"/>
    <n v="3.4662858134207636E-2"/>
    <n v="5.8019109815936123E-2"/>
    <n v="8.9902296202145293E-2"/>
    <n v="0.13289996872578136"/>
    <n v="0.18806801442165957"/>
    <n v="0.25512683900593824"/>
    <n v="0.3327295076170742"/>
    <n v="0.42199391608469372"/>
    <n v="0.52248726447762273"/>
    <n v="0.63093912345361602"/>
    <n v="0.74204304048093284"/>
    <n v="0.85714966157617622"/>
    <n v="0.97502256656265329"/>
    <n v="1.0948896203258875"/>
    <n v="1.2155530128852636"/>
    <n v="1.3370199820992985"/>
    <n v="1.4592978361836015"/>
    <n v="1.582393954426055"/>
  </r>
  <r>
    <s v="Lost Opportunity"/>
    <x v="4"/>
    <s v="Under $115"/>
    <s v="Under $70"/>
    <s v="Heat Recovery Ventilation"/>
    <s v="Under $115"/>
    <n v="100.61635304522285"/>
    <s v="HVAC"/>
    <s v="Res-HRV-7P_v1"/>
    <s v="Rural"/>
    <s v="SC-New"/>
    <s v="M_Input"/>
    <s v="No"/>
    <s v="Residential"/>
    <s v="Single Family"/>
    <s v="SF RNC HRV ACH3 HZ1CZ2"/>
    <n v="2.6154285331388095E-3"/>
    <n v="3.9924202563196461E-3"/>
    <n v="5.8715523749432244E-3"/>
    <n v="8.4087709474071608E-3"/>
    <n v="1.1478657408237107E-2"/>
    <n v="1.5480120031662584E-2"/>
    <n v="1.986172551118873E-2"/>
    <n v="2.4142670819593835E-2"/>
    <n v="2.7938689570170545E-2"/>
    <n v="3.2137175724442094E-2"/>
    <n v="3.6179844261362726E-2"/>
    <n v="3.9045085374852496E-2"/>
    <n v="3.9999885357173824E-2"/>
    <n v="4.1440947995824012E-2"/>
    <n v="4.2436871825292037E-2"/>
    <n v="4.3154809811545208E-2"/>
    <n v="4.3441509519381048E-2"/>
    <n v="4.3730815017531462E-2"/>
    <n v="4.402275163611729E-2"/>
    <n v="4.4317344962740077E-2"/>
    <n v="0.56969707693892391"/>
    <n v="65.686937289701859"/>
    <n v="100.61635304522285"/>
    <s v="R-All-HVAC-ASHP-All-All-E"/>
    <n v="0"/>
    <n v="0.56969707693892391"/>
    <n v="2.6154285331388095E-3"/>
    <n v="6.6078487894584556E-3"/>
    <n v="1.2479401164401681E-2"/>
    <n v="2.0888172111808843E-2"/>
    <n v="3.236682952004595E-2"/>
    <n v="4.7846949551708533E-2"/>
    <n v="6.7708675062897267E-2"/>
    <n v="9.1851345882491109E-2"/>
    <n v="0.11979003545266165"/>
    <n v="0.15192721117710373"/>
    <n v="0.18810705543846645"/>
    <n v="0.22715214081331894"/>
    <n v="0.26715202617049277"/>
    <n v="0.30859297416631681"/>
    <n v="0.35102984599160886"/>
    <n v="0.39418465580315409"/>
    <n v="0.43762616532253512"/>
    <n v="0.48135698034006658"/>
    <n v="0.52537973197618382"/>
    <n v="0.56969707693892391"/>
  </r>
  <r>
    <s v="Lost Opportunity"/>
    <x v="4"/>
    <s v="Under $100"/>
    <s v="Under $65"/>
    <s v="Heat Recovery Ventilation"/>
    <s v="Under $100"/>
    <n v="97.059216427418178"/>
    <s v="HVAC"/>
    <s v="Res-HRV-7P_v1"/>
    <s v="Rural"/>
    <s v="SC-New"/>
    <s v="M_Input"/>
    <s v="No"/>
    <s v="Residential"/>
    <s v="Single Family"/>
    <s v="SF RNC HRV ACH3 HZ1CZ3"/>
    <n v="2.2516142441521142E-3"/>
    <n v="3.4370621119524402E-3"/>
    <n v="5.0548010756926625E-3"/>
    <n v="7.2390846093096338E-3"/>
    <n v="9.8819402620462082E-3"/>
    <n v="1.3326786919559104E-2"/>
    <n v="1.7098897372952414E-2"/>
    <n v="2.0784349799852851E-2"/>
    <n v="2.4052330469777516E-2"/>
    <n v="2.7666794068784036E-2"/>
    <n v="3.1147114768349096E-2"/>
    <n v="3.3613791881610296E-2"/>
    <n v="3.4435776200153638E-2"/>
    <n v="3.5676382518693005E-2"/>
    <n v="3.6533770228625792E-2"/>
    <n v="3.7151840795564779E-2"/>
    <n v="3.7398659677357247E-2"/>
    <n v="3.7647721875881654E-2"/>
    <n v="3.7899049197759792E-2"/>
    <n v="3.8152663671277828E-2"/>
    <n v="0.4904504317493521"/>
    <n v="63.364676515256789"/>
    <n v="97.059216427418178"/>
    <s v="R-All-HVAC-ASHP-All-All-E"/>
    <n v="0"/>
    <n v="0.4904504317493521"/>
    <n v="2.2516142441521142E-3"/>
    <n v="5.688676356104554E-3"/>
    <n v="1.0743477431797217E-2"/>
    <n v="1.7982562041106851E-2"/>
    <n v="2.7864502303153058E-2"/>
    <n v="4.119128922271216E-2"/>
    <n v="5.8290186595664574E-2"/>
    <n v="7.9074536395517425E-2"/>
    <n v="0.10312686686529494"/>
    <n v="0.13079366093407899"/>
    <n v="0.1619407757024281"/>
    <n v="0.19555456758403839"/>
    <n v="0.22999034378419203"/>
    <n v="0.26566672630288501"/>
    <n v="0.30220049653151082"/>
    <n v="0.33935233732707559"/>
    <n v="0.37675099700443282"/>
    <n v="0.41439871888031449"/>
    <n v="0.45229776807807426"/>
    <n v="0.4904504317493521"/>
  </r>
  <r>
    <s v="Lost Opportunity"/>
    <x v="4"/>
    <s v="Under $85"/>
    <s v="Under $50"/>
    <s v="Heat Recovery Ventilation"/>
    <s v="Under $85"/>
    <n v="70.235920571593155"/>
    <s v="HVAC"/>
    <s v="Res-HRV-7P_v1"/>
    <s v="Rural"/>
    <s v="SC-New"/>
    <s v="M_Input"/>
    <s v="No"/>
    <s v="Residential"/>
    <s v="Single Family"/>
    <s v="SF RNC HRV ACH3 HZ2CZ1"/>
    <n v="5.8473203282626127E-4"/>
    <n v="8.9258642811121684E-4"/>
    <n v="1.3127044813287573E-3"/>
    <n v="1.879951093042098E-3"/>
    <n v="2.5662864021673806E-3"/>
    <n v="3.4608944346284621E-3"/>
    <n v="4.4404911036344556E-3"/>
    <n v="5.3975831521782675E-3"/>
    <n v="6.2462600449119752E-3"/>
    <n v="7.1849166790635679E-3"/>
    <n v="8.0887371282499388E-3"/>
    <n v="8.7293198242020947E-3"/>
    <n v="8.9427847029136566E-3"/>
    <n v="9.264963449322235E-3"/>
    <n v="9.4876223971643615E-3"/>
    <n v="9.6481319782237961E-3"/>
    <n v="9.712229505970945E-3"/>
    <n v="9.7769096109319061E-3"/>
    <n v="9.842177956168336E-3"/>
    <n v="9.9080402623069278E-3"/>
    <n v="0.12736732266734663"/>
    <n v="45.179764195552224"/>
    <n v="70.235920571593155"/>
    <s v="R-All-HVAC-ASHP-All-All-E"/>
    <n v="0"/>
    <n v="0.12736732266734663"/>
    <n v="5.8473203282626127E-4"/>
    <n v="1.4773184609374781E-3"/>
    <n v="2.7900229422662352E-3"/>
    <n v="4.669974035308333E-3"/>
    <n v="7.2362604374757132E-3"/>
    <n v="1.0697154872104176E-2"/>
    <n v="1.513764597573863E-2"/>
    <n v="2.0535229127916898E-2"/>
    <n v="2.6781489172828875E-2"/>
    <n v="3.3966405851892444E-2"/>
    <n v="4.2055142980142381E-2"/>
    <n v="5.0784462804344475E-2"/>
    <n v="5.9727247507258135E-2"/>
    <n v="6.8992210956580369E-2"/>
    <n v="7.8479833353744727E-2"/>
    <n v="8.8127965331968525E-2"/>
    <n v="9.7840194837939473E-2"/>
    <n v="0.10761710444887138"/>
    <n v="0.11745928240503971"/>
    <n v="0.12736732266734663"/>
  </r>
  <r>
    <s v="Lost Opportunity"/>
    <x v="4"/>
    <s v="Under $70"/>
    <s v="Under $45"/>
    <s v="Heat Recovery Ventilation"/>
    <s v="Under $70"/>
    <n v="68.637834696520841"/>
    <s v="HVAC"/>
    <s v="Res-HRV-7P_v1"/>
    <s v="Rural"/>
    <s v="SC-New"/>
    <s v="M_Input"/>
    <s v="No"/>
    <s v="Residential"/>
    <s v="Single Family"/>
    <s v="SF RNC HRV ACH3 HZ2CZ2"/>
    <n v="1.452557905557533E-3"/>
    <n v="2.2173122041554746E-3"/>
    <n v="3.2609454672743055E-3"/>
    <n v="4.6700670887842325E-3"/>
    <n v="6.375022047920907E-3"/>
    <n v="8.5973562060919877E-3"/>
    <n v="1.10308142790915E-2"/>
    <n v="1.3408367659806733E-2"/>
    <n v="1.5516602305078224E-2"/>
    <n v="1.7848359482722089E-2"/>
    <n v="2.0093578600143526E-2"/>
    <n v="2.1684877531846027E-2"/>
    <n v="2.2215154786595789E-2"/>
    <n v="2.3015492819790987E-2"/>
    <n v="2.3568609455744634E-2"/>
    <n v="2.3967338185824118E-2"/>
    <n v="2.4126565601852269E-2"/>
    <n v="2.4287240222907711E-2"/>
    <n v="2.4449376116844623E-2"/>
    <n v="2.4612987494516982E-2"/>
    <n v="0.3163986254625496"/>
    <n v="44.151783891280232"/>
    <n v="68.637834696520841"/>
    <s v="R-All-HVAC-ASHP-All-All-E"/>
    <n v="0"/>
    <n v="0.3163986254625496"/>
    <n v="1.452557905557533E-3"/>
    <n v="3.6698701097130073E-3"/>
    <n v="6.9308155769873129E-3"/>
    <n v="1.1600882665771545E-2"/>
    <n v="1.7975904713692453E-2"/>
    <n v="2.6573260919784441E-2"/>
    <n v="3.7604075198875944E-2"/>
    <n v="5.1012442858682679E-2"/>
    <n v="6.6529045163760903E-2"/>
    <n v="8.4377404646482995E-2"/>
    <n v="0.10447098324662651"/>
    <n v="0.12615586077847254"/>
    <n v="0.14837101556506832"/>
    <n v="0.1713865083848593"/>
    <n v="0.19495511784060393"/>
    <n v="0.21892245602642804"/>
    <n v="0.24304902162828032"/>
    <n v="0.26733626185118803"/>
    <n v="0.29178563796803264"/>
    <n v="0.3163986254625496"/>
  </r>
  <r>
    <s v="Lost Opportunity"/>
    <x v="4"/>
    <s v="Under $70"/>
    <s v="Under $45"/>
    <s v="Heat Recovery Ventilation"/>
    <s v="Under $70"/>
    <n v="66.887008637013167"/>
    <s v="HVAC"/>
    <s v="Res-HRV-7P_v1"/>
    <s v="Rural"/>
    <s v="SC-New"/>
    <s v="M_Input"/>
    <s v="No"/>
    <s v="Residential"/>
    <s v="Single Family"/>
    <s v="SF RNC HRV ACH3 HZ2CZ3"/>
    <n v="1.0941569104809378E-3"/>
    <n v="1.6702173879527588E-3"/>
    <n v="2.4563468375810998E-3"/>
    <n v="3.5177848387679816E-3"/>
    <n v="4.8020628998770914E-3"/>
    <n v="6.4760631357764073E-3"/>
    <n v="8.3090950285160409E-3"/>
    <n v="1.0100016031798449E-2"/>
    <n v="1.1688069421762089E-2"/>
    <n v="1.3444493878041027E-2"/>
    <n v="1.51357324878558E-2"/>
    <n v="1.6334397763850379E-2"/>
    <n v="1.673383555599307E-2"/>
    <n v="1.7336699914371353E-2"/>
    <n v="1.775334174821161E-2"/>
    <n v="1.8053689014062124E-2"/>
    <n v="1.817362900194051E-2"/>
    <n v="1.8294659114608713E-2"/>
    <n v="1.8416789948849013E-2"/>
    <n v="1.8540032209160003E-2"/>
    <n v="0.23833111312945646"/>
    <n v="43.025552358010096"/>
    <n v="66.887008637013167"/>
    <s v="R-All-HVAC-ASHP-All-All-E"/>
    <n v="0"/>
    <n v="0.23833111312945646"/>
    <n v="1.0941569104809378E-3"/>
    <n v="2.7643742984336966E-3"/>
    <n v="5.220721136014796E-3"/>
    <n v="8.7385059747827776E-3"/>
    <n v="1.3540568874659868E-2"/>
    <n v="2.0016632010436276E-2"/>
    <n v="2.8325727038952316E-2"/>
    <n v="3.8425743070750765E-2"/>
    <n v="5.0113812492512858E-2"/>
    <n v="6.3558306370553888E-2"/>
    <n v="7.8694038858409684E-2"/>
    <n v="9.5028436622260071E-2"/>
    <n v="0.11176227217825314"/>
    <n v="0.1290989720926245"/>
    <n v="0.14685231384083611"/>
    <n v="0.16490600285489823"/>
    <n v="0.18307963185683873"/>
    <n v="0.20137429097144743"/>
    <n v="0.21979108092029645"/>
    <n v="0.23833111312945646"/>
  </r>
  <r>
    <s v="Lost Opportunity"/>
    <x v="4"/>
    <s v="Under $65"/>
    <s v="Under $40"/>
    <s v="Heat Recovery Ventilation"/>
    <s v="Under $65"/>
    <n v="62.183848092342444"/>
    <s v="HVAC"/>
    <s v="Res-HRV-7P_v1"/>
    <s v="Rural"/>
    <s v="SC-New"/>
    <s v="M_Input"/>
    <s v="No"/>
    <s v="Residential"/>
    <s v="Single Family"/>
    <s v="SF RNC HRV ACH3 HZ3CZ1"/>
    <n v="4.7096042939877303E-4"/>
    <n v="7.1891544136368419E-4"/>
    <n v="1.0572909153139856E-3"/>
    <n v="1.5141680707115781E-3"/>
    <n v="2.066962776236502E-3"/>
    <n v="2.7875064773828506E-3"/>
    <n v="3.5765025336494467E-3"/>
    <n v="4.3473727046877339E-3"/>
    <n v="5.0309221108846116E-3"/>
    <n v="5.7869438553088499E-3"/>
    <n v="6.5149075086609496E-3"/>
    <n v="7.030851709789899E-3"/>
    <n v="7.2027826205245679E-3"/>
    <n v="7.4622748874666571E-3"/>
    <n v="7.6416109727130144E-3"/>
    <n v="7.7708901244861652E-3"/>
    <n v="7.8225161642727793E-3"/>
    <n v="7.8746114289339909E-3"/>
    <n v="7.9271804796667202E-3"/>
    <n v="7.980227924032475E-3"/>
    <n v="0.10258539913548523"/>
    <n v="39.760476883092714"/>
    <n v="62.183848092342444"/>
    <s v="R-All-HVAC-ASHP-All-All-E"/>
    <n v="0"/>
    <n v="0.10258539913548523"/>
    <n v="4.7096042939877303E-4"/>
    <n v="1.1898758707624573E-3"/>
    <n v="2.2471667860764427E-3"/>
    <n v="3.7613348567880206E-3"/>
    <n v="5.8282976330245231E-3"/>
    <n v="8.6158041104073737E-3"/>
    <n v="1.219230664405682E-2"/>
    <n v="1.6539679348744556E-2"/>
    <n v="2.1570601459629166E-2"/>
    <n v="2.7357545314938017E-2"/>
    <n v="3.3872452823598964E-2"/>
    <n v="4.0903304533388862E-2"/>
    <n v="4.8106087153913429E-2"/>
    <n v="5.556836204138009E-2"/>
    <n v="6.3209973014093104E-2"/>
    <n v="7.0980863138579264E-2"/>
    <n v="7.8803379302852042E-2"/>
    <n v="8.6677990731786031E-2"/>
    <n v="9.4605171211452746E-2"/>
    <n v="0.10258539913548523"/>
  </r>
  <r>
    <s v="Lost Opportunity"/>
    <x v="4"/>
    <s v="Under $65"/>
    <s v="Under $40"/>
    <s v="Heat Recovery Ventilation"/>
    <s v="Under $65"/>
    <n v="60.913435129466713"/>
    <s v="HVAC"/>
    <s v="Res-HRV-7P_v1"/>
    <s v="Rural"/>
    <s v="SC-New"/>
    <s v="M_Input"/>
    <s v="No"/>
    <s v="Residential"/>
    <s v="Single Family"/>
    <s v="SF RNC HRV ACH3 HZ3CZ2"/>
    <n v="7.2253514965652129E-4"/>
    <n v="1.1029412315578431E-3"/>
    <n v="1.6220680168440088E-3"/>
    <n v="2.3229969765684224E-3"/>
    <n v="3.1710801282584136E-3"/>
    <n v="4.2765193933076246E-3"/>
    <n v="5.486976467845182E-3"/>
    <n v="6.6696252842392409E-3"/>
    <n v="7.7183088713817603E-3"/>
    <n v="8.8781776207552399E-3"/>
    <n v="9.995000382044825E-3"/>
    <n v="1.0786548455527388E-2"/>
    <n v="1.1050320353469733E-2"/>
    <n v="1.1448426589632854E-2"/>
    <n v="1.1723559312264578E-2"/>
    <n v="1.1921895999262097E-2"/>
    <n v="1.2001099316685209E-2"/>
    <n v="1.2081022506615276E-2"/>
    <n v="1.2161672566721096E-2"/>
    <n v="1.2243056565802796E-2"/>
    <n v="0.1573838311884401"/>
    <n v="38.948172292881573"/>
    <n v="60.913435129466713"/>
    <s v="R-All-HVAC-ASHP-All-All-E"/>
    <n v="0"/>
    <n v="0.1573838311884401"/>
    <n v="7.2253514965652129E-4"/>
    <n v="1.8254763812143643E-3"/>
    <n v="3.447544398058373E-3"/>
    <n v="5.7705413746267954E-3"/>
    <n v="8.9416215028852095E-3"/>
    <n v="1.3218140896192835E-2"/>
    <n v="1.8705117364038015E-2"/>
    <n v="2.5374742648277257E-2"/>
    <n v="3.3093051519659016E-2"/>
    <n v="4.1971229140414255E-2"/>
    <n v="5.1966229522459079E-2"/>
    <n v="6.2752777977986465E-2"/>
    <n v="7.3803098331456193E-2"/>
    <n v="8.5251524921089047E-2"/>
    <n v="9.6975084233353631E-2"/>
    <n v="0.10889698023261572"/>
    <n v="0.12089807954930093"/>
    <n v="0.1329791020559162"/>
    <n v="0.1451407746226373"/>
    <n v="0.1573838311884401"/>
  </r>
  <r>
    <s v="Lost Opportunity"/>
    <x v="4"/>
    <s v="Under $60"/>
    <s v="Under $40"/>
    <s v="Heat Recovery Ventilation"/>
    <s v="Under $60"/>
    <n v="59.516451014855029"/>
    <s v="HVAC"/>
    <s v="Res-HRV-7P_v1"/>
    <s v="Rural"/>
    <s v="SC-New"/>
    <s v="M_Input"/>
    <s v="No"/>
    <s v="Residential"/>
    <s v="Single Family"/>
    <s v="SF RNC HRV ACH3 HZ3CZ3"/>
    <n v="0"/>
    <n v="0"/>
    <n v="0"/>
    <n v="0"/>
    <n v="0"/>
    <n v="0"/>
    <n v="0"/>
    <n v="0"/>
    <n v="0"/>
    <n v="0"/>
    <n v="0"/>
    <n v="0"/>
    <n v="0"/>
    <n v="0"/>
    <n v="0"/>
    <n v="0"/>
    <n v="0"/>
    <n v="0"/>
    <n v="0"/>
    <n v="0"/>
    <n v="0"/>
    <n v="38.054937855016263"/>
    <n v="59.516451014855029"/>
    <s v="R-All-HVAC-ASHP-All-All-E"/>
    <n v="0"/>
    <n v="0"/>
    <n v="0"/>
    <n v="0"/>
    <n v="0"/>
    <n v="0"/>
    <n v="0"/>
    <n v="0"/>
    <n v="0"/>
    <n v="0"/>
    <n v="0"/>
    <n v="0"/>
    <n v="0"/>
    <n v="0"/>
    <n v="0"/>
    <n v="0"/>
    <n v="0"/>
    <n v="0"/>
    <n v="0"/>
    <n v="0"/>
    <n v="0"/>
    <n v="0"/>
  </r>
  <r>
    <s v="Lost Opportunity"/>
    <x v="0"/>
    <s v="Over $160"/>
    <s v="Over $160"/>
    <s v="LF Lighting"/>
    <s v="Over $160"/>
    <n v="430.28826137926922"/>
    <s v="Lighting"/>
    <s v="Res-LFLighting-7P_v1"/>
    <s v="Rural"/>
    <s v="SC-NR"/>
    <s v="M_Input"/>
    <s v="No"/>
    <s v="Residential"/>
    <s v="Single Family"/>
    <s v="All_NR_LF_FIX_REPL_from LF2018 to LED_FIX_KIT"/>
    <n v="2.762378450073269E-2"/>
    <n v="3.2522047174336099E-2"/>
    <n v="3.6407976656149553E-2"/>
    <n v="3.948593261887421E-2"/>
    <n v="4.1919031433139645E-2"/>
    <n v="4.3837469751812054E-2"/>
    <n v="4.534516825660824E-2"/>
    <n v="4.6525074586190103E-2"/>
    <n v="4.7443396045207191E-2"/>
    <n v="4.8152978082285296E-2"/>
    <n v="4.8696000934988583E-2"/>
    <n v="4.9106132046996251E-2"/>
    <n v="4.8998166330755787E-2"/>
    <n v="4.8888164897808915E-2"/>
    <n v="4.8777580051066083E-2"/>
    <n v="4.8666956565444147E-2"/>
    <n v="4.8556444550459835E-2"/>
    <n v="4.8446183484092777E-2"/>
    <n v="4.8336172796493528E-2"/>
    <n v="4.8226411919106704E-2"/>
    <n v="1.0102450054660923"/>
    <n v="289.19804840928515"/>
    <n v="430.28826137926922"/>
    <s v="R-All-Lgt-Lighting-All-All-R"/>
    <s v="R-All-HVAC-ER-All-All-E"/>
    <n v="0.89596107268254765"/>
    <n v="2.762378450073269E-2"/>
    <n v="6.0145831675068789E-2"/>
    <n v="9.6553808331218349E-2"/>
    <n v="0.13603974095009255"/>
    <n v="0.17795877238323221"/>
    <n v="0.22179624213504426"/>
    <n v="0.26714141039165251"/>
    <n v="0.31366648497784261"/>
    <n v="0.36110988102304981"/>
    <n v="0.40926285910533511"/>
    <n v="0.45795886004032371"/>
    <n v="0.50706499208731992"/>
    <n v="0.55606315841807574"/>
    <n v="0.60495132331588464"/>
    <n v="0.65372890336695066"/>
    <n v="0.70239585993239484"/>
    <n v="0.75095230448285466"/>
    <n v="0.79939848796694746"/>
    <n v="0.84773466076344095"/>
    <n v="0.89596107268254765"/>
  </r>
  <r>
    <s v="Lost Opportunity"/>
    <x v="0"/>
    <s v="Over $160"/>
    <s v="Over $160"/>
    <s v="LF Lighting"/>
    <s v="Over $160"/>
    <n v="430.28826137926922"/>
    <s v="Lighting"/>
    <s v="Res-LFLighting-7P_v1"/>
    <s v="Rural"/>
    <s v="SC-NR"/>
    <s v="M_Input"/>
    <s v="No"/>
    <s v="Residential"/>
    <s v="Multifamily - Low Rise"/>
    <s v="All_NR_LF_FIX_REPL_from LF2018 to LED_FIX_KIT"/>
    <n v="3.1976231860024587E-4"/>
    <n v="3.7646271202569897E-4"/>
    <n v="4.2144472198595815E-4"/>
    <n v="4.5707393858079144E-4"/>
    <n v="4.8523853501109286E-4"/>
    <n v="5.0744561826332002E-4"/>
    <n v="5.2489813462115373E-4"/>
    <n v="5.3855625436409667E-4"/>
    <n v="5.4918636801156936E-4"/>
    <n v="5.5740019430894632E-4"/>
    <n v="5.636859955706864E-4"/>
    <n v="5.6843349324734837E-4"/>
    <n v="5.6718370333628772E-4"/>
    <n v="5.6591034885326201E-4"/>
    <n v="5.646302410928822E-4"/>
    <n v="5.6334968615760794E-4"/>
    <n v="5.6207042165657708E-4"/>
    <n v="5.6079406213215986E-4"/>
    <n v="5.5952060098768354E-4"/>
    <n v="5.5825003164145567E-4"/>
    <n v="1.169420813044598E-2"/>
    <n v="289.19804840928515"/>
    <n v="430.28826137926922"/>
    <s v="R-All-Lgt-Lighting-All-All-R"/>
    <s v="R-All-HVAC-ER-All-All-E"/>
    <n v="1.0371297380448823E-2"/>
    <n v="3.1976231860024587E-4"/>
    <n v="6.9622503062594489E-4"/>
    <n v="1.1176697526119031E-3"/>
    <n v="1.5747436911926946E-3"/>
    <n v="2.0599822262037876E-3"/>
    <n v="2.5674278444671075E-3"/>
    <n v="3.0923259790882614E-3"/>
    <n v="3.6308822334523579E-3"/>
    <n v="4.1800686014639276E-3"/>
    <n v="4.7374687957728737E-3"/>
    <n v="5.3011547913435599E-3"/>
    <n v="5.8695882845909084E-3"/>
    <n v="6.4367719879271958E-3"/>
    <n v="7.0026823367804573E-3"/>
    <n v="7.5673125778733391E-3"/>
    <n v="8.1306622640309467E-3"/>
    <n v="8.692732685687524E-3"/>
    <n v="9.2535267478196844E-3"/>
    <n v="9.8130473488073685E-3"/>
    <n v="1.0371297380448823E-2"/>
  </r>
  <r>
    <s v="Lost Opportunity"/>
    <x v="0"/>
    <s v="Over $160"/>
    <s v="Over $160"/>
    <s v="LF Lighting"/>
    <s v="Over $160"/>
    <n v="430.28826137926922"/>
    <s v="Lighting"/>
    <s v="Res-LFLighting-7P_v1"/>
    <s v="Rural"/>
    <s v="SC-NR"/>
    <s v="M_Input"/>
    <s v="No"/>
    <s v="Residential"/>
    <s v="Multifamily - High Rise"/>
    <s v="All_NR_LF_FIX_REPL_from LF2018 to LED_FIX_KIT"/>
    <n v="7.2904640905983197E-5"/>
    <n v="8.583212354373091E-5"/>
    <n v="9.6087857545590653E-5"/>
    <n v="1.0421118881544908E-4"/>
    <n v="1.1063261394772074E-4"/>
    <n v="1.15695747831538E-4"/>
    <n v="1.1967485782656006E-4"/>
    <n v="1.2278885925008306E-4"/>
    <n v="1.2521248634176564E-4"/>
    <n v="1.2708520874162726E-4"/>
    <n v="1.2851834847428745E-4"/>
    <n v="1.2960076060725587E-4"/>
    <n v="1.2931581307162166E-4"/>
    <n v="1.2902549289963461E-4"/>
    <n v="1.2873363300507296E-4"/>
    <n v="1.2844167115626845E-4"/>
    <n v="1.2815000352175886E-4"/>
    <n v="1.278589982113086E-4"/>
    <n v="1.275686537209003E-4"/>
    <n v="1.2727896854993211E-4"/>
    <n v="2.6662367478509324E-3"/>
    <n v="289.19804840928515"/>
    <n v="430.28826137926922"/>
    <s v="R-All-Lgt-Lighting-All-All-R"/>
    <s v="R-All-HVAC-ER-All-All-E"/>
    <n v="2.3646179279680894E-3"/>
    <n v="7.2904640905983197E-5"/>
    <n v="1.5873676444971412E-4"/>
    <n v="2.5482462199530477E-4"/>
    <n v="3.5903581081075389E-4"/>
    <n v="4.6966842475847461E-4"/>
    <n v="5.853641725900126E-4"/>
    <n v="7.0503903041657266E-4"/>
    <n v="8.2782788966665572E-4"/>
    <n v="9.5304037600842139E-4"/>
    <n v="1.0801255847500487E-3"/>
    <n v="1.208643933224336E-3"/>
    <n v="1.3382446938315919E-3"/>
    <n v="1.4675605069032135E-3"/>
    <n v="1.5965859998028481E-3"/>
    <n v="1.725319632807921E-3"/>
    <n v="1.8537613039641895E-3"/>
    <n v="1.9819113074859484E-3"/>
    <n v="2.109770305697257E-3"/>
    <n v="2.2373389594181571E-3"/>
    <n v="2.3646179279680894E-3"/>
  </r>
  <r>
    <s v="Lost Opportunity"/>
    <x v="0"/>
    <s v="Over $160"/>
    <s v="Over $160"/>
    <s v="LF Lighting"/>
    <s v="Over $160"/>
    <n v="430.28826137926922"/>
    <s v="Lighting"/>
    <s v="Res-LFLighting-7P_v1"/>
    <s v="Rural"/>
    <s v="SC-NR"/>
    <s v="M_Input"/>
    <s v="No"/>
    <s v="Residential"/>
    <s v="Manufactured"/>
    <s v="All_NR_LF_FIX_REPL_from LF2018 to LED_FIX_KIT"/>
    <n v="2.7421159052481796E-3"/>
    <n v="3.2011169205861468E-3"/>
    <n v="3.5533765886461067E-3"/>
    <n v="3.8212735107360906E-3"/>
    <n v="4.0225179817991756E-3"/>
    <n v="4.1711255772350405E-3"/>
    <n v="4.2781876984461162E-3"/>
    <n v="4.352481421284516E-3"/>
    <n v="4.4009521607152003E-3"/>
    <n v="4.4290956758228032E-3"/>
    <n v="4.4412604076935411E-3"/>
    <n v="4.4408867647198801E-3"/>
    <n v="4.3937448255902479E-3"/>
    <n v="4.3469012061256238E-3"/>
    <n v="4.300483797247164E-3"/>
    <n v="4.2545368005579972E-3"/>
    <n v="4.2090686233027539E-3"/>
    <n v="4.1640863638429887E-3"/>
    <n v="4.1195848291817935E-3"/>
    <n v="4.0755588818197465E-3"/>
    <n v="0.10028346758977326"/>
    <n v="289.19804840928515"/>
    <n v="430.28826137926922"/>
    <s v="R-All-Lgt-Lighting-All-All-R"/>
    <s v="R-All-HVAC-ER-All-All-E"/>
    <n v="8.1718355940601117E-2"/>
    <n v="2.7421159052481796E-3"/>
    <n v="5.943232825834326E-3"/>
    <n v="9.4966094144804322E-3"/>
    <n v="1.3317882925216523E-2"/>
    <n v="1.7340400907015698E-2"/>
    <n v="2.151152648425074E-2"/>
    <n v="2.5789714182696856E-2"/>
    <n v="3.0142195603981372E-2"/>
    <n v="3.4543147764696573E-2"/>
    <n v="3.8972243440519375E-2"/>
    <n v="4.3413503848212916E-2"/>
    <n v="4.7854390612932798E-2"/>
    <n v="5.2248135438523045E-2"/>
    <n v="5.6595036644648669E-2"/>
    <n v="6.0895520441895834E-2"/>
    <n v="6.5150057242453832E-2"/>
    <n v="6.9359125865756585E-2"/>
    <n v="7.352321222959958E-2"/>
    <n v="7.7642797058781368E-2"/>
    <n v="8.1718355940601117E-2"/>
  </r>
  <r>
    <s v="Lost Opportunity"/>
    <x v="0"/>
    <s v="Under $5"/>
    <s v="Under $5"/>
    <s v="Lighting"/>
    <s v="Under $5"/>
    <n v="-13.686769924007322"/>
    <s v="Lighting"/>
    <s v="Res-Lighting-7P_v5"/>
    <s v="Rural"/>
    <s v="SC-New (2)"/>
    <s v="M_Input"/>
    <s v="No"/>
    <s v="Residential"/>
    <s v="Single Family"/>
    <s v="2017 - LEDDecorative and Mini-Base250 to 664 lumensANY"/>
    <n v="5.4917082653516927E-2"/>
    <n v="5.7750307883345633E-2"/>
    <n v="6.0682951570586945E-2"/>
    <n v="6.4180835306718725E-2"/>
    <n v="6.6762320518867657E-2"/>
    <n v="7.0736337185671641E-2"/>
    <n v="7.3492172580833695E-2"/>
    <n v="7.4433150392076555E-2"/>
    <n v="7.3883251033375008E-2"/>
    <n v="7.5022696890004195E-2"/>
    <n v="7.6644742293831572E-2"/>
    <n v="7.6993558821554842E-2"/>
    <n v="7.5069303548660635E-2"/>
    <n v="7.537291374619233E-2"/>
    <n v="7.5822960465484868E-2"/>
    <n v="7.6547700698056803E-2"/>
    <n v="7.7056246640478415E-2"/>
    <n v="7.7569414715588231E-2"/>
    <n v="7.8087249853777893E-2"/>
    <n v="7.8609797442156668E-2"/>
    <n v="1.4396349942407791"/>
    <n v="2.9056602596054346"/>
    <n v="-13.686769924007322"/>
    <s v="R-All-Lgt-Lighting-All-All-R"/>
    <s v="R-All-HVAC-ER-All-All-E"/>
    <n v="1.4396349942407793"/>
    <n v="5.4917082653516927E-2"/>
    <n v="0.11266739053686256"/>
    <n v="0.17335034210744951"/>
    <n v="0.23753117741416824"/>
    <n v="0.30429349793303589"/>
    <n v="0.37502983511870752"/>
    <n v="0.4485220076995412"/>
    <n v="0.52295515809161774"/>
    <n v="0.59683840912499275"/>
    <n v="0.67186110601499693"/>
    <n v="0.74850584830882849"/>
    <n v="0.82549940713038339"/>
    <n v="0.90056871067904398"/>
    <n v="0.97594162442523635"/>
    <n v="1.0517645848907211"/>
    <n v="1.1283122855887779"/>
    <n v="1.2053685322292564"/>
    <n v="1.2829379469448448"/>
    <n v="1.3610251967986227"/>
    <n v="1.4396349942407793"/>
  </r>
  <r>
    <s v="Lost Opportunity"/>
    <x v="0"/>
    <s v="Under $5"/>
    <s v="Under $15"/>
    <s v="Lighting"/>
    <s v="Under $5"/>
    <n v="-16.519436515236958"/>
    <s v="Lighting"/>
    <s v="Res-Lighting-7P_v5"/>
    <s v="Rural"/>
    <s v="SC-New (2)"/>
    <s v="M_Input"/>
    <s v="No"/>
    <s v="Residential"/>
    <s v="Single Family"/>
    <s v="2017 - LEDDecorative and Mini-Base665 to 1439 lumensANY"/>
    <n v="1.1725180222658499E-2"/>
    <n v="1.2330093572493869E-2"/>
    <n v="1.2956233456483932E-2"/>
    <n v="1.3703056033764894E-2"/>
    <n v="1.4254221133803868E-2"/>
    <n v="1.5102701413066138E-2"/>
    <n v="1.5691091493364534E-2"/>
    <n v="1.5891996819890262E-2"/>
    <n v="1.5774589470964252E-2"/>
    <n v="1.6017869109601124E-2"/>
    <n v="1.6364187117955724E-2"/>
    <n v="1.6438661879807175E-2"/>
    <n v="1.6027819956330736E-2"/>
    <n v="1.6092642851347871E-2"/>
    <n v="1.6188730965234294E-2"/>
    <n v="1.634346806034058E-2"/>
    <n v="1.6452046166428549E-2"/>
    <n v="1.6561611130087299E-2"/>
    <n v="1.6672172544268875E-2"/>
    <n v="1.6783740099437689E-2"/>
    <n v="0.30737211349733012"/>
    <n v="13.941833886349484"/>
    <n v="-16.519436515236958"/>
    <s v="R-All-Lgt-Lighting-All-All-R"/>
    <s v="R-All-HVAC-ER-All-All-E"/>
    <n v="0.30737211349733012"/>
    <n v="1.1725180222658499E-2"/>
    <n v="2.405527379515237E-2"/>
    <n v="3.7011507251636301E-2"/>
    <n v="5.0714563285401193E-2"/>
    <n v="6.4968784419205061E-2"/>
    <n v="8.0071485832271194E-2"/>
    <n v="9.5762577325635728E-2"/>
    <n v="0.11165457414552599"/>
    <n v="0.12742916361649023"/>
    <n v="0.14344703272609136"/>
    <n v="0.15981121984404709"/>
    <n v="0.17624988172385425"/>
    <n v="0.19227770168018499"/>
    <n v="0.20837034453153286"/>
    <n v="0.22455907549676715"/>
    <n v="0.24090254355710772"/>
    <n v="0.25735458972353625"/>
    <n v="0.27391620085362356"/>
    <n v="0.29058837339789245"/>
    <n v="0.30737211349733012"/>
  </r>
  <r>
    <s v="Lost Opportunity"/>
    <x v="0"/>
    <s v="Under $115"/>
    <s v="Under $85"/>
    <s v="Lighting"/>
    <s v="Under $115"/>
    <n v="107.02914694255558"/>
    <s v="Lighting"/>
    <s v="Res-Lighting-7P_v5"/>
    <s v="Rural"/>
    <s v="SC-New (2)"/>
    <s v="M_Input"/>
    <s v="No"/>
    <s v="Residential"/>
    <s v="Single Family"/>
    <s v="2017 - LEDDecorative and Mini-Base1440 to 2600 lumensANY"/>
    <n v="1.3982845864593207E-4"/>
    <n v="1.4704234361107493E-4"/>
    <n v="1.5450936528685975E-4"/>
    <n v="1.6341558658837781E-4"/>
    <n v="1.6998849761698168E-4"/>
    <n v="1.8010703629935029E-4"/>
    <n v="1.8712387326460985E-4"/>
    <n v="1.8951976668444512E-4"/>
    <n v="1.881196271281845E-4"/>
    <n v="1.9102085476345752E-4"/>
    <n v="1.9515086491170007E-4"/>
    <n v="1.960390125529267E-4"/>
    <n v="1.9113952343498337E-4"/>
    <n v="1.9191256788488408E-4"/>
    <n v="1.9305846522750823E-4"/>
    <n v="1.9490378010482239E-4"/>
    <n v="1.9619862665972955E-4"/>
    <n v="1.9750524196960725E-4"/>
    <n v="1.9882374043505937E-4"/>
    <n v="2.0015423761957191E-4"/>
    <n v="3.6655614706900663E-3"/>
    <n v="84.464429769747696"/>
    <n v="107.02914694255558"/>
    <s v="R-All-Lgt-Lighting-All-All-R"/>
    <s v="R-All-HVAC-ER-All-All-E"/>
    <n v="3.6655614706900663E-3"/>
    <n v="1.3982845864593207E-4"/>
    <n v="2.8687080225700697E-4"/>
    <n v="4.413801675438667E-4"/>
    <n v="6.0479575413224448E-4"/>
    <n v="7.7478425174922622E-4"/>
    <n v="9.5489128804857656E-4"/>
    <n v="1.1420151613131865E-3"/>
    <n v="1.3315349279976315E-3"/>
    <n v="1.519654555125816E-3"/>
    <n v="1.7106754098892736E-3"/>
    <n v="1.9058262748009736E-3"/>
    <n v="2.1018652873539003E-3"/>
    <n v="2.2930048107888835E-3"/>
    <n v="2.4849173786737674E-3"/>
    <n v="2.6779758439012757E-3"/>
    <n v="2.8728796240060982E-3"/>
    <n v="3.0690782506658278E-3"/>
    <n v="3.266583492635435E-3"/>
    <n v="3.4654072330704945E-3"/>
    <n v="3.6655614706900663E-3"/>
  </r>
  <r>
    <s v="Lost Opportunity"/>
    <x v="0"/>
    <s v="Under $5"/>
    <s v="Under $5"/>
    <s v="Lighting"/>
    <s v="Under $5"/>
    <n v="-13.890364575776116"/>
    <s v="Lighting"/>
    <s v="Res-Lighting-7P_v5"/>
    <s v="Rural"/>
    <s v="SC-New (2)"/>
    <s v="M_Input"/>
    <s v="No"/>
    <s v="Residential"/>
    <s v="Single Family"/>
    <s v="2017 - LEDGeneral Purpose and Dimmable250 to 664 lumensANY"/>
    <n v="5.9283523646492193E-3"/>
    <n v="6.2342017776053013E-3"/>
    <n v="6.5507835095159504E-3"/>
    <n v="6.9283834532201131E-3"/>
    <n v="7.207057286976102E-3"/>
    <n v="7.6360562425914925E-3"/>
    <n v="7.9335513477952774E-3"/>
    <n v="8.035130815655208E-3"/>
    <n v="7.9757686462543775E-3"/>
    <n v="8.0987729322095584E-3"/>
    <n v="8.2738743076052265E-3"/>
    <n v="8.3115293902687355E-3"/>
    <n v="8.1038041662391865E-3"/>
    <n v="8.1365791816897445E-3"/>
    <n v="8.1851621617681624E-3"/>
    <n v="8.2633985731709984E-3"/>
    <n v="8.3182966011545543E-3"/>
    <n v="8.3736935928471722E-3"/>
    <n v="8.4295943985282368E-3"/>
    <n v="8.4860039177802344E-3"/>
    <n v="0.15540999466752484"/>
    <n v="-1.0982395163558818"/>
    <n v="-13.890364575776116"/>
    <s v="R-All-Lgt-Lighting-All-All-R"/>
    <s v="R-All-HVAC-ER-All-All-E"/>
    <n v="0.15540999466752484"/>
    <n v="5.9283523646492193E-3"/>
    <n v="1.216255414225452E-2"/>
    <n v="1.8713337651770471E-2"/>
    <n v="2.5641721104990585E-2"/>
    <n v="3.284877839196669E-2"/>
    <n v="4.0484834634558181E-2"/>
    <n v="4.8418385982353457E-2"/>
    <n v="5.6453516798008668E-2"/>
    <n v="6.4429285444263046E-2"/>
    <n v="7.2528058376472609E-2"/>
    <n v="8.0801932684077843E-2"/>
    <n v="8.9113462074346575E-2"/>
    <n v="9.7217266240585756E-2"/>
    <n v="0.10535384542227549"/>
    <n v="0.11353900758404366"/>
    <n v="0.12180240615721466"/>
    <n v="0.13012070275836921"/>
    <n v="0.13849439635121638"/>
    <n v="0.1469239907497446"/>
    <n v="0.15540999466752484"/>
  </r>
  <r>
    <s v="Lost Opportunity"/>
    <x v="0"/>
    <s v="Under $20"/>
    <s v="Under $15"/>
    <s v="Lighting"/>
    <s v="Under $20"/>
    <n v="16.416994598384701"/>
    <s v="Lighting"/>
    <s v="Res-Lighting-7P_v5"/>
    <s v="Rural"/>
    <s v="SC-New (2)"/>
    <s v="M_Input"/>
    <s v="No"/>
    <s v="Residential"/>
    <s v="Single Family"/>
    <s v="2017 - LEDGeneral Purpose and Dimmable665 to 1439 lumensANY"/>
    <n v="0.14726694127425166"/>
    <n v="0.15486458472829975"/>
    <n v="0.16272883105748115"/>
    <n v="0.17210883840424959"/>
    <n v="0.17903140990238323"/>
    <n v="0.18968822652145831"/>
    <n v="0.19707833957355511"/>
    <n v="0.19960168781736065"/>
    <n v="0.19812706475561537"/>
    <n v="0.20118262958071911"/>
    <n v="0.20553234470919232"/>
    <n v="0.20646773931905912"/>
    <n v="0.20130761109342343"/>
    <n v="0.20212177934435296"/>
    <n v="0.20332863521830527"/>
    <n v="0.20527211568216461"/>
    <n v="0.20663584444959335"/>
    <n v="0.20801196803681701"/>
    <n v="0.20940060693023135"/>
    <n v="0.21080188284097659"/>
    <n v="3.8605590812394905"/>
    <n v="11.211320055237875"/>
    <n v="16.416994598384701"/>
    <s v="R-All-Lgt-Lighting-All-All-R"/>
    <s v="R-All-HVAC-ER-All-All-E"/>
    <n v="3.8605590812394905"/>
    <n v="0.14726694127425166"/>
    <n v="0.30213152600255144"/>
    <n v="0.46486035706003259"/>
    <n v="0.63696919546428221"/>
    <n v="0.81600060536666541"/>
    <n v="1.0056888318881236"/>
    <n v="1.2027671714616788"/>
    <n v="1.4023688592790395"/>
    <n v="1.600495924034655"/>
    <n v="1.8016785536153741"/>
    <n v="2.0072108983245665"/>
    <n v="2.2136786376436257"/>
    <n v="2.414986248737049"/>
    <n v="2.6171080280814021"/>
    <n v="2.8204366632997075"/>
    <n v="3.0257087789818722"/>
    <n v="3.2323446234314654"/>
    <n v="3.4403565914682823"/>
    <n v="3.6497571983985138"/>
    <n v="3.8605590812394905"/>
  </r>
  <r>
    <s v="Lost Opportunity"/>
    <x v="0"/>
    <s v="Under $35"/>
    <s v="Under $25"/>
    <s v="Lighting"/>
    <s v="Under $35"/>
    <n v="30.714419471239463"/>
    <s v="Lighting"/>
    <s v="Res-Lighting-7P_v5"/>
    <s v="Rural"/>
    <s v="SC-New (2)"/>
    <s v="M_Input"/>
    <s v="No"/>
    <s v="Residential"/>
    <s v="Single Family"/>
    <s v="2017 - LEDGeneral Purpose and Dimmable1440 to 2600 lumensANY"/>
    <n v="2.7895594034257475E-2"/>
    <n v="2.9334754619636021E-2"/>
    <n v="3.0824415646652944E-2"/>
    <n v="3.2601195110663943E-2"/>
    <n v="3.3912482236709673E-2"/>
    <n v="3.5931117427547468E-2"/>
    <n v="3.7330967195491303E-2"/>
    <n v="3.7808944789153483E-2"/>
    <n v="3.752961878476941E-2"/>
    <n v="3.8108409891374366E-2"/>
    <n v="3.893234149706034E-2"/>
    <n v="3.9109525786167595E-2"/>
    <n v="3.8132084135641411E-2"/>
    <n v="3.8286305489103313E-2"/>
    <n v="3.8514910505452096E-2"/>
    <n v="3.8883048402282357E-2"/>
    <n v="3.9141368591048865E-2"/>
    <n v="3.940203663099049E-2"/>
    <n v="3.96650753448776E-2"/>
    <n v="3.9930507787474048E-2"/>
    <n v="0.73127470390635441"/>
    <n v="20.460939651026969"/>
    <n v="30.714419471239463"/>
    <s v="R-All-Lgt-Lighting-All-All-R"/>
    <s v="R-All-HVAC-ER-All-All-E"/>
    <n v="0.73127470390635441"/>
    <n v="2.7895594034257475E-2"/>
    <n v="5.7230348653893495E-2"/>
    <n v="8.8054764300546443E-2"/>
    <n v="0.12065595941121038"/>
    <n v="0.15456844164792005"/>
    <n v="0.19049955907546751"/>
    <n v="0.22783052627095882"/>
    <n v="0.26563947106011232"/>
    <n v="0.30316908984488172"/>
    <n v="0.3412774997362561"/>
    <n v="0.38020984123331641"/>
    <n v="0.41931936701948402"/>
    <n v="0.45745145115512542"/>
    <n v="0.49573775664422876"/>
    <n v="0.53425266714968089"/>
    <n v="0.5731357155519633"/>
    <n v="0.61227708414301218"/>
    <n v="0.6516791207740027"/>
    <n v="0.69134419611888032"/>
    <n v="0.73127470390635441"/>
  </r>
  <r>
    <s v="Lost Opportunity"/>
    <x v="0"/>
    <s v="Under $5"/>
    <s v="Under $5"/>
    <s v="Lighting"/>
    <s v="Under $5"/>
    <n v="-27.817954522497537"/>
    <s v="Lighting"/>
    <s v="Res-Lighting-7P_v5"/>
    <s v="Rural"/>
    <s v="SC-New (2)"/>
    <s v="M_Input"/>
    <s v="No"/>
    <s v="Residential"/>
    <s v="Single Family"/>
    <s v="2017 - LEDGlobe250 to 664 lumensANY"/>
    <n v="2.2580649515578623E-2"/>
    <n v="2.374560699005145E-2"/>
    <n v="2.495144306247124E-2"/>
    <n v="2.638969292709285E-2"/>
    <n v="2.7451140658629459E-2"/>
    <n v="2.908516550456549E-2"/>
    <n v="3.0218302047403951E-2"/>
    <n v="3.0605210621766292E-2"/>
    <n v="3.0379104570830869E-2"/>
    <n v="3.0847618670402657E-2"/>
    <n v="3.1514566676240245E-2"/>
    <n v="3.1657992061879442E-2"/>
    <n v="3.0866782263466279E-2"/>
    <n v="3.0991619839108687E-2"/>
    <n v="3.1176668766381411E-2"/>
    <n v="3.1474665389486761E-2"/>
    <n v="3.1683767860585646E-2"/>
    <n v="3.1894770847028825E-2"/>
    <n v="3.2107692823166674E-2"/>
    <n v="3.2322552451141393E-2"/>
    <n v="0.59194501354727824"/>
    <n v="-1.3614782008992641"/>
    <n v="-27.817954522497537"/>
    <s v="R-All-Lgt-Lighting-All-All-R"/>
    <s v="R-All-HVAC-ER-All-All-E"/>
    <n v="0.59194501354727824"/>
    <n v="2.2580649515578623E-2"/>
    <n v="4.6326256505630076E-2"/>
    <n v="7.1277699568101316E-2"/>
    <n v="9.7667392495194169E-2"/>
    <n v="0.12511853315382362"/>
    <n v="0.15420369865838912"/>
    <n v="0.18442200070579307"/>
    <n v="0.21502721132755936"/>
    <n v="0.24540631589839024"/>
    <n v="0.27625393456879288"/>
    <n v="0.30776850124503313"/>
    <n v="0.33942649330691255"/>
    <n v="0.37029327557037883"/>
    <n v="0.40128489540948753"/>
    <n v="0.43246156417586895"/>
    <n v="0.46393622956535574"/>
    <n v="0.49561999742594137"/>
    <n v="0.52751476827297017"/>
    <n v="0.55962246109613689"/>
    <n v="0.59194501354727824"/>
  </r>
  <r>
    <s v="Lost Opportunity"/>
    <x v="0"/>
    <s v="Under $5"/>
    <s v="Under $5"/>
    <s v="Lighting"/>
    <s v="Under $5"/>
    <n v="-71.932033119106947"/>
    <s v="Lighting"/>
    <s v="Res-Lighting-7P_v5"/>
    <s v="Rural"/>
    <s v="SC-New (2)"/>
    <s v="M_Input"/>
    <s v="No"/>
    <s v="Residential"/>
    <s v="Single Family"/>
    <s v="2017 - LEDGlobe665 to 1439 lumensANY"/>
    <n v="9.9276541654918348E-3"/>
    <n v="1.0439831413364707E-2"/>
    <n v="1.0969981066455942E-2"/>
    <n v="1.1602312180300911E-2"/>
    <n v="1.206898104144998E-2"/>
    <n v="1.2787385246655953E-2"/>
    <n v="1.3285572321027761E-2"/>
    <n v="1.3455677902679999E-2"/>
    <n v="1.3356269660376636E-2"/>
    <n v="1.3562253369968186E-2"/>
    <n v="1.3855479175707388E-2"/>
    <n v="1.3918536601322884E-2"/>
    <n v="1.3570678704428674E-2"/>
    <n v="1.3625563940434895E-2"/>
    <n v="1.3706921288122852E-2"/>
    <n v="1.3837936448454416E-2"/>
    <n v="1.3929869012962238E-2"/>
    <n v="1.4022637145067945E-2"/>
    <n v="1.4116248967078261E-2"/>
    <n v="1.4210712683863183E-2"/>
    <n v="0.26025050233521463"/>
    <n v="-4.0157158288731516"/>
    <n v="-71.932033119106947"/>
    <s v="R-All-Lgt-Lighting-All-All-R"/>
    <s v="R-All-HVAC-ER-All-All-E"/>
    <n v="0.26025050233521463"/>
    <n v="9.9276541654918348E-3"/>
    <n v="2.0367485578856544E-2"/>
    <n v="3.1337466645312485E-2"/>
    <n v="4.2939778825613395E-2"/>
    <n v="5.5008759867063377E-2"/>
    <n v="6.7796145113719328E-2"/>
    <n v="8.1081717434747083E-2"/>
    <n v="9.4537395337427083E-2"/>
    <n v="0.10789366499780371"/>
    <n v="0.12145591836777191"/>
    <n v="0.13531139754347929"/>
    <n v="0.14922993414480218"/>
    <n v="0.16280061284923086"/>
    <n v="0.17642617678966577"/>
    <n v="0.19013309807778861"/>
    <n v="0.20397103452624302"/>
    <n v="0.21790090353920524"/>
    <n v="0.23192354068427318"/>
    <n v="0.24603978965135143"/>
    <n v="0.26025050233521463"/>
  </r>
  <r>
    <s v="Lost Opportunity"/>
    <x v="0"/>
    <s v="Under $5"/>
    <s v="Under $15"/>
    <s v="Lighting"/>
    <s v="Under $5"/>
    <n v="-75.433488836696199"/>
    <s v="Lighting"/>
    <s v="Res-Lighting-7P_v5"/>
    <s v="Rural"/>
    <s v="SC-New (2)"/>
    <s v="M_Input"/>
    <s v="No"/>
    <s v="Residential"/>
    <s v="Single Family"/>
    <s v="2017 - LEDGlobe1440 to 2600 lumensANY"/>
    <n v="9.0114879200193295E-4"/>
    <n v="9.4763992681763188E-4"/>
    <n v="9.9576244513862938E-4"/>
    <n v="1.0531601354577906E-3"/>
    <n v="1.0955204023928714E-3"/>
    <n v="1.1607310826702701E-3"/>
    <n v="1.2059523074205876E-3"/>
    <n v="1.2213930587666138E-3"/>
    <n v="1.2123696161714739E-3"/>
    <n v="1.2310670816528685E-3"/>
    <n v="1.2576836494966762E-3"/>
    <n v="1.2634074712548592E-3"/>
    <n v="1.2318318625210091E-3"/>
    <n v="1.2368138817675765E-3"/>
    <n v="1.244198816251326E-3"/>
    <n v="1.2560912685364908E-3"/>
    <n v="1.264436132093466E-3"/>
    <n v="1.2728568414362546E-3"/>
    <n v="1.2813541338394213E-3"/>
    <n v="1.2899287540719267E-3"/>
    <n v="2.362334765975967E-2"/>
    <n v="12.809094631950174"/>
    <n v="-75.433488836696199"/>
    <s v="R-All-Lgt-Lighting-All-All-R"/>
    <s v="R-All-HVAC-ER-All-All-E"/>
    <n v="2.362334765975967E-2"/>
    <n v="9.0114879200193295E-4"/>
    <n v="1.8487887188195647E-3"/>
    <n v="2.8445511639581941E-3"/>
    <n v="3.8977112994159849E-3"/>
    <n v="4.9932317018088566E-3"/>
    <n v="6.1539627844791264E-3"/>
    <n v="7.3599150918997143E-3"/>
    <n v="8.5813081506663277E-3"/>
    <n v="9.7936777668378022E-3"/>
    <n v="1.1024744848490671E-2"/>
    <n v="1.2282428497987347E-2"/>
    <n v="1.3545835969242206E-2"/>
    <n v="1.4777667831763215E-2"/>
    <n v="1.6014481713530791E-2"/>
    <n v="1.7258680529782116E-2"/>
    <n v="1.8514771798318605E-2"/>
    <n v="1.977920793041207E-2"/>
    <n v="2.1052064771848324E-2"/>
    <n v="2.2333418905687744E-2"/>
    <n v="2.362334765975967E-2"/>
  </r>
  <r>
    <s v="Lost Opportunity"/>
    <x v="0"/>
    <s v="Under $5"/>
    <s v="Under $10"/>
    <s v="Lighting"/>
    <s v="Under $5"/>
    <n v="-33.677211295696566"/>
    <s v="Lighting"/>
    <s v="Res-Lighting-7P_v5"/>
    <s v="Rural"/>
    <s v="SC-New (2)"/>
    <s v="M_Input"/>
    <s v="No"/>
    <s v="Residential"/>
    <s v="Single Family"/>
    <s v="2017 - LEDReflectors and Outdoor250 to 664 lumensANY"/>
    <n v="1.0264669175435923E-2"/>
    <n v="1.0794233352527684E-2"/>
    <n v="1.1342380045768586E-2"/>
    <n v="1.199617696342461E-2"/>
    <n v="1.247868787630705E-2"/>
    <n v="1.3221479816654216E-2"/>
    <n v="1.3736578894508885E-2"/>
    <n v="1.3912459066344907E-2"/>
    <n v="1.38096762030878E-2"/>
    <n v="1.4022652461047688E-2"/>
    <n v="1.4325832430800834E-2"/>
    <n v="1.4391030472776112E-2"/>
    <n v="1.4031363811129755E-2"/>
    <n v="1.4088112241406252E-2"/>
    <n v="1.4172231434630228E-2"/>
    <n v="1.4307694178935395E-2"/>
    <n v="1.440274758685953E-2"/>
    <n v="1.4498664927473403E-2"/>
    <n v="1.4595454598812452E-2"/>
    <n v="1.4693125084278166E-2"/>
    <n v="0.2690852506222095"/>
    <n v="7.4383082143536274"/>
    <n v="-33.677211295696566"/>
    <s v="R-All-Lgt-Lighting-All-All-R"/>
    <s v="R-All-HVAC-ER-All-All-E"/>
    <n v="0.2690852506222095"/>
    <n v="1.0264669175435923E-2"/>
    <n v="2.1058902527963608E-2"/>
    <n v="3.240128257373219E-2"/>
    <n v="4.4397459537156798E-2"/>
    <n v="5.6876147413463848E-2"/>
    <n v="7.0097627230118059E-2"/>
    <n v="8.3834206124626942E-2"/>
    <n v="9.7746665190971846E-2"/>
    <n v="0.11155634139405965"/>
    <n v="0.12557899385510735"/>
    <n v="0.13990482628590817"/>
    <n v="0.15429585675868429"/>
    <n v="0.16832722056981406"/>
    <n v="0.1824153328112203"/>
    <n v="0.19658756424585053"/>
    <n v="0.21089525842478593"/>
    <n v="0.22529800601164546"/>
    <n v="0.23979667093911886"/>
    <n v="0.25439212553793134"/>
    <n v="0.2690852506222095"/>
  </r>
  <r>
    <s v="Lost Opportunity"/>
    <x v="0"/>
    <s v="Under $5"/>
    <s v="Under $5"/>
    <s v="Lighting"/>
    <s v="Under $5"/>
    <n v="-47.855221181050837"/>
    <s v="Lighting"/>
    <s v="Res-Lighting-7P_v5"/>
    <s v="Rural"/>
    <s v="SC-New (2)"/>
    <s v="M_Input"/>
    <s v="No"/>
    <s v="Residential"/>
    <s v="Single Family"/>
    <s v="2017 - LEDReflectors and Outdoor665 to 1439 lumensANY"/>
    <n v="8.4550211311840498E-2"/>
    <n v="8.891223821314953E-2"/>
    <n v="9.3427329537701345E-2"/>
    <n v="9.8812663112321814E-2"/>
    <n v="0.10278711167439608"/>
    <n v="0.10890549838941824"/>
    <n v="0.11314837608326238"/>
    <n v="0.11459710330867412"/>
    <n v="0.11375047954914556"/>
    <n v="0.11550476771052204"/>
    <n v="0.11800206499989692"/>
    <n v="0.11853910210571224"/>
    <n v="0.11557652321259056"/>
    <n v="0.11604396075874888"/>
    <n v="0.11673685162945407"/>
    <n v="0.11785265998724244"/>
    <n v="0.118635616124312"/>
    <n v="0.11942568848599899"/>
    <n v="0.12022294624702888"/>
    <n v="0.12102745928528812"/>
    <n v="2.2164586517267049"/>
    <n v="2.2469892968370626"/>
    <n v="-47.855221181050837"/>
    <s v="R-All-Lgt-Lighting-All-All-R"/>
    <s v="R-All-HVAC-ER-All-All-E"/>
    <n v="2.2164586517267049"/>
    <n v="8.4550211311840498E-2"/>
    <n v="0.17346244952499001"/>
    <n v="0.26688977906269135"/>
    <n v="0.36570244217501313"/>
    <n v="0.46848955384940921"/>
    <n v="0.57739505223882748"/>
    <n v="0.69054342832208981"/>
    <n v="0.80514053163076393"/>
    <n v="0.91889101117990946"/>
    <n v="1.0343957788904314"/>
    <n v="1.1523978438903284"/>
    <n v="1.2709369459960407"/>
    <n v="1.3865134692086312"/>
    <n v="1.5025574299673801"/>
    <n v="1.6192942815968341"/>
    <n v="1.7371469415840766"/>
    <n v="1.8557825577083886"/>
    <n v="1.9752082461943876"/>
    <n v="2.0954311924414166"/>
    <n v="2.2164586517267049"/>
  </r>
  <r>
    <s v="Lost Opportunity"/>
    <x v="0"/>
    <s v="Under $5"/>
    <s v="Under $5"/>
    <s v="Lighting"/>
    <s v="Under $5"/>
    <n v="-17.68258575845417"/>
    <s v="Lighting"/>
    <s v="Res-Lighting-7P_v5"/>
    <s v="Rural"/>
    <s v="SC-New (2)"/>
    <s v="M_Input"/>
    <s v="No"/>
    <s v="Residential"/>
    <s v="Single Family"/>
    <s v="2017 - LEDReflectors and Outdoor1440 to 2600 lumensANY"/>
    <n v="3.5494262665734737E-2"/>
    <n v="3.7325445890328088E-2"/>
    <n v="3.9220885711789277E-2"/>
    <n v="4.1481654093966105E-2"/>
    <n v="4.3150131546889521E-2"/>
    <n v="4.5718636365317179E-2"/>
    <n v="4.7499800634303473E-2"/>
    <n v="4.8107977762094557E-2"/>
    <n v="4.7752564267160451E-2"/>
    <n v="4.8489016179286741E-2"/>
    <n v="4.9537384061143074E-2"/>
    <n v="4.9762832771433695E-2"/>
    <n v="4.851913921030717E-2"/>
    <n v="4.8715369956342541E-2"/>
    <n v="4.9006246231894278E-2"/>
    <n v="4.9474663688473905E-2"/>
    <n v="4.9803349452278774E-2"/>
    <n v="5.0135022614244351E-2"/>
    <n v="5.0469712213989035E-2"/>
    <n v="5.080744758631902E-2"/>
    <n v="0.93047154290329603"/>
    <n v="0.21572810626562469"/>
    <n v="-17.68258575845417"/>
    <s v="R-All-Lgt-Lighting-All-All-R"/>
    <s v="R-All-HVAC-ER-All-All-E"/>
    <n v="0.93047154290329603"/>
    <n v="3.5494262665734737E-2"/>
    <n v="7.2819708556062818E-2"/>
    <n v="0.11204059426785209"/>
    <n v="0.15352224836181821"/>
    <n v="0.19667237990870773"/>
    <n v="0.2423910162740249"/>
    <n v="0.28989081690832835"/>
    <n v="0.33799879467042293"/>
    <n v="0.38575135893758339"/>
    <n v="0.43424037511687014"/>
    <n v="0.48377775917801319"/>
    <n v="0.53354059194944692"/>
    <n v="0.58205973115975407"/>
    <n v="0.63077510111609658"/>
    <n v="0.67978134734799089"/>
    <n v="0.72925601103646476"/>
    <n v="0.77905936048874358"/>
    <n v="0.82919438310298799"/>
    <n v="0.87966409531697698"/>
    <n v="0.93047154290329603"/>
  </r>
  <r>
    <s v="Lost Opportunity"/>
    <x v="0"/>
    <s v="Under $5"/>
    <s v="Under $5"/>
    <s v="Lighting"/>
    <s v="Under $5"/>
    <n v="-3.421353394294874"/>
    <s v="Lighting"/>
    <s v="Res-Lighting-7P_v5"/>
    <s v="Rural"/>
    <s v="SC-New (2)"/>
    <s v="M_Input"/>
    <s v="No"/>
    <s v="Residential"/>
    <s v="Single Family"/>
    <s v="2017 - LEDThree-Way250 to 664 lumensANY"/>
    <n v="3.0791098039330771E-4"/>
    <n v="3.23796404673684E-4"/>
    <n v="3.4023925176699895E-4"/>
    <n v="3.5985130613065447E-4"/>
    <n v="3.7432526585569283E-4"/>
    <n v="3.9660691864659535E-4"/>
    <n v="4.1205843095071059E-4"/>
    <n v="4.1733433757918439E-4"/>
    <n v="4.1425114301614247E-4"/>
    <n v="4.2063982708068687E-4"/>
    <n v="4.2973436681955198E-4"/>
    <n v="4.3169012327708806E-4"/>
    <n v="4.2090114289111154E-4"/>
    <n v="4.2260343494783282E-4"/>
    <n v="4.251267723114443E-4"/>
    <n v="4.2919027067587167E-4"/>
    <n v="4.320416034878133E-4"/>
    <n v="4.3491885183165785E-4"/>
    <n v="4.3782226762466482E-4"/>
    <n v="4.4075210534483294E-4"/>
    <n v="8.0717948053055273E-3"/>
    <n v="2.8752636800931599"/>
    <n v="-3.421353394294874"/>
    <s v="R-All-Lgt-Lighting-All-All-R"/>
    <s v="R-All-HVAC-ER-All-All-E"/>
    <n v="8.0717948053055273E-3"/>
    <n v="3.0791098039330771E-4"/>
    <n v="6.3170738506699176E-4"/>
    <n v="9.7194663683399071E-4"/>
    <n v="1.3317979429646452E-3"/>
    <n v="1.7061232088203381E-3"/>
    <n v="2.1027301274669334E-3"/>
    <n v="2.5147885584176442E-3"/>
    <n v="2.9321228959968285E-3"/>
    <n v="3.3463740390129709E-3"/>
    <n v="3.7670138660936578E-3"/>
    <n v="4.1967482329132097E-3"/>
    <n v="4.6284383561902981E-3"/>
    <n v="5.0493394990814098E-3"/>
    <n v="5.4719429340292424E-3"/>
    <n v="5.8970697063406869E-3"/>
    <n v="6.3262599770165587E-3"/>
    <n v="6.7583015805043715E-3"/>
    <n v="7.1932204323360291E-3"/>
    <n v="7.6310426999606938E-3"/>
    <n v="8.0717948053055273E-3"/>
  </r>
  <r>
    <s v="Lost Opportunity"/>
    <x v="0"/>
    <s v="Under $5"/>
    <s v="Under $5"/>
    <s v="Lighting"/>
    <s v="Under $5"/>
    <n v="-10.499684685907068"/>
    <s v="Lighting"/>
    <s v="Res-Lighting-7P_v5"/>
    <s v="Rural"/>
    <s v="SC-New (2)"/>
    <s v="M_Input"/>
    <s v="No"/>
    <s v="Residential"/>
    <s v="Single Family"/>
    <s v="2017 - LEDThree-Way665 to 1439 lumensANY"/>
    <n v="4.1453645791464438E-3"/>
    <n v="4.3592279335889217E-3"/>
    <n v="4.5805957972288713E-3"/>
    <n v="4.8446302768682314E-3"/>
    <n v="5.039491271716566E-3"/>
    <n v="5.3394661999450572E-3"/>
    <n v="5.5474878551582231E-3"/>
    <n v="5.6185166844407103E-3"/>
    <n v="5.5770080460806068E-3"/>
    <n v="5.6630180499937207E-3"/>
    <n v="5.7854566289913751E-3"/>
    <n v="5.8117867180780035E-3"/>
    <n v="5.6665361099963937E-3"/>
    <n v="5.6894538415637472E-3"/>
    <n v="5.723425196904797E-3"/>
    <n v="5.7781315349697809E-3"/>
    <n v="5.8165186494107237E-3"/>
    <n v="5.8552546612111005E-3"/>
    <n v="5.8943429618994745E-3"/>
    <n v="5.9337869774792971E-3"/>
    <n v="0.10866949997467208"/>
    <n v="-2.1461025606077992"/>
    <n v="-10.499684685907068"/>
    <s v="R-All-Lgt-Lighting-All-All-R"/>
    <s v="R-All-HVAC-ER-All-All-E"/>
    <n v="0.10866949997467207"/>
    <n v="4.1453645791464438E-3"/>
    <n v="8.5045925127353664E-3"/>
    <n v="1.3085188309964238E-2"/>
    <n v="1.7929818586832468E-2"/>
    <n v="2.2969309858549034E-2"/>
    <n v="2.8308776058494092E-2"/>
    <n v="3.3856263913652318E-2"/>
    <n v="3.9474780598093027E-2"/>
    <n v="4.5051788644173633E-2"/>
    <n v="5.0714806694167357E-2"/>
    <n v="5.6500263323158731E-2"/>
    <n v="6.2312050041236737E-2"/>
    <n v="6.7978586151233131E-2"/>
    <n v="7.3668039992796877E-2"/>
    <n v="7.9391465189701679E-2"/>
    <n v="8.5169596724671462E-2"/>
    <n v="9.0986115374082188E-2"/>
    <n v="9.6841370035293292E-2"/>
    <n v="0.10273571299719277"/>
    <n v="0.10866949997467207"/>
  </r>
  <r>
    <s v="Lost Opportunity"/>
    <x v="0"/>
    <s v="Under $5"/>
    <s v="Under $5"/>
    <s v="Lighting"/>
    <s v="Under $5"/>
    <n v="-20.941549341878694"/>
    <s v="Lighting"/>
    <s v="Res-Lighting-7P_v5"/>
    <s v="Rural"/>
    <s v="SC-New (2)"/>
    <s v="M_Input"/>
    <s v="No"/>
    <s v="Residential"/>
    <s v="Single Family"/>
    <s v="2017 - LEDThree-Way1440 to 2600 lumensANY"/>
    <n v="1.4751130716815488E-2"/>
    <n v="1.5512155769421889E-2"/>
    <n v="1.629988534801723E-2"/>
    <n v="1.7239442544626584E-2"/>
    <n v="1.7932848384266467E-2"/>
    <n v="1.9000298374148173E-2"/>
    <n v="1.9740535950214293E-2"/>
    <n v="1.9993289483806766E-2"/>
    <n v="1.9845582487561575E-2"/>
    <n v="2.0151645992098361E-2"/>
    <n v="2.0587339270480013E-2"/>
    <n v="2.0681033945215293E-2"/>
    <n v="2.016416488204837E-2"/>
    <n v="2.0245716805317934E-2"/>
    <n v="2.0366602651109185E-2"/>
    <n v="2.0561273186939604E-2"/>
    <n v="2.069787235262174E-2"/>
    <n v="2.0835713057005129E-2"/>
    <n v="2.0974807368722127E-2"/>
    <n v="2.111516747908276E-2"/>
    <n v="0.38669650604951894"/>
    <n v="4.7655794960796252"/>
    <n v="-20.941549341878694"/>
    <s v="R-All-Lgt-Lighting-All-All-R"/>
    <s v="R-All-HVAC-ER-All-All-E"/>
    <n v="0.38669650604951894"/>
    <n v="1.4751130716815488E-2"/>
    <n v="3.0263286486237377E-2"/>
    <n v="4.656317183425461E-2"/>
    <n v="6.3802614378881198E-2"/>
    <n v="8.1735462763147665E-2"/>
    <n v="0.10073576113729583"/>
    <n v="0.12047629708751012"/>
    <n v="0.14046958657131689"/>
    <n v="0.16031516905887847"/>
    <n v="0.18046681505097684"/>
    <n v="0.20105415432145685"/>
    <n v="0.22173518826667213"/>
    <n v="0.24189935314872049"/>
    <n v="0.26214506995403841"/>
    <n v="0.28251167260514759"/>
    <n v="0.30307294579208721"/>
    <n v="0.32377081814470893"/>
    <n v="0.34460653120171403"/>
    <n v="0.36558133857043618"/>
    <n v="0.38669650604951894"/>
  </r>
  <r>
    <s v="Lost Opportunity"/>
    <x v="0"/>
    <s v="Under $5"/>
    <s v="Under $5"/>
    <s v="Lighting"/>
    <s v="Under $5"/>
    <n v="-13.686769924007322"/>
    <s v="Lighting"/>
    <s v="Res-Lighting-7P_v5"/>
    <s v="Rural"/>
    <s v="SC-New (2)"/>
    <s v="M_Input"/>
    <s v="No"/>
    <s v="Residential"/>
    <s v="Multifamily - Low Rise"/>
    <s v="2017 - LEDDecorative and Mini-Base250 to 664 lumensANY"/>
    <n v="2.5122323601288678E-3"/>
    <n v="2.6401298517279991E-3"/>
    <n v="2.8196821390634162E-3"/>
    <n v="3.0199798341572822E-3"/>
    <n v="3.2239999201189298E-3"/>
    <n v="3.4045588736814794E-3"/>
    <n v="3.5211681581443803E-3"/>
    <n v="3.5777847719418968E-3"/>
    <n v="3.6254848546299185E-3"/>
    <n v="3.616545853783812E-3"/>
    <n v="3.6050337155757025E-3"/>
    <n v="3.5787442887225793E-3"/>
    <n v="3.5476690731080967E-3"/>
    <n v="3.5360875967352097E-3"/>
    <n v="3.4793309462346983E-3"/>
    <n v="3.4866473978439E-3"/>
    <n v="3.4856305870280494E-3"/>
    <n v="3.4863789119154473E-3"/>
    <n v="3.4888622301997574E-3"/>
    <n v="3.4930524852408856E-3"/>
    <n v="6.7149003849982306E-2"/>
    <n v="2.9056602596054346"/>
    <n v="-13.686769924007322"/>
    <s v="R-All-Lgt-Lighting-All-All-R"/>
    <s v="R-All-HVAC-ER-All-All-E"/>
    <n v="6.7149003849982306E-2"/>
    <n v="2.5122323601288678E-3"/>
    <n v="5.1523622118568669E-3"/>
    <n v="7.9720443509202835E-3"/>
    <n v="1.0992024185077566E-2"/>
    <n v="1.4216024105196495E-2"/>
    <n v="1.7620582978877974E-2"/>
    <n v="2.1141751137022356E-2"/>
    <n v="2.4719535908964252E-2"/>
    <n v="2.8345020763594169E-2"/>
    <n v="3.1961566617377979E-2"/>
    <n v="3.5566600332953682E-2"/>
    <n v="3.9145344621676265E-2"/>
    <n v="4.2693013694784364E-2"/>
    <n v="4.6229101291519574E-2"/>
    <n v="4.9708432237754271E-2"/>
    <n v="5.3195079635598171E-2"/>
    <n v="5.6680710222626218E-2"/>
    <n v="6.0167089134541663E-2"/>
    <n v="6.365595136474142E-2"/>
    <n v="6.7149003849982306E-2"/>
  </r>
  <r>
    <s v="Lost Opportunity"/>
    <x v="0"/>
    <s v="Under $5"/>
    <s v="Under $15"/>
    <s v="Lighting"/>
    <s v="Under $5"/>
    <n v="-16.519436515236958"/>
    <s v="Lighting"/>
    <s v="Res-Lighting-7P_v5"/>
    <s v="Rural"/>
    <s v="SC-New (2)"/>
    <s v="M_Input"/>
    <s v="No"/>
    <s v="Residential"/>
    <s v="Multifamily - Low Rise"/>
    <s v="2017 - LEDDecorative and Mini-Base665 to 1439 lumensANY"/>
    <n v="5.3637913305686633E-4"/>
    <n v="5.6368613966694412E-4"/>
    <n v="6.0202180548664874E-4"/>
    <n v="6.4478676057313806E-4"/>
    <n v="6.8834647207557346E-4"/>
    <n v="7.2689706815680876E-4"/>
    <n v="7.5179396380199617E-4"/>
    <n v="7.63882005779041E-4"/>
    <n v="7.7406630616661692E-4"/>
    <n v="7.7215776713164368E-4"/>
    <n v="7.6969984532086798E-4"/>
    <n v="7.6408686930486114E-4"/>
    <n v="7.5745209400485808E-4"/>
    <n v="7.5497936801223139E-4"/>
    <n v="7.4286142722226672E-4"/>
    <n v="7.4442354067700894E-4"/>
    <n v="7.4420644447502349E-4"/>
    <n v="7.4436621705845053E-4"/>
    <n v="7.4489642283462939E-4"/>
    <n v="7.457910715151884E-4"/>
    <n v="1.4336780722320664E-2"/>
    <n v="13.941833886349484"/>
    <n v="-16.519436515236958"/>
    <s v="R-All-Lgt-Lighting-All-All-R"/>
    <s v="R-All-HVAC-ER-All-All-E"/>
    <n v="1.4336780722320665E-2"/>
    <n v="5.3637913305686633E-4"/>
    <n v="1.1000652727238104E-3"/>
    <n v="1.7020870782104591E-3"/>
    <n v="2.346873838783597E-3"/>
    <n v="3.0352203108591704E-3"/>
    <n v="3.7621173790159789E-3"/>
    <n v="4.5139113428179752E-3"/>
    <n v="5.2777933485970161E-3"/>
    <n v="6.0518596547636328E-3"/>
    <n v="6.8240174218952765E-3"/>
    <n v="7.5937172672161449E-3"/>
    <n v="8.3578041365210062E-3"/>
    <n v="9.1152562305258644E-3"/>
    <n v="9.8702355985380956E-3"/>
    <n v="1.0613097025760363E-2"/>
    <n v="1.1357520566437372E-2"/>
    <n v="1.2101727010912396E-2"/>
    <n v="1.2846093227970846E-2"/>
    <n v="1.3590989650805477E-2"/>
    <n v="1.4336780722320665E-2"/>
  </r>
  <r>
    <s v="Lost Opportunity"/>
    <x v="0"/>
    <s v="Under $115"/>
    <s v="Under $85"/>
    <s v="Lighting"/>
    <s v="Under $115"/>
    <n v="107.02914694255558"/>
    <s v="Lighting"/>
    <s v="Res-Lighting-7P_v5"/>
    <s v="Rural"/>
    <s v="SC-New (2)"/>
    <s v="M_Input"/>
    <s v="No"/>
    <s v="Residential"/>
    <s v="Multifamily - Low Rise"/>
    <s v="2017 - LEDDecorative and Mini-Base1440 to 2600 lumensANY"/>
    <n v="6.3965812039499402E-6"/>
    <n v="6.722230496499211E-6"/>
    <n v="7.1794018969332985E-6"/>
    <n v="7.6893947192398294E-6"/>
    <n v="8.2088653971127875E-6"/>
    <n v="8.668599945116077E-6"/>
    <n v="8.9655074959618819E-6"/>
    <n v="9.1096632569480619E-6"/>
    <n v="9.2311159765258837E-6"/>
    <n v="9.208355723254022E-6"/>
    <n v="9.1790438140341723E-6"/>
    <n v="9.1121063538134634E-6"/>
    <n v="9.0329834417520595E-6"/>
    <n v="9.0034949854864114E-6"/>
    <n v="8.8589826666608964E-6"/>
    <n v="8.877611626937734E-6"/>
    <n v="8.8750226494785372E-6"/>
    <n v="8.8769280149953339E-6"/>
    <n v="8.8832509759256019E-6"/>
    <n v="8.8939200951763618E-6"/>
    <n v="1.7097306073580155E-4"/>
    <n v="84.464429769747696"/>
    <n v="107.02914694255558"/>
    <s v="R-All-Lgt-Lighting-All-All-R"/>
    <s v="R-All-HVAC-ER-All-All-E"/>
    <n v="1.7097306073580155E-4"/>
    <n v="6.3965812039499402E-6"/>
    <n v="1.3118811700449151E-5"/>
    <n v="2.0298213597382451E-5"/>
    <n v="2.7987608316622283E-5"/>
    <n v="3.6196473713735072E-5"/>
    <n v="4.4865073658851152E-5"/>
    <n v="5.3830581154813032E-5"/>
    <n v="6.2940244411761098E-5"/>
    <n v="7.2171360388286986E-5"/>
    <n v="8.1379716111541005E-5"/>
    <n v="9.0558759925575181E-5"/>
    <n v="9.9670866279388649E-5"/>
    <n v="1.0870384972114071E-4"/>
    <n v="1.1770734470662711E-4"/>
    <n v="1.26566327373288E-4"/>
    <n v="1.3544393900022573E-4"/>
    <n v="1.4431896164970425E-4"/>
    <n v="1.5319588966469959E-4"/>
    <n v="1.6207914064062518E-4"/>
    <n v="1.7097306073580155E-4"/>
  </r>
  <r>
    <s v="Lost Opportunity"/>
    <x v="0"/>
    <s v="Under $5"/>
    <s v="Under $5"/>
    <s v="Lighting"/>
    <s v="Under $5"/>
    <n v="-13.890364575776116"/>
    <s v="Lighting"/>
    <s v="Res-Lighting-7P_v5"/>
    <s v="Rural"/>
    <s v="SC-New (2)"/>
    <s v="M_Input"/>
    <s v="No"/>
    <s v="Residential"/>
    <s v="Multifamily - Low Rise"/>
    <s v="2017 - LEDGeneral Purpose and Dimmable250 to 664 lumensANY"/>
    <n v="2.7119792117661728E-4"/>
    <n v="2.8500457950801818E-4"/>
    <n v="3.0438742316559061E-4"/>
    <n v="3.2600975372228233E-4"/>
    <n v="3.4803391998540435E-4"/>
    <n v="3.6752543423907677E-4"/>
    <n v="3.801135196559087E-4"/>
    <n v="3.8622533805679834E-4"/>
    <n v="3.9137460827170817E-4"/>
    <n v="3.9040963445585621E-4"/>
    <n v="3.8916688796477249E-4"/>
    <n v="3.8632891882439967E-4"/>
    <n v="3.829743191430507E-4"/>
    <n v="3.8172408752979256E-4"/>
    <n v="3.7559715203092152E-4"/>
    <n v="3.7638697008210811E-4"/>
    <n v="3.7627720436781136E-4"/>
    <n v="3.7635798676558961E-4"/>
    <n v="3.7662606338422302E-4"/>
    <n v="3.7707840548218704E-4"/>
    <n v="7.2488001278121165E-3"/>
    <n v="-1.0982395163558818"/>
    <n v="-13.890364575776116"/>
    <s v="R-All-Lgt-Lighting-All-All-R"/>
    <s v="R-All-HVAC-ER-All-All-E"/>
    <n v="7.2488001278121165E-3"/>
    <n v="2.7119792117661728E-4"/>
    <n v="5.5620250068463546E-4"/>
    <n v="8.6058992385022607E-4"/>
    <n v="1.1865996775725085E-3"/>
    <n v="1.534633597557913E-3"/>
    <n v="1.9021590317969898E-3"/>
    <n v="2.2822725514528987E-3"/>
    <n v="2.6684978895096969E-3"/>
    <n v="3.059872497781405E-3"/>
    <n v="3.4502821322372613E-3"/>
    <n v="3.8394490202020336E-3"/>
    <n v="4.225777939026433E-3"/>
    <n v="4.6087522581694839E-3"/>
    <n v="4.9904763456992763E-3"/>
    <n v="5.3660734977301981E-3"/>
    <n v="5.7424604678123058E-3"/>
    <n v="6.1187376721801171E-3"/>
    <n v="6.4950956589457064E-3"/>
    <n v="6.8717217223299293E-3"/>
    <n v="7.2488001278121165E-3"/>
  </r>
  <r>
    <s v="Lost Opportunity"/>
    <x v="0"/>
    <s v="Under $20"/>
    <s v="Under $15"/>
    <s v="Lighting"/>
    <s v="Under $20"/>
    <n v="16.416994598384701"/>
    <s v="Lighting"/>
    <s v="Res-Lighting-7P_v5"/>
    <s v="Rural"/>
    <s v="SC-New (2)"/>
    <s v="M_Input"/>
    <s v="No"/>
    <s v="Residential"/>
    <s v="Multifamily - Low Rise"/>
    <s v="2017 - LEDGeneral Purpose and Dimmable665 to 1439 lumensANY"/>
    <n v="6.7368614203449405E-3"/>
    <n v="7.0798343437845877E-3"/>
    <n v="7.561325983125867E-3"/>
    <n v="8.0984489961391463E-3"/>
    <n v="8.645554060107025E-3"/>
    <n v="9.1297451992940898E-3"/>
    <n v="9.4424474008180919E-3"/>
    <n v="9.5942718448052307E-3"/>
    <n v="9.7221855091255624E-3"/>
    <n v="9.6982144740842494E-3"/>
    <n v="9.6673432533362167E-3"/>
    <n v="9.5968449075857828E-3"/>
    <n v="9.5135128780630979E-3"/>
    <n v="9.4824557184605765E-3"/>
    <n v="9.3302557487550362E-3"/>
    <n v="9.349875717577236E-3"/>
    <n v="9.3471490137636039E-3"/>
    <n v="9.3491557393928903E-3"/>
    <n v="9.355815064147054E-3"/>
    <n v="9.3670517506797141E-3"/>
    <n v="0.18006834902338997"/>
    <n v="11.211320055237875"/>
    <n v="16.416994598384701"/>
    <s v="R-All-Lgt-Lighting-All-All-R"/>
    <s v="R-All-HVAC-ER-All-All-E"/>
    <n v="0.18006834902338997"/>
    <n v="6.7368614203449405E-3"/>
    <n v="1.3816695764129527E-2"/>
    <n v="2.1378021747255394E-2"/>
    <n v="2.9476470743394538E-2"/>
    <n v="3.8122024803501561E-2"/>
    <n v="4.7251770002795651E-2"/>
    <n v="5.6694217403613745E-2"/>
    <n v="6.6288489248418972E-2"/>
    <n v="7.6010674757544527E-2"/>
    <n v="8.5708889231628782E-2"/>
    <n v="9.5376232484965004E-2"/>
    <n v="0.10497307739255078"/>
    <n v="0.11448659027061388"/>
    <n v="0.12396904598907446"/>
    <n v="0.1332993017378295"/>
    <n v="0.14264917745540673"/>
    <n v="0.15199632646917033"/>
    <n v="0.16134548220856321"/>
    <n v="0.17070129727271027"/>
    <n v="0.18006834902338997"/>
  </r>
  <r>
    <s v="Lost Opportunity"/>
    <x v="0"/>
    <s v="Under $35"/>
    <s v="Under $25"/>
    <s v="Lighting"/>
    <s v="Under $35"/>
    <n v="30.714419471239463"/>
    <s v="Lighting"/>
    <s v="Res-Lighting-7P_v5"/>
    <s v="Rural"/>
    <s v="SC-New (2)"/>
    <s v="M_Input"/>
    <s v="No"/>
    <s v="Residential"/>
    <s v="Multifamily - Low Rise"/>
    <s v="2017 - LEDGeneral Purpose and Dimmable1440 to 2600 lumensANY"/>
    <n v="1.2761095573854456E-3"/>
    <n v="1.3410761639723076E-3"/>
    <n v="1.4322812585151508E-3"/>
    <n v="1.534024157415811E-3"/>
    <n v="1.6376578760663035E-3"/>
    <n v="1.7293743151861574E-3"/>
    <n v="1.7886069820145358E-3"/>
    <n v="1.8173658671879224E-3"/>
    <n v="1.8415955253884631E-3"/>
    <n v="1.8370548847239155E-3"/>
    <n v="1.8312071972940169E-3"/>
    <n v="1.8178532618070399E-3"/>
    <n v="1.8020683446660871E-3"/>
    <n v="1.7961854363321953E-3"/>
    <n v="1.7673554183376928E-3"/>
    <n v="1.7710718714703047E-3"/>
    <n v="1.7705553738641309E-3"/>
    <n v="1.770935491784747E-3"/>
    <n v="1.7721969141941279E-3"/>
    <n v="1.7743253894859567E-3"/>
    <n v="3.4108901287092312E-2"/>
    <n v="20.460939651026969"/>
    <n v="30.714419471239463"/>
    <s v="R-All-Lgt-Lighting-All-All-R"/>
    <s v="R-All-HVAC-ER-All-All-E"/>
    <n v="3.4108901287092312E-2"/>
    <n v="1.2761095573854456E-3"/>
    <n v="2.6171857213577532E-3"/>
    <n v="4.049466979872904E-3"/>
    <n v="5.5834911372887146E-3"/>
    <n v="7.2211490133550181E-3"/>
    <n v="8.9505233285411753E-3"/>
    <n v="1.0739130310555711E-2"/>
    <n v="1.2556496177743633E-2"/>
    <n v="1.4398091703132096E-2"/>
    <n v="1.6235146587856013E-2"/>
    <n v="1.8066353785150029E-2"/>
    <n v="1.9884207046957068E-2"/>
    <n v="2.1686275391623155E-2"/>
    <n v="2.348246082795535E-2"/>
    <n v="2.5249816246293043E-2"/>
    <n v="2.7020888117763348E-2"/>
    <n v="2.8791443491627478E-2"/>
    <n v="3.0562378983412224E-2"/>
    <n v="3.2334575897606355E-2"/>
    <n v="3.4108901287092312E-2"/>
  </r>
  <r>
    <s v="Lost Opportunity"/>
    <x v="0"/>
    <s v="Under $5"/>
    <s v="Under $5"/>
    <s v="Lighting"/>
    <s v="Under $5"/>
    <n v="-27.817954522497537"/>
    <s v="Lighting"/>
    <s v="Res-Lighting-7P_v5"/>
    <s v="Rural"/>
    <s v="SC-New (2)"/>
    <s v="M_Input"/>
    <s v="No"/>
    <s v="Residential"/>
    <s v="Multifamily - Low Rise"/>
    <s v="2017 - LEDGlobe250 to 664 lumensANY"/>
    <n v="1.03297254123407E-3"/>
    <n v="1.0855610672842006E-3"/>
    <n v="1.159388865013763E-3"/>
    <n v="1.2417467003749095E-3"/>
    <n v="1.3256350978031576E-3"/>
    <n v="1.3998768136826967E-3"/>
    <n v="1.4478238868972739E-3"/>
    <n v="1.4711033447844773E-3"/>
    <n v="1.4907165288248231E-3"/>
    <n v="1.4870410159357121E-3"/>
    <n v="1.4823074877602935E-3"/>
    <n v="1.4714978761594518E-3"/>
    <n v="1.4587204575766256E-3"/>
    <n v="1.4539584191322478E-3"/>
    <n v="1.4306213813526541E-3"/>
    <n v="1.4336297390712786E-3"/>
    <n v="1.4332116496982284E-3"/>
    <n v="1.4335193437924815E-3"/>
    <n v="1.4345404275264344E-3"/>
    <n v="1.4362633646507813E-3"/>
    <n v="2.7610136008555566E-2"/>
    <n v="-1.3614782008992641"/>
    <n v="-27.817954522497537"/>
    <s v="R-All-Lgt-Lighting-All-All-R"/>
    <s v="R-All-HVAC-ER-All-All-E"/>
    <n v="2.7610136008555566E-2"/>
    <n v="1.03297254123407E-3"/>
    <n v="2.1185336085182706E-3"/>
    <n v="3.2779224735320339E-3"/>
    <n v="4.5196691739069431E-3"/>
    <n v="5.8453042717101006E-3"/>
    <n v="7.2451810853927968E-3"/>
    <n v="8.6930049722900703E-3"/>
    <n v="1.0164108317074547E-2"/>
    <n v="1.1654824845899371E-2"/>
    <n v="1.3141865861835083E-2"/>
    <n v="1.4624173349595378E-2"/>
    <n v="1.609567122575483E-2"/>
    <n v="1.7554391683331456E-2"/>
    <n v="1.9008350102463704E-2"/>
    <n v="2.0438971483816359E-2"/>
    <n v="2.1872601222887637E-2"/>
    <n v="2.3305812872585867E-2"/>
    <n v="2.4739332216378349E-2"/>
    <n v="2.6173872643904784E-2"/>
    <n v="2.7610136008555566E-2"/>
  </r>
  <r>
    <s v="Lost Opportunity"/>
    <x v="0"/>
    <s v="Under $5"/>
    <s v="Under $5"/>
    <s v="Lighting"/>
    <s v="Under $5"/>
    <n v="-71.932033119106947"/>
    <s v="Lighting"/>
    <s v="Res-Lighting-7P_v5"/>
    <s v="Rural"/>
    <s v="SC-New (2)"/>
    <s v="M_Input"/>
    <s v="No"/>
    <s v="Residential"/>
    <s v="Multifamily - Low Rise"/>
    <s v="2017 - LEDGlobe665 to 1439 lumensANY"/>
    <n v="4.5414965343428568E-4"/>
    <n v="4.7727036567679512E-4"/>
    <n v="5.097289910654634E-4"/>
    <n v="5.4593787454863742E-4"/>
    <n v="5.8281967449820993E-4"/>
    <n v="6.1546028031410002E-4"/>
    <n v="6.3654036309885057E-4"/>
    <n v="6.4677525058093289E-4"/>
    <n v="6.5539824914004742E-4"/>
    <n v="6.5378229824285413E-4"/>
    <n v="6.5170118756994154E-4"/>
    <n v="6.4694870755104732E-4"/>
    <n v="6.413310749523697E-4"/>
    <n v="6.3923742964929961E-4"/>
    <n v="6.2897722698493494E-4"/>
    <n v="6.3029986099579416E-4"/>
    <n v="6.3011604667712051E-4"/>
    <n v="6.3025132536139415E-4"/>
    <n v="6.3070024806300643E-4"/>
    <n v="6.3145774283336739E-4"/>
    <n v="1.2138883851238456E-2"/>
    <n v="-4.0157158288731516"/>
    <n v="-71.932033119106947"/>
    <s v="R-All-Lgt-Lighting-All-All-R"/>
    <s v="R-All-HVAC-ER-All-All-E"/>
    <n v="1.2138883851238456E-2"/>
    <n v="4.5414965343428568E-4"/>
    <n v="9.3142001911108085E-4"/>
    <n v="1.4411490101765441E-3"/>
    <n v="1.9870868847251815E-3"/>
    <n v="2.5699065592233914E-3"/>
    <n v="3.1853668395374914E-3"/>
    <n v="3.821907202636342E-3"/>
    <n v="4.4686824532172752E-3"/>
    <n v="5.124080702357323E-3"/>
    <n v="5.7778630006001773E-3"/>
    <n v="6.4295641881701188E-3"/>
    <n v="7.0765128957211657E-3"/>
    <n v="7.7178439706735357E-3"/>
    <n v="8.3570814003228362E-3"/>
    <n v="8.9860586273077716E-3"/>
    <n v="9.6163584883035662E-3"/>
    <n v="1.0246474534980687E-2"/>
    <n v="1.0876725860342081E-2"/>
    <n v="1.1507426108405088E-2"/>
    <n v="1.2138883851238456E-2"/>
  </r>
  <r>
    <s v="Lost Opportunity"/>
    <x v="0"/>
    <s v="Under $5"/>
    <s v="Under $15"/>
    <s v="Lighting"/>
    <s v="Under $5"/>
    <n v="-75.433488836696199"/>
    <s v="Lighting"/>
    <s v="Res-Lighting-7P_v5"/>
    <s v="Rural"/>
    <s v="SC-New (2)"/>
    <s v="M_Input"/>
    <s v="No"/>
    <s v="Residential"/>
    <s v="Multifamily - Low Rise"/>
    <s v="2017 - LEDGlobe1440 to 2600 lumensANY"/>
    <n v="4.1223878749016419E-5"/>
    <n v="4.3322582184918129E-5"/>
    <n v="4.6268902692406573E-5"/>
    <n v="4.9555640029009232E-5"/>
    <n v="5.2903459052252541E-5"/>
    <n v="5.586629820950712E-5"/>
    <n v="5.7779770498137918E-5"/>
    <n v="5.8708807341787608E-5"/>
    <n v="5.9491530491229155E-5"/>
    <n v="5.9344848085228163E-5"/>
    <n v="5.9155942394351437E-5"/>
    <n v="5.8724552303938507E-5"/>
    <n v="5.8214630952346151E-5"/>
    <n v="5.8024587473363967E-5"/>
    <n v="5.7093252730779349E-5"/>
    <n v="5.7213310301407618E-5"/>
    <n v="5.7196625186428376E-5"/>
    <n v="5.7208904645491376E-5"/>
    <n v="5.7249654065597731E-5"/>
    <n v="5.7318413057992055E-5"/>
    <n v="1.1018655904451895E-3"/>
    <n v="12.809094631950174"/>
    <n v="-75.433488836696199"/>
    <s v="R-All-Lgt-Lighting-All-All-R"/>
    <s v="R-All-HVAC-ER-All-All-E"/>
    <n v="1.1018655904451895E-3"/>
    <n v="4.1223878749016419E-5"/>
    <n v="8.4546460933934548E-5"/>
    <n v="1.3081536362634111E-4"/>
    <n v="1.8037100365535035E-4"/>
    <n v="2.3327446270760289E-4"/>
    <n v="2.8914076091711004E-4"/>
    <n v="3.4692053141524798E-4"/>
    <n v="4.0562933875703557E-4"/>
    <n v="4.651208692482647E-4"/>
    <n v="5.2446571733349284E-4"/>
    <n v="5.8362165972784428E-4"/>
    <n v="6.4234621203178278E-4"/>
    <n v="7.0056084298412893E-4"/>
    <n v="7.5858543045749288E-4"/>
    <n v="8.1567868318827225E-4"/>
    <n v="8.7289199348967983E-4"/>
    <n v="9.300886186761082E-4"/>
    <n v="9.8729752332159964E-4"/>
    <n v="1.0445471773871974E-3"/>
    <n v="1.1018655904451895E-3"/>
  </r>
  <r>
    <s v="Lost Opportunity"/>
    <x v="0"/>
    <s v="Under $5"/>
    <s v="Under $10"/>
    <s v="Lighting"/>
    <s v="Under $5"/>
    <n v="-33.677211295696566"/>
    <s v="Lighting"/>
    <s v="Res-Lighting-7P_v5"/>
    <s v="Rural"/>
    <s v="SC-New (2)"/>
    <s v="M_Input"/>
    <s v="No"/>
    <s v="Residential"/>
    <s v="Multifamily - Low Rise"/>
    <s v="2017 - LEDReflectors and Outdoor250 to 664 lumensANY"/>
    <n v="4.6956671444556394E-4"/>
    <n v="4.9347230768175356E-4"/>
    <n v="5.2703280908018033E-4"/>
    <n v="5.64470878937469E-4"/>
    <n v="6.0260470881974863E-4"/>
    <n v="6.3635336835208081E-4"/>
    <n v="6.5814905869032779E-4"/>
    <n v="6.6873139086065677E-4"/>
    <n v="6.7764711516310418E-4"/>
    <n v="6.7597630742877624E-4"/>
    <n v="6.7382454909606056E-4"/>
    <n v="6.6891073619085436E-4"/>
    <n v="6.6310240128984559E-4"/>
    <n v="6.6093768281270341E-4"/>
    <n v="6.5032917608321729E-4"/>
    <n v="6.5169670967527569E-4"/>
    <n v="6.5150665539463314E-4"/>
    <n v="6.5164652639712866E-4"/>
    <n v="6.5211068871992692E-4"/>
    <n v="6.5289389823652215E-4"/>
    <n v="1.255096368335583E-2"/>
    <n v="7.4383082143536274"/>
    <n v="-33.677211295696566"/>
    <s v="R-All-Lgt-Lighting-All-All-R"/>
    <s v="R-All-HVAC-ER-All-All-E"/>
    <n v="1.255096368335583E-2"/>
    <n v="4.6956671444556394E-4"/>
    <n v="9.6303902212731751E-4"/>
    <n v="1.4900718312074977E-3"/>
    <n v="2.0545427101449666E-3"/>
    <n v="2.6571474189647152E-3"/>
    <n v="3.2935007873167959E-3"/>
    <n v="3.9516498460071235E-3"/>
    <n v="4.6203812368677804E-3"/>
    <n v="5.2980283520308842E-3"/>
    <n v="5.9740046594596603E-3"/>
    <n v="6.6478292085557205E-3"/>
    <n v="7.3167399447465753E-3"/>
    <n v="7.9798423460364209E-3"/>
    <n v="8.6407800288491252E-3"/>
    <n v="9.2911092049323424E-3"/>
    <n v="9.9428059146076178E-3"/>
    <n v="1.0594312570002252E-2"/>
    <n v="1.1245959096399381E-2"/>
    <n v="1.1898069785119309E-2"/>
    <n v="1.255096368335583E-2"/>
  </r>
  <r>
    <s v="Lost Opportunity"/>
    <x v="0"/>
    <s v="Under $5"/>
    <s v="Under $5"/>
    <s v="Lighting"/>
    <s v="Under $5"/>
    <n v="-47.855221181050837"/>
    <s v="Lighting"/>
    <s v="Res-Lighting-7P_v5"/>
    <s v="Rural"/>
    <s v="SC-New (2)"/>
    <s v="M_Input"/>
    <s v="No"/>
    <s v="Residential"/>
    <s v="Multifamily - Low Rise"/>
    <s v="2017 - LEDReflectors and Outdoor665 to 1439 lumensANY"/>
    <n v="3.8678270339572865E-3"/>
    <n v="4.0647377112630551E-3"/>
    <n v="4.3411759906144005E-3"/>
    <n v="4.6495538509663181E-3"/>
    <n v="4.9636626955447969E-3"/>
    <n v="5.24165083585219E-3"/>
    <n v="5.4211822159960571E-3"/>
    <n v="5.5083490214606276E-3"/>
    <n v="5.5817879565968915E-3"/>
    <n v="5.5680254919149375E-3"/>
    <n v="5.5503014310013619E-3"/>
    <n v="5.5098262912397934E-3"/>
    <n v="5.4619829623553644E-3"/>
    <n v="5.4441521485663518E-3"/>
    <n v="5.3567697429231578E-3"/>
    <n v="5.3680341346155165E-3"/>
    <n v="5.3664686550745364E-3"/>
    <n v="5.3676207743114344E-3"/>
    <n v="5.3714440853022561E-3"/>
    <n v="5.3778953921098851E-3"/>
    <n v="0.1033824484216662"/>
    <n v="2.2469892968370626"/>
    <n v="-47.855221181050837"/>
    <s v="R-All-Lgt-Lighting-All-All-R"/>
    <s v="R-All-HVAC-ER-All-All-E"/>
    <n v="0.1033824484216662"/>
    <n v="3.8678270339572865E-3"/>
    <n v="7.9325647452203416E-3"/>
    <n v="1.2273740735834742E-2"/>
    <n v="1.6923294586801061E-2"/>
    <n v="2.1886957282345857E-2"/>
    <n v="2.7128608118198047E-2"/>
    <n v="3.2549790334194105E-2"/>
    <n v="3.8058139355654733E-2"/>
    <n v="4.3639927312251622E-2"/>
    <n v="4.9207952804166559E-2"/>
    <n v="5.4758254235167919E-2"/>
    <n v="6.0268080526407711E-2"/>
    <n v="6.5730063488763077E-2"/>
    <n v="7.1174215637329424E-2"/>
    <n v="7.6530985380252575E-2"/>
    <n v="8.1899019514868096E-2"/>
    <n v="8.7265488169942632E-2"/>
    <n v="9.2633108944254069E-2"/>
    <n v="9.8004553029556324E-2"/>
    <n v="0.1033824484216662"/>
  </r>
  <r>
    <s v="Lost Opportunity"/>
    <x v="0"/>
    <s v="Under $5"/>
    <s v="Under $5"/>
    <s v="Lighting"/>
    <s v="Under $5"/>
    <n v="-17.68258575845417"/>
    <s v="Lighting"/>
    <s v="Res-Lighting-7P_v5"/>
    <s v="Rural"/>
    <s v="SC-New (2)"/>
    <s v="M_Input"/>
    <s v="No"/>
    <s v="Residential"/>
    <s v="Multifamily - Low Rise"/>
    <s v="2017 - LEDReflectors and Outdoor1440 to 2600 lumensANY"/>
    <n v="1.6237176295464091E-3"/>
    <n v="1.7063809274085629E-3"/>
    <n v="1.8224299915791016E-3"/>
    <n v="1.9518873235691799E-3"/>
    <n v="2.0837505284283468E-3"/>
    <n v="2.200450225767221E-3"/>
    <n v="2.275817677423441E-3"/>
    <n v="2.3124103889127284E-3"/>
    <n v="2.3432401268066341E-3"/>
    <n v="2.3374626304672394E-3"/>
    <n v="2.3300220520960078E-3"/>
    <n v="2.3130305482329271E-3"/>
    <n v="2.2929458712595747E-3"/>
    <n v="2.2854604779252302E-3"/>
    <n v="2.2487772572668692E-3"/>
    <n v="2.2535060600846848E-3"/>
    <n v="2.2528488702188852E-3"/>
    <n v="2.2533325310185709E-3"/>
    <n v="2.2549375607690053E-3"/>
    <n v="2.2576458257728936E-3"/>
    <n v="4.3400054504553517E-2"/>
    <n v="0.21572810626562469"/>
    <n v="-17.68258575845417"/>
    <s v="R-All-Lgt-Lighting-All-All-R"/>
    <s v="R-All-HVAC-ER-All-All-E"/>
    <n v="4.3400054504553517E-2"/>
    <n v="1.6237176295464091E-3"/>
    <n v="3.3300985569549718E-3"/>
    <n v="5.1525285485340732E-3"/>
    <n v="7.1044158721032535E-3"/>
    <n v="9.1881664005316003E-3"/>
    <n v="1.1388616626298821E-2"/>
    <n v="1.3664434303722262E-2"/>
    <n v="1.5976844692634991E-2"/>
    <n v="1.8320084819441626E-2"/>
    <n v="2.0657547449908865E-2"/>
    <n v="2.2987569502004875E-2"/>
    <n v="2.5300600050237803E-2"/>
    <n v="2.7593545921497379E-2"/>
    <n v="2.9879006399422609E-2"/>
    <n v="3.2127783656689481E-2"/>
    <n v="3.4381289716774163E-2"/>
    <n v="3.6634138586993048E-2"/>
    <n v="3.8887471118011621E-2"/>
    <n v="4.1142408678780627E-2"/>
    <n v="4.3400054504553517E-2"/>
  </r>
  <r>
    <s v="Lost Opportunity"/>
    <x v="0"/>
    <s v="Under $5"/>
    <s v="Under $5"/>
    <s v="Lighting"/>
    <s v="Under $5"/>
    <n v="-3.421353394294874"/>
    <s v="Lighting"/>
    <s v="Res-Lighting-7P_v5"/>
    <s v="Rural"/>
    <s v="SC-New (2)"/>
    <s v="M_Input"/>
    <s v="No"/>
    <s v="Residential"/>
    <s v="Multifamily - Low Rise"/>
    <s v="2017 - LEDThree-Way250 to 664 lumensANY"/>
    <n v="1.4085670461840064E-5"/>
    <n v="1.4802770499301932E-5"/>
    <n v="1.5809490415108832E-5"/>
    <n v="1.6932526393840351E-5"/>
    <n v="1.8076433201212513E-5"/>
    <n v="1.9088797327708483E-5"/>
    <n v="1.9742606258682977E-5"/>
    <n v="2.0060046228517685E-5"/>
    <n v="2.0327492686261557E-5"/>
    <n v="2.0277373190081708E-5"/>
    <n v="2.0212826539189009E-5"/>
    <n v="2.0065426080075128E-5"/>
    <n v="1.9891192496580575E-5"/>
    <n v="1.9826257078090179E-5"/>
    <n v="1.9508031945671698E-5"/>
    <n v="1.9549054077204112E-5"/>
    <n v="1.9543352987487488E-5"/>
    <n v="1.9547548721102563E-5"/>
    <n v="1.9561472275133563E-5"/>
    <n v="1.9584966340649597E-5"/>
    <n v="3.7649333520374002E-4"/>
    <n v="2.8752636800931599"/>
    <n v="-3.421353394294874"/>
    <s v="R-All-Lgt-Lighting-All-All-R"/>
    <s v="R-All-HVAC-ER-All-All-E"/>
    <n v="3.7649333520374002E-4"/>
    <n v="1.4085670461840064E-5"/>
    <n v="2.8888440961141996E-5"/>
    <n v="4.4697931376250832E-5"/>
    <n v="6.1630457770091179E-5"/>
    <n v="7.9706890971303692E-5"/>
    <n v="9.8795688299012179E-5"/>
    <n v="1.1853829455769515E-4"/>
    <n v="1.3859834078621284E-4"/>
    <n v="1.5892583347247439E-4"/>
    <n v="1.7920320666255609E-4"/>
    <n v="1.9941603320174509E-4"/>
    <n v="2.1948145928182023E-4"/>
    <n v="2.3937265177840079E-4"/>
    <n v="2.5919890885649097E-4"/>
    <n v="2.7870694080216267E-4"/>
    <n v="2.9825599487936681E-4"/>
    <n v="3.1779934786685431E-4"/>
    <n v="3.3734689658795685E-4"/>
    <n v="3.5690836886309043E-4"/>
    <n v="3.7649333520374002E-4"/>
  </r>
  <r>
    <s v="Lost Opportunity"/>
    <x v="0"/>
    <s v="Under $5"/>
    <s v="Under $5"/>
    <s v="Lighting"/>
    <s v="Under $5"/>
    <n v="-10.499684685907068"/>
    <s v="Lighting"/>
    <s v="Res-Lighting-7P_v5"/>
    <s v="Rural"/>
    <s v="SC-New (2)"/>
    <s v="M_Input"/>
    <s v="No"/>
    <s v="Residential"/>
    <s v="Multifamily - Low Rise"/>
    <s v="2017 - LEDThree-Way665 to 1439 lumensANY"/>
    <n v="1.89633508137504E-4"/>
    <n v="1.992877305728388E-4"/>
    <n v="2.1284106691302573E-4"/>
    <n v="2.2796035093918863E-4"/>
    <n v="2.4336061615567428E-4"/>
    <n v="2.5698993975372986E-4"/>
    <n v="2.6579208243967536E-4"/>
    <n v="2.7006573453638603E-4"/>
    <n v="2.7366633062858613E-4"/>
    <n v="2.7299157851704009E-4"/>
    <n v="2.7212259554029998E-4"/>
    <n v="2.7013816276242339E-4"/>
    <n v="2.6779247919961737E-4"/>
    <n v="2.6691826229641272E-4"/>
    <n v="2.6263403966025743E-4"/>
    <n v="2.6318631516143758E-4"/>
    <n v="2.6310956214878551E-4"/>
    <n v="2.6316604875244366E-4"/>
    <n v="2.63353499708633E-4"/>
    <n v="2.6366979718813805E-4"/>
    <n v="5.0686797010120969E-3"/>
    <n v="-2.1461025606077992"/>
    <n v="-10.499684685907068"/>
    <s v="R-All-Lgt-Lighting-All-All-R"/>
    <s v="R-All-HVAC-ER-All-All-E"/>
    <n v="5.0686797010120969E-3"/>
    <n v="1.89633508137504E-4"/>
    <n v="3.8892123871034281E-4"/>
    <n v="6.0176230562336856E-4"/>
    <n v="8.2972265656255722E-4"/>
    <n v="1.0730832727182315E-3"/>
    <n v="1.3300732124719614E-3"/>
    <n v="1.5958652949116369E-3"/>
    <n v="1.8659310294480229E-3"/>
    <n v="2.1395973600766092E-3"/>
    <n v="2.4125889385936492E-3"/>
    <n v="2.6847115341339491E-3"/>
    <n v="2.9548496968963725E-3"/>
    <n v="3.2226421760959897E-3"/>
    <n v="3.4895604383924023E-3"/>
    <n v="3.7521944780526599E-3"/>
    <n v="4.0153807932140975E-3"/>
    <n v="4.2784903553628826E-3"/>
    <n v="4.5416564041153261E-3"/>
    <n v="4.8050099038239591E-3"/>
    <n v="5.0686797010120969E-3"/>
  </r>
  <r>
    <s v="Lost Opportunity"/>
    <x v="0"/>
    <s v="Under $5"/>
    <s v="Under $5"/>
    <s v="Lighting"/>
    <s v="Under $5"/>
    <n v="-20.941549341878694"/>
    <s v="Lighting"/>
    <s v="Res-Lighting-7P_v5"/>
    <s v="Rural"/>
    <s v="SC-New (2)"/>
    <s v="M_Input"/>
    <s v="No"/>
    <s v="Residential"/>
    <s v="Multifamily - High Rise"/>
    <s v="2017 - LEDThree-Way1440 to 2600 lumensANY"/>
    <n v="1.4828600711441878E-4"/>
    <n v="1.5915864683483947E-4"/>
    <n v="1.7068059605549889E-4"/>
    <n v="1.8526128236220132E-4"/>
    <n v="1.9598068388334753E-4"/>
    <n v="2.0701888630863816E-4"/>
    <n v="2.1039705923195108E-4"/>
    <n v="2.1379288191457948E-4"/>
    <n v="2.1478139397346669E-4"/>
    <n v="2.164399925647268E-4"/>
    <n v="2.1683123994748865E-4"/>
    <n v="2.1475806829380893E-4"/>
    <n v="2.1353929618398969E-4"/>
    <n v="2.0998228448657497E-4"/>
    <n v="2.10433434337446E-4"/>
    <n v="2.1072969269240831E-4"/>
    <n v="2.1054567265718161E-4"/>
    <n v="2.1049068025527569E-4"/>
    <n v="2.1056152268103529E-4"/>
    <n v="2.1075521421812484E-4"/>
    <n v="4.0404245359970019E-3"/>
    <n v="4.7655794960796252"/>
    <n v="-20.941549341878694"/>
    <s v="R-All-Lgt-Lighting-All-All-R"/>
    <s v="R-All-HVAC-ER-All-All-E"/>
    <n v="4.0404245359970019E-3"/>
    <n v="1.4828600711441878E-4"/>
    <n v="3.0744465394925828E-4"/>
    <n v="4.7812525000475717E-4"/>
    <n v="6.6338653236695843E-4"/>
    <n v="8.5936721625030595E-4"/>
    <n v="1.0663861025589441E-3"/>
    <n v="1.2767831617908952E-3"/>
    <n v="1.4905760437054748E-3"/>
    <n v="1.7053574376789415E-3"/>
    <n v="1.9217974302436682E-3"/>
    <n v="2.138628670191157E-3"/>
    <n v="2.3533867384849657E-3"/>
    <n v="2.5669260346689554E-3"/>
    <n v="2.7769083191555304E-3"/>
    <n v="2.9873417534929765E-3"/>
    <n v="3.1980714461853849E-3"/>
    <n v="3.4086171188425665E-3"/>
    <n v="3.619107799097842E-3"/>
    <n v="3.8296693217788774E-3"/>
    <n v="4.0404245359970019E-3"/>
  </r>
  <r>
    <s v="Lost Opportunity"/>
    <x v="0"/>
    <s v="Under $5"/>
    <s v="Under $5"/>
    <s v="Lighting"/>
    <s v="Under $5"/>
    <n v="-13.686769924007322"/>
    <s v="Lighting"/>
    <s v="Res-Lighting-7P_v5"/>
    <s v="Rural"/>
    <s v="SC-New (2)"/>
    <s v="M_Input"/>
    <s v="No"/>
    <s v="Residential"/>
    <s v="Multifamily - High Rise"/>
    <s v="2017 - LEDDecorative and Mini-Base250 to 664 lumensANY"/>
    <n v="5.5205496211754542E-4"/>
    <n v="5.9253278484523643E-4"/>
    <n v="6.354279262298408E-4"/>
    <n v="6.8971046025534377E-4"/>
    <n v="7.2961779147178796E-4"/>
    <n v="7.7071198869457563E-4"/>
    <n v="7.8328861113857371E-4"/>
    <n v="7.9593094198891355E-4"/>
    <n v="7.996110801074119E-4"/>
    <n v="8.0578588783394129E-4"/>
    <n v="8.072424653173618E-4"/>
    <n v="7.9952424077947809E-4"/>
    <n v="7.9498686598593435E-4"/>
    <n v="7.8174444348039923E-4"/>
    <n v="7.8342403226074693E-4"/>
    <n v="7.8452697446081284E-4"/>
    <n v="7.8384188504777332E-4"/>
    <n v="7.8363715346897028E-4"/>
    <n v="7.8390089320699461E-4"/>
    <n v="7.8462198871864309E-4"/>
    <n v="1.5042123377410286E-2"/>
    <n v="2.9056602596054346"/>
    <n v="-13.686769924007322"/>
    <s v="R-All-Lgt-Lighting-All-All-R"/>
    <s v="R-All-HVAC-ER-All-All-E"/>
    <n v="1.5042123377410286E-2"/>
    <n v="5.5205496211754542E-4"/>
    <n v="1.1445877469627819E-3"/>
    <n v="1.7800156731926225E-3"/>
    <n v="2.4697261334479664E-3"/>
    <n v="3.1993439249197544E-3"/>
    <n v="3.9700559136143301E-3"/>
    <n v="4.7533445247529039E-3"/>
    <n v="5.5492754667418173E-3"/>
    <n v="6.3488865468492289E-3"/>
    <n v="7.1546724346831705E-3"/>
    <n v="7.9619149000005329E-3"/>
    <n v="8.7614391407800103E-3"/>
    <n v="9.5564260067659453E-3"/>
    <n v="1.0338170450246344E-2"/>
    <n v="1.1121594482507092E-2"/>
    <n v="1.1906121456967905E-2"/>
    <n v="1.2689963342015678E-2"/>
    <n v="1.3473600495484649E-2"/>
    <n v="1.4257501388691644E-2"/>
    <n v="1.5042123377410286E-2"/>
  </r>
  <r>
    <s v="Lost Opportunity"/>
    <x v="0"/>
    <s v="Under $5"/>
    <s v="Under $15"/>
    <s v="Lighting"/>
    <s v="Under $5"/>
    <n v="-16.519436515236958"/>
    <s v="Lighting"/>
    <s v="Res-Lighting-7P_v5"/>
    <s v="Rural"/>
    <s v="SC-New (2)"/>
    <s v="M_Input"/>
    <s v="No"/>
    <s v="Residential"/>
    <s v="Multifamily - High Rise"/>
    <s v="2017 - LEDDecorative and Mini-Base665 to 1439 lumensANY"/>
    <n v="1.178675852918163E-4"/>
    <n v="1.2650988279872154E-4"/>
    <n v="1.356682947009731E-4"/>
    <n v="1.472579943652333E-4"/>
    <n v="1.5577848795500285E-4"/>
    <n v="1.6455238571615424E-4"/>
    <n v="1.6723758233664086E-4"/>
    <n v="1.6993680816023286E-4"/>
    <n v="1.7072254331947128E-4"/>
    <n v="1.72040907841684E-4"/>
    <n v="1.7235189729480419E-4"/>
    <n v="1.7070400251720642E-4"/>
    <n v="1.697352413481599E-4"/>
    <n v="1.6690789177022222E-4"/>
    <n v="1.6726649569085987E-4"/>
    <n v="1.6750198154418783E-4"/>
    <n v="1.6735571017563748E-4"/>
    <n v="1.6731199855545039E-4"/>
    <n v="1.673683088292448E-4"/>
    <n v="1.6752226775101008E-4"/>
    <n v="3.2115982679627145E-3"/>
    <n v="13.941833886349484"/>
    <n v="-16.519436515236958"/>
    <s v="R-All-Lgt-Lighting-All-All-R"/>
    <s v="R-All-HVAC-ER-All-All-E"/>
    <n v="3.2115982679627145E-3"/>
    <n v="1.178675852918163E-4"/>
    <n v="2.4437746809053784E-4"/>
    <n v="3.8004576279151092E-4"/>
    <n v="5.2730375715674422E-4"/>
    <n v="6.8308224511174709E-4"/>
    <n v="8.476346308279013E-4"/>
    <n v="1.0148722131645422E-3"/>
    <n v="1.1848090213247751E-3"/>
    <n v="1.3555315646442464E-3"/>
    <n v="1.5275724724859304E-3"/>
    <n v="1.6999243697807347E-3"/>
    <n v="1.8706283722979412E-3"/>
    <n v="2.0403636136461013E-3"/>
    <n v="2.2072715054163236E-3"/>
    <n v="2.3745380011071836E-3"/>
    <n v="2.5420399826513716E-3"/>
    <n v="2.7093956928270092E-3"/>
    <n v="2.8767076913824596E-3"/>
    <n v="3.0440760002117045E-3"/>
    <n v="3.2115982679627145E-3"/>
  </r>
  <r>
    <s v="Lost Opportunity"/>
    <x v="0"/>
    <s v="Under $115"/>
    <s v="Under $85"/>
    <s v="Lighting"/>
    <s v="Under $115"/>
    <n v="107.02914694255558"/>
    <s v="Lighting"/>
    <s v="Res-Lighting-7P_v5"/>
    <s v="Rural"/>
    <s v="SC-New (2)"/>
    <s v="M_Input"/>
    <s v="No"/>
    <s v="Residential"/>
    <s v="Multifamily - High Rise"/>
    <s v="2017 - LEDDecorative and Mini-Base1440 to 2600 lumensANY"/>
    <n v="1.4056280980503125E-6"/>
    <n v="1.5086916856969123E-6"/>
    <n v="1.6179101877257054E-6"/>
    <n v="1.7561229750303378E-6"/>
    <n v="1.8577339919132736E-6"/>
    <n v="1.9623669763929463E-6"/>
    <n v="1.9943892479038214E-6"/>
    <n v="2.0265788244632331E-6"/>
    <n v="2.0359490971698229E-6"/>
    <n v="2.0516712332542E-6"/>
    <n v="2.0553799332536167E-6"/>
    <n v="2.0357279891140391E-6"/>
    <n v="2.0241750425075518E-6"/>
    <n v="1.990457528061824E-6"/>
    <n v="1.9947340536703812E-6"/>
    <n v="1.997542336637337E-6"/>
    <n v="1.9957979796534753E-6"/>
    <n v="1.9952766973908907E-6"/>
    <n v="1.9959482247057024E-6"/>
    <n v="1.9977842594886587E-6"/>
    <n v="3.8299866362084029E-5"/>
    <n v="84.464429769747696"/>
    <n v="107.02914694255558"/>
    <s v="R-All-Lgt-Lighting-All-All-R"/>
    <s v="R-All-HVAC-ER-All-All-E"/>
    <n v="3.8299866362084036E-5"/>
    <n v="1.4056280980503125E-6"/>
    <n v="2.914319783747225E-6"/>
    <n v="4.5322299714729307E-6"/>
    <n v="6.288352946503268E-6"/>
    <n v="8.1460869384165417E-6"/>
    <n v="1.0108453914809488E-5"/>
    <n v="1.2102843162713309E-5"/>
    <n v="1.4129421987176542E-5"/>
    <n v="1.6165371084346365E-5"/>
    <n v="1.8217042317600567E-5"/>
    <n v="2.0272422250854184E-5"/>
    <n v="2.2308150239968223E-5"/>
    <n v="2.4332325282475773E-5"/>
    <n v="2.6322782810537596E-5"/>
    <n v="2.8317516864207978E-5"/>
    <n v="3.0315059200845317E-5"/>
    <n v="3.2310857180498789E-5"/>
    <n v="3.4306133877889677E-5"/>
    <n v="3.6302082102595378E-5"/>
    <n v="3.8299866362084036E-5"/>
  </r>
  <r>
    <s v="Lost Opportunity"/>
    <x v="0"/>
    <s v="Under $5"/>
    <s v="Under $5"/>
    <s v="Lighting"/>
    <s v="Under $5"/>
    <n v="-13.890364575776116"/>
    <s v="Lighting"/>
    <s v="Res-Lighting-7P_v5"/>
    <s v="Rural"/>
    <s v="SC-New (2)"/>
    <s v="M_Input"/>
    <s v="No"/>
    <s v="Residential"/>
    <s v="Multifamily - High Rise"/>
    <s v="2017 - LEDGeneral Purpose and Dimmable250 to 664 lumensANY"/>
    <n v="5.9594868881409793E-5"/>
    <n v="6.3964489125033404E-5"/>
    <n v="6.8595061263466105E-5"/>
    <n v="7.4454913487947546E-5"/>
    <n v="7.876294861932021E-5"/>
    <n v="8.319910708782678E-5"/>
    <n v="8.4556765685163082E-5"/>
    <n v="8.5921517568728225E-5"/>
    <n v="8.6318792049870741E-5"/>
    <n v="8.6985368536057785E-5"/>
    <n v="8.7142607488873469E-5"/>
    <n v="8.6309417660150324E-5"/>
    <n v="8.581960364806384E-5"/>
    <n v="8.4390071287984166E-5"/>
    <n v="8.4571384526715984E-5"/>
    <n v="8.4690448207521557E-5"/>
    <n v="8.4616492140564877E-5"/>
    <n v="8.4594391167959105E-5"/>
    <n v="8.462286212861507E-5"/>
    <n v="8.4700705088857335E-5"/>
    <n v="1.6238118156501294E-3"/>
    <n v="-1.0982395163558818"/>
    <n v="-13.890364575776116"/>
    <s v="R-All-Lgt-Lighting-All-All-R"/>
    <s v="R-All-HVAC-ER-All-All-E"/>
    <n v="1.6238118156501294E-3"/>
    <n v="5.9594868881409793E-5"/>
    <n v="1.235593580064432E-4"/>
    <n v="1.9215441926990931E-4"/>
    <n v="2.6660933275785687E-4"/>
    <n v="3.4537228137717708E-4"/>
    <n v="4.2857138846500386E-4"/>
    <n v="5.1312815415016698E-4"/>
    <n v="5.9904967171889518E-4"/>
    <n v="6.853684637687659E-4"/>
    <n v="7.7235383230482373E-4"/>
    <n v="8.5949643979369719E-4"/>
    <n v="9.4580585745384748E-4"/>
    <n v="1.0316254611019114E-3"/>
    <n v="1.1160155323898956E-3"/>
    <n v="1.2005869169166114E-3"/>
    <n v="1.285277365124133E-3"/>
    <n v="1.3698938572646979E-3"/>
    <n v="1.4544882484326569E-3"/>
    <n v="1.5391111105612721E-3"/>
    <n v="1.6238118156501294E-3"/>
  </r>
  <r>
    <s v="Lost Opportunity"/>
    <x v="0"/>
    <s v="Under $20"/>
    <s v="Under $15"/>
    <s v="Lighting"/>
    <s v="Under $20"/>
    <n v="16.416994598384701"/>
    <s v="Lighting"/>
    <s v="Res-Lighting-7P_v5"/>
    <s v="Rural"/>
    <s v="SC-New (2)"/>
    <s v="M_Input"/>
    <s v="No"/>
    <s v="Residential"/>
    <s v="Multifamily - High Rise"/>
    <s v="2017 - LEDGeneral Purpose and Dimmable665 to 1439 lumensANY"/>
    <n v="1.4804035785960915E-3"/>
    <n v="1.5889498606365612E-3"/>
    <n v="1.7039784812771133E-3"/>
    <n v="1.8495438020168771E-3"/>
    <n v="1.956560240594716E-3"/>
    <n v="2.0667594069871289E-3"/>
    <n v="2.1004851737139243E-3"/>
    <n v="2.1343871456495629E-3"/>
    <n v="2.1442558906373003E-3"/>
    <n v="2.1608144003560309E-3"/>
    <n v="2.164720392814983E-3"/>
    <n v="2.1440230202518168E-3"/>
    <n v="2.1318554892218841E-3"/>
    <n v="2.0963442973809861E-3"/>
    <n v="2.1008483221821744E-3"/>
    <n v="2.1038059979427534E-3"/>
    <n v="2.1019688460497026E-3"/>
    <n v="2.1014198330297881E-3"/>
    <n v="2.1021270837181818E-3"/>
    <n v="2.1040607904126373E-3"/>
    <n v="4.0337312053470215E-2"/>
    <n v="11.211320055237875"/>
    <n v="16.416994598384701"/>
    <s v="R-All-Lgt-Lighting-All-All-R"/>
    <s v="R-All-HVAC-ER-All-All-E"/>
    <n v="4.0337312053470215E-2"/>
    <n v="1.4804035785960915E-3"/>
    <n v="3.0693534392326528E-3"/>
    <n v="4.7733319205097661E-3"/>
    <n v="6.622875722526643E-3"/>
    <n v="8.5794359631213585E-3"/>
    <n v="1.0646195370108488E-2"/>
    <n v="1.2746680543822412E-2"/>
    <n v="1.4881067689471976E-2"/>
    <n v="1.7025323580109275E-2"/>
    <n v="1.9186137980465305E-2"/>
    <n v="2.1350858373280289E-2"/>
    <n v="2.3494881393532105E-2"/>
    <n v="2.5626736882753989E-2"/>
    <n v="2.7723081180134973E-2"/>
    <n v="2.9823929502317149E-2"/>
    <n v="3.1927735500259902E-2"/>
    <n v="3.4029704346309607E-2"/>
    <n v="3.6131124179339398E-2"/>
    <n v="3.8233251263057579E-2"/>
    <n v="4.0337312053470215E-2"/>
  </r>
  <r>
    <s v="Lost Opportunity"/>
    <x v="0"/>
    <s v="Under $35"/>
    <s v="Under $25"/>
    <s v="Lighting"/>
    <s v="Under $35"/>
    <n v="30.714419471239463"/>
    <s v="Lighting"/>
    <s v="Res-Lighting-7P_v5"/>
    <s v="Rural"/>
    <s v="SC-New (2)"/>
    <s v="M_Input"/>
    <s v="No"/>
    <s v="Residential"/>
    <s v="Multifamily - High Rise"/>
    <s v="2017 - LEDGeneral Purpose and Dimmable1440 to 2600 lumensANY"/>
    <n v="2.8042096126973008E-4"/>
    <n v="3.0098201177793652E-4"/>
    <n v="3.2277095962967331E-4"/>
    <n v="3.503442293512255E-4"/>
    <n v="3.706154938979646E-4"/>
    <n v="3.914896370152007E-4"/>
    <n v="3.9787803816595689E-4"/>
    <n v="4.042998164543792E-4"/>
    <n v="4.0616917356483119E-4"/>
    <n v="4.0930571908502237E-4"/>
    <n v="4.1004559986880865E-4"/>
    <n v="4.0612506279781281E-4"/>
    <n v="4.038202651081661E-4"/>
    <n v="3.9709366521619479E-4"/>
    <n v="3.9794682646397407E-4"/>
    <n v="3.9850707523120016E-4"/>
    <n v="3.9815907830164927E-4"/>
    <n v="3.9805508317422578E-4"/>
    <n v="3.9818905199243566E-4"/>
    <n v="3.9855533852261758E-4"/>
    <n v="7.6407730868890082E-3"/>
    <n v="20.460939651026969"/>
    <n v="30.714419471239463"/>
    <s v="R-All-Lgt-Lighting-All-All-R"/>
    <s v="R-All-HVAC-ER-All-All-E"/>
    <n v="7.6407730868890064E-3"/>
    <n v="2.8042096126973008E-4"/>
    <n v="5.814029730476666E-4"/>
    <n v="9.0417393267733996E-4"/>
    <n v="1.2545181620285655E-3"/>
    <n v="1.6251336559265301E-3"/>
    <n v="2.0166232929417307E-3"/>
    <n v="2.4145013311076876E-3"/>
    <n v="2.8188011475620669E-3"/>
    <n v="3.2249703211268983E-3"/>
    <n v="3.6342760402119207E-3"/>
    <n v="4.0443216400807298E-3"/>
    <n v="4.450446702878543E-3"/>
    <n v="4.8542669679867093E-3"/>
    <n v="5.2513606332029042E-3"/>
    <n v="5.6493074596668785E-3"/>
    <n v="6.0478145348980784E-3"/>
    <n v="6.4459736131997278E-3"/>
    <n v="6.8440286963739536E-3"/>
    <n v="7.2422177483663893E-3"/>
    <n v="7.6407730868890064E-3"/>
  </r>
  <r>
    <s v="Lost Opportunity"/>
    <x v="0"/>
    <s v="Under $5"/>
    <s v="Under $5"/>
    <s v="Lighting"/>
    <s v="Under $5"/>
    <n v="-27.817954522497537"/>
    <s v="Lighting"/>
    <s v="Res-Lighting-7P_v5"/>
    <s v="Rural"/>
    <s v="SC-New (2)"/>
    <s v="M_Input"/>
    <s v="No"/>
    <s v="Residential"/>
    <s v="Multifamily - High Rise"/>
    <s v="2017 - LEDGlobe250 to 664 lumensANY"/>
    <n v="2.2699238580391E-4"/>
    <n v="2.4363594157933999E-4"/>
    <n v="2.6127344355004805E-4"/>
    <n v="2.8359318116941081E-4"/>
    <n v="3.0000216387131567E-4"/>
    <n v="3.1689915875479034E-4"/>
    <n v="3.2207037852422746E-4"/>
    <n v="3.2726861608889585E-4"/>
    <n v="3.2878180479098016E-4"/>
    <n v="3.3132074463194998E-4"/>
    <n v="3.3191965600990711E-4"/>
    <n v="3.2874609844363799E-4"/>
    <n v="3.2688043360888614E-4"/>
    <n v="3.214354520678729E-4"/>
    <n v="3.2212606059525245E-4"/>
    <n v="3.2257956522536475E-4"/>
    <n v="3.2229787211321816E-4"/>
    <n v="3.222136911661914E-4"/>
    <n v="3.2232213491993611E-4"/>
    <n v="3.2261863291708072E-4"/>
    <n v="6.1849774158322162E-3"/>
    <n v="-1.3614782008992641"/>
    <n v="-27.817954522497537"/>
    <s v="R-All-Lgt-Lighting-All-All-R"/>
    <s v="R-All-HVAC-ER-All-All-E"/>
    <n v="6.1849774158322162E-3"/>
    <n v="2.2699238580391E-4"/>
    <n v="4.7062832738325002E-4"/>
    <n v="7.3190177093329807E-4"/>
    <n v="1.0154949521027088E-3"/>
    <n v="1.3154971159740243E-3"/>
    <n v="1.6323962747288147E-3"/>
    <n v="1.9544666532530421E-3"/>
    <n v="2.2817352693419381E-3"/>
    <n v="2.6105170741329183E-3"/>
    <n v="2.9418378187648681E-3"/>
    <n v="3.273757474774775E-3"/>
    <n v="3.6025035732184128E-3"/>
    <n v="3.9293840068272993E-3"/>
    <n v="4.2508194588951722E-3"/>
    <n v="4.5729455194904248E-3"/>
    <n v="4.8955250847157895E-3"/>
    <n v="5.217822956829008E-3"/>
    <n v="5.5400366479951991E-3"/>
    <n v="5.8623587829151353E-3"/>
    <n v="6.1849774158322162E-3"/>
  </r>
  <r>
    <s v="Lost Opportunity"/>
    <x v="0"/>
    <s v="Under $5"/>
    <s v="Under $5"/>
    <s v="Lighting"/>
    <s v="Under $5"/>
    <n v="-71.932033119106947"/>
    <s v="Lighting"/>
    <s v="Res-Lighting-7P_v5"/>
    <s v="Rural"/>
    <s v="SC-New (2)"/>
    <s v="M_Input"/>
    <s v="No"/>
    <s v="Residential"/>
    <s v="Multifamily - High Rise"/>
    <s v="2017 - LEDGlobe665 to 1439 lumensANY"/>
    <n v="9.9797922238968468E-5"/>
    <n v="1.0711531431436248E-4"/>
    <n v="1.1486969798643388E-4"/>
    <n v="1.2468264140937124E-4"/>
    <n v="1.3189690268913031E-4"/>
    <n v="1.3932572007206213E-4"/>
    <n v="1.4159926324225781E-4"/>
    <n v="1.438846848718036E-4"/>
    <n v="1.4454996308317918E-4"/>
    <n v="1.4566621603554657E-4"/>
    <n v="1.4592952932208572E-4"/>
    <n v="1.4453426467434105E-4"/>
    <n v="1.4371401921349381E-4"/>
    <n v="1.4132011581229301E-4"/>
    <n v="1.4162374404135854E-4"/>
    <n v="1.4182312879010533E-4"/>
    <n v="1.4169928152006723E-4"/>
    <n v="1.4166227109975896E-4"/>
    <n v="1.4170994873998106E-4"/>
    <n v="1.4184030502465667E-4"/>
    <n v="2.7192449341812567E-3"/>
    <n v="-4.0157158288731516"/>
    <n v="-71.932033119106947"/>
    <s v="R-All-Lgt-Lighting-All-All-R"/>
    <s v="R-All-HVAC-ER-All-All-E"/>
    <n v="2.7192449341812571E-3"/>
    <n v="9.9797922238968468E-5"/>
    <n v="2.0691323655333094E-4"/>
    <n v="3.217829345397648E-4"/>
    <n v="4.4646557594913604E-4"/>
    <n v="5.7836247863826641E-4"/>
    <n v="7.1768819871032854E-4"/>
    <n v="8.5928746195258635E-4"/>
    <n v="1.00317214682439E-3"/>
    <n v="1.147722109907569E-3"/>
    <n v="1.2933883259431157E-3"/>
    <n v="1.4393178552652014E-3"/>
    <n v="1.5838521199395424E-3"/>
    <n v="1.7275661391530361E-3"/>
    <n v="1.8688862549653292E-3"/>
    <n v="2.0105099990066879E-3"/>
    <n v="2.1523331277967933E-3"/>
    <n v="2.2940324093168605E-3"/>
    <n v="2.4356946804166193E-3"/>
    <n v="2.5774046291566002E-3"/>
    <n v="2.7192449341812571E-3"/>
  </r>
  <r>
    <s v="Lost Opportunity"/>
    <x v="0"/>
    <s v="Under $5"/>
    <s v="Under $15"/>
    <s v="Lighting"/>
    <s v="Under $5"/>
    <n v="-75.433488836696199"/>
    <s v="Lighting"/>
    <s v="Res-Lighting-7P_v5"/>
    <s v="Rural"/>
    <s v="SC-New (2)"/>
    <s v="M_Input"/>
    <s v="No"/>
    <s v="Residential"/>
    <s v="Multifamily - High Rise"/>
    <s v="2017 - LEDGlobe1440 to 2600 lumensANY"/>
    <n v="9.0588144561433598E-6"/>
    <n v="9.7230256503916973E-6"/>
    <n v="1.0426903259575166E-5"/>
    <n v="1.1317639576952231E-5"/>
    <n v="1.197248942658125E-5"/>
    <n v="1.2646814871347622E-5"/>
    <n v="1.2853187962838625E-5"/>
    <n v="1.3060639280778266E-5"/>
    <n v="1.3121027630989959E-5"/>
    <n v="1.3222351668151828E-5"/>
    <n v="1.3246253029553761E-5"/>
    <n v="1.3119602661714743E-5"/>
    <n v="1.3045147690392628E-5"/>
    <n v="1.2827849311319355E-5"/>
    <n v="1.2855410123499048E-5"/>
    <n v="1.2873508590919611E-5"/>
    <n v="1.2862266779316672E-5"/>
    <n v="1.2858907285221059E-5"/>
    <n v="1.2863235059655526E-5"/>
    <n v="1.2875067704760512E-5"/>
    <n v="2.4683014202010289E-4"/>
    <n v="12.809094631950174"/>
    <n v="-75.433488836696199"/>
    <s v="R-All-Lgt-Lighting-All-All-R"/>
    <s v="R-All-HVAC-ER-All-All-E"/>
    <n v="2.4683014202010295E-4"/>
    <n v="9.0588144561433598E-6"/>
    <n v="1.8781840106535057E-5"/>
    <n v="2.9208743366110223E-5"/>
    <n v="4.0526382943062458E-5"/>
    <n v="5.2498872369643711E-5"/>
    <n v="6.5145687240991329E-5"/>
    <n v="7.7998875203829949E-5"/>
    <n v="9.105951448460822E-5"/>
    <n v="1.0418054211559818E-4"/>
    <n v="1.1740289378375E-4"/>
    <n v="1.3064914681330377E-4"/>
    <n v="1.4376874947501851E-4"/>
    <n v="1.5681389716541114E-4"/>
    <n v="1.696417464767305E-4"/>
    <n v="1.8249715660022955E-4"/>
    <n v="1.9537066519114917E-4"/>
    <n v="2.0823293197046584E-4"/>
    <n v="2.2109183925568689E-4"/>
    <n v="2.3395507431534242E-4"/>
    <n v="2.4683014202010295E-4"/>
  </r>
  <r>
    <s v="Lost Opportunity"/>
    <x v="0"/>
    <s v="Under $5"/>
    <s v="Under $10"/>
    <s v="Lighting"/>
    <s v="Under $5"/>
    <n v="-33.677211295696566"/>
    <s v="Lighting"/>
    <s v="Res-Lighting-7P_v5"/>
    <s v="Rural"/>
    <s v="SC-New (2)"/>
    <s v="M_Input"/>
    <s v="No"/>
    <s v="Residential"/>
    <s v="Multifamily - High Rise"/>
    <s v="2017 - LEDReflectors and Outdoor250 to 664 lumensANY"/>
    <n v="1.0318577169414729E-4"/>
    <n v="1.1075156796674084E-4"/>
    <n v="1.1876919043085608E-4"/>
    <n v="1.2891525476736815E-4"/>
    <n v="1.3637441925350486E-4"/>
    <n v="1.4405542339903404E-4"/>
    <n v="1.4640614675312205E-4"/>
    <n v="1.4876915180573718E-4"/>
    <n v="1.4945701427914333E-4"/>
    <n v="1.5061116077550116E-4"/>
    <n v="1.5088341278295084E-4"/>
    <n v="1.4944078295494348E-4"/>
    <n v="1.4859269254426861E-4"/>
    <n v="1.4611752307909016E-4"/>
    <n v="1.4643145860421294E-4"/>
    <n v="1.4663761188578347E-4"/>
    <n v="1.465095603608179E-4"/>
    <n v="1.464712935442895E-4"/>
    <n v="1.4652058970184969E-4"/>
    <n v="1.46655371203585E-4"/>
    <n v="2.8115553977869469E-3"/>
    <n v="7.4383082143536274"/>
    <n v="-33.677211295696566"/>
    <s v="R-All-Lgt-Lighting-All-All-R"/>
    <s v="R-All-HVAC-ER-All-All-E"/>
    <n v="2.8115553977869469E-3"/>
    <n v="1.0318577169414729E-4"/>
    <n v="2.1393733966088813E-4"/>
    <n v="3.327065300917442E-4"/>
    <n v="4.6162178485911233E-4"/>
    <n v="5.9799620411261716E-4"/>
    <n v="7.4205162751165123E-4"/>
    <n v="8.8845777426477322E-4"/>
    <n v="1.0372269260705105E-3"/>
    <n v="1.1866839403496538E-3"/>
    <n v="1.337295101125155E-3"/>
    <n v="1.4881785139081059E-3"/>
    <n v="1.6376192968630494E-3"/>
    <n v="1.786211989407318E-3"/>
    <n v="1.9323295124864081E-3"/>
    <n v="2.0787609710906209E-3"/>
    <n v="2.2253985829764045E-3"/>
    <n v="2.3719081433372226E-3"/>
    <n v="2.5183794368815121E-3"/>
    <n v="2.6649000265833618E-3"/>
    <n v="2.8115553977869469E-3"/>
  </r>
  <r>
    <s v="Lost Opportunity"/>
    <x v="0"/>
    <s v="Under $5"/>
    <s v="Under $5"/>
    <s v="Lighting"/>
    <s v="Under $5"/>
    <n v="-47.855221181050837"/>
    <s v="Lighting"/>
    <s v="Res-Lighting-7P_v5"/>
    <s v="Rural"/>
    <s v="SC-New (2)"/>
    <s v="M_Input"/>
    <s v="No"/>
    <s v="Residential"/>
    <s v="Multifamily - High Rise"/>
    <s v="2017 - LEDReflectors and Outdoor665 to 1439 lumensANY"/>
    <n v="8.4994252147877663E-4"/>
    <n v="9.1226208216378549E-4"/>
    <n v="9.7830334096847722E-4"/>
    <n v="1.0618766027048149E-3"/>
    <n v="1.1233178360006604E-3"/>
    <n v="1.186586365408871E-3"/>
    <n v="1.2059493037488076E-3"/>
    <n v="1.2254134065966303E-3"/>
    <n v="1.2310793385897575E-3"/>
    <n v="1.2405860580450127E-3"/>
    <n v="1.2428286013132393E-3"/>
    <n v="1.23094564096468E-3"/>
    <n v="1.2239599094025068E-3"/>
    <n v="1.2035719068535049E-3"/>
    <n v="1.2061577977900528E-3"/>
    <n v="1.2078558850076254E-3"/>
    <n v="1.2068011229583472E-3"/>
    <n v="1.2064859187010631E-3"/>
    <n v="1.2068919717815223E-3"/>
    <n v="1.208002168735548E-3"/>
    <n v="2.3158817779213688E-2"/>
    <n v="2.2469892968370626"/>
    <n v="-47.855221181050837"/>
    <s v="R-All-Lgt-Lighting-All-All-R"/>
    <s v="R-All-HVAC-ER-All-All-E"/>
    <n v="2.3158817779213688E-2"/>
    <n v="8.4994252147877663E-4"/>
    <n v="1.762204603642562E-3"/>
    <n v="2.7405079446110392E-3"/>
    <n v="3.8023845473158539E-3"/>
    <n v="4.9257023833165145E-3"/>
    <n v="6.112288748725386E-3"/>
    <n v="7.3182380524741937E-3"/>
    <n v="8.5436514590708241E-3"/>
    <n v="9.7747307976605823E-3"/>
    <n v="1.1015316855705596E-2"/>
    <n v="1.2258145457018834E-2"/>
    <n v="1.3489091097983514E-2"/>
    <n v="1.471305100738602E-2"/>
    <n v="1.5916622914239526E-2"/>
    <n v="1.7122780712029578E-2"/>
    <n v="1.8330636597037205E-2"/>
    <n v="1.9537437719995554E-2"/>
    <n v="2.0743923638696617E-2"/>
    <n v="2.1950815610478139E-2"/>
    <n v="2.3158817779213688E-2"/>
  </r>
  <r>
    <s v="Lost Opportunity"/>
    <x v="0"/>
    <s v="Under $5"/>
    <s v="Under $5"/>
    <s v="Lighting"/>
    <s v="Under $5"/>
    <n v="-17.68258575845417"/>
    <s v="Lighting"/>
    <s v="Res-Lighting-7P_v5"/>
    <s v="Rural"/>
    <s v="SC-New (2)"/>
    <s v="M_Input"/>
    <s v="No"/>
    <s v="Residential"/>
    <s v="Multifamily - High Rise"/>
    <s v="2017 - LEDReflectors and Outdoor1440 to 2600 lumensANY"/>
    <n v="3.5680671449628677E-4"/>
    <n v="3.829685279541927E-4"/>
    <n v="4.1069271397832898E-4"/>
    <n v="4.4577685224217217E-4"/>
    <n v="4.7156994298994207E-4"/>
    <n v="4.9813013446015888E-4"/>
    <n v="5.0625871520235631E-4"/>
    <n v="5.1442976490541901E-4"/>
    <n v="5.1680832878231485E-4"/>
    <n v="5.2079925904965321E-4"/>
    <n v="5.2174068094046463E-4"/>
    <n v="5.167522023865474E-4"/>
    <n v="5.1381958534002612E-4"/>
    <n v="5.0526068162499071E-4"/>
    <n v="5.0634624120790236E-4"/>
    <n v="5.0705909990801309E-4"/>
    <n v="5.0661630975236405E-4"/>
    <n v="5.0648398669216358E-4"/>
    <n v="5.0665444817854445E-4"/>
    <n v="5.0712050996225234E-4"/>
    <n v="9.7220947000540934E-3"/>
    <n v="0.21572810626562469"/>
    <n v="-17.68258575845417"/>
    <s v="R-All-Lgt-Lighting-All-All-R"/>
    <s v="R-All-HVAC-ER-All-All-E"/>
    <n v="9.7220947000540934E-3"/>
    <n v="3.5680671449628677E-4"/>
    <n v="7.3977524245047942E-4"/>
    <n v="1.1504679564288084E-3"/>
    <n v="1.5962448086709806E-3"/>
    <n v="2.0678147516609226E-3"/>
    <n v="2.5659448861210816E-3"/>
    <n v="3.072203601323438E-3"/>
    <n v="3.5866333662288568E-3"/>
    <n v="4.1034416950111712E-3"/>
    <n v="4.6242409540608242E-3"/>
    <n v="5.1459816350012885E-3"/>
    <n v="5.6627338373878358E-3"/>
    <n v="6.1765534227278618E-3"/>
    <n v="6.6818141043528522E-3"/>
    <n v="7.1881603455607544E-3"/>
    <n v="7.6952194454687674E-3"/>
    <n v="8.2018357552211315E-3"/>
    <n v="8.7083197419132955E-3"/>
    <n v="9.2149741900918406E-3"/>
    <n v="9.7220947000540934E-3"/>
  </r>
  <r>
    <s v="Lost Opportunity"/>
    <x v="0"/>
    <s v="Under $5"/>
    <s v="Under $5"/>
    <s v="Lighting"/>
    <s v="Under $5"/>
    <n v="-3.421353394294874"/>
    <s v="Lighting"/>
    <s v="Res-Lighting-7P_v5"/>
    <s v="Rural"/>
    <s v="SC-New (2)"/>
    <s v="M_Input"/>
    <s v="No"/>
    <s v="Residential"/>
    <s v="Multifamily - High Rise"/>
    <s v="2017 - LEDThree-Way250 to 664 lumensANY"/>
    <n v="3.0952806741222237E-6"/>
    <n v="3.322233117297419E-6"/>
    <n v="3.5627390655316745E-6"/>
    <n v="3.8670922369388115E-6"/>
    <n v="4.0908460287646204E-6"/>
    <n v="4.3212543815749313E-6"/>
    <n v="4.3917694191489433E-6"/>
    <n v="4.4626528728666991E-6"/>
    <n v="4.4832867973451517E-6"/>
    <n v="4.5179079208453104E-6"/>
    <n v="4.526074709379371E-6"/>
    <n v="4.4827999036263146E-6"/>
    <n v="4.4573595951906594E-6"/>
    <n v="4.3831115270223723E-6"/>
    <n v="4.3925287029360561E-6"/>
    <n v="4.3987127170484234E-6"/>
    <n v="4.3948715342573247E-6"/>
    <n v="4.3937236382275151E-6"/>
    <n v="4.3952023832259712E-6"/>
    <n v="4.3992454462442632E-6"/>
    <n v="8.4338692671594051E-5"/>
    <n v="2.8752636800931599"/>
    <n v="-3.421353394294874"/>
    <s v="R-All-Lgt-Lighting-All-All-R"/>
    <s v="R-All-HVAC-ER-All-All-E"/>
    <n v="8.4338692671594051E-5"/>
    <n v="3.0952806741222237E-6"/>
    <n v="6.4175137914196427E-6"/>
    <n v="9.9802528569513172E-6"/>
    <n v="1.3847345093890128E-5"/>
    <n v="1.7938191122654747E-5"/>
    <n v="2.225944550422968E-5"/>
    <n v="2.6651214923378624E-5"/>
    <n v="3.1113867796245323E-5"/>
    <n v="3.5597154593590477E-5"/>
    <n v="4.0115062514435785E-5"/>
    <n v="4.4641137223815158E-5"/>
    <n v="4.9123937127441474E-5"/>
    <n v="5.3581296722632136E-5"/>
    <n v="5.796440824965451E-5"/>
    <n v="6.235693695259057E-5"/>
    <n v="6.6755649669638989E-5"/>
    <n v="7.1150521203896307E-5"/>
    <n v="7.5544244842123823E-5"/>
    <n v="7.9939447225349793E-5"/>
    <n v="8.4338692671594051E-5"/>
  </r>
  <r>
    <s v="Lost Opportunity"/>
    <x v="0"/>
    <s v="Under $5"/>
    <s v="Under $5"/>
    <s v="Lighting"/>
    <s v="Under $5"/>
    <n v="-10.499684685907068"/>
    <s v="Lighting"/>
    <s v="Res-Lighting-7P_v5"/>
    <s v="Rural"/>
    <s v="SC-New (2)"/>
    <s v="M_Input"/>
    <s v="No"/>
    <s v="Residential"/>
    <s v="Multifamily - High Rise"/>
    <s v="2017 - LEDThree-Way665 to 1439 lumensANY"/>
    <n v="4.1671352066214494E-5"/>
    <n v="4.4726782625681653E-5"/>
    <n v="4.7964682221242738E-5"/>
    <n v="5.2062148491170705E-5"/>
    <n v="5.5074516032918099E-5"/>
    <n v="5.8176473044192312E-5"/>
    <n v="5.9125807617071493E-5"/>
    <n v="6.0080102127497249E-5"/>
    <n v="6.0357893908590953E-5"/>
    <n v="6.0823993489919581E-5"/>
    <n v="6.0933941877831026E-5"/>
    <n v="6.0351338923207518E-5"/>
    <n v="6.0008839434111616E-5"/>
    <n v="5.9009247566807241E-5"/>
    <n v="5.9136029753718238E-5"/>
    <n v="5.9219284313284799E-5"/>
    <n v="5.91675709802172E-5"/>
    <n v="5.9152117008629577E-5"/>
    <n v="5.9172025155881625E-5"/>
    <n v="5.9226456375599338E-5"/>
    <n v="1.1354406030137877E-3"/>
    <n v="-2.1461025606077992"/>
    <n v="-10.499684685907068"/>
    <s v="R-All-Lgt-Lighting-All-All-R"/>
    <s v="R-All-HVAC-ER-All-All-E"/>
    <n v="1.1354406030137875E-3"/>
    <n v="4.1671352066214494E-5"/>
    <n v="8.6398134691896154E-5"/>
    <n v="1.343628169131389E-4"/>
    <n v="1.8642496540430961E-4"/>
    <n v="2.414994814372277E-4"/>
    <n v="2.9967595448142001E-4"/>
    <n v="3.5880176209849153E-4"/>
    <n v="4.188818642259888E-4"/>
    <n v="4.7923975813457976E-4"/>
    <n v="5.4006375162449932E-4"/>
    <n v="6.0099769350233036E-4"/>
    <n v="6.6134903242553783E-4"/>
    <n v="7.2135787185964942E-4"/>
    <n v="7.803671194264567E-4"/>
    <n v="8.3950314918017496E-4"/>
    <n v="8.9872243349345979E-4"/>
    <n v="9.5789000447367694E-4"/>
    <n v="1.0170421214823065E-3"/>
    <n v="1.0762141466381882E-3"/>
    <n v="1.1354406030137875E-3"/>
  </r>
  <r>
    <s v="Lost Opportunity"/>
    <x v="0"/>
    <s v="Under $5"/>
    <s v="Under $5"/>
    <s v="Lighting"/>
    <s v="Under $5"/>
    <n v="-20.941549341878694"/>
    <s v="Lighting"/>
    <s v="Res-Lighting-7P_v5"/>
    <s v="Rural"/>
    <s v="SC-New (2)"/>
    <s v="M_Input"/>
    <s v="No"/>
    <s v="Residential"/>
    <s v="Multifamily - High Rise"/>
    <s v="2017 - LEDThree-Way1440 to 2600 lumensANY"/>
    <n v="1.4828600711441878E-4"/>
    <n v="1.5915864683483947E-4"/>
    <n v="1.7068059605549889E-4"/>
    <n v="1.8526128236220132E-4"/>
    <n v="1.9598068388334753E-4"/>
    <n v="2.0701888630863816E-4"/>
    <n v="2.1039705923195108E-4"/>
    <n v="2.1379288191457948E-4"/>
    <n v="2.1478139397346669E-4"/>
    <n v="2.164399925647268E-4"/>
    <n v="2.1683123994748865E-4"/>
    <n v="2.1475806829380893E-4"/>
    <n v="2.1353929618398969E-4"/>
    <n v="2.0998228448657497E-4"/>
    <n v="2.10433434337446E-4"/>
    <n v="2.1072969269240831E-4"/>
    <n v="2.1054567265718161E-4"/>
    <n v="2.1049068025527569E-4"/>
    <n v="2.1056152268103529E-4"/>
    <n v="2.1075521421812484E-4"/>
    <n v="4.0404245359970019E-3"/>
    <n v="4.7655794960796252"/>
    <n v="-20.941549341878694"/>
    <s v="R-All-Lgt-Lighting-All-All-R"/>
    <s v="R-All-HVAC-ER-All-All-E"/>
    <n v="4.0404245359970019E-3"/>
    <n v="1.4828600711441878E-4"/>
    <n v="3.0744465394925828E-4"/>
    <n v="4.7812525000475717E-4"/>
    <n v="6.6338653236695843E-4"/>
    <n v="8.5936721625030595E-4"/>
    <n v="1.0663861025589441E-3"/>
    <n v="1.2767831617908952E-3"/>
    <n v="1.4905760437054748E-3"/>
    <n v="1.7053574376789415E-3"/>
    <n v="1.9217974302436682E-3"/>
    <n v="2.138628670191157E-3"/>
    <n v="2.3533867384849657E-3"/>
    <n v="2.5669260346689554E-3"/>
    <n v="2.7769083191555304E-3"/>
    <n v="2.9873417534929765E-3"/>
    <n v="3.1980714461853849E-3"/>
    <n v="3.4086171188425665E-3"/>
    <n v="3.619107799097842E-3"/>
    <n v="3.8296693217788774E-3"/>
    <n v="4.0404245359970019E-3"/>
  </r>
  <r>
    <s v="Lost Opportunity"/>
    <x v="0"/>
    <s v="Under $5"/>
    <s v="Under $5"/>
    <s v="Lighting"/>
    <s v="Under $5"/>
    <n v="-13.686769924007322"/>
    <s v="Lighting"/>
    <s v="Res-Lighting-7P_v5"/>
    <s v="Rural"/>
    <s v="SC-New (2)"/>
    <s v="M_Input"/>
    <s v="No"/>
    <s v="Residential"/>
    <s v="Manufactured"/>
    <s v="2017 - LEDDecorative and Mini-Base250 to 664 lumensANY"/>
    <n v="1.2209750838633362E-3"/>
    <n v="1.3224614821253698E-3"/>
    <n v="1.4294361724167932E-3"/>
    <n v="1.5243510396184244E-3"/>
    <n v="1.6057156813560527E-3"/>
    <n v="1.6682247265147766E-3"/>
    <n v="1.7120969084321938E-3"/>
    <n v="1.750690512039062E-3"/>
    <n v="1.7843636864859787E-3"/>
    <n v="1.8105435861061551E-3"/>
    <n v="1.8300770518199293E-3"/>
    <n v="1.8440374422310376E-3"/>
    <n v="1.8545004785828704E-3"/>
    <n v="1.8636735758413383E-3"/>
    <n v="1.8711830152412341E-3"/>
    <n v="1.8768175247615381E-3"/>
    <n v="1.8770037884697972E-3"/>
    <n v="1.8771900862870651E-3"/>
    <n v="1.8773764182177352E-3"/>
    <n v="1.877562784266199E-3"/>
    <n v="3.4478281044676887E-2"/>
    <n v="2.9056602596054346"/>
    <n v="-13.686769924007322"/>
    <s v="R-All-Lgt-Lighting-All-All-R"/>
    <s v="R-All-HVAC-ER-All-All-E"/>
    <n v="3.4478281044676887E-2"/>
    <n v="1.2209750838633362E-3"/>
    <n v="2.543436565988706E-3"/>
    <n v="3.9728727384054988E-3"/>
    <n v="5.4972237780239229E-3"/>
    <n v="7.1029394593799759E-3"/>
    <n v="8.7711641858947524E-3"/>
    <n v="1.0483261094326946E-2"/>
    <n v="1.2233951606366008E-2"/>
    <n v="1.4018315292851986E-2"/>
    <n v="1.582885887895814E-2"/>
    <n v="1.765893593077807E-2"/>
    <n v="1.9502973373009106E-2"/>
    <n v="2.1357473851591976E-2"/>
    <n v="2.3221147427433315E-2"/>
    <n v="2.5092330442674549E-2"/>
    <n v="2.6969147967436088E-2"/>
    <n v="2.8846151755905887E-2"/>
    <n v="3.0723341842192952E-2"/>
    <n v="3.2600718260410687E-2"/>
    <n v="3.4478281044676887E-2"/>
  </r>
  <r>
    <s v="Lost Opportunity"/>
    <x v="0"/>
    <s v="Under $5"/>
    <s v="Under $15"/>
    <s v="Lighting"/>
    <s v="Under $5"/>
    <n v="-16.519436515236958"/>
    <s v="Lighting"/>
    <s v="Res-Lighting-7P_v5"/>
    <s v="Rural"/>
    <s v="SC-New (2)"/>
    <s v="M_Input"/>
    <s v="No"/>
    <s v="Residential"/>
    <s v="Manufactured"/>
    <s v="2017 - LEDDecorative and Mini-Base665 to 1439 lumensANY"/>
    <n v="2.6068669736148805E-4"/>
    <n v="2.8235475131254095E-4"/>
    <n v="3.0519459389565185E-4"/>
    <n v="3.25459580125352E-4"/>
    <n v="3.4283149869839084E-4"/>
    <n v="3.5617761587392499E-4"/>
    <n v="3.655446327453143E-4"/>
    <n v="3.7378463632648407E-4"/>
    <n v="3.8097409395936927E-4"/>
    <n v="3.8656368514713107E-4"/>
    <n v="3.907342163334311E-4"/>
    <n v="3.9371485706742032E-4"/>
    <n v="3.959487883138321E-4"/>
    <n v="3.9790730856579273E-4"/>
    <n v="3.9951062626004149E-4"/>
    <n v="4.007136333463552E-4"/>
    <n v="4.0075340194735783E-4"/>
    <n v="4.0079317783087186E-4"/>
    <n v="4.0083296099783518E-4"/>
    <n v="4.0087275144918546E-4"/>
    <n v="7.3613535075577694E-3"/>
    <n v="13.941833886349484"/>
    <n v="-16.519436515236958"/>
    <s v="R-All-Lgt-Lighting-All-All-R"/>
    <s v="R-All-HVAC-ER-All-All-E"/>
    <n v="7.3613535075577712E-3"/>
    <n v="2.6068669736148805E-4"/>
    <n v="5.4304144867402899E-4"/>
    <n v="8.482360425696809E-4"/>
    <n v="1.1736956226950329E-3"/>
    <n v="1.5165271213934237E-3"/>
    <n v="1.8727047372673487E-3"/>
    <n v="2.2382493700126632E-3"/>
    <n v="2.6120340063391471E-3"/>
    <n v="2.9930081002985166E-3"/>
    <n v="3.3795717854456478E-3"/>
    <n v="3.7703060017790788E-3"/>
    <n v="4.1640208588464992E-3"/>
    <n v="4.5599696471603311E-3"/>
    <n v="4.9578769557261241E-3"/>
    <n v="5.3573875819861658E-3"/>
    <n v="5.7581012153325208E-3"/>
    <n v="6.1588546172798783E-3"/>
    <n v="6.5596477951107499E-3"/>
    <n v="6.9604807561085853E-3"/>
    <n v="7.3613535075577712E-3"/>
  </r>
  <r>
    <s v="Lost Opportunity"/>
    <x v="0"/>
    <s v="Under $115"/>
    <s v="Under $85"/>
    <s v="Lighting"/>
    <s v="Under $115"/>
    <n v="107.02914694255558"/>
    <s v="Lighting"/>
    <s v="Res-Lighting-7P_v5"/>
    <s v="Rural"/>
    <s v="SC-New (2)"/>
    <s v="M_Input"/>
    <s v="No"/>
    <s v="Residential"/>
    <s v="Manufactured"/>
    <s v="2017 - LEDDecorative and Mini-Base1440 to 2600 lumensANY"/>
    <n v="3.1088152496892412E-6"/>
    <n v="3.3672172979560669E-6"/>
    <n v="3.6395934937556409E-6"/>
    <n v="3.8812632792233413E-6"/>
    <n v="4.088431830295718E-6"/>
    <n v="4.2475907479519814E-6"/>
    <n v="4.3592969653716262E-6"/>
    <n v="4.4575630029175033E-6"/>
    <n v="4.5433007707143582E-6"/>
    <n v="4.6099593555210311E-6"/>
    <n v="4.659694961835057E-6"/>
    <n v="4.6952405476338637E-6"/>
    <n v="4.7218812607806949E-6"/>
    <n v="4.745237564296549E-6"/>
    <n v="4.7643579051057526E-6"/>
    <n v="4.778704347840534E-6"/>
    <n v="4.7791786076877255E-6"/>
    <n v="4.7796529543823977E-6"/>
    <n v="4.7801273879357331E-6"/>
    <n v="4.7806019083589151E-6"/>
    <n v="8.778770943925374E-5"/>
    <n v="84.464429769747696"/>
    <n v="107.02914694255558"/>
    <s v="R-All-Lgt-Lighting-All-All-R"/>
    <s v="R-All-HVAC-ER-All-All-E"/>
    <n v="8.778770943925374E-5"/>
    <n v="3.1088152496892412E-6"/>
    <n v="6.4760325476453077E-6"/>
    <n v="1.0115626041400949E-5"/>
    <n v="1.399688932062429E-5"/>
    <n v="1.8085321150920006E-5"/>
    <n v="2.2332911898871988E-5"/>
    <n v="2.6692208864243613E-5"/>
    <n v="3.1149771867161118E-5"/>
    <n v="3.5693072637875477E-5"/>
    <n v="4.0303031993396509E-5"/>
    <n v="4.4962726955231567E-5"/>
    <n v="4.965796750286543E-5"/>
    <n v="5.4379848763646127E-5"/>
    <n v="5.9125086327942679E-5"/>
    <n v="6.3889444233048429E-5"/>
    <n v="6.8668148580888967E-5"/>
    <n v="7.3447327188576691E-5"/>
    <n v="7.8226980142959084E-5"/>
    <n v="8.3007107530894819E-5"/>
    <n v="8.778770943925374E-5"/>
  </r>
  <r>
    <s v="Lost Opportunity"/>
    <x v="0"/>
    <s v="Under $5"/>
    <s v="Under $5"/>
    <s v="Lighting"/>
    <s v="Under $5"/>
    <n v="-13.890364575776116"/>
    <s v="Lighting"/>
    <s v="Res-Lighting-7P_v5"/>
    <s v="Rural"/>
    <s v="SC-New (2)"/>
    <s v="M_Input"/>
    <s v="No"/>
    <s v="Residential"/>
    <s v="Manufactured"/>
    <s v="2017 - LEDGeneral Purpose and Dimmable250 to 664 lumensANY"/>
    <n v="1.3180544515205479E-4"/>
    <n v="1.4276100032807124E-4"/>
    <n v="1.5430902195456532E-4"/>
    <n v="1.6455517397551803E-4"/>
    <n v="1.7333856600832868E-4"/>
    <n v="1.8008647809274734E-4"/>
    <n v="1.8482252270482911E-4"/>
    <n v="1.8898873966589091E-4"/>
    <n v="1.9262379152429183E-4"/>
    <n v="1.9544993709358157E-4"/>
    <n v="1.975585936728951E-4"/>
    <n v="1.9906563136510617E-4"/>
    <n v="2.0019512629274375E-4"/>
    <n v="2.0118537104348E-4"/>
    <n v="2.0199602231394967E-4"/>
    <n v="2.0260427308446276E-4"/>
    <n v="2.0262438043252185E-4"/>
    <n v="2.0264449146268167E-4"/>
    <n v="2.0266460617541623E-4"/>
    <n v="2.0268472457119976E-4"/>
    <n v="3.7219638969143366E-3"/>
    <n v="-1.0982395163558818"/>
    <n v="-13.890364575776116"/>
    <s v="R-All-Lgt-Lighting-All-All-R"/>
    <s v="R-All-HVAC-ER-All-All-E"/>
    <n v="3.7219638969143366E-3"/>
    <n v="1.3180544515205479E-4"/>
    <n v="2.7456644548012605E-4"/>
    <n v="4.2887546743469138E-4"/>
    <n v="5.9343064141020938E-4"/>
    <n v="7.6676920741853812E-4"/>
    <n v="9.4685568551128546E-4"/>
    <n v="1.1316782082161146E-3"/>
    <n v="1.3206669478820056E-3"/>
    <n v="1.5132907394062975E-3"/>
    <n v="1.7087406764998792E-3"/>
    <n v="1.9062992701727743E-3"/>
    <n v="2.1053649015378806E-3"/>
    <n v="2.3055600278306244E-3"/>
    <n v="2.5067453988741042E-3"/>
    <n v="2.7087414211880538E-3"/>
    <n v="2.9113456942725167E-3"/>
    <n v="3.1139700747050388E-3"/>
    <n v="3.3166145661677206E-3"/>
    <n v="3.5192791723431369E-3"/>
    <n v="3.7219638969143366E-3"/>
  </r>
  <r>
    <s v="Lost Opportunity"/>
    <x v="0"/>
    <s v="Under $20"/>
    <s v="Under $15"/>
    <s v="Lighting"/>
    <s v="Under $20"/>
    <n v="16.416994598384701"/>
    <s v="Lighting"/>
    <s v="Res-Lighting-7P_v5"/>
    <s v="Rural"/>
    <s v="SC-New (2)"/>
    <s v="M_Input"/>
    <s v="No"/>
    <s v="Residential"/>
    <s v="Manufactured"/>
    <s v="2017 - LEDGeneral Purpose and Dimmable665 to 1439 lumensANY"/>
    <n v="3.2741955195813976E-3"/>
    <n v="3.5463438335638603E-3"/>
    <n v="3.8332096806149951E-3"/>
    <n v="4.0877356222500409E-3"/>
    <n v="4.3059249603868595E-3"/>
    <n v="4.4735506869859722E-3"/>
    <n v="4.5911993625132007E-3"/>
    <n v="4.6946928782156498E-3"/>
    <n v="4.7849916552843205E-3"/>
    <n v="4.8551962902292434E-3"/>
    <n v="4.9075776915921358E-3"/>
    <n v="4.945014203065431E-3"/>
    <n v="4.9730721275858822E-3"/>
    <n v="4.997670921075858E-3"/>
    <n v="5.0178084104993996E-3"/>
    <n v="5.032918043832821E-3"/>
    <n v="5.0334175329764591E-3"/>
    <n v="5.0339171135876182E-3"/>
    <n v="5.0344167856780789E-3"/>
    <n v="5.0349165492596191E-3"/>
    <n v="9.2457769868778836E-2"/>
    <n v="11.211320055237875"/>
    <n v="16.416994598384701"/>
    <s v="R-All-Lgt-Lighting-All-All-R"/>
    <s v="R-All-HVAC-ER-All-All-E"/>
    <n v="9.245776986877885E-2"/>
    <n v="3.2741955195813976E-3"/>
    <n v="6.8205393531452583E-3"/>
    <n v="1.0653749033760254E-2"/>
    <n v="1.4741484656010294E-2"/>
    <n v="1.9047409616397153E-2"/>
    <n v="2.3520960303383125E-2"/>
    <n v="2.8112159665896325E-2"/>
    <n v="3.2806852544111975E-2"/>
    <n v="3.7591844199396297E-2"/>
    <n v="4.244704048962554E-2"/>
    <n v="4.7354618181217674E-2"/>
    <n v="5.2299632384283104E-2"/>
    <n v="5.7272704511868985E-2"/>
    <n v="6.2270375432944843E-2"/>
    <n v="6.7288183843444246E-2"/>
    <n v="7.232110188727707E-2"/>
    <n v="7.7354519420253523E-2"/>
    <n v="8.2388436533841147E-2"/>
    <n v="8.7422853319519225E-2"/>
    <n v="9.245776986877885E-2"/>
  </r>
  <r>
    <s v="Lost Opportunity"/>
    <x v="0"/>
    <s v="Under $35"/>
    <s v="Under $25"/>
    <s v="Lighting"/>
    <s v="Under $35"/>
    <n v="30.714419471239463"/>
    <s v="Lighting"/>
    <s v="Res-Lighting-7P_v5"/>
    <s v="Rural"/>
    <s v="SC-New (2)"/>
    <s v="M_Input"/>
    <s v="No"/>
    <s v="Residential"/>
    <s v="Manufactured"/>
    <s v="2017 - LEDGeneral Purpose and Dimmable1440 to 2600 lumensANY"/>
    <n v="6.2020456331020866E-4"/>
    <n v="6.7175543289623807E-4"/>
    <n v="7.2609412657990318E-4"/>
    <n v="7.7430693169151278E-4"/>
    <n v="8.1563678580950699E-4"/>
    <n v="8.4738878105328837E-4"/>
    <n v="8.6967402486142766E-4"/>
    <n v="8.8927797041929153E-4"/>
    <n v="9.0638254260027131E-4"/>
    <n v="9.1968084280805379E-4"/>
    <n v="9.2960303101079179E-4"/>
    <n v="9.3669432873913331E-4"/>
    <n v="9.4200911605727788E-4"/>
    <n v="9.4666866796343837E-4"/>
    <n v="9.5048315086752877E-4"/>
    <n v="9.5334524736949021E-4"/>
    <n v="9.5343986158674004E-4"/>
    <n v="9.5353449312994814E-4"/>
    <n v="9.5362914200134514E-4"/>
    <n v="9.5372380820316299E-4"/>
    <n v="1.7513532848958561E-2"/>
    <n v="20.460939651026969"/>
    <n v="30.714419471239463"/>
    <s v="R-All-Lgt-Lighting-All-All-R"/>
    <s v="R-All-HVAC-ER-All-All-E"/>
    <n v="1.7513532848958561E-2"/>
    <n v="6.2020456331020866E-4"/>
    <n v="1.2919599962064468E-3"/>
    <n v="2.0180541227863501E-3"/>
    <n v="2.7923610544778629E-3"/>
    <n v="3.60799784028737E-3"/>
    <n v="4.4553866213406582E-3"/>
    <n v="5.3250606462020861E-3"/>
    <n v="6.2143386166213779E-3"/>
    <n v="7.1207211592216489E-3"/>
    <n v="8.0404020020297031E-3"/>
    <n v="8.9700050330404953E-3"/>
    <n v="9.9066993617796285E-3"/>
    <n v="1.0848708477836906E-2"/>
    <n v="1.1795377145800343E-2"/>
    <n v="1.2745860296667872E-2"/>
    <n v="1.3699205544037363E-2"/>
    <n v="1.4652645405624103E-2"/>
    <n v="1.5606179898754052E-2"/>
    <n v="1.6559809040755397E-2"/>
    <n v="1.7513532848958561E-2"/>
  </r>
  <r>
    <s v="Lost Opportunity"/>
    <x v="0"/>
    <s v="Under $5"/>
    <s v="Under $5"/>
    <s v="Lighting"/>
    <s v="Under $5"/>
    <n v="-27.817954522497537"/>
    <s v="Lighting"/>
    <s v="Res-Lighting-7P_v5"/>
    <s v="Rural"/>
    <s v="SC-New (2)"/>
    <s v="M_Input"/>
    <s v="No"/>
    <s v="Residential"/>
    <s v="Manufactured"/>
    <s v="2017 - LEDGlobe250 to 664 lumensANY"/>
    <n v="5.0203705484356382E-4"/>
    <n v="5.4376594281475767E-4"/>
    <n v="5.8775149105934398E-4"/>
    <n v="6.2677831561992498E-4"/>
    <n v="6.6023359709635899E-4"/>
    <n v="6.859358881154947E-4"/>
    <n v="7.0397512682763078E-4"/>
    <n v="7.198439347555417E-4"/>
    <n v="7.3368957464613909E-4"/>
    <n v="7.4445415115152226E-4"/>
    <n v="7.5248586590756907E-4"/>
    <n v="7.5822605944557539E-4"/>
    <n v="7.6252822090998047E-4"/>
    <n v="7.6629998889468274E-4"/>
    <n v="7.6938769878301296E-4"/>
    <n v="7.7170448034755634E-4"/>
    <n v="7.7178106772821163E-4"/>
    <n v="7.7185766913371245E-4"/>
    <n v="7.719342845658642E-4"/>
    <n v="7.7201091402647349E-4"/>
    <n v="1.4176681326672914E-2"/>
    <n v="-1.3614782008992641"/>
    <n v="-27.817954522497537"/>
    <s v="R-All-Lgt-Lighting-All-All-R"/>
    <s v="R-All-HVAC-ER-All-All-E"/>
    <n v="1.4176681326672914E-2"/>
    <n v="5.0203705484356382E-4"/>
    <n v="1.0458029976583216E-3"/>
    <n v="1.6335544887176655E-3"/>
    <n v="2.2603328043375903E-3"/>
    <n v="2.9205664014339493E-3"/>
    <n v="3.606502289549444E-3"/>
    <n v="4.3104774163770752E-3"/>
    <n v="5.0303213511326168E-3"/>
    <n v="5.7640109257787557E-3"/>
    <n v="6.5084650769302779E-3"/>
    <n v="7.2609509428378472E-3"/>
    <n v="8.0191770022834223E-3"/>
    <n v="8.781705223193402E-3"/>
    <n v="9.548005212088085E-3"/>
    <n v="1.0317392910871097E-2"/>
    <n v="1.1089097391218654E-2"/>
    <n v="1.1860878458946865E-2"/>
    <n v="1.2632736128080578E-2"/>
    <n v="1.3404670412646442E-2"/>
    <n v="1.4176681326672914E-2"/>
  </r>
  <r>
    <s v="Lost Opportunity"/>
    <x v="0"/>
    <s v="Under $5"/>
    <s v="Under $5"/>
    <s v="Lighting"/>
    <s v="Under $5"/>
    <n v="-71.932033119106947"/>
    <s v="Lighting"/>
    <s v="Res-Lighting-7P_v5"/>
    <s v="Rural"/>
    <s v="SC-New (2)"/>
    <s v="M_Input"/>
    <s v="No"/>
    <s v="Residential"/>
    <s v="Manufactured"/>
    <s v="2017 - LEDGlobe665 to 1439 lumensANY"/>
    <n v="2.2072218318212731E-4"/>
    <n v="2.3906842110600792E-4"/>
    <n v="2.5840680687522791E-4"/>
    <n v="2.7556507405206301E-4"/>
    <n v="2.9027379464391666E-4"/>
    <n v="3.0157388839554975E-4"/>
    <n v="3.0950489689994569E-4"/>
    <n v="3.164816686273589E-4"/>
    <n v="3.2256894811145688E-4"/>
    <n v="3.2730162830782125E-4"/>
    <n v="3.3083279716985506E-4"/>
    <n v="3.3335649146168676E-4"/>
    <n v="3.3524795039218623E-4"/>
    <n v="3.3690622014739249E-4"/>
    <n v="3.3826374159129802E-4"/>
    <n v="3.3928232195294379E-4"/>
    <n v="3.3931599383771674E-4"/>
    <n v="3.393496718885574E-4"/>
    <n v="3.3938335610625973E-4"/>
    <n v="3.394170464916178E-4"/>
    <n v="6.2328229012409888E-3"/>
    <n v="-4.0157158288731516"/>
    <n v="-71.932033119106947"/>
    <s v="R-All-Lgt-Lighting-All-All-R"/>
    <s v="R-All-HVAC-ER-All-All-E"/>
    <n v="6.2328229012409888E-3"/>
    <n v="2.2072218318212731E-4"/>
    <n v="4.5979060428813522E-4"/>
    <n v="7.1819741116336318E-4"/>
    <n v="9.9376248521542625E-4"/>
    <n v="1.2840362798593428E-3"/>
    <n v="1.5856101682548925E-3"/>
    <n v="1.8951150651548383E-3"/>
    <n v="2.211596733782197E-3"/>
    <n v="2.5341656818936541E-3"/>
    <n v="2.8614673102014751E-3"/>
    <n v="3.1923001073713301E-3"/>
    <n v="3.5256565988330169E-3"/>
    <n v="3.8609045492252031E-3"/>
    <n v="4.1978107693725958E-3"/>
    <n v="4.5360745109638938E-3"/>
    <n v="4.8753568329168379E-3"/>
    <n v="5.2146728267545546E-3"/>
    <n v="5.5540224986431116E-3"/>
    <n v="5.8934058547493711E-3"/>
    <n v="6.2328229012409888E-3"/>
  </r>
  <r>
    <s v="Lost Opportunity"/>
    <x v="0"/>
    <s v="Under $5"/>
    <s v="Under $15"/>
    <s v="Lighting"/>
    <s v="Under $5"/>
    <n v="-75.433488836696199"/>
    <s v="Lighting"/>
    <s v="Res-Lighting-7P_v5"/>
    <s v="Rural"/>
    <s v="SC-New (2)"/>
    <s v="M_Input"/>
    <s v="No"/>
    <s v="Residential"/>
    <s v="Manufactured"/>
    <s v="2017 - LEDGlobe1440 to 2600 lumensANY"/>
    <n v="2.003529992351918E-5"/>
    <n v="2.1700616811808063E-5"/>
    <n v="2.3455992521386545E-5"/>
    <n v="2.5013475435426521E-5"/>
    <n v="2.6348609151034386E-5"/>
    <n v="2.737433644411321E-5"/>
    <n v="2.8094246567285743E-5"/>
    <n v="2.8727539116505007E-5"/>
    <n v="2.9280091054982135E-5"/>
    <n v="2.9709683884344547E-5"/>
    <n v="3.003021363904103E-5"/>
    <n v="3.0259293341512084E-5"/>
    <n v="3.0430984045270232E-5"/>
    <n v="3.0581507800611325E-5"/>
    <n v="3.0704732158440432E-5"/>
    <n v="3.0797190300832672E-5"/>
    <n v="3.0800246750803807E-5"/>
    <n v="3.0803303760478613E-5"/>
    <n v="3.0806361329929162E-5"/>
    <n v="3.0809419459227534E-5"/>
    <n v="5.6576314349655226E-4"/>
    <n v="12.809094631950174"/>
    <n v="-75.433488836696199"/>
    <s v="R-All-Lgt-Lighting-All-All-R"/>
    <s v="R-All-HVAC-ER-All-All-E"/>
    <n v="5.6576314349655226E-4"/>
    <n v="2.003529992351918E-5"/>
    <n v="4.1735916735327243E-5"/>
    <n v="6.5191909256713792E-5"/>
    <n v="9.0205384692140306E-5"/>
    <n v="1.1655399384317469E-4"/>
    <n v="1.439283302872879E-4"/>
    <n v="1.7202257685457363E-4"/>
    <n v="2.0075011597107863E-4"/>
    <n v="2.3003020702606078E-4"/>
    <n v="2.5973989091040533E-4"/>
    <n v="2.8977010454944637E-4"/>
    <n v="3.2002939789095846E-4"/>
    <n v="3.5046038193622871E-4"/>
    <n v="3.8104188973684002E-4"/>
    <n v="4.1174662189528044E-4"/>
    <n v="4.4254381219611309E-4"/>
    <n v="4.733440589469169E-4"/>
    <n v="5.0414736270739551E-4"/>
    <n v="5.3495372403732468E-4"/>
    <n v="5.6576314349655226E-4"/>
  </r>
  <r>
    <s v="Lost Opportunity"/>
    <x v="0"/>
    <s v="Under $5"/>
    <s v="Under $10"/>
    <s v="Lighting"/>
    <s v="Under $5"/>
    <n v="-33.677211295696566"/>
    <s v="Lighting"/>
    <s v="Res-Lighting-7P_v5"/>
    <s v="Rural"/>
    <s v="SC-New (2)"/>
    <s v="M_Input"/>
    <s v="No"/>
    <s v="Residential"/>
    <s v="Manufactured"/>
    <s v="2017 - LEDReflectors and Outdoor250 to 664 lumensANY"/>
    <n v="2.282150599000302E-4"/>
    <n v="2.4718409928871653E-4"/>
    <n v="2.6717896705898874E-4"/>
    <n v="2.8491970754591602E-4"/>
    <n v="3.0012774645948957E-4"/>
    <n v="3.1181144555681573E-4"/>
    <n v="3.2001168875305533E-4"/>
    <n v="3.2722530160666976E-4"/>
    <n v="3.3351922654010216E-4"/>
    <n v="3.3841256747634045E-4"/>
    <n v="3.4206360925994418E-4"/>
    <n v="3.4467297563932841E-4"/>
    <n v="3.4662864410408894E-4"/>
    <n v="3.4834320729868428E-4"/>
    <n v="3.4974681265076087E-4"/>
    <n v="3.5079997085577099E-4"/>
    <n v="3.5083478580318409E-4"/>
    <n v="3.5086960712598503E-4"/>
    <n v="3.5090443482499478E-4"/>
    <n v="3.5093926890103418E-4"/>
    <n v="6.4444091266499005E-3"/>
    <n v="7.4383082143536274"/>
    <n v="-33.677211295696566"/>
    <s v="R-All-Lgt-Lighting-All-All-R"/>
    <s v="R-All-HVAC-ER-All-All-E"/>
    <n v="6.4444091266499005E-3"/>
    <n v="2.282150599000302E-4"/>
    <n v="4.7539915918874676E-4"/>
    <n v="7.425781262477355E-4"/>
    <n v="1.0274978337936516E-3"/>
    <n v="1.3276255802531411E-3"/>
    <n v="1.6394370258099569E-3"/>
    <n v="1.9594487145630124E-3"/>
    <n v="2.2866740161696822E-3"/>
    <n v="2.6201932427097844E-3"/>
    <n v="2.9586058101861248E-3"/>
    <n v="3.300669419446069E-3"/>
    <n v="3.6453423950853973E-3"/>
    <n v="3.9919710391894863E-3"/>
    <n v="4.3403142464881707E-3"/>
    <n v="4.6900610591389313E-3"/>
    <n v="5.0408610299947027E-3"/>
    <n v="5.3916958157978869E-3"/>
    <n v="5.742565422923872E-3"/>
    <n v="6.0934698577488665E-3"/>
    <n v="6.4444091266499005E-3"/>
  </r>
  <r>
    <s v="Lost Opportunity"/>
    <x v="0"/>
    <s v="Under $5"/>
    <s v="Under $5"/>
    <s v="Lighting"/>
    <s v="Under $5"/>
    <n v="-47.855221181050837"/>
    <s v="Lighting"/>
    <s v="Res-Lighting-7P_v5"/>
    <s v="Rural"/>
    <s v="SC-New (2)"/>
    <s v="M_Input"/>
    <s v="No"/>
    <s v="Residential"/>
    <s v="Manufactured"/>
    <s v="2017 - LEDReflectors and Outdoor665 to 1439 lumensANY"/>
    <n v="1.8798103679042765E-3"/>
    <n v="2.0360585880158564E-3"/>
    <n v="2.2007565696297669E-3"/>
    <n v="2.3468872759741851E-3"/>
    <n v="2.472156087058564E-3"/>
    <n v="2.5683948659903696E-3"/>
    <n v="2.6359403741017984E-3"/>
    <n v="2.6953589954592672E-3"/>
    <n v="2.7472021356528208E-3"/>
    <n v="2.7875086475441066E-3"/>
    <n v="2.8175823254226679E-3"/>
    <n v="2.8390757096707366E-3"/>
    <n v="2.855184575833428E-3"/>
    <n v="2.8693074548013591E-3"/>
    <n v="2.8808689700424456E-3"/>
    <n v="2.8895438476499473E-3"/>
    <n v="2.8898306188171706E-3"/>
    <n v="2.8901174424985428E-3"/>
    <n v="2.8904043187008288E-3"/>
    <n v="2.8906912474307902E-3"/>
    <n v="5.308268041819892E-2"/>
    <n v="2.2469892968370626"/>
    <n v="-47.855221181050837"/>
    <s v="R-All-Lgt-Lighting-All-All-R"/>
    <s v="R-All-HVAC-ER-All-All-E"/>
    <n v="5.3082680418198927E-2"/>
    <n v="1.8798103679042765E-3"/>
    <n v="3.9158689559201324E-3"/>
    <n v="6.1166255255498993E-3"/>
    <n v="8.4635128015240844E-3"/>
    <n v="1.0935668888582648E-2"/>
    <n v="1.3504063754573017E-2"/>
    <n v="1.6140004128674817E-2"/>
    <n v="1.8835363124134086E-2"/>
    <n v="2.1582565259786905E-2"/>
    <n v="2.4370073907331011E-2"/>
    <n v="2.7187656232753678E-2"/>
    <n v="3.0026731942424414E-2"/>
    <n v="3.2881916518257844E-2"/>
    <n v="3.5751223973059201E-2"/>
    <n v="3.8632092943101645E-2"/>
    <n v="4.152163679075159E-2"/>
    <n v="4.4411467409568764E-2"/>
    <n v="4.7301584852067306E-2"/>
    <n v="5.0191989170768135E-2"/>
    <n v="5.3082680418198927E-2"/>
  </r>
  <r>
    <s v="Lost Opportunity"/>
    <x v="0"/>
    <s v="Under $5"/>
    <s v="Under $5"/>
    <s v="Lighting"/>
    <s v="Under $5"/>
    <n v="-17.68258575845417"/>
    <s v="Lighting"/>
    <s v="Res-Lighting-7P_v5"/>
    <s v="Rural"/>
    <s v="SC-New (2)"/>
    <s v="M_Input"/>
    <s v="No"/>
    <s v="Residential"/>
    <s v="Manufactured"/>
    <s v="2017 - LEDReflectors and Outdoor1440 to 2600 lumensANY"/>
    <n v="7.8914625906821329E-4"/>
    <n v="8.5473941702306851E-4"/>
    <n v="9.2387979324708212E-4"/>
    <n v="9.8522560887595156E-4"/>
    <n v="1.0378135801591246E-3"/>
    <n v="1.0782147151182832E-3"/>
    <n v="1.1065703864950832E-3"/>
    <n v="1.1315143827427012E-3"/>
    <n v="1.1532781844753742E-3"/>
    <n v="1.1701988981910657E-3"/>
    <n v="1.1828238580271725E-3"/>
    <n v="1.1918468020771027E-3"/>
    <n v="1.1986093200880505E-3"/>
    <n v="1.2045381187025836E-3"/>
    <n v="1.2093916542811934E-3"/>
    <n v="1.2130333765148387E-3"/>
    <n v="1.2131537633355983E-3"/>
    <n v="1.2132741722018503E-3"/>
    <n v="1.2133946031164335E-3"/>
    <n v="1.2135150560821872E-3"/>
    <n v="2.2284161949822957E-2"/>
    <n v="0.21572810626562469"/>
    <n v="-17.68258575845417"/>
    <s v="R-All-Lgt-Lighting-All-All-R"/>
    <s v="R-All-HVAC-ER-All-All-E"/>
    <n v="2.2284161949822957E-2"/>
    <n v="7.8914625906821329E-4"/>
    <n v="1.6438856760912818E-3"/>
    <n v="2.5677654693383638E-3"/>
    <n v="3.5529910782143154E-3"/>
    <n v="4.5908046583734395E-3"/>
    <n v="5.6690193734917228E-3"/>
    <n v="6.7755897599868064E-3"/>
    <n v="7.9071041427295069E-3"/>
    <n v="9.0603823272048817E-3"/>
    <n v="1.0230581225395947E-2"/>
    <n v="1.1413405083423121E-2"/>
    <n v="1.2605251885500223E-2"/>
    <n v="1.3803861205588273E-2"/>
    <n v="1.5008399324290857E-2"/>
    <n v="1.6217790978572049E-2"/>
    <n v="1.7430824355086888E-2"/>
    <n v="1.8643978118422486E-2"/>
    <n v="1.9857252290624336E-2"/>
    <n v="2.1070646893740771E-2"/>
    <n v="2.2284161949822957E-2"/>
  </r>
  <r>
    <s v="Lost Opportunity"/>
    <x v="0"/>
    <s v="Under $5"/>
    <s v="Under $5"/>
    <s v="Lighting"/>
    <s v="Under $5"/>
    <n v="-3.421353394294874"/>
    <s v="Lighting"/>
    <s v="Res-Lighting-7P_v5"/>
    <s v="Rural"/>
    <s v="SC-New (2)"/>
    <s v="M_Input"/>
    <s v="No"/>
    <s v="Residential"/>
    <s v="Manufactured"/>
    <s v="2017 - LEDThree-Way250 to 664 lumensANY"/>
    <n v="6.8458049288618686E-6"/>
    <n v="7.4148223433994065E-6"/>
    <n v="8.0146117017074498E-6"/>
    <n v="8.5467836307653622E-6"/>
    <n v="9.0029816914826121E-6"/>
    <n v="9.3534595473386254E-6"/>
    <n v="9.5994435999041063E-6"/>
    <n v="9.8158315387623347E-6"/>
    <n v="1.0004631446840502E-5"/>
    <n v="1.0151417804912468E-5"/>
    <n v="1.0260938709661802E-5"/>
    <n v="1.0339212304879488E-5"/>
    <n v="1.0397876815543867E-5"/>
    <n v="1.0449308851508312E-5"/>
    <n v="1.049141303359705E-5"/>
    <n v="1.0523004794604793E-5"/>
    <n v="1.0524049144345351E-5"/>
    <n v="1.052509368532948E-5"/>
    <n v="1.0526138417581796E-5"/>
    <n v="1.0527183341126924E-5"/>
    <n v="1.9331400733215359E-4"/>
    <n v="2.8752636800931599"/>
    <n v="-3.421353394294874"/>
    <s v="R-All-Lgt-Lighting-All-All-R"/>
    <s v="R-All-HVAC-ER-All-All-E"/>
    <n v="1.9331400733215359E-4"/>
    <n v="6.8458049288618686E-6"/>
    <n v="1.4260627272261276E-5"/>
    <n v="2.2275238973968726E-5"/>
    <n v="3.0822022604734088E-5"/>
    <n v="3.9825004296216702E-5"/>
    <n v="4.917846384355533E-5"/>
    <n v="5.8777907443459435E-5"/>
    <n v="6.8593738982221768E-5"/>
    <n v="7.859837042906227E-5"/>
    <n v="8.8749788233974741E-5"/>
    <n v="9.9010726943636542E-5"/>
    <n v="1.0934993924851603E-4"/>
    <n v="1.1974781606405989E-4"/>
    <n v="1.3019712491556821E-4"/>
    <n v="1.4068853794916525E-4"/>
    <n v="1.5121154274377004E-4"/>
    <n v="1.6173559188811538E-4"/>
    <n v="1.7226068557344486E-4"/>
    <n v="1.8278682399102666E-4"/>
    <n v="1.9331400733215359E-4"/>
  </r>
  <r>
    <s v="Lost Opportunity"/>
    <x v="0"/>
    <s v="Under $5"/>
    <s v="Under $5"/>
    <s v="Lighting"/>
    <s v="Under $5"/>
    <n v="-10.499684685907068"/>
    <s v="Lighting"/>
    <s v="Res-Lighting-7P_v5"/>
    <s v="Rural"/>
    <s v="SC-New (2)"/>
    <s v="M_Input"/>
    <s v="No"/>
    <s v="Residential"/>
    <s v="Manufactured"/>
    <s v="2017 - LEDThree-Way665 to 1439 lumensANY"/>
    <n v="9.2164161315719457E-5"/>
    <n v="9.9824767092520308E-5"/>
    <n v="1.07899651455862E-4"/>
    <n v="1.1506421136182844E-4"/>
    <n v="1.212059451822885E-4"/>
    <n v="1.2592438194470898E-4"/>
    <n v="1.2923603253033386E-4"/>
    <n v="1.3214923457318284E-4"/>
    <n v="1.3469102262664431E-4"/>
    <n v="1.3666718784386458E-4"/>
    <n v="1.3814165321903257E-4"/>
    <n v="1.3919544022163765E-4"/>
    <n v="1.399852327267651E-4"/>
    <n v="1.4067765538687305E-4"/>
    <n v="1.4124449839078814E-4"/>
    <n v="1.4166981406776426E-4"/>
    <n v="1.4168387400943062E-4"/>
    <n v="1.4169793652578366E-4"/>
    <n v="1.417120016171549E-4"/>
    <n v="1.4172606928387584E-4"/>
    <n v="2.6025607713760592E-3"/>
    <n v="-2.1461025606077992"/>
    <n v="-10.499684685907068"/>
    <s v="R-All-Lgt-Lighting-All-All-R"/>
    <s v="R-All-HVAC-ER-All-All-E"/>
    <n v="2.6025607713760592E-3"/>
    <n v="9.2164161315719457E-5"/>
    <n v="1.9198892840823975E-4"/>
    <n v="2.9988857986410172E-4"/>
    <n v="4.1495279122593016E-4"/>
    <n v="5.361587364082187E-4"/>
    <n v="6.6208311835292766E-4"/>
    <n v="7.9131915088326158E-4"/>
    <n v="9.2346838545644442E-4"/>
    <n v="1.0581594080830887E-3"/>
    <n v="1.1948265959269534E-3"/>
    <n v="1.3329682491459859E-3"/>
    <n v="1.4721636893676236E-3"/>
    <n v="1.6121489220943888E-3"/>
    <n v="1.7528265774812619E-3"/>
    <n v="1.89407107587205E-3"/>
    <n v="2.0357408899398144E-3"/>
    <n v="2.1774247639492449E-3"/>
    <n v="2.3191227004750285E-3"/>
    <n v="2.4608347020921833E-3"/>
    <n v="2.6025607713760592E-3"/>
  </r>
  <r>
    <s v="Lost Opportunity"/>
    <x v="0"/>
    <s v="Under $5"/>
    <s v="Under $5"/>
    <s v="Lighting"/>
    <s v="Under $5"/>
    <n v="-20.941549341878694"/>
    <s v="Lighting"/>
    <s v="Res-Lighting-7P_v5"/>
    <s v="Rural"/>
    <s v="SC-New (2)"/>
    <s v="M_Input"/>
    <s v="No"/>
    <s v="Residential"/>
    <s v="Manufactured"/>
    <s v="2017 - LEDThree-Way1440 to 2600 lumensANY"/>
    <n v="3.2796285224538234E-4"/>
    <n v="3.5522284229596782E-4"/>
    <n v="3.8395702779222857E-4"/>
    <n v="4.094518564577273E-4"/>
    <n v="4.3130699529623866E-4"/>
    <n v="4.4809738275977603E-4"/>
    <n v="4.5988177222523296E-4"/>
    <n v="4.702482968862332E-4"/>
    <n v="4.792931582283859E-4"/>
    <n v="4.8632527105722719E-4"/>
    <n v="4.915721030478165E-4"/>
    <n v="4.953219661844165E-4"/>
    <n v="4.9813241439949116E-4"/>
    <n v="5.0059637552414592E-4"/>
    <n v="5.0261346596022663E-4"/>
    <n v="5.0412693649513353E-4"/>
    <n v="5.0417696829171792E-4"/>
    <n v="5.0422700925023209E-4"/>
    <n v="5.0427705937185587E-4"/>
    <n v="5.0432711865776888E-4"/>
    <n v="9.2611188724272056E-3"/>
    <n v="4.7655794960796252"/>
    <n v="-20.941549341878694"/>
    <s v="R-All-Lgt-Lighting-All-All-R"/>
    <s v="R-All-HVAC-ER-All-All-E"/>
    <n v="9.2611188724272056E-3"/>
    <n v="3.2796285224538234E-4"/>
    <n v="6.8318569454135021E-4"/>
    <n v="1.0671427223335789E-3"/>
    <n v="1.4765945787913062E-3"/>
    <n v="1.9079015740875449E-3"/>
    <n v="2.3559989568473208E-3"/>
    <n v="2.8158807290725538E-3"/>
    <n v="3.2861290259587868E-3"/>
    <n v="3.7654221841871725E-3"/>
    <n v="4.2517474552443996E-3"/>
    <n v="4.7433195582922165E-3"/>
    <n v="5.2386415244766327E-3"/>
    <n v="5.7367739388761241E-3"/>
    <n v="6.2373703144002705E-3"/>
    <n v="6.7399837803604973E-3"/>
    <n v="7.2441107168556311E-3"/>
    <n v="7.748287685147349E-3"/>
    <n v="8.2525146943975818E-3"/>
    <n v="8.7567917537694374E-3"/>
    <n v="9.2611188724272056E-3"/>
  </r>
  <r>
    <s v="Lost Opportunity"/>
    <x v="0"/>
    <s v="Under $5"/>
    <s v="Under $5"/>
    <s v="Lighting"/>
    <s v="Under $5"/>
    <n v="-13.686769924007322"/>
    <s v="Lighting"/>
    <s v="Res-Lighting-7P_v5"/>
    <s v="Rural"/>
    <s v="SC-NR (2)"/>
    <s v="M_Input"/>
    <s v="No"/>
    <s v="Residential"/>
    <s v="Single Family"/>
    <s v="2017 - LEDDecorative and Mini-Base250 to 664 lumensANY"/>
    <n v="0.33670235326064846"/>
    <n v="0.36918249549089094"/>
    <n v="0.39675960572646207"/>
    <n v="0.41994561531819191"/>
    <n v="0.43926805527787305"/>
    <n v="0.45523764906829833"/>
    <n v="0.46832958138548991"/>
    <n v="0.47824221492870678"/>
    <n v="0.52244328659794648"/>
    <n v="0.52264899787474262"/>
    <n v="0.5226761983300342"/>
    <n v="0.52265195069187198"/>
    <n v="0.52203065884874356"/>
    <n v="0.52165763443890312"/>
    <n v="0.5207700259199296"/>
    <n v="0.5195117415555871"/>
    <n v="0.51685660012842705"/>
    <n v="0.51489439586150021"/>
    <n v="0.51325094025487361"/>
    <n v="0.51154790263396199"/>
    <n v="4.2922284661088286"/>
    <n v="2.9056602596054346"/>
    <n v="-13.686769924007322"/>
    <s v="R-All-Lgt-Lighting-All-All-R"/>
    <s v="R-All-HVAC-ER-All-All-E"/>
    <n v="4.2922284661088286"/>
    <n v="0.33670235326064846"/>
    <n v="0.70588484875153945"/>
    <n v="1.1026444544780016"/>
    <n v="1.5225900697961936"/>
    <n v="1.9618581250740665"/>
    <n v="2.4170957741423651"/>
    <n v="2.8854253555278548"/>
    <n v="3.3636675704565615"/>
    <n v="3.8861108570545078"/>
    <n v="4.2922284661088286"/>
    <n v="4.2922284661088286"/>
    <n v="4.2922284661088286"/>
    <n v="4.2922284661088286"/>
    <n v="4.2922284661088286"/>
    <n v="4.2922284661088286"/>
    <n v="4.2922284661088286"/>
    <n v="4.2922284661088286"/>
    <n v="4.2922284661088286"/>
    <n v="4.2922284661088286"/>
    <n v="4.2922284661088286"/>
  </r>
  <r>
    <s v="Lost Opportunity"/>
    <x v="0"/>
    <s v="Under $5"/>
    <s v="Under $15"/>
    <s v="Lighting"/>
    <s v="Under $5"/>
    <n v="-16.519436515236958"/>
    <s v="Lighting"/>
    <s v="Res-Lighting-7P_v5"/>
    <s v="Rural"/>
    <s v="SC-NR (2)"/>
    <s v="M_Input"/>
    <s v="No"/>
    <s v="Residential"/>
    <s v="Single Family"/>
    <s v="2017 - LEDDecorative and Mini-Base665 to 1439 lumensANY"/>
    <n v="7.1888301100814303E-2"/>
    <n v="7.8823038033399462E-2"/>
    <n v="8.4710943433841987E-2"/>
    <n v="8.9661318216540151E-2"/>
    <n v="9.3786793932323642E-2"/>
    <n v="9.7196413603069062E-2"/>
    <n v="9.9991632476045547E-2"/>
    <n v="0.10210804888346273"/>
    <n v="0.11154528601104872"/>
    <n v="0.11158920680359126"/>
    <n v="0.11159501429053384"/>
    <n v="0.1115898372506459"/>
    <n v="0.11145718710829385"/>
    <n v="0.1113775437947474"/>
    <n v="0.11118803318440064"/>
    <n v="0.11091938069540458"/>
    <n v="0.11035248947966908"/>
    <n v="0.10993354518125208"/>
    <n v="0.1095826559452522"/>
    <n v="0.10921904553358593"/>
    <n v="0.91642071811198189"/>
    <n v="13.941833886349484"/>
    <n v="-16.519436515236958"/>
    <s v="R-All-Lgt-Lighting-All-All-R"/>
    <s v="R-All-HVAC-ER-All-All-E"/>
    <n v="0.91642071811198189"/>
    <n v="7.1888301100814303E-2"/>
    <n v="0.15071133913421375"/>
    <n v="0.23542228256805575"/>
    <n v="0.32508360078459592"/>
    <n v="0.41887039471691956"/>
    <n v="0.51606680831998863"/>
    <n v="0.61605844079603422"/>
    <n v="0.71816648967949692"/>
    <n v="0.82971177569054566"/>
    <n v="0.91642071811198189"/>
    <n v="0.91642071811198189"/>
    <n v="0.91642071811198189"/>
    <n v="0.91642071811198189"/>
    <n v="0.91642071811198189"/>
    <n v="0.91642071811198189"/>
    <n v="0.91642071811198189"/>
    <n v="0.91642071811198189"/>
    <n v="0.91642071811198189"/>
    <n v="0.91642071811198189"/>
    <n v="0.91642071811198189"/>
  </r>
  <r>
    <s v="Lost Opportunity"/>
    <x v="0"/>
    <s v="Under $115"/>
    <s v="Under $85"/>
    <s v="Lighting"/>
    <s v="Under $115"/>
    <n v="107.02914694255558"/>
    <s v="Lighting"/>
    <s v="Res-Lighting-7P_v5"/>
    <s v="Rural"/>
    <s v="SC-NR (2)"/>
    <s v="M_Input"/>
    <s v="No"/>
    <s v="Residential"/>
    <s v="Single Family"/>
    <s v="2017 - LEDDecorative and Mini-Base1440 to 2600 lumensANY"/>
    <n v="8.5730284283190203E-4"/>
    <n v="9.4000294278640331E-4"/>
    <n v="1.0102190692051637E-3"/>
    <n v="1.0692546884826157E-3"/>
    <n v="1.118452986467364E-3"/>
    <n v="1.1591143540604916E-3"/>
    <n v="1.1924486942722532E-3"/>
    <n v="1.2176879859916432E-3"/>
    <n v="1.3302316140099526E-3"/>
    <n v="1.3307553907542847E-3"/>
    <n v="1.3308246478516059E-3"/>
    <n v="1.3307629091410583E-3"/>
    <n v="1.3291809918833256E-3"/>
    <n v="1.3282312067573682E-3"/>
    <n v="1.3259712008522452E-3"/>
    <n v="1.322767389675414E-3"/>
    <n v="1.3160069370929427E-3"/>
    <n v="1.3110108232257168E-3"/>
    <n v="1.3068262989716249E-3"/>
    <n v="1.3024900685303514E-3"/>
    <n v="1.0928761353890945E-2"/>
    <n v="84.464429769747696"/>
    <n v="107.02914694255558"/>
    <s v="R-All-Lgt-Lighting-All-All-R"/>
    <s v="R-All-HVAC-ER-All-All-E"/>
    <n v="1.0928761353890945E-2"/>
    <n v="8.5730284283190203E-4"/>
    <n v="1.7973057856183053E-3"/>
    <n v="2.807524854823469E-3"/>
    <n v="3.8767795433060845E-3"/>
    <n v="4.9952325297734487E-3"/>
    <n v="6.1543468838339398E-3"/>
    <n v="7.3467955781061928E-3"/>
    <n v="8.5644835640978356E-3"/>
    <n v="9.8947151781077873E-3"/>
    <n v="1.0928761353890945E-2"/>
    <n v="1.0928761353890945E-2"/>
    <n v="1.0928761353890945E-2"/>
    <n v="1.0928761353890945E-2"/>
    <n v="1.0928761353890945E-2"/>
    <n v="1.0928761353890945E-2"/>
    <n v="1.0928761353890945E-2"/>
    <n v="1.0928761353890945E-2"/>
    <n v="1.0928761353890945E-2"/>
    <n v="1.0928761353890945E-2"/>
    <n v="1.0928761353890945E-2"/>
  </r>
  <r>
    <s v="Lost Opportunity"/>
    <x v="0"/>
    <s v="Under $5"/>
    <s v="Under $5"/>
    <s v="Lighting"/>
    <s v="Under $5"/>
    <n v="-13.890364575776116"/>
    <s v="Lighting"/>
    <s v="Res-Lighting-7P_v5"/>
    <s v="Rural"/>
    <s v="SC-NR (2)"/>
    <s v="M_Input"/>
    <s v="No"/>
    <s v="Residential"/>
    <s v="Single Family"/>
    <s v="2017 - LEDGeneral Purpose and Dimmable250 to 664 lumensANY"/>
    <n v="3.6347345774528153E-2"/>
    <n v="3.985360864740619E-2"/>
    <n v="4.2830584458497821E-2"/>
    <n v="4.5333536693909569E-2"/>
    <n v="4.7419412838286878E-2"/>
    <n v="4.9143345985050498E-2"/>
    <n v="5.0556632783261002E-2"/>
    <n v="5.1626711193590899E-2"/>
    <n v="5.639825977354055E-2"/>
    <n v="5.6420466505495398E-2"/>
    <n v="5.6423402821039789E-2"/>
    <n v="5.6420785264969971E-2"/>
    <n v="5.6353716207595134E-2"/>
    <n v="5.6313447860565455E-2"/>
    <n v="5.6217629659596209E-2"/>
    <n v="5.6081796641411039E-2"/>
    <n v="5.5795171547767718E-2"/>
    <n v="5.5583349693006191E-2"/>
    <n v="5.5405937065441613E-2"/>
    <n v="5.5222092501615888E-2"/>
    <n v="0.46335022814693139"/>
    <n v="-1.0982395163558818"/>
    <n v="-13.890364575776116"/>
    <s v="R-All-Lgt-Lighting-All-All-R"/>
    <s v="R-All-HVAC-ER-All-All-E"/>
    <n v="0.46335022814693139"/>
    <n v="3.6347345774528153E-2"/>
    <n v="7.6200954421934336E-2"/>
    <n v="0.11903153888043216"/>
    <n v="0.16436507557434174"/>
    <n v="0.21178448841262862"/>
    <n v="0.26092783439767914"/>
    <n v="0.31148446718094014"/>
    <n v="0.36311117837453105"/>
    <n v="0.41950943814807162"/>
    <n v="0.46335022814693139"/>
    <n v="0.46335022814693139"/>
    <n v="0.46335022814693139"/>
    <n v="0.46335022814693139"/>
    <n v="0.46335022814693139"/>
    <n v="0.46335022814693139"/>
    <n v="0.46335022814693139"/>
    <n v="0.46335022814693139"/>
    <n v="0.46335022814693139"/>
    <n v="0.46335022814693139"/>
    <n v="0.46335022814693139"/>
  </r>
  <r>
    <s v="Lost Opportunity"/>
    <x v="0"/>
    <s v="Under $20"/>
    <s v="Under $15"/>
    <s v="Lighting"/>
    <s v="Under $20"/>
    <n v="16.416994598384701"/>
    <s v="Lighting"/>
    <s v="Res-Lighting-7P_v5"/>
    <s v="Rural"/>
    <s v="SC-NR (2)"/>
    <s v="M_Input"/>
    <s v="No"/>
    <s v="Residential"/>
    <s v="Single Family"/>
    <s v="2017 - LEDGeneral Purpose and Dimmable665 to 1439 lumensANY"/>
    <n v="0.90290895453024911"/>
    <n v="0.99000846832960709"/>
    <n v="1.0639598961430312"/>
    <n v="1.1261360451288125"/>
    <n v="1.1779515548632022"/>
    <n v="1.2207759934035041"/>
    <n v="1.2558836272136713"/>
    <n v="1.2824655786092376"/>
    <n v="1.4009962126351154"/>
    <n v="1.4015478528362255"/>
    <n v="1.4016207942172774"/>
    <n v="1.4015557711801323"/>
    <n v="1.3998897003519817"/>
    <n v="1.3988893893157155"/>
    <n v="1.3965091574220645"/>
    <n v="1.3931349124579051"/>
    <n v="1.3860148227201561"/>
    <n v="1.3807529295790228"/>
    <n v="1.3763458003468507"/>
    <n v="1.3717788945829561"/>
    <n v="11.51014086895673"/>
    <n v="11.211320055237875"/>
    <n v="16.416994598384701"/>
    <s v="R-All-Lgt-Lighting-All-All-R"/>
    <s v="R-All-HVAC-ER-All-All-E"/>
    <n v="11.51014086895673"/>
    <n v="0.90290895453024911"/>
    <n v="1.8929174228598562"/>
    <n v="2.9568773190028876"/>
    <n v="4.0830133641317001"/>
    <n v="5.2609649189949028"/>
    <n v="6.4817409123984069"/>
    <n v="7.737624539612078"/>
    <n v="9.0200901182213151"/>
    <n v="10.421086330856431"/>
    <n v="11.51014086895673"/>
    <n v="11.51014086895673"/>
    <n v="11.51014086895673"/>
    <n v="11.51014086895673"/>
    <n v="11.51014086895673"/>
    <n v="11.51014086895673"/>
    <n v="11.51014086895673"/>
    <n v="11.51014086895673"/>
    <n v="11.51014086895673"/>
    <n v="11.51014086895673"/>
    <n v="11.51014086895673"/>
  </r>
  <r>
    <s v="Lost Opportunity"/>
    <x v="0"/>
    <s v="Under $35"/>
    <s v="Under $25"/>
    <s v="Lighting"/>
    <s v="Under $35"/>
    <n v="30.714419471239463"/>
    <s v="Lighting"/>
    <s v="Res-Lighting-7P_v5"/>
    <s v="Rural"/>
    <s v="SC-NR (2)"/>
    <s v="M_Input"/>
    <s v="No"/>
    <s v="Residential"/>
    <s v="Single Family"/>
    <s v="2017 - LEDGeneral Purpose and Dimmable1440 to 2600 lumensANY"/>
    <n v="0.1710307922982266"/>
    <n v="0.18752935373030885"/>
    <n v="0.20153737882193656"/>
    <n v="0.21331490740855161"/>
    <n v="0.22312990330458829"/>
    <n v="0.23124179278860069"/>
    <n v="0.23789194992364951"/>
    <n v="0.24292715550579153"/>
    <n v="0.26537946162961773"/>
    <n v="0.26548395440287698"/>
    <n v="0.26549777110292194"/>
    <n v="0.26548545431117371"/>
    <n v="0.26516986389385205"/>
    <n v="0.26498038300741411"/>
    <n v="0.26452951479464226"/>
    <n v="0.26389035866850918"/>
    <n v="0.26254165724853573"/>
    <n v="0.26154493908730669"/>
    <n v="0.26071013198903037"/>
    <n v="0.25984505970546157"/>
    <n v="2.1802735507325361"/>
    <n v="20.460939651026969"/>
    <n v="30.714419471239463"/>
    <s v="R-All-Lgt-Lighting-All-All-R"/>
    <s v="R-All-HVAC-ER-All-All-E"/>
    <n v="2.1802735507325361"/>
    <n v="0.1710307922982266"/>
    <n v="0.35856014602853548"/>
    <n v="0.56009752485047204"/>
    <n v="0.77341243225902367"/>
    <n v="0.99654233556361194"/>
    <n v="1.2277841283522126"/>
    <n v="1.4656760782758622"/>
    <n v="1.7086032337816537"/>
    <n v="1.9739826954112714"/>
    <n v="2.1802735507325361"/>
    <n v="2.1802735507325361"/>
    <n v="2.1802735507325361"/>
    <n v="2.1802735507325361"/>
    <n v="2.1802735507325361"/>
    <n v="2.1802735507325361"/>
    <n v="2.1802735507325361"/>
    <n v="2.1802735507325361"/>
    <n v="2.1802735507325361"/>
    <n v="2.1802735507325361"/>
    <n v="2.1802735507325361"/>
  </r>
  <r>
    <s v="Lost Opportunity"/>
    <x v="0"/>
    <s v="Under $5"/>
    <s v="Under $5"/>
    <s v="Lighting"/>
    <s v="Under $5"/>
    <n v="-27.817954522497537"/>
    <s v="Lighting"/>
    <s v="Res-Lighting-7P_v5"/>
    <s v="Rural"/>
    <s v="SC-NR (2)"/>
    <s v="M_Input"/>
    <s v="No"/>
    <s v="Residential"/>
    <s v="Single Family"/>
    <s v="2017 - LEDGlobe250 to 664 lumensANY"/>
    <n v="0.13844431391262813"/>
    <n v="0.15179940621686727"/>
    <n v="0.16313848380062582"/>
    <n v="0.17267204113758255"/>
    <n v="0.18061698692554728"/>
    <n v="0.18718331898223856"/>
    <n v="0.19256642239655017"/>
    <n v="0.19664227080291871"/>
    <n v="0.21481674146577645"/>
    <n v="0.21490132524223152"/>
    <n v="0.21491250944790913"/>
    <n v="0.21490253937316245"/>
    <n v="0.21464707836397007"/>
    <n v="0.21449369925036155"/>
    <n v="0.21412873490947623"/>
    <n v="0.21361135713102772"/>
    <n v="0.21251962364694471"/>
    <n v="0.21171281008933113"/>
    <n v="0.21103705869733191"/>
    <n v="0.2103368085425254"/>
    <n v="1.7648662665766377"/>
    <n v="-1.3614782008992641"/>
    <n v="-27.817954522497537"/>
    <s v="R-All-Lgt-Lighting-All-All-R"/>
    <s v="R-All-HVAC-ER-All-All-E"/>
    <n v="1.7648662665766377"/>
    <n v="0.13844431391262813"/>
    <n v="0.2902437201294954"/>
    <n v="0.45338220393012119"/>
    <n v="0.6260542450677038"/>
    <n v="0.80667123199325108"/>
    <n v="0.99385455097548969"/>
    <n v="1.1864209733720399"/>
    <n v="1.3830632441749586"/>
    <n v="1.5978799856407351"/>
    <n v="1.7648662665766377"/>
    <n v="1.7648662665766377"/>
    <n v="1.7648662665766377"/>
    <n v="1.7648662665766377"/>
    <n v="1.7648662665766377"/>
    <n v="1.7648662665766377"/>
    <n v="1.7648662665766377"/>
    <n v="1.7648662665766377"/>
    <n v="1.7648662665766377"/>
    <n v="1.7648662665766377"/>
    <n v="1.7648662665766377"/>
  </r>
  <r>
    <s v="Lost Opportunity"/>
    <x v="0"/>
    <s v="Under $5"/>
    <s v="Under $5"/>
    <s v="Lighting"/>
    <s v="Under $5"/>
    <n v="-71.932033119106947"/>
    <s v="Lighting"/>
    <s v="Res-Lighting-7P_v5"/>
    <s v="Rural"/>
    <s v="SC-NR (2)"/>
    <s v="M_Input"/>
    <s v="No"/>
    <s v="Residential"/>
    <s v="Single Family"/>
    <s v="2017 - LEDGlobe665 to 1439 lumensANY"/>
    <n v="6.0867481635332517E-2"/>
    <n v="6.6739090317502456E-2"/>
    <n v="7.1724351734786834E-2"/>
    <n v="7.591581045004199E-2"/>
    <n v="7.9408831060103616E-2"/>
    <n v="8.2295739771460208E-2"/>
    <n v="8.4662438258033601E-2"/>
    <n v="8.645439793490127E-2"/>
    <n v="9.4444861595268853E-2"/>
    <n v="9.4482049120812747E-2"/>
    <n v="9.4486966292305338E-2"/>
    <n v="9.4482582917326655E-2"/>
    <n v="9.4370268674537502E-2"/>
    <n v="9.4302835060855822E-2"/>
    <n v="9.4142377331039584E-2"/>
    <n v="9.391491055007721E-2"/>
    <n v="9.3434926461781392E-2"/>
    <n v="9.3080208322673275E-2"/>
    <n v="9.2783112080291538E-2"/>
    <n v="9.2475244879152999E-2"/>
    <n v="0.7759290507045723"/>
    <n v="-4.0157158288731516"/>
    <n v="-71.932033119106947"/>
    <s v="R-All-Lgt-Lighting-All-All-R"/>
    <s v="R-All-HVAC-ER-All-All-E"/>
    <n v="0.7759290507045723"/>
    <n v="6.0867481635332517E-2"/>
    <n v="0.12760657195283498"/>
    <n v="0.19933092368762181"/>
    <n v="0.27524673413766382"/>
    <n v="0.35465556519776742"/>
    <n v="0.43695130496922763"/>
    <n v="0.52161374322726117"/>
    <n v="0.60806814116216246"/>
    <n v="0.70251300275743134"/>
    <n v="0.7759290507045723"/>
    <n v="0.7759290507045723"/>
    <n v="0.7759290507045723"/>
    <n v="0.7759290507045723"/>
    <n v="0.7759290507045723"/>
    <n v="0.7759290507045723"/>
    <n v="0.7759290507045723"/>
    <n v="0.7759290507045723"/>
    <n v="0.7759290507045723"/>
    <n v="0.7759290507045723"/>
    <n v="0.7759290507045723"/>
  </r>
  <r>
    <s v="Lost Opportunity"/>
    <x v="0"/>
    <s v="Under $5"/>
    <s v="Under $15"/>
    <s v="Lighting"/>
    <s v="Under $5"/>
    <n v="-75.433488836696199"/>
    <s v="Lighting"/>
    <s v="Res-Lighting-7P_v5"/>
    <s v="Rural"/>
    <s v="SC-NR (2)"/>
    <s v="M_Input"/>
    <s v="No"/>
    <s v="Residential"/>
    <s v="Single Family"/>
    <s v="2017 - LEDGlobe1440 to 2600 lumensANY"/>
    <n v="5.5250370967331475E-3"/>
    <n v="6.0580122571126755E-3"/>
    <n v="6.5105322813914521E-3"/>
    <n v="6.8909975851796628E-3"/>
    <n v="7.2080645630097631E-3"/>
    <n v="7.4701138099407954E-3"/>
    <n v="7.684942756100278E-3"/>
    <n v="7.8476017560217843E-3"/>
    <n v="8.5729087172679384E-3"/>
    <n v="8.5762842874845032E-3"/>
    <n v="8.5767306268791643E-3"/>
    <n v="8.576332741034122E-3"/>
    <n v="8.5661378004643872E-3"/>
    <n v="8.5600167452285179E-3"/>
    <n v="8.5454517445767153E-3"/>
    <n v="8.524804226898542E-3"/>
    <n v="8.481235315840838E-3"/>
    <n v="8.4490369921250957E-3"/>
    <n v="8.4220690986562402E-3"/>
    <n v="8.3941235083105012E-3"/>
    <n v="7.0432301031609412E-2"/>
    <n v="12.809094631950174"/>
    <n v="-75.433488836696199"/>
    <s v="R-All-Lgt-Lighting-All-All-R"/>
    <s v="R-All-HVAC-ER-All-All-E"/>
    <n v="7.0432301031609412E-2"/>
    <n v="5.5250370967331475E-3"/>
    <n v="1.1583049353845822E-2"/>
    <n v="1.8093581635237273E-2"/>
    <n v="2.4984579220416935E-2"/>
    <n v="3.2192643783426698E-2"/>
    <n v="3.9662757593367494E-2"/>
    <n v="4.7347700349467774E-2"/>
    <n v="5.5195302105489556E-2"/>
    <n v="6.3768210822757493E-2"/>
    <n v="7.0432301031609412E-2"/>
    <n v="7.0432301031609412E-2"/>
    <n v="7.0432301031609412E-2"/>
    <n v="7.0432301031609412E-2"/>
    <n v="7.0432301031609412E-2"/>
    <n v="7.0432301031609412E-2"/>
    <n v="7.0432301031609412E-2"/>
    <n v="7.0432301031609412E-2"/>
    <n v="7.0432301031609412E-2"/>
    <n v="7.0432301031609412E-2"/>
    <n v="7.0432301031609412E-2"/>
  </r>
  <r>
    <s v="Lost Opportunity"/>
    <x v="0"/>
    <s v="Under $5"/>
    <s v="Under $10"/>
    <s v="Lighting"/>
    <s v="Under $5"/>
    <n v="-33.677211295696566"/>
    <s v="Lighting"/>
    <s v="Res-Lighting-7P_v5"/>
    <s v="Rural"/>
    <s v="SC-NR (2)"/>
    <s v="M_Input"/>
    <s v="No"/>
    <s v="Residential"/>
    <s v="Single Family"/>
    <s v="2017 - LEDReflectors and Outdoor250 to 664 lumensANY"/>
    <n v="6.2933755760785678E-2"/>
    <n v="6.9004688495286889E-2"/>
    <n v="7.4159185050914428E-2"/>
    <n v="7.8492931609506406E-2"/>
    <n v="8.2104530118839253E-2"/>
    <n v="8.5089440991819046E-2"/>
    <n v="8.7536482014573785E-2"/>
    <n v="8.9389273515178641E-2"/>
    <n v="9.7650990197163071E-2"/>
    <n v="9.7689440131135175E-2"/>
    <n v="9.7694524226311044E-2"/>
    <n v="9.7689992048489563E-2"/>
    <n v="9.7573865063533979E-2"/>
    <n v="9.750414227462452E-2"/>
    <n v="9.733823747115844E-2"/>
    <n v="9.7103048853982826E-2"/>
    <n v="9.6606770700684977E-2"/>
    <n v="9.6240010911536875E-2"/>
    <n v="9.5932829115064358E-2"/>
    <n v="9.5614510717084794E-2"/>
    <n v="0.80226958718781027"/>
    <n v="7.4383082143536274"/>
    <n v="-33.677211295696566"/>
    <s v="R-All-Lgt-Lighting-All-All-R"/>
    <s v="R-All-HVAC-ER-All-All-E"/>
    <n v="0.80226958718781027"/>
    <n v="6.2933755760785678E-2"/>
    <n v="0.13193844425607257"/>
    <n v="0.206097629306987"/>
    <n v="0.28459056091649337"/>
    <n v="0.3666950910353326"/>
    <n v="0.45178453202715163"/>
    <n v="0.53932101404172539"/>
    <n v="0.62871028755690406"/>
    <n v="0.72636127775406711"/>
    <n v="0.80226958718781027"/>
    <n v="0.80226958718781027"/>
    <n v="0.80226958718781027"/>
    <n v="0.80226958718781027"/>
    <n v="0.80226958718781027"/>
    <n v="0.80226958718781027"/>
    <n v="0.80226958718781027"/>
    <n v="0.80226958718781027"/>
    <n v="0.80226958718781027"/>
    <n v="0.80226958718781027"/>
    <n v="0.80226958718781027"/>
  </r>
  <r>
    <s v="Lost Opportunity"/>
    <x v="0"/>
    <s v="Under $5"/>
    <s v="Under $5"/>
    <s v="Lighting"/>
    <s v="Under $5"/>
    <n v="-47.855221181050837"/>
    <s v="Lighting"/>
    <s v="Res-Lighting-7P_v5"/>
    <s v="Rural"/>
    <s v="SC-NR (2)"/>
    <s v="M_Input"/>
    <s v="No"/>
    <s v="Residential"/>
    <s v="Single Family"/>
    <s v="2017 - LEDReflectors and Outdoor665 to 1439 lumensANY"/>
    <n v="0.51838615130002119"/>
    <n v="0.5683925018982855"/>
    <n v="0.61085015596739045"/>
    <n v="0.64654728181122967"/>
    <n v="0.6762960649350318"/>
    <n v="0.70088281398110919"/>
    <n v="0.72103912219002642"/>
    <n v="0.73630058948288413"/>
    <n v="0.80435245548281076"/>
    <n v="0.8046691680808209"/>
    <n v="0.80471104583782427"/>
    <n v="0.80467371423112977"/>
    <n v="0.80371717477046212"/>
    <n v="0.80314286726626594"/>
    <n v="0.8017763072777303"/>
    <n v="0.79983905562933555"/>
    <n v="0.79575120613183803"/>
    <n v="0.79273020105674363"/>
    <n v="0.79019994066948651"/>
    <n v="0.78757794795314795"/>
    <n v="6.6083048529337232"/>
    <n v="2.2469892968370626"/>
    <n v="-47.855221181050837"/>
    <s v="R-All-Lgt-Lighting-All-All-R"/>
    <s v="R-All-HVAC-ER-All-All-E"/>
    <n v="6.6083048529337232"/>
    <n v="0.51838615130002119"/>
    <n v="1.0867786531983068"/>
    <n v="1.6976288091656973"/>
    <n v="2.3441760909769269"/>
    <n v="3.0204721559119587"/>
    <n v="3.7213549698930679"/>
    <n v="4.4423940920830942"/>
    <n v="5.178694681565978"/>
    <n v="5.9830471370487892"/>
    <n v="6.6083048529337232"/>
    <n v="6.6083048529337232"/>
    <n v="6.6083048529337232"/>
    <n v="6.6083048529337232"/>
    <n v="6.6083048529337232"/>
    <n v="6.6083048529337232"/>
    <n v="6.6083048529337232"/>
    <n v="6.6083048529337232"/>
    <n v="6.6083048529337232"/>
    <n v="6.6083048529337232"/>
    <n v="6.6083048529337232"/>
  </r>
  <r>
    <s v="Lost Opportunity"/>
    <x v="0"/>
    <s v="Under $5"/>
    <s v="Under $5"/>
    <s v="Lighting"/>
    <s v="Under $5"/>
    <n v="-17.68258575845417"/>
    <s v="Lighting"/>
    <s v="Res-Lighting-7P_v5"/>
    <s v="Rural"/>
    <s v="SC-NR (2)"/>
    <s v="M_Input"/>
    <s v="No"/>
    <s v="Residential"/>
    <s v="Single Family"/>
    <s v="2017 - LEDReflectors and Outdoor1440 to 2600 lumensANY"/>
    <n v="0.21761902106500763"/>
    <n v="0.23861173670167521"/>
    <n v="0.25643550203966509"/>
    <n v="0.27142119091559086"/>
    <n v="0.2839097596110346"/>
    <n v="0.29423130127483133"/>
    <n v="0.30269293947583037"/>
    <n v="0.30909971859976798"/>
    <n v="0.33766795952096501"/>
    <n v="0.33780091578410026"/>
    <n v="0.33781849610807424"/>
    <n v="0.33780282426251418"/>
    <n v="0.33740126804709736"/>
    <n v="0.33716017318655744"/>
    <n v="0.33658648994639778"/>
    <n v="0.33577322978074137"/>
    <n v="0.334057146502522"/>
    <n v="0.33278892557218703"/>
    <n v="0.33172671974910795"/>
    <n v="0.33062600460319164"/>
    <n v="2.7741729392038974"/>
    <n v="0.21572810626562469"/>
    <n v="-17.68258575845417"/>
    <s v="R-All-Lgt-Lighting-All-All-R"/>
    <s v="R-All-HVAC-ER-All-All-E"/>
    <n v="2.7741729392038974"/>
    <n v="0.21761902106500763"/>
    <n v="0.45623075776668287"/>
    <n v="0.71266625980634801"/>
    <n v="0.98408745072193882"/>
    <n v="1.2679972103329735"/>
    <n v="1.5622285116078047"/>
    <n v="1.8649214510836352"/>
    <n v="2.1740211696834031"/>
    <n v="2.5116891292043682"/>
    <n v="2.7741729392038974"/>
    <n v="2.7741729392038974"/>
    <n v="2.7741729392038974"/>
    <n v="2.7741729392038974"/>
    <n v="2.7741729392038974"/>
    <n v="2.7741729392038974"/>
    <n v="2.7741729392038974"/>
    <n v="2.7741729392038974"/>
    <n v="2.7741729392038974"/>
    <n v="2.7741729392038974"/>
    <n v="2.7741729392038974"/>
  </r>
  <r>
    <s v="Lost Opportunity"/>
    <x v="0"/>
    <s v="Under $5"/>
    <s v="Under $5"/>
    <s v="Lighting"/>
    <s v="Under $5"/>
    <n v="-3.421353394294874"/>
    <s v="Lighting"/>
    <s v="Res-Lighting-7P_v5"/>
    <s v="Rural"/>
    <s v="SC-NR (2)"/>
    <s v="M_Input"/>
    <s v="No"/>
    <s v="Residential"/>
    <s v="Single Family"/>
    <s v="2017 - LEDThree-Way250 to 664 lumensANY"/>
    <n v="1.8878342891468344E-3"/>
    <n v="2.0699450633211722E-3"/>
    <n v="2.2245653497377383E-3"/>
    <n v="2.3545654626323177E-3"/>
    <n v="2.4629031809542002E-3"/>
    <n v="2.552442046511142E-3"/>
    <n v="2.6258463411358702E-3"/>
    <n v="2.6814248344769766E-3"/>
    <n v="2.9292529173702117E-3"/>
    <n v="2.9304063064042917E-3"/>
    <n v="2.9305588148488665E-3"/>
    <n v="2.9304228623605326E-3"/>
    <n v="2.9269393819700133E-3"/>
    <n v="2.9248478959296993E-3"/>
    <n v="2.9198712220774681E-3"/>
    <n v="2.912816230196659E-3"/>
    <n v="2.8979292922819517E-3"/>
    <n v="2.8869275381761617E-3"/>
    <n v="2.877712954978762E-3"/>
    <n v="2.868164305302485E-3"/>
    <n v="2.4065813608673089E-2"/>
    <n v="2.8752636800931599"/>
    <n v="-3.421353394294874"/>
    <s v="R-All-Lgt-Lighting-All-All-R"/>
    <s v="R-All-HVAC-ER-All-All-E"/>
    <n v="2.4065813608673089E-2"/>
    <n v="1.8878342891468344E-3"/>
    <n v="3.9577793524680068E-3"/>
    <n v="6.1823447022057451E-3"/>
    <n v="8.5369101648380633E-3"/>
    <n v="1.0999813345792264E-2"/>
    <n v="1.3552255392303406E-2"/>
    <n v="1.6178101733439275E-2"/>
    <n v="1.885952656791625E-2"/>
    <n v="2.1788779485286461E-2"/>
    <n v="2.4065813608673089E-2"/>
    <n v="2.4065813608673089E-2"/>
    <n v="2.4065813608673089E-2"/>
    <n v="2.4065813608673089E-2"/>
    <n v="2.4065813608673089E-2"/>
    <n v="2.4065813608673089E-2"/>
    <n v="2.4065813608673089E-2"/>
    <n v="2.4065813608673089E-2"/>
    <n v="2.4065813608673089E-2"/>
    <n v="2.4065813608673089E-2"/>
    <n v="2.4065813608673089E-2"/>
  </r>
  <r>
    <s v="Lost Opportunity"/>
    <x v="0"/>
    <s v="Under $5"/>
    <s v="Under $5"/>
    <s v="Lighting"/>
    <s v="Under $5"/>
    <n v="-10.499684685907068"/>
    <s v="Lighting"/>
    <s v="Res-Lighting-7P_v5"/>
    <s v="Rural"/>
    <s v="SC-NR (2)"/>
    <s v="M_Input"/>
    <s v="No"/>
    <s v="Residential"/>
    <s v="Single Family"/>
    <s v="2017 - LEDThree-Way665 to 1439 lumensANY"/>
    <n v="2.5415661966751619E-2"/>
    <n v="2.7867395100071354E-2"/>
    <n v="2.9949027452740265E-2"/>
    <n v="3.1699201683584102E-2"/>
    <n v="3.3157737977234369E-2"/>
    <n v="3.4363187816218971E-2"/>
    <n v="3.5351420072522066E-2"/>
    <n v="3.6099665936843821E-2"/>
    <n v="3.9436142457528869E-2"/>
    <n v="3.9451670380702457E-2"/>
    <n v="3.9453723581609271E-2"/>
    <n v="3.9451893271339501E-2"/>
    <n v="3.9404995638119146E-2"/>
    <n v="3.9376838239710589E-2"/>
    <n v="3.9309837941498914E-2"/>
    <n v="3.9214857524069453E-2"/>
    <n v="3.9014436658776658E-2"/>
    <n v="3.8866321506402533E-2"/>
    <n v="3.8742266798287517E-2"/>
    <n v="3.8613714597595779E-2"/>
    <n v="0.32399484803791084"/>
    <n v="-2.1461025606077992"/>
    <n v="-10.499684685907068"/>
    <s v="R-All-Lgt-Lighting-All-All-R"/>
    <s v="R-All-HVAC-ER-All-All-E"/>
    <n v="0.32399484803791084"/>
    <n v="2.5415661966751619E-2"/>
    <n v="5.3283057066822972E-2"/>
    <n v="8.3232084519563238E-2"/>
    <n v="0.11493128620314734"/>
    <n v="0.14808902418038172"/>
    <n v="0.18245221199660069"/>
    <n v="0.21780363206912276"/>
    <n v="0.25390329800596656"/>
    <n v="0.29333944046349542"/>
    <n v="0.32399484803791084"/>
    <n v="0.32399484803791084"/>
    <n v="0.32399484803791084"/>
    <n v="0.32399484803791084"/>
    <n v="0.32399484803791084"/>
    <n v="0.32399484803791084"/>
    <n v="0.32399484803791084"/>
    <n v="0.32399484803791084"/>
    <n v="0.32399484803791084"/>
    <n v="0.32399484803791084"/>
    <n v="0.32399484803791084"/>
  </r>
  <r>
    <s v="Lost Opportunity"/>
    <x v="0"/>
    <s v="Under $5"/>
    <s v="Under $5"/>
    <s v="Lighting"/>
    <s v="Under $5"/>
    <n v="-20.941549341878694"/>
    <s v="Lighting"/>
    <s v="Res-Lighting-7P_v5"/>
    <s v="Rural"/>
    <s v="SC-NR (2)"/>
    <s v="M_Input"/>
    <s v="No"/>
    <s v="Residential"/>
    <s v="Single Family"/>
    <s v="2017 - LEDThree-Way1440 to 2600 lumensANY"/>
    <n v="9.0440718727602287E-2"/>
    <n v="9.9165122876342743E-2"/>
    <n v="0.10657253671227944"/>
    <n v="0.11280046874659408"/>
    <n v="0.11799061767368428"/>
    <n v="0.12228016755715616"/>
    <n v="0.12579675648750838"/>
    <n v="0.12845936247600251"/>
    <n v="0.14033209413820649"/>
    <n v="0.14038734969417049"/>
    <n v="0.1403946559357292"/>
    <n v="0.14038814284248349"/>
    <n v="0.14022125930190829"/>
    <n v="0.14012106221269224"/>
    <n v="0.13988264406198048"/>
    <n v="0.13954465966367499"/>
    <n v="0.13883146922508635"/>
    <n v="0.1383044067841124"/>
    <n v="0.13786296256841021"/>
    <n v="0.13740551418718033"/>
    <n v="1.152924010357149"/>
    <n v="4.7655794960796252"/>
    <n v="-20.941549341878694"/>
    <s v="R-All-Lgt-Lighting-All-All-R"/>
    <s v="R-All-HVAC-ER-All-All-E"/>
    <n v="1.152924010357149"/>
    <n v="9.0440718727602287E-2"/>
    <n v="0.18960584160394503"/>
    <n v="0.29617837831622446"/>
    <n v="0.40897884706281851"/>
    <n v="0.52696946473650275"/>
    <n v="0.64924963229365895"/>
    <n v="0.77504638878116738"/>
    <n v="0.90350575125716992"/>
    <n v="1.0438378453953765"/>
    <n v="1.152924010357149"/>
    <n v="1.152924010357149"/>
    <n v="1.152924010357149"/>
    <n v="1.152924010357149"/>
    <n v="1.152924010357149"/>
    <n v="1.152924010357149"/>
    <n v="1.152924010357149"/>
    <n v="1.152924010357149"/>
    <n v="1.152924010357149"/>
    <n v="1.152924010357149"/>
    <n v="1.152924010357149"/>
  </r>
  <r>
    <s v="Lost Opportunity"/>
    <x v="0"/>
    <s v="Under $5"/>
    <s v="Under $5"/>
    <s v="Lighting"/>
    <s v="Under $5"/>
    <n v="-13.686769924007322"/>
    <s v="Lighting"/>
    <s v="Res-Lighting-7P_v5"/>
    <s v="Rural"/>
    <s v="SC-NR (2)"/>
    <s v="M_Input"/>
    <s v="No"/>
    <s v="Residential"/>
    <s v="Multifamily - Low Rise"/>
    <s v="2017 - LEDDecorative and Mini-Base250 to 664 lumensANY"/>
    <n v="1.0842519383107272E-2"/>
    <n v="1.1888447401767621E-2"/>
    <n v="1.277648747932552E-2"/>
    <n v="1.3523124890585138E-2"/>
    <n v="1.4145347249545838E-2"/>
    <n v="1.4659600929618981E-2"/>
    <n v="1.5081187879504481E-2"/>
    <n v="1.5400394760446525E-2"/>
    <n v="1.7321608632131242E-2"/>
    <n v="1.7255267331128327E-2"/>
    <n v="1.7222554165718228E-2"/>
    <n v="1.719482901040648E-2"/>
    <n v="1.7163334933884077E-2"/>
    <n v="1.7121468675792392E-2"/>
    <n v="1.7062912162662452E-2"/>
    <n v="1.7000266730431285E-2"/>
    <n v="1.6906356240921756E-2"/>
    <n v="1.6816531189325887E-2"/>
    <n v="1.6738827549633288E-2"/>
    <n v="1.6667957136343534E-2"/>
    <n v="0.14215042636496283"/>
    <n v="2.9056602596054346"/>
    <n v="-13.686769924007322"/>
    <s v="R-All-Lgt-Lighting-All-All-R"/>
    <s v="R-All-HVAC-ER-All-All-E"/>
    <n v="0.14215042636496283"/>
    <n v="1.0842519383107272E-2"/>
    <n v="2.2730966784874893E-2"/>
    <n v="3.5507454264200412E-2"/>
    <n v="4.903057915478555E-2"/>
    <n v="6.3175926404331395E-2"/>
    <n v="7.7835527333950383E-2"/>
    <n v="9.2916715213454862E-2"/>
    <n v="0.10831710997390138"/>
    <n v="0.12563871860603262"/>
    <n v="0.14215042636496283"/>
    <n v="0.14215042636496283"/>
    <n v="0.14215042636496283"/>
    <n v="0.14215042636496283"/>
    <n v="0.14215042636496283"/>
    <n v="0.14215042636496283"/>
    <n v="0.14215042636496283"/>
    <n v="0.14215042636496283"/>
    <n v="0.14215042636496283"/>
    <n v="0.14215042636496283"/>
    <n v="0.14215042636496283"/>
  </r>
  <r>
    <s v="Lost Opportunity"/>
    <x v="0"/>
    <s v="Under $5"/>
    <s v="Under $15"/>
    <s v="Lighting"/>
    <s v="Under $5"/>
    <n v="-16.519436515236958"/>
    <s v="Lighting"/>
    <s v="Res-Lighting-7P_v5"/>
    <s v="Rural"/>
    <s v="SC-NR (2)"/>
    <s v="M_Input"/>
    <s v="No"/>
    <s v="Residential"/>
    <s v="Multifamily - Low Rise"/>
    <s v="2017 - LEDDecorative and Mini-Base665 to 1439 lumensANY"/>
    <n v="2.3149535206866871E-3"/>
    <n v="2.5382664485800871E-3"/>
    <n v="2.7278691996949662E-3"/>
    <n v="2.887281495195656E-3"/>
    <n v="3.0201303091687464E-3"/>
    <n v="3.1299270570598471E-3"/>
    <n v="3.219938811655697E-3"/>
    <n v="3.2880917073761784E-3"/>
    <n v="3.6982842704789856E-3"/>
    <n v="3.684119939948674E-3"/>
    <n v="3.6771354509417282E-3"/>
    <n v="3.6712159368848273E-3"/>
    <n v="3.6644917318592032E-3"/>
    <n v="3.6555529937170039E-3"/>
    <n v="3.6430507697006479E-3"/>
    <n v="3.6296755329337745E-3"/>
    <n v="3.6096249883474114E-3"/>
    <n v="3.5904467132537379E-3"/>
    <n v="3.573856444154767E-3"/>
    <n v="3.558725116558227E-3"/>
    <n v="3.0350107604454037E-2"/>
    <n v="13.941833886349484"/>
    <n v="-16.519436515236958"/>
    <s v="R-All-Lgt-Lighting-All-All-R"/>
    <s v="R-All-HVAC-ER-All-All-E"/>
    <n v="3.0350107604454037E-2"/>
    <n v="2.3149535206866871E-3"/>
    <n v="4.8532199692667742E-3"/>
    <n v="7.5810891689617405E-3"/>
    <n v="1.0468370664157397E-2"/>
    <n v="1.3488500973326142E-2"/>
    <n v="1.661842803038599E-2"/>
    <n v="1.9838366842041686E-2"/>
    <n v="2.3126458549417864E-2"/>
    <n v="2.682474281989685E-2"/>
    <n v="3.0350107604454037E-2"/>
    <n v="3.0350107604454037E-2"/>
    <n v="3.0350107604454037E-2"/>
    <n v="3.0350107604454037E-2"/>
    <n v="3.0350107604454037E-2"/>
    <n v="3.0350107604454037E-2"/>
    <n v="3.0350107604454037E-2"/>
    <n v="3.0350107604454037E-2"/>
    <n v="3.0350107604454037E-2"/>
    <n v="3.0350107604454037E-2"/>
    <n v="3.0350107604454037E-2"/>
  </r>
  <r>
    <s v="Lost Opportunity"/>
    <x v="0"/>
    <s v="Under $115"/>
    <s v="Under $85"/>
    <s v="Lighting"/>
    <s v="Under $115"/>
    <n v="107.02914694255558"/>
    <s v="Lighting"/>
    <s v="Res-Lighting-7P_v5"/>
    <s v="Rural"/>
    <s v="SC-NR (2)"/>
    <s v="M_Input"/>
    <s v="No"/>
    <s v="Residential"/>
    <s v="Multifamily - Low Rise"/>
    <s v="2017 - LEDDecorative and Mini-Base1440 to 2600 lumensANY"/>
    <n v="2.7606943048010589E-5"/>
    <n v="3.0270057977596241E-5"/>
    <n v="3.2531162706049674E-5"/>
    <n v="3.4432231614653385E-5"/>
    <n v="3.6016518127785178E-5"/>
    <n v="3.7325897577005077E-5"/>
    <n v="3.8399331389206186E-5"/>
    <n v="3.9212087711913806E-5"/>
    <n v="4.4103832892584899E-5"/>
    <n v="4.3934916383994481E-5"/>
    <n v="4.3851622966432899E-5"/>
    <n v="4.3781029891461661E-5"/>
    <n v="4.3700840486565753E-5"/>
    <n v="4.3594241700625737E-5"/>
    <n v="4.3445146618020955E-5"/>
    <n v="4.328564043512048E-5"/>
    <n v="4.3046527970213143E-5"/>
    <n v="4.2817817741891542E-5"/>
    <n v="4.2619970739749319E-5"/>
    <n v="4.2439522322333766E-5"/>
    <n v="3.6193974723458658E-4"/>
    <n v="84.464429769747696"/>
    <n v="107.02914694255558"/>
    <s v="R-All-Lgt-Lighting-All-All-R"/>
    <s v="R-All-HVAC-ER-All-All-E"/>
    <n v="3.6193974723458658E-4"/>
    <n v="2.7606943048010589E-5"/>
    <n v="5.7877001025606834E-5"/>
    <n v="9.0408163731656507E-5"/>
    <n v="1.2484039534630989E-4"/>
    <n v="1.6085691347409508E-4"/>
    <n v="1.9818281105110015E-4"/>
    <n v="2.3658214244030634E-4"/>
    <n v="2.7579423015222014E-4"/>
    <n v="3.1989806304480505E-4"/>
    <n v="3.6193974723458658E-4"/>
    <n v="3.6193974723458658E-4"/>
    <n v="3.6193974723458658E-4"/>
    <n v="3.6193974723458658E-4"/>
    <n v="3.6193974723458658E-4"/>
    <n v="3.6193974723458658E-4"/>
    <n v="3.6193974723458658E-4"/>
    <n v="3.6193974723458658E-4"/>
    <n v="3.6193974723458658E-4"/>
    <n v="3.6193974723458658E-4"/>
    <n v="3.6193974723458658E-4"/>
  </r>
  <r>
    <s v="Lost Opportunity"/>
    <x v="0"/>
    <s v="Under $5"/>
    <s v="Under $5"/>
    <s v="Lighting"/>
    <s v="Under $5"/>
    <n v="-13.890364575776116"/>
    <s v="Lighting"/>
    <s v="Res-Lighting-7P_v5"/>
    <s v="Rural"/>
    <s v="SC-NR (2)"/>
    <s v="M_Input"/>
    <s v="No"/>
    <s v="Residential"/>
    <s v="Multifamily - Low Rise"/>
    <s v="2017 - LEDGeneral Purpose and Dimmable250 to 664 lumensANY"/>
    <n v="1.1704604891185448E-3"/>
    <n v="1.283369433714145E-3"/>
    <n v="1.3792342218513665E-3"/>
    <n v="1.4598344549428279E-3"/>
    <n v="1.5270039624047476E-3"/>
    <n v="1.5825181462066425E-3"/>
    <n v="1.6280288665598633E-3"/>
    <n v="1.6624875591197802E-3"/>
    <n v="1.8698844609373532E-3"/>
    <n v="1.8627228531156864E-3"/>
    <n v="1.8591914351644141E-3"/>
    <n v="1.8561984777436843E-3"/>
    <n v="1.8527986616208576E-3"/>
    <n v="1.8482791584323369E-3"/>
    <n v="1.8419579260160104E-3"/>
    <n v="1.83519529081477E-3"/>
    <n v="1.82505756234034E-3"/>
    <n v="1.8153608608532481E-3"/>
    <n v="1.8069726775438784E-3"/>
    <n v="1.7993221476557426E-3"/>
    <n v="1.5345276470592957E-2"/>
    <n v="-1.0982395163558818"/>
    <n v="-13.890364575776116"/>
    <s v="R-All-Lgt-Lighting-All-All-R"/>
    <s v="R-All-HVAC-ER-All-All-E"/>
    <n v="1.5345276470592957E-2"/>
    <n v="1.1704604891185448E-3"/>
    <n v="2.4538299228326899E-3"/>
    <n v="3.8330641446840561E-3"/>
    <n v="5.2928985996268836E-3"/>
    <n v="6.8199025620316314E-3"/>
    <n v="8.4024207082382743E-3"/>
    <n v="1.0030449574798138E-2"/>
    <n v="1.1692937133917919E-2"/>
    <n v="1.3562821594855272E-2"/>
    <n v="1.5345276470592957E-2"/>
    <n v="1.5345276470592957E-2"/>
    <n v="1.5345276470592957E-2"/>
    <n v="1.5345276470592957E-2"/>
    <n v="1.5345276470592957E-2"/>
    <n v="1.5345276470592957E-2"/>
    <n v="1.5345276470592957E-2"/>
    <n v="1.5345276470592957E-2"/>
    <n v="1.5345276470592957E-2"/>
    <n v="1.5345276470592957E-2"/>
    <n v="1.5345276470592957E-2"/>
  </r>
  <r>
    <s v="Lost Opportunity"/>
    <x v="0"/>
    <s v="Under $20"/>
    <s v="Under $15"/>
    <s v="Lighting"/>
    <s v="Under $20"/>
    <n v="16.416994598384701"/>
    <s v="Lighting"/>
    <s v="Res-Lighting-7P_v5"/>
    <s v="Rural"/>
    <s v="SC-NR (2)"/>
    <s v="M_Input"/>
    <s v="No"/>
    <s v="Residential"/>
    <s v="Multifamily - Low Rise"/>
    <s v="2017 - LEDGeneral Purpose and Dimmable665 to 1439 lumensANY"/>
    <n v="2.9075555147952441E-2"/>
    <n v="3.1880340337889758E-2"/>
    <n v="3.4261729509197571E-2"/>
    <n v="3.6263929962758776E-2"/>
    <n v="3.7932496084064259E-2"/>
    <n v="3.9311530855106483E-2"/>
    <n v="4.0442068341638493E-2"/>
    <n v="4.1298061025856925E-2"/>
    <n v="4.6450033358432237E-2"/>
    <n v="4.6272130964372202E-2"/>
    <n v="4.6184406570129719E-2"/>
    <n v="4.6110058141155895E-2"/>
    <n v="4.6025602884364962E-2"/>
    <n v="4.5913333341376678E-2"/>
    <n v="4.57563068176857E-2"/>
    <n v="4.5588315352303371E-2"/>
    <n v="4.5336482773524707E-2"/>
    <n v="4.50956058012029E-2"/>
    <n v="4.4887233892308837E-2"/>
    <n v="4.46971861241513E-2"/>
    <n v="0.38119392873936975"/>
    <n v="11.211320055237875"/>
    <n v="16.416994598384701"/>
    <s v="R-All-Lgt-Lighting-All-All-R"/>
    <s v="R-All-HVAC-ER-All-All-E"/>
    <n v="0.38119392873936975"/>
    <n v="2.9075555147952441E-2"/>
    <n v="6.0955895485842196E-2"/>
    <n v="9.5217624995039774E-2"/>
    <n v="0.13148155495779856"/>
    <n v="0.16941405104186283"/>
    <n v="0.20872558189696933"/>
    <n v="0.24916765023860782"/>
    <n v="0.29046571126446474"/>
    <n v="0.33691574462289697"/>
    <n v="0.38119392873936975"/>
    <n v="0.38119392873936975"/>
    <n v="0.38119392873936975"/>
    <n v="0.38119392873936975"/>
    <n v="0.38119392873936975"/>
    <n v="0.38119392873936975"/>
    <n v="0.38119392873936975"/>
    <n v="0.38119392873936975"/>
    <n v="0.38119392873936975"/>
    <n v="0.38119392873936975"/>
    <n v="0.38119392873936975"/>
  </r>
  <r>
    <s v="Lost Opportunity"/>
    <x v="0"/>
    <s v="Under $35"/>
    <s v="Under $25"/>
    <s v="Lighting"/>
    <s v="Under $35"/>
    <n v="30.714419471239463"/>
    <s v="Lighting"/>
    <s v="Res-Lighting-7P_v5"/>
    <s v="Rural"/>
    <s v="SC-NR (2)"/>
    <s v="M_Input"/>
    <s v="No"/>
    <s v="Residential"/>
    <s v="Multifamily - Low Rise"/>
    <s v="2017 - LEDGeneral Purpose and Dimmable1440 to 2600 lumensANY"/>
    <n v="5.5075489156625572E-3"/>
    <n v="6.0388368499049248E-3"/>
    <n v="6.4899242764894704E-3"/>
    <n v="6.869185029408459E-3"/>
    <n v="7.185248110073472E-3"/>
    <n v="7.4464675921871084E-3"/>
    <n v="7.6606162292941699E-3"/>
    <n v="7.8227600492760327E-3"/>
    <n v="8.7986567944770225E-3"/>
    <n v="8.7649581726445824E-3"/>
    <n v="8.7483412451283635E-3"/>
    <n v="8.7342580192951037E-3"/>
    <n v="8.718260338232987E-3"/>
    <n v="8.696994020303694E-3"/>
    <n v="8.6672497469481632E-3"/>
    <n v="8.635428472743803E-3"/>
    <n v="8.5877258497285835E-3"/>
    <n v="8.5420984592636945E-3"/>
    <n v="8.5026282419266817E-3"/>
    <n v="8.4666290194143692E-3"/>
    <n v="7.2206504680737402E-2"/>
    <n v="20.460939651026969"/>
    <n v="30.714419471239463"/>
    <s v="R-All-Lgt-Lighting-All-All-R"/>
    <s v="R-All-HVAC-ER-All-All-E"/>
    <n v="7.2206504680737402E-2"/>
    <n v="5.5075489156625572E-3"/>
    <n v="1.1546385765567482E-2"/>
    <n v="1.8036310042056952E-2"/>
    <n v="2.490549507146541E-2"/>
    <n v="3.2090743181538879E-2"/>
    <n v="3.9537210773725989E-2"/>
    <n v="4.7197827003020158E-2"/>
    <n v="5.5020587052296191E-2"/>
    <n v="6.3819243846773219E-2"/>
    <n v="7.2206504680737402E-2"/>
    <n v="7.2206504680737402E-2"/>
    <n v="7.2206504680737402E-2"/>
    <n v="7.2206504680737402E-2"/>
    <n v="7.2206504680737402E-2"/>
    <n v="7.2206504680737402E-2"/>
    <n v="7.2206504680737402E-2"/>
    <n v="7.2206504680737402E-2"/>
    <n v="7.2206504680737402E-2"/>
    <n v="7.2206504680737402E-2"/>
    <n v="7.2206504680737402E-2"/>
  </r>
  <r>
    <s v="Lost Opportunity"/>
    <x v="0"/>
    <s v="Under $5"/>
    <s v="Under $5"/>
    <s v="Lighting"/>
    <s v="Under $5"/>
    <n v="-27.817954522497537"/>
    <s v="Lighting"/>
    <s v="Res-Lighting-7P_v5"/>
    <s v="Rural"/>
    <s v="SC-NR (2)"/>
    <s v="M_Input"/>
    <s v="No"/>
    <s v="Residential"/>
    <s v="Multifamily - Low Rise"/>
    <s v="2017 - LEDGlobe250 to 664 lumensANY"/>
    <n v="4.4581962155656098E-3"/>
    <n v="4.8882579170748111E-3"/>
    <n v="5.2533997049887407E-3"/>
    <n v="5.5603999476134761E-3"/>
    <n v="5.8162435636535635E-3"/>
    <n v="6.0276929260512672E-3"/>
    <n v="6.2010398464579456E-3"/>
    <n v="6.3322904219298712E-3"/>
    <n v="7.1222496656626073E-3"/>
    <n v="7.094971638608517E-3"/>
    <n v="7.0815207324973692E-3"/>
    <n v="7.0701207821611614E-3"/>
    <n v="7.0571711375440934E-3"/>
    <n v="7.039956688873146E-3"/>
    <n v="7.0158795887077241E-3"/>
    <n v="6.9901212184408862E-3"/>
    <n v="6.9515073710369694E-3"/>
    <n v="6.9145733623496896E-3"/>
    <n v="6.8826234012591934E-3"/>
    <n v="6.8534831067243078E-3"/>
    <n v="5.8449007142074232E-2"/>
    <n v="-1.3614782008992641"/>
    <n v="-27.817954522497537"/>
    <s v="R-All-Lgt-Lighting-All-All-R"/>
    <s v="R-All-HVAC-ER-All-All-E"/>
    <n v="5.8449007142074232E-2"/>
    <n v="4.4581962155656098E-3"/>
    <n v="9.34645413264042E-3"/>
    <n v="1.459985383762916E-2"/>
    <n v="2.0160253785242638E-2"/>
    <n v="2.5976497348896201E-2"/>
    <n v="3.2004190274947469E-2"/>
    <n v="3.8205230121405413E-2"/>
    <n v="4.4537520543335284E-2"/>
    <n v="5.1659770208997889E-2"/>
    <n v="5.8449007142074232E-2"/>
    <n v="5.8449007142074232E-2"/>
    <n v="5.8449007142074232E-2"/>
    <n v="5.8449007142074232E-2"/>
    <n v="5.8449007142074232E-2"/>
    <n v="5.8449007142074232E-2"/>
    <n v="5.8449007142074232E-2"/>
    <n v="5.8449007142074232E-2"/>
    <n v="5.8449007142074232E-2"/>
    <n v="5.8449007142074232E-2"/>
    <n v="5.8449007142074232E-2"/>
  </r>
  <r>
    <s v="Lost Opportunity"/>
    <x v="0"/>
    <s v="Under $5"/>
    <s v="Under $5"/>
    <s v="Lighting"/>
    <s v="Under $5"/>
    <n v="-71.932033119106947"/>
    <s v="Lighting"/>
    <s v="Res-Lighting-7P_v5"/>
    <s v="Rural"/>
    <s v="SC-NR (2)"/>
    <s v="M_Input"/>
    <s v="No"/>
    <s v="Residential"/>
    <s v="Multifamily - Low Rise"/>
    <s v="2017 - LEDGlobe665 to 1439 lumensANY"/>
    <n v="1.9600601036522365E-3"/>
    <n v="2.1491380944983697E-3"/>
    <n v="2.3096738394634535E-3"/>
    <n v="2.4446474696682781E-3"/>
    <n v="2.5571299267713181E-3"/>
    <n v="2.6500943094809435E-3"/>
    <n v="2.7263068327417666E-3"/>
    <n v="2.7840115644594309E-3"/>
    <n v="3.1313196510227301E-3"/>
    <n v="3.1193267799264797E-3"/>
    <n v="3.1134130464002649E-3"/>
    <n v="3.1084010220843307E-3"/>
    <n v="3.102707669763549E-3"/>
    <n v="3.0951392828162711E-3"/>
    <n v="3.0845537093771493E-3"/>
    <n v="3.0732289602064299E-3"/>
    <n v="3.0562522597461228E-3"/>
    <n v="3.040014105704556E-3"/>
    <n v="3.0259672039939338E-3"/>
    <n v="3.0131555810942764E-3"/>
    <n v="2.5697291338876094E-2"/>
    <n v="-4.0157158288731516"/>
    <n v="-71.932033119106947"/>
    <s v="R-All-Lgt-Lighting-All-All-R"/>
    <s v="R-All-HVAC-ER-All-All-E"/>
    <n v="2.5697291338876094E-2"/>
    <n v="1.9600601036522365E-3"/>
    <n v="4.1091981981506067E-3"/>
    <n v="6.4188720376140602E-3"/>
    <n v="8.8635195072823379E-3"/>
    <n v="1.1420649434053656E-2"/>
    <n v="1.4070743743534599E-2"/>
    <n v="1.6797050576276364E-2"/>
    <n v="1.9581062140735794E-2"/>
    <n v="2.2712381791758524E-2"/>
    <n v="2.5697291338876094E-2"/>
    <n v="2.5697291338876094E-2"/>
    <n v="2.5697291338876094E-2"/>
    <n v="2.5697291338876094E-2"/>
    <n v="2.5697291338876094E-2"/>
    <n v="2.5697291338876094E-2"/>
    <n v="2.5697291338876094E-2"/>
    <n v="2.5697291338876094E-2"/>
    <n v="2.5697291338876094E-2"/>
    <n v="2.5697291338876094E-2"/>
    <n v="2.5697291338876094E-2"/>
  </r>
  <r>
    <s v="Lost Opportunity"/>
    <x v="0"/>
    <s v="Under $5"/>
    <s v="Under $15"/>
    <s v="Lighting"/>
    <s v="Under $5"/>
    <n v="-75.433488836696199"/>
    <s v="Lighting"/>
    <s v="Res-Lighting-7P_v5"/>
    <s v="Rural"/>
    <s v="SC-NR (2)"/>
    <s v="M_Input"/>
    <s v="No"/>
    <s v="Residential"/>
    <s v="Multifamily - Low Rise"/>
    <s v="2017 - LEDGlobe1440 to 2600 lumensANY"/>
    <n v="1.7791774020463078E-4"/>
    <n v="1.9508064699054665E-4"/>
    <n v="2.0965272920018597E-4"/>
    <n v="2.2190449802529064E-4"/>
    <n v="2.3211470767301885E-4"/>
    <n v="2.4055323099196984E-4"/>
    <n v="2.4747116166592861E-4"/>
    <n v="2.5270911097533552E-4"/>
    <n v="2.8423481256019872E-4"/>
    <n v="2.8314620077730777E-4"/>
    <n v="2.8260940187854137E-4"/>
    <n v="2.8215445254383472E-4"/>
    <n v="2.8163765799390491E-4"/>
    <n v="2.8095066360013873E-4"/>
    <n v="2.7998979444028522E-4"/>
    <n v="2.7896182913601504E-4"/>
    <n v="2.7742082731857043E-4"/>
    <n v="2.7594686452182403E-4"/>
    <n v="2.7467180514758661E-4"/>
    <n v="2.7350887397501004E-4"/>
    <n v="2.3325835753065516E-3"/>
    <n v="12.809094631950174"/>
    <n v="-75.433488836696199"/>
    <s v="R-All-Lgt-Lighting-All-All-R"/>
    <s v="R-All-HVAC-ER-All-All-E"/>
    <n v="2.3325835753065516E-3"/>
    <n v="1.7791774020463078E-4"/>
    <n v="3.7299838719517743E-4"/>
    <n v="5.826511163953634E-4"/>
    <n v="8.045556144206541E-4"/>
    <n v="1.0366703220936729E-3"/>
    <n v="1.2772235530856427E-3"/>
    <n v="1.5246947147515713E-3"/>
    <n v="1.7774038257269069E-3"/>
    <n v="2.0616386382871056E-3"/>
    <n v="2.3325835753065516E-3"/>
    <n v="2.3325835753065516E-3"/>
    <n v="2.3325835753065516E-3"/>
    <n v="2.3325835753065516E-3"/>
    <n v="2.3325835753065516E-3"/>
    <n v="2.3325835753065516E-3"/>
    <n v="2.3325835753065516E-3"/>
    <n v="2.3325835753065516E-3"/>
    <n v="2.3325835753065516E-3"/>
    <n v="2.3325835753065516E-3"/>
    <n v="2.3325835753065516E-3"/>
  </r>
  <r>
    <s v="Lost Opportunity"/>
    <x v="0"/>
    <s v="Under $5"/>
    <s v="Under $10"/>
    <s v="Lighting"/>
    <s v="Under $5"/>
    <n v="-33.677211295696566"/>
    <s v="Lighting"/>
    <s v="Res-Lighting-7P_v5"/>
    <s v="Rural"/>
    <s v="SC-NR (2)"/>
    <s v="M_Input"/>
    <s v="No"/>
    <s v="Residential"/>
    <s v="Multifamily - Low Rise"/>
    <s v="2017 - LEDReflectors and Outdoor250 to 664 lumensANY"/>
    <n v="2.0265984483922744E-3"/>
    <n v="2.2220950875820127E-3"/>
    <n v="2.3880805545845383E-3"/>
    <n v="2.52763614731217E-3"/>
    <n v="2.6439370569687737E-3"/>
    <n v="2.7400573103242795E-3"/>
    <n v="2.818857027282269E-3"/>
    <n v="2.8785206669563819E-3"/>
    <n v="3.2376188538087948E-3"/>
    <n v="3.2252188595891574E-3"/>
    <n v="3.2191043719945679E-3"/>
    <n v="3.2139222040176523E-3"/>
    <n v="3.2080355789300095E-3"/>
    <n v="3.2002102672390028E-3"/>
    <n v="3.1892653443424588E-3"/>
    <n v="3.1775561528462142E-3"/>
    <n v="3.1600031427382234E-3"/>
    <n v="3.1432137505537309E-3"/>
    <n v="3.1286899973492128E-3"/>
    <n v="3.1154434570816714E-3"/>
    <n v="2.6569639705543682E-2"/>
    <n v="7.4383082143536274"/>
    <n v="-33.677211295696566"/>
    <s v="R-All-Lgt-Lighting-All-All-R"/>
    <s v="R-All-HVAC-ER-All-All-E"/>
    <n v="2.6569639705543682E-2"/>
    <n v="2.0265984483922744E-3"/>
    <n v="4.2486935359742871E-3"/>
    <n v="6.6367740905588259E-3"/>
    <n v="9.164410237870995E-3"/>
    <n v="1.1808347294839769E-2"/>
    <n v="1.4548404605164048E-2"/>
    <n v="1.7367261632446316E-2"/>
    <n v="2.0245782299402697E-2"/>
    <n v="2.3483401153211493E-2"/>
    <n v="2.6569639705543682E-2"/>
    <n v="2.6569639705543682E-2"/>
    <n v="2.6569639705543682E-2"/>
    <n v="2.6569639705543682E-2"/>
    <n v="2.6569639705543682E-2"/>
    <n v="2.6569639705543682E-2"/>
    <n v="2.6569639705543682E-2"/>
    <n v="2.6569639705543682E-2"/>
    <n v="2.6569639705543682E-2"/>
    <n v="2.6569639705543682E-2"/>
    <n v="2.6569639705543682E-2"/>
  </r>
  <r>
    <s v="Lost Opportunity"/>
    <x v="0"/>
    <s v="Under $5"/>
    <s v="Under $5"/>
    <s v="Lighting"/>
    <s v="Under $5"/>
    <n v="-47.855221181050837"/>
    <s v="Lighting"/>
    <s v="Res-Lighting-7P_v5"/>
    <s v="Rural"/>
    <s v="SC-NR (2)"/>
    <s v="M_Input"/>
    <s v="No"/>
    <s v="Residential"/>
    <s v="Multifamily - Low Rise"/>
    <s v="2017 - LEDReflectors and Outdoor665 to 1439 lumensANY"/>
    <n v="1.6693117345259006E-2"/>
    <n v="1.830342566321267E-2"/>
    <n v="1.9670650078329983E-2"/>
    <n v="2.0820171280933112E-2"/>
    <n v="2.1778143361587871E-2"/>
    <n v="2.2569887118123556E-2"/>
    <n v="2.3218961394774883E-2"/>
    <n v="2.3710411558035063E-2"/>
    <n v="2.6668307917006695E-2"/>
    <n v="2.6566169005989002E-2"/>
    <n v="2.6515803893451005E-2"/>
    <n v="2.6473118309530756E-2"/>
    <n v="2.6424630103377471E-2"/>
    <n v="2.6360172910871067E-2"/>
    <n v="2.6270019440956111E-2"/>
    <n v="2.6173570680808299E-2"/>
    <n v="2.6028986311996773E-2"/>
    <n v="2.5890691873789919E-2"/>
    <n v="2.5771059532844951E-2"/>
    <n v="2.5661947611200976E-2"/>
    <n v="0.21885446215443008"/>
    <n v="2.2469892968370626"/>
    <n v="-47.855221181050837"/>
    <s v="R-All-Lgt-Lighting-All-All-R"/>
    <s v="R-All-HVAC-ER-All-All-E"/>
    <n v="0.21885446215443008"/>
    <n v="1.6693117345259006E-2"/>
    <n v="3.4996543008471673E-2"/>
    <n v="5.4667193086801652E-2"/>
    <n v="7.5487364367734761E-2"/>
    <n v="9.7265507729322631E-2"/>
    <n v="0.11983539484744618"/>
    <n v="0.14305435624222107"/>
    <n v="0.16676476780025612"/>
    <n v="0.19343307571726281"/>
    <n v="0.21885446215443008"/>
    <n v="0.21885446215443008"/>
    <n v="0.21885446215443008"/>
    <n v="0.21885446215443008"/>
    <n v="0.21885446215443008"/>
    <n v="0.21885446215443008"/>
    <n v="0.21885446215443008"/>
    <n v="0.21885446215443008"/>
    <n v="0.21885446215443008"/>
    <n v="0.21885446215443008"/>
    <n v="0.21885446215443008"/>
  </r>
  <r>
    <s v="Lost Opportunity"/>
    <x v="0"/>
    <s v="Under $5"/>
    <s v="Under $5"/>
    <s v="Lighting"/>
    <s v="Under $5"/>
    <n v="-17.68258575845417"/>
    <s v="Lighting"/>
    <s v="Res-Lighting-7P_v5"/>
    <s v="Rural"/>
    <s v="SC-NR (2)"/>
    <s v="M_Input"/>
    <s v="No"/>
    <s v="Residential"/>
    <s v="Multifamily - Low Rise"/>
    <s v="2017 - LEDReflectors and Outdoor1440 to 2600 lumensANY"/>
    <n v="7.0077872375415348E-3"/>
    <n v="7.683796268429203E-3"/>
    <n v="8.257758435527696E-3"/>
    <n v="8.7403285778368846E-3"/>
    <n v="9.1424862085468933E-3"/>
    <n v="9.4748610237296148E-3"/>
    <n v="9.7473430495883459E-3"/>
    <n v="9.9536543161272157E-3"/>
    <n v="1.1195382144767865E-2"/>
    <n v="1.1152504128500312E-2"/>
    <n v="1.1131360804245096E-2"/>
    <n v="1.1113441353729266E-2"/>
    <n v="1.1093085956638096E-2"/>
    <n v="1.1066026763218934E-2"/>
    <n v="1.1028180247027664E-2"/>
    <n v="1.0987690961745518E-2"/>
    <n v="1.0926994300148443E-2"/>
    <n v="1.0868938157665016E-2"/>
    <n v="1.0818716382143292E-2"/>
    <n v="1.077291108909074E-2"/>
    <n v="9.1875320531453156E-2"/>
    <n v="0.21572810626562469"/>
    <n v="-17.68258575845417"/>
    <s v="R-All-Lgt-Lighting-All-All-R"/>
    <s v="R-All-HVAC-ER-All-All-E"/>
    <n v="9.1875320531453156E-2"/>
    <n v="7.0077872375415348E-3"/>
    <n v="1.4691583505970739E-2"/>
    <n v="2.2949341941498433E-2"/>
    <n v="3.1689670519335314E-2"/>
    <n v="4.0832156727882207E-2"/>
    <n v="5.0307017751611824E-2"/>
    <n v="6.005436080120017E-2"/>
    <n v="7.0008015117327391E-2"/>
    <n v="8.1203397262095259E-2"/>
    <n v="9.1875320531453156E-2"/>
    <n v="9.1875320531453156E-2"/>
    <n v="9.1875320531453156E-2"/>
    <n v="9.1875320531453156E-2"/>
    <n v="9.1875320531453156E-2"/>
    <n v="9.1875320531453156E-2"/>
    <n v="9.1875320531453156E-2"/>
    <n v="9.1875320531453156E-2"/>
    <n v="9.1875320531453156E-2"/>
    <n v="9.1875320531453156E-2"/>
    <n v="9.1875320531453156E-2"/>
  </r>
  <r>
    <s v="Lost Opportunity"/>
    <x v="0"/>
    <s v="Under $5"/>
    <s v="Under $5"/>
    <s v="Lighting"/>
    <s v="Under $5"/>
    <n v="-3.421353394294874"/>
    <s v="Lighting"/>
    <s v="Res-Lighting-7P_v5"/>
    <s v="Rural"/>
    <s v="SC-NR (2)"/>
    <s v="M_Input"/>
    <s v="No"/>
    <s v="Residential"/>
    <s v="Multifamily - Low Rise"/>
    <s v="2017 - LEDThree-Way250 to 664 lumensANY"/>
    <n v="6.0792209124608333E-5"/>
    <n v="6.665655417145713E-5"/>
    <n v="7.1635647701143927E-5"/>
    <n v="7.5821919917199956E-5"/>
    <n v="7.9310617555765367E-5"/>
    <n v="8.2193952706709466E-5"/>
    <n v="8.4557720860223236E-5"/>
    <n v="8.6347460935807201E-5"/>
    <n v="9.7119388689288834E-5"/>
    <n v="9.6747424010078622E-5"/>
    <n v="9.6564006713556461E-5"/>
    <n v="9.6408556362935027E-5"/>
    <n v="9.6231974295752414E-5"/>
    <n v="9.5997237125612829E-5"/>
    <n v="9.5668920461743222E-5"/>
    <n v="9.5317677906177058E-5"/>
    <n v="9.4791137356371578E-5"/>
    <n v="9.4287503179821012E-5"/>
    <n v="9.3851831750789926E-5"/>
    <n v="9.345447308964972E-5"/>
    <n v="7.970138803897179E-4"/>
    <n v="2.8752636800931599"/>
    <n v="-3.421353394294874"/>
    <s v="R-All-Lgt-Lighting-All-All-R"/>
    <s v="R-All-HVAC-ER-All-All-E"/>
    <n v="7.970138803897179E-4"/>
    <n v="6.0792209124608333E-5"/>
    <n v="1.2744876329606546E-4"/>
    <n v="1.9908441099720939E-4"/>
    <n v="2.7490633091440937E-4"/>
    <n v="3.5421694847017477E-4"/>
    <n v="4.3641090117688423E-4"/>
    <n v="5.209686220371075E-4"/>
    <n v="6.0731608297291467E-4"/>
    <n v="7.0443547166220354E-4"/>
    <n v="7.970138803897179E-4"/>
    <n v="7.970138803897179E-4"/>
    <n v="7.970138803897179E-4"/>
    <n v="7.970138803897179E-4"/>
    <n v="7.970138803897179E-4"/>
    <n v="7.970138803897179E-4"/>
    <n v="7.970138803897179E-4"/>
    <n v="7.970138803897179E-4"/>
    <n v="7.970138803897179E-4"/>
    <n v="7.970138803897179E-4"/>
    <n v="7.970138803897179E-4"/>
  </r>
  <r>
    <s v="Lost Opportunity"/>
    <x v="0"/>
    <s v="Under $5"/>
    <s v="Under $5"/>
    <s v="Lighting"/>
    <s v="Under $5"/>
    <n v="-10.499684685907068"/>
    <s v="Lighting"/>
    <s v="Res-Lighting-7P_v5"/>
    <s v="Rural"/>
    <s v="SC-NR (2)"/>
    <s v="M_Input"/>
    <s v="No"/>
    <s v="Residential"/>
    <s v="Multifamily - Low Rise"/>
    <s v="2017 - LEDThree-Way665 to 1439 lumensANY"/>
    <n v="8.1843742652930676E-4"/>
    <n v="8.9738832398040755E-4"/>
    <n v="9.6442119798787677E-4"/>
    <n v="1.0207804240893203E-3"/>
    <n v="1.0677482964262794E-3"/>
    <n v="1.1065662541011379E-3"/>
    <n v="1.1383893503881693E-3"/>
    <n v="1.1624843830035305E-3"/>
    <n v="1.3075054137617367E-3"/>
    <n v="1.3024977027540877E-3"/>
    <n v="1.3000283800841572E-3"/>
    <n v="1.2979355726874899E-3"/>
    <n v="1.2955582718011229E-3"/>
    <n v="1.2923980364978453E-3"/>
    <n v="1.287977952915863E-3"/>
    <n v="1.2832492211029437E-3"/>
    <n v="1.276160475706921E-3"/>
    <n v="1.2693801157676503E-3"/>
    <n v="1.2635147292596907E-3"/>
    <n v="1.2581651424505304E-3"/>
    <n v="1.0730091874720965E-2"/>
    <n v="-2.1461025606077992"/>
    <n v="-10.499684685907068"/>
    <s v="R-All-Lgt-Lighting-All-All-R"/>
    <s v="R-All-HVAC-ER-All-All-E"/>
    <n v="1.0730091874720965E-2"/>
    <n v="8.1843742652930676E-4"/>
    <n v="1.7158257505097143E-3"/>
    <n v="2.6802469484975911E-3"/>
    <n v="3.7010273725869114E-3"/>
    <n v="4.7687756690131906E-3"/>
    <n v="5.875341923114329E-3"/>
    <n v="7.013731273502498E-3"/>
    <n v="8.1762156565060289E-3"/>
    <n v="9.4837210702677661E-3"/>
    <n v="1.0730091874720965E-2"/>
    <n v="1.0730091874720965E-2"/>
    <n v="1.0730091874720965E-2"/>
    <n v="1.0730091874720965E-2"/>
    <n v="1.0730091874720965E-2"/>
    <n v="1.0730091874720965E-2"/>
    <n v="1.0730091874720965E-2"/>
    <n v="1.0730091874720965E-2"/>
    <n v="1.0730091874720965E-2"/>
    <n v="1.0730091874720965E-2"/>
    <n v="1.0730091874720965E-2"/>
  </r>
  <r>
    <s v="Lost Opportunity"/>
    <x v="0"/>
    <s v="Under $5"/>
    <s v="Under $5"/>
    <s v="Lighting"/>
    <s v="Under $5"/>
    <n v="-20.941549341878694"/>
    <s v="Lighting"/>
    <s v="Res-Lighting-7P_v5"/>
    <s v="Rural"/>
    <s v="SC-NR (2)"/>
    <s v="M_Input"/>
    <s v="No"/>
    <s v="Residential"/>
    <s v="Multifamily - Low Rise"/>
    <s v="2017 - LEDThree-Way1440 to 2600 lumensANY"/>
    <n v="2.9123801373228684E-3"/>
    <n v="3.1933240654805411E-3"/>
    <n v="3.4318581359896322E-3"/>
    <n v="3.6324104144317207E-3"/>
    <n v="3.7995438983762977E-3"/>
    <n v="3.9376762042058495E-3"/>
    <n v="4.050917547441444E-3"/>
    <n v="4.1366588541345006E-3"/>
    <n v="4.6527109746556106E-3"/>
    <n v="4.6348912151976673E-3"/>
    <n v="4.6261042193157173E-3"/>
    <n v="4.6186570394877577E-3"/>
    <n v="4.6101974998119443E-3"/>
    <n v="4.5989519161812415E-3"/>
    <n v="4.5832232077764202E-3"/>
    <n v="4.566396185746069E-3"/>
    <n v="4.541171140286621E-3"/>
    <n v="4.5170434733802197E-3"/>
    <n v="4.4961717065110738E-3"/>
    <n v="4.477135394313143E-3"/>
    <n v="3.818264589891384E-2"/>
    <n v="4.7655794960796252"/>
    <n v="-20.941549341878694"/>
    <s v="R-All-Lgt-Lighting-All-All-R"/>
    <s v="R-All-HVAC-ER-All-All-E"/>
    <n v="3.818264589891384E-2"/>
    <n v="2.9123801373228684E-3"/>
    <n v="6.1057042028034095E-3"/>
    <n v="9.5375623387930417E-3"/>
    <n v="1.3169972753224762E-2"/>
    <n v="1.6969516651601062E-2"/>
    <n v="2.090719285580691E-2"/>
    <n v="2.4958110403248353E-2"/>
    <n v="2.9094769257382854E-2"/>
    <n v="3.3747480232038468E-2"/>
    <n v="3.818264589891384E-2"/>
    <n v="3.818264589891384E-2"/>
    <n v="3.818264589891384E-2"/>
    <n v="3.818264589891384E-2"/>
    <n v="3.818264589891384E-2"/>
    <n v="3.818264589891384E-2"/>
    <n v="3.818264589891384E-2"/>
    <n v="3.818264589891384E-2"/>
    <n v="3.818264589891384E-2"/>
    <n v="3.818264589891384E-2"/>
    <n v="3.818264589891384E-2"/>
  </r>
  <r>
    <s v="Lost Opportunity"/>
    <x v="0"/>
    <s v="Under $5"/>
    <s v="Under $5"/>
    <s v="Lighting"/>
    <s v="Under $5"/>
    <n v="-13.686769924007322"/>
    <s v="Lighting"/>
    <s v="Res-Lighting-7P_v5"/>
    <s v="Rural"/>
    <s v="SC-NR (2)"/>
    <s v="M_Input"/>
    <s v="No"/>
    <s v="Residential"/>
    <s v="Multifamily - High Rise"/>
    <s v="2017 - LEDDecorative and Mini-Base250 to 664 lumensANY"/>
    <n v="2.4720548237261567E-3"/>
    <n v="2.7105225923729913E-3"/>
    <n v="2.912992487036904E-3"/>
    <n v="3.0832230901709327E-3"/>
    <n v="3.2250875157301385E-3"/>
    <n v="3.3423354767920651E-3"/>
    <n v="3.4384557617793492E-3"/>
    <n v="3.5112337649276584E-3"/>
    <n v="3.9353915216279144E-3"/>
    <n v="3.9290165955781931E-3"/>
    <n v="3.9233118606717861E-3"/>
    <n v="3.9208039342993779E-3"/>
    <n v="3.9113897636013232E-3"/>
    <n v="3.9020512537903218E-3"/>
    <n v="3.8853261081424023E-3"/>
    <n v="3.871458399010607E-3"/>
    <n v="3.8489034372425034E-3"/>
    <n v="3.8304197293447377E-3"/>
    <n v="3.8136637473028634E-3"/>
    <n v="3.7973207185134335E-3"/>
    <n v="3.235838519365021E-2"/>
    <n v="2.9056602596054346"/>
    <n v="-13.686769924007322"/>
    <s v="R-All-Lgt-Lighting-All-All-R"/>
    <s v="R-All-HVAC-ER-All-All-E"/>
    <n v="3.235838519365021E-2"/>
    <n v="2.4720548237261567E-3"/>
    <n v="5.182577416099148E-3"/>
    <n v="8.0955699031360524E-3"/>
    <n v="1.1178792993306985E-2"/>
    <n v="1.4403880509037124E-2"/>
    <n v="1.7746215985829188E-2"/>
    <n v="2.1184671747608536E-2"/>
    <n v="2.4695905512536195E-2"/>
    <n v="2.8631297034164109E-2"/>
    <n v="3.235838519365021E-2"/>
    <n v="3.235838519365021E-2"/>
    <n v="3.235838519365021E-2"/>
    <n v="3.235838519365021E-2"/>
    <n v="3.235838519365021E-2"/>
    <n v="3.235838519365021E-2"/>
    <n v="3.235838519365021E-2"/>
    <n v="3.235838519365021E-2"/>
    <n v="3.235838519365021E-2"/>
    <n v="3.235838519365021E-2"/>
    <n v="3.235838519365021E-2"/>
  </r>
  <r>
    <s v="Lost Opportunity"/>
    <x v="0"/>
    <s v="Under $5"/>
    <s v="Under $15"/>
    <s v="Lighting"/>
    <s v="Under $5"/>
    <n v="-16.519436515236958"/>
    <s v="Lighting"/>
    <s v="Res-Lighting-7P_v5"/>
    <s v="Rural"/>
    <s v="SC-NR (2)"/>
    <s v="M_Input"/>
    <s v="No"/>
    <s v="Residential"/>
    <s v="Multifamily - High Rise"/>
    <s v="2017 - LEDDecorative and Mini-Base665 to 1439 lumensANY"/>
    <n v="5.2780094877500261E-4"/>
    <n v="5.7871548082180473E-4"/>
    <n v="6.219442156687573E-4"/>
    <n v="6.5828963688771406E-4"/>
    <n v="6.8857868132512991E-4"/>
    <n v="7.1361193887932179E-4"/>
    <n v="7.3413429021469505E-4"/>
    <n v="7.4967290155250035E-4"/>
    <n v="8.4023354133605868E-4"/>
    <n v="8.3887245015591184E-4"/>
    <n v="8.3765444945980549E-4"/>
    <n v="8.3711898968516355E-4"/>
    <n v="8.3510899857223444E-4"/>
    <n v="8.3311516158646637E-4"/>
    <n v="8.2954422632376603E-4"/>
    <n v="8.2658337368941219E-4"/>
    <n v="8.2176773201895537E-4"/>
    <n v="8.1782133144899698E-4"/>
    <n v="8.1424381240108703E-4"/>
    <n v="8.1075446175314463E-4"/>
    <n v="6.9087409559519903E-3"/>
    <n v="13.941833886349484"/>
    <n v="-16.519436515236958"/>
    <s v="R-All-Lgt-Lighting-All-All-R"/>
    <s v="R-All-HVAC-ER-All-All-E"/>
    <n v="6.9087409559519903E-3"/>
    <n v="5.2780094877500261E-4"/>
    <n v="1.1065164295968074E-3"/>
    <n v="1.7284606452655647E-3"/>
    <n v="2.386750282153279E-3"/>
    <n v="3.075328963478409E-3"/>
    <n v="3.7889409023577308E-3"/>
    <n v="4.5230751925724256E-3"/>
    <n v="5.2727480941249256E-3"/>
    <n v="6.1129816354609842E-3"/>
    <n v="6.9087409559519903E-3"/>
    <n v="6.9087409559519903E-3"/>
    <n v="6.9087409559519903E-3"/>
    <n v="6.9087409559519903E-3"/>
    <n v="6.9087409559519903E-3"/>
    <n v="6.9087409559519903E-3"/>
    <n v="6.9087409559519903E-3"/>
    <n v="6.9087409559519903E-3"/>
    <n v="6.9087409559519903E-3"/>
    <n v="6.9087409559519903E-3"/>
    <n v="6.9087409559519903E-3"/>
  </r>
  <r>
    <s v="Lost Opportunity"/>
    <x v="0"/>
    <s v="Under $115"/>
    <s v="Under $85"/>
    <s v="Lighting"/>
    <s v="Under $115"/>
    <n v="107.02914694255558"/>
    <s v="Lighting"/>
    <s v="Res-Lighting-7P_v5"/>
    <s v="Rural"/>
    <s v="SC-NR (2)"/>
    <s v="M_Input"/>
    <s v="No"/>
    <s v="Residential"/>
    <s v="Multifamily - High Rise"/>
    <s v="2017 - LEDDecorative and Mini-Base1440 to 2600 lumensANY"/>
    <n v="6.2942821975947278E-6"/>
    <n v="6.9014626761536361E-6"/>
    <n v="7.416986296948996E-6"/>
    <n v="7.850423065627645E-6"/>
    <n v="8.2116346049912353E-6"/>
    <n v="8.5101683377116035E-6"/>
    <n v="8.7549073268377684E-6"/>
    <n v="8.94021280032335E-6"/>
    <n v="1.0020192334493212E-5"/>
    <n v="1.0003960662298639E-5"/>
    <n v="9.9894354134980173E-6"/>
    <n v="9.9830497960888806E-6"/>
    <n v="9.9590796776023615E-6"/>
    <n v="9.9353022049139328E-6"/>
    <n v="9.8927170706792472E-6"/>
    <n v="9.8574074675620673E-6"/>
    <n v="9.7999786059681252E-6"/>
    <n v="9.7529158659148605E-6"/>
    <n v="9.7102522168496599E-6"/>
    <n v="9.6686400186990421E-6"/>
    <n v="8.2390085330027971E-5"/>
    <n v="84.464429769747696"/>
    <n v="107.02914694255558"/>
    <s v="R-All-Lgt-Lighting-All-All-R"/>
    <s v="R-All-HVAC-ER-All-All-E"/>
    <n v="8.2390085330027971E-5"/>
    <n v="6.2942821975947278E-6"/>
    <n v="1.3195744873748363E-5"/>
    <n v="2.0612731170697357E-5"/>
    <n v="2.8463154236325001E-5"/>
    <n v="3.6674788841316238E-5"/>
    <n v="4.5184957179027845E-5"/>
    <n v="5.3939864505865616E-5"/>
    <n v="6.2880077306188965E-5"/>
    <n v="7.2900269640682175E-5"/>
    <n v="8.2390085330027971E-5"/>
    <n v="8.2390085330027971E-5"/>
    <n v="8.2390085330027971E-5"/>
    <n v="8.2390085330027971E-5"/>
    <n v="8.2390085330027971E-5"/>
    <n v="8.2390085330027971E-5"/>
    <n v="8.2390085330027971E-5"/>
    <n v="8.2390085330027971E-5"/>
    <n v="8.2390085330027971E-5"/>
    <n v="8.2390085330027971E-5"/>
    <n v="8.2390085330027971E-5"/>
  </r>
  <r>
    <s v="Lost Opportunity"/>
    <x v="0"/>
    <s v="Under $5"/>
    <s v="Under $5"/>
    <s v="Lighting"/>
    <s v="Under $5"/>
    <n v="-13.890364575776116"/>
    <s v="Lighting"/>
    <s v="Res-Lighting-7P_v5"/>
    <s v="Rural"/>
    <s v="SC-NR (2)"/>
    <s v="M_Input"/>
    <s v="No"/>
    <s v="Residential"/>
    <s v="Multifamily - High Rise"/>
    <s v="2017 - LEDGeneral Purpose and Dimmable250 to 664 lumensANY"/>
    <n v="2.6686071713317668E-4"/>
    <n v="2.926035441706132E-4"/>
    <n v="3.1446036577882023E-4"/>
    <n v="3.3283692458097741E-4"/>
    <n v="3.4815132698705028E-4"/>
    <n v="3.6080835816252666E-4"/>
    <n v="3.7118463620319249E-4"/>
    <n v="3.7904109226770806E-4"/>
    <n v="4.2482933371132457E-4"/>
    <n v="4.2414115425795174E-4"/>
    <n v="4.2352532258886118E-4"/>
    <n v="4.2325458950323759E-4"/>
    <n v="4.2223832064075729E-4"/>
    <n v="4.2123021944445678E-4"/>
    <n v="4.1942472374147994E-4"/>
    <n v="4.1792769108330979E-4"/>
    <n v="4.1549286107283478E-4"/>
    <n v="4.1349752686845709E-4"/>
    <n v="4.1168870234682881E-4"/>
    <n v="4.0992445652953687E-4"/>
    <n v="3.4931190826233993E-3"/>
    <n v="-1.0982395163558818"/>
    <n v="-13.890364575776116"/>
    <s v="R-All-Lgt-Lighting-All-All-R"/>
    <s v="R-All-HVAC-ER-All-All-E"/>
    <n v="3.4931190826233993E-3"/>
    <n v="2.6686071713317668E-4"/>
    <n v="5.5946426130378988E-4"/>
    <n v="8.7392462708261011E-4"/>
    <n v="1.2067615516635874E-3"/>
    <n v="1.5549128786506378E-3"/>
    <n v="1.9157212368131646E-3"/>
    <n v="2.2869058730163572E-3"/>
    <n v="2.6659469652840651E-3"/>
    <n v="3.0907762989953896E-3"/>
    <n v="3.4931190826233993E-3"/>
    <n v="3.4931190826233993E-3"/>
    <n v="3.4931190826233993E-3"/>
    <n v="3.4931190826233993E-3"/>
    <n v="3.4931190826233993E-3"/>
    <n v="3.4931190826233993E-3"/>
    <n v="3.4931190826233993E-3"/>
    <n v="3.4931190826233993E-3"/>
    <n v="3.4931190826233993E-3"/>
    <n v="3.4931190826233993E-3"/>
    <n v="3.4931190826233993E-3"/>
  </r>
  <r>
    <s v="Lost Opportunity"/>
    <x v="0"/>
    <s v="Under $20"/>
    <s v="Under $15"/>
    <s v="Lighting"/>
    <s v="Under $20"/>
    <n v="16.416994598384701"/>
    <s v="Lighting"/>
    <s v="Res-Lighting-7P_v5"/>
    <s v="Rural"/>
    <s v="SC-NR (2)"/>
    <s v="M_Input"/>
    <s v="No"/>
    <s v="Residential"/>
    <s v="Multifamily - High Rise"/>
    <s v="2017 - LEDGeneral Purpose and Dimmable665 to 1439 lumensANY"/>
    <n v="6.6291203931805416E-3"/>
    <n v="7.2686011737362836E-3"/>
    <n v="7.8115492082376191E-3"/>
    <n v="8.26804359984591E-3"/>
    <n v="8.6484705820937535E-3"/>
    <n v="8.9628854738164638E-3"/>
    <n v="9.2206438921540804E-3"/>
    <n v="9.4158070981699565E-3"/>
    <n v="1.0553238520758366E-2"/>
    <n v="1.053614336903454E-2"/>
    <n v="1.0520845417653043E-2"/>
    <n v="1.0514120103270708E-2"/>
    <n v="1.048887484157166E-2"/>
    <n v="1.0463832473887954E-2"/>
    <n v="1.0418981929705275E-2"/>
    <n v="1.038179395453177E-2"/>
    <n v="1.0321310038241036E-2"/>
    <n v="1.0271743692142782E-2"/>
    <n v="1.0226810456360364E-2"/>
    <n v="1.0182984605738231E-2"/>
    <n v="8.6773007264575167E-2"/>
    <n v="11.211320055237875"/>
    <n v="16.416994598384701"/>
    <s v="R-All-Lgt-Lighting-All-All-R"/>
    <s v="R-All-HVAC-ER-All-All-E"/>
    <n v="8.6773007264575167E-2"/>
    <n v="6.6291203931805416E-3"/>
    <n v="1.3897721566916824E-2"/>
    <n v="2.1709270775154443E-2"/>
    <n v="2.9977314375000355E-2"/>
    <n v="3.8625784957094109E-2"/>
    <n v="4.7588670430910571E-2"/>
    <n v="5.6809314323064651E-2"/>
    <n v="6.6225121421234601E-2"/>
    <n v="7.6778359941992974E-2"/>
    <n v="8.6773007264575167E-2"/>
    <n v="8.6773007264575167E-2"/>
    <n v="8.6773007264575167E-2"/>
    <n v="8.6773007264575167E-2"/>
    <n v="8.6773007264575167E-2"/>
    <n v="8.6773007264575167E-2"/>
    <n v="8.6773007264575167E-2"/>
    <n v="8.6773007264575167E-2"/>
    <n v="8.6773007264575167E-2"/>
    <n v="8.6773007264575167E-2"/>
    <n v="8.6773007264575167E-2"/>
  </r>
  <r>
    <s v="Lost Opportunity"/>
    <x v="0"/>
    <s v="Under $35"/>
    <s v="Under $25"/>
    <s v="Lighting"/>
    <s v="Under $35"/>
    <n v="30.714419471239463"/>
    <s v="Lighting"/>
    <s v="Res-Lighting-7P_v5"/>
    <s v="Rural"/>
    <s v="SC-NR (2)"/>
    <s v="M_Input"/>
    <s v="No"/>
    <s v="Residential"/>
    <s v="Multifamily - High Rise"/>
    <s v="2017 - LEDGeneral Purpose and Dimmable1440 to 2600 lumensANY"/>
    <n v="1.2557010398416815E-3"/>
    <n v="1.3768327486470711E-3"/>
    <n v="1.4796790345894234E-3"/>
    <n v="1.566149101238704E-3"/>
    <n v="1.638210329404642E-3"/>
    <n v="1.6977674173833217E-3"/>
    <n v="1.7465925245977649E-3"/>
    <n v="1.7835607234232191E-3"/>
    <n v="1.9990152234745612E-3"/>
    <n v="1.9957770261689357E-3"/>
    <n v="1.9928792580914466E-3"/>
    <n v="1.9916053357967411E-3"/>
    <n v="1.9868233286093047E-3"/>
    <n v="1.9820797540058212E-3"/>
    <n v="1.973584075600947E-3"/>
    <n v="1.9665398561079634E-3"/>
    <n v="1.9550828735710193E-3"/>
    <n v="1.9456939186802984E-3"/>
    <n v="1.9371825766697536E-3"/>
    <n v="1.9288809977370835E-3"/>
    <n v="1.6436713921262662E-2"/>
    <n v="20.460939651026969"/>
    <n v="30.714419471239463"/>
    <s v="R-All-Lgt-Lighting-All-All-R"/>
    <s v="R-All-HVAC-ER-All-All-E"/>
    <n v="1.6436713921262662E-2"/>
    <n v="1.2557010398416815E-3"/>
    <n v="2.6325337884887529E-3"/>
    <n v="4.1122128230781764E-3"/>
    <n v="5.6783619243168807E-3"/>
    <n v="7.3165722537215224E-3"/>
    <n v="9.014339671104845E-3"/>
    <n v="1.0760932195702609E-2"/>
    <n v="1.2544492919125828E-2"/>
    <n v="1.454350814260039E-2"/>
    <n v="1.6436713921262662E-2"/>
    <n v="1.6436713921262662E-2"/>
    <n v="1.6436713921262662E-2"/>
    <n v="1.6436713921262662E-2"/>
    <n v="1.6436713921262662E-2"/>
    <n v="1.6436713921262662E-2"/>
    <n v="1.6436713921262662E-2"/>
    <n v="1.6436713921262662E-2"/>
    <n v="1.6436713921262662E-2"/>
    <n v="1.6436713921262662E-2"/>
    <n v="1.6436713921262662E-2"/>
  </r>
  <r>
    <s v="Lost Opportunity"/>
    <x v="0"/>
    <s v="Under $5"/>
    <s v="Under $5"/>
    <s v="Lighting"/>
    <s v="Under $5"/>
    <n v="-27.817954522497537"/>
    <s v="Lighting"/>
    <s v="Res-Lighting-7P_v5"/>
    <s v="Rural"/>
    <s v="SC-NR (2)"/>
    <s v="M_Input"/>
    <s v="No"/>
    <s v="Residential"/>
    <s v="Multifamily - High Rise"/>
    <s v="2017 - LEDGlobe250 to 664 lumensANY"/>
    <n v="1.0164524563338409E-3"/>
    <n v="1.1145049537425208E-3"/>
    <n v="1.1977559479314692E-3"/>
    <n v="1.2677508821206565E-3"/>
    <n v="1.3260822922666062E-3"/>
    <n v="1.3742919747047539E-3"/>
    <n v="1.4138144395146434E-3"/>
    <n v="1.4437390914103752E-3"/>
    <n v="1.6181430688355892E-3"/>
    <n v="1.6155218449128853E-3"/>
    <n v="1.6131761882742471E-3"/>
    <n v="1.6121449862567707E-3"/>
    <n v="1.6082740943823095E-3"/>
    <n v="1.6044343125357313E-3"/>
    <n v="1.5975573148198211E-3"/>
    <n v="1.5918552297060744E-3"/>
    <n v="1.5825811448145631E-3"/>
    <n v="1.5749810664851828E-3"/>
    <n v="1.5680913895486997E-3"/>
    <n v="1.5613715095535176E-3"/>
    <n v="1.3305028592976631E-2"/>
    <n v="-1.3614782008992641"/>
    <n v="-27.817954522497537"/>
    <s v="R-All-Lgt-Lighting-All-All-R"/>
    <s v="R-All-HVAC-ER-All-All-E"/>
    <n v="1.3305028592976631E-2"/>
    <n v="1.0164524563338409E-3"/>
    <n v="2.1309574100763619E-3"/>
    <n v="3.3287133580078314E-3"/>
    <n v="4.596464240128488E-3"/>
    <n v="5.922546532395094E-3"/>
    <n v="7.2968385070998482E-3"/>
    <n v="8.7106529466144909E-3"/>
    <n v="1.0154392038024866E-2"/>
    <n v="1.1772535106860455E-2"/>
    <n v="1.3305028592976631E-2"/>
    <n v="1.3305028592976631E-2"/>
    <n v="1.3305028592976631E-2"/>
    <n v="1.3305028592976631E-2"/>
    <n v="1.3305028592976631E-2"/>
    <n v="1.3305028592976631E-2"/>
    <n v="1.3305028592976631E-2"/>
    <n v="1.3305028592976631E-2"/>
    <n v="1.3305028592976631E-2"/>
    <n v="1.3305028592976631E-2"/>
    <n v="1.3305028592976631E-2"/>
  </r>
  <r>
    <s v="Lost Opportunity"/>
    <x v="0"/>
    <s v="Under $5"/>
    <s v="Under $5"/>
    <s v="Lighting"/>
    <s v="Under $5"/>
    <n v="-71.932033119106947"/>
    <s v="Lighting"/>
    <s v="Res-Lighting-7P_v5"/>
    <s v="Rural"/>
    <s v="SC-NR (2)"/>
    <s v="M_Input"/>
    <s v="No"/>
    <s v="Residential"/>
    <s v="Multifamily - High Rise"/>
    <s v="2017 - LEDGlobe665 to 1439 lumensANY"/>
    <n v="4.4688654572071462E-4"/>
    <n v="4.8999563714275654E-4"/>
    <n v="5.2659720073688812E-4"/>
    <n v="5.57370695515557E-4"/>
    <n v="5.8301628496217279E-4"/>
    <n v="6.0421182472483205E-4"/>
    <n v="6.215880017090105E-4"/>
    <n v="6.3474446980965572E-4"/>
    <n v="7.1142173154073386E-4"/>
    <n v="7.1026930213089954E-4"/>
    <n v="7.092380267513616E-4"/>
    <n v="7.0878465551431195E-4"/>
    <n v="7.0708280562663912E-4"/>
    <n v="7.05394633361379E-4"/>
    <n v="7.023711395077886E-4"/>
    <n v="6.9986419970552872E-4"/>
    <n v="6.9578681887373227E-4"/>
    <n v="6.9244542033545381E-4"/>
    <n v="6.8941635202233076E-4"/>
    <n v="6.864619354728979E-4"/>
    <n v="5.8495980127552909E-3"/>
    <n v="-4.0157158288731516"/>
    <n v="-71.932033119106947"/>
    <s v="R-All-Lgt-Lighting-All-All-R"/>
    <s v="R-All-HVAC-ER-All-All-E"/>
    <n v="5.8495980127552909E-3"/>
    <n v="4.4688654572071462E-4"/>
    <n v="9.368821828634711E-4"/>
    <n v="1.4634793836003591E-3"/>
    <n v="2.0208500791159163E-3"/>
    <n v="2.6038663640780891E-3"/>
    <n v="3.2080781888029213E-3"/>
    <n v="3.8296661905119316E-3"/>
    <n v="4.4644106603215876E-3"/>
    <n v="5.1758323918623212E-3"/>
    <n v="5.8495980127552909E-3"/>
    <n v="5.8495980127552909E-3"/>
    <n v="5.8495980127552909E-3"/>
    <n v="5.8495980127552909E-3"/>
    <n v="5.8495980127552909E-3"/>
    <n v="5.8495980127552909E-3"/>
    <n v="5.8495980127552909E-3"/>
    <n v="5.8495980127552909E-3"/>
    <n v="5.8495980127552909E-3"/>
    <n v="5.8495980127552909E-3"/>
    <n v="5.8495980127552909E-3"/>
  </r>
  <r>
    <s v="Lost Opportunity"/>
    <x v="0"/>
    <s v="Under $5"/>
    <s v="Under $15"/>
    <s v="Lighting"/>
    <s v="Under $5"/>
    <n v="-75.433488836696199"/>
    <s v="Lighting"/>
    <s v="Res-Lighting-7P_v5"/>
    <s v="Rural"/>
    <s v="SC-NR (2)"/>
    <s v="M_Input"/>
    <s v="No"/>
    <s v="Residential"/>
    <s v="Multifamily - High Rise"/>
    <s v="2017 - LEDGlobe1440 to 2600 lumensANY"/>
    <n v="4.056459503171942E-5"/>
    <n v="4.4477675101964736E-5"/>
    <n v="4.7800056630209639E-5"/>
    <n v="5.0593415180295805E-5"/>
    <n v="5.292130569347731E-5"/>
    <n v="5.4845258193690434E-5"/>
    <n v="5.6422521123873149E-5"/>
    <n v="5.7616754438035033E-5"/>
    <n v="6.4576870154309474E-5"/>
    <n v="6.4472262323171542E-5"/>
    <n v="6.4378651834026736E-5"/>
    <n v="6.4337498613357977E-5"/>
    <n v="6.4183019020809754E-5"/>
    <n v="6.4029780967572722E-5"/>
    <n v="6.3755333672333621E-5"/>
    <n v="6.3527774801247998E-5"/>
    <n v="6.315766452646858E-5"/>
    <n v="6.2854360522705715E-5"/>
    <n v="6.2579407225002185E-5"/>
    <n v="6.2311230185370175E-5"/>
    <n v="5.3097721727801402E-4"/>
    <n v="12.809094631950174"/>
    <n v="-75.433488836696199"/>
    <s v="R-All-Lgt-Lighting-All-All-R"/>
    <s v="R-All-HVAC-ER-All-All-E"/>
    <n v="5.3097721727801402E-4"/>
    <n v="4.056459503171942E-5"/>
    <n v="8.5042270133684156E-5"/>
    <n v="1.3284232676389379E-4"/>
    <n v="1.8343574194418959E-4"/>
    <n v="2.363570476376669E-4"/>
    <n v="2.9120230583135732E-4"/>
    <n v="3.4762482695523047E-4"/>
    <n v="4.0524158139326549E-4"/>
    <n v="4.6981845154757493E-4"/>
    <n v="5.3097721727801402E-4"/>
    <n v="5.3097721727801402E-4"/>
    <n v="5.3097721727801402E-4"/>
    <n v="5.3097721727801402E-4"/>
    <n v="5.3097721727801402E-4"/>
    <n v="5.3097721727801402E-4"/>
    <n v="5.3097721727801402E-4"/>
    <n v="5.3097721727801402E-4"/>
    <n v="5.3097721727801402E-4"/>
    <n v="5.3097721727801402E-4"/>
    <n v="5.3097721727801402E-4"/>
  </r>
  <r>
    <s v="Lost Opportunity"/>
    <x v="0"/>
    <s v="Under $5"/>
    <s v="Under $10"/>
    <s v="Lighting"/>
    <s v="Under $5"/>
    <n v="-33.677211295696566"/>
    <s v="Lighting"/>
    <s v="Res-Lighting-7P_v5"/>
    <s v="Rural"/>
    <s v="SC-NR (2)"/>
    <s v="M_Input"/>
    <s v="No"/>
    <s v="Residential"/>
    <s v="Multifamily - High Rise"/>
    <s v="2017 - LEDReflectors and Outdoor250 to 664 lumensANY"/>
    <n v="4.6205704533113147E-4"/>
    <n v="5.0662956513535646E-4"/>
    <n v="5.4447364545227265E-4"/>
    <n v="5.7629181095334608E-4"/>
    <n v="6.0280799363762868E-4"/>
    <n v="6.2472306038267541E-4"/>
    <n v="6.4268910808167696E-4"/>
    <n v="6.5629220004268776E-4"/>
    <n v="7.3557243199150462E-4"/>
    <n v="7.3438088095207472E-4"/>
    <n v="7.3331459677020573E-4"/>
    <n v="7.3284583489711909E-4"/>
    <n v="7.3108621215120051E-4"/>
    <n v="7.2934073134322923E-4"/>
    <n v="7.2621459865934224E-4"/>
    <n v="7.2362255553576381E-4"/>
    <n v="7.1940675947327259E-4"/>
    <n v="7.1595193016445809E-4"/>
    <n v="7.1282003378433662E-4"/>
    <n v="7.0976532337835014E-4"/>
    <n v="6.0481748668211963E-3"/>
    <n v="7.4383082143536274"/>
    <n v="-33.677211295696566"/>
    <s v="R-All-Lgt-Lighting-All-All-R"/>
    <s v="R-All-HVAC-ER-All-All-E"/>
    <n v="6.0481748668211963E-3"/>
    <n v="4.6205704533113147E-4"/>
    <n v="9.6868661046648798E-4"/>
    <n v="1.5131602559187605E-3"/>
    <n v="2.0894520668721067E-3"/>
    <n v="2.6922600605097354E-3"/>
    <n v="3.3169831208924106E-3"/>
    <n v="3.9596722289740871E-3"/>
    <n v="4.6159644290167745E-3"/>
    <n v="5.3515368610082791E-3"/>
    <n v="6.0481748668211963E-3"/>
    <n v="6.0481748668211963E-3"/>
    <n v="6.0481748668211963E-3"/>
    <n v="6.0481748668211963E-3"/>
    <n v="6.0481748668211963E-3"/>
    <n v="6.0481748668211963E-3"/>
    <n v="6.0481748668211963E-3"/>
    <n v="6.0481748668211963E-3"/>
    <n v="6.0481748668211963E-3"/>
    <n v="6.0481748668211963E-3"/>
    <n v="6.0481748668211963E-3"/>
  </r>
  <r>
    <s v="Lost Opportunity"/>
    <x v="0"/>
    <s v="Under $5"/>
    <s v="Under $5"/>
    <s v="Lighting"/>
    <s v="Under $5"/>
    <n v="-47.855221181050837"/>
    <s v="Lighting"/>
    <s v="Res-Lighting-7P_v5"/>
    <s v="Rural"/>
    <s v="SC-NR (2)"/>
    <s v="M_Input"/>
    <s v="No"/>
    <s v="Residential"/>
    <s v="Multifamily - High Rise"/>
    <s v="2017 - LEDReflectors and Outdoor665 to 1439 lumensANY"/>
    <n v="3.805969793392071E-3"/>
    <n v="4.173114209226436E-3"/>
    <n v="4.4848363829283113E-3"/>
    <n v="4.7469230192038175E-3"/>
    <n v="4.9653371551902558E-3"/>
    <n v="5.1458518403240897E-3"/>
    <n v="5.2938384050566709E-3"/>
    <n v="5.4058872475610401E-3"/>
    <n v="6.0589195323389388E-3"/>
    <n v="6.0491047111838909E-3"/>
    <n v="6.040321714737085E-3"/>
    <n v="6.036460517191697E-3"/>
    <n v="6.0219664821230777E-3"/>
    <n v="6.007588934378247E-3"/>
    <n v="5.9818389394691055E-3"/>
    <n v="5.9604882471007209E-3"/>
    <n v="5.9257626810021802E-3"/>
    <n v="5.8973052077885644E-3"/>
    <n v="5.8715077372398054E-3"/>
    <n v="5.846346048547421E-3"/>
    <n v="4.9818893751047526E-2"/>
    <n v="2.2469892968370626"/>
    <n v="-47.855221181050837"/>
    <s v="R-All-Lgt-Lighting-All-All-R"/>
    <s v="R-All-HVAC-ER-All-All-E"/>
    <n v="4.9818893751047526E-2"/>
    <n v="3.805969793392071E-3"/>
    <n v="7.979084002618507E-3"/>
    <n v="1.2463920385546818E-2"/>
    <n v="1.7210843404750636E-2"/>
    <n v="2.2176180559940892E-2"/>
    <n v="2.7322032400264984E-2"/>
    <n v="3.2615870805321655E-2"/>
    <n v="3.8021758052882694E-2"/>
    <n v="4.4080677585221634E-2"/>
    <n v="4.9818893751047526E-2"/>
    <n v="4.9818893751047526E-2"/>
    <n v="4.9818893751047526E-2"/>
    <n v="4.9818893751047526E-2"/>
    <n v="4.9818893751047526E-2"/>
    <n v="4.9818893751047526E-2"/>
    <n v="4.9818893751047526E-2"/>
    <n v="4.9818893751047526E-2"/>
    <n v="4.9818893751047526E-2"/>
    <n v="4.9818893751047526E-2"/>
    <n v="4.9818893751047526E-2"/>
  </r>
  <r>
    <s v="Lost Opportunity"/>
    <x v="0"/>
    <s v="Under $5"/>
    <s v="Under $5"/>
    <s v="Lighting"/>
    <s v="Under $5"/>
    <n v="-17.68258575845417"/>
    <s v="Lighting"/>
    <s v="Res-Lighting-7P_v5"/>
    <s v="Rural"/>
    <s v="SC-NR (2)"/>
    <s v="M_Input"/>
    <s v="No"/>
    <s v="Residential"/>
    <s v="Multifamily - High Rise"/>
    <s v="2017 - LEDReflectors and Outdoor1440 to 2600 lumensANY"/>
    <n v="1.5977498985338691E-3"/>
    <n v="1.7518774888697405E-3"/>
    <n v="1.8827387669249815E-3"/>
    <n v="1.992762997081328E-3"/>
    <n v="2.0844534682502216E-3"/>
    <n v="2.1602337123176356E-3"/>
    <n v="2.2223586191406942E-3"/>
    <n v="2.2693968344867587E-3"/>
    <n v="2.5435404360872626E-3"/>
    <n v="2.539420164420411E-3"/>
    <n v="2.5357330537906656E-3"/>
    <n v="2.5341121192270031E-3"/>
    <n v="2.5280275089128498E-3"/>
    <n v="2.5219918000928911E-3"/>
    <n v="2.5111819266606951E-3"/>
    <n v="2.5022188848035482E-3"/>
    <n v="2.4876410576734416E-3"/>
    <n v="2.4756945821605438E-3"/>
    <n v="2.464864778407694E-3"/>
    <n v="2.4543018765094721E-3"/>
    <n v="2.0914021066064204E-2"/>
    <n v="0.21572810626562469"/>
    <n v="-17.68258575845417"/>
    <s v="R-All-Lgt-Lighting-All-All-R"/>
    <s v="R-All-HVAC-ER-All-All-E"/>
    <n v="2.0914021066064204E-2"/>
    <n v="1.5977498985338691E-3"/>
    <n v="3.3496273874036096E-3"/>
    <n v="5.2323661543285912E-3"/>
    <n v="7.2251291514099196E-3"/>
    <n v="9.3095826196601412E-3"/>
    <n v="1.1469816331977776E-2"/>
    <n v="1.369217495111847E-2"/>
    <n v="1.5961571785605227E-2"/>
    <n v="1.8505112221692491E-2"/>
    <n v="2.0914021066064204E-2"/>
    <n v="2.0914021066064204E-2"/>
    <n v="2.0914021066064204E-2"/>
    <n v="2.0914021066064204E-2"/>
    <n v="2.0914021066064204E-2"/>
    <n v="2.0914021066064204E-2"/>
    <n v="2.0914021066064204E-2"/>
    <n v="2.0914021066064204E-2"/>
    <n v="2.0914021066064204E-2"/>
    <n v="2.0914021066064204E-2"/>
    <n v="2.0914021066064204E-2"/>
  </r>
  <r>
    <s v="Lost Opportunity"/>
    <x v="0"/>
    <s v="Under $5"/>
    <s v="Under $5"/>
    <s v="Lighting"/>
    <s v="Under $5"/>
    <n v="-3.421353394294874"/>
    <s v="Lighting"/>
    <s v="Res-Lighting-7P_v5"/>
    <s v="Rural"/>
    <s v="SC-NR (2)"/>
    <s v="M_Input"/>
    <s v="No"/>
    <s v="Residential"/>
    <s v="Multifamily - High Rise"/>
    <s v="2017 - LEDThree-Way250 to 664 lumensANY"/>
    <n v="1.38604016743191E-5"/>
    <n v="1.5197450929093175E-5"/>
    <n v="1.6332666070790122E-5"/>
    <n v="1.728712084827066E-5"/>
    <n v="1.8082531169544727E-5"/>
    <n v="1.8739921054354684E-5"/>
    <n v="1.9278851561148884E-5"/>
    <n v="1.9686905762459008E-5"/>
    <n v="2.2065088003693525E-5"/>
    <n v="2.2029344849923159E-5"/>
    <n v="2.1997359346814803E-5"/>
    <n v="2.1983297819312437E-5"/>
    <n v="2.1930514124528119E-5"/>
    <n v="2.1878154647797365E-5"/>
    <n v="2.1784379528201821E-5"/>
    <n v="2.1706625581556103E-5"/>
    <n v="2.1580163649217716E-5"/>
    <n v="2.1476528562554205E-5"/>
    <n v="2.1382580548408632E-5"/>
    <n v="2.1290947894705983E-5"/>
    <n v="1.8142810265037008E-4"/>
    <n v="2.8752636800931599"/>
    <n v="-3.421353394294874"/>
    <s v="R-All-Lgt-Lighting-All-All-R"/>
    <s v="R-All-HVAC-ER-All-All-E"/>
    <n v="1.8142810265037008E-4"/>
    <n v="1.38604016743191E-5"/>
    <n v="2.9057852603412276E-5"/>
    <n v="4.5390518674202394E-5"/>
    <n v="6.2677639522473061E-5"/>
    <n v="8.0760170692017791E-5"/>
    <n v="9.9500091746372468E-5"/>
    <n v="1.1877894330752135E-4"/>
    <n v="1.3846584906998036E-4"/>
    <n v="1.605309370736739E-4"/>
    <n v="1.8142810265037008E-4"/>
    <n v="1.8142810265037008E-4"/>
    <n v="1.8142810265037008E-4"/>
    <n v="1.8142810265037008E-4"/>
    <n v="1.8142810265037008E-4"/>
    <n v="1.8142810265037008E-4"/>
    <n v="1.8142810265037008E-4"/>
    <n v="1.8142810265037008E-4"/>
    <n v="1.8142810265037008E-4"/>
    <n v="1.8142810265037008E-4"/>
    <n v="1.8142810265037008E-4"/>
  </r>
  <r>
    <s v="Lost Opportunity"/>
    <x v="0"/>
    <s v="Under $5"/>
    <s v="Under $5"/>
    <s v="Lighting"/>
    <s v="Under $5"/>
    <n v="-10.499684685907068"/>
    <s v="Lighting"/>
    <s v="Res-Lighting-7P_v5"/>
    <s v="Rural"/>
    <s v="SC-NR (2)"/>
    <s v="M_Input"/>
    <s v="No"/>
    <s v="Residential"/>
    <s v="Multifamily - High Rise"/>
    <s v="2017 - LEDThree-Way665 to 1439 lumensANY"/>
    <n v="1.8660074441019588E-4"/>
    <n v="2.0460126070953309E-4"/>
    <n v="2.1988451118696068E-4"/>
    <n v="2.3273420892073763E-4"/>
    <n v="2.4344271229234616E-4"/>
    <n v="2.5229306488353805E-4"/>
    <n v="2.5954861462272713E-4"/>
    <n v="2.6504219406676716E-4"/>
    <n v="2.9705934529981529E-4"/>
    <n v="2.9657813997418066E-4"/>
    <n v="2.9614752339966884E-4"/>
    <n v="2.9595821492498387E-4"/>
    <n v="2.9524759506194454E-4"/>
    <n v="2.9454268639014249E-4"/>
    <n v="2.9328020442642673E-4"/>
    <n v="2.9223341338343667E-4"/>
    <n v="2.9053087320686895E-4"/>
    <n v="2.8913564781781999E-4"/>
    <n v="2.8787083819777087E-4"/>
    <n v="2.8663719996743911E-4"/>
    <n v="2.4425424173828369E-3"/>
    <n v="-2.1461025606077992"/>
    <n v="-10.499684685907068"/>
    <s v="R-All-Lgt-Lighting-All-All-R"/>
    <s v="R-All-HVAC-ER-All-All-E"/>
    <n v="2.4425424173828369E-3"/>
    <n v="1.8660074441019588E-4"/>
    <n v="3.9120200511972897E-4"/>
    <n v="6.1108651630668962E-4"/>
    <n v="8.4382072522742727E-4"/>
    <n v="1.0872634375197734E-3"/>
    <n v="1.3395565024033114E-3"/>
    <n v="1.5991051170260386E-3"/>
    <n v="1.8641473110928056E-3"/>
    <n v="2.161206656392621E-3"/>
    <n v="2.4425424173828369E-3"/>
    <n v="2.4425424173828369E-3"/>
    <n v="2.4425424173828369E-3"/>
    <n v="2.4425424173828369E-3"/>
    <n v="2.4425424173828369E-3"/>
    <n v="2.4425424173828369E-3"/>
    <n v="2.4425424173828369E-3"/>
    <n v="2.4425424173828369E-3"/>
    <n v="2.4425424173828369E-3"/>
    <n v="2.4425424173828369E-3"/>
    <n v="2.4425424173828369E-3"/>
  </r>
  <r>
    <s v="Lost Opportunity"/>
    <x v="0"/>
    <s v="Under $5"/>
    <s v="Under $5"/>
    <s v="Lighting"/>
    <s v="Under $5"/>
    <n v="-20.941549341878694"/>
    <s v="Lighting"/>
    <s v="Res-Lighting-7P_v5"/>
    <s v="Rural"/>
    <s v="SC-NR (2)"/>
    <s v="M_Input"/>
    <s v="No"/>
    <s v="Residential"/>
    <s v="Multifamily - High Rise"/>
    <s v="2017 - LEDThree-Way1440 to 2600 lumensANY"/>
    <n v="6.6401203563539119E-4"/>
    <n v="7.2806622528072363E-4"/>
    <n v="7.8245112225805728E-4"/>
    <n v="8.2817630934921076E-4"/>
    <n v="8.6628213333648997E-4"/>
    <n v="8.9777579462247965E-4"/>
    <n v="9.2359440733595372E-4"/>
    <n v="9.4314311214467052E-4"/>
    <n v="1.057074992924139E-3"/>
    <n v="1.0553626410852266E-3"/>
    <n v="1.0538303074971492E-3"/>
    <n v="1.053156660100747E-3"/>
    <n v="1.0506279448841433E-3"/>
    <n v="1.0481195527360851E-3"/>
    <n v="1.0436270560886063E-3"/>
    <n v="1.0399020878226024E-3"/>
    <n v="1.0338436598566955E-3"/>
    <n v="1.0288788005058884E-3"/>
    <n v="1.0243780209770893E-3"/>
    <n v="1.0199881637171443E-3"/>
    <n v="8.6916993167340598E-3"/>
    <n v="4.7655794960796252"/>
    <n v="-20.941549341878694"/>
    <s v="R-All-Lgt-Lighting-All-All-R"/>
    <s v="R-All-HVAC-ER-All-All-E"/>
    <n v="8.6916993167340598E-3"/>
    <n v="6.6401203563539119E-4"/>
    <n v="1.3920782609161148E-3"/>
    <n v="2.1745293831741722E-3"/>
    <n v="3.0027056925233829E-3"/>
    <n v="3.8689878258598726E-3"/>
    <n v="4.7667636204823524E-3"/>
    <n v="5.6903580278183062E-3"/>
    <n v="6.633501139962977E-3"/>
    <n v="7.6905761328871156E-3"/>
    <n v="8.6916993167340598E-3"/>
    <n v="8.6916993167340598E-3"/>
    <n v="8.6916993167340598E-3"/>
    <n v="8.6916993167340598E-3"/>
    <n v="8.6916993167340598E-3"/>
    <n v="8.6916993167340598E-3"/>
    <n v="8.6916993167340598E-3"/>
    <n v="8.6916993167340598E-3"/>
    <n v="8.6916993167340598E-3"/>
    <n v="8.6916993167340598E-3"/>
    <n v="8.6916993167340598E-3"/>
  </r>
  <r>
    <s v="Lost Opportunity"/>
    <x v="0"/>
    <s v="Under $5"/>
    <s v="Under $5"/>
    <s v="Lighting"/>
    <s v="Under $5"/>
    <n v="-13.686769924007322"/>
    <s v="Lighting"/>
    <s v="Res-Lighting-7P_v5"/>
    <s v="Rural"/>
    <s v="SC-NR (2)"/>
    <s v="M_Input"/>
    <s v="No"/>
    <s v="Residential"/>
    <s v="Manufactured"/>
    <s v="2017 - LEDDecorative and Mini-Base250 to 664 lumensANY"/>
    <n v="3.2143510511052076E-2"/>
    <n v="3.4946950620307185E-2"/>
    <n v="3.7240599728702688E-2"/>
    <n v="3.9084386425433312E-2"/>
    <n v="4.053786759054915E-2"/>
    <n v="4.1657238944768131E-2"/>
    <n v="4.2493737503992358E-2"/>
    <n v="4.3027120291874749E-2"/>
    <n v="4.4145395574821271E-2"/>
    <n v="4.4171280739865447E-2"/>
    <n v="4.4084833396597856E-2"/>
    <n v="4.3905058546693895E-2"/>
    <n v="4.3655052213619705E-2"/>
    <n v="4.3351490184090624E-2"/>
    <n v="4.300875974390158E-2"/>
    <n v="4.2643499192007085E-2"/>
    <n v="4.2166262757126517E-2"/>
    <n v="4.169948851912026E-2"/>
    <n v="4.1241753818009035E-2"/>
    <n v="4.0792027130628822E-2"/>
    <n v="0.33357728881393023"/>
    <n v="2.9056602596054346"/>
    <n v="-13.686769924007322"/>
    <s v="R-All-Lgt-Lighting-All-All-R"/>
    <s v="R-All-HVAC-ER-All-All-E"/>
    <n v="0.33357728881393023"/>
    <n v="3.2143510511052076E-2"/>
    <n v="6.7090461131359261E-2"/>
    <n v="0.10433106086006194"/>
    <n v="0.14341544728549527"/>
    <n v="0.18395331487604441"/>
    <n v="0.22561055382081255"/>
    <n v="0.2681042913248049"/>
    <n v="0.31113141161667968"/>
    <n v="0.33357728881393023"/>
    <n v="0.33357728881393023"/>
    <n v="0.33357728881393023"/>
    <n v="0.33357728881393023"/>
    <n v="0.33357728881393023"/>
    <n v="0.33357728881393023"/>
    <n v="0.33357728881393023"/>
    <n v="0.33357728881393023"/>
    <n v="0.33357728881393023"/>
    <n v="0.33357728881393023"/>
    <n v="0.33357728881393023"/>
    <n v="0.33357728881393023"/>
  </r>
  <r>
    <s v="Lost Opportunity"/>
    <x v="0"/>
    <s v="Under $5"/>
    <s v="Under $15"/>
    <s v="Lighting"/>
    <s v="Under $5"/>
    <n v="-16.519436515236958"/>
    <s v="Lighting"/>
    <s v="Res-Lighting-7P_v5"/>
    <s v="Rural"/>
    <s v="SC-NR (2)"/>
    <s v="M_Input"/>
    <s v="No"/>
    <s v="Residential"/>
    <s v="Manufactured"/>
    <s v="2017 - LEDDecorative and Mini-Base665 to 1439 lumensANY"/>
    <n v="6.8628637123510266E-3"/>
    <n v="7.4614177311767265E-3"/>
    <n v="7.9511278152529959E-3"/>
    <n v="8.3447891364069916E-3"/>
    <n v="8.6551175039706225E-3"/>
    <n v="8.8941110963124854E-3"/>
    <n v="9.0727093737333654E-3"/>
    <n v="9.186590319577536E-3"/>
    <n v="9.4253498930570393E-3"/>
    <n v="9.4308765563568923E-3"/>
    <n v="9.4124194455526364E-3"/>
    <n v="9.3740362610720569E-3"/>
    <n v="9.3206581650323288E-3"/>
    <n v="9.2558455542197555E-3"/>
    <n v="9.1826702145105851E-3"/>
    <n v="9.1046845387926807E-3"/>
    <n v="9.0027912309653488E-3"/>
    <n v="8.9031316751501267E-3"/>
    <n v="8.8054021235176114E-3"/>
    <n v="8.7093823386768642E-3"/>
    <n v="7.122107804243781E-2"/>
    <n v="13.941833886349484"/>
    <n v="-16.519436515236958"/>
    <s v="R-All-Lgt-Lighting-All-All-R"/>
    <s v="R-All-HVAC-ER-All-All-E"/>
    <n v="7.122107804243781E-2"/>
    <n v="6.8628637123510266E-3"/>
    <n v="1.4324281443527754E-2"/>
    <n v="2.227540925878075E-2"/>
    <n v="3.0620198395187741E-2"/>
    <n v="3.9275315899158364E-2"/>
    <n v="4.8169426995470846E-2"/>
    <n v="5.7242136369204208E-2"/>
    <n v="6.6428726688781747E-2"/>
    <n v="7.122107804243781E-2"/>
    <n v="7.122107804243781E-2"/>
    <n v="7.122107804243781E-2"/>
    <n v="7.122107804243781E-2"/>
    <n v="7.122107804243781E-2"/>
    <n v="7.122107804243781E-2"/>
    <n v="7.122107804243781E-2"/>
    <n v="7.122107804243781E-2"/>
    <n v="7.122107804243781E-2"/>
    <n v="7.122107804243781E-2"/>
    <n v="7.122107804243781E-2"/>
    <n v="7.122107804243781E-2"/>
  </r>
  <r>
    <s v="Lost Opportunity"/>
    <x v="0"/>
    <s v="Under $115"/>
    <s v="Under $85"/>
    <s v="Lighting"/>
    <s v="Under $115"/>
    <n v="107.02914694255558"/>
    <s v="Lighting"/>
    <s v="Res-Lighting-7P_v5"/>
    <s v="Rural"/>
    <s v="SC-NR (2)"/>
    <s v="M_Input"/>
    <s v="No"/>
    <s v="Residential"/>
    <s v="Manufactured"/>
    <s v="2017 - LEDDecorative and Mini-Base1440 to 2600 lumensANY"/>
    <n v="8.1842976958316105E-5"/>
    <n v="8.8981023818098122E-5"/>
    <n v="9.4821053987308526E-5"/>
    <n v="9.9515656093220034E-5"/>
    <n v="1.0321647232687382E-4"/>
    <n v="1.0606658678215844E-4"/>
    <n v="1.0819645782672636E-4"/>
    <n v="1.0955454331659874E-4"/>
    <n v="1.1240186698349496E-4"/>
    <n v="1.1246777512273018E-4"/>
    <n v="1.1224766512818796E-4"/>
    <n v="1.1178992704468536E-4"/>
    <n v="1.1115336737114912E-4"/>
    <n v="1.1038044556537356E-4"/>
    <n v="1.0950779416316716E-4"/>
    <n v="1.085777771719551E-4"/>
    <n v="1.0736265007716654E-4"/>
    <n v="1.0617416155806887E-4"/>
    <n v="1.0500868927453631E-4"/>
    <n v="1.0386360678890853E-4"/>
    <n v="8.4934588438400412E-4"/>
    <n v="84.464429769747696"/>
    <n v="107.02914694255558"/>
    <s v="R-All-Lgt-Lighting-All-All-R"/>
    <s v="R-All-HVAC-ER-All-All-E"/>
    <n v="8.4934588438400412E-4"/>
    <n v="8.1842976958316105E-5"/>
    <n v="1.7082400077641423E-4"/>
    <n v="2.6564505476372275E-4"/>
    <n v="3.6516071085694276E-4"/>
    <n v="4.683771831838166E-4"/>
    <n v="5.7444376996597509E-4"/>
    <n v="6.8264022779270146E-4"/>
    <n v="7.9219477110930019E-4"/>
    <n v="8.4934588438400412E-4"/>
    <n v="8.4934588438400412E-4"/>
    <n v="8.4934588438400412E-4"/>
    <n v="8.4934588438400412E-4"/>
    <n v="8.4934588438400412E-4"/>
    <n v="8.4934588438400412E-4"/>
    <n v="8.4934588438400412E-4"/>
    <n v="8.4934588438400412E-4"/>
    <n v="8.4934588438400412E-4"/>
    <n v="8.4934588438400412E-4"/>
    <n v="8.4934588438400412E-4"/>
    <n v="8.4934588438400412E-4"/>
  </r>
  <r>
    <s v="Lost Opportunity"/>
    <x v="0"/>
    <s v="Under $5"/>
    <s v="Under $5"/>
    <s v="Lighting"/>
    <s v="Under $5"/>
    <n v="-13.890364575776116"/>
    <s v="Lighting"/>
    <s v="Res-Lighting-7P_v5"/>
    <s v="Rural"/>
    <s v="SC-NR (2)"/>
    <s v="M_Input"/>
    <s v="No"/>
    <s v="Residential"/>
    <s v="Manufactured"/>
    <s v="2017 - LEDGeneral Purpose and Dimmable250 to 664 lumensANY"/>
    <n v="3.4699231521199366E-3"/>
    <n v="3.7725572324062593E-3"/>
    <n v="4.0201588794424245E-3"/>
    <n v="4.2191974425874338E-3"/>
    <n v="4.3761021448374135E-3"/>
    <n v="4.496939368776872E-3"/>
    <n v="4.5872401999934595E-3"/>
    <n v="4.6448193895464798E-3"/>
    <n v="4.7655382915284322E-3"/>
    <n v="4.7683326202142291E-3"/>
    <n v="4.7590005456189443E-3"/>
    <n v="4.73959367611612E-3"/>
    <n v="4.7126052498515881E-3"/>
    <n v="4.6798354341836554E-3"/>
    <n v="4.642837350575477E-3"/>
    <n v="4.6034071195452048E-3"/>
    <n v="4.5518889832838307E-3"/>
    <n v="4.501500251327682E-3"/>
    <n v="4.4520873461514282E-3"/>
    <n v="4.4035389138285096E-3"/>
    <n v="3.6009992034904535E-2"/>
    <n v="-1.0982395163558818"/>
    <n v="-13.890364575776116"/>
    <s v="R-All-Lgt-Lighting-All-All-R"/>
    <s v="R-All-HVAC-ER-All-All-E"/>
    <n v="3.6009992034904535E-2"/>
    <n v="3.4699231521199366E-3"/>
    <n v="7.2424803845261964E-3"/>
    <n v="1.1262639263968621E-2"/>
    <n v="1.5481836706556056E-2"/>
    <n v="1.9857938851393468E-2"/>
    <n v="2.435487822017034E-2"/>
    <n v="2.8942118420163799E-2"/>
    <n v="3.3586937809710282E-2"/>
    <n v="3.6009992034904535E-2"/>
    <n v="3.6009992034904535E-2"/>
    <n v="3.6009992034904535E-2"/>
    <n v="3.6009992034904535E-2"/>
    <n v="3.6009992034904535E-2"/>
    <n v="3.6009992034904535E-2"/>
    <n v="3.6009992034904535E-2"/>
    <n v="3.6009992034904535E-2"/>
    <n v="3.6009992034904535E-2"/>
    <n v="3.6009992034904535E-2"/>
    <n v="3.6009992034904535E-2"/>
    <n v="3.6009992034904535E-2"/>
  </r>
  <r>
    <s v="Lost Opportunity"/>
    <x v="0"/>
    <s v="Under $20"/>
    <s v="Under $15"/>
    <s v="Lighting"/>
    <s v="Under $20"/>
    <n v="16.416994598384701"/>
    <s v="Lighting"/>
    <s v="Res-Lighting-7P_v5"/>
    <s v="Rural"/>
    <s v="SC-NR (2)"/>
    <s v="M_Input"/>
    <s v="No"/>
    <s v="Residential"/>
    <s v="Manufactured"/>
    <s v="2017 - LEDGeneral Purpose and Dimmable665 to 1439 lumensANY"/>
    <n v="8.6196794258812409E-2"/>
    <n v="9.3714565232560901E-2"/>
    <n v="9.9865268660871809E-2"/>
    <n v="0.10480961045890222"/>
    <n v="0.10870729975781908"/>
    <n v="0.11170903232482188"/>
    <n v="0.11395220654757682"/>
    <n v="0.1153825383843089"/>
    <n v="0.11838133170079226"/>
    <n v="0.11845074596856182"/>
    <n v="0.11821892673838488"/>
    <n v="0.11773683827002196"/>
    <n v="0.11706641540354672"/>
    <n v="0.11625237632106666"/>
    <n v="0.11533330230676292"/>
    <n v="0.1143538110146813"/>
    <n v="0.11307404255951936"/>
    <n v="0.11182232977771524"/>
    <n v="0.11059485763078726"/>
    <n v="0.10938885996194268"/>
    <n v="0.89452870816398244"/>
    <n v="11.211320055237875"/>
    <n v="16.416994598384701"/>
    <s v="R-All-Lgt-Lighting-All-All-R"/>
    <s v="R-All-HVAC-ER-All-All-E"/>
    <n v="0.89452870816398244"/>
    <n v="8.6196794258812409E-2"/>
    <n v="0.17991135949137332"/>
    <n v="0.27977662815224513"/>
    <n v="0.38458623861114738"/>
    <n v="0.49329353836896644"/>
    <n v="0.60500257069378827"/>
    <n v="0.71895477724136514"/>
    <n v="0.83433731562567404"/>
    <n v="0.89452870816398244"/>
    <n v="0.89452870816398244"/>
    <n v="0.89452870816398244"/>
    <n v="0.89452870816398244"/>
    <n v="0.89452870816398244"/>
    <n v="0.89452870816398244"/>
    <n v="0.89452870816398244"/>
    <n v="0.89452870816398244"/>
    <n v="0.89452870816398244"/>
    <n v="0.89452870816398244"/>
    <n v="0.89452870816398244"/>
    <n v="0.89452870816398244"/>
  </r>
  <r>
    <s v="Lost Opportunity"/>
    <x v="0"/>
    <s v="Under $35"/>
    <s v="Under $25"/>
    <s v="Lighting"/>
    <s v="Under $35"/>
    <n v="30.714419471239463"/>
    <s v="Lighting"/>
    <s v="Res-Lighting-7P_v5"/>
    <s v="Rural"/>
    <s v="SC-NR (2)"/>
    <s v="M_Input"/>
    <s v="No"/>
    <s v="Residential"/>
    <s v="Manufactured"/>
    <s v="2017 - LEDGeneral Purpose and Dimmable1440 to 2600 lumensANY"/>
    <n v="1.6327566518954072E-2"/>
    <n v="1.7751597501818508E-2"/>
    <n v="1.891667585801083E-2"/>
    <n v="1.985324281846404E-2"/>
    <n v="2.0591550801324715E-2"/>
    <n v="2.1160144895586389E-2"/>
    <n v="2.1585051374424371E-2"/>
    <n v="2.1855987647742135E-2"/>
    <n v="2.2424024983382047E-2"/>
    <n v="2.2437173570682974E-2"/>
    <n v="2.23932619155729E-2"/>
    <n v="2.230194376850142E-2"/>
    <n v="2.2174950948845792E-2"/>
    <n v="2.2020754062725953E-2"/>
    <n v="2.1846661252970991E-2"/>
    <n v="2.1661124083477437E-2"/>
    <n v="2.1418707822406572E-2"/>
    <n v="2.1181605922234201E-2"/>
    <n v="2.0949095730858017E-2"/>
    <n v="2.0720653277410853E-2"/>
    <n v="0.16944338952800753"/>
    <n v="20.460939651026969"/>
    <n v="30.714419471239463"/>
    <s v="R-All-Lgt-Lighting-All-All-R"/>
    <s v="R-All-HVAC-ER-All-All-E"/>
    <n v="0.16944338952800753"/>
    <n v="1.6327566518954072E-2"/>
    <n v="3.407916402077258E-2"/>
    <n v="5.299583987878341E-2"/>
    <n v="7.284908269724745E-2"/>
    <n v="9.3440633498572165E-2"/>
    <n v="0.11460077839415855"/>
    <n v="0.13618582976858293"/>
    <n v="0.15804181741632506"/>
    <n v="0.16944338952800753"/>
    <n v="0.16944338952800753"/>
    <n v="0.16944338952800753"/>
    <n v="0.16944338952800753"/>
    <n v="0.16944338952800753"/>
    <n v="0.16944338952800753"/>
    <n v="0.16944338952800753"/>
    <n v="0.16944338952800753"/>
    <n v="0.16944338952800753"/>
    <n v="0.16944338952800753"/>
    <n v="0.16944338952800753"/>
    <n v="0.16944338952800753"/>
  </r>
  <r>
    <s v="Lost Opportunity"/>
    <x v="0"/>
    <s v="Under $5"/>
    <s v="Under $5"/>
    <s v="Lighting"/>
    <s v="Under $5"/>
    <n v="-27.817954522497537"/>
    <s v="Lighting"/>
    <s v="Res-Lighting-7P_v5"/>
    <s v="Rural"/>
    <s v="SC-NR (2)"/>
    <s v="M_Input"/>
    <s v="No"/>
    <s v="Residential"/>
    <s v="Manufactured"/>
    <s v="2017 - LEDGlobe250 to 664 lumensANY"/>
    <n v="1.32166770334422E-2"/>
    <n v="1.4369387546933966E-2"/>
    <n v="1.5312483649747088E-2"/>
    <n v="1.6070606608372503E-2"/>
    <n v="1.6668244850994517E-2"/>
    <n v="1.7128504773883536E-2"/>
    <n v="1.7472453867197566E-2"/>
    <n v="1.7691768681620666E-2"/>
    <n v="1.8151577925047999E-2"/>
    <n v="1.8162221313430503E-2"/>
    <n v="1.8126676141226181E-2"/>
    <n v="1.8052756830854055E-2"/>
    <n v="1.7949959939412442E-2"/>
    <n v="1.7825142169352062E-2"/>
    <n v="1.7684219243838041E-2"/>
    <n v="1.7534032451210449E-2"/>
    <n v="1.7337803734180948E-2"/>
    <n v="1.7145876833441886E-2"/>
    <n v="1.6957666783717969E-2"/>
    <n v="1.6772749446254766E-2"/>
    <n v="0.13715935882078256"/>
    <n v="-1.3614782008992641"/>
    <n v="-27.817954522497537"/>
    <s v="R-All-Lgt-Lighting-All-All-R"/>
    <s v="R-All-HVAC-ER-All-All-E"/>
    <n v="0.13715935882078256"/>
    <n v="1.32166770334422E-2"/>
    <n v="2.7586064580376164E-2"/>
    <n v="4.2898548230123248E-2"/>
    <n v="5.8969154838495755E-2"/>
    <n v="7.5637399689490264E-2"/>
    <n v="9.2765904463373794E-2"/>
    <n v="0.11023835833057136"/>
    <n v="0.12793012701219203"/>
    <n v="0.13715935882078256"/>
    <n v="0.13715935882078256"/>
    <n v="0.13715935882078256"/>
    <n v="0.13715935882078256"/>
    <n v="0.13715935882078256"/>
    <n v="0.13715935882078256"/>
    <n v="0.13715935882078256"/>
    <n v="0.13715935882078256"/>
    <n v="0.13715935882078256"/>
    <n v="0.13715935882078256"/>
    <n v="0.13715935882078256"/>
    <n v="0.13715935882078256"/>
  </r>
  <r>
    <s v="Lost Opportunity"/>
    <x v="0"/>
    <s v="Under $5"/>
    <s v="Under $5"/>
    <s v="Lighting"/>
    <s v="Under $5"/>
    <n v="-71.932033119106947"/>
    <s v="Lighting"/>
    <s v="Res-Lighting-7P_v5"/>
    <s v="Rural"/>
    <s v="SC-NR (2)"/>
    <s v="M_Input"/>
    <s v="No"/>
    <s v="Residential"/>
    <s v="Manufactured"/>
    <s v="2017 - LEDGlobe665 to 1439 lumensANY"/>
    <n v="5.8107539694325075E-3"/>
    <n v="6.3175468020734652E-3"/>
    <n v="6.7321819943469393E-3"/>
    <n v="7.0654931572060962E-3"/>
    <n v="7.3282467057579357E-3"/>
    <n v="7.5306014403959138E-3"/>
    <n v="7.6818197499755551E-3"/>
    <n v="7.7782422036104465E-3"/>
    <n v="7.9803987955939359E-3"/>
    <n v="7.9850781950477727E-3"/>
    <n v="7.9694506473701066E-3"/>
    <n v="7.9369517881579376E-3"/>
    <n v="7.8917568088542733E-3"/>
    <n v="7.8368802804349956E-3"/>
    <n v="7.7749230693491362E-3"/>
    <n v="7.7088929697099488E-3"/>
    <n v="7.6226203920029597E-3"/>
    <n v="7.538239121469642E-3"/>
    <n v="7.455491976271717E-3"/>
    <n v="7.3741924824608012E-3"/>
    <n v="6.0302547054454779E-2"/>
    <n v="-4.0157158288731516"/>
    <n v="-71.932033119106947"/>
    <s v="R-All-Lgt-Lighting-All-All-R"/>
    <s v="R-All-HVAC-ER-All-All-E"/>
    <n v="6.0302547054454779E-2"/>
    <n v="5.8107539694325075E-3"/>
    <n v="1.2128300771505972E-2"/>
    <n v="1.886048276585291E-2"/>
    <n v="2.5925975923059008E-2"/>
    <n v="3.3254222628816943E-2"/>
    <n v="4.0784824069212855E-2"/>
    <n v="4.8466643819188408E-2"/>
    <n v="5.6244886022798854E-2"/>
    <n v="6.0302547054454779E-2"/>
    <n v="6.0302547054454779E-2"/>
    <n v="6.0302547054454779E-2"/>
    <n v="6.0302547054454779E-2"/>
    <n v="6.0302547054454779E-2"/>
    <n v="6.0302547054454779E-2"/>
    <n v="6.0302547054454779E-2"/>
    <n v="6.0302547054454779E-2"/>
    <n v="6.0302547054454779E-2"/>
    <n v="6.0302547054454779E-2"/>
    <n v="6.0302547054454779E-2"/>
    <n v="6.0302547054454779E-2"/>
  </r>
  <r>
    <s v="Lost Opportunity"/>
    <x v="0"/>
    <s v="Under $5"/>
    <s v="Under $15"/>
    <s v="Lighting"/>
    <s v="Under $5"/>
    <n v="-75.433488836696199"/>
    <s v="Lighting"/>
    <s v="Res-Lighting-7P_v5"/>
    <s v="Rural"/>
    <s v="SC-NR (2)"/>
    <s v="M_Input"/>
    <s v="No"/>
    <s v="Residential"/>
    <s v="Manufactured"/>
    <s v="2017 - LEDGlobe1440 to 2600 lumensANY"/>
    <n v="5.274512823357524E-4"/>
    <n v="5.7345366530725994E-4"/>
    <n v="6.1109075423180332E-4"/>
    <n v="6.4134593302472896E-4"/>
    <n v="6.6519648612867882E-4"/>
    <n v="6.8356454384252755E-4"/>
    <n v="6.9729086777914676E-4"/>
    <n v="7.0604328563803791E-4"/>
    <n v="7.2439335763131664E-4"/>
    <n v="7.2481811408383061E-4"/>
    <n v="7.2339957698766219E-4"/>
    <n v="7.2044960439269763E-4"/>
    <n v="7.1634718499682286E-4"/>
    <n v="7.1136595615162558E-4"/>
    <n v="7.0574200259773331E-4"/>
    <n v="6.9974834654024792E-4"/>
    <n v="6.9191724889244876E-4"/>
    <n v="6.8425782817320175E-4"/>
    <n v="6.7674673958231248E-4"/>
    <n v="6.6936705658602789E-4"/>
    <n v="5.4737570957750477E-3"/>
    <n v="12.809094631950174"/>
    <n v="-75.433488836696199"/>
    <s v="R-All-Lgt-Lighting-All-All-R"/>
    <s v="R-All-HVAC-ER-All-All-E"/>
    <n v="5.4737570957750477E-3"/>
    <n v="5.274512823357524E-4"/>
    <n v="1.1009049476430124E-3"/>
    <n v="1.7119957018748157E-3"/>
    <n v="2.3533416348995445E-3"/>
    <n v="3.0185381210282233E-3"/>
    <n v="3.702102664870751E-3"/>
    <n v="4.3993935326498979E-3"/>
    <n v="5.1054368182879353E-3"/>
    <n v="5.4737570957750477E-3"/>
    <n v="5.4737570957750477E-3"/>
    <n v="5.4737570957750477E-3"/>
    <n v="5.4737570957750477E-3"/>
    <n v="5.4737570957750477E-3"/>
    <n v="5.4737570957750477E-3"/>
    <n v="5.4737570957750477E-3"/>
    <n v="5.4737570957750477E-3"/>
    <n v="5.4737570957750477E-3"/>
    <n v="5.4737570957750477E-3"/>
    <n v="5.4737570957750477E-3"/>
    <n v="5.4737570957750477E-3"/>
  </r>
  <r>
    <s v="Lost Opportunity"/>
    <x v="0"/>
    <s v="Under $5"/>
    <s v="Under $10"/>
    <s v="Lighting"/>
    <s v="Under $5"/>
    <n v="-33.677211295696566"/>
    <s v="Lighting"/>
    <s v="Res-Lighting-7P_v5"/>
    <s v="Rural"/>
    <s v="SC-NR (2)"/>
    <s v="M_Input"/>
    <s v="No"/>
    <s v="Residential"/>
    <s v="Manufactured"/>
    <s v="2017 - LEDReflectors and Outdoor250 to 664 lumensANY"/>
    <n v="6.0080121811053079E-3"/>
    <n v="6.5320091577147138E-3"/>
    <n v="6.9607200098689408E-3"/>
    <n v="7.3053461181314047E-3"/>
    <n v="7.5770193861156403E-3"/>
    <n v="7.7862434759677921E-3"/>
    <n v="7.9425952077292698E-3"/>
    <n v="8.0422909234690761E-3"/>
    <n v="8.2513101442994053E-3"/>
    <n v="8.2561483957667367E-3"/>
    <n v="8.2399903382578289E-3"/>
    <n v="8.2063882372145087E-3"/>
    <n v="8.1596590196965028E-3"/>
    <n v="8.1029195926042262E-3"/>
    <n v="8.0388591142447324E-3"/>
    <n v="7.9705874846010202E-3"/>
    <n v="7.8813862035821379E-3"/>
    <n v="7.7941404341194814E-3"/>
    <n v="7.7085842637987156E-3"/>
    <n v="7.6245248884227916E-3"/>
    <n v="6.2349643292542153E-2"/>
    <n v="7.4383082143536274"/>
    <n v="-33.677211295696566"/>
    <s v="R-All-Lgt-Lighting-All-All-R"/>
    <s v="R-All-HVAC-ER-All-All-E"/>
    <n v="6.2349643292542153E-2"/>
    <n v="6.0080121811053079E-3"/>
    <n v="1.2540021338820023E-2"/>
    <n v="1.9500741348688962E-2"/>
    <n v="2.6806087466820366E-2"/>
    <n v="3.438310685293601E-2"/>
    <n v="4.2169350328903801E-2"/>
    <n v="5.0111945536633069E-2"/>
    <n v="5.8154236460102149E-2"/>
    <n v="6.2349643292542153E-2"/>
    <n v="6.2349643292542153E-2"/>
    <n v="6.2349643292542153E-2"/>
    <n v="6.2349643292542153E-2"/>
    <n v="6.2349643292542153E-2"/>
    <n v="6.2349643292542153E-2"/>
    <n v="6.2349643292542153E-2"/>
    <n v="6.2349643292542153E-2"/>
    <n v="6.2349643292542153E-2"/>
    <n v="6.2349643292542153E-2"/>
    <n v="6.2349643292542153E-2"/>
    <n v="6.2349643292542153E-2"/>
  </r>
  <r>
    <s v="Lost Opportunity"/>
    <x v="0"/>
    <s v="Under $5"/>
    <s v="Under $5"/>
    <s v="Lighting"/>
    <s v="Under $5"/>
    <n v="-47.855221181050837"/>
    <s v="Lighting"/>
    <s v="Res-Lighting-7P_v5"/>
    <s v="Rural"/>
    <s v="SC-NR (2)"/>
    <s v="M_Input"/>
    <s v="No"/>
    <s v="Residential"/>
    <s v="Manufactured"/>
    <s v="2017 - LEDReflectors and Outdoor665 to 1439 lumensANY"/>
    <n v="4.9488073195012888E-2"/>
    <n v="5.3804242994728739E-2"/>
    <n v="5.7335539768331757E-2"/>
    <n v="6.0174229430819681E-2"/>
    <n v="6.2412005614665367E-2"/>
    <n v="6.4135387119337764E-2"/>
    <n v="6.5423258334032175E-2"/>
    <n v="6.6244453219967483E-2"/>
    <n v="6.7966147215886272E-2"/>
    <n v="6.8005999955117427E-2"/>
    <n v="6.7872905828709876E-2"/>
    <n v="6.7596124892551387E-2"/>
    <n v="6.7211215730058421E-2"/>
    <n v="6.6743852343243648E-2"/>
    <n v="6.6216185363484142E-2"/>
    <n v="6.5653831076724165E-2"/>
    <n v="6.4919078983838197E-2"/>
    <n v="6.4200434464657355E-2"/>
    <n v="6.3495707195222947E-2"/>
    <n v="6.2803309044897379E-2"/>
    <n v="0.51357480942667011"/>
    <n v="2.2469892968370626"/>
    <n v="-47.855221181050837"/>
    <s v="R-All-Lgt-Lighting-All-All-R"/>
    <s v="R-All-HVAC-ER-All-All-E"/>
    <n v="0.51357480942667011"/>
    <n v="4.9488073195012888E-2"/>
    <n v="0.10329231618974163"/>
    <n v="0.16062785595807338"/>
    <n v="0.22080208538889307"/>
    <n v="0.28321409100355843"/>
    <n v="0.34734947812289618"/>
    <n v="0.41277273645692836"/>
    <n v="0.47901718967689583"/>
    <n v="0.51357480942667011"/>
    <n v="0.51357480942667011"/>
    <n v="0.51357480942667011"/>
    <n v="0.51357480942667011"/>
    <n v="0.51357480942667011"/>
    <n v="0.51357480942667011"/>
    <n v="0.51357480942667011"/>
    <n v="0.51357480942667011"/>
    <n v="0.51357480942667011"/>
    <n v="0.51357480942667011"/>
    <n v="0.51357480942667011"/>
    <n v="0.51357480942667011"/>
  </r>
  <r>
    <s v="Lost Opportunity"/>
    <x v="0"/>
    <s v="Under $5"/>
    <s v="Under $5"/>
    <s v="Lighting"/>
    <s v="Under $5"/>
    <n v="-17.68258575845417"/>
    <s v="Lighting"/>
    <s v="Res-Lighting-7P_v5"/>
    <s v="Rural"/>
    <s v="SC-NR (2)"/>
    <s v="M_Input"/>
    <s v="No"/>
    <s v="Residential"/>
    <s v="Manufactured"/>
    <s v="2017 - LEDReflectors and Outdoor1440 to 2600 lumensANY"/>
    <n v="2.0775142268141273E-2"/>
    <n v="2.2587074635950413E-2"/>
    <n v="2.4069516528030865E-2"/>
    <n v="2.5261201267117291E-2"/>
    <n v="2.6200621931172105E-2"/>
    <n v="2.6924099198124184E-2"/>
    <n v="2.7464748812888674E-2"/>
    <n v="2.780948724143786E-2"/>
    <n v="2.8532256090539505E-2"/>
    <n v="2.854898631004189E-2"/>
    <n v="2.849311326361563E-2"/>
    <n v="2.8376920351777191E-2"/>
    <n v="2.8215335103153934E-2"/>
    <n v="2.8019135489284641E-2"/>
    <n v="2.7797620367216627E-2"/>
    <n v="2.7561543479225851E-2"/>
    <n v="2.725309382103511E-2"/>
    <n v="2.6951406138280336E-2"/>
    <n v="2.6655560930788719E-2"/>
    <n v="2.6364891499741624E-2"/>
    <n v="0.21559921496898837"/>
    <n v="0.21572810626562469"/>
    <n v="-17.68258575845417"/>
    <s v="R-All-Lgt-Lighting-All-All-R"/>
    <s v="R-All-HVAC-ER-All-All-E"/>
    <n v="0.21559921496898837"/>
    <n v="2.0775142268141273E-2"/>
    <n v="4.3362216904091685E-2"/>
    <n v="6.7431733432122554E-2"/>
    <n v="9.2692934699239837E-2"/>
    <n v="0.11889355663041194"/>
    <n v="0.14581765582853612"/>
    <n v="0.1732824046414248"/>
    <n v="0.20109189188286267"/>
    <n v="0.21559921496898837"/>
    <n v="0.21559921496898837"/>
    <n v="0.21559921496898837"/>
    <n v="0.21559921496898837"/>
    <n v="0.21559921496898837"/>
    <n v="0.21559921496898837"/>
    <n v="0.21559921496898837"/>
    <n v="0.21559921496898837"/>
    <n v="0.21559921496898837"/>
    <n v="0.21559921496898837"/>
    <n v="0.21559921496898837"/>
    <n v="0.21559921496898837"/>
  </r>
  <r>
    <s v="Lost Opportunity"/>
    <x v="0"/>
    <s v="Under $5"/>
    <s v="Under $5"/>
    <s v="Lighting"/>
    <s v="Under $5"/>
    <n v="-3.421353394294874"/>
    <s v="Lighting"/>
    <s v="Res-Lighting-7P_v5"/>
    <s v="Rural"/>
    <s v="SC-NR (2)"/>
    <s v="M_Input"/>
    <s v="No"/>
    <s v="Residential"/>
    <s v="Manufactured"/>
    <s v="2017 - LEDThree-Way250 to 664 lumensANY"/>
    <n v="1.8022333591871529E-4"/>
    <n v="1.9594175996466895E-4"/>
    <n v="2.0880187036237716E-4"/>
    <n v="2.1913967677879477E-4"/>
    <n v="2.2728910476931029E-4"/>
    <n v="2.3356523442602067E-4"/>
    <n v="2.3825534320498417E-4"/>
    <n v="2.4124593209292575E-4"/>
    <n v="2.4751591625967601E-4"/>
    <n v="2.4766105008983011E-4"/>
    <n v="2.4717635416404948E-4"/>
    <n v="2.461683863768087E-4"/>
    <n v="2.4476664230371038E-4"/>
    <n v="2.4306462031699639E-4"/>
    <n v="2.4114298754354676E-4"/>
    <n v="2.3909503216794145E-4"/>
    <n v="2.364192465754947E-4"/>
    <n v="2.3380212078690115E-4"/>
    <n v="2.3123567818345071E-4"/>
    <n v="2.2871413518572905E-4"/>
    <n v="1.8703125707472564E-3"/>
    <n v="2.8752636800931599"/>
    <n v="-3.421353394294874"/>
    <s v="R-All-Lgt-Lighting-All-All-R"/>
    <s v="R-All-HVAC-ER-All-All-E"/>
    <n v="1.8703125707472564E-3"/>
    <n v="1.8022333591871529E-4"/>
    <n v="3.7616509588338427E-4"/>
    <n v="5.8496696624576149E-4"/>
    <n v="8.0410664302455631E-4"/>
    <n v="1.0313957477938666E-3"/>
    <n v="1.2649609822198873E-3"/>
    <n v="1.5032163254248714E-3"/>
    <n v="1.7444622575177972E-3"/>
    <n v="1.8703125707472564E-3"/>
    <n v="1.8703125707472564E-3"/>
    <n v="1.8703125707472564E-3"/>
    <n v="1.8703125707472564E-3"/>
    <n v="1.8703125707472564E-3"/>
    <n v="1.8703125707472564E-3"/>
    <n v="1.8703125707472564E-3"/>
    <n v="1.8703125707472564E-3"/>
    <n v="1.8703125707472564E-3"/>
    <n v="1.8703125707472564E-3"/>
    <n v="1.8703125707472564E-3"/>
    <n v="1.8703125707472564E-3"/>
  </r>
  <r>
    <s v="Lost Opportunity"/>
    <x v="0"/>
    <s v="Under $5"/>
    <s v="Under $5"/>
    <s v="Lighting"/>
    <s v="Under $5"/>
    <n v="-10.499684685907068"/>
    <s v="Lighting"/>
    <s v="Res-Lighting-7P_v5"/>
    <s v="Rural"/>
    <s v="SC-NR (2)"/>
    <s v="M_Input"/>
    <s v="No"/>
    <s v="Residential"/>
    <s v="Manufactured"/>
    <s v="2017 - LEDThree-Way665 to 1439 lumensANY"/>
    <n v="2.4263228030996552E-3"/>
    <n v="2.6379378555959E-3"/>
    <n v="2.811071811580444E-3"/>
    <n v="2.9502483245126914E-3"/>
    <n v="3.0599629897352051E-3"/>
    <n v="3.1444576886245569E-3"/>
    <n v="3.2075999993658776E-3"/>
    <n v="3.2478618998379783E-3"/>
    <n v="3.3322738628133019E-3"/>
    <n v="3.3342277802669378E-3"/>
    <n v="3.3277023834791353E-3"/>
    <n v="3.3141322472117906E-3"/>
    <n v="3.2952607531772896E-3"/>
    <n v="3.2723466575265256E-3"/>
    <n v="3.246475971060554E-3"/>
    <n v="3.2189046202017353E-3"/>
    <n v="3.1828808746303672E-3"/>
    <n v="3.1476468581969528E-3"/>
    <n v="3.1130951827446308E-3"/>
    <n v="3.0791479847129192E-3"/>
    <n v="2.517976940219737E-2"/>
    <n v="-2.1461025606077992"/>
    <n v="-10.499684685907068"/>
    <s v="R-All-Lgt-Lighting-All-All-R"/>
    <s v="R-All-HVAC-ER-All-All-E"/>
    <n v="2.517976940219737E-2"/>
    <n v="2.4263228030996552E-3"/>
    <n v="5.0642606586955557E-3"/>
    <n v="7.8753324702759992E-3"/>
    <n v="1.0825580794788691E-2"/>
    <n v="1.3885543784523896E-2"/>
    <n v="1.7030001473148454E-2"/>
    <n v="2.0237601472514331E-2"/>
    <n v="2.348546337235231E-2"/>
    <n v="2.517976940219737E-2"/>
    <n v="2.517976940219737E-2"/>
    <n v="2.517976940219737E-2"/>
    <n v="2.517976940219737E-2"/>
    <n v="2.517976940219737E-2"/>
    <n v="2.517976940219737E-2"/>
    <n v="2.517976940219737E-2"/>
    <n v="2.517976940219737E-2"/>
    <n v="2.517976940219737E-2"/>
    <n v="2.517976940219737E-2"/>
    <n v="2.517976940219737E-2"/>
    <n v="2.517976940219737E-2"/>
  </r>
  <r>
    <s v="Lost Opportunity"/>
    <x v="0"/>
    <s v="Under $5"/>
    <s v="Under $5"/>
    <s v="Lighting"/>
    <s v="Under $5"/>
    <n v="-20.941549341878694"/>
    <s v="Lighting"/>
    <s v="Res-Lighting-7P_v5"/>
    <s v="Rural"/>
    <s v="SC-NR (2)"/>
    <s v="M_Input"/>
    <s v="No"/>
    <s v="Residential"/>
    <s v="Manufactured"/>
    <s v="2017 - LEDThree-Way1440 to 2600 lumensANY"/>
    <n v="8.6339824028415779E-3"/>
    <n v="9.3870069538596265E-3"/>
    <n v="1.0003097907377944E-2"/>
    <n v="1.0498352521484016E-2"/>
    <n v="1.0888768210465992E-2"/>
    <n v="1.1189439556591943E-2"/>
    <n v="1.1414129197689514E-2"/>
    <n v="1.155739972201422E-2"/>
    <n v="1.1857776655366701E-2"/>
    <n v="1.186472960032923E-2"/>
    <n v="1.1841509210624504E-2"/>
    <n v="1.1793220368930915E-2"/>
    <n v="1.1726066836350232E-2"/>
    <n v="1.1644527851359041E-2"/>
    <n v="1.1552467944321416E-2"/>
    <n v="1.1454356284226764E-2"/>
    <n v="1.1326167081639912E-2"/>
    <n v="1.1200788101778334E-2"/>
    <n v="1.1077837207749332E-2"/>
    <n v="1.0957037324874252E-2"/>
    <n v="8.9601303523359599E-2"/>
    <n v="4.7655794960796252"/>
    <n v="-20.941549341878694"/>
    <s v="R-All-Lgt-Lighting-All-All-R"/>
    <s v="R-All-HVAC-ER-All-All-E"/>
    <n v="8.9601303523359599E-2"/>
    <n v="8.6339824028415779E-3"/>
    <n v="1.8020989356701204E-2"/>
    <n v="2.8024087264079151E-2"/>
    <n v="3.8522439785563169E-2"/>
    <n v="4.9411207996029161E-2"/>
    <n v="6.0600647552621102E-2"/>
    <n v="7.2014776750310622E-2"/>
    <n v="8.3572176472324844E-2"/>
    <n v="8.9601303523359599E-2"/>
    <n v="8.9601303523359599E-2"/>
    <n v="8.9601303523359599E-2"/>
    <n v="8.9601303523359599E-2"/>
    <n v="8.9601303523359599E-2"/>
    <n v="8.9601303523359599E-2"/>
    <n v="8.9601303523359599E-2"/>
    <n v="8.9601303523359599E-2"/>
    <n v="8.9601303523359599E-2"/>
    <n v="8.9601303523359599E-2"/>
    <n v="8.9601303523359599E-2"/>
    <n v="8.9601303523359599E-2"/>
  </r>
  <r>
    <s v="Discretionary"/>
    <x v="4"/>
    <s v="Under $5"/>
    <s v="Under $5"/>
    <s v="ResWx"/>
    <s v="Under $5"/>
    <n v="4.8864283316068038"/>
    <s v="HVAC"/>
    <s v="Res-MF_Wx-7P_v7"/>
    <s v="Rural"/>
    <s v="SC-Retro"/>
    <s v="M_Input"/>
    <s v="Yes"/>
    <s v="Residential"/>
    <s v="Multifamily - Low Rise"/>
    <s v="WALL R0 - R11_Electric Zonal"/>
    <n v="3.5788639364849904E-2"/>
    <n v="3.5707369885156194E-2"/>
    <n v="3.5626284953644449E-2"/>
    <n v="3.5545384151239354E-2"/>
    <n v="3.5464667059817268E-2"/>
    <n v="3.1845719935983618E-2"/>
    <n v="2.5418723286364398E-2"/>
    <n v="2.02888015974385E-2"/>
    <n v="1.619418354032913E-2"/>
    <n v="1.2925927599931613E-2"/>
    <n v="1.0317260138653339E-2"/>
    <n v="8.2350652164575305E-3"/>
    <n v="6.5730919069527712E-3"/>
    <n v="5.246532490222792E-3"/>
    <n v="4.1876948566392765E-3"/>
    <n v="3.3425482916581255E-3"/>
    <n v="2.2746970588214704E-5"/>
    <n v="8.1054701293815724E-6"/>
    <n v="2.7569536648273044E-6"/>
    <n v="8.9696514957474811E-7"/>
    <n v="0.31337875736934928"/>
    <n v="0.48511523083093216"/>
    <n v="4.8864283316068038"/>
    <s v="R-All-HVAC-ER-All-All-E"/>
    <n v="0"/>
    <n v="0.31337875736934928"/>
    <n v="3.5788639364849904E-2"/>
    <n v="7.1496009250006098E-2"/>
    <n v="0.10712229420365055"/>
    <n v="0.14266767835488992"/>
    <n v="0.17813234541470718"/>
    <n v="0.2099780653506908"/>
    <n v="0.23539678863705521"/>
    <n v="0.25568559023449372"/>
    <n v="0.27187977377482286"/>
    <n v="0.28480570137475447"/>
    <n v="0.29512296151340783"/>
    <n v="0.30335802672986534"/>
    <n v="0.3099311186368181"/>
    <n v="0.31337875736934928"/>
    <n v="0.31337875736934928"/>
    <n v="0.31337875736934928"/>
    <n v="0.31337875736934928"/>
    <n v="0.31337875736934928"/>
    <n v="0.31337875736934928"/>
    <n v="0.31337875736934928"/>
  </r>
  <r>
    <s v="Discretionary"/>
    <x v="4"/>
    <s v="Under $20"/>
    <s v="Under $10"/>
    <s v="ResWx"/>
    <s v="Under $20"/>
    <n v="16.091986372866238"/>
    <s v="HVAC"/>
    <s v="Res-MF_Wx-7P_v7"/>
    <s v="Rural"/>
    <s v="SC-Retro"/>
    <s v="M_Input"/>
    <s v="Yes"/>
    <s v="Residential"/>
    <s v="Multifamily - Low Rise"/>
    <s v="FLOOR R0 - R19_Electric Zonal"/>
    <n v="3.9444232710078003E-3"/>
    <n v="3.9354662043906939E-3"/>
    <n v="3.9265294776399933E-3"/>
    <n v="3.9176130445675687E-3"/>
    <n v="3.9087168590901736E-3"/>
    <n v="3.5098567877062865E-3"/>
    <n v="2.8015092339195476E-3"/>
    <n v="2.2361180134832519E-3"/>
    <n v="1.7848321574969604E-3"/>
    <n v="1.4246233030755537E-3"/>
    <n v="1.1371105944842084E-3"/>
    <n v="9.0762273879473044E-4"/>
    <n v="7.2444935433119628E-4"/>
    <n v="5.7824340946749137E-4"/>
    <n v="4.6154425922743968E-4"/>
    <n v="3.6839694104249371E-4"/>
    <n v="2.5070436240503427E-6"/>
    <n v="8.9333949454899508E-7"/>
    <n v="3.0385598294959557E-7"/>
    <n v="9.8858472187140868E-8"/>
    <n v="3.4538850460495922E-2"/>
    <n v="8.4971323993331804"/>
    <n v="16.091986372866238"/>
    <s v="R-All-HVAC-ER-All-All-E"/>
    <n v="0"/>
    <n v="3.4538850460495922E-2"/>
    <n v="3.9444232710078003E-3"/>
    <n v="7.8798894753984942E-3"/>
    <n v="1.1806418953038487E-2"/>
    <n v="1.5724031997606056E-2"/>
    <n v="1.963274885669623E-2"/>
    <n v="2.3142605644402518E-2"/>
    <n v="2.5944114878322065E-2"/>
    <n v="2.8180232891805317E-2"/>
    <n v="2.9965065049302277E-2"/>
    <n v="3.1389688352377827E-2"/>
    <n v="3.2526798946862036E-2"/>
    <n v="3.3434421685656766E-2"/>
    <n v="3.4158871039987965E-2"/>
    <n v="3.4538850460495922E-2"/>
    <n v="3.4538850460495922E-2"/>
    <n v="3.4538850460495922E-2"/>
    <n v="3.4538850460495922E-2"/>
    <n v="3.4538850460495922E-2"/>
    <n v="3.4538850460495922E-2"/>
    <n v="3.4538850460495922E-2"/>
  </r>
  <r>
    <s v="Discretionary"/>
    <x v="4"/>
    <s v="Under $15"/>
    <s v="Under $5"/>
    <s v="ResWx"/>
    <s v="Under $15"/>
    <n v="10.772431433215464"/>
    <s v="HVAC"/>
    <s v="Res-MF_Wx-7P_v7"/>
    <s v="Rural"/>
    <s v="SC-Retro"/>
    <s v="M_Input"/>
    <s v="Yes"/>
    <s v="Residential"/>
    <s v="Multifamily - Low Rise"/>
    <s v="FLOOR R0 - R30_Electric Zonal"/>
    <n v="5.8393729722967434E-2"/>
    <n v="5.8261128201473951E-2"/>
    <n v="5.8128827793877201E-2"/>
    <n v="5.7996827816402405E-2"/>
    <n v="5.7865127586827471E-2"/>
    <n v="5.1960353782031586E-2"/>
    <n v="4.1473889028166622E-2"/>
    <n v="3.3103767505822924E-2"/>
    <n v="2.6422875904773106E-2"/>
    <n v="2.1090299494044968E-2"/>
    <n v="1.6833925813055158E-2"/>
    <n v="1.3436559227594652E-2"/>
    <n v="1.0724837799667894E-2"/>
    <n v="8.5603869175796422E-3"/>
    <n v="6.8327582707999462E-3"/>
    <n v="5.4537938572974207E-3"/>
    <n v="3.7114583737125258E-5"/>
    <n v="1.3225108314052232E-5"/>
    <n v="4.4983215349837121E-6"/>
    <n v="1.4635130433774335E-6"/>
    <n v="0.51131741199186309"/>
    <n v="4.6936301240923912"/>
    <n v="10.772431433215464"/>
    <s v="R-All-HVAC-ER-All-All-E"/>
    <n v="0"/>
    <n v="0.51131741199186309"/>
    <n v="5.8393729722967434E-2"/>
    <n v="0.11665485792444139"/>
    <n v="0.17478368571831859"/>
    <n v="0.23278051353472101"/>
    <n v="0.2906456411215485"/>
    <n v="0.34260599490358007"/>
    <n v="0.38407988393174669"/>
    <n v="0.41718365143756964"/>
    <n v="0.44360652734234274"/>
    <n v="0.46469682683638769"/>
    <n v="0.48153075264944284"/>
    <n v="0.49496731187703746"/>
    <n v="0.50569214967670539"/>
    <n v="0.51131741199186309"/>
    <n v="0.51131741199186309"/>
    <n v="0.51131741199186309"/>
    <n v="0.51131741199186309"/>
    <n v="0.51131741199186309"/>
    <n v="0.51131741199186309"/>
    <n v="0.51131741199186309"/>
  </r>
  <r>
    <s v="Discretionary"/>
    <x v="4"/>
    <s v="Under $20"/>
    <s v="Under $10"/>
    <s v="ResWx"/>
    <s v="Under $20"/>
    <n v="18.152801299681393"/>
    <s v="HVAC"/>
    <s v="Res-MF_Wx-7P_v7"/>
    <s v="Rural"/>
    <s v="SC-Retro"/>
    <s v="M_Input"/>
    <s v="Yes"/>
    <s v="Residential"/>
    <s v="Multifamily - Low Rise"/>
    <s v="ATTIC R0 - R19_Electric Zonal"/>
    <n v="5.998851835214045E-3"/>
    <n v="5.985229535622338E-3"/>
    <n v="5.9716381697911686E-3"/>
    <n v="5.9580776674756008E-3"/>
    <n v="5.9445479585902138E-3"/>
    <n v="5.3379440758878662E-3"/>
    <n v="4.2606580619258616E-3"/>
    <n v="3.4007863069705161E-3"/>
    <n v="2.7144509926831598E-3"/>
    <n v="2.1666295752179629E-3"/>
    <n v="1.7293676433513352E-3"/>
    <n v="1.3803524516043239E-3"/>
    <n v="1.1017743381376403E-3"/>
    <n v="8.7941792747769888E-4"/>
    <n v="7.0193674366788238E-4"/>
    <n v="5.6027421856664962E-4"/>
    <n v="3.8128218529786507E-6"/>
    <n v="1.3586298675738208E-6"/>
    <n v="4.6211750000456376E-7"/>
    <n v="1.5034829848642623E-7"/>
    <n v="5.2528197973589028E-2"/>
    <n v="9.9706230112200078"/>
    <n v="18.152801299681393"/>
    <s v="R-All-HVAC-ER-All-All-E"/>
    <n v="0"/>
    <n v="5.2528197973589028E-2"/>
    <n v="5.998851835214045E-3"/>
    <n v="1.1984081370836383E-2"/>
    <n v="1.7955719540627552E-2"/>
    <n v="2.3913797208103153E-2"/>
    <n v="2.9858345166693369E-2"/>
    <n v="3.5196289242581238E-2"/>
    <n v="3.9456947304507099E-2"/>
    <n v="4.2857733611477614E-2"/>
    <n v="4.5572184604160772E-2"/>
    <n v="4.7738814179378732E-2"/>
    <n v="4.9468181822730065E-2"/>
    <n v="5.0848534274334389E-2"/>
    <n v="5.1950308612472032E-2"/>
    <n v="5.2528197973589028E-2"/>
    <n v="5.2528197973589028E-2"/>
    <n v="5.2528197973589028E-2"/>
    <n v="5.2528197973589028E-2"/>
    <n v="5.2528197973589028E-2"/>
    <n v="5.2528197973589028E-2"/>
    <n v="5.2528197973589028E-2"/>
  </r>
  <r>
    <s v="Discretionary"/>
    <x v="4"/>
    <s v="Under $20"/>
    <s v="Under $10"/>
    <s v="ResWx"/>
    <s v="Under $20"/>
    <n v="17.904184518181715"/>
    <s v="HVAC"/>
    <s v="Res-MF_Wx-7P_v7"/>
    <s v="Rural"/>
    <s v="SC-Retro"/>
    <s v="M_Input"/>
    <s v="Yes"/>
    <s v="Residential"/>
    <s v="Multifamily - Low Rise"/>
    <s v="ATTIC R0 - R38_Electric Zonal"/>
    <n v="1.5324178983982348E-3"/>
    <n v="1.5289380565409753E-3"/>
    <n v="1.5254661167705844E-3"/>
    <n v="1.522002061142862E-3"/>
    <n v="1.5185458717543565E-3"/>
    <n v="1.3635877776680444E-3"/>
    <n v="1.08839305460475E-3"/>
    <n v="8.6873720981696888E-4"/>
    <n v="6.9341157271041512E-4"/>
    <n v="5.5346956908871605E-4"/>
    <n v="4.417701924267982E-4"/>
    <n v="3.5261361024444671E-4"/>
    <n v="2.8145031118238074E-4"/>
    <n v="2.2464895104231593E-4"/>
    <n v="1.7931105136249065E-4"/>
    <n v="1.4312309490670786E-4"/>
    <n v="9.7399245912529309E-7"/>
    <n v="3.4706453560779757E-7"/>
    <n v="1.1804877793664863E-7"/>
    <n v="3.8406753479367939E-8"/>
    <n v="1.3418426218300082E-2"/>
    <n v="9.792861054660694"/>
    <n v="17.904184518181715"/>
    <s v="R-All-HVAC-ER-All-All-E"/>
    <n v="0"/>
    <n v="1.3418426218300082E-2"/>
    <n v="1.5324178983982348E-3"/>
    <n v="3.0613559549392102E-3"/>
    <n v="4.5868220717097943E-3"/>
    <n v="6.1088241328526565E-3"/>
    <n v="7.6273700046070132E-3"/>
    <n v="8.990957782275058E-3"/>
    <n v="1.0079350836879808E-2"/>
    <n v="1.0948088046696777E-2"/>
    <n v="1.1641499619407192E-2"/>
    <n v="1.2194969188495908E-2"/>
    <n v="1.2636739380922706E-2"/>
    <n v="1.2989352991167153E-2"/>
    <n v="1.3270803302349534E-2"/>
    <n v="1.3418426218300082E-2"/>
    <n v="1.3418426218300082E-2"/>
    <n v="1.3418426218300082E-2"/>
    <n v="1.3418426218300082E-2"/>
    <n v="1.3418426218300082E-2"/>
    <n v="1.3418426218300082E-2"/>
    <n v="1.3418426218300082E-2"/>
  </r>
  <r>
    <s v="Discretionary"/>
    <x v="4"/>
    <s v="Under $25"/>
    <s v="Under $15"/>
    <s v="ResWx"/>
    <s v="Under $25"/>
    <n v="20.118013540186645"/>
    <s v="HVAC"/>
    <s v="Res-MF_Wx-7P_v7"/>
    <s v="Rural"/>
    <s v="SC-Retro"/>
    <s v="M_Input"/>
    <s v="Yes"/>
    <s v="Residential"/>
    <s v="Multifamily - Low Rise"/>
    <s v="ATTIC R0 - R49_Electric Zonal"/>
    <n v="9.6206134341576439E-3"/>
    <n v="9.5987667738206151E-3"/>
    <n v="9.5769697232689823E-3"/>
    <n v="9.5552221698479677E-3"/>
    <n v="9.5335240011586008E-3"/>
    <n v="8.5606875945514402E-3"/>
    <n v="6.8329982661512849E-3"/>
    <n v="5.4539854175899181E-3"/>
    <n v="4.3532803282910829E-3"/>
    <n v="3.4747158574289843E-3"/>
    <n v="2.7734603286179937E-3"/>
    <n v="2.2137298444049941E-3"/>
    <n v="1.7669622937968301E-3"/>
    <n v="1.4103598754792624E-3"/>
    <n v="1.1257257641235185E-3"/>
    <n v="8.9853555680662327E-4"/>
    <n v="6.1147843201410566E-6"/>
    <n v="2.1788924139284302E-6"/>
    <n v="7.4111745894531164E-7"/>
    <n v="2.4111995094301995E-7"/>
    <n v="8.4241701742042027E-2"/>
    <n v="11.375757334089402"/>
    <n v="20.118013540186645"/>
    <s v="R-All-HVAC-ER-All-All-E"/>
    <n v="0"/>
    <n v="8.4241701742042027E-2"/>
    <n v="9.6206134341576439E-3"/>
    <n v="1.9219380207978261E-2"/>
    <n v="2.8796349931247245E-2"/>
    <n v="3.8351572101095216E-2"/>
    <n v="4.7885096102253819E-2"/>
    <n v="5.6445783696805259E-2"/>
    <n v="6.327878196295654E-2"/>
    <n v="6.8732767380546456E-2"/>
    <n v="7.3086047708837532E-2"/>
    <n v="7.656076356626651E-2"/>
    <n v="7.9334223894884509E-2"/>
    <n v="8.1547953739289497E-2"/>
    <n v="8.3314916033086328E-2"/>
    <n v="8.4241701742042027E-2"/>
    <n v="8.4241701742042027E-2"/>
    <n v="8.4241701742042027E-2"/>
    <n v="8.4241701742042027E-2"/>
    <n v="8.4241701742042027E-2"/>
    <n v="8.4241701742042027E-2"/>
    <n v="8.4241701742042027E-2"/>
  </r>
  <r>
    <s v="Discretionary"/>
    <x v="4"/>
    <s v="Under $100"/>
    <s v="Under $60"/>
    <s v="ResWx"/>
    <s v="Under $100"/>
    <n v="86.429141515784934"/>
    <s v="HVAC"/>
    <s v="Res-MF_Wx-7P_v7"/>
    <s v="Rural"/>
    <s v="SC-Retro"/>
    <s v="M_Input"/>
    <s v="Yes"/>
    <s v="Residential"/>
    <s v="Multifamily - Low Rise"/>
    <s v="ATTIC R19 - R30_Electric Zonal"/>
    <n v="1.7810445201569356E-3"/>
    <n v="1.7770000925387496E-3"/>
    <n v="1.7729648490788339E-3"/>
    <n v="1.7689387689216371E-3"/>
    <n v="1.7649218312589697E-3"/>
    <n v="1.5848226137969012E-3"/>
    <n v="1.2649790163028363E-3"/>
    <n v="1.00968518353787E-3"/>
    <n v="8.0591389795183952E-4"/>
    <n v="6.4326705145472459E-4"/>
    <n v="5.1344504734174843E-4"/>
    <n v="4.0982328574670529E-4"/>
    <n v="3.271141213841235E-4"/>
    <n v="2.6109704384889832E-4"/>
    <n v="2.0840331202510488E-4"/>
    <n v="1.6634405285786418E-4"/>
    <n v="1.1320175350421758E-6"/>
    <n v="4.0337390337922175E-7"/>
    <n v="1.3720156184227276E-7"/>
    <n v="4.4638044160764676E-8"/>
    <n v="1.5595494225311412E-2"/>
    <n v="58.788469297832854"/>
    <n v="86.429141515784934"/>
    <s v="R-All-HVAC-ER-All-All-E"/>
    <n v="0"/>
    <n v="1.5595494225311412E-2"/>
    <n v="1.7810445201569356E-3"/>
    <n v="3.5580446126956852E-3"/>
    <n v="5.3310094617745191E-3"/>
    <n v="7.0999482306961566E-3"/>
    <n v="8.8648700619551254E-3"/>
    <n v="1.0449692675752027E-2"/>
    <n v="1.1714671692054864E-2"/>
    <n v="1.2724356875592735E-2"/>
    <n v="1.3530270773544574E-2"/>
    <n v="1.41735378249993E-2"/>
    <n v="1.4686982872341048E-2"/>
    <n v="1.5096806158087754E-2"/>
    <n v="1.5423920279471877E-2"/>
    <n v="1.5595494225311412E-2"/>
    <n v="1.5595494225311412E-2"/>
    <n v="1.5595494225311412E-2"/>
    <n v="1.5595494225311412E-2"/>
    <n v="1.5595494225311412E-2"/>
    <n v="1.5595494225311412E-2"/>
    <n v="1.5595494225311412E-2"/>
  </r>
  <r>
    <s v="Discretionary"/>
    <x v="4"/>
    <s v="Under $85"/>
    <s v="Under $50"/>
    <s v="ResWx"/>
    <s v="Under $85"/>
    <n v="73.103426871025761"/>
    <s v="HVAC"/>
    <s v="Res-MF_Wx-7P_v7"/>
    <s v="Rural"/>
    <s v="SC-Retro"/>
    <s v="M_Input"/>
    <s v="Yes"/>
    <s v="Residential"/>
    <s v="Multifamily - Low Rise"/>
    <s v="ATTIC R19 - R38_Electric Zonal"/>
    <n v="3.7172146696224458E-4"/>
    <n v="3.7087735523441305E-4"/>
    <n v="3.7003516033052723E-4"/>
    <n v="3.691948778978294E-4"/>
    <n v="3.6835650359344588E-4"/>
    <n v="3.3076802977592825E-4"/>
    <n v="2.6401353267413793E-4"/>
    <n v="2.1073120483348109E-4"/>
    <n v="1.6820213812820446E-4"/>
    <n v="1.3425614537370371E-4"/>
    <n v="1.0716101930206463E-4"/>
    <n v="8.5534140920648697E-5"/>
    <n v="6.827192677601224E-5"/>
    <n v="5.4493514934969747E-5"/>
    <n v="4.3495816072546198E-5"/>
    <n v="3.4717635998970983E-5"/>
    <n v="2.3626316691723334E-7"/>
    <n v="8.4188091539227168E-8"/>
    <n v="2.8635312177949855E-8"/>
    <n v="9.3163978047571917E-9"/>
    <n v="3.2549326677825869E-3"/>
    <n v="49.260531990002683"/>
    <n v="73.103426871025761"/>
    <s v="R-All-HVAC-ER-All-All-E"/>
    <n v="0"/>
    <n v="3.2549326677825869E-3"/>
    <n v="3.7172146696224458E-4"/>
    <n v="7.4259882219665767E-4"/>
    <n v="1.1126339825271849E-3"/>
    <n v="1.4818288604250144E-3"/>
    <n v="1.8501853640184602E-3"/>
    <n v="2.1809533937943884E-3"/>
    <n v="2.4449669264685263E-3"/>
    <n v="2.6556981313020072E-3"/>
    <n v="2.8239002694302115E-3"/>
    <n v="2.9581564148039152E-3"/>
    <n v="3.0653174341059796E-3"/>
    <n v="3.1508515750266284E-3"/>
    <n v="3.2191235018026406E-3"/>
    <n v="3.2549326677825869E-3"/>
    <n v="3.2549326677825869E-3"/>
    <n v="3.2549326677825869E-3"/>
    <n v="3.2549326677825869E-3"/>
    <n v="3.2549326677825869E-3"/>
    <n v="3.2549326677825869E-3"/>
    <n v="3.2549326677825869E-3"/>
  </r>
  <r>
    <s v="Discretionary"/>
    <x v="4"/>
    <s v="Under $85"/>
    <s v="Under $50"/>
    <s v="ResWx"/>
    <s v="Under $85"/>
    <n v="71.970473036674406"/>
    <s v="HVAC"/>
    <s v="Res-MF_Wx-7P_v7"/>
    <s v="Rural"/>
    <s v="SC-Retro"/>
    <s v="M_Input"/>
    <s v="Yes"/>
    <s v="Residential"/>
    <s v="Multifamily - Low Rise"/>
    <s v="ATTIC R19 - R49_Electric Zonal"/>
    <n v="6.5762194153707338E-3"/>
    <n v="6.5612860191946332E-3"/>
    <n v="6.5463865340405448E-3"/>
    <n v="6.5315208829027169E-3"/>
    <n v="6.5166889889502616E-3"/>
    <n v="5.8517016979740821E-3"/>
    <n v="4.6707308396279051E-3"/>
    <n v="3.7280995686782893E-3"/>
    <n v="2.975706987021863E-3"/>
    <n v="2.3751597588768289E-3"/>
    <n v="1.8958129630343155E-3"/>
    <n v="1.5132063337535413E-3"/>
    <n v="1.2078160942875602E-3"/>
    <n v="9.640586911907927E-4"/>
    <n v="7.6949559163535033E-4"/>
    <n v="6.1419856587243099E-4"/>
    <n v="4.179792031155133E-6"/>
    <n v="1.4893930303452367E-6"/>
    <n v="5.0659462163631912E-7"/>
    <n v="1.6481877311429078E-7"/>
    <n v="5.758384518527257E-2"/>
    <n v="48.45046563377835"/>
    <n v="71.970473036674406"/>
    <s v="R-All-HVAC-ER-All-All-E"/>
    <n v="0"/>
    <n v="5.758384518527257E-2"/>
    <n v="6.5762194153707338E-3"/>
    <n v="1.3137505434565367E-2"/>
    <n v="1.9683891968605913E-2"/>
    <n v="2.6215412851508628E-2"/>
    <n v="3.273210184045889E-2"/>
    <n v="3.8583803538432972E-2"/>
    <n v="4.3254534378060878E-2"/>
    <n v="4.6982633946739169E-2"/>
    <n v="4.9958340933761031E-2"/>
    <n v="5.2333500692637862E-2"/>
    <n v="5.4229313655672177E-2"/>
    <n v="5.5742519989425719E-2"/>
    <n v="5.6950336083713277E-2"/>
    <n v="5.758384518527257E-2"/>
    <n v="5.758384518527257E-2"/>
    <n v="5.758384518527257E-2"/>
    <n v="5.758384518527257E-2"/>
    <n v="5.758384518527257E-2"/>
    <n v="5.758384518527257E-2"/>
    <n v="5.758384518527257E-2"/>
  </r>
  <r>
    <s v="Discretionary"/>
    <x v="4"/>
    <s v="Under $15"/>
    <s v="Under $10"/>
    <s v="ResWx"/>
    <s v="Under $15"/>
    <n v="13.581242387845631"/>
    <s v="HVAC"/>
    <s v="Res-MF_Wx-7P_v7"/>
    <s v="Rural"/>
    <s v="SC-Retro"/>
    <s v="M_Input"/>
    <s v="Yes"/>
    <s v="Residential"/>
    <s v="Multifamily - Low Rise"/>
    <s v="WINDOW CL22 Prime Window Replacement of Single Pane Base_Electric Zonal"/>
    <n v="6.10672353026145E-2"/>
    <n v="6.0928562737033502E-2"/>
    <n v="6.0790205071584273E-2"/>
    <n v="6.0652161591186027E-2"/>
    <n v="6.0514431582381734E-2"/>
    <n v="5.4339312900001019E-2"/>
    <n v="4.337273457635319E-2"/>
    <n v="3.4619394398539567E-2"/>
    <n v="2.7632624048912421E-2"/>
    <n v="2.2055900315250596E-2"/>
    <n v="1.7604652307185328E-2"/>
    <n v="1.4051740279338695E-2"/>
    <n v="1.1215865069791801E-2"/>
    <n v="8.9523167069023007E-3"/>
    <n v="7.1455901013411319E-3"/>
    <n v="5.7034910144563109E-3"/>
    <n v="3.8813842324960496E-5"/>
    <n v="1.3830608271612718E-5"/>
    <n v="4.7042732318504956E-6"/>
    <n v="1.5305187014492601E-6"/>
    <n v="0.53472763018508918"/>
    <n v="6.7019407774942401"/>
    <n v="13.581242387845631"/>
    <s v="R-All-HVAC-ER-All-All-E"/>
    <n v="0"/>
    <n v="0.53472763018508918"/>
    <n v="6.10672353026145E-2"/>
    <n v="0.121995798039648"/>
    <n v="0.18278600311123228"/>
    <n v="0.2434381647024183"/>
    <n v="0.30395259628480004"/>
    <n v="0.35829190918480103"/>
    <n v="0.40166464376115424"/>
    <n v="0.4362840381596938"/>
    <n v="0.46391666220860622"/>
    <n v="0.48597256252385684"/>
    <n v="0.50357721483104212"/>
    <n v="0.51762895511038076"/>
    <n v="0.52884482018017254"/>
    <n v="0.53472763018508918"/>
    <n v="0.53472763018508918"/>
    <n v="0.53472763018508918"/>
    <n v="0.53472763018508918"/>
    <n v="0.53472763018508918"/>
    <n v="0.53472763018508918"/>
    <n v="0.53472763018508918"/>
  </r>
  <r>
    <s v="Discretionary"/>
    <x v="4"/>
    <s v="Under $35"/>
    <s v="Under $20"/>
    <s v="ResWx"/>
    <s v="Under $35"/>
    <n v="32.027912985387552"/>
    <s v="HVAC"/>
    <s v="Res-MF_Wx-7P_v7"/>
    <s v="Rural"/>
    <s v="SC-Retro"/>
    <s v="M_Input"/>
    <s v="Yes"/>
    <s v="Residential"/>
    <s v="Multifamily - Low Rise"/>
    <s v="WINDOW CL22 Prime Window Replacement of Double Pane Base_Electric Zonal"/>
    <n v="0.18726856510864071"/>
    <n v="0.18684331231559057"/>
    <n v="0.18641902519415698"/>
    <n v="0.1859957015514756"/>
    <n v="0.18557333919966168"/>
    <n v="0.16663674236021903"/>
    <n v="0.13300667254218806"/>
    <n v="0.10616371089698005"/>
    <n v="8.4738105961132335E-2"/>
    <n v="6.7636544928690409E-2"/>
    <n v="5.3986363726244734E-2"/>
    <n v="4.3091016423964214E-2"/>
    <n v="3.4394531661106835E-2"/>
    <n v="2.7453142356813554E-2"/>
    <n v="2.1912641017749989E-2"/>
    <n v="1.749030512179631E-2"/>
    <n v="1.1902638988860833E-4"/>
    <n v="4.2412893800904112E-5"/>
    <n v="1.442610744766946E-5"/>
    <n v="4.6934831693628658E-6"/>
    <n v="1.6397938359658852"/>
    <n v="19.891381319859253"/>
    <n v="32.027912985387552"/>
    <s v="R-All-HVAC-ER-All-All-E"/>
    <n v="0"/>
    <n v="1.6397938359658852"/>
    <n v="0.18726856510864071"/>
    <n v="0.37411187742423124"/>
    <n v="0.56053090261838823"/>
    <n v="0.74652660416986383"/>
    <n v="0.93209994336952551"/>
    <n v="1.0987366857297445"/>
    <n v="1.2317433582719326"/>
    <n v="1.3379070691689126"/>
    <n v="1.4226451751300448"/>
    <n v="1.4902817200587353"/>
    <n v="1.54426808378498"/>
    <n v="1.5873591002089442"/>
    <n v="1.6217536318700509"/>
    <n v="1.6397938359658852"/>
    <n v="1.6397938359658852"/>
    <n v="1.6397938359658852"/>
    <n v="1.6397938359658852"/>
    <n v="1.6397938359658852"/>
    <n v="1.6397938359658852"/>
    <n v="1.6397938359658852"/>
  </r>
  <r>
    <s v="Discretionary"/>
    <x v="4"/>
    <s v="Under $15"/>
    <s v="Under $10"/>
    <s v="ResWx"/>
    <s v="Under $15"/>
    <n v="13.560014265607952"/>
    <s v="HVAC"/>
    <s v="Res-MF_Wx-7P_v7"/>
    <s v="Rural"/>
    <s v="SC-Retro"/>
    <s v="M_Input"/>
    <s v="Yes"/>
    <s v="Residential"/>
    <s v="Multifamily - Low Rise"/>
    <s v="WINDOW CL30 Prime Window Replacement of Single Pane Base_Electric Zonal"/>
    <n v="0.21872102268583216"/>
    <n v="0.21822434709192259"/>
    <n v="0.21772879935779776"/>
    <n v="0.21723437692229369"/>
    <n v="0.21674107723006231"/>
    <n v="0.1946240079584021"/>
    <n v="0.1553456418357779"/>
    <n v="0.1239943041483747"/>
    <n v="9.8970188539262205E-2"/>
    <n v="7.8996356217911887E-2"/>
    <n v="6.3053575908179643E-2"/>
    <n v="5.0328314179978566E-2"/>
    <n v="4.0171222198201226E-2"/>
    <n v="3.2064000537081812E-2"/>
    <n v="2.559295122686157E-2"/>
    <n v="2.0427867437907907E-2"/>
    <n v="1.3901731829864809E-4"/>
    <n v="4.9536298320103437E-5"/>
    <n v="1.6849026276777813E-5"/>
    <n v="5.4817712634592115E-6"/>
    <n v="1.9152033582801953"/>
    <n v="6.6867625883137372"/>
    <n v="13.560014265607952"/>
    <s v="R-All-HVAC-ER-All-All-E"/>
    <n v="0"/>
    <n v="1.9152033582801953"/>
    <n v="0.21872102268583216"/>
    <n v="0.43694536977775478"/>
    <n v="0.65467416913555254"/>
    <n v="0.87190854605784618"/>
    <n v="1.0886496232879086"/>
    <n v="1.2832736312463107"/>
    <n v="1.4386192730820886"/>
    <n v="1.5626135772304632"/>
    <n v="1.6615837657697254"/>
    <n v="1.7405801219876373"/>
    <n v="1.803633697895817"/>
    <n v="1.8539620120757956"/>
    <n v="1.8941332342739967"/>
    <n v="1.9152033582801953"/>
    <n v="1.9152033582801953"/>
    <n v="1.9152033582801953"/>
    <n v="1.9152033582801953"/>
    <n v="1.9152033582801953"/>
    <n v="1.9152033582801953"/>
    <n v="1.9152033582801953"/>
  </r>
  <r>
    <s v="Discretionary"/>
    <x v="4"/>
    <s v="Under $40"/>
    <s v="Under $25"/>
    <s v="ResWx"/>
    <s v="Under $40"/>
    <n v="36.16068001834207"/>
    <s v="HVAC"/>
    <s v="Res-MF_Wx-7P_v7"/>
    <s v="Rural"/>
    <s v="SC-Retro"/>
    <s v="M_Input"/>
    <s v="Yes"/>
    <s v="Residential"/>
    <s v="Multifamily - Low Rise"/>
    <s v="WINDOW CL30 Prime Window Replacement of Double Pane Base_Electric Zonal"/>
    <n v="0.61085696542389489"/>
    <n v="0.60946982054696397"/>
    <n v="0.60808582562332569"/>
    <n v="0.60670497350001018"/>
    <n v="0.60532725704029011"/>
    <n v="0.54355740221128046"/>
    <n v="0.433858465904921"/>
    <n v="0.34629860189854489"/>
    <n v="0.27640977669240108"/>
    <n v="0.22062568035872873"/>
    <n v="0.17609974370740167"/>
    <n v="0.14055988261833197"/>
    <n v="0.11219255738671952"/>
    <n v="8.9550230823333965E-2"/>
    <n v="7.1477502851375829E-2"/>
    <n v="5.7052152371863979E-2"/>
    <n v="3.8825576140093915E-4"/>
    <n v="1.383478940367594E-4"/>
    <n v="4.7056953809893905E-5"/>
    <n v="1.5309813926549049E-5"/>
    <n v="5.3488928372886342"/>
    <n v="22.846325669755288"/>
    <n v="36.16068001834207"/>
    <s v="R-All-HVAC-ER-All-All-E"/>
    <n v="0"/>
    <n v="5.3488928372886342"/>
    <n v="0.61085696542389489"/>
    <n v="1.2203267859708589"/>
    <n v="1.8284126115941846"/>
    <n v="2.4351175850941948"/>
    <n v="3.0404448421344847"/>
    <n v="3.5840022443457653"/>
    <n v="4.0178607102506865"/>
    <n v="4.3641593121492317"/>
    <n v="4.6405690888416329"/>
    <n v="4.8611947692003614"/>
    <n v="5.0372945129077635"/>
    <n v="5.1778543955260954"/>
    <n v="5.2900469529128147"/>
    <n v="5.3488928372886342"/>
    <n v="5.3488928372886342"/>
    <n v="5.3488928372886342"/>
    <n v="5.3488928372886342"/>
    <n v="5.3488928372886342"/>
    <n v="5.3488928372886342"/>
    <n v="5.3488928372886342"/>
  </r>
  <r>
    <s v="Discretionary"/>
    <x v="4"/>
    <s v="Under $5"/>
    <s v="Under $5"/>
    <s v="ResWx"/>
    <s v="Under $5"/>
    <n v="4.6412170658604923"/>
    <s v="HVAC"/>
    <s v="Res-MF_Wx-7P_v7"/>
    <s v="Rural"/>
    <s v="SC-Retro"/>
    <s v="M_Input"/>
    <s v="Yes"/>
    <s v="Residential"/>
    <s v="Multifamily - Low Rise"/>
    <s v="WALL R0 - R11_Electric FAF"/>
    <n v="7.0313700593417205E-4"/>
    <n v="7.0154030989766976E-4"/>
    <n v="6.9994723966696555E-4"/>
    <n v="6.9835778700851503E-4"/>
    <n v="6.9677194370747078E-4"/>
    <n v="6.256707314108756E-4"/>
    <n v="4.9939995773623719E-4"/>
    <n v="3.9861272913400075E-4"/>
    <n v="3.1816604179925984E-4"/>
    <n v="2.5395483574780237E-4"/>
    <n v="2.0270252046691953E-4"/>
    <n v="1.6179377597852067E-4"/>
    <n v="1.2914109743228266E-4"/>
    <n v="1.0307827322250257E-4"/>
    <n v="8.2275360995010598E-5"/>
    <n v="6.5670822911899023E-5"/>
    <n v="4.4690821102237326E-7"/>
    <n v="1.5924762996326133E-7"/>
    <n v="5.4165684412407202E-8"/>
    <n v="1.7622614351713012E-8"/>
    <n v="6.1569315037014885E-3"/>
    <n v="0.30978823115490528"/>
    <n v="4.6412170658604923"/>
    <s v="R-All-HVAC-ER-All-All-E"/>
    <n v="0"/>
    <n v="6.1569315037014885E-3"/>
    <n v="7.0313700593417205E-4"/>
    <n v="1.4046773158318418E-3"/>
    <n v="2.1046245554988074E-3"/>
    <n v="2.8029823425073223E-3"/>
    <n v="3.4997542862147931E-3"/>
    <n v="4.1254250176256686E-3"/>
    <n v="4.6248249753619054E-3"/>
    <n v="5.0234377044959064E-3"/>
    <n v="5.3416037462951666E-3"/>
    <n v="5.595558582042969E-3"/>
    <n v="5.7982611025098885E-3"/>
    <n v="5.960054878488409E-3"/>
    <n v="6.0891959759206919E-3"/>
    <n v="6.1569315037014885E-3"/>
    <n v="6.1569315037014885E-3"/>
    <n v="6.1569315037014885E-3"/>
    <n v="6.1569315037014885E-3"/>
    <n v="6.1569315037014885E-3"/>
    <n v="6.1569315037014885E-3"/>
    <n v="6.1569315037014885E-3"/>
  </r>
  <r>
    <s v="Discretionary"/>
    <x v="4"/>
    <s v="Under $20"/>
    <s v="Under $10"/>
    <s v="ResWx"/>
    <s v="Under $20"/>
    <n v="18.112878478299113"/>
    <s v="HVAC"/>
    <s v="Res-MF_Wx-7P_v7"/>
    <s v="Rural"/>
    <s v="SC-Retro"/>
    <s v="M_Input"/>
    <s v="Yes"/>
    <s v="Residential"/>
    <s v="Multifamily - Low Rise"/>
    <s v="FLOOR R0 - R19_Electric FAF"/>
    <n v="7.0889518036497601E-5"/>
    <n v="7.0728540856341868E-5"/>
    <n v="7.0567929226033959E-5"/>
    <n v="7.0407682315476761E-5"/>
    <n v="7.0247799296458183E-5"/>
    <n v="6.3079451408382147E-5"/>
    <n v="5.0348967573303197E-5"/>
    <n v="4.01877073927862E-5"/>
    <n v="3.2077158744851003E-5"/>
    <n v="2.5603453889162883E-5"/>
    <n v="2.043625048804286E-5"/>
    <n v="1.6311874789159039E-5"/>
    <n v="1.3019866794688328E-5"/>
    <n v="1.0392240839421446E-5"/>
    <n v="8.2949135630633997E-6"/>
    <n v="6.6208618604843306E-6"/>
    <n v="4.5056806025788105E-8"/>
    <n v="1.6055175081493278E-8"/>
    <n v="5.4609261491096357E-9"/>
    <n v="1.7766930589526628E-9"/>
    <n v="6.2073522399984263E-4"/>
    <n v="9.9420780401304665"/>
    <n v="18.112878478299113"/>
    <s v="R-All-HVAC-ER-All-All-E"/>
    <n v="0"/>
    <n v="6.2073522399984263E-4"/>
    <n v="7.0889518036497601E-5"/>
    <n v="1.4161805889283948E-4"/>
    <n v="2.1218598811887344E-4"/>
    <n v="2.8259367043435022E-4"/>
    <n v="3.528414697308084E-4"/>
    <n v="4.1592092113919055E-4"/>
    <n v="4.6626988871249374E-4"/>
    <n v="5.0645759610527992E-4"/>
    <n v="5.3853475485013088E-4"/>
    <n v="5.6413820873929381E-4"/>
    <n v="5.8457445922733664E-4"/>
    <n v="6.0088633401649569E-4"/>
    <n v="6.1390620081118398E-4"/>
    <n v="6.2073522399984263E-4"/>
    <n v="6.2073522399984263E-4"/>
    <n v="6.2073522399984263E-4"/>
    <n v="6.2073522399984263E-4"/>
    <n v="6.2073522399984263E-4"/>
    <n v="6.2073522399984263E-4"/>
    <n v="6.2073522399984263E-4"/>
  </r>
  <r>
    <s v="Discretionary"/>
    <x v="4"/>
    <s v="Under $15"/>
    <s v="Under $10"/>
    <s v="ResWx"/>
    <s v="Under $15"/>
    <n v="12.36530440639774"/>
    <s v="HVAC"/>
    <s v="Res-MF_Wx-7P_v7"/>
    <s v="Rural"/>
    <s v="SC-Retro"/>
    <s v="M_Input"/>
    <s v="Yes"/>
    <s v="Residential"/>
    <s v="Multifamily - Low Rise"/>
    <s v="FLOOR R0 - R30_Electric FAF"/>
    <n v="1.0505842437430861E-3"/>
    <n v="1.0481985583306568E-3"/>
    <n v="1.045818290375153E-3"/>
    <n v="1.0434434275745168E-3"/>
    <n v="1.0410739576546268E-3"/>
    <n v="9.348388815323094E-4"/>
    <n v="7.4617282619992382E-4"/>
    <n v="5.9558272292500804E-4"/>
    <n v="4.7538421045599196E-4"/>
    <n v="3.7944375961913542E-4"/>
    <n v="3.0286568957727861E-4"/>
    <n v="2.41742349420087E-4"/>
    <n v="1.9295471726992088E-4"/>
    <n v="1.5401324180901445E-4"/>
    <n v="1.2293080463713339E-4"/>
    <n v="9.812132094117471E-5"/>
    <n v="6.6774287363204388E-7"/>
    <n v="2.3793805400777707E-7"/>
    <n v="8.0931047740307666E-8"/>
    <n v="2.6330630894434477E-8"/>
    <n v="9.19930991116087E-3"/>
    <n v="5.8325404364024802"/>
    <n v="12.36530440639774"/>
    <s v="R-All-HVAC-ER-All-All-E"/>
    <n v="0"/>
    <n v="9.19930991116087E-3"/>
    <n v="1.0505842437430861E-3"/>
    <n v="2.0987828020737429E-3"/>
    <n v="3.1446010924488961E-3"/>
    <n v="4.1880445200234134E-3"/>
    <n v="5.22911847767804E-3"/>
    <n v="6.1639573592103493E-3"/>
    <n v="6.9101301854102726E-3"/>
    <n v="7.5057129083352806E-3"/>
    <n v="7.9810971187912732E-3"/>
    <n v="8.3605408784104083E-3"/>
    <n v="8.6634065679876866E-3"/>
    <n v="8.9051489174077729E-3"/>
    <n v="9.0981036346776938E-3"/>
    <n v="9.19930991116087E-3"/>
    <n v="9.19930991116087E-3"/>
    <n v="9.19930991116087E-3"/>
    <n v="9.19930991116087E-3"/>
    <n v="9.19930991116087E-3"/>
    <n v="9.19930991116087E-3"/>
    <n v="9.19930991116087E-3"/>
  </r>
  <r>
    <s v="Discretionary"/>
    <x v="4"/>
    <s v="Under $20"/>
    <s v="Under $10"/>
    <s v="ResWx"/>
    <s v="Under $20"/>
    <n v="15.777769192929382"/>
    <s v="HVAC"/>
    <s v="Res-MF_Wx-7P_v7"/>
    <s v="Rural"/>
    <s v="SC-Retro"/>
    <s v="M_Input"/>
    <s v="Yes"/>
    <s v="Residential"/>
    <s v="Multifamily - Low Rise"/>
    <s v="ATTIC R0 - R19_Electric FAF"/>
    <n v="1.2644815997557313E-4"/>
    <n v="1.2616101924175867E-4"/>
    <n v="1.2587453055223685E-4"/>
    <n v="1.2558869242633371E-4"/>
    <n v="1.2530350338673792E-4"/>
    <n v="1.1251706576354339E-4"/>
    <n v="8.9809248005271586E-5"/>
    <n v="7.1684246052261885E-5"/>
    <n v="5.7217171351658568E-5"/>
    <n v="4.5669793263896085E-5"/>
    <n v="3.6452868387149775E-5"/>
    <n v="2.9096072451489423E-5"/>
    <n v="2.3224000457553984E-5"/>
    <n v="1.8537010386941699E-5"/>
    <n v="1.4795932970876961E-5"/>
    <n v="1.1809867282207527E-5"/>
    <n v="8.0369430829025114E-8"/>
    <n v="2.8638188033599996E-8"/>
    <n v="9.7408486112416235E-9"/>
    <n v="3.1691507343902426E-9"/>
    <n v="1.1072275433780512E-3"/>
    <n v="8.2724659051681559"/>
    <n v="15.777769192929382"/>
    <s v="R-All-HVAC-ER-All-All-E"/>
    <n v="0"/>
    <n v="1.1072275433780512E-3"/>
    <n v="1.2644815997557313E-4"/>
    <n v="2.5260917921733183E-4"/>
    <n v="3.7848370976956868E-4"/>
    <n v="5.0407240219590239E-4"/>
    <n v="6.2937590558264029E-4"/>
    <n v="7.4189297134618368E-4"/>
    <n v="8.3170221935145532E-4"/>
    <n v="9.0338646540371725E-4"/>
    <n v="9.6060363675537584E-4"/>
    <n v="1.0062734300192719E-3"/>
    <n v="1.0427262984064216E-3"/>
    <n v="1.0718223708579111E-3"/>
    <n v="1.095046371315465E-3"/>
    <n v="1.1072275433780512E-3"/>
    <n v="1.1072275433780512E-3"/>
    <n v="1.1072275433780512E-3"/>
    <n v="1.1072275433780512E-3"/>
    <n v="1.1072275433780512E-3"/>
    <n v="1.1072275433780512E-3"/>
    <n v="1.1072275433780512E-3"/>
  </r>
  <r>
    <s v="Discretionary"/>
    <x v="4"/>
    <s v="Under $20"/>
    <s v="Under $10"/>
    <s v="ResWx"/>
    <s v="Under $20"/>
    <n v="15.543214335739645"/>
    <s v="HVAC"/>
    <s v="Res-MF_Wx-7P_v7"/>
    <s v="Rural"/>
    <s v="SC-Retro"/>
    <s v="M_Input"/>
    <s v="Yes"/>
    <s v="Residential"/>
    <s v="Multifamily - Low Rise"/>
    <s v="ATTIC R0 - R38_Electric FAF"/>
    <n v="3.2309469064229006E-5"/>
    <n v="3.2236100146420725E-5"/>
    <n v="3.2162897836057753E-5"/>
    <n v="3.208986175480495E-5"/>
    <n v="3.2016991525186283E-5"/>
    <n v="2.8749858093524607E-5"/>
    <n v="2.2947657922966476E-5"/>
    <n v="1.8316438378111229E-5"/>
    <n v="1.4619876066889555E-5"/>
    <n v="1.1669341593540232E-5"/>
    <n v="9.314274115847521E-6"/>
    <n v="7.4344984770325235E-6"/>
    <n v="5.9340928683812568E-6"/>
    <n v="4.7364940996838751E-6"/>
    <n v="3.7805907076172813E-6"/>
    <n v="3.0176045399224877E-6"/>
    <n v="2.0535638000439868E-8"/>
    <n v="7.3175018956852867E-9"/>
    <n v="2.4889381302586474E-9"/>
    <n v="8.0976724083956826E-10"/>
    <n v="2.8291383652198767E-4"/>
    <n v="8.1047582786634997"/>
    <n v="15.543214335739645"/>
    <s v="R-All-HVAC-ER-All-All-E"/>
    <n v="0"/>
    <n v="2.8291383652198767E-4"/>
    <n v="3.2309469064229006E-5"/>
    <n v="6.4545569210649724E-5"/>
    <n v="9.6708467046707471E-5"/>
    <n v="1.2879832880151242E-4"/>
    <n v="1.608153203266987E-4"/>
    <n v="1.895651784202233E-4"/>
    <n v="2.1251283634318979E-4"/>
    <n v="2.3082927472130101E-4"/>
    <n v="2.4544915078819054E-4"/>
    <n v="2.5711849238173079E-4"/>
    <n v="2.6643276649757834E-4"/>
    <n v="2.7386726497461084E-4"/>
    <n v="2.798013578429921E-4"/>
    <n v="2.8291383652198767E-4"/>
    <n v="2.8291383652198767E-4"/>
    <n v="2.8291383652198767E-4"/>
    <n v="2.8291383652198767E-4"/>
    <n v="2.8291383652198767E-4"/>
    <n v="2.8291383652198767E-4"/>
    <n v="2.8291383652198767E-4"/>
  </r>
  <r>
    <s v="Discretionary"/>
    <x v="4"/>
    <s v="Under $20"/>
    <s v="Under $10"/>
    <s v="ResWx"/>
    <s v="Under $20"/>
    <n v="17.57188888449209"/>
    <s v="HVAC"/>
    <s v="Res-MF_Wx-7P_v7"/>
    <s v="Rural"/>
    <s v="SC-Retro"/>
    <s v="M_Input"/>
    <s v="Yes"/>
    <s v="Residential"/>
    <s v="Multifamily - Low Rise"/>
    <s v="ATTIC R0 - R49_Electric FAF"/>
    <n v="2.0285170254494899E-4"/>
    <n v="2.0239106328586042E-4"/>
    <n v="2.0193147005460578E-4"/>
    <n v="2.0147292047584635E-4"/>
    <n v="2.0101541217963745E-4"/>
    <n v="1.8050304852127461E-4"/>
    <n v="1.4407452718703218E-4"/>
    <n v="1.1499788814769152E-4"/>
    <n v="9.1789399116065811E-5"/>
    <n v="7.3264769690968942E-5"/>
    <n v="5.8478718997640869E-5"/>
    <n v="4.6676739584790991E-5"/>
    <n v="3.7256596170553703E-5"/>
    <n v="2.9737594582720106E-5"/>
    <n v="2.3736052738633245E-5"/>
    <n v="1.8945721989853163E-5"/>
    <n v="1.2893090638397293E-7"/>
    <n v="4.5942188494797932E-8"/>
    <n v="1.5626543916532058E-8"/>
    <n v="5.0840409399142158E-9"/>
    <n v="1.7762456355417677E-3"/>
    <n v="9.5552683964158582"/>
    <n v="17.57188888449209"/>
    <s v="R-All-HVAC-ER-All-All-E"/>
    <n v="0"/>
    <n v="1.7762456355417677E-3"/>
    <n v="2.0285170254494899E-4"/>
    <n v="4.0524276583080941E-4"/>
    <n v="6.0717423588541519E-4"/>
    <n v="8.0864715636126152E-4"/>
    <n v="1.009662568540899E-3"/>
    <n v="1.1901656170621735E-3"/>
    <n v="1.3342401442492057E-3"/>
    <n v="1.4492380323968973E-3"/>
    <n v="1.5410274315129631E-3"/>
    <n v="1.614292201203932E-3"/>
    <n v="1.6727709202015728E-3"/>
    <n v="1.7194476597863638E-3"/>
    <n v="1.7567042559569175E-3"/>
    <n v="1.7762456355417677E-3"/>
    <n v="1.7762456355417677E-3"/>
    <n v="1.7762456355417677E-3"/>
    <n v="1.7762456355417677E-3"/>
    <n v="1.7762456355417677E-3"/>
    <n v="1.7762456355417677E-3"/>
    <n v="1.7762456355417677E-3"/>
  </r>
  <r>
    <s v="Discretionary"/>
    <x v="4"/>
    <s v="Under $85"/>
    <s v="Under $55"/>
    <s v="ResWx"/>
    <s v="Under $85"/>
    <n v="78.32680096899773"/>
    <s v="HVAC"/>
    <s v="Res-MF_Wx-7P_v7"/>
    <s v="Rural"/>
    <s v="SC-Retro"/>
    <s v="M_Input"/>
    <s v="Yes"/>
    <s v="Residential"/>
    <s v="Multifamily - Low Rise"/>
    <s v="ATTIC R19 - R30_Electric FAF"/>
    <n v="3.7575566098983545E-5"/>
    <n v="3.749023883423539E-5"/>
    <n v="3.7405105332159761E-5"/>
    <n v="3.7320165152756937E-5"/>
    <n v="3.723541785702635E-5"/>
    <n v="3.3435776706267893E-5"/>
    <n v="2.6687880119204503E-5"/>
    <n v="2.1301821444558026E-5"/>
    <n v="1.7002759111215531E-5"/>
    <n v="1.357131915439454E-5"/>
    <n v="1.0832400928914238E-5"/>
    <n v="8.6462420159609741E-6"/>
    <n v="6.9012863804757679E-6"/>
    <n v="5.5084918531564866E-6"/>
    <n v="4.3967864573965888E-6"/>
    <n v="3.5094417251191071E-6"/>
    <n v="2.3882726811027534E-8"/>
    <n v="8.510176246293606E-9"/>
    <n v="2.8946083590509185E-9"/>
    <n v="9.4175061875733737E-10"/>
    <n v="3.2902575846777225E-4"/>
    <n v="52.995264592909948"/>
    <n v="78.32680096899773"/>
    <s v="R-All-HVAC-ER-All-All-E"/>
    <n v="0"/>
    <n v="3.2902575846777225E-4"/>
    <n v="3.7575566098983545E-5"/>
    <n v="7.5065804933218929E-5"/>
    <n v="1.1247091026537868E-4"/>
    <n v="1.4979107541813563E-4"/>
    <n v="1.8702649327516198E-4"/>
    <n v="2.2046226998142986E-4"/>
    <n v="2.4715015010063436E-4"/>
    <n v="2.684519715451924E-4"/>
    <n v="2.8545473065640792E-4"/>
    <n v="2.9902604981080243E-4"/>
    <n v="3.098584507397167E-4"/>
    <n v="3.1850469275567769E-4"/>
    <n v="3.2540597913615347E-4"/>
    <n v="3.2902575846777225E-4"/>
    <n v="3.2902575846777225E-4"/>
    <n v="3.2902575846777225E-4"/>
    <n v="3.2902575846777225E-4"/>
    <n v="3.2902575846777225E-4"/>
    <n v="3.2902575846777225E-4"/>
    <n v="3.2902575846777225E-4"/>
  </r>
  <r>
    <s v="Discretionary"/>
    <x v="4"/>
    <s v="Under $70"/>
    <s v="Under $45"/>
    <s v="ResWx"/>
    <s v="Under $70"/>
    <n v="66.108160325990696"/>
    <s v="HVAC"/>
    <s v="Res-MF_Wx-7P_v7"/>
    <s v="Rural"/>
    <s v="SC-Retro"/>
    <s v="M_Input"/>
    <s v="Yes"/>
    <s v="Residential"/>
    <s v="Multifamily - Low Rise"/>
    <s v="ATTIC R19 - R38_Electric FAF"/>
    <n v="7.8430207598775741E-6"/>
    <n v="7.8252106886456346E-6"/>
    <n v="7.8074410608406568E-6"/>
    <n v="7.7897117846229899E-6"/>
    <n v="7.7720227683615313E-6"/>
    <n v="6.9789365285699275E-6"/>
    <n v="5.5704709081603715E-6"/>
    <n v="4.4462571068860974E-6"/>
    <n v="3.5489283736451349E-6"/>
    <n v="2.8326955231080301E-6"/>
    <n v="2.2610103901292833E-6"/>
    <n v="1.804700837971994E-6"/>
    <n v="1.4404821529327807E-6"/>
    <n v="1.149768864323018E-6"/>
    <n v="9.1772635896609552E-7"/>
    <n v="7.325138956837776E-7"/>
    <n v="4.9849607505032554E-9"/>
    <n v="1.776300290302301E-9"/>
    <n v="6.0418180771907621E-10"/>
    <n v="1.9656841986317147E-10"/>
    <n v="6.8676433174669004E-5"/>
    <n v="44.258889461294565"/>
    <n v="66.108160325990696"/>
    <s v="R-All-HVAC-ER-All-All-E"/>
    <n v="0"/>
    <n v="6.8676433174669004E-5"/>
    <n v="7.8430207598775741E-6"/>
    <n v="1.5668231448523209E-5"/>
    <n v="2.3475672509363866E-5"/>
    <n v="3.1265384293986857E-5"/>
    <n v="3.9037407062348387E-5"/>
    <n v="4.6016343590918312E-5"/>
    <n v="5.1586814499078681E-5"/>
    <n v="5.603307160596478E-5"/>
    <n v="5.9581999979609918E-5"/>
    <n v="6.2414695502717947E-5"/>
    <n v="6.4675705892847226E-5"/>
    <n v="6.6480406730819218E-5"/>
    <n v="6.7920888883752004E-5"/>
    <n v="6.8676433174669004E-5"/>
    <n v="6.8676433174669004E-5"/>
    <n v="6.8676433174669004E-5"/>
    <n v="6.8676433174669004E-5"/>
    <n v="6.8676433174669004E-5"/>
    <n v="6.8676433174669004E-5"/>
    <n v="6.8676433174669004E-5"/>
  </r>
  <r>
    <s v="Discretionary"/>
    <x v="4"/>
    <s v="Under $70"/>
    <s v="Under $45"/>
    <s v="ResWx"/>
    <s v="Under $70"/>
    <n v="65.06539868768462"/>
    <s v="HVAC"/>
    <s v="Res-MF_Wx-7P_v7"/>
    <s v="Rural"/>
    <s v="SC-Retro"/>
    <s v="M_Input"/>
    <s v="Yes"/>
    <s v="Residential"/>
    <s v="Multifamily - Low Rise"/>
    <s v="ATTIC R19 - R49_Electric FAF"/>
    <n v="1.3876121309069775E-4"/>
    <n v="1.3844611165656428E-4"/>
    <n v="1.3813172576037963E-4"/>
    <n v="1.378180537772875E-4"/>
    <n v="1.3750509408612139E-4"/>
    <n v="1.2347356056245632E-4"/>
    <n v="9.8554539681575381E-5"/>
    <n v="7.8664592222025615E-5"/>
    <n v="6.2788767411943314E-5"/>
    <n v="5.0116948448469298E-5"/>
    <n v="4.0002513591447956E-5"/>
    <n v="3.1929340136886435E-5"/>
    <n v="2.5485467538093402E-5"/>
    <n v="2.0342075747593235E-5"/>
    <n v="1.6236706079741697E-5"/>
    <n v="1.2959868382709779E-5"/>
    <n v="8.8195508099119709E-8"/>
    <n v="3.1426868631615513E-8"/>
    <n v="1.0689376342762395E-8"/>
    <n v="3.4777508858667161E-9"/>
    <n v="1.2150452574102406E-3"/>
    <n v="43.513310872704729"/>
    <n v="65.06539868768462"/>
    <s v="R-All-HVAC-ER-All-All-E"/>
    <n v="0"/>
    <n v="1.2150452574102406E-3"/>
    <n v="1.3876121309069775E-4"/>
    <n v="2.7720732474726203E-4"/>
    <n v="4.1533905050764166E-4"/>
    <n v="5.5315710428492919E-4"/>
    <n v="6.9066219837105058E-4"/>
    <n v="8.1413575893350687E-4"/>
    <n v="9.1269029861508228E-4"/>
    <n v="9.9135489083710792E-4"/>
    <n v="1.0541436582490512E-3"/>
    <n v="1.1042606066975205E-3"/>
    <n v="1.1442631202889684E-3"/>
    <n v="1.1761924604258549E-3"/>
    <n v="1.2016779279639483E-3"/>
    <n v="1.2150452574102406E-3"/>
    <n v="1.2150452574102406E-3"/>
    <n v="1.2150452574102406E-3"/>
    <n v="1.2150452574102406E-3"/>
    <n v="1.2150452574102406E-3"/>
    <n v="1.2150452574102406E-3"/>
    <n v="1.2150452574102406E-3"/>
  </r>
  <r>
    <s v="Discretionary"/>
    <x v="4"/>
    <s v="Under $15"/>
    <s v="Under $10"/>
    <s v="ResWx"/>
    <s v="Under $15"/>
    <n v="13.456413718956586"/>
    <s v="HVAC"/>
    <s v="Res-MF_Wx-7P_v7"/>
    <s v="Rural"/>
    <s v="SC-Retro"/>
    <s v="M_Input"/>
    <s v="Yes"/>
    <s v="Residential"/>
    <s v="Multifamily - Low Rise"/>
    <s v="WINDOW CL22 Prime Window Replacement of Single Pane Base_Electric FAF"/>
    <n v="1.186871462387403E-3"/>
    <n v="1.1841762935314931E-3"/>
    <n v="1.1814872449130238E-3"/>
    <n v="1.1788043026340518E-3"/>
    <n v="1.1761274528281922E-3"/>
    <n v="1.0561110134944931E-3"/>
    <n v="8.4297022223590097E-4"/>
    <n v="6.7284479235302447E-4"/>
    <n v="5.3705350753172022E-4"/>
    <n v="4.2866716548917535E-4"/>
    <n v="3.4215499236390443E-4"/>
    <n v="2.7310241657055453E-4"/>
    <n v="2.1798580059106859E-4"/>
    <n v="1.7399263564206926E-4"/>
    <n v="1.388780240528853E-4"/>
    <n v="1.1085012588987072E-4"/>
    <n v="7.5436593081081668E-7"/>
    <n v="2.688046082926815E-7"/>
    <n v="9.1429841591621409E-8"/>
    <n v="2.9746376438996584E-8"/>
    <n v="1.0392691944735145E-2"/>
    <n v="6.6126877983406986"/>
    <n v="13.456413718956586"/>
    <s v="R-All-HVAC-ER-All-All-E"/>
    <n v="0"/>
    <n v="1.0392691944735145E-2"/>
    <n v="1.186871462387403E-3"/>
    <n v="2.3710477559188963E-3"/>
    <n v="3.5525350008319204E-3"/>
    <n v="4.7313393034659722E-3"/>
    <n v="5.9074667562941646E-3"/>
    <n v="6.9635777697886576E-3"/>
    <n v="7.8065479920245585E-3"/>
    <n v="8.4793927843775825E-3"/>
    <n v="9.0164462919093032E-3"/>
    <n v="9.4451134573984782E-3"/>
    <n v="9.7872684497623819E-3"/>
    <n v="1.0060370866332937E-2"/>
    <n v="1.0278356666924005E-2"/>
    <n v="1.0392691944735145E-2"/>
    <n v="1.0392691944735145E-2"/>
    <n v="1.0392691944735145E-2"/>
    <n v="1.0392691944735145E-2"/>
    <n v="1.0392691944735145E-2"/>
    <n v="1.0392691944735145E-2"/>
    <n v="1.0392691944735145E-2"/>
  </r>
  <r>
    <s v="Discretionary"/>
    <x v="4"/>
    <s v="Under $35"/>
    <s v="Under $25"/>
    <s v="ResWx"/>
    <s v="Under $35"/>
    <n v="32.37850332873105"/>
    <s v="HVAC"/>
    <s v="Res-MF_Wx-7P_v7"/>
    <s v="Rural"/>
    <s v="SC-Retro"/>
    <s v="M_Input"/>
    <s v="Yes"/>
    <s v="Residential"/>
    <s v="Multifamily - Low Rise"/>
    <s v="WINDOW CL22 Prime Window Replacement of Double Pane Base_Electric FAF"/>
    <n v="3.5912676548206465E-3"/>
    <n v="3.5831125402667587E-3"/>
    <n v="3.5749759444922481E-3"/>
    <n v="3.5668578254443423E-3"/>
    <n v="3.5587581411657596E-3"/>
    <n v="3.1956091648150491E-3"/>
    <n v="2.5506820148858051E-3"/>
    <n v="2.0359119045893883E-3"/>
    <n v="1.6250309756601943E-3"/>
    <n v="1.2970726611020616E-3"/>
    <n v="1.0353017963210716E-3"/>
    <n v="8.2636065164995247E-4"/>
    <n v="6.5958730973123849E-4"/>
    <n v="5.2647160569642274E-4"/>
    <n v="4.2022086767786468E-4"/>
    <n v="3.3541329811766023E-4"/>
    <n v="2.2825807621746284E-6"/>
    <n v="8.1335622754500445E-7"/>
    <n v="2.7665087854828711E-7"/>
    <n v="9.0007387437392284E-8"/>
    <n v="3.1446487349663765E-2"/>
    <n v="20.142054765986305"/>
    <n v="32.37850332873105"/>
    <s v="R-All-HVAC-ER-All-All-E"/>
    <n v="0"/>
    <n v="3.1446487349663765E-2"/>
    <n v="3.5912676548206465E-3"/>
    <n v="7.1743801950874056E-3"/>
    <n v="1.0749356139579653E-2"/>
    <n v="1.4316213965023996E-2"/>
    <n v="1.7874972106189754E-2"/>
    <n v="2.1070581271004803E-2"/>
    <n v="2.362126328589061E-2"/>
    <n v="2.5657175190479997E-2"/>
    <n v="2.7282206166140192E-2"/>
    <n v="2.8579278827242253E-2"/>
    <n v="2.9614580623563324E-2"/>
    <n v="3.0440941275213275E-2"/>
    <n v="3.1100528584944512E-2"/>
    <n v="3.1446487349663765E-2"/>
    <n v="3.1446487349663765E-2"/>
    <n v="3.1446487349663765E-2"/>
    <n v="3.1446487349663765E-2"/>
    <n v="3.1446487349663765E-2"/>
    <n v="3.1446487349663765E-2"/>
    <n v="3.1446487349663765E-2"/>
  </r>
  <r>
    <s v="Discretionary"/>
    <x v="4"/>
    <s v="Under $15"/>
    <s v="Under $10"/>
    <s v="ResWx"/>
    <s v="Under $15"/>
    <n v="13.462427683262899"/>
    <s v="HVAC"/>
    <s v="Res-MF_Wx-7P_v7"/>
    <s v="Rural"/>
    <s v="SC-Retro"/>
    <s v="M_Input"/>
    <s v="Yes"/>
    <s v="Residential"/>
    <s v="Multifamily - Low Rise"/>
    <s v="WINDOW CL30 Prime Window Replacement of Single Pane Base_Electric FAF"/>
    <n v="4.2461477402457072E-3"/>
    <n v="4.236505512329904E-3"/>
    <n v="4.2268851801569845E-3"/>
    <n v="4.2172866940057121E-3"/>
    <n v="4.2077100042677475E-3"/>
    <n v="3.7783395553026662E-3"/>
    <n v="3.0158077076362119E-3"/>
    <n v="2.4071674862238307E-3"/>
    <n v="1.9213609979380423E-3"/>
    <n v="1.5335983497303718E-3"/>
    <n v="1.2240926618265616E-3"/>
    <n v="9.770503763264209E-4"/>
    <n v="7.7986533834385437E-4"/>
    <n v="6.2247552499481893E-4"/>
    <n v="4.9684959718870284E-4"/>
    <n v="3.9657707381929753E-4"/>
    <n v="2.6988172636551003E-6"/>
    <n v="9.6167455048055276E-7"/>
    <n v="3.2709912367794972E-7"/>
    <n v="1.0642054603189698E-7"/>
    <n v="3.7180863147085186E-2"/>
    <n v="6.6169878059882903"/>
    <n v="13.462427683262899"/>
    <s v="R-All-HVAC-ER-All-All-E"/>
    <n v="0"/>
    <n v="3.7180863147085186E-2"/>
    <n v="4.2461477402457072E-3"/>
    <n v="8.4826532525756112E-3"/>
    <n v="1.2709538432732596E-2"/>
    <n v="1.6926825126738307E-2"/>
    <n v="2.1134535131006056E-2"/>
    <n v="2.4912874686308723E-2"/>
    <n v="2.7928682393944936E-2"/>
    <n v="3.0335849880168766E-2"/>
    <n v="3.2257210878106811E-2"/>
    <n v="3.3790809227837185E-2"/>
    <n v="3.5014901889663747E-2"/>
    <n v="3.5991952265990168E-2"/>
    <n v="3.6771817604334026E-2"/>
    <n v="3.7180863147085186E-2"/>
    <n v="3.7180863147085186E-2"/>
    <n v="3.7180863147085186E-2"/>
    <n v="3.7180863147085186E-2"/>
    <n v="3.7180863147085186E-2"/>
    <n v="3.7180863147085186E-2"/>
    <n v="3.7180863147085186E-2"/>
  </r>
  <r>
    <s v="Discretionary"/>
    <x v="4"/>
    <s v="Under $40"/>
    <s v="Under $25"/>
    <s v="ResWx"/>
    <s v="Under $40"/>
    <n v="36.7946648555194"/>
    <s v="HVAC"/>
    <s v="Res-MF_Wx-7P_v7"/>
    <s v="Rural"/>
    <s v="SC-Retro"/>
    <s v="M_Input"/>
    <s v="Yes"/>
    <s v="Residential"/>
    <s v="Multifamily - Low Rise"/>
    <s v="WINDOW CL30 Prime Window Replacement of Double Pane Base_Electric FAF"/>
    <n v="1.1652771482781279E-2"/>
    <n v="1.1626310161753091E-2"/>
    <n v="1.1599908929563989E-2"/>
    <n v="1.157356764976317E-2"/>
    <n v="1.1547286186209677E-2"/>
    <n v="1.0368957962764547E-2"/>
    <n v="8.2763295586746784E-3"/>
    <n v="6.606028417683883E-3"/>
    <n v="5.2728218645555274E-3"/>
    <n v="4.2086785974018879E-3"/>
    <n v="3.359297164066407E-3"/>
    <n v="2.6813350497876015E-3"/>
    <n v="2.1401969811198742E-3"/>
    <n v="1.7082695869572351E-3"/>
    <n v="1.3635123343628303E-3"/>
    <n v="1.0883328370149799E-3"/>
    <n v="7.406407588949822E-6"/>
    <n v="2.6391389238161159E-6"/>
    <n v="8.9766338187201093E-7"/>
    <n v="2.9205161474450761E-7"/>
    <n v="0.1020360402628093"/>
    <n v="23.29962727074043"/>
    <n v="36.7946648555194"/>
    <s v="R-All-HVAC-ER-All-All-E"/>
    <n v="0"/>
    <n v="0.1020360402628093"/>
    <n v="1.1652771482781279E-2"/>
    <n v="2.327908164453437E-2"/>
    <n v="3.4878990574098358E-2"/>
    <n v="4.6452558223861531E-2"/>
    <n v="5.7999844410071208E-2"/>
    <n v="6.8368802372835755E-2"/>
    <n v="7.664513193151043E-2"/>
    <n v="8.3251160349194317E-2"/>
    <n v="8.8523982213749838E-2"/>
    <n v="9.2732660811151724E-2"/>
    <n v="9.6091957975218134E-2"/>
    <n v="9.8773293025005732E-2"/>
    <n v="0.10091349000612561"/>
    <n v="0.1020360402628093"/>
    <n v="0.1020360402628093"/>
    <n v="0.1020360402628093"/>
    <n v="0.1020360402628093"/>
    <n v="0.1020360402628093"/>
    <n v="0.1020360402628093"/>
    <n v="0.1020360402628093"/>
  </r>
  <r>
    <s v="Discretionary"/>
    <x v="4"/>
    <s v="Under $25"/>
    <s v="Under $15"/>
    <s v="ResWx"/>
    <s v="Under $25"/>
    <n v="21.891197138416079"/>
    <s v="HVAC"/>
    <s v="Res-MF_Wx-7P_v7"/>
    <s v="Rural"/>
    <s v="SC-Retro"/>
    <s v="M_Input"/>
    <s v="Yes"/>
    <s v="Residential"/>
    <s v="Multifamily - Low Rise"/>
    <s v="WALL R0 - R11_Heat Pump"/>
    <n v="4.1766757387605761E-4"/>
    <n v="4.167191269103097E-4"/>
    <n v="4.1577283369482391E-4"/>
    <n v="4.1482868933882621E-4"/>
    <n v="4.1388668896264808E-4"/>
    <n v="3.7165214492793162E-4"/>
    <n v="2.9664655249424829E-4"/>
    <n v="2.3677833777546736E-4"/>
    <n v="1.8899252584706969E-4"/>
    <n v="1.5085068660261573E-4"/>
    <n v="1.2040650574136659E-4"/>
    <n v="9.6106467602875072E-5"/>
    <n v="7.6710581859608132E-5"/>
    <n v="6.1229108883236092E-5"/>
    <n v="4.8872054985796097E-5"/>
    <n v="3.900886036230747E-5"/>
    <n v="2.6546614197188045E-7"/>
    <n v="9.4594041688789256E-8"/>
    <n v="3.2174739495910283E-8"/>
    <n v="1.046793799716815E-8"/>
    <n v="3.6572540229987795E-3"/>
    <n v="12.643590437948291"/>
    <n v="21.891197138416079"/>
    <s v="R-All-HVAC-ER-All-All-E"/>
    <n v="0"/>
    <n v="3.6572540229987795E-3"/>
    <n v="4.1766757387605761E-4"/>
    <n v="8.3438670078636731E-4"/>
    <n v="1.2501595344811913E-3"/>
    <n v="1.6649882238200175E-3"/>
    <n v="2.0788749127826655E-3"/>
    <n v="2.4505270577105972E-3"/>
    <n v="2.7471736102048453E-3"/>
    <n v="2.9839519479803126E-3"/>
    <n v="3.1729444738273823E-3"/>
    <n v="3.3237951604299979E-3"/>
    <n v="3.4442016661713646E-3"/>
    <n v="3.5403081337742398E-3"/>
    <n v="3.6170187156338478E-3"/>
    <n v="3.6572540229987795E-3"/>
    <n v="3.6572540229987795E-3"/>
    <n v="3.6572540229987795E-3"/>
    <n v="3.6572540229987795E-3"/>
    <n v="3.6572540229987795E-3"/>
    <n v="3.6572540229987795E-3"/>
    <n v="3.6572540229987795E-3"/>
  </r>
  <r>
    <s v="Discretionary"/>
    <x v="4"/>
    <s v="Under $60"/>
    <s v="Under $40"/>
    <s v="ResWx"/>
    <s v="Under $60"/>
    <n v="58.602678599017423"/>
    <s v="HVAC"/>
    <s v="Res-MF_Wx-7P_v7"/>
    <s v="Rural"/>
    <s v="SC-Retro"/>
    <s v="M_Input"/>
    <s v="Yes"/>
    <s v="Residential"/>
    <s v="Multifamily - Low Rise"/>
    <s v="FLOOR R0 - R19_Heat Pump"/>
    <n v="3.7268656917211264E-5"/>
    <n v="3.7184026587299367E-5"/>
    <n v="3.709958843744797E-5"/>
    <n v="3.7015342031251151E-5"/>
    <n v="3.6931286933294022E-5"/>
    <n v="3.3162680438235371E-5"/>
    <n v="2.6469899226274101E-5"/>
    <n v="2.1127832726128971E-5"/>
    <n v="1.6863884213816828E-5"/>
    <n v="1.346047152414797E-5"/>
    <n v="1.0743924196535418E-5"/>
    <n v="8.5756213616897012E-6"/>
    <n v="6.8449181503703731E-6"/>
    <n v="5.4634996706568801E-6"/>
    <n v="4.3608744466363961E-6"/>
    <n v="3.4807773562178774E-6"/>
    <n v="2.3687657809944359E-8"/>
    <n v="8.4406669481074519E-9"/>
    <n v="2.8709658174937987E-9"/>
    <n v="9.3405860126184681E-10"/>
    <n v="3.2633834649246522E-4"/>
    <n v="38.89244111191536"/>
    <n v="58.602678599017423"/>
    <s v="R-All-HVAC-ER-All-All-E"/>
    <n v="0"/>
    <n v="3.2633834649246522E-4"/>
    <n v="3.7268656917211264E-5"/>
    <n v="7.4452683504510638E-5"/>
    <n v="1.1155227194195861E-4"/>
    <n v="1.4856761397320976E-4"/>
    <n v="1.8549890090650378E-4"/>
    <n v="2.1866158134473915E-4"/>
    <n v="2.4513148057101326E-4"/>
    <n v="2.6625931329714222E-4"/>
    <n v="2.8312319751095906E-4"/>
    <n v="2.9658366903510705E-4"/>
    <n v="3.0732759323164245E-4"/>
    <n v="3.1590321459333217E-4"/>
    <n v="3.2274813274370257E-4"/>
    <n v="3.2633834649246522E-4"/>
    <n v="3.2633834649246522E-4"/>
    <n v="3.2633834649246522E-4"/>
    <n v="3.2633834649246522E-4"/>
    <n v="3.2633834649246522E-4"/>
    <n v="3.2633834649246522E-4"/>
    <n v="3.2633834649246522E-4"/>
  </r>
  <r>
    <s v="Discretionary"/>
    <x v="4"/>
    <s v="Under $50"/>
    <s v="Under $30"/>
    <s v="ResWx"/>
    <s v="Under $50"/>
    <n v="45.052134072796562"/>
    <s v="HVAC"/>
    <s v="Res-MF_Wx-7P_v7"/>
    <s v="Rural"/>
    <s v="SC-Retro"/>
    <s v="M_Input"/>
    <s v="Yes"/>
    <s v="Residential"/>
    <s v="Multifamily - Low Rise"/>
    <s v="FLOOR R0 - R30_Heat Pump"/>
    <n v="5.4920163718003609E-4"/>
    <n v="5.4795450032061157E-4"/>
    <n v="5.4671019548177991E-4"/>
    <n v="5.4546871623253825E-4"/>
    <n v="5.4423005615648759E-4"/>
    <n v="4.8869478796661895E-4"/>
    <n v="3.9006804091045046E-4"/>
    <n v="3.1134581396458419E-4"/>
    <n v="2.4851104347593431E-4"/>
    <n v="1.9835737613778457E-4"/>
    <n v="1.5832555414011906E-4"/>
    <n v="1.2637282052149933E-4"/>
    <n v="1.0086868069588727E-4"/>
    <n v="8.0511701039369569E-5"/>
    <n v="6.4263098907737758E-5"/>
    <n v="5.1293735294529093E-5"/>
    <n v="3.4906813194478186E-7"/>
    <n v="1.2438409350488889E-7"/>
    <n v="4.2307377235463268E-8"/>
    <n v="1.3764555942400901E-8"/>
    <n v="4.8090156446050653E-3"/>
    <n v="29.203749572691176"/>
    <n v="45.052134072796562"/>
    <s v="R-All-HVAC-ER-All-All-E"/>
    <n v="0"/>
    <n v="4.8090156446050653E-3"/>
    <n v="5.4920163718003609E-4"/>
    <n v="1.0971561375006478E-3"/>
    <n v="1.6438663329824276E-3"/>
    <n v="2.189335049214966E-3"/>
    <n v="2.7335651053714536E-3"/>
    <n v="3.2222598933380727E-3"/>
    <n v="3.612327934248523E-3"/>
    <n v="3.9236737482131068E-3"/>
    <n v="4.1721847916890414E-3"/>
    <n v="4.3705421678268261E-3"/>
    <n v="4.5288677219669452E-3"/>
    <n v="4.6552405424884445E-3"/>
    <n v="4.7561092231843318E-3"/>
    <n v="4.8090156446050653E-3"/>
    <n v="4.8090156446050653E-3"/>
    <n v="4.8090156446050653E-3"/>
    <n v="4.8090156446050653E-3"/>
    <n v="4.8090156446050653E-3"/>
    <n v="4.8090156446050653E-3"/>
    <n v="4.8090156446050653E-3"/>
  </r>
  <r>
    <s v="Discretionary"/>
    <x v="4"/>
    <s v="Under $50"/>
    <s v="Under $35"/>
    <s v="ResWx"/>
    <s v="Under $50"/>
    <n v="48.500876237484846"/>
    <s v="HVAC"/>
    <s v="Res-MF_Wx-7P_v7"/>
    <s v="Rural"/>
    <s v="SC-Retro"/>
    <s v="M_Input"/>
    <s v="Yes"/>
    <s v="Residential"/>
    <s v="Multifamily - Low Rise"/>
    <s v="ATTIC R0 - R19_Heat Pump"/>
    <n v="7.1507736866395461E-5"/>
    <n v="7.1345355823909822E-5"/>
    <n v="7.1183343519187596E-5"/>
    <n v="7.1021699114892479E-5"/>
    <n v="7.0860421775589656E-5"/>
    <n v="6.3629559600967273E-5"/>
    <n v="5.0788054770986034E-5"/>
    <n v="4.0538179481309281E-5"/>
    <n v="3.2356899729060827E-5"/>
    <n v="2.5826738483883257E-5"/>
    <n v="2.0614472532911504E-5"/>
    <n v="1.6454128657218948E-5"/>
    <n v="1.3133411463042455E-5"/>
    <n v="1.0482870302700575E-5"/>
    <n v="8.3672524912871874E-6"/>
    <n v="6.678601588242061E-6"/>
    <n v="4.5449740928884159E-8"/>
    <n v="1.6195190302750326E-8"/>
    <n v="5.5085502191776957E-9"/>
    <n v="1.7921873821532788E-9"/>
    <n v="6.2614858008529348E-4"/>
    <n v="31.669613506596132"/>
    <n v="48.500876237484846"/>
    <s v="R-All-HVAC-ER-All-All-E"/>
    <n v="0"/>
    <n v="6.2614858008529348E-4"/>
    <n v="7.1507736866395461E-5"/>
    <n v="1.4285309269030527E-4"/>
    <n v="2.1403643620949287E-4"/>
    <n v="2.8505813532438536E-4"/>
    <n v="3.5591855709997503E-4"/>
    <n v="4.1954811670094231E-4"/>
    <n v="4.7033617147192836E-4"/>
    <n v="5.1087435095323764E-4"/>
    <n v="5.4323125068229841E-4"/>
    <n v="5.6905798916618167E-4"/>
    <n v="5.896724616990932E-4"/>
    <n v="6.0612659035631214E-4"/>
    <n v="6.1926000181935462E-4"/>
    <n v="6.2614858008529348E-4"/>
    <n v="6.2614858008529348E-4"/>
    <n v="6.2614858008529348E-4"/>
    <n v="6.2614858008529348E-4"/>
    <n v="6.2614858008529348E-4"/>
    <n v="6.2614858008529348E-4"/>
    <n v="6.2614858008529348E-4"/>
  </r>
  <r>
    <s v="Discretionary"/>
    <x v="4"/>
    <s v="Under $50"/>
    <s v="Under $35"/>
    <s v="ResWx"/>
    <s v="Under $50"/>
    <n v="48.417495504380412"/>
    <s v="HVAC"/>
    <s v="Res-MF_Wx-7P_v7"/>
    <s v="Rural"/>
    <s v="SC-Retro"/>
    <s v="M_Input"/>
    <s v="Yes"/>
    <s v="Residential"/>
    <s v="Multifamily - Low Rise"/>
    <s v="ATTIC R0 - R38_Heat Pump"/>
    <n v="1.8134203578241632E-5"/>
    <n v="1.8093024105771637E-5"/>
    <n v="1.805193814438116E-5"/>
    <n v="1.8010945481723582E-5"/>
    <n v="1.7970045905934482E-5"/>
    <n v="1.6136315285067476E-5"/>
    <n v="1.2879738122334072E-5"/>
    <n v="1.028039246688603E-5"/>
    <n v="8.2056380548562343E-6"/>
    <n v="6.5496036366498843E-6"/>
    <n v="5.2277845440465199E-6"/>
    <n v="4.1727305582343316E-6"/>
    <n v="3.3306040378904451E-6"/>
    <n v="2.6584326743364072E-6"/>
    <n v="2.1219166864565852E-6"/>
    <n v="1.6936785602015709E-6"/>
    <n v="1.1525953563914994E-8"/>
    <n v="4.1070643654568688E-9"/>
    <n v="1.3969561263304362E-9"/>
    <n v="4.544947478766676E-10"/>
    <n v="1.5878989210228679E-4"/>
    <n v="31.609995961205243"/>
    <n v="48.417495504380412"/>
    <s v="R-All-HVAC-ER-All-All-E"/>
    <n v="0"/>
    <n v="1.5878989210228679E-4"/>
    <n v="1.8134203578241632E-5"/>
    <n v="3.6227227684013269E-5"/>
    <n v="5.4279165828394432E-5"/>
    <n v="7.2290111310118011E-5"/>
    <n v="9.0260157216052493E-5"/>
    <n v="1.0639647250111997E-4"/>
    <n v="1.1927621062345404E-4"/>
    <n v="1.2955660309034006E-4"/>
    <n v="1.377622411451963E-4"/>
    <n v="1.443118447818462E-4"/>
    <n v="1.4953962932589271E-4"/>
    <n v="1.5371235988412705E-4"/>
    <n v="1.5704296392201749E-4"/>
    <n v="1.5878989210228679E-4"/>
    <n v="1.5878989210228679E-4"/>
    <n v="1.5878989210228679E-4"/>
    <n v="1.5878989210228679E-4"/>
    <n v="1.5878989210228679E-4"/>
    <n v="1.5878989210228679E-4"/>
    <n v="1.5878989210228679E-4"/>
  </r>
  <r>
    <s v="Discretionary"/>
    <x v="4"/>
    <s v="Under $55"/>
    <s v="Under $35"/>
    <s v="ResWx"/>
    <s v="Under $55"/>
    <n v="53.138844256517579"/>
    <s v="HVAC"/>
    <s v="Res-MF_Wx-7P_v7"/>
    <s v="Rural"/>
    <s v="SC-Retro"/>
    <s v="M_Input"/>
    <s v="Yes"/>
    <s v="Residential"/>
    <s v="Multifamily - Low Rise"/>
    <s v="ATTIC R0 - R49_Heat Pump"/>
    <n v="1.1360801523956173E-4"/>
    <n v="1.13350032135107E-4"/>
    <n v="1.1309263486328077E-4"/>
    <n v="1.128358220937638E-4"/>
    <n v="1.1257959249925793E-4"/>
    <n v="1.01091550279931E-4"/>
    <n v="8.0689591829627785E-5"/>
    <n v="6.4405088373884427E-5"/>
    <n v="5.1407068921679491E-5"/>
    <n v="4.1032266267177228E-5"/>
    <n v="3.2751271572896446E-5"/>
    <n v="2.61415195216661E-5"/>
    <n v="2.0865725514828107E-5"/>
    <n v="1.6654674602955149E-5"/>
    <n v="1.329348389698705E-5"/>
    <n v="1.0610637453589036E-5"/>
    <n v="7.2208338375051157E-8"/>
    <n v="2.5730130855072701E-8"/>
    <n v="8.7517167326592895E-9"/>
    <n v="2.8473401669002262E-9"/>
    <n v="9.9479441730157135E-4"/>
    <n v="34.985778507806366"/>
    <n v="53.138844256517579"/>
    <s v="R-All-HVAC-ER-All-All-E"/>
    <n v="0"/>
    <n v="9.9479441730157135E-4"/>
    <n v="1.1360801523956173E-4"/>
    <n v="2.2695804737466873E-4"/>
    <n v="3.4005068223794951E-4"/>
    <n v="4.5288650433171333E-4"/>
    <n v="5.6546609683097123E-4"/>
    <n v="6.6655764711090221E-4"/>
    <n v="7.4724723894053005E-4"/>
    <n v="8.1165232731441445E-4"/>
    <n v="8.6305939623609396E-4"/>
    <n v="9.040916625032712E-4"/>
    <n v="9.3684293407616766E-4"/>
    <n v="9.6298445359783373E-4"/>
    <n v="9.8385017911266186E-4"/>
    <n v="9.9479441730157135E-4"/>
    <n v="9.9479441730157135E-4"/>
    <n v="9.9479441730157135E-4"/>
    <n v="9.9479441730157135E-4"/>
    <n v="9.9479441730157135E-4"/>
    <n v="9.9479441730157135E-4"/>
    <n v="9.9479441730157135E-4"/>
  </r>
  <r>
    <s v="Discretionary"/>
    <x v="4"/>
    <s v="Over $160"/>
    <s v="Over $160"/>
    <s v="ResWx"/>
    <s v="Over $160"/>
    <n v="193.48197581920635"/>
    <s v="HVAC"/>
    <s v="Res-MF_Wx-7P_v7"/>
    <s v="Rural"/>
    <s v="SC-Retro"/>
    <s v="M_Input"/>
    <s v="Yes"/>
    <s v="Residential"/>
    <s v="Multifamily - Low Rise"/>
    <s v="ATTIC R19 - R30_Heat Pump"/>
    <n v="2.0758881227540087E-5"/>
    <n v="2.0711741590316471E-5"/>
    <n v="2.0664708998620661E-5"/>
    <n v="2.0617783209371753E-5"/>
    <n v="2.0570963980040866E-5"/>
    <n v="1.8471825961784837E-5"/>
    <n v="1.4743903848314372E-5"/>
    <n v="1.1768338503084014E-5"/>
    <n v="9.3932918003262231E-6"/>
    <n v="7.4975690768032609E-6"/>
    <n v="5.9844347707248099E-6"/>
    <n v="4.7766761677279393E-6"/>
    <n v="3.812663365127901E-6"/>
    <n v="3.0432044010014515E-6"/>
    <n v="2.429035070596622E-6"/>
    <n v="1.9388153395962178E-6"/>
    <n v="1.3194177512958852E-8"/>
    <n v="4.7015056927384727E-9"/>
    <n v="1.5991463965571015E-9"/>
    <n v="5.2027663905973171E-10"/>
    <n v="1.8177255461278432E-4"/>
    <n v="135.33165824190058"/>
    <n v="193.48197581920635"/>
    <s v="R-All-HVAC-ER-All-All-E"/>
    <n v="0"/>
    <n v="1.8177255461278432E-4"/>
    <n v="2.0758881227540087E-5"/>
    <n v="4.1470622817856554E-5"/>
    <n v="6.2135331816477209E-5"/>
    <n v="8.2753115025848965E-5"/>
    <n v="1.0332407900588983E-4"/>
    <n v="1.2179590496767467E-4"/>
    <n v="1.3653980881598904E-4"/>
    <n v="1.4830814731907305E-4"/>
    <n v="1.5770143911939929E-4"/>
    <n v="1.6519900819620255E-4"/>
    <n v="1.7118344296692737E-4"/>
    <n v="1.7596011913465531E-4"/>
    <n v="1.797727824997832E-4"/>
    <n v="1.8177255461278432E-4"/>
    <n v="1.8177255461278432E-4"/>
    <n v="1.8177255461278432E-4"/>
    <n v="1.8177255461278432E-4"/>
    <n v="1.8177255461278432E-4"/>
    <n v="1.8177255461278432E-4"/>
    <n v="1.8177255461278432E-4"/>
  </r>
  <r>
    <s v="Discretionary"/>
    <x v="4"/>
    <s v="Over $160"/>
    <s v="Under $130"/>
    <s v="ResWx"/>
    <s v="Over $160"/>
    <n v="166.54390293303811"/>
    <s v="HVAC"/>
    <s v="Res-MF_Wx-7P_v7"/>
    <s v="Rural"/>
    <s v="SC-Retro"/>
    <s v="M_Input"/>
    <s v="Yes"/>
    <s v="Residential"/>
    <s v="Multifamily - Low Rise"/>
    <s v="ATTIC R19 - R38_Heat Pump"/>
    <n v="4.3057574211066524E-6"/>
    <n v="4.2959798304658545E-6"/>
    <n v="4.2862244429520295E-6"/>
    <n v="4.2764912081459217E-6"/>
    <n v="4.2667800757427668E-6"/>
    <n v="3.8313818959968328E-6"/>
    <n v="3.0581452205979656E-6"/>
    <n v="2.4409605839704353E-6"/>
    <n v="1.9483340857607304E-6"/>
    <n v="1.5551278192139293E-6"/>
    <n v="1.2412771258112003E-6"/>
    <n v="9.9076672928462363E-7"/>
    <n v="7.9081350283953901E-7"/>
    <n v="6.3121416756182089E-7"/>
    <n v="5.0382463615015793E-7"/>
    <n v="4.0214443375429778E-7"/>
    <n v="2.7367046961303495E-9"/>
    <n v="9.7517504941583493E-10"/>
    <n v="3.3169111518769615E-10"/>
    <n v="1.0791453427113848E-10"/>
    <n v="3.770282788357454E-5"/>
    <n v="116.07083235035161"/>
    <n v="166.54390293303811"/>
    <s v="R-All-HVAC-ER-All-All-E"/>
    <n v="0"/>
    <n v="3.770282788357454E-5"/>
    <n v="4.3057574211066524E-6"/>
    <n v="8.6017372515725061E-6"/>
    <n v="1.2887961694524536E-5"/>
    <n v="1.7164452902670459E-5"/>
    <n v="2.1431232978413226E-5"/>
    <n v="2.5262614874410058E-5"/>
    <n v="2.8320760095008022E-5"/>
    <n v="3.0761720678978455E-5"/>
    <n v="3.2710054764739188E-5"/>
    <n v="3.4265182583953116E-5"/>
    <n v="3.5506459709764317E-5"/>
    <n v="3.6497226439048942E-5"/>
    <n v="3.728803994188848E-5"/>
    <n v="3.770282788357454E-5"/>
    <n v="3.770282788357454E-5"/>
    <n v="3.770282788357454E-5"/>
    <n v="3.770282788357454E-5"/>
    <n v="3.770282788357454E-5"/>
    <n v="3.770282788357454E-5"/>
    <n v="3.770282788357454E-5"/>
  </r>
  <r>
    <s v="Discretionary"/>
    <x v="4"/>
    <s v="Over $160"/>
    <s v="Under $115"/>
    <s v="ResWx"/>
    <s v="Over $160"/>
    <n v="164.78529678594535"/>
    <s v="HVAC"/>
    <s v="Res-MF_Wx-7P_v7"/>
    <s v="Rural"/>
    <s v="SC-Retro"/>
    <s v="M_Input"/>
    <s v="Yes"/>
    <s v="Residential"/>
    <s v="Multifamily - Low Rise"/>
    <s v="ATTIC R19 - R49_Heat Pump"/>
    <n v="7.5896328304604497E-5"/>
    <n v="7.5723981570516687E-5"/>
    <n v="7.5552026204462263E-5"/>
    <n v="7.5380461317715731E-5"/>
    <n v="7.5209286023569756E-5"/>
    <n v="6.7534649493597421E-5"/>
    <n v="5.3905032486945405E-5"/>
    <n v="4.3026099183266178E-5"/>
    <n v="3.4342715800729525E-5"/>
    <n v="2.7411783800014617E-5"/>
    <n v="2.1879629306508768E-5"/>
    <n v="1.7463955723668813E-5"/>
    <n v="1.3939438609571695E-5"/>
    <n v="1.1126227747283711E-5"/>
    <n v="8.8807696889186012E-6"/>
    <n v="7.0884824631483693E-6"/>
    <n v="4.8239094258328654E-8"/>
    <n v="1.7189125737116125E-8"/>
    <n v="5.8466223969337297E-9"/>
    <n v="1.9021779726215434E-9"/>
    <n v="6.6457673370933065E-4"/>
    <n v="114.81342218021454"/>
    <n v="164.78529678594535"/>
    <s v="R-All-HVAC-ER-All-All-E"/>
    <n v="0"/>
    <n v="6.6457673370933065E-4"/>
    <n v="7.5896328304604497E-5"/>
    <n v="1.5162030987512118E-4"/>
    <n v="2.2717233607958345E-4"/>
    <n v="3.0255279739729916E-4"/>
    <n v="3.7776208342086892E-4"/>
    <n v="4.4529673291446634E-4"/>
    <n v="4.9920176540141175E-4"/>
    <n v="5.4222786458467788E-4"/>
    <n v="5.7657058038540737E-4"/>
    <n v="6.0398236418542203E-4"/>
    <n v="6.2586199349193078E-4"/>
    <n v="6.4332594921559961E-4"/>
    <n v="6.5726538782517126E-4"/>
    <n v="6.6457673370933065E-4"/>
    <n v="6.6457673370933065E-4"/>
    <n v="6.6457673370933065E-4"/>
    <n v="6.6457673370933065E-4"/>
    <n v="6.6457673370933065E-4"/>
    <n v="6.6457673370933065E-4"/>
    <n v="6.6457673370933065E-4"/>
  </r>
  <r>
    <s v="Discretionary"/>
    <x v="4"/>
    <s v="Under $35"/>
    <s v="Under $25"/>
    <s v="ResWx"/>
    <s v="Under $35"/>
    <n v="32.878632061790228"/>
    <s v="HVAC"/>
    <s v="Res-MF_Wx-7P_v7"/>
    <s v="Rural"/>
    <s v="SC-Retro"/>
    <s v="M_Input"/>
    <s v="Yes"/>
    <s v="Residential"/>
    <s v="Multifamily - Low Rise"/>
    <s v="WINDOW CL22 Prime Window Replacement of Single Pane Base_Heat Pump"/>
    <n v="8.3214745645229489E-4"/>
    <n v="8.3025780118697802E-4"/>
    <n v="8.2837243698449347E-4"/>
    <n v="8.2649135410061986E-4"/>
    <n v="8.2461454281326264E-4"/>
    <n v="7.4046779408016325E-4"/>
    <n v="5.9102906130003858E-4"/>
    <n v="4.7174955358475419E-4"/>
    <n v="3.7654263703699266E-4"/>
    <n v="3.0055006184822924E-4"/>
    <n v="2.3989405393179966E-4"/>
    <n v="1.9147943859314253E-4"/>
    <n v="1.5283569893886784E-4"/>
    <n v="1.2199090952927407E-4"/>
    <n v="9.7371112319328209E-5"/>
    <n v="7.7720000210573483E-5"/>
    <n v="5.2890621305846954E-7"/>
    <n v="1.8846612978920718E-7"/>
    <n v="6.4103917345238115E-8"/>
    <n v="2.0855983378850348E-8"/>
    <n v="7.2865954246701366E-3"/>
    <n v="20.499648736851235"/>
    <n v="32.878632061790228"/>
    <s v="R-All-HVAC-ER-All-All-E"/>
    <n v="0"/>
    <n v="7.2865954246701366E-3"/>
    <n v="8.3214745645229489E-4"/>
    <n v="1.6624052576392728E-3"/>
    <n v="2.4907776946237661E-3"/>
    <n v="3.3172690487243859E-3"/>
    <n v="4.1418835915376486E-3"/>
    <n v="4.882351385617812E-3"/>
    <n v="5.4733804469178507E-3"/>
    <n v="5.9451300005026048E-3"/>
    <n v="6.321672637539597E-3"/>
    <n v="6.622222699387826E-3"/>
    <n v="6.862116753319626E-3"/>
    <n v="7.0535961919127683E-3"/>
    <n v="7.2064318908516365E-3"/>
    <n v="7.2865954246701366E-3"/>
    <n v="7.2865954246701366E-3"/>
    <n v="7.2865954246701366E-3"/>
    <n v="7.2865954246701366E-3"/>
    <n v="7.2865954246701366E-3"/>
    <n v="7.2865954246701366E-3"/>
    <n v="7.2865954246701366E-3"/>
  </r>
  <r>
    <s v="Discretionary"/>
    <x v="4"/>
    <s v="Under $70"/>
    <s v="Under $45"/>
    <s v="ResWx"/>
    <s v="Under $70"/>
    <n v="65.336627826489263"/>
    <s v="HVAC"/>
    <s v="Res-MF_Wx-7P_v7"/>
    <s v="Rural"/>
    <s v="SC-Retro"/>
    <s v="M_Input"/>
    <s v="Yes"/>
    <s v="Residential"/>
    <s v="Multifamily - Low Rise"/>
    <s v="WINDOW CL22 Prime Window Replacement of Double Pane Base_Heat Pump"/>
    <n v="2.5766054560735527E-3"/>
    <n v="2.5707544545125176E-3"/>
    <n v="2.564916739510037E-3"/>
    <n v="2.5590922808947591E-3"/>
    <n v="2.5532810485638423E-3"/>
    <n v="2.2927347112345255E-3"/>
    <n v="1.8300226627334664E-3"/>
    <n v="1.4606936117414219E-3"/>
    <n v="1.1659013141374157E-3"/>
    <n v="9.3060301173411727E-4"/>
    <n v="7.4279182547223562E-4"/>
    <n v="5.9288406445219403E-4"/>
    <n v="4.7323018620712101E-4"/>
    <n v="3.7772445333734197E-4"/>
    <n v="3.0149336793690551E-4"/>
    <n v="2.4064698514172689E-4"/>
    <n v="1.6376696506741991E-6"/>
    <n v="5.8355385759419893E-7"/>
    <n v="1.9848706128551083E-7"/>
    <n v="6.4577065217293962E-8"/>
    <n v="2.2561724345644227E-2"/>
    <n v="43.707240751850364"/>
    <n v="65.336627826489263"/>
    <s v="R-All-HVAC-ER-All-All-E"/>
    <n v="0"/>
    <n v="2.2561724345644227E-2"/>
    <n v="2.5766054560735527E-3"/>
    <n v="5.1473599105860707E-3"/>
    <n v="7.7122766500961077E-3"/>
    <n v="1.0271368930990867E-2"/>
    <n v="1.2824649979554709E-2"/>
    <n v="1.5117384690789234E-2"/>
    <n v="1.6947407353522702E-2"/>
    <n v="1.8408100965264122E-2"/>
    <n v="1.9574002279401537E-2"/>
    <n v="2.0504605291135652E-2"/>
    <n v="2.1247397116607888E-2"/>
    <n v="2.1840281181060083E-2"/>
    <n v="2.2313511367267204E-2"/>
    <n v="2.2561724345644227E-2"/>
    <n v="2.2561724345644227E-2"/>
    <n v="2.2561724345644227E-2"/>
    <n v="2.2561724345644227E-2"/>
    <n v="2.2561724345644227E-2"/>
    <n v="2.2561724345644227E-2"/>
    <n v="2.2561724345644227E-2"/>
  </r>
  <r>
    <s v="Discretionary"/>
    <x v="4"/>
    <s v="Under $35"/>
    <s v="Under $20"/>
    <s v="ResWx"/>
    <s v="Under $35"/>
    <n v="32.050848900925047"/>
    <s v="HVAC"/>
    <s v="Res-MF_Wx-7P_v7"/>
    <s v="Rural"/>
    <s v="SC-Retro"/>
    <s v="M_Input"/>
    <s v="Yes"/>
    <s v="Residential"/>
    <s v="Multifamily - Low Rise"/>
    <s v="WINDOW CL30 Prime Window Replacement of Single Pane Base_Heat Pump"/>
    <n v="3.0356870294052131E-3"/>
    <n v="3.0287935372308506E-3"/>
    <n v="3.0219156989212941E-3"/>
    <n v="3.0150534789294718E-3"/>
    <n v="3.0082068417890285E-3"/>
    <n v="2.7012381769027311E-3"/>
    <n v="2.1560833257115433E-3"/>
    <n v="1.7209498026351728E-3"/>
    <n v="1.3736334713374957E-3"/>
    <n v="1.0964113599882263E-3"/>
    <n v="8.751372876352083E-4"/>
    <n v="6.9852000823644625E-4"/>
    <n v="5.5754703724843863E-4"/>
    <n v="4.4502475960472035E-4"/>
    <n v="3.5521135156349324E-4"/>
    <n v="2.8352378503981391E-4"/>
    <n v="1.9294581967462528E-6"/>
    <n v="6.8752741025303393E-7"/>
    <n v="2.3385210026194339E-7"/>
    <n v="7.6082955896526554E-8"/>
    <n v="2.6581614890104015E-2"/>
    <n v="19.907780587828334"/>
    <n v="32.050848900925047"/>
    <s v="R-All-HVAC-ER-All-All-E"/>
    <n v="0"/>
    <n v="2.6581614890104015E-2"/>
    <n v="3.0356870294052131E-3"/>
    <n v="6.0644805666360633E-3"/>
    <n v="9.0863962655573574E-3"/>
    <n v="1.210144974448683E-2"/>
    <n v="1.5109656586275859E-2"/>
    <n v="1.781089476317859E-2"/>
    <n v="1.9966978088890135E-2"/>
    <n v="2.1687927891525308E-2"/>
    <n v="2.3061561362862804E-2"/>
    <n v="2.4157972722851029E-2"/>
    <n v="2.5033110010486238E-2"/>
    <n v="2.5731630018722685E-2"/>
    <n v="2.6289177055971124E-2"/>
    <n v="2.6581614890104015E-2"/>
    <n v="2.6581614890104015E-2"/>
    <n v="2.6581614890104015E-2"/>
    <n v="2.6581614890104015E-2"/>
    <n v="2.6581614890104015E-2"/>
    <n v="2.6581614890104015E-2"/>
    <n v="2.6581614890104015E-2"/>
  </r>
  <r>
    <s v="Discretionary"/>
    <x v="4"/>
    <s v="Under $70"/>
    <s v="Under $50"/>
    <s v="ResWx"/>
    <s v="Under $70"/>
    <n v="69.675095541400864"/>
    <s v="HVAC"/>
    <s v="Res-MF_Wx-7P_v7"/>
    <s v="Rural"/>
    <s v="SC-Retro"/>
    <s v="M_Input"/>
    <s v="Yes"/>
    <s v="Residential"/>
    <s v="Multifamily - Low Rise"/>
    <s v="WINDOW CL30 Prime Window Replacement of Double Pane Base_Heat Pump"/>
    <n v="8.7217826615775419E-3"/>
    <n v="8.7019770821677757E-3"/>
    <n v="8.6822164776204826E-3"/>
    <n v="8.66250074580595E-3"/>
    <n v="8.6428297848263735E-3"/>
    <n v="7.7608831437138114E-3"/>
    <n v="6.1946076736348723E-3"/>
    <n v="4.9444326785589698E-3"/>
    <n v="3.9465638182145891E-3"/>
    <n v="3.1500815126438084E-3"/>
    <n v="2.5143426011515597E-3"/>
    <n v="2.0069063897523451E-3"/>
    <n v="1.601879256782322E-3"/>
    <n v="1.2785933446682262E-3"/>
    <n v="1.020551913702715E-3"/>
    <n v="8.1458754099219231E-4"/>
    <n v="5.543494729072031E-6"/>
    <n v="1.9753237366103301E-6"/>
    <n v="6.7187663737448389E-7"/>
    <n v="2.1859269389503243E-7"/>
    <n v="7.6371202175826797E-2"/>
    <n v="46.809261881800047"/>
    <n v="69.675095541400864"/>
    <s v="R-All-HVAC-ER-All-All-E"/>
    <n v="0"/>
    <n v="7.6371202175826797E-2"/>
    <n v="8.7217826615775419E-3"/>
    <n v="1.7423759743745319E-2"/>
    <n v="2.6105976221365804E-2"/>
    <n v="3.4768476967171752E-2"/>
    <n v="4.3411306751998127E-2"/>
    <n v="5.1172189895711942E-2"/>
    <n v="5.7366797569346817E-2"/>
    <n v="6.2311230247905788E-2"/>
    <n v="6.6257794066120382E-2"/>
    <n v="6.9407875578764183E-2"/>
    <n v="7.1922218179915745E-2"/>
    <n v="7.3929124569668089E-2"/>
    <n v="7.5531003826450407E-2"/>
    <n v="7.6371202175826797E-2"/>
    <n v="7.6371202175826797E-2"/>
    <n v="7.6371202175826797E-2"/>
    <n v="7.6371202175826797E-2"/>
    <n v="7.6371202175826797E-2"/>
    <n v="7.6371202175826797E-2"/>
    <n v="7.6371202175826797E-2"/>
  </r>
  <r>
    <s v="Lost Opportunity"/>
    <x v="4"/>
    <s v="Under $65"/>
    <s v="Under $50"/>
    <s v="ASHP"/>
    <s v="Under $65"/>
    <n v="60.156086969788134"/>
    <s v="HVAC"/>
    <s v="Res-MH_HP-7P_v2"/>
    <s v="Rural"/>
    <s v="SC-New"/>
    <s v="M_Input"/>
    <s v="No"/>
    <s v="Residential"/>
    <s v="Manufactured"/>
    <s v="HVAC Conversion - FAF w/CAC to ASHP 8.5 HSPF/14SEER + HZ23"/>
    <n v="4.8652147384180348E-4"/>
    <n v="6.289317795565853E-4"/>
    <n v="7.9560977739322484E-4"/>
    <n v="9.6869224193639393E-4"/>
    <n v="1.1332391814126055E-3"/>
    <n v="1.2709861162420982E-3"/>
    <n v="1.3709850522988581E-3"/>
    <n v="1.4423359434431471E-3"/>
    <n v="1.4877782482379674E-3"/>
    <n v="1.5115423954671667E-3"/>
    <n v="1.5215347582207891E-3"/>
    <n v="1.5241869714508677E-3"/>
    <n v="1.5242477092210756E-3"/>
    <n v="1.524611645448321E-3"/>
    <n v="1.5250656671493459E-3"/>
    <n v="1.525221062986225E-3"/>
    <n v="1.5253724326997737E-3"/>
    <n v="1.525523830132469E-3"/>
    <n v="1.5256752552878798E-3"/>
    <n v="1.5258267081695754E-3"/>
    <n v="2.6343888250596172E-2"/>
    <n v="45.049679411824073"/>
    <n v="60.156086969788134"/>
    <s v="R-All-HVAC-ASHP-All-All-E"/>
    <n v="0"/>
    <n v="2.6343888250596172E-2"/>
    <n v="4.8652147384180348E-4"/>
    <n v="1.1154532533983888E-3"/>
    <n v="1.9110630307916138E-3"/>
    <n v="2.8797552727280076E-3"/>
    <n v="4.0129944541406129E-3"/>
    <n v="5.2839805703827113E-3"/>
    <n v="6.6549656226815692E-3"/>
    <n v="8.097301566124716E-3"/>
    <n v="9.585079814362683E-3"/>
    <n v="1.109662220982985E-2"/>
    <n v="1.261815696805064E-2"/>
    <n v="1.4142343939501508E-2"/>
    <n v="1.5666591648722583E-2"/>
    <n v="1.7191203294170905E-2"/>
    <n v="1.871626896132025E-2"/>
    <n v="2.0241490024306474E-2"/>
    <n v="2.1766862457006247E-2"/>
    <n v="2.3292386287138717E-2"/>
    <n v="2.4818061542426596E-2"/>
    <n v="2.6343888250596172E-2"/>
  </r>
  <r>
    <s v="Lost Opportunity"/>
    <x v="4"/>
    <s v="Under $85"/>
    <s v="Under $65"/>
    <s v="ASHP"/>
    <s v="Under $85"/>
    <n v="75.345294847153085"/>
    <s v="HVAC"/>
    <s v="Res-MH_HP-7P_v2"/>
    <s v="Rural"/>
    <s v="SC-New"/>
    <s v="M_Input"/>
    <s v="No"/>
    <s v="Residential"/>
    <s v="Manufactured"/>
    <s v="HVAC Conversion - FAF to ASHP 8.5 HSPF/14SEER + HZ23CZ23"/>
    <n v="7.1701654129507778E-4"/>
    <n v="9.2689534488019901E-4"/>
    <n v="1.1725389350286486E-3"/>
    <n v="1.4276211806397115E-3"/>
    <n v="1.6701240993542241E-3"/>
    <n v="1.8731302071947093E-3"/>
    <n v="2.0205047736211856E-3"/>
    <n v="2.1256589588673535E-3"/>
    <n v="2.1926300710675387E-3"/>
    <n v="2.2276527526329734E-3"/>
    <n v="2.2423791105969748E-3"/>
    <n v="2.2462878399321703E-3"/>
    <n v="2.2463773529100388E-3"/>
    <n v="2.2469137080535248E-3"/>
    <n v="2.2475828276859455E-3"/>
    <n v="2.2478118440633953E-3"/>
    <n v="2.2480349268959128E-3"/>
    <n v="2.248258050579838E-3"/>
    <n v="2.2484812151204294E-3"/>
    <n v="2.2487044205229474E-3"/>
    <n v="3.8824604160942799E-2"/>
    <n v="62.76596519690203"/>
    <n v="75.345294847153085"/>
    <s v="R-All-HVAC-ASHP-All-All-E"/>
    <n v="0"/>
    <n v="3.8824604160942799E-2"/>
    <n v="7.1701654129507778E-4"/>
    <n v="1.6439118861752769E-3"/>
    <n v="2.8164508212039255E-3"/>
    <n v="4.244072001843637E-3"/>
    <n v="5.9141961011978609E-3"/>
    <n v="7.78732630839257E-3"/>
    <n v="9.8078310820137564E-3"/>
    <n v="1.1933490040881109E-2"/>
    <n v="1.4126120111948647E-2"/>
    <n v="1.6353772864581621E-2"/>
    <n v="1.8596151975178596E-2"/>
    <n v="2.0842439815110768E-2"/>
    <n v="2.3088817168020807E-2"/>
    <n v="2.5335730876074332E-2"/>
    <n v="2.7583313703760277E-2"/>
    <n v="2.9831125547823672E-2"/>
    <n v="3.2079160474719585E-2"/>
    <n v="3.432741852529942E-2"/>
    <n v="3.6575899740419852E-2"/>
    <n v="3.8824604160942799E-2"/>
  </r>
  <r>
    <s v="Lost Opportunity"/>
    <x v="4"/>
    <s v="Under $85"/>
    <s v="Under $60"/>
    <s v="ASHP"/>
    <s v="Under $85"/>
    <n v="74.239537795428646"/>
    <s v="HVAC"/>
    <s v="Res-MH_HP-7P_v2"/>
    <s v="Rural"/>
    <s v="SC-New"/>
    <s v="M_Input"/>
    <s v="No"/>
    <s v="Residential"/>
    <s v="Manufactured"/>
    <s v="HVAC Conversion - FAF to ASHP 8.5 HSPF/14SEER + HZ23CZ1"/>
    <n v="3.822093838015056E-4"/>
    <n v="4.9408636790340232E-4"/>
    <n v="6.2502795686012152E-4"/>
    <n v="7.6100087003394188E-4"/>
    <n v="8.9026830780396748E-4"/>
    <n v="9.9848176581639929E-4"/>
    <n v="1.0770405423268235E-3"/>
    <n v="1.1330935258109902E-3"/>
    <n v="1.1687928242962117E-3"/>
    <n v="1.1874618462354033E-3"/>
    <n v="1.1953118076782664E-3"/>
    <n v="1.1973953761102493E-3"/>
    <n v="1.1974430914670688E-3"/>
    <n v="1.197728998356358E-3"/>
    <n v="1.1980856760446231E-3"/>
    <n v="1.1982077544116681E-3"/>
    <n v="1.1983266698718323E-3"/>
    <n v="1.1984456071080505E-3"/>
    <n v="1.1985645661231265E-3"/>
    <n v="1.1986835469198645E-3"/>
    <n v="2.0695656484979875E-2"/>
    <n v="58.091010143287242"/>
    <n v="74.239537795428646"/>
    <s v="R-All-HVAC-ASHP-All-All-E"/>
    <n v="0"/>
    <n v="2.0695656484979875E-2"/>
    <n v="3.822093838015056E-4"/>
    <n v="8.7629575170490798E-4"/>
    <n v="1.5013237085650295E-3"/>
    <n v="2.2623245785989713E-3"/>
    <n v="3.152592886402939E-3"/>
    <n v="4.1510746522193387E-3"/>
    <n v="5.2281151945461624E-3"/>
    <n v="6.3612087203571525E-3"/>
    <n v="7.5300015446533638E-3"/>
    <n v="8.7174633908887675E-3"/>
    <n v="9.912775198567033E-3"/>
    <n v="1.1110170574677282E-2"/>
    <n v="1.2307613666144352E-2"/>
    <n v="1.350534266450071E-2"/>
    <n v="1.4703428340545333E-2"/>
    <n v="1.5901636094957001E-2"/>
    <n v="1.7099962764828832E-2"/>
    <n v="1.8298408371936883E-2"/>
    <n v="1.9496972938060009E-2"/>
    <n v="2.0695656484979875E-2"/>
  </r>
  <r>
    <s v="Lost Opportunity"/>
    <x v="4"/>
    <s v="Under $70"/>
    <s v="Under $50"/>
    <s v="ASHP"/>
    <s v="Under $70"/>
    <n v="68.138137210931376"/>
    <s v="HVAC"/>
    <s v="Res-MH_HP-7P_v2"/>
    <s v="Rural"/>
    <s v="SC-New"/>
    <s v="M_Input"/>
    <s v="No"/>
    <s v="Residential"/>
    <s v="Manufactured"/>
    <s v="HVAC Conversion - FAF w/CAC to ASHP 8.5 HSPF/14SEER + HZ1"/>
    <n v="1.2402122437033705E-3"/>
    <n v="1.6032363120602005E-3"/>
    <n v="2.0281221696989925E-3"/>
    <n v="2.4693339213648431E-3"/>
    <n v="2.8887874089793919E-3"/>
    <n v="3.2399238835097953E-3"/>
    <n v="3.4948353550951802E-3"/>
    <n v="3.6767188968380203E-3"/>
    <n v="3.7925577771727483E-3"/>
    <n v="3.8531359591018888E-3"/>
    <n v="3.8786079090503867E-3"/>
    <n v="3.8853687767565577E-3"/>
    <n v="3.8855236059476971E-3"/>
    <n v="3.8864513310106689E-3"/>
    <n v="3.8876086967237831E-3"/>
    <n v="3.8880048227529105E-3"/>
    <n v="3.8883906856226141E-3"/>
    <n v="3.8887766191523536E-3"/>
    <n v="3.8891626233512268E-3"/>
    <n v="3.8895486982283337E-3"/>
    <n v="6.7154307696120949E-2"/>
    <n v="46.928554344672108"/>
    <n v="68.138137210931376"/>
    <s v="R-All-HVAC-ASHP-All-All-E"/>
    <n v="0"/>
    <n v="6.7154307696120949E-2"/>
    <n v="1.2402122437033705E-3"/>
    <n v="2.8434485557635707E-3"/>
    <n v="4.8715707254625637E-3"/>
    <n v="7.3409046468274064E-3"/>
    <n v="1.0229692055806799E-2"/>
    <n v="1.3469615939316594E-2"/>
    <n v="1.6964451294411775E-2"/>
    <n v="2.0641170191249794E-2"/>
    <n v="2.4433727968422542E-2"/>
    <n v="2.8286863927524431E-2"/>
    <n v="3.2165471836574817E-2"/>
    <n v="3.6050840613331372E-2"/>
    <n v="3.9936364219279069E-2"/>
    <n v="4.3822815550289738E-2"/>
    <n v="4.7710424247013522E-2"/>
    <n v="5.159842906976643E-2"/>
    <n v="5.5486819755389043E-2"/>
    <n v="5.9375596374541394E-2"/>
    <n v="6.326475899789262E-2"/>
    <n v="6.7154307696120949E-2"/>
  </r>
  <r>
    <s v="Lost Opportunity"/>
    <x v="4"/>
    <s v="Under $85"/>
    <s v="Under $65"/>
    <s v="ASHP"/>
    <s v="Under $85"/>
    <n v="80.103860051541929"/>
    <s v="HVAC"/>
    <s v="Res-MH_HP-7P_v2"/>
    <s v="Rural"/>
    <s v="SC-New"/>
    <s v="M_Input"/>
    <s v="No"/>
    <s v="Residential"/>
    <s v="Manufactured"/>
    <s v="HVAC Conversion - FAF to ASHP 8.5 HSPF/14SEER + HZ1CZ23"/>
    <n v="1.3309150681679815E-3"/>
    <n v="1.7204888730846398E-3"/>
    <n v="2.1764487243552226E-3"/>
    <n v="2.6499284626227623E-3"/>
    <n v="3.1000586479165439E-3"/>
    <n v="3.4768754607714183E-3"/>
    <n v="3.7504298626928096E-3"/>
    <n v="3.9456154428919388E-3"/>
    <n v="4.0699261905885005E-3"/>
    <n v="4.134934753067262E-3"/>
    <n v="4.162269592062921E-3"/>
    <n v="4.1695249152946638E-3"/>
    <n v="4.1696910679064657E-3"/>
    <n v="4.1706866420686255E-3"/>
    <n v="4.1719286516317356E-3"/>
    <n v="4.1723537483067076E-3"/>
    <n v="4.1727678312269032E-3"/>
    <n v="4.173181989974851E-3"/>
    <n v="4.1735962245603147E-3"/>
    <n v="4.1740105349930574E-3"/>
    <n v="7.2065632684185324E-2"/>
    <n v="61.795388457950693"/>
    <n v="80.103860051541929"/>
    <s v="R-All-HVAC-ASHP-All-All-E"/>
    <n v="0"/>
    <n v="7.2065632684185324E-2"/>
    <n v="1.3309150681679815E-3"/>
    <n v="3.0514039412526213E-3"/>
    <n v="5.2278526656078439E-3"/>
    <n v="7.8777811282306071E-3"/>
    <n v="1.0977839776147151E-2"/>
    <n v="1.445471523691857E-2"/>
    <n v="1.8205145099611381E-2"/>
    <n v="2.2150760542503319E-2"/>
    <n v="2.622068673309182E-2"/>
    <n v="3.0355621486159081E-2"/>
    <n v="3.4517891078222E-2"/>
    <n v="3.8687415993516661E-2"/>
    <n v="4.2857107061423129E-2"/>
    <n v="4.7027793703491756E-2"/>
    <n v="5.1199722355123489E-2"/>
    <n v="5.5372076103430194E-2"/>
    <n v="5.9544843934657095E-2"/>
    <n v="6.3718025924631952E-2"/>
    <n v="6.7891622149192268E-2"/>
    <n v="7.2065632684185324E-2"/>
  </r>
  <r>
    <s v="Lost Opportunity"/>
    <x v="4"/>
    <s v="Under $100"/>
    <s v="Under $65"/>
    <s v="ASHP"/>
    <s v="Under $100"/>
    <n v="87.272224252371899"/>
    <s v="HVAC"/>
    <s v="Res-MH_HP-7P_v2"/>
    <s v="Rural"/>
    <s v="SC-New"/>
    <s v="M_Input"/>
    <s v="No"/>
    <s v="Residential"/>
    <s v="Manufactured"/>
    <s v="HVAC Conversion - FAF to ASHP 8.5 HSPF/14SEER + HZ1CZ1"/>
    <n v="3.7737759740709689E-3"/>
    <n v="4.8784026330399672E-3"/>
    <n v="6.17126524540369E-3"/>
    <n v="7.513805053704913E-3"/>
    <n v="8.7901377958114792E-3"/>
    <n v="9.8585923268246015E-3"/>
    <n v="1.0634248906468949E-2"/>
    <n v="1.1187692676592084E-2"/>
    <n v="1.1540172653862035E-2"/>
    <n v="1.1724502786609674E-2"/>
    <n v="1.1802010030403157E-2"/>
    <n v="1.1822582315705901E-2"/>
    <n v="1.1823053437229312E-2"/>
    <n v="1.1825876362555974E-2"/>
    <n v="1.1829398049221734E-2"/>
    <n v="1.1830603400079232E-2"/>
    <n v="1.1831777521713945E-2"/>
    <n v="1.1832951858356337E-2"/>
    <n v="1.1834126410034082E-2"/>
    <n v="1.1835301176774865E-2"/>
    <n v="0.20434027661446291"/>
    <n v="63.308807567190762"/>
    <n v="87.272224252371899"/>
    <s v="R-All-HVAC-ASHP-All-All-E"/>
    <n v="0"/>
    <n v="0.20434027661446291"/>
    <n v="3.7737759740709689E-3"/>
    <n v="8.6521786071109361E-3"/>
    <n v="1.4823443852514627E-2"/>
    <n v="2.2337248906219541E-2"/>
    <n v="3.112738670203102E-2"/>
    <n v="4.0985979028855618E-2"/>
    <n v="5.1620227935324565E-2"/>
    <n v="6.2807920611916646E-2"/>
    <n v="7.4348093265778681E-2"/>
    <n v="8.6072596052388359E-2"/>
    <n v="9.7874606082791513E-2"/>
    <n v="0.10969718839849742"/>
    <n v="0.12152024183572672"/>
    <n v="0.13334611819828271"/>
    <n v="0.14517551624750444"/>
    <n v="0.15700611964758368"/>
    <n v="0.16883789716929762"/>
    <n v="0.18067084902765396"/>
    <n v="0.19250497543768805"/>
    <n v="0.20434027661446291"/>
  </r>
  <r>
    <s v="Lost Opportunity"/>
    <x v="4"/>
    <s v="Over $160"/>
    <s v="Over $160"/>
    <s v="ASHP"/>
    <s v="Over $160"/>
    <n v="371.0204224418361"/>
    <s v="HVAC"/>
    <s v="Res-MH_HP-7P_v2"/>
    <s v="Rural"/>
    <s v="SC-New (2)"/>
    <s v="M_Input"/>
    <s v="No"/>
    <s v="Residential"/>
    <s v="Manufactured"/>
    <s v="HVAC Upgrade - Heat Pump Upgrade to 9.0 HSPF/14 SEER + HZ23CZ1"/>
    <n v="2.0970307399799339E-6"/>
    <n v="2.7108552160418933E-6"/>
    <n v="3.4292795897528762E-6"/>
    <n v="4.1753088365863509E-6"/>
    <n v="4.8845478091777902E-6"/>
    <n v="5.4782719759540007E-6"/>
    <n v="5.909292710188848E-6"/>
    <n v="6.2168331171374371E-6"/>
    <n v="6.4127009568399468E-6"/>
    <n v="6.5151304485035433E-6"/>
    <n v="6.558200062047858E-6"/>
    <n v="6.5696317726125262E-6"/>
    <n v="6.569893567780986E-6"/>
    <n v="6.5714622250694298E-6"/>
    <n v="6.5734191735595945E-6"/>
    <n v="6.5740889689629275E-6"/>
    <n v="6.5747414107552823E-6"/>
    <n v="6.5753939720241789E-6"/>
    <n v="6.5760466527850001E-6"/>
    <n v="6.5766994530531298E-6"/>
    <n v="1.1354882865881354E-4"/>
    <n v="254.24873807590288"/>
    <n v="371.0204224418361"/>
    <s v="R-All-HVAC-ASHP-All-All-E"/>
    <n v="0"/>
    <n v="1.1354882865881354E-4"/>
    <n v="2.0970307399799339E-6"/>
    <n v="4.8078859560218277E-6"/>
    <n v="8.2371655457747043E-6"/>
    <n v="1.2412474382361056E-5"/>
    <n v="1.7297022191538846E-5"/>
    <n v="2.2775294167492846E-5"/>
    <n v="2.8684586877681694E-5"/>
    <n v="3.4901419994819132E-5"/>
    <n v="4.131412095165908E-5"/>
    <n v="4.7829251400162622E-5"/>
    <n v="5.4387451462210477E-5"/>
    <n v="6.0957083234823005E-5"/>
    <n v="6.7526976802603989E-5"/>
    <n v="7.4098439027673422E-5"/>
    <n v="8.067185820123302E-5"/>
    <n v="8.7245947170195949E-5"/>
    <n v="9.382068858095123E-5"/>
    <n v="1.0039608255297541E-4"/>
    <n v="1.0697212920576041E-4"/>
    <n v="1.1354882865881354E-4"/>
  </r>
  <r>
    <s v="Lost Opportunity"/>
    <x v="4"/>
    <s v="Over $160"/>
    <s v="Over $160"/>
    <s v="ASHP"/>
    <s v="Over $160"/>
    <n v="277.39187331587925"/>
    <s v="HVAC"/>
    <s v="Res-MH_HP-7P_v2"/>
    <s v="Rural"/>
    <s v="SC-New (2)"/>
    <s v="M_Input"/>
    <s v="No"/>
    <s v="Residential"/>
    <s v="Manufactured"/>
    <s v="HVAC Upgrade - Heat Pump Upgrade to 9.0 HSPF/14 SEER + HZ23CZ23"/>
    <n v="6.2278764810282001E-6"/>
    <n v="8.0508459516532805E-6"/>
    <n v="1.0184461914037721E-5"/>
    <n v="1.2400060337052655E-5"/>
    <n v="1.4506396993268333E-5"/>
    <n v="1.6269671467022114E-5"/>
    <n v="1.754974039610343E-5"/>
    <n v="1.8463090701792935E-5"/>
    <n v="1.9044789715077182E-5"/>
    <n v="1.9348990416542099E-5"/>
    <n v="1.9476900908327344E-5"/>
    <n v="1.9510851427032811E-5"/>
    <n v="1.9511628920629554E-5"/>
    <n v="1.9516287604761944E-5"/>
    <n v="1.9522099457322868E-5"/>
    <n v="1.952408865231175E-5"/>
    <n v="1.9526026309598498E-5"/>
    <n v="1.9527964321713201E-5"/>
    <n v="1.9529902688701554E-5"/>
    <n v="1.953184141060924E-5"/>
    <n v="3.3722351607458676E-4"/>
    <n v="191.03997510883386"/>
    <n v="277.39187331587925"/>
    <s v="R-All-HVAC-ASHP-All-All-E"/>
    <n v="0"/>
    <n v="3.3722351607458676E-4"/>
    <n v="6.2278764810282001E-6"/>
    <n v="1.4278722432681481E-5"/>
    <n v="2.4463184346719204E-5"/>
    <n v="3.6863244683771863E-5"/>
    <n v="5.13696416770402E-5"/>
    <n v="6.763931314406231E-5"/>
    <n v="8.5189053540165737E-5"/>
    <n v="1.0365214424195867E-4"/>
    <n v="1.2269693395703586E-4"/>
    <n v="1.4204592437357797E-4"/>
    <n v="1.615228252819053E-4"/>
    <n v="1.8103367670893811E-4"/>
    <n v="2.0054530562956766E-4"/>
    <n v="2.200615932343296E-4"/>
    <n v="2.3958369269165246E-4"/>
    <n v="2.591077813439642E-4"/>
    <n v="2.7863380765356271E-4"/>
    <n v="2.9816177197527593E-4"/>
    <n v="3.1769167466397751E-4"/>
    <n v="3.3722351607458676E-4"/>
  </r>
  <r>
    <s v="Lost Opportunity"/>
    <x v="4"/>
    <s v="Under $65"/>
    <s v="Under $45"/>
    <s v="ASHP"/>
    <s v="Under $65"/>
    <n v="61.031670289226312"/>
    <s v="HVAC"/>
    <s v="Res-MH_HP-7P_v2"/>
    <s v="Rural"/>
    <s v="SC-New (2)"/>
    <s v="M_Input"/>
    <s v="No"/>
    <s v="Residential"/>
    <s v="Manufactured"/>
    <s v="HVAC Upgrade - Heat Pump Upgrade to 9.0 HSPF/14 SEER + HZ1CZ23"/>
    <n v="4.7648600947618398E-5"/>
    <n v="6.159588219349902E-5"/>
    <n v="7.7919875753233329E-5"/>
    <n v="9.4871105508673487E-5"/>
    <n v="1.1098638896027978E-4"/>
    <n v="1.2447695223926516E-4"/>
    <n v="1.3427057832883897E-4"/>
    <n v="1.4125849216652629E-4"/>
    <n v="1.4570898893537495E-4"/>
    <n v="1.4803638542055611E-4"/>
    <n v="1.4901501047817487E-4"/>
    <n v="1.4927476108862601E-4"/>
    <n v="1.4928070958202395E-4"/>
    <n v="1.4931635251454542E-4"/>
    <n v="1.4936081817539874E-4"/>
    <n v="1.4937603722454352E-4"/>
    <n v="1.4939086196602813E-4"/>
    <n v="1.4940568942225122E-4"/>
    <n v="1.4942051959356234E-4"/>
    <n v="1.4943535248031098E-4"/>
    <n v="2.5800493629793302E-3"/>
    <n v="42.16418401772497"/>
    <n v="61.031670289226312"/>
    <s v="R-All-HVAC-ASHP-All-All-E"/>
    <n v="0"/>
    <n v="2.5800493629793302E-3"/>
    <n v="4.7648600947618398E-5"/>
    <n v="1.0924448314111742E-4"/>
    <n v="1.8716435889435073E-4"/>
    <n v="2.8203546440302421E-4"/>
    <n v="3.9302185336330397E-4"/>
    <n v="5.1749880560256916E-4"/>
    <n v="6.5176938393140811E-4"/>
    <n v="7.930278760979344E-4"/>
    <n v="9.3873686503330933E-4"/>
    <n v="1.0867732504538654E-3"/>
    <n v="1.2357882609320403E-3"/>
    <n v="1.3850630220206663E-3"/>
    <n v="1.5343437316026902E-3"/>
    <n v="1.6836600841172355E-3"/>
    <n v="1.8330209022926344E-3"/>
    <n v="1.982396939517178E-3"/>
    <n v="2.1317878014832062E-3"/>
    <n v="2.2811934909054573E-3"/>
    <n v="2.4306140104990194E-3"/>
    <n v="2.5800493629793302E-3"/>
  </r>
  <r>
    <s v="Lost Opportunity"/>
    <x v="4"/>
    <s v="Under $65"/>
    <s v="Under $45"/>
    <s v="ASHP"/>
    <s v="Under $65"/>
    <n v="61.696388702822986"/>
    <s v="HVAC"/>
    <s v="Res-MH_HP-7P_v2"/>
    <s v="Rural"/>
    <s v="SC-New (2)"/>
    <s v="M_Input"/>
    <s v="No"/>
    <s v="Residential"/>
    <s v="Manufactured"/>
    <s v="HVAC Upgrade - Heat Pump Upgrade to 9.0 HSPF/14 SEER + HZ1CZ1"/>
    <n v="1.2252219023128804E-4"/>
    <n v="1.5838581291972024E-4"/>
    <n v="2.0036084271039144E-4"/>
    <n v="2.4394872893256011E-4"/>
    <n v="2.8538708778090154E-4"/>
    <n v="3.2007631952166464E-4"/>
    <n v="3.4525935732208175E-4"/>
    <n v="3.6322787038466249E-4"/>
    <n v="3.7467174493485255E-4"/>
    <n v="3.8065634278725273E-4"/>
    <n v="3.8317275004979721E-4"/>
    <n v="3.838406650163117E-4"/>
    <n v="3.8385596079468069E-4"/>
    <n v="3.8394761196747381E-4"/>
    <n v="3.8406194964055293E-4"/>
    <n v="3.8410108344925616E-4"/>
    <n v="3.8413920334701146E-4"/>
    <n v="3.8417733022536434E-4"/>
    <n v="3.8421546408521338E-4"/>
    <n v="3.8425360492745755E-4"/>
    <n v="6.6342619210284955E-3"/>
    <n v="42.623409684957089"/>
    <n v="61.696388702822986"/>
    <s v="R-All-HVAC-ASHP-All-All-E"/>
    <n v="0"/>
    <n v="6.6342619210284955E-3"/>
    <n v="1.2252219023128804E-4"/>
    <n v="2.8090800315100828E-4"/>
    <n v="4.8126884586139972E-4"/>
    <n v="7.2521757479395983E-4"/>
    <n v="1.0106046625748613E-3"/>
    <n v="1.3306809820965259E-3"/>
    <n v="1.6759403394186077E-3"/>
    <n v="2.0391682098032703E-3"/>
    <n v="2.4138399547381229E-3"/>
    <n v="2.7944962975253755E-3"/>
    <n v="3.1776690475751727E-3"/>
    <n v="3.5615097125914845E-3"/>
    <n v="3.9453656733861656E-3"/>
    <n v="4.3293132853536396E-3"/>
    <n v="4.7133752349941922E-3"/>
    <n v="5.0974763184434488E-3"/>
    <n v="5.4816155217904602E-3"/>
    <n v="5.865792852015825E-3"/>
    <n v="6.2500083161010382E-3"/>
    <n v="6.6342619210284955E-3"/>
  </r>
  <r>
    <s v="Lost Opportunity"/>
    <x v="4"/>
    <s v="Under $65"/>
    <s v="Under $50"/>
    <s v="ASHP"/>
    <s v="Under $65"/>
    <n v="60.156086969788134"/>
    <s v="HVAC"/>
    <s v="Res-MH_HP-7P_v2"/>
    <s v="Rural"/>
    <s v="SC-NR"/>
    <s v="M_Input"/>
    <s v="No"/>
    <s v="Residential"/>
    <s v="Manufactured"/>
    <s v="HVAC Conversion - FAF w/CAC to ASHP 8.5 HSPF/14SEER + HZ23"/>
    <n v="3.9223433231291537E-3"/>
    <n v="5.0896378478855458E-3"/>
    <n v="6.3475933539189214E-3"/>
    <n v="7.6060857184650126E-3"/>
    <n v="8.761347772546231E-3"/>
    <n v="9.7192738860344165E-3"/>
    <n v="1.0420448083832931E-2"/>
    <n v="1.0855664574713453E-2"/>
    <n v="1.1063232210246288E-2"/>
    <n v="1.1108909634691367E-2"/>
    <n v="1.105976031801752E-2"/>
    <n v="1.0965745482904306E-2"/>
    <n v="1.0855265722879072E-2"/>
    <n v="1.0740702709335616E-2"/>
    <n v="1.0626152279679293E-2"/>
    <n v="1.1106617631562014E-2"/>
    <n v="1.0926337428702965E-2"/>
    <n v="1.0751664168518043E-2"/>
    <n v="1.0577010669008699E-2"/>
    <n v="1.0406569086218991E-2"/>
    <n v="0.15175636134746093"/>
    <n v="45.049679411824073"/>
    <n v="60.156086969788134"/>
    <s v="R-All-HVAC-ASHP-All-All-E"/>
    <n v="0"/>
    <n v="0.15175636134746093"/>
    <n v="3.9223433231291537E-3"/>
    <n v="9.0119811710146994E-3"/>
    <n v="1.5359574524933622E-2"/>
    <n v="2.2965660243398633E-2"/>
    <n v="3.1727008015944864E-2"/>
    <n v="4.1446281901979284E-2"/>
    <n v="5.1866729985812217E-2"/>
    <n v="6.2722394560525668E-2"/>
    <n v="7.3785626770771953E-2"/>
    <n v="8.4894536405463322E-2"/>
    <n v="9.5954296723480839E-2"/>
    <n v="0.10692004220638515"/>
    <n v="0.11777530792926422"/>
    <n v="0.12851601063859983"/>
    <n v="0.13914216291827913"/>
    <n v="0.15024878054984114"/>
    <n v="0.15175636134746093"/>
    <n v="0.15175636134746093"/>
    <n v="0.15175636134746093"/>
    <n v="0.15175636134746093"/>
  </r>
  <r>
    <s v="Lost Opportunity"/>
    <x v="4"/>
    <s v="Under $85"/>
    <s v="Under $65"/>
    <s v="ASHP"/>
    <s v="Under $85"/>
    <n v="75.345294847153085"/>
    <s v="HVAC"/>
    <s v="Res-MH_HP-7P_v2"/>
    <s v="Rural"/>
    <s v="SC-NR"/>
    <s v="M_Input"/>
    <s v="No"/>
    <s v="Residential"/>
    <s v="Manufactured"/>
    <s v="HVAC Conversion - FAF to ASHP 8.5 HSPF/14SEER + HZ23CZ23"/>
    <n v="5.7805979685007242E-3"/>
    <n v="7.5009115164401449E-3"/>
    <n v="9.3548377140172632E-3"/>
    <n v="1.1209555112917756E-2"/>
    <n v="1.2912135670700301E-2"/>
    <n v="1.4323890147405819E-2"/>
    <n v="1.5357253575706038E-2"/>
    <n v="1.5998658816345431E-2"/>
    <n v="1.6304563973910877E-2"/>
    <n v="1.6371881596362887E-2"/>
    <n v="1.6299447233352721E-2"/>
    <n v="1.6160891803576927E-2"/>
    <n v="1.5998071003929838E-2"/>
    <n v="1.5829232463088823E-2"/>
    <n v="1.5660412467894222E-2"/>
    <n v="1.636850373074995E-2"/>
    <n v="1.6102813736642921E-2"/>
    <n v="1.5845387037908446E-2"/>
    <n v="1.558798946169377E-2"/>
    <n v="1.5336799245525693E-2"/>
    <n v="0.22365265909776372"/>
    <n v="62.76596519690203"/>
    <n v="75.345294847153085"/>
    <s v="R-All-HVAC-ASHP-All-All-E"/>
    <n v="0"/>
    <n v="0.22365265909776372"/>
    <n v="5.7805979685007242E-3"/>
    <n v="1.3281509484940869E-2"/>
    <n v="2.2636347198958132E-2"/>
    <n v="3.384590231187589E-2"/>
    <n v="4.6758037982576189E-2"/>
    <n v="6.1081928129982005E-2"/>
    <n v="7.6439181705688045E-2"/>
    <n v="9.2437840522033479E-2"/>
    <n v="0.10874240449594436"/>
    <n v="0.12511428609230724"/>
    <n v="0.14141373332565996"/>
    <n v="0.15757462512923689"/>
    <n v="0.17357269613316673"/>
    <n v="0.18940192859625554"/>
    <n v="0.20506234106414978"/>
    <n v="0.22143084479489972"/>
    <n v="0.22365265909776372"/>
    <n v="0.22365265909776372"/>
    <n v="0.22365265909776372"/>
    <n v="0.22365265909776372"/>
  </r>
  <r>
    <s v="Lost Opportunity"/>
    <x v="4"/>
    <s v="Under $85"/>
    <s v="Under $60"/>
    <s v="ASHP"/>
    <s v="Under $85"/>
    <n v="74.239537795428646"/>
    <s v="HVAC"/>
    <s v="Res-MH_HP-7P_v2"/>
    <s v="Rural"/>
    <s v="SC-NR"/>
    <s v="M_Input"/>
    <s v="No"/>
    <s v="Residential"/>
    <s v="Manufactured"/>
    <s v="HVAC Conversion - FAF to ASHP 8.5 HSPF/14SEER + HZ23CZ1"/>
    <n v="3.0813777092984114E-3"/>
    <n v="3.9983997628143505E-3"/>
    <n v="4.9866447317652267E-3"/>
    <n v="5.9753114546825074E-3"/>
    <n v="6.8828808458810927E-3"/>
    <n v="7.6354238871420834E-3"/>
    <n v="8.1862636187614649E-3"/>
    <n v="8.5281680068374308E-3"/>
    <n v="8.6912323366555543E-3"/>
    <n v="8.7271163442265553E-3"/>
    <n v="8.68850483157977E-3"/>
    <n v="8.6146471415726351E-3"/>
    <n v="8.5278546703825286E-3"/>
    <n v="8.4378544110576444E-3"/>
    <n v="8.3478640375857054E-3"/>
    <n v="8.7253157554533136E-3"/>
    <n v="8.5836883269612835E-3"/>
    <n v="8.4464656908981774E-3"/>
    <n v="8.3092585787452027E-3"/>
    <n v="8.175360332039262E-3"/>
    <n v="0.11921920917602029"/>
    <n v="58.091010143287242"/>
    <n v="74.239537795428646"/>
    <s v="R-All-HVAC-ASHP-All-All-E"/>
    <n v="0"/>
    <n v="0.11921920917602029"/>
    <n v="3.0813777092984114E-3"/>
    <n v="7.0797774721127619E-3"/>
    <n v="1.2066422203877988E-2"/>
    <n v="1.8041733658560495E-2"/>
    <n v="2.4924614504441587E-2"/>
    <n v="3.2560038391583668E-2"/>
    <n v="4.0746302010345133E-2"/>
    <n v="4.9274470017182562E-2"/>
    <n v="5.7965702353838119E-2"/>
    <n v="6.6692818698064676E-2"/>
    <n v="7.5381323529644439E-2"/>
    <n v="8.3995970671217071E-2"/>
    <n v="9.25238253415996E-2"/>
    <n v="0.10096167975265724"/>
    <n v="0.10930954379024295"/>
    <n v="0.11803485954569626"/>
    <n v="0.11921920917602029"/>
    <n v="0.11921920917602029"/>
    <n v="0.11921920917602029"/>
    <n v="0.11921920917602029"/>
  </r>
  <r>
    <s v="Lost Opportunity"/>
    <x v="4"/>
    <s v="Under $70"/>
    <s v="Under $50"/>
    <s v="ASHP"/>
    <s v="Under $70"/>
    <n v="68.138137210931376"/>
    <s v="HVAC"/>
    <s v="Res-MH_HP-7P_v2"/>
    <s v="Rural"/>
    <s v="SC-NR"/>
    <s v="M_Input"/>
    <s v="No"/>
    <s v="Residential"/>
    <s v="Manufactured"/>
    <s v="HVAC Conversion - FAF w/CAC to ASHP 8.5 HSPF/14SEER + HZ1"/>
    <n v="9.9986094651490914E-3"/>
    <n v="1.2974208774628928E-2"/>
    <n v="1.6180915784490432E-2"/>
    <n v="1.9388991322847399E-2"/>
    <n v="2.2333918157923356E-2"/>
    <n v="2.4775807690835382E-2"/>
    <n v="2.6563200173662076E-2"/>
    <n v="2.767262873883811E-2"/>
    <n v="2.8201748082639339E-2"/>
    <n v="2.8318186316311309E-2"/>
    <n v="2.8192897736904473E-2"/>
    <n v="2.795324058739276E-2"/>
    <n v="2.7671612008940218E-2"/>
    <n v="2.7379574638112164E-2"/>
    <n v="2.7087569345397276E-2"/>
    <n v="2.8312343675243105E-2"/>
    <n v="2.7852783867702485E-2"/>
    <n v="2.7407516952311684E-2"/>
    <n v="2.6962300409685735E-2"/>
    <n v="2.652782064018493E-2"/>
    <n v="0.38684848978360203"/>
    <n v="46.928554344672108"/>
    <n v="68.138137210931376"/>
    <s v="R-All-HVAC-ASHP-All-All-E"/>
    <n v="0"/>
    <n v="0.38684848978360203"/>
    <n v="9.9986094651490914E-3"/>
    <n v="2.2972818239778019E-2"/>
    <n v="3.9153734024268451E-2"/>
    <n v="5.8542725347115854E-2"/>
    <n v="8.0876643505039203E-2"/>
    <n v="0.10565245119587459"/>
    <n v="0.13221565136953667"/>
    <n v="0.15988828010837478"/>
    <n v="0.18809002819101411"/>
    <n v="0.21640821450732542"/>
    <n v="0.2446011122442299"/>
    <n v="0.27255435283162266"/>
    <n v="0.30022596484056285"/>
    <n v="0.32760553947867499"/>
    <n v="0.35469310882407229"/>
    <n v="0.38300545249931539"/>
    <n v="0.38684848978360203"/>
    <n v="0.38684848978360203"/>
    <n v="0.38684848978360203"/>
    <n v="0.38684848978360203"/>
  </r>
  <r>
    <s v="Lost Opportunity"/>
    <x v="4"/>
    <s v="Under $85"/>
    <s v="Under $65"/>
    <s v="ASHP"/>
    <s v="Under $85"/>
    <n v="80.103860051541929"/>
    <s v="HVAC"/>
    <s v="Res-MH_HP-7P_v2"/>
    <s v="Rural"/>
    <s v="SC-NR"/>
    <s v="M_Input"/>
    <s v="No"/>
    <s v="Residential"/>
    <s v="Manufactured"/>
    <s v="HVAC Conversion - FAF to ASHP 8.5 HSPF/14SEER + HZ1CZ23"/>
    <n v="1.0729856978477562E-2"/>
    <n v="1.3923076508379383E-2"/>
    <n v="1.7364305782072424E-2"/>
    <n v="2.0807003671484334E-2"/>
    <n v="2.396730749798991E-2"/>
    <n v="2.6587784428978509E-2"/>
    <n v="2.8505897719830035E-2"/>
    <n v="2.969646425547369E-2"/>
    <n v="3.02642807006826E-2"/>
    <n v="3.0389234635375371E-2"/>
    <n v="3.0254783085611605E-2"/>
    <n v="2.999759862940363E-2"/>
    <n v="2.9695373167115041E-2"/>
    <n v="2.9381977666242867E-2"/>
    <n v="2.9068616589514134E-2"/>
    <n v="3.0382964693214221E-2"/>
    <n v="2.9889795015455033E-2"/>
    <n v="2.9411963539383884E-2"/>
    <n v="2.8934186120085765E-2"/>
    <n v="2.8467930706967078E-2"/>
    <n v="0.41514062352231246"/>
    <n v="61.795388457950693"/>
    <n v="80.103860051541929"/>
    <s v="R-All-HVAC-ASHP-All-All-E"/>
    <n v="0"/>
    <n v="0.41514062352231246"/>
    <n v="1.0729856978477562E-2"/>
    <n v="2.4652933486856946E-2"/>
    <n v="4.201723926892937E-2"/>
    <n v="6.2824242940413708E-2"/>
    <n v="8.6791550438403614E-2"/>
    <n v="0.11337933486738212"/>
    <n v="0.14188523258721217"/>
    <n v="0.17158169684268587"/>
    <n v="0.20184597754336847"/>
    <n v="0.23223521217874385"/>
    <n v="0.26248999526435546"/>
    <n v="0.29248759389375911"/>
    <n v="0.32218296706087413"/>
    <n v="0.35156494472711697"/>
    <n v="0.38063356131663112"/>
    <n v="0.41101652600984534"/>
    <n v="0.41514062352231246"/>
    <n v="0.41514062352231246"/>
    <n v="0.41514062352231246"/>
    <n v="0.41514062352231246"/>
  </r>
  <r>
    <s v="Lost Opportunity"/>
    <x v="4"/>
    <s v="Under $100"/>
    <s v="Under $65"/>
    <s v="ASHP"/>
    <s v="Under $100"/>
    <n v="87.272224252371899"/>
    <s v="HVAC"/>
    <s v="Res-MH_HP-7P_v2"/>
    <s v="Rural"/>
    <s v="SC-NR"/>
    <s v="M_Input"/>
    <s v="No"/>
    <s v="Residential"/>
    <s v="Manufactured"/>
    <s v="HVAC Conversion - FAF to ASHP 8.5 HSPF/14SEER + HZ1CZ1"/>
    <n v="3.0424237758712957E-2"/>
    <n v="3.9478530876353682E-2"/>
    <n v="4.9236049342358007E-2"/>
    <n v="5.8997732031044574E-2"/>
    <n v="6.7958693505203824E-2"/>
    <n v="7.5388989486738112E-2"/>
    <n v="8.0827751152067834E-2"/>
    <n v="8.4203572416101963E-2"/>
    <n v="8.5813601568120929E-2"/>
    <n v="8.6167905285831722E-2"/>
    <n v="8.5786671321087804E-2"/>
    <n v="8.5057431307990525E-2"/>
    <n v="8.4200478662689787E-2"/>
    <n v="8.3311853655835433E-2"/>
    <n v="8.2423326257768104E-2"/>
    <n v="8.6150127023602613E-2"/>
    <n v="8.475175689046574E-2"/>
    <n v="8.3396877839818029E-2"/>
    <n v="8.2042152065781401E-2"/>
    <n v="8.0720096648503811E-2"/>
    <n v="1.1771207257168188"/>
    <n v="63.308807567190762"/>
    <n v="87.272224252371899"/>
    <s v="R-All-HVAC-ASHP-All-All-E"/>
    <n v="0"/>
    <n v="1.1771207257168188"/>
    <n v="3.0424237758712957E-2"/>
    <n v="6.9902768635066642E-2"/>
    <n v="0.11913881797742465"/>
    <n v="0.17813655000846923"/>
    <n v="0.24609524351367307"/>
    <n v="0.32148423300041118"/>
    <n v="0.40231198415247904"/>
    <n v="0.48651555656858103"/>
    <n v="0.57232915813670193"/>
    <n v="0.65849706342253367"/>
    <n v="0.74428373474362153"/>
    <n v="0.82934116605161201"/>
    <n v="0.91354164471430177"/>
    <n v="0.99685349837013715"/>
    <n v="1.0792768246279052"/>
    <n v="1.1654269516515079"/>
    <n v="1.1771207257168188"/>
    <n v="1.1771207257168188"/>
    <n v="1.1771207257168188"/>
    <n v="1.1771207257168188"/>
  </r>
  <r>
    <s v="Lost Opportunity"/>
    <x v="4"/>
    <s v="Over $160"/>
    <s v="Over $160"/>
    <s v="ASHP"/>
    <s v="Over $160"/>
    <n v="371.0204224418361"/>
    <s v="HVAC"/>
    <s v="Res-MH_HP-7P_v2"/>
    <s v="Rural"/>
    <s v="SC-NR (2)"/>
    <s v="M_Input"/>
    <s v="No"/>
    <s v="Residential"/>
    <s v="Manufactured"/>
    <s v="HVAC Upgrade - Heat Pump Upgrade to 9.0 HSPF/14 SEER + HZ23CZ1"/>
    <n v="1.4682426928103626E-5"/>
    <n v="1.9051936466508412E-5"/>
    <n v="2.37608153877462E-5"/>
    <n v="2.8471703920390831E-5"/>
    <n v="3.2796172559287655E-5"/>
    <n v="3.6381957638547904E-5"/>
    <n v="3.9006648563062717E-5"/>
    <n v="4.0635785484244088E-5"/>
    <n v="4.1412769136689589E-5"/>
    <n v="4.1583752498274533E-5"/>
    <n v="4.1399772874059925E-5"/>
    <n v="4.1047849079279435E-5"/>
    <n v="4.0634292470392174E-5"/>
    <n v="4.0205451102759617E-5"/>
    <n v="3.9776656840132422E-5"/>
    <n v="4.157517289019502E-5"/>
    <n v="4.0900333722125975E-5"/>
    <n v="4.0246482907018647E-5"/>
    <n v="3.9592706061640981E-5"/>
    <n v="3.8954695597318908E-5"/>
    <n v="5.6806645997052011E-4"/>
    <n v="254.24873807590288"/>
    <n v="371.0204224418361"/>
    <s v="R-All-HVAC-ASHP-All-All-E"/>
    <n v="0"/>
    <n v="5.6806645997052011E-4"/>
    <n v="1.4682426928103626E-5"/>
    <n v="3.3734363394612036E-5"/>
    <n v="5.7495178782358239E-5"/>
    <n v="8.5966882702749066E-5"/>
    <n v="1.1876305526203673E-4"/>
    <n v="1.5514501290058463E-4"/>
    <n v="1.9415166146364736E-4"/>
    <n v="2.3478744694789143E-4"/>
    <n v="2.7620021608458099E-4"/>
    <n v="3.177839685828555E-4"/>
    <n v="3.591837414569154E-4"/>
    <n v="4.0023159053619484E-4"/>
    <n v="4.4086588300658704E-4"/>
    <n v="4.8107133410934665E-4"/>
    <n v="5.2084799094947911E-4"/>
    <n v="5.6242316383967408E-4"/>
    <n v="5.6806645997052011E-4"/>
    <n v="5.6806645997052011E-4"/>
    <n v="5.6806645997052011E-4"/>
    <n v="5.6806645997052011E-4"/>
  </r>
  <r>
    <s v="Lost Opportunity"/>
    <x v="4"/>
    <s v="Over $160"/>
    <s v="Over $160"/>
    <s v="ASHP"/>
    <s v="Over $160"/>
    <n v="277.39187331587925"/>
    <s v="HVAC"/>
    <s v="Res-MH_HP-7P_v2"/>
    <s v="Rural"/>
    <s v="SC-NR (2)"/>
    <s v="M_Input"/>
    <s v="No"/>
    <s v="Residential"/>
    <s v="Manufactured"/>
    <s v="HVAC Upgrade - Heat Pump Upgrade to 9.0 HSPF/14 SEER + HZ23CZ23"/>
    <n v="4.5976508300642511E-5"/>
    <n v="5.9659177558656769E-5"/>
    <n v="7.4404547099342962E-5"/>
    <n v="8.9156209531250733E-5"/>
    <n v="1.0269783784962766E-4"/>
    <n v="1.1392635465193962E-4"/>
    <n v="1.2214530405781705E-4"/>
    <n v="1.2724677859920973E-4"/>
    <n v="1.2967982291273167E-4"/>
    <n v="1.302152397059959E-4"/>
    <n v="1.2963912645433306E-4"/>
    <n v="1.2853711332318316E-4"/>
    <n v="1.2724210338004521E-4"/>
    <n v="1.2589923078853394E-4"/>
    <n v="1.2455650570149734E-4"/>
    <n v="1.3018837354660581E-4"/>
    <n v="1.2807518416965499E-4"/>
    <n v="1.260277176591544E-4"/>
    <n v="1.2398048277724674E-4"/>
    <n v="1.2198261869439181E-4"/>
    <n v="1.7788416342913531E-3"/>
    <n v="191.03997510883386"/>
    <n v="277.39187331587925"/>
    <s v="R-All-HVAC-ASHP-All-All-E"/>
    <n v="0"/>
    <n v="1.7788416342913531E-3"/>
    <n v="4.5976508300642511E-5"/>
    <n v="1.0563568585929929E-4"/>
    <n v="1.8004023295864225E-4"/>
    <n v="2.6919644248989301E-4"/>
    <n v="3.718942803395207E-4"/>
    <n v="4.8582063499146033E-4"/>
    <n v="6.0796593904927738E-4"/>
    <n v="7.3521271764848714E-4"/>
    <n v="8.6489254056121875E-4"/>
    <n v="9.9510778026721462E-4"/>
    <n v="1.1247469067215477E-3"/>
    <n v="1.253284020044731E-3"/>
    <n v="1.3805261234247762E-3"/>
    <n v="1.5064253542133102E-3"/>
    <n v="1.6309818599148074E-3"/>
    <n v="1.7611702334614132E-3"/>
    <n v="1.7788416342913531E-3"/>
    <n v="1.7788416342913531E-3"/>
    <n v="1.7788416342913531E-3"/>
    <n v="1.7788416342913531E-3"/>
  </r>
  <r>
    <s v="Lost Opportunity"/>
    <x v="4"/>
    <s v="Under $65"/>
    <s v="Under $45"/>
    <s v="ASHP"/>
    <s v="Under $65"/>
    <n v="61.031670289226312"/>
    <s v="HVAC"/>
    <s v="Res-MH_HP-7P_v2"/>
    <s v="Rural"/>
    <s v="SC-NR (2)"/>
    <s v="M_Input"/>
    <s v="No"/>
    <s v="Residential"/>
    <s v="Manufactured"/>
    <s v="HVAC Upgrade - Heat Pump Upgrade to 9.0 HSPF/14 SEER + HZ1CZ23"/>
    <n v="5.0564551240336278E-4"/>
    <n v="6.5612628103358251E-4"/>
    <n v="8.1829453200693905E-4"/>
    <n v="9.8053199163323276E-4"/>
    <n v="1.1294616046661978E-3"/>
    <n v="1.252951824821856E-3"/>
    <n v="1.3433430928271766E-3"/>
    <n v="1.3994486520320531E-3"/>
    <n v="1.4262070550531388E-3"/>
    <n v="1.4320955208976772E-3"/>
    <n v="1.4257594790557315E-3"/>
    <n v="1.4136396375329311E-3"/>
    <n v="1.3993972343912316E-3"/>
    <n v="1.3846284421378697E-3"/>
    <n v="1.3698612721254832E-3"/>
    <n v="1.431800049287648E-3"/>
    <n v="1.4085593821555006E-3"/>
    <n v="1.3860415292106672E-3"/>
    <n v="1.3635262236963122E-3"/>
    <n v="1.3415538937994514E-3"/>
    <n v="1.9563540662419485E-2"/>
    <n v="42.16418401772497"/>
    <n v="61.031670289226312"/>
    <s v="R-All-HVAC-ASHP-All-All-E"/>
    <n v="0"/>
    <n v="1.9563540662419485E-2"/>
    <n v="5.0564551240336278E-4"/>
    <n v="1.1617717934369453E-3"/>
    <n v="1.9800663254438845E-3"/>
    <n v="2.9605983170771172E-3"/>
    <n v="4.0900599217433154E-3"/>
    <n v="5.3430117465651716E-3"/>
    <n v="6.6863548393923484E-3"/>
    <n v="8.085803491424402E-3"/>
    <n v="9.5120105464775416E-3"/>
    <n v="1.0944106067375219E-2"/>
    <n v="1.236986554643095E-2"/>
    <n v="1.378350518396388E-2"/>
    <n v="1.5182902418355113E-2"/>
    <n v="1.6567530860492983E-2"/>
    <n v="1.7937392132618465E-2"/>
    <n v="1.9369192181906112E-2"/>
    <n v="1.9563540662419485E-2"/>
    <n v="1.9563540662419485E-2"/>
    <n v="1.9563540662419485E-2"/>
    <n v="1.9563540662419485E-2"/>
  </r>
  <r>
    <s v="Lost Opportunity"/>
    <x v="4"/>
    <s v="Under $65"/>
    <s v="Under $45"/>
    <s v="ASHP"/>
    <s v="Under $65"/>
    <n v="61.696388702822986"/>
    <s v="HVAC"/>
    <s v="Res-MH_HP-7P_v2"/>
    <s v="Rural"/>
    <s v="SC-NR (2)"/>
    <s v="M_Input"/>
    <s v="No"/>
    <s v="Residential"/>
    <s v="Manufactured"/>
    <s v="HVAC Upgrade - Heat Pump Upgrade to 9.0 HSPF/14 SEER + HZ1CZ1"/>
    <n v="9.0090958268866281E-4"/>
    <n v="1.169021457794506E-3"/>
    <n v="1.4579569426865602E-3"/>
    <n v="1.7470157367687621E-3"/>
    <n v="2.0123639149613945E-3"/>
    <n v="2.2323866779001395E-3"/>
    <n v="2.3934369740855241E-3"/>
    <n v="2.4934003569098495E-3"/>
    <n v="2.541075855075669E-3"/>
    <n v="2.5515673460046891E-3"/>
    <n v="2.5402784080596182E-3"/>
    <n v="2.5186844630908176E-3"/>
    <n v="2.4933087460002317E-3"/>
    <n v="2.4669951604162311E-3"/>
    <n v="2.4406844651820993E-3"/>
    <n v="2.5510409036683919E-3"/>
    <n v="2.5096329623066449E-3"/>
    <n v="2.4695128603736691E-3"/>
    <n v="2.4293972972024807E-3"/>
    <n v="2.390249154734072E-3"/>
    <n v="3.4856398053095441E-2"/>
    <n v="42.623409684957089"/>
    <n v="61.696388702822986"/>
    <s v="R-All-HVAC-ASHP-All-All-E"/>
    <n v="0"/>
    <n v="3.4856398053095441E-2"/>
    <n v="9.0090958268866281E-4"/>
    <n v="2.0699310404831686E-3"/>
    <n v="3.5278879831697287E-3"/>
    <n v="5.2749037199384908E-3"/>
    <n v="7.2872676348998853E-3"/>
    <n v="9.5196543128000244E-3"/>
    <n v="1.1913091286885549E-2"/>
    <n v="1.4406491643795399E-2"/>
    <n v="1.694756749887107E-2"/>
    <n v="1.9499134844875757E-2"/>
    <n v="2.2039413252935375E-2"/>
    <n v="2.4558097716026191E-2"/>
    <n v="2.7051406462026424E-2"/>
    <n v="2.9518401622442656E-2"/>
    <n v="3.1959086087624752E-2"/>
    <n v="3.4510126991293147E-2"/>
    <n v="3.4856398053095441E-2"/>
    <n v="3.4856398053095441E-2"/>
    <n v="3.4856398053095441E-2"/>
    <n v="3.4856398053095441E-2"/>
  </r>
  <r>
    <s v="Discretionary"/>
    <x v="4"/>
    <s v="Under $20"/>
    <s v="Under $20"/>
    <s v="ResWx"/>
    <s v="Under $20"/>
    <n v="19.105192250255122"/>
    <s v="HVAC"/>
    <s v="Res-MH_Wx-7P_v4"/>
    <s v="Rural"/>
    <s v="SC-Retro"/>
    <s v="M_Input"/>
    <s v="Yes"/>
    <s v="Residential"/>
    <s v="Manufactured"/>
    <s v="Attic R0 - R22_Electric FAF"/>
    <n v="1.3049404280486204E-2"/>
    <n v="1.2909945473402277E-2"/>
    <n v="1.2771977060703812E-2"/>
    <n v="1.2635483114566162E-2"/>
    <n v="1.2500447877385138E-2"/>
    <n v="1.1130170183962059E-2"/>
    <n v="8.808977764571747E-3"/>
    <n v="6.9718690706575088E-3"/>
    <n v="5.5178886401416457E-3"/>
    <n v="4.3671352310884395E-3"/>
    <n v="3.4563709727429884E-3"/>
    <n v="2.7355462263170729E-3"/>
    <n v="2.1650491846304555E-3"/>
    <n v="1.71352906661709E-3"/>
    <n v="1.3561732837227907E-3"/>
    <n v="1.0733439025428864E-3"/>
    <n v="7.2427887116942694E-6"/>
    <n v="2.5590661166699269E-6"/>
    <n v="8.6308548126163969E-7"/>
    <n v="2.7843316252207174E-7"/>
    <n v="9.7278069859183011E-2"/>
    <n v="15.321421185876256"/>
    <n v="19.105192250255122"/>
    <s v="R-All-HVAC-ER-All-All-E"/>
    <n v="0"/>
    <n v="9.7278069859183011E-2"/>
    <n v="1.3049404280486204E-2"/>
    <n v="2.5959349753888479E-2"/>
    <n v="3.8731326814592293E-2"/>
    <n v="5.1366809929158458E-2"/>
    <n v="6.3867257806543593E-2"/>
    <n v="7.4997427990505655E-2"/>
    <n v="8.3806405755077404E-2"/>
    <n v="9.0778274825734917E-2"/>
    <n v="9.6296163465876564E-2"/>
    <n v="9.7278069859183011E-2"/>
    <n v="9.7278069859183011E-2"/>
    <n v="9.7278069859183011E-2"/>
    <n v="9.7278069859183011E-2"/>
    <n v="9.7278069859183011E-2"/>
    <n v="9.7278069859183011E-2"/>
    <n v="9.7278069859183011E-2"/>
    <n v="9.7278069859183011E-2"/>
    <n v="9.7278069859183011E-2"/>
    <n v="9.7278069859183011E-2"/>
    <n v="9.7278069859183011E-2"/>
  </r>
  <r>
    <s v="Discretionary"/>
    <x v="4"/>
    <s v="Under $40"/>
    <s v="Under $30"/>
    <s v="ResWx"/>
    <s v="Under $40"/>
    <n v="37.293585777964871"/>
    <s v="HVAC"/>
    <s v="Res-MH_Wx-7P_v4"/>
    <s v="Rural"/>
    <s v="SC-Retro"/>
    <s v="M_Input"/>
    <s v="Yes"/>
    <s v="Residential"/>
    <s v="Manufactured"/>
    <s v="Attic R0 - R30_Electric FAF"/>
    <n v="2.6434714178080285E-2"/>
    <n v="2.6152206745124713E-2"/>
    <n v="2.58727184652849E-2"/>
    <n v="2.5596217072912326E-2"/>
    <n v="2.5322670647181036E-2"/>
    <n v="2.2546842847562233E-2"/>
    <n v="1.7844708034353476E-2"/>
    <n v="1.412320150471748E-2"/>
    <n v="1.1177813632974962E-2"/>
    <n v="8.8466851918657975E-3"/>
    <n v="7.0017126294802763E-3"/>
    <n v="5.541508337032197E-3"/>
    <n v="4.385829049895866E-3"/>
    <n v="3.4711662033178859E-3"/>
    <n v="2.7472559176337217E-3"/>
    <n v="2.1743168246335688E-3"/>
    <n v="1.4672014547987531E-5"/>
    <n v="5.184005331043273E-6"/>
    <n v="1.7483877055230789E-6"/>
    <n v="5.640334923163024E-7"/>
    <n v="0.19706018123510982"/>
    <n v="28.307471430501142"/>
    <n v="37.293585777964871"/>
    <s v="R-All-HVAC-ER-All-All-E"/>
    <n v="0"/>
    <n v="0.19706018123510982"/>
    <n v="2.6434714178080285E-2"/>
    <n v="5.2586920923204994E-2"/>
    <n v="7.8459639388489891E-2"/>
    <n v="0.10405585646140222"/>
    <n v="0.12937852710858327"/>
    <n v="0.1519253699561455"/>
    <n v="0.16977007799049898"/>
    <n v="0.18389327949521647"/>
    <n v="0.19507109312819143"/>
    <n v="0.19706018123510982"/>
    <n v="0.19706018123510982"/>
    <n v="0.19706018123510982"/>
    <n v="0.19706018123510982"/>
    <n v="0.19706018123510982"/>
    <n v="0.19706018123510982"/>
    <n v="0.19706018123510982"/>
    <n v="0.19706018123510982"/>
    <n v="0.19706018123510982"/>
    <n v="0.19706018123510982"/>
    <n v="0.19706018123510982"/>
  </r>
  <r>
    <s v="Discretionary"/>
    <x v="4"/>
    <s v="Under $35"/>
    <s v="Under $25"/>
    <s v="ResWx"/>
    <s v="Under $35"/>
    <n v="31.967272018983376"/>
    <s v="HVAC"/>
    <s v="Res-MH_Wx-7P_v4"/>
    <s v="Rural"/>
    <s v="SC-Retro"/>
    <s v="M_Input"/>
    <s v="Yes"/>
    <s v="Residential"/>
    <s v="Manufactured"/>
    <s v="Attic R0 - R22_Heat Pump"/>
    <n v="3.4193552964040278E-3"/>
    <n v="3.3828126925898672E-3"/>
    <n v="3.3466606190885174E-3"/>
    <n v="3.3108949023078088E-3"/>
    <n v="3.275511413258689E-3"/>
    <n v="2.9164554603707056E-3"/>
    <n v="2.3082298722429838E-3"/>
    <n v="1.8268494806492389E-3"/>
    <n v="1.4458607719626086E-3"/>
    <n v="1.1443271019555309E-3"/>
    <n v="9.0567815495295036E-4"/>
    <n v="7.1679934780645958E-4"/>
    <n v="5.6731113829554345E-4"/>
    <n v="4.4899863346567189E-4"/>
    <n v="3.5536015291315559E-4"/>
    <n v="2.8124993901148729E-4"/>
    <n v="1.8978389671857394E-6"/>
    <n v="6.7055599564560144E-7"/>
    <n v="2.2615560436077229E-7"/>
    <n v="7.2958266025067632E-8"/>
    <n v="2.5489920937951435E-2"/>
    <n v="21.690193277338761"/>
    <n v="31.967272018983376"/>
    <s v="R-All-HVAC-ASHP-All-All-E"/>
    <n v="0"/>
    <n v="2.5489920937951435E-2"/>
    <n v="3.4193552964040278E-3"/>
    <n v="6.802167988993895E-3"/>
    <n v="1.0148828608082413E-2"/>
    <n v="1.3459723510390221E-2"/>
    <n v="1.6735234923648909E-2"/>
    <n v="1.9651690384019614E-2"/>
    <n v="2.1959920256262599E-2"/>
    <n v="2.3786769736911836E-2"/>
    <n v="2.5232630508874445E-2"/>
    <n v="2.5489920937951435E-2"/>
    <n v="2.5489920937951435E-2"/>
    <n v="2.5489920937951435E-2"/>
    <n v="2.5489920937951435E-2"/>
    <n v="2.5489920937951435E-2"/>
    <n v="2.5489920937951435E-2"/>
    <n v="2.5489920937951435E-2"/>
    <n v="2.5489920937951435E-2"/>
    <n v="2.5489920937951435E-2"/>
    <n v="2.5489920937951435E-2"/>
    <n v="2.5489920937951435E-2"/>
  </r>
  <r>
    <s v="Discretionary"/>
    <x v="4"/>
    <s v="Under $60"/>
    <s v="Under $45"/>
    <s v="ResWx"/>
    <s v="Under $60"/>
    <n v="57.380283924252709"/>
    <s v="HVAC"/>
    <s v="Res-MH_Wx-7P_v4"/>
    <s v="Rural"/>
    <s v="SC-Retro"/>
    <s v="M_Input"/>
    <s v="Yes"/>
    <s v="Residential"/>
    <s v="Manufactured"/>
    <s v="Attic R0 - R30_Heat Pump"/>
    <n v="6.2394286192911774E-3"/>
    <n v="6.1727479300099936E-3"/>
    <n v="6.1067798563534609E-3"/>
    <n v="6.0415167826080368E-3"/>
    <n v="5.9769511744492054E-3"/>
    <n v="5.3217680202645064E-3"/>
    <n v="4.2119154859167826E-3"/>
    <n v="3.3335222416598065E-3"/>
    <n v="2.6383175476328109E-3"/>
    <n v="2.0880975069424972E-3"/>
    <n v="1.6526256296978165E-3"/>
    <n v="1.3079712335527997E-3"/>
    <n v="1.0351943701335747E-3"/>
    <n v="8.1930500951876576E-4"/>
    <n v="6.4843928636892543E-4"/>
    <n v="5.1320753958725878E-4"/>
    <n v="3.4630594776500061E-6"/>
    <n v="1.2235892170867563E-6"/>
    <n v="4.1267479625345252E-7"/>
    <n v="1.3312974335524514E-7"/>
    <n v="4.6512435362005541E-2"/>
    <n v="40.395834345887373"/>
    <n v="57.380283924252709"/>
    <s v="R-All-HVAC-ASHP-All-All-E"/>
    <n v="0"/>
    <n v="4.6512435362005541E-2"/>
    <n v="6.2394286192911774E-3"/>
    <n v="1.2412176549301171E-2"/>
    <n v="1.8518956405654631E-2"/>
    <n v="2.4560473188262669E-2"/>
    <n v="3.0537424362711875E-2"/>
    <n v="3.5859192382976385E-2"/>
    <n v="4.0071107868893167E-2"/>
    <n v="4.3404630110552976E-2"/>
    <n v="4.6042947658185784E-2"/>
    <n v="4.6512435362005541E-2"/>
    <n v="4.6512435362005541E-2"/>
    <n v="4.6512435362005541E-2"/>
    <n v="4.6512435362005541E-2"/>
    <n v="4.6512435362005541E-2"/>
    <n v="4.6512435362005541E-2"/>
    <n v="4.6512435362005541E-2"/>
    <n v="4.6512435362005541E-2"/>
    <n v="4.6512435362005541E-2"/>
    <n v="4.6512435362005541E-2"/>
    <n v="4.6512435362005541E-2"/>
  </r>
  <r>
    <s v="Discretionary"/>
    <x v="4"/>
    <s v="Over $160"/>
    <s v="Over $160"/>
    <s v="ResWx"/>
    <s v="Over $160"/>
    <n v="195.41395255606048"/>
    <s v="HVAC"/>
    <s v="Res-MH_Wx-7P_v4"/>
    <s v="Rural"/>
    <s v="SC-Retro"/>
    <s v="M_Input"/>
    <s v="Yes"/>
    <s v="Residential"/>
    <s v="Manufactured"/>
    <s v="Floor R11 - R22_Electric FAF"/>
    <n v="4.5780474832882515E-3"/>
    <n v="4.5291219517413685E-3"/>
    <n v="4.4807192866885264E-3"/>
    <n v="4.432833900262576E-3"/>
    <n v="4.385460264313825E-3"/>
    <n v="3.9047336187946601E-3"/>
    <n v="3.0904030267301435E-3"/>
    <n v="2.4459007450989634E-3"/>
    <n v="1.9358091495287858E-3"/>
    <n v="1.5320969466599262E-3"/>
    <n v="1.212578757847101E-3"/>
    <n v="9.5969595604734686E-4"/>
    <n v="7.5955175867410837E-4"/>
    <n v="6.0114755144020666E-4"/>
    <n v="4.7577847654962517E-4"/>
    <n v="3.765550707235938E-4"/>
    <n v="2.5409459252591325E-6"/>
    <n v="8.9778245375600336E-7"/>
    <n v="3.0279131755164385E-7"/>
    <n v="9.7681105707966135E-8"/>
    <n v="3.4127506001475384E-2"/>
    <n v="136.05779386837708"/>
    <n v="195.41395255606048"/>
    <s v="R-All-HVAC-ER-All-All-E"/>
    <n v="0"/>
    <n v="3.4127506001475384E-2"/>
    <n v="4.5780474832882515E-3"/>
    <n v="9.10716943502962E-3"/>
    <n v="1.3587888721718146E-2"/>
    <n v="1.8020722621980723E-2"/>
    <n v="2.2406182886294548E-2"/>
    <n v="2.631091650508921E-2"/>
    <n v="2.9401319531819355E-2"/>
    <n v="3.1847220276918317E-2"/>
    <n v="3.3783029426447106E-2"/>
    <n v="3.4127506001475384E-2"/>
    <n v="3.4127506001475384E-2"/>
    <n v="3.4127506001475384E-2"/>
    <n v="3.4127506001475384E-2"/>
    <n v="3.4127506001475384E-2"/>
    <n v="3.4127506001475384E-2"/>
    <n v="3.4127506001475384E-2"/>
    <n v="3.4127506001475384E-2"/>
    <n v="3.4127506001475384E-2"/>
    <n v="3.4127506001475384E-2"/>
    <n v="3.4127506001475384E-2"/>
  </r>
  <r>
    <s v="Discretionary"/>
    <x v="4"/>
    <s v="Under $85"/>
    <s v="Under $55"/>
    <s v="ResWx"/>
    <s v="Under $85"/>
    <n v="72.857573842882445"/>
    <s v="HVAC"/>
    <s v="Res-MH_Wx-7P_v4"/>
    <s v="Rural"/>
    <s v="SC-Retro"/>
    <s v="M_Input"/>
    <s v="Yes"/>
    <s v="Residential"/>
    <s v="Manufactured"/>
    <s v="Floor R0 - R22_Electric FAF"/>
    <n v="7.0327248659297287E-3"/>
    <n v="6.9575662303881297E-3"/>
    <n v="6.8832108141682257E-3"/>
    <n v="6.8096500332759857E-3"/>
    <n v="6.7368753954544077E-3"/>
    <n v="5.9983906492828186E-3"/>
    <n v="4.7474287436221254E-3"/>
    <n v="3.7573544294692211E-3"/>
    <n v="2.9737597067924907E-3"/>
    <n v="2.3535833416151244E-3"/>
    <n v="1.8627445026158439E-3"/>
    <n v="1.4742699018444015E-3"/>
    <n v="1.1668115194714598E-3"/>
    <n v="9.2347345643293741E-4"/>
    <n v="7.3088344647342647E-4"/>
    <n v="5.7845800397151638E-4"/>
    <n v="3.9033613471211717E-6"/>
    <n v="1.3791593489961421E-6"/>
    <n v="4.6514328125831533E-7"/>
    <n v="1.5005618520813181E-7"/>
    <n v="5.2426140389516353E-2"/>
    <n v="52.143990633046819"/>
    <n v="72.857573842882445"/>
    <s v="R-All-HVAC-ER-All-All-E"/>
    <n v="0"/>
    <n v="5.2426140389516353E-2"/>
    <n v="7.0327248659297287E-3"/>
    <n v="1.3990291096317858E-2"/>
    <n v="2.0873501910486085E-2"/>
    <n v="2.7683151943762072E-2"/>
    <n v="3.442002733921648E-2"/>
    <n v="4.0418417988499301E-2"/>
    <n v="4.5165846732121429E-2"/>
    <n v="4.892320116159065E-2"/>
    <n v="5.1896960868383142E-2"/>
    <n v="5.2426140389516353E-2"/>
    <n v="5.2426140389516353E-2"/>
    <n v="5.2426140389516353E-2"/>
    <n v="5.2426140389516353E-2"/>
    <n v="5.2426140389516353E-2"/>
    <n v="5.2426140389516353E-2"/>
    <n v="5.2426140389516353E-2"/>
    <n v="5.2426140389516353E-2"/>
    <n v="5.2426140389516353E-2"/>
    <n v="5.2426140389516353E-2"/>
    <n v="5.2426140389516353E-2"/>
  </r>
  <r>
    <s v="Discretionary"/>
    <x v="4"/>
    <s v="Under $100"/>
    <s v="Under $70"/>
    <s v="ResWx"/>
    <s v="Under $100"/>
    <n v="95.54430241115324"/>
    <s v="HVAC"/>
    <s v="Res-MH_Wx-7P_v4"/>
    <s v="Rural"/>
    <s v="SC-Retro"/>
    <s v="M_Input"/>
    <s v="Yes"/>
    <s v="Residential"/>
    <s v="Manufactured"/>
    <s v="CFM50 Infiltration Reduction_Electric FAF"/>
    <n v="2.7880762245883203E-2"/>
    <n v="2.7582800916781322E-2"/>
    <n v="2.7288023896374344E-2"/>
    <n v="2.6996397153998302E-2"/>
    <n v="2.6707887022674494E-2"/>
    <n v="2.3780214175700462E-2"/>
    <n v="1.8820860278699704E-2"/>
    <n v="1.489577759952628E-2"/>
    <n v="1.1789269300599599E-2"/>
    <n v="9.3306220312043553E-3"/>
    <n v="7.3847246397847725E-3"/>
    <n v="5.8446433499359431E-3"/>
    <n v="4.6257453803918748E-3"/>
    <n v="3.6610480816509148E-3"/>
    <n v="2.8975380082473033E-3"/>
    <n v="2.2932576469882858E-3"/>
    <n v="1.5474612152976443E-5"/>
    <n v="5.4675839936282128E-6"/>
    <n v="1.8440290900415638E-6"/>
    <n v="5.9488760090418483E-7"/>
    <n v="0.20783988902374984"/>
    <n v="67.809068545481594"/>
    <n v="95.54430241115324"/>
    <s v="R-All-HVAC-ER-All-All-E"/>
    <n v="0"/>
    <n v="0.20783988902374984"/>
    <n v="2.7880762245883203E-2"/>
    <n v="5.5463563162664528E-2"/>
    <n v="8.2751587059038872E-2"/>
    <n v="0.10974798421303718"/>
    <n v="0.13645587123571168"/>
    <n v="0.16023608541141215"/>
    <n v="0.17905694569011185"/>
    <n v="0.19395272328963814"/>
    <n v="0.20574199259023773"/>
    <n v="0.20783988902374984"/>
    <n v="0.20783988902374984"/>
    <n v="0.20783988902374984"/>
    <n v="0.20783988902374984"/>
    <n v="0.20783988902374984"/>
    <n v="0.20783988902374984"/>
    <n v="0.20783988902374984"/>
    <n v="0.20783988902374984"/>
    <n v="0.20783988902374984"/>
    <n v="0.20783988902374984"/>
    <n v="0.20783988902374984"/>
  </r>
  <r>
    <s v="Discretionary"/>
    <x v="4"/>
    <s v="Over $160"/>
    <s v="Over $160"/>
    <s v="ResWx"/>
    <s v="Over $160"/>
    <n v="185.02203738410816"/>
    <s v="HVAC"/>
    <s v="Res-MH_Wx-7P_v4"/>
    <s v="Rural"/>
    <s v="SC-Retro"/>
    <s v="M_Input"/>
    <s v="Yes"/>
    <s v="Residential"/>
    <s v="Manufactured"/>
    <s v="Attic R11 - R30_Electric FAF"/>
    <n v="1.4077677101588409E-4"/>
    <n v="1.3927229156770262E-4"/>
    <n v="1.3778389047103943E-4"/>
    <n v="1.3631139589676932E-4"/>
    <n v="1.3485463785210241E-4"/>
    <n v="1.2007210334486379E-4"/>
    <n v="9.503111552008157E-5"/>
    <n v="7.521241541886757E-5"/>
    <n v="5.9526897081881699E-5"/>
    <n v="4.7112587150179922E-5"/>
    <n v="3.7287276454711774E-5"/>
    <n v="2.9511030268368391E-5"/>
    <n v="2.3356517029564515E-5"/>
    <n v="1.8485524998327963E-5"/>
    <n v="1.4630376354114271E-5"/>
    <n v="1.1579217375886641E-5"/>
    <n v="7.8135092305119738E-8"/>
    <n v="2.7607165582238156E-8"/>
    <n v="9.3109527876606586E-9"/>
    <n v="3.0037326395207437E-9"/>
    <n v="1.0494343091133921E-3"/>
    <n v="132.56720459367224"/>
    <n v="185.02203738410816"/>
    <s v="R-All-HVAC-ER-All-All-E"/>
    <n v="0"/>
    <n v="1.0494343091133921E-3"/>
    <n v="1.4077677101588409E-4"/>
    <n v="2.8004906258358674E-4"/>
    <n v="4.1783295305462614E-4"/>
    <n v="5.5414434895139546E-4"/>
    <n v="6.8899898680349788E-4"/>
    <n v="8.0907109014836161E-4"/>
    <n v="9.0410220566844316E-4"/>
    <n v="9.7931462108731071E-4"/>
    <n v="1.0388415181691924E-3"/>
    <n v="1.0494343091133921E-3"/>
    <n v="1.0494343091133921E-3"/>
    <n v="1.0494343091133921E-3"/>
    <n v="1.0494343091133921E-3"/>
    <n v="1.0494343091133921E-3"/>
    <n v="1.0494343091133921E-3"/>
    <n v="1.0494343091133921E-3"/>
    <n v="1.0494343091133921E-3"/>
    <n v="1.0494343091133921E-3"/>
    <n v="1.0494343091133921E-3"/>
    <n v="1.0494343091133921E-3"/>
  </r>
  <r>
    <s v="Discretionary"/>
    <x v="4"/>
    <s v="Under $60"/>
    <s v="Under $45"/>
    <s v="ResWx"/>
    <s v="Under $60"/>
    <n v="56.448784845280485"/>
    <s v="HVAC"/>
    <s v="Res-MH_Wx-7P_v4"/>
    <s v="Rural"/>
    <s v="SC-Retro"/>
    <s v="M_Input"/>
    <s v="Yes"/>
    <s v="Residential"/>
    <s v="Manufactured"/>
    <s v="WINDOW CL30 Prime Window Replacement of Single Pane Base_Electric FAF"/>
    <n v="2.0724652358117542E-2"/>
    <n v="2.0503168278617135E-2"/>
    <n v="2.0284051196479306E-2"/>
    <n v="2.0067275815635256E-2"/>
    <n v="1.9852817110354925E-2"/>
    <n v="1.7676585290122105E-2"/>
    <n v="1.39901406897277E-2"/>
    <n v="1.1072502596287514E-2"/>
    <n v="8.7633367286158465E-3"/>
    <n v="6.9357464540000463E-3"/>
    <n v="5.4892993803482715E-3"/>
    <n v="4.3445082496799898E-3"/>
    <n v="3.4384628390116997E-3"/>
    <n v="2.7213728265184597E-3"/>
    <n v="2.1538316415371521E-3"/>
    <n v="1.7046509375275259E-3"/>
    <n v="1.1502768626582011E-5"/>
    <n v="4.0642281049358421E-6"/>
    <n v="1.3707251434637598E-6"/>
    <n v="4.4219876817443331E-7"/>
    <n v="0.15449396283284772"/>
    <n v="40.235996876934259"/>
    <n v="56.448784845280485"/>
    <s v="R-All-HVAC-ER-All-All-E"/>
    <n v="0"/>
    <n v="0.15449396283284772"/>
    <n v="2.0724652358117542E-2"/>
    <n v="4.1227820636734677E-2"/>
    <n v="6.151187183321398E-2"/>
    <n v="8.1579147648849243E-2"/>
    <n v="0.10143196475920417"/>
    <n v="0.11910855004932627"/>
    <n v="0.13309869073905398"/>
    <n v="0.14417119333534148"/>
    <n v="0.15293453006395732"/>
    <n v="0.15449396283284772"/>
    <n v="0.15449396283284772"/>
    <n v="0.15449396283284772"/>
    <n v="0.15449396283284772"/>
    <n v="0.15449396283284772"/>
    <n v="0.15449396283284772"/>
    <n v="0.15449396283284772"/>
    <n v="0.15449396283284772"/>
    <n v="0.15449396283284772"/>
    <n v="0.15449396283284772"/>
    <n v="0.15449396283284772"/>
  </r>
  <r>
    <s v="Discretionary"/>
    <x v="4"/>
    <s v="Under $85"/>
    <s v="Under $55"/>
    <s v="ResWx"/>
    <s v="Under $85"/>
    <n v="75.777687208729759"/>
    <s v="HVAC"/>
    <s v="Res-MH_Wx-7P_v4"/>
    <s v="Rural"/>
    <s v="SC-Retro"/>
    <s v="M_Input"/>
    <s v="Yes"/>
    <s v="Residential"/>
    <s v="Manufactured"/>
    <s v="WINDOW CL22 Prime Window Replacement of Single Pane Base_Electric FAF"/>
    <n v="5.369001467269886E-3"/>
    <n v="5.3116230211919316E-3"/>
    <n v="5.2548577777913053E-3"/>
    <n v="5.1986991837792897E-3"/>
    <n v="5.1431407559020701E-3"/>
    <n v="4.5793584721730554E-3"/>
    <n v="3.6243351440845509E-3"/>
    <n v="2.8684815387280678E-3"/>
    <n v="2.2702608922503648E-3"/>
    <n v="1.7967989158357374E-3"/>
    <n v="1.4220772400956477E-3"/>
    <n v="1.1255036158887204E-3"/>
    <n v="8.907802991723453E-4"/>
    <n v="7.0500843372859137E-4"/>
    <n v="5.5797921450469385E-4"/>
    <n v="4.4161287854768103E-4"/>
    <n v="2.9799477726628784E-6"/>
    <n v="1.0528932539692584E-6"/>
    <n v="3.5510488568451536E-7"/>
    <n v="1.1455757105732792E-7"/>
    <n v="4.002375040124638E-2"/>
    <n v="53.483965258895218"/>
    <n v="75.777687208729759"/>
    <s v="R-All-HVAC-ER-All-All-E"/>
    <n v="0"/>
    <n v="4.002375040124638E-2"/>
    <n v="5.369001467269886E-3"/>
    <n v="1.0680624488461818E-2"/>
    <n v="1.5935482266253125E-2"/>
    <n v="2.1134181450032416E-2"/>
    <n v="2.6277322205934487E-2"/>
    <n v="3.0856680678107543E-2"/>
    <n v="3.4481015822192096E-2"/>
    <n v="3.7349497360920164E-2"/>
    <n v="3.9619758253170531E-2"/>
    <n v="4.002375040124638E-2"/>
    <n v="4.002375040124638E-2"/>
    <n v="4.002375040124638E-2"/>
    <n v="4.002375040124638E-2"/>
    <n v="4.002375040124638E-2"/>
    <n v="4.002375040124638E-2"/>
    <n v="4.002375040124638E-2"/>
    <n v="4.002375040124638E-2"/>
    <n v="4.002375040124638E-2"/>
    <n v="4.002375040124638E-2"/>
    <n v="4.002375040124638E-2"/>
  </r>
  <r>
    <s v="Discretionary"/>
    <x v="4"/>
    <s v="Over $160"/>
    <s v="Under $115"/>
    <s v="ResWx"/>
    <s v="Over $160"/>
    <n v="152.76277273341518"/>
    <s v="HVAC"/>
    <s v="Res-MH_Wx-7P_v4"/>
    <s v="Rural"/>
    <s v="SC-Retro"/>
    <s v="M_Input"/>
    <s v="Yes"/>
    <s v="Residential"/>
    <s v="Manufactured"/>
    <s v="WINDOW CL22 Prime Window Replacement of Double Pane Base_Electric FAF"/>
    <n v="1.4959954778826965E-4"/>
    <n v="1.4800077944402838E-4"/>
    <n v="1.4641909711546265E-4"/>
    <n v="1.448543182045538E-4"/>
    <n v="1.4330626206470598E-4"/>
    <n v="1.275972749819019E-4"/>
    <n v="1.0098691570369187E-4"/>
    <n v="7.9926135920936216E-5"/>
    <n v="6.3257573109725443E-5"/>
    <n v="5.0065232225045999E-5"/>
    <n v="3.9624148612214452E-5"/>
    <n v="3.136054869745318E-5"/>
    <n v="2.4820319150079258E-5"/>
    <n v="1.9644051787965714E-5"/>
    <n v="1.5547292857716802E-5"/>
    <n v="1.2304911319348724E-5"/>
    <n v="8.3031983123989493E-8"/>
    <n v="2.9337364801134082E-8"/>
    <n v="9.8944898114959491E-9"/>
    <n v="3.1919828911153755E-9"/>
    <n v="1.1152045677986508E-3"/>
    <n v="106.34651245908823"/>
    <n v="152.76277273341518"/>
    <s v="R-All-HVAC-ER-All-All-E"/>
    <n v="0"/>
    <n v="1.1152045677986508E-3"/>
    <n v="1.4959954778826965E-4"/>
    <n v="2.9760032723229803E-4"/>
    <n v="4.4401942434776068E-4"/>
    <n v="5.8887374255231452E-4"/>
    <n v="7.3218000461702055E-4"/>
    <n v="8.5977727959892251E-4"/>
    <n v="9.6076419530261438E-4"/>
    <n v="1.0406903312235507E-3"/>
    <n v="1.1039479043332761E-3"/>
    <n v="1.1152045677986508E-3"/>
    <n v="1.1152045677986508E-3"/>
    <n v="1.1152045677986508E-3"/>
    <n v="1.1152045677986508E-3"/>
    <n v="1.1152045677986508E-3"/>
    <n v="1.1152045677986508E-3"/>
    <n v="1.1152045677986508E-3"/>
    <n v="1.1152045677986508E-3"/>
    <n v="1.1152045677986508E-3"/>
    <n v="1.1152045677986508E-3"/>
    <n v="1.1152045677986508E-3"/>
  </r>
  <r>
    <s v="Discretionary"/>
    <x v="4"/>
    <s v="Under $130"/>
    <s v="Under $85"/>
    <s v="ResWx"/>
    <s v="Under $130"/>
    <n v="121.03918312323204"/>
    <s v="HVAC"/>
    <s v="Res-MH_Wx-7P_v4"/>
    <s v="Rural"/>
    <s v="SC-Retro"/>
    <s v="M_Input"/>
    <s v="Yes"/>
    <s v="Residential"/>
    <s v="Manufactured"/>
    <s v="WINDOW CL30 Prime Window Replacement of Double Pane Base_Electric FAF"/>
    <n v="5.6209447319293911E-4"/>
    <n v="5.5608737715889432E-4"/>
    <n v="5.5014447887893393E-4"/>
    <n v="5.442650922725281E-4"/>
    <n v="5.3844853859128026E-4"/>
    <n v="4.7942473170651238E-4"/>
    <n v="3.794409008654598E-4"/>
    <n v="3.0030865687114477E-4"/>
    <n v="2.376794098528888E-4"/>
    <n v="1.8811146657106412E-4"/>
    <n v="1.4888089749725728E-4"/>
    <n v="1.1783184748716647E-4"/>
    <n v="9.3258064101169502E-5"/>
    <n v="7.380913314496803E-5"/>
    <n v="5.841626874971018E-5"/>
    <n v="4.6233579900416596E-5"/>
    <n v="3.1197834152747016E-7"/>
    <n v="1.1023008328943341E-7"/>
    <n v="3.7176837232002761E-8"/>
    <n v="1.1993324633318563E-8"/>
    <n v="4.1901886289544953E-3"/>
    <n v="84.698094310816913"/>
    <n v="121.03918312323204"/>
    <s v="R-All-HVAC-ER-All-All-E"/>
    <n v="0"/>
    <n v="4.1901886289544953E-3"/>
    <n v="5.6209447319293911E-4"/>
    <n v="1.1181818503518334E-3"/>
    <n v="1.6683263292307674E-3"/>
    <n v="2.2125914215032957E-3"/>
    <n v="2.7510399600945762E-3"/>
    <n v="3.2304646918010884E-3"/>
    <n v="3.6099055926665483E-3"/>
    <n v="3.910214249537693E-3"/>
    <n v="4.1478936593905818E-3"/>
    <n v="4.1901886289544953E-3"/>
    <n v="4.1901886289544953E-3"/>
    <n v="4.1901886289544953E-3"/>
    <n v="4.1901886289544953E-3"/>
    <n v="4.1901886289544953E-3"/>
    <n v="4.1901886289544953E-3"/>
    <n v="4.1901886289544953E-3"/>
    <n v="4.1901886289544953E-3"/>
    <n v="4.1901886289544953E-3"/>
    <n v="4.1901886289544953E-3"/>
    <n v="4.1901886289544953E-3"/>
  </r>
  <r>
    <s v="Discretionary"/>
    <x v="4"/>
    <s v="Under $130"/>
    <s v="Under $85"/>
    <s v="ResWx"/>
    <s v="Under $130"/>
    <n v="120.07133447898129"/>
    <s v="HVAC"/>
    <s v="Res-MH_Wx-7P_v4"/>
    <s v="Rural"/>
    <s v="SC-Retro"/>
    <s v="M_Input"/>
    <s v="Yes"/>
    <s v="Residential"/>
    <s v="Manufactured"/>
    <s v="CFM50 Infiltration Reduction_Heat Pump"/>
    <n v="7.0015190247293925E-3"/>
    <n v="6.9266938855907199E-3"/>
    <n v="6.8526684017021907E-3"/>
    <n v="6.7794340271589634E-3"/>
    <n v="6.7069823073861628E-3"/>
    <n v="5.9717743903465537E-3"/>
    <n v="4.7263632945525776E-3"/>
    <n v="3.7406821711490601E-3"/>
    <n v="2.9605644410957352E-3"/>
    <n v="2.3431399431585744E-3"/>
    <n v="1.8544790706170706E-3"/>
    <n v="1.4677282222933831E-3"/>
    <n v="1.1616341045033666E-3"/>
    <n v="9.193757892294645E-4"/>
    <n v="7.2764034608184178E-4"/>
    <n v="5.7589125083427266E-4"/>
    <n v="3.8860412220390884E-6"/>
    <n v="1.3730396971605881E-6"/>
    <n v="4.6307933198586932E-7"/>
    <n v="1.4939035090123068E-7"/>
    <n v="5.2193513371834026E-2"/>
    <n v="82.238026069351406"/>
    <n v="120.07133447898129"/>
    <s v="R-All-HVAC-ASHP-All-All-E"/>
    <n v="0"/>
    <n v="5.2193513371834026E-2"/>
    <n v="7.0015190247293925E-3"/>
    <n v="1.3928212910320113E-2"/>
    <n v="2.0780881312022305E-2"/>
    <n v="2.7560315339181268E-2"/>
    <n v="3.4267297646567434E-2"/>
    <n v="4.0239072036913986E-2"/>
    <n v="4.4965435331466561E-2"/>
    <n v="4.8706117502615623E-2"/>
    <n v="5.1666681943711358E-2"/>
    <n v="5.2193513371834026E-2"/>
    <n v="5.2193513371834026E-2"/>
    <n v="5.2193513371834026E-2"/>
    <n v="5.2193513371834026E-2"/>
    <n v="5.2193513371834026E-2"/>
    <n v="5.2193513371834026E-2"/>
    <n v="5.2193513371834026E-2"/>
    <n v="5.2193513371834026E-2"/>
    <n v="5.2193513371834026E-2"/>
    <n v="5.2193513371834026E-2"/>
    <n v="5.2193513371834026E-2"/>
  </r>
  <r>
    <s v="Discretionary"/>
    <x v="4"/>
    <s v="Under $100"/>
    <s v="Under $65"/>
    <s v="ResWx"/>
    <s v="Under $100"/>
    <n v="94.028138404014868"/>
    <s v="HVAC"/>
    <s v="Res-MH_Wx-7P_v4"/>
    <s v="Rural"/>
    <s v="SC-Retro"/>
    <s v="M_Input"/>
    <s v="Yes"/>
    <s v="Residential"/>
    <s v="Manufactured"/>
    <s v="WINDOW CL22 Prime Window Replacement of Single Pane Base_Heat Pump"/>
    <n v="1.3879182648516444E-3"/>
    <n v="1.3730856011234123E-3"/>
    <n v="1.3584114538718679E-3"/>
    <n v="1.3438941290335679E-3"/>
    <n v="1.3295319506495037E-3"/>
    <n v="1.1837909346044545E-3"/>
    <n v="9.3691182151539652E-4"/>
    <n v="7.4151924603866183E-4"/>
    <n v="5.868757119068007E-4"/>
    <n v="4.6448302328778171E-4"/>
    <n v="3.6761527959913156E-4"/>
    <n v="2.9094926406173042E-4"/>
    <n v="2.302719145688702E-4"/>
    <n v="1.8224880138539471E-4"/>
    <n v="1.442408887275705E-4"/>
    <n v="1.1415951064019841E-4"/>
    <n v="7.70333919108777E-7"/>
    <n v="2.7217906104728527E-7"/>
    <n v="9.1796688785449249E-8"/>
    <n v="2.9613801787309729E-8"/>
    <n v="1.0346373445489105E-2"/>
    <n v="63.978211514274975"/>
    <n v="94.028138404014868"/>
    <s v="R-All-HVAC-ASHP-All-All-E"/>
    <n v="0"/>
    <n v="1.0346373445489105E-2"/>
    <n v="1.3879182648516444E-3"/>
    <n v="2.761003865975057E-3"/>
    <n v="4.1194153198469245E-3"/>
    <n v="5.4633094488804922E-3"/>
    <n v="6.7928413995299959E-3"/>
    <n v="7.9766323341344501E-3"/>
    <n v="8.9135441556498461E-3"/>
    <n v="9.6550634016885073E-3"/>
    <n v="1.0241939113595309E-2"/>
    <n v="1.0346373445489105E-2"/>
    <n v="1.0346373445489105E-2"/>
    <n v="1.0346373445489105E-2"/>
    <n v="1.0346373445489105E-2"/>
    <n v="1.0346373445489105E-2"/>
    <n v="1.0346373445489105E-2"/>
    <n v="1.0346373445489105E-2"/>
    <n v="1.0346373445489105E-2"/>
    <n v="1.0346373445489105E-2"/>
    <n v="1.0346373445489105E-2"/>
    <n v="1.0346373445489105E-2"/>
  </r>
  <r>
    <s v="Discretionary"/>
    <x v="4"/>
    <s v="Under $85"/>
    <s v="Under $50"/>
    <s v="ResWx"/>
    <s v="Under $85"/>
    <n v="72.592150963461833"/>
    <s v="HVAC"/>
    <s v="Res-MH_Wx-7P_v4"/>
    <s v="Rural"/>
    <s v="SC-Retro"/>
    <s v="M_Input"/>
    <s v="Yes"/>
    <s v="Residential"/>
    <s v="Manufactured"/>
    <s v="WINDOW CL30 Prime Window Replacement of Single Pane Base_Heat Pump"/>
    <n v="5.3777902356516704E-3"/>
    <n v="5.3203178641248669E-3"/>
    <n v="5.263459699055395E-3"/>
    <n v="5.2072091764271498E-3"/>
    <n v="5.1515598023735799E-3"/>
    <n v="4.5868546371851992E-3"/>
    <n v="3.6302679869629727E-3"/>
    <n v="2.8731770896615128E-3"/>
    <n v="2.2739771879656569E-3"/>
    <n v="1.799740179606327E-3"/>
    <n v="1.424405104515205E-3"/>
    <n v="1.1273460051399076E-3"/>
    <n v="8.9223845890208436E-4"/>
    <n v="7.0616249484573175E-4"/>
    <n v="5.5889259664996399E-4"/>
    <n v="4.4233577522178881E-4"/>
    <n v="2.9848257878624293E-6"/>
    <n v="1.0546167839396429E-6"/>
    <n v="3.5568617339891574E-7"/>
    <n v="1.147450956770436E-7"/>
    <n v="4.0089267141033356E-2"/>
    <n v="49.219813312300786"/>
    <n v="72.592150963461833"/>
    <s v="R-All-HVAC-ASHP-All-All-E"/>
    <n v="0"/>
    <n v="4.0089267141033356E-2"/>
    <n v="5.3777902356516704E-3"/>
    <n v="1.0698108099776537E-2"/>
    <n v="1.5961567798831934E-2"/>
    <n v="2.1168776975259082E-2"/>
    <n v="2.6320336777632663E-2"/>
    <n v="3.0907191414817861E-2"/>
    <n v="3.4537459401780837E-2"/>
    <n v="3.7410636491442349E-2"/>
    <n v="3.968461367940801E-2"/>
    <n v="4.0089267141033356E-2"/>
    <n v="4.0089267141033356E-2"/>
    <n v="4.0089267141033356E-2"/>
    <n v="4.0089267141033356E-2"/>
    <n v="4.0089267141033356E-2"/>
    <n v="4.0089267141033356E-2"/>
    <n v="4.0089267141033356E-2"/>
    <n v="4.0089267141033356E-2"/>
    <n v="4.0089267141033356E-2"/>
    <n v="4.0089267141033356E-2"/>
    <n v="4.0089267141033356E-2"/>
  </r>
  <r>
    <s v="Discretionary"/>
    <x v="4"/>
    <s v="Under $100"/>
    <s v="Under $65"/>
    <s v="ResWx"/>
    <s v="Under $100"/>
    <n v="94.949982719241405"/>
    <s v="HVAC"/>
    <s v="Res-MH_Wx-7P_v4"/>
    <s v="Rural"/>
    <s v="SC-Retro"/>
    <s v="M_Input"/>
    <s v="Yes"/>
    <s v="Residential"/>
    <s v="Manufactured"/>
    <s v="Floor R0 - R22_Heat Pump"/>
    <n v="1.7743736017935222E-3"/>
    <n v="1.7554108951052664E-3"/>
    <n v="1.7366508426069625E-3"/>
    <n v="1.7180912785360234E-3"/>
    <n v="1.6997300602753372E-3"/>
    <n v="1.5134085612953207E-3"/>
    <n v="1.1977878275727584E-3"/>
    <n v="9.4798966820533741E-4"/>
    <n v="7.5028681235239506E-4"/>
    <n v="5.9381480586767946E-4"/>
    <n v="4.6997497205382422E-4"/>
    <n v="3.7196188470620768E-4"/>
    <n v="2.9438938645938976E-4"/>
    <n v="2.3299460085376213E-4"/>
    <n v="1.8440367256410107E-4"/>
    <n v="1.4594636240721767E-4"/>
    <n v="9.8482756891946012E-7"/>
    <n v="3.479652607171887E-7"/>
    <n v="1.1735678205111538E-7"/>
    <n v="3.7859540774733512E-8"/>
    <n v="1.322724282898294E-2"/>
    <n v="64.199658856117949"/>
    <n v="94.949982719241405"/>
    <s v="R-All-HVAC-ASHP-All-All-E"/>
    <n v="0"/>
    <n v="1.322724282898294E-2"/>
    <n v="1.7743736017935222E-3"/>
    <n v="3.5297844968987888E-3"/>
    <n v="5.2664353395057515E-3"/>
    <n v="6.9845266180417753E-3"/>
    <n v="8.6842566783171121E-3"/>
    <n v="1.0197665239612432E-2"/>
    <n v="1.1395453067185191E-2"/>
    <n v="1.2343442735390529E-2"/>
    <n v="1.3093729547742924E-2"/>
    <n v="1.322724282898294E-2"/>
    <n v="1.322724282898294E-2"/>
    <n v="1.322724282898294E-2"/>
    <n v="1.322724282898294E-2"/>
    <n v="1.322724282898294E-2"/>
    <n v="1.322724282898294E-2"/>
    <n v="1.322724282898294E-2"/>
    <n v="1.322724282898294E-2"/>
    <n v="1.322724282898294E-2"/>
    <n v="1.322724282898294E-2"/>
    <n v="1.322724282898294E-2"/>
  </r>
  <r>
    <s v="Discretionary"/>
    <x v="4"/>
    <s v="Over $160"/>
    <s v="Over $160"/>
    <s v="ResWx"/>
    <s v="Over $160"/>
    <n v="202.59001162166669"/>
    <s v="HVAC"/>
    <s v="Res-MH_Wx-7P_v4"/>
    <s v="Rural"/>
    <s v="SC-Retro"/>
    <s v="M_Input"/>
    <s v="Yes"/>
    <s v="Residential"/>
    <s v="Manufactured"/>
    <s v="WINDOW CL22 Prime Window Replacement of Double Pane Base_Heat Pump"/>
    <n v="3.4335080201589601E-5"/>
    <n v="3.396814166377412E-5"/>
    <n v="3.3605124593150312E-5"/>
    <n v="3.3245987081051347E-5"/>
    <n v="3.2890687666687698E-5"/>
    <n v="2.9285266799124719E-5"/>
    <n v="2.3177836439083898E-5"/>
    <n v="1.8344108171586867E-5"/>
    <n v="1.4518451948493445E-5"/>
    <n v="1.1490634759077471E-5"/>
    <n v="9.0942676006321963E-6"/>
    <n v="7.1976618286097686E-6"/>
    <n v="5.6965924111827062E-6"/>
    <n v="4.5085704040936244E-6"/>
    <n v="3.568309898522067E-6"/>
    <n v="2.8241403351114565E-6"/>
    <n v="1.9056941294328955E-8"/>
    <n v="6.7333142930076073E-9"/>
    <n v="2.2709166321301087E-9"/>
    <n v="7.3260240548094731E-10"/>
    <n v="2.5595423811533861E-4"/>
    <n v="138.24165065418779"/>
    <n v="202.59001162166669"/>
    <s v="R-All-HVAC-ASHP-All-All-E"/>
    <n v="0"/>
    <n v="2.5595423811533861E-4"/>
    <n v="3.4335080201589601E-5"/>
    <n v="6.8303221865363727E-5"/>
    <n v="1.0190834645851403E-4"/>
    <n v="1.3515433353956539E-4"/>
    <n v="1.6804502120625308E-4"/>
    <n v="1.973302880053778E-4"/>
    <n v="2.2050812444446169E-4"/>
    <n v="2.3885223261604856E-4"/>
    <n v="2.5337068456454198E-4"/>
    <n v="2.5595423811533861E-4"/>
    <n v="2.5595423811533861E-4"/>
    <n v="2.5595423811533861E-4"/>
    <n v="2.5595423811533861E-4"/>
    <n v="2.5595423811533861E-4"/>
    <n v="2.5595423811533861E-4"/>
    <n v="2.5595423811533861E-4"/>
    <n v="2.5595423811533861E-4"/>
    <n v="2.5595423811533861E-4"/>
    <n v="2.5595423811533861E-4"/>
    <n v="2.5595423811533861E-4"/>
  </r>
  <r>
    <s v="Discretionary"/>
    <x v="4"/>
    <s v="Over $160"/>
    <s v="Under $115"/>
    <s v="ResWx"/>
    <s v="Over $160"/>
    <n v="165.90512725047535"/>
    <s v="HVAC"/>
    <s v="Res-MH_Wx-7P_v4"/>
    <s v="Rural"/>
    <s v="SC-Retro"/>
    <s v="M_Input"/>
    <s v="Yes"/>
    <s v="Residential"/>
    <s v="Manufactured"/>
    <s v="WINDOW CL30 Prime Window Replacement of Double Pane Base_Heat Pump"/>
    <n v="1.2728141788582314E-4"/>
    <n v="1.2592116309405066E-4"/>
    <n v="1.2457544532684368E-4"/>
    <n v="1.2324410922721728E-4"/>
    <n v="1.2192700109848445E-4"/>
    <n v="1.0856157199786141E-4"/>
    <n v="8.5921100756762355E-5"/>
    <n v="6.8002290491879917E-5"/>
    <n v="5.382044074636775E-5"/>
    <n v="4.2596209939122073E-5"/>
    <n v="3.3712787855610692E-5"/>
    <n v="2.6681999798145347E-5"/>
    <n v="2.1117479701689664E-5"/>
    <n v="1.6713437985344428E-5"/>
    <n v="1.3227857359683097E-5"/>
    <n v="1.0469193141563948E-5"/>
    <n v="7.0644789360264444E-8"/>
    <n v="2.4960646232747393E-8"/>
    <n v="8.418372321863301E-9"/>
    <n v="2.715784333943763E-9"/>
    <n v="9.4883186961938813E-4"/>
    <n v="113.06521889668588"/>
    <n v="165.90512725047535"/>
    <s v="R-All-HVAC-ASHP-All-All-E"/>
    <n v="0"/>
    <n v="9.4883186961938813E-4"/>
    <n v="1.2728141788582314E-4"/>
    <n v="2.5320258097987381E-4"/>
    <n v="3.7777802630671749E-4"/>
    <n v="5.0102213553393483E-4"/>
    <n v="6.2294913663241927E-4"/>
    <n v="7.3151070863028064E-4"/>
    <n v="8.1743180938704304E-4"/>
    <n v="8.85434099878923E-4"/>
    <n v="9.3925454062529078E-4"/>
    <n v="9.4883186961938813E-4"/>
    <n v="9.4883186961938813E-4"/>
    <n v="9.4883186961938813E-4"/>
    <n v="9.4883186961938813E-4"/>
    <n v="9.4883186961938813E-4"/>
    <n v="9.4883186961938813E-4"/>
    <n v="9.4883186961938813E-4"/>
    <n v="9.4883186961938813E-4"/>
    <n v="9.4883186961938813E-4"/>
    <n v="9.4883186961938813E-4"/>
    <n v="9.4883186961938813E-4"/>
  </r>
  <r>
    <s v="Discretionary"/>
    <x v="4"/>
    <s v="Over $160"/>
    <s v="Over $160"/>
    <s v="ResWx"/>
    <s v="Over $160"/>
    <n v="236.38838984917678"/>
    <s v="HVAC"/>
    <s v="Res-MH_Wx-7P_v4"/>
    <s v="Rural"/>
    <s v="SC-Retro"/>
    <s v="M_Input"/>
    <s v="Yes"/>
    <s v="Residential"/>
    <s v="Manufactured"/>
    <s v="Floor R11 - R22_Heat Pump"/>
    <n v="1.1360370502604522E-3"/>
    <n v="1.1238962376664719E-3"/>
    <n v="1.1118851737725083E-3"/>
    <n v="1.1000024719559588E-3"/>
    <n v="1.0882467604130381E-3"/>
    <n v="9.6895501380036815E-4"/>
    <n v="7.6687984373652502E-4"/>
    <n v="6.0694736737336615E-4"/>
    <n v="4.8036874325259365E-4"/>
    <n v="3.8018803919142268E-4"/>
    <n v="3.0089997980616603E-4"/>
    <n v="2.3814741263273754E-4"/>
    <n v="1.8848186756343938E-4"/>
    <n v="1.4917405151484018E-4"/>
    <n v="1.1806386435481539E-4"/>
    <n v="9.3441693946386901E-5"/>
    <n v="6.305327160410644E-7"/>
    <n v="2.2278365051119835E-7"/>
    <n v="7.513730613138486E-8"/>
    <n v="2.4239450464360817E-8"/>
    <n v="8.4687001155380678E-3"/>
    <n v="161.37067627976563"/>
    <n v="236.38838984917678"/>
    <s v="R-All-HVAC-ASHP-All-All-E"/>
    <n v="0"/>
    <n v="8.4687001155380678E-3"/>
    <n v="1.1360370502604522E-3"/>
    <n v="2.2599332879269241E-3"/>
    <n v="3.3718184616994325E-3"/>
    <n v="4.4718209336553913E-3"/>
    <n v="5.5600676940684296E-3"/>
    <n v="6.5290227078687981E-3"/>
    <n v="7.295902551605323E-3"/>
    <n v="7.9028499189786883E-3"/>
    <n v="8.3832186622312815E-3"/>
    <n v="8.4687001155380678E-3"/>
    <n v="8.4687001155380678E-3"/>
    <n v="8.4687001155380678E-3"/>
    <n v="8.4687001155380678E-3"/>
    <n v="8.4687001155380678E-3"/>
    <n v="8.4687001155380678E-3"/>
    <n v="8.4687001155380678E-3"/>
    <n v="8.4687001155380678E-3"/>
    <n v="8.4687001155380678E-3"/>
    <n v="8.4687001155380678E-3"/>
    <n v="8.4687001155380678E-3"/>
  </r>
  <r>
    <s v="Discretionary"/>
    <x v="4"/>
    <s v="Over $160"/>
    <s v="Over $160"/>
    <s v="ResWx"/>
    <s v="Over $160"/>
    <n v="244.25438386792641"/>
    <s v="HVAC"/>
    <s v="Res-MH_Wx-7P_v4"/>
    <s v="Rural"/>
    <s v="SC-Retro"/>
    <s v="M_Input"/>
    <s v="Yes"/>
    <s v="Residential"/>
    <s v="Manufactured"/>
    <s v="Attic R11 - R30_Heat Pump"/>
    <n v="3.2726483310944751E-5"/>
    <n v="3.2376735826347204E-5"/>
    <n v="3.203072608838806E-5"/>
    <n v="3.1688414151819554E-5"/>
    <n v="3.1349760498288205E-5"/>
    <n v="2.7913253428595409E-5"/>
    <n v="2.2091955893330594E-5"/>
    <n v="1.7484687567551072E-5"/>
    <n v="1.3838263158363805E-5"/>
    <n v="1.0952299061695526E-5"/>
    <n v="8.6682015917812276E-6"/>
    <n v="6.860451710869056E-6"/>
    <n v="5.4297073249648118E-6"/>
    <n v="4.2973440929652565E-6"/>
    <n v="3.4011347478039354E-6"/>
    <n v="2.6918294933970195E-6"/>
    <n v="1.8164124492059187E-8"/>
    <n v="6.417858835444262E-9"/>
    <n v="2.1645242948496778E-9"/>
    <n v="6.9828001728157336E-10"/>
    <n v="2.4396279411222701E-4"/>
    <n v="168.41929854198756"/>
    <n v="244.25438386792641"/>
    <s v="R-All-HVAC-ASHP-All-All-E"/>
    <n v="0"/>
    <n v="2.4396279411222701E-4"/>
    <n v="3.2726483310944751E-5"/>
    <n v="6.5103219137291947E-5"/>
    <n v="9.7133945225680014E-5"/>
    <n v="1.2882235937749956E-4"/>
    <n v="1.6017211987578777E-4"/>
    <n v="1.8808537330438317E-4"/>
    <n v="2.1017732919771377E-4"/>
    <n v="2.2766201676526485E-4"/>
    <n v="2.4150027992362867E-4"/>
    <n v="2.4396279411222701E-4"/>
    <n v="2.4396279411222701E-4"/>
    <n v="2.4396279411222701E-4"/>
    <n v="2.4396279411222701E-4"/>
    <n v="2.4396279411222701E-4"/>
    <n v="2.4396279411222701E-4"/>
    <n v="2.4396279411222701E-4"/>
    <n v="2.4396279411222701E-4"/>
    <n v="2.4396279411222701E-4"/>
    <n v="2.4396279411222701E-4"/>
    <n v="2.4396279411222701E-4"/>
  </r>
  <r>
    <s v="Lost Opportunity"/>
    <x v="1"/>
    <s v="Under $25"/>
    <s v="Under $15"/>
    <s v="Microwave"/>
    <s v="Under $25"/>
    <n v="21.55046429547723"/>
    <s v="Food Preparation"/>
    <s v="Res-Microwave-7P_v3"/>
    <s v="Rural"/>
    <s v="SC-New"/>
    <s v="M_Input"/>
    <s v="No"/>
    <s v="Residential"/>
    <s v="Single Family"/>
    <s v="Microwave Top Tier"/>
    <n v="3.7795084697080502E-3"/>
    <n v="4.2675824191497859E-3"/>
    <n v="4.671180286937875E-3"/>
    <n v="5.0622728937531085E-3"/>
    <n v="5.3773895719906274E-3"/>
    <n v="5.7659171159925859E-3"/>
    <n v="6.0233629573379181E-3"/>
    <n v="6.1294864596819973E-3"/>
    <n v="6.1092173412653963E-3"/>
    <n v="6.3183239451265472E-3"/>
    <n v="6.4745506766053038E-3"/>
    <n v="6.52091715408319E-3"/>
    <n v="6.3188726178111951E-3"/>
    <n v="6.3140207383797055E-3"/>
    <n v="6.3207764537911585E-3"/>
    <n v="6.3699864373883159E-3"/>
    <n v="6.4751712905544608E-3"/>
    <n v="6.5182937021959686E-3"/>
    <n v="6.625515171971243E-3"/>
    <n v="6.6698520769251672E-3"/>
    <n v="0.11811219778064959"/>
    <n v="11.430646991991916"/>
    <n v="21.55046429547723"/>
    <s v="R-All-Food-Oven-All-All-R"/>
    <n v="0"/>
    <n v="0.11811219778064959"/>
    <n v="3.7795084697080502E-3"/>
    <n v="8.0470908888578361E-3"/>
    <n v="1.2718271175795711E-2"/>
    <n v="1.778054406954882E-2"/>
    <n v="2.3157933641539449E-2"/>
    <n v="2.8923850757532035E-2"/>
    <n v="3.4947213714869953E-2"/>
    <n v="4.107670017455195E-2"/>
    <n v="4.7185917515817348E-2"/>
    <n v="5.3504241460943895E-2"/>
    <n v="5.9978792137549197E-2"/>
    <n v="6.6499709291632389E-2"/>
    <n v="7.2818581909443583E-2"/>
    <n v="7.9132602647823291E-2"/>
    <n v="8.5453379101614449E-2"/>
    <n v="9.1823365539002763E-2"/>
    <n v="9.829853682955722E-2"/>
    <n v="0.10481683053175318"/>
    <n v="0.11144234570372442"/>
    <n v="0.11811219778064959"/>
  </r>
  <r>
    <s v="Lost Opportunity"/>
    <x v="1"/>
    <s v="Under $25"/>
    <s v="Under $15"/>
    <s v="Microwave"/>
    <s v="Under $25"/>
    <n v="21.55046429547723"/>
    <s v="Food Preparation"/>
    <s v="Res-Microwave-7P_v3"/>
    <s v="Rural"/>
    <s v="SC-New"/>
    <s v="M_Input"/>
    <s v="No"/>
    <s v="Residential"/>
    <s v="Multifamily - Low Rise"/>
    <s v="Microwave Top Tier"/>
    <n v="5.7882937002724181E-4"/>
    <n v="6.5315429983016772E-4"/>
    <n v="7.2664614787015358E-4"/>
    <n v="7.9745671642696863E-4"/>
    <n v="8.6935666641406526E-4"/>
    <n v="9.2907241409504848E-4"/>
    <n v="9.6615677272873671E-4"/>
    <n v="9.8635849541056013E-4"/>
    <n v="1.0036182801715743E-3"/>
    <n v="1.0196851199222414E-3"/>
    <n v="1.019528771062393E-3"/>
    <n v="1.0147237973560817E-3"/>
    <n v="9.9973110559632293E-4"/>
    <n v="9.916915292469792E-4"/>
    <n v="9.7102033005682373E-4"/>
    <n v="9.7135342628568058E-4"/>
    <n v="9.8059044612532975E-4"/>
    <n v="9.8080096764126766E-4"/>
    <n v="9.9102870606922427E-4"/>
    <n v="9.9221896889919851E-4"/>
    <n v="1.8443022331236063E-2"/>
    <n v="11.430646991991916"/>
    <n v="21.55046429547723"/>
    <s v="R-All-Food-Oven-All-All-R"/>
    <n v="0"/>
    <n v="1.8443022331236063E-2"/>
    <n v="5.7882937002724181E-4"/>
    <n v="1.2319836698574094E-3"/>
    <n v="1.9586298177275631E-3"/>
    <n v="2.7560865341545318E-3"/>
    <n v="3.6254432005685972E-3"/>
    <n v="4.5545156146636458E-3"/>
    <n v="5.5206723873923828E-3"/>
    <n v="6.5070308828029432E-3"/>
    <n v="7.510649162974517E-3"/>
    <n v="8.5303342828967586E-3"/>
    <n v="9.5498630539591518E-3"/>
    <n v="1.0564586851315234E-2"/>
    <n v="1.1564317956911558E-2"/>
    <n v="1.2556009486158537E-2"/>
    <n v="1.352702981621536E-2"/>
    <n v="1.449838324250104E-2"/>
    <n v="1.547897368862637E-2"/>
    <n v="1.6459774656267637E-2"/>
    <n v="1.7450803362336863E-2"/>
    <n v="1.8443022331236063E-2"/>
  </r>
  <r>
    <s v="Lost Opportunity"/>
    <x v="1"/>
    <s v="Under $25"/>
    <s v="Under $15"/>
    <s v="Microwave"/>
    <s v="Under $25"/>
    <n v="21.55046429547723"/>
    <s v="Food Preparation"/>
    <s v="Res-Microwave-7P_v3"/>
    <s v="Rural"/>
    <s v="SC-New"/>
    <s v="M_Input"/>
    <s v="No"/>
    <s v="Residential"/>
    <s v="Multifamily - High Rise"/>
    <s v="Microwave Top Tier"/>
    <n v="1.271958880135276E-4"/>
    <n v="1.4658950807237888E-4"/>
    <n v="1.6375294521580453E-4"/>
    <n v="1.8212513630046798E-4"/>
    <n v="1.9674258891635074E-4"/>
    <n v="2.1032012500761245E-4"/>
    <n v="2.1492287861981407E-4"/>
    <n v="2.1942998152032052E-4"/>
    <n v="2.2135088938482234E-4"/>
    <n v="2.271913347394595E-4"/>
    <n v="2.282938201267161E-4"/>
    <n v="2.2669858705428193E-4"/>
    <n v="2.2402684187518561E-4"/>
    <n v="2.1923929241774901E-4"/>
    <n v="2.1863992650757283E-4"/>
    <n v="2.1856324362689886E-4"/>
    <n v="2.2051328864602083E-4"/>
    <n v="2.2045569280355228E-4"/>
    <n v="2.2267095592277272E-4"/>
    <n v="2.2287578669702218E-4"/>
    <n v="4.1315987114683306E-3"/>
    <n v="11.430646991991916"/>
    <n v="21.55046429547723"/>
    <s v="R-All-Food-Oven-All-All-R"/>
    <n v="0"/>
    <n v="4.1315987114683306E-3"/>
    <n v="1.271958880135276E-4"/>
    <n v="2.737853960859065E-4"/>
    <n v="4.3753834130171103E-4"/>
    <n v="6.1966347760217906E-4"/>
    <n v="8.1640606651852982E-4"/>
    <n v="1.0267261915261423E-3"/>
    <n v="1.2416490701459564E-3"/>
    <n v="1.4610790516662768E-3"/>
    <n v="1.6824299410510991E-3"/>
    <n v="1.9096212757905586E-3"/>
    <n v="2.1379150959172748E-3"/>
    <n v="2.3646136829715567E-3"/>
    <n v="2.5886405248467421E-3"/>
    <n v="2.807879817264491E-3"/>
    <n v="3.026519743772064E-3"/>
    <n v="3.2450829873989628E-3"/>
    <n v="3.4655962760449838E-3"/>
    <n v="3.6860519688485362E-3"/>
    <n v="3.9087229247713089E-3"/>
    <n v="4.1315987114683306E-3"/>
  </r>
  <r>
    <s v="Lost Opportunity"/>
    <x v="1"/>
    <s v="Under $25"/>
    <s v="Under $15"/>
    <s v="Microwave"/>
    <s v="Under $25"/>
    <n v="21.55046429547723"/>
    <s v="Food Preparation"/>
    <s v="Res-Microwave-7P_v3"/>
    <s v="Rural"/>
    <s v="SC-New"/>
    <s v="M_Input"/>
    <s v="No"/>
    <s v="Residential"/>
    <s v="Manufactured"/>
    <s v="Microwave Top Tier"/>
    <n v="1.875453480678623E-4"/>
    <n v="2.1811336358944924E-4"/>
    <n v="2.4558188644103259E-4"/>
    <n v="2.6834704015506688E-4"/>
    <n v="2.8865584502475077E-4"/>
    <n v="3.0349532913988883E-4"/>
    <n v="3.1318281308125468E-4"/>
    <n v="3.2176492242286578E-4"/>
    <n v="3.2930216436103348E-4"/>
    <n v="3.4032184822460344E-4"/>
    <n v="3.4503906755529475E-4"/>
    <n v="3.4857453245896086E-4"/>
    <n v="3.4839811259665225E-4"/>
    <n v="3.4844334741587952E-4"/>
    <n v="3.4814293842375267E-4"/>
    <n v="3.4857805128550026E-4"/>
    <n v="3.5203041675621317E-4"/>
    <n v="3.5206535674869302E-4"/>
    <n v="3.5551875268415142E-4"/>
    <n v="3.5555404482079996E-4"/>
    <n v="6.3186551812537076E-3"/>
    <n v="11.430646991991916"/>
    <n v="21.55046429547723"/>
    <s v="R-All-Food-Oven-All-All-R"/>
    <n v="0"/>
    <n v="6.3186551812537076E-3"/>
    <n v="1.875453480678623E-4"/>
    <n v="4.0565871165731157E-4"/>
    <n v="6.5124059809834416E-4"/>
    <n v="9.1958763825341098E-4"/>
    <n v="1.2082434832781618E-3"/>
    <n v="1.5117388124180507E-3"/>
    <n v="1.8249216254993053E-3"/>
    <n v="2.1466865479221713E-3"/>
    <n v="2.4759887122832048E-3"/>
    <n v="2.8163105605078084E-3"/>
    <n v="3.1613496280631032E-3"/>
    <n v="3.5099241605220642E-3"/>
    <n v="3.8583222731187164E-3"/>
    <n v="4.2067656205345963E-3"/>
    <n v="4.5549085589583491E-3"/>
    <n v="4.9034866102438497E-3"/>
    <n v="5.2555170270000631E-3"/>
    <n v="5.6075823837487566E-3"/>
    <n v="5.9631011364329077E-3"/>
    <n v="6.3186551812537076E-3"/>
  </r>
  <r>
    <s v="Lost Opportunity"/>
    <x v="1"/>
    <s v="Under $25"/>
    <s v="Under $15"/>
    <s v="Microwave"/>
    <s v="Under $25"/>
    <n v="21.55046429547723"/>
    <s v="Food Preparation"/>
    <s v="Res-Microwave-7P_v3"/>
    <s v="Rural"/>
    <s v="SC-NR"/>
    <s v="M_Input"/>
    <s v="No"/>
    <s v="Residential"/>
    <s v="Single Family"/>
    <s v="Microwave Top Tier"/>
    <n v="2.8223236519080142E-2"/>
    <n v="3.3227794311153282E-2"/>
    <n v="3.7198050698679715E-2"/>
    <n v="4.0342800076846444E-2"/>
    <n v="4.3092580092473895E-2"/>
    <n v="4.5195666803352554E-2"/>
    <n v="4.6750077668041318E-2"/>
    <n v="4.7966540516669653E-2"/>
    <n v="4.8913313925698143E-2"/>
    <n v="5.4019311408380809E-2"/>
    <n v="5.39101246005095E-2"/>
    <n v="5.3849815925100318E-2"/>
    <n v="5.3372212879452881E-2"/>
    <n v="5.2928078202625371E-2"/>
    <n v="5.2539970379721322E-2"/>
    <n v="5.2308122098637007E-2"/>
    <n v="5.2539058205470106E-2"/>
    <n v="5.227452548014045E-2"/>
    <n v="5.248799098052017E-2"/>
    <n v="5.2302994971927107E-2"/>
    <n v="0.4849994348880548"/>
    <n v="11.430646991991916"/>
    <n v="21.55046429547723"/>
    <s v="R-All-Food-Oven-All-All-R"/>
    <n v="0"/>
    <n v="0.4849994348880548"/>
    <n v="2.8223236519080142E-2"/>
    <n v="6.1451030830233427E-2"/>
    <n v="9.8649081528913135E-2"/>
    <n v="0.13899188160575959"/>
    <n v="0.1820844616982335"/>
    <n v="0.22728012850158605"/>
    <n v="0.27403020616962737"/>
    <n v="0.32199674668629702"/>
    <n v="0.37091006061199516"/>
    <n v="0.42492937202037595"/>
    <n v="0.47883949662088543"/>
    <n v="0.4849994348880548"/>
    <n v="0.4849994348880548"/>
    <n v="0.4849994348880548"/>
    <n v="0.4849994348880548"/>
    <n v="0.4849994348880548"/>
    <n v="0.4849994348880548"/>
    <n v="0.4849994348880548"/>
    <n v="0.4849994348880548"/>
    <n v="0.4849994348880548"/>
  </r>
  <r>
    <s v="Lost Opportunity"/>
    <x v="1"/>
    <s v="Under $25"/>
    <s v="Under $15"/>
    <s v="Microwave"/>
    <s v="Under $25"/>
    <n v="21.55046429547723"/>
    <s v="Food Preparation"/>
    <s v="Res-Microwave-7P_v3"/>
    <s v="Rural"/>
    <s v="SC-NR"/>
    <s v="M_Input"/>
    <s v="No"/>
    <s v="Residential"/>
    <s v="Multifamily - Low Rise"/>
    <s v="Microwave Top Tier"/>
    <n v="2.3698935975299501E-3"/>
    <n v="2.7901241611080173E-3"/>
    <n v="3.1235048354648267E-3"/>
    <n v="3.3875680079572157E-3"/>
    <n v="3.6184657505640341E-3"/>
    <n v="3.7950609145857347E-3"/>
    <n v="3.925583989979429E-3"/>
    <n v="4.0277297067570599E-3"/>
    <n v="4.107229711031792E-3"/>
    <n v="4.7873401931082509E-3"/>
    <n v="4.7310167588820225E-3"/>
    <n v="4.6983297919644101E-3"/>
    <n v="4.6362624402478117E-3"/>
    <n v="4.5821040923932606E-3"/>
    <n v="4.5320581462998839E-3"/>
    <n v="4.4981063076660714E-3"/>
    <n v="4.5065543493714661E-3"/>
    <n v="4.4765949168347847E-3"/>
    <n v="4.4785169039682805E-3"/>
    <n v="4.4543928500958762E-3"/>
    <n v="4.2229209917962411E-2"/>
    <n v="11.430646991991916"/>
    <n v="21.55046429547723"/>
    <s v="R-All-Food-Oven-All-All-R"/>
    <n v="0"/>
    <n v="4.2229209917962411E-2"/>
    <n v="2.3698935975299501E-3"/>
    <n v="5.1600177586379678E-3"/>
    <n v="8.2835225941027945E-3"/>
    <n v="1.167109060206001E-2"/>
    <n v="1.5289556352624044E-2"/>
    <n v="1.908461726720978E-2"/>
    <n v="2.3010201257189208E-2"/>
    <n v="2.7037930963946268E-2"/>
    <n v="3.1145160674978061E-2"/>
    <n v="3.593250086808631E-2"/>
    <n v="4.0663517626968335E-2"/>
    <n v="4.2229209917962411E-2"/>
    <n v="4.2229209917962411E-2"/>
    <n v="4.2229209917962411E-2"/>
    <n v="4.2229209917962411E-2"/>
    <n v="4.2229209917962411E-2"/>
    <n v="4.2229209917962411E-2"/>
    <n v="4.2229209917962411E-2"/>
    <n v="4.2229209917962411E-2"/>
    <n v="4.2229209917962411E-2"/>
  </r>
  <r>
    <s v="Lost Opportunity"/>
    <x v="1"/>
    <s v="Under $25"/>
    <s v="Under $15"/>
    <s v="Microwave"/>
    <s v="Under $25"/>
    <n v="21.55046429547723"/>
    <s v="Food Preparation"/>
    <s v="Res-Microwave-7P_v3"/>
    <s v="Rural"/>
    <s v="SC-NR"/>
    <s v="M_Input"/>
    <s v="No"/>
    <s v="Residential"/>
    <s v="Multifamily - High Rise"/>
    <s v="Microwave Top Tier"/>
    <n v="5.40327085660483E-4"/>
    <n v="6.3613811952304008E-4"/>
    <n v="7.1214769580886495E-4"/>
    <n v="7.7235313480907334E-4"/>
    <n v="8.2499697691167204E-4"/>
    <n v="8.6526002940357828E-4"/>
    <n v="8.9501881393821904E-4"/>
    <n v="9.1830766433921725E-4"/>
    <n v="9.3643337498906809E-4"/>
    <n v="1.0869055037302318E-3"/>
    <n v="1.0770424767505944E-3"/>
    <n v="1.070188325923736E-3"/>
    <n v="1.0571787602955789E-3"/>
    <n v="1.0442191393202544E-3"/>
    <n v="1.0328857679436461E-3"/>
    <n v="1.024320435375457E-3"/>
    <n v="1.0263804559062007E-3"/>
    <n v="1.0193206805691188E-3"/>
    <n v="1.0203158319128651E-3"/>
    <n v="1.01503927818591E-3"/>
    <n v="9.6147762760642706E-3"/>
    <n v="11.430646991991916"/>
    <n v="21.55046429547723"/>
    <s v="R-All-Food-Oven-All-All-R"/>
    <n v="0"/>
    <n v="9.6147762760642706E-3"/>
    <n v="5.40327085660483E-4"/>
    <n v="1.1764652051835232E-3"/>
    <n v="1.8886129009923881E-3"/>
    <n v="2.6609660358014615E-3"/>
    <n v="3.4859630127131334E-3"/>
    <n v="4.3512230421167116E-3"/>
    <n v="5.2462418560549305E-3"/>
    <n v="6.164549520394148E-3"/>
    <n v="7.100982895383216E-3"/>
    <n v="8.187888399113448E-3"/>
    <n v="9.2649308758640421E-3"/>
    <n v="9.6147762760642706E-3"/>
    <n v="9.6147762760642706E-3"/>
    <n v="9.6147762760642706E-3"/>
    <n v="9.6147762760642706E-3"/>
    <n v="9.6147762760642706E-3"/>
    <n v="9.6147762760642706E-3"/>
    <n v="9.6147762760642706E-3"/>
    <n v="9.6147762760642706E-3"/>
    <n v="9.6147762760642706E-3"/>
  </r>
  <r>
    <s v="Lost Opportunity"/>
    <x v="1"/>
    <s v="Under $25"/>
    <s v="Under $15"/>
    <s v="Microwave"/>
    <s v="Under $25"/>
    <n v="21.55046429547723"/>
    <s v="Food Preparation"/>
    <s v="Res-Microwave-7P_v3"/>
    <s v="Rural"/>
    <s v="SC-NR"/>
    <s v="M_Input"/>
    <s v="No"/>
    <s v="Residential"/>
    <s v="Manufactured"/>
    <s v="Microwave Top Tier"/>
    <n v="4.9036249139256475E-3"/>
    <n v="5.7244395301206241E-3"/>
    <n v="6.3543725249892904E-3"/>
    <n v="6.8334427273137799E-3"/>
    <n v="7.2376411971752427E-3"/>
    <n v="7.5268347475261239E-3"/>
    <n v="7.7200293371288559E-3"/>
    <n v="7.8540930482851688E-3"/>
    <n v="7.941558946645149E-3"/>
    <n v="8.2919312048989734E-3"/>
    <n v="8.2849948516502975E-3"/>
    <n v="8.2629070139895438E-3"/>
    <n v="8.1583143483840281E-3"/>
    <n v="8.0562697127874745E-3"/>
    <n v="7.9491224380633455E-3"/>
    <n v="7.8639230180957437E-3"/>
    <n v="7.8489626463850697E-3"/>
    <n v="7.7595293423208291E-3"/>
    <n v="7.7422041394789101E-3"/>
    <n v="7.6558493238547149E-3"/>
    <n v="6.9774917925393698E-2"/>
    <n v="11.430646991991916"/>
    <n v="21.55046429547723"/>
    <s v="R-All-Food-Oven-All-All-R"/>
    <n v="0"/>
    <n v="6.9774917925393698E-2"/>
    <n v="4.9036249139256475E-3"/>
    <n v="1.0628064444046272E-2"/>
    <n v="1.6982436969035564E-2"/>
    <n v="2.3815879696349344E-2"/>
    <n v="3.1053520893524589E-2"/>
    <n v="3.8580355641050709E-2"/>
    <n v="4.6300384978179565E-2"/>
    <n v="5.4154478026464732E-2"/>
    <n v="6.2096036973109878E-2"/>
    <n v="6.9774917925393698E-2"/>
    <n v="6.9774917925393698E-2"/>
    <n v="6.9774917925393698E-2"/>
    <n v="6.9774917925393698E-2"/>
    <n v="6.9774917925393698E-2"/>
    <n v="6.9774917925393698E-2"/>
    <n v="6.9774917925393698E-2"/>
    <n v="6.9774917925393698E-2"/>
    <n v="6.9774917925393698E-2"/>
    <n v="6.9774917925393698E-2"/>
    <n v="6.9774917925393698E-2"/>
  </r>
  <r>
    <s v="Lost Opportunity"/>
    <x v="1"/>
    <s v="Over $160"/>
    <s v="Over $160"/>
    <s v="Electric Oven"/>
    <s v="Over $160"/>
    <n v="308.89092316059964"/>
    <s v="Food Preparation"/>
    <s v="Res-Oven-7P_v3"/>
    <s v="Rural"/>
    <s v="SC-New"/>
    <s v="M_Input"/>
    <s v="No"/>
    <s v="Residential"/>
    <s v="Single Family"/>
    <s v="Self-Cleaning Oven"/>
    <n v="9.7096829437383191E-3"/>
    <n v="1.0210614846173872E-2"/>
    <n v="1.072912455233805E-2"/>
    <n v="1.1347572226738016E-2"/>
    <n v="1.1803994922970042E-2"/>
    <n v="1.250662587099851E-2"/>
    <n v="1.2993874767684793E-2"/>
    <n v="1.3160245517236539E-2"/>
    <n v="1.3063019878765469E-2"/>
    <n v="1.3264481017355598E-2"/>
    <n v="1.355126876773336E-2"/>
    <n v="1.3612941706754852E-2"/>
    <n v="1.3272721365472343E-2"/>
    <n v="1.332640154318895E-2"/>
    <n v="1.3405972611844768E-2"/>
    <n v="1.3534111207976002E-2"/>
    <n v="1.3624025304367324E-2"/>
    <n v="1.3714756622664064E-2"/>
    <n v="1.3806313106839883E-2"/>
    <n v="1.3898702781618933E-2"/>
    <n v="0.25453645156245969"/>
    <n v="203.1085265058459"/>
    <n v="308.89092316059964"/>
    <s v="R-All-Food-Oven-All-All-R"/>
    <n v="0"/>
    <n v="0.25453645156245969"/>
    <n v="9.7096829437383191E-3"/>
    <n v="1.9920297789912191E-2"/>
    <n v="3.0649422342250241E-2"/>
    <n v="4.1996994568988255E-2"/>
    <n v="5.3800989491958301E-2"/>
    <n v="6.6307615362956818E-2"/>
    <n v="7.9301490130641611E-2"/>
    <n v="9.2461735647878157E-2"/>
    <n v="0.10552475552664363"/>
    <n v="0.11878923654399923"/>
    <n v="0.13234050531173258"/>
    <n v="0.14595344701848745"/>
    <n v="0.15922616838395978"/>
    <n v="0.17255256992714874"/>
    <n v="0.18595854253899349"/>
    <n v="0.19949265374696951"/>
    <n v="0.21311667905133683"/>
    <n v="0.22683143567400088"/>
    <n v="0.24063774878084077"/>
    <n v="0.25453645156245969"/>
  </r>
  <r>
    <s v="Lost Opportunity"/>
    <x v="1"/>
    <s v="Over $160"/>
    <s v="Over $160"/>
    <s v="Electric Oven"/>
    <s v="Over $160"/>
    <n v="308.89092316059964"/>
    <s v="Food Preparation"/>
    <s v="Res-Oven-7P_v3"/>
    <s v="Rural"/>
    <s v="SC-New"/>
    <s v="M_Input"/>
    <s v="No"/>
    <s v="Residential"/>
    <s v="Multifamily - Low Rise"/>
    <s v="Self-Cleaning Oven"/>
    <n v="1.6528485581206911E-3"/>
    <n v="1.7369949085665685E-3"/>
    <n v="1.8551259954594989E-3"/>
    <n v="1.9869059063407574E-3"/>
    <n v="2.1211348535755859E-3"/>
    <n v="2.239928246570625E-3"/>
    <n v="2.3166478568848957E-3"/>
    <n v="2.3538970739422327E-3"/>
    <n v="2.3852799245671994E-3"/>
    <n v="2.379398774839963E-3"/>
    <n v="2.3718247059201663E-3"/>
    <n v="2.3545283594684492E-3"/>
    <n v="2.3340833456485287E-3"/>
    <n v="2.3264636577455932E-3"/>
    <n v="2.2891223077047412E-3"/>
    <n v="2.2939359494222643E-3"/>
    <n v="2.2932669689897482E-3"/>
    <n v="2.2937593070914185E-3"/>
    <n v="2.2953931324933684E-3"/>
    <n v="2.2981499861637546E-3"/>
    <n v="4.4178689819516059E-2"/>
    <n v="203.1085265058459"/>
    <n v="308.89092316059964"/>
    <s v="R-All-Food-Oven-All-All-R"/>
    <n v="0"/>
    <n v="4.4178689819516059E-2"/>
    <n v="1.6528485581206911E-3"/>
    <n v="3.3898434666872596E-3"/>
    <n v="5.2449694621467587E-3"/>
    <n v="7.2318753684875161E-3"/>
    <n v="9.3530102220631024E-3"/>
    <n v="1.1592938468633728E-2"/>
    <n v="1.3909586325518624E-2"/>
    <n v="1.6263483399460855E-2"/>
    <n v="1.8648763324028053E-2"/>
    <n v="2.1028162098868017E-2"/>
    <n v="2.3399986804788185E-2"/>
    <n v="2.5754515164256635E-2"/>
    <n v="2.8088598509905163E-2"/>
    <n v="3.0415062167650754E-2"/>
    <n v="3.2704184475355495E-2"/>
    <n v="3.4998120424777762E-2"/>
    <n v="3.7291387393767514E-2"/>
    <n v="3.9585146700858935E-2"/>
    <n v="4.1880539833352305E-2"/>
    <n v="4.4178689819516059E-2"/>
  </r>
  <r>
    <s v="Lost Opportunity"/>
    <x v="1"/>
    <s v="Over $160"/>
    <s v="Over $160"/>
    <s v="Electric Oven"/>
    <s v="Over $160"/>
    <n v="308.89092316059964"/>
    <s v="Food Preparation"/>
    <s v="Res-Oven-7P_v3"/>
    <s v="Rural"/>
    <s v="SC-New"/>
    <s v="M_Input"/>
    <s v="No"/>
    <s v="Residential"/>
    <s v="Multifamily - High Rise"/>
    <s v="Self-Cleaning Oven"/>
    <n v="3.6320814213719943E-4"/>
    <n v="3.8983932163840504E-4"/>
    <n v="4.1806090404979037E-4"/>
    <n v="4.5377448274542826E-4"/>
    <n v="4.8003032432536907E-4"/>
    <n v="5.0706702909233091E-4"/>
    <n v="5.1534144375337139E-4"/>
    <n v="5.2365908930594946E-4"/>
    <n v="5.2608032671988558E-4"/>
    <n v="5.3014285780158177E-4"/>
    <n v="5.3110116963271334E-4"/>
    <n v="5.2602319336699931E-4"/>
    <n v="5.2303796258015552E-4"/>
    <n v="5.1432550457202126E-4"/>
    <n v="5.1543054005277257E-4"/>
    <n v="5.1615618806766207E-4"/>
    <n v="5.1570545386548489E-4"/>
    <n v="5.1557075681269782E-4"/>
    <n v="5.1574427652872033E-4"/>
    <n v="5.1621869987252065E-4"/>
    <n v="9.8965176669210588E-3"/>
    <n v="203.1085265058459"/>
    <n v="308.89092316059964"/>
    <s v="R-All-Food-Oven-All-All-R"/>
    <n v="0"/>
    <n v="9.8965176669210588E-3"/>
    <n v="3.6320814213719943E-4"/>
    <n v="7.5304746377560447E-4"/>
    <n v="1.1711083678253948E-3"/>
    <n v="1.6248828505708232E-3"/>
    <n v="2.1049131748961921E-3"/>
    <n v="2.611980203988523E-3"/>
    <n v="3.1273216477418946E-3"/>
    <n v="3.650980737047844E-3"/>
    <n v="4.17706106376773E-3"/>
    <n v="4.7072039215693114E-3"/>
    <n v="5.2383050912020246E-3"/>
    <n v="5.7643282845690237E-3"/>
    <n v="6.2873662471491796E-3"/>
    <n v="6.8016917517212012E-3"/>
    <n v="7.3171222917739736E-3"/>
    <n v="7.833278479841636E-3"/>
    <n v="8.3489839337071211E-3"/>
    <n v="8.8645546905198186E-3"/>
    <n v="9.3802989670485389E-3"/>
    <n v="9.8965176669210588E-3"/>
  </r>
  <r>
    <s v="Lost Opportunity"/>
    <x v="1"/>
    <s v="Over $160"/>
    <s v="Over $160"/>
    <s v="Electric Oven"/>
    <s v="Over $160"/>
    <n v="308.89092316059964"/>
    <s v="Food Preparation"/>
    <s v="Res-Oven-7P_v3"/>
    <s v="Rural"/>
    <s v="SC-New"/>
    <s v="M_Input"/>
    <s v="No"/>
    <s v="Residential"/>
    <s v="Manufactured"/>
    <s v="Self-Cleaning Oven"/>
    <n v="4.985824617302387E-4"/>
    <n v="5.4002420689469902E-4"/>
    <n v="5.8370708391096546E-4"/>
    <n v="6.2246535897293601E-4"/>
    <n v="6.556904295837026E-4"/>
    <n v="6.8121585924032558E-4"/>
    <n v="6.9913096721505236E-4"/>
    <n v="7.148905794689479E-4"/>
    <n v="7.2864094541162802E-4"/>
    <n v="7.3933144923352177E-4"/>
    <n v="7.4730789654224258E-4"/>
    <n v="7.5300859093795579E-4"/>
    <n v="7.5728114857685845E-4"/>
    <n v="7.6102696245403144E-4"/>
    <n v="7.6409342534233815E-4"/>
    <n v="7.6639426478157296E-4"/>
    <n v="7.6647032515284649E-4"/>
    <n v="7.6654639945245863E-4"/>
    <n v="7.6662248768220246E-4"/>
    <n v="7.6669858984387124E-4"/>
    <n v="1.4079129432428393E-2"/>
    <n v="203.1085265058459"/>
    <n v="308.89092316059964"/>
    <s v="R-All-Food-Oven-All-All-R"/>
    <n v="0"/>
    <n v="1.4079129432428393E-2"/>
    <n v="4.985824617302387E-4"/>
    <n v="1.0386066686249376E-3"/>
    <n v="1.6223137525359032E-3"/>
    <n v="2.2447791115088392E-3"/>
    <n v="2.9004695410925416E-3"/>
    <n v="3.5816854003328669E-3"/>
    <n v="4.280816367547919E-3"/>
    <n v="4.9957069470168668E-3"/>
    <n v="5.7243478924284951E-3"/>
    <n v="6.4636793416620172E-3"/>
    <n v="7.2109872382042596E-3"/>
    <n v="7.9639958291422147E-3"/>
    <n v="8.7212769777190724E-3"/>
    <n v="9.4823039401731035E-3"/>
    <n v="1.0246397365515442E-2"/>
    <n v="1.1012791630297015E-2"/>
    <n v="1.1779261955449861E-2"/>
    <n v="1.254580835490232E-2"/>
    <n v="1.3312430842584521E-2"/>
    <n v="1.4079129432428393E-2"/>
  </r>
  <r>
    <s v="Lost Opportunity"/>
    <x v="1"/>
    <s v="Over $160"/>
    <s v="Over $160"/>
    <s v="Electric Oven"/>
    <s v="Over $160"/>
    <n v="262.12281805295078"/>
    <s v="Food Preparation"/>
    <s v="Res-Oven-7P_v3"/>
    <s v="Rural"/>
    <s v="SC-New"/>
    <s v="M_Input"/>
    <s v="No"/>
    <s v="Residential"/>
    <s v="Single Family"/>
    <s v="Non self-cleaning oven"/>
    <n v="1.4734128504193089E-2"/>
    <n v="1.5494276396261511E-2"/>
    <n v="1.6281098034574761E-2"/>
    <n v="1.7219572293778549E-2"/>
    <n v="1.7912178911057421E-2"/>
    <n v="1.8978398553785386E-2"/>
    <n v="1.9717782929042645E-2"/>
    <n v="1.9970245137895214E-2"/>
    <n v="1.9822708389328283E-2"/>
    <n v="2.0128419123838129E-2"/>
    <n v="2.0563610220393908E-2"/>
    <n v="2.065719690227006E-2"/>
    <n v="2.0140923584465214E-2"/>
    <n v="2.0222381510659856E-2"/>
    <n v="2.0343128022938802E-2"/>
    <n v="2.0537574180726277E-2"/>
    <n v="2.0674015901660375E-2"/>
    <n v="2.0811697730293222E-2"/>
    <n v="2.0950631721346823E-2"/>
    <n v="2.1090830052079446E-2"/>
    <n v="0.38625079810058893"/>
    <n v="171.62437474128097"/>
    <n v="262.12281805295078"/>
    <s v="R-All-Food-Oven-All-All-R"/>
    <n v="0"/>
    <n v="0.38625079810058893"/>
    <n v="1.4734128504193089E-2"/>
    <n v="3.02284049004546E-2"/>
    <n v="4.6509502935029361E-2"/>
    <n v="6.3729075228807913E-2"/>
    <n v="8.1641254139865338E-2"/>
    <n v="0.10061965269365072"/>
    <n v="0.12033743562269336"/>
    <n v="0.14030768076058858"/>
    <n v="0.16013038914991687"/>
    <n v="0.18025880827375501"/>
    <n v="0.20082241849414892"/>
    <n v="0.22147961539641897"/>
    <n v="0.24162053898088418"/>
    <n v="0.26184292049154401"/>
    <n v="0.28218604851448281"/>
    <n v="0.30272362269520908"/>
    <n v="0.32339763859686943"/>
    <n v="0.34420933632716266"/>
    <n v="0.36515996804850948"/>
    <n v="0.38625079810058893"/>
  </r>
  <r>
    <s v="Lost Opportunity"/>
    <x v="1"/>
    <s v="Over $160"/>
    <s v="Over $160"/>
    <s v="Electric Oven"/>
    <s v="Over $160"/>
    <n v="262.12281805295078"/>
    <s v="Food Preparation"/>
    <s v="Res-Oven-7P_v3"/>
    <s v="Rural"/>
    <s v="SC-New"/>
    <s v="M_Input"/>
    <s v="No"/>
    <s v="Residential"/>
    <s v="Multifamily - Low Rise"/>
    <s v="Non self-cleaning oven"/>
    <n v="2.5081440037159736E-3"/>
    <n v="2.6358333575097529E-3"/>
    <n v="2.8150934450641985E-3"/>
    <n v="3.0150651797177723E-3"/>
    <n v="3.218753247495099E-3"/>
    <n v="3.3990183630483086E-3"/>
    <n v="3.5154378799071031E-3"/>
    <n v="3.5719623569660892E-3"/>
    <n v="3.619584813498963E-3"/>
    <n v="3.610660359803038E-3"/>
    <n v="3.5991669562170981E-3"/>
    <n v="3.5729203122484622E-3"/>
    <n v="3.5418956678148357E-3"/>
    <n v="3.530333038903653E-3"/>
    <n v="3.4736687530345887E-3"/>
    <n v="3.480973297997601E-3"/>
    <n v="3.4799581419192199E-3"/>
    <n v="3.4807052489977475E-3"/>
    <n v="3.4831845259798312E-3"/>
    <n v="3.4873679618841855E-3"/>
    <n v="6.7039726911723524E-2"/>
    <n v="171.62437474128097"/>
    <n v="262.12281805295078"/>
    <s v="R-All-Food-Oven-All-All-R"/>
    <n v="0"/>
    <n v="6.7039726911723524E-2"/>
    <n v="2.5081440037159736E-3"/>
    <n v="5.1439773612257265E-3"/>
    <n v="7.9590708062899258E-3"/>
    <n v="1.0974135986007699E-2"/>
    <n v="1.4192889233502797E-2"/>
    <n v="1.7591907596551104E-2"/>
    <n v="2.1107345476458206E-2"/>
    <n v="2.4679307833424296E-2"/>
    <n v="2.8298892646923257E-2"/>
    <n v="3.1909553006726293E-2"/>
    <n v="3.5508719962943393E-2"/>
    <n v="3.9081640275191856E-2"/>
    <n v="4.2623535943006691E-2"/>
    <n v="4.6153868981910345E-2"/>
    <n v="4.9627537734944938E-2"/>
    <n v="5.3108511032942542E-2"/>
    <n v="5.6588469174861759E-2"/>
    <n v="6.0069174423859506E-2"/>
    <n v="6.3552358949839335E-2"/>
    <n v="6.7039726911723524E-2"/>
  </r>
  <r>
    <s v="Lost Opportunity"/>
    <x v="1"/>
    <s v="Over $160"/>
    <s v="Over $160"/>
    <s v="Electric Oven"/>
    <s v="Over $160"/>
    <n v="262.12281805295078"/>
    <s v="Food Preparation"/>
    <s v="Res-Oven-7P_v3"/>
    <s v="Rural"/>
    <s v="SC-New"/>
    <s v="M_Input"/>
    <s v="No"/>
    <s v="Residential"/>
    <s v="Multifamily - High Rise"/>
    <s v="Non self-cleaning oven"/>
    <n v="5.511565589759955E-4"/>
    <n v="5.9156850890913347E-4"/>
    <n v="6.3439384360342303E-4"/>
    <n v="6.8858803932486906E-4"/>
    <n v="7.2843042615317055E-4"/>
    <n v="7.6945774750594926E-4"/>
    <n v="7.8201390300754289E-4"/>
    <n v="7.9463565998293931E-4"/>
    <n v="7.9830980911868425E-4"/>
    <n v="8.0447456808731689E-4"/>
    <n v="8.059287751658379E-4"/>
    <n v="7.9822311111132579E-4"/>
    <n v="7.9369312035025856E-4"/>
    <n v="7.8047224829675636E-4"/>
    <n v="7.8214910374810559E-4"/>
    <n v="7.8325025104221911E-4"/>
    <n v="7.8256627652991068E-4"/>
    <n v="7.8236187812716134E-4"/>
    <n v="7.8262518866044047E-4"/>
    <n v="7.8334511067575737E-4"/>
    <n v="1.5017644128376795E-2"/>
    <n v="171.62437474128097"/>
    <n v="262.12281805295078"/>
    <s v="R-All-Food-Oven-All-All-R"/>
    <n v="0"/>
    <n v="1.5017644128376795E-2"/>
    <n v="5.511565589759955E-4"/>
    <n v="1.142725067885129E-3"/>
    <n v="1.777118911488552E-3"/>
    <n v="2.4657069508134209E-3"/>
    <n v="3.1941373769665913E-3"/>
    <n v="3.9635951244725402E-3"/>
    <n v="4.7456090274800829E-3"/>
    <n v="5.540244687463022E-3"/>
    <n v="6.338554496581706E-3"/>
    <n v="7.1430290646690231E-3"/>
    <n v="7.9489578398348609E-3"/>
    <n v="8.7471809509461866E-3"/>
    <n v="9.5408740712964457E-3"/>
    <n v="1.0321346319593201E-2"/>
    <n v="1.1103495423341306E-2"/>
    <n v="1.1886745674383525E-2"/>
    <n v="1.2669311950913436E-2"/>
    <n v="1.3451673829040597E-2"/>
    <n v="1.4234299017701037E-2"/>
    <n v="1.5017644128376795E-2"/>
  </r>
  <r>
    <s v="Lost Opportunity"/>
    <x v="1"/>
    <s v="Over $160"/>
    <s v="Over $160"/>
    <s v="Electric Oven"/>
    <s v="Over $160"/>
    <n v="262.12281805295078"/>
    <s v="Food Preparation"/>
    <s v="Res-Oven-7P_v3"/>
    <s v="Rural"/>
    <s v="SC-New"/>
    <s v="M_Input"/>
    <s v="No"/>
    <s v="Residential"/>
    <s v="Manufactured"/>
    <s v="Non self-cleaning oven"/>
    <n v="7.5658269210610528E-4"/>
    <n v="8.1946919439760985E-4"/>
    <n v="8.8575654148401531E-4"/>
    <n v="9.4457096505200775E-4"/>
    <n v="9.9498893057946357E-4"/>
    <n v="1.0337229410373398E-3"/>
    <n v="1.060908535520252E-3"/>
    <n v="1.0848232352556229E-3"/>
    <n v="1.1056889689724776E-3"/>
    <n v="1.1219114613029743E-3"/>
    <n v="1.13401546102517E-3"/>
    <n v="1.1426660796165567E-3"/>
    <n v="1.1491495470642512E-3"/>
    <n v="1.1548336979617477E-3"/>
    <n v="1.1594869557984299E-3"/>
    <n v="1.1629784049179981E-3"/>
    <n v="1.1630938240610241E-3"/>
    <n v="1.1632092643398516E-3"/>
    <n v="1.1633247257572016E-3"/>
    <n v="1.1634402083157951E-3"/>
    <n v="2.1364621634565893E-2"/>
    <n v="171.62437474128097"/>
    <n v="262.12281805295078"/>
    <s v="R-All-Food-Oven-All-All-R"/>
    <n v="0"/>
    <n v="2.1364621634565893E-2"/>
    <n v="7.5658269210610528E-4"/>
    <n v="1.5760518865037152E-3"/>
    <n v="2.4618084279877306E-3"/>
    <n v="3.4063793930397381E-3"/>
    <n v="4.4013683236192019E-3"/>
    <n v="5.4350912646565419E-3"/>
    <n v="6.4959998001767934E-3"/>
    <n v="7.5808230354324161E-3"/>
    <n v="8.6865120044048935E-3"/>
    <n v="9.8084234657078682E-3"/>
    <n v="1.0942438926733038E-2"/>
    <n v="1.2085105006349595E-2"/>
    <n v="1.3234254553413847E-2"/>
    <n v="1.4389088251375595E-2"/>
    <n v="1.5548575207174025E-2"/>
    <n v="1.6711553612092023E-2"/>
    <n v="1.7874647436153048E-2"/>
    <n v="1.9037856700492899E-2"/>
    <n v="2.02011814262501E-2"/>
    <n v="2.1364621634565893E-2"/>
  </r>
  <r>
    <s v="Lost Opportunity"/>
    <x v="1"/>
    <s v="Over $160"/>
    <s v="Over $160"/>
    <s v="Electric Oven"/>
    <s v="Over $160"/>
    <n v="308.89092316059964"/>
    <s v="Food Preparation"/>
    <s v="Res-Oven-7P_v3"/>
    <s v="Rural"/>
    <s v="SC-NR"/>
    <s v="M_Input"/>
    <s v="No"/>
    <s v="Residential"/>
    <s v="Single Family"/>
    <s v="Self-Cleaning Oven"/>
    <n v="3.2627894923174479E-2"/>
    <n v="3.5775359315731697E-2"/>
    <n v="3.8447698984098881E-2"/>
    <n v="4.0694522260861218E-2"/>
    <n v="4.2566949152323355E-2"/>
    <n v="4.4114470941564947E-2"/>
    <n v="4.5383135053502312E-2"/>
    <n v="4.6343711546443074E-2"/>
    <n v="4.706495127032178E-2"/>
    <n v="4.7600275725943574E-2"/>
    <n v="4.7991195015046083E-2"/>
    <n v="4.8269963697885832E-2"/>
    <n v="4.8461644480358008E-2"/>
    <n v="4.8585711765538248E-2"/>
    <n v="4.8657297665019583E-2"/>
    <n v="4.8688160189962845E-2"/>
    <n v="4.8577600026184435E-2"/>
    <n v="4.846729092035866E-2"/>
    <n v="4.8357232302387823E-2"/>
    <n v="4.824742360346878E-2"/>
    <n v="0.97590720732689173"/>
    <n v="203.1085265058459"/>
    <n v="308.89092316059964"/>
    <s v="R-All-Food-Oven-All-All-R"/>
    <n v="0"/>
    <n v="0.90492248884017557"/>
    <n v="3.2627894923174479E-2"/>
    <n v="6.8403254238906169E-2"/>
    <n v="0.10685095322300506"/>
    <n v="0.14754547548386626"/>
    <n v="0.1901124246361896"/>
    <n v="0.23422689557775456"/>
    <n v="0.27961003063125689"/>
    <n v="0.32595374217769996"/>
    <n v="0.37301869344802174"/>
    <n v="0.4206189691739653"/>
    <n v="0.46861016418901136"/>
    <n v="0.51688012788689719"/>
    <n v="0.56534177236725525"/>
    <n v="0.61392748413279352"/>
    <n v="0.6625847817978131"/>
    <n v="0.71127294198777591"/>
    <n v="0.7598505420139603"/>
    <n v="0.80831783293431891"/>
    <n v="0.85667506523670678"/>
    <n v="0.90492248884017557"/>
  </r>
  <r>
    <s v="Lost Opportunity"/>
    <x v="1"/>
    <s v="Over $160"/>
    <s v="Over $160"/>
    <s v="Electric Oven"/>
    <s v="Over $160"/>
    <n v="308.89092316059964"/>
    <s v="Food Preparation"/>
    <s v="Res-Oven-7P_v3"/>
    <s v="Rural"/>
    <s v="SC-NR"/>
    <s v="M_Input"/>
    <s v="No"/>
    <s v="Residential"/>
    <s v="Multifamily - Low Rise"/>
    <s v="Self-Cleaning Oven"/>
    <n v="3.0452564059191022E-3"/>
    <n v="3.339018297082344E-3"/>
    <n v="3.5884353964983186E-3"/>
    <n v="3.7981377986060477E-3"/>
    <n v="3.972896686054596E-3"/>
    <n v="4.1173312273430473E-3"/>
    <n v="4.2357391650582358E-3"/>
    <n v="4.3253923872158748E-3"/>
    <n v="4.3927076120373757E-3"/>
    <n v="4.4426708245014603E-3"/>
    <n v="4.4791562837173827E-3"/>
    <n v="4.5051744019477449E-3"/>
    <n v="4.5230643546077731E-3"/>
    <n v="4.534643744449938E-3"/>
    <n v="4.5413248954647512E-3"/>
    <n v="4.5442052169942437E-3"/>
    <n v="4.5338861548515977E-3"/>
    <n v="4.5235905254190564E-3"/>
    <n v="4.5133182754852038E-3"/>
    <n v="4.5030693519594583E-3"/>
    <n v="9.1084196988170787E-2"/>
    <n v="203.1085265058459"/>
    <n v="308.89092316059964"/>
    <s v="R-All-Food-Oven-All-All-R"/>
    <n v="0"/>
    <n v="8.4459019005213576E-2"/>
    <n v="3.0452564059191022E-3"/>
    <n v="6.3842747030014458E-3"/>
    <n v="9.9727100994997653E-3"/>
    <n v="1.3770847898105813E-2"/>
    <n v="1.774374458416041E-2"/>
    <n v="2.1861075811503455E-2"/>
    <n v="2.6096814976561692E-2"/>
    <n v="3.0422207363777567E-2"/>
    <n v="3.4814914975814945E-2"/>
    <n v="3.9257585800316408E-2"/>
    <n v="4.3736742084033789E-2"/>
    <n v="4.8241916485981536E-2"/>
    <n v="5.2764980840589309E-2"/>
    <n v="5.7299624585039247E-2"/>
    <n v="6.1840949480503997E-2"/>
    <n v="6.6385154697498241E-2"/>
    <n v="7.0919040852349846E-2"/>
    <n v="7.5442631377768909E-2"/>
    <n v="7.9955949653254116E-2"/>
    <n v="8.4459019005213576E-2"/>
  </r>
  <r>
    <s v="Lost Opportunity"/>
    <x v="1"/>
    <s v="Over $160"/>
    <s v="Over $160"/>
    <s v="Electric Oven"/>
    <s v="Over $160"/>
    <n v="308.89092316059964"/>
    <s v="Food Preparation"/>
    <s v="Res-Oven-7P_v3"/>
    <s v="Rural"/>
    <s v="SC-NR"/>
    <s v="M_Input"/>
    <s v="No"/>
    <s v="Residential"/>
    <s v="Multifamily - High Rise"/>
    <s v="Self-Cleaning Oven"/>
    <n v="6.9430733962662231E-4"/>
    <n v="7.6128397802751159E-4"/>
    <n v="8.1815016585205639E-4"/>
    <n v="8.6596154772378619E-4"/>
    <n v="9.0580593586288261E-4"/>
    <n v="9.3873648381846914E-4"/>
    <n v="9.6573306120548716E-4"/>
    <n v="9.8617366845426733E-4"/>
    <n v="1.0015212938861819E-3"/>
    <n v="1.0129127238681396E-3"/>
    <n v="1.0212312753287087E-3"/>
    <n v="1.0271633112700831E-3"/>
    <n v="1.0312421551445386E-3"/>
    <n v="1.0338822137419645E-3"/>
    <n v="1.0354054917745541E-3"/>
    <n v="1.0360621945646785E-3"/>
    <n v="1.0337094860801723E-3"/>
    <n v="1.0313621201679965E-3"/>
    <n v="1.029020084696143E-3"/>
    <n v="1.026683367560152E-3"/>
    <n v="2.0766864284387638E-2"/>
    <n v="203.1085265058459"/>
    <n v="308.89092316059964"/>
    <s v="R-All-Food-Oven-All-All-R"/>
    <n v="0"/>
    <n v="1.9256347898654401E-2"/>
    <n v="6.9430733962662231E-4"/>
    <n v="1.4555913176541339E-3"/>
    <n v="2.2737414835061901E-3"/>
    <n v="3.1397030312299763E-3"/>
    <n v="4.0455089670928587E-3"/>
    <n v="4.9842454509113274E-3"/>
    <n v="5.9499785121168141E-3"/>
    <n v="6.9361521805710816E-3"/>
    <n v="7.9376734744572644E-3"/>
    <n v="8.9505861983254047E-3"/>
    <n v="9.9718174736541133E-3"/>
    <n v="1.0998980784924197E-2"/>
    <n v="1.2030222940068735E-2"/>
    <n v="1.30641051538107E-2"/>
    <n v="1.4099510645585255E-2"/>
    <n v="1.5135572840149932E-2"/>
    <n v="1.6169282326230106E-2"/>
    <n v="1.7200644446398104E-2"/>
    <n v="1.8229664531094248E-2"/>
    <n v="1.9256347898654401E-2"/>
  </r>
  <r>
    <s v="Lost Opportunity"/>
    <x v="1"/>
    <s v="Over $160"/>
    <s v="Over $160"/>
    <s v="Electric Oven"/>
    <s v="Over $160"/>
    <n v="308.89092316059964"/>
    <s v="Food Preparation"/>
    <s v="Res-Oven-7P_v3"/>
    <s v="Rural"/>
    <s v="SC-NR"/>
    <s v="M_Input"/>
    <s v="No"/>
    <s v="Residential"/>
    <s v="Manufactured"/>
    <s v="Self-Cleaning Oven"/>
    <n v="5.8662485248418611E-3"/>
    <n v="6.3778813908210059E-3"/>
    <n v="6.7964764815471295E-3"/>
    <n v="7.13297087241648E-3"/>
    <n v="7.3982338012373548E-3"/>
    <n v="7.6025210881900222E-3"/>
    <n v="7.7551835809004611E-3"/>
    <n v="7.8525268997490776E-3"/>
    <n v="7.9074647552625967E-3"/>
    <n v="7.9299445578844916E-3"/>
    <n v="7.927628274598331E-3"/>
    <n v="7.9064170135422808E-3"/>
    <n v="7.870855204520643E-3"/>
    <n v="7.8244420108359077E-3"/>
    <n v="7.7698712649202101E-3"/>
    <n v="7.7092163331473011E-3"/>
    <n v="7.6268280424434589E-3"/>
    <n v="7.5453202342882645E-3"/>
    <n v="7.4646834989766306E-3"/>
    <n v="7.3849085273648514E-3"/>
    <n v="0.14937555042394077"/>
    <n v="203.1085265058459"/>
    <n v="308.89092316059964"/>
    <s v="R-All-Food-Oven-All-All-R"/>
    <n v="0"/>
    <n v="0.14937555042394077"/>
    <n v="5.8662485248418611E-3"/>
    <n v="1.2244129915662868E-2"/>
    <n v="1.9040606397209996E-2"/>
    <n v="2.6173577269626477E-2"/>
    <n v="3.3571811070863836E-2"/>
    <n v="4.1174332159053861E-2"/>
    <n v="4.892951573995432E-2"/>
    <n v="5.6782042639703399E-2"/>
    <n v="6.4689507394965998E-2"/>
    <n v="7.2619451952850494E-2"/>
    <n v="8.0547080227448831E-2"/>
    <n v="8.8453497240991108E-2"/>
    <n v="9.6324352445511754E-2"/>
    <n v="0.10414879445634766"/>
    <n v="0.11191866572126787"/>
    <n v="0.11962788205441517"/>
    <n v="0.12725471009685863"/>
    <n v="0.1348000303311469"/>
    <n v="0.14226471383012354"/>
    <n v="0.14937555042394077"/>
  </r>
  <r>
    <s v="Lost Opportunity"/>
    <x v="1"/>
    <s v="Over $160"/>
    <s v="Over $160"/>
    <s v="Electric Oven"/>
    <s v="Over $160"/>
    <n v="262.12281805295078"/>
    <s v="Food Preparation"/>
    <s v="Res-Oven-7P_v3"/>
    <s v="Rural"/>
    <s v="SC-NR"/>
    <s v="M_Input"/>
    <s v="No"/>
    <s v="Residential"/>
    <s v="Single Family"/>
    <s v="Non self-cleaning oven"/>
    <n v="4.951177081733539E-2"/>
    <n v="5.4287945805852104E-2"/>
    <n v="5.8343134457090925E-2"/>
    <n v="6.1752615804509955E-2"/>
    <n v="6.4593962797338547E-2"/>
    <n v="6.6942276850211799E-2"/>
    <n v="6.8867433434855782E-2"/>
    <n v="7.0325077064118002E-2"/>
    <n v="7.1419534919800187E-2"/>
    <n v="7.2231872394285399E-2"/>
    <n v="7.2825079718744828E-2"/>
    <n v="7.3248102140764729E-2"/>
    <n v="7.353897150252392E-2"/>
    <n v="7.3727239578176257E-2"/>
    <n v="7.3835868855585005E-2"/>
    <n v="7.388270173479565E-2"/>
    <n v="7.3714930277169813E-2"/>
    <n v="7.3547539791832942E-2"/>
    <n v="7.338052941368027E-2"/>
    <n v="7.3213898279571546E-2"/>
    <n v="1.4809074904135362"/>
    <n v="171.62437474128097"/>
    <n v="262.12281805295078"/>
    <s v="R-All-Food-Oven-All-All-R"/>
    <n v="0"/>
    <n v="1.3731904856382431"/>
    <n v="4.951177081733539E-2"/>
    <n v="0.10379971662318749"/>
    <n v="0.16214285108027843"/>
    <n v="0.2238954668847884"/>
    <n v="0.28848942968212693"/>
    <n v="0.35543170653233874"/>
    <n v="0.42429913996719454"/>
    <n v="0.49462421703131254"/>
    <n v="0.56604375195111278"/>
    <n v="0.6382756243453982"/>
    <n v="0.71110070406414305"/>
    <n v="0.78434880620490777"/>
    <n v="0.85788777770743163"/>
    <n v="0.93161501728560792"/>
    <n v="1.0054508861411928"/>
    <n v="1.0793335878759884"/>
    <n v="1.1530485181531582"/>
    <n v="1.2265960579449913"/>
    <n v="1.2999765873586715"/>
    <n v="1.3731904856382431"/>
  </r>
  <r>
    <s v="Lost Opportunity"/>
    <x v="1"/>
    <s v="Over $160"/>
    <s v="Over $160"/>
    <s v="Electric Oven"/>
    <s v="Over $160"/>
    <n v="262.12281805295078"/>
    <s v="Food Preparation"/>
    <s v="Res-Oven-7P_v3"/>
    <s v="Rural"/>
    <s v="SC-NR"/>
    <s v="M_Input"/>
    <s v="No"/>
    <s v="Residential"/>
    <s v="Multifamily - Low Rise"/>
    <s v="Non self-cleaning oven"/>
    <n v="4.6210776884290511E-3"/>
    <n v="5.0668518171121382E-3"/>
    <n v="5.4453341646030018E-3"/>
    <n v="5.7635507488309999E-3"/>
    <n v="6.028741684501797E-3"/>
    <n v="6.2479164097857575E-3"/>
    <n v="6.4275966094710819E-3"/>
    <n v="6.563642462228559E-3"/>
    <n v="6.6657911295491829E-3"/>
    <n v="6.7416086816972521E-3"/>
    <n v="6.7969741810381557E-3"/>
    <n v="6.8364558304045394E-3"/>
    <n v="6.8636032525144211E-3"/>
    <n v="6.8811746005103544E-3"/>
    <n v="6.89131303017676E-3"/>
    <n v="6.8956838245471663E-3"/>
    <n v="6.880024982900794E-3"/>
    <n v="6.8644016996309253E-3"/>
    <n v="6.848813893990972E-3"/>
    <n v="6.8332614854176958E-3"/>
    <n v="0.13821731058586403"/>
    <n v="171.62437474128097"/>
    <n v="262.12281805295078"/>
    <s v="R-All-Food-Oven-All-All-R"/>
    <n v="0"/>
    <n v="0.1281638181773406"/>
    <n v="4.6210776884290511E-3"/>
    <n v="9.6879295055411901E-3"/>
    <n v="1.5133263670144191E-2"/>
    <n v="2.0896814418975191E-2"/>
    <n v="2.6925556103476987E-2"/>
    <n v="3.3173472513262747E-2"/>
    <n v="3.9601069122733826E-2"/>
    <n v="4.6164711584962381E-2"/>
    <n v="5.2830502714511562E-2"/>
    <n v="5.9572111396208813E-2"/>
    <n v="6.6369085577246967E-2"/>
    <n v="7.3205541407651509E-2"/>
    <n v="8.0069144660165931E-2"/>
    <n v="8.6950319260676284E-2"/>
    <n v="9.3841632290853044E-2"/>
    <n v="0.10073731611540021"/>
    <n v="0.10761734109830101"/>
    <n v="0.11448174279793194"/>
    <n v="0.12133055669192291"/>
    <n v="0.1281638181773406"/>
  </r>
  <r>
    <s v="Lost Opportunity"/>
    <x v="1"/>
    <s v="Over $160"/>
    <s v="Over $160"/>
    <s v="Electric Oven"/>
    <s v="Over $160"/>
    <n v="262.12281805295078"/>
    <s v="Food Preparation"/>
    <s v="Res-Oven-7P_v3"/>
    <s v="Rural"/>
    <s v="SC-NR"/>
    <s v="M_Input"/>
    <s v="No"/>
    <s v="Residential"/>
    <s v="Multifamily - High Rise"/>
    <s v="Non self-cleaning oven"/>
    <n v="1.0535888373224718E-3"/>
    <n v="1.1552237107468385E-3"/>
    <n v="1.2415163038011524E-3"/>
    <n v="1.3140685229151051E-3"/>
    <n v="1.3745310878015308E-3"/>
    <n v="1.4245021247656167E-3"/>
    <n v="1.4654685541226366E-3"/>
    <n v="1.4964865117276782E-3"/>
    <n v="1.5197760348417033E-3"/>
    <n v="1.5370621598545626E-3"/>
    <n v="1.5496852915159115E-3"/>
    <n v="1.5586869633890459E-3"/>
    <n v="1.5648764764908641E-3"/>
    <n v="1.5688826796654133E-3"/>
    <n v="1.5711942046049859E-3"/>
    <n v="1.5721907297598049E-3"/>
    <n v="1.5686205710487037E-3"/>
    <n v="1.5650585195175911E-3"/>
    <n v="1.5615045567565387E-3"/>
    <n v="1.5579586643974231E-3"/>
    <n v="3.1513042060001557E-2"/>
    <n v="171.62437474128097"/>
    <n v="262.12281805295078"/>
    <s v="R-All-Food-Oven-All-All-R"/>
    <n v="0"/>
    <n v="2.9220882505045582E-2"/>
    <n v="1.0535888373224718E-3"/>
    <n v="2.2088125480693105E-3"/>
    <n v="3.450328851870463E-3"/>
    <n v="4.7643973747855681E-3"/>
    <n v="6.1389284625870989E-3"/>
    <n v="7.5634305873527154E-3"/>
    <n v="9.0288991414753522E-3"/>
    <n v="1.052538565320303E-2"/>
    <n v="1.2045161688044733E-2"/>
    <n v="1.3582223847899295E-2"/>
    <n v="1.5131909139415207E-2"/>
    <n v="1.6690596102804253E-2"/>
    <n v="1.8255472579295117E-2"/>
    <n v="1.9824355258960532E-2"/>
    <n v="2.1395549463565519E-2"/>
    <n v="2.2967740193325325E-2"/>
    <n v="2.4536360764374029E-2"/>
    <n v="2.6101419283891619E-2"/>
    <n v="2.7662923840648158E-2"/>
    <n v="2.9220882505045582E-2"/>
  </r>
  <r>
    <s v="Lost Opportunity"/>
    <x v="1"/>
    <s v="Over $160"/>
    <s v="Over $160"/>
    <s v="Electric Oven"/>
    <s v="Over $160"/>
    <n v="262.12281805295078"/>
    <s v="Food Preparation"/>
    <s v="Res-Oven-7P_v3"/>
    <s v="Rural"/>
    <s v="SC-NR"/>
    <s v="M_Input"/>
    <s v="No"/>
    <s v="Residential"/>
    <s v="Manufactured"/>
    <s v="Non self-cleaning oven"/>
    <n v="8.9018416052702946E-3"/>
    <n v="9.6782278619571647E-3"/>
    <n v="1.0313432316491957E-2"/>
    <n v="1.0824051625560802E-2"/>
    <n v="1.1226579504513416E-2"/>
    <n v="1.1536578827372324E-2"/>
    <n v="1.1768239201701711E-2"/>
    <n v="1.1915954526419401E-2"/>
    <n v="1.1999320937822466E-2"/>
    <n v="1.203343330817473E-2"/>
    <n v="1.2029918423519057E-2"/>
    <n v="1.199773102379172E-2"/>
    <n v="1.1943767133621207E-2"/>
    <n v="1.1873336619668958E-2"/>
    <n v="1.1790527285157157E-2"/>
    <n v="1.169848539621665E-2"/>
    <n v="1.1573463840980999E-2"/>
    <n v="1.1449778389415539E-2"/>
    <n v="1.1327414762598411E-2"/>
    <n v="1.12063588342064E-2"/>
    <n v="0.2266725461669446"/>
    <n v="171.62437474128097"/>
    <n v="262.12281805295078"/>
    <s v="R-All-Food-Oven-All-All-R"/>
    <n v="0"/>
    <n v="0.2266725461669446"/>
    <n v="8.9018416052702946E-3"/>
    <n v="1.8580069467227459E-2"/>
    <n v="2.8893501783719418E-2"/>
    <n v="3.9717553409280223E-2"/>
    <n v="5.0944132913793641E-2"/>
    <n v="6.2480711741165963E-2"/>
    <n v="7.4248950942867681E-2"/>
    <n v="8.6164905469287081E-2"/>
    <n v="9.8164226407109548E-2"/>
    <n v="0.11019765971528428"/>
    <n v="0.12222757813880333"/>
    <n v="0.13422530916259506"/>
    <n v="0.14616907629621628"/>
    <n v="0.15804241291588525"/>
    <n v="0.16983294020104239"/>
    <n v="0.18153142559725904"/>
    <n v="0.19310488943824006"/>
    <n v="0.20455466782765561"/>
    <n v="0.21588208259025402"/>
    <n v="0.2266725461669446"/>
  </r>
  <r>
    <s v="Lost Opportunity"/>
    <x v="3"/>
    <s v="Under $15"/>
    <s v="Under $10"/>
    <s v="Advanced Power Strips"/>
    <s v="Under $15"/>
    <n v="11.051913787806729"/>
    <s v="Electronics"/>
    <s v="Res-PowerStrips-7P_v6"/>
    <s v="Rural"/>
    <s v="SC-New"/>
    <s v="M_Input"/>
    <s v="No"/>
    <s v="Residential"/>
    <s v="Single Family"/>
    <s v="Occupancy sensing advanced power strip"/>
    <n v="1.1708844252333126E-3"/>
    <n v="1.7819455771048817E-3"/>
    <n v="2.5480754587242724E-3"/>
    <n v="3.4675241142176055E-3"/>
    <n v="4.4136686132835177E-3"/>
    <n v="5.4796656385479973E-3"/>
    <n v="6.4200208439990514E-3"/>
    <n v="7.1086760125853351E-3"/>
    <n v="7.5156931347601964E-3"/>
    <n v="7.9581342920797341E-3"/>
    <n v="8.3385968025628896E-3"/>
    <n v="8.4849419388797372E-3"/>
    <n v="8.3054062304954174E-3"/>
    <n v="8.3208755859042974E-3"/>
    <n v="8.3194891226705189E-3"/>
    <n v="8.3094729280944243E-3"/>
    <n v="8.2624349896716753E-3"/>
    <n v="8.2145370031654688E-3"/>
    <n v="8.1657652684244096E-3"/>
    <n v="8.2204092846533353E-3"/>
    <n v="0.13080621726505809"/>
    <n v="7.2680227301833922"/>
    <n v="11.051913787806729"/>
    <s v="R-All-Elec-CompAcc-All-All-R"/>
    <n v="0"/>
    <n v="0.13080621726505809"/>
    <n v="1.1708844252333126E-3"/>
    <n v="2.9528300023381943E-3"/>
    <n v="5.5009054610624664E-3"/>
    <n v="8.9684295752800718E-3"/>
    <n v="1.338209818856359E-2"/>
    <n v="1.8861763827111588E-2"/>
    <n v="2.5281784671110641E-2"/>
    <n v="3.2390460683695978E-2"/>
    <n v="3.9906153818456178E-2"/>
    <n v="4.7864288110535912E-2"/>
    <n v="5.62028849130988E-2"/>
    <n v="6.4687826851978533E-2"/>
    <n v="7.2993233082473949E-2"/>
    <n v="8.1314108668378252E-2"/>
    <n v="8.9633597791048764E-2"/>
    <n v="9.7943070719143183E-2"/>
    <n v="0.10620550570881486"/>
    <n v="0.11442004271198034"/>
    <n v="0.12258580798040475"/>
    <n v="0.13080621726505809"/>
  </r>
  <r>
    <s v="Lost Opportunity"/>
    <x v="3"/>
    <s v="Under $15"/>
    <s v="Under $10"/>
    <s v="Advanced Power Strips"/>
    <s v="Under $15"/>
    <n v="11.051913787806729"/>
    <s v="Electronics"/>
    <s v="Res-PowerStrips-7P_v6"/>
    <s v="Rural"/>
    <s v="SC-New"/>
    <s v="M_Input"/>
    <s v="No"/>
    <s v="Residential"/>
    <s v="Multifamily - Low Rise"/>
    <s v="Occupancy sensing advanced power strip"/>
    <n v="6.0731482695180266E-5"/>
    <n v="9.2366168223282936E-5"/>
    <n v="1.3424349479666757E-4"/>
    <n v="1.8499742163888589E-4"/>
    <n v="2.4166337088476532E-4"/>
    <n v="2.9903350265339073E-4"/>
    <n v="3.487623742151843E-4"/>
    <n v="3.874217862358846E-4"/>
    <n v="4.1815437532280209E-4"/>
    <n v="4.3497077171612445E-4"/>
    <n v="4.4470032309898671E-4"/>
    <n v="4.4716999655539233E-4"/>
    <n v="4.450298094477225E-4"/>
    <n v="4.4261308274878603E-4"/>
    <n v="4.3285174093631273E-4"/>
    <n v="4.2913789300276408E-4"/>
    <n v="4.2376888925525568E-4"/>
    <n v="4.1861488749339267E-4"/>
    <n v="4.1366434731144187E-4"/>
    <n v="4.1416117378445419E-4"/>
    <n v="6.9140568920166776E-3"/>
    <n v="7.2680227301833922"/>
    <n v="11.051913787806729"/>
    <s v="R-All-Elec-CompAcc-All-All-R"/>
    <n v="0"/>
    <n v="6.9140568920166776E-3"/>
    <n v="6.0731482695180266E-5"/>
    <n v="1.5309765091846321E-4"/>
    <n v="2.8734114571513081E-4"/>
    <n v="4.7233856735401673E-4"/>
    <n v="7.1400193823878205E-4"/>
    <n v="1.0130354408921728E-3"/>
    <n v="1.3617978151073571E-3"/>
    <n v="1.7492196013432417E-3"/>
    <n v="2.1673739766660438E-3"/>
    <n v="2.6023447483821682E-3"/>
    <n v="3.0470450714811552E-3"/>
    <n v="3.4942150680365475E-3"/>
    <n v="3.9392448774842699E-3"/>
    <n v="4.3818579602330557E-3"/>
    <n v="4.8147097011693686E-3"/>
    <n v="5.2438475941721328E-3"/>
    <n v="5.6676164834273887E-3"/>
    <n v="6.0862313709207812E-3"/>
    <n v="6.4998957182322232E-3"/>
    <n v="6.9140568920166776E-3"/>
  </r>
  <r>
    <s v="Lost Opportunity"/>
    <x v="3"/>
    <s v="Under $15"/>
    <s v="Under $10"/>
    <s v="Advanced Power Strips"/>
    <s v="Under $15"/>
    <n v="11.051913787806729"/>
    <s v="Electronics"/>
    <s v="Res-PowerStrips-7P_v6"/>
    <s v="Rural"/>
    <s v="SC-New"/>
    <s v="M_Input"/>
    <s v="No"/>
    <s v="Residential"/>
    <s v="Multifamily - High Rise"/>
    <s v="Occupancy sensing advanced power strip"/>
    <n v="1.334554753403077E-5"/>
    <n v="2.0730034489403598E-5"/>
    <n v="3.0252369345725883E-5"/>
    <n v="4.2250168488364391E-5"/>
    <n v="5.4690415419757736E-5"/>
    <n v="6.7694146016363286E-5"/>
    <n v="7.7582661050861935E-5"/>
    <n v="8.6187685096101397E-5"/>
    <n v="9.2225146459103531E-5"/>
    <n v="9.6913829836386075E-5"/>
    <n v="9.9577705360940377E-5"/>
    <n v="9.9901871480996042E-5"/>
    <n v="9.9725438363169045E-5"/>
    <n v="9.7851172683068537E-5"/>
    <n v="9.7463121932217522E-5"/>
    <n v="9.6559879565722443E-5"/>
    <n v="9.5296330659542624E-5"/>
    <n v="9.4092520383800226E-5"/>
    <n v="9.2944871407765834E-5"/>
    <n v="9.3030369625950882E-5"/>
    <n v="1.5483152851992722E-3"/>
    <n v="7.2680227301833922"/>
    <n v="11.051913787806729"/>
    <s v="R-All-Elec-CompAcc-All-All-R"/>
    <n v="0"/>
    <n v="1.5483152851992722E-3"/>
    <n v="1.334554753403077E-5"/>
    <n v="3.4075582023434366E-5"/>
    <n v="6.4327951369160246E-5"/>
    <n v="1.0657811985752464E-4"/>
    <n v="1.6126853527728238E-4"/>
    <n v="2.2896268129364567E-4"/>
    <n v="3.0654534234450759E-4"/>
    <n v="3.9273302744060896E-4"/>
    <n v="4.8495817389971252E-4"/>
    <n v="5.8187200373609855E-4"/>
    <n v="6.8144970909703889E-4"/>
    <n v="7.8135158057803487E-4"/>
    <n v="8.8107701894120393E-4"/>
    <n v="9.7892819162427244E-4"/>
    <n v="1.0763913135564899E-3"/>
    <n v="1.1729511931222124E-3"/>
    <n v="1.2682475237817551E-3"/>
    <n v="1.3623400441655554E-3"/>
    <n v="1.4552849155733212E-3"/>
    <n v="1.5483152851992722E-3"/>
  </r>
  <r>
    <s v="Lost Opportunity"/>
    <x v="3"/>
    <s v="Under $15"/>
    <s v="Under $10"/>
    <s v="Advanced Power Strips"/>
    <s v="Under $15"/>
    <n v="11.051913787806729"/>
    <s v="Electronics"/>
    <s v="Res-PowerStrips-7P_v6"/>
    <s v="Rural"/>
    <s v="SC-New"/>
    <s v="M_Input"/>
    <s v="No"/>
    <s v="Residential"/>
    <s v="Manufactured"/>
    <s v="Occupancy sensing advanced power strip"/>
    <n v="3.1299235879864421E-5"/>
    <n v="4.9061805498898935E-5"/>
    <n v="7.216568182933042E-5"/>
    <n v="9.9019214955731066E-5"/>
    <n v="1.276313345318546E-4"/>
    <n v="1.5537688419615025E-4"/>
    <n v="1.7982251093784702E-4"/>
    <n v="2.0102592118609319E-4"/>
    <n v="2.1823619521580681E-4"/>
    <n v="2.3091276331501753E-4"/>
    <n v="2.3938687997024876E-4"/>
    <n v="2.4433437883268866E-4"/>
    <n v="2.4668673957065778E-4"/>
    <n v="2.4736823725255927E-4"/>
    <n v="2.4684966969636363E-4"/>
    <n v="2.4495355109993946E-4"/>
    <n v="2.4198347898020031E-4"/>
    <n v="2.3901281691074221E-4"/>
    <n v="2.3604156472887514E-4"/>
    <n v="2.3606499643562541E-4"/>
    <n v="3.787233861024494E-3"/>
    <n v="7.2680227301833922"/>
    <n v="11.051913787806729"/>
    <s v="R-All-Elec-CompAcc-All-All-R"/>
    <n v="0"/>
    <n v="3.787233861024494E-3"/>
    <n v="3.1299235879864421E-5"/>
    <n v="8.0361041378763356E-5"/>
    <n v="1.5252672320809378E-4"/>
    <n v="2.5154593816382483E-4"/>
    <n v="3.7917727269567942E-4"/>
    <n v="5.3455415689182962E-4"/>
    <n v="7.1437666782967662E-4"/>
    <n v="9.1540258901576981E-4"/>
    <n v="1.1336387842315766E-3"/>
    <n v="1.3645515475465941E-3"/>
    <n v="1.6039384275168427E-3"/>
    <n v="1.8482728063495314E-3"/>
    <n v="2.0949595459201892E-3"/>
    <n v="2.3423277831727484E-3"/>
    <n v="2.5891774528691118E-3"/>
    <n v="2.8341310039690514E-3"/>
    <n v="3.0761144829492518E-3"/>
    <n v="3.3151272998599938E-3"/>
    <n v="3.5511688645888688E-3"/>
    <n v="3.787233861024494E-3"/>
  </r>
  <r>
    <s v="Lost Opportunity"/>
    <x v="3"/>
    <s v="Under $5"/>
    <s v="Under $5"/>
    <s v="Advanced Power Strips"/>
    <s v="Under $5"/>
    <n v="1.6178735513013094"/>
    <s v="Electronics"/>
    <s v="Res-PowerStrips-7P_v6"/>
    <s v="Rural"/>
    <s v="SC-New"/>
    <s v="M_Input"/>
    <s v="No"/>
    <s v="Residential"/>
    <s v="Single Family"/>
    <s v="Infrared sensing advanced power strip"/>
    <n v="1.99484642030071E-2"/>
    <n v="3.2608117710135075E-2"/>
    <n v="4.9216371568227793E-2"/>
    <n v="6.9826187677885385E-2"/>
    <n v="0.10326704181338178"/>
    <n v="0.12997121783494081"/>
    <n v="0.15436510725368119"/>
    <n v="0.17331438560046045"/>
    <n v="0.18580667810043597"/>
    <n v="0.19947787767716108"/>
    <n v="0.2118987564589449"/>
    <n v="0.21859836430876334"/>
    <n v="0.21691232770170293"/>
    <n v="0.22029981414504754"/>
    <n v="0.22330197608254046"/>
    <n v="0.22628380671025891"/>
    <n v="0.22831455095582442"/>
    <n v="0.23034808423807321"/>
    <n v="0.2323941284846254"/>
    <n v="0.23445927269018257"/>
    <n v="3.3606125312152804"/>
    <n v="0.56106616535165443"/>
    <n v="1.6178735513013094"/>
    <s v="R-All-Elec-TV-All-All-R"/>
    <n v="0"/>
    <n v="3.3606125312152804"/>
    <n v="1.99484642030071E-2"/>
    <n v="5.2556581913142178E-2"/>
    <n v="0.10177295348136997"/>
    <n v="0.17159914115925534"/>
    <n v="0.2748661829726371"/>
    <n v="0.40483740080757791"/>
    <n v="0.55920250806125904"/>
    <n v="0.73251689366171946"/>
    <n v="0.9183235717621554"/>
    <n v="1.1178014494393165"/>
    <n v="1.3297002058982614"/>
    <n v="1.5482985702070247"/>
    <n v="1.7652108979087275"/>
    <n v="1.9855107120537752"/>
    <n v="2.2088126881363155"/>
    <n v="2.4350964948465745"/>
    <n v="2.6634110458023992"/>
    <n v="2.8937591300404724"/>
    <n v="3.1261532585250977"/>
    <n v="3.3606125312152804"/>
  </r>
  <r>
    <s v="Lost Opportunity"/>
    <x v="3"/>
    <s v="Under $5"/>
    <s v="Under $5"/>
    <s v="Advanced Power Strips"/>
    <s v="Under $5"/>
    <n v="1.6178735513013094"/>
    <s v="Electronics"/>
    <s v="Res-PowerStrips-7P_v6"/>
    <s v="Rural"/>
    <s v="SC-New"/>
    <s v="M_Input"/>
    <s v="No"/>
    <s v="Residential"/>
    <s v="Multifamily - Low Rise"/>
    <s v="Infrared sensing advanced power strip"/>
    <n v="1.3058057690684749E-3"/>
    <n v="2.1331111403333574E-3"/>
    <n v="3.2723505378296712E-3"/>
    <n v="4.7014711915689322E-3"/>
    <n v="7.1357907348144128E-3"/>
    <n v="8.9512201659217808E-3"/>
    <n v="1.0583068050750006E-2"/>
    <n v="1.1920629560386978E-2"/>
    <n v="1.3046625224189619E-2"/>
    <n v="1.3759821906434362E-2"/>
    <n v="1.4261727710998281E-2"/>
    <n v="1.4539181287235447E-2"/>
    <n v="1.4668365403762597E-2"/>
    <n v="1.478899326877223E-2"/>
    <n v="1.4662375550566528E-2"/>
    <n v="1.4748441360416698E-2"/>
    <n v="1.4778279220616426E-2"/>
    <n v="1.4814447051897878E-2"/>
    <n v="1.4857495717025999E-2"/>
    <n v="1.4907767725546922E-2"/>
    <n v="0.22383696857813656"/>
    <n v="0.56106616535165443"/>
    <n v="1.6178735513013094"/>
    <s v="R-All-Elec-TV-All-All-R"/>
    <n v="0"/>
    <n v="0.22383696857813656"/>
    <n v="1.3058057690684749E-3"/>
    <n v="3.4389169094018322E-3"/>
    <n v="6.7112674472315035E-3"/>
    <n v="1.1412738638800435E-2"/>
    <n v="1.8548529373614848E-2"/>
    <n v="2.7499749539536628E-2"/>
    <n v="3.808281759028663E-2"/>
    <n v="5.0003447150673605E-2"/>
    <n v="6.3050072374863222E-2"/>
    <n v="7.6809894281297586E-2"/>
    <n v="9.1071621992295862E-2"/>
    <n v="0.1056108032795313"/>
    <n v="0.1202791686832939"/>
    <n v="0.13506816195206614"/>
    <n v="0.14973053750263265"/>
    <n v="0.16447897886304935"/>
    <n v="0.17925725808366577"/>
    <n v="0.19407170513556365"/>
    <n v="0.20892920085258965"/>
    <n v="0.22383696857813656"/>
  </r>
  <r>
    <s v="Lost Opportunity"/>
    <x v="3"/>
    <s v="Under $5"/>
    <s v="Under $5"/>
    <s v="Advanced Power Strips"/>
    <s v="Under $5"/>
    <n v="1.6178735513013094"/>
    <s v="Electronics"/>
    <s v="Res-PowerStrips-7P_v6"/>
    <s v="Rural"/>
    <s v="SC-New"/>
    <s v="M_Input"/>
    <s v="No"/>
    <s v="Residential"/>
    <s v="Multifamily - High Rise"/>
    <s v="Infrared sensing advanced power strip"/>
    <n v="2.8694660805141093E-4"/>
    <n v="4.7874095417649949E-4"/>
    <n v="7.3743876564784914E-4"/>
    <n v="1.0737336132971575E-3"/>
    <n v="1.6148883391250461E-3"/>
    <n v="2.0263455417531416E-3"/>
    <n v="2.3542177773825828E-3"/>
    <n v="2.6519196988895274E-3"/>
    <n v="2.8774706020212471E-3"/>
    <n v="3.0657624041218385E-3"/>
    <n v="3.1934991862545398E-3"/>
    <n v="3.2481862190778137E-3"/>
    <n v="3.2869914304767566E-3"/>
    <n v="3.2694929060032131E-3"/>
    <n v="3.3014558125829319E-3"/>
    <n v="3.3185317464724169E-3"/>
    <n v="3.3233109340846789E-3"/>
    <n v="3.3298592640889574E-3"/>
    <n v="3.3382814782941216E-3"/>
    <n v="3.3486363029462439E-3"/>
    <n v="5.0125709584747984E-2"/>
    <n v="0.56106616535165443"/>
    <n v="1.6178735513013094"/>
    <s v="R-All-Elec-TV-All-All-R"/>
    <n v="0"/>
    <n v="5.0125709584747984E-2"/>
    <n v="2.8694660805141093E-4"/>
    <n v="7.6568756222791042E-4"/>
    <n v="1.5031263278757596E-3"/>
    <n v="2.5768599411729173E-3"/>
    <n v="4.1917482802979631E-3"/>
    <n v="6.2180938220511052E-3"/>
    <n v="8.5723115994336876E-3"/>
    <n v="1.1224231298323215E-2"/>
    <n v="1.4101701900344462E-2"/>
    <n v="1.71674643044663E-2"/>
    <n v="2.0360963490720838E-2"/>
    <n v="2.3609149709798653E-2"/>
    <n v="2.6896141140275411E-2"/>
    <n v="3.0165634046278623E-2"/>
    <n v="3.3467089858861557E-2"/>
    <n v="3.6785621605333975E-2"/>
    <n v="4.0108932539418655E-2"/>
    <n v="4.3438791803507612E-2"/>
    <n v="4.6777073281801737E-2"/>
    <n v="5.0125709584747984E-2"/>
  </r>
  <r>
    <s v="Lost Opportunity"/>
    <x v="3"/>
    <s v="Under $5"/>
    <s v="Under $5"/>
    <s v="Advanced Power Strips"/>
    <s v="Under $5"/>
    <n v="1.6178735513013094"/>
    <s v="Electronics"/>
    <s v="Res-PowerStrips-7P_v6"/>
    <s v="Rural"/>
    <s v="SC-New"/>
    <s v="M_Input"/>
    <s v="No"/>
    <s v="Residential"/>
    <s v="Manufactured"/>
    <s v="Infrared sensing advanced power strip"/>
    <n v="5.7140826498007762E-4"/>
    <n v="9.6203786683546496E-4"/>
    <n v="1.4936380649401898E-3"/>
    <n v="2.1366612136162829E-3"/>
    <n v="3.1999019459101291E-3"/>
    <n v="3.9490886541601444E-3"/>
    <n v="4.6331259305693586E-3"/>
    <n v="5.2518860892156339E-3"/>
    <n v="5.7814451137766752E-3"/>
    <n v="6.2022427496322679E-3"/>
    <n v="6.5185818609772824E-3"/>
    <n v="6.7452796175761654E-3"/>
    <n v="6.9037730568303687E-3"/>
    <n v="7.0178871893087601E-3"/>
    <n v="7.09979492858383E-3"/>
    <n v="7.1479430699854735E-3"/>
    <n v="7.1652046305244075E-3"/>
    <n v="7.1819115285868835E-3"/>
    <n v="7.1983687552611055E-3"/>
    <n v="7.2147770224294467E-3"/>
    <n v="0.10437495755369995"/>
    <n v="0.56106616535165443"/>
    <n v="1.6178735513013094"/>
    <s v="R-All-Elec-TV-All-All-R"/>
    <n v="0"/>
    <n v="0.10437495755369995"/>
    <n v="5.7140826498007762E-4"/>
    <n v="1.5334461318155426E-3"/>
    <n v="3.0270841967557326E-3"/>
    <n v="5.163745410372015E-3"/>
    <n v="8.3636473562821445E-3"/>
    <n v="1.2312736010442289E-2"/>
    <n v="1.6945861941011647E-2"/>
    <n v="2.2197748030227282E-2"/>
    <n v="2.7979193144003957E-2"/>
    <n v="3.4181435893636224E-2"/>
    <n v="4.0700017754613509E-2"/>
    <n v="4.7445297372189672E-2"/>
    <n v="5.4349070429020041E-2"/>
    <n v="6.1366957618328805E-2"/>
    <n v="6.8466752546912632E-2"/>
    <n v="7.5614695616898112E-2"/>
    <n v="8.2779900247422517E-2"/>
    <n v="8.9961811776009398E-2"/>
    <n v="9.7160180531270499E-2"/>
    <n v="0.10437495755369995"/>
  </r>
  <r>
    <s v="Lost Opportunity"/>
    <x v="3"/>
    <s v="Under $60"/>
    <s v="Under $40"/>
    <s v="Advanced Power Strips"/>
    <s v="Under $60"/>
    <n v="58.886366374927597"/>
    <s v="Electronics"/>
    <s v="Res-PowerStrips-7P_v6"/>
    <s v="Rural"/>
    <s v="SC-New"/>
    <s v="M_Input"/>
    <s v="No"/>
    <s v="Residential"/>
    <s v="Single Family"/>
    <s v="Load sensing advanced power strip"/>
    <n v="3.8222820040251372E-3"/>
    <n v="6.0647216067140335E-3"/>
    <n v="8.9572728682312964E-3"/>
    <n v="1.2503338933953629E-2"/>
    <n v="1.7499491725395409E-2"/>
    <n v="2.1920144605523093E-2"/>
    <n v="2.5911957257514186E-2"/>
    <n v="2.8954763654873174E-2"/>
    <n v="3.089551481746091E-2"/>
    <n v="3.3015270248834445E-2"/>
    <n v="3.4911293323060998E-2"/>
    <n v="3.5852251358722428E-2"/>
    <n v="3.5417340607406311E-2"/>
    <n v="3.5811864772987791E-2"/>
    <n v="3.6140555248234542E-2"/>
    <n v="3.6455026771245479E-2"/>
    <n v="3.6613364970521346E-2"/>
    <n v="3.677081637977913E-2"/>
    <n v="3.6928432614313798E-2"/>
    <n v="3.7231715901364204E-2"/>
    <n v="0.55167741967016137"/>
    <n v="39.470036503486639"/>
    <n v="58.886366374927597"/>
    <s v="R-All-Elec-CompAcc-All-All-R"/>
    <n v="0"/>
    <n v="0.55167741967016137"/>
    <n v="3.8222820040251372E-3"/>
    <n v="9.8870036107391712E-3"/>
    <n v="1.8844276478970468E-2"/>
    <n v="3.1347615412924093E-2"/>
    <n v="4.8847107138319502E-2"/>
    <n v="7.0767251743842602E-2"/>
    <n v="9.6679209001356792E-2"/>
    <n v="0.12563397265622997"/>
    <n v="0.15652948747369089"/>
    <n v="0.18954475772252533"/>
    <n v="0.22445605104558633"/>
    <n v="0.26030830240430874"/>
    <n v="0.29572564301171506"/>
    <n v="0.33153750778470287"/>
    <n v="0.36767806303293743"/>
    <n v="0.40413308980418289"/>
    <n v="0.44074645477470425"/>
    <n v="0.47751727115448339"/>
    <n v="0.51444570376879717"/>
    <n v="0.55167741967016137"/>
  </r>
  <r>
    <s v="Lost Opportunity"/>
    <x v="3"/>
    <s v="Under $60"/>
    <s v="Under $40"/>
    <s v="Advanced Power Strips"/>
    <s v="Under $60"/>
    <n v="58.886366374927597"/>
    <s v="Electronics"/>
    <s v="Res-PowerStrips-7P_v6"/>
    <s v="Rural"/>
    <s v="SC-New"/>
    <s v="M_Input"/>
    <s v="No"/>
    <s v="Residential"/>
    <s v="Multifamily - Low Rise"/>
    <s v="Load sensing advanced power strip"/>
    <n v="2.3616979139956946E-4"/>
    <n v="3.7448215451776624E-4"/>
    <n v="5.6215818004881418E-4"/>
    <n v="7.9464646348416683E-4"/>
    <n v="1.1414011525820943E-3"/>
    <n v="1.4249872181219037E-3"/>
    <n v="1.6768536918763885E-3"/>
    <n v="1.8798236438438707E-3"/>
    <n v="2.0476928200213805E-3"/>
    <n v="2.1496385090714483E-3"/>
    <n v="2.2179010856897808E-3"/>
    <n v="2.250826291465227E-3"/>
    <n v="2.2607156275264791E-3"/>
    <n v="2.2692582314744855E-3"/>
    <n v="2.2399539825506227E-3"/>
    <n v="2.2427588246830203E-3"/>
    <n v="2.2369816667149917E-3"/>
    <n v="2.2322180553606737E-3"/>
    <n v="2.2285061678743749E-3"/>
    <n v="2.2345535107620848E-3"/>
    <n v="3.4701527069069142E-2"/>
    <n v="39.470036503486639"/>
    <n v="58.886366374927597"/>
    <s v="R-All-Elec-CompAcc-All-All-R"/>
    <n v="0"/>
    <n v="3.4701527069069142E-2"/>
    <n v="2.3616979139956946E-4"/>
    <n v="6.106519459173357E-4"/>
    <n v="1.1728101259661499E-3"/>
    <n v="1.9674565894503169E-3"/>
    <n v="3.1088577420324112E-3"/>
    <n v="4.533844960154315E-3"/>
    <n v="6.2106986520307035E-3"/>
    <n v="8.0905222958745741E-3"/>
    <n v="1.0138215115895955E-2"/>
    <n v="1.2287853624967404E-2"/>
    <n v="1.4505754710657185E-2"/>
    <n v="1.6756581002122413E-2"/>
    <n v="1.9017296629648892E-2"/>
    <n v="2.1286554861123377E-2"/>
    <n v="2.3526508843674E-2"/>
    <n v="2.5769267668357021E-2"/>
    <n v="2.8006249335072012E-2"/>
    <n v="3.0238467390432684E-2"/>
    <n v="3.2466973558307057E-2"/>
    <n v="3.4701527069069142E-2"/>
  </r>
  <r>
    <s v="Lost Opportunity"/>
    <x v="3"/>
    <s v="Under $60"/>
    <s v="Under $40"/>
    <s v="Advanced Power Strips"/>
    <s v="Under $60"/>
    <n v="58.886366374927597"/>
    <s v="Electronics"/>
    <s v="Res-PowerStrips-7P_v6"/>
    <s v="Rural"/>
    <s v="SC-New"/>
    <s v="M_Input"/>
    <s v="No"/>
    <s v="Residential"/>
    <s v="Multifamily - High Rise"/>
    <s v="Load sensing advanced power strip"/>
    <n v="5.1897550287788659E-5"/>
    <n v="8.4046227402801574E-5"/>
    <n v="1.2668484919375005E-4"/>
    <n v="1.8148332378612887E-4"/>
    <n v="2.5830850147774839E-4"/>
    <n v="3.2258356324309896E-4"/>
    <n v="3.7301836788295459E-4"/>
    <n v="4.18194469201006E-4"/>
    <n v="4.5162452284264925E-4"/>
    <n v="4.7895103355095209E-4"/>
    <n v="4.9663445101965113E-4"/>
    <n v="5.0285520188774954E-4"/>
    <n v="5.0659720356559278E-4"/>
    <n v="5.0167875222186583E-4"/>
    <n v="5.0435954733981064E-4"/>
    <n v="5.0464087543292005E-4"/>
    <n v="5.0304812362523567E-4"/>
    <n v="5.0173806319400477E-4"/>
    <n v="5.0071566609667954E-4"/>
    <n v="5.0193343126691224E-4"/>
    <n v="7.7709937245193008E-3"/>
    <n v="39.470036503486639"/>
    <n v="58.886366374927597"/>
    <s v="R-All-Elec-CompAcc-All-All-R"/>
    <n v="0"/>
    <n v="7.7709937245193008E-3"/>
    <n v="5.1897550287788659E-5"/>
    <n v="1.3594377769059023E-4"/>
    <n v="2.6262862688434028E-4"/>
    <n v="4.4411195067046918E-4"/>
    <n v="7.0242045214821756E-4"/>
    <n v="1.0250040153913166E-3"/>
    <n v="1.3980223832742713E-3"/>
    <n v="1.8162168524752773E-3"/>
    <n v="2.2678413753179265E-3"/>
    <n v="2.7467924088688785E-3"/>
    <n v="3.2434268598885295E-3"/>
    <n v="3.7462820617762791E-3"/>
    <n v="4.2528792653418719E-3"/>
    <n v="4.7545580175637377E-3"/>
    <n v="5.2589175649035485E-3"/>
    <n v="5.7635584403364689E-3"/>
    <n v="6.2666065639617047E-3"/>
    <n v="6.7683446271557092E-3"/>
    <n v="7.2690602932523884E-3"/>
    <n v="7.7709937245193008E-3"/>
  </r>
  <r>
    <s v="Lost Opportunity"/>
    <x v="3"/>
    <s v="Under $60"/>
    <s v="Under $40"/>
    <s v="Advanced Power Strips"/>
    <s v="Under $60"/>
    <n v="58.886366374927597"/>
    <s v="Electronics"/>
    <s v="Res-PowerStrips-7P_v6"/>
    <s v="Rural"/>
    <s v="SC-New"/>
    <s v="M_Input"/>
    <s v="No"/>
    <s v="Residential"/>
    <s v="Manufactured"/>
    <s v="Load sensing advanced power strip"/>
    <n v="1.0751115461894153E-4"/>
    <n v="1.7569971407715797E-4"/>
    <n v="2.6693488425186387E-4"/>
    <n v="3.7569644640663634E-4"/>
    <n v="5.3246874076173692E-4"/>
    <n v="6.5401371858794289E-4"/>
    <n v="7.6369321566983602E-4"/>
    <n v="8.615777174882127E-4"/>
    <n v="9.439832159687428E-4"/>
    <n v="1.0080048598006964E-3"/>
    <n v="1.054591828721637E-3"/>
    <n v="1.0863336451101635E-3"/>
    <n v="1.1069091262711731E-3"/>
    <n v="1.1202447986412216E-3"/>
    <n v="1.1283447360422429E-3"/>
    <n v="1.1307817182226755E-3"/>
    <n v="1.1283099033756144E-3"/>
    <n v="1.1257772461158531E-3"/>
    <n v="1.1232167276436094E-3"/>
    <n v="1.1250253289161369E-3"/>
    <n v="1.6819118726692093E-2"/>
    <n v="39.470036503486639"/>
    <n v="58.886366374927597"/>
    <s v="R-All-Elec-CompAcc-All-All-R"/>
    <n v="0"/>
    <n v="1.6819118726692093E-2"/>
    <n v="1.0751115461894153E-4"/>
    <n v="2.8321086869609953E-4"/>
    <n v="5.5014575294796346E-4"/>
    <n v="9.2584219935459974E-4"/>
    <n v="1.4583109401163368E-3"/>
    <n v="2.1123246587042795E-3"/>
    <n v="2.8760178743741155E-3"/>
    <n v="3.7375955918623281E-3"/>
    <n v="4.6815788078310707E-3"/>
    <n v="5.6895836676317674E-3"/>
    <n v="6.7441754963534044E-3"/>
    <n v="7.8305091414635677E-3"/>
    <n v="8.9374182677347414E-3"/>
    <n v="1.0057663066375963E-2"/>
    <n v="1.1186007802418206E-2"/>
    <n v="1.2316789520640881E-2"/>
    <n v="1.3445099424016496E-2"/>
    <n v="1.4570876670132349E-2"/>
    <n v="1.5694093397775957E-2"/>
    <n v="1.6819118726692093E-2"/>
  </r>
  <r>
    <s v="Lost Opportunity"/>
    <x v="3"/>
    <s v="Under $5"/>
    <s v="Under $5"/>
    <s v="Advanced Power Strips"/>
    <s v="Under $5"/>
    <n v="1.1441839994159859"/>
    <s v="Electronics"/>
    <s v="Res-PowerStrips-7P_v6"/>
    <s v="Rural"/>
    <s v="SC-New"/>
    <s v="M_Input"/>
    <s v="No"/>
    <s v="Residential"/>
    <s v="Single Family"/>
    <s v="PC-interaction-sensing Home Office APS"/>
    <n v="4.917714585979914E-3"/>
    <n v="7.4841714238405039E-3"/>
    <n v="1.0701916926641946E-2"/>
    <n v="1.4563601279713944E-2"/>
    <n v="1.8537408175790773E-2"/>
    <n v="2.3014595681901586E-2"/>
    <n v="2.6964087544796015E-2"/>
    <n v="2.9856439252858403E-2"/>
    <n v="3.1565911165992826E-2"/>
    <n v="3.3424164026734877E-2"/>
    <n v="3.5022106570764135E-2"/>
    <n v="3.5636756143294895E-2"/>
    <n v="3.4882706168080757E-2"/>
    <n v="3.4947677460798049E-2"/>
    <n v="3.4941854315216181E-2"/>
    <n v="3.4899786297996588E-2"/>
    <n v="3.4702226956621049E-2"/>
    <n v="3.4501055413294963E-2"/>
    <n v="3.4296214127382527E-2"/>
    <n v="3.4525718995544012E-2"/>
    <n v="0.54938611251324387"/>
    <n v="0.59816797378491271"/>
    <n v="1.1441839994159859"/>
    <s v="R-All-Elec-CompAcc-All-All-R"/>
    <n v="0"/>
    <n v="0.54938611251324387"/>
    <n v="4.917714585979914E-3"/>
    <n v="1.2401886009820418E-2"/>
    <n v="2.3103802936462366E-2"/>
    <n v="3.7667404216176308E-2"/>
    <n v="5.6204812391967077E-2"/>
    <n v="7.9219408073868666E-2"/>
    <n v="0.10618349561866468"/>
    <n v="0.13603993487152308"/>
    <n v="0.16760584603751591"/>
    <n v="0.20103001006425078"/>
    <n v="0.23605211663501491"/>
    <n v="0.27168887277830978"/>
    <n v="0.30657157894639053"/>
    <n v="0.34151925640718861"/>
    <n v="0.37646111072240479"/>
    <n v="0.41136089702040135"/>
    <n v="0.44606312397702241"/>
    <n v="0.48056417939031737"/>
    <n v="0.51486039351769985"/>
    <n v="0.54938611251324387"/>
  </r>
  <r>
    <s v="Lost Opportunity"/>
    <x v="3"/>
    <s v="Under $5"/>
    <s v="Under $5"/>
    <s v="Advanced Power Strips"/>
    <s v="Under $5"/>
    <n v="1.1441839994159859"/>
    <s v="Electronics"/>
    <s v="Res-PowerStrips-7P_v6"/>
    <s v="Rural"/>
    <s v="SC-New"/>
    <s v="M_Input"/>
    <s v="No"/>
    <s v="Residential"/>
    <s v="Multifamily - Low Rise"/>
    <s v="PC-interaction-sensing Home Office APS"/>
    <n v="2.5507222731975711E-4"/>
    <n v="3.8793790653778823E-4"/>
    <n v="5.6382267814600372E-4"/>
    <n v="7.769891708833208E-4"/>
    <n v="1.0149861577160141E-3"/>
    <n v="1.255940711144241E-3"/>
    <n v="1.464801971703774E-3"/>
    <n v="1.6271715021907152E-3"/>
    <n v="1.7562483763557686E-3"/>
    <n v="1.8268772412077228E-3"/>
    <n v="1.8677413570157442E-3"/>
    <n v="1.8781139855326475E-3"/>
    <n v="1.8691251996804346E-3"/>
    <n v="1.8589749475449015E-3"/>
    <n v="1.8179773119325136E-3"/>
    <n v="1.8023791506116091E-3"/>
    <n v="1.7798293348720742E-3"/>
    <n v="1.7581825274722491E-3"/>
    <n v="1.737390258708056E-3"/>
    <n v="1.7394769298947077E-3"/>
    <n v="2.9039038946470048E-2"/>
    <n v="0.59816797378491271"/>
    <n v="1.1441839994159859"/>
    <s v="R-All-Elec-CompAcc-All-All-R"/>
    <n v="0"/>
    <n v="2.9039038946470048E-2"/>
    <n v="2.5507222731975711E-4"/>
    <n v="6.4301013385754534E-4"/>
    <n v="1.2068328120035492E-3"/>
    <n v="1.9838219828868702E-3"/>
    <n v="2.9988081406028843E-3"/>
    <n v="4.2547488517471251E-3"/>
    <n v="5.7195508234508989E-3"/>
    <n v="7.3467223256416143E-3"/>
    <n v="9.1029707019973823E-3"/>
    <n v="1.0929847943205106E-2"/>
    <n v="1.279758930022085E-2"/>
    <n v="1.4675703285753497E-2"/>
    <n v="1.6544828485433934E-2"/>
    <n v="1.8403803432978837E-2"/>
    <n v="2.022178074491135E-2"/>
    <n v="2.2024159895522959E-2"/>
    <n v="2.3803989230395034E-2"/>
    <n v="2.5562171757867284E-2"/>
    <n v="2.7299562016575341E-2"/>
    <n v="2.9039038946470048E-2"/>
  </r>
  <r>
    <s v="Lost Opportunity"/>
    <x v="3"/>
    <s v="Under $5"/>
    <s v="Under $5"/>
    <s v="Advanced Power Strips"/>
    <s v="Under $5"/>
    <n v="1.1441839994159859"/>
    <s v="Electronics"/>
    <s v="Res-PowerStrips-7P_v6"/>
    <s v="Rural"/>
    <s v="SC-New"/>
    <s v="M_Input"/>
    <s v="No"/>
    <s v="Residential"/>
    <s v="Multifamily - High Rise"/>
    <s v="PC-interaction-sensing Home Office APS"/>
    <n v="5.6051299642929239E-5"/>
    <n v="8.7066144855495108E-5"/>
    <n v="1.2705995125204868E-4"/>
    <n v="1.7745070765113043E-4"/>
    <n v="2.296997447629825E-4"/>
    <n v="2.8431541326872576E-4"/>
    <n v="3.2584717641362013E-4"/>
    <n v="3.6198827740362583E-4"/>
    <n v="3.8734561512823479E-4"/>
    <n v="4.0703808531282156E-4"/>
    <n v="4.1822636251594955E-4"/>
    <n v="4.1958786022018335E-4"/>
    <n v="4.1884684112530998E-4"/>
    <n v="4.1097492526888781E-4"/>
    <n v="4.0934511211531359E-4"/>
    <n v="4.0555149417603422E-4"/>
    <n v="4.0024458877007909E-4"/>
    <n v="3.9518858561196093E-4"/>
    <n v="3.9036845991261644E-4"/>
    <n v="3.9072755242899361E-4"/>
    <n v="6.5029241978369423E-3"/>
    <n v="0.59816797378491271"/>
    <n v="1.1441839994159859"/>
    <s v="R-All-Elec-CompAcc-All-All-R"/>
    <n v="0"/>
    <n v="6.5029241978369423E-3"/>
    <n v="5.6051299642929239E-5"/>
    <n v="1.4311744449842435E-4"/>
    <n v="2.70177395750473E-4"/>
    <n v="4.4762810340160341E-4"/>
    <n v="6.773278481645859E-4"/>
    <n v="9.6164326143331172E-4"/>
    <n v="1.287490437846932E-3"/>
    <n v="1.6494787152505578E-3"/>
    <n v="2.0368243303787925E-3"/>
    <n v="2.4438624156916141E-3"/>
    <n v="2.8620887782075635E-3"/>
    <n v="3.2816766384277467E-3"/>
    <n v="3.7005234795530568E-3"/>
    <n v="4.111498404821945E-3"/>
    <n v="4.5208435169372587E-3"/>
    <n v="4.9263950111132927E-3"/>
    <n v="5.3266395998833715E-3"/>
    <n v="5.7218281854953326E-3"/>
    <n v="6.1121966454079487E-3"/>
    <n v="6.5029241978369423E-3"/>
  </r>
  <r>
    <s v="Lost Opportunity"/>
    <x v="3"/>
    <s v="Under $5"/>
    <s v="Under $5"/>
    <s v="Advanced Power Strips"/>
    <s v="Under $5"/>
    <n v="1.1441839994159859"/>
    <s v="Electronics"/>
    <s v="Res-PowerStrips-7P_v6"/>
    <s v="Rural"/>
    <s v="SC-New"/>
    <s v="M_Input"/>
    <s v="No"/>
    <s v="Residential"/>
    <s v="Manufactured"/>
    <s v="PC-interaction-sensing Home Office APS"/>
    <n v="1.3145679069543055E-4"/>
    <n v="2.0605958309537553E-4"/>
    <n v="3.0309586368318776E-4"/>
    <n v="4.1588070281407054E-4"/>
    <n v="5.360516050337893E-4"/>
    <n v="6.5258291362383118E-4"/>
    <n v="7.5525454593895747E-4"/>
    <n v="8.4430886898159143E-4"/>
    <n v="9.1659201990638864E-4"/>
    <n v="9.6983360592307357E-4"/>
    <n v="1.0054248958750451E-3"/>
    <n v="1.0262043910972923E-3"/>
    <n v="1.0360843061967627E-3"/>
    <n v="1.0389465964607489E-3"/>
    <n v="1.0367686127247271E-3"/>
    <n v="1.0288049146197457E-3"/>
    <n v="1.0163306117168412E-3"/>
    <n v="1.0038538310251173E-3"/>
    <n v="9.9137457186127573E-4"/>
    <n v="9.9147298502962685E-4"/>
    <n v="1.5906382216302879E-2"/>
    <n v="0.59816797378491271"/>
    <n v="1.1441839994159859"/>
    <s v="R-All-Elec-CompAcc-All-All-R"/>
    <n v="0"/>
    <n v="1.5906382216302879E-2"/>
    <n v="1.3145679069543055E-4"/>
    <n v="3.3751637379080609E-4"/>
    <n v="6.4061223747399385E-4"/>
    <n v="1.0564929402880644E-3"/>
    <n v="1.5925445453218536E-3"/>
    <n v="2.2451274589456848E-3"/>
    <n v="3.0003820048846424E-3"/>
    <n v="3.8446908738662337E-3"/>
    <n v="4.7612828937726222E-3"/>
    <n v="5.7311164996956959E-3"/>
    <n v="6.7365413955707415E-3"/>
    <n v="7.7627457866680342E-3"/>
    <n v="8.7988300928647963E-3"/>
    <n v="9.8377766893255458E-3"/>
    <n v="1.0874545302050273E-2"/>
    <n v="1.1903350216670019E-2"/>
    <n v="1.291968082838686E-2"/>
    <n v="1.3923534659411978E-2"/>
    <n v="1.4914909231273253E-2"/>
    <n v="1.5906382216302879E-2"/>
  </r>
  <r>
    <s v="Discretionary"/>
    <x v="3"/>
    <s v="Under $15"/>
    <s v="Under $10"/>
    <s v="Advanced Power Strips"/>
    <s v="Under $15"/>
    <n v="11.051913787806729"/>
    <s v="Electronics"/>
    <s v="Res-PowerStrips-7P_v6"/>
    <s v="Rural"/>
    <s v="SC-Retro"/>
    <s v="M_Input"/>
    <s v="No"/>
    <s v="Residential"/>
    <s v="Single Family"/>
    <s v="Occupancy sensing advanced power strip"/>
    <n v="3.9792322193839373E-3"/>
    <n v="6.2701257727112315E-3"/>
    <n v="1.2379937385690969E-2"/>
    <n v="2.139070945175298E-2"/>
    <n v="3.2858074491835372E-2"/>
    <n v="4.5462748011046543E-2"/>
    <n v="5.7198670648391667E-2"/>
    <n v="6.5953644285434029E-2"/>
    <n v="7.0181675070322094E-2"/>
    <n v="6.9333979083575234E-2"/>
    <n v="6.3947300213774011E-2"/>
    <n v="5.5296338651650109E-2"/>
    <n v="4.4993960855974957E-2"/>
    <n v="3.4564980303154129E-2"/>
    <n v="2.5162031810506851E-2"/>
    <n v="1.7362157280250062E-2"/>
    <n v="1.1408679178808544E-2"/>
    <n v="7.154910431590983E-3"/>
    <n v="4.2914143135847011E-3"/>
    <n v="2.4979851594355402E-3"/>
    <n v="0.57988972610181444"/>
    <n v="7.2680227301833922"/>
    <n v="11.051913787806729"/>
    <s v="R-All-Elec-CompAcc-All-All-R"/>
    <n v="0"/>
    <n v="0.57988972610181444"/>
    <n v="3.9792322193839373E-3"/>
    <n v="1.0249357992095169E-2"/>
    <n v="2.2629295377786136E-2"/>
    <n v="4.4020004829539119E-2"/>
    <n v="7.6878079321374498E-2"/>
    <n v="0.12234082733242105"/>
    <n v="0.1795394979808127"/>
    <n v="0.24549314226624674"/>
    <n v="0.31567481733656882"/>
    <n v="0.38500879642014407"/>
    <n v="0.44895609663391811"/>
    <n v="0.50425243528556818"/>
    <n v="0.54924639614154314"/>
    <n v="0.57988972610181444"/>
    <n v="0.57988972610181444"/>
    <n v="0.57988972610181444"/>
    <n v="0.57988972610181444"/>
    <n v="0.57988972610181444"/>
    <n v="0.57988972610181444"/>
    <n v="0.57988972610181444"/>
  </r>
  <r>
    <s v="Discretionary"/>
    <x v="3"/>
    <s v="Under $15"/>
    <s v="Under $10"/>
    <s v="Advanced Power Strips"/>
    <s v="Under $15"/>
    <n v="11.051913787806729"/>
    <s v="Electronics"/>
    <s v="Res-PowerStrips-7P_v6"/>
    <s v="Rural"/>
    <s v="SC-Retro"/>
    <s v="M_Input"/>
    <s v="No"/>
    <s v="Residential"/>
    <s v="Multifamily - Low Rise"/>
    <s v="Occupancy sensing advanced power strip"/>
    <n v="1.1316338643214022E-4"/>
    <n v="1.8044501414529192E-4"/>
    <n v="3.5607100306306701E-4"/>
    <n v="6.1526084764985044E-4"/>
    <n v="9.4525063270951989E-4"/>
    <n v="1.3083887843732306E-3"/>
    <n v="1.6461901330983896E-3"/>
    <n v="1.8979153151303691E-3"/>
    <n v="2.0193054112139391E-3"/>
    <n v="1.9951290685151731E-3"/>
    <n v="1.8393566349396123E-3"/>
    <n v="1.5898380735551657E-3"/>
    <n v="1.2932563208674387E-3"/>
    <n v="9.935248239332649E-4"/>
    <n v="7.2314884080295911E-4"/>
    <n v="4.9878094219914042E-4"/>
    <n v="3.2773145740970982E-4"/>
    <n v="2.0552732642230951E-4"/>
    <n v="1.232685598578153E-4"/>
    <n v="7.175168588916347E-5"/>
    <n v="1.6656650388992882E-2"/>
    <n v="7.2680227301833922"/>
    <n v="11.051913787806729"/>
    <s v="R-All-Elec-CompAcc-All-All-R"/>
    <n v="0"/>
    <n v="1.6656650388992882E-2"/>
    <n v="1.1316338643214022E-4"/>
    <n v="2.9360840057743212E-4"/>
    <n v="6.4967940364049907E-4"/>
    <n v="1.2649402512903496E-3"/>
    <n v="2.2101908839998697E-3"/>
    <n v="3.5185796683731003E-3"/>
    <n v="5.1647698014714895E-3"/>
    <n v="7.0626851166018583E-3"/>
    <n v="9.0819905278157979E-3"/>
    <n v="1.1077119596330971E-2"/>
    <n v="1.2916476231270582E-2"/>
    <n v="1.4506314304825747E-2"/>
    <n v="1.5799570625693187E-2"/>
    <n v="1.6656650388992882E-2"/>
    <n v="1.6656650388992882E-2"/>
    <n v="1.6656650388992882E-2"/>
    <n v="1.6656650388992882E-2"/>
    <n v="1.6656650388992882E-2"/>
    <n v="1.6656650388992882E-2"/>
    <n v="1.6656650388992882E-2"/>
  </r>
  <r>
    <s v="Discretionary"/>
    <x v="3"/>
    <s v="Under $15"/>
    <s v="Under $10"/>
    <s v="Advanced Power Strips"/>
    <s v="Under $15"/>
    <n v="11.051913787806729"/>
    <s v="Electronics"/>
    <s v="Res-PowerStrips-7P_v6"/>
    <s v="Rural"/>
    <s v="SC-Retro"/>
    <s v="M_Input"/>
    <s v="No"/>
    <s v="Residential"/>
    <s v="Multifamily - High Rise"/>
    <s v="Occupancy sensing advanced power strip"/>
    <n v="2.5800838846975531E-5"/>
    <n v="4.1102257674474118E-5"/>
    <n v="8.1151787339359653E-5"/>
    <n v="1.4023829667462337E-4"/>
    <n v="2.1552235933239343E-4"/>
    <n v="2.9825551174358602E-4"/>
    <n v="3.7526235353079677E-4"/>
    <n v="4.3247293776201446E-4"/>
    <n v="4.6014020311774007E-4"/>
    <n v="4.5454985911987241E-4"/>
    <n v="4.191580413428033E-4"/>
    <n v="3.6233832253986691E-4"/>
    <n v="2.9473266390073704E-4"/>
    <n v="2.264393441279551E-4"/>
    <n v="1.6477198116359799E-4"/>
    <n v="1.1369156502274462E-4"/>
    <n v="7.4701637739053449E-5"/>
    <n v="4.6846369265671113E-5"/>
    <n v="2.8096607413491639E-5"/>
    <n v="1.6354212976550312E-5"/>
    <n v="3.7965157830343078E-3"/>
    <n v="7.2680227301833922"/>
    <n v="11.051913787806729"/>
    <s v="R-All-Elec-CompAcc-All-All-R"/>
    <n v="0"/>
    <n v="3.7965157830343078E-3"/>
    <n v="2.5800838846975531E-5"/>
    <n v="6.6903096521449653E-5"/>
    <n v="1.4805488386080931E-4"/>
    <n v="2.8829318053543264E-4"/>
    <n v="5.0381553986782613E-4"/>
    <n v="8.020710516114121E-4"/>
    <n v="1.1773334051422089E-3"/>
    <n v="1.6098063429042233E-3"/>
    <n v="2.0699465460219633E-3"/>
    <n v="2.5244964051418356E-3"/>
    <n v="2.9436544464846387E-3"/>
    <n v="3.3059927690245058E-3"/>
    <n v="3.6007254329252429E-3"/>
    <n v="3.7965157830343078E-3"/>
    <n v="3.7965157830343078E-3"/>
    <n v="3.7965157830343078E-3"/>
    <n v="3.7965157830343078E-3"/>
    <n v="3.7965157830343078E-3"/>
    <n v="3.7965157830343078E-3"/>
    <n v="3.7965157830343078E-3"/>
  </r>
  <r>
    <s v="Discretionary"/>
    <x v="3"/>
    <s v="Under $15"/>
    <s v="Under $10"/>
    <s v="Advanced Power Strips"/>
    <s v="Under $15"/>
    <n v="11.051913787806729"/>
    <s v="Electronics"/>
    <s v="Res-PowerStrips-7P_v6"/>
    <s v="Rural"/>
    <s v="SC-Retro"/>
    <s v="M_Input"/>
    <s v="No"/>
    <s v="Residential"/>
    <s v="Manufactured"/>
    <s v="Occupancy sensing advanced power strip"/>
    <n v="3.7244182370053144E-4"/>
    <n v="5.7602822788645626E-4"/>
    <n v="1.1286005731200254E-3"/>
    <n v="1.9347672680032635E-3"/>
    <n v="2.9479487686442808E-3"/>
    <n v="4.0461133017184849E-3"/>
    <n v="5.048001197197889E-3"/>
    <n v="5.7725829849617476E-3"/>
    <n v="6.0930252183610369E-3"/>
    <n v="5.9714943786943189E-3"/>
    <n v="5.4618138159506129E-3"/>
    <n v="4.6830338285671017E-3"/>
    <n v="3.7787860434118567E-3"/>
    <n v="2.8794962022460507E-3"/>
    <n v="2.0785571842040066E-3"/>
    <n v="1.4221249040157625E-3"/>
    <n v="9.265339680854085E-4"/>
    <n v="5.7612543455735736E-4"/>
    <n v="3.4260975836701162E-4"/>
    <n v="1.9773116893396581E-4"/>
    <n v="4.5901903364717667E-2"/>
    <n v="7.2680227301833922"/>
    <n v="11.051913787806729"/>
    <s v="R-All-Elec-CompAcc-All-All-R"/>
    <n v="0"/>
    <n v="4.5901903364717667E-2"/>
    <n v="3.7244182370053144E-4"/>
    <n v="9.484700515869877E-4"/>
    <n v="2.077070624707013E-3"/>
    <n v="4.0118378927102762E-3"/>
    <n v="6.959786661354557E-3"/>
    <n v="1.1005899963073041E-2"/>
    <n v="1.6053901160270931E-2"/>
    <n v="2.182648414523268E-2"/>
    <n v="2.7919509363593716E-2"/>
    <n v="3.3891003742288033E-2"/>
    <n v="3.9352817558238648E-2"/>
    <n v="4.4035851386805748E-2"/>
    <n v="4.5901903364717667E-2"/>
    <n v="4.5901903364717667E-2"/>
    <n v="4.5901903364717667E-2"/>
    <n v="4.5901903364717667E-2"/>
    <n v="4.5901903364717667E-2"/>
    <n v="4.5901903364717667E-2"/>
    <n v="4.5901903364717667E-2"/>
    <n v="4.5901903364717667E-2"/>
  </r>
  <r>
    <s v="Discretionary"/>
    <x v="3"/>
    <s v="Under $5"/>
    <s v="Under $5"/>
    <s v="Advanced Power Strips"/>
    <s v="Under $5"/>
    <n v="1.6178735513013094"/>
    <s v="Electronics"/>
    <s v="Res-PowerStrips-7P_v6"/>
    <s v="Rural"/>
    <s v="SC-Retro"/>
    <s v="M_Input"/>
    <s v="No"/>
    <s v="Residential"/>
    <s v="Single Family"/>
    <s v="Infrared sensing advanced power strip"/>
    <n v="5.96031185753267E-2"/>
    <n v="0.10107211442880071"/>
    <n v="0.21061543671263744"/>
    <n v="0.37936946069084893"/>
    <n v="0.67704976494485913"/>
    <n v="0.94959582123348363"/>
    <n v="1.2111050667934671"/>
    <n v="1.4159697955228594"/>
    <n v="1.5277845769055529"/>
    <n v="1.530196130641309"/>
    <n v="1.4307628212461887"/>
    <n v="1.254312930844258"/>
    <n v="1.0346278292552822"/>
    <n v="0.80568999474437686"/>
    <n v="0.59460498375763116"/>
    <n v="0.41626874545127862"/>
    <n v="0.27756071604332988"/>
    <n v="0.17664882154960712"/>
    <n v="0.10753300114957093"/>
    <n v="6.273140615716348E-2"/>
    <n v="14.562655745592677"/>
    <n v="0.56106616535165443"/>
    <n v="1.6178735513013094"/>
    <s v="R-All-Elec-TV-All-All-R"/>
    <n v="0"/>
    <n v="14.223102536647831"/>
    <n v="5.96031185753267E-2"/>
    <n v="0.16067523300412739"/>
    <n v="0.37129066971676483"/>
    <n v="0.7506601304076137"/>
    <n v="1.4277098953524727"/>
    <n v="2.3773057165859566"/>
    <n v="3.5884107833794237"/>
    <n v="5.0043805789022828"/>
    <n v="6.532165155807836"/>
    <n v="8.0623612864491445"/>
    <n v="9.4931241076953334"/>
    <n v="10.747437038539591"/>
    <n v="11.782064867794872"/>
    <n v="12.587754862539249"/>
    <n v="13.18235984629688"/>
    <n v="13.598628591748158"/>
    <n v="13.876189307791488"/>
    <n v="14.052838129341096"/>
    <n v="14.160371130490667"/>
    <n v="14.223102536647831"/>
  </r>
  <r>
    <s v="Discretionary"/>
    <x v="3"/>
    <s v="Under $5"/>
    <s v="Under $5"/>
    <s v="Advanced Power Strips"/>
    <s v="Under $5"/>
    <n v="1.6178735513013094"/>
    <s v="Electronics"/>
    <s v="Res-PowerStrips-7P_v6"/>
    <s v="Rural"/>
    <s v="SC-Retro"/>
    <s v="M_Input"/>
    <s v="No"/>
    <s v="Residential"/>
    <s v="Multifamily - Low Rise"/>
    <s v="Infrared sensing advanced power strip"/>
    <n v="2.4331598092555882E-3"/>
    <n v="4.1672105414231912E-3"/>
    <n v="8.6796692841156747E-3"/>
    <n v="1.5636061978055331E-2"/>
    <n v="2.7911183570233287E-2"/>
    <n v="3.9165096778880096E-2"/>
    <n v="4.9953043937888658E-2"/>
    <n v="5.8397194511098649E-2"/>
    <n v="6.3003336729285112E-2"/>
    <n v="6.3113713491157269E-2"/>
    <n v="5.8988946327092465E-2"/>
    <n v="5.1691625437361839E-2"/>
    <n v="4.2626259797631884E-2"/>
    <n v="3.3196560395948815E-2"/>
    <n v="2.4495869786440146E-2"/>
    <n v="1.7141906127758403E-2"/>
    <n v="1.1429123538285282E-2"/>
    <n v="7.2734481882216701E-3"/>
    <n v="4.4274110448115868E-3"/>
    <n v="2.582708218102415E-3"/>
    <n v="0.59955758965947625"/>
    <n v="0.56106616535165443"/>
    <n v="1.6178735513013094"/>
    <s v="R-All-Elec-TV-All-All-R"/>
    <n v="0"/>
    <n v="0.58631352949304738"/>
    <n v="2.4331598092555882E-3"/>
    <n v="6.6003703506787789E-3"/>
    <n v="1.5280039634794454E-2"/>
    <n v="3.0916101612849786E-2"/>
    <n v="5.882728518308307E-2"/>
    <n v="9.7992381961963165E-2"/>
    <n v="0.14794542589985182"/>
    <n v="0.20634262041095047"/>
    <n v="0.26934595714023557"/>
    <n v="0.33245967063139281"/>
    <n v="0.39144861695848526"/>
    <n v="0.44314024239584709"/>
    <n v="0.485766502193479"/>
    <n v="0.51896306258942781"/>
    <n v="0.54345893237586795"/>
    <n v="0.56060083850362641"/>
    <n v="0.5720299620419117"/>
    <n v="0.57930341023013332"/>
    <n v="0.58373082127494491"/>
    <n v="0.58631352949304738"/>
  </r>
  <r>
    <s v="Discretionary"/>
    <x v="3"/>
    <s v="Under $5"/>
    <s v="Under $5"/>
    <s v="Advanced Power Strips"/>
    <s v="Under $5"/>
    <n v="1.6178735513013094"/>
    <s v="Electronics"/>
    <s v="Res-PowerStrips-7P_v6"/>
    <s v="Rural"/>
    <s v="SC-Retro"/>
    <s v="M_Input"/>
    <s v="No"/>
    <s v="Residential"/>
    <s v="Multifamily - High Rise"/>
    <s v="Infrared sensing advanced power strip"/>
    <n v="5.5475155089306654E-4"/>
    <n v="9.4921858754959529E-4"/>
    <n v="1.9781747737424439E-3"/>
    <n v="3.5639756810094399E-3"/>
    <n v="6.3639038437595004E-3"/>
    <n v="8.9279319127362478E-3"/>
    <n v="1.1387200334433674E-2"/>
    <n v="1.330681409541175E-2"/>
    <n v="1.4356604007850691E-2"/>
    <n v="1.4379184799952883E-2"/>
    <n v="1.3442575916851275E-2"/>
    <n v="1.1780983964265903E-2"/>
    <n v="9.7145097221362862E-3"/>
    <n v="7.565998536003986E-3"/>
    <n v="5.5814692180873463E-3"/>
    <n v="3.9073067357888874E-3"/>
    <n v="2.6051031322407952E-3"/>
    <n v="1.6578556515644582E-3"/>
    <n v="1.0091399634076382E-3"/>
    <n v="5.8867132850899033E-4"/>
    <n v="0.13665591813612152"/>
    <n v="0.56106616535165443"/>
    <n v="1.6178735513013094"/>
    <s v="R-All-Elec-TV-All-All-R"/>
    <n v="0"/>
    <n v="0.13362137375619487"/>
    <n v="5.5475155089306654E-4"/>
    <n v="1.5039701384426617E-3"/>
    <n v="3.4821449121851056E-3"/>
    <n v="7.046120593194545E-3"/>
    <n v="1.3410024436954045E-2"/>
    <n v="2.2337956349690293E-2"/>
    <n v="3.3725156684123965E-2"/>
    <n v="4.7031970779535713E-2"/>
    <n v="6.1388574787386407E-2"/>
    <n v="7.5767759587339292E-2"/>
    <n v="8.9210335504190566E-2"/>
    <n v="0.10099131946845646"/>
    <n v="0.11070582919059276"/>
    <n v="0.11827182772659674"/>
    <n v="0.12385329694468408"/>
    <n v="0.12776060368047298"/>
    <n v="0.13036570681271378"/>
    <n v="0.13202356246427824"/>
    <n v="0.13303270242768589"/>
    <n v="0.13362137375619487"/>
  </r>
  <r>
    <s v="Discretionary"/>
    <x v="3"/>
    <s v="Under $5"/>
    <s v="Under $5"/>
    <s v="Advanced Power Strips"/>
    <s v="Under $5"/>
    <n v="1.6178735513013094"/>
    <s v="Electronics"/>
    <s v="Res-PowerStrips-7P_v6"/>
    <s v="Rural"/>
    <s v="SC-Retro"/>
    <s v="M_Input"/>
    <s v="No"/>
    <s v="Residential"/>
    <s v="Manufactured"/>
    <s v="Infrared sensing advanced power strip"/>
    <n v="6.7994099633482347E-3"/>
    <n v="1.1295160501285182E-2"/>
    <n v="2.3359036226000902E-2"/>
    <n v="4.1748888645149258E-2"/>
    <n v="7.3909334536291699E-2"/>
    <n v="0.10283679078730557"/>
    <n v="0.13006172098423449"/>
    <n v="0.15081113967137866"/>
    <n v="0.16141452082216298"/>
    <n v="0.16039242345474108"/>
    <n v="0.14872694975228209"/>
    <n v="0.12928337298732706"/>
    <n v="0.10575307501099436"/>
    <n v="8.169189275813829E-2"/>
    <n v="5.9782659516357813E-2"/>
    <n v="4.1498756832334574E-2"/>
    <n v="2.7434953437490354E-2"/>
    <n v="1.7311548199964538E-2"/>
    <n v="1.044829279415024E-2"/>
    <n v="6.0431928315637425E-3"/>
    <n v="1.4028848100393916"/>
    <n v="0.56106616535165443"/>
    <n v="1.6178735513013094"/>
    <s v="R-All-Elec-TV-All-All-R"/>
    <n v="0"/>
    <n v="1.4028848100393916"/>
    <n v="6.7994099633482347E-3"/>
    <n v="1.8094570464633416E-2"/>
    <n v="4.1453606690634318E-2"/>
    <n v="8.3202495335783583E-2"/>
    <n v="0.15711182987207528"/>
    <n v="0.25994862065938085"/>
    <n v="0.39001034164361537"/>
    <n v="0.54082148131499408"/>
    <n v="0.70223600213715709"/>
    <n v="0.86262842559189812"/>
    <n v="1.0113553753441802"/>
    <n v="1.1406387483315072"/>
    <n v="1.2463918233425015"/>
    <n v="1.3280837161006398"/>
    <n v="1.3878663756169975"/>
    <n v="1.4028848100393916"/>
    <n v="1.4028848100393916"/>
    <n v="1.4028848100393916"/>
    <n v="1.4028848100393916"/>
    <n v="1.4028848100393916"/>
  </r>
  <r>
    <s v="Discretionary"/>
    <x v="3"/>
    <s v="Under $60"/>
    <s v="Under $40"/>
    <s v="Advanced Power Strips"/>
    <s v="Under $60"/>
    <n v="58.886366374927597"/>
    <s v="Electronics"/>
    <s v="Res-PowerStrips-7P_v6"/>
    <s v="Rural"/>
    <s v="SC-Retro"/>
    <s v="M_Input"/>
    <s v="No"/>
    <s v="Residential"/>
    <s v="Single Family"/>
    <s v="Load sensing advanced power strip"/>
    <n v="1.1844405023178876E-2"/>
    <n v="1.9484801597862374E-2"/>
    <n v="3.9732922651670513E-2"/>
    <n v="7.0416563066179313E-2"/>
    <n v="0.11893112997359405"/>
    <n v="0.1660175932731863"/>
    <n v="0.21074341077531314"/>
    <n v="0.24522492714663469"/>
    <n v="0.26334696244001371"/>
    <n v="0.26254742279549831"/>
    <n v="0.24437002781003322"/>
    <n v="0.21326409538590729"/>
    <n v="0.17512963588388814"/>
    <n v="0.13577833422436694"/>
    <n v="9.976550122268367E-2"/>
    <n v="6.952266238044115E-2"/>
    <n v="4.6143510734721789E-2"/>
    <n v="2.9233017397045463E-2"/>
    <n v="1.7714110360574249E-2"/>
    <n v="1.0326903277715438E-2"/>
    <n v="2.3973181308040781"/>
    <n v="39.470036503486639"/>
    <n v="58.886366374927597"/>
    <s v="R-All-Elec-CompAcc-All-All-R"/>
    <n v="0"/>
    <n v="2.3973181308040781"/>
    <n v="1.1844405023178876E-2"/>
    <n v="3.1329206621041251E-2"/>
    <n v="7.1062129272711771E-2"/>
    <n v="0.1414786923388911"/>
    <n v="0.26040982231248516"/>
    <n v="0.42642741558567143"/>
    <n v="0.63717082636098454"/>
    <n v="0.88239575350761923"/>
    <n v="1.145742715947633"/>
    <n v="1.4082901387431312"/>
    <n v="1.6526601665531644"/>
    <n v="1.8659242619390717"/>
    <n v="2.0410538978229598"/>
    <n v="2.1768322320473268"/>
    <n v="2.2765977332700102"/>
    <n v="2.3461203956504515"/>
    <n v="2.3922639063851734"/>
    <n v="2.3973181308040781"/>
    <n v="2.3973181308040781"/>
    <n v="2.3973181308040781"/>
  </r>
  <r>
    <s v="Discretionary"/>
    <x v="3"/>
    <s v="Under $60"/>
    <s v="Under $40"/>
    <s v="Advanced Power Strips"/>
    <s v="Under $60"/>
    <n v="58.886366374927597"/>
    <s v="Electronics"/>
    <s v="Res-PowerStrips-7P_v6"/>
    <s v="Rural"/>
    <s v="SC-Retro"/>
    <s v="M_Input"/>
    <s v="No"/>
    <s v="Residential"/>
    <s v="Multifamily - Low Rise"/>
    <s v="Load sensing advanced power strip"/>
    <n v="4.4006456259083584E-4"/>
    <n v="7.3158212545710384E-4"/>
    <n v="1.4910832540025504E-3"/>
    <n v="2.6428198424277706E-3"/>
    <n v="4.464516727146324E-3"/>
    <n v="6.2348776224815704E-3"/>
    <n v="7.9149019685057984E-3"/>
    <n v="9.2089454185294833E-3"/>
    <n v="9.8884943838769505E-3"/>
    <n v="9.8599872798972189E-3"/>
    <n v="9.1736184250426102E-3"/>
    <n v="8.0024361265193262E-3"/>
    <n v="6.5696380622472916E-3"/>
    <n v="5.0937590251131891E-3"/>
    <n v="3.742205408321981E-3"/>
    <n v="2.6067270635865948E-3"/>
    <n v="1.7300214348432458E-3"/>
    <n v="1.0959519659155155E-3"/>
    <n v="6.6407643717313579E-4"/>
    <n v="3.8712702144835109E-4"/>
    <n v="8.9868821512543703E-2"/>
    <n v="39.470036503486639"/>
    <n v="58.886366374927597"/>
    <s v="R-All-Elec-CompAcc-All-All-R"/>
    <n v="0"/>
    <n v="8.9868821512543703E-2"/>
    <n v="4.4006456259083584E-4"/>
    <n v="1.1716466880479397E-3"/>
    <n v="2.6627299420504901E-3"/>
    <n v="5.3055497844782607E-3"/>
    <n v="9.7700665116245838E-3"/>
    <n v="1.6004944134106153E-2"/>
    <n v="2.3919846102611952E-2"/>
    <n v="3.3128791521141433E-2"/>
    <n v="4.3017285905018382E-2"/>
    <n v="5.2877273184915599E-2"/>
    <n v="6.2050891609958206E-2"/>
    <n v="7.005332773647753E-2"/>
    <n v="7.6622965798724824E-2"/>
    <n v="8.1716724823838016E-2"/>
    <n v="8.5458930232160002E-2"/>
    <n v="8.8065657295746599E-2"/>
    <n v="8.9795678730589842E-2"/>
    <n v="8.9868821512543703E-2"/>
    <n v="8.9868821512543703E-2"/>
    <n v="8.9868821512543703E-2"/>
  </r>
  <r>
    <s v="Discretionary"/>
    <x v="3"/>
    <s v="Under $60"/>
    <s v="Under $40"/>
    <s v="Advanced Power Strips"/>
    <s v="Under $60"/>
    <n v="58.886366374927597"/>
    <s v="Electronics"/>
    <s v="Res-PowerStrips-7P_v6"/>
    <s v="Rural"/>
    <s v="SC-Retro"/>
    <s v="M_Input"/>
    <s v="No"/>
    <s v="Residential"/>
    <s v="Multifamily - High Rise"/>
    <s v="Load sensing advanced power strip"/>
    <n v="1.0033311320600607E-4"/>
    <n v="1.6664177269184961E-4"/>
    <n v="3.3983129795228862E-4"/>
    <n v="6.0238605225030066E-4"/>
    <n v="1.0179344451274233E-3"/>
    <n v="1.4212798505779673E-3"/>
    <n v="1.8042659112995063E-3"/>
    <n v="2.0984180100616983E-3"/>
    <n v="2.2532964994088781E-3"/>
    <n v="2.2463989421679514E-3"/>
    <n v="2.0905113549082644E-3"/>
    <n v="1.8238267975501663E-3"/>
    <n v="1.4972182201677354E-3"/>
    <n v="1.16094477461185E-3"/>
    <n v="8.5267453151923898E-4"/>
    <n v="5.9417442482792245E-4"/>
    <n v="3.9433332255589797E-4"/>
    <n v="2.4980313511801448E-4"/>
    <n v="1.5136296691812856E-4"/>
    <n v="8.8237059231246226E-5"/>
    <n v="2.0483614130517552E-2"/>
    <n v="39.470036503486639"/>
    <n v="58.886366374927597"/>
    <s v="R-All-Elec-CompAcc-All-All-R"/>
    <n v="0"/>
    <n v="2.0483614130517552E-2"/>
    <n v="1.0033311320600607E-4"/>
    <n v="2.6697488589785568E-4"/>
    <n v="6.068061838501443E-4"/>
    <n v="1.209192236100445E-3"/>
    <n v="2.2271266812278682E-3"/>
    <n v="3.6484065318058354E-3"/>
    <n v="5.4526724431053419E-3"/>
    <n v="7.5510904531670402E-3"/>
    <n v="9.8043869525759192E-3"/>
    <n v="1.2050785894743871E-2"/>
    <n v="1.4141297249652135E-2"/>
    <n v="1.5965124047202302E-2"/>
    <n v="1.7462342267370038E-2"/>
    <n v="1.8623287041981889E-2"/>
    <n v="1.9475961573501128E-2"/>
    <n v="2.0070135998329051E-2"/>
    <n v="2.046446932088495E-2"/>
    <n v="2.0483614130517552E-2"/>
    <n v="2.0483614130517552E-2"/>
    <n v="2.0483614130517552E-2"/>
  </r>
  <r>
    <s v="Discretionary"/>
    <x v="3"/>
    <s v="Under $60"/>
    <s v="Under $40"/>
    <s v="Advanced Power Strips"/>
    <s v="Under $60"/>
    <n v="58.886366374927597"/>
    <s v="Electronics"/>
    <s v="Res-PowerStrips-7P_v6"/>
    <s v="Rural"/>
    <s v="SC-Retro"/>
    <s v="M_Input"/>
    <s v="No"/>
    <s v="Residential"/>
    <s v="Manufactured"/>
    <s v="Load sensing advanced power strip"/>
    <n v="1.2793171899825259E-3"/>
    <n v="2.0628673142143888E-3"/>
    <n v="4.1746001106849999E-3"/>
    <n v="7.3408498293757824E-3"/>
    <n v="1.2298630069392283E-2"/>
    <n v="1.703093494232014E-2"/>
    <n v="2.1438496475703787E-2"/>
    <n v="2.4740734144382076E-2"/>
    <n v="2.635545187597968E-2"/>
    <n v="2.6067399946120451E-2"/>
    <n v="2.4061403118735312E-2"/>
    <n v="2.0821209170262242E-2"/>
    <n v="1.695580704888543E-2"/>
    <n v="1.3040237821559348E-2"/>
    <n v="9.5010419104236219E-3"/>
    <n v="6.5649705230609286E-3"/>
    <n v="4.3202017609235638E-3"/>
    <n v="2.7136155856256534E-3"/>
    <n v="1.6303273200793458E-3"/>
    <n v="9.4233612236352719E-4"/>
    <n v="0.21875671832122143"/>
    <n v="39.470036503486639"/>
    <n v="58.886366374927597"/>
    <s v="R-All-Elec-CompAcc-All-All-R"/>
    <n v="0"/>
    <n v="0.21875671832122143"/>
    <n v="1.2793171899825259E-3"/>
    <n v="3.3421845041969149E-3"/>
    <n v="7.5167846148819148E-3"/>
    <n v="1.4857634444257698E-2"/>
    <n v="2.7156264513649983E-2"/>
    <n v="4.4187199455970119E-2"/>
    <n v="6.5625695931673902E-2"/>
    <n v="9.0366430076055979E-2"/>
    <n v="0.11672188195203566"/>
    <n v="0.1427892818981561"/>
    <n v="0.1668506850168914"/>
    <n v="0.18767189418715363"/>
    <n v="0.20462770123603907"/>
    <n v="0.21766793905759843"/>
    <n v="0.21875671832122143"/>
    <n v="0.21875671832122143"/>
    <n v="0.21875671832122143"/>
    <n v="0.21875671832122143"/>
    <n v="0.21875671832122143"/>
    <n v="0.21875671832122143"/>
  </r>
  <r>
    <s v="Discretionary"/>
    <x v="3"/>
    <s v="Under $5"/>
    <s v="Under $5"/>
    <s v="Advanced Power Strips"/>
    <s v="Under $5"/>
    <n v="1.1441839994159859"/>
    <s v="Electronics"/>
    <s v="Res-PowerStrips-7P_v6"/>
    <s v="Rural"/>
    <s v="SC-Retro"/>
    <s v="M_Input"/>
    <s v="No"/>
    <s v="Residential"/>
    <s v="Single Family"/>
    <s v="PC-interaction-sensing Home Office APS"/>
    <n v="1.6712775321412535E-2"/>
    <n v="2.6334528245387168E-2"/>
    <n v="5.1995737019902073E-2"/>
    <n v="8.9840979697362516E-2"/>
    <n v="0.13800391286570857"/>
    <n v="0.19094354164639546"/>
    <n v="0.240234416723245"/>
    <n v="0.27700530599882295"/>
    <n v="0.29476303529535286"/>
    <n v="0.29120271215101595"/>
    <n v="0.26857866089785093"/>
    <n v="0.2322446223369305"/>
    <n v="0.18897463559509484"/>
    <n v="0.14517291727324735"/>
    <n v="0.10568053360412877"/>
    <n v="7.2921060577050251E-2"/>
    <n v="4.7916452550995893E-2"/>
    <n v="3.0050623812682128E-2"/>
    <n v="1.8023940117055746E-2"/>
    <n v="1.0491537669629269E-2"/>
    <n v="2.4355368496276206"/>
    <n v="0.59816797378491271"/>
    <n v="1.1441839994159859"/>
    <s v="R-All-Elec-CompAcc-All-All-R"/>
    <n v="0"/>
    <n v="2.4355368496276206"/>
    <n v="1.6712775321412535E-2"/>
    <n v="4.3047303566799699E-2"/>
    <n v="9.5043040586701766E-2"/>
    <n v="0.18488402028406428"/>
    <n v="0.32288793314977282"/>
    <n v="0.51383147479616831"/>
    <n v="0.75406589151941328"/>
    <n v="1.0310711975182363"/>
    <n v="1.3258342328135893"/>
    <n v="1.6170369449646051"/>
    <n v="1.885615605862456"/>
    <n v="2.1178602281993864"/>
    <n v="2.3068348637944811"/>
    <n v="2.4355368496276206"/>
    <n v="2.4355368496276206"/>
    <n v="2.4355368496276206"/>
    <n v="2.4355368496276206"/>
    <n v="2.4355368496276206"/>
    <n v="2.4355368496276206"/>
    <n v="2.4355368496276206"/>
  </r>
  <r>
    <s v="Discretionary"/>
    <x v="3"/>
    <s v="Under $5"/>
    <s v="Under $5"/>
    <s v="Advanced Power Strips"/>
    <s v="Under $5"/>
    <n v="1.1441839994159859"/>
    <s v="Electronics"/>
    <s v="Res-PowerStrips-7P_v6"/>
    <s v="Rural"/>
    <s v="SC-Retro"/>
    <s v="M_Input"/>
    <s v="No"/>
    <s v="Residential"/>
    <s v="Multifamily - Low Rise"/>
    <s v="PC-interaction-sensing Home Office APS"/>
    <n v="4.7528622301498897E-4"/>
    <n v="7.5786905941022608E-4"/>
    <n v="1.4954982128648814E-3"/>
    <n v="2.5840955601293724E-3"/>
    <n v="3.9700526573799837E-3"/>
    <n v="5.4952328943675688E-3"/>
    <n v="6.9139985590132361E-3"/>
    <n v="7.9712443235475505E-3"/>
    <n v="8.4810827270985437E-3"/>
    <n v="8.3795420877637253E-3"/>
    <n v="7.7252978667463716E-3"/>
    <n v="6.6773199089316965E-3"/>
    <n v="5.4316765476432431E-3"/>
    <n v="4.172804260519713E-3"/>
    <n v="3.0372251313724287E-3"/>
    <n v="2.09487995723639E-3"/>
    <n v="1.3764721211207813E-3"/>
    <n v="8.6321477097369987E-4"/>
    <n v="5.177279514028242E-4"/>
    <n v="3.0135708073448657E-4"/>
    <n v="6.9957931633770107E-2"/>
    <n v="0.59816797378491271"/>
    <n v="1.1441839994159859"/>
    <s v="R-All-Elec-CompAcc-All-All-R"/>
    <n v="0"/>
    <n v="6.9957931633770107E-2"/>
    <n v="4.7528622301498897E-4"/>
    <n v="1.233155282425215E-3"/>
    <n v="2.7286534952900964E-3"/>
    <n v="5.3127490554194688E-3"/>
    <n v="9.2828017127994517E-3"/>
    <n v="1.477803460716702E-2"/>
    <n v="2.1692033166180257E-2"/>
    <n v="2.9663277489727809E-2"/>
    <n v="3.8144360216826351E-2"/>
    <n v="4.6523902304590074E-2"/>
    <n v="5.4249200171336442E-2"/>
    <n v="6.0926520080268137E-2"/>
    <n v="6.6358196627911384E-2"/>
    <n v="6.9957931633770107E-2"/>
    <n v="6.9957931633770107E-2"/>
    <n v="6.9957931633770107E-2"/>
    <n v="6.9957931633770107E-2"/>
    <n v="6.9957931633770107E-2"/>
    <n v="6.9957931633770107E-2"/>
    <n v="6.9957931633770107E-2"/>
  </r>
  <r>
    <s v="Discretionary"/>
    <x v="3"/>
    <s v="Under $5"/>
    <s v="Under $5"/>
    <s v="Advanced Power Strips"/>
    <s v="Under $5"/>
    <n v="1.1441839994159859"/>
    <s v="Electronics"/>
    <s v="Res-PowerStrips-7P_v6"/>
    <s v="Rural"/>
    <s v="SC-Retro"/>
    <s v="M_Input"/>
    <s v="No"/>
    <s v="Residential"/>
    <s v="Multifamily - High Rise"/>
    <s v="PC-interaction-sensing Home Office APS"/>
    <n v="1.0836352315729723E-4"/>
    <n v="1.7262948223279126E-4"/>
    <n v="3.4083750682531054E-4"/>
    <n v="5.8900084603341813E-4"/>
    <n v="9.0519390919605242E-4"/>
    <n v="1.2526731493230614E-3"/>
    <n v="1.5761018848293464E-3"/>
    <n v="1.8163863386004607E-3"/>
    <n v="1.9325888530945083E-3"/>
    <n v="1.9091094083034639E-3"/>
    <n v="1.7604637736397739E-3"/>
    <n v="1.5218209546674411E-3"/>
    <n v="1.2378771883830954E-3"/>
    <n v="9.5104524533741138E-4"/>
    <n v="6.920423208871115E-4"/>
    <n v="4.7750457309552737E-4"/>
    <n v="3.1374687850402452E-4"/>
    <n v="1.967547509158187E-4"/>
    <n v="1.1800575113666488E-4"/>
    <n v="6.8687694501511315E-5"/>
    <n v="1.594536628874409E-2"/>
    <n v="0.59816797378491271"/>
    <n v="1.1441839994159859"/>
    <s v="R-All-Elec-CompAcc-All-All-R"/>
    <n v="0"/>
    <n v="1.594536628874409E-2"/>
    <n v="1.0836352315729723E-4"/>
    <n v="2.8099300539008849E-4"/>
    <n v="6.2183051221539908E-4"/>
    <n v="1.2108313582488172E-3"/>
    <n v="2.1160252674448697E-3"/>
    <n v="3.3686984167679312E-3"/>
    <n v="4.9448003015972776E-3"/>
    <n v="6.7611866401977383E-3"/>
    <n v="8.6937754932922464E-3"/>
    <n v="1.0602884901595711E-2"/>
    <n v="1.2363348675235485E-2"/>
    <n v="1.3885169629902926E-2"/>
    <n v="1.5123046818286022E-2"/>
    <n v="1.594536628874409E-2"/>
    <n v="1.594536628874409E-2"/>
    <n v="1.594536628874409E-2"/>
    <n v="1.594536628874409E-2"/>
    <n v="1.594536628874409E-2"/>
    <n v="1.594536628874409E-2"/>
    <n v="1.594536628874409E-2"/>
  </r>
  <r>
    <s v="Discretionary"/>
    <x v="3"/>
    <s v="Under $5"/>
    <s v="Under $5"/>
    <s v="Advanced Power Strips"/>
    <s v="Under $5"/>
    <n v="1.1441839994159859"/>
    <s v="Electronics"/>
    <s v="Res-PowerStrips-7P_v6"/>
    <s v="Rural"/>
    <s v="SC-Retro"/>
    <s v="M_Input"/>
    <s v="No"/>
    <s v="Residential"/>
    <s v="Manufactured"/>
    <s v="PC-interaction-sensing Home Office APS"/>
    <n v="1.5642556595422321E-3"/>
    <n v="2.4193185571231165E-3"/>
    <n v="4.7401224071041076E-3"/>
    <n v="8.1260225256137072E-3"/>
    <n v="1.2381384828305982E-2"/>
    <n v="1.6993675867217638E-2"/>
    <n v="2.1201605028231135E-2"/>
    <n v="2.4244848536839343E-2"/>
    <n v="2.5590705917116353E-2"/>
    <n v="2.5080276390516139E-2"/>
    <n v="2.2939618026992577E-2"/>
    <n v="1.9668742079981826E-2"/>
    <n v="1.5870901382329796E-2"/>
    <n v="1.2093884049433413E-2"/>
    <n v="8.7299401736568288E-3"/>
    <n v="5.9729245968662024E-3"/>
    <n v="3.891442665958715E-3"/>
    <n v="2.4197268251409006E-3"/>
    <n v="1.4389609851414486E-3"/>
    <n v="8.3047090952265634E-4"/>
    <n v="0.19278799413181419"/>
    <n v="0.59816797378491271"/>
    <n v="1.1441839994159859"/>
    <s v="R-All-Elec-CompAcc-All-All-R"/>
    <n v="0"/>
    <n v="0.19278799413181419"/>
    <n v="1.5642556595422321E-3"/>
    <n v="3.983574216665349E-3"/>
    <n v="8.7236966237694558E-3"/>
    <n v="1.6849719149383165E-2"/>
    <n v="2.9231103977689146E-2"/>
    <n v="4.6224779844906784E-2"/>
    <n v="6.7426384873137915E-2"/>
    <n v="9.1671233409977265E-2"/>
    <n v="0.11726193932709361"/>
    <n v="0.14234221571760974"/>
    <n v="0.16528183374460231"/>
    <n v="0.18495057582458413"/>
    <n v="0.19278799413181419"/>
    <n v="0.19278799413181419"/>
    <n v="0.19278799413181419"/>
    <n v="0.19278799413181419"/>
    <n v="0.19278799413181419"/>
    <n v="0.19278799413181419"/>
    <n v="0.19278799413181419"/>
    <n v="0.19278799413181419"/>
  </r>
  <r>
    <s v="Lost Opportunity"/>
    <x v="1"/>
    <s v="Over $160"/>
    <s v="Under $130"/>
    <s v="Refrigerator"/>
    <s v="Over $160"/>
    <n v="182.74028524564577"/>
    <s v="Refrigeration"/>
    <s v="Res-RefrigFreezer-7P_v4"/>
    <s v="Rural"/>
    <s v="SC-New"/>
    <s v="M_Input"/>
    <s v="No"/>
    <s v="Residential"/>
    <s v="Single Family"/>
    <s v="Std Size Refrig and Refrig-Freezer - CEE Tier 1"/>
    <n v="5.4968122699785378E-4"/>
    <n v="8.3908179381646166E-4"/>
    <n v="1.2340165571137246E-3"/>
    <n v="1.7672604979833183E-3"/>
    <n v="2.4124545589764368E-3"/>
    <n v="3.253436775374788E-3"/>
    <n v="4.174313123433894E-3"/>
    <n v="5.0740338537154338E-3"/>
    <n v="5.8718381974723274E-3"/>
    <n v="6.7542285941404514E-3"/>
    <n v="7.6038710040033175E-3"/>
    <n v="8.2060550174267739E-3"/>
    <n v="8.4067240929415425E-3"/>
    <n v="8.709590361072125E-3"/>
    <n v="8.9189023822732524E-3"/>
    <n v="9.0697904788860119E-3"/>
    <n v="9.1300457851145461E-3"/>
    <n v="9.1908487469181729E-3"/>
    <n v="9.2522046878955669E-3"/>
    <n v="9.314118985759812E-3"/>
    <n v="0.11973249672131581"/>
    <n v="120.8217098748823"/>
    <n v="182.74028524564577"/>
    <s v="R-All-Ref-Refrig-All-All-C"/>
    <n v="0"/>
    <n v="0.11973249672131581"/>
    <n v="5.4968122699785378E-4"/>
    <n v="1.3887630208143154E-3"/>
    <n v="2.6227795779280401E-3"/>
    <n v="4.3900400759113584E-3"/>
    <n v="6.8024946348877952E-3"/>
    <n v="1.0055931410262583E-2"/>
    <n v="1.4230244533696477E-2"/>
    <n v="1.9304278387411909E-2"/>
    <n v="2.5176116584884237E-2"/>
    <n v="3.193034517902469E-2"/>
    <n v="3.9534216183028006E-2"/>
    <n v="4.7740271200454779E-2"/>
    <n v="5.6146995293396319E-2"/>
    <n v="6.4856585654468446E-2"/>
    <n v="7.3775488036741693E-2"/>
    <n v="8.2845278515627702E-2"/>
    <n v="9.1975324300742248E-2"/>
    <n v="0.10116617304766042"/>
    <n v="0.11041837773555599"/>
    <n v="0.11973249672131581"/>
  </r>
  <r>
    <s v="Lost Opportunity"/>
    <x v="1"/>
    <s v="Over $160"/>
    <s v="Under $130"/>
    <s v="Refrigerator"/>
    <s v="Over $160"/>
    <n v="185.18191376685431"/>
    <s v="Refrigeration"/>
    <s v="Res-RefrigFreezer-7P_v4"/>
    <s v="Rural"/>
    <s v="SC-New"/>
    <s v="M_Input"/>
    <s v="No"/>
    <s v="Residential"/>
    <s v="Single Family"/>
    <s v="Std Size Refrig and Refrig-Freezer - CEE Tier 2"/>
    <n v="1.8769585345061515E-3"/>
    <n v="2.8651546691054958E-3"/>
    <n v="4.2137111380839403E-3"/>
    <n v="6.0345424065179742E-3"/>
    <n v="8.2376420208303339E-3"/>
    <n v="1.110928593171643E-2"/>
    <n v="1.4253738817900125E-2"/>
    <n v="1.7325953076693861E-2"/>
    <n v="2.0050160486976089E-2"/>
    <n v="2.3063198052108307E-2"/>
    <n v="2.5964413327696941E-2"/>
    <n v="2.8020649502091047E-2"/>
    <n v="2.8705860339572276E-2"/>
    <n v="2.9740036874736978E-2"/>
    <n v="3.0454760182123501E-2"/>
    <n v="3.0969987347947401E-2"/>
    <n v="3.1175736981953684E-2"/>
    <n v="3.1383356657640755E-2"/>
    <n v="3.1592864553133475E-2"/>
    <n v="3.1804279031337403E-2"/>
    <n v="0.40884228993267224"/>
    <n v="122.46692790138593"/>
    <n v="185.18191376685431"/>
    <s v="R-All-Ref-Refrig-All-All-C"/>
    <n v="0"/>
    <n v="0.40884228993267224"/>
    <n v="1.8769585345061515E-3"/>
    <n v="4.7421132036116476E-3"/>
    <n v="8.9558243416955879E-3"/>
    <n v="1.4990366748213562E-2"/>
    <n v="2.3228008769043896E-2"/>
    <n v="3.4337294700760329E-2"/>
    <n v="4.8591033518660454E-2"/>
    <n v="6.5916986595354318E-2"/>
    <n v="8.5967147082330414E-2"/>
    <n v="0.10903034513443872"/>
    <n v="0.13499475846213566"/>
    <n v="0.1630154079642267"/>
    <n v="0.19172126830379899"/>
    <n v="0.22146130517853596"/>
    <n v="0.25191606536065947"/>
    <n v="0.28288605270860689"/>
    <n v="0.31406178969056059"/>
    <n v="0.34544514634820134"/>
    <n v="0.37703801090133482"/>
    <n v="0.40884228993267224"/>
  </r>
  <r>
    <s v="Lost Opportunity"/>
    <x v="1"/>
    <s v="Under $115"/>
    <s v="Under $70"/>
    <s v="Refrigerator"/>
    <s v="Under $115"/>
    <n v="100.67989985789693"/>
    <s v="Refrigeration"/>
    <s v="Res-RefrigFreezer-7P_v4"/>
    <s v="Rural"/>
    <s v="SC-New"/>
    <s v="M_Input"/>
    <s v="No"/>
    <s v="Residential"/>
    <s v="Single Family"/>
    <s v="Std Size Refrig and Refrig-Freezer - CEE Tier 3"/>
    <n v="3.2728348673289852E-3"/>
    <n v="4.9959431329718463E-3"/>
    <n v="7.3474083097963211E-3"/>
    <n v="1.0522374593439724E-2"/>
    <n v="1.4363898580978248E-2"/>
    <n v="1.9371156943547137E-2"/>
    <n v="2.4854109739455871E-2"/>
    <n v="3.0211100723133065E-2"/>
    <n v="3.4961275452247982E-2"/>
    <n v="4.02150805941561E-2"/>
    <n v="4.5273902266032964E-2"/>
    <n v="4.8859341860622012E-2"/>
    <n v="5.0054137525604725E-2"/>
    <n v="5.1857421381393834E-2"/>
    <n v="5.310367766138286E-2"/>
    <n v="5.4002074403720714E-2"/>
    <n v="5.4360838097076945E-2"/>
    <n v="5.4722862564448027E-2"/>
    <n v="5.5088179502858541E-2"/>
    <n v="5.54568209315335E-2"/>
    <n v="0.71289443913172934"/>
    <n v="65.527784476708007"/>
    <n v="100.67989985789693"/>
    <s v="R-All-Ref-Refrig-All-All-C"/>
    <n v="0"/>
    <n v="0.71289443913172934"/>
    <n v="3.2728348673289852E-3"/>
    <n v="8.2687780003008315E-3"/>
    <n v="1.5616186310097153E-2"/>
    <n v="2.6138560903536875E-2"/>
    <n v="4.0502459484515127E-2"/>
    <n v="5.9873616428062264E-2"/>
    <n v="8.4727726167518141E-2"/>
    <n v="0.11493882689065121"/>
    <n v="0.14990010234289919"/>
    <n v="0.19011518293705529"/>
    <n v="0.23538908520308827"/>
    <n v="0.28424842706371029"/>
    <n v="0.33430256458931501"/>
    <n v="0.38615998597070883"/>
    <n v="0.43926366363209168"/>
    <n v="0.49326573803581242"/>
    <n v="0.54762657613288934"/>
    <n v="0.60234943869733737"/>
    <n v="0.65743761820019586"/>
    <n v="0.71289443913172934"/>
  </r>
  <r>
    <s v="Lost Opportunity"/>
    <x v="1"/>
    <s v="Over $160"/>
    <s v="Under $130"/>
    <s v="Refrigerator"/>
    <s v="Over $160"/>
    <n v="182.74028524564577"/>
    <s v="Refrigeration"/>
    <s v="Res-RefrigFreezer-7P_v4"/>
    <s v="Rural"/>
    <s v="SC-New"/>
    <s v="M_Input"/>
    <s v="No"/>
    <s v="Residential"/>
    <s v="Multifamily - Low Rise"/>
    <s v="Std Size Refrig and Refrig-Freezer - CEE Tier 1"/>
    <n v="6.715694240873134E-5"/>
    <n v="1.0244787261186267E-4"/>
    <n v="1.531376952095053E-4"/>
    <n v="2.2208892951481454E-4"/>
    <n v="3.111360998026999E-4"/>
    <n v="4.1820412774214779E-4"/>
    <n v="5.3414401386829189E-4"/>
    <n v="6.5137162137854777E-4"/>
    <n v="7.6952341772548521E-4"/>
    <n v="8.6957034722360659E-4"/>
    <n v="9.5518911739310604E-4"/>
    <n v="1.018681363294835E-3"/>
    <n v="1.0610483447575929E-3"/>
    <n v="1.0912722269519821E-3"/>
    <n v="1.0930350182573607E-3"/>
    <n v="1.1033182372089218E-3"/>
    <n v="1.1029964765635486E-3"/>
    <n v="1.1032332772495409E-3"/>
    <n v="1.1040191010049255E-3"/>
    <n v="1.1053450695580665E-3"/>
    <n v="1.4836919299725573E-2"/>
    <n v="120.8217098748823"/>
    <n v="182.74028524564577"/>
    <s v="R-All-Ref-Refrig-All-All-C"/>
    <n v="0"/>
    <n v="1.4836919299725573E-2"/>
    <n v="6.715694240873134E-5"/>
    <n v="1.6960481502059399E-4"/>
    <n v="3.2274251023009927E-4"/>
    <n v="5.4483143974491384E-4"/>
    <n v="8.5596753954761374E-4"/>
    <n v="1.2741716672897616E-3"/>
    <n v="1.8083156811580536E-3"/>
    <n v="2.4596873025366011E-3"/>
    <n v="3.2292107202620862E-3"/>
    <n v="4.0987810674856925E-3"/>
    <n v="5.0539701848787985E-3"/>
    <n v="6.0726515481736333E-3"/>
    <n v="7.1336998929312258E-3"/>
    <n v="8.2249721198832081E-3"/>
    <n v="9.3180071381405681E-3"/>
    <n v="1.042132537534949E-2"/>
    <n v="1.1524321851913039E-2"/>
    <n v="1.262755512916258E-2"/>
    <n v="1.3731574230167506E-2"/>
    <n v="1.4836919299725573E-2"/>
  </r>
  <r>
    <s v="Lost Opportunity"/>
    <x v="1"/>
    <s v="Over $160"/>
    <s v="Under $130"/>
    <s v="Refrigerator"/>
    <s v="Over $160"/>
    <n v="185.18191376685431"/>
    <s v="Refrigeration"/>
    <s v="Res-RefrigFreezer-7P_v4"/>
    <s v="Rural"/>
    <s v="SC-New"/>
    <s v="M_Input"/>
    <s v="No"/>
    <s v="Residential"/>
    <s v="Multifamily - Low Rise"/>
    <s v="Std Size Refrig and Refrig-Freezer - CEE Tier 2"/>
    <n v="2.2931617456511491E-4"/>
    <n v="3.4982167735844006E-4"/>
    <n v="5.229087148344709E-4"/>
    <n v="7.5835173405657138E-4"/>
    <n v="1.0624149584062756E-3"/>
    <n v="1.4280127611751054E-3"/>
    <n v="1.8239046855594672E-3"/>
    <n v="2.2241937032467522E-3"/>
    <n v="2.6276384847464165E-3"/>
    <n v="2.9692618274212933E-3"/>
    <n v="3.2616183305917939E-3"/>
    <n v="3.478420919013972E-3"/>
    <n v="3.6230885254958239E-3"/>
    <n v="3.7262919292949661E-3"/>
    <n v="3.7323112110580607E-3"/>
    <n v="3.7674246088336108E-3"/>
    <n v="3.7663259149729885E-3"/>
    <n v="3.7671345019261544E-3"/>
    <n v="3.7698178000484892E-3"/>
    <n v="3.77434549331882E-3"/>
    <n v="5.066260395592459E-2"/>
    <n v="122.46692790138593"/>
    <n v="185.18191376685431"/>
    <s v="R-All-Ref-Refrig-All-All-C"/>
    <n v="0"/>
    <n v="5.066260395592459E-2"/>
    <n v="2.2931617456511491E-4"/>
    <n v="5.79137851923555E-4"/>
    <n v="1.1020465667580259E-3"/>
    <n v="1.8603983008145973E-3"/>
    <n v="2.9228132592208729E-3"/>
    <n v="4.3508260203959787E-3"/>
    <n v="6.1747307059554458E-3"/>
    <n v="8.3989244092021985E-3"/>
    <n v="1.1026562893948615E-2"/>
    <n v="1.3995824721369909E-2"/>
    <n v="1.7257443051961703E-2"/>
    <n v="2.0735863970975675E-2"/>
    <n v="2.4358952496471499E-2"/>
    <n v="2.8085244425766466E-2"/>
    <n v="3.1817555636824528E-2"/>
    <n v="3.5584980245658142E-2"/>
    <n v="3.9351306160631129E-2"/>
    <n v="4.3118440662557281E-2"/>
    <n v="4.6888258462605768E-2"/>
    <n v="5.066260395592459E-2"/>
  </r>
  <r>
    <s v="Lost Opportunity"/>
    <x v="1"/>
    <s v="Under $115"/>
    <s v="Under $70"/>
    <s v="Refrigerator"/>
    <s v="Under $115"/>
    <n v="100.67989985789693"/>
    <s v="Refrigeration"/>
    <s v="Res-RefrigFreezer-7P_v4"/>
    <s v="Rural"/>
    <s v="SC-New"/>
    <s v="M_Input"/>
    <s v="No"/>
    <s v="Residential"/>
    <s v="Multifamily - Low Rise"/>
    <s v="Std Size Refrig and Refrig-Freezer - CEE Tier 3"/>
    <n v="3.9985644752491917E-4"/>
    <n v="6.0998075448025343E-4"/>
    <n v="9.1179098678955751E-4"/>
    <n v="1.3223307554701927E-3"/>
    <n v="1.8525229276622232E-3"/>
    <n v="2.4900123630031672E-3"/>
    <n v="3.1803253720542805E-3"/>
    <n v="3.8783055511638367E-3"/>
    <n v="4.5817884058244702E-3"/>
    <n v="5.1774738015564498E-3"/>
    <n v="5.6872530746071171E-3"/>
    <n v="6.0652897001748597E-3"/>
    <n v="6.3175452391025797E-3"/>
    <n v="6.4975000394731355E-3"/>
    <n v="6.5079958042267858E-3"/>
    <n v="6.5692227042554808E-3"/>
    <n v="6.5673069221487065E-3"/>
    <n v="6.5687168475812279E-3"/>
    <n v="6.5733956891713685E-3"/>
    <n v="6.5812905851593637E-3"/>
    <n v="8.8339903971429976E-2"/>
    <n v="65.527784476708007"/>
    <n v="100.67989985789693"/>
    <s v="R-All-Ref-Refrig-All-All-C"/>
    <n v="0"/>
    <n v="8.8339903971429976E-2"/>
    <n v="3.9985644752491917E-4"/>
    <n v="1.0098372020051725E-3"/>
    <n v="1.9216281887947302E-3"/>
    <n v="3.2439589442649231E-3"/>
    <n v="5.0964818719271467E-3"/>
    <n v="7.586494234930314E-3"/>
    <n v="1.0766819606984595E-2"/>
    <n v="1.4645125158148432E-2"/>
    <n v="1.9226913563972901E-2"/>
    <n v="2.4404387365529349E-2"/>
    <n v="3.0091640440136465E-2"/>
    <n v="3.6156930140311322E-2"/>
    <n v="4.2474475379413901E-2"/>
    <n v="4.8971975418887037E-2"/>
    <n v="5.5479971223113822E-2"/>
    <n v="6.2049193927369302E-2"/>
    <n v="6.8616500849518008E-2"/>
    <n v="7.5185217697099238E-2"/>
    <n v="8.1758613386270607E-2"/>
    <n v="8.8339903971429976E-2"/>
  </r>
  <r>
    <s v="Lost Opportunity"/>
    <x v="1"/>
    <s v="Over $160"/>
    <s v="Under $130"/>
    <s v="Refrigerator"/>
    <s v="Over $160"/>
    <n v="182.74028524564577"/>
    <s v="Refrigeration"/>
    <s v="Res-RefrigFreezer-7P_v4"/>
    <s v="Rural"/>
    <s v="SC-New"/>
    <s v="M_Input"/>
    <s v="No"/>
    <s v="Residential"/>
    <s v="Multifamily - High Rise"/>
    <s v="Std Size Refrig and Refrig-Freezer - CEE Tier 1"/>
    <n v="1.4757521591466398E-5"/>
    <n v="2.299270364313545E-5"/>
    <n v="3.4510261545620583E-5"/>
    <n v="5.0721218751456691E-5"/>
    <n v="7.0412667372776334E-5"/>
    <n v="9.4671570365267198E-5"/>
    <n v="1.1882105709809786E-4"/>
    <n v="1.4490721528429966E-4"/>
    <n v="1.6972059624787285E-4"/>
    <n v="1.9374495515895313E-4"/>
    <n v="2.1388682570076616E-4"/>
    <n v="2.2758274352013716E-4"/>
    <n v="2.377672440342352E-4"/>
    <n v="2.4125420437317153E-4"/>
    <n v="2.4611338060039143E-4"/>
    <n v="2.4825651112304008E-4"/>
    <n v="2.4803972073465927E-4"/>
    <n v="2.4797493526631359E-4"/>
    <n v="2.4805839333638354E-4"/>
    <n v="2.4828657753110981E-4"/>
    <n v="3.3224803032791544E-3"/>
    <n v="120.8217098748823"/>
    <n v="182.74028524564577"/>
    <s v="R-All-Ref-Refrig-All-All-C"/>
    <n v="0"/>
    <n v="3.3224803032791544E-3"/>
    <n v="1.4757521591466398E-5"/>
    <n v="3.7750225234601846E-5"/>
    <n v="7.2260486780222429E-5"/>
    <n v="1.2298170553167912E-4"/>
    <n v="1.9339437290445547E-4"/>
    <n v="2.8806594326972264E-4"/>
    <n v="4.068870003678205E-4"/>
    <n v="5.5179421565212017E-4"/>
    <n v="7.2151481189999301E-4"/>
    <n v="9.1525976705894617E-4"/>
    <n v="1.1291465927597123E-3"/>
    <n v="1.3567293362798495E-3"/>
    <n v="1.5944965803140847E-3"/>
    <n v="1.8357507846872563E-3"/>
    <n v="2.0818641652876478E-3"/>
    <n v="2.3301206764106881E-3"/>
    <n v="2.5781603971453473E-3"/>
    <n v="2.8261353324116611E-3"/>
    <n v="3.0741937257480448E-3"/>
    <n v="3.3224803032791544E-3"/>
  </r>
  <r>
    <s v="Lost Opportunity"/>
    <x v="1"/>
    <s v="Over $160"/>
    <s v="Under $130"/>
    <s v="Refrigerator"/>
    <s v="Over $160"/>
    <n v="185.18191376685431"/>
    <s v="Refrigeration"/>
    <s v="Res-RefrigFreezer-7P_v4"/>
    <s v="Rural"/>
    <s v="SC-New"/>
    <s v="M_Input"/>
    <s v="No"/>
    <s v="Residential"/>
    <s v="Multifamily - High Rise"/>
    <s v="Std Size Refrig and Refrig-Freezer - CEE Tier 2"/>
    <n v="5.0391490083342085E-5"/>
    <n v="7.8511597658259235E-5"/>
    <n v="1.1783980742777835E-4"/>
    <n v="1.731942437547932E-4"/>
    <n v="2.4043327381670143E-4"/>
    <n v="3.2326847497173434E-4"/>
    <n v="4.0573005997926925E-4"/>
    <n v="4.948046632861421E-4"/>
    <n v="5.7953320208652744E-4"/>
    <n v="6.615675217602593E-4"/>
    <n v="7.3034457645585599E-4"/>
    <n v="7.7711108143431993E-4"/>
    <n v="8.1188739217722479E-4"/>
    <n v="8.2379407489840224E-4"/>
    <n v="8.4038636847219301E-4"/>
    <n v="8.4770436830095854E-4"/>
    <n v="8.4696410912948807E-4"/>
    <n v="8.4674289066367372E-4"/>
    <n v="8.4702786917339437E-4"/>
    <n v="8.4780703398873653E-4"/>
    <n v="1.1345044099519055E-2"/>
    <n v="122.46692790138593"/>
    <n v="185.18191376685431"/>
    <s v="R-All-Ref-Refrig-All-All-C"/>
    <n v="0"/>
    <n v="1.1345044099519055E-2"/>
    <n v="5.0391490083342085E-5"/>
    <n v="1.2890308774160132E-4"/>
    <n v="2.4674289516937969E-4"/>
    <n v="4.1993713892417289E-4"/>
    <n v="6.6037041274087432E-4"/>
    <n v="9.8363888771260872E-4"/>
    <n v="1.3893689476918779E-3"/>
    <n v="1.88417361097802E-3"/>
    <n v="2.4637068130645475E-3"/>
    <n v="3.1252743348248067E-3"/>
    <n v="3.8556189112806628E-3"/>
    <n v="4.6327299927149826E-3"/>
    <n v="5.4446173848922072E-3"/>
    <n v="6.2684114597906099E-3"/>
    <n v="7.108797828262803E-3"/>
    <n v="7.9565021965637608E-3"/>
    <n v="8.8034663056932496E-3"/>
    <n v="9.6502091963569236E-3"/>
    <n v="1.0497237065530319E-2"/>
    <n v="1.1345044099519055E-2"/>
  </r>
  <r>
    <s v="Lost Opportunity"/>
    <x v="1"/>
    <s v="Under $115"/>
    <s v="Under $70"/>
    <s v="Refrigerator"/>
    <s v="Under $115"/>
    <n v="100.67989985789693"/>
    <s v="Refrigeration"/>
    <s v="Res-RefrigFreezer-7P_v4"/>
    <s v="Rural"/>
    <s v="SC-New"/>
    <s v="M_Input"/>
    <s v="No"/>
    <s v="Residential"/>
    <s v="Multifamily - High Rise"/>
    <s v="Std Size Refrig and Refrig-Freezer - CEE Tier 3"/>
    <n v="8.786716527268294E-5"/>
    <n v="1.3689993123543531E-4"/>
    <n v="2.0547615912593415E-4"/>
    <n v="3.0199716688493781E-4"/>
    <n v="4.1924122848052106E-4"/>
    <n v="5.6368018629358375E-4"/>
    <n v="7.0746767315934059E-4"/>
    <n v="8.6278621756870615E-4"/>
    <n v="1.0105265703499674E-3"/>
    <n v="1.1535690386890152E-3"/>
    <n v="1.2734949393105582E-3"/>
    <n v="1.355041252296584E-3"/>
    <n v="1.4156803768504962E-3"/>
    <n v="1.4364419470438122E-3"/>
    <n v="1.4653737726217004E-3"/>
    <n v="1.4781340997990894E-3"/>
    <n v="1.4768433168741029E-3"/>
    <n v="1.4764575803248379E-3"/>
    <n v="1.4769544946604005E-3"/>
    <n v="1.4783131169891133E-3"/>
    <n v="1.9782246233830823E-2"/>
    <n v="65.527784476708007"/>
    <n v="100.67989985789693"/>
    <s v="R-All-Ref-Refrig-All-All-C"/>
    <n v="0"/>
    <n v="1.9782246233830823E-2"/>
    <n v="8.786716527268294E-5"/>
    <n v="2.2476709650811824E-4"/>
    <n v="4.3024325563405241E-4"/>
    <n v="7.3224042251899017E-4"/>
    <n v="1.1514816509995112E-3"/>
    <n v="1.7151618372930949E-3"/>
    <n v="2.4226295104524355E-3"/>
    <n v="3.2854157280211415E-3"/>
    <n v="4.2959422983711087E-3"/>
    <n v="5.4495113370601235E-3"/>
    <n v="6.7230062763706817E-3"/>
    <n v="8.0780475286672659E-3"/>
    <n v="9.4937279055177619E-3"/>
    <n v="1.0930169852561573E-2"/>
    <n v="1.2395543625183273E-2"/>
    <n v="1.3873677724982363E-2"/>
    <n v="1.5350521041856467E-2"/>
    <n v="1.6826978622181306E-2"/>
    <n v="1.8303933116841708E-2"/>
    <n v="1.9782246233830823E-2"/>
  </r>
  <r>
    <s v="Lost Opportunity"/>
    <x v="1"/>
    <s v="Over $160"/>
    <s v="Under $130"/>
    <s v="Refrigerator"/>
    <s v="Over $160"/>
    <n v="182.74028524564577"/>
    <s v="Refrigeration"/>
    <s v="Res-RefrigFreezer-7P_v4"/>
    <s v="Rural"/>
    <s v="SC-New"/>
    <s v="M_Input"/>
    <s v="No"/>
    <s v="Residential"/>
    <s v="Manufactured"/>
    <s v="Std Size Refrig and Refrig-Freezer - CEE Tier 1"/>
    <n v="2.5431652462251729E-5"/>
    <n v="3.9985023685304556E-5"/>
    <n v="6.0489972931568755E-5"/>
    <n v="8.734630307498026E-5"/>
    <n v="1.2074264875999531E-4"/>
    <n v="1.5966829567284153E-4"/>
    <n v="2.0236556409600862E-4"/>
    <n v="2.4834800148728584E-4"/>
    <n v="2.9510447202315426E-4"/>
    <n v="3.3920043398704352E-4"/>
    <n v="3.7782098808020935E-4"/>
    <n v="4.089913255321899E-4"/>
    <n v="4.3217106769364802E-4"/>
    <n v="4.4814298677130888E-4"/>
    <n v="4.5802720270324564E-4"/>
    <n v="4.6275539038819028E-4"/>
    <n v="4.6280131628876031E-4"/>
    <n v="4.6284725059937985E-4"/>
    <n v="4.6289319332113154E-4"/>
    <n v="4.6293914445509854E-4"/>
    <n v="6.018072234013596E-3"/>
    <n v="120.8217098748823"/>
    <n v="182.74028524564577"/>
    <s v="R-All-Ref-Refrig-All-All-C"/>
    <n v="0"/>
    <n v="6.018072234013596E-3"/>
    <n v="2.5431652462251729E-5"/>
    <n v="6.5416676147556291E-5"/>
    <n v="1.2590664907912504E-4"/>
    <n v="2.132529521541053E-4"/>
    <n v="3.3399560091410061E-4"/>
    <n v="4.9366389658694215E-4"/>
    <n v="6.960294606829508E-4"/>
    <n v="9.4437746217023669E-4"/>
    <n v="1.239481934193391E-3"/>
    <n v="1.5786823681804346E-3"/>
    <n v="1.9565033562606439E-3"/>
    <n v="2.3654946817928337E-3"/>
    <n v="2.7976657494864815E-3"/>
    <n v="3.2458087362577902E-3"/>
    <n v="3.7038359389610356E-3"/>
    <n v="4.1665913293492257E-3"/>
    <n v="4.6293926456379862E-3"/>
    <n v="5.0922398962373657E-3"/>
    <n v="5.5551330895584972E-3"/>
    <n v="6.018072234013596E-3"/>
  </r>
  <r>
    <s v="Lost Opportunity"/>
    <x v="1"/>
    <s v="Over $160"/>
    <s v="Under $130"/>
    <s v="Refrigerator"/>
    <s v="Over $160"/>
    <n v="185.18191376685431"/>
    <s v="Refrigeration"/>
    <s v="Res-RefrigFreezer-7P_v4"/>
    <s v="Rural"/>
    <s v="SC-New"/>
    <s v="M_Input"/>
    <s v="No"/>
    <s v="Residential"/>
    <s v="Manufactured"/>
    <s v="Std Size Refrig and Refrig-Freezer - CEE Tier 2"/>
    <n v="8.6839707799961192E-5"/>
    <n v="1.3653409971531744E-4"/>
    <n v="2.0655093419517012E-4"/>
    <n v="2.9825539050978942E-4"/>
    <n v="4.122915863558074E-4"/>
    <n v="5.4520830534814991E-4"/>
    <n v="6.9100371990989985E-4"/>
    <n v="8.4801677413103211E-4"/>
    <n v="1.0076728658898768E-3"/>
    <n v="1.1582443027159405E-3"/>
    <n v="1.290119242321268E-3"/>
    <n v="1.3965544415429434E-3"/>
    <n v="1.4757047067161266E-3"/>
    <n v="1.5302429160506327E-3"/>
    <n v="1.5639938657632064E-3"/>
    <n v="1.5801388818054559E-3"/>
    <n v="1.5802957018072972E-3"/>
    <n v="1.5804525505263537E-3"/>
    <n v="1.5806094279663223E-3"/>
    <n v="1.5807663341309019E-3"/>
    <n v="2.0549495755201454E-2"/>
    <n v="122.46692790138593"/>
    <n v="185.18191376685431"/>
    <s v="R-All-Ref-Refrig-All-All-C"/>
    <n v="0"/>
    <n v="2.0549495755201454E-2"/>
    <n v="8.6839707799961192E-5"/>
    <n v="2.2337380751527862E-4"/>
    <n v="4.2992474171044874E-4"/>
    <n v="7.2818013222023816E-4"/>
    <n v="1.1404717185760456E-3"/>
    <n v="1.6856800239241955E-3"/>
    <n v="2.3766837438340951E-3"/>
    <n v="3.224700517965127E-3"/>
    <n v="4.2323733838550035E-3"/>
    <n v="5.3906176865709445E-3"/>
    <n v="6.6807369288922128E-3"/>
    <n v="8.0772913704351568E-3"/>
    <n v="9.552996077151283E-3"/>
    <n v="1.1083238993201915E-2"/>
    <n v="1.2647232858965123E-2"/>
    <n v="1.4227371740770579E-2"/>
    <n v="1.5807667442577878E-2"/>
    <n v="1.7388119993104231E-2"/>
    <n v="1.8968729421070554E-2"/>
    <n v="2.0549495755201454E-2"/>
  </r>
  <r>
    <s v="Lost Opportunity"/>
    <x v="1"/>
    <s v="Under $115"/>
    <s v="Under $70"/>
    <s v="Refrigerator"/>
    <s v="Under $115"/>
    <n v="100.67989985789693"/>
    <s v="Refrigeration"/>
    <s v="Res-RefrigFreezer-7P_v4"/>
    <s v="Rural"/>
    <s v="SC-New"/>
    <s v="M_Input"/>
    <s v="No"/>
    <s v="Residential"/>
    <s v="Manufactured"/>
    <s v="Std Size Refrig and Refrig-Freezer - CEE Tier 3"/>
    <n v="1.5142157822423775E-4"/>
    <n v="2.3807322000602186E-4"/>
    <n v="3.6016091292671658E-4"/>
    <n v="5.2006510718474383E-4"/>
    <n v="7.1890894472354341E-4"/>
    <n v="9.5067457213180362E-4"/>
    <n v="1.2048966593554444E-3"/>
    <n v="1.4786788388940803E-3"/>
    <n v="1.7570696580217417E-3"/>
    <n v="2.0196196501545329E-3"/>
    <n v="2.2495687366860472E-3"/>
    <n v="2.4351587882081274E-3"/>
    <n v="2.5731723579566399E-3"/>
    <n v="2.6682701184186862E-3"/>
    <n v="2.7271213306293176E-3"/>
    <n v="2.7552732426003317E-3"/>
    <n v="2.7555466881562588E-3"/>
    <n v="2.7558201837861226E-3"/>
    <n v="2.7560937294963703E-3"/>
    <n v="2.7563673252934515E-3"/>
    <n v="3.5831961642854217E-2"/>
    <n v="65.527784476708007"/>
    <n v="100.67989985789693"/>
    <s v="R-All-Ref-Refrig-All-All-C"/>
    <n v="0"/>
    <n v="3.5831961642854217E-2"/>
    <n v="1.5142157822423775E-4"/>
    <n v="3.8949479823025961E-4"/>
    <n v="7.4965571115697619E-4"/>
    <n v="1.2697208183417201E-3"/>
    <n v="1.9886297630652633E-3"/>
    <n v="2.9393043351970669E-3"/>
    <n v="4.1442009945525113E-3"/>
    <n v="5.622879833446592E-3"/>
    <n v="7.3799494914683333E-3"/>
    <n v="9.3995691416228662E-3"/>
    <n v="1.1649137878308914E-2"/>
    <n v="1.4084296666517041E-2"/>
    <n v="1.6657469024473681E-2"/>
    <n v="1.9325739142892366E-2"/>
    <n v="2.2052860473521684E-2"/>
    <n v="2.4808133716122015E-2"/>
    <n v="2.7563680404278274E-2"/>
    <n v="3.0319500588064395E-2"/>
    <n v="3.3075594317560762E-2"/>
    <n v="3.5831961642854217E-2"/>
  </r>
  <r>
    <s v="Lost Opportunity"/>
    <x v="1"/>
    <s v="Under $115"/>
    <s v="Under $70"/>
    <s v="Freezer"/>
    <s v="Under $115"/>
    <n v="105.93275899523864"/>
    <s v="Refrigeration"/>
    <s v="Res-RefrigFreezer-7P_v4"/>
    <s v="Rural"/>
    <s v="SC-New (2)"/>
    <s v="M_Input"/>
    <s v="No"/>
    <s v="Residential"/>
    <s v="Single Family"/>
    <s v="Std Size Freezer - ENERGY STAR"/>
    <n v="5.5343119779838266E-4"/>
    <n v="8.4480607922320951E-4"/>
    <n v="1.242435120144919E-3"/>
    <n v="1.7793168952893728E-3"/>
    <n v="2.4289125235374123E-3"/>
    <n v="3.2756319901825698E-3"/>
    <n v="4.2027906328635598E-3"/>
    <n v="5.1086493323924988E-3"/>
    <n v="5.9118963633773411E-3"/>
    <n v="6.8003065003233781E-3"/>
    <n v="7.655745240989241E-3"/>
    <n v="8.2620374035652817E-3"/>
    <n v="8.4640754601126786E-3"/>
    <n v="8.7690079069777157E-3"/>
    <n v="8.9797478721018904E-3"/>
    <n v="9.1316653397912929E-3"/>
    <n v="9.1923317127032729E-3"/>
    <n v="9.25354947734198E-3"/>
    <n v="9.3153239936241226E-3"/>
    <n v="9.3776606759499812E-3"/>
    <n v="0.12054932171829011"/>
    <n v="69.995236044040695"/>
    <n v="105.93275899523864"/>
    <s v="R-All-Ref-Freezer-All-All-R"/>
    <n v="0"/>
    <n v="0.12054932171829011"/>
    <n v="5.5343119779838266E-4"/>
    <n v="1.3982372770215922E-3"/>
    <n v="2.6406723971665112E-3"/>
    <n v="4.4199892924558842E-3"/>
    <n v="6.8489018159932965E-3"/>
    <n v="1.0124533806175867E-2"/>
    <n v="1.4327324439039427E-2"/>
    <n v="1.9435973771431928E-2"/>
    <n v="2.5347870134809269E-2"/>
    <n v="3.2148176635132648E-2"/>
    <n v="3.9803921876121889E-2"/>
    <n v="4.8065959279687168E-2"/>
    <n v="5.6530034739799846E-2"/>
    <n v="6.5299042646777564E-2"/>
    <n v="7.4278790518879451E-2"/>
    <n v="8.341045585867074E-2"/>
    <n v="9.260278757137401E-2"/>
    <n v="0.10185633704871599"/>
    <n v="0.11117166104234012"/>
    <n v="0.12054932171829011"/>
  </r>
  <r>
    <s v="Lost Opportunity"/>
    <x v="1"/>
    <s v="Under $115"/>
    <s v="Under $70"/>
    <s v="Freezer"/>
    <s v="Under $115"/>
    <n v="105.93275899523864"/>
    <s v="Refrigeration"/>
    <s v="Res-RefrigFreezer-7P_v4"/>
    <s v="Rural"/>
    <s v="SC-New (2)"/>
    <s v="M_Input"/>
    <s v="No"/>
    <s v="Residential"/>
    <s v="Multifamily - Low Rise"/>
    <s v="Std Size Freezer - ENERGY STAR"/>
    <n v="7.5632212665234237E-6"/>
    <n v="1.1537689195739546E-5"/>
    <n v="1.7246381856782228E-5"/>
    <n v="2.5011676448025461E-5"/>
    <n v="3.5040177268478301E-5"/>
    <n v="4.709818879836407E-5"/>
    <n v="6.0155349844361172E-5"/>
    <n v="7.3357534195594453E-5"/>
    <n v="8.6663800781860601E-5"/>
    <n v="9.7931095534877597E-5"/>
    <n v="1.0757348960663847E-4"/>
    <n v="1.1472399240262131E-4"/>
    <n v="1.1949536590035031E-4"/>
    <n v="1.2289918239899699E-4"/>
    <n v="1.2309770812412812E-4"/>
    <n v="1.2425580522434172E-4"/>
    <n v="1.2421956850973659E-4"/>
    <n v="1.2424623702560387E-4"/>
    <n v="1.2433473657196933E-4"/>
    <n v="1.2448406727703362E-4"/>
    <n v="1.6709352682320272E-3"/>
    <n v="69.995236044040695"/>
    <n v="105.93275899523864"/>
    <s v="R-All-Ref-Freezer-All-All-R"/>
    <n v="0"/>
    <n v="1.6709352682320272E-3"/>
    <n v="7.5632212665234237E-6"/>
    <n v="1.9100910462262969E-5"/>
    <n v="3.63472923190452E-5"/>
    <n v="6.1358968767070664E-5"/>
    <n v="9.6399146035548966E-5"/>
    <n v="1.4349733483391304E-4"/>
    <n v="2.0365268467827422E-4"/>
    <n v="2.7701021887386869E-4"/>
    <n v="3.6367401965572928E-4"/>
    <n v="4.6160511519060686E-4"/>
    <n v="5.6917860479724532E-4"/>
    <n v="6.8390259719986661E-4"/>
    <n v="8.0339796310021695E-4"/>
    <n v="9.2629714549921399E-4"/>
    <n v="1.0493948536233421E-3"/>
    <n v="1.1736506588476839E-3"/>
    <n v="1.2978702273574204E-3"/>
    <n v="1.4221164643830244E-3"/>
    <n v="1.5464512009549936E-3"/>
    <n v="1.6709352682320272E-3"/>
  </r>
  <r>
    <s v="Lost Opportunity"/>
    <x v="1"/>
    <s v="Under $115"/>
    <s v="Under $70"/>
    <s v="Freezer"/>
    <s v="Under $115"/>
    <n v="105.93275899523864"/>
    <s v="Refrigeration"/>
    <s v="Res-RefrigFreezer-7P_v4"/>
    <s v="Rural"/>
    <s v="SC-New (2)"/>
    <s v="M_Input"/>
    <s v="No"/>
    <s v="Residential"/>
    <s v="Multifamily - High Rise"/>
    <s v="Std Size Freezer - ENERGY STAR"/>
    <n v="1.6619934907466227E-6"/>
    <n v="2.589440479738449E-6"/>
    <n v="3.8865489504654445E-6"/>
    <n v="5.7122284988830665E-6"/>
    <n v="7.9298813228456877E-6"/>
    <n v="1.0661921294211049E-5"/>
    <n v="1.3381638795965918E-5"/>
    <n v="1.6319464421721689E-5"/>
    <n v="1.9113949755134434E-5"/>
    <n v="2.1819575349655995E-5"/>
    <n v="2.4087954733312934E-5"/>
    <n v="2.5630390305879383E-5"/>
    <n v="2.6777369726239809E-5"/>
    <n v="2.7170071532561744E-5"/>
    <n v="2.7717312423247628E-5"/>
    <n v="2.7958671987344217E-5"/>
    <n v="2.7934257033104633E-5"/>
    <n v="2.7926960887473532E-5"/>
    <n v="2.793635994329377E-5"/>
    <n v="2.7962058069091911E-5"/>
    <n v="3.7417804900091798E-4"/>
    <n v="69.995236044040695"/>
    <n v="105.93275899523864"/>
    <s v="R-All-Ref-Freezer-All-All-R"/>
    <n v="0"/>
    <n v="3.7417804900091798E-4"/>
    <n v="1.6619934907466227E-6"/>
    <n v="4.2514339704850719E-6"/>
    <n v="8.1379829209505172E-6"/>
    <n v="1.3850211419833583E-5"/>
    <n v="2.1780092742679271E-5"/>
    <n v="3.2442014036890322E-5"/>
    <n v="4.582365283285624E-5"/>
    <n v="6.2143117254577932E-5"/>
    <n v="8.1257067009712366E-5"/>
    <n v="1.0307664235936836E-4"/>
    <n v="1.2716459709268129E-4"/>
    <n v="1.5279498739856069E-4"/>
    <n v="1.7957235712480051E-4"/>
    <n v="2.0674242865736226E-4"/>
    <n v="2.344597410806099E-4"/>
    <n v="2.6241841306795413E-4"/>
    <n v="2.9035267010105875E-4"/>
    <n v="3.1827963098853229E-4"/>
    <n v="3.4621599093182605E-4"/>
    <n v="3.7417804900091798E-4"/>
  </r>
  <r>
    <s v="Lost Opportunity"/>
    <x v="1"/>
    <s v="Under $115"/>
    <s v="Under $70"/>
    <s v="Freezer"/>
    <s v="Under $115"/>
    <n v="105.93275899523864"/>
    <s v="Refrigeration"/>
    <s v="Res-RefrigFreezer-7P_v4"/>
    <s v="Rural"/>
    <s v="SC-New (2)"/>
    <s v="M_Input"/>
    <s v="No"/>
    <s v="Residential"/>
    <s v="Manufactured"/>
    <s v="Std Size Freezer - ENERGY STAR"/>
    <n v="2.2976583583770994E-5"/>
    <n v="3.6125031205428782E-5"/>
    <n v="5.4650515577200372E-5"/>
    <n v="7.8914244220447478E-5"/>
    <n v="1.0908664175392328E-4"/>
    <n v="1.4425456413619462E-4"/>
    <n v="1.8283001094130335E-4"/>
    <n v="2.2437348978816132E-4"/>
    <n v="2.6661627975016239E-4"/>
    <n v="3.064553958781429E-4"/>
    <n v="3.4134767786769501E-4"/>
    <n v="3.6950895700057145E-4"/>
    <n v="3.9045102059685305E-4"/>
    <n v="4.0488107520010033E-4"/>
    <n v="4.1381110889953358E-4"/>
    <n v="4.1808285646702416E-4"/>
    <n v="4.1812434886688587E-4"/>
    <n v="4.1816584886492488E-4"/>
    <n v="4.1820735646211935E-4"/>
    <n v="4.1824887165944799E-4"/>
    <n v="5.4371118787198925E-3"/>
    <n v="69.995236044040695"/>
    <n v="105.93275899523864"/>
    <s v="R-All-Ref-Freezer-All-All-R"/>
    <n v="0"/>
    <n v="5.4371118787198925E-3"/>
    <n v="2.2976583583770994E-5"/>
    <n v="5.9101614789199776E-5"/>
    <n v="1.1375213036640015E-4"/>
    <n v="1.9266637458684763E-4"/>
    <n v="3.017530163407709E-4"/>
    <n v="4.4600758047696554E-4"/>
    <n v="6.2883759141826889E-4"/>
    <n v="8.5321108120643024E-4"/>
    <n v="1.1198273609565926E-3"/>
    <n v="1.4262827568347356E-3"/>
    <n v="1.7676304347024306E-3"/>
    <n v="2.1371393917030022E-3"/>
    <n v="2.5275904122998554E-3"/>
    <n v="2.9324714874999556E-3"/>
    <n v="3.3462825963994892E-3"/>
    <n v="3.7643654528665134E-3"/>
    <n v="4.1824898017333995E-3"/>
    <n v="4.6006556505983247E-3"/>
    <n v="5.0188630070604444E-3"/>
    <n v="5.4371118787198925E-3"/>
  </r>
  <r>
    <s v="Lost Opportunity"/>
    <x v="1"/>
    <s v="Over $160"/>
    <s v="Under $130"/>
    <s v="Refrigerator"/>
    <s v="Over $160"/>
    <n v="182.74028524564577"/>
    <s v="Refrigeration"/>
    <s v="Res-RefrigFreezer-7P_v4"/>
    <s v="Rural"/>
    <s v="SC-NR"/>
    <s v="M_Input"/>
    <s v="No"/>
    <s v="Residential"/>
    <s v="Single Family"/>
    <s v="Std Size Refrig and Refrig-Freezer - CEE Tier 1"/>
    <n v="2.430419935554839E-3"/>
    <n v="3.8683237624083065E-3"/>
    <n v="5.818532451192137E-3"/>
    <n v="8.3391152610164491E-3"/>
    <n v="1.144693087007894E-2"/>
    <n v="1.5099747880158025E-2"/>
    <n v="1.9183473551904577E-2"/>
    <n v="2.3510755713954598E-2"/>
    <n v="2.7836492592715398E-2"/>
    <n v="3.1891971595785384E-2"/>
    <n v="3.5432578158996905E-2"/>
    <n v="3.8286513471674909E-2"/>
    <n v="4.0387909256897406E-2"/>
    <n v="4.1781094380634522E-2"/>
    <n v="4.2593906759306986E-2"/>
    <n v="5.2516437425594885E-2"/>
    <n v="5.1742807934639132E-2"/>
    <n v="5.1078519197680916E-2"/>
    <n v="5.0505219924596535E-2"/>
    <n v="4.9793575900279718E-2"/>
    <n v="0.69681585144620251"/>
    <n v="120.8217098748823"/>
    <n v="182.74028524564577"/>
    <s v="R-All-Ref-Refrig-All-All-C"/>
    <n v="0"/>
    <n v="0.60354432602507058"/>
    <n v="2.430419935554839E-3"/>
    <n v="6.2987436979631455E-3"/>
    <n v="1.2117276149155282E-2"/>
    <n v="2.0456391410171731E-2"/>
    <n v="3.1903322280250668E-2"/>
    <n v="4.7003070160408694E-2"/>
    <n v="6.6186543712313278E-2"/>
    <n v="8.9697299426267876E-2"/>
    <n v="0.11753379201898327"/>
    <n v="0.14942576361476867"/>
    <n v="0.18485834177376559"/>
    <n v="0.2231448552454405"/>
    <n v="0.26353276450233792"/>
    <n v="0.30531385888297247"/>
    <n v="0.34790776564227943"/>
    <n v="0.4004242030678743"/>
    <n v="0.45216701100251344"/>
    <n v="0.50324553020019436"/>
    <n v="0.55375075012479091"/>
    <n v="0.60354432602507058"/>
  </r>
  <r>
    <s v="Lost Opportunity"/>
    <x v="1"/>
    <s v="Over $160"/>
    <s v="Under $130"/>
    <s v="Refrigerator"/>
    <s v="Over $160"/>
    <n v="185.18191376685431"/>
    <s v="Refrigeration"/>
    <s v="Res-RefrigFreezer-7P_v4"/>
    <s v="Rural"/>
    <s v="SC-NR"/>
    <s v="M_Input"/>
    <s v="No"/>
    <s v="Residential"/>
    <s v="Single Family"/>
    <s v="Std Size Refrig and Refrig-Freezer - CEE Tier 2"/>
    <n v="8.2989871518594858E-3"/>
    <n v="1.3208898073052741E-2"/>
    <n v="1.9868141035510975E-2"/>
    <n v="2.8475001129075181E-2"/>
    <n v="3.9087044518223077E-2"/>
    <n v="5.1560066563205421E-2"/>
    <n v="6.5504482664205901E-2"/>
    <n v="8.0280554296915538E-2"/>
    <n v="9.5051349357467591E-2"/>
    <n v="0.10889931350915658"/>
    <n v="0.12098917828850134"/>
    <n v="0.1307343141580958"/>
    <n v="0.13790980526043978"/>
    <n v="0.14266701831358919"/>
    <n v="0.14544247262450657"/>
    <n v="0.179324253015127"/>
    <n v="0.17668259380561444"/>
    <n v="0.17441429291962673"/>
    <n v="0.17245668747379603"/>
    <n v="0.17002668575758867"/>
    <n v="2.3793689780790475"/>
    <n v="122.46692790138593"/>
    <n v="185.18191376685431"/>
    <s v="R-All-Ref-Refrig-All-All-C"/>
    <n v="0"/>
    <n v="2.060881139915558"/>
    <n v="8.2989871518594858E-3"/>
    <n v="2.1507885224912225E-2"/>
    <n v="4.13760262604232E-2"/>
    <n v="6.9851027389498388E-2"/>
    <n v="0.10893807190772146"/>
    <n v="0.16049813847092689"/>
    <n v="0.22600262113513281"/>
    <n v="0.30628317543204836"/>
    <n v="0.40133452478951592"/>
    <n v="0.51023383829867253"/>
    <n v="0.63122301658717384"/>
    <n v="0.76195733074526961"/>
    <n v="0.89986713600570933"/>
    <n v="1.0425341543192985"/>
    <n v="1.187976626943805"/>
    <n v="1.3673008799589321"/>
    <n v="1.5439834737645466"/>
    <n v="1.7183977666841734"/>
    <n v="1.8908544541579695"/>
    <n v="2.060881139915558"/>
  </r>
  <r>
    <s v="Lost Opportunity"/>
    <x v="1"/>
    <s v="Under $115"/>
    <s v="Under $70"/>
    <s v="Refrigerator"/>
    <s v="Under $115"/>
    <n v="100.67989985789693"/>
    <s v="Refrigeration"/>
    <s v="Res-RefrigFreezer-7P_v4"/>
    <s v="Rural"/>
    <s v="SC-NR"/>
    <s v="M_Input"/>
    <s v="No"/>
    <s v="Residential"/>
    <s v="Single Family"/>
    <s v="Std Size Refrig and Refrig-Freezer - CEE Tier 3"/>
    <n v="1.4470865506502735E-2"/>
    <n v="2.3032230801974581E-2"/>
    <n v="3.4643889854039295E-2"/>
    <n v="4.9651590500900344E-2"/>
    <n v="6.8155710319801679E-2"/>
    <n v="8.9904801042534177E-2"/>
    <n v="0.11421954768231854"/>
    <n v="0.13998444421713027"/>
    <n v="0.16574014004291202"/>
    <n v="0.18988670432974336"/>
    <n v="0.21096768734759305"/>
    <n v="0.22796018871324458"/>
    <n v="0.24047202477047494"/>
    <n v="0.24876713223578531"/>
    <n v="0.253606665701472"/>
    <n v="0.31268600612961972"/>
    <n v="0.30807976991845687"/>
    <n v="0.30412455508937325"/>
    <n v="0.30071109696453852"/>
    <n v="0.29647392592518723"/>
    <n v="4.1488832121413717"/>
    <n v="65.527784476708007"/>
    <n v="100.67989985789693"/>
    <s v="R-All-Ref-Refrig-All-All-C"/>
    <n v="0"/>
    <n v="3.5935389770936026"/>
    <n v="1.4470865506502735E-2"/>
    <n v="3.7503096308477313E-2"/>
    <n v="7.2146986162516608E-2"/>
    <n v="0.12179857666341695"/>
    <n v="0.18995428698321865"/>
    <n v="0.27985908802575282"/>
    <n v="0.39407863570807133"/>
    <n v="0.53406307992520163"/>
    <n v="0.69980321996811368"/>
    <n v="0.88968992429785709"/>
    <n v="1.1006576116454501"/>
    <n v="1.3286178003586946"/>
    <n v="1.5690898251291696"/>
    <n v="1.817856957364955"/>
    <n v="2.071463623066427"/>
    <n v="2.3841496291960467"/>
    <n v="2.6922293991145034"/>
    <n v="2.9963539542038768"/>
    <n v="3.2970650511684152"/>
    <n v="3.5935389770936026"/>
  </r>
  <r>
    <s v="Lost Opportunity"/>
    <x v="1"/>
    <s v="Over $160"/>
    <s v="Under $130"/>
    <s v="Refrigerator"/>
    <s v="Over $160"/>
    <n v="182.74028524564577"/>
    <s v="Refrigeration"/>
    <s v="Res-RefrigFreezer-7P_v4"/>
    <s v="Rural"/>
    <s v="SC-NR"/>
    <s v="M_Input"/>
    <s v="No"/>
    <s v="Residential"/>
    <s v="Multifamily - Low Rise"/>
    <s v="Std Size Refrig and Refrig-Freezer - CEE Tier 1"/>
    <n v="1.6280514476479241E-4"/>
    <n v="2.5912517334051764E-4"/>
    <n v="3.8976266399506394E-4"/>
    <n v="5.5860746465294007E-4"/>
    <n v="7.6678887355138901E-4"/>
    <n v="1.0114779564648212E-3"/>
    <n v="1.2850320462406237E-3"/>
    <n v="1.5749010905923347E-3"/>
    <n v="1.86466660075607E-3"/>
    <n v="2.1363284865288795E-3"/>
    <n v="2.3735009005328685E-3"/>
    <n v="2.5646756628962611E-3"/>
    <n v="2.7054405001589407E-3"/>
    <n v="2.7987648487348949E-3"/>
    <n v="2.8532121145524478E-3"/>
    <n v="4.0468529180535291E-3"/>
    <n v="3.9570104061919858E-3"/>
    <n v="3.897961894981579E-3"/>
    <n v="3.8447200905613716E-3"/>
    <n v="3.7849142058616748E-3"/>
    <n v="4.911316735053891E-2"/>
    <n v="120.8217098748823"/>
    <n v="182.74028524564577"/>
    <s v="R-All-Ref-Refrig-All-All-C"/>
    <n v="0"/>
    <n v="4.283654904341299E-2"/>
    <n v="1.6280514476479241E-4"/>
    <n v="4.2193031810531004E-4"/>
    <n v="8.1169298210037404E-4"/>
    <n v="1.3703004467533141E-3"/>
    <n v="2.1370893203047029E-3"/>
    <n v="3.1485672767695241E-3"/>
    <n v="4.433599323010148E-3"/>
    <n v="6.0085004136024829E-3"/>
    <n v="7.8731670143585529E-3"/>
    <n v="1.0009495500887432E-2"/>
    <n v="1.23829964014203E-2"/>
    <n v="1.4947672064316561E-2"/>
    <n v="1.7653112564475503E-2"/>
    <n v="2.0451877413210397E-2"/>
    <n v="2.3305089527762845E-2"/>
    <n v="2.7351942445816374E-2"/>
    <n v="3.1308952852008361E-2"/>
    <n v="3.5206914746989941E-2"/>
    <n v="3.9051634837551315E-2"/>
    <n v="4.283654904341299E-2"/>
  </r>
  <r>
    <s v="Lost Opportunity"/>
    <x v="1"/>
    <s v="Over $160"/>
    <s v="Under $130"/>
    <s v="Refrigerator"/>
    <s v="Over $160"/>
    <n v="185.18191376685431"/>
    <s v="Refrigeration"/>
    <s v="Res-RefrigFreezer-7P_v4"/>
    <s v="Rural"/>
    <s v="SC-NR"/>
    <s v="M_Input"/>
    <s v="No"/>
    <s v="Residential"/>
    <s v="Multifamily - Low Rise"/>
    <s v="Std Size Refrig and Refrig-Freezer - CEE Tier 2"/>
    <n v="5.5591948736677464E-4"/>
    <n v="8.848168387762123E-4"/>
    <n v="1.3308956585854899E-3"/>
    <n v="1.9074383419379047E-3"/>
    <n v="2.6183010255546842E-3"/>
    <n v="3.4538239430521793E-3"/>
    <n v="4.3879102065726176E-3"/>
    <n v="5.3777060190594254E-3"/>
    <n v="6.3671483005028036E-3"/>
    <n v="7.2947733856565684E-3"/>
    <n v="8.1046296527980191E-3"/>
    <n v="8.7574209146716129E-3"/>
    <n v="9.2380808857271419E-3"/>
    <n v="9.5567490954703658E-3"/>
    <n v="9.74266641488644E-3"/>
    <n v="1.3818509254749121E-2"/>
    <n v="1.3511730232440155E-2"/>
    <n v="1.3310101358062229E-2"/>
    <n v="1.3128300244451692E-2"/>
    <n v="1.2924085219110789E-2"/>
    <n v="0.16770334165984319"/>
    <n v="122.46692790138593"/>
    <n v="185.18191376685431"/>
    <s v="R-All-Ref-Refrig-All-All-C"/>
    <n v="0"/>
    <n v="0.14627100647943223"/>
    <n v="5.5591948736677464E-4"/>
    <n v="1.4407363261429869E-3"/>
    <n v="2.7716319847284768E-3"/>
    <n v="4.6790703266663819E-3"/>
    <n v="7.2973713522210661E-3"/>
    <n v="1.0751195295273245E-2"/>
    <n v="1.5139105501845863E-2"/>
    <n v="2.0516811520905287E-2"/>
    <n v="2.688395982140809E-2"/>
    <n v="3.417873320706466E-2"/>
    <n v="4.2283362859862679E-2"/>
    <n v="5.104078377453429E-2"/>
    <n v="6.027886466026143E-2"/>
    <n v="6.9835613755731801E-2"/>
    <n v="7.9578280170618243E-2"/>
    <n v="9.339678942536736E-2"/>
    <n v="0.10690851965780751"/>
    <n v="0.12021862101586973"/>
    <n v="0.13334692126032144"/>
    <n v="0.14627100647943223"/>
  </r>
  <r>
    <s v="Lost Opportunity"/>
    <x v="1"/>
    <s v="Under $115"/>
    <s v="Under $70"/>
    <s v="Refrigerator"/>
    <s v="Under $115"/>
    <n v="100.67989985789693"/>
    <s v="Refrigeration"/>
    <s v="Res-RefrigFreezer-7P_v4"/>
    <s v="Rural"/>
    <s v="SC-NR"/>
    <s v="M_Input"/>
    <s v="No"/>
    <s v="Residential"/>
    <s v="Multifamily - Low Rise"/>
    <s v="Std Size Refrig and Refrig-Freezer - CEE Tier 3"/>
    <n v="9.6935155904248496E-4"/>
    <n v="1.5428467640115073E-3"/>
    <n v="2.3206701885619564E-3"/>
    <n v="3.3259822196429569E-3"/>
    <n v="4.5655067664311941E-3"/>
    <n v="6.0224001855272774E-3"/>
    <n v="7.6511575800784016E-3"/>
    <n v="9.377055188943469E-3"/>
    <n v="1.1102336349067477E-2"/>
    <n v="1.2719827447931339E-2"/>
    <n v="1.4131966171242462E-2"/>
    <n v="1.5270232128465499E-2"/>
    <n v="1.6108354379798972E-2"/>
    <n v="1.6664013127066578E-2"/>
    <n v="1.6988195400803048E-2"/>
    <n v="2.409520406126104E-2"/>
    <n v="2.3560276377820207E-2"/>
    <n v="2.3208698014104249E-2"/>
    <n v="2.2891693129550229E-2"/>
    <n v="2.2535605318828276E-2"/>
    <n v="0.29242273276768621"/>
    <n v="65.527784476708007"/>
    <n v="100.67989985789693"/>
    <s v="R-All-Ref-Refrig-All-All-C"/>
    <n v="0"/>
    <n v="0.2550513723581786"/>
    <n v="9.6935155904248496E-4"/>
    <n v="2.5121983230539922E-3"/>
    <n v="4.8328685116159481E-3"/>
    <n v="8.1588507312589046E-3"/>
    <n v="1.27243574976901E-2"/>
    <n v="1.8746757683217378E-2"/>
    <n v="2.6397915263295779E-2"/>
    <n v="3.5774970452239249E-2"/>
    <n v="4.6877306801306723E-2"/>
    <n v="5.9597134249238064E-2"/>
    <n v="7.3729100420480531E-2"/>
    <n v="8.8999332548946028E-2"/>
    <n v="0.105107686928745"/>
    <n v="0.12177170005581159"/>
    <n v="0.13875989545661463"/>
    <n v="0.16285509951787566"/>
    <n v="0.18641537589569587"/>
    <n v="0.20962407390980012"/>
    <n v="0.23251576703935034"/>
    <n v="0.2550513723581786"/>
  </r>
  <r>
    <s v="Lost Opportunity"/>
    <x v="1"/>
    <s v="Over $160"/>
    <s v="Under $130"/>
    <s v="Refrigerator"/>
    <s v="Over $160"/>
    <n v="182.74028524564577"/>
    <s v="Refrigeration"/>
    <s v="Res-RefrigFreezer-7P_v4"/>
    <s v="Rural"/>
    <s v="SC-NR"/>
    <s v="M_Input"/>
    <s v="No"/>
    <s v="Residential"/>
    <s v="Multifamily - High Rise"/>
    <s v="Std Size Refrig and Refrig-Freezer - CEE Tier 1"/>
    <n v="3.7118978460880697E-5"/>
    <n v="5.9079593226581513E-5"/>
    <n v="8.8864464022865211E-5"/>
    <n v="1.2736046197124671E-4"/>
    <n v="1.7482506294575127E-4"/>
    <n v="2.3061328027388389E-4"/>
    <n v="2.9298261375498228E-4"/>
    <n v="3.5907169729906737E-4"/>
    <n v="4.2513717542638898E-4"/>
    <n v="4.8707509330491404E-4"/>
    <n v="5.4114953757169635E-4"/>
    <n v="5.8473668524250714E-4"/>
    <n v="6.16830554081551E-4"/>
    <n v="6.3810816474717963E-4"/>
    <n v="6.5052194251848637E-4"/>
    <n v="9.1300728399668291E-4"/>
    <n v="8.9830825964234311E-4"/>
    <n v="8.8598625660519636E-4"/>
    <n v="8.7696379782410423E-4"/>
    <n v="8.6136805757914691E-4"/>
    <n v="1.1179946719642406E-2"/>
    <n v="120.8217098748823"/>
    <n v="182.74028524564577"/>
    <s v="R-All-Ref-Refrig-All-All-C"/>
    <n v="0"/>
    <n v="9.7491089604954534E-3"/>
    <n v="3.7118978460880697E-5"/>
    <n v="9.6198571687462211E-5"/>
    <n v="1.8506303571032742E-4"/>
    <n v="3.1242349768157416E-4"/>
    <n v="4.872485606273254E-4"/>
    <n v="7.1786184090120932E-4"/>
    <n v="1.0108444546561915E-3"/>
    <n v="1.3699161519552588E-3"/>
    <n v="1.7950533273816478E-3"/>
    <n v="2.282128420686562E-3"/>
    <n v="2.8232779582582582E-3"/>
    <n v="3.4080146435007653E-3"/>
    <n v="4.0248451975823159E-3"/>
    <n v="4.6629533623294955E-3"/>
    <n v="5.3134753048479817E-3"/>
    <n v="6.2264825888446642E-3"/>
    <n v="7.124790848487007E-3"/>
    <n v="8.0107771050922025E-3"/>
    <n v="8.8877409029163058E-3"/>
    <n v="9.7491089604954534E-3"/>
  </r>
  <r>
    <s v="Lost Opportunity"/>
    <x v="1"/>
    <s v="Over $160"/>
    <s v="Under $130"/>
    <s v="Refrigerator"/>
    <s v="Over $160"/>
    <n v="185.18191376685431"/>
    <s v="Refrigeration"/>
    <s v="Res-RefrigFreezer-7P_v4"/>
    <s v="Rural"/>
    <s v="SC-NR"/>
    <s v="M_Input"/>
    <s v="No"/>
    <s v="Residential"/>
    <s v="Multifamily - High Rise"/>
    <s v="Std Size Refrig and Refrig-Freezer - CEE Tier 2"/>
    <n v="1.2674761296618207E-4"/>
    <n v="2.017350079925814E-4"/>
    <n v="3.0343934988102288E-4"/>
    <n v="4.3488897621841288E-4"/>
    <n v="5.9696307209502748E-4"/>
    <n v="7.8745924605174041E-4"/>
    <n v="1.0004275029597846E-3"/>
    <n v="1.2260973335873546E-3"/>
    <n v="1.4516865604280776E-3"/>
    <n v="1.6631816922639928E-3"/>
    <n v="1.8478259636711565E-3"/>
    <n v="1.996659987460416E-3"/>
    <n v="2.106248705546653E-3"/>
    <n v="2.1789038936287932E-3"/>
    <n v="2.2212923635071872E-3"/>
    <n v="3.1175829364289837E-3"/>
    <n v="3.0673911928224668E-3"/>
    <n v="3.0253160997924596E-3"/>
    <n v="2.9945077327250742E-3"/>
    <n v="2.9412540352783023E-3"/>
    <n v="3.8175392172959906E-2"/>
    <n v="122.46692790138593"/>
    <n v="185.18191376685431"/>
    <s v="R-All-Ref-Refrig-All-All-C"/>
    <n v="0"/>
    <n v="3.3289609265305671E-2"/>
    <n v="1.2674761296618207E-4"/>
    <n v="3.2848262095876347E-4"/>
    <n v="6.319219708397863E-4"/>
    <n v="1.0668109470581993E-3"/>
    <n v="1.6637740191532268E-3"/>
    <n v="2.4512332652049671E-3"/>
    <n v="3.4516607681647519E-3"/>
    <n v="4.6777581017521065E-3"/>
    <n v="6.1294446621801843E-3"/>
    <n v="7.7926263544441775E-3"/>
    <n v="9.6404523181153334E-3"/>
    <n v="1.163711230557575E-2"/>
    <n v="1.3743361011122404E-2"/>
    <n v="1.5922264904751196E-2"/>
    <n v="1.8143557268258382E-2"/>
    <n v="2.1261140204687366E-2"/>
    <n v="2.4328531397509831E-2"/>
    <n v="2.735384749730229E-2"/>
    <n v="3.0348355230027366E-2"/>
    <n v="3.3289609265305671E-2"/>
  </r>
  <r>
    <s v="Lost Opportunity"/>
    <x v="1"/>
    <s v="Under $115"/>
    <s v="Under $70"/>
    <s v="Refrigerator"/>
    <s v="Under $115"/>
    <n v="100.67989985789693"/>
    <s v="Refrigeration"/>
    <s v="Res-RefrigFreezer-7P_v4"/>
    <s v="Rural"/>
    <s v="SC-NR"/>
    <s v="M_Input"/>
    <s v="No"/>
    <s v="Residential"/>
    <s v="Multifamily - High Rise"/>
    <s v="Std Size Refrig and Refrig-Freezer - CEE Tier 3"/>
    <n v="2.2100861550230507E-4"/>
    <n v="3.5176342789731892E-4"/>
    <n v="5.2910432817395651E-4"/>
    <n v="7.5831179997757313E-4"/>
    <n v="1.0409188700455172E-3"/>
    <n v="1.3730852491937583E-3"/>
    <n v="1.7444359871184591E-3"/>
    <n v="2.1379343391619504E-3"/>
    <n v="2.5312921431436806E-3"/>
    <n v="2.900074206794888E-3"/>
    <n v="3.2220366787431144E-3"/>
    <n v="3.4815571601748067E-3"/>
    <n v="3.6726459727536584E-3"/>
    <n v="3.7993341379294224E-3"/>
    <n v="3.8732465124653006E-3"/>
    <n v="5.4360999183283871E-3"/>
    <n v="5.3485810491005889E-3"/>
    <n v="5.2752151068151615E-3"/>
    <n v="5.2214948481680316E-3"/>
    <n v="5.1286368789514435E-3"/>
    <n v="6.6566070736610472E-2"/>
    <n v="65.527784476708007"/>
    <n v="100.67989985789693"/>
    <s v="R-All-Ref-Refrig-All-All-C"/>
    <n v="0"/>
    <n v="5.8046777230439321E-2"/>
    <n v="2.2100861550230507E-4"/>
    <n v="5.7277204339962399E-4"/>
    <n v="1.1018763715735804E-3"/>
    <n v="1.8601881715511535E-3"/>
    <n v="2.9011070415966705E-3"/>
    <n v="4.2741922907904286E-3"/>
    <n v="6.0186282779088876E-3"/>
    <n v="8.156562617070838E-3"/>
    <n v="1.0687854760214518E-2"/>
    <n v="1.3587928967009406E-2"/>
    <n v="1.6809965645752521E-2"/>
    <n v="2.0291522805927328E-2"/>
    <n v="2.3964168778680985E-2"/>
    <n v="2.7763502916610408E-2"/>
    <n v="3.1636749429075711E-2"/>
    <n v="3.7072849347404097E-2"/>
    <n v="4.2421430396504686E-2"/>
    <n v="4.7696645503319847E-2"/>
    <n v="5.2918140351487876E-2"/>
    <n v="5.8046777230439321E-2"/>
  </r>
  <r>
    <s v="Lost Opportunity"/>
    <x v="1"/>
    <s v="Over $160"/>
    <s v="Under $130"/>
    <s v="Refrigerator"/>
    <s v="Over $160"/>
    <n v="182.74028524564577"/>
    <s v="Refrigeration"/>
    <s v="Res-RefrigFreezer-7P_v4"/>
    <s v="Rural"/>
    <s v="SC-NR"/>
    <s v="M_Input"/>
    <s v="No"/>
    <s v="Residential"/>
    <s v="Manufactured"/>
    <s v="Std Size Refrig and Refrig-Freezer - CEE Tier 1"/>
    <n v="3.9371725471250139E-4"/>
    <n v="6.2136527063364388E-4"/>
    <n v="9.2674158731754586E-4"/>
    <n v="1.3170012863618072E-3"/>
    <n v="1.7925707833333848E-3"/>
    <n v="2.3446497760362633E-3"/>
    <n v="2.9536332164151404E-3"/>
    <n v="3.5893593151926093E-3"/>
    <n v="4.2139161637300667E-3"/>
    <n v="4.7871140850081519E-3"/>
    <n v="5.2737093859806725E-3"/>
    <n v="5.6504142769037398E-3"/>
    <n v="5.910263912363641E-3"/>
    <n v="6.0625641153159663E-3"/>
    <n v="6.1283708778655114E-3"/>
    <n v="6.5683088556170834E-3"/>
    <n v="6.4839275796417786E-3"/>
    <n v="6.4035405923678831E-3"/>
    <n v="6.3193233104808519E-3"/>
    <n v="6.2300878434806443E-3"/>
    <n v="9.229755363767822E-2"/>
    <n v="120.8217098748823"/>
    <n v="182.74028524564577"/>
    <s v="R-All-Ref-Refrig-All-All-C"/>
    <n v="0"/>
    <n v="8.3970579488758884E-2"/>
    <n v="3.9371725471250139E-4"/>
    <n v="1.0150825253461453E-3"/>
    <n v="1.9418241126636913E-3"/>
    <n v="3.2588253990254983E-3"/>
    <n v="5.0513961823588829E-3"/>
    <n v="7.3960459583951466E-3"/>
    <n v="1.0349679174810287E-2"/>
    <n v="1.3939038490002897E-2"/>
    <n v="1.8152954653732963E-2"/>
    <n v="2.2940068738741114E-2"/>
    <n v="2.8213778124721787E-2"/>
    <n v="3.3864192401625526E-2"/>
    <n v="3.9774456313989168E-2"/>
    <n v="4.5837020429305132E-2"/>
    <n v="5.1965391307170643E-2"/>
    <n v="5.8533700162787729E-2"/>
    <n v="6.5017627742429501E-2"/>
    <n v="7.1421168334797391E-2"/>
    <n v="7.7740491645278242E-2"/>
    <n v="8.3970579488758884E-2"/>
  </r>
  <r>
    <s v="Lost Opportunity"/>
    <x v="1"/>
    <s v="Over $160"/>
    <s v="Under $130"/>
    <s v="Refrigerator"/>
    <s v="Over $160"/>
    <n v="185.18191376685431"/>
    <s v="Refrigeration"/>
    <s v="Res-RefrigFreezer-7P_v4"/>
    <s v="Rural"/>
    <s v="SC-NR"/>
    <s v="M_Input"/>
    <s v="No"/>
    <s v="Residential"/>
    <s v="Manufactured"/>
    <s v="Std Size Refrig and Refrig-Freezer - CEE Tier 2"/>
    <n v="1.3443991264738011E-3"/>
    <n v="2.1217330890692691E-3"/>
    <n v="3.1644805137291637E-3"/>
    <n v="4.4970733635806446E-3"/>
    <n v="6.1209676904194349E-3"/>
    <n v="8.0061137099309808E-3"/>
    <n v="1.0085567418100854E-2"/>
    <n v="1.2256337435526479E-2"/>
    <n v="1.4388968585309634E-2"/>
    <n v="1.6346227952124946E-2"/>
    <n v="1.8007771330637547E-2"/>
    <n v="1.9294079513054372E-2"/>
    <n v="2.0181370122611023E-2"/>
    <n v="2.0701419110457395E-2"/>
    <n v="2.0926124919077034E-2"/>
    <n v="2.242835075732167E-2"/>
    <n v="2.2140219840136484E-2"/>
    <n v="2.1865727944804639E-2"/>
    <n v="2.157815700691014E-2"/>
    <n v="2.127345081877733E-2"/>
    <n v="0.31516208395990175"/>
    <n v="122.46692790138593"/>
    <n v="185.18191376685431"/>
    <s v="R-All-Ref-Refrig-All-All-C"/>
    <n v="0"/>
    <n v="0.28672854024805283"/>
    <n v="1.3443991264738011E-3"/>
    <n v="3.4661322155430702E-3"/>
    <n v="6.6306127292722339E-3"/>
    <n v="1.1127686092852879E-2"/>
    <n v="1.7248653783272314E-2"/>
    <n v="2.5254767493203295E-2"/>
    <n v="3.5340334911304151E-2"/>
    <n v="4.7596672346830626E-2"/>
    <n v="6.1985640932140262E-2"/>
    <n v="7.8331868884265216E-2"/>
    <n v="9.6339640214902766E-2"/>
    <n v="0.11563371972795713"/>
    <n v="0.13581508985056817"/>
    <n v="0.15651650896102556"/>
    <n v="0.17744263388010259"/>
    <n v="0.19987098463742425"/>
    <n v="0.22201120447756073"/>
    <n v="0.24387693242236536"/>
    <n v="0.26545508942927548"/>
    <n v="0.28672854024805283"/>
  </r>
  <r>
    <s v="Lost Opportunity"/>
    <x v="1"/>
    <s v="Under $115"/>
    <s v="Under $70"/>
    <s v="Refrigerator"/>
    <s v="Under $115"/>
    <n v="100.67989985789693"/>
    <s v="Refrigeration"/>
    <s v="Res-RefrigFreezer-7P_v4"/>
    <s v="Rural"/>
    <s v="SC-NR"/>
    <s v="M_Input"/>
    <s v="No"/>
    <s v="Residential"/>
    <s v="Manufactured"/>
    <s v="Std Size Refrig and Refrig-Freezer - CEE Tier 3"/>
    <n v="2.3442160579683633E-3"/>
    <n v="3.6996459460403607E-3"/>
    <n v="5.5178747808837135E-3"/>
    <n v="7.8415043458249269E-3"/>
    <n v="1.0673073544626694E-2"/>
    <n v="1.3960184852222614E-2"/>
    <n v="1.7586108641149342E-2"/>
    <n v="2.13712598159739E-2"/>
    <n v="2.5089908607540658E-2"/>
    <n v="2.850276327766519E-2"/>
    <n v="3.1399980772246879E-2"/>
    <n v="3.3642904199775885E-2"/>
    <n v="3.5190064454530615E-2"/>
    <n v="3.6096868962383302E-2"/>
    <n v="3.6488686358357475E-2"/>
    <n v="3.9108103362848277E-2"/>
    <n v="3.8605692204166368E-2"/>
    <n v="3.8127063279059265E-2"/>
    <n v="3.7625628550977085E-2"/>
    <n v="3.7094315248909729E-2"/>
    <n v="0.54954514885723016"/>
    <n v="65.527784476708007"/>
    <n v="100.67989985789693"/>
    <s v="R-All-Ref-Refrig-All-All-C"/>
    <n v="0"/>
    <n v="0.49996584726315052"/>
    <n v="2.3442160579683633E-3"/>
    <n v="6.0438620040087244E-3"/>
    <n v="1.1561736784892439E-2"/>
    <n v="1.9403241130717366E-2"/>
    <n v="3.0076314675344058E-2"/>
    <n v="4.4036499527566671E-2"/>
    <n v="6.1622608168716009E-2"/>
    <n v="8.2993867984689912E-2"/>
    <n v="0.10808377659223056"/>
    <n v="0.13658653986989575"/>
    <n v="0.16798652064214262"/>
    <n v="0.20162942484191851"/>
    <n v="0.23681948929644914"/>
    <n v="0.27291635825883243"/>
    <n v="0.30940504461718987"/>
    <n v="0.34851314798003813"/>
    <n v="0.3871188401842045"/>
    <n v="0.42524590346326374"/>
    <n v="0.46287153201424081"/>
    <n v="0.49996584726315052"/>
  </r>
  <r>
    <s v="Lost Opportunity"/>
    <x v="1"/>
    <s v="Under $115"/>
    <s v="Under $70"/>
    <s v="Freezer"/>
    <s v="Under $115"/>
    <n v="105.93275899523864"/>
    <s v="Refrigeration"/>
    <s v="Res-RefrigFreezer-7P_v4"/>
    <s v="Rural"/>
    <s v="SC-NR (2)"/>
    <s v="M_Input"/>
    <s v="No"/>
    <s v="Residential"/>
    <s v="Single Family"/>
    <s v="Std Size Freezer - ENERGY STAR"/>
    <n v="1.7140279729628695E-3"/>
    <n v="2.7280944499540397E-3"/>
    <n v="4.1034585163813586E-3"/>
    <n v="5.8810729035106884E-3"/>
    <n v="8.0728270159652008E-3"/>
    <n v="1.0648937606483713E-2"/>
    <n v="1.3528941976461956E-2"/>
    <n v="1.65807119871304E-2"/>
    <n v="1.9631392203090885E-2"/>
    <n v="2.2491475908517966E-2"/>
    <n v="2.4988451267311276E-2"/>
    <n v="2.7001158983947046E-2"/>
    <n v="2.848314615227374E-2"/>
    <n v="2.9465675236514485E-2"/>
    <n v="3.0038902576133487E-2"/>
    <n v="3.0277071884742667E-2"/>
    <n v="3.0208319276033544E-2"/>
    <n v="3.0139722789462725E-2"/>
    <n v="3.0071282070510994E-2"/>
    <n v="3.000299676546413E-2"/>
    <n v="0.65882860878675253"/>
    <n v="69.995236044040695"/>
    <n v="105.93275899523864"/>
    <s v="R-All-Ref-Freezer-All-All-R"/>
    <n v="0"/>
    <n v="0.39605766754285321"/>
    <n v="1.7140279729628695E-3"/>
    <n v="4.4421224229169096E-3"/>
    <n v="8.5455809392982682E-3"/>
    <n v="1.4426653842808956E-2"/>
    <n v="2.2499480858774158E-2"/>
    <n v="3.3148418465257873E-2"/>
    <n v="4.6677360441719828E-2"/>
    <n v="6.3258072428850232E-2"/>
    <n v="8.288946463194112E-2"/>
    <n v="0.10538094054045909"/>
    <n v="0.13036939180777035"/>
    <n v="0.15737055079171741"/>
    <n v="0.18585369694399115"/>
    <n v="0.21531937218050562"/>
    <n v="0.2453582747566391"/>
    <n v="0.27563534664138178"/>
    <n v="0.30584366591741535"/>
    <n v="0.33598338870687805"/>
    <n v="0.36605467077738907"/>
    <n v="0.39605766754285321"/>
  </r>
  <r>
    <s v="Lost Opportunity"/>
    <x v="1"/>
    <s v="Under $115"/>
    <s v="Under $70"/>
    <s v="Freezer"/>
    <s v="Under $115"/>
    <n v="105.93275899523864"/>
    <s v="Refrigeration"/>
    <s v="Res-RefrigFreezer-7P_v4"/>
    <s v="Rural"/>
    <s v="SC-NR (2)"/>
    <s v="M_Input"/>
    <s v="No"/>
    <s v="Residential"/>
    <s v="Multifamily - Low Rise"/>
    <s v="Std Size Freezer - ENERGY STAR"/>
    <n v="1.2843041033254506E-5"/>
    <n v="2.0441339484507156E-5"/>
    <n v="3.0746804065381822E-5"/>
    <n v="4.4066289185054322E-5"/>
    <n v="6.0488880625307838E-5"/>
    <n v="7.9791415178418713E-5"/>
    <n v="1.0137099366705248E-4"/>
    <n v="1.2423759309950706E-4"/>
    <n v="1.4709602513758094E-4"/>
    <n v="1.6852633528651419E-4"/>
    <n v="1.8723591015535449E-4"/>
    <n v="2.0231691586376066E-4"/>
    <n v="2.1342128595977836E-4"/>
    <n v="2.2078326730191791E-4"/>
    <n v="2.2507839243480967E-4"/>
    <n v="2.2686296214765382E-4"/>
    <n v="2.2634779769259989E-4"/>
    <n v="2.2583380308216589E-4"/>
    <n v="2.2532097565984796E-4"/>
    <n v="2.2480931277517452E-4"/>
    <n v="4.9365337714685114E-3"/>
    <n v="69.995236044040695"/>
    <n v="105.93275899523864"/>
    <s v="R-All-Ref-Freezer-All-All-R"/>
    <n v="0"/>
    <n v="2.9676193398356417E-3"/>
    <n v="1.2843041033254506E-5"/>
    <n v="3.3284380517761664E-5"/>
    <n v="6.4031184583143486E-5"/>
    <n v="1.080974737681978E-4"/>
    <n v="1.6858635439350565E-4"/>
    <n v="2.4837776957192434E-4"/>
    <n v="3.4974876323897683E-4"/>
    <n v="4.7398635633848392E-4"/>
    <n v="6.2108238147606484E-4"/>
    <n v="7.89608716762579E-4"/>
    <n v="9.7684462691793351E-4"/>
    <n v="1.1791615427816941E-3"/>
    <n v="1.3925828287414724E-3"/>
    <n v="1.6133660960433904E-3"/>
    <n v="1.8384444884782E-3"/>
    <n v="2.0653074506258536E-3"/>
    <n v="2.2916552483184536E-3"/>
    <n v="2.5174890514006194E-3"/>
    <n v="2.7428100270604672E-3"/>
    <n v="2.9676193398356417E-3"/>
  </r>
  <r>
    <s v="Lost Opportunity"/>
    <x v="1"/>
    <s v="Under $115"/>
    <s v="Under $70"/>
    <s v="Freezer"/>
    <s v="Under $115"/>
    <n v="105.93275899523864"/>
    <s v="Refrigeration"/>
    <s v="Res-RefrigFreezer-7P_v4"/>
    <s v="Rural"/>
    <s v="SC-NR (2)"/>
    <s v="M_Input"/>
    <s v="No"/>
    <s v="Residential"/>
    <s v="Multifamily - High Rise"/>
    <s v="Std Size Freezer - ENERGY STAR"/>
    <n v="2.9281664542868594E-6"/>
    <n v="4.6605507530684499E-6"/>
    <n v="7.010159043147371E-6"/>
    <n v="1.0046953009219032E-5"/>
    <n v="1.3791243884199058E-5"/>
    <n v="1.8192151271692582E-5"/>
    <n v="2.3112216360985167E-5"/>
    <n v="2.8325717525417805E-5"/>
    <n v="3.3537356553758016E-5"/>
    <n v="3.8423389006709536E-5"/>
    <n v="4.2689103751609318E-5"/>
    <n v="4.6127517979043515E-5"/>
    <n v="4.8659273809064827E-5"/>
    <n v="5.0337778669971278E-5"/>
    <n v="5.1317051514972155E-5"/>
    <n v="5.1723926892459161E-5"/>
    <n v="5.160647127802765E-5"/>
    <n v="5.1489282383897374E-5"/>
    <n v="5.1372359604395119E-5"/>
    <n v="5.125570233522305E-5"/>
    <n v="1.125511672246468E-3"/>
    <n v="69.995236044040695"/>
    <n v="105.93275899523864"/>
    <s v="R-All-Ref-Freezer-All-All-R"/>
    <n v="0"/>
    <n v="6.7660637208114731E-4"/>
    <n v="2.9281664542868594E-6"/>
    <n v="7.5887172073553093E-6"/>
    <n v="1.459887625050268E-5"/>
    <n v="2.4645829259721714E-5"/>
    <n v="3.8437073143920769E-5"/>
    <n v="5.6629224415613347E-5"/>
    <n v="7.974144077659851E-5"/>
    <n v="1.0806715830201632E-4"/>
    <n v="1.4160451485577434E-4"/>
    <n v="1.8002790386248388E-4"/>
    <n v="2.2271700761409321E-4"/>
    <n v="2.6884452559313674E-4"/>
    <n v="3.1750379940220157E-4"/>
    <n v="3.6784157807217286E-4"/>
    <n v="4.1915862958714499E-4"/>
    <n v="4.7088255647960415E-4"/>
    <n v="5.2248902775763181E-4"/>
    <n v="5.7397831014152916E-4"/>
    <n v="6.253506697459243E-4"/>
    <n v="6.7660637208114731E-4"/>
  </r>
  <r>
    <s v="Lost Opportunity"/>
    <x v="1"/>
    <s v="Under $115"/>
    <s v="Under $70"/>
    <s v="Freezer"/>
    <s v="Under $115"/>
    <n v="105.93275899523864"/>
    <s v="Refrigeration"/>
    <s v="Res-RefrigFreezer-7P_v4"/>
    <s v="Rural"/>
    <s v="SC-NR (2)"/>
    <s v="M_Input"/>
    <s v="No"/>
    <s v="Residential"/>
    <s v="Manufactured"/>
    <s v="Std Size Freezer - ENERGY STAR"/>
    <n v="2.4916048961943766E-4"/>
    <n v="3.9322552722929275E-4"/>
    <n v="5.8648023393169998E-4"/>
    <n v="8.3345263996355355E-4"/>
    <n v="1.1344125986527747E-3"/>
    <n v="1.4837909164278006E-3"/>
    <n v="1.8691807116648159E-3"/>
    <n v="2.2714943622334548E-3"/>
    <n v="2.6667396513696865E-3"/>
    <n v="3.0294828966937431E-3"/>
    <n v="3.3374204381290636E-3"/>
    <n v="3.5758148034788014E-3"/>
    <n v="3.7402583517959784E-3"/>
    <n v="3.8366401910030277E-3"/>
    <n v="3.8782854198591717E-3"/>
    <n v="3.8760610446302432E-3"/>
    <n v="3.8346376326606302E-3"/>
    <n v="3.7936569121345839E-3"/>
    <n v="3.7531141520146332E-3"/>
    <n v="3.7130046718238429E-3"/>
    <n v="8.1532978904701528E-2"/>
    <n v="69.995236044040695"/>
    <n v="105.93275899523864"/>
    <s v="R-All-Ref-Freezer-All-All-R"/>
    <n v="0"/>
    <n v="5.1856313645316232E-2"/>
    <n v="2.4916048961943766E-4"/>
    <n v="6.4238601684873042E-4"/>
    <n v="1.2288662507804304E-3"/>
    <n v="2.0623188907439838E-3"/>
    <n v="3.1967314893967588E-3"/>
    <n v="4.6805224058245592E-3"/>
    <n v="6.5497031174893746E-3"/>
    <n v="8.8211974797228303E-3"/>
    <n v="1.1487937131092517E-2"/>
    <n v="1.4517420027786261E-2"/>
    <n v="1.7854840465915324E-2"/>
    <n v="2.1430655269394125E-2"/>
    <n v="2.5170913621190102E-2"/>
    <n v="2.9007553812193131E-2"/>
    <n v="3.2885839232052301E-2"/>
    <n v="3.6761900276682545E-2"/>
    <n v="4.0596537909343172E-2"/>
    <n v="4.4390194821477755E-2"/>
    <n v="4.8143308973492387E-2"/>
    <n v="5.1856313645316232E-2"/>
  </r>
  <r>
    <s v="Lost Opportunity"/>
    <x v="4"/>
    <s v="Under $5"/>
    <s v="Under $5"/>
    <s v="ASHP"/>
    <s v="Under $5"/>
    <n v="0"/>
    <s v="HVAC"/>
    <s v="Res-SF_HP-7P_v5"/>
    <s v="Rural"/>
    <s v="SC-New"/>
    <s v="M_Input"/>
    <s v="No"/>
    <s v="Residential"/>
    <s v="Single Family"/>
    <s v="New SF HVAC Conversion - Convert FAF w/CAC to Heat Pump - House with &quot;Good Insulation&quot; + HZ1"/>
    <n v="0"/>
    <n v="0"/>
    <n v="0"/>
    <n v="0"/>
    <n v="0"/>
    <n v="0"/>
    <n v="0"/>
    <n v="0"/>
    <n v="0"/>
    <n v="0"/>
    <n v="0"/>
    <n v="0"/>
    <n v="0"/>
    <n v="0"/>
    <n v="0"/>
    <n v="0"/>
    <n v="0"/>
    <n v="0"/>
    <n v="0"/>
    <n v="0"/>
    <n v="0"/>
    <n v="0"/>
    <n v="0"/>
    <n v="0"/>
    <n v="0"/>
    <n v="0"/>
    <n v="0"/>
    <n v="0"/>
    <n v="0"/>
    <n v="0"/>
    <n v="0"/>
    <n v="0"/>
    <n v="0"/>
    <n v="0"/>
    <n v="0"/>
    <n v="0"/>
    <n v="0"/>
    <n v="0"/>
    <n v="0"/>
    <n v="0"/>
    <n v="0"/>
    <n v="0"/>
    <n v="0"/>
    <n v="0"/>
    <n v="0"/>
    <n v="0"/>
  </r>
  <r>
    <s v="Lost Opportunity"/>
    <x v="4"/>
    <s v="Over $160"/>
    <s v="Over $160"/>
    <s v="ASHP"/>
    <s v="Over $160"/>
    <n v="565.89872064913891"/>
    <s v="HVAC"/>
    <s v="Res-SF_HP-7P_v5"/>
    <s v="Rural"/>
    <s v="SC-New (2)"/>
    <s v="M_Input"/>
    <s v="No"/>
    <s v="Residential"/>
    <s v="Single Family"/>
    <s v="New SF HVAC Upgrade - Central Heat Pump Upgrade to Variable Capacity Central Heat Pump"/>
    <n v="1.4322740890221366E-2"/>
    <n v="1.7976215962651362E-2"/>
    <n v="2.2106780793482245E-2"/>
    <n v="2.6694983709716107E-2"/>
    <n v="3.083953500979162E-2"/>
    <n v="3.5273802994623391E-2"/>
    <n v="3.851846109618879E-2"/>
    <n v="4.0137185357058493E-2"/>
    <n v="4.0320349736267254E-2"/>
    <n v="4.0994678535764273E-2"/>
    <n v="4.1707901170293452E-2"/>
    <n v="4.1653007935719313E-2"/>
    <n v="4.0384476058984833E-2"/>
    <n v="4.0357862314901669E-2"/>
    <n v="4.0447946652701364E-2"/>
    <n v="4.0716117505358917E-2"/>
    <n v="4.0986615719670889E-2"/>
    <n v="4.1259572470241195E-2"/>
    <n v="4.1535011655777297E-2"/>
    <n v="4.1812957417917108E-2"/>
    <n v="0.71804620298733102"/>
    <n v="384.36508252244988"/>
    <n v="565.89872064913891"/>
    <s v="R-All-HVAC-ASHP-All-All-E"/>
    <n v="0"/>
    <n v="0.71804620298733102"/>
    <n v="1.4322740890221366E-2"/>
    <n v="3.2298956852872727E-2"/>
    <n v="5.4405737646354972E-2"/>
    <n v="8.1100721356071076E-2"/>
    <n v="0.11194025636586269"/>
    <n v="0.14721405936048609"/>
    <n v="0.18573252045667488"/>
    <n v="0.22586970581373336"/>
    <n v="0.26619005555000064"/>
    <n v="0.30718473408576491"/>
    <n v="0.34889263525605835"/>
    <n v="0.39054564319177765"/>
    <n v="0.43093011925076247"/>
    <n v="0.47128798156566415"/>
    <n v="0.51173592821836555"/>
    <n v="0.55245204572372453"/>
    <n v="0.59343866144339541"/>
    <n v="0.63469823391363656"/>
    <n v="0.67623324556941389"/>
    <n v="0.71804620298733102"/>
  </r>
  <r>
    <s v="Lost Opportunity"/>
    <x v="4"/>
    <s v="Under $25"/>
    <s v="Under $20"/>
    <s v="ASHP"/>
    <s v="Under $25"/>
    <n v="21.133206091110441"/>
    <s v="HVAC"/>
    <s v="Res-SF_HP-7P_v5"/>
    <s v="Rural"/>
    <s v="SC-New (2)"/>
    <s v="M_Input"/>
    <s v="No"/>
    <s v="Residential"/>
    <s v="Single Family"/>
    <s v="New SF HVAC Upgrade - Heat Pump Upgrade to 9.0 HSPF/14 SEER"/>
    <n v="4.158549942888572E-3"/>
    <n v="5.2193216673963793E-3"/>
    <n v="6.4186144754563744E-3"/>
    <n v="7.7507806524129298E-3"/>
    <n v="8.9541343753023056E-3"/>
    <n v="1.0241606166938534E-2"/>
    <n v="1.1183679535882177E-2"/>
    <n v="1.1653669584168814E-2"/>
    <n v="1.170685062155097E-2"/>
    <n v="1.1902639263692153E-2"/>
    <n v="1.2109720573674735E-2"/>
    <n v="1.2093782544825868E-2"/>
    <n v="1.1725469440233706E-2"/>
    <n v="1.1717742247178592E-2"/>
    <n v="1.1743897870650622E-2"/>
    <n v="1.1821760194108896E-2"/>
    <n v="1.1900298257619246E-2"/>
    <n v="1.1979550147197879E-2"/>
    <n v="1.2059522801737938E-2"/>
    <n v="1.2140223230666439E-2"/>
    <n v="0.20848181359358309"/>
    <n v="17.823460448581592"/>
    <n v="21.133206091110441"/>
    <s v="R-All-HVAC-ASHP-All-All-E"/>
    <n v="0"/>
    <n v="0.20848181359358309"/>
    <n v="4.158549942888572E-3"/>
    <n v="9.3778716102849505E-3"/>
    <n v="1.5796486085741326E-2"/>
    <n v="2.3547266738154257E-2"/>
    <n v="3.2501401113456563E-2"/>
    <n v="4.2743007280395096E-2"/>
    <n v="5.3926686816277269E-2"/>
    <n v="6.5580356400446085E-2"/>
    <n v="7.7287207021997054E-2"/>
    <n v="8.9189846285689212E-2"/>
    <n v="0.10129956685936395"/>
    <n v="0.11339334940418981"/>
    <n v="0.12511881884442352"/>
    <n v="0.13683656109160211"/>
    <n v="0.14858045896225272"/>
    <n v="0.1604022191563616"/>
    <n v="0.17230251741398084"/>
    <n v="0.18428206756117871"/>
    <n v="0.19634159036291665"/>
    <n v="0.20848181359358309"/>
  </r>
  <r>
    <s v="Lost Opportunity"/>
    <x v="4"/>
    <s v="Under $60"/>
    <s v="Under $50"/>
    <s v="DHP"/>
    <s v="Under $60"/>
    <n v="58.526482215133619"/>
    <s v="HVAC"/>
    <s v="Res-SF_HP-7P_v5"/>
    <s v="Rural"/>
    <s v="SC-New (3)"/>
    <s v="M_Input"/>
    <s v="No"/>
    <s v="Residential"/>
    <s v="Single Family"/>
    <s v="New SF Zonal to DHP"/>
    <n v="2.9515426494386387E-2"/>
    <n v="3.7044283978850311E-2"/>
    <n v="4.5556298793551164E-2"/>
    <n v="5.5011386123092108E-2"/>
    <n v="6.3552223396292379E-2"/>
    <n v="7.2690091054854078E-2"/>
    <n v="7.9376483584761029E-2"/>
    <n v="8.2712251319622357E-2"/>
    <n v="8.3089705244982229E-2"/>
    <n v="8.447932070107067E-2"/>
    <n v="8.5949086188342141E-2"/>
    <n v="8.5835965575288359E-2"/>
    <n v="8.3221852840127078E-2"/>
    <n v="8.3167008867646691E-2"/>
    <n v="8.3352649149140423E-2"/>
    <n v="8.3905279204394362E-2"/>
    <n v="8.4462705343886876E-2"/>
    <n v="8.5025197884201223E-2"/>
    <n v="8.5592806074328773E-2"/>
    <n v="8.6165579663877181E-2"/>
    <n v="1.4797056014826957"/>
    <n v="45.680330607570461"/>
    <n v="58.526482215133619"/>
    <s v="R-All-HVAC-ERconvertDHP-HZ1-All-N"/>
    <n v="0"/>
    <n v="1.4797056014826957"/>
    <n v="2.9515426494386387E-2"/>
    <n v="6.6559710473236694E-2"/>
    <n v="0.11211600926678786"/>
    <n v="0.16712739538987997"/>
    <n v="0.23067961878617235"/>
    <n v="0.3033697098410264"/>
    <n v="0.38274619342578742"/>
    <n v="0.46545844474540976"/>
    <n v="0.54854814999039203"/>
    <n v="0.6330274706914627"/>
    <n v="0.71897655687980488"/>
    <n v="0.80481252245509327"/>
    <n v="0.88803437529522034"/>
    <n v="0.97120138416286705"/>
    <n v="1.0545540333120074"/>
    <n v="1.1384593125164018"/>
    <n v="1.2229220178602886"/>
    <n v="1.3079472157444898"/>
    <n v="1.3935400218188185"/>
    <n v="1.4797056014826957"/>
  </r>
  <r>
    <s v="Lost Opportunity"/>
    <x v="4"/>
    <s v="Under $40"/>
    <s v="Under $30"/>
    <s v="ASHP"/>
    <s v="Under $40"/>
    <n v="36.383353914239898"/>
    <s v="HVAC"/>
    <s v="Res-SF_HP-7P_v5"/>
    <s v="Rural"/>
    <s v="SC-NR"/>
    <s v="M_Input"/>
    <s v="Yes"/>
    <s v="Residential"/>
    <s v="Single Family"/>
    <s v="Existing Single Family Home HVAC Conversion - Convert FAF w/CAC to Heat Pump - House with &quot;Good Insulation&quot; + HZ1"/>
    <n v="2.363722909456567E-2"/>
    <n v="3.0932627368004534E-2"/>
    <n v="3.8906126473640681E-2"/>
    <n v="4.7016368533876404E-2"/>
    <n v="5.4618246719549159E-2"/>
    <n v="6.1105404714267092E-2"/>
    <n v="6.6071043729596893E-2"/>
    <n v="6.9416091661622367E-2"/>
    <n v="7.1345196618442297E-2"/>
    <n v="7.2249211887009529E-2"/>
    <n v="7.254147204171188E-2"/>
    <n v="7.2536697612909318E-2"/>
    <n v="7.2416752596651104E-2"/>
    <n v="7.2262045649596929E-2"/>
    <n v="7.2099550984016061E-2"/>
    <n v="8.455120404228314E-2"/>
    <n v="8.2652157834934042E-2"/>
    <n v="8.0947350528485881E-2"/>
    <n v="7.9457388946291785E-2"/>
    <n v="7.8017982198273716E-2"/>
    <n v="1.1050810134613094"/>
    <n v="28.100077363486811"/>
    <n v="36.383353914239898"/>
    <s v="R-All-HVAC-ASHP-All-All-E"/>
    <n v="0"/>
    <n v="1.1050810134613094"/>
    <n v="2.363722909456567E-2"/>
    <n v="5.4569856462570204E-2"/>
    <n v="9.3475982936210886E-2"/>
    <n v="0.14049235147008729"/>
    <n v="0.19511059818963644"/>
    <n v="0.25621600290390356"/>
    <n v="0.32228704663350044"/>
    <n v="0.39170313829512282"/>
    <n v="0.46304833491356512"/>
    <n v="0.53529754680057462"/>
    <n v="0.60783901884228653"/>
    <n v="0.68037571645519579"/>
    <n v="0.75279246905184694"/>
    <n v="0.82505451470144386"/>
    <n v="0.89715406568545997"/>
    <n v="0.98170526972774308"/>
    <n v="1.064357427562677"/>
    <n v="1.1050810134613094"/>
    <n v="1.1050810134613094"/>
    <n v="1.1050810134613094"/>
  </r>
  <r>
    <s v="Lost Opportunity"/>
    <x v="4"/>
    <s v="Under $45"/>
    <s v="Under $35"/>
    <s v="ASHP"/>
    <s v="Under $45"/>
    <n v="43.962266234204343"/>
    <s v="HVAC"/>
    <s v="Res-SF_HP-7P_v5"/>
    <s v="Rural"/>
    <s v="SC-NR"/>
    <s v="M_Input"/>
    <s v="Yes"/>
    <s v="Residential"/>
    <s v="Single Family"/>
    <s v="Existing Single Family Home HVAC Conversion - Convert FAF w/CAC to Heat Pump - House with &quot;Good Insulation&quot; + HZ23"/>
    <n v="0"/>
    <n v="0"/>
    <n v="0"/>
    <n v="0"/>
    <n v="0"/>
    <n v="0"/>
    <n v="0"/>
    <n v="0"/>
    <n v="0"/>
    <n v="0"/>
    <n v="0"/>
    <n v="0"/>
    <n v="0"/>
    <n v="0"/>
    <n v="0"/>
    <n v="0"/>
    <n v="0"/>
    <n v="0"/>
    <n v="0"/>
    <n v="0"/>
    <n v="0"/>
    <n v="31.62725650028246"/>
    <n v="43.962266234204343"/>
    <s v="R-All-HVAC-ASHP-All-All-E"/>
    <n v="0"/>
    <n v="0"/>
    <n v="0"/>
    <n v="0"/>
    <n v="0"/>
    <n v="0"/>
    <n v="0"/>
    <n v="0"/>
    <n v="0"/>
    <n v="0"/>
    <n v="0"/>
    <n v="0"/>
    <n v="0"/>
    <n v="0"/>
    <n v="0"/>
    <n v="0"/>
    <n v="0"/>
    <n v="0"/>
    <n v="0"/>
    <n v="0"/>
    <n v="0"/>
    <n v="0"/>
  </r>
  <r>
    <s v="Lost Opportunity"/>
    <x v="4"/>
    <s v="Under $45"/>
    <s v="Under $35"/>
    <s v="ASHP"/>
    <s v="Under $45"/>
    <n v="42.954621713265546"/>
    <s v="HVAC"/>
    <s v="Res-SF_HP-7P_v5"/>
    <s v="Rural"/>
    <s v="SC-NR"/>
    <s v="M_Input"/>
    <s v="Yes"/>
    <s v="Residential"/>
    <s v="Single Family"/>
    <s v="Existing Single Family Home HVAC Conversion - Convert FAF w/o CAC to Heat Pump - House with &quot;Good Insulation&quot; + HZ1CZ23"/>
    <n v="5.2746608282407646E-2"/>
    <n v="6.9026330133633546E-2"/>
    <n v="8.6819237766017979E-2"/>
    <n v="0.10491728806266257"/>
    <n v="0.12188092154381568"/>
    <n v="0.13635705071464749"/>
    <n v="0.14743790181464625"/>
    <n v="0.15490239489251681"/>
    <n v="0.15920720334049285"/>
    <n v="0.16122451844378446"/>
    <n v="0.16187669860563708"/>
    <n v="0.16186604444119107"/>
    <n v="0.1615983864698321"/>
    <n v="0.16125315705642723"/>
    <n v="0.16089054930578586"/>
    <n v="0.18867648240755769"/>
    <n v="0.18443875022632397"/>
    <n v="0.18063446323352747"/>
    <n v="0.17730960567017218"/>
    <n v="0.17409756150065409"/>
    <n v="2.4659944320957128"/>
    <n v="33.226501839589062"/>
    <n v="42.954621713265546"/>
    <s v="R-All-HVAC-ASHP-All-All-E"/>
    <n v="0"/>
    <n v="2.4659944320957128"/>
    <n v="5.2746608282407646E-2"/>
    <n v="0.1217729384160412"/>
    <n v="0.20859217618205916"/>
    <n v="0.3135094642447217"/>
    <n v="0.43539038578853739"/>
    <n v="0.57174743650318494"/>
    <n v="0.71918533831783116"/>
    <n v="0.87408773321034794"/>
    <n v="1.0332949365508408"/>
    <n v="1.1945194549946252"/>
    <n v="1.3563961536002622"/>
    <n v="1.5182621980414532"/>
    <n v="1.6798605845112853"/>
    <n v="1.8411137415677126"/>
    <n v="2.0020042908734985"/>
    <n v="2.190680773281056"/>
    <n v="2.3751195235073799"/>
    <n v="2.4659944320957128"/>
    <n v="2.4659944320957128"/>
    <n v="2.4659944320957128"/>
  </r>
  <r>
    <s v="Lost Opportunity"/>
    <x v="4"/>
    <s v="Under $55"/>
    <s v="Under $45"/>
    <s v="ASHP"/>
    <s v="Under $55"/>
    <n v="54.911913772005256"/>
    <s v="HVAC"/>
    <s v="Res-SF_HP-7P_v5"/>
    <s v="Rural"/>
    <s v="SC-NR"/>
    <s v="M_Input"/>
    <s v="Yes"/>
    <s v="Residential"/>
    <s v="Single Family"/>
    <s v="Existing Single Family Home HVAC Conversion - Convert FAF w/o CAC to Heat Pump - House with &quot;Good Insulation&quot; + HZ23CZ23"/>
    <n v="2.2829228522846766E-2"/>
    <n v="2.9875245367004186E-2"/>
    <n v="3.7576183259556542E-2"/>
    <n v="4.5409189769244761E-2"/>
    <n v="5.2751210003903572E-2"/>
    <n v="5.9016614960327875E-2"/>
    <n v="6.3812511610878586E-2"/>
    <n v="6.7043214471800741E-2"/>
    <n v="6.8906376085524898E-2"/>
    <n v="6.9779489049472454E-2"/>
    <n v="7.0061758761930285E-2"/>
    <n v="7.0057147539279635E-2"/>
    <n v="6.9941302650042392E-2"/>
    <n v="6.9791884110574784E-2"/>
    <n v="6.9634944063183921E-2"/>
    <n v="8.1660957434596212E-2"/>
    <n v="7.9826827060449065E-2"/>
    <n v="7.8180295843502334E-2"/>
    <n v="7.6741266196072494E-2"/>
    <n v="7.5351063247310307E-2"/>
    <n v="1.067305600484594"/>
    <n v="40.249390142778019"/>
    <n v="54.911913772005256"/>
    <s v="R-All-HVAC-ASHP-All-All-E"/>
    <n v="0"/>
    <n v="1.067305600484594"/>
    <n v="2.2829228522846766E-2"/>
    <n v="5.2704473889850952E-2"/>
    <n v="9.0280657149407501E-2"/>
    <n v="0.13568984691865227"/>
    <n v="0.18844105692255583"/>
    <n v="0.2474576718828837"/>
    <n v="0.31127018349376229"/>
    <n v="0.37831339796556301"/>
    <n v="0.44721977405108793"/>
    <n v="0.51699926310056044"/>
    <n v="0.58706102186249076"/>
    <n v="0.65711816940177037"/>
    <n v="0.72705947205181276"/>
    <n v="0.79685135616238756"/>
    <n v="0.86648630022557149"/>
    <n v="0.94814725766016772"/>
    <n v="1.0279740847206167"/>
    <n v="1.067305600484594"/>
    <n v="1.067305600484594"/>
    <n v="1.067305600484594"/>
  </r>
  <r>
    <s v="Lost Opportunity"/>
    <x v="4"/>
    <s v="Under $65"/>
    <s v="Under $50"/>
    <s v="ASHP"/>
    <s v="Under $65"/>
    <n v="64.725359694191965"/>
    <s v="HVAC"/>
    <s v="Res-SF_HP-7P_v5"/>
    <s v="Rural"/>
    <s v="SC-NR"/>
    <s v="M_Input"/>
    <s v="Yes"/>
    <s v="Residential"/>
    <s v="Single Family"/>
    <s v="Existing Single Family Home HVAC Conversion - Convert FAF w/o CAC to Heat Pump - House with &quot;Good Insulation&quot; + HZ1CZ1"/>
    <n v="9.9019724083917834E-2"/>
    <n v="0.12958118800289672"/>
    <n v="0.16298331302629784"/>
    <n v="0.19695827379033076"/>
    <n v="0.2288036257752607"/>
    <n v="0.25597925588638204"/>
    <n v="0.27678102597674076"/>
    <n v="0.2907939088722572"/>
    <n v="0.2988752046869661"/>
    <n v="0.3026622535877932"/>
    <n v="0.30388657306126338"/>
    <n v="0.30386657229802683"/>
    <n v="0.30336410551701742"/>
    <n v="0.30271601604976717"/>
    <n v="0.30203530271883677"/>
    <n v="0.35419705337436264"/>
    <n v="0.34624167794850319"/>
    <n v="0.33909999698304893"/>
    <n v="0.3328583354002021"/>
    <n v="0.32682845522841636"/>
    <n v="4.629341984440658"/>
    <n v="48.955701657960766"/>
    <n v="64.725359694191965"/>
    <s v="R-All-HVAC-ASHP-All-All-E"/>
    <n v="0"/>
    <n v="4.629341984440658"/>
    <n v="9.9019724083917834E-2"/>
    <n v="0.22860091208681454"/>
    <n v="0.39158422511311242"/>
    <n v="0.58854249890344312"/>
    <n v="0.81734612467870382"/>
    <n v="1.0733253805650858"/>
    <n v="1.3501064065418265"/>
    <n v="1.6409003154140835"/>
    <n v="1.9397755201010496"/>
    <n v="2.2424377736888426"/>
    <n v="2.5463243467501058"/>
    <n v="2.8501909190481327"/>
    <n v="3.1535550245651502"/>
    <n v="3.4562710406149173"/>
    <n v="3.758306343333754"/>
    <n v="4.1125033967081164"/>
    <n v="4.45874507465662"/>
    <n v="4.629341984440658"/>
    <n v="4.629341984440658"/>
    <n v="4.629341984440658"/>
  </r>
  <r>
    <s v="Lost Opportunity"/>
    <x v="4"/>
    <s v="Under $85"/>
    <s v="Under $60"/>
    <s v="ASHP"/>
    <s v="Under $85"/>
    <n v="79.841110858988259"/>
    <s v="HVAC"/>
    <s v="Res-SF_HP-7P_v5"/>
    <s v="Rural"/>
    <s v="SC-NR"/>
    <s v="M_Input"/>
    <s v="Yes"/>
    <s v="Residential"/>
    <s v="Single Family"/>
    <s v="Existing Single Family Home HVAC Conversion - Convert FAF w/o CAC to Heat Pump - House with &quot;Good Insulation&quot; + HZ23CZ1"/>
    <n v="1.2379935809468702E-2"/>
    <n v="1.6200881232824024E-2"/>
    <n v="2.0376980161751605E-2"/>
    <n v="2.4624697849103327E-2"/>
    <n v="2.8606161310557265E-2"/>
    <n v="3.2003793039690601E-2"/>
    <n v="3.4604533254071701E-2"/>
    <n v="3.6356493203031727E-2"/>
    <n v="3.7366856788357765E-2"/>
    <n v="3.7840332378532376E-2"/>
    <n v="3.7993402856480764E-2"/>
    <n v="3.7990902262106267E-2"/>
    <n v="3.7928081379167679E-2"/>
    <n v="3.7847054027520532E-2"/>
    <n v="3.776194787902807E-2"/>
    <n v="4.4283468018567647E-2"/>
    <n v="4.3288847623252288E-2"/>
    <n v="4.2395959335166378E-2"/>
    <n v="4.1615595923180058E-2"/>
    <n v="4.0861710471002566E-2"/>
    <n v="0.57878323877052584"/>
    <n v="57.635207066265274"/>
    <n v="79.841110858988259"/>
    <s v="R-All-HVAC-ASHP-All-All-E"/>
    <n v="0"/>
    <n v="0.57878323877052584"/>
    <n v="1.2379935809468702E-2"/>
    <n v="2.8580817042292726E-2"/>
    <n v="4.8957797204044334E-2"/>
    <n v="7.3582495053147665E-2"/>
    <n v="0.10218865636370493"/>
    <n v="0.13419244940339553"/>
    <n v="0.16879698265746723"/>
    <n v="0.20515347586049895"/>
    <n v="0.24252033264885672"/>
    <n v="0.2803606650273891"/>
    <n v="0.31835406788386988"/>
    <n v="0.35634497014597616"/>
    <n v="0.39427305152514386"/>
    <n v="0.43212010555266439"/>
    <n v="0.46988205343169248"/>
    <n v="0.51416552145026018"/>
    <n v="0.55745436907351242"/>
    <n v="0.57878323877052584"/>
    <n v="0.57878323877052584"/>
    <n v="0.57878323877052584"/>
  </r>
  <r>
    <s v="Lost Opportunity"/>
    <x v="4"/>
    <s v="Under $35"/>
    <s v="Under $30"/>
    <s v="ASHP"/>
    <s v="Under $35"/>
    <n v="33.304076192688257"/>
    <s v="HVAC"/>
    <s v="Res-SF_HP-7P_v5"/>
    <s v="Rural"/>
    <s v="SC-NR (2)"/>
    <s v="M_Input"/>
    <s v="Yes"/>
    <s v="Residential"/>
    <s v="Single Family"/>
    <s v="Existing Single Family Home HVAC Upgrade + HZ1"/>
    <n v="1.3437532915024114E-2"/>
    <n v="1.7584895282895016E-2"/>
    <n v="2.2117751323306879E-2"/>
    <n v="2.6728344392284064E-2"/>
    <n v="3.1049937584417844E-2"/>
    <n v="3.4737823280758855E-2"/>
    <n v="3.7560740359815409E-2"/>
    <n v="3.9462367302173881E-2"/>
    <n v="4.0559044550175158E-2"/>
    <n v="4.107296836410685E-2"/>
    <n v="4.1239115395675187E-2"/>
    <n v="4.1236401179726788E-2"/>
    <n v="4.1168213614360537E-2"/>
    <n v="4.1080264232268987E-2"/>
    <n v="4.0987887608574088E-2"/>
    <n v="4.8066530250972135E-2"/>
    <n v="4.6986941107239881E-2"/>
    <n v="4.6017774873646229E-2"/>
    <n v="4.5170746327163273E-2"/>
    <n v="4.4352457708086192E-2"/>
    <n v="0.6282277179252177"/>
    <n v="26.570749734623753"/>
    <n v="33.304076192688257"/>
    <s v="R-All-HVAC-ASHP-All-All-E"/>
    <n v="0"/>
    <n v="0.6282277179252177"/>
    <n v="1.3437532915024114E-2"/>
    <n v="3.102242819791913E-2"/>
    <n v="5.3140179521226009E-2"/>
    <n v="7.986852391351007E-2"/>
    <n v="0.11091846149792792"/>
    <n v="0.14565628477868678"/>
    <n v="0.18321702513850219"/>
    <n v="0.22267939244067608"/>
    <n v="0.26323843699085125"/>
    <n v="0.3043114053549581"/>
    <n v="0.34555052075063331"/>
    <n v="0.38678692193036007"/>
    <n v="0.42795513554472059"/>
    <n v="0.4690353997769896"/>
    <n v="0.51002328738556368"/>
    <n v="0.55808981763653587"/>
    <n v="0.60507675874377576"/>
    <n v="0.6282277179252177"/>
    <n v="0.6282277179252177"/>
    <n v="0.6282277179252177"/>
  </r>
  <r>
    <s v="Lost Opportunity"/>
    <x v="4"/>
    <s v="Under $55"/>
    <s v="Under $40"/>
    <s v="ASHP"/>
    <s v="Under $55"/>
    <n v="54.890495900572496"/>
    <s v="HVAC"/>
    <s v="Res-SF_HP-7P_v5"/>
    <s v="Rural"/>
    <s v="SC-NR (2)"/>
    <s v="M_Input"/>
    <s v="Yes"/>
    <s v="Residential"/>
    <s v="Single Family"/>
    <s v="Existing Single Family Home HVAC Upgrade + HZ23"/>
    <n v="1.8716410771456218E-3"/>
    <n v="2.4493046868723912E-3"/>
    <n v="3.0806616194040256E-3"/>
    <n v="3.7228461210138675E-3"/>
    <n v="4.3247773972578101E-3"/>
    <n v="4.838442993520071E-3"/>
    <n v="5.2316318025038139E-3"/>
    <n v="5.4964991052469806E-3"/>
    <n v="5.6492493309550987E-3"/>
    <n v="5.7208309915739494E-3"/>
    <n v="5.743972710451635E-3"/>
    <n v="5.7435946620335637E-3"/>
    <n v="5.734097185889909E-3"/>
    <n v="5.7218471934788713E-3"/>
    <n v="5.7089805545974068E-3"/>
    <n v="6.6949262950639372E-3"/>
    <n v="6.5445561787168677E-3"/>
    <n v="6.4095662706104258E-3"/>
    <n v="6.2915882584903635E-3"/>
    <n v="6.1776132749788394E-3"/>
    <n v="8.7502431443769235E-2"/>
    <n v="39.699674930160484"/>
    <n v="54.890495900572496"/>
    <s v="R-All-HVAC-ASHP-All-All-E"/>
    <n v="0"/>
    <n v="8.7502431443769235E-2"/>
    <n v="1.8716410771456218E-3"/>
    <n v="4.3209457640180134E-3"/>
    <n v="7.4016073834220391E-3"/>
    <n v="1.1124453504435906E-2"/>
    <n v="1.5449230901693716E-2"/>
    <n v="2.0287673895213788E-2"/>
    <n v="2.5519305697717602E-2"/>
    <n v="3.1015804802964581E-2"/>
    <n v="3.6665054133919683E-2"/>
    <n v="4.2385885125493634E-2"/>
    <n v="4.8129857835945269E-2"/>
    <n v="5.3873452497978834E-2"/>
    <n v="5.9607549683868742E-2"/>
    <n v="6.5329396877347609E-2"/>
    <n v="7.1038377431945021E-2"/>
    <n v="7.7733303727008957E-2"/>
    <n v="8.4277859905725824E-2"/>
    <n v="8.7502431443769235E-2"/>
    <n v="8.7502431443769235E-2"/>
    <n v="8.7502431443769235E-2"/>
  </r>
  <r>
    <s v="Lost Opportunity"/>
    <x v="4"/>
    <s v="Over $160"/>
    <s v="Over $160"/>
    <s v="ASHP"/>
    <s v="Over $160"/>
    <n v="481.13323473446547"/>
    <s v="HVAC"/>
    <s v="Res-SF_HP-7P_v5"/>
    <s v="Rural"/>
    <s v="SC-NR (2)"/>
    <s v="M_Input"/>
    <s v="Yes"/>
    <s v="Residential"/>
    <s v="Single Family"/>
    <s v="Existing Single Family Home HVAC Upgrade - Central Heat Pump Upgrade to Variable Capacity Central Heat Pump + HZ23CZ1"/>
    <n v="4.6341996678345189E-3"/>
    <n v="6.0644998151247803E-3"/>
    <n v="7.6277450990363807E-3"/>
    <n v="9.2177995386340736E-3"/>
    <n v="1.0708186640354994E-2"/>
    <n v="1.1980027146872891E-2"/>
    <n v="1.2953566074949616E-2"/>
    <n v="1.3609379831861036E-2"/>
    <n v="1.3987590725969948E-2"/>
    <n v="1.4164827543388395E-2"/>
    <n v="1.4222126641621287E-2"/>
    <n v="1.4221190590433461E-2"/>
    <n v="1.4197674756480235E-2"/>
    <n v="1.4167343668188039E-2"/>
    <n v="1.4135485757844691E-2"/>
    <n v="1.6576696029816811E-2"/>
    <n v="1.6204378307291416E-2"/>
    <n v="1.5870142114814856E-2"/>
    <n v="1.5578027525508889E-2"/>
    <n v="1.5295824470029865E-2"/>
    <n v="0.21665678515126877"/>
    <n v="327.18851326474129"/>
    <n v="481.13323473446547"/>
    <s v="R-All-HVAC-ASHP-All-All-E"/>
    <n v="0"/>
    <n v="0.21665678515126877"/>
    <n v="4.6341996678345189E-3"/>
    <n v="1.06986994829593E-2"/>
    <n v="1.8326444581995682E-2"/>
    <n v="2.7544244120629755E-2"/>
    <n v="3.8252430760984751E-2"/>
    <n v="5.0232457907857644E-2"/>
    <n v="6.318602398280726E-2"/>
    <n v="7.6795403814668289E-2"/>
    <n v="9.0782994540638234E-2"/>
    <n v="0.10494782208402663"/>
    <n v="0.11916994872564791"/>
    <n v="0.13339113931608138"/>
    <n v="0.14758881407256161"/>
    <n v="0.16175615774074964"/>
    <n v="0.17589164349859432"/>
    <n v="0.19246833952841114"/>
    <n v="0.20867271783570254"/>
    <n v="0.21665678515126877"/>
    <n v="0.21665678515126877"/>
    <n v="0.21665678515126877"/>
  </r>
  <r>
    <s v="Lost Opportunity"/>
    <x v="4"/>
    <s v="Over $160"/>
    <s v="Over $160"/>
    <s v="ASHP"/>
    <s v="Over $160"/>
    <n v="484.54419878445162"/>
    <s v="HVAC"/>
    <s v="Res-SF_HP-7P_v5"/>
    <s v="Rural"/>
    <s v="SC-NR (2)"/>
    <s v="M_Input"/>
    <s v="Yes"/>
    <s v="Residential"/>
    <s v="Single Family"/>
    <s v="Existing Single Family Home HVAC Upgrade - Central Heat Pump Upgrade to Variable Capacity Central Heat Pump + HZ23CZ23"/>
    <n v="1.7047197097232902E-2"/>
    <n v="2.2308646811688534E-2"/>
    <n v="2.8059143634500967E-2"/>
    <n v="3.3908259635110891E-2"/>
    <n v="3.9390743018500041E-2"/>
    <n v="4.4069288904501187E-2"/>
    <n v="4.7650513534062272E-2"/>
    <n v="5.0062965990684598E-2"/>
    <n v="5.1454238727797384E-2"/>
    <n v="5.2106215590251047E-2"/>
    <n v="5.2316993953524779E-2"/>
    <n v="5.2313550629922927E-2"/>
    <n v="5.2227046144781956E-2"/>
    <n v="5.2115471314746156E-2"/>
    <n v="5.1998279973056991E-2"/>
    <n v="6.0978426631594154E-2"/>
    <n v="5.9608832299537895E-2"/>
    <n v="5.8379323288580864E-2"/>
    <n v="5.7304761263677215E-2"/>
    <n v="5.6266659443942657E-2"/>
    <n v="0.796985711375785"/>
    <n v="329.10326840319112"/>
    <n v="484.54419878445162"/>
    <s v="R-All-HVAC-ASHP-All-All-E"/>
    <n v="0"/>
    <n v="0.796985711375785"/>
    <n v="1.7047197097232902E-2"/>
    <n v="3.935584390892144E-2"/>
    <n v="6.74149875434224E-2"/>
    <n v="0.10132324717853329"/>
    <n v="0.14071399019703335"/>
    <n v="0.18478327910153453"/>
    <n v="0.2324337926355968"/>
    <n v="0.28249675862628137"/>
    <n v="0.33395099735407874"/>
    <n v="0.38605721294432976"/>
    <n v="0.43837420689785456"/>
    <n v="0.49068775752777749"/>
    <n v="0.5429148036725594"/>
    <n v="0.59503027498730554"/>
    <n v="0.64702855496036249"/>
    <n v="0.70800698159195663"/>
    <n v="0.76761581389149458"/>
    <n v="0.796985711375785"/>
    <n v="0.796985711375785"/>
    <n v="0.796985711375785"/>
  </r>
  <r>
    <s v="Lost Opportunity"/>
    <x v="4"/>
    <s v="Over $160"/>
    <s v="Over $160"/>
    <s v="ASHP"/>
    <s v="Over $160"/>
    <n v="593.74216648307117"/>
    <s v="HVAC"/>
    <s v="Res-SF_HP-7P_v5"/>
    <s v="Rural"/>
    <s v="SC-NR (2)"/>
    <s v="M_Input"/>
    <s v="Yes"/>
    <s v="Residential"/>
    <s v="Single Family"/>
    <s v="Existing Single Family Home HVAC Upgrade - Central Heat Pump Upgrade to Variable Capacity Central Heat Pump + HZ1CZ23"/>
    <n v="3.8395766127373082E-2"/>
    <n v="5.0246241696753562E-2"/>
    <n v="6.3198208513676662E-2"/>
    <n v="7.6372297411126472E-2"/>
    <n v="8.8720611834028754E-2"/>
    <n v="9.9258200660536908E-2"/>
    <n v="0.10732426938385418"/>
    <n v="0.11275788757865482"/>
    <n v="0.1158914808801744"/>
    <n v="0.11735994229283049"/>
    <n v="0.11783468290237517"/>
    <n v="0.11782692743108193"/>
    <n v="0.11763209153157909"/>
    <n v="0.11738078915880065"/>
    <n v="0.11711683659686423"/>
    <n v="0.13734301271978075"/>
    <n v="0.13425824615299167"/>
    <n v="0.13148899674694903"/>
    <n v="0.1290687377470543"/>
    <n v="0.12673059884600305"/>
    <n v="1.7950679402779846"/>
    <n v="403.53825182166923"/>
    <n v="593.74216648307117"/>
    <s v="R-All-HVAC-ASHP-All-All-E"/>
    <n v="0"/>
    <n v="1.7950679402779846"/>
    <n v="3.8395766127373082E-2"/>
    <n v="8.8642007824126651E-2"/>
    <n v="0.15184021633780331"/>
    <n v="0.22821251374892979"/>
    <n v="0.31693312558295855"/>
    <n v="0.41619132624349547"/>
    <n v="0.52351559562734962"/>
    <n v="0.63627348320600441"/>
    <n v="0.75216496408617883"/>
    <n v="0.86952490637900937"/>
    <n v="0.98735958928138456"/>
    <n v="1.1051865167124666"/>
    <n v="1.2228186082440458"/>
    <n v="1.3401993974028463"/>
    <n v="1.4573162339997106"/>
    <n v="1.5946592467194913"/>
    <n v="1.7289174928724831"/>
    <n v="1.7950679402779846"/>
    <n v="1.7950679402779846"/>
    <n v="1.7950679402779846"/>
  </r>
  <r>
    <s v="Lost Opportunity"/>
    <x v="4"/>
    <s v="Over $160"/>
    <s v="Over $160"/>
    <s v="ASHP"/>
    <s v="Over $160"/>
    <n v="739.24568974231636"/>
    <s v="HVAC"/>
    <s v="Res-SF_HP-7P_v5"/>
    <s v="Rural"/>
    <s v="SC-NR (2)"/>
    <s v="M_Input"/>
    <s v="Yes"/>
    <s v="Residential"/>
    <s v="Single Family"/>
    <s v="Existing Single Family Home HVAC Upgrade - Central Heat Pump Upgrade to Variable Capacity Central Heat Pump + HZ1CZ1"/>
    <n v="3.4055120194328478E-2"/>
    <n v="4.4565898089381162E-2"/>
    <n v="5.6053643515271097E-2"/>
    <n v="6.7738400094032869E-2"/>
    <n v="7.869073610093176E-2"/>
    <n v="8.803704925573845E-2"/>
    <n v="9.5191247949340016E-2"/>
    <n v="0.10001059496015811"/>
    <n v="0.10278993516577815"/>
    <n v="0.10409238684086228"/>
    <n v="0.10451345796796363"/>
    <n v="0.10450657925362365"/>
    <n v="0.1043337695757616"/>
    <n v="0.104110876966152"/>
    <n v="0.10387676427277516"/>
    <n v="0.12181636877636955"/>
    <n v="0.11908033543730419"/>
    <n v="0.11662415000638969"/>
    <n v="0.1144775015746487"/>
    <n v="0.11240368955479765"/>
    <n v="1.5921352958645816"/>
    <n v="502.43006164161983"/>
    <n v="739.24568974231636"/>
    <s v="R-All-HVAC-ASHP-All-All-E"/>
    <n v="0"/>
    <n v="1.5921352958645816"/>
    <n v="3.4055120194328478E-2"/>
    <n v="7.862101828370964E-2"/>
    <n v="0.13467466179898074"/>
    <n v="0.20241306189301361"/>
    <n v="0.28110379799394536"/>
    <n v="0.36914084724968382"/>
    <n v="0.46433209519902385"/>
    <n v="0.56434269015918193"/>
    <n v="0.66713262532496009"/>
    <n v="0.7712250121658224"/>
    <n v="0.87573847013378603"/>
    <n v="0.98024504938740964"/>
    <n v="1.0845788189631713"/>
    <n v="1.1886896959293234"/>
    <n v="1.2925664602020985"/>
    <n v="1.4143828289784681"/>
    <n v="1.5334631644157724"/>
    <n v="1.5921352958645816"/>
    <n v="1.5921352958645816"/>
    <n v="1.5921352958645816"/>
  </r>
  <r>
    <s v="Lost Opportunity"/>
    <x v="4"/>
    <s v="Under $85"/>
    <s v="Under $55"/>
    <s v="DHP"/>
    <s v="Under $85"/>
    <n v="71.761444163248996"/>
    <s v="HVAC"/>
    <s v="Res-SF_HP-7P_v5"/>
    <s v="Rural"/>
    <s v="SC-NR (3)"/>
    <s v="M_Input"/>
    <s v="Yes"/>
    <s v="Residential"/>
    <s v="Single Family"/>
    <s v="Zonal to DHP No Screen + HZ23CZ23"/>
    <n v="8.020269124812332E-2"/>
    <n v="0.10495646305935602"/>
    <n v="0.13201107611819152"/>
    <n v="0.15952966712149041"/>
    <n v="0.18532334566951983"/>
    <n v="0.20733470443101584"/>
    <n v="0.22418344804655632"/>
    <n v="0.23553341827483884"/>
    <n v="0.24207899976487157"/>
    <n v="0.24514638372846637"/>
    <n v="0.24613804188171032"/>
    <n v="0.24612184192707073"/>
    <n v="0.24571486050521207"/>
    <n v="0.24518992953894331"/>
    <n v="0.24463857432548275"/>
    <n v="0.28553156785643691"/>
    <n v="0.27874201138738064"/>
    <n v="0.27256634235542138"/>
    <n v="0.2670763230622753"/>
    <n v="0.26179985133544942"/>
    <n v="3.7391249040526984"/>
    <n v="52.087209450187757"/>
    <n v="71.761444163248996"/>
    <s v="R-All-HVAC-ERconvertDHP-HZ1-All-N"/>
    <n v="0"/>
    <n v="3.7391249040526984"/>
    <n v="8.020269124812332E-2"/>
    <n v="0.18515915430747934"/>
    <n v="0.31717023042567083"/>
    <n v="0.47669989754716124"/>
    <n v="0.66202324321668105"/>
    <n v="0.86935794764769692"/>
    <n v="1.0935413956942532"/>
    <n v="1.329074813969092"/>
    <n v="1.5711538137339636"/>
    <n v="1.81630019746243"/>
    <n v="2.0624382393441403"/>
    <n v="2.308560081271211"/>
    <n v="2.554274941776423"/>
    <n v="2.7994648713153665"/>
    <n v="3.0441034456408493"/>
    <n v="3.3296350134972861"/>
    <n v="3.6083770248846667"/>
    <n v="3.7391249040526984"/>
    <n v="3.7391249040526984"/>
    <n v="3.7391249040526984"/>
  </r>
  <r>
    <s v="Lost Opportunity"/>
    <x v="4"/>
    <s v="Under $85"/>
    <s v="Under $55"/>
    <s v="DHP"/>
    <s v="Under $85"/>
    <n v="73.054191290704694"/>
    <s v="HVAC"/>
    <s v="Res-SF_HP-7P_v5"/>
    <s v="Rural"/>
    <s v="SC-NR (3)"/>
    <s v="M_Input"/>
    <s v="Yes"/>
    <s v="Residential"/>
    <s v="Single Family"/>
    <s v="Zonal to DHP No Screen + HZ1CZ23"/>
    <n v="7.8494618228887911E-2"/>
    <n v="0.10272121010267599"/>
    <n v="0.12919964231405481"/>
    <n v="0.15613217115299699"/>
    <n v="0.18137652291773404"/>
    <n v="0.20291910678611699"/>
    <n v="0.21940902348537994"/>
    <n v="0.23051727392079313"/>
    <n v="0.23692345446349686"/>
    <n v="0.23992551249218447"/>
    <n v="0.24089605134744099"/>
    <n v="0.24088019640248884"/>
    <n v="0.24048188244521496"/>
    <n v="0.2399681309095425"/>
    <n v="0.23942851788265299"/>
    <n v="0.27945061521500075"/>
    <n v="0.27280565561715786"/>
    <n v="0.26676150952395611"/>
    <n v="0.26138841091867937"/>
    <n v="0.25622431196704465"/>
    <n v="3.659492933294946"/>
    <n v="53.609234044825229"/>
    <n v="73.054191290704694"/>
    <s v="R-All-HVAC-ERconvertDHP-HZ1-All-N"/>
    <n v="0"/>
    <n v="3.659492933294946"/>
    <n v="7.8494618228887911E-2"/>
    <n v="0.18121582833156391"/>
    <n v="0.3104154706456187"/>
    <n v="0.46654764179861569"/>
    <n v="0.64792416471634973"/>
    <n v="0.85084327150246675"/>
    <n v="1.0702522949878466"/>
    <n v="1.3007695689086396"/>
    <n v="1.5376930233721364"/>
    <n v="1.7776185358643208"/>
    <n v="2.018514587211762"/>
    <n v="2.2593947836142507"/>
    <n v="2.4998766660594658"/>
    <n v="2.7398447969690083"/>
    <n v="2.9792733148516612"/>
    <n v="3.2587239300666622"/>
    <n v="3.53152958568382"/>
    <n v="3.659492933294946"/>
    <n v="3.659492933294946"/>
    <n v="3.659492933294946"/>
  </r>
  <r>
    <s v="Lost Opportunity"/>
    <x v="4"/>
    <s v="Under $85"/>
    <s v="Under $70"/>
    <s v="DHP"/>
    <s v="Under $85"/>
    <n v="83.194594592185609"/>
    <s v="HVAC"/>
    <s v="Res-SF_HP-7P_v5"/>
    <s v="Rural"/>
    <s v="SC-NR (3)"/>
    <s v="M_Input"/>
    <s v="Yes"/>
    <s v="Residential"/>
    <s v="Single Family"/>
    <s v="Zonal to DHP No Screen + HZ23CZ1"/>
    <n v="1.8163811490561288E-2"/>
    <n v="2.376989325493252E-2"/>
    <n v="2.9897055372603534E-2"/>
    <n v="3.6129296357178639E-2"/>
    <n v="4.1970889793801668E-2"/>
    <n v="4.6955886743069053E-2"/>
    <n v="5.077168641416345E-2"/>
    <n v="5.3342157759223581E-2"/>
    <n v="5.4824560736366129E-2"/>
    <n v="5.5519242962322107E-2"/>
    <n v="5.5743827592566957E-2"/>
    <n v="5.5740158726626798E-2"/>
    <n v="5.5647988081081595E-2"/>
    <n v="5.5529104949250431E-2"/>
    <n v="5.5404237416680345E-2"/>
    <n v="6.4665430703612262E-2"/>
    <n v="6.3127773776029475E-2"/>
    <n v="6.1729146293847209E-2"/>
    <n v="6.0485800541124929E-2"/>
    <n v="5.9290817725837115E-2"/>
    <n v="0.84681397643829637"/>
    <n v="67.798437696967355"/>
    <n v="83.194594592185609"/>
    <s v="R-All-HVAC-ERconvertDHP-HZ1-All-N"/>
    <n v="0"/>
    <n v="0.84681397643829637"/>
    <n v="1.8163811490561288E-2"/>
    <n v="4.1933704745493808E-2"/>
    <n v="7.1830760118097345E-2"/>
    <n v="0.10796005647527598"/>
    <n v="0.14993094626907766"/>
    <n v="0.19688683301214671"/>
    <n v="0.24765851942631018"/>
    <n v="0.30100067718553375"/>
    <n v="0.35582523792189991"/>
    <n v="0.41134448088422204"/>
    <n v="0.467088308476789"/>
    <n v="0.5228284672034158"/>
    <n v="0.57847645528449743"/>
    <n v="0.63400556023374788"/>
    <n v="0.6894097976504282"/>
    <n v="0.75407522835404051"/>
    <n v="0.81720300213007002"/>
    <n v="0.84681397643829637"/>
    <n v="0.84681397643829637"/>
    <n v="0.84681397643829637"/>
  </r>
  <r>
    <s v="Lost Opportunity"/>
    <x v="4"/>
    <s v="Under $100"/>
    <s v="Under $70"/>
    <s v="DHP"/>
    <s v="Under $100"/>
    <n v="93.223085804749019"/>
    <s v="HVAC"/>
    <s v="Res-SF_HP-7P_v5"/>
    <s v="Rural"/>
    <s v="SC-NR (3)"/>
    <s v="M_Input"/>
    <s v="Yes"/>
    <s v="Residential"/>
    <s v="Single Family"/>
    <s v="Zonal to DHP No Screen + HZ1CZ1"/>
    <n v="0.17768852593329984"/>
    <n v="0.23253034178732992"/>
    <n v="0.29246965603363045"/>
    <n v="0.35343691031204549"/>
    <n v="0.41058263258484973"/>
    <n v="0.45934865067293701"/>
    <n v="0.49667692944118264"/>
    <n v="0.52182271255475798"/>
    <n v="0.53632440455835928"/>
    <n v="0.54312017321001715"/>
    <n v="0.54531718521469585"/>
    <n v="0.54528129432356365"/>
    <n v="0.54437962970599385"/>
    <n v="0.54321664866182306"/>
    <n v="0.54199512487476775"/>
    <n v="0.6325932784833006"/>
    <n v="0.61755106154577677"/>
    <n v="0.60386890811845717"/>
    <n v="0.59170580710072995"/>
    <n v="0.58001581928762946"/>
    <n v="8.2840062115392126"/>
    <n v="67.887605649338852"/>
    <n v="93.223085804749019"/>
    <s v="R-All-HVAC-ERconvertDHP-HZ1-All-N"/>
    <n v="0"/>
    <n v="8.2840062115392126"/>
    <n v="0.17768852593329984"/>
    <n v="0.41021886772062977"/>
    <n v="0.70268852375426016"/>
    <n v="1.0561254340663058"/>
    <n v="1.4667080666511554"/>
    <n v="1.9260567173240923"/>
    <n v="2.4227336467652751"/>
    <n v="2.9445563593200332"/>
    <n v="3.4808807638783925"/>
    <n v="4.0240009370884096"/>
    <n v="4.5693181223031054"/>
    <n v="5.1145994166266693"/>
    <n v="5.6589790463326635"/>
    <n v="6.2021956949944865"/>
    <n v="6.744190819869254"/>
    <n v="7.3767840983525543"/>
    <n v="7.9943351598983314"/>
    <n v="8.2840062115392126"/>
    <n v="8.2840062115392126"/>
    <n v="8.2840062115392126"/>
  </r>
  <r>
    <s v="Discretionary"/>
    <x v="4"/>
    <s v="Under $5"/>
    <s v="Under $5"/>
    <s v="ResWx"/>
    <s v="Under $5"/>
    <n v="-4.3310612797701564"/>
    <s v="HVAC"/>
    <s v="Res-SF_Wx-7P_v7"/>
    <s v="Rural"/>
    <s v="SC-Retro"/>
    <s v="M_Input"/>
    <s v="No"/>
    <s v="Residential"/>
    <s v="Single Family"/>
    <s v="ATTIC R0 - R38_Electric FAF"/>
    <n v="1.3831505956590714E-2"/>
    <n v="1.3800097631488756E-2"/>
    <n v="1.3768760627824157E-2"/>
    <n v="1.373749478364154E-2"/>
    <n v="1.3706299937353271E-2"/>
    <n v="1.2307658334964807E-2"/>
    <n v="9.8237682676390638E-3"/>
    <n v="7.8411685106749545E-3"/>
    <n v="6.2586903454693215E-3"/>
    <n v="4.9955825827672608E-3"/>
    <n v="3.987390965797373E-3"/>
    <n v="3.1826691783594183E-3"/>
    <n v="2.5403536261595088E-3"/>
    <n v="2.0276680309162134E-3"/>
    <n v="1.618450912212281E-3"/>
    <n v="1.2918206113143591E-3"/>
    <n v="8.7911987986563996E-6"/>
    <n v="3.1325842531452528E-6"/>
    <n v="1.0655014225277956E-6"/>
    <n v="3.4665714190061288E-7"/>
    <n v="0.12111394117544944"/>
    <n v="1.79036079221725"/>
    <n v="-4.3310612797701564"/>
    <s v="R-All-HVAC-ER-All-All-E"/>
    <n v="0"/>
    <n v="0.12111394117544944"/>
    <n v="1.3831505956590714E-2"/>
    <n v="2.7631603588079472E-2"/>
    <n v="4.140036421590363E-2"/>
    <n v="5.5137858999545167E-2"/>
    <n v="6.8844158936898436E-2"/>
    <n v="8.1151817271863241E-2"/>
    <n v="9.0975585539502302E-2"/>
    <n v="9.8816754050177258E-2"/>
    <n v="0.10507544439564658"/>
    <n v="0.11007102697841384"/>
    <n v="0.1140584179442112"/>
    <n v="0.11724108712257063"/>
    <n v="0.11978144074873014"/>
    <n v="0.12111394117544944"/>
    <n v="0.12111394117544944"/>
    <n v="0.12111394117544944"/>
    <n v="0.12111394117544944"/>
    <n v="0.12111394117544944"/>
    <n v="0.12111394117544944"/>
    <n v="0.12111394117544944"/>
  </r>
  <r>
    <s v="Discretionary"/>
    <x v="4"/>
    <s v="Under $5"/>
    <s v="Under $5"/>
    <s v="ResWx"/>
    <s v="Under $5"/>
    <n v="-2.339056318330146"/>
    <s v="HVAC"/>
    <s v="Res-SF_Wx-7P_v7"/>
    <s v="Rural"/>
    <s v="SC-Retro"/>
    <s v="M_Input"/>
    <s v="No"/>
    <s v="Residential"/>
    <s v="Single Family"/>
    <s v="ATTIC R0 - R49_Electric FAF"/>
    <n v="7.4752514677259583E-3"/>
    <n v="7.458276806466795E-3"/>
    <n v="7.4413406909510224E-3"/>
    <n v="7.4244430336496891E-3"/>
    <n v="7.4075837472326002E-3"/>
    <n v="6.6516864701110824E-3"/>
    <n v="5.3092655558794541E-3"/>
    <n v="4.237767499943099E-3"/>
    <n v="3.382515565394283E-3"/>
    <n v="2.6998676898362713E-3"/>
    <n v="2.1549895046150862E-3"/>
    <n v="1.7200767957939449E-3"/>
    <n v="1.3729367020547173E-3"/>
    <n v="1.0958552504505093E-3"/>
    <n v="8.7469344227064552E-4"/>
    <n v="6.981657638057045E-4"/>
    <n v="4.7512123357336261E-6"/>
    <n v="1.6930083470007935E-6"/>
    <n v="5.7585132794739037E-7"/>
    <n v="1.8735120506205355E-7"/>
    <n v="6.5456152741086807E-2"/>
    <n v="3.2157465502190599"/>
    <n v="-2.339056318330146"/>
    <s v="R-All-HVAC-ER-All-All-E"/>
    <n v="0"/>
    <n v="6.5456152741086807E-2"/>
    <n v="7.4752514677259583E-3"/>
    <n v="1.4933528274192753E-2"/>
    <n v="2.2374868965143777E-2"/>
    <n v="2.9799311998793467E-2"/>
    <n v="3.7206895746026064E-2"/>
    <n v="4.3858582216137143E-2"/>
    <n v="4.9167847772016597E-2"/>
    <n v="5.3405615271959694E-2"/>
    <n v="5.6788130837353977E-2"/>
    <n v="5.948799852719025E-2"/>
    <n v="6.1642988031805339E-2"/>
    <n v="6.3363064827599277E-2"/>
    <n v="6.4736001529653989E-2"/>
    <n v="6.5456152741086807E-2"/>
    <n v="6.5456152741086807E-2"/>
    <n v="6.5456152741086807E-2"/>
    <n v="6.5456152741086807E-2"/>
    <n v="6.5456152741086807E-2"/>
    <n v="6.5456152741086807E-2"/>
    <n v="6.5456152741086807E-2"/>
  </r>
  <r>
    <s v="Discretionary"/>
    <x v="4"/>
    <s v="Under $5"/>
    <s v="Under $5"/>
    <s v="ResWx"/>
    <s v="Under $5"/>
    <n v="-3.6499727011038998"/>
    <s v="HVAC"/>
    <s v="Res-SF_Wx-7P_v7"/>
    <s v="Rural"/>
    <s v="SC-Retro"/>
    <s v="M_Input"/>
    <s v="No"/>
    <s v="Residential"/>
    <s v="Single Family"/>
    <s v="ATTIC R0 - R38_Electric Zonal"/>
    <n v="4.4211069314965989E-2"/>
    <n v="4.4110675645432994E-2"/>
    <n v="4.4010509947967583E-2"/>
    <n v="4.3910571704895061E-2"/>
    <n v="4.3810860399716239E-2"/>
    <n v="3.9340237965394334E-2"/>
    <n v="3.140072391089134E-2"/>
    <n v="2.50635357873372E-2"/>
    <n v="2.0005297583131458E-2"/>
    <n v="1.5967895941954198E-2"/>
    <n v="1.2745309073936097E-2"/>
    <n v="1.0173093811524271E-2"/>
    <n v="8.119994352252486E-3"/>
    <n v="6.4812444967253385E-3"/>
    <n v="5.1732216063278252E-3"/>
    <n v="4.129179481147288E-3"/>
    <n v="2.8100215599722413E-5"/>
    <n v="1.0013002198418089E-5"/>
    <n v="3.4057721114687995E-6"/>
    <n v="1.1080559829996761E-6"/>
    <n v="0.38712898401096024"/>
    <n v="2.4717147041822676"/>
    <n v="-3.6499727011038998"/>
    <s v="R-All-HVAC-ER-All-All-E"/>
    <n v="0"/>
    <n v="0.38712898401096024"/>
    <n v="4.4211069314965989E-2"/>
    <n v="8.832174496039899E-2"/>
    <n v="0.13233225490836659"/>
    <n v="0.17624282661326165"/>
    <n v="0.22005368701297789"/>
    <n v="0.25939392497837221"/>
    <n v="0.29079464888926354"/>
    <n v="0.31585818467660076"/>
    <n v="0.33586348225973223"/>
    <n v="0.35183137820168642"/>
    <n v="0.36457668727562254"/>
    <n v="0.37474978108714679"/>
    <n v="0.38286977543939926"/>
    <n v="0.38712898401096024"/>
    <n v="0.38712898401096024"/>
    <n v="0.38712898401096024"/>
    <n v="0.38712898401096024"/>
    <n v="0.38712898401096024"/>
    <n v="0.38712898401096024"/>
    <n v="0.38712898401096024"/>
  </r>
  <r>
    <s v="Discretionary"/>
    <x v="4"/>
    <s v="Under $5"/>
    <s v="Under $5"/>
    <s v="ResWx"/>
    <s v="Under $5"/>
    <n v="-3.1455103269444327"/>
    <s v="HVAC"/>
    <s v="Res-SF_Wx-7P_v7"/>
    <s v="Rural"/>
    <s v="SC-Retro"/>
    <s v="M_Input"/>
    <s v="No"/>
    <s v="Residential"/>
    <s v="Single Family"/>
    <s v="ATTIC R0 - R38_DHP"/>
    <n v="3.7552544865781037E-3"/>
    <n v="3.7467271249064823E-3"/>
    <n v="3.7382191270082989E-3"/>
    <n v="3.729730448912658E-3"/>
    <n v="3.7212610467485131E-3"/>
    <n v="3.3415297890699975E-3"/>
    <n v="2.6671535245644568E-3"/>
    <n v="2.1288776017694771E-3"/>
    <n v="1.6992347090540464E-3"/>
    <n v="1.3563008949194861E-3"/>
    <n v="1.0825768257661508E-3"/>
    <n v="8.6409482444195127E-4"/>
    <n v="6.8970612325730128E-4"/>
    <n v="5.5051196119109737E-4"/>
    <n v="4.3940949513856592E-4"/>
    <n v="3.507293538185376E-4"/>
    <n v="2.386810867498032E-6"/>
    <n v="8.5049676500354236E-7"/>
    <n v="2.8928368392859425E-7"/>
    <n v="9.4117429549044721E-8"/>
    <n v="3.2882440452519514E-2"/>
    <n v="3.3118215815383731"/>
    <n v="-3.1455103269444327"/>
    <s v="R-All-HVAC-ER-All-All-E"/>
    <n v="0"/>
    <n v="3.2882440452519514E-2"/>
    <n v="3.7552544865781037E-3"/>
    <n v="7.5019816114845865E-3"/>
    <n v="1.1240200738492885E-2"/>
    <n v="1.4969931187405543E-2"/>
    <n v="1.8691192234154056E-2"/>
    <n v="2.2032722023224052E-2"/>
    <n v="2.4699875547788509E-2"/>
    <n v="2.6828753149557984E-2"/>
    <n v="2.852798785861203E-2"/>
    <n v="2.9884288753531517E-2"/>
    <n v="3.0966865579297669E-2"/>
    <n v="3.1830960403739617E-2"/>
    <n v="3.2520666526996915E-2"/>
    <n v="3.2882440452519514E-2"/>
    <n v="3.2882440452519514E-2"/>
    <n v="3.2882440452519514E-2"/>
    <n v="3.2882440452519514E-2"/>
    <n v="3.2882440452519514E-2"/>
    <n v="3.2882440452519514E-2"/>
    <n v="3.2882440452519514E-2"/>
  </r>
  <r>
    <s v="Discretionary"/>
    <x v="4"/>
    <s v="Under $5"/>
    <s v="Under $5"/>
    <s v="ResWx"/>
    <s v="Under $5"/>
    <n v="-1.4504571360031551"/>
    <s v="HVAC"/>
    <s v="Res-SF_Wx-7P_v7"/>
    <s v="Rural"/>
    <s v="SC-Retro"/>
    <s v="M_Input"/>
    <s v="No"/>
    <s v="Residential"/>
    <s v="Single Family"/>
    <s v="ATTIC R0 - R49_Electric Zonal"/>
    <n v="2.3890481764919421E-2"/>
    <n v="2.3836231705636649E-2"/>
    <n v="2.3782104836374125E-2"/>
    <n v="2.372810087739425E-2"/>
    <n v="2.3674219549594637E-2"/>
    <n v="2.1258414517056047E-2"/>
    <n v="1.6968113045491843E-2"/>
    <n v="1.3543665737329054E-2"/>
    <n v="1.0810328827531919E-2"/>
    <n v="8.6286247479712436E-3"/>
    <n v="6.8872248225866428E-3"/>
    <n v="5.4972683529905765E-3"/>
    <n v="4.3878282070429035E-3"/>
    <n v="3.5022915270358731E-3"/>
    <n v="2.7954708711382618E-3"/>
    <n v="2.2312983745234843E-3"/>
    <n v="1.5184606452127132E-5"/>
    <n v="5.4107591184732586E-6"/>
    <n v="1.8403883413191556E-6"/>
    <n v="5.9876387670638252E-7"/>
    <n v="0.20919416961613349"/>
    <n v="4.0448154677937271"/>
    <n v="-1.4504571360031551"/>
    <s v="R-All-HVAC-ER-All-All-E"/>
    <n v="0"/>
    <n v="0.20919416961613349"/>
    <n v="2.3890481764919421E-2"/>
    <n v="4.772671347055607E-2"/>
    <n v="7.1508818306930191E-2"/>
    <n v="9.5236919184324448E-2"/>
    <n v="0.11891113873391909"/>
    <n v="0.14016955325097513"/>
    <n v="0.15713766629646697"/>
    <n v="0.17068133203379601"/>
    <n v="0.18149166086132792"/>
    <n v="0.19012028560929917"/>
    <n v="0.1970075104318858"/>
    <n v="0.20250477878487638"/>
    <n v="0.20689260699191928"/>
    <n v="0.20919416961613349"/>
    <n v="0.20919416961613349"/>
    <n v="0.20919416961613349"/>
    <n v="0.20919416961613349"/>
    <n v="0.20919416961613349"/>
    <n v="0.20919416961613349"/>
    <n v="0.20919416961613349"/>
  </r>
  <r>
    <s v="Discretionary"/>
    <x v="4"/>
    <s v="Under $5"/>
    <s v="Under $5"/>
    <s v="ResWx"/>
    <s v="Under $5"/>
    <n v="-0.79659449554526862"/>
    <s v="HVAC"/>
    <s v="Res-SF_Wx-7P_v7"/>
    <s v="Rural"/>
    <s v="SC-Retro"/>
    <s v="M_Input"/>
    <s v="No"/>
    <s v="Residential"/>
    <s v="Single Family"/>
    <s v="ATTIC R0 - R49_DHP"/>
    <n v="2.0290514319918494E-3"/>
    <n v="2.0244438999396921E-3"/>
    <n v="2.0198468305851662E-3"/>
    <n v="2.015260200169774E-3"/>
    <n v="2.0106839849889676E-3"/>
    <n v="1.8055063452528236E-3"/>
    <n v="1.4411251481629944E-3"/>
    <n v="1.1502821344983938E-3"/>
    <n v="9.1813607626846415E-4"/>
    <n v="7.3284095202717303E-4"/>
    <n v="5.8494146439689307E-4"/>
    <n v="4.6689055220551463E-4"/>
    <n v="3.7266427669566349E-4"/>
    <n v="2.9745443009943534E-4"/>
    <n v="2.3742318091314241E-4"/>
    <n v="1.8950723583464879E-4"/>
    <n v="1.2896494833839176E-6"/>
    <n v="4.5954320408984645E-7"/>
    <n v="1.5630670976497706E-7"/>
    <n v="5.0853838504004504E-8"/>
    <n v="1.7767148172258433E-2"/>
    <n v="4.9919087451784954"/>
    <n v="-0.79659449554526862"/>
    <s v="R-All-HVAC-ER-All-All-E"/>
    <n v="0"/>
    <n v="1.7767148172258433E-2"/>
    <n v="2.0290514319918494E-3"/>
    <n v="4.053495331931542E-3"/>
    <n v="6.0733421625167082E-3"/>
    <n v="8.0886023626864818E-3"/>
    <n v="1.009928634767545E-2"/>
    <n v="1.1904792692928273E-2"/>
    <n v="1.3345917841091267E-2"/>
    <n v="1.4496199975589661E-2"/>
    <n v="1.5414336051858124E-2"/>
    <n v="1.6147177003885297E-2"/>
    <n v="1.6732118468282191E-2"/>
    <n v="1.7199009020487706E-2"/>
    <n v="1.7571673297183371E-2"/>
    <n v="1.7767148172258433E-2"/>
    <n v="1.7767148172258433E-2"/>
    <n v="1.7767148172258433E-2"/>
    <n v="1.7767148172258433E-2"/>
    <n v="1.7767148172258433E-2"/>
    <n v="1.7767148172258433E-2"/>
    <n v="1.7767148172258433E-2"/>
  </r>
  <r>
    <s v="Discretionary"/>
    <x v="4"/>
    <s v="Under $5"/>
    <s v="Under $10"/>
    <s v="ResWx"/>
    <s v="Under $5"/>
    <n v="2.4871891711212322"/>
    <s v="HVAC"/>
    <s v="Res-SF_Wx-7P_v7"/>
    <s v="Rural"/>
    <s v="SC-Retro"/>
    <s v="M_Input"/>
    <s v="No"/>
    <s v="Residential"/>
    <s v="Single Family"/>
    <s v="WALL R0 - R11_Electric FAF"/>
    <n v="4.3996475823814468E-2"/>
    <n v="4.3896569449168671E-2"/>
    <n v="4.3796889940050342E-2"/>
    <n v="4.3697436781297491E-2"/>
    <n v="4.359820945891793E-2"/>
    <n v="3.9149286714078017E-2"/>
    <n v="3.1248309796663102E-2"/>
    <n v="2.4941881375251194E-2"/>
    <n v="1.990819505391405E-2"/>
    <n v="1.5890390317466432E-2"/>
    <n v="1.2683445373004185E-2"/>
    <n v="1.0123715233927015E-2"/>
    <n v="8.0805811925352515E-3"/>
    <n v="6.449785567884456E-3"/>
    <n v="5.1481116123330258E-3"/>
    <n v="4.1091371013953311E-3"/>
    <n v="2.7963821627328412E-5"/>
    <n v="9.9644006800209986E-6"/>
    <n v="3.3892410359080646E-6"/>
    <n v="1.1026776556832921E-6"/>
    <n v="0.38524992156139559"/>
    <n v="7.1935707475842987"/>
    <n v="2.4871891711212322"/>
    <s v="R-All-HVAC-ER-All-All-E"/>
    <n v="0"/>
    <n v="0.38524992156139559"/>
    <n v="4.3996475823814468E-2"/>
    <n v="8.7893045272983139E-2"/>
    <n v="0.13168993521303349"/>
    <n v="0.17538737199433097"/>
    <n v="0.2189855814532489"/>
    <n v="0.25813486816732689"/>
    <n v="0.28938317796398999"/>
    <n v="0.31432505933924121"/>
    <n v="0.33423325439315527"/>
    <n v="0.35012364471062168"/>
    <n v="0.36280709008362588"/>
    <n v="0.3729308053175529"/>
    <n v="0.38101138651008815"/>
    <n v="0.38524992156139559"/>
    <n v="0.38524992156139559"/>
    <n v="0.38524992156139559"/>
    <n v="0.38524992156139559"/>
    <n v="0.38524992156139559"/>
    <n v="0.38524992156139559"/>
    <n v="0.38524992156139559"/>
  </r>
  <r>
    <s v="Discretionary"/>
    <x v="4"/>
    <s v="Under $15"/>
    <s v="Under $15"/>
    <s v="ResWx"/>
    <s v="Under $15"/>
    <n v="11.479451730018759"/>
    <s v="HVAC"/>
    <s v="Res-SF_Wx-7P_v7"/>
    <s v="Rural"/>
    <s v="SC-Retro"/>
    <s v="M_Input"/>
    <s v="No"/>
    <s v="Residential"/>
    <s v="Single Family"/>
    <s v="ATTIC R0 - R38_Heat Pump"/>
    <n v="2.0159738671904386E-2"/>
    <n v="2.0113960314279054E-2"/>
    <n v="2.0068285909292247E-2"/>
    <n v="2.002271522089025E-2"/>
    <n v="1.9977248013555389E-2"/>
    <n v="1.7938695647074315E-2"/>
    <n v="1.4318368633936205E-2"/>
    <n v="1.1428683800135992E-2"/>
    <n v="9.122185406926768E-3"/>
    <n v="7.2811767350985379E-3"/>
    <n v="5.8117142200906999E-3"/>
    <n v="4.6388136704866492E-3"/>
    <n v="3.7026239513129403E-3"/>
    <n v="2.9553728816613624E-3"/>
    <n v="2.3589295009454718E-3"/>
    <n v="1.8828583103539685E-3"/>
    <n v="1.2813374837844284E-5"/>
    <n v="4.5658137378048191E-6"/>
    <n v="1.5529928772844437E-6"/>
    <n v="5.0526077286151208E-7"/>
    <n v="0.17652636027373619"/>
    <n v="12.290767926718313"/>
    <n v="11.479451730018759"/>
    <s v="R-All-HVAC-ER-All-All-E"/>
    <n v="0"/>
    <n v="0.17652636027373619"/>
    <n v="2.0159738671904386E-2"/>
    <n v="4.0273698986183437E-2"/>
    <n v="6.0341984895475681E-2"/>
    <n v="8.0364700116365928E-2"/>
    <n v="0.10034194812992131"/>
    <n v="0.11828064377699563"/>
    <n v="0.13259901241093183"/>
    <n v="0.14402769621106781"/>
    <n v="0.15314988161799459"/>
    <n v="0.16043105835309313"/>
    <n v="0.16624277257318382"/>
    <n v="0.17088158624367047"/>
    <n v="0.17458421019498341"/>
    <n v="0.17652636027373619"/>
    <n v="0.17652636027373619"/>
    <n v="0.17652636027373619"/>
    <n v="0.17652636027373619"/>
    <n v="0.17652636027373619"/>
    <n v="0.17652636027373619"/>
    <n v="0.17652636027373619"/>
  </r>
  <r>
    <s v="Discretionary"/>
    <x v="4"/>
    <s v="Under $20"/>
    <s v="Under $15"/>
    <s v="ResWx"/>
    <s v="Under $20"/>
    <n v="15.072719615668584"/>
    <s v="HVAC"/>
    <s v="Res-SF_Wx-7P_v7"/>
    <s v="Rural"/>
    <s v="SC-Retro"/>
    <s v="M_Input"/>
    <s v="No"/>
    <s v="Residential"/>
    <s v="Single Family"/>
    <s v="ATTIC R0 - R49_Heat Pump"/>
    <n v="1.0879888242618574E-2"/>
    <n v="1.0855182395831565E-2"/>
    <n v="1.0830532650619482E-2"/>
    <n v="1.080593887958793E-2"/>
    <n v="1.0781400955631765E-2"/>
    <n v="9.6812268767410611E-3"/>
    <n v="7.7273943422167023E-3"/>
    <n v="6.1678776957062092E-3"/>
    <n v="4.923097435490408E-3"/>
    <n v="3.9295345263095673E-3"/>
    <n v="3.1364891302259577E-3"/>
    <n v="2.503493479484593E-3"/>
    <n v="1.9982468746417618E-3"/>
    <n v="1.5949674344019561E-3"/>
    <n v="1.2730764897399491E-3"/>
    <n v="1.0161484891610295E-3"/>
    <n v="6.9151732825194207E-6"/>
    <n v="2.4640965844046049E-6"/>
    <n v="8.3812539544399241E-7"/>
    <n v="2.7268115086102209E-7"/>
    <n v="9.526845079252437E-2"/>
    <n v="14.862616201766356"/>
    <n v="15.072719615668584"/>
    <s v="R-All-HVAC-ER-All-All-E"/>
    <n v="0"/>
    <n v="9.526845079252437E-2"/>
    <n v="1.0879888242618574E-2"/>
    <n v="2.1735070638450139E-2"/>
    <n v="3.2565603289069621E-2"/>
    <n v="4.3371542168657552E-2"/>
    <n v="5.4152943124289317E-2"/>
    <n v="6.383417000103038E-2"/>
    <n v="7.1561564343247078E-2"/>
    <n v="7.7729442038953281E-2"/>
    <n v="8.265253947444369E-2"/>
    <n v="8.6582074000753254E-2"/>
    <n v="8.9718563130979215E-2"/>
    <n v="9.2222056610463801E-2"/>
    <n v="9.4220303485105558E-2"/>
    <n v="9.526845079252437E-2"/>
    <n v="9.526845079252437E-2"/>
    <n v="9.526845079252437E-2"/>
    <n v="9.526845079252437E-2"/>
    <n v="9.526845079252437E-2"/>
    <n v="9.526845079252437E-2"/>
    <n v="9.526845079252437E-2"/>
  </r>
  <r>
    <s v="Discretionary"/>
    <x v="4"/>
    <s v="Under $30"/>
    <s v="Under $30"/>
    <s v="ResWx"/>
    <s v="Under $30"/>
    <n v="28.468879613799224"/>
    <s v="HVAC"/>
    <s v="Res-SF_Wx-7P_v7"/>
    <s v="Rural"/>
    <s v="SC-Retro"/>
    <s v="M_Input"/>
    <s v="No"/>
    <s v="Residential"/>
    <s v="Single Family"/>
    <s v="FLOOR R0 - R30_Electric FAF"/>
    <n v="2.1222298748254938E-2"/>
    <n v="2.1174107549076199E-2"/>
    <n v="2.1126025781571457E-2"/>
    <n v="2.107805319724532E-2"/>
    <n v="2.1030189548166676E-2"/>
    <n v="1.8884191128270656E-2"/>
    <n v="1.5073047408125574E-2"/>
    <n v="1.2031055851128047E-2"/>
    <n v="9.6029887635683143E-3"/>
    <n v="7.6649459809940909E-3"/>
    <n v="6.1180324519849146E-3"/>
    <n v="4.8833117906313143E-3"/>
    <n v="3.8977782860210317E-3"/>
    <n v="3.1111418271764593E-3"/>
    <n v="2.4832616835904473E-3"/>
    <n v="1.9820981915134998E-3"/>
    <n v="1.3488729849513291E-5"/>
    <n v="4.8064642478536187E-6"/>
    <n v="1.6348465291157027E-6"/>
    <n v="5.3189157071688703E-7"/>
    <n v="0.18583054153833536"/>
    <n v="26.039916841368807"/>
    <n v="28.468879613799224"/>
    <s v="R-All-HVAC-ER-All-All-E"/>
    <n v="0"/>
    <n v="0.18583054153833536"/>
    <n v="2.1222298748254938E-2"/>
    <n v="4.2396406297331136E-2"/>
    <n v="6.3522432078902596E-2"/>
    <n v="8.4600485276147913E-2"/>
    <n v="0.1056306748243146"/>
    <n v="0.12451486595258525"/>
    <n v="0.13958791336071083"/>
    <n v="0.15161896921183887"/>
    <n v="0.1612219579754072"/>
    <n v="0.1688869039564013"/>
    <n v="0.17500493640838621"/>
    <n v="0.17988824819901753"/>
    <n v="0.18378602648503856"/>
    <n v="0.18583054153833536"/>
    <n v="0.18583054153833536"/>
    <n v="0.18583054153833536"/>
    <n v="0.18583054153833536"/>
    <n v="0.18583054153833536"/>
    <n v="0.18583054153833536"/>
    <n v="0.18583054153833536"/>
  </r>
  <r>
    <s v="Discretionary"/>
    <x v="4"/>
    <s v="Under $30"/>
    <s v="Under $30"/>
    <s v="ResWx"/>
    <s v="Under $30"/>
    <n v="29.101405680000571"/>
    <s v="HVAC"/>
    <s v="Res-SF_Wx-7P_v7"/>
    <s v="Rural"/>
    <s v="SC-Retro"/>
    <s v="M_Input"/>
    <s v="No"/>
    <s v="Residential"/>
    <s v="Single Family"/>
    <s v="FLOOR R0 - R25_Electric FAF"/>
    <n v="8.8166517909205946E-3"/>
    <n v="8.7966311028892935E-3"/>
    <n v="8.776655877462021E-3"/>
    <n v="8.7567260114031487E-3"/>
    <n v="8.73684140171147E-3"/>
    <n v="7.8453017510577081E-3"/>
    <n v="6.2619894292275441E-3"/>
    <n v="4.9982158565756675E-3"/>
    <n v="3.9894928011729568E-3"/>
    <n v="3.1843468284131109E-3"/>
    <n v="2.5416926985413636E-3"/>
    <n v="2.0287368562292765E-3"/>
    <n v="1.6193040308079027E-3"/>
    <n v="1.2925015563942527E-3"/>
    <n v="1.0316532544219559E-3"/>
    <n v="8.2344847640149893E-4"/>
    <n v="5.60379606355011E-6"/>
    <n v="1.9968110957970082E-6"/>
    <n v="6.7918526403712504E-7"/>
    <n v="2.2097053788398946E-7"/>
    <n v="7.7201965550335594E-2"/>
    <n v="26.488306144268936"/>
    <n v="29.101405680000571"/>
    <s v="R-All-HVAC-ER-All-All-E"/>
    <n v="0"/>
    <n v="7.7201965550335594E-2"/>
    <n v="8.8166517909205946E-3"/>
    <n v="1.7613282893809888E-2"/>
    <n v="2.6389938771271909E-2"/>
    <n v="3.5146664782675058E-2"/>
    <n v="4.388350618438653E-2"/>
    <n v="5.1728807935444238E-2"/>
    <n v="5.7990797364671783E-2"/>
    <n v="6.2989013221247447E-2"/>
    <n v="6.6978506022420406E-2"/>
    <n v="7.0162852850833513E-2"/>
    <n v="7.2704545549374874E-2"/>
    <n v="7.4733282405604146E-2"/>
    <n v="7.6352586436412045E-2"/>
    <n v="7.7201965550335594E-2"/>
    <n v="7.7201965550335594E-2"/>
    <n v="7.7201965550335594E-2"/>
    <n v="7.7201965550335594E-2"/>
    <n v="7.7201965550335594E-2"/>
    <n v="7.7201965550335594E-2"/>
    <n v="7.7201965550335594E-2"/>
  </r>
  <r>
    <s v="Discretionary"/>
    <x v="4"/>
    <s v="Under $35"/>
    <s v="Under $30"/>
    <s v="ResWx"/>
    <s v="Under $35"/>
    <n v="30.91792961970965"/>
    <s v="HVAC"/>
    <s v="Res-SF_Wx-7P_v7"/>
    <s v="Rural"/>
    <s v="SC-Retro"/>
    <s v="M_Input"/>
    <s v="No"/>
    <s v="Residential"/>
    <s v="Single Family"/>
    <s v="FLOOR R0 - R19_Electric FAF"/>
    <n v="1.4200771840696827E-2"/>
    <n v="1.4168524993529849E-2"/>
    <n v="1.4136351371900458E-2"/>
    <n v="1.4104250809529477E-2"/>
    <n v="1.4072223140515299E-2"/>
    <n v="1.2636241379399761E-2"/>
    <n v="1.0086037791000313E-2"/>
    <n v="8.0505076839802077E-3"/>
    <n v="6.4257813933291455E-3"/>
    <n v="5.1289518792733768E-3"/>
    <n v="4.0938441209984727E-3"/>
    <n v="3.2676383170528217E-3"/>
    <n v="2.6081745800491311E-3"/>
    <n v="2.0818015887847405E-3"/>
    <n v="1.6616594181302967E-3"/>
    <n v="1.3263089223949176E-3"/>
    <n v="9.0259013543236368E-6"/>
    <n v="3.2162162522496874E-6"/>
    <n v="1.0939475892749943E-6"/>
    <n v="3.5591200224534878E-7"/>
    <n v="0.12434737408623221"/>
    <n v="27.781108604708894"/>
    <n v="30.91792961970965"/>
    <s v="R-All-HVAC-ER-All-All-E"/>
    <n v="0"/>
    <n v="0.12434737408623221"/>
    <n v="1.4200771840696827E-2"/>
    <n v="2.8369296834226676E-2"/>
    <n v="4.2505648206127136E-2"/>
    <n v="5.6609899015656613E-2"/>
    <n v="7.0682122156171909E-2"/>
    <n v="8.3318363535571677E-2"/>
    <n v="9.340440132657199E-2"/>
    <n v="0.10145490901055219"/>
    <n v="0.10788069040388135"/>
    <n v="0.11300964228315473"/>
    <n v="0.1171034864041532"/>
    <n v="0.12037112472120602"/>
    <n v="0.12297929930125515"/>
    <n v="0.12434737408623221"/>
    <n v="0.12434737408623221"/>
    <n v="0.12434737408623221"/>
    <n v="0.12434737408623221"/>
    <n v="0.12434737408623221"/>
    <n v="0.12434737408623221"/>
    <n v="0.12434737408623221"/>
  </r>
  <r>
    <s v="Discretionary"/>
    <x v="4"/>
    <s v="Under $15"/>
    <s v="Under $15"/>
    <s v="ResWx"/>
    <s v="Under $15"/>
    <n v="13.099992772203116"/>
    <s v="HVAC"/>
    <s v="Res-SF_Wx-7P_v7"/>
    <s v="Rural"/>
    <s v="SC-Retro"/>
    <s v="M_Input"/>
    <s v="No"/>
    <s v="Residential"/>
    <s v="Single Family"/>
    <s v="WALL R0 - R11_Electric Zonal"/>
    <n v="0.10835033789000868"/>
    <n v="0.1081042979686844"/>
    <n v="0.10785881675021292"/>
    <n v="0.10761389296590228"/>
    <n v="0.1073695253499414"/>
    <n v="9.6413141375454287E-2"/>
    <n v="7.6955366573416895E-2"/>
    <n v="6.1424494212743062E-2"/>
    <n v="4.9028010095849804E-2"/>
    <n v="3.9133342565807763E-2"/>
    <n v="3.123558344258592E-2"/>
    <n v="2.493172341100295E-2"/>
    <n v="1.9900087135727676E-2"/>
    <n v="1.5883918711964547E-2"/>
    <n v="1.2678279845083285E-2"/>
    <n v="1.0119592195417668E-2"/>
    <n v="6.8866641368055739E-5"/>
    <n v="2.4539378673764491E-5"/>
    <n v="8.346700606246052E-6"/>
    <n v="2.7155696982524572E-6"/>
    <n v="0.94875688090186616"/>
    <n v="14.703094929814753"/>
    <n v="13.099992772203116"/>
    <s v="R-All-HVAC-ER-All-All-E"/>
    <n v="0"/>
    <n v="0.94875688090186616"/>
    <n v="0.10835033789000868"/>
    <n v="0.21645463585869307"/>
    <n v="0.32431345260890598"/>
    <n v="0.43192734557480827"/>
    <n v="0.53929687092474965"/>
    <n v="0.63571001230020396"/>
    <n v="0.7126653788736208"/>
    <n v="0.7740898730863639"/>
    <n v="0.82311788318221368"/>
    <n v="0.86225122574802149"/>
    <n v="0.89348680919060741"/>
    <n v="0.91841853260161033"/>
    <n v="0.93831861973733799"/>
    <n v="0.94875688090186616"/>
    <n v="0.94875688090186616"/>
    <n v="0.94875688090186616"/>
    <n v="0.94875688090186616"/>
    <n v="0.94875688090186616"/>
    <n v="0.94875688090186616"/>
    <n v="0.94875688090186616"/>
  </r>
  <r>
    <s v="Discretionary"/>
    <x v="4"/>
    <s v="Under $40"/>
    <s v="Under $35"/>
    <s v="ResWx"/>
    <s v="Under $40"/>
    <n v="38.016170432496473"/>
    <s v="HVAC"/>
    <s v="Res-SF_Wx-7P_v7"/>
    <s v="Rural"/>
    <s v="SC-Retro"/>
    <s v="M_Input"/>
    <s v="No"/>
    <s v="Residential"/>
    <s v="Single Family"/>
    <s v="ATTIC R11 - R38_Electric FAF"/>
    <n v="2.728314505506937E-3"/>
    <n v="2.7221190999424032E-3"/>
    <n v="2.7159377627889807E-3"/>
    <n v="2.7097704621003873E-3"/>
    <n v="2.7036171660028809E-3"/>
    <n v="2.4277300584255876E-3"/>
    <n v="1.9377737715224781E-3"/>
    <n v="1.546698808859989E-3"/>
    <n v="1.2345492753002506E-3"/>
    <n v="9.8539670711179916E-4"/>
    <n v="7.865272693555475E-4"/>
    <n v="6.2779299035115141E-4"/>
    <n v="5.0109392781380884E-4"/>
    <n v="3.9996484247366705E-4"/>
    <n v="3.1924528783040047E-4"/>
    <n v="2.5481628128008597E-4"/>
    <n v="1.7340957144106555E-6"/>
    <n v="6.179135579597762E-7"/>
    <n v="2.1017400388969675E-7"/>
    <n v="6.8379373269499225E-8"/>
    <n v="2.3890162326875134E-2"/>
    <n v="32.375548566517267"/>
    <n v="38.016170432496473"/>
    <s v="R-All-HVAC-ER-All-All-E"/>
    <n v="0"/>
    <n v="2.3890162326875134E-2"/>
    <n v="2.728314505506937E-3"/>
    <n v="5.4504336054493402E-3"/>
    <n v="8.1663713682383204E-3"/>
    <n v="1.0876141830338708E-2"/>
    <n v="1.357975899634159E-2"/>
    <n v="1.6007489054767177E-2"/>
    <n v="1.7945262826289655E-2"/>
    <n v="1.9491961635149643E-2"/>
    <n v="2.0726510910449893E-2"/>
    <n v="2.1711907617561692E-2"/>
    <n v="2.2498434886917239E-2"/>
    <n v="2.3126227877268389E-2"/>
    <n v="2.3627321805082199E-2"/>
    <n v="2.3890162326875134E-2"/>
    <n v="2.3890162326875134E-2"/>
    <n v="2.3890162326875134E-2"/>
    <n v="2.3890162326875134E-2"/>
    <n v="2.3890162326875134E-2"/>
    <n v="2.3890162326875134E-2"/>
    <n v="2.3890162326875134E-2"/>
  </r>
  <r>
    <s v="Discretionary"/>
    <x v="4"/>
    <s v="Under $15"/>
    <s v="Under $20"/>
    <s v="ResWx"/>
    <s v="Under $15"/>
    <n v="13.977638807600055"/>
    <s v="HVAC"/>
    <s v="Res-SF_Wx-7P_v7"/>
    <s v="Rural"/>
    <s v="SC-Retro"/>
    <s v="M_Input"/>
    <s v="No"/>
    <s v="Residential"/>
    <s v="Single Family"/>
    <s v="WALL R0 - R11_DHP"/>
    <n v="9.4108295757857289E-3"/>
    <n v="9.3894596399506092E-3"/>
    <n v="9.3681382305662048E-3"/>
    <n v="9.3468652374395587E-3"/>
    <n v="9.3256405506279404E-3"/>
    <n v="8.3740176543944389E-3"/>
    <n v="6.6840016733471204E-3"/>
    <n v="5.3350590138608669E-3"/>
    <n v="4.2583554092865553E-3"/>
    <n v="3.3989484923573833E-3"/>
    <n v="2.7129841789401265E-3"/>
    <n v="2.1654588681556085E-3"/>
    <n v="1.7284332677183869E-3"/>
    <n v="1.3796066990181151E-3"/>
    <n v="1.1011791311377173E-3"/>
    <n v="8.7894287532543818E-4"/>
    <n v="5.9814508933920948E-6"/>
    <n v="2.1313815451955663E-6"/>
    <n v="7.2495737858453216E-7"/>
    <n v="2.3586233443373801E-7"/>
    <n v="8.2404812840411359E-2"/>
    <n v="15.79711358092881"/>
    <n v="13.977638807600055"/>
    <s v="R-All-HVAC-ER-All-All-E"/>
    <n v="0"/>
    <n v="8.2404812840411359E-2"/>
    <n v="9.4108295757857289E-3"/>
    <n v="1.8800289215736336E-2"/>
    <n v="2.8168427446302539E-2"/>
    <n v="3.7515292683742096E-2"/>
    <n v="4.6840933234370039E-2"/>
    <n v="5.5214950888764477E-2"/>
    <n v="6.18989525621116E-2"/>
    <n v="6.7234011575972474E-2"/>
    <n v="7.1492366985259029E-2"/>
    <n v="7.4891315477616419E-2"/>
    <n v="7.7604299656556547E-2"/>
    <n v="7.9769758524712159E-2"/>
    <n v="8.1498191792430549E-2"/>
    <n v="8.2404812840411359E-2"/>
    <n v="8.2404812840411359E-2"/>
    <n v="8.2404812840411359E-2"/>
    <n v="8.2404812840411359E-2"/>
    <n v="8.2404812840411359E-2"/>
    <n v="8.2404812840411359E-2"/>
    <n v="8.2404812840411359E-2"/>
  </r>
  <r>
    <s v="Discretionary"/>
    <x v="4"/>
    <s v="Under $25"/>
    <s v="Under $25"/>
    <s v="ResWx"/>
    <s v="Under $25"/>
    <n v="24.83964860342066"/>
    <s v="HVAC"/>
    <s v="Res-SF_Wx-7P_v7"/>
    <s v="Rural"/>
    <s v="SC-Retro"/>
    <s v="M_Input"/>
    <s v="No"/>
    <s v="Residential"/>
    <s v="Single Family"/>
    <s v="WINDOW CL30 Prime Window Replacement of Single Pane Base_Electric FAF"/>
    <n v="8.0406569635921559E-3"/>
    <n v="8.0223983901050455E-3"/>
    <n v="8.0041812778452043E-3"/>
    <n v="7.9860055326632599E-3"/>
    <n v="7.9678710606236169E-3"/>
    <n v="7.1547999912036017E-3"/>
    <n v="5.7108424041323672E-3"/>
    <n v="4.5582994639868299E-3"/>
    <n v="3.6383588502368041E-3"/>
    <n v="2.9040775463923594E-3"/>
    <n v="2.3179864171208281E-3"/>
    <n v="1.8501782215256028E-3"/>
    <n v="1.4767814971321323E-3"/>
    <n v="1.1787424394572804E-3"/>
    <n v="9.4085261853289845E-4"/>
    <n v="7.5097291839918768E-4"/>
    <n v="5.1105797199947848E-6"/>
    <n v="1.8210623968310126E-6"/>
    <n v="6.1940698718226951E-7"/>
    <n v="2.015218856681289E-7"/>
    <n v="7.0407058895595939E-2"/>
    <n v="23.056650190582605"/>
    <n v="24.83964860342066"/>
    <s v="R-All-HVAC-ER-All-All-E"/>
    <n v="0"/>
    <n v="7.0407058895595939E-2"/>
    <n v="8.0406569635921559E-3"/>
    <n v="1.6063055353697203E-2"/>
    <n v="2.4067236631542407E-2"/>
    <n v="3.2053242164205666E-2"/>
    <n v="4.0021113224829284E-2"/>
    <n v="4.7175913216032886E-2"/>
    <n v="5.2886755620165253E-2"/>
    <n v="5.7445055084152083E-2"/>
    <n v="6.1083413934388889E-2"/>
    <n v="6.3987491480781242E-2"/>
    <n v="6.6305477897902074E-2"/>
    <n v="6.8155656119427671E-2"/>
    <n v="6.9632437616559809E-2"/>
    <n v="7.0407058895595939E-2"/>
    <n v="7.0407058895595939E-2"/>
    <n v="7.0407058895595939E-2"/>
    <n v="7.0407058895595939E-2"/>
    <n v="7.0407058895595939E-2"/>
    <n v="7.0407058895595939E-2"/>
    <n v="7.0407058895595939E-2"/>
  </r>
  <r>
    <s v="Discretionary"/>
    <x v="4"/>
    <s v="Under $30"/>
    <s v="Under $25"/>
    <s v="ResWx"/>
    <s v="Under $30"/>
    <n v="27.121925698966489"/>
    <s v="HVAC"/>
    <s v="Res-SF_Wx-7P_v7"/>
    <s v="Rural"/>
    <s v="SC-Retro"/>
    <s v="M_Input"/>
    <s v="No"/>
    <s v="Residential"/>
    <s v="Single Family"/>
    <s v="FLOOR R0 - R30_Electric Zonal"/>
    <n v="7.7566054761976366E-2"/>
    <n v="7.7389919215168523E-2"/>
    <n v="7.7214183633666889E-2"/>
    <n v="7.7038847109237821E-2"/>
    <n v="7.686390873570996E-2"/>
    <n v="6.9020430848072703E-2"/>
    <n v="5.5090960435408586E-2"/>
    <n v="4.3972688730042932E-2"/>
    <n v="3.5098269096547917E-2"/>
    <n v="2.8014854882686357E-2"/>
    <n v="2.2360991419236888E-2"/>
    <n v="1.7848171598425902E-2"/>
    <n v="1.4246113843271107E-2"/>
    <n v="1.1371011227465998E-2"/>
    <n v="9.0761521182304867E-3"/>
    <n v="7.2444337293664949E-3"/>
    <n v="4.9300387794365839E-5"/>
    <n v="1.7567299069859308E-5"/>
    <n v="5.9752525826281083E-6"/>
    <n v="1.9440274209245186E-6"/>
    <n v="0.67919795741238853"/>
    <n v="24.890104821031414"/>
    <n v="27.121925698966489"/>
    <s v="R-All-HVAC-ER-All-All-E"/>
    <n v="0"/>
    <n v="0.67919795741238853"/>
    <n v="7.7566054761976366E-2"/>
    <n v="0.15495597397714489"/>
    <n v="0.23217015761081178"/>
    <n v="0.30920900472004959"/>
    <n v="0.38607291345575956"/>
    <n v="0.45509334430383225"/>
    <n v="0.51018430473924081"/>
    <n v="0.55415699346928371"/>
    <n v="0.58925526256583161"/>
    <n v="0.61727011744851801"/>
    <n v="0.63963110886775487"/>
    <n v="0.65747928046618076"/>
    <n v="0.67172539430945188"/>
    <n v="0.67919795741238853"/>
    <n v="0.67919795741238853"/>
    <n v="0.67919795741238853"/>
    <n v="0.67919795741238853"/>
    <n v="0.67919795741238853"/>
    <n v="0.67919795741238853"/>
    <n v="0.67919795741238853"/>
  </r>
  <r>
    <s v="Discretionary"/>
    <x v="4"/>
    <s v="Under $30"/>
    <s v="Under $30"/>
    <s v="ResWx"/>
    <s v="Under $30"/>
    <n v="27.628654356462523"/>
    <s v="HVAC"/>
    <s v="Res-SF_Wx-7P_v7"/>
    <s v="Rural"/>
    <s v="SC-Retro"/>
    <s v="M_Input"/>
    <s v="No"/>
    <s v="Residential"/>
    <s v="Single Family"/>
    <s v="FLOOR R0 - R25_Electric Zonal"/>
    <n v="3.22844509323564E-2"/>
    <n v="3.2211140004840329E-2"/>
    <n v="3.213799555040768E-2"/>
    <n v="3.2065017191034502E-2"/>
    <n v="3.1992204549555203E-2"/>
    <n v="2.8727601524694654E-2"/>
    <n v="2.2929893939445459E-2"/>
    <n v="1.830226013202841E-2"/>
    <n v="1.4608559761551936E-2"/>
    <n v="1.1660309533759348E-2"/>
    <n v="9.30706521671751E-3"/>
    <n v="7.4287447256390039E-3"/>
    <n v="5.9295005368161435E-3"/>
    <n v="4.7328287502945033E-3"/>
    <n v="3.7776652250109712E-3"/>
    <n v="3.015269578762845E-3"/>
    <n v="2.0519748691325494E-5"/>
    <n v="7.3118402963163961E-6"/>
    <n v="2.487012513453994E-6"/>
    <n v="8.0914077781302131E-7"/>
    <n v="0.28269496491377605"/>
    <n v="25.250750242834648"/>
    <n v="27.628654356462523"/>
    <s v="R-All-HVAC-ER-All-All-E"/>
    <n v="0"/>
    <n v="0.28269496491377605"/>
    <n v="3.22844509323564E-2"/>
    <n v="6.4495590937196728E-2"/>
    <n v="9.6633586487604409E-2"/>
    <n v="0.12869860367863892"/>
    <n v="0.16069080822819412"/>
    <n v="0.18941840975288876"/>
    <n v="0.21234830369233421"/>
    <n v="0.23065056382436261"/>
    <n v="0.24525912358591453"/>
    <n v="0.25691943311967386"/>
    <n v="0.26622649833639139"/>
    <n v="0.27365524306203037"/>
    <n v="0.2795847435988465"/>
    <n v="0.28269496491377605"/>
    <n v="0.28269496491377605"/>
    <n v="0.28269496491377605"/>
    <n v="0.28269496491377605"/>
    <n v="0.28269496491377605"/>
    <n v="0.28269496491377605"/>
    <n v="0.28269496491377605"/>
  </r>
  <r>
    <s v="Discretionary"/>
    <x v="4"/>
    <s v="Under $30"/>
    <s v="Under $30"/>
    <s v="ResWx"/>
    <s v="Under $30"/>
    <n v="28.222967335038103"/>
    <s v="HVAC"/>
    <s v="Res-SF_Wx-7P_v7"/>
    <s v="Rural"/>
    <s v="SC-Retro"/>
    <s v="M_Input"/>
    <s v="No"/>
    <s v="Residential"/>
    <s v="Single Family"/>
    <s v="FLOOR R0 - R30_DHP"/>
    <n v="6.7933737124705315E-3"/>
    <n v="6.7779474464681163E-3"/>
    <n v="6.7625562101420924E-3"/>
    <n v="6.7471999239477323E-3"/>
    <n v="6.7318785085209261E-3"/>
    <n v="6.0449326962100109E-3"/>
    <n v="4.8249647808582558E-3"/>
    <n v="3.851206672841632E-3"/>
    <n v="3.0739691397916611E-3"/>
    <n v="2.4535910625173708E-3"/>
    <n v="1.9584155950482739E-3"/>
    <n v="1.5631747692271085E-3"/>
    <n v="1.2477001129517619E-3"/>
    <n v="9.9589348709201416E-4"/>
    <n v="7.9490562462635286E-4"/>
    <n v="6.3448045423780469E-4"/>
    <n v="4.3178160792706312E-6"/>
    <n v="1.5385754511623359E-6"/>
    <n v="5.2332330095633647E-7"/>
    <n v="1.7026139615011676E-7"/>
    <n v="5.9485371063513842E-2"/>
    <n v="26.139539359272153"/>
    <n v="28.222967335038103"/>
    <s v="R-All-HVAC-ER-All-All-E"/>
    <n v="0"/>
    <n v="5.9485371063513842E-2"/>
    <n v="6.7933737124705315E-3"/>
    <n v="1.3571321158938648E-2"/>
    <n v="2.0333877369080738E-2"/>
    <n v="2.7081077293028472E-2"/>
    <n v="3.3812955801549395E-2"/>
    <n v="3.9857888497759404E-2"/>
    <n v="4.4682853278617658E-2"/>
    <n v="4.8534059951459291E-2"/>
    <n v="5.1608029091250951E-2"/>
    <n v="5.4061620153768322E-2"/>
    <n v="5.6020035748816595E-2"/>
    <n v="5.7583210518043701E-2"/>
    <n v="5.8830910630995464E-2"/>
    <n v="5.9485371063513842E-2"/>
    <n v="5.9485371063513842E-2"/>
    <n v="5.9485371063513842E-2"/>
    <n v="5.9485371063513842E-2"/>
    <n v="5.9485371063513842E-2"/>
    <n v="5.9485371063513842E-2"/>
    <n v="5.9485371063513842E-2"/>
  </r>
  <r>
    <s v="Discretionary"/>
    <x v="4"/>
    <s v="Under $45"/>
    <s v="Under $40"/>
    <s v="ResWx"/>
    <s v="Under $45"/>
    <n v="42.385069590065314"/>
    <s v="HVAC"/>
    <s v="Res-SF_Wx-7P_v7"/>
    <s v="Rural"/>
    <s v="SC-Retro"/>
    <s v="M_Input"/>
    <s v="No"/>
    <s v="Residential"/>
    <s v="Single Family"/>
    <s v="ATTIC R11 - R49_Electric FAF"/>
    <n v="2.3236079886396355E-3"/>
    <n v="2.3183315830663203E-3"/>
    <n v="2.313067159056121E-3"/>
    <n v="2.3078146894015298E-3"/>
    <n v="2.3025741469568177E-3"/>
    <n v="2.0676109541741105E-3"/>
    <n v="1.6503326895039804E-3"/>
    <n v="1.3172681159127249E-3"/>
    <n v="1.0514215104845224E-3"/>
    <n v="8.3922716974256322E-4"/>
    <n v="6.6985717470203967E-4"/>
    <n v="5.3466886044387985E-4"/>
    <n v="4.267637955143434E-4"/>
    <n v="3.4063576661376346E-4"/>
    <n v="2.7188980582737004E-4"/>
    <n v="2.1701792283211784E-4"/>
    <n v="1.4768673651579904E-6"/>
    <n v="5.2625490084300195E-7"/>
    <n v="1.7899769013313837E-7"/>
    <n v="5.8236269193480651E-8"/>
    <n v="2.0346397719389907E-2"/>
    <n v="35.500139637128058"/>
    <n v="42.385069590065314"/>
    <s v="R-All-HVAC-ER-All-All-E"/>
    <n v="0"/>
    <n v="2.0346397719389907E-2"/>
    <n v="2.3236079886396355E-3"/>
    <n v="4.6419395717059563E-3"/>
    <n v="6.9550067307620773E-3"/>
    <n v="9.2628214201636062E-3"/>
    <n v="1.1565395567120424E-2"/>
    <n v="1.3633006521294535E-2"/>
    <n v="1.5283339210798516E-2"/>
    <n v="1.6600607326711241E-2"/>
    <n v="1.7652028837195764E-2"/>
    <n v="1.8491256006938326E-2"/>
    <n v="1.9161113181640366E-2"/>
    <n v="1.9695782042084248E-2"/>
    <n v="2.012254583759859E-2"/>
    <n v="2.0346397719389907E-2"/>
    <n v="2.0346397719389907E-2"/>
    <n v="2.0346397719389907E-2"/>
    <n v="2.0346397719389907E-2"/>
    <n v="2.0346397719389907E-2"/>
    <n v="2.0346397719389907E-2"/>
    <n v="2.0346397719389907E-2"/>
  </r>
  <r>
    <s v="Discretionary"/>
    <x v="4"/>
    <s v="Under $30"/>
    <s v="Under $30"/>
    <s v="ResWx"/>
    <s v="Under $30"/>
    <n v="28.734642487814728"/>
    <s v="HVAC"/>
    <s v="Res-SF_Wx-7P_v7"/>
    <s v="Rural"/>
    <s v="SC-Retro"/>
    <s v="M_Input"/>
    <s v="No"/>
    <s v="Residential"/>
    <s v="Single Family"/>
    <s v="FLOOR R0 - R25_DHP"/>
    <n v="2.8282373090363763E-3"/>
    <n v="2.8218150006379642E-3"/>
    <n v="2.8154072758973768E-3"/>
    <n v="2.8090141016983185E-3"/>
    <n v="2.8026354449996894E-3"/>
    <n v="2.5166441455518806E-3"/>
    <n v="2.0087435176663025E-3"/>
    <n v="1.6033456803570191E-3"/>
    <n v="1.2797638663725943E-3"/>
    <n v="1.0214862420112937E-3"/>
    <n v="8.1533333612231066E-4"/>
    <n v="6.5078551394232801E-4"/>
    <n v="5.1944617789262848E-4"/>
    <n v="4.1461330337966285E-4"/>
    <n v="3.3093744579429661E-4"/>
    <n v="2.6414876738425729E-4"/>
    <n v="1.7976058797609303E-6"/>
    <n v="6.4054425355061309E-7"/>
    <n v="2.1787149465011907E-7"/>
    <n v="7.0883724826800671E-8"/>
    <n v="2.4765124502847305E-2"/>
    <n v="26.503179461302722"/>
    <n v="28.734642487814728"/>
    <s v="R-All-HVAC-ER-All-All-E"/>
    <n v="0"/>
    <n v="2.4765124502847305E-2"/>
    <n v="2.8282373090363763E-3"/>
    <n v="5.6500523096743409E-3"/>
    <n v="8.4654595855717177E-3"/>
    <n v="1.1274473687270036E-2"/>
    <n v="1.4077109132269726E-2"/>
    <n v="1.6593753277821605E-2"/>
    <n v="1.8602496795487908E-2"/>
    <n v="2.0205842475844928E-2"/>
    <n v="2.1485606342217523E-2"/>
    <n v="2.2507092584228817E-2"/>
    <n v="2.3322425920351129E-2"/>
    <n v="2.3973211434293457E-2"/>
    <n v="2.4492657612186084E-2"/>
    <n v="2.4765124502847305E-2"/>
    <n v="2.4765124502847305E-2"/>
    <n v="2.4765124502847305E-2"/>
    <n v="2.4765124502847305E-2"/>
    <n v="2.4765124502847305E-2"/>
    <n v="2.4765124502847305E-2"/>
    <n v="2.4765124502847305E-2"/>
  </r>
  <r>
    <s v="Discretionary"/>
    <x v="4"/>
    <s v="Under $30"/>
    <s v="Under $30"/>
    <s v="ResWx"/>
    <s v="Under $30"/>
    <n v="29.209063922205146"/>
    <s v="HVAC"/>
    <s v="Res-SF_Wx-7P_v7"/>
    <s v="Rural"/>
    <s v="SC-Retro"/>
    <s v="M_Input"/>
    <s v="No"/>
    <s v="Residential"/>
    <s v="Single Family"/>
    <s v="FLOOR R0 - R19_Electric Zonal"/>
    <n v="5.2152583493251178E-2"/>
    <n v="5.2034156381814169E-2"/>
    <n v="5.191599819244741E-2"/>
    <n v="5.179810831448773E-2"/>
    <n v="5.1680486138658582E-2"/>
    <n v="4.6406817951360306E-2"/>
    <n v="3.7041150573504267E-2"/>
    <n v="2.9565630577107836E-2"/>
    <n v="2.3598794796813937E-2"/>
    <n v="1.8836165675875462E-2"/>
    <n v="1.5034714290448859E-2"/>
    <n v="1.2000458993888165E-2"/>
    <n v="9.5785668607934627E-3"/>
    <n v="7.6454528242143474E-3"/>
    <n v="6.1024733383178631E-3"/>
    <n v="4.8708927647731839E-3"/>
    <n v="3.314778092794949E-5"/>
    <n v="1.1811610559582973E-5"/>
    <n v="4.0175416961072341E-6"/>
    <n v="1.3070930666005218E-6"/>
    <n v="0.45666791086762115"/>
    <n v="26.378203718812294"/>
    <n v="29.209063922205146"/>
    <s v="R-All-HVAC-ER-All-All-E"/>
    <n v="0"/>
    <n v="0.45666791086762115"/>
    <n v="5.2152583493251178E-2"/>
    <n v="0.10418673987506535"/>
    <n v="0.15610273806751276"/>
    <n v="0.20790084638200049"/>
    <n v="0.25958133252065907"/>
    <n v="0.30598815047201938"/>
    <n v="0.34302930104552365"/>
    <n v="0.37259493162263146"/>
    <n v="0.39619372641944539"/>
    <n v="0.41502989209532087"/>
    <n v="0.43006460638576971"/>
    <n v="0.4420650653796579"/>
    <n v="0.45164363224045134"/>
    <n v="0.45666791086762115"/>
    <n v="0.45666791086762115"/>
    <n v="0.45666791086762115"/>
    <n v="0.45666791086762115"/>
    <n v="0.45666791086762115"/>
    <n v="0.45666791086762115"/>
    <n v="0.45666791086762115"/>
  </r>
  <r>
    <s v="Discretionary"/>
    <x v="4"/>
    <s v="Under $30"/>
    <s v="Under $30"/>
    <s v="ResWx"/>
    <s v="Under $30"/>
    <n v="28.532189754358114"/>
    <s v="HVAC"/>
    <s v="Res-SF_Wx-7P_v7"/>
    <s v="Rural"/>
    <s v="SC-Retro"/>
    <s v="M_Input"/>
    <s v="No"/>
    <s v="Residential"/>
    <s v="Single Family"/>
    <s v="WINDOW CL22 Prime Window Replacement of Single Pane Base_Electric FAF"/>
    <n v="2.1926840906187081E-3"/>
    <n v="2.1877049845849777E-3"/>
    <n v="2.1827371850121277E-3"/>
    <n v="2.1777806662256595E-3"/>
    <n v="2.1728354026093726E-3"/>
    <n v="1.9511112317447145E-3"/>
    <n v="1.5573445478735501E-3"/>
    <n v="1.2430465271950231E-3"/>
    <n v="9.9217907230704136E-4"/>
    <n v="7.9194084049728753E-4"/>
    <n v="6.3211401283564371E-4"/>
    <n v="5.0454289612375254E-4"/>
    <n v="4.0271775163942315E-4"/>
    <n v="3.2144261415927792E-4"/>
    <n v="2.5657015062515473E-4"/>
    <n v="2.0479002873961214E-4"/>
    <n v="1.3936531425990543E-6"/>
    <n v="4.9660302182216923E-7"/>
    <n v="1.6891204942112966E-7"/>
    <n v="5.4954941445304705E-8"/>
    <n v="1.9199978136942967E-2"/>
    <n v="25.699073443300716"/>
    <n v="28.532189754358114"/>
    <s v="R-All-HVAC-ER-All-All-E"/>
    <n v="0"/>
    <n v="1.9199978136942967E-2"/>
    <n v="2.1926840906187081E-3"/>
    <n v="4.3803890752036855E-3"/>
    <n v="6.5631262602158132E-3"/>
    <n v="8.7409069264414718E-3"/>
    <n v="1.0913742329050844E-2"/>
    <n v="1.2864853560795558E-2"/>
    <n v="1.4422198108669109E-2"/>
    <n v="1.5665244635864134E-2"/>
    <n v="1.6657423708171176E-2"/>
    <n v="1.7449364548668463E-2"/>
    <n v="1.8081478561504109E-2"/>
    <n v="1.858602145762786E-2"/>
    <n v="1.8988739209267285E-2"/>
    <n v="1.9199978136942967E-2"/>
    <n v="1.9199978136942967E-2"/>
    <n v="1.9199978136942967E-2"/>
    <n v="1.9199978136942967E-2"/>
    <n v="1.9199978136942967E-2"/>
    <n v="1.9199978136942967E-2"/>
    <n v="1.9199978136942967E-2"/>
  </r>
  <r>
    <s v="Discretionary"/>
    <x v="4"/>
    <s v="Under $35"/>
    <s v="Under $30"/>
    <s v="ResWx"/>
    <s v="Under $35"/>
    <n v="30.347956511005613"/>
    <s v="HVAC"/>
    <s v="Res-SF_Wx-7P_v7"/>
    <s v="Rural"/>
    <s v="SC-Retro"/>
    <s v="M_Input"/>
    <s v="No"/>
    <s v="Residential"/>
    <s v="Single Family"/>
    <s v="FLOOR R0 - R19_DHP"/>
    <n v="4.5706563186927226E-3"/>
    <n v="4.5602773577872813E-3"/>
    <n v="4.5499219652321982E-3"/>
    <n v="4.5395900875089008E-3"/>
    <n v="4.5292816712203489E-3"/>
    <n v="4.0670969967816824E-3"/>
    <n v="3.2462892071750274E-3"/>
    <n v="2.5911340754745118E-3"/>
    <n v="2.0682001413323743E-3"/>
    <n v="1.6508029688984461E-3"/>
    <n v="1.3176434851069727E-3"/>
    <n v="1.0517211239348427E-3"/>
    <n v="8.3946631621752263E-4"/>
    <n v="6.700480574425323E-4"/>
    <n v="5.3482121987390749E-4"/>
    <n v="4.2688540627840979E-4"/>
    <n v="2.9050740001898519E-6"/>
    <n v="1.0351704330252745E-6"/>
    <n v="3.5209765478445087E-7"/>
    <n v="1.1455373413572551E-7"/>
    <n v="4.0022409870095928E-2"/>
    <n v="27.653279148913253"/>
    <n v="30.347956511005613"/>
    <s v="R-All-HVAC-ER-All-All-E"/>
    <n v="0"/>
    <n v="4.0022409870095928E-2"/>
    <n v="4.5706563186927226E-3"/>
    <n v="9.1309336764800048E-3"/>
    <n v="1.3680855641712203E-2"/>
    <n v="1.8220445729221102E-2"/>
    <n v="2.2749727400441452E-2"/>
    <n v="2.6816824397223132E-2"/>
    <n v="3.0063113604398159E-2"/>
    <n v="3.2654247679872669E-2"/>
    <n v="3.4722447821205045E-2"/>
    <n v="3.6373250790103492E-2"/>
    <n v="3.7690894275210468E-2"/>
    <n v="3.8742615399145308E-2"/>
    <n v="3.958208171536283E-2"/>
    <n v="4.0022409870095928E-2"/>
    <n v="4.0022409870095928E-2"/>
    <n v="4.0022409870095928E-2"/>
    <n v="4.0022409870095928E-2"/>
    <n v="4.0022409870095928E-2"/>
    <n v="4.0022409870095928E-2"/>
    <n v="4.0022409870095928E-2"/>
  </r>
  <r>
    <s v="Discretionary"/>
    <x v="4"/>
    <s v="Under $35"/>
    <s v="Under $30"/>
    <s v="ResWx"/>
    <s v="Under $35"/>
    <n v="33.712465762547993"/>
    <s v="HVAC"/>
    <s v="Res-SF_Wx-7P_v7"/>
    <s v="Rural"/>
    <s v="SC-Retro"/>
    <s v="M_Input"/>
    <s v="No"/>
    <s v="Residential"/>
    <s v="Single Family"/>
    <s v="WALL R0 - R11_Heat Pump"/>
    <n v="5.0858205852343928E-2"/>
    <n v="5.074271798945134E-2"/>
    <n v="5.06274923742384E-2"/>
    <n v="5.0512528411197966E-2"/>
    <n v="5.0397825506175178E-2"/>
    <n v="4.5255044759727955E-2"/>
    <n v="3.6121824360220357E-2"/>
    <n v="2.8831839677501015E-2"/>
    <n v="2.3013095100051884E-2"/>
    <n v="1.8368669915201717E-2"/>
    <n v="1.466156694641548E-2"/>
    <n v="1.1702618987470778E-2"/>
    <n v="9.3408359192735536E-3"/>
    <n v="7.4556999389799117E-3"/>
    <n v="5.9510157399733149E-3"/>
    <n v="4.7500018277634136E-3"/>
    <n v="3.2325084455312006E-5"/>
    <n v="1.1518457592129185E-5"/>
    <n v="3.9178301229782297E-6"/>
    <n v="1.2746522568329378E-6"/>
    <n v="0.44533384659785463"/>
    <n v="29.385693805417311"/>
    <n v="33.712465762547993"/>
    <s v="R-All-HVAC-ER-All-All-E"/>
    <n v="0"/>
    <n v="0.44533384659785463"/>
    <n v="5.0858205852343928E-2"/>
    <n v="0.10160092384179527"/>
    <n v="0.15222841621603367"/>
    <n v="0.20274094462723163"/>
    <n v="0.2531387701334068"/>
    <n v="0.29839381489313477"/>
    <n v="0.33451563925335515"/>
    <n v="0.36334747893085617"/>
    <n v="0.38636057403090807"/>
    <n v="0.40472924394610976"/>
    <n v="0.41939081089252522"/>
    <n v="0.43109342987999599"/>
    <n v="0.44043426579926953"/>
    <n v="0.44533384659785463"/>
    <n v="0.44533384659785463"/>
    <n v="0.44533384659785463"/>
    <n v="0.44533384659785463"/>
    <n v="0.44533384659785463"/>
    <n v="0.44533384659785463"/>
    <n v="0.44533384659785463"/>
  </r>
  <r>
    <s v="Discretionary"/>
    <x v="4"/>
    <s v="Under $60"/>
    <s v="Under $45"/>
    <s v="ResWx"/>
    <s v="Under $60"/>
    <n v="58.03718786625727"/>
    <s v="HVAC"/>
    <s v="Res-SF_Wx-7P_v7"/>
    <s v="Rural"/>
    <s v="SC-Retro"/>
    <s v="M_Input"/>
    <s v="No"/>
    <s v="Residential"/>
    <s v="Single Family"/>
    <s v="CFM50 Infiltration Reduction_Electric FAF"/>
    <n v="5.5203812978664918E-2"/>
    <n v="5.507845719236492E-2"/>
    <n v="5.4953386061640512E-2"/>
    <n v="5.4828598940101156E-2"/>
    <n v="5.470409518282409E-2"/>
    <n v="4.9121886731715969E-2"/>
    <n v="3.9208273335853167E-2"/>
    <n v="3.1295391937509E-2"/>
    <n v="2.4979461557331845E-2"/>
    <n v="1.9938190930478744E-2"/>
    <n v="1.5914332527457678E-2"/>
    <n v="1.2702555646978963E-2"/>
    <n v="1.0138968736904586E-2"/>
    <n v="8.0927562850218321E-3"/>
    <n v="6.4595035242958256E-3"/>
    <n v="5.1558683235791566E-3"/>
    <n v="3.5087118919834075E-5"/>
    <n v="1.250265848080988E-5"/>
    <n v="4.2525912537888368E-6"/>
    <n v="1.3835656138427398E-6"/>
    <n v="0.4833856399109368"/>
    <n v="42.625345891505404"/>
    <n v="58.03718786625727"/>
    <s v="R-All-HVAC-ER-All-All-E"/>
    <n v="0"/>
    <n v="0.4833856399109368"/>
    <n v="5.5203812978664918E-2"/>
    <n v="0.11028227017102984"/>
    <n v="0.16523565623267036"/>
    <n v="0.22006425517277151"/>
    <n v="0.2747683503555956"/>
    <n v="0.32389023708731157"/>
    <n v="0.36309851042316477"/>
    <n v="0.39439390236067379"/>
    <n v="0.41937336391800561"/>
    <n v="0.43931155484848439"/>
    <n v="0.45522588737594205"/>
    <n v="0.46792844302292103"/>
    <n v="0.47806741175982559"/>
    <n v="0.4833856399109368"/>
    <n v="0.4833856399109368"/>
    <n v="0.4833856399109368"/>
    <n v="0.4833856399109368"/>
    <n v="0.4833856399109368"/>
    <n v="0.4833856399109368"/>
    <n v="0.4833856399109368"/>
  </r>
  <r>
    <s v="Discretionary"/>
    <x v="4"/>
    <s v="Under $65"/>
    <s v="Under $50"/>
    <s v="ResWx"/>
    <s v="Under $65"/>
    <n v="61.01863180016479"/>
    <s v="HVAC"/>
    <s v="Res-SF_Wx-7P_v7"/>
    <s v="Rural"/>
    <s v="SC-Retro"/>
    <s v="M_Input"/>
    <s v="No"/>
    <s v="Residential"/>
    <s v="Single Family"/>
    <s v="ATTIC R11 - R38_Electric Zonal"/>
    <n v="6.8882825564230039E-3"/>
    <n v="6.8726407731923653E-3"/>
    <n v="6.8570345090306134E-3"/>
    <n v="6.8414636832817106E-3"/>
    <n v="6.8259282154727726E-3"/>
    <n v="6.129385222782285E-3"/>
    <n v="4.8923733835414913E-3"/>
    <n v="3.9050110988325774E-3"/>
    <n v="3.1169149381168218E-3"/>
    <n v="2.487869684764837E-3"/>
    <n v="1.9857762214426865E-3"/>
    <n v="1.5850135663435807E-3"/>
    <n v="1.2651314777392224E-3"/>
    <n v="1.0098069126682034E-3"/>
    <n v="8.0601108960999047E-4"/>
    <n v="6.4334465175892885E-4"/>
    <n v="4.3781394104794995E-6"/>
    <n v="1.5600705762038769E-6"/>
    <n v="5.3063454447235025E-7"/>
    <n v="1.7264008352435585E-7"/>
    <n v="6.031642909722075E-2"/>
    <n v="48.848244901178326"/>
    <n v="61.01863180016479"/>
    <s v="R-All-HVAC-ER-All-All-E"/>
    <n v="0"/>
    <n v="6.031642909722075E-2"/>
    <n v="6.8882825564230039E-3"/>
    <n v="1.3760923329615369E-2"/>
    <n v="2.0617957838645982E-2"/>
    <n v="2.7459421521927693E-2"/>
    <n v="3.4285349737400467E-2"/>
    <n v="4.0414734960182754E-2"/>
    <n v="4.5307108343724242E-2"/>
    <n v="4.9212119442556823E-2"/>
    <n v="5.2329034380673642E-2"/>
    <n v="5.4816904065438481E-2"/>
    <n v="5.6802680286881166E-2"/>
    <n v="5.8387693853224745E-2"/>
    <n v="5.9652825330963971E-2"/>
    <n v="6.031642909722075E-2"/>
    <n v="6.031642909722075E-2"/>
    <n v="6.031642909722075E-2"/>
    <n v="6.031642909722075E-2"/>
    <n v="6.031642909722075E-2"/>
    <n v="6.031642909722075E-2"/>
    <n v="6.031642909722075E-2"/>
  </r>
  <r>
    <s v="Discretionary"/>
    <x v="4"/>
    <s v="Under $65"/>
    <s v="Under $50"/>
    <s v="ResWx"/>
    <s v="Under $65"/>
    <n v="61.901148904117761"/>
    <s v="HVAC"/>
    <s v="Res-SF_Wx-7P_v7"/>
    <s v="Rural"/>
    <s v="SC-Retro"/>
    <s v="M_Input"/>
    <s v="No"/>
    <s v="Residential"/>
    <s v="Single Family"/>
    <s v="ATTIC R11 - R38_DHP"/>
    <n v="6.1319595157212847E-4"/>
    <n v="6.1180351767095922E-4"/>
    <n v="6.104142456826565E-4"/>
    <n v="6.0902812842720828E-4"/>
    <n v="6.0764515874090559E-4"/>
    <n v="5.4563879652867698E-4"/>
    <n v="4.3551981612158648E-4"/>
    <n v="3.4762467669325941E-4"/>
    <n v="2.7746823766190411E-4"/>
    <n v="2.2147053438078252E-4"/>
    <n v="1.7677409858592879E-4"/>
    <n v="1.410981466145739E-4"/>
    <n v="1.1262219486521829E-4"/>
    <n v="8.9893163592760582E-5"/>
    <n v="7.1751228702171592E-5"/>
    <n v="5.7270637882922846E-5"/>
    <n v="3.8974263031952662E-7"/>
    <n v="1.3887771787221514E-7"/>
    <n v="4.7237167141374191E-8"/>
    <n v="1.5368446260599098E-8"/>
    <n v="5.3693776108553444E-3"/>
    <n v="49.900441697699854"/>
    <n v="61.901148904117761"/>
    <s v="R-All-HVAC-ER-All-All-E"/>
    <n v="0"/>
    <n v="5.3693776108553444E-3"/>
    <n v="6.1319595157212847E-4"/>
    <n v="1.2249994692430876E-3"/>
    <n v="1.8354137149257442E-3"/>
    <n v="2.4444418433529525E-3"/>
    <n v="3.0520870020938583E-3"/>
    <n v="3.5977257986225353E-3"/>
    <n v="4.0332456147441215E-3"/>
    <n v="4.3808702914373806E-3"/>
    <n v="4.6583385290992849E-3"/>
    <n v="4.8798090634800673E-3"/>
    <n v="5.056583162065996E-3"/>
    <n v="5.1976813086805698E-3"/>
    <n v="5.3103035035457881E-3"/>
    <n v="5.3693776108553444E-3"/>
    <n v="5.3693776108553444E-3"/>
    <n v="5.3693776108553444E-3"/>
    <n v="5.3693776108553444E-3"/>
    <n v="5.3693776108553444E-3"/>
    <n v="5.3693776108553444E-3"/>
    <n v="5.3693776108553444E-3"/>
  </r>
  <r>
    <s v="Discretionary"/>
    <x v="4"/>
    <s v="Under $85"/>
    <s v="Under $55"/>
    <s v="ResWx"/>
    <s v="Under $85"/>
    <n v="73.246600624304662"/>
    <s v="HVAC"/>
    <s v="Res-SF_Wx-7P_v7"/>
    <s v="Rural"/>
    <s v="SC-Retro"/>
    <s v="M_Input"/>
    <s v="No"/>
    <s v="Residential"/>
    <s v="Single Family"/>
    <s v="CFM50 Infiltration Reduction_Electric Zonal"/>
    <n v="0.16180067008581026"/>
    <n v="0.16143325614956075"/>
    <n v="0.16106667653000767"/>
    <n v="0.1607009293326003"/>
    <n v="0.16033601266708994"/>
    <n v="0.14397473218276838"/>
    <n v="0.11491823764239691"/>
    <n v="9.1725826765698196E-2"/>
    <n v="7.3214029978709225E-2"/>
    <n v="5.8438221542723337E-2"/>
    <n v="4.6644416897546948E-2"/>
    <n v="3.7230798102258114E-2"/>
    <n v="2.9717004081661138E-2"/>
    <n v="2.3719618611557594E-2"/>
    <n v="1.8932605236102913E-2"/>
    <n v="1.511169074411073E-2"/>
    <n v="1.0283926138949403E-4"/>
    <n v="3.6644905684882658E-5"/>
    <n v="1.2464213563110482E-5"/>
    <n v="4.0551880630774274E-6"/>
    <n v="1.4167883743406469"/>
    <n v="52.819184685126991"/>
    <n v="73.246600624304662"/>
    <s v="R-All-HVAC-ER-All-All-E"/>
    <n v="0"/>
    <n v="1.4167883743406469"/>
    <n v="0.16180067008581026"/>
    <n v="0.32323392623537101"/>
    <n v="0.48430060276537867"/>
    <n v="0.64500153209797895"/>
    <n v="0.80533754476506891"/>
    <n v="0.94931227694783726"/>
    <n v="1.0642305145902342"/>
    <n v="1.1559563413559324"/>
    <n v="1.2291703713346416"/>
    <n v="1.2876085928773648"/>
    <n v="1.3342530097749119"/>
    <n v="1.3714838078771701"/>
    <n v="1.4012008119588313"/>
    <n v="1.4167883743406469"/>
    <n v="1.4167883743406469"/>
    <n v="1.4167883743406469"/>
    <n v="1.4167883743406469"/>
    <n v="1.4167883743406469"/>
    <n v="1.4167883743406469"/>
    <n v="1.4167883743406469"/>
  </r>
  <r>
    <s v="Discretionary"/>
    <x v="4"/>
    <s v="Under $85"/>
    <s v="Under $55"/>
    <s v="ResWx"/>
    <s v="Under $85"/>
    <n v="75.706598290462082"/>
    <s v="HVAC"/>
    <s v="Res-SF_Wx-7P_v7"/>
    <s v="Rural"/>
    <s v="SC-Retro"/>
    <s v="M_Input"/>
    <s v="No"/>
    <s v="Residential"/>
    <s v="Single Family"/>
    <s v="CFM50 Infiltration Reduction_DHP"/>
    <n v="1.4201836675602106E-2"/>
    <n v="1.4169587410427939E-2"/>
    <n v="1.4137411376282119E-2"/>
    <n v="1.4105308406873008E-2"/>
    <n v="1.4073278336286559E-2"/>
    <n v="1.2637188899086946E-2"/>
    <n v="1.0086794085462073E-2"/>
    <n v="8.0511113456461572E-3"/>
    <n v="6.4262632260350047E-3"/>
    <n v="5.1293364701287059E-3"/>
    <n v="4.094151095025359E-3"/>
    <n v="3.2678833386176249E-3"/>
    <n v="2.6083701521886632E-3"/>
    <n v="2.0819576912151209E-3"/>
    <n v="1.6617840164950166E-3"/>
    <n v="1.3264083747381841E-3"/>
    <n v="9.0265781551990779E-6"/>
    <n v="3.2164574179670686E-6"/>
    <n v="1.0940296181668512E-6"/>
    <n v="3.5593869005693036E-7"/>
    <n v="0.12435669818676647"/>
    <n v="54.81081544958667"/>
    <n v="75.706598290462082"/>
    <s v="R-All-HVAC-ER-All-All-E"/>
    <n v="0"/>
    <n v="0.12435669818676647"/>
    <n v="1.4201836675602106E-2"/>
    <n v="2.8371424086030043E-2"/>
    <n v="4.2508835462312163E-2"/>
    <n v="5.6614143869185174E-2"/>
    <n v="7.0687422205471737E-2"/>
    <n v="8.3324611104558688E-2"/>
    <n v="9.3411405190020766E-2"/>
    <n v="0.10146251653566693"/>
    <n v="0.10788877976170194"/>
    <n v="0.11301811623183065"/>
    <n v="0.11711226732685601"/>
    <n v="0.12038015066547363"/>
    <n v="0.12298852081766229"/>
    <n v="0.12435669818676647"/>
    <n v="0.12435669818676647"/>
    <n v="0.12435669818676647"/>
    <n v="0.12435669818676647"/>
    <n v="0.12435669818676647"/>
    <n v="0.12435669818676647"/>
    <n v="0.12435669818676647"/>
  </r>
  <r>
    <s v="Discretionary"/>
    <x v="4"/>
    <s v="Under $70"/>
    <s v="Under $55"/>
    <s v="ResWx"/>
    <s v="Under $70"/>
    <n v="67.123601844787132"/>
    <s v="HVAC"/>
    <s v="Res-SF_Wx-7P_v7"/>
    <s v="Rural"/>
    <s v="SC-Retro"/>
    <s v="M_Input"/>
    <s v="No"/>
    <s v="Residential"/>
    <s v="Single Family"/>
    <s v="ATTIC R11 - R49_Electric Zonal"/>
    <n v="5.8657418827780076E-3"/>
    <n v="5.8524220657894125E-3"/>
    <n v="5.8391324951921767E-3"/>
    <n v="5.8258731023033642E-3"/>
    <n v="5.8126438185959932E-3"/>
    <n v="5.2195001181288359E-3"/>
    <n v="4.1661182198846772E-3"/>
    <n v="3.3253263012239E-3"/>
    <n v="2.6542201699493581E-3"/>
    <n v="2.1185544131332615E-3"/>
    <n v="1.6909949115080586E-3"/>
    <n v="1.349724025505254E-3"/>
    <n v="1.0773272779404375E-3"/>
    <n v="8.5990472264141718E-4"/>
    <n v="6.8636165366073093E-4"/>
    <n v="5.478424611610605E-4"/>
    <n v="3.7282204233541845E-6"/>
    <n v="1.3284837321889251E-6"/>
    <n v="4.5186376233332241E-7"/>
    <n v="1.4701228648509013E-7"/>
    <n v="5.1362672985195021E-2"/>
    <n v="53.213786006654509"/>
    <n v="67.123601844787132"/>
    <s v="R-All-HVAC-ER-All-All-E"/>
    <n v="0"/>
    <n v="5.1362672985195021E-2"/>
    <n v="5.8657418827780076E-3"/>
    <n v="1.1718163948567419E-2"/>
    <n v="1.7557296443759595E-2"/>
    <n v="2.3383169546062961E-2"/>
    <n v="2.9195813364658953E-2"/>
    <n v="3.4415313482787792E-2"/>
    <n v="3.8581431702672468E-2"/>
    <n v="4.1906758003896372E-2"/>
    <n v="4.4560978173845731E-2"/>
    <n v="4.6679532586978989E-2"/>
    <n v="4.8370527498487047E-2"/>
    <n v="4.9720251523992301E-2"/>
    <n v="5.0797578801932738E-2"/>
    <n v="5.1362672985195021E-2"/>
    <n v="5.1362672985195021E-2"/>
    <n v="5.1362672985195021E-2"/>
    <n v="5.1362672985195021E-2"/>
    <n v="5.1362672985195021E-2"/>
    <n v="5.1362672985195021E-2"/>
    <n v="5.1362672985195021E-2"/>
  </r>
  <r>
    <s v="Discretionary"/>
    <x v="4"/>
    <s v="Under $70"/>
    <s v="Under $55"/>
    <s v="ResWx"/>
    <s v="Under $70"/>
    <n v="68.120871814902586"/>
    <s v="HVAC"/>
    <s v="Res-SF_Wx-7P_v7"/>
    <s v="Rural"/>
    <s v="SC-Retro"/>
    <s v="M_Input"/>
    <s v="No"/>
    <s v="Residential"/>
    <s v="Single Family"/>
    <s v="ATTIC R11 - R49_DHP"/>
    <n v="5.2214547524108879E-4"/>
    <n v="5.20959797059092E-4"/>
    <n v="5.1977681129294071E-4"/>
    <n v="5.1859651182874764E-4"/>
    <n v="5.1741889256650818E-4"/>
    <n v="4.6461955267806341E-4"/>
    <n v="3.7085160262831319E-4"/>
    <n v="2.9600758379465778E-4"/>
    <n v="2.3626833224654878E-4"/>
    <n v="1.8858545482838067E-4"/>
    <n v="1.5052577480301202E-4"/>
    <n v="1.2014717095052031E-4"/>
    <n v="9.5899474401009373E-5"/>
    <n v="7.6545366134149711E-5"/>
    <n v="6.1097238678394284E-5"/>
    <n v="4.8766800168969428E-5"/>
    <n v="3.3187164789355878E-7"/>
    <n v="1.182564428432238E-7"/>
    <n v="4.0223150565230589E-8"/>
    <n v="1.3086460626303961E-8"/>
    <n v="4.5721049155347318E-3"/>
    <n v="54.348113985018095"/>
    <n v="68.120871814902586"/>
    <s v="R-All-HVAC-ER-All-All-E"/>
    <n v="0"/>
    <n v="4.5721049155347318E-3"/>
    <n v="5.2214547524108879E-4"/>
    <n v="1.0431052723001808E-3"/>
    <n v="1.5628820835931214E-3"/>
    <n v="2.0814785954218692E-3"/>
    <n v="2.5988974879883773E-3"/>
    <n v="3.0635170406664407E-3"/>
    <n v="3.434368643294754E-3"/>
    <n v="3.7303762270894116E-3"/>
    <n v="3.9666445593359604E-3"/>
    <n v="4.1552300141643409E-3"/>
    <n v="4.3057557889673529E-3"/>
    <n v="4.4259029599178733E-3"/>
    <n v="4.5218024343188831E-3"/>
    <n v="4.5721049155347318E-3"/>
    <n v="4.5721049155347318E-3"/>
    <n v="4.5721049155347318E-3"/>
    <n v="4.5721049155347318E-3"/>
    <n v="4.5721049155347318E-3"/>
    <n v="4.5721049155347318E-3"/>
    <n v="4.5721049155347318E-3"/>
  </r>
  <r>
    <s v="Discretionary"/>
    <x v="4"/>
    <s v="Under $60"/>
    <s v="Under $50"/>
    <s v="ResWx"/>
    <s v="Under $60"/>
    <n v="58.505662541061547"/>
    <s v="HVAC"/>
    <s v="Res-SF_Wx-7P_v7"/>
    <s v="Rural"/>
    <s v="SC-Retro"/>
    <s v="M_Input"/>
    <s v="No"/>
    <s v="Residential"/>
    <s v="Single Family"/>
    <s v="WINDOW CL30 Prime Window Replacement of Single Pane Base_Electric Zonal"/>
    <n v="1.6416292184216797E-2"/>
    <n v="1.6379014374879999E-2"/>
    <n v="1.6341821215295611E-2"/>
    <n v="1.6304712513242562E-2"/>
    <n v="1.6267688076936265E-2"/>
    <n v="1.4607672943524889E-2"/>
    <n v="1.1659601690353539E-2"/>
    <n v="9.3065002278789211E-3"/>
    <n v="7.4282937609410063E-3"/>
    <n v="5.9291405842915087E-3"/>
    <n v="4.7325414421735667E-3"/>
    <n v="3.7774359004453476E-3"/>
    <n v="3.0150865357070947E-3"/>
    <n v="2.406591946862803E-3"/>
    <n v="1.9209016822950438E-3"/>
    <n v="1.5332317877378336E-3"/>
    <n v="1.0434069043617859E-5"/>
    <n v="3.7179912695482605E-6"/>
    <n v="1.2646188151753781E-6"/>
    <n v="4.114392855735487E-7"/>
    <n v="0.1437473151628024"/>
    <n v="47.049534170386934"/>
    <n v="58.505662541061547"/>
    <s v="R-All-HVAC-ER-All-All-E"/>
    <n v="0"/>
    <n v="0.1437473151628024"/>
    <n v="1.6416292184216797E-2"/>
    <n v="3.2795306559096793E-2"/>
    <n v="4.91371277743924E-2"/>
    <n v="6.5441840287634959E-2"/>
    <n v="8.1709528364571224E-2"/>
    <n v="9.6317201308096109E-2"/>
    <n v="0.10797680299844965"/>
    <n v="0.11728330322632857"/>
    <n v="0.12471159698726958"/>
    <n v="0.13064073757156108"/>
    <n v="0.13537327901373464"/>
    <n v="0.13915071491417999"/>
    <n v="0.14216580144988708"/>
    <n v="0.1437473151628024"/>
    <n v="0.1437473151628024"/>
    <n v="0.1437473151628024"/>
    <n v="0.1437473151628024"/>
    <n v="0.1437473151628024"/>
    <n v="0.1437473151628024"/>
    <n v="0.1437473151628024"/>
  </r>
  <r>
    <s v="Discretionary"/>
    <x v="4"/>
    <s v="Under $115"/>
    <s v="Under $85"/>
    <s v="ResWx"/>
    <s v="Under $115"/>
    <n v="105.44466497810075"/>
    <s v="HVAC"/>
    <s v="Res-SF_Wx-7P_v7"/>
    <s v="Rural"/>
    <s v="SC-Retro"/>
    <s v="M_Input"/>
    <s v="No"/>
    <s v="Residential"/>
    <s v="Single Family"/>
    <s v="ATTIC R19 - R49_Electric FAF"/>
    <n v="9.6129650179507396E-4"/>
    <n v="9.5911360767331232E-4"/>
    <n v="9.5693567042670581E-4"/>
    <n v="9.5476267879927574E-4"/>
    <n v="9.5259462156060178E-4"/>
    <n v="8.5538833875519057E-4"/>
    <n v="6.827567511278141E-4"/>
    <n v="5.4496508789094041E-4"/>
    <n v="4.3498207308737913E-4"/>
    <n v="3.471954591433554E-4"/>
    <n v="2.7712564334933033E-4"/>
    <n v="2.2119708129613068E-4"/>
    <n v="1.7655583287992861E-4"/>
    <n v="1.4092393055672092E-4"/>
    <n v="1.1248313850418929E-4"/>
    <n v="8.9782171117204962E-5"/>
    <n v="6.1099266256734501E-7"/>
    <n v="2.1771615423351361E-7"/>
    <n v="7.405287561225997E-8"/>
    <n v="2.4092842737239963E-8"/>
    <n v="8.4174787861835635E-3"/>
    <n v="80.571696566469882"/>
    <n v="105.44466497810075"/>
    <s v="R-All-HVAC-ER-All-All-E"/>
    <n v="0"/>
    <n v="8.4174787861835635E-3"/>
    <n v="9.6129650179507396E-4"/>
    <n v="1.9204101094683862E-3"/>
    <n v="2.877345779895092E-3"/>
    <n v="3.8321084586943679E-3"/>
    <n v="4.7847030802549697E-3"/>
    <n v="5.6400914190101606E-3"/>
    <n v="6.3228481701379747E-3"/>
    <n v="6.8678132580289155E-3"/>
    <n v="7.3027953311162949E-3"/>
    <n v="7.64999079025965E-3"/>
    <n v="7.92711643360898E-3"/>
    <n v="8.1483135149051106E-3"/>
    <n v="8.324869347785039E-3"/>
    <n v="8.4174787861835635E-3"/>
    <n v="8.4174787861835635E-3"/>
    <n v="8.4174787861835635E-3"/>
    <n v="8.4174787861835635E-3"/>
    <n v="8.4174787861835635E-3"/>
    <n v="8.4174787861835635E-3"/>
    <n v="8.4174787861835635E-3"/>
  </r>
  <r>
    <s v="Discretionary"/>
    <x v="4"/>
    <s v="Under $115"/>
    <s v="Under $85"/>
    <s v="ResWx"/>
    <s v="Under $115"/>
    <n v="107.28502015033791"/>
    <s v="HVAC"/>
    <s v="Res-SF_Wx-7P_v7"/>
    <s v="Rural"/>
    <s v="SC-Retro"/>
    <s v="M_Input"/>
    <s v="No"/>
    <s v="Residential"/>
    <s v="Single Family"/>
    <s v="ATTIC R19 - R38_Electric FAF"/>
    <n v="3.7040403219055763E-4"/>
    <n v="3.6956292564014812E-4"/>
    <n v="3.6872372905876605E-4"/>
    <n v="3.6788643810928956E-4"/>
    <n v="3.6705104846444515E-4"/>
    <n v="3.2959580022610751E-4"/>
    <n v="2.630778881966419E-4"/>
    <n v="2.0998439667776637E-4"/>
    <n v="1.6760605442889663E-4"/>
    <n v="1.3378036618754487E-4"/>
    <n v="1.067812641867666E-4"/>
    <n v="8.5231029830934975E-5"/>
    <n v="6.8029991041649389E-5"/>
    <n v="5.4300407848024347E-5"/>
    <n v="4.3341682797762351E-5"/>
    <n v="3.4594610651901313E-5"/>
    <n v="2.3542595383545294E-7"/>
    <n v="8.388976892199904E-8"/>
    <n v="2.8533843274022685E-8"/>
    <n v="9.2833855944989991E-9"/>
    <n v="3.2433989694737589E-3"/>
    <n v="81.886690058276614"/>
    <n v="107.28502015033791"/>
    <s v="R-All-HVAC-ER-All-All-E"/>
    <n v="0"/>
    <n v="3.2433989694737589E-3"/>
    <n v="3.7040403219055763E-4"/>
    <n v="7.399669578307057E-4"/>
    <n v="1.1086906868894718E-3"/>
    <n v="1.4765771249987613E-3"/>
    <n v="1.8436281734632064E-3"/>
    <n v="2.1732239736893138E-3"/>
    <n v="2.4363018618859559E-3"/>
    <n v="2.6462862585637224E-3"/>
    <n v="2.8138923129926189E-3"/>
    <n v="2.9476726791801636E-3"/>
    <n v="3.0544539433669301E-3"/>
    <n v="3.139684973197865E-3"/>
    <n v="3.2077149642395142E-3"/>
    <n v="3.2433989694737589E-3"/>
    <n v="3.2433989694737589E-3"/>
    <n v="3.2433989694737589E-3"/>
    <n v="3.2433989694737589E-3"/>
    <n v="3.2433989694737589E-3"/>
    <n v="3.2433989694737589E-3"/>
    <n v="3.2433989694737589E-3"/>
  </r>
  <r>
    <s v="Discretionary"/>
    <x v="4"/>
    <s v="Under $65"/>
    <s v="Under $50"/>
    <s v="ResWx"/>
    <s v="Under $65"/>
    <n v="61.776338815007385"/>
    <s v="HVAC"/>
    <s v="Res-SF_Wx-7P_v7"/>
    <s v="Rural"/>
    <s v="SC-Retro"/>
    <s v="M_Input"/>
    <s v="No"/>
    <s v="Residential"/>
    <s v="Single Family"/>
    <s v="WINDOW CL30 Prime Window Replacement of Single Pane Base_DHP"/>
    <n v="1.4183289714193347E-3"/>
    <n v="1.4151082565112356E-3"/>
    <n v="1.4118948551423269E-3"/>
    <n v="1.4086887507051629E-3"/>
    <n v="1.4054899266300054E-3"/>
    <n v="1.2620685297462715E-3"/>
    <n v="1.0073621185018673E-3"/>
    <n v="8.0405969555122521E-4"/>
    <n v="6.417870814632295E-4"/>
    <n v="5.1226377868712476E-4"/>
    <n v="4.0888043174151426E-4"/>
    <n v="3.2636156296195494E-4"/>
    <n v="2.6049637378172381E-4"/>
    <n v="2.0792387478956297E-4"/>
    <n v="1.6596138011399443E-4"/>
    <n v="1.3246761449216857E-4"/>
    <n v="9.014789849184741E-7"/>
    <n v="3.2122568689136897E-7"/>
    <n v="1.0926008645787301E-7"/>
    <n v="3.5547385010001766E-8"/>
    <n v="1.2419429391928518E-2"/>
    <n v="49.85441503910809"/>
    <n v="61.776338815007385"/>
    <s v="R-All-HVAC-ER-All-All-E"/>
    <n v="0"/>
    <n v="1.2419429391928518E-2"/>
    <n v="1.4183289714193347E-3"/>
    <n v="2.8334372279305705E-3"/>
    <n v="4.2453320830728976E-3"/>
    <n v="5.6540208337780605E-3"/>
    <n v="7.0595107604080661E-3"/>
    <n v="8.3215792901543371E-3"/>
    <n v="9.3289414086562047E-3"/>
    <n v="1.013300110420743E-2"/>
    <n v="1.077478818567066E-2"/>
    <n v="1.1287051964357784E-2"/>
    <n v="1.1695932396099298E-2"/>
    <n v="1.2022293959061254E-2"/>
    <n v="1.2282790332842977E-2"/>
    <n v="1.2419429391928518E-2"/>
    <n v="1.2419429391928518E-2"/>
    <n v="1.2419429391928518E-2"/>
    <n v="1.2419429391928518E-2"/>
    <n v="1.2419429391928518E-2"/>
    <n v="1.2419429391928518E-2"/>
    <n v="1.2419429391928518E-2"/>
  </r>
  <r>
    <s v="Discretionary"/>
    <x v="4"/>
    <s v="Under $65"/>
    <s v="Under $55"/>
    <s v="ResWx"/>
    <s v="Under $65"/>
    <n v="64.887603605700477"/>
    <s v="HVAC"/>
    <s v="Res-SF_Wx-7P_v7"/>
    <s v="Rural"/>
    <s v="SC-Retro"/>
    <s v="M_Input"/>
    <s v="No"/>
    <s v="Residential"/>
    <s v="Single Family"/>
    <s v="WINDOW CL22 Prime Window Replacement of Single Pane Base_Electric Zonal"/>
    <n v="4.4763465943796071E-3"/>
    <n v="4.4661817902327157E-3"/>
    <n v="4.4560400681330154E-3"/>
    <n v="4.4459213756662293E-3"/>
    <n v="4.4358256605370938E-3"/>
    <n v="3.9831775835121926E-3"/>
    <n v="3.1793061266670438E-3"/>
    <n v="2.5376692942095285E-3"/>
    <n v="2.0255254417808691E-3"/>
    <n v="1.6167407331850827E-3"/>
    <n v="1.2904555748466464E-3"/>
    <n v="1.0300201859651851E-3"/>
    <n v="8.2214498830913496E-4"/>
    <n v="6.5622246147385146E-4"/>
    <n v="5.2378585902281244E-4"/>
    <n v="4.1807716471039695E-4"/>
    <n v="2.8451314648155304E-6"/>
    <n v="1.0138109976731927E-6"/>
    <n v="3.4483256407565898E-7"/>
    <n v="1.1219006241505934E-7"/>
    <n v="3.9196597956441738E-2"/>
    <n v="51.614342214566705"/>
    <n v="64.887603605700477"/>
    <s v="R-All-HVAC-ER-All-All-E"/>
    <n v="0"/>
    <n v="3.9196597956441738E-2"/>
    <n v="4.4763465943796071E-3"/>
    <n v="8.9425283846123228E-3"/>
    <n v="1.3398568452745337E-2"/>
    <n v="1.7844489828411567E-2"/>
    <n v="2.2280315488948661E-2"/>
    <n v="2.6263493072460856E-2"/>
    <n v="2.94427991991279E-2"/>
    <n v="3.1980468493337431E-2"/>
    <n v="3.40059939351183E-2"/>
    <n v="3.5622734668303381E-2"/>
    <n v="3.6913190243150026E-2"/>
    <n v="3.7943210429115214E-2"/>
    <n v="3.8765355417424346E-2"/>
    <n v="3.9196597956441738E-2"/>
    <n v="3.9196597956441738E-2"/>
    <n v="3.9196597956441738E-2"/>
    <n v="3.9196597956441738E-2"/>
    <n v="3.9196597956441738E-2"/>
    <n v="3.9196597956441738E-2"/>
    <n v="3.9196597956441738E-2"/>
  </r>
  <r>
    <s v="Discretionary"/>
    <x v="4"/>
    <s v="Under $85"/>
    <s v="Under $70"/>
    <s v="ResWx"/>
    <s v="Under $85"/>
    <n v="84.153011576754182"/>
    <s v="HVAC"/>
    <s v="Res-SF_Wx-7P_v7"/>
    <s v="Rural"/>
    <s v="SC-Retro"/>
    <s v="M_Input"/>
    <s v="No"/>
    <s v="Residential"/>
    <s v="Single Family"/>
    <s v="WINDOW CL30 Prime Window Replacement of Single Pane Base_Heat Pump"/>
    <n v="9.3236082707466236E-3"/>
    <n v="9.3024363954201088E-3"/>
    <n v="9.2813125967922041E-3"/>
    <n v="9.2602367656912533E-3"/>
    <n v="9.2392087931934801E-3"/>
    <n v="8.296405713560228E-3"/>
    <n v="6.6220531124749852E-3"/>
    <n v="5.2856127024701206E-3"/>
    <n v="4.218888185581437E-3"/>
    <n v="3.367446410540187E-3"/>
    <n v="2.6878397409570562E-3"/>
    <n v="2.145388995784845E-3"/>
    <n v="1.7124138292545037E-3"/>
    <n v="1.3668202495600711E-3"/>
    <n v="1.0909731997555592E-3"/>
    <n v="8.7079667057023147E-4"/>
    <n v="5.9260137027865688E-6"/>
    <n v="2.1116275077421048E-6"/>
    <n v="7.1823833982725135E-7"/>
    <n v="2.3367631879577422E-7"/>
    <n v="8.1641069829281154E-2"/>
    <n v="65.067763708700596"/>
    <n v="84.153011576754182"/>
    <s v="R-All-HVAC-ER-All-All-E"/>
    <n v="0"/>
    <n v="8.1641069829281154E-2"/>
    <n v="9.3236082707466236E-3"/>
    <n v="1.8626044666166734E-2"/>
    <n v="2.790735726295894E-2"/>
    <n v="3.7167594028650192E-2"/>
    <n v="4.6406802821843673E-2"/>
    <n v="5.4703208535403905E-2"/>
    <n v="6.1325261647878888E-2"/>
    <n v="6.6610874350349014E-2"/>
    <n v="7.0829762535930457E-2"/>
    <n v="7.4197208946470639E-2"/>
    <n v="7.6885048687427696E-2"/>
    <n v="7.9030437683212537E-2"/>
    <n v="8.0742851512467045E-2"/>
    <n v="8.1641069829281154E-2"/>
    <n v="8.1641069829281154E-2"/>
    <n v="8.1641069829281154E-2"/>
    <n v="8.1641069829281154E-2"/>
    <n v="8.1641069829281154E-2"/>
    <n v="8.1641069829281154E-2"/>
    <n v="8.1641069829281154E-2"/>
  </r>
  <r>
    <s v="Discretionary"/>
    <x v="4"/>
    <s v="Under $70"/>
    <s v="Under $55"/>
    <s v="ResWx"/>
    <s v="Under $70"/>
    <n v="68.483819339629633"/>
    <s v="HVAC"/>
    <s v="Res-SF_Wx-7P_v7"/>
    <s v="Rural"/>
    <s v="SC-Retro"/>
    <s v="M_Input"/>
    <s v="No"/>
    <s v="Residential"/>
    <s v="Single Family"/>
    <s v="WINDOW CL22 Prime Window Replacement of Single Pane Base_DHP"/>
    <n v="3.8669221043577319E-4"/>
    <n v="3.8581411699476414E-4"/>
    <n v="3.849380175119219E-4"/>
    <n v="3.8406390745940403E-4"/>
    <n v="3.8319178231964901E-4"/>
    <n v="3.4408947382681882E-4"/>
    <n v="2.7464649750680542E-4"/>
    <n v="2.1921826830052974E-4"/>
    <n v="1.7497637724468796E-4"/>
    <n v="1.3966323532718726E-4"/>
    <n v="1.1147687253108594E-4"/>
    <n v="8.8978986346687351E-5"/>
    <n v="7.1021547622590554E-5"/>
    <n v="5.6688218576179458E-5"/>
    <n v="4.5247593623523461E-5"/>
    <n v="3.6115876987177373E-5"/>
    <n v="2.4577859464485143E-7"/>
    <n v="8.7578744717080296E-8"/>
    <n v="2.9788592911924104E-8"/>
    <n v="9.6916139779429356E-9"/>
    <n v="3.3860244701269453E-3"/>
    <n v="54.652315063891123"/>
    <n v="68.483819339629633"/>
    <s v="R-All-HVAC-ER-All-All-E"/>
    <n v="0"/>
    <n v="3.3860244701269453E-3"/>
    <n v="3.8669221043577319E-4"/>
    <n v="7.7250632743053739E-4"/>
    <n v="1.1574443449424592E-3"/>
    <n v="1.5415082524018633E-3"/>
    <n v="1.9247000347215122E-3"/>
    <n v="2.2687895085483313E-3"/>
    <n v="2.5434360060551369E-3"/>
    <n v="2.7626542743556665E-3"/>
    <n v="2.9376306516003545E-3"/>
    <n v="3.0772938869275419E-3"/>
    <n v="3.188770759458628E-3"/>
    <n v="3.2777497458053154E-3"/>
    <n v="3.3487712934279061E-3"/>
    <n v="3.3860244701269453E-3"/>
    <n v="3.3860244701269453E-3"/>
    <n v="3.3860244701269453E-3"/>
    <n v="3.3860244701269453E-3"/>
    <n v="3.3860244701269453E-3"/>
    <n v="3.3860244701269453E-3"/>
    <n v="3.3860244701269453E-3"/>
  </r>
  <r>
    <s v="Discretionary"/>
    <x v="4"/>
    <s v="Under $100"/>
    <s v="Under $85"/>
    <s v="ResWx"/>
    <s v="Under $100"/>
    <n v="92.005971140548453"/>
    <s v="HVAC"/>
    <s v="Res-SF_Wx-7P_v7"/>
    <s v="Rural"/>
    <s v="SC-Retro"/>
    <s v="M_Input"/>
    <s v="No"/>
    <s v="Residential"/>
    <s v="Single Family"/>
    <s v="WINDOW CL22 Prime Window Replacement of Single Pane Base_Heat Pump"/>
    <n v="2.5514006321674964E-3"/>
    <n v="2.5456069593185709E-3"/>
    <n v="2.5398264426336184E-3"/>
    <n v="2.5340590522378702E-3"/>
    <n v="2.5283047583243914E-3"/>
    <n v="2.2703071780385436E-3"/>
    <n v="1.8121214455594497E-3"/>
    <n v="1.4464052112514261E-3"/>
    <n v="1.1544965930743126E-3"/>
    <n v="9.2149998703821418E-4"/>
    <n v="7.3552596967843119E-4"/>
    <n v="5.8708460084759789E-4"/>
    <n v="4.6860116809073477E-4"/>
    <n v="3.7402966185618624E-4"/>
    <n v="2.985442578349798E-4"/>
    <n v="2.382930632932227E-4"/>
    <n v="1.6216506172788974E-6"/>
    <n v="5.7784578692129525E-7"/>
    <n v="1.9654555415329956E-7"/>
    <n v="6.3945405060477578E-8"/>
    <n v="2.234103698101618E-2"/>
    <n v="70.695634526804767"/>
    <n v="92.005971140548453"/>
    <s v="R-All-HVAC-ER-All-All-E"/>
    <n v="0"/>
    <n v="2.234103698101618E-2"/>
    <n v="2.5514006321674964E-3"/>
    <n v="5.0970075914860673E-3"/>
    <n v="7.6368340341196857E-3"/>
    <n v="1.0170893086357557E-2"/>
    <n v="1.2699197844681948E-2"/>
    <n v="1.4969505022720491E-2"/>
    <n v="1.678162646827994E-2"/>
    <n v="1.8228031679531367E-2"/>
    <n v="1.9382528272605681E-2"/>
    <n v="2.0304028259643895E-2"/>
    <n v="2.1039554229322327E-2"/>
    <n v="2.1626638830169926E-2"/>
    <n v="2.2095239998260661E-2"/>
    <n v="2.234103698101618E-2"/>
    <n v="2.234103698101618E-2"/>
    <n v="2.234103698101618E-2"/>
    <n v="2.234103698101618E-2"/>
    <n v="2.234103698101618E-2"/>
    <n v="2.234103698101618E-2"/>
    <n v="2.234103698101618E-2"/>
  </r>
  <r>
    <s v="Discretionary"/>
    <x v="4"/>
    <s v="Under $130"/>
    <s v="Under $100"/>
    <s v="ResWx"/>
    <s v="Under $130"/>
    <n v="118.40917828136834"/>
    <s v="HVAC"/>
    <s v="Res-SF_Wx-7P_v7"/>
    <s v="Rural"/>
    <s v="SC-Retro"/>
    <s v="M_Input"/>
    <s v="No"/>
    <s v="Residential"/>
    <s v="Single Family"/>
    <s v="ATTIC R11 - R38_Heat Pump"/>
    <n v="3.0690909854858024E-3"/>
    <n v="3.0621217510624402E-3"/>
    <n v="3.0551683422462921E-3"/>
    <n v="3.0482307231008685E-3"/>
    <n v="3.0413088577712802E-3"/>
    <n v="2.7309624394356502E-3"/>
    <n v="2.1798088167938093E-3"/>
    <n v="1.7398871581529086E-3"/>
    <n v="1.3887490039415466E-3"/>
    <n v="1.1084763669364024E-3"/>
    <n v="8.8476740762310113E-4"/>
    <n v="7.0620663546994286E-4"/>
    <n v="5.6368239571752854E-4"/>
    <n v="4.4992191701854366E-4"/>
    <n v="3.591201941936864E-4"/>
    <n v="2.8664376861729015E-4"/>
    <n v="1.9506906239456549E-6"/>
    <n v="6.9509322576850083E-7"/>
    <n v="2.3642550718377451E-7"/>
    <n v="7.692020757540756E-8"/>
    <n v="2.6874131149913581E-2"/>
    <n v="89.132110437547453"/>
    <n v="118.40917828136834"/>
    <s v="R-All-HVAC-ER-All-All-E"/>
    <n v="0"/>
    <n v="2.6874131149913581E-2"/>
    <n v="3.0690909854858024E-3"/>
    <n v="6.131212736548243E-3"/>
    <n v="9.1863810787945355E-3"/>
    <n v="1.2234611801895404E-2"/>
    <n v="1.5275920659666684E-2"/>
    <n v="1.8006883099102335E-2"/>
    <n v="2.0186691915896143E-2"/>
    <n v="2.1926579074049053E-2"/>
    <n v="2.33153280779906E-2"/>
    <n v="2.4423804444927002E-2"/>
    <n v="2.5308571852550102E-2"/>
    <n v="2.6014778488020043E-2"/>
    <n v="2.6578460883737571E-2"/>
    <n v="2.6874131149913581E-2"/>
    <n v="2.6874131149913581E-2"/>
    <n v="2.6874131149913581E-2"/>
    <n v="2.6874131149913581E-2"/>
    <n v="2.6874131149913581E-2"/>
    <n v="2.6874131149913581E-2"/>
    <n v="2.6874131149913581E-2"/>
  </r>
  <r>
    <s v="Discretionary"/>
    <x v="4"/>
    <s v="Under $115"/>
    <s v="Under $85"/>
    <s v="ResWx"/>
    <s v="Under $115"/>
    <n v="108.4574652032743"/>
    <s v="HVAC"/>
    <s v="Res-SF_Wx-7P_v7"/>
    <s v="Rural"/>
    <s v="SC-Retro"/>
    <s v="M_Input"/>
    <s v="No"/>
    <s v="Residential"/>
    <s v="Single Family"/>
    <s v="WINDOW CL30 Prime Window Replacement of Double Pane Base_Electric FAF"/>
    <n v="0.10781446502951869"/>
    <n v="0.1075696419582661"/>
    <n v="0.10732537482666597"/>
    <n v="0.10708166237230095"/>
    <n v="0.10683850333562026"/>
    <n v="9.5936306813940136E-2"/>
    <n v="7.6574765153810662E-2"/>
    <n v="6.1120704487127746E-2"/>
    <n v="4.8785530187380417E-2"/>
    <n v="3.8939799134106022E-2"/>
    <n v="3.1081100293069167E-2"/>
    <n v="2.4808417529347437E-2"/>
    <n v="1.9801666430955642E-2"/>
    <n v="1.58053609416638E-2"/>
    <n v="1.2615576338855419E-2"/>
    <n v="1.0069543299194976E-2"/>
    <n v="6.8526044699684452E-5"/>
    <n v="2.4418013228112564E-5"/>
    <n v="8.3054199751319782E-6"/>
    <n v="2.7021391900473064E-6"/>
    <n v="0.94406457376578123"/>
    <n v="82.324082304043031"/>
    <n v="108.4574652032743"/>
    <s v="R-All-HVAC-ER-All-All-E"/>
    <n v="0"/>
    <n v="0.94406457376578123"/>
    <n v="0.10781446502951869"/>
    <n v="0.21538410698778479"/>
    <n v="0.32270948181445075"/>
    <n v="0.42979114418675168"/>
    <n v="0.53662964752237197"/>
    <n v="0.63256595433631213"/>
    <n v="0.70914071949012281"/>
    <n v="0.7702614239772505"/>
    <n v="0.81904695416463091"/>
    <n v="0.85798675329873697"/>
    <n v="0.88906785359180618"/>
    <n v="0.91387627112115366"/>
    <n v="0.93367793755210926"/>
    <n v="0.94406457376578123"/>
    <n v="0.94406457376578123"/>
    <n v="0.94406457376578123"/>
    <n v="0.94406457376578123"/>
    <n v="0.94406457376578123"/>
    <n v="0.94406457376578123"/>
    <n v="0.94406457376578123"/>
  </r>
  <r>
    <s v="Discretionary"/>
    <x v="4"/>
    <s v="Under $130"/>
    <s v="Under $100"/>
    <s v="ResWx"/>
    <s v="Under $130"/>
    <n v="128.6942531174289"/>
    <s v="HVAC"/>
    <s v="Res-SF_Wx-7P_v7"/>
    <s v="Rural"/>
    <s v="SC-Retro"/>
    <s v="M_Input"/>
    <s v="No"/>
    <s v="Residential"/>
    <s v="Single Family"/>
    <s v="ATTIC R11 - R49_Heat Pump"/>
    <n v="2.6102673680568687E-3"/>
    <n v="2.604340021724787E-3"/>
    <n v="2.5984261350999252E-3"/>
    <n v="2.5925256776182333E-3"/>
    <n v="2.586638618785061E-3"/>
    <n v="2.3226884353575103E-3"/>
    <n v="1.853931294310875E-3"/>
    <n v="1.4797771374343456E-3"/>
    <n v="1.1811335097438632E-3"/>
    <n v="9.4276113108400614E-4"/>
    <n v="7.5249626138838182E-4"/>
    <n v="6.0063000555867733E-4"/>
    <n v="4.7941288493820374E-4"/>
    <n v="3.8265939449859539E-4"/>
    <n v="3.0543236696048789E-4"/>
    <n v="2.4379103748210364E-4"/>
    <n v="1.6590658618267898E-6"/>
    <n v="5.9117803074636041E-7"/>
    <n v="2.0108031638573788E-7"/>
    <n v="6.5420774010212519E-8"/>
    <n v="2.2856496570888167E-2"/>
    <n v="96.488827353993258"/>
    <n v="128.6942531174289"/>
    <s v="R-All-HVAC-ER-All-All-E"/>
    <n v="0"/>
    <n v="2.2856496570888167E-2"/>
    <n v="2.6102673680568687E-3"/>
    <n v="5.2146073897816562E-3"/>
    <n v="7.8130335248815814E-3"/>
    <n v="1.0405559202499814E-2"/>
    <n v="1.2992197821284874E-2"/>
    <n v="1.5314886256642384E-2"/>
    <n v="1.7168817550953258E-2"/>
    <n v="1.8648594688387605E-2"/>
    <n v="1.9829728198131467E-2"/>
    <n v="2.0772489329215472E-2"/>
    <n v="2.1524985590603854E-2"/>
    <n v="2.212561559616253E-2"/>
    <n v="2.2605028481100735E-2"/>
    <n v="2.2856496570888167E-2"/>
    <n v="2.2856496570888167E-2"/>
    <n v="2.2856496570888167E-2"/>
    <n v="2.2856496570888167E-2"/>
    <n v="2.2856496570888167E-2"/>
    <n v="2.2856496570888167E-2"/>
    <n v="2.2856496570888167E-2"/>
  </r>
  <r>
    <s v="Discretionary"/>
    <x v="4"/>
    <s v="Under $115"/>
    <s v="Under $85"/>
    <s v="ResWx"/>
    <s v="Under $115"/>
    <n v="110.50111465915371"/>
    <s v="HVAC"/>
    <s v="Res-SF_Wx-7P_v7"/>
    <s v="Rural"/>
    <s v="SC-Retro"/>
    <s v="M_Input"/>
    <s v="No"/>
    <s v="Residential"/>
    <s v="Single Family"/>
    <s v="WINDOW CL22 Prime Window Replacement of Double Pane Base_Electric FAF"/>
    <n v="3.1189579094398109E-2"/>
    <n v="3.1118754381379541E-2"/>
    <n v="3.104809049579501E-2"/>
    <n v="3.0977587072440572E-2"/>
    <n v="3.0907243746941593E-2"/>
    <n v="2.7753354140175789E-2"/>
    <n v="2.2152265874025641E-2"/>
    <n v="1.7681570338309124E-2"/>
    <n v="1.4113135487198744E-2"/>
    <n v="1.1264870114419717E-2"/>
    <n v="8.9914320463973518E-3"/>
    <n v="7.1768115765039903E-3"/>
    <n v="5.7284116855756198E-3"/>
    <n v="4.572322972344803E-3"/>
    <n v="3.64955218146673E-3"/>
    <n v="2.9130118772904908E-3"/>
    <n v="1.9823856572509953E-5"/>
    <n v="7.0638717606005831E-6"/>
    <n v="2.4026697452484616E-6"/>
    <n v="7.8170015469611189E-7"/>
    <n v="0.27310784954157391"/>
    <n v="83.842001892646621"/>
    <n v="110.50111465915371"/>
    <s v="R-All-HVAC-ER-All-All-E"/>
    <n v="0"/>
    <n v="0.27310784954157391"/>
    <n v="3.1189579094398109E-2"/>
    <n v="6.2308333475777647E-2"/>
    <n v="9.335642397157265E-2"/>
    <n v="0.12433401104401322"/>
    <n v="0.1552412547909548"/>
    <n v="0.18299460893113059"/>
    <n v="0.20514687480515623"/>
    <n v="0.22282844514346534"/>
    <n v="0.23694158063066409"/>
    <n v="0.2482064507450838"/>
    <n v="0.25719788279148115"/>
    <n v="0.26437469436798516"/>
    <n v="0.2701031060535608"/>
    <n v="0.27310784954157391"/>
    <n v="0.27310784954157391"/>
    <n v="0.27310784954157391"/>
    <n v="0.27310784954157391"/>
    <n v="0.27310784954157391"/>
    <n v="0.27310784954157391"/>
    <n v="0.27310784954157391"/>
  </r>
  <r>
    <s v="Discretionary"/>
    <x v="4"/>
    <s v="Over $160"/>
    <s v="Under $115"/>
    <s v="ResWx"/>
    <s v="Over $160"/>
    <n v="150.43507901355846"/>
    <s v="HVAC"/>
    <s v="Res-SF_Wx-7P_v7"/>
    <s v="Rural"/>
    <s v="SC-Retro"/>
    <s v="M_Input"/>
    <s v="No"/>
    <s v="Residential"/>
    <s v="Single Family"/>
    <s v="CFM50 Infiltration Reduction_Heat Pump"/>
    <n v="6.4499234755783549E-2"/>
    <n v="6.4352771099519743E-2"/>
    <n v="6.4206640030187931E-2"/>
    <n v="6.4060840792556001E-2"/>
    <n v="6.3915372633106676E-2"/>
    <n v="5.7393211320030467E-2"/>
    <n v="4.5810307111131772E-2"/>
    <n v="3.6565025537851271E-2"/>
    <n v="2.9185595489248074E-2"/>
    <n v="2.3295457107783364E-2"/>
    <n v="1.8594046575492899E-2"/>
    <n v="1.4841458849763582E-2"/>
    <n v="1.1846205714012884E-2"/>
    <n v="9.4554444572641852E-3"/>
    <n v="7.5471785686323373E-3"/>
    <n v="6.0240324613258745E-3"/>
    <n v="4.0995217504071838E-5"/>
    <n v="1.4607902260968918E-5"/>
    <n v="4.9686582646840864E-6"/>
    <n v="1.6165354984040969E-6"/>
    <n v="0.5647798980523282"/>
    <n v="104.84280355869714"/>
    <n v="150.43507901355846"/>
    <s v="R-All-HVAC-ER-All-All-E"/>
    <n v="0"/>
    <n v="0.5647798980523282"/>
    <n v="6.4499234755783549E-2"/>
    <n v="0.12885200585530329"/>
    <n v="0.19305864588549121"/>
    <n v="0.25711948667804718"/>
    <n v="0.32103485931115383"/>
    <n v="0.37842807063118428"/>
    <n v="0.42423837774231604"/>
    <n v="0.46080340328016733"/>
    <n v="0.48998899876941543"/>
    <n v="0.51328445587719884"/>
    <n v="0.53187850245269175"/>
    <n v="0.54671996130245537"/>
    <n v="0.55856616701646822"/>
    <n v="0.5647798980523282"/>
    <n v="0.5647798980523282"/>
    <n v="0.5647798980523282"/>
    <n v="0.5647798980523282"/>
    <n v="0.5647798980523282"/>
    <n v="0.5647798980523282"/>
    <n v="0.5647798980523282"/>
  </r>
  <r>
    <s v="Discretionary"/>
    <x v="4"/>
    <s v="Under $130"/>
    <s v="Under $100"/>
    <s v="ResWx"/>
    <s v="Under $130"/>
    <n v="118.54357751058302"/>
    <s v="HVAC"/>
    <s v="Res-SF_Wx-7P_v7"/>
    <s v="Rural"/>
    <s v="SC-Retro"/>
    <s v="M_Input"/>
    <s v="No"/>
    <s v="Residential"/>
    <s v="Single Family"/>
    <s v="ATTIC R19 - R49_DHP"/>
    <n v="2.7563479613873076E-4"/>
    <n v="2.7500888979753359E-4"/>
    <n v="2.7438440475275249E-4"/>
    <n v="2.7376133777693465E-4"/>
    <n v="2.7313968564995499E-4"/>
    <n v="2.4526750064310149E-4"/>
    <n v="1.9576844143096153E-4"/>
    <n v="1.5625911529174215E-4"/>
    <n v="1.2472342801160148E-4"/>
    <n v="9.9552166706701081E-5"/>
    <n v="7.9460884406391873E-5"/>
    <n v="6.342435689268589E-5"/>
    <n v="5.0624267239180229E-5"/>
    <n v="4.040744847977296E-5"/>
    <n v="3.2252553601049316E-5"/>
    <n v="2.5743452084317407E-5"/>
    <n v="1.7519135633441818E-7"/>
    <n v="6.2426262527953866E-8"/>
    <n v="2.1233354365439404E-8"/>
    <n v="6.908197193978038E-9"/>
    <n v="2.4135633957881588E-3"/>
    <n v="90.451918705730151"/>
    <n v="118.54357751058302"/>
    <s v="R-All-HVAC-ER-All-All-E"/>
    <n v="0"/>
    <n v="2.4135633957881588E-3"/>
    <n v="2.7563479613873076E-4"/>
    <n v="5.5064368593626435E-4"/>
    <n v="8.2502809068901685E-4"/>
    <n v="1.0987894284659515E-3"/>
    <n v="1.3719291141159064E-3"/>
    <n v="1.617196614759008E-3"/>
    <n v="1.8129650561899695E-3"/>
    <n v="1.9692241714817115E-3"/>
    <n v="2.0939475994933131E-3"/>
    <n v="2.1934997662000143E-3"/>
    <n v="2.2729606506064061E-3"/>
    <n v="2.3363850074990919E-3"/>
    <n v="2.3870092747382723E-3"/>
    <n v="2.4135633957881588E-3"/>
    <n v="2.4135633957881588E-3"/>
    <n v="2.4135633957881588E-3"/>
    <n v="2.4135633957881588E-3"/>
    <n v="2.4135633957881588E-3"/>
    <n v="2.4135633957881588E-3"/>
    <n v="2.4135633957881588E-3"/>
  </r>
  <r>
    <s v="Discretionary"/>
    <x v="4"/>
    <s v="Under $130"/>
    <s v="Under $100"/>
    <s v="ResWx"/>
    <s v="Under $130"/>
    <n v="118.46021023829962"/>
    <s v="HVAC"/>
    <s v="Res-SF_Wx-7P_v7"/>
    <s v="Rural"/>
    <s v="SC-Retro"/>
    <s v="M_Input"/>
    <s v="No"/>
    <s v="Residential"/>
    <s v="Single Family"/>
    <s v="ATTIC R19 - R49_Electric Zonal"/>
    <n v="3.0558192015596327E-3"/>
    <n v="3.0488801044550513E-3"/>
    <n v="3.0419567645224247E-3"/>
    <n v="3.0350491459806639E-3"/>
    <n v="3.0281572131299274E-3"/>
    <n v="2.7191528373162977E-3"/>
    <n v="2.1703825887172674E-3"/>
    <n v="1.7323632996136451E-3"/>
    <n v="1.3827435851399665E-3"/>
    <n v="1.1036829414893179E-3"/>
    <n v="8.8094137512213463E-4"/>
    <n v="7.0315275993562047E-4"/>
    <n v="5.612448430368398E-4"/>
    <n v="4.4797630299323217E-4"/>
    <n v="3.5756723742459652E-4"/>
    <n v="2.8540422434217321E-4"/>
    <n v="1.942255180164338E-6"/>
    <n v="6.9208740836374768E-7"/>
    <n v="2.3540312359827078E-7"/>
    <n v="7.6587578670195975E-8"/>
    <n v="2.6757918348301653E-2"/>
    <n v="89.988001661361665"/>
    <n v="118.46021023829962"/>
    <s v="R-All-HVAC-ER-All-All-E"/>
    <n v="0"/>
    <n v="2.6757918348301653E-2"/>
    <n v="3.0558192015596327E-3"/>
    <n v="6.104699306014684E-3"/>
    <n v="9.1466560705371087E-3"/>
    <n v="1.2181705216517773E-2"/>
    <n v="1.52098624296477E-2"/>
    <n v="1.7929015266963999E-2"/>
    <n v="2.0099397855681267E-2"/>
    <n v="2.183176115529491E-2"/>
    <n v="2.3214504740434877E-2"/>
    <n v="2.4318187681924196E-2"/>
    <n v="2.519912905704633E-2"/>
    <n v="2.590228181698195E-2"/>
    <n v="2.6463526660018791E-2"/>
    <n v="2.6757918348301653E-2"/>
    <n v="2.6757918348301653E-2"/>
    <n v="2.6757918348301653E-2"/>
    <n v="2.6757918348301653E-2"/>
    <n v="2.6757918348301653E-2"/>
    <n v="2.6757918348301653E-2"/>
    <n v="2.6757918348301653E-2"/>
  </r>
  <r>
    <s v="Discretionary"/>
    <x v="4"/>
    <s v="Under $130"/>
    <s v="Under $100"/>
    <s v="ResWx"/>
    <s v="Under $130"/>
    <n v="120.55257536265911"/>
    <s v="HVAC"/>
    <s v="Res-SF_Wx-7P_v7"/>
    <s v="Rural"/>
    <s v="SC-Retro"/>
    <s v="M_Input"/>
    <s v="No"/>
    <s v="Residential"/>
    <s v="Single Family"/>
    <s v="ATTIC R19 - R38_DHP"/>
    <n v="1.0623360211353434E-4"/>
    <n v="1.0599236883623208E-4"/>
    <n v="1.0575168334694531E-4"/>
    <n v="1.0551154440176721E-4"/>
    <n v="1.0527195075961567E-4"/>
    <n v="9.452961106400406E-5"/>
    <n v="7.5451963992586812E-5"/>
    <n v="6.0224503266854695E-5"/>
    <n v="4.807019727274092E-5"/>
    <n v="3.8368832294080127E-5"/>
    <n v="3.0625364053707867E-5"/>
    <n v="2.444465643972311E-5"/>
    <n v="1.9511318376760695E-5"/>
    <n v="1.5573609951853831E-5"/>
    <n v="1.2430596551658908E-5"/>
    <n v="9.9218955083513451E-6"/>
    <n v="6.7521260389757608E-8"/>
    <n v="2.4059976562218338E-8"/>
    <n v="8.183639187769476E-9"/>
    <n v="2.6625182390162536E-9"/>
    <n v="9.302219351685181E-4"/>
    <n v="91.887916345557869"/>
    <n v="120.55257536265911"/>
    <s v="R-All-HVAC-ER-All-All-E"/>
    <n v="0"/>
    <n v="9.302219351685181E-4"/>
    <n v="1.0623360211353434E-4"/>
    <n v="2.1222597094976641E-4"/>
    <n v="3.1797765429671175E-4"/>
    <n v="4.2348919869847899E-4"/>
    <n v="5.2876114945809465E-4"/>
    <n v="6.2329076052209872E-4"/>
    <n v="6.9874272451468558E-4"/>
    <n v="7.5896722778154031E-4"/>
    <n v="8.0703742505428119E-4"/>
    <n v="8.4540625734836131E-4"/>
    <n v="8.7603162140206922E-4"/>
    <n v="9.0047627784179231E-4"/>
    <n v="9.1998759621855298E-4"/>
    <n v="9.302219351685181E-4"/>
    <n v="9.302219351685181E-4"/>
    <n v="9.302219351685181E-4"/>
    <n v="9.302219351685181E-4"/>
    <n v="9.302219351685181E-4"/>
    <n v="9.302219351685181E-4"/>
    <n v="9.302219351685181E-4"/>
  </r>
  <r>
    <s v="Discretionary"/>
    <x v="4"/>
    <s v="Under $130"/>
    <s v="Under $100"/>
    <s v="ResWx"/>
    <s v="Under $130"/>
    <n v="120.46649064555243"/>
    <s v="HVAC"/>
    <s v="Res-SF_Wx-7P_v7"/>
    <s v="Rural"/>
    <s v="SC-Retro"/>
    <s v="M_Input"/>
    <s v="No"/>
    <s v="Residential"/>
    <s v="Single Family"/>
    <s v="ATTIC R19 - R38_Electric Zonal"/>
    <n v="1.177699501216885E-3"/>
    <n v="1.1750252032103829E-3"/>
    <n v="1.1723569779497893E-3"/>
    <n v="1.1696948116452265E-3"/>
    <n v="1.1670386905381299E-3"/>
    <n v="1.0479497408110614E-3"/>
    <n v="8.364560609075215E-4"/>
    <n v="6.6764532169970834E-4"/>
    <n v="5.3290339614956686E-4"/>
    <n v="4.2535463126553992E-4"/>
    <n v="3.3951099513778251E-4"/>
    <n v="2.7099203193461458E-4"/>
    <n v="2.1630133463644848E-4"/>
    <n v="1.7264812928816139E-4"/>
    <n v="1.3780486651550651E-4"/>
    <n v="1.0999355344106084E-4"/>
    <n v="7.4853674449980852E-7"/>
    <n v="2.6672749330604218E-7"/>
    <n v="9.0723345512419403E-8"/>
    <n v="2.9516521511895658E-8"/>
    <n v="1.0312385980267898E-2"/>
    <n v="91.422138799354045"/>
    <n v="120.46649064555243"/>
    <s v="R-All-HVAC-ER-All-All-E"/>
    <n v="0"/>
    <n v="1.0312385980267898E-2"/>
    <n v="1.177699501216885E-3"/>
    <n v="2.3527247044272679E-3"/>
    <n v="3.525081682377057E-3"/>
    <n v="4.6947764940222835E-3"/>
    <n v="5.8618151845604132E-3"/>
    <n v="6.9097649253714744E-3"/>
    <n v="7.7462209862789958E-3"/>
    <n v="8.4138663079787041E-3"/>
    <n v="8.9467697041282716E-3"/>
    <n v="9.3721243353938107E-3"/>
    <n v="9.7116353305315931E-3"/>
    <n v="9.9826273624662072E-3"/>
    <n v="1.0198928697102656E-2"/>
    <n v="1.0312385980267898E-2"/>
    <n v="1.0312385980267898E-2"/>
    <n v="1.0312385980267898E-2"/>
    <n v="1.0312385980267898E-2"/>
    <n v="1.0312385980267898E-2"/>
    <n v="1.0312385980267898E-2"/>
    <n v="1.0312385980267898E-2"/>
  </r>
  <r>
    <s v="Discretionary"/>
    <x v="4"/>
    <s v="Under $130"/>
    <s v="Under $100"/>
    <s v="ResWx"/>
    <s v="Under $130"/>
    <n v="121.80280416760192"/>
    <s v="HVAC"/>
    <s v="Res-SF_Wx-7P_v7"/>
    <s v="Rural"/>
    <s v="SC-Retro"/>
    <s v="M_Input"/>
    <s v="No"/>
    <s v="Residential"/>
    <s v="Single Family"/>
    <s v="WINDOW CL30 Prime Window Replacement of Double Pane Base_Electric Zonal"/>
    <n v="0.34070315397335588"/>
    <n v="0.33992949162184904"/>
    <n v="0.33915758608834379"/>
    <n v="0.33838743338349087"/>
    <n v="0.33761902952699957"/>
    <n v="0.30316713349285607"/>
    <n v="0.24198296578784023"/>
    <n v="0.19314678031502008"/>
    <n v="0.15416654897422233"/>
    <n v="0.12305317636595897"/>
    <n v="9.8218999611152019E-2"/>
    <n v="7.8396772594682834E-2"/>
    <n v="6.2575000535482692E-2"/>
    <n v="4.9946325115445292E-2"/>
    <n v="3.9866326347423618E-2"/>
    <n v="3.1820638911185958E-2"/>
    <n v="2.1654830408989595E-4"/>
    <n v="7.7163060803606676E-5"/>
    <n v="2.6245854671040964E-5"/>
    <n v="8.5389965462618271E-6"/>
    <n v="2.9833267525693303"/>
    <n v="92.137522298964953"/>
    <n v="121.80280416760192"/>
    <s v="R-All-HVAC-ER-All-All-E"/>
    <n v="0"/>
    <n v="2.9833267525693303"/>
    <n v="0.34070315397335588"/>
    <n v="0.68063264559520498"/>
    <n v="1.0197902316835488"/>
    <n v="1.3581776650670396"/>
    <n v="1.6957966945940393"/>
    <n v="1.9989638280868953"/>
    <n v="2.2409467938747354"/>
    <n v="2.4340935741897556"/>
    <n v="2.5882601231639777"/>
    <n v="2.7113132995299365"/>
    <n v="2.8095322991410887"/>
    <n v="2.8879290717357717"/>
    <n v="2.9505040722712543"/>
    <n v="2.9833267525693303"/>
    <n v="2.9833267525693303"/>
    <n v="2.9833267525693303"/>
    <n v="2.9833267525693303"/>
    <n v="2.9833267525693303"/>
    <n v="2.9833267525693303"/>
    <n v="2.9833267525693303"/>
  </r>
  <r>
    <s v="Discretionary"/>
    <x v="4"/>
    <s v="Under $130"/>
    <s v="Under $100"/>
    <s v="ResWx"/>
    <s v="Under $130"/>
    <n v="123.36040779068009"/>
    <s v="HVAC"/>
    <s v="Res-SF_Wx-7P_v7"/>
    <s v="Rural"/>
    <s v="SC-Retro"/>
    <s v="M_Input"/>
    <s v="No"/>
    <s v="Residential"/>
    <s v="Single Family"/>
    <s v="WINDOW CL22 Prime Window Replacement of Double Pane Base_Electric Zonal"/>
    <n v="9.9137408012110947E-2"/>
    <n v="9.8912288639688178E-2"/>
    <n v="9.8687680464126945E-2"/>
    <n v="9.8463582324611026E-2"/>
    <n v="9.8239993062960052E-2"/>
    <n v="8.821522037126138E-2"/>
    <n v="7.0411922318646541E-2"/>
    <n v="5.6201625793617253E-2"/>
    <n v="4.4859203354107487E-2"/>
    <n v="3.5805870331133888E-2"/>
    <n v="2.8579650424233011E-2"/>
    <n v="2.2811801830750152E-2"/>
    <n v="1.8208000974154016E-2"/>
    <n v="1.4533323668799005E-2"/>
    <n v="1.1600257335327114E-2"/>
    <n v="9.2591325502991914E-3"/>
    <n v="6.3010974000462472E-5"/>
    <n v="2.2452817806754789E-5"/>
    <n v="7.6369883072847563E-6"/>
    <n v="2.4846672968779357E-6"/>
    <n v="0.86808495329057345"/>
    <n v="93.283963862311879"/>
    <n v="123.36040779068009"/>
    <s v="R-All-HVAC-ER-All-All-E"/>
    <n v="0"/>
    <n v="0.86808495329057345"/>
    <n v="9.9137408012110947E-2"/>
    <n v="0.19804969665179911"/>
    <n v="0.29673737711592607"/>
    <n v="0.39520095944053713"/>
    <n v="0.49344095250349718"/>
    <n v="0.58165617287475857"/>
    <n v="0.65206809519340514"/>
    <n v="0.70826972098702234"/>
    <n v="0.75312892434112988"/>
    <n v="0.78893479467226379"/>
    <n v="0.81751444509649684"/>
    <n v="0.840326246927247"/>
    <n v="0.85853424790140098"/>
    <n v="0.86808495329057345"/>
    <n v="0.86808495329057345"/>
    <n v="0.86808495329057345"/>
    <n v="0.86808495329057345"/>
    <n v="0.86808495329057345"/>
    <n v="0.86808495329057345"/>
    <n v="0.86808495329057345"/>
  </r>
  <r>
    <s v="Discretionary"/>
    <x v="4"/>
    <s v="Under $130"/>
    <s v="Under $100"/>
    <s v="ResWx"/>
    <s v="Under $130"/>
    <n v="125.88907384036962"/>
    <s v="HVAC"/>
    <s v="Res-SF_Wx-7P_v7"/>
    <s v="Rural"/>
    <s v="SC-Retro"/>
    <s v="M_Input"/>
    <s v="No"/>
    <s v="Residential"/>
    <s v="Single Family"/>
    <s v="WINDOW CL30 Prime Window Replacement of Double Pane Base_DHP"/>
    <n v="2.9889787671893774E-2"/>
    <n v="2.9821914500933674E-2"/>
    <n v="2.9754195455101082E-2"/>
    <n v="2.9686630184411537E-2"/>
    <n v="2.9619218339675329E-2"/>
    <n v="2.6596763615246106E-2"/>
    <n v="2.1229094545392173E-2"/>
    <n v="1.6944710331555486E-2"/>
    <n v="1.352498608013614E-2"/>
    <n v="1.0795419035710612E-2"/>
    <n v="8.6167240000153827E-3"/>
    <n v="6.8777258434186998E-3"/>
    <n v="5.4896864257396481E-3"/>
    <n v="4.3817764387610678E-3"/>
    <n v="3.4974611062042098E-3"/>
    <n v="2.791615309536376E-3"/>
    <n v="1.8997719141930377E-5"/>
    <n v="6.7694926701899556E-6"/>
    <n v="2.3025411248354477E-6"/>
    <n v="7.4912366006086346E-7"/>
    <n v="0.26172638013545108"/>
    <n v="95.492220117025241"/>
    <n v="125.88907384036962"/>
    <s v="R-All-HVAC-ER-All-All-E"/>
    <n v="0"/>
    <n v="0.26172638013545108"/>
    <n v="2.9889787671893774E-2"/>
    <n v="5.9711702172827452E-2"/>
    <n v="8.9465897627928531E-2"/>
    <n v="0.11915252781234006"/>
    <n v="0.14877174615201538"/>
    <n v="0.17536850976726148"/>
    <n v="0.19659760431265366"/>
    <n v="0.21354231464420914"/>
    <n v="0.22706730072434528"/>
    <n v="0.23786271976005588"/>
    <n v="0.24647944376007125"/>
    <n v="0.25335716960348997"/>
    <n v="0.25884685602922963"/>
    <n v="0.26172638013545108"/>
    <n v="0.26172638013545108"/>
    <n v="0.26172638013545108"/>
    <n v="0.26172638013545108"/>
    <n v="0.26172638013545108"/>
    <n v="0.26172638013545108"/>
    <n v="0.26172638013545108"/>
  </r>
  <r>
    <s v="Discretionary"/>
    <x v="4"/>
    <s v="Under $130"/>
    <s v="Under $100"/>
    <s v="ResWx"/>
    <s v="Under $130"/>
    <n v="127.38123502951312"/>
    <s v="HVAC"/>
    <s v="Res-SF_Wx-7P_v7"/>
    <s v="Rural"/>
    <s v="SC-Retro"/>
    <s v="M_Input"/>
    <s v="No"/>
    <s v="Residential"/>
    <s v="Single Family"/>
    <s v="WINDOW CL22 Prime Window Replacement of Double Pane Base_DHP"/>
    <n v="8.7044319814888697E-3"/>
    <n v="8.6846661201025188E-3"/>
    <n v="8.6649451426646148E-3"/>
    <n v="8.6452689472535302E-3"/>
    <n v="8.6256374321790757E-3"/>
    <n v="7.7454454463837833E-3"/>
    <n v="6.1822857869520192E-3"/>
    <n v="4.9345977343877015E-3"/>
    <n v="3.9387138736964398E-3"/>
    <n v="3.1438159327031286E-3"/>
    <n v="2.5093416114134771E-3"/>
    <n v="2.0029147563219601E-3"/>
    <n v="1.5986932599553643E-3"/>
    <n v="1.2760503817546755E-3"/>
    <n v="1.018522200326106E-3"/>
    <n v="8.1296748732651014E-4"/>
    <n v="5.53247001583283E-6"/>
    <n v="1.9713953522749316E-6"/>
    <n v="6.7054048110744504E-7"/>
    <n v="2.1815798814975772E-7"/>
    <n v="7.6219326100886664E-2"/>
    <n v="96.592711555369235"/>
    <n v="127.38123502951312"/>
    <s v="R-All-HVAC-ER-All-All-E"/>
    <n v="0"/>
    <n v="7.6219326100886664E-2"/>
    <n v="8.7044319814888697E-3"/>
    <n v="1.7389098101591387E-2"/>
    <n v="2.6054043244256003E-2"/>
    <n v="3.4699312191509533E-2"/>
    <n v="4.3324949623688609E-2"/>
    <n v="5.107039507007239E-2"/>
    <n v="5.725268085702441E-2"/>
    <n v="6.2187278591412112E-2"/>
    <n v="6.6125992465108557E-2"/>
    <n v="6.9269808397811689E-2"/>
    <n v="7.1779150009225162E-2"/>
    <n v="7.378206476554712E-2"/>
    <n v="7.5380758025502481E-2"/>
    <n v="7.6219326100886664E-2"/>
    <n v="7.6219326100886664E-2"/>
    <n v="7.6219326100886664E-2"/>
    <n v="7.6219326100886664E-2"/>
    <n v="7.6219326100886664E-2"/>
    <n v="7.6219326100886664E-2"/>
    <n v="7.6219326100886664E-2"/>
  </r>
  <r>
    <s v="Discretionary"/>
    <x v="4"/>
    <s v="Over $160"/>
    <s v="Over $160"/>
    <s v="ResWx"/>
    <s v="Over $160"/>
    <n v="260.92277439543432"/>
    <s v="HVAC"/>
    <s v="Res-SF_Wx-7P_v7"/>
    <s v="Rural"/>
    <s v="SC-Retro"/>
    <s v="M_Input"/>
    <s v="No"/>
    <s v="Residential"/>
    <s v="Single Family"/>
    <s v="FLOOR R0 - R30_Heat Pump"/>
    <n v="9.8075385980798957E-3"/>
    <n v="9.7852678228146969E-3"/>
    <n v="9.7630476196095446E-3"/>
    <n v="9.7408778736263538E-3"/>
    <n v="9.7187584702878079E-3"/>
    <n v="8.7270203657490945E-3"/>
    <n v="6.9657625688656997E-3"/>
    <n v="5.5599558763772339E-3"/>
    <n v="4.4378643460274599E-3"/>
    <n v="3.542229541320462E-3"/>
    <n v="2.8273487301690788E-3"/>
    <n v="2.2567427516311548E-3"/>
    <n v="1.801294545910223E-3"/>
    <n v="1.4377633599490687E-3"/>
    <n v="1.1475988110359065E-3"/>
    <n v="9.1599429209107089E-4"/>
    <n v="6.2335960966081512E-6"/>
    <n v="2.2212289154110409E-6"/>
    <n v="7.5551761034169896E-7"/>
    <n v="2.4580499839717673E-7"/>
    <n v="8.5878548335353008E-2"/>
    <n v="193.92154829197926"/>
    <n v="260.92277439543432"/>
    <s v="R-All-HVAC-ER-All-All-E"/>
    <n v="0"/>
    <n v="8.5878548335353008E-2"/>
    <n v="9.8075385980798957E-3"/>
    <n v="1.9592806420894594E-2"/>
    <n v="2.9355854040504139E-2"/>
    <n v="3.9096731914130489E-2"/>
    <n v="4.8815490384418299E-2"/>
    <n v="5.7542510750167392E-2"/>
    <n v="6.4508273319033096E-2"/>
    <n v="7.0068229195410336E-2"/>
    <n v="7.4506093541437793E-2"/>
    <n v="7.8048323082758261E-2"/>
    <n v="8.0875671812927347E-2"/>
    <n v="8.3132414564558499E-2"/>
    <n v="8.4933709110468728E-2"/>
    <n v="8.5878548335353008E-2"/>
    <n v="8.5878548335353008E-2"/>
    <n v="8.5878548335353008E-2"/>
    <n v="8.5878548335353008E-2"/>
    <n v="8.5878548335353008E-2"/>
    <n v="8.5878548335353008E-2"/>
    <n v="8.5878548335353008E-2"/>
  </r>
  <r>
    <s v="Discretionary"/>
    <x v="4"/>
    <s v="Over $160"/>
    <s v="Over $160"/>
    <s v="ResWx"/>
    <s v="Over $160"/>
    <n v="262.62986893191066"/>
    <s v="HVAC"/>
    <s v="Res-SF_Wx-7P_v7"/>
    <s v="Rural"/>
    <s v="SC-Retro"/>
    <s v="M_Input"/>
    <s v="No"/>
    <s v="Residential"/>
    <s v="Single Family"/>
    <s v="FLOOR R0 - R25_Heat Pump"/>
    <n v="4.1021609784156615E-3"/>
    <n v="4.0928458679689037E-3"/>
    <n v="4.0835519101007703E-3"/>
    <n v="4.074279056778385E-3"/>
    <n v="4.0650272600779372E-3"/>
    <n v="3.6502168249660026E-3"/>
    <n v="2.9135423846818843E-3"/>
    <n v="2.3255410936901971E-3"/>
    <n v="1.8562082387664626E-3"/>
    <n v="1.4815945566445002E-3"/>
    <n v="1.1825841435427389E-3"/>
    <n v="9.4391900286542154E-4"/>
    <n v="7.5342045539464092E-4"/>
    <n v="6.0136768184971005E-4"/>
    <n v="4.8000168588980716E-4"/>
    <n v="3.8312936562932495E-4"/>
    <n v="2.6073019654203996E-6"/>
    <n v="9.2906476888213518E-7"/>
    <n v="3.1600740885754294E-7"/>
    <n v="1.0281189950369731E-7"/>
    <n v="3.5920085997238768E-2"/>
    <n v="195.08419475252282"/>
    <n v="262.62986893191066"/>
    <s v="R-All-HVAC-ER-All-All-E"/>
    <n v="0"/>
    <n v="3.5920085997238768E-2"/>
    <n v="4.1021609784156615E-3"/>
    <n v="8.1950068463845643E-3"/>
    <n v="1.2278558756485335E-2"/>
    <n v="1.6352837813263719E-2"/>
    <n v="2.0417865073341656E-2"/>
    <n v="2.4068081898307659E-2"/>
    <n v="2.6981624282989544E-2"/>
    <n v="2.9307165376679743E-2"/>
    <n v="3.1163373615446206E-2"/>
    <n v="3.2644968172090706E-2"/>
    <n v="3.3827552315633447E-2"/>
    <n v="3.4771471318498871E-2"/>
    <n v="3.5524891773893515E-2"/>
    <n v="3.5920085997238768E-2"/>
    <n v="3.5920085997238768E-2"/>
    <n v="3.5920085997238768E-2"/>
    <n v="3.5920085997238768E-2"/>
    <n v="3.5920085997238768E-2"/>
    <n v="3.5920085997238768E-2"/>
    <n v="3.5920085997238768E-2"/>
  </r>
  <r>
    <s v="Discretionary"/>
    <x v="4"/>
    <s v="Over $160"/>
    <s v="Over $160"/>
    <s v="ResWx"/>
    <s v="Over $160"/>
    <n v="223.05214803274174"/>
    <s v="HVAC"/>
    <s v="Res-SF_Wx-7P_v7"/>
    <s v="Rural"/>
    <s v="SC-Retro"/>
    <s v="M_Input"/>
    <s v="No"/>
    <s v="Residential"/>
    <s v="Single Family"/>
    <s v="ATTIC R19 - R49_Heat Pump"/>
    <n v="1.3057170264824136E-3"/>
    <n v="1.302752028673236E-3"/>
    <n v="1.2997937637256431E-3"/>
    <n v="1.296842216350779E-3"/>
    <n v="1.2938973712945047E-3"/>
    <n v="1.1618632920035892E-3"/>
    <n v="9.2737996365188809E-4"/>
    <n v="7.402192692566109E-4"/>
    <n v="5.9083071454460088E-4"/>
    <n v="4.715912537643871E-4"/>
    <n v="3.7641629853059735E-4"/>
    <n v="3.00449231550561E-4"/>
    <n v="2.3981358164273266E-4"/>
    <n v="1.9141521395649668E-4"/>
    <n v="1.5278444149421135E-4"/>
    <n v="1.2195000115300832E-4"/>
    <n v="8.2990369889026769E-7"/>
    <n v="2.9572113181742436E-7"/>
    <n v="1.0058509561446906E-7"/>
    <n v="3.2725007237240087E-8"/>
    <n v="1.1433356254444575E-2"/>
    <n v="164.15014748224829"/>
    <n v="223.05214803274174"/>
    <s v="R-All-HVAC-ER-All-All-E"/>
    <n v="0"/>
    <n v="1.1433356254444575E-2"/>
    <n v="1.3057170264824136E-3"/>
    <n v="2.6084690551556496E-3"/>
    <n v="3.9082628188812927E-3"/>
    <n v="5.2051050352320714E-3"/>
    <n v="6.4990024065265765E-3"/>
    <n v="7.6608656985301653E-3"/>
    <n v="8.5882456621820535E-3"/>
    <n v="9.3284649314386639E-3"/>
    <n v="9.919295645983265E-3"/>
    <n v="1.0390886899747652E-2"/>
    <n v="1.0767303198278249E-2"/>
    <n v="1.106775242982881E-2"/>
    <n v="1.1307566011471542E-2"/>
    <n v="1.1433356254444575E-2"/>
    <n v="1.1433356254444575E-2"/>
    <n v="1.1433356254444575E-2"/>
    <n v="1.1433356254444575E-2"/>
    <n v="1.1433356254444575E-2"/>
    <n v="1.1433356254444575E-2"/>
    <n v="1.1433356254444575E-2"/>
  </r>
  <r>
    <s v="Discretionary"/>
    <x v="4"/>
    <s v="Over $160"/>
    <s v="Over $160"/>
    <s v="ResWx"/>
    <s v="Over $160"/>
    <n v="226.25236335653807"/>
    <s v="HVAC"/>
    <s v="Res-SF_Wx-7P_v7"/>
    <s v="Rural"/>
    <s v="SC-Retro"/>
    <s v="M_Input"/>
    <s v="No"/>
    <s v="Residential"/>
    <s v="Single Family"/>
    <s v="ATTIC R19 - R38_Heat Pump"/>
    <n v="5.0377551342539381E-4"/>
    <n v="5.0263154940920283E-4"/>
    <n v="5.0149018308510973E-4"/>
    <n v="5.0035140855432395E-4"/>
    <n v="4.9921521993144958E-4"/>
    <n v="4.4827345021000985E-4"/>
    <n v="3.5780441539294376E-4"/>
    <n v="2.8559353585341443E-4"/>
    <n v="2.279560123138269E-4"/>
    <n v="1.8195069925074547E-4"/>
    <n v="1.4523002320402997E-4"/>
    <n v="1.1592019006630262E-4"/>
    <n v="9.2525568532959208E-5"/>
    <n v="7.3852370561596934E-5"/>
    <n v="5.8947734383545651E-5"/>
    <n v="4.7051101576419213E-5"/>
    <n v="3.2019584145915181E-7"/>
    <n v="1.140959809748395E-7"/>
    <n v="3.8808032030211081E-8"/>
    <n v="1.2626056785981871E-8"/>
    <n v="4.4112505239938598E-3"/>
    <n v="166.43570753997918"/>
    <n v="226.25236335653807"/>
    <s v="R-All-HVAC-ER-All-All-E"/>
    <n v="0"/>
    <n v="4.4112505239938598E-3"/>
    <n v="5.0377551342539381E-4"/>
    <n v="1.0064070628345966E-3"/>
    <n v="1.5078972459197063E-3"/>
    <n v="2.0082486544740303E-3"/>
    <n v="2.50746387440548E-3"/>
    <n v="2.9557373246154898E-3"/>
    <n v="3.3135417400084336E-3"/>
    <n v="3.599135275861848E-3"/>
    <n v="3.8270912881756746E-3"/>
    <n v="4.0090419874264198E-3"/>
    <n v="4.1542720106304502E-3"/>
    <n v="4.2701922006967525E-3"/>
    <n v="4.3627177692297115E-3"/>
    <n v="4.4112505239938598E-3"/>
    <n v="4.4112505239938598E-3"/>
    <n v="4.4112505239938598E-3"/>
    <n v="4.4112505239938598E-3"/>
    <n v="4.4112505239938598E-3"/>
    <n v="4.4112505239938598E-3"/>
    <n v="4.4112505239938598E-3"/>
  </r>
  <r>
    <s v="Discretionary"/>
    <x v="4"/>
    <s v="Over $160"/>
    <s v="Over $160"/>
    <s v="ResWx"/>
    <s v="Over $160"/>
    <n v="269.8490183226985"/>
    <s v="HVAC"/>
    <s v="Res-SF_Wx-7P_v7"/>
    <s v="Rural"/>
    <s v="SC-Retro"/>
    <s v="M_Input"/>
    <s v="No"/>
    <s v="Residential"/>
    <s v="Single Family"/>
    <s v="FLOOR R0 - R19_Heat Pump"/>
    <n v="6.67638230133368E-3"/>
    <n v="6.6612216972401451E-3"/>
    <n v="6.6460955195629078E-3"/>
    <n v="6.6310036901271107E-3"/>
    <n v="6.6159461309354024E-3"/>
    <n v="5.9408304877508061E-3"/>
    <n v="4.741872128769648E-3"/>
    <n v="3.7848834993632883E-3"/>
    <n v="3.0210310853467548E-3"/>
    <n v="2.4113367875567954E-3"/>
    <n v="1.9246889352538155E-3"/>
    <n v="1.5362547100862881E-3"/>
    <n v="1.2262129692926576E-3"/>
    <n v="9.7874280624797084E-4"/>
    <n v="7.8121623630741759E-4"/>
    <n v="6.2355381206827851E-4"/>
    <n v="4.2434572382111494E-6"/>
    <n v="1.5120790267360486E-6"/>
    <n v="5.143109406695342E-7"/>
    <n v="1.6732925641501468E-7"/>
    <n v="5.846094964975522E-2"/>
    <n v="200.15756017039999"/>
    <n v="269.8490183226985"/>
    <s v="R-All-HVAC-ER-All-All-E"/>
    <n v="0"/>
    <n v="5.846094964975522E-2"/>
    <n v="6.67638230133368E-3"/>
    <n v="1.3337603998573824E-2"/>
    <n v="1.9983699518136732E-2"/>
    <n v="2.6614703208263844E-2"/>
    <n v="3.3230649339199246E-2"/>
    <n v="3.9171479826950052E-2"/>
    <n v="4.3913351955719701E-2"/>
    <n v="4.7698235455082991E-2"/>
    <n v="5.0719266540429749E-2"/>
    <n v="5.3130603327986546E-2"/>
    <n v="5.5055292263240359E-2"/>
    <n v="5.6591546973326648E-2"/>
    <n v="5.7817759942619305E-2"/>
    <n v="5.846094964975522E-2"/>
    <n v="5.846094964975522E-2"/>
    <n v="5.846094964975522E-2"/>
    <n v="5.846094964975522E-2"/>
    <n v="5.846094964975522E-2"/>
    <n v="5.846094964975522E-2"/>
    <n v="5.846094964975522E-2"/>
  </r>
  <r>
    <s v="Discretionary"/>
    <x v="4"/>
    <s v="Over $160"/>
    <s v="Under $130"/>
    <s v="ResWx"/>
    <s v="Over $160"/>
    <n v="173.77032212302916"/>
    <s v="HVAC"/>
    <s v="Res-SF_Wx-7P_v7"/>
    <s v="Rural"/>
    <s v="SC-Retro"/>
    <s v="M_Input"/>
    <s v="No"/>
    <s v="Residential"/>
    <s v="Single Family"/>
    <s v="WINDOW CL30 Prime Window Replacement of Double Pane Base_Heat Pump"/>
    <n v="0.18855790092455299"/>
    <n v="0.18812972716882692"/>
    <n v="0.1877025257020592"/>
    <n v="0.18727629431639439"/>
    <n v="0.18685103080899038"/>
    <n v="0.16778405968380658"/>
    <n v="0.13392244702266926"/>
    <n v="0.10689467074726311"/>
    <n v="8.532154906213453E-2"/>
    <n v="6.8102241987106918E-2"/>
    <n v="5.4358077351513566E-2"/>
    <n v="4.3387713636689557E-2"/>
    <n v="3.4631351702268415E-2"/>
    <n v="2.7642169181093485E-2"/>
    <n v="2.206351988814069E-2"/>
    <n v="1.7610734767781456E-2"/>
    <n v="1.1984595150286092E-4"/>
    <n v="4.2704931270403095E-5"/>
    <n v="1.4525440128826563E-5"/>
    <n v="4.7258008797037811E-6"/>
    <n v="1.6510848921596066"/>
    <n v="128.2582344937413"/>
    <n v="173.77032212302916"/>
    <s v="R-All-HVAC-ER-All-All-E"/>
    <n v="0"/>
    <n v="1.6510848921596066"/>
    <n v="0.18855790092455299"/>
    <n v="0.37668762809337991"/>
    <n v="0.56439015379543911"/>
    <n v="0.75166644811183347"/>
    <n v="0.93851747892082382"/>
    <n v="1.1063015386046304"/>
    <n v="1.2402239856272996"/>
    <n v="1.3471186563745627"/>
    <n v="1.4324402054366974"/>
    <n v="1.5005424474238043"/>
    <n v="1.5549005247753178"/>
    <n v="1.5982882384120074"/>
    <n v="1.6329195901142759"/>
    <n v="1.6510848921596066"/>
    <n v="1.6510848921596066"/>
    <n v="1.6510848921596066"/>
    <n v="1.6510848921596066"/>
    <n v="1.6510848921596066"/>
    <n v="1.6510848921596066"/>
    <n v="1.6510848921596066"/>
  </r>
  <r>
    <s v="Discretionary"/>
    <x v="4"/>
    <s v="Over $160"/>
    <s v="Over $160"/>
    <s v="ResWx"/>
    <s v="Over $160"/>
    <n v="179.19970808698926"/>
    <s v="HVAC"/>
    <s v="Res-SF_Wx-7P_v7"/>
    <s v="Rural"/>
    <s v="SC-Retro"/>
    <s v="M_Input"/>
    <s v="No"/>
    <s v="Residential"/>
    <s v="Single Family"/>
    <s v="WINDOW CL22 Prime Window Replacement of Double Pane Base_Heat Pump"/>
    <n v="5.38505816169959E-2"/>
    <n v="5.3728298723168984E-2"/>
    <n v="5.3606293507050894E-2"/>
    <n v="5.3484565338096299E-2"/>
    <n v="5.3363113587191653E-2"/>
    <n v="4.7917743863986832E-2"/>
    <n v="3.8247146517756861E-2"/>
    <n v="3.0528236490077711E-2"/>
    <n v="2.4367130833183294E-2"/>
    <n v="1.9449438726487033E-2"/>
    <n v="1.5524218643757141E-2"/>
    <n v="1.2391173230668674E-2"/>
    <n v="9.8904284689512872E-3"/>
    <n v="7.8943755751337656E-3"/>
    <n v="6.3011593397506917E-3"/>
    <n v="5.0294806279538602E-3"/>
    <n v="3.422701547496368E-5"/>
    <n v="1.2196176217220445E-5"/>
    <n v="4.1483459210396197E-6"/>
    <n v="1.3496497613217837E-6"/>
    <n v="0.47153623001671918"/>
    <n v="132.25282252024942"/>
    <n v="179.19970808698926"/>
    <s v="R-All-HVAC-ER-All-All-E"/>
    <n v="0"/>
    <n v="0.47153623001671918"/>
    <n v="5.38505816169959E-2"/>
    <n v="0.10757888034016488"/>
    <n v="0.16118517384721578"/>
    <n v="0.21466973918531207"/>
    <n v="0.26803285277250372"/>
    <n v="0.31595059663649055"/>
    <n v="0.3541977431542474"/>
    <n v="0.38472597964432509"/>
    <n v="0.4090931104775084"/>
    <n v="0.42854254920399543"/>
    <n v="0.44406676784775256"/>
    <n v="0.45645794107842125"/>
    <n v="0.46634836954737252"/>
    <n v="0.47153623001671918"/>
    <n v="0.47153623001671918"/>
    <n v="0.47153623001671918"/>
    <n v="0.47153623001671918"/>
    <n v="0.47153623001671918"/>
    <n v="0.47153623001671918"/>
    <n v="0.47153623001671918"/>
  </r>
  <r>
    <s v="Lost Opportunity"/>
    <x v="5"/>
    <s v="Under $5"/>
    <s v="Under $10"/>
    <s v="Showerheads"/>
    <s v="Under $5"/>
    <n v="-118.15511445176043"/>
    <s v="Water Heating"/>
    <s v="Res-Showerhead-7P_v5"/>
    <s v="Rural"/>
    <s v="SC-New"/>
    <s v="M_Input"/>
    <s v="No"/>
    <s v="Residential"/>
    <s v="Single Family"/>
    <s v="SF Showerhead Replace_2_00gpm_Any Shower_ AnyWH"/>
    <n v="2.2210050481396976E-2"/>
    <n v="2.5078187209396714E-2"/>
    <n v="2.7449905407570269E-2"/>
    <n v="2.9748137204081745E-2"/>
    <n v="3.1406396068318673E-2"/>
    <n v="3.357800866944171E-2"/>
    <n v="3.5077253025318507E-2"/>
    <n v="3.5695266744568362E-2"/>
    <n v="3.5577228864345146E-2"/>
    <n v="3.6253865603267307E-2"/>
    <n v="3.7150277844212501E-2"/>
    <n v="3.7416323722451579E-2"/>
    <n v="3.6257013828325448E-2"/>
    <n v="3.6229174264168842E-2"/>
    <n v="3.6309558420338735E-2"/>
    <n v="3.6550299446712869E-2"/>
    <n v="3.6793121978394641E-2"/>
    <n v="3.7038151504307414E-2"/>
    <n v="3.7285409477992609E-2"/>
    <n v="3.7534917571066993E-2"/>
    <n v="0.68063854733567708"/>
    <n v="8.1469499010779529"/>
    <n v="-118.15511445176043"/>
    <s v="R-All-WH-ERWH-All-All-R"/>
    <s v="R-All-WH-ERWH-All-All-R"/>
    <n v="0.68063854733567708"/>
    <n v="2.2210050481396976E-2"/>
    <n v="4.728823769079369E-2"/>
    <n v="7.4738143098363963E-2"/>
    <n v="0.10448628030244571"/>
    <n v="0.13589267637076438"/>
    <n v="0.1694706850402061"/>
    <n v="0.2045479380655246"/>
    <n v="0.24024320481009295"/>
    <n v="0.27582043367443809"/>
    <n v="0.31207429927770541"/>
    <n v="0.3492245771219179"/>
    <n v="0.38664090084436947"/>
    <n v="0.42289791467269494"/>
    <n v="0.45912708893686377"/>
    <n v="0.4954366473572025"/>
    <n v="0.53198694680391534"/>
    <n v="0.56878006878231002"/>
    <n v="0.60581822028661747"/>
    <n v="0.64310362976461011"/>
    <n v="0.68063854733567708"/>
  </r>
  <r>
    <s v="Lost Opportunity"/>
    <x v="5"/>
    <s v="Under $5"/>
    <s v="Under $5"/>
    <s v="Showerheads"/>
    <s v="Under $5"/>
    <n v="-69.846055320017186"/>
    <s v="Water Heating"/>
    <s v="Res-Showerhead-7P_v5"/>
    <s v="Rural"/>
    <s v="SC-New"/>
    <s v="M_Input"/>
    <s v="No"/>
    <s v="Residential"/>
    <s v="Multifamily - Low Rise"/>
    <s v="MF Showerhead Replace_2_00gpm_Any Shower_ AnyWH"/>
    <n v="5.0720370017661963E-3"/>
    <n v="5.7233149320764266E-3"/>
    <n v="6.367292919180716E-3"/>
    <n v="6.9877759879983271E-3"/>
    <n v="7.5711564852827297E-3"/>
    <n v="8.0677742628175921E-3"/>
    <n v="8.3898032345090905E-3"/>
    <n v="8.5652286758895069E-3"/>
    <n v="8.7151072485003537E-3"/>
    <n v="8.7244115618150663E-3"/>
    <n v="8.7230738431665466E-3"/>
    <n v="8.6819625556342189E-3"/>
    <n v="8.5536852955506899E-3"/>
    <n v="8.4848987932433333E-3"/>
    <n v="8.3175704912234784E-3"/>
    <n v="8.3108862700102103E-3"/>
    <n v="8.308462566640069E-3"/>
    <n v="8.3102462982086889E-3"/>
    <n v="8.3161656165331929E-3"/>
    <n v="8.3261536448926664E-3"/>
    <n v="0.15851700768493912"/>
    <n v="3.8866072199178427"/>
    <n v="-69.846055320017186"/>
    <s v="R-All-WH-ERWH-All-All-R"/>
    <s v="R-All-WH-ERWH-All-All-R"/>
    <n v="0.15851700768493912"/>
    <n v="5.0720370017661963E-3"/>
    <n v="1.0795351933842623E-2"/>
    <n v="1.7162644853023337E-2"/>
    <n v="2.4150420841021664E-2"/>
    <n v="3.1721577326304394E-2"/>
    <n v="3.9789351589121988E-2"/>
    <n v="4.8179154823631082E-2"/>
    <n v="5.6744383499520587E-2"/>
    <n v="6.5459490748020946E-2"/>
    <n v="7.4183902309836014E-2"/>
    <n v="8.2906976153002562E-2"/>
    <n v="9.1588938708636783E-2"/>
    <n v="0.10014262400418747"/>
    <n v="0.10862752279743081"/>
    <n v="0.11694509328865428"/>
    <n v="0.12525597955866449"/>
    <n v="0.13356444212530455"/>
    <n v="0.14187468842351325"/>
    <n v="0.15019085404004645"/>
    <n v="0.15851700768493912"/>
  </r>
  <r>
    <s v="Lost Opportunity"/>
    <x v="5"/>
    <s v="Under $5"/>
    <s v="Under $5"/>
    <s v="Showerheads"/>
    <s v="Under $5"/>
    <n v="-69.846055320017186"/>
    <s v="Water Heating"/>
    <s v="Res-Showerhead-7P_v5"/>
    <s v="Rural"/>
    <s v="SC-New"/>
    <s v="M_Input"/>
    <s v="No"/>
    <s v="Residential"/>
    <s v="Multifamily - High Rise"/>
    <s v="MF Showerhead Replace_2_00gpm_Any Shower_ AnyWH"/>
    <n v="1.114563779731424E-3"/>
    <n v="1.2845018713871037E-3"/>
    <n v="1.4348978132254491E-3"/>
    <n v="1.5958855547088273E-3"/>
    <n v="1.7134152017831052E-3"/>
    <n v="1.8263541848261161E-3"/>
    <n v="1.8663230576149836E-3"/>
    <n v="1.9054613295396699E-3"/>
    <n v="1.9221418926425643E-3"/>
    <n v="1.9438458685131033E-3"/>
    <n v="1.953278717999077E-3"/>
    <n v="1.9396299262407E-3"/>
    <n v="1.9167705120202508E-3"/>
    <n v="1.8758083061165233E-3"/>
    <n v="1.8728269065347331E-3"/>
    <n v="1.8700240421589459E-3"/>
    <n v="1.8683910407260847E-3"/>
    <n v="1.8679030358683632E-3"/>
    <n v="1.8685316944958329E-3"/>
    <n v="1.8702505212377725E-3"/>
    <n v="3.5510805257370631E-2"/>
    <n v="3.8866072199178427"/>
    <n v="-69.846055320017186"/>
    <s v="R-All-WH-ERWH-All-All-R"/>
    <s v="R-All-WH-ERWH-All-All-R"/>
    <n v="3.5510805257370631E-2"/>
    <n v="1.114563779731424E-3"/>
    <n v="2.3990656511185277E-3"/>
    <n v="3.8339634643439766E-3"/>
    <n v="5.4298490190528041E-3"/>
    <n v="7.1432642208359093E-3"/>
    <n v="8.9696184056620252E-3"/>
    <n v="1.0835941463277009E-2"/>
    <n v="1.2741402792816679E-2"/>
    <n v="1.4663544685459244E-2"/>
    <n v="1.6607390553972347E-2"/>
    <n v="1.8560669271971423E-2"/>
    <n v="2.0500299198212123E-2"/>
    <n v="2.2417069710232374E-2"/>
    <n v="2.4292878016348898E-2"/>
    <n v="2.6165704922883632E-2"/>
    <n v="2.8035728965042576E-2"/>
    <n v="2.9904120005768663E-2"/>
    <n v="3.1772023041637024E-2"/>
    <n v="3.3640554736132859E-2"/>
    <n v="3.5510805257370631E-2"/>
  </r>
  <r>
    <s v="Lost Opportunity"/>
    <x v="5"/>
    <s v="Under $5"/>
    <s v="Under $5"/>
    <s v="Showerheads"/>
    <s v="Under $5"/>
    <n v="-74.392997239715655"/>
    <s v="Water Heating"/>
    <s v="Res-Showerhead-7P_v5"/>
    <s v="Rural"/>
    <s v="SC-New"/>
    <s v="M_Input"/>
    <s v="No"/>
    <s v="Residential"/>
    <s v="Manufactured"/>
    <s v="MH Showerhead Replace_2_00gpm_Any Shower_ AnyWH"/>
    <n v="1.1919347752646096E-3"/>
    <n v="1.3862082194548858E-3"/>
    <n v="1.5607829980311357E-3"/>
    <n v="1.7054657569241119E-3"/>
    <n v="1.8233033519411278E-3"/>
    <n v="1.9114833744428737E-3"/>
    <n v="1.9724973760309114E-3"/>
    <n v="2.0265494741987192E-3"/>
    <n v="2.0740207571828487E-3"/>
    <n v="2.1119043005231532E-3"/>
    <n v="2.1411775189279351E-3"/>
    <n v="2.163117231506933E-3"/>
    <n v="2.1620224388339058E-3"/>
    <n v="2.162303148432063E-3"/>
    <n v="2.1629182176220551E-3"/>
    <n v="2.1631390679683303E-3"/>
    <n v="2.1633537474984189E-3"/>
    <n v="2.1635684663410841E-3"/>
    <n v="2.163783224501387E-3"/>
    <n v="2.1639980219843903E-3"/>
    <n v="3.9373531467610884E-2"/>
    <n v="4.2962702036413916"/>
    <n v="-74.392997239715655"/>
    <s v="R-All-WH-ERWH-All-All-R"/>
    <s v="R-All-WH-ERWH-All-All-R"/>
    <n v="3.9373531467610884E-2"/>
    <n v="1.1919347752646096E-3"/>
    <n v="2.5781429947194954E-3"/>
    <n v="4.1389259927506316E-3"/>
    <n v="5.8443917496747433E-3"/>
    <n v="7.6676951016158706E-3"/>
    <n v="9.5791784760587452E-3"/>
    <n v="1.1551675852089657E-2"/>
    <n v="1.3578225326288376E-2"/>
    <n v="1.5652246083471225E-2"/>
    <n v="1.7764150383994377E-2"/>
    <n v="1.9905327902922314E-2"/>
    <n v="2.2068445134429248E-2"/>
    <n v="2.4230467573263154E-2"/>
    <n v="2.6392770721695217E-2"/>
    <n v="2.8555688939317272E-2"/>
    <n v="3.0718828007285603E-2"/>
    <n v="3.2882181754784023E-2"/>
    <n v="3.5045750221125105E-2"/>
    <n v="3.720953344562649E-2"/>
    <n v="3.9373531467610884E-2"/>
  </r>
  <r>
    <s v="Lost Opportunity"/>
    <x v="5"/>
    <s v="Under $5"/>
    <s v="Under $5"/>
    <s v="Showerheads"/>
    <s v="Under $5"/>
    <n v="-130.46080660036961"/>
    <s v="Water Heating"/>
    <s v="Res-Showerhead-7P_v5"/>
    <s v="Rural"/>
    <s v="SC-New"/>
    <s v="M_Input"/>
    <s v="No"/>
    <s v="Residential"/>
    <s v="Single Family"/>
    <s v="SF Showerhead Replace_1_75gpm_Any Shower_ AnyWH"/>
    <n v="1.1453830427629354E-2"/>
    <n v="1.2932942406833571E-2"/>
    <n v="1.4156048949826618E-2"/>
    <n v="1.5341258200146734E-2"/>
    <n v="1.6196430314770777E-2"/>
    <n v="1.7316341433775223E-2"/>
    <n v="1.8089508997539944E-2"/>
    <n v="1.8408221660897704E-2"/>
    <n v="1.8347348955306785E-2"/>
    <n v="1.8696293793375025E-2"/>
    <n v="1.9158577920537968E-2"/>
    <n v="1.9295779066382843E-2"/>
    <n v="1.8697917348260422E-2"/>
    <n v="1.8683560350409564E-2"/>
    <n v="1.8725014848435546E-2"/>
    <n v="1.8849166159814704E-2"/>
    <n v="1.8974390913545917E-2"/>
    <n v="1.910075382487374E-2"/>
    <n v="1.9228265957493235E-2"/>
    <n v="1.9356938487561946E-2"/>
    <n v="0.35100859001741758"/>
    <n v="-2.6967353269818406"/>
    <n v="-130.46080660036961"/>
    <s v="R-All-WH-ERWH-All-All-R"/>
    <s v="R-All-WH-ERWH-All-All-R"/>
    <n v="0.35100859001741758"/>
    <n v="1.1453830427629354E-2"/>
    <n v="2.4386772834462923E-2"/>
    <n v="3.8542821784289541E-2"/>
    <n v="5.3884079984436277E-2"/>
    <n v="7.0080510299207061E-2"/>
    <n v="8.7396851732982284E-2"/>
    <n v="0.10548636073052223"/>
    <n v="0.12389458239141993"/>
    <n v="0.14224193134672672"/>
    <n v="0.16093822514010175"/>
    <n v="0.18009680306063972"/>
    <n v="0.19939258212702254"/>
    <n v="0.21809049947528297"/>
    <n v="0.23677405982569255"/>
    <n v="0.25549907467412808"/>
    <n v="0.27434824083394277"/>
    <n v="0.29332263174748868"/>
    <n v="0.31242338557236243"/>
    <n v="0.33165165152985565"/>
    <n v="0.35100859001741758"/>
  </r>
  <r>
    <s v="Lost Opportunity"/>
    <x v="5"/>
    <s v="Under $5"/>
    <s v="Under $5"/>
    <s v="Showerheads"/>
    <s v="Under $5"/>
    <n v="-76.851402262547481"/>
    <s v="Water Heating"/>
    <s v="Res-Showerhead-7P_v5"/>
    <s v="Rural"/>
    <s v="SC-New"/>
    <s v="M_Input"/>
    <s v="No"/>
    <s v="Residential"/>
    <s v="Multifamily - Low Rise"/>
    <s v="MF Showerhead Replace_1_75gpm_Any Shower_ AnyWH"/>
    <n v="2.6325968805749438E-3"/>
    <n v="2.9706370500620694E-3"/>
    <n v="3.3048882472476045E-3"/>
    <n v="3.6269446105686911E-3"/>
    <n v="3.9297432054536223E-3"/>
    <n v="4.187508362040823E-3"/>
    <n v="4.3546547109406001E-3"/>
    <n v="4.4457077670580439E-3"/>
    <n v="4.5235009421833328E-3"/>
    <n v="4.528330265431502E-3"/>
    <n v="4.527635934151987E-3"/>
    <n v="4.5062974763930355E-3"/>
    <n v="4.43971627546193E-3"/>
    <n v="4.4040132371487347E-3"/>
    <n v="4.317162931093005E-3"/>
    <n v="4.3136935439593944E-3"/>
    <n v="4.3124355417150399E-3"/>
    <n v="4.3133613721381423E-3"/>
    <n v="4.3164337430516026E-3"/>
    <n v="4.3216179426726004E-3"/>
    <n v="8.2276880039346703E-2"/>
    <n v="-2.7207794026304586"/>
    <n v="-76.851402262547481"/>
    <s v="R-All-WH-ERWH-All-All-R"/>
    <s v="R-All-WH-ERWH-All-All-R"/>
    <n v="8.2276880039346703E-2"/>
    <n v="2.6325968805749438E-3"/>
    <n v="5.6032339306370128E-3"/>
    <n v="8.9081221778846177E-3"/>
    <n v="1.2535066788453309E-2"/>
    <n v="1.6464809993906933E-2"/>
    <n v="2.0652318355947757E-2"/>
    <n v="2.5006973066888358E-2"/>
    <n v="2.94526808339464E-2"/>
    <n v="3.3976181776129731E-2"/>
    <n v="3.8504512041561231E-2"/>
    <n v="4.3032147975713218E-2"/>
    <n v="4.7538445452106254E-2"/>
    <n v="5.1978161727568181E-2"/>
    <n v="5.6382174964716918E-2"/>
    <n v="6.0699337895809925E-2"/>
    <n v="6.5013031439769317E-2"/>
    <n v="6.9325466981484354E-2"/>
    <n v="7.3638828353622496E-2"/>
    <n v="7.7955262096674097E-2"/>
    <n v="8.2276880039346703E-2"/>
  </r>
  <r>
    <s v="Lost Opportunity"/>
    <x v="5"/>
    <s v="Under $5"/>
    <s v="Under $5"/>
    <s v="Showerheads"/>
    <s v="Under $5"/>
    <n v="-76.851402262547481"/>
    <s v="Water Heating"/>
    <s v="Res-Showerhead-7P_v5"/>
    <s v="Rural"/>
    <s v="SC-New"/>
    <s v="M_Input"/>
    <s v="No"/>
    <s v="Residential"/>
    <s v="Multifamily - High Rise"/>
    <s v="MF Showerhead Replace_1_75gpm_Any Shower_ AnyWH"/>
    <n v="5.7850467745030503E-4"/>
    <n v="6.667095722150345E-4"/>
    <n v="7.447712833573006E-4"/>
    <n v="8.2833057637751403E-4"/>
    <n v="8.8933332185336055E-4"/>
    <n v="9.4795332292015142E-4"/>
    <n v="9.6869882020012552E-4"/>
    <n v="9.8901320129477117E-4"/>
    <n v="9.976711031152081E-4"/>
    <n v="1.0089363638285974E-3"/>
    <n v="1.0138324026633025E-3"/>
    <n v="1.0067481155032901E-3"/>
    <n v="9.9488313452078319E-4"/>
    <n v="9.7362205629007064E-4"/>
    <n v="9.7207458665685717E-4"/>
    <n v="9.7061978417615699E-4"/>
    <n v="9.6977218892465786E-4"/>
    <n v="9.6951889422950972E-4"/>
    <n v="9.6984519404574681E-4"/>
    <n v="9.7073733618065292E-4"/>
    <n v="1.8431575935803392E-2"/>
    <n v="-2.7207794026304586"/>
    <n v="-76.851402262547481"/>
    <s v="R-All-WH-ERWH-All-All-R"/>
    <s v="R-All-WH-ERWH-All-All-R"/>
    <n v="1.8431575935803392E-2"/>
    <n v="5.7850467745030503E-4"/>
    <n v="1.2452142496653395E-3"/>
    <n v="1.98998553302264E-3"/>
    <n v="2.8183161094001543E-3"/>
    <n v="3.707649431253515E-3"/>
    <n v="4.6556027541736662E-3"/>
    <n v="5.6243015743737915E-3"/>
    <n v="6.6133147756685627E-3"/>
    <n v="7.6109858787837704E-3"/>
    <n v="8.619922242612368E-3"/>
    <n v="9.633754645275671E-3"/>
    <n v="1.064050276077896E-2"/>
    <n v="1.1635385895299744E-2"/>
    <n v="1.2609007951589814E-2"/>
    <n v="1.3581082538246671E-2"/>
    <n v="1.4551702322422828E-2"/>
    <n v="1.5521474511347486E-2"/>
    <n v="1.6490993405576995E-2"/>
    <n v="1.746083859962274E-2"/>
    <n v="1.8431575935803392E-2"/>
  </r>
  <r>
    <s v="Lost Opportunity"/>
    <x v="5"/>
    <s v="Under $5"/>
    <s v="Under $5"/>
    <s v="Showerheads"/>
    <s v="Under $5"/>
    <n v="-81.840882253412488"/>
    <s v="Water Heating"/>
    <s v="Res-Showerhead-7P_v5"/>
    <s v="Rural"/>
    <s v="SC-New"/>
    <s v="M_Input"/>
    <s v="No"/>
    <s v="Residential"/>
    <s v="Manufactured"/>
    <s v="MH Showerhead Replace_1_75gpm_Any Shower_ AnyWH"/>
    <n v="6.1858717528476184E-4"/>
    <n v="7.194106964777113E-4"/>
    <n v="8.1001105599106771E-4"/>
    <n v="8.8509813373501857E-4"/>
    <n v="9.4625317892425137E-4"/>
    <n v="9.920166151188136E-4"/>
    <n v="1.0236815012169525E-3"/>
    <n v="1.0517333169854921E-3"/>
    <n v="1.0763698385953071E-3"/>
    <n v="1.0960305402972557E-3"/>
    <n v="1.1112226782063858E-3"/>
    <n v="1.1226088925466705E-3"/>
    <n v="1.1220407199241547E-3"/>
    <n v="1.1221864018532354E-3"/>
    <n v="1.1225056088440353E-3"/>
    <n v="1.1226202251759839E-3"/>
    <n v="1.1227316389939752E-3"/>
    <n v="1.1228430732143045E-3"/>
    <n v="1.1229545278395978E-3"/>
    <n v="1.1230660028724827E-3"/>
    <n v="2.0433971822097455E-2"/>
    <n v="-2.7185440509033696"/>
    <n v="-81.840882253412488"/>
    <s v="R-All-WH-ERWH-All-All-R"/>
    <s v="R-All-WH-ERWH-All-All-R"/>
    <n v="2.0433971822097455E-2"/>
    <n v="6.1858717528476184E-4"/>
    <n v="1.337997871762473E-3"/>
    <n v="2.1480089277535405E-3"/>
    <n v="3.0331070614885592E-3"/>
    <n v="3.9793602404128107E-3"/>
    <n v="4.9713768555316243E-3"/>
    <n v="5.995058356748577E-3"/>
    <n v="7.0467916737340687E-3"/>
    <n v="8.1231615123293754E-3"/>
    <n v="9.2191920526266315E-3"/>
    <n v="1.0330414730833017E-2"/>
    <n v="1.1453023623379688E-2"/>
    <n v="1.2575064343303842E-2"/>
    <n v="1.3697250745157078E-2"/>
    <n v="1.4819756354001113E-2"/>
    <n v="1.5942376579177096E-2"/>
    <n v="1.706510821817107E-2"/>
    <n v="1.8187951291385375E-2"/>
    <n v="1.9310905819224972E-2"/>
    <n v="2.0433971822097455E-2"/>
  </r>
  <r>
    <s v="Lost Opportunity"/>
    <x v="5"/>
    <s v="Under $5"/>
    <s v="Under $5"/>
    <s v="Showerheads"/>
    <s v="Under $5"/>
    <n v="-124.918806582527"/>
    <s v="Water Heating"/>
    <s v="Res-Showerhead-7P_v5"/>
    <s v="Rural"/>
    <s v="SC-New"/>
    <s v="M_Input"/>
    <s v="No"/>
    <s v="Residential"/>
    <s v="Single Family"/>
    <s v="SF Showerhead Replace_1_50gpm_Any Shower_ AnyWH"/>
    <n v="1.1997460331878915E-2"/>
    <n v="1.3546774983342842E-2"/>
    <n v="1.4827933485202886E-2"/>
    <n v="1.6069395985938949E-2"/>
    <n v="1.6965156892035628E-2"/>
    <n v="1.8138222034773808E-2"/>
    <n v="1.8948086231277597E-2"/>
    <n v="1.9281925863360718E-2"/>
    <n v="1.9218163973813311E-2"/>
    <n v="1.9583670681738628E-2"/>
    <n v="2.006789606928373E-2"/>
    <n v="2.0211609154191248E-2"/>
    <n v="1.9585371294948962E-2"/>
    <n v="1.9570332874982051E-2"/>
    <n v="1.9613754916087613E-2"/>
    <n v="1.9743798785938276E-2"/>
    <n v="1.9874967046630825E-2"/>
    <n v="2.000732748497111E-2"/>
    <n v="2.0140891689767206E-2"/>
    <n v="2.0275671367627458E-2"/>
    <n v="0.36766841114779186"/>
    <n v="-2.6994639441016499"/>
    <n v="-124.918806582527"/>
    <s v="R-All-WH-ERWH-All-All-R"/>
    <s v="R-All-WH-ERWH-All-All-R"/>
    <n v="0.36766841114779186"/>
    <n v="1.1997460331878915E-2"/>
    <n v="2.5544235315221757E-2"/>
    <n v="4.0372168800424643E-2"/>
    <n v="5.6441564786363592E-2"/>
    <n v="7.340672167839922E-2"/>
    <n v="9.1544943713173024E-2"/>
    <n v="0.11049302994445062"/>
    <n v="0.12977495580781134"/>
    <n v="0.14899311978162466"/>
    <n v="0.1685767904633633"/>
    <n v="0.18864468653264702"/>
    <n v="0.20885629568683828"/>
    <n v="0.22844166698178725"/>
    <n v="0.24801199985676931"/>
    <n v="0.26762575477285694"/>
    <n v="0.28736955355879523"/>
    <n v="0.30724452060542606"/>
    <n v="0.3272518480903972"/>
    <n v="0.34739273978016438"/>
    <n v="0.36766841114779186"/>
  </r>
  <r>
    <s v="Lost Opportunity"/>
    <x v="5"/>
    <s v="Under $5"/>
    <s v="Under $5"/>
    <s v="Showerheads"/>
    <s v="Under $5"/>
    <n v="-74.094839173211724"/>
    <s v="Water Heating"/>
    <s v="Res-Showerhead-7P_v5"/>
    <s v="Rural"/>
    <s v="SC-New"/>
    <s v="M_Input"/>
    <s v="No"/>
    <s v="Residential"/>
    <s v="Multifamily - Low Rise"/>
    <s v="MF Showerhead Replace_1_50gpm_Any Shower_ AnyWH"/>
    <n v="2.7348563414251051E-3"/>
    <n v="3.0860271978520033E-3"/>
    <n v="3.4332619047670069E-3"/>
    <n v="3.7678280869363882E-3"/>
    <n v="4.0823884601959692E-3"/>
    <n v="4.3501661356511595E-3"/>
    <n v="4.5238050454316702E-3"/>
    <n v="4.6183949272955976E-3"/>
    <n v="4.6992098670536834E-3"/>
    <n v="4.7042267784568308E-3"/>
    <n v="4.7035054768717532E-3"/>
    <n v="4.6813381572380856E-3"/>
    <n v="4.6121707047770896E-3"/>
    <n v="4.5750808330008753E-3"/>
    <n v="4.4848569510143E-3"/>
    <n v="4.4812528004991858E-3"/>
    <n v="4.4799459329567647E-3"/>
    <n v="4.480907725938588E-3"/>
    <n v="4.4840994387062676E-3"/>
    <n v="4.4894850111474247E-3"/>
    <n v="8.5472807777215776E-2"/>
    <n v="-2.7221319994517907"/>
    <n v="-74.094839173211724"/>
    <s v="R-All-WH-ERWH-All-All-R"/>
    <s v="R-All-WH-ERWH-All-All-R"/>
    <n v="8.5472807777215776E-2"/>
    <n v="2.7348563414251051E-3"/>
    <n v="5.820883539277108E-3"/>
    <n v="9.2541454440441158E-3"/>
    <n v="1.3021973530980504E-2"/>
    <n v="1.7104361991176473E-2"/>
    <n v="2.1454528126827632E-2"/>
    <n v="2.5978333172259303E-2"/>
    <n v="3.0596728099554903E-2"/>
    <n v="3.5295937966608584E-2"/>
    <n v="4.0000164745065417E-2"/>
    <n v="4.4703670221937171E-2"/>
    <n v="4.9385008379175255E-2"/>
    <n v="5.3997179083952344E-2"/>
    <n v="5.8572259916953223E-2"/>
    <n v="6.3057116867967528E-2"/>
    <n v="6.7538369668466713E-2"/>
    <n v="7.201831560142348E-2"/>
    <n v="7.6499223327362073E-2"/>
    <n v="8.0983322766068344E-2"/>
    <n v="8.5472807777215776E-2"/>
  </r>
  <r>
    <s v="Lost Opportunity"/>
    <x v="5"/>
    <s v="Under $5"/>
    <s v="Under $5"/>
    <s v="Showerheads"/>
    <s v="Under $5"/>
    <n v="-74.094839173211724"/>
    <s v="Water Heating"/>
    <s v="Res-Showerhead-7P_v5"/>
    <s v="Rural"/>
    <s v="SC-New"/>
    <s v="M_Input"/>
    <s v="No"/>
    <s v="Residential"/>
    <s v="Multifamily - High Rise"/>
    <s v="MF Showerhead Replace_1_50gpm_Any Shower_ AnyWH"/>
    <n v="6.0097586430457378E-4"/>
    <n v="6.9260695206130307E-4"/>
    <n v="7.7370085873390267E-4"/>
    <n v="8.6050589299019992E-4"/>
    <n v="9.2387820287173595E-4"/>
    <n v="9.8477521404529886E-4"/>
    <n v="1.0063265404981979E-3"/>
    <n v="1.027430004674105E-3"/>
    <n v="1.0364242103087658E-3"/>
    <n v="1.0481270539636942E-3"/>
    <n v="1.0532132724249239E-3"/>
    <n v="1.0458538062616861E-3"/>
    <n v="1.0335279470614696E-3"/>
    <n v="1.0114410126531518E-3"/>
    <n v="1.009833433775131E-3"/>
    <n v="1.0083221215726357E-3"/>
    <n v="1.0074416026957698E-3"/>
    <n v="1.0071784691304349E-3"/>
    <n v="1.00751744359638E-3"/>
    <n v="1.0084442397166307E-3"/>
    <n v="1.9147524143339988E-2"/>
    <n v="-2.7221319994517907"/>
    <n v="-74.094839173211724"/>
    <s v="R-All-WH-ERWH-All-All-R"/>
    <s v="R-All-WH-ERWH-All-All-R"/>
    <n v="1.9147524143339988E-2"/>
    <n v="6.0097586430457378E-4"/>
    <n v="1.293582816365877E-3"/>
    <n v="2.0672836750997795E-3"/>
    <n v="2.9277895680899797E-3"/>
    <n v="3.8516677709617155E-3"/>
    <n v="4.8364429850070141E-3"/>
    <n v="5.8427695255052117E-3"/>
    <n v="6.8701995301793167E-3"/>
    <n v="7.9066237404880821E-3"/>
    <n v="8.9547507944517761E-3"/>
    <n v="1.00079640668767E-2"/>
    <n v="1.1053817873138385E-2"/>
    <n v="1.2087345820199855E-2"/>
    <n v="1.3098786832853006E-2"/>
    <n v="1.4108620266628137E-2"/>
    <n v="1.5116942388200773E-2"/>
    <n v="1.6124383990896544E-2"/>
    <n v="1.7131562460026978E-2"/>
    <n v="1.8139079903623359E-2"/>
    <n v="1.9147524143339988E-2"/>
  </r>
  <r>
    <s v="Lost Opportunity"/>
    <x v="5"/>
    <s v="Under $5"/>
    <s v="Under $5"/>
    <s v="Showerheads"/>
    <s v="Under $5"/>
    <n v="-78.92400265495877"/>
    <s v="Water Heating"/>
    <s v="Res-Showerhead-7P_v5"/>
    <s v="Rural"/>
    <s v="SC-New"/>
    <s v="M_Input"/>
    <s v="No"/>
    <s v="Residential"/>
    <s v="Manufactured"/>
    <s v="MH Showerhead Replace_1_50gpm_Any Shower_ AnyWH"/>
    <n v="6.4253753868147691E-4"/>
    <n v="7.4726472950740238E-4"/>
    <n v="8.4137293984747378E-4"/>
    <n v="9.1936722755344357E-4"/>
    <n v="9.8289006440462046E-4"/>
    <n v="1.0304253623042647E-3"/>
    <n v="1.0633162446067655E-3"/>
    <n v="1.0924541662766846E-3"/>
    <n v="1.118044560952352E-3"/>
    <n v="1.1384664826879674E-3"/>
    <n v="1.1542468274630567E-3"/>
    <n v="1.1660738915041731E-3"/>
    <n v="1.1654837204611839E-3"/>
    <n v="1.1656350428808557E-3"/>
    <n v="1.165966608878977E-3"/>
    <n v="1.1660856629084906E-3"/>
    <n v="1.1662013904296025E-3"/>
    <n v="1.1663171391429867E-3"/>
    <n v="1.1664329090513713E-3"/>
    <n v="1.1665487001574853E-3"/>
    <n v="2.1225131209700633E-2"/>
    <n v="-2.719975754979298"/>
    <n v="-78.92400265495877"/>
    <s v="R-All-WH-ERWH-All-All-R"/>
    <s v="R-All-WH-ERWH-All-All-R"/>
    <n v="2.1225131209700633E-2"/>
    <n v="6.4253753868147691E-4"/>
    <n v="1.3898022681888794E-3"/>
    <n v="2.2311752080363531E-3"/>
    <n v="3.1505424355897965E-3"/>
    <n v="4.1334324999944168E-3"/>
    <n v="5.1638578622986812E-3"/>
    <n v="6.2271741069054466E-3"/>
    <n v="7.3196282731821313E-3"/>
    <n v="8.4376728341344839E-3"/>
    <n v="9.5761393168224511E-3"/>
    <n v="1.0730386144285509E-2"/>
    <n v="1.1896460035789681E-2"/>
    <n v="1.3061943756250865E-2"/>
    <n v="1.422757879913172E-2"/>
    <n v="1.5393545408010698E-2"/>
    <n v="1.6559631070919189E-2"/>
    <n v="1.7725832461348793E-2"/>
    <n v="1.8892149600491778E-2"/>
    <n v="2.0058582509543149E-2"/>
    <n v="2.1225131209700633E-2"/>
  </r>
  <r>
    <s v="Lost Opportunity"/>
    <x v="5"/>
    <s v="Under $5"/>
    <s v="Under $5"/>
    <s v="Showerheads"/>
    <s v="Under $5"/>
    <n v="-138.31214322571984"/>
    <s v="Water Heating"/>
    <s v="Res-Showerhead-7P_v5"/>
    <s v="Rural"/>
    <s v="SC-New"/>
    <s v="M_Input"/>
    <s v="No"/>
    <s v="Residential"/>
    <s v="Single Family"/>
    <s v="SF Showerhead Replace_1_50GPM_any shower_HPWH"/>
    <n v="5.3069507129704973E-3"/>
    <n v="5.9922737952527345E-3"/>
    <n v="6.5589808179722315E-3"/>
    <n v="7.1081287310435625E-3"/>
    <n v="7.504359170466603E-3"/>
    <n v="8.0232522297812858E-3"/>
    <n v="8.3814871608545675E-3"/>
    <n v="8.529157619809432E-3"/>
    <n v="8.5009532168913559E-3"/>
    <n v="8.6626312746270941E-3"/>
    <n v="8.8768232948201221E-3"/>
    <n v="8.9403932702412231E-3"/>
    <n v="8.663383523039624E-3"/>
    <n v="8.6567314357346714E-3"/>
    <n v="8.675938720078968E-3"/>
    <n v="8.7334622616228111E-3"/>
    <n v="8.7914831656596224E-3"/>
    <n v="8.8500314169718281E-3"/>
    <n v="8.909112141747097E-3"/>
    <n v="8.9687305182808274E-3"/>
    <n v="0.16263426447786614"/>
    <n v="3.2429365840979094"/>
    <n v="-138.31214322571984"/>
    <s v="R-All-WH-HPWH-All-All-R"/>
    <n v="0"/>
    <n v="0.16263426447786614"/>
    <n v="5.3069507129704973E-3"/>
    <n v="1.1299224508223231E-2"/>
    <n v="1.7858205326195462E-2"/>
    <n v="2.4966334057239026E-2"/>
    <n v="3.2470693227705627E-2"/>
    <n v="4.0493945457486913E-2"/>
    <n v="4.8875432618341479E-2"/>
    <n v="5.7404590238150907E-2"/>
    <n v="6.5905543455042265E-2"/>
    <n v="7.4568174729669354E-2"/>
    <n v="8.3444998024489472E-2"/>
    <n v="9.2385391294730695E-2"/>
    <n v="0.10104877481777032"/>
    <n v="0.10970550625350499"/>
    <n v="0.11838144497358395"/>
    <n v="0.12711490723520677"/>
    <n v="0.13590639040086638"/>
    <n v="0.14475642181783821"/>
    <n v="0.15366553395958532"/>
    <n v="0.16263426447786614"/>
  </r>
  <r>
    <s v="Lost Opportunity"/>
    <x v="5"/>
    <s v="Under $5"/>
    <s v="Under $10"/>
    <s v="Showerheads"/>
    <s v="Under $5"/>
    <n v="-178.50019666844122"/>
    <s v="Water Heating"/>
    <s v="Res-Showerhead-7P_v5"/>
    <s v="Rural"/>
    <s v="SC-New"/>
    <s v="M_Input"/>
    <s v="No"/>
    <s v="Residential"/>
    <s v="Manufactured"/>
    <s v="MH Showerhead Replace_1_50GPM_any shower_HPWH"/>
    <n v="1.2387138593388433E-4"/>
    <n v="1.4406118262528153E-4"/>
    <n v="1.6220380269150149E-4"/>
    <n v="1.7723990553599839E-4"/>
    <n v="1.8948613453509191E-4"/>
    <n v="1.9865021114871993E-4"/>
    <n v="2.04991068966552E-4"/>
    <n v="2.1060841351562288E-4"/>
    <n v="2.1554184925164991E-4"/>
    <n v="2.1947888264897491E-4"/>
    <n v="2.2252109117396797E-4"/>
    <n v="2.2480116778600257E-4"/>
    <n v="2.2468739185754375E-4"/>
    <n v="2.2471656449994854E-4"/>
    <n v="2.2478048534074505E-4"/>
    <n v="2.2480343713227329E-4"/>
    <n v="2.2482574762398432E-4"/>
    <n v="2.2484806220124062E-4"/>
    <n v="2.2487038086456797E-4"/>
    <n v="2.2489270361449265E-4"/>
    <n v="4.0918798689480434E-3"/>
    <n v="5.3412492070830773"/>
    <n v="-178.50019666844122"/>
    <s v="R-All-WH-ERWH-All-All-R"/>
    <s v="R-All-WH-ERWH-All-All-R"/>
    <n v="4.0918798689480434E-3"/>
    <n v="1.2387138593388433E-4"/>
    <n v="2.6793256855916586E-4"/>
    <n v="4.3013637125066738E-4"/>
    <n v="6.0737627678666582E-4"/>
    <n v="7.9686241132175776E-4"/>
    <n v="9.9551262247047777E-4"/>
    <n v="1.2005036914370297E-3"/>
    <n v="1.4111121049526526E-3"/>
    <n v="1.6266539542043026E-3"/>
    <n v="1.8461328368532775E-3"/>
    <n v="2.0686539280272455E-3"/>
    <n v="2.2934550958132482E-3"/>
    <n v="2.5181424876707919E-3"/>
    <n v="2.7428590521707402E-3"/>
    <n v="2.9676395375114852E-3"/>
    <n v="3.1924429746437583E-3"/>
    <n v="3.4172687222677424E-3"/>
    <n v="3.6421167844689828E-3"/>
    <n v="3.8669871653335508E-3"/>
    <n v="4.0918798689480434E-3"/>
  </r>
  <r>
    <s v="Discretionary"/>
    <x v="5"/>
    <s v="Under $5"/>
    <s v="Under $10"/>
    <s v="Showerheads"/>
    <s v="Under $5"/>
    <n v="-118.15511445176043"/>
    <s v="Water Heating"/>
    <s v="Res-Showerhead-7P_v5"/>
    <s v="Rural"/>
    <s v="SC-Retro"/>
    <s v="M_Input"/>
    <s v="No"/>
    <s v="Residential"/>
    <s v="Single Family"/>
    <s v="SF Showerhead Replace_2_00gpm_Any Shower_ AnyWH"/>
    <n v="0.2559952335995257"/>
    <n v="0.25879048068889049"/>
    <n v="0.26125798852627352"/>
    <n v="0.26350900923078174"/>
    <n v="0.26563856488204807"/>
    <n v="0.24089189845740813"/>
    <n v="0.19415237620011536"/>
    <n v="0.15645068148109351"/>
    <n v="0.12603022489453139"/>
    <n v="0.1014843217778937"/>
    <n v="8.1708447373888729E-2"/>
    <n v="6.5784283806632787E-2"/>
    <n v="5.2956546423073653E-2"/>
    <n v="4.261787317301334E-2"/>
    <n v="3.4296342473150901E-2"/>
    <n v="2.7599309227311439E-2"/>
    <n v="1.8936565349737401E-4"/>
    <n v="6.8033420884892521E-5"/>
    <n v="2.3331856489062061E-5"/>
    <n v="7.6538570929087455E-6"/>
    <n v="2.6740796183614055"/>
    <n v="8.1469499010779529"/>
    <n v="-118.15511445176043"/>
    <s v="R-All-WH-ERWH-All-All-R"/>
    <s v="R-All-WH-ERWH-All-All-R"/>
    <n v="2.429451967003597"/>
    <n v="0.2559952335995257"/>
    <n v="0.51478571428841624"/>
    <n v="0.77604370281468982"/>
    <n v="1.0395527120454715"/>
    <n v="1.3051912769275196"/>
    <n v="1.5460831753849278"/>
    <n v="1.7402355515850432"/>
    <n v="1.8966862330661367"/>
    <n v="2.022716457960668"/>
    <n v="2.1242007797385618"/>
    <n v="2.2059092271124507"/>
    <n v="2.2716935109190834"/>
    <n v="2.3246500573421569"/>
    <n v="2.3672679305151703"/>
    <n v="2.4015642729883213"/>
    <n v="2.4291635822156326"/>
    <n v="2.42935294786913"/>
    <n v="2.4294209812900149"/>
    <n v="2.429444313146504"/>
    <n v="2.429451967003597"/>
  </r>
  <r>
    <s v="Discretionary"/>
    <x v="5"/>
    <s v="Under $5"/>
    <s v="Under $5"/>
    <s v="Showerheads"/>
    <s v="Under $5"/>
    <n v="-69.846055320017186"/>
    <s v="Water Heating"/>
    <s v="Res-Showerhead-7P_v5"/>
    <s v="Rural"/>
    <s v="SC-Retro"/>
    <s v="M_Input"/>
    <s v="No"/>
    <s v="Residential"/>
    <s v="Multifamily - Low Rise"/>
    <s v="MF Showerhead Replace_2_00gpm_Any Shower_ AnyWH"/>
    <n v="3.7379475802064105E-2"/>
    <n v="3.8035508491305381E-2"/>
    <n v="3.8612261913012993E-2"/>
    <n v="3.9146256623318686E-2"/>
    <n v="3.9656222922014171E-2"/>
    <n v="3.6137407137723843E-2"/>
    <n v="2.9260079361806381E-2"/>
    <n v="2.3680063874155652E-2"/>
    <n v="1.9154015687913882E-2"/>
    <n v="1.548662826676905E-2"/>
    <n v="1.2515262986605494E-2"/>
    <n v="1.0109905541993348E-2"/>
    <n v="8.163746899626215E-3"/>
    <n v="6.5905927061287554E-3"/>
    <n v="5.3197064312430807E-3"/>
    <n v="4.292666049921263E-3"/>
    <n v="2.9530842020220052E-5"/>
    <n v="1.0636587023855128E-5"/>
    <n v="3.6567654330359186E-6"/>
    <n v="1.2024335999989135E-6"/>
    <n v="0.42010232790589691"/>
    <n v="3.8866072199178427"/>
    <n v="-69.846055320017186"/>
    <s v="R-All-WH-ERWH-All-All-R"/>
    <s v="R-All-WH-ERWH-All-All-R"/>
    <n v="0.36358482732367953"/>
    <n v="3.7379475802064105E-2"/>
    <n v="7.5414984293369486E-2"/>
    <n v="0.11402724620638248"/>
    <n v="0.15317350282970116"/>
    <n v="0.19282972575171534"/>
    <n v="0.22896713288943918"/>
    <n v="0.25822721225124556"/>
    <n v="0.28190727612540123"/>
    <n v="0.30106129181331509"/>
    <n v="0.31654792008008414"/>
    <n v="0.32906318306668964"/>
    <n v="0.339173088608683"/>
    <n v="0.34733683550830924"/>
    <n v="0.35392742821443801"/>
    <n v="0.35924713464568109"/>
    <n v="0.36353980069560238"/>
    <n v="0.36356933153762261"/>
    <n v="0.36357996812464649"/>
    <n v="0.3635836248900795"/>
    <n v="0.36358482732367953"/>
  </r>
  <r>
    <s v="Discretionary"/>
    <x v="5"/>
    <s v="Under $5"/>
    <s v="Under $5"/>
    <s v="Showerheads"/>
    <s v="Under $5"/>
    <n v="-69.846055320017186"/>
    <s v="Water Heating"/>
    <s v="Res-Showerhead-7P_v5"/>
    <s v="Rural"/>
    <s v="SC-Retro"/>
    <s v="M_Input"/>
    <s v="No"/>
    <s v="Residential"/>
    <s v="Multifamily - High Rise"/>
    <s v="MF Showerhead Replace_2_00gpm_Any Shower_ AnyWH"/>
    <n v="8.5223839773636047E-3"/>
    <n v="8.6658448058872847E-3"/>
    <n v="8.7949856601175231E-3"/>
    <n v="8.915100514011013E-3"/>
    <n v="9.0316004301990715E-3"/>
    <n v="8.2294285951428851E-3"/>
    <n v="6.6627115400413805E-3"/>
    <n v="5.3904086516137805E-3"/>
    <n v="4.3588236923954747E-3"/>
    <n v="3.5228720433311709E-3"/>
    <n v="2.8462349717815697E-3"/>
    <n v="2.2987841851563645E-3"/>
    <n v="1.8558951051752036E-3"/>
    <n v="1.4980218410129958E-3"/>
    <n v="1.2087905081525027E-3"/>
    <n v="9.7531870775700716E-4"/>
    <n v="6.7088649712930466E-6"/>
    <n v="2.4161701544486054E-6"/>
    <n v="8.3056386512875455E-7"/>
    <n v="2.7307811980723596E-7"/>
    <n v="9.5407142507735063E-2"/>
    <n v="3.8866072199178427"/>
    <n v="-69.846055320017186"/>
    <s v="R-All-WH-ERWH-All-All-R"/>
    <s v="R-All-WH-ERWH-All-All-R"/>
    <n v="8.2787433906249513E-2"/>
    <n v="8.5223839773636047E-3"/>
    <n v="1.7188228783250888E-2"/>
    <n v="2.5983214443368409E-2"/>
    <n v="3.4898314957379425E-2"/>
    <n v="4.3929915387578497E-2"/>
    <n v="5.215934398272138E-2"/>
    <n v="5.8822055522762762E-2"/>
    <n v="6.4212464174376538E-2"/>
    <n v="6.857128786677201E-2"/>
    <n v="7.2094159910103178E-2"/>
    <n v="7.4940394881884753E-2"/>
    <n v="7.7239179067041114E-2"/>
    <n v="7.9095074172216312E-2"/>
    <n v="8.0593096013229309E-2"/>
    <n v="8.1801886521381817E-2"/>
    <n v="8.2777205229138826E-2"/>
    <n v="8.2783914094110123E-2"/>
    <n v="8.2786330264264574E-2"/>
    <n v="8.2787160828129702E-2"/>
    <n v="8.2787433906249513E-2"/>
  </r>
  <r>
    <s v="Discretionary"/>
    <x v="5"/>
    <s v="Under $5"/>
    <s v="Under $5"/>
    <s v="Showerheads"/>
    <s v="Under $5"/>
    <n v="-74.392997239715655"/>
    <s v="Water Heating"/>
    <s v="Res-Showerhead-7P_v5"/>
    <s v="Rural"/>
    <s v="SC-Retro"/>
    <s v="M_Input"/>
    <s v="No"/>
    <s v="Residential"/>
    <s v="Manufactured"/>
    <s v="MH Showerhead Replace_2_00gpm_Any Shower_ AnyWH"/>
    <n v="4.9364940128042212E-2"/>
    <n v="4.9014003168054369E-2"/>
    <n v="4.8660276281887245E-2"/>
    <n v="4.8307990402329908E-2"/>
    <n v="4.7958284191780207E-2"/>
    <n v="4.2850575835517241E-2"/>
    <n v="3.403311059733153E-2"/>
    <n v="2.703014635843836E-2"/>
    <n v="2.1468697307728522E-2"/>
    <n v="1.7052165732121514E-2"/>
    <n v="1.3544774368716671E-2"/>
    <n v="1.0759282121721144E-2"/>
    <n v="8.547017977086669E-3"/>
    <n v="6.7900309807855368E-3"/>
    <n v="5.3945584115364905E-3"/>
    <n v="4.2861513547429453E-3"/>
    <n v="2.9036864604524265E-5"/>
    <n v="1.0300736858781617E-5"/>
    <n v="3.4882793195803473E-6"/>
    <n v="1.129996276199007E-6"/>
    <n v="0.39479441206285881"/>
    <n v="4.2962702036413916"/>
    <n v="-74.392997239715655"/>
    <s v="R-All-WH-ERWH-All-All-R"/>
    <s v="R-All-WH-ERWH-All-All-R"/>
    <n v="0.39479441206285881"/>
    <n v="4.9364940128042212E-2"/>
    <n v="9.8378943296096588E-2"/>
    <n v="0.14703921957798383"/>
    <n v="0.19534720998031374"/>
    <n v="0.24330549417209396"/>
    <n v="0.28615607000761123"/>
    <n v="0.32018918060494278"/>
    <n v="0.34721932696338115"/>
    <n v="0.36868802427110969"/>
    <n v="0.38574019000323123"/>
    <n v="0.39479441206285881"/>
    <n v="0.39479441206285881"/>
    <n v="0.39479441206285881"/>
    <n v="0.39479441206285881"/>
    <n v="0.39479441206285881"/>
    <n v="0.39479441206285881"/>
    <n v="0.39479441206285881"/>
    <n v="0.39479441206285881"/>
    <n v="0.39479441206285881"/>
    <n v="0.39479441206285881"/>
  </r>
  <r>
    <s v="Discretionary"/>
    <x v="5"/>
    <s v="Under $5"/>
    <s v="Under $5"/>
    <s v="Showerheads"/>
    <s v="Under $5"/>
    <n v="-130.46080660036961"/>
    <s v="Water Heating"/>
    <s v="Res-Showerhead-7P_v5"/>
    <s v="Rural"/>
    <s v="SC-Retro"/>
    <s v="M_Input"/>
    <s v="No"/>
    <s v="Residential"/>
    <s v="Single Family"/>
    <s v="SF Showerhead Replace_1_75gpm_Any Shower_ AnyWH"/>
    <n v="0.13201797980541582"/>
    <n v="0.13345950224552575"/>
    <n v="0.13473200796863988"/>
    <n v="0.13589287023052968"/>
    <n v="0.13699109237713103"/>
    <n v="0.12422911684203053"/>
    <n v="0.10012531920988006"/>
    <n v="8.0682372940684366E-2"/>
    <n v="6.4994396384062528E-2"/>
    <n v="5.2335955457668774E-2"/>
    <n v="4.2137441403353959E-2"/>
    <n v="3.3925273252094969E-2"/>
    <n v="2.7309947056212907E-2"/>
    <n v="2.1978243269585127E-2"/>
    <n v="1.7686789649775918E-2"/>
    <n v="1.4233097222093665E-2"/>
    <n v="9.7656783166380029E-5"/>
    <n v="3.508516411882028E-5"/>
    <n v="1.2032351210157696E-5"/>
    <n v="3.947131112237387E-6"/>
    <n v="1.3790357894209015"/>
    <n v="-2.6967353269818406"/>
    <n v="-130.46080660036961"/>
    <s v="R-All-WH-ERWH-All-All-R"/>
    <s v="R-All-WH-ERWH-All-All-R"/>
    <n v="1.2528801267442924"/>
    <n v="0.13201797980541582"/>
    <n v="0.26547748205094157"/>
    <n v="0.40020949001958145"/>
    <n v="0.53610236025011115"/>
    <n v="0.67309345262724218"/>
    <n v="0.79732256946927271"/>
    <n v="0.89744788867915282"/>
    <n v="0.97813026161983718"/>
    <n v="1.0431246580038998"/>
    <n v="1.0954606134615685"/>
    <n v="1.1375980548649225"/>
    <n v="1.1715233281170174"/>
    <n v="1.1988332751732302"/>
    <n v="1.2208115184428154"/>
    <n v="1.2384983080925913"/>
    <n v="1.252731405314685"/>
    <n v="1.2528290620978513"/>
    <n v="1.2528641472619702"/>
    <n v="1.2528761796131802"/>
    <n v="1.2528801267442924"/>
  </r>
  <r>
    <s v="Discretionary"/>
    <x v="5"/>
    <s v="Under $5"/>
    <s v="Under $5"/>
    <s v="Showerheads"/>
    <s v="Under $5"/>
    <n v="-76.851402262547481"/>
    <s v="Water Heating"/>
    <s v="Res-Showerhead-7P_v5"/>
    <s v="Rural"/>
    <s v="SC-Retro"/>
    <s v="M_Input"/>
    <s v="No"/>
    <s v="Residential"/>
    <s v="Multifamily - Low Rise"/>
    <s v="MF Showerhead Replace_1_75gpm_Any Shower_ AnyWH"/>
    <n v="1.9401493198841751E-2"/>
    <n v="1.9742001284774553E-2"/>
    <n v="2.0041360153473589E-2"/>
    <n v="2.0318525483321297E-2"/>
    <n v="2.0583219074215169E-2"/>
    <n v="1.8756808215261499E-2"/>
    <n v="1.5187190792662435E-2"/>
    <n v="1.2290932078218157E-2"/>
    <n v="9.9417259639325573E-3"/>
    <n v="8.0382002835395153E-3"/>
    <n v="6.495938867685621E-3"/>
    <n v="5.2474589170960267E-3"/>
    <n v="4.2373221280277333E-3"/>
    <n v="3.4207900678273348E-3"/>
    <n v="2.7611475530616735E-3"/>
    <n v="2.2280711375799256E-3"/>
    <n v="1.5327727805635292E-5"/>
    <n v="5.5208283790544247E-6"/>
    <n v="1.8980124294543552E-6"/>
    <n v="6.2411274668409044E-7"/>
    <n v="0.21805047510146644"/>
    <n v="-2.7207794026304586"/>
    <n v="-76.851402262547481"/>
    <s v="R-All-WH-ERWH-All-All-R"/>
    <s v="R-All-WH-ERWH-All-All-R"/>
    <n v="0.18871555588087965"/>
    <n v="1.9401493198841751E-2"/>
    <n v="3.9143494483616301E-2"/>
    <n v="5.918485463708989E-2"/>
    <n v="7.9503380120411193E-2"/>
    <n v="0.10008659919462637"/>
    <n v="0.11884340740988787"/>
    <n v="0.13403059820255031"/>
    <n v="0.14632153028076847"/>
    <n v="0.15626325624470103"/>
    <n v="0.16430145652824055"/>
    <n v="0.17079739539592617"/>
    <n v="0.17604485431302219"/>
    <n v="0.18028217644104994"/>
    <n v="0.18370296650887727"/>
    <n v="0.18646411406193894"/>
    <n v="0.18869218519951886"/>
    <n v="0.18870751292732449"/>
    <n v="0.18871303375570353"/>
    <n v="0.18871493176813298"/>
    <n v="0.18871555588087965"/>
  </r>
  <r>
    <s v="Discretionary"/>
    <x v="5"/>
    <s v="Under $5"/>
    <s v="Under $5"/>
    <s v="Showerheads"/>
    <s v="Under $5"/>
    <n v="-76.851402262547481"/>
    <s v="Water Heating"/>
    <s v="Res-Showerhead-7P_v5"/>
    <s v="Rural"/>
    <s v="SC-Retro"/>
    <s v="M_Input"/>
    <s v="No"/>
    <s v="Residential"/>
    <s v="Multifamily - High Rise"/>
    <s v="MF Showerhead Replace_1_75gpm_Any Shower_ AnyWH"/>
    <n v="4.4234695973346784E-3"/>
    <n v="4.4979316979708965E-3"/>
    <n v="4.5649611399648975E-3"/>
    <n v="4.6273057146516755E-3"/>
    <n v="4.6877739872287737E-3"/>
    <n v="4.2714136432646776E-3"/>
    <n v="3.4582227240013657E-3"/>
    <n v="2.7978449282450198E-3"/>
    <n v="2.2624096889633546E-3"/>
    <n v="1.8285162250805348E-3"/>
    <n v="1.477313612950033E-3"/>
    <n v="1.1931640232218923E-3"/>
    <n v="9.6328628179510412E-4"/>
    <n v="7.7753526330952771E-4"/>
    <n v="6.2741224480869257E-4"/>
    <n v="5.0623072874140683E-4"/>
    <n v="3.4821782627915328E-6"/>
    <n v="1.2540921939892603E-6"/>
    <n v="4.3109698129071732E-7"/>
    <n v="1.4173883315667095E-7"/>
    <n v="4.9520251067366017E-2"/>
    <n v="-2.7207794026304586"/>
    <n v="-76.851402262547481"/>
    <s v="R-All-WH-ERWH-All-All-R"/>
    <s v="R-All-WH-ERWH-All-All-R"/>
    <n v="4.2970100607803756E-2"/>
    <n v="4.4234695973346784E-3"/>
    <n v="8.9214012953055741E-3"/>
    <n v="1.3486362435270471E-2"/>
    <n v="1.8113668149922147E-2"/>
    <n v="2.2801442137150921E-2"/>
    <n v="2.70728557804156E-2"/>
    <n v="3.0531078504416966E-2"/>
    <n v="3.3328923432661986E-2"/>
    <n v="3.5591333121625338E-2"/>
    <n v="3.741984934670587E-2"/>
    <n v="3.8897162959655902E-2"/>
    <n v="4.0090326982877796E-2"/>
    <n v="4.1053613264672897E-2"/>
    <n v="4.1831148527982427E-2"/>
    <n v="4.2458560772791122E-2"/>
    <n v="4.2964791501532526E-2"/>
    <n v="4.2968273679795319E-2"/>
    <n v="4.2969527771989306E-2"/>
    <n v="4.2969958868970599E-2"/>
    <n v="4.2970100607803756E-2"/>
  </r>
  <r>
    <s v="Discretionary"/>
    <x v="5"/>
    <s v="Under $5"/>
    <s v="Under $5"/>
    <s v="Showerheads"/>
    <s v="Under $5"/>
    <n v="-81.840882253412488"/>
    <s v="Water Heating"/>
    <s v="Res-Showerhead-7P_v5"/>
    <s v="Rural"/>
    <s v="SC-Retro"/>
    <s v="M_Input"/>
    <s v="No"/>
    <s v="Residential"/>
    <s v="Manufactured"/>
    <s v="MH Showerhead Replace_1_75gpm_Any Shower_ AnyWH"/>
    <n v="2.5619286814689928E-2"/>
    <n v="2.543715847404E-2"/>
    <n v="2.5253582224838086E-2"/>
    <n v="2.5070753825457166E-2"/>
    <n v="2.4889264215914191E-2"/>
    <n v="2.2238479164712326E-2"/>
    <n v="1.7662414242325938E-2"/>
    <n v="1.4028034277033427E-2"/>
    <n v="1.1141768073410847E-2"/>
    <n v="8.8496881302745339E-3"/>
    <n v="7.0294313837381203E-3"/>
    <n v="5.583823942287269E-3"/>
    <n v="4.4357089140052916E-3"/>
    <n v="3.5238724229416786E-3"/>
    <n v="2.7996537385698759E-3"/>
    <n v="2.2244155589678065E-3"/>
    <n v="1.5069475635402298E-5"/>
    <n v="5.3458493275446121E-6"/>
    <n v="1.8103380282905371E-6"/>
    <n v="5.8644249591682994E-7"/>
    <n v="0.20488936579768507"/>
    <n v="-2.7185440509033696"/>
    <n v="-81.840882253412488"/>
    <s v="R-All-WH-ERWH-All-All-R"/>
    <s v="R-All-WH-ERWH-All-All-R"/>
    <n v="0.20488936579768507"/>
    <n v="2.5619286814689928E-2"/>
    <n v="5.1056445288729928E-2"/>
    <n v="7.631002751356801E-2"/>
    <n v="0.10138078133902517"/>
    <n v="0.12627004555493937"/>
    <n v="0.1485085247196517"/>
    <n v="0.16617093896197765"/>
    <n v="0.18019897323901107"/>
    <n v="0.19134074131242193"/>
    <n v="0.20019042944269647"/>
    <n v="0.20488936579768507"/>
    <n v="0.20488936579768507"/>
    <n v="0.20488936579768507"/>
    <n v="0.20488936579768507"/>
    <n v="0.20488936579768507"/>
    <n v="0.20488936579768507"/>
    <n v="0.20488936579768507"/>
    <n v="0.20488936579768507"/>
    <n v="0.20488936579768507"/>
    <n v="0.20488936579768507"/>
  </r>
  <r>
    <s v="Discretionary"/>
    <x v="5"/>
    <s v="Under $5"/>
    <s v="Under $5"/>
    <s v="Showerheads"/>
    <s v="Under $5"/>
    <n v="-124.918806582527"/>
    <s v="Water Heating"/>
    <s v="Res-Showerhead-7P_v5"/>
    <s v="Rural"/>
    <s v="SC-Retro"/>
    <s v="M_Input"/>
    <s v="No"/>
    <s v="Residential"/>
    <s v="Single Family"/>
    <s v="SF Showerhead Replace_1_50gpm_Any Shower_ AnyWH"/>
    <n v="0.13828391172874122"/>
    <n v="0.13979385273948061"/>
    <n v="0.1411267550407338"/>
    <n v="0.14234271497883461"/>
    <n v="0.14349306173162549"/>
    <n v="0.1301253681721472"/>
    <n v="0.10487753883098803"/>
    <n v="8.451177751878669E-2"/>
    <n v="6.8079206981379786E-2"/>
    <n v="5.4819962064369558E-2"/>
    <n v="4.4137398830711119E-2"/>
    <n v="3.5535458872198798E-2"/>
    <n v="2.860615132578339E-2"/>
    <n v="2.302139039488188E-2"/>
    <n v="1.8526252729358098E-2"/>
    <n v="1.4908638677758723E-2"/>
    <n v="1.0229183936155434E-4"/>
    <n v="3.6750401310082075E-5"/>
    <n v="1.2603439282187846E-5"/>
    <n v="4.1344726764559328E-6"/>
    <n v="1.44448857387554"/>
    <n v="-2.6994639441016499"/>
    <n v="-124.918806582527"/>
    <s v="R-All-WH-ERWH-All-All-R"/>
    <s v="R-All-WH-ERWH-All-All-R"/>
    <n v="1.3123452207704096"/>
    <n v="0.13828391172874122"/>
    <n v="0.27807776446822186"/>
    <n v="0.41920451950895565"/>
    <n v="0.56154723448779031"/>
    <n v="0.70504029621941577"/>
    <n v="0.83516566439156303"/>
    <n v="0.94004320322255108"/>
    <n v="1.0245549807413377"/>
    <n v="1.0926341877227175"/>
    <n v="1.1474541497870869"/>
    <n v="1.1915915486177981"/>
    <n v="1.2271270074899969"/>
    <n v="1.2557331588157803"/>
    <n v="1.2787545492106622"/>
    <n v="1.2972808019400204"/>
    <n v="1.3121894406177792"/>
    <n v="1.3122917324571408"/>
    <n v="1.3123284828584509"/>
    <n v="1.3123410862977332"/>
    <n v="1.3123452207704096"/>
  </r>
  <r>
    <s v="Discretionary"/>
    <x v="5"/>
    <s v="Under $5"/>
    <s v="Under $5"/>
    <s v="Showerheads"/>
    <s v="Under $5"/>
    <n v="-74.094839173211724"/>
    <s v="Water Heating"/>
    <s v="Res-Showerhead-7P_v5"/>
    <s v="Rural"/>
    <s v="SC-Retro"/>
    <s v="M_Input"/>
    <s v="No"/>
    <s v="Residential"/>
    <s v="Multifamily - Low Rise"/>
    <s v="MF Showerhead Replace_1_50gpm_Any Shower_ AnyWH"/>
    <n v="2.0155116455345928E-2"/>
    <n v="2.0508851090903377E-2"/>
    <n v="2.0819838126732656E-2"/>
    <n v="2.1107769547433736E-2"/>
    <n v="2.1382744782317626E-2"/>
    <n v="1.9485389605566734E-2"/>
    <n v="1.5777115499230887E-2"/>
    <n v="1.2768355757072494E-2"/>
    <n v="1.0327898090965452E-2"/>
    <n v="8.3504326778211825E-3"/>
    <n v="6.7482643229144759E-3"/>
    <n v="5.4512889541423444E-3"/>
    <n v="4.4019148461372911E-3"/>
    <n v="3.5536657658116052E-3"/>
    <n v="2.868400380939432E-3"/>
    <n v="2.3146173744709184E-3"/>
    <n v="1.5923111471485406E-5"/>
    <n v="5.7352770618945715E-6"/>
    <n v="1.9717380078575777E-6"/>
    <n v="6.4835551376193112E-7"/>
    <n v="0.22652033396460075"/>
    <n v="-2.7221319994517907"/>
    <n v="-74.094839173211724"/>
    <s v="R-All-WH-ERWH-All-All-R"/>
    <s v="R-All-WH-ERWH-All-All-R"/>
    <n v="0.19604594175986112"/>
    <n v="2.0155116455345928E-2"/>
    <n v="4.0663967546249305E-2"/>
    <n v="6.1483805672981964E-2"/>
    <n v="8.25915752204157E-2"/>
    <n v="0.10397432000273332"/>
    <n v="0.12345970960830005"/>
    <n v="0.13923682510753094"/>
    <n v="0.15200518086460343"/>
    <n v="0.16233307895556889"/>
    <n v="0.17068351163339007"/>
    <n v="0.17743177595630455"/>
    <n v="0.1828830649104469"/>
    <n v="0.18728497975658417"/>
    <n v="0.19083864552239577"/>
    <n v="0.19370704590333521"/>
    <n v="0.19602166327780612"/>
    <n v="0.1960375863892776"/>
    <n v="0.1960433216663395"/>
    <n v="0.19604529340434737"/>
    <n v="0.19604594175986112"/>
  </r>
  <r>
    <s v="Discretionary"/>
    <x v="5"/>
    <s v="Under $5"/>
    <s v="Under $5"/>
    <s v="Showerheads"/>
    <s v="Under $5"/>
    <n v="-74.094839173211724"/>
    <s v="Water Heating"/>
    <s v="Res-Showerhead-7P_v5"/>
    <s v="Rural"/>
    <s v="SC-Retro"/>
    <s v="M_Input"/>
    <s v="No"/>
    <s v="Residential"/>
    <s v="Multifamily - High Rise"/>
    <s v="MF Showerhead Replace_1_50gpm_Any Shower_ AnyWH"/>
    <n v="4.5952929476729713E-3"/>
    <n v="4.6726474221173544E-3"/>
    <n v="4.7422805269242861E-3"/>
    <n v="4.8070467874534511E-3"/>
    <n v="4.8698638636008569E-3"/>
    <n v="4.4373305975280572E-3"/>
    <n v="3.5925524399808679E-3"/>
    <n v="2.90652321317948E-3"/>
    <n v="2.3502897577739835E-3"/>
    <n v="1.8995423228139908E-3"/>
    <n v="1.5346977474833389E-3"/>
    <n v="1.2395107733152197E-3"/>
    <n v="1.0007037597795083E-3"/>
    <n v="8.0773750863037458E-4"/>
    <n v="6.5178317617244714E-4"/>
    <n v="5.2589453741976977E-4"/>
    <n v="3.6174384974156218E-6"/>
    <n v="1.3028056117403783E-6"/>
    <n v="4.4784232700095502E-7"/>
    <n v="1.4724447542460776E-7"/>
    <n v="5.1443794399305069E-2"/>
    <n v="-2.7221319994517907"/>
    <n v="-74.094839173211724"/>
    <s v="R-All-WH-ERWH-All-All-R"/>
    <s v="R-All-WH-ERWH-All-All-R"/>
    <n v="4.4639212712757538E-2"/>
    <n v="4.5952929476729713E-3"/>
    <n v="9.2679403697903256E-3"/>
    <n v="1.4010220896714613E-2"/>
    <n v="1.8817267684168065E-2"/>
    <n v="2.3687131547768921E-2"/>
    <n v="2.8124462145296979E-2"/>
    <n v="3.1717014585277849E-2"/>
    <n v="3.4623537798457331E-2"/>
    <n v="3.6973827556231312E-2"/>
    <n v="3.88733698790453E-2"/>
    <n v="4.040806762652864E-2"/>
    <n v="4.1647578399843857E-2"/>
    <n v="4.2648282159623366E-2"/>
    <n v="4.3456019668253743E-2"/>
    <n v="4.410780284442619E-2"/>
    <n v="4.4633697381845958E-2"/>
    <n v="4.4637314820343374E-2"/>
    <n v="4.4638617625955113E-2"/>
    <n v="4.4639065468282113E-2"/>
    <n v="4.4639212712757538E-2"/>
  </r>
  <r>
    <s v="Discretionary"/>
    <x v="5"/>
    <s v="Under $5"/>
    <s v="Under $5"/>
    <s v="Showerheads"/>
    <s v="Under $5"/>
    <n v="-78.92400265495877"/>
    <s v="Water Heating"/>
    <s v="Res-Showerhead-7P_v5"/>
    <s v="Rural"/>
    <s v="SC-Retro"/>
    <s v="M_Input"/>
    <s v="No"/>
    <s v="Residential"/>
    <s v="Manufactured"/>
    <s v="MH Showerhead Replace_1_50gpm_Any Shower_ AnyWH"/>
    <n v="2.6611210433044988E-2"/>
    <n v="2.6422030475229862E-2"/>
    <n v="2.6231346548961473E-2"/>
    <n v="2.604143942764876E-2"/>
    <n v="2.5852922931233639E-2"/>
    <n v="2.3099505190898449E-2"/>
    <n v="1.8346264888554242E-2"/>
    <n v="1.4571169557071946E-2"/>
    <n v="1.1573153341165978E-2"/>
    <n v="9.1923289982655323E-3"/>
    <n v="7.3015958301401963E-3"/>
    <n v="5.8000175814449098E-3"/>
    <n v="4.6074500115532158E-3"/>
    <n v="3.6603091750522683E-3"/>
    <n v="2.9080503027127608E-3"/>
    <n v="2.3105401394815572E-3"/>
    <n v="1.5652933282256488E-5"/>
    <n v="5.5528291020603692E-6"/>
    <n v="1.880430418467381E-6"/>
    <n v="6.0914828654693632E-7"/>
    <n v="0.21282224084430734"/>
    <n v="-2.719975754979298"/>
    <n v="-78.92400265495877"/>
    <s v="R-All-WH-ERWH-All-All-R"/>
    <s v="R-All-WH-ERWH-All-All-R"/>
    <n v="0.21282224084430734"/>
    <n v="2.6611210433044988E-2"/>
    <n v="5.3033240908274853E-2"/>
    <n v="7.926458745723633E-2"/>
    <n v="0.10530602688488509"/>
    <n v="0.13115894981611873"/>
    <n v="0.15425845500701718"/>
    <n v="0.17260471989557141"/>
    <n v="0.18717588945264335"/>
    <n v="0.19874904279380934"/>
    <n v="0.20794137179207486"/>
    <n v="0.21282224084430734"/>
    <n v="0.21282224084430734"/>
    <n v="0.21282224084430734"/>
    <n v="0.21282224084430734"/>
    <n v="0.21282224084430734"/>
    <n v="0.21282224084430734"/>
    <n v="0.21282224084430734"/>
    <n v="0.21282224084430734"/>
    <n v="0.21282224084430734"/>
    <n v="0.21282224084430734"/>
  </r>
  <r>
    <s v="Discretionary"/>
    <x v="5"/>
    <s v="Under $5"/>
    <s v="Under $5"/>
    <s v="Showerheads"/>
    <s v="Under $5"/>
    <n v="-138.31214322571984"/>
    <s v="Water Heating"/>
    <s v="Res-Showerhead-7P_v5"/>
    <s v="Rural"/>
    <s v="SC-Retro"/>
    <s v="M_Input"/>
    <s v="No"/>
    <s v="Residential"/>
    <s v="Single Family"/>
    <s v="SF Showerhead Replace_1_50GPM_any shower_HPWH"/>
    <n v="6.116843762268661E-2"/>
    <n v="6.1836344188061512E-2"/>
    <n v="6.2425939537600603E-2"/>
    <n v="6.2963806659636537E-2"/>
    <n v="6.347265047749566E-2"/>
    <n v="5.755959147135397E-2"/>
    <n v="4.6391479036175083E-2"/>
    <n v="3.7382898176041707E-2"/>
    <n v="3.0114122992204773E-2"/>
    <n v="2.424903510532881E-2"/>
    <n v="1.9523715329227694E-2"/>
    <n v="1.57187374311589E-2"/>
    <n v="1.2653630933067067E-2"/>
    <n v="1.0183270524767559E-2"/>
    <n v="8.1948935367174569E-3"/>
    <n v="6.5946799132246296E-3"/>
    <n v="4.5247722002332116E-5"/>
    <n v="1.6256154472648135E-5"/>
    <n v="5.5749991443407591E-6"/>
    <n v="1.828840613856701E-6"/>
    <n v="0.63895436658684857"/>
    <n v="3.2429365840979094"/>
    <n v="-138.31214322571984"/>
    <s v="R-All-WH-HPWH-All-All-R"/>
    <n v="0"/>
    <n v="0.5805021406509816"/>
    <n v="6.116843762268661E-2"/>
    <n v="0.12300478181074812"/>
    <n v="0.1854307213483487"/>
    <n v="0.24839452800798523"/>
    <n v="0.3118671784854809"/>
    <n v="0.36942676995683488"/>
    <n v="0.41581824899300995"/>
    <n v="0.45320114716905169"/>
    <n v="0.48331527016125647"/>
    <n v="0.50756430526658525"/>
    <n v="0.52708802059581294"/>
    <n v="0.54280675802697187"/>
    <n v="0.55546038896003891"/>
    <n v="0.56564365948480644"/>
    <n v="0.57383855302152387"/>
    <n v="0.58043323293474847"/>
    <n v="0.58047848065675078"/>
    <n v="0.58049473681122343"/>
    <n v="0.58050031181036776"/>
    <n v="0.5805021406509816"/>
  </r>
  <r>
    <s v="Discretionary"/>
    <x v="5"/>
    <s v="Under $5"/>
    <s v="Under $10"/>
    <s v="Showerheads"/>
    <s v="Under $5"/>
    <n v="-178.50019666844122"/>
    <s v="Water Heating"/>
    <s v="Res-Showerhead-7P_v5"/>
    <s v="Rural"/>
    <s v="SC-Retro"/>
    <s v="M_Input"/>
    <s v="No"/>
    <s v="Residential"/>
    <s v="Manufactured"/>
    <s v="MH Showerhead Replace_1_50GPM_any shower_HPWH"/>
    <n v="5.8298106394117826E-3"/>
    <n v="5.7883663265493879E-3"/>
    <n v="5.7465925340749249E-3"/>
    <n v="5.7049889189701372E-3"/>
    <n v="5.6636899529095485E-3"/>
    <n v="5.0604891297925947E-3"/>
    <n v="4.0191802063970199E-3"/>
    <n v="3.1921569116978724E-3"/>
    <n v="2.5353710478382497E-3"/>
    <n v="2.0137955592022224E-3"/>
    <n v="1.5995860527403033E-3"/>
    <n v="1.2706300711182595E-3"/>
    <n v="1.0093701361496975E-3"/>
    <n v="8.0187669125182898E-4"/>
    <n v="6.3707671762451329E-4"/>
    <n v="5.0617808317395875E-4"/>
    <n v="3.4291426621310575E-6"/>
    <n v="1.2164776292110492E-6"/>
    <n v="4.1195244717773987E-7"/>
    <n v="1.3344823869721424E-7"/>
    <n v="4.6623710225406338E-2"/>
    <n v="5.3412492070830773"/>
    <n v="-178.50019666844122"/>
    <s v="R-All-WH-ERWH-All-All-R"/>
    <s v="R-All-WH-ERWH-All-All-R"/>
    <n v="4.6623710225406338E-2"/>
    <n v="5.8298106394117826E-3"/>
    <n v="1.161817696596117E-2"/>
    <n v="1.7364769500036095E-2"/>
    <n v="2.3069758419006232E-2"/>
    <n v="2.8733448371915781E-2"/>
    <n v="3.3793937501708379E-2"/>
    <n v="3.7813117708105401E-2"/>
    <n v="4.1005274619803272E-2"/>
    <n v="4.3540645667641521E-2"/>
    <n v="4.5554441226843746E-2"/>
    <n v="4.6623710225406338E-2"/>
    <n v="4.6623710225406338E-2"/>
    <n v="4.6623710225406338E-2"/>
    <n v="4.6623710225406338E-2"/>
    <n v="4.6623710225406338E-2"/>
    <n v="4.6623710225406338E-2"/>
    <n v="4.6623710225406338E-2"/>
    <n v="4.6623710225406338E-2"/>
    <n v="4.6623710225406338E-2"/>
    <n v="4.6623710225406338E-2"/>
  </r>
  <r>
    <s v="Lost Opportunity"/>
    <x v="5"/>
    <s v="Over $160"/>
    <s v="Over $160"/>
    <s v="Solar Water Heater"/>
    <s v="Over $160"/>
    <n v="494.021872889078"/>
    <s v="Water Heating"/>
    <s v="Res-SWH-7P_v1"/>
    <s v="Rural"/>
    <s v="SC-New"/>
    <s v="M_Input"/>
    <s v="No"/>
    <s v="Residential"/>
    <s v="Single Family"/>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r>
  <r>
    <s v="Lost Opportunity"/>
    <x v="5"/>
    <s v="Over $160"/>
    <s v="Over $160"/>
    <s v="Solar Water Heater"/>
    <s v="Over $160"/>
    <n v="469.10499339456118"/>
    <s v="Water Heating"/>
    <s v="Res-SWH-7P_v1"/>
    <s v="Rural"/>
    <s v="SC-New"/>
    <s v="M_Input"/>
    <s v="No"/>
    <s v="Residential"/>
    <s v="Single Family"/>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r>
  <r>
    <s v="Lost Opportunity"/>
    <x v="5"/>
    <s v="Over $160"/>
    <s v="Over $160"/>
    <s v="Solar Water Heater"/>
    <s v="Over $160"/>
    <n v="436.07561089456061"/>
    <s v="Water Heating"/>
    <s v="Res-SWH-7P_v1"/>
    <s v="Rural"/>
    <s v="SC-New"/>
    <s v="M_Input"/>
    <s v="No"/>
    <s v="Residential"/>
    <s v="Single Family"/>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r>
  <r>
    <s v="Lost Opportunity"/>
    <x v="5"/>
    <s v="Over $160"/>
    <s v="Over $160"/>
    <s v="Solar Water Heater"/>
    <s v="Over $160"/>
    <n v="374.42076356122612"/>
    <s v="Water Heating"/>
    <s v="Res-SWH-7P_v1"/>
    <s v="Rural"/>
    <s v="SC-New"/>
    <s v="M_Input"/>
    <s v="No"/>
    <s v="Residential"/>
    <s v="Single Family"/>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r>
  <r>
    <s v="Lost Opportunity"/>
    <x v="5"/>
    <s v="Over $160"/>
    <s v="Over $160"/>
    <s v="Solar Water Heater"/>
    <s v="Over $160"/>
    <n v="494.021872889078"/>
    <s v="Water Heating"/>
    <s v="Res-SWH-7P_v1"/>
    <s v="Rural"/>
    <s v="SC-New"/>
    <s v="M_Input"/>
    <s v="No"/>
    <s v="Residential"/>
    <s v="Multifamily - Low Rise"/>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r>
  <r>
    <s v="Lost Opportunity"/>
    <x v="5"/>
    <s v="Over $160"/>
    <s v="Over $160"/>
    <s v="Solar Water Heater"/>
    <s v="Over $160"/>
    <n v="469.10499339456118"/>
    <s v="Water Heating"/>
    <s v="Res-SWH-7P_v1"/>
    <s v="Rural"/>
    <s v="SC-New"/>
    <s v="M_Input"/>
    <s v="No"/>
    <s v="Residential"/>
    <s v="Multifamily - Low Rise"/>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r>
  <r>
    <s v="Lost Opportunity"/>
    <x v="5"/>
    <s v="Over $160"/>
    <s v="Over $160"/>
    <s v="Solar Water Heater"/>
    <s v="Over $160"/>
    <n v="436.07561089456061"/>
    <s v="Water Heating"/>
    <s v="Res-SWH-7P_v1"/>
    <s v="Rural"/>
    <s v="SC-New"/>
    <s v="M_Input"/>
    <s v="No"/>
    <s v="Residential"/>
    <s v="Multifamily - Low Rise"/>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r>
  <r>
    <s v="Lost Opportunity"/>
    <x v="5"/>
    <s v="Over $160"/>
    <s v="Over $160"/>
    <s v="Solar Water Heater"/>
    <s v="Over $160"/>
    <n v="374.42076356122612"/>
    <s v="Water Heating"/>
    <s v="Res-SWH-7P_v1"/>
    <s v="Rural"/>
    <s v="SC-New"/>
    <s v="M_Input"/>
    <s v="No"/>
    <s v="Residential"/>
    <s v="Multifamily - Low Rise"/>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r>
  <r>
    <s v="Discretionary"/>
    <x v="5"/>
    <s v="Over $160"/>
    <s v="Over $160"/>
    <s v="Solar Water Heater"/>
    <s v="Over $160"/>
    <n v="494.021872889078"/>
    <s v="Water Heating"/>
    <s v="Res-SWH-7P_v1"/>
    <s v="Rural"/>
    <s v="SC-Retro"/>
    <s v="M_Input"/>
    <s v="No"/>
    <s v="Residential"/>
    <s v="Single Family"/>
    <s v="SHW Solar Zone 1"/>
    <n v="2.639431457112866E-2"/>
    <n v="5.2142070133150913E-2"/>
    <n v="7.6474790336025458E-2"/>
    <n v="9.8682798436945635E-2"/>
    <n v="0.1181504536601348"/>
    <n v="0.12691979207196691"/>
    <n v="0.11945579516569448"/>
    <n v="0.11243074673946094"/>
    <n v="0.10581883277290316"/>
    <n v="9.9595757336453913E-2"/>
    <n v="9.3738653314288226E-2"/>
    <n v="8.8225998377544676E-2"/>
    <n v="8.3037535899057602E-2"/>
    <n v="7.8154200518996381E-2"/>
    <n v="7.3558048087898731E-2"/>
    <n v="6.923218972966716E-2"/>
    <n v="6.5160729782240925E-2"/>
    <n v="6.1328707387897939E-2"/>
    <n v="5.772204151856377E-2"/>
    <n v="5.4327479234109514E-2"/>
    <n v="2.5278512448604009"/>
    <n v="308.74100157039521"/>
    <n v="494.021872889078"/>
    <s v="R-All-WH-SWH-All-All-C"/>
    <n v="0"/>
    <n v="1.6605509350741297"/>
    <n v="2.639431457112866E-2"/>
    <n v="7.8536384704279566E-2"/>
    <n v="0.15501117504030504"/>
    <n v="0.25369397347725064"/>
    <n v="0.37184442713738541"/>
    <n v="0.49876421920935232"/>
    <n v="0.61822001437504681"/>
    <n v="0.73065076111450777"/>
    <n v="0.83646959388741093"/>
    <n v="0.93606535122386481"/>
    <n v="1.0298040045381531"/>
    <n v="1.1180300029156978"/>
    <n v="1.2010675388147554"/>
    <n v="1.2792217393337517"/>
    <n v="1.3527797874216505"/>
    <n v="1.4220119771513176"/>
    <n v="1.4871727069335585"/>
    <n v="1.5485014143214564"/>
    <n v="1.6062234558400201"/>
    <n v="1.6605509350741297"/>
  </r>
  <r>
    <s v="Discretionary"/>
    <x v="5"/>
    <s v="Over $160"/>
    <s v="Over $160"/>
    <s v="Solar Water Heater"/>
    <s v="Over $160"/>
    <n v="469.10499339456118"/>
    <s v="Water Heating"/>
    <s v="Res-SWH-7P_v1"/>
    <s v="Rural"/>
    <s v="SC-Retro"/>
    <s v="M_Input"/>
    <s v="No"/>
    <s v="Residential"/>
    <s v="Single Family"/>
    <s v="SHW Solar Zone 2"/>
    <n v="3.5880036409126966E-2"/>
    <n v="7.0881150172815613E-2"/>
    <n v="0.10395868603605908"/>
    <n v="0.13414792005037235"/>
    <n v="0.16061195935421588"/>
    <n v="0.1725328668152743"/>
    <n v="0.16238642107094695"/>
    <n v="0.1528366753243818"/>
    <n v="0.14384853838243566"/>
    <n v="0.13538898272188515"/>
    <n v="0.12742692312753504"/>
    <n v="0.11993310246747256"/>
    <n v="0.11287998418573707"/>
    <n v="0.10624165111736365"/>
    <n v="9.9993710253990467E-2"/>
    <n v="9.4113203110082561E-2"/>
    <n v="8.8578521360409473E-2"/>
    <n v="8.3369327438775592E-2"/>
    <n v="7.8466479806247283E-2"/>
    <n v="7.3851962614257208E-2"/>
    <n v="3.4363231694472307"/>
    <n v="293.08814370326968"/>
    <n v="469.10499339456118"/>
    <s v="R-All-WH-SWH-All-All-C"/>
    <n v="0"/>
    <n v="2.2573281018193847"/>
    <n v="3.5880036409126966E-2"/>
    <n v="0.10676118658194259"/>
    <n v="0.21071987261800168"/>
    <n v="0.34486779266837403"/>
    <n v="0.50547975202258988"/>
    <n v="0.67801261883786412"/>
    <n v="0.84039903990881104"/>
    <n v="0.99323571523319287"/>
    <n v="1.1370842536156285"/>
    <n v="1.2724732363375137"/>
    <n v="1.3999001594650489"/>
    <n v="1.5198332619325214"/>
    <n v="1.6327132461182585"/>
    <n v="1.7389548972356221"/>
    <n v="1.8389486074896126"/>
    <n v="1.9330618105996953"/>
    <n v="2.0216403319601048"/>
    <n v="2.1050096593988803"/>
    <n v="2.1834761392051276"/>
    <n v="2.2573281018193847"/>
  </r>
  <r>
    <s v="Discretionary"/>
    <x v="5"/>
    <s v="Over $160"/>
    <s v="Over $160"/>
    <s v="Solar Water Heater"/>
    <s v="Over $160"/>
    <n v="436.07561089456061"/>
    <s v="Water Heating"/>
    <s v="Res-SWH-7P_v1"/>
    <s v="Rural"/>
    <s v="SC-Retro"/>
    <s v="M_Input"/>
    <s v="No"/>
    <s v="Residential"/>
    <s v="Single Family"/>
    <s v="SHW Solar Zone 3"/>
    <n v="2.1738069829594333E-2"/>
    <n v="4.2943640705634382E-2"/>
    <n v="6.298380388125456E-2"/>
    <n v="8.1274077325296318E-2"/>
    <n v="9.7307426004221959E-2"/>
    <n v="0.10452975754998099"/>
    <n v="9.8382491042295073E-2"/>
    <n v="9.2596737719009725E-2"/>
    <n v="8.7151237434280909E-2"/>
    <n v="8.2025980325299563E-2"/>
    <n v="7.7202133284683228E-2"/>
    <n v="7.2661970756936825E-2"/>
    <n v="6.8388809604687989E-2"/>
    <n v="6.4366947805358829E-2"/>
    <n v="6.0581606753011594E-2"/>
    <n v="5.7018876953351137E-2"/>
    <n v="5.3665666912338754E-2"/>
    <n v="5.0509655030601341E-2"/>
    <n v="4.7539244326874994E-2"/>
    <n v="4.4743519824103094E-2"/>
    <n v="2.0819107361745965"/>
    <n v="272.3390065305685"/>
    <n v="436.07561089456061"/>
    <s v="R-All-WH-SWH-All-All-C"/>
    <n v="0"/>
    <n v="1.3676116530688156"/>
    <n v="2.1738069829594333E-2"/>
    <n v="6.4681710535228712E-2"/>
    <n v="0.12766551441648327"/>
    <n v="0.20893959174177959"/>
    <n v="0.30624701774600155"/>
    <n v="0.41077677529598255"/>
    <n v="0.50915926633827757"/>
    <n v="0.60175600405728735"/>
    <n v="0.68890724149156823"/>
    <n v="0.77093322181686785"/>
    <n v="0.84813535510155114"/>
    <n v="0.92079732585848795"/>
    <n v="0.98918613546317591"/>
    <n v="1.0535530832685347"/>
    <n v="1.1141346900215463"/>
    <n v="1.1711535669748974"/>
    <n v="1.2248192338872361"/>
    <n v="1.2753288889178376"/>
    <n v="1.3228681332447125"/>
    <n v="1.3676116530688156"/>
  </r>
  <r>
    <s v="Discretionary"/>
    <x v="5"/>
    <s v="Over $160"/>
    <s v="Over $160"/>
    <s v="Solar Water Heater"/>
    <s v="Over $160"/>
    <n v="374.42076356122612"/>
    <s v="Water Heating"/>
    <s v="Res-SWH-7P_v1"/>
    <s v="Rural"/>
    <s v="SC-Retro"/>
    <s v="M_Input"/>
    <s v="No"/>
    <s v="Residential"/>
    <s v="Single Family"/>
    <s v="SHW Solar Zone 4"/>
    <n v="2.5255717486431526E-3"/>
    <n v="4.9892767205291606E-3"/>
    <n v="7.3175823314367361E-3"/>
    <n v="9.4425823083133398E-3"/>
    <n v="1.1305368322760294E-2"/>
    <n v="1.2144473020384851E-2"/>
    <n v="1.1430271495369253E-2"/>
    <n v="1.0758071283830032E-2"/>
    <n v="1.0125402340168073E-2"/>
    <n v="9.5299398791287102E-3"/>
    <n v="8.9694958332194197E-3"/>
    <n v="8.4420108125064022E-3"/>
    <n v="7.9455465372455635E-3"/>
    <n v="7.4782787155411564E-3"/>
    <n v="7.0384903398606211E-3"/>
    <n v="6.6245653777730635E-3"/>
    <n v="6.2349828337277778E-3"/>
    <n v="5.8683111600520066E-3"/>
    <n v="5.5232029966314792E-3"/>
    <n v="5.1983902199433897E-3"/>
    <n v="0.24188048799627729"/>
    <n v="233.60728380819285"/>
    <n v="374.42076356122612"/>
    <s v="R-All-WH-SWH-All-All-C"/>
    <n v="0"/>
    <n v="0.1588918142770645"/>
    <n v="2.5255717486431526E-3"/>
    <n v="7.5148484691723132E-3"/>
    <n v="1.4832430800609048E-2"/>
    <n v="2.427501310892239E-2"/>
    <n v="3.5580381431682684E-2"/>
    <n v="4.7724854452067533E-2"/>
    <n v="5.9155125947436785E-2"/>
    <n v="6.9913197231266822E-2"/>
    <n v="8.0038599571434887E-2"/>
    <n v="8.9568539450563603E-2"/>
    <n v="9.8538035283783021E-2"/>
    <n v="0.10698004609628942"/>
    <n v="0.11492559263353498"/>
    <n v="0.12240387134907614"/>
    <n v="0.12944236168893677"/>
    <n v="0.13606692706670984"/>
    <n v="0.14230190990043762"/>
    <n v="0.14817022106048963"/>
    <n v="0.15369342405712111"/>
    <n v="0.1588918142770645"/>
  </r>
  <r>
    <s v="Discretionary"/>
    <x v="5"/>
    <s v="Over $160"/>
    <s v="Over $160"/>
    <s v="Solar Water Heater"/>
    <s v="Over $160"/>
    <n v="494.021872889078"/>
    <s v="Water Heating"/>
    <s v="Res-SWH-7P_v1"/>
    <s v="Rural"/>
    <s v="SC-Retro"/>
    <s v="M_Input"/>
    <s v="No"/>
    <s v="Residential"/>
    <s v="Multifamily - Low Rise"/>
    <s v="SHW Solar Zone 1"/>
    <n v="3.8406800315149352E-3"/>
    <n v="7.5872779228497618E-3"/>
    <n v="1.1127971437600472E-2"/>
    <n v="1.4359494382141498E-2"/>
    <n v="1.7192263903853471E-2"/>
    <n v="1.8468303865805346E-2"/>
    <n v="1.7382204988746156E-2"/>
    <n v="1.6359978288543083E-2"/>
    <n v="1.5397867518815132E-2"/>
    <n v="1.4492337333541572E-2"/>
    <n v="1.3640060296175632E-2"/>
    <n v="1.2837904652736961E-2"/>
    <n v="1.2082922823953715E-2"/>
    <n v="1.1372340574168065E-2"/>
    <n v="1.0703546817205485E-2"/>
    <n v="1.0074084021748569E-2"/>
    <n v="9.4816391809595287E-3"/>
    <n v="8.924035313168056E-3"/>
    <n v="8.3992234623941429E-3"/>
    <n v="7.9052751693099253E-3"/>
    <n v="0.36783152760670629"/>
    <n v="308.74100157039521"/>
    <n v="494.021872889078"/>
    <s v="R-All-WH-SWH-All-All-C"/>
    <n v="0"/>
    <n v="0.24162941198523144"/>
    <n v="3.8406800315149352E-3"/>
    <n v="1.1427957954364697E-2"/>
    <n v="2.2555929391965171E-2"/>
    <n v="3.691542377410667E-2"/>
    <n v="5.4107687677960141E-2"/>
    <n v="7.2575991543765483E-2"/>
    <n v="8.9958196532511636E-2"/>
    <n v="0.10631817482105471"/>
    <n v="0.12171604233986985"/>
    <n v="0.13620837967341143"/>
    <n v="0.14984843996958705"/>
    <n v="0.16268634462232401"/>
    <n v="0.17476926744627772"/>
    <n v="0.18614160802044577"/>
    <n v="0.19684515483765125"/>
    <n v="0.20691923885939981"/>
    <n v="0.21640087804035935"/>
    <n v="0.22532491335352739"/>
    <n v="0.23372413681592152"/>
    <n v="0.24162941198523144"/>
  </r>
  <r>
    <s v="Discretionary"/>
    <x v="5"/>
    <s v="Over $160"/>
    <s v="Over $160"/>
    <s v="Solar Water Heater"/>
    <s v="Over $160"/>
    <n v="469.10499339456118"/>
    <s v="Water Heating"/>
    <s v="Res-SWH-7P_v1"/>
    <s v="Rural"/>
    <s v="SC-Retro"/>
    <s v="M_Input"/>
    <s v="No"/>
    <s v="Residential"/>
    <s v="Multifamily - Low Rise"/>
    <s v="SHW Solar Zone 2"/>
    <n v="5.2209629841003307E-3"/>
    <n v="1.0314032114165771E-2"/>
    <n v="1.5127197914719569E-2"/>
    <n v="1.952008186685256E-2"/>
    <n v="2.3370906380737425E-2"/>
    <n v="2.5105536017394681E-2"/>
    <n v="2.3629109450310343E-2"/>
    <n v="2.2239509765013436E-2"/>
    <n v="2.0931630776361378E-2"/>
    <n v="1.9700666587856994E-2"/>
    <n v="1.8542093932032003E-2"/>
    <n v="1.7451655549371795E-2"/>
    <n v="1.6425344544705553E-2"/>
    <n v="1.5459389663578352E-2"/>
    <n v="1.4550241434502443E-2"/>
    <n v="1.3694559126165866E-2"/>
    <n v="1.2889198471672419E-2"/>
    <n v="1.2131200114703812E-2"/>
    <n v="1.14177787351501E-2"/>
    <n v="1.07463128142478E-2"/>
    <n v="0.50002467642746795"/>
    <n v="293.08814370326968"/>
    <n v="469.10499339456118"/>
    <s v="R-All-WH-SWH-All-All-C"/>
    <n v="0"/>
    <n v="0.32846740824364262"/>
    <n v="5.2209629841003307E-3"/>
    <n v="1.5534995098266103E-2"/>
    <n v="3.0662193012985672E-2"/>
    <n v="5.0182274879838229E-2"/>
    <n v="7.3553181260575654E-2"/>
    <n v="9.8658717277970334E-2"/>
    <n v="0.12228782672828067"/>
    <n v="0.14452733649329411"/>
    <n v="0.16545896726965548"/>
    <n v="0.18515963385751247"/>
    <n v="0.20370172778954448"/>
    <n v="0.22115338333891627"/>
    <n v="0.23757872788362183"/>
    <n v="0.25303811754720018"/>
    <n v="0.26758835898170263"/>
    <n v="0.28128291810786848"/>
    <n v="0.2941721165795409"/>
    <n v="0.30630331669424471"/>
    <n v="0.31772109542939481"/>
    <n v="0.32846740824364262"/>
  </r>
  <r>
    <s v="Discretionary"/>
    <x v="5"/>
    <s v="Over $160"/>
    <s v="Over $160"/>
    <s v="Solar Water Heater"/>
    <s v="Over $160"/>
    <n v="436.07561089456061"/>
    <s v="Water Heating"/>
    <s v="Res-SWH-7P_v1"/>
    <s v="Rural"/>
    <s v="SC-Retro"/>
    <s v="M_Input"/>
    <s v="No"/>
    <s v="Residential"/>
    <s v="Multifamily - Low Rise"/>
    <s v="SHW Solar Zone 3"/>
    <n v="3.1631422173593539E-3"/>
    <n v="6.248799409394731E-3"/>
    <n v="9.1648760008677214E-3"/>
    <n v="1.1826323080126549E-2"/>
    <n v="1.4159361186048016E-2"/>
    <n v="1.5210293792140565E-2"/>
    <n v="1.4315794593544892E-2"/>
    <n v="1.3473899823714542E-2"/>
    <n v="1.2681515879066548E-2"/>
    <n v="1.1935731087147234E-2"/>
    <n v="1.123380500747983E-2"/>
    <n v="1.057315836161668E-2"/>
    <n v="9.9513635553928788E-3"/>
    <n v="9.3661357585548832E-3"/>
    <n v="8.8153245089855545E-3"/>
    <n v="8.2969058106746093E-3"/>
    <n v="7.8089746963981178E-3"/>
    <n v="7.3497382277776489E-3"/>
    <n v="6.9175089069980523E-3"/>
    <n v="6.5106984759736811E-3"/>
    <n v="0.30294203742601744"/>
    <n v="272.3390065305685"/>
    <n v="436.07561089456061"/>
    <s v="R-All-WH-SWH-All-All-C"/>
    <n v="0"/>
    <n v="0.19900335037926212"/>
    <n v="3.1631422173593539E-3"/>
    <n v="9.4119416267540845E-3"/>
    <n v="1.8576817627621804E-2"/>
    <n v="3.0403140707748355E-2"/>
    <n v="4.4562501893796375E-2"/>
    <n v="5.9772795685936936E-2"/>
    <n v="7.4088590279481822E-2"/>
    <n v="8.7562490103196361E-2"/>
    <n v="0.10024400598226291"/>
    <n v="0.11217973706941015"/>
    <n v="0.12341354207688998"/>
    <n v="0.13398670043850666"/>
    <n v="0.14393806399389955"/>
    <n v="0.15330419975245443"/>
    <n v="0.16211952426144"/>
    <n v="0.1704164300721146"/>
    <n v="0.17822540476851273"/>
    <n v="0.18557514299629038"/>
    <n v="0.19249265190328843"/>
    <n v="0.19900335037926212"/>
  </r>
  <r>
    <s v="Discretionary"/>
    <x v="5"/>
    <s v="Over $160"/>
    <s v="Over $160"/>
    <s v="Solar Water Heater"/>
    <s v="Over $160"/>
    <n v="374.42076356122612"/>
    <s v="Water Heating"/>
    <s v="Res-SWH-7P_v1"/>
    <s v="Rural"/>
    <s v="SC-Retro"/>
    <s v="M_Input"/>
    <s v="No"/>
    <s v="Residential"/>
    <s v="Multifamily - Low Rise"/>
    <s v="SHW Solar Zone 4"/>
    <n v="3.6750009010585305E-4"/>
    <n v="7.259978174244308E-4"/>
    <n v="1.0647933367155399E-3"/>
    <n v="1.3740054979872825E-3"/>
    <n v="1.6450624581963915E-3"/>
    <n v="1.7671618773482164E-3"/>
    <n v="1.663237199450568E-3"/>
    <n v="1.5654242076494631E-3"/>
    <n v="1.4733634809902397E-3"/>
    <n v="1.3867167356350065E-3"/>
    <n v="1.3051655818140549E-3"/>
    <n v="1.2284103538794978E-3"/>
    <n v="1.1561690091620408E-3"/>
    <n v="1.0881760915846708E-3"/>
    <n v="1.0241817562249944E-3"/>
    <n v="9.6395085124188534E-4"/>
    <n v="9.072620537929505E-4"/>
    <n v="8.5390705676761664E-4"/>
    <n v="8.036898033475351E-4"/>
    <n v="7.5642576658150435E-4"/>
    <n v="3.5196402311576544E-2"/>
    <n v="233.60728380819285"/>
    <n v="374.42076356122612"/>
    <s v="R-All-WH-SWH-All-All-C"/>
    <n v="0"/>
    <n v="2.3120601025899742E-2"/>
    <n v="3.6750009010585305E-4"/>
    <n v="1.0934979075302839E-3"/>
    <n v="2.1582912442458238E-3"/>
    <n v="3.5322967422331064E-3"/>
    <n v="5.177359200429498E-3"/>
    <n v="6.9445210777777143E-3"/>
    <n v="8.6077582772282821E-3"/>
    <n v="1.0173182484877745E-2"/>
    <n v="1.1646545965867984E-2"/>
    <n v="1.3033262701502991E-2"/>
    <n v="1.4338428283317047E-2"/>
    <n v="1.5566838637196545E-2"/>
    <n v="1.6723007646358586E-2"/>
    <n v="1.7811183737943256E-2"/>
    <n v="1.8835365494168251E-2"/>
    <n v="1.9799316345410135E-2"/>
    <n v="2.0706578399203087E-2"/>
    <n v="2.1560485455970703E-2"/>
    <n v="2.2364175259318237E-2"/>
    <n v="2.3120601025899742E-2"/>
  </r>
  <r>
    <s v="Lost Opportunity"/>
    <x v="4"/>
    <s v="Under $30"/>
    <s v="Under $20"/>
    <s v="WIFI enabled tstats"/>
    <s v="Under $30"/>
    <n v="25.784664131973745"/>
    <s v="HVAC"/>
    <s v="Res-WiFitstat-7P_v3"/>
    <s v="Rural"/>
    <s v="SC-New"/>
    <s v="M_Input"/>
    <s v="Yes"/>
    <s v="Residential"/>
    <s v="Single Family"/>
    <s v="WIFI Enabled Thermostat HZ3"/>
    <n v="1.2022743637262732E-4"/>
    <n v="1.508953054052541E-4"/>
    <n v="1.8556794412629541E-4"/>
    <n v="2.2408207200197501E-4"/>
    <n v="2.5887211544003763E-4"/>
    <n v="2.9609408825178625E-4"/>
    <n v="3.2333028057327255E-4"/>
    <n v="3.369181175361971E-4"/>
    <n v="3.384556293794846E-4"/>
    <n v="3.4411605593171721E-4"/>
    <n v="3.5010296371491389E-4"/>
    <n v="3.4964218089983444E-4"/>
    <n v="3.3899391625093119E-4"/>
    <n v="3.3877051611768007E-4"/>
    <n v="3.3952669882558463E-4"/>
    <n v="3.4177776895049993E-4"/>
    <n v="3.4404837533089636E-4"/>
    <n v="3.4633961906791567E-4"/>
    <n v="3.4865170077122849E-4"/>
    <n v="3.5098482308970321E-4"/>
    <n v="6.0273976080378365E-3"/>
    <n v="16.755514791055617"/>
    <n v="25.784664131973745"/>
    <s v="R-All-HVAC-ASHP-All-All-E"/>
    <n v="0"/>
    <n v="6.0273976080378365E-3"/>
    <n v="1.2022743637262732E-4"/>
    <n v="2.7112274177788141E-4"/>
    <n v="4.5669068590417682E-4"/>
    <n v="6.8077275790615185E-4"/>
    <n v="9.3964487334618953E-4"/>
    <n v="1.2357389615979758E-3"/>
    <n v="1.5590692421712485E-3"/>
    <n v="1.8959873597074457E-3"/>
    <n v="2.2344429890869301E-3"/>
    <n v="2.5785590450186475E-3"/>
    <n v="2.9286620087335615E-3"/>
    <n v="3.2783041896333959E-3"/>
    <n v="3.617298105884327E-3"/>
    <n v="3.9560686220020073E-3"/>
    <n v="4.2955953208275921E-3"/>
    <n v="4.6373730897780923E-3"/>
    <n v="4.9814214651089884E-3"/>
    <n v="5.3277610841769045E-3"/>
    <n v="5.676412784948133E-3"/>
    <n v="6.0273976080378365E-3"/>
  </r>
  <r>
    <s v="Lost Opportunity"/>
    <x v="4"/>
    <s v="Under $25"/>
    <s v="Under $20"/>
    <s v="WIFI enabled tstats"/>
    <s v="Under $25"/>
    <n v="24.463441427736281"/>
    <s v="HVAC"/>
    <s v="Res-WiFitstat-7P_v3"/>
    <s v="Rural"/>
    <s v="SC-New"/>
    <s v="M_Input"/>
    <s v="Yes"/>
    <s v="Residential"/>
    <s v="Single Family"/>
    <s v="WIFI Enabled Thermostat HZ2"/>
    <n v="4.6697117929311356E-4"/>
    <n v="5.8608717644526628E-4"/>
    <n v="7.2075795943182786E-4"/>
    <n v="8.7034933604415157E-4"/>
    <n v="1.0054761265845306E-3"/>
    <n v="1.1500486889208579E-3"/>
    <n v="1.2558358306211874E-3"/>
    <n v="1.3086118727797646E-3"/>
    <n v="1.3145836687383163E-3"/>
    <n v="1.3365691334720543E-3"/>
    <n v="1.3598226725325859E-3"/>
    <n v="1.3580329621216544E-3"/>
    <n v="1.3166744099429972E-3"/>
    <n v="1.3158067093013968E-3"/>
    <n v="1.3187437721010793E-3"/>
    <n v="1.3274870748164861E-3"/>
    <n v="1.3363062576183045E-3"/>
    <n v="1.3452055972549561E-3"/>
    <n v="1.3541858729074424E-3"/>
    <n v="1.3632478716771449E-3"/>
    <n v="2.3410804172605115E-2"/>
    <n v="15.866071525410073"/>
    <n v="24.463441427736281"/>
    <s v="R-All-HVAC-ASHP-All-All-E"/>
    <n v="0"/>
    <n v="2.3410804172605115E-2"/>
    <n v="4.6697117929311356E-4"/>
    <n v="1.0530583557383799E-3"/>
    <n v="1.7738163151702077E-3"/>
    <n v="2.6441656512143593E-3"/>
    <n v="3.6496417777988899E-3"/>
    <n v="4.7996904667197476E-3"/>
    <n v="6.0555262973409352E-3"/>
    <n v="7.3641381701206998E-3"/>
    <n v="8.6787218388590156E-3"/>
    <n v="1.0015290972331069E-2"/>
    <n v="1.1375113644863655E-2"/>
    <n v="1.273314660698531E-2"/>
    <n v="1.4049821016928307E-2"/>
    <n v="1.5365627726229703E-2"/>
    <n v="1.6684371498330783E-2"/>
    <n v="1.8011858573147268E-2"/>
    <n v="1.9348164830765572E-2"/>
    <n v="2.0693370428020528E-2"/>
    <n v="2.2047556300927969E-2"/>
    <n v="2.3410804172605115E-2"/>
  </r>
  <r>
    <s v="Lost Opportunity"/>
    <x v="4"/>
    <s v="Under $25"/>
    <s v="Under $20"/>
    <s v="WIFI enabled tstats"/>
    <s v="Under $25"/>
    <n v="24.403028921314743"/>
    <s v="HVAC"/>
    <s v="Res-WiFitstat-7P_v3"/>
    <s v="Rural"/>
    <s v="SC-New"/>
    <s v="M_Input"/>
    <s v="Yes"/>
    <s v="Residential"/>
    <s v="Single Family"/>
    <s v="WIFI Enabled Thermostat HZ1"/>
    <n v="2.6818231070478006E-3"/>
    <n v="3.3659082235324065E-3"/>
    <n v="4.1393247290313073E-3"/>
    <n v="4.9984304473356155E-3"/>
    <n v="5.7744658116614511E-3"/>
    <n v="6.6047483976351433E-3"/>
    <n v="7.2122856796360225E-3"/>
    <n v="7.5153793514417524E-3"/>
    <n v="7.5496754731348764E-3"/>
    <n v="7.6759383560634905E-3"/>
    <n v="7.8094838105550821E-3"/>
    <n v="7.7992054744440058E-3"/>
    <n v="7.5616826340094692E-3"/>
    <n v="7.5566994150575708E-3"/>
    <n v="7.5735670146703819E-3"/>
    <n v="7.6237799449192815E-3"/>
    <n v="7.6744286557433603E-3"/>
    <n v="7.7255377085786248E-3"/>
    <n v="7.7771115782742989E-3"/>
    <n v="7.8291547851664558E-3"/>
    <n v="0.13444863059793841"/>
    <n v="15.8254020025317"/>
    <n v="24.403028921314743"/>
    <s v="R-All-HVAC-ASHP-All-All-E"/>
    <n v="0"/>
    <n v="0.13444863059793841"/>
    <n v="2.6818231070478006E-3"/>
    <n v="6.0477313305802071E-3"/>
    <n v="1.0187056059611514E-2"/>
    <n v="1.5185486506947128E-2"/>
    <n v="2.0959952318608581E-2"/>
    <n v="2.7564700716243725E-2"/>
    <n v="3.4776986395879748E-2"/>
    <n v="4.2292365747321502E-2"/>
    <n v="4.9842041220456379E-2"/>
    <n v="5.751797957651987E-2"/>
    <n v="6.5327463387074958E-2"/>
    <n v="7.3126668861518959E-2"/>
    <n v="8.0688351495528429E-2"/>
    <n v="8.8245050910586001E-2"/>
    <n v="9.581861792525638E-2"/>
    <n v="0.10344239787017566"/>
    <n v="0.11111682652591902"/>
    <n v="0.11884236423449765"/>
    <n v="0.12661947581277194"/>
    <n v="0.13444863059793841"/>
  </r>
  <r>
    <s v="Discretionary"/>
    <x v="4"/>
    <s v="Under $30"/>
    <s v="Under $20"/>
    <s v="WIFI enabled tstats"/>
    <s v="Under $30"/>
    <n v="25.784664131973745"/>
    <s v="HVAC"/>
    <s v="Res-WiFitstat-7P_v3"/>
    <s v="Rural"/>
    <s v="SC-Retro"/>
    <s v="M_Input"/>
    <s v="Yes"/>
    <s v="Residential"/>
    <s v="Single Family"/>
    <s v="WIFI Enabled Thermostat HZ3"/>
    <n v="2.1040359639799308E-3"/>
    <n v="2.5960622827999147E-3"/>
    <n v="3.1908670378612805E-3"/>
    <n v="3.7192404951403536E-3"/>
    <n v="4.2588135597610554E-3"/>
    <n v="4.997469937511277E-3"/>
    <n v="5.5024636926213526E-3"/>
    <n v="5.6414706517181673E-3"/>
    <n v="5.33490095287597E-3"/>
    <n v="4.6008964712263177E-3"/>
    <n v="3.5720301994046871E-3"/>
    <n v="2.4595462563934507E-3"/>
    <n v="1.4766567715072867E-3"/>
    <n v="7.5843607479361089E-4"/>
    <n v="3.2640641848169651E-4"/>
    <n v="1.1503051875560801E-4"/>
    <n v="3.2371483001954939E-5"/>
    <n v="7.0779075450332649E-6"/>
    <n v="1.1671369707360704E-6"/>
    <n v="1.4054908300661589E-7"/>
    <n v="5.2318000021628633E-2"/>
    <n v="16.755514791055617"/>
    <n v="25.784664131973745"/>
    <s v="R-All-HVAC-ASHP-All-All-E"/>
    <n v="0"/>
    <n v="5.0695084361432684E-2"/>
    <n v="2.1040359639799308E-3"/>
    <n v="4.7000982467798455E-3"/>
    <n v="7.8909652846411264E-3"/>
    <n v="1.1610205779781481E-2"/>
    <n v="1.5869019339542538E-2"/>
    <n v="2.0866489277053816E-2"/>
    <n v="2.6368952969675168E-2"/>
    <n v="3.2010423621393336E-2"/>
    <n v="3.7345324574269305E-2"/>
    <n v="4.194622104549562E-2"/>
    <n v="4.5518251244900304E-2"/>
    <n v="4.7977797501293752E-2"/>
    <n v="4.9454454272801041E-2"/>
    <n v="5.0212890347594651E-2"/>
    <n v="5.0539296766076346E-2"/>
    <n v="5.0654327284831956E-2"/>
    <n v="5.068669876783391E-2"/>
    <n v="5.0693776675378943E-2"/>
    <n v="5.069494381234968E-2"/>
    <n v="5.0695084361432684E-2"/>
  </r>
  <r>
    <s v="Discretionary"/>
    <x v="4"/>
    <s v="Under $25"/>
    <s v="Under $20"/>
    <s v="WIFI enabled tstats"/>
    <s v="Under $25"/>
    <n v="24.463441427736281"/>
    <s v="HVAC"/>
    <s v="Res-WiFitstat-7P_v3"/>
    <s v="Rural"/>
    <s v="SC-Retro"/>
    <s v="M_Input"/>
    <s v="Yes"/>
    <s v="Residential"/>
    <s v="Single Family"/>
    <s v="WIFI Enabled Thermostat HZ2"/>
    <n v="8.1722124751096078E-3"/>
    <n v="1.0083274685822504E-2"/>
    <n v="1.2393535024895954E-2"/>
    <n v="1.4445771884443293E-2"/>
    <n v="1.6541508747032627E-2"/>
    <n v="1.9410498140945486E-2"/>
    <n v="2.1371926717269174E-2"/>
    <n v="2.1911838783747941E-2"/>
    <n v="2.0721102142236478E-2"/>
    <n v="1.787018101521487E-2"/>
    <n v="1.3873997525130553E-2"/>
    <n v="9.5530375638576345E-3"/>
    <n v="5.735430903348394E-3"/>
    <n v="2.9458150231792485E-3"/>
    <n v="1.2677837502483918E-3"/>
    <n v="4.4678601339814171E-4"/>
    <n v="1.2573294456714814E-4"/>
    <n v="2.7491053065357675E-5"/>
    <n v="4.5332358741477915E-6"/>
    <n v="5.459017760035007E-7"/>
    <n v="0.20320651346699906"/>
    <n v="15.866071525410073"/>
    <n v="24.463441427736281"/>
    <s v="R-All-HVAC-ASHP-All-All-E"/>
    <n v="0"/>
    <n v="0.19690300353116294"/>
    <n v="8.1722124751096078E-3"/>
    <n v="1.8255487160932112E-2"/>
    <n v="3.0649022185828066E-2"/>
    <n v="4.5094794070271359E-2"/>
    <n v="6.1636302817303985E-2"/>
    <n v="8.1046800958249468E-2"/>
    <n v="0.10241872767551864"/>
    <n v="0.12433056645926659"/>
    <n v="0.14505166860150306"/>
    <n v="0.16292184961671793"/>
    <n v="0.17679584714184848"/>
    <n v="0.18634888470570612"/>
    <n v="0.19208431560905451"/>
    <n v="0.19503013063223376"/>
    <n v="0.19629791438248215"/>
    <n v="0.1967447003958803"/>
    <n v="0.19687043334044743"/>
    <n v="0.19689792439351278"/>
    <n v="0.19690245762938693"/>
    <n v="0.19690300353116294"/>
  </r>
  <r>
    <s v="Discretionary"/>
    <x v="4"/>
    <s v="Under $25"/>
    <s v="Under $20"/>
    <s v="WIFI enabled tstats"/>
    <s v="Under $25"/>
    <n v="24.403028921314743"/>
    <s v="HVAC"/>
    <s v="Res-WiFitstat-7P_v3"/>
    <s v="Rural"/>
    <s v="SC-Retro"/>
    <s v="M_Input"/>
    <s v="Yes"/>
    <s v="Residential"/>
    <s v="Single Family"/>
    <s v="WIFI Enabled Thermostat HZ1"/>
    <n v="4.6933149674525207E-2"/>
    <n v="5.7908411153090041E-2"/>
    <n v="7.1176274000647646E-2"/>
    <n v="8.2962303792466191E-2"/>
    <n v="9.4998154811991448E-2"/>
    <n v="0.1114748077440154"/>
    <n v="0.12273932408262857"/>
    <n v="0.1258400478957096"/>
    <n v="0.11900162792202315"/>
    <n v="0.10262874134176127"/>
    <n v="7.9678594311415191E-2"/>
    <n v="5.4863250704317822E-2"/>
    <n v="3.2938673321894658E-2"/>
    <n v="1.6917863775254113E-2"/>
    <n v="7.2809027771320416E-3"/>
    <n v="2.5658993697441979E-3"/>
    <n v="7.2208635352565258E-4"/>
    <n v="1.578815666083672E-4"/>
    <n v="2.6034447640625229E-5"/>
    <n v="3.1351228126772122E-6"/>
    <n v="1.1670183246498589"/>
    <n v="15.8254020025317"/>
    <n v="24.403028921314743"/>
    <s v="R-All-HVAC-ASHP-All-All-E"/>
    <n v="0"/>
    <n v="1.1308171641692037"/>
    <n v="4.6933149674525207E-2"/>
    <n v="0.10484156082761525"/>
    <n v="0.17601783482826289"/>
    <n v="0.25898013862072911"/>
    <n v="0.35397829343272058"/>
    <n v="0.46545310117673599"/>
    <n v="0.58819242525936455"/>
    <n v="0.71403247315507412"/>
    <n v="0.8330341010770973"/>
    <n v="0.93566284241885855"/>
    <n v="1.0153414367302738"/>
    <n v="1.0702046874345916"/>
    <n v="1.1031433607564862"/>
    <n v="1.1200612245317403"/>
    <n v="1.1273421273088724"/>
    <n v="1.1299080266786166"/>
    <n v="1.1306301130321421"/>
    <n v="1.1307879945987505"/>
    <n v="1.1308140290463911"/>
    <n v="1.1308171641692037"/>
  </r>
  <r>
    <s v="Lost Opportunity"/>
    <x v="0"/>
    <s v="Under $45"/>
    <s v="Under $25"/>
    <s v="Bi-Level Stairwell Lighting"/>
    <s v="Under $45"/>
    <n v="43.484524952690037"/>
    <s v="Lighting"/>
    <s v="Com-Bi-Level Stairwell-7P_V4"/>
    <s v="Urban"/>
    <s v="SC-NR"/>
    <s v="M_Input(KSF)_Out"/>
    <s v="No"/>
    <s v="Commercial"/>
    <s v="Bi-Level Stairwell Lighting-NR"/>
    <s v="NR_LFStairwell8760_Fix_Repl_from LF_2018 to LF_Bi-Level_Fix"/>
    <n v="1.8238699621927427E-2"/>
    <n v="3.6326959129200059E-2"/>
    <n v="5.4265868690179637E-2"/>
    <n v="7.2056510050983208E-2"/>
    <n v="8.9699956607619091E-2"/>
    <n v="0.10541065225282904"/>
    <n v="0.11778825804478256"/>
    <n v="0.12751108502258596"/>
    <n v="0.13511952785675821"/>
    <n v="0.14104410699121661"/>
    <n v="0.14562780879468962"/>
    <n v="0.14914388319917218"/>
    <n v="0.15181002251646461"/>
    <n v="0.1537996572881751"/>
    <n v="0.15525095538775807"/>
    <n v="0.15627399138660009"/>
    <n v="0.15564439813146946"/>
    <n v="0.15500750579588723"/>
    <n v="0.15436795256352953"/>
    <n v="0.15372747586406202"/>
    <n v="2.5701184322764066"/>
    <n v="20.698232261208105"/>
    <n v="43.484524952690037"/>
    <s v="C-All-Lgt-LPD Int-All-All-E"/>
    <n v="0"/>
    <n v="2.4281152751958897"/>
    <n v="1.8238699621927427E-2"/>
    <n v="5.4565658751127483E-2"/>
    <n v="0.10883152744130711"/>
    <n v="0.18088803749229032"/>
    <n v="0.27058799409990941"/>
    <n v="0.37599864635273844"/>
    <n v="0.49378690439752099"/>
    <n v="0.62129798942010694"/>
    <n v="0.75641751727686513"/>
    <n v="0.89746162426808174"/>
    <n v="1.0430894330627714"/>
    <n v="1.1922333162619436"/>
    <n v="1.3440433387784083"/>
    <n v="1.4978429960665833"/>
    <n v="1.6530939514543415"/>
    <n v="1.8093679428409415"/>
    <n v="1.965012340972411"/>
    <n v="2.1200198467682982"/>
    <n v="2.2743877993318278"/>
    <n v="2.4281152751958897"/>
  </r>
  <r>
    <s v="Lost Opportunity"/>
    <x v="0"/>
    <s v="Under $100"/>
    <s v="Under $60"/>
    <s v="Bi-Level Stairwell Lighting"/>
    <s v="Under $100"/>
    <n v="92.98883334172092"/>
    <s v="Lighting"/>
    <s v="Com-Bi-Level Stairwell-7P_V4"/>
    <s v="Urban"/>
    <s v="SC-NR"/>
    <s v="M_Input(KSF)_Out"/>
    <s v="No"/>
    <s v="Commercial"/>
    <s v="Bi-Level Stairwell Lighting-NR"/>
    <s v="NR_LFStairwell3600_Fix_Repl_from LF_2019 to LF_Bi-Level_Fix"/>
    <n v="2.3475904470624206E-3"/>
    <n v="4.6758170259029027E-3"/>
    <n v="6.9848200573164954E-3"/>
    <n v="9.2747387780307711E-3"/>
    <n v="1.1545711349990795E-2"/>
    <n v="1.3567910288398571E-2"/>
    <n v="1.5161091256177678E-2"/>
    <n v="1.6412562918339948E-2"/>
    <n v="1.7391882063058434E-2"/>
    <n v="1.8154463040169239E-2"/>
    <n v="1.8744453269137047E-2"/>
    <n v="1.9197024058405395E-2"/>
    <n v="1.9540195628832944E-2"/>
    <n v="1.9796291056688738E-2"/>
    <n v="1.9983094591208526E-2"/>
    <n v="2.011477445806675E-2"/>
    <n v="2.0033736492536432E-2"/>
    <n v="1.9951759027376441E-2"/>
    <n v="1.9869439065438699E-2"/>
    <n v="1.9787000239623057E-2"/>
    <n v="0.33081226208568493"/>
    <n v="55.807219670745482"/>
    <n v="92.98883334172092"/>
    <s v="C-All-Lgt-LPD Int-All-All-E"/>
    <n v="0"/>
    <n v="0.31253435511176131"/>
    <n v="2.3475904470624206E-3"/>
    <n v="7.0234074729653238E-3"/>
    <n v="1.400822753028182E-2"/>
    <n v="2.3282966308312593E-2"/>
    <n v="3.4828677658303386E-2"/>
    <n v="4.8396587946701958E-2"/>
    <n v="6.3557679202879636E-2"/>
    <n v="7.9970242121219587E-2"/>
    <n v="9.7362124184278018E-2"/>
    <n v="0.11551658722444726"/>
    <n v="0.13426104049358431"/>
    <n v="0.15345806455198971"/>
    <n v="0.17299826018082265"/>
    <n v="0.19279455123751138"/>
    <n v="0.21277764582871991"/>
    <n v="0.23289242028678667"/>
    <n v="0.25292615677932312"/>
    <n v="0.27287791580669957"/>
    <n v="0.29274735487213827"/>
    <n v="0.31253435511176131"/>
  </r>
  <r>
    <s v="Lost Opportunity"/>
    <x v="1"/>
    <s v="Under $10"/>
    <s v="Under $5"/>
    <s v="Compressed Air"/>
    <s v="Under $10"/>
    <n v="6.2785951308063908"/>
    <s v="Compressed air"/>
    <s v="COM-CompressedAir-7P_V4"/>
    <s v="Urban"/>
    <s v="SC-NR"/>
    <s v="M_Input"/>
    <s v="No"/>
    <s v="Commercial"/>
    <s v="Large Off"/>
    <s v="Compressed Air-NR-Large Off"/>
    <n v="2.1961678152864557E-4"/>
    <n v="4.3791586236811934E-4"/>
    <n v="6.5687379355217892E-4"/>
    <n v="8.7583172473623867E-4"/>
    <n v="1.094789655920298E-3"/>
    <n v="1.3137475871043581E-3"/>
    <n v="1.5327055182884173E-3"/>
    <n v="1.7516634494724769E-3"/>
    <n v="1.9706213806565368E-3"/>
    <n v="2.189579311840596E-3"/>
    <n v="2.4085372430246552E-3"/>
    <n v="2.6274951742087157E-3"/>
    <n v="2.8464531053927758E-3"/>
    <n v="3.0654110365768354E-3"/>
    <n v="3.2843689677608959E-3"/>
    <n v="3.5033268989449547E-3"/>
    <n v="3.7222511276540165E-3"/>
    <n v="3.9411711759637629E-3"/>
    <n v="4.1600870059089173E-3"/>
    <n v="4.3789985790630755E-3"/>
    <n v="4.3923356305729112E-2"/>
    <n v="3.6182483989034608"/>
    <n v="6.2785951308063908"/>
    <s v="C-LOff-CA-All-All-All-C"/>
    <n v="0"/>
    <n v="4.3923356305729112E-2"/>
    <n v="2.1961678152864557E-4"/>
    <n v="6.5753264389676485E-4"/>
    <n v="1.3144064374489438E-3"/>
    <n v="2.1902381621851826E-3"/>
    <n v="3.2850278181054803E-3"/>
    <n v="4.5987754052098382E-3"/>
    <n v="6.1314809234982552E-3"/>
    <n v="7.8831443729707323E-3"/>
    <n v="9.8537657536272687E-3"/>
    <n v="1.2043345065467864E-2"/>
    <n v="1.4451882308492519E-2"/>
    <n v="1.7079377482701233E-2"/>
    <n v="1.992583058809401E-2"/>
    <n v="2.2991241624670845E-2"/>
    <n v="2.627561059243174E-2"/>
    <n v="2.9778937491376695E-2"/>
    <n v="3.350118861903071E-2"/>
    <n v="3.7442359794994474E-2"/>
    <n v="4.1602446800903393E-2"/>
    <n v="4.3923356305729112E-2"/>
  </r>
  <r>
    <s v="Lost Opportunity"/>
    <x v="1"/>
    <s v="Under $5"/>
    <s v="Under $5"/>
    <s v="Compressed Air"/>
    <s v="Under $5"/>
    <n v="0"/>
    <s v="Compressed air"/>
    <s v="COM-CompressedAir-7P_V4"/>
    <s v="Urban"/>
    <s v="SC-NR"/>
    <s v="M_Input"/>
    <s v="No"/>
    <s v="Commercial"/>
    <s v="Medium Off"/>
    <s v="Compressed Air-NR-Medium Off"/>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5"/>
    <s v="Under $5"/>
    <s v="Compressed Air"/>
    <s v="Under $5"/>
    <n v="0"/>
    <s v="Compressed air"/>
    <s v="COM-CompressedAir-7P_V4"/>
    <s v="Urban"/>
    <s v="SC-NR"/>
    <s v="M_Input"/>
    <s v="No"/>
    <s v="Commercial"/>
    <s v="Small Off"/>
    <s v="Compressed Air-NR-Small Off"/>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10"/>
    <s v="Under $5"/>
    <s v="Compressed Air"/>
    <s v="Under $10"/>
    <n v="5.8810390340031384"/>
    <s v="Compressed air"/>
    <s v="COM-CompressedAir-7P_V4"/>
    <s v="Urban"/>
    <s v="SC-NR"/>
    <s v="M_Input"/>
    <s v="No"/>
    <s v="Commercial"/>
    <s v="XLarge Ret"/>
    <s v="Compressed Air-NR-XLarge Ret"/>
    <n v="4.6891745250341989E-4"/>
    <n v="9.3352086444380806E-4"/>
    <n v="1.4002812966657126E-3"/>
    <n v="1.8670417288876166E-3"/>
    <n v="2.3338021611095214E-3"/>
    <n v="2.8005625933314234E-3"/>
    <n v="3.2673230255533289E-3"/>
    <n v="3.7340834577752318E-3"/>
    <n v="4.2008438899971369E-3"/>
    <n v="4.6676043222190411E-3"/>
    <n v="5.1343647544409452E-3"/>
    <n v="5.6011251866628477E-3"/>
    <n v="6.0678856188847536E-3"/>
    <n v="6.5346460511066596E-3"/>
    <n v="7.0014064833285638E-3"/>
    <n v="7.4681669155504662E-3"/>
    <n v="7.9347578892772826E-3"/>
    <n v="8.4013272606577646E-3"/>
    <n v="8.867874727408017E-3"/>
    <n v="9.3343999815778591E-3"/>
    <n v="9.3783490500683978E-2"/>
    <n v="3.2233028495639626"/>
    <n v="5.8810390340031384"/>
    <s v="C-Ret-CA-All-All-All-C"/>
    <n v="0"/>
    <n v="9.3783490500683978E-2"/>
    <n v="4.6891745250341989E-4"/>
    <n v="1.402438316947228E-3"/>
    <n v="2.8027196136129404E-3"/>
    <n v="4.6697613425005571E-3"/>
    <n v="7.0035635036100781E-3"/>
    <n v="9.8041260969415015E-3"/>
    <n v="1.3071449122494831E-2"/>
    <n v="1.6805532580270063E-2"/>
    <n v="2.10063764702672E-2"/>
    <n v="2.5673980792486242E-2"/>
    <n v="3.0808345546927188E-2"/>
    <n v="3.6409470733590035E-2"/>
    <n v="4.2477356352474786E-2"/>
    <n v="4.9012002403581445E-2"/>
    <n v="5.6013408886910011E-2"/>
    <n v="6.3481575802460471E-2"/>
    <n v="7.1416333691737749E-2"/>
    <n v="7.9817660952395508E-2"/>
    <n v="8.8685535679803529E-2"/>
    <n v="9.3783490500683978E-2"/>
  </r>
  <r>
    <s v="Lost Opportunity"/>
    <x v="1"/>
    <s v="Under $5"/>
    <s v="Under $5"/>
    <s v="Compressed Air"/>
    <s v="Under $5"/>
    <n v="0"/>
    <s v="Compressed air"/>
    <s v="COM-CompressedAir-7P_V4"/>
    <s v="Urban"/>
    <s v="SC-NR"/>
    <s v="M_Input"/>
    <s v="No"/>
    <s v="Commercial"/>
    <s v="Large Ret"/>
    <s v="Compressed Air-NR-Large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5"/>
    <s v="Under $5"/>
    <s v="Compressed Air"/>
    <s v="Under $5"/>
    <n v="0"/>
    <s v="Compressed air"/>
    <s v="COM-CompressedAir-7P_V4"/>
    <s v="Urban"/>
    <s v="SC-NR"/>
    <s v="M_Input"/>
    <s v="No"/>
    <s v="Commercial"/>
    <s v="Medium Ret"/>
    <s v="Compressed Air-NR-Medium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5"/>
    <s v="Under $5"/>
    <s v="Compressed Air"/>
    <s v="Under $5"/>
    <n v="0"/>
    <s v="Compressed air"/>
    <s v="COM-CompressedAir-7P_V4"/>
    <s v="Urban"/>
    <s v="SC-NR"/>
    <s v="M_Input"/>
    <s v="No"/>
    <s v="Commercial"/>
    <s v="Small Ret"/>
    <s v="Compressed Air-NR-Small Ret"/>
    <n v="0"/>
    <n v="0"/>
    <n v="0"/>
    <n v="0"/>
    <n v="0"/>
    <n v="0"/>
    <n v="0"/>
    <n v="0"/>
    <n v="0"/>
    <n v="0"/>
    <n v="0"/>
    <n v="0"/>
    <n v="0"/>
    <n v="0"/>
    <n v="0"/>
    <n v="0"/>
    <n v="0"/>
    <n v="0"/>
    <n v="0"/>
    <n v="0"/>
    <n v="0"/>
    <n v="0"/>
    <n v="0"/>
    <s v="C-Ret-CA-All-All-All-C"/>
    <n v="0"/>
    <n v="0"/>
    <n v="0"/>
    <n v="0"/>
    <n v="0"/>
    <n v="0"/>
    <n v="0"/>
    <n v="0"/>
    <n v="0"/>
    <n v="0"/>
    <n v="0"/>
    <n v="0"/>
    <n v="0"/>
    <n v="0"/>
    <n v="0"/>
    <n v="0"/>
    <n v="0"/>
    <n v="0"/>
    <n v="0"/>
    <n v="0"/>
    <n v="0"/>
    <n v="0"/>
  </r>
  <r>
    <s v="Lost Opportunity"/>
    <x v="1"/>
    <s v="Under $10"/>
    <s v="Under $5"/>
    <s v="Compressed Air"/>
    <s v="Under $10"/>
    <n v="6.3033648066995438"/>
    <s v="Compressed air"/>
    <s v="COM-CompressedAir-7P_V4"/>
    <s v="Urban"/>
    <s v="SC-NR"/>
    <s v="M_Input"/>
    <s v="No"/>
    <s v="Commercial"/>
    <s v="School K-12"/>
    <s v="Compressed Air-NR-School K-12"/>
    <n v="3.493211929210529E-6"/>
    <n v="6.9577795206015322E-6"/>
    <n v="1.04366692809023E-5"/>
    <n v="1.3915559041203066E-5"/>
    <n v="1.7394448801503827E-5"/>
    <n v="2.0873338561804597E-5"/>
    <n v="2.4352228322105353E-5"/>
    <n v="2.7831118082406126E-5"/>
    <n v="3.1310007842706888E-5"/>
    <n v="3.4788897603007648E-5"/>
    <n v="3.8267787363308421E-5"/>
    <n v="4.1746677123609187E-5"/>
    <n v="4.5225566883909966E-5"/>
    <n v="4.8704456644210726E-5"/>
    <n v="5.2183346404511492E-5"/>
    <n v="5.5662236164812258E-5"/>
    <n v="5.9140123560244033E-5"/>
    <n v="6.2617884255557923E-5"/>
    <n v="6.6095516672935186E-5"/>
    <n v="6.9573019208249567E-5"/>
    <n v="6.9864238584210574E-4"/>
    <n v="3.6439539176530795"/>
    <n v="6.3033648066995438"/>
    <s v="C-Misc-CA-All-All-All-C"/>
    <n v="0"/>
    <n v="6.9864238584210574E-4"/>
    <n v="3.493211929210529E-6"/>
    <n v="1.0450991449812062E-5"/>
    <n v="2.0887660730714362E-5"/>
    <n v="3.4803219771917426E-5"/>
    <n v="5.219766857342125E-5"/>
    <n v="7.3071007135225847E-5"/>
    <n v="9.7423235457331196E-5"/>
    <n v="1.2525435353973733E-4"/>
    <n v="1.5656436138244422E-4"/>
    <n v="1.9135325898545185E-4"/>
    <n v="2.2962104634876028E-4"/>
    <n v="2.7136772347236948E-4"/>
    <n v="3.1659329035627943E-4"/>
    <n v="3.6529774700049016E-4"/>
    <n v="4.1748109340500165E-4"/>
    <n v="4.7314332956981391E-4"/>
    <n v="5.3228345313005793E-4"/>
    <n v="5.9490133738561587E-4"/>
    <n v="6.6099685405855105E-4"/>
    <n v="6.9864238584210574E-4"/>
  </r>
  <r>
    <s v="Lost Opportunity"/>
    <x v="1"/>
    <s v="Under $10"/>
    <s v="Under $5"/>
    <s v="Compressed Air"/>
    <s v="Under $10"/>
    <n v="6.3033648066995438"/>
    <s v="Compressed air"/>
    <s v="COM-CompressedAir-7P_V4"/>
    <s v="Urban"/>
    <s v="SC-NR"/>
    <s v="M_Input"/>
    <s v="No"/>
    <s v="Commercial"/>
    <s v="University"/>
    <s v="Compressed Air-NR-University"/>
    <n v="3.493211929210529E-6"/>
    <n v="6.9577795206015331E-6"/>
    <n v="1.04366692809023E-5"/>
    <n v="1.3915559041203064E-5"/>
    <n v="1.7394448801503827E-5"/>
    <n v="2.0873338561804597E-5"/>
    <n v="2.4352228322105359E-5"/>
    <n v="2.7831118082406119E-5"/>
    <n v="3.1310007842706888E-5"/>
    <n v="3.4788897603007648E-5"/>
    <n v="3.8267787363308421E-5"/>
    <n v="4.1746677123609193E-5"/>
    <n v="4.5225566883909946E-5"/>
    <n v="4.8704456644210726E-5"/>
    <n v="5.2183346404511499E-5"/>
    <n v="5.5662236164812251E-5"/>
    <n v="5.914012356024406E-5"/>
    <n v="6.2617884255557923E-5"/>
    <n v="6.6095516672935199E-5"/>
    <n v="6.957301920824958E-5"/>
    <n v="6.9864238584210574E-4"/>
    <n v="3.6439539176530795"/>
    <n v="6.3033648066995438"/>
    <s v="C-Misc-CA-All-All-All-C"/>
    <n v="0"/>
    <n v="6.9864238584210574E-4"/>
    <n v="3.493211929210529E-6"/>
    <n v="1.0450991449812062E-5"/>
    <n v="2.0887660730714362E-5"/>
    <n v="3.4803219771917426E-5"/>
    <n v="5.219766857342125E-5"/>
    <n v="7.3071007135225847E-5"/>
    <n v="9.742323545733121E-5"/>
    <n v="1.2525435353973733E-4"/>
    <n v="1.5656436138244422E-4"/>
    <n v="1.9135325898545185E-4"/>
    <n v="2.2962104634876028E-4"/>
    <n v="2.7136772347236948E-4"/>
    <n v="3.1659329035627943E-4"/>
    <n v="3.6529774700049016E-4"/>
    <n v="4.1748109340500165E-4"/>
    <n v="4.7314332956981391E-4"/>
    <n v="5.3228345313005793E-4"/>
    <n v="5.9490133738561587E-4"/>
    <n v="6.6099685405855105E-4"/>
    <n v="6.9864238584210574E-4"/>
  </r>
  <r>
    <s v="Lost Opportunity"/>
    <x v="1"/>
    <s v="Under $10"/>
    <s v="Under $5"/>
    <s v="Compressed Air"/>
    <s v="Under $10"/>
    <n v="6.2035766725777197"/>
    <s v="Compressed air"/>
    <s v="COM-CompressedAir-7P_V4"/>
    <s v="Urban"/>
    <s v="SC-NR"/>
    <s v="M_Input"/>
    <s v="No"/>
    <s v="Commercial"/>
    <s v="Warehouse"/>
    <s v="Compressed Air-NR-Warehouse"/>
    <n v="4.8753610710315491E-4"/>
    <n v="9.7146444701374656E-4"/>
    <n v="1.4571966705206202E-3"/>
    <n v="1.9429288940274933E-3"/>
    <n v="2.4286611175343671E-3"/>
    <n v="2.9143933410412395E-3"/>
    <n v="3.4001255645481131E-3"/>
    <n v="3.8858577880549862E-3"/>
    <n v="4.3715900115618598E-3"/>
    <n v="4.8573222350687334E-3"/>
    <n v="5.3430544585756062E-3"/>
    <n v="5.8287866820824789E-3"/>
    <n v="6.3145189055893542E-3"/>
    <n v="6.8002511290962261E-3"/>
    <n v="7.2859833526031023E-3"/>
    <n v="7.7717155761099768E-3"/>
    <n v="8.2573339139617175E-3"/>
    <n v="8.7429379545210361E-3"/>
    <n v="9.2285275373066456E-3"/>
    <n v="9.7141024994264469E-3"/>
    <n v="9.7507221420631007E-2"/>
    <n v="3.5438097844109735"/>
    <n v="6.2035766725777197"/>
    <s v="C-War-CA-All-All-All-C"/>
    <n v="0"/>
    <n v="9.7507221420631007E-2"/>
    <n v="4.8753610710315491E-4"/>
    <n v="1.4590005541169015E-3"/>
    <n v="2.9161972246375218E-3"/>
    <n v="4.8591261186650154E-3"/>
    <n v="7.2877872361993825E-3"/>
    <n v="1.0202180577240622E-2"/>
    <n v="1.3602306141788735E-2"/>
    <n v="1.748816392984372E-2"/>
    <n v="2.1859753941405581E-2"/>
    <n v="2.6717076176474314E-2"/>
    <n v="3.2060130635049922E-2"/>
    <n v="3.7888917317132398E-2"/>
    <n v="4.4203436222721749E-2"/>
    <n v="5.1003687351817976E-2"/>
    <n v="5.8289670704421079E-2"/>
    <n v="6.6061386280531056E-2"/>
    <n v="7.4318720194492774E-2"/>
    <n v="8.3061658149013812E-2"/>
    <n v="9.2290185686320456E-2"/>
    <n v="9.7507221420631007E-2"/>
  </r>
  <r>
    <s v="Lost Opportunity"/>
    <x v="1"/>
    <s v="Under $10"/>
    <s v="Under $5"/>
    <s v="Compressed Air"/>
    <s v="Under $10"/>
    <n v="6.3033648066995465"/>
    <s v="Compressed air"/>
    <s v="COM-CompressedAir-7P_V4"/>
    <s v="Urban"/>
    <s v="SC-NR"/>
    <s v="M_Input"/>
    <s v="No"/>
    <s v="Commercial"/>
    <s v="Supermarket"/>
    <s v="Compressed Air-NR-Supermarket"/>
    <n v="1.5290007660447083E-5"/>
    <n v="3.0304795183006115E-5"/>
    <n v="4.5457192774509174E-5"/>
    <n v="6.0609590366012229E-5"/>
    <n v="7.5761987957515285E-5"/>
    <n v="9.0914385549018334E-5"/>
    <n v="1.0606678314052138E-4"/>
    <n v="1.2121918073202446E-4"/>
    <n v="1.3637157832352748E-4"/>
    <n v="1.5152397591503057E-4"/>
    <n v="1.6667637350653361E-4"/>
    <n v="1.8182877109803669E-4"/>
    <n v="1.9698116868953973E-4"/>
    <n v="2.1213356628104282E-4"/>
    <n v="2.2728596387254591E-4"/>
    <n v="2.4243836146404897E-4"/>
    <n v="2.5756951350504916E-4"/>
    <n v="2.7269775373225073E-4"/>
    <n v="2.8782300134506554E-4"/>
    <n v="3.0294517252545572E-4"/>
    <n v="3.0580015320894158E-3"/>
    <n v="3.6439539176530813"/>
    <n v="6.3033648066995465"/>
    <s v="C-Misc-CA-All-All-All-C"/>
    <n v="0"/>
    <n v="3.0580015320894158E-3"/>
    <n v="1.5290007660447083E-5"/>
    <n v="4.5594802843453201E-5"/>
    <n v="9.1051995617962375E-5"/>
    <n v="1.516615859839746E-4"/>
    <n v="2.2742357394148988E-4"/>
    <n v="3.1833795949050823E-4"/>
    <n v="4.2440474263102961E-4"/>
    <n v="5.4562392336305406E-4"/>
    <n v="6.8199550168658151E-4"/>
    <n v="8.3351947760161214E-4"/>
    <n v="1.0001958511081457E-3"/>
    <n v="1.1820246222061825E-3"/>
    <n v="1.3790057908957222E-3"/>
    <n v="1.591139357176765E-3"/>
    <n v="1.8184253210493109E-3"/>
    <n v="2.0608636825133596E-3"/>
    <n v="2.3184331960184089E-3"/>
    <n v="2.5911309497506597E-3"/>
    <n v="2.8789539510957252E-3"/>
    <n v="3.0580015320894158E-3"/>
  </r>
  <r>
    <s v="Lost Opportunity"/>
    <x v="1"/>
    <s v="Under $5"/>
    <s v="Under $5"/>
    <s v="Compressed Air"/>
    <s v="Under $5"/>
    <n v="0"/>
    <s v="Compressed air"/>
    <s v="COM-CompressedAir-7P_V4"/>
    <s v="Urban"/>
    <s v="SC-NR"/>
    <s v="M_Input"/>
    <s v="No"/>
    <s v="Commercial"/>
    <s v="MiniMart"/>
    <s v="Compressed Air-NR-MiniMart"/>
    <n v="0"/>
    <n v="0"/>
    <n v="0"/>
    <n v="0"/>
    <n v="0"/>
    <n v="0"/>
    <n v="0"/>
    <n v="0"/>
    <n v="0"/>
    <n v="0"/>
    <n v="0"/>
    <n v="0"/>
    <n v="0"/>
    <n v="0"/>
    <n v="0"/>
    <n v="0"/>
    <n v="0"/>
    <n v="0"/>
    <n v="0"/>
    <n v="0"/>
    <n v="0"/>
    <n v="0"/>
    <n v="0"/>
    <s v="C-Misc-CA-All-All-All-C"/>
    <n v="0"/>
    <n v="0"/>
    <n v="0"/>
    <n v="0"/>
    <n v="0"/>
    <n v="0"/>
    <n v="0"/>
    <n v="0"/>
    <n v="0"/>
    <n v="0"/>
    <n v="0"/>
    <n v="0"/>
    <n v="0"/>
    <n v="0"/>
    <n v="0"/>
    <n v="0"/>
    <n v="0"/>
    <n v="0"/>
    <n v="0"/>
    <n v="0"/>
    <n v="0"/>
    <n v="0"/>
  </r>
  <r>
    <s v="Lost Opportunity"/>
    <x v="1"/>
    <s v="Under $10"/>
    <s v="Under $5"/>
    <s v="Compressed Air"/>
    <s v="Under $10"/>
    <n v="6.3033648066995438"/>
    <s v="Compressed air"/>
    <s v="COM-CompressedAir-7P_V4"/>
    <s v="Urban"/>
    <s v="SC-NR"/>
    <s v="M_Input"/>
    <s v="No"/>
    <s v="Commercial"/>
    <s v="Restaurant"/>
    <s v="Compressed Air-NR-Restaurant"/>
    <n v="2.2113587893455272E-6"/>
    <n v="4.4018423517196323E-6"/>
    <n v="6.6027635275794519E-6"/>
    <n v="8.8036847034392664E-6"/>
    <n v="1.1004605879299083E-5"/>
    <n v="1.3205527055158904E-5"/>
    <n v="1.5406448231018719E-5"/>
    <n v="1.7607369406878526E-5"/>
    <n v="1.980829058273835E-5"/>
    <n v="2.200921175859816E-5"/>
    <n v="2.4210132934457974E-5"/>
    <n v="2.6411054110317801E-5"/>
    <n v="2.8611975286177618E-5"/>
    <n v="3.0812896462037438E-5"/>
    <n v="3.3013817637897265E-5"/>
    <n v="3.5214738813757072E-5"/>
    <n v="3.7414818503697258E-5"/>
    <n v="3.9614790704239122E-5"/>
    <n v="4.1814653871471043E-5"/>
    <n v="4.4014406431771304E-5"/>
    <n v="4.4227175786910547E-4"/>
    <n v="3.64395391765308"/>
    <n v="6.3033648066995438"/>
    <s v="C-Misc-CA-All-All-All-C"/>
    <n v="0"/>
    <n v="4.4227175786910547E-4"/>
    <n v="2.2113587893455272E-6"/>
    <n v="6.6132011410651591E-6"/>
    <n v="1.3215964668644612E-5"/>
    <n v="2.2019649372083877E-5"/>
    <n v="3.3024255251382958E-5"/>
    <n v="4.622978230654186E-5"/>
    <n v="6.1636230537560576E-5"/>
    <n v="7.9243599944439099E-5"/>
    <n v="9.9051890527177455E-5"/>
    <n v="1.2106110228577562E-4"/>
    <n v="1.452712352202336E-4"/>
    <n v="1.7168228933055139E-4"/>
    <n v="2.00294264616729E-4"/>
    <n v="2.3110716107876644E-4"/>
    <n v="2.6412097871666372E-4"/>
    <n v="2.9933571753042079E-4"/>
    <n v="3.3675053603411805E-4"/>
    <n v="3.7636532673835716E-4"/>
    <n v="4.1817998060982822E-4"/>
    <n v="4.4227175786910547E-4"/>
  </r>
  <r>
    <s v="Lost Opportunity"/>
    <x v="1"/>
    <s v="Under $10"/>
    <s v="Under $5"/>
    <s v="Compressed Air"/>
    <s v="Under $10"/>
    <n v="6.3033648066995438"/>
    <s v="Compressed air"/>
    <s v="COM-CompressedAir-7P_V4"/>
    <s v="Urban"/>
    <s v="SC-NR"/>
    <s v="M_Input"/>
    <s v="No"/>
    <s v="Commercial"/>
    <s v="Lodging"/>
    <s v="Compressed Air-NR-Lodging"/>
    <n v="5.6202667177892175E-6"/>
    <n v="1.1213556155333049E-5"/>
    <n v="1.6820334232999575E-5"/>
    <n v="2.2427112310666098E-5"/>
    <n v="2.8033890388332624E-5"/>
    <n v="3.364066846599913E-5"/>
    <n v="3.9247446543665677E-5"/>
    <n v="4.4854224621332196E-5"/>
    <n v="5.0461002698998709E-5"/>
    <n v="5.6067780776665249E-5"/>
    <n v="6.1674558854331755E-5"/>
    <n v="6.7281336931998288E-5"/>
    <n v="7.2888115009664834E-5"/>
    <n v="7.8494893087331313E-5"/>
    <n v="8.4101671164997887E-5"/>
    <n v="8.9708449242664406E-5"/>
    <n v="9.5314675659828721E-5"/>
    <n v="1.0092083435850125E-4"/>
    <n v="1.0652692484757296E-4"/>
    <n v="1.1213294663117423E-4"/>
    <n v="1.1240533435578435E-3"/>
    <n v="3.6439539176530809"/>
    <n v="6.3033648066995438"/>
    <s v="C-Misc-CA-All-All-All-C"/>
    <n v="0"/>
    <n v="1.1240533435578435E-3"/>
    <n v="5.6202667177892175E-6"/>
    <n v="1.6833822873122268E-5"/>
    <n v="3.365415710612184E-5"/>
    <n v="5.6081269416787938E-5"/>
    <n v="8.4115159805120556E-5"/>
    <n v="1.1775582827111969E-4"/>
    <n v="1.5700327481478536E-4"/>
    <n v="2.0185749943611757E-4"/>
    <n v="2.5231850213511628E-4"/>
    <n v="3.0838628291178152E-4"/>
    <n v="3.7006084176611327E-4"/>
    <n v="4.3734217869811155E-4"/>
    <n v="5.1023029370777639E-4"/>
    <n v="5.8872518679510771E-4"/>
    <n v="6.7282685796010559E-4"/>
    <n v="7.6253530720277001E-4"/>
    <n v="8.5784998286259876E-4"/>
    <n v="9.5877081722109999E-4"/>
    <n v="1.065297742068673E-3"/>
    <n v="1.1240533435578435E-3"/>
  </r>
  <r>
    <s v="Lost Opportunity"/>
    <x v="1"/>
    <s v="Under $10"/>
    <s v="Under $5"/>
    <s v="Compressed Air"/>
    <s v="Under $10"/>
    <n v="6.3033648066995447"/>
    <s v="Compressed air"/>
    <s v="COM-CompressedAir-7P_V4"/>
    <s v="Urban"/>
    <s v="SC-NR"/>
    <s v="M_Input"/>
    <s v="No"/>
    <s v="Commercial"/>
    <s v="Hospital"/>
    <s v="Compressed Air-NR-Hospital"/>
    <n v="1.0289411375644876E-6"/>
    <n v="2.0535607223512046E-6"/>
    <n v="3.0803410835268075E-6"/>
    <n v="4.10712144470241E-6"/>
    <n v="5.1339018058780112E-6"/>
    <n v="6.1606821670536125E-6"/>
    <n v="7.1874625282292154E-6"/>
    <n v="8.2142428894048183E-6"/>
    <n v="9.2410232505804179E-6"/>
    <n v="1.0267803611756024E-5"/>
    <n v="1.1294583972931622E-5"/>
    <n v="1.2321364334107225E-5"/>
    <n v="1.3348144695282831E-5"/>
    <n v="1.4374925056458431E-5"/>
    <n v="1.5401705417634035E-5"/>
    <n v="1.642848577880964E-5"/>
    <n v="1.7455188837933851E-5"/>
    <n v="1.8481882457482391E-5"/>
    <n v="1.9508566577608916E-5"/>
    <n v="2.0535241137960076E-5"/>
    <n v="2.0578822751289751E-4"/>
    <n v="3.64395391765308"/>
    <n v="6.3033648066995447"/>
    <s v="C-Misc-CA-All-All-All-C"/>
    <n v="0"/>
    <n v="2.0578822751289751E-4"/>
    <n v="1.0289411375644876E-6"/>
    <n v="3.0825018599156924E-6"/>
    <n v="6.1628429434424995E-6"/>
    <n v="1.0269964388144909E-5"/>
    <n v="1.5403866194022922E-5"/>
    <n v="2.1564548361076537E-5"/>
    <n v="2.8752010889305752E-5"/>
    <n v="3.6966253778710569E-5"/>
    <n v="4.6207277029290986E-5"/>
    <n v="5.6475080641047012E-5"/>
    <n v="6.7769664613978633E-5"/>
    <n v="8.0091028948085861E-5"/>
    <n v="9.3439173643368697E-5"/>
    <n v="1.0781409869982713E-4"/>
    <n v="1.2321580411746115E-4"/>
    <n v="1.396442898962708E-4"/>
    <n v="1.5709947873420466E-4"/>
    <n v="1.7558136119168706E-4"/>
    <n v="1.9508992776929597E-4"/>
    <n v="2.0578822751289751E-4"/>
  </r>
  <r>
    <s v="Lost Opportunity"/>
    <x v="1"/>
    <s v="Under $10"/>
    <s v="Under $5"/>
    <s v="Compressed Air"/>
    <s v="Under $10"/>
    <n v="6.3033648066995447"/>
    <s v="Compressed air"/>
    <s v="COM-CompressedAir-7P_V4"/>
    <s v="Urban"/>
    <s v="SC-NR"/>
    <s v="M_Input"/>
    <s v="No"/>
    <s v="Commercial"/>
    <s v="Residential Care"/>
    <s v="Compressed Air-NR-Residential Care"/>
    <n v="1.0289411375644876E-6"/>
    <n v="2.0529433576686664E-6"/>
    <n v="3.0794150365029991E-6"/>
    <n v="4.1058867153373327E-6"/>
    <n v="5.1323583941716655E-6"/>
    <n v="6.1588300730059982E-6"/>
    <n v="7.1853017518403293E-6"/>
    <n v="8.2117734306746637E-6"/>
    <n v="9.2382451095089956E-6"/>
    <n v="1.0264716788343328E-5"/>
    <n v="1.1291188467177659E-5"/>
    <n v="1.2317660146011995E-5"/>
    <n v="1.334413182484633E-5"/>
    <n v="1.4370603503680664E-5"/>
    <n v="1.5397075182515001E-5"/>
    <n v="1.6423546861349331E-5"/>
    <n v="1.7449917543876339E-5"/>
    <n v="1.8476275828710235E-5"/>
    <n v="1.9502621625940281E-5"/>
    <n v="2.0528954844784214E-5"/>
    <n v="2.0578822751289751E-4"/>
    <n v="3.64395391765308"/>
    <n v="6.3033648066995447"/>
    <s v="C-Misc-CA-All-All-All-C"/>
    <n v="0"/>
    <n v="2.0578822751289751E-4"/>
    <n v="1.0289411375644876E-6"/>
    <n v="3.0818844952331537E-6"/>
    <n v="6.1612995317361528E-6"/>
    <n v="1.0267186247073486E-5"/>
    <n v="1.5399544641245152E-5"/>
    <n v="2.155837471425115E-5"/>
    <n v="2.8743676466091478E-5"/>
    <n v="3.6955449896766144E-5"/>
    <n v="4.6193695006275143E-5"/>
    <n v="5.6458411794618472E-5"/>
    <n v="6.7749600261796138E-5"/>
    <n v="8.0067260407808128E-5"/>
    <n v="9.3411392232654455E-5"/>
    <n v="1.0778199573633512E-4"/>
    <n v="1.2317907091885012E-4"/>
    <n v="1.3960261778019946E-4"/>
    <n v="1.5705253532407578E-4"/>
    <n v="1.7552881115278602E-4"/>
    <n v="1.9503143277872629E-4"/>
    <n v="2.0578822751289751E-4"/>
  </r>
  <r>
    <s v="Lost Opportunity"/>
    <x v="1"/>
    <s v="Under $10"/>
    <s v="Under $5"/>
    <s v="Compressed Air"/>
    <s v="Under $10"/>
    <n v="6.3033648066995429"/>
    <s v="Compressed air"/>
    <s v="COM-CompressedAir-7P_V4"/>
    <s v="Urban"/>
    <s v="SC-NR"/>
    <s v="M_Input"/>
    <s v="No"/>
    <s v="Commercial"/>
    <s v="Assembly"/>
    <s v="Compressed Air-NR-Assembly"/>
    <n v="1.7009412975232275E-5"/>
    <n v="3.3866194818033468E-5"/>
    <n v="5.0799292227050215E-5"/>
    <n v="6.7732389636066922E-5"/>
    <n v="8.4665487045083643E-5"/>
    <n v="1.0159858445410039E-4"/>
    <n v="1.1853168186311711E-4"/>
    <n v="1.3546477927213384E-4"/>
    <n v="1.5239787668115055E-4"/>
    <n v="1.6933097409016723E-4"/>
    <n v="1.8626407149918405E-4"/>
    <n v="2.0319716890820078E-4"/>
    <n v="2.2013026631721751E-4"/>
    <n v="2.3706336372623428E-4"/>
    <n v="2.5399646113525106E-4"/>
    <n v="2.7092955854426774E-4"/>
    <n v="2.8785680887678073E-4"/>
    <n v="3.0478331526081538E-4"/>
    <n v="3.2170906754620397E-4"/>
    <n v="3.3863405539728798E-4"/>
    <n v="3.4018825950464546E-3"/>
    <n v="3.6439539176530795"/>
    <n v="6.3033648066995429"/>
    <s v="C-Misc-CA-All-All-All-C"/>
    <n v="0"/>
    <n v="3.4018825950464546E-3"/>
    <n v="1.7009412975232275E-5"/>
    <n v="5.0875607793265739E-5"/>
    <n v="1.0167490002031595E-4"/>
    <n v="1.6940728965638286E-4"/>
    <n v="2.5407277670146653E-4"/>
    <n v="3.5567136115556694E-4"/>
    <n v="4.7420304301868407E-4"/>
    <n v="6.0966782229081795E-4"/>
    <n v="7.6206569897196855E-4"/>
    <n v="9.3139667306213578E-4"/>
    <n v="1.1176607445613199E-3"/>
    <n v="1.3208579134695207E-3"/>
    <n v="1.5409881797867381E-3"/>
    <n v="1.7780515435129724E-3"/>
    <n v="2.0320480046482235E-3"/>
    <n v="2.3029775631924912E-3"/>
    <n v="2.5908343720692719E-3"/>
    <n v="2.8956176873300874E-3"/>
    <n v="3.2173267548762912E-3"/>
    <n v="3.4018825950464546E-3"/>
  </r>
  <r>
    <s v="Lost Opportunity"/>
    <x v="1"/>
    <s v="Under $10"/>
    <s v="Under $5"/>
    <s v="Compressed Air"/>
    <s v="Under $10"/>
    <n v="6.3033648066995429"/>
    <s v="Compressed air"/>
    <s v="COM-CompressedAir-7P_V4"/>
    <s v="Urban"/>
    <s v="SC-NR"/>
    <s v="M_Input"/>
    <s v="No"/>
    <s v="Commercial"/>
    <s v="Other"/>
    <s v="Compressed Air-NR-Other"/>
    <n v="9.2185344018015029E-5"/>
    <n v="1.8271135184370579E-4"/>
    <n v="2.740670277655587E-4"/>
    <n v="3.6542270368741158E-4"/>
    <n v="4.5677837960926446E-4"/>
    <n v="5.4813405553111739E-4"/>
    <n v="6.3948973145296995E-4"/>
    <n v="7.3084540737482315E-4"/>
    <n v="8.2220108329667582E-4"/>
    <n v="9.1355675921852891E-4"/>
    <n v="1.0049124351403816E-3"/>
    <n v="1.0962681110622346E-3"/>
    <n v="1.1876237869840873E-3"/>
    <n v="1.2789794629059405E-3"/>
    <n v="1.3703351388277933E-3"/>
    <n v="1.4616908147496467E-3"/>
    <n v="1.5529183986243622E-3"/>
    <n v="1.6441284268141701E-3"/>
    <n v="1.7353204121623468E-3"/>
    <n v="1.826493849319593E-3"/>
    <n v="1.8437068803603001E-2"/>
    <n v="3.64395391765308"/>
    <n v="6.3033648066995429"/>
    <s v="C-Misc-CA-All-All-All-C"/>
    <n v="0"/>
    <n v="1.8437068803603001E-2"/>
    <n v="9.2185344018015029E-5"/>
    <n v="2.7489669586172084E-4"/>
    <n v="5.4896372362727959E-4"/>
    <n v="9.1438642731469112E-4"/>
    <n v="1.3711648069239556E-3"/>
    <n v="1.9192988624550729E-3"/>
    <n v="2.5587885939080427E-3"/>
    <n v="3.2896340012828658E-3"/>
    <n v="4.1118350845795416E-3"/>
    <n v="5.0253918437980702E-3"/>
    <n v="6.0303042789384515E-3"/>
    <n v="7.1265723900006857E-3"/>
    <n v="8.3141961769847735E-3"/>
    <n v="9.593175639890714E-3"/>
    <n v="1.0963510778718507E-2"/>
    <n v="1.2425201593468153E-2"/>
    <n v="1.3978119992092516E-2"/>
    <n v="1.5622248418906687E-2"/>
    <n v="1.7357568831069033E-2"/>
    <n v="1.8437068803603001E-2"/>
  </r>
  <r>
    <s v="Discretionary"/>
    <x v="1"/>
    <s v="Under $5"/>
    <s v="Under $5"/>
    <s v="Compressed Air"/>
    <s v="Under $5"/>
    <n v="3.4592146360181144"/>
    <s v="Compressed air"/>
    <s v="COM-CompressedAir-7P_V4"/>
    <s v="Urban"/>
    <s v="SC-Retro"/>
    <s v="M_Input"/>
    <s v="No"/>
    <s v="Commercial"/>
    <s v="Large Off"/>
    <s v="Compressed Air-Retro-Large Off"/>
    <n v="3.4140426946725817E-2"/>
    <n v="3.4038005665885641E-2"/>
    <n v="3.4038005665885641E-2"/>
    <n v="3.4038005665885641E-2"/>
    <n v="3.4038005665885641E-2"/>
    <n v="3.4038005665885641E-2"/>
    <n v="3.4038005665885641E-2"/>
    <n v="3.4038005665885641E-2"/>
    <n v="3.4038005665885641E-2"/>
    <n v="3.4038005665885641E-2"/>
    <n v="3.4038005665885641E-2"/>
    <n v="3.4038005665885641E-2"/>
    <n v="3.4038005665885641E-2"/>
    <n v="3.4038005665885641E-2"/>
    <n v="3.4038005665885641E-2"/>
    <n v="3.4038005665885641E-2"/>
    <n v="3.4037697477477896E-2"/>
    <n v="3.4037387428777953E-2"/>
    <n v="3.4037075502891125E-2"/>
    <n v="3.4036761682717541E-2"/>
    <n v="0.68280853893451632"/>
    <n v="-0.20366577677319708"/>
    <n v="3.4592146360181144"/>
    <s v="C-LOff-CA-All-All-All-C"/>
    <n v="0"/>
    <n v="0.68085943402687499"/>
    <n v="3.4140426946725817E-2"/>
    <n v="6.8178432612611459E-2"/>
    <n v="0.10221643827849711"/>
    <n v="0.13625444394438274"/>
    <n v="0.17029244961026838"/>
    <n v="0.20433045527615401"/>
    <n v="0.23836846094203964"/>
    <n v="0.27240646660792528"/>
    <n v="0.30644447227381094"/>
    <n v="0.3404824779396966"/>
    <n v="0.37452048360558227"/>
    <n v="0.40855848927146793"/>
    <n v="0.44259649493735359"/>
    <n v="0.47663450060323925"/>
    <n v="0.51067250626912486"/>
    <n v="0.54471051193501052"/>
    <n v="0.57874820941248839"/>
    <n v="0.61278559684126632"/>
    <n v="0.64682267234415747"/>
    <n v="0.68085943402687499"/>
  </r>
  <r>
    <s v="Discretionary"/>
    <x v="1"/>
    <s v="Under $5"/>
    <s v="Under $5"/>
    <s v="Compressed Air"/>
    <s v="Under $5"/>
    <n v="0"/>
    <s v="Compressed air"/>
    <s v="COM-CompressedAir-7P_V4"/>
    <s v="Urban"/>
    <s v="SC-Retro"/>
    <s v="M_Input"/>
    <s v="No"/>
    <s v="Commercial"/>
    <s v="Medium Off"/>
    <s v="Compressed Air-Retro-Medium Off"/>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0"/>
    <s v="Compressed air"/>
    <s v="COM-CompressedAir-7P_V4"/>
    <s v="Urban"/>
    <s v="SC-Retro"/>
    <s v="M_Input"/>
    <s v="No"/>
    <s v="Commercial"/>
    <s v="Small Off"/>
    <s v="Compressed Air-Retro-Small Off"/>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3.0644251434742853"/>
    <s v="Compressed air"/>
    <s v="COM-CompressedAir-7P_V4"/>
    <s v="Urban"/>
    <s v="SC-Retro"/>
    <s v="M_Input"/>
    <s v="No"/>
    <s v="Commercial"/>
    <s v="XLarge Ret"/>
    <s v="Compressed Air-Retro-XLarge Ret"/>
    <n v="7.2895349434622544E-2"/>
    <n v="7.2560030827223274E-2"/>
    <n v="7.2560030827223287E-2"/>
    <n v="7.2560030827223301E-2"/>
    <n v="7.2560030827223301E-2"/>
    <n v="7.256003082722326E-2"/>
    <n v="7.2560030827223301E-2"/>
    <n v="7.2560030827223274E-2"/>
    <n v="7.2560030827223274E-2"/>
    <n v="7.2560030827223287E-2"/>
    <n v="7.2560030827223287E-2"/>
    <n v="7.2560030827223274E-2"/>
    <n v="7.2560030827223287E-2"/>
    <n v="7.2560030827223301E-2"/>
    <n v="7.2560030827223301E-2"/>
    <n v="7.2560030827223287E-2"/>
    <n v="7.2558481233498118E-2"/>
    <n v="7.2556917251135208E-2"/>
    <n v="7.2555338678792825E-2"/>
    <n v="7.2553745311355153E-2"/>
    <n v="1.4579069886924509"/>
    <n v="-0.59486095468992173"/>
    <n v="3.0644251434742853"/>
    <s v="C-Ret-CA-All-All-All-C"/>
    <n v="0"/>
    <n v="1.451520294317753"/>
    <n v="7.2895349434622544E-2"/>
    <n v="0.14545538026184582"/>
    <n v="0.21801541108906911"/>
    <n v="0.29057544191629242"/>
    <n v="0.36313547274351571"/>
    <n v="0.43569550357073894"/>
    <n v="0.50825553439796223"/>
    <n v="0.58081556522518551"/>
    <n v="0.6533755960524088"/>
    <n v="0.72593562687963209"/>
    <n v="0.79849565770685538"/>
    <n v="0.87105568853407866"/>
    <n v="0.94361571936130195"/>
    <n v="1.0161757501885254"/>
    <n v="1.0887357810157487"/>
    <n v="1.1612958118429719"/>
    <n v="1.23385429307647"/>
    <n v="1.3064112103276051"/>
    <n v="1.3789665490063978"/>
    <n v="1.451520294317753"/>
  </r>
  <r>
    <s v="Discretionary"/>
    <x v="1"/>
    <s v="Under $5"/>
    <s v="Under $5"/>
    <s v="Compressed Air"/>
    <s v="Under $5"/>
    <n v="0"/>
    <s v="Compressed air"/>
    <s v="COM-CompressedAir-7P_V4"/>
    <s v="Urban"/>
    <s v="SC-Retro"/>
    <s v="M_Input"/>
    <s v="No"/>
    <s v="Commercial"/>
    <s v="Large Ret"/>
    <s v="Compressed Air-Retro-Large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0"/>
    <s v="Compressed air"/>
    <s v="COM-CompressedAir-7P_V4"/>
    <s v="Urban"/>
    <s v="SC-Retro"/>
    <s v="M_Input"/>
    <s v="No"/>
    <s v="Commercial"/>
    <s v="Medium Ret"/>
    <s v="Compressed Air-Retro-Medium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0"/>
    <s v="Compressed air"/>
    <s v="COM-CompressedAir-7P_V4"/>
    <s v="Urban"/>
    <s v="SC-Retro"/>
    <s v="M_Input"/>
    <s v="No"/>
    <s v="Commercial"/>
    <s v="Small Ret"/>
    <s v="Compressed Air-Retro-Small Ret"/>
    <n v="0"/>
    <n v="0"/>
    <n v="0"/>
    <n v="0"/>
    <n v="0"/>
    <n v="0"/>
    <n v="0"/>
    <n v="0"/>
    <n v="0"/>
    <n v="0"/>
    <n v="0"/>
    <n v="0"/>
    <n v="0"/>
    <n v="0"/>
    <n v="0"/>
    <n v="0"/>
    <n v="0"/>
    <n v="0"/>
    <n v="0"/>
    <n v="0"/>
    <n v="0"/>
    <n v="0"/>
    <n v="0"/>
    <s v="C-Ret-CA-All-All-All-C"/>
    <n v="0"/>
    <n v="0"/>
    <n v="0"/>
    <n v="0"/>
    <n v="0"/>
    <n v="0"/>
    <n v="0"/>
    <n v="0"/>
    <n v="0"/>
    <n v="0"/>
    <n v="0"/>
    <n v="0"/>
    <n v="0"/>
    <n v="0"/>
    <n v="0"/>
    <n v="0"/>
    <n v="0"/>
    <n v="0"/>
    <n v="0"/>
    <n v="0"/>
    <n v="0"/>
    <n v="0"/>
  </r>
  <r>
    <s v="Discretionary"/>
    <x v="1"/>
    <s v="Under $5"/>
    <s v="Under $5"/>
    <s v="Compressed Air"/>
    <s v="Under $5"/>
    <n v="3.4849760988328997"/>
    <s v="Compressed air"/>
    <s v="COM-CompressedAir-7P_V4"/>
    <s v="Urban"/>
    <s v="SC-Retro"/>
    <s v="M_Input"/>
    <s v="No"/>
    <s v="Commercial"/>
    <s v="School K-12"/>
    <s v="Compressed Air-Retro-School K-12"/>
    <n v="5.430356726318185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006036372902E-4"/>
    <n v="5.4079081857072724E-4"/>
    <n v="5.4078150005128765E-4"/>
    <n v="5.407721038459399E-4"/>
    <n v="1.086071345263637E-2"/>
    <n v="-0.17661580504816704"/>
    <n v="3.4849760988328997"/>
    <s v="C-Misc-CA-All-All-All-C"/>
    <n v="0"/>
    <n v="1.0818318551073923E-2"/>
    <n v="5.430356726318185E-4"/>
    <n v="1.0838448990058466E-3"/>
    <n v="1.6246541253798746E-3"/>
    <n v="2.1654633517539028E-3"/>
    <n v="2.706272578127931E-3"/>
    <n v="3.2470818045019592E-3"/>
    <n v="3.7878910308759874E-3"/>
    <n v="4.3287002572500151E-3"/>
    <n v="4.8695094836240429E-3"/>
    <n v="5.4103187099980707E-3"/>
    <n v="5.9511279363720984E-3"/>
    <n v="6.4919371627461262E-3"/>
    <n v="7.0327463891201539E-3"/>
    <n v="7.5735556154941817E-3"/>
    <n v="8.1143648418682095E-3"/>
    <n v="8.6551740682422381E-3"/>
    <n v="9.195974128605967E-3"/>
    <n v="9.7367649471766949E-3"/>
    <n v="1.0277546447227982E-2"/>
    <n v="1.0818318551073923E-2"/>
  </r>
  <r>
    <s v="Discretionary"/>
    <x v="1"/>
    <s v="Under $5"/>
    <s v="Under $5"/>
    <s v="Compressed Air"/>
    <s v="Under $5"/>
    <n v="3.4849760988328997"/>
    <s v="Compressed air"/>
    <s v="COM-CompressedAir-7P_V4"/>
    <s v="Urban"/>
    <s v="SC-Retro"/>
    <s v="M_Input"/>
    <s v="No"/>
    <s v="Commercial"/>
    <s v="University"/>
    <s v="Compressed Air-Retro-University"/>
    <n v="5.430356726318185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006036372902E-4"/>
    <n v="5.4079081857072724E-4"/>
    <n v="5.4078150005128776E-4"/>
    <n v="5.407721038459399E-4"/>
    <n v="1.086071345263637E-2"/>
    <n v="-0.17661580504816704"/>
    <n v="3.4849760988328997"/>
    <s v="C-Misc-CA-All-All-All-C"/>
    <n v="0"/>
    <n v="1.0818318551073923E-2"/>
    <n v="5.430356726318185E-4"/>
    <n v="1.0838448990058466E-3"/>
    <n v="1.6246541253798746E-3"/>
    <n v="2.1654633517539028E-3"/>
    <n v="2.706272578127931E-3"/>
    <n v="3.2470818045019592E-3"/>
    <n v="3.7878910308759874E-3"/>
    <n v="4.3287002572500151E-3"/>
    <n v="4.8695094836240429E-3"/>
    <n v="5.4103187099980707E-3"/>
    <n v="5.9511279363720984E-3"/>
    <n v="6.4919371627461262E-3"/>
    <n v="7.0327463891201539E-3"/>
    <n v="7.5735556154941817E-3"/>
    <n v="8.1143648418682095E-3"/>
    <n v="8.6551740682422381E-3"/>
    <n v="9.195974128605967E-3"/>
    <n v="9.7367649471766949E-3"/>
    <n v="1.0277546447227982E-2"/>
    <n v="1.0818318551073923E-2"/>
  </r>
  <r>
    <s v="Discretionary"/>
    <x v="1"/>
    <s v="Under $5"/>
    <s v="Under $5"/>
    <s v="Compressed Air"/>
    <s v="Under $5"/>
    <n v="3.3848106841995342"/>
    <s v="Compressed air"/>
    <s v="COM-CompressedAir-7P_V4"/>
    <s v="Urban"/>
    <s v="SC-Retro"/>
    <s v="M_Input"/>
    <s v="No"/>
    <s v="Commercial"/>
    <s v="Warehouse"/>
    <s v="Compressed Air-Retro-Warehouse"/>
    <n v="7.5789703922399559E-2"/>
    <n v="7.5509282017886661E-2"/>
    <n v="7.5509282017886661E-2"/>
    <n v="7.5509282017886661E-2"/>
    <n v="7.5509282017886689E-2"/>
    <n v="7.5509282017886661E-2"/>
    <n v="7.5509282017886661E-2"/>
    <n v="7.5509282017886648E-2"/>
    <n v="7.5509282017886675E-2"/>
    <n v="7.5509282017886661E-2"/>
    <n v="7.5509282017886675E-2"/>
    <n v="7.5509282017886661E-2"/>
    <n v="7.5509282017886675E-2"/>
    <n v="7.5509282017886661E-2"/>
    <n v="7.5509282017886661E-2"/>
    <n v="7.5509282017886689E-2"/>
    <n v="7.5508240603607155E-2"/>
    <n v="7.5507191425408945E-2"/>
    <n v="7.5506134396145258E-2"/>
    <n v="7.55050694273601E-2"/>
    <n v="1.5157940784479911"/>
    <n v="-0.27727137466359286"/>
    <n v="3.3848106841995342"/>
    <s v="C-War-CA-All-All-All-C"/>
    <n v="0"/>
    <n v="1.5104555700432207"/>
    <n v="7.5789703922399559E-2"/>
    <n v="0.15129898594028623"/>
    <n v="0.22680826795817288"/>
    <n v="0.30231754997605953"/>
    <n v="0.37782683199394623"/>
    <n v="0.45333611401183288"/>
    <n v="0.52884539602971958"/>
    <n v="0.60435467804760623"/>
    <n v="0.67986396006549288"/>
    <n v="0.75537324208337953"/>
    <n v="0.83088252410126617"/>
    <n v="0.90639180611915282"/>
    <n v="0.98190108813703947"/>
    <n v="1.0574103701549262"/>
    <n v="1.1329196521728129"/>
    <n v="1.2084289341906995"/>
    <n v="1.2839371747943067"/>
    <n v="1.3594443662197155"/>
    <n v="1.4349505006158607"/>
    <n v="1.5104555700432207"/>
  </r>
  <r>
    <s v="Discretionary"/>
    <x v="1"/>
    <s v="Under $5"/>
    <s v="Under $5"/>
    <s v="Compressed Air"/>
    <s v="Under $5"/>
    <n v="3.4849760988328975"/>
    <s v="Compressed air"/>
    <s v="COM-CompressedAir-7P_V4"/>
    <s v="Urban"/>
    <s v="SC-Retro"/>
    <s v="M_Input"/>
    <s v="No"/>
    <s v="Commercial"/>
    <s v="Supermarket"/>
    <s v="Compressed Air-Retro-Supermarket"/>
    <n v="0"/>
    <n v="0"/>
    <n v="0"/>
    <n v="0"/>
    <n v="0"/>
    <n v="0"/>
    <n v="0"/>
    <n v="0"/>
    <n v="0"/>
    <n v="0"/>
    <n v="0"/>
    <n v="0"/>
    <n v="0"/>
    <n v="0"/>
    <n v="0"/>
    <n v="0"/>
    <n v="0"/>
    <n v="0"/>
    <n v="0"/>
    <n v="0"/>
    <n v="4.7538023817026376E-2"/>
    <n v="-0.17661580504816723"/>
    <n v="3.4849760988328975"/>
    <s v="C-Misc-CA-All-All-All-C"/>
    <n v="0"/>
    <n v="0"/>
    <n v="0"/>
    <n v="0"/>
    <n v="0"/>
    <n v="0"/>
    <n v="0"/>
    <n v="0"/>
    <n v="0"/>
    <n v="0"/>
    <n v="0"/>
    <n v="0"/>
    <n v="0"/>
    <n v="0"/>
    <n v="0"/>
    <n v="0"/>
    <n v="0"/>
    <n v="0"/>
    <n v="0"/>
    <n v="0"/>
    <n v="0"/>
    <n v="0"/>
  </r>
  <r>
    <s v="Discretionary"/>
    <x v="1"/>
    <s v="Under $5"/>
    <s v="Under $5"/>
    <s v="Compressed Air"/>
    <s v="Under $5"/>
    <n v="0"/>
    <s v="Compressed air"/>
    <s v="COM-CompressedAir-7P_V4"/>
    <s v="Urban"/>
    <s v="SC-Retro"/>
    <s v="M_Input"/>
    <s v="No"/>
    <s v="Commercial"/>
    <s v="MiniMart"/>
    <s v="Compressed Air-Retro-MiniMart"/>
    <n v="0"/>
    <n v="0"/>
    <n v="0"/>
    <n v="0"/>
    <n v="0"/>
    <n v="0"/>
    <n v="0"/>
    <n v="0"/>
    <n v="0"/>
    <n v="0"/>
    <n v="0"/>
    <n v="0"/>
    <n v="0"/>
    <n v="0"/>
    <n v="0"/>
    <n v="0"/>
    <n v="0"/>
    <n v="0"/>
    <n v="0"/>
    <n v="0"/>
    <n v="0"/>
    <n v="0"/>
    <n v="0"/>
    <s v="C-Misc-CA-All-All-All-C"/>
    <n v="0"/>
    <n v="0"/>
    <n v="0"/>
    <n v="0"/>
    <n v="0"/>
    <n v="0"/>
    <n v="0"/>
    <n v="0"/>
    <n v="0"/>
    <n v="0"/>
    <n v="0"/>
    <n v="0"/>
    <n v="0"/>
    <n v="0"/>
    <n v="0"/>
    <n v="0"/>
    <n v="0"/>
    <n v="0"/>
    <n v="0"/>
    <n v="0"/>
    <n v="0"/>
    <n v="0"/>
  </r>
  <r>
    <s v="Discretionary"/>
    <x v="1"/>
    <s v="Under $5"/>
    <s v="Under $5"/>
    <s v="Compressed Air"/>
    <s v="Under $5"/>
    <n v="3.4849760988328984"/>
    <s v="Compressed air"/>
    <s v="COM-CompressedAir-7P_V4"/>
    <s v="Urban"/>
    <s v="SC-Retro"/>
    <s v="M_Input"/>
    <s v="No"/>
    <s v="Commercial"/>
    <s v="Restaurant"/>
    <s v="Compressed Air-Retro-Restaurant"/>
    <n v="0"/>
    <n v="0"/>
    <n v="0"/>
    <n v="0"/>
    <n v="0"/>
    <n v="0"/>
    <n v="0"/>
    <n v="0"/>
    <n v="0"/>
    <n v="0"/>
    <n v="0"/>
    <n v="0"/>
    <n v="0"/>
    <n v="0"/>
    <n v="0"/>
    <n v="0"/>
    <n v="0"/>
    <n v="0"/>
    <n v="0"/>
    <n v="0"/>
    <n v="6.875315508692457E-3"/>
    <n v="-0.17661580504816707"/>
    <n v="3.4849760988328984"/>
    <s v="C-Misc-CA-All-All-All-C"/>
    <n v="0"/>
    <n v="0"/>
    <n v="0"/>
    <n v="0"/>
    <n v="0"/>
    <n v="0"/>
    <n v="0"/>
    <n v="0"/>
    <n v="0"/>
    <n v="0"/>
    <n v="0"/>
    <n v="0"/>
    <n v="0"/>
    <n v="0"/>
    <n v="0"/>
    <n v="0"/>
    <n v="0"/>
    <n v="0"/>
    <n v="0"/>
    <n v="0"/>
    <n v="0"/>
    <n v="0"/>
  </r>
  <r>
    <s v="Discretionary"/>
    <x v="1"/>
    <s v="Under $5"/>
    <s v="Under $5"/>
    <s v="Compressed Air"/>
    <s v="Under $5"/>
    <n v="3.4849760988328975"/>
    <s v="Compressed air"/>
    <s v="COM-CompressedAir-7P_V4"/>
    <s v="Urban"/>
    <s v="SC-Retro"/>
    <s v="M_Input"/>
    <s v="No"/>
    <s v="Commercial"/>
    <s v="Lodging"/>
    <s v="Compressed Air-Retro-Lodging"/>
    <n v="0"/>
    <n v="0"/>
    <n v="0"/>
    <n v="0"/>
    <n v="0"/>
    <n v="0"/>
    <n v="0"/>
    <n v="0"/>
    <n v="0"/>
    <n v="0"/>
    <n v="0"/>
    <n v="0"/>
    <n v="0"/>
    <n v="0"/>
    <n v="0"/>
    <n v="0"/>
    <n v="0"/>
    <n v="0"/>
    <n v="0"/>
    <n v="0"/>
    <n v="1.7473920158944656E-2"/>
    <n v="-0.17661580504816743"/>
    <n v="3.4849760988328975"/>
    <s v="C-Misc-CA-All-All-All-C"/>
    <n v="0"/>
    <n v="0"/>
    <n v="0"/>
    <n v="0"/>
    <n v="0"/>
    <n v="0"/>
    <n v="0"/>
    <n v="0"/>
    <n v="0"/>
    <n v="0"/>
    <n v="0"/>
    <n v="0"/>
    <n v="0"/>
    <n v="0"/>
    <n v="0"/>
    <n v="0"/>
    <n v="0"/>
    <n v="0"/>
    <n v="0"/>
    <n v="0"/>
    <n v="0"/>
    <n v="0"/>
  </r>
  <r>
    <s v="Discretionary"/>
    <x v="1"/>
    <s v="Under $5"/>
    <s v="Under $5"/>
    <s v="Compressed Air"/>
    <s v="Under $5"/>
    <n v="3.4849760988328988"/>
    <s v="Compressed air"/>
    <s v="COM-CompressedAir-7P_V4"/>
    <s v="Urban"/>
    <s v="SC-Retro"/>
    <s v="M_Input"/>
    <s v="No"/>
    <s v="Commercial"/>
    <s v="Hospital"/>
    <s v="Compressed Air-Retro-Hospital"/>
    <n v="1.5995357683957036E-4"/>
    <n v="1.5961767432820726E-4"/>
    <n v="1.5961767432820726E-4"/>
    <n v="1.5961767432820729E-4"/>
    <n v="1.5961767432820726E-4"/>
    <n v="1.5961767432820726E-4"/>
    <n v="1.5961767432820726E-4"/>
    <n v="1.5961767432820726E-4"/>
    <n v="1.5961767432820726E-4"/>
    <n v="1.5961767432820731E-4"/>
    <n v="1.5961767432820726E-4"/>
    <n v="1.5961767432820726E-4"/>
    <n v="1.5961767432820729E-4"/>
    <n v="1.5961767432820726E-4"/>
    <n v="1.5961767432820726E-4"/>
    <n v="1.5961767432820726E-4"/>
    <n v="1.5961696744848597E-4"/>
    <n v="1.5961625758734789E-4"/>
    <n v="1.5961554472589107E-4"/>
    <n v="1.5961482884505323E-4"/>
    <n v="3.1990715367914068E-3"/>
    <n v="-0.17661580504816757"/>
    <n v="3.4849760988328988"/>
    <s v="C-Misc-CA-All-All-All-C"/>
    <n v="0"/>
    <n v="3.1926822903694577E-3"/>
    <n v="1.5995357683957036E-4"/>
    <n v="3.195712511677776E-4"/>
    <n v="4.7918892549598483E-4"/>
    <n v="6.3880659982419206E-4"/>
    <n v="7.9842427415239929E-4"/>
    <n v="9.5804194848060653E-4"/>
    <n v="1.1176596228088139E-3"/>
    <n v="1.2772772971370212E-3"/>
    <n v="1.4368949714652285E-3"/>
    <n v="1.5965126457934359E-3"/>
    <n v="1.7561303201216432E-3"/>
    <n v="1.9157479944498506E-3"/>
    <n v="2.0753656687780577E-3"/>
    <n v="2.234983343106265E-3"/>
    <n v="2.3946010174344724E-3"/>
    <n v="2.5542186917626797E-3"/>
    <n v="2.7138356592111656E-3"/>
    <n v="2.8734519167985134E-3"/>
    <n v="3.0330674615244046E-3"/>
    <n v="3.1926822903694577E-3"/>
  </r>
  <r>
    <s v="Discretionary"/>
    <x v="1"/>
    <s v="Under $5"/>
    <s v="Under $5"/>
    <s v="Compressed Air"/>
    <s v="Under $5"/>
    <n v="3.4849760988328988"/>
    <s v="Compressed air"/>
    <s v="COM-CompressedAir-7P_V4"/>
    <s v="Urban"/>
    <s v="SC-Retro"/>
    <s v="M_Input"/>
    <s v="No"/>
    <s v="Commercial"/>
    <s v="Residential Care"/>
    <s v="Compressed Air-Retro-Residential Care"/>
    <n v="0"/>
    <n v="0"/>
    <n v="0"/>
    <n v="0"/>
    <n v="0"/>
    <n v="0"/>
    <n v="0"/>
    <n v="0"/>
    <n v="0"/>
    <n v="0"/>
    <n v="0"/>
    <n v="0"/>
    <n v="0"/>
    <n v="0"/>
    <n v="0"/>
    <n v="0"/>
    <n v="0"/>
    <n v="0"/>
    <n v="0"/>
    <n v="0"/>
    <n v="3.1990715367914068E-3"/>
    <n v="-0.17661580504816757"/>
    <n v="3.4849760988328988"/>
    <s v="C-Misc-CA-All-All-All-C"/>
    <n v="0"/>
    <n v="0"/>
    <n v="0"/>
    <n v="0"/>
    <n v="0"/>
    <n v="0"/>
    <n v="0"/>
    <n v="0"/>
    <n v="0"/>
    <n v="0"/>
    <n v="0"/>
    <n v="0"/>
    <n v="0"/>
    <n v="0"/>
    <n v="0"/>
    <n v="0"/>
    <n v="0"/>
    <n v="0"/>
    <n v="0"/>
    <n v="0"/>
    <n v="0"/>
    <n v="0"/>
  </r>
  <r>
    <s v="Discretionary"/>
    <x v="1"/>
    <s v="Under $5"/>
    <s v="Under $5"/>
    <s v="Compressed Air"/>
    <s v="Under $5"/>
    <n v="3.4849760988328971"/>
    <s v="Compressed air"/>
    <s v="COM-CompressedAir-7P_V4"/>
    <s v="Urban"/>
    <s v="SC-Retro"/>
    <s v="M_Input"/>
    <s v="No"/>
    <s v="Commercial"/>
    <s v="Assembly"/>
    <s v="Compressed Air-Retro-Assembly"/>
    <n v="2.6441905625133803E-3"/>
    <n v="2.6323269608562378E-3"/>
    <n v="2.6323269608562378E-3"/>
    <n v="2.6323269608562374E-3"/>
    <n v="2.6323269608562374E-3"/>
    <n v="2.6323269608562378E-3"/>
    <n v="2.6323269608562378E-3"/>
    <n v="2.6323269608562378E-3"/>
    <n v="2.6323269608562378E-3"/>
    <n v="2.6323269608562374E-3"/>
    <n v="2.6323269608562383E-3"/>
    <n v="2.6323269608562378E-3"/>
    <n v="2.6323269608562378E-3"/>
    <n v="2.6323269608562378E-3"/>
    <n v="2.6323269608562378E-3"/>
    <n v="2.6323269608562378E-3"/>
    <n v="2.6322734929374062E-3"/>
    <n v="2.6322195408888601E-3"/>
    <n v="2.6321650981053044E-3"/>
    <n v="2.6321101578607375E-3"/>
    <n v="5.2883811250267615E-2"/>
    <n v="-0.17661580504816773"/>
    <n v="3.4849760988328971"/>
    <s v="C-Misc-CA-All-All-All-C"/>
    <n v="0"/>
    <n v="5.265786326514927E-2"/>
    <n v="2.6441905625133803E-3"/>
    <n v="5.2765175233696181E-3"/>
    <n v="7.9088444842258555E-3"/>
    <n v="1.0541171445082093E-2"/>
    <n v="1.317349840593833E-2"/>
    <n v="1.5805825366794569E-2"/>
    <n v="1.8438152327650809E-2"/>
    <n v="2.1070479288507048E-2"/>
    <n v="2.3702806249363287E-2"/>
    <n v="2.6335133210219526E-2"/>
    <n v="2.8967460171075765E-2"/>
    <n v="3.1599787131932004E-2"/>
    <n v="3.4232114092788243E-2"/>
    <n v="3.6864441053644482E-2"/>
    <n v="3.9496768014500722E-2"/>
    <n v="4.2129094975356961E-2"/>
    <n v="4.4761368468294364E-2"/>
    <n v="4.7393588009183224E-2"/>
    <n v="5.0025753107288531E-2"/>
    <n v="5.265786326514927E-2"/>
  </r>
  <r>
    <s v="Discretionary"/>
    <x v="1"/>
    <s v="Under $5"/>
    <s v="Under $5"/>
    <s v="Compressed Air"/>
    <s v="Under $5"/>
    <n v="3.4849760988328975"/>
    <s v="Compressed air"/>
    <s v="COM-CompressedAir-7P_V4"/>
    <s v="Urban"/>
    <s v="SC-Retro"/>
    <s v="M_Input"/>
    <s v="No"/>
    <s v="Commercial"/>
    <s v="Other"/>
    <s v="Compressed Air-Retro-Other"/>
    <n v="1.4330630751891423E-2"/>
    <n v="1.4201655075124404E-2"/>
    <n v="1.4201655075124402E-2"/>
    <n v="1.4201655075124402E-2"/>
    <n v="1.4201655075124404E-2"/>
    <n v="1.4201655075124402E-2"/>
    <n v="1.42016550751244E-2"/>
    <n v="1.4201655075124402E-2"/>
    <n v="1.4201655075124402E-2"/>
    <n v="1.4201655075124404E-2"/>
    <n v="1.4201655075124402E-2"/>
    <n v="1.4201655075124402E-2"/>
    <n v="1.42016550751244E-2"/>
    <n v="1.4201655075124402E-2"/>
    <n v="1.42016550751244E-2"/>
    <n v="1.4201655075124402E-2"/>
    <n v="1.4200483752126521E-2"/>
    <n v="1.4199290958849647E-2"/>
    <n v="1.4198076099510105E-2"/>
    <n v="1.4196838556075012E-2"/>
    <n v="0.28661261503782848"/>
    <n v="-0.17661580504816746"/>
    <n v="3.4849760988328975"/>
    <s v="C-Misc-CA-All-All-All-C"/>
    <n v="0"/>
    <n v="0.28415014624531887"/>
    <n v="1.4330630751891423E-2"/>
    <n v="2.8532285827015828E-2"/>
    <n v="4.2733940902140229E-2"/>
    <n v="5.6935595977264629E-2"/>
    <n v="7.1137251052389036E-2"/>
    <n v="8.5338906127513436E-2"/>
    <n v="9.9540561202637837E-2"/>
    <n v="0.11374221627776224"/>
    <n v="0.12794387135288665"/>
    <n v="0.14214552642801107"/>
    <n v="0.15634718150313548"/>
    <n v="0.17054883657825989"/>
    <n v="0.18475049165338431"/>
    <n v="0.19895214672850872"/>
    <n v="0.21315380180363314"/>
    <n v="0.22735545687875755"/>
    <n v="0.24155594063088406"/>
    <n v="0.25575523158973373"/>
    <n v="0.26995330768924386"/>
    <n v="0.28415014624531887"/>
  </r>
  <r>
    <s v="Lost Opportunity"/>
    <x v="3"/>
    <s v="Under $5"/>
    <s v="Under $5"/>
    <s v="Monitor"/>
    <s v="Under $5"/>
    <n v="-0.87342680898483405"/>
    <s v="Electronics"/>
    <s v="COM-Computers-7P_V3"/>
    <s v="Urban"/>
    <s v="SC-NR"/>
    <s v="M_Input"/>
    <s v="No"/>
    <s v="Commercial"/>
    <s v="All"/>
    <s v="ENERGY STAR Display"/>
    <n v="0.29026768223637173"/>
    <n v="0.29831345924895147"/>
    <n v="0.30136186324574321"/>
    <n v="0.30210787937780281"/>
    <n v="0.30180273680350217"/>
    <n v="0.30118426078405092"/>
    <n v="0.30037988045339448"/>
    <n v="0.29949883540492228"/>
    <n v="0.29859167463597064"/>
    <n v="0.29773911356541466"/>
    <n v="0.29690320702012696"/>
    <n v="0.29600764832907261"/>
    <n v="0.29505739987991231"/>
    <n v="0.29418505622195185"/>
    <n v="0.29333776682673596"/>
    <n v="0.29250917521704239"/>
    <n v="0.29168292744944058"/>
    <n v="0.29085901696718353"/>
    <n v="0.29003743714833674"/>
    <n v="0.28921818138975758"/>
    <n v="5.9428970392751443"/>
    <n v="-0.87342680898483405"/>
    <n v="-0.87342680898483405"/>
    <s v="C-Off-Plug-CPU-All-All-C"/>
    <n v="0"/>
    <n v="5.9210452022056854"/>
    <n v="0.29026768223637173"/>
    <n v="0.58858114148532326"/>
    <n v="0.88994300473106647"/>
    <n v="1.1920508841088693"/>
    <n v="1.4938536209123714"/>
    <n v="1.7950378816964223"/>
    <n v="2.0954177621498169"/>
    <n v="2.3949165975547393"/>
    <n v="2.69350827219071"/>
    <n v="2.9912473857561248"/>
    <n v="3.288150592776252"/>
    <n v="3.5841582411053245"/>
    <n v="3.8792156409852367"/>
    <n v="4.1734006972071889"/>
    <n v="4.4667384640339245"/>
    <n v="4.7592476392509671"/>
    <n v="5.0509305667004076"/>
    <n v="5.341789583667591"/>
    <n v="5.631827020815928"/>
    <n v="5.9210452022056854"/>
  </r>
  <r>
    <s v="Lost Opportunity"/>
    <x v="3"/>
    <s v="Under $5"/>
    <s v="Under $5"/>
    <s v="Desktop"/>
    <s v="Under $5"/>
    <n v="-1.0654908078480407"/>
    <s v="Electronics"/>
    <s v="COM-Computers-7P_V3"/>
    <s v="Urban"/>
    <s v="SC-NR (2)"/>
    <s v="M_Input"/>
    <s v="No"/>
    <s v="Commercial"/>
    <s v="All"/>
    <s v="ENERGY STAR Desktop"/>
    <n v="0.66575947564706184"/>
    <n v="0.68421331192603929"/>
    <n v="0.69120514729271909"/>
    <n v="0.69291621379890977"/>
    <n v="0.69221633719294795"/>
    <n v="0.69079779735676039"/>
    <n v="0.68895286641910758"/>
    <n v="0.68693209688330148"/>
    <n v="0.68485142819427736"/>
    <n v="0.68289598965934517"/>
    <n v="0.68097875003076158"/>
    <n v="0.67892469192834415"/>
    <n v="0.67674519711041203"/>
    <n v="0.67474438512943902"/>
    <n v="0.67280103773666622"/>
    <n v="0.67090057568265793"/>
    <n v="0.66900548947714222"/>
    <n v="0.66711576408153006"/>
    <n v="0.66523138430771767"/>
    <n v="0.66335233501070245"/>
    <n v="13.630659762771643"/>
    <n v="-1.0654908078480407"/>
    <n v="-1.0654908078480407"/>
    <s v="C-Off-Plug-CPU-All-All-C"/>
    <n v="0"/>
    <n v="13.580540274865843"/>
    <n v="0.66575947564706184"/>
    <n v="1.3499727875731011"/>
    <n v="2.0411779348658201"/>
    <n v="2.7340941486647301"/>
    <n v="3.4263104858576781"/>
    <n v="4.1171082832144386"/>
    <n v="4.8060611496335461"/>
    <n v="5.4929932465168481"/>
    <n v="6.1778446747111255"/>
    <n v="6.8607406643704705"/>
    <n v="7.5417194144012321"/>
    <n v="8.2206441063295763"/>
    <n v="8.8973893034399882"/>
    <n v="9.5721336885694264"/>
    <n v="10.244934726306093"/>
    <n v="10.915835301988752"/>
    <n v="11.584840791465894"/>
    <n v="12.251956555547423"/>
    <n v="12.917187939855141"/>
    <n v="13.580540274865843"/>
  </r>
  <r>
    <s v="Lost Opportunity"/>
    <x v="3"/>
    <s v="Under $5"/>
    <s v="Under $5"/>
    <s v="Laptop"/>
    <s v="Under $5"/>
    <n v="-0.87342680898483416"/>
    <s v="Electronics"/>
    <s v="COM-Computers-7P_V3"/>
    <s v="Urban"/>
    <s v="SC-NR (3)"/>
    <s v="M_Input"/>
    <s v="No"/>
    <s v="Commercial"/>
    <s v="All"/>
    <s v="ENERGY STAR Laptop"/>
    <n v="2.1225736155518274E-2"/>
    <n v="2.7741981575570871E-2"/>
    <n v="3.4858851122605922E-2"/>
    <n v="4.2101310427730826E-2"/>
    <n v="4.8876026774988111E-2"/>
    <n v="5.4658233200137872E-2"/>
    <n v="5.9064608044584348E-2"/>
    <n v="6.2010244880382863E-2"/>
    <n v="6.3684151417652587E-2"/>
    <n v="6.4453071015179067E-2"/>
    <n v="6.4678924272993696E-2"/>
    <n v="6.4626326637680906E-2"/>
    <n v="6.4458709600982558E-2"/>
    <n v="6.4276795314737054E-2"/>
    <n v="6.4093089417211688E-2"/>
    <n v="6.3912215444715537E-2"/>
    <n v="6.3731683243308523E-2"/>
    <n v="6.355166173044452E-2"/>
    <n v="6.3372149459254387E-2"/>
    <n v="6.3193144986974883E-2"/>
    <n v="1.2856865394494261"/>
    <n v="-0.87342680898483416"/>
    <n v="-0.87342680898483416"/>
    <s v="C-Off-Plug-CPU-All-All-C"/>
    <n v="0"/>
    <n v="1.1185689147226545"/>
    <n v="2.1225736155518274E-2"/>
    <n v="4.8967717731089141E-2"/>
    <n v="8.3826568853695063E-2"/>
    <n v="0.1259278792814259"/>
    <n v="0.17480390605641402"/>
    <n v="0.2294621392565519"/>
    <n v="0.28852674730113625"/>
    <n v="0.35053699218151912"/>
    <n v="0.41422114359917173"/>
    <n v="0.47867421461435078"/>
    <n v="0.54335313888734449"/>
    <n v="0.60797946552502535"/>
    <n v="0.6724381751260079"/>
    <n v="0.73671497044074497"/>
    <n v="0.80080805985795667"/>
    <n v="0.86472027530267215"/>
    <n v="0.92845195854598073"/>
    <n v="0.9920036202764253"/>
    <n v="1.0553757697356796"/>
    <n v="1.1185689147226545"/>
  </r>
  <r>
    <s v="Lost Opportunity"/>
    <x v="1"/>
    <s v="Under $20"/>
    <s v="Under $15"/>
    <s v="Cooking Equipment"/>
    <s v="Under $20"/>
    <n v="17.9493079215137"/>
    <s v="Food Preparation"/>
    <s v="COM-Cooking-7P_V5"/>
    <s v="Urban"/>
    <s v="SC-NR"/>
    <s v="Measure InputOutput"/>
    <s v="No"/>
    <s v="Commercial"/>
    <s v="All"/>
    <s v="Fryers"/>
    <n v="1.4177718373071321E-2"/>
    <n v="1.8530240789180929E-2"/>
    <n v="2.3283949748741251E-2"/>
    <n v="2.8121546315670935E-2"/>
    <n v="3.2646714240359628E-2"/>
    <n v="3.6508935727995712E-2"/>
    <n v="3.9452171295093166E-2"/>
    <n v="4.1419707741476408E-2"/>
    <n v="4.2537792659444407E-2"/>
    <n v="4.3051392066569404E-2"/>
    <n v="4.320225062146122E-2"/>
    <n v="4.3167118060918178E-2"/>
    <n v="4.3055158356744616E-2"/>
    <n v="4.2933648812880983E-2"/>
    <n v="4.2810942563283598E-2"/>
    <n v="4.2690127896396188E-2"/>
    <n v="4.2569541515313059E-2"/>
    <n v="4.2449296248351316E-2"/>
    <n v="4.2329391129075508E-2"/>
    <n v="4.220982519379278E-2"/>
    <n v="0.52206367010631349"/>
    <n v="11.426893495397405"/>
    <n v="17.9493079215137"/>
    <s v="C-All-Food-Cook-All-All-C"/>
    <n v="0"/>
    <n v="0.52206367010631349"/>
    <n v="1.4177718373071321E-2"/>
    <n v="3.2707959162252248E-2"/>
    <n v="5.5991908910993496E-2"/>
    <n v="8.4113455226664427E-2"/>
    <n v="0.11676016946702406"/>
    <n v="0.15326910519501977"/>
    <n v="0.19272127649011295"/>
    <n v="0.23414098423158936"/>
    <n v="0.27667877689103376"/>
    <n v="0.31973016895760314"/>
    <n v="0.36293241957906436"/>
    <n v="0.40609953763998252"/>
    <n v="0.44915469599672714"/>
    <n v="0.49208834480960811"/>
    <n v="0.52206367010631349"/>
    <n v="0.52206367010631349"/>
    <n v="0.52206367010631349"/>
    <n v="0.52206367010631349"/>
    <n v="0.52206367010631349"/>
    <n v="0.52206367010631349"/>
  </r>
  <r>
    <s v="Lost Opportunity"/>
    <x v="1"/>
    <s v="Under $65"/>
    <s v="Under $45"/>
    <s v="Cooking Equipment"/>
    <s v="Under $65"/>
    <n v="62.164407138355209"/>
    <s v="Food Preparation"/>
    <s v="COM-Cooking-7P_V5"/>
    <s v="Urban"/>
    <s v="SC-NR"/>
    <s v="Measure InputOutput"/>
    <s v="No"/>
    <s v="Commercial"/>
    <s v="All"/>
    <s v="HFHC (Wt Average Size)"/>
    <n v="1.3197053565042556E-2"/>
    <n v="1.7248514452962823E-2"/>
    <n v="2.1673412036702169E-2"/>
    <n v="2.6176394769177408E-2"/>
    <n v="3.0388559372923327E-2"/>
    <n v="3.3983633171906544E-2"/>
    <n v="3.6723286789748108E-2"/>
    <n v="3.8554729846439886E-2"/>
    <n v="3.9595477459307971E-2"/>
    <n v="4.0073551484228406E-2"/>
    <n v="4.0213975237702995E-2"/>
    <n v="4.0181272776618406E-2"/>
    <n v="4.0077057262229904E-2"/>
    <n v="3.9963952465193034E-2"/>
    <n v="3.9849733737885133E-2"/>
    <n v="3.9737275753574733E-2"/>
    <n v="3.9625030264667911E-2"/>
    <n v="3.9513102295210496E-2"/>
    <n v="3.9401490945614841E-2"/>
    <n v="3.9290195318846172E-2"/>
    <n v="0.48595281959061848"/>
    <n v="40.39276842327773"/>
    <n v="62.164407138355209"/>
    <s v="C-All-Food-Cook-All-All-C"/>
    <n v="0"/>
    <n v="0.48595281959061848"/>
    <n v="1.3197053565042556E-2"/>
    <n v="3.0445568018005381E-2"/>
    <n v="5.2118980054707553E-2"/>
    <n v="7.8295374823884961E-2"/>
    <n v="0.10868393419680829"/>
    <n v="0.14266756736871483"/>
    <n v="0.17939085415846295"/>
    <n v="0.21794558400490283"/>
    <n v="0.2575410614642108"/>
    <n v="0.29761461294843922"/>
    <n v="0.3378285881861422"/>
    <n v="0.37800986096276062"/>
    <n v="0.41808691822499056"/>
    <n v="0.45805087069018358"/>
    <n v="0.48595281959061848"/>
    <n v="0.48595281959061848"/>
    <n v="0.48595281959061848"/>
    <n v="0.48595281959061848"/>
    <n v="0.48595281959061848"/>
    <n v="0.48595281959061848"/>
  </r>
  <r>
    <s v="Lost Opportunity"/>
    <x v="1"/>
    <s v="Under $5"/>
    <s v="Under $5"/>
    <s v="Cooking Equipment"/>
    <s v="Under $5"/>
    <n v="-17.311916146495985"/>
    <s v="Food Preparation"/>
    <s v="COM-Cooking-7P_V5"/>
    <s v="Urban"/>
    <s v="SC-NR"/>
    <s v="Measure InputOutput"/>
    <s v="No"/>
    <s v="Commercial"/>
    <s v="All"/>
    <s v="Steamer (Wt Average Size)"/>
    <n v="0.21644832518344809"/>
    <n v="0.28289739424379334"/>
    <n v="0.35547129616730033"/>
    <n v="0.42932589302640678"/>
    <n v="0.49841070573739216"/>
    <n v="0.55737445085410786"/>
    <n v="0.60230822597610534"/>
    <n v="0.63234620228165317"/>
    <n v="0.64941577592805233"/>
    <n v="0.65725679297763362"/>
    <n v="0.65955991966464356"/>
    <n v="0.65902355805208745"/>
    <n v="0.65731429215903447"/>
    <n v="0.65545923081763813"/>
    <n v="0.65358589961468949"/>
    <n v="0.65174144681789492"/>
    <n v="0.64990047921375982"/>
    <n v="0.6480647193291128"/>
    <n v="0.6462341524095816"/>
    <n v="0.64440876374266531"/>
    <n v="7.9702392204562145"/>
    <n v="-1.386577938320561"/>
    <n v="-17.311916146495985"/>
    <s v="C-All-Food-Cook-All-All-C"/>
    <n v="0"/>
    <n v="7.9702392204562145"/>
    <n v="0.21644832518344809"/>
    <n v="0.49934571942724143"/>
    <n v="0.85481701559454182"/>
    <n v="1.2841429086209486"/>
    <n v="1.7825536143583407"/>
    <n v="2.3399280652124483"/>
    <n v="2.9422362911885536"/>
    <n v="3.5745824934702068"/>
    <n v="4.2239982693982592"/>
    <n v="4.8812550623758924"/>
    <n v="5.5408149820405361"/>
    <n v="6.1998385400926237"/>
    <n v="6.8571528322516579"/>
    <n v="7.5126120630692963"/>
    <n v="7.9702392204562145"/>
    <n v="7.9702392204562145"/>
    <n v="7.9702392204562145"/>
    <n v="7.9702392204562145"/>
    <n v="7.9702392204562145"/>
    <n v="7.9702392204562145"/>
  </r>
  <r>
    <s v="Lost Opportunity"/>
    <x v="1"/>
    <s v="Under $5"/>
    <s v="Under $5"/>
    <s v="Cooking Equipment"/>
    <s v="Under $5"/>
    <n v="-8.1006567430415419"/>
    <s v="Food Preparation"/>
    <s v="COM-Cooking-7P_V5"/>
    <s v="Urban"/>
    <s v="SC-NR"/>
    <s v="Measure InputOutput"/>
    <s v="No"/>
    <s v="Commercial"/>
    <s v="All"/>
    <s v="Combi Oven (Wt Average)"/>
    <n v="8.5721043495378874E-2"/>
    <n v="0.11203717938749831"/>
    <n v="0.14077896151097599"/>
    <n v="0.17002794324519577"/>
    <n v="0.19738792503414854"/>
    <n v="0.22073961304336093"/>
    <n v="0.23853494635619585"/>
    <n v="0.25043102673112461"/>
    <n v="0.25719116989116253"/>
    <n v="0.26029648457994803"/>
    <n v="0.26120860262357443"/>
    <n v="0.26099618482325088"/>
    <n v="0.26031925624993252"/>
    <n v="0.2595845876226856"/>
    <n v="0.25884268349664019"/>
    <n v="0.2581122162209743"/>
    <n v="0.25738312920247275"/>
    <n v="0.25665610462149935"/>
    <n v="0.25593113663481099"/>
    <n v="0.25520821941574684"/>
    <n v="3.156491150052787"/>
    <n v="0.50744901313730861"/>
    <n v="-8.1006567430415419"/>
    <s v="C-All-Food-Cook-All-All-C"/>
    <n v="0"/>
    <n v="3.156491150052787"/>
    <n v="8.5721043495378874E-2"/>
    <n v="0.1977582228828772"/>
    <n v="0.33853718439385316"/>
    <n v="0.50856512763904893"/>
    <n v="0.70595305267319741"/>
    <n v="0.92669266571655839"/>
    <n v="1.1652276120727543"/>
    <n v="1.4156586388038788"/>
    <n v="1.6728498086950414"/>
    <n v="1.9331462932749894"/>
    <n v="2.1943548958985639"/>
    <n v="2.4553510807218148"/>
    <n v="2.7156703369717472"/>
    <n v="2.9752549245944326"/>
    <n v="3.156491150052787"/>
    <n v="3.156491150052787"/>
    <n v="3.156491150052787"/>
    <n v="3.156491150052787"/>
    <n v="3.156491150052787"/>
    <n v="3.156491150052787"/>
  </r>
  <r>
    <s v="Lost Opportunity"/>
    <x v="1"/>
    <s v="Under $35"/>
    <s v="Under $25"/>
    <s v="Cooking Equipment"/>
    <s v="Under $35"/>
    <n v="33.088854011595899"/>
    <s v="Food Preparation"/>
    <s v="COM-Cooking-7P_V5"/>
    <s v="Urban"/>
    <s v="SC-NR"/>
    <s v="Measure InputOutput"/>
    <s v="No"/>
    <s v="Commercial"/>
    <s v="All"/>
    <s v="Convection Oven (Wt Average)"/>
    <n v="2.2815523568971239E-2"/>
    <n v="2.9819829562087955E-2"/>
    <n v="3.7469745857003238E-2"/>
    <n v="4.5254658463223157E-2"/>
    <n v="5.2536794609712424E-2"/>
    <n v="5.875208278662513E-2"/>
    <n v="6.3488490908378464E-2"/>
    <n v="6.6654753136476438E-2"/>
    <n v="6.845403367843321E-2"/>
    <n v="6.9280544621161982E-2"/>
    <n v="6.9523314072786335E-2"/>
    <n v="6.9466776924705417E-2"/>
    <n v="6.9286605531669515E-2"/>
    <n v="6.9091066038718271E-2"/>
    <n v="6.8893600744509398E-2"/>
    <n v="6.8699179483816084E-2"/>
    <n v="6.8505125592540878E-2"/>
    <n v="6.8311620639893919E-2"/>
    <n v="6.8118663070636951E-2"/>
    <n v="6.7926251333945212E-2"/>
    <n v="0.84013207600722761"/>
    <n v="21.479050681662336"/>
    <n v="33.088854011595899"/>
    <s v="C-All-Food-Cook-All-All-C"/>
    <n v="0"/>
    <n v="0.84013207600722761"/>
    <n v="2.2815523568971239E-2"/>
    <n v="5.2635353131059194E-2"/>
    <n v="9.0105098988062432E-2"/>
    <n v="0.13535975745128559"/>
    <n v="0.18789655206099801"/>
    <n v="0.24664863484762314"/>
    <n v="0.31013712575600161"/>
    <n v="0.37679187889247806"/>
    <n v="0.44524591257091128"/>
    <n v="0.51452645719207324"/>
    <n v="0.58404977126485957"/>
    <n v="0.65351654818956495"/>
    <n v="0.72280315372123449"/>
    <n v="0.79189421975995278"/>
    <n v="0.84013207600722761"/>
    <n v="0.84013207600722761"/>
    <n v="0.84013207600722761"/>
    <n v="0.84013207600722761"/>
    <n v="0.84013207600722761"/>
    <n v="0.84013207600722761"/>
  </r>
  <r>
    <s v="Lost Opportunity"/>
    <x v="3"/>
    <s v="Under $5"/>
    <s v="Under $5"/>
    <s v="Data Centers"/>
    <s v="Under $5"/>
    <n v="3.064174492352834"/>
    <s v="Electronics"/>
    <s v="Com-DataCenters-7P_V6"/>
    <s v="Urban"/>
    <s v="SC-NR"/>
    <s v="M_Input"/>
    <s v="No"/>
    <s v="Commercial"/>
    <s v="Commercial"/>
    <s v="Best Practice"/>
    <n v="2.0627838840364694"/>
    <n v="2.8693482925247631"/>
    <n v="3.7670081105466475"/>
    <n v="4.5429891772020037"/>
    <n v="5.3401983982368293"/>
    <n v="6.1166182878152995"/>
    <n v="6.8363451008327836"/>
    <n v="7.2740773872639819"/>
    <n v="7.6273129495704977"/>
    <n v="7.9294855506259099"/>
    <n v="8.2166994044235615"/>
    <n v="8.4057696957380408"/>
    <n v="8.6225361538382703"/>
    <n v="8.8741157127253913"/>
    <n v="9.1625113593592467"/>
    <n v="9.4303572938548381"/>
    <n v="9.7344071031512254"/>
    <n v="10.075186837847415"/>
    <n v="10.45365135055135"/>
    <n v="10.84069166955134"/>
    <n v="42.905887459238699"/>
    <n v="1.7616420325967079"/>
    <n v="3.064174492352834"/>
    <s v="I-All-SecTotal-All-All-All-E"/>
    <n v="0"/>
    <n v="42.905887459238699"/>
    <n v="2.0627838840364694"/>
    <n v="4.9321321765612325"/>
    <n v="8.6991402871078805"/>
    <n v="13.242129464309883"/>
    <n v="18.582327862546713"/>
    <n v="24.698946150362012"/>
    <n v="31.535291251194796"/>
    <n v="38.809368638458778"/>
    <n v="42.905887459238699"/>
    <n v="42.905887459238699"/>
    <n v="42.905887459238699"/>
    <n v="42.905887459238699"/>
    <n v="42.905887459238699"/>
    <n v="42.905887459238699"/>
    <n v="42.905887459238699"/>
    <n v="42.905887459238699"/>
    <n v="42.905887459238699"/>
    <n v="42.905887459238699"/>
    <n v="42.905887459238699"/>
    <n v="42.905887459238699"/>
  </r>
  <r>
    <s v="Lost Opportunity"/>
    <x v="3"/>
    <s v="Under $15"/>
    <s v="Under $10"/>
    <s v="Data Centers"/>
    <s v="Under $15"/>
    <n v="10.705660867214847"/>
    <s v="Electronics"/>
    <s v="Com-DataCenters-7P_V6"/>
    <s v="Urban"/>
    <s v="SC-NR"/>
    <s v="M_Input"/>
    <s v="No"/>
    <s v="Commercial"/>
    <s v="Commercial"/>
    <s v="Commercial Technology"/>
    <n v="0.95260553523841751"/>
    <n v="1.3250816467682205"/>
    <n v="1.7396261456012545"/>
    <n v="2.0979786928829527"/>
    <n v="2.4661345247070949"/>
    <n v="2.8246897229542105"/>
    <n v="3.1570637303554823"/>
    <n v="3.3592110334413325"/>
    <n v="3.5223372603332099"/>
    <n v="3.6618823162115337"/>
    <n v="3.7945193360380687"/>
    <n v="3.8818330907407055"/>
    <n v="3.9819370955462094"/>
    <n v="4.0981179917629049"/>
    <n v="4.2313007703603827"/>
    <n v="4.3549935729686347"/>
    <n v="4.4954055344762809"/>
    <n v="4.6527795880942655"/>
    <n v="4.8275566902827878"/>
    <n v="5.0062941494481015"/>
    <n v="19.814187130455963"/>
    <n v="6.7551306740698323"/>
    <n v="10.705660867214847"/>
    <s v="I-All-SecTotal-All-All-All-E"/>
    <n v="0"/>
    <n v="19.814187130455963"/>
    <n v="0.95260553523841751"/>
    <n v="2.277687182006638"/>
    <n v="4.0173133276078925"/>
    <n v="6.1152920204908447"/>
    <n v="8.5814265451979388"/>
    <n v="11.40611626815215"/>
    <n v="14.563179998507632"/>
    <n v="17.922391031948965"/>
    <n v="19.814187130455963"/>
    <n v="19.814187130455963"/>
    <n v="19.814187130455963"/>
    <n v="19.814187130455963"/>
    <n v="19.814187130455963"/>
    <n v="19.814187130455963"/>
    <n v="19.814187130455963"/>
    <n v="19.814187130455963"/>
    <n v="19.814187130455963"/>
    <n v="19.814187130455963"/>
    <n v="19.814187130455963"/>
    <n v="19.814187130455963"/>
  </r>
  <r>
    <s v="Lost Opportunity"/>
    <x v="3"/>
    <s v="Under $10"/>
    <s v="Under $5"/>
    <s v="Data Centers"/>
    <s v="Under $10"/>
    <n v="6.2707488986658371"/>
    <s v="Electronics"/>
    <s v="Com-DataCenters-7P_V6"/>
    <s v="Urban"/>
    <s v="SC-NR"/>
    <s v="M_Input"/>
    <s v="No"/>
    <s v="Commercial"/>
    <s v="Commercial"/>
    <s v="Cutting Edge"/>
    <n v="0.22515410694992033"/>
    <n v="0.31319109933489758"/>
    <n v="0.41117121069588586"/>
    <n v="0.49587001284618631"/>
    <n v="0.58288588086969495"/>
    <n v="0.66763258080712073"/>
    <n v="0.74619119719293647"/>
    <n v="0.79396994066542537"/>
    <n v="0.83252581566016648"/>
    <n v="0.86550813759019518"/>
    <n v="0.89685770322133318"/>
    <n v="0.91749483972463564"/>
    <n v="0.94115502956224029"/>
    <n v="0.9686150903792965"/>
    <n v="1.0000936494123585"/>
    <n v="1.0293291949526469"/>
    <n v="1.06251641529609"/>
    <n v="1.0997127291833257"/>
    <n v="1.1410223593532811"/>
    <n v="1.1832680439605954"/>
    <n v="4.6832035331181023"/>
    <n v="3.8536691361010518"/>
    <n v="6.2707488986658371"/>
    <s v="I-All-SecTotal-All-All-All-E"/>
    <n v="0"/>
    <n v="4.6832035331181023"/>
    <n v="0.22515410694992033"/>
    <n v="0.53834520628481797"/>
    <n v="0.94951641698070377"/>
    <n v="1.4453864298268901"/>
    <n v="2.0282723106965852"/>
    <n v="2.695904891503706"/>
    <n v="3.4420960886966423"/>
    <n v="4.2360660293620676"/>
    <n v="4.6832035331181023"/>
    <n v="4.6832035331181023"/>
    <n v="4.6832035331181023"/>
    <n v="4.6832035331181023"/>
    <n v="4.6832035331181023"/>
    <n v="4.6832035331181023"/>
    <n v="4.6832035331181023"/>
    <n v="4.6832035331181023"/>
    <n v="4.6832035331181023"/>
    <n v="4.6832035331181023"/>
    <n v="4.6832035331181023"/>
    <n v="4.6832035331181023"/>
  </r>
  <r>
    <s v="Discretionary"/>
    <x v="4"/>
    <s v="Under $65"/>
    <s v="Under $45"/>
    <s v="Demand Control Ventilation"/>
    <s v="Under $65"/>
    <n v="63.865020813276729"/>
    <s v="HVAC"/>
    <s v="Com-DCV-7P_V5"/>
    <s v="Urban"/>
    <s v="SC-Retro"/>
    <s v="M-IO Retro"/>
    <s v="No"/>
    <s v="Commercial"/>
    <s v="Large Off"/>
    <s v="Demand Control Ventilation-Retro-Large Off"/>
    <n v="1.2776286053177965E-2"/>
    <n v="1.2737957195018431E-2"/>
    <n v="1.2699743323433372E-2"/>
    <n v="1.2661644093463072E-2"/>
    <n v="1.2623659161182684E-2"/>
    <n v="1.1327209365329225E-2"/>
    <n v="9.0345821897865903E-3"/>
    <n v="7.2059827545737842E-3"/>
    <n v="5.7474918450480493E-3"/>
    <n v="4.584199495610326E-3"/>
    <n v="3.6563575176987943E-3"/>
    <n v="2.9163107561165592E-3"/>
    <n v="2.3260494590785674E-3"/>
    <n v="1.8552570485610657E-3"/>
    <n v="1.4797530219323059E-3"/>
    <n v="1.180251010293207E-3"/>
    <n v="8.0259935730841487E-6"/>
    <n v="2.8577750901583927E-6"/>
    <n v="9.7129224007868252E-7"/>
    <n v="3.1576401265779442E-7"/>
    <n v="0.11065660230656933"/>
    <n v="42.423397334360835"/>
    <n v="63.865020813276729"/>
    <s v="C-Off-HVAC-Vent-All-All-E"/>
    <n v="0"/>
    <n v="0.11065660230656933"/>
    <n v="1.2776286053177965E-2"/>
    <n v="2.5514243248196396E-2"/>
    <n v="3.821398657162977E-2"/>
    <n v="5.087563066509284E-2"/>
    <n v="6.3499289826275521E-2"/>
    <n v="7.4826499191604751E-2"/>
    <n v="8.3861081381391339E-2"/>
    <n v="9.1067064135965117E-2"/>
    <n v="9.681455598101317E-2"/>
    <n v="0.1013987554766235"/>
    <n v="0.1050551129943223"/>
    <n v="0.10797142375043886"/>
    <n v="0.11029747320951742"/>
    <n v="0.11065660230656933"/>
    <n v="0.11065660230656933"/>
    <n v="0.11065660230656933"/>
    <n v="0.11065660230656933"/>
    <n v="0.11065660230656933"/>
    <n v="0.11065660230656933"/>
    <n v="0.11065660230656933"/>
  </r>
  <r>
    <s v="Discretionary"/>
    <x v="4"/>
    <s v="Under $65"/>
    <s v="Under $45"/>
    <s v="Demand Control Ventilation"/>
    <s v="Under $65"/>
    <n v="63.865020813276729"/>
    <s v="HVAC"/>
    <s v="Com-DCV-7P_V5"/>
    <s v="Urban"/>
    <s v="SC-Retro"/>
    <s v="M-IO Retro"/>
    <s v="No"/>
    <s v="Commercial"/>
    <s v="Medium Off"/>
    <s v="Demand Control Ventilation-Retro-Medium Off"/>
    <n v="3.7038006435298983E-2"/>
    <n v="3.692689241599309E-2"/>
    <n v="3.6816111738745112E-2"/>
    <n v="3.670566340352887E-2"/>
    <n v="3.6595546413318289E-2"/>
    <n v="3.2837183796670492E-2"/>
    <n v="2.6190937796224386E-2"/>
    <n v="2.0889891986268571E-2"/>
    <n v="1.6661777848247808E-2"/>
    <n v="1.3289434011762455E-2"/>
    <n v="1.0599652567781732E-2"/>
    <n v="8.4542828880627072E-3"/>
    <n v="6.7431360315188191E-3"/>
    <n v="5.3783252987394089E-3"/>
    <n v="4.2897522582745528E-3"/>
    <n v="3.421506401199783E-3"/>
    <n v="2.3267074670390371E-5"/>
    <n v="8.28459003965362E-6"/>
    <n v="2.8157422343907106E-6"/>
    <n v="9.1538882928706379E-7"/>
    <n v="0.32078962002573314"/>
    <n v="42.423397334360835"/>
    <n v="63.865020813276729"/>
    <s v="C-Off-HVAC-Vent-All-All-E"/>
    <n v="0"/>
    <n v="0.32078962002573314"/>
    <n v="3.7038006435298983E-2"/>
    <n v="7.3964898851292066E-2"/>
    <n v="0.11078101059003717"/>
    <n v="0.14748667399356605"/>
    <n v="0.18408222040688432"/>
    <n v="0.21691940420355482"/>
    <n v="0.24311034199977921"/>
    <n v="0.26400023398604777"/>
    <n v="0.28066201183429557"/>
    <n v="0.29395144584605803"/>
    <n v="0.30455109841383976"/>
    <n v="0.31300538130190247"/>
    <n v="0.3197485173334213"/>
    <n v="0.32078962002573314"/>
    <n v="0.32078962002573314"/>
    <n v="0.32078962002573314"/>
    <n v="0.32078962002573314"/>
    <n v="0.32078962002573314"/>
    <n v="0.32078962002573314"/>
    <n v="0.32078962002573314"/>
  </r>
  <r>
    <s v="Discretionary"/>
    <x v="4"/>
    <s v="Under $65"/>
    <s v="Under $45"/>
    <s v="Demand Control Ventilation"/>
    <s v="Under $65"/>
    <n v="63.858494976143739"/>
    <s v="HVAC"/>
    <s v="Com-DCV-7P_V5"/>
    <s v="Urban"/>
    <s v="SC-Retro"/>
    <s v="M-IO Retro"/>
    <s v="No"/>
    <s v="Commercial"/>
    <s v="Small Off"/>
    <s v="Demand Control Ventilation-Retro-Small Off"/>
    <n v="4.2415461993477246E-2"/>
    <n v="4.2288215607496807E-2"/>
    <n v="4.2161350960674318E-2"/>
    <n v="4.203486690779229E-2"/>
    <n v="4.1908762307068921E-2"/>
    <n v="3.7604732418132933E-2"/>
    <n v="2.9993534576702827E-2"/>
    <n v="2.3922843178378179E-2"/>
    <n v="1.9080859719074441E-2"/>
    <n v="1.5218893711933771E-2"/>
    <n v="1.2138589624638374E-2"/>
    <n v="9.6817390846115677E-3"/>
    <n v="7.7221550938861858E-3"/>
    <n v="6.1591909028836222E-3"/>
    <n v="4.9125706641399772E-3"/>
    <n v="3.9182663617180445E-3"/>
    <n v="2.6645163073377321E-5"/>
    <n v="9.4874089557793334E-6"/>
    <n v="3.2245528099591346E-6"/>
    <n v="1.0482918449108381E-6"/>
    <n v="0.3673642629732875"/>
    <n v="42.423397334360835"/>
    <n v="63.858494976143739"/>
    <s v="C-Off-HVAC-Vent-All-All-E"/>
    <n v="0"/>
    <n v="0.3673642629732875"/>
    <n v="4.2415461993477246E-2"/>
    <n v="8.4703677600974053E-2"/>
    <n v="0.12686502856164839"/>
    <n v="0.16889989546944068"/>
    <n v="0.21080865777650959"/>
    <n v="0.24841339019464254"/>
    <n v="0.27840692477134538"/>
    <n v="0.30232976794972355"/>
    <n v="0.32141062766879797"/>
    <n v="0.33662952138073171"/>
    <n v="0.34876811100537009"/>
    <n v="0.35844985008998165"/>
    <n v="0.36617200518386783"/>
    <n v="0.3673642629732875"/>
    <n v="0.3673642629732875"/>
    <n v="0.3673642629732875"/>
    <n v="0.3673642629732875"/>
    <n v="0.3673642629732875"/>
    <n v="0.3673642629732875"/>
    <n v="0.3673642629732875"/>
  </r>
  <r>
    <s v="Discretionary"/>
    <x v="4"/>
    <s v="Under $15"/>
    <s v="Under $10"/>
    <s v="Demand Control Ventilation"/>
    <s v="Under $15"/>
    <n v="10.549827952223758"/>
    <s v="HVAC"/>
    <s v="Com-DCV-7P_V5"/>
    <s v="Urban"/>
    <s v="SC-Retro"/>
    <s v="M-IO Retro"/>
    <s v="No"/>
    <s v="Commercial"/>
    <s v="Xlarge Ret"/>
    <s v="Demand Control Ventilation-Retro-Xlarge Ret"/>
    <n v="0.20865282622685236"/>
    <n v="0.20769302322620886"/>
    <n v="0.20673763531936826"/>
    <n v="0.20578664219689913"/>
    <n v="0.20484002364279347"/>
    <n v="0.18350798358063292"/>
    <n v="0.14613107748492962"/>
    <n v="0.11636709962279911"/>
    <n v="9.2665448771627384E-2"/>
    <n v="7.379135016582232E-2"/>
    <n v="5.8761527964047613E-2"/>
    <n v="4.6792979948330392E-2"/>
    <n v="3.7262185792454453E-2"/>
    <n v="2.9672623790247328E-2"/>
    <n v="2.3628903776649758E-2"/>
    <n v="1.8816168655421739E-2"/>
    <n v="1.27747602810613E-4"/>
    <n v="4.5412324056990509E-5"/>
    <n v="1.5409262813622825E-5"/>
    <n v="5.0012124511745761E-6"/>
    <n v="1.7555341190271825"/>
    <n v="6.5731619689313892"/>
    <n v="10.549827952223758"/>
    <s v="C-Ret-HVAC-Vent-All-All-E"/>
    <n v="0"/>
    <n v="1.7555341190271825"/>
    <n v="0.20865282622685236"/>
    <n v="0.41634584945306119"/>
    <n v="0.62308348477242947"/>
    <n v="0.8288701269693286"/>
    <n v="1.033710150612122"/>
    <n v="1.217218134192755"/>
    <n v="1.3633492116776846"/>
    <n v="1.4797163113004836"/>
    <n v="1.5723817600721111"/>
    <n v="1.6461731102379333"/>
    <n v="1.704934638201981"/>
    <n v="1.7517276181503114"/>
    <n v="1.7555341190271825"/>
    <n v="1.7555341190271825"/>
    <n v="1.7555341190271825"/>
    <n v="1.7555341190271825"/>
    <n v="1.7555341190271825"/>
    <n v="1.7555341190271825"/>
    <n v="1.7555341190271825"/>
    <n v="1.7555341190271825"/>
  </r>
  <r>
    <s v="Discretionary"/>
    <x v="4"/>
    <s v="Under $15"/>
    <s v="Under $10"/>
    <s v="Demand Control Ventilation"/>
    <s v="Under $15"/>
    <n v="10.478090631579496"/>
    <s v="HVAC"/>
    <s v="Com-DCV-7P_V5"/>
    <s v="Urban"/>
    <s v="SC-Retro"/>
    <s v="M-IO Retro"/>
    <s v="No"/>
    <s v="Commercial"/>
    <s v="Large Ret"/>
    <s v="Demand Control Ventilation-Retro-Large Ret"/>
    <n v="0.16509058985577568"/>
    <n v="0.16433117314243909"/>
    <n v="0.16357524974598389"/>
    <n v="0.16282280359715237"/>
    <n v="0.16207381870060544"/>
    <n v="0.14519545122112446"/>
    <n v="0.11562204171640582"/>
    <n v="9.2072144259608232E-2"/>
    <n v="7.3318889916811236E-2"/>
    <n v="5.8385298418555123E-2"/>
    <n v="4.6493380836663815E-2"/>
    <n v="3.7023609027852122E-2"/>
    <n v="2.9482640341059206E-2"/>
    <n v="2.3477616156392263E-2"/>
    <n v="1.8695695297658289E-2"/>
    <n v="1.4887756079431245E-2"/>
    <n v="1.0107664239225772E-4"/>
    <n v="3.5931204483849719E-5"/>
    <n v="1.2192139129607792E-5"/>
    <n v="3.9570665228411047E-6"/>
    <n v="1.3890162355483044"/>
    <n v="6.5302963341213474"/>
    <n v="10.478090631579496"/>
    <s v="C-Ret-HVAC-Vent-All-All-E"/>
    <n v="0"/>
    <n v="1.3890162355483044"/>
    <n v="0.16509058985577568"/>
    <n v="0.3294217629982148"/>
    <n v="0.49299701274419871"/>
    <n v="0.65581981634135111"/>
    <n v="0.81789363504195656"/>
    <n v="0.96308908626308098"/>
    <n v="1.0787111279794868"/>
    <n v="1.170783272239095"/>
    <n v="1.2441021621559063"/>
    <n v="1.3024874605744614"/>
    <n v="1.3489808414111253"/>
    <n v="1.3860044504389775"/>
    <n v="1.3890162355483044"/>
    <n v="1.3890162355483044"/>
    <n v="1.3890162355483044"/>
    <n v="1.3890162355483044"/>
    <n v="1.3890162355483044"/>
    <n v="1.3890162355483044"/>
    <n v="1.3890162355483044"/>
    <n v="1.3890162355483044"/>
  </r>
  <r>
    <s v="Discretionary"/>
    <x v="4"/>
    <s v="Under $20"/>
    <s v="Under $15"/>
    <s v="Demand Control Ventilation"/>
    <s v="Under $20"/>
    <n v="18.556930920208274"/>
    <s v="HVAC"/>
    <s v="Com-DCV-7P_V5"/>
    <s v="Urban"/>
    <s v="SC-Retro"/>
    <s v="M-IO Retro"/>
    <s v="No"/>
    <s v="Commercial"/>
    <s v="Medium Ret"/>
    <s v="Demand Control Ventilation-Retro-Medium Ret"/>
    <n v="3.6958321815558963E-2"/>
    <n v="3.6788313535207402E-2"/>
    <n v="3.6619087292945447E-2"/>
    <n v="3.6450639491397888E-2"/>
    <n v="3.6282966549737464E-2"/>
    <n v="3.2504458413247797E-2"/>
    <n v="2.5883950323637484E-2"/>
    <n v="2.0611907321719001E-2"/>
    <n v="1.6413674038431279E-2"/>
    <n v="1.307053691028359E-2"/>
    <n v="1.040832995239703E-2"/>
    <n v="8.2883613076928011E-3"/>
    <n v="6.6001878765419289E-3"/>
    <n v="5.2558616098478698E-3"/>
    <n v="4.1853477171540565E-3"/>
    <n v="3.3328760941241172E-3"/>
    <n v="2.2627716581742768E-5"/>
    <n v="8.0438080674064205E-6"/>
    <n v="2.7294166309888526E-6"/>
    <n v="8.85856293350811E-7"/>
    <n v="0.31095478600735343"/>
    <n v="11.990410630333441"/>
    <n v="18.556930920208274"/>
    <s v="C-Ret-HVAC-Vent-All-All-E"/>
    <n v="0"/>
    <n v="0.31095478600735343"/>
    <n v="3.6958321815558963E-2"/>
    <n v="7.3746635350766365E-2"/>
    <n v="0.11036572264371181"/>
    <n v="0.14681636213510968"/>
    <n v="0.18309932868484713"/>
    <n v="0.21560378709809491"/>
    <n v="0.24148773742173241"/>
    <n v="0.26209964474345143"/>
    <n v="0.27851331878188273"/>
    <n v="0.29158385569216633"/>
    <n v="0.30199218564456337"/>
    <n v="0.31028054695225615"/>
    <n v="0.31095478600735343"/>
    <n v="0.31095478600735343"/>
    <n v="0.31095478600735343"/>
    <n v="0.31095478600735343"/>
    <n v="0.31095478600735343"/>
    <n v="0.31095478600735343"/>
    <n v="0.31095478600735343"/>
    <n v="0.31095478600735343"/>
  </r>
  <r>
    <s v="Discretionary"/>
    <x v="4"/>
    <s v="Under $20"/>
    <s v="Under $15"/>
    <s v="Demand Control Ventilation"/>
    <s v="Under $20"/>
    <n v="18.556930920208274"/>
    <s v="HVAC"/>
    <s v="Com-DCV-7P_V5"/>
    <s v="Urban"/>
    <s v="SC-Retro"/>
    <s v="M-IO Retro"/>
    <s v="No"/>
    <s v="Commercial"/>
    <s v="Small Ret"/>
    <s v="Demand Control Ventilation-Retro-Small Ret"/>
    <n v="3.5913311469725435E-2"/>
    <n v="3.5748110236964711E-2"/>
    <n v="3.5583668929874662E-2"/>
    <n v="3.5419984052797247E-2"/>
    <n v="3.5257052126154376E-2"/>
    <n v="3.158538271773665E-2"/>
    <n v="2.5152071965788052E-2"/>
    <n v="2.0029097947796341E-2"/>
    <n v="1.594957127778918E-2"/>
    <n v="1.2700962599929082E-2"/>
    <n v="1.0114030537575524E-2"/>
    <n v="8.0540047976821391E-3"/>
    <n v="6.4135651004902424E-3"/>
    <n v="5.1072501608223899E-3"/>
    <n v="4.0670054480660845E-3"/>
    <n v="3.2386377784039844E-3"/>
    <n v="2.1987909448493684E-5"/>
    <n v="7.8163663915563016E-6"/>
    <n v="2.6522413568595858E-6"/>
    <n v="8.6080837596719227E-7"/>
    <n v="0.30216242335393534"/>
    <n v="11.990410630333441"/>
    <n v="18.556930920208274"/>
    <s v="C-Ret-HVAC-Vent-All-All-E"/>
    <n v="0"/>
    <n v="0.30216242335393534"/>
    <n v="3.5913311469725435E-2"/>
    <n v="7.1661421706690154E-2"/>
    <n v="0.10724509063656482"/>
    <n v="0.14266507468936207"/>
    <n v="0.17792212681551645"/>
    <n v="0.20950750953325309"/>
    <n v="0.23465958149904115"/>
    <n v="0.25468867944683748"/>
    <n v="0.27063825072462666"/>
    <n v="0.28333921332455575"/>
    <n v="0.29345324386213129"/>
    <n v="0.30150724865981343"/>
    <n v="0.30216242335393534"/>
    <n v="0.30216242335393534"/>
    <n v="0.30216242335393534"/>
    <n v="0.30216242335393534"/>
    <n v="0.30216242335393534"/>
    <n v="0.30216242335393534"/>
    <n v="0.30216242335393534"/>
    <n v="0.30216242335393534"/>
  </r>
  <r>
    <s v="Discretionary"/>
    <x v="4"/>
    <s v="Under $5"/>
    <s v="Under $5"/>
    <s v="Demand Control Ventilation"/>
    <s v="Under $5"/>
    <n v="0"/>
    <s v="HVAC"/>
    <s v="Com-DCV-7P_V5"/>
    <s v="Urban"/>
    <s v="SC-Retro"/>
    <s v="M-IO Retro"/>
    <s v="No"/>
    <s v="Commercial"/>
    <s v="School K-12"/>
    <s v="Demand Control Ventilation-Retro-School K-12"/>
    <n v="0"/>
    <n v="0"/>
    <n v="0"/>
    <n v="0"/>
    <n v="0"/>
    <n v="0"/>
    <n v="0"/>
    <n v="0"/>
    <n v="0"/>
    <n v="0"/>
    <n v="0"/>
    <n v="0"/>
    <n v="0"/>
    <n v="0"/>
    <n v="0"/>
    <n v="0"/>
    <n v="0"/>
    <n v="0"/>
    <n v="0"/>
    <n v="0"/>
    <n v="0"/>
    <n v="0"/>
    <n v="0"/>
    <s v="C-Sch-HVAC-Vent-All-All-C"/>
    <n v="0"/>
    <n v="0"/>
    <n v="0"/>
    <n v="0"/>
    <n v="0"/>
    <n v="0"/>
    <n v="0"/>
    <n v="0"/>
    <n v="0"/>
    <n v="0"/>
    <n v="0"/>
    <n v="0"/>
    <n v="0"/>
    <n v="0"/>
    <n v="0"/>
    <n v="0"/>
    <n v="0"/>
    <n v="0"/>
    <n v="0"/>
    <n v="0"/>
    <n v="0"/>
    <n v="0"/>
  </r>
  <r>
    <s v="Discretionary"/>
    <x v="4"/>
    <s v="Under $5"/>
    <s v="Under $5"/>
    <s v="Demand Control Ventilation"/>
    <s v="Under $5"/>
    <n v="0"/>
    <s v="HVAC"/>
    <s v="Com-DCV-7P_V5"/>
    <s v="Urban"/>
    <s v="SC-Retro"/>
    <s v="M-IO Retro"/>
    <s v="No"/>
    <s v="Commercial"/>
    <s v="University"/>
    <s v="Demand Control Ventilation-Retro-University"/>
    <n v="0"/>
    <n v="0"/>
    <n v="0"/>
    <n v="0"/>
    <n v="0"/>
    <n v="0"/>
    <n v="0"/>
    <n v="0"/>
    <n v="0"/>
    <n v="0"/>
    <n v="0"/>
    <n v="0"/>
    <n v="0"/>
    <n v="0"/>
    <n v="0"/>
    <n v="0"/>
    <n v="0"/>
    <n v="0"/>
    <n v="0"/>
    <n v="0"/>
    <n v="0"/>
    <n v="0"/>
    <n v="0"/>
    <s v="C-All-HVAC-Vent-All-All-E"/>
    <n v="0"/>
    <n v="0"/>
    <n v="0"/>
    <n v="0"/>
    <n v="0"/>
    <n v="0"/>
    <n v="0"/>
    <n v="0"/>
    <n v="0"/>
    <n v="0"/>
    <n v="0"/>
    <n v="0"/>
    <n v="0"/>
    <n v="0"/>
    <n v="0"/>
    <n v="0"/>
    <n v="0"/>
    <n v="0"/>
    <n v="0"/>
    <n v="0"/>
    <n v="0"/>
    <n v="0"/>
  </r>
  <r>
    <s v="Discretionary"/>
    <x v="4"/>
    <s v="Under $40"/>
    <s v="Under $30"/>
    <s v="Demand Control Ventilation"/>
    <s v="Under $40"/>
    <n v="39.340238464349063"/>
    <s v="HVAC"/>
    <s v="Com-DCV-7P_V5"/>
    <s v="Urban"/>
    <s v="SC-Retro"/>
    <s v="M-IO Retro"/>
    <s v="No"/>
    <s v="Commercial"/>
    <s v="Warehouse"/>
    <s v="Demand Control Ventilation-Retro-Warehouse"/>
    <n v="3.2845565176303419E-3"/>
    <n v="3.2724036585151102E-3"/>
    <n v="3.2602957649786033E-3"/>
    <n v="3.2482326706481826E-3"/>
    <n v="3.2362142097667849E-3"/>
    <n v="2.9018161954715831E-3"/>
    <n v="2.3128635804386703E-3"/>
    <n v="1.8434447881528371E-3"/>
    <n v="1.4692992339493376E-3"/>
    <n v="1.17109026142698E-3"/>
    <n v="9.334057819677604E-4"/>
    <n v="7.4396174445958351E-4"/>
    <n v="5.9296726880406637E-4"/>
    <n v="4.72618631927593E-4"/>
    <n v="3.7669595439156884E-4"/>
    <n v="3.0024174348825607E-4"/>
    <n v="2.0402736211096057E-6"/>
    <n v="7.2595297484093389E-7"/>
    <n v="2.4655799975778876E-7"/>
    <n v="8.0097401354427971E-8"/>
    <n v="2.808966179168761E-2"/>
    <n v="26.765430895284691"/>
    <n v="39.340238464349063"/>
    <s v="C-War-HVAC-Vent-All-All-E"/>
    <n v="0"/>
    <n v="2.808966179168761E-2"/>
    <n v="3.2845565176303419E-3"/>
    <n v="6.5569601761454521E-3"/>
    <n v="9.8172559411240558E-3"/>
    <n v="1.3065488611772239E-2"/>
    <n v="1.6301702821539026E-2"/>
    <n v="1.920351901701061E-2"/>
    <n v="2.1516382597449282E-2"/>
    <n v="2.3359827385602119E-2"/>
    <n v="2.4829126619551459E-2"/>
    <n v="2.6000216880978439E-2"/>
    <n v="2.6933622662946199E-2"/>
    <n v="2.7677584407405781E-2"/>
    <n v="2.808966179168761E-2"/>
    <n v="2.808966179168761E-2"/>
    <n v="2.808966179168761E-2"/>
    <n v="2.808966179168761E-2"/>
    <n v="2.808966179168761E-2"/>
    <n v="2.808966179168761E-2"/>
    <n v="2.808966179168761E-2"/>
    <n v="2.808966179168761E-2"/>
  </r>
  <r>
    <s v="Discretionary"/>
    <x v="4"/>
    <s v="Under $15"/>
    <s v="Under $10"/>
    <s v="Demand Control Ventilation"/>
    <s v="Under $15"/>
    <n v="11.080920085192876"/>
    <s v="HVAC"/>
    <s v="Com-DCV-7P_V5"/>
    <s v="Urban"/>
    <s v="SC-Retro"/>
    <s v="M-IO Retro"/>
    <s v="No"/>
    <s v="Commercial"/>
    <s v="Supermarket"/>
    <s v="Demand Control Ventilation-Retro-Supermarket"/>
    <n v="5.4850089039316631E-2"/>
    <n v="5.4356438237962774E-2"/>
    <n v="5.3867230293821108E-2"/>
    <n v="5.3382425221176734E-2"/>
    <n v="5.2901983394186142E-2"/>
    <n v="4.7183278989274616E-2"/>
    <n v="3.740690358269691E-2"/>
    <n v="2.9656193160362117E-2"/>
    <n v="2.3511429937535088E-2"/>
    <n v="1.8639861654477816E-2"/>
    <n v="1.4777682319670013E-2"/>
    <n v="1.1715746543034382E-2"/>
    <n v="9.2882438593176637E-3"/>
    <n v="7.3637197316670424E-3"/>
    <n v="5.8379570032656321E-3"/>
    <n v="4.6283323121889923E-3"/>
    <n v="3.1282076052219728E-5"/>
    <n v="1.1069777421741041E-5"/>
    <n v="3.7388811903040205E-6"/>
    <n v="1.2078178119139357E-6"/>
    <n v="0.42596025364463835"/>
    <n v="6.810731106022029"/>
    <n v="11.080920085192876"/>
    <s v="C-Gro-HVAC-Vent-All-All-E"/>
    <n v="0"/>
    <n v="0.42596025364463835"/>
    <n v="5.4850089039316631E-2"/>
    <n v="0.10920652727727941"/>
    <n v="0.16307375757110051"/>
    <n v="0.21645618279227724"/>
    <n v="0.26935816618646335"/>
    <n v="0.31654144517573796"/>
    <n v="0.35394834875843484"/>
    <n v="0.38360454191879695"/>
    <n v="0.40711597185633203"/>
    <n v="0.42575583351080987"/>
    <n v="0.42596025364463835"/>
    <n v="0.42596025364463835"/>
    <n v="0.42596025364463835"/>
    <n v="0.42596025364463835"/>
    <n v="0.42596025364463835"/>
    <n v="0.42596025364463835"/>
    <n v="0.42596025364463835"/>
    <n v="0.42596025364463835"/>
    <n v="0.42596025364463835"/>
    <n v="0.42596025364463835"/>
  </r>
  <r>
    <s v="Discretionary"/>
    <x v="4"/>
    <s v="Under $15"/>
    <s v="Under $10"/>
    <s v="Demand Control Ventilation"/>
    <s v="Under $15"/>
    <n v="10.554022759706523"/>
    <s v="HVAC"/>
    <s v="Com-DCV-7P_V5"/>
    <s v="Urban"/>
    <s v="SC-Retro"/>
    <s v="M-IO Retro"/>
    <s v="No"/>
    <s v="Commercial"/>
    <s v="MiniMart"/>
    <s v="Demand Control Ventilation-Retro-MiniMart"/>
    <n v="1.770189249851252E-2"/>
    <n v="1.7618339565919541E-2"/>
    <n v="1.75351810031684E-2"/>
    <n v="1.7452414948833445E-2"/>
    <n v="1.7370039550274954E-2"/>
    <n v="1.5559247667237897E-2"/>
    <n v="1.2388646414598825E-2"/>
    <n v="9.864137602817534E-3"/>
    <n v="7.854063098665794E-3"/>
    <n v="6.2535935366720714E-3"/>
    <n v="4.9792612601431835E-3"/>
    <n v="3.9646073175962472E-3"/>
    <n v="3.1567154968457551E-3"/>
    <n v="2.5134526397605143E-3"/>
    <n v="2.0012713146406753E-3"/>
    <n v="1.593460251228457E-3"/>
    <n v="1.0817077587445629E-5"/>
    <n v="3.8448337191699216E-6"/>
    <n v="1.3044632191514858E-6"/>
    <n v="4.2332206643688603E-7"/>
    <n v="0.14861383804888617"/>
    <n v="6.4685816285380655"/>
    <n v="10.554022759706523"/>
    <s v="C-Gro-HVAC-Vent-All-All-E"/>
    <n v="0"/>
    <n v="0.14861383804888617"/>
    <n v="1.770189249851252E-2"/>
    <n v="3.5320232064432064E-2"/>
    <n v="5.2855413067600464E-2"/>
    <n v="7.0307828016433913E-2"/>
    <n v="8.7677867566708867E-2"/>
    <n v="0.10323711523394677"/>
    <n v="0.1156257616485456"/>
    <n v="0.12548989925136314"/>
    <n v="0.13334396235002893"/>
    <n v="0.139597555886701"/>
    <n v="0.14457681714684417"/>
    <n v="0.14854142446444041"/>
    <n v="0.14861383804888617"/>
    <n v="0.14861383804888617"/>
    <n v="0.14861383804888617"/>
    <n v="0.14861383804888617"/>
    <n v="0.14861383804888617"/>
    <n v="0.14861383804888617"/>
    <n v="0.14861383804888617"/>
    <n v="0.14861383804888617"/>
  </r>
  <r>
    <s v="Discretionary"/>
    <x v="4"/>
    <s v="Under $10"/>
    <s v="Under $10"/>
    <s v="Demand Control Ventilation"/>
    <s v="Under $10"/>
    <n v="9.4636451936293078"/>
    <s v="HVAC"/>
    <s v="Com-DCV-7P_V5"/>
    <s v="Urban"/>
    <s v="SC-Retro"/>
    <s v="M-IO Retro"/>
    <s v="No"/>
    <s v="Commercial"/>
    <s v="Restaurant"/>
    <s v="Demand Control Ventilation-Retro-Restaurant"/>
    <n v="4.220743881614468E-2"/>
    <n v="4.2008219704932473E-2"/>
    <n v="4.1809940907925204E-2"/>
    <n v="4.1612597986839792E-2"/>
    <n v="4.1416186524341904E-2"/>
    <n v="3.7098631911552327E-2"/>
    <n v="2.9538821095143844E-2"/>
    <n v="2.3519518287659816E-2"/>
    <n v="1.8726804929073651E-2"/>
    <n v="1.4910731527846739E-2"/>
    <n v="1.1872282300028241E-2"/>
    <n v="9.4529961020576869E-3"/>
    <n v="7.526702368364782E-3"/>
    <n v="5.99294106654888E-3"/>
    <n v="4.7717235077718162E-3"/>
    <n v="3.7993607782521072E-3"/>
    <n v="2.5791657049096088E-5"/>
    <n v="9.1674143865550505E-6"/>
    <n v="3.1102918241580094E-6"/>
    <n v="1.0093463295046106E-6"/>
    <n v="0.35434682914314863"/>
    <n v="5.6635130892428256"/>
    <n v="9.4636451936293078"/>
    <s v="C-Res-HVAC-Vent-All-All-E"/>
    <n v="0"/>
    <n v="0.35434682914314863"/>
    <n v="4.220743881614468E-2"/>
    <n v="8.4215658521077152E-2"/>
    <n v="0.12602559942900235"/>
    <n v="0.16763819741584213"/>
    <n v="0.20905438394018402"/>
    <n v="0.24615301585173635"/>
    <n v="0.27569183694688021"/>
    <n v="0.29921135523454001"/>
    <n v="0.31793816016361365"/>
    <n v="0.33284889169146037"/>
    <n v="0.34472117399148861"/>
    <n v="0.35417417009354629"/>
    <n v="0.35434682914314863"/>
    <n v="0.35434682914314863"/>
    <n v="0.35434682914314863"/>
    <n v="0.35434682914314863"/>
    <n v="0.35434682914314863"/>
    <n v="0.35434682914314863"/>
    <n v="0.35434682914314863"/>
    <n v="0.35434682914314863"/>
  </r>
  <r>
    <s v="Discretionary"/>
    <x v="4"/>
    <s v="Under $40"/>
    <s v="Under $30"/>
    <s v="Demand Control Ventilation"/>
    <s v="Under $40"/>
    <n v="39.840593555433088"/>
    <s v="HVAC"/>
    <s v="Com-DCV-7P_V5"/>
    <s v="Urban"/>
    <s v="SC-Retro"/>
    <s v="M-IO Retro"/>
    <s v="No"/>
    <s v="Commercial"/>
    <s v="Lodging"/>
    <s v="Demand Control Ventilation-Retro-Lodging"/>
    <n v="2.8099364277648326E-2"/>
    <n v="2.8031925803381975E-2"/>
    <n v="2.796464918145386E-2"/>
    <n v="2.7897534023418373E-2"/>
    <n v="2.7830579941762169E-2"/>
    <n v="2.4987407894911738E-2"/>
    <n v="1.9941950492771168E-2"/>
    <n v="1.5915271849270815E-2"/>
    <n v="1.2701660157466049E-2"/>
    <n v="1.0136940938470508E-2"/>
    <n v="8.0900898241745411E-3"/>
    <n v="6.456538886877217E-3"/>
    <n v="5.152834554838971E-3"/>
    <n v="4.1123742015258848E-3"/>
    <n v="3.2820036027537791E-3"/>
    <n v="2.6193014352857359E-3"/>
    <n v="1.7822663540399834E-5"/>
    <n v="6.3498867287675144E-6"/>
    <n v="2.1595010723370212E-6"/>
    <n v="7.0247870628199272E-7"/>
    <n v="0.24602590392655646"/>
    <n v="25.629106366961381"/>
    <n v="39.840593555433088"/>
    <s v="C-All-HVAC-Vent-All-All-E"/>
    <n v="0"/>
    <n v="0.24602590392655646"/>
    <n v="2.8099364277648326E-2"/>
    <n v="5.6131290081030301E-2"/>
    <n v="8.4095939262484154E-2"/>
    <n v="0.11199347328590253"/>
    <n v="0.1398240532276647"/>
    <n v="0.16481146112257644"/>
    <n v="0.18475341161534761"/>
    <n v="0.20066868346461841"/>
    <n v="0.21337034362208446"/>
    <n v="0.22350728456055496"/>
    <n v="0.23159737438472949"/>
    <n v="0.23805391327160672"/>
    <n v="0.24320674782644569"/>
    <n v="0.24602590392655646"/>
    <n v="0.24602590392655646"/>
    <n v="0.24602590392655646"/>
    <n v="0.24602590392655646"/>
    <n v="0.24602590392655646"/>
    <n v="0.24602590392655646"/>
    <n v="0.24602590392655646"/>
  </r>
  <r>
    <s v="Discretionary"/>
    <x v="4"/>
    <s v="Under $45"/>
    <s v="Under $30"/>
    <s v="Demand Control Ventilation"/>
    <s v="Under $45"/>
    <n v="40.768486329871301"/>
    <s v="HVAC"/>
    <s v="Com-DCV-7P_V5"/>
    <s v="Urban"/>
    <s v="SC-Retro"/>
    <s v="M-IO Retro"/>
    <s v="No"/>
    <s v="Commercial"/>
    <s v="Hospital"/>
    <s v="Demand Control Ventilation-Retro-Hospital"/>
    <n v="2.6515135439394242E-3"/>
    <n v="2.645945365497151E-3"/>
    <n v="2.6403888802296075E-3"/>
    <n v="2.6348440635811259E-3"/>
    <n v="2.6293108910476048E-3"/>
    <n v="2.3614104043587643E-3"/>
    <n v="1.885161154007689E-3"/>
    <n v="1.504961852467418E-3"/>
    <n v="1.2014411460617893E-3"/>
    <n v="9.5913449572404791E-4"/>
    <n v="7.6569625062642191E-4"/>
    <n v="6.1127063080008504E-4"/>
    <n v="4.8798956998032393E-4"/>
    <n v="3.8957183350669212E-4"/>
    <n v="3.1100298612506247E-4"/>
    <n v="2.4827990388335983E-4"/>
    <n v="1.6898955743416265E-6"/>
    <n v="6.0226136639019279E-7"/>
    <n v="2.0488247696257401E-7"/>
    <n v="6.6668014897751582E-8"/>
    <n v="2.3341686299270574E-2"/>
    <n v="26.811919767573695"/>
    <n v="40.768486329871301"/>
    <s v="C-Hea-HVAC-Vent-All-All-C"/>
    <n v="0"/>
    <n v="2.3341686299270574E-2"/>
    <n v="2.6515135439394242E-3"/>
    <n v="5.2974589094365752E-3"/>
    <n v="7.9378477896661827E-3"/>
    <n v="1.0572691853247308E-2"/>
    <n v="1.3202002744294913E-2"/>
    <n v="1.5563413148653678E-2"/>
    <n v="1.7448574302661366E-2"/>
    <n v="1.8953536155128785E-2"/>
    <n v="2.0154977301190573E-2"/>
    <n v="2.1114111796914622E-2"/>
    <n v="2.1879808047541045E-2"/>
    <n v="2.2491078678341131E-2"/>
    <n v="2.2979068248321455E-2"/>
    <n v="2.3341686299270574E-2"/>
    <n v="2.3341686299270574E-2"/>
    <n v="2.3341686299270574E-2"/>
    <n v="2.3341686299270574E-2"/>
    <n v="2.3341686299270574E-2"/>
    <n v="2.3341686299270574E-2"/>
    <n v="2.3341686299270574E-2"/>
  </r>
  <r>
    <s v="Discretionary"/>
    <x v="4"/>
    <s v="Under $45"/>
    <s v="Under $30"/>
    <s v="Demand Control Ventilation"/>
    <s v="Under $45"/>
    <n v="41.760842803621564"/>
    <s v="HVAC"/>
    <s v="Com-DCV-7P_V5"/>
    <s v="Urban"/>
    <s v="SC-Retro"/>
    <s v="M-IO Retro"/>
    <s v="No"/>
    <s v="Commercial"/>
    <s v="Residential Care"/>
    <s v="Demand Control Ventilation-Retro-Residential Care"/>
    <n v="1.5772122140911983E-2"/>
    <n v="1.5734269047773797E-2"/>
    <n v="1.5696506802059144E-2"/>
    <n v="1.5658835185734202E-2"/>
    <n v="1.5621253981288438E-2"/>
    <n v="1.4025386674560016E-2"/>
    <n v="1.1193380597232854E-2"/>
    <n v="8.933213187039598E-3"/>
    <n v="7.1294187803125613E-3"/>
    <n v="5.6898465401918489E-3"/>
    <n v="4.5409527267963098E-3"/>
    <n v="3.6240435522016E-3"/>
    <n v="2.8922766781410533E-3"/>
    <n v="2.3082681712908114E-3"/>
    <n v="1.842182662143771E-3"/>
    <n v="1.470209139003701E-3"/>
    <n v="1.0003828679468287E-5"/>
    <n v="3.5641798895337539E-6"/>
    <n v="1.2121240302729169E-6"/>
    <n v="3.9430002214258974E-7"/>
    <n v="0.13809389309367959"/>
    <n v="27.408511133783559"/>
    <n v="41.760842803621564"/>
    <s v="C-Hea-HVAC-Vent-All-All-C"/>
    <n v="0"/>
    <n v="0.13809389309367959"/>
    <n v="1.5772122140911983E-2"/>
    <n v="3.1506391188685784E-2"/>
    <n v="4.7202897990744924E-2"/>
    <n v="6.2861733176479126E-2"/>
    <n v="7.8482987157767567E-2"/>
    <n v="9.2508373832327587E-2"/>
    <n v="0.10370175442956044"/>
    <n v="0.11263496761660004"/>
    <n v="0.1197643863969126"/>
    <n v="0.12545423293710445"/>
    <n v="0.12999518566390075"/>
    <n v="0.13361922921610236"/>
    <n v="0.13651150589424341"/>
    <n v="0.13809389309367959"/>
    <n v="0.13809389309367959"/>
    <n v="0.13809389309367959"/>
    <n v="0.13809389309367959"/>
    <n v="0.13809389309367959"/>
    <n v="0.13809389309367959"/>
    <n v="0.13809389309367959"/>
  </r>
  <r>
    <s v="Discretionary"/>
    <x v="4"/>
    <s v="Under $40"/>
    <s v="Under $30"/>
    <s v="Demand Control Ventilation"/>
    <s v="Under $40"/>
    <n v="39.929946855903296"/>
    <s v="HVAC"/>
    <s v="Com-DCV-7P_V5"/>
    <s v="Urban"/>
    <s v="SC-Retro"/>
    <s v="M-IO Retro"/>
    <s v="No"/>
    <s v="Commercial"/>
    <s v="Assembly"/>
    <s v="Demand Control Ventilation-Retro-Assembly"/>
    <n v="0.11225802213648647"/>
    <n v="0.1117543578105008"/>
    <n v="0.11125295325845772"/>
    <n v="0.11075379834150473"/>
    <n v="0.11025688296627917"/>
    <n v="9.8785977376233416E-2"/>
    <n v="7.867420609952433E-2"/>
    <n v="6.2656976929192892E-2"/>
    <n v="4.990068476749647E-2"/>
    <n v="3.9741437622805034E-2"/>
    <n v="3.1650504831469917E-2"/>
    <n v="2.5206799653167505E-2"/>
    <n v="2.0074964116312235E-2"/>
    <n v="1.5987915555181639E-2"/>
    <n v="1.2732946485912583E-2"/>
    <n v="1.0140654399476631E-2"/>
    <n v="6.8855310679877363E-5"/>
    <n v="2.4479850933140212E-5"/>
    <n v="8.3074498229803864E-6"/>
    <n v="2.6965747561202144E-6"/>
    <n v="0.94644447192211867"/>
    <n v="25.68131222768729"/>
    <n v="39.929946855903296"/>
    <s v="C-All-HVAC-Vent-All-All-E"/>
    <n v="0"/>
    <n v="0.94644447192211867"/>
    <n v="0.11225802213648647"/>
    <n v="0.22401237994698728"/>
    <n v="0.33526533320544499"/>
    <n v="0.44601913154694972"/>
    <n v="0.55627601451322883"/>
    <n v="0.65506199188946224"/>
    <n v="0.73373619798898659"/>
    <n v="0.79639317491817951"/>
    <n v="0.84629385968567594"/>
    <n v="0.88603529730848096"/>
    <n v="0.91768580213995088"/>
    <n v="0.9428926017931184"/>
    <n v="0.94644447192211867"/>
    <n v="0.94644447192211867"/>
    <n v="0.94644447192211867"/>
    <n v="0.94644447192211867"/>
    <n v="0.94644447192211867"/>
    <n v="0.94644447192211867"/>
    <n v="0.94644447192211867"/>
    <n v="0.94644447192211867"/>
  </r>
  <r>
    <s v="Discretionary"/>
    <x v="4"/>
    <s v="Under $30"/>
    <s v="Under $20"/>
    <s v="Demand Control Ventilation"/>
    <s v="Under $30"/>
    <n v="29.430036643181253"/>
    <s v="HVAC"/>
    <s v="Com-DCV-7P_V5"/>
    <s v="Urban"/>
    <s v="SC-Retro"/>
    <s v="M-IO Retro"/>
    <s v="No"/>
    <s v="Commercial"/>
    <s v="Other"/>
    <s v="Demand Control Ventilation-Retro-Other"/>
    <n v="2.9482327334691125E-2"/>
    <n v="2.9216986388678909E-2"/>
    <n v="2.8954033511180793E-2"/>
    <n v="2.8693447209580166E-2"/>
    <n v="2.8435206184693952E-2"/>
    <n v="2.5361360396128536E-2"/>
    <n v="2.0106486522050705E-2"/>
    <n v="1.5940422514681789E-2"/>
    <n v="1.2637566969639729E-2"/>
    <n v="1.0019063093530378E-2"/>
    <n v="7.9431132205508813E-3"/>
    <n v="6.2973001612527382E-3"/>
    <n v="4.99249956784117E-3"/>
    <n v="3.9580536573844806E-3"/>
    <n v="3.1379449395744149E-3"/>
    <n v="2.487762748094596E-3"/>
    <n v="1.6814346558656632E-5"/>
    <n v="5.9500869950458028E-6"/>
    <n v="2.009676211082336E-6"/>
    <n v="6.4921098060555972E-7"/>
    <n v="0.22895677745422557"/>
    <n v="18.66266399402932"/>
    <n v="29.430036643181253"/>
    <s v="C-All-HVAC-Vent-All-All-E"/>
    <n v="0"/>
    <n v="0.22895677745422557"/>
    <n v="2.9482327334691125E-2"/>
    <n v="5.8699313723370034E-2"/>
    <n v="8.765334723455083E-2"/>
    <n v="0.116346794444131"/>
    <n v="0.14478200062882496"/>
    <n v="0.1701433610249535"/>
    <n v="0.19024984754700422"/>
    <n v="0.206190270061686"/>
    <n v="0.21882783703132572"/>
    <n v="0.22884690012485609"/>
    <n v="0.22895677745422557"/>
    <n v="0.22895677745422557"/>
    <n v="0.22895677745422557"/>
    <n v="0.22895677745422557"/>
    <n v="0.22895677745422557"/>
    <n v="0.22895677745422557"/>
    <n v="0.22895677745422557"/>
    <n v="0.22895677745422557"/>
    <n v="0.22895677745422557"/>
    <n v="0.22895677745422557"/>
  </r>
  <r>
    <s v="Discretionary"/>
    <x v="4"/>
    <s v="Under $30"/>
    <s v="Under $15"/>
    <s v="DCV Parking Garage"/>
    <s v="Under $30"/>
    <n v="25.424634792000891"/>
    <s v="HVAC"/>
    <s v="COM-DCV-Garage-7P_V3"/>
    <s v="Urban"/>
    <s v="SC-Retro"/>
    <s v="Measure InputOutput"/>
    <s v="No"/>
    <s v="Commercial"/>
    <s v="Large Off"/>
    <s v="DCV Parking Garage-Retro"/>
    <n v="0.22546884101752954"/>
    <n v="0.22479243449447692"/>
    <n v="0.22411805719099342"/>
    <n v="0.22344570301942049"/>
    <n v="0.22277536591036221"/>
    <n v="0.19989633583136807"/>
    <n v="0.15943731745909917"/>
    <n v="0.12716720440537752"/>
    <n v="0.10142856223372911"/>
    <n v="8.0899421237622338E-2"/>
    <n v="6.4525378379127543E-2"/>
    <n v="5.1465441795192156E-2"/>
    <n v="4.1048836375845263E-2"/>
    <n v="3.2740551893374173E-2"/>
    <n v="2.6113864190155246E-2"/>
    <n v="2.0828418078067824E-2"/>
    <n v="1.4163830250867789E-4"/>
    <n v="5.0432436686599256E-5"/>
    <n v="1.7140829091360838E-5"/>
    <n v="5.5724289259544604E-6"/>
    <n v="2.0263665175089538"/>
    <n v="12.571613818714061"/>
    <n v="25.424634792000891"/>
    <s v="C-All-HVAC-Vent-All-All-E"/>
    <n v="0"/>
    <n v="2.0263665175089538"/>
    <n v="0.22546884101752954"/>
    <n v="0.45026127551200645"/>
    <n v="0.67437933270299988"/>
    <n v="0.89782503572242034"/>
    <n v="1.1206004016327826"/>
    <n v="1.3204967374641507"/>
    <n v="1.47993405492325"/>
    <n v="1.6071012593286276"/>
    <n v="1.7085298215623568"/>
    <n v="1.7894292427999792"/>
    <n v="1.8539546211791067"/>
    <n v="1.9054200629742988"/>
    <n v="1.946468899350144"/>
    <n v="1.9792094512435181"/>
    <n v="2.0053233154336731"/>
    <n v="2.0261517335117412"/>
    <n v="2.02629337181425"/>
    <n v="2.0263438042509367"/>
    <n v="2.026360945080028"/>
    <n v="2.0263665175089538"/>
  </r>
  <r>
    <s v="Discretionary"/>
    <x v="4"/>
    <s v="Under $30"/>
    <s v="Under $15"/>
    <s v="DCV Parking Garage"/>
    <s v="Under $30"/>
    <n v="25.424634792000891"/>
    <s v="HVAC"/>
    <s v="COM-DCV-Garage-7P_V3"/>
    <s v="Urban"/>
    <s v="SC-Retro"/>
    <s v="Measure InputOutput"/>
    <s v="No"/>
    <s v="Commercial"/>
    <s v="Medium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Small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XLarge Ret"/>
    <s v="DCV Parking Garage-Retro"/>
    <n v="1.2852692361452155E-2"/>
    <n v="1.2793569976589477E-2"/>
    <n v="1.2734719554697165E-2"/>
    <n v="1.2676139844745558E-2"/>
    <n v="1.261782960145973E-2"/>
    <n v="1.1303808826763713E-2"/>
    <n v="9.0014490449284775E-3"/>
    <n v="7.1680339034574424E-3"/>
    <n v="5.7080487580012315E-3"/>
    <n v="4.5454333869715414E-3"/>
    <n v="3.6196195147131776E-3"/>
    <n v="2.8823754119563965E-3"/>
    <n v="2.2952931880491174E-3"/>
    <n v="1.8277878715072732E-3"/>
    <n v="1.4555040378386721E-3"/>
    <n v="1.1590469754116915E-3"/>
    <n v="7.8690553515564482E-6"/>
    <n v="2.7973291379647608E-6"/>
    <n v="9.4918682886630805E-7"/>
    <n v="3.0806697532735633E-7"/>
    <n v="0.11465327589683652"/>
    <n v="12.571613818714061"/>
    <n v="25.424634792000891"/>
    <s v="C-All-HVAC-Vent-All-All-E"/>
    <n v="0"/>
    <n v="0.11465327589683652"/>
    <n v="1.2852692361452155E-2"/>
    <n v="2.5646262338041632E-2"/>
    <n v="3.8380981892738794E-2"/>
    <n v="5.1057121737484348E-2"/>
    <n v="6.3674951338944075E-2"/>
    <n v="7.4978760165707786E-2"/>
    <n v="8.3980209210636259E-2"/>
    <n v="9.1148243114093697E-2"/>
    <n v="9.6856291872094935E-2"/>
    <n v="0.10140172525906647"/>
    <n v="0.10502134477377965"/>
    <n v="0.10790372018573605"/>
    <n v="0.11019901337378517"/>
    <n v="0.11202680124529243"/>
    <n v="0.11348230528313111"/>
    <n v="0.1146413522585428"/>
    <n v="0.11464922131389435"/>
    <n v="0.11465201864303232"/>
    <n v="0.11465296782986119"/>
    <n v="0.11465327589683652"/>
  </r>
  <r>
    <s v="Discretionary"/>
    <x v="4"/>
    <s v="Under $30"/>
    <s v="Under $15"/>
    <s v="DCV Parking Garage"/>
    <s v="Under $30"/>
    <n v="25.424634792000891"/>
    <s v="HVAC"/>
    <s v="COM-DCV-Garage-7P_V3"/>
    <s v="Urban"/>
    <s v="SC-Retro"/>
    <s v="Measure InputOutput"/>
    <s v="No"/>
    <s v="Commercial"/>
    <s v="Large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Medium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Small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School K-12"/>
    <s v="DCV Parking Garage-Retro"/>
    <n v="6.8510694087731156E-3"/>
    <n v="6.8229800241971462E-3"/>
    <n v="6.7950058060979373E-3"/>
    <n v="6.7671462822929389E-3"/>
    <n v="6.7394009825355369E-3"/>
    <n v="6.0405924946564269E-3"/>
    <n v="4.8126608523426685E-3"/>
    <n v="3.8343431542784507E-3"/>
    <n v="3.054897877876727E-3"/>
    <n v="2.4338982372619456E-3"/>
    <n v="1.9391354035913379E-3"/>
    <n v="1.5449479587492903E-3"/>
    <n v="1.2308909376947349E-3"/>
    <n v="9.8067542788014893E-4"/>
    <n v="7.8132372690067236E-4"/>
    <n v="6.2249623969630366E-4"/>
    <n v="4.2284218136931401E-6"/>
    <n v="1.503907839061015E-6"/>
    <n v="5.1056762399407681E-7"/>
    <n v="1.6579545448816908E-7"/>
    <n v="6.1257873507556605E-2"/>
    <n v="12.571613818714061"/>
    <n v="25.424634792000891"/>
    <s v="C-All-HVAC-Vent-All-All-E"/>
    <n v="0"/>
    <n v="6.1257873507556605E-2"/>
    <n v="6.8510694087731156E-3"/>
    <n v="1.3674049432970261E-2"/>
    <n v="2.0469055239068199E-2"/>
    <n v="2.7236201521361136E-2"/>
    <n v="3.3975602503896675E-2"/>
    <n v="4.0016194998553099E-2"/>
    <n v="4.4828855850895771E-2"/>
    <n v="4.8663199005174219E-2"/>
    <n v="5.1718096883050943E-2"/>
    <n v="5.4151995120312886E-2"/>
    <n v="5.6091130523904222E-2"/>
    <n v="5.7636078482653515E-2"/>
    <n v="5.8866969420348247E-2"/>
    <n v="5.9847644848228396E-2"/>
    <n v="6.0628968575129068E-2"/>
    <n v="6.1251464814825372E-2"/>
    <n v="6.1255693236639062E-2"/>
    <n v="6.1257197144478123E-2"/>
    <n v="6.1257707712102115E-2"/>
    <n v="6.1257873507556605E-2"/>
  </r>
  <r>
    <s v="Discretionary"/>
    <x v="4"/>
    <s v="Under $30"/>
    <s v="Under $15"/>
    <s v="DCV Parking Garage"/>
    <s v="Under $30"/>
    <n v="25.424634792000891"/>
    <s v="HVAC"/>
    <s v="COM-DCV-Garage-7P_V3"/>
    <s v="Urban"/>
    <s v="SC-Retro"/>
    <s v="Measure InputOutput"/>
    <s v="No"/>
    <s v="Commercial"/>
    <s v="University"/>
    <s v="DCV Parking Garage-Retro"/>
    <n v="1.6815999857276366E-2"/>
    <n v="1.6747054257861535E-2"/>
    <n v="1.6678391335404299E-2"/>
    <n v="1.6610009930929148E-2"/>
    <n v="1.6541908890212339E-2"/>
    <n v="1.4826678357386217E-2"/>
    <n v="1.1812711180896749E-2"/>
    <n v="9.4114232520440561E-3"/>
    <n v="7.4982691333685403E-3"/>
    <n v="5.974020983937383E-3"/>
    <n v="4.7596219983225933E-3"/>
    <n v="3.7920860385035763E-3"/>
    <n v="3.0212307885965684E-3"/>
    <n v="2.4070749938906581E-3"/>
    <n v="1.9177647891325657E-3"/>
    <n v="1.5279215627976973E-3"/>
    <n v="1.0378692197237799E-5"/>
    <n v="3.6913527652518263E-6"/>
    <n v="1.2531919587940434E-6"/>
    <n v="4.069461528794229E-7"/>
    <n v="0.15035789753363443"/>
    <n v="12.571613818714061"/>
    <n v="25.424634792000891"/>
    <s v="C-All-HVAC-Vent-All-All-E"/>
    <n v="0"/>
    <n v="0.15035789753363443"/>
    <n v="1.6815999857276366E-2"/>
    <n v="3.3563054115137901E-2"/>
    <n v="5.0241445450542196E-2"/>
    <n v="6.6851455381471345E-2"/>
    <n v="8.3393364271683687E-2"/>
    <n v="9.8220042629069901E-2"/>
    <n v="0.11003275380996665"/>
    <n v="0.1194441770620107"/>
    <n v="0.12694244619537925"/>
    <n v="0.13291646717931663"/>
    <n v="0.13767608917763921"/>
    <n v="0.1414681752161428"/>
    <n v="0.14448940600473936"/>
    <n v="0.14689648099863001"/>
    <n v="0.14881424578776256"/>
    <n v="0.15034216735056025"/>
    <n v="0.1503525460427575"/>
    <n v="0.15035623739552276"/>
    <n v="0.15035749058748155"/>
    <n v="0.15035789753363443"/>
  </r>
  <r>
    <s v="Discretionary"/>
    <x v="4"/>
    <s v="Under $30"/>
    <s v="Under $15"/>
    <s v="DCV Parking Garage"/>
    <s v="Under $30"/>
    <n v="25.424634792000891"/>
    <s v="HVAC"/>
    <s v="COM-DCV-Garage-7P_V3"/>
    <s v="Urban"/>
    <s v="SC-Retro"/>
    <s v="Measure InputOutput"/>
    <s v="No"/>
    <s v="Commercial"/>
    <s v="Warehouse"/>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Supermark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MiniMar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Restauran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r>
  <r>
    <s v="Discretionary"/>
    <x v="4"/>
    <s v="Under $30"/>
    <s v="Under $15"/>
    <s v="DCV Parking Garage"/>
    <s v="Under $30"/>
    <n v="25.424634792000891"/>
    <s v="HVAC"/>
    <s v="COM-DCV-Garage-7P_V3"/>
    <s v="Urban"/>
    <s v="SC-Retro"/>
    <s v="Measure InputOutput"/>
    <s v="No"/>
    <s v="Commercial"/>
    <s v="Lodging"/>
    <s v="DCV Parking Garage-Retro"/>
    <n v="2.1230644608596489E-2"/>
    <n v="2.1179691061535853E-2"/>
    <n v="2.1128859802988176E-2"/>
    <n v="2.1078150539461001E-2"/>
    <n v="2.1027562978166301E-2"/>
    <n v="1.8879387144316823E-2"/>
    <n v="1.5067261292136378E-2"/>
    <n v="1.20248798920282E-2"/>
    <n v="9.5968161442298652E-3"/>
    <n v="7.6590270283869721E-3"/>
    <n v="6.1125162908150744E-3"/>
    <n v="4.878277001373694E-3"/>
    <n v="3.8932553092563184E-3"/>
    <n v="3.1071291972112822E-3"/>
    <n v="2.4797376697103806E-3"/>
    <n v="1.9790290394424608E-3"/>
    <n v="1.3466021219056796E-5"/>
    <n v="4.7976953183436582E-6"/>
    <n v="1.6316240946112735E-6"/>
    <n v="5.3076203471418196E-7"/>
    <n v="0.19134265110232199"/>
    <n v="12.571613818714061"/>
    <n v="25.424634792000891"/>
    <s v="C-All-HVAC-Vent-All-All-E"/>
    <n v="0"/>
    <n v="0.19134265110232199"/>
    <n v="2.1230644608596489E-2"/>
    <n v="4.2410335670132346E-2"/>
    <n v="6.3539195473120522E-2"/>
    <n v="8.4617346012581529E-2"/>
    <n v="0.10564490899074783"/>
    <n v="0.12452429613506465"/>
    <n v="0.13959155742720103"/>
    <n v="0.15161643731922922"/>
    <n v="0.16121325346345908"/>
    <n v="0.16887228049184605"/>
    <n v="0.17498479678266113"/>
    <n v="0.17986307378403482"/>
    <n v="0.18375632909329115"/>
    <n v="0.18686345829050244"/>
    <n v="0.18934319596021282"/>
    <n v="0.19132222499965529"/>
    <n v="0.19133569102087433"/>
    <n v="0.19134048871619266"/>
    <n v="0.19134212034028728"/>
    <n v="0.19134265110232199"/>
  </r>
  <r>
    <s v="Discretionary"/>
    <x v="4"/>
    <s v="Under $30"/>
    <s v="Under $15"/>
    <s v="DCV Parking Garage"/>
    <s v="Under $30"/>
    <n v="25.424634792000891"/>
    <s v="HVAC"/>
    <s v="COM-DCV-Garage-7P_V3"/>
    <s v="Urban"/>
    <s v="SC-Retro"/>
    <s v="Measure InputOutput"/>
    <s v="No"/>
    <s v="Commercial"/>
    <s v="Hospital"/>
    <s v="DCV Parking Garage-Retro"/>
    <n v="1.4303895505252819E-2"/>
    <n v="1.4273857324691788E-2"/>
    <n v="1.4243882224309936E-2"/>
    <n v="1.4213970071638889E-2"/>
    <n v="1.4184120734488444E-2"/>
    <n v="1.2738900672851416E-2"/>
    <n v="1.0169719185150744E-2"/>
    <n v="8.1186902198895402E-3"/>
    <n v="6.4813127763422183E-3"/>
    <n v="5.1741616156095226E-3"/>
    <n v="4.1306367009733931E-3"/>
    <n v="3.2975698911210786E-3"/>
    <n v="2.63251599547978E-3"/>
    <n v="2.1015901695114175E-3"/>
    <n v="1.6777414641243544E-3"/>
    <n v="1.3393745656397548E-3"/>
    <n v="9.1163365035121452E-6"/>
    <n v="3.2489683755856046E-6"/>
    <n v="1.1052621428348167E-6"/>
    <n v="3.5964829250816118E-7"/>
    <n v="0.12909576933238956"/>
    <n v="12.571613818714061"/>
    <n v="25.424634792000891"/>
    <s v="C-All-HVAC-Vent-All-All-E"/>
    <n v="0"/>
    <n v="0.12909576933238956"/>
    <n v="1.4303895505252819E-2"/>
    <n v="2.8577752829944607E-2"/>
    <n v="4.2821635054254542E-2"/>
    <n v="5.7035605125893431E-2"/>
    <n v="7.1219725860381874E-2"/>
    <n v="8.3958626533233285E-2"/>
    <n v="9.4128345718384035E-2"/>
    <n v="0.10224703593827357"/>
    <n v="0.10872834871461579"/>
    <n v="0.1139025103302253"/>
    <n v="0.1180331470311987"/>
    <n v="0.12133071692231978"/>
    <n v="0.12396323291779957"/>
    <n v="0.12606482308731098"/>
    <n v="0.12774256455143534"/>
    <n v="0.12908193911707511"/>
    <n v="0.12909105545357863"/>
    <n v="0.12909430442195421"/>
    <n v="0.12909540968409705"/>
    <n v="0.12909576933238956"/>
  </r>
  <r>
    <s v="Discretionary"/>
    <x v="4"/>
    <s v="Under $30"/>
    <s v="Under $15"/>
    <s v="DCV Parking Garage"/>
    <s v="Under $30"/>
    <n v="25.424634792000891"/>
    <s v="HVAC"/>
    <s v="COM-DCV-Garage-7P_V3"/>
    <s v="Urban"/>
    <s v="SC-Retro"/>
    <s v="Measure InputOutput"/>
    <s v="No"/>
    <s v="Commercial"/>
    <s v="Residential Care"/>
    <s v="DCV Parking Garage-Retro"/>
    <n v="5.2616636668540414E-3"/>
    <n v="5.2490356740535907E-3"/>
    <n v="5.2364379884358627E-3"/>
    <n v="5.2238705372636175E-3"/>
    <n v="5.2113332479741857E-3"/>
    <n v="4.6789434433611443E-3"/>
    <n v="3.7341711832776609E-3"/>
    <n v="2.9801673379502365E-3"/>
    <n v="2.3784119490713241E-3"/>
    <n v="1.8981630083148428E-3"/>
    <n v="1.514885933675909E-3"/>
    <n v="1.2090001659480695E-3"/>
    <n v="9.6487885243983569E-4"/>
    <n v="7.7005051455518382E-4"/>
    <n v="6.1456191465620127E-4"/>
    <n v="4.9046957284882122E-4"/>
    <n v="3.3373303492022754E-6"/>
    <n v="1.1890293303173232E-6"/>
    <n v="4.0437101062412355E-7"/>
    <n v="1.3154058038682201E-7"/>
    <n v="4.7421107261951069E-2"/>
    <n v="12.571613818714061"/>
    <n v="25.424634792000891"/>
    <s v="C-All-HVAC-Vent-All-All-E"/>
    <n v="0"/>
    <n v="4.7421107261951069E-2"/>
    <n v="5.2616636668540414E-3"/>
    <n v="1.0510699340907632E-2"/>
    <n v="1.5747137329343495E-2"/>
    <n v="2.0971007866607112E-2"/>
    <n v="2.6182341114581297E-2"/>
    <n v="3.0861284557942441E-2"/>
    <n v="3.4595455741220103E-2"/>
    <n v="3.7575623079170339E-2"/>
    <n v="3.9954035028241665E-2"/>
    <n v="4.1852198036556508E-2"/>
    <n v="4.3367083970232416E-2"/>
    <n v="4.4576084136180485E-2"/>
    <n v="4.5540962988620322E-2"/>
    <n v="4.6311013503175506E-2"/>
    <n v="4.6925575417831711E-2"/>
    <n v="4.7416044990680535E-2"/>
    <n v="4.741938232102974E-2"/>
    <n v="4.7420571350360055E-2"/>
    <n v="4.7420975721370683E-2"/>
    <n v="4.7421107261951069E-2"/>
  </r>
  <r>
    <s v="Discretionary"/>
    <x v="4"/>
    <s v="Under $30"/>
    <s v="Under $15"/>
    <s v="DCV Parking Garage"/>
    <s v="Under $30"/>
    <n v="25.424634792000891"/>
    <s v="HVAC"/>
    <s v="COM-DCV-Garage-7P_V3"/>
    <s v="Urban"/>
    <s v="SC-Retro"/>
    <s v="Measure InputOutput"/>
    <s v="No"/>
    <s v="Commercial"/>
    <s v="Assembly"/>
    <s v="DCV Parking Garage-Retro"/>
    <n v="2.7055615751172522E-2"/>
    <n v="2.6934226221835597E-2"/>
    <n v="2.6813381326853632E-2"/>
    <n v="2.6693078622633808E-2"/>
    <n v="2.6573315676546923E-2"/>
    <n v="2.3808681060190337E-2"/>
    <n v="1.8961487555600225E-2"/>
    <n v="1.5101130945147282E-2"/>
    <n v="1.2026701763445379E-2"/>
    <n v="9.5781935692267096E-3"/>
    <n v="7.6281755259302222E-3"/>
    <n v="6.0751603560564391E-3"/>
    <n v="4.838322509273814E-3"/>
    <n v="3.8532916551590971E-3"/>
    <n v="3.0688025759463607E-3"/>
    <n v="2.4440271053778246E-3"/>
    <n v="1.6595008470017168E-5"/>
    <n v="5.8999564386388289E-6"/>
    <n v="2.0022014106878711E-6"/>
    <n v="6.4990892461294659E-7"/>
    <n v="0.24147873929564015"/>
    <n v="12.571613818714061"/>
    <n v="25.424634792000891"/>
    <s v="C-All-HVAC-Vent-All-All-E"/>
    <n v="0"/>
    <n v="0.24147873929564015"/>
    <n v="2.7055615751172522E-2"/>
    <n v="5.3989841973008115E-2"/>
    <n v="8.0803223299861754E-2"/>
    <n v="0.10749630192249557"/>
    <n v="0.13406961759904248"/>
    <n v="0.15787829865923281"/>
    <n v="0.17683978621483304"/>
    <n v="0.19194091715998032"/>
    <n v="0.20396761892342571"/>
    <n v="0.21354581249265242"/>
    <n v="0.22117398801858265"/>
    <n v="0.22724914837463908"/>
    <n v="0.23208747088391291"/>
    <n v="0.23594076253907201"/>
    <n v="0.23900956511501836"/>
    <n v="0.2414535922203962"/>
    <n v="0.24147018722886621"/>
    <n v="0.24147608718530483"/>
    <n v="0.24147808938671553"/>
    <n v="0.24147873929564015"/>
  </r>
  <r>
    <s v="Discretionary"/>
    <x v="4"/>
    <s v="Under $30"/>
    <s v="Under $15"/>
    <s v="DCV Parking Garage"/>
    <s v="Under $30"/>
    <n v="25.424634792000891"/>
    <s v="HVAC"/>
    <s v="COM-DCV-Garage-7P_V3"/>
    <s v="Urban"/>
    <s v="SC-Retro"/>
    <s v="Measure InputOutput"/>
    <s v="No"/>
    <s v="Commercial"/>
    <s v="Other"/>
    <s v="DCV Parking Garage-Retro"/>
    <n v="4.3075594227535208E-2"/>
    <n v="4.2687913879487407E-2"/>
    <n v="4.2303722654572003E-2"/>
    <n v="4.1922989150680864E-2"/>
    <n v="4.1545682248324743E-2"/>
    <n v="3.7054593997280838E-2"/>
    <n v="2.9376882121044251E-2"/>
    <n v="2.3289992145563869E-2"/>
    <n v="1.846430577300304E-2"/>
    <n v="1.4638501616836812E-2"/>
    <n v="1.1605404081828224E-2"/>
    <n v="9.2007643560734157E-3"/>
    <n v="7.2943659814950022E-3"/>
    <n v="5.7829733501292384E-3"/>
    <n v="4.5847412719824589E-3"/>
    <n v="3.6347828804276939E-3"/>
    <n v="2.4566851908926285E-5"/>
    <n v="8.6934633791797464E-6"/>
    <n v="2.9362674124932702E-6"/>
    <n v="9.4853938941650077E-7"/>
    <n v="0.37650035485835515"/>
    <n v="12.571613818714061"/>
    <n v="25.424634792000891"/>
    <s v="C-All-HVAC-Vent-All-All-E"/>
    <n v="0"/>
    <n v="0.37650035485835515"/>
    <n v="4.3075594227535208E-2"/>
    <n v="8.5763508107022615E-2"/>
    <n v="0.12806723076159462"/>
    <n v="0.16999021991227548"/>
    <n v="0.21153590216060023"/>
    <n v="0.24859049615788106"/>
    <n v="0.27796737827892531"/>
    <n v="0.30125737042448919"/>
    <n v="0.31972167619749225"/>
    <n v="0.33436017781432908"/>
    <n v="0.34596558189615734"/>
    <n v="0.35516634625223076"/>
    <n v="0.36246071223372578"/>
    <n v="0.36824368558385501"/>
    <n v="0.37282842685583745"/>
    <n v="0.37646320973626513"/>
    <n v="0.37648777658817406"/>
    <n v="0.37649647005155323"/>
    <n v="0.37649940631896572"/>
    <n v="0.37650035485835515"/>
  </r>
  <r>
    <s v="Discretionary"/>
    <x v="4"/>
    <s v="Under $30"/>
    <s v="Under $20"/>
    <s v="DCV Restaurant Hood"/>
    <s v="Under $30"/>
    <n v="25.055788054550348"/>
    <s v="HVAC"/>
    <s v="COM-DCV-KitchenVent-7P_V3"/>
    <s v="Urban"/>
    <s v="SC-Retro"/>
    <s v="Measure InputOutput"/>
    <s v="No"/>
    <s v="Commercial"/>
    <s v="All"/>
    <s v="DCV Hood w/ MUA 5 hp"/>
    <n v="0.29642626784558579"/>
    <n v="0.207039274868764"/>
    <n v="0.1428610020451514"/>
    <n v="0.1109441018912809"/>
    <n v="9.6918664017962119E-2"/>
    <n v="8.364149852361405E-2"/>
    <n v="7.1448605200711432E-2"/>
    <n v="6.0521337312977042E-2"/>
    <n v="5.0906475653740256E-2"/>
    <n v="4.2573627775151626E-2"/>
    <n v="3.5424919772272634E-2"/>
    <n v="2.7505732402238497E-2"/>
    <n v="2.1352717456658607E-2"/>
    <n v="1.658034741957079E-2"/>
    <n v="1.2875597106333573E-2"/>
    <n v="9.9992003415362487E-3"/>
    <n v="7.7653881067047247E-3"/>
    <n v="6.0306075577246498E-3"/>
    <n v="4.6833754397750454E-3"/>
    <n v="3.6371137659994631E-3"/>
    <n v="1.2670122984589973"/>
    <n v="15.751915358405228"/>
    <n v="25.055788054550348"/>
    <s v="C-Res-Food-Vent-All-All-C"/>
    <s v="C-Res-Food-Vent-All-All-C"/>
    <n v="1.2670122984589973"/>
    <n v="0.29642626784558579"/>
    <n v="0.50346554271434973"/>
    <n v="0.64632654475950113"/>
    <n v="0.75727064665078203"/>
    <n v="0.85418931066874415"/>
    <n v="0.93783080919235817"/>
    <n v="1.0092794143930697"/>
    <n v="1.0698007517060466"/>
    <n v="1.1207072273597869"/>
    <n v="1.1632808551349385"/>
    <n v="1.1987057749072112"/>
    <n v="1.2262115073094497"/>
    <n v="1.2475642247661083"/>
    <n v="1.264144572185679"/>
    <n v="1.2670122984589973"/>
    <n v="1.2670122984589973"/>
    <n v="1.2670122984589973"/>
    <n v="1.2670122984589973"/>
    <n v="1.2670122984589973"/>
    <n v="1.2670122984589973"/>
  </r>
  <r>
    <s v="Discretionary"/>
    <x v="4"/>
    <s v="Under $50"/>
    <s v="Under $35"/>
    <s v="DCV Restaurant Hood"/>
    <s v="Under $50"/>
    <n v="47.831282660906119"/>
    <s v="HVAC"/>
    <s v="COM-DCV-KitchenVent-7P_V3"/>
    <s v="Urban"/>
    <s v="SC-Retro"/>
    <s v="Measure InputOutput"/>
    <s v="No"/>
    <s v="Commercial"/>
    <s v="All"/>
    <s v="DCV Hood 5 hp"/>
    <n v="0.16468125991421434"/>
    <n v="0.11502181937153558"/>
    <n v="7.9367223358417435E-2"/>
    <n v="6.1635612161822721E-2"/>
    <n v="5.3843702232201175E-2"/>
    <n v="4.6467499179785585E-2"/>
    <n v="3.9693669555950793E-2"/>
    <n v="3.3622965173876133E-2"/>
    <n v="2.8281375363189032E-2"/>
    <n v="2.3652015430639797E-2"/>
    <n v="1.9680510984595907E-2"/>
    <n v="1.5280962445688056E-2"/>
    <n v="1.186262080925478E-2"/>
    <n v="9.2113041219837703E-3"/>
    <n v="7.1531095035186516E-3"/>
    <n v="5.5551113008534712E-3"/>
    <n v="4.3141045037248466E-3"/>
    <n v="3.3503375320692503E-3"/>
    <n v="2.6018752443194701E-3"/>
    <n v="2.0206187588885909E-3"/>
    <n v="0.70389572136610956"/>
    <n v="31.084311807844902"/>
    <n v="47.831282660906119"/>
    <s v="C-Res-Food-Vent-All-All-C"/>
    <s v="C-Res-Food-Vent-All-All-C"/>
    <n v="0.70389572136610956"/>
    <n v="0.16468125991421434"/>
    <n v="0.27970307928574989"/>
    <n v="0.35907030264416734"/>
    <n v="0.42070591480599007"/>
    <n v="0.47454961703819126"/>
    <n v="0.52101711621797686"/>
    <n v="0.56071078577392763"/>
    <n v="0.59433375094780372"/>
    <n v="0.62261512631099269"/>
    <n v="0.64626714174163247"/>
    <n v="0.66594765272622836"/>
    <n v="0.68122861517191646"/>
    <n v="0.69309123598117128"/>
    <n v="0.70230254010315507"/>
    <n v="0.70389572136610956"/>
    <n v="0.70389572136610956"/>
    <n v="0.70389572136610956"/>
    <n v="0.70389572136610956"/>
    <n v="0.70389572136610956"/>
    <n v="0.70389572136610956"/>
  </r>
  <r>
    <s v="Lost Opportunity"/>
    <x v="4"/>
    <s v="Under $50"/>
    <s v="Under $30"/>
    <s v="DHP"/>
    <s v="Under $50"/>
    <n v="47.856927293148118"/>
    <s v="HVAC"/>
    <s v="COM-DHP-7P_V2"/>
    <s v="Urban"/>
    <s v="SC-New"/>
    <s v="M_Input_Retro"/>
    <s v="No"/>
    <s v="Commercial"/>
    <s v="Large Off"/>
    <s v="DHP-New-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r>
  <r>
    <s v="Lost Opportunity"/>
    <x v="4"/>
    <s v="Under $50"/>
    <s v="Under $30"/>
    <s v="DHP"/>
    <s v="Under $50"/>
    <n v="47.856927293148118"/>
    <s v="HVAC"/>
    <s v="COM-DHP-7P_V2"/>
    <s v="Urban"/>
    <s v="SC-New"/>
    <s v="M_Input_Retro"/>
    <s v="No"/>
    <s v="Commercial"/>
    <s v="Medium Off"/>
    <s v="DHP-New-Medium Off"/>
    <n v="2.3760586820770748E-3"/>
    <n v="4.193459671286222E-3"/>
    <n v="7.3776688430971793E-3"/>
    <n v="8.5246522948573041E-3"/>
    <n v="1.083518841604697E-2"/>
    <n v="1.4268890644593041E-2"/>
    <n v="1.681793654676747E-2"/>
    <n v="2.1952579619653943E-2"/>
    <n v="2.7676232383678112E-2"/>
    <n v="2.6886842645115507E-2"/>
    <n v="3.1272855429462933E-2"/>
    <n v="3.6020887013639813E-2"/>
    <n v="3.484056566229226E-2"/>
    <n v="3.9259805804638753E-2"/>
    <n v="4.114603274932177E-2"/>
    <n v="4.3865069120421679E-2"/>
    <n v="4.6581101431664745E-2"/>
    <n v="4.9294129683050962E-2"/>
    <n v="5.2004153874580301E-2"/>
    <n v="5.4711174006252798E-2"/>
    <n v="5.4711174006252784E-2"/>
    <n v="29.938972450692141"/>
    <n v="47.856927293148118"/>
    <s v="C-LOff-HVAC-ER-All-All-C"/>
    <n v="0"/>
    <n v="5.4711174006252784E-2"/>
    <n v="2.3760586820770748E-3"/>
    <n v="6.5695183533632968E-3"/>
    <n v="1.3947187196460476E-2"/>
    <n v="2.2471839491317779E-2"/>
    <n v="3.3307027907364749E-2"/>
    <n v="4.7575918551957794E-2"/>
    <n v="5.4711174006252784E-2"/>
    <n v="5.4711174006252784E-2"/>
    <n v="5.4711174006252784E-2"/>
    <n v="5.4711174006252784E-2"/>
    <n v="5.4711174006252784E-2"/>
    <n v="5.4711174006252784E-2"/>
    <n v="5.4711174006252784E-2"/>
    <n v="5.4711174006252784E-2"/>
    <n v="5.4711174006252784E-2"/>
    <n v="5.4711174006252784E-2"/>
    <n v="5.4711174006252784E-2"/>
    <n v="5.4711174006252784E-2"/>
    <n v="5.4711174006252784E-2"/>
    <n v="5.4711174006252784E-2"/>
  </r>
  <r>
    <s v="Lost Opportunity"/>
    <x v="4"/>
    <s v="Under $40"/>
    <s v="Under $25"/>
    <s v="DHP"/>
    <s v="Under $40"/>
    <n v="39.00846074238661"/>
    <s v="HVAC"/>
    <s v="COM-DHP-7P_V2"/>
    <s v="Urban"/>
    <s v="SC-New"/>
    <s v="M_Input_Retro"/>
    <s v="No"/>
    <s v="Commercial"/>
    <s v="Small Off"/>
    <s v="DHP-New-Small Off"/>
    <n v="1.1979745941073396E-3"/>
    <n v="2.1110127256459294E-3"/>
    <n v="3.7152661636655681E-3"/>
    <n v="4.2958563924688506E-3"/>
    <n v="5.4552335326635672E-3"/>
    <n v="7.1790752754514551E-3"/>
    <n v="8.4616371755497043E-3"/>
    <n v="1.1041364539361651E-2"/>
    <n v="1.3920328198293794E-2"/>
    <n v="1.3525261192101151E-2"/>
    <n v="1.5743488014680822E-2"/>
    <n v="1.810474721569507E-2"/>
    <n v="1.7519355808618249E-2"/>
    <n v="1.9745879549245868E-2"/>
    <n v="2.0695942785141374E-2"/>
    <n v="2.2061661455220909E-2"/>
    <n v="2.3425628769184217E-2"/>
    <n v="2.4787844727031279E-2"/>
    <n v="2.6148309328762106E-2"/>
    <n v="2.7507022574376701E-2"/>
    <n v="2.7507022574376695E-2"/>
    <n v="21.221351055777912"/>
    <n v="39.00846074238661"/>
    <s v="C-SOff-HVAC-ER-All-All-C"/>
    <n v="0"/>
    <n v="2.7507022574376695E-2"/>
    <n v="1.1979745941073396E-3"/>
    <n v="3.3089873197532692E-3"/>
    <n v="7.0242534834188373E-3"/>
    <n v="1.1320109875887687E-2"/>
    <n v="1.6775343408551253E-2"/>
    <n v="2.3954418684002707E-2"/>
    <n v="2.7507022574376695E-2"/>
    <n v="2.7507022574376695E-2"/>
    <n v="2.7507022574376695E-2"/>
    <n v="2.7507022574376695E-2"/>
    <n v="2.7507022574376695E-2"/>
    <n v="2.7507022574376695E-2"/>
    <n v="2.7507022574376695E-2"/>
    <n v="2.7507022574376695E-2"/>
    <n v="2.7507022574376695E-2"/>
    <n v="2.7507022574376695E-2"/>
    <n v="2.7507022574376695E-2"/>
    <n v="2.7507022574376695E-2"/>
    <n v="2.7507022574376695E-2"/>
    <n v="2.7507022574376695E-2"/>
  </r>
  <r>
    <s v="Lost Opportunity"/>
    <x v="4"/>
    <s v="Under $45"/>
    <s v="Under $25"/>
    <s v="DHP"/>
    <s v="Under $45"/>
    <n v="42.650817796795174"/>
    <s v="HVAC"/>
    <s v="COM-DHP-7P_V2"/>
    <s v="Urban"/>
    <s v="SC-New"/>
    <s v="M_Input_Retro"/>
    <s v="No"/>
    <s v="Commercial"/>
    <s v="XLarge Ret"/>
    <s v="DHP-New-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Lost Opportunity"/>
    <x v="4"/>
    <s v="Under $45"/>
    <s v="Under $25"/>
    <s v="DHP"/>
    <s v="Under $45"/>
    <n v="42.650817796795174"/>
    <s v="HVAC"/>
    <s v="COM-DHP-7P_V2"/>
    <s v="Urban"/>
    <s v="SC-New"/>
    <s v="M_Input_Retro"/>
    <s v="No"/>
    <s v="Commercial"/>
    <s v="Large Ret"/>
    <s v="DHP-New-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Lost Opportunity"/>
    <x v="4"/>
    <s v="Under $45"/>
    <s v="Under $25"/>
    <s v="DHP"/>
    <s v="Under $45"/>
    <n v="42.650817796795174"/>
    <s v="HVAC"/>
    <s v="COM-DHP-7P_V2"/>
    <s v="Urban"/>
    <s v="SC-New"/>
    <s v="M_Input_Retro"/>
    <s v="No"/>
    <s v="Commercial"/>
    <s v="Medium Ret"/>
    <s v="DHP-New-Medium Ret"/>
    <n v="1.0058582329949771E-3"/>
    <n v="1.9401679613593671E-3"/>
    <n v="2.8949079053123294E-3"/>
    <n v="3.8443870941378966E-3"/>
    <n v="4.9930261399914579E-3"/>
    <n v="6.1281540323051319E-3"/>
    <n v="8.0814475942941316E-3"/>
    <n v="1.5565856896779081E-2"/>
    <n v="2.0235374889908401E-2"/>
    <n v="1.9706680918480997E-2"/>
    <n v="2.0690979162664241E-2"/>
    <n v="2.1922672556814654E-2"/>
    <n v="1.9530079630114654E-2"/>
    <n v="2.1839279012592753E-2"/>
    <n v="2.1852318441737413E-2"/>
    <n v="2.5974024591849082E-2"/>
    <n v="3.042884135704356E-2"/>
    <n v="3.5216768737320853E-2"/>
    <n v="4.0337806732680961E-2"/>
    <n v="4.5791955343123872E-2"/>
    <n v="4.5791955343123865E-2"/>
    <n v="24.838551372219744"/>
    <n v="42.650817796795174"/>
    <s v="C-Ret-HVAC-ER-All-All-C"/>
    <n v="0"/>
    <n v="4.5791955343123865E-2"/>
    <n v="1.0058582329949771E-3"/>
    <n v="2.9460261943543443E-3"/>
    <n v="5.8409340996666732E-3"/>
    <n v="9.6853211938045698E-3"/>
    <n v="1.4678347333796027E-2"/>
    <n v="2.0806501366101158E-2"/>
    <n v="2.8887948960395288E-2"/>
    <n v="4.4453805857174372E-2"/>
    <n v="4.5791955343123865E-2"/>
    <n v="4.5791955343123865E-2"/>
    <n v="4.5791955343123865E-2"/>
    <n v="4.5791955343123865E-2"/>
    <n v="4.5791955343123865E-2"/>
    <n v="4.5791955343123865E-2"/>
    <n v="4.5791955343123865E-2"/>
    <n v="4.5791955343123865E-2"/>
    <n v="4.5791955343123865E-2"/>
    <n v="4.5791955343123865E-2"/>
    <n v="4.5791955343123865E-2"/>
    <n v="4.5791955343123865E-2"/>
  </r>
  <r>
    <s v="Lost Opportunity"/>
    <x v="4"/>
    <s v="Under $45"/>
    <s v="Under $25"/>
    <s v="DHP"/>
    <s v="Under $45"/>
    <n v="42.650817796795174"/>
    <s v="HVAC"/>
    <s v="COM-DHP-7P_V2"/>
    <s v="Urban"/>
    <s v="SC-New"/>
    <s v="M_Input_Retro"/>
    <s v="No"/>
    <s v="Commercial"/>
    <s v="Small Ret"/>
    <s v="DHP-New-Small Ret"/>
    <n v="3.6413176416321823E-4"/>
    <n v="6.9624391135660263E-4"/>
    <n v="1.0390446791725381E-3"/>
    <n v="1.3805854213241645E-3"/>
    <n v="1.8148834055051342E-3"/>
    <n v="2.2420016031245299E-3"/>
    <n v="2.9530834815419704E-3"/>
    <n v="5.6489188096632221E-3"/>
    <n v="7.3332363949932949E-3"/>
    <n v="7.1469560254276915E-3"/>
    <n v="7.5157611783019636E-3"/>
    <n v="7.9667012966109004E-3"/>
    <n v="7.1046257128309928E-3"/>
    <n v="7.9403104918244361E-3"/>
    <n v="7.955116442959544E-3"/>
    <n v="9.4578334012762541E-3"/>
    <n v="1.1082097342357896E-2"/>
    <n v="1.2827908266204458E-2"/>
    <n v="1.4695266172815949E-2"/>
    <n v="1.6684171062192367E-2"/>
    <n v="1.6684171062192367E-2"/>
    <n v="24.838551372219744"/>
    <n v="42.650817796795174"/>
    <s v="C-Ret-HVAC-ER-All-All-C"/>
    <n v="0"/>
    <n v="1.6684171062192367E-2"/>
    <n v="3.6413176416321823E-4"/>
    <n v="1.0603756755198208E-3"/>
    <n v="2.0994203546923591E-3"/>
    <n v="3.4800057760165236E-3"/>
    <n v="5.2948891815216576E-3"/>
    <n v="7.5368907846461875E-3"/>
    <n v="1.0489974266188157E-2"/>
    <n v="1.6138893075851379E-2"/>
    <n v="1.6684171062192367E-2"/>
    <n v="1.6684171062192367E-2"/>
    <n v="1.6684171062192367E-2"/>
    <n v="1.6684171062192367E-2"/>
    <n v="1.6684171062192367E-2"/>
    <n v="1.6684171062192367E-2"/>
    <n v="1.6684171062192367E-2"/>
    <n v="1.6684171062192367E-2"/>
    <n v="1.6684171062192367E-2"/>
    <n v="1.6684171062192367E-2"/>
    <n v="1.6684171062192367E-2"/>
    <n v="1.6684171062192367E-2"/>
  </r>
  <r>
    <s v="Lost Opportunity"/>
    <x v="4"/>
    <s v="Under $45"/>
    <s v="Under $30"/>
    <s v="DHP"/>
    <s v="Under $45"/>
    <n v="44.159112123977252"/>
    <s v="HVAC"/>
    <s v="COM-DHP-7P_V2"/>
    <s v="Urban"/>
    <s v="SC-New"/>
    <s v="M_Input_Retro"/>
    <s v="No"/>
    <s v="Commercial"/>
    <s v="School K-12"/>
    <s v="DHP-New-School K-12"/>
    <n v="1.0675054438360661E-6"/>
    <n v="2.1312335358176776E-6"/>
    <n v="3.3360629123589834E-6"/>
    <n v="5.0631153385291366E-6"/>
    <n v="6.9360442405819173E-6"/>
    <n v="7.6224807517193627E-6"/>
    <n v="8.8739844524633042E-6"/>
    <n v="1.0372021461302702E-5"/>
    <n v="1.2128940663887251E-5"/>
    <n v="1.2250228535058456E-5"/>
    <n v="1.4306827619723527E-5"/>
    <n v="1.5234040404803998E-5"/>
    <n v="1.7414154896275832E-5"/>
    <n v="1.716711561016728E-5"/>
    <n v="1.9048690567619596E-5"/>
    <n v="2.0032367447685073E-5"/>
    <n v="2.0980264849695248E-5"/>
    <n v="2.1892382773650104E-5"/>
    <n v="2.2768721219549651E-5"/>
    <n v="2.3609280187393883E-5"/>
    <n v="2.3609280187393879E-5"/>
    <n v="26.374797608153351"/>
    <n v="44.159112123977252"/>
    <s v="C-Sch-HVAC-ER-All-All-C"/>
    <n v="0"/>
    <n v="2.3609280187393879E-5"/>
    <n v="1.0675054438360661E-6"/>
    <n v="3.1987389796537439E-6"/>
    <n v="6.5348018920127277E-6"/>
    <n v="1.1597917230541864E-5"/>
    <n v="1.853396147112378E-5"/>
    <n v="2.3609280187393879E-5"/>
    <n v="2.3609280187393879E-5"/>
    <n v="2.3609280187393879E-5"/>
    <n v="2.3609280187393879E-5"/>
    <n v="2.3609280187393879E-5"/>
    <n v="2.3609280187393879E-5"/>
    <n v="2.3609280187393879E-5"/>
    <n v="2.3609280187393879E-5"/>
    <n v="2.3609280187393879E-5"/>
    <n v="2.3609280187393879E-5"/>
    <n v="2.3609280187393879E-5"/>
    <n v="2.3609280187393879E-5"/>
    <n v="2.3609280187393879E-5"/>
    <n v="2.3609280187393879E-5"/>
    <n v="2.3609280187393879E-5"/>
  </r>
  <r>
    <s v="Lost Opportunity"/>
    <x v="4"/>
    <s v="Under $50"/>
    <s v="Under $35"/>
    <s v="DHP"/>
    <s v="Under $50"/>
    <n v="49.540014857107259"/>
    <s v="HVAC"/>
    <s v="COM-DHP-7P_V2"/>
    <s v="Urban"/>
    <s v="SC-New"/>
    <s v="M_Input_Retro"/>
    <s v="No"/>
    <s v="Commercial"/>
    <s v="University"/>
    <s v="DHP-New-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r>
  <r>
    <s v="Lost Opportunity"/>
    <x v="4"/>
    <s v="Under $55"/>
    <s v="Under $35"/>
    <s v="DHP"/>
    <s v="Under $55"/>
    <n v="50.202520372659379"/>
    <s v="HVAC"/>
    <s v="COM-DHP-7P_V2"/>
    <s v="Urban"/>
    <s v="SC-New"/>
    <s v="M_Input_Retro"/>
    <s v="No"/>
    <s v="Commercial"/>
    <s v="Warehouse"/>
    <s v="DHP-New-Warehouse"/>
    <n v="5.1402899563125555E-5"/>
    <n v="9.9211936061290067E-5"/>
    <n v="1.5573427458735674E-4"/>
    <n v="2.11064739094971E-4"/>
    <n v="3.4511584752658359E-4"/>
    <n v="4.3811873979007602E-4"/>
    <n v="4.9740231820178228E-4"/>
    <n v="5.0247784113060037E-4"/>
    <n v="4.6775980478850747E-4"/>
    <n v="4.7599133835807169E-4"/>
    <n v="5.810143234768726E-4"/>
    <n v="6.3452468087414355E-4"/>
    <n v="6.8037015196161063E-4"/>
    <n v="7.3188131344419636E-4"/>
    <n v="7.7467487325692634E-4"/>
    <n v="8.0858817808863678E-4"/>
    <n v="8.4028502208050363E-4"/>
    <n v="8.6976540523252656E-4"/>
    <n v="8.9702932754470537E-4"/>
    <n v="9.2207678901704026E-4"/>
    <n v="9.2207678901704004E-4"/>
    <n v="32.266782445677791"/>
    <n v="50.202520372659379"/>
    <s v="C-War-HVAC-ER-All-All-C"/>
    <n v="0"/>
    <n v="9.2207678901704004E-4"/>
    <n v="5.1402899563125555E-5"/>
    <n v="1.5061483562441561E-4"/>
    <n v="3.0634911021177236E-4"/>
    <n v="5.1741384930674341E-4"/>
    <n v="8.6252969683332705E-4"/>
    <n v="9.2207678901704004E-4"/>
    <n v="9.2207678901704004E-4"/>
    <n v="9.2207678901704004E-4"/>
    <n v="9.2207678901704004E-4"/>
    <n v="9.2207678901704004E-4"/>
    <n v="9.2207678901704004E-4"/>
    <n v="9.2207678901704004E-4"/>
    <n v="9.2207678901704004E-4"/>
    <n v="9.2207678901704004E-4"/>
    <n v="9.2207678901704004E-4"/>
    <n v="9.2207678901704004E-4"/>
    <n v="9.2207678901704004E-4"/>
    <n v="9.2207678901704004E-4"/>
    <n v="9.2207678901704004E-4"/>
    <n v="9.2207678901704004E-4"/>
  </r>
  <r>
    <s v="Lost Opportunity"/>
    <x v="4"/>
    <s v="Under $50"/>
    <s v="Under $30"/>
    <s v="DHP"/>
    <s v="Under $50"/>
    <n v="46.951179346605507"/>
    <s v="HVAC"/>
    <s v="COM-DHP-7P_V2"/>
    <s v="Urban"/>
    <s v="SC-New"/>
    <s v="M_Input_Retro"/>
    <s v="No"/>
    <s v="Commercial"/>
    <s v="Supermarket"/>
    <s v="DHP-New-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r>
  <r>
    <s v="Lost Opportunity"/>
    <x v="4"/>
    <s v="Under $50"/>
    <s v="Under $30"/>
    <s v="DHP"/>
    <s v="Under $50"/>
    <n v="46.951179346605507"/>
    <s v="HVAC"/>
    <s v="COM-DHP-7P_V2"/>
    <s v="Urban"/>
    <s v="SC-New"/>
    <s v="M_Input_Retro"/>
    <s v="No"/>
    <s v="Commercial"/>
    <s v="MiniMart"/>
    <s v="DHP-New-MiniMart"/>
    <n v="1.6476560345359373E-5"/>
    <n v="2.1724856543430517E-5"/>
    <n v="3.1607361834528761E-5"/>
    <n v="4.1608716241183122E-5"/>
    <n v="7.599407948979317E-5"/>
    <n v="1.1756108685969784E-4"/>
    <n v="1.7779579257595383E-4"/>
    <n v="3.3956322998499928E-4"/>
    <n v="3.95776539673808E-4"/>
    <n v="3.8923865669598175E-4"/>
    <n v="4.778330514469405E-4"/>
    <n v="4.5744627732705371E-4"/>
    <n v="3.8984195976594818E-4"/>
    <n v="4.3944361144281611E-4"/>
    <n v="4.5504925915962216E-4"/>
    <n v="4.9179247040342076E-4"/>
    <n v="5.2933650589303053E-4"/>
    <n v="5.6768136562845178E-4"/>
    <n v="6.0682704960968419E-4"/>
    <n v="6.4677355783672788E-4"/>
    <n v="6.4677355783672767E-4"/>
    <n v="29.089340461498093"/>
    <n v="46.951179346605507"/>
    <s v="C-Gro-HVAC-ER-All-All-C"/>
    <n v="0"/>
    <n v="6.4677355783672767E-4"/>
    <n v="1.6476560345359373E-5"/>
    <n v="3.820141688878989E-5"/>
    <n v="6.980877872331865E-5"/>
    <n v="1.1141749496450178E-4"/>
    <n v="1.8741157445429496E-4"/>
    <n v="3.049726613139928E-4"/>
    <n v="4.8276845388994663E-4"/>
    <n v="6.4677355783672767E-4"/>
    <n v="6.4677355783672767E-4"/>
    <n v="6.4677355783672767E-4"/>
    <n v="6.4677355783672767E-4"/>
    <n v="6.4677355783672767E-4"/>
    <n v="6.4677355783672767E-4"/>
    <n v="6.4677355783672767E-4"/>
    <n v="6.4677355783672767E-4"/>
    <n v="6.4677355783672767E-4"/>
    <n v="6.4677355783672767E-4"/>
    <n v="6.4677355783672767E-4"/>
    <n v="6.4677355783672767E-4"/>
    <n v="6.4677355783672767E-4"/>
  </r>
  <r>
    <s v="Lost Opportunity"/>
    <x v="4"/>
    <s v="Under $40"/>
    <s v="Under $25"/>
    <s v="DHP"/>
    <s v="Under $40"/>
    <n v="38.013897579799192"/>
    <s v="HVAC"/>
    <s v="COM-DHP-7P_V2"/>
    <s v="Urban"/>
    <s v="SC-New"/>
    <s v="M_Input_Retro"/>
    <s v="No"/>
    <s v="Commercial"/>
    <s v="Restaurant"/>
    <s v="DHP-New-Restaurant"/>
    <n v="7.089088649186175E-5"/>
    <n v="1.410170957372464E-4"/>
    <n v="2.1035111602297696E-4"/>
    <n v="2.7868184714098694E-4"/>
    <n v="3.4616496516795526E-4"/>
    <n v="4.1349859800135556E-4"/>
    <n v="4.8063941669054111E-4"/>
    <n v="7.190164092764226E-4"/>
    <n v="9.042293096886353E-4"/>
    <n v="1.0054691067493604E-3"/>
    <n v="1.1364174707567897E-3"/>
    <n v="1.2617378826541615E-3"/>
    <n v="1.1814568635350165E-3"/>
    <n v="1.2928818445567991E-3"/>
    <n v="1.2798646086518949E-3"/>
    <n v="1.4809447724535936E-3"/>
    <n v="1.6964944183250721E-3"/>
    <n v="1.9265135462663301E-3"/>
    <n v="2.1710021562773682E-3"/>
    <n v="2.4299602483581861E-3"/>
    <n v="2.4299602483581853E-3"/>
    <n v="20.208276336298194"/>
    <n v="38.013897579799192"/>
    <s v="C-Res-HVAC-ER-All-All-C"/>
    <n v="0"/>
    <n v="2.4299602483581853E-3"/>
    <n v="7.089088649186175E-5"/>
    <n v="2.1190798222910816E-4"/>
    <n v="4.2225909825208509E-4"/>
    <n v="7.0094094539307204E-4"/>
    <n v="1.0471059105610272E-3"/>
    <n v="1.4606045085623826E-3"/>
    <n v="1.9412439252529238E-3"/>
    <n v="2.4299602483581853E-3"/>
    <n v="2.4299602483581853E-3"/>
    <n v="2.4299602483581853E-3"/>
    <n v="2.4299602483581853E-3"/>
    <n v="2.4299602483581853E-3"/>
    <n v="2.4299602483581853E-3"/>
    <n v="2.4299602483581853E-3"/>
    <n v="2.4299602483581853E-3"/>
    <n v="2.4299602483581853E-3"/>
    <n v="2.4299602483581853E-3"/>
    <n v="2.4299602483581853E-3"/>
    <n v="2.4299602483581853E-3"/>
    <n v="2.4299602483581853E-3"/>
  </r>
  <r>
    <s v="Lost Opportunity"/>
    <x v="4"/>
    <s v="Under $50"/>
    <s v="Under $35"/>
    <s v="DHP"/>
    <s v="Under $50"/>
    <n v="47.950699787126979"/>
    <s v="HVAC"/>
    <s v="COM-DHP-7P_V2"/>
    <s v="Urban"/>
    <s v="SC-New"/>
    <s v="M_Input_Retro"/>
    <s v="No"/>
    <s v="Commercial"/>
    <s v="Lodging"/>
    <s v="DHP-New-Lodging"/>
    <n v="1.689801064150867E-4"/>
    <n v="3.3396488790480243E-4"/>
    <n v="4.9569819488021628E-4"/>
    <n v="6.5694556839523749E-4"/>
    <n v="8.2835923364425268E-4"/>
    <n v="1.004093099317612E-3"/>
    <n v="1.1972440823379605E-3"/>
    <n v="2.5593250637800749E-3"/>
    <n v="3.4504077254156346E-3"/>
    <n v="4.0636469422044201E-3"/>
    <n v="4.4787073981509412E-3"/>
    <n v="5.0958995410552189E-3"/>
    <n v="4.5598036846495804E-3"/>
    <n v="4.6841677309532185E-3"/>
    <n v="4.7991313217118923E-3"/>
    <n v="5.4941093965764137E-3"/>
    <n v="6.2359669697847325E-3"/>
    <n v="7.0247040413368546E-3"/>
    <n v="7.8603206112327715E-3"/>
    <n v="8.7428166794724874E-3"/>
    <n v="8.7428166794724874E-3"/>
    <n v="30.056198087125075"/>
    <n v="47.950699787126979"/>
    <s v="C-Lod-HVAC-ER-All-All-C"/>
    <n v="0"/>
    <n v="8.7428166794724874E-3"/>
    <n v="1.689801064150867E-4"/>
    <n v="5.0294499431988919E-4"/>
    <n v="9.9864318920010547E-4"/>
    <n v="1.655588757595343E-3"/>
    <n v="2.4839479912395959E-3"/>
    <n v="3.4880410905572079E-3"/>
    <n v="4.6852851728951686E-3"/>
    <n v="7.2446102366752439E-3"/>
    <n v="8.7428166794724874E-3"/>
    <n v="8.7428166794724874E-3"/>
    <n v="8.7428166794724874E-3"/>
    <n v="8.7428166794724874E-3"/>
    <n v="8.7428166794724874E-3"/>
    <n v="8.7428166794724874E-3"/>
    <n v="8.7428166794724874E-3"/>
    <n v="8.7428166794724874E-3"/>
    <n v="8.7428166794724874E-3"/>
    <n v="8.7428166794724874E-3"/>
    <n v="8.7428166794724874E-3"/>
    <n v="8.7428166794724874E-3"/>
  </r>
  <r>
    <s v="Lost Opportunity"/>
    <x v="4"/>
    <s v="Under $55"/>
    <s v="Under $35"/>
    <s v="DHP"/>
    <s v="Under $55"/>
    <n v="51.076337803840723"/>
    <s v="HVAC"/>
    <s v="COM-DHP-7P_V2"/>
    <s v="Urban"/>
    <s v="SC-New"/>
    <s v="M_Input_Retro"/>
    <s v="No"/>
    <s v="Commercial"/>
    <s v="Hospital"/>
    <s v="DHP-New-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r>
  <r>
    <s v="Lost Opportunity"/>
    <x v="4"/>
    <s v="Under $55"/>
    <s v="Under $35"/>
    <s v="DHP"/>
    <s v="Under $55"/>
    <n v="51.076337803840723"/>
    <s v="HVAC"/>
    <s v="COM-DHP-7P_V2"/>
    <s v="Urban"/>
    <s v="SC-New"/>
    <s v="M_Input_Retro"/>
    <s v="No"/>
    <s v="Commercial"/>
    <s v="Residential Care"/>
    <s v="DHP-New-Residential Care"/>
    <n v="8.2311447433344926E-4"/>
    <n v="1.4455146709246572E-3"/>
    <n v="2.0052243312046066E-3"/>
    <n v="2.3922796004537694E-3"/>
    <n v="3.1823326427400066E-3"/>
    <n v="4.0921542728457943E-3"/>
    <n v="5.5707306209891406E-3"/>
    <n v="7.750637361149137E-3"/>
    <n v="9.5298563114280983E-3"/>
    <n v="9.6337096955385528E-3"/>
    <n v="1.0916312608115182E-2"/>
    <n v="1.122075489498689E-2"/>
    <n v="1.0914164108600747E-2"/>
    <n v="1.1473668034381048E-2"/>
    <n v="1.2086367016536877E-2"/>
    <n v="1.2841680154653118E-2"/>
    <n v="1.3590687709896087E-2"/>
    <n v="1.4333389682265777E-2"/>
    <n v="1.5069786071762192E-2"/>
    <n v="1.579987687838532E-2"/>
    <n v="1.5799876878385317E-2"/>
    <n v="33.111885126209536"/>
    <n v="51.076337803840723"/>
    <s v="C-Hea-HVAC-ER-All-All-C"/>
    <n v="0"/>
    <n v="1.5799876878385317E-2"/>
    <n v="8.2311447433344926E-4"/>
    <n v="2.2686291452581062E-3"/>
    <n v="4.2738534764627124E-3"/>
    <n v="6.6661330769164813E-3"/>
    <n v="9.8484657196564879E-3"/>
    <n v="1.3940619992502283E-2"/>
    <n v="1.5799876878385317E-2"/>
    <n v="1.5799876878385317E-2"/>
    <n v="1.5799876878385317E-2"/>
    <n v="1.5799876878385317E-2"/>
    <n v="1.5799876878385317E-2"/>
    <n v="1.5799876878385317E-2"/>
    <n v="1.5799876878385317E-2"/>
    <n v="1.5799876878385317E-2"/>
    <n v="1.5799876878385317E-2"/>
    <n v="1.5799876878385317E-2"/>
    <n v="1.5799876878385317E-2"/>
    <n v="1.5799876878385317E-2"/>
    <n v="1.5799876878385317E-2"/>
    <n v="1.5799876878385317E-2"/>
  </r>
  <r>
    <s v="Lost Opportunity"/>
    <x v="4"/>
    <s v="Under $50"/>
    <s v="Under $30"/>
    <s v="DHP"/>
    <s v="Under $50"/>
    <n v="47.444905846082413"/>
    <s v="HVAC"/>
    <s v="COM-DHP-7P_V2"/>
    <s v="Urban"/>
    <s v="SC-New"/>
    <s v="M_Input_Retro"/>
    <s v="No"/>
    <s v="Commercial"/>
    <s v="Assembly"/>
    <s v="DHP-New-Assembly"/>
    <n v="4.8460878504329478E-4"/>
    <n v="1.1636472768922846E-3"/>
    <n v="1.3756921993209193E-3"/>
    <n v="1.8278044715908941E-3"/>
    <n v="2.4995985517197229E-3"/>
    <n v="5.1684735243563117E-3"/>
    <n v="6.3710612391668737E-3"/>
    <n v="9.6901403869940027E-3"/>
    <n v="1.4602176994156873E-2"/>
    <n v="1.8765374377458909E-2"/>
    <n v="2.3295453662304476E-2"/>
    <n v="2.3096987395391299E-2"/>
    <n v="2.6253882518780153E-2"/>
    <n v="2.5838728204032227E-2"/>
    <n v="2.7558138181552765E-2"/>
    <n v="2.991140121415236E-2"/>
    <n v="3.2329170974313953E-2"/>
    <n v="3.4811447462037577E-2"/>
    <n v="3.735823067732319E-2"/>
    <n v="3.9969520620170812E-2"/>
    <n v="3.9969520620170805E-2"/>
    <n v="29.557378671621727"/>
    <n v="47.444905846082413"/>
    <s v="C-All-HVAC-ER-All-All-C"/>
    <n v="0"/>
    <n v="3.9969520620170805E-2"/>
    <n v="4.8460878504329478E-4"/>
    <n v="1.6482560619355793E-3"/>
    <n v="3.0239482612564985E-3"/>
    <n v="4.851752732847393E-3"/>
    <n v="7.3513512845671154E-3"/>
    <n v="1.2519824808923427E-2"/>
    <n v="1.8890886048090302E-2"/>
    <n v="2.8581026435084304E-2"/>
    <n v="3.9969520620170805E-2"/>
    <n v="3.9969520620170805E-2"/>
    <n v="3.9969520620170805E-2"/>
    <n v="3.9969520620170805E-2"/>
    <n v="3.9969520620170805E-2"/>
    <n v="3.9969520620170805E-2"/>
    <n v="3.9969520620170805E-2"/>
    <n v="3.9969520620170805E-2"/>
    <n v="3.9969520620170805E-2"/>
    <n v="3.9969520620170805E-2"/>
    <n v="3.9969520620170805E-2"/>
    <n v="3.9969520620170805E-2"/>
  </r>
  <r>
    <s v="Lost Opportunity"/>
    <x v="4"/>
    <s v="Under $50"/>
    <s v="Under $30"/>
    <s v="DHP"/>
    <s v="Under $50"/>
    <n v="47.444905846082413"/>
    <s v="HVAC"/>
    <s v="COM-DHP-7P_V2"/>
    <s v="Urban"/>
    <s v="SC-New"/>
    <s v="M_Input_Retro"/>
    <s v="No"/>
    <s v="Commercial"/>
    <s v="Other"/>
    <s v="DHP-New-Other"/>
    <n v="8.8035114957253863E-4"/>
    <n v="1.685364625243016E-3"/>
    <n v="2.0335685992550184E-3"/>
    <n v="3.5999842889872275E-3"/>
    <n v="4.8816805199466311E-3"/>
    <n v="6.0626179511587509E-3"/>
    <n v="7.4667477088456195E-3"/>
    <n v="9.1675198065169286E-3"/>
    <n v="1.0526219871801187E-2"/>
    <n v="1.1219510872620422E-2"/>
    <n v="1.3506628238341643E-2"/>
    <n v="1.3746983628779389E-2"/>
    <n v="1.4273863708287439E-2"/>
    <n v="1.4701361791660565E-2"/>
    <n v="1.5029390068661448E-2"/>
    <n v="1.5954992776502926E-2"/>
    <n v="1.6871050905585751E-2"/>
    <n v="1.7777564455909917E-2"/>
    <n v="1.8674533427475427E-2"/>
    <n v="1.9561957820282271E-2"/>
    <n v="1.9561957820282267E-2"/>
    <n v="29.557378671621727"/>
    <n v="47.444905846082413"/>
    <s v="C-All-HVAC-ER-All-All-C"/>
    <n v="0"/>
    <n v="1.9561957820282267E-2"/>
    <n v="8.8035114957253863E-4"/>
    <n v="2.5657157748155547E-3"/>
    <n v="4.5992843740705735E-3"/>
    <n v="8.1992686630578005E-3"/>
    <n v="1.3080949183004432E-2"/>
    <n v="1.9143567134163184E-2"/>
    <n v="1.9561957820282267E-2"/>
    <n v="1.9561957820282267E-2"/>
    <n v="1.9561957820282267E-2"/>
    <n v="1.9561957820282267E-2"/>
    <n v="1.9561957820282267E-2"/>
    <n v="1.9561957820282267E-2"/>
    <n v="1.9561957820282267E-2"/>
    <n v="1.9561957820282267E-2"/>
    <n v="1.9561957820282267E-2"/>
    <n v="1.9561957820282267E-2"/>
    <n v="1.9561957820282267E-2"/>
    <n v="1.9561957820282267E-2"/>
    <n v="1.9561957820282267E-2"/>
    <n v="1.9561957820282267E-2"/>
  </r>
  <r>
    <s v="Discretionary"/>
    <x v="4"/>
    <s v="Under $50"/>
    <s v="Under $30"/>
    <s v="DHP"/>
    <s v="Under $50"/>
    <n v="47.856927293148118"/>
    <s v="HVAC"/>
    <s v="COM-DHP-7P_V2"/>
    <s v="Urban"/>
    <s v="SC-Retro"/>
    <s v="M_Input_Retro"/>
    <s v="No"/>
    <s v="Commercial"/>
    <s v="Large Off"/>
    <s v="DHP-Retro-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r>
  <r>
    <s v="Discretionary"/>
    <x v="4"/>
    <s v="Under $50"/>
    <s v="Under $30"/>
    <s v="DHP"/>
    <s v="Under $50"/>
    <n v="47.856927293148118"/>
    <s v="HVAC"/>
    <s v="COM-DHP-7P_V2"/>
    <s v="Urban"/>
    <s v="SC-Retro"/>
    <s v="M_Input_Retro"/>
    <s v="No"/>
    <s v="Commercial"/>
    <s v="Medium Off"/>
    <s v="DHP-Retro-Medium Off"/>
    <n v="1.1269472913850991E-2"/>
    <n v="1.7661421705398569E-2"/>
    <n v="3.5216874880564762E-2"/>
    <n v="6.1444642447865391E-2"/>
    <n v="9.529381325414496E-2"/>
    <n v="0.13301110454013548"/>
    <n v="0.16877899974283742"/>
    <n v="0.19631810653421042"/>
    <n v="0.21078524084650055"/>
    <n v="0.21015288512396102"/>
    <n v="0.19555426470401674"/>
    <n v="0.17059665167116636"/>
    <n v="0.14006988611918467"/>
    <n v="0.10861641502508786"/>
    <n v="7.9793048469483194E-2"/>
    <n v="5.5687568526852103E-2"/>
    <n v="3.7013335416710799E-2"/>
    <n v="2.3482852367452282E-2"/>
    <n v="1.4250638965761656E-2"/>
    <n v="8.2876312136405186E-3"/>
    <n v="1.9239154309454833"/>
    <n v="29.938972450692141"/>
    <n v="47.856927293148118"/>
    <s v="C-LOff-HVAC-ER-All-All-C"/>
    <n v="0"/>
    <n v="1.9239154309454833"/>
    <n v="1.1269472913850991E-2"/>
    <n v="2.893089461924956E-2"/>
    <n v="6.4147769499814322E-2"/>
    <n v="0.12559241194767973"/>
    <n v="0.22088622520182469"/>
    <n v="0.3538973297419602"/>
    <n v="0.52267632948479759"/>
    <n v="0.71899443601900803"/>
    <n v="0.92977967686550855"/>
    <n v="1.1399325619894696"/>
    <n v="1.3354868266934863"/>
    <n v="1.5060834783646526"/>
    <n v="1.6461533644838373"/>
    <n v="1.7547697795089252"/>
    <n v="1.8345628279784083"/>
    <n v="1.8902503965052604"/>
    <n v="1.9239154309454833"/>
    <n v="1.9239154309454833"/>
    <n v="1.9239154309454833"/>
    <n v="1.9239154309454833"/>
  </r>
  <r>
    <s v="Discretionary"/>
    <x v="4"/>
    <s v="Under $40"/>
    <s v="Under $25"/>
    <s v="DHP"/>
    <s v="Under $40"/>
    <n v="39.00846074238661"/>
    <s v="HVAC"/>
    <s v="COM-DHP-7P_V2"/>
    <s v="Urban"/>
    <s v="SC-Retro"/>
    <s v="M_Input_Retro"/>
    <s v="No"/>
    <s v="Commercial"/>
    <s v="Small Off"/>
    <s v="DHP-Retro-Small Off"/>
    <n v="2.1768545978572734E-2"/>
    <n v="3.4115479346722433E-2"/>
    <n v="6.802626581736454E-2"/>
    <n v="0.11868882728484681"/>
    <n v="0.18407318347132126"/>
    <n v="0.2569293494892701"/>
    <n v="0.32601998728829384"/>
    <n v="0.37921558188083382"/>
    <n v="0.40716085322251355"/>
    <n v="0.40593937066284602"/>
    <n v="0.37774011571413407"/>
    <n v="0.32953103344611728"/>
    <n v="0.27056436263770017"/>
    <n v="0.20980763187205684"/>
    <n v="0.15413131187737775"/>
    <n v="0.10756824255922152"/>
    <n v="7.1496377869519373E-2"/>
    <n v="4.5360378020930722E-2"/>
    <n v="2.7527080629382899E-2"/>
    <n v="1.6008706219600717E-2"/>
    <n v="3.7163088138707683"/>
    <n v="21.221351055777912"/>
    <n v="39.00846074238661"/>
    <s v="C-SOff-HVAC-ER-All-All-C"/>
    <n v="0"/>
    <n v="3.7163088138707683"/>
    <n v="2.1768545978572734E-2"/>
    <n v="5.588402532529517E-2"/>
    <n v="0.12391029114265971"/>
    <n v="0.24259911842750653"/>
    <n v="0.42667230189882777"/>
    <n v="0.68360165138809781"/>
    <n v="1.0096216386763917"/>
    <n v="1.3888372205572255"/>
    <n v="1.795998073779739"/>
    <n v="2.201937444442585"/>
    <n v="2.579677560156719"/>
    <n v="2.9092085936028362"/>
    <n v="3.1797729562405364"/>
    <n v="3.3895805881125933"/>
    <n v="3.543711899989971"/>
    <n v="3.6512801425491928"/>
    <n v="3.7163088138707683"/>
    <n v="3.7163088138707683"/>
    <n v="3.7163088138707683"/>
    <n v="3.7163088138707683"/>
  </r>
  <r>
    <s v="Discretionary"/>
    <x v="4"/>
    <s v="Under $45"/>
    <s v="Under $25"/>
    <s v="DHP"/>
    <s v="Under $45"/>
    <n v="42.650817796795174"/>
    <s v="HVAC"/>
    <s v="COM-DHP-7P_V2"/>
    <s v="Urban"/>
    <s v="SC-Retro"/>
    <s v="M_Input_Retro"/>
    <s v="No"/>
    <s v="Commercial"/>
    <s v="XLarge Ret"/>
    <s v="DHP-Retro-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Discretionary"/>
    <x v="4"/>
    <s v="Under $45"/>
    <s v="Under $25"/>
    <s v="DHP"/>
    <s v="Under $45"/>
    <n v="42.650817796795174"/>
    <s v="HVAC"/>
    <s v="COM-DHP-7P_V2"/>
    <s v="Urban"/>
    <s v="SC-Retro"/>
    <s v="M_Input_Retro"/>
    <s v="No"/>
    <s v="Commercial"/>
    <s v="Large Ret"/>
    <s v="DHP-Retro-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r>
  <r>
    <s v="Discretionary"/>
    <x v="4"/>
    <s v="Under $45"/>
    <s v="Under $25"/>
    <s v="DHP"/>
    <s v="Under $45"/>
    <n v="42.650817796795174"/>
    <s v="HVAC"/>
    <s v="COM-DHP-7P_V2"/>
    <s v="Urban"/>
    <s v="SC-Retro"/>
    <s v="M_Input_Retro"/>
    <s v="No"/>
    <s v="Commercial"/>
    <s v="Medium Ret"/>
    <s v="DHP-Retro-Medium Ret"/>
    <n v="9.9783303510156841E-3"/>
    <n v="1.5612858093110036E-2"/>
    <n v="3.1082077891763472E-2"/>
    <n v="5.4143425583557371E-2"/>
    <n v="8.3835680173580229E-2"/>
    <n v="0.11683005046269439"/>
    <n v="0.14800880465708399"/>
    <n v="0.17188262484827166"/>
    <n v="0.18425288514119792"/>
    <n v="0.18340532186954842"/>
    <n v="0.17039088022968546"/>
    <n v="0.14840619690805007"/>
    <n v="0.12165467044893066"/>
    <n v="9.4185045861562205E-2"/>
    <n v="6.9080269742546857E-2"/>
    <n v="4.8133750351211604E-2"/>
    <n v="3.1940874588427065E-2"/>
    <n v="2.0231643266575013E-2"/>
    <n v="1.2257472001736363E-2"/>
    <n v="7.1166845812848925E-3"/>
    <n v="1.652088386916934"/>
    <n v="24.838551372219744"/>
    <n v="42.650817796795174"/>
    <s v="C-Ret-HVAC-ER-All-All-C"/>
    <n v="0"/>
    <n v="1.652088386916934"/>
    <n v="9.9783303510156841E-3"/>
    <n v="2.559118844412572E-2"/>
    <n v="5.6673266335889191E-2"/>
    <n v="0.11081669191944657"/>
    <n v="0.1946523720930268"/>
    <n v="0.31148242255572117"/>
    <n v="0.45949122721280516"/>
    <n v="0.63137385206107677"/>
    <n v="0.81562673720227474"/>
    <n v="0.99903205907182313"/>
    <n v="1.1694229393015085"/>
    <n v="1.3178291362095587"/>
    <n v="1.4394838066584894"/>
    <n v="1.5336688525200517"/>
    <n v="1.6027491222625985"/>
    <n v="1.6508828726138101"/>
    <n v="1.652088386916934"/>
    <n v="1.652088386916934"/>
    <n v="1.652088386916934"/>
    <n v="1.652088386916934"/>
  </r>
  <r>
    <s v="Discretionary"/>
    <x v="4"/>
    <s v="Under $45"/>
    <s v="Under $25"/>
    <s v="DHP"/>
    <s v="Under $45"/>
    <n v="42.650817796795174"/>
    <s v="HVAC"/>
    <s v="COM-DHP-7P_V2"/>
    <s v="Urban"/>
    <s v="SC-Retro"/>
    <s v="M_Input_Retro"/>
    <s v="No"/>
    <s v="Commercial"/>
    <s v="Small Ret"/>
    <s v="DHP-Retro-Small Ret"/>
    <n v="1.5011313757568369E-2"/>
    <n v="2.3487848492028441E-2"/>
    <n v="4.6759608777930221E-2"/>
    <n v="8.145290051071559E-2"/>
    <n v="0.12612167115079195"/>
    <n v="0.17575811604889754"/>
    <n v="0.22266316381918339"/>
    <n v="0.25857873214321769"/>
    <n v="0.27718844458884784"/>
    <n v="0.27591337774373914"/>
    <n v="0.25633456445904362"/>
    <n v="0.2232609972797153"/>
    <n v="0.18301623257007046"/>
    <n v="0.14169116725574868"/>
    <n v="0.10392375949522197"/>
    <n v="7.2411997141080472E-2"/>
    <n v="4.805157509033723E-2"/>
    <n v="3.043630890360724E-2"/>
    <n v="1.8440034717225509E-2"/>
    <n v="1.0706278646351135E-2"/>
    <n v="2.4853874605104402"/>
    <n v="24.838551372219744"/>
    <n v="42.650817796795174"/>
    <s v="C-Ret-HVAC-ER-All-All-C"/>
    <n v="0"/>
    <n v="2.4853874605104402"/>
    <n v="1.5011313757568369E-2"/>
    <n v="3.8499162249596812E-2"/>
    <n v="8.5258771027527033E-2"/>
    <n v="0.16671167153824262"/>
    <n v="0.2928333426890346"/>
    <n v="0.46859145873793218"/>
    <n v="0.69125462255711556"/>
    <n v="0.94983335470033325"/>
    <n v="1.2270217992891812"/>
    <n v="1.5029351770329202"/>
    <n v="1.7592697414919638"/>
    <n v="1.9825307387716791"/>
    <n v="2.1655469713417497"/>
    <n v="2.3072381385974983"/>
    <n v="2.4111618980927201"/>
    <n v="2.4835738952338007"/>
    <n v="2.4853874605104402"/>
    <n v="2.4853874605104402"/>
    <n v="2.4853874605104402"/>
    <n v="2.4853874605104402"/>
  </r>
  <r>
    <s v="Discretionary"/>
    <x v="4"/>
    <s v="Under $45"/>
    <s v="Under $30"/>
    <s v="DHP"/>
    <s v="Under $45"/>
    <n v="44.159112123977252"/>
    <s v="HVAC"/>
    <s v="COM-DHP-7P_V2"/>
    <s v="Urban"/>
    <s v="SC-Retro"/>
    <s v="M_Input_Retro"/>
    <s v="No"/>
    <s v="Commercial"/>
    <s v="School K-12"/>
    <s v="DHP-Retro-School K-12"/>
    <n v="5.5974375270045205E-5"/>
    <n v="8.7625777708033608E-5"/>
    <n v="1.7453302403886136E-4"/>
    <n v="3.0418051762052877E-4"/>
    <n v="4.7122969833066476E-4"/>
    <n v="6.5701671919451239E-4"/>
    <n v="8.3277466445830987E-4"/>
    <n v="9.6758700305636951E-4"/>
    <n v="1.0377445037549025E-3"/>
    <n v="1.0334897512895068E-3"/>
    <n v="9.6063561375527332E-4"/>
    <n v="8.3710988177151577E-4"/>
    <n v="6.8655813162279598E-4"/>
    <n v="5.3180030033133372E-4"/>
    <n v="3.902462561789303E-4"/>
    <n v="2.7205237257001662E-4"/>
    <n v="1.8062157720985536E-4"/>
    <n v="1.1446584929799089E-4"/>
    <n v="6.9385640384251541E-5"/>
    <n v="4.0306242654076706E-5"/>
    <n v="9.3568113984101309E-3"/>
    <n v="26.374797608153351"/>
    <n v="44.159112123977252"/>
    <s v="C-Sch-HVAC-ER-All-All-C"/>
    <n v="0"/>
    <n v="9.3568113984101309E-3"/>
    <n v="5.5974375270045205E-5"/>
    <n v="1.4360015297807882E-4"/>
    <n v="3.1813317701694018E-4"/>
    <n v="6.2231369463746895E-4"/>
    <n v="1.0935433929681337E-3"/>
    <n v="1.7505601121626461E-3"/>
    <n v="2.583334776620956E-3"/>
    <n v="3.5509217796773256E-3"/>
    <n v="4.5886662834322281E-3"/>
    <n v="5.6221560347217347E-3"/>
    <n v="6.5827916484770084E-3"/>
    <n v="7.4199015302485244E-3"/>
    <n v="8.1064596618713198E-3"/>
    <n v="8.6382599622026532E-3"/>
    <n v="9.028506218381584E-3"/>
    <n v="9.3005585909516006E-3"/>
    <n v="9.3568113984101309E-3"/>
    <n v="9.3568113984101309E-3"/>
    <n v="9.3568113984101309E-3"/>
    <n v="9.3568113984101309E-3"/>
  </r>
  <r>
    <s v="Discretionary"/>
    <x v="4"/>
    <s v="Under $50"/>
    <s v="Under $35"/>
    <s v="DHP"/>
    <s v="Under $50"/>
    <n v="49.540014857107259"/>
    <s v="HVAC"/>
    <s v="COM-DHP-7P_V2"/>
    <s v="Urban"/>
    <s v="SC-Retro"/>
    <s v="M_Input_Retro"/>
    <s v="No"/>
    <s v="Commercial"/>
    <s v="University"/>
    <s v="DHP-Retro-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r>
  <r>
    <s v="Discretionary"/>
    <x v="4"/>
    <s v="Under $55"/>
    <s v="Under $35"/>
    <s v="DHP"/>
    <s v="Under $55"/>
    <n v="50.202520372659379"/>
    <s v="HVAC"/>
    <s v="COM-DHP-7P_V2"/>
    <s v="Urban"/>
    <s v="SC-Retro"/>
    <s v="M_Input_Retro"/>
    <s v="No"/>
    <s v="Commercial"/>
    <s v="Warehouse"/>
    <s v="DHP-Retro-Warehouse"/>
    <n v="1.0924208041628964E-3"/>
    <n v="1.7108305257584717E-3"/>
    <n v="3.4090009056263319E-3"/>
    <n v="5.9436783039821519E-3"/>
    <n v="9.2115126355115373E-3"/>
    <n v="1.2848402054264194E-2"/>
    <n v="1.6292007412117081E-2"/>
    <n v="1.893701481547428E-2"/>
    <n v="2.0318251542246025E-2"/>
    <n v="2.024307401153971E-2"/>
    <n v="1.8823629661850565E-2"/>
    <n v="1.6409734453088985E-2"/>
    <n v="1.3463897535210332E-2"/>
    <n v="1.0433174200034496E-2"/>
    <n v="7.6591579145748219E-3"/>
    <n v="5.3415733212036059E-3"/>
    <n v="3.5478240681365712E-3"/>
    <n v="2.2492904352995648E-3"/>
    <n v="1.3640106537347323E-3"/>
    <n v="7.9268466609859532E-4"/>
    <n v="0.18401618287151575"/>
    <n v="32.266782445677791"/>
    <n v="50.202520372659379"/>
    <s v="C-War-HVAC-ER-All-All-C"/>
    <n v="0"/>
    <n v="0.18401618287151575"/>
    <n v="1.0924208041628964E-3"/>
    <n v="2.8032513299213681E-3"/>
    <n v="6.2122522355477E-3"/>
    <n v="1.2155930539529852E-2"/>
    <n v="2.1367443175041391E-2"/>
    <n v="3.4215845229305583E-2"/>
    <n v="5.0507852641422664E-2"/>
    <n v="6.9444867456896944E-2"/>
    <n v="8.9763118999142966E-2"/>
    <n v="0.11000619301068268"/>
    <n v="0.12882982267253323"/>
    <n v="0.14523955712562223"/>
    <n v="0.15870345466083255"/>
    <n v="0.16913662886086706"/>
    <n v="0.17679578677544189"/>
    <n v="0.1821373600966455"/>
    <n v="0.18401618287151575"/>
    <n v="0.18401618287151575"/>
    <n v="0.18401618287151575"/>
    <n v="0.18401618287151575"/>
  </r>
  <r>
    <s v="Discretionary"/>
    <x v="4"/>
    <s v="Under $50"/>
    <s v="Under $30"/>
    <s v="DHP"/>
    <s v="Under $50"/>
    <n v="46.951179346605507"/>
    <s v="HVAC"/>
    <s v="COM-DHP-7P_V2"/>
    <s v="Urban"/>
    <s v="SC-Retro"/>
    <s v="M_Input_Retro"/>
    <s v="No"/>
    <s v="Commercial"/>
    <s v="Supermarket"/>
    <s v="DHP-Retro-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r>
  <r>
    <s v="Discretionary"/>
    <x v="4"/>
    <s v="Under $50"/>
    <s v="Under $30"/>
    <s v="DHP"/>
    <s v="Under $50"/>
    <n v="46.951179346605507"/>
    <s v="HVAC"/>
    <s v="COM-DHP-7P_V2"/>
    <s v="Urban"/>
    <s v="SC-Retro"/>
    <s v="M_Input_Retro"/>
    <s v="No"/>
    <s v="Commercial"/>
    <s v="MiniMart"/>
    <s v="DHP-Retro-MiniMart"/>
    <n v="7.6899716445469335E-4"/>
    <n v="1.2030866661081479E-3"/>
    <n v="2.3948161940882361E-3"/>
    <n v="4.1711471578912461E-3"/>
    <n v="6.4578256451426636E-3"/>
    <n v="8.9982825913366218E-3"/>
    <n v="1.139830452409793E-2"/>
    <n v="1.3235255281201551E-2"/>
    <n v="1.4186076020603068E-2"/>
    <n v="1.4119117741785822E-2"/>
    <n v="1.3115643805641638E-2"/>
    <n v="1.1422020721019119E-2"/>
    <n v="9.3619719391189789E-3"/>
    <n v="7.2471648912182714E-3"/>
    <n v="5.3148113590023366E-3"/>
    <n v="3.7028078145714769E-3"/>
    <n v="2.4568317852275549E-3"/>
    <n v="1.5559886538047496E-3"/>
    <n v="9.4258889493899645E-4"/>
    <n v="5.4719831919377421E-4"/>
    <n v="0.12702825004466933"/>
    <n v="29.089340461498093"/>
    <n v="46.951179346605507"/>
    <s v="C-Gro-HVAC-ER-All-All-C"/>
    <n v="0"/>
    <n v="0.12702825004466933"/>
    <n v="7.6899716445469335E-4"/>
    <n v="1.9720838305628411E-3"/>
    <n v="4.3669000246510771E-3"/>
    <n v="8.5380471825423233E-3"/>
    <n v="1.4995872827684987E-2"/>
    <n v="2.3994155419021609E-2"/>
    <n v="3.5392459943119542E-2"/>
    <n v="4.8627715224321091E-2"/>
    <n v="6.2813791244924158E-2"/>
    <n v="7.6932908986709986E-2"/>
    <n v="9.0048552792351619E-2"/>
    <n v="0.10147057351337074"/>
    <n v="0.11083254545248972"/>
    <n v="0.11807971034370798"/>
    <n v="0.12339452170271031"/>
    <n v="0.12702825004466933"/>
    <n v="0.12702825004466933"/>
    <n v="0.12702825004466933"/>
    <n v="0.12702825004466933"/>
    <n v="0.12702825004466933"/>
  </r>
  <r>
    <s v="Discretionary"/>
    <x v="4"/>
    <s v="Under $40"/>
    <s v="Under $25"/>
    <s v="DHP"/>
    <s v="Under $40"/>
    <n v="38.013897579799192"/>
    <s v="HVAC"/>
    <s v="COM-DHP-7P_V2"/>
    <s v="Urban"/>
    <s v="SC-Retro"/>
    <s v="M_Input_Retro"/>
    <s v="No"/>
    <s v="Commercial"/>
    <s v="Restaurant"/>
    <s v="DHP-Retro-Restaurant"/>
    <n v="8.9034523994091974E-4"/>
    <n v="1.392934247248306E-3"/>
    <n v="2.7727191952025888E-3"/>
    <n v="4.8293559310521577E-3"/>
    <n v="7.476873243867364E-3"/>
    <n v="1.0418215363018832E-2"/>
    <n v="1.319696176464322E-2"/>
    <n v="1.5323784122633122E-2"/>
    <n v="1.6424644774003083E-2"/>
    <n v="1.6347120450669786E-2"/>
    <n v="1.5185297905999802E-2"/>
    <n v="1.3224420387398031E-2"/>
    <n v="1.0839295042610182E-2"/>
    <n v="8.3907705544515009E-3"/>
    <n v="6.1534908233728033E-3"/>
    <n v="4.2871124426805216E-3"/>
    <n v="2.8445208726667328E-3"/>
    <n v="1.8015243168022891E-3"/>
    <n v="1.0913298183943463E-3"/>
    <n v="6.3354644375486903E-4"/>
    <n v="0.14707336124639214"/>
    <n v="20.208276336298194"/>
    <n v="38.013897579799192"/>
    <s v="C-Res-HVAC-ER-All-All-C"/>
    <n v="0"/>
    <n v="0.14707336124639214"/>
    <n v="8.9034523994091974E-4"/>
    <n v="2.2832794871892256E-3"/>
    <n v="5.055998682391814E-3"/>
    <n v="9.8853546134439717E-3"/>
    <n v="1.7362227857311334E-2"/>
    <n v="2.7780443220330166E-2"/>
    <n v="4.097740498497339E-2"/>
    <n v="5.6301189107606509E-2"/>
    <n v="7.2725833881609595E-2"/>
    <n v="8.907295433227938E-2"/>
    <n v="0.10425825223827918"/>
    <n v="0.11748267262567721"/>
    <n v="0.12832196766828741"/>
    <n v="0.13671273822273891"/>
    <n v="0.14286622904611171"/>
    <n v="0.14707336124639214"/>
    <n v="0.14707336124639214"/>
    <n v="0.14707336124639214"/>
    <n v="0.14707336124639214"/>
    <n v="0.14707336124639214"/>
  </r>
  <r>
    <s v="Discretionary"/>
    <x v="4"/>
    <s v="Under $50"/>
    <s v="Under $35"/>
    <s v="DHP"/>
    <s v="Under $50"/>
    <n v="47.950699787126979"/>
    <s v="HVAC"/>
    <s v="COM-DHP-7P_V2"/>
    <s v="Urban"/>
    <s v="SC-Retro"/>
    <s v="M_Input_Retro"/>
    <s v="No"/>
    <s v="Commercial"/>
    <s v="Lodging"/>
    <s v="DHP-Retro-Lodging"/>
    <n v="5.1238256940031538E-3"/>
    <n v="8.034848375443833E-3"/>
    <n v="1.6031129478685537E-2"/>
    <n v="2.7987145843889227E-2"/>
    <n v="4.3431074857121589E-2"/>
    <n v="6.0657576388450263E-2"/>
    <n v="7.7015270442877468E-2"/>
    <n v="8.9635506092783673E-2"/>
    <n v="9.629887171494253E-2"/>
    <n v="9.6067754422826709E-2"/>
    <n v="8.9448045691397887E-2"/>
    <n v="7.8079199084021125E-2"/>
    <n v="6.4146195652180715E-2"/>
    <n v="4.9771745942034304E-2"/>
    <n v="3.658590065920158E-2"/>
    <n v="2.5548666148333548E-2"/>
    <n v="1.6991467890150727E-2"/>
    <n v="1.0786676524535197E-2"/>
    <n v="6.5499308945537321E-3"/>
    <n v="3.8115342342093677E-3"/>
    <n v="0.88482092647932498"/>
    <n v="30.056198087125075"/>
    <n v="47.950699787126979"/>
    <s v="C-Lod-HVAC-ER-All-All-C"/>
    <n v="0"/>
    <n v="0.88482092647932498"/>
    <n v="5.1238256940031538E-3"/>
    <n v="1.3158674069446987E-2"/>
    <n v="2.9189803548132526E-2"/>
    <n v="5.7176949392021753E-2"/>
    <n v="0.10060802424914334"/>
    <n v="0.1612656006375936"/>
    <n v="0.23828087108047108"/>
    <n v="0.32791637717325473"/>
    <n v="0.42421524888819728"/>
    <n v="0.52028300331102395"/>
    <n v="0.60973104900242181"/>
    <n v="0.68781024808644298"/>
    <n v="0.75195644373862369"/>
    <n v="0.80172818968065795"/>
    <n v="0.83831409033985949"/>
    <n v="0.863862756488193"/>
    <n v="0.88085422437834371"/>
    <n v="0.88482092647932498"/>
    <n v="0.88482092647932498"/>
    <n v="0.88482092647932498"/>
  </r>
  <r>
    <s v="Discretionary"/>
    <x v="4"/>
    <s v="Under $55"/>
    <s v="Under $35"/>
    <s v="DHP"/>
    <s v="Under $55"/>
    <n v="51.076337803840723"/>
    <s v="HVAC"/>
    <s v="COM-DHP-7P_V2"/>
    <s v="Urban"/>
    <s v="SC-Retro"/>
    <s v="M_Input_Retro"/>
    <s v="No"/>
    <s v="Commercial"/>
    <s v="Hospital"/>
    <s v="DHP-Retro-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r>
  <r>
    <s v="Discretionary"/>
    <x v="4"/>
    <s v="Under $55"/>
    <s v="Under $35"/>
    <s v="DHP"/>
    <s v="Under $55"/>
    <n v="51.076337803840723"/>
    <s v="HVAC"/>
    <s v="COM-DHP-7P_V2"/>
    <s v="Urban"/>
    <s v="SC-Retro"/>
    <s v="M_Input_Retro"/>
    <s v="No"/>
    <s v="Commercial"/>
    <s v="Residential Care"/>
    <s v="DHP-Retro-Residential Care"/>
    <n v="5.2345370142990264E-3"/>
    <n v="8.2084586278502805E-3"/>
    <n v="1.6377516654286883E-2"/>
    <n v="2.8591868575054056E-2"/>
    <n v="4.4369497029626101E-2"/>
    <n v="6.1968214331456967E-2"/>
    <n v="7.8679351694441915E-2"/>
    <n v="9.1572274792104447E-2"/>
    <n v="9.8379616819726692E-2"/>
    <n v="9.8143505739359357E-2"/>
    <n v="9.1380763903879295E-2"/>
    <n v="7.9766268811696156E-2"/>
    <n v="6.5532212748921903E-2"/>
    <n v="5.0847172007585782E-2"/>
    <n v="3.7376418059302537E-2"/>
    <n v="2.6100700259172049E-2"/>
    <n v="1.7358605251221616E-2"/>
    <n v="1.1019745967360601E-2"/>
    <n v="6.6914562977366506E-3"/>
    <n v="3.8938906632963529E-3"/>
    <n v="0.90393939358693887"/>
    <n v="33.111885126209536"/>
    <n v="51.076337803840723"/>
    <s v="C-Hea-HVAC-ER-All-All-C"/>
    <n v="0"/>
    <n v="0.90393939358693887"/>
    <n v="5.2345370142990264E-3"/>
    <n v="1.3442995642149307E-2"/>
    <n v="2.9820512296436189E-2"/>
    <n v="5.8412380871490241E-2"/>
    <n v="0.10278187790111634"/>
    <n v="0.16475009223257331"/>
    <n v="0.24342944392701521"/>
    <n v="0.33500171871911966"/>
    <n v="0.43338133553884634"/>
    <n v="0.53152484127820565"/>
    <n v="0.62290560518208493"/>
    <n v="0.70267187399378106"/>
    <n v="0.76820408674270291"/>
    <n v="0.81905125875028872"/>
    <n v="0.85642767680959131"/>
    <n v="0.8825283770687633"/>
    <n v="0.89988698231998487"/>
    <n v="0.90393939358693887"/>
    <n v="0.90393939358693887"/>
    <n v="0.90393939358693887"/>
  </r>
  <r>
    <s v="Discretionary"/>
    <x v="4"/>
    <s v="Under $50"/>
    <s v="Under $30"/>
    <s v="DHP"/>
    <s v="Under $50"/>
    <n v="47.444905846082413"/>
    <s v="HVAC"/>
    <s v="COM-DHP-7P_V2"/>
    <s v="Urban"/>
    <s v="SC-Retro"/>
    <s v="M_Input_Retro"/>
    <s v="No"/>
    <s v="Commercial"/>
    <s v="Assembly"/>
    <s v="DHP-Retro-Assembly"/>
    <n v="1.4279670010460021E-2"/>
    <n v="2.2345606697541223E-2"/>
    <n v="4.4490698817649853E-2"/>
    <n v="7.750939679400401E-2"/>
    <n v="0.12002921461541873"/>
    <n v="0.16728695695484849"/>
    <n v="0.21195541327075962"/>
    <n v="0.24617184664708786"/>
    <n v="0.2639186906768079"/>
    <n v="0.26273457548463786"/>
    <n v="0.24411872148778838"/>
    <n v="0.21264551188770717"/>
    <n v="0.17433412900046227"/>
    <n v="0.13498484990278847"/>
    <n v="9.9016265803534217E-2"/>
    <n v="6.9000408977006725E-2"/>
    <n v="4.5792954594359836E-2"/>
    <n v="2.9009041432879409E-2"/>
    <n v="1.757737237580894E-2"/>
    <n v="1.0206622625319262E-2"/>
    <n v="2.3693958213740536"/>
    <n v="29.557378671621727"/>
    <n v="47.444905846082413"/>
    <s v="C-All-HVAC-ER-All-All-C"/>
    <n v="0"/>
    <n v="2.3693958213740536"/>
    <n v="1.4279670010460021E-2"/>
    <n v="3.6625276708001246E-2"/>
    <n v="8.1115975525651099E-2"/>
    <n v="0.15862537231965512"/>
    <n v="0.27865458693507383"/>
    <n v="0.44594154388992235"/>
    <n v="0.65789695716068197"/>
    <n v="0.90406880380776977"/>
    <n v="1.1679874944845776"/>
    <n v="1.4307220699692156"/>
    <n v="1.674840791457004"/>
    <n v="1.8874863033447111"/>
    <n v="2.0618204323451734"/>
    <n v="2.1968052822479618"/>
    <n v="2.2958215480514959"/>
    <n v="2.3648219570285027"/>
    <n v="2.3693958213740536"/>
    <n v="2.3693958213740536"/>
    <n v="2.3693958213740536"/>
    <n v="2.3693958213740536"/>
  </r>
  <r>
    <s v="Discretionary"/>
    <x v="4"/>
    <s v="Under $50"/>
    <s v="Under $30"/>
    <s v="DHP"/>
    <s v="Under $50"/>
    <n v="47.444905846082413"/>
    <s v="HVAC"/>
    <s v="COM-DHP-7P_V2"/>
    <s v="Urban"/>
    <s v="SC-Retro"/>
    <s v="M_Input_Retro"/>
    <s v="No"/>
    <s v="Commercial"/>
    <s v="Other"/>
    <s v="DHP-Retro-Other"/>
    <n v="5.3528960803219247E-3"/>
    <n v="8.3385274867670712E-3"/>
    <n v="1.6526961478772341E-2"/>
    <n v="2.8661882944560943E-2"/>
    <n v="4.4183884885870946E-2"/>
    <n v="6.13007218906573E-2"/>
    <n v="7.7316928682816338E-2"/>
    <n v="8.9391255712116147E-2"/>
    <n v="9.5401098596146067E-2"/>
    <n v="9.454248870878075E-2"/>
    <n v="8.7445499223041692E-2"/>
    <n v="7.5826178513779943E-2"/>
    <n v="6.1883082394128361E-2"/>
    <n v="4.7698104729785445E-2"/>
    <n v="3.4829658159002366E-2"/>
    <n v="2.4161333864899846E-2"/>
    <n v="1.5961271345665422E-2"/>
    <n v="1.0064082497253039E-2"/>
    <n v="6.069299673038534E-3"/>
    <n v="3.5073710506795196E-3"/>
    <n v="0.81421157777237152"/>
    <n v="29.557378671621727"/>
    <n v="47.444905846082413"/>
    <s v="C-All-HVAC-ER-All-All-C"/>
    <n v="0"/>
    <n v="0.81421157777237152"/>
    <n v="5.3528960803219247E-3"/>
    <n v="1.3691423567088995E-2"/>
    <n v="3.0218385045861336E-2"/>
    <n v="5.8880267990422279E-2"/>
    <n v="0.10306415287629322"/>
    <n v="0.16436487476695053"/>
    <n v="0.24168180344976686"/>
    <n v="0.33107305916188301"/>
    <n v="0.4264741577580291"/>
    <n v="0.5210166464668099"/>
    <n v="0.60846214568985157"/>
    <n v="0.6842883242036315"/>
    <n v="0.74617140659775982"/>
    <n v="0.79386951132754524"/>
    <n v="0.81421157777237152"/>
    <n v="0.81421157777237152"/>
    <n v="0.81421157777237152"/>
    <n v="0.81421157777237152"/>
    <n v="0.81421157777237152"/>
    <n v="0.81421157777237152"/>
  </r>
  <r>
    <s v="Lost Opportunity"/>
    <x v="1"/>
    <s v="Under $25"/>
    <s v="Under $15"/>
    <s v="ECM-VAV"/>
    <s v="Under $25"/>
    <n v="21.306650029611351"/>
    <s v="Motors/Drives"/>
    <s v="COM-ECM-VAV-7P_V4"/>
    <s v="Urban"/>
    <s v="SC-New"/>
    <s v="M_Input_New"/>
    <s v="No"/>
    <s v="Commercial"/>
    <s v="Large Off"/>
    <s v="ECM-VAV-NEW-Large Off"/>
    <n v="4.4197108755034036E-3"/>
    <n v="7.8511411656076342E-3"/>
    <n v="1.3792442829658615E-2"/>
    <n v="1.5890190287439394E-2"/>
    <n v="2.027458194696773E-2"/>
    <n v="2.633021987340551E-2"/>
    <n v="2.9845717165723037E-2"/>
    <n v="3.7105521572636503E-2"/>
    <n v="4.4242679237427834E-2"/>
    <n v="4.052045499156004E-2"/>
    <n v="4.428064372729449E-2"/>
    <n v="4.8400946601654768E-2"/>
    <n v="4.4084785051951784E-2"/>
    <n v="4.6881829791799799E-2"/>
    <n v="4.6468447735197767E-2"/>
    <n v="4.6957795484013347E-2"/>
    <n v="4.6952518236310123E-2"/>
    <n v="4.6945057233600124E-2"/>
    <n v="4.6936796782595179E-2"/>
    <n v="4.6928257718234931E-2"/>
    <n v="0.70510973830858203"/>
    <n v="11.516346267055766"/>
    <n v="21.306650029611351"/>
    <s v="C-Off-HVAC-Vent-All-All-E"/>
    <s v="C-LOff-HVAC-ER-All-All-C"/>
    <n v="0.70510973830858192"/>
    <n v="4.4197108755034036E-3"/>
    <n v="1.2270852041111037E-2"/>
    <n v="2.6063294870769652E-2"/>
    <n v="4.1953485158209042E-2"/>
    <n v="6.2228067105176768E-2"/>
    <n v="8.8558286978582285E-2"/>
    <n v="0.11840400414430532"/>
    <n v="0.15550952571694182"/>
    <n v="0.19975220495436966"/>
    <n v="0.2402726599459297"/>
    <n v="0.28455330367322418"/>
    <n v="0.33295425027487896"/>
    <n v="0.37703903532683075"/>
    <n v="0.42392086511863053"/>
    <n v="0.47038931285382829"/>
    <n v="0.51734710833784159"/>
    <n v="0.56429962657415167"/>
    <n v="0.61124468380775177"/>
    <n v="0.65818148059034698"/>
    <n v="0.70510973830858192"/>
  </r>
  <r>
    <s v="Lost Opportunity"/>
    <x v="1"/>
    <s v="Under $25"/>
    <s v="Under $15"/>
    <s v="ECM-VAV"/>
    <s v="Under $25"/>
    <n v="21.306650029611351"/>
    <s v="Motors/Drives"/>
    <s v="COM-ECM-VAV-7P_V4"/>
    <s v="Urban"/>
    <s v="SC-New"/>
    <s v="M_Input_New"/>
    <s v="No"/>
    <s v="Commercial"/>
    <s v="Medium Off"/>
    <s v="ECM-VAV-NEW-Medium Off"/>
    <n v="2.6922783023259445E-4"/>
    <n v="4.7515495176295316E-4"/>
    <n v="8.3595316470270456E-4"/>
    <n v="9.6591622847692384E-4"/>
    <n v="1.2277197905161169E-3"/>
    <n v="1.5898412451244251E-3"/>
    <n v="1.8021687216463495E-3"/>
    <n v="2.2374303120199545E-3"/>
    <n v="2.6679307405388089E-3"/>
    <n v="2.4449582443000686E-3"/>
    <n v="2.6802749085787381E-3"/>
    <n v="2.910187797004023E-3"/>
    <n v="2.655618609040756E-3"/>
    <n v="2.8266931194035924E-3"/>
    <n v="2.802545764791141E-3"/>
    <n v="2.8310307048786017E-3"/>
    <n v="2.8296843042069572E-3"/>
    <n v="2.8282061943773404E-3"/>
    <n v="2.8266798861391325E-3"/>
    <n v="2.8251367869251667E-3"/>
    <n v="4.253235930466636E-2"/>
    <n v="11.516346267055765"/>
    <n v="21.306650029611351"/>
    <s v="C-Off-HVAC-Vent-All-All-E"/>
    <s v="C-LOff-HVAC-ER-All-All-C"/>
    <n v="4.2532359304666353E-2"/>
    <n v="2.6922783023259445E-4"/>
    <n v="7.4438278199554756E-4"/>
    <n v="1.5803359466982521E-3"/>
    <n v="2.5462521751751762E-3"/>
    <n v="3.7739719656912931E-3"/>
    <n v="5.3638132108157184E-3"/>
    <n v="7.1659819324620677E-3"/>
    <n v="9.4034122444820213E-3"/>
    <n v="1.2071342985020831E-2"/>
    <n v="1.45163012293209E-2"/>
    <n v="1.7196576137899638E-2"/>
    <n v="2.0106763934903661E-2"/>
    <n v="2.2762382543944418E-2"/>
    <n v="2.5589075663348011E-2"/>
    <n v="2.8391621428139151E-2"/>
    <n v="3.1222652133017753E-2"/>
    <n v="3.405233643722471E-2"/>
    <n v="3.6880542631602051E-2"/>
    <n v="3.9707222517741184E-2"/>
    <n v="4.2532359304666353E-2"/>
  </r>
  <r>
    <s v="Lost Opportunity"/>
    <x v="1"/>
    <s v="Under $5"/>
    <s v="Under $5"/>
    <s v="ECM-VAV"/>
    <s v="Under $5"/>
    <n v="0"/>
    <s v="Motors/Drives"/>
    <s v="COM-ECM-VAV-7P_V4"/>
    <s v="Urban"/>
    <s v="SC-New"/>
    <s v="M_Input_New"/>
    <s v="No"/>
    <s v="Commercial"/>
    <s v="Small Off"/>
    <s v="ECM-VAV-NEW-Small Off"/>
    <n v="0"/>
    <n v="0"/>
    <n v="0"/>
    <n v="0"/>
    <n v="0"/>
    <n v="0"/>
    <n v="0"/>
    <n v="0"/>
    <n v="0"/>
    <n v="0"/>
    <n v="0"/>
    <n v="0"/>
    <n v="0"/>
    <n v="0"/>
    <n v="0"/>
    <n v="0"/>
    <n v="0"/>
    <n v="0"/>
    <n v="0"/>
    <n v="0"/>
    <n v="0"/>
    <n v="0"/>
    <n v="0"/>
    <s v="C-Off-HVAC-Vent-All-All-E"/>
    <s v="C-SOff-HVAC-ER-All-All-C"/>
    <n v="0"/>
    <n v="0"/>
    <n v="0"/>
    <n v="0"/>
    <n v="0"/>
    <n v="0"/>
    <n v="0"/>
    <n v="0"/>
    <n v="0"/>
    <n v="0"/>
    <n v="0"/>
    <n v="0"/>
    <n v="0"/>
    <n v="0"/>
    <n v="0"/>
    <n v="0"/>
    <n v="0"/>
    <n v="0"/>
    <n v="0"/>
    <n v="0"/>
    <n v="0"/>
  </r>
  <r>
    <s v="Lost Opportunity"/>
    <x v="1"/>
    <s v="Under $25"/>
    <s v="Under $15"/>
    <s v="ECM-VAV"/>
    <s v="Under $25"/>
    <n v="22.782224636795796"/>
    <s v="Motors/Drives"/>
    <s v="COM-ECM-VAV-7P_V4"/>
    <s v="Urban"/>
    <s v="SC-New"/>
    <s v="M_Input_New"/>
    <s v="No"/>
    <s v="Commercial"/>
    <s v="XLarge Ret"/>
    <s v="ECM-VAV-NEW-XLarge Ret"/>
    <n v="1.2731804421396516E-5"/>
    <n v="2.4684020014384348E-5"/>
    <n v="3.6826999548188098E-5"/>
    <n v="4.889011394718879E-5"/>
    <n v="6.3048508623661062E-5"/>
    <n v="7.5798315848762057E-5"/>
    <n v="9.6203159659283421E-5"/>
    <n v="1.7696826271830035E-4"/>
    <n v="2.1776917549843432E-4"/>
    <n v="1.9997321481546977E-4"/>
    <n v="1.9770364627279618E-4"/>
    <n v="1.9740925256129998E-4"/>
    <n v="1.6581493657602864E-4"/>
    <n v="1.7520609252899219E-4"/>
    <n v="1.6572045781081642E-4"/>
    <n v="1.8661965871267036E-4"/>
    <n v="2.0575764880039385E-4"/>
    <n v="2.2488794991319208E-4"/>
    <n v="2.4401508510541543E-4"/>
    <n v="2.6314099567634848E-4"/>
    <n v="2.9791692990530222E-3"/>
    <n v="13.09991476480746"/>
    <n v="22.782224636795796"/>
    <s v="C-Ret-HVAC-Vent-All-All-E"/>
    <s v="C-Ret-HVAC-ER-All-All-C"/>
    <n v="2.9791692990530222E-3"/>
    <n v="1.2731804421396516E-5"/>
    <n v="3.7415824435780868E-5"/>
    <n v="7.4242823983968972E-5"/>
    <n v="1.2313293793115776E-4"/>
    <n v="1.8618144655481884E-4"/>
    <n v="2.6197976240358088E-4"/>
    <n v="3.5818292206286429E-4"/>
    <n v="5.3515118478116464E-4"/>
    <n v="7.5292036027959893E-4"/>
    <n v="9.5289357509506869E-4"/>
    <n v="1.150597221367865E-3"/>
    <n v="1.3480064739291649E-3"/>
    <n v="1.5138214105051935E-3"/>
    <n v="1.6890275030341855E-3"/>
    <n v="1.854747960845002E-3"/>
    <n v="2.0413676195576722E-3"/>
    <n v="2.2471252683580662E-3"/>
    <n v="2.4720132182712582E-3"/>
    <n v="2.7160283033766737E-3"/>
    <n v="2.9791692990530222E-3"/>
  </r>
  <r>
    <s v="Lost Opportunity"/>
    <x v="1"/>
    <s v="Under $5"/>
    <s v="Under $5"/>
    <s v="ECM-VAV"/>
    <s v="Under $5"/>
    <n v="0"/>
    <s v="Motors/Drives"/>
    <s v="COM-ECM-VAV-7P_V4"/>
    <s v="Urban"/>
    <s v="SC-New"/>
    <s v="M_Input_New"/>
    <s v="No"/>
    <s v="Commercial"/>
    <s v="Large Ret"/>
    <s v="ECM-VAV-NEW-Large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5"/>
    <s v="Under $5"/>
    <s v="ECM-VAV"/>
    <s v="Under $5"/>
    <n v="0"/>
    <s v="Motors/Drives"/>
    <s v="COM-ECM-VAV-7P_V4"/>
    <s v="Urban"/>
    <s v="SC-New"/>
    <s v="M_Input_New"/>
    <s v="No"/>
    <s v="Commercial"/>
    <s v="Medium Ret"/>
    <s v="ECM-VAV-NEW-Medium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5"/>
    <s v="Under $5"/>
    <s v="ECM-VAV"/>
    <s v="Under $5"/>
    <n v="0"/>
    <s v="Motors/Drives"/>
    <s v="COM-ECM-VAV-7P_V4"/>
    <s v="Urban"/>
    <s v="SC-New"/>
    <s v="M_Input_New"/>
    <s v="No"/>
    <s v="Commercial"/>
    <s v="Small Ret"/>
    <s v="ECM-VAV-NEW-Small Ret"/>
    <n v="0"/>
    <n v="0"/>
    <n v="0"/>
    <n v="0"/>
    <n v="0"/>
    <n v="0"/>
    <n v="0"/>
    <n v="0"/>
    <n v="0"/>
    <n v="0"/>
    <n v="0"/>
    <n v="0"/>
    <n v="0"/>
    <n v="0"/>
    <n v="0"/>
    <n v="0"/>
    <n v="0"/>
    <n v="0"/>
    <n v="0"/>
    <n v="0"/>
    <n v="0"/>
    <n v="0"/>
    <n v="0"/>
    <s v="C-Ret-HVAC-Vent-All-All-E"/>
    <s v="C-Ret-HVAC-ER-All-All-C"/>
    <n v="0"/>
    <n v="0"/>
    <n v="0"/>
    <n v="0"/>
    <n v="0"/>
    <n v="0"/>
    <n v="0"/>
    <n v="0"/>
    <n v="0"/>
    <n v="0"/>
    <n v="0"/>
    <n v="0"/>
    <n v="0"/>
    <n v="0"/>
    <n v="0"/>
    <n v="0"/>
    <n v="0"/>
    <n v="0"/>
    <n v="0"/>
    <n v="0"/>
    <n v="0"/>
  </r>
  <r>
    <s v="Lost Opportunity"/>
    <x v="1"/>
    <s v="Under $25"/>
    <s v="Under $15"/>
    <s v="ECM-VAV"/>
    <s v="Under $25"/>
    <n v="23.924638236063963"/>
    <s v="Motors/Drives"/>
    <s v="COM-ECM-VAV-7P_V4"/>
    <s v="Urban"/>
    <s v="SC-New"/>
    <s v="M_Input_New"/>
    <s v="No"/>
    <s v="Commercial"/>
    <s v="School K-12"/>
    <s v="ECM-VAV-NEW-School K-12"/>
    <n v="4.4228278333806697E-5"/>
    <n v="8.8300055574201455E-5"/>
    <n v="1.3821786097566868E-4"/>
    <n v="2.0977211472002696E-4"/>
    <n v="2.8737023963613966E-4"/>
    <n v="3.1054678193037085E-4"/>
    <n v="3.4770308859848043E-4"/>
    <n v="3.8654006021590919E-4"/>
    <n v="4.27521146175201E-4"/>
    <n v="4.073267936306979E-4"/>
    <n v="4.4835528642631604E-4"/>
    <n v="4.500376643378834E-4"/>
    <n v="4.8534443648182661E-4"/>
    <n v="4.5195478971657665E-4"/>
    <n v="4.7441347893868914E-4"/>
    <n v="4.7274308625931336E-4"/>
    <n v="4.6602192072205145E-4"/>
    <n v="4.5927842598747211E-4"/>
    <n v="4.5252687896988242E-4"/>
    <n v="4.4577256788350019E-4"/>
    <n v="7.253974955514015E-3"/>
    <n v="14.610084974445666"/>
    <n v="23.924638236063963"/>
    <s v="C-Sch-HVAC-Vent-All-All-C"/>
    <s v="C-Sch-HVAC-ER-All-All-C"/>
    <n v="7.2539749555140132E-3"/>
    <n v="4.4228278333806697E-5"/>
    <n v="1.3252833390800815E-4"/>
    <n v="2.7074619488367684E-4"/>
    <n v="4.8051830960370377E-4"/>
    <n v="7.6788854923984348E-4"/>
    <n v="1.0784353311702143E-3"/>
    <n v="1.4261384197686946E-3"/>
    <n v="1.8126784799846038E-3"/>
    <n v="2.2401996261598046E-3"/>
    <n v="2.6475264197905026E-3"/>
    <n v="3.0958817062168185E-3"/>
    <n v="3.5459193705547017E-3"/>
    <n v="4.0312638070365281E-3"/>
    <n v="4.483218596753105E-3"/>
    <n v="4.957632075691794E-3"/>
    <n v="5.4303751619511073E-3"/>
    <n v="5.8963970826731585E-3"/>
    <n v="6.3556755086606308E-3"/>
    <n v="6.8082023876305129E-3"/>
    <n v="7.2539749555140132E-3"/>
  </r>
  <r>
    <s v="Lost Opportunity"/>
    <x v="1"/>
    <s v="Under $25"/>
    <s v="Under $15"/>
    <s v="ECM-VAV"/>
    <s v="Under $25"/>
    <n v="21.719416462764407"/>
    <s v="Motors/Drives"/>
    <s v="COM-ECM-VAV-7P_V4"/>
    <s v="Urban"/>
    <s v="SC-New"/>
    <s v="M_Input_New"/>
    <s v="No"/>
    <s v="Commercial"/>
    <s v="University"/>
    <s v="ECM-VAV-NEW-University"/>
    <n v="1.667184752142503E-4"/>
    <n v="3.5101722118910942E-4"/>
    <n v="4.0677463645593802E-4"/>
    <n v="7.093613582732825E-4"/>
    <n v="1.0202922434813238E-3"/>
    <n v="1.1201582821521007E-3"/>
    <n v="1.451949691367886E-3"/>
    <n v="1.7008367657718464E-3"/>
    <n v="1.8368073485265457E-3"/>
    <n v="1.949356379308318E-3"/>
    <n v="1.9778194216941557E-3"/>
    <n v="1.7968651363942183E-3"/>
    <n v="2.0954395946156798E-3"/>
    <n v="1.8281639788380476E-3"/>
    <n v="1.8584066241376601E-3"/>
    <n v="2.0415705573114239E-3"/>
    <n v="2.2049766809600214E-3"/>
    <n v="2.3682963151207934E-3"/>
    <n v="2.5315812879549899E-3"/>
    <n v="2.6948531452645206E-3"/>
    <n v="3.2111245144032116E-2"/>
    <n v="12.418212292230981"/>
    <n v="21.719416462764407"/>
    <s v="C-All-HVAC-Vent-All-All-E"/>
    <s v="C-Unv-HVAC-ER-All-All-C"/>
    <n v="3.2111245144032116E-2"/>
    <n v="1.667184752142503E-4"/>
    <n v="5.1773569640335975E-4"/>
    <n v="9.2451033285929777E-4"/>
    <n v="1.6338716911325803E-3"/>
    <n v="2.6541639346139038E-3"/>
    <n v="3.7743222167660045E-3"/>
    <n v="5.2262719081338904E-3"/>
    <n v="6.9271086739057363E-3"/>
    <n v="8.7639160224322818E-3"/>
    <n v="1.07132724017406E-2"/>
    <n v="1.2691091823434756E-2"/>
    <n v="1.4487956959828975E-2"/>
    <n v="1.6583396554444654E-2"/>
    <n v="1.84115605332827E-2"/>
    <n v="2.0269967157420361E-2"/>
    <n v="2.2311537714731787E-2"/>
    <n v="2.4516514395691809E-2"/>
    <n v="2.6884810710812602E-2"/>
    <n v="2.9416391998767593E-2"/>
    <n v="3.2111245144032116E-2"/>
  </r>
  <r>
    <s v="Lost Opportunity"/>
    <x v="1"/>
    <s v="Under $5"/>
    <s v="Under $5"/>
    <s v="ECM-VAV"/>
    <s v="Under $5"/>
    <n v="0"/>
    <s v="Motors/Drives"/>
    <s v="COM-ECM-VAV-7P_V4"/>
    <s v="Urban"/>
    <s v="SC-New"/>
    <s v="M_Input_New"/>
    <s v="No"/>
    <s v="Commercial"/>
    <s v="Warehouse"/>
    <s v="ECM-VAV-NEW-Warehouse"/>
    <n v="0"/>
    <n v="0"/>
    <n v="0"/>
    <n v="0"/>
    <n v="0"/>
    <n v="0"/>
    <n v="0"/>
    <n v="0"/>
    <n v="0"/>
    <n v="0"/>
    <n v="0"/>
    <n v="0"/>
    <n v="0"/>
    <n v="0"/>
    <n v="0"/>
    <n v="0"/>
    <n v="0"/>
    <n v="0"/>
    <n v="0"/>
    <n v="0"/>
    <n v="0"/>
    <n v="0"/>
    <n v="0"/>
    <s v="C-War-HVAC-Vent-All-All-E"/>
    <s v="C-War-HVAC-ER-All-All-C"/>
    <n v="0"/>
    <n v="0"/>
    <n v="0"/>
    <n v="0"/>
    <n v="0"/>
    <n v="0"/>
    <n v="0"/>
    <n v="0"/>
    <n v="0"/>
    <n v="0"/>
    <n v="0"/>
    <n v="0"/>
    <n v="0"/>
    <n v="0"/>
    <n v="0"/>
    <n v="0"/>
    <n v="0"/>
    <n v="0"/>
    <n v="0"/>
    <n v="0"/>
    <n v="0"/>
  </r>
  <r>
    <s v="Lost Opportunity"/>
    <x v="1"/>
    <s v="Under $5"/>
    <s v="Under $5"/>
    <s v="ECM-VAV"/>
    <s v="Under $5"/>
    <n v="0"/>
    <s v="Motors/Drives"/>
    <s v="COM-ECM-VAV-7P_V4"/>
    <s v="Urban"/>
    <s v="SC-New"/>
    <s v="M_Input_New"/>
    <s v="No"/>
    <s v="Commercial"/>
    <s v="Supermarket"/>
    <s v="ECM-VAV-NEW-Supermarket"/>
    <n v="0"/>
    <n v="0"/>
    <n v="0"/>
    <n v="0"/>
    <n v="0"/>
    <n v="0"/>
    <n v="0"/>
    <n v="0"/>
    <n v="0"/>
    <n v="0"/>
    <n v="0"/>
    <n v="0"/>
    <n v="0"/>
    <n v="0"/>
    <n v="0"/>
    <n v="0"/>
    <n v="0"/>
    <n v="0"/>
    <n v="0"/>
    <n v="0"/>
    <n v="0"/>
    <n v="0"/>
    <n v="0"/>
    <s v="C-Gro-HVAC-Vent-All-All-E"/>
    <s v="C-Gro-HVAC-ER-All-All-C"/>
    <n v="0"/>
    <n v="0"/>
    <n v="0"/>
    <n v="0"/>
    <n v="0"/>
    <n v="0"/>
    <n v="0"/>
    <n v="0"/>
    <n v="0"/>
    <n v="0"/>
    <n v="0"/>
    <n v="0"/>
    <n v="0"/>
    <n v="0"/>
    <n v="0"/>
    <n v="0"/>
    <n v="0"/>
    <n v="0"/>
    <n v="0"/>
    <n v="0"/>
    <n v="0"/>
  </r>
  <r>
    <s v="Lost Opportunity"/>
    <x v="1"/>
    <s v="Under $5"/>
    <s v="Under $5"/>
    <s v="ECM-VAV"/>
    <s v="Under $5"/>
    <n v="0"/>
    <s v="Motors/Drives"/>
    <s v="COM-ECM-VAV-7P_V4"/>
    <s v="Urban"/>
    <s v="SC-New"/>
    <s v="M_Input_New"/>
    <s v="No"/>
    <s v="Commercial"/>
    <s v="MiniMart"/>
    <s v="ECM-VAV-NEW-MiniMart"/>
    <n v="0"/>
    <n v="0"/>
    <n v="0"/>
    <n v="0"/>
    <n v="0"/>
    <n v="0"/>
    <n v="0"/>
    <n v="0"/>
    <n v="0"/>
    <n v="0"/>
    <n v="0"/>
    <n v="0"/>
    <n v="0"/>
    <n v="0"/>
    <n v="0"/>
    <n v="0"/>
    <n v="0"/>
    <n v="0"/>
    <n v="0"/>
    <n v="0"/>
    <n v="0"/>
    <n v="0"/>
    <n v="0"/>
    <s v="C-Gro-HVAC-Vent-All-All-E"/>
    <s v="C-Gro-HVAC-ER-All-All-C"/>
    <n v="0"/>
    <n v="0"/>
    <n v="0"/>
    <n v="0"/>
    <n v="0"/>
    <n v="0"/>
    <n v="0"/>
    <n v="0"/>
    <n v="0"/>
    <n v="0"/>
    <n v="0"/>
    <n v="0"/>
    <n v="0"/>
    <n v="0"/>
    <n v="0"/>
    <n v="0"/>
    <n v="0"/>
    <n v="0"/>
    <n v="0"/>
    <n v="0"/>
    <n v="0"/>
  </r>
  <r>
    <s v="Lost Opportunity"/>
    <x v="1"/>
    <s v="Under $5"/>
    <s v="Under $5"/>
    <s v="ECM-VAV"/>
    <s v="Under $5"/>
    <n v="0"/>
    <s v="Motors/Drives"/>
    <s v="COM-ECM-VAV-7P_V4"/>
    <s v="Urban"/>
    <s v="SC-New"/>
    <s v="M_Input_New"/>
    <s v="No"/>
    <s v="Commercial"/>
    <s v="Restaurant"/>
    <s v="ECM-VAV-NEW-Restaurant"/>
    <n v="0"/>
    <n v="0"/>
    <n v="0"/>
    <n v="0"/>
    <n v="0"/>
    <n v="0"/>
    <n v="0"/>
    <n v="0"/>
    <n v="0"/>
    <n v="0"/>
    <n v="0"/>
    <n v="0"/>
    <n v="0"/>
    <n v="0"/>
    <n v="0"/>
    <n v="0"/>
    <n v="0"/>
    <n v="0"/>
    <n v="0"/>
    <n v="0"/>
    <n v="0"/>
    <n v="0"/>
    <n v="0"/>
    <s v="C-Res-HVAC-Vent-All-All-E"/>
    <s v="C-Res-HVAC-ER-All-All-C"/>
    <n v="0"/>
    <n v="0"/>
    <n v="0"/>
    <n v="0"/>
    <n v="0"/>
    <n v="0"/>
    <n v="0"/>
    <n v="0"/>
    <n v="0"/>
    <n v="0"/>
    <n v="0"/>
    <n v="0"/>
    <n v="0"/>
    <n v="0"/>
    <n v="0"/>
    <n v="0"/>
    <n v="0"/>
    <n v="0"/>
    <n v="0"/>
    <n v="0"/>
    <n v="0"/>
  </r>
  <r>
    <s v="Lost Opportunity"/>
    <x v="1"/>
    <s v="Under $25"/>
    <s v="Under $15"/>
    <s v="ECM-VAV"/>
    <s v="Under $25"/>
    <n v="20.023426586967283"/>
    <s v="Motors/Drives"/>
    <s v="COM-ECM-VAV-7P_V4"/>
    <s v="Urban"/>
    <s v="SC-New"/>
    <s v="M_Input_New"/>
    <s v="No"/>
    <s v="Commercial"/>
    <s v="Lodging"/>
    <s v="ECM-VAV-NEW-Lodging"/>
    <n v="5.2106471215250202E-5"/>
    <n v="1.0298094957858427E-4"/>
    <n v="1.5285280777093543E-4"/>
    <n v="2.0257482419549738E-4"/>
    <n v="2.5543170423709315E-4"/>
    <n v="3.0446040936734069E-4"/>
    <n v="3.4913929601362186E-4"/>
    <n v="7.0987633891145144E-4"/>
    <n v="9.051723821219943E-4"/>
    <n v="1.0056362134029488E-3"/>
    <n v="1.0446186813411202E-3"/>
    <n v="1.1204197729970588E-3"/>
    <n v="9.4584494143382851E-4"/>
    <n v="9.1781731619213511E-4"/>
    <n v="8.8957111846461022E-4"/>
    <n v="9.6497565945160028E-4"/>
    <n v="1.0309208736846277E-3"/>
    <n v="1.0968246242449298E-3"/>
    <n v="1.1627119850371949E-3"/>
    <n v="1.2285932157621742E-3"/>
    <n v="1.4442529585423998E-2"/>
    <n v="10.322637760689874"/>
    <n v="20.023426586967283"/>
    <s v="C-All-HVAC-Vent-All-All-E"/>
    <s v="C-Lod-HVAC-ER-All-All-C"/>
    <n v="1.4442529585423997E-2"/>
    <n v="5.2106471215250202E-5"/>
    <n v="1.5508742079383447E-4"/>
    <n v="3.079402285647699E-4"/>
    <n v="5.1051505276026731E-4"/>
    <n v="7.659467569973604E-4"/>
    <n v="1.0704071663647011E-3"/>
    <n v="1.419546462378323E-3"/>
    <n v="2.1294228012897743E-3"/>
    <n v="3.0345951834117686E-3"/>
    <n v="4.0402313968147174E-3"/>
    <n v="5.0848500781558378E-3"/>
    <n v="6.2052698511528967E-3"/>
    <n v="7.1511147925867255E-3"/>
    <n v="8.0689321087788601E-3"/>
    <n v="8.9585032272434702E-3"/>
    <n v="9.923478886695071E-3"/>
    <n v="1.0954399760379699E-2"/>
    <n v="1.2051224384624628E-2"/>
    <n v="1.3213936369661823E-2"/>
    <n v="1.4442529585423997E-2"/>
  </r>
  <r>
    <s v="Lost Opportunity"/>
    <x v="1"/>
    <s v="Under $25"/>
    <s v="Under $15"/>
    <s v="ECM-VAV"/>
    <s v="Under $25"/>
    <n v="21.029676641833419"/>
    <s v="Motors/Drives"/>
    <s v="COM-ECM-VAV-7P_V4"/>
    <s v="Urban"/>
    <s v="SC-New"/>
    <s v="M_Input_New"/>
    <s v="No"/>
    <s v="Commercial"/>
    <s v="Hospital"/>
    <s v="ECM-VAV-NEW-Hospital"/>
    <n v="3.9301701263435082E-4"/>
    <n v="6.7335614451205083E-4"/>
    <n v="9.3553172761964279E-4"/>
    <n v="1.0752626022941592E-3"/>
    <n v="1.3826665584109547E-3"/>
    <n v="1.708717420809628E-3"/>
    <n v="2.2183592353919863E-3"/>
    <n v="2.8053552027753736E-3"/>
    <n v="3.2708190079115741E-3"/>
    <n v="3.0626378225703309E-3"/>
    <n v="3.1971802996308089E-3"/>
    <n v="3.0900366726315134E-3"/>
    <n v="2.7654884904560308E-3"/>
    <n v="2.7477033662836625E-3"/>
    <n v="2.6794212652173645E-3"/>
    <n v="2.6723448190502119E-3"/>
    <n v="2.6367426521649393E-3"/>
    <n v="2.6010143852628017E-3"/>
    <n v="2.5652406014324797E-3"/>
    <n v="2.5294511780921116E-3"/>
    <n v="4.5010346465151986E-2"/>
    <n v="11.24007374651206"/>
    <n v="21.029676641833419"/>
    <s v="C-Hea-HVAC-Vent-All-All-C"/>
    <s v="C-Hea-HVAC-ER-All-All-C"/>
    <n v="4.5010346465151972E-2"/>
    <n v="3.9301701263435082E-4"/>
    <n v="1.0663731571464016E-3"/>
    <n v="2.0019048847660444E-3"/>
    <n v="3.0771674870602034E-3"/>
    <n v="4.4598340454711583E-3"/>
    <n v="6.1685514662807861E-3"/>
    <n v="8.3869107016727729E-3"/>
    <n v="1.1192265904448146E-2"/>
    <n v="1.446308491235972E-2"/>
    <n v="1.7525722734930051E-2"/>
    <n v="2.0722903034560862E-2"/>
    <n v="2.3812939707192376E-2"/>
    <n v="2.6578428197648406E-2"/>
    <n v="2.932613156393207E-2"/>
    <n v="3.2005552829149436E-2"/>
    <n v="3.4677897648199646E-2"/>
    <n v="3.7314640300364584E-2"/>
    <n v="3.9915654685627383E-2"/>
    <n v="4.248089528705986E-2"/>
    <n v="4.5010346465151972E-2"/>
  </r>
  <r>
    <s v="Lost Opportunity"/>
    <x v="1"/>
    <s v="Under $25"/>
    <s v="Under $15"/>
    <s v="ECM-VAV"/>
    <s v="Under $25"/>
    <n v="22.395379327559887"/>
    <s v="Motors/Drives"/>
    <s v="COM-ECM-VAV-7P_V4"/>
    <s v="Urban"/>
    <s v="SC-New"/>
    <s v="M_Input_New"/>
    <s v="No"/>
    <s v="Commercial"/>
    <s v="Residential Care"/>
    <s v="ECM-VAV-NEW-Residential Care"/>
    <n v="7.7003428334181391E-5"/>
    <n v="1.3522977524929583E-4"/>
    <n v="1.8759134105485133E-4"/>
    <n v="2.2380086429416826E-4"/>
    <n v="2.977113527121436E-4"/>
    <n v="3.7644590896998131E-4"/>
    <n v="4.9285813581260106E-4"/>
    <n v="6.5221143308841613E-4"/>
    <n v="7.5847447275027521E-4"/>
    <n v="7.2328961525706633E-4"/>
    <n v="7.7245786807080366E-4"/>
    <n v="7.4847228155730571E-4"/>
    <n v="6.86843858143897E-4"/>
    <n v="6.8205567795495627E-4"/>
    <n v="6.7968479941574091E-4"/>
    <n v="6.8428125634553227E-4"/>
    <n v="6.8164256075390738E-4"/>
    <n v="6.7897191057833181E-4"/>
    <n v="6.7628960912965281E-4"/>
    <n v="6.7360326334640918E-4"/>
    <n v="1.0888919412819513E-2"/>
    <n v="12.873560246378583"/>
    <n v="22.395379327559887"/>
    <s v="C-Hea-HVAC-Vent-All-All-C"/>
    <s v="C-Hea-HVAC-ER-All-All-C"/>
    <n v="1.0888919412819515E-2"/>
    <n v="7.7003428334181391E-5"/>
    <n v="2.1223320358347721E-4"/>
    <n v="3.9982454463832854E-4"/>
    <n v="6.2362540893249685E-4"/>
    <n v="9.213367616446404E-4"/>
    <n v="1.2977826706146217E-3"/>
    <n v="1.7906408064272228E-3"/>
    <n v="2.4428522395156388E-3"/>
    <n v="3.2013267122659138E-3"/>
    <n v="3.9246163275229798E-3"/>
    <n v="4.6970741955937832E-3"/>
    <n v="5.4455464771510885E-3"/>
    <n v="6.1323903352949859E-3"/>
    <n v="6.814446013249942E-3"/>
    <n v="7.4941308126656829E-3"/>
    <n v="8.1784120690112146E-3"/>
    <n v="8.8600546297651211E-3"/>
    <n v="9.5390265403434531E-3"/>
    <n v="1.0215316149473106E-2"/>
    <n v="1.0888919412819515E-2"/>
  </r>
  <r>
    <s v="Lost Opportunity"/>
    <x v="1"/>
    <s v="Under $25"/>
    <s v="Under $15"/>
    <s v="ECM-VAV"/>
    <s v="Under $25"/>
    <n v="20.115270098313502"/>
    <s v="Motors/Drives"/>
    <s v="COM-ECM-VAV-7P_V4"/>
    <s v="Urban"/>
    <s v="SC-New"/>
    <s v="M_Input_New"/>
    <s v="No"/>
    <s v="Commercial"/>
    <s v="Assembly"/>
    <s v="ECM-VAV-NEW-Assembly"/>
    <n v="2.8875447593798136E-4"/>
    <n v="6.9336002562494158E-4"/>
    <n v="8.1970713764793171E-4"/>
    <n v="1.0890985442291873E-3"/>
    <n v="1.4893875062390437E-3"/>
    <n v="3.0283111755701683E-3"/>
    <n v="3.5901217023290833E-3"/>
    <n v="5.1936021596498032E-3"/>
    <n v="7.4021834499317851E-3"/>
    <n v="8.9735343062621754E-3"/>
    <n v="1.0499234342203683E-2"/>
    <n v="9.8128825942429797E-3"/>
    <n v="1.052322113009883E-2"/>
    <n v="9.7830956931601598E-3"/>
    <n v="9.8707299987958463E-3"/>
    <n v="1.0151662552959332E-2"/>
    <n v="1.032755350630328E-2"/>
    <n v="1.0502981505331433E-2"/>
    <n v="1.067823677799221E-2"/>
    <n v="1.0853430733692266E-2"/>
    <n v="0.13557108931820211"/>
    <n v="10.465783851791715"/>
    <n v="20.115270098313502"/>
    <s v="C-All-HVAC-Vent-All-All-E"/>
    <s v="C-All-HVAC-ER-All-All-C"/>
    <n v="0.13557108931820214"/>
    <n v="2.8875447593798136E-4"/>
    <n v="9.82114501562923E-4"/>
    <n v="1.8018216392108547E-3"/>
    <n v="2.8909201834400418E-3"/>
    <n v="4.3803076896790855E-3"/>
    <n v="7.4086188652492538E-3"/>
    <n v="1.0998740567578337E-2"/>
    <n v="1.6192342727228141E-2"/>
    <n v="2.3594526177159927E-2"/>
    <n v="3.2568060483422104E-2"/>
    <n v="4.3067294825625789E-2"/>
    <n v="5.2880177419868765E-2"/>
    <n v="6.3403398549967599E-2"/>
    <n v="7.3186494243127759E-2"/>
    <n v="8.3057224241923605E-2"/>
    <n v="9.3208886794882942E-2"/>
    <n v="0.10353644030118622"/>
    <n v="0.11403942180651766"/>
    <n v="0.12471765858450987"/>
    <n v="0.13557108931820214"/>
  </r>
  <r>
    <s v="Lost Opportunity"/>
    <x v="1"/>
    <s v="Under $25"/>
    <s v="Under $15"/>
    <s v="ECM-VAV"/>
    <s v="Under $25"/>
    <n v="20.824572798508914"/>
    <s v="Motors/Drives"/>
    <s v="COM-ECM-VAV-7P_V4"/>
    <s v="Urban"/>
    <s v="SC-New"/>
    <s v="M_Input_New"/>
    <s v="No"/>
    <s v="Commercial"/>
    <s v="Other"/>
    <s v="ECM-VAV-NEW-Other"/>
    <n v="5.2690347129795846E-4"/>
    <n v="1.0087162058850211E-3"/>
    <n v="1.2171215481348188E-3"/>
    <n v="2.1546450179641507E-3"/>
    <n v="2.9217595876105144E-3"/>
    <n v="3.5680923508955523E-3"/>
    <n v="4.2263606181022657E-3"/>
    <n v="4.9354658211408038E-3"/>
    <n v="5.3598465373781599E-3"/>
    <n v="5.3891205694128717E-3"/>
    <n v="6.1146427056431654E-3"/>
    <n v="5.8665984468067546E-3"/>
    <n v="5.7469098784937748E-3"/>
    <n v="5.5911406236470156E-3"/>
    <n v="5.4072747510205818E-3"/>
    <n v="5.4391960002890703E-3"/>
    <n v="5.4135568710120246E-3"/>
    <n v="5.3876635010497251E-3"/>
    <n v="5.3616775150304649E-3"/>
    <n v="5.3356594100893795E-3"/>
    <n v="8.697235143090408E-2"/>
    <n v="11.322534072111214"/>
    <n v="20.824572798508914"/>
    <s v="C-All-HVAC-Vent-All-All-E"/>
    <s v="C-All-HVAC-ER-All-All-C"/>
    <n v="8.697235143090408E-2"/>
    <n v="5.2690347129795846E-4"/>
    <n v="1.5356196771829796E-3"/>
    <n v="2.7527412253177987E-3"/>
    <n v="4.9073862432819498E-3"/>
    <n v="7.8291458308924651E-3"/>
    <n v="1.1397238181788017E-2"/>
    <n v="1.5623598799890283E-2"/>
    <n v="2.0559064621031086E-2"/>
    <n v="2.5918911158409247E-2"/>
    <n v="3.1308031727822122E-2"/>
    <n v="3.7422674433465287E-2"/>
    <n v="4.3289272880272039E-2"/>
    <n v="4.9036182758765812E-2"/>
    <n v="5.4627323382412829E-2"/>
    <n v="6.0034598133433412E-2"/>
    <n v="6.5473794133722479E-2"/>
    <n v="7.0887351004734506E-2"/>
    <n v="7.6275014505784236E-2"/>
    <n v="8.1636692020814694E-2"/>
    <n v="8.697235143090408E-2"/>
  </r>
  <r>
    <s v="Lost Opportunity"/>
    <x v="1"/>
    <s v="Under $20"/>
    <s v="Under $10"/>
    <s v="ECM-VAV"/>
    <s v="Under $20"/>
    <n v="16.572417473601611"/>
    <s v="Motors/Drives"/>
    <s v="COM-ECM-VAV-7P_V4"/>
    <s v="Urban"/>
    <s v="SC-NR"/>
    <s v="M_Input_NR"/>
    <s v="No"/>
    <s v="Commercial"/>
    <s v="Large Off"/>
    <s v="ECM-VAV-NR-Large Off"/>
    <n v="2.1094043670542833E-2"/>
    <n v="4.2061523079062413E-2"/>
    <n v="6.2903007764737826E-2"/>
    <n v="8.3619064988591493E-2"/>
    <n v="0.10421025974203216"/>
    <n v="0.12259920217611114"/>
    <n v="0.13714777936451494"/>
    <n v="0.1486336365628593"/>
    <n v="0.15767702256103355"/>
    <n v="0.16477264673106187"/>
    <n v="0.1703150882084673"/>
    <n v="0.17461906225531854"/>
    <n v="0.17793558471138635"/>
    <n v="0.18046486476037646"/>
    <n v="0.18236658820026719"/>
    <n v="0.18376811937972187"/>
    <n v="0.18322840729561435"/>
    <n v="0.18268012232939493"/>
    <n v="0.18212870843823198"/>
    <n v="0.1815762073803458"/>
    <n v="3.278569060047781"/>
    <n v="8.0073802275431056"/>
    <n v="16.572417473601611"/>
    <s v="C-All-HVAC-Vent-All-All-E"/>
    <s v="C-All-HVAC-Vent-All-All-E"/>
    <n v="2.8438009395996731"/>
    <n v="2.1094043670542833E-2"/>
    <n v="6.3155566749605249E-2"/>
    <n v="0.12605857451434307"/>
    <n v="0.20967763950293455"/>
    <n v="0.31388789924496674"/>
    <n v="0.43648710142107788"/>
    <n v="0.57363488078559288"/>
    <n v="0.72226851734845221"/>
    <n v="0.87994553990948576"/>
    <n v="1.0447181866405477"/>
    <n v="1.2150332748490151"/>
    <n v="1.3896523371043337"/>
    <n v="1.56758792181572"/>
    <n v="1.7480527865760964"/>
    <n v="1.9304193747763636"/>
    <n v="2.1141874941560856"/>
    <n v="2.2974159014516999"/>
    <n v="2.4800960237810949"/>
    <n v="2.6622247322193271"/>
    <n v="2.8438009395996731"/>
  </r>
  <r>
    <s v="Lost Opportunity"/>
    <x v="1"/>
    <s v="Under $20"/>
    <s v="Under $10"/>
    <s v="ECM-VAV"/>
    <s v="Under $20"/>
    <n v="16.5724174736016"/>
    <s v="Motors/Drives"/>
    <s v="COM-ECM-VAV-7P_V4"/>
    <s v="Urban"/>
    <s v="SC-NR"/>
    <s v="M_Input_NR"/>
    <s v="No"/>
    <s v="Commercial"/>
    <s v="Medium Off"/>
    <s v="ECM-VAV-NR-Medium Off"/>
    <n v="8.2182031582585127E-4"/>
    <n v="1.6387097097567474E-3"/>
    <n v="2.4506903709412167E-3"/>
    <n v="3.2577843997711898E-3"/>
    <n v="4.0600138082148443E-3"/>
    <n v="4.7764438448124362E-3"/>
    <n v="5.3432539115085354E-3"/>
    <n v="5.7907409338026844E-3"/>
    <n v="6.1430696979425485E-3"/>
    <n v="6.4195139960330763E-3"/>
    <n v="6.6354465633752229E-3"/>
    <n v="6.8031286524868981E-3"/>
    <n v="6.9323397973417552E-3"/>
    <n v="7.0308801133256334E-3"/>
    <n v="7.104970931681478E-3"/>
    <n v="7.1595743455422209E-3"/>
    <n v="7.1385472555094221E-3"/>
    <n v="7.1171861674630254E-3"/>
    <n v="7.0957031770386174E-3"/>
    <n v="7.0741778307855333E-3"/>
    <n v="0.12773248706922744"/>
    <n v="8.0073802275431021"/>
    <n v="16.5724174736016"/>
    <s v="C-All-HVAC-Vent-All-All-E"/>
    <s v="C-All-HVAC-Vent-All-All-E"/>
    <n v="0.11079399582315896"/>
    <n v="8.2182031582585127E-4"/>
    <n v="2.4605300255825988E-3"/>
    <n v="4.9112203965238155E-3"/>
    <n v="8.1690047962950062E-3"/>
    <n v="1.222901860450985E-2"/>
    <n v="1.7005462449322287E-2"/>
    <n v="2.2348716360830821E-2"/>
    <n v="2.8139457294633505E-2"/>
    <n v="3.4282526992576057E-2"/>
    <n v="4.0702040988609134E-2"/>
    <n v="4.7337487551984359E-2"/>
    <n v="5.4140616204471255E-2"/>
    <n v="6.1072956001813013E-2"/>
    <n v="6.810383611513865E-2"/>
    <n v="7.5208807046820134E-2"/>
    <n v="8.2368381392362355E-2"/>
    <n v="8.9506928647871783E-2"/>
    <n v="9.6624114815334811E-2"/>
    <n v="0.10371981799237343"/>
    <n v="0.11079399582315896"/>
  </r>
  <r>
    <s v="Lost Opportunity"/>
    <x v="1"/>
    <s v="Under $5"/>
    <s v="Under $5"/>
    <s v="ECM-VAV"/>
    <s v="Under $5"/>
    <n v="0"/>
    <s v="Motors/Drives"/>
    <s v="COM-ECM-VAV-7P_V4"/>
    <s v="Urban"/>
    <s v="SC-NR"/>
    <s v="M_Input_NR"/>
    <s v="No"/>
    <s v="Commercial"/>
    <s v="Small Off"/>
    <s v="ECM-VAV-NR-Small Off"/>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0"/>
    <s v="ECM-VAV"/>
    <s v="Under $20"/>
    <n v="17.183226326714767"/>
    <s v="Motors/Drives"/>
    <s v="COM-ECM-VAV-7P_V4"/>
    <s v="Urban"/>
    <s v="SC-NR"/>
    <s v="M_Input_NR"/>
    <s v="No"/>
    <s v="Commercial"/>
    <s v="XLarge Ret"/>
    <s v="ECM-VAV-NR-XLarge Ret"/>
    <n v="1.4503455523159884E-4"/>
    <n v="2.8873479255506695E-4"/>
    <n v="4.3110991876397039E-4"/>
    <n v="5.7216908418354152E-4"/>
    <n v="7.1192138299537165E-4"/>
    <n v="8.3620292266763921E-4"/>
    <n v="9.3393208417944017E-4"/>
    <n v="1.010522753999634E-3"/>
    <n v="1.0702860919899115E-3"/>
    <n v="1.1166551348807151E-3"/>
    <n v="1.1523636525106258E-3"/>
    <n v="1.1795885746263652E-3"/>
    <n v="1.2000634081916189E-3"/>
    <n v="1.2151685538578543E-3"/>
    <n v="1.2260032267758158E-3"/>
    <n v="1.2334427285755956E-3"/>
    <n v="1.227831469106658E-3"/>
    <n v="1.2221625661344607E-3"/>
    <n v="1.2164726608019625E-3"/>
    <n v="1.2107754706408051E-3"/>
    <n v="2.1861955671277068E-2"/>
    <n v="8.8465294504008973"/>
    <n v="17.183226326714767"/>
    <s v="C-All-HVAC-Vent-All-All-E"/>
    <s v="C-All-HVAC-Vent-All-All-E"/>
    <n v="1.9200441032668648E-2"/>
    <n v="1.4503455523159884E-4"/>
    <n v="4.3376934778666576E-4"/>
    <n v="8.648792665506362E-4"/>
    <n v="1.4370483507341776E-3"/>
    <n v="2.148969733729549E-3"/>
    <n v="2.9851726563971883E-3"/>
    <n v="3.9191047405766283E-3"/>
    <n v="4.9296274945762626E-3"/>
    <n v="5.9999135865661741E-3"/>
    <n v="7.1165687214468894E-3"/>
    <n v="8.2689323739575157E-3"/>
    <n v="9.44852094858388E-3"/>
    <n v="1.0648584356775499E-2"/>
    <n v="1.1863752910633353E-2"/>
    <n v="1.3089756137409168E-2"/>
    <n v="1.4323198865984764E-2"/>
    <n v="1.5551030335091422E-2"/>
    <n v="1.6773192901225881E-2"/>
    <n v="1.7989665562027843E-2"/>
    <n v="1.9200441032668648E-2"/>
  </r>
  <r>
    <s v="Lost Opportunity"/>
    <x v="1"/>
    <s v="Under $5"/>
    <s v="Under $5"/>
    <s v="ECM-VAV"/>
    <s v="Under $5"/>
    <n v="0"/>
    <s v="Motors/Drives"/>
    <s v="COM-ECM-VAV-7P_V4"/>
    <s v="Urban"/>
    <s v="SC-NR"/>
    <s v="M_Input_NR"/>
    <s v="No"/>
    <s v="Commercial"/>
    <s v="Large Ret"/>
    <s v="ECM-VAV-NR-Large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Urban"/>
    <s v="SC-NR"/>
    <s v="M_Input_NR"/>
    <s v="No"/>
    <s v="Commercial"/>
    <s v="Medium Ret"/>
    <s v="ECM-VAV-NR-Medium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Urban"/>
    <s v="SC-NR"/>
    <s v="M_Input_NR"/>
    <s v="No"/>
    <s v="Commercial"/>
    <s v="Small Ret"/>
    <s v="ECM-VAV-NR-Small R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5"/>
    <s v="ECM-VAV"/>
    <s v="Under $20"/>
    <n v="18.120536843637481"/>
    <s v="Motors/Drives"/>
    <s v="COM-ECM-VAV-7P_V4"/>
    <s v="Urban"/>
    <s v="SC-NR"/>
    <s v="M_Input_NR"/>
    <s v="No"/>
    <s v="Commercial"/>
    <s v="School K-12"/>
    <s v="ECM-VAV-NR-School K-12"/>
    <n v="1.3436161086576991E-3"/>
    <n v="2.6762145652244056E-3"/>
    <n v="3.9978631282604777E-3"/>
    <n v="5.3086291859128143E-3"/>
    <n v="6.6085797578132148E-3"/>
    <n v="7.7661518053512924E-3"/>
    <n v="8.6781586540889341E-3"/>
    <n v="9.3945608388454997E-3"/>
    <n v="9.9551627445533114E-3"/>
    <n v="1.0391677149113425E-2"/>
    <n v="1.072937008597674E-2"/>
    <n v="1.0988371339056764E-2"/>
    <n v="1.1184718540233637E-2"/>
    <n v="1.1331189022714655E-2"/>
    <n v="1.1437962575240842E-2"/>
    <n v="1.1513149471615542E-2"/>
    <n v="1.1466580494418017E-2"/>
    <n v="1.1419473763641892E-2"/>
    <n v="1.1372170996922684E-2"/>
    <n v="1.1324800196888182E-2"/>
    <n v="0.20448240478427102"/>
    <n v="10.134237360728799"/>
    <n v="18.120536843637481"/>
    <s v="C-All-HVAC-Vent-All-All-E"/>
    <s v="C-All-HVAC-Vent-All-All-E"/>
    <n v="0.17888840042453003"/>
    <n v="1.3436161086576991E-3"/>
    <n v="4.0198306738821049E-3"/>
    <n v="8.0176938021425826E-3"/>
    <n v="1.3326322988055396E-2"/>
    <n v="1.9934902745868611E-2"/>
    <n v="2.7701054551219902E-2"/>
    <n v="3.6379213205308833E-2"/>
    <n v="4.5773774044154336E-2"/>
    <n v="5.5728936788707648E-2"/>
    <n v="6.6120613937821066E-2"/>
    <n v="7.6849984023797807E-2"/>
    <n v="8.7838355362854573E-2"/>
    <n v="9.9023073903088205E-2"/>
    <n v="0.11035426292580286"/>
    <n v="0.1217922255010437"/>
    <n v="0.13330537497265924"/>
    <n v="0.14477195546707725"/>
    <n v="0.15619142923071913"/>
    <n v="0.16756360022764183"/>
    <n v="0.17888840042453003"/>
  </r>
  <r>
    <s v="Lost Opportunity"/>
    <x v="1"/>
    <s v="Under $20"/>
    <s v="Under $15"/>
    <s v="ECM-VAV"/>
    <s v="Under $20"/>
    <n v="18.120536843637478"/>
    <s v="Motors/Drives"/>
    <s v="COM-ECM-VAV-7P_V4"/>
    <s v="Urban"/>
    <s v="SC-NR"/>
    <s v="M_Input_NR"/>
    <s v="No"/>
    <s v="Commercial"/>
    <s v="University"/>
    <s v="ECM-VAV-NR-University"/>
    <n v="1.6000199057231328E-3"/>
    <n v="3.1869196482193361E-3"/>
    <n v="4.7607799164924563E-3"/>
    <n v="6.3216809584464495E-3"/>
    <n v="7.8697025831460238E-3"/>
    <n v="9.2481754270150474E-3"/>
    <n v="1.0334221584643994E-2"/>
    <n v="1.1187335616790556E-2"/>
    <n v="1.1854917824639285E-2"/>
    <n v="1.2374732771729203E-2"/>
    <n v="1.27768680375405E-2"/>
    <n v="1.3085294795648723E-2"/>
    <n v="1.3319111157548304E-2"/>
    <n v="1.3493532769540311E-2"/>
    <n v="1.362068204108138E-2"/>
    <n v="1.3710216938790553E-2"/>
    <n v="1.365476115047045E-2"/>
    <n v="1.3598664988441969E-2"/>
    <n v="1.3542335380707421E-2"/>
    <n v="1.3485924756782291E-2"/>
    <n v="0.24350401570566499"/>
    <n v="10.134237360728795"/>
    <n v="18.120536843637478"/>
    <s v="C-All-HVAC-Vent-All-All-E"/>
    <s v="C-All-HVAC-Vent-All-All-E"/>
    <n v="0.21302587825339739"/>
    <n v="1.6000199057231328E-3"/>
    <n v="4.7869395539424688E-3"/>
    <n v="9.547719470434925E-3"/>
    <n v="1.5869400428881374E-2"/>
    <n v="2.3739103012027397E-2"/>
    <n v="3.2987278439042443E-2"/>
    <n v="4.3321500023686441E-2"/>
    <n v="5.4508835640476996E-2"/>
    <n v="6.6363753465116276E-2"/>
    <n v="7.8738486236845484E-2"/>
    <n v="9.1515354274385979E-2"/>
    <n v="0.1046006490700347"/>
    <n v="0.11791976022758301"/>
    <n v="0.13141329299712332"/>
    <n v="0.1450339750382047"/>
    <n v="0.15874419197699524"/>
    <n v="0.1723989531274657"/>
    <n v="0.18599761811590768"/>
    <n v="0.1995399534966151"/>
    <n v="0.21302587825339739"/>
  </r>
  <r>
    <s v="Lost Opportunity"/>
    <x v="1"/>
    <s v="Under $5"/>
    <s v="Under $5"/>
    <s v="ECM-VAV"/>
    <s v="Under $5"/>
    <n v="0"/>
    <s v="Motors/Drives"/>
    <s v="COM-ECM-VAV-7P_V4"/>
    <s v="Urban"/>
    <s v="SC-NR"/>
    <s v="M_Input_NR"/>
    <s v="No"/>
    <s v="Commercial"/>
    <s v="Warehouse"/>
    <s v="ECM-VAV-NR-Warehouse"/>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Urban"/>
    <s v="SC-NR"/>
    <s v="M_Input_NR"/>
    <s v="No"/>
    <s v="Commercial"/>
    <s v="Supermarket"/>
    <s v="ECM-VAV-NR-Supermarke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Urban"/>
    <s v="SC-NR"/>
    <s v="M_Input_NR"/>
    <s v="No"/>
    <s v="Commercial"/>
    <s v="MiniMart"/>
    <s v="ECM-VAV-NR-MiniMar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5"/>
    <s v="Under $5"/>
    <s v="ECM-VAV"/>
    <s v="Under $5"/>
    <n v="0"/>
    <s v="Motors/Drives"/>
    <s v="COM-ECM-VAV-7P_V4"/>
    <s v="Urban"/>
    <s v="SC-NR"/>
    <s v="M_Input_NR"/>
    <s v="No"/>
    <s v="Commercial"/>
    <s v="Restaurant"/>
    <s v="ECM-VAV-NR-Restaurant"/>
    <n v="0"/>
    <n v="0"/>
    <n v="0"/>
    <n v="0"/>
    <n v="0"/>
    <n v="0"/>
    <n v="0"/>
    <n v="0"/>
    <n v="0"/>
    <n v="0"/>
    <n v="0"/>
    <n v="0"/>
    <n v="0"/>
    <n v="0"/>
    <n v="0"/>
    <n v="0"/>
    <n v="0"/>
    <n v="0"/>
    <n v="0"/>
    <n v="0"/>
    <n v="0"/>
    <n v="0"/>
    <n v="0"/>
    <s v="C-All-HVAC-Vent-All-All-E"/>
    <s v="C-All-HVAC-Vent-All-All-E"/>
    <n v="0"/>
    <n v="0"/>
    <n v="0"/>
    <n v="0"/>
    <n v="0"/>
    <n v="0"/>
    <n v="0"/>
    <n v="0"/>
    <n v="0"/>
    <n v="0"/>
    <n v="0"/>
    <n v="0"/>
    <n v="0"/>
    <n v="0"/>
    <n v="0"/>
    <n v="0"/>
    <n v="0"/>
    <n v="0"/>
    <n v="0"/>
    <n v="0"/>
    <n v="0"/>
  </r>
  <r>
    <s v="Lost Opportunity"/>
    <x v="1"/>
    <s v="Under $20"/>
    <s v="Under $10"/>
    <s v="ECM-VAV"/>
    <s v="Under $20"/>
    <n v="17.013464086718088"/>
    <s v="Motors/Drives"/>
    <s v="COM-ECM-VAV-7P_V4"/>
    <s v="Urban"/>
    <s v="SC-NR"/>
    <s v="M_Input_NR"/>
    <s v="No"/>
    <s v="Commercial"/>
    <s v="Lodging"/>
    <s v="ECM-VAV-NR-Lodging"/>
    <n v="8.9690618965900773E-4"/>
    <n v="1.7895072296076524E-3"/>
    <n v="2.6778186183848917E-3"/>
    <n v="3.5618558049343571E-3"/>
    <n v="4.4416341887531432E-3"/>
    <n v="5.2285496347061599E-3"/>
    <n v="5.8525300652811137E-3"/>
    <n v="6.3464850172996181E-3"/>
    <n v="6.7366789106318254E-3"/>
    <n v="7.0440728302671321E-3"/>
    <n v="7.2853953757490274E-3"/>
    <n v="7.4739972846919345E-3"/>
    <n v="7.6205334907173761E-3"/>
    <n v="7.7335074602515579E-3"/>
    <n v="7.8197056168366474E-3"/>
    <n v="7.8845440464849741E-3"/>
    <n v="7.86614449977633E-3"/>
    <n v="7.8473773805458075E-3"/>
    <n v="7.828476018044539E-3"/>
    <n v="7.8095279816786456E-3"/>
    <n v="0.14101008707972629"/>
    <n v="8.6133045208050962"/>
    <n v="17.013464086718088"/>
    <s v="C-All-HVAC-Vent-All-All-E"/>
    <s v="C-All-HVAC-Vent-All-All-E"/>
    <n v="0.12174524764430174"/>
    <n v="8.9690618965900773E-4"/>
    <n v="2.6864134192666599E-3"/>
    <n v="5.364232037651552E-3"/>
    <n v="8.92608784258591E-3"/>
    <n v="1.3367722031339053E-2"/>
    <n v="1.8596271666045213E-2"/>
    <n v="2.4448801731326325E-2"/>
    <n v="3.0795286748625944E-2"/>
    <n v="3.7531965659257767E-2"/>
    <n v="4.4576038489524898E-2"/>
    <n v="5.1861433865273927E-2"/>
    <n v="5.933543114996586E-2"/>
    <n v="6.6955964640683235E-2"/>
    <n v="7.4689472100934795E-2"/>
    <n v="8.2509177717771442E-2"/>
    <n v="9.0393721764256418E-2"/>
    <n v="9.8259866264032741E-2"/>
    <n v="0.10610724364457855"/>
    <n v="0.11393571966262309"/>
    <n v="0.12174524764430174"/>
  </r>
  <r>
    <s v="Lost Opportunity"/>
    <x v="1"/>
    <s v="Under $20"/>
    <s v="Under $10"/>
    <s v="ECM-VAV"/>
    <s v="Under $20"/>
    <n v="16.611475273024755"/>
    <s v="Motors/Drives"/>
    <s v="COM-ECM-VAV-7P_V4"/>
    <s v="Urban"/>
    <s v="SC-NR"/>
    <s v="M_Input_NR"/>
    <s v="No"/>
    <s v="Commercial"/>
    <s v="Hospital"/>
    <s v="ECM-VAV-NR-Hospital"/>
    <n v="1.5237119456208536E-3"/>
    <n v="3.0410243010700992E-3"/>
    <n v="4.5519572250567785E-3"/>
    <n v="6.0565308198455466E-3"/>
    <n v="7.554765131404839E-3"/>
    <n v="8.8959021470620871E-3"/>
    <n v="9.9605426071021318E-3"/>
    <n v="1.0804462970550672E-2"/>
    <n v="1.147219067364637E-2"/>
    <n v="1.1999272832812232E-2"/>
    <n v="1.2414087395611647E-2"/>
    <n v="1.2739289018779463E-2"/>
    <n v="1.2992963341571654E-2"/>
    <n v="1.3189548465265702E-2"/>
    <n v="1.3340570588675254E-2"/>
    <n v="1.3455231280694004E-2"/>
    <n v="1.3427886943602814E-2"/>
    <n v="1.3399915541503778E-2"/>
    <n v="1.3371715051270208E-2"/>
    <n v="1.3343434885727083E-2"/>
    <n v="0.24093119578970953"/>
    <n v="8.0610391125861511"/>
    <n v="16.611475273024755"/>
    <s v="C-All-HVAC-Vent-All-All-E"/>
    <s v="C-All-HVAC-Vent-All-All-E"/>
    <n v="0.20753500316687321"/>
    <n v="1.5237119456208536E-3"/>
    <n v="4.564736246690953E-3"/>
    <n v="9.1166934717477315E-3"/>
    <n v="1.5173224291593278E-2"/>
    <n v="2.2727989422998116E-2"/>
    <n v="3.1623891570060202E-2"/>
    <n v="4.158443417716233E-2"/>
    <n v="5.2388897147712998E-2"/>
    <n v="6.3861087821359366E-2"/>
    <n v="7.5860360654171594E-2"/>
    <n v="8.8274448049783238E-2"/>
    <n v="0.1010137370685627"/>
    <n v="0.11400670041013436"/>
    <n v="0.12719624887540007"/>
    <n v="0.14053681946407531"/>
    <n v="0.15399205074476932"/>
    <n v="0.16741993768837213"/>
    <n v="0.1808198532298759"/>
    <n v="0.19419156828114612"/>
    <n v="0.20753500316687321"/>
  </r>
  <r>
    <s v="Lost Opportunity"/>
    <x v="1"/>
    <s v="Under $20"/>
    <s v="Under $10"/>
    <s v="ECM-VAV"/>
    <s v="Under $20"/>
    <n v="17.490390170942174"/>
    <s v="Motors/Drives"/>
    <s v="COM-ECM-VAV-7P_V4"/>
    <s v="Urban"/>
    <s v="SC-NR"/>
    <s v="M_Input_NR"/>
    <s v="No"/>
    <s v="Commercial"/>
    <s v="Residential Care"/>
    <s v="ECM-VAV-NR-Residential Care"/>
    <n v="2.8140802538960066E-4"/>
    <n v="5.6146529225733132E-4"/>
    <n v="8.4017666333387057E-4"/>
    <n v="1.1175469857891591E-3"/>
    <n v="1.3935810912790818E-3"/>
    <n v="1.640479066058814E-3"/>
    <n v="1.8362555060860693E-3"/>
    <n v="1.9912359146077121E-3"/>
    <n v="2.1136608619519172E-3"/>
    <n v="2.2101069752006493E-3"/>
    <n v="2.285822921627411E-3"/>
    <n v="2.3449975503592184E-3"/>
    <n v="2.3909738908741403E-3"/>
    <n v="2.4264199409221683E-3"/>
    <n v="2.4534649689490744E-3"/>
    <n v="2.4738082943347932E-3"/>
    <n v="2.468035360479457E-3"/>
    <n v="2.4621470992256013E-3"/>
    <n v="2.4562167185905016E-3"/>
    <n v="2.4502716938373968E-3"/>
    <n v="4.4242497847191552E-2"/>
    <n v="9.268521207494322"/>
    <n v="17.490390170942174"/>
    <s v="C-All-HVAC-Vent-All-All-E"/>
    <s v="C-All-HVAC-Vent-All-All-E"/>
    <n v="3.8198074821153963E-2"/>
    <n v="2.8140802538960066E-4"/>
    <n v="8.4287331764693204E-4"/>
    <n v="1.6830499809808025E-3"/>
    <n v="2.8005969667699616E-3"/>
    <n v="4.1941780580490437E-3"/>
    <n v="5.8346571241078577E-3"/>
    <n v="7.6709126301939268E-3"/>
    <n v="9.6621485448016384E-3"/>
    <n v="1.1775809406753556E-2"/>
    <n v="1.3985916381954205E-2"/>
    <n v="1.6271739303581615E-2"/>
    <n v="1.8616736853940833E-2"/>
    <n v="2.1007710744814972E-2"/>
    <n v="2.3434130685737142E-2"/>
    <n v="2.5887595654686214E-2"/>
    <n v="2.8361403949021008E-2"/>
    <n v="3.0829439309500464E-2"/>
    <n v="3.3291586408726065E-2"/>
    <n v="3.5747803127316569E-2"/>
    <n v="3.8198074821153963E-2"/>
  </r>
  <r>
    <s v="Lost Opportunity"/>
    <x v="1"/>
    <s v="Under $20"/>
    <s v="Under $10"/>
    <s v="ECM-VAV"/>
    <s v="Under $20"/>
    <n v="17.09068809638174"/>
    <s v="Motors/Drives"/>
    <s v="COM-ECM-VAV-7P_V4"/>
    <s v="Urban"/>
    <s v="SC-NR"/>
    <s v="M_Input_NR"/>
    <s v="No"/>
    <s v="Commercial"/>
    <s v="Assembly"/>
    <s v="ECM-VAV-NR-Assembly"/>
    <n v="4.8375663692837795E-3"/>
    <n v="9.631723643013854E-3"/>
    <n v="1.4382763964403305E-2"/>
    <n v="1.9090977728999568E-2"/>
    <n v="2.3756653594485984E-2"/>
    <n v="2.7907077182256632E-2"/>
    <n v="3.1172197013891317E-2"/>
    <n v="3.3732432401307293E-2"/>
    <n v="3.5731470397303407E-2"/>
    <n v="3.7283744095347626E-2"/>
    <n v="3.8480388427280014E-2"/>
    <n v="3.9393983424115521E-2"/>
    <n v="4.0082331799526062E-2"/>
    <n v="4.0591467457603683E-2"/>
    <n v="4.095805150051781E-2"/>
    <n v="4.1211280434554978E-2"/>
    <n v="4.1028513028242265E-2"/>
    <n v="4.0843819904437015E-2"/>
    <n v="4.0658425061186595E-2"/>
    <n v="4.0472786791368183E-2"/>
    <n v="0.73078311559917042"/>
    <n v="8.7193973964484748"/>
    <n v="17.09068809638174"/>
    <s v="C-All-HVAC-Vent-All-All-E"/>
    <s v="C-All-HVAC-Vent-All-All-E"/>
    <n v="0.64124765421912489"/>
    <n v="4.8375663692837795E-3"/>
    <n v="1.4469290012297634E-2"/>
    <n v="2.8852053976700938E-2"/>
    <n v="4.7943031705700509E-2"/>
    <n v="7.16996853001865E-2"/>
    <n v="9.9606762482443129E-2"/>
    <n v="0.13077895949633445"/>
    <n v="0.16451139189764175"/>
    <n v="0.20024286229494515"/>
    <n v="0.23752660639029277"/>
    <n v="0.27600699481757279"/>
    <n v="0.31540097824168833"/>
    <n v="0.35548331004121442"/>
    <n v="0.39607477749881809"/>
    <n v="0.43703282899933588"/>
    <n v="0.47824410943389084"/>
    <n v="0.51927262246213313"/>
    <n v="0.5601164423665701"/>
    <n v="0.60077486742775665"/>
    <n v="0.64124765421912489"/>
  </r>
  <r>
    <s v="Lost Opportunity"/>
    <x v="1"/>
    <s v="Under $20"/>
    <s v="Under $10"/>
    <s v="ECM-VAV"/>
    <s v="Under $20"/>
    <n v="17.547919175196444"/>
    <s v="Motors/Drives"/>
    <s v="COM-ECM-VAV-7P_V4"/>
    <s v="Urban"/>
    <s v="SC-NR"/>
    <s v="M_Input_NR"/>
    <s v="No"/>
    <s v="Commercial"/>
    <s v="Other"/>
    <s v="ECM-VAV-NR-Other"/>
    <n v="2.4512668955584778E-3"/>
    <n v="4.8584109869969031E-3"/>
    <n v="7.2220279321708958E-3"/>
    <n v="9.5427062410418095E-3"/>
    <n v="1.1821027356090544E-2"/>
    <n v="1.3823272969665163E-2"/>
    <n v="1.5370589229771308E-2"/>
    <n v="1.6557598075008673E-2"/>
    <n v="1.7459312533110043E-2"/>
    <n v="1.8135199716479623E-2"/>
    <n v="1.8632401964792947E-2"/>
    <n v="1.8988290566589652E-2"/>
    <n v="1.9232490349493949E-2"/>
    <n v="1.9388484775085771E-2"/>
    <n v="1.9474888457860898E-2"/>
    <n v="1.9506456018011466E-2"/>
    <n v="1.9330701546902675E-2"/>
    <n v="1.9154030969442386E-2"/>
    <n v="1.8977028196079607E-2"/>
    <n v="1.8799910748751984E-2"/>
    <n v="0.33945419723085185"/>
    <n v="9.3475564391640997"/>
    <n v="17.547919175196444"/>
    <s v="C-All-HVAC-Vent-All-All-E"/>
    <s v="C-All-HVAC-Vent-All-All-E"/>
    <n v="0.30872609552890473"/>
    <n v="2.4512668955584778E-3"/>
    <n v="7.3096778825553809E-3"/>
    <n v="1.4531705814726277E-2"/>
    <n v="2.4074412055768088E-2"/>
    <n v="3.5895439411858632E-2"/>
    <n v="4.9718712381523797E-2"/>
    <n v="6.50893016112951E-2"/>
    <n v="8.1646899686303773E-2"/>
    <n v="9.910621221941382E-2"/>
    <n v="0.11724141193589344"/>
    <n v="0.13587381390068637"/>
    <n v="0.15486210446727602"/>
    <n v="0.17409459481676998"/>
    <n v="0.19348307959185573"/>
    <n v="0.21295796804971662"/>
    <n v="0.23246442406772808"/>
    <n v="0.25179512561463074"/>
    <n v="0.27094915658407315"/>
    <n v="0.28992618478015275"/>
    <n v="0.30872609552890473"/>
  </r>
  <r>
    <s v="Discretionary"/>
    <x v="4"/>
    <s v="Under $35"/>
    <s v="Under $15"/>
    <s v="Economizer"/>
    <s v="Under $35"/>
    <n v="33.530495344872314"/>
    <s v="HVAC"/>
    <s v="COM-Economizer-7P_v2"/>
    <s v="Urban"/>
    <s v="SC-Retro"/>
    <s v="M_Input"/>
    <s v="No"/>
    <s v="Commercial"/>
    <s v="Large Off"/>
    <s v="Economizer-Retro-Large Off"/>
    <n v="0.18621504562942218"/>
    <n v="0.18889772210812994"/>
    <n v="0.18797836096360881"/>
    <n v="0.18791582738586884"/>
    <n v="0.18690388219177517"/>
    <n v="0.16777108640030799"/>
    <n v="0.13403599089312893"/>
    <n v="0.10693205296623622"/>
    <n v="8.55125594553304E-2"/>
    <n v="6.8377107919276273E-2"/>
    <n v="5.4383613278250961E-2"/>
    <n v="4.3426221008466978E-2"/>
    <n v="3.468530790884243E-2"/>
    <n v="2.759870633257509E-2"/>
    <n v="2.20343416291321E-2"/>
    <n v="1.7567458655644158E-2"/>
    <n v="1.1947002235753972E-4"/>
    <n v="4.2541609338941857E-5"/>
    <n v="1.4459779619461936E-5"/>
    <n v="4.7011101761091964E-6"/>
    <n v="1.6079285925748994"/>
    <n v="13.978587277318239"/>
    <n v="33.530495344872314"/>
    <s v="C-Off-HVAC-Vent-All-All-E"/>
    <s v="C-LOff-HVAC-ER-All-All-C"/>
    <n v="1.6079285925748994"/>
    <n v="0.18621504562942218"/>
    <n v="0.37511276773755209"/>
    <n v="0.56309112870116085"/>
    <n v="0.75100695608702972"/>
    <n v="0.93791083827880484"/>
    <n v="1.1056819246791127"/>
    <n v="1.2397179155722418"/>
    <n v="1.3466499685384781"/>
    <n v="1.4321625279938084"/>
    <n v="1.5005396359130847"/>
    <n v="1.5549232491913356"/>
    <n v="1.5983494701998027"/>
    <n v="1.6079285925748994"/>
    <n v="1.6079285925748994"/>
    <n v="1.6079285925748994"/>
    <n v="1.6079285925748994"/>
    <n v="1.6079285925748994"/>
    <n v="1.6079285925748994"/>
    <n v="1.6079285925748994"/>
    <n v="1.6079285925748994"/>
  </r>
  <r>
    <s v="Discretionary"/>
    <x v="4"/>
    <s v="Under $25"/>
    <s v="Under $15"/>
    <s v="Economizer"/>
    <s v="Under $25"/>
    <n v="24.64464788545494"/>
    <s v="HVAC"/>
    <s v="COM-Economizer-7P_v2"/>
    <s v="Urban"/>
    <s v="SC-Retro"/>
    <s v="M_Input"/>
    <s v="No"/>
    <s v="Commercial"/>
    <s v="Medium Off"/>
    <s v="Economizer-Retro-Medium Off"/>
    <n v="5.6527756509559317E-2"/>
    <n v="5.7676828818252597E-2"/>
    <n v="5.7352733488530282E-2"/>
    <n v="5.7385341175077133E-2"/>
    <n v="5.7035214219337022E-2"/>
    <n v="5.1198809721890524E-2"/>
    <n v="4.0923124579653879E-2"/>
    <n v="3.2650369111279505E-2"/>
    <n v="2.613111302782398E-2"/>
    <n v="2.0911591226422378E-2"/>
    <n v="1.661734472178001E-2"/>
    <n v="1.3275253932396243E-2"/>
    <n v="1.0605865099485112E-2"/>
    <n v="8.4330348727392236E-3"/>
    <n v="6.7350557410635935E-3"/>
    <n v="5.3690492644985557E-3"/>
    <n v="3.6513309125947483E-5"/>
    <n v="1.3001994764266921E-5"/>
    <n v="4.4193824944169696E-6"/>
    <n v="1.4368261218752935E-6"/>
    <n v="0.48810554302208953"/>
    <n v="13.978587277318239"/>
    <n v="24.64464788545494"/>
    <s v="C-Off-HVAC-Vent-All-All-E"/>
    <s v="C-LOff-HVAC-ER-All-All-C"/>
    <n v="0.48810554302208953"/>
    <n v="5.6527756509559317E-2"/>
    <n v="0.11420458532781191"/>
    <n v="0.1715573188163422"/>
    <n v="0.22894265999141933"/>
    <n v="0.28597787421075638"/>
    <n v="0.33717668393264688"/>
    <n v="0.37809980851230074"/>
    <n v="0.41075017762358024"/>
    <n v="0.43688129065140424"/>
    <n v="0.45779288187782663"/>
    <n v="0.47441022659960663"/>
    <n v="0.48768548053200289"/>
    <n v="0.48810554302208953"/>
    <n v="0.48810554302208953"/>
    <n v="0.48810554302208953"/>
    <n v="0.48810554302208953"/>
    <n v="0.48810554302208953"/>
    <n v="0.48810554302208953"/>
    <n v="0.48810554302208953"/>
    <n v="0.48810554302208953"/>
  </r>
  <r>
    <s v="Discretionary"/>
    <x v="4"/>
    <s v="Under $25"/>
    <s v="Under $15"/>
    <s v="Economizer"/>
    <s v="Under $25"/>
    <n v="21.533120412457833"/>
    <s v="HVAC"/>
    <s v="COM-Economizer-7P_v2"/>
    <s v="Urban"/>
    <s v="SC-Retro"/>
    <s v="M_Input"/>
    <s v="No"/>
    <s v="Commercial"/>
    <s v="Small Off"/>
    <s v="Economizer-Retro-Small Off"/>
    <n v="1.3110169703942569E-2"/>
    <n v="1.3150664864116366E-2"/>
    <n v="1.3101959138603967E-2"/>
    <n v="1.3075052636846012E-2"/>
    <n v="1.3025116573297713E-2"/>
    <n v="1.1688654771719886E-2"/>
    <n v="9.328087948300522E-3"/>
    <n v="7.4406925278431369E-3"/>
    <n v="5.9400694588435466E-3"/>
    <n v="4.7419917977195199E-3"/>
    <n v="3.7784880445711397E-3"/>
    <n v="3.015023088929251E-3"/>
    <n v="2.4058111464963007E-3"/>
    <n v="1.9172997615338765E-3"/>
    <n v="1.5297761318379469E-3"/>
    <n v="1.2199790646163508E-3"/>
    <n v="8.2962978762245323E-6"/>
    <n v="2.9540725232872388E-6"/>
    <n v="1.004039154329813E-6"/>
    <n v="3.264156946526269E-7"/>
    <n v="0.11320361708274206"/>
    <n v="11.122366035183699"/>
    <n v="21.533120412457833"/>
    <s v="C-Off-HVAC-Vent-All-All-E"/>
    <s v="C-SOff-HVAC-ER-All-All-C"/>
    <n v="0.11320361708274206"/>
    <n v="1.3110169703942569E-2"/>
    <n v="2.6260834568058937E-2"/>
    <n v="3.9362793706662902E-2"/>
    <n v="5.2437846343508912E-2"/>
    <n v="6.546296291680663E-2"/>
    <n v="7.7151617688526519E-2"/>
    <n v="8.6479705636827039E-2"/>
    <n v="9.3920398164670182E-2"/>
    <n v="9.9860467623513735E-2"/>
    <n v="0.10460245942123325"/>
    <n v="0.10838094746580439"/>
    <n v="0.11139597055473363"/>
    <n v="0.11320361708274206"/>
    <n v="0.11320361708274206"/>
    <n v="0.11320361708274206"/>
    <n v="0.11320361708274206"/>
    <n v="0.11320361708274206"/>
    <n v="0.11320361708274206"/>
    <n v="0.11320361708274206"/>
    <n v="0.11320361708274206"/>
  </r>
  <r>
    <s v="Discretionary"/>
    <x v="4"/>
    <s v="Under $35"/>
    <s v="Under $10"/>
    <s v="Economizer"/>
    <s v="Under $35"/>
    <n v="30.464035944662438"/>
    <s v="HVAC"/>
    <s v="COM-Economizer-7P_v2"/>
    <s v="Urban"/>
    <s v="SC-Retro"/>
    <s v="M_Input"/>
    <s v="No"/>
    <s v="Commercial"/>
    <s v="XLarge Ret"/>
    <s v="Economizer-Retro-XLarge Ret"/>
    <n v="2.6338077455367637E-2"/>
    <n v="2.6362913671343031E-2"/>
    <n v="2.623784618569476E-2"/>
    <n v="2.6117042354418925E-2"/>
    <n v="2.5996942144013425E-2"/>
    <n v="2.3294196445290832E-2"/>
    <n v="1.8552073955831437E-2"/>
    <n v="1.4784907124926245E-2"/>
    <n v="1.1827027945544367E-2"/>
    <n v="9.434845775651202E-3"/>
    <n v="7.5016823097064644E-3"/>
    <n v="5.9709224864340806E-3"/>
    <n v="4.7535090764973253E-3"/>
    <n v="3.7783806409798031E-3"/>
    <n v="3.0099373264513242E-3"/>
    <n v="2.395515596195533E-3"/>
    <n v="1.6280246721241104E-5"/>
    <n v="5.7933000790545786E-6"/>
    <n v="1.9678044303838196E-6"/>
    <n v="6.3933267308383784E-7"/>
    <n v="0.22056118545007672"/>
    <n v="7.5784140931627233"/>
    <n v="30.464035944662438"/>
    <s v="C-Ret-HVAC-Vent-All-All-E"/>
    <s v="C-Ret-HVAC-ER-All-All-C"/>
    <n v="0.22056118545007672"/>
    <n v="2.6338077455367637E-2"/>
    <n v="5.2700991126710672E-2"/>
    <n v="7.8938837312405433E-2"/>
    <n v="0.10505587966682436"/>
    <n v="0.1310528218108378"/>
    <n v="0.15434701825612862"/>
    <n v="0.17289909221196006"/>
    <n v="0.18768399933688631"/>
    <n v="0.19951102728243067"/>
    <n v="0.20894587305808188"/>
    <n v="0.21644755536778834"/>
    <n v="0.22056118545007672"/>
    <n v="0.22056118545007672"/>
    <n v="0.22056118545007672"/>
    <n v="0.22056118545007672"/>
    <n v="0.22056118545007672"/>
    <n v="0.22056118545007672"/>
    <n v="0.22056118545007672"/>
    <n v="0.22056118545007672"/>
    <n v="0.22056118545007672"/>
  </r>
  <r>
    <s v="Discretionary"/>
    <x v="4"/>
    <s v="Under $35"/>
    <s v="Under $10"/>
    <s v="Economizer"/>
    <s v="Under $35"/>
    <n v="30.464035944662438"/>
    <s v="HVAC"/>
    <s v="COM-Economizer-7P_v2"/>
    <s v="Urban"/>
    <s v="SC-Retro"/>
    <s v="M_Input"/>
    <s v="No"/>
    <s v="Commercial"/>
    <s v="Large Ret"/>
    <s v="Economizer-Retro-Large Ret"/>
    <n v="2.2738608278996288E-2"/>
    <n v="2.2664366244637812E-2"/>
    <n v="2.2559189887670222E-2"/>
    <n v="2.2455397517830808E-2"/>
    <n v="2.2352118579685179E-2"/>
    <n v="2.0025483206078158E-2"/>
    <n v="1.5947275595349118E-2"/>
    <n v="1.2701530337067965E-2"/>
    <n v="1.0125566221176958E-2"/>
    <n v="8.0666594496930991E-3"/>
    <n v="6.4212618739310978E-3"/>
    <n v="5.1128037879543831E-3"/>
    <n v="4.0711687007926062E-3"/>
    <n v="3.240512188662838E-3"/>
    <n v="2.5807201175547397E-3"/>
    <n v="2.0547988889056804E-3"/>
    <n v="1.395398062289472E-5"/>
    <n v="4.9616632950748868E-6"/>
    <n v="1.6840098006818019E-6"/>
    <n v="5.4669896023226684E-7"/>
    <n v="0.19041839352166728"/>
    <n v="7.5784140931627233"/>
    <n v="30.464035944662438"/>
    <s v="C-Ret-HVAC-Vent-All-All-E"/>
    <s v="C-Ret-HVAC-ER-All-All-C"/>
    <n v="0.19041839352166728"/>
    <n v="2.2738608278996288E-2"/>
    <n v="4.54029745236341E-2"/>
    <n v="6.7962164411304316E-2"/>
    <n v="9.0417561929135123E-2"/>
    <n v="0.1127696805088203"/>
    <n v="0.13279516371489847"/>
    <n v="0.14874243931024758"/>
    <n v="0.16144396964731555"/>
    <n v="0.17156953586849252"/>
    <n v="0.17963619531818562"/>
    <n v="0.18605745719211672"/>
    <n v="0.19041839352166728"/>
    <n v="0.19041839352166728"/>
    <n v="0.19041839352166728"/>
    <n v="0.19041839352166728"/>
    <n v="0.19041839352166728"/>
    <n v="0.19041839352166728"/>
    <n v="0.19041839352166728"/>
    <n v="0.19041839352166728"/>
    <n v="0.19041839352166728"/>
  </r>
  <r>
    <s v="Discretionary"/>
    <x v="4"/>
    <s v="Under $25"/>
    <s v="Under $5"/>
    <s v="Economizer"/>
    <s v="Under $25"/>
    <n v="20.371294674231631"/>
    <s v="HVAC"/>
    <s v="COM-Economizer-7P_v2"/>
    <s v="Urban"/>
    <s v="SC-Retro"/>
    <s v="M_Input"/>
    <s v="No"/>
    <s v="Commercial"/>
    <s v="Medium Ret"/>
    <s v="Economizer-Retro-Medium Ret"/>
    <n v="1.1160659404675255E-2"/>
    <n v="1.1233796141114012E-2"/>
    <n v="1.1178266174753357E-2"/>
    <n v="1.1126765428613052E-2"/>
    <n v="1.1075652391505172E-2"/>
    <n v="9.9269038799891379E-3"/>
    <n v="7.9074287635387871E-3"/>
    <n v="6.3066683849971831E-3"/>
    <n v="5.0675489474139856E-3"/>
    <n v="4.049605305177251E-3"/>
    <n v="3.215024073889179E-3"/>
    <n v="2.5578345908895601E-3"/>
    <n v="2.0357931141599924E-3"/>
    <n v="1.6152348652636636E-3"/>
    <n v="1.2872086899934545E-3"/>
    <n v="1.0238825516613594E-3"/>
    <n v="6.9655256435424581E-6"/>
    <n v="2.4812097081599106E-6"/>
    <n v="8.4365852948750842E-7"/>
    <n v="2.7438590641726085E-7"/>
    <n v="9.346195723173599E-2"/>
    <n v="4.6362852948594089"/>
    <n v="20.371294674231631"/>
    <s v="C-Ret-HVAC-Vent-All-All-E"/>
    <s v="C-Ret-HVAC-ER-All-All-C"/>
    <n v="9.346195723173599E-2"/>
    <n v="1.1160659404675255E-2"/>
    <n v="2.2394455545789269E-2"/>
    <n v="3.3572721720542625E-2"/>
    <n v="4.4699487149155677E-2"/>
    <n v="5.5775139540660851E-2"/>
    <n v="6.5702043420649989E-2"/>
    <n v="7.3609472184188771E-2"/>
    <n v="7.9916140569185959E-2"/>
    <n v="8.4983689516599945E-2"/>
    <n v="8.9033294821777201E-2"/>
    <n v="9.2248318895666384E-2"/>
    <n v="9.346195723173599E-2"/>
    <n v="9.346195723173599E-2"/>
    <n v="9.346195723173599E-2"/>
    <n v="9.346195723173599E-2"/>
    <n v="9.346195723173599E-2"/>
    <n v="9.346195723173599E-2"/>
    <n v="9.346195723173599E-2"/>
    <n v="9.346195723173599E-2"/>
    <n v="9.346195723173599E-2"/>
  </r>
  <r>
    <s v="Discretionary"/>
    <x v="4"/>
    <s v="Under $25"/>
    <s v="Under $5"/>
    <s v="Economizer"/>
    <s v="Under $25"/>
    <n v="20.371294674231631"/>
    <s v="HVAC"/>
    <s v="COM-Economizer-7P_v2"/>
    <s v="Urban"/>
    <s v="SC-Retro"/>
    <s v="M_Input"/>
    <s v="No"/>
    <s v="Commercial"/>
    <s v="Small Ret"/>
    <s v="Economizer-Retro-Small Ret"/>
    <n v="8.7511694021148625E-4"/>
    <n v="8.734400724044369E-4"/>
    <n v="8.6932978779933831E-4"/>
    <n v="8.6532975899040196E-4"/>
    <n v="8.6135176620433815E-4"/>
    <n v="7.7176331572739656E-4"/>
    <n v="6.1462796366150863E-4"/>
    <n v="4.8962600813088361E-4"/>
    <n v="3.9074958183618218E-4"/>
    <n v="3.1142786580372144E-4"/>
    <n v="2.4781294156928335E-4"/>
    <n v="1.9729555348179864E-4"/>
    <n v="1.5709065332386449E-4"/>
    <n v="1.2498308187106823E-4"/>
    <n v="9.9544579905774314E-5"/>
    <n v="7.9248013245985035E-5"/>
    <n v="5.3830307443921848E-7"/>
    <n v="1.9145497572634346E-7"/>
    <n v="6.4997336399903601E-8"/>
    <n v="2.1106281872293479E-8"/>
    <n v="7.3284327630813049E-3"/>
    <n v="4.6362852948594089"/>
    <n v="20.371294674231631"/>
    <s v="C-Ret-HVAC-Vent-All-All-E"/>
    <s v="C-Ret-HVAC-ER-All-All-C"/>
    <n v="7.3284327630813049E-3"/>
    <n v="8.7511694021148625E-4"/>
    <n v="1.748557012615923E-3"/>
    <n v="2.6178868004152612E-3"/>
    <n v="3.4832165594056632E-3"/>
    <n v="4.3445683256100017E-3"/>
    <n v="5.1163316413373981E-3"/>
    <n v="5.7309596049989068E-3"/>
    <n v="6.2205856131297907E-3"/>
    <n v="6.6113351949659725E-3"/>
    <n v="6.9227630607696941E-3"/>
    <n v="7.1705760023389777E-3"/>
    <n v="7.3284327630813049E-3"/>
    <n v="7.3284327630813049E-3"/>
    <n v="7.3284327630813049E-3"/>
    <n v="7.3284327630813049E-3"/>
    <n v="7.3284327630813049E-3"/>
    <n v="7.3284327630813049E-3"/>
    <n v="7.3284327630813049E-3"/>
    <n v="7.3284327630813049E-3"/>
    <n v="7.3284327630813049E-3"/>
  </r>
  <r>
    <s v="Discretionary"/>
    <x v="4"/>
    <s v="Under $15"/>
    <s v="Under $5"/>
    <s v="Economizer"/>
    <s v="Under $15"/>
    <n v="14.596288147513764"/>
    <s v="HVAC"/>
    <s v="COM-Economizer-7P_v2"/>
    <s v="Urban"/>
    <s v="SC-Retro"/>
    <s v="M_Input"/>
    <s v="No"/>
    <s v="Commercial"/>
    <s v="School K-12"/>
    <s v="Economizer-Retro-School K-12"/>
    <n v="5.0678609498608924E-2"/>
    <n v="5.0577762625279347E-2"/>
    <n v="5.0370643039068297E-2"/>
    <n v="5.0169209519184944E-2"/>
    <n v="4.9979374894080636E-2"/>
    <n v="4.4808429021253357E-2"/>
    <n v="3.5691757951032681E-2"/>
    <n v="2.843648206541766E-2"/>
    <n v="2.2657482881606229E-2"/>
    <n v="1.8053755189533807E-2"/>
    <n v="1.4380328085098121E-2"/>
    <n v="1.1459000360810292E-2"/>
    <n v="9.1291272531571523E-3"/>
    <n v="7.2744964997859176E-3"/>
    <n v="5.7944319839624246E-3"/>
    <n v="4.617011457457779E-3"/>
    <n v="3.1361075449473336E-5"/>
    <n v="1.1153783030484402E-5"/>
    <n v="3.7865393086130422E-6"/>
    <n v="1.2295606252542901E-6"/>
    <n v="0.42848234016581854"/>
    <n v="-0.41622396255562172"/>
    <n v="14.596288147513764"/>
    <s v="C-Sch-HVAC-Vent-All-All-C"/>
    <s v="C-Sch-HVAC-ER-All-All-C"/>
    <n v="0.42848234016581854"/>
    <n v="5.0678609498608924E-2"/>
    <n v="0.10125637212388827"/>
    <n v="0.15162701516295657"/>
    <n v="0.20179622468214151"/>
    <n v="0.25177559957622214"/>
    <n v="0.29658402859747551"/>
    <n v="0.3322757865485082"/>
    <n v="0.36071226861392586"/>
    <n v="0.3833697514955321"/>
    <n v="0.40142350668506588"/>
    <n v="0.41580383477016403"/>
    <n v="0.42726283513097429"/>
    <n v="0.42848234016581854"/>
    <n v="0.42848234016581854"/>
    <n v="0.42848234016581854"/>
    <n v="0.42848234016581854"/>
    <n v="0.42848234016581854"/>
    <n v="0.42848234016581854"/>
    <n v="0.42848234016581854"/>
    <n v="0.42848234016581854"/>
  </r>
  <r>
    <s v="Discretionary"/>
    <x v="4"/>
    <s v="Under $15"/>
    <s v="Under $5"/>
    <s v="Economizer"/>
    <s v="Under $15"/>
    <n v="14.877371257096829"/>
    <s v="HVAC"/>
    <s v="COM-Economizer-7P_v2"/>
    <s v="Urban"/>
    <s v="SC-Retro"/>
    <s v="M_Input"/>
    <s v="No"/>
    <s v="Commercial"/>
    <s v="University"/>
    <s v="Economizer-Retro-University"/>
    <n v="2.2494910354286624E-2"/>
    <n v="2.2603437225158538E-2"/>
    <n v="2.2522170976553402E-2"/>
    <n v="2.2382629971445338E-2"/>
    <n v="2.2341802911616845E-2"/>
    <n v="2.0054924985546885E-2"/>
    <n v="1.5966572884054214E-2"/>
    <n v="1.2741868448179258E-2"/>
    <n v="1.0161650462212591E-2"/>
    <n v="8.0979889277167632E-3"/>
    <n v="6.4532461041753491E-3"/>
    <n v="5.1402391201182266E-3"/>
    <n v="4.0892564818462169E-3"/>
    <n v="3.2635326755422181E-3"/>
    <n v="2.5953028735147521E-3"/>
    <n v="2.0678976816882696E-3"/>
    <n v="1.4061471616500455E-5"/>
    <n v="5.0065340723690431E-6"/>
    <n v="1.7015161350051389E-6"/>
    <n v="5.531280296075927E-7"/>
    <n v="0.19019211311805248"/>
    <n v="-1.9980900890833011E-2"/>
    <n v="14.877371257096829"/>
    <s v="C-All-HVAC-Vent-All-All-E"/>
    <s v="C-Unv-HVAC-ER-All-All-C"/>
    <n v="0.19019211311805248"/>
    <n v="2.2494910354286624E-2"/>
    <n v="4.5098347579445162E-2"/>
    <n v="6.7620518555998571E-2"/>
    <n v="9.0003148527443913E-2"/>
    <n v="0.11234495143906076"/>
    <n v="0.13239987642460765"/>
    <n v="0.14836644930866186"/>
    <n v="0.16110831775684112"/>
    <n v="0.17126996821905371"/>
    <n v="0.17936795714677048"/>
    <n v="0.18582120325094584"/>
    <n v="0.19019211311805248"/>
    <n v="0.19019211311805248"/>
    <n v="0.19019211311805248"/>
    <n v="0.19019211311805248"/>
    <n v="0.19019211311805248"/>
    <n v="0.19019211311805248"/>
    <n v="0.19019211311805248"/>
    <n v="0.19019211311805248"/>
    <n v="0.19019211311805248"/>
  </r>
  <r>
    <s v="Discretionary"/>
    <x v="4"/>
    <s v="Under $20"/>
    <s v="Under $5"/>
    <s v="Economizer"/>
    <s v="Under $20"/>
    <n v="15.83149106253234"/>
    <s v="HVAC"/>
    <s v="COM-Economizer-7P_v2"/>
    <s v="Urban"/>
    <s v="SC-Retro"/>
    <s v="M_Input"/>
    <s v="No"/>
    <s v="Commercial"/>
    <s v="Warehouse"/>
    <s v="Economizer-Retro-Warehouse"/>
    <n v="2.860470378322506E-2"/>
    <n v="2.8647785745271034E-2"/>
    <n v="2.8537134048426043E-2"/>
    <n v="2.8438757532444604E-2"/>
    <n v="2.8336566907616535E-2"/>
    <n v="2.5451446809363804E-2"/>
    <n v="2.0294690477196387E-2"/>
    <n v="1.6172856368823787E-2"/>
    <n v="1.2879753818981907E-2"/>
    <n v="1.0254354024345139E-2"/>
    <n v="8.1695573792978579E-3"/>
    <n v="6.5151525622041658E-3"/>
    <n v="5.1929755436270486E-3"/>
    <n v="4.1388582002421662E-3"/>
    <n v="3.2988826844990307E-3"/>
    <n v="2.629218600172067E-3"/>
    <n v="1.7864937319350117E-5"/>
    <n v="6.3559241891255692E-6"/>
    <n v="2.1584705527414152E-6"/>
    <n v="7.0113546791895384E-7"/>
    <n v="0.24370987477362907"/>
    <n v="0.9312917493702797"/>
    <n v="15.83149106253234"/>
    <s v="C-War-HVAC-Vent-All-All-E"/>
    <s v="C-War-HVAC-ER-All-All-C"/>
    <n v="0.24370987477362907"/>
    <n v="2.860470378322506E-2"/>
    <n v="5.7252489528496098E-2"/>
    <n v="8.5789623576922144E-2"/>
    <n v="0.11422838110936676"/>
    <n v="0.1425649480169833"/>
    <n v="0.16801639482634712"/>
    <n v="0.18831108530354351"/>
    <n v="0.2044839416723673"/>
    <n v="0.21736369549134921"/>
    <n v="0.22761804951569434"/>
    <n v="0.2357876068949922"/>
    <n v="0.24230275945719637"/>
    <n v="0.24370987477362907"/>
    <n v="0.24370987477362907"/>
    <n v="0.24370987477362907"/>
    <n v="0.24370987477362907"/>
    <n v="0.24370987477362907"/>
    <n v="0.24370987477362907"/>
    <n v="0.24370987477362907"/>
    <n v="0.24370987477362907"/>
  </r>
  <r>
    <s v="Discretionary"/>
    <x v="4"/>
    <s v="Under $30"/>
    <s v="Under $10"/>
    <s v="Economizer"/>
    <s v="Under $30"/>
    <n v="29.827180674231894"/>
    <s v="HVAC"/>
    <s v="COM-Economizer-7P_v2"/>
    <s v="Urban"/>
    <s v="SC-Retro"/>
    <s v="M_Input"/>
    <s v="No"/>
    <s v="Commercial"/>
    <s v="Supermarket"/>
    <s v="Economizer-Retro-Supermarket"/>
    <n v="8.5308482487625528E-3"/>
    <n v="8.5014896698761156E-3"/>
    <n v="8.4247721981408046E-3"/>
    <n v="8.3485870417820268E-3"/>
    <n v="8.2730723162022426E-3"/>
    <n v="7.3783951308440641E-3"/>
    <n v="5.8494745522321952E-3"/>
    <n v="4.6374052047299802E-3"/>
    <n v="3.6765033818051723E-3"/>
    <n v="2.9147773573095898E-3"/>
    <n v="2.3097566187745833E-3"/>
    <n v="1.8321152638073812E-3"/>
    <n v="1.4525211573286876E-3"/>
    <n v="1.1515733357635597E-3"/>
    <n v="9.1297239865438951E-4"/>
    <n v="7.2380622421362739E-4"/>
    <n v="4.892115689237158E-6"/>
    <n v="1.7311849723807667E-6"/>
    <n v="5.8472242160567028E-7"/>
    <n v="1.8889178741821856E-7"/>
    <n v="6.5631192344500988E-2"/>
    <n v="5.1175656283939652"/>
    <n v="29.827180674231894"/>
    <s v="C-Gro-HVAC-Vent-All-All-E"/>
    <s v="C-Gro-HVAC-ER-All-All-C"/>
    <n v="6.5631192344500988E-2"/>
    <n v="8.5308482487625528E-3"/>
    <n v="1.7032337918638667E-2"/>
    <n v="2.5457110116779473E-2"/>
    <n v="3.38056971585615E-2"/>
    <n v="4.2078769474763744E-2"/>
    <n v="4.9457164605607812E-2"/>
    <n v="5.530663915784001E-2"/>
    <n v="5.994404436256999E-2"/>
    <n v="6.3620547744375158E-2"/>
    <n v="6.5631192344500988E-2"/>
    <n v="6.5631192344500988E-2"/>
    <n v="6.5631192344500988E-2"/>
    <n v="6.5631192344500988E-2"/>
    <n v="6.5631192344500988E-2"/>
    <n v="6.5631192344500988E-2"/>
    <n v="6.5631192344500988E-2"/>
    <n v="6.5631192344500988E-2"/>
    <n v="6.5631192344500988E-2"/>
    <n v="6.5631192344500988E-2"/>
    <n v="6.5631192344500988E-2"/>
  </r>
  <r>
    <s v="Discretionary"/>
    <x v="4"/>
    <s v="Under $30"/>
    <s v="Under $10"/>
    <s v="Economizer"/>
    <s v="Under $30"/>
    <n v="29.827180674231894"/>
    <s v="HVAC"/>
    <s v="COM-Economizer-7P_v2"/>
    <s v="Urban"/>
    <s v="SC-Retro"/>
    <s v="M_Input"/>
    <s v="No"/>
    <s v="Commercial"/>
    <s v="MiniMart"/>
    <s v="Economizer-Retro-MiniMart"/>
    <n v="1.7482440358984586E-3"/>
    <n v="1.7441367075764261E-3"/>
    <n v="1.7345118094779647E-3"/>
    <n v="1.7262556492642829E-3"/>
    <n v="1.7180866242643069E-3"/>
    <n v="1.5400765019177194E-3"/>
    <n v="1.2270547582433455E-3"/>
    <n v="9.7786501769538494E-4"/>
    <n v="7.8058922520712871E-4"/>
    <n v="6.216842992979528E-4"/>
    <n v="4.9464065152485183E-4"/>
    <n v="3.9412362818512303E-4"/>
    <n v="3.1356791306832006E-4"/>
    <n v="2.493682519473744E-4"/>
    <n v="1.9859985532776455E-4"/>
    <n v="1.5810799607612736E-4"/>
    <n v="1.0733937358805001E-6"/>
    <n v="3.8156060823041469E-7"/>
    <n v="1.2946578776975712E-7"/>
    <n v="4.2017639824302335E-8"/>
    <n v="1.4606536506832031E-2"/>
    <n v="5.1175656283939652"/>
    <n v="29.827180674231894"/>
    <s v="C-Gro-HVAC-Vent-All-All-E"/>
    <s v="C-Gro-HVAC-ER-All-All-C"/>
    <n v="1.4606536506832031E-2"/>
    <n v="1.7482440358984586E-3"/>
    <n v="3.4923807434748847E-3"/>
    <n v="5.2268925529528497E-3"/>
    <n v="6.9531482022171329E-3"/>
    <n v="8.6712348264814405E-3"/>
    <n v="1.0211311328399159E-2"/>
    <n v="1.1438366086642504E-2"/>
    <n v="1.2416231104337889E-2"/>
    <n v="1.3196820329545018E-2"/>
    <n v="1.3818504628842971E-2"/>
    <n v="1.4313145280367824E-2"/>
    <n v="1.4606536506832031E-2"/>
    <n v="1.4606536506832031E-2"/>
    <n v="1.4606536506832031E-2"/>
    <n v="1.4606536506832031E-2"/>
    <n v="1.4606536506832031E-2"/>
    <n v="1.4606536506832031E-2"/>
    <n v="1.4606536506832031E-2"/>
    <n v="1.4606536506832031E-2"/>
    <n v="1.4606536506832031E-2"/>
  </r>
  <r>
    <s v="Discretionary"/>
    <x v="4"/>
    <s v="Under $30"/>
    <s v="Under $10"/>
    <s v="Economizer"/>
    <s v="Under $30"/>
    <n v="28.21009375148822"/>
    <s v="HVAC"/>
    <s v="COM-Economizer-7P_v2"/>
    <s v="Urban"/>
    <s v="SC-Retro"/>
    <s v="M_Input"/>
    <s v="No"/>
    <s v="Commercial"/>
    <s v="Restaurant"/>
    <s v="Economizer-Retro-Restaurant"/>
    <n v="8.3246534283357761E-3"/>
    <n v="8.3586965539215272E-3"/>
    <n v="8.3191941264999011E-3"/>
    <n v="8.2798667968569262E-3"/>
    <n v="8.2406662139119478E-3"/>
    <n v="7.381492109470195E-3"/>
    <n v="5.8773287852899644E-3"/>
    <n v="4.6797129142319392E-3"/>
    <n v="3.7363668641038142E-3"/>
    <n v="2.9791863621181315E-3"/>
    <n v="2.3722678447054418E-3"/>
    <n v="1.889646961556275E-3"/>
    <n v="1.5050355934586829E-3"/>
    <n v="1.1961949914651899E-3"/>
    <n v="9.5267613356199432E-4"/>
    <n v="7.5788495376191429E-4"/>
    <n v="5.1500504872150639E-6"/>
    <n v="1.8324087328238382E-6"/>
    <n v="6.2233422280351854E-7"/>
    <n v="2.0216858162846626E-7"/>
    <n v="6.9552277434323503E-2"/>
    <n v="8.0330804206303732"/>
    <n v="28.21009375148822"/>
    <s v="C-Res-HVAC-Vent-All-All-E"/>
    <s v="C-Res-HVAC-ER-All-All-C"/>
    <n v="6.9552277434323503E-2"/>
    <n v="8.3246534283357761E-3"/>
    <n v="1.6683349982257303E-2"/>
    <n v="2.5002544108757206E-2"/>
    <n v="3.3282410905614131E-2"/>
    <n v="4.1523077119526075E-2"/>
    <n v="4.8904569228996268E-2"/>
    <n v="5.4781898014286234E-2"/>
    <n v="5.9461610928518177E-2"/>
    <n v="6.3197977792621984E-2"/>
    <n v="6.617716415474012E-2"/>
    <n v="6.8549431999445562E-2"/>
    <n v="6.9552277434323503E-2"/>
    <n v="6.9552277434323503E-2"/>
    <n v="6.9552277434323503E-2"/>
    <n v="6.9552277434323503E-2"/>
    <n v="6.9552277434323503E-2"/>
    <n v="6.9552277434323503E-2"/>
    <n v="6.9552277434323503E-2"/>
    <n v="6.9552277434323503E-2"/>
    <n v="6.9552277434323503E-2"/>
  </r>
  <r>
    <s v="Discretionary"/>
    <x v="4"/>
    <s v="Under $20"/>
    <s v="Under $10"/>
    <s v="Economizer"/>
    <s v="Under $20"/>
    <n v="17.320987636678272"/>
    <s v="HVAC"/>
    <s v="COM-Economizer-7P_v2"/>
    <s v="Urban"/>
    <s v="SC-Retro"/>
    <s v="M_Input"/>
    <s v="No"/>
    <s v="Commercial"/>
    <s v="Lodging"/>
    <s v="Economizer-Retro-Lodging"/>
    <n v="2.9156063678657671E-2"/>
    <n v="2.9192475544870831E-2"/>
    <n v="2.9121411243538235E-2"/>
    <n v="2.9050670582414246E-2"/>
    <n v="2.8980571363183112E-2"/>
    <n v="2.6020952896036755E-2"/>
    <n v="2.0767742504861745E-2"/>
    <n v="1.6575802277033588E-2"/>
    <n v="1.327212720332677E-2"/>
    <n v="1.0607126489648185E-2"/>
    <n v="8.4697741803222582E-3"/>
    <n v="6.7598196633569833E-3"/>
    <n v="5.3970728694824124E-3"/>
    <n v="4.3003672263401318E-3"/>
    <n v="3.4308713022060044E-3"/>
    <n v="2.7372678380727937E-3"/>
    <n v="1.8635395543926396E-5"/>
    <n v="6.6430448304468149E-6"/>
    <n v="2.2604288360401913E-6"/>
    <n v="7.357119450223455E-7"/>
    <n v="0.25465930214276217"/>
    <n v="9.3030218999570273"/>
    <n v="17.320987636678272"/>
    <s v="C-All-HVAC-Vent-All-All-E"/>
    <s v="C-Lod-HVAC-ER-All-All-C"/>
    <n v="0.25465930214276217"/>
    <n v="2.9156063678657671E-2"/>
    <n v="5.8348539223528506E-2"/>
    <n v="8.7469950467066737E-2"/>
    <n v="0.11652062104948098"/>
    <n v="0.1455011924126641"/>
    <n v="0.17152214530870086"/>
    <n v="0.1922898878135626"/>
    <n v="0.20886569009059619"/>
    <n v="0.22213781729392296"/>
    <n v="0.23274494378357113"/>
    <n v="0.2412147179638934"/>
    <n v="0.24797453762725039"/>
    <n v="0.25337161049673279"/>
    <n v="0.25465930214276217"/>
    <n v="0.25465930214276217"/>
    <n v="0.25465930214276217"/>
    <n v="0.25465930214276217"/>
    <n v="0.25465930214276217"/>
    <n v="0.25465930214276217"/>
    <n v="0.25465930214276217"/>
  </r>
  <r>
    <s v="Discretionary"/>
    <x v="4"/>
    <s v="Under $35"/>
    <s v="Under $20"/>
    <s v="Economizer"/>
    <s v="Under $35"/>
    <n v="33.518680005234415"/>
    <s v="HVAC"/>
    <s v="COM-Economizer-7P_v2"/>
    <s v="Urban"/>
    <s v="SC-Retro"/>
    <s v="M_Input"/>
    <s v="No"/>
    <s v="Commercial"/>
    <s v="Hospital"/>
    <s v="Economizer-Retro-Hospital"/>
    <n v="2.2617096118576627E-2"/>
    <n v="2.3055480313693477E-2"/>
    <n v="2.2938433301153114E-2"/>
    <n v="2.2860434628798051E-2"/>
    <n v="2.2760042235443274E-2"/>
    <n v="2.0450236728943721E-2"/>
    <n v="1.6337992544306675E-2"/>
    <n v="1.3075770150487727E-2"/>
    <n v="1.0470239452128719E-2"/>
    <n v="8.3759871422457513E-3"/>
    <n v="6.6704334155533338E-3"/>
    <n v="5.3261453514468838E-3"/>
    <n v="4.2467623420462605E-3"/>
    <n v="3.3820340145635759E-3"/>
    <n v="2.6989444279737337E-3"/>
    <n v="2.153299739256152E-3"/>
    <n v="1.465355657829172E-5"/>
    <n v="5.2214135029436368E-6"/>
    <n v="1.7759365712181809E-6"/>
    <n v="5.7777580822519791E-7"/>
    <n v="0.19868016059948415"/>
    <n v="15.328078634080333"/>
    <n v="33.518680005234415"/>
    <s v="C-Hea-HVAC-Vent-All-All-C"/>
    <s v="C-Hea-HVAC-ER-All-All-C"/>
    <n v="0.19868016059948415"/>
    <n v="2.2617096118576627E-2"/>
    <n v="4.5672576432270101E-2"/>
    <n v="6.8611009733423212E-2"/>
    <n v="9.1471444362221266E-2"/>
    <n v="0.11423148659766454"/>
    <n v="0.13468172332660827"/>
    <n v="0.15101971587091495"/>
    <n v="0.16409548602140267"/>
    <n v="0.17456572547353139"/>
    <n v="0.18294171261577713"/>
    <n v="0.18961214603133048"/>
    <n v="0.19493829138277735"/>
    <n v="0.19868016059948415"/>
    <n v="0.19868016059948415"/>
    <n v="0.19868016059948415"/>
    <n v="0.19868016059948415"/>
    <n v="0.19868016059948415"/>
    <n v="0.19868016059948415"/>
    <n v="0.19868016059948415"/>
    <n v="0.19868016059948415"/>
  </r>
  <r>
    <s v="Discretionary"/>
    <x v="4"/>
    <s v="Under $20"/>
    <s v="Under $10"/>
    <s v="Economizer"/>
    <s v="Under $20"/>
    <n v="18.223936175908602"/>
    <s v="HVAC"/>
    <s v="COM-Economizer-7P_v2"/>
    <s v="Urban"/>
    <s v="SC-Retro"/>
    <s v="M_Input"/>
    <s v="No"/>
    <s v="Commercial"/>
    <s v="Residential Care"/>
    <s v="Economizer-Retro-Residential Care"/>
    <n v="9.139175146955468E-3"/>
    <n v="9.2762440219679807E-3"/>
    <n v="9.2349764264636099E-3"/>
    <n v="9.2026487996341774E-3"/>
    <n v="9.1672849334300064E-3"/>
    <n v="8.2376800982113738E-3"/>
    <n v="6.5808767415968892E-3"/>
    <n v="5.2649096651472653E-3"/>
    <n v="4.2173894834611845E-3"/>
    <n v="3.3723918507926986E-3"/>
    <n v="2.6861426290603597E-3"/>
    <n v="2.1451847207011243E-3"/>
    <n v="1.7100256369306593E-3"/>
    <n v="1.3620168254420025E-3"/>
    <n v="1.0865786379263837E-3"/>
    <n v="8.6695597296795413E-4"/>
    <n v="5.8989238188516732E-6"/>
    <n v="2.1016225463335588E-6"/>
    <n v="7.1471133611788015E-7"/>
    <n v="2.3248710017361828E-7"/>
    <n v="7.9824766152771245E-2"/>
    <n v="7.6417566282910228"/>
    <n v="18.223936175908602"/>
    <s v="C-Hea-HVAC-Vent-All-All-C"/>
    <s v="C-Hea-HVAC-ER-All-All-C"/>
    <n v="7.9824766152771245E-2"/>
    <n v="9.139175146955468E-3"/>
    <n v="1.8415419168923447E-2"/>
    <n v="2.7650395595387057E-2"/>
    <n v="3.6853044395021232E-2"/>
    <n v="4.6020329328451237E-2"/>
    <n v="5.4258009426662611E-2"/>
    <n v="6.0838886168259498E-2"/>
    <n v="6.6103795833406767E-2"/>
    <n v="7.0321185316867957E-2"/>
    <n v="7.3693577167660659E-2"/>
    <n v="7.6379719796721021E-2"/>
    <n v="7.8524904517422139E-2"/>
    <n v="7.9824766152771245E-2"/>
    <n v="7.9824766152771245E-2"/>
    <n v="7.9824766152771245E-2"/>
    <n v="7.9824766152771245E-2"/>
    <n v="7.9824766152771245E-2"/>
    <n v="7.9824766152771245E-2"/>
    <n v="7.9824766152771245E-2"/>
    <n v="7.9824766152771245E-2"/>
  </r>
  <r>
    <s v="Discretionary"/>
    <x v="4"/>
    <s v="Under $20"/>
    <s v="Under $10"/>
    <s v="Economizer"/>
    <s v="Under $20"/>
    <n v="17.921797983903069"/>
    <s v="HVAC"/>
    <s v="COM-Economizer-7P_v2"/>
    <s v="Urban"/>
    <s v="SC-Retro"/>
    <s v="M_Input"/>
    <s v="No"/>
    <s v="Commercial"/>
    <s v="Assembly"/>
    <s v="Economizer-Retro-Assembly"/>
    <n v="0.12605404752287389"/>
    <n v="0.12596179535111479"/>
    <n v="0.12549371867554063"/>
    <n v="0.12481283395474842"/>
    <n v="0.12425327448586686"/>
    <n v="0.11136578458106157"/>
    <n v="8.8948682461601897E-2"/>
    <n v="7.086927309642968E-2"/>
    <n v="5.6578402086361328E-2"/>
    <n v="4.5209649000916743E-2"/>
    <n v="3.6080725774145006E-2"/>
    <n v="2.8792601575403615E-2"/>
    <n v="2.2896904750045317E-2"/>
    <n v="1.8250590432105831E-2"/>
    <n v="1.451551653545566E-2"/>
    <n v="1.1560299597591348E-2"/>
    <n v="7.8520833194122908E-5"/>
    <n v="2.7925556722064114E-5"/>
    <n v="9.4799859313952431E-6"/>
    <n v="3.0782268611603047E-6"/>
    <n v="1.0579030233920663"/>
    <n v="7.1859441354451823"/>
    <n v="17.921797983903069"/>
    <s v="C-All-HVAC-Vent-All-All-E"/>
    <s v="C-All-HVAC-ER-All-All-C"/>
    <n v="1.0579030233920663"/>
    <n v="0.12605404752287389"/>
    <n v="0.2520158428739887"/>
    <n v="0.3775095615495293"/>
    <n v="0.50232239550427771"/>
    <n v="0.62657566999014458"/>
    <n v="0.73794145457120619"/>
    <n v="0.82689013703280811"/>
    <n v="0.89775941012923777"/>
    <n v="0.9543378122155991"/>
    <n v="0.99954746121651583"/>
    <n v="1.0356281869906607"/>
    <n v="1.0579030233920663"/>
    <n v="1.0579030233920663"/>
    <n v="1.0579030233920663"/>
    <n v="1.0579030233920663"/>
    <n v="1.0579030233920663"/>
    <n v="1.0579030233920663"/>
    <n v="1.0579030233920663"/>
    <n v="1.0579030233920663"/>
    <n v="1.0579030233920663"/>
  </r>
  <r>
    <s v="Discretionary"/>
    <x v="4"/>
    <s v="Under $20"/>
    <s v="Under $10"/>
    <s v="Economizer"/>
    <s v="Under $20"/>
    <n v="19.275879865909776"/>
    <s v="HVAC"/>
    <s v="COM-Economizer-7P_v2"/>
    <s v="Urban"/>
    <s v="SC-Retro"/>
    <s v="M_Input"/>
    <s v="No"/>
    <s v="Commercial"/>
    <s v="Other"/>
    <s v="Economizer-Retro-Other"/>
    <n v="7.7390027275721154E-2"/>
    <n v="7.810172951999815E-2"/>
    <n v="7.7351232675720819E-2"/>
    <n v="7.6403546824647339E-2"/>
    <n v="7.6081009255834511E-2"/>
    <n v="6.7978215592609276E-2"/>
    <n v="5.3942523175739172E-2"/>
    <n v="4.2825830955192663E-2"/>
    <n v="3.4017818586441269E-2"/>
    <n v="2.6989348179694284E-2"/>
    <n v="2.1379652338730758E-2"/>
    <n v="1.6993574262232726E-2"/>
    <n v="1.3450996512298526E-2"/>
    <n v="1.0654945187250782E-2"/>
    <n v="8.4398959740579951E-3"/>
    <n v="6.685169264537558E-3"/>
    <n v="4.518843415270176E-5"/>
    <n v="1.5992459931005013E-5"/>
    <n v="5.4021113792005878E-6"/>
    <n v="1.7452981897602605E-6"/>
    <n v="0.59539211313667384"/>
    <n v="6.1259245440643175"/>
    <n v="19.275879865909776"/>
    <s v="C-All-HVAC-Vent-All-All-E"/>
    <s v="C-All-HVAC-ER-All-All-C"/>
    <n v="0.59539211313667384"/>
    <n v="7.7390027275721154E-2"/>
    <n v="0.1554917567957193"/>
    <n v="0.23284298947144011"/>
    <n v="0.30924653629608745"/>
    <n v="0.38532754555192195"/>
    <n v="0.45330576114453125"/>
    <n v="0.50724828432027047"/>
    <n v="0.55007411527546313"/>
    <n v="0.58409193386190439"/>
    <n v="0.59539211313667384"/>
    <n v="0.59539211313667384"/>
    <n v="0.59539211313667384"/>
    <n v="0.59539211313667384"/>
    <n v="0.59539211313667384"/>
    <n v="0.59539211313667384"/>
    <n v="0.59539211313667384"/>
    <n v="0.59539211313667384"/>
    <n v="0.59539211313667384"/>
    <n v="0.59539211313667384"/>
    <n v="0.59539211313667384"/>
  </r>
  <r>
    <s v="Lost Opportunity"/>
    <x v="4"/>
    <s v="Under $10"/>
    <s v="Under $10"/>
    <s v="Commercial EM"/>
    <s v="Under $10"/>
    <n v="9.7422462188853398"/>
    <s v="HVAC"/>
    <s v="Com-EM-7P_V5"/>
    <s v="Urban"/>
    <s v="SC New"/>
    <s v="Measure InputOutput-New"/>
    <s v="No"/>
    <s v="Commercial"/>
    <s v="Large Off"/>
    <s v="Commercial EM-New-Large Off"/>
    <n v="0"/>
    <n v="0"/>
    <n v="0"/>
    <n v="0"/>
    <n v="0"/>
    <n v="0"/>
    <n v="0"/>
    <n v="0"/>
    <n v="0"/>
    <n v="0"/>
    <n v="0"/>
    <n v="0"/>
    <n v="0"/>
    <n v="0"/>
    <n v="0"/>
    <n v="0"/>
    <n v="0"/>
    <n v="0"/>
    <n v="0"/>
    <n v="0"/>
    <n v="0"/>
    <n v="7.1220222153742769"/>
    <n v="9.7422462188853398"/>
    <s v="C-All-HVAC-Vent-All-All-E"/>
    <s v="R-All-HVAC-CAC-All-All-E"/>
    <n v="0"/>
    <n v="0"/>
    <n v="0"/>
    <n v="0"/>
    <n v="0"/>
    <n v="0"/>
    <n v="0"/>
    <n v="0"/>
    <n v="0"/>
    <n v="0"/>
    <n v="0"/>
    <n v="0"/>
    <n v="0"/>
    <n v="0"/>
    <n v="0"/>
    <n v="0"/>
    <n v="0"/>
    <n v="0"/>
    <n v="0"/>
    <n v="0"/>
    <n v="0"/>
  </r>
  <r>
    <s v="Lost Opportunity"/>
    <x v="4"/>
    <s v="Under $15"/>
    <s v="Under $15"/>
    <s v="Commercial EM"/>
    <s v="Under $15"/>
    <n v="14.260175198492119"/>
    <s v="HVAC"/>
    <s v="Com-EM-7P_V5"/>
    <s v="Urban"/>
    <s v="SC New"/>
    <s v="Measure InputOutput-New"/>
    <s v="No"/>
    <s v="Commercial"/>
    <s v="Medium Off"/>
    <s v="Commercial EM-New-Medium Off"/>
    <n v="0"/>
    <n v="0"/>
    <n v="0"/>
    <n v="0"/>
    <n v="0"/>
    <n v="0"/>
    <n v="0"/>
    <n v="0"/>
    <n v="0"/>
    <n v="0"/>
    <n v="0"/>
    <n v="0"/>
    <n v="0"/>
    <n v="0"/>
    <n v="0"/>
    <n v="0"/>
    <n v="0"/>
    <n v="0"/>
    <n v="0"/>
    <n v="0"/>
    <n v="0"/>
    <n v="10.627140641344095"/>
    <n v="14.260175198492119"/>
    <s v="C-All-HVAC-Vent-All-All-E"/>
    <s v="R-All-HVAC-CAC-All-All-E"/>
    <n v="0"/>
    <n v="0"/>
    <n v="0"/>
    <n v="0"/>
    <n v="0"/>
    <n v="0"/>
    <n v="0"/>
    <n v="0"/>
    <n v="0"/>
    <n v="0"/>
    <n v="0"/>
    <n v="0"/>
    <n v="0"/>
    <n v="0"/>
    <n v="0"/>
    <n v="0"/>
    <n v="0"/>
    <n v="0"/>
    <n v="0"/>
    <n v="0"/>
    <n v="0"/>
  </r>
  <r>
    <s v="Lost Opportunity"/>
    <x v="4"/>
    <s v="Under $50"/>
    <s v="Under $35"/>
    <s v="Commercial EM"/>
    <s v="Under $50"/>
    <n v="46.326000976244181"/>
    <s v="HVAC"/>
    <s v="Com-EM-7P_V5"/>
    <s v="Urban"/>
    <s v="SC New"/>
    <s v="Measure InputOutput-New"/>
    <s v="No"/>
    <s v="Commercial"/>
    <s v="Small Off"/>
    <s v="Commercial EM-New-Small Off"/>
    <n v="0"/>
    <n v="0"/>
    <n v="0"/>
    <n v="0"/>
    <n v="0"/>
    <n v="0"/>
    <n v="0"/>
    <n v="0"/>
    <n v="0"/>
    <n v="0"/>
    <n v="0"/>
    <n v="0"/>
    <n v="0"/>
    <n v="0"/>
    <n v="0"/>
    <n v="0"/>
    <n v="0"/>
    <n v="0"/>
    <n v="0"/>
    <n v="0"/>
    <n v="0"/>
    <n v="32.607416057837419"/>
    <n v="46.326000976244181"/>
    <s v="C-All-HVAC-Vent-All-All-E"/>
    <s v="R-All-HVAC-CAC-All-All-E"/>
    <n v="0"/>
    <n v="0"/>
    <n v="0"/>
    <n v="0"/>
    <n v="0"/>
    <n v="0"/>
    <n v="0"/>
    <n v="0"/>
    <n v="0"/>
    <n v="0"/>
    <n v="0"/>
    <n v="0"/>
    <n v="0"/>
    <n v="0"/>
    <n v="0"/>
    <n v="0"/>
    <n v="0"/>
    <n v="0"/>
    <n v="0"/>
    <n v="0"/>
    <n v="0"/>
  </r>
  <r>
    <s v="Lost Opportunity"/>
    <x v="4"/>
    <s v="Under $15"/>
    <s v="Under $15"/>
    <s v="Commercial EM"/>
    <s v="Under $15"/>
    <n v="14.875901448777473"/>
    <s v="HVAC"/>
    <s v="Com-EM-7P_V5"/>
    <s v="Urban"/>
    <s v="SC New"/>
    <s v="Measure InputOutput-New"/>
    <s v="No"/>
    <s v="Commercial"/>
    <s v="XLarge Ret"/>
    <s v="Commercial EM-New-XLarge Ret"/>
    <n v="0"/>
    <n v="0"/>
    <n v="0"/>
    <n v="0"/>
    <n v="0"/>
    <n v="0"/>
    <n v="0"/>
    <n v="0"/>
    <n v="0"/>
    <n v="0"/>
    <n v="0"/>
    <n v="0"/>
    <n v="0"/>
    <n v="0"/>
    <n v="0"/>
    <n v="0"/>
    <n v="0"/>
    <n v="0"/>
    <n v="0"/>
    <n v="0"/>
    <n v="0"/>
    <n v="10.627140641344099"/>
    <n v="14.875901448777473"/>
    <s v="C-All-HVAC-Vent-All-All-E"/>
    <s v="R-All-HVAC-CAC-All-All-E"/>
    <n v="0"/>
    <n v="0"/>
    <n v="0"/>
    <n v="0"/>
    <n v="0"/>
    <n v="0"/>
    <n v="0"/>
    <n v="0"/>
    <n v="0"/>
    <n v="0"/>
    <n v="0"/>
    <n v="0"/>
    <n v="0"/>
    <n v="0"/>
    <n v="0"/>
    <n v="0"/>
    <n v="0"/>
    <n v="0"/>
    <n v="0"/>
    <n v="0"/>
    <n v="0"/>
  </r>
  <r>
    <s v="Lost Opportunity"/>
    <x v="4"/>
    <s v="Under $35"/>
    <s v="Under $25"/>
    <s v="Commercial EM"/>
    <s v="Under $35"/>
    <n v="34.082932781138474"/>
    <s v="HVAC"/>
    <s v="Com-EM-7P_V5"/>
    <s v="Urban"/>
    <s v="SC New"/>
    <s v="Measure InputOutput-New"/>
    <s v="No"/>
    <s v="Commercial"/>
    <s v="Large Ret"/>
    <s v="Commercial EM-New-Large Ret"/>
    <n v="0"/>
    <n v="0"/>
    <n v="0"/>
    <n v="0"/>
    <n v="0"/>
    <n v="0"/>
    <n v="0"/>
    <n v="0"/>
    <n v="0"/>
    <n v="0"/>
    <n v="0"/>
    <n v="0"/>
    <n v="0"/>
    <n v="0"/>
    <n v="0"/>
    <n v="0"/>
    <n v="0"/>
    <n v="0"/>
    <n v="0"/>
    <n v="0"/>
    <n v="0"/>
    <n v="23.443247400615078"/>
    <n v="34.082932781138474"/>
    <s v="C-All-HVAC-Vent-All-All-E"/>
    <s v="R-All-HVAC-CAC-All-All-E"/>
    <n v="0"/>
    <n v="0"/>
    <n v="0"/>
    <n v="0"/>
    <n v="0"/>
    <n v="0"/>
    <n v="0"/>
    <n v="0"/>
    <n v="0"/>
    <n v="0"/>
    <n v="0"/>
    <n v="0"/>
    <n v="0"/>
    <n v="0"/>
    <n v="0"/>
    <n v="0"/>
    <n v="0"/>
    <n v="0"/>
    <n v="0"/>
    <n v="0"/>
    <n v="0"/>
  </r>
  <r>
    <s v="Lost Opportunity"/>
    <x v="4"/>
    <s v="Under $25"/>
    <s v="Under $20"/>
    <s v="Commercial EM"/>
    <s v="Under $25"/>
    <n v="23.949793538544956"/>
    <s v="HVAC"/>
    <s v="Com-EM-7P_V5"/>
    <s v="Urban"/>
    <s v="SC New"/>
    <s v="Measure InputOutput-New"/>
    <s v="No"/>
    <s v="Commercial"/>
    <s v="Medium Ret"/>
    <s v="Commercial EM-New-Medium Ret"/>
    <n v="0"/>
    <n v="0"/>
    <n v="0"/>
    <n v="0"/>
    <n v="0"/>
    <n v="0"/>
    <n v="0"/>
    <n v="0"/>
    <n v="0"/>
    <n v="0"/>
    <n v="0"/>
    <n v="0"/>
    <n v="0"/>
    <n v="0"/>
    <n v="0"/>
    <n v="0"/>
    <n v="0"/>
    <n v="0"/>
    <n v="0"/>
    <n v="0"/>
    <n v="0"/>
    <n v="16.302519671293773"/>
    <n v="23.949793538544956"/>
    <s v="C-All-HVAC-Vent-All-All-E"/>
    <s v="R-All-HVAC-CAC-All-All-E"/>
    <n v="0"/>
    <n v="0"/>
    <n v="0"/>
    <n v="0"/>
    <n v="0"/>
    <n v="0"/>
    <n v="0"/>
    <n v="0"/>
    <n v="0"/>
    <n v="0"/>
    <n v="0"/>
    <n v="0"/>
    <n v="0"/>
    <n v="0"/>
    <n v="0"/>
    <n v="0"/>
    <n v="0"/>
    <n v="0"/>
    <n v="0"/>
    <n v="0"/>
    <n v="0"/>
  </r>
  <r>
    <s v="Lost Opportunity"/>
    <x v="4"/>
    <s v="Under $10"/>
    <s v="Under $10"/>
    <s v="Commercial EM"/>
    <s v="Under $10"/>
    <n v="8.5488553807046213"/>
    <s v="HVAC"/>
    <s v="Com-EM-7P_V5"/>
    <s v="Urban"/>
    <s v="SC New"/>
    <s v="Measure InputOutput-New"/>
    <s v="No"/>
    <s v="Commercial"/>
    <s v="Small Ret"/>
    <s v="Commercial EM-New-Small Ret"/>
    <n v="0"/>
    <n v="0"/>
    <n v="0"/>
    <n v="0"/>
    <n v="0"/>
    <n v="0"/>
    <n v="0"/>
    <n v="0"/>
    <n v="0"/>
    <n v="0"/>
    <n v="0"/>
    <n v="0"/>
    <n v="0"/>
    <n v="0"/>
    <n v="0"/>
    <n v="0"/>
    <n v="0"/>
    <n v="0"/>
    <n v="0"/>
    <n v="0"/>
    <n v="0"/>
    <n v="5.8981359515894702"/>
    <n v="8.5488553807046213"/>
    <s v="C-All-HVAC-Vent-All-All-E"/>
    <s v="R-All-HVAC-CAC-All-All-E"/>
    <n v="0"/>
    <n v="0"/>
    <n v="0"/>
    <n v="0"/>
    <n v="0"/>
    <n v="0"/>
    <n v="0"/>
    <n v="0"/>
    <n v="0"/>
    <n v="0"/>
    <n v="0"/>
    <n v="0"/>
    <n v="0"/>
    <n v="0"/>
    <n v="0"/>
    <n v="0"/>
    <n v="0"/>
    <n v="0"/>
    <n v="0"/>
    <n v="0"/>
    <n v="0"/>
  </r>
  <r>
    <s v="Lost Opportunity"/>
    <x v="4"/>
    <s v="Under $25"/>
    <s v="Under $20"/>
    <s v="Commercial EM"/>
    <s v="Under $25"/>
    <n v="24.946803864364345"/>
    <s v="HVAC"/>
    <s v="Com-EM-7P_V5"/>
    <s v="Urban"/>
    <s v="SC New"/>
    <s v="Measure InputOutput-New"/>
    <s v="No"/>
    <s v="Commercial"/>
    <s v="School K-12"/>
    <s v="Commercial EM-New-School K-12"/>
    <n v="0"/>
    <n v="0"/>
    <n v="0"/>
    <n v="0"/>
    <n v="0"/>
    <n v="0"/>
    <n v="0"/>
    <n v="0"/>
    <n v="0"/>
    <n v="0"/>
    <n v="0"/>
    <n v="0"/>
    <n v="0"/>
    <n v="0"/>
    <n v="0"/>
    <n v="0"/>
    <n v="0"/>
    <n v="0"/>
    <n v="0"/>
    <n v="0"/>
    <n v="0"/>
    <n v="16.891181813854313"/>
    <n v="24.946803864364345"/>
    <s v="C-All-HVAC-Vent-All-All-E"/>
    <s v="R-All-HVAC-CAC-All-All-E"/>
    <n v="0"/>
    <n v="0"/>
    <n v="0"/>
    <n v="0"/>
    <n v="0"/>
    <n v="0"/>
    <n v="0"/>
    <n v="0"/>
    <n v="0"/>
    <n v="0"/>
    <n v="0"/>
    <n v="0"/>
    <n v="0"/>
    <n v="0"/>
    <n v="0"/>
    <n v="0"/>
    <n v="0"/>
    <n v="0"/>
    <n v="0"/>
    <n v="0"/>
    <n v="0"/>
  </r>
  <r>
    <s v="Lost Opportunity"/>
    <x v="4"/>
    <s v="Under $15"/>
    <s v="Under $10"/>
    <s v="Commercial EM"/>
    <s v="Under $15"/>
    <n v="14.400603624188957"/>
    <s v="HVAC"/>
    <s v="Com-EM-7P_V5"/>
    <s v="Urban"/>
    <s v="SC New"/>
    <s v="Measure InputOutput-New"/>
    <s v="No"/>
    <s v="Commercial"/>
    <s v="University"/>
    <s v="Commercial EM-New-University"/>
    <n v="0"/>
    <n v="0"/>
    <n v="0"/>
    <n v="0"/>
    <n v="0"/>
    <n v="0"/>
    <n v="0"/>
    <n v="0"/>
    <n v="0"/>
    <n v="0"/>
    <n v="0"/>
    <n v="0"/>
    <n v="0"/>
    <n v="0"/>
    <n v="0"/>
    <n v="0"/>
    <n v="0"/>
    <n v="0"/>
    <n v="0"/>
    <n v="0"/>
    <n v="0"/>
    <n v="9.504049044467175"/>
    <n v="14.400603624188957"/>
    <s v="C-All-HVAC-Vent-All-All-E"/>
    <s v="R-All-HVAC-CAC-All-All-E"/>
    <n v="0"/>
    <n v="0"/>
    <n v="0"/>
    <n v="0"/>
    <n v="0"/>
    <n v="0"/>
    <n v="0"/>
    <n v="0"/>
    <n v="0"/>
    <n v="0"/>
    <n v="0"/>
    <n v="0"/>
    <n v="0"/>
    <n v="0"/>
    <n v="0"/>
    <n v="0"/>
    <n v="0"/>
    <n v="0"/>
    <n v="0"/>
    <n v="0"/>
    <n v="0"/>
  </r>
  <r>
    <s v="Lost Opportunity"/>
    <x v="4"/>
    <s v="Under $25"/>
    <s v="Under $20"/>
    <s v="Commercial EM"/>
    <s v="Under $25"/>
    <n v="23.907856492475876"/>
    <s v="HVAC"/>
    <s v="Com-EM-7P_V5"/>
    <s v="Urban"/>
    <s v="SC New"/>
    <s v="Measure InputOutput-New"/>
    <s v="No"/>
    <s v="Commercial"/>
    <s v="Warehouse"/>
    <s v="Commercial EM-New-Warehouse"/>
    <n v="0"/>
    <n v="0"/>
    <n v="0"/>
    <n v="0"/>
    <n v="0"/>
    <n v="0"/>
    <n v="0"/>
    <n v="0"/>
    <n v="0"/>
    <n v="0"/>
    <n v="0"/>
    <n v="0"/>
    <n v="0"/>
    <n v="0"/>
    <n v="0"/>
    <n v="0"/>
    <n v="0"/>
    <n v="0"/>
    <n v="0"/>
    <n v="0"/>
    <n v="0"/>
    <n v="19.288642176282686"/>
    <n v="23.907856492475876"/>
    <s v="C-All-HVAC-Vent-All-All-E"/>
    <s v="R-All-HVAC-CAC-All-All-E"/>
    <n v="0"/>
    <n v="0"/>
    <n v="0"/>
    <n v="0"/>
    <n v="0"/>
    <n v="0"/>
    <n v="0"/>
    <n v="0"/>
    <n v="0"/>
    <n v="0"/>
    <n v="0"/>
    <n v="0"/>
    <n v="0"/>
    <n v="0"/>
    <n v="0"/>
    <n v="0"/>
    <n v="0"/>
    <n v="0"/>
    <n v="0"/>
    <n v="0"/>
    <n v="0"/>
  </r>
  <r>
    <s v="Lost Opportunity"/>
    <x v="4"/>
    <s v="Under $15"/>
    <s v="Under $10"/>
    <s v="Commercial EM"/>
    <s v="Under $15"/>
    <n v="10.453932861434129"/>
    <s v="HVAC"/>
    <s v="Com-EM-7P_V5"/>
    <s v="Urban"/>
    <s v="SC New"/>
    <s v="Measure InputOutput-New"/>
    <s v="No"/>
    <s v="Commercial"/>
    <s v="Supermarket"/>
    <s v="Commercial EM-New-Supermarket"/>
    <n v="0"/>
    <n v="0"/>
    <n v="0"/>
    <n v="0"/>
    <n v="0"/>
    <n v="0"/>
    <n v="0"/>
    <n v="0"/>
    <n v="0"/>
    <n v="0"/>
    <n v="0"/>
    <n v="0"/>
    <n v="0"/>
    <n v="0"/>
    <n v="0"/>
    <n v="0"/>
    <n v="0"/>
    <n v="0"/>
    <n v="0"/>
    <n v="0"/>
    <n v="0"/>
    <n v="7.2743013374968966"/>
    <n v="10.453932861434129"/>
    <s v="C-All-HVAC-Vent-All-All-E"/>
    <s v="R-All-HVAC-CAC-All-All-E"/>
    <n v="0"/>
    <n v="0"/>
    <n v="0"/>
    <n v="0"/>
    <n v="0"/>
    <n v="0"/>
    <n v="0"/>
    <n v="0"/>
    <n v="0"/>
    <n v="0"/>
    <n v="0"/>
    <n v="0"/>
    <n v="0"/>
    <n v="0"/>
    <n v="0"/>
    <n v="0"/>
    <n v="0"/>
    <n v="0"/>
    <n v="0"/>
    <n v="0"/>
    <n v="0"/>
  </r>
  <r>
    <s v="Lost Opportunity"/>
    <x v="4"/>
    <s v="Under $5"/>
    <s v="Under $5"/>
    <s v="Commercial EM"/>
    <s v="Under $5"/>
    <n v="0"/>
    <s v="HVAC"/>
    <s v="Com-EM-7P_V5"/>
    <s v="Urban"/>
    <s v="SC New"/>
    <s v="Measure InputOutput-New"/>
    <s v="No"/>
    <s v="Commercial"/>
    <s v="MiniMart"/>
    <s v="Commercial EM-New-MiniMart"/>
    <n v="0"/>
    <n v="0"/>
    <n v="0"/>
    <n v="0"/>
    <n v="0"/>
    <n v="0"/>
    <n v="0"/>
    <n v="0"/>
    <n v="0"/>
    <n v="0"/>
    <n v="0"/>
    <n v="0"/>
    <n v="0"/>
    <n v="0"/>
    <n v="0"/>
    <n v="0"/>
    <n v="0"/>
    <n v="0"/>
    <n v="0"/>
    <n v="0"/>
    <n v="0"/>
    <n v="0"/>
    <n v="0"/>
    <s v="C-All-HVAC-Vent-All-All-E"/>
    <s v="R-All-HVAC-CAC-All-All-E"/>
    <n v="0"/>
    <n v="0"/>
    <n v="0"/>
    <n v="0"/>
    <n v="0"/>
    <n v="0"/>
    <n v="0"/>
    <n v="0"/>
    <n v="0"/>
    <n v="0"/>
    <n v="0"/>
    <n v="0"/>
    <n v="0"/>
    <n v="0"/>
    <n v="0"/>
    <n v="0"/>
    <n v="0"/>
    <n v="0"/>
    <n v="0"/>
    <n v="0"/>
    <n v="0"/>
  </r>
  <r>
    <s v="Lost Opportunity"/>
    <x v="4"/>
    <s v="Under $15"/>
    <s v="Under $10"/>
    <s v="Commercial EM"/>
    <s v="Under $15"/>
    <n v="13.847261997193414"/>
    <s v="HVAC"/>
    <s v="Com-EM-7P_V5"/>
    <s v="Urban"/>
    <s v="SC New"/>
    <s v="Measure InputOutput-New"/>
    <s v="No"/>
    <s v="Commercial"/>
    <s v="Restaurant"/>
    <s v="Commercial EM-New-Restaurant"/>
    <n v="0"/>
    <n v="0"/>
    <n v="0"/>
    <n v="0"/>
    <n v="0"/>
    <n v="0"/>
    <n v="0"/>
    <n v="0"/>
    <n v="0"/>
    <n v="0"/>
    <n v="0"/>
    <n v="0"/>
    <n v="0"/>
    <n v="0"/>
    <n v="0"/>
    <n v="0"/>
    <n v="0"/>
    <n v="0"/>
    <n v="0"/>
    <n v="0"/>
    <n v="0"/>
    <n v="9.6174159335023273"/>
    <n v="13.847261997193414"/>
    <s v="C-All-HVAC-Vent-All-All-E"/>
    <s v="R-All-HVAC-CAC-All-All-E"/>
    <n v="0"/>
    <n v="0"/>
    <n v="0"/>
    <n v="0"/>
    <n v="0"/>
    <n v="0"/>
    <n v="0"/>
    <n v="0"/>
    <n v="0"/>
    <n v="0"/>
    <n v="0"/>
    <n v="0"/>
    <n v="0"/>
    <n v="0"/>
    <n v="0"/>
    <n v="0"/>
    <n v="0"/>
    <n v="0"/>
    <n v="0"/>
    <n v="0"/>
    <n v="0"/>
  </r>
  <r>
    <s v="Lost Opportunity"/>
    <x v="4"/>
    <s v="Under $10"/>
    <s v="Under $10"/>
    <s v="Commercial EM"/>
    <s v="Under $10"/>
    <n v="7.874326651273857"/>
    <s v="HVAC"/>
    <s v="Com-EM-7P_V5"/>
    <s v="Urban"/>
    <s v="SC New"/>
    <s v="Measure InputOutput-New"/>
    <s v="No"/>
    <s v="Commercial"/>
    <s v="Lodging"/>
    <s v="Commercial EM-New-Lodging"/>
    <n v="0"/>
    <n v="0"/>
    <n v="0"/>
    <n v="0"/>
    <n v="0"/>
    <n v="0"/>
    <n v="0"/>
    <n v="0"/>
    <n v="0"/>
    <n v="0"/>
    <n v="0"/>
    <n v="0"/>
    <n v="0"/>
    <n v="0"/>
    <n v="0"/>
    <n v="0"/>
    <n v="0"/>
    <n v="0"/>
    <n v="0"/>
    <n v="0"/>
    <n v="0"/>
    <n v="5.5195621570379192"/>
    <n v="7.874326651273857"/>
    <s v="C-All-HVAC-Vent-All-All-E"/>
    <s v="R-All-HVAC-CAC-All-All-E"/>
    <n v="0"/>
    <n v="0"/>
    <n v="0"/>
    <n v="0"/>
    <n v="0"/>
    <n v="0"/>
    <n v="0"/>
    <n v="0"/>
    <n v="0"/>
    <n v="0"/>
    <n v="0"/>
    <n v="0"/>
    <n v="0"/>
    <n v="0"/>
    <n v="0"/>
    <n v="0"/>
    <n v="0"/>
    <n v="0"/>
    <n v="0"/>
    <n v="0"/>
    <n v="0"/>
  </r>
  <r>
    <s v="Lost Opportunity"/>
    <x v="4"/>
    <s v="Under $10"/>
    <s v="Under $5"/>
    <s v="Commercial EM"/>
    <s v="Under $10"/>
    <n v="5.4464039388353065"/>
    <s v="HVAC"/>
    <s v="Com-EM-7P_V5"/>
    <s v="Urban"/>
    <s v="SC New"/>
    <s v="Measure InputOutput-New"/>
    <s v="No"/>
    <s v="Commercial"/>
    <s v="Hospital"/>
    <s v="Commercial EM-New-Hospital"/>
    <n v="0"/>
    <n v="0"/>
    <n v="0"/>
    <n v="0"/>
    <n v="0"/>
    <n v="0"/>
    <n v="0"/>
    <n v="0"/>
    <n v="0"/>
    <n v="0"/>
    <n v="0"/>
    <n v="0"/>
    <n v="0"/>
    <n v="0"/>
    <n v="0"/>
    <n v="0"/>
    <n v="0"/>
    <n v="0"/>
    <n v="0"/>
    <n v="0"/>
    <n v="0"/>
    <n v="4.4013067890916062"/>
    <n v="5.4464039388353065"/>
    <s v="C-All-HVAC-Vent-All-All-E"/>
    <s v="R-All-HVAC-CAC-All-All-E"/>
    <n v="0"/>
    <n v="0"/>
    <n v="0"/>
    <n v="0"/>
    <n v="0"/>
    <n v="0"/>
    <n v="0"/>
    <n v="0"/>
    <n v="0"/>
    <n v="0"/>
    <n v="0"/>
    <n v="0"/>
    <n v="0"/>
    <n v="0"/>
    <n v="0"/>
    <n v="0"/>
    <n v="0"/>
    <n v="0"/>
    <n v="0"/>
    <n v="0"/>
    <n v="0"/>
  </r>
  <r>
    <s v="Lost Opportunity"/>
    <x v="4"/>
    <s v="Under $10"/>
    <s v="Under $10"/>
    <s v="Commercial EM"/>
    <s v="Under $10"/>
    <n v="7.7981834959191891"/>
    <s v="HVAC"/>
    <s v="Com-EM-7P_V5"/>
    <s v="Urban"/>
    <s v="SC New"/>
    <s v="Measure InputOutput-New"/>
    <s v="No"/>
    <s v="Commercial"/>
    <s v="Residential Care"/>
    <s v="Commercial EM-New-Residential Care"/>
    <n v="0"/>
    <n v="0"/>
    <n v="0"/>
    <n v="0"/>
    <n v="0"/>
    <n v="0"/>
    <n v="0"/>
    <n v="0"/>
    <n v="0"/>
    <n v="0"/>
    <n v="0"/>
    <n v="0"/>
    <n v="0"/>
    <n v="0"/>
    <n v="0"/>
    <n v="0"/>
    <n v="0"/>
    <n v="0"/>
    <n v="0"/>
    <n v="0"/>
    <n v="0"/>
    <n v="5.5405681931998449"/>
    <n v="7.7981834959191891"/>
    <s v="C-All-HVAC-Vent-All-All-E"/>
    <s v="R-All-HVAC-CAC-All-All-E"/>
    <n v="0"/>
    <n v="0"/>
    <n v="0"/>
    <n v="0"/>
    <n v="0"/>
    <n v="0"/>
    <n v="0"/>
    <n v="0"/>
    <n v="0"/>
    <n v="0"/>
    <n v="0"/>
    <n v="0"/>
    <n v="0"/>
    <n v="0"/>
    <n v="0"/>
    <n v="0"/>
    <n v="0"/>
    <n v="0"/>
    <n v="0"/>
    <n v="0"/>
    <n v="0"/>
  </r>
  <r>
    <s v="Lost Opportunity"/>
    <x v="4"/>
    <s v="Under $15"/>
    <s v="Under $10"/>
    <s v="Commercial EM"/>
    <s v="Under $15"/>
    <n v="12.557169884776048"/>
    <s v="HVAC"/>
    <s v="Com-EM-7P_V5"/>
    <s v="Urban"/>
    <s v="SC New"/>
    <s v="Measure InputOutput-New"/>
    <s v="No"/>
    <s v="Commercial"/>
    <s v="Assembly"/>
    <s v="Commercial EM-New-Assembly"/>
    <n v="0"/>
    <n v="0"/>
    <n v="0"/>
    <n v="0"/>
    <n v="0"/>
    <n v="0"/>
    <n v="0"/>
    <n v="0"/>
    <n v="0"/>
    <n v="0"/>
    <n v="0"/>
    <n v="0"/>
    <n v="0"/>
    <n v="0"/>
    <n v="0"/>
    <n v="0"/>
    <n v="0"/>
    <n v="0"/>
    <n v="0"/>
    <n v="0"/>
    <n v="0"/>
    <n v="9.4791576188311986"/>
    <n v="12.557169884776048"/>
    <s v="C-All-HVAC-Vent-All-All-E"/>
    <s v="R-All-HVAC-CAC-All-All-E"/>
    <n v="0"/>
    <n v="0"/>
    <n v="0"/>
    <n v="0"/>
    <n v="0"/>
    <n v="0"/>
    <n v="0"/>
    <n v="0"/>
    <n v="0"/>
    <n v="0"/>
    <n v="0"/>
    <n v="0"/>
    <n v="0"/>
    <n v="0"/>
    <n v="0"/>
    <n v="0"/>
    <n v="0"/>
    <n v="0"/>
    <n v="0"/>
    <n v="0"/>
    <n v="0"/>
  </r>
  <r>
    <s v="Lost Opportunity"/>
    <x v="4"/>
    <s v="Under $15"/>
    <s v="Under $10"/>
    <s v="Commercial EM"/>
    <s v="Under $15"/>
    <n v="12.347942896816278"/>
    <s v="HVAC"/>
    <s v="Com-EM-7P_V5"/>
    <s v="Urban"/>
    <s v="SC New"/>
    <s v="Measure InputOutput-New"/>
    <s v="No"/>
    <s v="Commercial"/>
    <s v="Other"/>
    <s v="Commercial EM-New-Other"/>
    <n v="0"/>
    <n v="0"/>
    <n v="0"/>
    <n v="0"/>
    <n v="0"/>
    <n v="0"/>
    <n v="0"/>
    <n v="0"/>
    <n v="0"/>
    <n v="0"/>
    <n v="0"/>
    <n v="0"/>
    <n v="0"/>
    <n v="0"/>
    <n v="0"/>
    <n v="0"/>
    <n v="0"/>
    <n v="0"/>
    <n v="0"/>
    <n v="0"/>
    <n v="0"/>
    <n v="9.4791576188311986"/>
    <n v="12.347942896816278"/>
    <s v="C-All-HVAC-Vent-All-All-E"/>
    <s v="R-All-HVAC-CAC-All-All-E"/>
    <n v="0"/>
    <n v="0"/>
    <n v="0"/>
    <n v="0"/>
    <n v="0"/>
    <n v="0"/>
    <n v="0"/>
    <n v="0"/>
    <n v="0"/>
    <n v="0"/>
    <n v="0"/>
    <n v="0"/>
    <n v="0"/>
    <n v="0"/>
    <n v="0"/>
    <n v="0"/>
    <n v="0"/>
    <n v="0"/>
    <n v="0"/>
    <n v="0"/>
    <n v="0"/>
  </r>
  <r>
    <s v="Discretionary"/>
    <x v="4"/>
    <s v="Under $15"/>
    <s v="Under $10"/>
    <s v="Commercial EM"/>
    <s v="Under $15"/>
    <n v="11.372224039482186"/>
    <s v="HVAC"/>
    <s v="Com-EM-7P_V5"/>
    <s v="Urban"/>
    <s v="SC Retro"/>
    <s v="Measure InputOutput"/>
    <s v="No"/>
    <s v="Commercial"/>
    <s v="Large Off"/>
    <s v="Commercial EM-Retro-Large Off"/>
    <n v="0.67694692201164952"/>
    <n v="0.67491608124561442"/>
    <n v="0.67289133300187765"/>
    <n v="0.68265582444748452"/>
    <n v="0.69110896971713009"/>
    <n v="0.63122354886352239"/>
    <n v="0.51116396007782694"/>
    <n v="0.41400921101570853"/>
    <n v="0.33577358923517631"/>
    <n v="0.27231892937240826"/>
    <n v="0.22132642822952336"/>
    <n v="0.18023068860413358"/>
    <n v="0.14635436041164376"/>
    <n v="0.11893011137271604"/>
    <n v="9.6729920955453907E-2"/>
    <n v="7.8494554386917006E-2"/>
    <n v="5.4337047067593209E-4"/>
    <n v="1.968368792101795E-4"/>
    <n v="6.8049640491096749E-5"/>
    <n v="2.249856385464694E-5"/>
    <n v="7.8604748319451385"/>
    <n v="8.2917371519421934"/>
    <n v="11.372224039482186"/>
    <s v="C-Off-HVAC-Vent-All-All-E"/>
    <s v="C-LOff-HVAC-ER-All-All-C"/>
    <n v="6.4059051885030192"/>
    <n v="0.67694692201164952"/>
    <n v="1.3518630032572641"/>
    <n v="2.0247543362591416"/>
    <n v="2.7074101607066261"/>
    <n v="3.3985191304237561"/>
    <n v="4.0297426792872786"/>
    <n v="4.5409066393651054"/>
    <n v="4.9549158503808144"/>
    <n v="5.2906894396159903"/>
    <n v="5.5630083689883989"/>
    <n v="5.7843347972179222"/>
    <n v="5.9645654858220558"/>
    <n v="6.1109198462337"/>
    <n v="6.2298499576064161"/>
    <n v="6.3265798785618701"/>
    <n v="6.405074432948787"/>
    <n v="6.4056178034194629"/>
    <n v="6.4058146402986731"/>
    <n v="6.4058826899391645"/>
    <n v="6.4059051885030192"/>
  </r>
  <r>
    <s v="Discretionary"/>
    <x v="4"/>
    <s v="Under $15"/>
    <s v="Under $15"/>
    <s v="Commercial EM"/>
    <s v="Under $15"/>
    <n v="13.906972321744266"/>
    <s v="HVAC"/>
    <s v="Com-EM-7P_V5"/>
    <s v="Urban"/>
    <s v="SC Retro"/>
    <s v="Measure InputOutput"/>
    <s v="No"/>
    <s v="Commercial"/>
    <s v="Medium Off"/>
    <s v="Commercial EM-Retro-Medium Off"/>
    <n v="4.0201971720786482E-2"/>
    <n v="4.0081365805624117E-2"/>
    <n v="3.9961121708207252E-2"/>
    <n v="4.0779052923715614E-2"/>
    <n v="4.1487094548863672E-2"/>
    <n v="3.810471153200768E-2"/>
    <n v="3.1003859974314263E-2"/>
    <n v="2.5227521732810638E-2"/>
    <n v="2.0560123841498093E-2"/>
    <n v="1.6754267061920267E-2"/>
    <n v="1.3688203919365725E-2"/>
    <n v="1.1209307110873404E-2"/>
    <n v="9.1457180082172122E-3"/>
    <n v="7.4684410443251852E-3"/>
    <n v="6.1038572628638078E-3"/>
    <n v="4.9741328437526476E-3"/>
    <n v="3.4580729548053036E-5"/>
    <n v="1.257790593157935E-5"/>
    <n v="4.3654812790778173E-6"/>
    <n v="1.4488019037279685E-6"/>
    <n v="0.50617768202016689"/>
    <n v="10.184144567828595"/>
    <n v="13.906972321744266"/>
    <s v="C-Off-HVAC-Vent-All-All-E"/>
    <s v="C-LOff-HVAC-ER-All-All-C"/>
    <n v="0.38680372395780854"/>
    <n v="4.0201971720786482E-2"/>
    <n v="8.0283337526410592E-2"/>
    <n v="0.12024445923461785"/>
    <n v="0.16102351215833346"/>
    <n v="0.20251060670719714"/>
    <n v="0.24061531823920482"/>
    <n v="0.27161917821351911"/>
    <n v="0.29684669994632973"/>
    <n v="0.31740682378782781"/>
    <n v="0.3341610908497481"/>
    <n v="0.3478492947691138"/>
    <n v="0.35905860187998723"/>
    <n v="0.36820431988820446"/>
    <n v="0.37567276093252966"/>
    <n v="0.38177661819539349"/>
    <n v="0.38675075103914613"/>
    <n v="0.38678533176869417"/>
    <n v="0.38679790967462574"/>
    <n v="0.38680227515590482"/>
    <n v="0.38680372395780854"/>
  </r>
  <r>
    <s v="Discretionary"/>
    <x v="4"/>
    <s v="Under $45"/>
    <s v="Under $30"/>
    <s v="Commercial EM"/>
    <s v="Under $45"/>
    <n v="40.670092601766569"/>
    <s v="HVAC"/>
    <s v="Com-EM-7P_V5"/>
    <s v="Urban"/>
    <s v="SC Retro"/>
    <s v="Measure InputOutput"/>
    <s v="No"/>
    <s v="Commercial"/>
    <s v="Small Off"/>
    <s v="Commercial EM-Retro-Small Off"/>
    <n v="1.0264370455617781E-2"/>
    <n v="1.0233577344250929E-2"/>
    <n v="1.0202876612218173E-2"/>
    <n v="1.0234766047617767E-2"/>
    <n v="1.0259314773311629E-2"/>
    <n v="9.2641479479373678E-3"/>
    <n v="7.4298183895419824E-3"/>
    <n v="5.9592204825049131E-3"/>
    <n v="4.7822461916932346E-3"/>
    <n v="3.8379625566849697E-3"/>
    <n v="3.0827656636712303E-3"/>
    <n v="2.4781999876259163E-3"/>
    <n v="1.9902548696084195E-3"/>
    <n v="1.598993244339529E-3"/>
    <n v="1.285125252701596E-3"/>
    <n v="1.0320411943028208E-3"/>
    <n v="7.0683516126352486E-6"/>
    <n v="2.5344055604196058E-6"/>
    <n v="8.6740536693922373E-7"/>
    <n v="2.8395820827838073E-7"/>
    <n v="9.9208392318580446E-2"/>
    <n v="28.469138340165244"/>
    <n v="40.670092601766569"/>
    <s v="C-Off-HVAC-Vent-All-All-E"/>
    <s v="C-SOff-HVAC-ER-All-All-C"/>
    <n v="9.3946435134376532E-2"/>
    <n v="1.0264370455617781E-2"/>
    <n v="2.0497947799868708E-2"/>
    <n v="3.070082441208688E-2"/>
    <n v="4.0935590459704643E-2"/>
    <n v="5.1194905233016272E-2"/>
    <n v="6.045905318095364E-2"/>
    <n v="6.7888871570495626E-2"/>
    <n v="7.3848092053000539E-2"/>
    <n v="7.8630338244693773E-2"/>
    <n v="8.2468300801378749E-2"/>
    <n v="8.555106646504998E-2"/>
    <n v="8.8029266452675892E-2"/>
    <n v="9.0019521322284315E-2"/>
    <n v="9.1618514566623843E-2"/>
    <n v="9.2903639819325437E-2"/>
    <n v="9.3935681013628258E-2"/>
    <n v="9.3942749365240899E-2"/>
    <n v="9.3945283770801316E-2"/>
    <n v="9.3946151176168252E-2"/>
    <n v="9.3946435134376532E-2"/>
  </r>
  <r>
    <s v="Discretionary"/>
    <x v="4"/>
    <s v="Under $15"/>
    <s v="Under $10"/>
    <s v="Commercial EM"/>
    <s v="Under $15"/>
    <n v="13.473014584598269"/>
    <s v="HVAC"/>
    <s v="Com-EM-7P_V5"/>
    <s v="Urban"/>
    <s v="SC Retro"/>
    <s v="Measure InputOutput"/>
    <s v="No"/>
    <s v="Commercial"/>
    <s v="XLarge Ret"/>
    <s v="Commercial EM-Retro-XLarge Ret"/>
    <n v="4.6129735749069938E-3"/>
    <n v="4.5917538964624222E-3"/>
    <n v="4.5706318285386946E-3"/>
    <n v="4.5751765311312451E-3"/>
    <n v="4.5790351141848469E-3"/>
    <n v="4.1245710548291903E-3"/>
    <n v="3.3024005635446077E-3"/>
    <n v="2.6446182492202448E-3"/>
    <n v="2.1181163535944525E-3"/>
    <n v="1.6977128350441405E-3"/>
    <n v="1.366732373999868E-3"/>
    <n v="1.1020812766595705E-3"/>
    <n v="8.8730316524514644E-4"/>
    <n v="7.1401651505493353E-4"/>
    <n v="5.7439625899480739E-4"/>
    <n v="4.6127451404884539E-4"/>
    <n v="3.1592048411019873E-6"/>
    <n v="1.1322935487660353E-6"/>
    <n v="3.8771307608115805E-7"/>
    <n v="1.2709408100500235E-7"/>
    <n v="4.4403715343042945E-2"/>
    <n v="9.6461396801368178"/>
    <n v="13.473014584598269"/>
    <s v="C-Ret-HVAC-Vent-All-All-E"/>
    <s v="C-Ret-HVAC-ER-All-All-C"/>
    <n v="4.1927600411006967E-2"/>
    <n v="4.6129735749069938E-3"/>
    <n v="9.2047274713694151E-3"/>
    <n v="1.377535929990811E-2"/>
    <n v="1.8350535831039357E-2"/>
    <n v="2.2929570945224204E-2"/>
    <n v="2.7054142000053395E-2"/>
    <n v="3.0356542563598002E-2"/>
    <n v="3.3001160812818245E-2"/>
    <n v="3.51192771664127E-2"/>
    <n v="3.6816990001456842E-2"/>
    <n v="3.8183722375456711E-2"/>
    <n v="3.9285803652116279E-2"/>
    <n v="4.0173106817361429E-2"/>
    <n v="4.0887123332416363E-2"/>
    <n v="4.1461519591411172E-2"/>
    <n v="4.1922794105460015E-2"/>
    <n v="4.192595331030112E-2"/>
    <n v="4.1927085603849883E-2"/>
    <n v="4.1927473316925964E-2"/>
    <n v="4.1927600411006967E-2"/>
  </r>
  <r>
    <s v="Discretionary"/>
    <x v="4"/>
    <s v="Under $30"/>
    <s v="Under $25"/>
    <s v="Commercial EM"/>
    <s v="Under $30"/>
    <n v="29.133437337703956"/>
    <s v="HVAC"/>
    <s v="Com-EM-7P_V5"/>
    <s v="Urban"/>
    <s v="SC Retro"/>
    <s v="Measure InputOutput"/>
    <s v="No"/>
    <s v="Commercial"/>
    <s v="Large Ret"/>
    <s v="Commercial EM-Retro-Large Ret"/>
    <n v="5.1216634810849038E-2"/>
    <n v="5.0981038290719122E-2"/>
    <n v="5.0746525514581815E-2"/>
    <n v="5.0581464627298178E-2"/>
    <n v="5.0415090191065361E-2"/>
    <n v="4.5224492230832067E-2"/>
    <n v="3.606089704913059E-2"/>
    <n v="2.8755803300033748E-2"/>
    <n v="2.2931493236253916E-2"/>
    <n v="1.8290397951213511E-2"/>
    <n v="1.4604660146875776E-2"/>
    <n v="1.1666703396329499E-2"/>
    <n v="9.3163741760428614E-3"/>
    <n v="7.4387414656040879E-3"/>
    <n v="5.9391860449700285E-3"/>
    <n v="4.7398695087089524E-3"/>
    <n v="3.2253831023931219E-5"/>
    <n v="1.1490532875710002E-5"/>
    <n v="3.9083536087414621E-6"/>
    <n v="1.2718656924281998E-6"/>
    <n v="0.44436028581803999"/>
    <n v="20.11602302439556"/>
    <n v="29.133437337703956"/>
    <s v="C-Ret-HVAC-Vent-All-All-E"/>
    <s v="C-Ret-HVAC-ER-All-All-C"/>
    <n v="0.44436028581803999"/>
    <n v="5.1216634810849038E-2"/>
    <n v="0.10219767310156816"/>
    <n v="0.15294419861614997"/>
    <n v="0.20352566324344815"/>
    <n v="0.2539407534345135"/>
    <n v="0.29916524566534558"/>
    <n v="0.33522614271447615"/>
    <n v="0.36398194601450989"/>
    <n v="0.38691343925076382"/>
    <n v="0.40520383720197733"/>
    <n v="0.41980849734885312"/>
    <n v="0.43147520074518264"/>
    <n v="0.4407915749212255"/>
    <n v="0.44436028581803999"/>
    <n v="0.44436028581803999"/>
    <n v="0.44436028581803999"/>
    <n v="0.44436028581803999"/>
    <n v="0.44436028581803999"/>
    <n v="0.44436028581803999"/>
    <n v="0.44436028581803999"/>
  </r>
  <r>
    <s v="Discretionary"/>
    <x v="4"/>
    <s v="Under $25"/>
    <s v="Under $15"/>
    <s v="Commercial EM"/>
    <s v="Under $25"/>
    <n v="20.77209827932349"/>
    <s v="HVAC"/>
    <s v="Com-EM-7P_V5"/>
    <s v="Urban"/>
    <s v="SC Retro"/>
    <s v="Measure InputOutput"/>
    <s v="No"/>
    <s v="Commercial"/>
    <s v="Medium Ret"/>
    <s v="Commercial EM-Retro-Medium Ret"/>
    <n v="3.2743316615992096E-3"/>
    <n v="3.2592697359558527E-3"/>
    <n v="3.2442770951704556E-3"/>
    <n v="3.2658723159718398E-3"/>
    <n v="3.2862373583300575E-3"/>
    <n v="2.9758365353020517E-3"/>
    <n v="2.395195302312054E-3"/>
    <n v="1.9286004905400272E-3"/>
    <n v="1.5532475151539826E-3"/>
    <n v="1.2526982884624141E-3"/>
    <n v="1.0187304545126591E-3"/>
    <n v="8.3084985517929927E-4"/>
    <n v="6.7548176018259018E-4"/>
    <n v="5.4854527763453331E-4"/>
    <n v="4.451347350116289E-4"/>
    <n v="3.6001412630879553E-4"/>
    <n v="2.4835958604517668E-6"/>
    <n v="8.96125503897839E-7"/>
    <n v="3.090940855513929E-7"/>
    <n v="1.0212264902062629E-7"/>
    <n v="3.5679277912327757E-2"/>
    <n v="14.286475994679424"/>
    <n v="20.77209827932349"/>
    <s v="C-Ret-HVAC-Vent-All-All-E"/>
    <s v="C-Ret-HVAC-ER-All-All-C"/>
    <n v="3.0318113445726377E-2"/>
    <n v="3.2743316615992096E-3"/>
    <n v="6.5336013975550618E-3"/>
    <n v="9.7778784927255169E-3"/>
    <n v="1.3043750808697357E-2"/>
    <n v="1.6329988167027416E-2"/>
    <n v="1.9305824702329468E-2"/>
    <n v="2.1701020004641521E-2"/>
    <n v="2.3629620495181549E-2"/>
    <n v="2.5182868010335532E-2"/>
    <n v="2.6435566298797945E-2"/>
    <n v="2.7454296753310604E-2"/>
    <n v="2.8285146608489905E-2"/>
    <n v="2.8960628368672494E-2"/>
    <n v="2.9509173646307028E-2"/>
    <n v="2.9954308381318656E-2"/>
    <n v="3.0314322507627452E-2"/>
    <n v="3.0316806103487904E-2"/>
    <n v="3.0317702228991803E-2"/>
    <n v="3.0318011323077355E-2"/>
    <n v="3.0318113445726377E-2"/>
  </r>
  <r>
    <s v="Discretionary"/>
    <x v="4"/>
    <s v="Under $10"/>
    <s v="Under $10"/>
    <s v="Commercial EM"/>
    <s v="Under $10"/>
    <n v="8.2316348161509829"/>
    <s v="HVAC"/>
    <s v="Com-EM-7P_V5"/>
    <s v="Urban"/>
    <s v="SC Retro"/>
    <s v="Measure InputOutput"/>
    <s v="No"/>
    <s v="Commercial"/>
    <s v="Small Ret"/>
    <s v="Commercial EM-Retro-Small Ret"/>
    <n v="1.4921946388326408E-2"/>
    <n v="1.4853305434940109E-2"/>
    <n v="1.4784980229939381E-2"/>
    <n v="1.4757017373859644E-2"/>
    <n v="1.4727606572223665E-2"/>
    <n v="1.3228480892530949E-2"/>
    <n v="1.0561820707745095E-2"/>
    <n v="8.4339926352864653E-3"/>
    <n v="6.7355062709377181E-3"/>
    <n v="5.3811217492653858E-3"/>
    <n v="4.3083800726627913E-3"/>
    <n v="3.4523819393522974E-3"/>
    <n v="2.7644266689447732E-3"/>
    <n v="2.2130813547322449E-3"/>
    <n v="1.7714759920208056E-3"/>
    <n v="1.4167706816665801E-3"/>
    <n v="9.6621625126816243E-6"/>
    <n v="3.4493546856928075E-6"/>
    <n v="1.1759694890978031E-6"/>
    <n v="3.8366054787979381E-7"/>
    <n v="0.13404207042293131"/>
    <n v="5.825312660762938"/>
    <n v="8.2316348161509829"/>
    <s v="C-Ret-HVAC-Vent-All-All-E"/>
    <s v="C-Ret-HVAC-ER-All-All-C"/>
    <n v="0.13404207042293131"/>
    <n v="1.4921946388326408E-2"/>
    <n v="2.9775251823266517E-2"/>
    <n v="4.4560232053205896E-2"/>
    <n v="5.9317249427065538E-2"/>
    <n v="7.40448559992892E-2"/>
    <n v="8.7273336891820152E-2"/>
    <n v="9.7835157599565251E-2"/>
    <n v="0.10626915023485171"/>
    <n v="0.11300465650578943"/>
    <n v="0.11838577825505482"/>
    <n v="0.12269415832771761"/>
    <n v="0.12614654026706992"/>
    <n v="0.1289109669360147"/>
    <n v="0.13112404829074695"/>
    <n v="0.13289552428276774"/>
    <n v="0.13404207042293131"/>
    <n v="0.13404207042293131"/>
    <n v="0.13404207042293131"/>
    <n v="0.13404207042293131"/>
    <n v="0.13404207042293131"/>
  </r>
  <r>
    <s v="Discretionary"/>
    <x v="4"/>
    <s v="Under $20"/>
    <s v="Under $15"/>
    <s v="Commercial EM"/>
    <s v="Under $20"/>
    <n v="17.902489131456178"/>
    <s v="HVAC"/>
    <s v="Com-EM-7P_V5"/>
    <s v="Urban"/>
    <s v="SC Retro"/>
    <s v="Measure InputOutput"/>
    <s v="No"/>
    <s v="Commercial"/>
    <s v="School K-12"/>
    <s v="Commercial EM-Retro-School K-12"/>
    <n v="7.6646861564092353E-2"/>
    <n v="7.6332609431679577E-2"/>
    <n v="7.6019645733009678E-2"/>
    <n v="7.5869695446939681E-2"/>
    <n v="7.5720736911073436E-2"/>
    <n v="6.8022073261226432E-2"/>
    <n v="5.4334071432032685E-2"/>
    <n v="4.3411711129811632E-2"/>
    <n v="3.4677357558126516E-2"/>
    <n v="2.7700587600060438E-2"/>
    <n v="2.2129085377894962E-2"/>
    <n v="1.7680282057375683E-2"/>
    <n v="1.4122563205464235E-2"/>
    <n v="1.1282635952745552E-2"/>
    <n v="9.0133557468942728E-3"/>
    <n v="7.2016257611137533E-3"/>
    <n v="4.9047504554820328E-5"/>
    <n v="1.7492415086793233E-5"/>
    <n v="5.9547362143737857E-6"/>
    <n v="1.938890736738387E-6"/>
    <n v="0.67740331945124588"/>
    <n v="12.212169604442787"/>
    <n v="17.902489131456178"/>
    <s v="C-Sch-HVAC-Vent-All-All-C"/>
    <s v="C-Sch-HVAC-ER-All-All-C"/>
    <n v="0.67740331945124588"/>
    <n v="7.6646861564092353E-2"/>
    <n v="0.15297947099577192"/>
    <n v="0.22899911672878159"/>
    <n v="0.30486881217572126"/>
    <n v="0.38058954908679471"/>
    <n v="0.44861162234802116"/>
    <n v="0.50294569378005383"/>
    <n v="0.54635740490986551"/>
    <n v="0.58103476246799202"/>
    <n v="0.60873535006805246"/>
    <n v="0.63086443544594739"/>
    <n v="0.6485447175033231"/>
    <n v="0.66266728070878733"/>
    <n v="0.67394991666153292"/>
    <n v="0.67740331945124588"/>
    <n v="0.67740331945124588"/>
    <n v="0.67740331945124588"/>
    <n v="0.67740331945124588"/>
    <n v="0.67740331945124588"/>
    <n v="0.67740331945124588"/>
  </r>
  <r>
    <s v="Discretionary"/>
    <x v="4"/>
    <s v="Under $15"/>
    <s v="Under $10"/>
    <s v="Commercial EM"/>
    <s v="Under $15"/>
    <n v="10.597356627936128"/>
    <s v="HVAC"/>
    <s v="Com-EM-7P_V5"/>
    <s v="Urban"/>
    <s v="SC Retro"/>
    <s v="Measure InputOutput"/>
    <s v="No"/>
    <s v="Commercial"/>
    <s v="University"/>
    <s v="Commercial EM-Retro-University"/>
    <n v="0.13956119585931701"/>
    <n v="0.13898899495629374"/>
    <n v="0.13841914007697298"/>
    <n v="0.13909713658620848"/>
    <n v="0.13984312897981904"/>
    <n v="0.12626390478810615"/>
    <n v="0.10156142118821271"/>
    <n v="8.1805671026425705E-2"/>
    <n v="6.5841931054332517E-2"/>
    <n v="5.3073462765654646E-2"/>
    <n v="4.2816896833344137E-2"/>
    <n v="3.4546780507670509E-2"/>
    <n v="2.7876696812795455E-2"/>
    <n v="2.2487261070584304E-2"/>
    <n v="1.8113801033026553E-2"/>
    <n v="1.4611826210573128E-2"/>
    <n v="1.0031973422743146E-4"/>
    <n v="3.6063774549096129E-5"/>
    <n v="1.2385423303421623E-5"/>
    <n v="4.0718861337997358E-6"/>
    <n v="1.4226222918076781"/>
    <n v="6.9137850849512201"/>
    <n v="10.597356627936128"/>
    <s v="C-All-HVAC-Vent-All-All-E"/>
    <s v="C-Unv-HVAC-ER-All-All-C"/>
    <n v="1.2850620905675512"/>
    <n v="0.13956119585931701"/>
    <n v="0.27855019081561072"/>
    <n v="0.4169693308925837"/>
    <n v="0.55606646747879218"/>
    <n v="0.69590959645861128"/>
    <n v="0.8221735012467174"/>
    <n v="0.92373492243493005"/>
    <n v="1.0055405934613557"/>
    <n v="1.0713825245156883"/>
    <n v="1.1244559872813429"/>
    <n v="1.1672728841146871"/>
    <n v="1.2018196646223576"/>
    <n v="1.229696361435153"/>
    <n v="1.2521836225057374"/>
    <n v="1.2702974235387641"/>
    <n v="1.2849092497493373"/>
    <n v="1.2850095694835648"/>
    <n v="1.2850456332581139"/>
    <n v="1.2850580186814173"/>
    <n v="1.2850620905675512"/>
  </r>
  <r>
    <s v="Discretionary"/>
    <x v="4"/>
    <s v="Under $15"/>
    <s v="Under $15"/>
    <s v="Commercial EM"/>
    <s v="Under $15"/>
    <n v="13.797344885765778"/>
    <s v="HVAC"/>
    <s v="Com-EM-7P_V5"/>
    <s v="Urban"/>
    <s v="SC Retro"/>
    <s v="Measure InputOutput"/>
    <s v="No"/>
    <s v="Commercial"/>
    <s v="Warehouse"/>
    <s v="Commercial EM-Retro-Warehouse"/>
    <n v="2.1711046192254425E-2"/>
    <n v="2.1630715321343082E-2"/>
    <n v="2.1550681674654116E-2"/>
    <n v="2.1583974347058141E-2"/>
    <n v="2.1613610763006399E-2"/>
    <n v="1.9483749541168011E-2"/>
    <n v="1.5613763635282583E-2"/>
    <n v="1.2533180783365931E-2"/>
    <n v="1.0064464076183837E-2"/>
    <n v="8.0804229195088843E-3"/>
    <n v="6.4821562258099751E-3"/>
    <n v="5.1944253202485177E-3"/>
    <n v="4.160739171504022E-3"/>
    <n v="3.3345268363039913E-3"/>
    <n v="2.6724195021665255E-3"/>
    <n v="2.141686462896991E-3"/>
    <n v="1.4633442237552895E-5"/>
    <n v="5.2350086473795466E-6"/>
    <n v="1.7874594083041246E-6"/>
    <n v="5.837156125649858E-7"/>
    <n v="0.2039366561894051"/>
    <n v="10.498819142911325"/>
    <n v="13.797344885765778"/>
    <s v="C-War-HVAC-Vent-All-All-E"/>
    <s v="C-War-HVAC-ER-All-All-C"/>
    <n v="0.19787380239866126"/>
    <n v="2.1711046192254425E-2"/>
    <n v="4.3341761513597504E-2"/>
    <n v="6.4892443188251617E-2"/>
    <n v="8.6476417535309755E-2"/>
    <n v="0.10809002829831615"/>
    <n v="0.12757377783948418"/>
    <n v="0.14318754147476676"/>
    <n v="0.15572072225813269"/>
    <n v="0.16578518633431652"/>
    <n v="0.17386560925382541"/>
    <n v="0.18034776547963538"/>
    <n v="0.1855421907998839"/>
    <n v="0.18970292997138793"/>
    <n v="0.19303745680769194"/>
    <n v="0.19570987630985845"/>
    <n v="0.19785156277275545"/>
    <n v="0.19786619621499302"/>
    <n v="0.1978714312236404"/>
    <n v="0.19787321868304869"/>
    <n v="0.19787380239866126"/>
  </r>
  <r>
    <s v="Discretionary"/>
    <x v="4"/>
    <s v="Under $10"/>
    <s v="Under $10"/>
    <s v="Commercial EM"/>
    <s v="Under $10"/>
    <n v="8.8979590209686812"/>
    <s v="HVAC"/>
    <s v="Com-EM-7P_V5"/>
    <s v="Urban"/>
    <s v="SC Retro"/>
    <s v="Measure InputOutput"/>
    <s v="No"/>
    <s v="Commercial"/>
    <s v="Supermarket"/>
    <s v="Commercial EM-Retro-Supermarket"/>
    <n v="6.1796946398652037E-3"/>
    <n v="6.1240773881064163E-3"/>
    <n v="6.0689606916134601E-3"/>
    <n v="6.0486901209785924E-3"/>
    <n v="6.0284541622459562E-3"/>
    <n v="5.4073241522093708E-3"/>
    <n v="4.3111664356691691E-3"/>
    <n v="3.4371186237858366E-3"/>
    <n v="2.7402740513514652E-3"/>
    <n v="2.1847234014158784E-3"/>
    <n v="1.74182143212057E-3"/>
    <n v="1.388755290291441E-3"/>
    <n v="1.1067764240227469E-3"/>
    <n v="8.825052285993453E-4"/>
    <n v="7.0370180286328024E-4"/>
    <n v="5.6114286664154752E-4"/>
    <n v="3.814861469010064E-6"/>
    <n v="1.3579032501962991E-6"/>
    <n v="4.6135306710734458E-7"/>
    <n v="1.4992378806046541E-7"/>
    <n v="5.2379883906045824E-2"/>
    <n v="6.2566944290043631"/>
    <n v="8.8979590209686812"/>
    <s v="C-Gro-HVAC-Vent-All-All-E"/>
    <s v="C-Gro-HVAC-ER-All-All-C"/>
    <n v="5.2379883906045824E-2"/>
    <n v="6.1796946398652037E-3"/>
    <n v="1.2303772027971619E-2"/>
    <n v="1.8372732719585078E-2"/>
    <n v="2.4421422840563672E-2"/>
    <n v="3.0449877002809628E-2"/>
    <n v="3.5857201155018996E-2"/>
    <n v="4.0168367590688162E-2"/>
    <n v="4.3605486214474E-2"/>
    <n v="4.6345760265825466E-2"/>
    <n v="4.8530483667241345E-2"/>
    <n v="5.0272305099361918E-2"/>
    <n v="5.166106038965336E-2"/>
    <n v="5.2379883906045824E-2"/>
    <n v="5.2379883906045824E-2"/>
    <n v="5.2379883906045824E-2"/>
    <n v="5.2379883906045824E-2"/>
    <n v="5.2379883906045824E-2"/>
    <n v="5.2379883906045824E-2"/>
    <n v="5.2379883906045824E-2"/>
    <n v="5.2379883906045824E-2"/>
  </r>
  <r>
    <s v="Discretionary"/>
    <x v="4"/>
    <s v="Under $5"/>
    <s v="Under $5"/>
    <s v="Commercial EM"/>
    <s v="Under $5"/>
    <n v="0"/>
    <s v="HVAC"/>
    <s v="Com-EM-7P_V5"/>
    <s v="Urban"/>
    <s v="SC Retro"/>
    <s v="Measure InputOutput"/>
    <s v="No"/>
    <s v="Commercial"/>
    <s v="MiniMart"/>
    <s v="Commercial EM-Retro-MiniMart"/>
    <n v="0"/>
    <n v="0"/>
    <n v="0"/>
    <n v="0"/>
    <n v="0"/>
    <n v="0"/>
    <n v="0"/>
    <n v="0"/>
    <n v="0"/>
    <n v="0"/>
    <n v="0"/>
    <n v="0"/>
    <n v="0"/>
    <n v="0"/>
    <n v="0"/>
    <n v="0"/>
    <n v="0"/>
    <n v="0"/>
    <n v="0"/>
    <n v="0"/>
    <n v="0"/>
    <n v="0"/>
    <n v="0"/>
    <s v="C-Gro-HVAC-Vent-All-All-E"/>
    <s v="C-Gro-HVAC-ER-All-All-C"/>
    <n v="0"/>
    <n v="0"/>
    <n v="0"/>
    <n v="0"/>
    <n v="0"/>
    <n v="0"/>
    <n v="0"/>
    <n v="0"/>
    <n v="0"/>
    <n v="0"/>
    <n v="0"/>
    <n v="0"/>
    <n v="0"/>
    <n v="0"/>
    <n v="0"/>
    <n v="0"/>
    <n v="0"/>
    <n v="0"/>
    <n v="0"/>
    <n v="0"/>
    <n v="0"/>
  </r>
  <r>
    <s v="Discretionary"/>
    <x v="4"/>
    <s v="Under $15"/>
    <s v="Under $10"/>
    <s v="Commercial EM"/>
    <s v="Under $15"/>
    <n v="12.682153713956527"/>
    <s v="HVAC"/>
    <s v="Com-EM-7P_V5"/>
    <s v="Urban"/>
    <s v="SC Retro"/>
    <s v="Measure InputOutput"/>
    <s v="No"/>
    <s v="Commercial"/>
    <s v="Restaurant"/>
    <s v="Commercial EM-Retro-Restaurant"/>
    <n v="2.9504899479260004E-3"/>
    <n v="2.93656363537179E-3"/>
    <n v="2.9227030550128359E-3"/>
    <n v="2.9349000447646189E-3"/>
    <n v="2.9470219631829125E-3"/>
    <n v="2.6631586264888622E-3"/>
    <n v="2.1391265378794219E-3"/>
    <n v="1.7181255270396318E-3"/>
    <n v="1.3799358171173832E-3"/>
    <n v="1.1082861271848054E-3"/>
    <n v="8.9241143503632128E-4"/>
    <n v="7.194863579542901E-4"/>
    <n v="5.8005201528251924E-4"/>
    <n v="4.6777438586028075E-4"/>
    <n v="3.7729446351099025E-4"/>
    <n v="3.0379612439944512E-4"/>
    <n v="2.0858496265242255E-6"/>
    <n v="7.4924254762253568E-7"/>
    <n v="2.5710110534633809E-7"/>
    <n v="8.4453747706061246E-8"/>
    <n v="2.9506174820568633E-2"/>
    <n v="8.8589149924677066"/>
    <n v="12.682153713956527"/>
    <s v="C-Res-HVAC-Vent-All-All-E"/>
    <s v="C-Res-HVAC-ER-All-All-C"/>
    <n v="2.704430271103931E-2"/>
    <n v="2.9504899479260004E-3"/>
    <n v="5.88705358329779E-3"/>
    <n v="8.809756638310625E-3"/>
    <n v="1.1744656683075245E-2"/>
    <n v="1.4691678646258158E-2"/>
    <n v="1.7354837272747021E-2"/>
    <n v="1.9493963810626444E-2"/>
    <n v="2.1212089337666076E-2"/>
    <n v="2.2592025154783459E-2"/>
    <n v="2.3700311281968263E-2"/>
    <n v="2.4592722717004585E-2"/>
    <n v="2.5312209074958875E-2"/>
    <n v="2.5892261090241394E-2"/>
    <n v="2.6360035476101676E-2"/>
    <n v="2.6737329939612666E-2"/>
    <n v="2.704112606401211E-2"/>
    <n v="2.7043211913638635E-2"/>
    <n v="2.7043961156186257E-2"/>
    <n v="2.7044218257291603E-2"/>
    <n v="2.704430271103931E-2"/>
  </r>
  <r>
    <s v="Discretionary"/>
    <x v="4"/>
    <s v="Under $10"/>
    <s v="Under $10"/>
    <s v="Commercial EM"/>
    <s v="Under $10"/>
    <n v="8.712001775958937"/>
    <s v="HVAC"/>
    <s v="Com-EM-7P_V5"/>
    <s v="Urban"/>
    <s v="SC Retro"/>
    <s v="Measure InputOutput"/>
    <s v="No"/>
    <s v="Commercial"/>
    <s v="Lodging"/>
    <s v="Commercial EM-Retro-Lodging"/>
    <n v="6.5806405169772333E-2"/>
    <n v="6.5648469797364883E-2"/>
    <n v="6.5490913469851211E-2"/>
    <n v="6.5573853692450737E-2"/>
    <n v="6.5654332491735259E-2"/>
    <n v="5.915943116649388E-2"/>
    <n v="4.7383221409058263E-2"/>
    <n v="3.795250893292252E-2"/>
    <n v="3.0400022840357029E-2"/>
    <n v="2.4352499084103158E-2"/>
    <n v="1.9570484426098295E-2"/>
    <n v="1.5748539327558479E-2"/>
    <n v="1.267878764605853E-2"/>
    <n v="1.0207220421111595E-2"/>
    <n v="8.2201774586080894E-3"/>
    <n v="6.6095498830733724E-3"/>
    <n v="4.5294920046944552E-5"/>
    <n v="1.6247831550799507E-5"/>
    <n v="5.5659363894699374E-6"/>
    <n v="1.824623574734691E-6"/>
    <n v="0.63748103121762012"/>
    <n v="6.0556415563472008"/>
    <n v="8.712001775958937"/>
    <s v="C-All-HVAC-Vent-All-All-E"/>
    <s v="C-Lod-HVAC-ER-All-All-C"/>
    <n v="0.60052535052817957"/>
    <n v="6.5806405169772333E-2"/>
    <n v="0.1314548749671372"/>
    <n v="0.1969457884369884"/>
    <n v="0.26251964212943912"/>
    <n v="0.32817397462117437"/>
    <n v="0.38733340578766823"/>
    <n v="0.43471662719672649"/>
    <n v="0.472669136129649"/>
    <n v="0.50306915897000604"/>
    <n v="0.52742165805410923"/>
    <n v="0.54699214248020755"/>
    <n v="0.56274068180776604"/>
    <n v="0.57541946945382461"/>
    <n v="0.58562668987493616"/>
    <n v="0.59384686733354419"/>
    <n v="0.60045641721661758"/>
    <n v="0.60050171213666448"/>
    <n v="0.60051795996821533"/>
    <n v="0.60052352590460478"/>
    <n v="0.60052535052817957"/>
  </r>
  <r>
    <s v="Discretionary"/>
    <x v="4"/>
    <s v="Under $10"/>
    <s v="Under $5"/>
    <s v="Commercial EM"/>
    <s v="Under $10"/>
    <n v="5.1322815348025337"/>
    <s v="HVAC"/>
    <s v="Com-EM-7P_V5"/>
    <s v="Urban"/>
    <s v="SC Retro"/>
    <s v="Measure InputOutput"/>
    <s v="No"/>
    <s v="Commercial"/>
    <s v="Hospital"/>
    <s v="Commercial EM-Retro-Hospital"/>
    <n v="0.21533524472950094"/>
    <n v="0.21488304071556902"/>
    <n v="0.21443178633006632"/>
    <n v="0.21860749827899889"/>
    <n v="0.22212101666092307"/>
    <n v="0.20280885068673463"/>
    <n v="0.16420305200274074"/>
    <n v="0.13298008442729389"/>
    <n v="0.10774955697228383"/>
    <n v="8.7489751848236014E-2"/>
    <n v="7.1214212796233994E-2"/>
    <n v="5.8053182599273188E-2"/>
    <n v="4.7206950028998843E-2"/>
    <n v="3.8381922508845388E-2"/>
    <n v="3.116587028045972E-2"/>
    <n v="2.5249971324030639E-2"/>
    <n v="1.7433107087070078E-4"/>
    <n v="6.2981114504036365E-5"/>
    <n v="2.1712585162828337E-5"/>
    <n v="7.1578127957122194E-6"/>
    <n v="2.5007732802842804"/>
    <n v="3.9338195395582938"/>
    <n v="5.1322815348025337"/>
    <s v="C-Hea-HVAC-Vent-All-All-C"/>
    <s v="C-Hea-HVAC-ER-All-All-C"/>
    <n v="2.0521481747735226"/>
    <n v="0.21533524472950094"/>
    <n v="0.43021828544506996"/>
    <n v="0.64465007177513622"/>
    <n v="0.86325757005413517"/>
    <n v="1.0853785867150583"/>
    <n v="1.288187437401793"/>
    <n v="1.4523904894045336"/>
    <n v="1.5853705738318276"/>
    <n v="1.6931201308041115"/>
    <n v="1.7806098826523475"/>
    <n v="1.8518240954485816"/>
    <n v="1.9098772780478548"/>
    <n v="1.9570842280768537"/>
    <n v="1.995466150585699"/>
    <n v="2.0266320208661588"/>
    <n v="2.0518819921901894"/>
    <n v="2.05205632326106"/>
    <n v="2.0521193043755641"/>
    <n v="2.0521410169607268"/>
    <n v="2.0521481747735226"/>
  </r>
  <r>
    <s v="Discretionary"/>
    <x v="4"/>
    <s v="Under $10"/>
    <s v="Under $5"/>
    <s v="Commercial EM"/>
    <s v="Under $10"/>
    <n v="6.8175460045981149"/>
    <s v="HVAC"/>
    <s v="Com-EM-7P_V5"/>
    <s v="Urban"/>
    <s v="SC Retro"/>
    <s v="Measure InputOutput"/>
    <s v="No"/>
    <s v="Commercial"/>
    <s v="Residential Care"/>
    <s v="Commercial EM-Retro-Residential Care"/>
    <n v="3.8333291080956393E-2"/>
    <n v="3.8241291182362101E-2"/>
    <n v="3.8149512083524427E-2"/>
    <n v="3.8724873865272937E-2"/>
    <n v="3.9219141978672066E-2"/>
    <n v="3.5702634030642576E-2"/>
    <n v="2.884555625998219E-2"/>
    <n v="2.3321249546182976E-2"/>
    <n v="1.8869953476960303E-2"/>
    <n v="1.5300394368717352E-2"/>
    <n v="1.2445265556564633E-2"/>
    <n v="1.0137436114214327E-2"/>
    <n v="8.2403636120360006E-3"/>
    <n v="6.7002056397647428E-3"/>
    <n v="5.4409112060829516E-3"/>
    <n v="4.4098685201250576E-3"/>
    <n v="3.0457737341950795E-5"/>
    <n v="1.1010509037566958E-5"/>
    <n v="3.7986318373798245E-6"/>
    <n v="1.2533074053054242E-6"/>
    <n v="0.4378764520144679"/>
    <n v="4.8190445661205032"/>
    <n v="6.8175460045981149"/>
    <s v="C-Hea-HVAC-Vent-All-All-C"/>
    <s v="C-Hea-HVAC-ER-All-All-C"/>
    <n v="0.36212846870768317"/>
    <n v="3.8333291080956393E-2"/>
    <n v="7.6574582263318494E-2"/>
    <n v="0.11472409434684291"/>
    <n v="0.15344896821211584"/>
    <n v="0.19266811019078792"/>
    <n v="0.2283707442214305"/>
    <n v="0.2572163004814127"/>
    <n v="0.28053755002759567"/>
    <n v="0.29940750350455597"/>
    <n v="0.3147078978732733"/>
    <n v="0.32715316342983791"/>
    <n v="0.33729059954405222"/>
    <n v="0.34553096315608822"/>
    <n v="0.35223116879585298"/>
    <n v="0.35767208000193595"/>
    <n v="0.36208194852206099"/>
    <n v="0.36211240625940294"/>
    <n v="0.36212341676844051"/>
    <n v="0.36212721540027787"/>
    <n v="0.36212846870768317"/>
  </r>
  <r>
    <s v="Discretionary"/>
    <x v="4"/>
    <s v="Under $10"/>
    <s v="Under $10"/>
    <s v="Commercial EM"/>
    <s v="Under $10"/>
    <n v="9.2241082649906492"/>
    <s v="HVAC"/>
    <s v="Com-EM-7P_V5"/>
    <s v="Urban"/>
    <s v="SC Retro"/>
    <s v="Measure InputOutput"/>
    <s v="No"/>
    <s v="Commercial"/>
    <s v="Assembly"/>
    <s v="Commercial EM-Retro-Assembly"/>
    <n v="0.14686273162899321"/>
    <n v="0.14620380750641782"/>
    <n v="0.14554783975673902"/>
    <n v="0.14544625831076965"/>
    <n v="0.1454582289262393"/>
    <n v="0.13079957173977844"/>
    <n v="0.10455015911467426"/>
    <n v="8.3598356953012432E-2"/>
    <n v="6.7036144243463616E-2"/>
    <n v="5.3776383622040715E-2"/>
    <n v="4.3240972396749094E-2"/>
    <n v="3.4879733114753383E-2"/>
    <n v="2.8188452481801018E-2"/>
    <n v="2.2820367782118805E-2"/>
    <n v="1.8445785634387438E-2"/>
    <n v="1.4918913578985152E-2"/>
    <n v="1.0273490225516541E-4"/>
    <n v="3.7037522579663026E-5"/>
    <n v="1.2747493775273321E-5"/>
    <n v="4.1972298175258434E-6"/>
    <n v="1.466414459060561"/>
    <n v="6.6287244690843501"/>
    <n v="9.2241082649906492"/>
    <s v="C-All-HVAC-Vent-All-All-E"/>
    <s v="C-All-HVAC-ER-All-All-C"/>
    <n v="1.3319304239393506"/>
    <n v="0.14686273162899321"/>
    <n v="0.29306653913541103"/>
    <n v="0.43861437889215005"/>
    <n v="0.58406063720291967"/>
    <n v="0.72951886612915895"/>
    <n v="0.86031843786893736"/>
    <n v="0.9648685969836116"/>
    <n v="1.048466953936624"/>
    <n v="1.1155030981800877"/>
    <n v="1.1692794818021284"/>
    <n v="1.2125204541988774"/>
    <n v="1.2474001873136309"/>
    <n v="1.2755886397954319"/>
    <n v="1.2984090075775507"/>
    <n v="1.3168547932119381"/>
    <n v="1.3317737067909232"/>
    <n v="1.3318764416931783"/>
    <n v="1.3319134792157579"/>
    <n v="1.3319262267095331"/>
    <n v="1.3319304239393506"/>
  </r>
  <r>
    <s v="Discretionary"/>
    <x v="4"/>
    <s v="Under $10"/>
    <s v="Under $10"/>
    <s v="Commercial EM"/>
    <s v="Under $10"/>
    <n v="8.2189155536755329"/>
    <s v="HVAC"/>
    <s v="Com-EM-7P_V5"/>
    <s v="Urban"/>
    <s v="SC Retro"/>
    <s v="Measure InputOutput"/>
    <s v="No"/>
    <s v="Commercial"/>
    <s v="Other"/>
    <s v="Commercial EM-Retro-Other"/>
    <n v="9.7000897886656723E-2"/>
    <n v="9.6127889805676825E-2"/>
    <n v="9.5262738797425708E-2"/>
    <n v="9.6170432008160403E-2"/>
    <n v="9.7010317459261239E-2"/>
    <n v="8.7774643834509392E-2"/>
    <n v="7.091813046178233E-2"/>
    <n v="5.7385723604791994E-2"/>
    <n v="4.6464488154887559E-2"/>
    <n v="3.7660605369622117E-2"/>
    <n v="3.0568717765840487E-2"/>
    <n v="2.4820052197660588E-2"/>
    <n v="2.0131435145410187E-2"/>
    <n v="1.6358604068398189E-2"/>
    <n v="1.327056895706066E-2"/>
    <n v="1.075485770005611E-2"/>
    <n v="7.4237096364731869E-5"/>
    <n v="2.6805071627342009E-5"/>
    <n v="9.2368098217324922E-6"/>
    <n v="3.0439432097003863E-6"/>
    <n v="1.0634829469249989"/>
    <n v="5.9454916597560663"/>
    <n v="8.2189155536755329"/>
    <s v="C-All-HVAC-Vent-All-All-E"/>
    <s v="C-All-HVAC-ER-All-All-C"/>
    <n v="0.89779342613822399"/>
    <n v="9.7000897886656723E-2"/>
    <n v="0.19312878769233355"/>
    <n v="0.28839152648975924"/>
    <n v="0.38456195849791963"/>
    <n v="0.48157227595718088"/>
    <n v="0.56934691979169028"/>
    <n v="0.64026505025347258"/>
    <n v="0.69765077385826457"/>
    <n v="0.74411526201315215"/>
    <n v="0.78177586738277427"/>
    <n v="0.81234458514861474"/>
    <n v="0.83716463734627533"/>
    <n v="0.85729607249168549"/>
    <n v="0.87365467656008367"/>
    <n v="0.88692524551714436"/>
    <n v="0.89768010321720049"/>
    <n v="0.89775434031356527"/>
    <n v="0.8977811453851926"/>
    <n v="0.89779038219501428"/>
    <n v="0.89779342613822399"/>
  </r>
  <r>
    <s v="Lost Opportunity"/>
    <x v="0"/>
    <s v="Under $5"/>
    <s v="Under $35"/>
    <s v="LEC Exit Sign"/>
    <s v="Under $5"/>
    <n v="-12.721774050493543"/>
    <s v="Lighting"/>
    <s v="Com-ExitSign-7P_V3"/>
    <s v="Urban"/>
    <s v="SC-New"/>
    <s v="M_Input"/>
    <s v="No"/>
    <s v="Commercial"/>
    <s v="Commercial"/>
    <s v="LEC Exit Sign-Double-New"/>
    <n v="6.7733635605491437E-3"/>
    <n v="1.0724332832027957E-2"/>
    <n v="1.3996277901810034E-2"/>
    <n v="1.5951463005289275E-2"/>
    <n v="1.9231330865602848E-2"/>
    <n v="2.3000775250455945E-2"/>
    <n v="2.5913223120412852E-2"/>
    <n v="3.2512490153673232E-2"/>
    <n v="3.7552485782580781E-2"/>
    <n v="3.6387277142844475E-2"/>
    <n v="3.9506983937202034E-2"/>
    <n v="3.9968715899944787E-2"/>
    <n v="3.7625407872561523E-2"/>
    <n v="3.7847014583645651E-2"/>
    <n v="3.7232567289089011E-2"/>
    <n v="3.8121475551582469E-2"/>
    <n v="3.8951040453419183E-2"/>
    <n v="3.9733575839064166E-2"/>
    <n v="4.0478851544322715E-2"/>
    <n v="4.1194616356539142E-2"/>
    <n v="0.61270326894261717"/>
    <n v="31.61158618200789"/>
    <n v="-12.721774050493543"/>
    <s v="I-All-SecTotal-All-All-All-E"/>
    <n v="0"/>
    <n v="0.61270326894261717"/>
    <n v="6.7733635605491437E-3"/>
    <n v="1.7497696392577099E-2"/>
    <n v="3.1493974294387134E-2"/>
    <n v="4.7445437299676409E-2"/>
    <n v="6.667676816527926E-2"/>
    <n v="8.9677543415735209E-2"/>
    <n v="0.11559076653614805"/>
    <n v="0.14810325668982127"/>
    <n v="0.18565574247240205"/>
    <n v="0.22204301961524653"/>
    <n v="0.26155000355244856"/>
    <n v="0.30151871945239334"/>
    <n v="0.33914412732495486"/>
    <n v="0.3769911419086005"/>
    <n v="0.41422370919768953"/>
    <n v="0.45234518474927199"/>
    <n v="0.49129622520269117"/>
    <n v="0.53102980104175534"/>
    <n v="0.57150865258607808"/>
    <n v="0.61270326894261717"/>
  </r>
  <r>
    <s v="Lost Opportunity"/>
    <x v="0"/>
    <s v="Under $5"/>
    <s v="Under $70"/>
    <s v="LEC Exit Sign"/>
    <s v="Under $5"/>
    <n v="-23.006399700529094"/>
    <s v="Lighting"/>
    <s v="Com-ExitSign-7P_V3"/>
    <s v="Urban"/>
    <s v="SC-New"/>
    <s v="M_Input"/>
    <s v="No"/>
    <s v="Commercial"/>
    <s v="Commercial"/>
    <s v="LEC Exit Sign-Single-New"/>
    <n v="1.3905626689074046E-3"/>
    <n v="2.2016914863413973E-3"/>
    <n v="2.8734175243847054E-3"/>
    <n v="3.2748144657119868E-3"/>
    <n v="3.9481670422761034E-3"/>
    <n v="4.722029038202155E-3"/>
    <n v="5.3199507719017165E-3"/>
    <n v="6.6747716517452328E-3"/>
    <n v="7.7094761542224541E-3"/>
    <n v="7.4702603463861587E-3"/>
    <n v="8.1107320658487872E-3"/>
    <n v="8.2055250331377547E-3"/>
    <n v="7.7244469638002109E-3"/>
    <n v="7.7699425313802238E-3"/>
    <n v="7.6437973064585668E-3"/>
    <n v="7.8262890086766828E-3"/>
    <n v="7.9965975966651923E-3"/>
    <n v="8.1572510865671518E-3"/>
    <n v="8.3102552128792723E-3"/>
    <n v="8.4572007914958999E-3"/>
    <n v="0.12578717874698905"/>
    <n v="65.946972204813193"/>
    <n v="-23.006399700529094"/>
    <s v="I-All-SecTotal-All-All-All-E"/>
    <n v="0"/>
    <n v="0.12578717874698905"/>
    <n v="1.3905626689074046E-3"/>
    <n v="3.5922541552488021E-3"/>
    <n v="6.4656716796335076E-3"/>
    <n v="9.7404861453454939E-3"/>
    <n v="1.3688653187621597E-2"/>
    <n v="1.8410682225823753E-2"/>
    <n v="2.373063299772547E-2"/>
    <n v="3.0405404649470703E-2"/>
    <n v="3.8114880803693157E-2"/>
    <n v="4.558514115007932E-2"/>
    <n v="5.3695873215928107E-2"/>
    <n v="6.1901398249065862E-2"/>
    <n v="6.9625845212866078E-2"/>
    <n v="7.7395787744246297E-2"/>
    <n v="8.5039585050704858E-2"/>
    <n v="9.2865874059381542E-2"/>
    <n v="0.10086247165604674"/>
    <n v="0.10901972274261389"/>
    <n v="0.11732997795549316"/>
    <n v="0.12578717874698905"/>
  </r>
  <r>
    <s v="Lost Opportunity"/>
    <x v="0"/>
    <s v="Under $5"/>
    <s v="Under $35"/>
    <s v="LEC Exit Sign"/>
    <s v="Under $5"/>
    <n v="-12.72141591002319"/>
    <s v="Lighting"/>
    <s v="Com-ExitSign-7P_V3"/>
    <s v="Urban"/>
    <s v="SC-NR"/>
    <s v="M_Input"/>
    <s v="No"/>
    <s v="Commercial"/>
    <s v="Commercial"/>
    <s v="LEC Exit Sign-Double-NR"/>
    <n v="4.8568247538737043E-2"/>
    <n v="8.2270034571860898E-2"/>
    <n v="0.10530356578073329"/>
    <n v="0.12299751374040696"/>
    <n v="0.13830849528331934"/>
    <n v="0.15137054528620883"/>
    <n v="0.16237776305231569"/>
    <n v="0.17155060003149558"/>
    <n v="0.17911425461423222"/>
    <n v="0.18528543747722481"/>
    <n v="0.19026483838231145"/>
    <n v="0.19393666658172437"/>
    <n v="0.19659525665178249"/>
    <n v="0.1984688851557932"/>
    <n v="0.19973459555197445"/>
    <n v="0.20224427629787553"/>
    <n v="0.20411180078844637"/>
    <n v="0.20560295415420815"/>
    <n v="0.20674683361015703"/>
    <n v="0.20771548075110033"/>
    <n v="4.2465089638329276"/>
    <n v="31.61158618200789"/>
    <n v="-12.72141591002319"/>
    <s v="I-All-SecTotal-All-All-All-E"/>
    <n v="0"/>
    <n v="3.3525680453019078"/>
    <n v="4.8568247538737043E-2"/>
    <n v="0.13083828211059795"/>
    <n v="0.23614184789133125"/>
    <n v="0.35913936163173821"/>
    <n v="0.49744785691505755"/>
    <n v="0.64881840220126641"/>
    <n v="0.81119616525358207"/>
    <n v="0.98274676528507765"/>
    <n v="1.1618610198993098"/>
    <n v="1.3471464573765346"/>
    <n v="1.5374112957588459"/>
    <n v="1.7313479623405703"/>
    <n v="1.9279432189923529"/>
    <n v="2.1264121041481463"/>
    <n v="2.3261466997001206"/>
    <n v="2.5283909759979961"/>
    <n v="2.7325027767864425"/>
    <n v="2.9381057309406504"/>
    <n v="3.1448525645508076"/>
    <n v="3.3525680453019078"/>
  </r>
  <r>
    <s v="Lost Opportunity"/>
    <x v="0"/>
    <s v="Under $5"/>
    <s v="Under $70"/>
    <s v="LEC Exit Sign"/>
    <s v="Under $5"/>
    <n v="-23.006399700529094"/>
    <s v="Lighting"/>
    <s v="Com-ExitSign-7P_V3"/>
    <s v="Urban"/>
    <s v="SC-NR"/>
    <s v="M_Input"/>
    <s v="No"/>
    <s v="Commercial"/>
    <s v="Commercial"/>
    <s v="LEC Exit Sign-Single-NR"/>
    <n v="9.9709976170459964E-3"/>
    <n v="1.6889930360696068E-2"/>
    <n v="2.1618684154265475E-2"/>
    <n v="2.5251228499237523E-2"/>
    <n v="2.8394552959467467E-2"/>
    <n v="3.1076174719624015E-2"/>
    <n v="3.3335942112479193E-2"/>
    <n v="3.5219113531995742E-2"/>
    <n v="3.6771921912830886E-2"/>
    <n v="3.8038857673116995E-2"/>
    <n v="3.9061122158145743E-2"/>
    <n v="3.9814943679034424E-2"/>
    <n v="4.0360748738854806E-2"/>
    <n v="4.0745402217113834E-2"/>
    <n v="4.1005250903935954E-2"/>
    <n v="4.1520485074511455E-2"/>
    <n v="4.1903885406804779E-2"/>
    <n v="4.2210017240052487E-2"/>
    <n v="4.2444854194388877E-2"/>
    <n v="4.2643716183930522E-2"/>
    <n v="0.87180272924962987"/>
    <n v="65.946972204813193"/>
    <n v="-23.006399700529094"/>
    <s v="I-All-SecTotal-All-All-All-E"/>
    <n v="0"/>
    <n v="0.68827782933753223"/>
    <n v="9.9709976170459964E-3"/>
    <n v="2.6860927977742064E-2"/>
    <n v="4.8479612132007535E-2"/>
    <n v="7.3730840631245062E-2"/>
    <n v="0.10212539359071253"/>
    <n v="0.13320156831033655"/>
    <n v="0.16653751042281575"/>
    <n v="0.2017566239548115"/>
    <n v="0.23852854586764238"/>
    <n v="0.27656740354075937"/>
    <n v="0.31562852569890509"/>
    <n v="0.35544346937793952"/>
    <n v="0.39580421811679434"/>
    <n v="0.43654962033390815"/>
    <n v="0.47755487123784413"/>
    <n v="0.51907535631235557"/>
    <n v="0.56097924171916036"/>
    <n v="0.60318925895921283"/>
    <n v="0.64563411315360175"/>
    <n v="0.68827782933753223"/>
  </r>
  <r>
    <s v="Lost Opportunity"/>
    <x v="0"/>
    <s v="Under $5"/>
    <s v="Under $5"/>
    <s v="Exterior Building Lighting"/>
    <s v="Under $5"/>
    <n v="1.2147460368953329"/>
    <s v="Lighting"/>
    <s v="Com-ExteriorLighting-7P_V14"/>
    <s v="Urban"/>
    <s v="SC-New"/>
    <s v="M_Input"/>
    <s v="No"/>
    <s v="Commercial"/>
    <s v="Commercial"/>
    <s v="Exterior Lighting: Parking Lot - HPS 250W - New"/>
    <n v="5.1714156646556313E-2"/>
    <n v="5.2902175800541011E-2"/>
    <n v="5.7862144180567537E-2"/>
    <n v="5.9647173674538721E-2"/>
    <n v="6.6769640880240136E-2"/>
    <n v="7.5478937163741475E-2"/>
    <n v="8.1401387147878299E-2"/>
    <n v="9.853518189918356E-2"/>
    <n v="0.11049687864383644"/>
    <n v="0.10448746260393196"/>
    <n v="0.11118013002254631"/>
    <n v="0.11078796534138458"/>
    <n v="0.10310221163941194"/>
    <n v="0.10280564437387722"/>
    <n v="0.10046056934214947"/>
    <n v="0.10232984705911843"/>
    <n v="0.10390661608083659"/>
    <n v="0.1054833851025548"/>
    <n v="0.10706015412427296"/>
    <n v="0.10863692314599116"/>
    <n v="1.815048584873159"/>
    <n v="0.40076738723930549"/>
    <n v="1.2147460368953329"/>
    <s v="S-All-Lgt-Streetlight-All-All-U"/>
    <n v="0"/>
    <n v="1.815048584873159"/>
    <n v="5.1714156646556313E-2"/>
    <n v="0.10461633244709732"/>
    <n v="0.16247847662766485"/>
    <n v="0.22212565030220358"/>
    <n v="0.28889529118244373"/>
    <n v="0.36437422834618521"/>
    <n v="0.44577561549406353"/>
    <n v="0.54431079739324706"/>
    <n v="0.65480767603708345"/>
    <n v="0.75929513864101539"/>
    <n v="0.87047526866356173"/>
    <n v="0.98126323400494631"/>
    <n v="1.0843654456443583"/>
    <n v="1.1871710900182355"/>
    <n v="1.2876316593603849"/>
    <n v="1.3899615064195034"/>
    <n v="1.4938681225003401"/>
    <n v="1.5993515076028948"/>
    <n v="1.7064116617271678"/>
    <n v="1.815048584873159"/>
  </r>
  <r>
    <s v="Lost Opportunity"/>
    <x v="0"/>
    <s v="Under $5"/>
    <s v="Under $5"/>
    <s v="Exterior Building Lighting"/>
    <s v="Under $5"/>
    <n v="-8.739647383307565"/>
    <s v="Lighting"/>
    <s v="Com-ExteriorLighting-7P_V14"/>
    <s v="Urban"/>
    <s v="SC-New"/>
    <s v="M_Input"/>
    <s v="No"/>
    <s v="Commercial"/>
    <s v="Commercial"/>
    <s v="Exterior Lighting: Walkway - HID 150W - New"/>
    <n v="2.2635394109299871E-2"/>
    <n v="2.3155392568206024E-2"/>
    <n v="2.5326381062108935E-2"/>
    <n v="2.6107692190682708E-2"/>
    <n v="2.9225210926093641E-2"/>
    <n v="3.3037288054974773E-2"/>
    <n v="3.5629556752302179E-2"/>
    <n v="4.3129054412764829E-2"/>
    <n v="4.836471399978387E-2"/>
    <n v="4.5734380078655462E-2"/>
    <n v="4.8663774551781697E-2"/>
    <n v="4.8492123253772279E-2"/>
    <n v="4.5128052845350645E-2"/>
    <n v="4.4998244735335896E-2"/>
    <n v="4.3971800508045757E-2"/>
    <n v="4.4789987259354624E-2"/>
    <n v="4.5480142345317977E-2"/>
    <n v="4.6170297431281343E-2"/>
    <n v="4.6860452517244688E-2"/>
    <n v="4.7550607603208034E-2"/>
    <n v="0.79445054720556507"/>
    <n v="-4.6494858836030044"/>
    <n v="-8.739647383307565"/>
    <s v="S-All-Lgt-Streetlight-All-All-U"/>
    <n v="0"/>
    <n v="0.79445054720556518"/>
    <n v="2.2635394109299871E-2"/>
    <n v="4.5790786677505899E-2"/>
    <n v="7.1117167739614837E-2"/>
    <n v="9.7224859930297544E-2"/>
    <n v="0.12645007085639118"/>
    <n v="0.15948735891136595"/>
    <n v="0.19511691566366812"/>
    <n v="0.23824597007643294"/>
    <n v="0.28661068407621682"/>
    <n v="0.33234506415487231"/>
    <n v="0.38100883870665403"/>
    <n v="0.42950096196042631"/>
    <n v="0.47462901480577696"/>
    <n v="0.51962725954111288"/>
    <n v="0.56359906004915861"/>
    <n v="0.60838904730851318"/>
    <n v="0.65386918965383112"/>
    <n v="0.70003948708511243"/>
    <n v="0.74689993960235712"/>
    <n v="0.79445054720556518"/>
  </r>
  <r>
    <s v="Lost Opportunity"/>
    <x v="0"/>
    <s v="Under $5"/>
    <s v="Under $5"/>
    <s v="Exterior Building Lighting"/>
    <s v="Under $5"/>
    <n v="-8.94722527873666"/>
    <s v="Lighting"/>
    <s v="Com-ExteriorLighting-7P_V14"/>
    <s v="Urban"/>
    <s v="SC-New"/>
    <s v="M_Input"/>
    <s v="No"/>
    <s v="Commercial"/>
    <s v="Commercial"/>
    <s v="Exterior Lighting: Façade - HID 150W - New"/>
    <n v="2.2687515838988419E-2"/>
    <n v="2.320871168014392E-2"/>
    <n v="2.538469923325869E-2"/>
    <n v="2.6167809459619298E-2"/>
    <n v="2.9292506796296965E-2"/>
    <n v="3.3113361861745232E-2"/>
    <n v="3.5711599685462475E-2"/>
    <n v="4.3228366176676254E-2"/>
    <n v="4.8476081733757843E-2"/>
    <n v="4.583969103478118E-2"/>
    <n v="4.8775830922020473E-2"/>
    <n v="4.8603784368575591E-2"/>
    <n v="4.5231967632980041E-2"/>
    <n v="4.5101860618374151E-2"/>
    <n v="4.4073052833891381E-2"/>
    <n v="4.4893123595192763E-2"/>
    <n v="4.5584867877114445E-2"/>
    <n v="4.6276612159036147E-2"/>
    <n v="4.6968356440957822E-2"/>
    <n v="4.7660100722879496E-2"/>
    <n v="0.79627990067175269"/>
    <n v="-4.6130166668327286"/>
    <n v="-8.94722527873666"/>
    <s v="S-All-Lgt-Streetlight-All-All-U"/>
    <n v="0"/>
    <n v="0.79627990067175269"/>
    <n v="2.2687515838988419E-2"/>
    <n v="4.5896227519132339E-2"/>
    <n v="7.1280926752391033E-2"/>
    <n v="9.7448736212010334E-2"/>
    <n v="0.1267412430083073"/>
    <n v="0.15985460487005254"/>
    <n v="0.19556620455551502"/>
    <n v="0.23879457073219126"/>
    <n v="0.28727065246594913"/>
    <n v="0.33311034350073032"/>
    <n v="0.3818861744227508"/>
    <n v="0.4304899587913264"/>
    <n v="0.47572192642430644"/>
    <n v="0.52082378704268062"/>
    <n v="0.56489683987657202"/>
    <n v="0.60978996347176473"/>
    <n v="0.65537483134887919"/>
    <n v="0.70165144350791531"/>
    <n v="0.74861979994887318"/>
    <n v="0.79627990067175269"/>
  </r>
  <r>
    <s v="Lost Opportunity"/>
    <x v="0"/>
    <s v="Under $5"/>
    <s v="Under $5"/>
    <s v="Exterior Building Lighting"/>
    <s v="Under $5"/>
    <n v="-39.263552859597326"/>
    <s v="Lighting"/>
    <s v="Com-ExteriorLighting-7P_V14"/>
    <s v="Urban"/>
    <s v="SC-New"/>
    <s v="M_Input"/>
    <s v="No"/>
    <s v="Commercial"/>
    <s v="Commercial"/>
    <s v="Exterior Lighting: Walkway - INC 75W - New"/>
    <n v="5.8150372919478141E-4"/>
    <n v="5.948625000458367E-4"/>
    <n v="6.506352380484335E-4"/>
    <n v="6.7070713663050258E-4"/>
    <n v="7.5079625554410885E-4"/>
    <n v="8.4872859353294706E-4"/>
    <n v="9.153240284209774E-4"/>
    <n v="1.1079862739108775E-3"/>
    <n v="1.2424904738353273E-3"/>
    <n v="1.1749171425834855E-3"/>
    <n v="1.2501733454213949E-3"/>
    <n v="1.2457636201287127E-3"/>
    <n v="1.1593405837846155E-3"/>
    <n v="1.156005810831743E-3"/>
    <n v="1.1296364380212896E-3"/>
    <n v="1.1506556720918993E-3"/>
    <n v="1.1683857701088604E-3"/>
    <n v="1.1861158681258218E-3"/>
    <n v="1.203845966142783E-3"/>
    <n v="1.2215760641597442E-3"/>
    <n v="2.0409450510564146E-2"/>
    <n v="-1.7509340822679484"/>
    <n v="-39.263552859597326"/>
    <s v="S-All-Lgt-Streetlight-All-All-U"/>
    <n v="0"/>
    <n v="2.0409450510564142E-2"/>
    <n v="5.8150372919478141E-4"/>
    <n v="1.1763662292406181E-3"/>
    <n v="1.8270014672890516E-3"/>
    <n v="2.4977086039195541E-3"/>
    <n v="3.2485048594636627E-3"/>
    <n v="4.0972334529966094E-3"/>
    <n v="5.0125574814175872E-3"/>
    <n v="6.1205437553284647E-3"/>
    <n v="7.3630342291637922E-3"/>
    <n v="8.5379513717472773E-3"/>
    <n v="9.7881247171686721E-3"/>
    <n v="1.1033888337297385E-2"/>
    <n v="1.2193228921082001E-2"/>
    <n v="1.3349234731913745E-2"/>
    <n v="1.4478871169935034E-2"/>
    <n v="1.5629526842026932E-2"/>
    <n v="1.6797912612135792E-2"/>
    <n v="1.7984028480261614E-2"/>
    <n v="1.9187874446404397E-2"/>
    <n v="2.0409450510564142E-2"/>
  </r>
  <r>
    <s v="Lost Opportunity"/>
    <x v="0"/>
    <s v="Under $5"/>
    <s v="Under $5"/>
    <s v="Exterior Building Lighting"/>
    <s v="Under $5"/>
    <n v="-6.2696921726338637"/>
    <s v="Lighting"/>
    <s v="Com-ExteriorLighting-7P_V14"/>
    <s v="Urban"/>
    <s v="SC-New"/>
    <s v="M_Input"/>
    <s v="No"/>
    <s v="Commercial"/>
    <s v="Commercial"/>
    <s v="Exterior Lighting: Façade - HID 400W - New"/>
    <n v="9.7890558249862612E-3"/>
    <n v="1.0013937879990897E-2"/>
    <n v="1.0952818266150684E-2"/>
    <n v="1.1290709367907529E-2"/>
    <n v="1.2638932632279136E-2"/>
    <n v="1.4287529323089083E-2"/>
    <n v="1.540859939896095E-2"/>
    <n v="1.8651882944329425E-2"/>
    <n v="2.0916131745586063E-2"/>
    <n v="1.9778599725248848E-2"/>
    <n v="2.1045465497162109E-2"/>
    <n v="2.0971232014390308E-2"/>
    <n v="1.9516383343843244E-2"/>
    <n v="1.9460245649516629E-2"/>
    <n v="1.9016342627830352E-2"/>
    <n v="1.9370181211119521E-2"/>
    <n v="1.9668650353373941E-2"/>
    <n v="1.9967119495628363E-2"/>
    <n v="2.0265588637882775E-2"/>
    <n v="2.0564057780137191E-2"/>
    <n v="0.34357346371941327"/>
    <n v="-3.8043102653381338"/>
    <n v="-6.2696921726338637"/>
    <s v="S-All-Lgt-Streetlight-All-All-U"/>
    <n v="0"/>
    <n v="0.34357346371941327"/>
    <n v="9.7890558249862612E-3"/>
    <n v="1.9802993704977158E-2"/>
    <n v="3.0755811971127842E-2"/>
    <n v="4.2046521339035373E-2"/>
    <n v="5.468545397131451E-2"/>
    <n v="6.89729832944036E-2"/>
    <n v="8.4381582693364543E-2"/>
    <n v="0.10303346563769397"/>
    <n v="0.12394959738328004"/>
    <n v="0.14372819710852888"/>
    <n v="0.16477366260569098"/>
    <n v="0.18574489462008129"/>
    <n v="0.20526127796392452"/>
    <n v="0.22472152361344114"/>
    <n v="0.2437378662412715"/>
    <n v="0.26310804745239103"/>
    <n v="0.28277669780576498"/>
    <n v="0.30274381730139333"/>
    <n v="0.32300940593927607"/>
    <n v="0.34357346371941327"/>
  </r>
  <r>
    <s v="Lost Opportunity"/>
    <x v="0"/>
    <s v="Under $5"/>
    <s v="Under $5"/>
    <s v="Exterior Building Lighting"/>
    <s v="Under $5"/>
    <n v="-10.080782713782549"/>
    <s v="Lighting"/>
    <s v="Com-ExteriorLighting-7P_V14"/>
    <s v="Urban"/>
    <s v="SC-New"/>
    <s v="M_Input"/>
    <s v="No"/>
    <s v="Commercial"/>
    <s v="Commercial"/>
    <s v="Exterior Lighting: Walkway - CFL 26W - New"/>
    <n v="7.8337872636596016E-4"/>
    <n v="8.0137513183975765E-4"/>
    <n v="8.7650994915712283E-4"/>
    <n v="9.0355001366150924E-4"/>
    <n v="1.0114428934839481E-3"/>
    <n v="1.1433734493033747E-3"/>
    <n v="1.2330881739821184E-3"/>
    <n v="1.4926350984699045E-3"/>
    <n v="1.673833814037202E-3"/>
    <n v="1.5828017062196414E-3"/>
    <n v="1.6841838734706317E-3"/>
    <n v="1.6782432667127203E-3"/>
    <n v="1.5618175849141419E-3"/>
    <n v="1.5573251112508033E-3"/>
    <n v="1.5218013396046152E-3"/>
    <n v="1.5501176168505461E-3"/>
    <n v="1.5740029006510536E-3"/>
    <n v="1.5978881844515617E-3"/>
    <n v="1.6217734682520684E-3"/>
    <n v="1.6456587520525755E-3"/>
    <n v="2.7494801054731257E-2"/>
    <n v="-0.13797790612663485"/>
    <n v="-10.080782713782549"/>
    <s v="S-All-Lgt-Streetlight-All-All-U"/>
    <n v="0"/>
    <n v="2.7494801054731257E-2"/>
    <n v="7.8337872636596016E-4"/>
    <n v="1.5847538582057178E-3"/>
    <n v="2.4612638073628406E-3"/>
    <n v="3.36481382102435E-3"/>
    <n v="4.3762567145082983E-3"/>
    <n v="5.5196301638116728E-3"/>
    <n v="6.7527183377937908E-3"/>
    <n v="8.2453534362636957E-3"/>
    <n v="9.9191872503008975E-3"/>
    <n v="1.1501988956520539E-2"/>
    <n v="1.3186172829991171E-2"/>
    <n v="1.4864416096703892E-2"/>
    <n v="1.6426233681618035E-2"/>
    <n v="1.7983558792868837E-2"/>
    <n v="1.9505360132473452E-2"/>
    <n v="2.1055477749323998E-2"/>
    <n v="2.2629480649975053E-2"/>
    <n v="2.4227368834426614E-2"/>
    <n v="2.5849142302678683E-2"/>
    <n v="2.7494801054731257E-2"/>
  </r>
  <r>
    <s v="Lost Opportunity"/>
    <x v="0"/>
    <s v="Under $5"/>
    <s v="Under $5"/>
    <s v="Exterior Building Lighting"/>
    <s v="Under $5"/>
    <n v="0.32010166392175449"/>
    <s v="Lighting"/>
    <s v="Com-ExteriorLighting-7P_V14"/>
    <s v="Urban"/>
    <s v="SC-New"/>
    <s v="M_Input"/>
    <s v="No"/>
    <s v="Commercial"/>
    <s v="Commercial"/>
    <s v="Exterior Lighting: Parking Lot - MH 400W - New"/>
    <n v="1.9872881941204807E-2"/>
    <n v="2.0329417751164692E-2"/>
    <n v="2.2235450304727376E-2"/>
    <n v="2.2921407162492743E-2"/>
    <n v="2.5658451698989743E-2"/>
    <n v="2.9005288001782311E-2"/>
    <n v="3.1281186072437177E-2"/>
    <n v="3.786541566018195E-2"/>
    <n v="4.2462094841235747E-2"/>
    <n v="4.0152777175807744E-2"/>
    <n v="4.2724656871939798E-2"/>
    <n v="4.2573954570759437E-2"/>
    <n v="3.9620448493257729E-2"/>
    <n v="3.9506482673494325E-2"/>
    <n v="3.8605309720654631E-2"/>
    <n v="3.9323641755701411E-2"/>
    <n v="3.9929567611387599E-2"/>
    <n v="4.0535493467073795E-2"/>
    <n v="4.114141932275997E-2"/>
    <n v="4.1747345178446166E-2"/>
    <n v="0.69749269027549898"/>
    <n v="7.3999194225947168E-2"/>
    <n v="0.32010166392175449"/>
    <s v="S-All-Lgt-Streetlight-All-All-U"/>
    <n v="0"/>
    <n v="0.69749269027549898"/>
    <n v="1.9872881941204807E-2"/>
    <n v="4.0202299692369499E-2"/>
    <n v="6.2437749997096878E-2"/>
    <n v="8.5359157159589624E-2"/>
    <n v="0.11101760885857936"/>
    <n v="0.14002289686036168"/>
    <n v="0.17130408293279886"/>
    <n v="0.20916949859298081"/>
    <n v="0.25163159343421654"/>
    <n v="0.29178437061002427"/>
    <n v="0.33450902748196409"/>
    <n v="0.3770829820527235"/>
    <n v="0.41670343054598125"/>
    <n v="0.45620991321947557"/>
    <n v="0.49481522294013019"/>
    <n v="0.53413886469583161"/>
    <n v="0.57406843230721916"/>
    <n v="0.6146039257742929"/>
    <n v="0.65574534509705285"/>
    <n v="0.69749269027549898"/>
  </r>
  <r>
    <s v="Lost Opportunity"/>
    <x v="0"/>
    <s v="Under $10"/>
    <s v="Under $5"/>
    <s v="Exterior Building Lighting"/>
    <s v="Under $10"/>
    <n v="5.2411765653099422"/>
    <s v="Lighting"/>
    <s v="Com-ExteriorLighting-7P_V14"/>
    <s v="Urban"/>
    <s v="SC-New"/>
    <s v="M_Input"/>
    <s v="No"/>
    <s v="Commercial"/>
    <s v="Commercial"/>
    <s v="Exterior Lighting: Parking Lot - MH 1000W - New"/>
    <n v="2.4170239991842227E-3"/>
    <n v="2.472549816346762E-3"/>
    <n v="2.7043695614052429E-3"/>
    <n v="2.7877985372593301E-3"/>
    <n v="3.1206894763350858E-3"/>
    <n v="3.5277458705271106E-3"/>
    <n v="3.804550224960688E-3"/>
    <n v="4.605352090377152E-3"/>
    <n v="5.164419664472745E-3"/>
    <n v="4.8835506774987701E-3"/>
    <n v="5.1963535697494836E-3"/>
    <n v="5.1780245181422295E-3"/>
    <n v="4.8188066104337046E-3"/>
    <n v="4.8049456051567751E-3"/>
    <n v="4.6953411370744174E-3"/>
    <n v="4.78270771899382E-3"/>
    <n v="4.8564029857021251E-3"/>
    <n v="4.9300982524104319E-3"/>
    <n v="5.003793519118737E-3"/>
    <n v="5.0774887858270421E-3"/>
    <n v="8.4832012620975894E-2"/>
    <n v="2.6051803940387086"/>
    <n v="5.2411765653099422"/>
    <s v="S-All-Lgt-Streetlight-All-All-U"/>
    <n v="0"/>
    <n v="8.4832012620975894E-2"/>
    <n v="2.4170239991842227E-3"/>
    <n v="4.8895738155309842E-3"/>
    <n v="7.5939433769362276E-3"/>
    <n v="1.0381741914195558E-2"/>
    <n v="1.3502431390530643E-2"/>
    <n v="1.7030177261057752E-2"/>
    <n v="2.0834727486018442E-2"/>
    <n v="2.5440079576395595E-2"/>
    <n v="3.0604499240868339E-2"/>
    <n v="3.5488049918367112E-2"/>
    <n v="4.0684403488116597E-2"/>
    <n v="4.5862428006258824E-2"/>
    <n v="5.0681234616692529E-2"/>
    <n v="5.5486180221849306E-2"/>
    <n v="6.0181521358923726E-2"/>
    <n v="6.4964229077917546E-2"/>
    <n v="6.9820632063619673E-2"/>
    <n v="7.4750730316030106E-2"/>
    <n v="7.9754523835148847E-2"/>
    <n v="8.4832012620975894E-2"/>
  </r>
  <r>
    <s v="Lost Opportunity"/>
    <x v="0"/>
    <s v="Under $20"/>
    <s v="Under $10"/>
    <s v="Exterior Building Lighting"/>
    <s v="Under $20"/>
    <n v="15.36245010803222"/>
    <s v="Lighting"/>
    <s v="Com-ExteriorLighting-7P_V14"/>
    <s v="Urban"/>
    <s v="SC-NR"/>
    <s v="M_Input"/>
    <s v="No"/>
    <s v="Commercial"/>
    <s v="Parking"/>
    <s v="Exterior Lighting: Parking Lot - HPS 250W - NR"/>
    <n v="0.96999068261267019"/>
    <n v="1.0615855536769143"/>
    <n v="1.1387676290737978"/>
    <n v="1.2030834464335805"/>
    <n v="1.2561127583415472"/>
    <n v="1.3049952142258054"/>
    <n v="1.3390360347385093"/>
    <n v="1.3643891328237918"/>
    <n v="1.3824923890810807"/>
    <n v="1.395496904277453"/>
    <n v="1.40432717041439"/>
    <n v="1.4097347062723886"/>
    <n v="1.4130881567322739"/>
    <n v="1.4142548855455721"/>
    <n v="1.4132993982036153"/>
    <n v="1.4116605212304061"/>
    <n v="1.4057143876246738"/>
    <n v="1.3995886191697979"/>
    <n v="1.3937181990833718"/>
    <n v="1.3878101010116484"/>
    <n v="11.166122771836656"/>
    <n v="9.6551549891883557"/>
    <n v="15.36245010803222"/>
    <s v="S-All-Lgt-Streetlight-All-All-U"/>
    <n v="0"/>
    <n v="11.166122771836656"/>
    <n v="0.96999068261267019"/>
    <n v="2.0315762362895846"/>
    <n v="3.1703438653633826"/>
    <n v="4.3734273117969629"/>
    <n v="5.6295400701385105"/>
    <n v="6.9345352843643155"/>
    <n v="8.2735713191028246"/>
    <n v="9.6379604519266167"/>
    <n v="11.020452841007698"/>
    <n v="11.166122771836656"/>
    <n v="11.166122771836656"/>
    <n v="11.166122771836656"/>
    <n v="11.166122771836656"/>
    <n v="11.166122771836656"/>
    <n v="11.166122771836656"/>
    <n v="11.166122771836656"/>
    <n v="11.166122771836656"/>
    <n v="11.166122771836656"/>
    <n v="11.166122771836656"/>
    <n v="11.166122771836656"/>
  </r>
  <r>
    <s v="Lost Opportunity"/>
    <x v="0"/>
    <s v="Under $10"/>
    <s v="Under $5"/>
    <s v="Exterior Building Lighting"/>
    <s v="Under $10"/>
    <n v="5.8978203933811804"/>
    <s v="Lighting"/>
    <s v="Com-ExteriorLighting-7P_V14"/>
    <s v="Urban"/>
    <s v="SC-NR"/>
    <s v="M_Input"/>
    <s v="No"/>
    <s v="Commercial"/>
    <s v="Exterior"/>
    <s v="Exterior Lighting: Walkway - HID 150W - NR"/>
    <n v="0.64651411587749696"/>
    <n v="0.70756354464676208"/>
    <n v="0.75900661738061859"/>
    <n v="0.80187412584502926"/>
    <n v="0.83721900009828187"/>
    <n v="0.86979992929113636"/>
    <n v="0.89248867401004095"/>
    <n v="0.90938691446448772"/>
    <n v="0.92145302079260238"/>
    <n v="0.93012073564317443"/>
    <n v="0.93600624754222517"/>
    <n v="0.93961045563100043"/>
    <n v="0.94184558334725077"/>
    <n v="0.94262322653570485"/>
    <n v="0.94198637912552852"/>
    <n v="0.94089404172852176"/>
    <n v="0.93693084973100149"/>
    <n v="0.93284792826828478"/>
    <n v="0.92893520052766121"/>
    <n v="0.9249973598145218"/>
    <n v="5.6593229110581431"/>
    <n v="4.8604958433097964"/>
    <n v="5.8978203933811804"/>
    <s v="S-All-Lgt-Streetlight-All-All-U"/>
    <n v="0"/>
    <n v="5.6593229110581431"/>
    <n v="0.64651411587749696"/>
    <n v="1.354077660524259"/>
    <n v="2.1130842779048775"/>
    <n v="2.9149584037499068"/>
    <n v="3.7521774038481888"/>
    <n v="4.6219773331393252"/>
    <n v="5.5144660071493661"/>
    <n v="5.6593229110581431"/>
    <n v="5.6593229110581431"/>
    <n v="5.6593229110581431"/>
    <n v="5.6593229110581431"/>
    <n v="5.6593229110581431"/>
    <n v="5.6593229110581431"/>
    <n v="5.6593229110581431"/>
    <n v="5.6593229110581431"/>
    <n v="5.6593229110581431"/>
    <n v="5.6593229110581431"/>
    <n v="5.6593229110581431"/>
    <n v="5.6593229110581431"/>
    <n v="5.6593229110581431"/>
  </r>
  <r>
    <s v="Lost Opportunity"/>
    <x v="0"/>
    <s v="Under $10"/>
    <s v="Under $10"/>
    <s v="Exterior Building Lighting"/>
    <s v="Under $10"/>
    <n v="6.8356040129525333"/>
    <s v="Lighting"/>
    <s v="Com-ExteriorLighting-7P_V14"/>
    <s v="Urban"/>
    <s v="SC-NR"/>
    <s v="M_Input"/>
    <s v="No"/>
    <s v="Commercial"/>
    <s v="Exterior"/>
    <s v="Exterior Lighting: Façade - HID 150W - NR"/>
    <n v="0.65580500060057911"/>
    <n v="0.71773175469217754"/>
    <n v="0.76991410232635471"/>
    <n v="0.81339764850707741"/>
    <n v="0.84925045467422677"/>
    <n v="0.8822995958517349"/>
    <n v="0.90531439456778795"/>
    <n v="0.92245547520194571"/>
    <n v="0.93469498037812548"/>
    <n v="0.94348725668452849"/>
    <n v="0.94945734773080492"/>
    <n v="0.95311335094833083"/>
    <n v="0.95538059909852546"/>
    <n v="0.95616941759319796"/>
    <n v="0.95552341821598996"/>
    <n v="0.95441538312486485"/>
    <n v="0.95039523713503371"/>
    <n v="0.94625364107927756"/>
    <n v="0.94228468455493808"/>
    <n v="0.93829025416614398"/>
    <n v="5.7406515556863784"/>
    <n v="6.0260433356133021"/>
    <n v="6.8356040129525333"/>
    <s v="S-All-Lgt-Streetlight-All-All-U"/>
    <n v="0"/>
    <n v="5.7406515556863784"/>
    <n v="0.65580500060057911"/>
    <n v="1.3735367552927567"/>
    <n v="2.1434508576191114"/>
    <n v="2.9568485061261889"/>
    <n v="3.8060989608004157"/>
    <n v="4.6883985566521504"/>
    <n v="5.5937129512199384"/>
    <n v="5.7406515556863784"/>
    <n v="5.7406515556863784"/>
    <n v="5.7406515556863784"/>
    <n v="5.7406515556863784"/>
    <n v="5.7406515556863784"/>
    <n v="5.7406515556863784"/>
    <n v="5.7406515556863784"/>
    <n v="5.7406515556863784"/>
    <n v="5.7406515556863784"/>
    <n v="5.7406515556863784"/>
    <n v="5.7406515556863784"/>
    <n v="5.7406515556863784"/>
    <n v="5.7406515556863784"/>
  </r>
  <r>
    <s v="Lost Opportunity"/>
    <x v="0"/>
    <s v="Under $5"/>
    <s v="Under $5"/>
    <s v="Exterior Building Lighting"/>
    <s v="Under $5"/>
    <n v="-39.263552859597326"/>
    <s v="Lighting"/>
    <s v="Com-ExteriorLighting-7P_V14"/>
    <s v="Urban"/>
    <s v="SC-NR"/>
    <s v="M_Input"/>
    <s v="No"/>
    <s v="Commercial"/>
    <s v="Exterior"/>
    <s v="Exterior Lighting: Walkway - INC 75W - NR"/>
    <n v="1.1205958853619656E-2"/>
    <n v="1.2264121962551671E-2"/>
    <n v="1.3155779147139101E-2"/>
    <n v="1.3898797008949255E-2"/>
    <n v="1.4511425870162489E-2"/>
    <n v="1.5076147572259092E-2"/>
    <n v="1.5469409116773461E-2"/>
    <n v="1.5762304480665231E-2"/>
    <n v="1.5971444989303203E-2"/>
    <n v="1.6121681548080549E-2"/>
    <n v="1.6223694485700223E-2"/>
    <n v="1.6286165832498097E-2"/>
    <n v="1.6324907058104427E-2"/>
    <n v="1.6338385862911007E-2"/>
    <n v="1.6327347456015929E-2"/>
    <n v="1.6308414090719616E-2"/>
    <n v="1.6239720514875686E-2"/>
    <n v="1.6168951681233647E-2"/>
    <n v="1.6101132796865845E-2"/>
    <n v="1.6032878632076801E-2"/>
    <n v="0.14713864273772756"/>
    <n v="-1.7509340822679484"/>
    <n v="-39.263552859597326"/>
    <s v="S-All-Lgt-Streetlight-All-All-U"/>
    <n v="0"/>
    <n v="0.14713864273772756"/>
    <n v="1.1205958853619656E-2"/>
    <n v="2.3470080816171329E-2"/>
    <n v="3.6625859963310428E-2"/>
    <n v="5.0524656972259684E-2"/>
    <n v="6.5036082842422169E-2"/>
    <n v="8.0112230414681268E-2"/>
    <n v="9.5581639531454723E-2"/>
    <n v="0.11134394401211996"/>
    <n v="0.12731538900142317"/>
    <n v="0.14343707054950372"/>
    <n v="0.14713864273772756"/>
    <n v="0.14713864273772756"/>
    <n v="0.14713864273772756"/>
    <n v="0.14713864273772756"/>
    <n v="0.14713864273772756"/>
    <n v="0.14713864273772756"/>
    <n v="0.14713864273772756"/>
    <n v="0.14713864273772756"/>
    <n v="0.14713864273772756"/>
    <n v="0.14713864273772756"/>
  </r>
  <r>
    <s v="Lost Opportunity"/>
    <x v="0"/>
    <s v="Under $5"/>
    <s v="Under $5"/>
    <s v="Exterior Building Lighting"/>
    <s v="Under $5"/>
    <n v="3.6854004885990559"/>
    <s v="Lighting"/>
    <s v="Com-ExteriorLighting-7P_V14"/>
    <s v="Urban"/>
    <s v="SC-NR"/>
    <s v="M_Input"/>
    <s v="No"/>
    <s v="Commercial"/>
    <s v="Exterior"/>
    <s v="Exterior Lighting: Façade - HID 400W - NR"/>
    <n v="0.28296230432385927"/>
    <n v="0.30968204116790338"/>
    <n v="0.33219732744671077"/>
    <n v="0.35095931373257655"/>
    <n v="0.36642883994881847"/>
    <n v="0.38068865976560562"/>
    <n v="0.39061892939191262"/>
    <n v="0.39801484688324074"/>
    <n v="0.40329586576120591"/>
    <n v="0.40708949765122437"/>
    <n v="0.4096654321407916"/>
    <n v="0.41124289967168742"/>
    <n v="0.41222115656278391"/>
    <n v="0.41256151062952851"/>
    <n v="0.41228277918923878"/>
    <n v="0.41180469170535361"/>
    <n v="0.41007010631494162"/>
    <n v="0.40828311847184473"/>
    <n v="0.40657061996564264"/>
    <n v="0.40484713016876817"/>
    <n v="2.4769374906104225"/>
    <n v="2.9063260974677427"/>
    <n v="3.6854004885990559"/>
    <s v="S-All-Lgt-Streetlight-All-All-U"/>
    <n v="0"/>
    <n v="2.4769374906104225"/>
    <n v="0.28296230432385927"/>
    <n v="0.5926443454917627"/>
    <n v="0.92484167293847341"/>
    <n v="1.27580098667105"/>
    <n v="1.6422298266198685"/>
    <n v="2.0229184863854739"/>
    <n v="2.4135374157773866"/>
    <n v="2.4769374906104225"/>
    <n v="2.4769374906104225"/>
    <n v="2.4769374906104225"/>
    <n v="2.4769374906104225"/>
    <n v="2.4769374906104225"/>
    <n v="2.4769374906104225"/>
    <n v="2.4769374906104225"/>
    <n v="2.4769374906104225"/>
    <n v="2.4769374906104225"/>
    <n v="2.4769374906104225"/>
    <n v="2.4769374906104225"/>
    <n v="2.4769374906104225"/>
    <n v="2.4769374906104225"/>
  </r>
  <r>
    <s v="Lost Opportunity"/>
    <x v="0"/>
    <s v="Under $5"/>
    <s v="Under $5"/>
    <s v="Exterior Building Lighting"/>
    <s v="Under $5"/>
    <n v="-10.080782713782549"/>
    <s v="Lighting"/>
    <s v="Com-ExteriorLighting-7P_V14"/>
    <s v="Urban"/>
    <s v="SC-NR"/>
    <s v="M_Input"/>
    <s v="No"/>
    <s v="Commercial"/>
    <s v="Exterior"/>
    <s v="Exterior Lighting: Walkway - CFL 26W - NR"/>
    <n v="1.5096222661570345E-2"/>
    <n v="1.6521737971180585E-2"/>
    <n v="1.7722943113208458E-2"/>
    <n v="1.872390726361553E-2"/>
    <n v="1.9549216531531671E-2"/>
    <n v="2.030998717758108E-2"/>
    <n v="2.0839773509814873E-2"/>
    <n v="2.1234350510106432E-2"/>
    <n v="2.1516096296182837E-2"/>
    <n v="2.171848902069996E-2"/>
    <n v="2.1855916798258691E-2"/>
    <n v="2.1940075715273115E-2"/>
    <n v="2.1992266355590016E-2"/>
    <n v="2.2010424466040898E-2"/>
    <n v="2.1995553962722628E-2"/>
    <n v="2.1970047685037727E-2"/>
    <n v="2.1877506428202353E-2"/>
    <n v="2.1782169466491596E-2"/>
    <n v="2.16908065592697E-2"/>
    <n v="2.1598857259553857E-2"/>
    <n v="0.19821933507925563"/>
    <n v="-0.13797790612663485"/>
    <n v="-10.080782713782549"/>
    <s v="S-All-Lgt-Streetlight-All-All-U"/>
    <n v="0"/>
    <n v="0.19821933507925563"/>
    <n v="1.5096222661570345E-2"/>
    <n v="3.1617960632750929E-2"/>
    <n v="4.9340903745959383E-2"/>
    <n v="6.8064811009574913E-2"/>
    <n v="8.7614027541106587E-2"/>
    <n v="0.10792401471868766"/>
    <n v="0.12876378822850254"/>
    <n v="0.14999813873860898"/>
    <n v="0.17151423503479182"/>
    <n v="0.19323272405549177"/>
    <n v="0.19821933507925563"/>
    <n v="0.19821933507925563"/>
    <n v="0.19821933507925563"/>
    <n v="0.19821933507925563"/>
    <n v="0.19821933507925563"/>
    <n v="0.19821933507925563"/>
    <n v="0.19821933507925563"/>
    <n v="0.19821933507925563"/>
    <n v="0.19821933507925563"/>
    <n v="0.19821933507925563"/>
  </r>
  <r>
    <s v="Lost Opportunity"/>
    <x v="0"/>
    <s v="Under $10"/>
    <s v="Under $10"/>
    <s v="Exterior Building Lighting"/>
    <s v="Under $10"/>
    <n v="9.6592332560410696"/>
    <s v="Lighting"/>
    <s v="Com-ExteriorLighting-7P_V14"/>
    <s v="Urban"/>
    <s v="SC-NR"/>
    <s v="M_Input"/>
    <s v="No"/>
    <s v="Commercial"/>
    <s v="Parking"/>
    <s v="Exterior Lighting: Parking Lot - MH 400W - NR"/>
    <n v="0.38296348957959658"/>
    <n v="0.4191261992624099"/>
    <n v="0.4495985712725945"/>
    <n v="0.47499119647279114"/>
    <n v="0.49592777937230864"/>
    <n v="0.51522713576842716"/>
    <n v="0.52866684363921213"/>
    <n v="0.53867653866869614"/>
    <n v="0.54582391267271368"/>
    <n v="0.55095824500101931"/>
    <n v="0.55444453574002883"/>
    <n v="0.55657949315696809"/>
    <n v="0.55790347400881601"/>
    <n v="0.55836411197755398"/>
    <n v="0.5579868745738511"/>
    <n v="0.55733982707545537"/>
    <n v="0.55499222506651202"/>
    <n v="0.55257370115088322"/>
    <n v="0.55025599171109707"/>
    <n v="0.54792340656890637"/>
    <n v="4.4085138325852471"/>
    <n v="6.1829640034598832"/>
    <n v="9.6592332560410696"/>
    <s v="S-All-Lgt-Streetlight-All-All-U"/>
    <n v="0"/>
    <n v="4.4085138325852471"/>
    <n v="0.38296348957959658"/>
    <n v="0.80208968884200649"/>
    <n v="1.2516882601146011"/>
    <n v="1.7266794565873922"/>
    <n v="2.2226072359597007"/>
    <n v="2.7378343717281277"/>
    <n v="3.2665012153673398"/>
    <n v="3.8051777540360359"/>
    <n v="4.3510016667087497"/>
    <n v="4.4085138325852471"/>
    <n v="4.4085138325852471"/>
    <n v="4.4085138325852471"/>
    <n v="4.4085138325852471"/>
    <n v="4.4085138325852471"/>
    <n v="4.4085138325852471"/>
    <n v="4.4085138325852471"/>
    <n v="4.4085138325852471"/>
    <n v="4.4085138325852471"/>
    <n v="4.4085138325852471"/>
    <n v="4.4085138325852471"/>
  </r>
  <r>
    <s v="Lost Opportunity"/>
    <x v="0"/>
    <s v="Under $15"/>
    <s v="Under $10"/>
    <s v="Exterior Building Lighting"/>
    <s v="Under $15"/>
    <n v="13.740235453764541"/>
    <s v="Lighting"/>
    <s v="Com-ExteriorLighting-7P_V14"/>
    <s v="Urban"/>
    <s v="SC-NR"/>
    <s v="M_Input"/>
    <s v="No"/>
    <s v="Commercial"/>
    <s v="Parking"/>
    <s v="Exterior Lighting: Parking Lot - MH 1000W - NR"/>
    <n v="0.2599682244649737"/>
    <n v="0.28451666232886402"/>
    <n v="0.30520231164603556"/>
    <n v="0.32243966159562548"/>
    <n v="0.33665210333185031"/>
    <n v="0.34975314181759054"/>
    <n v="0.35887645797582629"/>
    <n v="0.36567136849616694"/>
    <n v="0.37052324127247599"/>
    <n v="0.37400859508692968"/>
    <n v="0.376375204014543"/>
    <n v="0.37782448339519442"/>
    <n v="0.37872324518488443"/>
    <n v="0.37903594140296359"/>
    <n v="0.37877986023410343"/>
    <n v="0.37834062309040822"/>
    <n v="0.37674699356012226"/>
    <n v="0.37510521990472145"/>
    <n v="0.37353188243448826"/>
    <n v="0.37194844684773198"/>
    <n v="0.53618210814209488"/>
    <n v="8.1646321641570694"/>
    <n v="13.740235453764541"/>
    <s v="S-All-Lgt-Streetlight-All-All-U"/>
    <n v="0"/>
    <n v="0.53618210814209488"/>
    <n v="0.2599682244649737"/>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n v="0.53618210814209488"/>
  </r>
  <r>
    <s v="Lost Opportunity"/>
    <x v="4"/>
    <s v="Under $30"/>
    <s v="Under $20"/>
    <s v="Premium Fume Hood"/>
    <s v="Under $30"/>
    <n v="27.097106774814481"/>
    <s v="HVAC"/>
    <s v="COM-FumeHood-7P_V2"/>
    <s v="Urban"/>
    <s v="SC-NR"/>
    <s v="Measure InputOutput"/>
    <s v="No"/>
    <s v="Commercial"/>
    <s v="All"/>
    <s v="Premium Fume Hood-NR"/>
    <n v="2.1308330333365502E-2"/>
    <n v="2.5479906487201935E-2"/>
    <n v="2.9630004429467231E-2"/>
    <n v="3.3766637125678324E-2"/>
    <n v="3.7876045647328167E-2"/>
    <n v="4.1971320952261408E-2"/>
    <n v="4.6036066456240268E-2"/>
    <n v="5.0071037421127174E-2"/>
    <n v="5.4078511014981651E-2"/>
    <n v="5.8071891701962385E-2"/>
    <n v="6.2045145958032649E-2"/>
    <n v="6.5981850705698356E-2"/>
    <n v="6.9880659001566758E-2"/>
    <n v="7.3772528535588147E-2"/>
    <n v="7.7646724090112015E-2"/>
    <n v="8.1502521321356727E-2"/>
    <n v="8.1272301957312068E-2"/>
    <n v="8.1042733836595118E-2"/>
    <n v="8.0813815114120599E-2"/>
    <n v="8.0585543950039348E-2"/>
    <n v="1.343092399167322"/>
    <n v="16.777216841965799"/>
    <n v="27.097106774814481"/>
    <s v="C-All-HVAC-Vent-All-All-E"/>
    <n v="0"/>
    <n v="1.1528335760400359"/>
    <n v="2.1308330333365502E-2"/>
    <n v="4.6788236820567437E-2"/>
    <n v="7.6418241250034671E-2"/>
    <n v="0.110184878375713"/>
    <n v="0.14806092402304116"/>
    <n v="0.19003224497530258"/>
    <n v="0.23606831143154283"/>
    <n v="0.28613934885267001"/>
    <n v="0.34021785986765163"/>
    <n v="0.39828975156961399"/>
    <n v="0.46033489752764667"/>
    <n v="0.52631674823334507"/>
    <n v="0.59619740723491188"/>
    <n v="0.66996993577050001"/>
    <n v="0.74761665986061199"/>
    <n v="0.8291191811819687"/>
    <n v="0.91039148313928075"/>
    <n v="0.99143421697587586"/>
    <n v="1.0722480320899965"/>
    <n v="1.1528335760400359"/>
  </r>
  <r>
    <s v="Discretionary"/>
    <x v="1"/>
    <s v="Under $20"/>
    <s v="Under $10"/>
    <s v="Grocery Refrigeration Bundle"/>
    <s v="Under $20"/>
    <n v="15.401892292916653"/>
    <s v="Refrigeration"/>
    <s v="Com-Grocery-7P_V7"/>
    <s v="Urban"/>
    <s v="SC-Retro"/>
    <s v="M_Input"/>
    <s v="No"/>
    <s v="Commercial"/>
    <s v="Grocery Refrigeration Bundle"/>
    <s v="Replace Shaded Pole with ECM in Walk-in Cooler"/>
    <n v="0.26808735979764453"/>
    <n v="0.26808735979764453"/>
    <n v="0.26808735979764453"/>
    <n v="0.26808735979764453"/>
    <n v="0.26808735979764453"/>
    <n v="0.24127862381788012"/>
    <n v="0.19302289905430409"/>
    <n v="0.15441831924344324"/>
    <n v="0.12353465539475461"/>
    <n v="9.8827724315803708E-2"/>
    <n v="7.9062179452642961E-2"/>
    <n v="6.3249743562114366E-2"/>
    <n v="5.0599794849691494E-2"/>
    <n v="4.0479835879753193E-2"/>
    <n v="3.2383868703802554E-2"/>
    <n v="2.5907094963042044E-2"/>
    <n v="1.7670625292416897E-4"/>
    <n v="6.3109376044365482E-5"/>
    <n v="2.151456001524829E-5"/>
    <n v="7.0156173963298577E-6"/>
    <n v="2.4510935155986528"/>
    <n v="9.6426018822267796"/>
    <n v="15.401892292916653"/>
    <s v="C-Gro-Ref-All-All-All-E"/>
    <n v="0"/>
    <n v="2.4434698840318352"/>
    <n v="0.26808735979764453"/>
    <n v="0.53617471959528906"/>
    <n v="0.80426207939293359"/>
    <n v="1.0723494391905781"/>
    <n v="1.3404367989882227"/>
    <n v="1.5817154228061028"/>
    <n v="1.7747383218604069"/>
    <n v="1.9291566411038501"/>
    <n v="2.0526912964986046"/>
    <n v="2.1515190208144084"/>
    <n v="2.2305812002670513"/>
    <n v="2.2938309438291657"/>
    <n v="2.3444307386788572"/>
    <n v="2.3849105745586106"/>
    <n v="2.4172944432624131"/>
    <n v="2.443201538225455"/>
    <n v="2.4433782444783794"/>
    <n v="2.4434413538544235"/>
    <n v="2.4434628684144388"/>
    <n v="2.4434698840318352"/>
  </r>
  <r>
    <s v="Discretionary"/>
    <x v="1"/>
    <s v="Under $30"/>
    <s v="Under $20"/>
    <s v="Grocery Refrigeration Bundle"/>
    <s v="Under $30"/>
    <n v="29.223250729176261"/>
    <s v="Refrigeration"/>
    <s v="Com-Grocery-7P_V7"/>
    <s v="Urban"/>
    <s v="SC-Retro"/>
    <s v="M_Input"/>
    <s v="No"/>
    <s v="Commercial"/>
    <s v="Grocery Refrigeration Bundle"/>
    <s v="ECM Controllers on Walk-In Evaporator Motors"/>
    <n v="8.9849113367349839E-2"/>
    <n v="8.9849113367349839E-2"/>
    <n v="8.9849113367349839E-2"/>
    <n v="8.9849113367349839E-2"/>
    <n v="8.9849113367349839E-2"/>
    <n v="8.0864202030614868E-2"/>
    <n v="6.4691361624491892E-2"/>
    <n v="5.1753089299593512E-2"/>
    <n v="4.1402471439674814E-2"/>
    <n v="3.3121977151739847E-2"/>
    <n v="2.6497581721391879E-2"/>
    <n v="2.1198065377113506E-2"/>
    <n v="1.6958452301690807E-2"/>
    <n v="1.3566761841352642E-2"/>
    <n v="1.0853409473082115E-2"/>
    <n v="8.6827275784656915E-3"/>
    <n v="5.9222859905395455E-5"/>
    <n v="2.1151021394790607E-5"/>
    <n v="7.2105754755382531E-6"/>
    <n v="2.351274611606405E-6"/>
    <n v="0.82148065213977439"/>
    <n v="18.906588049419234"/>
    <n v="29.223250729176261"/>
    <s v="C-Gro-Ref-All-All-All-E"/>
    <n v="0"/>
    <n v="0.81892560240734802"/>
    <n v="8.9849113367349839E-2"/>
    <n v="0.17969822673469968"/>
    <n v="0.2695473401020495"/>
    <n v="0.35939645346939936"/>
    <n v="0.44924556683674921"/>
    <n v="0.53010976886736405"/>
    <n v="0.5948011304918559"/>
    <n v="0.64655421979144945"/>
    <n v="0.68795669123112424"/>
    <n v="0.72107866838286405"/>
    <n v="0.74757625010425588"/>
    <n v="0.76877431548136943"/>
    <n v="0.78573276778306023"/>
    <n v="0.79929952962441286"/>
    <n v="0.81015293909749497"/>
    <n v="0.81883566667596064"/>
    <n v="0.81889488953586609"/>
    <n v="0.81891604055726086"/>
    <n v="0.81892325113273645"/>
    <n v="0.81892560240734802"/>
  </r>
  <r>
    <s v="Discretionary"/>
    <x v="1"/>
    <s v="Under $5"/>
    <s v="Under $5"/>
    <s v="Grocery Refrigeration Bundle"/>
    <s v="Under $5"/>
    <n v="3.6271820976079079"/>
    <s v="Refrigeration"/>
    <s v="Com-Grocery-7P_V7"/>
    <s v="Urban"/>
    <s v="SC-Retro"/>
    <s v="M_Input"/>
    <s v="No"/>
    <s v="Commercial"/>
    <s v="Grocery Refrigeration Bundle"/>
    <s v="Strip Curtains: Walk-In Coolers/ Freezers"/>
    <n v="1.0044256997676186E-2"/>
    <n v="1.0044256997676186E-2"/>
    <n v="1.0044256997676186E-2"/>
    <n v="1.0044256997676186E-2"/>
    <n v="1.0044256997676186E-2"/>
    <n v="9.0398312979085675E-3"/>
    <n v="7.2318650383268544E-3"/>
    <n v="5.7854920306614826E-3"/>
    <n v="4.6283936245291868E-3"/>
    <n v="3.7027148996233491E-3"/>
    <n v="2.96217191969868E-3"/>
    <n v="2.3697375357589431E-3"/>
    <n v="1.8957900286071545E-3"/>
    <n v="1.5166320228857241E-3"/>
    <n v="1.2133056183085791E-3"/>
    <n v="9.7064449464686307E-4"/>
    <n v="6.6205397330423334E-6"/>
    <n v="2.3644784760872756E-6"/>
    <n v="8.0607220776166026E-7"/>
    <n v="2.6284963296775355E-7"/>
    <n v="9.1833547148934991E-2"/>
    <n v="2.3312947225691656"/>
    <n v="3.6271820976079079"/>
    <s v="C-Gro-Ref-All-All-All-E"/>
    <n v="0"/>
    <n v="9.1547917439386159E-2"/>
    <n v="1.0044256997676186E-2"/>
    <n v="2.0088513995352372E-2"/>
    <n v="3.0132770993028558E-2"/>
    <n v="4.0177027990704745E-2"/>
    <n v="5.0221284988380931E-2"/>
    <n v="5.9261116286289495E-2"/>
    <n v="6.6492981324616354E-2"/>
    <n v="7.2278473355277831E-2"/>
    <n v="7.6906866979807018E-2"/>
    <n v="8.0609581879430361E-2"/>
    <n v="8.3571753799129039E-2"/>
    <n v="8.5941491334887987E-2"/>
    <n v="8.783728136349514E-2"/>
    <n v="8.9353913386380865E-2"/>
    <n v="9.0567219004689448E-2"/>
    <n v="9.1537863499336306E-2"/>
    <n v="9.1544484039069354E-2"/>
    <n v="9.1546848517545437E-2"/>
    <n v="9.1547654589753197E-2"/>
    <n v="9.1547917439386159E-2"/>
  </r>
  <r>
    <s v="Discretionary"/>
    <x v="1"/>
    <s v="Under $10"/>
    <s v="Under $5"/>
    <s v="Grocery Refrigeration Bundle"/>
    <s v="Under $10"/>
    <n v="9.2881606931755218"/>
    <s v="Refrigeration"/>
    <s v="Com-Grocery-7P_V7"/>
    <s v="Urban"/>
    <s v="SC-Retro"/>
    <s v="M_Input"/>
    <s v="No"/>
    <s v="Commercial"/>
    <s v="Grocery Refrigeration Bundle"/>
    <s v="Anti Sweat Heater Controls"/>
    <n v="0.23345391391243464"/>
    <n v="0.23345391391243464"/>
    <n v="0.23345391391243464"/>
    <n v="0.23345391391243464"/>
    <n v="0.23345391391243464"/>
    <n v="0.21010852252119119"/>
    <n v="0.16808681801695299"/>
    <n v="0.13446945441356237"/>
    <n v="0.10757556353084989"/>
    <n v="8.6060450824679918E-2"/>
    <n v="6.8848360659743937E-2"/>
    <n v="5.5078688527795142E-2"/>
    <n v="4.4062950822236109E-2"/>
    <n v="3.5250360657788887E-2"/>
    <n v="2.8200288526231111E-2"/>
    <n v="2.2560230820984892E-2"/>
    <n v="1.5387807313662944E-4"/>
    <n v="5.4956454691670295E-5"/>
    <n v="1.8735155008631679E-5"/>
    <n v="6.1092896767740851E-6"/>
    <n v="2.1344436940772251"/>
    <n v="4.6883764306532232"/>
    <n v="9.2881606931755218"/>
    <s v="C-Gro-Ref-All-All-All-E"/>
    <s v="C-Gro-HVAC-All-All-All-E"/>
    <n v="2.1278049378567032"/>
    <n v="0.23345391391243464"/>
    <n v="0.46690782782486928"/>
    <n v="0.70036174173730392"/>
    <n v="0.93381565564973856"/>
    <n v="1.1672695695621731"/>
    <n v="1.3773780920833643"/>
    <n v="1.5454649101003173"/>
    <n v="1.6799343645138796"/>
    <n v="1.7875099280447295"/>
    <n v="1.8735703788694094"/>
    <n v="1.9424187395291532"/>
    <n v="1.9974974280569484"/>
    <n v="2.0415603788791845"/>
    <n v="2.0768107395369735"/>
    <n v="2.1050110280632044"/>
    <n v="2.1275712588841893"/>
    <n v="2.1277251369573258"/>
    <n v="2.1277800934120177"/>
    <n v="2.1277988285670264"/>
    <n v="2.1278049378567032"/>
  </r>
  <r>
    <s v="Discretionary"/>
    <x v="1"/>
    <s v="Under $35"/>
    <s v="Under $25"/>
    <s v="Grocery Refrigeration Bundle"/>
    <s v="Under $35"/>
    <n v="30.586401476822118"/>
    <s v="Refrigeration"/>
    <s v="Com-Grocery-7P_V7"/>
    <s v="Urban"/>
    <s v="SC-Retro"/>
    <s v="M_Input"/>
    <s v="No"/>
    <s v="Commercial"/>
    <s v="Grocery Refrigeration Bundle"/>
    <s v="LED Case Lighting"/>
    <n v="0.16396925790400288"/>
    <n v="0.16396925790400288"/>
    <n v="0.16396925790400288"/>
    <n v="0.16396925790400288"/>
    <n v="0.16396925790400288"/>
    <n v="0.14757233211360257"/>
    <n v="0.1180578656908821"/>
    <n v="9.444629255270566E-2"/>
    <n v="7.5557034042164531E-2"/>
    <n v="6.0445627233731626E-2"/>
    <n v="4.8356501786985299E-2"/>
    <n v="3.8685201429588242E-2"/>
    <n v="3.0948161143670588E-2"/>
    <n v="2.4758528914936476E-2"/>
    <n v="1.9806823131949175E-2"/>
    <n v="1.5845458505559344E-2"/>
    <n v="1.0807817713167539E-4"/>
    <n v="3.8599348975610237E-5"/>
    <n v="1.3158868969033691E-5"/>
    <n v="4.2909355334131148E-6"/>
    <n v="1.4991530563372564"/>
    <n v="24.370495279011713"/>
    <n v="30.586401476822118"/>
    <s v="C-Gro-Ref-All-All-All-E"/>
    <s v="C-Gro-HVAC-All-All-All-E"/>
    <n v="1.4944902433964"/>
    <n v="0.16396925790400288"/>
    <n v="0.32793851580800576"/>
    <n v="0.49190777371200867"/>
    <n v="0.65587703161601152"/>
    <n v="0.81984628952001437"/>
    <n v="0.96741862163361692"/>
    <n v="1.0854764873244991"/>
    <n v="1.1799227798772047"/>
    <n v="1.2554798139193692"/>
    <n v="1.3159254411531009"/>
    <n v="1.3642819429400863"/>
    <n v="1.4029671443696745"/>
    <n v="1.4339153055133451"/>
    <n v="1.4586738344282817"/>
    <n v="1.4784806575602309"/>
    <n v="1.4943261160657904"/>
    <n v="1.494434194242922"/>
    <n v="1.4944727935918976"/>
    <n v="1.4944859524608667"/>
    <n v="1.4944902433964"/>
  </r>
  <r>
    <s v="Discretionary"/>
    <x v="1"/>
    <s v="Under $15"/>
    <s v="Under $10"/>
    <s v="Grocery Refrigeration Bundle"/>
    <s v="Under $15"/>
    <n v="12.62743781172823"/>
    <s v="Refrigeration"/>
    <s v="Com-Grocery-7P_V7"/>
    <s v="Urban"/>
    <s v="SC-Retro"/>
    <s v="M_Input"/>
    <s v="No"/>
    <s v="Commercial"/>
    <s v="Grocery Refrigeration Bundle"/>
    <s v="Grocery Retrocommisioning"/>
    <n v="0.72245599123294946"/>
    <n v="0.72245599123294946"/>
    <n v="0.72245599123294946"/>
    <n v="0.72245599123294946"/>
    <n v="0.72245599123294946"/>
    <n v="0.65021039210965459"/>
    <n v="0.52016831368772387"/>
    <n v="0.41613465095017893"/>
    <n v="0.33290772076014313"/>
    <n v="0.26632617660811458"/>
    <n v="0.21306094128649161"/>
    <n v="0.17044875302919332"/>
    <n v="0.13635900242335464"/>
    <n v="0.10908720193868371"/>
    <n v="8.7269761550946984E-2"/>
    <n v="6.9815809240757573E-2"/>
    <n v="4.7619735301862755E-4"/>
    <n v="1.7007048322099079E-4"/>
    <n v="5.7978573825671095E-5"/>
    <n v="1.8906056682427535E-5"/>
    <n v="6.6053363976321204"/>
    <n v="7.77484722873906"/>
    <n v="12.62743781172823"/>
    <s v="C-Gro-Ref-All-All-All-E"/>
    <n v="0"/>
    <n v="6.5847918322167356"/>
    <n v="0.72245599123294946"/>
    <n v="1.4449119824658989"/>
    <n v="2.1673679736988483"/>
    <n v="2.8898239649317978"/>
    <n v="3.6122799561647474"/>
    <n v="4.2624903482744019"/>
    <n v="4.7826586619621256"/>
    <n v="5.1987933129123043"/>
    <n v="5.531701033672447"/>
    <n v="5.7980272102805612"/>
    <n v="6.0110881515670531"/>
    <n v="6.1815369045962463"/>
    <n v="6.3178959070196008"/>
    <n v="6.4269831089582841"/>
    <n v="6.5142528705092309"/>
    <n v="6.5840686797499881"/>
    <n v="6.5845448771030064"/>
    <n v="6.5847149475862272"/>
    <n v="6.5847729261600527"/>
    <n v="6.5847918322167356"/>
  </r>
  <r>
    <s v="Discretionary"/>
    <x v="1"/>
    <s v="Under $25"/>
    <s v="Under $20"/>
    <s v="Grocery Refrigeration Bundle"/>
    <s v="Under $25"/>
    <n v="23.548417316423869"/>
    <s v="Refrigeration"/>
    <s v="Com-Grocery-7P_V7"/>
    <s v="Urban"/>
    <s v="SC-Retro"/>
    <s v="M_Input"/>
    <s v="No"/>
    <s v="Commercial"/>
    <s v="Grocery Refrigeration Bundle"/>
    <s v="Floating Head Pressure Control"/>
    <n v="0.25061630781637095"/>
    <n v="0.25061630781637095"/>
    <n v="0.25061630781637095"/>
    <n v="0.25061630781637095"/>
    <n v="0.25061630781637095"/>
    <n v="0.22555467703473386"/>
    <n v="0.18044374162778709"/>
    <n v="0.14435499330222967"/>
    <n v="0.11548399464178374"/>
    <n v="9.2387195713426989E-2"/>
    <n v="7.3909756570741586E-2"/>
    <n v="5.912780525659328E-2"/>
    <n v="4.7302244205274617E-2"/>
    <n v="3.7841795364219701E-2"/>
    <n v="3.0273436291375754E-2"/>
    <n v="2.4218749033100607E-2"/>
    <n v="1.6519043907683003E-4"/>
    <n v="5.8996585384600334E-5"/>
    <n v="2.0112472290320293E-5"/>
    <n v="6.558414877328129E-6"/>
    <n v="2.2913575912555193"/>
    <n v="15.126818734792387"/>
    <n v="23.548417316423869"/>
    <s v="C-Gro-Ref-All-All-All-E"/>
    <n v="0"/>
    <n v="2.2842307860347506"/>
    <n v="0.25061630781637095"/>
    <n v="0.50123261563274191"/>
    <n v="0.7518489234491128"/>
    <n v="1.0024652312654838"/>
    <n v="1.2530815390818548"/>
    <n v="1.4786362161165887"/>
    <n v="1.6590799577443758"/>
    <n v="1.8034349510466055"/>
    <n v="1.9189189456883893"/>
    <n v="2.0113061414018163"/>
    <n v="2.0852158979725579"/>
    <n v="2.144343703229151"/>
    <n v="2.1916459474344254"/>
    <n v="2.229487742798645"/>
    <n v="2.2597611790900207"/>
    <n v="2.2839799281231215"/>
    <n v="2.2841451185621984"/>
    <n v="2.2842041151475829"/>
    <n v="2.2842242276198732"/>
    <n v="2.2842307860347506"/>
  </r>
  <r>
    <s v="Discretionary"/>
    <x v="1"/>
    <s v="Under $20"/>
    <s v="Under $10"/>
    <s v="Grocery Refrigeration Bundle"/>
    <s v="Under $20"/>
    <n v="15.171557897959611"/>
    <s v="Refrigeration"/>
    <s v="Com-Grocery-7P_V7"/>
    <s v="Urban"/>
    <s v="SC-Retro"/>
    <s v="M_Input"/>
    <s v="No"/>
    <s v="Commercial"/>
    <s v="Grocery Refrigeration Bundle"/>
    <s v="LED Motion Sensors on Display Case"/>
    <n v="4.314255361040574E-2"/>
    <n v="4.314255361040574E-2"/>
    <n v="4.314255361040574E-2"/>
    <n v="4.314255361040574E-2"/>
    <n v="4.314255361040574E-2"/>
    <n v="3.8828298249365172E-2"/>
    <n v="3.1062638599492137E-2"/>
    <n v="2.4850110879593709E-2"/>
    <n v="1.9880088703674963E-2"/>
    <n v="1.5904070962939974E-2"/>
    <n v="1.2723256770351975E-2"/>
    <n v="1.0178605416281582E-2"/>
    <n v="8.1428843330252666E-3"/>
    <n v="6.5143074664202119E-3"/>
    <n v="5.21144597313617E-3"/>
    <n v="4.1691567785089355E-3"/>
    <n v="2.843684609311392E-5"/>
    <n v="1.0156016461829528E-5"/>
    <n v="3.4622783392799721E-6"/>
    <n v="1.1290038062955153E-6"/>
    <n v="0.39444766616617571"/>
    <n v="9.7979003785801311"/>
    <n v="15.171557897959611"/>
    <s v="C-Gro-Ref-All-All-All-E"/>
    <n v="0"/>
    <n v="0.39322081632951938"/>
    <n v="4.314255361040574E-2"/>
    <n v="8.628510722081148E-2"/>
    <n v="0.12942766083121721"/>
    <n v="0.17257021444162296"/>
    <n v="0.21571276805202871"/>
    <n v="0.25454106630139389"/>
    <n v="0.28560370490088605"/>
    <n v="0.31045381578047976"/>
    <n v="0.33033390448415473"/>
    <n v="0.34623797544709473"/>
    <n v="0.35896123221744669"/>
    <n v="0.36913983763372826"/>
    <n v="0.37728272196675355"/>
    <n v="0.38379702943317379"/>
    <n v="0.38900847540630995"/>
    <n v="0.39317763218481888"/>
    <n v="0.39320606903091199"/>
    <n v="0.3932162250473738"/>
    <n v="0.39321968732571311"/>
    <n v="0.39322081632951938"/>
  </r>
  <r>
    <s v="Lost Opportunity"/>
    <x v="0"/>
    <s v="Under $15"/>
    <s v="Under $10"/>
    <s v="Low Power LF Lamps"/>
    <s v="Under $15"/>
    <n v="13.894731453353987"/>
    <s v="Lighting"/>
    <s v="Com-HPLowPowerGSFL-7P_V8"/>
    <s v="Urban"/>
    <s v="SC-NR"/>
    <s v="M_Input"/>
    <s v="No"/>
    <s v="Commercial"/>
    <s v="Large Off"/>
    <s v="Market Average HP Low Power T8 Shift"/>
    <n v="6.6623664181248141E-2"/>
    <n v="7.8380075962671186E-2"/>
    <n v="8.7681266875299049E-2"/>
    <n v="9.5024400792348668E-2"/>
    <n v="0.1008060149375896"/>
    <n v="0.10534238672123691"/>
    <n v="0.10888577832825298"/>
    <n v="0.11163739340197081"/>
    <n v="0.11375771129494608"/>
    <n v="0.11537472966743056"/>
    <n v="0.11659053878390842"/>
    <n v="0.11748656517200767"/>
    <n v="0.1171425772822533"/>
    <n v="0.11679416611838668"/>
    <n v="0.11644480891035291"/>
    <n v="0.11609580781442091"/>
    <n v="0.11574647238468848"/>
    <n v="0.11539713695495604"/>
    <n v="0.11504780152522358"/>
    <n v="0.11469846609549111"/>
    <n v="0.76704217046151868"/>
    <n v="8.0142736718029877"/>
    <n v="13.894731453353987"/>
    <s v="C-All-Lgt-LPD Int-All-All-E"/>
    <s v="C-LOff-HVAC-ER-All-All-C"/>
    <n v="0.76704217046151868"/>
    <n v="6.6623664181248141E-2"/>
    <n v="0.14500374014391931"/>
    <n v="0.23268500701921835"/>
    <n v="0.32770940781156699"/>
    <n v="0.4285154227491566"/>
    <n v="0.53385780947039352"/>
    <n v="0.64274358779864649"/>
    <n v="0.75438098120061725"/>
    <n v="0.76704217046151868"/>
    <n v="0.76704217046151868"/>
    <n v="0.76704217046151868"/>
    <n v="0.76704217046151868"/>
    <n v="0.76704217046151868"/>
    <n v="0.76704217046151868"/>
    <n v="0.76704217046151868"/>
    <n v="0.76704217046151868"/>
    <n v="0.76704217046151868"/>
    <n v="0.76704217046151868"/>
    <n v="0.76704217046151868"/>
    <n v="0.76704217046151868"/>
  </r>
  <r>
    <s v="Lost Opportunity"/>
    <x v="0"/>
    <s v="Under $15"/>
    <s v="Under $10"/>
    <s v="Low Power LF Lamps"/>
    <s v="Under $15"/>
    <n v="13.894731453353987"/>
    <s v="Lighting"/>
    <s v="Com-HPLowPowerGSFL-7P_V8"/>
    <s v="Urban"/>
    <s v="SC-NR"/>
    <s v="M_Input"/>
    <s v="No"/>
    <s v="Commercial"/>
    <s v="Medium Off"/>
    <s v="Market Average HP Low Power T8 Shift"/>
    <n v="3.2062884672421396E-2"/>
    <n v="3.772070130171689E-2"/>
    <n v="4.2196933811781981E-2"/>
    <n v="4.57308441544493E-2"/>
    <n v="4.8513267334522242E-2"/>
    <n v="5.0696413024837607E-2"/>
    <n v="5.2401683334436677E-2"/>
    <n v="5.3725908260455424E-2"/>
    <n v="5.4746319084549251E-2"/>
    <n v="5.5524515153878434E-2"/>
    <n v="5.6109627785619287E-2"/>
    <n v="5.6540843797199133E-2"/>
    <n v="5.6375298353647733E-2"/>
    <n v="5.620762419307844E-2"/>
    <n v="5.603949474525656E-2"/>
    <n v="5.5871536677700055E-2"/>
    <n v="5.5703417710766159E-2"/>
    <n v="5.5535298743832257E-2"/>
    <n v="5.5367179776898354E-2"/>
    <n v="5.5199060809964437E-2"/>
    <n v="0.36914188003057274"/>
    <n v="8.0142736718029877"/>
    <n v="13.894731453353987"/>
    <s v="C-All-Lgt-LPD Int-All-All-E"/>
    <s v="C-LOff-HVAC-ER-All-All-C"/>
    <n v="0.36914188003057274"/>
    <n v="3.2062884672421396E-2"/>
    <n v="6.9783585974138279E-2"/>
    <n v="0.11198051978592026"/>
    <n v="0.15771136394036955"/>
    <n v="0.2062246312748918"/>
    <n v="0.2569210442997294"/>
    <n v="0.30932272763416607"/>
    <n v="0.3630486358946215"/>
    <n v="0.36914188003057274"/>
    <n v="0.36914188003057274"/>
    <n v="0.36914188003057274"/>
    <n v="0.36914188003057274"/>
    <n v="0.36914188003057274"/>
    <n v="0.36914188003057274"/>
    <n v="0.36914188003057274"/>
    <n v="0.36914188003057274"/>
    <n v="0.36914188003057274"/>
    <n v="0.36914188003057274"/>
    <n v="0.36914188003057274"/>
    <n v="0.36914188003057274"/>
  </r>
  <r>
    <s v="Lost Opportunity"/>
    <x v="0"/>
    <s v="Under $15"/>
    <s v="Under $10"/>
    <s v="Low Power LF Lamps"/>
    <s v="Under $15"/>
    <n v="13.894731453353987"/>
    <s v="Lighting"/>
    <s v="Com-HPLowPowerGSFL-7P_V8"/>
    <s v="Urban"/>
    <s v="SC-NR"/>
    <s v="M_Input"/>
    <s v="No"/>
    <s v="Commercial"/>
    <s v="Small Off"/>
    <s v="Market Average HP Low Power T8 Shift"/>
    <n v="3.1828321866818436E-2"/>
    <n v="3.744474754343724E-2"/>
    <n v="4.1888233229040985E-2"/>
    <n v="4.5396290504113354E-2"/>
    <n v="4.8158358279669189E-2"/>
    <n v="5.0325532706531742E-2"/>
    <n v="5.2018327750969311E-2"/>
    <n v="5.3332865029820008E-2"/>
    <n v="5.4345810822984383E-2"/>
    <n v="5.5118313834586687E-2"/>
    <n v="5.5699145951274162E-2"/>
    <n v="5.6127207311033683E-2"/>
    <n v="5.596287295014344E-2"/>
    <n v="5.5796425445314338E-2"/>
    <n v="5.5629525983982707E-2"/>
    <n v="5.5462796649147911E-2"/>
    <n v="5.5295907592029139E-2"/>
    <n v="5.5129018534910298E-2"/>
    <n v="5.4962129477791513E-2"/>
    <n v="5.47952404206727E-2"/>
    <n v="0.36644134463177258"/>
    <n v="8.0142736718029877"/>
    <n v="13.894731453353987"/>
    <s v="C-All-Lgt-LPD Int-All-All-E"/>
    <s v="C-LOff-HVAC-ER-All-All-C"/>
    <n v="0.36644134463177258"/>
    <n v="3.1828321866818436E-2"/>
    <n v="6.9273069410255683E-2"/>
    <n v="0.11116130263929666"/>
    <n v="0.15655759314341"/>
    <n v="0.20471595142307919"/>
    <n v="0.25504148412961092"/>
    <n v="0.30705981188058024"/>
    <n v="0.36039267691040022"/>
    <n v="0.36644134463177258"/>
    <n v="0.36644134463177258"/>
    <n v="0.36644134463177258"/>
    <n v="0.36644134463177258"/>
    <n v="0.36644134463177258"/>
    <n v="0.36644134463177258"/>
    <n v="0.36644134463177258"/>
    <n v="0.36644134463177258"/>
    <n v="0.36644134463177258"/>
    <n v="0.36644134463177258"/>
    <n v="0.36644134463177258"/>
    <n v="0.36644134463177258"/>
  </r>
  <r>
    <s v="Lost Opportunity"/>
    <x v="0"/>
    <s v="Under $15"/>
    <s v="Under $10"/>
    <s v="Low Power LF Lamps"/>
    <s v="Under $15"/>
    <n v="13.894731453353987"/>
    <s v="Lighting"/>
    <s v="Com-HPLowPowerGSFL-7P_V8"/>
    <s v="Urban"/>
    <s v="SC-NR"/>
    <s v="M_Input"/>
    <s v="No"/>
    <s v="Commercial"/>
    <s v="XLarge Ret"/>
    <s v="Market Average HP Low Power T8 Shift"/>
    <n v="2.1759880175247701E-2"/>
    <n v="2.5558545977201037E-2"/>
    <n v="2.8545638224910696E-2"/>
    <n v="3.088663238190207E-2"/>
    <n v="3.2713299068144484E-2"/>
    <n v="3.4130569066272022E-2"/>
    <n v="3.5222000063320234E-2"/>
    <n v="3.6054129926489112E-2"/>
    <n v="3.6679943303681857E-2"/>
    <n v="3.7141632146829126E-2"/>
    <n v="3.7472793971806057E-2"/>
    <n v="3.7700182376752704E-2"/>
    <n v="3.7529475686984989E-2"/>
    <n v="3.7357804978853139E-2"/>
    <n v="3.7186286499216376E-2"/>
    <n v="3.701533585864137E-2"/>
    <n v="3.6844278449610086E-2"/>
    <n v="3.6673221040578789E-2"/>
    <n v="3.6502163631547506E-2"/>
    <n v="3.6331106222516209E-2"/>
    <n v="0.24296306237422571"/>
    <n v="8.0142736718029877"/>
    <n v="13.894731453353987"/>
    <s v="C-All-Lgt-LPD Int-All-All-E"/>
    <s v="C-LOff-HVAC-ER-All-All-C"/>
    <n v="0.24296306237422571"/>
    <n v="2.1759880175247701E-2"/>
    <n v="4.7318426152448738E-2"/>
    <n v="7.586406437735943E-2"/>
    <n v="0.10675069675926149"/>
    <n v="0.13946399582740598"/>
    <n v="0.173594564893678"/>
    <n v="0.20881656495699824"/>
    <n v="0.24296306237422571"/>
    <n v="0.24296306237422571"/>
    <n v="0.24296306237422571"/>
    <n v="0.24296306237422571"/>
    <n v="0.24296306237422571"/>
    <n v="0.24296306237422571"/>
    <n v="0.24296306237422571"/>
    <n v="0.24296306237422571"/>
    <n v="0.24296306237422571"/>
    <n v="0.24296306237422571"/>
    <n v="0.24296306237422571"/>
    <n v="0.24296306237422571"/>
    <n v="0.24296306237422571"/>
  </r>
  <r>
    <s v="Lost Opportunity"/>
    <x v="0"/>
    <s v="Under $15"/>
    <s v="Under $10"/>
    <s v="Low Power LF Lamps"/>
    <s v="Under $15"/>
    <n v="13.894731453353987"/>
    <s v="Lighting"/>
    <s v="Com-HPLowPowerGSFL-7P_V8"/>
    <s v="Urban"/>
    <s v="SC-NR"/>
    <s v="M_Input"/>
    <s v="No"/>
    <s v="Commercial"/>
    <s v="Large Ret"/>
    <s v="Market Average HP Low Power T8 Shift"/>
    <n v="3.3320246128796464E-2"/>
    <n v="3.9137028135992707E-2"/>
    <n v="4.3711072115165145E-2"/>
    <n v="4.7295765636858181E-2"/>
    <n v="5.0092885064478253E-2"/>
    <n v="5.2263107730607009E-2"/>
    <n v="5.393438299321679E-2"/>
    <n v="5.5208598275130347E-2"/>
    <n v="5.6166887364537905E-2"/>
    <n v="5.6873857520838927E-2"/>
    <n v="5.7380955603540909E-2"/>
    <n v="5.7729148587998415E-2"/>
    <n v="5.7467750598989134E-2"/>
    <n v="5.7204876437826943E-2"/>
    <n v="5.6942235379553327E-2"/>
    <n v="5.6680463836053997E-2"/>
    <n v="5.641852880124805E-2"/>
    <n v="5.6156593766442102E-2"/>
    <n v="5.589465873163612E-2"/>
    <n v="5.5632723696830179E-2"/>
    <n v="0.37204198613759903"/>
    <n v="8.0142736718029877"/>
    <n v="13.894731453353987"/>
    <s v="C-All-Lgt-LPD Int-All-All-E"/>
    <s v="C-LOff-HVAC-ER-All-All-C"/>
    <n v="0.37204198613759903"/>
    <n v="3.3320246128796464E-2"/>
    <n v="7.2457274264789179E-2"/>
    <n v="0.11616834637995432"/>
    <n v="0.16346411201681249"/>
    <n v="0.21355699708129075"/>
    <n v="0.26582010481189777"/>
    <n v="0.31975448780511456"/>
    <n v="0.37204198613759903"/>
    <n v="0.37204198613759903"/>
    <n v="0.37204198613759903"/>
    <n v="0.37204198613759903"/>
    <n v="0.37204198613759903"/>
    <n v="0.37204198613759903"/>
    <n v="0.37204198613759903"/>
    <n v="0.37204198613759903"/>
    <n v="0.37204198613759903"/>
    <n v="0.37204198613759903"/>
    <n v="0.37204198613759903"/>
    <n v="0.37204198613759903"/>
    <n v="0.37204198613759903"/>
  </r>
  <r>
    <s v="Lost Opportunity"/>
    <x v="0"/>
    <s v="Under $15"/>
    <s v="Under $10"/>
    <s v="Low Power LF Lamps"/>
    <s v="Under $15"/>
    <n v="13.894731453353987"/>
    <s v="Lighting"/>
    <s v="Com-HPLowPowerGSFL-7P_V8"/>
    <s v="Urban"/>
    <s v="SC-NR"/>
    <s v="M_Input"/>
    <s v="No"/>
    <s v="Commercial"/>
    <s v="Medium Ret"/>
    <s v="Market Average HP Low Power T8 Shift"/>
    <n v="1.4322076139395712E-2"/>
    <n v="1.6822309615202299E-2"/>
    <n v="1.8788375708514767E-2"/>
    <n v="2.0329188263008953E-2"/>
    <n v="2.1531477023377266E-2"/>
    <n v="2.2464306095035181E-2"/>
    <n v="2.3182672083943617E-2"/>
    <n v="2.3730369367301201E-2"/>
    <n v="2.4142271765890799E-2"/>
    <n v="2.4446149485391599E-2"/>
    <n v="2.4664115983073689E-2"/>
    <n v="2.4813780136673503E-2"/>
    <n v="2.4701423166475729E-2"/>
    <n v="2.4588431691662124E-2"/>
    <n v="2.4475540411706211E-2"/>
    <n v="2.4363022876192447E-2"/>
    <n v="2.4250435067039857E-2"/>
    <n v="2.4137847257887268E-2"/>
    <n v="2.4025259448734675E-2"/>
    <n v="2.3912671639582085E-2"/>
    <n v="0.15991519486135208"/>
    <n v="8.0142736718029877"/>
    <n v="13.894731453353987"/>
    <s v="C-All-Lgt-LPD Int-All-All-E"/>
    <s v="C-LOff-HVAC-ER-All-All-C"/>
    <n v="0.15991519486135208"/>
    <n v="1.4322076139395712E-2"/>
    <n v="3.1144385754598013E-2"/>
    <n v="4.9932761463112776E-2"/>
    <n v="7.0261949726121736E-2"/>
    <n v="9.1793426749499002E-2"/>
    <n v="0.11425773284453418"/>
    <n v="0.13744040492847781"/>
    <n v="0.15991519486135208"/>
    <n v="0.15991519486135208"/>
    <n v="0.15991519486135208"/>
    <n v="0.15991519486135208"/>
    <n v="0.15991519486135208"/>
    <n v="0.15991519486135208"/>
    <n v="0.15991519486135208"/>
    <n v="0.15991519486135208"/>
    <n v="0.15991519486135208"/>
    <n v="0.15991519486135208"/>
    <n v="0.15991519486135208"/>
    <n v="0.15991519486135208"/>
    <n v="0.15991519486135208"/>
  </r>
  <r>
    <s v="Lost Opportunity"/>
    <x v="0"/>
    <s v="Under $15"/>
    <s v="Under $10"/>
    <s v="Low Power LF Lamps"/>
    <s v="Under $15"/>
    <n v="13.894731453353987"/>
    <s v="Lighting"/>
    <s v="Com-HPLowPowerGSFL-7P_V8"/>
    <s v="Urban"/>
    <s v="SC-NR"/>
    <s v="M_Input"/>
    <s v="No"/>
    <s v="Commercial"/>
    <s v="Small Ret"/>
    <s v="Market Average HP Low Power T8 Shift"/>
    <n v="1.7083842313672187E-2"/>
    <n v="2.006620283405457E-2"/>
    <n v="2.2411390975040441E-2"/>
    <n v="2.4249322742732879E-2"/>
    <n v="2.5683452222126868E-2"/>
    <n v="2.6796161344093967E-2"/>
    <n v="2.7653051864614191E-2"/>
    <n v="2.8306363153664665E-2"/>
    <n v="2.8797693848854292E-2"/>
    <n v="2.916016916263298E-2"/>
    <n v="2.9420166752355432E-2"/>
    <n v="2.959869106511728E-2"/>
    <n v="2.9464667984732948E-2"/>
    <n v="2.9329888046425327E-2"/>
    <n v="2.9195227623831255E-2"/>
    <n v="2.906101301587E-2"/>
    <n v="2.8926714583206743E-2"/>
    <n v="2.8792416150543503E-2"/>
    <n v="2.8658117717880245E-2"/>
    <n v="2.8523819285216991E-2"/>
    <n v="0.19075209110616903"/>
    <n v="8.0142736718029877"/>
    <n v="13.894731453353987"/>
    <s v="C-All-Lgt-LPD Int-All-All-E"/>
    <s v="C-LOff-HVAC-ER-All-All-C"/>
    <n v="0.19075209110616903"/>
    <n v="1.7083842313672187E-2"/>
    <n v="3.7150045147726754E-2"/>
    <n v="5.9561436122767195E-2"/>
    <n v="8.3810758865500073E-2"/>
    <n v="0.10949421108762694"/>
    <n v="0.1362903724317209"/>
    <n v="0.1639434242963351"/>
    <n v="0.19075209110616903"/>
    <n v="0.19075209110616903"/>
    <n v="0.19075209110616903"/>
    <n v="0.19075209110616903"/>
    <n v="0.19075209110616903"/>
    <n v="0.19075209110616903"/>
    <n v="0.19075209110616903"/>
    <n v="0.19075209110616903"/>
    <n v="0.19075209110616903"/>
    <n v="0.19075209110616903"/>
    <n v="0.19075209110616903"/>
    <n v="0.19075209110616903"/>
    <n v="0.19075209110616903"/>
  </r>
  <r>
    <s v="Lost Opportunity"/>
    <x v="0"/>
    <s v="Under $15"/>
    <s v="Under $10"/>
    <s v="Low Power LF Lamps"/>
    <s v="Under $15"/>
    <n v="13.894731453353987"/>
    <s v="Lighting"/>
    <s v="Com-HPLowPowerGSFL-7P_V8"/>
    <s v="Urban"/>
    <s v="SC-NR"/>
    <s v="M_Input"/>
    <s v="No"/>
    <s v="Commercial"/>
    <s v="School K-12"/>
    <s v="Market Average HP Low Power T8 Shift"/>
    <n v="3.9460398490720784E-2"/>
    <n v="4.6372360811152424E-2"/>
    <n v="5.1818032195371656E-2"/>
    <n v="5.6095731296558177E-2"/>
    <n v="5.9443133522843451E-2"/>
    <n v="6.2049598600384039E-2"/>
    <n v="6.4065992189395932E-2"/>
    <n v="6.5612510962064205E-2"/>
    <n v="6.6784916998598287E-2"/>
    <n v="6.7659504855239624E-2"/>
    <n v="6.8297058926668014E-2"/>
    <n v="6.8746006355761016E-2"/>
    <n v="6.846909944687174E-2"/>
    <n v="6.8190137358828437E-2"/>
    <n v="6.7911155749755522E-2"/>
    <n v="6.7632914196774946E-2"/>
    <n v="6.7354477658762277E-2"/>
    <n v="6.7076041120749663E-2"/>
    <n v="6.6797604582737036E-2"/>
    <n v="6.6519168044724408E-2"/>
    <n v="0.44484471999687586"/>
    <n v="8.0142736718029877"/>
    <n v="13.894731453353987"/>
    <s v="C-All-Lgt-LPD Int-All-All-E"/>
    <s v="C-LOff-HVAC-ER-All-All-C"/>
    <n v="0.44484471999687586"/>
    <n v="3.9460398490720784E-2"/>
    <n v="8.5832759301873202E-2"/>
    <n v="0.13765079149724485"/>
    <n v="0.19374652279380303"/>
    <n v="0.25318965631664647"/>
    <n v="0.31523925491703053"/>
    <n v="0.37930524710642644"/>
    <n v="0.44484471999687586"/>
    <n v="0.44484471999687586"/>
    <n v="0.44484471999687586"/>
    <n v="0.44484471999687586"/>
    <n v="0.44484471999687586"/>
    <n v="0.44484471999687586"/>
    <n v="0.44484471999687586"/>
    <n v="0.44484471999687586"/>
    <n v="0.44484471999687586"/>
    <n v="0.44484471999687586"/>
    <n v="0.44484471999687586"/>
    <n v="0.44484471999687586"/>
    <n v="0.44484471999687586"/>
  </r>
  <r>
    <s v="Lost Opportunity"/>
    <x v="0"/>
    <s v="Under $15"/>
    <s v="Under $10"/>
    <s v="Low Power LF Lamps"/>
    <s v="Under $15"/>
    <n v="13.894731453353987"/>
    <s v="Lighting"/>
    <s v="Com-HPLowPowerGSFL-7P_V8"/>
    <s v="Urban"/>
    <s v="SC-NR"/>
    <s v="M_Input"/>
    <s v="No"/>
    <s v="Commercial"/>
    <s v="University"/>
    <s v="Market Average HP Low Power T8 Shift"/>
    <n v="1.7591567305821496E-2"/>
    <n v="2.0672941418243804E-2"/>
    <n v="2.3100638510644068E-2"/>
    <n v="2.5007649958343217E-2"/>
    <n v="2.6499932191053101E-2"/>
    <n v="2.7661902358501123E-2"/>
    <n v="2.8560816837139007E-2"/>
    <n v="2.9250259674000075E-2"/>
    <n v="2.9772921899681608E-2"/>
    <n v="3.0162815862576547E-2"/>
    <n v="3.0447039433234877E-2"/>
    <n v="3.064718158125505E-2"/>
    <n v="3.052373562755242E-2"/>
    <n v="3.0399373468646705E-2"/>
    <n v="3.0275002607205777E-2"/>
    <n v="3.0150961665052455E-2"/>
    <n v="3.0026833797970703E-2"/>
    <n v="2.9902705930888968E-2"/>
    <n v="2.9778578063807216E-2"/>
    <n v="2.9654450196725472E-2"/>
    <n v="0.19831314765623961"/>
    <n v="8.0142736718029877"/>
    <n v="13.894731453353987"/>
    <s v="C-All-Lgt-LPD Int-All-All-E"/>
    <s v="C-LOff-HVAC-ER-All-All-C"/>
    <n v="0.19831314765623961"/>
    <n v="1.7591567305821496E-2"/>
    <n v="3.8264508724065296E-2"/>
    <n v="6.1365147234709365E-2"/>
    <n v="8.6372797193052575E-2"/>
    <n v="0.11287272938410567"/>
    <n v="0.1405346317426068"/>
    <n v="0.16909544857974582"/>
    <n v="0.19831314765623961"/>
    <n v="0.19831314765623961"/>
    <n v="0.19831314765623961"/>
    <n v="0.19831314765623961"/>
    <n v="0.19831314765623961"/>
    <n v="0.19831314765623961"/>
    <n v="0.19831314765623961"/>
    <n v="0.19831314765623961"/>
    <n v="0.19831314765623961"/>
    <n v="0.19831314765623961"/>
    <n v="0.19831314765623961"/>
    <n v="0.19831314765623961"/>
    <n v="0.19831314765623961"/>
  </r>
  <r>
    <s v="Lost Opportunity"/>
    <x v="0"/>
    <s v="Under $15"/>
    <s v="Under $10"/>
    <s v="Low Power LF Lamps"/>
    <s v="Under $15"/>
    <n v="13.894731453353987"/>
    <s v="Lighting"/>
    <s v="Com-HPLowPowerGSFL-7P_V8"/>
    <s v="Urban"/>
    <s v="SC-NR"/>
    <s v="M_Input"/>
    <s v="No"/>
    <s v="Commercial"/>
    <s v="Warehouse"/>
    <s v="Market Average HP Low Power T8 Shift"/>
    <n v="7.1341574157534421E-2"/>
    <n v="8.38715801931188E-2"/>
    <n v="9.3758561083592595E-2"/>
    <n v="0.10153931497235189"/>
    <n v="0.10764169008349732"/>
    <n v="0.11240669720251632"/>
    <n v="0.11610613420786726"/>
    <n v="0.11895663352761476"/>
    <n v="0.12113085852424758"/>
    <n v="0.12276642746121544"/>
    <n v="0.12397302626119902"/>
    <n v="0.12483807765894309"/>
    <n v="0.12438517236521716"/>
    <n v="0.12392814805243572"/>
    <n v="0.12347070105756812"/>
    <n v="0.12301421265837061"/>
    <n v="0.12255736975278388"/>
    <n v="0.12210052684719729"/>
    <n v="0.12164368394161064"/>
    <n v="0.12118684103602398"/>
    <n v="0.81043296169503909"/>
    <n v="8.0142736718029877"/>
    <n v="13.894731453353987"/>
    <s v="C-All-Lgt-LPD Int-All-All-E"/>
    <s v="C-LOff-HVAC-ER-All-All-C"/>
    <n v="0.81043296169503909"/>
    <n v="7.1341574157534421E-2"/>
    <n v="0.15521315435065322"/>
    <n v="0.24897171543424582"/>
    <n v="0.3505110304065977"/>
    <n v="0.45815272049009503"/>
    <n v="0.57055941769261131"/>
    <n v="0.68666555190047862"/>
    <n v="0.80562218542809338"/>
    <n v="0.81043296169503909"/>
    <n v="0.81043296169503909"/>
    <n v="0.81043296169503909"/>
    <n v="0.81043296169503909"/>
    <n v="0.81043296169503909"/>
    <n v="0.81043296169503909"/>
    <n v="0.81043296169503909"/>
    <n v="0.81043296169503909"/>
    <n v="0.81043296169503909"/>
    <n v="0.81043296169503909"/>
    <n v="0.81043296169503909"/>
    <n v="0.81043296169503909"/>
  </r>
  <r>
    <s v="Lost Opportunity"/>
    <x v="0"/>
    <s v="Under $15"/>
    <s v="Under $10"/>
    <s v="Low Power LF Lamps"/>
    <s v="Under $15"/>
    <n v="13.894731453353987"/>
    <s v="Lighting"/>
    <s v="Com-HPLowPowerGSFL-7P_V8"/>
    <s v="Urban"/>
    <s v="SC-NR"/>
    <s v="M_Input"/>
    <s v="No"/>
    <s v="Commercial"/>
    <s v="Supermarket"/>
    <s v="Market Average HP Low Power T8 Shift"/>
    <n v="8.8628029179818307E-3"/>
    <n v="1.0363984476229594E-2"/>
    <n v="1.1524083226702741E-2"/>
    <n v="1.2414041869072317E-2"/>
    <n v="1.3090101342560438E-2"/>
    <n v="1.3596847052602976E-2"/>
    <n v="1.3969623919150713E-2"/>
    <n v="1.4236451026767138E-2"/>
    <n v="1.4419539559032456E-2"/>
    <n v="1.4536496216747302E-2"/>
    <n v="1.460127728769451E-2"/>
    <n v="1.4624945032957942E-2"/>
    <n v="1.4494368767162976E-2"/>
    <n v="1.4364290450167842E-2"/>
    <n v="1.4235137175738663E-2"/>
    <n v="1.4107061444928449E-2"/>
    <n v="1.3978944842502256E-2"/>
    <n v="1.3850828240076064E-2"/>
    <n v="1.3722711637649872E-2"/>
    <n v="1.3594595035223686E-2"/>
    <n v="9.091340134995303E-2"/>
    <n v="8.0142736718029877"/>
    <n v="13.894731453353987"/>
    <s v="C-All-Lgt-LPD Int-All-All-E"/>
    <s v="C-LOff-HVAC-ER-All-All-C"/>
    <n v="9.091340134995303E-2"/>
    <n v="8.8628029179818307E-3"/>
    <n v="1.9226787394211423E-2"/>
    <n v="3.0750870620914163E-2"/>
    <n v="4.3164912489986482E-2"/>
    <n v="5.625501383254692E-2"/>
    <n v="6.98518608851499E-2"/>
    <n v="8.3821484804300614E-2"/>
    <n v="9.091340134995303E-2"/>
    <n v="9.091340134995303E-2"/>
    <n v="9.091340134995303E-2"/>
    <n v="9.091340134995303E-2"/>
    <n v="9.091340134995303E-2"/>
    <n v="9.091340134995303E-2"/>
    <n v="9.091340134995303E-2"/>
    <n v="9.091340134995303E-2"/>
    <n v="9.091340134995303E-2"/>
    <n v="9.091340134995303E-2"/>
    <n v="9.091340134995303E-2"/>
    <n v="9.091340134995303E-2"/>
    <n v="9.091340134995303E-2"/>
  </r>
  <r>
    <s v="Lost Opportunity"/>
    <x v="0"/>
    <s v="Under $15"/>
    <s v="Under $10"/>
    <s v="Low Power LF Lamps"/>
    <s v="Under $15"/>
    <n v="13.894731453353987"/>
    <s v="Lighting"/>
    <s v="Com-HPLowPowerGSFL-7P_V8"/>
    <s v="Urban"/>
    <s v="SC-NR"/>
    <s v="M_Input"/>
    <s v="No"/>
    <s v="Commercial"/>
    <s v="MiniMart"/>
    <s v="Market Average HP Low Power T8 Shift"/>
    <n v="3.7315441497276919E-3"/>
    <n v="4.3824388883823536E-3"/>
    <n v="4.8940355936625815E-3"/>
    <n v="5.2947513029868469E-3"/>
    <n v="5.607212195153366E-3"/>
    <n v="5.8494336290467724E-3"/>
    <n v="6.0357597187739795E-3"/>
    <n v="6.1776114459338735E-3"/>
    <n v="6.2840823245578605E-3"/>
    <n v="6.3624126838282315E-3"/>
    <n v="6.418367303358056E-3"/>
    <n v="6.4565360954610676E-3"/>
    <n v="6.4265260144457477E-3"/>
    <n v="6.3963580172446705E-3"/>
    <n v="6.3662232616589825E-3"/>
    <n v="6.3361928801507839E-3"/>
    <n v="6.3061442200809427E-3"/>
    <n v="6.2760955600111015E-3"/>
    <n v="6.2460468999412603E-3"/>
    <n v="6.2159982398714165E-3"/>
    <n v="4.1569281122961627E-2"/>
    <n v="8.0142736718029877"/>
    <n v="13.894731453353987"/>
    <s v="C-All-Lgt-LPD Int-All-All-E"/>
    <s v="C-LOff-HVAC-ER-All-All-C"/>
    <n v="4.1569281122961627E-2"/>
    <n v="3.7315441497276919E-3"/>
    <n v="8.1139830381100446E-3"/>
    <n v="1.3008018631772627E-2"/>
    <n v="1.8302769934759475E-2"/>
    <n v="2.3909982129912841E-2"/>
    <n v="2.9759415758959615E-2"/>
    <n v="3.5795175477733594E-2"/>
    <n v="4.1569281122961627E-2"/>
    <n v="4.1569281122961627E-2"/>
    <n v="4.1569281122961627E-2"/>
    <n v="4.1569281122961627E-2"/>
    <n v="4.1569281122961627E-2"/>
    <n v="4.1569281122961627E-2"/>
    <n v="4.1569281122961627E-2"/>
    <n v="4.1569281122961627E-2"/>
    <n v="4.1569281122961627E-2"/>
    <n v="4.1569281122961627E-2"/>
    <n v="4.1569281122961627E-2"/>
    <n v="4.1569281122961627E-2"/>
    <n v="4.1569281122961627E-2"/>
  </r>
  <r>
    <s v="Lost Opportunity"/>
    <x v="0"/>
    <s v="Under $15"/>
    <s v="Under $10"/>
    <s v="Low Power LF Lamps"/>
    <s v="Under $15"/>
    <n v="13.894731453353987"/>
    <s v="Lighting"/>
    <s v="Com-HPLowPowerGSFL-7P_V8"/>
    <s v="Urban"/>
    <s v="SC-NR"/>
    <s v="M_Input"/>
    <s v="No"/>
    <s v="Commercial"/>
    <s v="Restaurant"/>
    <s v="Market Average HP Low Power T8 Shift"/>
    <n v="8.0341324567728672E-3"/>
    <n v="9.4355293948607411E-3"/>
    <n v="1.053701326581263E-2"/>
    <n v="1.139976684905933E-2"/>
    <n v="1.2072505022453432E-2"/>
    <n v="1.2594015422889428E-2"/>
    <n v="1.2995181381258209E-2"/>
    <n v="1.3300592631801163E-2"/>
    <n v="1.3529827797547907E-2"/>
    <n v="1.3698475535994382E-2"/>
    <n v="1.3818947599792353E-2"/>
    <n v="1.3901126215176821E-2"/>
    <n v="1.3836513562547972E-2"/>
    <n v="1.3771560911381646E-2"/>
    <n v="1.370667983046356E-2"/>
    <n v="1.3642023470232132E-2"/>
    <n v="1.3577327755679953E-2"/>
    <n v="1.3512632041127768E-2"/>
    <n v="1.3447936326575588E-2"/>
    <n v="1.3383240612023409E-2"/>
    <n v="8.9499975686760505E-2"/>
    <n v="8.0142736718029877"/>
    <n v="13.894731453353987"/>
    <s v="C-All-Lgt-LPD Int-All-All-E"/>
    <s v="C-LOff-HVAC-ER-All-All-C"/>
    <n v="8.9499975686760505E-2"/>
    <n v="8.0341324567728672E-3"/>
    <n v="1.7469661851633608E-2"/>
    <n v="2.8006675117446238E-2"/>
    <n v="3.940644196650557E-2"/>
    <n v="5.1478946988959003E-2"/>
    <n v="6.4072962411848428E-2"/>
    <n v="7.7068143793106642E-2"/>
    <n v="8.9499975686760505E-2"/>
    <n v="8.9499975686760505E-2"/>
    <n v="8.9499975686760505E-2"/>
    <n v="8.9499975686760505E-2"/>
    <n v="8.9499975686760505E-2"/>
    <n v="8.9499975686760505E-2"/>
    <n v="8.9499975686760505E-2"/>
    <n v="8.9499975686760505E-2"/>
    <n v="8.9499975686760505E-2"/>
    <n v="8.9499975686760505E-2"/>
    <n v="8.9499975686760505E-2"/>
    <n v="8.9499975686760505E-2"/>
    <n v="8.9499975686760505E-2"/>
  </r>
  <r>
    <s v="Lost Opportunity"/>
    <x v="0"/>
    <s v="Under $15"/>
    <s v="Under $10"/>
    <s v="Low Power LF Lamps"/>
    <s v="Under $15"/>
    <n v="13.894731453353987"/>
    <s v="Lighting"/>
    <s v="Com-HPLowPowerGSFL-7P_V8"/>
    <s v="Urban"/>
    <s v="SC-NR"/>
    <s v="M_Input"/>
    <s v="No"/>
    <s v="Commercial"/>
    <s v="Lodging"/>
    <s v="Market Average HP Low Power T8 Shift"/>
    <n v="3.1341458765681639E-2"/>
    <n v="3.6894162332279927E-2"/>
    <n v="4.1297149184501322E-2"/>
    <n v="4.4782638556857338E-2"/>
    <n v="4.7535959811781561E-2"/>
    <n v="4.9705020442993901E-2"/>
    <n v="5.1407862299624477E-2"/>
    <n v="5.2738692057561459E-2"/>
    <n v="5.3772694018023447E-2"/>
    <n v="5.4569871105843222E-2"/>
    <n v="5.5178110293376957E-2"/>
    <n v="5.563562905401695E-2"/>
    <n v="5.5506117772582984E-2"/>
    <n v="5.5374333302124393E-2"/>
    <n v="5.5241921304365109E-2"/>
    <n v="5.5109498921973976E-2"/>
    <n v="5.4976917930180925E-2"/>
    <n v="5.4844336938387882E-2"/>
    <n v="5.4711755946594859E-2"/>
    <n v="5.4579174954801801E-2"/>
    <n v="0.36499641402768401"/>
    <n v="8.0142736718029877"/>
    <n v="13.894731453353987"/>
    <s v="C-All-Lgt-LPD Int-All-All-E"/>
    <s v="C-LOff-HVAC-ER-All-All-C"/>
    <n v="0.36499641402768401"/>
    <n v="3.1341458765681639E-2"/>
    <n v="6.8235621097961566E-2"/>
    <n v="0.10953277028246289"/>
    <n v="0.15431540883932021"/>
    <n v="0.20185136865110176"/>
    <n v="0.25155638909409567"/>
    <n v="0.30296425139372013"/>
    <n v="0.35570294345128162"/>
    <n v="0.36499641402768401"/>
    <n v="0.36499641402768401"/>
    <n v="0.36499641402768401"/>
    <n v="0.36499641402768401"/>
    <n v="0.36499641402768401"/>
    <n v="0.36499641402768401"/>
    <n v="0.36499641402768401"/>
    <n v="0.36499641402768401"/>
    <n v="0.36499641402768401"/>
    <n v="0.36499641402768401"/>
    <n v="0.36499641402768401"/>
    <n v="0.36499641402768401"/>
  </r>
  <r>
    <s v="Lost Opportunity"/>
    <x v="0"/>
    <s v="Under $15"/>
    <s v="Under $10"/>
    <s v="Low Power LF Lamps"/>
    <s v="Under $15"/>
    <n v="13.894731453353987"/>
    <s v="Lighting"/>
    <s v="Com-HPLowPowerGSFL-7P_V8"/>
    <s v="Urban"/>
    <s v="SC-NR"/>
    <s v="M_Input"/>
    <s v="No"/>
    <s v="Commercial"/>
    <s v="Hospital"/>
    <s v="Market Average HP Low Power T8 Shift"/>
    <n v="1.4963602679100406E-2"/>
    <n v="1.7619971353899658E-2"/>
    <n v="1.9728687715432857E-2"/>
    <n v="2.1400227305585249E-2"/>
    <n v="2.2722784906405644E-2"/>
    <n v="2.3766768123860572E-2"/>
    <n v="2.4588384705616695E-2"/>
    <n v="2.5232506368572591E-2"/>
    <n v="2.5734955049653729E-2"/>
    <n v="2.6124328065546903E-2"/>
    <n v="2.6423455174219089E-2"/>
    <n v="2.6650561776269108E-2"/>
    <n v="2.6596519069188404E-2"/>
    <n v="2.6541351891056279E-2"/>
    <n v="2.6485848258563979E-2"/>
    <n v="2.6430303863116213E-2"/>
    <n v="2.6374683422077477E-2"/>
    <n v="2.6319062981038741E-2"/>
    <n v="2.6263442540000029E-2"/>
    <n v="2.6207822098961289E-2"/>
    <n v="0.17526393708805554"/>
    <n v="8.0142736718029877"/>
    <n v="13.894731453353987"/>
    <s v="C-All-Lgt-LPD Int-All-All-E"/>
    <s v="C-LOff-HVAC-ER-All-All-C"/>
    <n v="0.17526393708805554"/>
    <n v="1.4963602679100406E-2"/>
    <n v="3.2583574033000065E-2"/>
    <n v="5.2312261748432926E-2"/>
    <n v="7.3712489054018171E-2"/>
    <n v="9.6435273960423812E-2"/>
    <n v="0.12020204208428438"/>
    <n v="0.14479042678990106"/>
    <n v="0.17002293315847367"/>
    <n v="0.17526393708805554"/>
    <n v="0.17526393708805554"/>
    <n v="0.17526393708805554"/>
    <n v="0.17526393708805554"/>
    <n v="0.17526393708805554"/>
    <n v="0.17526393708805554"/>
    <n v="0.17526393708805554"/>
    <n v="0.17526393708805554"/>
    <n v="0.17526393708805554"/>
    <n v="0.17526393708805554"/>
    <n v="0.17526393708805554"/>
    <n v="0.17526393708805554"/>
  </r>
  <r>
    <s v="Lost Opportunity"/>
    <x v="0"/>
    <s v="Under $15"/>
    <s v="Under $10"/>
    <s v="Low Power LF Lamps"/>
    <s v="Under $15"/>
    <n v="13.894731453353987"/>
    <s v="Lighting"/>
    <s v="Com-HPLowPowerGSFL-7P_V8"/>
    <s v="Urban"/>
    <s v="SC-NR"/>
    <s v="M_Input"/>
    <s v="No"/>
    <s v="Commercial"/>
    <s v="Residential Care"/>
    <s v="Market Average HP Low Power T8 Shift"/>
    <n v="2.0222575041958728E-2"/>
    <n v="2.3805368216992473E-2"/>
    <n v="2.6646325068857387E-2"/>
    <n v="2.8895281344868365E-2"/>
    <n v="3.0671817852265817E-2"/>
    <n v="3.207136953596984E-2"/>
    <n v="3.3170101011353703E-2"/>
    <n v="3.402879762943907E-2"/>
    <n v="3.469597085820629E-2"/>
    <n v="3.5210336625310215E-2"/>
    <n v="3.5602793233833786E-2"/>
    <n v="3.5897999897292518E-2"/>
    <n v="3.5814434814149455E-2"/>
    <n v="3.5729402992142126E-2"/>
    <n v="3.5643966268179721E-2"/>
    <n v="3.5558522843699675E-2"/>
    <n v="3.5472977079039625E-2"/>
    <n v="3.5387431314379568E-2"/>
    <n v="3.5301885549719511E-2"/>
    <n v="3.5216339785059447E-2"/>
    <n v="0.23550809896579961"/>
    <n v="8.0142736718029877"/>
    <n v="13.894731453353987"/>
    <s v="C-All-Lgt-LPD Int-All-All-E"/>
    <s v="C-LOff-HVAC-ER-All-All-C"/>
    <n v="0.23550809896579961"/>
    <n v="2.0222575041958728E-2"/>
    <n v="4.4027943258951201E-2"/>
    <n v="7.0674268327808584E-2"/>
    <n v="9.9569549672676949E-2"/>
    <n v="0.13024136752494275"/>
    <n v="0.16231273706091259"/>
    <n v="0.1954828380722663"/>
    <n v="0.22951163570170535"/>
    <n v="0.23550809896579961"/>
    <n v="0.23550809896579961"/>
    <n v="0.23550809896579961"/>
    <n v="0.23550809896579961"/>
    <n v="0.23550809896579961"/>
    <n v="0.23550809896579961"/>
    <n v="0.23550809896579961"/>
    <n v="0.23550809896579961"/>
    <n v="0.23550809896579961"/>
    <n v="0.23550809896579961"/>
    <n v="0.23550809896579961"/>
    <n v="0.23550809896579961"/>
  </r>
  <r>
    <s v="Lost Opportunity"/>
    <x v="0"/>
    <s v="Under $15"/>
    <s v="Under $10"/>
    <s v="Low Power LF Lamps"/>
    <s v="Under $15"/>
    <n v="13.894731453353987"/>
    <s v="Lighting"/>
    <s v="Com-HPLowPowerGSFL-7P_V8"/>
    <s v="Urban"/>
    <s v="SC-NR"/>
    <s v="M_Input"/>
    <s v="No"/>
    <s v="Commercial"/>
    <s v="Assembly"/>
    <s v="Market Average HP Low Power T8 Shift"/>
    <n v="5.7228418293499742E-2"/>
    <n v="6.7226551078972394E-2"/>
    <n v="7.5092037805038966E-2"/>
    <n v="8.1259498263984611E-2"/>
    <n v="8.6075066339027714E-2"/>
    <n v="8.9814404800328998E-2"/>
    <n v="9.2697052480651562E-2"/>
    <n v="9.4897850519054E-2"/>
    <n v="9.6556042343208442E-2"/>
    <n v="9.7782520992346342E-2"/>
    <n v="9.8665600962518613E-2"/>
    <n v="9.9275614965688624E-2"/>
    <n v="9.883734633614108E-2"/>
    <n v="9.8396437499057493E-2"/>
    <n v="9.7955827978643883E-2"/>
    <n v="9.7516612817218365E-2"/>
    <n v="9.7077116407151914E-2"/>
    <n v="9.6637619997085492E-2"/>
    <n v="9.6198123587019055E-2"/>
    <n v="9.5758627176952646E-2"/>
    <n v="0.640382628736066"/>
    <n v="8.0142736718029877"/>
    <n v="13.894731453353987"/>
    <s v="C-All-Lgt-LPD Int-All-All-E"/>
    <s v="C-LOff-HVAC-ER-All-All-C"/>
    <n v="0.640382628736066"/>
    <n v="5.7228418293499742E-2"/>
    <n v="0.12445496937247214"/>
    <n v="0.19954700717751112"/>
    <n v="0.28080650544149571"/>
    <n v="0.36688157178052344"/>
    <n v="0.45669597658085243"/>
    <n v="0.549393029061504"/>
    <n v="0.640382628736066"/>
    <n v="0.640382628736066"/>
    <n v="0.640382628736066"/>
    <n v="0.640382628736066"/>
    <n v="0.640382628736066"/>
    <n v="0.640382628736066"/>
    <n v="0.640382628736066"/>
    <n v="0.640382628736066"/>
    <n v="0.640382628736066"/>
    <n v="0.640382628736066"/>
    <n v="0.640382628736066"/>
    <n v="0.640382628736066"/>
    <n v="0.640382628736066"/>
  </r>
  <r>
    <s v="Lost Opportunity"/>
    <x v="0"/>
    <s v="Under $15"/>
    <s v="Under $10"/>
    <s v="Low Power LF Lamps"/>
    <s v="Under $15"/>
    <n v="13.894731453353987"/>
    <s v="Lighting"/>
    <s v="Com-HPLowPowerGSFL-7P_V8"/>
    <s v="Urban"/>
    <s v="SC-NR"/>
    <s v="M_Input"/>
    <s v="No"/>
    <s v="Commercial"/>
    <s v="Other"/>
    <s v="Market Average HP Low Power T8 Shift"/>
    <n v="3.8034427422694007E-2"/>
    <n v="4.447669873954993E-2"/>
    <n v="4.9455224397443757E-2"/>
    <n v="5.3274452660291426E-2"/>
    <n v="5.6175739670255069E-2"/>
    <n v="5.8350422229343661E-2"/>
    <n v="5.9950181899820189E-2"/>
    <n v="6.1095261662166431E-2"/>
    <n v="6.1880980080686633E-2"/>
    <n v="6.2382895733175167E-2"/>
    <n v="6.2660901569941196E-2"/>
    <n v="6.2762470920835201E-2"/>
    <n v="6.220210716791582E-2"/>
    <n v="6.1643880345904505E-2"/>
    <n v="6.1089623313660968E-2"/>
    <n v="6.0539990524441846E-2"/>
    <n v="5.999018233602614E-2"/>
    <n v="5.9440374147610393E-2"/>
    <n v="5.8890565959194688E-2"/>
    <n v="5.8340757770778955E-2"/>
    <n v="0.39015187378017746"/>
    <n v="8.0142736718029877"/>
    <n v="13.894731453353987"/>
    <s v="C-All-Lgt-LPD Int-All-All-E"/>
    <s v="C-LOff-HVAC-ER-All-All-C"/>
    <n v="0.39015187378017746"/>
    <n v="3.8034427422694007E-2"/>
    <n v="8.2511126162243931E-2"/>
    <n v="0.1319663505596877"/>
    <n v="0.18524080321997913"/>
    <n v="0.2414165428902342"/>
    <n v="0.29976696511957784"/>
    <n v="0.35971714701939805"/>
    <n v="0.39015187378017746"/>
    <n v="0.39015187378017746"/>
    <n v="0.39015187378017746"/>
    <n v="0.39015187378017746"/>
    <n v="0.39015187378017746"/>
    <n v="0.39015187378017746"/>
    <n v="0.39015187378017746"/>
    <n v="0.39015187378017746"/>
    <n v="0.39015187378017746"/>
    <n v="0.39015187378017746"/>
    <n v="0.39015187378017746"/>
    <n v="0.39015187378017746"/>
    <n v="0.39015187378017746"/>
  </r>
  <r>
    <s v="Lost Opportunity"/>
    <x v="0"/>
    <s v="Under $115"/>
    <s v="Under $85"/>
    <s v="Exterior Building Lighting"/>
    <s v="Under $115"/>
    <n v="110.8282878400522"/>
    <s v="Lighting"/>
    <s v="Com-HPLowPowerGSFL-7P_V8"/>
    <s v="Urban"/>
    <s v="SC-NR"/>
    <s v="M_Input"/>
    <s v="No"/>
    <s v="Commercial"/>
    <s v="Large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Medium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Small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XLarge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Large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Medium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Small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School K-12"/>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University"/>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Warehouse"/>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Supermark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MiniMar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Restauran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Lodging"/>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Hospital"/>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Residential Care"/>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Assembly"/>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115"/>
    <s v="Under $85"/>
    <s v="Exterior Building Lighting"/>
    <s v="Under $115"/>
    <n v="110.8282878400522"/>
    <s v="Lighting"/>
    <s v="Com-HPLowPowerGSFL-7P_V8"/>
    <s v="Urban"/>
    <s v="SC-NR"/>
    <s v="M_Input"/>
    <s v="No"/>
    <s v="Commercial"/>
    <s v="Other"/>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r>
  <r>
    <s v="Lost Opportunity"/>
    <x v="0"/>
    <s v="Under $50"/>
    <s v="Under $30"/>
    <s v="Lighting Controls Interior"/>
    <s v="Under $50"/>
    <n v="47.452209943345501"/>
    <s v="Lighting"/>
    <s v="Com-InteriorLightingControls-7P_V10"/>
    <s v="Urban"/>
    <s v="SC-New"/>
    <s v="M_Input"/>
    <s v="No"/>
    <s v="Commercial"/>
    <s v="Large Off"/>
    <s v="Lighting Controls Interior-New-Large Off-Unitary"/>
    <n v="1.9985577935358177E-2"/>
    <n v="1.9507782309098939E-2"/>
    <n v="2.4609268571369195E-2"/>
    <n v="2.2558010015669355E-2"/>
    <n v="2.4140010887104383E-2"/>
    <n v="2.7596492804835379E-2"/>
    <n v="2.8745917500100693E-2"/>
    <n v="3.3649852058127053E-2"/>
    <n v="3.8381681675267953E-2"/>
    <n v="3.3996523544912179E-2"/>
    <n v="3.6211013361124533E-2"/>
    <n v="3.8800735305019943E-2"/>
    <n v="3.4794236609260995E-2"/>
    <n v="3.6549898706074543E-2"/>
    <n v="3.5876416714006452E-2"/>
    <n v="3.5974232973991015E-2"/>
    <n v="3.5967588708696804E-2"/>
    <n v="3.596094444340258E-2"/>
    <n v="3.5954300178108342E-2"/>
    <n v="3.5947655912814118E-2"/>
    <n v="0.63520814021434258"/>
    <n v="28.353791893998988"/>
    <n v="47.452209943345501"/>
    <s v="C-LOff-Lgt-LPD Int-All-All-C"/>
    <s v="C-LOff-HVAC-ER-All-All-C"/>
    <n v="0.63520814021434258"/>
    <n v="1.9985577935358177E-2"/>
    <n v="3.9493360244457112E-2"/>
    <n v="6.4102628815826304E-2"/>
    <n v="8.6660638831495662E-2"/>
    <n v="0.11080064971860004"/>
    <n v="0.13839714252343543"/>
    <n v="0.16714306002353613"/>
    <n v="0.20079291208166317"/>
    <n v="0.23917459375693112"/>
    <n v="0.27317111730184329"/>
    <n v="0.30938213066296782"/>
    <n v="0.34818286596798775"/>
    <n v="0.38297710257724876"/>
    <n v="0.41952700128332332"/>
    <n v="0.45540341799732975"/>
    <n v="0.49137765097132075"/>
    <n v="0.52734523968001756"/>
    <n v="0.56330618412342015"/>
    <n v="0.59926048430152845"/>
    <n v="0.63520814021434258"/>
  </r>
  <r>
    <s v="Lost Opportunity"/>
    <x v="0"/>
    <s v="Under $85"/>
    <s v="Under $45"/>
    <s v="Lighting Controls Interior"/>
    <s v="Under $85"/>
    <n v="77.395176983015745"/>
    <s v="Lighting"/>
    <s v="Com-InteriorLightingControls-7P_V10"/>
    <s v="Urban"/>
    <s v="SC-New"/>
    <s v="M_Input"/>
    <s v="No"/>
    <s v="Commercial"/>
    <s v="Medium Off"/>
    <s v="Lighting Controls Interior-New-Medium Off-Unitary"/>
    <n v="1.3158503491433628E-2"/>
    <n v="1.284392287551854E-2"/>
    <n v="1.6202741169925837E-2"/>
    <n v="1.485219264166654E-2"/>
    <n v="1.5893781934583618E-2"/>
    <n v="1.8169529452601311E-2"/>
    <n v="1.8926310613231665E-2"/>
    <n v="2.2155060875659095E-2"/>
    <n v="2.5270497253801635E-2"/>
    <n v="2.2383309364844502E-2"/>
    <n v="2.3841329346684585E-2"/>
    <n v="2.5546402142217896E-2"/>
    <n v="2.2908523605650898E-2"/>
    <n v="2.4064451440483595E-2"/>
    <n v="2.3621030931318981E-2"/>
    <n v="2.3685433151894683E-2"/>
    <n v="2.3681058567964479E-2"/>
    <n v="2.3676683984034264E-2"/>
    <n v="2.3672309400104036E-2"/>
    <n v="2.3667934816173821E-2"/>
    <n v="0.41822100705979359"/>
    <n v="44.858239369636301"/>
    <n v="77.395176983015745"/>
    <s v="C-LOff-Lgt-LPD Int-All-All-C"/>
    <s v="C-LOff-HVAC-ER-All-All-C"/>
    <n v="0.41822100705979359"/>
    <n v="1.3158503491433628E-2"/>
    <n v="2.6002426366952169E-2"/>
    <n v="4.2205167536878002E-2"/>
    <n v="5.7057360178544542E-2"/>
    <n v="7.2951142113128156E-2"/>
    <n v="9.1120671565729464E-2"/>
    <n v="0.11004698217896113"/>
    <n v="0.13220204305462022"/>
    <n v="0.15747254030842184"/>
    <n v="0.17985584967326634"/>
    <n v="0.20369717901995094"/>
    <n v="0.22924358116216884"/>
    <n v="0.25215210476781974"/>
    <n v="0.27621655620830332"/>
    <n v="0.29983758713962227"/>
    <n v="0.32352302029151697"/>
    <n v="0.34720407885948146"/>
    <n v="0.37088076284351573"/>
    <n v="0.3945530722436198"/>
    <n v="0.41822100705979359"/>
  </r>
  <r>
    <s v="Lost Opportunity"/>
    <x v="0"/>
    <s v="Under $85"/>
    <s v="Under $50"/>
    <s v="Lighting Controls Interior"/>
    <s v="Under $85"/>
    <n v="76.693050572947129"/>
    <s v="Lighting"/>
    <s v="Com-InteriorLightingControls-7P_V10"/>
    <s v="Urban"/>
    <s v="SC-New"/>
    <s v="M_Input"/>
    <s v="No"/>
    <s v="Commercial"/>
    <s v="Small Off"/>
    <s v="Lighting Controls Interior-New-Small Off-Unitary"/>
    <n v="1.2802269228021667E-2"/>
    <n v="1.2496205112031301E-2"/>
    <n v="1.5764091625189939E-2"/>
    <n v="1.4450105891512847E-2"/>
    <n v="1.5463496704657388E-2"/>
    <n v="1.767763393079649E-2"/>
    <n v="1.8413927094482755E-2"/>
    <n v="2.155526684915559E-2"/>
    <n v="2.458636041551129E-2"/>
    <n v="2.1777336069363124E-2"/>
    <n v="2.3195883730159336E-2"/>
    <n v="2.4854795854627281E-2"/>
    <n v="2.2288331420587656E-2"/>
    <n v="2.3412965339583567E-2"/>
    <n v="2.2981549354988706E-2"/>
    <n v="2.3044208043131263E-2"/>
    <n v="2.3039951890349793E-2"/>
    <n v="2.303569573756831E-2"/>
    <n v="2.303143958478682E-2"/>
    <n v="2.3027183432005341E-2"/>
    <n v="0.40689869730851047"/>
    <n v="45.867085922998641"/>
    <n v="76.693050572947129"/>
    <s v="C-SOff-Lgt-LPD Int-All-All-C"/>
    <s v="C-SOff-HVAC-ER-All-All-C"/>
    <n v="0.40689869730851047"/>
    <n v="1.2802269228021667E-2"/>
    <n v="2.5298474340052966E-2"/>
    <n v="4.1062565965242909E-2"/>
    <n v="5.5512671856755756E-2"/>
    <n v="7.0976168561413144E-2"/>
    <n v="8.8653802492209638E-2"/>
    <n v="0.10706772958669239"/>
    <n v="0.12862299643584799"/>
    <n v="0.15320935685135928"/>
    <n v="0.17498669292072241"/>
    <n v="0.19818257665088174"/>
    <n v="0.22303737250550901"/>
    <n v="0.24532570392609665"/>
    <n v="0.26873866926568024"/>
    <n v="0.29172021862066894"/>
    <n v="0.31476442666380022"/>
    <n v="0.33780437855415002"/>
    <n v="0.36084007429171833"/>
    <n v="0.38387151387650514"/>
    <n v="0.40689869730851047"/>
  </r>
  <r>
    <s v="Lost Opportunity"/>
    <x v="0"/>
    <s v="Under $85"/>
    <s v="Under $50"/>
    <s v="Lighting Controls Interior"/>
    <s v="Under $85"/>
    <n v="70.623238093009917"/>
    <s v="Lighting"/>
    <s v="Com-InteriorLightingControls-7P_V10"/>
    <s v="Urban"/>
    <s v="SC-New"/>
    <s v="M_Input"/>
    <s v="No"/>
    <s v="Commercial"/>
    <s v="XLarge Ret"/>
    <s v="Lighting Controls Interior-New-Xlarge Ret-Unitary"/>
    <n v="3.0864312391780187E-3"/>
    <n v="3.0126438635214893E-3"/>
    <n v="3.800481303951568E-3"/>
    <n v="3.4836994472336614E-3"/>
    <n v="3.7280124676425152E-3"/>
    <n v="4.2618070770876039E-3"/>
    <n v="4.4393160937407144E-3"/>
    <n v="5.1966450468354077E-3"/>
    <n v="5.9273953306675049E-3"/>
    <n v="5.2501825382207786E-3"/>
    <n v="5.5921726757942967E-3"/>
    <n v="5.9921110080394975E-3"/>
    <n v="5.3733756992927293E-3"/>
    <n v="5.6445077305290834E-3"/>
    <n v="5.5404999372060176E-3"/>
    <n v="5.555605988254048E-3"/>
    <n v="5.5545798949365663E-3"/>
    <n v="5.5535538016190837E-3"/>
    <n v="5.5525277083016012E-3"/>
    <n v="5.5515016149841204E-3"/>
    <n v="9.8097050467036304E-2"/>
    <n v="45.247437460437283"/>
    <n v="70.623238093009917"/>
    <s v="C-Ret-Lgt-LPD Int-All-All-C"/>
    <s v="C-Ret-HVAC-ER-All-All-C"/>
    <n v="9.8097050467036304E-2"/>
    <n v="3.0864312391780187E-3"/>
    <n v="6.0990751026995076E-3"/>
    <n v="9.899556406651076E-3"/>
    <n v="1.3383255853884737E-2"/>
    <n v="1.7111268321527252E-2"/>
    <n v="2.1373075398614855E-2"/>
    <n v="2.581239149235557E-2"/>
    <n v="3.1009036539190977E-2"/>
    <n v="3.6936431869858483E-2"/>
    <n v="4.2186614408079262E-2"/>
    <n v="4.7778787083873557E-2"/>
    <n v="5.3770898091913058E-2"/>
    <n v="5.9144273791205786E-2"/>
    <n v="6.4788781521734867E-2"/>
    <n v="7.0329281458940879E-2"/>
    <n v="7.5884887447194932E-2"/>
    <n v="8.1439467342131505E-2"/>
    <n v="8.6993021143750585E-2"/>
    <n v="9.2545548852052184E-2"/>
    <n v="9.8097050467036304E-2"/>
  </r>
  <r>
    <s v="Lost Opportunity"/>
    <x v="0"/>
    <s v="Under $130"/>
    <s v="Under $85"/>
    <s v="Lighting Controls Interior"/>
    <s v="Under $130"/>
    <n v="124.60309179760664"/>
    <s v="Lighting"/>
    <s v="Com-InteriorLightingControls-7P_V10"/>
    <s v="Urban"/>
    <s v="SC-New"/>
    <s v="M_Input"/>
    <s v="No"/>
    <s v="Commercial"/>
    <s v="Large Ret"/>
    <s v="Lighting Controls Interior-New-Large Ret-Unitary"/>
    <n v="1.7847652653423219E-3"/>
    <n v="1.7420968451225952E-3"/>
    <n v="2.1976731367850267E-3"/>
    <n v="2.0144902920211367E-3"/>
    <n v="2.1557671774937968E-3"/>
    <n v="2.4644402059647917E-3"/>
    <n v="2.5670868883810559E-3"/>
    <n v="3.0050212874255162E-3"/>
    <n v="3.4275862575007636E-3"/>
    <n v="3.0359799732388505E-3"/>
    <n v="3.2337398037132897E-3"/>
    <n v="3.4650088611960896E-3"/>
    <n v="3.1072178715655591E-3"/>
    <n v="3.2640031663519185E-3"/>
    <n v="3.2038594331977176E-3"/>
    <n v="3.212594685376604E-3"/>
    <n v="3.2120013348140531E-3"/>
    <n v="3.2114079842515018E-3"/>
    <n v="3.2108146336889505E-3"/>
    <n v="3.2102212831264E-3"/>
    <n v="5.672577638655793E-2"/>
    <n v="80.720198448881931"/>
    <n v="124.60309179760664"/>
    <s v="C-Ret-Lgt-LPD Int-All-All-C"/>
    <s v="C-Ret-HVAC-ER-All-All-C"/>
    <n v="5.672577638655793E-2"/>
    <n v="1.7847652653423219E-3"/>
    <n v="3.5268621104649171E-3"/>
    <n v="5.7245352472499438E-3"/>
    <n v="7.739025539271081E-3"/>
    <n v="9.8947927167648778E-3"/>
    <n v="1.235923292272967E-2"/>
    <n v="1.4926319811110726E-2"/>
    <n v="1.7931341098536242E-2"/>
    <n v="2.1358927356037005E-2"/>
    <n v="2.4394907329275857E-2"/>
    <n v="2.7628647132989147E-2"/>
    <n v="3.1093655994185235E-2"/>
    <n v="3.4200873865750797E-2"/>
    <n v="3.7464877032102717E-2"/>
    <n v="4.0668736465300434E-2"/>
    <n v="4.3881331150677036E-2"/>
    <n v="4.7093332485491086E-2"/>
    <n v="5.0304740469742586E-2"/>
    <n v="5.3515555103431534E-2"/>
    <n v="5.672577638655793E-2"/>
  </r>
  <r>
    <s v="Lost Opportunity"/>
    <x v="0"/>
    <s v="Over $160"/>
    <s v="Under $100"/>
    <s v="Lighting Controls Interior"/>
    <s v="Over $160"/>
    <n v="136.83908562017223"/>
    <s v="Lighting"/>
    <s v="Com-InteriorLightingControls-7P_V10"/>
    <s v="Urban"/>
    <s v="SC-New"/>
    <s v="M_Input"/>
    <s v="No"/>
    <s v="Commercial"/>
    <s v="Medium Ret"/>
    <s v="Lighting Controls Interior-New-Medium Ret-Unitary"/>
    <n v="1.6457521863031976E-3"/>
    <n v="1.6064071546475921E-3"/>
    <n v="2.0264991928504662E-3"/>
    <n v="1.8575842250854544E-3"/>
    <n v="1.9878572350188594E-3"/>
    <n v="2.2724881169189138E-3"/>
    <n v="2.3671397808008501E-3"/>
    <n v="2.7709640307906989E-3"/>
    <n v="3.1606159569352267E-3"/>
    <n v="2.7995113842448223E-3"/>
    <n v="2.9818679549862598E-3"/>
    <n v="3.1951237619921168E-3"/>
    <n v="2.8652006539742728E-3"/>
    <n v="3.0097741430965804E-3"/>
    <n v="2.9543149282333999E-3"/>
    <n v="2.9623698028157755E-3"/>
    <n v="2.9618226675680623E-3"/>
    <n v="2.9612755323203495E-3"/>
    <n v="2.9607283970726362E-3"/>
    <n v="2.960181261824923E-3"/>
    <n v="5.2307478367480453E-2"/>
    <n v="87.824857945207143"/>
    <n v="136.83908562017223"/>
    <s v="C-Ret-Lgt-LPD Int-All-All-C"/>
    <s v="C-Ret-HVAC-ER-All-All-C"/>
    <n v="5.2307478367480453E-2"/>
    <n v="1.6457521863031976E-3"/>
    <n v="3.2521593409507894E-3"/>
    <n v="5.2786585338012552E-3"/>
    <n v="7.1362427588867097E-3"/>
    <n v="9.1240999939055691E-3"/>
    <n v="1.1396588110824482E-2"/>
    <n v="1.3763727891625333E-2"/>
    <n v="1.653469192241603E-2"/>
    <n v="1.9695307879351257E-2"/>
    <n v="2.2494819263596078E-2"/>
    <n v="2.5476687218582338E-2"/>
    <n v="2.8671810980574454E-2"/>
    <n v="3.153701163454873E-2"/>
    <n v="3.4546785777645313E-2"/>
    <n v="3.7501100705878712E-2"/>
    <n v="4.0463470508694491E-2"/>
    <n v="4.342529317626255E-2"/>
    <n v="4.6386568708582897E-2"/>
    <n v="4.9347297105655531E-2"/>
    <n v="5.2307478367480453E-2"/>
  </r>
  <r>
    <s v="Lost Opportunity"/>
    <x v="0"/>
    <s v="Over $160"/>
    <s v="Under $130"/>
    <s v="Lighting Controls Interior"/>
    <s v="Over $160"/>
    <n v="186.92113630533743"/>
    <s v="Lighting"/>
    <s v="Com-InteriorLightingControls-7P_V10"/>
    <s v="Urban"/>
    <s v="SC-New"/>
    <s v="M_Input"/>
    <s v="No"/>
    <s v="Commercial"/>
    <s v="Small Ret"/>
    <s v="Lighting Controls Interior-New-Small Ret-Unitary"/>
    <n v="1.212659505697093E-3"/>
    <n v="1.1836684297403307E-3"/>
    <n v="1.4932099315740277E-3"/>
    <n v="1.368746271115598E-3"/>
    <n v="1.464736910013896E-3"/>
    <n v="1.6744649282560411E-3"/>
    <n v="1.7442082595374685E-3"/>
    <n v="2.0417629700563043E-3"/>
    <n v="2.3288749156364823E-3"/>
    <n v="2.0627978620751321E-3"/>
    <n v="2.1971658615688229E-3"/>
    <n v="2.3543017193626121E-3"/>
    <n v="2.1112004818757799E-3"/>
    <n v="2.217728315965901E-3"/>
    <n v="2.1768636313298736E-3"/>
    <n v="2.1827988020747817E-3"/>
    <n v="2.182395649786993E-3"/>
    <n v="2.1819924974992044E-3"/>
    <n v="2.1815893452114153E-3"/>
    <n v="2.181186192923627E-3"/>
    <n v="3.8542352481301383E-2"/>
    <n v="120.40182731788484"/>
    <n v="186.92113630533743"/>
    <s v="C-Ret-Lgt-LPD Int-All-All-C"/>
    <s v="C-Ret-HVAC-ER-All-All-C"/>
    <n v="3.8542352481301383E-2"/>
    <n v="1.212659505697093E-3"/>
    <n v="2.3963279354374239E-3"/>
    <n v="3.8895378670114516E-3"/>
    <n v="5.25828413812705E-3"/>
    <n v="6.7230210481409461E-3"/>
    <n v="8.3974859763969872E-3"/>
    <n v="1.0141694235934456E-2"/>
    <n v="1.2183457205990761E-2"/>
    <n v="1.4512332121627242E-2"/>
    <n v="1.6575129983702374E-2"/>
    <n v="1.8772295845271198E-2"/>
    <n v="2.1126597564633809E-2"/>
    <n v="2.3237798046509588E-2"/>
    <n v="2.545552636247549E-2"/>
    <n v="2.7632389993805365E-2"/>
    <n v="2.9815188795880146E-2"/>
    <n v="3.1997584445667138E-2"/>
    <n v="3.417957694316634E-2"/>
    <n v="3.6361166288377753E-2"/>
    <n v="3.8542352481301383E-2"/>
  </r>
  <r>
    <s v="Lost Opportunity"/>
    <x v="0"/>
    <s v="Over $160"/>
    <s v="Under $115"/>
    <s v="Lighting Controls Interior"/>
    <s v="Over $160"/>
    <n v="168.96294649796556"/>
    <s v="Lighting"/>
    <s v="Com-InteriorLightingControls-7P_V10"/>
    <s v="Urban"/>
    <s v="SC-New"/>
    <s v="M_Input"/>
    <s v="No"/>
    <s v="Commercial"/>
    <s v="School K-12"/>
    <s v="Lighting Controls Interior-New-School K-12-Unitary"/>
    <n v="4.845329141872092E-3"/>
    <n v="4.7294917575712303E-3"/>
    <n v="5.9663026285596945E-3"/>
    <n v="5.4689928740159982E-3"/>
    <n v="5.8525351938640445E-3"/>
    <n v="6.6905291021966129E-3"/>
    <n v="6.9691970992077608E-3"/>
    <n v="8.1581132817015786E-3"/>
    <n v="9.3053041216394003E-3"/>
    <n v="8.2421607614897099E-3"/>
    <n v="8.7790445121411955E-3"/>
    <n v="9.4069000209830115E-3"/>
    <n v="8.4355593397066123E-3"/>
    <n v="8.8612043097187586E-3"/>
    <n v="8.697924471965341E-3"/>
    <n v="8.721639171464405E-3"/>
    <n v="8.7200283272666265E-3"/>
    <n v="8.718417483068848E-3"/>
    <n v="8.7168066388710677E-3"/>
    <n v="8.7151957946732892E-3"/>
    <n v="0.15400067603197726"/>
    <n v="110.66743090790118"/>
    <n v="168.96294649796556"/>
    <s v="C-K12-Lgt-LPD Int-All-All-C"/>
    <s v="C-Sch-HVAC-ER-All-All-C"/>
    <n v="0.15400067603197726"/>
    <n v="4.845329141872092E-3"/>
    <n v="9.5748208994433232E-3"/>
    <n v="1.5541123528003017E-2"/>
    <n v="2.1010116402019014E-2"/>
    <n v="2.6862651595883059E-2"/>
    <n v="3.3553180698079672E-2"/>
    <n v="4.0522377797287436E-2"/>
    <n v="4.8680491078989016E-2"/>
    <n v="5.7985795200628416E-2"/>
    <n v="6.6227955962118126E-2"/>
    <n v="7.5007000474259317E-2"/>
    <n v="8.4413900495242333E-2"/>
    <n v="9.2849459834948939E-2"/>
    <n v="0.1017106641446677"/>
    <n v="0.11040858861663304"/>
    <n v="0.11913022778809744"/>
    <n v="0.12785025611536407"/>
    <n v="0.13656867359843292"/>
    <n v="0.14528548023730398"/>
    <n v="0.15400067603197726"/>
  </r>
  <r>
    <s v="Lost Opportunity"/>
    <x v="0"/>
    <s v="Over $160"/>
    <s v="Under $115"/>
    <s v="Lighting Controls Interior"/>
    <s v="Over $160"/>
    <n v="163.64385311686317"/>
    <s v="Lighting"/>
    <s v="Com-InteriorLightingControls-7P_V10"/>
    <s v="Urban"/>
    <s v="SC-New"/>
    <s v="M_Input"/>
    <s v="No"/>
    <s v="Commercial"/>
    <s v="University"/>
    <s v="Lighting Controls Interior-New-University-Unitary"/>
    <n v="5.380928989913266E-3"/>
    <n v="5.2522870089353963E-3"/>
    <n v="6.6258142298684895E-3"/>
    <n v="6.0735321460641872E-3"/>
    <n v="6.4994710095139354E-3"/>
    <n v="7.4300962741115873E-3"/>
    <n v="7.7395680684464912E-3"/>
    <n v="9.059906350044878E-3"/>
    <n v="1.0333906994137209E-2"/>
    <n v="9.1532443890674185E-3"/>
    <n v="9.749474955352078E-3"/>
    <n v="1.0446733244744228E-2"/>
    <n v="9.3680211329509652E-3"/>
    <n v="9.840716648877092E-3"/>
    <n v="9.6593879534035317E-3"/>
    <n v="9.6857240619082855E-3"/>
    <n v="9.6839351559354879E-3"/>
    <n v="9.6821462499626903E-3"/>
    <n v="9.6803573439898909E-3"/>
    <n v="9.6785684380170933E-3"/>
    <n v="0.17102382064524421"/>
    <n v="106.68747958141272"/>
    <n v="163.64385311686317"/>
    <s v="C-Unv-Lgt-LPD Int-All-All-C"/>
    <s v="C-Unv-HVAC-ER-All-All-C"/>
    <n v="0.17102382064524421"/>
    <n v="5.380928989913266E-3"/>
    <n v="1.0633215998848661E-2"/>
    <n v="1.7259030228717151E-2"/>
    <n v="2.3332562374781339E-2"/>
    <n v="2.9832033384295274E-2"/>
    <n v="3.7262129658406862E-2"/>
    <n v="4.5001697726853356E-2"/>
    <n v="5.4061604076898237E-2"/>
    <n v="6.4395511071035444E-2"/>
    <n v="7.3548755460102866E-2"/>
    <n v="8.3298230415454949E-2"/>
    <n v="9.3744963660199174E-2"/>
    <n v="0.10311298479315013"/>
    <n v="0.11295370144202722"/>
    <n v="0.12261308939543075"/>
    <n v="0.13229881345733904"/>
    <n v="0.14198274861327453"/>
    <n v="0.15166489486323723"/>
    <n v="0.16134525220722712"/>
    <n v="0.17102382064524421"/>
  </r>
  <r>
    <s v="Lost Opportunity"/>
    <x v="0"/>
    <s v="Over $160"/>
    <s v="Under $100"/>
    <s v="Lighting Controls Interior"/>
    <s v="Over $160"/>
    <n v="141.8927315372126"/>
    <s v="Lighting"/>
    <s v="Com-InteriorLightingControls-7P_V10"/>
    <s v="Urban"/>
    <s v="SC-New"/>
    <s v="M_Input"/>
    <s v="No"/>
    <s v="Commercial"/>
    <s v="Warehouse"/>
    <s v="Lighting Controls Interior-New-Warehouse-Unitary"/>
    <n v="2.4404545081306273E-3"/>
    <n v="2.3821105115826714E-3"/>
    <n v="3.0050569776389597E-3"/>
    <n v="2.7545761956575369E-3"/>
    <n v="2.9477555558465522E-3"/>
    <n v="3.3698292584776303E-3"/>
    <n v="3.5101864044350729E-3"/>
    <n v="4.1090096778186097E-3"/>
    <n v="4.686817082648639E-3"/>
    <n v="4.1513420034336888E-3"/>
    <n v="4.4217550819378396E-3"/>
    <n v="4.7379880481911163E-3"/>
    <n v="4.248751367845441E-3"/>
    <n v="4.4631366357011397E-3"/>
    <n v="4.380897224411485E-3"/>
    <n v="4.392841644203593E-3"/>
    <n v="4.3920303077867552E-3"/>
    <n v="4.3912189713699191E-3"/>
    <n v="4.3904076349530795E-3"/>
    <n v="4.3895962985362417E-3"/>
    <n v="7.75657613906066E-2"/>
    <n v="88.786879004468986"/>
    <n v="141.8927315372126"/>
    <s v="C-War-Lgt-LPD Int-All-All-C"/>
    <s v="C-War-HVAC-ER-All-All-C"/>
    <n v="7.75657613906066E-2"/>
    <n v="2.4404545081306273E-3"/>
    <n v="4.8225650197132987E-3"/>
    <n v="7.827621997352258E-3"/>
    <n v="1.0582198193009795E-2"/>
    <n v="1.3529953748856348E-2"/>
    <n v="1.6899783007333979E-2"/>
    <n v="2.0409969411769053E-2"/>
    <n v="2.4518979089587663E-2"/>
    <n v="2.9205796172236301E-2"/>
    <n v="3.3357138175669987E-2"/>
    <n v="3.7778893257607825E-2"/>
    <n v="4.2516881305798941E-2"/>
    <n v="4.6765632673644385E-2"/>
    <n v="5.1228769309345522E-2"/>
    <n v="5.5609666533757006E-2"/>
    <n v="6.0002508177960601E-2"/>
    <n v="6.439453848574736E-2"/>
    <n v="6.8785757457117278E-2"/>
    <n v="7.3176165092070353E-2"/>
    <n v="7.75657613906066E-2"/>
  </r>
  <r>
    <s v="Lost Opportunity"/>
    <x v="0"/>
    <s v="Under $5"/>
    <s v="Under $5"/>
    <s v="Lighting Controls Interior"/>
    <s v="Under $5"/>
    <n v="0"/>
    <s v="Lighting"/>
    <s v="Com-InteriorLightingControls-7P_V10"/>
    <s v="Urban"/>
    <s v="SC-New"/>
    <s v="M_Input"/>
    <s v="No"/>
    <s v="Commercial"/>
    <s v="Supermarket"/>
    <s v="Lighting Controls Interior-New-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MiniMart"/>
    <s v="Lighting Controls Interior-New-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Restaurant"/>
    <s v="Lighting Controls Interior-New-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Lodging"/>
    <s v="Lighting Controls Interior-New-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Hospital"/>
    <s v="Lighting Controls Interior-New-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Residential Care"/>
    <s v="Lighting Controls Interior-New-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Assembly"/>
    <s v="Lighting Controls Interior-New-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r>
  <r>
    <s v="Lost Opportunity"/>
    <x v="0"/>
    <s v="Under $100"/>
    <s v="Under $60"/>
    <s v="Lighting Controls Interior"/>
    <s v="Under $100"/>
    <n v="91.152017781069787"/>
    <s v="Lighting"/>
    <s v="Com-InteriorLightingControls-7P_V10"/>
    <s v="Urban"/>
    <s v="SC-New"/>
    <s v="M_Input"/>
    <s v="No"/>
    <s v="Commercial"/>
    <s v="Other"/>
    <s v="Lighting Controls Interior-New-Other-Unitary"/>
    <n v="4.5837042476141862E-3"/>
    <n v="4.4741215350872048E-3"/>
    <n v="5.6441504592017041E-3"/>
    <n v="5.1736930831314427E-3"/>
    <n v="5.5365259287754485E-3"/>
    <n v="6.3292721230236116E-3"/>
    <n v="6.592893364052577E-3"/>
    <n v="7.7176136866948034E-3"/>
    <n v="8.8028616382540628E-3"/>
    <n v="7.7971229994423918E-3"/>
    <n v="8.3050175626970656E-3"/>
    <n v="8.8989718387639024E-3"/>
    <n v="7.9800789676540505E-3"/>
    <n v="8.3827411191599154E-3"/>
    <n v="8.2282776216459109E-3"/>
    <n v="8.2507118393516585E-3"/>
    <n v="8.2491879731342293E-3"/>
    <n v="8.247664106916807E-3"/>
    <n v="8.2461402406993813E-3"/>
    <n v="8.2446163744819556E-3"/>
    <n v="0.1456853667097823"/>
    <n v="59.233159722529869"/>
    <n v="91.152017781069787"/>
    <s v="C-Oth-Lgt-LPD Int-All-All-C"/>
    <s v="C-All-HVAC-ER-All-All-C"/>
    <n v="0.1456853667097823"/>
    <n v="4.5837042476141862E-3"/>
    <n v="9.0578257827013918E-3"/>
    <n v="1.4701976241903097E-2"/>
    <n v="1.987566932503454E-2"/>
    <n v="2.5412195253809989E-2"/>
    <n v="3.1741467376833601E-2"/>
    <n v="3.8334360740886177E-2"/>
    <n v="4.605197442758098E-2"/>
    <n v="5.4854836065835043E-2"/>
    <n v="6.2651959065277429E-2"/>
    <n v="7.0956976627974497E-2"/>
    <n v="7.9855948466738394E-2"/>
    <n v="8.783602743439245E-2"/>
    <n v="9.6218768553552367E-2"/>
    <n v="0.10444704617519827"/>
    <n v="0.11269775801454993"/>
    <n v="0.12094694598768416"/>
    <n v="0.12919461009460095"/>
    <n v="0.13744075033530034"/>
    <n v="0.1456853667097823"/>
  </r>
  <r>
    <s v="Lost Opportunity"/>
    <x v="0"/>
    <s v="Under $85"/>
    <s v="Under $50"/>
    <s v="Lighting Controls Interior"/>
    <s v="Under $85"/>
    <n v="82.469352618900089"/>
    <s v="Lighting"/>
    <s v="Com-InteriorLightingControls-7P_V10"/>
    <s v="Urban"/>
    <s v="SC-New"/>
    <s v="M_Input"/>
    <s v="No"/>
    <s v="Commercial"/>
    <s v="Large Off"/>
    <s v="Lighting Controls Interior-New-Large Off-Integrated"/>
    <n v="7.9942311741432702E-3"/>
    <n v="7.8031129236395763E-3"/>
    <n v="9.8437074285476749E-3"/>
    <n v="9.0232040062677397E-3"/>
    <n v="9.6560043548417542E-3"/>
    <n v="1.1038597121934153E-2"/>
    <n v="1.1498367000040276E-2"/>
    <n v="1.3459940823250818E-2"/>
    <n v="1.5352672670107179E-2"/>
    <n v="1.3598609417964872E-2"/>
    <n v="1.4484405344449811E-2"/>
    <n v="1.5520294122007975E-2"/>
    <n v="1.3917694643704397E-2"/>
    <n v="1.4619959482429817E-2"/>
    <n v="1.4350566685602582E-2"/>
    <n v="1.4389693189596405E-2"/>
    <n v="1.4387035483478722E-2"/>
    <n v="1.438437777736103E-2"/>
    <n v="1.4381720071243336E-2"/>
    <n v="1.4379062365125645E-2"/>
    <n v="0.25408325608573701"/>
    <n v="48.235462248935967"/>
    <n v="82.469352618900089"/>
    <s v="C-LOff-Lgt-LPD Int-All-All-C"/>
    <s v="C-LOff-HVAC-ER-All-All-C"/>
    <n v="0.25408325608573701"/>
    <n v="7.9942311741432702E-3"/>
    <n v="1.5797344097782846E-2"/>
    <n v="2.5641051526330519E-2"/>
    <n v="3.4664255532598262E-2"/>
    <n v="4.4320259887440018E-2"/>
    <n v="5.5358857009374172E-2"/>
    <n v="6.6857224009414448E-2"/>
    <n v="8.0317164832665267E-2"/>
    <n v="9.5669837502772442E-2"/>
    <n v="0.10926844692073731"/>
    <n v="0.12375285226518712"/>
    <n v="0.1392731463871951"/>
    <n v="0.1531908410308995"/>
    <n v="0.16781080051332931"/>
    <n v="0.18216136719893189"/>
    <n v="0.19655106038852829"/>
    <n v="0.21093809587200701"/>
    <n v="0.22532247364936805"/>
    <n v="0.23970419372061139"/>
    <n v="0.25408325608573701"/>
  </r>
  <r>
    <s v="Lost Opportunity"/>
    <x v="0"/>
    <s v="Over $160"/>
    <s v="Under $85"/>
    <s v="Lighting Controls Interior"/>
    <s v="Over $160"/>
    <n v="135.87481805657924"/>
    <s v="Lighting"/>
    <s v="Com-InteriorLightingControls-7P_V10"/>
    <s v="Urban"/>
    <s v="SC-New"/>
    <s v="M_Input"/>
    <s v="No"/>
    <s v="Commercial"/>
    <s v="Medium Off"/>
    <s v="Lighting Controls Interior-New-Medium Off-Integrated"/>
    <n v="5.2634013965734494E-3"/>
    <n v="5.1375691502074166E-3"/>
    <n v="6.4810964679703339E-3"/>
    <n v="5.9408770566666148E-3"/>
    <n v="6.357512773833447E-3"/>
    <n v="7.2678117810405229E-3"/>
    <n v="7.5705242452926607E-3"/>
    <n v="8.8620243502636389E-3"/>
    <n v="1.0108198901520654E-2"/>
    <n v="8.953323745937802E-3"/>
    <n v="9.5365317386738313E-3"/>
    <n v="1.0218560856887158E-2"/>
    <n v="9.1634094422603559E-3"/>
    <n v="9.6257805761934389E-3"/>
    <n v="9.4484123725275919E-3"/>
    <n v="9.4741732607578708E-3"/>
    <n v="9.4724234271857891E-3"/>
    <n v="9.470673593613704E-3"/>
    <n v="9.4689237600416136E-3"/>
    <n v="9.4671739264695284E-3"/>
    <n v="0.16728840282391741"/>
    <n v="75.0551893968466"/>
    <n v="135.87481805657924"/>
    <s v="C-LOff-Lgt-LPD Int-All-All-C"/>
    <s v="C-LOff-HVAC-ER-All-All-C"/>
    <n v="0.16728840282391741"/>
    <n v="5.2634013965734494E-3"/>
    <n v="1.0400970546780866E-2"/>
    <n v="1.6882067014751201E-2"/>
    <n v="2.2822944071417814E-2"/>
    <n v="2.9180456845251262E-2"/>
    <n v="3.6448268626291788E-2"/>
    <n v="4.4018792871584451E-2"/>
    <n v="5.2880817221848092E-2"/>
    <n v="6.2989016123368741E-2"/>
    <n v="7.1942339869306537E-2"/>
    <n v="8.1478871607980369E-2"/>
    <n v="9.1697432464867529E-2"/>
    <n v="0.10086084190712788"/>
    <n v="0.11048662248332132"/>
    <n v="0.11993503485584892"/>
    <n v="0.12940920811660678"/>
    <n v="0.13888163154379257"/>
    <n v="0.14835230513740627"/>
    <n v="0.15782122889744787"/>
    <n v="0.16728840282391741"/>
  </r>
  <r>
    <s v="Lost Opportunity"/>
    <x v="0"/>
    <s v="Over $160"/>
    <s v="Under $85"/>
    <s v="Lighting Controls Interior"/>
    <s v="Over $160"/>
    <n v="132.87542618521817"/>
    <s v="Lighting"/>
    <s v="Com-InteriorLightingControls-7P_V10"/>
    <s v="Urban"/>
    <s v="SC-New"/>
    <s v="M_Input"/>
    <s v="No"/>
    <s v="Commercial"/>
    <s v="Small Off"/>
    <s v="Lighting Controls Interior-New-Small Off-Integrated"/>
    <n v="5.1209076912086676E-3"/>
    <n v="4.998482044812522E-3"/>
    <n v="6.3056366500759738E-3"/>
    <n v="5.7800423566051404E-3"/>
    <n v="6.1853986818629549E-3"/>
    <n v="7.0710535723185969E-3"/>
    <n v="7.3655708377931041E-3"/>
    <n v="8.6221067396622351E-3"/>
    <n v="9.834544166204516E-3"/>
    <n v="8.710934427745249E-3"/>
    <n v="9.2783534920637348E-3"/>
    <n v="9.9419183418509114E-3"/>
    <n v="8.9153325682350629E-3"/>
    <n v="9.3651861358334289E-3"/>
    <n v="9.1926197419954832E-3"/>
    <n v="9.2176832172525067E-3"/>
    <n v="9.2159807561399184E-3"/>
    <n v="9.2142782950273248E-3"/>
    <n v="9.2125758339147278E-3"/>
    <n v="9.2108733728021377E-3"/>
    <n v="0.16275947892340417"/>
    <n v="76.904292318719385"/>
    <n v="132.87542618521817"/>
    <s v="C-SOff-Lgt-LPD Int-All-All-C"/>
    <s v="C-SOff-HVAC-ER-All-All-C"/>
    <n v="0.1627594789234042"/>
    <n v="5.1209076912086676E-3"/>
    <n v="1.011938973602119E-2"/>
    <n v="1.6425026386097163E-2"/>
    <n v="2.2205068742702304E-2"/>
    <n v="2.8390467424565261E-2"/>
    <n v="3.5461520996883857E-2"/>
    <n v="4.2827091834676964E-2"/>
    <n v="5.1449198574339203E-2"/>
    <n v="6.1283742740543719E-2"/>
    <n v="6.9994677168288971E-2"/>
    <n v="7.9273030660352711E-2"/>
    <n v="8.9214949002203628E-2"/>
    <n v="9.8130281570438696E-2"/>
    <n v="0.10749546770627212"/>
    <n v="0.1166880874482676"/>
    <n v="0.12590577066552011"/>
    <n v="0.13512175142166002"/>
    <n v="0.14433602971668735"/>
    <n v="0.15354860555060207"/>
    <n v="0.1627594789234042"/>
  </r>
  <r>
    <s v="Lost Opportunity"/>
    <x v="0"/>
    <s v="Under $130"/>
    <s v="Under $85"/>
    <s v="Lighting Controls Interior"/>
    <s v="Under $130"/>
    <n v="118.42584337857735"/>
    <s v="Lighting"/>
    <s v="Com-InteriorLightingControls-7P_V10"/>
    <s v="Urban"/>
    <s v="SC-New"/>
    <s v="M_Input"/>
    <s v="No"/>
    <s v="Commercial"/>
    <s v="XLarge Ret"/>
    <s v="Lighting Controls Interior-New-Xlarge Ret-Integrated"/>
    <n v="1.2345724956712074E-3"/>
    <n v="1.2050575454085955E-3"/>
    <n v="1.5201925215806266E-3"/>
    <n v="1.3934797788934645E-3"/>
    <n v="1.4912049870570061E-3"/>
    <n v="1.7047228308350413E-3"/>
    <n v="1.7757264374962856E-3"/>
    <n v="2.0786580187341628E-3"/>
    <n v="2.3709581322670019E-3"/>
    <n v="2.100073015288311E-3"/>
    <n v="2.2368690703177185E-3"/>
    <n v="2.3968444032157988E-3"/>
    <n v="2.1493502797170919E-3"/>
    <n v="2.2578030922116338E-3"/>
    <n v="2.2161999748824069E-3"/>
    <n v="2.2222423953016188E-3"/>
    <n v="2.2218319579746268E-3"/>
    <n v="2.2214215206476334E-3"/>
    <n v="2.2210110833206405E-3"/>
    <n v="2.2206006459936476E-3"/>
    <n v="3.9238820186814509E-2"/>
    <n v="75.646246059642039"/>
    <n v="118.42584337857735"/>
    <s v="C-Ret-Lgt-LPD Int-All-All-C"/>
    <s v="C-Ret-HVAC-ER-All-All-C"/>
    <n v="3.9238820186814516E-2"/>
    <n v="1.2345724956712074E-3"/>
    <n v="2.4396300410798027E-3"/>
    <n v="3.9598225626604295E-3"/>
    <n v="5.3533023415538936E-3"/>
    <n v="6.8445073286108995E-3"/>
    <n v="8.5492301594459405E-3"/>
    <n v="1.0324956596942226E-2"/>
    <n v="1.2403614615676389E-2"/>
    <n v="1.4774572747943391E-2"/>
    <n v="1.6874645763231701E-2"/>
    <n v="1.911151483354942E-2"/>
    <n v="2.150835923676522E-2"/>
    <n v="2.3657709516482311E-2"/>
    <n v="2.5915512608693944E-2"/>
    <n v="2.813171258357635E-2"/>
    <n v="3.0353954978877967E-2"/>
    <n v="3.2575786936852591E-2"/>
    <n v="3.4797208457500221E-2"/>
    <n v="3.7018219540820865E-2"/>
    <n v="3.9238820186814516E-2"/>
  </r>
  <r>
    <s v="Lost Opportunity"/>
    <x v="0"/>
    <s v="Over $160"/>
    <s v="Over $160"/>
    <s v="Lighting Controls Interior"/>
    <s v="Over $160"/>
    <n v="207.26911916405319"/>
    <s v="Lighting"/>
    <s v="Com-InteriorLightingControls-7P_V10"/>
    <s v="Urban"/>
    <s v="SC-New"/>
    <s v="M_Input"/>
    <s v="No"/>
    <s v="Commercial"/>
    <s v="Large Ret"/>
    <s v="Lighting Controls Interior-New-Large Ret-Integrated"/>
    <n v="7.1390610613692872E-4"/>
    <n v="6.9683873804903798E-4"/>
    <n v="8.7906925471401053E-4"/>
    <n v="8.0579611680845452E-4"/>
    <n v="8.6230687099751843E-4"/>
    <n v="9.8577608238591651E-4"/>
    <n v="1.026834755352422E-3"/>
    <n v="1.2020085149702061E-3"/>
    <n v="1.371034503000305E-3"/>
    <n v="1.2143919892955398E-3"/>
    <n v="1.2934959214853155E-3"/>
    <n v="1.3860035444784357E-3"/>
    <n v="1.2428871486262231E-3"/>
    <n v="1.3056012665407673E-3"/>
    <n v="1.2815437732790868E-3"/>
    <n v="1.2850378741506414E-3"/>
    <n v="1.284800533925621E-3"/>
    <n v="1.2845631937006003E-3"/>
    <n v="1.2843258534755795E-3"/>
    <n v="1.2840885132505595E-3"/>
    <n v="2.2690310554623172E-2"/>
    <n v="133.28948266586457"/>
    <n v="207.26911916405319"/>
    <s v="C-Ret-Lgt-LPD Int-All-All-C"/>
    <s v="C-Ret-HVAC-ER-All-All-C"/>
    <n v="2.2690310554623169E-2"/>
    <n v="7.1390610613692872E-4"/>
    <n v="1.4107448441859666E-3"/>
    <n v="2.289814098899977E-3"/>
    <n v="3.0956102157084315E-3"/>
    <n v="3.9579170867059497E-3"/>
    <n v="4.9436931690918662E-3"/>
    <n v="5.9705279244442883E-3"/>
    <n v="7.1725364394144946E-3"/>
    <n v="8.5435709424147993E-3"/>
    <n v="9.7579629317103393E-3"/>
    <n v="1.1051458853195655E-2"/>
    <n v="1.2437462397674091E-2"/>
    <n v="1.3680349546300315E-2"/>
    <n v="1.4985950812841082E-2"/>
    <n v="1.626749458612017E-2"/>
    <n v="1.755253246027081E-2"/>
    <n v="1.8837332994196432E-2"/>
    <n v="2.0121896187897031E-2"/>
    <n v="2.1406222041372609E-2"/>
    <n v="2.2690310554623169E-2"/>
  </r>
  <r>
    <s v="Lost Opportunity"/>
    <x v="0"/>
    <s v="Over $160"/>
    <s v="Over $160"/>
    <s v="Lighting Controls Interior"/>
    <s v="Over $160"/>
    <n v="228.62469488225156"/>
    <s v="Lighting"/>
    <s v="Com-InteriorLightingControls-7P_V10"/>
    <s v="Urban"/>
    <s v="SC-New"/>
    <s v="M_Input"/>
    <s v="No"/>
    <s v="Commercial"/>
    <s v="Medium Ret"/>
    <s v="Lighting Controls Interior-New-Medium Ret-Integrated"/>
    <n v="6.5830087452127908E-4"/>
    <n v="6.4256286185903667E-4"/>
    <n v="8.1059967714018643E-4"/>
    <n v="7.4303369003418174E-4"/>
    <n v="7.9514289400754365E-4"/>
    <n v="9.0899524676756526E-4"/>
    <n v="9.4685591232033985E-4"/>
    <n v="1.1083856123162796E-3"/>
    <n v="1.2642463827740903E-3"/>
    <n v="1.1198045536979287E-3"/>
    <n v="1.1927471819945035E-3"/>
    <n v="1.2780495047968463E-3"/>
    <n v="1.1460802615897087E-3"/>
    <n v="1.2039096572386324E-3"/>
    <n v="1.18172597129336E-3"/>
    <n v="1.1849479211263098E-3"/>
    <n v="1.1847290670272247E-3"/>
    <n v="1.1845102129281397E-3"/>
    <n v="1.1842913588290542E-3"/>
    <n v="1.184072504729969E-3"/>
    <n v="2.092299134699218E-2"/>
    <n v="144.83455434739301"/>
    <n v="228.62469488225156"/>
    <s v="C-Ret-Lgt-LPD Int-All-All-C"/>
    <s v="C-Ret-HVAC-ER-All-All-C"/>
    <n v="2.092299134699218E-2"/>
    <n v="6.5830087452127908E-4"/>
    <n v="1.3008637363803159E-3"/>
    <n v="2.1114634135205022E-3"/>
    <n v="2.854497103554684E-3"/>
    <n v="3.6496399975622278E-3"/>
    <n v="4.5586352443297926E-3"/>
    <n v="5.5054911566501325E-3"/>
    <n v="6.6138767689664126E-3"/>
    <n v="7.8781231517405029E-3"/>
    <n v="8.9979277054384309E-3"/>
    <n v="1.0190674887432935E-2"/>
    <n v="1.1468724392229781E-2"/>
    <n v="1.261480465381949E-2"/>
    <n v="1.3818714311058123E-2"/>
    <n v="1.5000440282351483E-2"/>
    <n v="1.6185388203477792E-2"/>
    <n v="1.7370117270505019E-2"/>
    <n v="1.8554627483433159E-2"/>
    <n v="1.9738918842262212E-2"/>
    <n v="2.092299134699218E-2"/>
  </r>
  <r>
    <s v="Lost Opportunity"/>
    <x v="0"/>
    <s v="Over $160"/>
    <s v="Over $160"/>
    <s v="Lighting Controls Interior"/>
    <s v="Over $160"/>
    <n v="311.48732030387379"/>
    <s v="Lighting"/>
    <s v="Com-InteriorLightingControls-7P_V10"/>
    <s v="Urban"/>
    <s v="SC-New"/>
    <s v="M_Input"/>
    <s v="No"/>
    <s v="Commercial"/>
    <s v="Small Ret"/>
    <s v="Lighting Controls Interior-New-Small Ret-Integrated"/>
    <n v="4.8506380227883694E-4"/>
    <n v="4.7346737189613226E-4"/>
    <n v="5.9728397262961085E-4"/>
    <n v="5.4749850844623899E-4"/>
    <n v="5.8589476400555825E-4"/>
    <n v="6.6978597130241632E-4"/>
    <n v="6.9768330381498711E-4"/>
    <n v="8.1670518802252142E-4"/>
    <n v="9.3154996625459266E-4"/>
    <n v="8.251191448300526E-4"/>
    <n v="8.7886634462752884E-4"/>
    <n v="9.4172068774504446E-4"/>
    <n v="8.4448019275031147E-4"/>
    <n v="8.8709132638636011E-4"/>
    <n v="8.7074545253194911E-4"/>
    <n v="8.731195208299124E-4"/>
    <n v="8.72958259914797E-4"/>
    <n v="8.7279699899968149E-4"/>
    <n v="8.7263573808456587E-4"/>
    <n v="8.7247447716945069E-4"/>
    <n v="1.5416940992520547E-2"/>
    <n v="197.77212957799429"/>
    <n v="311.48732030387379"/>
    <s v="C-Ret-Lgt-LPD Int-All-All-C"/>
    <s v="C-Ret-HVAC-ER-All-All-C"/>
    <n v="1.5416940992520549E-2"/>
    <n v="4.8506380227883694E-4"/>
    <n v="9.5853117417496925E-4"/>
    <n v="1.5558151468045801E-3"/>
    <n v="2.1033136552508192E-3"/>
    <n v="2.6892084192563772E-3"/>
    <n v="3.3589943905587933E-3"/>
    <n v="4.0566776943737805E-3"/>
    <n v="4.8733828823963017E-3"/>
    <n v="5.8049328486508948E-3"/>
    <n v="6.6300519934809473E-3"/>
    <n v="7.508918338108476E-3"/>
    <n v="8.4506390258535201E-3"/>
    <n v="9.2951192186038322E-3"/>
    <n v="1.0182210544990192E-2"/>
    <n v="1.1052955997522141E-2"/>
    <n v="1.1926075518352054E-2"/>
    <n v="1.279903377826685E-2"/>
    <n v="1.3671830777266532E-2"/>
    <n v="1.4544466515351098E-2"/>
    <n v="1.5416940992520549E-2"/>
  </r>
  <r>
    <s v="Lost Opportunity"/>
    <x v="0"/>
    <s v="Over $160"/>
    <s v="Over $160"/>
    <s v="Lighting Controls Interior"/>
    <s v="Over $160"/>
    <n v="279.09358011140324"/>
    <s v="Lighting"/>
    <s v="Com-InteriorLightingControls-7P_V10"/>
    <s v="Urban"/>
    <s v="SC-New"/>
    <s v="M_Input"/>
    <s v="No"/>
    <s v="Commercial"/>
    <s v="School K-12"/>
    <s v="Lighting Controls Interior-New-School K-12-Integrated"/>
    <n v="1.9381316567488364E-3"/>
    <n v="1.8917967030284916E-3"/>
    <n v="2.3865210514238777E-3"/>
    <n v="2.1875971496063992E-3"/>
    <n v="2.3410140775456173E-3"/>
    <n v="2.6762116408786448E-3"/>
    <n v="2.7876788396831035E-3"/>
    <n v="3.2632453126806302E-3"/>
    <n v="3.722121648655759E-3"/>
    <n v="3.2968643045958833E-3"/>
    <n v="3.5116178048564782E-3"/>
    <n v="3.7627600083932032E-3"/>
    <n v="3.3742237358826447E-3"/>
    <n v="3.5444817238875024E-3"/>
    <n v="3.4791697887861365E-3"/>
    <n v="3.4886556685857621E-3"/>
    <n v="3.4880113309066511E-3"/>
    <n v="3.4873669932275388E-3"/>
    <n v="3.4867226555484266E-3"/>
    <n v="3.4860783178693143E-3"/>
    <n v="6.1600270412790897E-2"/>
    <n v="181.48327398000191"/>
    <n v="279.09358011140324"/>
    <s v="C-K12-Lgt-LPD Int-All-All-C"/>
    <s v="C-Sch-HVAC-ER-All-All-C"/>
    <n v="6.1600270412790897E-2"/>
    <n v="1.9381316567488364E-3"/>
    <n v="3.829928359777328E-3"/>
    <n v="6.2164494112012057E-3"/>
    <n v="8.4040465608076053E-3"/>
    <n v="1.0745060638353222E-2"/>
    <n v="1.3421272279231867E-2"/>
    <n v="1.6208951118914971E-2"/>
    <n v="1.94721964315956E-2"/>
    <n v="2.319431808025136E-2"/>
    <n v="2.6491182384847243E-2"/>
    <n v="3.0002800189703721E-2"/>
    <n v="3.3765560198096928E-2"/>
    <n v="3.713978393397957E-2"/>
    <n v="4.0684265657867071E-2"/>
    <n v="4.4163435446653208E-2"/>
    <n v="4.7652091115238972E-2"/>
    <n v="5.114010244614562E-2"/>
    <n v="5.4627469439373161E-2"/>
    <n v="5.8114192094921586E-2"/>
    <n v="6.1600270412790897E-2"/>
  </r>
  <r>
    <s v="Lost Opportunity"/>
    <x v="0"/>
    <s v="Over $160"/>
    <s v="Over $160"/>
    <s v="Lighting Controls Interior"/>
    <s v="Over $160"/>
    <n v="271.30646813977489"/>
    <s v="Lighting"/>
    <s v="Com-InteriorLightingControls-7P_V10"/>
    <s v="Urban"/>
    <s v="SC-New"/>
    <s v="M_Input"/>
    <s v="No"/>
    <s v="Commercial"/>
    <s v="University"/>
    <s v="Lighting Controls Interior-New-University-Integrated"/>
    <n v="2.1523715959653059E-3"/>
    <n v="2.1009148035741579E-3"/>
    <n v="2.6503256919473955E-3"/>
    <n v="2.4294128584256749E-3"/>
    <n v="2.5997884038055736E-3"/>
    <n v="2.972038509644634E-3"/>
    <n v="3.0958272273785962E-3"/>
    <n v="3.623962540017951E-3"/>
    <n v="4.1335627976548826E-3"/>
    <n v="3.6612977556269655E-3"/>
    <n v="3.8997899821408303E-3"/>
    <n v="4.1786932978976898E-3"/>
    <n v="3.7472084531803857E-3"/>
    <n v="3.9362866595508356E-3"/>
    <n v="3.8637551813614111E-3"/>
    <n v="3.8742896247633135E-3"/>
    <n v="3.8735740623741942E-3"/>
    <n v="3.8728584999850753E-3"/>
    <n v="3.872142937595956E-3"/>
    <n v="3.8714273752068367E-3"/>
    <n v="6.8409528258097652E-2"/>
    <n v="176.06965622021468"/>
    <n v="271.30646813977489"/>
    <s v="C-Unv-Lgt-LPD Int-All-All-C"/>
    <s v="C-Unv-HVAC-ER-All-All-C"/>
    <n v="6.8409528258097652E-2"/>
    <n v="2.1523715959653059E-3"/>
    <n v="4.2532863995394642E-3"/>
    <n v="6.9036120914868597E-3"/>
    <n v="9.3330249499125346E-3"/>
    <n v="1.1932813353718107E-2"/>
    <n v="1.4904851863362741E-2"/>
    <n v="1.8000679090741337E-2"/>
    <n v="2.1624641630759289E-2"/>
    <n v="2.5758204428414172E-2"/>
    <n v="2.9419502184041137E-2"/>
    <n v="3.3319292166181964E-2"/>
    <n v="3.7497985464079654E-2"/>
    <n v="4.1245193917260038E-2"/>
    <n v="4.5181480576810873E-2"/>
    <n v="4.9045235758172281E-2"/>
    <n v="5.2919525382935595E-2"/>
    <n v="5.6793099445309789E-2"/>
    <n v="6.0665957945294863E-2"/>
    <n v="6.4538100882890817E-2"/>
    <n v="6.8409528258097652E-2"/>
  </r>
  <r>
    <s v="Lost Opportunity"/>
    <x v="0"/>
    <s v="Over $160"/>
    <s v="Over $160"/>
    <s v="Lighting Controls Interior"/>
    <s v="Over $160"/>
    <n v="563.91974457070262"/>
    <s v="Lighting"/>
    <s v="Com-InteriorLightingControls-7P_V10"/>
    <s v="Urban"/>
    <s v="SC-New"/>
    <s v="M_Input"/>
    <s v="No"/>
    <s v="Commercial"/>
    <s v="Warehouse"/>
    <s v="Lighting Controls Interior-New-Warehouse-Integrated"/>
    <n v="8.1348483604354283E-4"/>
    <n v="7.9403683719422413E-4"/>
    <n v="1.0016856592129867E-3"/>
    <n v="9.1819206521917931E-4"/>
    <n v="9.8258518528218457E-4"/>
    <n v="1.1232764194925437E-3"/>
    <n v="1.1700621348116917E-3"/>
    <n v="1.3696698926062038E-3"/>
    <n v="1.5622723608828804E-3"/>
    <n v="1.3837806678112302E-3"/>
    <n v="1.4739183606459472E-3"/>
    <n v="1.5793293493970393E-3"/>
    <n v="1.416250455948481E-3"/>
    <n v="1.4877122119003802E-3"/>
    <n v="1.4602990748038289E-3"/>
    <n v="1.4642805480678653E-3"/>
    <n v="1.4640101025955861E-3"/>
    <n v="1.4637396571233073E-3"/>
    <n v="1.463469211651027E-3"/>
    <n v="1.463198766178748E-3"/>
    <n v="2.5855253796868875E-2"/>
    <n v="361.77786615520017"/>
    <n v="563.91974457070262"/>
    <s v="C-War-Lgt-LPD Int-All-All-C"/>
    <s v="C-War-HVAC-ER-All-All-C"/>
    <n v="2.5855253796868875E-2"/>
    <n v="8.1348483604354283E-4"/>
    <n v="1.607521673237767E-3"/>
    <n v="2.6092073324507537E-3"/>
    <n v="3.5273993976699331E-3"/>
    <n v="4.5099845829521179E-3"/>
    <n v="5.6332610024446613E-3"/>
    <n v="6.803323137256353E-3"/>
    <n v="8.1729930298625568E-3"/>
    <n v="9.7352653907454376E-3"/>
    <n v="1.1119046058556667E-2"/>
    <n v="1.2592964419202613E-2"/>
    <n v="1.4172293768599653E-2"/>
    <n v="1.5588544224548135E-2"/>
    <n v="1.7076256436448514E-2"/>
    <n v="1.8536555511252342E-2"/>
    <n v="2.0000836059320206E-2"/>
    <n v="2.1464846161915793E-2"/>
    <n v="2.2928585819039098E-2"/>
    <n v="2.4392055030690127E-2"/>
    <n v="2.5855253796868875E-2"/>
  </r>
  <r>
    <s v="Lost Opportunity"/>
    <x v="0"/>
    <s v="Under $5"/>
    <s v="Under $5"/>
    <s v="Lighting Controls Interior"/>
    <s v="Under $5"/>
    <n v="0"/>
    <s v="Lighting"/>
    <s v="Com-InteriorLightingControls-7P_V10"/>
    <s v="Urban"/>
    <s v="SC-New"/>
    <s v="M_Input"/>
    <s v="No"/>
    <s v="Commercial"/>
    <s v="Supermarket"/>
    <s v="Lighting Controls Interior-New-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MiniMart"/>
    <s v="Lighting Controls Interior-New-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Restaurant"/>
    <s v="Lighting Controls Interior-New-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Lodging"/>
    <s v="Lighting Controls Interior-New-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Hospital"/>
    <s v="Lighting Controls Interior-New-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Residential Care"/>
    <s v="Lighting Controls Interior-New-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r>
  <r>
    <s v="Lost Opportunity"/>
    <x v="0"/>
    <s v="Under $5"/>
    <s v="Under $5"/>
    <s v="Lighting Controls Interior"/>
    <s v="Under $5"/>
    <n v="0"/>
    <s v="Lighting"/>
    <s v="Com-InteriorLightingControls-7P_V10"/>
    <s v="Urban"/>
    <s v="SC-New"/>
    <s v="M_Input"/>
    <s v="No"/>
    <s v="Commercial"/>
    <s v="Assembly"/>
    <s v="Lighting Controls Interior-New-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r>
  <r>
    <s v="Lost Opportunity"/>
    <x v="0"/>
    <s v="Over $160"/>
    <s v="Under $100"/>
    <s v="Lighting Controls Interior"/>
    <s v="Over $160"/>
    <n v="151.53699070245204"/>
    <s v="Lighting"/>
    <s v="Com-InteriorLightingControls-7P_V10"/>
    <s v="Urban"/>
    <s v="SC-New"/>
    <s v="M_Input"/>
    <s v="No"/>
    <s v="Commercial"/>
    <s v="Other"/>
    <s v="Lighting Controls Interior-New-Other-Integrated"/>
    <n v="1.8334816990456743E-3"/>
    <n v="1.789648614034882E-3"/>
    <n v="2.2576601836806808E-3"/>
    <n v="2.0694772332525767E-3"/>
    <n v="2.2146103715101795E-3"/>
    <n v="2.5317088492094438E-3"/>
    <n v="2.6371573456210307E-3"/>
    <n v="3.0870454746779203E-3"/>
    <n v="3.521144655301625E-3"/>
    <n v="3.1188491997769562E-3"/>
    <n v="3.3220070250788254E-3"/>
    <n v="3.5595887355055608E-3"/>
    <n v="3.1920315870616204E-3"/>
    <n v="3.3530964476639656E-3"/>
    <n v="3.2913110486583637E-3"/>
    <n v="3.3002847357406634E-3"/>
    <n v="3.2996751892536915E-3"/>
    <n v="3.2990656427667217E-3"/>
    <n v="3.2984560962797519E-3"/>
    <n v="3.2978465497927817E-3"/>
    <n v="5.8274146683912911E-2"/>
    <n v="98.271262544027266"/>
    <n v="151.53699070245204"/>
    <s v="C-Oth-Lgt-LPD Int-All-All-C"/>
    <s v="C-All-HVAC-ER-All-All-C"/>
    <n v="5.8274146683912911E-2"/>
    <n v="1.8334816990456743E-3"/>
    <n v="3.6231303130805563E-3"/>
    <n v="5.8807904967612366E-3"/>
    <n v="7.9502677300138137E-3"/>
    <n v="1.0164878101523993E-2"/>
    <n v="1.2696586950733436E-2"/>
    <n v="1.5333744296354467E-2"/>
    <n v="1.8420789771032387E-2"/>
    <n v="2.1941934426334013E-2"/>
    <n v="2.5060783626110968E-2"/>
    <n v="2.8382790651189795E-2"/>
    <n v="3.1942379386695356E-2"/>
    <n v="3.5134410973756976E-2"/>
    <n v="3.8487507421420944E-2"/>
    <n v="4.1778818470079304E-2"/>
    <n v="4.5079103205819968E-2"/>
    <n v="4.8378778395073659E-2"/>
    <n v="5.1677844037840377E-2"/>
    <n v="5.497630013412013E-2"/>
    <n v="5.8274146683912911E-2"/>
  </r>
  <r>
    <s v="Lost Opportunity"/>
    <x v="0"/>
    <s v="Under $40"/>
    <s v="Under $40"/>
    <s v="LPD Package"/>
    <s v="Under $40"/>
    <n v="39.007817675367662"/>
    <s v="Lighting"/>
    <s v="Com-LightingInterior-7P_v41"/>
    <s v="Urban"/>
    <s v="SC-New"/>
    <s v="M_Input(per KSF Btype)"/>
    <s v="No"/>
    <s v="Commercial"/>
    <s v="All Btype"/>
    <s v="New_LF_FIX_REPL_from LF2018 to LED_FIX_KIT"/>
    <n v="0.23099819329405399"/>
    <n v="0.23630486937590153"/>
    <n v="0.25846019025665046"/>
    <n v="0.26643360826870649"/>
    <n v="0.29824843737938739"/>
    <n v="0.33715135752369962"/>
    <n v="0.36360591725983155"/>
    <n v="0.44013961496417597"/>
    <n v="0.49357044543543305"/>
    <n v="0.46672742336977824"/>
    <n v="0.4966224111694264"/>
    <n v="0.49487067936721918"/>
    <n v="0.4605397469033522"/>
    <n v="0.45921503222228527"/>
    <n v="0.44873998765817441"/>
    <n v="0.45708972791084479"/>
    <n v="0.46413288241393946"/>
    <n v="0.47117603691703408"/>
    <n v="0.47821919142012859"/>
    <n v="0.48526234592322309"/>
    <n v="8.1075080990332467"/>
    <n v="38.153938217232238"/>
    <n v="39.007817675367662"/>
    <s v="C-LOff-Lgt-LPD Int-All-All-C"/>
    <s v="C-LOff-HVAC-ER-All-All-C"/>
    <n v="8.1075080990332467"/>
    <n v="0.23099819329405399"/>
    <n v="0.46730306266995553"/>
    <n v="0.72576325292660604"/>
    <n v="0.99219686119531247"/>
    <n v="1.2904452985746999"/>
    <n v="1.6275966560983997"/>
    <n v="1.9912025733582313"/>
    <n v="2.4313421883224073"/>
    <n v="2.9249126337578404"/>
    <n v="3.3916400571276188"/>
    <n v="3.8882624682970452"/>
    <n v="4.3831331476642648"/>
    <n v="4.8436728945676171"/>
    <n v="5.3028879267899027"/>
    <n v="5.7516279144480773"/>
    <n v="6.2087176423589217"/>
    <n v="6.6728505247728611"/>
    <n v="7.1440265616898948"/>
    <n v="7.6222457531100236"/>
    <n v="8.1075080990332467"/>
  </r>
  <r>
    <s v="Lost Opportunity"/>
    <x v="0"/>
    <s v="Under $5"/>
    <s v="Under $15"/>
    <s v="LPD Package"/>
    <s v="Under $5"/>
    <n v="-13.556160933953038"/>
    <s v="Lighting"/>
    <s v="Com-LightingInterior-7P_v41"/>
    <s v="Urban"/>
    <s v="SC-New"/>
    <s v="M_Input(per KSF Btype)"/>
    <s v="No"/>
    <s v="Commercial"/>
    <s v="All Btype"/>
    <s v="New_CAN_FIX_REPL_from CFL to LED_FIX_KIT"/>
    <n v="4.8023677454023833E-2"/>
    <n v="4.9126915955041955E-2"/>
    <n v="5.3732925935877897E-2"/>
    <n v="5.5390570306843384E-2"/>
    <n v="6.2004756633059793E-2"/>
    <n v="7.0092531097390137E-2"/>
    <n v="7.5592337073530247E-2"/>
    <n v="9.1503412223102931E-2"/>
    <n v="0.1026114859792725"/>
    <n v="9.7030920109082916E-2"/>
    <n v="0.10324597846564212"/>
    <n v="0.10288179984651298"/>
    <n v="9.5744524858210861E-2"/>
    <n v="9.5469121532951173E-2"/>
    <n v="9.3291398173777434E-2"/>
    <n v="9.502727855881872E-2"/>
    <n v="9.649152455698938E-2"/>
    <n v="9.7955770555160054E-2"/>
    <n v="9.9420016553330715E-2"/>
    <n v="0.10088426255150132"/>
    <n v="1.6855212084201203"/>
    <n v="13.176418438445568"/>
    <n v="-13.556160933953038"/>
    <s v="C-LOff-Lgt-LPD Int-All-All-C"/>
    <s v="C-LOff-HVAC-ER-All-All-C"/>
    <n v="1.6855212084201203"/>
    <n v="4.8023677454023833E-2"/>
    <n v="9.7150593409065789E-2"/>
    <n v="0.15088351934494368"/>
    <n v="0.20627408965178706"/>
    <n v="0.26827884628484688"/>
    <n v="0.33837137738223699"/>
    <n v="0.41396371445576724"/>
    <n v="0.50546712667887017"/>
    <n v="0.60807861265814267"/>
    <n v="0.70510953276722554"/>
    <n v="0.80835551123286764"/>
    <n v="0.91123731107938066"/>
    <n v="1.0069818359375915"/>
    <n v="1.1024509574705426"/>
    <n v="1.1957423556443201"/>
    <n v="1.2907696342031387"/>
    <n v="1.387261158760128"/>
    <n v="1.4852169293152881"/>
    <n v="1.5846369458686189"/>
    <n v="1.6855212084201203"/>
  </r>
  <r>
    <s v="Lost Opportunity"/>
    <x v="0"/>
    <s v="Under $5"/>
    <s v="Under $5"/>
    <s v="LPD Package"/>
    <s v="Under $5"/>
    <n v="-57.278756880165922"/>
    <s v="Lighting"/>
    <s v="Com-LightingInterior-7P_v41"/>
    <s v="Urban"/>
    <s v="SC-New"/>
    <s v="M_Input(per KSF Btype)"/>
    <s v="No"/>
    <s v="Commercial"/>
    <s v="All Btype"/>
    <s v="New_CAN_FIX_REPL_from INC_HAL to LED_FIX_KIT"/>
    <n v="3.7009912936903679E-2"/>
    <n v="3.78601343909023E-2"/>
    <n v="4.1409800668343211E-2"/>
    <n v="4.2687280384645962E-2"/>
    <n v="4.7784567245196821E-2"/>
    <n v="5.4017489100561707E-2"/>
    <n v="5.8255967933043384E-2"/>
    <n v="7.0517992360097662E-2"/>
    <n v="7.9078537166482429E-2"/>
    <n v="7.4777819938150566E-2"/>
    <n v="7.9567514956701446E-2"/>
    <n v="7.9286857170750846E-2"/>
    <n v="7.3786446957961799E-2"/>
    <n v="7.357420471349492E-2"/>
    <n v="7.1895921079326269E-2"/>
    <n v="7.3233694138891789E-2"/>
    <n v="7.436212952292473E-2"/>
    <n v="7.5490564906957686E-2"/>
    <n v="7.6619000290990627E-2"/>
    <n v="7.7747435675023555E-2"/>
    <n v="1.2989632715373514"/>
    <n v="-1.9981082622477904"/>
    <n v="-57.278756880165922"/>
    <s v="C-LOff-Lgt-LPD Int-All-All-C"/>
    <s v="C-LOff-HVAC-ER-All-All-C"/>
    <n v="1.2989632715373514"/>
    <n v="3.7009912936903679E-2"/>
    <n v="7.4870047327805972E-2"/>
    <n v="0.11627984799614918"/>
    <n v="0.15896712838079513"/>
    <n v="0.20675169562599194"/>
    <n v="0.26076918472655364"/>
    <n v="0.31902515265959702"/>
    <n v="0.38954314501969467"/>
    <n v="0.46862168218617711"/>
    <n v="0.54339950212432764"/>
    <n v="0.62296701708102908"/>
    <n v="0.70225387425177987"/>
    <n v="0.77604032120974165"/>
    <n v="0.84961452592323661"/>
    <n v="0.9215104470025629"/>
    <n v="0.99474414114145471"/>
    <n v="1.0691062706643795"/>
    <n v="1.1445968355713372"/>
    <n v="1.2212158358623277"/>
    <n v="1.2989632715373514"/>
  </r>
  <r>
    <s v="Lost Opportunity"/>
    <x v="0"/>
    <s v="Under $85"/>
    <s v="Over $160"/>
    <s v="LPD Package"/>
    <s v="Under $85"/>
    <n v="77.42218308946039"/>
    <s v="Lighting"/>
    <s v="Com-LightingInterior-7P_v41"/>
    <s v="Urban"/>
    <s v="SC-New"/>
    <s v="M_Input(per KSF Btype)"/>
    <s v="No"/>
    <s v="Commercial"/>
    <s v="All Btype"/>
    <s v="New_DISP_FIX_REPL_from CFL to LED_FIX_KIT"/>
    <n v="1.133751219484744E-2"/>
    <n v="1.1597966633620754E-2"/>
    <n v="1.2685361375044101E-2"/>
    <n v="1.3076700903103642E-2"/>
    <n v="1.4638189362713234E-2"/>
    <n v="1.6547565039040958E-2"/>
    <n v="1.7845968673029188E-2"/>
    <n v="2.1602282602009637E-2"/>
    <n v="2.4224695718797831E-2"/>
    <n v="2.2907226150416782E-2"/>
    <n v="2.4374487793939126E-2"/>
    <n v="2.4288511880507006E-2"/>
    <n v="2.2603531751791878E-2"/>
    <n v="2.2538514062098659E-2"/>
    <n v="2.2024393393907975E-2"/>
    <n v="2.2434203014444497E-2"/>
    <n v="2.2779884722731202E-2"/>
    <n v="2.3125566431017906E-2"/>
    <n v="2.3471248139304599E-2"/>
    <n v="2.38169298475913E-2"/>
    <n v="0.39792073968995778"/>
    <n v="167.48658584427886"/>
    <n v="77.42218308946039"/>
    <s v="C-LOff-Lgt-LPD Int-All-All-C"/>
    <s v="C-LOff-HVAC-ER-All-All-C"/>
    <n v="0.39792073968995778"/>
    <n v="1.133751219484744E-2"/>
    <n v="2.2935478828468192E-2"/>
    <n v="3.5620840203512291E-2"/>
    <n v="4.8697541106615935E-2"/>
    <n v="6.3335730469329166E-2"/>
    <n v="7.9883295508370117E-2"/>
    <n v="9.7729264181399308E-2"/>
    <n v="0.11933154678340895"/>
    <n v="0.14355624250220678"/>
    <n v="0.16646346865262357"/>
    <n v="0.19083795644656271"/>
    <n v="0.21512646832706972"/>
    <n v="0.23773000007886161"/>
    <n v="0.26026851414096025"/>
    <n v="0.28229290753486824"/>
    <n v="0.30472711054931273"/>
    <n v="0.32750699527204391"/>
    <n v="0.35063256170306184"/>
    <n v="0.37410380984236646"/>
    <n v="0.39792073968995778"/>
  </r>
  <r>
    <s v="Lost Opportunity"/>
    <x v="0"/>
    <s v="Under $5"/>
    <s v="Under $25"/>
    <s v="LPD Package"/>
    <s v="Under $5"/>
    <n v="-25.729993801323602"/>
    <s v="Lighting"/>
    <s v="Com-LightingInterior-7P_v41"/>
    <s v="Urban"/>
    <s v="SC-New"/>
    <s v="M_Input(per KSF Btype)"/>
    <s v="No"/>
    <s v="Commercial"/>
    <s v="All Btype"/>
    <s v="New_DISP_FIX_REPL_from INC_HAL to LED_FIX_KIT"/>
    <n v="6.598062376318224E-3"/>
    <n v="6.7496383661545378E-3"/>
    <n v="7.382466645259044E-3"/>
    <n v="7.6102134888416497E-3"/>
    <n v="8.518948851533252E-3"/>
    <n v="9.6301432296050666E-3"/>
    <n v="1.038577180309282E-2"/>
    <n v="1.257182401476848E-2"/>
    <n v="1.4097982930734826E-2"/>
    <n v="1.3331258605178659E-2"/>
    <n v="1.4185157033683936E-2"/>
    <n v="1.4135121855777456E-2"/>
    <n v="1.3154518368782156E-2"/>
    <n v="1.311668019363515E-2"/>
    <n v="1.2817478730441293E-2"/>
    <n v="1.3055974565527949E-2"/>
    <n v="1.3257150046923636E-2"/>
    <n v="1.3458325528319324E-2"/>
    <n v="1.3659501009715004E-2"/>
    <n v="1.3860676491110693E-2"/>
    <n v="0.23157689413540311"/>
    <n v="20.877537904176673"/>
    <n v="-25.729993801323602"/>
    <s v="C-LOff-Lgt-LPD Int-All-All-C"/>
    <s v="C-LOff-HVAC-ER-All-All-C"/>
    <n v="0.23157689413540314"/>
    <n v="6.598062376318224E-3"/>
    <n v="1.3347700742472761E-2"/>
    <n v="2.0730167387731806E-2"/>
    <n v="2.8340380876573455E-2"/>
    <n v="3.685932972810671E-2"/>
    <n v="4.6489472957711775E-2"/>
    <n v="5.6875244760804591E-2"/>
    <n v="6.9447068775573079E-2"/>
    <n v="8.354505170630791E-2"/>
    <n v="9.6876310311486566E-2"/>
    <n v="0.1110614673451705"/>
    <n v="0.12519658920094795"/>
    <n v="0.1383511075697301"/>
    <n v="0.15146778776336525"/>
    <n v="0.16428526649380654"/>
    <n v="0.17734124105933449"/>
    <n v="0.19059839110625812"/>
    <n v="0.20405671663457745"/>
    <n v="0.21771621764429244"/>
    <n v="0.23157689413540314"/>
  </r>
  <r>
    <s v="Lost Opportunity"/>
    <x v="0"/>
    <s v="Under $40"/>
    <s v="Under $35"/>
    <s v="LPD Package"/>
    <s v="Under $40"/>
    <n v="39.356392835244023"/>
    <s v="Lighting"/>
    <s v="Com-LightingInterior-7P_v41"/>
    <s v="Urban"/>
    <s v="SC-New"/>
    <s v="M_Input(per KSF Btype)"/>
    <s v="No"/>
    <s v="Commercial"/>
    <s v="All Btype"/>
    <s v="New_HIGHBAY_FIX_REPL_from HID to LED_FIX_KIT"/>
    <n v="1.2194455275513183E-2"/>
    <n v="1.247459609920936E-2"/>
    <n v="1.3644181305665994E-2"/>
    <n v="1.4065100136044964E-2"/>
    <n v="1.5744613318186721E-2"/>
    <n v="1.7798308687062524E-2"/>
    <n v="1.9194851841514791E-2"/>
    <n v="2.3235085838225009E-2"/>
    <n v="2.605571340774826E-2"/>
    <n v="2.4638663224924744E-2"/>
    <n v="2.6216827480178277E-2"/>
    <n v="2.6124353098400249E-2"/>
    <n v="2.4312014159608784E-2"/>
    <n v="2.4242082123774544E-2"/>
    <n v="2.3689101770878653E-2"/>
    <n v="2.4129886751147855E-2"/>
    <n v="2.4501696726636216E-2"/>
    <n v="2.4873506702124577E-2"/>
    <n v="2.5245316677612921E-2"/>
    <n v="2.5617126653101278E-2"/>
    <n v="0.42799748127755888"/>
    <n v="31.394226256402625"/>
    <n v="39.356392835244023"/>
    <s v="C-LOff-Lgt-LPD Int-All-All-C"/>
    <s v="C-LOff-HVAC-ER-All-All-C"/>
    <n v="0.42799748127755888"/>
    <n v="1.2194455275513183E-2"/>
    <n v="2.4669051374722542E-2"/>
    <n v="3.831323268038854E-2"/>
    <n v="5.2378332816433504E-2"/>
    <n v="6.8122946134620221E-2"/>
    <n v="8.5921254821682752E-2"/>
    <n v="0.10511610666319754"/>
    <n v="0.12835119250142255"/>
    <n v="0.15440690590917081"/>
    <n v="0.17904556913409556"/>
    <n v="0.20526239661427384"/>
    <n v="0.23138674971267409"/>
    <n v="0.25569876387228285"/>
    <n v="0.2799408459960574"/>
    <n v="0.30362994776693603"/>
    <n v="0.32775983451808388"/>
    <n v="0.35226153124472009"/>
    <n v="0.37713503794684466"/>
    <n v="0.40238035462445759"/>
    <n v="0.42799748127755888"/>
  </r>
  <r>
    <s v="Lost Opportunity"/>
    <x v="0"/>
    <s v="Under $20"/>
    <s v="Under $25"/>
    <s v="LPD Package"/>
    <s v="Under $20"/>
    <n v="17.339103139582363"/>
    <s v="Lighting"/>
    <s v="Com-LightingInterior-7P_v41"/>
    <s v="Urban"/>
    <s v="SC-New"/>
    <s v="M_Input(per KSF Btype)"/>
    <s v="No"/>
    <s v="Commercial"/>
    <s v="All Btype"/>
    <s v="New_HIGHBAY_FIX_REPL_from HID to LF2018"/>
    <n v="1.9667110022035194E-3"/>
    <n v="2.0118918674149376E-3"/>
    <n v="2.2005215389814632E-3"/>
    <n v="2.2684069570700648E-3"/>
    <n v="2.5392773632535032E-3"/>
    <n v="2.8704955428185169E-3"/>
    <n v="3.0957287922633299E-3"/>
    <n v="3.747334171370539E-3"/>
    <n v="4.2022425005059311E-3"/>
    <n v="3.9737018955943075E-3"/>
    <n v="4.2282268361485565E-3"/>
    <n v="4.2133126493353063E-3"/>
    <n v="3.9210202221532315E-3"/>
    <n v="3.9097416450315564E-3"/>
    <n v="3.8205574609518817E-3"/>
    <n v="3.8916468741905558E-3"/>
    <n v="3.9516120594326005E-3"/>
    <n v="4.0115772446746448E-3"/>
    <n v="4.0715424299166882E-3"/>
    <n v="4.1315076151587325E-3"/>
    <n v="6.9027056668469866E-2"/>
    <n v="20.047186533021463"/>
    <n v="17.339103139582363"/>
    <s v="C-LOff-Lgt-LPD Int-All-All-C"/>
    <s v="C-LOff-HVAC-ER-All-All-C"/>
    <n v="6.9027056668469866E-2"/>
    <n v="1.9667110022035194E-3"/>
    <n v="3.9786028696184566E-3"/>
    <n v="6.1791244085999198E-3"/>
    <n v="8.4475313656699851E-3"/>
    <n v="1.0986808728923488E-2"/>
    <n v="1.3857304271742005E-2"/>
    <n v="1.6953033064005335E-2"/>
    <n v="2.0700367235375876E-2"/>
    <n v="2.4902609735881806E-2"/>
    <n v="2.8876311631476113E-2"/>
    <n v="3.3104538467624671E-2"/>
    <n v="3.7317851116959976E-2"/>
    <n v="4.1238871339113206E-2"/>
    <n v="4.5148612984144763E-2"/>
    <n v="4.8969170445096646E-2"/>
    <n v="5.2860817319287205E-2"/>
    <n v="5.6812429378719803E-2"/>
    <n v="6.0824006623394447E-2"/>
    <n v="6.489554905331113E-2"/>
    <n v="6.9027056668469866E-2"/>
  </r>
  <r>
    <s v="Lost Opportunity"/>
    <x v="0"/>
    <s v="Under $60"/>
    <s v="Under $85"/>
    <s v="LPD Package"/>
    <s v="Under $60"/>
    <n v="57.611173977076099"/>
    <s v="Lighting"/>
    <s v="Com-LightingInterior-7P_v41"/>
    <s v="Urban"/>
    <s v="SC-New"/>
    <s v="M_Input(per KSF Btype)"/>
    <s v="No"/>
    <s v="Commercial"/>
    <s v="All Btype"/>
    <s v="New_HIGHBAY_FIX_REPL_from LF2018 to LED_FIX_KIT"/>
    <n v="1.2515854098016045E-2"/>
    <n v="1.2803378353676724E-2"/>
    <n v="1.4003789316567657E-2"/>
    <n v="1.4435801944364932E-2"/>
    <n v="1.6159580618234089E-2"/>
    <n v="1.826740347853311E-2"/>
    <n v="1.9700754125839669E-2"/>
    <n v="2.3847473112640932E-2"/>
    <n v="2.6742441549310936E-2"/>
    <n v="2.5288043387434879E-2"/>
    <n v="2.6907801967477416E-2"/>
    <n v="2.6812890317552209E-2"/>
    <n v="2.4952785112228669E-2"/>
    <n v="2.4881009937569074E-2"/>
    <n v="2.4313455154715256E-2"/>
    <n v="2.4765857527515305E-2"/>
    <n v="2.5147466980357667E-2"/>
    <n v="2.5529076433200029E-2"/>
    <n v="2.5910685886042378E-2"/>
    <n v="2.6292295338884733E-2"/>
    <n v="0.43927784464016179"/>
    <n v="74.259958354111049"/>
    <n v="57.611173977076099"/>
    <s v="C-LOff-Lgt-LPD Int-All-All-C"/>
    <s v="C-LOff-HVAC-ER-All-All-C"/>
    <n v="0.43927784464016179"/>
    <n v="1.2515854098016045E-2"/>
    <n v="2.5319232451692771E-2"/>
    <n v="3.9323021768260427E-2"/>
    <n v="5.3758823712625359E-2"/>
    <n v="6.9918404330859441E-2"/>
    <n v="8.8185807809392558E-2"/>
    <n v="0.10788656193523223"/>
    <n v="0.13173403504787318"/>
    <n v="0.15847647659718411"/>
    <n v="0.18376451998461898"/>
    <n v="0.2106723219520964"/>
    <n v="0.23748521226964861"/>
    <n v="0.26243799738187729"/>
    <n v="0.28731900731944637"/>
    <n v="0.31163246247416165"/>
    <n v="0.33639832000167696"/>
    <n v="0.36154578698203466"/>
    <n v="0.38707486341523467"/>
    <n v="0.41298554930127707"/>
    <n v="0.43927784464016179"/>
  </r>
  <r>
    <s v="Lost Opportunity"/>
    <x v="0"/>
    <s v="Under $50"/>
    <s v="Under $50"/>
    <s v="LPD Package"/>
    <s v="Under $50"/>
    <n v="45.901861257517446"/>
    <s v="Lighting"/>
    <s v="Com-LightingInterior-7P_v41"/>
    <s v="Urban"/>
    <s v="SC-NR"/>
    <s v="M_Input(per KSF Btype)"/>
    <s v="No"/>
    <s v="Commercial"/>
    <s v="All Btype"/>
    <s v="NR_LF_FIX_REPL_from LF2018 to LED_FIX_KIT"/>
    <n v="0.56232272592926669"/>
    <n v="0.61542207884186806"/>
    <n v="0.66016604990059269"/>
    <n v="0.69745119746583328"/>
    <n v="0.72819333526237595"/>
    <n v="0.75327372642051571"/>
    <n v="0.7735084601051867"/>
    <n v="0.7884269720336744"/>
    <n v="0.79922601613589173"/>
    <n v="0.80683374553693532"/>
    <n v="0.81196999514342971"/>
    <n v="0.81519303443821167"/>
    <n v="0.81693582721313263"/>
    <n v="0.81753415335780277"/>
    <n v="0.81724841920768077"/>
    <n v="0.81628057299426016"/>
    <n v="0.81293316363120172"/>
    <n v="0.80958575426814372"/>
    <n v="0.80623834490508561"/>
    <n v="0.80289093554202684"/>
    <n v="16.230934230990858"/>
    <n v="45.658630716598317"/>
    <n v="45.901861257517446"/>
    <s v="C-LOff-Lgt-LPD Int-All-All-C"/>
    <s v="C-LOff-HVAC-ER-All-All-C"/>
    <n v="15.311634508333119"/>
    <n v="0.56232272592926669"/>
    <n v="1.1777448047711347"/>
    <n v="1.8379108546717275"/>
    <n v="2.5353620521375611"/>
    <n v="3.2635553873999372"/>
    <n v="4.016829113820453"/>
    <n v="4.7903375739256395"/>
    <n v="5.5787645459593138"/>
    <n v="6.3779905620952055"/>
    <n v="7.184824307632141"/>
    <n v="7.9967943027755704"/>
    <n v="8.8119873372137825"/>
    <n v="9.6289231644269151"/>
    <n v="10.446457317784718"/>
    <n v="11.263705736992399"/>
    <n v="12.07998630998666"/>
    <n v="12.892919473617862"/>
    <n v="13.702505227886006"/>
    <n v="14.508743572791092"/>
    <n v="15.311634508333119"/>
  </r>
  <r>
    <s v="Lost Opportunity"/>
    <x v="0"/>
    <s v="Under $10"/>
    <s v="Under $20"/>
    <s v="LPD Package"/>
    <s v="Under $10"/>
    <n v="9.3430302221811701"/>
    <s v="Lighting"/>
    <s v="Com-LightingInterior-7P_v41"/>
    <s v="Urban"/>
    <s v="SC-NR"/>
    <s v="M_Input(per KSF Btype)"/>
    <s v="No"/>
    <s v="Commercial"/>
    <s v="All Btype"/>
    <s v="NR_LF_FIX_REPL_from LF2018 to LED_FIX_KIT_RDX"/>
    <n v="0.30019125304686001"/>
    <n v="0.32853789555622981"/>
    <n v="0.35242408780679968"/>
    <n v="0.37232844993114778"/>
    <n v="0.38873988137602278"/>
    <n v="0.40212883704418551"/>
    <n v="0.41293097926568795"/>
    <n v="0.42089510125987983"/>
    <n v="0.42666008003678357"/>
    <n v="0.43072140232811862"/>
    <n v="0.43346334593850178"/>
    <n v="0.43518393833127939"/>
    <n v="0.43611431358161257"/>
    <n v="0.43643372495664168"/>
    <n v="0.43628118818619266"/>
    <n v="0.43576451163344754"/>
    <n v="0.43397752532679101"/>
    <n v="0.43219053902013493"/>
    <n v="0.43040355271347863"/>
    <n v="0.42861656640682205"/>
    <n v="8.6647475911105278"/>
    <n v="16.962414627628256"/>
    <n v="9.3430302221811701"/>
    <s v="C-LOff-Lgt-LPD Int-All-All-C"/>
    <s v="C-LOff-HVAC-ER-All-All-C"/>
    <n v="8.1739871737466174"/>
    <n v="0.30019125304686001"/>
    <n v="0.62872914860308982"/>
    <n v="0.9811532364098895"/>
    <n v="1.3534816863410373"/>
    <n v="1.74222156771706"/>
    <n v="2.1443504047612456"/>
    <n v="2.5572813840269335"/>
    <n v="2.9781764852868133"/>
    <n v="3.4048365653235968"/>
    <n v="3.8355579676517153"/>
    <n v="4.2690213135902173"/>
    <n v="4.704205251921497"/>
    <n v="5.1403195655031091"/>
    <n v="5.5767532904597505"/>
    <n v="6.0130344786459435"/>
    <n v="6.448798990279391"/>
    <n v="6.8827765156061815"/>
    <n v="7.3149670546263161"/>
    <n v="7.7453706073397948"/>
    <n v="8.1739871737466174"/>
  </r>
  <r>
    <s v="Lost Opportunity"/>
    <x v="0"/>
    <s v="Under $5"/>
    <s v="Under $30"/>
    <s v="LPD Package"/>
    <s v="Under $5"/>
    <n v="-1.9647160526875131"/>
    <s v="Lighting"/>
    <s v="Com-LightingInterior-7P_v41"/>
    <s v="Urban"/>
    <s v="SC-NR"/>
    <s v="M_Input(per KSF Btype)"/>
    <s v="No"/>
    <s v="Commercial"/>
    <s v="All Btype"/>
    <s v="NR_LF_FIX_REPL_from LF2018 to LF_FIX_KIT_RDX"/>
    <n v="8.9092068937788066E-2"/>
    <n v="9.7504909095410458E-2"/>
    <n v="0.10459395737729645"/>
    <n v="0.11050126075321558"/>
    <n v="0.1153719169326158"/>
    <n v="0.11934554957276047"/>
    <n v="0.1225514564394861"/>
    <n v="0.12491508328914898"/>
    <n v="0.12662603882633983"/>
    <n v="0.1278313757636613"/>
    <n v="0.12864514174345038"/>
    <n v="0.12915578665570324"/>
    <n v="0.12943190747900962"/>
    <n v="0.12952670377955061"/>
    <n v="0.12948143325174391"/>
    <n v="0.12932809173166795"/>
    <n v="0.12879774214417128"/>
    <n v="0.12826739255667466"/>
    <n v="0.12773704296917796"/>
    <n v="0.12720669338168131"/>
    <n v="2.5715615691015796"/>
    <n v="26.166202952498313"/>
    <n v="-1.9647160526875131"/>
    <s v="C-LOff-Lgt-LPD Int-All-All-C"/>
    <s v="C-LOff-HVAC-ER-All-All-C"/>
    <n v="2.4259115526805539"/>
    <n v="8.9092068937788066E-2"/>
    <n v="0.18659697803319852"/>
    <n v="0.29119093541049496"/>
    <n v="0.40169219616371055"/>
    <n v="0.51706411309632638"/>
    <n v="0.63640966266908683"/>
    <n v="0.75896111910857289"/>
    <n v="0.88387620239772191"/>
    <n v="1.0105022412240618"/>
    <n v="1.1383336169877232"/>
    <n v="1.2669787587311736"/>
    <n v="1.3961345453868768"/>
    <n v="1.5255664528658863"/>
    <n v="1.655093156645437"/>
    <n v="1.784574589897181"/>
    <n v="1.9139026816288489"/>
    <n v="2.0427004237730202"/>
    <n v="2.170967816329695"/>
    <n v="2.2987048592988728"/>
    <n v="2.4259115526805539"/>
  </r>
  <r>
    <s v="Lost Opportunity"/>
    <x v="0"/>
    <s v="Under $30"/>
    <s v="Under $40"/>
    <s v="LPD Package"/>
    <s v="Under $30"/>
    <n v="28.339761854428396"/>
    <s v="Lighting"/>
    <s v="Com-LightingInterior-7P_v41"/>
    <s v="Urban"/>
    <s v="SC-NR"/>
    <s v="M_Input(per KSF Btype)"/>
    <s v="No"/>
    <s v="Commercial"/>
    <s v="All Btype"/>
    <s v="NR_LF_FIX_REPL_from LF2018 to TLED_PIN"/>
    <n v="6.7544819714205187E-2"/>
    <n v="7.392298309626591E-2"/>
    <n v="7.9297518606038883E-2"/>
    <n v="8.3776118623759818E-2"/>
    <n v="8.746878843657109E-2"/>
    <n v="9.0481383199371712E-2"/>
    <n v="9.2911929530995488E-2"/>
    <n v="9.4703904409742704E-2"/>
    <n v="9.6001058967678507E-2"/>
    <n v="9.6914880670293801E-2"/>
    <n v="9.7531834312180682E-2"/>
    <n v="9.7918977847484351E-2"/>
    <n v="9.8128317819627039E-2"/>
    <n v="9.8200187281252044E-2"/>
    <n v="9.8165865599473531E-2"/>
    <n v="9.8049610298056478E-2"/>
    <n v="9.7647527736723402E-2"/>
    <n v="9.7245445175390396E-2"/>
    <n v="9.6843362614057363E-2"/>
    <n v="9.6441280052724301E-2"/>
    <n v="1.9496198106055247"/>
    <n v="39.146481954508566"/>
    <n v="28.339761854428396"/>
    <s v="C-LOff-Lgt-LPD Int-All-All-C"/>
    <s v="C-LOff-HVAC-ER-All-All-C"/>
    <n v="1.8391957939918928"/>
    <n v="6.7544819714205187E-2"/>
    <n v="0.14146780281047111"/>
    <n v="0.22076532141651001"/>
    <n v="0.30454144004026984"/>
    <n v="0.39201022847684092"/>
    <n v="0.48249161167621263"/>
    <n v="0.57540354120720816"/>
    <n v="0.6701074456169509"/>
    <n v="0.76610850458462942"/>
    <n v="0.86302338525492317"/>
    <n v="0.96055521956710388"/>
    <n v="1.0584741974145881"/>
    <n v="1.1566025152342152"/>
    <n v="1.2548027025154673"/>
    <n v="1.3529685681149408"/>
    <n v="1.4510181784129972"/>
    <n v="1.5486657061497207"/>
    <n v="1.645911151325111"/>
    <n v="1.7427545139391685"/>
    <n v="1.8391957939918928"/>
  </r>
  <r>
    <s v="Lost Opportunity"/>
    <x v="0"/>
    <s v="Under $5"/>
    <s v="Under $15"/>
    <s v="LPD Package"/>
    <s v="Under $5"/>
    <n v="2.8327037000102444"/>
    <s v="Lighting"/>
    <s v="Com-LightingInterior-7P_v41"/>
    <s v="Urban"/>
    <s v="SC-NR"/>
    <s v="M_Input(per KSF Btype)"/>
    <s v="No"/>
    <s v="Commercial"/>
    <s v="All Btype"/>
    <s v="NR_LF_FIX_REPL_from LF2018 to TLED_PIN_RDX"/>
    <n v="0.1135269620369036"/>
    <n v="0.12424715516502433"/>
    <n v="0.1332804857944592"/>
    <n v="0.14080795949772162"/>
    <n v="0.1470144693000667"/>
    <n v="0.15207793283015167"/>
    <n v="0.15616310978801029"/>
    <n v="0.15917499826282452"/>
    <n v="0.16135521011145881"/>
    <n v="0.16289112955250939"/>
    <n v="0.1639280835776645"/>
    <n v="0.16457878084240246"/>
    <n v="0.16493063211938869"/>
    <n v="0.16505142778774695"/>
    <n v="0.16499374110976339"/>
    <n v="0.16479834327990159"/>
    <n v="0.16412253702459875"/>
    <n v="0.16344673076929608"/>
    <n v="0.16277092451399336"/>
    <n v="0.16209511825869052"/>
    <n v="3.2768525426748658"/>
    <n v="13.289294568386415"/>
    <n v="2.8327037000102444"/>
    <s v="C-LOff-Lgt-LPD Int-All-All-C"/>
    <s v="C-LOff-HVAC-ER-All-All-C"/>
    <n v="3.0912557316225766"/>
    <n v="0.1135269620369036"/>
    <n v="0.23777411720192793"/>
    <n v="0.37105460299638715"/>
    <n v="0.51186256249410877"/>
    <n v="0.65887703179417545"/>
    <n v="0.81095496462432715"/>
    <n v="0.96711807441233744"/>
    <n v="1.1262930726751619"/>
    <n v="1.2876482827866207"/>
    <n v="1.45053941233913"/>
    <n v="1.6144674959167944"/>
    <n v="1.7790462767591968"/>
    <n v="1.9439769088785854"/>
    <n v="2.1090283366663325"/>
    <n v="2.2740220777760958"/>
    <n v="2.4388204210559974"/>
    <n v="2.6029429580805963"/>
    <n v="2.7663896888498924"/>
    <n v="2.9291606133638859"/>
    <n v="3.0912557316225766"/>
  </r>
  <r>
    <s v="Lost Opportunity"/>
    <x v="0"/>
    <s v="Under $5"/>
    <s v="Under $15"/>
    <s v="LPD Package"/>
    <s v="Under $5"/>
    <n v="-14.29283648600353"/>
    <s v="Lighting"/>
    <s v="Com-LightingInterior-7P_v41"/>
    <s v="Urban"/>
    <s v="SC-NR"/>
    <s v="M_Input(per KSF Btype)"/>
    <s v="No"/>
    <s v="Commercial"/>
    <s v="All Btype"/>
    <s v="NR_CAN_FIX_REPL_from CFL to LED_FIX_KIT"/>
    <n v="0.12859401617509131"/>
    <n v="0.14073697026972776"/>
    <n v="0.15096918510428739"/>
    <n v="0.15949568892141802"/>
    <n v="0.16652591335087283"/>
    <n v="0.17226138886617881"/>
    <n v="0.17688874172026309"/>
    <n v="0.18030036155310891"/>
    <n v="0.18276992642737425"/>
    <n v="0.18450968979197391"/>
    <n v="0.18568426612424879"/>
    <n v="0.18642132252992979"/>
    <n v="0.18681987075135836"/>
    <n v="0.18695669816091853"/>
    <n v="0.1868913554311509"/>
    <n v="0.18667002482172573"/>
    <n v="0.1859045270142764"/>
    <n v="0.18513902920682709"/>
    <n v="0.18437353139937784"/>
    <n v="0.18360803359192843"/>
    <n v="3.7117493616991495"/>
    <n v="14.272419358805138"/>
    <n v="-14.29283648600353"/>
    <s v="C-LOff-Lgt-LPD Int-All-All-C"/>
    <s v="C-LOff-HVAC-ER-All-All-C"/>
    <n v="3.501520541212038"/>
    <n v="0.12859401617509131"/>
    <n v="0.26933098644481906"/>
    <n v="0.42030017154910648"/>
    <n v="0.57979586047052445"/>
    <n v="0.74632177382139731"/>
    <n v="0.91858316268757612"/>
    <n v="1.0954719044078391"/>
    <n v="1.2757722659609481"/>
    <n v="1.4585421923883224"/>
    <n v="1.6430518821802962"/>
    <n v="1.828736148304545"/>
    <n v="2.0151574708344748"/>
    <n v="2.2019773415858332"/>
    <n v="2.3889340397467516"/>
    <n v="2.5758253951779024"/>
    <n v="2.7624954199996283"/>
    <n v="2.9483999470139048"/>
    <n v="3.133538976220732"/>
    <n v="3.3179125076201097"/>
    <n v="3.501520541212038"/>
  </r>
  <r>
    <s v="Lost Opportunity"/>
    <x v="0"/>
    <s v="Under $5"/>
    <s v="Under $5"/>
    <s v="LPD Package"/>
    <s v="Under $5"/>
    <n v="-58.1207590668687"/>
    <s v="Lighting"/>
    <s v="Com-LightingInterior-7P_v41"/>
    <s v="Urban"/>
    <s v="SC-NR"/>
    <s v="M_Input(per KSF Btype)"/>
    <s v="No"/>
    <s v="Commercial"/>
    <s v="All Btype"/>
    <s v="NR_CAN_FIX_REPL_from INC_HAL to LED_FIX_KIT"/>
    <n v="0.15049493913383341"/>
    <n v="0.16470596692294159"/>
    <n v="0.17668083631837803"/>
    <n v="0.18665949404407109"/>
    <n v="0.19488704015451699"/>
    <n v="0.20159932789739535"/>
    <n v="0.20701476795315957"/>
    <n v="0.21100742277772644"/>
    <n v="0.21389758070648707"/>
    <n v="0.21593364419878991"/>
    <n v="0.21730826332098191"/>
    <n v="0.21817084823908681"/>
    <n v="0.21863727344385001"/>
    <n v="0.21879740401046641"/>
    <n v="0.21872093272174151"/>
    <n v="0.21846190716530703"/>
    <n v="0.21756603697347549"/>
    <n v="0.21667016678164391"/>
    <n v="0.21577429658981245"/>
    <n v="0.21487842639798088"/>
    <n v="4.3438995910072498"/>
    <n v="-1.7181205049764807"/>
    <n v="-58.1207590668687"/>
    <s v="C-LOff-Lgt-LPD Int-All-All-C"/>
    <s v="C-LOff-HVAC-ER-All-All-C"/>
    <n v="4.0978665757516453"/>
    <n v="0.15049493913383341"/>
    <n v="0.31520090605677498"/>
    <n v="0.49188174237515303"/>
    <n v="0.67854123641922415"/>
    <n v="0.87342827657374111"/>
    <n v="1.0750276044711364"/>
    <n v="1.282042372424296"/>
    <n v="1.4930497952020225"/>
    <n v="1.7069473759085096"/>
    <n v="1.9228810201072997"/>
    <n v="2.1401892834282816"/>
    <n v="2.3583601316673684"/>
    <n v="2.5769974051112183"/>
    <n v="2.7957948091216847"/>
    <n v="3.0145157418434261"/>
    <n v="3.232977649008733"/>
    <n v="3.4505436859822085"/>
    <n v="3.6672138527638523"/>
    <n v="3.8829881493536647"/>
    <n v="4.0978665757516453"/>
  </r>
  <r>
    <s v="Lost Opportunity"/>
    <x v="0"/>
    <s v="Under $85"/>
    <s v="Over $160"/>
    <s v="LPD Package"/>
    <s v="Under $85"/>
    <n v="78.014125215519513"/>
    <s v="Lighting"/>
    <s v="Com-LightingInterior-7P_v41"/>
    <s v="Urban"/>
    <s v="SC-NR"/>
    <s v="M_Input(per KSF Btype)"/>
    <s v="No"/>
    <s v="Commercial"/>
    <s v="All Btype"/>
    <s v="NR_DISP_FIX_REPL_from CFL to LED_FIX_KIT"/>
    <n v="7.2816388665332028E-3"/>
    <n v="7.9692338971576598E-3"/>
    <n v="8.5486332770525943E-3"/>
    <n v="9.0314467347637657E-3"/>
    <n v="9.4295333407242426E-3"/>
    <n v="9.7543047622298679E-3"/>
    <n v="1.0016328714771991E-2"/>
    <n v="1.0209511759454736E-2"/>
    <n v="1.0349350922323645E-2"/>
    <n v="1.0447865059381082E-2"/>
    <n v="1.0514375468863572E-2"/>
    <n v="1.0556111303314268E-2"/>
    <n v="1.0578679104722623E-2"/>
    <n v="1.0586426959662491E-2"/>
    <n v="1.0582726926217131E-2"/>
    <n v="1.0570194075810238E-2"/>
    <n v="1.0526847746387107E-2"/>
    <n v="1.0483501416963978E-2"/>
    <n v="1.0440155087540847E-2"/>
    <n v="1.0396808758117717E-2"/>
    <n v="0.21017788555711664"/>
    <n v="171.04177412094199"/>
    <n v="78.014125215519513"/>
    <s v="C-LOff-Lgt-LPD Int-All-All-C"/>
    <s v="C-LOff-HVAC-ER-All-All-C"/>
    <n v="0.19827367418199271"/>
    <n v="7.2816388665332028E-3"/>
    <n v="1.5250872763690863E-2"/>
    <n v="2.3799506040743455E-2"/>
    <n v="3.2830952775507224E-2"/>
    <n v="4.2260486116231469E-2"/>
    <n v="5.2014790878461337E-2"/>
    <n v="6.2031119593233326E-2"/>
    <n v="7.2240631352688059E-2"/>
    <n v="8.25899822750117E-2"/>
    <n v="9.3037847334392784E-2"/>
    <n v="0.10355222280325635"/>
    <n v="0.11410833410657062"/>
    <n v="0.12468701321129325"/>
    <n v="0.13527344017095574"/>
    <n v="0.14585616709717286"/>
    <n v="0.15642636117298309"/>
    <n v="0.16695320891937018"/>
    <n v="0.17743671033633415"/>
    <n v="0.18787686542387499"/>
    <n v="0.19827367418199271"/>
  </r>
  <r>
    <s v="Lost Opportunity"/>
    <x v="0"/>
    <s v="Under $5"/>
    <s v="Under $25"/>
    <s v="LPD Package"/>
    <s v="Under $5"/>
    <n v="-27.105249111943287"/>
    <s v="Lighting"/>
    <s v="Com-LightingInterior-7P_v41"/>
    <s v="Urban"/>
    <s v="SC-NR"/>
    <s v="M_Input(per KSF Btype)"/>
    <s v="No"/>
    <s v="Commercial"/>
    <s v="All Btype"/>
    <s v="NR_DISP_FIX_REPL_from INC_HAL to LED_FIX_KIT"/>
    <n v="1.7477155139818682E-2"/>
    <n v="1.9127498591870896E-2"/>
    <n v="2.0518154326925171E-2"/>
    <n v="2.1676987641605583E-2"/>
    <n v="2.2632462294905384E-2"/>
    <n v="2.3411968203214135E-2"/>
    <n v="2.404086965697539E-2"/>
    <n v="2.4504541380359041E-2"/>
    <n v="2.4840178836277788E-2"/>
    <n v="2.5076629295903225E-2"/>
    <n v="2.5236265439118295E-2"/>
    <n v="2.5336438445079504E-2"/>
    <n v="2.5390604955340155E-2"/>
    <n v="2.5409201107287113E-2"/>
    <n v="2.540032040615206E-2"/>
    <n v="2.537023946216126E-2"/>
    <n v="2.5266200998024894E-2"/>
    <n v="2.5162162533888539E-2"/>
    <n v="2.5058124069752181E-2"/>
    <n v="2.4954085605615819E-2"/>
    <n v="0.50446219321910024"/>
    <n v="22.269422830659085"/>
    <n v="-27.105249111943287"/>
    <s v="C-LOff-Lgt-LPD Int-All-All-C"/>
    <s v="C-LOff-HVAC-ER-All-All-C"/>
    <n v="0.47589008839027508"/>
    <n v="1.7477155139818682E-2"/>
    <n v="3.6604653731689578E-2"/>
    <n v="5.7122808058614749E-2"/>
    <n v="7.8799795700220332E-2"/>
    <n v="0.10143225799512572"/>
    <n v="0.12484422619833985"/>
    <n v="0.14888509585531523"/>
    <n v="0.17338963723567427"/>
    <n v="0.19822981607195206"/>
    <n v="0.22330644536785529"/>
    <n v="0.2485427108069736"/>
    <n v="0.27387914925205309"/>
    <n v="0.29926975420739327"/>
    <n v="0.32467895531468038"/>
    <n v="0.35007927572083242"/>
    <n v="0.37544951518299369"/>
    <n v="0.40071571618101859"/>
    <n v="0.42587787871490712"/>
    <n v="0.45093600278465928"/>
    <n v="0.47589008839027508"/>
  </r>
  <r>
    <s v="Lost Opportunity"/>
    <x v="0"/>
    <s v="Under $45"/>
    <s v="Under $40"/>
    <s v="LPD Package"/>
    <s v="Under $45"/>
    <n v="43.937781461944752"/>
    <s v="Lighting"/>
    <s v="Com-LightingInterior-7P_v41"/>
    <s v="Urban"/>
    <s v="SC-NR"/>
    <s v="M_Input(per KSF Btype)"/>
    <s v="No"/>
    <s v="Commercial"/>
    <s v="All Btype"/>
    <s v="NR_HIGHBAY_FIX_REPL_from HID to LED_FIX_KIT"/>
    <n v="7.0827071265838898E-2"/>
    <n v="7.7515173096857209E-2"/>
    <n v="8.3150877080998817E-2"/>
    <n v="8.7847108767876741E-2"/>
    <n v="9.1719219006675581E-2"/>
    <n v="9.4878206844126262E-2"/>
    <n v="9.7426862373495265E-2"/>
    <n v="9.9305915911289094E-2"/>
    <n v="0.10066610398650284"/>
    <n v="0.1016243316511744"/>
    <n v="0.1022712653427074"/>
    <n v="0.10267722160820758"/>
    <n v="0.1028967341805777"/>
    <n v="0.10297209604403204"/>
    <n v="0.10293610654533213"/>
    <n v="0.102814201970661"/>
    <n v="0.10239258073683752"/>
    <n v="0.10197095950301407"/>
    <n v="0.10154933826919064"/>
    <n v="0.10112771703536716"/>
    <n v="2.0443590174837394"/>
    <n v="35.4213624598693"/>
    <n v="43.937781461944752"/>
    <s v="C-LOff-Lgt-LPD Int-All-All-C"/>
    <s v="C-LOff-HVAC-ER-All-All-C"/>
    <n v="1.9285690912207625"/>
    <n v="7.0827071265838898E-2"/>
    <n v="0.14834224436269611"/>
    <n v="0.23149312144369494"/>
    <n v="0.31934023021157165"/>
    <n v="0.41105944921824722"/>
    <n v="0.50593765606237351"/>
    <n v="0.6033645184358688"/>
    <n v="0.70267043434715792"/>
    <n v="0.80333653833366081"/>
    <n v="0.90496086998483527"/>
    <n v="1.0072321353275426"/>
    <n v="1.1099093569357503"/>
    <n v="1.2128060911163281"/>
    <n v="1.3157781871603602"/>
    <n v="1.4187142937056922"/>
    <n v="1.5215284956763533"/>
    <n v="1.6239210764131908"/>
    <n v="1.7258920359162049"/>
    <n v="1.8274413741853954"/>
    <n v="1.9285690912207625"/>
  </r>
  <r>
    <s v="Lost Opportunity"/>
    <x v="0"/>
    <s v="Under $5"/>
    <s v="Under $5"/>
    <s v="LPD Package"/>
    <s v="Under $5"/>
    <n v="0"/>
    <s v="Lighting"/>
    <s v="Com-LightingInterior-7P_v41"/>
    <s v="Urban"/>
    <s v="SC-NR"/>
    <s v="M_Input(per KSF Btype)"/>
    <s v="No"/>
    <s v="Commercial"/>
    <s v="All Btype"/>
    <s v="NR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r>
  <r>
    <s v="Lost Opportunity"/>
    <x v="0"/>
    <s v="Under $65"/>
    <s v="Under $85"/>
    <s v="LPD Package"/>
    <s v="Under $65"/>
    <n v="63.249250714607314"/>
    <s v="Lighting"/>
    <s v="Com-LightingInterior-7P_v41"/>
    <s v="Urban"/>
    <s v="SC-NR"/>
    <s v="M_Input(per KSF Btype)"/>
    <s v="No"/>
    <s v="Commercial"/>
    <s v="All Btype"/>
    <s v="NR_HIGHBAY_FIX_REPL_from LF2018 to LED_FIX_KIT"/>
    <n v="4.7483285666588784E-2"/>
    <n v="5.1967066290772933E-2"/>
    <n v="5.5745307257520305E-2"/>
    <n v="5.8893715158046672E-2"/>
    <n v="6.1489622532379801E-2"/>
    <n v="6.3607444421978354E-2"/>
    <n v="6.5316092491196603E-2"/>
    <n v="6.6575831660461285E-2"/>
    <n v="6.7487717437768768E-2"/>
    <n v="6.8130124318669591E-2"/>
    <n v="6.8563836128764141E-2"/>
    <n v="6.8835993892432445E-2"/>
    <n v="6.8983157653335875E-2"/>
    <n v="6.9033681116000861E-2"/>
    <n v="6.900955334088292E-2"/>
    <n v="6.8927827107682513E-2"/>
    <n v="6.8645167368532822E-2"/>
    <n v="6.8362507629383132E-2"/>
    <n v="6.8079847890233455E-2"/>
    <n v="6.7797188151083737E-2"/>
    <n v="1.370561869880212"/>
    <n v="82.489564277363613"/>
    <n v="63.249250714607314"/>
    <s v="C-LOff-Lgt-LPD Int-All-All-C"/>
    <s v="C-LOff-HVAC-ER-All-All-C"/>
    <n v="1.292934967513715"/>
    <n v="4.7483285666588784E-2"/>
    <n v="9.945035195736171E-2"/>
    <n v="0.15519565921488201"/>
    <n v="0.21408937437292869"/>
    <n v="0.27557899690530852"/>
    <n v="0.33918644132728687"/>
    <n v="0.40450253381848345"/>
    <n v="0.47107836547894472"/>
    <n v="0.53856608291671348"/>
    <n v="0.60669620723538309"/>
    <n v="0.67526004336414724"/>
    <n v="0.74409603725657969"/>
    <n v="0.81307919490991554"/>
    <n v="0.88211287602591637"/>
    <n v="0.95112242936679925"/>
    <n v="1.0200502564744818"/>
    <n v="1.0886954238430147"/>
    <n v="1.1570579314723979"/>
    <n v="1.2251377793626312"/>
    <n v="1.292934967513715"/>
  </r>
  <r>
    <s v="Discretionary"/>
    <x v="0"/>
    <s v="Over $160"/>
    <s v="Over $160"/>
    <s v="LPD Package"/>
    <s v="Over $160"/>
    <n v="182.49441410313392"/>
    <s v="Lighting"/>
    <s v="Com-LightingInterior-7P_v41"/>
    <s v="Urban"/>
    <s v="SC-Retro"/>
    <s v="M_Input(per KSF Btype)"/>
    <s v="No"/>
    <s v="Commercial"/>
    <s v="All Btype"/>
    <s v="Retro_LF_FIX_REPL_from LF2018 to LED_FIX_KIT"/>
    <n v="0"/>
    <n v="0"/>
    <n v="0"/>
    <n v="0"/>
    <n v="0"/>
    <n v="0"/>
    <n v="0"/>
    <n v="0"/>
    <n v="0"/>
    <n v="0"/>
    <n v="0"/>
    <n v="0"/>
    <n v="0"/>
    <n v="0"/>
    <n v="0"/>
    <n v="0"/>
    <n v="0"/>
    <n v="0"/>
    <n v="0"/>
    <n v="0"/>
    <n v="0"/>
    <n v="137.19135312572723"/>
    <n v="182.49441410313392"/>
    <s v="C-LOff-Lgt-LPD Int-All-All-C"/>
    <s v="C-LOff-HVAC-ER-All-All-C"/>
    <n v="0"/>
    <n v="0"/>
    <n v="0"/>
    <n v="0"/>
    <n v="0"/>
    <n v="0"/>
    <n v="0"/>
    <n v="0"/>
    <n v="0"/>
    <n v="0"/>
    <n v="0"/>
    <n v="0"/>
    <n v="0"/>
    <n v="0"/>
    <n v="0"/>
    <n v="0"/>
    <n v="0"/>
    <n v="0"/>
    <n v="0"/>
    <n v="0"/>
    <n v="0"/>
  </r>
  <r>
    <s v="Discretionary"/>
    <x v="0"/>
    <s v="Under $115"/>
    <s v="Under $100"/>
    <s v="LPD Package"/>
    <s v="Under $115"/>
    <n v="111.68991192268764"/>
    <s v="Lighting"/>
    <s v="Com-LightingInterior-7P_v41"/>
    <s v="Urban"/>
    <s v="SC-Retro"/>
    <s v="M_Input(per KSF Btype)"/>
    <s v="No"/>
    <s v="Commercial"/>
    <s v="All Btype"/>
    <s v="Retro_LF_FIX_REPL_from LF2018 to LED_FIX_KIT_RDX"/>
    <n v="0"/>
    <n v="0"/>
    <n v="0"/>
    <n v="0"/>
    <n v="0"/>
    <n v="0"/>
    <n v="0"/>
    <n v="0"/>
    <n v="0"/>
    <n v="0"/>
    <n v="0"/>
    <n v="0"/>
    <n v="0"/>
    <n v="0"/>
    <n v="0"/>
    <n v="0"/>
    <n v="0"/>
    <n v="0"/>
    <n v="0"/>
    <n v="0"/>
    <n v="0"/>
    <n v="85.546598149849146"/>
    <n v="111.68991192268764"/>
    <s v="C-LOff-Lgt-LPD Int-All-All-C"/>
    <s v="C-LOff-HVAC-ER-All-All-C"/>
    <n v="0"/>
    <n v="0"/>
    <n v="0"/>
    <n v="0"/>
    <n v="0"/>
    <n v="0"/>
    <n v="0"/>
    <n v="0"/>
    <n v="0"/>
    <n v="0"/>
    <n v="0"/>
    <n v="0"/>
    <n v="0"/>
    <n v="0"/>
    <n v="0"/>
    <n v="0"/>
    <n v="0"/>
    <n v="0"/>
    <n v="0"/>
    <n v="0"/>
    <n v="0"/>
  </r>
  <r>
    <s v="Discretionary"/>
    <x v="0"/>
    <s v="Under $85"/>
    <s v="Under $85"/>
    <s v="LPD Package"/>
    <s v="Under $85"/>
    <n v="83.802292272929989"/>
    <s v="Lighting"/>
    <s v="Com-LightingInterior-7P_v41"/>
    <s v="Urban"/>
    <s v="SC-Retro"/>
    <s v="M_Input(per KSF Btype)"/>
    <s v="No"/>
    <s v="Commercial"/>
    <s v="All Btype"/>
    <s v="Retro_LF_FIX_REPL_from LF2018 to LF_FIX_KIT_RDX"/>
    <n v="0"/>
    <n v="0"/>
    <n v="0"/>
    <n v="0"/>
    <n v="0"/>
    <n v="0"/>
    <n v="0"/>
    <n v="0"/>
    <n v="0"/>
    <n v="0"/>
    <n v="0"/>
    <n v="0"/>
    <n v="0"/>
    <n v="0"/>
    <n v="0"/>
    <n v="0"/>
    <n v="0"/>
    <n v="0"/>
    <n v="0"/>
    <n v="0"/>
    <n v="0"/>
    <n v="83.904302460721127"/>
    <n v="83.802292272929989"/>
    <s v="C-LOff-Lgt-LPD Int-All-All-C"/>
    <s v="C-LOff-HVAC-ER-All-All-C"/>
    <n v="0"/>
    <n v="0"/>
    <n v="0"/>
    <n v="0"/>
    <n v="0"/>
    <n v="0"/>
    <n v="0"/>
    <n v="0"/>
    <n v="0"/>
    <n v="0"/>
    <n v="0"/>
    <n v="0"/>
    <n v="0"/>
    <n v="0"/>
    <n v="0"/>
    <n v="0"/>
    <n v="0"/>
    <n v="0"/>
    <n v="0"/>
    <n v="0"/>
    <n v="0"/>
  </r>
  <r>
    <s v="Discretionary"/>
    <x v="0"/>
    <s v="Under $55"/>
    <s v="Under $60"/>
    <s v="LPD Package"/>
    <s v="Under $55"/>
    <n v="50.804514325251546"/>
    <s v="Lighting"/>
    <s v="Com-LightingInterior-7P_v41"/>
    <s v="Urban"/>
    <s v="SC-Retro"/>
    <s v="M_Input(per KSF Btype)"/>
    <s v="No"/>
    <s v="Commercial"/>
    <s v="All Btype"/>
    <s v="Retro_CAN_FIX_REPL_from CFL to LED_FIX_KIT"/>
    <n v="4.6837790396527773E-2"/>
    <n v="4.6804372625881746E-2"/>
    <n v="4.6755797685001994E-2"/>
    <n v="4.6688802213160838E-2"/>
    <n v="4.6617305347411882E-2"/>
    <n v="4.1890109543406641E-2"/>
    <n v="3.3456295997143289E-2"/>
    <n v="2.6726702721658009E-2"/>
    <n v="2.1352747549345057E-2"/>
    <n v="1.705424439517125E-2"/>
    <n v="1.362147643769024E-2"/>
    <n v="1.0878615820707652E-2"/>
    <n v="8.6861805406606603E-3"/>
    <n v="6.9352629107560133E-3"/>
    <n v="5.5368761288433922E-3"/>
    <n v="4.4205198021679713E-3"/>
    <n v="3.0090959248003751E-5"/>
    <n v="1.0725523723235273E-5"/>
    <n v="3.6492925553810705E-6"/>
    <n v="1.1876947912363037E-6"/>
    <n v="0.63455344821515103"/>
    <n v="57.649880814976655"/>
    <n v="50.804514325251546"/>
    <s v="C-LOff-Lgt-LPD Int-All-All-C"/>
    <s v="C-LOff-HVAC-ER-All-All-C"/>
    <n v="0.42430875358585224"/>
    <n v="4.6837790396527773E-2"/>
    <n v="9.3642163022409519E-2"/>
    <n v="0.14039796070741151"/>
    <n v="0.18708676292057236"/>
    <n v="0.23370406826798423"/>
    <n v="0.27559417781139089"/>
    <n v="0.30905047380853418"/>
    <n v="0.33577717653019218"/>
    <n v="0.35712992407953725"/>
    <n v="0.37418416847470848"/>
    <n v="0.38780564491239872"/>
    <n v="0.39868426073310637"/>
    <n v="0.40737044127376704"/>
    <n v="0.41430570418452306"/>
    <n v="0.41984258031336646"/>
    <n v="0.42426310011553442"/>
    <n v="0.42429319107478242"/>
    <n v="0.42430391659850564"/>
    <n v="0.424307565891061"/>
    <n v="0.42430875358585224"/>
  </r>
  <r>
    <s v="Discretionary"/>
    <x v="0"/>
    <s v="Under $5"/>
    <s v="Under $10"/>
    <s v="LPD Package"/>
    <s v="Under $5"/>
    <n v="-43.662208381135954"/>
    <s v="Lighting"/>
    <s v="Com-LightingInterior-7P_v41"/>
    <s v="Urban"/>
    <s v="SC-Retro"/>
    <s v="M_Input(per KSF Btype)"/>
    <s v="No"/>
    <s v="Commercial"/>
    <s v="All Btype"/>
    <s v="Retro_CAN_FIX_REPL_from INC_HAL to LED_FIX_KIT"/>
    <n v="5.4814762183732615E-2"/>
    <n v="5.4775653012801101E-2"/>
    <n v="5.4718805245007815E-2"/>
    <n v="5.4640399734729263E-2"/>
    <n v="5.4556726195483858E-2"/>
    <n v="4.9024438877940051E-2"/>
    <n v="3.9154257557972402E-2"/>
    <n v="3.1278543271153307E-2"/>
    <n v="2.4989346614724108E-2"/>
    <n v="1.9958762845778227E-2"/>
    <n v="1.5941358146960322E-2"/>
    <n v="1.273135931588454E-2"/>
    <n v="1.0165529086457016E-2"/>
    <n v="8.1164116393273346E-3"/>
    <n v="6.479864777434851E-3"/>
    <n v="5.1733811444333476E-3"/>
    <n v="3.5215768316474476E-5"/>
    <n v="1.2552194012736945E-5"/>
    <n v="4.2708057290616443E-6"/>
    <n v="1.3899717936587853E-6"/>
    <n v="0.74262462132200757"/>
    <n v="7.9198427123392658"/>
    <n v="-43.662208381135954"/>
    <s v="C-LOff-Lgt-LPD Int-All-All-C"/>
    <s v="C-LOff-HVAC-ER-All-All-C"/>
    <n v="0.49657302838967221"/>
    <n v="5.4814762183732615E-2"/>
    <n v="0.10959041519653372"/>
    <n v="0.16430922044154153"/>
    <n v="0.21894962017627079"/>
    <n v="0.27350634637175464"/>
    <n v="0.3225307852496947"/>
    <n v="0.36168504280766711"/>
    <n v="0.39296358607882043"/>
    <n v="0.41795293269354455"/>
    <n v="0.4379116955393228"/>
    <n v="0.45385305368628315"/>
    <n v="0.46658441300216769"/>
    <n v="0.4767499420886247"/>
    <n v="0.48486635372795206"/>
    <n v="0.4913462185053869"/>
    <n v="0.49651959964982023"/>
    <n v="0.49655481541813673"/>
    <n v="0.49656736761214948"/>
    <n v="0.49657163841787855"/>
    <n v="0.49657302838967221"/>
  </r>
  <r>
    <s v="Discretionary"/>
    <x v="0"/>
    <s v="Over $160"/>
    <s v="Over $160"/>
    <s v="LPD Package"/>
    <s v="Over $160"/>
    <n v="342.64443902743614"/>
    <s v="Lighting"/>
    <s v="Com-LightingInterior-7P_v41"/>
    <s v="Urban"/>
    <s v="SC-Retro"/>
    <s v="M_Input(per KSF Btype)"/>
    <s v="No"/>
    <s v="Commercial"/>
    <s v="All Btype"/>
    <s v="Retro_DISP_FIX_REPL_from CFL to LED_FIX_KIT"/>
    <n v="0"/>
    <n v="0"/>
    <n v="0"/>
    <n v="0"/>
    <n v="0"/>
    <n v="0"/>
    <n v="0"/>
    <n v="0"/>
    <n v="0"/>
    <n v="0"/>
    <n v="0"/>
    <n v="0"/>
    <n v="0"/>
    <n v="0"/>
    <n v="0"/>
    <n v="0"/>
    <n v="0"/>
    <n v="0"/>
    <n v="0"/>
    <n v="0"/>
    <n v="0"/>
    <n v="345.31480438069707"/>
    <n v="342.64443902743614"/>
    <s v="C-LOff-Lgt-LPD Int-All-All-C"/>
    <s v="C-LOff-HVAC-ER-All-All-C"/>
    <n v="0"/>
    <n v="0"/>
    <n v="0"/>
    <n v="0"/>
    <n v="0"/>
    <n v="0"/>
    <n v="0"/>
    <n v="0"/>
    <n v="0"/>
    <n v="0"/>
    <n v="0"/>
    <n v="0"/>
    <n v="0"/>
    <n v="0"/>
    <n v="0"/>
    <n v="0"/>
    <n v="0"/>
    <n v="0"/>
    <n v="0"/>
    <n v="0"/>
    <n v="0"/>
  </r>
  <r>
    <s v="Discretionary"/>
    <x v="0"/>
    <s v="Under $5"/>
    <s v="Under $45"/>
    <s v="LPD Package"/>
    <s v="Under $5"/>
    <n v="4.2677042270481875"/>
    <s v="Lighting"/>
    <s v="Com-LightingInterior-7P_v41"/>
    <s v="Urban"/>
    <s v="SC-Retro"/>
    <s v="M_Input(per KSF Btype)"/>
    <s v="No"/>
    <s v="Commercial"/>
    <s v="All Btype"/>
    <s v="Retro_DISP_FIX_REPL_from INC_HAL to LED_FIX_KIT"/>
    <n v="0"/>
    <n v="0"/>
    <n v="0"/>
    <n v="0"/>
    <n v="0"/>
    <n v="0"/>
    <n v="0"/>
    <n v="0"/>
    <n v="0"/>
    <n v="0"/>
    <n v="0"/>
    <n v="0"/>
    <n v="0"/>
    <n v="0"/>
    <n v="0"/>
    <n v="0"/>
    <n v="0"/>
    <n v="0"/>
    <n v="0"/>
    <n v="0"/>
    <n v="0"/>
    <n v="43.006906960846017"/>
    <n v="4.2677042270481875"/>
    <s v="C-LOff-Lgt-LPD Int-All-All-C"/>
    <s v="C-LOff-HVAC-ER-All-All-C"/>
    <n v="0"/>
    <n v="0"/>
    <n v="0"/>
    <n v="0"/>
    <n v="0"/>
    <n v="0"/>
    <n v="0"/>
    <n v="0"/>
    <n v="0"/>
    <n v="0"/>
    <n v="0"/>
    <n v="0"/>
    <n v="0"/>
    <n v="0"/>
    <n v="0"/>
    <n v="0"/>
    <n v="0"/>
    <n v="0"/>
    <n v="0"/>
    <n v="0"/>
    <n v="0"/>
  </r>
  <r>
    <s v="Discretionary"/>
    <x v="0"/>
    <s v="Under $65"/>
    <s v="Under $50"/>
    <s v="LPD Package"/>
    <s v="Under $65"/>
    <n v="64.771701066560539"/>
    <s v="Lighting"/>
    <s v="Com-LightingInterior-7P_v41"/>
    <s v="Urban"/>
    <s v="SC-Retro"/>
    <s v="M_Input(per KSF Btype)"/>
    <s v="No"/>
    <s v="Commercial"/>
    <s v="All Btype"/>
    <s v="Retro_HIGHBAY_FIX_REPL_from HID to LED_FIX_KIT"/>
    <n v="8.8433095595128533E-2"/>
    <n v="8.8357738238464725E-2"/>
    <n v="8.8254998133386969E-2"/>
    <n v="8.811896389714996E-2"/>
    <n v="8.797484703139874E-2"/>
    <n v="7.9045695292925489E-2"/>
    <n v="6.3125079353479899E-2"/>
    <n v="5.0422331942915247E-2"/>
    <n v="4.0279430162531563E-2"/>
    <n v="3.21676524121726E-2"/>
    <n v="2.5690232651931804E-2"/>
    <n v="2.0515224968429197E-2"/>
    <n v="1.6379255037709331E-2"/>
    <n v="1.3076509410164215E-2"/>
    <n v="1.0438995336560239E-2"/>
    <n v="8.3335891794793122E-3"/>
    <n v="5.6722973095013947E-5"/>
    <n v="2.0216455900206568E-5"/>
    <n v="6.8779357044395887E-6"/>
    <n v="2.2382910150258861E-6"/>
    <n v="1.1797720827327431"/>
    <n v="49.549182684434207"/>
    <n v="64.771701066560539"/>
    <s v="C-LOff-Lgt-LPD Int-All-All-C"/>
    <s v="C-LOff-HVAC-ER-All-All-C"/>
    <n v="0.80069969429954246"/>
    <n v="8.8433095595128533E-2"/>
    <n v="0.17679083383359326"/>
    <n v="0.26504583196698023"/>
    <n v="0.35316479586413019"/>
    <n v="0.44113964289552893"/>
    <n v="0.52018533818845447"/>
    <n v="0.58331041754193436"/>
    <n v="0.63373274948484959"/>
    <n v="0.67401217964738114"/>
    <n v="0.7061798320595537"/>
    <n v="0.73187006471148552"/>
    <n v="0.75238528967991469"/>
    <n v="0.76876454471762401"/>
    <n v="0.78184105412778826"/>
    <n v="0.79228004946434849"/>
    <n v="0.80061363864382784"/>
    <n v="0.80067036161692284"/>
    <n v="0.80069057807282307"/>
    <n v="0.80069745600852749"/>
    <n v="0.80069969429954246"/>
  </r>
  <r>
    <s v="Discretionary"/>
    <x v="0"/>
    <s v="Under $5"/>
    <s v="Under $5"/>
    <s v="LPD Package"/>
    <s v="Under $5"/>
    <n v="0"/>
    <s v="Lighting"/>
    <s v="Com-LightingInterior-7P_v41"/>
    <s v="Urban"/>
    <s v="SC-Retro"/>
    <s v="M_Input(per KSF Btype)"/>
    <s v="No"/>
    <s v="Commercial"/>
    <s v="All Btype"/>
    <s v="Retro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Over $160"/>
    <s v="Over $160"/>
    <s v="LPD Package"/>
    <s v="Over $160"/>
    <n v="250.06029885163949"/>
    <s v="Lighting"/>
    <s v="Com-LightingInterior-7P_v41"/>
    <s v="Urban"/>
    <s v="SC-Retro"/>
    <s v="M_Input(per KSF Btype)"/>
    <s v="No"/>
    <s v="Commercial"/>
    <s v="All Btype"/>
    <s v="Retro_HIGHBAY_FIX_REPL_from LF2018 to LED_FIX_KIT"/>
    <n v="5.9286567487219222E-2"/>
    <n v="5.9236047045958619E-2"/>
    <n v="5.9167168894262753E-2"/>
    <n v="5.9075969972943038E-2"/>
    <n v="5.8979352363552506E-2"/>
    <n v="5.2993146027745165E-2"/>
    <n v="4.231978143522451E-2"/>
    <n v="3.3803713027108911E-2"/>
    <n v="2.700379466088948E-2"/>
    <n v="2.156556527627352E-2"/>
    <n v="1.722302834285289E-2"/>
    <n v="1.3753643490834248E-2"/>
    <n v="1.0980841535044292E-2"/>
    <n v="8.7666427645179505E-3"/>
    <n v="6.9984229021361781E-3"/>
    <n v="5.5869343256053179E-3"/>
    <n v="3.802773554224098E-5"/>
    <n v="1.3553345260776016E-5"/>
    <n v="4.6110474429267272E-6"/>
    <n v="1.500576118311057E-6"/>
    <n v="0.79093281459577169"/>
    <n v="209.1001761171683"/>
    <n v="250.06029885163949"/>
    <s v="C-LOff-Lgt-LPD Int-All-All-C"/>
    <s v="C-LOff-HVAC-ER-All-All-C"/>
    <n v="0.53679831225653307"/>
    <n v="5.9286567487219222E-2"/>
    <n v="0.11852261453317783"/>
    <n v="0.17768978342744057"/>
    <n v="0.23676575340038361"/>
    <n v="0.29574510576393609"/>
    <n v="0.34873825179168128"/>
    <n v="0.3910580332269058"/>
    <n v="0.42486174625401474"/>
    <n v="0.45186554091490422"/>
    <n v="0.47343110619117773"/>
    <n v="0.49065413453403062"/>
    <n v="0.50440777802486492"/>
    <n v="0.51538861955990922"/>
    <n v="0.52415526232442722"/>
    <n v="0.53115368522656337"/>
    <n v="0.53674061955216867"/>
    <n v="0.53677864728771096"/>
    <n v="0.53679220063297173"/>
    <n v="0.53679681168041471"/>
    <n v="0.53679831225653307"/>
  </r>
  <r>
    <s v="Discretionary"/>
    <x v="0"/>
    <s v="Under $5"/>
    <s v="Under $5"/>
    <s v="LPD Package"/>
    <s v="Under $5"/>
    <n v="0"/>
    <s v="Lighting"/>
    <s v="Com-LightingInterior-7P_v41"/>
    <s v="Urban"/>
    <s v="SC-Retro"/>
    <s v="M_Input(per KSF Btype)"/>
    <s v="No"/>
    <s v="Commercial"/>
    <s v="All Btype"/>
    <s v="Retro_LF_LAMP_REPL_from LF2018 to TLED_PIN"/>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60"/>
    <s v="Under $55"/>
    <s v="LPD Package"/>
    <s v="Under $60"/>
    <n v="59.023591755508157"/>
    <s v="Lighting"/>
    <s v="Com-LightingInterior-7P_v41"/>
    <s v="Urban"/>
    <s v="SC-Retro"/>
    <s v="M_Input(per KSF Btype)"/>
    <s v="No"/>
    <s v="Commercial"/>
    <s v="All Btype"/>
    <s v="Retro_LF_LAMP_REPL_from LF2018 to TLED_PIN_RDX"/>
    <n v="0.30378391656461362"/>
    <n v="0.30253105073027203"/>
    <n v="0.3012842375133778"/>
    <n v="0.30004344184368825"/>
    <n v="0.29880862889126047"/>
    <n v="0.26782178765813258"/>
    <n v="0.21337690536631812"/>
    <n v="0.17000049116371471"/>
    <n v="0.13544226015533328"/>
    <n v="0.10790944447906343"/>
    <n v="8.5973768869411424E-2"/>
    <n v="6.849734125367643E-2"/>
    <n v="5.457361212934958E-2"/>
    <n v="4.3480338619570881E-2"/>
    <n v="3.4642112191405963E-2"/>
    <n v="2.760050539807422E-2"/>
    <n v="1.8748460648966697E-4"/>
    <n v="6.6683072285627799E-5"/>
    <n v="2.2638871547588469E-5"/>
    <n v="7.3515905032495986E-6"/>
    <n v="2.5684747034920106"/>
    <n v="53.410592141378878"/>
    <n v="59.023591755508157"/>
    <s v="C-LOff-Lgt-LPD Int-All-All-C"/>
    <s v="C-LOff-HVAC-ER-All-All-C"/>
    <n v="2.5684747034920106"/>
    <n v="0.30378391656461362"/>
    <n v="0.60631496729488565"/>
    <n v="0.9075992048082635"/>
    <n v="1.2076426466519519"/>
    <n v="1.5064512755432125"/>
    <n v="1.774273063201345"/>
    <n v="1.9876499685676632"/>
    <n v="2.1576504597313777"/>
    <n v="2.2930927198867108"/>
    <n v="2.4010021643657744"/>
    <n v="2.4869759332351857"/>
    <n v="2.555473274488862"/>
    <n v="2.5684747034920106"/>
    <n v="2.5684747034920106"/>
    <n v="2.5684747034920106"/>
    <n v="2.5684747034920106"/>
    <n v="2.5684747034920106"/>
    <n v="2.5684747034920106"/>
    <n v="2.5684747034920106"/>
    <n v="2.5684747034920106"/>
  </r>
  <r>
    <s v="Discretionary"/>
    <x v="0"/>
    <s v="Under $5"/>
    <s v="Under $25"/>
    <s v="LPD Package"/>
    <s v="Under $5"/>
    <n v="-2.5523149181001163"/>
    <s v="Lighting"/>
    <s v="Com-LightingInterior-7P_v41"/>
    <s v="Urban"/>
    <s v="SC-Retro"/>
    <s v="M_Input(per KSF Btype)"/>
    <s v="No"/>
    <s v="Commercial"/>
    <s v="All Btype"/>
    <s v="Retro_CAN_LAMP_REPL_from CFL to LED_CAN_LAMP"/>
    <n v="4.232279917335699E-2"/>
    <n v="4.2148251456355923E-2"/>
    <n v="4.1974546982524494E-2"/>
    <n v="4.1801680865919968E-2"/>
    <n v="4.1629648254077771E-2"/>
    <n v="3.731259989497733E-2"/>
    <n v="2.9727406296476151E-2"/>
    <n v="2.3684257969475552E-2"/>
    <n v="1.8869648008243079E-2"/>
    <n v="1.503381021366393E-2"/>
    <n v="1.1977759043944594E-2"/>
    <n v="9.5429647842190587E-3"/>
    <n v="7.6031280800999091E-3"/>
    <n v="6.0576269481147837E-3"/>
    <n v="4.8262961838071231E-3"/>
    <n v="3.8452682428215183E-3"/>
    <n v="2.6120123271471231E-5"/>
    <n v="9.290203077643178E-6"/>
    <n v="3.1540195572408452E-6"/>
    <n v="1.0242144876936334E-6"/>
    <n v="0.3578367159362727"/>
    <n v="23.553551287027439"/>
    <n v="-2.5523149181001163"/>
    <s v="C-LOff-Lgt-LPD Int-All-All-C"/>
    <s v="C-LOff-HVAC-ER-All-All-C"/>
    <n v="0.3578367159362727"/>
    <n v="4.232279917335699E-2"/>
    <n v="8.4471050629712913E-2"/>
    <n v="0.12644559761223739"/>
    <n v="0.16824727847815735"/>
    <n v="0.20987692673223513"/>
    <n v="0.24718952662721244"/>
    <n v="0.27691693292368857"/>
    <n v="0.30060119089316412"/>
    <n v="0.31947083890140721"/>
    <n v="0.33450464911507116"/>
    <n v="0.34648240815901576"/>
    <n v="0.35602537294323483"/>
    <n v="0.3578367159362727"/>
    <n v="0.3578367159362727"/>
    <n v="0.3578367159362727"/>
    <n v="0.3578367159362727"/>
    <n v="0.3578367159362727"/>
    <n v="0.3578367159362727"/>
    <n v="0.3578367159362727"/>
    <n v="0.3578367159362727"/>
  </r>
  <r>
    <s v="Discretionary"/>
    <x v="0"/>
    <s v="Under $5"/>
    <s v="Under $5"/>
    <s v="LPD Package"/>
    <s v="Under $5"/>
    <n v="-53.568545342147303"/>
    <s v="Lighting"/>
    <s v="Com-LightingInterior-7P_v41"/>
    <s v="Urban"/>
    <s v="SC-Retro"/>
    <s v="M_Input(per KSF Btype)"/>
    <s v="No"/>
    <s v="Commercial"/>
    <s v="All Btype"/>
    <s v="Retro_CAN_LAMP_REPL_from INC_HAL to LED_CAN_LAMP"/>
    <n v="5.1826180385980698E-2"/>
    <n v="5.1612438817749233E-2"/>
    <n v="5.1399729838889768E-2"/>
    <n v="5.1188047466344561E-2"/>
    <n v="5.0977385758051469E-2"/>
    <n v="4.5690964931364098E-2"/>
    <n v="3.6402552553716369E-2"/>
    <n v="2.9002444304460216E-2"/>
    <n v="2.3106736808438704E-2"/>
    <n v="1.8409580066538516E-2"/>
    <n v="1.466730728959122E-2"/>
    <n v="1.1685791676920628E-2"/>
    <n v="9.310373960922446E-3"/>
    <n v="7.4178379751783539E-3"/>
    <n v="5.9100178037283253E-3"/>
    <n v="4.7087047519863744E-3"/>
    <n v="3.1985271456796839E-5"/>
    <n v="1.1376273543537892E-5"/>
    <n v="3.86223949519333E-6"/>
    <n v="1.2541969300216005E-6"/>
    <n v="0.4381872312574927"/>
    <n v="1.7139763275333355"/>
    <n v="-53.568545342147303"/>
    <s v="C-LOff-Lgt-LPD Int-All-All-C"/>
    <s v="C-LOff-HVAC-ER-All-All-C"/>
    <n v="0.4381872312574927"/>
    <n v="5.1826180385980698E-2"/>
    <n v="0.10343861920372993"/>
    <n v="0.1548383490426197"/>
    <n v="0.20602639650896426"/>
    <n v="0.2570037822670157"/>
    <n v="0.3026947471983798"/>
    <n v="0.33909729975209618"/>
    <n v="0.36809974405655638"/>
    <n v="0.3912064808649951"/>
    <n v="0.40961606093153363"/>
    <n v="0.42428336822112483"/>
    <n v="0.43596915989804547"/>
    <n v="0.4381872312574927"/>
    <n v="0.4381872312574927"/>
    <n v="0.4381872312574927"/>
    <n v="0.4381872312574927"/>
    <n v="0.4381872312574927"/>
    <n v="0.4381872312574927"/>
    <n v="0.4381872312574927"/>
    <n v="0.4381872312574927"/>
  </r>
  <r>
    <s v="Discretionary"/>
    <x v="0"/>
    <s v="Under $50"/>
    <s v="Over $160"/>
    <s v="LPD Package"/>
    <s v="Under $50"/>
    <n v="46.884843829271361"/>
    <s v="Lighting"/>
    <s v="Com-LightingInterior-7P_v41"/>
    <s v="Urban"/>
    <s v="SC-Retro"/>
    <s v="M_Input(per KSF Btype)"/>
    <s v="No"/>
    <s v="Commercial"/>
    <s v="All Btype"/>
    <s v="Retro_DISP_LAMP_REPL_from CFL to LED_PAR_MR"/>
    <n v="8.8196556345995741E-2"/>
    <n v="8.783281604860918E-2"/>
    <n v="8.7470832987161073E-2"/>
    <n v="8.7110596979826677E-2"/>
    <n v="8.6752097914546522E-2"/>
    <n v="7.775579317363801E-2"/>
    <n v="6.1948994765402353E-2"/>
    <n v="4.9355667236512413E-2"/>
    <n v="3.9322492989447323E-2"/>
    <n v="3.1328983798385321E-2"/>
    <n v="2.4960473339462903E-2"/>
    <n v="1.9886601258384359E-2"/>
    <n v="1.5844172106283805E-2"/>
    <n v="1.2623499553138158E-2"/>
    <n v="1.005752718703852E-2"/>
    <n v="8.0131613188990317E-3"/>
    <n v="5.4431771264479434E-5"/>
    <n v="1.9359870689245555E-5"/>
    <n v="6.5726669556318106E-6"/>
    <n v="2.1343623895066596E-6"/>
    <n v="0.74569656771679604"/>
    <n v="131.86313023437248"/>
    <n v="46.884843829271361"/>
    <s v="C-LOff-Lgt-LPD Int-All-All-C"/>
    <s v="C-LOff-HVAC-ER-All-All-C"/>
    <n v="0.74569656771679604"/>
    <n v="8.8196556345995741E-2"/>
    <n v="0.17602937239460492"/>
    <n v="0.263500205381766"/>
    <n v="0.3506108023615927"/>
    <n v="0.43736290027613922"/>
    <n v="0.51511869344977723"/>
    <n v="0.57706768821517962"/>
    <n v="0.62642335545169203"/>
    <n v="0.66574584844113938"/>
    <n v="0.69707483223952471"/>
    <n v="0.72203530557898765"/>
    <n v="0.74192190683737202"/>
    <n v="0.74569656771679604"/>
    <n v="0.74569656771679604"/>
    <n v="0.74569656771679604"/>
    <n v="0.74569656771679604"/>
    <n v="0.74569656771679604"/>
    <n v="0.74569656771679604"/>
    <n v="0.74569656771679604"/>
    <n v="0.74569656771679604"/>
  </r>
  <r>
    <s v="Discretionary"/>
    <x v="0"/>
    <s v="Under $5"/>
    <s v="Under $20"/>
    <s v="LPD Package"/>
    <s v="Under $5"/>
    <n v="-32.152645625129701"/>
    <s v="Lighting"/>
    <s v="Com-LightingInterior-7P_v41"/>
    <s v="Urban"/>
    <s v="SC-Retro"/>
    <s v="M_Input(per KSF Btype)"/>
    <s v="No"/>
    <s v="Commercial"/>
    <s v="All Btype"/>
    <s v="Retro_DISP_LAMP_REPL_from INC_HAL to LED_PAR_MR"/>
    <n v="0.14588986805434517"/>
    <n v="0.14528818896175569"/>
    <n v="0.14468941659171669"/>
    <n v="0.14409353410201645"/>
    <n v="0.14350052476584521"/>
    <n v="0.12861933477381199"/>
    <n v="0.1024726026373273"/>
    <n v="8.1641416390696483E-2"/>
    <n v="6.5045094179108948E-2"/>
    <n v="5.1822673151690042E-2"/>
    <n v="4.1288235198012599E-2"/>
    <n v="3.289531648212464E-2"/>
    <n v="2.6208553641800161E-2"/>
    <n v="2.0881095141250645E-2"/>
    <n v="1.663660549867553E-2"/>
    <n v="1.3254928490928981E-2"/>
    <n v="9.0038027069746639E-5"/>
    <n v="3.2024027892007941E-5"/>
    <n v="1.0872142344884356E-5"/>
    <n v="3.530544278437926E-6"/>
    <n v="1.2334900406541849"/>
    <n v="18.172514342805769"/>
    <n v="-32.152645625129701"/>
    <s v="C-LOff-Lgt-LPD Int-All-All-C"/>
    <s v="C-LOff-HVAC-ER-All-All-C"/>
    <n v="1.2334900406541849"/>
    <n v="0.14588986805434517"/>
    <n v="0.29117805701610089"/>
    <n v="0.43586747360781758"/>
    <n v="0.57996100770983405"/>
    <n v="0.72346153247567924"/>
    <n v="0.85208086724949128"/>
    <n v="0.95455346988681855"/>
    <n v="1.036194886277515"/>
    <n v="1.101239980456624"/>
    <n v="1.1530626536083139"/>
    <n v="1.1943508888063266"/>
    <n v="1.2272462052884512"/>
    <n v="1.2334900406541849"/>
    <n v="1.2334900406541849"/>
    <n v="1.2334900406541849"/>
    <n v="1.2334900406541849"/>
    <n v="1.2334900406541849"/>
    <n v="1.2334900406541849"/>
    <n v="1.2334900406541849"/>
    <n v="1.2334900406541849"/>
  </r>
  <r>
    <s v="Discretionary"/>
    <x v="0"/>
    <s v="Under $5"/>
    <s v="Under $15"/>
    <s v="LPD Package"/>
    <s v="Under $5"/>
    <n v="0.37047327902808858"/>
    <s v="Lighting"/>
    <s v="Com-LightingInterior-7P_v41"/>
    <s v="Urban"/>
    <s v="SC-Retro"/>
    <s v="M_Input(per KSF Btype)"/>
    <s v="No"/>
    <s v="Commercial"/>
    <s v="All Btype"/>
    <s v="Retro_DISP_LAMP_REPL_from INC_HAL to HID_CMH"/>
    <n v="3.5238379506994634E-2"/>
    <n v="3.5093049358377364E-2"/>
    <n v="3.4948421302329793E-2"/>
    <n v="3.4804491270767846E-2"/>
    <n v="3.4661255223481763E-2"/>
    <n v="3.1066838233128339E-2"/>
    <n v="2.4751331322463627E-2"/>
    <n v="1.9719746495296453E-2"/>
    <n v="1.5711054813606583E-2"/>
    <n v="1.2517298479603402E-2"/>
    <n v="9.9728001710142639E-3"/>
    <n v="7.9455664855903555E-3"/>
    <n v="6.3304393367135808E-3"/>
    <n v="5.0436398697334796E-3"/>
    <n v="4.0184217457246594E-3"/>
    <n v="3.2016082181076425E-3"/>
    <n v="2.1747871941065144E-5"/>
    <n v="7.7351145987793437E-6"/>
    <n v="2.6260677531107737E-6"/>
    <n v="8.5277107183002071E-7"/>
    <n v="0.29793837468191353"/>
    <n v="12.935340373482788"/>
    <n v="0.37047327902808858"/>
    <s v="C-LOff-Lgt-LPD Int-All-All-C"/>
    <s v="C-LOff-HVAC-ER-All-All-C"/>
    <n v="0.29793837468191353"/>
    <n v="3.5238379506994634E-2"/>
    <n v="7.0331428865371998E-2"/>
    <n v="0.10527985016770179"/>
    <n v="0.14008434143846965"/>
    <n v="0.17474559666195141"/>
    <n v="0.20581243489507975"/>
    <n v="0.23056376621754338"/>
    <n v="0.25028351271283983"/>
    <n v="0.2659945675264464"/>
    <n v="0.27851186600604982"/>
    <n v="0.28848466617706409"/>
    <n v="0.29643023266265445"/>
    <n v="0.29793837468191353"/>
    <n v="0.29793837468191353"/>
    <n v="0.29793837468191353"/>
    <n v="0.29793837468191353"/>
    <n v="0.29793837468191353"/>
    <n v="0.29793837468191353"/>
    <n v="0.29793837468191353"/>
    <n v="0.29793837468191353"/>
  </r>
  <r>
    <s v="Discretionary"/>
    <x v="0"/>
    <s v="Under $5"/>
    <s v="Under $5"/>
    <s v="LPD Package"/>
    <s v="Under $5"/>
    <n v="0"/>
    <s v="Lighting"/>
    <s v="Com-LightingInterior-7P_v41"/>
    <s v="Urban"/>
    <s v="SC-Retro"/>
    <s v="M_Input(per KSF Btype)"/>
    <s v="No"/>
    <s v="Commercial"/>
    <s v="All Btype"/>
    <s v="Retro_DISP_LAMP_REPL_from HID_CMH to LED_PAR_MR"/>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5"/>
    <s v="Under $30"/>
    <s v="LPD Package"/>
    <s v="Under $5"/>
    <n v="0.64211148973266496"/>
    <s v="Lighting"/>
    <s v="Com-LightingInterior-7P_v41"/>
    <s v="Urban"/>
    <s v="SC-Retro"/>
    <s v="M_Input(per KSF Btype)"/>
    <s v="No"/>
    <s v="Commercial"/>
    <s v="All Btype"/>
    <s v="Retro_OTHER_LAMP_REPL_from CFL to LED_OMNI"/>
    <n v="0.55071490287791303"/>
    <n v="0.54844364410265889"/>
    <n v="0.5461833578195211"/>
    <n v="0.54393398045138441"/>
    <n v="0.54169544885676002"/>
    <n v="0.48552093029377424"/>
    <n v="0.38682048425762405"/>
    <n v="0.30818551896742591"/>
    <n v="0.24553660374954175"/>
    <n v="0.19562371802938097"/>
    <n v="0.15585761191177328"/>
    <n v="0.12417545689220272"/>
    <n v="9.8933814019476485E-2"/>
    <n v="7.8823364748089583E-2"/>
    <n v="6.2800979283964511E-2"/>
    <n v="5.0035597083523606E-2"/>
    <n v="3.3988161065827757E-4"/>
    <n v="1.2088645802145176E-4"/>
    <n v="4.1040895405481199E-5"/>
    <n v="1.3327336403387778E-5"/>
    <n v="4.656261308610528"/>
    <n v="26.091931532682786"/>
    <n v="0.64211148973266496"/>
    <s v="C-LOff-Lgt-LPD Int-All-All-C"/>
    <s v="C-LOff-HVAC-ER-All-All-C"/>
    <n v="4.656261308610528"/>
    <n v="0.55071490287791303"/>
    <n v="1.099158546980572"/>
    <n v="1.6453419048000932"/>
    <n v="2.1892758852514778"/>
    <n v="2.7309713341082378"/>
    <n v="3.216492264402012"/>
    <n v="3.6033127486596359"/>
    <n v="3.9114982676270618"/>
    <n v="4.1570348713766032"/>
    <n v="4.3526585894059844"/>
    <n v="4.5085162013177573"/>
    <n v="4.6326916582099598"/>
    <n v="4.656261308610528"/>
    <n v="4.656261308610528"/>
    <n v="4.656261308610528"/>
    <n v="4.656261308610528"/>
    <n v="4.656261308610528"/>
    <n v="4.656261308610528"/>
    <n v="4.656261308610528"/>
    <n v="4.656261308610528"/>
  </r>
  <r>
    <s v="Discretionary"/>
    <x v="0"/>
    <s v="Under $5"/>
    <s v="Under $15"/>
    <s v="LPD Package"/>
    <s v="Under $5"/>
    <n v="-3.1057787728524877"/>
    <s v="Lighting"/>
    <s v="Com-LightingInterior-7P_v41"/>
    <s v="Urban"/>
    <s v="SC-Retro"/>
    <s v="M_Input(per KSF Btype)"/>
    <s v="No"/>
    <s v="Commercial"/>
    <s v="All Btype"/>
    <s v="Retro_OTHER_LAMP_REPL_from EISA_2020 to LED_OMNI"/>
    <n v="0.26774925006781813"/>
    <n v="0.26664499842943623"/>
    <n v="0.2655460814506399"/>
    <n v="0.26445246822119794"/>
    <n v="0.26336412804267428"/>
    <n v="0.23605292738411049"/>
    <n v="0.18806626446753252"/>
    <n v="0.14983513457521699"/>
    <n v="0.11937618026057506"/>
    <n v="9.5109290713087283E-2"/>
    <n v="7.5775611825034533E-2"/>
    <n v="6.0372227600832891E-2"/>
    <n v="4.8100122897774968E-2"/>
    <n v="3.83227268570972E-2"/>
    <n v="3.0532885561903429E-2"/>
    <n v="2.4326549954975355E-2"/>
    <n v="1.6524529459804768E-4"/>
    <n v="5.8773166132702099E-5"/>
    <n v="1.9953462144396353E-5"/>
    <n v="6.4795492345695221E-6"/>
    <n v="2.2638037703088036"/>
    <n v="13.429282935531743"/>
    <n v="-3.1057787728524877"/>
    <s v="C-LOff-Lgt-LPD Int-All-All-C"/>
    <s v="C-LOff-HVAC-ER-All-All-C"/>
    <n v="2.2638037703088036"/>
    <n v="0.26774925006781813"/>
    <n v="0.53439424849725436"/>
    <n v="0.79994032994789421"/>
    <n v="1.0643927981690922"/>
    <n v="1.3277569262117663"/>
    <n v="1.5638098535958769"/>
    <n v="1.7518761180634095"/>
    <n v="1.9017112526386264"/>
    <n v="2.0210874328992015"/>
    <n v="2.1161967236122887"/>
    <n v="2.1919723354373231"/>
    <n v="2.252344563038156"/>
    <n v="2.2638037703088036"/>
    <n v="2.2638037703088036"/>
    <n v="2.2638037703088036"/>
    <n v="2.2638037703088036"/>
    <n v="2.2638037703088036"/>
    <n v="2.2638037703088036"/>
    <n v="2.2638037703088036"/>
    <n v="2.2638037703088036"/>
  </r>
  <r>
    <s v="Discretionary"/>
    <x v="0"/>
    <s v="Under $5"/>
    <s v="Under $5"/>
    <s v="LPD Package"/>
    <s v="Under $5"/>
    <n v="0"/>
    <s v="Lighting"/>
    <s v="Com-LightingInterior-7P_v41"/>
    <s v="Urban"/>
    <s v="SC-Retro"/>
    <s v="M_Input(per KSF Btype)"/>
    <s v="No"/>
    <s v="Commercial"/>
    <s v="All Btype"/>
    <s v="Retro_OTHER_LAMP_REPL_from EISA_2020 to CFL_OMNI"/>
    <n v="0"/>
    <n v="0"/>
    <n v="0"/>
    <n v="0"/>
    <n v="0"/>
    <n v="0"/>
    <n v="0"/>
    <n v="0"/>
    <n v="0"/>
    <n v="0"/>
    <n v="0"/>
    <n v="0"/>
    <n v="0"/>
    <n v="0"/>
    <n v="0"/>
    <n v="0"/>
    <n v="0"/>
    <n v="0"/>
    <n v="0"/>
    <n v="0"/>
    <n v="0"/>
    <n v="0"/>
    <n v="0"/>
    <s v="C-LOff-Lgt-LPD Int-All-All-C"/>
    <s v="C-LOff-HVAC-ER-All-All-C"/>
    <n v="0"/>
    <n v="0"/>
    <n v="0"/>
    <n v="0"/>
    <n v="0"/>
    <n v="0"/>
    <n v="0"/>
    <n v="0"/>
    <n v="0"/>
    <n v="0"/>
    <n v="0"/>
    <n v="0"/>
    <n v="0"/>
    <n v="0"/>
    <n v="0"/>
    <n v="0"/>
    <n v="0"/>
    <n v="0"/>
    <n v="0"/>
    <n v="0"/>
    <n v="0"/>
  </r>
  <r>
    <s v="Discretionary"/>
    <x v="0"/>
    <s v="Under $5"/>
    <s v="Under $5"/>
    <s v="LPD Package"/>
    <s v="Under $5"/>
    <n v="0"/>
    <s v="Lighting"/>
    <s v="Com-LightingInterior-7P_v41"/>
    <s v="Urban"/>
    <s v="SC-Retro"/>
    <s v="M_Input(per KSF Btype)"/>
    <s v="No"/>
    <s v="Commercial"/>
    <s v="All Btype"/>
    <s v="Retro_OTHER_LAMP_REPL_from HID to LED_OMNI"/>
    <n v="0"/>
    <n v="0"/>
    <n v="0"/>
    <n v="0"/>
    <n v="0"/>
    <n v="0"/>
    <n v="0"/>
    <n v="0"/>
    <n v="0"/>
    <n v="0"/>
    <n v="0"/>
    <n v="0"/>
    <n v="0"/>
    <n v="0"/>
    <n v="0"/>
    <n v="0"/>
    <n v="0"/>
    <n v="0"/>
    <n v="0"/>
    <n v="0"/>
    <n v="0"/>
    <n v="0"/>
    <n v="0"/>
    <s v="C-LOff-Lgt-LPD Int-All-All-C"/>
    <s v="C-LOff-HVAC-ER-All-All-C"/>
    <n v="0"/>
    <n v="0"/>
    <n v="0"/>
    <n v="0"/>
    <n v="0"/>
    <n v="0"/>
    <n v="0"/>
    <n v="0"/>
    <n v="0"/>
    <n v="0"/>
    <n v="0"/>
    <n v="0"/>
    <n v="0"/>
    <n v="0"/>
    <n v="0"/>
    <n v="0"/>
    <n v="0"/>
    <n v="0"/>
    <n v="0"/>
    <n v="0"/>
    <n v="0"/>
  </r>
  <r>
    <s v="Lost Opportunity"/>
    <x v="1"/>
    <s v="Under $20"/>
    <s v="Under $15"/>
    <s v="MotorsRewind"/>
    <s v="Under $20"/>
    <n v="16.87175728472943"/>
    <s v="Motors/Drives"/>
    <s v="COM-MotorsRewind-7P_v3"/>
    <s v="Urban"/>
    <s v="SC-New"/>
    <s v="M_Input_New"/>
    <s v="No"/>
    <s v="Commercial"/>
    <s v="Large Off"/>
    <s v="MotorsRewind-New-Large Off"/>
    <n v="1.0152421316150693E-3"/>
    <n v="1.06404640825921E-3"/>
    <n v="1.398246352590797E-3"/>
    <n v="1.3133063050227451E-3"/>
    <n v="1.4263791266526256E-3"/>
    <n v="1.6454212215519105E-3"/>
    <n v="1.7233420992565575E-3"/>
    <n v="2.0269275389731695E-3"/>
    <n v="2.3214586531678542E-3"/>
    <n v="2.0635119608904259E-3"/>
    <n v="2.2046071412661684E-3"/>
    <n v="2.3684133992953249E-3"/>
    <n v="2.1108034301829592E-3"/>
    <n v="2.2066839807874093E-3"/>
    <n v="2.1579437661195509E-3"/>
    <n v="2.1575514727314635E-3"/>
    <n v="2.1571529835022101E-3"/>
    <n v="2.1567544942729575E-3"/>
    <n v="2.1563560050437041E-3"/>
    <n v="2.1559575158144515E-3"/>
    <n v="3.7830105986996578E-2"/>
    <n v="10.699097158055034"/>
    <n v="16.87175728472943"/>
    <s v="C-All-Mot-All-All-All-C"/>
    <n v="0"/>
    <n v="3.7830105986996578E-2"/>
    <n v="1.0152421316150693E-3"/>
    <n v="2.0792885398742793E-3"/>
    <n v="3.4775348924650762E-3"/>
    <n v="4.7908411974878218E-3"/>
    <n v="6.2172203241404479E-3"/>
    <n v="7.8626415456923577E-3"/>
    <n v="9.5859836449489148E-3"/>
    <n v="1.1612911183922084E-2"/>
    <n v="1.3934369837089938E-2"/>
    <n v="1.5997881797980364E-2"/>
    <n v="1.8202488939246534E-2"/>
    <n v="2.057090233854186E-2"/>
    <n v="2.268170576872482E-2"/>
    <n v="2.488838974951223E-2"/>
    <n v="2.7046333515631783E-2"/>
    <n v="2.9203884988363245E-2"/>
    <n v="3.1361037971865457E-2"/>
    <n v="3.3517792466138417E-2"/>
    <n v="3.5674148471182124E-2"/>
    <n v="3.7830105986996578E-2"/>
  </r>
  <r>
    <s v="Lost Opportunity"/>
    <x v="1"/>
    <s v="Under $20"/>
    <s v="Under $15"/>
    <s v="MotorsRewind"/>
    <s v="Under $20"/>
    <n v="16.871757284729426"/>
    <s v="Motors/Drives"/>
    <s v="COM-MotorsRewind-7P_v3"/>
    <s v="Urban"/>
    <s v="SC-New"/>
    <s v="M_Input_New"/>
    <s v="No"/>
    <s v="Commercial"/>
    <s v="Medium Off"/>
    <s v="MotorsRewind-New-Medium Off"/>
    <n v="6.5479594310330726E-4"/>
    <n v="6.8182559488634759E-4"/>
    <n v="8.9729387967063263E-4"/>
    <n v="8.4525286334701509E-4"/>
    <n v="9.1451867832651227E-4"/>
    <n v="1.0519294763879532E-3"/>
    <n v="1.1017807565497279E-3"/>
    <n v="1.2940750283499964E-3"/>
    <n v="1.482191579591795E-3"/>
    <n v="1.3183003894994734E-3"/>
    <n v="1.4128852178829372E-3"/>
    <n v="1.5077694026958092E-3"/>
    <n v="1.346278851322161E-3"/>
    <n v="1.4087194369470303E-3"/>
    <n v="1.377986388766982E-3"/>
    <n v="1.3772357951608819E-3"/>
    <n v="1.3764812451102595E-3"/>
    <n v="1.3757266950596373E-3"/>
    <n v="1.3749721450090149E-3"/>
    <n v="1.3742175949583927E-3"/>
    <n v="2.417423696262587E-2"/>
    <n v="10.699097158055034"/>
    <n v="16.871757284729426"/>
    <s v="C-All-Mot-All-All-All-C"/>
    <n v="0"/>
    <n v="2.417423696262587E-2"/>
    <n v="6.5479594310330726E-4"/>
    <n v="1.3366215379896549E-3"/>
    <n v="2.2339154176602874E-3"/>
    <n v="3.0791682810073027E-3"/>
    <n v="3.9936869593338153E-3"/>
    <n v="5.0456164357217687E-3"/>
    <n v="6.1473971922714962E-3"/>
    <n v="7.4414722206214926E-3"/>
    <n v="8.9236638002132881E-3"/>
    <n v="1.0241964189712762E-2"/>
    <n v="1.1654849407595699E-2"/>
    <n v="1.3162618810291508E-2"/>
    <n v="1.450889766161367E-2"/>
    <n v="1.59176170985607E-2"/>
    <n v="1.7295603487327681E-2"/>
    <n v="1.8672839282488564E-2"/>
    <n v="2.0049320527598825E-2"/>
    <n v="2.1425047222658464E-2"/>
    <n v="2.2800019367667478E-2"/>
    <n v="2.417423696262587E-2"/>
  </r>
  <r>
    <s v="Lost Opportunity"/>
    <x v="1"/>
    <s v="Under $20"/>
    <s v="Under $15"/>
    <s v="MotorsRewind"/>
    <s v="Under $20"/>
    <n v="16.871757284729426"/>
    <s v="Motors/Drives"/>
    <s v="COM-MotorsRewind-7P_v3"/>
    <s v="Urban"/>
    <s v="SC-New"/>
    <s v="M_Input_New"/>
    <s v="No"/>
    <s v="Commercial"/>
    <s v="Small Off"/>
    <s v="MotorsRewind-New-Small Off"/>
    <n v="1.6966089611678977E-4"/>
    <n v="1.7639123933025331E-4"/>
    <n v="2.3221528959971525E-4"/>
    <n v="2.1889964759652165E-4"/>
    <n v="2.3662181984831007E-4"/>
    <n v="2.7198831918892033E-4"/>
    <n v="2.8488015933170614E-4"/>
    <n v="3.3448910418167434E-4"/>
    <n v="3.8311766650236522E-4"/>
    <n v="3.4080469302157914E-4"/>
    <n v="3.6553219389311024E-4"/>
    <n v="3.8945592838299578E-4"/>
    <n v="3.478990877634806E-4"/>
    <n v="3.6411466782577761E-4"/>
    <n v="3.5619474372009495E-4"/>
    <n v="3.5596969832871233E-4"/>
    <n v="3.5574363023873528E-4"/>
    <n v="3.5551756214875817E-4"/>
    <n v="3.5529149405878117E-4"/>
    <n v="3.5506542596880423E-4"/>
    <n v="6.2498532670470855E-3"/>
    <n v="10.699097158055034"/>
    <n v="16.871757284729426"/>
    <s v="C-All-Mot-All-All-All-C"/>
    <n v="0"/>
    <n v="6.2498532670470855E-3"/>
    <n v="1.6966089611678977E-4"/>
    <n v="3.4605213544704308E-4"/>
    <n v="5.7826742504675835E-4"/>
    <n v="7.9716707264327995E-4"/>
    <n v="1.0337888924915901E-3"/>
    <n v="1.3057772116805105E-3"/>
    <n v="1.5906573710122167E-3"/>
    <n v="1.9251464751938912E-3"/>
    <n v="2.3082641416962563E-3"/>
    <n v="2.6490688347178353E-3"/>
    <n v="3.0146010286109456E-3"/>
    <n v="3.4040569569939415E-3"/>
    <n v="3.751956044757422E-3"/>
    <n v="4.1160707125831994E-3"/>
    <n v="4.4722654563032942E-3"/>
    <n v="4.8282351546320061E-3"/>
    <n v="5.1839787848707419E-3"/>
    <n v="5.5394963470194996E-3"/>
    <n v="5.8947878410782811E-3"/>
    <n v="6.2498532670470855E-3"/>
  </r>
  <r>
    <s v="Lost Opportunity"/>
    <x v="1"/>
    <s v="Under $15"/>
    <s v="Under $10"/>
    <s v="MotorsRewind"/>
    <s v="Under $15"/>
    <n v="10.57575059243967"/>
    <s v="Motors/Drives"/>
    <s v="COM-MotorsRewind-7P_v3"/>
    <s v="Urban"/>
    <s v="SC-New"/>
    <s v="M_Input_New"/>
    <s v="No"/>
    <s v="Commercial"/>
    <s v="XLarge Ret"/>
    <s v="MotorsRewind-New-XLarge Ret"/>
    <n v="8.4525713555078707E-5"/>
    <n v="9.6686711347388724E-5"/>
    <n v="1.0790261104978867E-4"/>
    <n v="1.167833947661726E-4"/>
    <n v="1.2819792614984779E-4"/>
    <n v="1.3690057730346092E-4"/>
    <n v="1.6054690188332146E-4"/>
    <n v="2.7939471383324423E-4"/>
    <n v="3.3024713270046112E-4"/>
    <n v="2.9432531709236805E-4"/>
    <n v="2.8448218701841591E-4"/>
    <n v="2.7918640918776533E-4"/>
    <n v="2.2945938624677347E-4"/>
    <n v="2.3834602167913159E-4"/>
    <n v="2.2242376977880143E-4"/>
    <n v="2.4781864106459769E-4"/>
    <n v="2.7321287373210826E-4"/>
    <n v="2.9860710639961855E-4"/>
    <n v="3.2400133906712906E-4"/>
    <n v="3.4939557173463957E-4"/>
    <n v="4.4824443055901126E-3"/>
    <n v="6.4606438413234066"/>
    <n v="10.57575059243967"/>
    <s v="C-All-Mot-All-All-All-C"/>
    <n v="0"/>
    <n v="4.4824443055901126E-3"/>
    <n v="8.4525713555078707E-5"/>
    <n v="1.8121242490246742E-4"/>
    <n v="2.8911503595225609E-4"/>
    <n v="4.0589843071842872E-4"/>
    <n v="5.3409635686827654E-4"/>
    <n v="6.7099693417173745E-4"/>
    <n v="8.3154383605505886E-4"/>
    <n v="1.110938549888303E-3"/>
    <n v="1.4411856825887641E-3"/>
    <n v="1.7355109996811321E-3"/>
    <n v="2.0199931866995481E-3"/>
    <n v="2.2991795958873136E-3"/>
    <n v="2.5286389821340869E-3"/>
    <n v="2.7669850038132184E-3"/>
    <n v="2.9894087735920197E-3"/>
    <n v="3.2372274146566173E-3"/>
    <n v="3.5104402883887253E-3"/>
    <n v="3.8090473947883438E-3"/>
    <n v="4.1330487338554732E-3"/>
    <n v="4.4824443055901126E-3"/>
  </r>
  <r>
    <s v="Lost Opportunity"/>
    <x v="1"/>
    <s v="Under $15"/>
    <s v="Under $10"/>
    <s v="MotorsRewind"/>
    <s v="Under $15"/>
    <n v="10.57575059243967"/>
    <s v="Motors/Drives"/>
    <s v="COM-MotorsRewind-7P_v3"/>
    <s v="Urban"/>
    <s v="SC-New"/>
    <s v="M_Input_New"/>
    <s v="No"/>
    <s v="Commercial"/>
    <s v="Large Ret"/>
    <s v="MotorsRewind-New-Large Ret"/>
    <n v="3.1172515463087591E-5"/>
    <n v="3.5499217458189808E-5"/>
    <n v="3.9620777596191101E-5"/>
    <n v="4.2893515881424477E-5"/>
    <n v="4.7377223909519903E-5"/>
    <n v="5.0764008641337737E-5"/>
    <n v="5.9495218563701038E-5"/>
    <n v="1.0316926048689321E-4"/>
    <n v="1.2185941764093772E-4"/>
    <n v="1.0864594106861144E-4"/>
    <n v="1.0509759649690133E-4"/>
    <n v="1.0316477365518935E-4"/>
    <n v="8.4835208377780495E-5"/>
    <n v="8.8095847506809174E-5"/>
    <n v="8.2264512573115649E-5"/>
    <n v="9.1668206971688544E-5"/>
    <n v="1.0107166517418375E-4"/>
    <n v="1.1047512337667897E-4"/>
    <n v="1.198785815791742E-4"/>
    <n v="1.2928203978166943E-4"/>
    <n v="1.6563306522030853E-3"/>
    <n v="6.4606438413234084"/>
    <n v="10.57575059243967"/>
    <s v="C-All-Mot-All-All-All-C"/>
    <n v="0"/>
    <n v="1.6563306522030851E-3"/>
    <n v="3.1172515463087591E-5"/>
    <n v="6.6671732921277406E-5"/>
    <n v="1.0629251051746851E-4"/>
    <n v="1.4918602639889299E-4"/>
    <n v="1.9656325030841291E-4"/>
    <n v="2.4732725894975062E-4"/>
    <n v="3.0682247751345168E-4"/>
    <n v="4.0999173800034488E-4"/>
    <n v="5.3185115564128259E-4"/>
    <n v="6.4049709670989407E-4"/>
    <n v="7.4559469320679538E-4"/>
    <n v="8.4875946686198476E-4"/>
    <n v="9.335946752397653E-4"/>
    <n v="1.0216905227465746E-3"/>
    <n v="1.1039550353196901E-3"/>
    <n v="1.1956232422913786E-3"/>
    <n v="1.2966949074655625E-3"/>
    <n v="1.4071700308422414E-3"/>
    <n v="1.5270486124214157E-3"/>
    <n v="1.6563306522030851E-3"/>
  </r>
  <r>
    <s v="Lost Opportunity"/>
    <x v="1"/>
    <s v="Under $15"/>
    <s v="Under $10"/>
    <s v="MotorsRewind"/>
    <s v="Under $15"/>
    <n v="10.57575059243967"/>
    <s v="Motors/Drives"/>
    <s v="COM-MotorsRewind-7P_v3"/>
    <s v="Urban"/>
    <s v="SC-New"/>
    <s v="M_Input_New"/>
    <s v="No"/>
    <s v="Commercial"/>
    <s v="Medium Ret"/>
    <s v="MotorsRewind-New-Medium Ret"/>
    <n v="1.1194125453641296E-4"/>
    <n v="1.2739275655770674E-4"/>
    <n v="1.4218535852096546E-4"/>
    <n v="1.5393652002332E-4"/>
    <n v="1.7018627359604601E-4"/>
    <n v="1.8244445359017053E-4"/>
    <n v="2.1380418968663337E-4"/>
    <n v="3.705540005791764E-4"/>
    <n v="4.3763616637578368E-4"/>
    <n v="3.9020482633178713E-4"/>
    <n v="3.7750696145017566E-4"/>
    <n v="3.7057711593722979E-4"/>
    <n v="3.0476031737880472E-4"/>
    <n v="3.1646029869231835E-4"/>
    <n v="2.9554189801311783E-4"/>
    <n v="3.2933152727005984E-4"/>
    <n v="3.6312030797353793E-4"/>
    <n v="3.9690908867701601E-4"/>
    <n v="4.306978693804941E-4"/>
    <n v="4.6448665008397207E-4"/>
    <n v="5.9496778346547277E-3"/>
    <n v="6.4606438413234084"/>
    <n v="10.57575059243967"/>
    <s v="C-All-Mot-All-All-All-C"/>
    <n v="0"/>
    <n v="5.9496778346547286E-3"/>
    <n v="1.1194125453641296E-4"/>
    <n v="2.3933401109411972E-4"/>
    <n v="3.8151936961508515E-4"/>
    <n v="5.3545588963840516E-4"/>
    <n v="7.0564216323445116E-4"/>
    <n v="8.8808661682462172E-4"/>
    <n v="1.101890806511255E-3"/>
    <n v="1.4724448070904314E-3"/>
    <n v="1.9100809734662152E-3"/>
    <n v="2.3002857997980021E-3"/>
    <n v="2.6777927612481778E-3"/>
    <n v="3.0483698771854076E-3"/>
    <n v="3.3531301945642121E-3"/>
    <n v="3.6695904932565306E-3"/>
    <n v="3.9651323912696483E-3"/>
    <n v="4.2944639185397079E-3"/>
    <n v="4.6575842265132459E-3"/>
    <n v="5.0544933151902621E-3"/>
    <n v="5.4851911845707566E-3"/>
    <n v="5.9496778346547286E-3"/>
  </r>
  <r>
    <s v="Lost Opportunity"/>
    <x v="1"/>
    <s v="Under $15"/>
    <s v="Under $10"/>
    <s v="MotorsRewind"/>
    <s v="Under $15"/>
    <n v="10.575750592439668"/>
    <s v="Motors/Drives"/>
    <s v="COM-MotorsRewind-7P_v3"/>
    <s v="Urban"/>
    <s v="SC-New"/>
    <s v="M_Input_New"/>
    <s v="No"/>
    <s v="Commercial"/>
    <s v="Small Ret"/>
    <s v="MotorsRewind-New-Small Ret"/>
    <n v="3.2131478637817302E-5"/>
    <n v="3.624812678829639E-5"/>
    <n v="4.046439946798059E-5"/>
    <n v="4.3832535007620261E-5"/>
    <n v="4.904877559058543E-5"/>
    <n v="5.2924365809512046E-5"/>
    <n v="6.194717789718614E-5"/>
    <n v="1.0662586249146284E-4"/>
    <n v="1.2575243029063179E-4"/>
    <n v="1.1220675774566212E-4"/>
    <n v="1.0872655917535144E-4"/>
    <n v="1.0677814834639378E-4"/>
    <n v="8.7905157811478762E-5"/>
    <n v="9.1229894678484134E-5"/>
    <n v="8.5307424410929023E-5"/>
    <n v="9.5083349457725179E-5"/>
    <n v="1.0485902957170144E-4"/>
    <n v="1.1463470968567768E-4"/>
    <n v="1.2441038979965394E-4"/>
    <n v="1.341860699136302E-4"/>
    <n v="1.7143026425777805E-3"/>
    <n v="6.4606438413234066"/>
    <n v="10.575750592439668"/>
    <s v="C-All-Mot-All-All-All-C"/>
    <n v="0"/>
    <n v="1.7143026425777803E-3"/>
    <n v="3.2131478637817302E-5"/>
    <n v="6.8379605426113692E-5"/>
    <n v="1.0884400489409428E-4"/>
    <n v="1.5267653990171454E-4"/>
    <n v="2.0172531549229997E-4"/>
    <n v="2.5464968130181203E-4"/>
    <n v="3.1659685919899818E-4"/>
    <n v="4.2322272169046103E-4"/>
    <n v="5.489751519810928E-4"/>
    <n v="6.6118190972675492E-4"/>
    <n v="7.699084689021063E-4"/>
    <n v="8.7668661724850004E-4"/>
    <n v="9.6459177505997876E-4"/>
    <n v="1.0558216697384628E-3"/>
    <n v="1.1411290941493919E-3"/>
    <n v="1.2362124436071172E-3"/>
    <n v="1.3410714731788187E-3"/>
    <n v="1.4557061828644963E-3"/>
    <n v="1.5801165726641502E-3"/>
    <n v="1.7143026425777803E-3"/>
  </r>
  <r>
    <s v="Lost Opportunity"/>
    <x v="1"/>
    <s v="Under $20"/>
    <s v="Under $15"/>
    <s v="MotorsRewind"/>
    <s v="Under $20"/>
    <n v="16.871757284729433"/>
    <s v="Motors/Drives"/>
    <s v="COM-MotorsRewind-7P_v3"/>
    <s v="Urban"/>
    <s v="SC-New"/>
    <s v="M_Input_New"/>
    <s v="No"/>
    <s v="Commercial"/>
    <s v="School K-12"/>
    <s v="MotorsRewind-New-School K-12"/>
    <n v="2.8965868612027423E-5"/>
    <n v="3.4119252742487918E-5"/>
    <n v="3.9950058578115024E-5"/>
    <n v="4.9430549433512697E-5"/>
    <n v="5.7641544223296663E-5"/>
    <n v="5.5329964533290055E-5"/>
    <n v="5.7241206236164976E-5"/>
    <n v="6.0201171525579983E-5"/>
    <n v="6.3956970636049125E-5"/>
    <n v="5.9140692562142373E-5"/>
    <n v="6.3642953953331962E-5"/>
    <n v="6.278606512786937E-5"/>
    <n v="6.625518476853433E-5"/>
    <n v="6.065147009709899E-5"/>
    <n v="6.2813027706628885E-5"/>
    <n v="6.1928334711483201E-5"/>
    <n v="6.1043461368939734E-5"/>
    <n v="6.0158588026396248E-5"/>
    <n v="5.9273714683852781E-5"/>
    <n v="5.8388841341309329E-5"/>
    <n v="1.122918920868111E-3"/>
    <n v="10.699097158055038"/>
    <n v="16.871757284729433"/>
    <s v="C-All-Mot-All-All-All-C"/>
    <n v="0"/>
    <n v="1.122918920868111E-3"/>
    <n v="2.8965868612027423E-5"/>
    <n v="6.3085121354515341E-5"/>
    <n v="1.0303517993263036E-4"/>
    <n v="1.5246572936614307E-4"/>
    <n v="2.1010727358943974E-4"/>
    <n v="2.654372381227298E-4"/>
    <n v="3.226784443588948E-4"/>
    <n v="3.828796158844748E-4"/>
    <n v="4.4683658652052392E-4"/>
    <n v="5.0597727908266628E-4"/>
    <n v="5.6962023303599822E-4"/>
    <n v="6.3240629816386758E-4"/>
    <n v="6.9866148293240191E-4"/>
    <n v="7.5931295302950085E-4"/>
    <n v="8.2212598073612973E-4"/>
    <n v="8.8405431544761291E-4"/>
    <n v="9.450977768165527E-4"/>
    <n v="1.005256364842949E-3"/>
    <n v="1.0645300795268018E-3"/>
    <n v="1.122918920868111E-3"/>
  </r>
  <r>
    <s v="Lost Opportunity"/>
    <x v="1"/>
    <s v="Under $20"/>
    <s v="Under $15"/>
    <s v="MotorsRewind"/>
    <s v="Under $20"/>
    <n v="16.871757284729433"/>
    <s v="Motors/Drives"/>
    <s v="COM-MotorsRewind-7P_v3"/>
    <s v="Urban"/>
    <s v="SC-New"/>
    <s v="M_Input_New"/>
    <s v="No"/>
    <s v="Commercial"/>
    <s v="University"/>
    <s v="MotorsRewind-New-University"/>
    <n v="5.4615634871156899E-5"/>
    <n v="6.7844350982554946E-5"/>
    <n v="5.8810362015069249E-5"/>
    <n v="8.361071605625885E-5"/>
    <n v="1.0236821637530804E-4"/>
    <n v="9.9829635931568698E-5"/>
    <n v="1.1956347575224784E-4"/>
    <n v="1.3250119719430078E-4"/>
    <n v="1.3744869686081556E-4"/>
    <n v="1.4157331632049444E-4"/>
    <n v="1.4043048825488093E-4"/>
    <n v="1.253939608837137E-4"/>
    <n v="1.4308420474681434E-4"/>
    <n v="1.227179863950944E-4"/>
    <n v="1.2307793109497784E-4"/>
    <n v="1.3377511834493198E-4"/>
    <n v="1.4447195221620963E-4"/>
    <n v="1.5516878608748722E-4"/>
    <n v="1.6586561995876484E-4"/>
    <n v="1.7656245383004248E-4"/>
    <n v="2.4287141041726924E-3"/>
    <n v="10.699097158055038"/>
    <n v="16.871757284729433"/>
    <s v="C-All-Mot-All-All-All-C"/>
    <n v="0"/>
    <n v="2.4287141041726924E-3"/>
    <n v="5.4615634871156899E-5"/>
    <n v="1.2245998585371184E-4"/>
    <n v="1.8127034786878109E-4"/>
    <n v="2.6488106392503997E-4"/>
    <n v="3.6724928030034803E-4"/>
    <n v="4.6707891623191673E-4"/>
    <n v="5.8664239198416459E-4"/>
    <n v="7.1914358917846534E-4"/>
    <n v="8.565922860392809E-4"/>
    <n v="9.9816560235977542E-4"/>
    <n v="1.1385960906146564E-3"/>
    <n v="1.26399005149837E-3"/>
    <n v="1.4070742562451843E-3"/>
    <n v="1.5297922426402786E-3"/>
    <n v="1.6528701737352565E-3"/>
    <n v="1.7866452920801885E-3"/>
    <n v="1.9311172442963982E-3"/>
    <n v="2.0862860303838852E-3"/>
    <n v="2.2521516503426499E-3"/>
    <n v="2.4287141041726924E-3"/>
  </r>
  <r>
    <s v="Lost Opportunity"/>
    <x v="1"/>
    <s v="Under $20"/>
    <s v="Under $15"/>
    <s v="MotorsRewind"/>
    <s v="Under $20"/>
    <n v="16.87175728472943"/>
    <s v="Motors/Drives"/>
    <s v="COM-MotorsRewind-7P_v3"/>
    <s v="Urban"/>
    <s v="SC-New"/>
    <s v="M_Input_New"/>
    <s v="No"/>
    <s v="Commercial"/>
    <s v="Warehouse"/>
    <s v="MotorsRewind-New-Warehouse"/>
    <n v="1.2294682385562768E-4"/>
    <n v="1.4000567270083597E-4"/>
    <n v="1.6439198174582749E-4"/>
    <n v="1.816379285869993E-4"/>
    <n v="2.5281445002330223E-4"/>
    <n v="2.8032970729158609E-4"/>
    <n v="2.8282067655438048E-4"/>
    <n v="2.5708201121085365E-4"/>
    <n v="2.1742083101585616E-4"/>
    <n v="2.0256038015554863E-4"/>
    <n v="2.27827981171762E-4"/>
    <n v="2.305206952345567E-4"/>
    <n v="2.2817914966351461E-4"/>
    <n v="2.2792811412824165E-4"/>
    <n v="2.2517351574111624E-4"/>
    <n v="2.2034223472573944E-4"/>
    <n v="2.1551030719706605E-4"/>
    <n v="2.1067837966839268E-4"/>
    <n v="2.0584645213971923E-4"/>
    <n v="2.0101452461104589E-4"/>
    <n v="4.2950318174219716E-3"/>
    <n v="10.699097158055036"/>
    <n v="16.87175728472943"/>
    <s v="C-All-Mot-All-All-All-C"/>
    <n v="0"/>
    <n v="4.2950318174219716E-3"/>
    <n v="1.2294682385562768E-4"/>
    <n v="2.6295249655646364E-4"/>
    <n v="4.2734447830229113E-4"/>
    <n v="6.0898240688929037E-4"/>
    <n v="8.617968569125926E-4"/>
    <n v="1.1421265642041786E-3"/>
    <n v="1.4249472407585591E-3"/>
    <n v="1.6820292519694128E-3"/>
    <n v="1.8994500829852691E-3"/>
    <n v="2.1020104631408179E-3"/>
    <n v="2.3298384443125797E-3"/>
    <n v="2.5603591395471363E-3"/>
    <n v="2.7885382892106508E-3"/>
    <n v="3.0164664033388924E-3"/>
    <n v="3.2416399190800089E-3"/>
    <n v="3.4619821538057483E-3"/>
    <n v="3.6774924610028141E-3"/>
    <n v="3.8881708406712069E-3"/>
    <n v="4.0940172928109258E-3"/>
    <n v="4.2950318174219716E-3"/>
  </r>
  <r>
    <s v="Lost Opportunity"/>
    <x v="1"/>
    <s v="Under $10"/>
    <s v="Under $5"/>
    <s v="MotorsRewind"/>
    <s v="Under $10"/>
    <n v="5.5389452386078624"/>
    <s v="Motors/Drives"/>
    <s v="COM-MotorsRewind-7P_v3"/>
    <s v="Urban"/>
    <s v="SC-New"/>
    <s v="M_Input_New"/>
    <s v="No"/>
    <s v="Commercial"/>
    <s v="Supermarket"/>
    <s v="MotorsRewind-New-Supermarket"/>
    <n v="1.5347980043110379E-4"/>
    <n v="1.7869683086427186E-4"/>
    <n v="1.9714718463246381E-4"/>
    <n v="2.1061386281222104E-4"/>
    <n v="2.2011177464142329E-4"/>
    <n v="2.2778778459765523E-4"/>
    <n v="2.3348850547029961E-4"/>
    <n v="2.3757005752281324E-4"/>
    <n v="2.413236851090352E-4"/>
    <n v="2.2221414974516387E-4"/>
    <n v="2.4646535784755987E-4"/>
    <n v="2.4749549725762399E-4"/>
    <n v="2.4585477172788043E-4"/>
    <n v="2.4389542215983497E-4"/>
    <n v="2.4180668417282569E-4"/>
    <n v="2.3995128212688833E-4"/>
    <n v="2.3809518581086305E-4"/>
    <n v="2.3623908949483785E-4"/>
    <n v="2.3438299317881273E-4"/>
    <n v="2.3252689686278753E-4"/>
    <n v="4.5291468164663654E-3"/>
    <n v="3.0698811879381047"/>
    <n v="5.5389452386078624"/>
    <s v="C-All-Mot-All-All-All-C"/>
    <n v="0"/>
    <n v="4.5291468164663654E-3"/>
    <n v="1.5347980043110379E-4"/>
    <n v="3.3217663129537567E-4"/>
    <n v="5.2932381592783945E-4"/>
    <n v="7.3993767874006044E-4"/>
    <n v="9.6004945338148376E-4"/>
    <n v="1.187837237979139E-3"/>
    <n v="1.4213257434494385E-3"/>
    <n v="1.6588958009722517E-3"/>
    <n v="1.9002194860812868E-3"/>
    <n v="2.1224336358264509E-3"/>
    <n v="2.3688989936740106E-3"/>
    <n v="2.6163944909316345E-3"/>
    <n v="2.8622492626595151E-3"/>
    <n v="3.10614468481935E-3"/>
    <n v="3.3479513689921758E-3"/>
    <n v="3.5879026511190641E-3"/>
    <n v="3.8259978369299271E-3"/>
    <n v="4.0622369264247653E-3"/>
    <n v="4.296619919603578E-3"/>
    <n v="4.5291468164663654E-3"/>
  </r>
  <r>
    <s v="Lost Opportunity"/>
    <x v="1"/>
    <s v="Under $10"/>
    <s v="Under $5"/>
    <s v="MotorsRewind"/>
    <s v="Under $10"/>
    <n v="5.5389452386078606"/>
    <s v="Motors/Drives"/>
    <s v="COM-MotorsRewind-7P_v3"/>
    <s v="Urban"/>
    <s v="SC-New"/>
    <s v="M_Input_New"/>
    <s v="No"/>
    <s v="Commercial"/>
    <s v="MiniMart"/>
    <s v="MotorsRewind-New-MiniMart"/>
    <n v="2.7559156446926443E-5"/>
    <n v="2.1439186186531832E-5"/>
    <n v="2.3332127740101452E-5"/>
    <n v="2.5040606442646725E-5"/>
    <n v="3.8930180761062763E-5"/>
    <n v="5.260300530458423E-5"/>
    <n v="7.0695944640416264E-5"/>
    <n v="1.2149127812718466E-4"/>
    <n v="1.2864649832361463E-4"/>
    <n v="1.158353430575851E-4"/>
    <n v="1.3102859368549849E-4"/>
    <n v="1.1621740386312642E-4"/>
    <n v="9.1430049913180574E-5"/>
    <n v="9.5703994366278813E-5"/>
    <n v="9.2496632384021332E-5"/>
    <n v="9.3717761805323696E-5"/>
    <n v="9.493862565230868E-5"/>
    <n v="9.6159489499293677E-5"/>
    <n v="9.7380353346278661E-5"/>
    <n v="9.8601217193263618E-5"/>
    <n v="1.6332474487392281E-3"/>
    <n v="3.0698811879381038"/>
    <n v="5.5389452386078606"/>
    <s v="C-All-Mot-All-All-All-C"/>
    <n v="0"/>
    <n v="1.6332474487392281E-3"/>
    <n v="2.7559156446926443E-5"/>
    <n v="4.8998342633458275E-5"/>
    <n v="7.233047037355973E-5"/>
    <n v="9.7371076816206458E-5"/>
    <n v="1.3630125757726921E-4"/>
    <n v="1.8890426288185343E-4"/>
    <n v="2.5960020752226968E-4"/>
    <n v="3.8109148564945431E-4"/>
    <n v="5.0973798397306895E-4"/>
    <n v="6.25573327030654E-4"/>
    <n v="7.5660192071615249E-4"/>
    <n v="8.7281932457927887E-4"/>
    <n v="9.6424937449245943E-4"/>
    <n v="1.0599533688587382E-3"/>
    <n v="1.1524500012427595E-3"/>
    <n v="1.2461677630480833E-3"/>
    <n v="1.3411063887003921E-3"/>
    <n v="1.4372658781996858E-3"/>
    <n v="1.5346462315459644E-3"/>
    <n v="1.6332474487392281E-3"/>
  </r>
  <r>
    <s v="Lost Opportunity"/>
    <x v="1"/>
    <s v="Under $10"/>
    <s v="Under $10"/>
    <s v="MotorsRewind"/>
    <s v="Under $10"/>
    <n v="9.3165492539817194"/>
    <s v="Motors/Drives"/>
    <s v="COM-MotorsRewind-7P_v3"/>
    <s v="Urban"/>
    <s v="SC-New"/>
    <s v="M_Input_New"/>
    <s v="No"/>
    <s v="Commercial"/>
    <s v="Restaurant"/>
    <s v="MotorsRewind-New-Restaurant"/>
    <n v="1.7732793371994703E-4"/>
    <n v="2.0811842187070539E-4"/>
    <n v="2.3221929231557705E-4"/>
    <n v="2.5081677867823561E-4"/>
    <n v="2.6520221824694279E-4"/>
    <n v="2.7669950689609995E-4"/>
    <n v="2.8581155697645819E-4"/>
    <n v="3.8472519309705689E-4"/>
    <n v="4.3955566534270552E-4"/>
    <n v="4.4748783645117102E-4"/>
    <n v="4.6603139494617553E-4"/>
    <n v="4.7938848059634774E-4"/>
    <n v="4.1438652469937486E-4"/>
    <n v="4.210882521391807E-4"/>
    <n v="3.890620931335687E-4"/>
    <n v="4.2205230396416261E-4"/>
    <n v="4.5504139772814409E-4"/>
    <n v="4.8803049149212562E-4"/>
    <n v="5.2101958525610709E-4"/>
    <n v="5.5400867902008857E-4"/>
    <n v="7.5780736065701763E-3"/>
    <n v="5.612953177977082"/>
    <n v="9.3165492539817194"/>
    <s v="C-All-Mot-All-All-All-C"/>
    <n v="0"/>
    <n v="7.5780736065701754E-3"/>
    <n v="1.7732793371994703E-4"/>
    <n v="3.8544635559065242E-4"/>
    <n v="6.1766564790622942E-4"/>
    <n v="8.6848242658446508E-4"/>
    <n v="1.1336846448314079E-3"/>
    <n v="1.4103841517275079E-3"/>
    <n v="1.6961957087039661E-3"/>
    <n v="2.0809209018010232E-3"/>
    <n v="2.5204765671437285E-3"/>
    <n v="2.9679644035948997E-3"/>
    <n v="3.4339957985410753E-3"/>
    <n v="3.913384279137423E-3"/>
    <n v="4.3277708038367982E-3"/>
    <n v="4.7488590559759793E-3"/>
    <n v="5.1379211491095478E-3"/>
    <n v="5.5599734530737107E-3"/>
    <n v="6.0150148508018551E-3"/>
    <n v="6.5030453422939803E-3"/>
    <n v="7.0240649275500871E-3"/>
    <n v="7.5780736065701754E-3"/>
  </r>
  <r>
    <s v="Lost Opportunity"/>
    <x v="1"/>
    <s v="Under $5"/>
    <s v="Under $5"/>
    <s v="MotorsRewind"/>
    <s v="Under $5"/>
    <n v="3.3803143726799409"/>
    <s v="Motors/Drives"/>
    <s v="COM-MotorsRewind-7P_v3"/>
    <s v="Urban"/>
    <s v="SC-New"/>
    <s v="M_Input_New"/>
    <s v="No"/>
    <s v="Commercial"/>
    <s v="Lodging"/>
    <s v="MotorsRewind-New-Lodging"/>
    <n v="8.9502308899696849E-5"/>
    <n v="1.0436418359469894E-4"/>
    <n v="1.1587312708806289E-4"/>
    <n v="1.2519564041699375E-4"/>
    <n v="1.3437691670375098E-4"/>
    <n v="1.4227226302733649E-4"/>
    <n v="1.507491994092959E-4"/>
    <n v="2.8996740877433732E-4"/>
    <n v="3.5515475428471655E-4"/>
    <n v="3.8294851123347714E-4"/>
    <n v="3.889035221681109E-4"/>
    <n v="4.0996919267083062E-4"/>
    <n v="3.3864589321649284E-4"/>
    <n v="3.2304173918583341E-4"/>
    <n v="3.0890819967111487E-4"/>
    <n v="3.3154053077809673E-4"/>
    <n v="3.5417197495458025E-4"/>
    <n v="3.7680341913106383E-4"/>
    <n v="3.9943486330754746E-4"/>
    <n v="4.2206630748403104E-4"/>
    <n v="5.5438899560000688E-3"/>
    <n v="1.6166971936301149"/>
    <n v="3.3803143726799409"/>
    <s v="C-All-Mot-All-All-All-C"/>
    <n v="0"/>
    <n v="5.5438899560000679E-3"/>
    <n v="8.9502308899696849E-5"/>
    <n v="1.938664924943958E-4"/>
    <n v="3.097396195824587E-4"/>
    <n v="4.3493525999945242E-4"/>
    <n v="5.6931217670320338E-4"/>
    <n v="7.1158443973053987E-4"/>
    <n v="8.6233363913983574E-4"/>
    <n v="1.1523010479141732E-3"/>
    <n v="1.5074558021988898E-3"/>
    <n v="1.8904043134323669E-3"/>
    <n v="2.2793078356004776E-3"/>
    <n v="2.6892770282713084E-3"/>
    <n v="3.0279229214878012E-3"/>
    <n v="3.3509646606736344E-3"/>
    <n v="3.6598728603447492E-3"/>
    <n v="3.991413391122846E-3"/>
    <n v="4.3455853660774261E-3"/>
    <n v="4.7223887852084895E-3"/>
    <n v="5.1218236485160371E-3"/>
    <n v="5.5438899560000679E-3"/>
  </r>
  <r>
    <s v="Lost Opportunity"/>
    <x v="1"/>
    <s v="Under $5"/>
    <s v="Under $5"/>
    <s v="MotorsRewind"/>
    <s v="Under $5"/>
    <n v="4.0746108136603016"/>
    <s v="Motors/Drives"/>
    <s v="COM-MotorsRewind-7P_v3"/>
    <s v="Urban"/>
    <s v="SC-New"/>
    <s v="M_Input_New"/>
    <s v="No"/>
    <s v="Commercial"/>
    <s v="Hospital"/>
    <s v="MotorsRewind-New-Hospital"/>
    <n v="2.6889810103716881E-4"/>
    <n v="2.7181487780066874E-4"/>
    <n v="2.8248906174138005E-4"/>
    <n v="2.6469886879110363E-4"/>
    <n v="2.8973511835942253E-4"/>
    <n v="3.1804858552951054E-4"/>
    <n v="3.8152409179168238E-4"/>
    <n v="4.5644468369900097E-4"/>
    <n v="5.1118330281178825E-4"/>
    <n v="4.6454622114531726E-4"/>
    <n v="4.7411645131452846E-4"/>
    <n v="4.5036838931148939E-4"/>
    <n v="3.9439511922273387E-4"/>
    <n v="3.8521753428690729E-4"/>
    <n v="3.7061549316336255E-4"/>
    <n v="3.6571820011185662E-4"/>
    <n v="3.6081984295721473E-4"/>
    <n v="3.5592148580257269E-4"/>
    <n v="3.5102312864793069E-4"/>
    <n v="3.4612477149328875E-4"/>
    <n v="7.3637033290189276E-3"/>
    <n v="2.0840955298917221"/>
    <n v="4.0746108136603016"/>
    <s v="C-All-Mot-All-All-All-C"/>
    <n v="0"/>
    <n v="7.3637033290189294E-3"/>
    <n v="2.6889810103716881E-4"/>
    <n v="5.4071297883783755E-4"/>
    <n v="8.232020405792176E-4"/>
    <n v="1.0879009093703212E-3"/>
    <n v="1.3776360277297436E-3"/>
    <n v="1.6956846132592542E-3"/>
    <n v="2.0772087050509366E-3"/>
    <n v="2.5336533887499375E-3"/>
    <n v="3.0448366915617258E-3"/>
    <n v="3.5093829127070429E-3"/>
    <n v="3.9834993640215713E-3"/>
    <n v="4.4338677533330611E-3"/>
    <n v="4.8282628725557948E-3"/>
    <n v="5.2134804068427023E-3"/>
    <n v="5.5840959000060652E-3"/>
    <n v="5.9498141001179221E-3"/>
    <n v="6.3106339430751366E-3"/>
    <n v="6.6665554288777096E-3"/>
    <n v="7.0175785575256402E-3"/>
    <n v="7.3637033290189294E-3"/>
  </r>
  <r>
    <s v="Lost Opportunity"/>
    <x v="1"/>
    <s v="Under $5"/>
    <s v="Under $5"/>
    <s v="MotorsRewind"/>
    <s v="Under $5"/>
    <n v="3.3803143726799405"/>
    <s v="Motors/Drives"/>
    <s v="COM-MotorsRewind-7P_v3"/>
    <s v="Urban"/>
    <s v="SC-New"/>
    <s v="M_Input_New"/>
    <s v="No"/>
    <s v="Commercial"/>
    <s v="Residential Care"/>
    <s v="MotorsRewind-New-Residential Care"/>
    <n v="2.9430239024021224E-4"/>
    <n v="3.0493555546293015E-4"/>
    <n v="3.1641950487055977E-4"/>
    <n v="3.0775608352331274E-4"/>
    <n v="3.4848686917517634E-4"/>
    <n v="3.9141110770393066E-4"/>
    <n v="4.7349932506705807E-4"/>
    <n v="5.9278341741712262E-4"/>
    <n v="6.6216841078757158E-4"/>
    <n v="6.1284812658160472E-4"/>
    <n v="6.3988221739317847E-4"/>
    <n v="6.0937878625390936E-4"/>
    <n v="5.4717347803405947E-4"/>
    <n v="5.3415017257775141E-4"/>
    <n v="5.2516705173707014E-4"/>
    <n v="5.2311366550272895E-4"/>
    <n v="5.2105877142018101E-4"/>
    <n v="5.1900387733763318E-4"/>
    <n v="5.1694898325508525E-4"/>
    <n v="5.1489408917253731E-4"/>
    <n v="9.7553818835136134E-3"/>
    <n v="1.616697193630114"/>
    <n v="3.3803143726799405"/>
    <s v="C-All-Mot-All-All-All-C"/>
    <n v="0"/>
    <n v="9.7553818835136134E-3"/>
    <n v="2.9430239024021224E-4"/>
    <n v="5.9923794570314239E-4"/>
    <n v="9.1565745057370211E-4"/>
    <n v="1.2234135340970149E-3"/>
    <n v="1.5719004032721912E-3"/>
    <n v="1.9633115109761218E-3"/>
    <n v="2.4368108360431798E-3"/>
    <n v="3.0295942534603023E-3"/>
    <n v="3.6917626642478741E-3"/>
    <n v="4.3046107908294787E-3"/>
    <n v="4.9444930082226573E-3"/>
    <n v="5.5538717944765663E-3"/>
    <n v="6.1010452725106254E-3"/>
    <n v="6.6351954450883767E-3"/>
    <n v="7.1603624968254471E-3"/>
    <n v="7.6834761623281759E-3"/>
    <n v="8.2045349337483576E-3"/>
    <n v="8.7235388110859912E-3"/>
    <n v="9.2404877943410759E-3"/>
    <n v="9.7553818835136134E-3"/>
  </r>
  <r>
    <s v="Lost Opportunity"/>
    <x v="1"/>
    <s v="Under $20"/>
    <s v="Under $15"/>
    <s v="MotorsRewind"/>
    <s v="Under $20"/>
    <n v="16.116236481654653"/>
    <s v="Motors/Drives"/>
    <s v="COM-MotorsRewind-7P_v3"/>
    <s v="Urban"/>
    <s v="SC-New"/>
    <s v="M_Input_New"/>
    <s v="No"/>
    <s v="Commercial"/>
    <s v="Assembly"/>
    <s v="MotorsRewind-New-Assembly"/>
    <n v="1.4944482346674075E-4"/>
    <n v="2.1172052523921747E-4"/>
    <n v="1.8723093176992576E-4"/>
    <n v="2.0280585458186691E-4"/>
    <n v="2.3608432485784907E-4"/>
    <n v="4.263826132118596E-4"/>
    <n v="4.6706253126529984E-4"/>
    <n v="6.3921173680074096E-4"/>
    <n v="8.7509611803267956E-4"/>
    <n v="1.0296096017119445E-3"/>
    <n v="1.1777450634016819E-3"/>
    <n v="1.08187388089082E-3"/>
    <n v="1.135230731885642E-3"/>
    <n v="1.0375003915742071E-3"/>
    <n v="1.0327795018770414E-3"/>
    <n v="1.0509136132598503E-3"/>
    <n v="1.069044759348636E-3"/>
    <n v="1.087175905437422E-3"/>
    <n v="1.1053070515262078E-3"/>
    <n v="1.1234381976149936E-3"/>
    <n v="1.5325658157754626E-2"/>
    <n v="10.190482760047235"/>
    <n v="16.116236481654653"/>
    <s v="C-All-Mot-All-All-All-C"/>
    <n v="0"/>
    <n v="1.5325658157754626E-2"/>
    <n v="1.4944482346674075E-4"/>
    <n v="3.6116534870595819E-4"/>
    <n v="5.4839628047588399E-4"/>
    <n v="7.5120213505775087E-4"/>
    <n v="9.8728645991559994E-4"/>
    <n v="1.4136690731274596E-3"/>
    <n v="1.8807316043927594E-3"/>
    <n v="2.5199433411935003E-3"/>
    <n v="3.39503945922618E-3"/>
    <n v="4.4246490609381245E-3"/>
    <n v="5.6023941243398059E-3"/>
    <n v="6.684268005230626E-3"/>
    <n v="7.8194987371162684E-3"/>
    <n v="8.8569991286904758E-3"/>
    <n v="9.8897786305675167E-3"/>
    <n v="1.0940692243827366E-2"/>
    <n v="1.2009737003176002E-2"/>
    <n v="1.3096912908613425E-2"/>
    <n v="1.4202219960139633E-2"/>
    <n v="1.5325658157754626E-2"/>
  </r>
  <r>
    <s v="Lost Opportunity"/>
    <x v="1"/>
    <s v="Under $15"/>
    <s v="Under $10"/>
    <s v="MotorsRewind"/>
    <s v="Under $15"/>
    <n v="13.094153269355568"/>
    <s v="Motors/Drives"/>
    <s v="COM-MotorsRewind-7P_v3"/>
    <s v="Urban"/>
    <s v="SC-New"/>
    <s v="M_Input_New"/>
    <s v="No"/>
    <s v="Commercial"/>
    <s v="Other"/>
    <s v="MotorsRewind-New-Other"/>
    <n v="4.8810038032897263E-4"/>
    <n v="5.5131409532933743E-4"/>
    <n v="4.9759816255793155E-4"/>
    <n v="7.1814968583244515E-4"/>
    <n v="8.2895290660583293E-4"/>
    <n v="8.9920975358601812E-4"/>
    <n v="9.8414330708683083E-4"/>
    <n v="1.0872518252024793E-3"/>
    <n v="1.1341596783929428E-3"/>
    <n v="1.1067585644447715E-3"/>
    <n v="1.2276955545410771E-3"/>
    <n v="1.1576901306775134E-3"/>
    <n v="1.1096749041921326E-3"/>
    <n v="1.0613003756090862E-3"/>
    <n v="1.0126577930359201E-3"/>
    <n v="1.0078374410460113E-3"/>
    <n v="1.0030141815350916E-3"/>
    <n v="9.9819092202417243E-4"/>
    <n v="9.9336766251325323E-4"/>
    <n v="9.8854440300233382E-4"/>
    <n v="1.8855611727544155E-2"/>
    <n v="8.1560251680160558"/>
    <n v="13.094153269355568"/>
    <s v="C-All-Mot-All-All-All-C"/>
    <n v="0"/>
    <n v="1.8855611727544155E-2"/>
    <n v="4.8810038032897263E-4"/>
    <n v="1.0394144756583101E-3"/>
    <n v="1.5370126382162415E-3"/>
    <n v="2.2551623240486865E-3"/>
    <n v="3.0841152306545195E-3"/>
    <n v="3.9833249842405379E-3"/>
    <n v="4.9674682913273685E-3"/>
    <n v="6.0547201165298478E-3"/>
    <n v="7.1888797949227904E-3"/>
    <n v="8.295638359367561E-3"/>
    <n v="9.5233339139086381E-3"/>
    <n v="1.0681024044586152E-2"/>
    <n v="1.1790698948778284E-2"/>
    <n v="1.285199932438737E-2"/>
    <n v="1.3864657117423291E-2"/>
    <n v="1.4872494558469302E-2"/>
    <n v="1.5875508740004395E-2"/>
    <n v="1.6873699662028566E-2"/>
    <n v="1.7867067324541821E-2"/>
    <n v="1.8855611727544155E-2"/>
  </r>
  <r>
    <s v="Lost Opportunity"/>
    <x v="1"/>
    <s v="Under $20"/>
    <s v="Under $15"/>
    <s v="MotorsRewind"/>
    <s v="Under $20"/>
    <n v="16.87175728472943"/>
    <s v="Motors/Drives"/>
    <s v="COM-MotorsRewind-7P_v3"/>
    <s v="Urban"/>
    <s v="SC-NR"/>
    <s v="M_Input_NR"/>
    <s v="No"/>
    <s v="Commercial"/>
    <s v="Large Off"/>
    <s v="MotorsRewind-NR-Large Off"/>
    <n v="7.2907513618040111E-3"/>
    <n v="8.577277347107946E-3"/>
    <n v="9.5951239508035649E-3"/>
    <n v="1.0398696739294942E-2"/>
    <n v="1.1031389517767262E-2"/>
    <n v="1.1527813110881267E-2"/>
    <n v="1.191557303825447E-2"/>
    <n v="1.2216687388424286E-2"/>
    <n v="1.2448717715120391E-2"/>
    <n v="1.2625671040130872E-2"/>
    <n v="1.2758719290787573E-2"/>
    <n v="1.2856773123303826E-2"/>
    <n v="1.2819129889379494E-2"/>
    <n v="1.2781002608350368E-2"/>
    <n v="1.274277179995024E-2"/>
    <n v="1.2704579961559078E-2"/>
    <n v="1.2666351536398919E-2"/>
    <n v="1.2628123111238765E-2"/>
    <n v="1.2589894686078606E-2"/>
    <n v="1.2551666260918448E-2"/>
    <n v="0.10072661990441709"/>
    <n v="10.699097158055034"/>
    <n v="16.87175728472943"/>
    <s v="C-All-Mot-All-All-All-C"/>
    <n v="0"/>
    <n v="0.10072661990441709"/>
    <n v="7.2907513618040111E-3"/>
    <n v="1.5868028708911956E-2"/>
    <n v="2.5463152659715521E-2"/>
    <n v="3.5861849399010465E-2"/>
    <n v="4.6893238916777727E-2"/>
    <n v="5.8421052027658994E-2"/>
    <n v="7.0336625065913469E-2"/>
    <n v="8.2553312454337752E-2"/>
    <n v="9.5002030169458143E-2"/>
    <n v="0.10072661990441709"/>
    <n v="0.10072661990441709"/>
    <n v="0.10072661990441709"/>
    <n v="0.10072661990441709"/>
    <n v="0.10072661990441709"/>
    <n v="0.10072661990441709"/>
    <n v="0.10072661990441709"/>
    <n v="0.10072661990441709"/>
    <n v="0.10072661990441709"/>
    <n v="0.10072661990441709"/>
    <n v="0.10072661990441709"/>
  </r>
  <r>
    <s v="Lost Opportunity"/>
    <x v="1"/>
    <s v="Under $20"/>
    <s v="Under $15"/>
    <s v="MotorsRewind"/>
    <s v="Under $20"/>
    <n v="16.871757284729426"/>
    <s v="Motors/Drives"/>
    <s v="COM-MotorsRewind-7P_v3"/>
    <s v="Urban"/>
    <s v="SC-NR"/>
    <s v="M_Input_NR"/>
    <s v="No"/>
    <s v="Commercial"/>
    <s v="Medium Off"/>
    <s v="MotorsRewind-NR-Medium Off"/>
    <n v="3.5087010443147605E-3"/>
    <n v="4.1278464305945436E-3"/>
    <n v="4.6176888712583502E-3"/>
    <n v="5.0044112462571556E-3"/>
    <n v="5.3088969847485774E-3"/>
    <n v="5.5478026740451323E-3"/>
    <n v="5.7344135725110367E-3"/>
    <n v="5.8793259666483633E-3"/>
    <n v="5.9909914191086551E-3"/>
    <n v="6.0761508609066539E-3"/>
    <n v="6.1401808233696601E-3"/>
    <n v="6.1873695927400227E-3"/>
    <n v="6.1692536472596118E-3"/>
    <n v="6.1509047523206576E-3"/>
    <n v="6.1325060344517021E-3"/>
    <n v="6.1141260710436225E-3"/>
    <n v="6.0957285001177136E-3"/>
    <n v="6.0773309291918039E-3"/>
    <n v="6.0589333582658951E-3"/>
    <n v="6.0405357873399871E-3"/>
    <n v="4.8475058181311294E-2"/>
    <n v="10.699097158055034"/>
    <n v="16.871757284729426"/>
    <s v="C-All-Mot-All-All-All-C"/>
    <n v="0"/>
    <n v="4.8475058181311294E-2"/>
    <n v="3.5087010443147605E-3"/>
    <n v="7.6365474749093042E-3"/>
    <n v="1.2254236346167655E-2"/>
    <n v="1.7258647592424813E-2"/>
    <n v="2.2567544577173391E-2"/>
    <n v="2.8115347251218524E-2"/>
    <n v="3.3849760823729563E-2"/>
    <n v="3.9729086790377927E-2"/>
    <n v="4.5720078209486578E-2"/>
    <n v="4.8475058181311294E-2"/>
    <n v="4.8475058181311294E-2"/>
    <n v="4.8475058181311294E-2"/>
    <n v="4.8475058181311294E-2"/>
    <n v="4.8475058181311294E-2"/>
    <n v="4.8475058181311294E-2"/>
    <n v="4.8475058181311294E-2"/>
    <n v="4.8475058181311294E-2"/>
    <n v="4.8475058181311294E-2"/>
    <n v="4.8475058181311294E-2"/>
    <n v="4.8475058181311294E-2"/>
  </r>
  <r>
    <s v="Lost Opportunity"/>
    <x v="1"/>
    <s v="Under $20"/>
    <s v="Under $15"/>
    <s v="MotorsRewind"/>
    <s v="Under $20"/>
    <n v="16.871757284729426"/>
    <s v="Motors/Drives"/>
    <s v="COM-MotorsRewind-7P_v3"/>
    <s v="Urban"/>
    <s v="SC-NR"/>
    <s v="M_Input_NR"/>
    <s v="No"/>
    <s v="Commercial"/>
    <s v="Small Off"/>
    <s v="MotorsRewind-NR-Small Off"/>
    <n v="3.4830324006669736E-3"/>
    <n v="4.0976482980886672E-3"/>
    <n v="4.5839071929062603E-3"/>
    <n v="4.9678004186817209E-3"/>
    <n v="5.2700586274353704E-3"/>
    <n v="5.5072165516967956E-3"/>
    <n v="5.6924622587163441E-3"/>
    <n v="5.8363145156238878E-3"/>
    <n v="5.9471630558791287E-3"/>
    <n v="6.0316994957920573E-3"/>
    <n v="6.0952610335393391E-3"/>
    <n v="6.1421045834994864E-3"/>
    <n v="6.1241211690449436E-3"/>
    <n v="6.1059065093228334E-3"/>
    <n v="6.0876423911608891E-3"/>
    <n v="6.0693968902576015E-3"/>
    <n v="6.0511339106480008E-3"/>
    <n v="6.0328709310383966E-3"/>
    <n v="6.0146079514287959E-3"/>
    <n v="5.9963449718191926E-3"/>
    <n v="4.8120428653589634E-2"/>
    <n v="10.699097158055034"/>
    <n v="16.871757284729426"/>
    <s v="C-All-Mot-All-All-All-C"/>
    <n v="0"/>
    <n v="4.8120428653589634E-2"/>
    <n v="3.4830324006669736E-3"/>
    <n v="7.5806806987556413E-3"/>
    <n v="1.2164587891661902E-2"/>
    <n v="1.7132388310343624E-2"/>
    <n v="2.2402446937778993E-2"/>
    <n v="2.7909663489475788E-2"/>
    <n v="3.360212574819213E-2"/>
    <n v="3.9438440263816016E-2"/>
    <n v="4.5385603319695142E-2"/>
    <n v="4.8120428653589634E-2"/>
    <n v="4.8120428653589634E-2"/>
    <n v="4.8120428653589634E-2"/>
    <n v="4.8120428653589634E-2"/>
    <n v="4.8120428653589634E-2"/>
    <n v="4.8120428653589634E-2"/>
    <n v="4.8120428653589634E-2"/>
    <n v="4.8120428653589634E-2"/>
    <n v="4.8120428653589634E-2"/>
    <n v="4.8120428653589634E-2"/>
    <n v="4.8120428653589634E-2"/>
  </r>
  <r>
    <s v="Lost Opportunity"/>
    <x v="1"/>
    <s v="Under $15"/>
    <s v="Under $10"/>
    <s v="MotorsRewind"/>
    <s v="Under $15"/>
    <n v="10.57575059243967"/>
    <s v="Motors/Drives"/>
    <s v="COM-MotorsRewind-7P_v3"/>
    <s v="Urban"/>
    <s v="SC-NR"/>
    <s v="M_Input_NR"/>
    <s v="No"/>
    <s v="Commercial"/>
    <s v="XLarge Ret"/>
    <s v="MotorsRewind-NR-XLarge Ret"/>
    <n v="1.9061441405466E-3"/>
    <n v="2.2389035354501005E-3"/>
    <n v="2.5005698837657865E-3"/>
    <n v="2.7056386736426189E-3"/>
    <n v="2.8656528820238491E-3"/>
    <n v="2.989804342452215E-3"/>
    <n v="3.0854126262791141E-3"/>
    <n v="3.1583063853475803E-3"/>
    <n v="3.2131270227961526E-3"/>
    <n v="3.2535705121919251E-3"/>
    <n v="3.2825799629411317E-3"/>
    <n v="3.302498963975446E-3"/>
    <n v="3.2875452255434214E-3"/>
    <n v="3.2725070400491259E-3"/>
    <n v="3.2574821896215501E-3"/>
    <n v="3.2425070813383071E-3"/>
    <n v="3.227522620243113E-3"/>
    <n v="3.2125381591479193E-3"/>
    <n v="3.1975536980527255E-3"/>
    <n v="3.1825692369575318E-3"/>
    <n v="2.5539990881422208E-2"/>
    <n v="6.4606438413234066"/>
    <n v="10.57575059243967"/>
    <s v="C-All-Mot-All-All-All-C"/>
    <n v="0"/>
    <n v="2.5539990881422208E-2"/>
    <n v="1.9061441405466E-3"/>
    <n v="4.1450476759967003E-3"/>
    <n v="6.6456175597624867E-3"/>
    <n v="9.3512562334051065E-3"/>
    <n v="1.2216909115428956E-2"/>
    <n v="1.5206713457881171E-2"/>
    <n v="1.8292126084160285E-2"/>
    <n v="2.1450432469507865E-2"/>
    <n v="2.4663559492304019E-2"/>
    <n v="2.5539990881422208E-2"/>
    <n v="2.5539990881422208E-2"/>
    <n v="2.5539990881422208E-2"/>
    <n v="2.5539990881422208E-2"/>
    <n v="2.5539990881422208E-2"/>
    <n v="2.5539990881422208E-2"/>
    <n v="2.5539990881422208E-2"/>
    <n v="2.5539990881422208E-2"/>
    <n v="2.5539990881422208E-2"/>
    <n v="2.5539990881422208E-2"/>
    <n v="2.5539990881422208E-2"/>
  </r>
  <r>
    <s v="Lost Opportunity"/>
    <x v="1"/>
    <s v="Under $15"/>
    <s v="Under $10"/>
    <s v="MotorsRewind"/>
    <s v="Under $15"/>
    <n v="10.57575059243967"/>
    <s v="Motors/Drives"/>
    <s v="COM-MotorsRewind-7P_v3"/>
    <s v="Urban"/>
    <s v="SC-NR"/>
    <s v="M_Input_NR"/>
    <s v="No"/>
    <s v="Commercial"/>
    <s v="Large Ret"/>
    <s v="MotorsRewind-NR-Large Ret"/>
    <n v="2.9188208486654915E-3"/>
    <n v="3.4283652418587228E-3"/>
    <n v="3.8290470038575696E-3"/>
    <n v="4.143062637077974E-3"/>
    <n v="4.3880875528600006E-3"/>
    <n v="4.5781969277925143E-3"/>
    <n v="4.7245990000193598E-3"/>
    <n v="4.8362190077516328E-3"/>
    <n v="4.9201641911815388E-3"/>
    <n v="4.9820940828041692E-3"/>
    <n v="5.0265153770043232E-3"/>
    <n v="5.057016740603654E-3"/>
    <n v="5.0341185333944317E-3"/>
    <n v="5.0110910149538451E-3"/>
    <n v="4.988083916097453E-3"/>
    <n v="4.9651529858816415E-3"/>
    <n v="4.9422077339878736E-3"/>
    <n v="4.9192624820941057E-3"/>
    <n v="4.8963172302003378E-3"/>
    <n v="4.8733719783065708E-3"/>
    <n v="3.9108615279243718E-2"/>
    <n v="6.4606438413234084"/>
    <n v="10.57575059243967"/>
    <s v="C-All-Mot-All-All-All-C"/>
    <n v="0"/>
    <n v="3.9108615279243718E-2"/>
    <n v="2.9188208486654915E-3"/>
    <n v="6.3471860905242143E-3"/>
    <n v="1.0176233094381783E-2"/>
    <n v="1.4319295731459757E-2"/>
    <n v="1.8707383284319756E-2"/>
    <n v="2.3285580212112272E-2"/>
    <n v="2.8010179212131631E-2"/>
    <n v="3.2846398219883263E-2"/>
    <n v="3.7766562411064804E-2"/>
    <n v="3.9108615279243718E-2"/>
    <n v="3.9108615279243718E-2"/>
    <n v="3.9108615279243718E-2"/>
    <n v="3.9108615279243718E-2"/>
    <n v="3.9108615279243718E-2"/>
    <n v="3.9108615279243718E-2"/>
    <n v="3.9108615279243718E-2"/>
    <n v="3.9108615279243718E-2"/>
    <n v="3.9108615279243718E-2"/>
    <n v="3.9108615279243718E-2"/>
    <n v="3.9108615279243718E-2"/>
  </r>
  <r>
    <s v="Lost Opportunity"/>
    <x v="1"/>
    <s v="Under $15"/>
    <s v="Under $10"/>
    <s v="MotorsRewind"/>
    <s v="Under $15"/>
    <n v="10.57575059243967"/>
    <s v="Motors/Drives"/>
    <s v="COM-MotorsRewind-7P_v3"/>
    <s v="Urban"/>
    <s v="SC-NR"/>
    <s v="M_Input_NR"/>
    <s v="No"/>
    <s v="Commercial"/>
    <s v="Medium Ret"/>
    <s v="MotorsRewind-NR-Medium Ret"/>
    <n v="1.2545998090846861E-3"/>
    <n v="1.473617806956218E-3"/>
    <n v="1.6458432665411413E-3"/>
    <n v="1.78081693361908E-3"/>
    <n v="1.8861362486779928E-3"/>
    <n v="1.9678511595484526E-3"/>
    <n v="2.0307793149196116E-3"/>
    <n v="2.0787570592388522E-3"/>
    <n v="2.1148393049693123E-3"/>
    <n v="2.1414586948650346E-3"/>
    <n v="2.160552346072949E-3"/>
    <n v="2.1736627789952149E-3"/>
    <n v="2.1638204187125658E-3"/>
    <n v="2.1539224764484978E-3"/>
    <n v="2.1440333111555948E-3"/>
    <n v="2.1341768855088999E-3"/>
    <n v="2.1243143039604358E-3"/>
    <n v="2.1144517224119721E-3"/>
    <n v="2.1045891408635084E-3"/>
    <n v="2.0947265593150438E-3"/>
    <n v="1.6810096887357375E-2"/>
    <n v="6.4606438413234084"/>
    <n v="10.57575059243967"/>
    <s v="C-All-Mot-All-All-All-C"/>
    <n v="0"/>
    <n v="1.6810096887357375E-2"/>
    <n v="1.2545998090846861E-3"/>
    <n v="2.7282176160409038E-3"/>
    <n v="4.3740608825820447E-3"/>
    <n v="6.1548778162011245E-3"/>
    <n v="8.0410140648791168E-3"/>
    <n v="1.0008865224427569E-2"/>
    <n v="1.203964453934718E-2"/>
    <n v="1.4118401598586032E-2"/>
    <n v="1.6233240903555345E-2"/>
    <n v="1.6810096887357375E-2"/>
    <n v="1.6810096887357375E-2"/>
    <n v="1.6810096887357375E-2"/>
    <n v="1.6810096887357375E-2"/>
    <n v="1.6810096887357375E-2"/>
    <n v="1.6810096887357375E-2"/>
    <n v="1.6810096887357375E-2"/>
    <n v="1.6810096887357375E-2"/>
    <n v="1.6810096887357375E-2"/>
    <n v="1.6810096887357375E-2"/>
    <n v="1.6810096887357375E-2"/>
  </r>
  <r>
    <s v="Lost Opportunity"/>
    <x v="1"/>
    <s v="Under $15"/>
    <s v="Under $10"/>
    <s v="MotorsRewind"/>
    <s v="Under $15"/>
    <n v="10.575750592439668"/>
    <s v="Motors/Drives"/>
    <s v="COM-MotorsRewind-7P_v3"/>
    <s v="Urban"/>
    <s v="SC-NR"/>
    <s v="M_Input_NR"/>
    <s v="No"/>
    <s v="Commercial"/>
    <s v="Small Ret"/>
    <s v="MotorsRewind-NR-Small Ret"/>
    <n v="1.4965278145819395E-3"/>
    <n v="1.7577796682291382E-3"/>
    <n v="1.9632158469864371E-3"/>
    <n v="2.1242168654431719E-3"/>
    <n v="2.249845199878653E-3"/>
    <n v="2.3473174265586047E-3"/>
    <n v="2.4223801949022246E-3"/>
    <n v="2.479609622433405E-3"/>
    <n v="2.5226497089671407E-3"/>
    <n v="2.5544021905933036E-3"/>
    <n v="2.5771777241998454E-3"/>
    <n v="2.5928162787311887E-3"/>
    <n v="2.5810759884669432E-3"/>
    <n v="2.5692693981916649E-3"/>
    <n v="2.5574732773755589E-3"/>
    <n v="2.5457162094836079E-3"/>
    <n v="2.5339517986300566E-3"/>
    <n v="2.5221873877765066E-3"/>
    <n v="2.5104229769229553E-3"/>
    <n v="2.4986585660694044E-3"/>
    <n v="2.0051635091592395E-2"/>
    <n v="6.4606438413234066"/>
    <n v="10.575750592439668"/>
    <s v="C-All-Mot-All-All-All-C"/>
    <n v="0"/>
    <n v="2.0051635091592395E-2"/>
    <n v="1.4965278145819395E-3"/>
    <n v="3.2543074828110777E-3"/>
    <n v="5.2175233297975148E-3"/>
    <n v="7.3417401952406867E-3"/>
    <n v="9.5915853951193397E-3"/>
    <n v="1.1938902821677944E-2"/>
    <n v="1.4361283016580169E-2"/>
    <n v="1.6840892639013574E-2"/>
    <n v="1.9363542347980715E-2"/>
    <n v="2.0051635091592395E-2"/>
    <n v="2.0051635091592395E-2"/>
    <n v="2.0051635091592395E-2"/>
    <n v="2.0051635091592395E-2"/>
    <n v="2.0051635091592395E-2"/>
    <n v="2.0051635091592395E-2"/>
    <n v="2.0051635091592395E-2"/>
    <n v="2.0051635091592395E-2"/>
    <n v="2.0051635091592395E-2"/>
    <n v="2.0051635091592395E-2"/>
    <n v="2.0051635091592395E-2"/>
  </r>
  <r>
    <s v="Lost Opportunity"/>
    <x v="1"/>
    <s v="Under $20"/>
    <s v="Under $15"/>
    <s v="MotorsRewind"/>
    <s v="Under $20"/>
    <n v="16.871757284729433"/>
    <s v="Motors/Drives"/>
    <s v="COM-MotorsRewind-7P_v3"/>
    <s v="Urban"/>
    <s v="SC-NR"/>
    <s v="M_Input_NR"/>
    <s v="No"/>
    <s v="Commercial"/>
    <s v="School K-12"/>
    <s v="MotorsRewind-NR-School K-12"/>
    <n v="1.7159303567297797E-3"/>
    <n v="2.0164961498752806E-3"/>
    <n v="2.2533004701143131E-3"/>
    <n v="2.4393156657390538E-3"/>
    <n v="2.584877021324919E-3"/>
    <n v="2.6982188202264094E-3"/>
    <n v="2.7859014362880386E-3"/>
    <n v="2.8531516063515275E-3"/>
    <n v="2.904133532166979E-3"/>
    <n v="2.9421648727068106E-3"/>
    <n v="2.9698888295613757E-3"/>
    <n v="2.9894112508146125E-3"/>
    <n v="2.9773699894709632E-3"/>
    <n v="2.9652393589259438E-3"/>
    <n v="2.9531078795114575E-3"/>
    <n v="2.9410085813410319E-3"/>
    <n v="2.928900804271549E-3"/>
    <n v="2.9167930272020652E-3"/>
    <n v="2.9046852501325832E-3"/>
    <n v="2.8925774730630999E-3"/>
    <n v="2.3212818570590828E-2"/>
    <n v="10.699097158055038"/>
    <n v="16.871757284729433"/>
    <s v="C-All-Mot-All-All-All-C"/>
    <n v="0"/>
    <n v="2.3212818570590828E-2"/>
    <n v="1.7159303567297797E-3"/>
    <n v="3.7324265066050605E-3"/>
    <n v="5.985726976719374E-3"/>
    <n v="8.4250426424584274E-3"/>
    <n v="1.1009919663783346E-2"/>
    <n v="1.3708138484009756E-2"/>
    <n v="1.6494039920297795E-2"/>
    <n v="1.9347191526649321E-2"/>
    <n v="2.2251325058816301E-2"/>
    <n v="2.3212818570590828E-2"/>
    <n v="2.3212818570590828E-2"/>
    <n v="2.3212818570590828E-2"/>
    <n v="2.3212818570590828E-2"/>
    <n v="2.3212818570590828E-2"/>
    <n v="2.3212818570590828E-2"/>
    <n v="2.3212818570590828E-2"/>
    <n v="2.3212818570590828E-2"/>
    <n v="2.3212818570590828E-2"/>
    <n v="2.3212818570590828E-2"/>
    <n v="2.3212818570590828E-2"/>
  </r>
  <r>
    <s v="Lost Opportunity"/>
    <x v="1"/>
    <s v="Under $20"/>
    <s v="Under $15"/>
    <s v="MotorsRewind"/>
    <s v="Under $20"/>
    <n v="16.871757284729433"/>
    <s v="Motors/Drives"/>
    <s v="COM-MotorsRewind-7P_v3"/>
    <s v="Urban"/>
    <s v="SC-NR"/>
    <s v="M_Input_NR"/>
    <s v="No"/>
    <s v="Commercial"/>
    <s v="University"/>
    <s v="MotorsRewind-NR-University"/>
    <n v="7.6496704334125005E-4"/>
    <n v="8.9896020058699013E-4"/>
    <n v="1.0045282966307705E-3"/>
    <n v="1.0874544443357319E-3"/>
    <n v="1.1523461454298687E-3"/>
    <n v="1.2028742688193804E-3"/>
    <n v="1.2419634493901594E-3"/>
    <n v="1.2719437825405707E-3"/>
    <n v="1.2946716822492827E-3"/>
    <n v="1.3116261711147309E-3"/>
    <n v="1.3239855965550356E-3"/>
    <n v="1.3326887521384664E-3"/>
    <n v="1.3273207207075714E-3"/>
    <n v="1.3219128482111766E-3"/>
    <n v="1.3165045972861561E-3"/>
    <n v="1.3111106928589543E-3"/>
    <n v="1.3057130085124119E-3"/>
    <n v="1.3003153241658693E-3"/>
    <n v="1.2949176398193271E-3"/>
    <n v="1.2895199554727847E-3"/>
    <n v="1.0348346085212404E-2"/>
    <n v="10.699097158055038"/>
    <n v="16.871757284729433"/>
    <s v="C-All-Mot-All-All-All-C"/>
    <n v="0"/>
    <n v="1.0348346085212404E-2"/>
    <n v="7.6496704334125005E-4"/>
    <n v="1.6639272439282402E-3"/>
    <n v="2.6684555405590109E-3"/>
    <n v="3.755909984894743E-3"/>
    <n v="4.9082561303246119E-3"/>
    <n v="6.1111303991439924E-3"/>
    <n v="7.3530938485341516E-3"/>
    <n v="8.6250376310747223E-3"/>
    <n v="9.9197093133240044E-3"/>
    <n v="1.0348346085212404E-2"/>
    <n v="1.0348346085212404E-2"/>
    <n v="1.0348346085212404E-2"/>
    <n v="1.0348346085212404E-2"/>
    <n v="1.0348346085212404E-2"/>
    <n v="1.0348346085212404E-2"/>
    <n v="1.0348346085212404E-2"/>
    <n v="1.0348346085212404E-2"/>
    <n v="1.0348346085212404E-2"/>
    <n v="1.0348346085212404E-2"/>
    <n v="1.0348346085212404E-2"/>
  </r>
  <r>
    <s v="Lost Opportunity"/>
    <x v="1"/>
    <s v="Under $20"/>
    <s v="Under $15"/>
    <s v="MotorsRewind"/>
    <s v="Under $20"/>
    <n v="16.87175728472943"/>
    <s v="Motors/Drives"/>
    <s v="COM-MotorsRewind-7P_v3"/>
    <s v="Urban"/>
    <s v="SC-NR"/>
    <s v="M_Input_NR"/>
    <s v="No"/>
    <s v="Commercial"/>
    <s v="Warehouse"/>
    <s v="MotorsRewind-NR-Warehouse"/>
    <n v="2.951981306146666E-3"/>
    <n v="3.4704495908704294E-3"/>
    <n v="3.8795544236073665E-3"/>
    <n v="4.2015075105497251E-3"/>
    <n v="4.4540124133910603E-3"/>
    <n v="4.6511795225431399E-3"/>
    <n v="4.8042553273879903E-3"/>
    <n v="4.9222036738387912E-3"/>
    <n v="5.0121690498654576E-3"/>
    <n v="5.0798458425891767E-3"/>
    <n v="5.1297726509562771E-3"/>
    <n v="5.1655668647110483E-3"/>
    <n v="5.1468264882009685E-3"/>
    <n v="5.1279156743632174E-3"/>
    <n v="5.1089873707289273E-3"/>
    <n v="5.0900987319959443E-3"/>
    <n v="5.0711954244496366E-3"/>
    <n v="5.0522921169033307E-3"/>
    <n v="5.0333888093570239E-3"/>
    <n v="5.0144855018107171E-3"/>
    <n v="4.0241045663377842E-2"/>
    <n v="10.699097158055036"/>
    <n v="16.87175728472943"/>
    <s v="C-All-Mot-All-All-All-C"/>
    <n v="0"/>
    <n v="4.0241045663377842E-2"/>
    <n v="2.951981306146666E-3"/>
    <n v="6.4224308970170958E-3"/>
    <n v="1.0301985320624462E-2"/>
    <n v="1.4503492831174188E-2"/>
    <n v="1.8957505244565249E-2"/>
    <n v="2.3608684767108389E-2"/>
    <n v="2.8412940094496381E-2"/>
    <n v="3.3335143768335171E-2"/>
    <n v="3.8347312818200627E-2"/>
    <n v="4.0241045663377842E-2"/>
    <n v="4.0241045663377842E-2"/>
    <n v="4.0241045663377842E-2"/>
    <n v="4.0241045663377842E-2"/>
    <n v="4.0241045663377842E-2"/>
    <n v="4.0241045663377842E-2"/>
    <n v="4.0241045663377842E-2"/>
    <n v="4.0241045663377842E-2"/>
    <n v="4.0241045663377842E-2"/>
    <n v="4.0241045663377842E-2"/>
    <n v="4.0241045663377842E-2"/>
  </r>
  <r>
    <s v="Lost Opportunity"/>
    <x v="1"/>
    <s v="Under $10"/>
    <s v="Under $5"/>
    <s v="MotorsRewind"/>
    <s v="Under $10"/>
    <n v="5.5389452386078624"/>
    <s v="Motors/Drives"/>
    <s v="COM-MotorsRewind-7P_v3"/>
    <s v="Urban"/>
    <s v="SC-NR"/>
    <s v="M_Input_NR"/>
    <s v="No"/>
    <s v="Commercial"/>
    <s v="Supermarket"/>
    <s v="MotorsRewind-NR-Supermarket"/>
    <n v="3.4514418227996248E-3"/>
    <n v="4.0360470387454262E-3"/>
    <n v="4.4878243582925871E-3"/>
    <n v="4.8344010008358014E-3"/>
    <n v="5.097678878397828E-3"/>
    <n v="5.2950208878445853E-3"/>
    <n v="5.4401914032765177E-3"/>
    <n v="5.5441018983204138E-3"/>
    <n v="5.6154020754069873E-3"/>
    <n v="5.6609485129874597E-3"/>
    <n v="5.6861762089728133E-3"/>
    <n v="5.6953931402991126E-3"/>
    <n v="5.6445428180026125E-3"/>
    <n v="5.5938864119343375E-3"/>
    <n v="5.5435902452428739E-3"/>
    <n v="5.4937137064216008E-3"/>
    <n v="5.4438212509646958E-3"/>
    <n v="5.3939287955077882E-3"/>
    <n v="5.3440363400508823E-3"/>
    <n v="5.2941438845939773E-3"/>
    <n v="4.2485293003940272E-2"/>
    <n v="3.0698811879381047"/>
    <n v="5.5389452386078624"/>
    <s v="C-All-Mot-All-All-All-C"/>
    <n v="0"/>
    <n v="4.2485293003940272E-2"/>
    <n v="3.4514418227996248E-3"/>
    <n v="7.4874888615450511E-3"/>
    <n v="1.1975313219837639E-2"/>
    <n v="1.6809714220673441E-2"/>
    <n v="2.1907393099071269E-2"/>
    <n v="2.7202413986915856E-2"/>
    <n v="3.2642605390192377E-2"/>
    <n v="3.818670728851279E-2"/>
    <n v="4.2485293003940272E-2"/>
    <n v="4.2485293003940272E-2"/>
    <n v="4.2485293003940272E-2"/>
    <n v="4.2485293003940272E-2"/>
    <n v="4.2485293003940272E-2"/>
    <n v="4.2485293003940272E-2"/>
    <n v="4.2485293003940272E-2"/>
    <n v="4.2485293003940272E-2"/>
    <n v="4.2485293003940272E-2"/>
    <n v="4.2485293003940272E-2"/>
    <n v="4.2485293003940272E-2"/>
    <n v="4.2485293003940272E-2"/>
  </r>
  <r>
    <s v="Lost Opportunity"/>
    <x v="1"/>
    <s v="Under $10"/>
    <s v="Under $5"/>
    <s v="MotorsRewind"/>
    <s v="Under $10"/>
    <n v="5.5389452386078606"/>
    <s v="Motors/Drives"/>
    <s v="COM-MotorsRewind-7P_v3"/>
    <s v="Urban"/>
    <s v="SC-NR"/>
    <s v="M_Input_NR"/>
    <s v="No"/>
    <s v="Commercial"/>
    <s v="MiniMart"/>
    <s v="MotorsRewind-NR-MiniMart"/>
    <n v="1.4531754413564437E-3"/>
    <n v="1.7066534148624248E-3"/>
    <n v="1.9058845476486604E-3"/>
    <n v="2.0619352881439171E-3"/>
    <n v="2.1836169503892488E-3"/>
    <n v="2.277945256575771E-3"/>
    <n v="2.3505062358409675E-3"/>
    <n v="2.4057475616705961E-3"/>
    <n v="2.4472105217289175E-3"/>
    <n v="2.47771471780352E-3"/>
    <n v="2.4995051283329306E-3"/>
    <n v="2.5143692031193389E-3"/>
    <n v="2.5026823756359338E-3"/>
    <n v="2.490934050843711E-3"/>
    <n v="2.4791986713355797E-3"/>
    <n v="2.4675039382301262E-3"/>
    <n v="2.4558020869034185E-3"/>
    <n v="2.4441002355767107E-3"/>
    <n v="2.4323983842500026E-3"/>
    <n v="2.4206965329232936E-3"/>
    <n v="1.9425992892665001E-2"/>
    <n v="3.0698811879381038"/>
    <n v="5.5389452386078606"/>
    <s v="C-All-Mot-All-All-All-C"/>
    <n v="0"/>
    <n v="1.9425992892665001E-2"/>
    <n v="1.4531754413564437E-3"/>
    <n v="3.1598288562188683E-3"/>
    <n v="5.0657134038675292E-3"/>
    <n v="7.1276486920114467E-3"/>
    <n v="9.311265642400696E-3"/>
    <n v="1.1589210898976467E-2"/>
    <n v="1.3939717134817434E-2"/>
    <n v="1.6345464696488031E-2"/>
    <n v="1.879267521821695E-2"/>
    <n v="1.9425992892665001E-2"/>
    <n v="1.9425992892665001E-2"/>
    <n v="1.9425992892665001E-2"/>
    <n v="1.9425992892665001E-2"/>
    <n v="1.9425992892665001E-2"/>
    <n v="1.9425992892665001E-2"/>
    <n v="1.9425992892665001E-2"/>
    <n v="1.9425992892665001E-2"/>
    <n v="1.9425992892665001E-2"/>
    <n v="1.9425992892665001E-2"/>
    <n v="1.9425992892665001E-2"/>
  </r>
  <r>
    <s v="Lost Opportunity"/>
    <x v="1"/>
    <s v="Under $10"/>
    <s v="Under $10"/>
    <s v="MotorsRewind"/>
    <s v="Under $10"/>
    <n v="9.3165492539817194"/>
    <s v="Motors/Drives"/>
    <s v="COM-MotorsRewind-7P_v3"/>
    <s v="Urban"/>
    <s v="SC-NR"/>
    <s v="M_Input_NR"/>
    <s v="No"/>
    <s v="Commercial"/>
    <s v="Restaurant"/>
    <s v="MotorsRewind-NR-Restaurant"/>
    <n v="2.5161650860681555E-3"/>
    <n v="2.9550607684970588E-3"/>
    <n v="3.3000283519752137E-3"/>
    <n v="3.5702293295823868E-3"/>
    <n v="3.7809204419168014E-3"/>
    <n v="3.9442493724091369E-3"/>
    <n v="4.0698882990259947E-3"/>
    <n v="4.1655383433392146E-3"/>
    <n v="4.2373312249794409E-3"/>
    <n v="4.2901490685495515E-3"/>
    <n v="4.3278790415623167E-3"/>
    <n v="4.3536161032754961E-3"/>
    <n v="4.3333804273593124E-3"/>
    <n v="4.3130382691995341E-3"/>
    <n v="4.2927185257261961E-3"/>
    <n v="4.2724691612699974E-3"/>
    <n v="4.252207471653815E-3"/>
    <n v="4.2319457820376325E-3"/>
    <n v="4.2116840924214492E-3"/>
    <n v="4.1914224028052668E-3"/>
    <n v="3.363599720148485E-2"/>
    <n v="5.612953177977082"/>
    <n v="9.3165492539817194"/>
    <s v="C-All-Mot-All-All-All-C"/>
    <n v="0"/>
    <n v="3.363599720148485E-2"/>
    <n v="2.5161650860681555E-3"/>
    <n v="5.4712258545652143E-3"/>
    <n v="8.771254206540428E-3"/>
    <n v="1.2341483536122815E-2"/>
    <n v="1.6122403978039615E-2"/>
    <n v="2.006665335044875E-2"/>
    <n v="2.4136541649474746E-2"/>
    <n v="2.830207999281396E-2"/>
    <n v="3.2539411217793399E-2"/>
    <n v="3.363599720148485E-2"/>
    <n v="3.363599720148485E-2"/>
    <n v="3.363599720148485E-2"/>
    <n v="3.363599720148485E-2"/>
    <n v="3.363599720148485E-2"/>
    <n v="3.363599720148485E-2"/>
    <n v="3.363599720148485E-2"/>
    <n v="3.363599720148485E-2"/>
    <n v="3.363599720148485E-2"/>
    <n v="3.363599720148485E-2"/>
    <n v="3.363599720148485E-2"/>
  </r>
  <r>
    <s v="Lost Opportunity"/>
    <x v="1"/>
    <s v="Under $5"/>
    <s v="Under $5"/>
    <s v="MotorsRewind"/>
    <s v="Under $5"/>
    <n v="3.3803143726799409"/>
    <s v="Motors/Drives"/>
    <s v="COM-MotorsRewind-7P_v3"/>
    <s v="Urban"/>
    <s v="SC-NR"/>
    <s v="M_Input_NR"/>
    <s v="No"/>
    <s v="Commercial"/>
    <s v="Lodging"/>
    <s v="MotorsRewind-NR-Lodging"/>
    <n v="3.066104491022844E-3"/>
    <n v="3.609320091488379E-3"/>
    <n v="4.0400600217016108E-3"/>
    <n v="4.3810420639827791E-3"/>
    <n v="4.650396809978064E-3"/>
    <n v="4.8625939062390466E-3"/>
    <n v="5.0291812722946978E-3"/>
    <n v="5.159375055810142E-3"/>
    <n v="5.260530463999707E-3"/>
    <n v="5.3385175247609344E-3"/>
    <n v="5.3980209741203294E-3"/>
    <n v="5.442779590405975E-3"/>
    <n v="5.4301096274469544E-3"/>
    <n v="5.417217280612013E-3"/>
    <n v="5.4042635433903252E-3"/>
    <n v="5.3913087902501787E-3"/>
    <n v="5.3783385205061944E-3"/>
    <n v="5.3653682507622076E-3"/>
    <n v="5.3523979810182233E-3"/>
    <n v="5.3394277112742364E-3"/>
    <n v="4.2848693902515965E-2"/>
    <n v="1.6166971936301149"/>
    <n v="3.3803143726799409"/>
    <s v="C-All-Mot-All-All-All-C"/>
    <n v="0"/>
    <n v="4.2848693902515965E-2"/>
    <n v="3.066104491022844E-3"/>
    <n v="6.6754245825112225E-3"/>
    <n v="1.0715484604212833E-2"/>
    <n v="1.5096526668195612E-2"/>
    <n v="1.9746923478173677E-2"/>
    <n v="2.4609517384412725E-2"/>
    <n v="2.9638698656707423E-2"/>
    <n v="3.4798073712517565E-2"/>
    <n v="4.0058604176517271E-2"/>
    <n v="4.2848693902515965E-2"/>
    <n v="4.2848693902515965E-2"/>
    <n v="4.2848693902515965E-2"/>
    <n v="4.2848693902515965E-2"/>
    <n v="4.2848693902515965E-2"/>
    <n v="4.2848693902515965E-2"/>
    <n v="4.2848693902515965E-2"/>
    <n v="4.2848693902515965E-2"/>
    <n v="4.2848693902515965E-2"/>
    <n v="4.2848693902515965E-2"/>
    <n v="4.2848693902515965E-2"/>
  </r>
  <r>
    <s v="Lost Opportunity"/>
    <x v="1"/>
    <s v="Under $5"/>
    <s v="Under $5"/>
    <s v="MotorsRewind"/>
    <s v="Under $5"/>
    <n v="4.0746108136603016"/>
    <s v="Motors/Drives"/>
    <s v="COM-MotorsRewind-7P_v3"/>
    <s v="Urban"/>
    <s v="SC-NR"/>
    <s v="M_Input_NR"/>
    <s v="No"/>
    <s v="Commercial"/>
    <s v="Hospital"/>
    <s v="MotorsRewind-NR-Hospital"/>
    <n v="1.5646077692928592E-3"/>
    <n v="1.8423600697132659E-3"/>
    <n v="2.0628493511546898E-3"/>
    <n v="2.2376270357483746E-3"/>
    <n v="2.3759148493155621E-3"/>
    <n v="2.4850746745308321E-3"/>
    <n v="2.5709836440994333E-3"/>
    <n v="2.6383335851425894E-3"/>
    <n v="2.6908700716391535E-3"/>
    <n v="2.7315832647708E-3"/>
    <n v="2.7628602645863782E-3"/>
    <n v="2.7866067353825761E-3"/>
    <n v="2.7809559812703873E-3"/>
    <n v="2.775187651452593E-3"/>
    <n v="2.7693841416639568E-3"/>
    <n v="2.7635763696639924E-3"/>
    <n v="2.757760646268567E-3"/>
    <n v="2.7519449228731417E-3"/>
    <n v="2.7461291994777173E-3"/>
    <n v="2.7403134760822924E-3"/>
    <n v="2.19909060826236E-2"/>
    <n v="2.0840955298917221"/>
    <n v="4.0746108136603016"/>
    <s v="C-All-Mot-All-All-All-C"/>
    <n v="0"/>
    <n v="2.19909060826236E-2"/>
    <n v="1.5646077692928592E-3"/>
    <n v="3.4069678390061253E-3"/>
    <n v="5.4698171901608151E-3"/>
    <n v="7.7074442259091897E-3"/>
    <n v="1.0083359075224752E-2"/>
    <n v="1.2568433749755584E-2"/>
    <n v="1.5139417393855017E-2"/>
    <n v="1.7777750978997607E-2"/>
    <n v="2.0468621050636761E-2"/>
    <n v="2.19909060826236E-2"/>
    <n v="2.19909060826236E-2"/>
    <n v="2.19909060826236E-2"/>
    <n v="2.19909060826236E-2"/>
    <n v="2.19909060826236E-2"/>
    <n v="2.19909060826236E-2"/>
    <n v="2.19909060826236E-2"/>
    <n v="2.19909060826236E-2"/>
    <n v="2.19909060826236E-2"/>
    <n v="2.19909060826236E-2"/>
    <n v="2.19909060826236E-2"/>
  </r>
  <r>
    <s v="Lost Opportunity"/>
    <x v="1"/>
    <s v="Under $5"/>
    <s v="Under $5"/>
    <s v="MotorsRewind"/>
    <s v="Under $5"/>
    <n v="3.3803143726799405"/>
    <s v="Motors/Drives"/>
    <s v="COM-MotorsRewind-7P_v3"/>
    <s v="Urban"/>
    <s v="SC-NR"/>
    <s v="M_Input_NR"/>
    <s v="No"/>
    <s v="Commercial"/>
    <s v="Residential Care"/>
    <s v="MotorsRewind-NR-Residential Care"/>
    <n v="2.1144906547103455E-3"/>
    <n v="2.4891107350240682E-3"/>
    <n v="2.786163741440893E-3"/>
    <n v="3.0213166346115543E-3"/>
    <n v="3.2070728914111732E-3"/>
    <n v="3.3534112756098289E-3"/>
    <n v="3.4682956279692527E-3"/>
    <n v="3.558081719523151E-3"/>
    <n v="3.6278419530430752E-3"/>
    <n v="3.6816245007842744E-3"/>
    <n v="3.7226601171378121E-3"/>
    <n v="3.7535271916719183E-3"/>
    <n v="3.744789551336824E-3"/>
    <n v="3.7358985474654368E-3"/>
    <n v="3.726965206681053E-3"/>
    <n v="3.7180311652845136E-3"/>
    <n v="3.709086423106603E-3"/>
    <n v="3.7001416809286946E-3"/>
    <n v="3.6911969387507849E-3"/>
    <n v="3.6822521965728752E-3"/>
    <n v="2.9549926654061694E-2"/>
    <n v="1.616697193630114"/>
    <n v="3.3803143726799405"/>
    <s v="C-All-Mot-All-All-All-C"/>
    <n v="0"/>
    <n v="2.9549926654061694E-2"/>
    <n v="2.1144906547103455E-3"/>
    <n v="4.6036013897344137E-3"/>
    <n v="7.3897651311753063E-3"/>
    <n v="1.041108176578686E-2"/>
    <n v="1.3618154657198032E-2"/>
    <n v="1.697156593280786E-2"/>
    <n v="2.0439861560777112E-2"/>
    <n v="2.3997943280300263E-2"/>
    <n v="2.7625785233343338E-2"/>
    <n v="2.9549926654061694E-2"/>
    <n v="2.9549926654061694E-2"/>
    <n v="2.9549926654061694E-2"/>
    <n v="2.9549926654061694E-2"/>
    <n v="2.9549926654061694E-2"/>
    <n v="2.9549926654061694E-2"/>
    <n v="2.9549926654061694E-2"/>
    <n v="2.9549926654061694E-2"/>
    <n v="2.9549926654061694E-2"/>
    <n v="2.9549926654061694E-2"/>
    <n v="2.9549926654061694E-2"/>
  </r>
  <r>
    <s v="Lost Opportunity"/>
    <x v="1"/>
    <s v="Under $20"/>
    <s v="Under $15"/>
    <s v="MotorsRewind"/>
    <s v="Under $20"/>
    <n v="16.116236481654653"/>
    <s v="Motors/Drives"/>
    <s v="COM-MotorsRewind-7P_v3"/>
    <s v="Urban"/>
    <s v="SC-NR"/>
    <s v="M_Input_NR"/>
    <s v="No"/>
    <s v="Commercial"/>
    <s v="Assembly"/>
    <s v="MotorsRewind-NR-Assembly"/>
    <n v="4.9750987949111966E-3"/>
    <n v="5.8442770782819401E-3"/>
    <n v="6.5280557794781709E-3"/>
    <n v="7.0642181619434601E-3"/>
    <n v="7.4828550497234077E-3"/>
    <n v="7.8079309268370397E-3"/>
    <n v="8.0585311955178075E-3"/>
    <n v="8.2498555059774322E-3"/>
    <n v="8.3940088548219386E-3"/>
    <n v="8.5006316242651984E-3"/>
    <n v="8.5774013520756448E-3"/>
    <n v="8.6304323465107094E-3"/>
    <n v="8.5923318748267474E-3"/>
    <n v="8.5540018791803486E-3"/>
    <n v="8.5156979043475248E-3"/>
    <n v="8.4775151468037459E-3"/>
    <n v="8.4393079391735203E-3"/>
    <n v="8.4011007315432894E-3"/>
    <n v="8.3628935239130637E-3"/>
    <n v="8.3246863162828345E-3"/>
    <n v="6.6805274851401752E-2"/>
    <n v="10.190482760047235"/>
    <n v="16.116236481654653"/>
    <s v="C-All-Mot-All-All-All-C"/>
    <n v="0"/>
    <n v="6.6805274851401752E-2"/>
    <n v="4.9750987949111966E-3"/>
    <n v="1.0819375873193137E-2"/>
    <n v="1.7347431652671309E-2"/>
    <n v="2.4411649814614769E-2"/>
    <n v="3.1894504864338175E-2"/>
    <n v="3.9702435791175217E-2"/>
    <n v="4.7760966986693021E-2"/>
    <n v="5.6010822492670455E-2"/>
    <n v="6.4404831347492392E-2"/>
    <n v="6.6805274851401752E-2"/>
    <n v="6.6805274851401752E-2"/>
    <n v="6.6805274851401752E-2"/>
    <n v="6.6805274851401752E-2"/>
    <n v="6.6805274851401752E-2"/>
    <n v="6.6805274851401752E-2"/>
    <n v="6.6805274851401752E-2"/>
    <n v="6.6805274851401752E-2"/>
    <n v="6.6805274851401752E-2"/>
    <n v="6.6805274851401752E-2"/>
    <n v="6.6805274851401752E-2"/>
  </r>
  <r>
    <s v="Lost Opportunity"/>
    <x v="1"/>
    <s v="Under $15"/>
    <s v="Under $10"/>
    <s v="MotorsRewind"/>
    <s v="Under $15"/>
    <n v="13.094153269355568"/>
    <s v="Motors/Drives"/>
    <s v="COM-MotorsRewind-7P_v3"/>
    <s v="Urban"/>
    <s v="SC-NR"/>
    <s v="M_Input_NR"/>
    <s v="No"/>
    <s v="Commercial"/>
    <s v="Other"/>
    <s v="MotorsRewind-NR-Other"/>
    <n v="3.3530186336995474E-3"/>
    <n v="3.9209529298755768E-3"/>
    <n v="4.3598471220702264E-3"/>
    <n v="4.6965405968887597E-3"/>
    <n v="4.9523106995382916E-3"/>
    <n v="5.1440251970899156E-3"/>
    <n v="5.2850559512783767E-3"/>
    <n v="5.3860032782237603E-3"/>
    <n v="5.4552702207456092E-3"/>
    <n v="5.4995178313810037E-3"/>
    <n v="5.5240261206893774E-3"/>
    <n v="5.5329802169973227E-3"/>
    <n v="5.4835799701023896E-3"/>
    <n v="5.4343681096152259E-3"/>
    <n v="5.385506215723198E-3"/>
    <n v="5.337051983365166E-3"/>
    <n v="5.2885822882589245E-3"/>
    <n v="5.2401125931526805E-3"/>
    <n v="5.1916428980464365E-3"/>
    <n v="5.143173202940195E-3"/>
    <n v="4.1273759319763216E-2"/>
    <n v="8.1560251680160558"/>
    <n v="13.094153269355568"/>
    <s v="C-All-Mot-All-All-All-C"/>
    <n v="0"/>
    <n v="4.1273759319763216E-2"/>
    <n v="3.3530186336995474E-3"/>
    <n v="7.2739715635751247E-3"/>
    <n v="1.163381868564535E-2"/>
    <n v="1.633035928253411E-2"/>
    <n v="2.12826699820724E-2"/>
    <n v="2.6426695179162317E-2"/>
    <n v="3.1711751130440696E-2"/>
    <n v="3.709775440866446E-2"/>
    <n v="4.1273759319763216E-2"/>
    <n v="4.1273759319763216E-2"/>
    <n v="4.1273759319763216E-2"/>
    <n v="4.1273759319763216E-2"/>
    <n v="4.1273759319763216E-2"/>
    <n v="4.1273759319763216E-2"/>
    <n v="4.1273759319763216E-2"/>
    <n v="4.1273759319763216E-2"/>
    <n v="4.1273759319763216E-2"/>
    <n v="4.1273759319763216E-2"/>
    <n v="4.1273759319763216E-2"/>
    <n v="4.1273759319763216E-2"/>
  </r>
  <r>
    <s v="Lost Opportunity"/>
    <x v="0"/>
    <s v="Under $15"/>
    <s v="Under $10"/>
    <s v="Parking Lighting"/>
    <s v="Under $15"/>
    <n v="10.610773460269986"/>
    <s v="Lighting"/>
    <s v="Com-ParkingGarageLighting-7P_v7"/>
    <s v="Urban"/>
    <s v="SC-NR"/>
    <s v="M_Input(per KSF)"/>
    <s v="No"/>
    <s v="Commercial"/>
    <s v="Applicable HID Parking Area"/>
    <s v="NR_PARKING_GARAGE_FIX_REPL_from MH to BI-LEVEL_LED_FIX"/>
    <n v="0.37694822764709518"/>
    <n v="0.44296446866352152"/>
    <n v="0.49497278946847306"/>
    <n v="0.53582406856435549"/>
    <n v="0.56778950697213271"/>
    <n v="0.5926784980793891"/>
    <n v="0.6119325290792218"/>
    <n v="0.62669998812334515"/>
    <n v="0.63789576008169202"/>
    <n v="0.64624870416233737"/>
    <n v="0.652339477598606"/>
    <n v="0.65663066849306206"/>
    <n v="0.65399069746420235"/>
    <n v="0.65133290452691683"/>
    <n v="0.64867670484860451"/>
    <n v="0.64602932551682624"/>
    <n v="0.64338008371861344"/>
    <n v="0.64073084192040108"/>
    <n v="0.63808160012218862"/>
    <n v="0.63543235832397604"/>
    <n v="2.0373992516154389"/>
    <n v="7.3464361356484273"/>
    <n v="10.610773460269986"/>
    <s v="I-All-SecTotal-All-All-All-E"/>
    <n v="0"/>
    <n v="2.0373992516154389"/>
    <n v="0.37694822764709518"/>
    <n v="0.8199126963106167"/>
    <n v="1.3148854857790897"/>
    <n v="1.8507095543434451"/>
    <n v="2.0373992516154389"/>
    <n v="2.0373992516154389"/>
    <n v="2.0373992516154389"/>
    <n v="2.0373992516154389"/>
    <n v="2.0373992516154389"/>
    <n v="2.0373992516154389"/>
    <n v="2.0373992516154389"/>
    <n v="2.0373992516154389"/>
    <n v="2.0373992516154389"/>
    <n v="2.0373992516154389"/>
    <n v="2.0373992516154389"/>
    <n v="2.0373992516154389"/>
    <n v="2.0373992516154389"/>
    <n v="2.0373992516154389"/>
    <n v="2.0373992516154389"/>
    <n v="2.0373992516154389"/>
  </r>
  <r>
    <s v="Discretionary"/>
    <x v="3"/>
    <s v="Under $20"/>
    <s v="Under $15"/>
    <s v="Smart Plug Power Strips"/>
    <s v="Under $20"/>
    <n v="15.95017355067186"/>
    <s v="Electronics"/>
    <s v="COM-PowerStrips-7P_V5"/>
    <s v="Urban"/>
    <s v="SC-Retro"/>
    <s v="Measure InputOutput"/>
    <s v="No"/>
    <s v="Commercial"/>
    <s v="All"/>
    <s v="Smart Plug Power Strips-Retro"/>
    <n v="1.2622267370962255"/>
    <n v="1.2577795758629557"/>
    <n v="1.2536942536436404"/>
    <n v="1.2501317423472402"/>
    <n v="1.2464649782915773"/>
    <n v="1.1188016705563617"/>
    <n v="0.89247483348178891"/>
    <n v="0.71184556873285776"/>
    <n v="0.56774301834839891"/>
    <n v="0.45289586348708583"/>
    <n v="0.36129916242242227"/>
    <n v="0.28816743469958495"/>
    <n v="0.22979387451874234"/>
    <n v="0.18329158560490161"/>
    <n v="0.14621094628054654"/>
    <n v="0.11663835517568563"/>
    <n v="7.9331580033517254E-4"/>
    <n v="2.8252676367228314E-4"/>
    <n v="9.6043881714067428E-5"/>
    <n v="3.1230192672948597E-5"/>
    <n v="10.911102819205356"/>
    <n v="10.387620750001371"/>
    <n v="15.95017355067186"/>
    <s v="C-All-Other-Control-All-All-E"/>
    <n v="0"/>
    <n v="10.911102819205356"/>
    <n v="1.2622267370962255"/>
    <n v="2.5200063129591812"/>
    <n v="3.7737005666028214"/>
    <n v="5.0238323089500616"/>
    <n v="6.2702972872416387"/>
    <n v="7.3890989577980006"/>
    <n v="8.28157379127979"/>
    <n v="8.9934193600126484"/>
    <n v="9.5611623783610469"/>
    <n v="10.014058241848133"/>
    <n v="10.375357404270556"/>
    <n v="10.66352483897014"/>
    <n v="10.893318713488883"/>
    <n v="10.911102819205356"/>
    <n v="10.911102819205356"/>
    <n v="10.911102819205356"/>
    <n v="10.911102819205356"/>
    <n v="10.911102819205356"/>
    <n v="10.911102819205356"/>
    <n v="10.911102819205356"/>
  </r>
  <r>
    <s v="Discretionary"/>
    <x v="1"/>
    <s v="Under $5"/>
    <s v="Under $30"/>
    <s v="Pre-Rinse Spray Valve"/>
    <s v="Under $5"/>
    <n v="-82.114464089461208"/>
    <s v="Food Preparation"/>
    <s v="COM-PreRinseSpray-7P_V3"/>
    <s v="Urban"/>
    <s v="SC-Retro"/>
    <s v="Measure InputOutput"/>
    <s v="No"/>
    <s v="Commercial"/>
    <s v="All"/>
    <s v="Pre-Rinse Spray Valve_0.81_to_1.0gpm"/>
    <n v="1.5583070370537903E-2"/>
    <n v="1.5528167060054558E-2"/>
    <n v="1.5477730904838611E-2"/>
    <n v="1.5433749215498581E-2"/>
    <n v="1.5388480453054994E-2"/>
    <n v="1.3812387783088171E-2"/>
    <n v="1.1018224955426989E-2"/>
    <n v="8.7882305646913624E-3"/>
    <n v="7.0091839661531683E-3"/>
    <n v="5.5913156517985894E-3"/>
    <n v="4.4604904232953173E-3"/>
    <n v="3.5576281831516017E-3"/>
    <n v="2.8369658256344877E-3"/>
    <n v="2.2628626005653288E-3"/>
    <n v="1.8050762179814283E-3"/>
    <n v="1.4399819328719701E-3"/>
    <n v="9.7940374572656147E-6"/>
    <n v="3.4879901609387986E-6"/>
    <n v="1.185728778692345E-6"/>
    <n v="3.8555853382379634E-7"/>
    <n v="0.13470518255935934"/>
    <n v="25.390547124012286"/>
    <n v="-82.114464089461208"/>
    <s v="C-All-WH-Dwash-All-All-C"/>
    <s v="C-All-WH-Dwash-All-All-C"/>
    <n v="0.13470518255935934"/>
    <n v="1.5583070370537903E-2"/>
    <n v="3.1111237430592461E-2"/>
    <n v="4.6588968335431073E-2"/>
    <n v="6.2022717550929654E-2"/>
    <n v="7.7411198003984646E-2"/>
    <n v="9.122358578707282E-2"/>
    <n v="0.10224181074249981"/>
    <n v="0.11103004130719117"/>
    <n v="0.11803922527334434"/>
    <n v="0.12363054092514293"/>
    <n v="0.12809103134843824"/>
    <n v="0.13164865953158986"/>
    <n v="0.13448562535722433"/>
    <n v="0.13470518255935934"/>
    <n v="0.13470518255935934"/>
    <n v="0.13470518255935934"/>
    <n v="0.13470518255935934"/>
    <n v="0.13470518255935934"/>
    <n v="0.13470518255935934"/>
    <n v="0.13470518255935934"/>
  </r>
  <r>
    <s v="Discretionary"/>
    <x v="1"/>
    <s v="Under $5"/>
    <s v="Under $45"/>
    <s v="Pre-Rinse Spray Valve"/>
    <s v="Under $5"/>
    <n v="-59.694840508426481"/>
    <s v="Food Preparation"/>
    <s v="COM-PreRinseSpray-7P_V3"/>
    <s v="Urban"/>
    <s v="SC-Retro"/>
    <s v="Measure InputOutput"/>
    <s v="No"/>
    <s v="Commercial"/>
    <s v="All"/>
    <s v="Pre-Rinse Spray Valve_0.61_to_0.8gpm"/>
    <n v="9.9140387622061055E-3"/>
    <n v="9.8791089611231023E-3"/>
    <n v="9.8470211898471077E-3"/>
    <n v="9.8190397867874962E-3"/>
    <n v="9.7902395404360874E-3"/>
    <n v="8.7875203425287086E-3"/>
    <n v="7.0098579228221238E-3"/>
    <n v="5.5911226990465763E-3"/>
    <n v="4.4592830475344491E-3"/>
    <n v="3.5572270923234922E-3"/>
    <n v="2.8377895949572378E-3"/>
    <n v="2.2633834584977475E-3"/>
    <n v="1.8048939325571115E-3"/>
    <n v="1.439646167418083E-3"/>
    <n v="1.1483998447211373E-3"/>
    <n v="9.1612476616675866E-4"/>
    <n v="6.2310228139256069E-6"/>
    <n v="2.2190793492866139E-6"/>
    <n v="7.5436745095141601E-7"/>
    <n v="2.4529455097984817E-7"/>
    <n v="8.5700209882158179E-2"/>
    <n v="40.483372238585375"/>
    <n v="-59.694840508426481"/>
    <s v="C-All-WH-Dwash-All-All-C"/>
    <s v="C-All-WH-Dwash-All-All-C"/>
    <n v="8.5700209882158179E-2"/>
    <n v="9.9140387622061055E-3"/>
    <n v="1.9793147723329206E-2"/>
    <n v="2.9640168913176314E-2"/>
    <n v="3.9459208699963812E-2"/>
    <n v="4.9249448240399896E-2"/>
    <n v="5.8036968582928603E-2"/>
    <n v="6.5046826505750721E-2"/>
    <n v="7.0637949204797296E-2"/>
    <n v="7.5097232252331739E-2"/>
    <n v="7.8654459344655231E-2"/>
    <n v="8.1492248939612474E-2"/>
    <n v="8.3755632398110222E-2"/>
    <n v="8.5560526330667339E-2"/>
    <n v="8.5700209882158179E-2"/>
    <n v="8.5700209882158179E-2"/>
    <n v="8.5700209882158179E-2"/>
    <n v="8.5700209882158179E-2"/>
    <n v="8.5700209882158179E-2"/>
    <n v="8.5700209882158179E-2"/>
    <n v="8.5700209882158179E-2"/>
  </r>
  <r>
    <s v="Discretionary"/>
    <x v="4"/>
    <s v="Under $45"/>
    <s v="Under $30"/>
    <s v="Advanced Rooftop Controller"/>
    <s v="Under $45"/>
    <n v="41.298549029779863"/>
    <s v="HVAC"/>
    <s v="Com-RooftopController-7P_V6"/>
    <s v="Urban"/>
    <s v="SC-Retro"/>
    <s v="Measure InputOutput"/>
    <s v="No"/>
    <s v="Commercial"/>
    <s v="Large Off"/>
    <s v="Advanced Rooftop Controller-Retro-Large Off"/>
    <n v="7.1777457828490114E-3"/>
    <n v="1.1248901890454356E-2"/>
    <n v="2.2430310369565987E-2"/>
    <n v="3.9135284017300279E-2"/>
    <n v="6.069447714594188E-2"/>
    <n v="8.4717351200305657E-2"/>
    <n v="0.10749861709580608"/>
    <n v="0.1250388081186051"/>
    <n v="0.13425320643996069"/>
    <n v="0.13385044682064084"/>
    <n v="0.12455230244816712"/>
    <n v="0.10865631484821964"/>
    <n v="8.9213226038320534E-2"/>
    <n v="6.917990050238218E-2"/>
    <n v="5.0821739537487011E-2"/>
    <n v="3.5468492023212055E-2"/>
    <n v="2.3574510913455551E-2"/>
    <n v="1.4956683940611074E-2"/>
    <n v="9.0765082379035619E-3"/>
    <n v="5.27855299429336E-3"/>
    <n v="1.225379037386422"/>
    <n v="27.103570834972757"/>
    <n v="41.298549029779863"/>
    <s v="C-Off-HVAC-Vent-All-All-E"/>
    <n v="0"/>
    <n v="1.225379037386422"/>
    <n v="7.1777457828490114E-3"/>
    <n v="1.8426647673303369E-2"/>
    <n v="4.085695804286936E-2"/>
    <n v="7.9992242060169638E-2"/>
    <n v="0.14068671920611153"/>
    <n v="0.22540407040641719"/>
    <n v="0.33290268750222329"/>
    <n v="0.45794149562082842"/>
    <n v="0.59219470206078917"/>
    <n v="0.72604514888143001"/>
    <n v="0.85059745132959708"/>
    <n v="0.95925376617781666"/>
    <n v="1.0484669922161372"/>
    <n v="1.1176468927185192"/>
    <n v="1.1684686322560063"/>
    <n v="1.2039371242792183"/>
    <n v="1.225379037386422"/>
    <n v="1.225379037386422"/>
    <n v="1.225379037386422"/>
    <n v="1.225379037386422"/>
  </r>
  <r>
    <s v="Discretionary"/>
    <x v="4"/>
    <s v="Under $45"/>
    <s v="Under $30"/>
    <s v="Advanced Rooftop Controller"/>
    <s v="Under $45"/>
    <n v="44.897361669202844"/>
    <s v="HVAC"/>
    <s v="Com-RooftopController-7P_V6"/>
    <s v="Urban"/>
    <s v="SC-Retro"/>
    <s v="Measure InputOutput"/>
    <s v="No"/>
    <s v="Commercial"/>
    <s v="Medium Off"/>
    <s v="Advanced Rooftop Controller-Retro-Medium Off"/>
    <n v="1.1594532022683641E-2"/>
    <n v="1.8170851564644104E-2"/>
    <n v="3.6232678019900363E-2"/>
    <n v="6.3216964975221154E-2"/>
    <n v="9.8042488569348524E-2"/>
    <n v="0.13684770554509662"/>
    <n v="0.17364729763622355"/>
    <n v="0.2019807483672007"/>
    <n v="0.21686517582379888"/>
    <n v="0.21621458029632745"/>
    <n v="0.20119487411840947"/>
    <n v="0.17551737830904723"/>
    <n v="0.14411009214339296"/>
    <n v="0.11174937034097115"/>
    <n v="8.2094616379962113E-2"/>
    <n v="5.7293832771575334E-2"/>
    <n v="3.8080956051451606E-2"/>
    <n v="2.4160196829058005E-2"/>
    <n v="1.4661687471571799E-2"/>
    <n v="8.5266814369503036E-3"/>
    <n v="1.9794092628427922"/>
    <n v="29.526280992911076"/>
    <n v="44.897361669202844"/>
    <s v="C-Off-HVAC-Vent-All-All-E"/>
    <n v="0"/>
    <n v="1.9794092628427922"/>
    <n v="1.1594532022683641E-2"/>
    <n v="2.9765383587327745E-2"/>
    <n v="6.5998061607228112E-2"/>
    <n v="0.12921502658244927"/>
    <n v="0.22725751515179779"/>
    <n v="0.36410522069689444"/>
    <n v="0.53775251833311799"/>
    <n v="0.73973326670031869"/>
    <n v="0.95659844252411763"/>
    <n v="1.1728130228204452"/>
    <n v="1.3740078969388547"/>
    <n v="1.5495252752479018"/>
    <n v="1.6936353673912947"/>
    <n v="1.8053847377322658"/>
    <n v="1.8874793541122279"/>
    <n v="1.9447731868838032"/>
    <n v="1.9794092628427922"/>
    <n v="1.9794092628427922"/>
    <n v="1.9794092628427922"/>
    <n v="1.9794092628427922"/>
  </r>
  <r>
    <s v="Discretionary"/>
    <x v="4"/>
    <s v="Under $45"/>
    <s v="Under $30"/>
    <s v="Advanced Rooftop Controller"/>
    <s v="Under $45"/>
    <n v="41.229012913649598"/>
    <s v="HVAC"/>
    <s v="Com-RooftopController-7P_V6"/>
    <s v="Urban"/>
    <s v="SC-Retro"/>
    <s v="Measure InputOutput"/>
    <s v="No"/>
    <s v="Commercial"/>
    <s v="Small Off"/>
    <s v="Advanced Rooftop Controller-Retro-Small Off"/>
    <n v="7.8989254281912943E-3"/>
    <n v="1.2379128471511673E-2"/>
    <n v="2.4683982172194287E-2"/>
    <n v="4.306737789493599E-2"/>
    <n v="6.6792717850835168E-2"/>
    <n v="9.3229275576195661E-2"/>
    <n v="0.11829947531750361"/>
    <n v="0.13760200637347625"/>
    <n v="0.14774221576622928"/>
    <n v="0.14729898911893061"/>
    <n v="0.13706661934146902"/>
    <n v="0.11957349204801389"/>
    <n v="9.8176870706245714E-2"/>
    <n v="7.613070896209885E-2"/>
    <n v="5.5928022931209388E-2"/>
    <n v="3.903216720369089E-2"/>
    <n v="2.5943145570356905E-2"/>
    <n v="1.6459447669797518E-2"/>
    <n v="9.9884648869671896E-3"/>
    <n v="5.8089123984173003E-3"/>
    <n v="1.3484982514583135"/>
    <n v="27.056759324685466"/>
    <n v="41.229012913649598"/>
    <s v="C-Off-HVAC-Vent-All-All-E"/>
    <n v="0"/>
    <n v="1.3484982514583135"/>
    <n v="7.8989254281912943E-3"/>
    <n v="2.0278053899702969E-2"/>
    <n v="4.4962036071897256E-2"/>
    <n v="8.8029413966833253E-2"/>
    <n v="0.15482213181766841"/>
    <n v="0.24805140739386405"/>
    <n v="0.36635088271136768"/>
    <n v="0.50395288908484392"/>
    <n v="0.65169510485107318"/>
    <n v="0.79899409397000376"/>
    <n v="0.93606071331147278"/>
    <n v="1.0556342053594867"/>
    <n v="1.1538110760657325"/>
    <n v="1.2299417850278314"/>
    <n v="1.2858698079590407"/>
    <n v="1.3249019751627316"/>
    <n v="1.3484982514583135"/>
    <n v="1.3484982514583135"/>
    <n v="1.3484982514583135"/>
    <n v="1.3484982514583135"/>
  </r>
  <r>
    <s v="Discretionary"/>
    <x v="4"/>
    <s v="Under $10"/>
    <s v="Under $10"/>
    <s v="Advanced Rooftop Controller"/>
    <s v="Under $10"/>
    <n v="9.3741392714235161"/>
    <s v="HVAC"/>
    <s v="Com-RooftopController-7P_V6"/>
    <s v="Urban"/>
    <s v="SC-Retro"/>
    <s v="Measure InputOutput"/>
    <s v="No"/>
    <s v="Commercial"/>
    <s v="XLarge Ret"/>
    <s v="Advanced Rooftop Controller-Retro-XLarge Ret"/>
    <n v="1.9058009351696895E-2"/>
    <n v="2.9819617619186181E-2"/>
    <n v="5.9364894756275877E-2"/>
    <n v="0.10341067842069479"/>
    <n v="0.16012109446660377"/>
    <n v="0.22313835240488017"/>
    <n v="0.28268789307031356"/>
    <n v="0.32828545022255512"/>
    <n v="0.35191190154780277"/>
    <n v="0.35029310680068287"/>
    <n v="0.32543630794210676"/>
    <n v="0.28344688830987602"/>
    <n v="0.23235308569006505"/>
    <n v="0.17988775894124856"/>
    <n v="0.13193915018429847"/>
    <n v="9.1932561065415128E-2"/>
    <n v="6.1005144667881123E-2"/>
    <n v="3.8641218822278722E-2"/>
    <n v="2.3411032489365949E-2"/>
    <n v="1.3592438467363334E-2"/>
    <n v="3.1553892104291692"/>
    <n v="5.7360999807512094"/>
    <n v="9.3741392714235161"/>
    <s v="C-Ret-HVAC-Vent-All-All-E"/>
    <n v="0"/>
    <n v="3.1553892104291692"/>
    <n v="1.9058009351696895E-2"/>
    <n v="4.8877626970883076E-2"/>
    <n v="0.10824252172715895"/>
    <n v="0.21165320014785374"/>
    <n v="0.37177429461445755"/>
    <n v="0.59491264701933777"/>
    <n v="0.87760054008965138"/>
    <n v="1.2058859903122066"/>
    <n v="1.5577978918600093"/>
    <n v="1.9080909986606922"/>
    <n v="2.2335273066027987"/>
    <n v="2.5169741949126747"/>
    <n v="2.7493272806027398"/>
    <n v="2.9292150395439882"/>
    <n v="3.0611541897282866"/>
    <n v="3.1530867507937015"/>
    <n v="3.1553892104291692"/>
    <n v="3.1553892104291692"/>
    <n v="3.1553892104291692"/>
    <n v="3.1553892104291692"/>
  </r>
  <r>
    <s v="Discretionary"/>
    <x v="4"/>
    <s v="Under $10"/>
    <s v="Under $5"/>
    <s v="Advanced Rooftop Controller"/>
    <s v="Under $10"/>
    <n v="7.4300875752828217"/>
    <s v="HVAC"/>
    <s v="Com-RooftopController-7P_V6"/>
    <s v="Urban"/>
    <s v="SC-Retro"/>
    <s v="Measure InputOutput"/>
    <s v="No"/>
    <s v="Commercial"/>
    <s v="Large Ret"/>
    <s v="Advanced Rooftop Controller-Retro-Large Ret"/>
    <n v="3.5828870470973426E-2"/>
    <n v="5.6060588357128176E-2"/>
    <n v="0.11160541930137079"/>
    <n v="0.19441106015202295"/>
    <n v="0.3010260855393922"/>
    <n v="0.41949791176427514"/>
    <n v="0.53145046356202141"/>
    <n v="0.61717342333457548"/>
    <n v="0.66159091986317731"/>
    <n v="0.65854760163180659"/>
    <n v="0.61181706382001422"/>
    <n v="0.53287736716063638"/>
    <n v="0.4368215198708093"/>
    <n v="0.33818722068398094"/>
    <n v="0.24804430697703669"/>
    <n v="0.17283231221545894"/>
    <n v="0.11468907303132858"/>
    <n v="7.2645112009072102E-2"/>
    <n v="4.4012511232111362E-2"/>
    <n v="2.5553650869022969E-2"/>
    <n v="5.9321007362139646"/>
    <n v="4.4273700568304015"/>
    <n v="7.4300875752828217"/>
    <s v="C-Ret-HVAC-Vent-All-All-E"/>
    <n v="0"/>
    <n v="5.9321007362139646"/>
    <n v="3.5828870470973426E-2"/>
    <n v="9.1889458828101594E-2"/>
    <n v="0.20349487812947237"/>
    <n v="0.39790593828149534"/>
    <n v="0.69893202382088759"/>
    <n v="1.1184299355851628"/>
    <n v="1.6498803991471842"/>
    <n v="2.2670538224817598"/>
    <n v="2.9286447423449369"/>
    <n v="3.5871923439767435"/>
    <n v="4.1990094077967575"/>
    <n v="4.7318867749573936"/>
    <n v="5.1687082948282033"/>
    <n v="5.5068955155121841"/>
    <n v="5.754939822489221"/>
    <n v="5.9277721347046803"/>
    <n v="5.9321007362139646"/>
    <n v="5.9321007362139646"/>
    <n v="5.9321007362139646"/>
    <n v="5.9321007362139646"/>
  </r>
  <r>
    <s v="Discretionary"/>
    <x v="4"/>
    <s v="Under $20"/>
    <s v="Under $10"/>
    <s v="Advanced Rooftop Controller"/>
    <s v="Under $20"/>
    <n v="15.155362036752292"/>
    <s v="HVAC"/>
    <s v="Com-RooftopController-7P_V6"/>
    <s v="Urban"/>
    <s v="SC-Retro"/>
    <s v="Measure InputOutput"/>
    <s v="No"/>
    <s v="Commercial"/>
    <s v="Medium Ret"/>
    <s v="Advanced Rooftop Controller-Retro-Medium Ret"/>
    <n v="5.2890728542111919E-3"/>
    <n v="8.275687516049646E-3"/>
    <n v="1.6475238706951639E-2"/>
    <n v="2.8699042065574411E-2"/>
    <n v="4.4437596734335415E-2"/>
    <n v="6.1926457305100428E-2"/>
    <n v="7.8452939856450674E-2"/>
    <n v="9.1107399055296176E-2"/>
    <n v="9.7664328482691132E-2"/>
    <n v="9.7215072571670738E-2"/>
    <n v="9.0316691021985085E-2"/>
    <n v="7.8663579962873348E-2"/>
    <n v="6.4483775584153954E-2"/>
    <n v="4.9923339057252041E-2"/>
    <n v="3.6616404408749664E-2"/>
    <n v="2.5513578263928485E-2"/>
    <n v="1.6930448961154875E-2"/>
    <n v="1.0723901838591106E-2"/>
    <n v="6.497145328430467E-3"/>
    <n v="3.7722406361326622E-3"/>
    <n v="0.87569919341370339"/>
    <n v="9.6280022613634042"/>
    <n v="15.155362036752292"/>
    <s v="C-Ret-HVAC-Vent-All-All-E"/>
    <n v="0"/>
    <n v="0.87569919341370339"/>
    <n v="5.2890728542111919E-3"/>
    <n v="1.3564760370260838E-2"/>
    <n v="3.0039999077212477E-2"/>
    <n v="5.8739041142786885E-2"/>
    <n v="0.10317663787712231"/>
    <n v="0.16510309518222274"/>
    <n v="0.2435560350386734"/>
    <n v="0.33466343409396959"/>
    <n v="0.43232776257666072"/>
    <n v="0.52954283514833145"/>
    <n v="0.61985952617031659"/>
    <n v="0.69852310613318991"/>
    <n v="0.76300688171734388"/>
    <n v="0.81293022077459587"/>
    <n v="0.84954662518334556"/>
    <n v="0.87506020344727409"/>
    <n v="0.87569919341370339"/>
    <n v="0.87569919341370339"/>
    <n v="0.87569919341370339"/>
    <n v="0.87569919341370339"/>
  </r>
  <r>
    <s v="Discretionary"/>
    <x v="4"/>
    <s v="Under $45"/>
    <s v="Under $30"/>
    <s v="Advanced Rooftop Controller"/>
    <s v="Under $45"/>
    <n v="44.005779103171285"/>
    <s v="HVAC"/>
    <s v="Com-RooftopController-7P_V6"/>
    <s v="Urban"/>
    <s v="SC-Retro"/>
    <s v="Measure InputOutput"/>
    <s v="No"/>
    <s v="Commercial"/>
    <s v="Small Ret"/>
    <s v="Advanced Rooftop Controller-Retro-Small Ret"/>
    <n v="4.2364173047353018E-4"/>
    <n v="6.6286222118608622E-4"/>
    <n v="1.3196261099372606E-3"/>
    <n v="2.298722702205212E-3"/>
    <n v="3.5593422320945494E-3"/>
    <n v="4.9601569609576766E-3"/>
    <n v="6.2838875768292573E-3"/>
    <n v="7.2974786429718169E-3"/>
    <n v="7.822672567461381E-3"/>
    <n v="7.7866882736510584E-3"/>
    <n v="7.2341448737527868E-3"/>
    <n v="6.3007593314168267E-3"/>
    <n v="5.1649918669936633E-3"/>
    <n v="3.9987367034264977E-3"/>
    <n v="2.9328839581194976E-3"/>
    <n v="2.0435748843384951E-3"/>
    <n v="1.3560873319955671E-3"/>
    <n v="8.5895816857802822E-4"/>
    <n v="5.2040536516390957E-4"/>
    <n v="3.0214719950045924E-4"/>
    <n v="7.0141352160932618E-2"/>
    <n v="29.050018768112484"/>
    <n v="44.005779103171285"/>
    <s v="C-Ret-HVAC-Vent-All-All-E"/>
    <n v="0"/>
    <n v="7.0141352160932618E-2"/>
    <n v="4.2364173047353018E-4"/>
    <n v="1.0865039516596165E-3"/>
    <n v="2.4061300615968772E-3"/>
    <n v="4.7048527638020891E-3"/>
    <n v="8.2641949958966385E-3"/>
    <n v="1.3224351956854315E-2"/>
    <n v="1.9508239533683573E-2"/>
    <n v="2.6805718176655391E-2"/>
    <n v="3.462839074411677E-2"/>
    <n v="4.241507901776783E-2"/>
    <n v="4.9649223891520614E-2"/>
    <n v="5.5949983222937441E-2"/>
    <n v="6.1114975089931106E-2"/>
    <n v="6.5113711793357607E-2"/>
    <n v="6.8046595751477104E-2"/>
    <n v="7.0090170635815602E-2"/>
    <n v="7.0141352160932618E-2"/>
    <n v="7.0141352160932618E-2"/>
    <n v="7.0141352160932618E-2"/>
    <n v="7.0141352160932618E-2"/>
  </r>
  <r>
    <s v="Discretionary"/>
    <x v="4"/>
    <s v="Under $50"/>
    <s v="Under $35"/>
    <s v="Advanced Rooftop Controller"/>
    <s v="Under $50"/>
    <n v="49.128564636340656"/>
    <s v="HVAC"/>
    <s v="Com-RooftopController-7P_V6"/>
    <s v="Urban"/>
    <s v="SC-Retro"/>
    <s v="Measure InputOutput"/>
    <s v="No"/>
    <s v="Commercial"/>
    <s v="School K-12"/>
    <s v="Advanced Rooftop Controller-Retro-School K-12"/>
    <n v="3.9320928465363053E-3"/>
    <n v="6.1555433541806296E-3"/>
    <n v="1.2260611252856983E-2"/>
    <n v="2.1368099806760483E-2"/>
    <n v="3.3102985373970953E-2"/>
    <n v="4.6154168387512719E-2"/>
    <n v="5.8500828014521354E-2"/>
    <n v="6.7971137056272141E-2"/>
    <n v="7.289956734775227E-2"/>
    <n v="7.2600679121626446E-2"/>
    <n v="6.748281524807935E-2"/>
    <n v="5.8805368742366873E-2"/>
    <n v="4.8229396131019064E-2"/>
    <n v="3.735795436090817E-2"/>
    <n v="2.7414053393284198E-2"/>
    <n v="1.9111159042060139E-2"/>
    <n v="1.2688320472547606E-2"/>
    <n v="8.0410070684290309E-3"/>
    <n v="4.8742085801047252E-3"/>
    <n v="2.8314364858247308E-3"/>
    <n v="0.65729811165515717"/>
    <n v="32.440947213796484"/>
    <n v="49.128564636340656"/>
    <s v="C-Sch-HVAC-Vent-All-All-C"/>
    <n v="0"/>
    <n v="0.65729811165515717"/>
    <n v="3.9320928465363053E-3"/>
    <n v="1.0087636200716935E-2"/>
    <n v="2.2348247453573916E-2"/>
    <n v="4.3716347260334396E-2"/>
    <n v="7.6819332634305348E-2"/>
    <n v="0.12297350102181806"/>
    <n v="0.18147432903633942"/>
    <n v="0.24944546609261156"/>
    <n v="0.3223450334403638"/>
    <n v="0.39494571256199024"/>
    <n v="0.4624285278100696"/>
    <n v="0.52123389655243646"/>
    <n v="0.56946329268345552"/>
    <n v="0.60682124704436369"/>
    <n v="0.63423530043764786"/>
    <n v="0.65334645947970804"/>
    <n v="0.65729811165515717"/>
    <n v="0.65729811165515717"/>
    <n v="0.65729811165515717"/>
    <n v="0.65729811165515717"/>
  </r>
  <r>
    <s v="Discretionary"/>
    <x v="4"/>
    <s v="Under $50"/>
    <s v="Under $35"/>
    <s v="Advanced Rooftop Controller"/>
    <s v="Under $50"/>
    <n v="47.324199433658428"/>
    <s v="HVAC"/>
    <s v="Com-RooftopController-7P_V6"/>
    <s v="Urban"/>
    <s v="SC-Retro"/>
    <s v="Measure InputOutput"/>
    <s v="No"/>
    <s v="Commercial"/>
    <s v="University"/>
    <s v="Advanced Rooftop Controller-Retro-University"/>
    <n v="1.7492493363053289E-3"/>
    <n v="2.7383839973117818E-3"/>
    <n v="5.4543132458456075E-3"/>
    <n v="9.5059134826908781E-3"/>
    <n v="1.4726349924862863E-2"/>
    <n v="2.0532360646239284E-2"/>
    <n v="2.6024953776932359E-2"/>
    <n v="3.0237960044188088E-2"/>
    <n v="3.2430444747084362E-2"/>
    <n v="3.2297479923621308E-2"/>
    <n v="3.0020722905538866E-2"/>
    <n v="2.6160433198922858E-2"/>
    <n v="2.1455556230547151E-2"/>
    <n v="1.6619235461112616E-2"/>
    <n v="1.2195544860005758E-2"/>
    <n v="8.5018801882557806E-3"/>
    <n v="5.6445859830050425E-3"/>
    <n v="3.5771602621403353E-3"/>
    <n v="2.1683633770938249E-3"/>
    <n v="1.2596061657044791E-3"/>
    <n v="0.29240873256091726"/>
    <n v="30.601382000000825"/>
    <n v="47.324199433658428"/>
    <s v="C-All-HVAC-Vent-All-All-E"/>
    <n v="0"/>
    <n v="0.29240873256091726"/>
    <n v="1.7492493363053289E-3"/>
    <n v="4.4876333336171109E-3"/>
    <n v="9.9419465794627175E-3"/>
    <n v="1.9447860062153596E-2"/>
    <n v="3.4174209987016459E-2"/>
    <n v="5.4706570633255742E-2"/>
    <n v="8.0731524410188105E-2"/>
    <n v="0.1109694844543762"/>
    <n v="0.14339992920146055"/>
    <n v="0.17569740912508186"/>
    <n v="0.20571813203062073"/>
    <n v="0.23187856522954359"/>
    <n v="0.25333412146009071"/>
    <n v="0.26995335692120331"/>
    <n v="0.28214890178120905"/>
    <n v="0.29065078196946481"/>
    <n v="0.29240873256091726"/>
    <n v="0.29240873256091726"/>
    <n v="0.29240873256091726"/>
    <n v="0.29240873256091726"/>
  </r>
  <r>
    <s v="Discretionary"/>
    <x v="4"/>
    <s v="Under $45"/>
    <s v="Under $30"/>
    <s v="Advanced Rooftop Controller"/>
    <s v="Under $45"/>
    <n v="44.229141696483588"/>
    <s v="HVAC"/>
    <s v="Com-RooftopController-7P_V6"/>
    <s v="Urban"/>
    <s v="SC-Retro"/>
    <s v="Measure InputOutput"/>
    <s v="No"/>
    <s v="Commercial"/>
    <s v="Warehouse"/>
    <s v="Advanced Rooftop Controller-Retro-Warehouse"/>
    <n v="3.1083674882087884E-3"/>
    <n v="4.8679867353659464E-3"/>
    <n v="9.6999503688901863E-3"/>
    <n v="1.6912105966919271E-2"/>
    <n v="2.6210381827531482E-2"/>
    <n v="3.6558764780677433E-2"/>
    <n v="4.63571784467132E-2"/>
    <n v="5.3883266367537069E-2"/>
    <n v="5.7813428919052334E-2"/>
    <n v="5.7599519232051838E-2"/>
    <n v="5.3560640943500416E-2"/>
    <n v="4.669215825050823E-2"/>
    <n v="3.8310091865278728E-2"/>
    <n v="2.968649018640452E-2"/>
    <n v="2.1793321179895197E-2"/>
    <n v="1.5198880124070649E-2"/>
    <n v="1.0094956948143148E-2"/>
    <n v="6.400117275303741E-3"/>
    <n v="3.8811475884408652E-3"/>
    <n v="2.2555001105005498E-3"/>
    <n v="0.5235985235381968"/>
    <n v="28.97799139371087"/>
    <n v="44.229141696483588"/>
    <s v="C-War-HVAC-Vent-All-All-E"/>
    <n v="0"/>
    <n v="0.5235985235381968"/>
    <n v="3.1083674882087884E-3"/>
    <n v="7.9763542235747349E-3"/>
    <n v="1.7676304592464921E-2"/>
    <n v="3.4588410559384192E-2"/>
    <n v="6.079879238691567E-2"/>
    <n v="9.7357557167593103E-2"/>
    <n v="0.14371473561430631"/>
    <n v="0.19759800198184338"/>
    <n v="0.25541143090089569"/>
    <n v="0.31301095013294755"/>
    <n v="0.36657159107644799"/>
    <n v="0.4132637493269562"/>
    <n v="0.45157384119223493"/>
    <n v="0.48126033137863944"/>
    <n v="0.50305365255853463"/>
    <n v="0.51825253268260529"/>
    <n v="0.5235985235381968"/>
    <n v="0.5235985235381968"/>
    <n v="0.5235985235381968"/>
    <n v="0.5235985235381968"/>
  </r>
  <r>
    <s v="Discretionary"/>
    <x v="4"/>
    <s v="Under $20"/>
    <s v="Under $15"/>
    <s v="Advanced Rooftop Controller"/>
    <s v="Under $20"/>
    <n v="16.269281216003545"/>
    <s v="HVAC"/>
    <s v="Com-RooftopController-7P_V6"/>
    <s v="Urban"/>
    <s v="SC-Retro"/>
    <s v="Measure InputOutput"/>
    <s v="No"/>
    <s v="Commercial"/>
    <s v="Supermarket"/>
    <s v="Advanced Rooftop Controller-Retro-Supermarket"/>
    <n v="7.6144277917619433E-3"/>
    <n v="1.1861451163048091E-2"/>
    <n v="2.3509396205161317E-2"/>
    <n v="4.0771170368801041E-2"/>
    <n v="6.2851024188527269E-2"/>
    <n v="8.7199510959162674E-2"/>
    <n v="0.1099823650043112"/>
    <n v="0.12715794433915115"/>
    <n v="0.13570687075087556"/>
    <n v="0.13448550891411767"/>
    <n v="0.12439013004496471"/>
    <n v="0.1078617915152399"/>
    <n v="8.8027911498966924E-2"/>
    <n v="6.7849958007592692E-2"/>
    <n v="4.9544753547228614E-2"/>
    <n v="3.4369195535712355E-2"/>
    <n v="2.2704709058909884E-2"/>
    <n v="1.4316031605280086E-2"/>
    <n v="8.6335029511981458E-3"/>
    <n v="4.9891914962618333E-3"/>
    <n v="1.1582057961027028"/>
    <n v="10.286292172093129"/>
    <n v="16.269281216003545"/>
    <s v="C-Gro-HVAC-Vent-All-All-E"/>
    <n v="0"/>
    <n v="1.1582057961027028"/>
    <n v="7.6144277917619433E-3"/>
    <n v="1.9475878954810035E-2"/>
    <n v="4.2985275159971352E-2"/>
    <n v="8.37564455287724E-2"/>
    <n v="0.14660746971729965"/>
    <n v="0.23380698067646233"/>
    <n v="0.34378934568077352"/>
    <n v="0.47094729001992464"/>
    <n v="0.60665416077080025"/>
    <n v="0.74113966968491796"/>
    <n v="0.86552979972988264"/>
    <n v="0.97339159124512253"/>
    <n v="1.0614195027440894"/>
    <n v="1.129269460751682"/>
    <n v="1.1582057961027028"/>
    <n v="1.1582057961027028"/>
    <n v="1.1582057961027028"/>
    <n v="1.1582057961027028"/>
    <n v="1.1582057961027028"/>
    <n v="1.1582057961027028"/>
  </r>
  <r>
    <s v="Discretionary"/>
    <x v="4"/>
    <s v="Under $20"/>
    <s v="Under $15"/>
    <s v="Advanced Rooftop Controller"/>
    <s v="Under $20"/>
    <n v="16.269281216003545"/>
    <s v="HVAC"/>
    <s v="Com-RooftopController-7P_V6"/>
    <s v="Urban"/>
    <s v="SC-Retro"/>
    <s v="Measure InputOutput"/>
    <s v="No"/>
    <s v="Commercial"/>
    <s v="MiniMart"/>
    <s v="Advanced Rooftop Controller-Retro-MiniMart"/>
    <n v="3.2059353844171171E-3"/>
    <n v="5.0156467301561494E-3"/>
    <n v="9.9839457551796282E-3"/>
    <n v="1.7389437679626571E-2"/>
    <n v="2.6922559274766913E-2"/>
    <n v="3.7513678712985998E-2"/>
    <n v="4.7519327099313641E-2"/>
    <n v="5.517754185463903E-2"/>
    <n v="5.9141496461476289E-2"/>
    <n v="5.8862348598178127E-2"/>
    <n v="5.4678883758608479E-2"/>
    <n v="4.7618199498859308E-2"/>
    <n v="3.9029893080067379E-2"/>
    <n v="3.021330043256739E-2"/>
    <n v="2.2157353219124241E-2"/>
    <n v="1.5436939358350922E-2"/>
    <n v="1.0242487642209955E-2"/>
    <n v="6.4868887865425946E-3"/>
    <n v="3.9296361949350154E-3"/>
    <n v="2.2812599771299272E-3"/>
    <n v="0.52957849581613636"/>
    <n v="10.286292172093129"/>
    <n v="16.269281216003545"/>
    <s v="C-Gro-HVAC-Vent-All-All-E"/>
    <n v="0"/>
    <n v="0.52957849581613636"/>
    <n v="3.2059353844171171E-3"/>
    <n v="8.2215821145732657E-3"/>
    <n v="1.8205527869752894E-2"/>
    <n v="3.5594965549379465E-2"/>
    <n v="6.2517524824146381E-2"/>
    <n v="0.10003120353713238"/>
    <n v="0.14755053063644602"/>
    <n v="0.20272807249108504"/>
    <n v="0.2618695689525613"/>
    <n v="0.32073191755073943"/>
    <n v="0.3754108013093479"/>
    <n v="0.42302900080820721"/>
    <n v="0.46205889388827459"/>
    <n v="0.49227219432084196"/>
    <n v="0.51442954753996617"/>
    <n v="0.52957849581613636"/>
    <n v="0.52957849581613636"/>
    <n v="0.52957849581613636"/>
    <n v="0.52957849581613636"/>
    <n v="0.52957849581613636"/>
  </r>
  <r>
    <s v="Discretionary"/>
    <x v="4"/>
    <s v="Under $20"/>
    <s v="Under $15"/>
    <s v="Advanced Rooftop Controller"/>
    <s v="Under $20"/>
    <n v="18.662179451759275"/>
    <s v="HVAC"/>
    <s v="Com-RooftopController-7P_V6"/>
    <s v="Urban"/>
    <s v="SC-Retro"/>
    <s v="Measure InputOutput"/>
    <s v="No"/>
    <s v="Commercial"/>
    <s v="Restaurant"/>
    <s v="Advanced Rooftop Controller-Retro-Restaurant"/>
    <n v="1.5074141220464304E-2"/>
    <n v="2.3583309722906381E-2"/>
    <n v="4.6943993002028533E-2"/>
    <n v="8.1764230371353191E-2"/>
    <n v="0.12658847165066731"/>
    <n v="0.17638736369026653"/>
    <n v="0.22343340133373454"/>
    <n v="0.25944192829267926"/>
    <n v="0.27808023642122515"/>
    <n v="0.27676769770531706"/>
    <n v="0.25709726389400506"/>
    <n v="0.2238982942073719"/>
    <n v="0.18351652468364602"/>
    <n v="0.1420613652011084"/>
    <n v="0.10418272093700184"/>
    <n v="7.2583684945925153E-2"/>
    <n v="4.8159643490632884E-2"/>
    <n v="3.0501013253443336E-2"/>
    <n v="1.8476944742998411E-2"/>
    <n v="1.0726365610173373E-2"/>
    <n v="2.4900505082091411"/>
    <n v="11.798255472133281"/>
    <n v="18.662179451759275"/>
    <s v="C-Res-HVAC-Vent-All-All-E"/>
    <n v="0"/>
    <n v="2.4900505082091411"/>
    <n v="1.5074141220464304E-2"/>
    <n v="3.8657450943370683E-2"/>
    <n v="8.5601443945399217E-2"/>
    <n v="0.16736567431675242"/>
    <n v="0.29395414596741976"/>
    <n v="0.47034150965768629"/>
    <n v="0.69377491099142086"/>
    <n v="0.95321683928410006"/>
    <n v="1.2312970757053252"/>
    <n v="1.5080647734106423"/>
    <n v="1.7651620373046473"/>
    <n v="1.9890603315120192"/>
    <n v="2.1725768561956653"/>
    <n v="2.3146382213967738"/>
    <n v="2.4188209423337756"/>
    <n v="2.4900505082091411"/>
    <n v="2.4900505082091411"/>
    <n v="2.4900505082091411"/>
    <n v="2.4900505082091411"/>
    <n v="2.4900505082091411"/>
  </r>
  <r>
    <s v="Discretionary"/>
    <x v="4"/>
    <s v="Under $30"/>
    <s v="Under $20"/>
    <s v="Advanced Rooftop Controller"/>
    <s v="Under $30"/>
    <n v="27.364961769961052"/>
    <s v="HVAC"/>
    <s v="Com-RooftopController-7P_V6"/>
    <s v="Urban"/>
    <s v="SC-Retro"/>
    <s v="Measure InputOutput"/>
    <s v="No"/>
    <s v="Commercial"/>
    <s v="Lodging"/>
    <s v="Advanced Rooftop Controller-Retro-Lodging"/>
    <n v="3.3432949495171443E-3"/>
    <n v="5.2427365015943602E-3"/>
    <n v="1.0460307867981071E-2"/>
    <n v="1.8261605475921362E-2"/>
    <n v="2.8338765190989785E-2"/>
    <n v="3.9579053016343943E-2"/>
    <n v="5.0252444186133297E-2"/>
    <n v="5.8487144706767691E-2"/>
    <n v="6.283498906404611E-2"/>
    <n v="6.268418509029243E-2"/>
    <n v="5.8364826843004078E-2"/>
    <n v="5.0946657351258196E-2"/>
    <n v="4.1855376190036007E-2"/>
    <n v="3.2476051445584415E-2"/>
    <n v="2.3872290784716393E-2"/>
    <n v="1.6670498100783089E-2"/>
    <n v="1.1086928434843178E-2"/>
    <n v="7.038303662195473E-3"/>
    <n v="4.2738282266466046E-3"/>
    <n v="2.487025109003645E-3"/>
    <n v="0.57734542730203708"/>
    <n v="17.164881499019526"/>
    <n v="27.364961769961052"/>
    <s v="C-All-HVAC-Vent-All-All-E"/>
    <n v="0"/>
    <n v="0.57734542730203708"/>
    <n v="3.3432949495171443E-3"/>
    <n v="8.586031451111505E-3"/>
    <n v="1.9046339319092574E-2"/>
    <n v="3.7307944795013939E-2"/>
    <n v="6.5646709986003721E-2"/>
    <n v="0.10522576300234766"/>
    <n v="0.15547820718848096"/>
    <n v="0.21396535189524865"/>
    <n v="0.27680034095929473"/>
    <n v="0.33948452604958718"/>
    <n v="0.39784935289259127"/>
    <n v="0.44879601024384946"/>
    <n v="0.49065138643388545"/>
    <n v="0.52312743787946991"/>
    <n v="0.54699972866418634"/>
    <n v="0.56367022676496947"/>
    <n v="0.57475715519981263"/>
    <n v="0.57734542730203708"/>
    <n v="0.57734542730203708"/>
    <n v="0.57734542730203708"/>
  </r>
  <r>
    <s v="Discretionary"/>
    <x v="4"/>
    <s v="Under $30"/>
    <s v="Under $20"/>
    <s v="Advanced Rooftop Controller"/>
    <s v="Under $30"/>
    <n v="28.835801567354547"/>
    <s v="HVAC"/>
    <s v="Com-RooftopController-7P_V6"/>
    <s v="Urban"/>
    <s v="SC-Retro"/>
    <s v="Measure InputOutput"/>
    <s v="No"/>
    <s v="Commercial"/>
    <s v="Hospital"/>
    <s v="Advanced Rooftop Controller-Retro-Hospital"/>
    <n v="1.5920759478174826E-3"/>
    <n v="2.4973401645952574E-3"/>
    <n v="4.9841915004992165E-3"/>
    <n v="8.7040182221092988E-3"/>
    <n v="1.3511150774866676E-2"/>
    <n v="1.8875888301535231E-2"/>
    <n v="2.3973407736857109E-2"/>
    <n v="2.7910240844044656E-2"/>
    <n v="2.9994062364293087E-2"/>
    <n v="2.9931074833328075E-2"/>
    <n v="2.787700493776624E-2"/>
    <n v="2.4341155323972286E-2"/>
    <n v="2.0003561445240417E-2"/>
    <n v="1.5525653084826447E-2"/>
    <n v="1.1415930999309314E-2"/>
    <n v="7.9743702809475028E-3"/>
    <n v="5.3050592415856777E-3"/>
    <n v="3.3688274004040493E-3"/>
    <n v="2.0462570499962794E-3"/>
    <n v="1.1911220465912465E-3"/>
    <n v="0.27651062487004913"/>
    <n v="18.609197032385275"/>
    <n v="28.835801567354547"/>
    <s v="C-Hea-HVAC-Vent-All-All-C"/>
    <n v="0"/>
    <n v="0.27651062487004913"/>
    <n v="1.5920759478174826E-3"/>
    <n v="4.0894161124127399E-3"/>
    <n v="9.0736076129119565E-3"/>
    <n v="1.7777625835021255E-2"/>
    <n v="3.1288776609887929E-2"/>
    <n v="5.0164664911423157E-2"/>
    <n v="7.4138072648280262E-2"/>
    <n v="0.10204831349232492"/>
    <n v="0.13204237585661802"/>
    <n v="0.16197345068994609"/>
    <n v="0.18985045562771233"/>
    <n v="0.21419161095168462"/>
    <n v="0.23419517239692506"/>
    <n v="0.24972082548175151"/>
    <n v="0.26113675648106083"/>
    <n v="0.26911112676200832"/>
    <n v="0.27441618600359402"/>
    <n v="0.27651062487004913"/>
    <n v="0.27651062487004913"/>
    <n v="0.27651062487004913"/>
  </r>
  <r>
    <s v="Discretionary"/>
    <x v="4"/>
    <s v="Under $20"/>
    <s v="Under $10"/>
    <s v="Advanced Rooftop Controller"/>
    <s v="Under $20"/>
    <n v="15.082085885639033"/>
    <s v="HVAC"/>
    <s v="Com-RooftopController-7P_V6"/>
    <s v="Urban"/>
    <s v="SC-Retro"/>
    <s v="Measure InputOutput"/>
    <s v="No"/>
    <s v="Commercial"/>
    <s v="Residential Care"/>
    <s v="Advanced Rooftop Controller-Retro-Residential Care"/>
    <n v="1.3340493376715196E-2"/>
    <n v="2.0919689297973477E-2"/>
    <n v="4.1738964087316699E-2"/>
    <n v="7.2867883503637515E-2"/>
    <n v="0.11307800090724475"/>
    <n v="0.15792925918709422"/>
    <n v="0.20051847322823946"/>
    <n v="0.23337676704124033"/>
    <n v="0.25072563686190585"/>
    <n v="0.25012389533343737"/>
    <n v="0.2328886914523281"/>
    <n v="0.20328853876873695"/>
    <n v="0.16701229693292274"/>
    <n v="0.12958669688244306"/>
    <n v="9.5255770702050435E-2"/>
    <n v="6.6519009796655607E-2"/>
    <n v="4.4239320067917448E-2"/>
    <n v="2.8084403203010786E-2"/>
    <n v="1.7053528932298331E-2"/>
    <n v="9.92378551559721E-3"/>
    <n v="2.3037371710539651"/>
    <n v="9.3502358054317298"/>
    <n v="15.082085885639033"/>
    <s v="C-Hea-HVAC-Vent-All-All-C"/>
    <n v="0"/>
    <n v="2.3037371710539651"/>
    <n v="1.3340493376715196E-2"/>
    <n v="3.4260182674688673E-2"/>
    <n v="7.5999146762005365E-2"/>
    <n v="0.14886703026564288"/>
    <n v="0.26194503117288764"/>
    <n v="0.41987429035998186"/>
    <n v="0.62039276358822137"/>
    <n v="0.8537695306294617"/>
    <n v="1.1044951674913674"/>
    <n v="1.3546190628248049"/>
    <n v="1.587507754277133"/>
    <n v="1.7907962930458698"/>
    <n v="1.9578085899787925"/>
    <n v="2.0873952868612355"/>
    <n v="2.182651057563286"/>
    <n v="2.2491700673599415"/>
    <n v="2.2934093874278592"/>
    <n v="2.3037371710539651"/>
    <n v="2.3037371710539651"/>
    <n v="2.3037371710539651"/>
  </r>
  <r>
    <s v="Discretionary"/>
    <x v="4"/>
    <s v="Under $15"/>
    <s v="Under $10"/>
    <s v="Advanced Rooftop Controller"/>
    <s v="Under $15"/>
    <n v="10.792261381204915"/>
    <s v="HVAC"/>
    <s v="Com-RooftopController-7P_V6"/>
    <s v="Urban"/>
    <s v="SC-Retro"/>
    <s v="Measure InputOutput"/>
    <s v="No"/>
    <s v="Commercial"/>
    <s v="Assembly"/>
    <s v="Advanced Rooftop Controller-Retro-Assembly"/>
    <n v="3.7832139777708218E-2"/>
    <n v="5.9201796356625917E-2"/>
    <n v="0.11787235526061175"/>
    <n v="0.20535112726334939"/>
    <n v="0.31800188809774682"/>
    <n v="0.44320516747707406"/>
    <n v="0.56154846825084059"/>
    <n v="0.6522004853660589"/>
    <n v="0.69921845451056608"/>
    <n v="0.69608129437799515"/>
    <n v="0.64676099566140521"/>
    <n v="0.56337679532826157"/>
    <n v="0.46187573883284944"/>
    <n v="0.35762491049544509"/>
    <n v="0.26233079653815744"/>
    <n v="0.18280766398838202"/>
    <n v="0.12132251360003635"/>
    <n v="7.6855705314066117E-2"/>
    <n v="4.6568975904857653E-2"/>
    <n v="2.7041127248497113E-2"/>
    <n v="6.2774079399089171"/>
    <n v="6.0081880005923738"/>
    <n v="10.792261381204915"/>
    <s v="C-All-HVAC-Vent-All-All-E"/>
    <n v="0"/>
    <n v="6.2774079399089171"/>
    <n v="3.7832139777708218E-2"/>
    <n v="9.7033936134334142E-2"/>
    <n v="0.21490629139494588"/>
    <n v="0.42025741865829525"/>
    <n v="0.73825930675604212"/>
    <n v="1.1814644742331162"/>
    <n v="1.7430129424839569"/>
    <n v="2.3952134278500159"/>
    <n v="3.0944318823605821"/>
    <n v="3.7905131767385774"/>
    <n v="4.4372741723999827"/>
    <n v="5.0006509677282445"/>
    <n v="5.4625267065610936"/>
    <n v="5.8201516170565384"/>
    <n v="6.082482413594696"/>
    <n v="6.265290077583078"/>
    <n v="6.2774079399089171"/>
    <n v="6.2774079399089171"/>
    <n v="6.2774079399089171"/>
    <n v="6.2774079399089171"/>
  </r>
  <r>
    <s v="Discretionary"/>
    <x v="4"/>
    <s v="Under $25"/>
    <s v="Under $15"/>
    <s v="Advanced Rooftop Controller"/>
    <s v="Under $25"/>
    <n v="23.282896807367457"/>
    <s v="HVAC"/>
    <s v="Com-RooftopController-7P_V6"/>
    <s v="Urban"/>
    <s v="SC-Retro"/>
    <s v="Measure InputOutput"/>
    <s v="No"/>
    <s v="Commercial"/>
    <s v="Other"/>
    <s v="Advanced Rooftop Controller-Retro-Other"/>
    <n v="5.0331870799620532E-3"/>
    <n v="7.8404975890696595E-3"/>
    <n v="1.553986622153607E-2"/>
    <n v="2.6950012994698937E-2"/>
    <n v="4.1544942254272556E-2"/>
    <n v="5.7639452883577698E-2"/>
    <n v="7.2699069936977917E-2"/>
    <n v="8.405224135880264E-2"/>
    <n v="8.9703138200925181E-2"/>
    <n v="8.8895809957116864E-2"/>
    <n v="8.2222697823002691E-2"/>
    <n v="7.1297356849771135E-2"/>
    <n v="5.8187031113748469E-2"/>
    <n v="4.4849270537341508E-2"/>
    <n v="3.2749409443951466E-2"/>
    <n v="2.2718265331269045E-2"/>
    <n v="1.5007962701181436E-2"/>
    <n v="9.4629914791470905E-3"/>
    <n v="5.7068024935238984E-3"/>
    <n v="3.2978885433268897E-3"/>
    <n v="0.76558168365431067"/>
    <n v="14.416847288540239"/>
    <n v="23.282896807367457"/>
    <s v="C-All-HVAC-Vent-All-All-E"/>
    <n v="0"/>
    <n v="0.76558168365431067"/>
    <n v="5.0331870799620532E-3"/>
    <n v="1.2873684669031712E-2"/>
    <n v="2.8413550890567782E-2"/>
    <n v="5.5363563885266719E-2"/>
    <n v="9.6908506139539274E-2"/>
    <n v="0.15454795902311697"/>
    <n v="0.22724702896009488"/>
    <n v="0.31129927031889754"/>
    <n v="0.40100240851982272"/>
    <n v="0.4898982184769396"/>
    <n v="0.57212091629994233"/>
    <n v="0.64341827314971345"/>
    <n v="0.7016053042634619"/>
    <n v="0.74645457480080346"/>
    <n v="0.76558168365431067"/>
    <n v="0.76558168365431067"/>
    <n v="0.76558168365431067"/>
    <n v="0.76558168365431067"/>
    <n v="0.76558168365431067"/>
    <n v="0.76558168365431067"/>
  </r>
  <r>
    <s v="Lost Opportunity"/>
    <x v="5"/>
    <s v="Under $5"/>
    <s v="Under $5"/>
    <s v="Showerheads"/>
    <s v="Under $5"/>
    <n v="-100.69572827465814"/>
    <s v="Water Heating"/>
    <s v="COM-Showerhead-7P_v5"/>
    <s v="Urban"/>
    <s v="SC-New"/>
    <s v="M_Input_Retro"/>
    <s v="No"/>
    <s v="Commercial"/>
    <s v="Large Off"/>
    <s v="Showerheads-Retro-Large Off"/>
    <n v="1.7270749255263946E-4"/>
    <n v="1.0751993629241174E-4"/>
    <n v="8.7172600664128162E-5"/>
    <n v="5.8661822454820875E-5"/>
    <n v="5.2462290765741745E-5"/>
    <n v="4.996336620908596E-5"/>
    <n v="4.3240659671176177E-5"/>
    <n v="4.2017538587109421E-5"/>
    <n v="3.9725175377529885E-5"/>
    <n v="2.9113085202042355E-5"/>
    <n v="2.5606168505240409E-5"/>
    <n v="2.1196665129680271E-5"/>
    <n v="1.4711358896468277E-5"/>
    <n v="1.1977337959633385E-5"/>
    <n v="9.1218481958092494E-6"/>
    <n v="7.1027906671764159E-6"/>
    <n v="5.5306372631760975E-6"/>
    <n v="4.3064689537274274E-6"/>
    <n v="3.3532617190057991E-6"/>
    <n v="2.611040249673823E-6"/>
    <n v="7.8810154531627698E-4"/>
    <n v="4.7513044311363943"/>
    <n v="-100.69572827465814"/>
    <s v="C-LOff-WH-All-All-All-C"/>
    <s v="C-LOff-WH-All-All-All-C"/>
    <n v="7.8810154531627698E-4"/>
    <n v="1.7270749255263946E-4"/>
    <n v="2.8022742884505118E-4"/>
    <n v="3.6740002950917932E-4"/>
    <n v="4.260618519640002E-4"/>
    <n v="4.7852414272974195E-4"/>
    <n v="5.2848750893882794E-4"/>
    <n v="5.7172816861000408E-4"/>
    <n v="6.1374570719711355E-4"/>
    <n v="6.5347088257464343E-4"/>
    <n v="6.8258396777668578E-4"/>
    <n v="7.0819013628192621E-4"/>
    <n v="7.2938680141160651E-4"/>
    <n v="7.4409816030807476E-4"/>
    <n v="7.5607549826770817E-4"/>
    <n v="7.6519734646351739E-4"/>
    <n v="7.7230013713069381E-4"/>
    <n v="7.7783077439386986E-4"/>
    <n v="7.821372433475973E-4"/>
    <n v="7.8549050506660314E-4"/>
    <n v="7.8810154531627698E-4"/>
  </r>
  <r>
    <s v="Lost Opportunity"/>
    <x v="5"/>
    <s v="Under $5"/>
    <s v="Under $5"/>
    <s v="Showerheads"/>
    <s v="Under $5"/>
    <n v="-100.87400082788352"/>
    <s v="Water Heating"/>
    <s v="COM-Showerhead-7P_v5"/>
    <s v="Urban"/>
    <s v="SC-New"/>
    <s v="M_Input_Retro"/>
    <s v="No"/>
    <s v="Commercial"/>
    <s v="Medium Off"/>
    <s v="Showerheads-Retro-Medium Off"/>
    <n v="1.9842657377669068E-4"/>
    <n v="1.2273093285706445E-4"/>
    <n v="9.9651380600738112E-5"/>
    <n v="6.7255604320170693E-5"/>
    <n v="5.9917979792929891E-5"/>
    <n v="5.6900165292607009E-5"/>
    <n v="4.9245698636098511E-5"/>
    <n v="4.778638171352079E-5"/>
    <n v="4.5181590884444496E-5"/>
    <n v="3.3132021008669516E-5"/>
    <n v="2.923294553967563E-5"/>
    <n v="2.4037940844238133E-5"/>
    <n v="1.6714459209591359E-5"/>
    <n v="1.3620623094716196E-5"/>
    <n v="1.0376238653049666E-5"/>
    <n v="8.076597839944696E-6"/>
    <n v="6.286614569033849E-6"/>
    <n v="4.8933364823678183E-6"/>
    <n v="3.8088440866847553E-6"/>
    <n v="2.9647029097674271E-6"/>
    <n v="9.0024063211200387E-4"/>
    <n v="4.5707398601627931"/>
    <n v="-100.87400082788352"/>
    <s v="C-SOff-WH-All-All-All-C"/>
    <s v="C-SOff-WH-All-All-All-C"/>
    <n v="9.0024063211200376E-4"/>
    <n v="1.9842657377669068E-4"/>
    <n v="3.2115750663375511E-4"/>
    <n v="4.2080888723449323E-4"/>
    <n v="4.8806449155466391E-4"/>
    <n v="5.4798247134759379E-4"/>
    <n v="6.0488263664020079E-4"/>
    <n v="6.5412833527629926E-4"/>
    <n v="7.0191471698982004E-4"/>
    <n v="7.4709630787426454E-4"/>
    <n v="7.8022832888293401E-4"/>
    <n v="8.0946127442260967E-4"/>
    <n v="8.3349921526684777E-4"/>
    <n v="8.5021367447643916E-4"/>
    <n v="8.6383429757115539E-4"/>
    <n v="8.7421053622420506E-4"/>
    <n v="8.822871340641498E-4"/>
    <n v="8.8857374863318369E-4"/>
    <n v="8.9346708511555155E-4"/>
    <n v="8.9727592920223632E-4"/>
    <n v="9.0024063211200376E-4"/>
  </r>
  <r>
    <s v="Lost Opportunity"/>
    <x v="5"/>
    <s v="Under $5"/>
    <s v="Under $5"/>
    <s v="Showerheads"/>
    <s v="Under $5"/>
    <n v="-100.87400082788352"/>
    <s v="Water Heating"/>
    <s v="COM-Showerhead-7P_v5"/>
    <s v="Urban"/>
    <s v="SC-New"/>
    <s v="M_Input_Retro"/>
    <s v="No"/>
    <s v="Commercial"/>
    <s v="Small Off"/>
    <s v="Showerheads-Retro-Small Off"/>
    <n v="9.3477246834476774E-6"/>
    <n v="5.7728204427627314E-6"/>
    <n v="4.6888865883413841E-6"/>
    <n v="3.1667748983911108E-6"/>
    <n v="2.8187053190460186E-6"/>
    <n v="2.6748994359235096E-6"/>
    <n v="2.3150779923930981E-6"/>
    <n v="2.2457270453051865E-6"/>
    <n v="2.1233405740894811E-6"/>
    <n v="1.5572897206558776E-6"/>
    <n v="1.3750599462959492E-6"/>
    <n v="1.1288882637957089E-6"/>
    <n v="7.8530958616994611E-7"/>
    <n v="6.4008985722608185E-7"/>
    <n v="4.8765517042874152E-7"/>
    <n v="3.7954518826249413E-7"/>
    <n v="2.9540236742722089E-7"/>
    <n v="2.2991339671931627E-7"/>
    <n v="1.7894287401091641E-7"/>
    <n v="1.3927217662055588E-7"/>
    <n v="4.2351325527313006E-5"/>
    <n v="4.5707398601627931"/>
    <n v="-100.87400082788352"/>
    <s v="C-SOff-WH-All-All-All-C"/>
    <s v="C-SOff-WH-All-All-All-C"/>
    <n v="4.2351325527313006E-5"/>
    <n v="9.3477246834476774E-6"/>
    <n v="1.5120545126210408E-5"/>
    <n v="1.9809431714551792E-5"/>
    <n v="2.2976206612942902E-5"/>
    <n v="2.5794911931988921E-5"/>
    <n v="2.846981136791243E-5"/>
    <n v="3.0784889360305529E-5"/>
    <n v="3.3030616405610718E-5"/>
    <n v="3.5153956979700196E-5"/>
    <n v="3.6711246700356075E-5"/>
    <n v="3.8086306646652021E-5"/>
    <n v="3.921519491044773E-5"/>
    <n v="4.0000504496617675E-5"/>
    <n v="4.064059435384376E-5"/>
    <n v="4.1128249524272504E-5"/>
    <n v="4.1507794712534997E-5"/>
    <n v="4.1803197079962219E-5"/>
    <n v="4.2033110476681537E-5"/>
    <n v="4.221205335069245E-5"/>
    <n v="4.2351325527313006E-5"/>
  </r>
  <r>
    <s v="Lost Opportunity"/>
    <x v="5"/>
    <s v="Under $5"/>
    <s v="Under $5"/>
    <s v="Showerheads"/>
    <s v="Under $5"/>
    <n v="0"/>
    <s v="Water Heating"/>
    <s v="COM-Showerhead-7P_v5"/>
    <s v="Urban"/>
    <s v="SC-New"/>
    <s v="M_Input_Retro"/>
    <s v="No"/>
    <s v="Commercial"/>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15"/>
    <s v="Showerheads"/>
    <s v="Under $5"/>
    <n v="-308.90683875886191"/>
    <s v="Water Heating"/>
    <s v="COM-Showerhead-7P_v5"/>
    <s v="Urban"/>
    <s v="SC-New"/>
    <s v="M_Input_Retro"/>
    <s v="No"/>
    <s v="Commercial"/>
    <s v="School K-12"/>
    <s v="Showerheads-Retro-School K-12"/>
    <n v="1.4844072765534575E-6"/>
    <n v="1.0386109829762685E-6"/>
    <n v="7.5030648402805569E-7"/>
    <n v="6.6513519878449426E-7"/>
    <n v="6.386646135957281E-7"/>
    <n v="5.0612752889797099E-7"/>
    <n v="4.3266778664607251E-7"/>
    <n v="3.7594325611642385E-7"/>
    <n v="3.2969907346299363E-7"/>
    <n v="2.51357945726282E-7"/>
    <n v="2.2268383385007961E-7"/>
    <n v="1.6927712215384321E-7"/>
    <n v="1.391072740746057E-7"/>
    <n v="9.9171404800029942E-8"/>
    <n v="7.9986633149275163E-8"/>
    <n v="6.1416098363869747E-8"/>
    <n v="4.7147465625724385E-8"/>
    <n v="3.6186219640676972E-8"/>
    <n v="2.7767328955357197E-8"/>
    <n v="2.1302383397300348E-8"/>
    <n v="7.376965910798509E-6"/>
    <n v="13.735364578025248"/>
    <n v="-308.90683875886191"/>
    <s v="C-K12-WH-All-All-All-C"/>
    <s v="C-K12-WH-All-All-All-C"/>
    <n v="7.376965910798509E-6"/>
    <n v="1.4844072765534575E-6"/>
    <n v="2.523018259529726E-6"/>
    <n v="3.2733247435577815E-6"/>
    <n v="3.9384599423422761E-6"/>
    <n v="4.5771245559380043E-6"/>
    <n v="5.0832520848359753E-6"/>
    <n v="5.5159198714820479E-6"/>
    <n v="5.891863127598472E-6"/>
    <n v="6.2215622010614652E-6"/>
    <n v="6.4729201467877469E-6"/>
    <n v="6.6956039806378263E-6"/>
    <n v="6.8648811027916696E-6"/>
    <n v="7.0039883768662754E-6"/>
    <n v="7.1031597816663055E-6"/>
    <n v="7.1831464148155808E-6"/>
    <n v="7.2445625131794506E-6"/>
    <n v="7.2917099788051747E-6"/>
    <n v="7.3278961984458516E-6"/>
    <n v="7.3556635274012091E-6"/>
    <n v="7.376965910798509E-6"/>
  </r>
  <r>
    <s v="Lost Opportunity"/>
    <x v="5"/>
    <s v="Under $5"/>
    <s v="Under $10"/>
    <s v="Showerheads"/>
    <s v="Under $5"/>
    <n v="-320.30961450419147"/>
    <s v="Water Heating"/>
    <s v="COM-Showerhead-7P_v5"/>
    <s v="Urban"/>
    <s v="SC-New"/>
    <s v="M_Input_Retro"/>
    <s v="No"/>
    <s v="Commercial"/>
    <s v="University"/>
    <s v="Showerheads-Retro-University"/>
    <n v="4.7075121147147353E-5"/>
    <n v="3.4735618302860407E-5"/>
    <n v="1.8577320497023094E-5"/>
    <n v="1.8922755503129657E-5"/>
    <n v="1.9077010772970658E-5"/>
    <n v="1.5359143463032622E-5"/>
    <n v="1.5200303459875748E-5"/>
    <n v="1.3916983100191324E-5"/>
    <n v="1.191731476305773E-5"/>
    <n v="1.0120350634396627E-5"/>
    <n v="8.2643311004228079E-6"/>
    <n v="5.6861663837853245E-6"/>
    <n v="5.0527708948193085E-6"/>
    <n v="3.3749030043799421E-6"/>
    <n v="2.6360631971744687E-6"/>
    <n v="2.2313932090227888E-6"/>
    <n v="1.8767684070279847E-6"/>
    <n v="1.5698490149271884E-6"/>
    <n v="1.3068817042158378E-6"/>
    <n v="1.0834394305769287E-6"/>
    <n v="2.3798448799003784E-4"/>
    <n v="5.5892245638704798"/>
    <n v="-320.30961450419147"/>
    <s v="C-Unv-WH-All-All-All-C"/>
    <s v="C-Unv-WH-All-All-All-C"/>
    <n v="2.3798448799003784E-4"/>
    <n v="4.7075121147147353E-5"/>
    <n v="8.1810739450007767E-5"/>
    <n v="1.0038805994703086E-4"/>
    <n v="1.1931081545016052E-4"/>
    <n v="1.3838782622313116E-4"/>
    <n v="1.5374696968616379E-4"/>
    <n v="1.6894727314603955E-4"/>
    <n v="1.8286425624623089E-4"/>
    <n v="1.9478157100928862E-4"/>
    <n v="2.0490192164368523E-4"/>
    <n v="2.1316625274410804E-4"/>
    <n v="2.1885241912789337E-4"/>
    <n v="2.2390519002271267E-4"/>
    <n v="2.2728009302709263E-4"/>
    <n v="2.299161562242671E-4"/>
    <n v="2.3214754943328989E-4"/>
    <n v="2.3402431784031789E-4"/>
    <n v="2.3559416685524508E-4"/>
    <n v="2.3690104855946092E-4"/>
    <n v="2.3798448799003784E-4"/>
  </r>
  <r>
    <s v="Lost Opportunity"/>
    <x v="5"/>
    <s v="Under $5"/>
    <s v="Under $5"/>
    <s v="Showerheads"/>
    <s v="Under $5"/>
    <n v="0"/>
    <s v="Water Heating"/>
    <s v="COM-Showerhead-7P_v5"/>
    <s v="Urban"/>
    <s v="SC-New"/>
    <s v="M_Input_Retro"/>
    <s v="No"/>
    <s v="Commercial"/>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5"/>
    <s v="Showerheads"/>
    <s v="Under $5"/>
    <n v="0"/>
    <s v="Water Heating"/>
    <s v="COM-Showerhead-7P_v5"/>
    <s v="Urban"/>
    <s v="SC-New"/>
    <s v="M_Input_Retro"/>
    <s v="No"/>
    <s v="Commercial"/>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r>
  <r>
    <s v="Lost Opportunity"/>
    <x v="5"/>
    <s v="Under $5"/>
    <s v="Under $10"/>
    <s v="Showerheads"/>
    <s v="Under $5"/>
    <n v="-319.7278970622927"/>
    <s v="Water Heating"/>
    <s v="COM-Showerhead-7P_v5"/>
    <s v="Urban"/>
    <s v="SC-New"/>
    <s v="M_Input_Retro"/>
    <s v="No"/>
    <s v="Commercial"/>
    <s v="Lodging"/>
    <s v="Showerheads-Retro-Lodging"/>
    <n v="2.3285215449547463E-4"/>
    <n v="1.6128143667995138E-4"/>
    <n v="1.104799604492108E-4"/>
    <n v="8.5523054385774138E-5"/>
    <n v="7.5586010282818628E-5"/>
    <n v="6.6069239982441939E-5"/>
    <n v="5.7846928318147703E-5"/>
    <n v="9.1927626455043008E-5"/>
    <n v="9.2945202501766453E-5"/>
    <n v="8.262778319663826E-5"/>
    <n v="6.9081178945904195E-5"/>
    <n v="5.6113289261864505E-5"/>
    <n v="3.6095684968865603E-5"/>
    <n v="2.6815338061660903E-5"/>
    <n v="1.9969933960973407E-5"/>
    <n v="1.6692022187600622E-5"/>
    <n v="1.388714268173096E-5"/>
    <n v="1.1506411960928999E-5"/>
    <n v="9.4994274787537229E-6"/>
    <n v="7.8173314807790301E-6"/>
    <n v="1.3246171577363287E-3"/>
    <n v="6.8000674342968539"/>
    <n v="-319.7278970622927"/>
    <s v="C-Lod-WH-All-All-All-C"/>
    <s v="C-Lod-WH-All-All-All-C"/>
    <n v="1.3246171577363287E-3"/>
    <n v="2.3285215449547463E-4"/>
    <n v="3.9413359117542601E-4"/>
    <n v="5.0461355162463681E-4"/>
    <n v="5.9013660601041091E-4"/>
    <n v="6.6572261629322955E-4"/>
    <n v="7.3179185627567154E-4"/>
    <n v="7.8963878459381923E-4"/>
    <n v="8.8156641104886223E-4"/>
    <n v="9.7451161355062866E-4"/>
    <n v="1.0571393967472669E-3"/>
    <n v="1.1262205756931711E-3"/>
    <n v="1.1823338649550356E-3"/>
    <n v="1.2184295499239012E-3"/>
    <n v="1.245244887985562E-3"/>
    <n v="1.2652148219465353E-3"/>
    <n v="1.281906844134136E-3"/>
    <n v="1.295793986815867E-3"/>
    <n v="1.307300398776796E-3"/>
    <n v="1.3167998262555497E-3"/>
    <n v="1.3246171577363287E-3"/>
  </r>
  <r>
    <s v="Lost Opportunity"/>
    <x v="5"/>
    <s v="Under $5"/>
    <s v="Under $5"/>
    <s v="Showerheads"/>
    <s v="Under $5"/>
    <n v="-163.75497912827069"/>
    <s v="Water Heating"/>
    <s v="COM-Showerhead-7P_v5"/>
    <s v="Urban"/>
    <s v="SC-New"/>
    <s v="M_Input_Retro"/>
    <s v="No"/>
    <s v="Commercial"/>
    <s v="Hospital"/>
    <s v="Showerheads-Retro-Hospital"/>
    <n v="2.5578574700257695E-4"/>
    <n v="1.5358496796847852E-4"/>
    <n v="9.8479311296251556E-5"/>
    <n v="6.6113274269168746E-5"/>
    <n v="5.9588228281433056E-5"/>
    <n v="5.4002656460196277E-5"/>
    <n v="5.3529087434511043E-5"/>
    <n v="5.290876160022792E-5"/>
    <n v="4.8913482999978965E-5"/>
    <n v="3.6648586710010381E-5"/>
    <n v="3.0792537099823654E-5"/>
    <n v="2.2538498941007433E-5"/>
    <n v="1.5370344093635695E-5"/>
    <n v="1.1691581672266982E-5"/>
    <n v="8.7601863925269004E-6"/>
    <n v="6.7322693399023592E-6"/>
    <n v="5.1728716356624058E-6"/>
    <n v="3.9739451970691803E-6"/>
    <n v="3.0523180169336045E-6"/>
    <n v="2.3439757215014145E-6"/>
    <n v="9.899826321331628E-4"/>
    <n v="4.2806800068621307"/>
    <n v="-163.75497912827069"/>
    <s v="C-Hea-WH-All-All-All-C"/>
    <s v="C-Hea-WH-All-All-All-C"/>
    <n v="9.8998263213316302E-4"/>
    <n v="2.5578574700257695E-4"/>
    <n v="4.093707149710555E-4"/>
    <n v="5.0785002626730703E-4"/>
    <n v="5.7396330053647573E-4"/>
    <n v="6.3355152881790883E-4"/>
    <n v="6.8755418527810508E-4"/>
    <n v="7.4108327271261618E-4"/>
    <n v="7.9399203431284411E-4"/>
    <n v="8.4290551731282303E-4"/>
    <n v="8.7955410402283337E-4"/>
    <n v="9.1034664112265705E-4"/>
    <n v="9.3288514006366449E-4"/>
    <n v="9.4825548415730014E-4"/>
    <n v="9.5994706582956712E-4"/>
    <n v="9.6870725222209398E-4"/>
    <n v="9.7543952156199632E-4"/>
    <n v="9.8061239319765874E-4"/>
    <n v="9.8458633839472801E-4"/>
    <n v="9.8763865641166167E-4"/>
    <n v="9.8998263213316302E-4"/>
  </r>
  <r>
    <s v="Lost Opportunity"/>
    <x v="5"/>
    <s v="Under $5"/>
    <s v="Under $10"/>
    <s v="Showerheads"/>
    <s v="Under $5"/>
    <n v="-319.74324241881391"/>
    <s v="Water Heating"/>
    <s v="COM-Showerhead-7P_v5"/>
    <s v="Urban"/>
    <s v="SC-New"/>
    <s v="M_Input_Retro"/>
    <s v="No"/>
    <s v="Commercial"/>
    <s v="Residential Care"/>
    <s v="Showerheads-Retro-Residential Care"/>
    <n v="6.0943922556018373E-4"/>
    <n v="3.7508661085547336E-4"/>
    <n v="2.4013453442881067E-4"/>
    <n v="1.6733671377243647E-4"/>
    <n v="1.5602484560227833E-4"/>
    <n v="1.4467810443749535E-4"/>
    <n v="1.4462229370227437E-4"/>
    <n v="1.495834335711929E-4"/>
    <n v="1.3793306802469381E-4"/>
    <n v="1.0525171258874804E-4"/>
    <n v="9.0470813990912224E-5"/>
    <n v="6.6388434583109518E-5"/>
    <n v="4.6422134485939363E-5"/>
    <n v="3.5292189480046731E-5"/>
    <n v="2.7023105452881973E-5"/>
    <n v="2.0963267819881817E-5"/>
    <n v="1.6262076809899283E-5"/>
    <n v="1.2614971647307672E-5"/>
    <n v="9.7856514188879649E-6"/>
    <n v="7.5907789002896128E-6"/>
    <n v="2.5629039671327433E-3"/>
    <n v="6.7798442203086635"/>
    <n v="-319.74324241881391"/>
    <s v="C-Hea-WH-All-All-All-C"/>
    <s v="C-Hea-WH-All-All-All-C"/>
    <n v="2.5629039671327433E-3"/>
    <n v="6.0943922556018373E-4"/>
    <n v="9.845258364156572E-4"/>
    <n v="1.2246603708444678E-3"/>
    <n v="1.3919970846169043E-3"/>
    <n v="1.5480219302191826E-3"/>
    <n v="1.692700034656678E-3"/>
    <n v="1.8373223283589524E-3"/>
    <n v="1.9869057619301455E-3"/>
    <n v="2.1248388299548392E-3"/>
    <n v="2.2300905425435874E-3"/>
    <n v="2.3205613565344995E-3"/>
    <n v="2.3869497911176091E-3"/>
    <n v="2.4333719256035484E-3"/>
    <n v="2.4686641150835952E-3"/>
    <n v="2.495687220536477E-3"/>
    <n v="2.5166504883563589E-3"/>
    <n v="2.532912565166258E-3"/>
    <n v="2.5455275368135655E-3"/>
    <n v="2.5553131882324535E-3"/>
    <n v="2.5629039671327433E-3"/>
  </r>
  <r>
    <s v="Lost Opportunity"/>
    <x v="5"/>
    <s v="Under $5"/>
    <s v="Under $10"/>
    <s v="Showerheads"/>
    <s v="Under $5"/>
    <n v="-319.8825670621743"/>
    <s v="Water Heating"/>
    <s v="COM-Showerhead-7P_v5"/>
    <s v="Urban"/>
    <s v="SC-New"/>
    <s v="M_Input_Retro"/>
    <s v="No"/>
    <s v="Commercial"/>
    <s v="Assembly"/>
    <s v="Showerheads-Retro-Assembly"/>
    <n v="3.0565037929959287E-6"/>
    <n v="2.5721358767863308E-6"/>
    <n v="1.403383681477231E-6"/>
    <n v="1.0891119567723749E-6"/>
    <n v="1.0439553969749477E-6"/>
    <n v="1.5565984706559442E-6"/>
    <n v="1.4089590083668859E-6"/>
    <n v="1.5930875402620355E-6"/>
    <n v="1.8003757042158743E-6"/>
    <n v="1.746450741282796E-6"/>
    <n v="1.6446261744553848E-6"/>
    <n v="1.1640970304485751E-6"/>
    <n v="9.5124339625397031E-7"/>
    <n v="6.7703472958501169E-7"/>
    <n v="5.2487132038669594E-7"/>
    <n v="4.159464133262138E-7"/>
    <n v="3.2952823661002669E-7"/>
    <n v="2.6098944495219209E-7"/>
    <n v="2.0664858945925934E-7"/>
    <n v="1.6357806635805339E-7"/>
    <n v="2.360912557162573E-5"/>
    <n v="6.4520323037146587"/>
    <n v="-319.8825670621743"/>
    <s v="C-All-WH-All-All-All-E"/>
    <s v="C-All-WH-All-All-All-E"/>
    <n v="2.360912557162573E-5"/>
    <n v="3.0565037929959287E-6"/>
    <n v="5.6286396697822591E-6"/>
    <n v="7.0320233512594905E-6"/>
    <n v="8.121135308031866E-6"/>
    <n v="9.1650907050068137E-6"/>
    <n v="1.0721689175662757E-5"/>
    <n v="1.2130648184029643E-5"/>
    <n v="1.3723735724291677E-5"/>
    <n v="1.552411142850755E-5"/>
    <n v="1.7270562169790346E-5"/>
    <n v="1.8915188344245732E-5"/>
    <n v="2.0079285374694306E-5"/>
    <n v="2.1030528770948275E-5"/>
    <n v="2.1707563500533287E-5"/>
    <n v="2.2232434820919982E-5"/>
    <n v="2.2648381234246195E-5"/>
    <n v="2.2977909470856224E-5"/>
    <n v="2.3238898915808418E-5"/>
    <n v="2.3445547505267675E-5"/>
    <n v="2.360912557162573E-5"/>
  </r>
  <r>
    <s v="Lost Opportunity"/>
    <x v="5"/>
    <s v="Under $5"/>
    <s v="Under $5"/>
    <s v="Showerheads"/>
    <s v="Under $5"/>
    <n v="-173.00913356509832"/>
    <s v="Water Heating"/>
    <s v="COM-Showerhead-7P_v5"/>
    <s v="Urban"/>
    <s v="SC-New"/>
    <s v="M_Input_Retro"/>
    <s v="No"/>
    <s v="Commercial"/>
    <s v="Other"/>
    <s v="Showerheads-Retro-Other"/>
    <n v="1.6549980406629706E-3"/>
    <n v="1.1103868647624479E-3"/>
    <n v="6.1833220514332602E-4"/>
    <n v="6.3936857659021402E-4"/>
    <n v="6.0769956465024731E-4"/>
    <n v="5.4422989795942288E-4"/>
    <n v="4.9218225070590273E-4"/>
    <n v="4.492305893801004E-4"/>
    <n v="3.8683509213874106E-4"/>
    <n v="3.1122962069274714E-4"/>
    <n v="2.8421753188269177E-4"/>
    <n v="2.0651383491690291E-4"/>
    <n v="1.54151428975088E-4"/>
    <n v="1.1481675564074772E-4"/>
    <n v="8.5320269341618171E-5"/>
    <n v="6.6131006016128304E-5"/>
    <n v="5.1256399290692217E-5"/>
    <n v="3.972656510359912E-5"/>
    <n v="3.078958234656298E-5"/>
    <n v="2.3862521943486013E-5"/>
    <n v="7.8712785981436394E-3"/>
    <n v="-2.121167940323899"/>
    <n v="-173.00913356509832"/>
    <s v="C-All-WH-All-All-All-E"/>
    <s v="C-All-WH-All-All-All-E"/>
    <n v="7.8712785981436394E-3"/>
    <n v="1.6549980406629706E-3"/>
    <n v="2.7653849054254187E-3"/>
    <n v="3.3837171105687448E-3"/>
    <n v="4.0230856871589591E-3"/>
    <n v="4.6307852518092064E-3"/>
    <n v="5.1750151497686296E-3"/>
    <n v="5.6671974004745326E-3"/>
    <n v="6.116427989854633E-3"/>
    <n v="6.5032630819933743E-3"/>
    <n v="6.8144927026861212E-3"/>
    <n v="7.0987102345688134E-3"/>
    <n v="7.3052240694857166E-3"/>
    <n v="7.4593754984608046E-3"/>
    <n v="7.5741922541015527E-3"/>
    <n v="7.659512523443171E-3"/>
    <n v="7.7256435294592992E-3"/>
    <n v="7.7768999287499913E-3"/>
    <n v="7.8166264938535901E-3"/>
    <n v="7.8474160762001532E-3"/>
    <n v="7.8712785981436394E-3"/>
  </r>
  <r>
    <s v="Discretionary"/>
    <x v="5"/>
    <s v="Under $5"/>
    <s v="Under $5"/>
    <s v="Showerheads"/>
    <s v="Under $5"/>
    <n v="-100.69572827465814"/>
    <s v="Water Heating"/>
    <s v="COM-Showerhead-7P_v5"/>
    <s v="Urban"/>
    <s v="SC-Retro"/>
    <s v="M_Input_Retro"/>
    <s v="No"/>
    <s v="Commercial"/>
    <s v="Large Off"/>
    <s v="Showerheads-Retro-Large Off"/>
    <n v="9.9221050609379392E-3"/>
    <n v="7.0547993028395864E-3"/>
    <n v="4.9438398345158811E-3"/>
    <n v="3.9069753245073099E-3"/>
    <n v="3.4647295385400881E-3"/>
    <n v="3.0351200764801938E-3"/>
    <n v="2.635734935685845E-3"/>
    <n v="2.2699637161475729E-3"/>
    <n v="1.9454925747923661E-3"/>
    <n v="1.6607311015730626E-3"/>
    <n v="1.4064884137840832E-3"/>
    <n v="1.1125465203695834E-3"/>
    <n v="8.8080938168056387E-4"/>
    <n v="6.9576231286014171E-4"/>
    <n v="5.4989154444208001E-4"/>
    <n v="4.343532655288165E-4"/>
    <n v="3.4302222375567719E-4"/>
    <n v="2.7084258457637237E-4"/>
    <n v="2.1381071856927135E-4"/>
    <n v="1.6875709599729899E-4"/>
    <n v="4.2363192671806695E-2"/>
    <n v="4.7513044311363943"/>
    <n v="-100.69572827465814"/>
    <s v="C-LOff-WH-All-All-All-C"/>
    <s v="C-LOff-WH-All-All-All-C"/>
    <n v="4.2363192671806695E-2"/>
    <n v="9.9221050609379392E-3"/>
    <n v="1.6976904363777526E-2"/>
    <n v="2.1920744198293408E-2"/>
    <n v="2.5827719522800718E-2"/>
    <n v="2.9292449061340806E-2"/>
    <n v="3.2327569137820998E-2"/>
    <n v="3.496330407350684E-2"/>
    <n v="3.7233267789654412E-2"/>
    <n v="3.9178760364446778E-2"/>
    <n v="4.0839491466019839E-2"/>
    <n v="4.224597987980392E-2"/>
    <n v="4.2363192671806695E-2"/>
    <n v="4.2363192671806695E-2"/>
    <n v="4.2363192671806695E-2"/>
    <n v="4.2363192671806695E-2"/>
    <n v="4.2363192671806695E-2"/>
    <n v="4.2363192671806695E-2"/>
    <n v="4.2363192671806695E-2"/>
    <n v="4.2363192671806695E-2"/>
    <n v="4.2363192671806695E-2"/>
  </r>
  <r>
    <s v="Discretionary"/>
    <x v="5"/>
    <s v="Under $5"/>
    <s v="Under $5"/>
    <s v="Showerheads"/>
    <s v="Under $5"/>
    <n v="-100.87400082788352"/>
    <s v="Water Heating"/>
    <s v="COM-Showerhead-7P_v5"/>
    <s v="Urban"/>
    <s v="SC-Retro"/>
    <s v="M_Input_Retro"/>
    <s v="No"/>
    <s v="Commercial"/>
    <s v="Medium Off"/>
    <s v="Showerheads-Retro-Medium Off"/>
    <n v="8.5060945653443899E-3"/>
    <n v="6.0832927980755879E-3"/>
    <n v="4.2838827303889543E-3"/>
    <n v="3.4043143836309784E-3"/>
    <n v="3.0332460285792482E-3"/>
    <n v="2.669396841840207E-3"/>
    <n v="2.3293965671652797E-3"/>
    <n v="2.0156702734659723E-3"/>
    <n v="1.7365439859728419E-3"/>
    <n v="1.4906724267795492E-3"/>
    <n v="1.2684490677117189E-3"/>
    <n v="1.0082612008229931E-3"/>
    <n v="8.0211161298581629E-4"/>
    <n v="6.3627076689421684E-4"/>
    <n v="5.0502432201758271E-4"/>
    <n v="4.0053124133973778E-4"/>
    <n v="3.1755190744239608E-4"/>
    <n v="2.5168218645172654E-4"/>
    <n v="1.9941350967580149E-4"/>
    <n v="1.5795220454703542E-4"/>
    <n v="3.6317426669359269E-2"/>
    <n v="4.5707398601627931"/>
    <n v="-100.87400082788352"/>
    <s v="C-SOff-WH-All-All-All-C"/>
    <s v="C-SOff-WH-All-All-All-C"/>
    <n v="3.6317426669359269E-2"/>
    <n v="8.5060945653443899E-3"/>
    <n v="1.4589387363419977E-2"/>
    <n v="1.887327009380893E-2"/>
    <n v="2.227758447743991E-2"/>
    <n v="2.5310830506019157E-2"/>
    <n v="2.7980227347859363E-2"/>
    <n v="3.0309623915024644E-2"/>
    <n v="3.2325294188490616E-2"/>
    <n v="3.4061838174463462E-2"/>
    <n v="3.5552510601243009E-2"/>
    <n v="3.6317426669359269E-2"/>
    <n v="3.6317426669359269E-2"/>
    <n v="3.6317426669359269E-2"/>
    <n v="3.6317426669359269E-2"/>
    <n v="3.6317426669359269E-2"/>
    <n v="3.6317426669359269E-2"/>
    <n v="3.6317426669359269E-2"/>
    <n v="3.6317426669359269E-2"/>
    <n v="3.6317426669359269E-2"/>
    <n v="3.6317426669359269E-2"/>
  </r>
  <r>
    <s v="Discretionary"/>
    <x v="5"/>
    <s v="Under $5"/>
    <s v="Under $5"/>
    <s v="Showerheads"/>
    <s v="Under $5"/>
    <n v="-100.87400082788352"/>
    <s v="Water Heating"/>
    <s v="COM-Showerhead-7P_v5"/>
    <s v="Urban"/>
    <s v="SC-Retro"/>
    <s v="M_Input_Retro"/>
    <s v="No"/>
    <s v="Commercial"/>
    <s v="Small Off"/>
    <s v="Showerheads-Retro-Small Off"/>
    <n v="1.5352236698101787E-3"/>
    <n v="1.0793938602173532E-3"/>
    <n v="7.4899739595620245E-4"/>
    <n v="5.8524144213327326E-4"/>
    <n v="5.1402316215969361E-4"/>
    <n v="4.4593716229699066E-4"/>
    <n v="3.8320379197306459E-4"/>
    <n v="3.2659390484636219E-4"/>
    <n v="2.7664883763644165E-4"/>
    <n v="2.3314513789317857E-4"/>
    <n v="1.9529065238655944E-4"/>
    <n v="1.5273483666070772E-4"/>
    <n v="1.1949641692857876E-4"/>
    <n v="9.3417116783287729E-5"/>
    <n v="7.3051198647566525E-5"/>
    <n v="5.7116336802908906E-5"/>
    <n v="4.4656516225643471E-5"/>
    <n v="3.4914103971750993E-5"/>
    <n v="2.7296602920672448E-5"/>
    <n v="2.1340668270571441E-5"/>
    <n v="6.5547558425408138E-3"/>
    <n v="4.5707398601627931"/>
    <n v="-100.87400082788352"/>
    <s v="C-SOff-WH-All-All-All-C"/>
    <s v="C-SOff-WH-All-All-All-C"/>
    <n v="6.5547558425408138E-3"/>
    <n v="1.5352236698101787E-3"/>
    <n v="2.6146175300275319E-3"/>
    <n v="3.3636149259837341E-3"/>
    <n v="3.9488563681170071E-3"/>
    <n v="4.4628795302767005E-3"/>
    <n v="4.908816692573691E-3"/>
    <n v="5.2920204845467557E-3"/>
    <n v="5.6186143893931177E-3"/>
    <n v="5.8952632270295596E-3"/>
    <n v="6.128408364922738E-3"/>
    <n v="6.3236990173092976E-3"/>
    <n v="6.4764338539700051E-3"/>
    <n v="6.5547558425408138E-3"/>
    <n v="6.5547558425408138E-3"/>
    <n v="6.5547558425408138E-3"/>
    <n v="6.5547558425408138E-3"/>
    <n v="6.5547558425408138E-3"/>
    <n v="6.5547558425408138E-3"/>
    <n v="6.5547558425408138E-3"/>
    <n v="6.5547558425408138E-3"/>
  </r>
  <r>
    <s v="Discretionary"/>
    <x v="5"/>
    <s v="Under $5"/>
    <s v="Under $5"/>
    <s v="Showerheads"/>
    <s v="Under $5"/>
    <n v="0"/>
    <s v="Water Heating"/>
    <s v="COM-Showerhead-7P_v5"/>
    <s v="Urban"/>
    <s v="SC-Retro"/>
    <s v="M_Input_Retro"/>
    <s v="No"/>
    <s v="Commercial"/>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15"/>
    <s v="Showerheads"/>
    <s v="Under $5"/>
    <n v="-308.90683875886191"/>
    <s v="Water Heating"/>
    <s v="COM-Showerhead-7P_v5"/>
    <s v="Urban"/>
    <s v="SC-Retro"/>
    <s v="M_Input_Retro"/>
    <s v="No"/>
    <s v="Commercial"/>
    <s v="School K-12"/>
    <s v="Showerheads-Retro-School K-12"/>
    <n v="7.0348713976587274E-4"/>
    <n v="4.9210748991436232E-4"/>
    <n v="3.3999515700689875E-4"/>
    <n v="2.6429179666751087E-4"/>
    <n v="2.3119898096017784E-4"/>
    <n v="1.9980414861583265E-4"/>
    <n v="1.7090844289786186E-4"/>
    <n v="1.4498474021036619E-4"/>
    <n v="1.2214786654649921E-4"/>
    <n v="1.0231113704734844E-4"/>
    <n v="8.5238917581987442E-5"/>
    <n v="6.6292114521207155E-5"/>
    <n v="5.155430066581807E-5"/>
    <n v="4.0099181995746026E-5"/>
    <n v="3.1182656510933711E-5"/>
    <n v="2.4251309934704022E-5"/>
    <n v="1.8859957670268231E-5"/>
    <n v="1.4666604327496182E-5"/>
    <n v="1.1405168775367785E-5"/>
    <n v="8.86864071399834E-6"/>
    <n v="2.941015212941264E-3"/>
    <n v="13.735364578025248"/>
    <n v="-308.90683875886191"/>
    <s v="C-K12-WH-All-All-All-C"/>
    <s v="C-K12-WH-All-All-All-C"/>
    <n v="2.941015212941264E-3"/>
    <n v="7.0348713976587274E-4"/>
    <n v="1.1955946296802349E-3"/>
    <n v="1.5355897866871338E-3"/>
    <n v="1.7998815833546447E-3"/>
    <n v="2.0310805643148225E-3"/>
    <n v="2.2308847129306553E-3"/>
    <n v="2.4017931558285173E-3"/>
    <n v="2.5467778960388834E-3"/>
    <n v="2.6689257625853824E-3"/>
    <n v="2.771236899632731E-3"/>
    <n v="2.8564758172147185E-3"/>
    <n v="2.9227679317359256E-3"/>
    <n v="2.941015212941264E-3"/>
    <n v="2.941015212941264E-3"/>
    <n v="2.941015212941264E-3"/>
    <n v="2.941015212941264E-3"/>
    <n v="2.941015212941264E-3"/>
    <n v="2.941015212941264E-3"/>
    <n v="2.941015212941264E-3"/>
    <n v="2.941015212941264E-3"/>
  </r>
  <r>
    <s v="Discretionary"/>
    <x v="5"/>
    <s v="Under $5"/>
    <s v="Under $10"/>
    <s v="Showerheads"/>
    <s v="Under $5"/>
    <n v="-320.30961450419147"/>
    <s v="Water Heating"/>
    <s v="COM-Showerhead-7P_v5"/>
    <s v="Urban"/>
    <s v="SC-Retro"/>
    <s v="M_Input_Retro"/>
    <s v="No"/>
    <s v="Commercial"/>
    <s v="University"/>
    <s v="Showerheads-Retro-University"/>
    <n v="5.2748142650092655E-3"/>
    <n v="3.7150638304404753E-3"/>
    <n v="2.5854129758574092E-3"/>
    <n v="2.0198839615113216E-3"/>
    <n v="1.7792295846604351E-3"/>
    <n v="1.5500410347903846E-3"/>
    <n v="1.3358481658528175E-3"/>
    <n v="1.1434519473599526E-3"/>
    <n v="9.7277609658682628E-4"/>
    <n v="8.2278273317400597E-4"/>
    <n v="6.9243264587073373E-4"/>
    <n v="5.4371300283425814E-4"/>
    <n v="4.263287712362975E-4"/>
    <n v="3.3476295241220504E-4"/>
    <n v="2.6241336790540538E-4"/>
    <n v="2.057004296732515E-4"/>
    <n v="1.6137651589073434E-4"/>
    <n v="1.267049168870728E-4"/>
    <n v="9.9560254398053664E-5"/>
    <n v="7.8290430283584192E-5"/>
    <n v="2.2052015057439176E-2"/>
    <n v="5.5892245638704798"/>
    <n v="-320.30961450419147"/>
    <s v="C-Unv-WH-All-All-All-C"/>
    <s v="C-Unv-WH-All-All-All-C"/>
    <n v="2.2052015057439176E-2"/>
    <n v="5.2748142650092655E-3"/>
    <n v="8.9898780954497416E-3"/>
    <n v="1.1575291071307151E-2"/>
    <n v="1.3595175032818473E-2"/>
    <n v="1.5374404617478908E-2"/>
    <n v="1.6924445652269294E-2"/>
    <n v="1.8260293818122112E-2"/>
    <n v="1.9403745765482063E-2"/>
    <n v="2.037652186206889E-2"/>
    <n v="2.1199304595242895E-2"/>
    <n v="2.189173724111363E-2"/>
    <n v="2.2052015057439176E-2"/>
    <n v="2.2052015057439176E-2"/>
    <n v="2.2052015057439176E-2"/>
    <n v="2.2052015057439176E-2"/>
    <n v="2.2052015057439176E-2"/>
    <n v="2.2052015057439176E-2"/>
    <n v="2.2052015057439176E-2"/>
    <n v="2.2052015057439176E-2"/>
    <n v="2.2052015057439176E-2"/>
  </r>
  <r>
    <s v="Discretionary"/>
    <x v="5"/>
    <s v="Under $5"/>
    <s v="Under $5"/>
    <s v="Showerheads"/>
    <s v="Under $5"/>
    <n v="0"/>
    <s v="Water Heating"/>
    <s v="COM-Showerhead-7P_v5"/>
    <s v="Urban"/>
    <s v="SC-Retro"/>
    <s v="M_Input_Retro"/>
    <s v="No"/>
    <s v="Commercial"/>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5"/>
    <s v="Showerheads"/>
    <s v="Under $5"/>
    <n v="0"/>
    <s v="Water Heating"/>
    <s v="COM-Showerhead-7P_v5"/>
    <s v="Urban"/>
    <s v="SC-Retro"/>
    <s v="M_Input_Retro"/>
    <s v="No"/>
    <s v="Commercial"/>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r>
  <r>
    <s v="Discretionary"/>
    <x v="5"/>
    <s v="Under $5"/>
    <s v="Under $10"/>
    <s v="Showerheads"/>
    <s v="Under $5"/>
    <n v="-319.7278970622927"/>
    <s v="Water Heating"/>
    <s v="COM-Showerhead-7P_v5"/>
    <s v="Urban"/>
    <s v="SC-Retro"/>
    <s v="M_Input_Retro"/>
    <s v="No"/>
    <s v="Commercial"/>
    <s v="Lodging"/>
    <s v="Showerheads-Retro-Lodging"/>
    <n v="6.3815027381519382E-2"/>
    <n v="4.4785134605519895E-2"/>
    <n v="3.104080017423444E-2"/>
    <n v="2.4203042194846799E-2"/>
    <n v="2.123010339606235E-2"/>
    <n v="1.8393081556531663E-2"/>
    <n v="1.5776459026733178E-2"/>
    <n v="1.3421359574376283E-2"/>
    <n v="1.13746756701431E-2"/>
    <n v="9.5958222501095602E-3"/>
    <n v="8.0575290703401217E-3"/>
    <n v="6.3146727076652236E-3"/>
    <n v="4.9504336959723507E-3"/>
    <n v="3.8748584129948832E-3"/>
    <n v="3.0319025602975292E-3"/>
    <n v="2.3715765903052299E-3"/>
    <n v="1.8559169339364369E-3"/>
    <n v="1.4530363034191932E-3"/>
    <n v="1.1381193243890336E-3"/>
    <n v="8.9184454434807772E-4"/>
    <n v="0.27560461522384561"/>
    <n v="6.8000674342968539"/>
    <n v="-319.7278970622927"/>
    <s v="C-Lod-WH-All-All-All-C"/>
    <s v="C-Lod-WH-All-All-All-C"/>
    <n v="0.27560461522384561"/>
    <n v="6.3815027381519382E-2"/>
    <n v="0.10860016198703928"/>
    <n v="0.13964096216127372"/>
    <n v="0.16384400435612051"/>
    <n v="0.18507410775218286"/>
    <n v="0.20346718930871452"/>
    <n v="0.21924364833544768"/>
    <n v="0.23266500790982397"/>
    <n v="0.24403968357996708"/>
    <n v="0.25363550583007666"/>
    <n v="0.26169303490041679"/>
    <n v="0.26800770760808201"/>
    <n v="0.27295814130405438"/>
    <n v="0.27560461522384561"/>
    <n v="0.27560461522384561"/>
    <n v="0.27560461522384561"/>
    <n v="0.27560461522384561"/>
    <n v="0.27560461522384561"/>
    <n v="0.27560461522384561"/>
    <n v="0.27560461522384561"/>
  </r>
  <r>
    <s v="Discretionary"/>
    <x v="5"/>
    <s v="Under $5"/>
    <s v="Under $5"/>
    <s v="Showerheads"/>
    <s v="Under $5"/>
    <n v="-163.75497912827069"/>
    <s v="Water Heating"/>
    <s v="COM-Showerhead-7P_v5"/>
    <s v="Urban"/>
    <s v="SC-Retro"/>
    <s v="M_Input_Retro"/>
    <s v="No"/>
    <s v="Commercial"/>
    <s v="Hospital"/>
    <s v="Showerheads-Retro-Hospital"/>
    <n v="1.1906498870493422E-2"/>
    <n v="8.507271531321749E-3"/>
    <n v="5.9835213826395107E-3"/>
    <n v="4.727257836520153E-3"/>
    <n v="4.191489871410374E-3"/>
    <n v="3.6714996015579631E-3"/>
    <n v="3.1854936769386152E-3"/>
    <n v="2.7467278808334479E-3"/>
    <n v="2.3577210316690551E-3"/>
    <n v="2.0148369285738141E-3"/>
    <n v="1.7087989123140284E-3"/>
    <n v="1.3524474158332304E-3"/>
    <n v="1.0690155039388624E-3"/>
    <n v="8.4310252930376594E-4"/>
    <n v="6.6461228837690848E-4"/>
    <n v="5.2356654758459284E-4"/>
    <n v="4.1233011977729456E-4"/>
    <n v="3.2463218553948996E-4"/>
    <n v="2.5551414743433778E-4"/>
    <n v="2.0105669061587359E-4"/>
    <n v="5.1717152526925117E-2"/>
    <n v="4.2806800068621307"/>
    <n v="-163.75497912827069"/>
    <s v="C-Hea-WH-All-All-All-C"/>
    <s v="C-Hea-WH-All-All-All-C"/>
    <n v="5.1717152526925117E-2"/>
    <n v="1.1906498870493422E-2"/>
    <n v="2.0413770401815169E-2"/>
    <n v="2.6397291784454678E-2"/>
    <n v="3.1124549620974832E-2"/>
    <n v="3.5316039492385209E-2"/>
    <n v="3.8987539093943174E-2"/>
    <n v="4.2173032770881788E-2"/>
    <n v="4.4919760651715233E-2"/>
    <n v="4.727748168338429E-2"/>
    <n v="4.9292318611958104E-2"/>
    <n v="5.1001117524272131E-2"/>
    <n v="5.1717152526925117E-2"/>
    <n v="5.1717152526925117E-2"/>
    <n v="5.1717152526925117E-2"/>
    <n v="5.1717152526925117E-2"/>
    <n v="5.1717152526925117E-2"/>
    <n v="5.1717152526925117E-2"/>
    <n v="5.1717152526925117E-2"/>
    <n v="5.1717152526925117E-2"/>
    <n v="5.1717152526925117E-2"/>
  </r>
  <r>
    <s v="Discretionary"/>
    <x v="5"/>
    <s v="Under $5"/>
    <s v="Under $10"/>
    <s v="Showerheads"/>
    <s v="Under $5"/>
    <n v="-319.74324241881391"/>
    <s v="Water Heating"/>
    <s v="COM-Showerhead-7P_v5"/>
    <s v="Urban"/>
    <s v="SC-Retro"/>
    <s v="M_Input_Retro"/>
    <s v="No"/>
    <s v="Commercial"/>
    <s v="Residential Care"/>
    <s v="Showerheads-Retro-Residential Care"/>
    <n v="3.5029373591131438E-2"/>
    <n v="2.4921055044697323E-2"/>
    <n v="1.7470998107477147E-2"/>
    <n v="1.3761826609492746E-2"/>
    <n v="1.2176413621652817E-2"/>
    <n v="1.064782461690583E-2"/>
    <n v="9.2253424266956728E-3"/>
    <n v="7.9434498549558214E-3"/>
    <n v="6.8135547423422271E-3"/>
    <n v="5.8181030021508678E-3"/>
    <n v="4.9324914480453185E-3"/>
    <n v="3.9040166762785359E-3"/>
    <n v="3.0860399500425659E-3"/>
    <n v="2.4348132518814459E-3"/>
    <n v="1.9200291041311652E-3"/>
    <n v="1.5134981712448541E-3"/>
    <n v="1.1928064701052252E-3"/>
    <n v="9.398842351555182E-4"/>
    <n v="7.4045256307030301E-4"/>
    <n v="5.8323117260276165E-4"/>
    <n v="0.15128500960123331"/>
    <n v="6.7798442203086635"/>
    <n v="-319.74324241881391"/>
    <s v="C-Hea-WH-All-All-All-C"/>
    <s v="C-Hea-WH-All-All-All-C"/>
    <n v="0.15128500960123331"/>
    <n v="3.5029373591131438E-2"/>
    <n v="5.9950428635828765E-2"/>
    <n v="7.7421426743305904E-2"/>
    <n v="9.1183253352798643E-2"/>
    <n v="0.10335966697445145"/>
    <n v="0.11400749159135729"/>
    <n v="0.12323283401805296"/>
    <n v="0.13117628387300878"/>
    <n v="0.137989838615351"/>
    <n v="0.14380794161750188"/>
    <n v="0.14874043306554718"/>
    <n v="0.15128500960123331"/>
    <n v="0.15128500960123331"/>
    <n v="0.15128500960123331"/>
    <n v="0.15128500960123331"/>
    <n v="0.15128500960123331"/>
    <n v="0.15128500960123331"/>
    <n v="0.15128500960123331"/>
    <n v="0.15128500960123331"/>
    <n v="0.15128500960123331"/>
  </r>
  <r>
    <s v="Discretionary"/>
    <x v="5"/>
    <s v="Under $5"/>
    <s v="Under $10"/>
    <s v="Showerheads"/>
    <s v="Under $5"/>
    <n v="-319.8825670621743"/>
    <s v="Water Heating"/>
    <s v="COM-Showerhead-7P_v5"/>
    <s v="Urban"/>
    <s v="SC-Retro"/>
    <s v="M_Input_Retro"/>
    <s v="No"/>
    <s v="Commercial"/>
    <s v="Assembly"/>
    <s v="Showerheads-Retro-Assembly"/>
    <n v="8.1402128140275164E-4"/>
    <n v="5.7014680490542194E-4"/>
    <n v="3.9471042432859499E-4"/>
    <n v="3.071259430682171E-4"/>
    <n v="2.6884986893271743E-4"/>
    <n v="2.3252062570232161E-4"/>
    <n v="1.9965299011952145E-4"/>
    <n v="1.7008107992072164E-4"/>
    <n v="1.4421899139954576E-4"/>
    <n v="1.2194781128594084E-4"/>
    <n v="1.0278227474349546E-4"/>
    <n v="8.0992931887216292E-5"/>
    <n v="6.3724370063100635E-5"/>
    <n v="5.0168157823010328E-5"/>
    <n v="3.9442237123028454E-5"/>
    <n v="3.1005437561496021E-5"/>
    <n v="2.4376780846153699E-5"/>
    <n v="1.9167916120871297E-5"/>
    <n v="1.5074101006632561E-5"/>
    <n v="1.1856154509083563E-5"/>
    <n v="3.377984820083931E-3"/>
    <n v="6.4520323037146587"/>
    <n v="-319.8825670621743"/>
    <s v="C-All-WH-All-All-All-E"/>
    <s v="C-All-WH-All-All-All-E"/>
    <n v="3.377984820083931E-3"/>
    <n v="8.1402128140275164E-4"/>
    <n v="1.3841680863081736E-3"/>
    <n v="1.7788785106367686E-3"/>
    <n v="2.0860044537049857E-3"/>
    <n v="2.354854322637703E-3"/>
    <n v="2.5873749483400245E-3"/>
    <n v="2.7870279384595458E-3"/>
    <n v="2.9571090183802677E-3"/>
    <n v="3.1013280097798132E-3"/>
    <n v="3.2232758210657539E-3"/>
    <n v="3.3260580958092492E-3"/>
    <n v="3.377984820083931E-3"/>
    <n v="3.377984820083931E-3"/>
    <n v="3.377984820083931E-3"/>
    <n v="3.377984820083931E-3"/>
    <n v="3.377984820083931E-3"/>
    <n v="3.377984820083931E-3"/>
    <n v="3.377984820083931E-3"/>
    <n v="3.377984820083931E-3"/>
    <n v="3.377984820083931E-3"/>
  </r>
  <r>
    <s v="Discretionary"/>
    <x v="5"/>
    <s v="Under $5"/>
    <s v="Under $5"/>
    <s v="Showerheads"/>
    <s v="Under $5"/>
    <n v="-173.00913356509832"/>
    <s v="Water Heating"/>
    <s v="COM-Showerhead-7P_v5"/>
    <s v="Urban"/>
    <s v="SC-Retro"/>
    <s v="M_Input_Retro"/>
    <s v="No"/>
    <s v="Commercial"/>
    <s v="Other"/>
    <s v="Showerheads-Retro-Other"/>
    <n v="9.095242688135706E-2"/>
    <n v="6.4336707590398681E-2"/>
    <n v="4.4913271061596163E-2"/>
    <n v="3.5156258445175267E-2"/>
    <n v="3.1098599910830655E-2"/>
    <n v="2.7210350235127523E-2"/>
    <n v="2.3584784540735915E-2"/>
    <n v="2.0294128452710499E-2"/>
    <n v="1.7366005160786919E-2"/>
    <n v="1.4777098714151674E-2"/>
    <n v="1.249723228848524E-2"/>
    <n v="9.8824939449940266E-3"/>
    <n v="7.8019826153533792E-3"/>
    <n v="6.1535289710637807E-3"/>
    <n v="4.8488259056122659E-3"/>
    <n v="3.8172735182955097E-3"/>
    <n v="3.004583155150016E-3"/>
    <n v="2.364458043911109E-3"/>
    <n v="1.8603622513554696E-3"/>
    <n v="1.4634704301694976E-3"/>
    <n v="0.34599134978019702"/>
    <n v="-2.121167940323899"/>
    <n v="-173.00913356509832"/>
    <s v="C-All-WH-All-All-All-E"/>
    <s v="C-All-WH-All-All-All-E"/>
    <n v="0.34599134978019702"/>
    <n v="9.095242688135706E-2"/>
    <n v="0.15528913447175574"/>
    <n v="0.20020240553335189"/>
    <n v="0.23535866397852717"/>
    <n v="0.26645726388935781"/>
    <n v="0.29366761412448533"/>
    <n v="0.31725239866522126"/>
    <n v="0.33754652711793176"/>
    <n v="0.34599134978019702"/>
    <n v="0.34599134978019702"/>
    <n v="0.34599134978019702"/>
    <n v="0.34599134978019702"/>
    <n v="0.34599134978019702"/>
    <n v="0.34599134978019702"/>
    <n v="0.34599134978019702"/>
    <n v="0.34599134978019702"/>
    <n v="0.34599134978019702"/>
    <n v="0.34599134978019702"/>
    <n v="0.34599134978019702"/>
    <n v="0.34599134978019702"/>
  </r>
  <r>
    <s v="Discretionary"/>
    <x v="4"/>
    <s v="Under $55"/>
    <s v="Under $35"/>
    <s v="VRF"/>
    <s v="Under $55"/>
    <n v="51.109826082660035"/>
    <s v="HVAC"/>
    <s v="COM-VRF-7P_V6"/>
    <s v="Urban"/>
    <s v="SC-Retro"/>
    <s v="M_Input_Retro"/>
    <s v="No"/>
    <s v="Commercial"/>
    <s v="Large Off"/>
    <s v="VRF-Retro-Large Off"/>
    <n v="5.2146775401771947E-3"/>
    <n v="8.3147563410830017E-3"/>
    <n v="1.6833022640606547E-2"/>
    <n v="2.9888887975640429E-2"/>
    <n v="4.7053928203382299E-2"/>
    <n v="6.667739346924606E-2"/>
    <n v="8.6004973412749958E-2"/>
    <n v="0.10168334486721234"/>
    <n v="0.11119565914111428"/>
    <n v="0.11311691482940868"/>
    <n v="0.1071017895766728"/>
    <n v="9.5129244724266621E-2"/>
    <n v="7.9589210212774791E-2"/>
    <n v="6.2749168094841018E-2"/>
    <n v="4.6892502749446487E-2"/>
    <n v="3.327203254921187E-2"/>
    <n v="2.2479325621345216E-2"/>
    <n v="1.449460194575849E-2"/>
    <n v="8.9381705908305829E-3"/>
    <n v="5.2812170727079954E-3"/>
    <n v="0.89024559210936638"/>
    <n v="33.515149241961652"/>
    <n v="51.109826082660035"/>
    <s v="C-Off-HVAC-Vent-All-All-E"/>
    <n v="0"/>
    <n v="0.89024559210936638"/>
    <n v="5.2146775401771947E-3"/>
    <n v="1.3529433881260197E-2"/>
    <n v="3.0362456521866744E-2"/>
    <n v="6.0251344497507173E-2"/>
    <n v="0.10730527270088946"/>
    <n v="0.17398266617013552"/>
    <n v="0.25998763958288551"/>
    <n v="0.36167098445009782"/>
    <n v="0.47286664359121211"/>
    <n v="0.58598355842062078"/>
    <n v="0.6930853479972936"/>
    <n v="0.78821459272156025"/>
    <n v="0.86780380293433501"/>
    <n v="0.89024559210936638"/>
    <n v="0.89024559210936638"/>
    <n v="0.89024559210936638"/>
    <n v="0.89024559210936638"/>
    <n v="0.89024559210936638"/>
    <n v="0.89024559210936638"/>
    <n v="0.89024559210936638"/>
  </r>
  <r>
    <s v="Discretionary"/>
    <x v="4"/>
    <s v="Under $55"/>
    <s v="Under $35"/>
    <s v="VRF"/>
    <s v="Under $55"/>
    <n v="51.537587327261662"/>
    <s v="HVAC"/>
    <s v="COM-VRF-7P_V6"/>
    <s v="Urban"/>
    <s v="SC-Retro"/>
    <s v="M_Input_Retro"/>
    <s v="No"/>
    <s v="Commercial"/>
    <s v="Medium Off"/>
    <s v="VRF-Retro-Medium Off"/>
    <n v="4.3382073006892705E-3"/>
    <n v="6.9521464626699217E-3"/>
    <n v="1.4128114297444795E-2"/>
    <n v="2.5179348125716809E-2"/>
    <n v="3.9737617686243225E-2"/>
    <n v="5.6395066852370515E-2"/>
    <n v="7.2774887438614849E-2"/>
    <n v="8.5972268229954865E-2"/>
    <n v="9.3787567774525765E-2"/>
    <n v="9.4998928421083373E-2"/>
    <n v="8.9498696160924512E-2"/>
    <n v="7.8990245328506847E-2"/>
    <n v="6.5577187047670626E-2"/>
    <n v="5.1318735426328872E-2"/>
    <n v="3.8040672456601872E-2"/>
    <n v="2.6774204315863592E-2"/>
    <n v="1.7943866936151468E-2"/>
    <n v="1.1478847577526109E-2"/>
    <n v="7.0236312920618311E-3"/>
    <n v="4.1183968073794401E-3"/>
    <n v="0.74061529161476447"/>
    <n v="33.803116862480771"/>
    <n v="51.537587327261662"/>
    <s v="C-Off-HVAC-Vent-All-All-E"/>
    <n v="0"/>
    <n v="0.74061529161476447"/>
    <n v="4.3382073006892705E-3"/>
    <n v="1.1290353763359191E-2"/>
    <n v="2.5418468060803986E-2"/>
    <n v="5.0597816186520796E-2"/>
    <n v="9.033543387276402E-2"/>
    <n v="0.14673050072513455"/>
    <n v="0.2195053881637494"/>
    <n v="0.30547765639370428"/>
    <n v="0.39926522416823007"/>
    <n v="0.49426415258931344"/>
    <n v="0.58376284875023798"/>
    <n v="0.66275309407874483"/>
    <n v="0.7283302811264154"/>
    <n v="0.74061529161476447"/>
    <n v="0.74061529161476447"/>
    <n v="0.74061529161476447"/>
    <n v="0.74061529161476447"/>
    <n v="0.74061529161476447"/>
    <n v="0.74061529161476447"/>
    <n v="0.74061529161476447"/>
  </r>
  <r>
    <s v="Discretionary"/>
    <x v="4"/>
    <s v="Under $35"/>
    <s v="Under $20"/>
    <s v="VRF"/>
    <s v="Under $35"/>
    <n v="30.773975278095957"/>
    <s v="HVAC"/>
    <s v="COM-VRF-7P_V6"/>
    <s v="Urban"/>
    <s v="SC-Retro"/>
    <s v="M_Input_Retro"/>
    <s v="No"/>
    <s v="Commercial"/>
    <s v="Small Off"/>
    <s v="VRF-Retro-Small Off"/>
    <n v="6.9754256871990368E-3"/>
    <n v="1.0996184410242018E-2"/>
    <n v="2.203766114244983E-2"/>
    <n v="3.8672092997645999E-2"/>
    <n v="6.0264401964114755E-2"/>
    <n v="8.450651969328915E-2"/>
    <n v="0.10773981394303501"/>
    <n v="0.1258734333687864"/>
    <n v="0.13576890395800315"/>
    <n v="0.13598658016215256"/>
    <n v="0.12700026122986038"/>
    <n v="0.11117479105434988"/>
    <n v="9.1582948043580664E-2"/>
    <n v="7.1213085200012655E-2"/>
    <n v="5.2457862277007501E-2"/>
    <n v="3.6704810733770861E-2"/>
    <n v="2.4458252015454211E-2"/>
    <n v="1.5556923248878179E-2"/>
    <n v="9.4649015140101898E-3"/>
    <n v="5.518541778545571E-3"/>
    <n v="1.1908391119624968"/>
    <n v="19.825113874509203"/>
    <n v="30.773975278095957"/>
    <s v="C-Off-HVAC-Vent-All-All-E"/>
    <n v="0"/>
    <n v="1.1908391119624968"/>
    <n v="6.9754256871990368E-3"/>
    <n v="1.7971610097441054E-2"/>
    <n v="4.0009271239890884E-2"/>
    <n v="7.8681364237536883E-2"/>
    <n v="0.13894576620165164"/>
    <n v="0.22345228589494079"/>
    <n v="0.33119209983797582"/>
    <n v="0.45706553320676224"/>
    <n v="0.59283443716476536"/>
    <n v="0.72882101732691795"/>
    <n v="0.85582127855677836"/>
    <n v="0.96699606961112827"/>
    <n v="1.058579017654709"/>
    <n v="1.1297921028547215"/>
    <n v="1.1822499651317291"/>
    <n v="1.1908391119624968"/>
    <n v="1.1908391119624968"/>
    <n v="1.1908391119624968"/>
    <n v="1.1908391119624968"/>
    <n v="1.1908391119624968"/>
  </r>
  <r>
    <s v="Discretionary"/>
    <x v="4"/>
    <s v="Under $85"/>
    <s v="Under $50"/>
    <s v="VRF"/>
    <s v="Under $85"/>
    <n v="73.707994465612998"/>
    <s v="HVAC"/>
    <s v="COM-VRF-7P_V6"/>
    <s v="Urban"/>
    <s v="SC-Retro"/>
    <s v="M_Input_Retro"/>
    <s v="No"/>
    <s v="Commercial"/>
    <s v="XLarge Ret"/>
    <s v="VRF-Retro-XLarge Ret"/>
    <n v="6.7408764465863173E-5"/>
    <n v="1.0605362585216798E-4"/>
    <n v="2.1225515512110984E-4"/>
    <n v="3.7168457399523123E-4"/>
    <n v="5.785091359806761E-4"/>
    <n v="8.1046205899168455E-4"/>
    <n v="1.0322190647382525E-3"/>
    <n v="1.2057933649319468E-3"/>
    <n v="1.3050918855773126E-3"/>
    <n v="1.3132576519207806E-3"/>
    <n v="1.2314920279559789E-3"/>
    <n v="1.0820011211671574E-3"/>
    <n v="8.9439978087542003E-4"/>
    <n v="6.9720838813927197E-4"/>
    <n v="5.1499317879822671E-4"/>
    <n v="3.6121272315928525E-4"/>
    <n v="2.4145148714595324E-4"/>
    <n v="1.5416738663366386E-4"/>
    <n v="9.4220658696638008E-5"/>
    <n v="5.5221591391330538E-5"/>
    <n v="1.1160708558735553E-2"/>
    <n v="48.889021712775062"/>
    <n v="73.707994465612998"/>
    <s v="C-Ret-HVAC-Vent-All-All-E"/>
    <n v="0"/>
    <n v="1.1160708558735553E-2"/>
    <n v="6.7408764465863173E-5"/>
    <n v="1.7346239031803114E-4"/>
    <n v="3.8571754543914095E-4"/>
    <n v="7.5740211943437223E-4"/>
    <n v="1.3359112554150484E-3"/>
    <n v="2.1463733144067329E-3"/>
    <n v="3.1785923791449854E-3"/>
    <n v="4.3843857440769322E-3"/>
    <n v="5.6894776296542446E-3"/>
    <n v="7.002735281575025E-3"/>
    <n v="8.2342273095310035E-3"/>
    <n v="9.3162284306981605E-3"/>
    <n v="1.0210628211573581E-2"/>
    <n v="1.0907836599712853E-2"/>
    <n v="1.1160708558735553E-2"/>
    <n v="1.1160708558735553E-2"/>
    <n v="1.1160708558735553E-2"/>
    <n v="1.1160708558735553E-2"/>
    <n v="1.1160708558735553E-2"/>
    <n v="1.1160708558735553E-2"/>
  </r>
  <r>
    <s v="Discretionary"/>
    <x v="4"/>
    <s v="Under $85"/>
    <s v="Under $50"/>
    <s v="VRF"/>
    <s v="Under $85"/>
    <n v="73.707994465612998"/>
    <s v="HVAC"/>
    <s v="COM-VRF-7P_V6"/>
    <s v="Urban"/>
    <s v="SC-Retro"/>
    <s v="M_Input_Retro"/>
    <s v="No"/>
    <s v="Commercial"/>
    <s v="Large Ret"/>
    <s v="VRF-Retro-Large Ret"/>
    <n v="1.4450940203769227E-3"/>
    <n v="2.2641028524983493E-3"/>
    <n v="4.5131515933973807E-3"/>
    <n v="7.8716919847058135E-3"/>
    <n v="1.2203917037297051E-2"/>
    <n v="1.7029006166796548E-2"/>
    <n v="2.1601958503197998E-2"/>
    <n v="2.5123067349530504E-2"/>
    <n v="2.6995869862394963E-2"/>
    <n v="2.6944885421102023E-2"/>
    <n v="2.5091908960541896E-2"/>
    <n v="2.1903052944700883E-2"/>
    <n v="1.7993315679186012E-2"/>
    <n v="1.3955081665704739E-2"/>
    <n v="1.0254141813334988E-2"/>
    <n v="7.1571810565336721E-3"/>
    <n v="4.7584956154858912E-3"/>
    <n v="3.0204433358992141E-3"/>
    <n v="1.834188165715907E-3"/>
    <n v="1.0676073677119951E-3"/>
    <n v="0.2392607746069266"/>
    <n v="48.889021712775062"/>
    <n v="73.707994465612998"/>
    <s v="C-Ret-HVAC-Vent-All-All-E"/>
    <n v="0"/>
    <n v="0.2392607746069266"/>
    <n v="1.4450940203769227E-3"/>
    <n v="3.7091968728752717E-3"/>
    <n v="8.2223484662726533E-3"/>
    <n v="1.6094040450978467E-2"/>
    <n v="2.8297957488275516E-2"/>
    <n v="4.5326963655072064E-2"/>
    <n v="6.6928922158270066E-2"/>
    <n v="9.2051989507800566E-2"/>
    <n v="0.11904785937019553"/>
    <n v="0.14599274479129756"/>
    <n v="0.17108465375183946"/>
    <n v="0.19298770669654033"/>
    <n v="0.21098102237572636"/>
    <n v="0.22493610404143111"/>
    <n v="0.23519024585476608"/>
    <n v="0.2392607746069266"/>
    <n v="0.2392607746069266"/>
    <n v="0.2392607746069266"/>
    <n v="0.2392607746069266"/>
    <n v="0.2392607746069266"/>
  </r>
  <r>
    <s v="Discretionary"/>
    <x v="4"/>
    <s v="Under $85"/>
    <s v="Under $50"/>
    <s v="VRF"/>
    <s v="Under $85"/>
    <n v="73.707994465612998"/>
    <s v="HVAC"/>
    <s v="COM-VRF-7P_V6"/>
    <s v="Urban"/>
    <s v="SC-Retro"/>
    <s v="M_Input_Retro"/>
    <s v="No"/>
    <s v="Commercial"/>
    <s v="Medium Ret"/>
    <s v="VRF-Retro-Medium Ret"/>
    <n v="6.2114626970107944E-4"/>
    <n v="9.8265999396758737E-4"/>
    <n v="1.9770060682155759E-3"/>
    <n v="3.4797595507991001E-3"/>
    <n v="5.4432885737640052E-3"/>
    <n v="7.6649904958923766E-3"/>
    <n v="9.8125438214766835E-3"/>
    <n v="1.1527237335439162E-2"/>
    <n v="1.258927928896706E-2"/>
    <n v="1.2794240656629369E-2"/>
    <n v="1.2098378000599382E-2"/>
    <n v="1.0712052016018528E-2"/>
    <n v="8.9193371758604888E-3"/>
    <n v="6.9939256468512503E-3"/>
    <n v="5.1970682116220142E-3"/>
    <n v="3.6654015274567909E-3"/>
    <n v="2.4649711612861887E-3"/>
    <n v="1.5842151407548803E-3"/>
    <n v="9.7501491464214399E-4"/>
    <n v="5.757156432590957E-4"/>
    <n v="0.1028417082468584"/>
    <n v="48.889021712775062"/>
    <n v="73.707994465612998"/>
    <s v="C-Ret-HVAC-Vent-All-All-E"/>
    <n v="0"/>
    <n v="0.1028417082468584"/>
    <n v="6.2114626970107944E-4"/>
    <n v="1.6038062636686669E-3"/>
    <n v="3.5808123318842428E-3"/>
    <n v="7.0605718826833429E-3"/>
    <n v="1.2503860456447347E-2"/>
    <n v="2.0168850952339723E-2"/>
    <n v="2.9981394773816408E-2"/>
    <n v="4.1508632109255567E-2"/>
    <n v="5.4097911398222627E-2"/>
    <n v="6.6892152054851994E-2"/>
    <n v="7.8990530055451369E-2"/>
    <n v="8.9702582071469902E-2"/>
    <n v="9.8621919247330395E-2"/>
    <n v="0.1028417082468584"/>
    <n v="0.1028417082468584"/>
    <n v="0.1028417082468584"/>
    <n v="0.1028417082468584"/>
    <n v="0.1028417082468584"/>
    <n v="0.1028417082468584"/>
    <n v="0.1028417082468584"/>
  </r>
  <r>
    <s v="Discretionary"/>
    <x v="4"/>
    <s v="Under $85"/>
    <s v="Under $50"/>
    <s v="VRF"/>
    <s v="Under $85"/>
    <n v="73.707994465612998"/>
    <s v="HVAC"/>
    <s v="COM-VRF-7P_V6"/>
    <s v="Urban"/>
    <s v="SC-Retro"/>
    <s v="M_Input_Retro"/>
    <s v="No"/>
    <s v="Commercial"/>
    <s v="Small Ret"/>
    <s v="VRF-Retro-Small Ret"/>
    <n v="2.6461558919893411E-4"/>
    <n v="4.1514154436457431E-4"/>
    <n v="8.2857012472958684E-4"/>
    <n v="1.4469781216015012E-3"/>
    <n v="2.2461175778374356E-3"/>
    <n v="3.1382750451543176E-3"/>
    <n v="3.9863565144505923E-3"/>
    <n v="4.6430040054734412E-3"/>
    <n v="5.001043068993463E-3"/>
    <n v="5.0050147263208276E-3"/>
    <n v="4.6716321640462577E-3"/>
    <n v="4.0868397445135932E-3"/>
    <n v="3.3643738018869925E-3"/>
    <n v="2.6138209341404445E-3"/>
    <n v="1.924047511844017E-3"/>
    <n v="1.34519200554409E-3"/>
    <n v="8.9601748932323822E-4"/>
    <n v="5.69904821122556E-4"/>
    <n v="3.4684886637603642E-4"/>
    <n v="2.0237280409131361E-4"/>
    <n v="4.3811772764993942E-2"/>
    <n v="48.889021712775062"/>
    <n v="73.707994465612998"/>
    <s v="C-Ret-HVAC-Vent-All-All-E"/>
    <n v="0"/>
    <n v="4.3811772764993942E-2"/>
    <n v="2.6461558919893411E-4"/>
    <n v="6.7975713356350836E-4"/>
    <n v="1.5083272582930951E-3"/>
    <n v="2.9553053798945963E-3"/>
    <n v="5.2014229577320315E-3"/>
    <n v="8.3396980028863487E-3"/>
    <n v="1.232605451733694E-2"/>
    <n v="1.696905852281038E-2"/>
    <n v="2.1970101591803844E-2"/>
    <n v="2.6975116318124673E-2"/>
    <n v="3.1646748482170931E-2"/>
    <n v="3.5733588226684522E-2"/>
    <n v="3.9097962028571513E-2"/>
    <n v="4.1711782962711955E-2"/>
    <n v="4.3635830474555971E-2"/>
    <n v="4.3811772764993942E-2"/>
    <n v="4.3811772764993942E-2"/>
    <n v="4.3811772764993942E-2"/>
    <n v="4.3811772764993942E-2"/>
    <n v="4.3811772764993942E-2"/>
  </r>
  <r>
    <s v="Discretionary"/>
    <x v="4"/>
    <s v="Under $85"/>
    <s v="Under $50"/>
    <s v="VRF"/>
    <s v="Under $85"/>
    <n v="74.514881587023979"/>
    <s v="HVAC"/>
    <s v="COM-VRF-7P_V6"/>
    <s v="Urban"/>
    <s v="SC-Retro"/>
    <s v="M_Input_Retro"/>
    <s v="No"/>
    <s v="Commercial"/>
    <s v="School K-12"/>
    <s v="VRF-Retro-School K-12"/>
    <n v="3.5982371186572446E-4"/>
    <n v="5.6444095089840812E-4"/>
    <n v="1.1265086911009636E-3"/>
    <n v="1.9673144253956037E-3"/>
    <n v="3.0545415282312517E-3"/>
    <n v="4.2687672271768135E-3"/>
    <n v="5.4215961760762654E-3"/>
    <n v="6.3110047573481662E-3"/>
    <n v="6.780413394414697E-3"/>
    <n v="6.7637088510725495E-3"/>
    <n v="6.2954334386652287E-3"/>
    <n v="5.4930463571268044E-3"/>
    <n v="4.5103791152730985E-3"/>
    <n v="3.4976717593329472E-3"/>
    <n v="2.5692355253184463E-3"/>
    <n v="1.7928903899314689E-3"/>
    <n v="1.1915082266513728E-3"/>
    <n v="7.5583532251227671E-4"/>
    <n v="4.5860871873791461E-4"/>
    <n v="2.6666381196726436E-4"/>
    <n v="6.0148998400795108E-2"/>
    <n v="49.335737583340631"/>
    <n v="74.514881587023979"/>
    <s v="C-Sch-HVAC-Vent-All-All-C"/>
    <n v="0"/>
    <n v="6.0148998400795108E-2"/>
    <n v="3.5982371186572446E-4"/>
    <n v="9.2426466276413258E-4"/>
    <n v="2.0507733538650962E-3"/>
    <n v="4.0180877792606994E-3"/>
    <n v="7.0726293074919507E-3"/>
    <n v="1.1341396534668764E-2"/>
    <n v="1.676299271074503E-2"/>
    <n v="2.3073997468093195E-2"/>
    <n v="2.9854410862507893E-2"/>
    <n v="3.6618119713580442E-2"/>
    <n v="4.2913553152245668E-2"/>
    <n v="4.8406599509372469E-2"/>
    <n v="5.2916978624645568E-2"/>
    <n v="5.6414650383978512E-2"/>
    <n v="5.8983885909296957E-2"/>
    <n v="6.0148998400795108E-2"/>
    <n v="6.0148998400795108E-2"/>
    <n v="6.0148998400795108E-2"/>
    <n v="6.0148998400795108E-2"/>
    <n v="6.0148998400795108E-2"/>
  </r>
  <r>
    <s v="Discretionary"/>
    <x v="4"/>
    <s v="Under $85"/>
    <s v="Under $50"/>
    <s v="VRF"/>
    <s v="Under $85"/>
    <n v="70.071282332130863"/>
    <s v="HVAC"/>
    <s v="COM-VRF-7P_V6"/>
    <s v="Urban"/>
    <s v="SC-Retro"/>
    <s v="M_Input_Retro"/>
    <s v="No"/>
    <s v="Commercial"/>
    <s v="University"/>
    <s v="VRF-Retro-University"/>
    <n v="1.648215245471939E-4"/>
    <n v="2.6025077972348587E-4"/>
    <n v="5.2297417466749482E-4"/>
    <n v="9.175287968765588E-4"/>
    <n v="1.4332783992554029E-3"/>
    <n v="2.0165022630371939E-3"/>
    <n v="2.5761223968604609E-3"/>
    <n v="3.0182480612219011E-3"/>
    <n v="3.2636455747532362E-3"/>
    <n v="3.2746265596538997E-3"/>
    <n v="3.0645014997141705E-3"/>
    <n v="2.6864722892938299E-3"/>
    <n v="2.2140464362970791E-3"/>
    <n v="1.7237398937222201E-3"/>
    <n v="1.2702404656170286E-3"/>
    <n v="8.8914267510799966E-4"/>
    <n v="5.9288889149059008E-4"/>
    <n v="3.7749216235433988E-4"/>
    <n v="2.2997114499286546E-4"/>
    <n v="1.3430461787077448E-4"/>
    <n v="2.7551963057135427E-2"/>
    <n v="45.565990340869853"/>
    <n v="70.071282332130863"/>
    <s v="C-All-HVAC-Vent-All-All-E"/>
    <n v="0"/>
    <n v="2.7551963057135427E-2"/>
    <n v="1.648215245471939E-4"/>
    <n v="4.250723042706798E-4"/>
    <n v="9.4804647893817462E-4"/>
    <n v="1.8655752758147334E-3"/>
    <n v="3.2988536750701361E-3"/>
    <n v="5.3153559381073304E-3"/>
    <n v="7.8914783349677917E-3"/>
    <n v="1.0909726396189694E-2"/>
    <n v="1.4173371970942931E-2"/>
    <n v="1.744799853059683E-2"/>
    <n v="2.0512500030311E-2"/>
    <n v="2.319897231960483E-2"/>
    <n v="2.541301875590191E-2"/>
    <n v="2.7136758649624129E-2"/>
    <n v="2.7551963057135427E-2"/>
    <n v="2.7551963057135427E-2"/>
    <n v="2.7551963057135427E-2"/>
    <n v="2.7551963057135427E-2"/>
    <n v="2.7551963057135427E-2"/>
    <n v="2.7551963057135427E-2"/>
  </r>
  <r>
    <s v="Discretionary"/>
    <x v="4"/>
    <s v="Under $55"/>
    <s v="Under $35"/>
    <s v="VRF"/>
    <s v="Under $55"/>
    <n v="51.77526610992475"/>
    <s v="HVAC"/>
    <s v="COM-VRF-7P_V6"/>
    <s v="Urban"/>
    <s v="SC-Retro"/>
    <s v="M_Input_Retro"/>
    <s v="No"/>
    <s v="Commercial"/>
    <s v="Warehouse"/>
    <s v="VRF-Retro-Warehouse"/>
    <n v="2.2533397271944249E-3"/>
    <n v="3.5473673130114037E-3"/>
    <n v="7.1041862121329815E-3"/>
    <n v="1.2451904093808969E-2"/>
    <n v="1.9401964591449296E-2"/>
    <n v="2.7252659843525828E-2"/>
    <n v="3.4813800885205276E-2"/>
    <n v="4.0758502156319598E-2"/>
    <n v="4.401154546269101E-2"/>
    <n v="4.4082535151019009E-2"/>
    <n v="4.1192583518656602E-2"/>
    <n v="3.6105150459634715E-2"/>
    <n v="2.9784880072360419E-2"/>
    <n v="2.3204879649788429E-2"/>
    <n v="1.7127061766419906E-2"/>
    <n v="1.2008455265789586E-2"/>
    <n v="8.0177770515235825E-3"/>
    <n v="5.1093972559562249E-3"/>
    <n v="3.1141007502059549E-3"/>
    <n v="1.8187159477689536E-3"/>
    <n v="0.37957074209036201"/>
    <n v="33.838586798527608"/>
    <n v="51.77526610992475"/>
    <s v="C-War-HVAC-Vent-All-All-E"/>
    <n v="0"/>
    <n v="0.37957074209036201"/>
    <n v="2.2533397271944249E-3"/>
    <n v="5.8007070402058287E-3"/>
    <n v="1.290489325233881E-2"/>
    <n v="2.5356797346147777E-2"/>
    <n v="4.4758761937597077E-2"/>
    <n v="7.2011421781122908E-2"/>
    <n v="0.10682522266632818"/>
    <n v="0.14758372482264778"/>
    <n v="0.19159527028533879"/>
    <n v="0.2356778054363578"/>
    <n v="0.27687038895501442"/>
    <n v="0.31297553941464912"/>
    <n v="0.34276041948700953"/>
    <n v="0.36596529913679798"/>
    <n v="0.37957074209036201"/>
    <n v="0.37957074209036201"/>
    <n v="0.37957074209036201"/>
    <n v="0.37957074209036201"/>
    <n v="0.37957074209036201"/>
    <n v="0.37957074209036201"/>
  </r>
  <r>
    <s v="Discretionary"/>
    <x v="4"/>
    <s v="Under $50"/>
    <s v="Under $35"/>
    <s v="VRF"/>
    <s v="Under $50"/>
    <n v="49.453290620600569"/>
    <s v="HVAC"/>
    <s v="COM-VRF-7P_V6"/>
    <s v="Urban"/>
    <s v="SC-Retro"/>
    <s v="M_Input_Retro"/>
    <s v="No"/>
    <s v="Commercial"/>
    <s v="Supermarket"/>
    <s v="VRF-Retro-Supermarket"/>
    <n v="7.0646015892486319E-4"/>
    <n v="1.1066541893662851E-3"/>
    <n v="2.2056368677197224E-3"/>
    <n v="3.8463575502714347E-3"/>
    <n v="5.9620593156964746E-3"/>
    <n v="8.3170002396360312E-3"/>
    <n v="1.054718857541918E-2"/>
    <n v="1.2260627507544685E-2"/>
    <n v="1.3155953671143056E-2"/>
    <n v="1.3108496751074403E-2"/>
    <n v="1.2185204877150534E-2"/>
    <n v="1.0624045732332244E-2"/>
    <n v="8.7181801339044542E-3"/>
    <n v="6.7568915189580962E-3"/>
    <n v="4.96128780033794E-3"/>
    <n v="3.4607715143892314E-3"/>
    <n v="2.2990034241710997E-3"/>
    <n v="1.4577434806639907E-3"/>
    <n v="8.8408782727494059E-4"/>
    <n v="5.1381177826932245E-4"/>
    <n v="0.10745735243134788"/>
    <n v="32.445496288031542"/>
    <n v="49.453290620600569"/>
    <s v="C-Gro-HVAC-Vent-All-All-E"/>
    <n v="0"/>
    <n v="0.10745735243134788"/>
    <n v="7.0646015892486319E-4"/>
    <n v="1.8131143482911483E-3"/>
    <n v="4.0187512160108707E-3"/>
    <n v="7.8651087662823058E-3"/>
    <n v="1.382716808197878E-2"/>
    <n v="2.214416832161481E-2"/>
    <n v="3.2691356897033994E-2"/>
    <n v="4.4951984404578677E-2"/>
    <n v="5.8107938075721732E-2"/>
    <n v="7.1216434826796141E-2"/>
    <n v="8.3401639703946678E-2"/>
    <n v="9.4025685436278927E-2"/>
    <n v="0.10274386557018338"/>
    <n v="0.10745735243134788"/>
    <n v="0.10745735243134788"/>
    <n v="0.10745735243134788"/>
    <n v="0.10745735243134788"/>
    <n v="0.10745735243134788"/>
    <n v="0.10745735243134788"/>
    <n v="0.10745735243134788"/>
  </r>
  <r>
    <s v="Discretionary"/>
    <x v="4"/>
    <s v="Under $50"/>
    <s v="Under $35"/>
    <s v="VRF"/>
    <s v="Under $50"/>
    <n v="49.453290620600569"/>
    <s v="HVAC"/>
    <s v="COM-VRF-7P_V6"/>
    <s v="Urban"/>
    <s v="SC-Retro"/>
    <s v="M_Input_Retro"/>
    <s v="No"/>
    <s v="Commercial"/>
    <s v="MiniMart"/>
    <s v="VRF-Retro-MiniMart"/>
    <n v="2.9744396862342289E-4"/>
    <n v="4.6645334113626938E-4"/>
    <n v="9.2996998989341951E-4"/>
    <n v="1.6222634025821016E-3"/>
    <n v="2.5154552270884021E-3"/>
    <n v="3.5128412783374265E-3"/>
    <n v="4.4625862510679843E-3"/>
    <n v="5.201062323863275E-3"/>
    <n v="5.6091536778124507E-3"/>
    <n v="5.6183636776918674E-3"/>
    <n v="5.2486361430457611E-3"/>
    <n v="4.5997150540580522E-3"/>
    <n v="3.7910841482658689E-3"/>
    <n v="2.9476943428157214E-3"/>
    <n v="2.1717604025545071E-3"/>
    <n v="1.5198777457236634E-3"/>
    <n v="1.0130702318039888E-3"/>
    <n v="6.4460152607469321E-4"/>
    <n v="3.9233966910441181E-4"/>
    <n v="2.2886215600911186E-4"/>
    <n v="4.9133844137602196E-2"/>
    <n v="32.445496288031542"/>
    <n v="49.453290620600569"/>
    <s v="C-Gro-HVAC-Vent-All-All-E"/>
    <n v="0"/>
    <n v="4.9133844137602196E-2"/>
    <n v="2.9744396862342289E-4"/>
    <n v="7.6389730975969222E-4"/>
    <n v="1.6938672996531117E-3"/>
    <n v="3.3161307022352132E-3"/>
    <n v="5.8315859293236148E-3"/>
    <n v="9.3444272076610418E-3"/>
    <n v="1.3807013458729027E-2"/>
    <n v="1.9008075782592303E-2"/>
    <n v="2.4617229460404753E-2"/>
    <n v="3.0235593138096623E-2"/>
    <n v="3.5484229281142386E-2"/>
    <n v="4.008394433520044E-2"/>
    <n v="4.3875028483466312E-2"/>
    <n v="4.6822722826282033E-2"/>
    <n v="4.8994483228836538E-2"/>
    <n v="4.9133844137602196E-2"/>
    <n v="4.9133844137602196E-2"/>
    <n v="4.9133844137602196E-2"/>
    <n v="4.9133844137602196E-2"/>
    <n v="4.9133844137602196E-2"/>
  </r>
  <r>
    <s v="Discretionary"/>
    <x v="4"/>
    <s v="Under $45"/>
    <s v="Under $30"/>
    <s v="VRF"/>
    <s v="Under $45"/>
    <n v="44.453897120571412"/>
    <s v="HVAC"/>
    <s v="COM-VRF-7P_V6"/>
    <s v="Urban"/>
    <s v="SC-Retro"/>
    <s v="M_Input_Retro"/>
    <s v="No"/>
    <s v="Commercial"/>
    <s v="Restaurant"/>
    <s v="VRF-Retro-Restaurant"/>
    <n v="1.8958757297929075E-5"/>
    <n v="2.9920321566841031E-5"/>
    <n v="6.0073500423855992E-5"/>
    <n v="1.0552516932756489E-4"/>
    <n v="1.6474532654369348E-4"/>
    <n v="2.3144109831666493E-4"/>
    <n v="2.9552945300465272E-4"/>
    <n v="3.458555587412494E-4"/>
    <n v="3.7440912600568324E-4"/>
    <n v="3.7669777948409571E-4"/>
    <n v="3.5364826248625834E-4"/>
    <n v="3.1127557669111502E-4"/>
    <n v="2.5786143634571435E-4"/>
    <n v="2.0144479156149599E-4"/>
    <n v="1.4909795352362142E-4"/>
    <n v="1.0476308284226857E-4"/>
    <n v="7.0150273571447774E-5"/>
    <n v="4.4866908964523387E-5"/>
    <n v="2.7465821833856934E-5"/>
    <n v="1.6122995876819018E-5"/>
    <n v="3.1317381570389706E-3"/>
    <n v="28.954645383871259"/>
    <n v="44.453897120571412"/>
    <s v="C-Res-HVAC-Vent-All-All-E"/>
    <n v="0"/>
    <n v="3.1317381570389706E-3"/>
    <n v="1.8958757297929075E-5"/>
    <n v="4.8879078864770106E-5"/>
    <n v="1.089525792886261E-4"/>
    <n v="2.1447774861619098E-4"/>
    <n v="3.7922307515988443E-4"/>
    <n v="6.1066417347654933E-4"/>
    <n v="9.06193626481202E-4"/>
    <n v="1.2520491852224514E-3"/>
    <n v="1.6264583112281347E-3"/>
    <n v="2.0031560907122306E-3"/>
    <n v="2.3568043531984888E-3"/>
    <n v="2.668079929889604E-3"/>
    <n v="2.9259413662353182E-3"/>
    <n v="3.127386157796814E-3"/>
    <n v="3.1317381570389706E-3"/>
    <n v="3.1317381570389706E-3"/>
    <n v="3.1317381570389706E-3"/>
    <n v="3.1317381570389706E-3"/>
    <n v="3.1317381570389706E-3"/>
    <n v="3.1317381570389706E-3"/>
  </r>
  <r>
    <s v="Discretionary"/>
    <x v="4"/>
    <s v="Under $50"/>
    <s v="Under $35"/>
    <s v="VRF"/>
    <s v="Under $50"/>
    <n v="48.002592179596434"/>
    <s v="HVAC"/>
    <s v="COM-VRF-7P_V6"/>
    <s v="Urban"/>
    <s v="SC-Retro"/>
    <s v="M_Input_Retro"/>
    <s v="No"/>
    <s v="Commercial"/>
    <s v="Lodging"/>
    <s v="VRF-Retro-Lodging"/>
    <n v="7.5964808837465148E-4"/>
    <n v="1.1954501772554137E-3"/>
    <n v="2.3933605207902726E-3"/>
    <n v="4.1921795913054307E-3"/>
    <n v="6.5262223123658059E-3"/>
    <n v="9.142757631275816E-3"/>
    <n v="1.1642334632341189E-2"/>
    <n v="1.3588074250511931E-2"/>
    <n v="1.4668349505469564E-2"/>
    <n v="1.4710265167798843E-2"/>
    <n v="1.3766541861632198E-2"/>
    <n v="1.207323892373768E-2"/>
    <n v="9.9638384854038101E-3"/>
    <n v="7.7585165661366818E-3"/>
    <n v="5.7216564676182951E-3"/>
    <n v="4.0077016041720542E-3"/>
    <n v="2.6739518343482532E-3"/>
    <n v="1.7033317034923941E-3"/>
    <n v="1.0380787056166432E-3"/>
    <n v="6.0641251390302318E-4"/>
    <n v="0.1311817703206774"/>
    <n v="30.709412585404632"/>
    <n v="48.002592179596434"/>
    <s v="C-All-HVAC-Vent-All-All-E"/>
    <n v="0"/>
    <n v="0.1311817703206774"/>
    <n v="7.5964808837465148E-4"/>
    <n v="1.9550982656300654E-3"/>
    <n v="4.3484587864203381E-3"/>
    <n v="8.5406383777257688E-3"/>
    <n v="1.5066860690091576E-2"/>
    <n v="2.4209618321367393E-2"/>
    <n v="3.5851952953708584E-2"/>
    <n v="4.9440027204220513E-2"/>
    <n v="6.4108376709690079E-2"/>
    <n v="7.8818641877488924E-2"/>
    <n v="9.2585183739121127E-2"/>
    <n v="0.10465842266285881"/>
    <n v="0.11462226114826263"/>
    <n v="0.12238077771439931"/>
    <n v="0.12810243418201761"/>
    <n v="0.1311817703206774"/>
    <n v="0.1311817703206774"/>
    <n v="0.1311817703206774"/>
    <n v="0.1311817703206774"/>
    <n v="0.1311817703206774"/>
  </r>
  <r>
    <s v="Discretionary"/>
    <x v="4"/>
    <s v="Under $60"/>
    <s v="Under $40"/>
    <s v="VRF"/>
    <s v="Under $60"/>
    <n v="59.769973040113797"/>
    <s v="HVAC"/>
    <s v="COM-VRF-7P_V6"/>
    <s v="Urban"/>
    <s v="SC-Retro"/>
    <s v="M_Input_Retro"/>
    <s v="No"/>
    <s v="Commercial"/>
    <s v="Hospital"/>
    <s v="VRF-Retro-Hospital"/>
    <n v="1.6011394308237861E-4"/>
    <n v="2.565504436034428E-4"/>
    <n v="5.2127639671536812E-4"/>
    <n v="9.2532583956136277E-4"/>
    <n v="1.4565143061105075E-3"/>
    <n v="2.0638126285292555E-3"/>
    <n v="2.6597019405476385E-3"/>
    <n v="3.1483149656020212E-3"/>
    <n v="3.4480687376903631E-3"/>
    <n v="3.5114826417116944E-3"/>
    <n v="3.3294065797211101E-3"/>
    <n v="2.9589324743147707E-3"/>
    <n v="2.4717804755163713E-3"/>
    <n v="1.9458813792075406E-3"/>
    <n v="1.4505577031413352E-3"/>
    <n v="1.0265988518339472E-3"/>
    <n v="6.917542269744678E-4"/>
    <n v="4.4481540619714058E-4"/>
    <n v="2.7351818149830412E-4"/>
    <n v="1.6113717864406552E-4"/>
    <n v="2.780847641898521E-2"/>
    <n v="39.216096287770981"/>
    <n v="59.769973040113797"/>
    <s v="C-Hea-HVAC-Vent-All-All-C"/>
    <n v="0"/>
    <n v="2.780847641898521E-2"/>
    <n v="1.6011394308237861E-4"/>
    <n v="4.166643866858214E-4"/>
    <n v="9.3794078340118958E-4"/>
    <n v="1.8632666229625523E-3"/>
    <n v="3.3197809290730598E-3"/>
    <n v="5.3835935576023158E-3"/>
    <n v="8.0432954981499542E-3"/>
    <n v="1.1191610463751975E-2"/>
    <n v="1.4639679201442338E-2"/>
    <n v="1.8151161843154032E-2"/>
    <n v="2.1480568422875143E-2"/>
    <n v="2.4439500897189916E-2"/>
    <n v="2.6911281372706288E-2"/>
    <n v="2.780847641898521E-2"/>
    <n v="2.780847641898521E-2"/>
    <n v="2.780847641898521E-2"/>
    <n v="2.780847641898521E-2"/>
    <n v="2.780847641898521E-2"/>
    <n v="2.780847641898521E-2"/>
    <n v="2.780847641898521E-2"/>
  </r>
  <r>
    <s v="Discretionary"/>
    <x v="4"/>
    <s v="Under $55"/>
    <s v="Under $40"/>
    <s v="VRF"/>
    <s v="Under $55"/>
    <n v="54.273842895532873"/>
    <s v="HVAC"/>
    <s v="COM-VRF-7P_V6"/>
    <s v="Urban"/>
    <s v="SC-Retro"/>
    <s v="M_Input_Retro"/>
    <s v="No"/>
    <s v="Commercial"/>
    <s v="Residential Care"/>
    <s v="VRF-Retro-Residential Care"/>
    <n v="1.1855312869611999E-3"/>
    <n v="1.8903262914341027E-3"/>
    <n v="3.825394041827801E-3"/>
    <n v="6.7630241602650359E-3"/>
    <n v="1.0608377158485548E-2"/>
    <n v="1.4976327797890713E-2"/>
    <n v="1.9219517007368802E-2"/>
    <n v="2.2625368583683216E-2"/>
    <n v="2.4612585140815432E-2"/>
    <n v="2.4853828288182726E-2"/>
    <n v="2.3370474256850276E-2"/>
    <n v="2.0585708340881033E-2"/>
    <n v="1.7043439087097337E-2"/>
    <n v="1.3309409762716376E-2"/>
    <n v="9.8414684856399683E-3"/>
    <n v="6.9111400909140095E-3"/>
    <n v="4.621611509177807E-3"/>
    <n v="2.9499930266027141E-3"/>
    <n v="1.8010704105345205E-3"/>
    <n v="1.053766514635195E-3"/>
    <n v="0.20472649819585964"/>
    <n v="35.516117526786587"/>
    <n v="54.273842895532873"/>
    <s v="C-Hea-HVAC-Vent-All-All-C"/>
    <n v="0"/>
    <n v="0.20472649819585964"/>
    <n v="1.1855312869611999E-3"/>
    <n v="3.0758575783953026E-3"/>
    <n v="6.9012516202231035E-3"/>
    <n v="1.3664275780488139E-2"/>
    <n v="2.4272652938973689E-2"/>
    <n v="3.9248980736864406E-2"/>
    <n v="5.8468497744233211E-2"/>
    <n v="8.1093866327916431E-2"/>
    <n v="0.10570645146873187"/>
    <n v="0.13056027975691459"/>
    <n v="0.15393075401376485"/>
    <n v="0.17451646235464588"/>
    <n v="0.19155990144174323"/>
    <n v="0.20472649819585964"/>
    <n v="0.20472649819585964"/>
    <n v="0.20472649819585964"/>
    <n v="0.20472649819585964"/>
    <n v="0.20472649819585964"/>
    <n v="0.20472649819585964"/>
    <n v="0.20472649819585964"/>
  </r>
  <r>
    <s v="Discretionary"/>
    <x v="4"/>
    <s v="Under $45"/>
    <s v="Under $30"/>
    <s v="VRF"/>
    <s v="Under $45"/>
    <n v="43.986432156636454"/>
    <s v="HVAC"/>
    <s v="COM-VRF-7P_V6"/>
    <s v="Urban"/>
    <s v="SC-Retro"/>
    <s v="M_Input_Retro"/>
    <s v="No"/>
    <s v="Commercial"/>
    <s v="Assembly"/>
    <s v="VRF-Retro-Assembly"/>
    <n v="8.9907687034904583E-3"/>
    <n v="1.4121713452211519E-2"/>
    <n v="2.8242311678464575E-2"/>
    <n v="4.9375091226529923E-2"/>
    <n v="7.6726926147070926E-2"/>
    <n v="0.10733792524701244"/>
    <n v="0.1368607695217133"/>
    <n v="0.15999870290894705"/>
    <n v="0.17299510930038278"/>
    <n v="0.17413061548632186"/>
    <n v="0.16381423882430582"/>
    <n v="0.1446547245168357"/>
    <n v="0.12004621077527781"/>
    <n v="9.4125063302770276E-2"/>
    <n v="6.9834485665261833E-2"/>
    <n v="4.921514760564806E-2"/>
    <n v="3.303600114584089E-2"/>
    <n v="2.1170579410828026E-2"/>
    <n v="1.2978707488120075E-2"/>
    <n v="7.6261251171966804E-3"/>
    <n v="1.4918194735162962"/>
    <n v="28.005745387800541"/>
    <n v="43.986432156636454"/>
    <s v="C-All-HVAC-Vent-All-All-E"/>
    <n v="0"/>
    <n v="1.4918194735162962"/>
    <n v="8.9907687034904583E-3"/>
    <n v="2.3112482155701976E-2"/>
    <n v="5.1354793834166551E-2"/>
    <n v="0.10072988506069647"/>
    <n v="0.17745681120776741"/>
    <n v="0.28479473645477982"/>
    <n v="0.42165550597649315"/>
    <n v="0.58165420888544017"/>
    <n v="0.75464931818582293"/>
    <n v="0.92877993367214473"/>
    <n v="1.0925941724964505"/>
    <n v="1.2372488970132862"/>
    <n v="1.357295107788564"/>
    <n v="1.4514201710913344"/>
    <n v="1.4918194735162962"/>
    <n v="1.4918194735162962"/>
    <n v="1.4918194735162962"/>
    <n v="1.4918194735162962"/>
    <n v="1.4918194735162962"/>
    <n v="1.4918194735162962"/>
  </r>
  <r>
    <s v="Discretionary"/>
    <x v="4"/>
    <s v="Under $35"/>
    <s v="Under $20"/>
    <s v="VRF"/>
    <s v="Under $35"/>
    <n v="30.111611157255023"/>
    <s v="HVAC"/>
    <s v="COM-VRF-7P_V6"/>
    <s v="Urban"/>
    <s v="SC-Retro"/>
    <s v="M_Input_Retro"/>
    <s v="No"/>
    <s v="Commercial"/>
    <s v="Other"/>
    <s v="VRF-Retro-Other"/>
    <n v="5.0528568965825342E-4"/>
    <n v="8.0104573215442575E-4"/>
    <n v="1.6140015187743606E-3"/>
    <n v="2.8355056736998722E-3"/>
    <n v="4.443338525107518E-3"/>
    <n v="6.2693725091747046E-3"/>
    <n v="8.0374072097901764E-3"/>
    <n v="9.4413958578332506E-3"/>
    <n v="1.0233966983592614E-2"/>
    <n v="1.0288595725529674E-2"/>
    <n v="9.6361415786216618E-3"/>
    <n v="8.4594464663484657E-3"/>
    <n v="6.9779975502446525E-3"/>
    <n v="5.4306512764348462E-3"/>
    <n v="4.0009926506992454E-3"/>
    <n v="2.7988128030569858E-3"/>
    <n v="1.8643215343281416E-3"/>
    <n v="1.1853604114600241E-3"/>
    <n v="7.208764774774036E-4"/>
    <n v="4.2012046334806685E-4"/>
    <n v="7.6857359535682429E-2"/>
    <n v="18.665256414702188"/>
    <n v="30.111611157255023"/>
    <s v="C-All-HVAC-Vent-All-All-E"/>
    <n v="0"/>
    <n v="7.6857359535682429E-2"/>
    <n v="5.0528568965825342E-4"/>
    <n v="1.3063314218126792E-3"/>
    <n v="2.92033294058704E-3"/>
    <n v="5.7558386142869122E-3"/>
    <n v="1.019917713939443E-2"/>
    <n v="1.6468549648569135E-2"/>
    <n v="2.450595685835931E-2"/>
    <n v="3.3947352716192564E-2"/>
    <n v="4.4181319699785178E-2"/>
    <n v="5.4469915425314853E-2"/>
    <n v="6.4106057003936512E-2"/>
    <n v="7.2565503470284981E-2"/>
    <n v="7.6857359535682429E-2"/>
    <n v="7.6857359535682429E-2"/>
    <n v="7.6857359535682429E-2"/>
    <n v="7.6857359535682429E-2"/>
    <n v="7.6857359535682429E-2"/>
    <n v="7.6857359535682429E-2"/>
    <n v="7.6857359535682429E-2"/>
    <n v="7.6857359535682429E-2"/>
  </r>
  <r>
    <s v="Lost Opportunity"/>
    <x v="4"/>
    <s v="Under $55"/>
    <s v="Under $35"/>
    <s v="VRF"/>
    <s v="Under $55"/>
    <n v="50.449421431107119"/>
    <s v="HVAC"/>
    <s v="COM-VRF-7P_V6"/>
    <s v="Urban"/>
    <s v="SC-New"/>
    <s v="M_Input"/>
    <s v="No"/>
    <s v="Commercial"/>
    <s v="Large Off"/>
    <s v="VRF-NEW-Large Off"/>
    <n v="1.5351900396774426E-3"/>
    <n v="2.1752034351138205E-3"/>
    <n v="3.8405637828448462E-3"/>
    <n v="4.7669212346446522E-3"/>
    <n v="6.6943307460413963E-3"/>
    <n v="9.7408236581646296E-3"/>
    <n v="1.2530318138030508E-2"/>
    <n v="1.7604030182947813E-2"/>
    <n v="2.3409604025741489E-2"/>
    <n v="2.3488732263846908E-2"/>
    <n v="2.7569890220308899E-2"/>
    <n v="3.1736715000703186E-2"/>
    <n v="2.9902927348397914E-2"/>
    <n v="3.2412355104586552E-2"/>
    <n v="3.2386328670547727E-2"/>
    <n v="3.2711362446016447E-2"/>
    <n v="3.2705320816987578E-2"/>
    <n v="3.2699279187958709E-2"/>
    <n v="3.2693237558929833E-2"/>
    <n v="3.2687195929900971E-2"/>
    <n v="0.42329032979139142"/>
    <n v="33.07056675935609"/>
    <n v="50.449421431107119"/>
    <s v="C-Off-HVAC-Vent-All-All-E"/>
    <n v="0"/>
    <n v="0.42329032979139142"/>
    <n v="1.5351900396774426E-3"/>
    <n v="3.7103934747912629E-3"/>
    <n v="7.5509572576361091E-3"/>
    <n v="1.2317878492280762E-2"/>
    <n v="1.9012209238322159E-2"/>
    <n v="2.8753032896486789E-2"/>
    <n v="4.1283351034517295E-2"/>
    <n v="5.8887381217465104E-2"/>
    <n v="8.2296985243206597E-2"/>
    <n v="0.10578571750705351"/>
    <n v="0.13335560772736241"/>
    <n v="0.16509232272806559"/>
    <n v="0.19499525007646351"/>
    <n v="0.22740760518105008"/>
    <n v="0.25979393385159782"/>
    <n v="0.29250529629761429"/>
    <n v="0.32521061711460186"/>
    <n v="0.35790989630256059"/>
    <n v="0.39060313386149043"/>
    <n v="0.42329032979139142"/>
  </r>
  <r>
    <s v="Lost Opportunity"/>
    <x v="4"/>
    <s v="Under $55"/>
    <s v="Under $35"/>
    <s v="VRF"/>
    <s v="Under $55"/>
    <n v="50.871935613745798"/>
    <s v="HVAC"/>
    <s v="COM-VRF-7P_V6"/>
    <s v="Urban"/>
    <s v="SC-New"/>
    <s v="M_Input"/>
    <s v="No"/>
    <s v="Commercial"/>
    <s v="Medium Off"/>
    <s v="VRF-NEW-Medium Off"/>
    <n v="9.7806835412291692E-3"/>
    <n v="1.3768395287507312E-2"/>
    <n v="2.4345388428916623E-2"/>
    <n v="3.0306048432488651E-2"/>
    <n v="4.2397035078821574E-2"/>
    <n v="6.1514277474432763E-2"/>
    <n v="7.9132793747508395E-2"/>
    <n v="0.11102072358115059"/>
    <n v="0.14764140585470573"/>
    <n v="0.14823053737167294"/>
    <n v="0.17453455535035931"/>
    <n v="0.19957682250674322"/>
    <n v="0.1883959895208818"/>
    <n v="0.20439283544175676"/>
    <n v="0.20428535758284128"/>
    <n v="0.20626069887493115"/>
    <n v="0.20614769424542306"/>
    <n v="0.20603468961591492"/>
    <n v="0.20592168498640678"/>
    <n v="0.2058086803568987"/>
    <n v="2.6694962972805905"/>
    <n v="33.355002073086638"/>
    <n v="50.871935613745798"/>
    <s v="C-Off-HVAC-Vent-All-All-E"/>
    <n v="0"/>
    <n v="2.6694962972805905"/>
    <n v="9.7806835412291692E-3"/>
    <n v="2.3549078828736483E-2"/>
    <n v="4.7894467257653103E-2"/>
    <n v="7.8200515690141748E-2"/>
    <n v="0.12059755076896332"/>
    <n v="0.18211182824339608"/>
    <n v="0.26124462199090448"/>
    <n v="0.37226534557205504"/>
    <n v="0.51990675142676079"/>
    <n v="0.6681372887984337"/>
    <n v="0.84267184414879304"/>
    <n v="1.0422486666555362"/>
    <n v="1.2306446561764179"/>
    <n v="1.4350374916181747"/>
    <n v="1.6393228492010161"/>
    <n v="1.8455835480759473"/>
    <n v="2.0517312423213703"/>
    <n v="2.2577659319372851"/>
    <n v="2.4636876169236919"/>
    <n v="2.6694962972805905"/>
  </r>
  <r>
    <s v="Lost Opportunity"/>
    <x v="4"/>
    <s v="Under $35"/>
    <s v="Under $20"/>
    <s v="VRF"/>
    <s v="Under $35"/>
    <n v="30.363016948732874"/>
    <s v="HVAC"/>
    <s v="COM-VRF-7P_V6"/>
    <s v="Urban"/>
    <s v="SC-New"/>
    <s v="M_Input"/>
    <s v="No"/>
    <s v="Commercial"/>
    <s v="Small Off"/>
    <s v="VRF-NEW-Small Off"/>
    <n v="4.104821259565291E-3"/>
    <n v="5.769475116678289E-3"/>
    <n v="1.0205213173281137E-2"/>
    <n v="1.2712676388054268E-2"/>
    <n v="1.7768344409381728E-2"/>
    <n v="2.5762548527736094E-2"/>
    <n v="3.3141547732666893E-2"/>
    <n v="4.6481040275287822E-2"/>
    <n v="6.1813776305499217E-2"/>
    <n v="6.2069484183204966E-2"/>
    <n v="7.3139071494316726E-2"/>
    <n v="8.3499286454656291E-2"/>
    <n v="7.8856806823085754E-2"/>
    <n v="8.5571393204360496E-2"/>
    <n v="8.5532090108794243E-2"/>
    <n v="8.6351618259845275E-2"/>
    <n v="8.6296778352128178E-2"/>
    <n v="8.6241938444411095E-2"/>
    <n v="8.6187098536693998E-2"/>
    <n v="8.6132258628976902E-2"/>
    <n v="1.1176372676786246"/>
    <n v="19.548457927453022"/>
    <n v="30.363016948732874"/>
    <s v="C-Off-HVAC-Vent-All-All-E"/>
    <n v="0"/>
    <n v="1.1176372676786246"/>
    <n v="4.104821259565291E-3"/>
    <n v="9.8742963762435791E-3"/>
    <n v="2.0079509549524716E-2"/>
    <n v="3.2792185937578988E-2"/>
    <n v="5.0560530346960716E-2"/>
    <n v="7.6323078874696804E-2"/>
    <n v="0.1094646266073637"/>
    <n v="0.15594566688265152"/>
    <n v="0.21775944318815074"/>
    <n v="0.27982892737135573"/>
    <n v="0.35296799886567243"/>
    <n v="0.43646728532032875"/>
    <n v="0.51532409214341446"/>
    <n v="0.60089548534777493"/>
    <n v="0.68642757545656918"/>
    <n v="0.77277919371641446"/>
    <n v="0.85907597206854258"/>
    <n v="0.94531791051295366"/>
    <n v="1.0315050090496476"/>
    <n v="1.1176372676786246"/>
  </r>
  <r>
    <s v="Lost Opportunity"/>
    <x v="4"/>
    <s v="Under $65"/>
    <s v="Under $45"/>
    <s v="VRF"/>
    <s v="Under $65"/>
    <n v="62.808626465419984"/>
    <s v="HVAC"/>
    <s v="COM-VRF-7P_V6"/>
    <s v="Urban"/>
    <s v="SC-New"/>
    <s v="M_Input"/>
    <s v="No"/>
    <s v="Commercial"/>
    <s v="XLarge Ret"/>
    <s v="VRF-NEW-XLarge Ret"/>
    <n v="1.8271626062439509E-4"/>
    <n v="2.8255431249158688E-4"/>
    <n v="4.2368109135787344E-4"/>
    <n v="6.0596687391331595E-4"/>
    <n v="8.6010016640892823E-4"/>
    <n v="1.158563141265585E-3"/>
    <n v="1.6687388258890838E-3"/>
    <n v="3.4688690646556969E-3"/>
    <n v="4.7606692694915145E-3"/>
    <n v="4.7893441869527346E-3"/>
    <n v="5.0857469360832252E-3"/>
    <n v="5.3480391342951477E-3"/>
    <n v="4.6469455442888063E-3"/>
    <n v="5.0046555776499472E-3"/>
    <n v="4.7719802117775828E-3"/>
    <n v="5.37114998582816E-3"/>
    <n v="5.9215372845651485E-3"/>
    <n v="6.4719245833021388E-3"/>
    <n v="7.0223118820391317E-3"/>
    <n v="7.5726991807761211E-3"/>
    <n v="7.5418193513656112E-2"/>
    <n v="41.551599008432973"/>
    <n v="62.808626465419984"/>
    <s v="C-Ret-HVAC-Vent-All-All-E"/>
    <n v="0"/>
    <n v="7.5418193513656112E-2"/>
    <n v="1.8271626062439509E-4"/>
    <n v="4.6527057311598197E-4"/>
    <n v="8.8895166447385541E-4"/>
    <n v="1.4949185383871712E-3"/>
    <n v="2.3550187047960995E-3"/>
    <n v="3.5135818460616842E-3"/>
    <n v="5.1823206719507683E-3"/>
    <n v="8.6511897366064652E-3"/>
    <n v="1.341185900609798E-2"/>
    <n v="1.8201203193050713E-2"/>
    <n v="2.328695012913394E-2"/>
    <n v="2.8634989263429087E-2"/>
    <n v="3.3281934807717892E-2"/>
    <n v="3.8286590385367837E-2"/>
    <n v="4.3058570597145421E-2"/>
    <n v="4.8429720582973582E-2"/>
    <n v="5.4351257867538728E-2"/>
    <n v="6.0823182450840868E-2"/>
    <n v="6.7845494332879994E-2"/>
    <n v="7.5418193513656112E-2"/>
  </r>
  <r>
    <s v="Lost Opportunity"/>
    <x v="4"/>
    <s v="Under $65"/>
    <s v="Under $45"/>
    <s v="VRF"/>
    <s v="Under $65"/>
    <n v="62.808626465419984"/>
    <s v="HVAC"/>
    <s v="COM-VRF-7P_V6"/>
    <s v="Urban"/>
    <s v="SC-New"/>
    <s v="M_Input"/>
    <s v="No"/>
    <s v="Commercial"/>
    <s v="Large Ret"/>
    <s v="VRF-NEW-Large Ret"/>
    <n v="6.7384529749755311E-5"/>
    <n v="1.0374183631967186E-4"/>
    <n v="1.5557153000362637E-4"/>
    <n v="2.2256631417386062E-4"/>
    <n v="3.1786128990058933E-4"/>
    <n v="4.2960599928204058E-4"/>
    <n v="6.1839861129278444E-4"/>
    <n v="1.2809141991855615E-3"/>
    <n v="1.7566613826970991E-3"/>
    <n v="1.7679172537157738E-3"/>
    <n v="1.8788514844313483E-3"/>
    <n v="1.9762038144829305E-3"/>
    <n v="1.7180582586670402E-3"/>
    <n v="1.8497870091840256E-3"/>
    <n v="1.7649400804636945E-3"/>
    <n v="1.986790365977899E-3"/>
    <n v="2.1905982158397759E-3"/>
    <n v="2.3944060657016524E-3"/>
    <n v="2.5982139155635293E-3"/>
    <n v="2.8020217654254058E-3"/>
    <n v="2.7880493922058061E-2"/>
    <n v="41.551599008432973"/>
    <n v="62.808626465419984"/>
    <s v="C-Ret-HVAC-Vent-All-All-E"/>
    <n v="0"/>
    <n v="2.7880493922058061E-2"/>
    <n v="6.7384529749755311E-5"/>
    <n v="1.7112636606942717E-4"/>
    <n v="3.2669789607305357E-4"/>
    <n v="5.4926421024691422E-4"/>
    <n v="8.6712550014750355E-4"/>
    <n v="1.2967314994295441E-3"/>
    <n v="1.9151301107223286E-3"/>
    <n v="3.19604430990789E-3"/>
    <n v="4.9527056926049889E-3"/>
    <n v="6.720622946320763E-3"/>
    <n v="8.5994744307521104E-3"/>
    <n v="1.057567824523504E-2"/>
    <n v="1.2293736503902081E-2"/>
    <n v="1.4143523513086106E-2"/>
    <n v="1.5908463593549801E-2"/>
    <n v="1.78952539595277E-2"/>
    <n v="2.0085852175367475E-2"/>
    <n v="2.2480258241069126E-2"/>
    <n v="2.5078472156632656E-2"/>
    <n v="2.7880493922058061E-2"/>
  </r>
  <r>
    <s v="Lost Opportunity"/>
    <x v="4"/>
    <s v="Under $65"/>
    <s v="Under $45"/>
    <s v="VRF"/>
    <s v="Under $65"/>
    <n v="62.808626465419984"/>
    <s v="HVAC"/>
    <s v="COM-VRF-7P_V6"/>
    <s v="Urban"/>
    <s v="SC-New"/>
    <s v="M_Input"/>
    <s v="No"/>
    <s v="Commercial"/>
    <s v="Medium Ret"/>
    <s v="VRF-NEW-Medium Ret"/>
    <n v="2.4197947084077625E-4"/>
    <n v="3.7228872762299281E-4"/>
    <n v="5.5829277241008083E-4"/>
    <n v="7.9874739046929398E-4"/>
    <n v="1.1418066316406501E-3"/>
    <n v="1.5439921687793177E-3"/>
    <n v="2.2222998281656919E-3"/>
    <n v="4.6006715437025151E-3"/>
    <n v="6.3087331945830402E-3"/>
    <n v="6.3495224779679862E-3"/>
    <n v="6.7487700817662616E-3"/>
    <n v="7.0987012730037487E-3"/>
    <n v="6.1719183602993383E-3"/>
    <n v="6.6448551890973175E-3"/>
    <n v="6.3406896235610891E-3"/>
    <n v="7.1378368488763545E-3"/>
    <n v="7.8701651685580427E-3"/>
    <n v="8.6024934882397361E-3"/>
    <n v="9.334821807921426E-3"/>
    <n v="1.0067150127603116E-2"/>
    <n v="0.1001557361751088"/>
    <n v="41.551599008432973"/>
    <n v="62.808626465419984"/>
    <s v="C-Ret-HVAC-Vent-All-All-E"/>
    <n v="0"/>
    <n v="0.1001557361751088"/>
    <n v="2.4197947084077625E-4"/>
    <n v="6.1426819846376903E-4"/>
    <n v="1.1725609708738499E-3"/>
    <n v="1.9713083613431439E-3"/>
    <n v="3.1131149929837943E-3"/>
    <n v="4.6571071617631122E-3"/>
    <n v="6.8794069899288041E-3"/>
    <n v="1.1480078533631319E-2"/>
    <n v="1.7788811728214358E-2"/>
    <n v="2.4138334206182346E-2"/>
    <n v="3.0887104287948608E-2"/>
    <n v="3.7985805560952358E-2"/>
    <n v="4.4157723921251696E-2"/>
    <n v="5.0802579110349015E-2"/>
    <n v="5.7143268733910103E-2"/>
    <n v="6.4281105582786463E-2"/>
    <n v="7.2151270751344504E-2"/>
    <n v="8.0753764239584247E-2"/>
    <n v="9.0088586047505678E-2"/>
    <n v="0.1001557361751088"/>
  </r>
  <r>
    <s v="Lost Opportunity"/>
    <x v="4"/>
    <s v="Under $65"/>
    <s v="Under $45"/>
    <s v="VRF"/>
    <s v="Under $65"/>
    <n v="62.808626465419984"/>
    <s v="HVAC"/>
    <s v="COM-VRF-7P_V6"/>
    <s v="Urban"/>
    <s v="SC-New"/>
    <s v="M_Input"/>
    <s v="No"/>
    <s v="Commercial"/>
    <s v="Small Ret"/>
    <s v="VRF-NEW-Small Ret"/>
    <n v="6.9457486699700936E-5"/>
    <n v="1.059304262296804E-4"/>
    <n v="1.5888402292530562E-4"/>
    <n v="2.2743870622570132E-4"/>
    <n v="3.2907599455474332E-4"/>
    <n v="4.4788868469006172E-4"/>
    <n v="6.4388449542564263E-4"/>
    <n v="1.3238301856692395E-3"/>
    <n v="1.8127810090375048E-3"/>
    <n v="1.8258598623282878E-3"/>
    <n v="1.9437272013137327E-3"/>
    <n v="2.0454208989092578E-3"/>
    <n v="1.7802299923034834E-3"/>
    <n v="1.9155939672689248E-3"/>
    <n v="1.8302240880617581E-3"/>
    <n v="2.0608091824667503E-3"/>
    <n v="2.2726844630351619E-3"/>
    <n v="2.4845597436035736E-3"/>
    <n v="2.6964350241719848E-3"/>
    <n v="2.9083103047403969E-3"/>
    <n v="2.8883025739660891E-2"/>
    <n v="41.551599008432973"/>
    <n v="62.808626465419984"/>
    <s v="C-Ret-HVAC-Vent-All-All-E"/>
    <n v="0"/>
    <n v="2.8883025739660891E-2"/>
    <n v="6.9457486699700936E-5"/>
    <n v="1.7538791292938134E-4"/>
    <n v="3.3427193585468696E-4"/>
    <n v="5.617106420803883E-4"/>
    <n v="8.9078663663513162E-4"/>
    <n v="1.3386753213251933E-3"/>
    <n v="1.9825598167508359E-3"/>
    <n v="3.3063900024200756E-3"/>
    <n v="5.1191710114575802E-3"/>
    <n v="6.9450308737858679E-3"/>
    <n v="8.8887580750996002E-3"/>
    <n v="1.0934178974008859E-2"/>
    <n v="1.2714408966312343E-2"/>
    <n v="1.4630002933581267E-2"/>
    <n v="1.6460227021643025E-2"/>
    <n v="1.8521036204109775E-2"/>
    <n v="2.0793720667144938E-2"/>
    <n v="2.327828041074851E-2"/>
    <n v="2.5974715434920494E-2"/>
    <n v="2.8883025739660891E-2"/>
  </r>
  <r>
    <s v="Lost Opportunity"/>
    <x v="4"/>
    <s v="Under $65"/>
    <s v="Under $45"/>
    <s v="VRF"/>
    <s v="Under $65"/>
    <n v="62.252959755935606"/>
    <s v="HVAC"/>
    <s v="COM-VRF-7P_V6"/>
    <s v="Urban"/>
    <s v="SC-New"/>
    <s v="M_Input"/>
    <s v="No"/>
    <s v="Commercial"/>
    <s v="School K-12"/>
    <s v="VRF-NEW-School K-12"/>
    <n v="2.4203824009513136E-4"/>
    <n v="3.8542842435049978E-4"/>
    <n v="6.0636430232884064E-4"/>
    <n v="9.9145339169620455E-4"/>
    <n v="1.4949019769554333E-3"/>
    <n v="1.8100221814045872E-3"/>
    <n v="2.2998753339461904E-3"/>
    <n v="2.8892408214728654E-3"/>
    <n v="3.5639033503531712E-3"/>
    <n v="3.7200083211551657E-3"/>
    <n v="4.3980389799369328E-3"/>
    <n v="4.6491402415314784E-3"/>
    <n v="5.1866949020089965E-3"/>
    <n v="4.9228510575564958E-3"/>
    <n v="5.2092624909574285E-3"/>
    <n v="5.1883801323958046E-3"/>
    <n v="5.1142450972535176E-3"/>
    <n v="5.0401100621112289E-3"/>
    <n v="4.9659750269689402E-3"/>
    <n v="4.8918399918266532E-3"/>
    <n v="6.7569774326305565E-2"/>
    <n v="41.0810476196012"/>
    <n v="62.252959755935606"/>
    <s v="C-Sch-HVAC-Vent-All-All-C"/>
    <n v="0"/>
    <n v="6.7569774326305565E-2"/>
    <n v="2.4203824009513136E-4"/>
    <n v="6.2746666444563114E-4"/>
    <n v="1.2338309667744717E-3"/>
    <n v="2.225284358470676E-3"/>
    <n v="3.7201863354261091E-3"/>
    <n v="5.5302085168306963E-3"/>
    <n v="7.8300838507768863E-3"/>
    <n v="1.0719324672249751E-2"/>
    <n v="1.4283228022602922E-2"/>
    <n v="1.8003236343758087E-2"/>
    <n v="2.240127532369502E-2"/>
    <n v="2.7050415565226499E-2"/>
    <n v="3.2237110467235493E-2"/>
    <n v="3.7159961524791986E-2"/>
    <n v="4.2369224015749413E-2"/>
    <n v="4.7557604148145215E-2"/>
    <n v="5.2671849245398736E-2"/>
    <n v="5.7711959307509962E-2"/>
    <n v="6.2677934334478907E-2"/>
    <n v="6.7569774326305565E-2"/>
  </r>
  <r>
    <s v="Lost Opportunity"/>
    <x v="4"/>
    <s v="Under $65"/>
    <s v="Under $40"/>
    <s v="VRF"/>
    <s v="Under $65"/>
    <n v="60.00796682066138"/>
    <s v="HVAC"/>
    <s v="COM-VRF-7P_V6"/>
    <s v="Urban"/>
    <s v="SC-New"/>
    <s v="M_Input"/>
    <s v="No"/>
    <s v="Commercial"/>
    <s v="University"/>
    <s v="VRF-NEW-University"/>
    <n v="4.5540658134282511E-4"/>
    <n v="7.6479106769830477E-4"/>
    <n v="8.9074818107274861E-4"/>
    <n v="1.6734922056773839E-3"/>
    <n v="2.6492755512545728E-3"/>
    <n v="3.2588763208593698E-3"/>
    <n v="4.7937892396399838E-3"/>
    <n v="6.3457577364728511E-3"/>
    <n v="7.6429944773203492E-3"/>
    <n v="8.8863578251040035E-3"/>
    <n v="9.6840057172433557E-3"/>
    <n v="9.2655432519662129E-3"/>
    <n v="1.1177570374752109E-2"/>
    <n v="9.9395900124127287E-3"/>
    <n v="1.0185716574832342E-2"/>
    <n v="1.1184140542396231E-2"/>
    <n v="1.2078439085018794E-2"/>
    <n v="1.2972737627641357E-2"/>
    <n v="1.3867036170263917E-2"/>
    <n v="1.4761334712886477E-2"/>
    <n v="0.15247760325585594"/>
    <n v="38.791395730108327"/>
    <n v="60.00796682066138"/>
    <s v="C-All-HVAC-Vent-All-All-E"/>
    <n v="0"/>
    <n v="0.15247760325585594"/>
    <n v="4.5540658134282511E-4"/>
    <n v="1.22019764904113E-3"/>
    <n v="2.1109458301138786E-3"/>
    <n v="3.7844380357912625E-3"/>
    <n v="6.4337135870458353E-3"/>
    <n v="9.6925899079052056E-3"/>
    <n v="1.4486379147545188E-2"/>
    <n v="2.083213688401804E-2"/>
    <n v="2.8475131361338391E-2"/>
    <n v="3.7361489186442394E-2"/>
    <n v="4.7045494903685751E-2"/>
    <n v="5.6311038155651964E-2"/>
    <n v="6.7488608530404073E-2"/>
    <n v="7.7428198542816795E-2"/>
    <n v="8.7613915117649141E-2"/>
    <n v="9.8798055660045375E-2"/>
    <n v="0.11087649474506417"/>
    <n v="0.12384923237270552"/>
    <n v="0.13771626854296945"/>
    <n v="0.15247760325585594"/>
  </r>
  <r>
    <s v="Lost Opportunity"/>
    <x v="4"/>
    <s v="Under $65"/>
    <s v="Under $45"/>
    <s v="VRF"/>
    <s v="Under $65"/>
    <n v="61.782808228280764"/>
    <s v="HVAC"/>
    <s v="COM-VRF-7P_V6"/>
    <s v="Urban"/>
    <s v="SC-New"/>
    <s v="M_Input"/>
    <s v="No"/>
    <s v="Commercial"/>
    <s v="Warehouse"/>
    <s v="VRF-NEW-Warehouse"/>
    <n v="3.3244980692469041E-5"/>
    <n v="5.1180108519886594E-5"/>
    <n v="8.0743612750834673E-5"/>
    <n v="1.1789482623999354E-4"/>
    <n v="2.121731105722536E-4"/>
    <n v="2.9675904851664882E-4"/>
    <n v="3.677206477412178E-4"/>
    <n v="3.9926554089164652E-4"/>
    <n v="3.9205818536603056E-4"/>
    <n v="4.123095080076195E-4"/>
    <n v="5.094800094338184E-4"/>
    <n v="5.523707111951639E-4"/>
    <n v="5.7804031789702971E-4"/>
    <n v="5.9866601191317745E-4"/>
    <n v="6.0430357558233054E-4"/>
    <n v="5.9738109805217837E-4"/>
    <n v="5.8428101228614126E-4"/>
    <n v="5.7118092652010414E-4"/>
    <n v="5.5808084075406703E-4"/>
    <n v="5.4498075498802992E-4"/>
    <n v="8.0621148279206405E-3"/>
    <n v="40.57563492394047"/>
    <n v="61.782808228280764"/>
    <s v="C-War-HVAC-Vent-All-All-E"/>
    <n v="0"/>
    <n v="8.0621148279206405E-3"/>
    <n v="3.3244980692469041E-5"/>
    <n v="8.4425089212355635E-5"/>
    <n v="1.6516870196319031E-4"/>
    <n v="2.8306352820318384E-4"/>
    <n v="4.9523663877543741E-4"/>
    <n v="7.9199568729208629E-4"/>
    <n v="1.1597163350333041E-3"/>
    <n v="1.5589818759249507E-3"/>
    <n v="1.9510400612909812E-3"/>
    <n v="2.3633495692986007E-3"/>
    <n v="2.8728295787324191E-3"/>
    <n v="3.425200289927583E-3"/>
    <n v="4.0032406078246126E-3"/>
    <n v="4.60190661973779E-3"/>
    <n v="5.2062101953201205E-3"/>
    <n v="5.803591293372299E-3"/>
    <n v="6.3878723056584406E-3"/>
    <n v="6.9590532321785444E-3"/>
    <n v="7.5171340729326113E-3"/>
    <n v="8.0621148279206405E-3"/>
  </r>
  <r>
    <s v="Lost Opportunity"/>
    <x v="4"/>
    <s v="Under $45"/>
    <s v="Under $30"/>
    <s v="VRF"/>
    <s v="Under $45"/>
    <n v="42.886880320663806"/>
    <s v="HVAC"/>
    <s v="COM-VRF-7P_V6"/>
    <s v="Urban"/>
    <s v="SC-New"/>
    <s v="M_Input"/>
    <s v="No"/>
    <s v="Commercial"/>
    <s v="Supermarket"/>
    <s v="VRF-NEW-Supermarket"/>
    <n v="2.6888169037316324E-5"/>
    <n v="4.2322727973193817E-5"/>
    <n v="6.2736366010357185E-5"/>
    <n v="8.856790917440752E-5"/>
    <n v="1.1968313545958275E-4"/>
    <n v="1.5623074722765818E-4"/>
    <n v="1.9668606770302023E-4"/>
    <n v="2.3904687807583543E-4"/>
    <n v="2.8193601398972533E-4"/>
    <n v="2.9305004266056133E-4"/>
    <n v="3.5708960209123754E-4"/>
    <n v="3.8422821810225459E-4"/>
    <n v="4.0351719727621597E-4"/>
    <n v="4.1504156023235535E-4"/>
    <n v="4.2044325500955807E-4"/>
    <n v="4.2148103187995969E-4"/>
    <n v="4.1822074761053372E-4"/>
    <n v="4.1496046334110769E-4"/>
    <n v="4.1170017907168178E-4"/>
    <n v="4.0843989480225581E-4"/>
    <n v="5.5622702067288183E-3"/>
    <n v="28.025008052389932"/>
    <n v="42.886880320663806"/>
    <s v="C-Gro-HVAC-Vent-All-All-E"/>
    <n v="0"/>
    <n v="5.5622702067288183E-3"/>
    <n v="2.6888169037316324E-5"/>
    <n v="6.9210897010510137E-5"/>
    <n v="1.3194726302086734E-4"/>
    <n v="2.2051517219527487E-4"/>
    <n v="3.4019830765485764E-4"/>
    <n v="4.964290548825158E-4"/>
    <n v="6.9311512258553602E-4"/>
    <n v="9.321620006613714E-4"/>
    <n v="1.2140980146510968E-3"/>
    <n v="1.5071480573116581E-3"/>
    <n v="1.8642376594028955E-3"/>
    <n v="2.24846587750515E-3"/>
    <n v="2.6519830747813661E-3"/>
    <n v="3.0670246350137215E-3"/>
    <n v="3.4874678900232796E-3"/>
    <n v="3.9089489219032393E-3"/>
    <n v="4.327169669513773E-3"/>
    <n v="4.7421301328548805E-3"/>
    <n v="5.1538303119265626E-3"/>
    <n v="5.5622702067288183E-3"/>
  </r>
  <r>
    <s v="Lost Opportunity"/>
    <x v="4"/>
    <s v="Under $45"/>
    <s v="Under $30"/>
    <s v="VRF"/>
    <s v="Under $45"/>
    <n v="42.886880320663806"/>
    <s v="HVAC"/>
    <s v="COM-VRF-7P_V6"/>
    <s v="Urban"/>
    <s v="SC-New"/>
    <s v="M_Input"/>
    <s v="No"/>
    <s v="Commercial"/>
    <s v="MiniMart"/>
    <s v="VRF-NEW-MiniMart"/>
    <n v="4.8280963031577677E-6"/>
    <n v="5.0776773183427356E-6"/>
    <n v="7.4247720475049438E-6"/>
    <n v="1.0530143303348265E-5"/>
    <n v="2.1167818509857564E-5"/>
    <n v="3.607834739545669E-5"/>
    <n v="5.955285604259704E-5"/>
    <n v="1.222465114188798E-4"/>
    <n v="1.5029639935553021E-4"/>
    <n v="1.5276053421240263E-4"/>
    <n v="1.8983985737528394E-4"/>
    <n v="1.8042350868435286E-4"/>
    <n v="1.5006256428744903E-4"/>
    <n v="1.6286133946465776E-4"/>
    <n v="1.6082923981193585E-4"/>
    <n v="1.6461782825690437E-4"/>
    <n v="1.6676230920925061E-4"/>
    <n v="1.6890679016159682E-4"/>
    <n v="1.7105127111394306E-4"/>
    <n v="1.7319575206628927E-4"/>
    <n v="2.2585136163387411E-3"/>
    <n v="28.025008052389932"/>
    <n v="42.886880320663806"/>
    <s v="C-Gro-HVAC-Vent-All-All-E"/>
    <n v="0"/>
    <n v="2.2585136163387411E-3"/>
    <n v="4.8280963031577677E-6"/>
    <n v="9.9057736215005033E-6"/>
    <n v="1.7330545669005449E-5"/>
    <n v="2.7860688972353714E-5"/>
    <n v="4.9028507482211275E-5"/>
    <n v="8.5106854877667972E-5"/>
    <n v="1.4465971092026501E-4"/>
    <n v="2.6690622233914484E-4"/>
    <n v="4.1720262169467505E-4"/>
    <n v="5.6996315590707766E-4"/>
    <n v="7.5980301328236162E-4"/>
    <n v="9.4022652196671449E-4"/>
    <n v="1.0902890862541635E-3"/>
    <n v="1.2531504257188213E-3"/>
    <n v="1.4139796655307571E-3"/>
    <n v="1.5785974937876615E-3"/>
    <n v="1.7453598029969122E-3"/>
    <n v="1.914266593158509E-3"/>
    <n v="2.0853178642724519E-3"/>
    <n v="2.2585136163387411E-3"/>
  </r>
  <r>
    <s v="Lost Opportunity"/>
    <x v="4"/>
    <s v="Under $45"/>
    <s v="Under $30"/>
    <s v="VRF"/>
    <s v="Under $45"/>
    <n v="42.473251127219143"/>
    <s v="HVAC"/>
    <s v="COM-VRF-7P_V6"/>
    <s v="Urban"/>
    <s v="SC-New"/>
    <s v="M_Input"/>
    <s v="No"/>
    <s v="Commercial"/>
    <s v="Restaurant"/>
    <s v="VRF-NEW-Restaurant"/>
    <n v="3.6499842689242495E-4"/>
    <n v="5.7912346458588275E-4"/>
    <n v="8.6822225053581322E-4"/>
    <n v="1.2392241257899131E-3"/>
    <n v="1.6942233797713438E-3"/>
    <n v="2.2297095786038136E-3"/>
    <n v="2.8287314132527269E-3"/>
    <n v="4.5482657793916789E-3"/>
    <n v="6.0334862038705422E-3"/>
    <n v="6.9335419791710174E-3"/>
    <n v="7.9330525096521307E-3"/>
    <n v="8.7440651302073524E-3"/>
    <n v="7.9908479335756653E-3"/>
    <n v="8.4190850865600939E-3"/>
    <n v="7.9480729049044001E-3"/>
    <n v="8.7101386930632709E-3"/>
    <n v="9.3909537942815004E-3"/>
    <n v="1.0071768895499725E-2"/>
    <n v="1.0752583996717954E-2"/>
    <n v="1.143339909793618E-2"/>
    <n v="0.11871349464426342"/>
    <n v="27.621280285947243"/>
    <n v="42.473251127219143"/>
    <s v="C-Res-HVAC-Vent-All-All-E"/>
    <n v="0"/>
    <n v="0.11871349464426342"/>
    <n v="3.6499842689242495E-4"/>
    <n v="9.4412189147830765E-4"/>
    <n v="1.812344142014121E-3"/>
    <n v="3.0515682678040343E-3"/>
    <n v="4.7457916475753779E-3"/>
    <n v="6.975501226179192E-3"/>
    <n v="9.8042326394319184E-3"/>
    <n v="1.4352498418823597E-2"/>
    <n v="2.0385984622694139E-2"/>
    <n v="2.7319526601865155E-2"/>
    <n v="3.5252579111517288E-2"/>
    <n v="4.3996644241724642E-2"/>
    <n v="5.1987492175300305E-2"/>
    <n v="6.0406577261860397E-2"/>
    <n v="6.8354650166764799E-2"/>
    <n v="7.7064788859828065E-2"/>
    <n v="8.645574265410956E-2"/>
    <n v="9.6527511549609285E-2"/>
    <n v="0.10728009554632724"/>
    <n v="0.11871349464426342"/>
  </r>
  <r>
    <s v="Lost Opportunity"/>
    <x v="4"/>
    <s v="Under $45"/>
    <s v="Under $30"/>
    <s v="VRF"/>
    <s v="Under $45"/>
    <n v="43.582800010617291"/>
    <s v="HVAC"/>
    <s v="COM-VRF-7P_V6"/>
    <s v="Urban"/>
    <s v="SC-New"/>
    <s v="M_Input"/>
    <s v="No"/>
    <s v="Commercial"/>
    <s v="Lodging"/>
    <s v="VRF-NEW-Lodging"/>
    <n v="3.5468537149163583E-3"/>
    <n v="5.5912294720498077E-3"/>
    <n v="8.3408544119634061E-3"/>
    <n v="1.1909065366453137E-2"/>
    <n v="1.6527736830292027E-2"/>
    <n v="2.2072694518213715E-2"/>
    <n v="2.8725139125002234E-2"/>
    <n v="6.599934037499848E-2"/>
    <n v="9.385713077337475E-2"/>
    <n v="0.11423771265289535"/>
    <n v="0.12745657077328199"/>
    <n v="0.1439700685104307"/>
    <n v="0.12572691344492259"/>
    <n v="0.12434994914423178"/>
    <n v="0.12149756060268979"/>
    <n v="0.13173179882974984"/>
    <n v="0.14072400513552616"/>
    <n v="0.14971621144130257"/>
    <n v="0.15870841774707897"/>
    <n v="0.16770062405285535"/>
    <n v="1.762389876922229"/>
    <n v="27.734021405974165"/>
    <n v="43.582800010617291"/>
    <s v="C-All-HVAC-Vent-All-All-E"/>
    <n v="0"/>
    <n v="1.762389876922229"/>
    <n v="3.5468537149163583E-3"/>
    <n v="9.1380831869661665E-3"/>
    <n v="1.7478937598929573E-2"/>
    <n v="2.9388002965382708E-2"/>
    <n v="4.5915739795674732E-2"/>
    <n v="6.7988434313888443E-2"/>
    <n v="9.6713573438890671E-2"/>
    <n v="0.16271291381388914"/>
    <n v="0.2565700445872639"/>
    <n v="0.37080775724015924"/>
    <n v="0.49826432801344123"/>
    <n v="0.64223439652387193"/>
    <n v="0.76796130996879453"/>
    <n v="0.89231125911302633"/>
    <n v="1.0138088197157162"/>
    <n v="1.145540618545466"/>
    <n v="1.286264623680992"/>
    <n v="1.4359808351222947"/>
    <n v="1.5946892528693737"/>
    <n v="1.762389876922229"/>
  </r>
  <r>
    <s v="Lost Opportunity"/>
    <x v="4"/>
    <s v="Under $55"/>
    <s v="Under $35"/>
    <s v="VRF"/>
    <s v="Under $55"/>
    <n v="51.32934124448181"/>
    <s v="HVAC"/>
    <s v="COM-VRF-7P_V6"/>
    <s v="Urban"/>
    <s v="SC-New"/>
    <s v="M_Input"/>
    <s v="No"/>
    <s v="Commercial"/>
    <s v="Hospital"/>
    <s v="VRF-NEW-Hospital"/>
    <n v="3.3279174250150188E-4"/>
    <n v="4.5478363567236322E-4"/>
    <n v="6.3504604828060478E-4"/>
    <n v="7.8635078876776118E-4"/>
    <n v="1.1129242976110729E-3"/>
    <n v="1.5410060725810581E-3"/>
    <n v="2.2704129856752058E-3"/>
    <n v="3.2445489378088522E-3"/>
    <n v="4.2189275652696565E-3"/>
    <n v="4.3278660777725606E-3"/>
    <n v="4.8526743366044383E-3"/>
    <n v="4.9392915006629644E-3"/>
    <n v="4.5728793256760557E-3"/>
    <n v="4.6309360932334145E-3"/>
    <n v="4.5523690390467915E-3"/>
    <n v="4.5381237662693169E-3"/>
    <n v="4.4773410351600703E-3"/>
    <n v="4.4165583040508254E-3"/>
    <n v="4.3557755729415806E-3"/>
    <n v="4.2949928418323357E-3"/>
    <n v="6.4555599967418442E-2"/>
    <n v="33.533887615197933"/>
    <n v="51.32934124448181"/>
    <s v="C-Hea-HVAC-Vent-All-All-C"/>
    <n v="0"/>
    <n v="6.4555599967418442E-2"/>
    <n v="3.3279174250150188E-4"/>
    <n v="7.8757537817386505E-4"/>
    <n v="1.4226214264544698E-3"/>
    <n v="2.2089722152222311E-3"/>
    <n v="3.321896512833304E-3"/>
    <n v="4.8629025854143616E-3"/>
    <n v="7.1333155710895674E-3"/>
    <n v="1.037786450889842E-2"/>
    <n v="1.4596792074168077E-2"/>
    <n v="1.8924658151940638E-2"/>
    <n v="2.3777332488545078E-2"/>
    <n v="2.8716623989208042E-2"/>
    <n v="3.3289503314884096E-2"/>
    <n v="3.7920439408117512E-2"/>
    <n v="4.2472808447164306E-2"/>
    <n v="4.7010932213433623E-2"/>
    <n v="5.1488273248593695E-2"/>
    <n v="5.5904831552644522E-2"/>
    <n v="6.0260607125586105E-2"/>
    <n v="6.4555599967418442E-2"/>
  </r>
  <r>
    <s v="Lost Opportunity"/>
    <x v="4"/>
    <s v="Under $55"/>
    <s v="Under $35"/>
    <s v="VRF"/>
    <s v="Under $55"/>
    <n v="51.32934124448181"/>
    <s v="HVAC"/>
    <s v="COM-VRF-7P_V6"/>
    <s v="Urban"/>
    <s v="SC-New"/>
    <s v="M_Input"/>
    <s v="No"/>
    <s v="Commercial"/>
    <s v="Residential Care"/>
    <s v="VRF-NEW-Residential Care"/>
    <n v="5.8277186721736891E-3"/>
    <n v="8.1631852785277806E-3"/>
    <n v="1.1381167394065935E-2"/>
    <n v="1.4628199365226307E-2"/>
    <n v="2.1417604123354732E-2"/>
    <n v="3.0343383811916123E-2"/>
    <n v="4.508397931222359E-2"/>
    <n v="6.7418984197427659E-2"/>
    <n v="8.7440745290573718E-2"/>
    <n v="9.1351930021337652E-2"/>
    <n v="0.1047891084541497"/>
    <n v="0.10693110905868675"/>
    <n v="0.10150869169745982"/>
    <n v="0.10274154598808412"/>
    <n v="0.1032122734535119"/>
    <n v="0.10385940025526127"/>
    <n v="0.10345141996134868"/>
    <n v="0.10304343966743604"/>
    <n v="0.10263545937352345"/>
    <n v="0.10222747907961081"/>
    <n v="1.4174568244558996"/>
    <n v="33.533887615197933"/>
    <n v="51.32934124448181"/>
    <s v="C-Hea-HVAC-Vent-All-All-C"/>
    <n v="0"/>
    <n v="1.4174568244558996"/>
    <n v="5.8277186721736891E-3"/>
    <n v="1.399090395070147E-2"/>
    <n v="2.5372071344767405E-2"/>
    <n v="4.0000270709993714E-2"/>
    <n v="6.1417874833348443E-2"/>
    <n v="9.1761258645264562E-2"/>
    <n v="0.13684523795748815"/>
    <n v="0.2042642221549158"/>
    <n v="0.29170496744548952"/>
    <n v="0.38305689746682714"/>
    <n v="0.48784600592097682"/>
    <n v="0.59477711497966357"/>
    <n v="0.69628580667712336"/>
    <n v="0.79902735266520752"/>
    <n v="0.90223962611871944"/>
    <n v="1.0060990263739806"/>
    <n v="1.1095504463353294"/>
    <n v="1.2125938860027654"/>
    <n v="1.3152293453762889"/>
    <n v="1.4174568244558996"/>
  </r>
  <r>
    <s v="Lost Opportunity"/>
    <x v="4"/>
    <s v="Under $35"/>
    <s v="Under $20"/>
    <s v="VRF"/>
    <s v="Under $35"/>
    <n v="30.154596616095258"/>
    <s v="HVAC"/>
    <s v="COM-VRF-7P_V6"/>
    <s v="Urban"/>
    <s v="SC-New"/>
    <s v="M_Input"/>
    <s v="No"/>
    <s v="Commercial"/>
    <s v="Assembly"/>
    <s v="VRF-NEW-Assembly"/>
    <n v="1.4082831397077623E-3"/>
    <n v="2.6972354859929335E-3"/>
    <n v="3.2048335421801326E-3"/>
    <n v="4.5874255225412958E-3"/>
    <n v="6.9048768150537813E-3"/>
    <n v="1.5730215256616314E-2"/>
    <n v="2.1163243096247081E-2"/>
    <n v="3.4596742850388641E-2"/>
    <n v="5.4992753278687828E-2"/>
    <n v="7.3036804339142655E-2"/>
    <n v="9.1784999780114951E-2"/>
    <n v="9.0343661959773988E-2"/>
    <n v="0.10022282625795775"/>
    <n v="9.4967565953081381E-2"/>
    <n v="9.6593031695766468E-2"/>
    <n v="9.9293558927880651E-2"/>
    <n v="0.10100664552213692"/>
    <n v="0.10271973211639318"/>
    <n v="0.10443281871064947"/>
    <n v="0.10614590530490571"/>
    <n v="1.2058331595552187"/>
    <n v="18.694194100047362"/>
    <n v="30.154596616095258"/>
    <s v="C-All-HVAC-Vent-All-All-E"/>
    <n v="0"/>
    <n v="1.2058331595552187"/>
    <n v="1.4082831397077623E-3"/>
    <n v="4.105518625700696E-3"/>
    <n v="7.3103521678808282E-3"/>
    <n v="1.1897777690422124E-2"/>
    <n v="1.8802654505475906E-2"/>
    <n v="3.4532869762092216E-2"/>
    <n v="5.5696112858339294E-2"/>
    <n v="9.0292855708727943E-2"/>
    <n v="0.14528560898741577"/>
    <n v="0.21832241332655844"/>
    <n v="0.31010741310667339"/>
    <n v="0.40045107506644739"/>
    <n v="0.50067390132440515"/>
    <n v="0.59564146727748657"/>
    <n v="0.69223449897325307"/>
    <n v="0.79152805790113367"/>
    <n v="0.89253470342327057"/>
    <n v="0.99525443553966375"/>
    <n v="1.0996872542503131"/>
    <n v="1.2058331595552187"/>
  </r>
  <r>
    <s v="Lost Opportunity"/>
    <x v="4"/>
    <s v="Under $30"/>
    <s v="Under $20"/>
    <s v="VRF"/>
    <s v="Under $30"/>
    <n v="27.682392751886894"/>
    <s v="HVAC"/>
    <s v="COM-VRF-7P_V6"/>
    <s v="Urban"/>
    <s v="SC-New"/>
    <s v="M_Input"/>
    <s v="No"/>
    <s v="Commercial"/>
    <s v="Other"/>
    <s v="VRF-NEW-Other"/>
    <n v="1.3241071272758522E-2"/>
    <n v="2.0219009295392287E-2"/>
    <n v="2.4519494953609462E-2"/>
    <n v="4.6763648449291789E-2"/>
    <n v="6.9794871976641526E-2"/>
    <n v="9.5499491995431174E-2"/>
    <n v="0.12837202999393024"/>
    <n v="0.169404714330089"/>
    <n v="0.2051770509457071"/>
    <n v="0.22600962977662856"/>
    <n v="0.27543300203269411"/>
    <n v="0.27830323768505655"/>
    <n v="0.28202210137519312"/>
    <n v="0.27965992019985131"/>
    <n v="0.27265016850492979"/>
    <n v="0.27412549024193017"/>
    <n v="0.27281359377515219"/>
    <n v="0.2715016973083742"/>
    <n v="0.27018980084159622"/>
    <n v="0.26887790437481829"/>
    <n v="3.744577929329076"/>
    <n v="17.02991367913824"/>
    <n v="27.682392751886894"/>
    <s v="C-All-HVAC-Vent-All-All-E"/>
    <n v="0"/>
    <n v="3.744577929329076"/>
    <n v="1.3241071272758522E-2"/>
    <n v="3.3460080568150807E-2"/>
    <n v="5.7979575521760265E-2"/>
    <n v="0.10474322397105205"/>
    <n v="0.17453809594769359"/>
    <n v="0.27003758794312477"/>
    <n v="0.39840961793705498"/>
    <n v="0.56781433226714395"/>
    <n v="0.77299138321285099"/>
    <n v="0.99900101298947952"/>
    <n v="1.2744340150221736"/>
    <n v="1.5527372527072301"/>
    <n v="1.8347593540824232"/>
    <n v="2.1144192742822745"/>
    <n v="2.3870694427872041"/>
    <n v="2.6611949330291345"/>
    <n v="2.9340085268042868"/>
    <n v="3.2055102241126612"/>
    <n v="3.4757000249542576"/>
    <n v="3.744577929329076"/>
  </r>
  <r>
    <s v="Lost Opportunity"/>
    <x v="5"/>
    <s v="Under $5"/>
    <s v="Under $25"/>
    <s v="Washer"/>
    <s v="Under $5"/>
    <n v="-36.110246994090133"/>
    <s v="Water Heating"/>
    <s v="COM-Washer-7P_V1"/>
    <s v="Urban"/>
    <s v="SC-NR"/>
    <s v="Measure InputOutput"/>
    <s v="No"/>
    <s v="Commercial"/>
    <s v="All"/>
    <s v="Washer"/>
    <n v="2.7864901392911489E-2"/>
    <n v="3.6419353156157921E-2"/>
    <n v="4.576229733964101E-2"/>
    <n v="5.5270114307723543E-2"/>
    <n v="6.4163883720389683E-2"/>
    <n v="7.1754697564948344E-2"/>
    <n v="7.7539335593099126E-2"/>
    <n v="8.1406333626404787E-2"/>
    <n v="8.3603818804785485E-2"/>
    <n v="8.4613247575932346E-2"/>
    <n v="8.4909745125518479E-2"/>
    <n v="8.4840695557072271E-2"/>
    <n v="8.4620649846282758E-2"/>
    <n v="8.4381834871336658E-2"/>
    <n v="8.4140667889784901E-2"/>
    <n v="8.3903218626719442E-2"/>
    <n v="8.366621803679436E-2"/>
    <n v="8.3429887872893155E-2"/>
    <n v="8.3194226235582619E-2"/>
    <n v="8.2959231230819885E-2"/>
    <n v="0.90293670877598509"/>
    <n v="24.484950148858374"/>
    <n v="-36.110246994090133"/>
    <s v="C-All-WH-All-All-All-E"/>
    <s v="C-All-WH-All-All-All-E"/>
    <n v="0.90293670877598509"/>
    <n v="2.7864901392911489E-2"/>
    <n v="6.4284254549069414E-2"/>
    <n v="0.11004655188871043"/>
    <n v="0.16531666619643398"/>
    <n v="0.22948054991682365"/>
    <n v="0.30123524748177199"/>
    <n v="0.37877458307487111"/>
    <n v="0.46018091670127592"/>
    <n v="0.54378473550606143"/>
    <n v="0.62839798308199379"/>
    <n v="0.71330772820751231"/>
    <n v="0.79814842376458461"/>
    <n v="0.88276907361086732"/>
    <n v="0.90293670877598509"/>
    <n v="0.90293670877598509"/>
    <n v="0.90293670877598509"/>
    <n v="0.90293670877598509"/>
    <n v="0.90293670877598509"/>
    <n v="0.90293670877598509"/>
    <n v="0.90293670877598509"/>
  </r>
  <r>
    <s v="Discretionary"/>
    <x v="1"/>
    <s v="Under $5"/>
    <s v="Under $10"/>
    <s v="Municipal Sewage Treatment"/>
    <s v="Under $5"/>
    <n v="-4.0743711913445599"/>
    <s v="Process Loads"/>
    <s v="COM-Wastewater-7P_V6"/>
    <s v="Urban"/>
    <s v="SC-Retro"/>
    <s v="Measure InputOutput"/>
    <s v="No"/>
    <s v="Commercial"/>
    <s v="Commercial"/>
    <s v="Optimize Municipal Sewage ; &gt;10 MGD Design Capacity"/>
    <n v="1.1042513417400233E-2"/>
    <n v="1.3443122002112524E-2"/>
    <n v="1.6315030463942313E-2"/>
    <n v="1.8790935112632211E-2"/>
    <n v="2.1263721703157944E-2"/>
    <n v="2.4669028219297725E-2"/>
    <n v="2.6849783203960861E-2"/>
    <n v="2.721022206016236E-2"/>
    <n v="2.5436494057206958E-2"/>
    <n v="2.1693297667471068E-2"/>
    <n v="1.6656344350234515E-2"/>
    <n v="1.1339421546267242E-2"/>
    <n v="6.7299937630681496E-3"/>
    <n v="3.4185295695794539E-3"/>
    <n v="1.4551292814966744E-3"/>
    <n v="5.0722399781480247E-4"/>
    <n v="1.4118234537844433E-4"/>
    <n v="3.0530999559835619E-5"/>
    <n v="4.97924581482495E-6"/>
    <n v="5.9301083231460168E-7"/>
    <n v="0.22074239172660373"/>
    <n v="6.3600312148080294"/>
    <n v="-4.0743711913445599"/>
    <s v="C-WWW-Proc-All-All-All-U"/>
    <n v="0"/>
    <n v="0.22074239172660373"/>
    <n v="1.1042513417400233E-2"/>
    <n v="2.4485635419512757E-2"/>
    <n v="4.0800665883455073E-2"/>
    <n v="5.9591600996087284E-2"/>
    <n v="8.0855322699245225E-2"/>
    <n v="0.10552435091854295"/>
    <n v="0.13237413412250382"/>
    <n v="0.15958435618266617"/>
    <n v="0.18502085023987314"/>
    <n v="0.20671414790734421"/>
    <n v="0.22074239172660373"/>
    <n v="0.22074239172660373"/>
    <n v="0.22074239172660373"/>
    <n v="0.22074239172660373"/>
    <n v="0.22074239172660373"/>
    <n v="0.22074239172660373"/>
    <n v="0.22074239172660373"/>
    <n v="0.22074239172660373"/>
    <n v="0.22074239172660373"/>
    <n v="0.22074239172660373"/>
  </r>
  <r>
    <s v="Discretionary"/>
    <x v="1"/>
    <s v="Under $15"/>
    <s v="Under $20"/>
    <s v="Municipal Sewage Treatment"/>
    <s v="Under $15"/>
    <n v="14.350448841726312"/>
    <s v="Process Loads"/>
    <s v="COM-Wastewater-7P_V6"/>
    <s v="Urban"/>
    <s v="SC-Retro"/>
    <s v="Measure InputOutput"/>
    <s v="No"/>
    <s v="Commercial"/>
    <s v="Commercial"/>
    <s v="Optimize Municipal Sewage ; &lt;1 MGD Design Capacity"/>
    <n v="3.6920381177095014E-2"/>
    <n v="4.494675892773678E-2"/>
    <n v="5.4548916616710082E-2"/>
    <n v="6.2827044967791026E-2"/>
    <n v="7.109474816550318E-2"/>
    <n v="8.2480309572439264E-2"/>
    <n v="8.9771612036309734E-2"/>
    <n v="9.0976730785907636E-2"/>
    <n v="8.5046313362061879E-2"/>
    <n v="7.2531025192974746E-2"/>
    <n v="5.5690091483936152E-2"/>
    <n v="3.7913086449707568E-2"/>
    <n v="2.2501574203243939E-2"/>
    <n v="1.1429772371855424E-2"/>
    <n v="4.8651901703967299E-3"/>
    <n v="1.6958913821180973E-3"/>
    <n v="4.7203981646378081E-4"/>
    <n v="1.020796714351862E-4"/>
    <n v="1.6647990046189421E-5"/>
    <n v="1.982717624476844E-6"/>
    <n v="0.7380469406220187"/>
    <n v="18.763566248369361"/>
    <n v="14.350448841726312"/>
    <s v="C-WWW-Proc-All-All-All-U"/>
    <n v="0"/>
    <n v="0.7380469406220187"/>
    <n v="3.6920381177095014E-2"/>
    <n v="8.1867140104831787E-2"/>
    <n v="0.13641605672154186"/>
    <n v="0.1992431016893329"/>
    <n v="0.27033784985483611"/>
    <n v="0.35281815942727535"/>
    <n v="0.44258977146358508"/>
    <n v="0.53356650224949276"/>
    <n v="0.61861281561155468"/>
    <n v="0.6911438408045294"/>
    <n v="0.7380469406220187"/>
    <n v="0.7380469406220187"/>
    <n v="0.7380469406220187"/>
    <n v="0.7380469406220187"/>
    <n v="0.7380469406220187"/>
    <n v="0.7380469406220187"/>
    <n v="0.7380469406220187"/>
    <n v="0.7380469406220187"/>
    <n v="0.7380469406220187"/>
    <n v="0.7380469406220187"/>
  </r>
  <r>
    <s v="Discretionary"/>
    <x v="1"/>
    <s v="Under $20"/>
    <s v="Under $25"/>
    <s v="Municipal Sewage Treatment"/>
    <s v="Under $20"/>
    <n v="19.107050404706463"/>
    <s v="Process Loads"/>
    <s v="COM-Wastewater-7P_V6"/>
    <s v="Urban"/>
    <s v="SC-Retro"/>
    <s v="Measure InputOutput"/>
    <s v="No"/>
    <s v="Commercial"/>
    <s v="Commercial"/>
    <s v="Optimize Municipal Sewage ; 1 to 10 MGD Design Capacity"/>
    <n v="0.30655980015272305"/>
    <n v="0.37320496146307014"/>
    <n v="0.45293424508143065"/>
    <n v="0.52166975896394585"/>
    <n v="0.59031871000958303"/>
    <n v="0.68485607171218266"/>
    <n v="0.74539770630299507"/>
    <n v="0.7554041296187497"/>
    <n v="0.70616228751652721"/>
    <n v="0.60224450233533511"/>
    <n v="0.46240972523853074"/>
    <n v="0.31480249755400164"/>
    <n v="0.18683658919392793"/>
    <n v="9.4904457169605258E-2"/>
    <n v="4.0396975296319686E-2"/>
    <n v="1.4081439752452615E-2"/>
    <n v="3.9194728544417129E-3"/>
    <n v="8.4759481557683536E-4"/>
    <n v="1.3823271425676852E-4"/>
    <n v="1.6463034761298415E-5"/>
    <n v="6.1282011562974059"/>
    <n v="21.965696528134348"/>
    <n v="19.107050404706463"/>
    <s v="C-WWW-Proc-All-All-All-U"/>
    <n v="0"/>
    <n v="6.1282011562974059"/>
    <n v="0.30655980015272305"/>
    <n v="0.67976476161579313"/>
    <n v="1.1326990066972238"/>
    <n v="1.6543687656611696"/>
    <n v="2.2446874756707524"/>
    <n v="2.9295435473829352"/>
    <n v="3.6749412536859305"/>
    <n v="4.4303453833046804"/>
    <n v="5.1365076708212074"/>
    <n v="5.7387521731565423"/>
    <n v="6.1282011562974059"/>
    <n v="6.1282011562974059"/>
    <n v="6.1282011562974059"/>
    <n v="6.1282011562974059"/>
    <n v="6.1282011562974059"/>
    <n v="6.1282011562974059"/>
    <n v="6.1282011562974059"/>
    <n v="6.1282011562974059"/>
    <n v="6.1282011562974059"/>
    <n v="6.1282011562974059"/>
  </r>
  <r>
    <s v="Lost Opportunity"/>
    <x v="1"/>
    <s v="Under $20"/>
    <s v="Under $15"/>
    <s v="Water Cooler Controls"/>
    <s v="Under $20"/>
    <n v="18.625320043388701"/>
    <s v="Refrigeration"/>
    <s v="Com-WaterCooler-7P_V6"/>
    <s v="Urban"/>
    <s v="SC-NR"/>
    <s v="M_Input"/>
    <s v="No"/>
    <s v="Commercial"/>
    <s v="Commercial"/>
    <s v="Market Average to ES 2.0 Upgrade"/>
    <n v="2.819782074782266E-2"/>
    <n v="3.9573720096989409E-2"/>
    <n v="5.3380071229632661E-2"/>
    <n v="6.9180121992247587E-2"/>
    <n v="8.6186864924049852E-2"/>
    <n v="0.1034079765862236"/>
    <n v="0.11991034974640259"/>
    <n v="0.13510665664670388"/>
    <n v="0.14891979001641081"/>
    <n v="0.16173048054446587"/>
    <n v="0.16275428679895132"/>
    <n v="0.16311397103016323"/>
    <n v="0.1632148748019504"/>
    <n v="0.16323686724259534"/>
    <n v="0.16324048218485529"/>
    <n v="0.16324091610100241"/>
    <n v="0.16324091610100241"/>
    <n v="0.16324091610100241"/>
    <n v="0.16324091610100241"/>
    <n v="0.16324091610100241"/>
    <n v="0.82375697513585866"/>
    <n v="12.180828180353549"/>
    <n v="18.625320043388701"/>
    <s v="I-All-SecTotal-All-All-All-E"/>
    <n v="0"/>
    <n v="0.82375697513585866"/>
    <n v="2.819782074782266E-2"/>
    <n v="6.7771540844812073E-2"/>
    <n v="0.12115161207444473"/>
    <n v="0.19033173406669232"/>
    <n v="0.27651859899074216"/>
    <n v="0.37992657557696574"/>
    <n v="0.49983692532336832"/>
    <n v="0.63494358197007217"/>
    <n v="0.78386337198648293"/>
    <n v="0.82375697513585866"/>
    <n v="0.82375697513585866"/>
    <n v="0.82375697513585866"/>
    <n v="0.82375697513585866"/>
    <n v="0.82375697513585866"/>
    <n v="0.82375697513585866"/>
    <n v="0.82375697513585866"/>
    <n v="0.82375697513585866"/>
    <n v="0.82375697513585866"/>
    <n v="0.82375697513585866"/>
    <n v="0.82375697513585866"/>
  </r>
  <r>
    <s v="Lost Opportunity"/>
    <x v="1"/>
    <s v="Under $10"/>
    <s v="Under $5"/>
    <s v="Water Cooler Controls"/>
    <s v="Under $10"/>
    <n v="6.3068998432089867"/>
    <s v="Refrigeration"/>
    <s v="Com-WaterCooler-7P_V6"/>
    <s v="Urban"/>
    <s v="SC-NR"/>
    <s v="M_Input"/>
    <s v="No"/>
    <s v="Commercial"/>
    <s v="Commercial"/>
    <s v="Timer on ES 2.0 Hot &amp; Cold Water Cooler"/>
    <n v="7.7073098792189626E-2"/>
    <n v="0.10816684260414844"/>
    <n v="0.14590373987441138"/>
    <n v="0.1890900160139482"/>
    <n v="0.23557454366019839"/>
    <n v="0.28264500532176262"/>
    <n v="0.32775093915454878"/>
    <n v="0.3692870022949527"/>
    <n v="0.40704243745266155"/>
    <n v="0.44205789575687088"/>
    <n v="0.44485626522313937"/>
    <n v="0.4458393900728968"/>
    <n v="0.44611519033565472"/>
    <n v="0.44617530227003693"/>
    <n v="0.44618518299111881"/>
    <n v="0.44618636901405212"/>
    <n v="0.44618636901405212"/>
    <n v="0.44618636901405212"/>
    <n v="0.44618636901405212"/>
    <n v="0.44618636901405212"/>
    <n v="2.2515748040672174"/>
    <n v="3.5748509040151459"/>
    <n v="6.3068998432089867"/>
    <s v="C-All-Plug-TimerOff6PM6AM-All-All-S"/>
    <n v="0"/>
    <n v="2.2515748040672174"/>
    <n v="7.7073098792189626E-2"/>
    <n v="0.18523994139633806"/>
    <n v="0.33114368127074945"/>
    <n v="0.5202336972846977"/>
    <n v="0.75580824094489607"/>
    <n v="1.0384532462666587"/>
    <n v="1.3662041854212075"/>
    <n v="1.7354911877161601"/>
    <n v="2.1425336251688218"/>
    <n v="2.2515748040672174"/>
    <n v="2.2515748040672174"/>
    <n v="2.2515748040672174"/>
    <n v="2.2515748040672174"/>
    <n v="2.2515748040672174"/>
    <n v="2.2515748040672174"/>
    <n v="2.2515748040672174"/>
    <n v="2.2515748040672174"/>
    <n v="2.2515748040672174"/>
    <n v="2.2515748040672174"/>
    <n v="2.2515748040672174"/>
  </r>
  <r>
    <s v="Lost Opportunity"/>
    <x v="1"/>
    <s v="Under $40"/>
    <s v="Under $30"/>
    <s v="Water Cooler Controls"/>
    <s v="Under $40"/>
    <n v="39.746612482812559"/>
    <s v="Refrigeration"/>
    <s v="Com-WaterCooler-7P_V6"/>
    <s v="Urban"/>
    <s v="SC-NR"/>
    <s v="M_Input"/>
    <s v="No"/>
    <s v="Commercial"/>
    <s v="Commercial"/>
    <s v="Timer on ES 2.0 Cold Only Water Cooler"/>
    <n v="3.8536549396094807E-3"/>
    <n v="5.4083421302074204E-3"/>
    <n v="7.295186993720568E-3"/>
    <n v="9.4545008006974105E-3"/>
    <n v="1.1778727183009917E-2"/>
    <n v="1.4132250266088124E-2"/>
    <n v="1.6387546957727438E-2"/>
    <n v="1.8464350114747632E-2"/>
    <n v="2.0352121872633071E-2"/>
    <n v="2.2102894787843538E-2"/>
    <n v="2.2242813261156961E-2"/>
    <n v="2.2291969503644832E-2"/>
    <n v="2.2305759516782736E-2"/>
    <n v="2.2308765113501834E-2"/>
    <n v="2.2309259149555942E-2"/>
    <n v="2.2309318450702598E-2"/>
    <n v="2.2309318450702598E-2"/>
    <n v="2.2309318450702598E-2"/>
    <n v="2.2309318450702598E-2"/>
    <n v="2.2309318450702598E-2"/>
    <n v="0.11257874020336084"/>
    <n v="26.086367786843358"/>
    <n v="39.746612482812559"/>
    <s v="C-All-Plug-TimerOff6PM6AM-All-All-S"/>
    <n v="0"/>
    <n v="0.11257874020336084"/>
    <n v="3.8536549396094807E-3"/>
    <n v="9.2619970698169015E-3"/>
    <n v="1.655718406353747E-2"/>
    <n v="2.6011684864234878E-2"/>
    <n v="3.7790412047244794E-2"/>
    <n v="5.1922662313332917E-2"/>
    <n v="6.8310209271060351E-2"/>
    <n v="8.6774559385807984E-2"/>
    <n v="0.10712668125844105"/>
    <n v="0.11257874020336084"/>
    <n v="0.11257874020336084"/>
    <n v="0.11257874020336084"/>
    <n v="0.11257874020336084"/>
    <n v="0.11257874020336084"/>
    <n v="0.11257874020336084"/>
    <n v="0.11257874020336084"/>
    <n v="0.11257874020336084"/>
    <n v="0.11257874020336084"/>
    <n v="0.11257874020336084"/>
    <n v="0.11257874020336084"/>
  </r>
  <r>
    <s v="Discretionary"/>
    <x v="1"/>
    <s v="Under $15"/>
    <s v="Under $10"/>
    <s v="Municipal Water Supply"/>
    <s v="Under $15"/>
    <n v="13.14712642173526"/>
    <s v="Process Loads"/>
    <s v="COM-WaterSupply-7P_V6"/>
    <s v="Urban"/>
    <s v="SC-Retro"/>
    <s v="Measure InputOutput"/>
    <s v="No"/>
    <s v="Commercial"/>
    <s v="Commercial"/>
    <s v="Municipal Water Supply-Retro"/>
    <n v="0.15198891454903268"/>
    <n v="0.18503083890590724"/>
    <n v="0.22455972452264367"/>
    <n v="0.25863802226673449"/>
    <n v="0.29267340312605811"/>
    <n v="0.33954396796316072"/>
    <n v="0.36955983214984667"/>
    <n v="0.37452090472858018"/>
    <n v="0.35010735106700036"/>
    <n v="0.29858607735739962"/>
    <n v="0.22925756143143297"/>
    <n v="0.15607555157825942"/>
    <n v="9.2631487805908255E-2"/>
    <n v="4.7052566657100683E-2"/>
    <n v="2.0028367787599435E-2"/>
    <n v="6.9814200759416249E-3"/>
    <n v="1.9432307316687276E-3"/>
    <n v="4.2022801402118696E-4"/>
    <n v="6.8534231117668018E-5"/>
    <n v="8.1621882004952567E-6"/>
    <n v="3.038293479509552"/>
    <n v="8.0703583985428597"/>
    <n v="13.14712642173526"/>
    <s v="C-WWW-Proc-All-All-All-U"/>
    <n v="0"/>
    <n v="3.038293479509552"/>
    <n v="0.15198891454903268"/>
    <n v="0.33701975345493995"/>
    <n v="0.56157947797758356"/>
    <n v="0.82021750024431805"/>
    <n v="1.1128909033703762"/>
    <n v="1.4524348713335369"/>
    <n v="1.8219947034833837"/>
    <n v="2.1965156082119637"/>
    <n v="2.546622959278964"/>
    <n v="2.8452090366363638"/>
    <n v="3.038293479509552"/>
    <n v="3.038293479509552"/>
    <n v="3.038293479509552"/>
    <n v="3.038293479509552"/>
    <n v="3.038293479509552"/>
    <n v="3.038293479509552"/>
    <n v="3.038293479509552"/>
    <n v="3.038293479509552"/>
    <n v="3.038293479509552"/>
    <n v="3.038293479509552"/>
  </r>
  <r>
    <s v="Discretionary"/>
    <x v="4"/>
    <s v="Under $5"/>
    <s v="Under $5"/>
    <s v="WEPT"/>
    <s v="Under $5"/>
    <n v="0"/>
    <s v="HVAC"/>
    <s v="COM-WEPT-7P_V2"/>
    <s v="Urban"/>
    <s v="SC-Retro"/>
    <s v="M_Input_Retro"/>
    <s v="No"/>
    <s v="Commercial"/>
    <s v="Large Off"/>
    <s v="WEPT-Retro-Large Off"/>
    <n v="0"/>
    <n v="0"/>
    <n v="0"/>
    <n v="0"/>
    <n v="0"/>
    <n v="0"/>
    <n v="0"/>
    <n v="0"/>
    <n v="0"/>
    <n v="0"/>
    <n v="0"/>
    <n v="0"/>
    <n v="0"/>
    <n v="0"/>
    <n v="0"/>
    <n v="0"/>
    <n v="0"/>
    <n v="0"/>
    <n v="0"/>
    <n v="0"/>
    <n v="0"/>
    <n v="0"/>
    <n v="0"/>
    <s v="C-LOff-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Medium Off"/>
    <s v="WEPT-Retro-Medium Off"/>
    <n v="0"/>
    <n v="0"/>
    <n v="0"/>
    <n v="0"/>
    <n v="0"/>
    <n v="0"/>
    <n v="0"/>
    <n v="0"/>
    <n v="0"/>
    <n v="0"/>
    <n v="0"/>
    <n v="0"/>
    <n v="0"/>
    <n v="0"/>
    <n v="0"/>
    <n v="0"/>
    <n v="0"/>
    <n v="0"/>
    <n v="0"/>
    <n v="0"/>
    <n v="0"/>
    <n v="0"/>
    <n v="0"/>
    <s v="C-LOff-HVAC-ER-All-All-C"/>
    <n v="0"/>
    <n v="0"/>
    <n v="0"/>
    <n v="0"/>
    <n v="0"/>
    <n v="0"/>
    <n v="0"/>
    <n v="0"/>
    <n v="0"/>
    <n v="0"/>
    <n v="0"/>
    <n v="0"/>
    <n v="0"/>
    <n v="0"/>
    <n v="0"/>
    <n v="0"/>
    <n v="0"/>
    <n v="0"/>
    <n v="0"/>
    <n v="0"/>
    <n v="0"/>
    <n v="0"/>
  </r>
  <r>
    <s v="Discretionary"/>
    <x v="4"/>
    <s v="Under $20"/>
    <s v="Under $15"/>
    <s v="WEPT"/>
    <s v="Under $20"/>
    <n v="15.525716777123929"/>
    <s v="HVAC"/>
    <s v="COM-WEPT-7P_V2"/>
    <s v="Urban"/>
    <s v="SC-Retro"/>
    <s v="M_Input_Retro"/>
    <s v="No"/>
    <s v="Commercial"/>
    <s v="Small Off"/>
    <s v="WEPT-Retro-Small Off"/>
    <n v="3.4800076087447188E-2"/>
    <n v="4.2600756624367443E-2"/>
    <n v="5.1974466741676592E-2"/>
    <n v="6.0153164067056619E-2"/>
    <n v="6.8406464087389623E-2"/>
    <n v="7.973545303456836E-2"/>
    <n v="8.7208617140580813E-2"/>
    <n v="8.8822493271978817E-2"/>
    <n v="8.3453426620632862E-2"/>
    <n v="7.1520083063925391E-2"/>
    <n v="5.5179224091908327E-2"/>
    <n v="3.7754690818608022E-2"/>
    <n v="2.2524916845822258E-2"/>
    <n v="1.1498623645757107E-2"/>
    <n v="4.918501449748443E-3"/>
    <n v="1.7227869850394621E-3"/>
    <n v="4.8184661264957275E-4"/>
    <n v="1.0470371915133895E-4"/>
    <n v="1.7158263572100961E-5"/>
    <n v="2.0533220338948815E-6"/>
    <n v="0.7643287306873876"/>
    <n v="10.037795341148644"/>
    <n v="15.525716777123929"/>
    <s v="C-SOff-HVAC-ER-All-All-C"/>
    <n v="0"/>
    <n v="0.7643287306873876"/>
    <n v="3.4800076087447188E-2"/>
    <n v="7.7400832711814638E-2"/>
    <n v="0.12937529945349124"/>
    <n v="0.18952846352054786"/>
    <n v="0.25793492760793746"/>
    <n v="0.33767038064250582"/>
    <n v="0.42487899778308663"/>
    <n v="0.51370149105506546"/>
    <n v="0.59715491767569828"/>
    <n v="0.66867500073962371"/>
    <n v="0.72385422483153206"/>
    <n v="0.76160891565014011"/>
    <n v="0.7643287306873876"/>
    <n v="0.7643287306873876"/>
    <n v="0.7643287306873876"/>
    <n v="0.7643287306873876"/>
    <n v="0.7643287306873876"/>
    <n v="0.7643287306873876"/>
    <n v="0.7643287306873876"/>
    <n v="0.7643287306873876"/>
  </r>
  <r>
    <s v="Discretionary"/>
    <x v="4"/>
    <s v="Under $5"/>
    <s v="Under $5"/>
    <s v="WEPT"/>
    <s v="Under $5"/>
    <n v="0"/>
    <s v="HVAC"/>
    <s v="COM-WEPT-7P_V2"/>
    <s v="Urban"/>
    <s v="SC-Retro"/>
    <s v="M_Input_Retro"/>
    <s v="No"/>
    <s v="Commercial"/>
    <s v="XLarge Ret"/>
    <s v="WEPT-Retro-XLarge Ret"/>
    <n v="0"/>
    <n v="0"/>
    <n v="0"/>
    <n v="0"/>
    <n v="0"/>
    <n v="0"/>
    <n v="0"/>
    <n v="0"/>
    <n v="0"/>
    <n v="0"/>
    <n v="0"/>
    <n v="0"/>
    <n v="0"/>
    <n v="0"/>
    <n v="0"/>
    <n v="0"/>
    <n v="0"/>
    <n v="0"/>
    <n v="0"/>
    <n v="0"/>
    <n v="0"/>
    <n v="0"/>
    <n v="0"/>
    <s v="C-Ret-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Large Ret"/>
    <s v="WEPT-Retro-Large Ret"/>
    <n v="0"/>
    <n v="0"/>
    <n v="0"/>
    <n v="0"/>
    <n v="0"/>
    <n v="0"/>
    <n v="0"/>
    <n v="0"/>
    <n v="0"/>
    <n v="0"/>
    <n v="0"/>
    <n v="0"/>
    <n v="0"/>
    <n v="0"/>
    <n v="0"/>
    <n v="0"/>
    <n v="0"/>
    <n v="0"/>
    <n v="0"/>
    <n v="0"/>
    <n v="0"/>
    <n v="0"/>
    <n v="0"/>
    <s v="C-Ret-HVAC-ER-All-All-C"/>
    <n v="0"/>
    <n v="0"/>
    <n v="0"/>
    <n v="0"/>
    <n v="0"/>
    <n v="0"/>
    <n v="0"/>
    <n v="0"/>
    <n v="0"/>
    <n v="0"/>
    <n v="0"/>
    <n v="0"/>
    <n v="0"/>
    <n v="0"/>
    <n v="0"/>
    <n v="0"/>
    <n v="0"/>
    <n v="0"/>
    <n v="0"/>
    <n v="0"/>
    <n v="0"/>
    <n v="0"/>
  </r>
  <r>
    <s v="Discretionary"/>
    <x v="4"/>
    <s v="Under $20"/>
    <s v="Under $15"/>
    <s v="WEPT"/>
    <s v="Under $20"/>
    <n v="16.525203962263717"/>
    <s v="HVAC"/>
    <s v="COM-WEPT-7P_V2"/>
    <s v="Urban"/>
    <s v="SC-Retro"/>
    <s v="M_Input_Retro"/>
    <s v="No"/>
    <s v="Commercial"/>
    <s v="Medium Ret"/>
    <s v="WEPT-Retro-Medium Ret"/>
    <n v="0"/>
    <n v="0"/>
    <n v="0"/>
    <n v="0"/>
    <n v="0"/>
    <n v="0"/>
    <n v="0"/>
    <n v="0"/>
    <n v="0"/>
    <n v="0"/>
    <n v="0"/>
    <n v="0"/>
    <n v="0"/>
    <n v="0"/>
    <n v="0"/>
    <n v="0"/>
    <n v="0"/>
    <n v="0"/>
    <n v="0"/>
    <n v="0"/>
    <n v="0"/>
    <n v="11.029520826721765"/>
    <n v="16.525203962263717"/>
    <s v="C-Ret-HVAC-ER-All-All-C"/>
    <n v="0"/>
    <n v="0"/>
    <n v="0"/>
    <n v="0"/>
    <n v="0"/>
    <n v="0"/>
    <n v="0"/>
    <n v="0"/>
    <n v="0"/>
    <n v="0"/>
    <n v="0"/>
    <n v="0"/>
    <n v="0"/>
    <n v="0"/>
    <n v="0"/>
    <n v="0"/>
    <n v="0"/>
    <n v="0"/>
    <n v="0"/>
    <n v="0"/>
    <n v="0"/>
    <n v="0"/>
  </r>
  <r>
    <s v="Discretionary"/>
    <x v="4"/>
    <s v="Under $20"/>
    <s v="Under $15"/>
    <s v="WEPT"/>
    <s v="Under $20"/>
    <n v="16.525203962263717"/>
    <s v="HVAC"/>
    <s v="COM-WEPT-7P_V2"/>
    <s v="Urban"/>
    <s v="SC-Retro"/>
    <s v="M_Input_Retro"/>
    <s v="No"/>
    <s v="Commercial"/>
    <s v="Small Ret"/>
    <s v="WEPT-Retro-Small Ret"/>
    <n v="1.4467922420245274E-2"/>
    <n v="1.7682585574709739E-2"/>
    <n v="2.1538773842461573E-2"/>
    <n v="2.4888108324961803E-2"/>
    <n v="2.8257454218577019E-2"/>
    <n v="3.2884393350066293E-2"/>
    <n v="3.5908746608627279E-2"/>
    <n v="3.6514577867712956E-2"/>
    <n v="3.4252318698447505E-2"/>
    <n v="2.9307332454997215E-2"/>
    <n v="2.2574926661338708E-2"/>
    <n v="1.5421412532675035E-2"/>
    <n v="9.1858407364495288E-3"/>
    <n v="4.681705084907643E-3"/>
    <n v="1.9993713975187282E-3"/>
    <n v="6.9918923235031999E-4"/>
    <n v="1.952401330596339E-4"/>
    <n v="4.235592038389358E-5"/>
    <n v="6.9296549648685048E-6"/>
    <n v="8.278965483169822E-7"/>
    <n v="0.30817626629919231"/>
    <n v="11.029520826721765"/>
    <n v="16.525203962263717"/>
    <s v="C-Ret-HVAC-ER-All-All-C"/>
    <n v="0"/>
    <n v="0.30817626629919231"/>
    <n v="1.4467922420245274E-2"/>
    <n v="3.2150507994955016E-2"/>
    <n v="5.3689281837416586E-2"/>
    <n v="7.8577390162378385E-2"/>
    <n v="0.1068348443809554"/>
    <n v="0.13971923773102168"/>
    <n v="0.17562798433964896"/>
    <n v="0.21214256220736191"/>
    <n v="0.24639488090580941"/>
    <n v="0.27570221336080664"/>
    <n v="0.29827714002214534"/>
    <n v="0.30817626629919231"/>
    <n v="0.30817626629919231"/>
    <n v="0.30817626629919231"/>
    <n v="0.30817626629919231"/>
    <n v="0.30817626629919231"/>
    <n v="0.30817626629919231"/>
    <n v="0.30817626629919231"/>
    <n v="0.30817626629919231"/>
    <n v="0.30817626629919231"/>
  </r>
  <r>
    <s v="Discretionary"/>
    <x v="4"/>
    <s v="Under $20"/>
    <s v="Under $15"/>
    <s v="WEPT"/>
    <s v="Under $20"/>
    <n v="17.032364563953546"/>
    <s v="HVAC"/>
    <s v="COM-WEPT-7P_V2"/>
    <s v="Urban"/>
    <s v="SC-Retro"/>
    <s v="M_Input_Retro"/>
    <s v="No"/>
    <s v="Commercial"/>
    <s v="School K-12"/>
    <s v="WEPT-Retro-School K-12"/>
    <n v="4.0905238669954186E-2"/>
    <n v="5.0019186494684703E-2"/>
    <n v="6.0957890262832576E-2"/>
    <n v="7.047237953419172E-2"/>
    <n v="8.0053104023967384E-2"/>
    <n v="9.3207975242603033E-2"/>
    <n v="0.1018313688702376"/>
    <n v="0.10360142181898779"/>
    <n v="9.7231615946642133E-2"/>
    <n v="8.3236136589707022E-2"/>
    <n v="6.4147549033971268E-2"/>
    <n v="4.3842566584995968E-2"/>
    <n v="2.6128159742292295E-2"/>
    <n v="1.3323307757171705E-2"/>
    <n v="5.692716785441713E-3"/>
    <n v="1.9917688250652042E-3"/>
    <n v="5.5645917065763812E-4"/>
    <n v="1.2078146193944237E-4"/>
    <n v="1.9770683541032897E-5"/>
    <n v="2.3632629788303443E-6"/>
    <n v="0.8797011686781343"/>
    <n v="11.545305532153945"/>
    <n v="17.032364563953546"/>
    <s v="C-Sch-HVAC-ER-All-All-C"/>
    <n v="0"/>
    <n v="0.8797011686781343"/>
    <n v="4.0905238669954186E-2"/>
    <n v="9.0924425164638889E-2"/>
    <n v="0.15188231542747146"/>
    <n v="0.22235469496166319"/>
    <n v="0.30240779898563058"/>
    <n v="0.39561577422823363"/>
    <n v="0.49744714309847121"/>
    <n v="0.60104856491745906"/>
    <n v="0.69828018086410115"/>
    <n v="0.78151631745380823"/>
    <n v="0.84566386648777947"/>
    <n v="0.8797011686781343"/>
    <n v="0.8797011686781343"/>
    <n v="0.8797011686781343"/>
    <n v="0.8797011686781343"/>
    <n v="0.8797011686781343"/>
    <n v="0.8797011686781343"/>
    <n v="0.8797011686781343"/>
    <n v="0.8797011686781343"/>
    <n v="0.8797011686781343"/>
  </r>
  <r>
    <s v="Discretionary"/>
    <x v="4"/>
    <s v="Under $5"/>
    <s v="Under $5"/>
    <s v="WEPT"/>
    <s v="Under $5"/>
    <n v="0"/>
    <s v="HVAC"/>
    <s v="COM-WEPT-7P_V2"/>
    <s v="Urban"/>
    <s v="SC-Retro"/>
    <s v="M_Input_Retro"/>
    <s v="No"/>
    <s v="Commercial"/>
    <s v="University"/>
    <s v="WEPT-Retro-University"/>
    <n v="0"/>
    <n v="0"/>
    <n v="0"/>
    <n v="0"/>
    <n v="0"/>
    <n v="0"/>
    <n v="0"/>
    <n v="0"/>
    <n v="0"/>
    <n v="0"/>
    <n v="0"/>
    <n v="0"/>
    <n v="0"/>
    <n v="0"/>
    <n v="0"/>
    <n v="0"/>
    <n v="0"/>
    <n v="0"/>
    <n v="0"/>
    <n v="0"/>
    <n v="0"/>
    <n v="0"/>
    <n v="0"/>
    <s v="C-Unv-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Warehouse"/>
    <s v="WEPT-Retro-Warehouse"/>
    <n v="0"/>
    <n v="0"/>
    <n v="0"/>
    <n v="0"/>
    <n v="0"/>
    <n v="0"/>
    <n v="0"/>
    <n v="0"/>
    <n v="0"/>
    <n v="0"/>
    <n v="0"/>
    <n v="0"/>
    <n v="0"/>
    <n v="0"/>
    <n v="0"/>
    <n v="0"/>
    <n v="0"/>
    <n v="0"/>
    <n v="0"/>
    <n v="0"/>
    <n v="0"/>
    <n v="0"/>
    <n v="0"/>
    <s v="C-War-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Supermarket"/>
    <s v="WEPT-Retro-Supermarket"/>
    <n v="0"/>
    <n v="0"/>
    <n v="0"/>
    <n v="0"/>
    <n v="0"/>
    <n v="0"/>
    <n v="0"/>
    <n v="0"/>
    <n v="0"/>
    <n v="0"/>
    <n v="0"/>
    <n v="0"/>
    <n v="0"/>
    <n v="0"/>
    <n v="0"/>
    <n v="0"/>
    <n v="0"/>
    <n v="0"/>
    <n v="0"/>
    <n v="0"/>
    <n v="0"/>
    <n v="0"/>
    <n v="0"/>
    <s v="C-Gro-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MiniMart"/>
    <s v="WEPT-Retro-MiniMart"/>
    <n v="0"/>
    <n v="0"/>
    <n v="0"/>
    <n v="0"/>
    <n v="0"/>
    <n v="0"/>
    <n v="0"/>
    <n v="0"/>
    <n v="0"/>
    <n v="0"/>
    <n v="0"/>
    <n v="0"/>
    <n v="0"/>
    <n v="0"/>
    <n v="0"/>
    <n v="0"/>
    <n v="0"/>
    <n v="0"/>
    <n v="0"/>
    <n v="0"/>
    <n v="0"/>
    <n v="0"/>
    <n v="0"/>
    <s v="C-Gro-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Restaurant"/>
    <s v="WEPT-Retro-Restaurant"/>
    <n v="0"/>
    <n v="0"/>
    <n v="0"/>
    <n v="0"/>
    <n v="0"/>
    <n v="0"/>
    <n v="0"/>
    <n v="0"/>
    <n v="0"/>
    <n v="0"/>
    <n v="0"/>
    <n v="0"/>
    <n v="0"/>
    <n v="0"/>
    <n v="0"/>
    <n v="0"/>
    <n v="0"/>
    <n v="0"/>
    <n v="0"/>
    <n v="0"/>
    <n v="0"/>
    <n v="0"/>
    <n v="0"/>
    <s v="C-Res-HVAC-ER-All-All-C"/>
    <n v="0"/>
    <n v="0"/>
    <n v="0"/>
    <n v="0"/>
    <n v="0"/>
    <n v="0"/>
    <n v="0"/>
    <n v="0"/>
    <n v="0"/>
    <n v="0"/>
    <n v="0"/>
    <n v="0"/>
    <n v="0"/>
    <n v="0"/>
    <n v="0"/>
    <n v="0"/>
    <n v="0"/>
    <n v="0"/>
    <n v="0"/>
    <n v="0"/>
    <n v="0"/>
    <n v="0"/>
  </r>
  <r>
    <s v="Discretionary"/>
    <x v="4"/>
    <s v="Under $20"/>
    <s v="Under $15"/>
    <s v="WEPT"/>
    <s v="Under $20"/>
    <n v="18.055950941223276"/>
    <s v="HVAC"/>
    <s v="COM-WEPT-7P_V2"/>
    <s v="Urban"/>
    <s v="SC-Retro"/>
    <s v="M_Input_Retro"/>
    <s v="No"/>
    <s v="Commercial"/>
    <s v="Lodging"/>
    <s v="WEPT-Retro-Lodging"/>
    <n v="9.8903806191678748E-4"/>
    <n v="1.2114664919946475E-3"/>
    <n v="1.4789225066099564E-3"/>
    <n v="1.7126756943771535E-3"/>
    <n v="1.9488350541663685E-3"/>
    <n v="2.272954220063338E-3"/>
    <n v="2.4874817586847025E-3"/>
    <n v="2.5350395926369952E-3"/>
    <n v="2.3832370542729272E-3"/>
    <n v="2.043677489447328E-3"/>
    <n v="1.5776883645114989E-3"/>
    <n v="1.0801344892542328E-3"/>
    <n v="6.448094505426997E-4"/>
    <n v="3.2936340163348667E-4"/>
    <n v="1.4096898269869051E-4"/>
    <n v="4.9406447339715124E-5"/>
    <n v="1.3826859669386675E-5"/>
    <n v="3.0063599992746915E-6"/>
    <n v="4.9296692733480372E-7"/>
    <n v="5.9029423740486318E-8"/>
    <n v="2.197311662564257E-2"/>
    <n v="12.534895458022946"/>
    <n v="18.055950941223276"/>
    <s v="C-Lod-HVAC-ER-All-All-C"/>
    <n v="0"/>
    <n v="2.197311662564257E-2"/>
    <n v="9.8903806191678748E-4"/>
    <n v="2.2005045539114348E-3"/>
    <n v="3.6794270605213912E-3"/>
    <n v="5.3921027548985449E-3"/>
    <n v="7.3409378090649137E-3"/>
    <n v="9.6138920291282508E-3"/>
    <n v="1.2101373787812952E-2"/>
    <n v="1.4636413380449947E-2"/>
    <n v="1.7019650434722873E-2"/>
    <n v="1.90633279241702E-2"/>
    <n v="2.0641016288681698E-2"/>
    <n v="2.1721150777935933E-2"/>
    <n v="2.197311662564257E-2"/>
    <n v="2.197311662564257E-2"/>
    <n v="2.197311662564257E-2"/>
    <n v="2.197311662564257E-2"/>
    <n v="2.197311662564257E-2"/>
    <n v="2.197311662564257E-2"/>
    <n v="2.197311662564257E-2"/>
    <n v="2.197311662564257E-2"/>
  </r>
  <r>
    <s v="Discretionary"/>
    <x v="4"/>
    <s v="Under $5"/>
    <s v="Under $5"/>
    <s v="WEPT"/>
    <s v="Under $5"/>
    <n v="0"/>
    <s v="HVAC"/>
    <s v="COM-WEPT-7P_V2"/>
    <s v="Urban"/>
    <s v="SC-Retro"/>
    <s v="M_Input_Retro"/>
    <s v="No"/>
    <s v="Commercial"/>
    <s v="Hospital"/>
    <s v="WEPT-Retro-Hospital"/>
    <n v="0"/>
    <n v="0"/>
    <n v="0"/>
    <n v="0"/>
    <n v="0"/>
    <n v="0"/>
    <n v="0"/>
    <n v="0"/>
    <n v="0"/>
    <n v="0"/>
    <n v="0"/>
    <n v="0"/>
    <n v="0"/>
    <n v="0"/>
    <n v="0"/>
    <n v="0"/>
    <n v="0"/>
    <n v="0"/>
    <n v="0"/>
    <n v="0"/>
    <n v="0"/>
    <n v="0"/>
    <n v="0"/>
    <s v="C-Hea-HVAC-ER-All-All-C"/>
    <n v="0"/>
    <n v="0"/>
    <n v="0"/>
    <n v="0"/>
    <n v="0"/>
    <n v="0"/>
    <n v="0"/>
    <n v="0"/>
    <n v="0"/>
    <n v="0"/>
    <n v="0"/>
    <n v="0"/>
    <n v="0"/>
    <n v="0"/>
    <n v="0"/>
    <n v="0"/>
    <n v="0"/>
    <n v="0"/>
    <n v="0"/>
    <n v="0"/>
    <n v="0"/>
    <n v="0"/>
  </r>
  <r>
    <s v="Discretionary"/>
    <x v="4"/>
    <s v="Under $20"/>
    <s v="Under $15"/>
    <s v="WEPT"/>
    <s v="Under $20"/>
    <n v="18.988172657445503"/>
    <s v="HVAC"/>
    <s v="COM-WEPT-7P_V2"/>
    <s v="Urban"/>
    <s v="SC-Retro"/>
    <s v="M_Input_Retro"/>
    <s v="No"/>
    <s v="Commercial"/>
    <s v="Residential Care"/>
    <s v="WEPT-Retro-Residential Care"/>
    <n v="3.095272788888586E-4"/>
    <n v="3.7913801416844094E-4"/>
    <n v="4.6284048792955733E-4"/>
    <n v="5.3599539563953431E-4"/>
    <n v="6.0990333390231949E-4"/>
    <n v="7.1133898872573957E-4"/>
    <n v="7.7847707757492497E-4"/>
    <n v="7.9336067761006691E-4"/>
    <n v="7.4585287337330247E-4"/>
    <n v="6.3958502366339353E-4"/>
    <n v="4.9375004381069405E-4"/>
    <n v="3.3803662585535414E-4"/>
    <n v="2.0179821415719591E-4"/>
    <n v="1.030768798478947E-4"/>
    <n v="4.4117357362256274E-5"/>
    <n v="1.5462138206279014E-5"/>
    <n v="4.3272250218045084E-6"/>
    <n v="9.4086412421011367E-7"/>
    <n v="1.5427789634751321E-7"/>
    <n v="1.8473724731442515E-8"/>
    <n v="6.8766605247340936E-3"/>
    <n v="13.445534945520953"/>
    <n v="18.988172657445503"/>
    <s v="C-Hea-HVAC-ER-All-All-C"/>
    <n v="0"/>
    <n v="6.8766605247340936E-3"/>
    <n v="3.095272788888586E-4"/>
    <n v="6.8866529305729954E-4"/>
    <n v="1.1515057809868569E-3"/>
    <n v="1.6875011766263911E-3"/>
    <n v="2.2974045105287107E-3"/>
    <n v="3.0087434992544502E-3"/>
    <n v="3.7872205768293751E-3"/>
    <n v="4.580581254439442E-3"/>
    <n v="5.3264341278127444E-3"/>
    <n v="5.9660191514761384E-3"/>
    <n v="6.4597691952868325E-3"/>
    <n v="6.7978058211421869E-3"/>
    <n v="6.8766605247340936E-3"/>
    <n v="6.8766605247340936E-3"/>
    <n v="6.8766605247340936E-3"/>
    <n v="6.8766605247340936E-3"/>
    <n v="6.8766605247340936E-3"/>
    <n v="6.8766605247340936E-3"/>
    <n v="6.8766605247340936E-3"/>
    <n v="6.8766605247340936E-3"/>
  </r>
  <r>
    <s v="Discretionary"/>
    <x v="4"/>
    <s v="Under $5"/>
    <s v="Under $5"/>
    <s v="WEPT"/>
    <s v="Under $5"/>
    <n v="0"/>
    <s v="HVAC"/>
    <s v="COM-WEPT-7P_V2"/>
    <s v="Urban"/>
    <s v="SC-Retro"/>
    <s v="M_Input_Retro"/>
    <s v="No"/>
    <s v="Commercial"/>
    <s v="Assembly"/>
    <s v="WEPT-Retro-Assembly"/>
    <n v="0"/>
    <n v="0"/>
    <n v="0"/>
    <n v="0"/>
    <n v="0"/>
    <n v="0"/>
    <n v="0"/>
    <n v="0"/>
    <n v="0"/>
    <n v="0"/>
    <n v="0"/>
    <n v="0"/>
    <n v="0"/>
    <n v="0"/>
    <n v="0"/>
    <n v="0"/>
    <n v="0"/>
    <n v="0"/>
    <n v="0"/>
    <n v="0"/>
    <n v="0"/>
    <n v="0"/>
    <n v="0"/>
    <s v="C-All-HVAC-ER-All-All-C"/>
    <n v="0"/>
    <n v="0"/>
    <n v="0"/>
    <n v="0"/>
    <n v="0"/>
    <n v="0"/>
    <n v="0"/>
    <n v="0"/>
    <n v="0"/>
    <n v="0"/>
    <n v="0"/>
    <n v="0"/>
    <n v="0"/>
    <n v="0"/>
    <n v="0"/>
    <n v="0"/>
    <n v="0"/>
    <n v="0"/>
    <n v="0"/>
    <n v="0"/>
    <n v="0"/>
    <n v="0"/>
  </r>
  <r>
    <s v="Discretionary"/>
    <x v="4"/>
    <s v="Under $5"/>
    <s v="Under $5"/>
    <s v="WEPT"/>
    <s v="Under $5"/>
    <n v="0"/>
    <s v="HVAC"/>
    <s v="COM-WEPT-7P_V2"/>
    <s v="Urban"/>
    <s v="SC-Retro"/>
    <s v="M_Input_Retro"/>
    <s v="No"/>
    <s v="Commercial"/>
    <s v="Other"/>
    <s v="WEPT-Retro-Other"/>
    <n v="0"/>
    <n v="0"/>
    <n v="0"/>
    <n v="0"/>
    <n v="0"/>
    <n v="0"/>
    <n v="0"/>
    <n v="0"/>
    <n v="0"/>
    <n v="0"/>
    <n v="0"/>
    <n v="0"/>
    <n v="0"/>
    <n v="0"/>
    <n v="0"/>
    <n v="0"/>
    <n v="0"/>
    <n v="0"/>
    <n v="0"/>
    <n v="0"/>
    <n v="0"/>
    <n v="0"/>
    <n v="0"/>
    <s v="C-All-HVAC-ER-All-All-C"/>
    <n v="0"/>
    <n v="0"/>
    <n v="0"/>
    <n v="0"/>
    <n v="0"/>
    <n v="0"/>
    <n v="0"/>
    <n v="0"/>
    <n v="0"/>
    <n v="0"/>
    <n v="0"/>
    <n v="0"/>
    <n v="0"/>
    <n v="0"/>
    <n v="0"/>
    <n v="0"/>
    <n v="0"/>
    <n v="0"/>
    <n v="0"/>
    <n v="0"/>
    <n v="0"/>
    <n v="0"/>
  </r>
  <r>
    <s v="Lost Opportunity"/>
    <x v="5"/>
    <s v="Under $20"/>
    <s v="Under $10"/>
    <s v="WHTanks"/>
    <s v="Under $20"/>
    <n v="15.631362826866738"/>
    <s v="Water Heating"/>
    <s v="COM-WHTanks-7p_v6"/>
    <s v="Urban"/>
    <s v="SC-New"/>
    <s v="M_Input_New"/>
    <s v="No"/>
    <s v="Commercial"/>
    <s v="Large Off"/>
    <s v="WHTanks-New-Large Off"/>
    <n v="6.9681671177228624E-4"/>
    <n v="7.3031378061190889E-4"/>
    <n v="9.5969364875543562E-4"/>
    <n v="9.0139460579708776E-4"/>
    <n v="9.7900272439792367E-4"/>
    <n v="1.1293434042755623E-3"/>
    <n v="1.1828248035297348E-3"/>
    <n v="1.3911922473716738E-3"/>
    <n v="1.5933452078494637E-3"/>
    <n v="1.4163021554306689E-3"/>
    <n v="1.5131435655482109E-3"/>
    <n v="1.6255728418096463E-3"/>
    <n v="1.4487609010846538E-3"/>
    <n v="1.5145690151439322E-3"/>
    <n v="1.4811159155745678E-3"/>
    <n v="1.4808466629694754E-3"/>
    <n v="1.4805731578166077E-3"/>
    <n v="1.4802996526637404E-3"/>
    <n v="1.4800261475108728E-3"/>
    <n v="1.4797526423580057E-3"/>
    <n v="2.5964889792271458E-2"/>
    <n v="9.5276717672983668"/>
    <n v="15.631362826866738"/>
    <s v="C-All-WH-All-All-All-E"/>
    <s v="C-All-WH-All-All-All-E"/>
    <n v="2.5964889792271458E-2"/>
    <n v="6.9681671177228624E-4"/>
    <n v="1.427130492384195E-3"/>
    <n v="2.3868241411396304E-3"/>
    <n v="3.2882187469367181E-3"/>
    <n v="4.2672214713346413E-3"/>
    <n v="5.3965648756102037E-3"/>
    <n v="6.5793896791399385E-3"/>
    <n v="7.9705819265116114E-3"/>
    <n v="9.5639271343610742E-3"/>
    <n v="1.0980229289791744E-2"/>
    <n v="1.2493372855339954E-2"/>
    <n v="1.4118945697149601E-2"/>
    <n v="1.5567706598234254E-2"/>
    <n v="1.7082275613378186E-2"/>
    <n v="1.8563391528952755E-2"/>
    <n v="2.0044238191922231E-2"/>
    <n v="2.152481134973884E-2"/>
    <n v="2.300511100240258E-2"/>
    <n v="2.4485137149913454E-2"/>
    <n v="2.5964889792271458E-2"/>
  </r>
  <r>
    <s v="Lost Opportunity"/>
    <x v="5"/>
    <s v="Under $20"/>
    <s v="Under $10"/>
    <s v="WHTanks"/>
    <s v="Under $20"/>
    <n v="15.631362826866738"/>
    <s v="Water Heating"/>
    <s v="COM-WHTanks-7p_v6"/>
    <s v="Urban"/>
    <s v="SC-New"/>
    <s v="M_Input_New"/>
    <s v="No"/>
    <s v="Commercial"/>
    <s v="Medium Off"/>
    <s v="WHTanks-New-Medium Off"/>
    <n v="9.1528891801883868E-4"/>
    <n v="9.5307159061401982E-4"/>
    <n v="1.254258143959034E-3"/>
    <n v="1.1815140073694009E-3"/>
    <n v="1.2783353660171205E-3"/>
    <n v="1.4704113585556364E-3"/>
    <n v="1.5400946312785497E-3"/>
    <n v="1.8088880131421263E-3"/>
    <n v="2.0718416805572226E-3"/>
    <n v="1.8427507834122563E-3"/>
    <n v="1.9749636447531512E-3"/>
    <n v="2.1075949534367045E-3"/>
    <n v="1.8818597246316412E-3"/>
    <n v="1.9691406197853136E-3"/>
    <n v="1.9261812540280654E-3"/>
    <n v="1.9251320569204239E-3"/>
    <n v="1.924077329403097E-3"/>
    <n v="1.9230226018857694E-3"/>
    <n v="1.9219678743684428E-3"/>
    <n v="1.9209131468511159E-3"/>
    <n v="3.3791307698987937E-2"/>
    <n v="9.5276717672983668"/>
    <n v="15.631362826866738"/>
    <s v="C-All-WH-All-All-All-E"/>
    <s v="C-All-WH-All-All-All-E"/>
    <n v="3.3791307698987937E-2"/>
    <n v="9.1528891801883868E-4"/>
    <n v="1.8683605086328584E-3"/>
    <n v="3.1226186525918926E-3"/>
    <n v="4.3041326599612935E-3"/>
    <n v="5.582468025978414E-3"/>
    <n v="7.0528793845340502E-3"/>
    <n v="8.5929740158125992E-3"/>
    <n v="1.0401862028954725E-2"/>
    <n v="1.2473703709511948E-2"/>
    <n v="1.4316454492924204E-2"/>
    <n v="1.6291418137677354E-2"/>
    <n v="1.839901309111406E-2"/>
    <n v="2.0280872815745702E-2"/>
    <n v="2.2250013435531017E-2"/>
    <n v="2.4176194689559082E-2"/>
    <n v="2.6101326746479504E-2"/>
    <n v="2.8025404075882603E-2"/>
    <n v="2.9948426677768373E-2"/>
    <n v="3.1870394552136819E-2"/>
    <n v="3.3791307698987937E-2"/>
  </r>
  <r>
    <s v="Lost Opportunity"/>
    <x v="5"/>
    <s v="Under $20"/>
    <s v="Under $10"/>
    <s v="WHTanks"/>
    <s v="Under $20"/>
    <n v="15.631362826866738"/>
    <s v="Water Heating"/>
    <s v="COM-WHTanks-7p_v6"/>
    <s v="Urban"/>
    <s v="SC-New"/>
    <s v="M_Input_New"/>
    <s v="No"/>
    <s v="Commercial"/>
    <s v="Small Off"/>
    <s v="WHTanks-New-Small Off"/>
    <n v="7.2113575233449394E-5"/>
    <n v="7.4974276330636437E-5"/>
    <n v="9.8702029402101703E-5"/>
    <n v="9.3042277665803064E-5"/>
    <n v="1.0057500460071063E-4"/>
    <n v="1.1560737074586648E-4"/>
    <n v="1.2108698747142251E-4"/>
    <n v="1.4217303887496802E-4"/>
    <n v="1.6284238324170799E-4"/>
    <n v="1.4485745055364086E-4"/>
    <n v="1.5536775985441721E-4"/>
    <n v="1.6553643199094671E-4"/>
    <n v="1.4787289006071343E-4"/>
    <n v="1.5476524698880318E-4"/>
    <n v="1.5139892006309132E-4"/>
    <n v="1.5130326556559744E-4"/>
    <n v="1.5120717637481996E-4"/>
    <n v="1.5111108718404251E-4"/>
    <n v="1.5101499799326506E-4"/>
    <n v="1.509189088024876E-4"/>
    <n v="2.656471078998491E-3"/>
    <n v="9.5276717672983668"/>
    <n v="15.631362826866738"/>
    <s v="C-All-WH-All-All-All-E"/>
    <s v="C-All-WH-All-All-All-E"/>
    <n v="2.656471078998491E-3"/>
    <n v="7.2113575233449394E-5"/>
    <n v="1.4708785156408583E-4"/>
    <n v="2.4578988096618753E-4"/>
    <n v="3.3883215863199058E-4"/>
    <n v="4.3940716323270123E-4"/>
    <n v="5.5501453397856768E-4"/>
    <n v="6.761015214499902E-4"/>
    <n v="8.1827456032495822E-4"/>
    <n v="9.8111694356666618E-4"/>
    <n v="1.125974394120307E-3"/>
    <n v="1.2813421539747242E-3"/>
    <n v="1.4468785859656709E-3"/>
    <n v="1.5947514760263843E-3"/>
    <n v="1.7495167230151874E-3"/>
    <n v="1.9009156430782788E-3"/>
    <n v="2.052218908643876E-3"/>
    <n v="2.2034260850186962E-3"/>
    <n v="2.3545371722027385E-3"/>
    <n v="2.5055521701960034E-3"/>
    <n v="2.656471078998491E-3"/>
  </r>
  <r>
    <s v="Lost Opportunity"/>
    <x v="5"/>
    <s v="Under $15"/>
    <s v="Under $10"/>
    <s v="WHTanks"/>
    <s v="Under $15"/>
    <n v="13.099475677972279"/>
    <s v="Water Heating"/>
    <s v="COM-WHTanks-7p_v6"/>
    <s v="Urban"/>
    <s v="SC-New"/>
    <s v="M_Input_New"/>
    <s v="No"/>
    <s v="Commercial"/>
    <s v="XLarge Ret"/>
    <s v="WHTanks-New-XLarge Ret"/>
    <n v="3.1298916024695079E-5"/>
    <n v="3.5801996006740881E-5"/>
    <n v="3.9955116852009717E-5"/>
    <n v="4.3243570650053733E-5"/>
    <n v="4.7470242561034956E-5"/>
    <n v="5.0692735885171906E-5"/>
    <n v="5.9448702515793386E-5"/>
    <n v="1.0345670350729617E-4"/>
    <n v="1.2228677924206659E-4"/>
    <n v="1.0898533707867499E-4"/>
    <n v="1.0534053730536068E-4"/>
    <n v="1.033795706523082E-4"/>
    <n v="8.4966216304533258E-5"/>
    <n v="8.825683692683906E-5"/>
    <n v="8.2361007075870224E-5"/>
    <n v="9.1764440781450806E-5"/>
    <n v="1.0116763801390086E-4"/>
    <n v="1.1057083524635082E-4"/>
    <n v="1.1997403247880087E-4"/>
    <n v="1.2937722971125085E-4"/>
    <n v="1.6597984448202031E-3"/>
    <n v="7.8232127334533619"/>
    <n v="13.099475677972279"/>
    <s v="C-All-WH-All-All-All-E"/>
    <s v="C-All-WH-All-All-All-E"/>
    <n v="1.6597984448202031E-3"/>
    <n v="3.1298916024695079E-5"/>
    <n v="6.710091203143596E-5"/>
    <n v="1.0705602888344567E-4"/>
    <n v="1.502995995334994E-4"/>
    <n v="1.9776984209453436E-4"/>
    <n v="2.4846257797970627E-4"/>
    <n v="3.0791128049549967E-4"/>
    <n v="4.1136798400279585E-4"/>
    <n v="5.3365476324486244E-4"/>
    <n v="6.4264010032353744E-4"/>
    <n v="7.4798063762889812E-4"/>
    <n v="8.5136020828120631E-4"/>
    <n v="9.3632642458573953E-4"/>
    <n v="1.0245832615125787E-3"/>
    <n v="1.1069442685884489E-3"/>
    <n v="1.1987087093698998E-3"/>
    <n v="1.2998763473838007E-3"/>
    <n v="1.4104471826301515E-3"/>
    <n v="1.5304212151089523E-3"/>
    <n v="1.6597984448202031E-3"/>
  </r>
  <r>
    <s v="Lost Opportunity"/>
    <x v="5"/>
    <s v="Under $15"/>
    <s v="Under $10"/>
    <s v="WHTanks"/>
    <s v="Under $15"/>
    <n v="13.099475677972279"/>
    <s v="Water Heating"/>
    <s v="COM-WHTanks-7p_v6"/>
    <s v="Urban"/>
    <s v="SC-New"/>
    <s v="M_Input_New"/>
    <s v="No"/>
    <s v="Commercial"/>
    <s v="Large Ret"/>
    <s v="WHTanks-New-Large Ret"/>
    <n v="1.7754846791837706E-6"/>
    <n v="2.0219194949045082E-6"/>
    <n v="2.2566701003864777E-6"/>
    <n v="2.4430745851734262E-6"/>
    <n v="2.6984519517912494E-6"/>
    <n v="2.8913521497286439E-6"/>
    <n v="3.3886533529712876E-6"/>
    <n v="5.876184152482098E-6"/>
    <n v="6.9407144666249333E-6"/>
    <n v="6.1881179929557108E-6"/>
    <n v="5.9860158741518465E-6"/>
    <n v="5.875928597201113E-6"/>
    <n v="4.8319364187490855E-6"/>
    <n v="5.0176517751114157E-6"/>
    <n v="4.6855179809611874E-6"/>
    <n v="5.2211217038036E-6"/>
    <n v="5.7567119736887864E-6"/>
    <n v="6.2923022435739712E-6"/>
    <n v="6.8278925134591568E-6"/>
    <n v="7.3634827833443424E-6"/>
    <n v="9.4339184790246614E-5"/>
    <n v="7.8232127334533619"/>
    <n v="13.099475677972279"/>
    <s v="C-All-WH-All-All-All-E"/>
    <s v="C-All-WH-All-All-All-E"/>
    <n v="9.4339184790246614E-5"/>
    <n v="1.7754846791837706E-6"/>
    <n v="3.797404174088279E-6"/>
    <n v="6.0540742744747567E-6"/>
    <n v="8.4971488596481833E-6"/>
    <n v="1.1195600811439432E-5"/>
    <n v="1.4086952961168077E-5"/>
    <n v="1.7475606314139366E-5"/>
    <n v="2.3351790466621464E-5"/>
    <n v="3.0292504933246396E-5"/>
    <n v="3.6480622926202106E-5"/>
    <n v="4.2466638800353952E-5"/>
    <n v="4.8342567397555066E-5"/>
    <n v="5.3174503816304149E-5"/>
    <n v="5.8192155591415567E-5"/>
    <n v="6.287767357237675E-5"/>
    <n v="6.8098795276180357E-5"/>
    <n v="7.3855507249869146E-5"/>
    <n v="8.0147809493443119E-5"/>
    <n v="8.6975702006902275E-5"/>
    <n v="9.4339184790246614E-5"/>
  </r>
  <r>
    <s v="Lost Opportunity"/>
    <x v="5"/>
    <s v="Under $15"/>
    <s v="Under $10"/>
    <s v="WHTanks"/>
    <s v="Under $15"/>
    <n v="13.099475677972279"/>
    <s v="Water Heating"/>
    <s v="COM-WHTanks-7p_v6"/>
    <s v="Urban"/>
    <s v="SC-New"/>
    <s v="M_Input_New"/>
    <s v="No"/>
    <s v="Commercial"/>
    <s v="Medium Ret"/>
    <s v="WHTanks-New-Medium Ret"/>
    <n v="1.6276241356384227E-4"/>
    <n v="1.8522887396387554E-4"/>
    <n v="2.0673729468329889E-4"/>
    <n v="2.2382346560591941E-4"/>
    <n v="2.4745058254567307E-4"/>
    <n v="2.6527395758293163E-4"/>
    <n v="3.1087096609354396E-4"/>
    <n v="5.3878495233752638E-4"/>
    <n v="6.3632231921234561E-4"/>
    <n v="5.6735722304561485E-4"/>
    <n v="5.4889454685176935E-4"/>
    <n v="5.3881856203292187E-4"/>
    <n v="4.431210371947502E-4"/>
    <n v="4.6013279220076444E-4"/>
    <n v="4.2971746948044696E-4"/>
    <n v="4.7884753894467948E-4"/>
    <n v="5.2797637461346816E-4"/>
    <n v="5.7710521028225684E-4"/>
    <n v="6.262340459510453E-4"/>
    <n v="6.7536288161983388E-4"/>
    <n v="8.6508225078065076E-3"/>
    <n v="7.8232127334533619"/>
    <n v="13.099475677972279"/>
    <s v="C-All-WH-All-All-All-E"/>
    <s v="C-All-WH-All-All-All-E"/>
    <n v="8.6508225078065076E-3"/>
    <n v="1.6276241356384227E-4"/>
    <n v="3.479912875277178E-4"/>
    <n v="5.5472858221101669E-4"/>
    <n v="7.7855204781693613E-4"/>
    <n v="1.0260026303626091E-3"/>
    <n v="1.2912765879455408E-3"/>
    <n v="1.6021475540390847E-3"/>
    <n v="2.1409325063766111E-3"/>
    <n v="2.7772548255889568E-3"/>
    <n v="3.3446120486345715E-3"/>
    <n v="3.8935065954863409E-3"/>
    <n v="4.4323251575192624E-3"/>
    <n v="4.8754461947140126E-3"/>
    <n v="5.335578986914777E-3"/>
    <n v="5.7652964563952242E-3"/>
    <n v="6.244143995339904E-3"/>
    <n v="6.7721203699533722E-3"/>
    <n v="7.3492255802356287E-3"/>
    <n v="7.9754596261866744E-3"/>
    <n v="8.6508225078065076E-3"/>
  </r>
  <r>
    <s v="Lost Opportunity"/>
    <x v="5"/>
    <s v="Under $15"/>
    <s v="Under $10"/>
    <s v="WHTanks"/>
    <s v="Under $15"/>
    <n v="13.099475677972279"/>
    <s v="Water Heating"/>
    <s v="COM-WHTanks-7p_v6"/>
    <s v="Urban"/>
    <s v="SC-New"/>
    <s v="M_Input_New"/>
    <s v="No"/>
    <s v="Commercial"/>
    <s v="Small Ret"/>
    <s v="WHTanks-New-Small Ret"/>
    <n v="6.7003897646357346E-6"/>
    <n v="7.5588360080530104E-6"/>
    <n v="8.4380569933773361E-6"/>
    <n v="9.140415610299069E-6"/>
    <n v="1.0228160292264678E-5"/>
    <n v="1.1036338631255123E-5"/>
    <n v="1.2917869152833073E-5"/>
    <n v="2.2234732666252006E-5"/>
    <n v="2.6223203304616275E-5"/>
    <n v="2.3398518928946118E-5"/>
    <n v="2.2672791764558338E-5"/>
    <n v="2.226648889493913E-5"/>
    <n v="1.8330896822329743E-5"/>
    <n v="1.9024205497130993E-5"/>
    <n v="1.7789190463761796E-5"/>
    <n v="1.9827767924255803E-5"/>
    <n v="2.1866294308813411E-5"/>
    <n v="2.3904820693371006E-5"/>
    <n v="2.5943347077928611E-5"/>
    <n v="2.7981873462486217E-5"/>
    <n v="3.574841982621075E-4"/>
    <n v="7.8232127334533619"/>
    <n v="13.099475677972279"/>
    <s v="C-All-WH-All-All-All-E"/>
    <s v="C-All-WH-All-All-All-E"/>
    <n v="3.574841982621075E-4"/>
    <n v="6.7003897646357346E-6"/>
    <n v="1.4259225772688746E-5"/>
    <n v="2.2697282766066082E-5"/>
    <n v="3.1837698376365148E-5"/>
    <n v="4.2065858668629823E-5"/>
    <n v="5.3102197299884947E-5"/>
    <n v="6.6020066452718025E-5"/>
    <n v="8.8254799118970038E-5"/>
    <n v="1.1447800242358631E-4"/>
    <n v="1.3787652135253243E-4"/>
    <n v="1.6054931311709075E-4"/>
    <n v="1.8281580201202988E-4"/>
    <n v="2.0114669883435963E-4"/>
    <n v="2.2017090433149063E-4"/>
    <n v="2.3796009479525244E-4"/>
    <n v="2.5778786271950824E-4"/>
    <n v="2.7965415702832166E-4"/>
    <n v="3.0355897772169267E-4"/>
    <n v="3.295023247996213E-4"/>
    <n v="3.574841982621075E-4"/>
  </r>
  <r>
    <s v="Lost Opportunity"/>
    <x v="5"/>
    <s v="Under $25"/>
    <s v="Under $15"/>
    <s v="WHTanks"/>
    <s v="Under $25"/>
    <n v="23.587612008749645"/>
    <s v="Water Heating"/>
    <s v="COM-WHTanks-7p_v6"/>
    <s v="Urban"/>
    <s v="SC-New"/>
    <s v="M_Input_New"/>
    <s v="No"/>
    <s v="Commercial"/>
    <s v="School K-12"/>
    <s v="WHTanks-New-School K-12"/>
    <n v="1.2736262463805042E-5"/>
    <n v="1.500220013484382E-5"/>
    <n v="1.7565999428858329E-5"/>
    <n v="2.1734561450503049E-5"/>
    <n v="2.5344927365378496E-5"/>
    <n v="2.4328528166988818E-5"/>
    <n v="2.5168899166582361E-5"/>
    <n v="2.6470392842283442E-5"/>
    <n v="2.8121813825819845E-5"/>
    <n v="2.6004101339114885E-5"/>
    <n v="2.7983741015276253E-5"/>
    <n v="2.7606967885163326E-5"/>
    <n v="2.9132336202393892E-5"/>
    <n v="2.6668388658350958E-5"/>
    <n v="2.7618823303151364E-5"/>
    <n v="2.7229824708391926E-5"/>
    <n v="2.6840746815068249E-5"/>
    <n v="2.6451668921744569E-5"/>
    <n v="2.6062591028420888E-5"/>
    <n v="2.5673513135097215E-5"/>
    <n v="4.9374628785723684E-4"/>
    <n v="14.883795479014225"/>
    <n v="23.587612008749645"/>
    <s v="C-All-WH-All-All-All-E"/>
    <s v="C-All-WH-All-All-All-E"/>
    <n v="4.9374628785723684E-4"/>
    <n v="1.2736262463805042E-5"/>
    <n v="2.7738462598648862E-5"/>
    <n v="4.5304462027507194E-5"/>
    <n v="6.7039023478010246E-5"/>
    <n v="9.2383950843388739E-5"/>
    <n v="1.1671247901037755E-4"/>
    <n v="1.4188137817695991E-4"/>
    <n v="1.6835177101924337E-4"/>
    <n v="1.9647358484506321E-4"/>
    <n v="2.2247768618417809E-4"/>
    <n v="2.5046142719945436E-4"/>
    <n v="2.7806839508461771E-4"/>
    <n v="3.0720073128701162E-4"/>
    <n v="3.338691199453626E-4"/>
    <n v="3.6148794324851398E-4"/>
    <n v="3.8871776795690592E-4"/>
    <n v="4.1555851477197419E-4"/>
    <n v="4.4201018369371877E-4"/>
    <n v="4.6807277472213967E-4"/>
    <n v="4.9374628785723684E-4"/>
  </r>
  <r>
    <s v="Lost Opportunity"/>
    <x v="5"/>
    <s v="Under $25"/>
    <s v="Under $15"/>
    <s v="WHTanks"/>
    <s v="Under $25"/>
    <n v="22.110927320206631"/>
    <s v="Water Heating"/>
    <s v="COM-WHTanks-7p_v6"/>
    <s v="Urban"/>
    <s v="SC-New"/>
    <s v="M_Input_New"/>
    <s v="No"/>
    <s v="Commercial"/>
    <s v="University"/>
    <s v="WHTanks-New-University"/>
    <n v="1.2204381656503997E-4"/>
    <n v="1.5160463749661315E-4"/>
    <n v="1.3141733224969235E-4"/>
    <n v="1.8683607573754732E-4"/>
    <n v="2.2875148940173392E-4"/>
    <n v="2.2307879060875629E-4"/>
    <n v="2.6717592749786245E-4"/>
    <n v="2.9608649323912721E-4"/>
    <n v="3.0714215052810994E-4"/>
    <n v="3.1635900394243297E-4"/>
    <n v="3.1380524622938704E-4"/>
    <n v="2.8020469956191484E-4"/>
    <n v="3.1973522744303004E-4"/>
    <n v="2.7422498074344413E-4"/>
    <n v="2.7502931131709324E-4"/>
    <n v="2.9893319088519023E-4"/>
    <n v="3.2283628079511547E-4"/>
    <n v="3.4673937070504076E-4"/>
    <n v="3.70642460614966E-4"/>
    <n v="3.9454555052489135E-4"/>
    <n v="5.4271920360869884E-3"/>
    <n v="13.889695659586353"/>
    <n v="22.110927320206631"/>
    <s v="C-All-WH-All-All-All-E"/>
    <s v="C-All-WH-All-All-All-E"/>
    <n v="5.4271920360869884E-3"/>
    <n v="1.2204381656503997E-4"/>
    <n v="2.7364845406165311E-4"/>
    <n v="4.0506578631134549E-4"/>
    <n v="5.9190186204889281E-4"/>
    <n v="8.206533514506267E-4"/>
    <n v="1.043732142059383E-3"/>
    <n v="1.3109080695572455E-3"/>
    <n v="1.6069945627963727E-3"/>
    <n v="1.9141367133244827E-3"/>
    <n v="2.2304957172669159E-3"/>
    <n v="2.5443009634963029E-3"/>
    <n v="2.8245056630582179E-3"/>
    <n v="3.1442408905012478E-3"/>
    <n v="3.4184658712446917E-3"/>
    <n v="3.6934951825617849E-3"/>
    <n v="3.9924283734469749E-3"/>
    <n v="4.3152646542420903E-3"/>
    <n v="4.6620040249471311E-3"/>
    <n v="5.0326464855620975E-3"/>
    <n v="5.4271920360869884E-3"/>
  </r>
  <r>
    <s v="Lost Opportunity"/>
    <x v="5"/>
    <s v="Under $20"/>
    <s v="Under $15"/>
    <s v="WHTanks"/>
    <s v="Under $20"/>
    <n v="18.202739316057816"/>
    <s v="Water Heating"/>
    <s v="COM-WHTanks-7p_v6"/>
    <s v="Urban"/>
    <s v="SC-New"/>
    <s v="M_Input_New"/>
    <s v="No"/>
    <s v="Commercial"/>
    <s v="Warehouse"/>
    <s v="WHTanks-New-Warehouse"/>
    <n v="7.5603067737379305E-5"/>
    <n v="8.6092979264337102E-5"/>
    <n v="1.0108872878250385E-4"/>
    <n v="1.1169369153257387E-4"/>
    <n v="1.5546190939055417E-4"/>
    <n v="1.723817271933161E-4"/>
    <n v="1.7391348630673508E-4"/>
    <n v="1.5808613917883021E-4"/>
    <n v="1.3369749050297787E-4"/>
    <n v="1.245594287152321E-4"/>
    <n v="1.4009710664201658E-4"/>
    <n v="1.417529236635764E-4"/>
    <n v="1.4031304890418009E-4"/>
    <n v="1.4015868089382779E-4"/>
    <n v="1.3846480965811644E-4"/>
    <n v="1.3549393449103806E-4"/>
    <n v="1.3252266176681237E-4"/>
    <n v="1.2955138904258674E-4"/>
    <n v="1.2658011631836108E-4"/>
    <n v="1.2360884359413545E-4"/>
    <n v="2.6411221635790905E-3"/>
    <n v="11.258714909695978"/>
    <n v="18.202739316057816"/>
    <s v="C-All-WH-All-All-All-E"/>
    <s v="C-All-WH-All-All-All-E"/>
    <n v="2.6411221635790905E-3"/>
    <n v="7.5603067737379305E-5"/>
    <n v="1.6169604700171639E-4"/>
    <n v="2.6278477578422024E-4"/>
    <n v="3.7447846731679412E-4"/>
    <n v="5.2994037670734827E-4"/>
    <n v="7.0232210390066435E-4"/>
    <n v="8.7623559020739939E-4"/>
    <n v="1.0343217293862295E-3"/>
    <n v="1.1680192198892073E-3"/>
    <n v="1.2925786486044394E-3"/>
    <n v="1.4326757552464561E-3"/>
    <n v="1.5744286789100325E-3"/>
    <n v="1.7147417278142126E-3"/>
    <n v="1.8549004087080405E-3"/>
    <n v="1.9933652183661572E-3"/>
    <n v="2.1288591528571951E-3"/>
    <n v="2.2613818146240074E-3"/>
    <n v="2.390933203666594E-3"/>
    <n v="2.5175133199849551E-3"/>
    <n v="2.6411221635790905E-3"/>
  </r>
  <r>
    <s v="Lost Opportunity"/>
    <x v="5"/>
    <s v="Under $20"/>
    <s v="Under $10"/>
    <s v="WHTanks"/>
    <s v="Under $20"/>
    <n v="16.180359564113992"/>
    <s v="Water Heating"/>
    <s v="COM-WHTanks-7p_v6"/>
    <s v="Urban"/>
    <s v="SC-New"/>
    <s v="M_Input_New"/>
    <s v="No"/>
    <s v="Commercial"/>
    <s v="Supermarket"/>
    <s v="WHTanks-New-Supermarket"/>
    <n v="3.1475622352333018E-5"/>
    <n v="3.6647128469308871E-5"/>
    <n v="4.0430925202451236E-5"/>
    <n v="4.3192670236884719E-5"/>
    <n v="4.5140501059129793E-5"/>
    <n v="4.6714696424750951E-5"/>
    <n v="4.7883799699705777E-5"/>
    <n v="4.872084399254078E-5"/>
    <n v="4.9490637568134195E-5"/>
    <n v="4.5571655938289214E-5"/>
    <n v="5.0545091306818427E-5"/>
    <n v="5.0756352195550081E-5"/>
    <n v="5.0419872365546506E-5"/>
    <n v="5.0018049149157279E-5"/>
    <n v="4.9589690968553644E-5"/>
    <n v="4.9209185299757915E-5"/>
    <n v="4.8828537250120965E-5"/>
    <n v="4.8447889200484029E-5"/>
    <n v="4.8067241150847113E-5"/>
    <n v="4.7686593101210177E-5"/>
    <n v="9.2883698293157472E-4"/>
    <n v="9.8972547673784117"/>
    <n v="16.180359564113992"/>
    <s v="C-All-WH-All-All-All-E"/>
    <s v="C-All-WH-All-All-All-E"/>
    <n v="9.2883698293157472E-4"/>
    <n v="3.1475622352333018E-5"/>
    <n v="6.8122750821641889E-5"/>
    <n v="1.0855367602409313E-4"/>
    <n v="1.5174634626097784E-4"/>
    <n v="1.9688684732010764E-4"/>
    <n v="2.436015437448586E-4"/>
    <n v="2.9148534344456436E-4"/>
    <n v="3.4020618743710513E-4"/>
    <n v="3.8969682500523934E-4"/>
    <n v="4.3526848094352854E-4"/>
    <n v="4.8581357225034697E-4"/>
    <n v="5.3656992444589709E-4"/>
    <n v="5.8698979681144365E-4"/>
    <n v="6.3700784596060092E-4"/>
    <n v="6.8659753692915451E-4"/>
    <n v="7.358067222289124E-4"/>
    <n v="7.8463525947903342E-4"/>
    <n v="8.3308314867951746E-4"/>
    <n v="8.8115038983036453E-4"/>
    <n v="9.2883698293157472E-4"/>
  </r>
  <r>
    <s v="Lost Opportunity"/>
    <x v="5"/>
    <s v="Under $20"/>
    <s v="Under $10"/>
    <s v="WHTanks"/>
    <s v="Under $20"/>
    <n v="16.180359564113992"/>
    <s v="Water Heating"/>
    <s v="COM-WHTanks-7p_v6"/>
    <s v="Urban"/>
    <s v="SC-New"/>
    <s v="M_Input_New"/>
    <s v="No"/>
    <s v="Commercial"/>
    <s v="MiniMart"/>
    <s v="WHTanks-New-MiniMart"/>
    <n v="2.3985633370235328E-6"/>
    <n v="1.8659223500424535E-6"/>
    <n v="2.0306712318982626E-6"/>
    <n v="2.1793657097536491E-6"/>
    <n v="3.3882206974298709E-6"/>
    <n v="4.5782112447386434E-6"/>
    <n v="6.1528988094139952E-6"/>
    <n v="1.0573782475714828E-5"/>
    <n v="1.1196524643623282E-5"/>
    <n v="1.0081527985971904E-5"/>
    <n v="1.1403846177985617E-5"/>
    <n v="1.0114779984901911E-5"/>
    <n v="7.9574556661890937E-6"/>
    <n v="8.3294310018427287E-6"/>
    <n v="8.0502838198881129E-6"/>
    <n v="8.156562699117859E-6"/>
    <n v="8.2628184645479481E-6"/>
    <n v="8.3690742299780372E-6"/>
    <n v="8.475329995408123E-6"/>
    <n v="8.5815857608382087E-6"/>
    <n v="1.4214685628630806E-4"/>
    <n v="9.8972547673784117"/>
    <n v="16.180359564113992"/>
    <s v="C-All-WH-All-All-All-E"/>
    <s v="C-All-WH-All-All-All-E"/>
    <n v="1.4214685628630806E-4"/>
    <n v="2.3985633370235328E-6"/>
    <n v="4.2644856870659863E-6"/>
    <n v="6.2951569189642488E-6"/>
    <n v="8.474522628717898E-6"/>
    <n v="1.1862743326147768E-5"/>
    <n v="1.6440954570886411E-5"/>
    <n v="2.2593853380300408E-5"/>
    <n v="3.3167635856015237E-5"/>
    <n v="4.436416049963852E-5"/>
    <n v="5.4445688485610426E-5"/>
    <n v="6.5849534663596043E-5"/>
    <n v="7.5964314648497951E-5"/>
    <n v="8.3921770314687049E-5"/>
    <n v="9.225120131652978E-5"/>
    <n v="1.003014851364179E-4"/>
    <n v="1.0845804783553575E-4"/>
    <n v="1.167208663000837E-4"/>
    <n v="1.2508994053006173E-4"/>
    <n v="1.3356527052546985E-4"/>
    <n v="1.4214685628630806E-4"/>
  </r>
  <r>
    <s v="Lost Opportunity"/>
    <x v="5"/>
    <s v="Under $30"/>
    <s v="Under $20"/>
    <s v="WHTanks"/>
    <s v="Under $30"/>
    <n v="28.727420697018847"/>
    <s v="Water Heating"/>
    <s v="COM-WHTanks-7p_v6"/>
    <s v="Urban"/>
    <s v="SC-New"/>
    <s v="M_Input_New"/>
    <s v="No"/>
    <s v="Commercial"/>
    <s v="Restaurant"/>
    <s v="WHTanks-New-Restaurant"/>
    <n v="4.3360846199031125E-5"/>
    <n v="5.0889843989117824E-5"/>
    <n v="5.6783073074351923E-5"/>
    <n v="6.1330595446847195E-5"/>
    <n v="6.4848173414170014E-5"/>
    <n v="6.7659530623177488E-5"/>
    <n v="6.9887640959794087E-5"/>
    <n v="9.4074349014407606E-5"/>
    <n v="1.0748168774660406E-4"/>
    <n v="1.0942128995277293E-4"/>
    <n v="1.1395562569456573E-4"/>
    <n v="1.1722174696714029E-4"/>
    <n v="1.0132724149832817E-4"/>
    <n v="1.02965971317648E-4"/>
    <n v="9.5134822970872657E-5"/>
    <n v="1.032017046397142E-4"/>
    <n v="1.11268313159523E-4"/>
    <n v="1.1933492167933183E-4"/>
    <n v="1.2740153019914066E-4"/>
    <n v="1.3546813871894949E-4"/>
    <n v="1.8530170472654884E-3"/>
    <n v="18.343899676304691"/>
    <n v="28.727420697018847"/>
    <s v="C-All-WH-All-All-All-E"/>
    <s v="C-All-WH-All-All-All-E"/>
    <n v="1.8530170472654884E-3"/>
    <n v="4.3360846199031125E-5"/>
    <n v="9.4250690188148943E-5"/>
    <n v="1.5103376326250085E-4"/>
    <n v="2.1236435870934805E-4"/>
    <n v="2.7721253212351809E-4"/>
    <n v="3.4487206274669556E-4"/>
    <n v="4.1475970370648968E-4"/>
    <n v="5.0883405272089731E-4"/>
    <n v="6.1631574046750143E-4"/>
    <n v="7.2573703042027433E-4"/>
    <n v="8.3969265611484004E-4"/>
    <n v="9.5691440308198034E-4"/>
    <n v="1.0582416445803085E-3"/>
    <n v="1.1612076158979566E-3"/>
    <n v="1.2563424388688292E-3"/>
    <n v="1.3595441435085434E-3"/>
    <n v="1.4708124566680664E-3"/>
    <n v="1.5901473783473982E-3"/>
    <n v="1.7175489085465389E-3"/>
    <n v="1.8530170472654884E-3"/>
  </r>
  <r>
    <s v="Lost Opportunity"/>
    <x v="5"/>
    <s v="Under $25"/>
    <s v="Under $15"/>
    <s v="WHTanks"/>
    <s v="Under $25"/>
    <n v="23.54741634836531"/>
    <s v="Water Heating"/>
    <s v="COM-WHTanks-7p_v6"/>
    <s v="Urban"/>
    <s v="SC-New"/>
    <s v="M_Input_New"/>
    <s v="No"/>
    <s v="Commercial"/>
    <s v="Lodging"/>
    <s v="WHTanks-New-Lodging"/>
    <n v="9.1035819200095859E-5"/>
    <n v="1.061523335597972E-4"/>
    <n v="1.1785846842856533E-4"/>
    <n v="1.2734071138225419E-4"/>
    <n v="1.3667929737341613E-4"/>
    <n v="1.4470992059724348E-4"/>
    <n v="1.5333209869885652E-4"/>
    <n v="2.9493563823793464E-4"/>
    <n v="3.6123988751342079E-4"/>
    <n v="3.8950985578110355E-4"/>
    <n v="3.9556689839200936E-4"/>
    <n v="4.1699350285383994E-4"/>
    <n v="3.444481677256042E-4"/>
    <n v="3.2857665600072203E-4"/>
    <n v="3.1420095593513763E-4"/>
    <n v="3.3722106377437669E-4"/>
    <n v="3.6024026948667083E-4"/>
    <n v="3.8325947519896508E-4"/>
    <n v="4.0627868091125928E-4"/>
    <n v="4.2929788662355353E-4"/>
    <n v="5.6388775876748259E-3"/>
    <n v="14.856735877841498"/>
    <n v="23.54741634836531"/>
    <s v="C-All-WH-All-All-All-E"/>
    <s v="C-All-WH-All-All-All-E"/>
    <n v="5.6388775876748259E-3"/>
    <n v="9.1035819200095859E-5"/>
    <n v="1.9718815275989306E-4"/>
    <n v="3.150466211884584E-4"/>
    <n v="4.4238733257071259E-4"/>
    <n v="5.790666299441287E-4"/>
    <n v="7.2377655054137223E-4"/>
    <n v="8.7710864924022878E-4"/>
    <n v="1.1720442874781634E-3"/>
    <n v="1.5332841749915841E-3"/>
    <n v="1.9227940307726876E-3"/>
    <n v="2.3183609291646968E-3"/>
    <n v="2.7353544320185366E-3"/>
    <n v="3.0798025997441406E-3"/>
    <n v="3.4083792557448628E-3"/>
    <n v="3.7225802116800004E-3"/>
    <n v="4.0598012754543772E-3"/>
    <n v="4.4200415449410484E-3"/>
    <n v="4.8033010201400132E-3"/>
    <n v="5.2095797010512724E-3"/>
    <n v="5.6388775876748259E-3"/>
  </r>
  <r>
    <s v="Lost Opportunity"/>
    <x v="5"/>
    <s v="Under $25"/>
    <s v="Under $15"/>
    <s v="WHTanks"/>
    <s v="Under $25"/>
    <n v="22.110927320206631"/>
    <s v="Water Heating"/>
    <s v="COM-WHTanks-7p_v6"/>
    <s v="Urban"/>
    <s v="SC-New"/>
    <s v="M_Input_New"/>
    <s v="No"/>
    <s v="Commercial"/>
    <s v="Hospital"/>
    <s v="WHTanks-New-Hospital"/>
    <n v="2.4583582795698218E-4"/>
    <n v="2.4850244489423452E-4"/>
    <n v="2.5826114842062044E-4"/>
    <n v="2.4199674641637889E-4"/>
    <n v="2.6488574086381287E-4"/>
    <n v="2.9077087957339907E-4"/>
    <n v="3.4880235535088202E-4"/>
    <n v="4.1729731932244594E-4"/>
    <n v="4.6734123446691883E-4"/>
    <n v="4.2470402155707555E-4"/>
    <n v="4.3345345284094225E-4"/>
    <n v="4.1174216346265128E-4"/>
    <n v="3.6056948822748121E-4"/>
    <n v="3.5217902662644296E-4"/>
    <n v="3.3882934191084763E-4"/>
    <n v="3.3435206934022985E-4"/>
    <n v="3.2987382393018146E-4"/>
    <n v="3.2539557852013308E-4"/>
    <n v="3.2091733311008475E-4"/>
    <n v="3.1643908770003643E-4"/>
    <n v="6.7321490844917805E-3"/>
    <n v="13.889695659586353"/>
    <n v="22.110927320206631"/>
    <s v="C-All-WH-All-All-All-E"/>
    <s v="C-All-WH-All-All-All-E"/>
    <n v="6.7321490844917805E-3"/>
    <n v="2.4583582795698218E-4"/>
    <n v="4.9433827285121665E-4"/>
    <n v="7.5259942127183714E-4"/>
    <n v="9.9459616768821611E-4"/>
    <n v="1.259481908552029E-3"/>
    <n v="1.550252788125428E-3"/>
    <n v="1.89905514347631E-3"/>
    <n v="2.3163524627987557E-3"/>
    <n v="2.7836936972656747E-3"/>
    <n v="3.2083977188227504E-3"/>
    <n v="3.6418511716636926E-3"/>
    <n v="4.0535933351263436E-3"/>
    <n v="4.4141628233538245E-3"/>
    <n v="4.7663418499802671E-3"/>
    <n v="5.1051711918911145E-3"/>
    <n v="5.4395232612313446E-3"/>
    <n v="5.7693970851615262E-3"/>
    <n v="6.094792663681659E-3"/>
    <n v="6.4157099967917441E-3"/>
    <n v="6.7321490844917805E-3"/>
  </r>
  <r>
    <s v="Lost Opportunity"/>
    <x v="5"/>
    <s v="Under $25"/>
    <s v="Under $15"/>
    <s v="WHTanks"/>
    <s v="Under $25"/>
    <n v="22.110927320206631"/>
    <s v="Water Heating"/>
    <s v="COM-WHTanks-7p_v6"/>
    <s v="Urban"/>
    <s v="SC-New"/>
    <s v="M_Input_New"/>
    <s v="No"/>
    <s v="Commercial"/>
    <s v="Residential Care"/>
    <s v="WHTanks-New-Residential Care"/>
    <n v="2.4016720789438848E-4"/>
    <n v="2.4884446532520813E-4"/>
    <n v="2.58216010226966E-4"/>
    <n v="2.5114617394706801E-4"/>
    <n v="2.8438477271403208E-4"/>
    <n v="3.1941335168693603E-4"/>
    <n v="3.8640192744752864E-4"/>
    <n v="4.8374441719947579E-4"/>
    <n v="5.4036645181479122E-4"/>
    <n v="5.001183419009144E-4"/>
    <n v="5.2217967175582848E-4"/>
    <n v="4.9728716618719368E-4"/>
    <n v="4.4652415614443702E-4"/>
    <n v="4.3589641062580789E-4"/>
    <n v="4.2856568168159713E-4"/>
    <n v="4.2689000368853703E-4"/>
    <n v="4.2521309520702111E-4"/>
    <n v="4.2353618672550519E-4"/>
    <n v="4.2185927824398922E-4"/>
    <n v="4.2018236976247331E-4"/>
    <n v="7.960937140179699E-3"/>
    <n v="13.889695659586353"/>
    <n v="22.110927320206631"/>
    <s v="C-All-WH-All-All-All-E"/>
    <s v="C-All-WH-All-All-All-E"/>
    <n v="7.960937140179699E-3"/>
    <n v="2.4016720789438848E-4"/>
    <n v="4.8901167321959663E-4"/>
    <n v="7.4722768344656263E-4"/>
    <n v="9.9837385739363058E-4"/>
    <n v="1.2827586301076626E-3"/>
    <n v="1.6021719817945986E-3"/>
    <n v="1.9885739092421273E-3"/>
    <n v="2.4723183264416032E-3"/>
    <n v="3.0126847782563945E-3"/>
    <n v="3.5128031201573087E-3"/>
    <n v="4.034982791913137E-3"/>
    <n v="4.5322699581003302E-3"/>
    <n v="4.9787941142447672E-3"/>
    <n v="5.4146905248705747E-3"/>
    <n v="5.8432562065521719E-3"/>
    <n v="6.2701462102407093E-3"/>
    <n v="6.6953593054477302E-3"/>
    <n v="7.1188954921732354E-3"/>
    <n v="7.540754770417225E-3"/>
    <n v="7.960937140179699E-3"/>
  </r>
  <r>
    <s v="Lost Opportunity"/>
    <x v="5"/>
    <s v="Under $25"/>
    <s v="Under $15"/>
    <s v="WHTanks"/>
    <s v="Under $25"/>
    <n v="22.820342225679521"/>
    <s v="Water Heating"/>
    <s v="COM-WHTanks-7p_v6"/>
    <s v="Urban"/>
    <s v="SC-New"/>
    <s v="M_Input_New"/>
    <s v="No"/>
    <s v="Commercial"/>
    <s v="Assembly"/>
    <s v="WHTanks-New-Assembly"/>
    <n v="1.2480998288704815E-4"/>
    <n v="1.7682000967952219E-4"/>
    <n v="1.5636733911583887E-4"/>
    <n v="1.6937485456222089E-4"/>
    <n v="1.9716762255044662E-4"/>
    <n v="3.5609668788662052E-4"/>
    <n v="3.9007083137527977E-4"/>
    <n v="5.3384255192389458E-4"/>
    <n v="7.3084319003186037E-4"/>
    <n v="8.5988630311177995E-4"/>
    <n v="9.8360276253518591E-4"/>
    <n v="9.0353521405161662E-4"/>
    <n v="9.4809659466747037E-4"/>
    <n v="8.6647635638246751E-4"/>
    <n v="8.6253366938504161E-4"/>
    <n v="8.7767851066396295E-4"/>
    <n v="8.9282087545498922E-4"/>
    <n v="9.0796324024601592E-4"/>
    <n v="9.2310560503704208E-4"/>
    <n v="9.3824796982806857E-4"/>
    <n v="1.2799340171376369E-2"/>
    <n v="14.367271701988379"/>
    <n v="22.820342225679521"/>
    <s v="C-All-WH-All-All-All-E"/>
    <s v="C-All-WH-All-All-All-E"/>
    <n v="1.2799340171376369E-2"/>
    <n v="1.2480998288704815E-4"/>
    <n v="3.0162999256657037E-4"/>
    <n v="4.5799733168240921E-4"/>
    <n v="6.2737218624463013E-4"/>
    <n v="8.245398087950767E-4"/>
    <n v="1.1806364966816972E-3"/>
    <n v="1.5707073280569769E-3"/>
    <n v="2.1045498799808714E-3"/>
    <n v="2.835393070012732E-3"/>
    <n v="3.6952793731245119E-3"/>
    <n v="4.6788821356596975E-3"/>
    <n v="5.5824173497113138E-3"/>
    <n v="6.5305139443787843E-3"/>
    <n v="7.3969903007612518E-3"/>
    <n v="8.2595239701462927E-3"/>
    <n v="9.137202480810255E-3"/>
    <n v="1.0030023356265244E-2"/>
    <n v="1.0937986596511259E-2"/>
    <n v="1.1861092201548301E-2"/>
    <n v="1.2799340171376369E-2"/>
  </r>
  <r>
    <s v="Lost Opportunity"/>
    <x v="5"/>
    <s v="Under $20"/>
    <s v="Under $15"/>
    <s v="WHTanks"/>
    <s v="Under $20"/>
    <n v="19.203999547976832"/>
    <s v="Water Heating"/>
    <s v="COM-WHTanks-7p_v6"/>
    <s v="Urban"/>
    <s v="SC-New"/>
    <s v="M_Input_New"/>
    <s v="No"/>
    <s v="Commercial"/>
    <s v="Other"/>
    <s v="WHTanks-New-Other"/>
    <n v="2.5163662002138332E-4"/>
    <n v="2.8422599348379657E-4"/>
    <n v="2.5653313293986038E-4"/>
    <n v="3.7023687523147808E-4"/>
    <n v="4.2736067411912966E-4"/>
    <n v="4.6358108332171559E-4"/>
    <n v="5.0736796239553479E-4"/>
    <n v="5.6052481299366009E-4"/>
    <n v="5.847078173612289E-4"/>
    <n v="5.7058137129271447E-4"/>
    <n v="6.3292956164422176E-4"/>
    <n v="5.9683877181054325E-4"/>
    <n v="5.7208486915183389E-4"/>
    <n v="5.4714573089596665E-4"/>
    <n v="5.2206839934467212E-4"/>
    <n v="5.1958330174807434E-4"/>
    <n v="5.1709670520005339E-4"/>
    <n v="5.1461010865203245E-4"/>
    <n v="5.121235121040115E-4"/>
    <n v="5.0963691555599045E-4"/>
    <n v="9.7208742192679016E-3"/>
    <n v="11.932760373479505"/>
    <n v="19.203999547976832"/>
    <s v="C-All-WH-All-All-All-E"/>
    <s v="C-All-WH-All-All-All-E"/>
    <n v="9.7208742192679016E-3"/>
    <n v="2.5163662002138332E-4"/>
    <n v="5.3586261350517983E-4"/>
    <n v="7.9239574644504021E-4"/>
    <n v="1.1626326216765182E-3"/>
    <n v="1.589993295795648E-3"/>
    <n v="2.0535743791173637E-3"/>
    <n v="2.5609423415128983E-3"/>
    <n v="3.1214671545065583E-3"/>
    <n v="3.7061749718677872E-3"/>
    <n v="4.2767563431605014E-3"/>
    <n v="4.9096859048047229E-3"/>
    <n v="5.506524676615266E-3"/>
    <n v="6.0786095457671004E-3"/>
    <n v="6.6257552766630671E-3"/>
    <n v="7.1478236760077396E-3"/>
    <n v="7.6674069777558137E-3"/>
    <n v="8.1845036829558664E-3"/>
    <n v="8.6991137916078987E-3"/>
    <n v="9.2112373037119104E-3"/>
    <n v="9.7208742192679016E-3"/>
  </r>
  <r>
    <s v="Lost Opportunity"/>
    <x v="5"/>
    <s v="Under $20"/>
    <s v="Under $10"/>
    <s v="WHTanks"/>
    <s v="Under $20"/>
    <n v="15.631362826866738"/>
    <s v="Water Heating"/>
    <s v="COM-WHTanks-7p_v6"/>
    <s v="Urban"/>
    <s v="SC-NR"/>
    <s v="M_Input"/>
    <s v="No"/>
    <s v="Commercial"/>
    <s v="Large Off"/>
    <s v="WHTanks-NR-Large Off"/>
    <n v="3.0794123548406574E-3"/>
    <n v="3.6675550619519296E-3"/>
    <n v="4.1435799176704636E-3"/>
    <n v="4.5349673889593621E-3"/>
    <n v="4.8497871542076297E-3"/>
    <n v="5.1060277649886835E-3"/>
    <n v="5.316526064907786E-3"/>
    <n v="5.4884700287389345E-3"/>
    <n v="5.631911844900684E-3"/>
    <n v="5.7524686032740038E-3"/>
    <n v="5.8496776170161927E-3"/>
    <n v="5.9313962718159667E-3"/>
    <n v="5.9509254772585731E-3"/>
    <n v="5.9680942633185399E-3"/>
    <n v="5.9859319294464077E-3"/>
    <n v="6.0033404503647293E-3"/>
    <n v="6.0207282959689849E-3"/>
    <n v="6.0381129301230003E-3"/>
    <n v="6.055494352826778E-3"/>
    <n v="6.0728725640803163E-3"/>
    <n v="7.3202302105194725E-2"/>
    <n v="9.5276717672983668"/>
    <n v="15.631362826866738"/>
    <s v="C-All-WH-All-All-All-E"/>
    <s v="C-All-WH-All-All-All-E"/>
    <n v="7.3202302105194725E-2"/>
    <n v="3.0794123548406574E-3"/>
    <n v="6.746967416792587E-3"/>
    <n v="1.0890547334463051E-2"/>
    <n v="1.5425514723422414E-2"/>
    <n v="2.0275301877630044E-2"/>
    <n v="2.5381329642618727E-2"/>
    <n v="3.0697855707526513E-2"/>
    <n v="3.618632573626545E-2"/>
    <n v="4.1818237581166137E-2"/>
    <n v="4.7570706184440141E-2"/>
    <n v="5.3420383801456334E-2"/>
    <n v="5.9351780073272298E-2"/>
    <n v="6.5302705550530873E-2"/>
    <n v="7.1270799813849414E-2"/>
    <n v="7.3202302105194725E-2"/>
    <n v="7.3202302105194725E-2"/>
    <n v="7.3202302105194725E-2"/>
    <n v="7.3202302105194725E-2"/>
    <n v="7.3202302105194725E-2"/>
    <n v="7.3202302105194725E-2"/>
  </r>
  <r>
    <s v="Lost Opportunity"/>
    <x v="5"/>
    <s v="Under $20"/>
    <s v="Under $10"/>
    <s v="WHTanks"/>
    <s v="Under $20"/>
    <n v="15.631362826866738"/>
    <s v="Water Heating"/>
    <s v="COM-WHTanks-7p_v6"/>
    <s v="Urban"/>
    <s v="SC-NR"/>
    <s v="M_Input"/>
    <s v="No"/>
    <s v="Commercial"/>
    <s v="Medium Off"/>
    <s v="WHTanks-NR-Medium Off"/>
    <n v="3.0181806115583912E-3"/>
    <n v="3.6059140840094496E-3"/>
    <n v="4.0830970610250227E-3"/>
    <n v="4.4786935477969152E-3"/>
    <n v="4.7974987604319941E-3"/>
    <n v="5.058176412712276E-3"/>
    <n v="5.2738220798742661E-3"/>
    <n v="5.4509555441578919E-3"/>
    <n v="5.6002866310388465E-3"/>
    <n v="5.7272987544401731E-3"/>
    <n v="5.8299164791273013E-3"/>
    <n v="5.9172299947904223E-3"/>
    <n v="5.9424218560450411E-3"/>
    <n v="5.9646769841145229E-3"/>
    <n v="5.9878525143352767E-3"/>
    <n v="6.0104870193552198E-3"/>
    <n v="6.0330915872761227E-3"/>
    <n v="6.0556837707687909E-3"/>
    <n v="6.0782635698332192E-3"/>
    <n v="6.1008309844694146E-3"/>
    <n v="7.1746730699458749E-2"/>
    <n v="9.5276717672983668"/>
    <n v="15.631362826866738"/>
    <s v="C-All-WH-All-All-All-E"/>
    <s v="C-All-WH-All-All-All-E"/>
    <n v="7.1746730699458749E-2"/>
    <n v="3.0181806115583912E-3"/>
    <n v="6.6240946955678408E-3"/>
    <n v="1.0707191756592863E-2"/>
    <n v="1.5185885304389777E-2"/>
    <n v="1.9983384064821773E-2"/>
    <n v="2.5041560477534048E-2"/>
    <n v="3.0315382557408316E-2"/>
    <n v="3.5766338101566209E-2"/>
    <n v="4.1366624732605058E-2"/>
    <n v="4.7093923487045233E-2"/>
    <n v="5.2923839966172531E-2"/>
    <n v="5.8841069960962951E-2"/>
    <n v="6.4783491817007988E-2"/>
    <n v="7.0748168801122516E-2"/>
    <n v="7.1746730699458749E-2"/>
    <n v="7.1746730699458749E-2"/>
    <n v="7.1746730699458749E-2"/>
    <n v="7.1746730699458749E-2"/>
    <n v="7.1746730699458749E-2"/>
    <n v="7.1746730699458749E-2"/>
  </r>
  <r>
    <s v="Lost Opportunity"/>
    <x v="5"/>
    <s v="Under $20"/>
    <s v="Under $10"/>
    <s v="WHTanks"/>
    <s v="Under $20"/>
    <n v="15.631362826866738"/>
    <s v="Water Heating"/>
    <s v="COM-WHTanks-7p_v6"/>
    <s v="Urban"/>
    <s v="SC-NR"/>
    <s v="M_Input"/>
    <s v="No"/>
    <s v="Commercial"/>
    <s v="Small Off"/>
    <s v="WHTanks-NR-Small Off"/>
    <n v="9.1104414226776643E-4"/>
    <n v="1.0785350680735176E-3"/>
    <n v="1.2130744990336529E-3"/>
    <n v="1.3217966888613602E-3"/>
    <n v="1.4089593951491278E-3"/>
    <n v="1.4791310548934458E-3"/>
    <n v="1.5358256552161261E-3"/>
    <n v="1.5815443468953547E-3"/>
    <n v="1.6187179866025895E-3"/>
    <n v="1.6490501185102899E-3"/>
    <n v="1.6733953376563094E-3"/>
    <n v="1.6932832744704733E-3"/>
    <n v="1.6953507681662153E-3"/>
    <n v="1.697131261195329E-3"/>
    <n v="1.6989635650491411E-3"/>
    <n v="1.7007461764696845E-3"/>
    <n v="1.7025227532665008E-3"/>
    <n v="1.7042982018006443E-3"/>
    <n v="1.7060725220721157E-3"/>
    <n v="1.7078457140809143E-3"/>
    <n v="2.1656901008602954E-2"/>
    <n v="9.5276717672983668"/>
    <n v="15.631362826866738"/>
    <s v="C-All-WH-All-All-All-E"/>
    <s v="C-All-WH-All-All-All-E"/>
    <n v="2.1656901008602954E-2"/>
    <n v="9.1104414226776643E-4"/>
    <n v="1.9895792103412839E-3"/>
    <n v="3.202653709374937E-3"/>
    <n v="4.5244503982362974E-3"/>
    <n v="5.9334097933854257E-3"/>
    <n v="7.4125408482788712E-3"/>
    <n v="8.9483665034949967E-3"/>
    <n v="1.0529910850390352E-2"/>
    <n v="1.2148628836992942E-2"/>
    <n v="1.3797678955503231E-2"/>
    <n v="1.547107429315954E-2"/>
    <n v="1.7164357567630014E-2"/>
    <n v="1.885970833579623E-2"/>
    <n v="2.0556839596991561E-2"/>
    <n v="2.1656901008602954E-2"/>
    <n v="2.1656901008602954E-2"/>
    <n v="2.1656901008602954E-2"/>
    <n v="2.1656901008602954E-2"/>
    <n v="2.1656901008602954E-2"/>
    <n v="2.1656901008602954E-2"/>
  </r>
  <r>
    <s v="Lost Opportunity"/>
    <x v="5"/>
    <s v="Under $15"/>
    <s v="Under $10"/>
    <s v="WHTanks"/>
    <s v="Under $15"/>
    <n v="13.099475677972279"/>
    <s v="Water Heating"/>
    <s v="COM-WHTanks-7p_v6"/>
    <s v="Urban"/>
    <s v="SC-NR"/>
    <s v="M_Input"/>
    <s v="No"/>
    <s v="Commercial"/>
    <s v="XLarge Ret"/>
    <s v="WHTanks-NR-XLarge Ret"/>
    <n v="4.3435299882621297E-4"/>
    <n v="5.140569109260318E-4"/>
    <n v="5.781844092921846E-4"/>
    <n v="6.2977642979427371E-4"/>
    <n v="6.7127607758203124E-4"/>
    <n v="7.0469785030215313E-4"/>
    <n v="7.3161988407518131E-4"/>
    <n v="7.5343050432538628E-4"/>
    <n v="7.7171413393456131E-4"/>
    <n v="7.8682815958128227E-4"/>
    <n v="7.989818469094906E-4"/>
    <n v="8.0886933824991856E-4"/>
    <n v="8.1014253321142827E-4"/>
    <n v="8.1116135027659193E-4"/>
    <n v="8.1220486539308506E-4"/>
    <n v="8.1317428428013215E-4"/>
    <n v="8.1425176648552749E-4"/>
    <n v="8.1543965940781388E-4"/>
    <n v="8.1673796304699165E-4"/>
    <n v="8.1814667740306003E-4"/>
    <n v="1.0325229549200459E-2"/>
    <n v="7.8232127334533619"/>
    <n v="13.099475677972279"/>
    <s v="C-All-WH-All-All-All-E"/>
    <s v="C-All-WH-All-All-All-E"/>
    <n v="1.0325229549200459E-2"/>
    <n v="4.3435299882621297E-4"/>
    <n v="9.4840990975224478E-4"/>
    <n v="1.5265943190444294E-3"/>
    <n v="2.1563707488387032E-3"/>
    <n v="2.8276468264207344E-3"/>
    <n v="3.5323446767228876E-3"/>
    <n v="4.2639645607980689E-3"/>
    <n v="5.0173950651234553E-3"/>
    <n v="5.7891091990580163E-3"/>
    <n v="6.5759373586392984E-3"/>
    <n v="7.3749192055487887E-3"/>
    <n v="8.1837885437987066E-3"/>
    <n v="8.9939310770101345E-3"/>
    <n v="9.8050924272867265E-3"/>
    <n v="1.0325229549200459E-2"/>
    <n v="1.0325229549200459E-2"/>
    <n v="1.0325229549200459E-2"/>
    <n v="1.0325229549200459E-2"/>
    <n v="1.0325229549200459E-2"/>
    <n v="1.0325229549200459E-2"/>
  </r>
  <r>
    <s v="Lost Opportunity"/>
    <x v="5"/>
    <s v="Under $15"/>
    <s v="Under $10"/>
    <s v="WHTanks"/>
    <s v="Under $15"/>
    <n v="13.099475677972279"/>
    <s v="Water Heating"/>
    <s v="COM-WHTanks-7p_v6"/>
    <s v="Urban"/>
    <s v="SC-NR"/>
    <s v="M_Input"/>
    <s v="No"/>
    <s v="Commercial"/>
    <s v="Large Ret"/>
    <s v="WHTanks-NR-Large Ret"/>
    <n v="1.0230554055714309E-4"/>
    <n v="1.2080678358373079E-4"/>
    <n v="1.3562809633790019E-4"/>
    <n v="1.4750153206140887E-4"/>
    <n v="1.5701306513280224E-4"/>
    <n v="1.6463522211794537E-4"/>
    <n v="1.7074363895102425E-4"/>
    <n v="1.7564590525937675E-4"/>
    <n v="1.796149845850793E-4"/>
    <n v="1.828178428288304E-4"/>
    <n v="1.8538370675390471E-4"/>
    <n v="1.8744580140114559E-4"/>
    <n v="1.8752839974223696E-4"/>
    <n v="1.8758999240412521E-4"/>
    <n v="1.8765056487608743E-4"/>
    <n v="1.8770612123155249E-4"/>
    <n v="1.8776742674031098E-4"/>
    <n v="1.8783502105746062E-4"/>
    <n v="1.8790890418300121E-4"/>
    <n v="1.8798907611693286E-4"/>
    <n v="2.4319578620664315E-3"/>
    <n v="7.8232127334533619"/>
    <n v="13.099475677972279"/>
    <s v="C-All-WH-All-All-All-E"/>
    <s v="C-All-WH-All-All-All-E"/>
    <n v="2.4319578620664315E-3"/>
    <n v="1.0230554055714309E-4"/>
    <n v="2.2311232414087389E-4"/>
    <n v="3.5874042047877406E-4"/>
    <n v="5.0624195254018295E-4"/>
    <n v="6.6325501767298522E-4"/>
    <n v="8.2789023979093056E-4"/>
    <n v="9.9863387874195471E-4"/>
    <n v="1.1742797840013314E-3"/>
    <n v="1.3538947685864107E-3"/>
    <n v="1.5367126114152411E-3"/>
    <n v="1.7220963181691458E-3"/>
    <n v="1.9095421195702914E-3"/>
    <n v="2.0970705193125282E-3"/>
    <n v="2.2846605117166534E-3"/>
    <n v="2.4319578620664315E-3"/>
    <n v="2.4319578620664315E-3"/>
    <n v="2.4319578620664315E-3"/>
    <n v="2.4319578620664315E-3"/>
    <n v="2.4319578620664315E-3"/>
    <n v="2.4319578620664315E-3"/>
  </r>
  <r>
    <s v="Lost Opportunity"/>
    <x v="5"/>
    <s v="Under $15"/>
    <s v="Under $10"/>
    <s v="WHTanks"/>
    <s v="Under $15"/>
    <n v="13.099475677972279"/>
    <s v="Water Heating"/>
    <s v="COM-WHTanks-7p_v6"/>
    <s v="Urban"/>
    <s v="SC-NR"/>
    <s v="M_Input"/>
    <s v="No"/>
    <s v="Commercial"/>
    <s v="Medium Ret"/>
    <s v="WHTanks-NR-Medium Ret"/>
    <n v="1.1225761299340764E-3"/>
    <n v="1.3325461603871823E-3"/>
    <n v="1.5023799482927402E-3"/>
    <n v="1.6397481535625378E-3"/>
    <n v="1.750814179587437E-3"/>
    <n v="1.8408569945122608E-3"/>
    <n v="1.9138743618049732E-3"/>
    <n v="1.9737128322720818E-3"/>
    <n v="2.02591511133258E-3"/>
    <n v="2.070206079671831E-3"/>
    <n v="2.1059672635490704E-3"/>
    <n v="2.1354392136117601E-3"/>
    <n v="2.1419246900730472E-3"/>
    <n v="2.14718428157218E-3"/>
    <n v="2.1526063850743132E-3"/>
    <n v="2.1576583287633163E-3"/>
    <n v="2.163280873813627E-3"/>
    <n v="2.1694802811621661E-3"/>
    <n v="2.1762565508089355E-3"/>
    <n v="2.1836096827539337E-3"/>
    <n v="2.668533717815999E-2"/>
    <n v="7.8232127334533619"/>
    <n v="13.099475677972279"/>
    <s v="C-All-WH-All-All-All-E"/>
    <s v="C-All-WH-All-All-All-E"/>
    <n v="2.668533717815999E-2"/>
    <n v="1.1225761299340764E-3"/>
    <n v="2.4551222903212589E-3"/>
    <n v="3.9575022386139991E-3"/>
    <n v="5.5972503921765367E-3"/>
    <n v="7.3480645717639735E-3"/>
    <n v="9.1889215662762334E-3"/>
    <n v="1.1102795928081206E-2"/>
    <n v="1.3076508760353288E-2"/>
    <n v="1.5102423871685868E-2"/>
    <n v="1.7172629951357699E-2"/>
    <n v="1.9278597214906771E-2"/>
    <n v="2.1414036428518531E-2"/>
    <n v="2.3555961118591578E-2"/>
    <n v="2.5703145400163756E-2"/>
    <n v="2.668533717815999E-2"/>
    <n v="2.668533717815999E-2"/>
    <n v="2.668533717815999E-2"/>
    <n v="2.668533717815999E-2"/>
    <n v="2.668533717815999E-2"/>
    <n v="2.668533717815999E-2"/>
  </r>
  <r>
    <s v="Lost Opportunity"/>
    <x v="5"/>
    <s v="Under $15"/>
    <s v="Under $10"/>
    <s v="WHTanks"/>
    <s v="Under $15"/>
    <n v="13.099475677972279"/>
    <s v="Water Heating"/>
    <s v="COM-WHTanks-7p_v6"/>
    <s v="Urban"/>
    <s v="SC-NR"/>
    <s v="M_Input"/>
    <s v="No"/>
    <s v="Commercial"/>
    <s v="Small Ret"/>
    <s v="WHTanks-NR-Small Ret"/>
    <n v="1.9204401753556512E-4"/>
    <n v="2.269374180044621E-4"/>
    <n v="2.5492602796636359E-4"/>
    <n v="2.7737822435735854E-4"/>
    <n v="2.9538793003386414E-4"/>
    <n v="3.0984714576101543E-4"/>
    <n v="3.2145660155406456E-4"/>
    <n v="3.3080315654848903E-4"/>
    <n v="3.3845791727844142E-4"/>
    <n v="3.4468556191998153E-4"/>
    <n v="3.4968144627958069E-4"/>
    <n v="3.5371419391263029E-4"/>
    <n v="3.5400140411414764E-4"/>
    <n v="3.542258361174897E-4"/>
    <n v="3.5445235046338482E-4"/>
    <n v="3.5466224968836439E-4"/>
    <n v="3.5489506391279767E-4"/>
    <n v="3.5515181416175088E-4"/>
    <n v="3.5543250043522379E-4"/>
    <n v="3.5573712273321656E-4"/>
    <n v="4.565177562866919E-3"/>
    <n v="7.8232127334533619"/>
    <n v="13.099475677972279"/>
    <s v="C-All-WH-All-All-All-E"/>
    <s v="C-All-WH-All-All-All-E"/>
    <n v="4.565177562866919E-3"/>
    <n v="1.9204401753556512E-4"/>
    <n v="4.1898143554002724E-4"/>
    <n v="6.7390746350639089E-4"/>
    <n v="9.5128568786374942E-4"/>
    <n v="1.2466736178976135E-3"/>
    <n v="1.556520763658629E-3"/>
    <n v="1.8779773652126935E-3"/>
    <n v="2.2087805217611825E-3"/>
    <n v="2.5472384390396239E-3"/>
    <n v="2.8919240009596054E-3"/>
    <n v="3.2416054472391861E-3"/>
    <n v="3.5953196411518161E-3"/>
    <n v="3.9493210452659641E-3"/>
    <n v="4.3035468813834542E-3"/>
    <n v="4.565177562866919E-3"/>
    <n v="4.565177562866919E-3"/>
    <n v="4.565177562866919E-3"/>
    <n v="4.565177562866919E-3"/>
    <n v="4.565177562866919E-3"/>
    <n v="4.565177562866919E-3"/>
  </r>
  <r>
    <s v="Lost Opportunity"/>
    <x v="5"/>
    <s v="Under $25"/>
    <s v="Under $15"/>
    <s v="WHTanks"/>
    <s v="Under $25"/>
    <n v="23.587612008749645"/>
    <s v="Water Heating"/>
    <s v="COM-WHTanks-7p_v6"/>
    <s v="Urban"/>
    <s v="SC-NR"/>
    <s v="M_Input"/>
    <s v="No"/>
    <s v="Commercial"/>
    <s v="School K-12"/>
    <s v="WHTanks-NR-School K-12"/>
    <n v="4.6430326322533622E-4"/>
    <n v="5.4849652573131004E-4"/>
    <n v="6.1601629961628333E-4"/>
    <n v="6.7018012672950735E-4"/>
    <n v="7.1368432792686223E-4"/>
    <n v="7.4863382010117194E-4"/>
    <n v="7.766365664257953E-4"/>
    <n v="7.9910955285613402E-4"/>
    <n v="8.171628327639359E-4"/>
    <n v="8.3168375987059966E-4"/>
    <n v="8.4332755807056908E-4"/>
    <n v="8.5271768186313476E-4"/>
    <n v="8.5310373258775469E-4"/>
    <n v="8.5346791408997798E-4"/>
    <n v="8.5378858756011327E-4"/>
    <n v="8.5411534048949155E-4"/>
    <n v="8.5443506838549872E-4"/>
    <n v="8.5475022779612098E-4"/>
    <n v="8.5506081872135822E-4"/>
    <n v="8.5536684116121044E-4"/>
    <n v="1.1037192758424033E-2"/>
    <n v="14.883795479014225"/>
    <n v="23.587612008749645"/>
    <s v="C-All-WH-All-All-All-E"/>
    <s v="C-All-WH-All-All-All-E"/>
    <n v="1.1037192758424033E-2"/>
    <n v="4.6430326322533622E-4"/>
    <n v="1.0127997889566463E-3"/>
    <n v="1.6288160885729298E-3"/>
    <n v="2.2989962153024371E-3"/>
    <n v="3.0126805432292994E-3"/>
    <n v="3.7613143633304716E-3"/>
    <n v="4.5379509297562666E-3"/>
    <n v="5.3370604826124008E-3"/>
    <n v="6.1542233153763365E-3"/>
    <n v="6.9859070752469358E-3"/>
    <n v="7.8292346333175052E-3"/>
    <n v="8.68195231518064E-3"/>
    <n v="9.5350560477683952E-3"/>
    <n v="1.0388523961858373E-2"/>
    <n v="1.1037192758424033E-2"/>
    <n v="1.1037192758424033E-2"/>
    <n v="1.1037192758424033E-2"/>
    <n v="1.1037192758424033E-2"/>
    <n v="1.1037192758424033E-2"/>
    <n v="1.1037192758424033E-2"/>
  </r>
  <r>
    <s v="Lost Opportunity"/>
    <x v="5"/>
    <s v="Under $25"/>
    <s v="Under $15"/>
    <s v="WHTanks"/>
    <s v="Under $25"/>
    <n v="22.110927320206631"/>
    <s v="Water Heating"/>
    <s v="COM-WHTanks-7p_v6"/>
    <s v="Urban"/>
    <s v="SC-NR"/>
    <s v="M_Input"/>
    <s v="No"/>
    <s v="Commercial"/>
    <s v="University"/>
    <s v="WHTanks-NR-University"/>
    <n v="1.0519331800650275E-3"/>
    <n v="1.2472095379613959E-3"/>
    <n v="1.4053190983642312E-3"/>
    <n v="1.53182025472995E-3"/>
    <n v="1.6349729958878799E-3"/>
    <n v="1.7190041442302897E-3"/>
    <n v="1.7866894213294702E-3"/>
    <n v="1.8421386847190049E-3"/>
    <n v="1.8875358184692801E-3"/>
    <n v="1.9246208732364646E-3"/>
    <n v="1.9550205991104136E-3"/>
    <n v="1.9799189225263676E-3"/>
    <n v="1.983354480597211E-3"/>
    <n v="1.9871608625223656E-3"/>
    <n v="1.9903984989108189E-3"/>
    <n v="1.9936336210869252E-3"/>
    <n v="1.9971436429541967E-3"/>
    <n v="2.0009343307723815E-3"/>
    <n v="2.0050056845414789E-3"/>
    <n v="2.0093577042614888E-3"/>
    <n v="2.5006047118227809E-2"/>
    <n v="13.889695659586353"/>
    <n v="22.110927320206631"/>
    <s v="C-All-WH-All-All-All-E"/>
    <s v="C-All-WH-All-All-All-E"/>
    <n v="2.5006047118227809E-2"/>
    <n v="1.0519331800650275E-3"/>
    <n v="2.2991427180264236E-3"/>
    <n v="3.7044618163906548E-3"/>
    <n v="5.2362820711206043E-3"/>
    <n v="6.8712550670084844E-3"/>
    <n v="8.5902592112387741E-3"/>
    <n v="1.0376948632568245E-2"/>
    <n v="1.221908731728725E-2"/>
    <n v="1.410662313575653E-2"/>
    <n v="1.6031244008992994E-2"/>
    <n v="1.7986264608103406E-2"/>
    <n v="1.9966183530629775E-2"/>
    <n v="2.1949538011226986E-2"/>
    <n v="2.393669887374935E-2"/>
    <n v="2.5006047118227809E-2"/>
    <n v="2.5006047118227809E-2"/>
    <n v="2.5006047118227809E-2"/>
    <n v="2.5006047118227809E-2"/>
    <n v="2.5006047118227809E-2"/>
    <n v="2.5006047118227809E-2"/>
  </r>
  <r>
    <s v="Lost Opportunity"/>
    <x v="5"/>
    <s v="Under $20"/>
    <s v="Under $15"/>
    <s v="WHTanks"/>
    <s v="Under $20"/>
    <n v="18.202739316057816"/>
    <s v="Water Heating"/>
    <s v="COM-WHTanks-7p_v6"/>
    <s v="Urban"/>
    <s v="SC-NR"/>
    <s v="M_Input"/>
    <s v="No"/>
    <s v="Commercial"/>
    <s v="Warehouse"/>
    <s v="WHTanks-NR-Warehouse"/>
    <n v="1.1170750242905777E-3"/>
    <n v="1.3218210140208879E-3"/>
    <n v="1.4864828501746645E-3"/>
    <n v="1.6190707876830494E-3"/>
    <n v="1.7257749147128396E-3"/>
    <n v="1.8124750015207772E-3"/>
    <n v="1.8825685777248389E-3"/>
    <n v="1.9390657898019697E-3"/>
    <n v="1.9843819152428931E-3"/>
    <n v="2.0206012885150885E-3"/>
    <n v="2.0497179609436584E-3"/>
    <n v="2.0734470912349237E-3"/>
    <n v="2.0752626282390108E-3"/>
    <n v="2.0769641467899432E-3"/>
    <n v="2.078628274679879E-3"/>
    <n v="2.0802601032396772E-3"/>
    <n v="2.0818510496031038E-3"/>
    <n v="2.0834071077956823E-3"/>
    <n v="2.084928277817413E-3"/>
    <n v="2.0864145596682965E-3"/>
    <n v="2.65545675536909E-2"/>
    <n v="11.258714909695978"/>
    <n v="18.202739316057816"/>
    <s v="C-All-WH-All-All-All-E"/>
    <s v="C-All-WH-All-All-All-E"/>
    <n v="2.65545675536909E-2"/>
    <n v="1.1170750242905777E-3"/>
    <n v="2.4388960383114654E-3"/>
    <n v="3.9253788884861304E-3"/>
    <n v="5.5444496761691796E-3"/>
    <n v="7.2702245908820191E-3"/>
    <n v="9.0826995924027966E-3"/>
    <n v="1.0965268170127636E-2"/>
    <n v="1.2904333959929605E-2"/>
    <n v="1.4888715875172497E-2"/>
    <n v="1.6909317163687584E-2"/>
    <n v="1.8959035124631242E-2"/>
    <n v="2.1032482215866167E-2"/>
    <n v="2.3107744844105178E-2"/>
    <n v="2.518470899089512E-2"/>
    <n v="2.65545675536909E-2"/>
    <n v="2.65545675536909E-2"/>
    <n v="2.65545675536909E-2"/>
    <n v="2.65545675536909E-2"/>
    <n v="2.65545675536909E-2"/>
    <n v="2.65545675536909E-2"/>
  </r>
  <r>
    <s v="Lost Opportunity"/>
    <x v="5"/>
    <s v="Under $20"/>
    <s v="Under $10"/>
    <s v="WHTanks"/>
    <s v="Under $20"/>
    <n v="16.180359564113992"/>
    <s v="Water Heating"/>
    <s v="COM-WHTanks-7p_v6"/>
    <s v="Urban"/>
    <s v="SC-NR"/>
    <s v="M_Input"/>
    <s v="No"/>
    <s v="Commercial"/>
    <s v="Supermarket"/>
    <s v="WHTanks-NR-Supermarket"/>
    <n v="4.3558236861576243E-4"/>
    <n v="5.1551615094262704E-4"/>
    <n v="5.7985465911687131E-4"/>
    <n v="6.3160730586851298E-4"/>
    <n v="6.732228158685998E-4"/>
    <n v="7.0668418754346043E-4"/>
    <n v="7.3359866824891965E-4"/>
    <n v="7.5525821590973158E-4"/>
    <n v="7.7270197675566277E-4"/>
    <n v="7.8676789695773742E-4"/>
    <n v="7.9806565871288126E-4"/>
    <n v="8.0725436582403597E-4"/>
    <n v="8.0790912983441524E-4"/>
    <n v="8.0852215708368807E-4"/>
    <n v="8.0911662266841783E-4"/>
    <n v="8.0970123032034018E-4"/>
    <n v="8.1027903607005082E-4"/>
    <n v="8.1085237231614399E-4"/>
    <n v="8.1142123905862012E-4"/>
    <n v="8.119856362974791E-4"/>
    <n v="1.0354453533637665E-2"/>
    <n v="9.8972547673784117"/>
    <n v="16.180359564113992"/>
    <s v="C-All-WH-All-All-All-E"/>
    <s v="C-All-WH-All-All-All-E"/>
    <n v="1.0354453533637665E-2"/>
    <n v="4.3558236861576243E-4"/>
    <n v="9.5109851955838941E-4"/>
    <n v="1.5309531786752606E-3"/>
    <n v="2.1625604845437736E-3"/>
    <n v="2.8357833004123735E-3"/>
    <n v="3.5424674879558338E-3"/>
    <n v="4.2760661562047534E-3"/>
    <n v="5.0313243721144853E-3"/>
    <n v="5.8040263488701484E-3"/>
    <n v="6.5907942458278855E-3"/>
    <n v="7.3888599045407663E-3"/>
    <n v="8.1961142703648026E-3"/>
    <n v="9.0040234001992174E-3"/>
    <n v="9.8125455572829062E-3"/>
    <n v="1.0354453533637665E-2"/>
    <n v="1.0354453533637665E-2"/>
    <n v="1.0354453533637665E-2"/>
    <n v="1.0354453533637665E-2"/>
    <n v="1.0354453533637665E-2"/>
    <n v="1.0354453533637665E-2"/>
  </r>
  <r>
    <s v="Lost Opportunity"/>
    <x v="5"/>
    <s v="Under $20"/>
    <s v="Under $10"/>
    <s v="WHTanks"/>
    <s v="Under $20"/>
    <n v="16.180359564113992"/>
    <s v="Water Heating"/>
    <s v="COM-WHTanks-7p_v6"/>
    <s v="Urban"/>
    <s v="SC-NR"/>
    <s v="M_Input"/>
    <s v="No"/>
    <s v="Commercial"/>
    <s v="MiniMart"/>
    <s v="WHTanks-NR-MiniMart"/>
    <n v="7.7830524147361397E-5"/>
    <n v="9.1956530812752516E-5"/>
    <n v="1.0325105586880283E-4"/>
    <n v="1.1230012874481885E-4"/>
    <n v="1.1955037532041881E-4"/>
    <n v="1.2538490025909574E-4"/>
    <n v="1.3008513451127676E-4"/>
    <n v="1.3388402030440561E-4"/>
    <n v="1.3700741124772139E-4"/>
    <n v="1.3953686239643359E-4"/>
    <n v="1.4156753001202141E-4"/>
    <n v="1.4322815001525095E-4"/>
    <n v="1.4335735608935791E-4"/>
    <n v="1.4345451576438554E-4"/>
    <n v="1.435535888246552E-4"/>
    <n v="1.4364852781198335E-4"/>
    <n v="1.4374430076162102E-4"/>
    <n v="1.4384132134809377E-4"/>
    <n v="1.4393958957140167E-4"/>
    <n v="1.4403910543154465E-4"/>
    <n v="1.8501496016552837E-3"/>
    <n v="9.8972547673784117"/>
    <n v="16.180359564113992"/>
    <s v="C-All-WH-All-All-All-E"/>
    <s v="C-All-WH-All-All-All-E"/>
    <n v="1.8501496016552837E-3"/>
    <n v="7.7830524147361397E-5"/>
    <n v="1.697870549601139E-4"/>
    <n v="2.7303811082891676E-4"/>
    <n v="3.8533823957373562E-4"/>
    <n v="5.0488861489415447E-4"/>
    <n v="6.3027351515325023E-4"/>
    <n v="7.6035864966452697E-4"/>
    <n v="8.9424266996893261E-4"/>
    <n v="1.0312500812166541E-3"/>
    <n v="1.1707869436130877E-3"/>
    <n v="1.3123544736251091E-3"/>
    <n v="1.45558262364036E-3"/>
    <n v="1.5989399797297179E-3"/>
    <n v="1.7423944954941034E-3"/>
    <n v="1.8501496016552837E-3"/>
    <n v="1.8501496016552837E-3"/>
    <n v="1.8501496016552837E-3"/>
    <n v="1.8501496016552837E-3"/>
    <n v="1.8501496016552837E-3"/>
    <n v="1.8501496016552837E-3"/>
  </r>
  <r>
    <s v="Lost Opportunity"/>
    <x v="5"/>
    <s v="Under $30"/>
    <s v="Under $20"/>
    <s v="WHTanks"/>
    <s v="Under $30"/>
    <n v="28.727420697018847"/>
    <s v="Water Heating"/>
    <s v="COM-WHTanks-7p_v6"/>
    <s v="Urban"/>
    <s v="SC-NR"/>
    <s v="M_Input"/>
    <s v="No"/>
    <s v="Commercial"/>
    <s v="Restaurant"/>
    <s v="WHTanks-NR-Restaurant"/>
    <n v="3.7862245048874869E-4"/>
    <n v="4.4888078273054089E-4"/>
    <n v="5.0564252625884298E-4"/>
    <n v="5.5146383986942821E-4"/>
    <n v="5.8843870831383157E-4"/>
    <n v="6.182759864166343E-4"/>
    <n v="6.423657984022885E-4"/>
    <n v="6.6183256555160273E-4"/>
    <n v="6.7794475506954106E-4"/>
    <n v="6.9122309295139542E-4"/>
    <n v="7.020844710765216E-4"/>
    <n v="7.1104179609813613E-4"/>
    <n v="7.1247055890570653E-4"/>
    <n v="7.1367900651571965E-4"/>
    <n v="7.1489438812728529E-4"/>
    <n v="7.1601351837856549E-4"/>
    <n v="7.1722529495965516E-4"/>
    <n v="7.1853178826395477E-4"/>
    <n v="7.1993299829146377E-4"/>
    <n v="7.2142892504218237E-4"/>
    <n v="9.0004298907609796E-3"/>
    <n v="18.343899676304691"/>
    <n v="28.727420697018847"/>
    <s v="C-All-WH-All-All-All-E"/>
    <s v="C-All-WH-All-All-All-E"/>
    <n v="9.0004298907609796E-3"/>
    <n v="3.7862245048874869E-4"/>
    <n v="8.2750323321928963E-4"/>
    <n v="1.3331457594781327E-3"/>
    <n v="1.8846095993475609E-3"/>
    <n v="2.4730483076613923E-3"/>
    <n v="3.0913242940780266E-3"/>
    <n v="3.7336900924803151E-3"/>
    <n v="4.3955226580319178E-3"/>
    <n v="5.0734674131014592E-3"/>
    <n v="5.7646905060528544E-3"/>
    <n v="6.4667749771293763E-3"/>
    <n v="7.1778167732275125E-3"/>
    <n v="7.8902873321332195E-3"/>
    <n v="8.6039663386489398E-3"/>
    <n v="9.0004298907609796E-3"/>
    <n v="9.0004298907609796E-3"/>
    <n v="9.0004298907609796E-3"/>
    <n v="9.0004298907609796E-3"/>
    <n v="9.0004298907609796E-3"/>
    <n v="9.0004298907609796E-3"/>
  </r>
  <r>
    <s v="Lost Opportunity"/>
    <x v="5"/>
    <s v="Under $25"/>
    <s v="Under $15"/>
    <s v="WHTanks"/>
    <s v="Under $25"/>
    <n v="23.54741634836531"/>
    <s v="Water Heating"/>
    <s v="COM-WHTanks-7p_v6"/>
    <s v="Urban"/>
    <s v="SC-NR"/>
    <s v="M_Input"/>
    <s v="No"/>
    <s v="Commercial"/>
    <s v="Lodging"/>
    <s v="WHTanks-NR-Lodging"/>
    <n v="1.9191620694125461E-3"/>
    <n v="2.2690333867095495E-3"/>
    <n v="2.5500689126838542E-3"/>
    <n v="2.7757376998705382E-3"/>
    <n v="2.9569335660397811E-3"/>
    <n v="3.1024719447041919E-3"/>
    <n v="3.2194089399968213E-3"/>
    <n v="3.3134445170344895E-3"/>
    <n v="3.3912787938921198E-3"/>
    <n v="3.4551196133779665E-3"/>
    <n v="3.5072878567334958E-3"/>
    <n v="3.549850460645067E-3"/>
    <n v="3.5550068110104028E-3"/>
    <n v="3.5591440297139581E-3"/>
    <n v="3.5630337424148112E-3"/>
    <n v="3.5667333352401008E-3"/>
    <n v="3.5706929266941241E-3"/>
    <n v="3.5749228056835584E-3"/>
    <n v="3.5794229722084063E-3"/>
    <n v="3.5841934262686665E-3"/>
    <n v="4.5621393111945643E-2"/>
    <n v="14.856735877841498"/>
    <n v="23.54741634836531"/>
    <s v="C-All-WH-All-All-All-E"/>
    <s v="C-All-WH-All-All-All-E"/>
    <n v="4.5621393111945643E-2"/>
    <n v="1.9191620694125461E-3"/>
    <n v="4.1881954561220954E-3"/>
    <n v="6.7382643688059501E-3"/>
    <n v="9.5140020686764887E-3"/>
    <n v="1.247093563471627E-2"/>
    <n v="1.5573407579420462E-2"/>
    <n v="1.8792816519417284E-2"/>
    <n v="2.2106261036451774E-2"/>
    <n v="2.5497539830343894E-2"/>
    <n v="2.895265944372186E-2"/>
    <n v="3.2459947300455358E-2"/>
    <n v="3.6009797761100422E-2"/>
    <n v="3.9564804572110826E-2"/>
    <n v="4.3123948601824787E-2"/>
    <n v="4.5621393111945643E-2"/>
    <n v="4.5621393111945643E-2"/>
    <n v="4.5621393111945643E-2"/>
    <n v="4.5621393111945643E-2"/>
    <n v="4.5621393111945643E-2"/>
    <n v="4.5621393111945643E-2"/>
  </r>
  <r>
    <s v="Lost Opportunity"/>
    <x v="5"/>
    <s v="Under $25"/>
    <s v="Under $15"/>
    <s v="WHTanks"/>
    <s v="Under $25"/>
    <n v="22.110927320206631"/>
    <s v="Water Heating"/>
    <s v="COM-WHTanks-7p_v6"/>
    <s v="Urban"/>
    <s v="SC-NR"/>
    <s v="M_Input"/>
    <s v="No"/>
    <s v="Commercial"/>
    <s v="Hospital"/>
    <s v="WHTanks-NR-Hospital"/>
    <n v="8.802571449549729E-4"/>
    <n v="1.050645122113975E-3"/>
    <n v="1.1885430672905757E-3"/>
    <n v="1.3002613428986043E-3"/>
    <n v="1.3900804849383401E-3"/>
    <n v="1.4631606941508304E-3"/>
    <n v="1.5228150495825063E-3"/>
    <n v="1.5722442820494697E-3"/>
    <n v="1.6136369390953604E-3"/>
    <n v="1.6483368035762501E-3"/>
    <n v="1.6764459522462262E-3"/>
    <n v="1.699863066447182E-3"/>
    <n v="1.7048239128130472E-3"/>
    <n v="1.7091026816865415E-3"/>
    <n v="1.7132532600889923E-3"/>
    <n v="1.717236729556226E-3"/>
    <n v="1.7211626337734075E-3"/>
    <n v="1.7250359552068919E-3"/>
    <n v="1.7288566938566787E-3"/>
    <n v="1.7326248497227682E-3"/>
    <n v="2.0925047388979628E-2"/>
    <n v="13.889695659586353"/>
    <n v="22.110927320206631"/>
    <s v="C-All-WH-All-All-All-E"/>
    <s v="C-All-WH-All-All-All-E"/>
    <n v="2.0925047388979628E-2"/>
    <n v="8.802571449549729E-4"/>
    <n v="1.9309022670689479E-3"/>
    <n v="3.1194453343595238E-3"/>
    <n v="4.4197066772581279E-3"/>
    <n v="5.8097871621964683E-3"/>
    <n v="7.2729478563472987E-3"/>
    <n v="8.7957629059298055E-3"/>
    <n v="1.0368007187979275E-2"/>
    <n v="1.1981644127074635E-2"/>
    <n v="1.3629980930650886E-2"/>
    <n v="1.5306426882897113E-2"/>
    <n v="1.7006289949344295E-2"/>
    <n v="1.8711113862157343E-2"/>
    <n v="2.0420216543843885E-2"/>
    <n v="2.0925047388979628E-2"/>
    <n v="2.0925047388979628E-2"/>
    <n v="2.0925047388979628E-2"/>
    <n v="2.0925047388979628E-2"/>
    <n v="2.0925047388979628E-2"/>
    <n v="2.0925047388979628E-2"/>
  </r>
  <r>
    <s v="Lost Opportunity"/>
    <x v="5"/>
    <s v="Under $25"/>
    <s v="Under $15"/>
    <s v="WHTanks"/>
    <s v="Under $25"/>
    <n v="22.110927320206631"/>
    <s v="Water Heating"/>
    <s v="COM-WHTanks-7p_v6"/>
    <s v="Urban"/>
    <s v="SC-NR"/>
    <s v="M_Input"/>
    <s v="No"/>
    <s v="Commercial"/>
    <s v="Residential Care"/>
    <s v="WHTanks-NR-Residential Care"/>
    <n v="1.0618723797259937E-3"/>
    <n v="1.264675740949952E-3"/>
    <n v="1.4287060047270229E-3"/>
    <n v="1.5613191811996209E-3"/>
    <n v="1.6681031877556218E-3"/>
    <n v="1.7550219492695562E-3"/>
    <n v="1.8259813102767366E-3"/>
    <n v="1.8846806286500649E-3"/>
    <n v="1.9340338536527179E-3"/>
    <n v="1.9753343273176452E-3"/>
    <n v="2.0089005922367337E-3"/>
    <n v="2.036996343798982E-3"/>
    <n v="2.0429867132523085E-3"/>
    <n v="2.0482837174943666E-3"/>
    <n v="2.0534203498193183E-3"/>
    <n v="2.0584584843798648E-3"/>
    <n v="2.0634709530302324E-3"/>
    <n v="2.0684637317110043E-3"/>
    <n v="2.0734368204221821E-3"/>
    <n v="2.0783902191637642E-3"/>
    <n v="2.5242316968584876E-2"/>
    <n v="13.889695659586353"/>
    <n v="22.110927320206631"/>
    <s v="C-All-WH-All-All-All-E"/>
    <s v="C-All-WH-All-All-All-E"/>
    <n v="2.5242316968584876E-2"/>
    <n v="1.0618723797259937E-3"/>
    <n v="2.3265481206759457E-3"/>
    <n v="3.7552541254029688E-3"/>
    <n v="5.3165733066025895E-3"/>
    <n v="6.984676494358211E-3"/>
    <n v="8.7396984436277671E-3"/>
    <n v="1.0565679753904503E-2"/>
    <n v="1.2450360382554568E-2"/>
    <n v="1.4384394236207286E-2"/>
    <n v="1.6359728563524932E-2"/>
    <n v="1.8368629155761665E-2"/>
    <n v="2.0405625499560646E-2"/>
    <n v="2.2448612212812954E-2"/>
    <n v="2.4496895930307322E-2"/>
    <n v="2.5242316968584876E-2"/>
    <n v="2.5242316968584876E-2"/>
    <n v="2.5242316968584876E-2"/>
    <n v="2.5242316968584876E-2"/>
    <n v="2.5242316968584876E-2"/>
    <n v="2.5242316968584876E-2"/>
  </r>
  <r>
    <s v="Lost Opportunity"/>
    <x v="5"/>
    <s v="Under $25"/>
    <s v="Under $15"/>
    <s v="WHTanks"/>
    <s v="Under $25"/>
    <n v="22.820342225679521"/>
    <s v="Water Heating"/>
    <s v="COM-WHTanks-7p_v6"/>
    <s v="Urban"/>
    <s v="SC-NR"/>
    <s v="M_Input"/>
    <s v="No"/>
    <s v="Commercial"/>
    <s v="Assembly"/>
    <s v="WHTanks-NR-Assembly"/>
    <n v="2.5569179459320958E-3"/>
    <n v="3.0232259306409736E-3"/>
    <n v="3.3990522856846041E-3"/>
    <n v="3.6998285542741553E-3"/>
    <n v="3.9413378960116837E-3"/>
    <n v="4.1356761978781692E-3"/>
    <n v="4.2948605488127003E-3"/>
    <n v="4.4236324515402881E-3"/>
    <n v="4.5297982208101599E-3"/>
    <n v="4.6187052312881083E-3"/>
    <n v="4.6930162298612684E-3"/>
    <n v="4.7556803612866299E-3"/>
    <n v="4.7666407090875898E-3"/>
    <n v="4.7778988170335355E-3"/>
    <n v="4.7881156512151017E-3"/>
    <n v="4.7982573105348654E-3"/>
    <n v="4.8085628599311798E-3"/>
    <n v="4.8190462083580431E-3"/>
    <n v="4.8297073558154578E-3"/>
    <n v="4.8405463023034213E-3"/>
    <n v="6.0781817557525618E-2"/>
    <n v="14.367271701988379"/>
    <n v="22.820342225679521"/>
    <s v="C-All-WH-All-All-All-E"/>
    <s v="C-All-WH-All-All-All-E"/>
    <n v="6.0781817557525618E-2"/>
    <n v="2.5569179459320958E-3"/>
    <n v="5.5801438765730694E-3"/>
    <n v="8.9791961622576744E-3"/>
    <n v="1.2679024716531829E-2"/>
    <n v="1.6620362612543512E-2"/>
    <n v="2.0756038810421682E-2"/>
    <n v="2.5050899359234383E-2"/>
    <n v="2.9474531810774671E-2"/>
    <n v="3.4004330031584831E-2"/>
    <n v="3.8623035262872939E-2"/>
    <n v="4.3316051492734209E-2"/>
    <n v="4.807173185402084E-2"/>
    <n v="5.2838372563108429E-2"/>
    <n v="5.7616271380141963E-2"/>
    <n v="6.0781817557525618E-2"/>
    <n v="6.0781817557525618E-2"/>
    <n v="6.0781817557525618E-2"/>
    <n v="6.0781817557525618E-2"/>
    <n v="6.0781817557525618E-2"/>
    <n v="6.0781817557525618E-2"/>
  </r>
  <r>
    <s v="Lost Opportunity"/>
    <x v="5"/>
    <s v="Under $20"/>
    <s v="Under $15"/>
    <s v="WHTanks"/>
    <s v="Under $20"/>
    <n v="19.203999547976832"/>
    <s v="Water Heating"/>
    <s v="COM-WHTanks-7p_v6"/>
    <s v="Urban"/>
    <s v="SC-NR"/>
    <s v="M_Input"/>
    <s v="No"/>
    <s v="Commercial"/>
    <s v="Other"/>
    <s v="WHTanks-NR-Other"/>
    <n v="1.0637689230225721E-3"/>
    <n v="1.26747079879854E-3"/>
    <n v="1.433220899195531E-3"/>
    <n v="1.5661728003403207E-3"/>
    <n v="1.676494008117095E-3"/>
    <n v="1.7671385533455887E-3"/>
    <n v="1.8414621987172392E-3"/>
    <n v="1.9027675662373785E-3"/>
    <n v="1.9537544485408705E-3"/>
    <n v="1.9960442337265856E-3"/>
    <n v="2.0308418760763784E-3"/>
    <n v="2.0605652837090509E-3"/>
    <n v="2.067727072767193E-3"/>
    <n v="2.0744993732416859E-3"/>
    <n v="2.0809426028593351E-3"/>
    <n v="2.0870787298443113E-3"/>
    <n v="2.093179587181714E-3"/>
    <n v="2.0992512473321703E-3"/>
    <n v="2.1052937102956802E-3"/>
    <n v="2.1113069760722442E-3"/>
    <n v="2.5287400679161499E-2"/>
    <n v="11.932760373479505"/>
    <n v="19.203999547976832"/>
    <s v="C-All-WH-All-All-All-E"/>
    <s v="C-All-WH-All-All-All-E"/>
    <n v="2.5287400679161499E-2"/>
    <n v="1.0637689230225721E-3"/>
    <n v="2.3312397218211121E-3"/>
    <n v="3.7644606210166433E-3"/>
    <n v="5.3306334213569645E-3"/>
    <n v="7.0071274294740598E-3"/>
    <n v="8.7742659828196484E-3"/>
    <n v="1.0615728181536888E-2"/>
    <n v="1.2518495747774265E-2"/>
    <n v="1.4472250196315137E-2"/>
    <n v="1.6468294430041722E-2"/>
    <n v="1.8499136306118102E-2"/>
    <n v="2.0559701589827152E-2"/>
    <n v="2.2627428662594345E-2"/>
    <n v="2.470192803583603E-2"/>
    <n v="2.5287400679161499E-2"/>
    <n v="2.5287400679161499E-2"/>
    <n v="2.5287400679161499E-2"/>
    <n v="2.5287400679161499E-2"/>
    <n v="2.5287400679161499E-2"/>
    <n v="2.5287400679161499E-2"/>
  </r>
  <r>
    <s v="Discretionary"/>
    <x v="4"/>
    <s v="Over $160"/>
    <s v="Over $160"/>
    <s v="Secondary Glazing Systems"/>
    <s v="Over $160"/>
    <n v="211.19755290822405"/>
    <s v="HVAC"/>
    <s v="Com-WindowSGS-7P_V5"/>
    <s v="Urban"/>
    <s v="SC-Retro"/>
    <s v="M_Input"/>
    <s v="No"/>
    <s v="Commercial"/>
    <s v="SGSWindow-(AC with Gas Furnace)"/>
    <s v="SGSWindow-Small Office (AC with Gas Furnace)-Portland"/>
    <n v="6.5925085200339234E-3"/>
    <n v="1.3123643432422814E-2"/>
    <n v="2.3205590846653447E-2"/>
    <n v="3.7591618218272067E-2"/>
    <n v="5.6824003360983373E-2"/>
    <n v="8.1049418755214916E-2"/>
    <n v="0.10979637983491786"/>
    <n v="0.14175122264856177"/>
    <n v="0.17460232762306396"/>
    <n v="0.20505322626908612"/>
    <n v="0.22911357914761823"/>
    <n v="0.24273553734186035"/>
    <n v="0.24275138108483288"/>
    <n v="0.22789825652468362"/>
    <n v="0.19955463831916295"/>
    <n v="0.16177792784485587"/>
    <n v="0.1204252102271645"/>
    <n v="8.1563361321506156E-2"/>
    <n v="4.9764914622304202E-2"/>
    <n v="2.3773460288325058E-2"/>
    <n v="2.3773460288325055"/>
    <n v="152.00189208741693"/>
    <n v="211.19755290822405"/>
    <s v="C-All-HVAC-CAC-All-All-E"/>
    <s v="C-All-HVAC-ER-All-All-E"/>
    <n v="2.3773460288325055"/>
    <n v="6.5925085200339234E-3"/>
    <n v="1.9716151952456736E-2"/>
    <n v="4.292174279911018E-2"/>
    <n v="8.051336101738224E-2"/>
    <n v="0.13733736437836561"/>
    <n v="0.21838678313358051"/>
    <n v="0.32818316296849837"/>
    <n v="0.46993438561706014"/>
    <n v="0.64453671324012407"/>
    <n v="0.84958993950921013"/>
    <n v="1.0787035186568283"/>
    <n v="1.3214390559986886"/>
    <n v="1.5641904370835216"/>
    <n v="1.7920886936082052"/>
    <n v="1.9916433319273681"/>
    <n v="2.153421259772224"/>
    <n v="2.2738464699993886"/>
    <n v="2.3554098313208947"/>
    <n v="2.3773460288325055"/>
    <n v="2.3773460288325055"/>
  </r>
  <r>
    <s v="Discretionary"/>
    <x v="4"/>
    <s v="Over $160"/>
    <s v="Under $130"/>
    <s v="Secondary Glazing Systems"/>
    <s v="Over $160"/>
    <n v="171.77976842178529"/>
    <s v="HVAC"/>
    <s v="Com-WindowSGS-7P_V5"/>
    <s v="Urban"/>
    <s v="SC-Retro"/>
    <s v="M_Input"/>
    <s v="No"/>
    <s v="Commercial"/>
    <s v="SGSWindow-(AC with Gas Furnace)"/>
    <s v="SGSWindow-Small Office (AC with Gas Furnace)-Spokane"/>
    <n v="1.7431234337825087E-3"/>
    <n v="3.4700190882035313E-3"/>
    <n v="6.1357841368951879E-3"/>
    <n v="9.9395898285070897E-3"/>
    <n v="1.5024819696305302E-2"/>
    <n v="2.143025537203852E-2"/>
    <n v="2.9031231746325572E-2"/>
    <n v="3.7480403281262425E-2"/>
    <n v="4.6166555257052252E-2"/>
    <n v="5.4218069312485587E-2"/>
    <n v="6.0579860852108827E-2"/>
    <n v="6.4181639214659483E-2"/>
    <n v="6.4185828454547525E-2"/>
    <n v="6.0258517718883339E-2"/>
    <n v="5.2764189127257437E-2"/>
    <n v="4.2775659104296919E-2"/>
    <n v="3.1841597978560558E-2"/>
    <n v="2.1566146790031861E-2"/>
    <n v="1.3158327910341164E-2"/>
    <n v="6.2859343457418925E-3"/>
    <n v="0.62859343457418926"/>
    <n v="129.8864355447725"/>
    <n v="171.77976842178529"/>
    <s v="C-All-HVAC-CAC-All-All-E"/>
    <s v="C-All-HVAC-ER-All-All-E"/>
    <n v="0.62859343457418926"/>
    <n v="1.7431234337825087E-3"/>
    <n v="5.2131425219860399E-3"/>
    <n v="1.1348926658881228E-2"/>
    <n v="2.1288516487388318E-2"/>
    <n v="3.6313336183693617E-2"/>
    <n v="5.7743591555732138E-2"/>
    <n v="8.6774823302057713E-2"/>
    <n v="0.12425522658332014"/>
    <n v="0.17042178184037238"/>
    <n v="0.22463985115285795"/>
    <n v="0.28521971200496676"/>
    <n v="0.34940135121962623"/>
    <n v="0.41358717967417374"/>
    <n v="0.4738456973930571"/>
    <n v="0.52660988652031449"/>
    <n v="0.56938554562461141"/>
    <n v="0.60122714360317198"/>
    <n v="0.62279329039320386"/>
    <n v="0.62859343457418926"/>
    <n v="0.62859343457418926"/>
  </r>
  <r>
    <s v="Discretionary"/>
    <x v="4"/>
    <s v="Over $160"/>
    <s v="Over $160"/>
    <s v="Secondary Glazing Systems"/>
    <s v="Over $160"/>
    <n v="192.03622453676908"/>
    <s v="HVAC"/>
    <s v="Com-WindowSGS-7P_V5"/>
    <s v="Urban"/>
    <s v="SC-Retro"/>
    <s v="M_Input"/>
    <s v="No"/>
    <s v="Commercial"/>
    <s v="SGSWindow-(AC with Gas Furnace)"/>
    <s v="SGSWindow-Small Office (AC with Gas Furnace)-Missoula"/>
    <n v="3.039716670834153E-4"/>
    <n v="6.0511347998096297E-4"/>
    <n v="1.0699784632628119E-3"/>
    <n v="1.7332987622915724E-3"/>
    <n v="2.620078074909007E-3"/>
    <n v="3.7370792711600045E-3"/>
    <n v="5.0625628342717893E-3"/>
    <n v="6.5359574930627428E-3"/>
    <n v="8.0506775900161132E-3"/>
    <n v="9.4547274137654243E-3"/>
    <n v="1.0564117800274173E-2"/>
    <n v="1.119220790113051E-2"/>
    <n v="1.1192938434727783E-2"/>
    <n v="1.050808091498006E-2"/>
    <n v="9.2011949472295563E-3"/>
    <n v="7.4593618309117104E-3"/>
    <n v="5.5526438533041985E-3"/>
    <n v="3.7607764689999369E-3"/>
    <n v="2.2945930238900624E-3"/>
    <n v="1.0961621565179793E-3"/>
    <n v="0.10961621565179794"/>
    <n v="143.83513521401801"/>
    <n v="192.03622453676908"/>
    <s v="C-All-HVAC-CAC-All-All-E"/>
    <s v="C-All-HVAC-ER-All-All-E"/>
    <n v="0.10961621565179794"/>
    <n v="3.039716670834153E-4"/>
    <n v="9.0908514706437827E-4"/>
    <n v="1.9790636103271904E-3"/>
    <n v="3.7123623726187625E-3"/>
    <n v="6.33244044752777E-3"/>
    <n v="1.0069519718687775E-2"/>
    <n v="1.5132082552959565E-2"/>
    <n v="2.1668040046022307E-2"/>
    <n v="2.9718717636038422E-2"/>
    <n v="3.9173445049803843E-2"/>
    <n v="4.9737562850078014E-2"/>
    <n v="6.092977075120852E-2"/>
    <n v="7.2122709185936301E-2"/>
    <n v="8.2630790100916368E-2"/>
    <n v="9.1831985048145923E-2"/>
    <n v="9.9291346879057635E-2"/>
    <n v="0.10484399073236184"/>
    <n v="0.10860476720136178"/>
    <n v="0.10961621565179794"/>
    <n v="0.10961621565179794"/>
  </r>
  <r>
    <s v="Discretionary"/>
    <x v="4"/>
    <s v="Over $160"/>
    <s v="Under $115"/>
    <s v="Secondary Glazing Systems"/>
    <s v="Over $160"/>
    <n v="155.63256000278827"/>
    <s v="HVAC"/>
    <s v="Com-WindowSGS-7P_V5"/>
    <s v="Urban"/>
    <s v="SC-Retro"/>
    <s v="M_Input"/>
    <s v="No"/>
    <s v="Commercial"/>
    <s v="SGSWindow-(Air-source Heat Pump)"/>
    <s v="SGSWindow-Small Office (Air-source Heat Pump)-Portland"/>
    <n v="4.1783896118603135E-3"/>
    <n v="8.3178800939209298E-3"/>
    <n v="1.4707906624023387E-2"/>
    <n v="2.3825896709715383E-2"/>
    <n v="3.6015550776508781E-2"/>
    <n v="5.136983112649262E-2"/>
    <n v="6.958990671425469E-2"/>
    <n v="8.9843165827292862E-2"/>
    <n v="0.11066448374390381"/>
    <n v="0.12996452987773807"/>
    <n v="0.14521419216028827"/>
    <n v="0.15384790851257657"/>
    <n v="0.15385795041557121"/>
    <n v="0.14444391004274573"/>
    <n v="0.12647947669956777"/>
    <n v="0.10253626689765045"/>
    <n v="7.6326552463323802E-2"/>
    <n v="5.1695572424142563E-2"/>
    <n v="3.1541438537554041E-2"/>
    <n v="1.5067827247373806E-2"/>
    <n v="1.5067827247373808"/>
    <n v="103.43464219433663"/>
    <n v="155.63256000278827"/>
    <s v="C-All-HVAC-ER-All-All-E"/>
    <s v="C-All-HVAC-ER-All-All-E"/>
    <n v="1.5067827247373808"/>
    <n v="4.1783896118603135E-3"/>
    <n v="1.2496269705781243E-2"/>
    <n v="2.7204176329804632E-2"/>
    <n v="5.1030073039520014E-2"/>
    <n v="8.7045623816028789E-2"/>
    <n v="0.13841545494252142"/>
    <n v="0.20800536165677611"/>
    <n v="0.29784852748406898"/>
    <n v="0.40851301122797279"/>
    <n v="0.53847754110571089"/>
    <n v="0.68369173326599919"/>
    <n v="0.83753964177857576"/>
    <n v="0.99139759219414691"/>
    <n v="1.1358415022368926"/>
    <n v="1.2623209789364604"/>
    <n v="1.3648572458341108"/>
    <n v="1.4411837982974347"/>
    <n v="1.4928793707215773"/>
    <n v="1.5067827247373808"/>
    <n v="1.5067827247373808"/>
  </r>
  <r>
    <s v="Discretionary"/>
    <x v="4"/>
    <s v="Under $115"/>
    <s v="Under $85"/>
    <s v="Secondary Glazing Systems"/>
    <s v="Under $115"/>
    <n v="110.86166468113802"/>
    <s v="HVAC"/>
    <s v="Com-WindowSGS-7P_V5"/>
    <s v="Urban"/>
    <s v="SC-Retro"/>
    <s v="M_Input"/>
    <s v="No"/>
    <s v="Commercial"/>
    <s v="SGSWindow-(Air-source Heat Pump)"/>
    <s v="SGSWindow-Small Office (Air-source Heat Pump)-Spokane"/>
    <n v="1.2818503328391744E-3"/>
    <n v="2.551767153700586E-3"/>
    <n v="4.5121055604429245E-3"/>
    <n v="7.3093312171869989E-3"/>
    <n v="1.1048884866842176E-2"/>
    <n v="1.5759285572718416E-2"/>
    <n v="2.1348857662940365E-2"/>
    <n v="2.7562171725715699E-2"/>
    <n v="3.3949755407668002E-2"/>
    <n v="3.9870641887531748E-2"/>
    <n v="4.4548947763337551E-2"/>
    <n v="4.7197607464291663E-2"/>
    <n v="4.7200688128827946E-2"/>
    <n v="4.4312639883873836E-2"/>
    <n v="3.8801493964197992E-2"/>
    <n v="3.1456173325187194E-2"/>
    <n v="2.3415532242819764E-2"/>
    <n v="1.5859216797328695E-2"/>
    <n v="9.6763124656508576E-3"/>
    <n v="4.6225223510475743E-3"/>
    <n v="0.46225223510475738"/>
    <n v="72.363187115680191"/>
    <n v="110.86166468113802"/>
    <s v="C-All-HVAC-ER-All-All-E"/>
    <s v="C-All-HVAC-ER-All-All-E"/>
    <n v="0.46225223510475738"/>
    <n v="1.2818503328391744E-3"/>
    <n v="3.8336174865397604E-3"/>
    <n v="8.3457230469826844E-3"/>
    <n v="1.5655054264169684E-2"/>
    <n v="2.6703939131011861E-2"/>
    <n v="4.2463224703730276E-2"/>
    <n v="6.3812082366670644E-2"/>
    <n v="9.1374254092386337E-2"/>
    <n v="0.12532400950005435"/>
    <n v="0.1651946513875861"/>
    <n v="0.20974359915092367"/>
    <n v="0.25694120661521536"/>
    <n v="0.3041418947440433"/>
    <n v="0.34845453462791715"/>
    <n v="0.38725602859211516"/>
    <n v="0.41871220191730235"/>
    <n v="0.44212773416012213"/>
    <n v="0.45798695095745084"/>
    <n v="0.46225223510475738"/>
    <n v="0.46225223510475738"/>
  </r>
  <r>
    <s v="Discretionary"/>
    <x v="4"/>
    <s v="Under $130"/>
    <s v="Under $85"/>
    <s v="Secondary Glazing Systems"/>
    <s v="Under $130"/>
    <n v="122.34094412295696"/>
    <s v="HVAC"/>
    <s v="Com-WindowSGS-7P_V5"/>
    <s v="Urban"/>
    <s v="SC-Retro"/>
    <s v="M_Input"/>
    <s v="No"/>
    <s v="Commercial"/>
    <s v="SGSWindow-(Air-source Heat Pump)"/>
    <s v="SGSWindow-Small Office (Air-source Heat Pump)-Missoula"/>
    <n v="2.2662420798460009E-4"/>
    <n v="4.511386355750685E-4"/>
    <n v="7.9771586649545389E-4"/>
    <n v="1.2922502382342819E-3"/>
    <n v="1.9533831040283349E-3"/>
    <n v="2.786156480070542E-3"/>
    <n v="3.7743626032562998E-3"/>
    <n v="4.8728429346669563E-3"/>
    <n v="6.0021331924863296E-3"/>
    <n v="7.0489139083705736E-3"/>
    <n v="7.8760130919904824E-3"/>
    <n v="8.3442818060297866E-3"/>
    <n v="8.344826450862897E-3"/>
    <n v="7.8342351365989424E-3"/>
    <n v="6.8598943363217578E-3"/>
    <n v="5.5612813629009276E-3"/>
    <n v="4.1397394946362043E-3"/>
    <n v="2.8038237802615659E-3"/>
    <n v="1.7107197248859838E-3"/>
    <n v="8.1723695805967428E-4"/>
    <n v="8.1723695805967458E-2"/>
    <n v="80.329923383724847"/>
    <n v="122.34094412295696"/>
    <s v="C-All-HVAC-ER-All-All-E"/>
    <s v="C-All-HVAC-ER-All-All-E"/>
    <n v="8.1723695805967458E-2"/>
    <n v="2.2662420798460009E-4"/>
    <n v="6.7776284355966856E-4"/>
    <n v="1.4754787100551225E-3"/>
    <n v="2.7677289482894041E-3"/>
    <n v="4.7211120523177391E-3"/>
    <n v="7.5072685323882811E-3"/>
    <n v="1.1281631135644581E-2"/>
    <n v="1.6154474070311536E-2"/>
    <n v="2.2156607262797865E-2"/>
    <n v="2.9205521171168439E-2"/>
    <n v="3.7081534263158925E-2"/>
    <n v="4.5425816069188711E-2"/>
    <n v="5.3770642520051606E-2"/>
    <n v="6.1604877656650549E-2"/>
    <n v="6.8464771992972309E-2"/>
    <n v="7.4026053355873242E-2"/>
    <n v="7.8165792850509452E-2"/>
    <n v="8.0969616630771013E-2"/>
    <n v="8.1723695805967458E-2"/>
    <n v="8.1723695805967458E-2"/>
  </r>
  <r>
    <s v="Discretionary"/>
    <x v="4"/>
    <s v="Under $45"/>
    <s v="Under $25"/>
    <s v="Secondary Glazing Systems"/>
    <s v="Under $45"/>
    <n v="41.186308217157986"/>
    <s v="HVAC"/>
    <s v="Com-WindowSGS-7P_V5"/>
    <s v="Urban"/>
    <s v="SC-Retro"/>
    <s v="M_Input"/>
    <s v="No"/>
    <s v="Commercial"/>
    <s v="SGSWindow-(Apackaged VAV with Electric reheat)"/>
    <s v="SGSWindow-Mid-rise Office (Apackaged VAV with Electric reheat)-Portland"/>
    <n v="2.6391154035003217E-3"/>
    <n v="5.2536617021125458E-3"/>
    <n v="9.2896705502345054E-3"/>
    <n v="1.5048690249069959E-2"/>
    <n v="2.2747805649821689E-2"/>
    <n v="3.244573273308942E-2"/>
    <n v="4.3953726626266502E-2"/>
    <n v="5.6745900899480069E-2"/>
    <n v="6.9896867166228047E-2"/>
    <n v="8.2086981964400577E-2"/>
    <n v="9.171883116147389E-2"/>
    <n v="9.717197840990198E-2"/>
    <n v="9.7178320982839253E-2"/>
    <n v="9.123231276795761E-2"/>
    <n v="7.9885785240567053E-2"/>
    <n v="6.4762998792381649E-2"/>
    <n v="4.8208663866639773E-2"/>
    <n v="3.2651474407763316E-2"/>
    <n v="1.9921908683847349E-2"/>
    <n v="9.5170002512335039E-3"/>
    <n v="0.95170002512335061"/>
    <n v="24.007783612882168"/>
    <n v="41.186308217157986"/>
    <s v="C-All-HVAC-ER-All-All-E"/>
    <s v="C-All-HVAC-ER-All-All-E"/>
    <n v="0.95170002512335061"/>
    <n v="2.6391154035003217E-3"/>
    <n v="7.8927771056128675E-3"/>
    <n v="1.7182447655847373E-2"/>
    <n v="3.2231137904917329E-2"/>
    <n v="5.4978943554739021E-2"/>
    <n v="8.7424676287828434E-2"/>
    <n v="0.13137840291409494"/>
    <n v="0.18812430381357501"/>
    <n v="0.25802117097980304"/>
    <n v="0.3401081529442036"/>
    <n v="0.43182698410567749"/>
    <n v="0.52899896251557943"/>
    <n v="0.62617728349841872"/>
    <n v="0.71740959626637635"/>
    <n v="0.79729538150694346"/>
    <n v="0.86205838029932513"/>
    <n v="0.91026704416596493"/>
    <n v="0.94291851857372821"/>
    <n v="0.95170002512335061"/>
    <n v="0.95170002512335061"/>
  </r>
  <r>
    <s v="Discretionary"/>
    <x v="4"/>
    <s v="Under $20"/>
    <s v="Under $10"/>
    <s v="Secondary Glazing Systems"/>
    <s v="Under $20"/>
    <n v="18.358883242303666"/>
    <s v="HVAC"/>
    <s v="Com-WindowSGS-7P_V5"/>
    <s v="Urban"/>
    <s v="SC-Retro"/>
    <s v="M_Input"/>
    <s v="No"/>
    <s v="Commercial"/>
    <s v="SGSWindow-(Apackaged VAV with Electric reheat)"/>
    <s v="SGSWindow-Mid-rise Office (Apackaged VAV with Electric reheat)-Spokane"/>
    <n v="1.0063219753450323E-3"/>
    <n v="2.0032754971049511E-3"/>
    <n v="3.5422473780485496E-3"/>
    <n v="5.7382211015531894E-3"/>
    <n v="8.6739733646856616E-3"/>
    <n v="1.2371893177605614E-2"/>
    <n v="1.6760010169943537E-2"/>
    <n v="2.163779841160374E-2"/>
    <n v="2.6652397748069653E-2"/>
    <n v="3.1300614490357419E-2"/>
    <n v="3.4973338122438274E-2"/>
    <n v="3.7052679519789494E-2"/>
    <n v="3.7055098008393114E-2"/>
    <n v="3.4787823631425262E-2"/>
    <n v="3.0461275432916719E-2"/>
    <n v="2.4694800684948327E-2"/>
    <n v="1.8382461709206457E-2"/>
    <n v="1.2450344604244261E-2"/>
    <n v="7.5964296494130815E-3"/>
    <n v="3.6289305422104855E-3"/>
    <n v="0.36289305422104856"/>
    <n v="8.1653193384499989"/>
    <n v="18.358883242303666"/>
    <s v="C-All-HVAC-ER-All-All-E"/>
    <s v="C-All-HVAC-ER-All-All-E"/>
    <n v="0.36289305422104856"/>
    <n v="1.0063219753450323E-3"/>
    <n v="3.0095974724499834E-3"/>
    <n v="6.551844850498533E-3"/>
    <n v="1.2290065952051722E-2"/>
    <n v="2.0964039316737383E-2"/>
    <n v="3.3335932494342996E-2"/>
    <n v="5.0095942664286533E-2"/>
    <n v="7.173374107589027E-2"/>
    <n v="9.8386138823959926E-2"/>
    <n v="0.12968675331431734"/>
    <n v="0.16466009143675561"/>
    <n v="0.20171277095654511"/>
    <n v="0.23876786896493823"/>
    <n v="0.27355569259636348"/>
    <n v="0.30401696802928019"/>
    <n v="0.32871176871422852"/>
    <n v="0.34709423042343496"/>
    <n v="0.35954457502767923"/>
    <n v="0.36289305422104856"/>
    <n v="0.36289305422104856"/>
  </r>
  <r>
    <s v="Discretionary"/>
    <x v="4"/>
    <s v="Under $25"/>
    <s v="Under $15"/>
    <s v="Secondary Glazing Systems"/>
    <s v="Under $25"/>
    <n v="23.79212254188889"/>
    <s v="HVAC"/>
    <s v="Com-WindowSGS-7P_V5"/>
    <s v="Urban"/>
    <s v="SC-Retro"/>
    <s v="M_Input"/>
    <s v="No"/>
    <s v="Commercial"/>
    <s v="SGSWindow-(Apackaged VAV with Electric reheat)"/>
    <s v="SGSWindow-Mid-rise Office (Apackaged VAV with Electric reheat)-Missoula"/>
    <n v="1.6821513219331073E-4"/>
    <n v="3.3486424903877364E-4"/>
    <n v="5.9211626652150371E-4"/>
    <n v="9.5919163528279574E-4"/>
    <n v="1.44992717234619E-3"/>
    <n v="2.0680653879578629E-3"/>
    <n v="2.8015758329551044E-3"/>
    <n v="3.6169389214939602E-3"/>
    <n v="4.4551711284284111E-3"/>
    <n v="5.2321594213641867E-3"/>
    <n v="5.8460858846794243E-3"/>
    <n v="6.1936651849431729E-3"/>
    <n v="6.1940694555346247E-3"/>
    <n v="5.8150755863911156E-3"/>
    <n v="5.0918568800687077E-3"/>
    <n v="4.1279424115544822E-3"/>
    <n v="3.072782173312302E-3"/>
    <n v="2.0811791998650801E-3"/>
    <n v="1.2698067308279562E-3"/>
    <n v="6.0660608218257486E-4"/>
    <n v="6.0660608218257465E-2"/>
    <n v="11.729137966796538"/>
    <n v="23.79212254188889"/>
    <s v="C-All-HVAC-ER-All-All-E"/>
    <s v="C-All-HVAC-ER-All-All-E"/>
    <n v="6.0660608218257465E-2"/>
    <n v="1.6821513219331073E-4"/>
    <n v="5.0307938123208434E-4"/>
    <n v="1.0951956477535879E-3"/>
    <n v="2.0543872830363838E-3"/>
    <n v="3.5043144553825738E-3"/>
    <n v="5.5723798433404362E-3"/>
    <n v="8.373955676295541E-3"/>
    <n v="1.19908945977895E-2"/>
    <n v="1.6446065726217911E-2"/>
    <n v="2.1678225147582098E-2"/>
    <n v="2.7524311032261523E-2"/>
    <n v="3.3717976217204695E-2"/>
    <n v="3.9912045672739323E-2"/>
    <n v="4.5727121259130435E-2"/>
    <n v="5.0818978139199139E-2"/>
    <n v="5.494692055075362E-2"/>
    <n v="5.8019702724065925E-2"/>
    <n v="6.0100881923931003E-2"/>
    <n v="6.0660608218257465E-2"/>
    <n v="6.0660608218257465E-2"/>
  </r>
  <r>
    <s v="Discretionary"/>
    <x v="4"/>
    <s v="Over $160"/>
    <s v="Over $160"/>
    <s v="Secondary Glazing Systems"/>
    <s v="Over $160"/>
    <n v="193.705627947615"/>
    <s v="HVAC"/>
    <s v="Com-WindowSGS-7P_V5"/>
    <s v="Urban"/>
    <s v="SC-Retro"/>
    <s v="M_Input"/>
    <s v="No"/>
    <s v="Commercial"/>
    <s v="SGSWindow-(Apackaged VAV with Gas)"/>
    <s v="SGSWindow-Mid-rise Office (Apackaged VAV with Gas)-Portland"/>
    <n v="3.1781262997423116E-3"/>
    <n v="6.3266655195477516E-3"/>
    <n v="1.1186985704559891E-2"/>
    <n v="1.8122223148639618E-2"/>
    <n v="2.739379994570831E-2"/>
    <n v="3.9072424182995336E-2"/>
    <n v="5.2930801880564468E-2"/>
    <n v="6.8335639969366924E-2"/>
    <n v="8.41725494519691E-2"/>
    <n v="9.8852363902510371E-2"/>
    <n v="0.11045141455704789"/>
    <n v="0.11701830839716208"/>
    <n v="0.11702594637230834"/>
    <n v="0.10986553002176323"/>
    <n v="9.6201596456098798E-2"/>
    <n v="7.7990143757736802E-2"/>
    <n v="5.805476422394959E-2"/>
    <n v="3.9320186378754902E-2"/>
    <n v="2.3990743961110856E-2"/>
    <n v="1.1460745048504924E-2"/>
    <n v="1.1460745048504928"/>
    <n v="164.27478723307323"/>
    <n v="193.705627947615"/>
    <s v="C-All-HVAC-Vent-All-All-E"/>
    <s v="C-All-HVAC-ER-All-All-E"/>
    <n v="1.1460745048504928"/>
    <n v="3.1781262997423116E-3"/>
    <n v="9.5047918192900632E-3"/>
    <n v="2.0691777523849954E-2"/>
    <n v="3.8814000672489572E-2"/>
    <n v="6.6207800618197879E-2"/>
    <n v="0.10528022480119321"/>
    <n v="0.15821102668175768"/>
    <n v="0.22654666665112461"/>
    <n v="0.31071921610309372"/>
    <n v="0.40957158000560412"/>
    <n v="0.520022994562652"/>
    <n v="0.63704130295981409"/>
    <n v="0.75406724933212244"/>
    <n v="0.86393277935388568"/>
    <n v="0.96013437580998451"/>
    <n v="1.0381245195677213"/>
    <n v="1.0961792837916708"/>
    <n v="1.1354994701704257"/>
    <n v="1.1460745048504928"/>
    <n v="1.1460745048504928"/>
  </r>
  <r>
    <s v="Discretionary"/>
    <x v="4"/>
    <s v="Under $130"/>
    <s v="Under $130"/>
    <s v="Secondary Glazing Systems"/>
    <s v="Under $130"/>
    <n v="118.05716215124204"/>
    <s v="HVAC"/>
    <s v="Com-WindowSGS-7P_V5"/>
    <s v="Urban"/>
    <s v="SC-Retro"/>
    <s v="M_Input"/>
    <s v="No"/>
    <s v="Commercial"/>
    <s v="SGSWindow-(Apackaged VAV with Gas)"/>
    <s v="SGSWindow-Mid-rise Office (Apackaged VAV with Gas)-Spokane"/>
    <n v="9.383219149820787E-4"/>
    <n v="1.8679084296412231E-3"/>
    <n v="3.3028875693300449E-3"/>
    <n v="5.3504730538691415E-3"/>
    <n v="8.0878481216360466E-3"/>
    <n v="1.1535888893198776E-2"/>
    <n v="1.5627488242407252E-2"/>
    <n v="2.0175670351043402E-2"/>
    <n v="2.485141883665834E-2"/>
    <n v="2.918554225017099E-2"/>
    <n v="3.2610089419055452E-2"/>
    <n v="3.454892375803046E-2"/>
    <n v="3.4551178822426851E-2"/>
    <n v="3.2437110673952947E-2"/>
    <n v="2.8402919738695992E-2"/>
    <n v="2.3026102218285271E-2"/>
    <n v="1.7140306080619349E-2"/>
    <n v="1.1609039132068809E-2"/>
    <n v="7.0831171238410224E-3"/>
    <n v="3.383713303623729E-3"/>
    <n v="0.33837133036237294"/>
    <n v="124.74716353874204"/>
    <n v="118.05716215124204"/>
    <s v="C-All-HVAC-Vent-All-All-E"/>
    <s v="C-All-HVAC-ER-All-All-E"/>
    <n v="0.33837133036237294"/>
    <n v="9.383219149820787E-4"/>
    <n v="2.806230344623302E-3"/>
    <n v="6.1091179139533469E-3"/>
    <n v="1.1459590967822487E-2"/>
    <n v="1.9547439089458534E-2"/>
    <n v="3.1083327982657311E-2"/>
    <n v="4.6710816225064566E-2"/>
    <n v="6.6886486576107962E-2"/>
    <n v="9.1737905412766302E-2"/>
    <n v="0.12092344766293729"/>
    <n v="0.15353353708199274"/>
    <n v="0.1880824608400232"/>
    <n v="0.22263363966245003"/>
    <n v="0.25507075033640297"/>
    <n v="0.28347367007509894"/>
    <n v="0.30649977229338421"/>
    <n v="0.32364007837400355"/>
    <n v="0.33524911750607234"/>
    <n v="0.33837133036237294"/>
    <n v="0.33837133036237294"/>
  </r>
  <r>
    <s v="Discretionary"/>
    <x v="4"/>
    <s v="Over $160"/>
    <s v="Over $160"/>
    <s v="Secondary Glazing Systems"/>
    <s v="Over $160"/>
    <n v="158.75440987411011"/>
    <s v="HVAC"/>
    <s v="Com-WindowSGS-7P_V5"/>
    <s v="Urban"/>
    <s v="SC-Retro"/>
    <s v="M_Input"/>
    <s v="No"/>
    <s v="Commercial"/>
    <s v="SGSWindow-(Apackaged VAV with Gas)"/>
    <s v="SGSWindow-Mid-rise Office (Apackaged VAV with Gas)-Missoula"/>
    <n v="1.4800107954982474E-4"/>
    <n v="2.9462432846663194E-4"/>
    <n v="5.2096292123996683E-4"/>
    <n v="8.4392762806782037E-4"/>
    <n v="1.2756925252673222E-3"/>
    <n v="1.81955039363315E-3"/>
    <n v="2.4649164573467756E-3"/>
    <n v="3.1822991075006993E-3"/>
    <n v="3.9198027430069485E-3"/>
    <n v="4.6034220146662867E-3"/>
    <n v="5.1435742480007039E-3"/>
    <n v="5.4493856871825888E-3"/>
    <n v="5.4497413774417551E-3"/>
    <n v="5.1162903909303566E-3"/>
    <n v="4.4799793296678167E-3"/>
    <n v="3.6318964011364092E-3"/>
    <n v="2.7035325118613925E-3"/>
    <n v="1.8310883468123627E-3"/>
    <n v="1.1172167719501079E-3"/>
    <n v="5.3371152674504122E-4"/>
    <n v="5.3371152674504117E-2"/>
    <n v="153.67947988360874"/>
    <n v="158.75440987411011"/>
    <s v="C-All-HVAC-Vent-All-All-E"/>
    <s v="C-All-HVAC-ER-All-All-E"/>
    <n v="5.3371152674504117E-2"/>
    <n v="1.4800107954982474E-4"/>
    <n v="4.4262540801645665E-4"/>
    <n v="9.6358832925642348E-4"/>
    <n v="1.8075159573242437E-3"/>
    <n v="3.0832084825915661E-3"/>
    <n v="4.9027588762247162E-3"/>
    <n v="7.3676753335714922E-3"/>
    <n v="1.0549974441072191E-2"/>
    <n v="1.446977718407914E-2"/>
    <n v="1.9073199198745429E-2"/>
    <n v="2.4216773446746134E-2"/>
    <n v="2.9666159133928723E-2"/>
    <n v="3.5115900511370479E-2"/>
    <n v="4.0232190902300832E-2"/>
    <n v="4.4712170231968648E-2"/>
    <n v="4.8344066633105059E-2"/>
    <n v="5.1047599144966455E-2"/>
    <n v="5.287868749177882E-2"/>
    <n v="5.3371152674504117E-2"/>
    <n v="5.3371152674504117E-2"/>
  </r>
  <r>
    <s v="Discretionary"/>
    <x v="4"/>
    <s v="Over $160"/>
    <s v="Under $115"/>
    <s v="Secondary Glazing Systems"/>
    <s v="Over $160"/>
    <n v="133.28521800807275"/>
    <s v="HVAC"/>
    <s v="Com-WindowSGS-7P_V5"/>
    <s v="Urban"/>
    <s v="SC-Retro"/>
    <s v="M_Input"/>
    <s v="No"/>
    <s v="Commercial"/>
    <s v="SGSWindow-(VAV with Central Chillers / Gas Boilers)"/>
    <s v="SGSWindow-High-rise Office (VAV with Central Chillers / Gas Boilers)-Portland"/>
    <n v="8.9411373208965342E-4"/>
    <n v="1.7799036242909625E-3"/>
    <n v="3.147275028040472E-3"/>
    <n v="5.0983903863435114E-3"/>
    <n v="7.706796519559511E-3"/>
    <n v="1.0992385988838956E-2"/>
    <n v="1.4891213359194326E-2"/>
    <n v="1.9225112007883276E-2"/>
    <n v="2.3680566859820267E-2"/>
    <n v="2.781049199395396E-2"/>
    <n v="3.1073694740259668E-2"/>
    <n v="3.2921182664228305E-2"/>
    <n v="3.2923331483318399E-2"/>
    <n v="3.0908865731274257E-2"/>
    <n v="2.7064742029704596E-2"/>
    <n v="2.194124837237986E-2"/>
    <n v="1.6332756162040888E-2"/>
    <n v="1.1062089820791538E-2"/>
    <n v="6.7494025081430483E-3"/>
    <n v="3.224292731436638E-3"/>
    <n v="0.32242927314366382"/>
    <n v="107.47620711512945"/>
    <n v="133.28521800807275"/>
    <s v="C-All-HVAC-Vent-All-All-E"/>
    <s v="C-All-HVAC-ER-All-All-E"/>
    <n v="0.32242927314366382"/>
    <n v="8.9411373208965342E-4"/>
    <n v="2.6740173563806159E-3"/>
    <n v="5.8212923844210875E-3"/>
    <n v="1.0919682770764598E-2"/>
    <n v="1.862647929032411E-2"/>
    <n v="2.9618865279163065E-2"/>
    <n v="4.4510078638357389E-2"/>
    <n v="6.3735190646240669E-2"/>
    <n v="8.741575750606094E-2"/>
    <n v="0.11522624950001489"/>
    <n v="0.14629994424027457"/>
    <n v="0.17922112690450287"/>
    <n v="0.21214445838782126"/>
    <n v="0.24305332411909553"/>
    <n v="0.27011806614880013"/>
    <n v="0.29205931452118"/>
    <n v="0.30839207068322089"/>
    <n v="0.31945416050401243"/>
    <n v="0.32242927314366382"/>
    <n v="0.32242927314366382"/>
  </r>
  <r>
    <s v="Discretionary"/>
    <x v="4"/>
    <s v="Under $115"/>
    <s v="Under $100"/>
    <s v="Secondary Glazing Systems"/>
    <s v="Under $115"/>
    <n v="104.87826723266785"/>
    <s v="HVAC"/>
    <s v="Com-WindowSGS-7P_V5"/>
    <s v="Urban"/>
    <s v="SC-Retro"/>
    <s v="M_Input"/>
    <s v="No"/>
    <s v="Commercial"/>
    <s v="SGSWindow-(VAV with Central Chillers / Gas Boilers)"/>
    <s v="SGSWindow-High-rise Office (VAV with Central Chillers / Gas Boilers)-Spokane"/>
    <n v="2.3011098980785282E-4"/>
    <n v="4.5807973868262827E-4"/>
    <n v="8.0998931781008868E-4"/>
    <n v="1.3121324683006987E-3"/>
    <n v="1.9834373544614478E-3"/>
    <n v="2.8290235676506465E-3"/>
    <n v="3.8324339762858439E-3"/>
    <n v="4.9478152437740083E-3"/>
    <n v="6.0944804712806814E-3"/>
    <n v="7.1573666862443739E-3"/>
    <n v="7.997191405344892E-3"/>
    <n v="8.4726647814767023E-3"/>
    <n v="8.4732178060752429E-3"/>
    <n v="7.9547706650683319E-3"/>
    <n v="6.9654389076366906E-3"/>
    <n v="5.6468458087410422E-3"/>
    <n v="4.2034324626172778E-3"/>
    <n v="2.8469626923820403E-3"/>
    <n v="1.737040418930362E-3"/>
    <n v="8.2981075587233559E-4"/>
    <n v="8.2981075587233569E-2"/>
    <n v="93.896439339753798"/>
    <n v="104.87826723266785"/>
    <s v="C-All-HVAC-Vent-All-All-E"/>
    <s v="C-All-HVAC-ER-All-All-E"/>
    <n v="8.2981075587233569E-2"/>
    <n v="2.3011098980785282E-4"/>
    <n v="6.8819072849048103E-4"/>
    <n v="1.4981800463005697E-3"/>
    <n v="2.8103125146012684E-3"/>
    <n v="4.7937498690627158E-3"/>
    <n v="7.6227734367133627E-3"/>
    <n v="1.1455207412999206E-2"/>
    <n v="1.6403022656773215E-2"/>
    <n v="2.2497503128053896E-2"/>
    <n v="2.9654869814298268E-2"/>
    <n v="3.7652061219643158E-2"/>
    <n v="4.6124726001119859E-2"/>
    <n v="5.4597943807195098E-2"/>
    <n v="6.2552714472263432E-2"/>
    <n v="6.9518153379900124E-2"/>
    <n v="7.5164999188641168E-2"/>
    <n v="7.9368431651258453E-2"/>
    <n v="8.2215394343640488E-2"/>
    <n v="8.2981075587233569E-2"/>
    <n v="8.2981075587233569E-2"/>
  </r>
  <r>
    <s v="Discretionary"/>
    <x v="4"/>
    <s v="Under $115"/>
    <s v="Under $115"/>
    <s v="Secondary Glazing Systems"/>
    <s v="Under $115"/>
    <n v="114.56581647599319"/>
    <s v="HVAC"/>
    <s v="Com-WindowSGS-7P_V5"/>
    <s v="Urban"/>
    <s v="SC-Retro"/>
    <s v="M_Input"/>
    <s v="No"/>
    <s v="Commercial"/>
    <s v="SGSWindow-(VAV with Central Chillers / Gas Boilers)"/>
    <s v="SGSWindow-High-rise Office (VAV with Central Chillers / Gas Boilers)-Missoula"/>
    <n v="4.1242973111876319E-5"/>
    <n v="8.2101990701785425E-5"/>
    <n v="1.4517502046835533E-4"/>
    <n v="2.3517453101450629E-4"/>
    <n v="3.5549303206879257E-4"/>
    <n v="5.0704811200415905E-4"/>
    <n v="6.8689014622457802E-4"/>
    <n v="8.8680080526314499E-4"/>
    <n v="1.0923185129826716E-3"/>
    <n v="1.282820442600792E-3"/>
    <n v="1.433342885433593E-3"/>
    <n v="1.5185623514121275E-3"/>
    <n v="1.5186614704444993E-3"/>
    <n v="1.4257397828956698E-3"/>
    <n v="1.2484210763682249E-3"/>
    <n v="1.0120886014670064E-3"/>
    <n v="7.5338449579515152E-4"/>
    <n v="5.1026335539416522E-4"/>
    <n v="3.1133111613664656E-4"/>
    <n v="1.4872763235239698E-4"/>
    <n v="1.4872763235239698E-2"/>
    <n v="101.44610828053001"/>
    <n v="114.56581647599319"/>
    <s v="C-All-HVAC-Vent-All-All-E"/>
    <s v="C-All-HVAC-ER-All-All-E"/>
    <n v="1.4872763235239698E-2"/>
    <n v="4.1242973111876319E-5"/>
    <n v="1.2334496381366175E-4"/>
    <n v="2.6851998428201705E-4"/>
    <n v="5.0369451529652339E-4"/>
    <n v="8.5918754736531602E-4"/>
    <n v="1.3662356593694752E-3"/>
    <n v="2.0531258055940531E-3"/>
    <n v="2.939926610857198E-3"/>
    <n v="4.0322451238398692E-3"/>
    <n v="5.3150655664406608E-3"/>
    <n v="6.7484084518742542E-3"/>
    <n v="8.2669708032863821E-3"/>
    <n v="9.7856322737308807E-3"/>
    <n v="1.1211372056626551E-2"/>
    <n v="1.2459793132994777E-2"/>
    <n v="1.3471881734461783E-2"/>
    <n v="1.4225266230256934E-2"/>
    <n v="1.4735529585651099E-2"/>
    <n v="1.4872763235239698E-2"/>
    <n v="1.4872763235239698E-2"/>
  </r>
  <r>
    <s v="Discretionary"/>
    <x v="4"/>
    <s v="Under $130"/>
    <s v="Under $85"/>
    <s v="Secondary Glazing Systems"/>
    <s v="Under $130"/>
    <n v="120.985339078766"/>
    <s v="HVAC"/>
    <s v="Com-WindowSGS-7P_V5"/>
    <s v="Urban"/>
    <s v="SC-Retro"/>
    <s v="M_Input"/>
    <s v="No"/>
    <s v="Commercial"/>
    <s v="SGSWindow-(Apackaged VAV with Electric reheat)"/>
    <s v="SGSWindow-Small Office (AC with Ele Furnace)-Portland"/>
    <n v="3.0195957907540759E-3"/>
    <n v="6.0110803569651478E-3"/>
    <n v="1.062895925421656E-2"/>
    <n v="1.7218254901693247E-2"/>
    <n v="2.6027349201171449E-2"/>
    <n v="3.7123423196584973E-2"/>
    <n v="5.0290520730013048E-2"/>
    <n v="6.4926938500435696E-2"/>
    <n v="7.9973875186399465E-2"/>
    <n v="9.3921434768125159E-2"/>
    <n v="0.10494190445053668"/>
    <n v="0.11118123011847678"/>
    <n v="0.11118848709803839"/>
    <n v="0.10438524486254078"/>
    <n v="9.1402892246985806E-2"/>
    <n v="7.4099858721870804E-2"/>
    <n v="5.5158890852787155E-2"/>
    <n v="3.7358826579856508E-2"/>
    <n v="2.2794043612396044E-2"/>
    <n v="1.088906300236623E-2"/>
    <n v="1.0889063002366228"/>
    <n v="79.389119744834687"/>
    <n v="120.985339078766"/>
    <s v="C-All-HVAC-ER-All-All-E"/>
    <s v="C-All-HVAC-ER-All-All-E"/>
    <n v="1.0889063002366228"/>
    <n v="3.0195957907540759E-3"/>
    <n v="9.0306761477192236E-3"/>
    <n v="1.9659635401935785E-2"/>
    <n v="3.6877890303629035E-2"/>
    <n v="6.2905239504800481E-2"/>
    <n v="0.10002866270138545"/>
    <n v="0.1503191834313985"/>
    <n v="0.21524612193183418"/>
    <n v="0.29521999711823366"/>
    <n v="0.3891414318863588"/>
    <n v="0.4940833363368955"/>
    <n v="0.6052645664553723"/>
    <n v="0.71645305355341071"/>
    <n v="0.82083829841595146"/>
    <n v="0.9122411906629373"/>
    <n v="0.98634104938480816"/>
    <n v="1.0414999402375953"/>
    <n v="1.0788587668174519"/>
    <n v="1.0889063002366228"/>
    <n v="1.0889063002366228"/>
  </r>
  <r>
    <s v="Discretionary"/>
    <x v="4"/>
    <s v="Under $85"/>
    <s v="Under $50"/>
    <s v="Secondary Glazing Systems"/>
    <s v="Under $85"/>
    <n v="72.022421742247701"/>
    <s v="HVAC"/>
    <s v="Com-WindowSGS-7P_V5"/>
    <s v="Urban"/>
    <s v="SC-Retro"/>
    <s v="M_Input"/>
    <s v="No"/>
    <s v="Commercial"/>
    <s v="SGSWindow-(Apackaged VAV with Electric reheat)"/>
    <s v="SGSWindow-Small Office (AC with Ele Furnace)-Spokane"/>
    <n v="1.0678500113655643E-3"/>
    <n v="2.1257587678321578E-3"/>
    <n v="3.7588256995102088E-3"/>
    <n v="6.0890645525362493E-3"/>
    <n v="9.2043131154801675E-3"/>
    <n v="1.3128329296187739E-2"/>
    <n v="1.7784742347820511E-2"/>
    <n v="2.2960765883935547E-2"/>
    <n v="2.8281965350540551E-2"/>
    <n v="3.3214381041234128E-2"/>
    <n v="3.7111660508787683E-2"/>
    <n v="3.9318135960178947E-2"/>
    <n v="3.9320702318805856E-2"/>
    <n v="3.6914803383344505E-2"/>
    <n v="3.2323723534008073E-2"/>
    <n v="2.6204677864707225E-2"/>
    <n v="1.9506393009427064E-2"/>
    <n v="1.321157736080344E-2"/>
    <n v="8.0608867601069754E-3"/>
    <n v="3.850808802436872E-3"/>
    <n v="0.38508088024368725"/>
    <n v="45.408358904300279"/>
    <n v="72.022421742247701"/>
    <s v="C-All-HVAC-ER-All-All-E"/>
    <s v="C-All-HVAC-ER-All-All-E"/>
    <n v="0.38508088024368725"/>
    <n v="1.0678500113655643E-3"/>
    <n v="3.1936087791977221E-3"/>
    <n v="6.9524344787079313E-3"/>
    <n v="1.3041499031244181E-2"/>
    <n v="2.2245812146724348E-2"/>
    <n v="3.5374141442912087E-2"/>
    <n v="5.3158883790732595E-2"/>
    <n v="7.6119649674668138E-2"/>
    <n v="0.10440161502520869"/>
    <n v="0.13761599606644281"/>
    <n v="0.17472765657523048"/>
    <n v="0.21404579253540942"/>
    <n v="0.25336649485421525"/>
    <n v="0.29028129823755977"/>
    <n v="0.32260502177156786"/>
    <n v="0.34880969963627506"/>
    <n v="0.36831609264570214"/>
    <n v="0.38152767000650556"/>
    <n v="0.38508088024368725"/>
    <n v="0.38508088024368725"/>
  </r>
  <r>
    <s v="Discretionary"/>
    <x v="4"/>
    <s v="Under $85"/>
    <s v="Under $55"/>
    <s v="Secondary Glazing Systems"/>
    <s v="Under $85"/>
    <n v="81.780363590782528"/>
    <s v="HVAC"/>
    <s v="Com-WindowSGS-7P_V5"/>
    <s v="Urban"/>
    <s v="SC-Retro"/>
    <s v="M_Input"/>
    <s v="No"/>
    <s v="Commercial"/>
    <s v="SGSWindow-(Apackaged VAV with Electric reheat)"/>
    <s v="SGSWindow-Small Office (AC with Ele Furnace)-Missoula"/>
    <n v="1.8523367089002914E-4"/>
    <n v="3.6874289066933069E-4"/>
    <n v="6.5202142168419356E-4"/>
    <n v="1.0562342719932052E-3"/>
    <n v="1.5966181469824093E-3"/>
    <n v="2.2772941914156806E-3"/>
    <n v="3.0850148202998689E-3"/>
    <n v="3.9828692286935155E-3"/>
    <n v="4.9059064532535864E-3"/>
    <n v="5.7615036392051743E-3"/>
    <n v="6.4375418230097617E-3"/>
    <n v="6.8202861627951585E-3"/>
    <n v="6.8207313339561076E-3"/>
    <n v="6.4033941734348288E-3"/>
    <n v="5.60700651150625E-3"/>
    <n v="4.545571591241678E-3"/>
    <n v="3.3836594507679718E-3"/>
    <n v="2.2917347443389673E-3"/>
    <n v="1.3982746914934386E-3"/>
    <n v="6.6797719040977773E-4"/>
    <n v="6.6797719040977782E-2"/>
    <n v="52.180469437910141"/>
    <n v="81.780363590782528"/>
    <s v="C-All-HVAC-ER-All-All-E"/>
    <s v="C-All-HVAC-ER-All-All-E"/>
    <n v="6.6797719040977782E-2"/>
    <n v="1.8523367089002914E-4"/>
    <n v="5.5397656155935985E-4"/>
    <n v="1.2059979832435533E-3"/>
    <n v="2.2622322552367582E-3"/>
    <n v="3.8588504022191673E-3"/>
    <n v="6.1361445936348475E-3"/>
    <n v="9.221159413934716E-3"/>
    <n v="1.3204028642628231E-2"/>
    <n v="1.8109935095881817E-2"/>
    <n v="2.3871438735086993E-2"/>
    <n v="3.0308980558096756E-2"/>
    <n v="3.7129266720891917E-2"/>
    <n v="4.3949998054848026E-2"/>
    <n v="5.0353392228282855E-2"/>
    <n v="5.5960398739789106E-2"/>
    <n v="6.0505970331030785E-2"/>
    <n v="6.3889629781798754E-2"/>
    <n v="6.6181364526137723E-2"/>
    <n v="6.6797719040977782E-2"/>
    <n v="6.6797719040977782E-2"/>
  </r>
  <r>
    <s v="Discretionary"/>
    <x v="4"/>
    <s v="Under $45"/>
    <s v="Under $30"/>
    <s v="Secondary Glazing Systems"/>
    <s v="Under $45"/>
    <n v="44.272767288978372"/>
    <s v="HVAC"/>
    <s v="Com-WindowSGS-7P_V5"/>
    <s v="Urban"/>
    <s v="SC-Retro"/>
    <s v="M_Input"/>
    <s v="No"/>
    <s v="Commercial"/>
    <s v="SGSWindow-(Apackaged VAV with Electric reheat)"/>
    <s v="SGSWindow-High-rise Office (VAV with Central Chillers / Ele Boilers)-Portland"/>
    <n v="8.8760720802132478E-4"/>
    <n v="1.7669511492812251E-3"/>
    <n v="3.1243721019532768E-3"/>
    <n v="5.0612890662676512E-3"/>
    <n v="7.6507136575649486E-3"/>
    <n v="1.0912393677527974E-2"/>
    <n v="1.4782849026279125E-2"/>
    <n v="1.9085209611234857E-2"/>
    <n v="2.3508241827002591E-2"/>
    <n v="2.7608113226000333E-2"/>
    <n v="3.0847569432635908E-2"/>
    <n v="3.2681613066228694E-2"/>
    <n v="3.2683746248221825E-2"/>
    <n v="3.0683939895122227E-2"/>
    <n v="2.6867790132983561E-2"/>
    <n v="2.1781580473878386E-2"/>
    <n v="1.6213901627929107E-2"/>
    <n v="1.0981590270139542E-2"/>
    <n v="6.700286664945522E-3"/>
    <n v="3.2008293424878975E-3"/>
    <n v="0.3200829342487897"/>
    <n v="26.149817488085979"/>
    <n v="44.272767288978372"/>
    <s v="C-All-HVAC-ER-All-All-E"/>
    <s v="C-All-HVAC-ER-All-All-E"/>
    <n v="0.3200829342487897"/>
    <n v="8.8760720802132478E-4"/>
    <n v="2.65455835730255E-3"/>
    <n v="5.7789304592558268E-3"/>
    <n v="1.0840219525523477E-2"/>
    <n v="1.8490933183088427E-2"/>
    <n v="2.9403326860616402E-2"/>
    <n v="4.4186175886895523E-2"/>
    <n v="6.3271385498130384E-2"/>
    <n v="8.6779627325132974E-2"/>
    <n v="0.11438774055113331"/>
    <n v="0.14523530998376921"/>
    <n v="0.1779169230499979"/>
    <n v="0.21060066929821972"/>
    <n v="0.24128460919334194"/>
    <n v="0.26815239932632551"/>
    <n v="0.28993397980020391"/>
    <n v="0.30614788142813304"/>
    <n v="0.3171294716982726"/>
    <n v="0.3200829342487897"/>
    <n v="0.3200829342487897"/>
  </r>
  <r>
    <s v="Discretionary"/>
    <x v="4"/>
    <s v="Under $30"/>
    <s v="Under $15"/>
    <s v="Secondary Glazing Systems"/>
    <s v="Under $30"/>
    <n v="27.216220551908169"/>
    <s v="HVAC"/>
    <s v="Com-WindowSGS-7P_V5"/>
    <s v="Urban"/>
    <s v="SC-Retro"/>
    <s v="M_Input"/>
    <s v="No"/>
    <s v="Commercial"/>
    <s v="SGSWindow-(Apackaged VAV with Electric reheat)"/>
    <s v="SGSWindow-High-rise Office (VAV with Central Chillers / Ele Boilers)-Spokane"/>
    <n v="2.8206564739907089E-4"/>
    <n v="5.6150537686098536E-4"/>
    <n v="9.9286940404372465E-4"/>
    <n v="1.6083868678050727E-3"/>
    <n v="2.4312595497017701E-3"/>
    <n v="3.467762946841129E-3"/>
    <n v="4.6977242222890651E-3"/>
    <n v="6.0649372335996113E-3"/>
    <n v="7.4704975243825361E-3"/>
    <n v="8.773363104968776E-3"/>
    <n v="9.8028041729187887E-3"/>
    <n v="1.0385630337682276E-2"/>
    <n v="1.0386308224651275E-2"/>
    <n v="9.7508056413438855E-3"/>
    <n v="8.5381017071013959E-3"/>
    <n v="6.9217955219577961E-3"/>
    <n v="5.1524870665953376E-3"/>
    <n v="3.4897523826145295E-3"/>
    <n v="2.1292309017186518E-3"/>
    <n v="1.0171661434740177E-3"/>
    <n v="0.10171661434740178"/>
    <n v="14.31240119497026"/>
    <n v="27.216220551908169"/>
    <s v="C-All-HVAC-ER-All-All-E"/>
    <s v="C-All-HVAC-ER-All-All-E"/>
    <n v="0.10171661434740178"/>
    <n v="2.8206564739907089E-4"/>
    <n v="8.4357102426005619E-4"/>
    <n v="1.8364404283037808E-3"/>
    <n v="3.4448272961088537E-3"/>
    <n v="5.8760868458106238E-3"/>
    <n v="9.3438497926517528E-3"/>
    <n v="1.4041574014940817E-2"/>
    <n v="2.0106511248540428E-2"/>
    <n v="2.7577008772922965E-2"/>
    <n v="3.6350371877891738E-2"/>
    <n v="4.6153176050810527E-2"/>
    <n v="5.6538806388492804E-2"/>
    <n v="6.6925114613144085E-2"/>
    <n v="7.6675920254487967E-2"/>
    <n v="8.5214021961589365E-2"/>
    <n v="9.2135817483547156E-2"/>
    <n v="9.7288304550142493E-2"/>
    <n v="0.10077805693275703"/>
    <n v="0.10171661434740178"/>
    <n v="0.10171661434740178"/>
  </r>
  <r>
    <s v="Discretionary"/>
    <x v="4"/>
    <s v="Under $30"/>
    <s v="Under $20"/>
    <s v="Secondary Glazing Systems"/>
    <s v="Under $30"/>
    <n v="29.304760829849329"/>
    <s v="HVAC"/>
    <s v="Com-WindowSGS-7P_V5"/>
    <s v="Urban"/>
    <s v="SC-Retro"/>
    <s v="M_Input"/>
    <s v="No"/>
    <s v="Commercial"/>
    <s v="SGSWindow-(Apackaged VAV with Electric reheat)"/>
    <s v="SGSWindow-High-rise Office (VAV with Central Chillers / Ele Boilers)-Missoula"/>
    <n v="5.1849638040822031E-5"/>
    <n v="1.0321657676741728E-4"/>
    <n v="1.8251041803980905E-4"/>
    <n v="2.9565555995309472E-4"/>
    <n v="4.4691698119827118E-4"/>
    <n v="6.3744825101193507E-4"/>
    <n v="8.6354117485521397E-4"/>
    <n v="1.1148638737192081E-3"/>
    <n v="1.3732356144598966E-3"/>
    <n v="1.6127298931576022E-3"/>
    <n v="1.8019629573387502E-3"/>
    <n v="1.9090987463380837E-3"/>
    <n v="1.9092233563155821E-3"/>
    <n v="1.7924045262938016E-3"/>
    <n v="1.5694838671459937E-3"/>
    <n v="1.2723725689939398E-3"/>
    <n v="9.4713621412752399E-4"/>
    <n v="6.4149037487950275E-4"/>
    <n v="3.9139772098248371E-4"/>
    <n v="1.8697667317101442E-4"/>
    <n v="1.8697667317101437E-2"/>
    <n v="15.761869313929942"/>
    <n v="29.304760829849329"/>
    <s v="C-All-HVAC-ER-All-All-E"/>
    <s v="C-All-HVAC-ER-All-All-E"/>
    <n v="1.8697667317101437E-2"/>
    <n v="5.1849638040822031E-5"/>
    <n v="1.5506621480823932E-4"/>
    <n v="3.375766328480484E-4"/>
    <n v="6.3323219280114317E-4"/>
    <n v="1.0801491739994144E-3"/>
    <n v="1.7175974250113494E-3"/>
    <n v="2.5811385998665633E-3"/>
    <n v="3.6960024735857716E-3"/>
    <n v="5.0692380880456682E-3"/>
    <n v="6.6819679812032701E-3"/>
    <n v="8.4839309385420208E-3"/>
    <n v="1.0393029684880104E-2"/>
    <n v="1.2302253041195687E-2"/>
    <n v="1.4094657567489488E-2"/>
    <n v="1.566414143463548E-2"/>
    <n v="1.6936514003629419E-2"/>
    <n v="1.7883650217756942E-2"/>
    <n v="1.8525140592636446E-2"/>
    <n v="1.8697667317101437E-2"/>
    <n v="1.8697667317101437E-2"/>
  </r>
  <r>
    <s v="Lost Opportunity"/>
    <x v="5"/>
    <s v="Under $5"/>
    <s v="Under $5"/>
    <s v="Aerator"/>
    <s v="Under $5"/>
    <n v="-103.14130185919967"/>
    <s v="Water Heating"/>
    <s v="Res-Aerator-7P_v5"/>
    <s v="Urban"/>
    <s v="SC-New"/>
    <s v="M_Input"/>
    <s v="No"/>
    <s v="Residential"/>
    <s v="Single Family"/>
    <s v="Bathroom Aerator 1.0 GPM AnyWH"/>
    <n v="6.5028234647215447E-3"/>
    <n v="9.8053638735496294E-3"/>
    <n v="1.3911367950692814E-2"/>
    <n v="1.8901150144954547E-2"/>
    <n v="2.3894193375384062E-2"/>
    <n v="2.935676967349286E-2"/>
    <n v="3.4365855357959114E-2"/>
    <n v="3.7907735656449081E-2"/>
    <n v="4.0122229798444285E-2"/>
    <n v="4.2668922170460304E-2"/>
    <n v="4.5011562099772848E-2"/>
    <n v="4.5977062527479122E-2"/>
    <n v="4.4990839674774352E-2"/>
    <n v="4.5200262821830844E-2"/>
    <n v="4.54961785015085E-2"/>
    <n v="4.5816742091515351E-2"/>
    <n v="4.5940238556199907E-2"/>
    <n v="4.6064502936937791E-2"/>
    <n v="4.6189541635108841E-2"/>
    <n v="4.6315361108090675E-2"/>
    <n v="0.71443870341932636"/>
    <n v="-1.6388133457453695"/>
    <n v="-103.14130185919967"/>
    <s v="R-All-WH-ERWH-All-All-R"/>
    <s v="R-All-WH-ERWH-All-All-R"/>
    <n v="0.71443870341932636"/>
    <n v="6.5028234647215447E-3"/>
    <n v="1.6308187338271173E-2"/>
    <n v="3.0219555288963987E-2"/>
    <n v="4.9120705433918534E-2"/>
    <n v="7.3014898809302592E-2"/>
    <n v="0.10237166848279546"/>
    <n v="0.13673752384075458"/>
    <n v="0.17464525949720366"/>
    <n v="0.21476748929564796"/>
    <n v="0.25743641146610824"/>
    <n v="0.3024479735658811"/>
    <n v="0.34842503609336023"/>
    <n v="0.39341587576813458"/>
    <n v="0.4386161385899654"/>
    <n v="0.4841123170914739"/>
    <n v="0.52992905918298927"/>
    <n v="0.57586929773918916"/>
    <n v="0.62193380067612691"/>
    <n v="0.66812334231123571"/>
    <n v="0.71443870341932636"/>
  </r>
  <r>
    <s v="Lost Opportunity"/>
    <x v="5"/>
    <s v="Under $5"/>
    <s v="Under $5"/>
    <s v="Aerator"/>
    <s v="Under $5"/>
    <n v="-110.77278828031208"/>
    <s v="Water Heating"/>
    <s v="Res-Aerator-7P_v5"/>
    <s v="Urban"/>
    <s v="SC-New"/>
    <s v="M_Input"/>
    <s v="No"/>
    <s v="Residential"/>
    <s v="Multifamily - Low Rise"/>
    <s v="Bathroom Aerator 1.0 GPM AnyWH"/>
    <n v="2.1471457078431496E-3"/>
    <n v="3.3642705925006652E-3"/>
    <n v="4.9507380913754243E-3"/>
    <n v="7.0764703806402976E-3"/>
    <n v="9.4476438332705519E-3"/>
    <n v="1.2090217350928242E-2"/>
    <n v="1.4260659760032468E-2"/>
    <n v="1.6294491697501398E-2"/>
    <n v="1.807279544092371E-2"/>
    <n v="1.9393964113480967E-2"/>
    <n v="2.024134819654292E-2"/>
    <n v="2.0441509011329996E-2"/>
    <n v="2.0546935530000594E-2"/>
    <n v="2.0546826771850952E-2"/>
    <n v="2.054151963726555E-2"/>
    <n v="2.0565804034984921E-2"/>
    <n v="2.0503068426385992E-2"/>
    <n v="2.0442538809476791E-2"/>
    <n v="2.0384125366955729E-2"/>
    <n v="2.0327741944905935E-2"/>
    <n v="0.31163981469819624"/>
    <n v="-2.0715797202168291"/>
    <n v="-110.77278828031208"/>
    <s v="R-All-WH-ERWH-All-All-R"/>
    <s v="R-All-WH-ERWH-All-All-R"/>
    <n v="0.31163981469819624"/>
    <n v="2.1471457078431496E-3"/>
    <n v="5.5114163003438148E-3"/>
    <n v="1.0462154391719238E-2"/>
    <n v="1.7538624772359537E-2"/>
    <n v="2.6986268605630089E-2"/>
    <n v="3.9076485956558327E-2"/>
    <n v="5.3337145716590796E-2"/>
    <n v="6.9631637414092201E-2"/>
    <n v="8.7704432855015918E-2"/>
    <n v="0.10709839696849688"/>
    <n v="0.12733974516503979"/>
    <n v="0.14778125417636978"/>
    <n v="0.16832818970637037"/>
    <n v="0.18887501647822133"/>
    <n v="0.20941653611548688"/>
    <n v="0.22998234015047181"/>
    <n v="0.2504854085768578"/>
    <n v="0.27092794738633458"/>
    <n v="0.2913120727532903"/>
    <n v="0.31163981469819624"/>
  </r>
  <r>
    <s v="Lost Opportunity"/>
    <x v="5"/>
    <s v="Under $5"/>
    <s v="Under $5"/>
    <s v="Aerator"/>
    <s v="Under $5"/>
    <n v="-182.63817610456013"/>
    <s v="Water Heating"/>
    <s v="Res-Aerator-7P_v5"/>
    <s v="Urban"/>
    <s v="SC-New"/>
    <s v="M_Input"/>
    <s v="No"/>
    <s v="Residential"/>
    <s v="Multifamily - High Rise"/>
    <s v="Bathroom Aerator 1.0 GPM AnyWH"/>
    <n v="4.8449352367788855E-4"/>
    <n v="7.6272950102829282E-4"/>
    <n v="1.1234818445695009E-3"/>
    <n v="1.6135161168718587E-3"/>
    <n v="2.1491004864811519E-3"/>
    <n v="2.7499500541123051E-3"/>
    <n v="3.2318780675166603E-3"/>
    <n v="3.6888637472285652E-3"/>
    <n v="4.078438225534475E-3"/>
    <n v="4.3880464443970578E-3"/>
    <n v="4.5879371634506595E-3"/>
    <n v="4.6335625996527579E-3"/>
    <n v="4.6581278053780756E-3"/>
    <n v="4.6430773560106305E-3"/>
    <n v="4.6660586460713221E-3"/>
    <n v="4.6702999451276933E-3"/>
    <n v="4.6549173936292531E-3"/>
    <n v="4.6401687587239223E-3"/>
    <n v="4.6260241098753808E-3"/>
    <n v="4.6124549317111442E-3"/>
    <n v="7.0663126721048602E-2"/>
    <n v="-1.389089453253384"/>
    <n v="-182.63817610456013"/>
    <s v="R-All-WH-ERWH-All-All-R"/>
    <s v="R-All-WH-ERWH-All-All-R"/>
    <n v="7.0663126721048602E-2"/>
    <n v="4.8449352367788855E-4"/>
    <n v="1.2472230247061813E-3"/>
    <n v="2.3707048692756822E-3"/>
    <n v="3.9842209861475405E-3"/>
    <n v="6.133321472628692E-3"/>
    <n v="8.8832715267409962E-3"/>
    <n v="1.2115149594257656E-2"/>
    <n v="1.580401334148622E-2"/>
    <n v="1.9882451567020697E-2"/>
    <n v="2.4270498011417754E-2"/>
    <n v="2.8858435174868413E-2"/>
    <n v="3.3491997774521172E-2"/>
    <n v="3.8150125579899247E-2"/>
    <n v="4.279320293590988E-2"/>
    <n v="4.7459261581981202E-2"/>
    <n v="5.2129561527108896E-2"/>
    <n v="5.6784478920738152E-2"/>
    <n v="6.1424647679462076E-2"/>
    <n v="6.6050671789337462E-2"/>
    <n v="7.0663126721048602E-2"/>
  </r>
  <r>
    <s v="Lost Opportunity"/>
    <x v="5"/>
    <s v="Under $5"/>
    <s v="Under $5"/>
    <s v="Aerator"/>
    <s v="Under $5"/>
    <n v="-177.06183416592239"/>
    <s v="Water Heating"/>
    <s v="Res-Aerator-7P_v5"/>
    <s v="Urban"/>
    <s v="SC-New"/>
    <s v="M_Input"/>
    <s v="No"/>
    <s v="Residential"/>
    <s v="Manufactured"/>
    <s v="Bathroom Aerator 1.0 GPM AnyWH"/>
    <n v="1.7185754022303385E-4"/>
    <n v="2.6822968573440772E-4"/>
    <n v="3.9431444440932568E-4"/>
    <n v="5.4180826530398274E-4"/>
    <n v="6.9939158240060479E-4"/>
    <n v="8.5052718604077167E-4"/>
    <n v="9.8016543260464554E-4"/>
    <n v="1.0940256382937432E-3"/>
    <n v="1.1865563908751598E-3"/>
    <n v="1.2544095030529402E-3"/>
    <n v="1.2990639974093661E-3"/>
    <n v="1.324168775598247E-3"/>
    <n v="1.3351095709683608E-3"/>
    <n v="1.3376441815359174E-3"/>
    <n v="1.3338541757413841E-3"/>
    <n v="1.3255928050956729E-3"/>
    <n v="1.3116790953289948E-3"/>
    <n v="1.297911426882259E-3"/>
    <n v="1.2842882668740235E-3"/>
    <n v="1.2708080985122995E-3"/>
    <n v="2.0561406062885142E-2"/>
    <n v="-1.2502418009652643"/>
    <n v="-177.06183416592239"/>
    <s v="R-All-WH-ERWH-All-All-R"/>
    <s v="R-All-WH-ERWH-All-All-R"/>
    <n v="2.0561406062885142E-2"/>
    <n v="1.7185754022303385E-4"/>
    <n v="4.4008722595744159E-4"/>
    <n v="8.3440167036676733E-4"/>
    <n v="1.3762099356707501E-3"/>
    <n v="2.0756015180713547E-3"/>
    <n v="2.9261287041121263E-3"/>
    <n v="3.9062941367167718E-3"/>
    <n v="5.0003197750105154E-3"/>
    <n v="6.186876165885675E-3"/>
    <n v="7.4412856689386152E-3"/>
    <n v="8.7403496663479817E-3"/>
    <n v="1.0064518441946229E-2"/>
    <n v="1.139962801291459E-2"/>
    <n v="1.2737272194450507E-2"/>
    <n v="1.4071126370191891E-2"/>
    <n v="1.5396719175287564E-2"/>
    <n v="1.670839827061656E-2"/>
    <n v="1.8006309697498817E-2"/>
    <n v="1.9290597964372842E-2"/>
    <n v="2.0561406062885142E-2"/>
  </r>
  <r>
    <s v="Lost Opportunity"/>
    <x v="5"/>
    <s v="Under $5"/>
    <s v="Under $5"/>
    <s v="Aerator"/>
    <s v="Under $5"/>
    <n v="-103.14130185919967"/>
    <s v="Water Heating"/>
    <s v="Res-Aerator-7P_v5"/>
    <s v="Urban"/>
    <s v="SC-New"/>
    <s v="M_Input"/>
    <s v="No"/>
    <s v="Residential"/>
    <s v="Single Family"/>
    <s v="Bathroom Aerator 1.0 GPM HPWH"/>
    <n v="8.2399694820332826E-4"/>
    <n v="1.2424741270712068E-3"/>
    <n v="1.762761175801859E-3"/>
    <n v="2.3950350369295091E-3"/>
    <n v="3.0277221160792704E-3"/>
    <n v="3.7199054766439E-3"/>
    <n v="4.3546253548139143E-3"/>
    <n v="4.8034301813158755E-3"/>
    <n v="5.0840369707693435E-3"/>
    <n v="5.4067378335466102E-3"/>
    <n v="5.7035824523441235E-3"/>
    <n v="5.8259246026785162E-3"/>
    <n v="5.7009566367963432E-3"/>
    <n v="5.7274934227007851E-3"/>
    <n v="5.7649899991191241E-3"/>
    <n v="5.8056098039321801E-3"/>
    <n v="5.8212585003124574E-3"/>
    <n v="5.8370045021920855E-3"/>
    <n v="5.852848620713713E-3"/>
    <n v="5.8687916741156729E-3"/>
    <n v="9.0529185436079823E-2"/>
    <n v="-1.6388133457453695"/>
    <n v="-103.14130185919967"/>
    <s v="R-All-WH-HPWH-All-All-R"/>
    <n v="0"/>
    <n v="9.0529185436079823E-2"/>
    <n v="8.2399694820332826E-4"/>
    <n v="2.0664710752745351E-3"/>
    <n v="3.8292322510763942E-3"/>
    <n v="6.2242672880059033E-3"/>
    <n v="9.2519894040851737E-3"/>
    <n v="1.2971894880729074E-2"/>
    <n v="1.7326520235542989E-2"/>
    <n v="2.2129950416858866E-2"/>
    <n v="2.7213987387628209E-2"/>
    <n v="3.2620725221174818E-2"/>
    <n v="3.8324307673518944E-2"/>
    <n v="4.4150232276197458E-2"/>
    <n v="4.9851188912993803E-2"/>
    <n v="5.5578682335694587E-2"/>
    <n v="6.1343672334813713E-2"/>
    <n v="6.7149282138745894E-2"/>
    <n v="7.2970540639058348E-2"/>
    <n v="7.8807545141250435E-2"/>
    <n v="8.4660393761964145E-2"/>
    <n v="9.0529185436079823E-2"/>
  </r>
  <r>
    <s v="Discretionary"/>
    <x v="5"/>
    <s v="Under $5"/>
    <s v="Under $5"/>
    <s v="Aerator"/>
    <s v="Under $5"/>
    <n v="-103.14130185919967"/>
    <s v="Water Heating"/>
    <s v="Res-Aerator-7P_v5"/>
    <s v="Urban"/>
    <s v="SC-Retro"/>
    <s v="M_Input"/>
    <s v="No"/>
    <s v="Residential"/>
    <s v="Single Family"/>
    <s v="Bathroom Aerator 1.0 GPM AnyWH"/>
    <n v="2.7291375345843527E-2"/>
    <n v="4.3304610459868366E-2"/>
    <n v="8.7341472194782457E-2"/>
    <n v="0.15402636417036675"/>
    <n v="0.24133117415963445"/>
    <n v="0.34012171922624967"/>
    <n v="0.43563603297000064"/>
    <n v="0.51131041571609881"/>
    <n v="0.55372009470334338"/>
    <n v="0.55656793397809223"/>
    <n v="0.52204227009203741"/>
    <n v="0.45902334381005794"/>
    <n v="0.37980791174355427"/>
    <n v="0.29670766064690335"/>
    <n v="0.2195702707337257"/>
    <n v="0.15435709329873418"/>
    <n v="0.10334450648257854"/>
    <n v="6.6045940976596038E-2"/>
    <n v="4.0373929687712876E-2"/>
    <n v="2.3652323294032145E-2"/>
    <n v="5.4907208815232345"/>
    <n v="-1.6388133457453695"/>
    <n v="-103.14130185919967"/>
    <s v="R-All-WH-ERWH-All-All-R"/>
    <s v="R-All-WH-ERWH-All-All-R"/>
    <n v="5.215576443690213"/>
    <n v="2.7291375345843527E-2"/>
    <n v="7.0595985805711886E-2"/>
    <n v="0.15793745800049436"/>
    <n v="0.3119638221708611"/>
    <n v="0.55329499633049561"/>
    <n v="0.89341671555674529"/>
    <n v="1.3290527485267458"/>
    <n v="1.8403631642428446"/>
    <n v="2.3940832589461882"/>
    <n v="2.9506511929242807"/>
    <n v="3.4726934630163182"/>
    <n v="3.9317168068263761"/>
    <n v="4.3115247185699301"/>
    <n v="4.6082323792168332"/>
    <n v="4.8278026499505593"/>
    <n v="4.9821597432492934"/>
    <n v="5.0855042497318719"/>
    <n v="5.151550190708468"/>
    <n v="5.1919241203961812"/>
    <n v="5.215576443690213"/>
  </r>
  <r>
    <s v="Discretionary"/>
    <x v="5"/>
    <s v="Under $5"/>
    <s v="Under $5"/>
    <s v="Aerator"/>
    <s v="Under $5"/>
    <n v="-110.77278828031208"/>
    <s v="Water Heating"/>
    <s v="Res-Aerator-7P_v5"/>
    <s v="Urban"/>
    <s v="SC-Retro"/>
    <s v="M_Input"/>
    <s v="No"/>
    <s v="Residential"/>
    <s v="Multifamily - Low Rise"/>
    <s v="Bathroom Aerator 1.0 GPM AnyWH"/>
    <n v="5.3700752331030908E-3"/>
    <n v="8.5880975268803235E-3"/>
    <n v="1.7456059842478416E-2"/>
    <n v="3.102212377010917E-2"/>
    <n v="4.9000627332572898E-2"/>
    <n v="6.9641051789135322E-2"/>
    <n v="8.9969419429976757E-2"/>
    <n v="0.10647680257370791"/>
    <n v="0.11626581111879153"/>
    <n v="0.11784492343281049"/>
    <n v="0.11143971740323766"/>
    <n v="9.8754345533205112E-2"/>
    <n v="8.2316878863600396E-2"/>
    <n v="6.4775459402009086E-2"/>
    <n v="4.8272473225845547E-2"/>
    <n v="3.4166639791888873E-2"/>
    <n v="2.302708395501718E-2"/>
    <n v="1.4811754688755742E-2"/>
    <n v="9.1118239895630511E-3"/>
    <n v="5.3710494259465594E-3"/>
    <n v="1.2468514349361688"/>
    <n v="-2.0715797202168291"/>
    <n v="-110.77278828031208"/>
    <s v="R-All-WH-ERWH-All-All-R"/>
    <s v="R-All-WH-ERWH-All-All-R"/>
    <n v="1.103682218328635"/>
    <n v="5.3700752331030908E-3"/>
    <n v="1.3958172759983414E-2"/>
    <n v="3.1414232602461831E-2"/>
    <n v="6.2436356372571E-2"/>
    <n v="0.1114369837051439"/>
    <n v="0.18107803549427923"/>
    <n v="0.27104745492425597"/>
    <n v="0.37752425749796387"/>
    <n v="0.4937900686167554"/>
    <n v="0.61163499204956584"/>
    <n v="0.7230747094528035"/>
    <n v="0.82182905498600856"/>
    <n v="0.90414593384960895"/>
    <n v="0.96892139325161808"/>
    <n v="1.0171938664774636"/>
    <n v="1.0513605062693525"/>
    <n v="1.0743875902243696"/>
    <n v="1.0891993449131254"/>
    <n v="1.0983111689026885"/>
    <n v="1.103682218328635"/>
  </r>
  <r>
    <s v="Discretionary"/>
    <x v="5"/>
    <s v="Under $5"/>
    <s v="Under $5"/>
    <s v="Aerator"/>
    <s v="Under $5"/>
    <n v="-182.63817610456013"/>
    <s v="Water Heating"/>
    <s v="Res-Aerator-7P_v5"/>
    <s v="Urban"/>
    <s v="SC-Retro"/>
    <s v="M_Input"/>
    <s v="No"/>
    <s v="Residential"/>
    <s v="Multifamily - High Rise"/>
    <s v="Bathroom Aerator 1.0 GPM AnyWH"/>
    <n v="1.2243547700939007E-3"/>
    <n v="1.9576625946747003E-3"/>
    <n v="3.9787267502231364E-3"/>
    <n v="7.0702823259324822E-3"/>
    <n v="1.1167846628567629E-2"/>
    <n v="1.5871522348503152E-2"/>
    <n v="2.0503713109466536E-2"/>
    <n v="2.426346419094268E-2"/>
    <n v="2.6491343038769787E-2"/>
    <n v="2.6847205275234237E-2"/>
    <n v="2.5385377966178537E-2"/>
    <n v="2.2494059034989845E-2"/>
    <n v="1.8748673912487541E-2"/>
    <n v="1.4752420844612771E-2"/>
    <n v="1.0992817801609408E-2"/>
    <n v="7.7803078531818769E-3"/>
    <n v="5.2434532079346265E-3"/>
    <n v="3.3726244561286477E-3"/>
    <n v="2.0746702404710413E-3"/>
    <n v="1.2228821444130998E-3"/>
    <n v="0.28388350871498086"/>
    <n v="-1.389089453253384"/>
    <n v="-182.63817610456013"/>
    <s v="R-All-WH-ERWH-All-All-R"/>
    <s v="R-All-WH-ERWH-All-All-R"/>
    <n v="0.25144340849441565"/>
    <n v="1.2243547700939007E-3"/>
    <n v="3.1820173647686013E-3"/>
    <n v="7.1607441149917376E-3"/>
    <n v="1.423102644092422E-2"/>
    <n v="2.5398873069491849E-2"/>
    <n v="4.1270395417995001E-2"/>
    <n v="6.1774108527461541E-2"/>
    <n v="8.6037572718404218E-2"/>
    <n v="0.112528915757174"/>
    <n v="0.13937612103240823"/>
    <n v="0.16476149899858678"/>
    <n v="0.18725555803357663"/>
    <n v="0.20600423194606418"/>
    <n v="0.22075665279067697"/>
    <n v="0.23174947059228637"/>
    <n v="0.23952977844546824"/>
    <n v="0.24477323165340287"/>
    <n v="0.24814585610953152"/>
    <n v="0.25022052635000258"/>
    <n v="0.25144340849441565"/>
  </r>
  <r>
    <s v="Discretionary"/>
    <x v="5"/>
    <s v="Under $5"/>
    <s v="Under $5"/>
    <s v="Aerator"/>
    <s v="Under $5"/>
    <n v="-177.06183416592239"/>
    <s v="Water Heating"/>
    <s v="Res-Aerator-7P_v5"/>
    <s v="Urban"/>
    <s v="SC-Retro"/>
    <s v="M_Input"/>
    <s v="No"/>
    <s v="Residential"/>
    <s v="Manufactured"/>
    <s v="Bathroom Aerator 1.0 GPM AnyWH"/>
    <n v="2.659390256233342E-3"/>
    <n v="4.1490378067239285E-3"/>
    <n v="8.2352917366089861E-3"/>
    <n v="1.4302209968099902E-2"/>
    <n v="2.2077913592957292E-2"/>
    <n v="3.0671410708084369E-2"/>
    <n v="3.8733485669118758E-2"/>
    <n v="4.4834898568798104E-2"/>
    <n v="4.7902783804832004E-2"/>
    <n v="4.752321881006092E-2"/>
    <n v="4.4002584951985266E-2"/>
    <n v="3.8195879973030152E-2"/>
    <n v="3.1205001697520603E-2"/>
    <n v="2.4077438575543456E-2"/>
    <n v="1.7600325042425955E-2"/>
    <n v="1.2222554252956118E-2"/>
    <n v="8.0839205991448931E-3"/>
    <n v="5.1037384852466441E-3"/>
    <n v="3.0821897782081901E-3"/>
    <n v="1.7838434011558189E-3"/>
    <n v="0.41410672813545596"/>
    <n v="-1.2502418009652643"/>
    <n v="-177.06183416592239"/>
    <s v="R-All-WH-ERWH-All-All-R"/>
    <s v="R-All-WH-ERWH-All-All-R"/>
    <n v="0.41410672813545596"/>
    <n v="2.659390256233342E-3"/>
    <n v="6.8084280629572705E-3"/>
    <n v="1.5043719799566257E-2"/>
    <n v="2.934592976766616E-2"/>
    <n v="5.1423843360623452E-2"/>
    <n v="8.2095254068707824E-2"/>
    <n v="0.12082873973782658"/>
    <n v="0.16566363830662467"/>
    <n v="0.21356642211145668"/>
    <n v="0.2610896409215176"/>
    <n v="0.30509222587350288"/>
    <n v="0.34328810584653302"/>
    <n v="0.37449310754405363"/>
    <n v="0.39857054611959708"/>
    <n v="0.41410672813545596"/>
    <n v="0.41410672813545596"/>
    <n v="0.41410672813545596"/>
    <n v="0.41410672813545596"/>
    <n v="0.41410672813545596"/>
    <n v="0.41410672813545596"/>
  </r>
  <r>
    <s v="Discretionary"/>
    <x v="5"/>
    <s v="Under $5"/>
    <s v="Under $5"/>
    <s v="Aerator"/>
    <s v="Under $5"/>
    <n v="-103.14130185919967"/>
    <s v="Water Heating"/>
    <s v="Res-Aerator-7P_v5"/>
    <s v="Urban"/>
    <s v="SC-Retro"/>
    <s v="M_Input"/>
    <s v="No"/>
    <s v="Residential"/>
    <s v="Single Family"/>
    <s v="Bathroom Aerator 1.0 GPM HPWH"/>
    <n v="3.4581916792369165E-3"/>
    <n v="5.4872882611143488E-3"/>
    <n v="1.1067362804868693E-2"/>
    <n v="1.9517253498849418E-2"/>
    <n v="3.0579970699293753E-2"/>
    <n v="4.3098088112115143E-2"/>
    <n v="5.520106206820672E-2"/>
    <n v="6.4790044573766026E-2"/>
    <n v="7.0163932739322851E-2"/>
    <n v="7.052479304624909E-2"/>
    <n v="6.6149917758438828E-2"/>
    <n v="5.8164555212905686E-2"/>
    <n v="4.8126873177168274E-2"/>
    <n v="3.7596931272693902E-2"/>
    <n v="2.7822565687398049E-2"/>
    <n v="1.9559161416838451E-2"/>
    <n v="1.3095166802113119E-2"/>
    <n v="8.3689268363465654E-3"/>
    <n v="5.11593079992611E-3"/>
    <n v="2.9970738584451993E-3"/>
    <n v="0.69574966541171046"/>
    <n v="-1.6388133457453695"/>
    <n v="-103.14130185919967"/>
    <s v="R-All-WH-HPWH-All-All-R"/>
    <n v="0"/>
    <n v="0.66088509030529718"/>
    <n v="3.4581916792369165E-3"/>
    <n v="8.9454799403512648E-3"/>
    <n v="2.0012842745219958E-2"/>
    <n v="3.9530096244069376E-2"/>
    <n v="7.0110066943363136E-2"/>
    <n v="0.11320815505547828"/>
    <n v="0.16840921712368501"/>
    <n v="0.23319926169745103"/>
    <n v="0.3033631944367739"/>
    <n v="0.37388798748302299"/>
    <n v="0.4400379052414618"/>
    <n v="0.4982024604543675"/>
    <n v="0.5463293336315358"/>
    <n v="0.58392626490422972"/>
    <n v="0.61174883059162777"/>
    <n v="0.63130799200846621"/>
    <n v="0.6444031588105793"/>
    <n v="0.6527720856469259"/>
    <n v="0.65788801644685202"/>
    <n v="0.66088509030529718"/>
  </r>
  <r>
    <s v="Lost Opportunity"/>
    <x v="4"/>
    <s v="Under $25"/>
    <s v="Under $20"/>
    <s v="Controls Commissioning and Sizing"/>
    <s v="Under $25"/>
    <n v="22.90866771628302"/>
    <s v="HVAC"/>
    <s v="Res-CCS-7P_v4"/>
    <s v="Urban"/>
    <s v="SC-New"/>
    <s v="M_Input"/>
    <s v="No"/>
    <s v="Residential"/>
    <s v="Single Family"/>
    <s v="SF CC&amp;S + HZ23"/>
    <n v="8.543587651053338E-3"/>
    <n v="1.0522019034203248E-2"/>
    <n v="1.2713905901429781E-2"/>
    <n v="1.5178086702141168E-2"/>
    <n v="1.7242460744385346E-2"/>
    <n v="1.9340760102014375E-2"/>
    <n v="2.0910241483357194E-2"/>
    <n v="2.1507068040183579E-2"/>
    <n v="2.142860962573773E-2"/>
    <n v="2.1677146914582876E-2"/>
    <n v="2.1994066565198617E-2"/>
    <n v="2.1839225998538967E-2"/>
    <n v="2.0964207622592018E-2"/>
    <n v="2.0804733080736004E-2"/>
    <n v="2.0785300465103795E-2"/>
    <n v="2.0841185540694397E-2"/>
    <n v="2.0897361790174762E-2"/>
    <n v="2.0953887350413966E-2"/>
    <n v="2.1010765133280856E-2"/>
    <n v="2.1067998076116666E-2"/>
    <n v="0.38022261782193872"/>
    <n v="18.340317093562415"/>
    <n v="22.90866771628302"/>
    <s v="R-All-HVAC-ASHP-All-All-E"/>
    <n v="0"/>
    <n v="0.38022261782193872"/>
    <n v="8.543587651053338E-3"/>
    <n v="1.9065606685256586E-2"/>
    <n v="3.1779512586686369E-2"/>
    <n v="4.6957599288827534E-2"/>
    <n v="6.420006003321288E-2"/>
    <n v="8.3540820135227262E-2"/>
    <n v="0.10445106161858446"/>
    <n v="0.12595812965876804"/>
    <n v="0.14738673928450577"/>
    <n v="0.16906388619908863"/>
    <n v="0.19105795276428725"/>
    <n v="0.21289717876282621"/>
    <n v="0.23386138638541823"/>
    <n v="0.25466611946615425"/>
    <n v="0.27545141993125805"/>
    <n v="0.29629260547195246"/>
    <n v="0.31718996726212723"/>
    <n v="0.33814385461254121"/>
    <n v="0.35915461974582208"/>
    <n v="0.38022261782193872"/>
  </r>
  <r>
    <s v="Lost Opportunity"/>
    <x v="4"/>
    <s v="Under $40"/>
    <s v="Under $30"/>
    <s v="Controls Commissioning and Sizing"/>
    <s v="Under $40"/>
    <n v="37.594358221913758"/>
    <s v="HVAC"/>
    <s v="Res-CCS-7P_v4"/>
    <s v="Urban"/>
    <s v="SC-New"/>
    <s v="M_Input"/>
    <s v="No"/>
    <s v="Residential"/>
    <s v="Single Family"/>
    <s v="SF CC&amp;S + HZ1"/>
    <n v="2.9184184510273097E-2"/>
    <n v="3.5942341491274302E-2"/>
    <n v="4.3429644644405394E-2"/>
    <n v="5.1847081216940261E-2"/>
    <n v="5.8898811170181226E-2"/>
    <n v="6.6066427177875961E-2"/>
    <n v="7.1427644981136879E-2"/>
    <n v="7.3466354837751338E-2"/>
    <n v="7.3198347422472027E-2"/>
    <n v="7.4047330120559696E-2"/>
    <n v="7.5129901276409047E-2"/>
    <n v="7.4600978784870806E-2"/>
    <n v="7.1611988822279746E-2"/>
    <n v="7.1067237057060459E-2"/>
    <n v="7.1000856859034678E-2"/>
    <n v="7.1191755627095593E-2"/>
    <n v="7.1383649020935594E-2"/>
    <n v="7.1576735631261892E-2"/>
    <n v="7.1771025404776159E-2"/>
    <n v="7.1966528375191685E-2"/>
    <n v="1.2988088244317857"/>
    <n v="29.647037259803927"/>
    <n v="37.594358221913758"/>
    <s v="R-All-HVAC-ASHP-All-All-E"/>
    <n v="0"/>
    <n v="1.2988088244317857"/>
    <n v="2.9184184510273097E-2"/>
    <n v="6.5126526001547391E-2"/>
    <n v="0.10855617064595278"/>
    <n v="0.16040325186289306"/>
    <n v="0.21930206303307428"/>
    <n v="0.28536849021095023"/>
    <n v="0.35679613519208708"/>
    <n v="0.43026249002983841"/>
    <n v="0.50346083745231041"/>
    <n v="0.57750816757287016"/>
    <n v="0.65263806884927922"/>
    <n v="0.72723904763415004"/>
    <n v="0.79885103645642974"/>
    <n v="0.86991827351349016"/>
    <n v="0.94091913037252484"/>
    <n v="1.0121108859996204"/>
    <n v="1.083494535020556"/>
    <n v="1.155071270651818"/>
    <n v="1.2268422960565941"/>
    <n v="1.2988088244317857"/>
  </r>
  <r>
    <s v="Lost Opportunity"/>
    <x v="4"/>
    <s v="Over $160"/>
    <s v="Under $130"/>
    <s v="Controls Commissioning and Sizing"/>
    <s v="Over $160"/>
    <n v="171.86946186191943"/>
    <s v="HVAC"/>
    <s v="Res-CCS-7P_v4"/>
    <s v="Urban"/>
    <s v="SC-New"/>
    <s v="M_Input"/>
    <s v="No"/>
    <s v="Residential"/>
    <s v="Manufactured"/>
    <s v="MH CC&amp;S + HZ23"/>
    <n v="5.208638997841349E-5"/>
    <n v="6.6398697567958986E-5"/>
    <n v="8.3132184535342834E-5"/>
    <n v="1.0036719219830749E-4"/>
    <n v="1.1642456511885603E-4"/>
    <n v="1.2926198595067398E-4"/>
    <n v="1.3757788359215374E-4"/>
    <n v="1.4318522848842072E-4"/>
    <n v="1.4618899031891932E-4"/>
    <n v="1.4701008728238864E-4"/>
    <n v="1.4642975925309879E-4"/>
    <n v="1.4509642636816256E-4"/>
    <n v="1.4351213136207613E-4"/>
    <n v="1.4202969178194467E-4"/>
    <n v="1.4057467626173319E-4"/>
    <n v="1.3909954369659795E-4"/>
    <n v="1.3763952469813024E-4"/>
    <n v="1.361948303762048E-4"/>
    <n v="1.3476529987968506E-4"/>
    <n v="1.3335077404576297E-4"/>
    <n v="2.5203258627548315E-3"/>
    <n v="120.91799237955877"/>
    <n v="171.86946186191943"/>
    <s v="R-All-HVAC-ASHP-All-All-E"/>
    <n v="0"/>
    <n v="2.5203258627548315E-3"/>
    <n v="5.208638997841349E-5"/>
    <n v="1.1848508754637248E-4"/>
    <n v="2.016172720817153E-4"/>
    <n v="3.0198446428002278E-4"/>
    <n v="4.184090293988788E-4"/>
    <n v="5.476710153495528E-4"/>
    <n v="6.8524889894170651E-4"/>
    <n v="8.2843412743012729E-4"/>
    <n v="9.7462311774904661E-4"/>
    <n v="1.1216332050314353E-3"/>
    <n v="1.2680629642845341E-3"/>
    <n v="1.4131593906526966E-3"/>
    <n v="1.5566715220147727E-3"/>
    <n v="1.6987012137967173E-3"/>
    <n v="1.8392758900584504E-3"/>
    <n v="1.9783754337550485E-3"/>
    <n v="2.1160149584531786E-3"/>
    <n v="2.2522097888293836E-3"/>
    <n v="2.3869750887090687E-3"/>
    <n v="2.5203258627548315E-3"/>
  </r>
  <r>
    <s v="Lost Opportunity"/>
    <x v="4"/>
    <s v="Under $65"/>
    <s v="Under $45"/>
    <s v="Controls Commissioning and Sizing"/>
    <s v="Under $65"/>
    <n v="63.73897039600768"/>
    <s v="HVAC"/>
    <s v="Res-CCS-7P_v4"/>
    <s v="Urban"/>
    <s v="SC-New"/>
    <s v="M_Input"/>
    <s v="No"/>
    <s v="Residential"/>
    <s v="Manufactured"/>
    <s v="MH CC&amp;S + HZ1"/>
    <n v="5.64138529856817E-4"/>
    <n v="7.1915261637291031E-4"/>
    <n v="9.0039007093772861E-4"/>
    <n v="1.0870594079581174E-3"/>
    <n v="1.2609739901842062E-3"/>
    <n v="1.4000138376033962E-3"/>
    <n v="1.49008186251064E-3"/>
    <n v="1.5508140289650857E-3"/>
    <n v="1.5833472451046531E-3"/>
    <n v="1.5922404019165081E-3"/>
    <n v="1.5859549710887252E-3"/>
    <n v="1.5715138770941246E-3"/>
    <n v="1.5543546564999633E-3"/>
    <n v="1.5382986141118556E-3"/>
    <n v="1.5225395968939005E-3"/>
    <n v="1.5065626955001927E-3"/>
    <n v="1.490749486489164E-3"/>
    <n v="1.4751022563547415E-3"/>
    <n v="1.4596192629465527E-3"/>
    <n v="1.4442987824002142E-3"/>
    <n v="2.72972061907895E-2"/>
    <n v="44.036650143824147"/>
    <n v="63.73897039600768"/>
    <s v="R-All-HVAC-ASHP-All-All-E"/>
    <n v="0"/>
    <n v="2.72972061907895E-2"/>
    <n v="5.64138529856817E-4"/>
    <n v="1.2832911462297273E-3"/>
    <n v="2.1836812171674557E-3"/>
    <n v="3.2707406251255731E-3"/>
    <n v="4.5317146153097797E-3"/>
    <n v="5.9317284529131764E-3"/>
    <n v="7.4218103154238164E-3"/>
    <n v="8.9726243443889013E-3"/>
    <n v="1.0555971589493554E-2"/>
    <n v="1.2148211991410062E-2"/>
    <n v="1.3734166962498788E-2"/>
    <n v="1.5305680839592913E-2"/>
    <n v="1.6860035496092877E-2"/>
    <n v="1.8398334110204733E-2"/>
    <n v="1.9920873707098635E-2"/>
    <n v="2.1427436402598827E-2"/>
    <n v="2.2918185889087991E-2"/>
    <n v="2.4393288145442733E-2"/>
    <n v="2.5852907408389286E-2"/>
    <n v="2.72972061907895E-2"/>
  </r>
  <r>
    <s v="Lost Opportunity"/>
    <x v="4"/>
    <s v="Under $25"/>
    <s v="Under $20"/>
    <s v="Controls Commissioning and Sizing"/>
    <s v="Under $25"/>
    <n v="22.90866771628302"/>
    <s v="HVAC"/>
    <s v="Res-CCS-7P_v4"/>
    <s v="Urban"/>
    <s v="SC-NR"/>
    <s v="M_Input"/>
    <s v="No"/>
    <s v="Residential"/>
    <s v="Single Family"/>
    <s v="SF CC&amp;S + HZ23"/>
    <n v="4.7271700475204521E-2"/>
    <n v="6.1862751899870172E-2"/>
    <n v="7.7810572897828376E-2"/>
    <n v="9.4032826167407338E-2"/>
    <n v="0.10923876546074769"/>
    <n v="0.12221638120819718"/>
    <n v="0.13215131844051037"/>
    <n v="0.13884442817722001"/>
    <n v="0.14270506399664248"/>
    <n v="0.14451658753490917"/>
    <n v="0.14510507337989165"/>
    <n v="0.14509856753188913"/>
    <n v="0.14485987062407088"/>
    <n v="0.14455335232282082"/>
    <n v="0.14423162308991236"/>
    <n v="0.16523306435056354"/>
    <n v="0.16197624702990493"/>
    <n v="0.1591743370963494"/>
    <n v="0.15689612706982661"/>
    <n v="0.1546468261092937"/>
    <n v="2.209404429627337"/>
    <n v="18.340317093562415"/>
    <n v="22.90866771628302"/>
    <s v="R-All-HVAC-ASHP-All-All-E"/>
    <n v="0"/>
    <n v="2.209404429627337"/>
    <n v="4.7271700475204521E-2"/>
    <n v="0.10913445237507469"/>
    <n v="0.18694502527290308"/>
    <n v="0.2809778514403104"/>
    <n v="0.39021661690105808"/>
    <n v="0.51243299810925524"/>
    <n v="0.64458431654976556"/>
    <n v="0.78342874472698554"/>
    <n v="0.92613380872362805"/>
    <n v="1.0706503962585372"/>
    <n v="1.2157554696384287"/>
    <n v="1.3608540371703179"/>
    <n v="1.5057139077943889"/>
    <n v="1.6502672601172097"/>
    <n v="1.794498883207122"/>
    <n v="1.9597319475576855"/>
    <n v="2.1217081945875904"/>
    <n v="2.209404429627337"/>
    <n v="2.209404429627337"/>
    <n v="2.209404429627337"/>
  </r>
  <r>
    <s v="Lost Opportunity"/>
    <x v="4"/>
    <s v="Under $40"/>
    <s v="Under $30"/>
    <s v="Controls Commissioning and Sizing"/>
    <s v="Under $40"/>
    <n v="37.594358221913758"/>
    <s v="HVAC"/>
    <s v="Res-CCS-7P_v4"/>
    <s v="Urban"/>
    <s v="SC-NR"/>
    <s v="M_Input"/>
    <s v="No"/>
    <s v="Residential"/>
    <s v="Single Family"/>
    <s v="SF CC&amp;S + HZ1"/>
    <n v="0.16147619537942517"/>
    <n v="0.21131801293528832"/>
    <n v="0.26579444245770761"/>
    <n v="0.32120830978467352"/>
    <n v="0.37315053313555635"/>
    <n v="0.41748098867086014"/>
    <n v="0.45141790757752842"/>
    <n v="0.47428101350932705"/>
    <n v="0.48746862422777093"/>
    <n v="0.49365663789893166"/>
    <n v="0.49566685657791187"/>
    <n v="0.49564463314248219"/>
    <n v="0.49482926436717151"/>
    <n v="0.49378222335526656"/>
    <n v="0.49268322306650708"/>
    <n v="0.56442239889821288"/>
    <n v="0.55329738192824773"/>
    <n v="0.54372629074011314"/>
    <n v="0.53594411485771343"/>
    <n v="0.5282606899392327"/>
    <n v="7.5471416886686002"/>
    <n v="29.647037259803927"/>
    <n v="37.594358221913758"/>
    <s v="R-All-HVAC-ASHP-All-All-E"/>
    <n v="0"/>
    <n v="7.5471416886686002"/>
    <n v="0.16147619537942517"/>
    <n v="0.37279420831471349"/>
    <n v="0.63858865077242111"/>
    <n v="0.95979696055709462"/>
    <n v="1.3329474936926511"/>
    <n v="1.7504284823635112"/>
    <n v="2.2018463899410397"/>
    <n v="2.6761274034503666"/>
    <n v="3.1635960276781376"/>
    <n v="3.6572526655770692"/>
    <n v="4.1529195221549813"/>
    <n v="4.6485641552974633"/>
    <n v="5.1433934196646351"/>
    <n v="5.6371756430199014"/>
    <n v="6.1298588660864084"/>
    <n v="6.6942812649846211"/>
    <n v="7.2475786469128689"/>
    <n v="7.5471416886686002"/>
    <n v="7.5471416886686002"/>
    <n v="7.5471416886686002"/>
  </r>
  <r>
    <s v="Lost Opportunity"/>
    <x v="4"/>
    <s v="Over $160"/>
    <s v="Under $130"/>
    <s v="Controls Commissioning and Sizing"/>
    <s v="Over $160"/>
    <n v="171.86946186191943"/>
    <s v="HVAC"/>
    <s v="Res-CCS-7P_v4"/>
    <s v="Urban"/>
    <s v="SC-NR"/>
    <s v="M_Input"/>
    <s v="No"/>
    <s v="Residential"/>
    <s v="Manufactured"/>
    <s v="MH CC&amp;S + HZ23"/>
    <n v="1.0626132514390217E-3"/>
    <n v="1.3788942827745105E-3"/>
    <n v="1.7197670025242032E-3"/>
    <n v="2.0608145486253988E-3"/>
    <n v="2.3739203891741342E-3"/>
    <n v="2.6335769620953833E-3"/>
    <n v="2.823672486283083E-3"/>
    <n v="2.9417193509338902E-3"/>
    <n v="2.9980887018752089E-3"/>
    <n v="3.0105904704559928E-3"/>
    <n v="2.9973934619944823E-3"/>
    <n v="2.9720349551049319E-3"/>
    <n v="2.9422124043568892E-3"/>
    <n v="2.9112838794184432E-3"/>
    <n v="2.8803579183885046E-3"/>
    <n v="2.9797147870622605E-3"/>
    <n v="2.9354306300745149E-3"/>
    <n v="2.8934055224159407E-3"/>
    <n v="2.8519540636067005E-3"/>
    <n v="2.8115068167909579E-3"/>
    <n v="4.1121376308618396E-2"/>
    <n v="120.91799237955877"/>
    <n v="171.86946186191943"/>
    <s v="R-All-HVAC-ASHP-All-All-E"/>
    <n v="0"/>
    <n v="4.1121376308618396E-2"/>
    <n v="1.0626132514390217E-3"/>
    <n v="2.4415075342135322E-3"/>
    <n v="4.1612745367377354E-3"/>
    <n v="6.2220890853631342E-3"/>
    <n v="8.5960094745372688E-3"/>
    <n v="1.1229586436632652E-2"/>
    <n v="1.4053258922915734E-2"/>
    <n v="1.6994978273849624E-2"/>
    <n v="1.9993066975724835E-2"/>
    <n v="2.3003657446180829E-2"/>
    <n v="2.6001050908175311E-2"/>
    <n v="2.8973085863280242E-2"/>
    <n v="3.1915298267637129E-2"/>
    <n v="3.4826582147055571E-2"/>
    <n v="3.7706940065444075E-2"/>
    <n v="4.0686654852506332E-2"/>
    <n v="4.1121376308618396E-2"/>
    <n v="4.1121376308618396E-2"/>
    <n v="4.1121376308618396E-2"/>
    <n v="4.1121376308618396E-2"/>
  </r>
  <r>
    <s v="Lost Opportunity"/>
    <x v="4"/>
    <s v="Under $65"/>
    <s v="Under $45"/>
    <s v="Controls Commissioning and Sizing"/>
    <s v="Under $65"/>
    <n v="63.73897039600768"/>
    <s v="HVAC"/>
    <s v="Res-CCS-7P_v4"/>
    <s v="Urban"/>
    <s v="SC-NR"/>
    <s v="M_Input"/>
    <s v="No"/>
    <s v="Residential"/>
    <s v="Manufactured"/>
    <s v="MH CC&amp;S + HZ1"/>
    <n v="1.150897725339807E-2"/>
    <n v="1.4934561482083275E-2"/>
    <n v="1.8626493963247403E-2"/>
    <n v="2.2320319957879409E-2"/>
    <n v="2.5711514253547632E-2"/>
    <n v="2.8523808931219873E-2"/>
    <n v="3.0582700123181039E-2"/>
    <n v="3.1861244954295508E-2"/>
    <n v="3.2471771481132894E-2"/>
    <n v="3.2607175938049508E-2"/>
    <n v="3.2464241460250787E-2"/>
    <n v="3.2189587931719367E-2"/>
    <n v="3.1866585129210812E-2"/>
    <n v="3.153160371474447E-2"/>
    <n v="3.1196650069520267E-2"/>
    <n v="3.2272766841061146E-2"/>
    <n v="3.1793132924612555E-2"/>
    <n v="3.1337966374168025E-2"/>
    <n v="3.0889012913527802E-2"/>
    <n v="3.0450935896386748E-2"/>
    <n v="0.44537839512485111"/>
    <n v="44.036650143824147"/>
    <n v="63.73897039600768"/>
    <s v="R-All-HVAC-ASHP-All-All-E"/>
    <n v="0"/>
    <n v="0.44537839512485111"/>
    <n v="1.150897725339807E-2"/>
    <n v="2.6443538735481345E-2"/>
    <n v="4.5070032698728751E-2"/>
    <n v="6.7390352656608157E-2"/>
    <n v="9.3101866910155789E-2"/>
    <n v="0.12162567584137567"/>
    <n v="0.15220837596455672"/>
    <n v="0.18406962091885223"/>
    <n v="0.21654139239998513"/>
    <n v="0.24914856833803464"/>
    <n v="0.2816128097982854"/>
    <n v="0.31380239773000479"/>
    <n v="0.3456689828592156"/>
    <n v="0.37720058657396005"/>
    <n v="0.40839723664348032"/>
    <n v="0.44067000348454144"/>
    <n v="0.44537839512485111"/>
    <n v="0.44537839512485111"/>
    <n v="0.44537839512485111"/>
    <n v="0.44537839512485111"/>
  </r>
  <r>
    <s v="Lost Opportunity"/>
    <x v="1"/>
    <s v="Under $130"/>
    <s v="Under $85"/>
    <s v="Clothes Dryer"/>
    <s v="Under $130"/>
    <n v="118.55239697444932"/>
    <s v="Dryer"/>
    <s v="Res-ClothesDryer-7P_v2"/>
    <s v="Urban"/>
    <s v="SC-New"/>
    <s v="M_Input"/>
    <s v="No"/>
    <s v="Residential"/>
    <s v="Single Family"/>
    <s v="Heat Pump Dryer"/>
    <n v="3.4624075583911174E-2"/>
    <n v="4.3667918001097691E-2"/>
    <n v="5.1943593813684685E-2"/>
    <n v="6.0577524450990107E-2"/>
    <n v="6.7737078942039897E-2"/>
    <n v="7.5906195503466001E-2"/>
    <n v="8.3392384635006395E-2"/>
    <n v="8.8518004623894725E-2"/>
    <n v="9.2060759499741338E-2"/>
    <n v="9.7814196277923635E-2"/>
    <n v="0.10438341985390995"/>
    <n v="0.10880669250028012"/>
    <n v="0.10925747411341251"/>
    <n v="0.11297475026551357"/>
    <n v="0.11716704568585357"/>
    <n v="0.12154928857738707"/>
    <n v="0.12187691788359668"/>
    <n v="0.1222065844287219"/>
    <n v="0.12253830519526995"/>
    <n v="0.1228720973143075"/>
    <n v="1.8598743071500088"/>
    <n v="78.142735030573178"/>
    <n v="118.55239697444932"/>
    <s v="R-All-Plug-Dryer-All-All-R"/>
    <n v="0"/>
    <n v="1.8598743071500088"/>
    <n v="3.4624075583911174E-2"/>
    <n v="7.8291993585008865E-2"/>
    <n v="0.13023558739869356"/>
    <n v="0.19081311184968366"/>
    <n v="0.25855019079172359"/>
    <n v="0.33445638629518959"/>
    <n v="0.41784877093019601"/>
    <n v="0.50636677555409071"/>
    <n v="0.59842753505383206"/>
    <n v="0.69624173133175571"/>
    <n v="0.80062515118566568"/>
    <n v="0.90943184368594576"/>
    <n v="1.0186893177993583"/>
    <n v="1.131664068064872"/>
    <n v="1.2488311137507255"/>
    <n v="1.3703804023281125"/>
    <n v="1.4922573202117093"/>
    <n v="1.6144639046404312"/>
    <n v="1.7370022098357012"/>
    <n v="1.8598743071500088"/>
  </r>
  <r>
    <s v="Lost Opportunity"/>
    <x v="1"/>
    <s v="Under $130"/>
    <s v="Under $85"/>
    <s v="Clothes Dryer"/>
    <s v="Under $130"/>
    <n v="118.55239697444932"/>
    <s v="Dryer"/>
    <s v="Res-ClothesDryer-7P_v2"/>
    <s v="Urban"/>
    <s v="SC-New"/>
    <s v="M_Input"/>
    <s v="No"/>
    <s v="Residential"/>
    <s v="Multifamily - Low Rise"/>
    <s v="Heat Pump Dryer"/>
    <n v="7.894392146676062E-3"/>
    <n v="1.0345956458022372E-2"/>
    <n v="1.2764772035562626E-2"/>
    <n v="1.5661052245648663E-2"/>
    <n v="1.8494328116430498E-2"/>
    <n v="2.1586589021999565E-2"/>
    <n v="2.389570284169569E-2"/>
    <n v="2.6273960637093682E-2"/>
    <n v="2.8634907274871547E-2"/>
    <n v="3.0699956594188428E-2"/>
    <n v="3.2413641731986423E-2"/>
    <n v="3.3404755423409212E-2"/>
    <n v="3.445522349063055E-2"/>
    <n v="3.5462238391537372E-2"/>
    <n v="3.6529530043765003E-2"/>
    <n v="3.7675139211022314E-2"/>
    <n v="3.7560211888782322E-2"/>
    <n v="3.744932579166866E-2"/>
    <n v="3.7342316380559203E-2"/>
    <n v="3.7239025827400851E-2"/>
    <n v="0.55578302555295123"/>
    <n v="78.142735030573178"/>
    <n v="118.55239697444932"/>
    <s v="R-All-Plug-Dryer-All-All-R"/>
    <n v="0"/>
    <n v="0.55578302555295123"/>
    <n v="7.894392146676062E-3"/>
    <n v="1.8240348604698434E-2"/>
    <n v="3.100512064026106E-2"/>
    <n v="4.6666172885909726E-2"/>
    <n v="6.5160501002340221E-2"/>
    <n v="8.6747090024339779E-2"/>
    <n v="0.11064279286603547"/>
    <n v="0.13691675350312915"/>
    <n v="0.16555166077800071"/>
    <n v="0.19625161737218913"/>
    <n v="0.22866525910417557"/>
    <n v="0.26207001452758477"/>
    <n v="0.29652523801821534"/>
    <n v="0.33198747640975274"/>
    <n v="0.36851700645351776"/>
    <n v="0.40619214566454009"/>
    <n v="0.44375235755332243"/>
    <n v="0.48120168334499108"/>
    <n v="0.51854399972555032"/>
    <n v="0.55578302555295123"/>
  </r>
  <r>
    <s v="Lost Opportunity"/>
    <x v="1"/>
    <s v="Under $130"/>
    <s v="Under $85"/>
    <s v="Clothes Dryer"/>
    <s v="Under $130"/>
    <n v="118.55239697444932"/>
    <s v="Dryer"/>
    <s v="Res-ClothesDryer-7P_v2"/>
    <s v="Urban"/>
    <s v="SC-New"/>
    <s v="M_Input"/>
    <s v="No"/>
    <s v="Residential"/>
    <s v="Multifamily - High Rise"/>
    <s v="Heat Pump Dryer"/>
    <n v="1.7813331691775151E-3"/>
    <n v="2.3455801160816663E-3"/>
    <n v="2.8967376919021865E-3"/>
    <n v="3.5708988869165444E-3"/>
    <n v="4.2069927966795137E-3"/>
    <n v="4.9099234468758463E-3"/>
    <n v="5.4154575750004442E-3"/>
    <n v="5.948087408283325E-3"/>
    <n v="6.461961061653137E-3"/>
    <n v="6.9461217205528452E-3"/>
    <n v="7.3469291699825908E-3"/>
    <n v="7.571996044649437E-3"/>
    <n v="7.8112297742833929E-3"/>
    <n v="8.0135934320901114E-3"/>
    <n v="8.2977760412822916E-3"/>
    <n v="8.5556684431397044E-3"/>
    <n v="8.5274886662567474E-3"/>
    <n v="8.50047018099424E-3"/>
    <n v="8.4745581566671897E-3"/>
    <n v="8.449700355073482E-3"/>
    <n v="0.12603250413754222"/>
    <n v="78.142735030573178"/>
    <n v="118.55239697444932"/>
    <s v="R-All-Plug-Dryer-All-All-R"/>
    <n v="0"/>
    <n v="0.12603250413754222"/>
    <n v="1.7813331691775151E-3"/>
    <n v="4.1269132852591811E-3"/>
    <n v="7.0236509771613677E-3"/>
    <n v="1.0594549864077912E-2"/>
    <n v="1.4801542660757425E-2"/>
    <n v="1.9711466107633271E-2"/>
    <n v="2.5126923682633716E-2"/>
    <n v="3.1075011090917041E-2"/>
    <n v="3.753697215257018E-2"/>
    <n v="4.4483093873123027E-2"/>
    <n v="5.1830023043105619E-2"/>
    <n v="5.9402019087755054E-2"/>
    <n v="6.7213248862038444E-2"/>
    <n v="7.5226842294128557E-2"/>
    <n v="8.3524618335410847E-2"/>
    <n v="9.2080286778550555E-2"/>
    <n v="0.1006077754448073"/>
    <n v="0.10910824562580154"/>
    <n v="0.11758280378246873"/>
    <n v="0.12603250413754222"/>
  </r>
  <r>
    <s v="Lost Opportunity"/>
    <x v="1"/>
    <s v="Under $130"/>
    <s v="Under $85"/>
    <s v="Clothes Dryer"/>
    <s v="Under $130"/>
    <n v="118.55239697444932"/>
    <s v="Dryer"/>
    <s v="Res-ClothesDryer-7P_v2"/>
    <s v="Urban"/>
    <s v="SC-New"/>
    <s v="M_Input"/>
    <s v="No"/>
    <s v="Residential"/>
    <s v="Manufactured"/>
    <s v="Heat Pump Dryer"/>
    <n v="6.373648291104401E-4"/>
    <n v="8.3204897950281203E-4"/>
    <n v="1.0255294172936433E-3"/>
    <n v="1.2095176094574312E-3"/>
    <n v="1.3810130151064451E-3"/>
    <n v="1.5317942652149285E-3"/>
    <n v="1.6566924665258934E-3"/>
    <n v="1.7794039567023306E-3"/>
    <n v="1.8963616128227806E-3"/>
    <n v="2.0029625711193181E-3"/>
    <n v="2.0983661083342066E-3"/>
    <n v="2.1827349936445707E-3"/>
    <n v="2.2583291837959402E-3"/>
    <n v="2.3287577590946707E-3"/>
    <n v="2.3926666335540039E-3"/>
    <n v="2.449523640849929E-3"/>
    <n v="2.4238129091121055E-3"/>
    <n v="2.3983720427992955E-3"/>
    <n v="2.3731982093453284E-3"/>
    <n v="2.3482886059152642E-3"/>
    <n v="3.7206738809301337E-2"/>
    <n v="78.142735030573178"/>
    <n v="118.55239697444932"/>
    <s v="R-All-Plug-Dryer-All-All-R"/>
    <n v="0"/>
    <n v="3.7206738809301337E-2"/>
    <n v="6.373648291104401E-4"/>
    <n v="1.469413808613252E-3"/>
    <n v="2.4949432259068951E-3"/>
    <n v="3.704460835364326E-3"/>
    <n v="5.0854738504707711E-3"/>
    <n v="6.6172681156856997E-3"/>
    <n v="8.2739605822115935E-3"/>
    <n v="1.0053364538913924E-2"/>
    <n v="1.1949726151736706E-2"/>
    <n v="1.3952688722856023E-2"/>
    <n v="1.605105483119023E-2"/>
    <n v="1.8233789824834801E-2"/>
    <n v="2.0492119008630742E-2"/>
    <n v="2.2820876767725411E-2"/>
    <n v="2.5213543401279414E-2"/>
    <n v="2.7663067042129341E-2"/>
    <n v="3.0086879951241447E-2"/>
    <n v="3.2485251994040745E-2"/>
    <n v="3.4858450203386071E-2"/>
    <n v="3.7206738809301337E-2"/>
  </r>
  <r>
    <s v="Lost Opportunity"/>
    <x v="1"/>
    <s v="Under $130"/>
    <s v="Under $85"/>
    <s v="Clothes Dryer"/>
    <s v="Under $130"/>
    <n v="118.55239697444932"/>
    <s v="Dryer"/>
    <s v="Res-ClothesDryer-7P_v2"/>
    <s v="Urban"/>
    <s v="SC-NR"/>
    <s v="M_Input"/>
    <s v="No"/>
    <s v="Residential"/>
    <s v="Single Family"/>
    <s v="Heat Pump Dryer"/>
    <n v="0.17960168605570703"/>
    <n v="0.24069325197691893"/>
    <n v="0.29803199526790158"/>
    <n v="0.3518400370220236"/>
    <n v="0.40232338657537348"/>
    <n v="0.44968083968698302"/>
    <n v="0.49409461564798202"/>
    <n v="0.53573514671564459"/>
    <n v="0.57476620065902639"/>
    <n v="0.61134834969819796"/>
    <n v="0.64562428771892766"/>
    <n v="0.6777238474217897"/>
    <n v="0.70776987421136328"/>
    <n v="0.73589980171244107"/>
    <n v="0.76222105257867978"/>
    <n v="0.78683989166658985"/>
    <n v="0.92196214031309487"/>
    <n v="0.90539550294274496"/>
    <n v="0.89273846716621841"/>
    <n v="0.8839652041092807"/>
    <n v="17.140919678401964"/>
    <n v="78.142735030573178"/>
    <n v="118.55239697444932"/>
    <s v="R-All-Plug-Dryer-All-All-R"/>
    <n v="0"/>
    <n v="12.05825557914689"/>
    <n v="0.17960168605570703"/>
    <n v="0.42029493803262596"/>
    <n v="0.71832693330052755"/>
    <n v="1.0701669703225511"/>
    <n v="1.4724903568979246"/>
    <n v="1.9221711965849075"/>
    <n v="2.4162658122328895"/>
    <n v="2.9520009589485339"/>
    <n v="3.5267671596075605"/>
    <n v="4.1381155093057584"/>
    <n v="4.783739797024686"/>
    <n v="5.4614636444464759"/>
    <n v="6.1692335186578395"/>
    <n v="6.9051333203702807"/>
    <n v="7.6673543729489602"/>
    <n v="8.4541942646155501"/>
    <n v="9.3761564049286452"/>
    <n v="10.281551907871391"/>
    <n v="11.174290375037609"/>
    <n v="12.05825557914689"/>
  </r>
  <r>
    <s v="Lost Opportunity"/>
    <x v="1"/>
    <s v="Under $130"/>
    <s v="Under $85"/>
    <s v="Clothes Dryer"/>
    <s v="Under $130"/>
    <n v="118.55239697444932"/>
    <s v="Dryer"/>
    <s v="Res-ClothesDryer-7P_v2"/>
    <s v="Urban"/>
    <s v="SC-NR"/>
    <s v="M_Input"/>
    <s v="No"/>
    <s v="Residential"/>
    <s v="Multifamily - Low Rise"/>
    <s v="Heat Pump Dryer"/>
    <n v="2.4403173780948233E-2"/>
    <n v="3.2704633571308053E-2"/>
    <n v="4.0496640897682547E-2"/>
    <n v="4.7809795454232876E-2"/>
    <n v="5.4671906744963014E-2"/>
    <n v="6.1110012181947317E-2"/>
    <n v="6.7147695627009771E-2"/>
    <n v="7.2809621196993371E-2"/>
    <n v="7.8117855718992352E-2"/>
    <n v="8.3092741724129934E-2"/>
    <n v="8.7753702329479988E-2"/>
    <n v="9.2118275935503133E-2"/>
    <n v="9.6205407652193153E-2"/>
    <n v="0.10003125842664576"/>
    <n v="0.10361150206840976"/>
    <n v="0.10696074828301835"/>
    <n v="0.13764325344225276"/>
    <n v="0.13502970026244601"/>
    <n v="0.13310271194979537"/>
    <n v="0.13236728502736025"/>
    <n v="2.394095929992464"/>
    <n v="78.142735030573178"/>
    <n v="118.55239697444932"/>
    <s v="R-All-Plug-Dryer-All-All-R"/>
    <n v="0"/>
    <n v="1.6871879222753121"/>
    <n v="2.4403173780948233E-2"/>
    <n v="5.710780735225629E-2"/>
    <n v="9.760444824993883E-2"/>
    <n v="0.14541424370417172"/>
    <n v="0.20008615044913475"/>
    <n v="0.26119616263108208"/>
    <n v="0.32834385825809187"/>
    <n v="0.40115347945508523"/>
    <n v="0.47927133517407761"/>
    <n v="0.56236407689820755"/>
    <n v="0.65011777922768754"/>
    <n v="0.74223605516319069"/>
    <n v="0.83844146281538379"/>
    <n v="0.93847272124202952"/>
    <n v="1.0420842233104393"/>
    <n v="1.1490449715934576"/>
    <n v="1.2866882250357103"/>
    <n v="1.4217179252981564"/>
    <n v="1.5548206372479518"/>
    <n v="1.6871879222753121"/>
  </r>
  <r>
    <s v="Lost Opportunity"/>
    <x v="1"/>
    <s v="Under $130"/>
    <s v="Under $85"/>
    <s v="Clothes Dryer"/>
    <s v="Under $130"/>
    <n v="118.55239697444932"/>
    <s v="Dryer"/>
    <s v="Res-ClothesDryer-7P_v2"/>
    <s v="Urban"/>
    <s v="SC-NR"/>
    <s v="M_Input"/>
    <s v="No"/>
    <s v="Residential"/>
    <s v="Multifamily - High Rise"/>
    <s v="Heat Pump Dryer"/>
    <n v="5.5638219069920431E-3"/>
    <n v="7.4565261836576522E-3"/>
    <n v="9.2330732534494121E-3"/>
    <n v="1.0900459026112953E-2"/>
    <n v="1.2464983197545722E-2"/>
    <n v="1.3932843514828722E-2"/>
    <n v="1.5309380006306071E-2"/>
    <n v="1.6600257825837853E-2"/>
    <n v="1.7810465902391315E-2"/>
    <n v="1.8944737915808165E-2"/>
    <n v="2.0007433226257289E-2"/>
    <n v="2.1002531732447989E-2"/>
    <n v="2.193437571521193E-2"/>
    <n v="2.2806580169510416E-2"/>
    <n v="2.3622961443784941E-2"/>
    <n v="2.4386563460370398E-2"/>
    <n v="3.1309359802166127E-2"/>
    <n v="3.0749576575521478E-2"/>
    <n v="3.0318227158441322E-2"/>
    <n v="3.0179514856048705E-2"/>
    <n v="0.54566023906746175"/>
    <n v="78.142735030573178"/>
    <n v="118.55239697444932"/>
    <s v="R-All-Plug-Dryer-All-All-R"/>
    <n v="0"/>
    <n v="0.38453367287269052"/>
    <n v="5.5638219069920431E-3"/>
    <n v="1.3020348090649695E-2"/>
    <n v="2.2253421344099106E-2"/>
    <n v="3.3153880370212059E-2"/>
    <n v="4.5618863567757781E-2"/>
    <n v="5.9551707082586502E-2"/>
    <n v="7.4861087088892581E-2"/>
    <n v="9.146134491473043E-2"/>
    <n v="0.10927181081712174"/>
    <n v="0.1282165487329299"/>
    <n v="0.14822398195918718"/>
    <n v="0.16922651369163516"/>
    <n v="0.19116088940684708"/>
    <n v="0.21396746957635751"/>
    <n v="0.23759043102014246"/>
    <n v="0.26197699448051287"/>
    <n v="0.29328635428267902"/>
    <n v="0.32403593085820048"/>
    <n v="0.35435415801664183"/>
    <n v="0.38453367287269052"/>
  </r>
  <r>
    <s v="Lost Opportunity"/>
    <x v="1"/>
    <s v="Under $130"/>
    <s v="Under $85"/>
    <s v="Clothes Dryer"/>
    <s v="Under $130"/>
    <n v="118.55239697444932"/>
    <s v="Dryer"/>
    <s v="Res-ClothesDryer-7P_v2"/>
    <s v="Urban"/>
    <s v="SC-NR"/>
    <s v="M_Input"/>
    <s v="No"/>
    <s v="Residential"/>
    <s v="Manufactured"/>
    <s v="Heat Pump Dryer"/>
    <n v="1.2190186228853539E-2"/>
    <n v="1.6199125832586817E-2"/>
    <n v="1.9889314625526528E-2"/>
    <n v="2.3282553465001809E-2"/>
    <n v="2.6399188319888335E-2"/>
    <n v="2.9258152961627943E-2"/>
    <n v="3.187710490201303E-2"/>
    <n v="3.4272741773579377E-2"/>
    <n v="3.6460468357201639E-2"/>
    <n v="3.8454631800891065E-2"/>
    <n v="4.0268638565643798E-2"/>
    <n v="4.1915001336650583E-2"/>
    <n v="4.3405416810124359E-2"/>
    <n v="4.475082048467658E-2"/>
    <n v="4.596135618509483E-2"/>
    <n v="4.7046490995606795E-2"/>
    <n v="4.906559150262458E-2"/>
    <n v="4.8376491147298487E-2"/>
    <n v="4.7755292538302137E-2"/>
    <n v="4.715504069431898E-2"/>
    <n v="0.96659455092857538"/>
    <n v="78.142735030573178"/>
    <n v="118.55239697444932"/>
    <s v="R-All-Plug-Dryer-All-All-R"/>
    <n v="0"/>
    <n v="0.7239836085275112"/>
    <n v="1.2190186228853539E-2"/>
    <n v="2.8389312061440356E-2"/>
    <n v="4.8278626686966884E-2"/>
    <n v="7.156118015196869E-2"/>
    <n v="9.7960368471857018E-2"/>
    <n v="0.12721852143348497"/>
    <n v="0.15909562633549801"/>
    <n v="0.19336836810907737"/>
    <n v="0.229828836466279"/>
    <n v="0.26828346826717009"/>
    <n v="0.30855210683281387"/>
    <n v="0.35046710816946447"/>
    <n v="0.3938725249795888"/>
    <n v="0.4386233454642654"/>
    <n v="0.48458470164936024"/>
    <n v="0.53163119264496705"/>
    <n v="0.58069678414759163"/>
    <n v="0.6290732752948901"/>
    <n v="0.67682856783319223"/>
    <n v="0.7239836085275112"/>
  </r>
  <r>
    <s v="Lost Opportunity"/>
    <x v="5"/>
    <s v="Under $5"/>
    <s v="Under $5"/>
    <s v="Clothes Washer"/>
    <s v="Under $5"/>
    <n v="-29.391355448261027"/>
    <s v="Water Heating"/>
    <s v="Res-ClothesWasher-7P_v4"/>
    <s v="Urban"/>
    <s v="SC-New"/>
    <s v="M_Input"/>
    <s v="No"/>
    <s v="Residential"/>
    <s v="Single Family"/>
    <s v="Single Family CEE Tier 3 Clothes Washer - Any DHW, Any Dryer - 54% ENERGY STAR Baseline"/>
    <n v="1.4561832741233592E-2"/>
    <n v="1.6134269051154573E-2"/>
    <n v="1.7351886120742715E-2"/>
    <n v="1.8590860568831767E-2"/>
    <n v="1.9300202985166048E-2"/>
    <n v="2.0236180224778171E-2"/>
    <n v="2.0929942960269739E-2"/>
    <n v="2.1023125135035299E-2"/>
    <n v="2.0782326758070388E-2"/>
    <n v="2.1070813586005859E-2"/>
    <n v="2.1532854912744936E-2"/>
    <n v="2.1562759374442384E-2"/>
    <n v="2.0687517582562466E-2"/>
    <n v="2.0527912047105829E-2"/>
    <n v="2.0508464407776681E-2"/>
    <n v="2.0563609539889154E-2"/>
    <n v="2.0619037598790798E-2"/>
    <n v="2.0674810316111167E-2"/>
    <n v="2.0730930564937008E-2"/>
    <n v="2.0787401243488206E-2"/>
    <n v="0.39817673771913686"/>
    <n v="-5.2447039360730168"/>
    <n v="-29.391355448261027"/>
    <s v="R-All-WH-Cwash-All-All-R"/>
    <s v="R-All-Plug-Dryer-All-All-R"/>
    <n v="0.39817673771913686"/>
    <n v="1.4561832741233592E-2"/>
    <n v="3.0696101792388165E-2"/>
    <n v="4.8047987913130877E-2"/>
    <n v="6.6638848481962637E-2"/>
    <n v="8.5939051467128685E-2"/>
    <n v="0.10617523169190686"/>
    <n v="0.12710517465217661"/>
    <n v="0.1481282997872119"/>
    <n v="0.16891062654528227"/>
    <n v="0.18998144013128812"/>
    <n v="0.21151429504403305"/>
    <n v="0.23307705441847543"/>
    <n v="0.25376457200103791"/>
    <n v="0.27429248404814377"/>
    <n v="0.29480094845592048"/>
    <n v="0.31536455799580965"/>
    <n v="0.33598359559460045"/>
    <n v="0.35665840591071163"/>
    <n v="0.37738933647564865"/>
    <n v="0.39817673771913686"/>
  </r>
  <r>
    <s v="Lost Opportunity"/>
    <x v="5"/>
    <s v="Under $5"/>
    <s v="Under $5"/>
    <s v="Clothes Washer"/>
    <s v="Under $5"/>
    <n v="-50.418202688544646"/>
    <s v="Water Heating"/>
    <s v="Res-ClothesWasher-7P_v4"/>
    <s v="Urban"/>
    <s v="SC-New"/>
    <s v="M_Input"/>
    <s v="No"/>
    <s v="Residential"/>
    <s v="Multifamily - Low Rise"/>
    <s v="Multifamily - Low Rise CEE Tier 3 Clothes Washer - Any DHW, Any Dryer - 54% ENERGY STAR Baseline"/>
    <n v="2.4380841697395034E-3"/>
    <n v="2.807046472149086E-3"/>
    <n v="3.1312655922438536E-3"/>
    <n v="3.5294014365629543E-3"/>
    <n v="3.8696003904610406E-3"/>
    <n v="4.2259804616514409E-3"/>
    <n v="4.4040638677261034E-3"/>
    <n v="4.5822982451448786E-3"/>
    <n v="4.7468722523965152E-3"/>
    <n v="4.8563426663806334E-3"/>
    <n v="4.910096957721378E-3"/>
    <n v="4.8612636056217275E-3"/>
    <n v="4.7907603127257305E-3"/>
    <n v="4.7317488027414801E-3"/>
    <n v="4.695305949426026E-3"/>
    <n v="4.6805182289084302E-3"/>
    <n v="4.6662403937627927E-3"/>
    <n v="4.6524646145688266E-3"/>
    <n v="4.6391704500388115E-3"/>
    <n v="4.6263382926253023E-3"/>
    <n v="8.5844863162596499E-2"/>
    <n v="-5.2208492076422015"/>
    <n v="-50.418202688544646"/>
    <s v="R-All-WH-Cwash-All-All-R"/>
    <s v="R-All-WH-ERWH-All-All-R"/>
    <n v="8.5844863162596499E-2"/>
    <n v="2.4380841697395034E-3"/>
    <n v="5.2451306418885898E-3"/>
    <n v="8.3763962341324438E-3"/>
    <n v="1.1905797670695398E-2"/>
    <n v="1.5775398061156437E-2"/>
    <n v="2.0001378522807877E-2"/>
    <n v="2.440544239053398E-2"/>
    <n v="2.8987740635678858E-2"/>
    <n v="3.3734612888075374E-2"/>
    <n v="3.8590955554456005E-2"/>
    <n v="4.3501052512177382E-2"/>
    <n v="4.8362316117799106E-2"/>
    <n v="5.3153076430524838E-2"/>
    <n v="5.7884825233266317E-2"/>
    <n v="6.2580131182692345E-2"/>
    <n v="6.7260649411600773E-2"/>
    <n v="7.1926889805363561E-2"/>
    <n v="7.6579354419932383E-2"/>
    <n v="8.1218524869971193E-2"/>
    <n v="8.5844863162596499E-2"/>
  </r>
  <r>
    <s v="Lost Opportunity"/>
    <x v="5"/>
    <s v="Under $5"/>
    <s v="Under $5"/>
    <s v="Clothes Washer"/>
    <s v="Under $5"/>
    <n v="-50.575472422301317"/>
    <s v="Water Heating"/>
    <s v="Res-ClothesWasher-7P_v4"/>
    <s v="Urban"/>
    <s v="SC-New"/>
    <s v="M_Input"/>
    <s v="No"/>
    <s v="Residential"/>
    <s v="Manufactured"/>
    <s v="Manufactured CEE Tier 3 Clothes Washer - Any DHW, Any Dryer - 54% ENERGY STAR Baseline"/>
    <n v="2.7314251245991227E-4"/>
    <n v="3.1325575252006294E-4"/>
    <n v="3.4908096796039954E-4"/>
    <n v="3.7823657454206123E-4"/>
    <n v="4.0095583467984221E-4"/>
    <n v="4.1611666309062653E-4"/>
    <n v="4.2368872146463437E-4"/>
    <n v="4.3062928997365975E-4"/>
    <n v="4.3621854504203374E-4"/>
    <n v="4.396586296327936E-4"/>
    <n v="4.4107730258370289E-4"/>
    <n v="4.407710810258455E-4"/>
    <n v="4.3572033116763488E-4"/>
    <n v="4.311725032059396E-4"/>
    <n v="4.267496868005912E-4"/>
    <n v="4.222716418861568E-4"/>
    <n v="4.1783938709017619E-4"/>
    <n v="4.1345365420327536E-4"/>
    <n v="4.0911395492138276E-4"/>
    <n v="4.0481980606577245E-4"/>
    <n v="8.1039728403165031E-3"/>
    <n v="-5.2229753889534836"/>
    <n v="-50.575472422301317"/>
    <s v="R-All-WH-Cwash-All-All-R"/>
    <s v="R-All-WH-ERWH-All-All-R"/>
    <n v="8.1039728403165031E-3"/>
    <n v="2.7314251245991227E-4"/>
    <n v="5.8639826497997516E-4"/>
    <n v="9.3547923294037469E-4"/>
    <n v="1.313715807482436E-3"/>
    <n v="1.7146716421622783E-3"/>
    <n v="2.1307883052529048E-3"/>
    <n v="2.5544770267175391E-3"/>
    <n v="2.9851063166911988E-3"/>
    <n v="3.4213248617332324E-3"/>
    <n v="3.8609834913660261E-3"/>
    <n v="4.3020607939497288E-3"/>
    <n v="4.7428318749755741E-3"/>
    <n v="5.1785522061432087E-3"/>
    <n v="5.609724709349148E-3"/>
    <n v="6.0364743961497389E-3"/>
    <n v="6.4587460380358961E-3"/>
    <n v="6.8765854251260725E-3"/>
    <n v="7.2900390793293477E-3"/>
    <n v="7.6991530342507301E-3"/>
    <n v="8.1039728403165031E-3"/>
  </r>
  <r>
    <s v="Lost Opportunity"/>
    <x v="5"/>
    <s v="Under $5"/>
    <s v="Under $5"/>
    <s v="Clothes Washer"/>
    <s v="Under $5"/>
    <n v="-50.418202688544646"/>
    <s v="Water Heating"/>
    <s v="Res-ClothesWasher-7P_v4"/>
    <s v="Urban"/>
    <s v="SC-New"/>
    <s v="M_Input"/>
    <s v="No"/>
    <s v="Residential"/>
    <s v="Multifamily - High Rise"/>
    <s v="Multifamily - High Rise CEE Tier 3 Clothes Washer - Any DHW, Any Dryer - 54% ENERGY STAR Baseline"/>
    <n v="5.5713338966847329E-4"/>
    <n v="6.4448566379857089E-4"/>
    <n v="7.1961473316567686E-4"/>
    <n v="8.1497015757024248E-4"/>
    <n v="8.9142202777289391E-4"/>
    <n v="9.734243724711496E-4"/>
    <n v="1.0107715069259508E-3"/>
    <n v="1.0505559404606205E-3"/>
    <n v="1.0848261194447975E-3"/>
    <n v="1.112750977905252E-3"/>
    <n v="1.1270732098036256E-3"/>
    <n v="1.1159257194166485E-3"/>
    <n v="1.0998990285129206E-3"/>
    <n v="1.0828464427521751E-3"/>
    <n v="1.0801039487891323E-3"/>
    <n v="1.0764083418607576E-3"/>
    <n v="1.07286297926166E-3"/>
    <n v="1.0694637214346077E-3"/>
    <n v="1.0662036700049033E-3"/>
    <n v="1.0630762527640864E-3"/>
    <n v="1.9713818203784143E-2"/>
    <n v="-5.2208492076422015"/>
    <n v="-50.418202688544646"/>
    <s v="R-All-WH-Cwash-All-All-R"/>
    <s v="R-All-WH-ERWH-All-All-R"/>
    <n v="1.9713818203784143E-2"/>
    <n v="5.5713338966847329E-4"/>
    <n v="1.2016190534670443E-3"/>
    <n v="1.9212337866327213E-3"/>
    <n v="2.7362039442029636E-3"/>
    <n v="3.6276259719758576E-3"/>
    <n v="4.6010503444470071E-3"/>
    <n v="5.6118218513729577E-3"/>
    <n v="6.6623777918335784E-3"/>
    <n v="7.7472039112783759E-3"/>
    <n v="8.8599548891836275E-3"/>
    <n v="9.9870280989872526E-3"/>
    <n v="1.1102953818403901E-2"/>
    <n v="1.2202852846916822E-2"/>
    <n v="1.3285699289668997E-2"/>
    <n v="1.436580323845813E-2"/>
    <n v="1.5442211580318888E-2"/>
    <n v="1.6515074559580546E-2"/>
    <n v="1.7584538281015152E-2"/>
    <n v="1.8650741951020056E-2"/>
    <n v="1.9713818203784143E-2"/>
  </r>
  <r>
    <s v="Lost Opportunity"/>
    <x v="5"/>
    <s v="Under $20"/>
    <s v="Under $65"/>
    <s v="Clothes Washer"/>
    <s v="Under $20"/>
    <n v="16.534495867766775"/>
    <s v="Water Heating"/>
    <s v="Res-ClothesWasher-7P_v4"/>
    <s v="Urban"/>
    <s v="SC-New"/>
    <s v="M_Input"/>
    <s v="No"/>
    <s v="Residential"/>
    <s v="Single Family"/>
    <s v="Single Family CEE Tier 2 Clothes Washer - Any DHW, Any Dryer - 54% ENERGY STAR Baseline"/>
    <n v="2.6880256344665159E-2"/>
    <n v="2.9782878002765228E-2"/>
    <n v="3.2030524953652842E-2"/>
    <n v="3.4317596324471414E-2"/>
    <n v="3.5626999222172495E-2"/>
    <n v="3.7354756200338041E-2"/>
    <n v="3.8635399956091658E-2"/>
    <n v="3.8807408575402276E-2"/>
    <n v="3.8362909437469735E-2"/>
    <n v="3.8895438551405148E-2"/>
    <n v="3.9748338699709104E-2"/>
    <n v="3.9803540514656503E-2"/>
    <n v="3.8187897473882015E-2"/>
    <n v="3.7893275376283425E-2"/>
    <n v="3.7857376218549961E-2"/>
    <n v="3.795917077378793E-2"/>
    <n v="3.806148759464692E-2"/>
    <n v="3.8164440633955285E-2"/>
    <n v="3.8268035195256178E-2"/>
    <n v="3.8372276628486975E-2"/>
    <n v="0.73501000667764849"/>
    <n v="63.046227451210619"/>
    <n v="16.534495867766775"/>
    <s v="R-All-WH-Cwash-All-All-R"/>
    <s v="R-All-Plug-Dryer-All-All-R"/>
    <n v="0.73501000667764849"/>
    <n v="2.6880256344665159E-2"/>
    <n v="5.6663134347430387E-2"/>
    <n v="8.8693659301083222E-2"/>
    <n v="0.12301125562555464"/>
    <n v="0.15863825484772714"/>
    <n v="0.19599301104806519"/>
    <n v="0.23462841100415685"/>
    <n v="0.27343581957955915"/>
    <n v="0.31179872901702887"/>
    <n v="0.35069416756843402"/>
    <n v="0.39044250626814314"/>
    <n v="0.43024604678279965"/>
    <n v="0.46843394425668167"/>
    <n v="0.50632721963296512"/>
    <n v="0.54418459585151513"/>
    <n v="0.58214376662530309"/>
    <n v="0.62020525421994999"/>
    <n v="0.65836969485390529"/>
    <n v="0.69663773004916152"/>
    <n v="0.73501000667764849"/>
  </r>
  <r>
    <s v="Lost Opportunity"/>
    <x v="5"/>
    <s v="Under $5"/>
    <s v="Under $65"/>
    <s v="Clothes Washer"/>
    <s v="Under $5"/>
    <n v="-52.822520690370922"/>
    <s v="Water Heating"/>
    <s v="Res-ClothesWasher-7P_v4"/>
    <s v="Urban"/>
    <s v="SC-New"/>
    <s v="M_Input"/>
    <s v="No"/>
    <s v="Residential"/>
    <s v="Manufactured"/>
    <s v="Manufactured CEE Tier 2 Clothes Washer - Any DHW, Any Dryer - 54% ENERGY STAR Baseline"/>
    <n v="5.0207982547351626E-4"/>
    <n v="5.758144059575174E-4"/>
    <n v="6.4166690820568063E-4"/>
    <n v="6.9525959772245307E-4"/>
    <n v="7.3702124830600545E-4"/>
    <n v="7.6488928691327888E-4"/>
    <n v="7.7880794685624604E-4"/>
    <n v="7.9156582696181851E-4"/>
    <n v="8.018397758392128E-4"/>
    <n v="8.0816320405764652E-4"/>
    <n v="8.1077095288876642E-4"/>
    <n v="8.1020806846282848E-4"/>
    <n v="8.0092397868682563E-4"/>
    <n v="7.925643401643285E-4"/>
    <n v="7.8443449296881137E-4"/>
    <n v="7.7620312689967279E-4"/>
    <n v="7.6805593042564638E-4"/>
    <n v="7.599942486954844E-4"/>
    <n v="7.5201718412784438E-4"/>
    <n v="7.4412384856259212E-4"/>
    <n v="1.4896404198176177E-2"/>
    <n v="63.719585330890077"/>
    <n v="-52.822520690370922"/>
    <s v="R-All-WH-Cwash-All-All-R"/>
    <s v="R-All-WH-ERWH-All-All-R"/>
    <n v="1.4896404198176177E-2"/>
    <n v="5.0207982547351626E-4"/>
    <n v="1.0778942314310337E-3"/>
    <n v="1.7195611396367142E-3"/>
    <n v="2.4148207373591675E-3"/>
    <n v="3.151841985665173E-3"/>
    <n v="3.9167312725784517E-3"/>
    <n v="4.6955392194346982E-3"/>
    <n v="5.4871050463965168E-3"/>
    <n v="6.2889448222357295E-3"/>
    <n v="7.0971080262933759E-3"/>
    <n v="7.9078789791821417E-3"/>
    <n v="8.7180870476449707E-3"/>
    <n v="9.519011026331797E-3"/>
    <n v="1.0311575366496125E-2"/>
    <n v="1.1096009859464937E-2"/>
    <n v="1.187221298636461E-2"/>
    <n v="1.2640268916790256E-2"/>
    <n v="1.340026316548574E-2"/>
    <n v="1.4152280349613584E-2"/>
    <n v="1.4896404198176177E-2"/>
  </r>
  <r>
    <s v="Lost Opportunity"/>
    <x v="5"/>
    <s v="Under $5"/>
    <s v="Under $65"/>
    <s v="Clothes Washer"/>
    <s v="Under $5"/>
    <n v="-52.260756480826821"/>
    <s v="Water Heating"/>
    <s v="Res-ClothesWasher-7P_v4"/>
    <s v="Urban"/>
    <s v="SC-New"/>
    <s v="M_Input"/>
    <s v="No"/>
    <s v="Residential"/>
    <s v="Multifamily - Low Rise"/>
    <s v="Multifamily - Low Rise CEE Tier 2 Clothes Washer - Any DHW, Any Dryer - 54% ENERGY STAR Baseline"/>
    <n v="4.4797932201369227E-3"/>
    <n v="5.157733236045875E-3"/>
    <n v="5.7534610759893507E-3"/>
    <n v="6.485005244238784E-3"/>
    <n v="7.1100948068083796E-3"/>
    <n v="7.7649159350228533E-3"/>
    <n v="8.0921305755401272E-3"/>
    <n v="8.4196226143573357E-3"/>
    <n v="8.7220147676091309E-3"/>
    <n v="8.9231582820367035E-3"/>
    <n v="9.021927681752407E-3"/>
    <n v="8.9322001315850375E-3"/>
    <n v="8.8026557223177555E-3"/>
    <n v="8.6942265853672748E-3"/>
    <n v="8.6272656292069871E-3"/>
    <n v="8.6000943235817664E-3"/>
    <n v="8.5738598933362779E-3"/>
    <n v="8.5485479525094655E-3"/>
    <n v="8.5241209417983039E-3"/>
    <n v="8.5005428338337571E-3"/>
    <n v="0.15773337145307448"/>
    <n v="63.784914371297397"/>
    <n v="-52.260756480826821"/>
    <s v="R-All-WH-Cwash-All-All-R"/>
    <s v="R-All-WH-ERWH-All-All-R"/>
    <n v="0.15773337145307448"/>
    <n v="4.4797932201369227E-3"/>
    <n v="9.6375264561827968E-3"/>
    <n v="1.5390987532172148E-2"/>
    <n v="2.1875992776410932E-2"/>
    <n v="2.8986087583219314E-2"/>
    <n v="3.6751003518242169E-2"/>
    <n v="4.4843134093782294E-2"/>
    <n v="5.3262756708139632E-2"/>
    <n v="6.1984771475748761E-2"/>
    <n v="7.0907929757785468E-2"/>
    <n v="7.9929857439537871E-2"/>
    <n v="8.8862057571122907E-2"/>
    <n v="9.7664713293440661E-2"/>
    <n v="0.10635893987880793"/>
    <n v="0.11498620550801492"/>
    <n v="0.12358629983159668"/>
    <n v="0.13216015972493295"/>
    <n v="0.14070870767744242"/>
    <n v="0.14923282861924073"/>
    <n v="0.15773337145307448"/>
  </r>
  <r>
    <s v="Lost Opportunity"/>
    <x v="5"/>
    <s v="Under $5"/>
    <s v="Under $65"/>
    <s v="Clothes Washer"/>
    <s v="Under $5"/>
    <n v="-52.260756480826821"/>
    <s v="Water Heating"/>
    <s v="Res-ClothesWasher-7P_v4"/>
    <s v="Urban"/>
    <s v="SC-New"/>
    <s v="M_Input"/>
    <s v="No"/>
    <s v="Residential"/>
    <s v="Multifamily - High Rise"/>
    <s v="Multifamily - High Rise CEE Tier 2 Clothes Washer - Any DHW, Any Dryer - 54% ENERGY STAR Baseline"/>
    <n v="1.023689999191208E-3"/>
    <n v="1.1841931230244444E-3"/>
    <n v="1.3222370428214866E-3"/>
    <n v="1.4974453432783548E-3"/>
    <n v="1.6379198084553379E-3"/>
    <n v="1.7885928460698785E-3"/>
    <n v="1.8572153496727948E-3"/>
    <n v="1.9303162039532454E-3"/>
    <n v="1.9932850371755196E-3"/>
    <n v="2.0445948291659228E-3"/>
    <n v="2.070910835049517E-3"/>
    <n v="2.0504281739187249E-3"/>
    <n v="2.0209803549537954E-3"/>
    <n v="1.9896475326398912E-3"/>
    <n v="1.9846084097029592E-3"/>
    <n v="1.9778180145773494E-3"/>
    <n v="1.9713036819175127E-3"/>
    <n v="1.96505780560359E-3"/>
    <n v="1.9590677103995973E-3"/>
    <n v="1.9533213203750694E-3"/>
    <n v="3.622263342194619E-2"/>
    <n v="63.784914371297397"/>
    <n v="-52.260756480826821"/>
    <s v="R-All-WH-Cwash-All-All-R"/>
    <s v="R-All-WH-ERWH-All-All-R"/>
    <n v="3.622263342194619E-2"/>
    <n v="1.023689999191208E-3"/>
    <n v="2.2078831222156524E-3"/>
    <n v="3.5301201650371388E-3"/>
    <n v="5.0275655083154933E-3"/>
    <n v="6.6654853167708314E-3"/>
    <n v="8.45407816284071E-3"/>
    <n v="1.0311293512513505E-2"/>
    <n v="1.2241609716466751E-2"/>
    <n v="1.4234894753642272E-2"/>
    <n v="1.6279489582808195E-2"/>
    <n v="1.8350400417857713E-2"/>
    <n v="2.0400828591776436E-2"/>
    <n v="2.242180894673023E-2"/>
    <n v="2.4411456479370122E-2"/>
    <n v="2.6396064889073079E-2"/>
    <n v="2.8373882903650428E-2"/>
    <n v="3.0345186585567941E-2"/>
    <n v="3.2310244391171528E-2"/>
    <n v="3.4269312101571123E-2"/>
    <n v="3.622263342194619E-2"/>
  </r>
  <r>
    <s v="Lost Opportunity"/>
    <x v="5"/>
    <s v="Under $65"/>
    <s v="Under $115"/>
    <s v="Clothes Washer"/>
    <s v="Under $65"/>
    <n v="61.013612377689412"/>
    <s v="Water Heating"/>
    <s v="Res-ClothesWasher-7P_v4"/>
    <s v="Urban"/>
    <s v="SC-New"/>
    <s v="M_Input"/>
    <s v="No"/>
    <s v="Residential"/>
    <s v="Single Family"/>
    <s v="Single Family CEE Tier 1 Clothes Washer - Any DHW, Any Dryer - 54% ENERGY STAR Baseline"/>
    <n v="3.9715169402599934E-2"/>
    <n v="4.4003748699797694E-2"/>
    <n v="4.7324612841387448E-2"/>
    <n v="5.070372596304943E-2"/>
    <n v="5.263834880412864E-2"/>
    <n v="5.519108342817873E-2"/>
    <n v="5.7083215074989882E-2"/>
    <n v="5.7337355190583833E-2"/>
    <n v="5.6680614483354527E-2"/>
    <n v="5.7467418139561424E-2"/>
    <n v="5.8727565120269699E-2"/>
    <n v="5.8809124961212295E-2"/>
    <n v="5.6422036972327651E-2"/>
    <n v="5.5986737309785574E-2"/>
    <n v="5.5933696850925564E-2"/>
    <n v="5.6084096756108794E-2"/>
    <n v="5.6235268300793742E-2"/>
    <n v="5.6387379848548962E-2"/>
    <n v="5.6540439235278711E-2"/>
    <n v="5.6694454365433994E-2"/>
    <n v="1.0859660917483163"/>
    <n v="112.3663405618606"/>
    <n v="61.013612377689412"/>
    <s v="R-All-WH-Cwash-All-All-R"/>
    <s v="R-All-Plug-Dryer-All-All-R"/>
    <n v="1.0859660917483163"/>
    <n v="3.9715169402599934E-2"/>
    <n v="8.3718918102397621E-2"/>
    <n v="0.13104353094378507"/>
    <n v="0.18174725690683449"/>
    <n v="0.23438560571096312"/>
    <n v="0.28957668913914186"/>
    <n v="0.34665990421413173"/>
    <n v="0.40399725940471554"/>
    <n v="0.46067787388807008"/>
    <n v="0.51814529202763149"/>
    <n v="0.57687285714790115"/>
    <n v="0.63568198210911342"/>
    <n v="0.69210401908144104"/>
    <n v="0.74809075639122657"/>
    <n v="0.8040244532421521"/>
    <n v="0.86010854999826092"/>
    <n v="0.91634381829905465"/>
    <n v="0.97273119814760356"/>
    <n v="1.0292716373828823"/>
    <n v="1.0859660917483163"/>
  </r>
  <r>
    <s v="Lost Opportunity"/>
    <x v="5"/>
    <s v="Under $5"/>
    <s v="Under $115"/>
    <s v="Clothes Washer"/>
    <s v="Under $5"/>
    <n v="-32.807281266103658"/>
    <s v="Water Heating"/>
    <s v="Res-ClothesWasher-7P_v4"/>
    <s v="Urban"/>
    <s v="SC-New"/>
    <s v="M_Input"/>
    <s v="No"/>
    <s v="Residential"/>
    <s v="Manufactured"/>
    <s v="Manufactured CEE Tier 1 Clothes Washer - Any DHW, Any Dryer - 54% ENERGY STAR Baseline"/>
    <n v="7.4019713843286115E-4"/>
    <n v="8.4890121835945855E-4"/>
    <n v="9.4598505094875497E-4"/>
    <n v="1.0249947091914922E-3"/>
    <n v="1.0865623179457881E-3"/>
    <n v="1.1276471044364342E-3"/>
    <n v="1.1481668539620954E-3"/>
    <n v="1.1669753100431745E-3"/>
    <n v="1.182121801046434E-3"/>
    <n v="1.1914441901066915E-3"/>
    <n v="1.195288694754386E-3"/>
    <n v="1.1944588557124471E-3"/>
    <n v="1.1807716762312361E-3"/>
    <n v="1.1684473799764531E-3"/>
    <n v="1.1564618563112809E-3"/>
    <n v="1.1443266672424442E-3"/>
    <n v="1.1323155661976309E-3"/>
    <n v="1.1204305362783452E-3"/>
    <n v="1.1086702542146463E-3"/>
    <n v="1.0970334106259207E-3"/>
    <n v="2.1961200592017973E-2"/>
    <n v="113.76853136304808"/>
    <n v="-32.807281266103658"/>
    <s v="R-All-WH-Cwash-All-All-R"/>
    <s v="R-All-WH-ERWH-All-All-R"/>
    <n v="2.1961200592017973E-2"/>
    <n v="7.4019713843286115E-4"/>
    <n v="1.5890983567923198E-3"/>
    <n v="2.5350834077410749E-3"/>
    <n v="3.5600781169325673E-3"/>
    <n v="4.6466404348783552E-3"/>
    <n v="5.7742875393147894E-3"/>
    <n v="6.9224543932768848E-3"/>
    <n v="8.0894297033200589E-3"/>
    <n v="9.2715515043664924E-3"/>
    <n v="1.0462995694473183E-2"/>
    <n v="1.1658284389227568E-2"/>
    <n v="1.2852743244940016E-2"/>
    <n v="1.4033514921171253E-2"/>
    <n v="1.5201962301147705E-2"/>
    <n v="1.6358424157458987E-2"/>
    <n v="1.750275082470143E-2"/>
    <n v="1.8635066390899062E-2"/>
    <n v="1.9755496927177409E-2"/>
    <n v="2.0864167181392054E-2"/>
    <n v="2.1961200592017973E-2"/>
  </r>
  <r>
    <s v="Lost Opportunity"/>
    <x v="5"/>
    <s v="Under $5"/>
    <s v="Under $115"/>
    <s v="Clothes Washer"/>
    <s v="Under $5"/>
    <n v="-32.012706919680618"/>
    <s v="Water Heating"/>
    <s v="Res-ClothesWasher-7P_v4"/>
    <s v="Urban"/>
    <s v="SC-New"/>
    <s v="M_Input"/>
    <s v="No"/>
    <s v="Residential"/>
    <s v="Multifamily - Low Rise"/>
    <s v="Multifamily - Low Rise CEE Tier 1 Clothes Washer - Any DHW, Any Dryer - 54% ENERGY STAR Baseline"/>
    <n v="6.6030250993831191E-3"/>
    <n v="7.6022799133778993E-3"/>
    <n v="8.4803574688030632E-3"/>
    <n v="9.5586225285708738E-3"/>
    <n v="1.0479978017135875E-2"/>
    <n v="1.1445156571755499E-2"/>
    <n v="1.1927457066008031E-2"/>
    <n v="1.2410166433582833E-2"/>
    <n v="1.2855879634987495E-2"/>
    <n v="1.3152356639411103E-2"/>
    <n v="1.3297938543156623E-2"/>
    <n v="1.3165683941940187E-2"/>
    <n v="1.2974740980101766E-2"/>
    <n v="1.2814921033598386E-2"/>
    <n v="1.2716223425812027E-2"/>
    <n v="1.2676174074377709E-2"/>
    <n v="1.2637505637495329E-2"/>
    <n v="1.2600196910868784E-2"/>
    <n v="1.2564192533679297E-2"/>
    <n v="1.2529439403113799E-2"/>
    <n v="0.23249229585715969"/>
    <n v="113.90419907724551"/>
    <n v="-32.012706919680618"/>
    <s v="R-All-WH-Cwash-All-All-R"/>
    <s v="R-All-WH-ERWH-All-All-R"/>
    <n v="0.23249229585715969"/>
    <n v="6.6030250993831191E-3"/>
    <n v="1.4205305012761019E-2"/>
    <n v="2.2685662481564083E-2"/>
    <n v="3.224428501013496E-2"/>
    <n v="4.2724263027270837E-2"/>
    <n v="5.4169419599026339E-2"/>
    <n v="6.6096876665034374E-2"/>
    <n v="7.850704309861721E-2"/>
    <n v="9.1362922733604704E-2"/>
    <n v="0.1045152793730158"/>
    <n v="0.11781321791617243"/>
    <n v="0.13097890185811262"/>
    <n v="0.14395364283821438"/>
    <n v="0.15676856387181276"/>
    <n v="0.16948478729762478"/>
    <n v="0.18216096137200249"/>
    <n v="0.19479846700949782"/>
    <n v="0.2073986639203666"/>
    <n v="0.2199628564540459"/>
    <n v="0.23249229585715969"/>
  </r>
  <r>
    <s v="Lost Opportunity"/>
    <x v="5"/>
    <s v="Under $5"/>
    <s v="Under $115"/>
    <s v="Clothes Washer"/>
    <s v="Under $5"/>
    <n v="-32.012706919680618"/>
    <s v="Water Heating"/>
    <s v="Res-ClothesWasher-7P_v4"/>
    <s v="Urban"/>
    <s v="SC-New"/>
    <s v="M_Input"/>
    <s v="No"/>
    <s v="Residential"/>
    <s v="Multifamily - High Rise"/>
    <s v="Multifamily - High Rise CEE Tier 1 Clothes Washer - Any DHW, Any Dryer - 54% ENERGY STAR Baseline"/>
    <n v="1.5088756169063606E-3"/>
    <n v="1.7454504102330634E-3"/>
    <n v="1.9489212899022009E-3"/>
    <n v="2.207170889534748E-3"/>
    <n v="2.4142242899498879E-3"/>
    <n v="2.6363099533454632E-3"/>
    <n v="2.7374566115518691E-3"/>
    <n v="2.8452041686110791E-3"/>
    <n v="2.9380175565988488E-3"/>
    <n v="3.0136460125806631E-3"/>
    <n v="3.0524346884918192E-3"/>
    <n v="3.0222441151990984E-3"/>
    <n v="2.978839279709487E-3"/>
    <n v="2.9326560292765799E-3"/>
    <n v="2.9252285759106805E-3"/>
    <n v="2.9152198216566717E-3"/>
    <n v="2.9056179717620641E-3"/>
    <n v="2.8964118151289658E-3"/>
    <n v="2.8875826689974287E-3"/>
    <n v="2.879112733958408E-3"/>
    <n v="5.3390624499305386E-2"/>
    <n v="113.90419907724551"/>
    <n v="-32.012706919680618"/>
    <s v="R-All-WH-Cwash-All-All-R"/>
    <s v="R-All-WH-ERWH-All-All-R"/>
    <n v="5.3390624499305386E-2"/>
    <n v="1.5088756169063606E-3"/>
    <n v="3.254326027139424E-3"/>
    <n v="5.203247317041625E-3"/>
    <n v="7.4104182065763725E-3"/>
    <n v="9.8246424965262608E-3"/>
    <n v="1.2460952449871724E-2"/>
    <n v="1.5198409061423593E-2"/>
    <n v="1.8043613230034672E-2"/>
    <n v="2.098163078663352E-2"/>
    <n v="2.3995276799214184E-2"/>
    <n v="2.7047711487706003E-2"/>
    <n v="3.00699556029051E-2"/>
    <n v="3.3048794882614585E-2"/>
    <n v="3.5981450911891165E-2"/>
    <n v="3.8906679487801847E-2"/>
    <n v="4.1821899309458517E-2"/>
    <n v="4.4727517281220583E-2"/>
    <n v="4.7623929096349549E-2"/>
    <n v="5.0511511765346975E-2"/>
    <n v="5.3390624499305386E-2"/>
  </r>
  <r>
    <s v="Lost Opportunity"/>
    <x v="5"/>
    <s v="Under $5"/>
    <s v="Under $5"/>
    <s v="Clothes Washer"/>
    <s v="Under $5"/>
    <n v="-29.391355448261027"/>
    <s v="Water Heating"/>
    <s v="Res-ClothesWasher-7P_v4"/>
    <s v="Urban"/>
    <s v="SC-NR"/>
    <s v="M_Input"/>
    <s v="No"/>
    <s v="Residential"/>
    <s v="Single Family"/>
    <s v="Single Family CEE Tier 3 Clothes Washer - Any DHW, Any Dryer - 54% ENERGY STAR Baseline"/>
    <n v="7.337686172043556E-2"/>
    <n v="8.6389626444646789E-2"/>
    <n v="9.6713802319806724E-2"/>
    <n v="0.10489241934107302"/>
    <n v="0.11135803611227123"/>
    <n v="0.11645726054227588"/>
    <n v="0.12046548844393341"/>
    <n v="0.12360233397901199"/>
    <n v="0.1260438642978792"/>
    <n v="0.12793195334902918"/>
    <n v="0.12937811677968253"/>
    <n v="0.13047051239955426"/>
    <n v="0.13018476700446666"/>
    <n v="0.12989515332638443"/>
    <n v="0.13982816634984596"/>
    <n v="0.13682801404899669"/>
    <n v="0.13462656369481008"/>
    <n v="0.13299537324377811"/>
    <n v="0.13161834344094742"/>
    <n v="0.1305432687565389"/>
    <n v="1.8330466948208999"/>
    <n v="-5.2447039360730168"/>
    <n v="-29.391355448261027"/>
    <s v="R-All-WH-Cwash-All-All-R"/>
    <s v="R-All-Plug-Dryer-All-All-R"/>
    <n v="1.8330466948208999"/>
    <n v="7.337686172043556E-2"/>
    <n v="0.15976648816508235"/>
    <n v="0.25648029048488907"/>
    <n v="0.36137270982596209"/>
    <n v="0.47273074593823333"/>
    <n v="0.58918800648050917"/>
    <n v="0.70965349492444263"/>
    <n v="0.83325582890345462"/>
    <n v="0.95929969320133379"/>
    <n v="1.0872316465503631"/>
    <n v="1.2166097633300457"/>
    <n v="1.3470802757295999"/>
    <n v="1.4772650427340666"/>
    <n v="1.6071601960604509"/>
    <n v="1.7469883624102969"/>
    <n v="1.8330466948208999"/>
    <n v="1.8330466948208999"/>
    <n v="1.8330466948208999"/>
    <n v="1.8330466948208999"/>
    <n v="1.8330466948208999"/>
  </r>
  <r>
    <s v="Lost Opportunity"/>
    <x v="5"/>
    <s v="Under $5"/>
    <s v="Under $5"/>
    <s v="Clothes Washer"/>
    <s v="Under $5"/>
    <n v="-50.418202688544646"/>
    <s v="Water Heating"/>
    <s v="Res-ClothesWasher-7P_v4"/>
    <s v="Urban"/>
    <s v="SC-NR"/>
    <s v="M_Input"/>
    <s v="No"/>
    <s v="Residential"/>
    <s v="Multifamily - Low Rise"/>
    <s v="Multifamily - Low Rise CEE Tier 3 Clothes Washer - Any DHW, Any Dryer - 54% ENERGY STAR Baseline"/>
    <n v="7.5493866326505205E-3"/>
    <n v="8.8884001950737188E-3"/>
    <n v="9.9508733751287777E-3"/>
    <n v="1.0792756072777698E-2"/>
    <n v="1.1458483317156843E-2"/>
    <n v="1.198370716806635E-2"/>
    <n v="1.2396533804183324E-2"/>
    <n v="1.2719848402910095E-2"/>
    <n v="1.2971716037810338E-2"/>
    <n v="1.3166489806151319E-2"/>
    <n v="1.3315670662891738E-2"/>
    <n v="1.3428330845035369E-2"/>
    <n v="1.3399364840526885E-2"/>
    <n v="1.3369852764558866E-2"/>
    <n v="1.5482440780846375E-2"/>
    <n v="1.5092910197462606E-2"/>
    <n v="1.4808084100959863E-2"/>
    <n v="1.4631830191690783E-2"/>
    <n v="1.4476911986531161E-2"/>
    <n v="1.4360579619717396E-2"/>
    <n v="0.19455853859061131"/>
    <n v="-5.2208492076422015"/>
    <n v="-50.418202688544646"/>
    <s v="R-All-WH-Cwash-All-All-R"/>
    <s v="R-All-WH-ERWH-All-All-R"/>
    <n v="0.19455853859061131"/>
    <n v="7.5493866326505205E-3"/>
    <n v="1.6437786827724239E-2"/>
    <n v="2.6388660202853017E-2"/>
    <n v="3.7181416275630715E-2"/>
    <n v="4.8639899592787555E-2"/>
    <n v="6.0623606760853904E-2"/>
    <n v="7.3020140565037223E-2"/>
    <n v="8.5739988967947323E-2"/>
    <n v="9.8711705005757655E-2"/>
    <n v="0.11187819481190897"/>
    <n v="0.12519386547480071"/>
    <n v="0.13862219631983608"/>
    <n v="0.15202156116036297"/>
    <n v="0.16539141392492185"/>
    <n v="0.18087385470576822"/>
    <n v="0.19455853859061131"/>
    <n v="0.19455853859061131"/>
    <n v="0.19455853859061131"/>
    <n v="0.19455853859061131"/>
    <n v="0.19455853859061131"/>
  </r>
  <r>
    <s v="Lost Opportunity"/>
    <x v="5"/>
    <s v="Under $5"/>
    <s v="Under $5"/>
    <s v="Clothes Washer"/>
    <s v="Under $5"/>
    <n v="-50.575472422301317"/>
    <s v="Water Heating"/>
    <s v="Res-ClothesWasher-7P_v4"/>
    <s v="Urban"/>
    <s v="SC-NR"/>
    <s v="M_Input"/>
    <s v="No"/>
    <s v="Residential"/>
    <s v="Manufactured"/>
    <s v="Manufactured CEE Tier 3 Clothes Washer - Any DHW, Any Dryer - 54% ENERGY STAR Baseline"/>
    <n v="5.0748407470497187E-3"/>
    <n v="5.9245124213081679E-3"/>
    <n v="6.5767107177421248E-3"/>
    <n v="7.0728232906702004E-3"/>
    <n v="7.4456087781554119E-3"/>
    <n v="7.7209803407323075E-3"/>
    <n v="7.9194450587700103E-3"/>
    <n v="8.057285179178756E-3"/>
    <n v="8.1473445921269143E-3"/>
    <n v="8.1997818458573197E-3"/>
    <n v="8.222639807066414E-3"/>
    <n v="8.2222833429624869E-3"/>
    <n v="8.1353338890804133E-3"/>
    <n v="8.0489386517699543E-3"/>
    <n v="8.1551032817079455E-3"/>
    <n v="8.0244847024786917E-3"/>
    <n v="7.9074534493515369E-3"/>
    <n v="7.798467250215841E-3"/>
    <n v="7.6956098994032532E-3"/>
    <n v="7.5975503166214988E-3"/>
    <n v="0.1066622681894753"/>
    <n v="-5.2229753889534836"/>
    <n v="-50.575472422301317"/>
    <s v="R-All-WH-Cwash-All-All-R"/>
    <s v="R-All-WH-ERWH-All-All-R"/>
    <n v="0.1066622681894753"/>
    <n v="5.0748407470497187E-3"/>
    <n v="1.0999353168357887E-2"/>
    <n v="1.7576063886100012E-2"/>
    <n v="2.4648887176770211E-2"/>
    <n v="3.2094495954925625E-2"/>
    <n v="3.9815476295657931E-2"/>
    <n v="4.7734921354427945E-2"/>
    <n v="5.5792206533606697E-2"/>
    <n v="6.3939551125733615E-2"/>
    <n v="7.2139332971590933E-2"/>
    <n v="8.0361972778657351E-2"/>
    <n v="8.8584256121619839E-2"/>
    <n v="9.6719590010700254E-2"/>
    <n v="0.1047685286624702"/>
    <n v="0.1066622681894753"/>
    <n v="0.1066622681894753"/>
    <n v="0.1066622681894753"/>
    <n v="0.1066622681894753"/>
    <n v="0.1066622681894753"/>
    <n v="0.1066622681894753"/>
  </r>
  <r>
    <s v="Lost Opportunity"/>
    <x v="5"/>
    <s v="Under $5"/>
    <s v="Under $5"/>
    <s v="Clothes Washer"/>
    <s v="Under $5"/>
    <n v="-50.418202688544646"/>
    <s v="Water Heating"/>
    <s v="Res-ClothesWasher-7P_v4"/>
    <s v="Urban"/>
    <s v="SC-NR"/>
    <s v="M_Input"/>
    <s v="No"/>
    <s v="Residential"/>
    <s v="Multifamily - High Rise"/>
    <s v="Multifamily - High Rise CEE Tier 3 Clothes Washer - Any DHW, Any Dryer - 54% ENERGY STAR Baseline"/>
    <n v="1.6904336340325661E-3"/>
    <n v="1.9902627267998217E-3"/>
    <n v="2.2281684982705125E-3"/>
    <n v="2.4166836987261861E-3"/>
    <n v="2.5657489707813989E-3"/>
    <n v="2.6833549673999321E-3"/>
    <n v="2.7757880953711662E-3"/>
    <n v="2.8481807505099117E-3"/>
    <n v="2.9045706823396418E-3"/>
    <n v="2.9481872893035587E-3"/>
    <n v="2.9815941163747845E-3"/>
    <n v="3.0068200044579808E-3"/>
    <n v="3.0003336736967E-3"/>
    <n v="2.9937160800014876E-3"/>
    <n v="3.4734155910432834E-3"/>
    <n v="3.3853531723596732E-3"/>
    <n v="3.3195449863519253E-3"/>
    <n v="3.2797199395233059E-3"/>
    <n v="3.2426535408539119E-3"/>
    <n v="3.2151858667011238E-3"/>
    <n v="4.5044356475746138E-2"/>
    <n v="-5.2208492076422015"/>
    <n v="-50.418202688544646"/>
    <s v="R-All-WH-Cwash-All-All-R"/>
    <s v="R-All-WH-ERWH-All-All-R"/>
    <n v="4.5044356475746138E-2"/>
    <n v="1.6904336340325661E-3"/>
    <n v="3.6806963608323881E-3"/>
    <n v="5.9088648591029006E-3"/>
    <n v="8.3255485578290871E-3"/>
    <n v="1.0891297528610486E-2"/>
    <n v="1.3574652496010418E-2"/>
    <n v="1.6350440591381583E-2"/>
    <n v="1.9198621341891493E-2"/>
    <n v="2.2103192024231135E-2"/>
    <n v="2.5051379313534693E-2"/>
    <n v="2.8032973429909479E-2"/>
    <n v="3.1039793434367458E-2"/>
    <n v="3.4040127108064158E-2"/>
    <n v="3.7033843188065643E-2"/>
    <n v="4.0507258779108928E-2"/>
    <n v="4.3892611951468603E-2"/>
    <n v="4.5044356475746138E-2"/>
    <n v="4.5044356475746138E-2"/>
    <n v="4.5044356475746138E-2"/>
    <n v="4.5044356475746138E-2"/>
  </r>
  <r>
    <s v="Lost Opportunity"/>
    <x v="5"/>
    <s v="Under $20"/>
    <s v="Under $65"/>
    <s v="Clothes Washer"/>
    <s v="Under $20"/>
    <n v="16.534495867766775"/>
    <s v="Water Heating"/>
    <s v="Res-ClothesWasher-7P_v4"/>
    <s v="Urban"/>
    <s v="SC-NR"/>
    <s v="M_Input"/>
    <s v="No"/>
    <s v="Residential"/>
    <s v="Single Family"/>
    <s v="Single Family CEE Tier 2 Clothes Washer - Any DHW, Any Dryer - 54% ENERGY STAR Baseline"/>
    <n v="0.13544921768173435"/>
    <n v="0.15946998881373284"/>
    <n v="0.17852778868022118"/>
    <n v="0.19362501757874895"/>
    <n v="0.20556015234678165"/>
    <n v="0.21497301007377492"/>
    <n v="0.22237195465712459"/>
    <n v="0.22816238046374507"/>
    <n v="0.23266929672975781"/>
    <n v="0.23615459412317968"/>
    <n v="0.23882412373686412"/>
    <n v="0.24084061951824978"/>
    <n v="0.24031315092238328"/>
    <n v="0.23977854171170832"/>
    <n v="0.25811427877792903"/>
    <n v="0.25257618035632656"/>
    <n v="0.24851243708292475"/>
    <n v="0.24550135885878391"/>
    <n v="0.24295944571144221"/>
    <n v="0.24097492332198148"/>
    <n v="3.3836925560204514"/>
    <n v="63.046227451210619"/>
    <n v="16.534495867766775"/>
    <s v="R-All-WH-Cwash-All-All-R"/>
    <s v="R-All-Plug-Dryer-All-All-R"/>
    <n v="3.3836925560204514"/>
    <n v="0.13544921768173435"/>
    <n v="0.29491920649546721"/>
    <n v="0.47344699517568839"/>
    <n v="0.66707201275443739"/>
    <n v="0.87263216510121899"/>
    <n v="1.087605175174994"/>
    <n v="1.3099771298321186"/>
    <n v="1.5381395102958637"/>
    <n v="1.7708088070256216"/>
    <n v="2.0069634011488011"/>
    <n v="2.2457875248856651"/>
    <n v="2.4866281444039151"/>
    <n v="2.7269412953262986"/>
    <n v="2.9667198370380068"/>
    <n v="3.2248341158159359"/>
    <n v="3.3836925560204514"/>
    <n v="3.3836925560204514"/>
    <n v="3.3836925560204514"/>
    <n v="3.3836925560204514"/>
    <n v="3.3836925560204514"/>
  </r>
  <r>
    <s v="Lost Opportunity"/>
    <x v="5"/>
    <s v="Under $5"/>
    <s v="Under $65"/>
    <s v="Clothes Washer"/>
    <s v="Under $5"/>
    <n v="-52.822520690370922"/>
    <s v="Water Heating"/>
    <s v="Res-ClothesWasher-7P_v4"/>
    <s v="Urban"/>
    <s v="SC-NR"/>
    <s v="M_Input"/>
    <s v="No"/>
    <s v="Residential"/>
    <s v="Manufactured"/>
    <s v="Manufactured CEE Tier 2 Clothes Washer - Any DHW, Any Dryer - 54% ENERGY STAR Baseline"/>
    <n v="9.3283727005277692E-3"/>
    <n v="1.0890205760052264E-2"/>
    <n v="1.2089051021811891E-2"/>
    <n v="1.3000985644466076E-2"/>
    <n v="1.368622526831666E-2"/>
    <n v="1.4192402446061073E-2"/>
    <n v="1.4557212486422864E-2"/>
    <n v="1.4810584775396842E-2"/>
    <n v="1.4976128446823295E-2"/>
    <n v="1.5072516544612117E-2"/>
    <n v="1.5114533150050744E-2"/>
    <n v="1.5113877911752333E-2"/>
    <n v="1.4954050844786565E-2"/>
    <n v="1.4795242516928977E-2"/>
    <n v="1.4990390164912009E-2"/>
    <n v="1.475029222895761E-2"/>
    <n v="1.4535169981542346E-2"/>
    <n v="1.4334835836014186E-2"/>
    <n v="1.414576749846555E-2"/>
    <n v="1.3965518229445978E-2"/>
    <n v="0.19606238704800968"/>
    <n v="63.719585330890077"/>
    <n v="-52.822520690370922"/>
    <s v="R-All-WH-Cwash-All-All-R"/>
    <s v="R-All-WH-ERWH-All-All-R"/>
    <n v="0.19606238704800968"/>
    <n v="9.3283727005277692E-3"/>
    <n v="2.0218578460580033E-2"/>
    <n v="3.2307629482391922E-2"/>
    <n v="4.5308615126858E-2"/>
    <n v="5.8994840395174664E-2"/>
    <n v="7.3187242841235733E-2"/>
    <n v="8.7744455327658594E-2"/>
    <n v="0.10255504010305544"/>
    <n v="0.11753116854987873"/>
    <n v="0.13260368509449086"/>
    <n v="0.14771821824454159"/>
    <n v="0.16283209615629393"/>
    <n v="0.1777861470010805"/>
    <n v="0.19258138951800949"/>
    <n v="0.19606238704800968"/>
    <n v="0.19606238704800968"/>
    <n v="0.19606238704800968"/>
    <n v="0.19606238704800968"/>
    <n v="0.19606238704800968"/>
    <n v="0.19606238704800968"/>
  </r>
  <r>
    <s v="Lost Opportunity"/>
    <x v="5"/>
    <s v="Under $5"/>
    <s v="Under $65"/>
    <s v="Clothes Washer"/>
    <s v="Under $5"/>
    <n v="-52.260756480826821"/>
    <s v="Water Heating"/>
    <s v="Res-ClothesWasher-7P_v4"/>
    <s v="Urban"/>
    <s v="SC-NR"/>
    <s v="M_Input"/>
    <s v="No"/>
    <s v="Residential"/>
    <s v="Multifamily - Low Rise"/>
    <s v="Multifamily - Low Rise CEE Tier 2 Clothes Washer - Any DHW, Any Dryer - 54% ENERGY STAR Baseline"/>
    <n v="1.3871420631369581E-2"/>
    <n v="1.6331755657151621E-2"/>
    <n v="1.8283968877541187E-2"/>
    <n v="1.9830863955196027E-2"/>
    <n v="2.1054086858180859E-2"/>
    <n v="2.201914552004405E-2"/>
    <n v="2.2777682894808412E-2"/>
    <n v="2.3371748745907483E-2"/>
    <n v="2.3834536264567507E-2"/>
    <n v="2.4192418169427122E-2"/>
    <n v="2.4466526585738013E-2"/>
    <n v="2.46735310552352E-2"/>
    <n v="2.4620308236998612E-2"/>
    <n v="2.4566082054213536E-2"/>
    <n v="2.844780098326858E-2"/>
    <n v="2.773206832393835E-2"/>
    <n v="2.7208722152437071E-2"/>
    <n v="2.6884869072397337E-2"/>
    <n v="2.6600218717104634E-2"/>
    <n v="2.638646688909024E-2"/>
    <n v="0.35748643665205881"/>
    <n v="63.784914371297397"/>
    <n v="-52.260756480826821"/>
    <s v="R-All-WH-Cwash-All-All-R"/>
    <s v="R-All-WH-ERWH-All-All-R"/>
    <n v="0.35748643665205881"/>
    <n v="1.3871420631369581E-2"/>
    <n v="3.0203176288521202E-2"/>
    <n v="4.8487145166062388E-2"/>
    <n v="6.8318009121258419E-2"/>
    <n v="8.9372095979439278E-2"/>
    <n v="0.11139124149948333"/>
    <n v="0.13416892439429173"/>
    <n v="0.15754067314019921"/>
    <n v="0.1813752094047667"/>
    <n v="0.20556762757419383"/>
    <n v="0.23003415415993184"/>
    <n v="0.25470768521516701"/>
    <n v="0.27932799345216563"/>
    <n v="0.30389407550637915"/>
    <n v="0.33234187648964775"/>
    <n v="0.35748643665205881"/>
    <n v="0.35748643665205881"/>
    <n v="0.35748643665205881"/>
    <n v="0.35748643665205881"/>
    <n v="0.35748643665205881"/>
  </r>
  <r>
    <s v="Lost Opportunity"/>
    <x v="5"/>
    <s v="Under $5"/>
    <s v="Under $65"/>
    <s v="Clothes Washer"/>
    <s v="Under $5"/>
    <n v="-52.260756480826821"/>
    <s v="Water Heating"/>
    <s v="Res-ClothesWasher-7P_v4"/>
    <s v="Urban"/>
    <s v="SC-NR"/>
    <s v="M_Input"/>
    <s v="No"/>
    <s v="Residential"/>
    <s v="Multifamily - High Rise"/>
    <s v="Multifamily - High Rise CEE Tier 2 Clothes Washer - Any DHW, Any Dryer - 54% ENERGY STAR Baseline"/>
    <n v="3.1060425340605144E-3"/>
    <n v="3.6569555639097123E-3"/>
    <n v="4.0940892261900081E-3"/>
    <n v="4.4404714911568137E-3"/>
    <n v="4.7143675294474665E-3"/>
    <n v="4.9304595548328922E-3"/>
    <n v="5.1002983590632744E-3"/>
    <n v="5.2333143269709427E-3"/>
    <n v="5.3369265145361477E-3"/>
    <n v="5.4170686944442397E-3"/>
    <n v="5.4784511845475054E-3"/>
    <n v="5.5248018248615803E-3"/>
    <n v="5.5128836881013317E-3"/>
    <n v="5.5007243657377398E-3"/>
    <n v="6.382135534367589E-3"/>
    <n v="6.2203275742224538E-3"/>
    <n v="6.0994100648246886E-3"/>
    <n v="6.0262345867223279E-3"/>
    <n v="5.9581279136570638E-3"/>
    <n v="5.9076581628708406E-3"/>
    <n v="8.2765560455215312E-2"/>
    <n v="63.784914371297397"/>
    <n v="-52.260756480826821"/>
    <s v="R-All-WH-Cwash-All-All-R"/>
    <s v="R-All-WH-ERWH-All-All-R"/>
    <n v="8.2765560455215312E-2"/>
    <n v="3.1060425340605144E-3"/>
    <n v="6.7629980979702266E-3"/>
    <n v="1.0857087324160235E-2"/>
    <n v="1.5297558815317049E-2"/>
    <n v="2.0011926344764515E-2"/>
    <n v="2.4942385899597408E-2"/>
    <n v="3.0042684258660683E-2"/>
    <n v="3.5275998585631629E-2"/>
    <n v="4.0612925100167778E-2"/>
    <n v="4.602999379461202E-2"/>
    <n v="5.1508444979159525E-2"/>
    <n v="5.7033246804021102E-2"/>
    <n v="6.2546130492122431E-2"/>
    <n v="6.8046854857860176E-2"/>
    <n v="7.4428990392227765E-2"/>
    <n v="8.0649317966450224E-2"/>
    <n v="8.2765560455215312E-2"/>
    <n v="8.2765560455215312E-2"/>
    <n v="8.2765560455215312E-2"/>
    <n v="8.2765560455215312E-2"/>
  </r>
  <r>
    <s v="Lost Opportunity"/>
    <x v="5"/>
    <s v="Under $65"/>
    <s v="Under $115"/>
    <s v="Clothes Washer"/>
    <s v="Under $65"/>
    <n v="61.013612377689412"/>
    <s v="Water Heating"/>
    <s v="Res-ClothesWasher-7P_v4"/>
    <s v="Urban"/>
    <s v="SC-NR"/>
    <s v="M_Input"/>
    <s v="No"/>
    <s v="Residential"/>
    <s v="Single Family"/>
    <s v="Single Family CEE Tier 1 Clothes Washer - Any DHW, Any Dryer - 54% ENERGY STAR Baseline"/>
    <n v="0.20012415643302991"/>
    <n v="0.23561447997965548"/>
    <n v="0.26377208906021943"/>
    <n v="0.28607801484927375"/>
    <n v="0.30371199471454957"/>
    <n v="0.3176193486622475"/>
    <n v="0.32855117660913757"/>
    <n v="0.33710644255877797"/>
    <n v="0.34376534270812698"/>
    <n v="0.34891481653097101"/>
    <n v="0.35285900588219254"/>
    <n v="0.35583834769093442"/>
    <n v="0.35505902087311003"/>
    <n v="0.35426914390564734"/>
    <n v="0.38135991619476695"/>
    <n v="0.37317746011391684"/>
    <n v="0.36717334131227974"/>
    <n v="0.36272451909039022"/>
    <n v="0.35896888112477954"/>
    <n v="0.35603677951569918"/>
    <n v="4.9993542228751604"/>
    <n v="112.3663405618606"/>
    <n v="61.013612377689412"/>
    <s v="R-All-WH-Cwash-All-All-R"/>
    <s v="R-All-Plug-Dryer-All-All-R"/>
    <n v="4.9993542228751604"/>
    <n v="0.20012415643302991"/>
    <n v="0.4357386364126854"/>
    <n v="0.69951072547290483"/>
    <n v="0.98558874032217858"/>
    <n v="1.2893007350367283"/>
    <n v="1.6069200836989759"/>
    <n v="1.9354712603081135"/>
    <n v="2.2725777028668914"/>
    <n v="2.6163430455750185"/>
    <n v="2.9652578621059895"/>
    <n v="3.3181168679881821"/>
    <n v="3.6739552156791166"/>
    <n v="4.0290142365522268"/>
    <n v="4.3832833804578737"/>
    <n v="4.7646432966526406"/>
    <n v="4.9993542228751604"/>
    <n v="4.9993542228751604"/>
    <n v="4.9993542228751604"/>
    <n v="4.9993542228751604"/>
    <n v="4.9993542228751604"/>
  </r>
  <r>
    <s v="Lost Opportunity"/>
    <x v="5"/>
    <s v="Under $5"/>
    <s v="Under $115"/>
    <s v="Clothes Washer"/>
    <s v="Under $5"/>
    <n v="-32.807281266103658"/>
    <s v="Water Heating"/>
    <s v="Res-ClothesWasher-7P_v4"/>
    <s v="Urban"/>
    <s v="SC-NR"/>
    <s v="M_Input"/>
    <s v="No"/>
    <s v="Residential"/>
    <s v="Manufactured"/>
    <s v="Manufactured CEE Tier 1 Clothes Washer - Any DHW, Any Dryer - 54% ENERGY STAR Baseline"/>
    <n v="1.3752464107980962E-2"/>
    <n v="1.6055015022628003E-2"/>
    <n v="1.7822426870617261E-2"/>
    <n v="1.9166857305538375E-2"/>
    <n v="2.0177079949391188E-2"/>
    <n v="2.0923317658012686E-2"/>
    <n v="2.1461143187434629E-2"/>
    <n v="2.1834680289985697E-2"/>
    <n v="2.2078735011284177E-2"/>
    <n v="2.2220836307816037E-2"/>
    <n v="2.2282779786789726E-2"/>
    <n v="2.2281813793955784E-2"/>
    <n v="2.204618684459448E-2"/>
    <n v="2.1812061783447818E-2"/>
    <n v="2.2099760518350605E-2"/>
    <n v="2.1745793288200553E-2"/>
    <n v="2.1428646763143804E-2"/>
    <n v="2.113330177271228E-2"/>
    <n v="2.0854565533330881E-2"/>
    <n v="2.0588830910341253E-2"/>
    <n v="0.28904729982007199"/>
    <n v="113.76853136304808"/>
    <n v="-32.807281266103658"/>
    <s v="R-All-WH-Cwash-All-All-R"/>
    <s v="R-All-WH-ERWH-All-All-R"/>
    <n v="0.28904729982007199"/>
    <n v="1.3752464107980962E-2"/>
    <n v="2.9807479130608966E-2"/>
    <n v="4.7629906001226227E-2"/>
    <n v="6.6796763306764595E-2"/>
    <n v="8.6973843256155786E-2"/>
    <n v="0.10789716091416847"/>
    <n v="0.12935830410160309"/>
    <n v="0.15119298439158879"/>
    <n v="0.17327171940287298"/>
    <n v="0.19549255571068902"/>
    <n v="0.21777533549747874"/>
    <n v="0.24005714929143451"/>
    <n v="0.26210333613602899"/>
    <n v="0.28391539791947679"/>
    <n v="0.28904729982007199"/>
    <n v="0.28904729982007199"/>
    <n v="0.28904729982007199"/>
    <n v="0.28904729982007199"/>
    <n v="0.28904729982007199"/>
    <n v="0.28904729982007199"/>
  </r>
  <r>
    <s v="Lost Opportunity"/>
    <x v="5"/>
    <s v="Under $5"/>
    <s v="Under $115"/>
    <s v="Clothes Washer"/>
    <s v="Under $5"/>
    <n v="-32.012706919680618"/>
    <s v="Water Heating"/>
    <s v="Res-ClothesWasher-7P_v4"/>
    <s v="Urban"/>
    <s v="SC-NR"/>
    <s v="M_Input"/>
    <s v="No"/>
    <s v="Residential"/>
    <s v="Multifamily - Low Rise"/>
    <s v="Multifamily - Low Rise CEE Tier 1 Clothes Washer - Any DHW, Any Dryer - 54% ENERGY STAR Baseline"/>
    <n v="2.0445885355001865E-2"/>
    <n v="2.4072314774803011E-2"/>
    <n v="2.6949794216406763E-2"/>
    <n v="2.9229851915934885E-2"/>
    <n v="3.103283056553922E-2"/>
    <n v="3.2455286079337453E-2"/>
    <n v="3.357333798000893E-2"/>
    <n v="3.444896583440657E-2"/>
    <n v="3.5131094997792364E-2"/>
    <n v="3.5658597738271722E-2"/>
    <n v="3.6062621911690525E-2"/>
    <n v="3.636773771516786E-2"/>
    <n v="3.6289289539681462E-2"/>
    <n v="3.6209362447429949E-2"/>
    <n v="4.1930851421985257E-2"/>
    <n v="4.0875891855378016E-2"/>
    <n v="4.0104501807606246E-2"/>
    <n v="3.9627156110844483E-2"/>
    <n v="3.9207593566730328E-2"/>
    <n v="3.8892532443133433E-2"/>
    <n v="0.52691983712373902"/>
    <n v="113.90419907724551"/>
    <n v="-32.012706919680618"/>
    <s v="R-All-WH-Cwash-All-All-R"/>
    <s v="R-All-WH-ERWH-All-All-R"/>
    <n v="0.52691983712373902"/>
    <n v="2.0445885355001865E-2"/>
    <n v="4.4518200129804876E-2"/>
    <n v="7.1467994346211636E-2"/>
    <n v="0.10069784626214652"/>
    <n v="0.13173067682768574"/>
    <n v="0.1641859629070232"/>
    <n v="0.19775930088703214"/>
    <n v="0.23220826672143871"/>
    <n v="0.26733936171923106"/>
    <n v="0.3029979594575028"/>
    <n v="0.33906058136919331"/>
    <n v="0.3754283190843612"/>
    <n v="0.41171760862404266"/>
    <n v="0.44792697107147261"/>
    <n v="0.48985782249345788"/>
    <n v="0.52691983712373902"/>
    <n v="0.52691983712373902"/>
    <n v="0.52691983712373902"/>
    <n v="0.52691983712373902"/>
    <n v="0.52691983712373902"/>
  </r>
  <r>
    <s v="Lost Opportunity"/>
    <x v="5"/>
    <s v="Under $5"/>
    <s v="Under $115"/>
    <s v="Clothes Washer"/>
    <s v="Under $5"/>
    <n v="-32.012706919680618"/>
    <s v="Water Heating"/>
    <s v="Res-ClothesWasher-7P_v4"/>
    <s v="Urban"/>
    <s v="SC-NR"/>
    <s v="M_Input"/>
    <s v="No"/>
    <s v="Residential"/>
    <s v="Multifamily - High Rise"/>
    <s v="Multifamily - High Rise CEE Tier 1 Clothes Washer - Any DHW, Any Dryer - 54% ENERGY STAR Baseline"/>
    <n v="4.578174885385952E-3"/>
    <n v="5.3901973125193786E-3"/>
    <n v="6.0345137802633618E-3"/>
    <n v="6.5450665395460931E-3"/>
    <n v="6.9487776767756613E-3"/>
    <n v="7.2672881519874801E-3"/>
    <n v="7.5176233420452387E-3"/>
    <n v="7.7136832339985174E-3"/>
    <n v="7.8664032015228497E-3"/>
    <n v="7.9845293737474329E-3"/>
    <n v="8.0750045592967584E-3"/>
    <n v="8.1433234361570957E-3"/>
    <n v="8.1257566083374425E-3"/>
    <n v="8.1078342831735501E-3"/>
    <n v="9.4069969416592982E-3"/>
    <n v="9.1684988749816433E-3"/>
    <n v="8.9902715974547725E-3"/>
    <n v="8.8824140480488496E-3"/>
    <n v="8.782027702164857E-3"/>
    <n v="8.7076374312695277E-3"/>
    <n v="0.12199292382374602"/>
    <n v="113.90419907724551"/>
    <n v="-32.012706919680618"/>
    <s v="R-All-WH-Cwash-All-All-R"/>
    <s v="R-All-WH-ERWH-All-All-R"/>
    <n v="0.12199292382374602"/>
    <n v="4.578174885385952E-3"/>
    <n v="9.9683721979053307E-3"/>
    <n v="1.6002885978168693E-2"/>
    <n v="2.2547952517714787E-2"/>
    <n v="2.949673019449045E-2"/>
    <n v="3.6764018346477932E-2"/>
    <n v="4.4281641688523173E-2"/>
    <n v="5.1995324922521693E-2"/>
    <n v="5.9861728124044541E-2"/>
    <n v="6.7846257497791967E-2"/>
    <n v="7.5921262057088726E-2"/>
    <n v="8.4064585493245816E-2"/>
    <n v="9.2190342101583264E-2"/>
    <n v="0.10029817638475681"/>
    <n v="0.10970517332641611"/>
    <n v="0.11887367220139775"/>
    <n v="0.12199292382374602"/>
    <n v="0.12199292382374602"/>
    <n v="0.12199292382374602"/>
    <n v="0.12199292382374602"/>
  </r>
  <r>
    <s v="Lost Opportunity"/>
    <x v="3"/>
    <s v="Under $15"/>
    <s v="Under $10"/>
    <s v="Monitor"/>
    <s v="Under $15"/>
    <n v="13.91824483273343"/>
    <s v="Electronics"/>
    <s v="Res-Computers-7P_v4"/>
    <s v="Urban"/>
    <s v="SC-New"/>
    <s v="M_Input"/>
    <s v="No"/>
    <s v="Residential"/>
    <s v="Single Family"/>
    <s v="ENERGY STAR Monitors"/>
    <n v="1.699731721500463E-2"/>
    <n v="1.6278858671379102E-2"/>
    <n v="1.563806439016913E-2"/>
    <n v="1.532251003603206E-2"/>
    <n v="1.4811569096437268E-2"/>
    <n v="1.4660450480765834E-2"/>
    <n v="1.4465302668621073E-2"/>
    <n v="1.3972755053270136E-2"/>
    <n v="1.3364448803529216E-2"/>
    <n v="1.3171567785655229E-2"/>
    <n v="1.3131441285210953E-2"/>
    <n v="1.2864781541277882E-2"/>
    <n v="1.2203754319454993E-2"/>
    <n v="1.1974148052564693E-2"/>
    <n v="1.1829468788301474E-2"/>
    <n v="1.1729216803163049E-2"/>
    <n v="1.1630068335175206E-2"/>
    <n v="1.1532181304530022E-2"/>
    <n v="1.1435708807259803E-2"/>
    <n v="1.1340352218261416E-2"/>
    <n v="0.26835396565606318"/>
    <n v="8.8634914972033876"/>
    <n v="13.91824483273343"/>
    <s v="R-All-Elec-Monitor-All-All-R"/>
    <n v="0"/>
    <n v="0.26835396565606318"/>
    <n v="1.699731721500463E-2"/>
    <n v="3.3276175886383735E-2"/>
    <n v="4.8914240276552862E-2"/>
    <n v="6.4236750312584925E-2"/>
    <n v="7.9048319409022197E-2"/>
    <n v="9.3708769889788032E-2"/>
    <n v="0.10817407255840911"/>
    <n v="0.12214682761167925"/>
    <n v="0.13551127641520846"/>
    <n v="0.1486828442008637"/>
    <n v="0.16181428548607465"/>
    <n v="0.17467906702735253"/>
    <n v="0.18688282134680753"/>
    <n v="0.19885696939937222"/>
    <n v="0.21068643818767369"/>
    <n v="0.22241565499083674"/>
    <n v="0.23404572332601195"/>
    <n v="0.24557790463054197"/>
    <n v="0.25701361343780177"/>
    <n v="0.26835396565606318"/>
  </r>
  <r>
    <s v="Lost Opportunity"/>
    <x v="3"/>
    <s v="Under $15"/>
    <s v="Under $10"/>
    <s v="Monitor"/>
    <s v="Under $15"/>
    <n v="13.91824483273343"/>
    <s v="Electronics"/>
    <s v="Res-Computers-7P_v4"/>
    <s v="Urban"/>
    <s v="SC-New"/>
    <s v="M_Input"/>
    <s v="No"/>
    <s v="Residential"/>
    <s v="Multifamily - Low Rise"/>
    <s v="ENERGY STAR Monitors"/>
    <n v="3.2482744078744905E-3"/>
    <n v="3.2326890727696002E-3"/>
    <n v="3.2210382986973809E-3"/>
    <n v="3.3202528148994037E-3"/>
    <n v="3.3895729496022904E-3"/>
    <n v="3.4945071723453095E-3"/>
    <n v="3.4741835812055425E-3"/>
    <n v="3.4762243512903813E-3"/>
    <n v="3.4842082242579342E-3"/>
    <n v="3.4650153606210071E-3"/>
    <n v="3.4177518313002974E-3"/>
    <n v="3.3104491826066078E-3"/>
    <n v="3.2257387668895117E-3"/>
    <n v="3.1503673720274972E-3"/>
    <n v="3.0912609694337618E-3"/>
    <n v="3.0472162847034272E-3"/>
    <n v="3.0041434000247541E-3"/>
    <n v="2.9620520183563062E-3"/>
    <n v="2.9209511589799292E-3"/>
    <n v="2.8807356401216204E-3"/>
    <n v="6.4816632858007067E-2"/>
    <n v="8.8634914972033876"/>
    <n v="13.91824483273343"/>
    <s v="R-All-Elec-Monitor-All-All-R"/>
    <n v="0"/>
    <n v="6.4816632858007067E-2"/>
    <n v="3.2482744078744905E-3"/>
    <n v="6.4809634806440907E-3"/>
    <n v="9.7020017793414716E-3"/>
    <n v="1.3022254594240876E-2"/>
    <n v="1.6411827543843165E-2"/>
    <n v="1.9906334716188474E-2"/>
    <n v="2.3380518297394015E-2"/>
    <n v="2.6856742648684397E-2"/>
    <n v="3.0340950872942331E-2"/>
    <n v="3.3805966233563342E-2"/>
    <n v="3.7223718064863638E-2"/>
    <n v="4.0534167247470249E-2"/>
    <n v="4.3759906014359758E-2"/>
    <n v="4.6910273386387258E-2"/>
    <n v="5.0001534355821019E-2"/>
    <n v="5.3048750640524445E-2"/>
    <n v="5.6052894040549202E-2"/>
    <n v="5.9014946058905511E-2"/>
    <n v="6.1935897217885443E-2"/>
    <n v="6.4816632858007067E-2"/>
  </r>
  <r>
    <s v="Lost Opportunity"/>
    <x v="3"/>
    <s v="Under $15"/>
    <s v="Under $10"/>
    <s v="Monitor"/>
    <s v="Under $15"/>
    <n v="13.91824483273343"/>
    <s v="Electronics"/>
    <s v="Res-Computers-7P_v4"/>
    <s v="Urban"/>
    <s v="SC-New"/>
    <s v="M_Input"/>
    <s v="No"/>
    <s v="Residential"/>
    <s v="Multifamily - High Rise"/>
    <s v="ENERGY STAR Monitors"/>
    <n v="7.329581350697898E-4"/>
    <n v="7.328980400534425E-4"/>
    <n v="7.3095727999704461E-4"/>
    <n v="7.5705558573179572E-4"/>
    <n v="7.7104228350571749E-4"/>
    <n v="7.9483436143098108E-4"/>
    <n v="7.8735050885185109E-4"/>
    <n v="7.8697256869169827E-4"/>
    <n v="7.8627172282147342E-4"/>
    <n v="7.839886803949111E-4"/>
    <n v="7.7467323273220973E-4"/>
    <n v="7.503934035434991E-4"/>
    <n v="7.3129656833714621E-4"/>
    <n v="7.1190552052617E-4"/>
    <n v="7.0218782389993217E-4"/>
    <n v="6.9199405104868603E-4"/>
    <n v="6.8204617352470454E-4"/>
    <n v="6.723441430337609E-4"/>
    <n v="6.6288792096590198E-4"/>
    <n v="6.5365171135325093E-4"/>
    <n v="1.4697709715513966E-2"/>
    <n v="8.8634914972033876"/>
    <n v="13.91824483273343"/>
    <s v="R-All-Elec-Monitor-All-All-R"/>
    <n v="0"/>
    <n v="1.4697709715513966E-2"/>
    <n v="7.329581350697898E-4"/>
    <n v="1.4658561751232323E-3"/>
    <n v="2.1968134551202771E-3"/>
    <n v="2.9538690408520731E-3"/>
    <n v="3.7249113243577906E-3"/>
    <n v="4.5197456857887716E-3"/>
    <n v="5.3070961946406229E-3"/>
    <n v="6.0940687633323212E-3"/>
    <n v="6.8803404861537947E-3"/>
    <n v="7.6643291665487055E-3"/>
    <n v="8.4390023992809149E-3"/>
    <n v="9.1893958028244141E-3"/>
    <n v="9.9206923711615599E-3"/>
    <n v="1.0632597891687729E-2"/>
    <n v="1.1334785715587662E-2"/>
    <n v="1.2026779766636348E-2"/>
    <n v="1.2708825940161053E-2"/>
    <n v="1.3381170083194813E-2"/>
    <n v="1.4044058004160715E-2"/>
    <n v="1.4697709715513966E-2"/>
  </r>
  <r>
    <s v="Lost Opportunity"/>
    <x v="3"/>
    <s v="Under $15"/>
    <s v="Under $10"/>
    <s v="Monitor"/>
    <s v="Under $15"/>
    <n v="13.91824483273343"/>
    <s v="Electronics"/>
    <s v="Res-Computers-7P_v4"/>
    <s v="Urban"/>
    <s v="SC-New"/>
    <s v="M_Input"/>
    <s v="No"/>
    <s v="Residential"/>
    <s v="Manufactured"/>
    <s v="ENERGY STAR Monitors"/>
    <n v="2.3373350465166043E-4"/>
    <n v="2.3170800759741593E-4"/>
    <n v="2.3063744046146288E-4"/>
    <n v="2.2853949979425225E-4"/>
    <n v="2.2558128172127788E-4"/>
    <n v="2.210045494375269E-4"/>
    <n v="2.146711652306492E-4"/>
    <n v="2.0982424359289152E-4"/>
    <n v="2.0564982182848547E-4"/>
    <n v="2.0148331989300791E-4"/>
    <n v="1.9719360286016616E-4"/>
    <n v="1.9278733592756567E-4"/>
    <n v="1.8843441807458295E-4"/>
    <n v="1.8438187729827535E-4"/>
    <n v="1.804565459279463E-4"/>
    <n v="1.7657487675089051E-4"/>
    <n v="1.7277885105653555E-4"/>
    <n v="1.6906904225759528E-4"/>
    <n v="1.6544586401403324E-4"/>
    <n v="1.6190319786740676E-4"/>
    <n v="3.9918584462436289E-3"/>
    <n v="8.8634914972033876"/>
    <n v="13.91824483273343"/>
    <s v="R-All-Elec-Monitor-All-All-R"/>
    <n v="0"/>
    <n v="3.9918584462436289E-3"/>
    <n v="2.3373350465166043E-4"/>
    <n v="4.6544151224907636E-4"/>
    <n v="6.960789527105393E-4"/>
    <n v="9.2461845250479155E-4"/>
    <n v="1.1501997342260695E-3"/>
    <n v="1.3712042836635963E-3"/>
    <n v="1.5858754488942456E-3"/>
    <n v="1.7956996924871371E-3"/>
    <n v="2.0013495143156226E-3"/>
    <n v="2.2028328342086306E-3"/>
    <n v="2.4000264370687969E-3"/>
    <n v="2.5928137729963625E-3"/>
    <n v="2.7812481910709456E-3"/>
    <n v="2.9656300683692208E-3"/>
    <n v="3.1460866142971671E-3"/>
    <n v="3.3226614910480574E-3"/>
    <n v="3.4954403421045932E-3"/>
    <n v="3.6645093843621886E-3"/>
    <n v="3.8299552483762218E-3"/>
    <n v="3.9918584462436289E-3"/>
  </r>
  <r>
    <s v="Lost Opportunity"/>
    <x v="3"/>
    <s v="Under $15"/>
    <s v="Under $10"/>
    <s v="Computer"/>
    <s v="Under $15"/>
    <n v="11.463527064205421"/>
    <s v="Electronics"/>
    <s v="Res-Computers-7P_v4"/>
    <s v="Urban"/>
    <s v="SC-New (2)"/>
    <s v="M_Input"/>
    <s v="No"/>
    <s v="Residential"/>
    <s v="Single Family"/>
    <s v="ENERGY STAR Desktops"/>
    <n v="5.8733532530295514E-2"/>
    <n v="5.6331289098704475E-2"/>
    <n v="5.4191835506109121E-2"/>
    <n v="5.3172343944266183E-2"/>
    <n v="5.1464648238453869E-2"/>
    <n v="5.1050615046994638E-2"/>
    <n v="5.0476086181207351E-2"/>
    <n v="4.8853061319747551E-2"/>
    <n v="4.6814211500762738E-2"/>
    <n v="4.6222383213865278E-2"/>
    <n v="4.6163362488961197E-2"/>
    <n v="4.5301537467339399E-2"/>
    <n v="4.3041544420776789E-2"/>
    <n v="4.2293566840061081E-2"/>
    <n v="4.1838717073794031E-2"/>
    <n v="4.1444517225296851E-2"/>
    <n v="4.1048283767132904E-2"/>
    <n v="4.0649997050023541E-2"/>
    <n v="4.0249637180419011E-2"/>
    <n v="4.0359276461487334E-2"/>
    <n v="0.93970044655569884"/>
    <n v="7.3791405076599395"/>
    <n v="11.463527064205421"/>
    <s v="R-All-Elec-Comp-All-All-R"/>
    <n v="0"/>
    <n v="0.93970044655569884"/>
    <n v="5.8733532530295514E-2"/>
    <n v="0.11506482162899999"/>
    <n v="0.16925665713510912"/>
    <n v="0.2224290010793753"/>
    <n v="0.27389364931782917"/>
    <n v="0.32494426436482382"/>
    <n v="0.37542035054603118"/>
    <n v="0.42427341186577872"/>
    <n v="0.47108762336654147"/>
    <n v="0.51731000658040671"/>
    <n v="0.56347336906936796"/>
    <n v="0.60877490653670741"/>
    <n v="0.65181645095748419"/>
    <n v="0.69411001779754522"/>
    <n v="0.73594873487133927"/>
    <n v="0.77739325209663612"/>
    <n v="0.818441535863769"/>
    <n v="0.85909153291379259"/>
    <n v="0.89934117009421155"/>
    <n v="0.93970044655569884"/>
  </r>
  <r>
    <s v="Lost Opportunity"/>
    <x v="3"/>
    <s v="Under $15"/>
    <s v="Under $10"/>
    <s v="Computer"/>
    <s v="Under $15"/>
    <n v="11.463527064205421"/>
    <s v="Electronics"/>
    <s v="Res-Computers-7P_v4"/>
    <s v="Urban"/>
    <s v="SC-New (2)"/>
    <s v="M_Input"/>
    <s v="No"/>
    <s v="Residential"/>
    <s v="Multifamily - Low Rise"/>
    <s v="ENERGY STAR Desktops"/>
    <n v="1.1735065746412495E-2"/>
    <n v="1.1695444873245232E-2"/>
    <n v="1.1670079823572226E-2"/>
    <n v="1.204631230774313E-2"/>
    <n v="1.2313457021051324E-2"/>
    <n v="1.2722330501138876E-2"/>
    <n v="1.267470865998732E-2"/>
    <n v="1.270704620518094E-2"/>
    <n v="1.2760210438069856E-2"/>
    <n v="1.2712972299707515E-2"/>
    <n v="1.2561822060643846E-2"/>
    <n v="1.2187777728726432E-2"/>
    <n v="1.1894622347619717E-2"/>
    <n v="1.1633702781793789E-2"/>
    <n v="1.1430779853246604E-2"/>
    <n v="1.1257149290561244E-2"/>
    <n v="1.1085632336964845E-2"/>
    <n v="1.0916132837225949E-2"/>
    <n v="1.0748559152608923E-2"/>
    <n v="1.0718828146925884E-2"/>
    <n v="0.23747263441242616"/>
    <n v="7.3791405076599395"/>
    <n v="11.463527064205421"/>
    <s v="R-All-Elec-Comp-All-All-R"/>
    <n v="0"/>
    <n v="0.23747263441242611"/>
    <n v="1.1735065746412495E-2"/>
    <n v="2.343051061965773E-2"/>
    <n v="3.5100590443229954E-2"/>
    <n v="4.714690275097308E-2"/>
    <n v="5.9460359772024407E-2"/>
    <n v="7.2182690273163277E-2"/>
    <n v="8.4857398933150599E-2"/>
    <n v="9.756444513833154E-2"/>
    <n v="0.11032465557640139"/>
    <n v="0.1230376278761089"/>
    <n v="0.13559944993675274"/>
    <n v="0.14778722766547917"/>
    <n v="0.15968185001309887"/>
    <n v="0.17131555279489266"/>
    <n v="0.18274633264813928"/>
    <n v="0.19400348193870051"/>
    <n v="0.20508911427566537"/>
    <n v="0.21600524711289132"/>
    <n v="0.22675380626550024"/>
    <n v="0.23747263441242611"/>
  </r>
  <r>
    <s v="Lost Opportunity"/>
    <x v="3"/>
    <s v="Under $15"/>
    <s v="Under $10"/>
    <s v="Computer"/>
    <s v="Under $15"/>
    <n v="11.463527064205421"/>
    <s v="Electronics"/>
    <s v="Res-Computers-7P_v4"/>
    <s v="Urban"/>
    <s v="SC-New (2)"/>
    <s v="M_Input"/>
    <s v="No"/>
    <s v="Residential"/>
    <s v="Multifamily - High Rise"/>
    <s v="ENERGY STAR Desktops"/>
    <n v="2.6479634490117311E-3"/>
    <n v="2.6515289383555961E-3"/>
    <n v="2.6483167892280245E-3"/>
    <n v="2.7466968717329201E-3"/>
    <n v="2.8010006453688821E-3"/>
    <n v="2.8937257647692659E-3"/>
    <n v="2.8724556661243305E-3"/>
    <n v="2.8767121399581948E-3"/>
    <n v="2.8795617250580818E-3"/>
    <n v="2.8764162174907295E-3"/>
    <n v="2.8472831805998753E-3"/>
    <n v="2.7626547054528505E-3"/>
    <n v="2.6965904969633806E-3"/>
    <n v="2.6289306155394517E-3"/>
    <n v="2.5965308364439619E-3"/>
    <n v="2.5563923309084944E-3"/>
    <n v="2.5168282967005825E-3"/>
    <n v="2.4778086043742522E-3"/>
    <n v="2.4393047477521712E-3"/>
    <n v="2.4321497135515371E-3"/>
    <n v="5.3848851735384305E-2"/>
    <n v="7.3791405076599395"/>
    <n v="11.463527064205421"/>
    <s v="R-All-Elec-Comp-All-All-R"/>
    <n v="0"/>
    <n v="5.3848851735384305E-2"/>
    <n v="2.6479634490117311E-3"/>
    <n v="5.2994923873673268E-3"/>
    <n v="7.9478091765953513E-3"/>
    <n v="1.0694506048328271E-2"/>
    <n v="1.3495506693697153E-2"/>
    <n v="1.6389232458466418E-2"/>
    <n v="1.9261688124590746E-2"/>
    <n v="2.2138400264548941E-2"/>
    <n v="2.5017961989607023E-2"/>
    <n v="2.7894378207097753E-2"/>
    <n v="3.0741661387697627E-2"/>
    <n v="3.350431609315048E-2"/>
    <n v="3.6200906590113859E-2"/>
    <n v="3.8829837205653313E-2"/>
    <n v="4.1426368042097275E-2"/>
    <n v="4.3982760373005768E-2"/>
    <n v="4.6499588669706347E-2"/>
    <n v="4.8977397274080597E-2"/>
    <n v="5.1416702021832766E-2"/>
    <n v="5.3848851735384305E-2"/>
  </r>
  <r>
    <s v="Lost Opportunity"/>
    <x v="3"/>
    <s v="Under $15"/>
    <s v="Under $10"/>
    <s v="Computer"/>
    <s v="Under $15"/>
    <n v="11.463527064205421"/>
    <s v="Electronics"/>
    <s v="Res-Computers-7P_v4"/>
    <s v="Urban"/>
    <s v="SC-New (2)"/>
    <s v="M_Input"/>
    <s v="No"/>
    <s v="Residential"/>
    <s v="Manufactured"/>
    <s v="ENERGY STAR Desktops"/>
    <n v="8.3830510665450317E-4"/>
    <n v="8.3222772126370734E-4"/>
    <n v="8.295757947411334E-4"/>
    <n v="8.2317573731319356E-4"/>
    <n v="8.1355402438593324E-4"/>
    <n v="7.987856885706522E-4"/>
    <n v="7.7751228479638077E-4"/>
    <n v="7.6144896698952141E-4"/>
    <n v="7.4770519280278099E-4"/>
    <n v="7.3388727727597412E-4"/>
    <n v="7.1953721123168201E-4"/>
    <n v="7.0463534802637584E-4"/>
    <n v="6.8981084685861124E-4"/>
    <n v="6.7596361504765128E-4"/>
    <n v="6.62462279558079E-4"/>
    <n v="6.4759335078299262E-4"/>
    <n v="6.329635729819264E-4"/>
    <n v="6.1856956409796953E-4"/>
    <n v="6.0440798653860499E-4"/>
    <n v="5.9806398914498079E-4"/>
    <n v="1.4510185559062656E-2"/>
    <n v="7.3791405076599395"/>
    <n v="11.463527064205421"/>
    <s v="R-All-Elec-Comp-All-All-R"/>
    <n v="0"/>
    <n v="1.4510185559062656E-2"/>
    <n v="8.3830510665450317E-4"/>
    <n v="1.6705328279182105E-3"/>
    <n v="2.5001086226593438E-3"/>
    <n v="3.3232843599725372E-3"/>
    <n v="4.1368383843584707E-3"/>
    <n v="4.9356240729291232E-3"/>
    <n v="5.7131363577255043E-3"/>
    <n v="6.4745853247150254E-3"/>
    <n v="7.2222905175178065E-3"/>
    <n v="7.9561777947937812E-3"/>
    <n v="8.6757150060254636E-3"/>
    <n v="9.380350354051839E-3"/>
    <n v="1.0070161200910451E-2"/>
    <n v="1.0746124815958102E-2"/>
    <n v="1.1408587095516181E-2"/>
    <n v="1.2056180446299174E-2"/>
    <n v="1.26891440192811E-2"/>
    <n v="1.330771358337907E-2"/>
    <n v="1.3912121569917675E-2"/>
    <n v="1.4510185559062656E-2"/>
  </r>
  <r>
    <s v="Lost Opportunity"/>
    <x v="3"/>
    <s v="Over $160"/>
    <s v="Under $130"/>
    <s v="Computer"/>
    <s v="Over $160"/>
    <n v="173.718087454336"/>
    <s v="Electronics"/>
    <s v="Res-Computers-7P_v4"/>
    <s v="Urban"/>
    <s v="SC-New (2)"/>
    <s v="M_Input"/>
    <s v="No"/>
    <s v="Residential"/>
    <s v="Single Family"/>
    <s v="ENERGY STAR Laptops"/>
    <n v="5.9462711160148838E-3"/>
    <n v="6.3268665307535605E-3"/>
    <n v="6.6984461571731532E-3"/>
    <n v="7.1846769754625936E-3"/>
    <n v="7.5583628839945519E-3"/>
    <n v="7.5753884001643138E-3"/>
    <n v="7.5685033949243214E-3"/>
    <n v="7.4023976447990109E-3"/>
    <n v="7.1688780605580942E-3"/>
    <n v="7.1541152337181802E-3"/>
    <n v="7.2221937486186627E-3"/>
    <n v="7.1645921480792789E-3"/>
    <n v="6.8819688206692188E-3"/>
    <n v="6.8373178376836732E-3"/>
    <n v="6.8393921255322987E-3"/>
    <n v="6.8672603410741759E-3"/>
    <n v="6.8952937449283215E-3"/>
    <n v="6.923493766442663E-3"/>
    <n v="6.9518618466221718E-3"/>
    <n v="6.9707985921022278E-3"/>
    <n v="0.14013807936931535"/>
    <n v="116.6734442893696"/>
    <n v="173.718087454336"/>
    <s v="R-All-Elec-Comp-All-All-R"/>
    <n v="0"/>
    <n v="0.14013807936931535"/>
    <n v="5.9462711160148838E-3"/>
    <n v="1.2273137646768444E-2"/>
    <n v="1.8971583803941598E-2"/>
    <n v="2.6156260779404191E-2"/>
    <n v="3.3714623663398745E-2"/>
    <n v="4.1290012063563059E-2"/>
    <n v="4.8858515458487378E-2"/>
    <n v="5.6260913103286389E-2"/>
    <n v="6.3429791163844479E-2"/>
    <n v="7.0583906397562665E-2"/>
    <n v="7.7806100146181334E-2"/>
    <n v="8.4970692294260616E-2"/>
    <n v="9.1852661114929832E-2"/>
    <n v="9.86899789526135E-2"/>
    <n v="0.10552937107814579"/>
    <n v="0.11239663141921996"/>
    <n v="0.11929192516414829"/>
    <n v="0.12621541893059096"/>
    <n v="0.13316728077721313"/>
    <n v="0.14013807936931535"/>
  </r>
  <r>
    <s v="Lost Opportunity"/>
    <x v="3"/>
    <s v="Over $160"/>
    <s v="Under $130"/>
    <s v="Computer"/>
    <s v="Over $160"/>
    <n v="173.718087454336"/>
    <s v="Electronics"/>
    <s v="Res-Computers-7P_v4"/>
    <s v="Urban"/>
    <s v="SC-New (2)"/>
    <s v="M_Input"/>
    <s v="No"/>
    <s v="Residential"/>
    <s v="Multifamily - Low Rise"/>
    <s v="ENERGY STAR Laptops"/>
    <n v="9.930976827939805E-4"/>
    <n v="1.098003150599082E-3"/>
    <n v="1.2057628347523438E-3"/>
    <n v="1.3605779144574492E-3"/>
    <n v="1.5116337722559496E-3"/>
    <n v="1.5780416313038554E-3"/>
    <n v="1.5885839828976686E-3"/>
    <n v="1.6094337106881238E-3"/>
    <n v="1.6333496890262942E-3"/>
    <n v="1.6447449254369719E-3"/>
    <n v="1.6427527183374931E-3"/>
    <n v="1.6112054177545509E-3"/>
    <n v="1.5897299973706511E-3"/>
    <n v="1.572089536435369E-3"/>
    <n v="1.5619346620277818E-3"/>
    <n v="1.5591672707396071E-3"/>
    <n v="1.5565608251604929E-3"/>
    <n v="1.5541089305409739E-3"/>
    <n v="1.551805443158196E-3"/>
    <n v="1.5475130784054459E-3"/>
    <n v="2.9970097174142282E-2"/>
    <n v="116.6734442893696"/>
    <n v="173.718087454336"/>
    <s v="R-All-Elec-Comp-All-All-R"/>
    <n v="0"/>
    <n v="2.9970097174142282E-2"/>
    <n v="9.930976827939805E-4"/>
    <n v="2.0911008333930623E-3"/>
    <n v="3.2968636681454059E-3"/>
    <n v="4.6574415826028549E-3"/>
    <n v="6.1690753548588042E-3"/>
    <n v="7.7471169861626594E-3"/>
    <n v="9.3357009690603274E-3"/>
    <n v="1.0945134679748451E-2"/>
    <n v="1.2578484368774744E-2"/>
    <n v="1.4223229294211716E-2"/>
    <n v="1.5865982012549209E-2"/>
    <n v="1.747718743030376E-2"/>
    <n v="1.9066917427674412E-2"/>
    <n v="2.0639006964109783E-2"/>
    <n v="2.2200941626137564E-2"/>
    <n v="2.3760108896877172E-2"/>
    <n v="2.5316669722037666E-2"/>
    <n v="2.6870778652578638E-2"/>
    <n v="2.8422584095736836E-2"/>
    <n v="2.9970097174142282E-2"/>
  </r>
  <r>
    <s v="Lost Opportunity"/>
    <x v="3"/>
    <s v="Over $160"/>
    <s v="Under $130"/>
    <s v="Computer"/>
    <s v="Over $160"/>
    <n v="173.718087454336"/>
    <s v="Electronics"/>
    <s v="Res-Computers-7P_v4"/>
    <s v="Urban"/>
    <s v="SC-New (2)"/>
    <s v="M_Input"/>
    <s v="No"/>
    <s v="Residential"/>
    <s v="Multifamily - High Rise"/>
    <s v="ENERGY STAR Laptops"/>
    <n v="2.2408791072522317E-4"/>
    <n v="2.4893342320643475E-4"/>
    <n v="2.7362640250770383E-4"/>
    <n v="3.1022731321576707E-4"/>
    <n v="3.4385852522257848E-4"/>
    <n v="3.5892950006083488E-4"/>
    <n v="3.6001908881693617E-4"/>
    <n v="3.6435513173051871E-4"/>
    <n v="3.6859354874926929E-4"/>
    <n v="3.7213728352663287E-4"/>
    <n v="3.723490240688326E-4"/>
    <n v="3.6521869104318367E-4"/>
    <n v="3.6040243047356425E-4"/>
    <n v="3.5525355858084915E-4"/>
    <n v="3.5479744746496256E-4"/>
    <n v="3.5407216788572397E-4"/>
    <n v="3.533940339367366E-4"/>
    <n v="3.5276086665943045E-4"/>
    <n v="3.5217058689812055E-4"/>
    <n v="3.5113759067407954E-4"/>
    <n v="6.7963245254473821E-3"/>
    <n v="116.6734442893696"/>
    <n v="173.718087454336"/>
    <s v="R-All-Elec-Comp-All-All-R"/>
    <n v="0"/>
    <n v="6.7963245254473821E-3"/>
    <n v="2.2408791072522317E-4"/>
    <n v="4.7302133393165794E-4"/>
    <n v="7.4664773643936177E-4"/>
    <n v="1.0568750496551288E-3"/>
    <n v="1.4007335748777074E-3"/>
    <n v="1.7596630749385422E-3"/>
    <n v="2.1196821637554783E-3"/>
    <n v="2.4840372954859969E-3"/>
    <n v="2.852630844235266E-3"/>
    <n v="3.224768127761899E-3"/>
    <n v="3.5971171518307315E-3"/>
    <n v="3.9623358428739156E-3"/>
    <n v="4.3227382733474796E-3"/>
    <n v="4.6779918319283286E-3"/>
    <n v="5.0327892793932908E-3"/>
    <n v="5.3868614472790148E-3"/>
    <n v="5.7402554812157509E-3"/>
    <n v="6.0930163478751815E-3"/>
    <n v="6.4451869347733025E-3"/>
    <n v="6.7963245254473821E-3"/>
  </r>
  <r>
    <s v="Lost Opportunity"/>
    <x v="3"/>
    <s v="Over $160"/>
    <s v="Under $130"/>
    <s v="Computer"/>
    <s v="Over $160"/>
    <n v="173.718087454336"/>
    <s v="Electronics"/>
    <s v="Res-Computers-7P_v4"/>
    <s v="Urban"/>
    <s v="SC-New (2)"/>
    <s v="M_Input"/>
    <s v="No"/>
    <s v="Residential"/>
    <s v="Manufactured"/>
    <s v="ENERGY STAR Laptops"/>
    <n v="7.0942837209706807E-5"/>
    <n v="7.8132013776906336E-5"/>
    <n v="8.5712495289754843E-5"/>
    <n v="9.2974073666149916E-5"/>
    <n v="9.9874124440767057E-5"/>
    <n v="9.9079101186796427E-5"/>
    <n v="9.7449463752402902E-5"/>
    <n v="9.644268358305966E-5"/>
    <n v="9.5708769857286128E-5"/>
    <n v="9.4946905152163747E-5"/>
    <n v="9.4096358314061393E-5"/>
    <n v="9.3151706205270223E-5"/>
    <n v="9.2194015388999284E-5"/>
    <n v="9.1344548348826373E-5"/>
    <n v="9.0520752740576787E-5"/>
    <n v="8.9694675910182871E-5"/>
    <n v="8.8875967694868917E-5"/>
    <n v="8.8064564444214637E-5"/>
    <n v="8.7260403006782271E-5"/>
    <n v="8.6344498879816782E-5"/>
    <n v="1.8128099588485933E-3"/>
    <n v="116.6734442893696"/>
    <n v="173.718087454336"/>
    <s v="R-All-Elec-Comp-All-All-R"/>
    <n v="0"/>
    <n v="1.8128099588485931E-3"/>
    <n v="7.0942837209706807E-5"/>
    <n v="1.4907485098661314E-4"/>
    <n v="2.3478734627636799E-4"/>
    <n v="3.2776141994251792E-4"/>
    <n v="4.2763554438328497E-4"/>
    <n v="5.267146455700814E-4"/>
    <n v="6.241641093224843E-4"/>
    <n v="7.20606792905544E-4"/>
    <n v="8.1631556276283012E-4"/>
    <n v="9.1126246791499389E-4"/>
    <n v="1.0053588262290553E-3"/>
    <n v="1.0985105324343254E-3"/>
    <n v="1.1907045478233246E-3"/>
    <n v="1.2820490961721509E-3"/>
    <n v="1.3725698489127278E-3"/>
    <n v="1.4622645248229106E-3"/>
    <n v="1.5511404925177795E-3"/>
    <n v="1.6392050569619941E-3"/>
    <n v="1.7264654599687763E-3"/>
    <n v="1.8128099588485931E-3"/>
  </r>
  <r>
    <s v="Lost Opportunity"/>
    <x v="3"/>
    <s v="Under $15"/>
    <s v="Under $10"/>
    <s v="Monitor"/>
    <s v="Under $15"/>
    <n v="13.91824483273343"/>
    <s v="Electronics"/>
    <s v="Res-Computers-7P_v4"/>
    <s v="Urban"/>
    <s v="SC-NR"/>
    <s v="M_Input"/>
    <s v="No"/>
    <s v="Residential"/>
    <s v="Single Family"/>
    <s v="ENERGY STAR Monitors"/>
    <n v="0.28213864751677481"/>
    <n v="0.28712787686289298"/>
    <n v="0.28712028199186584"/>
    <n v="0.2847827168749737"/>
    <n v="0.28151391149170585"/>
    <n v="0.28897260354077764"/>
    <n v="0.28441158003378941"/>
    <n v="0.28022576656498993"/>
    <n v="0.27640278138321445"/>
    <n v="0.272549320628725"/>
    <n v="0.268968573426137"/>
    <n v="0.26541376204114081"/>
    <n v="0.26171681406279096"/>
    <n v="0.25799728503591052"/>
    <n v="0.25458795482119434"/>
    <n v="0.25132106155358563"/>
    <n v="0.24795536441428748"/>
    <n v="0.2443836383576887"/>
    <n v="0.24113819267805917"/>
    <n v="0.23799152748242119"/>
    <n v="1.2729603139715222"/>
    <n v="8.8634914972033876"/>
    <n v="13.91824483273343"/>
    <s v="R-All-Elec-Monitor-All-All-R"/>
    <n v="0"/>
    <n v="1.2729603139715222"/>
    <n v="0.28213864751677481"/>
    <n v="0.56926652437966774"/>
    <n v="0.85638680637153364"/>
    <n v="1.1411695232465073"/>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r>
  <r>
    <s v="Lost Opportunity"/>
    <x v="3"/>
    <s v="Under $15"/>
    <s v="Under $10"/>
    <s v="Monitor"/>
    <s v="Under $15"/>
    <n v="13.91824483273343"/>
    <s v="Electronics"/>
    <s v="Res-Computers-7P_v4"/>
    <s v="Urban"/>
    <s v="SC-NR"/>
    <s v="M_Input"/>
    <s v="No"/>
    <s v="Residential"/>
    <s v="Multifamily - Low Rise"/>
    <s v="ENERGY STAR Monitors"/>
    <n v="3.2131448609405637E-2"/>
    <n v="3.2700361577237248E-2"/>
    <n v="3.2700305105111772E-2"/>
    <n v="3.243523726437457E-2"/>
    <n v="3.2064216019400398E-2"/>
    <n v="3.37682398347499E-2"/>
    <n v="3.3256294317265206E-2"/>
    <n v="3.2806011143644669E-2"/>
    <n v="3.2453098482451974E-2"/>
    <n v="3.2096663932499124E-2"/>
    <n v="3.1770277732637915E-2"/>
    <n v="3.1373278587979232E-2"/>
    <n v="3.099582715109234E-2"/>
    <n v="3.0627935967215577E-2"/>
    <n v="3.0248829469059248E-2"/>
    <n v="2.9857125667314799E-2"/>
    <n v="2.9431877588298103E-2"/>
    <n v="2.9025970021329905E-2"/>
    <n v="2.8631369612778297E-2"/>
    <n v="2.8251865671074669E-2"/>
    <n v="0.16029293833470606"/>
    <n v="8.8634914972033876"/>
    <n v="13.91824483273343"/>
    <s v="R-All-Elec-Monitor-All-All-R"/>
    <n v="0"/>
    <n v="0.16029293833470606"/>
    <n v="3.2131448609405637E-2"/>
    <n v="6.4831810186642885E-2"/>
    <n v="9.7532115291754651E-2"/>
    <n v="0.12996735255612923"/>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r>
  <r>
    <s v="Lost Opportunity"/>
    <x v="3"/>
    <s v="Under $15"/>
    <s v="Under $10"/>
    <s v="Monitor"/>
    <s v="Under $15"/>
    <n v="13.91824483273343"/>
    <s v="Electronics"/>
    <s v="Res-Computers-7P_v4"/>
    <s v="Urban"/>
    <s v="SC-NR"/>
    <s v="M_Input"/>
    <s v="No"/>
    <s v="Residential"/>
    <s v="Multifamily - High Rise"/>
    <s v="ENERGY STAR Monitors"/>
    <n v="7.3258363555960973E-3"/>
    <n v="7.4555521860259133E-3"/>
    <n v="7.4555396633630595E-3"/>
    <n v="7.3951158218407394E-3"/>
    <n v="7.3105171873509853E-3"/>
    <n v="7.6940626416136162E-3"/>
    <n v="7.5797067223729248E-3"/>
    <n v="7.4775143835487442E-3"/>
    <n v="7.3991719569986144E-3"/>
    <n v="7.3167968272555908E-3"/>
    <n v="7.2423015229160148E-3"/>
    <n v="7.1500074581331086E-3"/>
    <n v="7.0634055245008881E-3"/>
    <n v="6.9779026261919215E-3"/>
    <n v="6.8927918229410197E-3"/>
    <n v="6.8043896291194537E-3"/>
    <n v="6.7075342796944675E-3"/>
    <n v="6.61511056469053E-3"/>
    <n v="6.5237000526566407E-3"/>
    <n v="6.4395926391417127E-3"/>
    <n v="3.650755306585117E-2"/>
    <n v="8.8634914972033876"/>
    <n v="13.91824483273343"/>
    <s v="R-All-Elec-Monitor-All-All-R"/>
    <n v="0"/>
    <n v="3.650755306585117E-2"/>
    <n v="7.3258363555960973E-3"/>
    <n v="1.4781388541622011E-2"/>
    <n v="2.223692820498507E-2"/>
    <n v="2.9632044026825809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r>
  <r>
    <s v="Lost Opportunity"/>
    <x v="3"/>
    <s v="Under $15"/>
    <s v="Under $10"/>
    <s v="Monitor"/>
    <s v="Under $15"/>
    <n v="13.91824483273343"/>
    <s v="Electronics"/>
    <s v="Res-Computers-7P_v4"/>
    <s v="Urban"/>
    <s v="SC-NR"/>
    <s v="M_Input"/>
    <s v="No"/>
    <s v="Residential"/>
    <s v="Manufactured"/>
    <s v="ENERGY STAR Monitors"/>
    <n v="1.430517565823269E-2"/>
    <n v="1.4435562382325694E-2"/>
    <n v="1.4313685916083519E-2"/>
    <n v="1.4077633810289309E-2"/>
    <n v="1.3798943639106056E-2"/>
    <n v="1.3660151131343489E-2"/>
    <n v="1.3362350797528341E-2"/>
    <n v="1.307418035584592E-2"/>
    <n v="1.2792775155858712E-2"/>
    <n v="1.2517215167148972E-2"/>
    <n v="1.2246231034053326E-2"/>
    <n v="1.1980179808102344E-2"/>
    <n v="1.1720772448671576E-2"/>
    <n v="1.1467548618857499E-2"/>
    <n v="1.122001671195293E-2"/>
    <n v="1.0977772169834596E-2"/>
    <n v="1.0740749276666278E-2"/>
    <n v="1.0509092817487674E-2"/>
    <n v="1.0282985760285263E-2"/>
    <n v="1.0061937090668535E-2"/>
    <n v="5.1516842153429637E-2"/>
    <n v="8.8634914972033876"/>
    <n v="13.91824483273343"/>
    <s v="R-All-Elec-Monitor-All-All-R"/>
    <n v="0"/>
    <n v="5.1516842153429637E-2"/>
    <n v="1.430517565823269E-2"/>
    <n v="2.8740738040558385E-2"/>
    <n v="4.3054423956641906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r>
  <r>
    <s v="Lost Opportunity"/>
    <x v="3"/>
    <s v="Under $15"/>
    <s v="Under $10"/>
    <s v="Computer"/>
    <s v="Under $15"/>
    <n v="11.463527064205421"/>
    <s v="Electronics"/>
    <s v="Res-Computers-7P_v4"/>
    <s v="Urban"/>
    <s v="SC-NR (2)"/>
    <s v="M_Input"/>
    <s v="No"/>
    <s v="Residential"/>
    <s v="Single Family"/>
    <s v="ENERGY STAR Desktops"/>
    <n v="1.2186481565272975"/>
    <n v="1.241970012023776"/>
    <n v="1.2437261018979102"/>
    <n v="1.235320170736532"/>
    <n v="1.2922640932393168"/>
    <n v="1.2720255436668328"/>
    <n v="1.2538914202276348"/>
    <n v="1.2378249329472937"/>
    <n v="1.2214595659478975"/>
    <n v="1.2081776553378578"/>
    <n v="1.1948336996770048"/>
    <n v="1.180438134226143"/>
    <n v="1.1656053730382341"/>
    <n v="1.1523700087107629"/>
    <n v="1.1397765638984745"/>
    <n v="1.1239924995784156"/>
    <n v="1.1066668085260616"/>
    <n v="1.0910912591188866"/>
    <n v="1.0759121466215329"/>
    <n v="1.0740311291421671"/>
    <n v="4.7949820101456035"/>
    <n v="7.3791405076599395"/>
    <n v="11.463527064205421"/>
    <s v="R-All-Elec-Comp-All-All-R"/>
    <n v="0"/>
    <n v="4.7949820101456035"/>
    <n v="1.2186481565272975"/>
    <n v="2.4606181685510737"/>
    <n v="3.704344270448984"/>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r>
  <r>
    <s v="Lost Opportunity"/>
    <x v="3"/>
    <s v="Under $15"/>
    <s v="Under $10"/>
    <s v="Computer"/>
    <s v="Under $15"/>
    <n v="11.463527064205421"/>
    <s v="Electronics"/>
    <s v="Res-Computers-7P_v4"/>
    <s v="Urban"/>
    <s v="SC-NR (2)"/>
    <s v="M_Input"/>
    <s v="No"/>
    <s v="Residential"/>
    <s v="Multifamily - Low Rise"/>
    <s v="ENERGY STAR Desktops"/>
    <n v="0.14510191205089021"/>
    <n v="0.14788202157426539"/>
    <n v="0.1480947816524526"/>
    <n v="0.14709911400008935"/>
    <n v="0.1595016456875091"/>
    <n v="0.15699777202982099"/>
    <n v="0.15487388540846406"/>
    <n v="0.15334488733824034"/>
    <n v="0.15176850485442264"/>
    <n v="0.15074454393988809"/>
    <n v="0.14927539543688331"/>
    <n v="0.1479011694473833"/>
    <n v="0.14656187661524492"/>
    <n v="0.14512528409668821"/>
    <n v="0.14358295781912431"/>
    <n v="0.1415155205299348"/>
    <n v="0.13953940201901721"/>
    <n v="0.13760218173223487"/>
    <n v="0.1357355235573344"/>
    <n v="0.13550134586104026"/>
    <n v="0.66261406256897326"/>
    <n v="7.3791405076599395"/>
    <n v="11.463527064205421"/>
    <s v="R-All-Elec-Comp-All-All-R"/>
    <n v="0"/>
    <n v="0.66261406256897326"/>
    <n v="0.14510191205089021"/>
    <n v="0.29298393362515562"/>
    <n v="0.44107871527760822"/>
    <n v="0.58817782927769757"/>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r>
  <r>
    <s v="Lost Opportunity"/>
    <x v="3"/>
    <s v="Under $15"/>
    <s v="Under $10"/>
    <s v="Computer"/>
    <s v="Under $15"/>
    <n v="11.463527064205421"/>
    <s v="Electronics"/>
    <s v="Res-Computers-7P_v4"/>
    <s v="Urban"/>
    <s v="SC-NR (2)"/>
    <s v="M_Input"/>
    <s v="No"/>
    <s v="Residential"/>
    <s v="Multifamily - High Rise"/>
    <s v="ENERGY STAR Desktops"/>
    <n v="3.3082631147160799E-2"/>
    <n v="3.3716511868462834E-2"/>
    <n v="3.3765021916396527E-2"/>
    <n v="3.3538061598076332E-2"/>
    <n v="3.633308222334726E-2"/>
    <n v="3.5778303627589977E-2"/>
    <n v="3.5297370907159953E-2"/>
    <n v="3.496212743010426E-2"/>
    <n v="3.4595917745226773E-2"/>
    <n v="3.436190455096564E-2"/>
    <n v="3.4015999498151712E-2"/>
    <n v="3.3699117619204154E-2"/>
    <n v="3.3383485609158853E-2"/>
    <n v="3.3063706894908652E-2"/>
    <n v="3.2717740837386503E-2"/>
    <n v="3.2246821951434537E-2"/>
    <n v="3.179687880242154E-2"/>
    <n v="3.1345488817279443E-2"/>
    <n v="3.0935744205574257E-2"/>
    <n v="3.0881475126892512E-2"/>
    <n v="0.15084620970460094"/>
    <n v="7.3791405076599395"/>
    <n v="11.463527064205421"/>
    <s v="R-All-Elec-Comp-All-All-R"/>
    <n v="0"/>
    <n v="0.15084620970460094"/>
    <n v="3.3082631147160799E-2"/>
    <n v="6.6799143015623633E-2"/>
    <n v="0.10056416493202017"/>
    <n v="0.13410222653009651"/>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r>
  <r>
    <s v="Lost Opportunity"/>
    <x v="3"/>
    <s v="Under $15"/>
    <s v="Under $10"/>
    <s v="Computer"/>
    <s v="Under $15"/>
    <n v="11.463527064205421"/>
    <s v="Electronics"/>
    <s v="Res-Computers-7P_v4"/>
    <s v="Urban"/>
    <s v="SC-NR (2)"/>
    <s v="M_Input"/>
    <s v="No"/>
    <s v="Residential"/>
    <s v="Manufactured"/>
    <s v="ENERGY STAR Desktops"/>
    <n v="6.4133412450636473E-2"/>
    <n v="6.4810422992999855E-2"/>
    <n v="6.4355809629996027E-2"/>
    <n v="6.3382733629431282E-2"/>
    <n v="6.3199964832672928E-2"/>
    <n v="6.1949423129396018E-2"/>
    <n v="6.0723810389861313E-2"/>
    <n v="5.9518047233555443E-2"/>
    <n v="5.8330714317775853E-2"/>
    <n v="5.7182272949431456E-2"/>
    <n v="5.6045259729762792E-2"/>
    <n v="5.49311333086967E-2"/>
    <n v="5.3836647041289709E-2"/>
    <n v="5.2759049096735525E-2"/>
    <n v="5.1697541244133977E-2"/>
    <n v="5.0542504041330275E-2"/>
    <n v="4.9406003589053255E-2"/>
    <n v="4.8288807586009688E-2"/>
    <n v="4.7189953267720797E-2"/>
    <n v="4.6692347169232457E-2"/>
    <n v="0.19439786630813463"/>
    <n v="7.3791405076599395"/>
    <n v="11.463527064205421"/>
    <s v="R-All-Elec-Comp-All-All-R"/>
    <n v="0"/>
    <n v="0.19439786630813463"/>
    <n v="6.4133412450636473E-2"/>
    <n v="0.12894383544363633"/>
    <n v="0.19329964507363234"/>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r>
  <r>
    <s v="Lost Opportunity"/>
    <x v="3"/>
    <s v="Over $160"/>
    <s v="Under $130"/>
    <s v="Computer"/>
    <s v="Over $160"/>
    <n v="173.718087454336"/>
    <s v="Electronics"/>
    <s v="Res-Computers-7P_v4"/>
    <s v="Urban"/>
    <s v="SC-NR (2)"/>
    <s v="M_Input"/>
    <s v="No"/>
    <s v="Residential"/>
    <s v="Single Family"/>
    <s v="ENERGY STAR Laptops"/>
    <n v="0.12337777112257406"/>
    <n v="0.13949225425152825"/>
    <n v="0.15373224121362036"/>
    <n v="0.16691715522863185"/>
    <n v="0.1845099566473769"/>
    <n v="0.18393386907428369"/>
    <n v="0.18346216241252183"/>
    <n v="0.18311951345687888"/>
    <n v="0.18274735914882859"/>
    <n v="0.18258979260671465"/>
    <n v="0.18242391690452064"/>
    <n v="0.18217875175815176"/>
    <n v="0.18189731023971711"/>
    <n v="0.18172646000971049"/>
    <n v="0.18159748295125544"/>
    <n v="0.18142794287423417"/>
    <n v="0.18114418192167375"/>
    <n v="0.18097990134888525"/>
    <n v="0.18083901749272449"/>
    <n v="0.18047085984814196"/>
    <n v="0.82818268254570948"/>
    <n v="116.6734442893696"/>
    <n v="173.718087454336"/>
    <s v="R-All-Elec-Comp-All-All-R"/>
    <n v="0"/>
    <n v="0.82818268254570948"/>
    <n v="0.12337777112257406"/>
    <n v="0.26287002537410231"/>
    <n v="0.4166022665877227"/>
    <n v="0.58351942181635452"/>
    <n v="0.76802937846373143"/>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r>
  <r>
    <s v="Lost Opportunity"/>
    <x v="3"/>
    <s v="Over $160"/>
    <s v="Under $130"/>
    <s v="Computer"/>
    <s v="Over $160"/>
    <n v="173.718087454336"/>
    <s v="Electronics"/>
    <s v="Res-Computers-7P_v4"/>
    <s v="Urban"/>
    <s v="SC-NR (2)"/>
    <s v="M_Input"/>
    <s v="No"/>
    <s v="Residential"/>
    <s v="Multifamily - Low Rise"/>
    <s v="ENERGY STAR Laptops"/>
    <n v="1.2279468708623785E-2"/>
    <n v="1.3883604032622765E-2"/>
    <n v="1.5301282119476626E-2"/>
    <n v="1.661419699505335E-2"/>
    <n v="1.8699272131316141E-2"/>
    <n v="1.8636770220830292E-2"/>
    <n v="1.8592212551956627E-2"/>
    <n v="1.8581297215590539E-2"/>
    <n v="1.8566813530816656E-2"/>
    <n v="1.8584573508027565E-2"/>
    <n v="1.8575443045647632E-2"/>
    <n v="1.8571402170124235E-2"/>
    <n v="1.8569072790823583E-2"/>
    <n v="1.8560586427594169E-2"/>
    <n v="1.8545469118508191E-2"/>
    <n v="1.8517734391862981E-2"/>
    <n v="1.8494947389915712E-2"/>
    <n v="1.8473999096708094E-2"/>
    <n v="1.8456770071366164E-2"/>
    <n v="1.8419773523536079E-2"/>
    <n v="9.5663808926252092E-2"/>
    <n v="116.6734442893696"/>
    <n v="173.718087454336"/>
    <s v="R-All-Elec-Comp-All-All-R"/>
    <n v="0"/>
    <n v="9.5663808926252092E-2"/>
    <n v="1.2279468708623785E-2"/>
    <n v="2.6163072741246549E-2"/>
    <n v="4.1464354860723175E-2"/>
    <n v="5.8078551855776525E-2"/>
    <n v="7.6777823987092667E-2"/>
    <n v="9.541459420792296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r>
  <r>
    <s v="Lost Opportunity"/>
    <x v="3"/>
    <s v="Over $160"/>
    <s v="Under $130"/>
    <s v="Computer"/>
    <s v="Over $160"/>
    <n v="173.718087454336"/>
    <s v="Electronics"/>
    <s v="Res-Computers-7P_v4"/>
    <s v="Urban"/>
    <s v="SC-NR (2)"/>
    <s v="M_Input"/>
    <s v="No"/>
    <s v="Residential"/>
    <s v="Multifamily - High Rise"/>
    <s v="ENERGY STAR Laptops"/>
    <n v="2.7996676834143152E-3"/>
    <n v="3.1654064176278771E-3"/>
    <n v="3.4886315395336429E-3"/>
    <n v="3.7879763315388543E-3"/>
    <n v="4.2614227044740164E-3"/>
    <n v="4.2481271561675502E-3"/>
    <n v="4.2381598701546003E-3"/>
    <n v="4.2364619554446621E-3"/>
    <n v="4.2327506285434659E-3"/>
    <n v="4.2367696147442005E-3"/>
    <n v="4.234040472247241E-3"/>
    <n v="4.2329072283142661E-3"/>
    <n v="4.2317658683941736E-3"/>
    <n v="4.2302842569638061E-3"/>
    <n v="4.2271845899832057E-3"/>
    <n v="4.2208866959953439E-3"/>
    <n v="4.2157260666279717E-3"/>
    <n v="4.2103725143328614E-3"/>
    <n v="4.2073835063940763E-3"/>
    <n v="4.19889530240182E-3"/>
    <n v="2.1778171936893041E-2"/>
    <n v="116.6734442893696"/>
    <n v="173.718087454336"/>
    <s v="R-All-Elec-Comp-All-All-R"/>
    <n v="0"/>
    <n v="2.1778171936893041E-2"/>
    <n v="2.7996676834143152E-3"/>
    <n v="5.9650741010421927E-3"/>
    <n v="9.4537056405758352E-3"/>
    <n v="1.3241681972114689E-2"/>
    <n v="1.7503104676588707E-2"/>
    <n v="2.1751231832756256E-2"/>
    <n v="2.1778171936893041E-2"/>
    <n v="2.1778171936893041E-2"/>
    <n v="2.1778171936893041E-2"/>
    <n v="2.1778171936893041E-2"/>
    <n v="2.1778171936893041E-2"/>
    <n v="2.1778171936893041E-2"/>
    <n v="2.1778171936893041E-2"/>
    <n v="2.1778171936893041E-2"/>
    <n v="2.1778171936893041E-2"/>
    <n v="2.1778171936893041E-2"/>
    <n v="2.1778171936893041E-2"/>
    <n v="2.1778171936893041E-2"/>
    <n v="2.1778171936893041E-2"/>
    <n v="2.1778171936893041E-2"/>
  </r>
  <r>
    <s v="Lost Opportunity"/>
    <x v="3"/>
    <s v="Over $160"/>
    <s v="Under $130"/>
    <s v="Computer"/>
    <s v="Over $160"/>
    <n v="173.718087454336"/>
    <s v="Electronics"/>
    <s v="Res-Computers-7P_v4"/>
    <s v="Urban"/>
    <s v="SC-NR (2)"/>
    <s v="M_Input"/>
    <s v="No"/>
    <s v="Residential"/>
    <s v="Manufactured"/>
    <s v="ENERGY STAR Laptops"/>
    <n v="5.4273870015486281E-3"/>
    <n v="6.0845952769838585E-3"/>
    <n v="6.6492984302907185E-3"/>
    <n v="7.1588005798846966E-3"/>
    <n v="7.6956240940422131E-3"/>
    <n v="7.6244856978080703E-3"/>
    <n v="7.5526038183908028E-3"/>
    <n v="7.4809044235341245E-3"/>
    <n v="7.4097021940500813E-3"/>
    <n v="7.3403343108734654E-3"/>
    <n v="7.2712119074912129E-3"/>
    <n v="7.2030320124955869E-3"/>
    <n v="7.1356146863746335E-3"/>
    <n v="7.0688094129451309E-3"/>
    <n v="7.0025756155793475E-3"/>
    <n v="6.9377675496585869E-3"/>
    <n v="6.8735341768707235E-3"/>
    <n v="6.8099318134041444E-3"/>
    <n v="6.746913918840843E-3"/>
    <n v="6.675376144568485E-3"/>
    <n v="2.8065870298725669E-2"/>
    <n v="116.6734442893696"/>
    <n v="173.718087454336"/>
    <s v="R-All-Elec-Comp-All-All-R"/>
    <n v="0"/>
    <n v="2.8065870298725669E-2"/>
    <n v="5.4273870015486281E-3"/>
    <n v="1.1511982278532486E-2"/>
    <n v="1.8161280708823203E-2"/>
    <n v="2.532008128870789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r>
  <r>
    <s v="Lost Opportunity"/>
    <x v="1"/>
    <s v="Under $10"/>
    <s v="Under $10"/>
    <s v="Behavior"/>
    <s v="Under $10"/>
    <n v="9.0960596001462015"/>
    <s v="Whole Bldg/Meter Level"/>
    <s v="Res-COP-7P_v2"/>
    <s v="Urban"/>
    <s v="SC-New"/>
    <s v="M_Input"/>
    <s v="No"/>
    <s v="Residential"/>
    <s v="Single Family"/>
    <s v="Controled Optimization Program"/>
    <n v="3.7024590969039706E-2"/>
    <n v="4.5598344257847576E-2"/>
    <n v="5.5097130718997391E-2"/>
    <n v="6.5775933342255011E-2"/>
    <n v="7.472212873966165E-2"/>
    <n v="8.3815343279016824E-2"/>
    <n v="9.0616866076126235E-2"/>
    <n v="9.3203280595234334E-2"/>
    <n v="9.2863272296428032E-2"/>
    <n v="9.394033638658357E-2"/>
    <n v="9.5313743076295726E-2"/>
    <n v="9.4642724192878377E-2"/>
    <n v="9.0850734365766947E-2"/>
    <n v="9.0159633633457373E-2"/>
    <n v="9.0075420223982683E-2"/>
    <n v="9.0317604438568538E-2"/>
    <n v="9.056105048771497E-2"/>
    <n v="9.0806010314035068E-2"/>
    <n v="9.1052496536437516E-2"/>
    <n v="9.1300521884218569E-2"/>
    <n v="1.6477371658145461"/>
    <n v="5.6046944893797797"/>
    <n v="9.0960596001462015"/>
    <s v="R-All-WH-HPWH-All-All-R"/>
    <n v="0"/>
    <n v="1.6477371658145461"/>
    <n v="3.7024590969039706E-2"/>
    <n v="8.2622935226887281E-2"/>
    <n v="0.13772006594588468"/>
    <n v="0.20349599928813969"/>
    <n v="0.27821812802780133"/>
    <n v="0.36203347130681818"/>
    <n v="0.45265033738294441"/>
    <n v="0.54585361797817877"/>
    <n v="0.63871689027460676"/>
    <n v="0.73265722666119037"/>
    <n v="0.82797096973748607"/>
    <n v="0.92261369393036441"/>
    <n v="1.0134644282961314"/>
    <n v="1.1036240619295887"/>
    <n v="1.1936994821535714"/>
    <n v="1.2840170865921399"/>
    <n v="1.3745781370798549"/>
    <n v="1.46538414739389"/>
    <n v="1.5564366439303274"/>
    <n v="1.6477371658145461"/>
  </r>
  <r>
    <s v="Discretionary"/>
    <x v="1"/>
    <s v="Under $10"/>
    <s v="Under $10"/>
    <s v="Behavior"/>
    <s v="Under $10"/>
    <n v="9.0960596001462015"/>
    <s v="Whole Bldg/Meter Level"/>
    <s v="Res-COP-7P_v2"/>
    <s v="Urban"/>
    <s v="SC-Retro"/>
    <s v="M_Input"/>
    <s v="No"/>
    <s v="Residential"/>
    <s v="Single Family"/>
    <s v="Controled Optimization Program"/>
    <n v="0.41168999626623393"/>
    <n v="0.50962724771946344"/>
    <n v="0.62801597377100593"/>
    <n v="0.73348604470943468"/>
    <n v="0.84121308260961691"/>
    <n v="0.9882209357354067"/>
    <n v="1.0888882889359455"/>
    <n v="1.1169292793552688"/>
    <n v="1.0565053758181144"/>
    <n v="0.91127161346439278"/>
    <n v="0.70754395290510241"/>
    <n v="0.48720330525808586"/>
    <n v="0.29250327722878244"/>
    <n v="0.1502271613788568"/>
    <n v="6.4647551262673963E-2"/>
    <n v="2.2780545211457448E-2"/>
    <n v="6.410065163705932E-3"/>
    <n v="1.401343824388905E-3"/>
    <n v="2.3104297029861759E-4"/>
    <n v="2.7817698602505134E-5"/>
    <n v="10.354861980985078"/>
    <n v="5.6046944893797797"/>
    <n v="9.0960596001462015"/>
    <s v="R-All-WH-HPWH-All-All-R"/>
    <n v="0"/>
    <n v="10.018823901286837"/>
    <n v="0.41168999626623393"/>
    <n v="0.92131724398569737"/>
    <n v="1.5493332177567032"/>
    <n v="2.2828192624661376"/>
    <n v="3.1240323450757543"/>
    <n v="4.1122532808111609"/>
    <n v="5.2011415697471062"/>
    <n v="6.3180708491023747"/>
    <n v="7.3745762249204887"/>
    <n v="8.2858478383848819"/>
    <n v="8.9933917912899837"/>
    <n v="9.4805950965480701"/>
    <n v="9.7730983737768522"/>
    <n v="9.9233255351557084"/>
    <n v="9.987973086418382"/>
    <n v="10.010753631629839"/>
    <n v="10.017163696793546"/>
    <n v="10.018565040617935"/>
    <n v="10.018796083588233"/>
    <n v="10.018823901286837"/>
  </r>
  <r>
    <s v="Lost Opportunity"/>
    <x v="5"/>
    <s v="Under $5"/>
    <s v="Over $160"/>
    <s v="Dishwasher"/>
    <s v="Under $5"/>
    <n v="-25.202121453315932"/>
    <s v="Water Heating"/>
    <s v="Res-Dishwasher-7P_v4"/>
    <s v="Urban"/>
    <s v="SC-New"/>
    <s v="M_Input"/>
    <s v="No"/>
    <s v="Residential"/>
    <s v="Single Family"/>
    <s v="Energy Star Dishwasher - Any DHW"/>
    <n v="4.1954110594049786E-4"/>
    <n v="4.6484458388920539E-4"/>
    <n v="4.9992536122436392E-4"/>
    <n v="5.3562146620100067E-4"/>
    <n v="5.5605833751574301E-4"/>
    <n v="5.8302478694693841E-4"/>
    <n v="6.0301279192410452E-4"/>
    <n v="6.0569746447527225E-4"/>
    <n v="5.9875982007461426E-4"/>
    <n v="6.0707141690394717E-4"/>
    <n v="6.2038329410065687E-4"/>
    <n v="6.2124487183994601E-4"/>
    <n v="5.9602827198909972E-4"/>
    <n v="5.9142987534153383E-4"/>
    <n v="5.9086956921406537E-4"/>
    <n v="5.9245835615626076E-4"/>
    <n v="5.9405529450495364E-4"/>
    <n v="5.9566216281072926E-4"/>
    <n v="5.9727904385011824E-4"/>
    <n v="5.9890602112376112E-4"/>
    <n v="1.1471873896026811E-2"/>
    <n v="226.19663347497323"/>
    <n v="-25.202121453315932"/>
    <s v="R-All-WH-ERWH-All-All-R"/>
    <s v="R-All-WH-ERWH-All-All-R"/>
    <n v="1.1471873896026811E-2"/>
    <n v="4.1954110594049786E-4"/>
    <n v="8.8438568982970324E-4"/>
    <n v="1.3843110510540673E-3"/>
    <n v="1.9199325172550678E-3"/>
    <n v="2.475990854770811E-3"/>
    <n v="3.0590156417177492E-3"/>
    <n v="3.6620284336418537E-3"/>
    <n v="4.2677258981171258E-3"/>
    <n v="4.8664857181917398E-3"/>
    <n v="5.4735571350956868E-3"/>
    <n v="6.0939404291963433E-3"/>
    <n v="6.715185301036289E-3"/>
    <n v="7.3112135730253889E-3"/>
    <n v="7.9026434483669226E-3"/>
    <n v="8.4935130175809882E-3"/>
    <n v="9.0859713737372495E-3"/>
    <n v="9.6800266682422025E-3"/>
    <n v="1.0275688831052931E-2"/>
    <n v="1.087296787490305E-2"/>
    <n v="1.1471873896026811E-2"/>
  </r>
  <r>
    <s v="Lost Opportunity"/>
    <x v="5"/>
    <s v="Under $5"/>
    <s v="Under $70"/>
    <s v="Dishwasher"/>
    <s v="Under $5"/>
    <n v="-2.9714435062423457"/>
    <s v="Water Heating"/>
    <s v="Res-Dishwasher-7P_v4"/>
    <s v="Urban"/>
    <s v="SC-New"/>
    <s v="M_Input"/>
    <s v="No"/>
    <s v="Residential"/>
    <s v="Multifamily - Low Rise"/>
    <s v="Energy Star Dishwasher - Any DHW"/>
    <n v="6.1050977606000192E-4"/>
    <n v="7.0289997957078733E-4"/>
    <n v="7.8408624248170889E-4"/>
    <n v="8.8378166242395156E-4"/>
    <n v="9.6896936420143276E-4"/>
    <n v="1.0582089073456495E-3"/>
    <n v="1.1028019782953946E-3"/>
    <n v="1.1474328533056519E-3"/>
    <n v="1.1886430959869897E-3"/>
    <n v="1.2160550937991004E-3"/>
    <n v="1.2295154659946214E-3"/>
    <n v="1.217287324232886E-3"/>
    <n v="1.1996329093067496E-3"/>
    <n v="1.1848561004530593E-3"/>
    <n v="1.1757306081945284E-3"/>
    <n v="1.1720276810955838E-3"/>
    <n v="1.1684524321170732E-3"/>
    <n v="1.1650029007288032E-3"/>
    <n v="1.1616739683191432E-3"/>
    <n v="1.1584607250496441E-3"/>
    <n v="2.1496029068962759E-2"/>
    <n v="65.208522255627202"/>
    <n v="-2.9714435062423457"/>
    <s v="R-All-WH-ERWH-All-All-R"/>
    <s v="R-All-WH-ERWH-All-All-R"/>
    <n v="2.1496029068962759E-2"/>
    <n v="6.1050977606000192E-4"/>
    <n v="1.3134097556307893E-3"/>
    <n v="2.097495998112498E-3"/>
    <n v="2.9812776605364494E-3"/>
    <n v="3.9502470247378824E-3"/>
    <n v="5.0084559320835321E-3"/>
    <n v="6.1112579103789269E-3"/>
    <n v="7.2586907636845791E-3"/>
    <n v="8.4473338596715679E-3"/>
    <n v="9.6633889534706689E-3"/>
    <n v="1.0892904419465291E-2"/>
    <n v="1.2110191743698177E-2"/>
    <n v="1.3309824653004926E-2"/>
    <n v="1.4494680753457985E-2"/>
    <n v="1.5670411361652512E-2"/>
    <n v="1.6842439042748097E-2"/>
    <n v="1.8010891474865169E-2"/>
    <n v="1.9175894375593971E-2"/>
    <n v="2.0337568343913114E-2"/>
    <n v="2.1496029068962759E-2"/>
  </r>
  <r>
    <s v="Lost Opportunity"/>
    <x v="5"/>
    <s v="Under $5"/>
    <s v="Under $70"/>
    <s v="Dishwasher"/>
    <s v="Under $5"/>
    <n v="-2.9714435062423457"/>
    <s v="Water Heating"/>
    <s v="Res-Dishwasher-7P_v4"/>
    <s v="Urban"/>
    <s v="SC-New"/>
    <s v="M_Input"/>
    <s v="No"/>
    <s v="Residential"/>
    <s v="Multifamily - High Rise"/>
    <s v="Energy Star Dishwasher - Any DHW"/>
    <n v="1.3775871454025997E-4"/>
    <n v="1.5935773771762025E-4"/>
    <n v="1.7793440932363757E-4"/>
    <n v="2.0151231891227427E-4"/>
    <n v="2.2041607079399713E-4"/>
    <n v="2.4069225205400219E-4"/>
    <n v="2.4992683273012577E-4"/>
    <n v="2.5976406834386236E-4"/>
    <n v="2.6823783044728635E-4"/>
    <n v="2.751426268148493E-4"/>
    <n v="2.7868399104154099E-4"/>
    <n v="2.7592762429968462E-4"/>
    <n v="2.719648096880071E-4"/>
    <n v="2.6774832879213832E-4"/>
    <n v="2.6707021031999282E-4"/>
    <n v="2.6615642186405061E-4"/>
    <n v="2.652797833367467E-4"/>
    <n v="2.6443927117694916E-4"/>
    <n v="2.6363317966884826E-4"/>
    <n v="2.6285988374561813E-4"/>
    <n v="4.8745063656114914E-3"/>
    <n v="65.208522255627202"/>
    <n v="-2.9714435062423457"/>
    <s v="R-All-WH-ERWH-All-All-R"/>
    <s v="R-All-WH-ERWH-All-All-R"/>
    <n v="4.8745063656114914E-3"/>
    <n v="1.3775871454025997E-4"/>
    <n v="2.9711645225788023E-4"/>
    <n v="4.750508615815178E-4"/>
    <n v="6.7656318049379204E-4"/>
    <n v="8.9697925128778919E-4"/>
    <n v="1.1376715033417915E-3"/>
    <n v="1.3875983360719171E-3"/>
    <n v="1.6473624044157794E-3"/>
    <n v="1.9156002348630658E-3"/>
    <n v="2.1907428616779151E-3"/>
    <n v="2.4694268527194561E-3"/>
    <n v="2.7453544770191405E-3"/>
    <n v="3.0173192867071477E-3"/>
    <n v="3.2850676154992861E-3"/>
    <n v="3.5521378258192788E-3"/>
    <n v="3.8182942476833294E-3"/>
    <n v="4.0835740310200758E-3"/>
    <n v="4.3480133021970247E-3"/>
    <n v="4.6116464818658732E-3"/>
    <n v="4.8745063656114914E-3"/>
  </r>
  <r>
    <s v="Lost Opportunity"/>
    <x v="5"/>
    <s v="Under $5"/>
    <s v="Under $60"/>
    <s v="Dishwasher"/>
    <s v="Under $5"/>
    <n v="-1.9455408302066377"/>
    <s v="Water Heating"/>
    <s v="Res-Dishwasher-7P_v4"/>
    <s v="Urban"/>
    <s v="SC-New"/>
    <s v="M_Input"/>
    <s v="No"/>
    <s v="Residential"/>
    <s v="Manufactured"/>
    <s v="Energy Star Dishwasher - Any DHW"/>
    <n v="3.0127449917332667E-5"/>
    <n v="3.455191544651862E-5"/>
    <n v="3.8503414516495158E-5"/>
    <n v="4.1719259861065532E-5"/>
    <n v="4.4225180180079608E-5"/>
    <n v="4.5897410161921833E-5"/>
    <n v="4.6732603509817546E-5"/>
    <n v="4.7498143916802586E-5"/>
    <n v="4.8114635288398758E-5"/>
    <n v="4.8494074487687516E-5"/>
    <n v="4.8650553235329791E-5"/>
    <n v="4.8616777187197001E-5"/>
    <n v="4.8059682606687315E-5"/>
    <n v="4.7558059999811991E-5"/>
    <n v="4.7070226090159251E-5"/>
    <n v="4.6576300510167419E-5"/>
    <n v="4.6087425551874861E-5"/>
    <n v="4.5603681931334301E-5"/>
    <n v="4.512501578890914E-5"/>
    <n v="4.4651373830285219E-5"/>
    <n v="8.9386318401787619E-4"/>
    <n v="57.779233121797589"/>
    <n v="-1.9455408302066377"/>
    <s v="R-All-WH-ERWH-All-All-R"/>
    <s v="R-All-WH-ERWH-All-All-R"/>
    <n v="8.9386318401787619E-4"/>
    <n v="3.0127449917332667E-5"/>
    <n v="6.4679365363851283E-5"/>
    <n v="1.0318277988034645E-4"/>
    <n v="1.4490203974141199E-4"/>
    <n v="1.8912721992149159E-4"/>
    <n v="2.3502463008341341E-4"/>
    <n v="2.8175723359323096E-4"/>
    <n v="3.2925537751003352E-4"/>
    <n v="3.7737001279843226E-4"/>
    <n v="4.2586408728611977E-4"/>
    <n v="4.7451464052144956E-4"/>
    <n v="5.2313141770864656E-4"/>
    <n v="5.7119110031533392E-4"/>
    <n v="6.1874916031514596E-4"/>
    <n v="6.6581938640530522E-4"/>
    <n v="7.1239568691547264E-4"/>
    <n v="7.5848311246734751E-4"/>
    <n v="8.0408679439868179E-4"/>
    <n v="8.4921181018759095E-4"/>
    <n v="8.9386318401787619E-4"/>
  </r>
  <r>
    <s v="Lost Opportunity"/>
    <x v="5"/>
    <s v="Under $5"/>
    <s v="Over $160"/>
    <s v="Dishwasher"/>
    <s v="Under $5"/>
    <n v="-25.202121453315932"/>
    <s v="Water Heating"/>
    <s v="Res-Dishwasher-7P_v4"/>
    <s v="Urban"/>
    <s v="SC-NR"/>
    <s v="M_Input"/>
    <s v="No"/>
    <s v="Residential"/>
    <s v="Single Family"/>
    <s v="Energy Star Dishwasher - Any DHW"/>
    <n v="2.261028323807421E-3"/>
    <n v="2.6620025399653954E-3"/>
    <n v="2.980130809918438E-3"/>
    <n v="3.2321460133637853E-3"/>
    <n v="3.4313769740208565E-3"/>
    <n v="3.5885040382665091E-3"/>
    <n v="3.712013229058174E-3"/>
    <n v="3.8086717183411279E-3"/>
    <n v="3.883904824186209E-3"/>
    <n v="3.9420842382743388E-3"/>
    <n v="3.9866461941947167E-3"/>
    <n v="4.0203071791349507E-3"/>
    <n v="4.0115022450379857E-3"/>
    <n v="4.0025781140005899E-3"/>
    <n v="3.9936163876932605E-3"/>
    <n v="4.3939347230503223E-3"/>
    <n v="4.2999215654717822E-3"/>
    <n v="4.2314635667875609E-3"/>
    <n v="4.1824246585460802E-3"/>
    <n v="4.1397167864963566E-3"/>
    <n v="6.2421897078607153E-2"/>
    <n v="226.19663347497323"/>
    <n v="-25.202121453315932"/>
    <s v="R-All-WH-ERWH-All-All-R"/>
    <s v="R-All-WH-ERWH-All-All-R"/>
    <n v="6.2421897078607153E-2"/>
    <n v="2.261028323807421E-3"/>
    <n v="4.9230308637728164E-3"/>
    <n v="7.9031616736912544E-3"/>
    <n v="1.113530768705504E-2"/>
    <n v="1.4566684661075897E-2"/>
    <n v="1.8155188699342406E-2"/>
    <n v="2.1867201928400581E-2"/>
    <n v="2.5675873646741711E-2"/>
    <n v="2.955977847092792E-2"/>
    <n v="3.350186270920226E-2"/>
    <n v="3.7488508903396979E-2"/>
    <n v="4.150881608253193E-2"/>
    <n v="4.5520318327569913E-2"/>
    <n v="4.9522896441570499E-2"/>
    <n v="5.3516512829263757E-2"/>
    <n v="5.791044755231408E-2"/>
    <n v="6.2210369117785866E-2"/>
    <n v="6.2421897078607153E-2"/>
    <n v="6.2421897078607153E-2"/>
    <n v="6.2421897078607153E-2"/>
  </r>
  <r>
    <s v="Lost Opportunity"/>
    <x v="5"/>
    <s v="Under $5"/>
    <s v="Under $70"/>
    <s v="Dishwasher"/>
    <s v="Under $5"/>
    <n v="-2.9714435062423457"/>
    <s v="Water Heating"/>
    <s v="Res-Dishwasher-7P_v4"/>
    <s v="Urban"/>
    <s v="SC-NR"/>
    <s v="M_Input"/>
    <s v="No"/>
    <s v="Residential"/>
    <s v="Multifamily - Low Rise"/>
    <s v="Energy Star Dishwasher - Any DHW"/>
    <n v="1.9607377093256747E-3"/>
    <n v="2.3085082651198075E-3"/>
    <n v="2.5844553493864037E-3"/>
    <n v="2.8031103517636652E-3"/>
    <n v="2.9760140028409943E-3"/>
    <n v="3.1124259075991372E-3"/>
    <n v="3.2196458437655845E-3"/>
    <n v="3.3036175830003134E-3"/>
    <n v="3.3690330125627265E-3"/>
    <n v="3.4196199398134706E-3"/>
    <n v="3.4583654095520829E-3"/>
    <n v="3.4876256764078233E-3"/>
    <n v="3.4801025834610868E-3"/>
    <n v="3.4724376640382667E-3"/>
    <n v="3.4647425616321954E-3"/>
    <n v="4.0526316233314812E-3"/>
    <n v="3.9396302369484821E-3"/>
    <n v="3.8568550172922967E-3"/>
    <n v="3.8045978355098465E-3"/>
    <n v="3.758825197253813E-3"/>
    <n v="5.5142716845702197E-2"/>
    <n v="65.208522255627202"/>
    <n v="-2.9714435062423457"/>
    <s v="R-All-WH-ERWH-All-All-R"/>
    <s v="R-All-WH-ERWH-All-All-R"/>
    <n v="5.5142716845702197E-2"/>
    <n v="1.9607377093256747E-3"/>
    <n v="4.2692459744454823E-3"/>
    <n v="6.853701323831886E-3"/>
    <n v="9.6568116755955512E-3"/>
    <n v="1.2632825678436545E-2"/>
    <n v="1.5745251586035684E-2"/>
    <n v="1.8964897429801269E-2"/>
    <n v="2.2268515012801582E-2"/>
    <n v="2.5637548025364307E-2"/>
    <n v="2.905716796517778E-2"/>
    <n v="3.2515533374729864E-2"/>
    <n v="3.6003159051137684E-2"/>
    <n v="3.9483261634598768E-2"/>
    <n v="4.2955699298637032E-2"/>
    <n v="4.6420441860269224E-2"/>
    <n v="5.0473073483600708E-2"/>
    <n v="5.441270372054919E-2"/>
    <n v="5.5142716845702197E-2"/>
    <n v="5.5142716845702197E-2"/>
    <n v="5.5142716845702197E-2"/>
  </r>
  <r>
    <s v="Lost Opportunity"/>
    <x v="5"/>
    <s v="Under $5"/>
    <s v="Under $70"/>
    <s v="Dishwasher"/>
    <s v="Under $5"/>
    <n v="-2.9714435062423457"/>
    <s v="Water Heating"/>
    <s v="Res-Dishwasher-7P_v4"/>
    <s v="Urban"/>
    <s v="SC-NR"/>
    <s v="M_Input"/>
    <s v="No"/>
    <s v="Residential"/>
    <s v="Multifamily - High Rise"/>
    <s v="Energy Star Dishwasher - Any DHW"/>
    <n v="4.4704002515969827E-4"/>
    <n v="5.2633068909102251E-4"/>
    <n v="5.8924555301868018E-4"/>
    <n v="6.3909893871691263E-4"/>
    <n v="6.7851967764946241E-4"/>
    <n v="7.0962092092149976E-4"/>
    <n v="7.3406512684709825E-4"/>
    <n v="7.5320957222671416E-4"/>
    <n v="7.6812205150800998E-4"/>
    <n v="7.7965658837593553E-4"/>
    <n v="7.8849111965463526E-4"/>
    <n v="7.9516217814303394E-4"/>
    <n v="7.9344684936091554E-4"/>
    <n v="7.9169680771926435E-4"/>
    <n v="7.8994588739808081E-4"/>
    <n v="9.2258192015249761E-4"/>
    <n v="8.9758949085877535E-4"/>
    <n v="8.7890326328534177E-4"/>
    <n v="8.674358201817314E-4"/>
    <n v="8.5682052545797661E-4"/>
    <n v="1.2569621805732295E-2"/>
    <n v="65.208522255627202"/>
    <n v="-2.9714435062423457"/>
    <s v="R-All-WH-ERWH-All-All-R"/>
    <s v="R-All-WH-ERWH-All-All-R"/>
    <n v="1.2569621805732295E-2"/>
    <n v="4.4704002515969827E-4"/>
    <n v="9.7337071425072073E-4"/>
    <n v="1.5626162672694008E-3"/>
    <n v="2.2017152059863134E-3"/>
    <n v="2.8802348836357758E-3"/>
    <n v="3.5898558045572757E-3"/>
    <n v="4.323920931404374E-3"/>
    <n v="5.0771305036310882E-3"/>
    <n v="5.8452525551390983E-3"/>
    <n v="6.6249091435150341E-3"/>
    <n v="7.4134002631696689E-3"/>
    <n v="8.2085624413127025E-3"/>
    <n v="9.0020092906736189E-3"/>
    <n v="9.7937060983928834E-3"/>
    <n v="1.0583651985790964E-2"/>
    <n v="1.1506233905943462E-2"/>
    <n v="1.2403823396802238E-2"/>
    <n v="1.2569621805732295E-2"/>
    <n v="1.2569621805732295E-2"/>
    <n v="1.2569621805732295E-2"/>
  </r>
  <r>
    <s v="Lost Opportunity"/>
    <x v="5"/>
    <s v="Under $5"/>
    <s v="Under $60"/>
    <s v="Dishwasher"/>
    <s v="Under $5"/>
    <n v="-1.9455408302066377"/>
    <s v="Water Heating"/>
    <s v="Res-Dishwasher-7P_v4"/>
    <s v="Urban"/>
    <s v="SC-NR"/>
    <s v="M_Input"/>
    <s v="No"/>
    <s v="Residential"/>
    <s v="Manufactured"/>
    <s v="Energy Star Dishwasher - Any DHW"/>
    <n v="5.986650167109645E-4"/>
    <n v="6.9889844913236313E-4"/>
    <n v="7.7583648985028817E-4"/>
    <n v="8.3436152670689722E-4"/>
    <n v="8.7833800621015695E-4"/>
    <n v="9.1082283269612314E-4"/>
    <n v="9.3423517008023782E-4"/>
    <n v="9.5049579028510113E-4"/>
    <n v="9.6111985173745983E-4"/>
    <n v="9.6730573045671628E-4"/>
    <n v="9.700022213243707E-4"/>
    <n v="9.6996017023363271E-4"/>
    <n v="9.5970298210579219E-4"/>
    <n v="9.4951117338385696E-4"/>
    <n v="9.3941218238240219E-4"/>
    <n v="9.5880574467667207E-4"/>
    <n v="9.436211145132015E-4"/>
    <n v="9.3012016706498304E-4"/>
    <n v="9.1754152149191553E-4"/>
    <n v="9.0564049464994653E-4"/>
    <n v="1.3862898516468771E-2"/>
    <n v="57.779233121797589"/>
    <n v="-1.9455408302066377"/>
    <s v="R-All-WH-ERWH-All-All-R"/>
    <s v="R-All-WH-ERWH-All-All-R"/>
    <n v="1.3862898516468771E-2"/>
    <n v="5.986650167109645E-4"/>
    <n v="1.2975634658433277E-3"/>
    <n v="2.0733999556936159E-3"/>
    <n v="2.9077614824005132E-3"/>
    <n v="3.7860994886106704E-3"/>
    <n v="4.6969223213067937E-3"/>
    <n v="5.6311574913870312E-3"/>
    <n v="6.5816532816721325E-3"/>
    <n v="7.5427731334095924E-3"/>
    <n v="8.5100788638663091E-3"/>
    <n v="9.4800810851906805E-3"/>
    <n v="1.0450041255424314E-2"/>
    <n v="1.1409744237530106E-2"/>
    <n v="1.2359255410913964E-2"/>
    <n v="1.3298667593296365E-2"/>
    <n v="1.3862898516468771E-2"/>
    <n v="1.3862898516468771E-2"/>
    <n v="1.3862898516468771E-2"/>
    <n v="1.3862898516468771E-2"/>
    <n v="1.3862898516468771E-2"/>
  </r>
  <r>
    <s v="Lost Opportunity"/>
    <x v="4"/>
    <s v="Under $60"/>
    <s v="Under $45"/>
    <s v="Duct Sealing"/>
    <s v="Under $60"/>
    <n v="55.025397353697095"/>
    <s v="HVAC"/>
    <s v="Res-Duct_Seal-7P_v4"/>
    <s v="Urban"/>
    <s v="SC-New"/>
    <s v="M_Input"/>
    <s v="No"/>
    <s v="Residential"/>
    <s v="Single Family"/>
    <s v="New SF Performance-based Duct Sealing - Heat Pump + HZ23"/>
    <n v="6.1235539182184695E-3"/>
    <n v="6.7847961325655853E-3"/>
    <n v="7.2968294672332151E-3"/>
    <n v="7.8178440243284238E-3"/>
    <n v="8.1161372824704887E-3"/>
    <n v="8.5097352034767242E-3"/>
    <n v="8.8014768813771856E-3"/>
    <n v="8.8406619263872166E-3"/>
    <n v="8.7394011942412697E-3"/>
    <n v="8.8607159131335166E-3"/>
    <n v="9.0550139130494457E-3"/>
    <n v="9.0675893619543771E-3"/>
    <n v="8.6995319615367443E-3"/>
    <n v="8.6324145100879733E-3"/>
    <n v="8.6242363727524942E-3"/>
    <n v="8.6474260492045412E-3"/>
    <n v="8.6707347022633892E-3"/>
    <n v="8.6941882913648318E-3"/>
    <n v="8.7177880247016823E-3"/>
    <n v="8.7415351210357456E-3"/>
    <n v="0.16744161025138332"/>
    <n v="41.956940031655556"/>
    <n v="55.025397353697095"/>
    <s v="R-All-HVAC-ASHP-All-All-E"/>
    <n v="0"/>
    <n v="0.16744161025138332"/>
    <n v="6.1235539182184695E-3"/>
    <n v="1.2908350050784055E-2"/>
    <n v="2.0205179518017272E-2"/>
    <n v="2.8023023542345697E-2"/>
    <n v="3.6139160824816184E-2"/>
    <n v="4.464889602829291E-2"/>
    <n v="5.3450372909670099E-2"/>
    <n v="6.2291034836057316E-2"/>
    <n v="7.1030436030298585E-2"/>
    <n v="7.9891151943432104E-2"/>
    <n v="8.8946165856481546E-2"/>
    <n v="9.8013755218435916E-2"/>
    <n v="0.10671328717997267"/>
    <n v="0.11534570169006064"/>
    <n v="0.12396993806281313"/>
    <n v="0.13261736411201766"/>
    <n v="0.14128809881428106"/>
    <n v="0.1499822871056459"/>
    <n v="0.15870007513034759"/>
    <n v="0.16744161025138332"/>
  </r>
  <r>
    <s v="Lost Opportunity"/>
    <x v="4"/>
    <s v="Under $100"/>
    <s v="Under $85"/>
    <s v="Duct Sealing"/>
    <s v="Under $100"/>
    <n v="97.624272738939624"/>
    <s v="HVAC"/>
    <s v="Res-Duct_Seal-7P_v4"/>
    <s v="Urban"/>
    <s v="SC-New"/>
    <s v="M_Input"/>
    <s v="No"/>
    <s v="Residential"/>
    <s v="Single Family"/>
    <s v="New SF Performance-based Duct Sealing - Heat Pump + HZ1"/>
    <n v="1.9216406532677151E-2"/>
    <n v="2.1291459578206395E-2"/>
    <n v="2.2898278240810435E-2"/>
    <n v="2.4533280997754731E-2"/>
    <n v="2.5469359064669572E-2"/>
    <n v="2.67045139700538E-2"/>
    <n v="2.7620032435300146E-2"/>
    <n v="2.7742999549654077E-2"/>
    <n v="2.74252318904319E-2"/>
    <n v="2.7805931233944682E-2"/>
    <n v="2.8415660388735362E-2"/>
    <n v="2.8455123573303581E-2"/>
    <n v="2.7300117717514002E-2"/>
    <n v="2.7089495544556638E-2"/>
    <n v="2.7063831622295566E-2"/>
    <n v="2.7136603456432266E-2"/>
    <n v="2.7209748652651633E-2"/>
    <n v="2.7283348674606665E-2"/>
    <n v="2.7357407313743393E-2"/>
    <n v="2.7431928394674586E-2"/>
    <n v="0.52545075883201664"/>
    <n v="71.703768792274857"/>
    <n v="97.624272738939624"/>
    <s v="R-All-HVAC-ASHP-All-All-E"/>
    <n v="0"/>
    <n v="0.52545075883201664"/>
    <n v="1.9216406532677151E-2"/>
    <n v="4.0507866110883542E-2"/>
    <n v="6.3406144351693977E-2"/>
    <n v="8.7939425349448708E-2"/>
    <n v="0.11340878441411828"/>
    <n v="0.14011329838417208"/>
    <n v="0.16773333081947223"/>
    <n v="0.19547633036912632"/>
    <n v="0.22290156225955821"/>
    <n v="0.25070749349350291"/>
    <n v="0.2791231538822383"/>
    <n v="0.30757827745554189"/>
    <n v="0.3348783951730559"/>
    <n v="0.36196789071761254"/>
    <n v="0.38903172233990813"/>
    <n v="0.41616832579634039"/>
    <n v="0.44337807444899202"/>
    <n v="0.47066142312359871"/>
    <n v="0.49801883043734207"/>
    <n v="0.52545075883201664"/>
  </r>
  <r>
    <s v="Lost Opportunity"/>
    <x v="4"/>
    <s v="Under $35"/>
    <s v="Under $20"/>
    <s v="Duct Sealing"/>
    <s v="Under $35"/>
    <n v="31.826977153848897"/>
    <s v="HVAC"/>
    <s v="Res-Duct_Seal-7P_v4"/>
    <s v="Urban"/>
    <s v="SC-New"/>
    <s v="M_Input"/>
    <s v="No"/>
    <s v="Residential"/>
    <s v="Manufactured"/>
    <s v="New MH Performance-based Duct Sealing - Heat Pump + HZ23"/>
    <n v="4.6954334232223908E-4"/>
    <n v="5.3849967079557307E-4"/>
    <n v="6.000847065550242E-4"/>
    <n v="6.5020440721419881E-4"/>
    <n v="6.892597605684214E-4"/>
    <n v="7.1532185533449485E-4"/>
    <n v="7.2833853869575893E-4"/>
    <n v="7.4026966470757847E-4"/>
    <n v="7.4987782669693923E-4"/>
    <n v="7.5579147522447773E-4"/>
    <n v="7.5823023304739186E-4"/>
    <n v="7.5770382544986122E-4"/>
    <n v="7.4902137631991902E-4"/>
    <n v="7.4120347085288073E-4"/>
    <n v="7.3360046545199254E-4"/>
    <n v="7.2590251994634266E-4"/>
    <n v="7.1828328955929734E-4"/>
    <n v="7.1074403226938651E-4"/>
    <n v="7.0328390866159635E-4"/>
    <n v="6.9590208813159597E-4"/>
    <n v="1.3931066457804968E-2"/>
    <n v="19.352554114902976"/>
    <n v="31.826977153848897"/>
    <s v="R-All-HVAC-ASHP-All-All-E"/>
    <n v="0"/>
    <n v="1.3931066457804968E-2"/>
    <n v="4.6954334232223908E-4"/>
    <n v="1.0080430131178121E-3"/>
    <n v="1.6081277196728363E-3"/>
    <n v="2.2583321268870352E-3"/>
    <n v="2.9475918874554566E-3"/>
    <n v="3.6629137427899514E-3"/>
    <n v="4.3912522814857106E-3"/>
    <n v="5.1315219461932886E-3"/>
    <n v="5.8813997728902282E-3"/>
    <n v="6.6371912481147056E-3"/>
    <n v="7.3954214811620973E-3"/>
    <n v="8.1531253066119587E-3"/>
    <n v="8.9021466829318774E-3"/>
    <n v="9.6433501537847577E-3"/>
    <n v="1.037695061923675E-2"/>
    <n v="1.1102853139183093E-2"/>
    <n v="1.182113642874239E-2"/>
    <n v="1.2531880461011776E-2"/>
    <n v="1.3235164369673372E-2"/>
    <n v="1.3931066457804968E-2"/>
  </r>
  <r>
    <s v="Lost Opportunity"/>
    <x v="4"/>
    <s v="Under $70"/>
    <s v="Under $45"/>
    <s v="Duct Sealing"/>
    <s v="Under $70"/>
    <n v="66.292842213017877"/>
    <s v="HVAC"/>
    <s v="Res-Duct_Seal-7P_v4"/>
    <s v="Urban"/>
    <s v="SC-New"/>
    <s v="M_Input"/>
    <s v="No"/>
    <s v="Residential"/>
    <s v="Manufactured"/>
    <s v="New MH Performance-based Duct Sealing - Heat Pump + HZ1"/>
    <n v="1.040737739658421E-3"/>
    <n v="1.1935786958852694E-3"/>
    <n v="1.330081261539981E-3"/>
    <n v="1.4411710359544343E-3"/>
    <n v="1.5277368042398672E-3"/>
    <n v="1.5855031554002515E-3"/>
    <n v="1.614354493281546E-3"/>
    <n v="1.6407997050392269E-3"/>
    <n v="1.6620960921663955E-3"/>
    <n v="1.6752036301654354E-3"/>
    <n v="1.6806091105022263E-3"/>
    <n v="1.6794423337559447E-3"/>
    <n v="1.6601977791691309E-3"/>
    <n v="1.6428694762602063E-3"/>
    <n v="1.6260174970235356E-3"/>
    <n v="1.6089550840715373E-3"/>
    <n v="1.5920671423285398E-3"/>
    <n v="1.5753564600903484E-3"/>
    <n v="1.5588211768026653E-3"/>
    <n v="1.5424594514399734E-3"/>
    <n v="3.0878058124774933E-2"/>
    <n v="42.554873809536559"/>
    <n v="66.292842213017877"/>
    <s v="R-All-HVAC-ASHP-All-All-E"/>
    <n v="0"/>
    <n v="3.0878058124774933E-2"/>
    <n v="1.040737739658421E-3"/>
    <n v="2.2343164355436906E-3"/>
    <n v="3.5643976970836716E-3"/>
    <n v="5.0055687330381061E-3"/>
    <n v="6.5333055372779735E-3"/>
    <n v="8.1188086926782255E-3"/>
    <n v="9.7331631859597714E-3"/>
    <n v="1.1373962890998998E-2"/>
    <n v="1.3036058983165394E-2"/>
    <n v="1.471126261333083E-2"/>
    <n v="1.6391871723833055E-2"/>
    <n v="1.8071314057589001E-2"/>
    <n v="1.9731511836758132E-2"/>
    <n v="2.1374381313018338E-2"/>
    <n v="2.3000398810041872E-2"/>
    <n v="2.4609353894113409E-2"/>
    <n v="2.6201421036441949E-2"/>
    <n v="2.7776777496532297E-2"/>
    <n v="2.9335598673334962E-2"/>
    <n v="3.0878058124774933E-2"/>
  </r>
  <r>
    <s v="Discretionary"/>
    <x v="4"/>
    <s v="Under $30"/>
    <s v="Under $25"/>
    <s v="Duct Sealing"/>
    <s v="Under $30"/>
    <n v="26.845761840211996"/>
    <s v="HVAC"/>
    <s v="Res-Duct_Seal-7P_v4"/>
    <s v="Urban"/>
    <s v="SC-Retro"/>
    <s v="M_Input"/>
    <s v="No"/>
    <s v="Residential"/>
    <s v="Single Family"/>
    <s v="SF Performance-based Duct Sealing - Heat Pump + HZ23"/>
    <n v="0.16422815207811708"/>
    <n v="0.16550345509133776"/>
    <n v="0.16496007557190409"/>
    <n v="0.16447474333349724"/>
    <n v="0.16404341272638354"/>
    <n v="0.14725044031969334"/>
    <n v="0.11751786448747371"/>
    <n v="9.3789599119264933E-2"/>
    <n v="7.4843048820762981E-2"/>
    <n v="5.9722203555076486E-2"/>
    <n v="4.7667035382289405E-2"/>
    <n v="3.8048412810036132E-2"/>
    <n v="3.0367177435553429E-2"/>
    <n v="2.4233008562002313E-2"/>
    <n v="1.9342164037836153E-2"/>
    <n v="1.5439099510013458E-2"/>
    <n v="1.0507319822000816E-4"/>
    <n v="3.7443014027469399E-5"/>
    <n v="1.2736390190790614E-5"/>
    <n v="4.1439723425432838E-6"/>
    <n v="1.4478075362179332"/>
    <n v="22.055888214963314"/>
    <n v="26.845761840211996"/>
    <s v="R-All-HVAC-ASHP-All-All-E"/>
    <n v="0"/>
    <n v="1.4478075362179332"/>
    <n v="0.16422815207811708"/>
    <n v="0.32973160716945482"/>
    <n v="0.49469168274135888"/>
    <n v="0.65916642607485609"/>
    <n v="0.82320983880123966"/>
    <n v="0.97046027912093302"/>
    <n v="1.0879781436084068"/>
    <n v="1.1817677427276718"/>
    <n v="1.2566107915484348"/>
    <n v="1.3163329951035112"/>
    <n v="1.3640000304858007"/>
    <n v="1.4020484432958369"/>
    <n v="1.4324156207313903"/>
    <n v="1.4478075362179332"/>
    <n v="1.4478075362179332"/>
    <n v="1.4478075362179332"/>
    <n v="1.4478075362179332"/>
    <n v="1.4478075362179332"/>
    <n v="1.4478075362179332"/>
    <n v="1.4478075362179332"/>
  </r>
  <r>
    <s v="Discretionary"/>
    <x v="4"/>
    <s v="Under $60"/>
    <s v="Under $45"/>
    <s v="Duct Sealing"/>
    <s v="Under $60"/>
    <n v="56.198898387086324"/>
    <s v="HVAC"/>
    <s v="Res-Duct_Seal-7P_v4"/>
    <s v="Urban"/>
    <s v="SC-Retro"/>
    <s v="M_Input"/>
    <s v="No"/>
    <s v="Residential"/>
    <s v="Single Family"/>
    <s v="SF Performance-based Duct Sealing - Heat Pump + HZ1"/>
    <n v="0.47543825063651673"/>
    <n v="0.47913023539043831"/>
    <n v="0.47755715912499769"/>
    <n v="0.47615212894298659"/>
    <n v="0.47490343274384428"/>
    <n v="0.42628800765992569"/>
    <n v="0.34021260790834035"/>
    <n v="0.27151960470183689"/>
    <n v="0.21666960112125824"/>
    <n v="0.17289496120541792"/>
    <n v="0.13799541447927163"/>
    <n v="0.1101496338903883"/>
    <n v="8.7912562700338703E-2"/>
    <n v="7.0154227838463826E-2"/>
    <n v="5.5995299936756122E-2"/>
    <n v="4.4695981593657466E-2"/>
    <n v="3.041854695335216E-4"/>
    <n v="1.0839701270772962E-4"/>
    <n v="3.6871675136752886E-5"/>
    <n v="1.199674316671198E-5"/>
    <n v="4.1913829849976079"/>
    <n v="43.400378090184354"/>
    <n v="56.198898387086324"/>
    <s v="R-All-HVAC-ASHP-All-All-E"/>
    <n v="0"/>
    <n v="4.1913829849976079"/>
    <n v="0.47543825063651673"/>
    <n v="0.95456848602695499"/>
    <n v="1.4321256451519526"/>
    <n v="1.9082777740949393"/>
    <n v="2.3831812068387834"/>
    <n v="2.809469214498709"/>
    <n v="3.1496818224070493"/>
    <n v="3.421201427108886"/>
    <n v="3.6378710282301441"/>
    <n v="3.8107659894355619"/>
    <n v="3.9487614039148333"/>
    <n v="4.0589110378052213"/>
    <n v="4.1468236005055603"/>
    <n v="4.1913829849976079"/>
    <n v="4.1913829849976079"/>
    <n v="4.1913829849976079"/>
    <n v="4.1913829849976079"/>
    <n v="4.1913829849976079"/>
    <n v="4.1913829849976079"/>
    <n v="4.1913829849976079"/>
  </r>
  <r>
    <s v="Discretionary"/>
    <x v="4"/>
    <s v="Under $20"/>
    <s v="Under $10"/>
    <s v="Duct Sealing"/>
    <s v="Under $20"/>
    <n v="15.703794783380202"/>
    <s v="HVAC"/>
    <s v="Res-Duct_Seal-7P_v4"/>
    <s v="Urban"/>
    <s v="SC-Retro"/>
    <s v="M_Input"/>
    <s v="No"/>
    <s v="Residential"/>
    <s v="Manufactured"/>
    <s v="MH Performance-based Duct Sealing - Heat Pump + HZ23"/>
    <n v="4.726489680612523E-2"/>
    <n v="4.6881552443121761E-2"/>
    <n v="4.6372776432834675E-2"/>
    <n v="4.5873534682308384E-2"/>
    <n v="4.5381186018893974E-2"/>
    <n v="4.0405396689455475E-2"/>
    <n v="3.1977945297123368E-2"/>
    <n v="2.5308226232177121E-2"/>
    <n v="2.0030130993891677E-2"/>
    <n v="1.5853020735143466E-2"/>
    <n v="1.2547086417462879E-2"/>
    <n v="9.9305935187197891E-3"/>
    <n v="7.8597484660743299E-3"/>
    <n v="6.2208523870669746E-3"/>
    <n v="4.9237080495345255E-3"/>
    <n v="3.8970411701063656E-3"/>
    <n v="2.6297879387440636E-5"/>
    <n v="9.2921290891523655E-6"/>
    <n v="3.134053124361866E-6"/>
    <n v="1.0110958267687737E-6"/>
    <n v="0.35325336098549059"/>
    <n v="8.4984748334959956"/>
    <n v="15.703794783380202"/>
    <s v="R-All-HVAC-ASHP-All-All-E"/>
    <n v="0"/>
    <n v="0.35325336098549059"/>
    <n v="4.726489680612523E-2"/>
    <n v="9.4146449249246991E-2"/>
    <n v="0.14051922568208167"/>
    <n v="0.18639276036439006"/>
    <n v="0.23177394638328402"/>
    <n v="0.2721793430727395"/>
    <n v="0.30415728836986289"/>
    <n v="0.32946551460203999"/>
    <n v="0.34949564559593166"/>
    <n v="0.35325336098549059"/>
    <n v="0.35325336098549059"/>
    <n v="0.35325336098549059"/>
    <n v="0.35325336098549059"/>
    <n v="0.35325336098549059"/>
    <n v="0.35325336098549059"/>
    <n v="0.35325336098549059"/>
    <n v="0.35325336098549059"/>
    <n v="0.35325336098549059"/>
    <n v="0.35325336098549059"/>
    <n v="0.35325336098549059"/>
  </r>
  <r>
    <s v="Discretionary"/>
    <x v="4"/>
    <s v="Under $45"/>
    <s v="Under $25"/>
    <s v="Duct Sealing"/>
    <s v="Under $45"/>
    <n v="40.097646066443431"/>
    <s v="HVAC"/>
    <s v="Res-Duct_Seal-7P_v4"/>
    <s v="Urban"/>
    <s v="SC-Retro"/>
    <s v="M_Input"/>
    <s v="No"/>
    <s v="Residential"/>
    <s v="Manufactured"/>
    <s v="MH Performance-based Duct Sealing - Heat Pump + HZ1"/>
    <n v="9.4642479599075985E-2"/>
    <n v="9.387487692760936E-2"/>
    <n v="9.2856111915350717E-2"/>
    <n v="9.1856438153594649E-2"/>
    <n v="9.0870567000125996E-2"/>
    <n v="8.090712537806255E-2"/>
    <n v="6.4032130395155207E-2"/>
    <n v="5.0676790741606283E-2"/>
    <n v="4.0108016563161979E-2"/>
    <n v="3.1743837242761225E-2"/>
    <n v="2.5124086807245139E-2"/>
    <n v="1.9884862932364519E-2"/>
    <n v="1.5738235648869718E-2"/>
    <n v="1.2456536138158884E-2"/>
    <n v="9.8591548933518042E-3"/>
    <n v="7.8033734200548066E-3"/>
    <n v="5.265845652078661E-5"/>
    <n v="1.8606411886593064E-5"/>
    <n v="6.2755782605749584E-6"/>
    <n v="2.0246022444562574E-6"/>
    <n v="0.70734892636096147"/>
    <n v="24.920344271019623"/>
    <n v="40.097646066443431"/>
    <s v="R-All-HVAC-ASHP-All-All-E"/>
    <n v="0"/>
    <n v="0.70734892636096147"/>
    <n v="9.4642479599075985E-2"/>
    <n v="0.18851735652668533"/>
    <n v="0.28137346844203603"/>
    <n v="0.37322990659563071"/>
    <n v="0.46410047359575668"/>
    <n v="0.54500759897381923"/>
    <n v="0.60903972936897444"/>
    <n v="0.65971652011058068"/>
    <n v="0.69982453667374267"/>
    <n v="0.70734892636096147"/>
    <n v="0.70734892636096147"/>
    <n v="0.70734892636096147"/>
    <n v="0.70734892636096147"/>
    <n v="0.70734892636096147"/>
    <n v="0.70734892636096147"/>
    <n v="0.70734892636096147"/>
    <n v="0.70734892636096147"/>
    <n v="0.70734892636096147"/>
    <n v="0.70734892636096147"/>
    <n v="0.70734892636096147"/>
  </r>
  <r>
    <s v="Lost Opportunity"/>
    <x v="1"/>
    <s v="Over $160"/>
    <s v="Over $160"/>
    <s v="EV Supply Equip"/>
    <s v="Over $160"/>
    <n v="367.10977154565961"/>
    <s v="Whole Bldg/Meter Level"/>
    <s v="Res-EVCharger-7P_v2"/>
    <s v="Urban"/>
    <s v="SC-NR"/>
    <s v="M_Input"/>
    <s v="No"/>
    <s v="Residential"/>
    <s v="Single Family"/>
    <s v="EVSE Level 2"/>
    <n v="2.3935349194912263E-3"/>
    <n v="4.9137047904875527E-3"/>
    <n v="8.732093111242685E-3"/>
    <n v="1.4065556089277575E-2"/>
    <n v="2.1077731833432884E-2"/>
    <n v="2.9902650777546787E-2"/>
    <n v="4.0589013622012483E-2"/>
    <n v="5.317898384457638E-2"/>
    <n v="6.7726455808807373E-2"/>
    <n v="8.4342354531039387E-2"/>
    <n v="0.10308860137042039"/>
    <n v="0.12333480023303299"/>
    <n v="0.14489516729577787"/>
    <n v="0.16754591327874246"/>
    <n v="0.19098899778334036"/>
    <n v="0.21406286769420346"/>
    <n v="0.22942064490016267"/>
    <n v="0.24363614451897719"/>
    <n v="0.2582702479973728"/>
    <n v="0.27034340968348802"/>
    <n v="4.2094573020083672"/>
    <n v="246.40226992490361"/>
    <n v="367.10977154565961"/>
    <s v="System-System-Load-Shape-2015"/>
    <n v="0"/>
    <n v="2.2725088740834329"/>
    <n v="2.3935349194912263E-3"/>
    <n v="7.307239709978779E-3"/>
    <n v="1.6039332821221462E-2"/>
    <n v="3.0104888910499037E-2"/>
    <n v="5.1182620743931921E-2"/>
    <n v="8.1085271521478708E-2"/>
    <n v="0.12167428514349118"/>
    <n v="0.17485326898806758"/>
    <n v="0.24257972479687495"/>
    <n v="0.32692207932791434"/>
    <n v="0.4300106806983347"/>
    <n v="0.55334548093136771"/>
    <n v="0.6982406482271456"/>
    <n v="0.86578656150588806"/>
    <n v="1.0567755592892285"/>
    <n v="1.2708384269834321"/>
    <n v="1.5002590718835949"/>
    <n v="1.7438952164025721"/>
    <n v="2.0021654643999449"/>
    <n v="2.2725088740834329"/>
  </r>
  <r>
    <s v="Lost Opportunity"/>
    <x v="4"/>
    <s v="Under $40"/>
    <s v="Under $35"/>
    <s v="DHP Ducted"/>
    <s v="Under $40"/>
    <n v="36.770262728615364"/>
    <s v="HVAC"/>
    <s v="Res-FAF_to_DHP-7P_v2"/>
    <s v="Urban"/>
    <s v="SC-NR"/>
    <s v="M_Input"/>
    <s v="No"/>
    <s v="Residential"/>
    <s v="Single Family"/>
    <s v="Install Ductless Heat Pump in House with Existing FAF - Single Family Home + HZ1"/>
    <n v="0.21732383968252658"/>
    <n v="0.25586438132527894"/>
    <n v="0.28644199789459851"/>
    <n v="0.31066500788276563"/>
    <n v="0.3298145412600047"/>
    <n v="0.34491716362008479"/>
    <n v="0.35678852820950613"/>
    <n v="0.36607907703089865"/>
    <n v="0.37331027677366113"/>
    <n v="0.37890232244906452"/>
    <n v="0.38318549540289659"/>
    <n v="0.38642089693134302"/>
    <n v="0.38557459082099677"/>
    <n v="0.38471682782773592"/>
    <n v="0.3838554512802661"/>
    <n v="0.38299438461627572"/>
    <n v="0.38213415233017251"/>
    <n v="0.38127585218985116"/>
    <n v="0.38041947985556002"/>
    <n v="0.37956503099729522"/>
    <n v="5.7112391212922597"/>
    <n v="32.616498966769001"/>
    <n v="36.770262728615364"/>
    <s v="R-All-HVAC-ERconvertDHP-HZ1-All-N"/>
    <n v="0"/>
    <n v="5.7112391212922597"/>
    <n v="0.21732383968252658"/>
    <n v="0.47318822100780555"/>
    <n v="0.75963021890240401"/>
    <n v="1.0702952267851695"/>
    <n v="1.4001097680451742"/>
    <n v="1.7450269316652589"/>
    <n v="2.1018154598747651"/>
    <n v="2.4678945369056637"/>
    <n v="2.8412048136793251"/>
    <n v="3.2201071361283895"/>
    <n v="3.6032926315312861"/>
    <n v="3.9897135284626293"/>
    <n v="4.3752881192836259"/>
    <n v="4.7600049471113621"/>
    <n v="5.1438603983916282"/>
    <n v="5.526854783007904"/>
    <n v="5.7112391212922597"/>
    <n v="5.7112391212922597"/>
    <n v="5.7112391212922597"/>
    <n v="5.7112391212922597"/>
  </r>
  <r>
    <s v="Lost Opportunity"/>
    <x v="4"/>
    <s v="Under $35"/>
    <s v="Under $35"/>
    <s v="DHP Ducted"/>
    <s v="Under $35"/>
    <n v="33.000256595598408"/>
    <s v="HVAC"/>
    <s v="Res-FAF_to_DHP-7P_v2"/>
    <s v="Urban"/>
    <s v="SC-NR"/>
    <s v="M_Input"/>
    <s v="No"/>
    <s v="Residential"/>
    <s v="Single Family"/>
    <s v="Install Ductless Heat Pump in House with Existing FAF - Single Family Home + HZ23"/>
    <n v="4.5030094872079755E-2"/>
    <n v="5.3015800670071021E-2"/>
    <n v="5.9351566580934628E-2"/>
    <n v="6.4370640601750392E-2"/>
    <n v="6.8338476371598803E-2"/>
    <n v="7.1467781093460289E-2"/>
    <n v="7.3927560354233549E-2"/>
    <n v="7.5852587518543457E-2"/>
    <n v="7.7350911912826337E-2"/>
    <n v="7.8509599094408786E-2"/>
    <n v="7.9397084262839146E-2"/>
    <n v="8.0067468321891502E-2"/>
    <n v="7.9892111377640088E-2"/>
    <n v="7.9714380535866269E-2"/>
    <n v="7.9535900955762143E-2"/>
    <n v="7.9357485584363813E-2"/>
    <n v="7.91792430983492E-2"/>
    <n v="7.9001400958233076E-2"/>
    <n v="7.8823958264807051E-2"/>
    <n v="7.8646914120882455E-2"/>
    <n v="1.1833843900633123"/>
    <n v="32.796888062691018"/>
    <n v="33.000256595598408"/>
    <s v="R-All-HVAC-ERconvertDHP-HZ2-All-N"/>
    <n v="0"/>
    <n v="1.1833843900633123"/>
    <n v="4.5030094872079755E-2"/>
    <n v="9.8045895542150777E-2"/>
    <n v="0.15739746212308542"/>
    <n v="0.22176810272483582"/>
    <n v="0.29010657909643461"/>
    <n v="0.36157436018989492"/>
    <n v="0.43550192054412845"/>
    <n v="0.51135450806267191"/>
    <n v="0.58870541997549819"/>
    <n v="0.66721501906990699"/>
    <n v="0.74661210333274619"/>
    <n v="0.82667957165463768"/>
    <n v="0.90657168303227775"/>
    <n v="0.98628606356814408"/>
    <n v="1.0658219645239062"/>
    <n v="1.1451794501082699"/>
    <n v="1.1833843900633123"/>
    <n v="1.1833843900633123"/>
    <n v="1.1833843900633123"/>
    <n v="1.1833843900633123"/>
  </r>
  <r>
    <s v="Lost Opportunity"/>
    <x v="4"/>
    <s v="Under $30"/>
    <s v="Under $20"/>
    <s v="DHP Ducted"/>
    <s v="Under $30"/>
    <n v="29.38109509275267"/>
    <s v="HVAC"/>
    <s v="Res-FAF_to_DHP-7P_v2"/>
    <s v="Urban"/>
    <s v="SC-NR"/>
    <s v="M_Input"/>
    <s v="No"/>
    <s v="Residential"/>
    <s v="Manufactured"/>
    <s v="Install Ductless Heat Pump in House with Existing FAF - Manufactured Home + HZ1"/>
    <n v="0.5751345974530061"/>
    <n v="0.67142837310024184"/>
    <n v="0.74534237816476445"/>
    <n v="0.80156709912536683"/>
    <n v="0.84381509112507103"/>
    <n v="0.8750231074327236"/>
    <n v="0.89751522716743626"/>
    <n v="0.91313672666182777"/>
    <n v="0.92334321131711605"/>
    <n v="0.92928595520189905"/>
    <n v="0.93187646098796384"/>
    <n v="0.93183606270767516"/>
    <n v="0.92198203148781943"/>
    <n v="0.91219080994824786"/>
    <n v="0.90248875794558781"/>
    <n v="0.8928848750156364"/>
    <n v="0.88338065598209026"/>
    <n v="0.87397760360735277"/>
    <n v="0.86467464103357505"/>
    <n v="0.85547070286540838"/>
    <n v="12.87209660090927"/>
    <n v="19.347021646083935"/>
    <n v="29.38109509275267"/>
    <s v="R-All-HVAC-ERconvertDHP-HZ1-All-N"/>
    <n v="0"/>
    <n v="12.87209660090927"/>
    <n v="0.5751345974530061"/>
    <n v="1.2465629705532479"/>
    <n v="1.9919053487180123"/>
    <n v="2.7934724478433792"/>
    <n v="3.63728753896845"/>
    <n v="4.5123106464011737"/>
    <n v="5.40982587356861"/>
    <n v="6.3229626002304382"/>
    <n v="7.246305811547554"/>
    <n v="8.1755917667494522"/>
    <n v="9.1074682277374155"/>
    <n v="10.039304290445092"/>
    <n v="10.961286321932912"/>
    <n v="11.87347713188116"/>
    <n v="12.775965889826747"/>
    <n v="12.87209660090927"/>
    <n v="12.87209660090927"/>
    <n v="12.87209660090927"/>
    <n v="12.87209660090927"/>
    <n v="12.87209660090927"/>
  </r>
  <r>
    <s v="Lost Opportunity"/>
    <x v="4"/>
    <s v="Under $30"/>
    <s v="Under $20"/>
    <s v="DHP Ducted"/>
    <s v="Under $30"/>
    <n v="27.518906345149208"/>
    <s v="HVAC"/>
    <s v="Res-FAF_to_DHP-7P_v2"/>
    <s v="Urban"/>
    <s v="SC-NR"/>
    <s v="M_Input"/>
    <s v="No"/>
    <s v="Residential"/>
    <s v="Manufactured"/>
    <s v="Install Ductless Heat Pump in House with Existing FAF - Manufactured Home + HZ23"/>
    <n v="0.22924864628109656"/>
    <n v="0.26763134454022569"/>
    <n v="0.29709346641099432"/>
    <n v="0.31950463976907717"/>
    <n v="0.33634468906696025"/>
    <n v="0.34878420413583477"/>
    <n v="0.35774956289534937"/>
    <n v="0.36397629247800628"/>
    <n v="0.36804459718593996"/>
    <n v="0.37041337485435888"/>
    <n v="0.37144595044147988"/>
    <n v="0.37142984768725634"/>
    <n v="0.3675020309160732"/>
    <n v="0.36359925008298571"/>
    <n v="0.35973201222665002"/>
    <n v="0.3559039045619683"/>
    <n v="0.35211552292565501"/>
    <n v="0.34836746631879273"/>
    <n v="0.34465930550585089"/>
    <n v="0.34099061582025159"/>
    <n v="5.1308176096971314"/>
    <n v="18.865206261676708"/>
    <n v="27.518906345149208"/>
    <s v="R-All-HVAC-ERconvertDHP-HZ2-All-N"/>
    <n v="0"/>
    <n v="5.1308176096971314"/>
    <n v="0.22924864628109656"/>
    <n v="0.49687999082132228"/>
    <n v="0.7939734572323166"/>
    <n v="1.1134780970013938"/>
    <n v="1.4498227860683541"/>
    <n v="1.7986069902041888"/>
    <n v="2.1563565530995383"/>
    <n v="2.5203328455775447"/>
    <n v="2.8883774427634847"/>
    <n v="3.2587908176178435"/>
    <n v="3.6302367680593233"/>
    <n v="4.0016666157465792"/>
    <n v="4.3691686466626525"/>
    <n v="4.7327678967456386"/>
    <n v="5.0924999089722887"/>
    <n v="5.1308176096971314"/>
    <n v="5.1308176096971314"/>
    <n v="5.1308176096971314"/>
    <n v="5.1308176096971314"/>
    <n v="5.1308176096971314"/>
  </r>
  <r>
    <s v="Lost Opportunity"/>
    <x v="5"/>
    <s v="Under $85"/>
    <s v="Under $60"/>
    <s v="WasteWater Heat Recovery"/>
    <s v="Under $85"/>
    <n v="81.742403903706958"/>
    <s v="Water Heating"/>
    <s v="Res-GFX-7P_v3"/>
    <s v="Urban"/>
    <s v="SC-New"/>
    <s v="M_Input"/>
    <s v="No"/>
    <s v="Residential"/>
    <s v="Single Family"/>
    <s v="Single Family GFHX DHW &amp; Shower Preheat, Electric Resistance"/>
    <n v="6.0342919844026755E-3"/>
    <n v="9.0387084022240747E-3"/>
    <n v="1.3060979458368597E-2"/>
    <n v="1.8492226791620117E-2"/>
    <n v="2.4822861156226186E-2"/>
    <n v="3.2829547459574469E-2"/>
    <n v="4.1703875517743787E-2"/>
    <n v="5.0036730836875716E-2"/>
    <n v="5.7430824894438987E-2"/>
    <n v="6.5728188429056603E-2"/>
    <n v="7.3794366994165042E-2"/>
    <n v="7.9182018683142161E-2"/>
    <n v="8.0314149612215599E-2"/>
    <n v="8.2629094769713946E-2"/>
    <n v="8.4347557257097028E-2"/>
    <n v="8.5438691245189852E-2"/>
    <n v="8.5668986456817517E-2"/>
    <n v="8.5900713672109996E-2"/>
    <n v="8.6133884828308679E-2"/>
    <n v="8.6368511967079398E-2"/>
    <n v="1.1489562104163704"/>
    <n v="56.511893275095289"/>
    <n v="81.742403903706958"/>
    <s v="R-All-WH-ERWH-All-All-R"/>
    <n v="0"/>
    <n v="1.1489562104163704"/>
    <n v="6.0342919844026755E-3"/>
    <n v="1.5073000386626751E-2"/>
    <n v="2.8133979844995348E-2"/>
    <n v="4.6626206636615465E-2"/>
    <n v="7.1449067792841658E-2"/>
    <n v="0.10427861525241613"/>
    <n v="0.14598249077015993"/>
    <n v="0.19601922160703564"/>
    <n v="0.25345004650147462"/>
    <n v="0.31917823493053121"/>
    <n v="0.39297260192469624"/>
    <n v="0.47215462060783842"/>
    <n v="0.55246877022005403"/>
    <n v="0.63509786498976795"/>
    <n v="0.71944542224686492"/>
    <n v="0.8048841134920548"/>
    <n v="0.89055309994887233"/>
    <n v="0.97645381362098238"/>
    <n v="1.062587698449291"/>
    <n v="1.1489562104163704"/>
  </r>
  <r>
    <s v="Lost Opportunity"/>
    <x v="5"/>
    <s v="Under $85"/>
    <s v="Under $50"/>
    <s v="WasteWater Heat Recovery"/>
    <s v="Under $85"/>
    <n v="71.749805325966349"/>
    <s v="Water Heating"/>
    <s v="Res-GFX-7P_v3"/>
    <s v="Urban"/>
    <s v="SC-New"/>
    <s v="M_Input"/>
    <s v="No"/>
    <s v="Residential"/>
    <s v="Multifamily - Low Rise"/>
    <s v="Multifamily GFHX DHW &amp; Shower Preheat, Electric Resistance"/>
    <n v="2.5075973381517925E-3"/>
    <n v="3.9030625095118391E-3"/>
    <n v="5.8498911690434714E-3"/>
    <n v="8.7134390689821168E-3"/>
    <n v="1.2352501145059458E-2"/>
    <n v="1.7016203296468958E-2"/>
    <n v="2.1780146790817575E-2"/>
    <n v="2.7069100680666709E-2"/>
    <n v="3.2557965047739917E-2"/>
    <n v="3.7599191302057744E-2"/>
    <n v="4.1764807954588562E-2"/>
    <n v="4.4306783984146746E-2"/>
    <n v="4.6162248157578141E-2"/>
    <n v="4.7272516346338118E-2"/>
    <n v="4.7929410333670062E-2"/>
    <n v="4.826674393486842E-2"/>
    <n v="4.8119507116376324E-2"/>
    <n v="4.7977447631862041E-2"/>
    <n v="4.7840354685351305E-2"/>
    <n v="4.7708026078620465E-2"/>
    <n v="0.63669694457189974"/>
    <n v="49.426800347622496"/>
    <n v="71.749805325966349"/>
    <s v="R-All-WH-ERWH-All-All-R"/>
    <n v="0"/>
    <n v="0.63669694457189974"/>
    <n v="2.5075973381517925E-3"/>
    <n v="6.4106598476636311E-3"/>
    <n v="1.2260551016707102E-2"/>
    <n v="2.0973990085689218E-2"/>
    <n v="3.3326491230748677E-2"/>
    <n v="5.0342694527217638E-2"/>
    <n v="7.2122841318035216E-2"/>
    <n v="9.9191941998701932E-2"/>
    <n v="0.13174990704644185"/>
    <n v="0.16934909834849959"/>
    <n v="0.21111390630308816"/>
    <n v="0.25542069028723491"/>
    <n v="0.30158293844481304"/>
    <n v="0.34885545479115115"/>
    <n v="0.3967848651248212"/>
    <n v="0.4450516090596896"/>
    <n v="0.4931711161760659"/>
    <n v="0.54114856380792797"/>
    <n v="0.58898891849327928"/>
    <n v="0.63669694457189974"/>
  </r>
  <r>
    <s v="Lost Opportunity"/>
    <x v="5"/>
    <s v="Over $160"/>
    <s v="Under $115"/>
    <s v="WasteWater Heat Recovery"/>
    <s v="Over $160"/>
    <n v="154.23798394466178"/>
    <s v="Water Heating"/>
    <s v="Res-GFX-7P_v3"/>
    <s v="Urban"/>
    <s v="SC-New"/>
    <s v="M_Input"/>
    <s v="No"/>
    <s v="Residential"/>
    <s v="Multifamily - High Rise"/>
    <s v="Multifamily GFHX DHW &amp; Shower Preheat, Heat Pump"/>
    <n v="2.8871191044241975E-5"/>
    <n v="4.515081284399151E-5"/>
    <n v="6.7736746834950304E-5"/>
    <n v="1.0137401667449052E-4"/>
    <n v="1.4337339006359403E-4"/>
    <n v="1.9748485914627929E-4"/>
    <n v="2.5185848859695449E-4"/>
    <n v="3.126842928887067E-4"/>
    <n v="3.7489206621484777E-4"/>
    <n v="4.3407380012367412E-4"/>
    <n v="4.8302427301236719E-4"/>
    <n v="5.1245147947968895E-4"/>
    <n v="5.3398829156183999E-4"/>
    <n v="5.4506754295441644E-4"/>
    <n v="5.5552057839560311E-4"/>
    <n v="5.5927772706666052E-4"/>
    <n v="5.574356358648933E-4"/>
    <n v="5.5566945743864573E-4"/>
    <n v="5.5397560754653723E-4"/>
    <n v="5.5235067141587749E-4"/>
    <n v="7.3662609291682618E-3"/>
    <n v="107.77561577279181"/>
    <n v="154.23798394466178"/>
    <s v="R-All-WH-HPWH-All-All-R"/>
    <n v="0"/>
    <n v="7.3662609291682618E-3"/>
    <n v="2.8871191044241975E-5"/>
    <n v="7.4022003888233489E-5"/>
    <n v="1.4175875072318378E-4"/>
    <n v="2.4313276739767429E-4"/>
    <n v="3.8650615746126831E-4"/>
    <n v="5.8399101660754765E-4"/>
    <n v="8.358495052045022E-4"/>
    <n v="1.1485337980932089E-3"/>
    <n v="1.5234258643080567E-3"/>
    <n v="1.9574996644317307E-3"/>
    <n v="2.440523937444098E-3"/>
    <n v="2.9529754169237872E-3"/>
    <n v="3.486963708485627E-3"/>
    <n v="4.0320312514400434E-3"/>
    <n v="4.5875518298356469E-3"/>
    <n v="5.1468295569023076E-3"/>
    <n v="5.7042651927672007E-3"/>
    <n v="6.2599346502058466E-3"/>
    <n v="6.813910257752384E-3"/>
    <n v="7.3662609291682618E-3"/>
  </r>
  <r>
    <s v="Lost Opportunity"/>
    <x v="5"/>
    <s v="Over $160"/>
    <s v="Under $130"/>
    <s v="WasteWater Heat Recovery"/>
    <s v="Over $160"/>
    <n v="175.03624988435485"/>
    <s v="Water Heating"/>
    <s v="Res-GFX-7P_v3"/>
    <s v="Urban"/>
    <s v="SC-New"/>
    <s v="M_Input"/>
    <s v="No"/>
    <s v="Residential"/>
    <s v="Single Family"/>
    <s v="Single Family GFHX DHW &amp; Shower Preheat, Heat Pump"/>
    <n v="1.8676904603072311E-4"/>
    <n v="2.7975957245634999E-4"/>
    <n v="4.0425400029890077E-4"/>
    <n v="5.7235804395642826E-4"/>
    <n v="7.6829926524683758E-4"/>
    <n v="1.0161164352825104E-3"/>
    <n v="1.2907882260861554E-3"/>
    <n v="1.54870074385776E-3"/>
    <n v="1.7775574012687842E-3"/>
    <n v="2.034371402967119E-3"/>
    <n v="2.2840299345086453E-3"/>
    <n v="2.4507846372802374E-3"/>
    <n v="2.4858255358896296E-3"/>
    <n v="2.5574760459738228E-3"/>
    <n v="2.6106646553811438E-3"/>
    <n v="2.6444366462915181E-3"/>
    <n v="2.6515645773051849E-3"/>
    <n v="2.6587368306617344E-3"/>
    <n v="2.6659537758340389E-3"/>
    <n v="2.673215785527038E-3"/>
    <n v="3.5561662562104565E-2"/>
    <n v="122.52229510415913"/>
    <n v="175.03624988435485"/>
    <s v="R-All-WH-HPWH-All-All-R"/>
    <n v="0"/>
    <n v="3.5561662562104565E-2"/>
    <n v="1.8676904603072311E-4"/>
    <n v="4.665286184870731E-4"/>
    <n v="8.7078261878597392E-4"/>
    <n v="1.4431406627424021E-3"/>
    <n v="2.2114399279892396E-3"/>
    <n v="3.2275563632717498E-3"/>
    <n v="4.518344589357905E-3"/>
    <n v="6.0670453332156652E-3"/>
    <n v="7.8446027344844498E-3"/>
    <n v="9.8789741374515697E-3"/>
    <n v="1.2163004071960215E-2"/>
    <n v="1.4613788709240454E-2"/>
    <n v="1.7099614245130082E-2"/>
    <n v="1.9657090291103903E-2"/>
    <n v="2.2267754946485047E-2"/>
    <n v="2.4912191592776564E-2"/>
    <n v="2.7563756170081749E-2"/>
    <n v="3.0222493000743485E-2"/>
    <n v="3.2888446776577526E-2"/>
    <n v="3.5561662562104565E-2"/>
  </r>
  <r>
    <s v="Lost Opportunity"/>
    <x v="5"/>
    <s v="Over $160"/>
    <s v="Under $115"/>
    <s v="WasteWater Heat Recovery"/>
    <s v="Over $160"/>
    <n v="154.23798394466178"/>
    <s v="Water Heating"/>
    <s v="Res-GFX-7P_v3"/>
    <s v="Urban"/>
    <s v="SC-New"/>
    <s v="M_Input"/>
    <s v="No"/>
    <s v="Residential"/>
    <s v="Multifamily - Low Rise"/>
    <s v="Multifamily GFHX DHW &amp; Shower Preheat, Heat Pump"/>
    <n v="7.1082998019113662E-5"/>
    <n v="1.1064032506773722E-4"/>
    <n v="1.65827182879222E-4"/>
    <n v="2.4700033081731992E-4"/>
    <n v="3.501570212514756E-4"/>
    <n v="4.823592395847885E-4"/>
    <n v="6.1740300471397843E-4"/>
    <n v="7.6732926805593278E-4"/>
    <n v="9.2292240455982483E-4"/>
    <n v="1.0658263191546992E-3"/>
    <n v="1.1839092807830109E-3"/>
    <n v="1.2559668134357201E-3"/>
    <n v="1.3085637571945495E-3"/>
    <n v="1.3400365898784759E-3"/>
    <n v="1.3586575994360549E-3"/>
    <n v="1.3682200133615045E-3"/>
    <n v="1.364046283266174E-3"/>
    <n v="1.3600193153384735E-3"/>
    <n v="1.3561331341334639E-3"/>
    <n v="1.3523820079271115E-3"/>
    <n v="1.804848288885863E-2"/>
    <n v="107.77561577279181"/>
    <n v="154.23798394466178"/>
    <s v="R-All-WH-HPWH-All-All-R"/>
    <n v="0"/>
    <n v="1.804848288885863E-2"/>
    <n v="7.1082998019113662E-5"/>
    <n v="1.817233230868509E-4"/>
    <n v="3.4755050596607293E-4"/>
    <n v="5.9455083678339291E-4"/>
    <n v="9.4470785803486856E-4"/>
    <n v="1.4270670976196571E-3"/>
    <n v="2.0444701023336355E-3"/>
    <n v="2.8117993703895682E-3"/>
    <n v="3.7347217749493932E-3"/>
    <n v="4.8005480941040925E-3"/>
    <n v="5.9844573748871034E-3"/>
    <n v="7.2404241883228231E-3"/>
    <n v="8.5489879455173719E-3"/>
    <n v="9.8890245353958472E-3"/>
    <n v="1.1247682134831903E-2"/>
    <n v="1.2615902148193407E-2"/>
    <n v="1.3979948431459581E-2"/>
    <n v="1.5339967746798053E-2"/>
    <n v="1.6696100880931517E-2"/>
    <n v="1.804848288885863E-2"/>
  </r>
  <r>
    <s v="Lost Opportunity"/>
    <x v="5"/>
    <s v="Over $160"/>
    <s v="Under $115"/>
    <s v="WasteWater Heat Recovery"/>
    <s v="Over $160"/>
    <n v="154.23798394466178"/>
    <s v="Water Heating"/>
    <s v="Res-GFX-7P_v3"/>
    <s v="Urban"/>
    <s v="SC-New"/>
    <s v="M_Input"/>
    <s v="No"/>
    <s v="Residential"/>
    <s v="Multifamily - High Rise"/>
    <s v="Multifamily GFHX DHW &amp; Shower Preheat, Heat Pump"/>
    <n v="2.8871191044241975E-5"/>
    <n v="4.515081284399151E-5"/>
    <n v="6.7736746834950304E-5"/>
    <n v="1.0137401667449052E-4"/>
    <n v="1.4337339006359403E-4"/>
    <n v="1.9748485914627929E-4"/>
    <n v="2.5185848859695449E-4"/>
    <n v="3.126842928887067E-4"/>
    <n v="3.7489206621484777E-4"/>
    <n v="4.3407380012367412E-4"/>
    <n v="4.8302427301236719E-4"/>
    <n v="5.1245147947968895E-4"/>
    <n v="5.3398829156183999E-4"/>
    <n v="5.4506754295441644E-4"/>
    <n v="5.5552057839560311E-4"/>
    <n v="5.5927772706666052E-4"/>
    <n v="5.574356358648933E-4"/>
    <n v="5.5566945743864573E-4"/>
    <n v="5.5397560754653723E-4"/>
    <n v="5.5235067141587749E-4"/>
    <n v="7.3662609291682618E-3"/>
    <n v="107.77561577279181"/>
    <n v="154.23798394466178"/>
    <s v="R-All-WH-HPWH-All-All-R"/>
    <n v="0"/>
    <n v="7.3662609291682618E-3"/>
    <n v="2.8871191044241975E-5"/>
    <n v="7.4022003888233489E-5"/>
    <n v="1.4175875072318378E-4"/>
    <n v="2.4313276739767429E-4"/>
    <n v="3.8650615746126831E-4"/>
    <n v="5.8399101660754765E-4"/>
    <n v="8.358495052045022E-4"/>
    <n v="1.1485337980932089E-3"/>
    <n v="1.5234258643080567E-3"/>
    <n v="1.9574996644317307E-3"/>
    <n v="2.440523937444098E-3"/>
    <n v="2.9529754169237872E-3"/>
    <n v="3.486963708485627E-3"/>
    <n v="4.0320312514400434E-3"/>
    <n v="4.5875518298356469E-3"/>
    <n v="5.1468295569023076E-3"/>
    <n v="5.7042651927672007E-3"/>
    <n v="6.2599346502058466E-3"/>
    <n v="6.813910257752384E-3"/>
    <n v="7.3662609291682618E-3"/>
  </r>
  <r>
    <s v="Lost Opportunity"/>
    <x v="5"/>
    <s v="Under $85"/>
    <s v="Under $55"/>
    <s v="WasteWater Heat Recovery"/>
    <s v="Under $85"/>
    <n v="78.487891343361056"/>
    <s v="Water Heating"/>
    <s v="Res-GFX-7P_v3"/>
    <s v="Urban"/>
    <s v="SC-New"/>
    <s v="M_Input"/>
    <s v="No"/>
    <s v="Residential"/>
    <s v="Single Family"/>
    <s v="Single Family GFHX DHW Preheat, Electric Resistance"/>
    <n v="6.0342919844026755E-3"/>
    <n v="9.0387084022240747E-3"/>
    <n v="1.3060979458368597E-2"/>
    <n v="1.8492226791620117E-2"/>
    <n v="2.4822861156226186E-2"/>
    <n v="3.2829547459574469E-2"/>
    <n v="4.1703875517743787E-2"/>
    <n v="5.0036730836875716E-2"/>
    <n v="5.7430824894438987E-2"/>
    <n v="6.5728188429056603E-2"/>
    <n v="7.3794366994165042E-2"/>
    <n v="7.9182018683142161E-2"/>
    <n v="8.0314149612215599E-2"/>
    <n v="8.2629094769713946E-2"/>
    <n v="8.4347557257097028E-2"/>
    <n v="8.5438691245189852E-2"/>
    <n v="8.5668986456817517E-2"/>
    <n v="8.5900713672109996E-2"/>
    <n v="8.6133884828308679E-2"/>
    <n v="8.6368511967079398E-2"/>
    <n v="1.1489562104163704"/>
    <n v="54.204332959899304"/>
    <n v="78.487891343361056"/>
    <s v="R-All-WH-ERWH-All-All-R"/>
    <n v="0"/>
    <n v="1.1489562104163704"/>
    <n v="6.0342919844026755E-3"/>
    <n v="1.5073000386626751E-2"/>
    <n v="2.8133979844995348E-2"/>
    <n v="4.6626206636615465E-2"/>
    <n v="7.1449067792841658E-2"/>
    <n v="0.10427861525241613"/>
    <n v="0.14598249077015993"/>
    <n v="0.19601922160703564"/>
    <n v="0.25345004650147462"/>
    <n v="0.31917823493053121"/>
    <n v="0.39297260192469624"/>
    <n v="0.47215462060783842"/>
    <n v="0.55246877022005403"/>
    <n v="0.63509786498976795"/>
    <n v="0.71944542224686492"/>
    <n v="0.8048841134920548"/>
    <n v="0.89055309994887233"/>
    <n v="0.97645381362098238"/>
    <n v="1.062587698449291"/>
    <n v="1.1489562104163704"/>
  </r>
  <r>
    <s v="Lost Opportunity"/>
    <x v="5"/>
    <s v="Under $65"/>
    <s v="Under $45"/>
    <s v="WasteWater Heat Recovery"/>
    <s v="Under $65"/>
    <n v="64.892519128747978"/>
    <s v="Water Heating"/>
    <s v="Res-GFX-7P_v3"/>
    <s v="Urban"/>
    <s v="SC-New"/>
    <s v="M_Input"/>
    <s v="No"/>
    <s v="Residential"/>
    <s v="Multifamily - Low Rise"/>
    <s v="Multifamily GFHX DHW Preheat, Electric Resistance"/>
    <n v="2.5075973381517925E-3"/>
    <n v="3.9030625095118391E-3"/>
    <n v="5.8498911690434714E-3"/>
    <n v="8.7134390689821168E-3"/>
    <n v="1.2352501145059458E-2"/>
    <n v="1.7016203296468958E-2"/>
    <n v="2.1780146790817575E-2"/>
    <n v="2.7069100680666709E-2"/>
    <n v="3.2557965047739917E-2"/>
    <n v="3.7599191302057744E-2"/>
    <n v="4.1764807954588562E-2"/>
    <n v="4.4306783984146746E-2"/>
    <n v="4.6162248157578141E-2"/>
    <n v="4.7272516346338118E-2"/>
    <n v="4.7929410333670062E-2"/>
    <n v="4.826674393486842E-2"/>
    <n v="4.8119507116376324E-2"/>
    <n v="4.7977447631862041E-2"/>
    <n v="4.7840354685351305E-2"/>
    <n v="4.7708026078620465E-2"/>
    <n v="0.63669694457189974"/>
    <n v="44.564750745650585"/>
    <n v="64.892519128747978"/>
    <s v="R-All-WH-ERWH-All-All-R"/>
    <n v="0"/>
    <n v="0.63669694457189974"/>
    <n v="2.5075973381517925E-3"/>
    <n v="6.4106598476636311E-3"/>
    <n v="1.2260551016707102E-2"/>
    <n v="2.0973990085689218E-2"/>
    <n v="3.3326491230748677E-2"/>
    <n v="5.0342694527217638E-2"/>
    <n v="7.2122841318035216E-2"/>
    <n v="9.9191941998701932E-2"/>
    <n v="0.13174990704644185"/>
    <n v="0.16934909834849959"/>
    <n v="0.21111390630308816"/>
    <n v="0.25542069028723491"/>
    <n v="0.30158293844481304"/>
    <n v="0.34885545479115115"/>
    <n v="0.3967848651248212"/>
    <n v="0.4450516090596896"/>
    <n v="0.4931711161760659"/>
    <n v="0.54114856380792797"/>
    <n v="0.58898891849327928"/>
    <n v="0.63669694457189974"/>
  </r>
  <r>
    <s v="Lost Opportunity"/>
    <x v="5"/>
    <s v="Under $65"/>
    <s v="Under $45"/>
    <s v="WasteWater Heat Recovery"/>
    <s v="Under $65"/>
    <n v="64.892519128747978"/>
    <s v="Water Heating"/>
    <s v="Res-GFX-7P_v3"/>
    <s v="Urban"/>
    <s v="SC-New"/>
    <s v="M_Input"/>
    <s v="No"/>
    <s v="Residential"/>
    <s v="Multifamily - High Rise"/>
    <s v="Multifamily GFHX DHW Preheat, Electric Resistance"/>
    <n v="1.0184899881733459E-3"/>
    <n v="1.5927867599582514E-3"/>
    <n v="2.3895515213456548E-3"/>
    <n v="3.5761746332414685E-3"/>
    <n v="5.0577879563914003E-3"/>
    <n v="6.9666800911707873E-3"/>
    <n v="8.8848204661659772E-3"/>
    <n v="1.1030574432422809E-2"/>
    <n v="1.3225080167296798E-2"/>
    <n v="1.5312836206751916E-2"/>
    <n v="1.703966370330675E-2"/>
    <n v="1.8077768266466242E-2"/>
    <n v="1.8837523118603393E-2"/>
    <n v="1.9228366246706527E-2"/>
    <n v="1.9597118333399305E-2"/>
    <n v="1.9729659394822324E-2"/>
    <n v="1.9664675880861043E-2"/>
    <n v="1.9602370344463039E-2"/>
    <n v="1.9542616344223239E-2"/>
    <n v="1.9485293417089336E-2"/>
    <n v="0.25985983727285961"/>
    <n v="44.564750745650585"/>
    <n v="64.892519128747978"/>
    <s v="R-All-WH-ERWH-All-All-R"/>
    <n v="0"/>
    <n v="0.25985983727285961"/>
    <n v="1.0184899881733459E-3"/>
    <n v="2.6112767481315975E-3"/>
    <n v="5.0008282694772518E-3"/>
    <n v="8.5770029027187195E-3"/>
    <n v="1.3634790859110121E-2"/>
    <n v="2.0601470950280906E-2"/>
    <n v="2.9486291416446882E-2"/>
    <n v="4.0516865848869689E-2"/>
    <n v="5.3741946016166484E-2"/>
    <n v="6.9054782222918401E-2"/>
    <n v="8.6094445926225144E-2"/>
    <n v="0.10417221419269139"/>
    <n v="0.12300973731129478"/>
    <n v="0.14223810355800132"/>
    <n v="0.16183522189140062"/>
    <n v="0.18156488128622295"/>
    <n v="0.20122955716708399"/>
    <n v="0.22083192751154704"/>
    <n v="0.24037454385577028"/>
    <n v="0.25985983727285961"/>
  </r>
  <r>
    <s v="Lost Opportunity"/>
    <x v="5"/>
    <s v="Over $160"/>
    <s v="Under $130"/>
    <s v="WasteWater Heat Recovery"/>
    <s v="Over $160"/>
    <n v="168.26241450934771"/>
    <s v="Water Heating"/>
    <s v="Res-GFX-7P_v3"/>
    <s v="Urban"/>
    <s v="SC-New"/>
    <s v="M_Input"/>
    <s v="No"/>
    <s v="Residential"/>
    <s v="Single Family"/>
    <s v="Single Family GFHX DHW  Preheat, Heat Pump"/>
    <n v="1.8676904603072311E-4"/>
    <n v="2.7975957245634999E-4"/>
    <n v="4.0425400029890077E-4"/>
    <n v="5.7235804395642826E-4"/>
    <n v="7.6829926524683758E-4"/>
    <n v="1.0161164352825104E-3"/>
    <n v="1.2907882260861554E-3"/>
    <n v="1.54870074385776E-3"/>
    <n v="1.7775574012687842E-3"/>
    <n v="2.034371402967119E-3"/>
    <n v="2.2840299345086453E-3"/>
    <n v="2.4507846372802374E-3"/>
    <n v="2.4858255358896296E-3"/>
    <n v="2.5574760459738228E-3"/>
    <n v="2.6106646553811438E-3"/>
    <n v="2.6444366462915181E-3"/>
    <n v="2.6515645773051849E-3"/>
    <n v="2.6587368306617344E-3"/>
    <n v="2.6659537758340389E-3"/>
    <n v="2.673215785527038E-3"/>
    <n v="3.5561662562104565E-2"/>
    <n v="117.7194149790396"/>
    <n v="168.26241450934771"/>
    <s v="R-All-WH-HPWH-All-All-R"/>
    <n v="0"/>
    <n v="3.5561662562104565E-2"/>
    <n v="1.8676904603072311E-4"/>
    <n v="4.665286184870731E-4"/>
    <n v="8.7078261878597392E-4"/>
    <n v="1.4431406627424021E-3"/>
    <n v="2.2114399279892396E-3"/>
    <n v="3.2275563632717498E-3"/>
    <n v="4.518344589357905E-3"/>
    <n v="6.0670453332156652E-3"/>
    <n v="7.8446027344844498E-3"/>
    <n v="9.8789741374515697E-3"/>
    <n v="1.2163004071960215E-2"/>
    <n v="1.4613788709240454E-2"/>
    <n v="1.7099614245130082E-2"/>
    <n v="1.9657090291103903E-2"/>
    <n v="2.2267754946485047E-2"/>
    <n v="2.4912191592776564E-2"/>
    <n v="2.7563756170081749E-2"/>
    <n v="3.0222493000743485E-2"/>
    <n v="3.2888446776577526E-2"/>
    <n v="3.5561662562104565E-2"/>
  </r>
  <r>
    <s v="Lost Opportunity"/>
    <x v="5"/>
    <s v="Over $160"/>
    <s v="Under $100"/>
    <s v="WasteWater Heat Recovery"/>
    <s v="Over $160"/>
    <n v="139.96545404718023"/>
    <s v="Water Heating"/>
    <s v="Res-GFX-7P_v3"/>
    <s v="Urban"/>
    <s v="SC-New"/>
    <s v="M_Input"/>
    <s v="No"/>
    <s v="Residential"/>
    <s v="Multifamily - Low Rise"/>
    <s v="Multifamily GFHX DHW  Preheat, Heat Pump"/>
    <n v="7.1082998019113662E-5"/>
    <n v="1.1064032506773722E-4"/>
    <n v="1.65827182879222E-4"/>
    <n v="2.4700033081731992E-4"/>
    <n v="3.501570212514756E-4"/>
    <n v="4.823592395847885E-4"/>
    <n v="6.1740300471397843E-4"/>
    <n v="7.6732926805593278E-4"/>
    <n v="9.2292240455982483E-4"/>
    <n v="1.0658263191546992E-3"/>
    <n v="1.1839092807830109E-3"/>
    <n v="1.2559668134357201E-3"/>
    <n v="1.3085637571945495E-3"/>
    <n v="1.3400365898784759E-3"/>
    <n v="1.3586575994360549E-3"/>
    <n v="1.3682200133615045E-3"/>
    <n v="1.364046283266174E-3"/>
    <n v="1.3600193153384735E-3"/>
    <n v="1.3561331341334639E-3"/>
    <n v="1.3523820079271115E-3"/>
    <n v="1.804848288885863E-2"/>
    <n v="97.655905684662244"/>
    <n v="139.96545404718023"/>
    <s v="R-All-WH-HPWH-All-All-R"/>
    <n v="0"/>
    <n v="1.804848288885863E-2"/>
    <n v="7.1082998019113662E-5"/>
    <n v="1.817233230868509E-4"/>
    <n v="3.4755050596607293E-4"/>
    <n v="5.9455083678339291E-4"/>
    <n v="9.4470785803486856E-4"/>
    <n v="1.4270670976196571E-3"/>
    <n v="2.0444701023336355E-3"/>
    <n v="2.8117993703895682E-3"/>
    <n v="3.7347217749493932E-3"/>
    <n v="4.8005480941040925E-3"/>
    <n v="5.9844573748871034E-3"/>
    <n v="7.2404241883228231E-3"/>
    <n v="8.5489879455173719E-3"/>
    <n v="9.8890245353958472E-3"/>
    <n v="1.1247682134831903E-2"/>
    <n v="1.2615902148193407E-2"/>
    <n v="1.3979948431459581E-2"/>
    <n v="1.5339967746798053E-2"/>
    <n v="1.6696100880931517E-2"/>
    <n v="1.804848288885863E-2"/>
  </r>
  <r>
    <s v="Lost Opportunity"/>
    <x v="5"/>
    <s v="Over $160"/>
    <s v="Under $100"/>
    <s v="WasteWater Heat Recovery"/>
    <s v="Over $160"/>
    <n v="139.96545404718023"/>
    <s v="Water Heating"/>
    <s v="Res-GFX-7P_v3"/>
    <s v="Urban"/>
    <s v="SC-New"/>
    <s v="M_Input"/>
    <s v="No"/>
    <s v="Residential"/>
    <s v="Multifamily - High Rise"/>
    <s v="Multifamily GFHX DHW  Preheat, Heat Pump"/>
    <n v="2.8871191044241975E-5"/>
    <n v="4.515081284399151E-5"/>
    <n v="6.7736746834950304E-5"/>
    <n v="1.0137401667449052E-4"/>
    <n v="1.4337339006359403E-4"/>
    <n v="1.9748485914627929E-4"/>
    <n v="2.5185848859695449E-4"/>
    <n v="3.126842928887067E-4"/>
    <n v="3.7489206621484777E-4"/>
    <n v="4.3407380012367412E-4"/>
    <n v="4.8302427301236719E-4"/>
    <n v="5.1245147947968895E-4"/>
    <n v="5.3398829156183999E-4"/>
    <n v="5.4506754295441644E-4"/>
    <n v="5.5552057839560311E-4"/>
    <n v="5.5927772706666052E-4"/>
    <n v="5.574356358648933E-4"/>
    <n v="5.5566945743864573E-4"/>
    <n v="5.5397560754653723E-4"/>
    <n v="5.5235067141587749E-4"/>
    <n v="7.3662609291682618E-3"/>
    <n v="97.655905684662244"/>
    <n v="139.96545404718023"/>
    <s v="R-All-WH-HPWH-All-All-R"/>
    <n v="0"/>
    <n v="7.3662609291682618E-3"/>
    <n v="2.8871191044241975E-5"/>
    <n v="7.4022003888233489E-5"/>
    <n v="1.4175875072318378E-4"/>
    <n v="2.4313276739767429E-4"/>
    <n v="3.8650615746126831E-4"/>
    <n v="5.8399101660754765E-4"/>
    <n v="8.358495052045022E-4"/>
    <n v="1.1485337980932089E-3"/>
    <n v="1.5234258643080567E-3"/>
    <n v="1.9574996644317307E-3"/>
    <n v="2.440523937444098E-3"/>
    <n v="2.9529754169237872E-3"/>
    <n v="3.486963708485627E-3"/>
    <n v="4.0320312514400434E-3"/>
    <n v="4.5875518298356469E-3"/>
    <n v="5.1468295569023076E-3"/>
    <n v="5.7042651927672007E-3"/>
    <n v="6.2599346502058466E-3"/>
    <n v="6.813910257752384E-3"/>
    <n v="7.3662609291682618E-3"/>
  </r>
  <r>
    <s v="Lost Opportunity"/>
    <x v="4"/>
    <s v="Under $115"/>
    <s v="Under $85"/>
    <s v="GSHP"/>
    <s v="Under $115"/>
    <n v="101.7164303379023"/>
    <s v="HVAC"/>
    <s v="Res-GSHP-7P_v2"/>
    <s v="Urban"/>
    <s v="SC-New"/>
    <s v="M_Input"/>
    <s v="Yes"/>
    <s v="Residential"/>
    <s v="Single Family"/>
    <s v="Ground Source Heat Pump Upgrade from Air Source Heat Pump - With Desuperheater - New House 4000 square feet or greater"/>
    <n v="6.9442455985832253E-5"/>
    <n v="1.0401719240842297E-4"/>
    <n v="1.5030537029265108E-4"/>
    <n v="2.1280800603887642E-4"/>
    <n v="2.8566076148439705E-4"/>
    <n v="3.7780147370876046E-4"/>
    <n v="4.7992698191687234E-4"/>
    <n v="5.7582123765239528E-4"/>
    <n v="6.6091225619684655E-4"/>
    <n v="7.5639807351235867E-4"/>
    <n v="8.49223420948186E-4"/>
    <n v="9.1122435929287299E-4"/>
    <n v="9.2425288897217764E-4"/>
    <n v="9.508932102600294E-4"/>
    <n v="9.7066922639445859E-4"/>
    <n v="9.832259644738607E-4"/>
    <n v="9.8587619504582162E-4"/>
    <n v="9.8854290507414976E-4"/>
    <n v="9.9122623193227113E-4"/>
    <n v="9.9392631419532385E-4"/>
    <n v="1.3222154525786563E-2"/>
    <n v="73.675601894962185"/>
    <n v="101.7164303379023"/>
    <s v="R-All-HVAC-ASHP-All-All-E"/>
    <n v="0"/>
    <n v="1.3222154525786563E-2"/>
    <n v="6.9442455985832253E-5"/>
    <n v="1.7345964839425522E-4"/>
    <n v="3.237650186869063E-4"/>
    <n v="5.3657302472578266E-4"/>
    <n v="8.2223378621017976E-4"/>
    <n v="1.2000352599189402E-3"/>
    <n v="1.6799622418358126E-3"/>
    <n v="2.2557834794882077E-3"/>
    <n v="2.9166957356850541E-3"/>
    <n v="3.6730938091974127E-3"/>
    <n v="4.5223172301455984E-3"/>
    <n v="5.4335415894384712E-3"/>
    <n v="6.3577944784106487E-3"/>
    <n v="7.3086876886706781E-3"/>
    <n v="8.2793569150651364E-3"/>
    <n v="9.2625828795389973E-3"/>
    <n v="1.0248459074584819E-2"/>
    <n v="1.1237001979658968E-2"/>
    <n v="1.222822821159124E-2"/>
    <n v="1.3222154525786563E-2"/>
  </r>
  <r>
    <s v="Lost Opportunity"/>
    <x v="4"/>
    <s v="Under $100"/>
    <s v="Under $85"/>
    <s v="GSHP"/>
    <s v="Under $100"/>
    <n v="92.905657176345144"/>
    <s v="HVAC"/>
    <s v="Res-GSHP-7P_v2"/>
    <s v="Urban"/>
    <s v="SC-New"/>
    <s v="M_Input"/>
    <s v="Yes"/>
    <s v="Residential"/>
    <s v="Single Family"/>
    <s v="Ground Source Heat Pump Upgrade from Air Source Heat Pump - With Desuperheater - New House less than 4000 square feet"/>
    <n v="2.8162368662356433E-3"/>
    <n v="4.2184143378035544E-3"/>
    <n v="6.0956301012413073E-3"/>
    <n v="8.6304227511632761E-3"/>
    <n v="1.1584964216896919E-2"/>
    <n v="1.5321728231988822E-2"/>
    <n v="1.9463425369794746E-2"/>
    <n v="2.3352414237321366E-2"/>
    <n v="2.6803278121791632E-2"/>
    <n v="3.0675702780583222E-2"/>
    <n v="3.4440232157586306E-2"/>
    <n v="3.6954678483377752E-2"/>
    <n v="3.7483050141246387E-2"/>
    <n v="3.8563447628260909E-2"/>
    <n v="3.9365463411176388E-2"/>
    <n v="3.9874701573865967E-2"/>
    <n v="3.9982181600815243E-2"/>
    <n v="4.0090329951657983E-2"/>
    <n v="4.0199152197569678E-2"/>
    <n v="4.0308653958461151E-2"/>
    <n v="0.53622410811883814"/>
    <n v="70.818302229395456"/>
    <n v="92.905657176345144"/>
    <s v="R-All-HVAC-ASHP-All-All-E"/>
    <n v="0"/>
    <n v="0.53622410811883814"/>
    <n v="2.8162368662356433E-3"/>
    <n v="7.0346512040391981E-3"/>
    <n v="1.3130281305280506E-2"/>
    <n v="2.1760704056443782E-2"/>
    <n v="3.3345668273340699E-2"/>
    <n v="4.8667396505329523E-2"/>
    <n v="6.8130821875124273E-2"/>
    <n v="9.1483236112445632E-2"/>
    <n v="0.11828651423423726"/>
    <n v="0.14896221701482049"/>
    <n v="0.18340244917240678"/>
    <n v="0.22035712765578452"/>
    <n v="0.25784017779703089"/>
    <n v="0.29640362542529181"/>
    <n v="0.33576908883646817"/>
    <n v="0.37564379041033413"/>
    <n v="0.41562597201114937"/>
    <n v="0.45571630196280732"/>
    <n v="0.49591545416037702"/>
    <n v="0.53622410811883814"/>
  </r>
  <r>
    <s v="Lost Opportunity"/>
    <x v="4"/>
    <s v="Under $115"/>
    <s v="Under $85"/>
    <s v="GSHP"/>
    <s v="Under $115"/>
    <n v="108.17634741753237"/>
    <s v="HVAC"/>
    <s v="Res-GSHP-7P_v2"/>
    <s v="Urban"/>
    <s v="SC-NR"/>
    <s v="M_Input"/>
    <s v="Yes"/>
    <s v="Residential"/>
    <s v="Single Family"/>
    <s v="Ground Source Heat Pump Upgrade from Air Source Heat Pump - With Desuperheater - Existing House 4000 square feet or greater"/>
    <n v="8.1869426934204294E-4"/>
    <n v="1.3030797978482135E-3"/>
    <n v="1.9600621865701745E-3"/>
    <n v="2.8092226064353838E-3"/>
    <n v="3.8562382619555555E-3"/>
    <n v="5.0869241521454243E-3"/>
    <n v="6.4628392136460398E-3"/>
    <n v="7.920829376132461E-3"/>
    <n v="9.3783174556876219E-3"/>
    <n v="1.0744883806691915E-2"/>
    <n v="1.1938087496399628E-2"/>
    <n v="1.2899917587921172E-2"/>
    <n v="1.3608059199865401E-2"/>
    <n v="1.407775809639438E-2"/>
    <n v="1.4351958750440286E-2"/>
    <n v="1.583571241139764E-2"/>
    <n v="1.5715214475250032E-2"/>
    <n v="1.562384730440429E-2"/>
    <n v="1.5566587800175918E-2"/>
    <n v="1.5496300848817885E-2"/>
    <n v="0.22391862828775191"/>
    <n v="78.506808132665341"/>
    <n v="108.17634741753237"/>
    <s v="R-All-HVAC-ASHP-All-All-E"/>
    <n v="0"/>
    <n v="0.19545453509752148"/>
    <n v="8.1869426934204294E-4"/>
    <n v="2.1217740671902563E-3"/>
    <n v="4.0818362537604312E-3"/>
    <n v="6.891058860195815E-3"/>
    <n v="1.074729712215137E-2"/>
    <n v="1.5834221274296796E-2"/>
    <n v="2.2297060487942836E-2"/>
    <n v="3.0217889864075295E-2"/>
    <n v="3.9596207319762919E-2"/>
    <n v="5.0341091126454837E-2"/>
    <n v="6.2279178622854467E-2"/>
    <n v="7.5179096210775634E-2"/>
    <n v="8.8787155410641028E-2"/>
    <n v="0.1028649135070354"/>
    <n v="0.11721687225747569"/>
    <n v="0.13305258466887332"/>
    <n v="0.14876779914412336"/>
    <n v="0.16439164644852766"/>
    <n v="0.17995823424870358"/>
    <n v="0.19545453509752148"/>
  </r>
  <r>
    <s v="Lost Opportunity"/>
    <x v="4"/>
    <s v="Under $100"/>
    <s v="Under $70"/>
    <s v="GSHP"/>
    <s v="Under $100"/>
    <n v="91.04952363703319"/>
    <s v="HVAC"/>
    <s v="Res-GSHP-7P_v2"/>
    <s v="Urban"/>
    <s v="SC-NR"/>
    <s v="M_Input"/>
    <s v="Yes"/>
    <s v="Residential"/>
    <s v="Single Family"/>
    <s v="Ground Source Heat Pump Upgrade from Air Source Heat Pump - With Desuperheater - Existing House less than 4000 square feet"/>
    <n v="3.4370599580879117E-2"/>
    <n v="5.470617742294466E-2"/>
    <n v="8.2287753916205686E-2"/>
    <n v="0.11793739000633514"/>
    <n v="0.16189342731891668"/>
    <n v="0.21356034807988444"/>
    <n v="0.27132431126744228"/>
    <n v="0.33253396906552973"/>
    <n v="0.39372254830959141"/>
    <n v="0.45109403191460035"/>
    <n v="0.50118736684209486"/>
    <n v="0.54156712541435814"/>
    <n v="0.57129647946279194"/>
    <n v="0.59101547995018078"/>
    <n v="0.60252703101136162"/>
    <n v="0.66481829756488675"/>
    <n v="0.65975952719266939"/>
    <n v="0.65592373089901668"/>
    <n v="0.65351985002952606"/>
    <n v="0.65056904806186455"/>
    <n v="9.4006001993433053"/>
    <n v="68.431046788986663"/>
    <n v="91.04952363703319"/>
    <s v="R-All-HVAC-ASHP-All-All-E"/>
    <n v="0"/>
    <n v="8.2056144933110797"/>
    <n v="3.4370599580879117E-2"/>
    <n v="8.9076777003823771E-2"/>
    <n v="0.17136453092002946"/>
    <n v="0.28930192092636459"/>
    <n v="0.45119534824528129"/>
    <n v="0.66475569632516573"/>
    <n v="0.93608000759260801"/>
    <n v="1.2686139766581377"/>
    <n v="1.6623365249677291"/>
    <n v="2.1134305568823293"/>
    <n v="2.614617923724424"/>
    <n v="3.1561850491387822"/>
    <n v="3.7274815286015741"/>
    <n v="4.3184970085517547"/>
    <n v="4.9210240395631164"/>
    <n v="5.5858423371280033"/>
    <n v="6.2456018643206725"/>
    <n v="6.901525595219689"/>
    <n v="7.5550454452492151"/>
    <n v="8.2056144933110797"/>
  </r>
  <r>
    <s v="Lost Opportunity"/>
    <x v="5"/>
    <s v="Under $50"/>
    <s v="Under $30"/>
    <s v="HPWH"/>
    <s v="Under $50"/>
    <n v="46.978176880541241"/>
    <s v="Water Heating"/>
    <s v="Res-HPWH-7P_v4"/>
    <s v="Urban"/>
    <s v="SC-New"/>
    <s v="M_Input"/>
    <s v="No"/>
    <s v="Residential"/>
    <s v="Manufactured"/>
    <s v="Manufactured Tier1_indor2_hp85"/>
    <n v="1.3387553580367512E-4"/>
    <n v="2.089486027179408E-4"/>
    <n v="3.0716753801967716E-4"/>
    <n v="4.2206394742003118E-4"/>
    <n v="5.4481998700172188E-4"/>
    <n v="6.625533136284191E-4"/>
    <n v="7.6354038522774515E-4"/>
    <n v="8.5223649959993014E-4"/>
    <n v="9.2431715468249448E-4"/>
    <n v="9.7717414156219917E-4"/>
    <n v="1.0119596060245114E-3"/>
    <n v="1.0315160108637002E-3"/>
    <n v="1.0400387957260433E-3"/>
    <n v="1.0420132354122212E-3"/>
    <n v="1.0390608537140793E-3"/>
    <n v="1.0326253175122226E-3"/>
    <n v="1.0217866580759622E-3"/>
    <n v="1.0110617635634373E-3"/>
    <n v="1.0004494398732759E-3"/>
    <n v="9.8994850543765293E-4"/>
    <n v="1.6017157291866941E-2"/>
    <n v="28.393598043247472"/>
    <n v="46.978176880541241"/>
    <s v="R-All-WH-WHConvert-All-All-N"/>
    <s v=""/>
    <n v="1.6017157291866941E-2"/>
    <n v="1.3387553580367512E-4"/>
    <n v="3.4282413852161593E-4"/>
    <n v="6.4999167654129309E-4"/>
    <n v="1.0720556239613242E-3"/>
    <n v="1.616875610963046E-3"/>
    <n v="2.279428924591465E-3"/>
    <n v="3.0429693098192102E-3"/>
    <n v="3.8952058094191403E-3"/>
    <n v="4.819522964101635E-3"/>
    <n v="5.7966971056638344E-3"/>
    <n v="6.808656711688346E-3"/>
    <n v="7.8401727225520454E-3"/>
    <n v="8.8802115182780895E-3"/>
    <n v="9.9222247536903101E-3"/>
    <n v="1.096128560740439E-2"/>
    <n v="1.1993910924916612E-2"/>
    <n v="1.3015697582992574E-2"/>
    <n v="1.4026759346556011E-2"/>
    <n v="1.5027208786429287E-2"/>
    <n v="1.6017157291866941E-2"/>
  </r>
  <r>
    <s v="Lost Opportunity"/>
    <x v="5"/>
    <s v="Under $50"/>
    <s v="Under $30"/>
    <s v="HPWH"/>
    <s v="Under $50"/>
    <n v="47.084197116184903"/>
    <s v="Water Heating"/>
    <s v="Res-HPWH-7P_v4"/>
    <s v="Urban"/>
    <s v="SC-New"/>
    <s v="M_Input"/>
    <s v="No"/>
    <s v="Residential"/>
    <s v="Single Family"/>
    <s v="Single Family Tier1_indor2_hp85"/>
    <n v="4.5485504400493322E-3"/>
    <n v="6.8585887966724612E-3"/>
    <n v="9.7306284196539382E-3"/>
    <n v="1.3220847109825839E-2"/>
    <n v="1.6713346807251967E-2"/>
    <n v="2.0534272280527094E-2"/>
    <n v="2.4037993243879348E-2"/>
    <n v="2.6515443428049231E-2"/>
    <n v="2.8064422630499446E-2"/>
    <n v="2.9845765576720699E-2"/>
    <n v="3.148437931722272E-2"/>
    <n v="3.2159720946768118E-2"/>
    <n v="3.1469884537246424E-2"/>
    <n v="3.1616370406479709E-2"/>
    <n v="3.1823355480319927E-2"/>
    <n v="3.2047581105742448E-2"/>
    <n v="3.2133963567427426E-2"/>
    <n v="3.2220883165776398E-2"/>
    <n v="3.2308344378382668E-2"/>
    <n v="3.2396351722008568E-2"/>
    <n v="0.49973069336050369"/>
    <n v="28.504401829424285"/>
    <n v="47.084197116184903"/>
    <s v="R-All-WH-WHConvert-All-All-N"/>
    <s v=""/>
    <n v="0.49973069336050369"/>
    <n v="4.5485504400493322E-3"/>
    <n v="1.1407139236721793E-2"/>
    <n v="2.1137767656375733E-2"/>
    <n v="3.435861476620157E-2"/>
    <n v="5.1071961573453534E-2"/>
    <n v="7.1606233853980628E-2"/>
    <n v="9.5644227097859968E-2"/>
    <n v="0.1221596705259092"/>
    <n v="0.15022409315640864"/>
    <n v="0.18006985873312933"/>
    <n v="0.21155423805035206"/>
    <n v="0.24371395899712017"/>
    <n v="0.27518384353436659"/>
    <n v="0.30680021394084628"/>
    <n v="0.33862356942116623"/>
    <n v="0.37067115052690869"/>
    <n v="0.40280511409433611"/>
    <n v="0.43502599726011248"/>
    <n v="0.46733434163849513"/>
    <n v="0.49973069336050369"/>
  </r>
  <r>
    <s v="Lost Opportunity"/>
    <x v="5"/>
    <s v="Under $50"/>
    <s v="Under $35"/>
    <s v="HPWH"/>
    <s v="Under $50"/>
    <n v="48.313287160647761"/>
    <s v="Water Heating"/>
    <s v="Res-HPWH-7P_v4"/>
    <s v="Urban"/>
    <s v="SC-New"/>
    <s v="M_Input"/>
    <s v="No"/>
    <s v="Residential"/>
    <s v="Single Family"/>
    <s v="Single Family Tier1_buffered"/>
    <n v="2.6960414076943658E-2"/>
    <n v="4.0652598312127509E-2"/>
    <n v="5.7675906836794542E-2"/>
    <n v="7.8363319749182037E-2"/>
    <n v="9.906425277108509E-2"/>
    <n v="0.12171184880731201"/>
    <n v="0.14247929312326868"/>
    <n v="0.15716376979348798"/>
    <n v="0.16634496306485008"/>
    <n v="0.17690343528059335"/>
    <n v="0.18661591523181598"/>
    <n v="0.19061883664951143"/>
    <n v="0.18653000098830785"/>
    <n v="0.18739825995190593"/>
    <n v="0.18862511307182389"/>
    <n v="0.18995415532115803"/>
    <n v="0.19046616611815981"/>
    <n v="0.19098136066063573"/>
    <n v="0.19149976548841888"/>
    <n v="0.19202140737350706"/>
    <n v="2.9620307826708894"/>
    <n v="31.215360042990756"/>
    <n v="48.313287160647761"/>
    <s v="R-All-WH-WHConvert-All-All-N"/>
    <s v=""/>
    <n v="2.9620307826708894"/>
    <n v="2.6960414076943658E-2"/>
    <n v="6.7613012389071164E-2"/>
    <n v="0.12528891922586571"/>
    <n v="0.20365223897504775"/>
    <n v="0.30271649174613285"/>
    <n v="0.42442834055344486"/>
    <n v="0.5669076336767136"/>
    <n v="0.7240714034702016"/>
    <n v="0.89041636653505174"/>
    <n v="1.0673198018156451"/>
    <n v="1.2539357170474612"/>
    <n v="1.4445545536969726"/>
    <n v="1.6310845546852804"/>
    <n v="1.8184828146371863"/>
    <n v="2.00710792770901"/>
    <n v="2.1970620830301679"/>
    <n v="2.3875282491483278"/>
    <n v="2.5785096098089637"/>
    <n v="2.7700093752973824"/>
    <n v="2.9620307826708894"/>
  </r>
  <r>
    <s v="Lost Opportunity"/>
    <x v="5"/>
    <s v="Under $50"/>
    <s v="Under $25"/>
    <s v="HPWH"/>
    <s v="Under $50"/>
    <n v="46.972088751709677"/>
    <s v="Water Heating"/>
    <s v="Res-HPWH-7P_v4"/>
    <s v="Urban"/>
    <s v="SC-New"/>
    <s v="M_Input"/>
    <s v="No"/>
    <s v="Residential"/>
    <s v="Manufactured"/>
    <s v="Manufactured Tier1_indor2_gfac"/>
    <n v="3.3752377961397976E-5"/>
    <n v="5.2679618954311749E-5"/>
    <n v="7.7442340592504403E-5"/>
    <n v="1.0640974687183607E-4"/>
    <n v="1.3735870420098991E-4"/>
    <n v="1.6704134722536179E-4"/>
    <n v="1.9250196472633501E-4"/>
    <n v="2.1486381566516191E-4"/>
    <n v="2.3303661698727688E-4"/>
    <n v="2.4636279333723154E-4"/>
    <n v="2.551328209382155E-4"/>
    <n v="2.6006333467051081E-4"/>
    <n v="2.6221207868285478E-4"/>
    <n v="2.6270986966572401E-4"/>
    <n v="2.6196552229587941E-4"/>
    <n v="2.6034301039357143E-4"/>
    <n v="2.5761039365600696E-4"/>
    <n v="2.5490645905727852E-4"/>
    <n v="2.5223090554342138E-4"/>
    <n v="2.4958343522039867E-4"/>
    <n v="4.0382071566462691E-3"/>
    <n v="24.691651804291418"/>
    <n v="46.972088751709677"/>
    <s v="R-All-WH-WHConvert-All-All-N"/>
    <s v=""/>
    <n v="4.0382071566462691E-3"/>
    <n v="3.3752377961397976E-5"/>
    <n v="8.6431996915709719E-5"/>
    <n v="1.6387433750821414E-4"/>
    <n v="2.7028408438005023E-4"/>
    <n v="4.0764278858104015E-4"/>
    <n v="5.7468413580640193E-4"/>
    <n v="7.6718610053273697E-4"/>
    <n v="9.8204991619789883E-4"/>
    <n v="1.2150865331851757E-3"/>
    <n v="1.4614493265224073E-3"/>
    <n v="1.7165821474606228E-3"/>
    <n v="1.9766454821311336E-3"/>
    <n v="2.2388575608139885E-3"/>
    <n v="2.5015674304797123E-3"/>
    <n v="2.7635329527755919E-3"/>
    <n v="3.0238759631691634E-3"/>
    <n v="3.2814863568251702E-3"/>
    <n v="3.5363928158824486E-3"/>
    <n v="3.7886237214258701E-3"/>
    <n v="4.0382071566462691E-3"/>
  </r>
  <r>
    <s v="Lost Opportunity"/>
    <x v="5"/>
    <s v="Under $50"/>
    <s v="Under $30"/>
    <s v="HPWH"/>
    <s v="Under $50"/>
    <n v="47.529496243954277"/>
    <s v="Water Heating"/>
    <s v="Res-HPWH-7P_v4"/>
    <s v="Urban"/>
    <s v="SC-New"/>
    <s v="M_Input"/>
    <s v="No"/>
    <s v="Residential"/>
    <s v="Manufactured"/>
    <s v="Manufactured Tier1_indor2_gfnc"/>
    <n v="2.4394212990629013E-4"/>
    <n v="3.8073697992668234E-4"/>
    <n v="5.5970721620472795E-4"/>
    <n v="7.6906641435434272E-4"/>
    <n v="9.9274708591731231E-4"/>
    <n v="1.2072755902169086E-3"/>
    <n v="1.3912898030531153E-3"/>
    <n v="1.5529079726796578E-3"/>
    <n v="1.6842501810997771E-3"/>
    <n v="1.7805638644210733E-3"/>
    <n v="1.8439484121636864E-3"/>
    <n v="1.8795832353682594E-3"/>
    <n v="1.8951130801570933E-3"/>
    <n v="1.8987108175594226E-3"/>
    <n v="1.8933311171129025E-3"/>
    <n v="1.8816045652918728E-3"/>
    <n v="1.8618548354227232E-3"/>
    <n v="1.8423124030081685E-3"/>
    <n v="1.8229750922090591E-3"/>
    <n v="1.8038407500243247E-3"/>
    <n v="2.9185761546097398E-2"/>
    <n v="25.007919277278241"/>
    <n v="47.529496243954277"/>
    <s v="R-All-WH-WHConvert-All-All-N"/>
    <s v=""/>
    <n v="2.9185761546097398E-2"/>
    <n v="2.4394212990629013E-4"/>
    <n v="6.2467910983297252E-4"/>
    <n v="1.1843863260377005E-3"/>
    <n v="1.9534527403920433E-3"/>
    <n v="2.9461998263093556E-3"/>
    <n v="4.1534754165262642E-3"/>
    <n v="5.5447652195793791E-3"/>
    <n v="7.0976731922590373E-3"/>
    <n v="8.7819233733588149E-3"/>
    <n v="1.0562487237779888E-2"/>
    <n v="1.2406435649943575E-2"/>
    <n v="1.4286018885311835E-2"/>
    <n v="1.6181131965468928E-2"/>
    <n v="1.8079842783028349E-2"/>
    <n v="1.997317390014125E-2"/>
    <n v="2.1854778465433124E-2"/>
    <n v="2.3716633300855848E-2"/>
    <n v="2.5558945703864015E-2"/>
    <n v="2.7381920796073073E-2"/>
    <n v="2.9185761546097398E-2"/>
  </r>
  <r>
    <s v="Lost Opportunity"/>
    <x v="5"/>
    <s v="Under $50"/>
    <s v="Under $25"/>
    <s v="HPWH"/>
    <s v="Under $50"/>
    <n v="47.384488622471032"/>
    <s v="Water Heating"/>
    <s v="Res-HPWH-7P_v4"/>
    <s v="Urban"/>
    <s v="SC-New"/>
    <s v="M_Input"/>
    <s v="No"/>
    <s v="Residential"/>
    <s v="Single Family"/>
    <s v="Single Family Tier1_indor2_gfac"/>
    <n v="7.7906285238624456E-3"/>
    <n v="1.1747196874488296E-2"/>
    <n v="1.6666345096184164E-2"/>
    <n v="2.2644292937051932E-2"/>
    <n v="2.8626147622619377E-2"/>
    <n v="3.5170520686519491E-2"/>
    <n v="4.1171594838936891E-2"/>
    <n v="4.5414901432022148E-2"/>
    <n v="4.8067949192298814E-2"/>
    <n v="5.1118982999777469E-2"/>
    <n v="5.392555426123842E-2"/>
    <n v="5.5082260300191581E-2"/>
    <n v="5.3900728012124824E-2"/>
    <n v="5.4151624865140545E-2"/>
    <n v="5.4506143044399387E-2"/>
    <n v="5.489019035270596E-2"/>
    <n v="5.5038143789484184E-2"/>
    <n v="5.5187017218745936E-2"/>
    <n v="5.5336818309586339E-2"/>
    <n v="5.5487554798188156E-2"/>
    <n v="0.8559245951555664"/>
    <n v="24.87127551553986"/>
    <n v="47.384488622471032"/>
    <s v="R-All-WH-WHConvert-All-All-N"/>
    <s v=""/>
    <n v="0.8559245951555664"/>
    <n v="7.7906285238624456E-3"/>
    <n v="1.9537825398350743E-2"/>
    <n v="3.6204170494534907E-2"/>
    <n v="5.8848463431586839E-2"/>
    <n v="8.7474611054206217E-2"/>
    <n v="0.12264513174072571"/>
    <n v="0.16381672657966259"/>
    <n v="0.20923162801168474"/>
    <n v="0.25729957720398355"/>
    <n v="0.30841856020376102"/>
    <n v="0.36234411446499942"/>
    <n v="0.41742637476519101"/>
    <n v="0.47132710277731582"/>
    <n v="0.5254787276424564"/>
    <n v="0.57998487068685578"/>
    <n v="0.63487506103956171"/>
    <n v="0.68991320482904595"/>
    <n v="0.74510022204779192"/>
    <n v="0.80043704035737828"/>
    <n v="0.8559245951555664"/>
  </r>
  <r>
    <s v="Lost Opportunity"/>
    <x v="5"/>
    <s v="Under $50"/>
    <s v="Under $30"/>
    <s v="HPWH"/>
    <s v="Under $50"/>
    <n v="47.971829299021998"/>
    <s v="Water Heating"/>
    <s v="Res-HPWH-7P_v4"/>
    <s v="Urban"/>
    <s v="SC-New"/>
    <s v="M_Input"/>
    <s v="No"/>
    <s v="Residential"/>
    <s v="Single Family"/>
    <s v="Single Family Tier1_indor2_gfnc"/>
    <n v="1.2522139549667986E-2"/>
    <n v="1.8881665083786678E-2"/>
    <n v="2.6788377656322172E-2"/>
    <n v="3.6396934508275636E-2"/>
    <n v="4.6011770963264774E-2"/>
    <n v="5.6530762148666133E-2"/>
    <n v="6.6176490699874232E-2"/>
    <n v="7.2996900266045703E-2"/>
    <n v="7.7261233263615947E-2"/>
    <n v="8.2165262635698136E-2"/>
    <n v="8.6676359126110422E-2"/>
    <n v="8.8535571690712869E-2"/>
    <n v="8.6636455059969517E-2"/>
    <n v="8.7039730019930997E-2"/>
    <n v="8.7609559026663397E-2"/>
    <n v="8.8226851196808495E-2"/>
    <n v="8.8464661737577457E-2"/>
    <n v="8.870395101324284E-2"/>
    <n v="8.8944731350599521E-2"/>
    <n v="8.9187015184274465E-2"/>
    <n v="1.3757564221811074"/>
    <n v="25.20292596058307"/>
    <n v="47.971829299021998"/>
    <s v="R-All-WH-WHConvert-All-All-N"/>
    <s v=""/>
    <n v="1.3757564221811074"/>
    <n v="1.2522139549667986E-2"/>
    <n v="3.1403804633454664E-2"/>
    <n v="5.8192182289776836E-2"/>
    <n v="9.4589116798052472E-2"/>
    <n v="0.14060088776131724"/>
    <n v="0.19713164990998339"/>
    <n v="0.26330814060985763"/>
    <n v="0.33630504087590335"/>
    <n v="0.4135662741395193"/>
    <n v="0.49573153677521742"/>
    <n v="0.5824078959013278"/>
    <n v="0.67094346759204071"/>
    <n v="0.75757992265201024"/>
    <n v="0.84461965267194128"/>
    <n v="0.93222921169860462"/>
    <n v="1.0204560628954131"/>
    <n v="1.1089207246329906"/>
    <n v="1.1976246756462334"/>
    <n v="1.286569406996833"/>
    <n v="1.3757564221811074"/>
  </r>
  <r>
    <s v="Lost Opportunity"/>
    <x v="5"/>
    <s v="Under $55"/>
    <s v="Under $40"/>
    <s v="HPWH"/>
    <s v="Under $55"/>
    <n v="54.89945523463102"/>
    <s v="Water Heating"/>
    <s v="Res-HPWH-7P_v4"/>
    <s v="Urban"/>
    <s v="SC-New"/>
    <s v="M_Input"/>
    <s v="No"/>
    <s v="Residential"/>
    <s v="Manufactured"/>
    <s v="Manufactured Tier1_buffered"/>
    <n v="7.5206940932589085E-4"/>
    <n v="1.1738055895141226E-3"/>
    <n v="1.7255677633389163E-3"/>
    <n v="2.371018586244365E-3"/>
    <n v="3.0606222664475509E-3"/>
    <n v="3.7220099716960974E-3"/>
    <n v="4.2893226388785038E-3"/>
    <n v="4.7875886883471152E-3"/>
    <n v="5.1925144678507309E-3"/>
    <n v="5.4894479042902405E-3"/>
    <n v="5.6848613796070639E-3"/>
    <n v="5.7947229293491718E-3"/>
    <n v="5.8426011749058027E-3"/>
    <n v="5.8536929377108532E-3"/>
    <n v="5.8371074133542417E-3"/>
    <n v="5.8009546548911618E-3"/>
    <n v="5.7400665758916758E-3"/>
    <n v="5.67981759139502E-3"/>
    <n v="5.620200993326354E-3"/>
    <n v="5.5612101440202484E-3"/>
    <n v="8.9979203080385123E-2"/>
    <n v="35.649149154656051"/>
    <n v="54.89945523463102"/>
    <s v="R-All-WH-WHConvert-All-All-N"/>
    <s v=""/>
    <n v="8.9979203080385123E-2"/>
    <n v="7.5206940932589085E-4"/>
    <n v="1.9258749988400135E-3"/>
    <n v="3.6514427621789297E-3"/>
    <n v="6.0224613484232952E-3"/>
    <n v="9.0830836148708457E-3"/>
    <n v="1.2805093586566943E-2"/>
    <n v="1.7094416225445448E-2"/>
    <n v="2.1882004913792562E-2"/>
    <n v="2.7074519381643292E-2"/>
    <n v="3.2563967285933533E-2"/>
    <n v="3.8248828665540593E-2"/>
    <n v="4.4043551594889763E-2"/>
    <n v="4.9886152769795564E-2"/>
    <n v="5.5739845707506418E-2"/>
    <n v="6.1576953120860659E-2"/>
    <n v="6.7377907775751825E-2"/>
    <n v="7.3117974351643494E-2"/>
    <n v="7.8797791943038514E-2"/>
    <n v="8.4417992936364872E-2"/>
    <n v="8.9979203080385123E-2"/>
  </r>
  <r>
    <s v="Lost Opportunity"/>
    <x v="5"/>
    <s v="Under $60"/>
    <s v="Under $35"/>
    <s v="HPWH"/>
    <s v="Under $60"/>
    <n v="57.340940168990635"/>
    <s v="Water Heating"/>
    <s v="Res-HPWH-7P_v4"/>
    <s v="Urban"/>
    <s v="SC-New"/>
    <s v="M_Input"/>
    <s v="No"/>
    <s v="Residential"/>
    <s v="Manufactured"/>
    <s v="Manufactured Tier1_indor2_zonl"/>
    <n v="3.3393157498931395E-5"/>
    <n v="5.2118959284496068E-5"/>
    <n v="7.6618135748805687E-5"/>
    <n v="1.0527724715504662E-4"/>
    <n v="1.3589682032118385E-4"/>
    <n v="1.6526355633696976E-4"/>
    <n v="1.904532010844427E-4"/>
    <n v="2.1257705888260729E-4"/>
    <n v="2.3055645036252652E-4"/>
    <n v="2.4374079862449238E-4"/>
    <n v="2.5241748840571518E-4"/>
    <n v="2.5729552757088113E-4"/>
    <n v="2.594214028887964E-4"/>
    <n v="2.5991389597214339E-4"/>
    <n v="2.5917747055691594E-4"/>
    <n v="2.5757222675573476E-4"/>
    <n v="2.5486869276455731E-4"/>
    <n v="2.5219353565339274E-4"/>
    <n v="2.4954645757233924E-4"/>
    <n v="2.469271637977922E-4"/>
    <n v="3.9952292472377696E-3"/>
    <n v="34.248536543089436"/>
    <n v="57.340940168990635"/>
    <s v="R-All-WH-WHConvert-All-All-N"/>
    <s v=""/>
    <n v="3.9952292472377696E-3"/>
    <n v="3.3393157498931395E-5"/>
    <n v="8.5512116783427455E-5"/>
    <n v="1.6213025253223316E-4"/>
    <n v="2.6740749968727978E-4"/>
    <n v="4.0330432000846363E-4"/>
    <n v="5.6856787634543336E-4"/>
    <n v="7.5902107742987601E-4"/>
    <n v="9.7159813631248328E-4"/>
    <n v="1.2021545866750098E-3"/>
    <n v="1.4458953852995021E-3"/>
    <n v="1.6983128737052173E-3"/>
    <n v="1.9556084012760985E-3"/>
    <n v="2.2150298041648947E-3"/>
    <n v="2.474943700137038E-3"/>
    <n v="2.7341211706939541E-3"/>
    <n v="2.9916933974496887E-3"/>
    <n v="3.2465620902142459E-3"/>
    <n v="3.4987556258676386E-3"/>
    <n v="3.7483020834399778E-3"/>
    <n v="3.9952292472377696E-3"/>
  </r>
  <r>
    <s v="Lost Opportunity"/>
    <x v="5"/>
    <s v="Under $60"/>
    <s v="Under $35"/>
    <s v="HPWH"/>
    <s v="Under $60"/>
    <n v="58.138672534691878"/>
    <s v="Water Heating"/>
    <s v="Res-HPWH-7P_v4"/>
    <s v="Urban"/>
    <s v="SC-New"/>
    <s v="M_Input"/>
    <s v="No"/>
    <s v="Residential"/>
    <s v="Single Family"/>
    <s v="Single Family Tier1_indor2_zonl"/>
    <n v="4.016239834933117E-3"/>
    <n v="6.0559375782855297E-3"/>
    <n v="8.5918663523763365E-3"/>
    <n v="1.1673629547233739E-2"/>
    <n v="1.4757406806202104E-2"/>
    <n v="1.813117462395809E-2"/>
    <n v="2.1224859939527094E-2"/>
    <n v="2.3412377534389149E-2"/>
    <n v="2.4780081830155083E-2"/>
    <n v="2.6352956660188474E-2"/>
    <n v="2.7799805687238423E-2"/>
    <n v="2.8396113014268851E-2"/>
    <n v="2.7787007211436805E-2"/>
    <n v="2.7916350040767538E-2"/>
    <n v="2.8099111935958179E-2"/>
    <n v="2.8297096744680002E-2"/>
    <n v="2.8373369985623776E-2"/>
    <n v="2.8450117502866155E-2"/>
    <n v="2.8527343249993866E-2"/>
    <n v="2.8605051215178732E-2"/>
    <n v="0.44124789729526104"/>
    <n v="34.711242946224885"/>
    <n v="58.138672534691878"/>
    <s v="R-All-WH-WHConvert-All-All-N"/>
    <s v=""/>
    <n v="0.44124789729526104"/>
    <n v="4.016239834933117E-3"/>
    <n v="1.0072177413218647E-2"/>
    <n v="1.8664043765594981E-2"/>
    <n v="3.033767331282872E-2"/>
    <n v="4.5095080119030823E-2"/>
    <n v="6.3226254742988916E-2"/>
    <n v="8.445111468251601E-2"/>
    <n v="0.10786349221690517"/>
    <n v="0.13264357404706026"/>
    <n v="0.15899653070724873"/>
    <n v="0.18679633639448714"/>
    <n v="0.21519244940875598"/>
    <n v="0.2429794566201928"/>
    <n v="0.27089580666096036"/>
    <n v="0.29899491859691851"/>
    <n v="0.32729201534159852"/>
    <n v="0.35566538532722231"/>
    <n v="0.38411550283008844"/>
    <n v="0.41264284608008228"/>
    <n v="0.44124789729526104"/>
  </r>
  <r>
    <s v="Lost Opportunity"/>
    <x v="5"/>
    <s v="Under $65"/>
    <s v="Under $40"/>
    <s v="HPWH"/>
    <s v="Under $65"/>
    <n v="61.028406698219072"/>
    <s v="Water Heating"/>
    <s v="Res-HPWH-7P_v4"/>
    <s v="Urban"/>
    <s v="SC-New"/>
    <s v="M_Input"/>
    <s v="No"/>
    <s v="Residential"/>
    <s v="Manufactured"/>
    <s v="Manufactured Tier1_indor2_efaf"/>
    <n v="4.1137376448540405E-4"/>
    <n v="6.4205885539906661E-4"/>
    <n v="9.4386674670846938E-4"/>
    <n v="1.2969213072533711E-3"/>
    <n v="1.6741269991887085E-3"/>
    <n v="2.0358988605602957E-3"/>
    <n v="2.3462127021354594E-3"/>
    <n v="2.6187587968754368E-3"/>
    <n v="2.8402487819565981E-3"/>
    <n v="3.0026681331959963E-3"/>
    <n v="3.1095571729248049E-3"/>
    <n v="3.1696502424330042E-3"/>
    <n v="3.1958391205702528E-3"/>
    <n v="3.2019061938527342E-3"/>
    <n v="3.1928340929190469E-3"/>
    <n v="3.1730589283384012E-3"/>
    <n v="3.1397538131991546E-3"/>
    <n v="3.1067982757826979E-3"/>
    <n v="3.074188646845253E-3"/>
    <n v="3.0419212956562256E-3"/>
    <n v="4.9217642730280384E-2"/>
    <n v="36.406550666240513"/>
    <n v="61.028406698219072"/>
    <s v="R-All-WH-WHConvert-All-All-N"/>
    <s v=""/>
    <n v="4.9217642730280384E-2"/>
    <n v="4.1137376448540405E-4"/>
    <n v="1.0534326198844706E-3"/>
    <n v="1.9972993665929402E-3"/>
    <n v="3.2942206738463113E-3"/>
    <n v="4.9683476730350198E-3"/>
    <n v="7.0042465335953159E-3"/>
    <n v="9.3504592357307754E-3"/>
    <n v="1.1969218032606213E-2"/>
    <n v="1.4809466814562812E-2"/>
    <n v="1.7812134947758809E-2"/>
    <n v="2.0921692120683615E-2"/>
    <n v="2.4091342363116618E-2"/>
    <n v="2.7287181483686872E-2"/>
    <n v="3.0489087677539606E-2"/>
    <n v="3.3681921770458652E-2"/>
    <n v="3.685498069879705E-2"/>
    <n v="3.9994734511996206E-2"/>
    <n v="4.3101532787778903E-2"/>
    <n v="4.6175721434624159E-2"/>
    <n v="4.9217642730280384E-2"/>
  </r>
  <r>
    <s v="Lost Opportunity"/>
    <x v="5"/>
    <s v="Under $65"/>
    <s v="Under $40"/>
    <s v="HPWH"/>
    <s v="Under $65"/>
    <n v="61.93573939752121"/>
    <s v="Water Heating"/>
    <s v="Res-HPWH-7P_v4"/>
    <s v="Urban"/>
    <s v="SC-New"/>
    <s v="M_Input"/>
    <s v="No"/>
    <s v="Residential"/>
    <s v="Single Family"/>
    <s v="Single Family Tier1_indor2_efaf"/>
    <n v="1.4329691517275011E-3"/>
    <n v="2.1607204975633704E-3"/>
    <n v="3.0655239589111377E-3"/>
    <n v="4.1650777138311007E-3"/>
    <n v="5.2653500741778395E-3"/>
    <n v="6.4690892448033017E-3"/>
    <n v="7.5728967375240583E-3"/>
    <n v="8.3533892780923331E-3"/>
    <n v="8.8413775818462128E-3"/>
    <n v="9.4025694437869026E-3"/>
    <n v="9.9187960906460156E-3"/>
    <n v="1.0131554800210954E-2"/>
    <n v="9.9142296748524865E-3"/>
    <n v="9.9603783841043531E-3"/>
    <n v="1.0025586680591409E-2"/>
    <n v="1.0096226417028807E-2"/>
    <n v="1.0123440230413167E-2"/>
    <n v="1.0150823262602485E-2"/>
    <n v="1.0178376924211679E-2"/>
    <n v="1.0206102638195413E-2"/>
    <n v="0.15743447878512051"/>
    <n v="36.93394719890442"/>
    <n v="61.93573939752121"/>
    <s v="R-All-WH-WHConvert-All-All-N"/>
    <s v=""/>
    <n v="0.15743447878512051"/>
    <n v="1.4329691517275011E-3"/>
    <n v="3.5936896492908717E-3"/>
    <n v="6.6592136082020094E-3"/>
    <n v="1.082429132203311E-2"/>
    <n v="1.6089641396210948E-2"/>
    <n v="2.2558730641014248E-2"/>
    <n v="3.0131627378538306E-2"/>
    <n v="3.8485016656630636E-2"/>
    <n v="4.732639423847685E-2"/>
    <n v="5.6728963682263753E-2"/>
    <n v="6.6647759772909765E-2"/>
    <n v="7.6779314573120719E-2"/>
    <n v="8.6693544247973209E-2"/>
    <n v="9.665392263207756E-2"/>
    <n v="0.10667950931266897"/>
    <n v="0.11677573572969777"/>
    <n v="0.12689917596011094"/>
    <n v="0.13704999922271344"/>
    <n v="0.14722837614692511"/>
    <n v="0.15743447878512051"/>
  </r>
  <r>
    <s v="Lost Opportunity"/>
    <x v="5"/>
    <s v="Under $5"/>
    <s v="Under $5"/>
    <s v="HPWH"/>
    <s v="Under $5"/>
    <n v="-0.93145665774830266"/>
    <s v="Water Heating"/>
    <s v="Res-HPWH-7P_v4"/>
    <s v="Urban"/>
    <s v="SC-New"/>
    <s v="M_Input"/>
    <s v="No"/>
    <s v="Residential"/>
    <s v="Manufactured"/>
    <s v="Manufactured Tier2_buffered"/>
    <n v="4.6003980595478314E-4"/>
    <n v="7.1801523759986135E-4"/>
    <n v="1.0555273877178503E-3"/>
    <n v="1.4503487534597845E-3"/>
    <n v="1.8721783602652746E-3"/>
    <n v="2.276748294649582E-3"/>
    <n v="2.6237726598078684E-3"/>
    <n v="2.928561305468722E-3"/>
    <n v="3.1762538385234902E-3"/>
    <n v="3.3578876063476053E-3"/>
    <n v="3.4774217559233474E-3"/>
    <n v="3.5446239122649448E-3"/>
    <n v="3.5739109681167066E-3"/>
    <n v="3.5806957839133033E-3"/>
    <n v="3.5705504418583551E-3"/>
    <n v="3.5484358500642377E-3"/>
    <n v="3.5111906972890559E-3"/>
    <n v="3.4743364777275161E-3"/>
    <n v="3.4378690880596174E-3"/>
    <n v="3.4017844680347001E-3"/>
    <n v="5.5040152693046608E-2"/>
    <n v="-1.9360576666087046"/>
    <n v="-0.93145665774830266"/>
    <s v="R-All-WH-WHConvert-All-All-N"/>
    <s v=""/>
    <n v="5.5040152693046608E-2"/>
    <n v="4.6003980595478314E-4"/>
    <n v="1.1780550435546446E-3"/>
    <n v="2.2335824312724947E-3"/>
    <n v="3.6839311847322795E-3"/>
    <n v="5.5561095449975541E-3"/>
    <n v="7.8328578396471352E-3"/>
    <n v="1.0456630499455003E-2"/>
    <n v="1.3385191804923726E-2"/>
    <n v="1.6561445643447217E-2"/>
    <n v="1.9919333249794821E-2"/>
    <n v="2.3396755005718167E-2"/>
    <n v="2.6941378917983112E-2"/>
    <n v="3.051528988609982E-2"/>
    <n v="3.4095985670013124E-2"/>
    <n v="3.7666536111871478E-2"/>
    <n v="4.1214971961935715E-2"/>
    <n v="4.4726162659224772E-2"/>
    <n v="4.8200499136952291E-2"/>
    <n v="5.1638368225011909E-2"/>
    <n v="5.5040152693046608E-2"/>
  </r>
  <r>
    <s v="Lost Opportunity"/>
    <x v="5"/>
    <s v="Under $5"/>
    <s v="Under $5"/>
    <s v="HPWH"/>
    <s v="Under $5"/>
    <n v="-0.30146138856272581"/>
    <s v="Water Heating"/>
    <s v="Res-HPWH-7P_v4"/>
    <s v="Urban"/>
    <s v="SC-New"/>
    <s v="M_Input"/>
    <s v="No"/>
    <s v="Residential"/>
    <s v="Single Family"/>
    <s v="Single Family Tier2_buffered"/>
    <n v="1.2156371433271512E-2"/>
    <n v="1.8330137044609947E-2"/>
    <n v="2.6005896803285349E-2"/>
    <n v="3.5333790456502881E-2"/>
    <n v="4.4667780287346637E-2"/>
    <n v="5.4879514747408487E-2"/>
    <n v="6.4243494325172151E-2"/>
    <n v="7.0864681677745373E-2"/>
    <n v="7.5004454727550934E-2"/>
    <n v="7.9765238803646374E-2"/>
    <n v="8.4144567455213204E-2"/>
    <n v="8.5949472952318251E-2"/>
    <n v="8.4105828975436434E-2"/>
    <n v="8.4497324389106329E-2"/>
    <n v="8.505050885345572E-2"/>
    <n v="8.564977009578334E-2"/>
    <n v="8.5880634258642105E-2"/>
    <n v="8.6112933962973717E-2"/>
    <n v="8.6346681175510864E-2"/>
    <n v="8.6581887967668678E-2"/>
    <n v="1.3355709703926484"/>
    <n v="-1.5119466799949914"/>
    <n v="-0.30146138856272581"/>
    <s v="R-All-WH-WHConvert-All-All-N"/>
    <s v=""/>
    <n v="1.3355709703926484"/>
    <n v="1.2156371433271512E-2"/>
    <n v="3.0486508477881459E-2"/>
    <n v="5.6492405281166808E-2"/>
    <n v="9.1826195737669689E-2"/>
    <n v="0.13649397602501634"/>
    <n v="0.19137349077242483"/>
    <n v="0.255616985097597"/>
    <n v="0.32648166677534241"/>
    <n v="0.40148612150289331"/>
    <n v="0.4812513603065397"/>
    <n v="0.56539592776175285"/>
    <n v="0.6513454007140711"/>
    <n v="0.73545122968950749"/>
    <n v="0.81994855407861378"/>
    <n v="0.90499906293206944"/>
    <n v="0.99064883302785278"/>
    <n v="1.0765294672864949"/>
    <n v="1.1626424012494687"/>
    <n v="1.2489890824249796"/>
    <n v="1.3355709703926484"/>
  </r>
  <r>
    <s v="Lost Opportunity"/>
    <x v="5"/>
    <s v="Under $10"/>
    <s v="Under $5"/>
    <s v="HPWH"/>
    <s v="Under $10"/>
    <n v="7.7878737815750165"/>
    <s v="Water Heating"/>
    <s v="Res-HPWH-7P_v4"/>
    <s v="Urban"/>
    <s v="SC-New"/>
    <s v="M_Input"/>
    <s v="No"/>
    <s v="Residential"/>
    <s v="Manufactured"/>
    <s v="Manufactured Tier2_indor2_gfac"/>
    <n v="9.2312339304103568E-6"/>
    <n v="1.4407811102622215E-5"/>
    <n v="2.1180385066365625E-5"/>
    <n v="2.9102935116841325E-5"/>
    <n v="3.7567436946444394E-5"/>
    <n v="4.5685603368502649E-5"/>
    <n v="5.2649050993822158E-5"/>
    <n v="5.8764989769139432E-5"/>
    <n v="6.3735228617708097E-5"/>
    <n v="6.7379921487200923E-5"/>
    <n v="6.9778513268006068E-5"/>
    <n v="7.1127002719978118E-5"/>
    <n v="7.1714681569071402E-5"/>
    <n v="7.1850826791685651E-5"/>
    <n v="7.1647248699961856E-5"/>
    <n v="7.1203493686842209E-5"/>
    <n v="7.0456126364294968E-5"/>
    <n v="6.9716603571502722E-5"/>
    <n v="6.8984842970575751E-5"/>
    <n v="6.8260763087860736E-5"/>
    <n v="1.1044446991288369E-3"/>
    <n v="-0.57207033982038502"/>
    <n v="7.7878737815750165"/>
    <s v="R-All-WH-WHConvert-All-All-N"/>
    <s v=""/>
    <n v="1.1044446991288369E-3"/>
    <n v="9.2312339304103568E-6"/>
    <n v="2.3639045033032572E-5"/>
    <n v="4.48194300993982E-5"/>
    <n v="7.3922365216239522E-5"/>
    <n v="1.1148980216268392E-4"/>
    <n v="1.5717540553118658E-4"/>
    <n v="2.0982445652500874E-4"/>
    <n v="2.6858944629414819E-4"/>
    <n v="3.3232467491185627E-4"/>
    <n v="3.9970459639905717E-4"/>
    <n v="4.6948310966706322E-4"/>
    <n v="5.4061011238704137E-4"/>
    <n v="6.123247939561128E-4"/>
    <n v="6.8417562074779841E-4"/>
    <n v="7.5582286944776028E-4"/>
    <n v="8.2702636313460249E-4"/>
    <n v="8.9748248949889748E-4"/>
    <n v="9.671990930704002E-4"/>
    <n v="1.036183936040976E-3"/>
    <n v="1.1044446991288369E-3"/>
  </r>
  <r>
    <s v="Lost Opportunity"/>
    <x v="5"/>
    <s v="Under $10"/>
    <s v="Under $5"/>
    <s v="HPWH"/>
    <s v="Under $10"/>
    <n v="7.978421532700855"/>
    <s v="Water Heating"/>
    <s v="Res-HPWH-7P_v4"/>
    <s v="Urban"/>
    <s v="SC-New"/>
    <s v="M_Input"/>
    <s v="No"/>
    <s v="Residential"/>
    <s v="Single Family"/>
    <s v="Single Family Tier2_indor2_gfac"/>
    <n v="2.1198587398186097E-3"/>
    <n v="3.1964555730617408E-3"/>
    <n v="4.534973937566588E-3"/>
    <n v="6.1615955814850664E-3"/>
    <n v="7.7892802922480704E-3"/>
    <n v="9.57002832735835E-3"/>
    <n v="1.1202942725899659E-2"/>
    <n v="1.235756209191482E-2"/>
    <n v="1.3079466167375778E-2"/>
    <n v="1.3909663713370322E-2"/>
    <n v="1.4673342099434872E-2"/>
    <n v="1.498808607658194E-2"/>
    <n v="1.4666586785534437E-2"/>
    <n v="1.4734856744117274E-2"/>
    <n v="1.4831322447548589E-2"/>
    <n v="1.4935823135846566E-2"/>
    <n v="1.4976081811392428E-2"/>
    <n v="1.5016590820284413E-2"/>
    <n v="1.5057352249311576E-2"/>
    <n v="1.5098368203517759E-2"/>
    <n v="0.23290023752366887"/>
    <n v="-0.53756446078467868"/>
    <n v="7.978421532700855"/>
    <s v="R-All-WH-WHConvert-All-All-N"/>
    <s v=""/>
    <n v="0.23290023752366887"/>
    <n v="2.1198587398186097E-3"/>
    <n v="5.3163143128803509E-3"/>
    <n v="9.8512882504469389E-3"/>
    <n v="1.6012883831932005E-2"/>
    <n v="2.3802164124180077E-2"/>
    <n v="3.3372192451538427E-2"/>
    <n v="4.4575135177438087E-2"/>
    <n v="5.6932697269352905E-2"/>
    <n v="7.0012163436728683E-2"/>
    <n v="8.3921827150099007E-2"/>
    <n v="9.8595169249533876E-2"/>
    <n v="0.11358325532611582"/>
    <n v="0.12824984211165025"/>
    <n v="0.14298469885576753"/>
    <n v="0.15781602130331612"/>
    <n v="0.17275184443916269"/>
    <n v="0.18772792625055512"/>
    <n v="0.20274451707083954"/>
    <n v="0.21780186932015111"/>
    <n v="0.23290023752366887"/>
  </r>
  <r>
    <s v="Lost Opportunity"/>
    <x v="5"/>
    <s v="Under $10"/>
    <s v="Under $5"/>
    <s v="HPWH"/>
    <s v="Under $10"/>
    <n v="7.9686491322334199"/>
    <s v="Water Heating"/>
    <s v="Res-HPWH-7P_v4"/>
    <s v="Urban"/>
    <s v="SC-New"/>
    <s v="M_Input"/>
    <s v="No"/>
    <s v="Residential"/>
    <s v="Manufactured"/>
    <s v="Manufactured Tier2_indor2_gfnc"/>
    <n v="6.5943807516705917E-5"/>
    <n v="1.0292296016445359E-4"/>
    <n v="1.5130320025202076E-4"/>
    <n v="2.0789835529938224E-4"/>
    <n v="2.6836497152685511E-4"/>
    <n v="3.2635752246430028E-4"/>
    <n v="3.7610127864233495E-4"/>
    <n v="4.197908105536502E-4"/>
    <n v="4.5529597448003956E-4"/>
    <n v="4.8133203064059022E-4"/>
    <n v="4.9846649780900445E-4"/>
    <n v="5.0809950348619894E-4"/>
    <n v="5.1229761840760495E-4"/>
    <n v="5.1327017900157032E-4"/>
    <n v="5.1181590814282569E-4"/>
    <n v="5.0864592075107126E-4"/>
    <n v="5.0330706277890202E-4"/>
    <n v="4.9802424261967534E-4"/>
    <n v="4.9279687208832396E-4"/>
    <n v="4.8762436917349904E-4"/>
    <n v="7.8896590857990088E-3"/>
    <n v="-0.54255412414946158"/>
    <n v="7.9686491322334199"/>
    <s v="R-All-WH-WHConvert-All-All-N"/>
    <s v=""/>
    <n v="7.8896590857990088E-3"/>
    <n v="6.5943807516705917E-5"/>
    <n v="1.6886676768115952E-4"/>
    <n v="3.2016996793318025E-4"/>
    <n v="5.2806832323256249E-4"/>
    <n v="7.9643329475941765E-4"/>
    <n v="1.122790817223718E-3"/>
    <n v="1.4988920958660529E-3"/>
    <n v="1.9186829064197031E-3"/>
    <n v="2.3739788808997426E-3"/>
    <n v="2.8553109115403326E-3"/>
    <n v="3.353777409349337E-3"/>
    <n v="3.8618769128355361E-3"/>
    <n v="4.3741745312431413E-3"/>
    <n v="4.8874447102447115E-3"/>
    <n v="5.3992606183875368E-3"/>
    <n v="5.907906539138608E-3"/>
    <n v="6.4112136019175096E-3"/>
    <n v="6.9092378445371853E-3"/>
    <n v="7.402034716625509E-3"/>
    <n v="7.8896590857990088E-3"/>
  </r>
  <r>
    <s v="Lost Opportunity"/>
    <x v="5"/>
    <s v="Under $10"/>
    <s v="Under $5"/>
    <s v="HPWH"/>
    <s v="Under $10"/>
    <n v="8.1316845127413977"/>
    <s v="Water Heating"/>
    <s v="Res-HPWH-7P_v4"/>
    <s v="Urban"/>
    <s v="SC-New"/>
    <s v="M_Input"/>
    <s v="No"/>
    <s v="Residential"/>
    <s v="Single Family"/>
    <s v="Single Family Tier2_indor2_gfnc"/>
    <n v="3.3805899409270015E-3"/>
    <n v="5.0974649177978736E-3"/>
    <n v="7.2320324877003534E-3"/>
    <n v="9.8260453168738104E-3"/>
    <n v="1.242175344442429E-2"/>
    <n v="1.5261555352797884E-2"/>
    <n v="1.7865603389779806E-2"/>
    <n v="1.9706902784419823E-2"/>
    <n v="2.0858140652291319E-2"/>
    <n v="2.2182076733622651E-2"/>
    <n v="2.3399933103738186E-2"/>
    <n v="2.3901862927232825E-2"/>
    <n v="2.338916024147588E-2"/>
    <n v="2.3498031993596676E-2"/>
    <n v="2.3651868181140127E-2"/>
    <n v="2.3818517953148204E-2"/>
    <n v="2.3882719435553125E-2"/>
    <n v="2.3947320130592302E-2"/>
    <n v="2.4012323366118662E-2"/>
    <n v="2.4077732499096456E-2"/>
    <n v="0.37141163485232725"/>
    <n v="-0.51463063901246919"/>
    <n v="8.1316845127413977"/>
    <s v="R-All-WH-WHConvert-All-All-N"/>
    <s v=""/>
    <n v="0.37141163485232725"/>
    <n v="3.3805899409270015E-3"/>
    <n v="8.4780548587248747E-3"/>
    <n v="1.5710087346425226E-2"/>
    <n v="2.5536132663299037E-2"/>
    <n v="3.7957886107723326E-2"/>
    <n v="5.3219441460521211E-2"/>
    <n v="7.108504485030101E-2"/>
    <n v="9.0791947634720829E-2"/>
    <n v="0.11165008828701214"/>
    <n v="0.1338321650206348"/>
    <n v="0.157232098124373"/>
    <n v="0.18113396105160581"/>
    <n v="0.2045231212930817"/>
    <n v="0.22802115328667838"/>
    <n v="0.2516730214678185"/>
    <n v="0.27549153942096671"/>
    <n v="0.29937425885651986"/>
    <n v="0.32332157898711217"/>
    <n v="0.34733390235323081"/>
    <n v="0.37141163485232725"/>
  </r>
  <r>
    <s v="Lost Opportunity"/>
    <x v="5"/>
    <s v="Under $5"/>
    <s v="Under $5"/>
    <s v="HPWH"/>
    <s v="Under $5"/>
    <n v="3.0841877936810502"/>
    <s v="Water Heating"/>
    <s v="Res-HPWH-7P_v4"/>
    <s v="Urban"/>
    <s v="SC-New"/>
    <s v="M_Input"/>
    <s v="No"/>
    <s v="Residential"/>
    <s v="Manufactured"/>
    <s v="Manufactured Tier2_indor2_hp85"/>
    <n v="3.5716710342774485E-5"/>
    <n v="5.5745485349529259E-5"/>
    <n v="8.1949356290462788E-5"/>
    <n v="1.1260261754048886E-4"/>
    <n v="1.4535275282282354E-4"/>
    <n v="1.7676287640943308E-4"/>
    <n v="2.0370525959412207E-4"/>
    <n v="2.2736853314550949E-4"/>
    <n v="2.4659896134470485E-4"/>
    <n v="2.6070069904189527E-4"/>
    <n v="2.6998112769438076E-4"/>
    <n v="2.7519858914313764E-4"/>
    <n v="2.7747238649091063E-4"/>
    <n v="2.7799914808284115E-4"/>
    <n v="2.7721148093140215E-4"/>
    <n v="2.7549454152912616E-4"/>
    <n v="2.7260289103252905E-4"/>
    <n v="2.6974159192764703E-4"/>
    <n v="2.6691032563967406E-4"/>
    <n v="2.6410877693763471E-4"/>
    <n v="4.2732241112910276E-3"/>
    <n v="-0.78806887655464697"/>
    <n v="3.0841877936810502"/>
    <s v="R-All-WH-WHConvert-All-All-N"/>
    <s v=""/>
    <n v="4.2732241112910276E-3"/>
    <n v="3.5716710342774485E-5"/>
    <n v="9.1462195692303751E-5"/>
    <n v="1.7341155198276654E-4"/>
    <n v="2.8601416952325537E-4"/>
    <n v="4.3136692234607894E-4"/>
    <n v="6.0812979875551204E-4"/>
    <n v="8.1183505834963405E-4"/>
    <n v="1.0392035914951435E-3"/>
    <n v="1.2858025528398483E-3"/>
    <n v="1.5465032518817436E-3"/>
    <n v="1.8164843795761244E-3"/>
    <n v="2.091682968719262E-3"/>
    <n v="2.3691553552101724E-3"/>
    <n v="2.6471545032930137E-3"/>
    <n v="2.9243659842244159E-3"/>
    <n v="3.1998605257535419E-3"/>
    <n v="3.4724634167860712E-3"/>
    <n v="3.7422050087137183E-3"/>
    <n v="4.0091153343533928E-3"/>
    <n v="4.2732241112910276E-3"/>
  </r>
  <r>
    <s v="Lost Opportunity"/>
    <x v="5"/>
    <s v="Under $5"/>
    <s v="Under $5"/>
    <s v="HPWH"/>
    <s v="Under $5"/>
    <n v="3.1058494789030919"/>
    <s v="Water Heating"/>
    <s v="Res-HPWH-7P_v4"/>
    <s v="Urban"/>
    <s v="SC-New"/>
    <s v="M_Input"/>
    <s v="No"/>
    <s v="Residential"/>
    <s v="Single Family"/>
    <s v="Single Family Tier2_indor2_hp85"/>
    <n v="1.2070421300502585E-3"/>
    <n v="1.8200536059537642E-3"/>
    <n v="2.5822025300568699E-3"/>
    <n v="3.5083967226138763E-3"/>
    <n v="4.4351962227059099E-3"/>
    <n v="5.4491495871486018E-3"/>
    <n v="6.3789268580500061E-3"/>
    <n v="7.0363641640242116E-3"/>
    <n v="7.4474144932602611E-3"/>
    <n v="7.9201268468982646E-3"/>
    <n v="8.3549633614612949E-3"/>
    <n v="8.5341777748842336E-3"/>
    <n v="8.3511169030504682E-3"/>
    <n v="8.3899896423884311E-3"/>
    <n v="8.4449169665348003E-3"/>
    <n v="8.5044193904584373E-3"/>
    <n v="8.5273425770704073E-3"/>
    <n v="8.5504083028476764E-3"/>
    <n v="8.5736177560025821E-3"/>
    <n v="8.5969721351416908E-3"/>
    <n v="0.13261279797060205"/>
    <n v="-0.74725482112329067"/>
    <n v="3.1058494789030919"/>
    <s v="R-All-WH-WHConvert-All-All-N"/>
    <s v=""/>
    <n v="0.13261279797060205"/>
    <n v="1.2070421300502585E-3"/>
    <n v="3.027095736004023E-3"/>
    <n v="5.6092982660608925E-3"/>
    <n v="9.1176949886747696E-3"/>
    <n v="1.355289121138068E-2"/>
    <n v="1.9002040798529282E-2"/>
    <n v="2.5380967656579288E-2"/>
    <n v="3.2417331820603502E-2"/>
    <n v="3.9864746313863761E-2"/>
    <n v="4.7784873160762027E-2"/>
    <n v="5.6139836522223319E-2"/>
    <n v="6.4674014297107549E-2"/>
    <n v="7.3025131200158022E-2"/>
    <n v="8.1415120842546457E-2"/>
    <n v="8.986003780908125E-2"/>
    <n v="9.8364457199539693E-2"/>
    <n v="0.10689179977661011"/>
    <n v="0.11544220807945778"/>
    <n v="0.12401582583546036"/>
    <n v="0.13261279797060205"/>
  </r>
  <r>
    <s v="Lost Opportunity"/>
    <x v="5"/>
    <s v="Under $10"/>
    <s v="Under $5"/>
    <s v="HPWH"/>
    <s v="Under $10"/>
    <n v="6.9635451396080326"/>
    <s v="Water Heating"/>
    <s v="Res-HPWH-7P_v4"/>
    <s v="Urban"/>
    <s v="SC-New"/>
    <s v="M_Input"/>
    <s v="No"/>
    <s v="Residential"/>
    <s v="Manufactured"/>
    <s v="Manufactured Tier2_indor2_zonl"/>
    <n v="8.5307868931862171E-6"/>
    <n v="1.3314576040463176E-5"/>
    <n v="1.9573261026519881E-5"/>
    <n v="2.6894664279942312E-5"/>
    <n v="3.4716897126566602E-5"/>
    <n v="4.2219073783779796E-5"/>
    <n v="4.8654149330697905E-5"/>
    <n v="5.4306023255388553E-5"/>
    <n v="5.889913060647589E-5"/>
    <n v="6.2267271680047022E-5"/>
    <n v="6.4483863251666641E-5"/>
    <n v="6.5730032098562248E-5"/>
    <n v="6.6273119085745206E-5"/>
    <n v="6.6398933888988531E-5"/>
    <n v="6.6210802883999469E-5"/>
    <n v="6.5800719088242117E-5"/>
    <n v="6.5110060460409227E-5"/>
    <n v="6.4426651135553756E-5"/>
    <n v="6.375041502341569E-5"/>
    <n v="6.3081276832394818E-5"/>
    <n v="1.020641707772045E-3"/>
    <n v="1.4182068181063665"/>
    <n v="6.9635451396080326"/>
    <s v="R-All-WH-WHConvert-All-All-N"/>
    <s v=""/>
    <n v="1.020641707772045E-3"/>
    <n v="8.5307868931862171E-6"/>
    <n v="2.1845362933649393E-5"/>
    <n v="4.1418623960169274E-5"/>
    <n v="6.8313288240111583E-5"/>
    <n v="1.0303018536667819E-4"/>
    <n v="1.45249259150458E-4"/>
    <n v="1.939034084811559E-4"/>
    <n v="2.4820943173654446E-4"/>
    <n v="3.0710856234302035E-4"/>
    <n v="3.6937583402306737E-4"/>
    <n v="4.3385969727473403E-4"/>
    <n v="4.9958972937329629E-4"/>
    <n v="5.6586284845904151E-4"/>
    <n v="6.3226178234803007E-4"/>
    <n v="6.9847258523202951E-4"/>
    <n v="7.6427330432027167E-4"/>
    <n v="8.2938336478068087E-4"/>
    <n v="8.9381001591623457E-4"/>
    <n v="9.5756043093965027E-4"/>
    <n v="1.020641707772045E-3"/>
  </r>
  <r>
    <s v="Lost Opportunity"/>
    <x v="5"/>
    <s v="Under $10"/>
    <s v="Under $5"/>
    <s v="HPWH"/>
    <s v="Under $10"/>
    <n v="7.1681268856631171"/>
    <s v="Water Heating"/>
    <s v="Res-HPWH-7P_v4"/>
    <s v="Urban"/>
    <s v="SC-New"/>
    <s v="M_Input"/>
    <s v="No"/>
    <s v="Residential"/>
    <s v="Single Family"/>
    <s v="Single Family Tier2_indor2_zonl"/>
    <n v="1.0232142620754516E-3"/>
    <n v="1.5428664509632348E-3"/>
    <n v="2.1889430290320446E-3"/>
    <n v="2.9740814129228599E-3"/>
    <n v="3.7597329183422122E-3"/>
    <n v="4.6192650902092793E-3"/>
    <n v="5.4074408634114087E-3"/>
    <n v="5.9647529995381391E-3"/>
    <n v="6.3132019466247049E-3"/>
    <n v="6.7139220292630145E-3"/>
    <n v="7.0825346172540757E-3"/>
    <n v="7.234455365684127E-3"/>
    <n v="7.0792739596461495E-3"/>
    <n v="7.1122265304854847E-3"/>
    <n v="7.1587886346946112E-3"/>
    <n v="7.2092290686040653E-3"/>
    <n v="7.2286611421743625E-3"/>
    <n v="7.2482140467440134E-3"/>
    <n v="7.2678887895651981E-3"/>
    <n v="7.2876863867013131E-3"/>
    <n v="0.11241637954393575"/>
    <n v="1.5035427045135288"/>
    <n v="7.1681268856631171"/>
    <s v="R-All-WH-WHConvert-All-All-N"/>
    <s v=""/>
    <n v="0.11241637954393575"/>
    <n v="1.0232142620754516E-3"/>
    <n v="2.5660807130386864E-3"/>
    <n v="4.755023742070731E-3"/>
    <n v="7.7291051549935909E-3"/>
    <n v="1.1488838073335804E-2"/>
    <n v="1.6108103163545082E-2"/>
    <n v="2.151554402695649E-2"/>
    <n v="2.748029702649463E-2"/>
    <n v="3.3793498973119333E-2"/>
    <n v="4.0507421002382346E-2"/>
    <n v="4.7589955619636422E-2"/>
    <n v="5.4824410985320551E-2"/>
    <n v="6.1903684944966703E-2"/>
    <n v="6.9015911475452191E-2"/>
    <n v="7.6174700110146806E-2"/>
    <n v="8.3383929178750871E-2"/>
    <n v="9.0612590320925238E-2"/>
    <n v="9.7860804367669252E-2"/>
    <n v="0.10512869315723444"/>
    <n v="0.11241637954393575"/>
  </r>
  <r>
    <s v="Lost Opportunity"/>
    <x v="5"/>
    <s v="Under $10"/>
    <s v="Under $5"/>
    <s v="HPWH"/>
    <s v="Under $10"/>
    <n v="8.7736314071659525"/>
    <s v="Water Heating"/>
    <s v="Res-HPWH-7P_v4"/>
    <s v="Urban"/>
    <s v="SC-New"/>
    <s v="M_Input"/>
    <s v="No"/>
    <s v="Residential"/>
    <s v="Manufactured"/>
    <s v="Manufactured Tier2_indor2_efaf"/>
    <n v="1.0390194438156127E-4"/>
    <n v="1.6216679147444676E-4"/>
    <n v="2.383953442990849E-4"/>
    <n v="3.2756742691665417E-4"/>
    <n v="4.2283943550694523E-4"/>
    <n v="5.1421327376341517E-4"/>
    <n v="5.925902007619169E-4"/>
    <n v="6.6142801109848144E-4"/>
    <n v="7.1737042186394053E-4"/>
    <n v="7.5839317989051362E-4"/>
    <n v="7.8539047534223949E-4"/>
    <n v="8.0056836782055243E-4"/>
    <n v="8.0718297379338516E-4"/>
    <n v="8.0871535326231848E-4"/>
    <n v="8.0642398466273103E-4"/>
    <n v="8.0142931016528298E-4"/>
    <n v="7.9301733419703368E-4"/>
    <n v="7.8469365215573365E-4"/>
    <n v="7.7645733728913015E-4"/>
    <n v="7.6830747257236446E-4"/>
    <n v="1.243105229121773E-2"/>
    <n v="2.5040966139483984"/>
    <n v="8.7736314071659525"/>
    <s v="R-All-WH-WHConvert-All-All-N"/>
    <s v=""/>
    <n v="1.243105229121773E-2"/>
    <n v="1.0390194438156127E-4"/>
    <n v="2.6606873585600802E-4"/>
    <n v="5.0446408015509289E-4"/>
    <n v="8.3203150707174701E-4"/>
    <n v="1.2548709425786921E-3"/>
    <n v="1.7690842163421072E-3"/>
    <n v="2.3616744171040243E-3"/>
    <n v="3.0231024282025057E-3"/>
    <n v="3.7404728500664464E-3"/>
    <n v="4.4988660299569603E-3"/>
    <n v="5.2842565052991994E-3"/>
    <n v="6.0848248731197518E-3"/>
    <n v="6.8920078469131372E-3"/>
    <n v="7.7007232001754557E-3"/>
    <n v="8.507147184838186E-3"/>
    <n v="9.3085764950034695E-3"/>
    <n v="1.0101593829200502E-2"/>
    <n v="1.0886287481356236E-2"/>
    <n v="1.1662744818645366E-2"/>
    <n v="1.243105229121773E-2"/>
  </r>
  <r>
    <s v="Lost Opportunity"/>
    <x v="5"/>
    <s v="Under $10"/>
    <s v="Under $5"/>
    <s v="HPWH"/>
    <s v="Under $10"/>
    <n v="9.0231954008295148"/>
    <s v="Water Heating"/>
    <s v="Res-HPWH-7P_v4"/>
    <s v="Urban"/>
    <s v="SC-New"/>
    <s v="M_Input"/>
    <s v="No"/>
    <s v="Residential"/>
    <s v="Single Family"/>
    <s v="Single Family Tier2_indor2_efaf"/>
    <n v="3.6105388598249902E-4"/>
    <n v="5.4441962775458787E-4"/>
    <n v="7.7239578856460797E-4"/>
    <n v="1.0494416381433686E-3"/>
    <n v="1.3266685490391241E-3"/>
    <n v="1.6299651725147437E-3"/>
    <n v="1.9080828027114433E-3"/>
    <n v="2.1047373255340795E-3"/>
    <n v="2.2276918728611739E-3"/>
    <n v="2.3690909408670508E-3"/>
    <n v="2.4991604798180484E-3"/>
    <n v="2.5527676065119041E-3"/>
    <n v="2.4980099162031384E-3"/>
    <n v="2.509637640909129E-3"/>
    <n v="2.5260676588314038E-3"/>
    <n v="2.5438661936531435E-3"/>
    <n v="2.5507230426390277E-3"/>
    <n v="2.5576225283467403E-3"/>
    <n v="2.5645650061977493E-3"/>
    <n v="2.5715508347226674E-3"/>
    <n v="3.9667518511805624E-2"/>
    <n v="2.6147838392737488"/>
    <n v="9.0231954008295148"/>
    <s v="R-All-WH-WHConvert-All-All-N"/>
    <s v=""/>
    <n v="3.9667518511805624E-2"/>
    <n v="3.6105388598249902E-4"/>
    <n v="9.054735137370869E-4"/>
    <n v="1.6778693023016948E-3"/>
    <n v="2.7273109404450631E-3"/>
    <n v="4.0539794894841868E-3"/>
    <n v="5.6839446619989303E-3"/>
    <n v="7.5920274647103738E-3"/>
    <n v="9.6967647902444533E-3"/>
    <n v="1.1924456663105628E-2"/>
    <n v="1.4293547603972678E-2"/>
    <n v="1.6792708083790728E-2"/>
    <n v="1.9345475690302632E-2"/>
    <n v="2.1843485606505772E-2"/>
    <n v="2.4353123247414902E-2"/>
    <n v="2.6879190906246304E-2"/>
    <n v="2.9423057099899449E-2"/>
    <n v="3.1973780142538474E-2"/>
    <n v="3.4531402670885211E-2"/>
    <n v="3.709596767708296E-2"/>
    <n v="3.9667518511805624E-2"/>
  </r>
  <r>
    <s v="Lost Opportunity"/>
    <x v="5"/>
    <s v="Under $50"/>
    <s v="Under $30"/>
    <s v="HPWH"/>
    <s v="Under $50"/>
    <n v="46.978176880541241"/>
    <s v="Water Heating"/>
    <s v="Res-HPWH-7P_v4"/>
    <s v="Urban"/>
    <s v="SC-NR"/>
    <s v="M_Input"/>
    <s v="No"/>
    <s v="Residential"/>
    <s v="Manufactured"/>
    <s v="Manufactured Tier1_indor2_hp85"/>
    <n v="7.0329468506534513E-3"/>
    <n v="1.1173674753929524E-2"/>
    <n v="1.6362922737554669E-2"/>
    <n v="2.2315701182700071E-2"/>
    <n v="2.8606169113292512E-2"/>
    <n v="3.4760111819778103E-2"/>
    <n v="4.0353652951783364E-2"/>
    <n v="4.5086683944086374E-2"/>
    <n v="4.8813052695326493E-2"/>
    <n v="5.1530179729780884E-2"/>
    <n v="5.3341193499231526E-2"/>
    <n v="5.4407442815141267E-2"/>
    <n v="5.4906036138218733E-2"/>
    <n v="5.7448284762462061E-2"/>
    <n v="5.7079855653625E-2"/>
    <n v="5.6547789395399249E-2"/>
    <n v="5.5753496950921876E-2"/>
    <n v="5.4949947269774368E-2"/>
    <n v="5.4145582927677086E-2"/>
    <n v="5.3356820954720892E-2"/>
    <n v="0.69485283494983408"/>
    <n v="28.393598043247472"/>
    <n v="46.978176880541241"/>
    <s v="R-All-WH-WHConvert-All-All-N"/>
    <s v=""/>
    <n v="0.69485283494983408"/>
    <n v="7.0329468506534513E-3"/>
    <n v="1.8206621604582977E-2"/>
    <n v="3.4569544342137645E-2"/>
    <n v="5.6885245524837716E-2"/>
    <n v="8.5491414638130231E-2"/>
    <n v="0.12025152645790833"/>
    <n v="0.16060517940969171"/>
    <n v="0.20569186335377809"/>
    <n v="0.25450491604910458"/>
    <n v="0.30603509577888544"/>
    <n v="0.35937628927811693"/>
    <n v="0.41378373209325819"/>
    <n v="0.4686897682314769"/>
    <n v="0.52613805299393901"/>
    <n v="0.58321790864756395"/>
    <n v="0.63976569804296324"/>
    <n v="0.69485283494983408"/>
    <n v="0.69485283494983408"/>
    <n v="0.69485283494983408"/>
    <n v="0.69485283494983408"/>
  </r>
  <r>
    <s v="Lost Opportunity"/>
    <x v="5"/>
    <s v="Under $50"/>
    <s v="Under $30"/>
    <s v="HPWH"/>
    <s v="Under $50"/>
    <n v="47.084197116184903"/>
    <s v="Water Heating"/>
    <s v="Res-HPWH-7P_v4"/>
    <s v="Urban"/>
    <s v="SC-NR"/>
    <s v="M_Input"/>
    <s v="No"/>
    <s v="Residential"/>
    <s v="Single Family"/>
    <s v="Single Family Tier1_indor2_hp85"/>
    <n v="2.903901410494987E-2"/>
    <n v="4.6527832845566879E-2"/>
    <n v="6.871450392065008E-2"/>
    <n v="9.4508234327520008E-2"/>
    <n v="0.12217683464949371"/>
    <n v="0.1497211331226386"/>
    <n v="0.17529057576722093"/>
    <n v="0.19751225542124842"/>
    <n v="0.2156499740011103"/>
    <n v="0.22958642594595483"/>
    <n v="0.23967354791259166"/>
    <n v="0.24653924452867454"/>
    <n v="0.25090695337767044"/>
    <n v="0.29074430605813428"/>
    <n v="0.28799385435435343"/>
    <n v="0.28475402964983193"/>
    <n v="0.28084459705347181"/>
    <n v="0.27657658411395131"/>
    <n v="0.27295078964960456"/>
    <n v="0.2694837943223844"/>
    <n v="3.4918548841784784"/>
    <n v="28.504401829424285"/>
    <n v="47.084197116184903"/>
    <s v="R-All-WH-WHConvert-All-All-N"/>
    <s v=""/>
    <n v="3.4918548841784784"/>
    <n v="2.903901410494987E-2"/>
    <n v="7.5566846950516742E-2"/>
    <n v="0.14428135087116684"/>
    <n v="0.23878958519868684"/>
    <n v="0.36096641984818056"/>
    <n v="0.51068755297081914"/>
    <n v="0.68597812873804009"/>
    <n v="0.88349038415928849"/>
    <n v="1.0991403581603989"/>
    <n v="1.3287267841063537"/>
    <n v="1.5684003320189452"/>
    <n v="1.8149395765476197"/>
    <n v="2.0658465299252899"/>
    <n v="2.3565908359834244"/>
    <n v="2.6445846903377781"/>
    <n v="2.92933871998761"/>
    <n v="3.2101833170410816"/>
    <n v="3.486759901155033"/>
    <n v="3.4918548841784784"/>
    <n v="3.4918548841784784"/>
  </r>
  <r>
    <s v="Lost Opportunity"/>
    <x v="5"/>
    <s v="Under $50"/>
    <s v="Under $35"/>
    <s v="HPWH"/>
    <s v="Under $50"/>
    <n v="48.313287160647761"/>
    <s v="Water Heating"/>
    <s v="Res-HPWH-7P_v4"/>
    <s v="Urban"/>
    <s v="SC-NR"/>
    <s v="M_Input"/>
    <s v="No"/>
    <s v="Residential"/>
    <s v="Single Family"/>
    <s v="Single Family Tier1_buffered"/>
    <n v="0.35263940499262275"/>
    <n v="0.56501736701385319"/>
    <n v="0.83444436816506462"/>
    <n v="1.1476742082121578"/>
    <n v="1.483671798187375"/>
    <n v="1.8181599109519664"/>
    <n v="2.1286660806032818"/>
    <n v="2.3985182134206009"/>
    <n v="2.6187761830889262"/>
    <n v="2.7880154728174489"/>
    <n v="2.9105098755388035"/>
    <n v="2.9938844405569256"/>
    <n v="3.0469243352353201"/>
    <n v="3.5306949031667378"/>
    <n v="3.4972944010430482"/>
    <n v="3.4579511281635424"/>
    <n v="3.4104763764499766"/>
    <n v="3.3586471532520461"/>
    <n v="3.3146168016047133"/>
    <n v="3.2725148499033039"/>
    <n v="42.403837273090787"/>
    <n v="31.215360042990756"/>
    <n v="48.313287160647761"/>
    <s v="R-All-WH-WHConvert-All-All-N"/>
    <s v=""/>
    <n v="42.403837273090787"/>
    <n v="0.35263940499262275"/>
    <n v="0.91765677200647588"/>
    <n v="1.7521011401715405"/>
    <n v="2.8997753483836983"/>
    <n v="4.3834471465710738"/>
    <n v="6.2016070575230398"/>
    <n v="8.3302731381263211"/>
    <n v="10.728791351546922"/>
    <n v="13.347567534635848"/>
    <n v="16.135583007453299"/>
    <n v="19.046092882992102"/>
    <n v="22.039977323549028"/>
    <n v="25.086901658784349"/>
    <n v="28.617596561951085"/>
    <n v="32.114890962994131"/>
    <n v="35.572842091157675"/>
    <n v="38.983318467607653"/>
    <n v="42.341965620859696"/>
    <n v="42.403837273090787"/>
    <n v="42.403837273090787"/>
  </r>
  <r>
    <s v="Lost Opportunity"/>
    <x v="5"/>
    <s v="Under $50"/>
    <s v="Under $25"/>
    <s v="HPWH"/>
    <s v="Under $50"/>
    <n v="46.972088751709677"/>
    <s v="Water Heating"/>
    <s v="Res-HPWH-7P_v4"/>
    <s v="Urban"/>
    <s v="SC-NR"/>
    <s v="M_Input"/>
    <s v="No"/>
    <s v="Residential"/>
    <s v="Manufactured"/>
    <s v="Manufactured Tier1_indor2_gfac"/>
    <n v="1.7731296376194399E-3"/>
    <n v="2.8170799933560885E-3"/>
    <n v="4.1253807088474526E-3"/>
    <n v="5.6261808871239027E-3"/>
    <n v="7.2121185259376728E-3"/>
    <n v="8.7636357537506145E-3"/>
    <n v="1.0173865885019189E-2"/>
    <n v="1.1367146270387672E-2"/>
    <n v="1.2306629393725782E-2"/>
    <n v="1.2991664923820883E-2"/>
    <n v="1.344825335779312E-2"/>
    <n v="1.3717073569758089E-2"/>
    <n v="1.384277771867906E-2"/>
    <n v="1.4483723324776493E-2"/>
    <n v="1.4390835864354407E-2"/>
    <n v="1.4256692599564953E-2"/>
    <n v="1.4056437499654852E-2"/>
    <n v="1.3853848487509835E-2"/>
    <n v="1.3651054085006362E-2"/>
    <n v="1.3452193314269008E-2"/>
    <n v="0.17518462482322972"/>
    <n v="24.691651804291418"/>
    <n v="46.972088751709677"/>
    <s v="R-All-WH-WHConvert-All-All-N"/>
    <s v=""/>
    <n v="0.17518462482322972"/>
    <n v="1.7731296376194399E-3"/>
    <n v="4.5902096309755284E-3"/>
    <n v="8.715590339822981E-3"/>
    <n v="1.4341771226946885E-2"/>
    <n v="2.1553889752884556E-2"/>
    <n v="3.0317525506635169E-2"/>
    <n v="4.0491391391654356E-2"/>
    <n v="5.1858537662042029E-2"/>
    <n v="6.4165167055767816E-2"/>
    <n v="7.7156831979588697E-2"/>
    <n v="9.0605085337381819E-2"/>
    <n v="0.1043221589071399"/>
    <n v="0.11816493662581896"/>
    <n v="0.13264865995059547"/>
    <n v="0.14703949581494988"/>
    <n v="0.16129618841451482"/>
    <n v="0.17518462482322972"/>
    <n v="0.17518462482322972"/>
    <n v="0.17518462482322972"/>
    <n v="0.17518462482322972"/>
  </r>
  <r>
    <s v="Lost Opportunity"/>
    <x v="5"/>
    <s v="Under $50"/>
    <s v="Under $30"/>
    <s v="HPWH"/>
    <s v="Under $50"/>
    <n v="47.529496243954277"/>
    <s v="Water Heating"/>
    <s v="Res-HPWH-7P_v4"/>
    <s v="Urban"/>
    <s v="SC-NR"/>
    <s v="M_Input"/>
    <s v="No"/>
    <s v="Residential"/>
    <s v="Manufactured"/>
    <s v="Manufactured Tier1_indor2_gfnc"/>
    <n v="1.2815127304379691E-2"/>
    <n v="2.036018008810004E-2"/>
    <n v="2.9815800176850326E-2"/>
    <n v="4.0662691986109174E-2"/>
    <n v="5.2124906765561106E-2"/>
    <n v="6.3338351269289217E-2"/>
    <n v="7.3530656601764666E-2"/>
    <n v="8.2154978097426459E-2"/>
    <n v="8.8945003807028911E-2"/>
    <n v="9.3896033523038963E-2"/>
    <n v="9.7195983387346335E-2"/>
    <n v="9.9138856127856431E-2"/>
    <n v="0.10004737101415304"/>
    <n v="0.10467974496079183"/>
    <n v="0.10400840959701793"/>
    <n v="0.10303890179633057"/>
    <n v="0.10159157693961864"/>
    <n v="0.10012738395224492"/>
    <n v="9.8661706525417434E-2"/>
    <n v="9.7224459051359222E-2"/>
    <n v="1.2661303613952235"/>
    <n v="25.007919277278241"/>
    <n v="47.529496243954277"/>
    <s v="R-All-WH-WHConvert-All-All-N"/>
    <s v=""/>
    <n v="1.2661303613952235"/>
    <n v="1.2815127304379691E-2"/>
    <n v="3.317530739247973E-2"/>
    <n v="6.299110756933006E-2"/>
    <n v="0.10365379955543924"/>
    <n v="0.15577870632100035"/>
    <n v="0.21911705759028957"/>
    <n v="0.29264771419205426"/>
    <n v="0.37480269228948071"/>
    <n v="0.46374769609650962"/>
    <n v="0.55764372961954856"/>
    <n v="0.65483971300689492"/>
    <n v="0.75397856913475136"/>
    <n v="0.85402594014890443"/>
    <n v="0.95870568510969623"/>
    <n v="1.0627140947067142"/>
    <n v="1.1657529965030449"/>
    <n v="1.2661303613952235"/>
    <n v="1.2661303613952235"/>
    <n v="1.2661303613952235"/>
    <n v="1.2661303613952235"/>
  </r>
  <r>
    <s v="Lost Opportunity"/>
    <x v="5"/>
    <s v="Under $50"/>
    <s v="Under $25"/>
    <s v="HPWH"/>
    <s v="Under $50"/>
    <n v="47.384488622471032"/>
    <s v="Water Heating"/>
    <s v="Res-HPWH-7P_v4"/>
    <s v="Urban"/>
    <s v="SC-NR"/>
    <s v="M_Input"/>
    <s v="No"/>
    <s v="Residential"/>
    <s v="Single Family"/>
    <s v="Single Family Tier1_indor2_gfac"/>
    <n v="4.9737201900395489E-2"/>
    <n v="7.9691555913854184E-2"/>
    <n v="0.11769225851246543"/>
    <n v="0.16187103029770242"/>
    <n v="0.20926102623701978"/>
    <n v="0.25643812148592643"/>
    <n v="0.30023273953659213"/>
    <n v="0.33829340383889295"/>
    <n v="0.36935917514086603"/>
    <n v="0.3932291357962362"/>
    <n v="0.41050607295516728"/>
    <n v="0.42226544390167492"/>
    <n v="0.42974633206404628"/>
    <n v="0.49797862281209027"/>
    <n v="0.49326772693890997"/>
    <n v="0.48771864683349381"/>
    <n v="0.48102268127287207"/>
    <n v="0.4737125494440424"/>
    <n v="0.46750239125234905"/>
    <n v="0.46156421973060019"/>
    <n v="5.9807502676774114"/>
    <n v="24.87127551553986"/>
    <n v="47.384488622471032"/>
    <s v="R-All-WH-WHConvert-All-All-N"/>
    <s v=""/>
    <n v="5.9807502676774114"/>
    <n v="4.9737201900395489E-2"/>
    <n v="0.12942875781424967"/>
    <n v="0.2471210163267151"/>
    <n v="0.40899204662441752"/>
    <n v="0.61825307286143727"/>
    <n v="0.87469119434736364"/>
    <n v="1.1749239338839557"/>
    <n v="1.5132173377228486"/>
    <n v="1.8825765128637146"/>
    <n v="2.2758056486599507"/>
    <n v="2.6863117216151178"/>
    <n v="3.1085771655167926"/>
    <n v="3.5383234975808389"/>
    <n v="4.0363021203929295"/>
    <n v="4.5295698473318398"/>
    <n v="5.0172884941653333"/>
    <n v="5.4983111754382055"/>
    <n v="5.9720237248822476"/>
    <n v="5.9807502676774114"/>
    <n v="5.9807502676774114"/>
  </r>
  <r>
    <s v="Lost Opportunity"/>
    <x v="5"/>
    <s v="Under $50"/>
    <s v="Under $30"/>
    <s v="HPWH"/>
    <s v="Under $50"/>
    <n v="47.971829299021998"/>
    <s v="Water Heating"/>
    <s v="Res-HPWH-7P_v4"/>
    <s v="Urban"/>
    <s v="SC-NR"/>
    <s v="M_Input"/>
    <s v="No"/>
    <s v="Residential"/>
    <s v="Single Family"/>
    <s v="Single Family Tier1_indor2_gfnc"/>
    <n v="7.9944279347821307E-2"/>
    <n v="0.12809092116597379"/>
    <n v="0.18917072999882051"/>
    <n v="0.26018075746107205"/>
    <n v="0.33635229363337088"/>
    <n v="0.41218162735725644"/>
    <n v="0.48257419158684417"/>
    <n v="0.54375037888504019"/>
    <n v="0.59368343913426813"/>
    <n v="0.63205043063644273"/>
    <n v="0.65982023347485608"/>
    <n v="0.67872146635452058"/>
    <n v="0.69074574979169701"/>
    <n v="0.80041780820437625"/>
    <n v="0.79284582664380843"/>
    <n v="0.78392660334372788"/>
    <n v="0.77316395243397751"/>
    <n v="0.76141413140134884"/>
    <n v="0.7514323350336094"/>
    <n v="0.74188771199870962"/>
    <n v="9.613061286926925"/>
    <n v="25.20292596058307"/>
    <n v="47.971829299021998"/>
    <s v="R-All-WH-WHConvert-All-All-N"/>
    <s v=""/>
    <n v="9.613061286926925"/>
    <n v="7.9944279347821307E-2"/>
    <n v="0.20803520051379509"/>
    <n v="0.3972059305126156"/>
    <n v="0.6573866879736876"/>
    <n v="0.99373898160705854"/>
    <n v="1.405920608964315"/>
    <n v="1.8884948005511593"/>
    <n v="2.4322451794361992"/>
    <n v="3.0259286185704672"/>
    <n v="3.6579790492069097"/>
    <n v="4.3177992826817659"/>
    <n v="4.9965207490362866"/>
    <n v="5.6872664988279835"/>
    <n v="6.4876843070323602"/>
    <n v="7.2805301336761685"/>
    <n v="8.0644567370198956"/>
    <n v="8.8376206894538729"/>
    <n v="9.5990348208552216"/>
    <n v="9.613061286926925"/>
    <n v="9.613061286926925"/>
  </r>
  <r>
    <s v="Lost Opportunity"/>
    <x v="5"/>
    <s v="Under $55"/>
    <s v="Under $40"/>
    <s v="HPWH"/>
    <s v="Under $55"/>
    <n v="54.89945523463102"/>
    <s v="Water Heating"/>
    <s v="Res-HPWH-7P_v4"/>
    <s v="Urban"/>
    <s v="SC-NR"/>
    <s v="M_Input"/>
    <s v="No"/>
    <s v="Residential"/>
    <s v="Manufactured"/>
    <s v="Manufactured Tier1_buffered"/>
    <n v="1.4464977095836492E-2"/>
    <n v="2.2981397815753406E-2"/>
    <n v="3.3654356793223726E-2"/>
    <n v="4.5897703102263016E-2"/>
    <n v="5.8835590515653506E-2"/>
    <n v="7.1492680379788259E-2"/>
    <n v="8.2997167201206215E-2"/>
    <n v="9.2731804239048476E-2"/>
    <n v="0.10039599391400968"/>
    <n v="0.10598443090272502"/>
    <n v="0.10970922411553226"/>
    <n v="0.11190222688671811"/>
    <n v="0.11292770612772537"/>
    <n v="0.11815646284983608"/>
    <n v="0.11739869818390916"/>
    <n v="0.11630437365649034"/>
    <n v="0.11467071677542151"/>
    <n v="0.11301802012066357"/>
    <n v="0.11136364791620652"/>
    <n v="0.10974136580386294"/>
    <n v="1.4291349779776212"/>
    <n v="35.649149154656051"/>
    <n v="54.89945523463102"/>
    <s v="R-All-WH-WHConvert-All-All-N"/>
    <s v=""/>
    <n v="1.4291349779776212"/>
    <n v="1.4464977095836492E-2"/>
    <n v="3.7446374911589898E-2"/>
    <n v="7.1100731704813624E-2"/>
    <n v="0.11699843480707664"/>
    <n v="0.17583402532273015"/>
    <n v="0.24732670570251841"/>
    <n v="0.33032387290372461"/>
    <n v="0.42305567714277309"/>
    <n v="0.52345167105678281"/>
    <n v="0.62943610195950783"/>
    <n v="0.73914532607504013"/>
    <n v="0.85104755296175827"/>
    <n v="0.96397525908948367"/>
    <n v="1.0821317219393198"/>
    <n v="1.1995304201232291"/>
    <n v="1.3158347937797195"/>
    <n v="1.4291349779776212"/>
    <n v="1.4291349779776212"/>
    <n v="1.4291349779776212"/>
    <n v="1.4291349779776212"/>
  </r>
  <r>
    <s v="Lost Opportunity"/>
    <x v="5"/>
    <s v="Under $60"/>
    <s v="Under $35"/>
    <s v="HPWH"/>
    <s v="Under $60"/>
    <n v="57.340940168990635"/>
    <s v="Water Heating"/>
    <s v="Res-HPWH-7P_v4"/>
    <s v="Urban"/>
    <s v="SC-NR"/>
    <s v="M_Input"/>
    <s v="No"/>
    <s v="Residential"/>
    <s v="Manufactured"/>
    <s v="Manufactured Tier1_indor2_zonl"/>
    <n v="1.754258539139584E-3"/>
    <n v="2.7870983197929369E-3"/>
    <n v="4.0814750270677068E-3"/>
    <n v="5.566302460113374E-3"/>
    <n v="7.1353612510809449E-3"/>
    <n v="8.670365961265138E-3"/>
    <n v="1.0065587267954952E-2"/>
    <n v="1.124616778570597E-2"/>
    <n v="1.2175652159846881E-2"/>
    <n v="1.2853396980522689E-2"/>
    <n v="1.3305126026258754E-2"/>
    <n v="1.357108523326067E-2"/>
    <n v="1.3695451535628695E-2"/>
    <n v="1.4329575673404647E-2"/>
    <n v="1.4237676797446993E-2"/>
    <n v="1.4104961195196443E-2"/>
    <n v="1.3906837374145666E-2"/>
    <n v="1.3706404480266348E-2"/>
    <n v="1.3505768381961061E-2"/>
    <n v="1.330902405048948E-2"/>
    <n v="0.17332016650215951"/>
    <n v="34.248536543089436"/>
    <n v="57.340940168990635"/>
    <s v="R-All-WH-WHConvert-All-All-N"/>
    <s v=""/>
    <n v="0.17332016650215951"/>
    <n v="1.754258539139584E-3"/>
    <n v="4.5413568589325205E-3"/>
    <n v="8.6228318860002273E-3"/>
    <n v="1.4189134346113602E-2"/>
    <n v="2.1324495597194546E-2"/>
    <n v="2.9994861558459686E-2"/>
    <n v="4.0060448826414637E-2"/>
    <n v="5.1306616612120604E-2"/>
    <n v="6.3482268771967484E-2"/>
    <n v="7.6335665752490178E-2"/>
    <n v="8.9640791778748938E-2"/>
    <n v="0.10321187701200961"/>
    <n v="0.1169073285476383"/>
    <n v="0.13123690422104295"/>
    <n v="0.14547458101848995"/>
    <n v="0.15957954221368639"/>
    <n v="0.17332016650215951"/>
    <n v="0.17332016650215951"/>
    <n v="0.17332016650215951"/>
    <n v="0.17332016650215951"/>
  </r>
  <r>
    <s v="Lost Opportunity"/>
    <x v="5"/>
    <s v="Under $60"/>
    <s v="Under $35"/>
    <s v="HPWH"/>
    <s v="Under $60"/>
    <n v="58.138672534691878"/>
    <s v="Water Heating"/>
    <s v="Res-HPWH-7P_v4"/>
    <s v="Urban"/>
    <s v="SC-NR"/>
    <s v="M_Input"/>
    <s v="No"/>
    <s v="Residential"/>
    <s v="Single Family"/>
    <s v="Single Family Tier1_indor2_zonl"/>
    <n v="2.5640618204119427E-2"/>
    <n v="4.1082744529364508E-2"/>
    <n v="6.0672939988500964E-2"/>
    <n v="8.3448065584442011E-2"/>
    <n v="0.10787864764670202"/>
    <n v="0.13219947473462418"/>
    <n v="0.15477656065677028"/>
    <n v="0.1743976676889834"/>
    <n v="0.19041275399732771"/>
    <n v="0.20271824212947839"/>
    <n v="0.21162488207910518"/>
    <n v="0.21768709565846664"/>
    <n v="0.22154365754514474"/>
    <n v="0.25671889960573913"/>
    <n v="0.25429032948381158"/>
    <n v="0.25142965701067999"/>
    <n v="0.24797773993678307"/>
    <n v="0.24420920668434631"/>
    <n v="0.24100773396178993"/>
    <n v="0.23794647633164306"/>
    <n v="3.0832079073286636"/>
    <n v="34.711242946224885"/>
    <n v="58.138672534691878"/>
    <s v="R-All-WH-WHConvert-All-All-N"/>
    <s v=""/>
    <n v="3.0832079073286636"/>
    <n v="2.5640618204119427E-2"/>
    <n v="6.6723362733483935E-2"/>
    <n v="0.12739630272198491"/>
    <n v="0.21084436830642692"/>
    <n v="0.31872301595312891"/>
    <n v="0.45092249068775309"/>
    <n v="0.6056990513445234"/>
    <n v="0.78009671903350686"/>
    <n v="0.97050947303083457"/>
    <n v="1.173227715160313"/>
    <n v="1.3848525972394181"/>
    <n v="1.6025396928978848"/>
    <n v="1.8240833504430296"/>
    <n v="2.0808022500487686"/>
    <n v="2.3350925795325801"/>
    <n v="2.5865222365432601"/>
    <n v="2.8344999764800431"/>
    <n v="3.0787091831643894"/>
    <n v="3.0832079073286636"/>
    <n v="3.0832079073286636"/>
  </r>
  <r>
    <s v="Lost Opportunity"/>
    <x v="5"/>
    <s v="Under $65"/>
    <s v="Under $40"/>
    <s v="HPWH"/>
    <s v="Under $65"/>
    <n v="61.028406698219072"/>
    <s v="Water Heating"/>
    <s v="Res-HPWH-7P_v4"/>
    <s v="Urban"/>
    <s v="SC-NR"/>
    <s v="M_Input"/>
    <s v="No"/>
    <s v="Residential"/>
    <s v="Manufactured"/>
    <s v="Manufactured Tier1_indor2_efaf"/>
    <n v="2.1610892565328978E-2"/>
    <n v="3.4334552755032374E-2"/>
    <n v="5.0280113421192298E-2"/>
    <n v="6.857185629584385E-2"/>
    <n v="8.7901253989365394E-2"/>
    <n v="0.10681113593603378"/>
    <n v="0.12399901166301773"/>
    <n v="0.13854270528890217"/>
    <n v="0.1499931195252002"/>
    <n v="0.15834232813929466"/>
    <n v="0.16390722502207047"/>
    <n v="0.16718360402838131"/>
    <n v="0.168715685383129"/>
    <n v="0.17652752628844925"/>
    <n v="0.17539541452106436"/>
    <n v="0.17376047727664526"/>
    <n v="0.17131976941299085"/>
    <n v="0.16885061584209909"/>
    <n v="0.16637895897484567"/>
    <n v="0.16395524518613849"/>
    <n v="2.1351490753011899"/>
    <n v="36.406550666240513"/>
    <n v="61.028406698219072"/>
    <s v="R-All-WH-WHConvert-All-All-N"/>
    <s v=""/>
    <n v="2.1351490753011899"/>
    <n v="2.1610892565328978E-2"/>
    <n v="5.5945445320361352E-2"/>
    <n v="0.10622555874155365"/>
    <n v="0.17479741503739749"/>
    <n v="0.26269866902676287"/>
    <n v="0.36950980496279662"/>
    <n v="0.49350881662581436"/>
    <n v="0.63205152191471647"/>
    <n v="0.7820446414399167"/>
    <n v="0.94038696957921131"/>
    <n v="1.1042941946012819"/>
    <n v="1.2714777986296633"/>
    <n v="1.4401934840127923"/>
    <n v="1.6167210103012417"/>
    <n v="1.792116424822306"/>
    <n v="1.9658769020989513"/>
    <n v="2.1351490753011899"/>
    <n v="2.1351490753011899"/>
    <n v="2.1351490753011899"/>
    <n v="2.1351490753011899"/>
  </r>
  <r>
    <s v="Lost Opportunity"/>
    <x v="5"/>
    <s v="Under $65"/>
    <s v="Under $40"/>
    <s v="HPWH"/>
    <s v="Under $65"/>
    <n v="61.93573939752121"/>
    <s v="Water Heating"/>
    <s v="Res-HPWH-7P_v4"/>
    <s v="Urban"/>
    <s v="SC-NR"/>
    <s v="M_Input"/>
    <s v="No"/>
    <s v="Residential"/>
    <s v="Single Family"/>
    <s v="Single Family Tier1_indor2_efaf"/>
    <n v="9.1484115560388612E-3"/>
    <n v="1.4658065254676575E-2"/>
    <n v="2.1647723971042098E-2"/>
    <n v="2.9773745759341618E-2"/>
    <n v="3.8490424018808367E-2"/>
    <n v="4.7167942392675959E-2"/>
    <n v="5.522330486902452E-2"/>
    <n v="6.2223992640543811E-2"/>
    <n v="6.7938074863049591E-2"/>
    <n v="7.2328595752003039E-2"/>
    <n v="7.5506428953682703E-2"/>
    <n v="7.7669388689017627E-2"/>
    <n v="7.9045385751561059E-2"/>
    <n v="9.1595691223599396E-2"/>
    <n v="9.0729192655147409E-2"/>
    <n v="8.9708522681323052E-2"/>
    <n v="8.8476900346871959E-2"/>
    <n v="8.7132311348219416E-2"/>
    <n v="8.5990045985574137E-2"/>
    <n v="8.4897808487371065E-2"/>
    <n v="1.1000692192571351"/>
    <n v="36.93394719890442"/>
    <n v="61.93573939752121"/>
    <s v="R-All-WH-WHConvert-All-All-N"/>
    <s v=""/>
    <n v="1.1000692192571351"/>
    <n v="9.1484115560388612E-3"/>
    <n v="2.3806476810715436E-2"/>
    <n v="4.5454200781757534E-2"/>
    <n v="7.5227946541099155E-2"/>
    <n v="0.11371837055990752"/>
    <n v="0.16088631295258349"/>
    <n v="0.21610961782160801"/>
    <n v="0.27833361046215183"/>
    <n v="0.34627168532520142"/>
    <n v="0.41860028107720448"/>
    <n v="0.49410671003088719"/>
    <n v="0.57177609871990476"/>
    <n v="0.65082148447146582"/>
    <n v="0.74241717569506527"/>
    <n v="0.83314636835021272"/>
    <n v="0.92285489103153573"/>
    <n v="1.0113317913784077"/>
    <n v="1.0984641027266271"/>
    <n v="1.1000692192571351"/>
    <n v="1.1000692192571351"/>
  </r>
  <r>
    <s v="Lost Opportunity"/>
    <x v="5"/>
    <s v="Under $5"/>
    <s v="Under $5"/>
    <s v="HPWH"/>
    <s v="Under $5"/>
    <n v="-0.93145665774830266"/>
    <s v="Water Heating"/>
    <s v="Res-HPWH-7P_v4"/>
    <s v="Urban"/>
    <s v="SC-NR"/>
    <s v="M_Input"/>
    <s v="No"/>
    <s v="Residential"/>
    <s v="Manufactured"/>
    <s v="Manufactured Tier2_buffered"/>
    <n v="8.8482062610067587E-3"/>
    <n v="1.4057688905609513E-2"/>
    <n v="2.0586322986551355E-2"/>
    <n v="2.8075560802109104E-2"/>
    <n v="3.5989648439918961E-2"/>
    <n v="4.3731972609529816E-2"/>
    <n v="5.0769251109766073E-2"/>
    <n v="5.672391497243174E-2"/>
    <n v="6.1412089078635788E-2"/>
    <n v="6.4830528169495152E-2"/>
    <n v="6.7108978968840202E-2"/>
    <n v="6.845043569717453E-2"/>
    <n v="6.9077719914819424E-2"/>
    <n v="7.2276143089590822E-2"/>
    <n v="7.1812619503137692E-2"/>
    <n v="7.1143222720071411E-2"/>
    <n v="7.0143917090505589E-2"/>
    <n v="6.9132964858000301E-2"/>
    <n v="6.8120987694087198E-2"/>
    <n v="6.7128639994643607E-2"/>
    <n v="0.87419986745814382"/>
    <n v="-1.9360576666087046"/>
    <n v="-0.93145665774830266"/>
    <s v="R-All-WH-WHConvert-All-All-N"/>
    <s v=""/>
    <n v="0.87419986745814382"/>
    <n v="8.8482062610067587E-3"/>
    <n v="2.2905895166616272E-2"/>
    <n v="4.3492218153167631E-2"/>
    <n v="7.1567778955276731E-2"/>
    <n v="0.10755742739519569"/>
    <n v="0.15128940000472552"/>
    <n v="0.20205865111449159"/>
    <n v="0.25878256608692335"/>
    <n v="0.32019465516555912"/>
    <n v="0.38502518333505426"/>
    <n v="0.45213416230389447"/>
    <n v="0.52058459800106904"/>
    <n v="0.58966231791588841"/>
    <n v="0.66193846100547926"/>
    <n v="0.73375108050861693"/>
    <n v="0.80489430322868838"/>
    <n v="0.87419986745814382"/>
    <n v="0.87419986745814382"/>
    <n v="0.87419986745814382"/>
    <n v="0.87419986745814382"/>
  </r>
  <r>
    <s v="Lost Opportunity"/>
    <x v="5"/>
    <s v="Under $5"/>
    <s v="Under $5"/>
    <s v="HPWH"/>
    <s v="Under $5"/>
    <n v="-0.30146138856272581"/>
    <s v="Water Heating"/>
    <s v="Res-HPWH-7P_v4"/>
    <s v="Urban"/>
    <s v="SC-NR"/>
    <s v="M_Input"/>
    <s v="No"/>
    <s v="Residential"/>
    <s v="Single Family"/>
    <s v="Single Family Tier2_buffered"/>
    <n v="0.15900407081522666"/>
    <n v="0.2547646694174267"/>
    <n v="0.37624851201714299"/>
    <n v="0.51748292587776068"/>
    <n v="0.66898325123499813"/>
    <n v="0.81980295775640977"/>
    <n v="0.95980927664421356"/>
    <n v="1.0814848098621266"/>
    <n v="1.1807984807421381"/>
    <n v="1.2571079788519015"/>
    <n v="1.3123403448581414"/>
    <n v="1.3499336910714144"/>
    <n v="1.3738492236241422"/>
    <n v="1.5919799502322436"/>
    <n v="1.5769197620350388"/>
    <n v="1.5591799959780759"/>
    <n v="1.5377737700245215"/>
    <n v="1.5144041256824936"/>
    <n v="1.4945509695909378"/>
    <n v="1.4755673233647597"/>
    <n v="19.119765542789878"/>
    <n v="-1.5119466799949914"/>
    <n v="-0.30146138856272581"/>
    <s v="R-All-WH-WHConvert-All-All-N"/>
    <s v=""/>
    <n v="19.119765542789878"/>
    <n v="0.15900407081522666"/>
    <n v="0.41376874023265336"/>
    <n v="0.79001725224979635"/>
    <n v="1.307500178127557"/>
    <n v="1.9764834293625553"/>
    <n v="2.7962863871189652"/>
    <n v="3.7560956637631788"/>
    <n v="4.8375804736253052"/>
    <n v="6.0183789543674431"/>
    <n v="7.2754869332193444"/>
    <n v="8.5878272780774854"/>
    <n v="9.9377609691489006"/>
    <n v="11.311610192773042"/>
    <n v="12.903590143005285"/>
    <n v="14.480509905040325"/>
    <n v="16.039689901018402"/>
    <n v="17.577463671042924"/>
    <n v="19.091867796725417"/>
    <n v="19.119765542789878"/>
    <n v="19.119765542789878"/>
  </r>
  <r>
    <s v="Lost Opportunity"/>
    <x v="5"/>
    <s v="Under $10"/>
    <s v="Under $5"/>
    <s v="HPWH"/>
    <s v="Under $10"/>
    <n v="7.7878737815750165"/>
    <s v="Water Heating"/>
    <s v="Res-HPWH-7P_v4"/>
    <s v="Urban"/>
    <s v="SC-NR"/>
    <s v="M_Input"/>
    <s v="No"/>
    <s v="Residential"/>
    <s v="Manufactured"/>
    <s v="Manufactured Tier2_indor2_gfac"/>
    <n v="4.849487787950467E-4"/>
    <n v="7.7046791930010159E-4"/>
    <n v="1.1282865586219465E-3"/>
    <n v="1.5387535646597522E-3"/>
    <n v="1.9725055616205672E-3"/>
    <n v="2.3968436184349149E-3"/>
    <n v="2.782539827820286E-3"/>
    <n v="3.108900548078422E-3"/>
    <n v="3.3658480287900128E-3"/>
    <n v="3.5532044051668982E-3"/>
    <n v="3.6780807812473604E-3"/>
    <n v="3.7516027791554551E-3"/>
    <n v="3.785982709542576E-3"/>
    <n v="3.9612805458408319E-3"/>
    <n v="3.9358759394649903E-3"/>
    <n v="3.8991879212496015E-3"/>
    <n v="3.8444183973025156E-3"/>
    <n v="3.7890105512248186E-3"/>
    <n v="3.7335465311362673E-3"/>
    <n v="3.6791583545059355E-3"/>
    <n v="4.7912779792995228E-2"/>
    <n v="-0.57207033982038502"/>
    <n v="7.7878737815750165"/>
    <s v="R-All-WH-WHConvert-All-All-N"/>
    <s v=""/>
    <n v="4.7912779792995228E-2"/>
    <n v="4.849487787950467E-4"/>
    <n v="1.2554166980951482E-3"/>
    <n v="2.3837032567170947E-3"/>
    <n v="3.9224568213768471E-3"/>
    <n v="5.8949623829974143E-3"/>
    <n v="8.2918060014323287E-3"/>
    <n v="1.1074345829252614E-2"/>
    <n v="1.4183246377331036E-2"/>
    <n v="1.7549094406121048E-2"/>
    <n v="2.1102298811287945E-2"/>
    <n v="2.4780379592535304E-2"/>
    <n v="2.8531982371690759E-2"/>
    <n v="3.2317965081233337E-2"/>
    <n v="3.6279245627074172E-2"/>
    <n v="4.0215121566539162E-2"/>
    <n v="4.4114309487788765E-2"/>
    <n v="4.7912779792995228E-2"/>
    <n v="4.7912779792995228E-2"/>
    <n v="4.7912779792995228E-2"/>
    <n v="4.7912779792995228E-2"/>
  </r>
  <r>
    <s v="Lost Opportunity"/>
    <x v="5"/>
    <s v="Under $10"/>
    <s v="Under $5"/>
    <s v="HPWH"/>
    <s v="Under $10"/>
    <n v="7.978421532700855"/>
    <s v="Water Heating"/>
    <s v="Res-HPWH-7P_v4"/>
    <s v="Urban"/>
    <s v="SC-NR"/>
    <s v="M_Input"/>
    <s v="No"/>
    <s v="Residential"/>
    <s v="Single Family"/>
    <s v="Single Family Tier2_indor2_gfac"/>
    <n v="1.3533675982589794E-2"/>
    <n v="2.1684366129932287E-2"/>
    <n v="3.2024497388427428E-2"/>
    <n v="4.4045704046726065E-2"/>
    <n v="5.6940696634836786E-2"/>
    <n v="6.9777758160274206E-2"/>
    <n v="8.1694435171295918E-2"/>
    <n v="9.2050882230400879E-2"/>
    <n v="0.10050399311894882"/>
    <n v="0.10699909740474857"/>
    <n v="0.11170021569340484"/>
    <n v="0.11489998387634016"/>
    <n v="0.11693556112200588"/>
    <n v="0.13550181895820604"/>
    <n v="0.13421996682540971"/>
    <n v="0.13271004167323625"/>
    <n v="0.13088804476095489"/>
    <n v="0.12889893094310237"/>
    <n v="0.12720912400673073"/>
    <n v="0.12559332564587136"/>
    <n v="1.6273841945839267"/>
    <n v="-0.53756446078467868"/>
    <n v="7.978421532700855"/>
    <s v="R-All-WH-WHConvert-All-All-N"/>
    <s v=""/>
    <n v="1.6273841945839267"/>
    <n v="1.3533675982589794E-2"/>
    <n v="3.521804211252208E-2"/>
    <n v="6.7242539500949508E-2"/>
    <n v="0.11128824354767558"/>
    <n v="0.16822894018251236"/>
    <n v="0.23800669834278657"/>
    <n v="0.31970113351408247"/>
    <n v="0.41175201574448334"/>
    <n v="0.51225600886343214"/>
    <n v="0.6192551062681807"/>
    <n v="0.73095532196158552"/>
    <n v="0.84585530583792568"/>
    <n v="0.96279086695993155"/>
    <n v="1.0982926859181377"/>
    <n v="1.2325126527435475"/>
    <n v="1.3652226944167838"/>
    <n v="1.4961107391777386"/>
    <n v="1.625009670120841"/>
    <n v="1.6273841945839267"/>
    <n v="1.6273841945839267"/>
  </r>
  <r>
    <s v="Lost Opportunity"/>
    <x v="5"/>
    <s v="Under $10"/>
    <s v="Under $5"/>
    <s v="HPWH"/>
    <s v="Under $10"/>
    <n v="7.9686491322334199"/>
    <s v="Water Heating"/>
    <s v="Res-HPWH-7P_v4"/>
    <s v="Urban"/>
    <s v="SC-NR"/>
    <s v="M_Input"/>
    <s v="No"/>
    <s v="Residential"/>
    <s v="Manufactured"/>
    <s v="Manufactured Tier2_indor2_gfnc"/>
    <n v="3.4642572342331009E-3"/>
    <n v="5.5038783061003259E-3"/>
    <n v="8.0599746692958836E-3"/>
    <n v="1.0992167422958709E-2"/>
    <n v="1.4090697740053518E-2"/>
    <n v="1.712197907811993E-2"/>
    <n v="1.9877220336587464E-2"/>
    <n v="2.2208595392181923E-2"/>
    <n v="2.404411330210391E-2"/>
    <n v="2.5382503479837774E-2"/>
    <n v="2.6274564472952237E-2"/>
    <n v="2.6799772751156872E-2"/>
    <n v="2.7045367601095344E-2"/>
    <n v="2.8297616960399948E-2"/>
    <n v="2.8116137811944247E-2"/>
    <n v="2.7854055014606072E-2"/>
    <n v="2.7462806025340385E-2"/>
    <n v="2.7066997148194914E-2"/>
    <n v="2.6670786989033711E-2"/>
    <n v="2.62822621744821E-2"/>
    <n v="0.34226747497440374"/>
    <n v="-0.54255412414946158"/>
    <n v="7.9686491322334199"/>
    <s v="R-All-WH-WHConvert-All-All-N"/>
    <s v=""/>
    <n v="0.34226747497440374"/>
    <n v="3.4642572342331009E-3"/>
    <n v="8.9681355403334259E-3"/>
    <n v="1.702811020962931E-2"/>
    <n v="2.802027763258802E-2"/>
    <n v="4.2110975372641538E-2"/>
    <n v="5.9232954450761467E-2"/>
    <n v="7.9110174787348927E-2"/>
    <n v="0.10131877017953085"/>
    <n v="0.12536288348163477"/>
    <n v="0.15074538696147255"/>
    <n v="0.17701995143442478"/>
    <n v="0.20381972418558164"/>
    <n v="0.230865091786677"/>
    <n v="0.25916270874707692"/>
    <n v="0.28727884655902114"/>
    <n v="0.31513290157362722"/>
    <n v="0.34226747497440374"/>
    <n v="0.34226747497440374"/>
    <n v="0.34226747497440374"/>
    <n v="0.34226747497440374"/>
  </r>
  <r>
    <s v="Lost Opportunity"/>
    <x v="5"/>
    <s v="Under $10"/>
    <s v="Under $5"/>
    <s v="HPWH"/>
    <s v="Under $10"/>
    <n v="8.1316845127413977"/>
    <s v="Water Heating"/>
    <s v="Res-HPWH-7P_v4"/>
    <s v="Urban"/>
    <s v="SC-NR"/>
    <s v="M_Input"/>
    <s v="No"/>
    <s v="Residential"/>
    <s v="Single Family"/>
    <s v="Single Family Tier2_indor2_gfnc"/>
    <n v="2.1582480016769066E-2"/>
    <n v="3.4580582487538689E-2"/>
    <n v="5.1070239587673844E-2"/>
    <n v="7.0240748236908832E-2"/>
    <n v="9.0804704416095325E-2"/>
    <n v="0.11127627653022028"/>
    <n v="0.13028008922586393"/>
    <n v="0.14679576552736553"/>
    <n v="0.16027614565958642"/>
    <n v="0.17063404536366072"/>
    <n v="0.17813103226152321"/>
    <n v="0.1832337798783078"/>
    <n v="0.18647996408455647"/>
    <n v="0.21608802395324656"/>
    <n v="0.21404382339191205"/>
    <n v="0.21163590927711257"/>
    <n v="0.20873032678788248"/>
    <n v="0.20555823893236502"/>
    <n v="0.20286346299097591"/>
    <n v="0.2002867103127503"/>
    <n v="2.5952288871402636"/>
    <n v="-0.51463063901246919"/>
    <n v="8.1316845127413977"/>
    <s v="R-All-WH-WHConvert-All-All-N"/>
    <s v=""/>
    <n v="2.5952288871402636"/>
    <n v="2.1582480016769066E-2"/>
    <n v="5.6163062504307755E-2"/>
    <n v="0.10723330209198159"/>
    <n v="0.17747405032889041"/>
    <n v="0.26827875474498575"/>
    <n v="0.37955503127520601"/>
    <n v="0.50983512050106994"/>
    <n v="0.65663088602843545"/>
    <n v="0.81690703168802181"/>
    <n v="0.98754107705168259"/>
    <n v="1.1656721093132059"/>
    <n v="1.3489058891915136"/>
    <n v="1.53538585327607"/>
    <n v="1.7514738772293166"/>
    <n v="1.9655177006212285"/>
    <n v="2.1771536098983413"/>
    <n v="2.3858839366862239"/>
    <n v="2.5914421756185888"/>
    <n v="2.5952288871402636"/>
    <n v="2.5952288871402636"/>
  </r>
  <r>
    <s v="Lost Opportunity"/>
    <x v="5"/>
    <s v="Under $5"/>
    <s v="Under $5"/>
    <s v="HPWH"/>
    <s v="Under $5"/>
    <n v="3.0841877936810502"/>
    <s v="Water Heating"/>
    <s v="Res-HPWH-7P_v4"/>
    <s v="Urban"/>
    <s v="SC-NR"/>
    <s v="M_Input"/>
    <s v="No"/>
    <s v="Residential"/>
    <s v="Manufactured"/>
    <s v="Manufactured Tier2_indor2_hp85"/>
    <n v="1.8763228398150813E-3"/>
    <n v="2.981029373699188E-3"/>
    <n v="4.3654710195557243E-3"/>
    <n v="5.9536152774563025E-3"/>
    <n v="7.6318518548020055E-3"/>
    <n v="9.2736648103512904E-3"/>
    <n v="1.0765967994819608E-2"/>
    <n v="1.2028695318229659E-2"/>
    <n v="1.3022854800165089E-2"/>
    <n v="1.3747758261215996E-2"/>
    <n v="1.4230919384284082E-2"/>
    <n v="1.451538448644716E-2"/>
    <n v="1.464840440821475E-2"/>
    <n v="1.5326651984863651E-2"/>
    <n v="1.5228358628402494E-2"/>
    <n v="1.5086408448228564E-2"/>
    <n v="1.4874498833850204E-2"/>
    <n v="1.4660119477418257E-2"/>
    <n v="1.4445522777249857E-2"/>
    <n v="1.4235088639688044E-2"/>
    <n v="0.18538007924878544"/>
    <n v="-0.78806887655464697"/>
    <n v="3.0841877936810502"/>
    <s v="R-All-WH-WHConvert-All-All-N"/>
    <s v=""/>
    <n v="0.18538007924878544"/>
    <n v="1.8763228398150813E-3"/>
    <n v="4.8573522135142693E-3"/>
    <n v="9.2228232330699936E-3"/>
    <n v="1.5176438510526295E-2"/>
    <n v="2.2808290365328301E-2"/>
    <n v="3.2081955175679591E-2"/>
    <n v="4.2847923170499201E-2"/>
    <n v="5.4876618488728858E-2"/>
    <n v="6.7899473288893952E-2"/>
    <n v="8.1647231550109944E-2"/>
    <n v="9.587815093439403E-2"/>
    <n v="0.11039353542084118"/>
    <n v="0.12504193982905593"/>
    <n v="0.14036859181391959"/>
    <n v="0.15559695044232208"/>
    <n v="0.17068335889055064"/>
    <n v="0.18538007924878544"/>
    <n v="0.18538007924878544"/>
    <n v="0.18538007924878544"/>
    <n v="0.18538007924878544"/>
  </r>
  <r>
    <s v="Lost Opportunity"/>
    <x v="5"/>
    <s v="Under $5"/>
    <s v="Under $5"/>
    <s v="HPWH"/>
    <s v="Under $5"/>
    <n v="3.1058494789030919"/>
    <s v="Water Heating"/>
    <s v="Res-HPWH-7P_v4"/>
    <s v="Urban"/>
    <s v="SC-NR"/>
    <s v="M_Input"/>
    <s v="No"/>
    <s v="Residential"/>
    <s v="Single Family"/>
    <s v="Single Family Tier2_indor2_hp85"/>
    <n v="7.7060403972167534E-3"/>
    <n v="1.2347022464573644E-2"/>
    <n v="1.823466668577358E-2"/>
    <n v="2.5079510928484164E-2"/>
    <n v="3.2421886638795555E-2"/>
    <n v="3.9731276550585642E-2"/>
    <n v="4.6516601880204241E-2"/>
    <n v="5.2413536276429369E-2"/>
    <n v="5.7226715938267107E-2"/>
    <n v="6.0925011661830814E-2"/>
    <n v="6.3601816359319024E-2"/>
    <n v="6.5423756156839583E-2"/>
    <n v="6.6582808620260045E-2"/>
    <n v="7.7154388218807698E-2"/>
    <n v="7.6424504901718204E-2"/>
    <n v="7.5564757392291307E-2"/>
    <n v="7.4527317022970621E-2"/>
    <n v="7.3394720716190978E-2"/>
    <n v="7.2432548980150571E-2"/>
    <n v="7.1512517537210968E-2"/>
    <n v="0.926628386950344"/>
    <n v="-0.74725482112329067"/>
    <n v="3.1058494789030919"/>
    <s v="R-All-WH-WHConvert-All-All-N"/>
    <s v=""/>
    <n v="0.926628386950344"/>
    <n v="7.7060403972167534E-3"/>
    <n v="2.0053062861790399E-2"/>
    <n v="3.828772954756398E-2"/>
    <n v="6.3367240476048137E-2"/>
    <n v="9.5789127114843692E-2"/>
    <n v="0.13552040366542933"/>
    <n v="0.18203700554563357"/>
    <n v="0.23445054182206293"/>
    <n v="0.29167725776033004"/>
    <n v="0.35260226942216089"/>
    <n v="0.41620408578147994"/>
    <n v="0.48162784193831953"/>
    <n v="0.54821065055857954"/>
    <n v="0.62536503877738725"/>
    <n v="0.70178954367910551"/>
    <n v="0.7773543010713968"/>
    <n v="0.85188161809436747"/>
    <n v="0.92527633881055849"/>
    <n v="0.926628386950344"/>
    <n v="0.926628386950344"/>
  </r>
  <r>
    <s v="Lost Opportunity"/>
    <x v="5"/>
    <s v="Under $10"/>
    <s v="Under $5"/>
    <s v="HPWH"/>
    <s v="Under $10"/>
    <n v="6.9635451396080326"/>
    <s v="Water Heating"/>
    <s v="Res-HPWH-7P_v4"/>
    <s v="Urban"/>
    <s v="SC-NR"/>
    <s v="M_Input"/>
    <s v="No"/>
    <s v="Residential"/>
    <s v="Manufactured"/>
    <s v="Manufactured Tier2_indor2_zonl"/>
    <n v="4.4815186325015423E-4"/>
    <n v="7.1200639883400559E-4"/>
    <n v="1.0426744960218351E-3"/>
    <n v="1.4219961101840973E-3"/>
    <n v="1.8228358980673818E-3"/>
    <n v="2.2149760562131769E-3"/>
    <n v="2.5714064308066703E-3"/>
    <n v="2.8730035711041599E-3"/>
    <n v="3.1104544056530163E-3"/>
    <n v="3.2835945656792447E-3"/>
    <n v="3.3989955792779161E-3"/>
    <n v="3.4669388792574617E-3"/>
    <n v="3.498710131264079E-3"/>
    <n v="3.6607067284222007E-3"/>
    <n v="3.637229771307763E-3"/>
    <n v="3.6033255644283583E-3"/>
    <n v="3.5527118392691833E-3"/>
    <n v="3.5015082265493079E-3"/>
    <n v="3.450252702186944E-3"/>
    <n v="3.3999913884947548E-3"/>
    <n v="4.4277256643633946E-2"/>
    <n v="1.4182068181063665"/>
    <n v="6.9635451396080326"/>
    <s v="R-All-WH-WHConvert-All-All-N"/>
    <s v=""/>
    <n v="4.4277256643633946E-2"/>
    <n v="4.4815186325015423E-4"/>
    <n v="1.1601582620841598E-3"/>
    <n v="2.2028327581059947E-3"/>
    <n v="3.6248288682900918E-3"/>
    <n v="5.4476647663574736E-3"/>
    <n v="7.6626408225706506E-3"/>
    <n v="1.023404725337732E-2"/>
    <n v="1.310705082448148E-2"/>
    <n v="1.6217505230134495E-2"/>
    <n v="1.9501099795813739E-2"/>
    <n v="2.2900095375091654E-2"/>
    <n v="2.6367034254349116E-2"/>
    <n v="2.9865744385613194E-2"/>
    <n v="3.3526451114035391E-2"/>
    <n v="3.7163680885343151E-2"/>
    <n v="4.0767006449771506E-2"/>
    <n v="4.4277256643633946E-2"/>
    <n v="4.4277256643633946E-2"/>
    <n v="4.4277256643633946E-2"/>
    <n v="4.4277256643633946E-2"/>
  </r>
  <r>
    <s v="Lost Opportunity"/>
    <x v="5"/>
    <s v="Under $10"/>
    <s v="Under $5"/>
    <s v="HPWH"/>
    <s v="Under $10"/>
    <n v="7.1681268856631171"/>
    <s v="Water Heating"/>
    <s v="Res-HPWH-7P_v4"/>
    <s v="Urban"/>
    <s v="SC-NR"/>
    <s v="M_Input"/>
    <s v="No"/>
    <s v="Residential"/>
    <s v="Single Family"/>
    <s v="Single Family Tier2_indor2_zonl"/>
    <n v="6.5324401214011067E-3"/>
    <n v="1.0466618492754438E-2"/>
    <n v="1.5457597172932779E-2"/>
    <n v="2.1259997997612277E-2"/>
    <n v="2.748415816341707E-2"/>
    <n v="3.3680356140783962E-2"/>
    <n v="3.9432302553622497E-2"/>
    <n v="4.4431156550947024E-2"/>
    <n v="4.8511307486290768E-2"/>
    <n v="5.1646367013637569E-2"/>
    <n v="5.3915504664322933E-2"/>
    <n v="5.545997004714124E-2"/>
    <n v="5.6442503284001938E-2"/>
    <n v="6.5404072021830031E-2"/>
    <n v="6.4785347123084536E-2"/>
    <n v="6.4056535848375479E-2"/>
    <n v="6.3177093652022703E-2"/>
    <n v="6.2216987401031543E-2"/>
    <n v="6.1401350714976967E-2"/>
    <n v="6.0621436517670171E-2"/>
    <n v="0.78550645215016968"/>
    <n v="1.5035427045135288"/>
    <n v="7.1681268856631171"/>
    <s v="R-All-WH-WHConvert-All-All-N"/>
    <s v=""/>
    <n v="0.78550645215016968"/>
    <n v="6.5324401214011067E-3"/>
    <n v="1.6999058614155543E-2"/>
    <n v="3.2456655787088326E-2"/>
    <n v="5.3716653784700599E-2"/>
    <n v="8.1200811948117665E-2"/>
    <n v="0.11488116808890163"/>
    <n v="0.15431347064252413"/>
    <n v="0.19874462719347114"/>
    <n v="0.2472559346797619"/>
    <n v="0.29890230169339949"/>
    <n v="0.35281780635772242"/>
    <n v="0.40827777640486368"/>
    <n v="0.46472027968886565"/>
    <n v="0.53012435171069572"/>
    <n v="0.59490969883378031"/>
    <n v="0.65896623468215576"/>
    <n v="0.72214332833417849"/>
    <n v="0.78436031573521003"/>
    <n v="0.78550645215016968"/>
    <n v="0.78550645215016968"/>
  </r>
  <r>
    <s v="Lost Opportunity"/>
    <x v="5"/>
    <s v="Under $10"/>
    <s v="Under $5"/>
    <s v="HPWH"/>
    <s v="Under $10"/>
    <n v="8.7736314071659525"/>
    <s v="Water Heating"/>
    <s v="Res-HPWH-7P_v4"/>
    <s v="Urban"/>
    <s v="SC-NR"/>
    <s v="M_Input"/>
    <s v="No"/>
    <s v="Residential"/>
    <s v="Manufactured"/>
    <s v="Manufactured Tier2_indor2_efaf"/>
    <n v="5.4583299938136352E-3"/>
    <n v="8.671984211685746E-3"/>
    <n v="1.2699403800634628E-2"/>
    <n v="1.7319405888471466E-2"/>
    <n v="2.220149166414959E-2"/>
    <n v="2.6977619049770314E-2"/>
    <n v="3.1318813997037391E-2"/>
    <n v="3.4992159690604895E-2"/>
    <n v="3.7884226238927239E-2"/>
    <n v="3.999301168891059E-2"/>
    <n v="4.1398554910964586E-2"/>
    <n v="4.2226080092869336E-2"/>
    <n v="4.2613042620506823E-2"/>
    <n v="4.4586103445806463E-2"/>
    <n v="4.4300162474253058E-2"/>
    <n v="4.3887221316351373E-2"/>
    <n v="4.3270764180300687E-2"/>
    <n v="4.2647122423969314E-2"/>
    <n v="4.2022848402331309E-2"/>
    <n v="4.141068351236539E-2"/>
    <n v="0.5392812075553679"/>
    <n v="2.5040966139483984"/>
    <n v="8.7736314071659525"/>
    <s v="R-All-WH-WHConvert-All-All-N"/>
    <s v=""/>
    <n v="0.5392812075553679"/>
    <n v="5.4583299938136352E-3"/>
    <n v="1.4130314205499381E-2"/>
    <n v="2.6829718006134009E-2"/>
    <n v="4.4149123894605471E-2"/>
    <n v="6.6350615558755058E-2"/>
    <n v="9.3328234608525379E-2"/>
    <n v="0.12464704860556278"/>
    <n v="0.15963920829616768"/>
    <n v="0.19752343453509491"/>
    <n v="0.2375164462240055"/>
    <n v="0.27891500113497009"/>
    <n v="0.32114108122783941"/>
    <n v="0.36375412384834621"/>
    <n v="0.40834022729415265"/>
    <n v="0.4526403897684057"/>
    <n v="0.49652761108475707"/>
    <n v="0.5392812075553679"/>
    <n v="0.5392812075553679"/>
    <n v="0.5392812075553679"/>
    <n v="0.5392812075553679"/>
  </r>
  <r>
    <s v="Lost Opportunity"/>
    <x v="5"/>
    <s v="Under $10"/>
    <s v="Under $5"/>
    <s v="HPWH"/>
    <s v="Under $10"/>
    <n v="9.0231954008295148"/>
    <s v="Water Heating"/>
    <s v="Res-HPWH-7P_v4"/>
    <s v="Urban"/>
    <s v="SC-NR"/>
    <s v="M_Input"/>
    <s v="No"/>
    <s v="Residential"/>
    <s v="Single Family"/>
    <s v="Single Family Tier2_indor2_efaf"/>
    <n v="2.3050527911874798E-3"/>
    <n v="3.6932765892454039E-3"/>
    <n v="5.4544055278501662E-3"/>
    <n v="7.5018548680589386E-3"/>
    <n v="9.6981272404582843E-3"/>
    <n v="1.1884532806685865E-2"/>
    <n v="1.3914178679785814E-2"/>
    <n v="1.567808652205168E-2"/>
    <n v="1.7117818555900482E-2"/>
    <n v="1.8224063325044979E-2"/>
    <n v="1.9024756783859117E-2"/>
    <n v="1.9569740614617012E-2"/>
    <n v="1.9916439694588749E-2"/>
    <n v="2.3078640747894161E-2"/>
    <n v="2.2860315967517208E-2"/>
    <n v="2.2603145839388019E-2"/>
    <n v="2.2292823715998049E-2"/>
    <n v="2.1954038277087813E-2"/>
    <n v="2.1666230722047916E-2"/>
    <n v="2.1391028291718829E-2"/>
    <n v="0.27717572704457799"/>
    <n v="2.6147838392737488"/>
    <n v="9.0231954008295148"/>
    <s v="R-All-WH-WHConvert-All-All-N"/>
    <s v=""/>
    <n v="0.27717572704457799"/>
    <n v="2.3050527911874798E-3"/>
    <n v="5.9983293804328833E-3"/>
    <n v="1.1452734908283049E-2"/>
    <n v="1.8954589776341988E-2"/>
    <n v="2.8652717016800271E-2"/>
    <n v="4.0537249823486138E-2"/>
    <n v="5.4451428503271948E-2"/>
    <n v="7.0129515025323635E-2"/>
    <n v="8.7247333581224121E-2"/>
    <n v="0.1054713969062691"/>
    <n v="0.12449615369012822"/>
    <n v="0.14406589430474523"/>
    <n v="0.16398233399933398"/>
    <n v="0.18706097474722816"/>
    <n v="0.20992129071474536"/>
    <n v="0.23252443655413338"/>
    <n v="0.25481726027013141"/>
    <n v="0.27677129854721921"/>
    <n v="0.27717572704457799"/>
    <n v="0.27717572704457799"/>
  </r>
  <r>
    <s v="Lost Opportunity"/>
    <x v="4"/>
    <s v="Under $115"/>
    <s v="Under $70"/>
    <s v="Heat Recovery Ventilation"/>
    <s v="Under $115"/>
    <n v="103.97254500306313"/>
    <s v="HVAC"/>
    <s v="Res-HRV-7P_v1"/>
    <s v="Urban"/>
    <s v="SC-New"/>
    <s v="M_Input"/>
    <s v="No"/>
    <s v="Residential"/>
    <s v="Single Family"/>
    <s v="SF RNC HRV ACH3 HZ1CZ1"/>
    <n v="1.1841987253696912E-2"/>
    <n v="1.7737999746397087E-2"/>
    <n v="2.5631499547350525E-2"/>
    <n v="3.6290042729928466E-2"/>
    <n v="4.8713586643158849E-2"/>
    <n v="6.4426296169591474E-2"/>
    <n v="8.1841707956359463E-2"/>
    <n v="9.8194507378581777E-2"/>
    <n v="0.11270503617112708"/>
    <n v="0.12898818479406488"/>
    <n v="0.14481764482035375"/>
    <n v="0.15539063379621643"/>
    <n v="0.15761238243984466"/>
    <n v="0.16215534309189147"/>
    <n v="0.16552773722266056"/>
    <n v="0.16766903148095455"/>
    <n v="0.16812097397358358"/>
    <n v="0.16857572669965668"/>
    <n v="0.16903331308539538"/>
    <n v="0.16949375676194858"/>
    <n v="2.254767391762762"/>
    <n v="67.87801223919611"/>
    <n v="103.97254500306313"/>
    <s v="R-All-HVAC-ASHP-All-All-E"/>
    <n v="0"/>
    <n v="2.254767391762762"/>
    <n v="1.1841987253696912E-2"/>
    <n v="2.9579987000094E-2"/>
    <n v="5.5211486547444524E-2"/>
    <n v="9.1501529277372984E-2"/>
    <n v="0.14021511592053182"/>
    <n v="0.20464141209012329"/>
    <n v="0.28648312004648274"/>
    <n v="0.38467762742506451"/>
    <n v="0.4973826635961916"/>
    <n v="0.62637084839025647"/>
    <n v="0.77118849321061023"/>
    <n v="0.92657912700682665"/>
    <n v="1.0841915094466712"/>
    <n v="1.2463468525385626"/>
    <n v="1.411874589761223"/>
    <n v="1.5795436212421776"/>
    <n v="1.7476645952157612"/>
    <n v="1.9162403219154178"/>
    <n v="2.0852736350008132"/>
    <n v="2.254767391762762"/>
  </r>
  <r>
    <s v="Lost Opportunity"/>
    <x v="4"/>
    <s v="Under $115"/>
    <s v="Under $70"/>
    <s v="Heat Recovery Ventilation"/>
    <s v="Under $115"/>
    <n v="100.61635304522285"/>
    <s v="HVAC"/>
    <s v="Res-HRV-7P_v1"/>
    <s v="Urban"/>
    <s v="SC-New"/>
    <s v="M_Input"/>
    <s v="No"/>
    <s v="Residential"/>
    <s v="Single Family"/>
    <s v="SF RNC HRV ACH3 HZ1CZ2"/>
    <n v="4.2633792329079458E-3"/>
    <n v="6.3860750845266294E-3"/>
    <n v="9.2279108681145462E-3"/>
    <n v="1.306522387007451E-2"/>
    <n v="1.7537976456617865E-2"/>
    <n v="2.3194901941552382E-2"/>
    <n v="2.946483817384038E-2"/>
    <n v="3.5352210281494573E-2"/>
    <n v="4.0576323919459971E-2"/>
    <n v="4.6438620187657202E-2"/>
    <n v="5.2137578453564627E-2"/>
    <n v="5.5944090035088677E-2"/>
    <n v="5.6743969043996499E-2"/>
    <n v="5.8379536089030085E-2"/>
    <n v="5.959367310795087E-2"/>
    <n v="6.0364586745736255E-2"/>
    <n v="6.0527296111678335E-2"/>
    <n v="6.0691017224268035E-2"/>
    <n v="6.0855758517467003E-2"/>
    <n v="6.1021528499015314E-2"/>
    <n v="0.81176649384404176"/>
    <n v="65.686937289701859"/>
    <n v="100.61635304522285"/>
    <s v="R-All-HVAC-ASHP-All-All-E"/>
    <n v="0"/>
    <n v="0.81176649384404176"/>
    <n v="4.2633792329079458E-3"/>
    <n v="1.0649454317434574E-2"/>
    <n v="1.9877365185549119E-2"/>
    <n v="3.2942589055623625E-2"/>
    <n v="5.048056551224149E-2"/>
    <n v="7.3675467453793872E-2"/>
    <n v="0.10314030562763425"/>
    <n v="0.13849251590912881"/>
    <n v="0.17906883982858879"/>
    <n v="0.225507460016246"/>
    <n v="0.27764503846981065"/>
    <n v="0.3335891285048993"/>
    <n v="0.39033309754889578"/>
    <n v="0.44871263363792585"/>
    <n v="0.50830630674587673"/>
    <n v="0.56867089349161304"/>
    <n v="0.62919818960329132"/>
    <n v="0.68988920682755939"/>
    <n v="0.75074496534502644"/>
    <n v="0.81176649384404176"/>
  </r>
  <r>
    <s v="Lost Opportunity"/>
    <x v="4"/>
    <s v="Under $100"/>
    <s v="Under $65"/>
    <s v="Heat Recovery Ventilation"/>
    <s v="Under $100"/>
    <n v="97.059216427418178"/>
    <s v="HVAC"/>
    <s v="Res-HRV-7P_v1"/>
    <s v="Urban"/>
    <s v="SC-New"/>
    <s v="M_Input"/>
    <s v="No"/>
    <s v="Residential"/>
    <s v="Single Family"/>
    <s v="SF RNC HRV ACH3 HZ1CZ3"/>
    <n v="3.6703298474446851E-3"/>
    <n v="5.4977520671492695E-3"/>
    <n v="7.9442796051005932E-3"/>
    <n v="1.1247810366888992E-2"/>
    <n v="1.5098389079641278E-2"/>
    <n v="1.9968418536993552E-2"/>
    <n v="2.5366187029487026E-2"/>
    <n v="3.0434607263592688E-2"/>
    <n v="3.4932030355553707E-2"/>
    <n v="3.9978862877898189E-2"/>
    <n v="4.4885078224928106E-2"/>
    <n v="4.8162092140197899E-2"/>
    <n v="4.8850705477261148E-2"/>
    <n v="5.0258760030923055E-2"/>
    <n v="5.1304006793171077E-2"/>
    <n v="5.1967683932827247E-2"/>
    <n v="5.2107759917076168E-2"/>
    <n v="5.2248706910849686E-2"/>
    <n v="5.2390532174919006E-2"/>
    <n v="5.2533243033570945E-2"/>
    <n v="0.69884723566547435"/>
    <n v="63.364676515256789"/>
    <n v="97.059216427418178"/>
    <s v="R-All-HVAC-ASHP-All-All-E"/>
    <n v="0"/>
    <n v="0.69884723566547435"/>
    <n v="3.6703298474446851E-3"/>
    <n v="9.1680819145939542E-3"/>
    <n v="1.7112361519694547E-2"/>
    <n v="2.8360171886583539E-2"/>
    <n v="4.3458560966224816E-2"/>
    <n v="6.3426979503218364E-2"/>
    <n v="8.8793166532705387E-2"/>
    <n v="0.11922777379629808"/>
    <n v="0.15415980415185179"/>
    <n v="0.19413866702974997"/>
    <n v="0.23902374525467807"/>
    <n v="0.28718583739487596"/>
    <n v="0.33603654287213713"/>
    <n v="0.38629530290306019"/>
    <n v="0.43759930969623129"/>
    <n v="0.48956699362905853"/>
    <n v="0.5416747535461347"/>
    <n v="0.59392346045698441"/>
    <n v="0.64631399263190337"/>
    <n v="0.69884723566547435"/>
  </r>
  <r>
    <s v="Lost Opportunity"/>
    <x v="4"/>
    <s v="Under $85"/>
    <s v="Under $50"/>
    <s v="Heat Recovery Ventilation"/>
    <s v="Under $85"/>
    <n v="70.235920571593155"/>
    <s v="HVAC"/>
    <s v="Res-HRV-7P_v1"/>
    <s v="Urban"/>
    <s v="SC-New"/>
    <s v="M_Input"/>
    <s v="No"/>
    <s v="Residential"/>
    <s v="Single Family"/>
    <s v="SF RNC HRV ACH3 HZ2CZ1"/>
    <n v="9.5316479650687537E-4"/>
    <n v="1.4277364564326293E-3"/>
    <n v="2.063086416732072E-3"/>
    <n v="2.9209954759155323E-3"/>
    <n v="3.9209699271843977E-3"/>
    <n v="5.1856902192669819E-3"/>
    <n v="6.5874614825011928E-3"/>
    <n v="7.9037027855590278E-3"/>
    <n v="9.071659221201683E-3"/>
    <n v="1.0382294312354006E-2"/>
    <n v="1.1656411884137498E-2"/>
    <n v="1.2507434661796829E-2"/>
    <n v="1.2686263818459893E-2"/>
    <n v="1.3051927965252074E-2"/>
    <n v="1.3323372892233565E-2"/>
    <n v="1.349572625339184E-2"/>
    <n v="1.3532103228370007E-2"/>
    <n v="1.3568706399807565E-2"/>
    <n v="1.3605537653287493E-2"/>
    <n v="1.3642598890887429E-2"/>
    <n v="0.18148684474127857"/>
    <n v="45.179764195552224"/>
    <n v="70.235920571593155"/>
    <s v="R-All-HVAC-ASHP-All-All-E"/>
    <n v="0"/>
    <n v="0.18148684474127857"/>
    <n v="9.5316479650687537E-4"/>
    <n v="2.3809012529395048E-3"/>
    <n v="4.4439876696715768E-3"/>
    <n v="7.3649831455871086E-3"/>
    <n v="1.1285953072771505E-2"/>
    <n v="1.6471643292038488E-2"/>
    <n v="2.3059104774539679E-2"/>
    <n v="3.0962807560098705E-2"/>
    <n v="4.003446678130039E-2"/>
    <n v="5.0416761093654394E-2"/>
    <n v="6.2073172977791892E-2"/>
    <n v="7.4580607639588722E-2"/>
    <n v="8.7266871458048623E-2"/>
    <n v="0.1003187994233007"/>
    <n v="0.11364217231553427"/>
    <n v="0.1271378985689261"/>
    <n v="0.14067000179729611"/>
    <n v="0.15423870819710367"/>
    <n v="0.16784424585039115"/>
    <n v="0.18148684474127857"/>
  </r>
  <r>
    <s v="Lost Opportunity"/>
    <x v="4"/>
    <s v="Under $70"/>
    <s v="Under $45"/>
    <s v="Heat Recovery Ventilation"/>
    <s v="Under $70"/>
    <n v="68.637834696520841"/>
    <s v="HVAC"/>
    <s v="Res-HRV-7P_v1"/>
    <s v="Urban"/>
    <s v="SC-New"/>
    <s v="M_Input"/>
    <s v="No"/>
    <s v="Residential"/>
    <s v="Single Family"/>
    <s v="SF RNC HRV ACH3 HZ2CZ2"/>
    <n v="2.3677975256002049E-3"/>
    <n v="3.5467013271361396E-3"/>
    <n v="5.1250013959179578E-3"/>
    <n v="7.2561700615768601E-3"/>
    <n v="9.7402494569291016E-3"/>
    <n v="1.2881995342996258E-2"/>
    <n v="1.6364195420786789E-2"/>
    <n v="1.9633926858513725E-2"/>
    <n v="2.2535297501301167E-2"/>
    <n v="2.5791102307739889E-2"/>
    <n v="2.8956192379098737E-2"/>
    <n v="3.1070254537663409E-2"/>
    <n v="3.1514491710714437E-2"/>
    <n v="3.2422853690875955E-2"/>
    <n v="3.3097161668676801E-2"/>
    <n v="3.3525312040548511E-2"/>
    <n v="3.3615677643283506E-2"/>
    <n v="3.370660515033852E-2"/>
    <n v="3.3798099245771041E-2"/>
    <n v="3.3890164654613676E-2"/>
    <n v="0.45083924992008267"/>
    <n v="44.151783891280232"/>
    <n v="68.637834696520841"/>
    <s v="R-All-HVAC-ASHP-All-All-E"/>
    <n v="0"/>
    <n v="0.45083924992008267"/>
    <n v="2.3677975256002049E-3"/>
    <n v="5.914498852736344E-3"/>
    <n v="1.1039500248654303E-2"/>
    <n v="1.8295670310231164E-2"/>
    <n v="2.8035919767160265E-2"/>
    <n v="4.0917915110156522E-2"/>
    <n v="5.7282110530943314E-2"/>
    <n v="7.6916037389457043E-2"/>
    <n v="9.9451334890758206E-2"/>
    <n v="0.12524243719849809"/>
    <n v="0.15419862957759684"/>
    <n v="0.18526888411526024"/>
    <n v="0.21678337582597468"/>
    <n v="0.24920622951685062"/>
    <n v="0.28230339118552744"/>
    <n v="0.31582870322607592"/>
    <n v="0.34944438086935942"/>
    <n v="0.38315098601969794"/>
    <n v="0.41694908526546898"/>
    <n v="0.45083924992008267"/>
  </r>
  <r>
    <s v="Lost Opportunity"/>
    <x v="4"/>
    <s v="Under $70"/>
    <s v="Under $45"/>
    <s v="Heat Recovery Ventilation"/>
    <s v="Under $70"/>
    <n v="66.887008637013167"/>
    <s v="HVAC"/>
    <s v="Res-HRV-7P_v1"/>
    <s v="Urban"/>
    <s v="SC-New"/>
    <s v="M_Input"/>
    <s v="No"/>
    <s v="Residential"/>
    <s v="Single Family"/>
    <s v="SF RNC HRV ACH3 HZ2CZ3"/>
    <n v="1.7835722867521268E-3"/>
    <n v="2.6715959147999803E-3"/>
    <n v="3.860469639188496E-3"/>
    <n v="5.4657983589658354E-3"/>
    <n v="7.3369613784977352E-3"/>
    <n v="9.70351968165605E-3"/>
    <n v="1.2326529245828541E-2"/>
    <n v="1.4789494222520823E-2"/>
    <n v="1.6974986949885737E-2"/>
    <n v="1.9427461522164249E-2"/>
    <n v="2.1811604116839432E-2"/>
    <n v="2.3404047152073847E-2"/>
    <n v="2.3738674206132484E-2"/>
    <n v="2.4422908916507346E-2"/>
    <n v="2.4930839602699182E-2"/>
    <n v="2.5253349078098446E-2"/>
    <n v="2.5321418067516342E-2"/>
    <n v="2.5389910318197987E-2"/>
    <n v="2.5458829358466658E-2"/>
    <n v="2.5528178747510639E-2"/>
    <n v="0.33960014876430189"/>
    <n v="43.025552358010096"/>
    <n v="66.887008637013167"/>
    <s v="R-All-HVAC-ASHP-All-All-E"/>
    <n v="0"/>
    <n v="0.33960014876430189"/>
    <n v="1.7835722867521268E-3"/>
    <n v="4.4551682015521073E-3"/>
    <n v="8.3156378407406029E-3"/>
    <n v="1.3781436199706438E-2"/>
    <n v="2.1118397578204173E-2"/>
    <n v="3.0821917259860221E-2"/>
    <n v="4.3148446505688762E-2"/>
    <n v="5.7937940728209583E-2"/>
    <n v="7.491292767809532E-2"/>
    <n v="9.434038920025957E-2"/>
    <n v="0.11615199331709899"/>
    <n v="0.13955604046917283"/>
    <n v="0.16329471467530532"/>
    <n v="0.18771762359181265"/>
    <n v="0.21264846319451183"/>
    <n v="0.23790181227261029"/>
    <n v="0.26322323034012662"/>
    <n v="0.28861314065832461"/>
    <n v="0.31407197001679127"/>
    <n v="0.33960014876430189"/>
  </r>
  <r>
    <s v="Lost Opportunity"/>
    <x v="4"/>
    <s v="Under $65"/>
    <s v="Under $40"/>
    <s v="Heat Recovery Ventilation"/>
    <s v="Under $65"/>
    <n v="62.183848092342444"/>
    <s v="HVAC"/>
    <s v="Res-HRV-7P_v1"/>
    <s v="Urban"/>
    <s v="SC-New"/>
    <s v="M_Input"/>
    <s v="No"/>
    <s v="Residential"/>
    <s v="Single Family"/>
    <s v="SF RNC HRV ACH3 HZ3CZ1"/>
    <n v="7.6770704639000454E-4"/>
    <n v="1.149941061617165E-3"/>
    <n v="1.6616706630806551E-3"/>
    <n v="2.3526559284940017E-3"/>
    <n v="3.1580648517594012E-3"/>
    <n v="4.1767078854745279E-3"/>
    <n v="5.305735814491376E-3"/>
    <n v="6.3658753903656192E-3"/>
    <n v="7.3065819594766756E-3"/>
    <n v="8.3622061268935517E-3"/>
    <n v="9.3884180069086255E-3"/>
    <n v="1.0073856858030474E-2"/>
    <n v="1.0217891136439988E-2"/>
    <n v="1.0512407827712398E-2"/>
    <n v="1.0731037579791169E-2"/>
    <n v="1.0869856061458892E-2"/>
    <n v="1.0899155150262253E-2"/>
    <n v="1.0928636424367023E-2"/>
    <n v="1.0958301402477354E-2"/>
    <n v="1.0988151616582698E-2"/>
    <n v="0.14617485879207387"/>
    <n v="39.760476883092714"/>
    <n v="62.183848092342444"/>
    <s v="R-All-HVAC-ASHP-All-All-E"/>
    <n v="0"/>
    <n v="0.14617485879207387"/>
    <n v="7.6770704639000454E-4"/>
    <n v="1.9176481080071695E-3"/>
    <n v="3.5793187710878244E-3"/>
    <n v="5.9319746995818261E-3"/>
    <n v="9.0900395513412273E-3"/>
    <n v="1.3266747436815756E-2"/>
    <n v="1.8572483251307132E-2"/>
    <n v="2.493835864167275E-2"/>
    <n v="3.2244940601149429E-2"/>
    <n v="4.0607146728042984E-2"/>
    <n v="4.9995564734951606E-2"/>
    <n v="6.0069421592982078E-2"/>
    <n v="7.0287312729422069E-2"/>
    <n v="8.0799720557134469E-2"/>
    <n v="9.1530758136925641E-2"/>
    <n v="0.10240061419838453"/>
    <n v="0.11329976934864679"/>
    <n v="0.12422840577301381"/>
    <n v="0.13518670717549117"/>
    <n v="0.14617485879207387"/>
  </r>
  <r>
    <s v="Lost Opportunity"/>
    <x v="4"/>
    <s v="Under $65"/>
    <s v="Under $40"/>
    <s v="Heat Recovery Ventilation"/>
    <s v="Under $65"/>
    <n v="60.913435129466713"/>
    <s v="HVAC"/>
    <s v="Res-HRV-7P_v1"/>
    <s v="Urban"/>
    <s v="SC-New"/>
    <s v="M_Input"/>
    <s v="No"/>
    <s v="Residential"/>
    <s v="Single Family"/>
    <s v="SF RNC HRV ACH3 HZ3CZ2"/>
    <n v="1.1777960334457196E-3"/>
    <n v="1.7642094434821779E-3"/>
    <n v="2.5492915885980791E-3"/>
    <n v="3.609383076099989E-3"/>
    <n v="4.8450203411015543E-3"/>
    <n v="6.4077957907322462E-3"/>
    <n v="8.139920854190295E-3"/>
    <n v="9.7663592114190685E-3"/>
    <n v="1.1209566579314552E-2"/>
    <n v="1.2829077515210556E-2"/>
    <n v="1.4403464890499301E-2"/>
    <n v="1.5455047214534372E-2"/>
    <n v="1.5676020830171552E-2"/>
    <n v="1.6127860620356288E-2"/>
    <n v="1.6463276656984382E-2"/>
    <n v="1.6676248333935943E-2"/>
    <n v="1.6721198228219759E-2"/>
    <n v="1.6766427626418973E-2"/>
    <n v="1.6811938858489722E-2"/>
    <n v="1.685773427477006E-2"/>
    <n v="0.2242576379679746"/>
    <n v="38.948172292881573"/>
    <n v="60.913435129466713"/>
    <s v="R-All-HVAC-ASHP-All-All-E"/>
    <n v="0"/>
    <n v="0.2242576379679746"/>
    <n v="1.1777960334457196E-3"/>
    <n v="2.9420054769278975E-3"/>
    <n v="5.4912970655259762E-3"/>
    <n v="9.1006801416259643E-3"/>
    <n v="1.394570048272752E-2"/>
    <n v="2.0353496273459767E-2"/>
    <n v="2.8493417127650064E-2"/>
    <n v="3.8259776339069129E-2"/>
    <n v="4.9469342918383681E-2"/>
    <n v="6.2298420433594237E-2"/>
    <n v="7.6701885324093541E-2"/>
    <n v="9.2156932538627917E-2"/>
    <n v="0.10783295336879947"/>
    <n v="0.12396081398915576"/>
    <n v="0.14042409064614014"/>
    <n v="0.15710033898007608"/>
    <n v="0.17382153720829585"/>
    <n v="0.19058796483471482"/>
    <n v="0.20739990369320455"/>
    <n v="0.2242576379679746"/>
  </r>
  <r>
    <s v="Lost Opportunity"/>
    <x v="4"/>
    <s v="Under $60"/>
    <s v="Under $40"/>
    <s v="Heat Recovery Ventilation"/>
    <s v="Under $60"/>
    <n v="59.516451014855029"/>
    <s v="HVAC"/>
    <s v="Res-HRV-7P_v1"/>
    <s v="Urban"/>
    <s v="SC-New"/>
    <s v="M_Input"/>
    <s v="No"/>
    <s v="Residential"/>
    <s v="Single Family"/>
    <s v="SF RNC HRV ACH3 HZ3CZ3"/>
    <n v="0"/>
    <n v="0"/>
    <n v="0"/>
    <n v="0"/>
    <n v="0"/>
    <n v="0"/>
    <n v="0"/>
    <n v="0"/>
    <n v="0"/>
    <n v="0"/>
    <n v="0"/>
    <n v="0"/>
    <n v="0"/>
    <n v="0"/>
    <n v="0"/>
    <n v="0"/>
    <n v="0"/>
    <n v="0"/>
    <n v="0"/>
    <n v="0"/>
    <n v="0"/>
    <n v="38.054937855016263"/>
    <n v="59.516451014855029"/>
    <s v="R-All-HVAC-ASHP-All-All-E"/>
    <n v="0"/>
    <n v="0"/>
    <n v="0"/>
    <n v="0"/>
    <n v="0"/>
    <n v="0"/>
    <n v="0"/>
    <n v="0"/>
    <n v="0"/>
    <n v="0"/>
    <n v="0"/>
    <n v="0"/>
    <n v="0"/>
    <n v="0"/>
    <n v="0"/>
    <n v="0"/>
    <n v="0"/>
    <n v="0"/>
    <n v="0"/>
    <n v="0"/>
    <n v="0"/>
    <n v="0"/>
  </r>
  <r>
    <s v="Lost Opportunity"/>
    <x v="0"/>
    <s v="Over $160"/>
    <s v="Over $160"/>
    <s v="LF Lighting"/>
    <s v="Over $160"/>
    <n v="430.28826137926922"/>
    <s v="Lighting"/>
    <s v="Res-LFLighting-7P_v1"/>
    <s v="Urban"/>
    <s v="SC-NR"/>
    <s v="M_Input"/>
    <s v="No"/>
    <s v="Residential"/>
    <s v="Single Family"/>
    <s v="All_NR_LF_FIX_REPL_from LF2018 to LED_FIX_KIT"/>
    <n v="5.5607387056483715E-2"/>
    <n v="6.5468886004900126E-2"/>
    <n v="7.3292884339913975E-2"/>
    <n v="7.9490907962415674E-2"/>
    <n v="8.4390763937787536E-2"/>
    <n v="8.8255123082056797E-2"/>
    <n v="9.1292689354477458E-2"/>
    <n v="9.3669893553671724E-2"/>
    <n v="9.5520165127954387E-2"/>
    <n v="9.6951020798293888E-2"/>
    <n v="9.8046970771483846E-2"/>
    <n v="9.8874823920674829E-2"/>
    <n v="9.8658276709310253E-2"/>
    <n v="9.8438797986503498E-2"/>
    <n v="9.8218394651340121E-2"/>
    <n v="9.7998070607112436E-2"/>
    <n v="9.7777960057981228E-2"/>
    <n v="9.7558343893536431E-2"/>
    <n v="9.7339221003351226E-2"/>
    <n v="9.71205902794927E-2"/>
    <n v="2.0336491199944913"/>
    <n v="289.19804840928515"/>
    <n v="430.28826137926922"/>
    <s v="R-All-Lgt-Lighting-All-All-R"/>
    <s v="R-All-HVAC-ER-All-All-E"/>
    <n v="1.8039711710987421"/>
    <n v="5.5607387056483715E-2"/>
    <n v="0.12107627306138384"/>
    <n v="0.19436915740129782"/>
    <n v="0.27386006536371349"/>
    <n v="0.35825082930150104"/>
    <n v="0.44650595238355784"/>
    <n v="0.53779864173803527"/>
    <n v="0.63146853529170699"/>
    <n v="0.72698870041966135"/>
    <n v="0.82393972121795522"/>
    <n v="0.92198669198943906"/>
    <n v="1.020861515910114"/>
    <n v="1.1195197926194242"/>
    <n v="1.2179585906059278"/>
    <n v="1.316176985257268"/>
    <n v="1.4141750558643804"/>
    <n v="1.5119530159223618"/>
    <n v="1.6095113598158981"/>
    <n v="1.7068505808192493"/>
    <n v="1.8039711710987421"/>
  </r>
  <r>
    <s v="Lost Opportunity"/>
    <x v="0"/>
    <s v="Over $160"/>
    <s v="Over $160"/>
    <s v="LF Lighting"/>
    <s v="Over $160"/>
    <n v="430.28826137926922"/>
    <s v="Lighting"/>
    <s v="Res-LFLighting-7P_v1"/>
    <s v="Urban"/>
    <s v="SC-NR"/>
    <s v="M_Input"/>
    <s v="No"/>
    <s v="Residential"/>
    <s v="Multifamily - Low Rise"/>
    <s v="All_NR_LF_FIX_REPL_from LF2018 to LED_FIX_KIT"/>
    <n v="1.9816449076008403E-3"/>
    <n v="2.3331237145953611E-3"/>
    <n v="2.6120132018038573E-3"/>
    <n v="2.8329997059759865E-3"/>
    <n v="3.0077470156407863E-3"/>
    <n v="3.1456134702483574E-3"/>
    <n v="3.2539766845054051E-3"/>
    <n v="3.3388438080607084E-3"/>
    <n v="3.4049567574135618E-3"/>
    <n v="3.4560830892532688E-3"/>
    <n v="3.4952416990127197E-3"/>
    <n v="3.5248139658865291E-3"/>
    <n v="3.5172106547672493E-3"/>
    <n v="3.5094640048868703E-3"/>
    <n v="3.501686850184366E-3"/>
    <n v="3.4939206042470783E-3"/>
    <n v="3.4861615740631072E-3"/>
    <n v="3.4784197752450565E-3"/>
    <n v="3.4706951695236644E-3"/>
    <n v="3.4629877187146605E-3"/>
    <n v="7.2471853755518789E-2"/>
    <n v="289.19804840928515"/>
    <n v="430.28826137926922"/>
    <s v="R-All-Lgt-Lighting-All-All-R"/>
    <s v="R-All-HVAC-ER-All-All-E"/>
    <n v="6.430760437162944E-2"/>
    <n v="1.9816449076008403E-3"/>
    <n v="4.3147686221962009E-3"/>
    <n v="6.9267818240000582E-3"/>
    <n v="9.7597815299760443E-3"/>
    <n v="1.276752854561683E-2"/>
    <n v="1.5913142015865186E-2"/>
    <n v="1.9167118700370592E-2"/>
    <n v="2.2505962508431301E-2"/>
    <n v="2.5910919265844864E-2"/>
    <n v="2.9367002355098135E-2"/>
    <n v="3.2862244054110853E-2"/>
    <n v="3.6387058019997386E-2"/>
    <n v="3.9904268674764633E-2"/>
    <n v="4.3413732679651505E-2"/>
    <n v="4.6915419529835869E-2"/>
    <n v="5.040934013408295E-2"/>
    <n v="5.3895501708146054E-2"/>
    <n v="5.7373921483391113E-2"/>
    <n v="6.0844616652914775E-2"/>
    <n v="6.430760437162944E-2"/>
  </r>
  <r>
    <s v="Lost Opportunity"/>
    <x v="0"/>
    <s v="Over $160"/>
    <s v="Over $160"/>
    <s v="LF Lighting"/>
    <s v="Over $160"/>
    <n v="430.28826137926922"/>
    <s v="Lighting"/>
    <s v="Res-LFLighting-7P_v1"/>
    <s v="Urban"/>
    <s v="SC-NR"/>
    <s v="M_Input"/>
    <s v="No"/>
    <s v="Residential"/>
    <s v="Multifamily - High Rise"/>
    <s v="All_NR_LF_FIX_REPL_from LF2018 to LED_FIX_KIT"/>
    <n v="4.5180677922297522E-4"/>
    <n v="5.3194291352205811E-4"/>
    <n v="5.9552863389743683E-4"/>
    <n v="6.459136024863963E-4"/>
    <n v="6.8575468178425699E-4"/>
    <n v="7.1718755526700522E-4"/>
    <n v="7.4189240791630085E-4"/>
    <n v="7.6124098907272991E-4"/>
    <n v="7.7631247899559474E-4"/>
    <n v="7.8797000775997E-4"/>
    <n v="7.9689874097921124E-4"/>
    <n v="8.0364093246100229E-4"/>
    <n v="8.0190731325748596E-4"/>
    <n v="8.001386110538342E-4"/>
    <n v="7.9836902080135668E-4"/>
    <n v="7.9659798485623185E-4"/>
    <n v="7.9482859573040796E-4"/>
    <n v="7.9306313693335679E-4"/>
    <n v="7.9130159973423461E-4"/>
    <n v="7.8954397542159525E-4"/>
    <n v="1.6523280585744E-2"/>
    <n v="289.19804840928515"/>
    <n v="430.28826137926922"/>
    <s v="R-All-Lgt-Lighting-All-All-R"/>
    <s v="R-All-HVAC-ER-All-All-E"/>
    <n v="1.4661839961153441E-2"/>
    <n v="4.5180677922297522E-4"/>
    <n v="9.8374969274503334E-4"/>
    <n v="1.5792783266424702E-3"/>
    <n v="2.2251919291288664E-3"/>
    <n v="2.9109466109131232E-3"/>
    <n v="3.6281341661801286E-3"/>
    <n v="4.3700265740964292E-3"/>
    <n v="5.131267563169159E-3"/>
    <n v="5.9075800421647534E-3"/>
    <n v="6.6955500499247238E-3"/>
    <n v="7.4924487909039349E-3"/>
    <n v="8.2960897233649369E-3"/>
    <n v="9.0979970366224221E-3"/>
    <n v="9.898135647676257E-3"/>
    <n v="1.0696504668477614E-2"/>
    <n v="1.1493102653333847E-2"/>
    <n v="1.2287931249064256E-2"/>
    <n v="1.3080994385997613E-2"/>
    <n v="1.3872295985731847E-2"/>
    <n v="1.4661839961153441E-2"/>
  </r>
  <r>
    <s v="Lost Opportunity"/>
    <x v="0"/>
    <s v="Over $160"/>
    <s v="Over $160"/>
    <s v="LF Lighting"/>
    <s v="Over $160"/>
    <n v="430.28826137926922"/>
    <s v="Lighting"/>
    <s v="Res-LFLighting-7P_v1"/>
    <s v="Urban"/>
    <s v="SC-NR"/>
    <s v="M_Input"/>
    <s v="No"/>
    <s v="Residential"/>
    <s v="Manufactured"/>
    <s v="All_NR_LF_FIX_REPL_from LF2018 to LED_FIX_KIT"/>
    <n v="2.2821440996992196E-3"/>
    <n v="2.6642394785971234E-3"/>
    <n v="2.9575315380387765E-3"/>
    <n v="3.1806322100653072E-3"/>
    <n v="3.3482729781450652E-3"/>
    <n v="3.4721069303976864E-3"/>
    <n v="3.5613560532458343E-3"/>
    <n v="3.6233424353161502E-3"/>
    <n v="3.6638419441926626E-3"/>
    <n v="3.6874228554310794E-3"/>
    <n v="3.69770202750851E-3"/>
    <n v="3.6975417264287162E-3"/>
    <n v="3.6584407589226129E-3"/>
    <n v="3.6195890213218209E-3"/>
    <n v="3.5810911099965429E-3"/>
    <n v="3.5429827352615631E-3"/>
    <n v="3.5052698286033475E-3"/>
    <n v="3.4679583530092825E-3"/>
    <n v="3.4310440354886704E-3"/>
    <n v="3.3945226485342112E-3"/>
    <n v="8.3461579220396015E-2"/>
    <n v="289.19804840928515"/>
    <n v="430.28826137926922"/>
    <s v="R-All-Lgt-Lighting-All-All-R"/>
    <s v="R-All-HVAC-ER-All-All-E"/>
    <n v="6.8037032768204164E-2"/>
    <n v="2.2821440996992196E-3"/>
    <n v="4.9463835782963435E-3"/>
    <n v="7.9039151163351196E-3"/>
    <n v="1.1084547326400428E-2"/>
    <n v="1.4432820304545492E-2"/>
    <n v="1.7904927234943177E-2"/>
    <n v="2.146628328818901E-2"/>
    <n v="2.5089625723505159E-2"/>
    <n v="2.8753467667697822E-2"/>
    <n v="3.2440890523128901E-2"/>
    <n v="3.6138592550637408E-2"/>
    <n v="3.9836134277066122E-2"/>
    <n v="4.3494575035988733E-2"/>
    <n v="4.7114164057310552E-2"/>
    <n v="5.0695255167307093E-2"/>
    <n v="5.4238237902568653E-2"/>
    <n v="5.7743507731171997E-2"/>
    <n v="6.1211466084181279E-2"/>
    <n v="6.4642510119669955E-2"/>
    <n v="6.8037032768204164E-2"/>
  </r>
  <r>
    <s v="Lost Opportunity"/>
    <x v="0"/>
    <s v="Under $5"/>
    <s v="Under $5"/>
    <s v="Lighting"/>
    <s v="Under $5"/>
    <n v="-13.686769924007322"/>
    <s v="Lighting"/>
    <s v="Res-Lighting-7P_v5"/>
    <s v="Urban"/>
    <s v="SC-New (2)"/>
    <s v="M_Input"/>
    <s v="No"/>
    <s v="Residential"/>
    <s v="Single Family"/>
    <s v="2017 - LEDDecorative and Mini-Base250 to 664 lumensANY"/>
    <n v="8.9519689316804943E-2"/>
    <n v="9.2374494321784156E-2"/>
    <n v="9.5371178275984084E-2"/>
    <n v="9.9721705668439534E-2"/>
    <n v="0.10200461289217094"/>
    <n v="0.10598899758983478"/>
    <n v="0.10902552101620561"/>
    <n v="0.10899276240966736"/>
    <n v="0.1073031975470244"/>
    <n v="0.1084087337419293"/>
    <n v="0.11045020635053927"/>
    <n v="0.11031694630661906"/>
    <n v="0.10649356113605984"/>
    <n v="0.10618086580993748"/>
    <n v="0.10647742224402502"/>
    <n v="0.10707428300931383"/>
    <n v="0.10736289574794704"/>
    <n v="0.10765330311572824"/>
    <n v="0.10794552007275982"/>
    <n v="0.10823956171001174"/>
    <n v="2.0969054582827864"/>
    <n v="2.9056602596054346"/>
    <n v="-13.686769924007322"/>
    <s v="R-All-Lgt-Lighting-All-All-R"/>
    <s v="R-All-HVAC-ER-All-All-E"/>
    <n v="2.0969054582827864"/>
    <n v="8.9519689316804943E-2"/>
    <n v="0.18189418363858911"/>
    <n v="0.27726536191457318"/>
    <n v="0.3769870675830127"/>
    <n v="0.47899168047518365"/>
    <n v="0.58498067806501841"/>
    <n v="0.69400619908122407"/>
    <n v="0.80299896149089145"/>
    <n v="0.91030215903791589"/>
    <n v="1.0187108927798452"/>
    <n v="1.1291610991303844"/>
    <n v="1.2394780454370036"/>
    <n v="1.3459716065730634"/>
    <n v="1.4521524723830008"/>
    <n v="1.5586298946270258"/>
    <n v="1.6657041776363397"/>
    <n v="1.7730670733842868"/>
    <n v="1.8807203765000151"/>
    <n v="1.9886658965727748"/>
    <n v="2.0969054582827864"/>
  </r>
  <r>
    <s v="Lost Opportunity"/>
    <x v="0"/>
    <s v="Under $5"/>
    <s v="Under $15"/>
    <s v="Lighting"/>
    <s v="Under $5"/>
    <n v="-16.519436515236958"/>
    <s v="Lighting"/>
    <s v="Res-Lighting-7P_v5"/>
    <s v="Urban"/>
    <s v="SC-New (2)"/>
    <s v="M_Input"/>
    <s v="No"/>
    <s v="Residential"/>
    <s v="Single Family"/>
    <s v="2017 - LEDDecorative and Mini-Base665 to 1439 lumensANY"/>
    <n v="1.9113078117027671E-2"/>
    <n v="1.9722598899388193E-2"/>
    <n v="2.0362411827089165E-2"/>
    <n v="2.1291279772642464E-2"/>
    <n v="2.1778696389412537E-2"/>
    <n v="2.262939031558597E-2"/>
    <n v="2.327770924849713E-2"/>
    <n v="2.3270715057492352E-2"/>
    <n v="2.2909981173696144E-2"/>
    <n v="2.3146020863016797E-2"/>
    <n v="2.3581889505322397E-2"/>
    <n v="2.3553437556385084E-2"/>
    <n v="2.2737118152306612E-2"/>
    <n v="2.2670355518961734E-2"/>
    <n v="2.2733672386279744E-2"/>
    <n v="2.2861106323093159E-2"/>
    <n v="2.2922727156020135E-2"/>
    <n v="2.2984731154788711E-2"/>
    <n v="2.3047121513485095E-2"/>
    <n v="2.3109901454136658E-2"/>
    <n v="0.44770394238462774"/>
    <n v="13.941833886349484"/>
    <n v="-16.519436515236958"/>
    <s v="R-All-Lgt-Lighting-All-All-R"/>
    <s v="R-All-HVAC-ER-All-All-E"/>
    <n v="0.44770394238462774"/>
    <n v="1.9113078117027671E-2"/>
    <n v="3.8835677016415868E-2"/>
    <n v="5.9198088843505033E-2"/>
    <n v="8.04893686161475E-2"/>
    <n v="0.10226806500556004"/>
    <n v="0.12489745532114602"/>
    <n v="0.14817516456964314"/>
    <n v="0.17144587962713548"/>
    <n v="0.19435586080083161"/>
    <n v="0.2175018816638484"/>
    <n v="0.24108377116917079"/>
    <n v="0.26463720872555585"/>
    <n v="0.28737432687786246"/>
    <n v="0.3100446823968242"/>
    <n v="0.33277835478310397"/>
    <n v="0.35563946110619715"/>
    <n v="0.37856218826221727"/>
    <n v="0.40154691941700599"/>
    <n v="0.42459404093049108"/>
    <n v="0.44770394238462774"/>
  </r>
  <r>
    <s v="Lost Opportunity"/>
    <x v="0"/>
    <s v="Under $115"/>
    <s v="Under $85"/>
    <s v="Lighting"/>
    <s v="Under $115"/>
    <n v="107.02914694255558"/>
    <s v="Lighting"/>
    <s v="Res-Lighting-7P_v5"/>
    <s v="Urban"/>
    <s v="SC-New (2)"/>
    <s v="M_Input"/>
    <s v="No"/>
    <s v="Residential"/>
    <s v="Single Family"/>
    <s v="2017 - LEDDecorative and Mini-Base1440 to 2600 lumensANY"/>
    <n v="2.2793272276690985E-4"/>
    <n v="2.3520155359864689E-4"/>
    <n v="2.4283163294951961E-4"/>
    <n v="2.5390883352519505E-4"/>
    <n v="2.5972151298488198E-4"/>
    <n v="2.6986645047986544E-4"/>
    <n v="2.7759796806667048E-4"/>
    <n v="2.7751455894808121E-4"/>
    <n v="2.7321263249622938E-4"/>
    <n v="2.7602752022590281E-4"/>
    <n v="2.8122546509910053E-4"/>
    <n v="2.8088616181421892E-4"/>
    <n v="2.711511571603478E-4"/>
    <n v="2.7035498039048309E-4"/>
    <n v="2.7111006472993384E-4"/>
    <n v="2.7262977620774704E-4"/>
    <n v="2.7336463451482936E-4"/>
    <n v="2.7410406226033551E-4"/>
    <n v="2.7484809753529219E-4"/>
    <n v="2.7559677876393774E-4"/>
    <n v="5.3390865645181291E-3"/>
    <n v="84.464429769747696"/>
    <n v="107.02914694255558"/>
    <s v="R-All-Lgt-Lighting-All-All-R"/>
    <s v="R-All-HVAC-ER-All-All-E"/>
    <n v="5.3390865645181291E-3"/>
    <n v="2.2793272276690985E-4"/>
    <n v="4.6313427636555677E-4"/>
    <n v="7.0596590931507638E-4"/>
    <n v="9.5987474284027138E-4"/>
    <n v="1.2195962558251535E-3"/>
    <n v="1.4894627063050188E-3"/>
    <n v="1.7670606743716893E-3"/>
    <n v="2.0445752333197705E-3"/>
    <n v="2.317787865816E-3"/>
    <n v="2.5938153860419026E-3"/>
    <n v="2.8750408511410033E-3"/>
    <n v="3.1559270129552222E-3"/>
    <n v="3.4270781701155701E-3"/>
    <n v="3.6974331505060533E-3"/>
    <n v="3.9685432152359867E-3"/>
    <n v="4.2411729914437341E-3"/>
    <n v="4.5145376259585635E-3"/>
    <n v="4.7886416882188991E-3"/>
    <n v="5.0634897857541918E-3"/>
    <n v="5.3390865645181291E-3"/>
  </r>
  <r>
    <s v="Lost Opportunity"/>
    <x v="0"/>
    <s v="Under $5"/>
    <s v="Under $5"/>
    <s v="Lighting"/>
    <s v="Under $5"/>
    <n v="-13.890364575776116"/>
    <s v="Lighting"/>
    <s v="Res-Lighting-7P_v5"/>
    <s v="Urban"/>
    <s v="SC-New (2)"/>
    <s v="M_Input"/>
    <s v="No"/>
    <s v="Residential"/>
    <s v="Single Family"/>
    <s v="2017 - LEDGeneral Purpose and Dimmable250 to 664 lumensANY"/>
    <n v="9.6637373327397129E-3"/>
    <n v="9.9719163033645669E-3"/>
    <n v="1.0295411244238849E-2"/>
    <n v="1.0765054898058882E-2"/>
    <n v="1.1011496948221504E-2"/>
    <n v="1.1441615142829476E-2"/>
    <n v="1.1769410793385312E-2"/>
    <n v="1.1765874470020162E-2"/>
    <n v="1.1583484303523649E-2"/>
    <n v="1.1702828008589346E-2"/>
    <n v="1.1923206957758536E-2"/>
    <n v="1.1908821406700187E-2"/>
    <n v="1.1496083267279049E-2"/>
    <n v="1.1462327503380812E-2"/>
    <n v="1.1494341058222512E-2"/>
    <n v="1.1558772757036356E-2"/>
    <n v="1.1589928782245108E-2"/>
    <n v="1.1621278539411917E-2"/>
    <n v="1.1652823643494346E-2"/>
    <n v="1.1684565723577256E-2"/>
    <n v="0.22636297908407749"/>
    <n v="-1.0982395163558818"/>
    <n v="-13.890364575776116"/>
    <s v="R-All-Lgt-Lighting-All-All-R"/>
    <s v="R-All-HVAC-ER-All-All-E"/>
    <n v="0.22636297908407749"/>
    <n v="9.6637373327397129E-3"/>
    <n v="1.963565363610428E-2"/>
    <n v="2.9931064880343129E-2"/>
    <n v="4.0696119778402012E-2"/>
    <n v="5.1707616726623516E-2"/>
    <n v="6.3149231869452996E-2"/>
    <n v="7.4918642662838306E-2"/>
    <n v="8.6684517132858463E-2"/>
    <n v="9.8268001436382119E-2"/>
    <n v="0.10997082944497147"/>
    <n v="0.12189403640273"/>
    <n v="0.13380285780943019"/>
    <n v="0.14529894107670924"/>
    <n v="0.15676126858009004"/>
    <n v="0.16825560963831254"/>
    <n v="0.17981438239534889"/>
    <n v="0.19140431117759399"/>
    <n v="0.20302558971700591"/>
    <n v="0.21467841336050025"/>
    <n v="0.22636297908407749"/>
  </r>
  <r>
    <s v="Lost Opportunity"/>
    <x v="0"/>
    <s v="Under $20"/>
    <s v="Under $15"/>
    <s v="Lighting"/>
    <s v="Under $20"/>
    <n v="16.416994598384701"/>
    <s v="Lighting"/>
    <s v="Res-Lighting-7P_v5"/>
    <s v="Urban"/>
    <s v="SC-New (2)"/>
    <s v="M_Input"/>
    <s v="No"/>
    <s v="Residential"/>
    <s v="Single Family"/>
    <s v="2017 - LEDGeneral Purpose and Dimmable665 to 1439 lumensANY"/>
    <n v="0.2400581056478043"/>
    <n v="0.24771361793475913"/>
    <n v="0.25574959615095427"/>
    <n v="0.26741607279282181"/>
    <n v="0.27353797053041556"/>
    <n v="0.28422259030504798"/>
    <n v="0.29236540298740737"/>
    <n v="0.29227755673716632"/>
    <n v="0.28774677983891556"/>
    <n v="0.29071141171710213"/>
    <n v="0.29618587270881153"/>
    <n v="0.29582851943886418"/>
    <n v="0.28557563978511341"/>
    <n v="0.28473710863954388"/>
    <n v="0.28553236135241666"/>
    <n v="0.28713291722726636"/>
    <n v="0.28790686793946024"/>
    <n v="0.28868563117141249"/>
    <n v="0.28946924704048582"/>
    <n v="0.29025775601498055"/>
    <n v="5.6231110259607497"/>
    <n v="11.211320055237875"/>
    <n v="16.416994598384701"/>
    <s v="R-All-Lgt-Lighting-All-All-R"/>
    <s v="R-All-HVAC-ER-All-All-E"/>
    <n v="5.6231110259607497"/>
    <n v="0.2400581056478043"/>
    <n v="0.48777172358256343"/>
    <n v="0.74352131973351776"/>
    <n v="1.0109373925263396"/>
    <n v="1.2844753630567551"/>
    <n v="1.5686979533618031"/>
    <n v="1.8610633563492105"/>
    <n v="2.1533409130863768"/>
    <n v="2.4410876929252923"/>
    <n v="2.7317991046423944"/>
    <n v="3.0279849773512058"/>
    <n v="3.3238134967900699"/>
    <n v="3.6093891365751833"/>
    <n v="3.8941262452147272"/>
    <n v="4.1796586065671439"/>
    <n v="4.4667915237944102"/>
    <n v="4.7546983917338705"/>
    <n v="5.0433840229052826"/>
    <n v="5.3328532699457689"/>
    <n v="5.6231110259607497"/>
  </r>
  <r>
    <s v="Lost Opportunity"/>
    <x v="0"/>
    <s v="Under $35"/>
    <s v="Under $25"/>
    <s v="Lighting"/>
    <s v="Under $35"/>
    <n v="30.714419471239463"/>
    <s v="Lighting"/>
    <s v="Res-Lighting-7P_v5"/>
    <s v="Urban"/>
    <s v="SC-New (2)"/>
    <s v="M_Input"/>
    <s v="No"/>
    <s v="Residential"/>
    <s v="Single Family"/>
    <s v="2017 - LEDGeneral Purpose and Dimmable1440 to 2600 lumensANY"/>
    <n v="4.5472279126876083E-2"/>
    <n v="4.6922401340546989E-2"/>
    <n v="4.8444592159799862E-2"/>
    <n v="5.0654479140514824E-2"/>
    <n v="5.1814101066043429E-2"/>
    <n v="5.3838002785360627E-2"/>
    <n v="5.5380430399587295E-2"/>
    <n v="5.5363790389867856E-2"/>
    <n v="5.4505561707179143E-2"/>
    <n v="5.5067128115901517E-2"/>
    <n v="5.6104111298004203E-2"/>
    <n v="5.6036420737862129E-2"/>
    <n v="5.4094300082483678E-2"/>
    <n v="5.3935463861540335E-2"/>
    <n v="5.4086102196532482E-2"/>
    <n v="5.4389282642378835E-2"/>
    <n v="5.4535885910451574E-2"/>
    <n v="5.4683400775494446E-2"/>
    <n v="5.4831834836617251E-2"/>
    <n v="5.4981195759405146E-2"/>
    <n v="1.0651407643324478"/>
    <n v="20.460939651026969"/>
    <n v="30.714419471239463"/>
    <s v="R-All-Lgt-Lighting-All-All-R"/>
    <s v="R-All-HVAC-ER-All-All-E"/>
    <n v="1.0651407643324478"/>
    <n v="4.5472279126876083E-2"/>
    <n v="9.2394680467423079E-2"/>
    <n v="0.14083927262722296"/>
    <n v="0.19149375176773778"/>
    <n v="0.2433078528337812"/>
    <n v="0.29714585561914181"/>
    <n v="0.3525262860187291"/>
    <n v="0.40789007640859698"/>
    <n v="0.46239563811577611"/>
    <n v="0.51746276623167764"/>
    <n v="0.57356687752968183"/>
    <n v="0.62960329826754391"/>
    <n v="0.68369759835002764"/>
    <n v="0.73763306221156799"/>
    <n v="0.79171916440810053"/>
    <n v="0.84610844705047938"/>
    <n v="0.90064433296093094"/>
    <n v="0.95532773373642543"/>
    <n v="1.0101595685730427"/>
    <n v="1.0651407643324478"/>
  </r>
  <r>
    <s v="Lost Opportunity"/>
    <x v="0"/>
    <s v="Under $5"/>
    <s v="Under $5"/>
    <s v="Lighting"/>
    <s v="Under $5"/>
    <n v="-27.817954522497537"/>
    <s v="Lighting"/>
    <s v="Res-Lighting-7P_v5"/>
    <s v="Urban"/>
    <s v="SC-New (2)"/>
    <s v="M_Input"/>
    <s v="No"/>
    <s v="Residential"/>
    <s v="Single Family"/>
    <s v="2017 - LEDGlobe250 to 664 lumensANY"/>
    <n v="3.6808450695747341E-2"/>
    <n v="3.798228128065783E-2"/>
    <n v="3.9214449247512009E-2"/>
    <n v="4.1003286700454715E-2"/>
    <n v="4.1941965985749195E-2"/>
    <n v="4.3580253929062222E-2"/>
    <n v="4.4828802976529365E-2"/>
    <n v="4.4815333386064686E-2"/>
    <n v="4.4120622921601661E-2"/>
    <n v="4.4575194143118231E-2"/>
    <n v="4.5414601031527002E-2"/>
    <n v="4.5359807546498342E-2"/>
    <n v="4.3787718929843997E-2"/>
    <n v="4.3659145756923007E-2"/>
    <n v="4.3781082986217745E-2"/>
    <n v="4.4026498494459859E-2"/>
    <n v="4.4145169457699571E-2"/>
    <n v="4.4264578331437134E-2"/>
    <n v="4.4384731266924785E-2"/>
    <n v="4.4505634469224592E-2"/>
    <n v="0.86219960953725328"/>
    <n v="-1.3614782008992641"/>
    <n v="-27.817954522497537"/>
    <s v="R-All-Lgt-Lighting-All-All-R"/>
    <s v="R-All-HVAC-ER-All-All-E"/>
    <n v="0.86219960953725328"/>
    <n v="3.6808450695747341E-2"/>
    <n v="7.4790731976405178E-2"/>
    <n v="0.11400518122391719"/>
    <n v="0.1550084679243719"/>
    <n v="0.1969504339101211"/>
    <n v="0.24053068783918333"/>
    <n v="0.28535949081571271"/>
    <n v="0.33017482420177741"/>
    <n v="0.37429544712337909"/>
    <n v="0.41887064126649731"/>
    <n v="0.46428524229802431"/>
    <n v="0.50964504984452264"/>
    <n v="0.55343276877436665"/>
    <n v="0.59709191453128962"/>
    <n v="0.64087299751750737"/>
    <n v="0.6848994960119672"/>
    <n v="0.72904466546966673"/>
    <n v="0.77330924380110388"/>
    <n v="0.81769397506802866"/>
    <n v="0.86219960953725328"/>
  </r>
  <r>
    <s v="Lost Opportunity"/>
    <x v="0"/>
    <s v="Under $5"/>
    <s v="Under $5"/>
    <s v="Lighting"/>
    <s v="Under $5"/>
    <n v="-71.932033119106947"/>
    <s v="Lighting"/>
    <s v="Res-Lighting-7P_v5"/>
    <s v="Urban"/>
    <s v="SC-New (2)"/>
    <s v="M_Input"/>
    <s v="No"/>
    <s v="Residential"/>
    <s v="Single Family"/>
    <s v="2017 - LEDGlobe665 to 1439 lumensANY"/>
    <n v="1.618295207242949E-2"/>
    <n v="1.6699030411443987E-2"/>
    <n v="1.724075696542491E-2"/>
    <n v="1.8027225024230847E-2"/>
    <n v="1.843991834867599E-2"/>
    <n v="1.9160196838162561E-2"/>
    <n v="1.9709125386181359E-2"/>
    <n v="1.9703203438019869E-2"/>
    <n v="1.939777177930789E-2"/>
    <n v="1.9597625458347905E-2"/>
    <n v="1.9966673358697475E-2"/>
    <n v="1.9942583229247867E-2"/>
    <n v="1.9251409483652854E-2"/>
    <n v="1.9194881880457069E-2"/>
    <n v="1.9248491969994185E-2"/>
    <n v="1.9356389676435059E-2"/>
    <n v="1.9408563741743361E-2"/>
    <n v="1.9461062231742043E-2"/>
    <n v="1.951388785084867E-2"/>
    <n v="1.9567043327138437E-2"/>
    <n v="0.37906879247218184"/>
    <n v="-4.0157158288731516"/>
    <n v="-71.932033119106947"/>
    <s v="R-All-Lgt-Lighting-All-All-R"/>
    <s v="R-All-HVAC-ER-All-All-E"/>
    <n v="0.37906879247218178"/>
    <n v="1.618295207242949E-2"/>
    <n v="3.2881982483873473E-2"/>
    <n v="5.0122739449298383E-2"/>
    <n v="6.8149964473529223E-2"/>
    <n v="8.6589882822205214E-2"/>
    <n v="0.10575007966036777"/>
    <n v="0.12545920504654912"/>
    <n v="0.14516240848456899"/>
    <n v="0.16456018026387687"/>
    <n v="0.18415780572222476"/>
    <n v="0.20412447908092224"/>
    <n v="0.2240670623101701"/>
    <n v="0.24331847179382296"/>
    <n v="0.26251335367428003"/>
    <n v="0.2817618456442742"/>
    <n v="0.30111823532070925"/>
    <n v="0.32052679906245263"/>
    <n v="0.33998786129419467"/>
    <n v="0.35950174914504335"/>
    <n v="0.37906879247218178"/>
  </r>
  <r>
    <s v="Lost Opportunity"/>
    <x v="0"/>
    <s v="Under $5"/>
    <s v="Under $15"/>
    <s v="Lighting"/>
    <s v="Under $5"/>
    <n v="-75.433488836696199"/>
    <s v="Lighting"/>
    <s v="Res-Lighting-7P_v5"/>
    <s v="Urban"/>
    <s v="SC-New (2)"/>
    <s v="M_Input"/>
    <s v="No"/>
    <s v="Residential"/>
    <s v="Single Family"/>
    <s v="2017 - LEDGlobe1440 to 2600 lumensANY"/>
    <n v="1.4689520271350561E-3"/>
    <n v="1.5157972701329255E-3"/>
    <n v="1.5649706419665419E-3"/>
    <n v="1.636359585349016E-3"/>
    <n v="1.6738204078748152E-3"/>
    <n v="1.739201219885972E-3"/>
    <n v="1.7890283280523663E-3"/>
    <n v="1.7884907834982281E-3"/>
    <n v="1.7607662711714221E-3"/>
    <n v="1.7789073041326693E-3"/>
    <n v="1.8124063628274067E-3"/>
    <n v="1.8102196638660204E-3"/>
    <n v="1.7474807352607714E-3"/>
    <n v="1.7423496357597719E-3"/>
    <n v="1.7472159079546087E-3"/>
    <n v="1.7570099525695941E-3"/>
    <n v="1.7617458745852737E-3"/>
    <n v="1.7665112451406544E-3"/>
    <n v="1.7713063097199743E-3"/>
    <n v="1.7761313159549133E-3"/>
    <n v="3.4408670842837996E-2"/>
    <n v="12.809094631950174"/>
    <n v="-75.433488836696199"/>
    <s v="R-All-Lgt-Lighting-All-All-R"/>
    <s v="R-All-HVAC-ER-All-All-E"/>
    <n v="3.4408670842837996E-2"/>
    <n v="1.4689520271350561E-3"/>
    <n v="2.9847492972679816E-3"/>
    <n v="4.5497199392345233E-3"/>
    <n v="6.1860795245835395E-3"/>
    <n v="7.8598999324583554E-3"/>
    <n v="9.5991011523443269E-3"/>
    <n v="1.1388129480396693E-2"/>
    <n v="1.3176620263894922E-2"/>
    <n v="1.4937386535066344E-2"/>
    <n v="1.6716293839199012E-2"/>
    <n v="1.8528700202026419E-2"/>
    <n v="2.0338919865892438E-2"/>
    <n v="2.208640060115321E-2"/>
    <n v="2.3828750236912982E-2"/>
    <n v="2.5575966144867589E-2"/>
    <n v="2.7332976097437182E-2"/>
    <n v="2.9094721972022456E-2"/>
    <n v="3.0861233217163109E-2"/>
    <n v="3.2632539526883081E-2"/>
    <n v="3.4408670842837996E-2"/>
  </r>
  <r>
    <s v="Lost Opportunity"/>
    <x v="0"/>
    <s v="Under $5"/>
    <s v="Under $10"/>
    <s v="Lighting"/>
    <s v="Under $5"/>
    <n v="-33.677211295696566"/>
    <s v="Lighting"/>
    <s v="Res-Lighting-7P_v5"/>
    <s v="Urban"/>
    <s v="SC-New (2)"/>
    <s v="M_Input"/>
    <s v="No"/>
    <s v="Residential"/>
    <s v="Single Family"/>
    <s v="2017 - LEDReflectors and Outdoor250 to 664 lumensANY"/>
    <n v="1.6732316268915311E-2"/>
    <n v="1.7265913967856695E-2"/>
    <n v="1.782603056413094E-2"/>
    <n v="1.8639196928119637E-2"/>
    <n v="1.9065899991675669E-2"/>
    <n v="1.981062984280824E-2"/>
    <n v="2.0378192919889525E-2"/>
    <n v="2.0372069938796655E-2"/>
    <n v="2.0056269762831543E-2"/>
    <n v="2.0262907893516053E-2"/>
    <n v="2.0644483897658612E-2"/>
    <n v="2.0619575978318188E-2"/>
    <n v="1.9904938892556227E-2"/>
    <n v="1.9846492341496672E-2"/>
    <n v="1.9901922337786912E-2"/>
    <n v="2.0013482857819287E-2"/>
    <n v="2.0067428081031111E-2"/>
    <n v="2.012170874220881E-2"/>
    <n v="2.0176327637577051E-2"/>
    <n v="2.0231287587821264E-2"/>
    <n v="0.39193707643281439"/>
    <n v="7.4383082143536274"/>
    <n v="-33.677211295696566"/>
    <s v="R-All-Lgt-Lighting-All-All-R"/>
    <s v="R-All-HVAC-ER-All-All-E"/>
    <n v="0.39193707643281439"/>
    <n v="1.6732316268915311E-2"/>
    <n v="3.3998230236772009E-2"/>
    <n v="5.1824260800902952E-2"/>
    <n v="7.0463457729022586E-2"/>
    <n v="8.9529357720698255E-2"/>
    <n v="0.10933998756350649"/>
    <n v="0.12971818048339601"/>
    <n v="0.15009025042219265"/>
    <n v="0.17014652018502419"/>
    <n v="0.19040942807854025"/>
    <n v="0.21105391197619885"/>
    <n v="0.23167348795451703"/>
    <n v="0.25157842684707327"/>
    <n v="0.27142491918856992"/>
    <n v="0.29132684152635685"/>
    <n v="0.31134032438417614"/>
    <n v="0.33140775246520726"/>
    <n v="0.35152946120741607"/>
    <n v="0.37170578884499311"/>
    <n v="0.39193707643281439"/>
  </r>
  <r>
    <s v="Lost Opportunity"/>
    <x v="0"/>
    <s v="Under $5"/>
    <s v="Under $5"/>
    <s v="Lighting"/>
    <s v="Under $5"/>
    <n v="-47.855221181050837"/>
    <s v="Lighting"/>
    <s v="Res-Lighting-7P_v5"/>
    <s v="Urban"/>
    <s v="SC-New (2)"/>
    <s v="M_Input"/>
    <s v="No"/>
    <s v="Residential"/>
    <s v="Single Family"/>
    <s v="2017 - LEDReflectors and Outdoor665 to 1439 lumensANY"/>
    <n v="0.13782430316009239"/>
    <n v="0.14221955423247676"/>
    <n v="0.14683324180144269"/>
    <n v="0.15353130354428551"/>
    <n v="0.15704606213751998"/>
    <n v="0.16318041144847284"/>
    <n v="0.16785543577510764"/>
    <n v="0.16780500070151563"/>
    <n v="0.16520375061212514"/>
    <n v="0.16690583153805202"/>
    <n v="0.17004887796559662"/>
    <n v="0.16984371111534771"/>
    <n v="0.16395723629772305"/>
    <n v="0.16347581130895089"/>
    <n v="0.16393238889749803"/>
    <n v="0.16485131432817521"/>
    <n v="0.16529566182188099"/>
    <n v="0.16574277232240289"/>
    <n v="0.16619266886227929"/>
    <n v="0.16664537467553206"/>
    <n v="3.228390712546477"/>
    <n v="2.2469892968370626"/>
    <n v="-47.855221181050837"/>
    <s v="R-All-Lgt-Lighting-All-All-R"/>
    <s v="R-All-HVAC-ER-All-All-E"/>
    <n v="3.228390712546477"/>
    <n v="0.13782430316009239"/>
    <n v="0.28004385739256915"/>
    <n v="0.42687709919401184"/>
    <n v="0.58040840273829741"/>
    <n v="0.73745446487581745"/>
    <n v="0.90063487632429029"/>
    <n v="1.068490312099398"/>
    <n v="1.2362953128009138"/>
    <n v="1.4014990634130389"/>
    <n v="1.5684048949510909"/>
    <n v="1.7384537729166876"/>
    <n v="1.9082974840320353"/>
    <n v="2.0722547203297581"/>
    <n v="2.2357305316387088"/>
    <n v="2.399662920536207"/>
    <n v="2.5645142348643821"/>
    <n v="2.7298098966862629"/>
    <n v="2.8955526690086657"/>
    <n v="3.0617453378709452"/>
    <n v="3.228390712546477"/>
  </r>
  <r>
    <s v="Lost Opportunity"/>
    <x v="0"/>
    <s v="Under $5"/>
    <s v="Under $5"/>
    <s v="Lighting"/>
    <s v="Under $5"/>
    <n v="-17.68258575845417"/>
    <s v="Lighting"/>
    <s v="Res-Lighting-7P_v5"/>
    <s v="Urban"/>
    <s v="SC-New (2)"/>
    <s v="M_Input"/>
    <s v="No"/>
    <s v="Residential"/>
    <s v="Single Family"/>
    <s v="2017 - LEDReflectors and Outdoor1440 to 2600 lumensANY"/>
    <n v="5.7858779323962467E-2"/>
    <n v="5.9703910088564301E-2"/>
    <n v="6.1640740711335067E-2"/>
    <n v="6.4452593682049975E-2"/>
    <n v="6.5928092829589571E-2"/>
    <n v="6.8503298761639519E-2"/>
    <n v="7.0465878616186098E-2"/>
    <n v="7.0444705922210957E-2"/>
    <n v="6.9352698551684591E-2"/>
    <n v="7.0067233814528146E-2"/>
    <n v="7.1386687825806816E-2"/>
    <n v="7.13005585783449E-2"/>
    <n v="6.8829410604729566E-2"/>
    <n v="6.8627307916395611E-2"/>
    <n v="6.8818979641442013E-2"/>
    <n v="6.9204745449718733E-2"/>
    <n v="6.9391282968806478E-2"/>
    <n v="6.9578980400899229E-2"/>
    <n v="6.9767847415079479E-2"/>
    <n v="6.9957893765012741E-2"/>
    <n v="1.3552816268679864"/>
    <n v="0.21572810626562469"/>
    <n v="-17.68258575845417"/>
    <s v="R-All-Lgt-Lighting-All-All-R"/>
    <s v="R-All-HVAC-ER-All-All-E"/>
    <n v="1.3552816268679864"/>
    <n v="5.7858779323962467E-2"/>
    <n v="0.11756268941252676"/>
    <n v="0.17920343012386183"/>
    <n v="0.24365602380591181"/>
    <n v="0.30958411663550139"/>
    <n v="0.37808741539714091"/>
    <n v="0.448553294013327"/>
    <n v="0.51899799993553797"/>
    <n v="0.58835069848722255"/>
    <n v="0.65841793230175072"/>
    <n v="0.72980462012755754"/>
    <n v="0.80110517870590248"/>
    <n v="0.86993458931063206"/>
    <n v="0.93856189722702765"/>
    <n v="1.0073808768684698"/>
    <n v="1.0765856223181884"/>
    <n v="1.1459769052869948"/>
    <n v="1.2155558856878941"/>
    <n v="1.2853237331029737"/>
    <n v="1.3552816268679864"/>
  </r>
  <r>
    <s v="Lost Opportunity"/>
    <x v="0"/>
    <s v="Under $5"/>
    <s v="Under $5"/>
    <s v="Lighting"/>
    <s v="Under $5"/>
    <n v="-3.421353394294874"/>
    <s v="Lighting"/>
    <s v="Res-Lighting-7P_v5"/>
    <s v="Urban"/>
    <s v="SC-New (2)"/>
    <s v="M_Input"/>
    <s v="No"/>
    <s v="Residential"/>
    <s v="Single Family"/>
    <s v="2017 - LEDThree-Way250 to 664 lumensANY"/>
    <n v="5.0192206086308727E-4"/>
    <n v="5.1792847936606612E-4"/>
    <n v="5.3473038962208196E-4"/>
    <n v="5.5912307564822349E-4"/>
    <n v="5.719229580789972E-4"/>
    <n v="5.9426274270051689E-4"/>
    <n v="6.11288026273937E-4"/>
    <n v="6.1110435419654103E-4"/>
    <n v="6.016312440428798E-4"/>
    <n v="6.0782980225437767E-4"/>
    <n v="6.1927600081392411E-4"/>
    <n v="6.1852883383439587E-4"/>
    <n v="5.970917468770331E-4"/>
    <n v="5.9533851601008779E-4"/>
    <n v="5.9700125878427959E-4"/>
    <n v="6.003477581705978E-4"/>
    <n v="6.0196596196097809E-4"/>
    <n v="6.0359422793954641E-4"/>
    <n v="6.0523263998511724E-4"/>
    <n v="6.0688128271025861E-4"/>
    <n v="1.1757001360132928E-2"/>
    <n v="2.8752636800931599"/>
    <n v="-3.421353394294874"/>
    <s v="R-All-Lgt-Lighting-All-All-R"/>
    <s v="R-All-HVAC-ER-All-All-E"/>
    <n v="1.1757001360132927E-2"/>
    <n v="5.0192206086308727E-4"/>
    <n v="1.0198505402291534E-3"/>
    <n v="1.5545809298512354E-3"/>
    <n v="2.1137040054994586E-3"/>
    <n v="2.6856269635784557E-3"/>
    <n v="3.2798897062789726E-3"/>
    <n v="3.8911777325529098E-3"/>
    <n v="4.5022820867494512E-3"/>
    <n v="5.1039133307923309E-3"/>
    <n v="5.7117431330467082E-3"/>
    <n v="6.331019133860632E-3"/>
    <n v="6.9495479676950278E-3"/>
    <n v="7.5466397145720612E-3"/>
    <n v="8.1419782305821482E-3"/>
    <n v="8.7389794893664285E-3"/>
    <n v="9.339327247537027E-3"/>
    <n v="9.9412932094980044E-3"/>
    <n v="1.0544887437437551E-2"/>
    <n v="1.1150120077422668E-2"/>
    <n v="1.1757001360132927E-2"/>
  </r>
  <r>
    <s v="Lost Opportunity"/>
    <x v="0"/>
    <s v="Under $5"/>
    <s v="Under $5"/>
    <s v="Lighting"/>
    <s v="Under $5"/>
    <n v="-10.499684685907068"/>
    <s v="Lighting"/>
    <s v="Res-Lighting-7P_v5"/>
    <s v="Urban"/>
    <s v="SC-New (2)"/>
    <s v="M_Input"/>
    <s v="No"/>
    <s v="Residential"/>
    <s v="Single Family"/>
    <s v="2017 - LEDThree-Way665 to 1439 lumensANY"/>
    <n v="6.7573099534687792E-3"/>
    <n v="6.9728022370388141E-3"/>
    <n v="7.1990041202854536E-3"/>
    <n v="7.5273996082081233E-3"/>
    <n v="7.6997227230837023E-3"/>
    <n v="8.0004802724166872E-3"/>
    <n v="8.2296894009285387E-3"/>
    <n v="8.227216648177587E-3"/>
    <n v="8.0996814260326042E-3"/>
    <n v="8.1831317908714913E-3"/>
    <n v="8.3372304398187033E-3"/>
    <n v="8.3271714301410126E-3"/>
    <n v="8.038566779408441E-3"/>
    <n v="8.0149632654135279E-3"/>
    <n v="8.0373485502499495E-3"/>
    <n v="8.0824020264282231E-3"/>
    <n v="8.1041876888489472E-3"/>
    <n v="8.126108817171053E-3"/>
    <n v="8.1481665406438596E-3"/>
    <n v="8.1703619983951158E-3"/>
    <n v="0.15828294571703058"/>
    <n v="-2.1461025606077992"/>
    <n v="-10.499684685907068"/>
    <s v="R-All-Lgt-Lighting-All-All-R"/>
    <s v="R-All-HVAC-ER-All-All-E"/>
    <n v="0.15828294571703058"/>
    <n v="6.7573099534687792E-3"/>
    <n v="1.3730112190507593E-2"/>
    <n v="2.0929116310793049E-2"/>
    <n v="2.8456515919001172E-2"/>
    <n v="3.6156238642084872E-2"/>
    <n v="4.4156718914501555E-2"/>
    <n v="5.2386408315430094E-2"/>
    <n v="6.0613624963607685E-2"/>
    <n v="6.8713306389640294E-2"/>
    <n v="7.6896438180511784E-2"/>
    <n v="8.5233668620330494E-2"/>
    <n v="9.3560840050471508E-2"/>
    <n v="0.10159940682987995"/>
    <n v="0.10961437009529347"/>
    <n v="0.11765171864554341"/>
    <n v="0.12573412067197165"/>
    <n v="0.13383830836082058"/>
    <n v="0.14196441717799163"/>
    <n v="0.15011258371863548"/>
    <n v="0.15828294571703058"/>
  </r>
  <r>
    <s v="Lost Opportunity"/>
    <x v="0"/>
    <s v="Under $5"/>
    <s v="Under $5"/>
    <s v="Lighting"/>
    <s v="Under $5"/>
    <n v="-20.941549341878694"/>
    <s v="Lighting"/>
    <s v="Res-Lighting-7P_v5"/>
    <s v="Urban"/>
    <s v="SC-New (2)"/>
    <s v="M_Input"/>
    <s v="No"/>
    <s v="Residential"/>
    <s v="Single Family"/>
    <s v="2017 - LEDThree-Way1440 to 2600 lumensANY"/>
    <n v="2.4045644361196484E-2"/>
    <n v="2.48124658994992E-2"/>
    <n v="2.561739716295108E-2"/>
    <n v="2.6785980692016004E-2"/>
    <n v="2.7399186296619756E-2"/>
    <n v="2.8469421215545385E-2"/>
    <n v="2.9285053653081643E-2"/>
    <n v="2.9276254451379782E-2"/>
    <n v="2.8822424951720643E-2"/>
    <n v="2.9119380072700089E-2"/>
    <n v="2.9667734570960669E-2"/>
    <n v="2.9631939946916309E-2"/>
    <n v="2.8604950680434556E-2"/>
    <n v="2.8520958425068962E-2"/>
    <n v="2.8600615655802387E-2"/>
    <n v="2.8760936829890647E-2"/>
    <n v="2.8838460325830463E-2"/>
    <n v="2.8916465872306674E-2"/>
    <n v="2.8994957487712365E-2"/>
    <n v="2.9073939225592649E-2"/>
    <n v="0.56324416777722586"/>
    <n v="4.7655794960796252"/>
    <n v="-20.941549341878694"/>
    <s v="R-All-Lgt-Lighting-All-All-R"/>
    <s v="R-All-HVAC-ER-All-All-E"/>
    <n v="0.56324416777722586"/>
    <n v="2.4045644361196484E-2"/>
    <n v="4.8858110260695684E-2"/>
    <n v="7.4475507423646767E-2"/>
    <n v="0.10126148811566277"/>
    <n v="0.12866067441228252"/>
    <n v="0.1571300956278279"/>
    <n v="0.18641514928090955"/>
    <n v="0.21569140373228934"/>
    <n v="0.24451382868400998"/>
    <n v="0.27363320875671004"/>
    <n v="0.30330094332767071"/>
    <n v="0.33293288327458703"/>
    <n v="0.36153783395502159"/>
    <n v="0.39005879238009056"/>
    <n v="0.41865940803589297"/>
    <n v="0.44742034486578364"/>
    <n v="0.47625880519161412"/>
    <n v="0.50517527106392079"/>
    <n v="0.53417022855163321"/>
    <n v="0.56324416777722586"/>
  </r>
  <r>
    <s v="Lost Opportunity"/>
    <x v="0"/>
    <s v="Under $5"/>
    <s v="Under $5"/>
    <s v="Lighting"/>
    <s v="Under $5"/>
    <n v="-13.686769924007322"/>
    <s v="Lighting"/>
    <s v="Res-Lighting-7P_v5"/>
    <s v="Urban"/>
    <s v="SC-New (2)"/>
    <s v="M_Input"/>
    <s v="No"/>
    <s v="Residential"/>
    <s v="Multifamily - Low Rise"/>
    <s v="2017 - LEDDecorative and Mini-Base250 to 664 lumensANY"/>
    <n v="1.1599293964183266E-2"/>
    <n v="1.2437489132661487E-2"/>
    <n v="1.3318971748992292E-2"/>
    <n v="1.4651145965064396E-2"/>
    <n v="1.5827210778731064E-2"/>
    <n v="1.7129317663548433E-2"/>
    <n v="1.7753912166523687E-2"/>
    <n v="1.8385018424447463E-2"/>
    <n v="1.896733747949652E-2"/>
    <n v="1.9336266475930633E-2"/>
    <n v="1.9491053697725073E-2"/>
    <n v="1.9247192913001279E-2"/>
    <n v="1.9085333156047792E-2"/>
    <n v="1.8941025877674839E-2"/>
    <n v="1.8865512780195159E-2"/>
    <n v="1.8860799551965256E-2"/>
    <n v="1.8803265028319003E-2"/>
    <n v="1.8747753608996932E-2"/>
    <n v="1.8694182922985539E-2"/>
    <n v="1.8642473958943771E-2"/>
    <n v="0.34878455729543384"/>
    <n v="2.9056602596054346"/>
    <n v="-13.686769924007322"/>
    <s v="R-All-Lgt-Lighting-All-All-R"/>
    <s v="R-All-HVAC-ER-All-All-E"/>
    <n v="0.34878455729543384"/>
    <n v="1.1599293964183266E-2"/>
    <n v="2.4036783096844754E-2"/>
    <n v="3.7355754845837044E-2"/>
    <n v="5.2006900810901438E-2"/>
    <n v="6.7834111589632498E-2"/>
    <n v="8.4963429253180928E-2"/>
    <n v="0.10271734141970462"/>
    <n v="0.12110235984415209"/>
    <n v="0.1400696973236486"/>
    <n v="0.15940596379957922"/>
    <n v="0.1788970174973043"/>
    <n v="0.19814421041030558"/>
    <n v="0.21722954356635338"/>
    <n v="0.23617056944402823"/>
    <n v="0.25503608222422336"/>
    <n v="0.27389688177618859"/>
    <n v="0.29270014680450762"/>
    <n v="0.31144790041350456"/>
    <n v="0.33014208333649009"/>
    <n v="0.34878455729543384"/>
  </r>
  <r>
    <s v="Lost Opportunity"/>
    <x v="0"/>
    <s v="Under $5"/>
    <s v="Under $15"/>
    <s v="Lighting"/>
    <s v="Under $5"/>
    <n v="-16.519436515236958"/>
    <s v="Lighting"/>
    <s v="Res-Lighting-7P_v5"/>
    <s v="Urban"/>
    <s v="SC-New (2)"/>
    <s v="M_Input"/>
    <s v="No"/>
    <s v="Residential"/>
    <s v="Multifamily - Low Rise"/>
    <s v="2017 - LEDDecorative and Mini-Base665 to 1439 lumensANY"/>
    <n v="2.4765301726553746E-3"/>
    <n v="2.6554906879867435E-3"/>
    <n v="2.8436933753878241E-3"/>
    <n v="3.1281218631495269E-3"/>
    <n v="3.3792199045507825E-3"/>
    <n v="3.6572288073538233E-3"/>
    <n v="3.7905840906209977E-3"/>
    <n v="3.9253296789926702E-3"/>
    <n v="4.0496588592336584E-3"/>
    <n v="4.1284277734501438E-3"/>
    <n v="4.1614759250272228E-3"/>
    <n v="4.1094099464288082E-3"/>
    <n v="4.0748517592605433E-3"/>
    <n v="4.0440411487071819E-3"/>
    <n v="4.0279185756508787E-3"/>
    <n v="4.0269122685464964E-3"/>
    <n v="4.014628246413833E-3"/>
    <n v="4.0027761711666212E-3"/>
    <n v="3.991338456018895E-3"/>
    <n v="3.980298231498194E-3"/>
    <n v="7.446793594210023E-2"/>
    <n v="13.941833886349484"/>
    <n v="-16.519436515236958"/>
    <s v="R-All-Lgt-Lighting-All-All-R"/>
    <s v="R-All-HVAC-ER-All-All-E"/>
    <n v="7.4467935942100216E-2"/>
    <n v="2.4765301726553746E-3"/>
    <n v="5.1320208606421176E-3"/>
    <n v="7.9757142360299422E-3"/>
    <n v="1.1103836099179469E-2"/>
    <n v="1.4483056003730252E-2"/>
    <n v="1.8140284811084074E-2"/>
    <n v="2.1930868901705071E-2"/>
    <n v="2.585619858069774E-2"/>
    <n v="2.9905857439931398E-2"/>
    <n v="3.4034285213381539E-2"/>
    <n v="3.8195761138408765E-2"/>
    <n v="4.230517108483757E-2"/>
    <n v="4.6380022844098111E-2"/>
    <n v="5.0424063992805294E-2"/>
    <n v="5.4451982568456174E-2"/>
    <n v="5.8478894837002672E-2"/>
    <n v="6.2493523083416505E-2"/>
    <n v="6.6496299254583127E-2"/>
    <n v="7.0487637710602027E-2"/>
    <n v="7.4467935942100216E-2"/>
  </r>
  <r>
    <s v="Lost Opportunity"/>
    <x v="0"/>
    <s v="Under $115"/>
    <s v="Under $85"/>
    <s v="Lighting"/>
    <s v="Under $115"/>
    <n v="107.02914694255558"/>
    <s v="Lighting"/>
    <s v="Res-Lighting-7P_v5"/>
    <s v="Urban"/>
    <s v="SC-New (2)"/>
    <s v="M_Input"/>
    <s v="No"/>
    <s v="Residential"/>
    <s v="Multifamily - Low Rise"/>
    <s v="2017 - LEDDecorative and Mini-Base1440 to 2600 lumensANY"/>
    <n v="2.9533822956797953E-5"/>
    <n v="3.1668013864065165E-5"/>
    <n v="3.3912422153965949E-5"/>
    <n v="3.7304369764447509E-5"/>
    <n v="4.0298835643129677E-5"/>
    <n v="4.3614226590696882E-5"/>
    <n v="4.5204552995702266E-5"/>
    <n v="4.6811459463113331E-5"/>
    <n v="4.8294145213581721E-5"/>
    <n v="4.9233502703611622E-5"/>
    <n v="4.9627617933259877E-5"/>
    <n v="4.9006705896339582E-5"/>
    <n v="4.8594582760185305E-5"/>
    <n v="4.8227151292028328E-5"/>
    <n v="4.8034881791938866E-5"/>
    <n v="4.8022881091850842E-5"/>
    <n v="4.7876388172495659E-5"/>
    <n v="4.7735046429161869E-5"/>
    <n v="4.7598646130900615E-5"/>
    <n v="4.7466986101074253E-5"/>
    <n v="8.880662389483474E-4"/>
    <n v="84.464429769747696"/>
    <n v="107.02914694255558"/>
    <s v="R-All-Lgt-Lighting-All-All-R"/>
    <s v="R-All-HVAC-ER-All-All-E"/>
    <n v="8.880662389483474E-4"/>
    <n v="2.9533822956797953E-5"/>
    <n v="6.1201836820863118E-5"/>
    <n v="9.511425897482906E-5"/>
    <n v="1.3241862873927658E-4"/>
    <n v="1.7271746438240625E-4"/>
    <n v="2.1633169097310312E-4"/>
    <n v="2.6153624396880537E-4"/>
    <n v="3.0834770343191872E-4"/>
    <n v="3.5664184864550043E-4"/>
    <n v="4.0587535134911206E-4"/>
    <n v="4.5550296928237191E-4"/>
    <n v="5.0450967517871154E-4"/>
    <n v="5.5310425793889681E-4"/>
    <n v="6.0133140923092517E-4"/>
    <n v="6.4936629102286408E-4"/>
    <n v="6.9738917211471492E-4"/>
    <n v="7.4526556028721056E-4"/>
    <n v="7.9300060671637243E-4"/>
    <n v="8.405992528472731E-4"/>
    <n v="8.880662389483474E-4"/>
  </r>
  <r>
    <s v="Lost Opportunity"/>
    <x v="0"/>
    <s v="Under $5"/>
    <s v="Under $5"/>
    <s v="Lighting"/>
    <s v="Under $5"/>
    <n v="-13.890364575776116"/>
    <s v="Lighting"/>
    <s v="Res-Lighting-7P_v5"/>
    <s v="Urban"/>
    <s v="SC-New (2)"/>
    <s v="M_Input"/>
    <s v="No"/>
    <s v="Residential"/>
    <s v="Multifamily - Low Rise"/>
    <s v="2017 - LEDGeneral Purpose and Dimmable250 to 664 lumensANY"/>
    <n v="1.2521550395289166E-3"/>
    <n v="1.342639021360883E-3"/>
    <n v="1.4377959251951993E-3"/>
    <n v="1.581605424578175E-3"/>
    <n v="1.7085627624810291E-3"/>
    <n v="1.8491264642773544E-3"/>
    <n v="1.9165520469876024E-3"/>
    <n v="1.98468057996363E-3"/>
    <n v="2.047542487045638E-3"/>
    <n v="2.0873687302238667E-3"/>
    <n v="2.1040781610239712E-3"/>
    <n v="2.077753152667579E-3"/>
    <n v="2.0602802348337816E-3"/>
    <n v="2.0447021240958909E-3"/>
    <n v="2.0365504119441353E-3"/>
    <n v="2.0360416143829435E-3"/>
    <n v="2.0298307067231317E-3"/>
    <n v="2.0238381951383608E-3"/>
    <n v="2.0180551875977884E-3"/>
    <n v="2.0124731547504745E-3"/>
    <n v="3.7651631424800359E-2"/>
    <n v="-1.0982395163558818"/>
    <n v="-13.890364575776116"/>
    <s v="R-All-Lgt-Lighting-All-All-R"/>
    <s v="R-All-HVAC-ER-All-All-E"/>
    <n v="3.7651631424800359E-2"/>
    <n v="1.2521550395289166E-3"/>
    <n v="2.5947940608897994E-3"/>
    <n v="4.0325899860849989E-3"/>
    <n v="5.6141954106631742E-3"/>
    <n v="7.3227581731442034E-3"/>
    <n v="9.1718846374215582E-3"/>
    <n v="1.1088436684409161E-2"/>
    <n v="1.3073117264372791E-2"/>
    <n v="1.5120659751418429E-2"/>
    <n v="1.7208028481642296E-2"/>
    <n v="1.9312106642666266E-2"/>
    <n v="2.1389859795333845E-2"/>
    <n v="2.3450140030167627E-2"/>
    <n v="2.5494842154263519E-2"/>
    <n v="2.7531392566207655E-2"/>
    <n v="2.9567434180590598E-2"/>
    <n v="3.1597264887313729E-2"/>
    <n v="3.3621103082452093E-2"/>
    <n v="3.5639158270049882E-2"/>
    <n v="3.7651631424800359E-2"/>
  </r>
  <r>
    <s v="Lost Opportunity"/>
    <x v="0"/>
    <s v="Under $20"/>
    <s v="Under $15"/>
    <s v="Lighting"/>
    <s v="Under $20"/>
    <n v="16.416994598384701"/>
    <s v="Lighting"/>
    <s v="Res-Lighting-7P_v5"/>
    <s v="Urban"/>
    <s v="SC-New (2)"/>
    <s v="M_Input"/>
    <s v="No"/>
    <s v="Residential"/>
    <s v="Multifamily - Low Rise"/>
    <s v="2017 - LEDGeneral Purpose and Dimmable665 to 1439 lumensANY"/>
    <n v="3.1104939674663597E-2"/>
    <n v="3.3352663564722398E-2"/>
    <n v="3.5716468093678906E-2"/>
    <n v="3.928885782317592E-2"/>
    <n v="4.2442620905269859E-2"/>
    <n v="4.5934381371663072E-2"/>
    <n v="4.7609308690184537E-2"/>
    <n v="4.9301698084025021E-2"/>
    <n v="5.0863258566467999E-2"/>
    <n v="5.1852587245761056E-2"/>
    <n v="5.2267668302521192E-2"/>
    <n v="5.1613725483133074E-2"/>
    <n v="5.1179678549643837E-2"/>
    <n v="5.0792700755800016E-2"/>
    <n v="5.0590203056456826E-2"/>
    <n v="5.0577563952713386E-2"/>
    <n v="5.0423278020073584E-2"/>
    <n v="5.0274417291601689E-2"/>
    <n v="5.0130760879249343E-2"/>
    <n v="4.9992096904344925E-2"/>
    <n v="0.93530887721515021"/>
    <n v="11.211320055237875"/>
    <n v="16.416994598384701"/>
    <s v="R-All-Lgt-Lighting-All-All-R"/>
    <s v="R-All-HVAC-ER-All-All-E"/>
    <n v="0.9353088772151501"/>
    <n v="3.1104939674663597E-2"/>
    <n v="6.4457603239385999E-2"/>
    <n v="0.10017407133306491"/>
    <n v="0.13946292915624084"/>
    <n v="0.18190555006151071"/>
    <n v="0.22783993143317377"/>
    <n v="0.27544924012335831"/>
    <n v="0.32475093820738332"/>
    <n v="0.37561419677385133"/>
    <n v="0.42746678401961236"/>
    <n v="0.47973445232213352"/>
    <n v="0.53134817780526655"/>
    <n v="0.58252785635491033"/>
    <n v="0.63332055711071034"/>
    <n v="0.68391076016716712"/>
    <n v="0.73448832411988052"/>
    <n v="0.78491160213995415"/>
    <n v="0.83518601943155579"/>
    <n v="0.88531678031080518"/>
    <n v="0.9353088772151501"/>
  </r>
  <r>
    <s v="Lost Opportunity"/>
    <x v="0"/>
    <s v="Under $35"/>
    <s v="Under $25"/>
    <s v="Lighting"/>
    <s v="Under $35"/>
    <n v="30.714419471239463"/>
    <s v="Lighting"/>
    <s v="Res-Lighting-7P_v5"/>
    <s v="Urban"/>
    <s v="SC-New (2)"/>
    <s v="M_Input"/>
    <s v="No"/>
    <s v="Residential"/>
    <s v="Multifamily - Low Rise"/>
    <s v="2017 - LEDGeneral Purpose and Dimmable1440 to 2600 lumensANY"/>
    <n v="5.8919589292521857E-3"/>
    <n v="6.3177272150306942E-3"/>
    <n v="6.7654837240309854E-3"/>
    <n v="7.4421728218280036E-3"/>
    <n v="8.0395648356574034E-3"/>
    <n v="8.7009809796511853E-3"/>
    <n v="9.018249010820184E-3"/>
    <n v="9.3388247426848051E-3"/>
    <n v="9.6346186045064251E-3"/>
    <n v="9.8220191912586942E-3"/>
    <n v="9.9006446624642693E-3"/>
    <n v="9.7767735257826369E-3"/>
    <n v="9.6945555008568565E-3"/>
    <n v="9.6212534050576573E-3"/>
    <n v="9.5828958920620624E-3"/>
    <n v="9.5805017681403377E-3"/>
    <n v="9.5512766229388663E-3"/>
    <n v="9.5230791305949275E-3"/>
    <n v="9.4958674500594028E-3"/>
    <n v="9.4696014468570473E-3"/>
    <n v="0.17716804945953463"/>
    <n v="20.460939651026969"/>
    <n v="30.714419471239463"/>
    <s v="R-All-Lgt-Lighting-All-All-R"/>
    <s v="R-All-HVAC-ER-All-All-E"/>
    <n v="0.17716804945953465"/>
    <n v="5.8919589292521857E-3"/>
    <n v="1.220968614428288E-2"/>
    <n v="1.8975169868313865E-2"/>
    <n v="2.6417342690141871E-2"/>
    <n v="3.4456907525799274E-2"/>
    <n v="4.3157888505450458E-2"/>
    <n v="5.2176137516270642E-2"/>
    <n v="6.1514962258955447E-2"/>
    <n v="7.1149580863461875E-2"/>
    <n v="8.0971600054720566E-2"/>
    <n v="9.087224471718483E-2"/>
    <n v="0.10064901824296747"/>
    <n v="0.11034357374382434"/>
    <n v="0.11996482714888199"/>
    <n v="0.12954772304094406"/>
    <n v="0.13912822480908441"/>
    <n v="0.14867950143202327"/>
    <n v="0.15820258056261821"/>
    <n v="0.16769844801267761"/>
    <n v="0.17716804945953465"/>
  </r>
  <r>
    <s v="Lost Opportunity"/>
    <x v="0"/>
    <s v="Under $5"/>
    <s v="Under $5"/>
    <s v="Lighting"/>
    <s v="Under $5"/>
    <n v="-27.817954522497537"/>
    <s v="Lighting"/>
    <s v="Res-Lighting-7P_v5"/>
    <s v="Urban"/>
    <s v="SC-New (2)"/>
    <s v="M_Input"/>
    <s v="No"/>
    <s v="Residential"/>
    <s v="Multifamily - Low Rise"/>
    <s v="2017 - LEDGlobe250 to 664 lumensANY"/>
    <n v="4.7693646307815181E-3"/>
    <n v="5.1140113310527676E-3"/>
    <n v="5.4764568407500401E-3"/>
    <n v="6.024216437824856E-3"/>
    <n v="6.5077874157764793E-3"/>
    <n v="7.043184013286745E-3"/>
    <n v="7.3000030007414236E-3"/>
    <n v="7.5594994730354163E-3"/>
    <n v="7.7989357623093059E-3"/>
    <n v="7.9506309355065544E-3"/>
    <n v="8.0142759041747242E-3"/>
    <n v="7.9140059217872091E-3"/>
    <n v="7.8474528882711558E-3"/>
    <n v="7.7881170328680995E-3"/>
    <n v="7.757067772681021E-3"/>
    <n v="7.7551298009315411E-3"/>
    <n v="7.7314729194890462E-3"/>
    <n v="7.7086478923161263E-3"/>
    <n v="7.68662085033423E-3"/>
    <n v="7.665359305885344E-3"/>
    <n v="0.14341224012980361"/>
    <n v="-1.3614782008992641"/>
    <n v="-27.817954522497537"/>
    <s v="R-All-Lgt-Lighting-All-All-R"/>
    <s v="R-All-HVAC-ER-All-All-E"/>
    <n v="0.14341224012980361"/>
    <n v="4.7693646307815181E-3"/>
    <n v="9.8833759618342856E-3"/>
    <n v="1.5359832802584326E-2"/>
    <n v="2.1384049240409181E-2"/>
    <n v="2.7891836656185661E-2"/>
    <n v="3.4935020669472405E-2"/>
    <n v="4.2235023670213825E-2"/>
    <n v="4.9794523143249239E-2"/>
    <n v="5.7593458905558545E-2"/>
    <n v="6.5544089841065106E-2"/>
    <n v="7.3558365745239829E-2"/>
    <n v="8.1472371667027033E-2"/>
    <n v="8.9319824555298188E-2"/>
    <n v="9.7107941588166283E-2"/>
    <n v="0.10486500936084731"/>
    <n v="0.11262013916177885"/>
    <n v="0.12035161208126789"/>
    <n v="0.12806025997358403"/>
    <n v="0.13574688082391825"/>
    <n v="0.14341224012980361"/>
  </r>
  <r>
    <s v="Lost Opportunity"/>
    <x v="0"/>
    <s v="Under $5"/>
    <s v="Under $5"/>
    <s v="Lighting"/>
    <s v="Under $5"/>
    <n v="-71.932033119106947"/>
    <s v="Lighting"/>
    <s v="Res-Lighting-7P_v5"/>
    <s v="Urban"/>
    <s v="SC-New (2)"/>
    <s v="M_Input"/>
    <s v="No"/>
    <s v="Residential"/>
    <s v="Multifamily - Low Rise"/>
    <s v="2017 - LEDGlobe665 to 1439 lumensANY"/>
    <n v="2.096866284154549E-3"/>
    <n v="2.248391298845129E-3"/>
    <n v="2.4077416165420341E-3"/>
    <n v="2.6485658604078386E-3"/>
    <n v="2.8611693743262625E-3"/>
    <n v="3.0965581862289451E-3"/>
    <n v="3.2094694684674323E-3"/>
    <n v="3.3235579154061506E-3"/>
    <n v="3.4288268392668165E-3"/>
    <n v="3.4955201032067082E-3"/>
    <n v="3.5235018155075543E-3"/>
    <n v="3.4794177997826549E-3"/>
    <n v="3.4501575475496113E-3"/>
    <n v="3.4240703505604916E-3"/>
    <n v="3.4104194448582878E-3"/>
    <n v="3.4095674094330856E-3"/>
    <n v="3.3991665864880642E-3"/>
    <n v="3.3891314909105718E-3"/>
    <n v="3.3794472320528191E-3"/>
    <n v="3.3700995266129404E-3"/>
    <n v="6.3051646150607946E-2"/>
    <n v="-4.0157158288731516"/>
    <n v="-71.932033119106947"/>
    <s v="R-All-Lgt-Lighting-All-All-R"/>
    <s v="R-All-HVAC-ER-All-All-E"/>
    <n v="6.3051646150607946E-2"/>
    <n v="2.096866284154549E-3"/>
    <n v="4.345257582999678E-3"/>
    <n v="6.7529991995417121E-3"/>
    <n v="9.4015650599495511E-3"/>
    <n v="1.2262734434275814E-2"/>
    <n v="1.5359292620504759E-2"/>
    <n v="1.856876208897219E-2"/>
    <n v="2.1892320004378341E-2"/>
    <n v="2.5321146843645156E-2"/>
    <n v="2.8816666946851865E-2"/>
    <n v="3.2340168762359421E-2"/>
    <n v="3.5819586562142076E-2"/>
    <n v="3.9269744109691689E-2"/>
    <n v="4.269381446025218E-2"/>
    <n v="4.6104233905110467E-2"/>
    <n v="4.9513801314543554E-2"/>
    <n v="5.2912967901031616E-2"/>
    <n v="5.6302099391942188E-2"/>
    <n v="5.968154662399501E-2"/>
    <n v="6.3051646150607946E-2"/>
  </r>
  <r>
    <s v="Lost Opportunity"/>
    <x v="0"/>
    <s v="Under $5"/>
    <s v="Under $15"/>
    <s v="Lighting"/>
    <s v="Under $5"/>
    <n v="-75.433488836696199"/>
    <s v="Lighting"/>
    <s v="Res-Lighting-7P_v5"/>
    <s v="Urban"/>
    <s v="SC-New (2)"/>
    <s v="M_Input"/>
    <s v="No"/>
    <s v="Residential"/>
    <s v="Multifamily - Low Rise"/>
    <s v="2017 - LEDGlobe1440 to 2600 lumensANY"/>
    <n v="1.9033585250416912E-4"/>
    <n v="2.0409001654637785E-4"/>
    <n v="2.1855449565734775E-4"/>
    <n v="2.4041449126424515E-4"/>
    <n v="2.5971284680214305E-4"/>
    <n v="2.8107945969587132E-4"/>
    <n v="2.9132859447599695E-4"/>
    <n v="3.0168458234849644E-4"/>
    <n v="3.1124000823169485E-4"/>
    <n v="3.1729386075639358E-4"/>
    <n v="3.1983380481746923E-4"/>
    <n v="3.1583222933399049E-4"/>
    <n v="3.1317623019119876E-4"/>
    <n v="3.1080825426641525E-4"/>
    <n v="3.095691400730508E-4"/>
    <n v="3.0949179947663567E-4"/>
    <n v="3.0854770040987821E-4"/>
    <n v="3.0763679899182568E-4"/>
    <n v="3.0675774357494457E-4"/>
    <n v="3.0590923764144655E-4"/>
    <n v="5.7232971470595907E-3"/>
    <n v="12.809094631950174"/>
    <n v="-75.433488836696199"/>
    <s v="R-All-Lgt-Lighting-All-All-R"/>
    <s v="R-All-HVAC-ER-All-All-E"/>
    <n v="5.7232971470595907E-3"/>
    <n v="1.9033585250416912E-4"/>
    <n v="3.9442586905054697E-4"/>
    <n v="6.1298036470789469E-4"/>
    <n v="8.533948559721399E-4"/>
    <n v="1.1131077027742829E-3"/>
    <n v="1.3941871624701542E-3"/>
    <n v="1.685515756946151E-3"/>
    <n v="1.9872003392946477E-3"/>
    <n v="2.2984403475263425E-3"/>
    <n v="2.6157342082827359E-3"/>
    <n v="2.9355680131002053E-3"/>
    <n v="3.2514002424341958E-3"/>
    <n v="3.5645764726253944E-3"/>
    <n v="3.8753847268918097E-3"/>
    <n v="4.1849538669648609E-3"/>
    <n v="4.4944456664414963E-3"/>
    <n v="4.8029933668513741E-3"/>
    <n v="5.1106301658432E-3"/>
    <n v="5.4173879094181442E-3"/>
    <n v="5.7232971470595907E-3"/>
  </r>
  <r>
    <s v="Lost Opportunity"/>
    <x v="0"/>
    <s v="Under $5"/>
    <s v="Under $10"/>
    <s v="Lighting"/>
    <s v="Under $5"/>
    <n v="-33.677211295696566"/>
    <s v="Lighting"/>
    <s v="Res-Lighting-7P_v5"/>
    <s v="Urban"/>
    <s v="SC-New (2)"/>
    <s v="M_Input"/>
    <s v="No"/>
    <s v="Residential"/>
    <s v="Multifamily - Low Rise"/>
    <s v="2017 - LEDReflectors and Outdoor250 to 664 lumensANY"/>
    <n v="2.1680488011747473E-3"/>
    <n v="2.3247176497944171E-3"/>
    <n v="2.4894774477177682E-3"/>
    <n v="2.7384769748466935E-3"/>
    <n v="2.9582977602537262E-3"/>
    <n v="3.2016773382993165E-3"/>
    <n v="3.318421630458584E-3"/>
    <n v="3.4363830486389079E-3"/>
    <n v="3.545225546561513E-3"/>
    <n v="3.6141828530068367E-3"/>
    <n v="3.6431144631276641E-3"/>
    <n v="3.5975339231735515E-3"/>
    <n v="3.5672803704051652E-3"/>
    <n v="3.5403075888855865E-3"/>
    <n v="3.5261932746032407E-3"/>
    <n v="3.5253123150513006E-3"/>
    <n v="3.514558414391261E-3"/>
    <n v="3.5041826564801027E-3"/>
    <n v="3.4941696451758165E-3"/>
    <n v="3.4845046122999436E-3"/>
    <n v="6.5192066314346125E-2"/>
    <n v="7.4383082143536274"/>
    <n v="-33.677211295696566"/>
    <s v="R-All-Lgt-Lighting-All-All-R"/>
    <s v="R-All-HVAC-ER-All-All-E"/>
    <n v="6.5192066314346125E-2"/>
    <n v="2.1680488011747473E-3"/>
    <n v="4.4927664509691644E-3"/>
    <n v="6.982243898686933E-3"/>
    <n v="9.720720873533626E-3"/>
    <n v="1.2679018633787353E-2"/>
    <n v="1.5880695972086668E-2"/>
    <n v="1.9199117602545251E-2"/>
    <n v="2.2635500651184158E-2"/>
    <n v="2.6180726197745672E-2"/>
    <n v="2.9794909050752508E-2"/>
    <n v="3.3438023513880172E-2"/>
    <n v="3.7035557437053723E-2"/>
    <n v="4.0602837807458887E-2"/>
    <n v="4.4143145396344473E-2"/>
    <n v="4.7669338670947713E-2"/>
    <n v="5.1194650985999013E-2"/>
    <n v="5.4709209400390271E-2"/>
    <n v="5.8213392056870372E-2"/>
    <n v="6.1707561702046186E-2"/>
    <n v="6.5192066314346125E-2"/>
  </r>
  <r>
    <s v="Lost Opportunity"/>
    <x v="0"/>
    <s v="Under $5"/>
    <s v="Under $5"/>
    <s v="Lighting"/>
    <s v="Under $5"/>
    <n v="-47.855221181050837"/>
    <s v="Lighting"/>
    <s v="Res-Lighting-7P_v5"/>
    <s v="Urban"/>
    <s v="SC-New (2)"/>
    <s v="M_Input"/>
    <s v="No"/>
    <s v="Residential"/>
    <s v="Multifamily - Low Rise"/>
    <s v="2017 - LEDReflectors and Outdoor665 to 1439 lumensANY"/>
    <n v="1.785824571067314E-2"/>
    <n v="1.9148729020985307E-2"/>
    <n v="2.0505857584217729E-2"/>
    <n v="2.2556869874577775E-2"/>
    <n v="2.436753649609703E-2"/>
    <n v="2.6372257193962807E-2"/>
    <n v="2.7333881421964107E-2"/>
    <n v="2.8305531132571289E-2"/>
    <n v="2.9202068180359191E-2"/>
    <n v="2.9770070395705787E-2"/>
    <n v="3.0008380438387095E-2"/>
    <n v="2.9632932947682721E-2"/>
    <n v="2.9383734046502116E-2"/>
    <n v="2.9161558900068184E-2"/>
    <n v="2.9045299112763007E-2"/>
    <n v="2.9038042637663748E-2"/>
    <n v="2.8949462620354593E-2"/>
    <n v="2.886399736970547E-2"/>
    <n v="2.8781520067497689E-2"/>
    <n v="2.8701909068056381E-2"/>
    <n v="0.53698788421979515"/>
    <n v="2.2469892968370626"/>
    <n v="-47.855221181050837"/>
    <s v="R-All-Lgt-Lighting-All-All-R"/>
    <s v="R-All-HVAC-ER-All-All-E"/>
    <n v="0.53698788421979515"/>
    <n v="1.785824571067314E-2"/>
    <n v="3.7006974731658447E-2"/>
    <n v="5.7512832315876172E-2"/>
    <n v="8.0069702190453951E-2"/>
    <n v="0.10443723868655098"/>
    <n v="0.1308094958805138"/>
    <n v="0.15814337730247791"/>
    <n v="0.18644890843504919"/>
    <n v="0.21565097661540839"/>
    <n v="0.24542104701111417"/>
    <n v="0.27542942744950127"/>
    <n v="0.30506236039718398"/>
    <n v="0.33444609444368611"/>
    <n v="0.36360765334375428"/>
    <n v="0.39265295245651727"/>
    <n v="0.42169099509418101"/>
    <n v="0.45064045771453559"/>
    <n v="0.47950445508424105"/>
    <n v="0.50828597515173879"/>
    <n v="0.53698788421979515"/>
  </r>
  <r>
    <s v="Lost Opportunity"/>
    <x v="0"/>
    <s v="Under $5"/>
    <s v="Under $5"/>
    <s v="Lighting"/>
    <s v="Under $5"/>
    <n v="-17.68258575845417"/>
    <s v="Lighting"/>
    <s v="Res-Lighting-7P_v5"/>
    <s v="Urban"/>
    <s v="SC-New (2)"/>
    <s v="M_Input"/>
    <s v="No"/>
    <s v="Residential"/>
    <s v="Multifamily - Low Rise"/>
    <s v="2017 - LEDReflectors and Outdoor1440 to 2600 lumensANY"/>
    <n v="7.4969092822964479E-3"/>
    <n v="8.0386554573950372E-3"/>
    <n v="8.6083793758472294E-3"/>
    <n v="9.4693963719631787E-3"/>
    <n v="1.0229516017640312E-2"/>
    <n v="1.1071099757260347E-2"/>
    <n v="1.147479056305296E-2"/>
    <n v="1.1882690076398665E-2"/>
    <n v="1.2259057219307156E-2"/>
    <n v="1.249750511332688E-2"/>
    <n v="1.25975479058826E-2"/>
    <n v="1.2439934676471478E-2"/>
    <n v="1.2335320730305292E-2"/>
    <n v="1.2242051383215912E-2"/>
    <n v="1.2193245409061066E-2"/>
    <n v="1.2190199133608836E-2"/>
    <n v="1.2153013154383892E-2"/>
    <n v="1.2117134757295749E-2"/>
    <n v="1.2082510703930264E-2"/>
    <n v="1.2049089927312335E-2"/>
    <n v="0.22542804701595565"/>
    <n v="0.21572810626562469"/>
    <n v="-17.68258575845417"/>
    <s v="R-All-Lgt-Lighting-All-All-R"/>
    <s v="R-All-HVAC-ER-All-All-E"/>
    <n v="0.22542804701595562"/>
    <n v="7.4969092822964479E-3"/>
    <n v="1.5535564739691485E-2"/>
    <n v="2.4143944115538715E-2"/>
    <n v="3.3613340487501892E-2"/>
    <n v="4.3842856505142205E-2"/>
    <n v="5.4913956262402551E-2"/>
    <n v="6.6388746825455508E-2"/>
    <n v="7.8271436901854174E-2"/>
    <n v="9.0530494121161334E-2"/>
    <n v="0.10302799923448822"/>
    <n v="0.11562554714037082"/>
    <n v="0.1280654818168423"/>
    <n v="0.1404008025471476"/>
    <n v="0.1526428539303635"/>
    <n v="0.16483609933942456"/>
    <n v="0.17702629847303339"/>
    <n v="0.18917931162741727"/>
    <n v="0.20129644638471303"/>
    <n v="0.2133789570886433"/>
    <n v="0.22542804701595562"/>
  </r>
  <r>
    <s v="Lost Opportunity"/>
    <x v="0"/>
    <s v="Under $5"/>
    <s v="Under $5"/>
    <s v="Lighting"/>
    <s v="Under $5"/>
    <n v="-3.421353394294874"/>
    <s v="Lighting"/>
    <s v="Res-Lighting-7P_v5"/>
    <s v="Urban"/>
    <s v="SC-New (2)"/>
    <s v="M_Input"/>
    <s v="No"/>
    <s v="Residential"/>
    <s v="Multifamily - Low Rise"/>
    <s v="2017 - LEDThree-Way250 to 664 lumensANY"/>
    <n v="6.5035318771674059E-5"/>
    <n v="6.9734940157525948E-5"/>
    <n v="7.4677267088956519E-5"/>
    <n v="8.2146547121791255E-5"/>
    <n v="8.8740547609160268E-5"/>
    <n v="9.6041245099057191E-5"/>
    <n v="9.9543242955949242E-5"/>
    <n v="1.0308175114356904E-4"/>
    <n v="1.0634671757073914E-4"/>
    <n v="1.0841524130686429E-4"/>
    <n v="1.0928310760478443E-4"/>
    <n v="1.0791582060271395E-4"/>
    <n v="1.0700829977237031E-4"/>
    <n v="1.0619919278025186E-4"/>
    <n v="1.0577580335834466E-4"/>
    <n v="1.0574937706883756E-4"/>
    <n v="1.0542679053061684E-4"/>
    <n v="1.0511554720302924E-4"/>
    <n v="1.048151852454544E-4"/>
    <n v="1.0452526165439846E-4"/>
    <n v="1.9555772046460887E-3"/>
    <n v="2.8752636800931599"/>
    <n v="-3.421353394294874"/>
    <s v="R-All-Lgt-Lighting-All-All-R"/>
    <s v="R-All-HVAC-ER-All-All-E"/>
    <n v="1.9555772046460887E-3"/>
    <n v="6.5035318771674059E-5"/>
    <n v="1.3477025892920001E-4"/>
    <n v="2.0944752601815653E-4"/>
    <n v="2.9159407313994777E-4"/>
    <n v="3.8033462074910801E-4"/>
    <n v="4.7637586584816521E-4"/>
    <n v="5.7591910880411441E-4"/>
    <n v="6.7900085994768351E-4"/>
    <n v="7.8534757751842267E-4"/>
    <n v="8.9376281882528697E-4"/>
    <n v="1.0030459264300715E-3"/>
    <n v="1.1109617470327854E-3"/>
    <n v="1.2179700468051557E-3"/>
    <n v="1.3241692395854075E-3"/>
    <n v="1.4299450429437522E-3"/>
    <n v="1.5356944200125898E-3"/>
    <n v="1.6411212105432067E-3"/>
    <n v="1.746236757746236E-3"/>
    <n v="1.8510519429916904E-3"/>
    <n v="1.9555772046460887E-3"/>
  </r>
  <r>
    <s v="Lost Opportunity"/>
    <x v="0"/>
    <s v="Under $5"/>
    <s v="Under $5"/>
    <s v="Lighting"/>
    <s v="Under $5"/>
    <n v="-10.499684685907068"/>
    <s v="Lighting"/>
    <s v="Res-Lighting-7P_v5"/>
    <s v="Urban"/>
    <s v="SC-New (2)"/>
    <s v="M_Input"/>
    <s v="No"/>
    <s v="Residential"/>
    <s v="Multifamily - Low Rise"/>
    <s v="2017 - LEDThree-Way665 to 1439 lumensANY"/>
    <n v="8.7556184740547485E-4"/>
    <n v="9.3883222510822764E-4"/>
    <n v="1.0053701152930598E-3"/>
    <n v="1.1059280390159766E-3"/>
    <n v="1.1947021906240111E-3"/>
    <n v="1.292990509991591E-3"/>
    <n v="1.3401374413990511E-3"/>
    <n v="1.3877759065334938E-3"/>
    <n v="1.431731715326039E-3"/>
    <n v="1.4595799752870964E-3"/>
    <n v="1.4712639438361809E-3"/>
    <n v="1.4528563407663897E-3"/>
    <n v="1.4406385085210477E-3"/>
    <n v="1.4297456086914181E-3"/>
    <n v="1.4240455732119502E-3"/>
    <n v="1.4236897995908175E-3"/>
    <n v="1.4193468599283817E-3"/>
    <n v="1.4151566324021362E-3"/>
    <n v="1.4111128993132302E-3"/>
    <n v="1.4072096965645426E-3"/>
    <n v="2.6327675828810113E-2"/>
    <n v="-2.1461025606077992"/>
    <n v="-10.499684685907068"/>
    <s v="R-All-Lgt-Lighting-All-All-R"/>
    <s v="R-All-HVAC-ER-All-All-E"/>
    <n v="2.6327675828810113E-2"/>
    <n v="8.7556184740547485E-4"/>
    <n v="1.8143940725137025E-3"/>
    <n v="2.8197641878067621E-3"/>
    <n v="3.9256922268227391E-3"/>
    <n v="5.1203944174467502E-3"/>
    <n v="6.4133849274383408E-3"/>
    <n v="7.7535223688373917E-3"/>
    <n v="9.1412982753708849E-3"/>
    <n v="1.0573029990696923E-2"/>
    <n v="1.203260996598402E-2"/>
    <n v="1.3503873909820201E-2"/>
    <n v="1.4956730250586591E-2"/>
    <n v="1.639736875910764E-2"/>
    <n v="1.782711436779906E-2"/>
    <n v="1.9251159941011009E-2"/>
    <n v="2.0674849740601825E-2"/>
    <n v="2.2094196600530205E-2"/>
    <n v="2.350935323293234E-2"/>
    <n v="2.4920466132245571E-2"/>
    <n v="2.6327675828810113E-2"/>
  </r>
  <r>
    <s v="Lost Opportunity"/>
    <x v="0"/>
    <s v="Under $5"/>
    <s v="Under $5"/>
    <s v="Lighting"/>
    <s v="Under $5"/>
    <n v="-20.941549341878694"/>
    <s v="Lighting"/>
    <s v="Res-Lighting-7P_v5"/>
    <s v="Urban"/>
    <s v="SC-New (2)"/>
    <s v="M_Input"/>
    <s v="No"/>
    <s v="Residential"/>
    <s v="Multifamily - High Rise"/>
    <s v="2017 - LEDThree-Way1440 to 2600 lumensANY"/>
    <n v="7.0303325281773305E-4"/>
    <n v="7.5740853130042596E-4"/>
    <n v="8.118665684743692E-4"/>
    <n v="8.9731734555464351E-4"/>
    <n v="9.6706451857704915E-4"/>
    <n v="1.0465226067605359E-3"/>
    <n v="1.0807550393194705E-3"/>
    <n v="1.1179791900109111E-3"/>
    <n v="1.1497218377002289E-3"/>
    <n v="1.1751548674291462E-3"/>
    <n v="1.1866733702203989E-3"/>
    <n v="1.1718913119862695E-3"/>
    <n v="1.1622028620240704E-3"/>
    <n v="1.1496946502665526E-3"/>
    <n v="1.1510762450013146E-3"/>
    <n v="1.150474595462705E-3"/>
    <n v="1.1466852810888355E-3"/>
    <n v="1.1430521247657525E-3"/>
    <n v="1.139567753450594E-3"/>
    <n v="1.1362251427098112E-3"/>
    <n v="2.1244367094920814E-2"/>
    <n v="4.7655794960796252"/>
    <n v="-20.941549341878694"/>
    <s v="R-All-Lgt-Lighting-All-All-R"/>
    <s v="R-All-HVAC-ER-All-All-E"/>
    <n v="2.1244367094920818E-2"/>
    <n v="7.0303325281773305E-4"/>
    <n v="1.4604417841181591E-3"/>
    <n v="2.2723083525925283E-3"/>
    <n v="3.1696256981471717E-3"/>
    <n v="4.1366902167242212E-3"/>
    <n v="5.1832128234847574E-3"/>
    <n v="6.2639678628042279E-3"/>
    <n v="7.3819470528151392E-3"/>
    <n v="8.531668890515369E-3"/>
    <n v="9.706823757944516E-3"/>
    <n v="1.0893497128164915E-2"/>
    <n v="1.2065388440151184E-2"/>
    <n v="1.3227591302175254E-2"/>
    <n v="1.4377285952441806E-2"/>
    <n v="1.5528362197443121E-2"/>
    <n v="1.6678836792905827E-2"/>
    <n v="1.7825522073994661E-2"/>
    <n v="1.8968574198760413E-2"/>
    <n v="2.0108141952211007E-2"/>
    <n v="2.1244367094920818E-2"/>
  </r>
  <r>
    <s v="Lost Opportunity"/>
    <x v="0"/>
    <s v="Under $5"/>
    <s v="Under $5"/>
    <s v="Lighting"/>
    <s v="Under $5"/>
    <n v="-13.686769924007322"/>
    <s v="Lighting"/>
    <s v="Res-Lighting-7P_v5"/>
    <s v="Urban"/>
    <s v="SC-New (2)"/>
    <s v="M_Input"/>
    <s v="No"/>
    <s v="Residential"/>
    <s v="Multifamily - High Rise"/>
    <s v="2017 - LEDDecorative and Mini-Base250 to 664 lumensANY"/>
    <n v="2.6173271726994238E-3"/>
    <n v="2.8197612586056682E-3"/>
    <n v="3.0225034473939844E-3"/>
    <n v="3.3406287137083316E-3"/>
    <n v="3.6002909280329763E-3"/>
    <n v="3.8961059729968658E-3"/>
    <n v="4.0235501238460548E-3"/>
    <n v="4.1621321620282873E-3"/>
    <n v="4.2803070762271389E-3"/>
    <n v="4.3749918717567553E-3"/>
    <n v="4.4178741824063986E-3"/>
    <n v="4.36284195949298E-3"/>
    <n v="4.3267727646920662E-3"/>
    <n v="4.2802058599494862E-3"/>
    <n v="4.2853494081763416E-3"/>
    <n v="4.2831095231075584E-3"/>
    <n v="4.2690022594228339E-3"/>
    <n v="4.2554763575839679E-3"/>
    <n v="4.2425043684406584E-3"/>
    <n v="4.2300601406825211E-3"/>
    <n v="7.9090795551250287E-2"/>
    <n v="2.9056602596054346"/>
    <n v="-13.686769924007322"/>
    <s v="R-All-Lgt-Lighting-All-All-R"/>
    <s v="R-All-HVAC-ER-All-All-E"/>
    <n v="7.9090795551250301E-2"/>
    <n v="2.6173271726994238E-3"/>
    <n v="5.437088431305092E-3"/>
    <n v="8.459591878699076E-3"/>
    <n v="1.1800220592407408E-2"/>
    <n v="1.5400511520440384E-2"/>
    <n v="1.9296617493437251E-2"/>
    <n v="2.3320167617283307E-2"/>
    <n v="2.7482299779311596E-2"/>
    <n v="3.1762606855538736E-2"/>
    <n v="3.6137598727295495E-2"/>
    <n v="4.0555472909701892E-2"/>
    <n v="4.491831486919487E-2"/>
    <n v="4.9245087633886936E-2"/>
    <n v="5.3525293493836425E-2"/>
    <n v="5.7810642902012765E-2"/>
    <n v="6.2093752425120323E-2"/>
    <n v="6.6362754684543154E-2"/>
    <n v="7.0618231042127125E-2"/>
    <n v="7.4860735410567786E-2"/>
    <n v="7.9090795551250301E-2"/>
  </r>
  <r>
    <s v="Lost Opportunity"/>
    <x v="0"/>
    <s v="Under $5"/>
    <s v="Under $15"/>
    <s v="Lighting"/>
    <s v="Under $5"/>
    <n v="-16.519436515236958"/>
    <s v="Lighting"/>
    <s v="Res-Lighting-7P_v5"/>
    <s v="Urban"/>
    <s v="SC-New (2)"/>
    <s v="M_Input"/>
    <s v="No"/>
    <s v="Residential"/>
    <s v="Multifamily - High Rise"/>
    <s v="2017 - LEDDecorative and Mini-Base665 to 1439 lumensANY"/>
    <n v="5.5881760863341588E-4"/>
    <n v="6.0203869806082068E-4"/>
    <n v="6.4532556960273117E-4"/>
    <n v="7.132475330553559E-4"/>
    <n v="7.6868722709700699E-4"/>
    <n v="8.318458026655382E-4"/>
    <n v="8.5905601786320828E-4"/>
    <n v="8.8864424969922621E-4"/>
    <n v="9.1387541821414721E-4"/>
    <n v="9.3409128253699885E-4"/>
    <n v="9.4324695498783503E-4"/>
    <n v="9.3149719151652236E-4"/>
    <n v="9.2379616682453038E-4"/>
    <n v="9.1385380783283042E-4"/>
    <n v="9.1495199125827436E-4"/>
    <n v="9.1447376017168836E-4"/>
    <n v="9.1146176096926212E-4"/>
    <n v="9.0857388657623796E-4"/>
    <n v="9.0580427640755317E-4"/>
    <n v="9.03147346976022E-4"/>
    <n v="1.6886436550949204E-2"/>
    <n v="13.941833886349484"/>
    <n v="-16.519436515236958"/>
    <s v="R-All-Lgt-Lighting-All-All-R"/>
    <s v="R-All-HVAC-ER-All-All-E"/>
    <n v="1.6886436550949204E-2"/>
    <n v="5.5881760863341588E-4"/>
    <n v="1.1608563066942365E-3"/>
    <n v="1.8061818762969677E-3"/>
    <n v="2.5194294093523239E-3"/>
    <n v="3.288116636449331E-3"/>
    <n v="4.119962439114869E-3"/>
    <n v="4.9790184569780769E-3"/>
    <n v="5.8676627066773027E-3"/>
    <n v="6.7815381248914498E-3"/>
    <n v="7.7156294074284485E-3"/>
    <n v="8.6588763624162839E-3"/>
    <n v="9.5903735539328069E-3"/>
    <n v="1.0514169720757338E-2"/>
    <n v="1.1428023528590169E-2"/>
    <n v="1.2342975519848443E-2"/>
    <n v="1.3257449280020131E-2"/>
    <n v="1.4168911040989393E-2"/>
    <n v="1.5077484927565631E-2"/>
    <n v="1.5983289203973183E-2"/>
    <n v="1.6886436550949204E-2"/>
  </r>
  <r>
    <s v="Lost Opportunity"/>
    <x v="0"/>
    <s v="Under $115"/>
    <s v="Under $85"/>
    <s v="Lighting"/>
    <s v="Under $115"/>
    <n v="107.02914694255558"/>
    <s v="Lighting"/>
    <s v="Res-Lighting-7P_v5"/>
    <s v="Urban"/>
    <s v="SC-New (2)"/>
    <s v="M_Input"/>
    <s v="No"/>
    <s v="Residential"/>
    <s v="Multifamily - High Rise"/>
    <s v="2017 - LEDDecorative and Mini-Base1440 to 2600 lumensANY"/>
    <n v="6.6641709036093221E-6"/>
    <n v="7.1796033490699963E-6"/>
    <n v="7.6958202781380132E-6"/>
    <n v="8.5058226215930338E-6"/>
    <n v="9.1669678507866587E-6"/>
    <n v="9.9201644843833059E-6"/>
    <n v="1.024465949241412E-5"/>
    <n v="1.0597513501744717E-5"/>
    <n v="1.0898407418621096E-5"/>
    <n v="1.1139491401534813E-5"/>
    <n v="1.1248677234277362E-5"/>
    <n v="1.110855560847301E-5"/>
    <n v="1.1016717155483218E-5"/>
    <n v="1.0898149704346956E-5"/>
    <n v="1.0911246074106253E-5"/>
    <n v="1.0905542936547248E-5"/>
    <n v="1.0869623385809416E-5"/>
    <n v="1.0835184083600716E-5"/>
    <n v="1.0802155139603003E-5"/>
    <n v="1.0770469968024648E-5"/>
    <n v="2.0137894259216689E-4"/>
    <n v="84.464429769747696"/>
    <n v="107.02914694255558"/>
    <s v="R-All-Lgt-Lighting-All-All-R"/>
    <s v="R-All-HVAC-ER-All-All-E"/>
    <n v="2.0137894259216689E-4"/>
    <n v="6.6641709036093221E-6"/>
    <n v="1.3843774252679318E-5"/>
    <n v="2.153959453081733E-5"/>
    <n v="3.0045417152410364E-5"/>
    <n v="3.9212385003197024E-5"/>
    <n v="4.9132549487580332E-5"/>
    <n v="5.9377208979994453E-5"/>
    <n v="6.9974722481739167E-5"/>
    <n v="8.0873129900360267E-5"/>
    <n v="9.2012621301895076E-5"/>
    <n v="1.0326129853617244E-4"/>
    <n v="1.1436985414464545E-4"/>
    <n v="1.2538657130012866E-4"/>
    <n v="1.362847210044756E-4"/>
    <n v="1.4719596707858185E-4"/>
    <n v="1.581015100151291E-4"/>
    <n v="1.6897113340093851E-4"/>
    <n v="1.7980631748453922E-4"/>
    <n v="1.9060847262414223E-4"/>
    <n v="2.0137894259216689E-4"/>
  </r>
  <r>
    <s v="Lost Opportunity"/>
    <x v="0"/>
    <s v="Under $5"/>
    <s v="Under $5"/>
    <s v="Lighting"/>
    <s v="Under $5"/>
    <n v="-13.890364575776116"/>
    <s v="Lighting"/>
    <s v="Res-Lighting-7P_v5"/>
    <s v="Urban"/>
    <s v="SC-New (2)"/>
    <s v="M_Input"/>
    <s v="No"/>
    <s v="Residential"/>
    <s v="Multifamily - High Rise"/>
    <s v="2017 - LEDGeneral Purpose and Dimmable250 to 664 lumensANY"/>
    <n v="2.825430081788877E-4"/>
    <n v="3.0439596419695508E-4"/>
    <n v="3.2628218022012913E-4"/>
    <n v="3.6062411143137393E-4"/>
    <n v="3.8865489944707682E-4"/>
    <n v="4.2058842061343054E-4"/>
    <n v="4.34346140370948E-4"/>
    <n v="4.4930620587440814E-4"/>
    <n v="4.6206330254054191E-4"/>
    <n v="4.7228461810123632E-4"/>
    <n v="4.769138051493789E-4"/>
    <n v="4.7097302328193965E-4"/>
    <n v="4.6707931870119767E-4"/>
    <n v="4.6205237614514787E-4"/>
    <n v="4.6260762716759842E-4"/>
    <n v="4.623658294008116E-4"/>
    <n v="4.6084293659618607E-4"/>
    <n v="4.5938280236698165E-4"/>
    <n v="4.5798246355078582E-4"/>
    <n v="4.5663909708826576E-4"/>
    <n v="8.5379281304232835E-3"/>
    <n v="-1.0982395163558818"/>
    <n v="-13.890364575776116"/>
    <s v="R-All-Lgt-Lighting-All-All-R"/>
    <s v="R-All-HVAC-ER-All-All-E"/>
    <n v="8.5379281304232817E-3"/>
    <n v="2.825430081788877E-4"/>
    <n v="5.8693897237584278E-4"/>
    <n v="9.1322115259597197E-4"/>
    <n v="1.273845264027346E-3"/>
    <n v="1.6625001634744227E-3"/>
    <n v="2.083088584087853E-3"/>
    <n v="2.5174347244588009E-3"/>
    <n v="2.9667409303332092E-3"/>
    <n v="3.4288042328737512E-3"/>
    <n v="3.9010888509749876E-3"/>
    <n v="4.3780026561243664E-3"/>
    <n v="4.8489756794063057E-3"/>
    <n v="5.3160549981075035E-3"/>
    <n v="5.7781073742526516E-3"/>
    <n v="6.2407150014202502E-3"/>
    <n v="6.7030808308210614E-3"/>
    <n v="7.1639237674172478E-3"/>
    <n v="7.6233065697842292E-3"/>
    <n v="8.0812890333350155E-3"/>
    <n v="8.5379281304232817E-3"/>
  </r>
  <r>
    <s v="Lost Opportunity"/>
    <x v="0"/>
    <s v="Under $20"/>
    <s v="Under $15"/>
    <s v="Lighting"/>
    <s v="Under $20"/>
    <n v="16.416994598384701"/>
    <s v="Lighting"/>
    <s v="Res-Lighting-7P_v5"/>
    <s v="Urban"/>
    <s v="SC-New (2)"/>
    <s v="M_Input"/>
    <s v="No"/>
    <s v="Residential"/>
    <s v="Multifamily - High Rise"/>
    <s v="2017 - LEDGeneral Purpose and Dimmable665 to 1439 lumensANY"/>
    <n v="7.0186861430583487E-3"/>
    <n v="7.561538151952386E-3"/>
    <n v="8.1052163767859516E-3"/>
    <n v="8.9583085777637881E-3"/>
    <n v="9.6546248826438474E-3"/>
    <n v="1.044788946899469E-2"/>
    <n v="1.0789646703210271E-2"/>
    <n v="1.1161271558219606E-2"/>
    <n v="1.1478172189289412E-2"/>
    <n v="1.1732081165314224E-2"/>
    <n v="1.1847075378753942E-2"/>
    <n v="1.1699499674649004E-2"/>
    <n v="1.1602775673010587E-2"/>
    <n v="1.1477900765337208E-2"/>
    <n v="1.1491693825311731E-2"/>
    <n v="1.1485687296797336E-2"/>
    <n v="1.1447856926496964E-2"/>
    <n v="1.1411585549804345E-2"/>
    <n v="1.1376799558432026E-2"/>
    <n v="1.134342882441064E-2"/>
    <n v="0.21209173869023631"/>
    <n v="11.211320055237875"/>
    <n v="16.416994598384701"/>
    <s v="R-All-Lgt-Lighting-All-All-R"/>
    <s v="R-All-HVAC-ER-All-All-E"/>
    <n v="0.21209173869023629"/>
    <n v="7.0186861430583487E-3"/>
    <n v="1.4580224295010734E-2"/>
    <n v="2.2685440671796685E-2"/>
    <n v="3.1643749249560475E-2"/>
    <n v="4.1298374132204323E-2"/>
    <n v="5.1746263601199015E-2"/>
    <n v="6.253591030440929E-2"/>
    <n v="7.3697181862628899E-2"/>
    <n v="8.5175354051918312E-2"/>
    <n v="9.6907435217232538E-2"/>
    <n v="0.10875451059598648"/>
    <n v="0.12045401027063549"/>
    <n v="0.13205678594364606"/>
    <n v="0.14353468670898326"/>
    <n v="0.15502638053429499"/>
    <n v="0.16651206783109232"/>
    <n v="0.17795992475758929"/>
    <n v="0.18937151030739363"/>
    <n v="0.20074830986582565"/>
    <n v="0.21209173869023629"/>
  </r>
  <r>
    <s v="Lost Opportunity"/>
    <x v="0"/>
    <s v="Under $35"/>
    <s v="Under $25"/>
    <s v="Lighting"/>
    <s v="Under $35"/>
    <n v="30.714419471239463"/>
    <s v="Lighting"/>
    <s v="Res-Lighting-7P_v5"/>
    <s v="Urban"/>
    <s v="SC-New (2)"/>
    <s v="M_Input"/>
    <s v="No"/>
    <s v="Residential"/>
    <s v="Multifamily - High Rise"/>
    <s v="2017 - LEDGeneral Purpose and Dimmable1440 to 2600 lumensANY"/>
    <n v="1.3294933513693906E-3"/>
    <n v="1.4323214479521017E-3"/>
    <n v="1.5353060479851748E-3"/>
    <n v="1.6969004527195776E-3"/>
    <n v="1.8287980584707237E-3"/>
    <n v="1.9790597986218054E-3"/>
    <n v="2.043796126961745E-3"/>
    <n v="2.1141900388518182E-3"/>
    <n v="2.17421798047288E-3"/>
    <n v="2.2223139187435869E-3"/>
    <n v="2.2440963491155829E-3"/>
    <n v="2.2161422686178787E-3"/>
    <n v="2.197820617745472E-3"/>
    <n v="2.1741665668133293E-3"/>
    <n v="2.1767792753968731E-3"/>
    <n v="2.1756415069368032E-3"/>
    <n v="2.1684756036937972E-3"/>
    <n v="2.1616050080901532E-3"/>
    <n v="2.1550157770991031E-3"/>
    <n v="2.1486946269425851E-3"/>
    <n v="4.0174834822600383E-2"/>
    <n v="20.460939651026969"/>
    <n v="30.714419471239463"/>
    <s v="R-All-Lgt-Lighting-All-All-R"/>
    <s v="R-All-HVAC-ER-All-All-E"/>
    <n v="4.0174834822600383E-2"/>
    <n v="1.3294933513693906E-3"/>
    <n v="2.7618147993214923E-3"/>
    <n v="4.2971208473066673E-3"/>
    <n v="5.9940213000262447E-3"/>
    <n v="7.8228193584969682E-3"/>
    <n v="9.801879157118774E-3"/>
    <n v="1.1845675284080519E-2"/>
    <n v="1.3959865322932337E-2"/>
    <n v="1.6134083303405218E-2"/>
    <n v="1.8356397222148806E-2"/>
    <n v="2.0600493571264387E-2"/>
    <n v="2.2816635839882266E-2"/>
    <n v="2.5014456457627739E-2"/>
    <n v="2.7188623024441069E-2"/>
    <n v="2.9365402299837941E-2"/>
    <n v="3.1541043806774742E-2"/>
    <n v="3.3709519410468541E-2"/>
    <n v="3.5871124418558692E-2"/>
    <n v="3.8026140195657795E-2"/>
    <n v="4.0174834822600383E-2"/>
  </r>
  <r>
    <s v="Lost Opportunity"/>
    <x v="0"/>
    <s v="Under $5"/>
    <s v="Under $5"/>
    <s v="Lighting"/>
    <s v="Under $5"/>
    <n v="-27.817954522497537"/>
    <s v="Lighting"/>
    <s v="Res-Lighting-7P_v5"/>
    <s v="Urban"/>
    <s v="SC-New (2)"/>
    <s v="M_Input"/>
    <s v="No"/>
    <s v="Residential"/>
    <s v="Multifamily - High Rise"/>
    <s v="2017 - LEDGlobe250 to 664 lumensANY"/>
    <n v="1.0761851267155969E-3"/>
    <n v="1.159421397161632E-3"/>
    <n v="1.242784352472534E-3"/>
    <n v="1.3735901927247633E-3"/>
    <n v="1.4803573618968201E-3"/>
    <n v="1.6019897489248831E-3"/>
    <n v="1.6543918716176074E-3"/>
    <n v="1.7113736390776662E-3"/>
    <n v="1.7599644634645646E-3"/>
    <n v="1.7988966878108188E-3"/>
    <n v="1.816528914076497E-3"/>
    <n v="1.7939009215170354E-3"/>
    <n v="1.7790700928066467E-3"/>
    <n v="1.7599228456440157E-3"/>
    <n v="1.7620377551433033E-3"/>
    <n v="1.7611167655850544E-3"/>
    <n v="1.755316181113035E-3"/>
    <n v="1.749754639347743E-3"/>
    <n v="1.7444208538257944E-3"/>
    <n v="1.7393040717259257E-3"/>
    <n v="3.2520327882651939E-2"/>
    <n v="-1.3614782008992641"/>
    <n v="-27.817954522497537"/>
    <s v="R-All-Lgt-Lighting-All-All-R"/>
    <s v="R-All-HVAC-ER-All-All-E"/>
    <n v="3.2520327882651939E-2"/>
    <n v="1.0761851267155969E-3"/>
    <n v="2.2356065238772291E-3"/>
    <n v="3.4783908763497632E-3"/>
    <n v="4.8519810690745265E-3"/>
    <n v="6.332338430971347E-3"/>
    <n v="7.9343281798962308E-3"/>
    <n v="9.5887200515138386E-3"/>
    <n v="1.1300093690591505E-2"/>
    <n v="1.3060058154056069E-2"/>
    <n v="1.4858954841866888E-2"/>
    <n v="1.6675483755943386E-2"/>
    <n v="1.846938467746042E-2"/>
    <n v="2.0248454770267064E-2"/>
    <n v="2.2008377615911082E-2"/>
    <n v="2.3770415371054385E-2"/>
    <n v="2.5531532136639438E-2"/>
    <n v="2.7286848317752473E-2"/>
    <n v="2.9036602957100217E-2"/>
    <n v="3.0781023810926011E-2"/>
    <n v="3.2520327882651939E-2"/>
  </r>
  <r>
    <s v="Lost Opportunity"/>
    <x v="0"/>
    <s v="Under $5"/>
    <s v="Under $5"/>
    <s v="Lighting"/>
    <s v="Under $5"/>
    <n v="-71.932033119106947"/>
    <s v="Lighting"/>
    <s v="Res-Lighting-7P_v5"/>
    <s v="Urban"/>
    <s v="SC-New (2)"/>
    <s v="M_Input"/>
    <s v="No"/>
    <s v="Residential"/>
    <s v="Multifamily - High Rise"/>
    <s v="2017 - LEDGlobe665 to 1439 lumensANY"/>
    <n v="4.7314820367356814E-4"/>
    <n v="5.097432939274374E-4"/>
    <n v="5.4639408158387818E-4"/>
    <n v="6.0390328405189337E-4"/>
    <n v="6.5084380854998067E-4"/>
    <n v="7.0431987321786294E-4"/>
    <n v="7.273586326331813E-4"/>
    <n v="7.5241084739306491E-4"/>
    <n v="7.7377395742213957E-4"/>
    <n v="7.9089063331475701E-4"/>
    <n v="7.9864269750638209E-4"/>
    <n v="7.886942288215169E-4"/>
    <n v="7.8217380794864478E-4"/>
    <n v="7.7375566001535996E-4"/>
    <n v="7.7468548668335551E-4"/>
    <n v="7.7428057070350205E-4"/>
    <n v="7.7173032534602485E-4"/>
    <n v="7.6928517587259316E-4"/>
    <n v="7.6694016015379E-4"/>
    <n v="7.646905506776485E-4"/>
    <n v="1.429766527949658E-2"/>
    <n v="-4.0157158288731516"/>
    <n v="-71.932033119106947"/>
    <s v="R-All-Lgt-Lighting-All-All-R"/>
    <s v="R-All-HVAC-ER-All-All-E"/>
    <n v="1.429766527949658E-2"/>
    <n v="4.7314820367356814E-4"/>
    <n v="9.828914976010056E-4"/>
    <n v="1.5292855791848837E-3"/>
    <n v="2.133188863236777E-3"/>
    <n v="2.7840326717867578E-3"/>
    <n v="3.4883525450046205E-3"/>
    <n v="4.2157111776378016E-3"/>
    <n v="4.9681220250308664E-3"/>
    <n v="5.7418959824530064E-3"/>
    <n v="6.5327866157677637E-3"/>
    <n v="7.3314293132741458E-3"/>
    <n v="8.1201235420956634E-3"/>
    <n v="8.9022973500443078E-3"/>
    <n v="9.6760530100596671E-3"/>
    <n v="1.0450738496743023E-2"/>
    <n v="1.1225019067446525E-2"/>
    <n v="1.1996749392792549E-2"/>
    <n v="1.2766034568665142E-2"/>
    <n v="1.3532974728818932E-2"/>
    <n v="1.429766527949658E-2"/>
  </r>
  <r>
    <s v="Lost Opportunity"/>
    <x v="0"/>
    <s v="Under $5"/>
    <s v="Under $15"/>
    <s v="Lighting"/>
    <s v="Under $5"/>
    <n v="-75.433488836696199"/>
    <s v="Lighting"/>
    <s v="Res-Lighting-7P_v5"/>
    <s v="Urban"/>
    <s v="SC-New (2)"/>
    <s v="M_Input"/>
    <s v="No"/>
    <s v="Residential"/>
    <s v="Multifamily - High Rise"/>
    <s v="2017 - LEDGlobe1440 to 2600 lumensANY"/>
    <n v="4.2948407052734702E-5"/>
    <n v="4.6270200985696723E-5"/>
    <n v="4.9597050659542587E-5"/>
    <n v="5.4817251471249545E-5"/>
    <n v="5.9078116751430551E-5"/>
    <n v="6.3932223297968587E-5"/>
    <n v="6.6023487746774909E-5"/>
    <n v="6.8297516705833028E-5"/>
    <n v="7.0236679822838224E-5"/>
    <n v="7.1790387430556524E-5"/>
    <n v="7.2494054496849661E-5"/>
    <n v="7.1591016338167865E-5"/>
    <n v="7.0999147474186145E-5"/>
    <n v="7.0235018938429757E-5"/>
    <n v="7.0319420768375426E-5"/>
    <n v="7.0282665907657645E-5"/>
    <n v="7.0051176123173836E-5"/>
    <n v="6.9829226057476949E-5"/>
    <n v="6.961636529027068E-5"/>
    <n v="6.9412164697854034E-5"/>
    <n v="1.2978215780170674E-3"/>
    <n v="12.809094631950174"/>
    <n v="-75.433488836696199"/>
    <s v="R-All-Lgt-Lighting-All-All-R"/>
    <s v="R-All-HVAC-ER-All-All-E"/>
    <n v="1.2978215780170676E-3"/>
    <n v="4.2948407052734702E-5"/>
    <n v="8.9218608038431425E-5"/>
    <n v="1.3881565869797402E-4"/>
    <n v="1.9363291016922358E-4"/>
    <n v="2.5271102692065416E-4"/>
    <n v="3.1664325021862276E-4"/>
    <n v="3.8266673796539765E-4"/>
    <n v="4.5096425467123071E-4"/>
    <n v="5.2120093449406892E-4"/>
    <n v="5.9299132192462548E-4"/>
    <n v="6.654853764214751E-4"/>
    <n v="7.3707639275964298E-4"/>
    <n v="8.0807554023382914E-4"/>
    <n v="8.7831055917225894E-4"/>
    <n v="9.4862997994063438E-4"/>
    <n v="1.018912645848292E-3"/>
    <n v="1.0889638219714658E-3"/>
    <n v="1.1587930480289428E-3"/>
    <n v="1.2284094133192135E-3"/>
    <n v="1.2978215780170676E-3"/>
  </r>
  <r>
    <s v="Lost Opportunity"/>
    <x v="0"/>
    <s v="Under $5"/>
    <s v="Under $10"/>
    <s v="Lighting"/>
    <s v="Under $5"/>
    <n v="-33.677211295696566"/>
    <s v="Lighting"/>
    <s v="Res-Lighting-7P_v5"/>
    <s v="Urban"/>
    <s v="SC-New (2)"/>
    <s v="M_Input"/>
    <s v="No"/>
    <s v="Residential"/>
    <s v="Multifamily - High Rise"/>
    <s v="2017 - LEDReflectors and Outdoor250 to 664 lumensANY"/>
    <n v="4.8921021025719242E-4"/>
    <n v="5.2704759748275522E-4"/>
    <n v="5.6494257287585485E-4"/>
    <n v="6.244040456504853E-4"/>
    <n v="6.7293806454984733E-4"/>
    <n v="7.2822948621600848E-4"/>
    <n v="7.5205034456467213E-4"/>
    <n v="7.7795300921590783E-4"/>
    <n v="8.0004133475096884E-4"/>
    <n v="8.1773907205044043E-4"/>
    <n v="8.2575429629448845E-4"/>
    <n v="8.154681060072316E-4"/>
    <n v="8.0872633579355058E-4"/>
    <n v="8.0002241620040005E-4"/>
    <n v="8.009838077817715E-4"/>
    <n v="8.0056514608105604E-4"/>
    <n v="7.9792832730450245E-4"/>
    <n v="7.9540017211185779E-4"/>
    <n v="7.9297554992383088E-4"/>
    <n v="7.9064957274316099E-4"/>
    <n v="1.4783029467855984E-2"/>
    <n v="7.4383082143536274"/>
    <n v="-33.677211295696566"/>
    <s v="R-All-Lgt-Lighting-All-All-R"/>
    <s v="R-All-HVAC-ER-All-All-E"/>
    <n v="1.4783029467855984E-2"/>
    <n v="4.8921021025719242E-4"/>
    <n v="1.0162578077399476E-3"/>
    <n v="1.5812003806158024E-3"/>
    <n v="2.2056044262662878E-3"/>
    <n v="2.8785424908161351E-3"/>
    <n v="3.6067719770321435E-3"/>
    <n v="4.3588223215968152E-3"/>
    <n v="5.1367753308127232E-3"/>
    <n v="5.936816665563692E-3"/>
    <n v="6.7545557376141327E-3"/>
    <n v="7.5803100339086214E-3"/>
    <n v="8.3957781399158528E-3"/>
    <n v="9.2045044757094029E-3"/>
    <n v="1.0004526891909803E-2"/>
    <n v="1.0805510699691575E-2"/>
    <n v="1.1606075845772631E-2"/>
    <n v="1.2404004173077134E-2"/>
    <n v="1.3199404345188992E-2"/>
    <n v="1.3992379895112823E-2"/>
    <n v="1.4783029467855984E-2"/>
  </r>
  <r>
    <s v="Lost Opportunity"/>
    <x v="0"/>
    <s v="Under $5"/>
    <s v="Under $5"/>
    <s v="Lighting"/>
    <s v="Under $5"/>
    <n v="-47.855221181050837"/>
    <s v="Lighting"/>
    <s v="Res-Lighting-7P_v5"/>
    <s v="Urban"/>
    <s v="SC-New (2)"/>
    <s v="M_Input"/>
    <s v="No"/>
    <s v="Residential"/>
    <s v="Multifamily - High Rise"/>
    <s v="2017 - LEDReflectors and Outdoor665 to 1439 lumensANY"/>
    <n v="4.0296307602528201E-3"/>
    <n v="4.3412978028755942E-3"/>
    <n v="4.6534391999710845E-3"/>
    <n v="5.1432241118939508E-3"/>
    <n v="5.542999446453591E-3"/>
    <n v="5.9984355940494016E-3"/>
    <n v="6.1946483090026226E-3"/>
    <n v="6.4080088891022464E-3"/>
    <n v="6.5899507091058919E-3"/>
    <n v="6.7357271976451055E-3"/>
    <n v="6.8017487022804237E-3"/>
    <n v="6.7170212212951984E-3"/>
    <n v="6.6614891737990468E-3"/>
    <n v="6.5897948767628337E-3"/>
    <n v="6.5977138715174735E-3"/>
    <n v="6.5942653497328271E-3"/>
    <n v="6.572545839738082E-3"/>
    <n v="6.5517213930741053E-3"/>
    <n v="6.531749749093642E-3"/>
    <n v="6.5125906453007204E-3"/>
    <n v="0.12176800284294668"/>
    <n v="2.2469892968370626"/>
    <n v="-47.855221181050837"/>
    <s v="R-All-Lgt-Lighting-All-All-R"/>
    <s v="R-All-HVAC-ER-All-All-E"/>
    <n v="0.12176800284294667"/>
    <n v="4.0296307602528201E-3"/>
    <n v="8.3709285631284151E-3"/>
    <n v="1.3024367763099499E-2"/>
    <n v="1.816759187499345E-2"/>
    <n v="2.3710591321447039E-2"/>
    <n v="2.9709026915496442E-2"/>
    <n v="3.5903675224499068E-2"/>
    <n v="4.2311684113601311E-2"/>
    <n v="4.89016348227072E-2"/>
    <n v="5.5637362020352306E-2"/>
    <n v="6.243911072263273E-2"/>
    <n v="6.9156131943927932E-2"/>
    <n v="7.5817621117726983E-2"/>
    <n v="8.2407415994489822E-2"/>
    <n v="8.9005129866007296E-2"/>
    <n v="9.5599395215740124E-2"/>
    <n v="0.10217194105547821"/>
    <n v="0.10872366244855232"/>
    <n v="0.11525541219764596"/>
    <n v="0.12176800284294667"/>
  </r>
  <r>
    <s v="Lost Opportunity"/>
    <x v="0"/>
    <s v="Under $5"/>
    <s v="Under $5"/>
    <s v="Lighting"/>
    <s v="Under $5"/>
    <n v="-17.68258575845417"/>
    <s v="Lighting"/>
    <s v="Res-Lighting-7P_v5"/>
    <s v="Urban"/>
    <s v="SC-New (2)"/>
    <s v="M_Input"/>
    <s v="No"/>
    <s v="Residential"/>
    <s v="Multifamily - High Rise"/>
    <s v="2017 - LEDReflectors and Outdoor1440 to 2600 lumensANY"/>
    <n v="1.6916429945138182E-3"/>
    <n v="1.8224811284873088E-3"/>
    <n v="1.9535183969394709E-3"/>
    <n v="2.1591305893133707E-3"/>
    <n v="2.326956671732099E-3"/>
    <n v="2.5181492187337194E-3"/>
    <n v="2.6005195113072079E-3"/>
    <n v="2.6900884946967152E-3"/>
    <n v="2.7664678513995987E-3"/>
    <n v="2.827664966042111E-3"/>
    <n v="2.8553808592463284E-3"/>
    <n v="2.8198121785956813E-3"/>
    <n v="2.7964997699143502E-3"/>
    <n v="2.7664024328272439E-3"/>
    <n v="2.7697268346886786E-3"/>
    <n v="2.768279141819156E-3"/>
    <n v="2.7591612699562323E-3"/>
    <n v="2.7504191465683482E-3"/>
    <n v="2.7420350305938225E-3"/>
    <n v="2.733992019796867E-3"/>
    <n v="5.1118328507172135E-2"/>
    <n v="0.21572810626562469"/>
    <n v="-17.68258575845417"/>
    <s v="R-All-Lgt-Lighting-All-All-R"/>
    <s v="R-All-HVAC-ER-All-All-E"/>
    <n v="5.1118328507172135E-2"/>
    <n v="1.6916429945138182E-3"/>
    <n v="3.5141241230011271E-3"/>
    <n v="5.4676425199405975E-3"/>
    <n v="7.6267731092539686E-3"/>
    <n v="9.9537297809860672E-3"/>
    <n v="1.2471878999719787E-2"/>
    <n v="1.5072398511026994E-2"/>
    <n v="1.776248700572371E-2"/>
    <n v="2.0528954857123308E-2"/>
    <n v="2.335661982316542E-2"/>
    <n v="2.6212000682411748E-2"/>
    <n v="2.9031812861007429E-2"/>
    <n v="3.1828312630921778E-2"/>
    <n v="3.4594715063749018E-2"/>
    <n v="3.7364441898437697E-2"/>
    <n v="4.0132721040256857E-2"/>
    <n v="4.2891882310213091E-2"/>
    <n v="4.5642301456781442E-2"/>
    <n v="4.8384336487375265E-2"/>
    <n v="5.1118328507172135E-2"/>
  </r>
  <r>
    <s v="Lost Opportunity"/>
    <x v="0"/>
    <s v="Under $5"/>
    <s v="Under $5"/>
    <s v="Lighting"/>
    <s v="Under $5"/>
    <n v="-3.421353394294874"/>
    <s v="Lighting"/>
    <s v="Res-Lighting-7P_v5"/>
    <s v="Urban"/>
    <s v="SC-New (2)"/>
    <s v="M_Input"/>
    <s v="No"/>
    <s v="Residential"/>
    <s v="Multifamily - High Rise"/>
    <s v="2017 - LEDThree-Way250 to 664 lumensANY"/>
    <n v="1.4674919657341139E-5"/>
    <n v="1.5809934025268835E-5"/>
    <n v="1.6946675874990852E-5"/>
    <n v="1.8730351516625827E-5"/>
    <n v="2.0186234515514121E-5"/>
    <n v="2.1844820443768787E-5"/>
    <n v="2.2559378674783149E-5"/>
    <n v="2.3336385194062653E-5"/>
    <n v="2.3998972351476649E-5"/>
    <n v="2.4529854306802023E-5"/>
    <n v="2.4770288315231937E-5"/>
    <n v="2.4461731762484888E-5"/>
    <n v="2.4259497765402101E-5"/>
    <n v="2.3998404848583595E-5"/>
    <n v="2.4027243870991684E-5"/>
    <n v="2.401468520665314E-5"/>
    <n v="2.3935588117333303E-5"/>
    <n v="2.3859750627527345E-5"/>
    <n v="2.3787018834398997E-5"/>
    <n v="2.37172461118853E-5"/>
    <n v="4.4344898202112624E-4"/>
    <n v="2.8752636800931599"/>
    <n v="-3.421353394294874"/>
    <s v="R-All-Lgt-Lighting-All-All-R"/>
    <s v="R-All-HVAC-ER-All-All-E"/>
    <n v="4.4344898202112624E-4"/>
    <n v="1.4674919657341139E-5"/>
    <n v="3.0484853682609976E-5"/>
    <n v="4.7431529557600828E-5"/>
    <n v="6.6161881074226658E-5"/>
    <n v="8.6348115589740776E-5"/>
    <n v="1.0819293603350956E-4"/>
    <n v="1.3075231470829269E-4"/>
    <n v="1.5408869990235534E-4"/>
    <n v="1.7808767225383198E-4"/>
    <n v="2.02617526560634E-4"/>
    <n v="2.2738781487586593E-4"/>
    <n v="2.518495466383508E-4"/>
    <n v="2.7610904440375289E-4"/>
    <n v="3.0010744925233648E-4"/>
    <n v="3.2413469312332817E-4"/>
    <n v="3.4814937832998129E-4"/>
    <n v="3.720849664473146E-4"/>
    <n v="3.9594471707484196E-4"/>
    <n v="4.1973173590924095E-4"/>
    <n v="4.4344898202112624E-4"/>
  </r>
  <r>
    <s v="Lost Opportunity"/>
    <x v="0"/>
    <s v="Under $5"/>
    <s v="Under $5"/>
    <s v="Lighting"/>
    <s v="Under $5"/>
    <n v="-10.499684685907068"/>
    <s v="Lighting"/>
    <s v="Res-Lighting-7P_v5"/>
    <s v="Urban"/>
    <s v="SC-New (2)"/>
    <s v="M_Input"/>
    <s v="No"/>
    <s v="Residential"/>
    <s v="Multifamily - High Rise"/>
    <s v="2017 - LEDThree-Way665 to 1439 lumensANY"/>
    <n v="1.9756649169073941E-4"/>
    <n v="2.1284703917761301E-4"/>
    <n v="2.2815084352214129E-4"/>
    <n v="2.5216423146977237E-4"/>
    <n v="2.7176459066210801E-4"/>
    <n v="2.9409391243450896E-4"/>
    <n v="3.0371391486768253E-4"/>
    <n v="3.1417465030060809E-4"/>
    <n v="3.2309497308166934E-4"/>
    <n v="3.3024216624283153E-4"/>
    <n v="3.334790973223742E-4"/>
    <n v="3.2932504148848577E-4"/>
    <n v="3.2660239208138971E-4"/>
    <n v="3.2308733286569378E-4"/>
    <n v="3.2347558878899666E-4"/>
    <n v="3.2330651316121652E-4"/>
    <n v="3.2224163956703287E-4"/>
    <n v="3.2122064952760189E-4"/>
    <n v="3.2024147106950683E-4"/>
    <n v="3.193021301855623E-4"/>
    <n v="5.9700946695075358E-3"/>
    <n v="-2.1461025606077992"/>
    <n v="-10.499684685907068"/>
    <s v="R-All-Lgt-Lighting-All-All-R"/>
    <s v="R-All-HVAC-ER-All-All-E"/>
    <n v="5.9700946695075358E-3"/>
    <n v="1.9756649169073941E-4"/>
    <n v="4.1041353086835241E-4"/>
    <n v="6.3856437439049375E-4"/>
    <n v="8.9072860586026617E-4"/>
    <n v="1.1624931965223742E-3"/>
    <n v="1.4565871089568831E-3"/>
    <n v="1.7603010238245657E-3"/>
    <n v="2.0744756741251738E-3"/>
    <n v="2.3975706472068431E-3"/>
    <n v="2.7278128134496748E-3"/>
    <n v="3.0612919107720492E-3"/>
    <n v="3.3906169522605351E-3"/>
    <n v="3.7172193443419247E-3"/>
    <n v="4.0403066772076186E-3"/>
    <n v="4.3637822659966154E-3"/>
    <n v="4.6870887791578318E-3"/>
    <n v="5.0093304187248649E-3"/>
    <n v="5.3305510682524664E-3"/>
    <n v="5.6507925393219733E-3"/>
    <n v="5.9700946695075358E-3"/>
  </r>
  <r>
    <s v="Lost Opportunity"/>
    <x v="0"/>
    <s v="Under $5"/>
    <s v="Under $5"/>
    <s v="Lighting"/>
    <s v="Under $5"/>
    <n v="-20.941549341878694"/>
    <s v="Lighting"/>
    <s v="Res-Lighting-7P_v5"/>
    <s v="Urban"/>
    <s v="SC-New (2)"/>
    <s v="M_Input"/>
    <s v="No"/>
    <s v="Residential"/>
    <s v="Multifamily - High Rise"/>
    <s v="2017 - LEDThree-Way1440 to 2600 lumensANY"/>
    <n v="7.0303325281773305E-4"/>
    <n v="7.5740853130042596E-4"/>
    <n v="8.118665684743692E-4"/>
    <n v="8.9731734555464351E-4"/>
    <n v="9.6706451857704915E-4"/>
    <n v="1.0465226067605359E-3"/>
    <n v="1.0807550393194705E-3"/>
    <n v="1.1179791900109111E-3"/>
    <n v="1.1497218377002289E-3"/>
    <n v="1.1751548674291462E-3"/>
    <n v="1.1866733702203989E-3"/>
    <n v="1.1718913119862695E-3"/>
    <n v="1.1622028620240704E-3"/>
    <n v="1.1496946502665526E-3"/>
    <n v="1.1510762450013146E-3"/>
    <n v="1.150474595462705E-3"/>
    <n v="1.1466852810888355E-3"/>
    <n v="1.1430521247657525E-3"/>
    <n v="1.139567753450594E-3"/>
    <n v="1.1362251427098112E-3"/>
    <n v="2.1244367094920814E-2"/>
    <n v="4.7655794960796252"/>
    <n v="-20.941549341878694"/>
    <s v="R-All-Lgt-Lighting-All-All-R"/>
    <s v="R-All-HVAC-ER-All-All-E"/>
    <n v="2.1244367094920818E-2"/>
    <n v="7.0303325281773305E-4"/>
    <n v="1.4604417841181591E-3"/>
    <n v="2.2723083525925283E-3"/>
    <n v="3.1696256981471717E-3"/>
    <n v="4.1366902167242212E-3"/>
    <n v="5.1832128234847574E-3"/>
    <n v="6.2639678628042279E-3"/>
    <n v="7.3819470528151392E-3"/>
    <n v="8.531668890515369E-3"/>
    <n v="9.706823757944516E-3"/>
    <n v="1.0893497128164915E-2"/>
    <n v="1.2065388440151184E-2"/>
    <n v="1.3227591302175254E-2"/>
    <n v="1.4377285952441806E-2"/>
    <n v="1.5528362197443121E-2"/>
    <n v="1.6678836792905827E-2"/>
    <n v="1.7825522073994661E-2"/>
    <n v="1.8968574198760413E-2"/>
    <n v="2.0108141952211007E-2"/>
    <n v="2.1244367094920818E-2"/>
  </r>
  <r>
    <s v="Lost Opportunity"/>
    <x v="0"/>
    <s v="Under $5"/>
    <s v="Under $5"/>
    <s v="Lighting"/>
    <s v="Under $5"/>
    <n v="-13.686769924007322"/>
    <s v="Lighting"/>
    <s v="Res-Lighting-7P_v5"/>
    <s v="Urban"/>
    <s v="SC-New (2)"/>
    <s v="M_Input"/>
    <s v="No"/>
    <s v="Residential"/>
    <s v="Manufactured"/>
    <s v="2017 - LEDDecorative and Mini-Base250 to 664 lumensANY"/>
    <n v="7.8140337862644331E-4"/>
    <n v="8.3461328055767301E-4"/>
    <n v="8.9285325845045883E-4"/>
    <n v="9.4414170781005743E-4"/>
    <n v="9.861385352550728E-4"/>
    <n v="1.0142168235206634E-3"/>
    <n v="1.0270473969916389E-3"/>
    <n v="1.038932679593918E-3"/>
    <n v="1.0481080984581156E-3"/>
    <n v="1.0526452271673338E-3"/>
    <n v="1.0528417159395517E-3"/>
    <n v="1.0493840158037817E-3"/>
    <n v="1.0437734646129588E-3"/>
    <n v="1.0378533658544999E-3"/>
    <n v="1.0310531495246267E-3"/>
    <n v="1.0232015746721305E-3"/>
    <n v="1.0124618288858899E-3"/>
    <n v="1.00183480980423E-3"/>
    <n v="9.9131933422315073E-4"/>
    <n v="9.8091423135782162E-4"/>
    <n v="1.9844737877110014E-2"/>
    <n v="2.9056602596054346"/>
    <n v="-13.686769924007322"/>
    <s v="R-All-Lgt-Lighting-All-All-R"/>
    <s v="R-All-HVAC-ER-All-All-E"/>
    <n v="1.9844737877110014E-2"/>
    <n v="7.8140337862644331E-4"/>
    <n v="1.6160166591841162E-3"/>
    <n v="2.508869917634575E-3"/>
    <n v="3.4530116254446325E-3"/>
    <n v="4.4391501606997055E-3"/>
    <n v="5.4533669842203687E-3"/>
    <n v="6.4804143812120076E-3"/>
    <n v="7.5193470608059254E-3"/>
    <n v="8.5674551592640411E-3"/>
    <n v="9.6201003864313742E-3"/>
    <n v="1.0672942102370925E-2"/>
    <n v="1.1722326118174708E-2"/>
    <n v="1.2766099582787667E-2"/>
    <n v="1.3803952948642166E-2"/>
    <n v="1.4835006098166792E-2"/>
    <n v="1.5858207672838923E-2"/>
    <n v="1.6870669501724812E-2"/>
    <n v="1.7872504311529043E-2"/>
    <n v="1.8863823645752193E-2"/>
    <n v="1.9844737877110014E-2"/>
  </r>
  <r>
    <s v="Lost Opportunity"/>
    <x v="0"/>
    <s v="Under $5"/>
    <s v="Under $15"/>
    <s v="Lighting"/>
    <s v="Under $5"/>
    <n v="-16.519436515236958"/>
    <s v="Lighting"/>
    <s v="Res-Lighting-7P_v5"/>
    <s v="Urban"/>
    <s v="SC-New (2)"/>
    <s v="M_Input"/>
    <s v="No"/>
    <s v="Residential"/>
    <s v="Manufactured"/>
    <s v="2017 - LEDDecorative and Mini-Base665 to 1439 lumensANY"/>
    <n v="1.6683507204479219E-4"/>
    <n v="1.7819575727474036E-4"/>
    <n v="1.9063039880996087E-4"/>
    <n v="2.0158084051270268E-4"/>
    <n v="2.1054745612263001E-4"/>
    <n v="2.165423665284675E-4"/>
    <n v="2.1928178346465856E-4"/>
    <n v="2.2181937420647172E-4"/>
    <n v="2.2377839013745012E-4"/>
    <n v="2.2474709876577656E-4"/>
    <n v="2.247890504892597E-4"/>
    <n v="2.2405080739095821E-4"/>
    <n v="2.2285291557511103E-4"/>
    <n v="2.2158893319431324E-4"/>
    <n v="2.2013703957272587E-4"/>
    <n v="2.1846067357276825E-4"/>
    <n v="2.1616766293191373E-4"/>
    <n v="2.138987202288163E-4"/>
    <n v="2.1165359284116867E-4"/>
    <n v="2.0943203079824263E-4"/>
    <n v="4.2369899644629271E-3"/>
    <n v="13.941833886349484"/>
    <n v="-16.519436515236958"/>
    <s v="R-All-Lgt-Lighting-All-All-R"/>
    <s v="R-All-HVAC-ER-All-All-E"/>
    <n v="4.2369899644629271E-3"/>
    <n v="1.6683507204479219E-4"/>
    <n v="3.4503082931953256E-4"/>
    <n v="5.3566122812949337E-4"/>
    <n v="7.3724206864219603E-4"/>
    <n v="9.4778952476482609E-4"/>
    <n v="1.1643318912932935E-3"/>
    <n v="1.3836136747579521E-3"/>
    <n v="1.6054330489644237E-3"/>
    <n v="1.8292114391018739E-3"/>
    <n v="2.0539585378676504E-3"/>
    <n v="2.2787475883569103E-3"/>
    <n v="2.5027983957478686E-3"/>
    <n v="2.7256513113229795E-3"/>
    <n v="2.9472402445172925E-3"/>
    <n v="3.1673772840900183E-3"/>
    <n v="3.3858379576627864E-3"/>
    <n v="3.6020056205946999E-3"/>
    <n v="3.8159043408235163E-3"/>
    <n v="4.0275579336646848E-3"/>
    <n v="4.2369899644629271E-3"/>
  </r>
  <r>
    <s v="Lost Opportunity"/>
    <x v="0"/>
    <s v="Under $115"/>
    <s v="Under $85"/>
    <s v="Lighting"/>
    <s v="Under $115"/>
    <n v="107.02914694255558"/>
    <s v="Lighting"/>
    <s v="Res-Lighting-7P_v5"/>
    <s v="Urban"/>
    <s v="SC-New (2)"/>
    <s v="M_Input"/>
    <s v="No"/>
    <s v="Residential"/>
    <s v="Manufactured"/>
    <s v="2017 - LEDDecorative and Mini-Base1440 to 2600 lumensANY"/>
    <n v="1.989589117532302E-6"/>
    <n v="2.1250707966791558E-6"/>
    <n v="2.2733599254316987E-6"/>
    <n v="2.4039492516262386E-6"/>
    <n v="2.5108804898842048E-6"/>
    <n v="2.582372702869453E-6"/>
    <n v="2.6150415779316823E-6"/>
    <n v="2.6453035777784936E-6"/>
    <n v="2.6686657925069441E-6"/>
    <n v="2.6802181125398719E-6"/>
    <n v="2.6807184071810456E-6"/>
    <n v="2.6719145003257793E-6"/>
    <n v="2.6576290596712472E-6"/>
    <n v="2.6425554569882766E-6"/>
    <n v="2.625240921657544E-6"/>
    <n v="2.605249444388176E-6"/>
    <n v="2.5779041808203034E-6"/>
    <n v="2.550845939078573E-6"/>
    <n v="2.5240717065194973E-6"/>
    <n v="2.4975785021209531E-6"/>
    <n v="5.0528159463531445E-5"/>
    <n v="84.464429769747696"/>
    <n v="107.02914694255558"/>
    <s v="R-All-Lgt-Lighting-All-All-R"/>
    <s v="R-All-HVAC-ER-All-All-E"/>
    <n v="5.0528159463531445E-5"/>
    <n v="1.989589117532302E-6"/>
    <n v="4.1146599142114582E-6"/>
    <n v="6.3880198396431565E-6"/>
    <n v="8.7919690912693942E-6"/>
    <n v="1.1302849581153598E-5"/>
    <n v="1.3885222284023052E-5"/>
    <n v="1.6500263861954734E-5"/>
    <n v="1.9145567439733229E-5"/>
    <n v="2.1814233232240173E-5"/>
    <n v="2.4494451344780045E-5"/>
    <n v="2.7175169751961091E-5"/>
    <n v="2.984708425228687E-5"/>
    <n v="3.2504713311958117E-5"/>
    <n v="3.5147268768946397E-5"/>
    <n v="3.7772509690603942E-5"/>
    <n v="4.0377759134992115E-5"/>
    <n v="4.2955663315812417E-5"/>
    <n v="4.5506509254890991E-5"/>
    <n v="4.8030580961410489E-5"/>
    <n v="5.0528159463531445E-5"/>
  </r>
  <r>
    <s v="Lost Opportunity"/>
    <x v="0"/>
    <s v="Under $5"/>
    <s v="Under $5"/>
    <s v="Lighting"/>
    <s v="Under $5"/>
    <n v="-13.890364575776116"/>
    <s v="Lighting"/>
    <s v="Res-Lighting-7P_v5"/>
    <s v="Urban"/>
    <s v="SC-New (2)"/>
    <s v="M_Input"/>
    <s v="No"/>
    <s v="Residential"/>
    <s v="Manufactured"/>
    <s v="2017 - LEDGeneral Purpose and Dimmable250 to 664 lumensANY"/>
    <n v="8.4353253006026161E-5"/>
    <n v="9.0097313555035616E-5"/>
    <n v="9.6384375685341686E-5"/>
    <n v="1.0192101356464277E-4"/>
    <n v="1.064546118415621E-4"/>
    <n v="1.0948569030734355E-4"/>
    <n v="1.1087076316447922E-4"/>
    <n v="1.1215379095501746E-4"/>
    <n v="1.1314428632534516E-4"/>
    <n v="1.1363407377238988E-4"/>
    <n v="1.1365528492602588E-4"/>
    <n v="1.1328202284097548E-4"/>
    <n v="1.126763583953793E-4"/>
    <n v="1.1203727798946815E-4"/>
    <n v="1.1130318803764608E-4"/>
    <n v="1.1045560291305572E-4"/>
    <n v="1.0929623693345176E-4"/>
    <n v="1.0814903991099852E-4"/>
    <n v="1.0701388411767621E-4"/>
    <n v="1.0589064316612606E-4"/>
    <n v="2.1422587114079874E-3"/>
    <n v="-1.0982395163558818"/>
    <n v="-13.890364575776116"/>
    <s v="R-All-Lgt-Lighting-All-All-R"/>
    <s v="R-All-HVAC-ER-All-All-E"/>
    <n v="2.142258711407987E-3"/>
    <n v="8.4353253006026161E-5"/>
    <n v="1.7445056656106178E-4"/>
    <n v="2.7083494224640348E-4"/>
    <n v="3.7275595581104625E-4"/>
    <n v="4.7921056765260834E-4"/>
    <n v="5.8869625795995189E-4"/>
    <n v="6.9956702112443109E-4"/>
    <n v="8.1172081207944854E-4"/>
    <n v="9.2486509840479373E-4"/>
    <n v="1.0384991721771836E-3"/>
    <n v="1.1521544571032095E-3"/>
    <n v="1.2654364799441851E-3"/>
    <n v="1.3781128383395643E-3"/>
    <n v="1.4901501163290325E-3"/>
    <n v="1.6014533043666786E-3"/>
    <n v="1.7119089072797342E-3"/>
    <n v="1.8212051442131861E-3"/>
    <n v="1.9293541841241845E-3"/>
    <n v="2.0363680682418607E-3"/>
    <n v="2.142258711407987E-3"/>
  </r>
  <r>
    <s v="Lost Opportunity"/>
    <x v="0"/>
    <s v="Under $20"/>
    <s v="Under $15"/>
    <s v="Lighting"/>
    <s v="Under $20"/>
    <n v="16.416994598384701"/>
    <s v="Lighting"/>
    <s v="Res-Lighting-7P_v5"/>
    <s v="Urban"/>
    <s v="SC-New (2)"/>
    <s v="M_Input"/>
    <s v="No"/>
    <s v="Residential"/>
    <s v="Manufactured"/>
    <s v="2017 - LEDGeneral Purpose and Dimmable665 to 1439 lumensANY"/>
    <n v="2.0954296898419238E-3"/>
    <n v="2.2381186151141266E-3"/>
    <n v="2.3942963104637421E-3"/>
    <n v="2.5318326232999767E-3"/>
    <n v="2.6444523041390107E-3"/>
    <n v="2.7197477027525677E-3"/>
    <n v="2.7541544705298455E-3"/>
    <n v="2.7860263240669465E-3"/>
    <n v="2.810631343229484E-3"/>
    <n v="2.822798214353898E-3"/>
    <n v="2.8233251232696872E-3"/>
    <n v="2.8140528732113384E-3"/>
    <n v="2.7990074870980946E-3"/>
    <n v="2.7831320109425188E-3"/>
    <n v="2.7648963907945592E-3"/>
    <n v="2.7438414228894317E-3"/>
    <n v="2.7150414678375344E-3"/>
    <n v="2.6865438033695736E-3"/>
    <n v="2.65834525657786E-3"/>
    <n v="2.6304426878582363E-3"/>
    <n v="5.3216116121640358E-2"/>
    <n v="11.211320055237875"/>
    <n v="16.416994598384701"/>
    <s v="R-All-Lgt-Lighting-All-All-R"/>
    <s v="R-All-HVAC-ER-All-All-E"/>
    <n v="5.3216116121640358E-2"/>
    <n v="2.0954296898419238E-3"/>
    <n v="4.3335483049560504E-3"/>
    <n v="6.7278446154197926E-3"/>
    <n v="9.2596772387197688E-3"/>
    <n v="1.190412954285878E-2"/>
    <n v="1.4623877245611348E-2"/>
    <n v="1.7378031716141194E-2"/>
    <n v="2.0164058040208141E-2"/>
    <n v="2.2974689383437625E-2"/>
    <n v="2.5797487597791522E-2"/>
    <n v="2.862081272106121E-2"/>
    <n v="3.1434865594272547E-2"/>
    <n v="3.4233873081370644E-2"/>
    <n v="3.7017005092313163E-2"/>
    <n v="3.9781901483107722E-2"/>
    <n v="4.2525742905997151E-2"/>
    <n v="4.5240784373834685E-2"/>
    <n v="4.7927328177204256E-2"/>
    <n v="5.0585673433782119E-2"/>
    <n v="5.3216116121640358E-2"/>
  </r>
  <r>
    <s v="Lost Opportunity"/>
    <x v="0"/>
    <s v="Under $35"/>
    <s v="Under $25"/>
    <s v="Lighting"/>
    <s v="Under $35"/>
    <n v="30.714419471239463"/>
    <s v="Lighting"/>
    <s v="Res-Lighting-7P_v5"/>
    <s v="Urban"/>
    <s v="SC-New (2)"/>
    <s v="M_Input"/>
    <s v="No"/>
    <s v="Residential"/>
    <s v="Manufactured"/>
    <s v="2017 - LEDGeneral Purpose and Dimmable1440 to 2600 lumensANY"/>
    <n v="3.9692041845497606E-4"/>
    <n v="4.239488356824738E-4"/>
    <n v="4.535323223019554E-4"/>
    <n v="4.7958472153460682E-4"/>
    <n v="5.0091736326512819E-4"/>
    <n v="5.151799659524472E-4"/>
    <n v="5.2169736366330542E-4"/>
    <n v="5.2773459292669166E-4"/>
    <n v="5.3239532411200944E-4"/>
    <n v="5.3469999680105329E-4"/>
    <n v="5.3479980492554264E-4"/>
    <n v="5.3304343705931449E-4"/>
    <n v="5.3019351039232322E-4"/>
    <n v="5.2718634643478745E-4"/>
    <n v="5.2373211935429766E-4"/>
    <n v="5.1974384586940222E-4"/>
    <n v="5.1428850166668368E-4"/>
    <n v="5.0889041794168594E-4"/>
    <n v="5.0354899367598637E-4"/>
    <n v="4.9826363415958225E-4"/>
    <n v="1.0080301516174256E-2"/>
    <n v="20.460939651026969"/>
    <n v="30.714419471239463"/>
    <s v="R-All-Lgt-Lighting-All-All-R"/>
    <s v="R-All-HVAC-ER-All-All-E"/>
    <n v="1.0080301516174256E-2"/>
    <n v="3.9692041845497606E-4"/>
    <n v="8.2086925413744991E-4"/>
    <n v="1.2744015764394054E-3"/>
    <n v="1.7539862979740121E-3"/>
    <n v="2.2549036612391402E-3"/>
    <n v="2.7700836271915873E-3"/>
    <n v="3.2917809908548927E-3"/>
    <n v="3.8195155837815846E-3"/>
    <n v="4.3519109078935941E-3"/>
    <n v="4.8866109046946478E-3"/>
    <n v="5.4214107096201905E-3"/>
    <n v="5.954454146679505E-3"/>
    <n v="6.484647657071828E-3"/>
    <n v="7.0118340035066158E-3"/>
    <n v="7.5355661228609138E-3"/>
    <n v="8.0553099687303165E-3"/>
    <n v="8.5695984703970003E-3"/>
    <n v="9.0784888883386865E-3"/>
    <n v="9.5820378820146729E-3"/>
    <n v="1.0080301516174256E-2"/>
  </r>
  <r>
    <s v="Lost Opportunity"/>
    <x v="0"/>
    <s v="Under $5"/>
    <s v="Under $5"/>
    <s v="Lighting"/>
    <s v="Under $5"/>
    <n v="-27.817954522497537"/>
    <s v="Lighting"/>
    <s v="Res-Lighting-7P_v5"/>
    <s v="Urban"/>
    <s v="SC-New (2)"/>
    <s v="M_Input"/>
    <s v="No"/>
    <s v="Residential"/>
    <s v="Manufactured"/>
    <s v="2017 - LEDGlobe250 to 664 lumensANY"/>
    <n v="3.2129521399335877E-4"/>
    <n v="3.4317390980551625E-4"/>
    <n v="3.6712085791434527E-4"/>
    <n v="3.8820949633480657E-4"/>
    <n v="4.0547763214029406E-4"/>
    <n v="4.1702278267793079E-4"/>
    <n v="4.2229842130680513E-4"/>
    <n v="4.2718537793064686E-4"/>
    <n v="4.3095810050657567E-4"/>
    <n v="4.3282366415707606E-4"/>
    <n v="4.329044558503855E-4"/>
    <n v="4.3148272856402569E-4"/>
    <n v="4.291757981171099E-4"/>
    <n v="4.2674158878363574E-4"/>
    <n v="4.2394549521574217E-4"/>
    <n v="4.2071710704719834E-4"/>
    <n v="4.1630116898625744E-4"/>
    <n v="4.1193158157040147E-4"/>
    <n v="4.0760785829318239E-4"/>
    <n v="4.0332951775463042E-4"/>
    <n v="8.1597027569499242E-3"/>
    <n v="-1.3614782008992641"/>
    <n v="-27.817954522497537"/>
    <s v="R-All-Lgt-Lighting-All-All-R"/>
    <s v="R-All-HVAC-ER-All-All-E"/>
    <n v="8.1597027569499242E-3"/>
    <n v="3.2129521399335877E-4"/>
    <n v="6.6446912379887501E-4"/>
    <n v="1.0315899817132203E-3"/>
    <n v="1.419799478048027E-3"/>
    <n v="1.8252771101883211E-3"/>
    <n v="2.242299892866252E-3"/>
    <n v="2.6645983141730572E-3"/>
    <n v="3.0917836921037041E-3"/>
    <n v="3.5227417926102797E-3"/>
    <n v="3.955565456767356E-3"/>
    <n v="4.3884699126177417E-3"/>
    <n v="4.8199526411817671E-3"/>
    <n v="5.2491284392988773E-3"/>
    <n v="5.6758700280825133E-3"/>
    <n v="6.0998155232982552E-3"/>
    <n v="6.5205326303454537E-3"/>
    <n v="6.936833799331711E-3"/>
    <n v="7.3487653809021121E-3"/>
    <n v="7.7563732391952942E-3"/>
    <n v="8.1597027569499242E-3"/>
  </r>
  <r>
    <s v="Lost Opportunity"/>
    <x v="0"/>
    <s v="Under $5"/>
    <s v="Under $5"/>
    <s v="Lighting"/>
    <s v="Under $5"/>
    <n v="-71.932033119106947"/>
    <s v="Lighting"/>
    <s v="Res-Lighting-7P_v5"/>
    <s v="Urban"/>
    <s v="SC-New (2)"/>
    <s v="M_Input"/>
    <s v="No"/>
    <s v="Residential"/>
    <s v="Manufactured"/>
    <s v="2017 - LEDGlobe665 to 1439 lumensANY"/>
    <n v="1.4125845969812099E-4"/>
    <n v="1.5087749769192375E-4"/>
    <n v="1.6140584936663607E-4"/>
    <n v="1.7067753612281207E-4"/>
    <n v="1.7826952678903958E-4"/>
    <n v="1.833453888339787E-4"/>
    <n v="1.8566484008685071E-4"/>
    <n v="1.878134060636527E-4"/>
    <n v="1.8947209550791889E-4"/>
    <n v="1.9029229648278908E-4"/>
    <n v="1.9032781680695284E-4"/>
    <n v="1.8970274989703572E-4"/>
    <n v="1.8868850061049409E-4"/>
    <n v="1.8761829275786024E-4"/>
    <n v="1.8638898135398533E-4"/>
    <n v="1.8496961025807608E-4"/>
    <n v="1.830281290861103E-4"/>
    <n v="1.8110702612223961E-4"/>
    <n v="1.7920608747236136E-4"/>
    <n v="1.773251014874523E-4"/>
    <n v="3.5874391924962906E-3"/>
    <n v="-4.0157158288731516"/>
    <n v="-71.932033119106947"/>
    <s v="R-All-Lgt-Lighting-All-All-R"/>
    <s v="R-All-HVAC-ER-All-All-E"/>
    <n v="3.5874391924962906E-3"/>
    <n v="1.4125845969812099E-4"/>
    <n v="2.9213595739004475E-4"/>
    <n v="4.5354180675668079E-4"/>
    <n v="6.2421934287949289E-4"/>
    <n v="8.0248886966853247E-4"/>
    <n v="9.8583425850251117E-4"/>
    <n v="1.1714990985893618E-3"/>
    <n v="1.3593125046530146E-3"/>
    <n v="1.5487846001609334E-3"/>
    <n v="1.7390768966437226E-3"/>
    <n v="1.9294047134506755E-3"/>
    <n v="2.1191074633477112E-3"/>
    <n v="2.3077959639582054E-3"/>
    <n v="2.4954142567160656E-3"/>
    <n v="2.6818032380700511E-3"/>
    <n v="2.866772848328127E-3"/>
    <n v="3.0498009774142373E-3"/>
    <n v="3.2309080035364769E-3"/>
    <n v="3.4101140910088382E-3"/>
    <n v="3.5874391924962906E-3"/>
  </r>
  <r>
    <s v="Lost Opportunity"/>
    <x v="0"/>
    <s v="Under $5"/>
    <s v="Under $15"/>
    <s v="Lighting"/>
    <s v="Under $5"/>
    <n v="-75.433488836696199"/>
    <s v="Lighting"/>
    <s v="Res-Lighting-7P_v5"/>
    <s v="Urban"/>
    <s v="SC-New (2)"/>
    <s v="M_Input"/>
    <s v="No"/>
    <s v="Residential"/>
    <s v="Manufactured"/>
    <s v="2017 - LEDGlobe1440 to 2600 lumensANY"/>
    <n v="1.2822252688806176E-5"/>
    <n v="1.369538790522682E-5"/>
    <n v="1.4651062955473545E-5"/>
    <n v="1.5492668553419395E-5"/>
    <n v="1.6181805493900431E-5"/>
    <n v="1.6642549479731925E-5"/>
    <n v="1.685308972013417E-5"/>
    <n v="1.7048118435101058E-5"/>
    <n v="1.71986802862786E-5"/>
    <n v="1.727313121953857E-5"/>
    <n v="1.727635545526214E-5"/>
    <n v="1.7219617148165375E-5"/>
    <n v="1.7127552144276251E-5"/>
    <n v="1.7030407693279535E-5"/>
    <n v="1.6918821162551388E-5"/>
    <n v="1.6789982614475543E-5"/>
    <n v="1.6613751313138231E-5"/>
    <n v="1.6439369773819406E-5"/>
    <n v="1.6266818581014763E-5"/>
    <n v="1.609607852300939E-5"/>
    <n v="3.2563750114660272E-4"/>
    <n v="12.809094631950174"/>
    <n v="-75.433488836696199"/>
    <s v="R-All-Lgt-Lighting-All-All-R"/>
    <s v="R-All-HVAC-ER-All-All-E"/>
    <n v="3.2563750114660272E-4"/>
    <n v="1.2822252688806176E-5"/>
    <n v="2.6517640594032996E-5"/>
    <n v="4.1168703549506539E-5"/>
    <n v="5.6661372102925937E-5"/>
    <n v="7.2843177596826372E-5"/>
    <n v="8.948572707655829E-5"/>
    <n v="1.0633881679669247E-4"/>
    <n v="1.2338693523179353E-4"/>
    <n v="1.4058561551807212E-4"/>
    <n v="1.5785874673761069E-4"/>
    <n v="1.7513510219287283E-4"/>
    <n v="1.923547193410382E-4"/>
    <n v="2.0948227148531447E-4"/>
    <n v="2.2651267917859401E-4"/>
    <n v="2.4343150034114539E-4"/>
    <n v="2.6022148295562096E-4"/>
    <n v="2.7683523426875919E-4"/>
    <n v="2.9327460404257859E-4"/>
    <n v="3.0954142262359333E-4"/>
    <n v="3.2563750114660272E-4"/>
  </r>
  <r>
    <s v="Lost Opportunity"/>
    <x v="0"/>
    <s v="Under $5"/>
    <s v="Under $10"/>
    <s v="Lighting"/>
    <s v="Under $5"/>
    <n v="-33.677211295696566"/>
    <s v="Lighting"/>
    <s v="Res-Lighting-7P_v5"/>
    <s v="Urban"/>
    <s v="SC-New (2)"/>
    <s v="M_Input"/>
    <s v="No"/>
    <s v="Residential"/>
    <s v="Manufactured"/>
    <s v="2017 - LEDReflectors and Outdoor250 to 664 lumensANY"/>
    <n v="1.4605377391900982E-4"/>
    <n v="1.5599935030054184E-4"/>
    <n v="1.66885108920057E-4"/>
    <n v="1.7647154249882005E-4"/>
    <n v="1.8432125918644421E-4"/>
    <n v="1.8956943199775715E-4"/>
    <n v="1.919676218805231E-4"/>
    <n v="1.9418912542867539E-4"/>
    <n v="1.9590412255955471E-4"/>
    <n v="1.9675216697408288E-4"/>
    <n v="1.9678889311003272E-4"/>
    <n v="1.9614260699491869E-4"/>
    <n v="1.9509392689242679E-4"/>
    <n v="1.9398738859313508E-4"/>
    <n v="1.9271634563937989E-4"/>
    <n v="1.9124879101934419E-4"/>
    <n v="1.8924140220338029E-4"/>
    <n v="1.8725508337645873E-4"/>
    <n v="1.8528961338339385E-4"/>
    <n v="1.8334477339029297E-4"/>
    <n v="3.7092223282682297E-3"/>
    <n v="7.4383082143536274"/>
    <n v="-33.677211295696566"/>
    <s v="R-All-Lgt-Lighting-All-All-R"/>
    <s v="R-All-HVAC-ER-All-All-E"/>
    <n v="3.7092223282682297E-3"/>
    <n v="1.4605377391900982E-4"/>
    <n v="3.0205312421955168E-4"/>
    <n v="4.6893823313960865E-4"/>
    <n v="6.454097756384287E-4"/>
    <n v="8.2973103482487291E-4"/>
    <n v="1.0193004668226301E-3"/>
    <n v="1.2112680887031533E-3"/>
    <n v="1.4054572141318287E-3"/>
    <n v="1.6013613366913835E-3"/>
    <n v="1.7981135036654664E-3"/>
    <n v="1.994902396775499E-3"/>
    <n v="2.1910450037704175E-3"/>
    <n v="2.3861389306628444E-3"/>
    <n v="2.5801263192559796E-3"/>
    <n v="2.7728426648953594E-3"/>
    <n v="2.9640914559147039E-3"/>
    <n v="3.153332858118084E-3"/>
    <n v="3.3405879414945428E-3"/>
    <n v="3.5258775548779367E-3"/>
    <n v="3.7092223282682297E-3"/>
  </r>
  <r>
    <s v="Lost Opportunity"/>
    <x v="0"/>
    <s v="Under $5"/>
    <s v="Under $5"/>
    <s v="Lighting"/>
    <s v="Under $5"/>
    <n v="-47.855221181050837"/>
    <s v="Lighting"/>
    <s v="Res-Lighting-7P_v5"/>
    <s v="Urban"/>
    <s v="SC-New (2)"/>
    <s v="M_Input"/>
    <s v="No"/>
    <s v="Residential"/>
    <s v="Manufactured"/>
    <s v="2017 - LEDReflectors and Outdoor665 to 1439 lumensANY"/>
    <n v="1.2030468042063933E-3"/>
    <n v="1.2849686440927596E-3"/>
    <n v="1.3746347771009487E-3"/>
    <n v="1.4535983531264679E-3"/>
    <n v="1.5182565699022189E-3"/>
    <n v="1.5614858364877851E-3"/>
    <n v="1.581239757231672E-3"/>
    <n v="1.5995383103770348E-3"/>
    <n v="1.6136647636836889E-3"/>
    <n v="1.6206501163750129E-3"/>
    <n v="1.6209526300266612E-3"/>
    <n v="1.6156291630286636E-3"/>
    <n v="1.6069911716088919E-3"/>
    <n v="1.5978766014819118E-3"/>
    <n v="1.5874070044116422E-3"/>
    <n v="1.5753187382322876E-3"/>
    <n v="1.5587838508750861E-3"/>
    <n v="1.5424225172871698E-3"/>
    <n v="1.5262329158104459E-3"/>
    <n v="1.5102132439073416E-3"/>
    <n v="3.055291176925409E-2"/>
    <n v="2.2469892968370626"/>
    <n v="-47.855221181050837"/>
    <s v="R-All-Lgt-Lighting-All-All-R"/>
    <s v="R-All-HVAC-ER-All-All-E"/>
    <n v="3.0552911769254086E-2"/>
    <n v="1.2030468042063933E-3"/>
    <n v="2.4880154482991527E-3"/>
    <n v="3.8626502254001014E-3"/>
    <n v="5.3162485785265695E-3"/>
    <n v="6.8345051484287886E-3"/>
    <n v="8.3959909849165744E-3"/>
    <n v="9.9772307421482458E-3"/>
    <n v="1.157676905252528E-2"/>
    <n v="1.3190433816208968E-2"/>
    <n v="1.4811083932583981E-2"/>
    <n v="1.6432036562610643E-2"/>
    <n v="1.8047665725639307E-2"/>
    <n v="1.9654656897248199E-2"/>
    <n v="2.125253349873011E-2"/>
    <n v="2.2839940503141754E-2"/>
    <n v="2.441525924137404E-2"/>
    <n v="2.5974043092249127E-2"/>
    <n v="2.7516465609536297E-2"/>
    <n v="2.9042698525346744E-2"/>
    <n v="3.0552911769254086E-2"/>
  </r>
  <r>
    <s v="Lost Opportunity"/>
    <x v="0"/>
    <s v="Under $5"/>
    <s v="Under $5"/>
    <s v="Lighting"/>
    <s v="Under $5"/>
    <n v="-17.68258575845417"/>
    <s v="Lighting"/>
    <s v="Res-Lighting-7P_v5"/>
    <s v="Urban"/>
    <s v="SC-New (2)"/>
    <s v="M_Input"/>
    <s v="No"/>
    <s v="Residential"/>
    <s v="Manufactured"/>
    <s v="2017 - LEDReflectors and Outdoor1440 to 2600 lumensANY"/>
    <n v="5.0504024301231448E-4"/>
    <n v="5.3943111274370396E-4"/>
    <n v="5.7707304441759536E-4"/>
    <n v="6.1022203204269174E-4"/>
    <n v="6.3736561564973983E-4"/>
    <n v="6.5551330468833927E-4"/>
    <n v="6.6380602023195421E-4"/>
    <n v="6.7148777101255178E-4"/>
    <n v="6.7741807013802998E-4"/>
    <n v="6.8035052813419266E-4"/>
    <n v="6.8047752366554612E-4"/>
    <n v="6.7824272693366801E-4"/>
    <n v="6.7461648955825868E-4"/>
    <n v="6.7079018396832841E-4"/>
    <n v="6.6639503672208476E-4"/>
    <n v="6.6132037057653437E-4"/>
    <n v="6.5437900844509918E-4"/>
    <n v="6.4751050435834633E-4"/>
    <n v="6.4071409358239923E-4"/>
    <n v="6.3398901941019465E-4"/>
    <n v="1.2826142699291571E-2"/>
    <n v="0.21572810626562469"/>
    <n v="-17.68258575845417"/>
    <s v="R-All-Lgt-Lighting-All-All-R"/>
    <s v="R-All-HVAC-ER-All-All-E"/>
    <n v="1.2826142699291573E-2"/>
    <n v="5.0504024301231448E-4"/>
    <n v="1.0444713557560183E-3"/>
    <n v="1.6215444001736138E-3"/>
    <n v="2.2317664322163058E-3"/>
    <n v="2.8691320478660457E-3"/>
    <n v="3.5246453525543849E-3"/>
    <n v="4.1884513727863393E-3"/>
    <n v="4.8599391437988909E-3"/>
    <n v="5.5373572139369208E-3"/>
    <n v="6.2177077420711132E-3"/>
    <n v="6.8981852657366595E-3"/>
    <n v="7.5764279926703272E-3"/>
    <n v="8.251044482228586E-3"/>
    <n v="8.9218346661969136E-3"/>
    <n v="9.5882297029189975E-3"/>
    <n v="1.0249550073495532E-2"/>
    <n v="1.0903929081940631E-2"/>
    <n v="1.1551439586298978E-2"/>
    <n v="1.2192153679881378E-2"/>
    <n v="1.2826142699291573E-2"/>
  </r>
  <r>
    <s v="Lost Opportunity"/>
    <x v="0"/>
    <s v="Under $5"/>
    <s v="Under $5"/>
    <s v="Lighting"/>
    <s v="Under $5"/>
    <n v="-3.421353394294874"/>
    <s v="Lighting"/>
    <s v="Res-Lighting-7P_v5"/>
    <s v="Urban"/>
    <s v="SC-New (2)"/>
    <s v="M_Input"/>
    <s v="No"/>
    <s v="Residential"/>
    <s v="Manufactured"/>
    <s v="2017 - LEDThree-Way250 to 664 lumensANY"/>
    <n v="4.3811992329148755E-6"/>
    <n v="4.6795383339491765E-6"/>
    <n v="5.0060802372071034E-6"/>
    <n v="5.2936460721368863E-6"/>
    <n v="5.5291153229998525E-6"/>
    <n v="5.6865456315646903E-6"/>
    <n v="5.7584845304567172E-6"/>
    <n v="5.8251233401219828E-6"/>
    <n v="5.8765683929449655E-6"/>
    <n v="5.9020073216265953E-6"/>
    <n v="5.9031090016060574E-6"/>
    <n v="5.883722250029537E-6"/>
    <n v="5.852264819404306E-6"/>
    <n v="5.8190718068722486E-6"/>
    <n v="5.7809441209893615E-6"/>
    <n v="5.7369216421239646E-6"/>
    <n v="5.6767056675231315E-6"/>
    <n v="5.6171217328713729E-6"/>
    <n v="5.5581632041399742E-6"/>
    <n v="5.4998235169324346E-6"/>
    <n v="1.112661561784152E-4"/>
    <n v="2.8752636800931599"/>
    <n v="-3.421353394294874"/>
    <s v="R-All-Lgt-Lighting-All-All-R"/>
    <s v="R-All-HVAC-ER-All-All-E"/>
    <n v="1.1126615617841521E-4"/>
    <n v="4.3811992329148755E-6"/>
    <n v="9.0607375668640511E-6"/>
    <n v="1.4066817804071154E-5"/>
    <n v="1.9360463876208039E-5"/>
    <n v="2.4889579199207891E-5"/>
    <n v="3.0576124830772584E-5"/>
    <n v="3.6334609361229303E-5"/>
    <n v="4.2159732701351286E-5"/>
    <n v="4.803630109429625E-5"/>
    <n v="5.3938308415922844E-5"/>
    <n v="5.9841417417528899E-5"/>
    <n v="6.5725139667558441E-5"/>
    <n v="7.1577404486962746E-5"/>
    <n v="7.7396476293834995E-5"/>
    <n v="8.3177420414824353E-5"/>
    <n v="8.8914342056948314E-5"/>
    <n v="9.4591047724471445E-5"/>
    <n v="1.0020816945734281E-4"/>
    <n v="1.0576633266148278E-4"/>
    <n v="1.1126615617841521E-4"/>
  </r>
  <r>
    <s v="Lost Opportunity"/>
    <x v="0"/>
    <s v="Under $5"/>
    <s v="Under $5"/>
    <s v="Lighting"/>
    <s v="Under $5"/>
    <n v="-10.499684685907068"/>
    <s v="Lighting"/>
    <s v="Res-Lighting-7P_v5"/>
    <s v="Urban"/>
    <s v="SC-New (2)"/>
    <s v="M_Input"/>
    <s v="No"/>
    <s v="Residential"/>
    <s v="Manufactured"/>
    <s v="2017 - LEDThree-Way665 to 1439 lumensANY"/>
    <n v="5.898350260555902E-5"/>
    <n v="6.3000002245884481E-5"/>
    <n v="6.7396192461782015E-5"/>
    <n v="7.126765305330728E-5"/>
    <n v="7.4437744262002294E-5"/>
    <n v="7.6557207569141162E-5"/>
    <n v="7.7525711397581713E-5"/>
    <n v="7.8422860829635156E-5"/>
    <n v="7.9115458733978515E-5"/>
    <n v="7.9457939647629462E-5"/>
    <n v="7.9472771418677649E-5"/>
    <n v="7.9211770160497901E-5"/>
    <n v="7.8788262955596539E-5"/>
    <n v="7.8341389842303283E-5"/>
    <n v="7.782808187796288E-5"/>
    <n v="7.7235413099662945E-5"/>
    <n v="7.6424733441892275E-5"/>
    <n v="7.5622562853899355E-5"/>
    <n v="7.4828812022637861E-5"/>
    <n v="7.4043392572510736E-5"/>
    <n v="1.4979614630521423E-3"/>
    <n v="-2.1461025606077992"/>
    <n v="-10.499684685907068"/>
    <s v="R-All-Lgt-Lighting-All-All-R"/>
    <s v="R-All-HVAC-ER-All-All-E"/>
    <n v="1.4979614630521423E-3"/>
    <n v="5.898350260555902E-5"/>
    <n v="1.219835048514435E-4"/>
    <n v="1.8937969731322552E-4"/>
    <n v="2.606473503665328E-4"/>
    <n v="3.3508509462853509E-4"/>
    <n v="4.1164230219767627E-4"/>
    <n v="4.8916801359525795E-4"/>
    <n v="5.6759087442489315E-4"/>
    <n v="6.4670633315887162E-4"/>
    <n v="7.2616427280650109E-4"/>
    <n v="8.0563704422517875E-4"/>
    <n v="8.8484881438567666E-4"/>
    <n v="9.6363707734127319E-4"/>
    <n v="1.0419784671835764E-3"/>
    <n v="1.1198065490615392E-3"/>
    <n v="1.1970419621612021E-3"/>
    <n v="1.2734666956030944E-3"/>
    <n v="1.3490892584569938E-3"/>
    <n v="1.4239180704796316E-3"/>
    <n v="1.4979614630521423E-3"/>
  </r>
  <r>
    <s v="Lost Opportunity"/>
    <x v="0"/>
    <s v="Under $5"/>
    <s v="Under $5"/>
    <s v="Lighting"/>
    <s v="Under $5"/>
    <n v="-20.941549341878694"/>
    <s v="Lighting"/>
    <s v="Res-Lighting-7P_v5"/>
    <s v="Urban"/>
    <s v="SC-New (2)"/>
    <s v="M_Input"/>
    <s v="No"/>
    <s v="Residential"/>
    <s v="Manufactured"/>
    <s v="2017 - LEDThree-Way1440 to 2600 lumensANY"/>
    <n v="2.0989067196820147E-4"/>
    <n v="2.241832414364056E-4"/>
    <n v="2.3982692615762805E-4"/>
    <n v="2.5360337938875682E-4"/>
    <n v="2.6488403490430054E-4"/>
    <n v="2.7242606883067167E-4"/>
    <n v="2.7587245486024602E-4"/>
    <n v="2.7906492883739912E-4"/>
    <n v="2.8152951356236075E-4"/>
    <n v="2.8274821957212739E-4"/>
    <n v="2.828009978957987E-4"/>
    <n v="2.8187223430862682E-4"/>
    <n v="2.8036519915653439E-4"/>
    <n v="2.7877501726006614E-4"/>
    <n v="2.7694842933627807E-4"/>
    <n v="2.7483943881118458E-4"/>
    <n v="2.7195466441488751E-4"/>
    <n v="2.6910016923726318E-4"/>
    <n v="2.6627563546104946E-4"/>
    <n v="2.6348074860486366E-4"/>
    <n v="5.3304419740046495E-3"/>
    <n v="4.7655794960796252"/>
    <n v="-20.941549341878694"/>
    <s v="R-All-Lgt-Lighting-All-All-R"/>
    <s v="R-All-HVAC-ER-All-All-E"/>
    <n v="5.3304419740046495E-3"/>
    <n v="2.0989067196820147E-4"/>
    <n v="4.3407391340460704E-4"/>
    <n v="6.7390083956223512E-4"/>
    <n v="9.2750421895099189E-4"/>
    <n v="1.1923882538552924E-3"/>
    <n v="1.4648143226859642E-3"/>
    <n v="1.7406867775462101E-3"/>
    <n v="2.0197517063836093E-3"/>
    <n v="2.3012812199459699E-3"/>
    <n v="2.5840294395180971E-3"/>
    <n v="2.8668304374138958E-3"/>
    <n v="3.1487026717225228E-3"/>
    <n v="3.4290678708790573E-3"/>
    <n v="3.7078428881391233E-3"/>
    <n v="3.9847913174754016E-3"/>
    <n v="4.2596307562865858E-3"/>
    <n v="4.5315854207014731E-3"/>
    <n v="4.8006855899387366E-3"/>
    <n v="5.0669612253997857E-3"/>
    <n v="5.3304419740046495E-3"/>
  </r>
  <r>
    <s v="Lost Opportunity"/>
    <x v="0"/>
    <s v="Under $5"/>
    <s v="Under $5"/>
    <s v="Lighting"/>
    <s v="Under $5"/>
    <n v="-13.686769924007322"/>
    <s v="Lighting"/>
    <s v="Res-Lighting-7P_v5"/>
    <s v="Urban"/>
    <s v="SC-NR (2)"/>
    <s v="M_Input"/>
    <s v="No"/>
    <s v="Residential"/>
    <s v="Single Family"/>
    <s v="2017 - LEDDecorative and Mini-Base250 to 664 lumensANY"/>
    <n v="0.6777904772641552"/>
    <n v="0.74318712419096356"/>
    <n v="0.79871661553451612"/>
    <n v="0.84541141724285762"/>
    <n v="0.88432784563480338"/>
    <n v="0.91650031303296464"/>
    <n v="0.94288032513160225"/>
    <n v="0.96285492852366317"/>
    <n v="1.037773190730469"/>
    <n v="1.0392882703207875"/>
    <n v="1.040262106961529"/>
    <n v="1.0410776825199199"/>
    <n v="1.0404625830694298"/>
    <n v="1.0399365857346434"/>
    <n v="1.038733174790077"/>
    <n v="1.0367326328377924"/>
    <n v="1.0320566747053721"/>
    <n v="1.0284849140978614"/>
    <n v="1.0254329055886706"/>
    <n v="1.0222417209009045"/>
    <n v="8.5163677923254255"/>
    <n v="2.9056602596054346"/>
    <n v="-13.686769924007322"/>
    <s v="R-All-Lgt-Lighting-All-All-R"/>
    <s v="R-All-HVAC-ER-All-All-E"/>
    <n v="8.5163677923254255"/>
    <n v="0.6777904772641552"/>
    <n v="1.4209776014551188"/>
    <n v="2.2196942169896348"/>
    <n v="3.0651056342324923"/>
    <n v="3.9494334798672956"/>
    <n v="4.8659337929002602"/>
    <n v="5.8088141180318624"/>
    <n v="6.7716690465555258"/>
    <n v="7.8094422372859951"/>
    <n v="8.5163677923254255"/>
    <n v="8.5163677923254255"/>
    <n v="8.5163677923254255"/>
    <n v="8.5163677923254255"/>
    <n v="8.5163677923254255"/>
    <n v="8.5163677923254255"/>
    <n v="8.5163677923254255"/>
    <n v="8.5163677923254255"/>
    <n v="8.5163677923254255"/>
    <n v="8.5163677923254255"/>
    <n v="8.5163677923254255"/>
  </r>
  <r>
    <s v="Lost Opportunity"/>
    <x v="0"/>
    <s v="Under $5"/>
    <s v="Under $15"/>
    <s v="Lighting"/>
    <s v="Under $5"/>
    <n v="-16.519436515236958"/>
    <s v="Lighting"/>
    <s v="Res-Lighting-7P_v5"/>
    <s v="Urban"/>
    <s v="SC-NR (2)"/>
    <s v="M_Input"/>
    <s v="No"/>
    <s v="Residential"/>
    <s v="Single Family"/>
    <s v="2017 - LEDDecorative and Mini-Base665 to 1439 lumensANY"/>
    <n v="0.14471299484833419"/>
    <n v="0.15867563514392691"/>
    <n v="0.17053156889378748"/>
    <n v="0.18050123477982741"/>
    <n v="0.18881016370448744"/>
    <n v="0.19567920991422605"/>
    <n v="0.20131152651203121"/>
    <n v="0.20557624366981775"/>
    <n v="0.22157181524606809"/>
    <n v="0.22189529530709456"/>
    <n v="0.2221032162229262"/>
    <n v="0.22227734729372009"/>
    <n v="0.22214601927039157"/>
    <n v="0.22203371517030079"/>
    <n v="0.2217767785391985"/>
    <n v="0.2213496488775317"/>
    <n v="0.22035129919894175"/>
    <n v="0.2195887033942906"/>
    <n v="0.21893707828818065"/>
    <n v="0.21825573809711615"/>
    <n v="1.8183039298986696"/>
    <n v="13.941833886349484"/>
    <n v="-16.519436515236958"/>
    <s v="R-All-Lgt-Lighting-All-All-R"/>
    <s v="R-All-HVAC-ER-All-All-E"/>
    <n v="1.8183039298986696"/>
    <n v="0.14471299484833419"/>
    <n v="0.30338862999226113"/>
    <n v="0.47392019888604864"/>
    <n v="0.65442143366587602"/>
    <n v="0.84323159737036346"/>
    <n v="1.0389108072845894"/>
    <n v="1.2402223337966207"/>
    <n v="1.4457985774664386"/>
    <n v="1.6673703927125068"/>
    <n v="1.8183039298986696"/>
    <n v="1.8183039298986696"/>
    <n v="1.8183039298986696"/>
    <n v="1.8183039298986696"/>
    <n v="1.8183039298986696"/>
    <n v="1.8183039298986696"/>
    <n v="1.8183039298986696"/>
    <n v="1.8183039298986696"/>
    <n v="1.8183039298986696"/>
    <n v="1.8183039298986696"/>
    <n v="1.8183039298986696"/>
  </r>
  <r>
    <s v="Lost Opportunity"/>
    <x v="0"/>
    <s v="Under $115"/>
    <s v="Under $85"/>
    <s v="Lighting"/>
    <s v="Under $115"/>
    <n v="107.02914694255558"/>
    <s v="Lighting"/>
    <s v="Res-Lighting-7P_v5"/>
    <s v="Urban"/>
    <s v="SC-NR (2)"/>
    <s v="M_Input"/>
    <s v="No"/>
    <s v="Residential"/>
    <s v="Single Family"/>
    <s v="2017 - LEDDecorative and Mini-Base1440 to 2600 lumensANY"/>
    <n v="1.725772621948775E-3"/>
    <n v="1.8922838767086304E-3"/>
    <n v="2.0336716345571329E-3"/>
    <n v="2.1525647336470689E-3"/>
    <n v="2.2516527393297977E-3"/>
    <n v="2.3335694455668015E-3"/>
    <n v="2.4007375516019703E-3"/>
    <n v="2.4515963712883212E-3"/>
    <n v="2.6423513171564919E-3"/>
    <n v="2.6462089737107697E-3"/>
    <n v="2.6486885314343091E-3"/>
    <n v="2.6507651288741004E-3"/>
    <n v="2.6491989785267008E-3"/>
    <n v="2.6478596976869098E-3"/>
    <n v="2.6447956037954326E-3"/>
    <n v="2.6397018755031027E-3"/>
    <n v="2.6277960715754903E-3"/>
    <n v="2.6187017468905557E-3"/>
    <n v="2.6109308015854872E-3"/>
    <n v="2.6028054894861501E-3"/>
    <n v="2.1684155896916742E-2"/>
    <n v="84.464429769747696"/>
    <n v="107.02914694255558"/>
    <s v="R-All-Lgt-Lighting-All-All-R"/>
    <s v="R-All-HVAC-ER-All-All-E"/>
    <n v="2.1684155896916742E-2"/>
    <n v="1.725772621948775E-3"/>
    <n v="3.6180564986574054E-3"/>
    <n v="5.6517281332145383E-3"/>
    <n v="7.8042928668616077E-3"/>
    <n v="1.0055945606191406E-2"/>
    <n v="1.2389515051758207E-2"/>
    <n v="1.4790252603360178E-2"/>
    <n v="1.7241848974648498E-2"/>
    <n v="1.9884200291804991E-2"/>
    <n v="2.1684155896916742E-2"/>
    <n v="2.1684155896916742E-2"/>
    <n v="2.1684155896916742E-2"/>
    <n v="2.1684155896916742E-2"/>
    <n v="2.1684155896916742E-2"/>
    <n v="2.1684155896916742E-2"/>
    <n v="2.1684155896916742E-2"/>
    <n v="2.1684155896916742E-2"/>
    <n v="2.1684155896916742E-2"/>
    <n v="2.1684155896916742E-2"/>
    <n v="2.1684155896916742E-2"/>
  </r>
  <r>
    <s v="Lost Opportunity"/>
    <x v="0"/>
    <s v="Under $5"/>
    <s v="Under $5"/>
    <s v="Lighting"/>
    <s v="Under $5"/>
    <n v="-13.890364575776116"/>
    <s v="Lighting"/>
    <s v="Res-Lighting-7P_v5"/>
    <s v="Urban"/>
    <s v="SC-NR (2)"/>
    <s v="M_Input"/>
    <s v="No"/>
    <s v="Residential"/>
    <s v="Single Family"/>
    <s v="2017 - LEDGeneral Purpose and Dimmable250 to 664 lumensANY"/>
    <n v="7.316813975675289E-2"/>
    <n v="8.0227771254199984E-2"/>
    <n v="8.6222233731227393E-2"/>
    <n v="9.1262982888843894E-2"/>
    <n v="9.5464049098727868E-2"/>
    <n v="9.893709817491135E-2"/>
    <n v="0.10178484608044248"/>
    <n v="0.10394112390021248"/>
    <n v="0.11202862300702612"/>
    <n v="0.11219217731905258"/>
    <n v="0.11229730392944348"/>
    <n v="0.11238534610241618"/>
    <n v="0.11231894551983584"/>
    <n v="0.1122621635971114"/>
    <n v="0.11213225421784093"/>
    <n v="0.11191629377274168"/>
    <n v="0.11141151955474048"/>
    <n v="0.11102594453107996"/>
    <n v="0.11069647725080679"/>
    <n v="0.11035198576699816"/>
    <n v="0.91935016756797039"/>
    <n v="-1.0982395163558818"/>
    <n v="-13.890364575776116"/>
    <s v="R-All-Lgt-Lighting-All-All-R"/>
    <s v="R-All-HVAC-ER-All-All-E"/>
    <n v="0.91935016756797039"/>
    <n v="7.316813975675289E-2"/>
    <n v="0.15339591101095287"/>
    <n v="0.23961814474218027"/>
    <n v="0.33088112763102417"/>
    <n v="0.42634517672975203"/>
    <n v="0.52528227490466339"/>
    <n v="0.62706712098510586"/>
    <n v="0.73100824488531835"/>
    <n v="0.84303686789234444"/>
    <n v="0.91935016756797039"/>
    <n v="0.91935016756797039"/>
    <n v="0.91935016756797039"/>
    <n v="0.91935016756797039"/>
    <n v="0.91935016756797039"/>
    <n v="0.91935016756797039"/>
    <n v="0.91935016756797039"/>
    <n v="0.91935016756797039"/>
    <n v="0.91935016756797039"/>
    <n v="0.91935016756797039"/>
    <n v="0.91935016756797039"/>
  </r>
  <r>
    <s v="Lost Opportunity"/>
    <x v="0"/>
    <s v="Under $20"/>
    <s v="Under $15"/>
    <s v="Lighting"/>
    <s v="Under $20"/>
    <n v="16.416994598384701"/>
    <s v="Lighting"/>
    <s v="Res-Lighting-7P_v5"/>
    <s v="Urban"/>
    <s v="SC-NR (2)"/>
    <s v="M_Input"/>
    <s v="No"/>
    <s v="Residential"/>
    <s v="Single Family"/>
    <s v="2017 - LEDGeneral Purpose and Dimmable665 to 1439 lumensANY"/>
    <n v="1.8175788951002307"/>
    <n v="1.9929480825580872"/>
    <n v="2.1418572733880987"/>
    <n v="2.2670751525748174"/>
    <n v="2.3714343628183592"/>
    <n v="2.457708808547121"/>
    <n v="2.5284500698237764"/>
    <n v="2.5820144363665918"/>
    <n v="2.7829170114430584"/>
    <n v="2.7869798845286695"/>
    <n v="2.7895913477829648"/>
    <n v="2.7917784143942797"/>
    <n v="2.7901289492319608"/>
    <n v="2.788718422400061"/>
    <n v="2.785491327289777"/>
    <n v="2.7801266269093405"/>
    <n v="2.7675874675364249"/>
    <n v="2.7580093502327325"/>
    <n v="2.7498250123878543"/>
    <n v="2.7412674564271038"/>
    <n v="22.837692297953819"/>
    <n v="11.211320055237875"/>
    <n v="16.416994598384701"/>
    <s v="R-All-Lgt-Lighting-All-All-R"/>
    <s v="R-All-HVAC-ER-All-All-E"/>
    <n v="22.837692297953819"/>
    <n v="1.8175788951002307"/>
    <n v="3.8105269776583182"/>
    <n v="5.9523842510464169"/>
    <n v="8.2194594036212347"/>
    <n v="10.590893766439594"/>
    <n v="13.048602574986715"/>
    <n v="15.577052644810491"/>
    <n v="18.159067081177085"/>
    <n v="20.941984092620142"/>
    <n v="22.837692297953819"/>
    <n v="22.837692297953819"/>
    <n v="22.837692297953819"/>
    <n v="22.837692297953819"/>
    <n v="22.837692297953819"/>
    <n v="22.837692297953819"/>
    <n v="22.837692297953819"/>
    <n v="22.837692297953819"/>
    <n v="22.837692297953819"/>
    <n v="22.837692297953819"/>
    <n v="22.837692297953819"/>
  </r>
  <r>
    <s v="Lost Opportunity"/>
    <x v="0"/>
    <s v="Under $35"/>
    <s v="Under $25"/>
    <s v="Lighting"/>
    <s v="Under $35"/>
    <n v="30.714419471239463"/>
    <s v="Lighting"/>
    <s v="Res-Lighting-7P_v5"/>
    <s v="Urban"/>
    <s v="SC-NR (2)"/>
    <s v="M_Input"/>
    <s v="No"/>
    <s v="Residential"/>
    <s v="Single Family"/>
    <s v="2017 - LEDGeneral Purpose and Dimmable1440 to 2600 lumensANY"/>
    <n v="0.34428937373343255"/>
    <n v="0.37750815058255355"/>
    <n v="0.40571482276180409"/>
    <n v="0.42943384003342949"/>
    <n v="0.44920176715611049"/>
    <n v="0.46554404256942417"/>
    <n v="0.47894399159376072"/>
    <n v="0.48909025939053602"/>
    <n v="0.52714562080619343"/>
    <n v="0.52791521822723209"/>
    <n v="0.52840988673970934"/>
    <n v="0.52882416520429354"/>
    <n v="0.5285117202648959"/>
    <n v="0.52824453549459627"/>
    <n v="0.52763325278357154"/>
    <n v="0.52661706067261194"/>
    <n v="0.52424186841037623"/>
    <n v="0.52242756256817957"/>
    <n v="0.52087726917589172"/>
    <n v="0.51925628007310343"/>
    <n v="4.3259606501679579"/>
    <n v="20.460939651026969"/>
    <n v="30.714419471239463"/>
    <s v="R-All-Lgt-Lighting-All-All-R"/>
    <s v="R-All-HVAC-ER-All-All-E"/>
    <n v="4.3259606501679579"/>
    <n v="0.34428937373343255"/>
    <n v="0.72179752431598609"/>
    <n v="1.1275123470777901"/>
    <n v="1.5569461871112196"/>
    <n v="2.0061479542673299"/>
    <n v="2.4716919968367543"/>
    <n v="2.9506359884305149"/>
    <n v="3.4397262478210511"/>
    <n v="3.9668718686272446"/>
    <n v="4.3259606501679579"/>
    <n v="4.3259606501679579"/>
    <n v="4.3259606501679579"/>
    <n v="4.3259606501679579"/>
    <n v="4.3259606501679579"/>
    <n v="4.3259606501679579"/>
    <n v="4.3259606501679579"/>
    <n v="4.3259606501679579"/>
    <n v="4.3259606501679579"/>
    <n v="4.3259606501679579"/>
    <n v="4.3259606501679579"/>
  </r>
  <r>
    <s v="Lost Opportunity"/>
    <x v="0"/>
    <s v="Under $5"/>
    <s v="Under $5"/>
    <s v="Lighting"/>
    <s v="Under $5"/>
    <n v="-27.817954522497537"/>
    <s v="Lighting"/>
    <s v="Res-Lighting-7P_v5"/>
    <s v="Urban"/>
    <s v="SC-NR (2)"/>
    <s v="M_Input"/>
    <s v="No"/>
    <s v="Residential"/>
    <s v="Single Family"/>
    <s v="2017 - LEDGlobe250 to 664 lumensANY"/>
    <n v="0.27869195653856366"/>
    <n v="0.3055815634221829"/>
    <n v="0.32841402139738496"/>
    <n v="0.3476138568698538"/>
    <n v="0.36361540297274686"/>
    <n v="0.37684398641649486"/>
    <n v="0.38769084460039221"/>
    <n v="0.39590394508962462"/>
    <n v="0.42670862260465953"/>
    <n v="0.42733158871218258"/>
    <n v="0.42773200808640072"/>
    <n v="0.42806735411986896"/>
    <n v="0.4278144392810313"/>
    <n v="0.42759816119616145"/>
    <n v="0.4271033461140511"/>
    <n v="0.42628076897624584"/>
    <n v="0.42435812183921784"/>
    <n v="0.42288949549319355"/>
    <n v="0.42163457933350967"/>
    <n v="0.42032243710941197"/>
    <n v="3.5017358346865337"/>
    <n v="-1.3614782008992641"/>
    <n v="-27.817954522497537"/>
    <s v="R-All-Lgt-Lighting-All-All-R"/>
    <s v="R-All-HVAC-ER-All-All-E"/>
    <n v="3.5017358346865337"/>
    <n v="0.27869195653856366"/>
    <n v="0.5842735199607465"/>
    <n v="0.91268754135813146"/>
    <n v="1.2603013982279854"/>
    <n v="1.6239168012007323"/>
    <n v="2.0007607876172271"/>
    <n v="2.3884516322176195"/>
    <n v="2.7843555773072439"/>
    <n v="3.2110641999119034"/>
    <n v="3.5017358346865337"/>
    <n v="3.5017358346865337"/>
    <n v="3.5017358346865337"/>
    <n v="3.5017358346865337"/>
    <n v="3.5017358346865337"/>
    <n v="3.5017358346865337"/>
    <n v="3.5017358346865337"/>
    <n v="3.5017358346865337"/>
    <n v="3.5017358346865337"/>
    <n v="3.5017358346865337"/>
    <n v="3.5017358346865337"/>
  </r>
  <r>
    <s v="Lost Opportunity"/>
    <x v="0"/>
    <s v="Under $5"/>
    <s v="Under $5"/>
    <s v="Lighting"/>
    <s v="Under $5"/>
    <n v="-71.932033119106947"/>
    <s v="Lighting"/>
    <s v="Res-Lighting-7P_v5"/>
    <s v="Urban"/>
    <s v="SC-NR (2)"/>
    <s v="M_Input"/>
    <s v="No"/>
    <s v="Residential"/>
    <s v="Single Family"/>
    <s v="2017 - LEDGlobe665 to 1439 lumensANY"/>
    <n v="0.12252780245804386"/>
    <n v="0.13434990339461914"/>
    <n v="0.14438826594789947"/>
    <n v="0.15282953449836831"/>
    <n v="0.15986466498534116"/>
    <n v="0.16568065364582132"/>
    <n v="0.17044950924306954"/>
    <n v="0.17406042491789442"/>
    <n v="0.18760379907273356"/>
    <n v="0.18787768809740693"/>
    <n v="0.18805373374506015"/>
    <n v="0.18820116969209719"/>
    <n v="0.18808997488117876"/>
    <n v="0.18799488753532176"/>
    <n v="0.18777734051535352"/>
    <n v="0.18741569186822593"/>
    <n v="0.18657039395748531"/>
    <n v="0.18592470772726413"/>
    <n v="0.18537297985816831"/>
    <n v="0.18479609236838232"/>
    <n v="1.5395492641473281"/>
    <n v="-4.0157158288731516"/>
    <n v="-71.932033119106947"/>
    <s v="R-All-Lgt-Lighting-All-All-R"/>
    <s v="R-All-HVAC-ER-All-All-E"/>
    <n v="1.5395492641473281"/>
    <n v="0.12252780245804386"/>
    <n v="0.25687770585266301"/>
    <n v="0.40126597180056245"/>
    <n v="0.55409550629893078"/>
    <n v="0.71396017128427192"/>
    <n v="0.87964082493009321"/>
    <n v="1.0500903341731627"/>
    <n v="1.224150759091057"/>
    <n v="1.4117545581637905"/>
    <n v="1.5395492641473281"/>
    <n v="1.5395492641473281"/>
    <n v="1.5395492641473281"/>
    <n v="1.5395492641473281"/>
    <n v="1.5395492641473281"/>
    <n v="1.5395492641473281"/>
    <n v="1.5395492641473281"/>
    <n v="1.5395492641473281"/>
    <n v="1.5395492641473281"/>
    <n v="1.5395492641473281"/>
    <n v="1.5395492641473281"/>
  </r>
  <r>
    <s v="Lost Opportunity"/>
    <x v="0"/>
    <s v="Under $5"/>
    <s v="Under $15"/>
    <s v="Lighting"/>
    <s v="Under $5"/>
    <n v="-75.433488836696199"/>
    <s v="Lighting"/>
    <s v="Res-Lighting-7P_v5"/>
    <s v="Urban"/>
    <s v="SC-NR (2)"/>
    <s v="M_Input"/>
    <s v="No"/>
    <s v="Residential"/>
    <s v="Single Family"/>
    <s v="2017 - LEDGlobe1440 to 2600 lumensANY"/>
    <n v="1.1122041454215734E-2"/>
    <n v="1.2195152160967672E-2"/>
    <n v="1.3106350127553752E-2"/>
    <n v="1.3872577358117444E-2"/>
    <n v="1.45111672237826E-2"/>
    <n v="1.5039093667262714E-2"/>
    <n v="1.5471970194693501E-2"/>
    <n v="1.5799738693086603E-2"/>
    <n v="1.7029092078671513E-2"/>
    <n v="1.7053953416467187E-2"/>
    <n v="1.7069933356952158E-2"/>
    <n v="1.708331634988839E-2"/>
    <n v="1.7073223021911239E-2"/>
    <n v="1.7064591793886436E-2"/>
    <n v="1.704484470852468E-2"/>
    <n v="1.7012017291689292E-2"/>
    <n v="1.6935288270064679E-2"/>
    <n v="1.6876678314814767E-2"/>
    <n v="1.6826597107868858E-2"/>
    <n v="1.6774232122558554E-2"/>
    <n v="0.1397473095342355"/>
    <n v="12.809094631950174"/>
    <n v="-75.433488836696199"/>
    <s v="R-All-Lgt-Lighting-All-All-R"/>
    <s v="R-All-HVAC-ER-All-All-E"/>
    <n v="0.1397473095342355"/>
    <n v="1.1122041454215734E-2"/>
    <n v="2.3317193615183404E-2"/>
    <n v="3.6423543742737152E-2"/>
    <n v="5.0296121100854595E-2"/>
    <n v="6.4807288324637197E-2"/>
    <n v="7.9846381991899917E-2"/>
    <n v="9.5318352186593416E-2"/>
    <n v="0.11111809087968003"/>
    <n v="0.12814718295835154"/>
    <n v="0.1397473095342355"/>
    <n v="0.1397473095342355"/>
    <n v="0.1397473095342355"/>
    <n v="0.1397473095342355"/>
    <n v="0.1397473095342355"/>
    <n v="0.1397473095342355"/>
    <n v="0.1397473095342355"/>
    <n v="0.1397473095342355"/>
    <n v="0.1397473095342355"/>
    <n v="0.1397473095342355"/>
    <n v="0.1397473095342355"/>
  </r>
  <r>
    <s v="Lost Opportunity"/>
    <x v="0"/>
    <s v="Under $5"/>
    <s v="Under $10"/>
    <s v="Lighting"/>
    <s v="Under $5"/>
    <n v="-33.677211295696566"/>
    <s v="Lighting"/>
    <s v="Res-Lighting-7P_v5"/>
    <s v="Urban"/>
    <s v="SC-NR (2)"/>
    <s v="M_Input"/>
    <s v="No"/>
    <s v="Residential"/>
    <s v="Single Family"/>
    <s v="2017 - LEDReflectors and Outdoor250 to 664 lumensANY"/>
    <n v="0.126687265295434"/>
    <n v="0.13891069220471983"/>
    <n v="0.14928982799599991"/>
    <n v="0.15801765308410129"/>
    <n v="0.16529160580757654"/>
    <n v="0.17130503038227898"/>
    <n v="0.17623577476913821"/>
    <n v="0.17996927053808934"/>
    <n v="0.19397240288951589"/>
    <n v="0.19425558965067713"/>
    <n v="0.1944376115364935"/>
    <n v="0.19459005250549535"/>
    <n v="0.19447508295386953"/>
    <n v="0.19437676766893697"/>
    <n v="0.19415183555981513"/>
    <n v="0.19377790999203975"/>
    <n v="0.1929039166735981"/>
    <n v="0.1922363112721738"/>
    <n v="0.19166585384519955"/>
    <n v="0.19106938270152451"/>
    <n v="1.591812487857269"/>
    <n v="7.4383082143536274"/>
    <n v="-33.677211295696566"/>
    <s v="R-All-Lgt-Lighting-All-All-R"/>
    <s v="R-All-HVAC-ER-All-All-E"/>
    <n v="1.591812487857269"/>
    <n v="0.126687265295434"/>
    <n v="0.2655979575001538"/>
    <n v="0.41488778549615368"/>
    <n v="0.572905438580255"/>
    <n v="0.73819704438783151"/>
    <n v="0.90950207477011047"/>
    <n v="1.0857378495392487"/>
    <n v="1.265707120077338"/>
    <n v="1.4596795229668538"/>
    <n v="1.591812487857269"/>
    <n v="1.591812487857269"/>
    <n v="1.591812487857269"/>
    <n v="1.591812487857269"/>
    <n v="1.591812487857269"/>
    <n v="1.591812487857269"/>
    <n v="1.591812487857269"/>
    <n v="1.591812487857269"/>
    <n v="1.591812487857269"/>
    <n v="1.591812487857269"/>
    <n v="1.591812487857269"/>
  </r>
  <r>
    <s v="Lost Opportunity"/>
    <x v="0"/>
    <s v="Under $5"/>
    <s v="Under $5"/>
    <s v="Lighting"/>
    <s v="Under $5"/>
    <n v="-47.855221181050837"/>
    <s v="Lighting"/>
    <s v="Res-Lighting-7P_v5"/>
    <s v="Urban"/>
    <s v="SC-NR (2)"/>
    <s v="M_Input"/>
    <s v="No"/>
    <s v="Residential"/>
    <s v="Single Family"/>
    <s v="2017 - LEDReflectors and Outdoor665 to 1439 lumensANY"/>
    <n v="1.043524624922288"/>
    <n v="1.1442091487458299"/>
    <n v="1.2297022230367265"/>
    <n v="1.301593429940666"/>
    <n v="1.361509071578094"/>
    <n v="1.4110417267284057"/>
    <n v="1.4516563313209512"/>
    <n v="1.4824091837316355"/>
    <n v="1.5977531640494913"/>
    <n v="1.6000857770239261"/>
    <n v="1.6015850936259637"/>
    <n v="1.6028407518377772"/>
    <n v="1.6018937461702536"/>
    <n v="1.6010839219105373"/>
    <n v="1.5992311532501913"/>
    <n v="1.5961511235648738"/>
    <n v="1.5889520294200548"/>
    <n v="1.5834529551879859"/>
    <n v="1.5787540900642565"/>
    <n v="1.5738409496232739"/>
    <n v="13.111779826205934"/>
    <n v="2.2469892968370626"/>
    <n v="-47.855221181050837"/>
    <s v="R-All-Lgt-Lighting-All-All-R"/>
    <s v="R-All-HVAC-ER-All-All-E"/>
    <n v="13.111779826205934"/>
    <n v="1.043524624922288"/>
    <n v="2.1877337736681177"/>
    <n v="3.4174359967048442"/>
    <n v="4.71902942664551"/>
    <n v="6.0805384982236035"/>
    <n v="7.4915802249520089"/>
    <n v="8.9432365562729608"/>
    <n v="10.425645740004596"/>
    <n v="12.023398904054087"/>
    <n v="13.111779826205934"/>
    <n v="13.111779826205934"/>
    <n v="13.111779826205934"/>
    <n v="13.111779826205934"/>
    <n v="13.111779826205934"/>
    <n v="13.111779826205934"/>
    <n v="13.111779826205934"/>
    <n v="13.111779826205934"/>
    <n v="13.111779826205934"/>
    <n v="13.111779826205934"/>
    <n v="13.111779826205934"/>
  </r>
  <r>
    <s v="Lost Opportunity"/>
    <x v="0"/>
    <s v="Under $5"/>
    <s v="Under $5"/>
    <s v="Lighting"/>
    <s v="Under $5"/>
    <n v="-17.68258575845417"/>
    <s v="Lighting"/>
    <s v="Res-Lighting-7P_v5"/>
    <s v="Urban"/>
    <s v="SC-NR (2)"/>
    <s v="M_Input"/>
    <s v="No"/>
    <s v="Residential"/>
    <s v="Single Family"/>
    <s v="2017 - LEDReflectors and Outdoor1440 to 2600 lumensANY"/>
    <n v="0.4380726737458433"/>
    <n v="0.48034013682510773"/>
    <n v="0.51623021430569815"/>
    <n v="0.54641021435080483"/>
    <n v="0.57156286020548253"/>
    <n v="0.5923567180227276"/>
    <n v="0.60940676936033888"/>
    <n v="0.62231684733944082"/>
    <n v="0.67073836481162685"/>
    <n v="0.67171759805454234"/>
    <n v="0.67234701265287544"/>
    <n v="0.67287413921704364"/>
    <n v="0.67247658529745546"/>
    <n v="0.67213662026908383"/>
    <n v="0.67135882614570053"/>
    <n v="0.6700658266253835"/>
    <n v="0.66704363975480185"/>
    <n v="0.66473512293168557"/>
    <n v="0.66276253468684487"/>
    <n v="0.66069999345104957"/>
    <n v="5.5043381908314775"/>
    <n v="0.21572810626562469"/>
    <n v="-17.68258575845417"/>
    <s v="R-All-Lgt-Lighting-All-All-R"/>
    <s v="R-All-HVAC-ER-All-All-E"/>
    <n v="5.5043381908314775"/>
    <n v="0.4380726737458433"/>
    <n v="0.91841281057095103"/>
    <n v="1.4346430248766491"/>
    <n v="1.981053239227454"/>
    <n v="2.5526160994329365"/>
    <n v="3.1449728174556641"/>
    <n v="3.754379586816003"/>
    <n v="4.376696434155444"/>
    <n v="5.0474347989670711"/>
    <n v="5.5043381908314775"/>
    <n v="5.5043381908314775"/>
    <n v="5.5043381908314775"/>
    <n v="5.5043381908314775"/>
    <n v="5.5043381908314775"/>
    <n v="5.5043381908314775"/>
    <n v="5.5043381908314775"/>
    <n v="5.5043381908314775"/>
    <n v="5.5043381908314775"/>
    <n v="5.5043381908314775"/>
    <n v="5.5043381908314775"/>
  </r>
  <r>
    <s v="Lost Opportunity"/>
    <x v="0"/>
    <s v="Under $5"/>
    <s v="Under $5"/>
    <s v="Lighting"/>
    <s v="Under $5"/>
    <n v="-3.421353394294874"/>
    <s v="Lighting"/>
    <s v="Res-Lighting-7P_v5"/>
    <s v="Urban"/>
    <s v="SC-NR (2)"/>
    <s v="M_Input"/>
    <s v="No"/>
    <s v="Residential"/>
    <s v="Single Family"/>
    <s v="2017 - LEDThree-Way250 to 664 lumensANY"/>
    <n v="3.8002588679442303E-3"/>
    <n v="4.1669270283181672E-3"/>
    <n v="4.4782716827349127E-3"/>
    <n v="4.7400816966425919E-3"/>
    <n v="4.9582796605652556E-3"/>
    <n v="5.1386653529506303E-3"/>
    <n v="5.2865737085223685E-3"/>
    <n v="5.3985679991189941E-3"/>
    <n v="5.8186222782401608E-3"/>
    <n v="5.8271170783913652E-3"/>
    <n v="5.8325772190307625E-3"/>
    <n v="5.8371500160118673E-3"/>
    <n v="5.8337012553405336E-3"/>
    <n v="5.830752075464022E-3"/>
    <n v="5.8240047497530902E-3"/>
    <n v="5.8127880425996488E-3"/>
    <n v="5.7865707203519339E-3"/>
    <n v="5.7665444506149258E-3"/>
    <n v="5.7494323447486581E-3"/>
    <n v="5.7315399011163958E-3"/>
    <n v="4.7749862695173194E-2"/>
    <n v="2.8752636800931599"/>
    <n v="-3.421353394294874"/>
    <s v="R-All-Lgt-Lighting-All-All-R"/>
    <s v="R-All-HVAC-ER-All-All-E"/>
    <n v="4.7749862695173194E-2"/>
    <n v="3.8002588679442303E-3"/>
    <n v="7.9671858962623975E-3"/>
    <n v="1.244545757899731E-2"/>
    <n v="1.7185539275639903E-2"/>
    <n v="2.2143818936205158E-2"/>
    <n v="2.7282484289155789E-2"/>
    <n v="3.2569057997678161E-2"/>
    <n v="3.7967625996797157E-2"/>
    <n v="4.3786248275037319E-2"/>
    <n v="4.7749862695173194E-2"/>
    <n v="4.7749862695173194E-2"/>
    <n v="4.7749862695173194E-2"/>
    <n v="4.7749862695173194E-2"/>
    <n v="4.7749862695173194E-2"/>
    <n v="4.7749862695173194E-2"/>
    <n v="4.7749862695173194E-2"/>
    <n v="4.7749862695173194E-2"/>
    <n v="4.7749862695173194E-2"/>
    <n v="4.7749862695173194E-2"/>
    <n v="4.7749862695173194E-2"/>
  </r>
  <r>
    <s v="Lost Opportunity"/>
    <x v="0"/>
    <s v="Under $5"/>
    <s v="Under $5"/>
    <s v="Lighting"/>
    <s v="Under $5"/>
    <n v="-10.499684685907068"/>
    <s v="Lighting"/>
    <s v="Res-Lighting-7P_v5"/>
    <s v="Urban"/>
    <s v="SC-NR (2)"/>
    <s v="M_Input"/>
    <s v="No"/>
    <s v="Residential"/>
    <s v="Single Family"/>
    <s v="2017 - LEDThree-Way665 to 1439 lumensANY"/>
    <n v="5.1162379732741653E-2"/>
    <n v="5.6098784411695864E-2"/>
    <n v="6.0290376087566523E-2"/>
    <n v="6.3815089486005394E-2"/>
    <n v="6.6752659655576835E-2"/>
    <n v="6.9181168242194932E-2"/>
    <n v="7.1172438762537205E-2"/>
    <n v="7.2680203002425198E-2"/>
    <n v="7.8335337898113436E-2"/>
    <n v="7.8449702262803372E-2"/>
    <n v="7.8523211410073165E-2"/>
    <n v="7.8584774367681506E-2"/>
    <n v="7.8538344161423052E-2"/>
    <n v="7.8498639744964779E-2"/>
    <n v="7.8407801396263008E-2"/>
    <n v="7.8256792359595539E-2"/>
    <n v="7.7903832036884987E-2"/>
    <n v="7.7634221030761785E-2"/>
    <n v="7.7403843025268038E-2"/>
    <n v="7.7162959436209905E-2"/>
    <n v="0.64285005108567173"/>
    <n v="-2.1461025606077992"/>
    <n v="-10.499684685907068"/>
    <s v="R-All-Lgt-Lighting-All-All-R"/>
    <s v="R-All-HVAC-ER-All-All-E"/>
    <n v="0.64285005108567173"/>
    <n v="5.1162379732741653E-2"/>
    <n v="0.10726116414443751"/>
    <n v="0.16755154023200403"/>
    <n v="0.23136662971800942"/>
    <n v="0.29811928937358623"/>
    <n v="0.36730045761578117"/>
    <n v="0.43847289637831838"/>
    <n v="0.5111530993807436"/>
    <n v="0.58948843727885702"/>
    <n v="0.64285005108567173"/>
    <n v="0.64285005108567173"/>
    <n v="0.64285005108567173"/>
    <n v="0.64285005108567173"/>
    <n v="0.64285005108567173"/>
    <n v="0.64285005108567173"/>
    <n v="0.64285005108567173"/>
    <n v="0.64285005108567173"/>
    <n v="0.64285005108567173"/>
    <n v="0.64285005108567173"/>
    <n v="0.64285005108567173"/>
  </r>
  <r>
    <s v="Lost Opportunity"/>
    <x v="0"/>
    <s v="Under $5"/>
    <s v="Under $5"/>
    <s v="Lighting"/>
    <s v="Under $5"/>
    <n v="-20.941549341878694"/>
    <s v="Lighting"/>
    <s v="Res-Lighting-7P_v5"/>
    <s v="Urban"/>
    <s v="SC-NR (2)"/>
    <s v="M_Input"/>
    <s v="No"/>
    <s v="Residential"/>
    <s v="Single Family"/>
    <s v="2017 - LEDThree-Way1440 to 2600 lumensANY"/>
    <n v="0.18205948760637633"/>
    <n v="0.19962550605905169"/>
    <n v="0.21454113423644475"/>
    <n v="0.2270837000559241"/>
    <n v="0.23753693781917257"/>
    <n v="0.24617869825402641"/>
    <n v="0.25326456276058285"/>
    <n v="0.2586298875632827"/>
    <n v="0.27875348163439784"/>
    <n v="0.27916044311165211"/>
    <n v="0.27942202276756772"/>
    <n v="0.27964109233736206"/>
    <n v="0.27947587211881431"/>
    <n v="0.27933458538129607"/>
    <n v="0.27901134038553865"/>
    <n v="0.27847398016142022"/>
    <n v="0.27721798355153349"/>
    <n v="0.27625858248605845"/>
    <n v="0.27543879064183491"/>
    <n v="0.27458161505645756"/>
    <n v="2.2875587789262228"/>
    <n v="4.7655794960796252"/>
    <n v="-20.941549341878694"/>
    <s v="R-All-Lgt-Lighting-All-All-R"/>
    <s v="R-All-HVAC-ER-All-All-E"/>
    <n v="2.2875587789262228"/>
    <n v="0.18205948760637633"/>
    <n v="0.38168499366542802"/>
    <n v="0.59622612790187279"/>
    <n v="0.82330982795779684"/>
    <n v="1.0608467657769693"/>
    <n v="1.3070254640309957"/>
    <n v="1.5602900267915785"/>
    <n v="1.8189199143548611"/>
    <n v="2.0976733959892591"/>
    <n v="2.2875587789262228"/>
    <n v="2.2875587789262228"/>
    <n v="2.2875587789262228"/>
    <n v="2.2875587789262228"/>
    <n v="2.2875587789262228"/>
    <n v="2.2875587789262228"/>
    <n v="2.2875587789262228"/>
    <n v="2.2875587789262228"/>
    <n v="2.2875587789262228"/>
    <n v="2.2875587789262228"/>
    <n v="2.2875587789262228"/>
  </r>
  <r>
    <s v="Lost Opportunity"/>
    <x v="0"/>
    <s v="Under $5"/>
    <s v="Under $5"/>
    <s v="Lighting"/>
    <s v="Under $5"/>
    <n v="-13.686769924007322"/>
    <s v="Lighting"/>
    <s v="Res-Lighting-7P_v5"/>
    <s v="Urban"/>
    <s v="SC-NR (2)"/>
    <s v="M_Input"/>
    <s v="No"/>
    <s v="Residential"/>
    <s v="Multifamily - Low Rise"/>
    <s v="2017 - LEDDecorative and Mini-Base250 to 664 lumensANY"/>
    <n v="6.7193731316287128E-2"/>
    <n v="7.3678528249273664E-2"/>
    <n v="7.9185601877799397E-2"/>
    <n v="8.381796817788259E-2"/>
    <n v="8.7679817049261075E-2"/>
    <n v="9.0873655211554105E-2"/>
    <n v="9.3492109226054318E-2"/>
    <n v="9.54765862821913E-2"/>
    <n v="0.10473234340058954"/>
    <n v="0.10484814766591063"/>
    <n v="0.1049088417272579"/>
    <n v="0.10506607195466876"/>
    <n v="0.10506459826630853"/>
    <n v="0.10503578380260396"/>
    <n v="0.10478324509557756"/>
    <n v="0.10456360992672688"/>
    <n v="0.10411801780339899"/>
    <n v="0.10369917780163064"/>
    <n v="0.10329758825366218"/>
    <n v="0.10287230423466874"/>
    <n v="0.86621365600904165"/>
    <n v="2.9056602596054346"/>
    <n v="-13.686769924007322"/>
    <s v="R-All-Lgt-Lighting-All-All-R"/>
    <s v="R-All-HVAC-ER-All-All-E"/>
    <n v="0.86621365600904165"/>
    <n v="6.7193731316287128E-2"/>
    <n v="0.14087225956556079"/>
    <n v="0.2200578614433602"/>
    <n v="0.30387582962124282"/>
    <n v="0.39155564667050391"/>
    <n v="0.48242930188205801"/>
    <n v="0.57592141110811235"/>
    <n v="0.6713979973903037"/>
    <n v="0.77613034079089327"/>
    <n v="0.86621365600904165"/>
    <n v="0.86621365600904165"/>
    <n v="0.86621365600904165"/>
    <n v="0.86621365600904165"/>
    <n v="0.86621365600904165"/>
    <n v="0.86621365600904165"/>
    <n v="0.86621365600904165"/>
    <n v="0.86621365600904165"/>
    <n v="0.86621365600904165"/>
    <n v="0.86621365600904165"/>
    <n v="0.86621365600904165"/>
  </r>
  <r>
    <s v="Lost Opportunity"/>
    <x v="0"/>
    <s v="Under $5"/>
    <s v="Under $15"/>
    <s v="Lighting"/>
    <s v="Under $5"/>
    <n v="-16.519436515236958"/>
    <s v="Lighting"/>
    <s v="Res-Lighting-7P_v5"/>
    <s v="Urban"/>
    <s v="SC-NR (2)"/>
    <s v="M_Input"/>
    <s v="No"/>
    <s v="Residential"/>
    <s v="Multifamily - Low Rise"/>
    <s v="2017 - LEDDecorative and Mini-Base665 to 1439 lumensANY"/>
    <n v="1.4346330348374837E-2"/>
    <n v="1.5730879728507296E-2"/>
    <n v="1.690667836299246E-2"/>
    <n v="1.7895720881301962E-2"/>
    <n v="1.8720252553810292E-2"/>
    <n v="1.9402159280195584E-2"/>
    <n v="1.9961217477413799E-2"/>
    <n v="2.038491717169184E-2"/>
    <n v="2.2361085880344529E-2"/>
    <n v="2.2385810898787509E-2"/>
    <n v="2.23987695042588E-2"/>
    <n v="2.2432339254576265E-2"/>
    <n v="2.2432024611831584E-2"/>
    <n v="2.2425872522834307E-2"/>
    <n v="2.2371953747291121E-2"/>
    <n v="2.232506010666829E-2"/>
    <n v="2.2229923080093521E-2"/>
    <n v="2.2140497818082121E-2"/>
    <n v="2.2054755648288172E-2"/>
    <n v="2.1963954543648731E-2"/>
    <n v="0.18494265786319036"/>
    <n v="13.941833886349484"/>
    <n v="-16.519436515236958"/>
    <s v="R-All-Lgt-Lighting-All-All-R"/>
    <s v="R-All-HVAC-ER-All-All-E"/>
    <n v="0.18494265786319036"/>
    <n v="1.4346330348374837E-2"/>
    <n v="3.0077210076882133E-2"/>
    <n v="4.6983888439874597E-2"/>
    <n v="6.4879609321176562E-2"/>
    <n v="8.3599861874986858E-2"/>
    <n v="0.10300202115518245"/>
    <n v="0.12296323863259626"/>
    <n v="0.14334815580428809"/>
    <n v="0.16570924168463261"/>
    <n v="0.18494265786319036"/>
    <n v="0.18494265786319036"/>
    <n v="0.18494265786319036"/>
    <n v="0.18494265786319036"/>
    <n v="0.18494265786319036"/>
    <n v="0.18494265786319036"/>
    <n v="0.18494265786319036"/>
    <n v="0.18494265786319036"/>
    <n v="0.18494265786319036"/>
    <n v="0.18494265786319036"/>
    <n v="0.18494265786319036"/>
  </r>
  <r>
    <s v="Lost Opportunity"/>
    <x v="0"/>
    <s v="Under $115"/>
    <s v="Under $85"/>
    <s v="Lighting"/>
    <s v="Under $115"/>
    <n v="107.02914694255558"/>
    <s v="Lighting"/>
    <s v="Res-Lighting-7P_v5"/>
    <s v="Urban"/>
    <s v="SC-NR (2)"/>
    <s v="M_Input"/>
    <s v="No"/>
    <s v="Residential"/>
    <s v="Multifamily - Low Rise"/>
    <s v="2017 - LEDDecorative and Mini-Base1440 to 2600 lumensANY"/>
    <n v="1.7108694465625671E-4"/>
    <n v="1.8759836725844233E-4"/>
    <n v="2.0162033601422617E-4"/>
    <n v="2.1341514754328529E-4"/>
    <n v="2.232480874795767E-4"/>
    <n v="2.3138015578727644E-4"/>
    <n v="2.3804719582639928E-4"/>
    <n v="2.4310002009473431E-4"/>
    <n v="2.6666679001279833E-4"/>
    <n v="2.6696164784467994E-4"/>
    <n v="2.6711618549739335E-4"/>
    <n v="2.6751652104489731E-4"/>
    <n v="2.6751276877762486E-4"/>
    <n v="2.6743940213373485E-4"/>
    <n v="2.6679639459499272E-4"/>
    <n v="2.6623716519603513E-4"/>
    <n v="2.6510261003069959E-4"/>
    <n v="2.6403617042690576E-4"/>
    <n v="2.6301365348340697E-4"/>
    <n v="2.6193080628925081E-4"/>
    <n v="2.2055308571648099E-3"/>
    <n v="84.464429769747696"/>
    <n v="107.02914694255558"/>
    <s v="R-All-Lgt-Lighting-All-All-R"/>
    <s v="R-All-HVAC-ER-All-All-E"/>
    <n v="2.2055308571648099E-3"/>
    <n v="1.7108694465625671E-4"/>
    <n v="3.5868531191469901E-4"/>
    <n v="5.6030564792892523E-4"/>
    <n v="7.7372079547221055E-4"/>
    <n v="9.9696888295178719E-4"/>
    <n v="1.2283490387390637E-3"/>
    <n v="1.466396234565463E-3"/>
    <n v="1.7094962546601972E-3"/>
    <n v="1.9761630446729957E-3"/>
    <n v="2.2055308571648099E-3"/>
    <n v="2.2055308571648099E-3"/>
    <n v="2.2055308571648099E-3"/>
    <n v="2.2055308571648099E-3"/>
    <n v="2.2055308571648099E-3"/>
    <n v="2.2055308571648099E-3"/>
    <n v="2.2055308571648099E-3"/>
    <n v="2.2055308571648099E-3"/>
    <n v="2.2055308571648099E-3"/>
    <n v="2.2055308571648099E-3"/>
    <n v="2.2055308571648099E-3"/>
  </r>
  <r>
    <s v="Lost Opportunity"/>
    <x v="0"/>
    <s v="Under $5"/>
    <s v="Under $5"/>
    <s v="Lighting"/>
    <s v="Under $5"/>
    <n v="-13.890364575776116"/>
    <s v="Lighting"/>
    <s v="Res-Lighting-7P_v5"/>
    <s v="Urban"/>
    <s v="SC-NR (2)"/>
    <s v="M_Input"/>
    <s v="No"/>
    <s v="Residential"/>
    <s v="Multifamily - Low Rise"/>
    <s v="2017 - LEDGeneral Purpose and Dimmable250 to 664 lumensANY"/>
    <n v="7.2536285012037988E-3"/>
    <n v="7.9536686230451698E-3"/>
    <n v="8.5481625653754632E-3"/>
    <n v="9.0482310027738024E-3"/>
    <n v="9.4651213360240211E-3"/>
    <n v="9.8098992649827844E-3"/>
    <n v="1.0092563916827568E-2"/>
    <n v="1.0306790140798125E-2"/>
    <n v="1.130595810362801E-2"/>
    <n v="1.1318459286447287E-2"/>
    <n v="1.1325011269267974E-2"/>
    <n v="1.1341984424895092E-2"/>
    <n v="1.1341825338806521E-2"/>
    <n v="1.1338714789487708E-2"/>
    <n v="1.1311452990997587E-2"/>
    <n v="1.1287743161383527E-2"/>
    <n v="1.1239641059262293E-2"/>
    <n v="1.1194426874623988E-2"/>
    <n v="1.1151074893213434E-2"/>
    <n v="1.1105165070662329E-2"/>
    <n v="9.3508604750397878E-2"/>
    <n v="-1.0982395163558818"/>
    <n v="-13.890364575776116"/>
    <s v="R-All-Lgt-Lighting-All-All-R"/>
    <s v="R-All-HVAC-ER-All-All-E"/>
    <n v="9.3508604750397878E-2"/>
    <n v="7.2536285012037988E-3"/>
    <n v="1.5207297124248969E-2"/>
    <n v="2.3755459689624434E-2"/>
    <n v="3.2803690692398232E-2"/>
    <n v="4.2268812028422253E-2"/>
    <n v="5.2078711293405036E-2"/>
    <n v="6.2171275210232607E-2"/>
    <n v="7.2478065351030727E-2"/>
    <n v="8.378402345465874E-2"/>
    <n v="9.3508604750397878E-2"/>
    <n v="9.3508604750397878E-2"/>
    <n v="9.3508604750397878E-2"/>
    <n v="9.3508604750397878E-2"/>
    <n v="9.3508604750397878E-2"/>
    <n v="9.3508604750397878E-2"/>
    <n v="9.3508604750397878E-2"/>
    <n v="9.3508604750397878E-2"/>
    <n v="9.3508604750397878E-2"/>
    <n v="9.3508604750397878E-2"/>
    <n v="9.3508604750397878E-2"/>
  </r>
  <r>
    <s v="Lost Opportunity"/>
    <x v="0"/>
    <s v="Under $20"/>
    <s v="Under $15"/>
    <s v="Lighting"/>
    <s v="Under $20"/>
    <n v="16.416994598384701"/>
    <s v="Lighting"/>
    <s v="Res-Lighting-7P_v5"/>
    <s v="Urban"/>
    <s v="SC-NR (2)"/>
    <s v="M_Input"/>
    <s v="No"/>
    <s v="Residential"/>
    <s v="Multifamily - Low Rise"/>
    <s v="2017 - LEDGeneral Purpose and Dimmable665 to 1439 lumensANY"/>
    <n v="0.18018829124965896"/>
    <n v="0.19757807531977867"/>
    <n v="0.21234597356670307"/>
    <n v="0.22476823605612337"/>
    <n v="0.23512426087520405"/>
    <n v="0.24368893245569176"/>
    <n v="0.25071064036424251"/>
    <n v="0.25603226074109459"/>
    <n v="0.28085271685679458"/>
    <n v="0.28116326030004257"/>
    <n v="0.28132601892333853"/>
    <n v="0.28174765120145395"/>
    <n v="0.28174369932406507"/>
    <n v="0.28166642978006895"/>
    <n v="0.2809892160400061"/>
    <n v="0.28040023720227419"/>
    <n v="0.27920532687769606"/>
    <n v="0.27808215567188233"/>
    <n v="0.27700524368895418"/>
    <n v="0.27586479205489461"/>
    <n v="2.3228589256146335"/>
    <n v="11.211320055237875"/>
    <n v="16.416994598384701"/>
    <s v="R-All-Lgt-Lighting-All-All-R"/>
    <s v="R-All-HVAC-ER-All-All-E"/>
    <n v="2.3228589256146335"/>
    <n v="0.18018829124965896"/>
    <n v="0.37776636656943763"/>
    <n v="0.59011234013614067"/>
    <n v="0.81488057619226406"/>
    <n v="1.0500048370674682"/>
    <n v="1.2936937695231598"/>
    <n v="1.5444044098874024"/>
    <n v="1.8004366706284969"/>
    <n v="2.0812893874852914"/>
    <n v="2.3228589256146335"/>
    <n v="2.3228589256146335"/>
    <n v="2.3228589256146335"/>
    <n v="2.3228589256146335"/>
    <n v="2.3228589256146335"/>
    <n v="2.3228589256146335"/>
    <n v="2.3228589256146335"/>
    <n v="2.3228589256146335"/>
    <n v="2.3228589256146335"/>
    <n v="2.3228589256146335"/>
    <n v="2.3228589256146335"/>
  </r>
  <r>
    <s v="Lost Opportunity"/>
    <x v="0"/>
    <s v="Under $35"/>
    <s v="Under $25"/>
    <s v="Lighting"/>
    <s v="Under $35"/>
    <n v="30.714419471239463"/>
    <s v="Lighting"/>
    <s v="Res-Lighting-7P_v5"/>
    <s v="Urban"/>
    <s v="SC-NR (2)"/>
    <s v="M_Input"/>
    <s v="No"/>
    <s v="Residential"/>
    <s v="Multifamily - Low Rise"/>
    <s v="2017 - LEDGeneral Purpose and Dimmable1440 to 2600 lumensANY"/>
    <n v="3.4131620979798723E-2"/>
    <n v="3.7425628124688554E-2"/>
    <n v="4.0222992493574618E-2"/>
    <n v="4.2576041917929297E-2"/>
    <n v="4.4537700533652032E-2"/>
    <n v="4.6160037491144064E-2"/>
    <n v="4.7490103231283894E-2"/>
    <n v="4.8498135043125785E-2"/>
    <n v="5.3199674720379397E-2"/>
    <n v="5.3258498470963797E-2"/>
    <n v="5.3289328529914935E-2"/>
    <n v="5.3369194946371185E-2"/>
    <n v="5.3368446373973595E-2"/>
    <n v="5.3353809824780177E-2"/>
    <n v="5.3225530664476065E-2"/>
    <n v="5.3113965133135661E-2"/>
    <n v="5.2887622866274166E-2"/>
    <n v="5.2674869564567427E-2"/>
    <n v="5.2470878775959649E-2"/>
    <n v="5.225485218150365E-2"/>
    <n v="0.4400005121796236"/>
    <n v="20.460939651026969"/>
    <n v="30.714419471239463"/>
    <s v="R-All-Lgt-Lighting-All-All-R"/>
    <s v="R-All-HVAC-ER-All-All-E"/>
    <n v="0.4400005121796236"/>
    <n v="3.4131620979798723E-2"/>
    <n v="7.1557249104487269E-2"/>
    <n v="0.11178024159806188"/>
    <n v="0.15435628351599118"/>
    <n v="0.1988939840496432"/>
    <n v="0.24505402154078726"/>
    <n v="0.29254412477207115"/>
    <n v="0.34104225981519692"/>
    <n v="0.39424193453557632"/>
    <n v="0.4400005121796236"/>
    <n v="0.4400005121796236"/>
    <n v="0.4400005121796236"/>
    <n v="0.4400005121796236"/>
    <n v="0.4400005121796236"/>
    <n v="0.4400005121796236"/>
    <n v="0.4400005121796236"/>
    <n v="0.4400005121796236"/>
    <n v="0.4400005121796236"/>
    <n v="0.4400005121796236"/>
    <n v="0.4400005121796236"/>
  </r>
  <r>
    <s v="Lost Opportunity"/>
    <x v="0"/>
    <s v="Under $5"/>
    <s v="Under $5"/>
    <s v="Lighting"/>
    <s v="Under $5"/>
    <n v="-27.817954522497537"/>
    <s v="Lighting"/>
    <s v="Res-Lighting-7P_v5"/>
    <s v="Urban"/>
    <s v="SC-NR (2)"/>
    <s v="M_Input"/>
    <s v="No"/>
    <s v="Residential"/>
    <s v="Multifamily - Low Rise"/>
    <s v="2017 - LEDGlobe250 to 664 lumensANY"/>
    <n v="2.7628526920664306E-2"/>
    <n v="3.0294927239984441E-2"/>
    <n v="3.2559310077776377E-2"/>
    <n v="3.4464033249433382E-2"/>
    <n v="3.6051937260957664E-2"/>
    <n v="3.7365170533147883E-2"/>
    <n v="3.8441818991463296E-2"/>
    <n v="3.925779061106037E-2"/>
    <n v="4.3063546441363704E-2"/>
    <n v="4.3111162509102109E-2"/>
    <n v="4.3136118520250878E-2"/>
    <n v="4.3200767997005125E-2"/>
    <n v="4.3200162050025616E-2"/>
    <n v="4.3188314200969295E-2"/>
    <n v="4.3084476055224037E-2"/>
    <n v="4.2994167092521067E-2"/>
    <n v="4.2810949793320174E-2"/>
    <n v="4.2638732355210693E-2"/>
    <n v="4.2473607909525757E-2"/>
    <n v="4.2298740838781011E-2"/>
    <n v="0.35616726211321309"/>
    <n v="-1.3614782008992641"/>
    <n v="-27.817954522497537"/>
    <s v="R-All-Lgt-Lighting-All-All-R"/>
    <s v="R-All-HVAC-ER-All-All-E"/>
    <n v="0.35616726211321309"/>
    <n v="2.7628526920664306E-2"/>
    <n v="5.7923454160648744E-2"/>
    <n v="9.048276423842512E-2"/>
    <n v="0.1249467974878585"/>
    <n v="0.16099873474881615"/>
    <n v="0.19836390528196404"/>
    <n v="0.23680572427342733"/>
    <n v="0.27606351488448772"/>
    <n v="0.31912706132585145"/>
    <n v="0.35616726211321309"/>
    <n v="0.35616726211321309"/>
    <n v="0.35616726211321309"/>
    <n v="0.35616726211321309"/>
    <n v="0.35616726211321309"/>
    <n v="0.35616726211321309"/>
    <n v="0.35616726211321309"/>
    <n v="0.35616726211321309"/>
    <n v="0.35616726211321309"/>
    <n v="0.35616726211321309"/>
    <n v="0.35616726211321309"/>
  </r>
  <r>
    <s v="Lost Opportunity"/>
    <x v="0"/>
    <s v="Under $5"/>
    <s v="Under $5"/>
    <s v="Lighting"/>
    <s v="Under $5"/>
    <n v="-71.932033119106947"/>
    <s v="Lighting"/>
    <s v="Res-Lighting-7P_v5"/>
    <s v="Urban"/>
    <s v="SC-NR (2)"/>
    <s v="M_Input"/>
    <s v="No"/>
    <s v="Residential"/>
    <s v="Multifamily - Low Rise"/>
    <s v="2017 - LEDGlobe665 to 1439 lumensANY"/>
    <n v="1.2146969474066864E-2"/>
    <n v="1.3319260829933515E-2"/>
    <n v="1.4314803925200294E-2"/>
    <n v="1.5152221507726594E-2"/>
    <n v="1.5850348541828704E-2"/>
    <n v="1.6427715714368497E-2"/>
    <n v="1.6901067623249205E-2"/>
    <n v="1.7259812133349647E-2"/>
    <n v="1.8933024752654039E-2"/>
    <n v="1.895395930783153E-2"/>
    <n v="1.8964931297271614E-2"/>
    <n v="1.8993354644737923E-2"/>
    <n v="1.8993088238226843E-2"/>
    <n v="1.8987879293818271E-2"/>
    <n v="1.8942226523758068E-2"/>
    <n v="1.8902521901925075E-2"/>
    <n v="1.8821969835327211E-2"/>
    <n v="1.8746253892540071E-2"/>
    <n v="1.8673656406365129E-2"/>
    <n v="1.859677554418759E-2"/>
    <n v="0.15659006623749261"/>
    <n v="-4.0157158288731516"/>
    <n v="-71.932033119106947"/>
    <s v="R-All-Lgt-Lighting-All-All-R"/>
    <s v="R-All-HVAC-ER-All-All-E"/>
    <n v="0.15659006623749261"/>
    <n v="1.2146969474066864E-2"/>
    <n v="2.546623030400038E-2"/>
    <n v="3.9781034229200672E-2"/>
    <n v="5.4933255736927269E-2"/>
    <n v="7.0783604278755977E-2"/>
    <n v="8.7211319993124481E-2"/>
    <n v="0.10411238761637369"/>
    <n v="0.12137219974972334"/>
    <n v="0.14030522450237737"/>
    <n v="0.15659006623749261"/>
    <n v="0.15659006623749261"/>
    <n v="0.15659006623749261"/>
    <n v="0.15659006623749261"/>
    <n v="0.15659006623749261"/>
    <n v="0.15659006623749261"/>
    <n v="0.15659006623749261"/>
    <n v="0.15659006623749261"/>
    <n v="0.15659006623749261"/>
    <n v="0.15659006623749261"/>
    <n v="0.15659006623749261"/>
  </r>
  <r>
    <s v="Lost Opportunity"/>
    <x v="0"/>
    <s v="Under $5"/>
    <s v="Under $15"/>
    <s v="Lighting"/>
    <s v="Under $5"/>
    <n v="-75.433488836696199"/>
    <s v="Lighting"/>
    <s v="Res-Lighting-7P_v5"/>
    <s v="Urban"/>
    <s v="SC-NR (2)"/>
    <s v="M_Input"/>
    <s v="No"/>
    <s v="Residential"/>
    <s v="Multifamily - Low Rise"/>
    <s v="2017 - LEDGlobe1440 to 2600 lumensANY"/>
    <n v="1.1025995351538734E-3"/>
    <n v="1.2090102663904207E-3"/>
    <n v="1.2993772798591131E-3"/>
    <n v="1.3753909916902373E-3"/>
    <n v="1.4387610812358414E-3"/>
    <n v="1.4911696081045889E-3"/>
    <n v="1.5341365057995515E-3"/>
    <n v="1.5667003095466698E-3"/>
    <n v="1.7185804521779116E-3"/>
    <n v="1.7204807146966113E-3"/>
    <n v="1.7214766594449843E-3"/>
    <n v="1.7240566914250414E-3"/>
    <n v="1.7240325092867804E-3"/>
    <n v="1.7235596852053668E-3"/>
    <n v="1.719415711422084E-3"/>
    <n v="1.7158116604141364E-3"/>
    <n v="1.7084998225622256E-3"/>
    <n v="1.7016269672793449E-3"/>
    <n v="1.6950371792107464E-3"/>
    <n v="1.6880585823615354E-3"/>
    <n v="1.4213926742121585E-2"/>
    <n v="12.809094631950174"/>
    <n v="-75.433488836696199"/>
    <s v="R-All-Lgt-Lighting-All-All-R"/>
    <s v="R-All-HVAC-ER-All-All-E"/>
    <n v="1.4213926742121585E-2"/>
    <n v="1.1025995351538734E-3"/>
    <n v="2.3116098015442941E-3"/>
    <n v="3.610987081403407E-3"/>
    <n v="4.9863780730936445E-3"/>
    <n v="6.4251391543294857E-3"/>
    <n v="7.9163087624340746E-3"/>
    <n v="9.4504452682336263E-3"/>
    <n v="1.1017145577780297E-2"/>
    <n v="1.2735726029958209E-2"/>
    <n v="1.4213926742121585E-2"/>
    <n v="1.4213926742121585E-2"/>
    <n v="1.4213926742121585E-2"/>
    <n v="1.4213926742121585E-2"/>
    <n v="1.4213926742121585E-2"/>
    <n v="1.4213926742121585E-2"/>
    <n v="1.4213926742121585E-2"/>
    <n v="1.4213926742121585E-2"/>
    <n v="1.4213926742121585E-2"/>
    <n v="1.4213926742121585E-2"/>
    <n v="1.4213926742121585E-2"/>
  </r>
  <r>
    <s v="Lost Opportunity"/>
    <x v="0"/>
    <s v="Under $5"/>
    <s v="Under $10"/>
    <s v="Lighting"/>
    <s v="Under $5"/>
    <n v="-33.677211295696566"/>
    <s v="Lighting"/>
    <s v="Res-Lighting-7P_v5"/>
    <s v="Urban"/>
    <s v="SC-NR (2)"/>
    <s v="M_Input"/>
    <s v="No"/>
    <s v="Residential"/>
    <s v="Multifamily - Low Rise"/>
    <s v="2017 - LEDReflectors and Outdoor250 to 664 lumensANY"/>
    <n v="1.2559323789583089E-2"/>
    <n v="1.3771411030395858E-2"/>
    <n v="1.4800749920777794E-2"/>
    <n v="1.5666595396761886E-2"/>
    <n v="1.6388421814970064E-2"/>
    <n v="1.6985388925234445E-2"/>
    <n v="1.7474809755898612E-2"/>
    <n v="1.7845732599633912E-2"/>
    <n v="1.9575745925140737E-2"/>
    <n v="1.959739114763235E-2"/>
    <n v="1.9608735604230196E-2"/>
    <n v="1.9638123841746992E-2"/>
    <n v="1.9637848391509023E-2"/>
    <n v="1.9632462618574559E-2"/>
    <n v="1.9585260069634125E-2"/>
    <n v="1.9544207591268382E-2"/>
    <n v="1.9460921016087429E-2"/>
    <n v="1.9382634737067188E-2"/>
    <n v="1.9307572777199127E-2"/>
    <n v="1.922808203316034E-2"/>
    <n v="0.1619058439479624"/>
    <n v="7.4383082143536274"/>
    <n v="-33.677211295696566"/>
    <s v="R-All-Lgt-Lighting-All-All-R"/>
    <s v="R-All-HVAC-ER-All-All-E"/>
    <n v="0.1619058439479624"/>
    <n v="1.2559323789583089E-2"/>
    <n v="2.6330734819978947E-2"/>
    <n v="4.1131484740756744E-2"/>
    <n v="5.6798080137518629E-2"/>
    <n v="7.3186501952488686E-2"/>
    <n v="9.0171890877723135E-2"/>
    <n v="0.10764670063362175"/>
    <n v="0.12549243323325565"/>
    <n v="0.1450681791583964"/>
    <n v="0.1619058439479624"/>
    <n v="0.1619058439479624"/>
    <n v="0.1619058439479624"/>
    <n v="0.1619058439479624"/>
    <n v="0.1619058439479624"/>
    <n v="0.1619058439479624"/>
    <n v="0.1619058439479624"/>
    <n v="0.1619058439479624"/>
    <n v="0.1619058439479624"/>
    <n v="0.1619058439479624"/>
    <n v="0.1619058439479624"/>
  </r>
  <r>
    <s v="Lost Opportunity"/>
    <x v="0"/>
    <s v="Under $5"/>
    <s v="Under $5"/>
    <s v="Lighting"/>
    <s v="Under $5"/>
    <n v="-47.855221181050837"/>
    <s v="Lighting"/>
    <s v="Res-Lighting-7P_v5"/>
    <s v="Urban"/>
    <s v="SC-NR (2)"/>
    <s v="M_Input"/>
    <s v="No"/>
    <s v="Residential"/>
    <s v="Multifamily - Low Rise"/>
    <s v="2017 - LEDReflectors and Outdoor665 to 1439 lumensANY"/>
    <n v="0.10345131072360925"/>
    <n v="0.11343528883216364"/>
    <n v="0.12191396644035768"/>
    <n v="0.12904594670261951"/>
    <n v="0.13499164014357529"/>
    <n v="0.13990886586769888"/>
    <n v="0.14394023151093835"/>
    <n v="0.14699552771992472"/>
    <n v="0.16124566961382455"/>
    <n v="0.16142396158839084"/>
    <n v="0.16151740602251452"/>
    <n v="0.16175947731089799"/>
    <n v="0.16175720842376409"/>
    <n v="0.1617128457432038"/>
    <n v="0.16132403774372914"/>
    <n v="0.1609858879542547"/>
    <n v="0.16029985536902136"/>
    <n v="0.15965501028723153"/>
    <n v="0.15903672396354632"/>
    <n v="0.15838195768799032"/>
    <n v="1.3336205078271053"/>
    <n v="2.2469892968370626"/>
    <n v="-47.855221181050837"/>
    <s v="R-All-Lgt-Lighting-All-All-R"/>
    <s v="R-All-HVAC-ER-All-All-E"/>
    <n v="1.3336205078271053"/>
    <n v="0.10345131072360925"/>
    <n v="0.21688659955577289"/>
    <n v="0.33880056599613056"/>
    <n v="0.46784651269875011"/>
    <n v="0.60283815284232545"/>
    <n v="0.74274701871002435"/>
    <n v="0.88668725022096273"/>
    <n v="1.0336827779408875"/>
    <n v="1.1949284475547119"/>
    <n v="1.3336205078271053"/>
    <n v="1.3336205078271053"/>
    <n v="1.3336205078271053"/>
    <n v="1.3336205078271053"/>
    <n v="1.3336205078271053"/>
    <n v="1.3336205078271053"/>
    <n v="1.3336205078271053"/>
    <n v="1.3336205078271053"/>
    <n v="1.3336205078271053"/>
    <n v="1.3336205078271053"/>
    <n v="1.3336205078271053"/>
  </r>
  <r>
    <s v="Lost Opportunity"/>
    <x v="0"/>
    <s v="Under $5"/>
    <s v="Under $5"/>
    <s v="Lighting"/>
    <s v="Under $5"/>
    <n v="-17.68258575845417"/>
    <s v="Lighting"/>
    <s v="Res-Lighting-7P_v5"/>
    <s v="Urban"/>
    <s v="SC-NR (2)"/>
    <s v="M_Input"/>
    <s v="No"/>
    <s v="Residential"/>
    <s v="Multifamily - Low Rise"/>
    <s v="2017 - LEDReflectors and Outdoor1440 to 2600 lumensANY"/>
    <n v="4.3428962967288369E-2"/>
    <n v="4.7620246891192049E-2"/>
    <n v="5.1179604170304822E-2"/>
    <n v="5.4173616566346061E-2"/>
    <n v="5.6669624576838946E-2"/>
    <n v="5.8733880818553505E-2"/>
    <n v="6.0426252118667825E-2"/>
    <n v="6.1708868501061179E-2"/>
    <n v="6.7691092218286106E-2"/>
    <n v="6.7765939366250125E-2"/>
    <n v="6.7805167432484104E-2"/>
    <n v="6.7906789199720458E-2"/>
    <n v="6.7905836718648652E-2"/>
    <n v="6.7887213221298037E-2"/>
    <n v="6.7723991237038358E-2"/>
    <n v="6.7582035619639574E-2"/>
    <n v="6.7294038459139116E-2"/>
    <n v="6.7023331853482762E-2"/>
    <n v="6.6763774640851162E-2"/>
    <n v="6.6488903108200173E-2"/>
    <n v="0.55985521344991451"/>
    <n v="0.21572810626562469"/>
    <n v="-17.68258575845417"/>
    <s v="R-All-Lgt-Lighting-All-All-R"/>
    <s v="R-All-HVAC-ER-All-All-E"/>
    <n v="0.55985521344991451"/>
    <n v="4.3428962967288369E-2"/>
    <n v="9.1049209858480418E-2"/>
    <n v="0.14222881402878523"/>
    <n v="0.19640243059513129"/>
    <n v="0.25307205517197023"/>
    <n v="0.31180593599052375"/>
    <n v="0.37223218810919156"/>
    <n v="0.43394105661025273"/>
    <n v="0.50163214882853879"/>
    <n v="0.55985521344991451"/>
    <n v="0.55985521344991451"/>
    <n v="0.55985521344991451"/>
    <n v="0.55985521344991451"/>
    <n v="0.55985521344991451"/>
    <n v="0.55985521344991451"/>
    <n v="0.55985521344991451"/>
    <n v="0.55985521344991451"/>
    <n v="0.55985521344991451"/>
    <n v="0.55985521344991451"/>
    <n v="0.55985521344991451"/>
  </r>
  <r>
    <s v="Lost Opportunity"/>
    <x v="0"/>
    <s v="Under $5"/>
    <s v="Under $5"/>
    <s v="Lighting"/>
    <s v="Under $5"/>
    <n v="-3.421353394294874"/>
    <s v="Lighting"/>
    <s v="Res-Lighting-7P_v5"/>
    <s v="Urban"/>
    <s v="SC-NR (2)"/>
    <s v="M_Input"/>
    <s v="No"/>
    <s v="Residential"/>
    <s v="Multifamily - Low Rise"/>
    <s v="2017 - LEDThree-Way250 to 664 lumensANY"/>
    <n v="3.767441146941095E-4"/>
    <n v="4.131032962967674E-4"/>
    <n v="4.4398054538073522E-4"/>
    <n v="4.6995345544951486E-4"/>
    <n v="4.9160620200233609E-4"/>
    <n v="5.0951352322647664E-4"/>
    <n v="5.2419476089903027E-4"/>
    <n v="5.3532139484239463E-4"/>
    <n v="5.8721689094129058E-4"/>
    <n v="5.878661862633622E-4"/>
    <n v="5.882064878058057E-4"/>
    <n v="5.8908805163130945E-4"/>
    <n v="5.8907978890492506E-4"/>
    <n v="5.8891823098268872E-4"/>
    <n v="5.8750228830856035E-4"/>
    <n v="5.8627083031949801E-4"/>
    <n v="5.837724691371486E-4"/>
    <n v="5.8142410266644412E-4"/>
    <n v="5.7917245663107776E-4"/>
    <n v="5.7678795962383378E-4"/>
    <n v="4.8567164016083192E-3"/>
    <n v="2.8752636800931599"/>
    <n v="-3.421353394294874"/>
    <s v="R-All-Lgt-Lighting-All-All-R"/>
    <s v="R-All-HVAC-ER-All-All-E"/>
    <n v="4.8567164016083192E-3"/>
    <n v="3.767441146941095E-4"/>
    <n v="7.8984741099087695E-4"/>
    <n v="1.2338279563716122E-3"/>
    <n v="1.703781411821127E-3"/>
    <n v="2.195387613823463E-3"/>
    <n v="2.7049011370499395E-3"/>
    <n v="3.2290958979489699E-3"/>
    <n v="3.7644172927913644E-3"/>
    <n v="4.351634183732655E-3"/>
    <n v="4.8567164016083192E-3"/>
    <n v="4.8567164016083192E-3"/>
    <n v="4.8567164016083192E-3"/>
    <n v="4.8567164016083192E-3"/>
    <n v="4.8567164016083192E-3"/>
    <n v="4.8567164016083192E-3"/>
    <n v="4.8567164016083192E-3"/>
    <n v="4.8567164016083192E-3"/>
    <n v="4.8567164016083192E-3"/>
    <n v="4.8567164016083192E-3"/>
    <n v="4.8567164016083192E-3"/>
  </r>
  <r>
    <s v="Lost Opportunity"/>
    <x v="0"/>
    <s v="Under $5"/>
    <s v="Under $5"/>
    <s v="Lighting"/>
    <s v="Under $5"/>
    <n v="-10.499684685907068"/>
    <s v="Lighting"/>
    <s v="Res-Lighting-7P_v5"/>
    <s v="Urban"/>
    <s v="SC-NR (2)"/>
    <s v="M_Input"/>
    <s v="No"/>
    <s v="Residential"/>
    <s v="Multifamily - Low Rise"/>
    <s v="2017 - LEDThree-Way665 to 1439 lumensANY"/>
    <n v="5.0720559119391204E-3"/>
    <n v="5.5615547383528058E-3"/>
    <n v="5.9772510363239441E-3"/>
    <n v="6.3269208703745118E-3"/>
    <n v="6.6184289175596021E-3"/>
    <n v="6.859512801658604E-3"/>
    <n v="7.0571643519479E-3"/>
    <n v="7.2069607449671887E-3"/>
    <n v="7.9056229072285225E-3"/>
    <n v="7.9143642837980893E-3"/>
    <n v="7.9189457182064077E-3"/>
    <n v="7.9308140947476832E-3"/>
    <n v="7.9307028547612509E-3"/>
    <n v="7.9285278219401942E-3"/>
    <n v="7.9094651740283326E-3"/>
    <n v="7.8928862188964131E-3"/>
    <n v="7.8592511145620485E-3"/>
    <n v="7.8276353690823683E-3"/>
    <n v="7.7973217579605427E-3"/>
    <n v="7.7652195918725244E-3"/>
    <n v="6.5385327007403737E-2"/>
    <n v="-2.1461025606077992"/>
    <n v="-10.499684685907068"/>
    <s v="R-All-Lgt-Lighting-All-All-R"/>
    <s v="R-All-HVAC-ER-All-All-E"/>
    <n v="6.5385327007403737E-2"/>
    <n v="5.0720559119391204E-3"/>
    <n v="1.0633610650291926E-2"/>
    <n v="1.6610861686615869E-2"/>
    <n v="2.2937782556990381E-2"/>
    <n v="2.9556211474549982E-2"/>
    <n v="3.6415724276208587E-2"/>
    <n v="4.3472888628156486E-2"/>
    <n v="5.0679849373123677E-2"/>
    <n v="5.8585472280352199E-2"/>
    <n v="6.5385327007403737E-2"/>
    <n v="6.5385327007403737E-2"/>
    <n v="6.5385327007403737E-2"/>
    <n v="6.5385327007403737E-2"/>
    <n v="6.5385327007403737E-2"/>
    <n v="6.5385327007403737E-2"/>
    <n v="6.5385327007403737E-2"/>
    <n v="6.5385327007403737E-2"/>
    <n v="6.5385327007403737E-2"/>
    <n v="6.5385327007403737E-2"/>
    <n v="6.5385327007403737E-2"/>
  </r>
  <r>
    <s v="Lost Opportunity"/>
    <x v="0"/>
    <s v="Under $5"/>
    <s v="Under $5"/>
    <s v="Lighting"/>
    <s v="Under $5"/>
    <n v="-20.941549341878694"/>
    <s v="Lighting"/>
    <s v="Res-Lighting-7P_v5"/>
    <s v="Urban"/>
    <s v="SC-NR (2)"/>
    <s v="M_Input"/>
    <s v="No"/>
    <s v="Residential"/>
    <s v="Multifamily - Low Rise"/>
    <s v="2017 - LEDThree-Way1440 to 2600 lumensANY"/>
    <n v="1.804872848491805E-2"/>
    <n v="1.9790592447976953E-2"/>
    <n v="2.1269832768771889E-2"/>
    <n v="2.2514120293144275E-2"/>
    <n v="2.3551441191446615E-2"/>
    <n v="2.4409329519520816E-2"/>
    <n v="2.5112665450301351E-2"/>
    <n v="2.564571052562498E-2"/>
    <n v="2.8131874694213493E-2"/>
    <n v="2.8162980568247158E-2"/>
    <n v="2.8179283437762579E-2"/>
    <n v="2.8221516628695275E-2"/>
    <n v="2.8221120785205639E-2"/>
    <n v="2.8213381009163225E-2"/>
    <n v="2.8145547262387108E-2"/>
    <n v="2.8086551647012428E-2"/>
    <n v="2.7966862338331136E-2"/>
    <n v="2.7854358845483623E-2"/>
    <n v="2.7746488950901555E-2"/>
    <n v="2.7632254547819264E-2"/>
    <n v="0.23267133378327279"/>
    <n v="4.7655794960796252"/>
    <n v="-20.941549341878694"/>
    <s v="R-All-Lgt-Lighting-All-All-R"/>
    <s v="R-All-HVAC-ER-All-All-E"/>
    <n v="0.23267133378327279"/>
    <n v="1.804872848491805E-2"/>
    <n v="3.7839320932895007E-2"/>
    <n v="5.9109153701666896E-2"/>
    <n v="8.1623273994811174E-2"/>
    <n v="0.10517471518625779"/>
    <n v="0.12958404470577861"/>
    <n v="0.15469671015607997"/>
    <n v="0.18034242068170495"/>
    <n v="0.20847429537591844"/>
    <n v="0.23267133378327279"/>
    <n v="0.23267133378327279"/>
    <n v="0.23267133378327279"/>
    <n v="0.23267133378327279"/>
    <n v="0.23267133378327279"/>
    <n v="0.23267133378327279"/>
    <n v="0.23267133378327279"/>
    <n v="0.23267133378327279"/>
    <n v="0.23267133378327279"/>
    <n v="0.23267133378327279"/>
    <n v="0.23267133378327279"/>
  </r>
  <r>
    <s v="Lost Opportunity"/>
    <x v="0"/>
    <s v="Under $5"/>
    <s v="Under $5"/>
    <s v="Lighting"/>
    <s v="Under $5"/>
    <n v="-13.686769924007322"/>
    <s v="Lighting"/>
    <s v="Res-Lighting-7P_v5"/>
    <s v="Urban"/>
    <s v="SC-NR (2)"/>
    <s v="M_Input"/>
    <s v="No"/>
    <s v="Residential"/>
    <s v="Multifamily - High Rise"/>
    <s v="2017 - LEDDecorative and Mini-Base250 to 664 lumensANY"/>
    <n v="1.5319890669383614E-2"/>
    <n v="1.6798410961132069E-2"/>
    <n v="1.8054002666627163E-2"/>
    <n v="1.9110191104031542E-2"/>
    <n v="1.9990659030446466E-2"/>
    <n v="2.0718837592657413E-2"/>
    <n v="2.1315790726212275E-2"/>
    <n v="2.1768221322385865E-2"/>
    <n v="2.3860190367963132E-2"/>
    <n v="2.3896193993646363E-2"/>
    <n v="2.3912323508260891E-2"/>
    <n v="2.395465851141191E-2"/>
    <n v="2.3951522783117241E-2"/>
    <n v="2.3944922762680461E-2"/>
    <n v="2.3883955552799482E-2"/>
    <n v="2.3833243422308917E-2"/>
    <n v="2.3729122150250907E-2"/>
    <n v="2.3636320871767983E-2"/>
    <n v="2.3546521505505357E-2"/>
    <n v="2.344986320170812E-2"/>
    <n v="0.19741327415084139"/>
    <n v="2.9056602596054346"/>
    <n v="-13.686769924007322"/>
    <s v="R-All-Lgt-Lighting-All-All-R"/>
    <s v="R-All-HVAC-ER-All-All-E"/>
    <n v="0.19741327415084139"/>
    <n v="1.5319890669383614E-2"/>
    <n v="3.2118301630515683E-2"/>
    <n v="5.0172304297142846E-2"/>
    <n v="6.9282495401174385E-2"/>
    <n v="8.9273154431620844E-2"/>
    <n v="0.10999199202427826"/>
    <n v="0.13130778275049054"/>
    <n v="0.15307600407287641"/>
    <n v="0.17693619444083955"/>
    <n v="0.19741327415084139"/>
    <n v="0.19741327415084139"/>
    <n v="0.19741327415084139"/>
    <n v="0.19741327415084139"/>
    <n v="0.19741327415084139"/>
    <n v="0.19741327415084139"/>
    <n v="0.19741327415084139"/>
    <n v="0.19741327415084139"/>
    <n v="0.19741327415084139"/>
    <n v="0.19741327415084139"/>
    <n v="0.19741327415084139"/>
  </r>
  <r>
    <s v="Lost Opportunity"/>
    <x v="0"/>
    <s v="Under $5"/>
    <s v="Under $15"/>
    <s v="Lighting"/>
    <s v="Under $5"/>
    <n v="-16.519436515236958"/>
    <s v="Lighting"/>
    <s v="Res-Lighting-7P_v5"/>
    <s v="Urban"/>
    <s v="SC-NR (2)"/>
    <s v="M_Input"/>
    <s v="No"/>
    <s v="Residential"/>
    <s v="Multifamily - High Rise"/>
    <s v="2017 - LEDDecorative and Mini-Base665 to 1439 lumensANY"/>
    <n v="3.2709035223749943E-3"/>
    <n v="3.5865779181360391E-3"/>
    <n v="3.8546555056854256E-3"/>
    <n v="4.0801591045526043E-3"/>
    <n v="4.2681451485786399E-3"/>
    <n v="4.4236163510470551E-3"/>
    <n v="4.5510700091295877E-3"/>
    <n v="4.6476670973589372E-3"/>
    <n v="5.0943170811968063E-3"/>
    <n v="5.1020041064247937E-3"/>
    <n v="5.1054478703070174E-3"/>
    <n v="5.1144866887891339E-3"/>
    <n v="5.1138171889248338E-3"/>
    <n v="5.1124080385228964E-3"/>
    <n v="5.0993911139342899E-3"/>
    <n v="5.0885637203302182E-3"/>
    <n v="5.0663331024440664E-3"/>
    <n v="5.0465193821492265E-3"/>
    <n v="5.0273465910533697E-3"/>
    <n v="5.0067093689491003E-3"/>
    <n v="4.2149111094769175E-2"/>
    <n v="13.941833886349484"/>
    <n v="-16.519436515236958"/>
    <s v="R-All-Lgt-Lighting-All-All-R"/>
    <s v="R-All-HVAC-ER-All-All-E"/>
    <n v="4.2149111094769175E-2"/>
    <n v="3.2709035223749943E-3"/>
    <n v="6.8574814405110334E-3"/>
    <n v="1.0712136946196459E-2"/>
    <n v="1.4792296050749063E-2"/>
    <n v="1.9060441199327705E-2"/>
    <n v="2.3484057550374759E-2"/>
    <n v="2.8035127559504346E-2"/>
    <n v="3.268279465686328E-2"/>
    <n v="3.7777111738060087E-2"/>
    <n v="4.2149111094769175E-2"/>
    <n v="4.2149111094769175E-2"/>
    <n v="4.2149111094769175E-2"/>
    <n v="4.2149111094769175E-2"/>
    <n v="4.2149111094769175E-2"/>
    <n v="4.2149111094769175E-2"/>
    <n v="4.2149111094769175E-2"/>
    <n v="4.2149111094769175E-2"/>
    <n v="4.2149111094769175E-2"/>
    <n v="4.2149111094769175E-2"/>
    <n v="4.2149111094769175E-2"/>
  </r>
  <r>
    <s v="Lost Opportunity"/>
    <x v="0"/>
    <s v="Under $115"/>
    <s v="Under $85"/>
    <s v="Lighting"/>
    <s v="Under $115"/>
    <n v="107.02914694255558"/>
    <s v="Lighting"/>
    <s v="Res-Lighting-7P_v5"/>
    <s v="Urban"/>
    <s v="SC-NR (2)"/>
    <s v="M_Input"/>
    <s v="No"/>
    <s v="Residential"/>
    <s v="Multifamily - High Rise"/>
    <s v="2017 - LEDDecorative and Mini-Base1440 to 2600 lumensANY"/>
    <n v="3.9007110272761769E-5"/>
    <n v="4.2771680484480417E-5"/>
    <n v="4.596863568284167E-5"/>
    <n v="4.8657875425849974E-5"/>
    <n v="5.0899700138472346E-5"/>
    <n v="5.2753769601982817E-5"/>
    <n v="5.4273716265491363E-5"/>
    <n v="5.5425683373911006E-5"/>
    <n v="6.075220097178885E-5"/>
    <n v="6.0843872474383315E-5"/>
    <n v="6.088494102825177E-5"/>
    <n v="6.0992733320765299E-5"/>
    <n v="6.0984749210302953E-5"/>
    <n v="6.0967944408588904E-5"/>
    <n v="6.0812711272127777E-5"/>
    <n v="6.0683589354164905E-5"/>
    <n v="6.0418478458235111E-5"/>
    <n v="6.0182190237819083E-5"/>
    <n v="5.995354540883016E-5"/>
    <n v="5.9707436530094349E-5"/>
    <n v="5.0264858413762083E-4"/>
    <n v="84.464429769747696"/>
    <n v="107.02914694255558"/>
    <s v="R-All-Lgt-Lighting-All-All-R"/>
    <s v="R-All-HVAC-ER-All-All-E"/>
    <n v="5.0264858413762083E-4"/>
    <n v="3.9007110272761769E-5"/>
    <n v="8.1778790757242186E-5"/>
    <n v="1.2774742644008387E-4"/>
    <n v="1.7640530186593384E-4"/>
    <n v="2.2730500200440618E-4"/>
    <n v="2.8005877160638899E-4"/>
    <n v="3.3433248787188038E-4"/>
    <n v="3.897581712457914E-4"/>
    <n v="4.5051037221758027E-4"/>
    <n v="5.0264858413762083E-4"/>
    <n v="5.0264858413762083E-4"/>
    <n v="5.0264858413762083E-4"/>
    <n v="5.0264858413762083E-4"/>
    <n v="5.0264858413762083E-4"/>
    <n v="5.0264858413762083E-4"/>
    <n v="5.0264858413762083E-4"/>
    <n v="5.0264858413762083E-4"/>
    <n v="5.0264858413762083E-4"/>
    <n v="5.0264858413762083E-4"/>
    <n v="5.0264858413762083E-4"/>
  </r>
  <r>
    <s v="Lost Opportunity"/>
    <x v="0"/>
    <s v="Under $5"/>
    <s v="Under $5"/>
    <s v="Lighting"/>
    <s v="Under $5"/>
    <n v="-13.890364575776116"/>
    <s v="Lighting"/>
    <s v="Res-Lighting-7P_v5"/>
    <s v="Urban"/>
    <s v="SC-NR (2)"/>
    <s v="M_Input"/>
    <s v="No"/>
    <s v="Residential"/>
    <s v="Multifamily - High Rise"/>
    <s v="2017 - LEDGeneral Purpose and Dimmable250 to 664 lumensANY"/>
    <n v="1.653797064367394E-3"/>
    <n v="1.8134047646356367E-3"/>
    <n v="1.9489471076852281E-3"/>
    <n v="2.0629636744410812E-3"/>
    <n v="2.1580110415143107E-3"/>
    <n v="2.2366186239382775E-3"/>
    <n v="2.3010602939960751E-3"/>
    <n v="2.3499006158971443E-3"/>
    <n v="2.5757307044393055E-3"/>
    <n v="2.5796173307701658E-3"/>
    <n v="2.5813585275250794E-3"/>
    <n v="2.5859286321976314E-3"/>
    <n v="2.5855901272852731E-3"/>
    <n v="2.5848776486743831E-3"/>
    <n v="2.5782961792044133E-3"/>
    <n v="2.5728217555062902E-3"/>
    <n v="2.5615817631470857E-3"/>
    <n v="2.5515637750793698E-3"/>
    <n v="2.5418698463489263E-3"/>
    <n v="2.5314354886556262E-3"/>
    <n v="2.1310954516815288E-2"/>
    <n v="-1.0982395163558818"/>
    <n v="-13.890364575776116"/>
    <s v="R-All-Lgt-Lighting-All-All-R"/>
    <s v="R-All-HVAC-ER-All-All-E"/>
    <n v="2.1310954516815288E-2"/>
    <n v="1.653797064367394E-3"/>
    <n v="3.4672018290030308E-3"/>
    <n v="5.416148936688259E-3"/>
    <n v="7.4791126111293403E-3"/>
    <n v="9.6371236526436518E-3"/>
    <n v="1.1873742276581929E-2"/>
    <n v="1.4174802570578003E-2"/>
    <n v="1.652470318647515E-2"/>
    <n v="1.9100433890914453E-2"/>
    <n v="2.1310954516815288E-2"/>
    <n v="2.1310954516815288E-2"/>
    <n v="2.1310954516815288E-2"/>
    <n v="2.1310954516815288E-2"/>
    <n v="2.1310954516815288E-2"/>
    <n v="2.1310954516815288E-2"/>
    <n v="2.1310954516815288E-2"/>
    <n v="2.1310954516815288E-2"/>
    <n v="2.1310954516815288E-2"/>
    <n v="2.1310954516815288E-2"/>
    <n v="2.1310954516815288E-2"/>
  </r>
  <r>
    <s v="Lost Opportunity"/>
    <x v="0"/>
    <s v="Under $20"/>
    <s v="Under $15"/>
    <s v="Lighting"/>
    <s v="Under $20"/>
    <n v="16.416994598384701"/>
    <s v="Lighting"/>
    <s v="Res-Lighting-7P_v5"/>
    <s v="Urban"/>
    <s v="SC-NR (2)"/>
    <s v="M_Input"/>
    <s v="No"/>
    <s v="Residential"/>
    <s v="Multifamily - High Rise"/>
    <s v="2017 - LEDGeneral Purpose and Dimmable665 to 1439 lumensANY"/>
    <n v="4.1082179360661823E-2"/>
    <n v="4.5047014170832969E-2"/>
    <n v="4.8414038437657174E-2"/>
    <n v="5.1246338207969429E-2"/>
    <n v="5.3607421720567587E-2"/>
    <n v="5.5560122490105279E-2"/>
    <n v="5.7160926061871016E-2"/>
    <n v="5.8374174596170295E-2"/>
    <n v="6.3984048021645298E-2"/>
    <n v="6.4080596191594619E-2"/>
    <n v="6.4123849477580444E-2"/>
    <n v="6.4237376018351389E-2"/>
    <n v="6.4228967175559509E-2"/>
    <n v="6.4211268405429928E-2"/>
    <n v="6.4047777300597505E-2"/>
    <n v="6.3911786458003647E-2"/>
    <n v="6.3632572404440216E-2"/>
    <n v="6.3383714312054931E-2"/>
    <n v="6.3142906218127223E-2"/>
    <n v="6.2883705035886986E-2"/>
    <n v="0.52938808192987441"/>
    <n v="11.211320055237875"/>
    <n v="16.416994598384701"/>
    <s v="R-All-Lgt-Lighting-All-All-R"/>
    <s v="R-All-HVAC-ER-All-All-E"/>
    <n v="0.52938808192987441"/>
    <n v="4.1082179360661823E-2"/>
    <n v="8.6129193531494785E-2"/>
    <n v="0.13454323196915197"/>
    <n v="0.18578957017712139"/>
    <n v="0.23939699189768898"/>
    <n v="0.29495711438779426"/>
    <n v="0.35211804044966527"/>
    <n v="0.41049221504583555"/>
    <n v="0.47447626306748086"/>
    <n v="0.52938808192987441"/>
    <n v="0.52938808192987441"/>
    <n v="0.52938808192987441"/>
    <n v="0.52938808192987441"/>
    <n v="0.52938808192987441"/>
    <n v="0.52938808192987441"/>
    <n v="0.52938808192987441"/>
    <n v="0.52938808192987441"/>
    <n v="0.52938808192987441"/>
    <n v="0.52938808192987441"/>
    <n v="0.52938808192987441"/>
  </r>
  <r>
    <s v="Lost Opportunity"/>
    <x v="0"/>
    <s v="Under $35"/>
    <s v="Under $25"/>
    <s v="Lighting"/>
    <s v="Under $35"/>
    <n v="30.714419471239463"/>
    <s v="Lighting"/>
    <s v="Res-Lighting-7P_v5"/>
    <s v="Urban"/>
    <s v="SC-NR (2)"/>
    <s v="M_Input"/>
    <s v="No"/>
    <s v="Residential"/>
    <s v="Multifamily - High Rise"/>
    <s v="2017 - LEDGeneral Purpose and Dimmable1440 to 2600 lumensANY"/>
    <n v="7.7818673191112414E-3"/>
    <n v="8.5328941369457751E-3"/>
    <n v="9.1706825043697138E-3"/>
    <n v="9.7071823046121532E-3"/>
    <n v="1.0154423393335252E-2"/>
    <n v="1.0524307818624998E-2"/>
    <n v="1.0827535183708966E-2"/>
    <n v="1.1057351110369946E-2"/>
    <n v="1.2119984382349102E-2"/>
    <n v="1.213827272683669E-2"/>
    <n v="1.2146465849448377E-2"/>
    <n v="1.2167970270373111E-2"/>
    <n v="1.2166377450811634E-2"/>
    <n v="1.2163024914918864E-2"/>
    <n v="1.213205610787259E-2"/>
    <n v="1.2106296454656804E-2"/>
    <n v="1.2053407178764531E-2"/>
    <n v="1.2006267988819708E-2"/>
    <n v="1.1960653645435877E-2"/>
    <n v="1.1911555247041707E-2"/>
    <n v="0.10027773302216332"/>
    <n v="20.460939651026969"/>
    <n v="30.714419471239463"/>
    <s v="R-All-Lgt-Lighting-All-All-R"/>
    <s v="R-All-HVAC-ER-All-All-E"/>
    <n v="0.10027773302216332"/>
    <n v="7.7818673191112414E-3"/>
    <n v="1.6314761456057016E-2"/>
    <n v="2.5485443960426728E-2"/>
    <n v="3.5192626265038884E-2"/>
    <n v="4.5347049658374133E-2"/>
    <n v="5.5871357476999131E-2"/>
    <n v="6.6698892660708095E-2"/>
    <n v="7.7756243771078037E-2"/>
    <n v="8.9876228153427135E-2"/>
    <n v="0.10027773302216332"/>
    <n v="0.10027773302216332"/>
    <n v="0.10027773302216332"/>
    <n v="0.10027773302216332"/>
    <n v="0.10027773302216332"/>
    <n v="0.10027773302216332"/>
    <n v="0.10027773302216332"/>
    <n v="0.10027773302216332"/>
    <n v="0.10027773302216332"/>
    <n v="0.10027773302216332"/>
    <n v="0.10027773302216332"/>
  </r>
  <r>
    <s v="Lost Opportunity"/>
    <x v="0"/>
    <s v="Under $5"/>
    <s v="Under $5"/>
    <s v="Lighting"/>
    <s v="Under $5"/>
    <n v="-27.817954522497537"/>
    <s v="Lighting"/>
    <s v="Res-Lighting-7P_v5"/>
    <s v="Urban"/>
    <s v="SC-NR (2)"/>
    <s v="M_Input"/>
    <s v="No"/>
    <s v="Residential"/>
    <s v="Multifamily - High Rise"/>
    <s v="2017 - LEDGlobe250 to 664 lumensANY"/>
    <n v="6.2991889792270422E-3"/>
    <n v="6.907122738568955E-3"/>
    <n v="7.4233933572274736E-3"/>
    <n v="7.8576739084706224E-3"/>
    <n v="8.2197022008604504E-3"/>
    <n v="8.5191125865465202E-3"/>
    <n v="8.7645660745089855E-3"/>
    <n v="8.9505951974829089E-3"/>
    <n v="9.8107650669141382E-3"/>
    <n v="9.8255689351016123E-3"/>
    <n v="9.8322010229469313E-3"/>
    <n v="9.8496082088753139E-3"/>
    <n v="9.8483188690528644E-3"/>
    <n v="9.8456050914616771E-3"/>
    <n v="9.8205367678773584E-3"/>
    <n v="9.7996850986067849E-3"/>
    <n v="9.7568728107383339E-3"/>
    <n v="9.7187150455627577E-3"/>
    <n v="9.6817915980975892E-3"/>
    <n v="9.6420479122469333E-3"/>
    <n v="8.1171827379244638E-2"/>
    <n v="-1.3614782008992641"/>
    <n v="-27.817954522497537"/>
    <s v="R-All-Lgt-Lighting-All-All-R"/>
    <s v="R-All-HVAC-ER-All-All-E"/>
    <n v="8.1171827379244638E-2"/>
    <n v="6.2991889792270422E-3"/>
    <n v="1.3206311717795998E-2"/>
    <n v="2.0629705075023472E-2"/>
    <n v="2.8487378983494092E-2"/>
    <n v="3.6707081184354541E-2"/>
    <n v="4.5226193770901063E-2"/>
    <n v="5.3990759845410047E-2"/>
    <n v="6.2941355042892957E-2"/>
    <n v="7.2752120109807097E-2"/>
    <n v="8.1171827379244638E-2"/>
    <n v="8.1171827379244638E-2"/>
    <n v="8.1171827379244638E-2"/>
    <n v="8.1171827379244638E-2"/>
    <n v="8.1171827379244638E-2"/>
    <n v="8.1171827379244638E-2"/>
    <n v="8.1171827379244638E-2"/>
    <n v="8.1171827379244638E-2"/>
    <n v="8.1171827379244638E-2"/>
    <n v="8.1171827379244638E-2"/>
    <n v="8.1171827379244638E-2"/>
  </r>
  <r>
    <s v="Lost Opportunity"/>
    <x v="0"/>
    <s v="Under $5"/>
    <s v="Under $5"/>
    <s v="Lighting"/>
    <s v="Under $5"/>
    <n v="-71.932033119106947"/>
    <s v="Lighting"/>
    <s v="Res-Lighting-7P_v5"/>
    <s v="Urban"/>
    <s v="SC-NR (2)"/>
    <s v="M_Input"/>
    <s v="No"/>
    <s v="Residential"/>
    <s v="Multifamily - High Rise"/>
    <s v="2017 - LEDGlobe665 to 1439 lumensANY"/>
    <n v="2.7694584102064589E-3"/>
    <n v="3.0367384153325285E-3"/>
    <n v="3.2637184299822513E-3"/>
    <n v="3.4546512514923976E-3"/>
    <n v="3.6138181382770382E-3"/>
    <n v="3.7454548638104256E-3"/>
    <n v="3.8533692681557881E-3"/>
    <n v="3.9351575619920977E-3"/>
    <n v="4.3133339727901149E-3"/>
    <n v="4.3198425403835911E-3"/>
    <n v="4.3227583588359405E-3"/>
    <n v="4.3304114833296421E-3"/>
    <n v="4.3298446209880503E-3"/>
    <n v="4.3286515000643669E-3"/>
    <n v="4.3176301321058395E-3"/>
    <n v="4.3084626295878687E-3"/>
    <n v="4.2896400714635659E-3"/>
    <n v="4.2728638890012416E-3"/>
    <n v="4.2566303782344663E-3"/>
    <n v="4.2391569407181978E-3"/>
    <n v="3.5687451312956295E-2"/>
    <n v="-4.0157158288731516"/>
    <n v="-71.932033119106947"/>
    <s v="R-All-Lgt-Lighting-All-All-R"/>
    <s v="R-All-HVAC-ER-All-All-E"/>
    <n v="3.5687451312956295E-2"/>
    <n v="2.7694584102064589E-3"/>
    <n v="5.8061968255389874E-3"/>
    <n v="9.0699152555212392E-3"/>
    <n v="1.2524566507013637E-2"/>
    <n v="1.6138384645290674E-2"/>
    <n v="1.9883839509101098E-2"/>
    <n v="2.3737208777256887E-2"/>
    <n v="2.7672366339248983E-2"/>
    <n v="3.1985700312039095E-2"/>
    <n v="3.5687451312956295E-2"/>
    <n v="3.5687451312956295E-2"/>
    <n v="3.5687451312956295E-2"/>
    <n v="3.5687451312956295E-2"/>
    <n v="3.5687451312956295E-2"/>
    <n v="3.5687451312956295E-2"/>
    <n v="3.5687451312956295E-2"/>
    <n v="3.5687451312956295E-2"/>
    <n v="3.5687451312956295E-2"/>
    <n v="3.5687451312956295E-2"/>
    <n v="3.5687451312956295E-2"/>
  </r>
  <r>
    <s v="Lost Opportunity"/>
    <x v="0"/>
    <s v="Under $5"/>
    <s v="Under $15"/>
    <s v="Lighting"/>
    <s v="Under $5"/>
    <n v="-75.433488836696199"/>
    <s v="Lighting"/>
    <s v="Res-Lighting-7P_v5"/>
    <s v="Urban"/>
    <s v="SC-NR (2)"/>
    <s v="M_Input"/>
    <s v="No"/>
    <s v="Residential"/>
    <s v="Multifamily - High Rise"/>
    <s v="2017 - LEDGlobe1440 to 2600 lumensANY"/>
    <n v="2.5138809826112657E-4"/>
    <n v="2.7564952495171837E-4"/>
    <n v="2.9625285808565878E-4"/>
    <n v="3.1358413076994094E-4"/>
    <n v="3.2803195956833479E-4"/>
    <n v="3.3998083230504187E-4"/>
    <n v="3.4977639261509559E-4"/>
    <n v="3.572004447589223E-4"/>
    <n v="3.9152811271283281E-4"/>
    <n v="3.9211890563598998E-4"/>
    <n v="3.9238357906560672E-4"/>
    <n v="3.930782652198155E-4"/>
    <n v="3.9302681023298361E-4"/>
    <n v="3.9291850876909643E-4"/>
    <n v="3.9191808185489558E-4"/>
    <n v="3.9108593322420906E-4"/>
    <n v="3.8937738000173065E-4"/>
    <n v="3.8785457951852321E-4"/>
    <n v="3.8638103819913704E-4"/>
    <n v="3.8479494677739502E-4"/>
    <n v="3.2394061179210217E-3"/>
    <n v="12.809094631950174"/>
    <n v="-75.433488836696199"/>
    <s v="R-All-Lgt-Lighting-All-All-R"/>
    <s v="R-All-HVAC-ER-All-All-E"/>
    <n v="3.2394061179210217E-3"/>
    <n v="2.5138809826112657E-4"/>
    <n v="5.2703762321284499E-4"/>
    <n v="8.2329048129850383E-4"/>
    <n v="1.1368746120684447E-3"/>
    <n v="1.4649065716367796E-3"/>
    <n v="1.8048874039418214E-3"/>
    <n v="2.154663796556917E-3"/>
    <n v="2.5118642413158392E-3"/>
    <n v="2.9033923540286721E-3"/>
    <n v="3.2394061179210217E-3"/>
    <n v="3.2394061179210217E-3"/>
    <n v="3.2394061179210217E-3"/>
    <n v="3.2394061179210217E-3"/>
    <n v="3.2394061179210217E-3"/>
    <n v="3.2394061179210217E-3"/>
    <n v="3.2394061179210217E-3"/>
    <n v="3.2394061179210217E-3"/>
    <n v="3.2394061179210217E-3"/>
    <n v="3.2394061179210217E-3"/>
    <n v="3.2394061179210217E-3"/>
  </r>
  <r>
    <s v="Lost Opportunity"/>
    <x v="0"/>
    <s v="Under $5"/>
    <s v="Under $10"/>
    <s v="Lighting"/>
    <s v="Under $5"/>
    <n v="-33.677211295696566"/>
    <s v="Lighting"/>
    <s v="Res-Lighting-7P_v5"/>
    <s v="Urban"/>
    <s v="SC-NR (2)"/>
    <s v="M_Input"/>
    <s v="No"/>
    <s v="Residential"/>
    <s v="Multifamily - High Rise"/>
    <s v="2017 - LEDReflectors and Outdoor250 to 664 lumensANY"/>
    <n v="2.8634734754068316E-3"/>
    <n v="3.1398268600124689E-3"/>
    <n v="3.374512186573659E-3"/>
    <n v="3.5719266225384622E-3"/>
    <n v="3.7364967626031136E-3"/>
    <n v="3.872602172442491E-3"/>
    <n v="3.9841799572246928E-3"/>
    <n v="4.0687447259664606E-3"/>
    <n v="4.4597591269604627E-3"/>
    <n v="4.4664886415103572E-3"/>
    <n v="4.4695034435260255E-3"/>
    <n v="4.4774163693569171E-3"/>
    <n v="4.4768302636860845E-3"/>
    <n v="4.4755966397741582E-3"/>
    <n v="4.4642011284006574E-3"/>
    <n v="4.4547224158122366E-3"/>
    <n v="4.4352608865364717E-3"/>
    <n v="4.4179152014298048E-3"/>
    <n v="4.401130610145792E-3"/>
    <n v="4.383064000202266E-3"/>
    <n v="3.6898936580132623E-2"/>
    <n v="7.4383082143536274"/>
    <n v="-33.677211295696566"/>
    <s v="R-All-Lgt-Lighting-All-All-R"/>
    <s v="R-All-HVAC-ER-All-All-E"/>
    <n v="3.6898936580132623E-2"/>
    <n v="2.8634734754068316E-3"/>
    <n v="6.0033003354193004E-3"/>
    <n v="9.3778125219929585E-3"/>
    <n v="1.294973914453142E-2"/>
    <n v="1.6686235907134535E-2"/>
    <n v="2.0558838079577025E-2"/>
    <n v="2.4543018036801718E-2"/>
    <n v="2.8611762762768177E-2"/>
    <n v="3.3071521889728638E-2"/>
    <n v="3.6898936580132623E-2"/>
    <n v="3.6898936580132623E-2"/>
    <n v="3.6898936580132623E-2"/>
    <n v="3.6898936580132623E-2"/>
    <n v="3.6898936580132623E-2"/>
    <n v="3.6898936580132623E-2"/>
    <n v="3.6898936580132623E-2"/>
    <n v="3.6898936580132623E-2"/>
    <n v="3.6898936580132623E-2"/>
    <n v="3.6898936580132623E-2"/>
    <n v="3.6898936580132623E-2"/>
  </r>
  <r>
    <s v="Lost Opportunity"/>
    <x v="0"/>
    <s v="Under $5"/>
    <s v="Under $5"/>
    <s v="Lighting"/>
    <s v="Under $5"/>
    <n v="-47.855221181050837"/>
    <s v="Lighting"/>
    <s v="Res-Lighting-7P_v5"/>
    <s v="Urban"/>
    <s v="SC-NR (2)"/>
    <s v="M_Input"/>
    <s v="No"/>
    <s v="Residential"/>
    <s v="Multifamily - High Rise"/>
    <s v="2017 - LEDReflectors and Outdoor665 to 1439 lumensANY"/>
    <n v="2.3586467648745831E-2"/>
    <n v="2.5862794013073755E-2"/>
    <n v="2.7795900050238777E-2"/>
    <n v="2.9422005284762628E-2"/>
    <n v="3.0777571633786683E-2"/>
    <n v="3.1898673635801796E-2"/>
    <n v="3.281774127644415E-2"/>
    <n v="3.3514302358389564E-2"/>
    <n v="3.6735092981542941E-2"/>
    <n v="3.679052407897971E-2"/>
    <n v="3.6815357041750506E-2"/>
    <n v="3.6880535913047963E-2"/>
    <n v="3.6875708153139397E-2"/>
    <n v="3.6865546777195363E-2"/>
    <n v="3.6771681804231439E-2"/>
    <n v="3.669360552738142E-2"/>
    <n v="3.6533300661769651E-2"/>
    <n v="3.6390424031646301E-2"/>
    <n v="3.6252169138518107E-2"/>
    <n v="3.6103354241290901E-2"/>
    <n v="0.30393701265096268"/>
    <n v="2.2469892968370626"/>
    <n v="-47.855221181050837"/>
    <s v="R-All-Lgt-Lighting-All-All-R"/>
    <s v="R-All-HVAC-ER-All-All-E"/>
    <n v="0.30393701265096268"/>
    <n v="2.3586467648745831E-2"/>
    <n v="4.9449261661819587E-2"/>
    <n v="7.7245161712058363E-2"/>
    <n v="0.10666716699682099"/>
    <n v="0.13744473863060769"/>
    <n v="0.16934341226640948"/>
    <n v="0.20216115354285363"/>
    <n v="0.2356754559012432"/>
    <n v="0.27241054888278615"/>
    <n v="0.30393701265096268"/>
    <n v="0.30393701265096268"/>
    <n v="0.30393701265096268"/>
    <n v="0.30393701265096268"/>
    <n v="0.30393701265096268"/>
    <n v="0.30393701265096268"/>
    <n v="0.30393701265096268"/>
    <n v="0.30393701265096268"/>
    <n v="0.30393701265096268"/>
    <n v="0.30393701265096268"/>
    <n v="0.30393701265096268"/>
  </r>
  <r>
    <s v="Lost Opportunity"/>
    <x v="0"/>
    <s v="Under $5"/>
    <s v="Under $5"/>
    <s v="Lighting"/>
    <s v="Under $5"/>
    <n v="-17.68258575845417"/>
    <s v="Lighting"/>
    <s v="Res-Lighting-7P_v5"/>
    <s v="Urban"/>
    <s v="SC-NR (2)"/>
    <s v="M_Input"/>
    <s v="No"/>
    <s v="Residential"/>
    <s v="Multifamily - High Rise"/>
    <s v="2017 - LEDReflectors and Outdoor1440 to 2600 lumensANY"/>
    <n v="9.9016225399332532E-3"/>
    <n v="1.0857226608034235E-2"/>
    <n v="1.1668746441979865E-2"/>
    <n v="1.2351387034129788E-2"/>
    <n v="1.2920455133506053E-2"/>
    <n v="1.3391094867188574E-2"/>
    <n v="1.3776920375349885E-2"/>
    <n v="1.4069337409224718E-2"/>
    <n v="1.5421428511018718E-2"/>
    <n v="1.5444698540764874E-2"/>
    <n v="1.5455123443194793E-2"/>
    <n v="1.5482485598087056E-2"/>
    <n v="1.5480458899683547E-2"/>
    <n v="1.5476193143972156E-2"/>
    <n v="1.5436788535115464E-2"/>
    <n v="1.5404012036565317E-2"/>
    <n v="1.5336715894801302E-2"/>
    <n v="1.5276736143601279E-2"/>
    <n v="1.521869660218114E-2"/>
    <n v="1.5156223960554317E-2"/>
    <n v="0.12759305971552606"/>
    <n v="0.21572810626562469"/>
    <n v="-17.68258575845417"/>
    <s v="R-All-Lgt-Lighting-All-All-R"/>
    <s v="R-All-HVAC-ER-All-All-E"/>
    <n v="0.12759305971552606"/>
    <n v="9.9016225399332532E-3"/>
    <n v="2.0758849147967488E-2"/>
    <n v="3.2427595589947351E-2"/>
    <n v="4.4778982624077139E-2"/>
    <n v="5.769943775758319E-2"/>
    <n v="7.109053262477176E-2"/>
    <n v="8.4867453000121648E-2"/>
    <n v="9.8936790409346359E-2"/>
    <n v="0.11435821892036507"/>
    <n v="0.12759305971552606"/>
    <n v="0.12759305971552606"/>
    <n v="0.12759305971552606"/>
    <n v="0.12759305971552606"/>
    <n v="0.12759305971552606"/>
    <n v="0.12759305971552606"/>
    <n v="0.12759305971552606"/>
    <n v="0.12759305971552606"/>
    <n v="0.12759305971552606"/>
    <n v="0.12759305971552606"/>
    <n v="0.12759305971552606"/>
  </r>
  <r>
    <s v="Lost Opportunity"/>
    <x v="0"/>
    <s v="Under $5"/>
    <s v="Under $5"/>
    <s v="Lighting"/>
    <s v="Under $5"/>
    <n v="-3.421353394294874"/>
    <s v="Lighting"/>
    <s v="Res-Lighting-7P_v5"/>
    <s v="Urban"/>
    <s v="SC-NR (2)"/>
    <s v="M_Input"/>
    <s v="No"/>
    <s v="Residential"/>
    <s v="Multifamily - High Rise"/>
    <s v="2017 - LEDThree-Way250 to 664 lumensANY"/>
    <n v="8.5896087840094037E-5"/>
    <n v="9.4185906063613847E-5"/>
    <n v="1.012258006525508E-4"/>
    <n v="1.071476741667192E-4"/>
    <n v="1.120843118999678E-4"/>
    <n v="1.16167088408807E-4"/>
    <n v="1.1951410568868364E-4"/>
    <n v="1.2205080905485961E-4"/>
    <n v="1.3378013276712161E-4"/>
    <n v="1.3398199912902903E-4"/>
    <n v="1.3407243464414121E-4"/>
    <n v="1.3430979999013795E-4"/>
    <n v="1.3429221848131035E-4"/>
    <n v="1.3425521326061927E-4"/>
    <n v="1.3391338021961934E-4"/>
    <n v="1.3362904570906817E-4"/>
    <n v="1.3304525499386482E-4"/>
    <n v="1.3252493360644315E-4"/>
    <n v="1.3202144344329891E-4"/>
    <n v="1.3147949635420941E-4"/>
    <n v="1.1068635085725125E-3"/>
    <n v="2.8752636800931599"/>
    <n v="-3.421353394294874"/>
    <s v="R-All-Lgt-Lighting-All-All-R"/>
    <s v="R-All-HVAC-ER-All-All-E"/>
    <n v="1.1068635085725125E-3"/>
    <n v="8.5896087840094037E-5"/>
    <n v="1.8008199390370788E-4"/>
    <n v="2.8130779455625869E-4"/>
    <n v="3.8845546872297786E-4"/>
    <n v="5.0053978062294566E-4"/>
    <n v="6.1670686903175266E-4"/>
    <n v="7.362209747204363E-4"/>
    <n v="8.5827178377529594E-4"/>
    <n v="9.9205191654241757E-4"/>
    <n v="1.1068635085725125E-3"/>
    <n v="1.1068635085725125E-3"/>
    <n v="1.1068635085725125E-3"/>
    <n v="1.1068635085725125E-3"/>
    <n v="1.1068635085725125E-3"/>
    <n v="1.1068635085725125E-3"/>
    <n v="1.1068635085725125E-3"/>
    <n v="1.1068635085725125E-3"/>
    <n v="1.1068635085725125E-3"/>
    <n v="1.1068635085725125E-3"/>
    <n v="1.1068635085725125E-3"/>
  </r>
  <r>
    <s v="Lost Opportunity"/>
    <x v="0"/>
    <s v="Under $5"/>
    <s v="Under $5"/>
    <s v="Lighting"/>
    <s v="Under $5"/>
    <n v="-10.499684685907068"/>
    <s v="Lighting"/>
    <s v="Res-Lighting-7P_v5"/>
    <s v="Urban"/>
    <s v="SC-NR (2)"/>
    <s v="M_Input"/>
    <s v="No"/>
    <s v="Residential"/>
    <s v="Multifamily - High Rise"/>
    <s v="2017 - LEDThree-Way665 to 1439 lumensANY"/>
    <n v="1.1564076070452356E-3"/>
    <n v="1.2680123273038206E-3"/>
    <n v="1.3627894919006382E-3"/>
    <n v="1.4425148874564009E-3"/>
    <n v="1.5089761847227299E-3"/>
    <n v="1.5639420618820785E-3"/>
    <n v="1.6090025103924536E-3"/>
    <n v="1.6431538104484486E-3"/>
    <n v="1.8010641356731158E-3"/>
    <n v="1.8037818356567393E-3"/>
    <n v="1.8049993569694376E-3"/>
    <n v="1.8081949750547519E-3"/>
    <n v="1.8079582775396169E-3"/>
    <n v="1.8074600811748744E-3"/>
    <n v="1.8028580284051648E-3"/>
    <n v="1.7990300707040063E-3"/>
    <n v="1.7911705739450817E-3"/>
    <n v="1.7841655563051292E-3"/>
    <n v="1.7773871351991961E-3"/>
    <n v="1.7700909736137478E-3"/>
    <n v="1.4901556211231418E-2"/>
    <n v="-2.1461025606077992"/>
    <n v="-10.499684685907068"/>
    <s v="R-All-Lgt-Lighting-All-All-R"/>
    <s v="R-All-HVAC-ER-All-All-E"/>
    <n v="1.4901556211231418E-2"/>
    <n v="1.1564076070452356E-3"/>
    <n v="2.4244199343490562E-3"/>
    <n v="3.7872094262496941E-3"/>
    <n v="5.2297243137060948E-3"/>
    <n v="6.7387004984288245E-3"/>
    <n v="8.3026425603109025E-3"/>
    <n v="9.9116450707033565E-3"/>
    <n v="1.1554798881151806E-2"/>
    <n v="1.3355863016824922E-2"/>
    <n v="1.4901556211231418E-2"/>
    <n v="1.4901556211231418E-2"/>
    <n v="1.4901556211231418E-2"/>
    <n v="1.4901556211231418E-2"/>
    <n v="1.4901556211231418E-2"/>
    <n v="1.4901556211231418E-2"/>
    <n v="1.4901556211231418E-2"/>
    <n v="1.4901556211231418E-2"/>
    <n v="1.4901556211231418E-2"/>
    <n v="1.4901556211231418E-2"/>
    <n v="1.4901556211231418E-2"/>
  </r>
  <r>
    <s v="Lost Opportunity"/>
    <x v="0"/>
    <s v="Under $5"/>
    <s v="Under $5"/>
    <s v="Lighting"/>
    <s v="Under $5"/>
    <n v="-20.941549341878694"/>
    <s v="Lighting"/>
    <s v="Res-Lighting-7P_v5"/>
    <s v="Urban"/>
    <s v="SC-NR (2)"/>
    <s v="M_Input"/>
    <s v="No"/>
    <s v="Residential"/>
    <s v="Multifamily - High Rise"/>
    <s v="2017 - LEDThree-Way1440 to 2600 lumensANY"/>
    <n v="4.1150348655115106E-3"/>
    <n v="4.512176247340704E-3"/>
    <n v="4.8494373777536685E-3"/>
    <n v="5.1331373295526077E-3"/>
    <n v="5.3696374647920079E-3"/>
    <n v="5.5652315611522682E-3"/>
    <n v="5.7255775460334666E-3"/>
    <n v="5.8471037186189666E-3"/>
    <n v="6.409021929779911E-3"/>
    <n v="6.4186927673967487E-3"/>
    <n v="6.423025273185134E-3"/>
    <n v="6.4343967651727457E-3"/>
    <n v="6.4335544855808223E-3"/>
    <n v="6.4317816717405314E-3"/>
    <n v="6.4154054325279023E-3"/>
    <n v="6.4017837827670364E-3"/>
    <n v="6.3738160463120775E-3"/>
    <n v="6.3488889430603265E-3"/>
    <n v="6.3247681754226015E-3"/>
    <n v="6.2988050469153121E-3"/>
    <n v="5.3026651663316327E-2"/>
    <n v="4.7655794960796252"/>
    <n v="-20.941549341878694"/>
    <s v="R-All-Lgt-Lighting-All-All-R"/>
    <s v="R-All-HVAC-ER-All-All-E"/>
    <n v="5.3026651663316327E-2"/>
    <n v="4.1150348655115106E-3"/>
    <n v="8.6272111128522146E-3"/>
    <n v="1.3476648490605883E-2"/>
    <n v="1.860978582015849E-2"/>
    <n v="2.3979423284950497E-2"/>
    <n v="2.9544654846102764E-2"/>
    <n v="3.5270232392136232E-2"/>
    <n v="4.1117336110755201E-2"/>
    <n v="4.7526358040535115E-2"/>
    <n v="5.3026651663316327E-2"/>
    <n v="5.3026651663316327E-2"/>
    <n v="5.3026651663316327E-2"/>
    <n v="5.3026651663316327E-2"/>
    <n v="5.3026651663316327E-2"/>
    <n v="5.3026651663316327E-2"/>
    <n v="5.3026651663316327E-2"/>
    <n v="5.3026651663316327E-2"/>
    <n v="5.3026651663316327E-2"/>
    <n v="5.3026651663316327E-2"/>
    <n v="5.3026651663316327E-2"/>
  </r>
  <r>
    <s v="Lost Opportunity"/>
    <x v="0"/>
    <s v="Under $5"/>
    <s v="Under $5"/>
    <s v="Lighting"/>
    <s v="Under $5"/>
    <n v="-13.686769924007322"/>
    <s v="Lighting"/>
    <s v="Res-Lighting-7P_v5"/>
    <s v="Urban"/>
    <s v="SC-NR (2)"/>
    <s v="M_Input"/>
    <s v="No"/>
    <s v="Residential"/>
    <s v="Manufactured"/>
    <s v="2017 - LEDDecorative and Mini-Base250 to 664 lumensANY"/>
    <n v="2.675164923408958E-2"/>
    <n v="2.9085799678369158E-2"/>
    <n v="3.0995940184060735E-2"/>
    <n v="3.2531839981123474E-2"/>
    <n v="3.3743005564974171E-2"/>
    <n v="3.4676104893787432E-2"/>
    <n v="3.5373700256267238E-2"/>
    <n v="3.5819105409757787E-2"/>
    <n v="3.6594192638568557E-2"/>
    <n v="3.6629564889785575E-2"/>
    <n v="3.656974066779544E-2"/>
    <n v="3.6431693885029627E-2"/>
    <n v="3.623400907796142E-2"/>
    <n v="3.5990557203656209E-2"/>
    <n v="3.5712997377232054E-2"/>
    <n v="3.5415430375541242E-2"/>
    <n v="3.5023405497318152E-2"/>
    <n v="3.4638980834692065E-2"/>
    <n v="3.4261158237796178E-2"/>
    <n v="3.3889257951429733E-2"/>
    <n v="0.27646082439247177"/>
    <n v="2.9056602596054346"/>
    <n v="-13.686769924007322"/>
    <s v="R-All-Lgt-Lighting-All-All-R"/>
    <s v="R-All-HVAC-ER-All-All-E"/>
    <n v="0.27646082439247177"/>
    <n v="2.675164923408958E-2"/>
    <n v="5.5837448912458738E-2"/>
    <n v="8.683338909651947E-2"/>
    <n v="0.11936522907764294"/>
    <n v="0.15310823464261711"/>
    <n v="0.18778433953640455"/>
    <n v="0.22315803979267179"/>
    <n v="0.25897714520242959"/>
    <n v="0.27646082439247177"/>
    <n v="0.27646082439247177"/>
    <n v="0.27646082439247177"/>
    <n v="0.27646082439247177"/>
    <n v="0.27646082439247177"/>
    <n v="0.27646082439247177"/>
    <n v="0.27646082439247177"/>
    <n v="0.27646082439247177"/>
    <n v="0.27646082439247177"/>
    <n v="0.27646082439247177"/>
    <n v="0.27646082439247177"/>
    <n v="0.27646082439247177"/>
  </r>
  <r>
    <s v="Lost Opportunity"/>
    <x v="0"/>
    <s v="Under $5"/>
    <s v="Under $15"/>
    <s v="Lighting"/>
    <s v="Under $5"/>
    <n v="-16.519436515236958"/>
    <s v="Lighting"/>
    <s v="Res-Lighting-7P_v5"/>
    <s v="Urban"/>
    <s v="SC-NR (2)"/>
    <s v="M_Input"/>
    <s v="No"/>
    <s v="Residential"/>
    <s v="Manufactured"/>
    <s v="2017 - LEDDecorative and Mini-Base665 to 1439 lumensANY"/>
    <n v="5.7116637185926156E-3"/>
    <n v="6.2100211203986967E-3"/>
    <n v="6.6178494426192974E-3"/>
    <n v="6.9457747630177931E-3"/>
    <n v="7.2043670637000545E-3"/>
    <n v="7.4035902792704191E-3"/>
    <n v="7.5525317552619983E-3"/>
    <n v="7.6476288624722829E-3"/>
    <n v="7.8131153924728969E-3"/>
    <n v="7.8206676148481671E-3"/>
    <n v="7.8078947261472128E-3"/>
    <n v="7.7784207750762925E-3"/>
    <n v="7.736213689809578E-3"/>
    <n v="7.684235016437899E-3"/>
    <n v="7.6249740573675522E-3"/>
    <n v="7.5614414268169823E-3"/>
    <n v="7.4777413807323757E-3"/>
    <n v="7.3956640336933152E-3"/>
    <n v="7.3149962737406012E-3"/>
    <n v="7.2355929683972225E-3"/>
    <n v="5.9026314470455275E-2"/>
    <n v="13.941833886349484"/>
    <n v="-16.519436515236958"/>
    <s v="R-All-Lgt-Lighting-All-All-R"/>
    <s v="R-All-HVAC-ER-All-All-E"/>
    <n v="5.9026314470455275E-2"/>
    <n v="5.7116637185926156E-3"/>
    <n v="1.1921684838991312E-2"/>
    <n v="1.853953428161061E-2"/>
    <n v="2.5485309044628403E-2"/>
    <n v="3.2689676108328458E-2"/>
    <n v="4.0093266387598879E-2"/>
    <n v="4.7645798142860879E-2"/>
    <n v="5.5293427005333164E-2"/>
    <n v="5.9026314470455275E-2"/>
    <n v="5.9026314470455275E-2"/>
    <n v="5.9026314470455275E-2"/>
    <n v="5.9026314470455275E-2"/>
    <n v="5.9026314470455275E-2"/>
    <n v="5.9026314470455275E-2"/>
    <n v="5.9026314470455275E-2"/>
    <n v="5.9026314470455275E-2"/>
    <n v="5.9026314470455275E-2"/>
    <n v="5.9026314470455275E-2"/>
    <n v="5.9026314470455275E-2"/>
    <n v="5.9026314470455275E-2"/>
  </r>
  <r>
    <s v="Lost Opportunity"/>
    <x v="0"/>
    <s v="Under $115"/>
    <s v="Under $85"/>
    <s v="Lighting"/>
    <s v="Under $115"/>
    <n v="107.02914694255558"/>
    <s v="Lighting"/>
    <s v="Res-Lighting-7P_v5"/>
    <s v="Urban"/>
    <s v="SC-NR (2)"/>
    <s v="M_Input"/>
    <s v="No"/>
    <s v="Residential"/>
    <s v="Manufactured"/>
    <s v="2017 - LEDDecorative and Mini-Base1440 to 2600 lumensANY"/>
    <n v="6.8114358918878605E-5"/>
    <n v="7.405751254432759E-5"/>
    <n v="7.8921063006269539E-5"/>
    <n v="8.283173143366695E-5"/>
    <n v="8.5915569987570848E-5"/>
    <n v="8.8291403418758345E-5"/>
    <n v="9.0067602728352474E-5"/>
    <n v="9.1201681835913179E-5"/>
    <n v="9.3175188935781274E-5"/>
    <n v="9.3265252849003246E-5"/>
    <n v="9.3112929958813514E-5"/>
    <n v="9.2761438803011263E-5"/>
    <n v="9.2258098848766666E-5"/>
    <n v="9.1638227969001728E-5"/>
    <n v="9.0931512301751396E-5"/>
    <n v="9.0173854881148177E-5"/>
    <n v="8.9175691252926304E-5"/>
    <n v="8.819687909752414E-5"/>
    <n v="8.7234876951509347E-5"/>
    <n v="8.6287954039731705E-5"/>
    <n v="7.0391741663843467E-4"/>
    <n v="84.464429769747696"/>
    <n v="107.02914694255558"/>
    <s v="R-All-Lgt-Lighting-All-All-R"/>
    <s v="R-All-HVAC-ER-All-All-E"/>
    <n v="7.0391741663843467E-4"/>
    <n v="6.8114358918878605E-5"/>
    <n v="1.421718714632062E-4"/>
    <n v="2.2109293446947575E-4"/>
    <n v="3.039246659031427E-4"/>
    <n v="3.8984023589071356E-4"/>
    <n v="4.7813163930947192E-4"/>
    <n v="5.6819924203782438E-4"/>
    <n v="6.5940092387373759E-4"/>
    <n v="7.0391741663843467E-4"/>
    <n v="7.0391741663843467E-4"/>
    <n v="7.0391741663843467E-4"/>
    <n v="7.0391741663843467E-4"/>
    <n v="7.0391741663843467E-4"/>
    <n v="7.0391741663843467E-4"/>
    <n v="7.0391741663843467E-4"/>
    <n v="7.0391741663843467E-4"/>
    <n v="7.0391741663843467E-4"/>
    <n v="7.0391741663843467E-4"/>
    <n v="7.0391741663843467E-4"/>
    <n v="7.0391741663843467E-4"/>
  </r>
  <r>
    <s v="Lost Opportunity"/>
    <x v="0"/>
    <s v="Under $5"/>
    <s v="Under $5"/>
    <s v="Lighting"/>
    <s v="Under $5"/>
    <n v="-13.890364575776116"/>
    <s v="Lighting"/>
    <s v="Res-Lighting-7P_v5"/>
    <s v="Urban"/>
    <s v="SC-NR (2)"/>
    <s v="M_Input"/>
    <s v="No"/>
    <s v="Residential"/>
    <s v="Manufactured"/>
    <s v="2017 - LEDGeneral Purpose and Dimmable250 to 664 lumensANY"/>
    <n v="2.8878664949443548E-3"/>
    <n v="3.139840300492195E-3"/>
    <n v="3.3460418217050795E-3"/>
    <n v="3.5118436952537649E-3"/>
    <n v="3.6425901953601983E-3"/>
    <n v="3.7433191733964783E-3"/>
    <n v="3.818625269731161E-3"/>
    <n v="3.8667071882770199E-3"/>
    <n v="3.9503786067811774E-3"/>
    <n v="3.9541970756257136E-3"/>
    <n v="3.9477389928077302E-3"/>
    <n v="3.9328367086458914E-3"/>
    <n v="3.9114964418871462E-3"/>
    <n v="3.8852155758072526E-3"/>
    <n v="3.8552527231973479E-3"/>
    <n v="3.8231300766022026E-3"/>
    <n v="3.7808106105723313E-3"/>
    <n v="3.7393115951914967E-3"/>
    <n v="3.6985252792129625E-3"/>
    <n v="3.6583782824031632E-3"/>
    <n v="2.9844214274099327E-2"/>
    <n v="-1.0982395163558818"/>
    <n v="-13.890364575776116"/>
    <s v="R-All-Lgt-Lighting-All-All-R"/>
    <s v="R-All-HVAC-ER-All-All-E"/>
    <n v="2.9844214274099327E-2"/>
    <n v="2.8878664949443548E-3"/>
    <n v="6.0277067954365498E-3"/>
    <n v="9.3737486171416289E-3"/>
    <n v="1.2885592312395394E-2"/>
    <n v="1.6528182507755593E-2"/>
    <n v="2.0271501681152073E-2"/>
    <n v="2.4090126950883233E-2"/>
    <n v="2.7956834139160253E-2"/>
    <n v="2.9844214274099327E-2"/>
    <n v="2.9844214274099327E-2"/>
    <n v="2.9844214274099327E-2"/>
    <n v="2.9844214274099327E-2"/>
    <n v="2.9844214274099327E-2"/>
    <n v="2.9844214274099327E-2"/>
    <n v="2.9844214274099327E-2"/>
    <n v="2.9844214274099327E-2"/>
    <n v="2.9844214274099327E-2"/>
    <n v="2.9844214274099327E-2"/>
    <n v="2.9844214274099327E-2"/>
    <n v="2.9844214274099327E-2"/>
  </r>
  <r>
    <s v="Lost Opportunity"/>
    <x v="0"/>
    <s v="Under $20"/>
    <s v="Under $15"/>
    <s v="Lighting"/>
    <s v="Under $20"/>
    <n v="16.416994598384701"/>
    <s v="Lighting"/>
    <s v="Res-Lighting-7P_v5"/>
    <s v="Urban"/>
    <s v="SC-NR (2)"/>
    <s v="M_Input"/>
    <s v="No"/>
    <s v="Residential"/>
    <s v="Manufactured"/>
    <s v="2017 - LEDGeneral Purpose and Dimmable665 to 1439 lumensANY"/>
    <n v="7.1737852165272509E-2"/>
    <n v="7.7997164929057408E-2"/>
    <n v="8.3119442662782567E-2"/>
    <n v="8.7238147704786217E-2"/>
    <n v="9.0486037838274816E-2"/>
    <n v="9.2988258958183245E-2"/>
    <n v="9.485894709957024E-2"/>
    <n v="9.6053356041432336E-2"/>
    <n v="9.813184819528295E-2"/>
    <n v="9.8226703256604708E-2"/>
    <n v="9.806627721499972E-2"/>
    <n v="9.7696087713511862E-2"/>
    <n v="9.7165971482520458E-2"/>
    <n v="9.6513125206934211E-2"/>
    <n v="9.5768814244241801E-2"/>
    <n v="9.4970851569501094E-2"/>
    <n v="9.3919588430059237E-2"/>
    <n v="9.2888706207627389E-2"/>
    <n v="9.1875528240032131E-2"/>
    <n v="9.087823167972954E-2"/>
    <n v="0.74136385298008933"/>
    <n v="11.211320055237875"/>
    <n v="16.416994598384701"/>
    <s v="R-All-Lgt-Lighting-All-All-R"/>
    <s v="R-All-HVAC-ER-All-All-E"/>
    <n v="0.74136385298008933"/>
    <n v="7.1737852165272509E-2"/>
    <n v="0.1497350170943299"/>
    <n v="0.23285445975711247"/>
    <n v="0.32009260746189871"/>
    <n v="0.41057864530017352"/>
    <n v="0.50356690425835682"/>
    <n v="0.59842585135792703"/>
    <n v="0.69447920739935931"/>
    <n v="0.74136385298008933"/>
    <n v="0.74136385298008933"/>
    <n v="0.74136385298008933"/>
    <n v="0.74136385298008933"/>
    <n v="0.74136385298008933"/>
    <n v="0.74136385298008933"/>
    <n v="0.74136385298008933"/>
    <n v="0.74136385298008933"/>
    <n v="0.74136385298008933"/>
    <n v="0.74136385298008933"/>
    <n v="0.74136385298008933"/>
    <n v="0.74136385298008933"/>
  </r>
  <r>
    <s v="Lost Opportunity"/>
    <x v="0"/>
    <s v="Under $35"/>
    <s v="Under $25"/>
    <s v="Lighting"/>
    <s v="Under $35"/>
    <n v="30.714419471239463"/>
    <s v="Lighting"/>
    <s v="Res-Lighting-7P_v5"/>
    <s v="Urban"/>
    <s v="SC-NR (2)"/>
    <s v="M_Input"/>
    <s v="No"/>
    <s v="Residential"/>
    <s v="Manufactured"/>
    <s v="2017 - LEDGeneral Purpose and Dimmable1440 to 2600 lumensANY"/>
    <n v="1.3588725233080584E-2"/>
    <n v="1.4774376583486667E-2"/>
    <n v="1.5744648519294819E-2"/>
    <n v="1.6524821739465255E-2"/>
    <n v="1.7140043484737619E-2"/>
    <n v="1.76140191369848E-2"/>
    <n v="1.7968368568739818E-2"/>
    <n v="1.8194615862699867E-2"/>
    <n v="1.8588327939731666E-2"/>
    <n v="1.8606295572248729E-2"/>
    <n v="1.8575907355515127E-2"/>
    <n v="1.8505785331115791E-2"/>
    <n v="1.8405369670664418E-2"/>
    <n v="1.8281706243469201E-2"/>
    <n v="1.8140717395117634E-2"/>
    <n v="1.7989565733811629E-2"/>
    <n v="1.7790433399648205E-2"/>
    <n v="1.75951616589217E-2"/>
    <n v="1.7403243493011956E-2"/>
    <n v="1.7214333614547429E-2"/>
    <n v="0.1404306010260116"/>
    <n v="20.460939651026969"/>
    <n v="30.714419471239463"/>
    <s v="R-All-Lgt-Lighting-All-All-R"/>
    <s v="R-All-HVAC-ER-All-All-E"/>
    <n v="0.1404306010260116"/>
    <n v="1.3588725233080584E-2"/>
    <n v="2.8363101816567253E-2"/>
    <n v="4.4107750335862075E-2"/>
    <n v="6.063257207532733E-2"/>
    <n v="7.7772615560064956E-2"/>
    <n v="9.5386634697049749E-2"/>
    <n v="0.11335500326578957"/>
    <n v="0.13154961912848945"/>
    <n v="0.1404306010260116"/>
    <n v="0.1404306010260116"/>
    <n v="0.1404306010260116"/>
    <n v="0.1404306010260116"/>
    <n v="0.1404306010260116"/>
    <n v="0.1404306010260116"/>
    <n v="0.1404306010260116"/>
    <n v="0.1404306010260116"/>
    <n v="0.1404306010260116"/>
    <n v="0.1404306010260116"/>
    <n v="0.1404306010260116"/>
    <n v="0.1404306010260116"/>
  </r>
  <r>
    <s v="Lost Opportunity"/>
    <x v="0"/>
    <s v="Under $5"/>
    <s v="Under $5"/>
    <s v="Lighting"/>
    <s v="Under $5"/>
    <n v="-27.817954522497537"/>
    <s v="Lighting"/>
    <s v="Res-Lighting-7P_v5"/>
    <s v="Urban"/>
    <s v="SC-NR (2)"/>
    <s v="M_Input"/>
    <s v="No"/>
    <s v="Residential"/>
    <s v="Manufactured"/>
    <s v="2017 - LEDGlobe250 to 664 lumensANY"/>
    <n v="1.0999666881976818E-2"/>
    <n v="1.1959416208638003E-2"/>
    <n v="1.2744822337304049E-2"/>
    <n v="1.3376349238092554E-2"/>
    <n v="1.3874352850680892E-2"/>
    <n v="1.4258021973093836E-2"/>
    <n v="1.45448572458856E-2"/>
    <n v="1.4727997667361692E-2"/>
    <n v="1.504669582487674E-2"/>
    <n v="1.5061240086310788E-2"/>
    <n v="1.5036641733229579E-2"/>
    <n v="1.4979880050566007E-2"/>
    <n v="1.489859657505575E-2"/>
    <n v="1.4798494727288627E-2"/>
    <n v="1.4684368468986974E-2"/>
    <n v="1.4562015717385524E-2"/>
    <n v="1.4400824045344363E-2"/>
    <n v="1.4242757408289527E-2"/>
    <n v="1.4087405389803787E-2"/>
    <n v="1.393448849008122E-2"/>
    <n v="0.11367437377874896"/>
    <n v="-1.3614782008992641"/>
    <n v="-27.817954522497537"/>
    <s v="R-All-Lgt-Lighting-All-All-R"/>
    <s v="R-All-HVAC-ER-All-All-E"/>
    <n v="0.11367437377874896"/>
    <n v="1.0999666881976818E-2"/>
    <n v="2.2959083090614819E-2"/>
    <n v="3.5703905427918868E-2"/>
    <n v="4.9080254666011423E-2"/>
    <n v="6.295460751669231E-2"/>
    <n v="7.7212629489786147E-2"/>
    <n v="9.1757486735671745E-2"/>
    <n v="0.10648548440303343"/>
    <n v="0.11367437377874896"/>
    <n v="0.11367437377874896"/>
    <n v="0.11367437377874896"/>
    <n v="0.11367437377874896"/>
    <n v="0.11367437377874896"/>
    <n v="0.11367437377874896"/>
    <n v="0.11367437377874896"/>
    <n v="0.11367437377874896"/>
    <n v="0.11367437377874896"/>
    <n v="0.11367437377874896"/>
    <n v="0.11367437377874896"/>
    <n v="0.11367437377874896"/>
  </r>
  <r>
    <s v="Lost Opportunity"/>
    <x v="0"/>
    <s v="Under $5"/>
    <s v="Under $5"/>
    <s v="Lighting"/>
    <s v="Under $5"/>
    <n v="-71.932033119106947"/>
    <s v="Lighting"/>
    <s v="Res-Lighting-7P_v5"/>
    <s v="Urban"/>
    <s v="SC-NR (2)"/>
    <s v="M_Input"/>
    <s v="No"/>
    <s v="Residential"/>
    <s v="Manufactured"/>
    <s v="2017 - LEDGlobe665 to 1439 lumensANY"/>
    <n v="4.8360384259337162E-3"/>
    <n v="5.2579952608813709E-3"/>
    <n v="5.6033015559671185E-3"/>
    <n v="5.8809543605468882E-3"/>
    <n v="6.0999032280509716E-3"/>
    <n v="6.2685845743809636E-3"/>
    <n v="6.394692611653166E-3"/>
    <n v="6.475210878715533E-3"/>
    <n v="6.6153275342973848E-3"/>
    <n v="6.6217219649584748E-3"/>
    <n v="6.6109072210219716E-3"/>
    <n v="6.5859517672407783E-3"/>
    <n v="6.5502152294729726E-3"/>
    <n v="6.5062051346671049E-3"/>
    <n v="6.4560291632966291E-3"/>
    <n v="6.4022363880596959E-3"/>
    <n v="6.3313679582885328E-3"/>
    <n v="6.2618734600589695E-3"/>
    <n v="6.1935724524916965E-3"/>
    <n v="6.126342052610703E-3"/>
    <n v="4.9977298906999784E-2"/>
    <n v="-4.0157158288731516"/>
    <n v="-71.932033119106947"/>
    <s v="R-All-Lgt-Lighting-All-All-R"/>
    <s v="R-All-HVAC-ER-All-All-E"/>
    <n v="4.9977298906999784E-2"/>
    <n v="4.8360384259337162E-3"/>
    <n v="1.0094033686815086E-2"/>
    <n v="1.5697335242782204E-2"/>
    <n v="2.1578289603329092E-2"/>
    <n v="2.7678192831380063E-2"/>
    <n v="3.3946777405761026E-2"/>
    <n v="4.0341470017414192E-2"/>
    <n v="4.6816680896129725E-2"/>
    <n v="4.9977298906999784E-2"/>
    <n v="4.9977298906999784E-2"/>
    <n v="4.9977298906999784E-2"/>
    <n v="4.9977298906999784E-2"/>
    <n v="4.9977298906999784E-2"/>
    <n v="4.9977298906999784E-2"/>
    <n v="4.9977298906999784E-2"/>
    <n v="4.9977298906999784E-2"/>
    <n v="4.9977298906999784E-2"/>
    <n v="4.9977298906999784E-2"/>
    <n v="4.9977298906999784E-2"/>
    <n v="4.9977298906999784E-2"/>
  </r>
  <r>
    <s v="Lost Opportunity"/>
    <x v="0"/>
    <s v="Under $5"/>
    <s v="Under $15"/>
    <s v="Lighting"/>
    <s v="Under $5"/>
    <n v="-75.433488836696199"/>
    <s v="Lighting"/>
    <s v="Res-Lighting-7P_v5"/>
    <s v="Urban"/>
    <s v="SC-NR (2)"/>
    <s v="M_Input"/>
    <s v="No"/>
    <s v="Residential"/>
    <s v="Manufactured"/>
    <s v="2017 - LEDGlobe1440 to 2600 lumensANY"/>
    <n v="4.3897481851788445E-4"/>
    <n v="4.7727650447021734E-4"/>
    <n v="5.0862050029239355E-4"/>
    <n v="5.3382348231333413E-4"/>
    <n v="5.5369781558204571E-4"/>
    <n v="5.6900928684651647E-4"/>
    <n v="5.8045631184911947E-4"/>
    <n v="5.8776508166400213E-4"/>
    <n v="6.0048369099628836E-4"/>
    <n v="6.0106412353047264E-4"/>
    <n v="6.0008245220392051E-4"/>
    <n v="5.978172063911733E-4"/>
    <n v="5.9457334461849687E-4"/>
    <n v="5.9057847905317009E-4"/>
    <n v="5.8602392716867785E-4"/>
    <n v="5.8114107230537162E-4"/>
    <n v="5.7470823340760439E-4"/>
    <n v="5.6840010843805882E-4"/>
    <n v="5.6220031849415586E-4"/>
    <n v="5.5609770929477892E-4"/>
    <n v="4.5365180723266228E-3"/>
    <n v="12.809094631950174"/>
    <n v="-75.433488836696199"/>
    <s v="R-All-Lgt-Lighting-All-All-R"/>
    <s v="R-All-HVAC-ER-All-All-E"/>
    <n v="4.5365180723266228E-3"/>
    <n v="4.3897481851788445E-4"/>
    <n v="9.1625132298810185E-4"/>
    <n v="1.4248718232804953E-3"/>
    <n v="1.9586953055938296E-3"/>
    <n v="2.5123931211758752E-3"/>
    <n v="3.0814024080223915E-3"/>
    <n v="3.661858719871511E-3"/>
    <n v="4.2496238015355134E-3"/>
    <n v="4.5365180723266228E-3"/>
    <n v="4.5365180723266228E-3"/>
    <n v="4.5365180723266228E-3"/>
    <n v="4.5365180723266228E-3"/>
    <n v="4.5365180723266228E-3"/>
    <n v="4.5365180723266228E-3"/>
    <n v="4.5365180723266228E-3"/>
    <n v="4.5365180723266228E-3"/>
    <n v="4.5365180723266228E-3"/>
    <n v="4.5365180723266228E-3"/>
    <n v="4.5365180723266228E-3"/>
    <n v="4.5365180723266228E-3"/>
  </r>
  <r>
    <s v="Lost Opportunity"/>
    <x v="0"/>
    <s v="Under $5"/>
    <s v="Under $10"/>
    <s v="Lighting"/>
    <s v="Under $5"/>
    <n v="-33.677211295696566"/>
    <s v="Lighting"/>
    <s v="Res-Lighting-7P_v5"/>
    <s v="Urban"/>
    <s v="SC-NR (2)"/>
    <s v="M_Input"/>
    <s v="No"/>
    <s v="Residential"/>
    <s v="Manufactured"/>
    <s v="2017 - LEDReflectors and Outdoor250 to 664 lumensANY"/>
    <n v="5.00020787735067E-3"/>
    <n v="5.4364889206717565E-3"/>
    <n v="5.7935173610430034E-3"/>
    <n v="6.080595671501262E-3"/>
    <n v="6.3069772168090933E-3"/>
    <n v="6.4813848046723953E-3"/>
    <n v="6.61177384335005E-3"/>
    <n v="6.6950254715994967E-3"/>
    <n v="6.8398986804704817E-3"/>
    <n v="6.8465101834708081E-3"/>
    <n v="6.8353283104044486E-3"/>
    <n v="6.8095256914859487E-3"/>
    <n v="6.7725760021084651E-3"/>
    <n v="6.72707189247378E-3"/>
    <n v="6.6751925926826624E-3"/>
    <n v="6.619573709043966E-3"/>
    <n v="6.5462995020201011E-3"/>
    <n v="6.4744458675211336E-3"/>
    <n v="6.4038262392242555E-3"/>
    <n v="6.3343135626335043E-3"/>
    <n v="5.1673882974831963E-2"/>
    <n v="7.4383082143536274"/>
    <n v="-33.677211295696566"/>
    <s v="R-All-Lgt-Lighting-All-All-R"/>
    <s v="R-All-HVAC-ER-All-All-E"/>
    <n v="5.1673882974831963E-2"/>
    <n v="5.00020787735067E-3"/>
    <n v="1.0436696798022426E-2"/>
    <n v="1.6230214159065431E-2"/>
    <n v="2.2310809830566693E-2"/>
    <n v="2.8617787047375786E-2"/>
    <n v="3.509917185204818E-2"/>
    <n v="4.1710945695398231E-2"/>
    <n v="4.8405971166997727E-2"/>
    <n v="5.1673882974831963E-2"/>
    <n v="5.1673882974831963E-2"/>
    <n v="5.1673882974831963E-2"/>
    <n v="5.1673882974831963E-2"/>
    <n v="5.1673882974831963E-2"/>
    <n v="5.1673882974831963E-2"/>
    <n v="5.1673882974831963E-2"/>
    <n v="5.1673882974831963E-2"/>
    <n v="5.1673882974831963E-2"/>
    <n v="5.1673882974831963E-2"/>
    <n v="5.1673882974831963E-2"/>
    <n v="5.1673882974831963E-2"/>
  </r>
  <r>
    <s v="Lost Opportunity"/>
    <x v="0"/>
    <s v="Under $5"/>
    <s v="Under $5"/>
    <s v="Lighting"/>
    <s v="Under $5"/>
    <n v="-47.855221181050837"/>
    <s v="Lighting"/>
    <s v="Res-Lighting-7P_v5"/>
    <s v="Urban"/>
    <s v="SC-NR (2)"/>
    <s v="M_Input"/>
    <s v="No"/>
    <s v="Residential"/>
    <s v="Manufactured"/>
    <s v="2017 - LEDReflectors and Outdoor665 to 1439 lumensANY"/>
    <n v="4.1186776252355395E-2"/>
    <n v="4.4780428787443698E-2"/>
    <n v="4.7721276618172125E-2"/>
    <n v="5.0085944333949826E-2"/>
    <n v="5.1950652018702408E-2"/>
    <n v="5.3387249551092371E-2"/>
    <n v="5.4461265730720035E-2"/>
    <n v="5.5147010457631464E-2"/>
    <n v="5.6340332932434539E-2"/>
    <n v="5.6394791967227818E-2"/>
    <n v="5.6302686735732833E-2"/>
    <n v="5.6090150233613634E-2"/>
    <n v="5.5785795169521618E-2"/>
    <n v="5.5410977236336117E-2"/>
    <n v="5.4983646780275605E-2"/>
    <n v="5.4525513324222862E-2"/>
    <n v="5.3921952743585619E-2"/>
    <n v="5.3330093437009063E-2"/>
    <n v="5.2748398655305465E-2"/>
    <n v="5.2175821848966256E-2"/>
    <n v="0.42563843511691296"/>
    <n v="2.2469892968370626"/>
    <n v="-47.855221181050837"/>
    <s v="R-All-Lgt-Lighting-All-All-R"/>
    <s v="R-All-HVAC-ER-All-All-E"/>
    <n v="0.42563843511691296"/>
    <n v="4.1186776252355395E-2"/>
    <n v="8.5967205039799099E-2"/>
    <n v="0.13368848165797123"/>
    <n v="0.18377442599192106"/>
    <n v="0.23572507801062348"/>
    <n v="0.28911232756171584"/>
    <n v="0.34357359329243586"/>
    <n v="0.39872060375006735"/>
    <n v="0.42563843511691296"/>
    <n v="0.42563843511691296"/>
    <n v="0.42563843511691296"/>
    <n v="0.42563843511691296"/>
    <n v="0.42563843511691296"/>
    <n v="0.42563843511691296"/>
    <n v="0.42563843511691296"/>
    <n v="0.42563843511691296"/>
    <n v="0.42563843511691296"/>
    <n v="0.42563843511691296"/>
    <n v="0.42563843511691296"/>
    <n v="0.42563843511691296"/>
  </r>
  <r>
    <s v="Lost Opportunity"/>
    <x v="0"/>
    <s v="Under $5"/>
    <s v="Under $5"/>
    <s v="Lighting"/>
    <s v="Under $5"/>
    <n v="-17.68258575845417"/>
    <s v="Lighting"/>
    <s v="Res-Lighting-7P_v5"/>
    <s v="Urban"/>
    <s v="SC-NR (2)"/>
    <s v="M_Input"/>
    <s v="No"/>
    <s v="Residential"/>
    <s v="Manufactured"/>
    <s v="2017 - LEDReflectors and Outdoor1440 to 2600 lumensANY"/>
    <n v="1.7290249568556938E-2"/>
    <n v="1.8798868471227199E-2"/>
    <n v="2.0033439310782435E-2"/>
    <n v="2.10261291659436E-2"/>
    <n v="2.1808935303628003E-2"/>
    <n v="2.241202037424396E-2"/>
    <n v="2.2862893432932751E-2"/>
    <n v="2.3150769750223846E-2"/>
    <n v="2.3651727710096548E-2"/>
    <n v="2.3674589666979731E-2"/>
    <n v="2.3635923799339095E-2"/>
    <n v="2.3546700764704068E-2"/>
    <n v="2.3418932206578463E-2"/>
    <n v="2.3261583266038909E-2"/>
    <n v="2.3082189516252315E-2"/>
    <n v="2.2889864636482092E-2"/>
    <n v="2.2636489305404451E-2"/>
    <n v="2.2388026180796668E-2"/>
    <n v="2.2143830133823775E-2"/>
    <n v="2.1903461821962848E-2"/>
    <n v="0.17868343771432188"/>
    <n v="0.21572810626562469"/>
    <n v="-17.68258575845417"/>
    <s v="R-All-Lgt-Lighting-All-All-R"/>
    <s v="R-All-HVAC-ER-All-All-E"/>
    <n v="0.17868343771432188"/>
    <n v="1.7290249568556938E-2"/>
    <n v="3.6089118039784138E-2"/>
    <n v="5.6122557350566572E-2"/>
    <n v="7.7148686516510176E-2"/>
    <n v="9.8957621820138175E-2"/>
    <n v="0.12136964219438214"/>
    <n v="0.14423253562731489"/>
    <n v="0.16738330537753873"/>
    <n v="0.17868343771432188"/>
    <n v="0.17868343771432188"/>
    <n v="0.17868343771432188"/>
    <n v="0.17868343771432188"/>
    <n v="0.17868343771432188"/>
    <n v="0.17868343771432188"/>
    <n v="0.17868343771432188"/>
    <n v="0.17868343771432188"/>
    <n v="0.17868343771432188"/>
    <n v="0.17868343771432188"/>
    <n v="0.17868343771432188"/>
    <n v="0.17868343771432188"/>
  </r>
  <r>
    <s v="Lost Opportunity"/>
    <x v="0"/>
    <s v="Under $5"/>
    <s v="Under $5"/>
    <s v="Lighting"/>
    <s v="Under $5"/>
    <n v="-3.421353394294874"/>
    <s v="Lighting"/>
    <s v="Res-Lighting-7P_v5"/>
    <s v="Urban"/>
    <s v="SC-NR (2)"/>
    <s v="M_Input"/>
    <s v="No"/>
    <s v="Residential"/>
    <s v="Manufactured"/>
    <s v="2017 - LEDThree-Way250 to 664 lumensANY"/>
    <n v="1.4999206339448345E-4"/>
    <n v="1.6307925806973765E-4"/>
    <n v="1.7378909929541316E-4"/>
    <n v="1.8240063489505928E-4"/>
    <n v="1.8919143958319248E-4"/>
    <n v="1.9442317286647585E-4"/>
    <n v="1.9833447444333091E-4"/>
    <n v="2.0083178731679111E-4"/>
    <n v="2.0517757294453832E-4"/>
    <n v="2.0537589929445863E-4"/>
    <n v="2.0504047479712211E-4"/>
    <n v="2.0426646936624835E-4"/>
    <n v="2.0315808341761244E-4"/>
    <n v="2.0179308910848548E-4"/>
    <n v="2.002368571649341E-4"/>
    <n v="1.9856844830568369E-4"/>
    <n v="1.9637042978831604E-4"/>
    <n v="1.9421502442012895E-4"/>
    <n v="1.9209663574025417E-4"/>
    <n v="1.9001145247394473E-4"/>
    <n v="1.5500700213101463E-3"/>
    <n v="2.8752636800931599"/>
    <n v="-3.421353394294874"/>
    <s v="R-All-Lgt-Lighting-All-All-R"/>
    <s v="R-All-HVAC-ER-All-All-E"/>
    <n v="1.5500700213101463E-3"/>
    <n v="1.4999206339448345E-4"/>
    <n v="3.1307132146422107E-4"/>
    <n v="4.8686042075963426E-4"/>
    <n v="6.6926105565469352E-4"/>
    <n v="8.5845249523788596E-4"/>
    <n v="1.0528756681043618E-3"/>
    <n v="1.2512101425476926E-3"/>
    <n v="1.4520419298644836E-3"/>
    <n v="1.5500700213101463E-3"/>
    <n v="1.5500700213101463E-3"/>
    <n v="1.5500700213101463E-3"/>
    <n v="1.5500700213101463E-3"/>
    <n v="1.5500700213101463E-3"/>
    <n v="1.5500700213101463E-3"/>
    <n v="1.5500700213101463E-3"/>
    <n v="1.5500700213101463E-3"/>
    <n v="1.5500700213101463E-3"/>
    <n v="1.5500700213101463E-3"/>
    <n v="1.5500700213101463E-3"/>
    <n v="1.5500700213101463E-3"/>
  </r>
  <r>
    <s v="Lost Opportunity"/>
    <x v="0"/>
    <s v="Under $5"/>
    <s v="Under $5"/>
    <s v="Lighting"/>
    <s v="Under $5"/>
    <n v="-10.499684685907068"/>
    <s v="Lighting"/>
    <s v="Res-Lighting-7P_v5"/>
    <s v="Urban"/>
    <s v="SC-NR (2)"/>
    <s v="M_Input"/>
    <s v="No"/>
    <s v="Residential"/>
    <s v="Manufactured"/>
    <s v="2017 - LEDThree-Way665 to 1439 lumensANY"/>
    <n v="2.0193232016421248E-3"/>
    <n v="2.1955143630547364E-3"/>
    <n v="2.3396995311461386E-3"/>
    <n v="2.4556354896534747E-3"/>
    <n v="2.5470591900428902E-3"/>
    <n v="2.617493319453807E-3"/>
    <n v="2.6701506524087538E-3"/>
    <n v="2.703771643499961E-3"/>
    <n v="2.7622783774488963E-3"/>
    <n v="2.7649484187219327E-3"/>
    <n v="2.7604326433232737E-3"/>
    <n v="2.7500123111444327E-3"/>
    <n v="2.735090258525101E-3"/>
    <n v="2.716713521675497E-3"/>
    <n v="2.6957621779868306E-3"/>
    <n v="2.6733006114008115E-3"/>
    <n v="2.6437089804217371E-3"/>
    <n v="2.6146910446028459E-3"/>
    <n v="2.5861714595357566E-3"/>
    <n v="2.5580989145354235E-3"/>
    <n v="2.0868386549021917E-2"/>
    <n v="-2.1461025606077992"/>
    <n v="-10.499684685907068"/>
    <s v="R-All-Lgt-Lighting-All-All-R"/>
    <s v="R-All-HVAC-ER-All-All-E"/>
    <n v="2.0868386549021917E-2"/>
    <n v="2.0193232016421248E-3"/>
    <n v="4.2148375646968612E-3"/>
    <n v="6.5545370958429994E-3"/>
    <n v="9.0101725854964745E-3"/>
    <n v="1.1557231775539365E-2"/>
    <n v="1.4174725094993172E-2"/>
    <n v="1.6844875747401927E-2"/>
    <n v="1.954864739090189E-2"/>
    <n v="2.0868386549021917E-2"/>
    <n v="2.0868386549021917E-2"/>
    <n v="2.0868386549021917E-2"/>
    <n v="2.0868386549021917E-2"/>
    <n v="2.0868386549021917E-2"/>
    <n v="2.0868386549021917E-2"/>
    <n v="2.0868386549021917E-2"/>
    <n v="2.0868386549021917E-2"/>
    <n v="2.0868386549021917E-2"/>
    <n v="2.0868386549021917E-2"/>
    <n v="2.0868386549021917E-2"/>
    <n v="2.0868386549021917E-2"/>
  </r>
  <r>
    <s v="Lost Opportunity"/>
    <x v="0"/>
    <s v="Under $5"/>
    <s v="Under $5"/>
    <s v="Lighting"/>
    <s v="Under $5"/>
    <n v="-20.941549341878694"/>
    <s v="Lighting"/>
    <s v="Res-Lighting-7P_v5"/>
    <s v="Urban"/>
    <s v="SC-NR (2)"/>
    <s v="M_Input"/>
    <s v="No"/>
    <s v="Residential"/>
    <s v="Manufactured"/>
    <s v="2017 - LEDThree-Way1440 to 2600 lumensANY"/>
    <n v="7.1856889637086467E-3"/>
    <n v="7.8126588727534425E-3"/>
    <n v="8.3257366060466229E-3"/>
    <n v="8.7382905433587288E-3"/>
    <n v="9.063618492037474E-3"/>
    <n v="9.3142558075325239E-3"/>
    <n v="9.5016350323960785E-3"/>
    <n v="9.6212741196093476E-3"/>
    <n v="9.8294682274656896E-3"/>
    <n v="9.8389694732755242E-3"/>
    <n v="9.8229002489837736E-3"/>
    <n v="9.7858198718183981E-3"/>
    <n v="9.7327202844242587E-3"/>
    <n v="9.6673273274861162E-3"/>
    <n v="9.5927727247379843E-3"/>
    <n v="9.5128440481430151E-3"/>
    <n v="9.4075432939241966E-3"/>
    <n v="9.3042840132930224E-3"/>
    <n v="9.2027980958829317E-3"/>
    <n v="9.1029029544671975E-3"/>
    <n v="7.4259402751263179E-2"/>
    <n v="4.7655794960796252"/>
    <n v="-20.941549341878694"/>
    <s v="R-All-Lgt-Lighting-All-All-R"/>
    <s v="R-All-HVAC-ER-All-All-E"/>
    <n v="7.4259402751263179E-2"/>
    <n v="7.1856889637086467E-3"/>
    <n v="1.4998347836462089E-2"/>
    <n v="2.3324084442508712E-2"/>
    <n v="3.2062374985867441E-2"/>
    <n v="4.1125993477904917E-2"/>
    <n v="5.0440249285437444E-2"/>
    <n v="5.9941884317833524E-2"/>
    <n v="6.9563158437442874E-2"/>
    <n v="7.4259402751263179E-2"/>
    <n v="7.4259402751263179E-2"/>
    <n v="7.4259402751263179E-2"/>
    <n v="7.4259402751263179E-2"/>
    <n v="7.4259402751263179E-2"/>
    <n v="7.4259402751263179E-2"/>
    <n v="7.4259402751263179E-2"/>
    <n v="7.4259402751263179E-2"/>
    <n v="7.4259402751263179E-2"/>
    <n v="7.4259402751263179E-2"/>
    <n v="7.4259402751263179E-2"/>
    <n v="7.4259402751263179E-2"/>
  </r>
  <r>
    <s v="Discretionary"/>
    <x v="4"/>
    <s v="Under $5"/>
    <s v="Under $5"/>
    <s v="ResWx"/>
    <s v="Under $5"/>
    <n v="4.8864283316068038"/>
    <s v="HVAC"/>
    <s v="Res-MF_Wx-7P_v7"/>
    <s v="Urban"/>
    <s v="SC-Retro"/>
    <s v="M_Input"/>
    <s v="Yes"/>
    <s v="Residential"/>
    <s v="Multifamily - Low Rise"/>
    <s v="WALL R0 - R11_Electric Zonal"/>
    <n v="0.22179090787735878"/>
    <n v="0.22129605085350149"/>
    <n v="0.22080316059396726"/>
    <n v="0.2203146019699504"/>
    <n v="0.21982744323350362"/>
    <n v="0.19740898727872166"/>
    <n v="0.15757711347825962"/>
    <n v="0.12578284819394675"/>
    <n v="0.10040397556859518"/>
    <n v="8.0145432755760956E-2"/>
    <n v="6.3974124139227082E-2"/>
    <n v="5.1065029119114584E-2"/>
    <n v="4.0760954085789829E-2"/>
    <n v="3.2536102162147668E-2"/>
    <n v="2.5970971699452807E-2"/>
    <n v="2.0730637885982391E-2"/>
    <n v="1.4108483872405143E-4"/>
    <n v="5.0275545854575349E-5"/>
    <n v="1.7101328798664406E-5"/>
    <n v="5.5641363565338789E-6"/>
    <n v="1.9439798057604427"/>
    <n v="0.48511523083093216"/>
    <n v="4.8864283316068038"/>
    <s v="R-All-HVAC-ER-All-All-E"/>
    <n v="0"/>
    <n v="1.9439798057604427"/>
    <n v="0.22179090787735878"/>
    <n v="0.44308695873086024"/>
    <n v="0.66389011932482744"/>
    <n v="0.8842047212947779"/>
    <n v="1.1040321645282816"/>
    <n v="1.3014411518070033"/>
    <n v="1.4590182652852628"/>
    <n v="1.5848011134792095"/>
    <n v="1.6852050890478047"/>
    <n v="1.7653505218035657"/>
    <n v="1.8293246459427928"/>
    <n v="1.8803896750619074"/>
    <n v="1.9211506291476972"/>
    <n v="1.9439798057604427"/>
    <n v="1.9439798057604427"/>
    <n v="1.9439798057604427"/>
    <n v="1.9439798057604427"/>
    <n v="1.9439798057604427"/>
    <n v="1.9439798057604427"/>
    <n v="1.9439798057604427"/>
  </r>
  <r>
    <s v="Discretionary"/>
    <x v="4"/>
    <s v="Under $20"/>
    <s v="Under $10"/>
    <s v="ResWx"/>
    <s v="Under $20"/>
    <n v="16.091986372866238"/>
    <s v="HVAC"/>
    <s v="Res-MF_Wx-7P_v7"/>
    <s v="Urban"/>
    <s v="SC-Retro"/>
    <s v="M_Input"/>
    <s v="Yes"/>
    <s v="Residential"/>
    <s v="Multifamily - Low Rise"/>
    <s v="FLOOR R0 - R19_Electric Zonal"/>
    <n v="2.444455094843951E-2"/>
    <n v="2.4390010580452186E-2"/>
    <n v="2.4335686978206796E-2"/>
    <n v="2.4281840784553612E-2"/>
    <n v="2.4228148878663425E-2"/>
    <n v="2.1757312296511733E-2"/>
    <n v="1.7367266384324898E-2"/>
    <n v="1.3863080639973524E-2"/>
    <n v="1.1065963522587426E-2"/>
    <n v="8.8331804627728178E-3"/>
    <n v="7.0508694511853386E-3"/>
    <n v="5.6281013407275511E-3"/>
    <n v="4.4924439346632353E-3"/>
    <n v="3.5859468477672514E-3"/>
    <n v="2.8623749592061724E-3"/>
    <n v="2.2848147331528995E-3"/>
    <n v="1.5549580283739432E-5"/>
    <n v="5.5410889195797868E-6"/>
    <n v="1.8848126242222856E-6"/>
    <n v="6.1324792775800567E-7"/>
    <n v="0.21425456011445307"/>
    <n v="8.4971323993331804"/>
    <n v="16.091986372866238"/>
    <s v="R-All-HVAC-ER-All-All-E"/>
    <n v="0"/>
    <n v="0.21425456011445307"/>
    <n v="2.444455094843951E-2"/>
    <n v="4.8834561528891693E-2"/>
    <n v="7.3170248507098495E-2"/>
    <n v="9.7452089291652111E-2"/>
    <n v="0.12168023817031554"/>
    <n v="0.14343755046682727"/>
    <n v="0.16080481685115217"/>
    <n v="0.17466789749112568"/>
    <n v="0.18573386101371311"/>
    <n v="0.19456704147648593"/>
    <n v="0.20161791092767126"/>
    <n v="0.20724601226839881"/>
    <n v="0.21173845620306206"/>
    <n v="0.21425456011445307"/>
    <n v="0.21425456011445307"/>
    <n v="0.21425456011445307"/>
    <n v="0.21425456011445307"/>
    <n v="0.21425456011445307"/>
    <n v="0.21425456011445307"/>
    <n v="0.21425456011445307"/>
  </r>
  <r>
    <s v="Discretionary"/>
    <x v="4"/>
    <s v="Under $15"/>
    <s v="Under $5"/>
    <s v="ResWx"/>
    <s v="Under $15"/>
    <n v="10.772431433215464"/>
    <s v="HVAC"/>
    <s v="Res-MF_Wx-7P_v7"/>
    <s v="Urban"/>
    <s v="SC-Retro"/>
    <s v="M_Input"/>
    <s v="Yes"/>
    <s v="Residential"/>
    <s v="Multifamily - Low Rise"/>
    <s v="FLOOR R0 - R30_Electric Zonal"/>
    <n v="0.36188015413411279"/>
    <n v="0.36107273178401861"/>
    <n v="0.36026851846076513"/>
    <n v="0.35947137275332913"/>
    <n v="0.35867651114100996"/>
    <n v="0.32209794092815269"/>
    <n v="0.25710715853624211"/>
    <n v="0.20523075958110462"/>
    <n v="0.16382189198906305"/>
    <n v="0.13076749554962558"/>
    <n v="0.10438194300056651"/>
    <n v="8.3319108007378267E-2"/>
    <n v="6.6506695375337807E-2"/>
    <n v="5.3086800437607946E-2"/>
    <n v="4.2374952749675274E-2"/>
    <n v="3.3824679763816493E-2"/>
    <n v="2.3019790879650449E-4"/>
    <n v="8.2030965368024708E-5"/>
    <n v="2.7902999093997449E-5"/>
    <n v="9.0785981336940585E-6"/>
    <n v="3.1718509945916766"/>
    <n v="4.6936301240923912"/>
    <n v="10.772431433215464"/>
    <s v="R-All-HVAC-ER-All-All-E"/>
    <n v="0"/>
    <n v="3.1718509945916766"/>
    <n v="0.36188015413411279"/>
    <n v="0.72295288591813134"/>
    <n v="1.0832214043788966"/>
    <n v="1.4426927771322258"/>
    <n v="1.8013692882732357"/>
    <n v="2.1234672292013883"/>
    <n v="2.3805743877376306"/>
    <n v="2.5858051473187351"/>
    <n v="2.7496270393077982"/>
    <n v="2.8803945348574236"/>
    <n v="2.9847764778579902"/>
    <n v="3.0680955858653682"/>
    <n v="3.1346022812407059"/>
    <n v="3.1718509945916766"/>
    <n v="3.1718509945916766"/>
    <n v="3.1718509945916766"/>
    <n v="3.1718509945916766"/>
    <n v="3.1718509945916766"/>
    <n v="3.1718509945916766"/>
    <n v="3.1718509945916766"/>
  </r>
  <r>
    <s v="Discretionary"/>
    <x v="4"/>
    <s v="Under $20"/>
    <s v="Under $10"/>
    <s v="ResWx"/>
    <s v="Under $20"/>
    <n v="18.152801299681393"/>
    <s v="HVAC"/>
    <s v="Res-MF_Wx-7P_v7"/>
    <s v="Urban"/>
    <s v="SC-Retro"/>
    <s v="M_Input"/>
    <s v="Yes"/>
    <s v="Residential"/>
    <s v="Multifamily - Low Rise"/>
    <s v="ATTIC R0 - R19_Electric Zonal"/>
    <n v="3.7176344738622136E-2"/>
    <n v="3.709339735592139E-2"/>
    <n v="3.7010779640064037E-2"/>
    <n v="3.6928887988123472E-2"/>
    <n v="3.6847230983776867E-2"/>
    <n v="3.3089474387444945E-2"/>
    <n v="2.641290010329941E-2"/>
    <n v="2.1083580798765898E-2"/>
    <n v="1.6829602460215781E-2"/>
    <n v="1.3433888096989872E-2"/>
    <n v="1.0723271373533622E-2"/>
    <n v="8.5594632565809438E-3"/>
    <n v="6.8323056858867843E-3"/>
    <n v="5.4536651750389823E-3"/>
    <n v="4.3532253253128908E-3"/>
    <n v="3.4748464131224965E-3"/>
    <n v="2.3648483393640825E-5"/>
    <n v="8.4271309518495286E-6"/>
    <n v="2.8665056696518246E-6"/>
    <n v="9.3265433350219284E-7"/>
    <n v="0.32584772800439715"/>
    <n v="9.9706230112200078"/>
    <n v="18.152801299681393"/>
    <s v="R-All-HVAC-ER-All-All-E"/>
    <n v="0"/>
    <n v="0.32584772800439715"/>
    <n v="3.7176344738622136E-2"/>
    <n v="7.4269742094543525E-2"/>
    <n v="0.11128052173460756"/>
    <n v="0.14820940972273103"/>
    <n v="0.1850566407065079"/>
    <n v="0.21814611509395285"/>
    <n v="0.24455901519725226"/>
    <n v="0.26564259599601814"/>
    <n v="0.28247219845623395"/>
    <n v="0.29590608655322381"/>
    <n v="0.30662935792675744"/>
    <n v="0.31518882118333841"/>
    <n v="0.32202112686922518"/>
    <n v="0.32584772800439715"/>
    <n v="0.32584772800439715"/>
    <n v="0.32584772800439715"/>
    <n v="0.32584772800439715"/>
    <n v="0.32584772800439715"/>
    <n v="0.32584772800439715"/>
    <n v="0.32584772800439715"/>
  </r>
  <r>
    <s v="Discretionary"/>
    <x v="4"/>
    <s v="Under $20"/>
    <s v="Under $10"/>
    <s v="ResWx"/>
    <s v="Under $20"/>
    <n v="17.904184518181715"/>
    <s v="HVAC"/>
    <s v="Res-MF_Wx-7P_v7"/>
    <s v="Urban"/>
    <s v="SC-Retro"/>
    <s v="M_Input"/>
    <s v="Yes"/>
    <s v="Residential"/>
    <s v="Multifamily - Low Rise"/>
    <s v="ATTIC R0 - R38_Electric Zonal"/>
    <n v="9.4967666545901393E-3"/>
    <n v="9.4755775908546835E-3"/>
    <n v="9.4544727411297082E-3"/>
    <n v="9.4335533657874983E-3"/>
    <n v="9.4126939316111543E-3"/>
    <n v="8.4527679950777354E-3"/>
    <n v="6.7472246321043511E-3"/>
    <n v="5.3858400683772512E-3"/>
    <n v="4.2991533615768006E-3"/>
    <n v="3.4317117892563747E-3"/>
    <n v="2.7392796877767889E-3"/>
    <n v="2.1865308654683028E-3"/>
    <n v="1.7453252402269675E-3"/>
    <n v="1.3931489484441785E-3"/>
    <n v="1.112039534817403E-3"/>
    <n v="8.8765600216959199E-4"/>
    <n v="6.0410492237295908E-6"/>
    <n v="2.1527263312212133E-6"/>
    <n v="7.3225422375809325E-7"/>
    <n v="2.3824829032911782E-7"/>
    <n v="8.3238410326318901E-2"/>
    <n v="9.792861054660694"/>
    <n v="17.904184518181715"/>
    <s v="R-All-HVAC-ER-All-All-E"/>
    <n v="0"/>
    <n v="8.3238410326318901E-2"/>
    <n v="9.4967666545901393E-3"/>
    <n v="1.8972344245444823E-2"/>
    <n v="2.8426816986574531E-2"/>
    <n v="3.7860370352362033E-2"/>
    <n v="4.7273064283973189E-2"/>
    <n v="5.5725832279050924E-2"/>
    <n v="6.2473056911155275E-2"/>
    <n v="6.7858896979532526E-2"/>
    <n v="7.2158050341109323E-2"/>
    <n v="7.5589762130365695E-2"/>
    <n v="7.8329041818142486E-2"/>
    <n v="8.0515572683610787E-2"/>
    <n v="8.2260897923837756E-2"/>
    <n v="8.3238410326318901E-2"/>
    <n v="8.3238410326318901E-2"/>
    <n v="8.3238410326318901E-2"/>
    <n v="8.3238410326318901E-2"/>
    <n v="8.3238410326318901E-2"/>
    <n v="8.3238410326318901E-2"/>
    <n v="8.3238410326318901E-2"/>
  </r>
  <r>
    <s v="Discretionary"/>
    <x v="4"/>
    <s v="Under $25"/>
    <s v="Under $15"/>
    <s v="ResWx"/>
    <s v="Under $25"/>
    <n v="20.118013540186645"/>
    <s v="HVAC"/>
    <s v="Res-MF_Wx-7P_v7"/>
    <s v="Urban"/>
    <s v="SC-Retro"/>
    <s v="M_Input"/>
    <s v="Yes"/>
    <s v="Residential"/>
    <s v="Multifamily - Low Rise"/>
    <s v="ATTIC R0 - R49_Electric Zonal"/>
    <n v="5.9621282780441001E-2"/>
    <n v="5.9488256540377094E-2"/>
    <n v="5.9355759001029504E-2"/>
    <n v="5.9224425881218117E-2"/>
    <n v="5.9093469075717713E-2"/>
    <n v="5.3066995246051026E-2"/>
    <n v="4.2359489540517936E-2"/>
    <n v="3.3812633858045262E-2"/>
    <n v="2.6990348147931435E-2"/>
    <n v="2.1544496821908884E-2"/>
    <n v="1.7197365674002294E-2"/>
    <n v="1.3727174709008817E-2"/>
    <n v="1.0957258767763637E-2"/>
    <n v="8.7462744354488038E-3"/>
    <n v="6.9814523173876873E-3"/>
    <n v="5.5727587548472877E-3"/>
    <n v="3.7926077070079372E-5"/>
    <n v="1.3514947772314248E-5"/>
    <n v="4.5971368708687921E-6"/>
    <n v="1.4957373605471608E-6"/>
    <n v="0.52257583878415537"/>
    <n v="11.375757334089402"/>
    <n v="20.118013540186645"/>
    <s v="R-All-HVAC-ER-All-All-E"/>
    <n v="0"/>
    <n v="0.52257583878415537"/>
    <n v="5.9621282780441001E-2"/>
    <n v="0.11910953932081809"/>
    <n v="0.1784652983218476"/>
    <n v="0.23768972420306572"/>
    <n v="0.29678319327878344"/>
    <n v="0.34985018852483446"/>
    <n v="0.3922096780653524"/>
    <n v="0.42602231192339768"/>
    <n v="0.45301266007132912"/>
    <n v="0.47455715689323802"/>
    <n v="0.49175452256724034"/>
    <n v="0.50548169727624914"/>
    <n v="0.5164389560440128"/>
    <n v="0.52257583878415537"/>
    <n v="0.52257583878415537"/>
    <n v="0.52257583878415537"/>
    <n v="0.52257583878415537"/>
    <n v="0.52257583878415537"/>
    <n v="0.52257583878415537"/>
    <n v="0.52257583878415537"/>
  </r>
  <r>
    <s v="Discretionary"/>
    <x v="4"/>
    <s v="Under $100"/>
    <s v="Under $60"/>
    <s v="ResWx"/>
    <s v="Under $100"/>
    <n v="86.429141515784934"/>
    <s v="HVAC"/>
    <s v="Res-MF_Wx-7P_v7"/>
    <s v="Urban"/>
    <s v="SC-Retro"/>
    <s v="M_Input"/>
    <s v="Yes"/>
    <s v="Residential"/>
    <s v="Multifamily - Low Rise"/>
    <s v="ATTIC R19 - R30_Electric Zonal"/>
    <n v="1.1037566336863121E-2"/>
    <n v="1.1012939460674361E-2"/>
    <n v="1.0988410461769628E-2"/>
    <n v="1.0964097029475938E-2"/>
    <n v="1.0939853263482216E-2"/>
    <n v="9.8241844692150641E-3"/>
    <n v="7.8419258022490307E-3"/>
    <n v="6.2596638620910604E-3"/>
    <n v="4.9966680394128256E-3"/>
    <n v="3.9884887036373325E-3"/>
    <n v="3.1837131908936936E-3"/>
    <n v="2.5412838235359049E-3"/>
    <n v="2.0284949413909878E-3"/>
    <n v="1.619179926691308E-3"/>
    <n v="1.2924620116709837E-3"/>
    <n v="1.0316734489339127E-3"/>
    <n v="7.021177204448064E-6"/>
    <n v="2.5019946841045748E-6"/>
    <n v="8.5105856173392305E-7"/>
    <n v="2.7690280332210122E-7"/>
    <n v="9.6743397955104157E-2"/>
    <n v="58.788469297832854"/>
    <n v="86.429141515784934"/>
    <s v="R-All-HVAC-ER-All-All-E"/>
    <n v="0"/>
    <n v="9.6743397955104157E-2"/>
    <n v="1.1037566336863121E-2"/>
    <n v="2.2050505797537482E-2"/>
    <n v="3.3038916259307112E-2"/>
    <n v="4.4003013288783047E-2"/>
    <n v="5.4942866552265261E-2"/>
    <n v="6.4767051021480324E-2"/>
    <n v="7.2608976823729354E-2"/>
    <n v="7.8868640685820418E-2"/>
    <n v="8.3865308725233248E-2"/>
    <n v="8.7853797428870575E-2"/>
    <n v="9.103751061976427E-2"/>
    <n v="9.3578794443300181E-2"/>
    <n v="9.5607289384691166E-2"/>
    <n v="9.6743397955104157E-2"/>
    <n v="9.6743397955104157E-2"/>
    <n v="9.6743397955104157E-2"/>
    <n v="9.6743397955104157E-2"/>
    <n v="9.6743397955104157E-2"/>
    <n v="9.6743397955104157E-2"/>
    <n v="9.6743397955104157E-2"/>
  </r>
  <r>
    <s v="Discretionary"/>
    <x v="4"/>
    <s v="Under $85"/>
    <s v="Under $50"/>
    <s v="ResWx"/>
    <s v="Under $85"/>
    <n v="73.103426871025761"/>
    <s v="HVAC"/>
    <s v="Res-MF_Wx-7P_v7"/>
    <s v="Urban"/>
    <s v="SC-Retro"/>
    <s v="M_Input"/>
    <s v="Yes"/>
    <s v="Residential"/>
    <s v="Multifamily - Low Rise"/>
    <s v="ATTIC R19 - R38_Electric Zonal"/>
    <n v="2.3036483950835338E-3"/>
    <n v="2.2985085243840764E-3"/>
    <n v="2.2933890816341685E-3"/>
    <n v="2.2883146297511224E-3"/>
    <n v="2.2832547179084473E-3"/>
    <n v="2.0504036936047744E-3"/>
    <n v="1.6366868598906401E-3"/>
    <n v="1.3064532678284816E-3"/>
    <n v="1.0428536471228903E-3"/>
    <n v="8.3243672749279255E-4"/>
    <n v="6.6447218152737315E-4"/>
    <n v="5.3039086904405465E-4"/>
    <n v="4.2336679785686049E-4"/>
    <n v="3.379387380908806E-4"/>
    <n v="2.6974950347056939E-4"/>
    <n v="2.1532037157045403E-4"/>
    <n v="1.465388574345876E-6"/>
    <n v="5.2219084013977353E-7"/>
    <n v="1.776242724188817E-7"/>
    <n v="5.7792332023109506E-8"/>
    <n v="2.0191296399269573E-2"/>
    <n v="49.260531990002683"/>
    <n v="73.103426871025761"/>
    <s v="R-All-HVAC-ER-All-All-E"/>
    <n v="0"/>
    <n v="2.0191296399269573E-2"/>
    <n v="2.3036483950835338E-3"/>
    <n v="4.6021569194676102E-3"/>
    <n v="6.8955460011017791E-3"/>
    <n v="9.1838606308529015E-3"/>
    <n v="1.146711534876135E-2"/>
    <n v="1.3517519042366123E-2"/>
    <n v="1.5154205902256763E-2"/>
    <n v="1.6460659170085244E-2"/>
    <n v="1.7503512817208133E-2"/>
    <n v="1.8335949544700927E-2"/>
    <n v="1.90004217262283E-2"/>
    <n v="1.9530812595272354E-2"/>
    <n v="1.9954179393129216E-2"/>
    <n v="2.0191296399269573E-2"/>
    <n v="2.0191296399269573E-2"/>
    <n v="2.0191296399269573E-2"/>
    <n v="2.0191296399269573E-2"/>
    <n v="2.0191296399269573E-2"/>
    <n v="2.0191296399269573E-2"/>
    <n v="2.0191296399269573E-2"/>
  </r>
  <r>
    <s v="Discretionary"/>
    <x v="4"/>
    <s v="Under $85"/>
    <s v="Under $50"/>
    <s v="ResWx"/>
    <s v="Under $85"/>
    <n v="71.970473036674406"/>
    <s v="HVAC"/>
    <s v="Res-MF_Wx-7P_v7"/>
    <s v="Urban"/>
    <s v="SC-Retro"/>
    <s v="M_Input"/>
    <s v="Yes"/>
    <s v="Residential"/>
    <s v="Multifamily - Low Rise"/>
    <s v="ATTIC R19 - R49_Electric Zonal"/>
    <n v="4.0754432144417055E-2"/>
    <n v="4.0663501379071453E-2"/>
    <n v="4.0572932009798932E-2"/>
    <n v="4.0483158585443449E-2"/>
    <n v="4.0393642392655874E-2"/>
    <n v="3.6274215447990615E-2"/>
    <n v="2.8955045273153936E-2"/>
    <n v="2.3112798449277706E-2"/>
    <n v="1.8449390232004804E-2"/>
    <n v="1.4726850763132807E-2"/>
    <n v="1.1755347079747444E-2"/>
    <n v="9.3832803341894113E-3"/>
    <n v="7.4898901552339064E-3"/>
    <n v="5.9785605302823614E-3"/>
    <n v="4.7722073640421468E-3"/>
    <n v="3.8092876895653737E-3"/>
    <n v="2.592456355138236E-5"/>
    <n v="9.2382115284311137E-6"/>
    <n v="3.1423963713152799E-6"/>
    <n v="1.0224189068653555E-6"/>
    <n v="0.35720938176505235"/>
    <n v="48.45046563377835"/>
    <n v="71.970473036674406"/>
    <s v="R-All-HVAC-ER-All-All-E"/>
    <n v="0"/>
    <n v="0.35720938176505235"/>
    <n v="4.0754432144417055E-2"/>
    <n v="8.14179335234885E-2"/>
    <n v="0.12199086553328743"/>
    <n v="0.16247402411873088"/>
    <n v="0.20286766651138677"/>
    <n v="0.23914188195937738"/>
    <n v="0.26809692723253131"/>
    <n v="0.29120972568180903"/>
    <n v="0.30965911591381384"/>
    <n v="0.32438596667694664"/>
    <n v="0.33614131375669409"/>
    <n v="0.34552459409088349"/>
    <n v="0.35301448424611737"/>
    <n v="0.35720938176505235"/>
    <n v="0.35720938176505235"/>
    <n v="0.35720938176505235"/>
    <n v="0.35720938176505235"/>
    <n v="0.35720938176505235"/>
    <n v="0.35720938176505235"/>
    <n v="0.35720938176505235"/>
  </r>
  <r>
    <s v="Discretionary"/>
    <x v="4"/>
    <s v="Under $15"/>
    <s v="Under $10"/>
    <s v="ResWx"/>
    <s v="Under $15"/>
    <n v="13.581242387845631"/>
    <s v="HVAC"/>
    <s v="Res-MF_Wx-7P_v7"/>
    <s v="Urban"/>
    <s v="SC-Retro"/>
    <s v="M_Input"/>
    <s v="Yes"/>
    <s v="Residential"/>
    <s v="Multifamily - Low Rise"/>
    <s v="WINDOW CL22 Prime Window Replacement of Single Pane Base_Electric Zonal"/>
    <n v="0.37844851885119912"/>
    <n v="0.37760412937863574"/>
    <n v="0.37676309585538564"/>
    <n v="0.37592945353252988"/>
    <n v="0.37509819988007786"/>
    <n v="0.33684491198736816"/>
    <n v="0.26887858375903428"/>
    <n v="0.21462706948386931"/>
    <n v="0.17132233329293192"/>
    <n v="0.13675457037164865"/>
    <n v="0.10916097849547947"/>
    <n v="8.7133800119112439E-2"/>
    <n v="6.9551645955021682E-2"/>
    <n v="5.5517332925409148E-2"/>
    <n v="4.4315052708198362E-2"/>
    <n v="3.5373312990489285E-2"/>
    <n v="2.4073731767670963E-4"/>
    <n v="8.57866810014618E-5"/>
    <n v="2.9180513377133707E-5"/>
    <n v="9.4942537679711389E-6"/>
    <n v="3.3170714039075522"/>
    <n v="6.7019407774942401"/>
    <n v="13.581242387845631"/>
    <s v="R-All-HVAC-ER-All-All-E"/>
    <n v="0"/>
    <n v="3.3170714039075522"/>
    <n v="0.37844851885119912"/>
    <n v="0.75605264822983487"/>
    <n v="1.1328157440852205"/>
    <n v="1.5087451976177504"/>
    <n v="1.8838433974978281"/>
    <n v="2.2206883094851961"/>
    <n v="2.4895668932442305"/>
    <n v="2.7041939627281"/>
    <n v="2.8755162960210319"/>
    <n v="3.0122708663926807"/>
    <n v="3.1214318448881602"/>
    <n v="3.2085656450072726"/>
    <n v="3.2781172909622942"/>
    <n v="3.3170714039075522"/>
    <n v="3.3170714039075522"/>
    <n v="3.3170714039075522"/>
    <n v="3.3170714039075522"/>
    <n v="3.3170714039075522"/>
    <n v="3.3170714039075522"/>
    <n v="3.3170714039075522"/>
  </r>
  <r>
    <s v="Discretionary"/>
    <x v="4"/>
    <s v="Under $35"/>
    <s v="Under $20"/>
    <s v="ResWx"/>
    <s v="Under $35"/>
    <n v="32.027912985387552"/>
    <s v="HVAC"/>
    <s v="Res-MF_Wx-7P_v7"/>
    <s v="Urban"/>
    <s v="SC-Retro"/>
    <s v="M_Input"/>
    <s v="Yes"/>
    <s v="Residential"/>
    <s v="Multifamily - Low Rise"/>
    <s v="WINDOW CL22 Prime Window Replacement of Double Pane Base_Electric Zonal"/>
    <n v="1.1605488727556683"/>
    <n v="1.1579594710227066"/>
    <n v="1.1553803606318915"/>
    <n v="1.1528239160697396"/>
    <n v="1.1502747965956943"/>
    <n v="1.0329674009217853"/>
    <n v="0.82454210215149615"/>
    <n v="0.65817460273980921"/>
    <n v="0.52537645380284759"/>
    <n v="0.41937107580913896"/>
    <n v="0.33475266576917428"/>
    <n v="0.26720419943541623"/>
    <n v="0.2132868284342237"/>
    <n v="0.17024925435186603"/>
    <n v="0.13589638195103929"/>
    <n v="0.10847567495141147"/>
    <n v="7.3824419635205407E-4"/>
    <n v="2.630731287730106E-4"/>
    <n v="8.9484857832353314E-5"/>
    <n v="2.9115044607711915E-5"/>
    <n v="10.172119289410123"/>
    <n v="19.891381319859253"/>
    <n v="32.027912985387552"/>
    <s v="R-All-HVAC-ER-All-All-E"/>
    <n v="0"/>
    <n v="10.172119289410123"/>
    <n v="1.1605488727556683"/>
    <n v="2.3185083437783751"/>
    <n v="3.4738887044102666"/>
    <n v="4.6267126204800064"/>
    <n v="5.7769874170757003"/>
    <n v="6.809954817997486"/>
    <n v="7.6344969201489823"/>
    <n v="8.2926715228887922"/>
    <n v="8.8180479766916395"/>
    <n v="9.237419052500778"/>
    <n v="9.5721717182699528"/>
    <n v="9.8393759177053699"/>
    <n v="10.052662746139594"/>
    <n v="10.172119289410123"/>
    <n v="10.172119289410123"/>
    <n v="10.172119289410123"/>
    <n v="10.172119289410123"/>
    <n v="10.172119289410123"/>
    <n v="10.172119289410123"/>
    <n v="10.172119289410123"/>
  </r>
  <r>
    <s v="Discretionary"/>
    <x v="4"/>
    <s v="Under $15"/>
    <s v="Under $10"/>
    <s v="ResWx"/>
    <s v="Under $15"/>
    <n v="13.560014265607952"/>
    <s v="HVAC"/>
    <s v="Res-MF_Wx-7P_v7"/>
    <s v="Urban"/>
    <s v="SC-Retro"/>
    <s v="M_Input"/>
    <s v="Yes"/>
    <s v="Residential"/>
    <s v="Multifamily - Low Rise"/>
    <s v="WINDOW CL30 Prime Window Replacement of Single Pane Base_Electric Zonal"/>
    <n v="1.3554674068162513"/>
    <n v="1.352443105354608"/>
    <n v="1.3494308237046075"/>
    <n v="1.3464450146941673"/>
    <n v="1.3434677610478434"/>
    <n v="1.2064581484867389"/>
    <n v="0.96302703940448964"/>
    <n v="0.76871749475721318"/>
    <n v="0.61361539884791161"/>
    <n v="0.48980602020750069"/>
    <n v="0.39097563096810445"/>
    <n v="0.31208214647534932"/>
    <n v="0.24910915087904711"/>
    <n v="0.19884325488230245"/>
    <n v="0.15872068877332535"/>
    <n v="0.12669457123326833"/>
    <n v="8.6223507679640586E-4"/>
    <n v="3.0725724700786736E-4"/>
    <n v="1.0451417518276022E-4"/>
    <n v="3.4005025501466529E-5"/>
    <n v="11.880564859197538"/>
    <n v="6.6867625883137372"/>
    <n v="13.560014265607952"/>
    <s v="R-All-HVAC-ER-All-All-E"/>
    <n v="0"/>
    <n v="11.880564859197538"/>
    <n v="1.3554674068162513"/>
    <n v="2.7079105121708595"/>
    <n v="4.0573413358754671"/>
    <n v="5.403786350569634"/>
    <n v="6.7472541116174778"/>
    <n v="7.9537122601042167"/>
    <n v="8.9167392995087056"/>
    <n v="9.6854567942659191"/>
    <n v="10.299072193113831"/>
    <n v="10.788878213321333"/>
    <n v="11.179853844289436"/>
    <n v="11.491935990764786"/>
    <n v="11.741045141643832"/>
    <n v="11.880564859197538"/>
    <n v="11.880564859197538"/>
    <n v="11.880564859197538"/>
    <n v="11.880564859197538"/>
    <n v="11.880564859197538"/>
    <n v="11.880564859197538"/>
    <n v="11.880564859197538"/>
  </r>
  <r>
    <s v="Discretionary"/>
    <x v="4"/>
    <s v="Under $40"/>
    <s v="Under $25"/>
    <s v="ResWx"/>
    <s v="Under $40"/>
    <n v="36.16068001834207"/>
    <s v="HVAC"/>
    <s v="Res-MF_Wx-7P_v7"/>
    <s v="Urban"/>
    <s v="SC-Retro"/>
    <s v="M_Input"/>
    <s v="Yes"/>
    <s v="Residential"/>
    <s v="Multifamily - Low Rise"/>
    <s v="WINDOW CL30 Prime Window Replacement of Double Pane Base_Electric Zonal"/>
    <n v="3.7856292764692032"/>
    <n v="3.7771828290692202"/>
    <n v="3.7687699513077422"/>
    <n v="3.7604310078945504"/>
    <n v="3.7521159584065868"/>
    <n v="3.369467435940614"/>
    <n v="2.6895986846073292"/>
    <n v="2.1469195340684886"/>
    <n v="1.7137412575836872"/>
    <n v="1.3679591265448567"/>
    <n v="1.0919397895780745"/>
    <n v="0.87160141543749281"/>
    <n v="0.69572672117518775"/>
    <n v="0.55534116373844722"/>
    <n v="0.44328449594591418"/>
    <n v="0.35384006698981535"/>
    <n v="2.4081009499047528E-3"/>
    <n v="8.5812615178432802E-4"/>
    <n v="2.9189334939982314E-4"/>
    <n v="9.4971239764295138E-5"/>
    <n v="33.180741879739152"/>
    <n v="22.846325669755288"/>
    <n v="36.16068001834207"/>
    <s v="R-All-HVAC-ER-All-All-E"/>
    <n v="0"/>
    <n v="33.180741879739152"/>
    <n v="3.7856292764692032"/>
    <n v="7.5628121055384234"/>
    <n v="11.331582056846166"/>
    <n v="15.092013064740716"/>
    <n v="18.844129023147303"/>
    <n v="22.213596459087917"/>
    <n v="24.903195143695246"/>
    <n v="27.050114677763734"/>
    <n v="28.763855935347422"/>
    <n v="30.131815061892279"/>
    <n v="31.223754851470353"/>
    <n v="32.095356266907849"/>
    <n v="32.791082988083041"/>
    <n v="33.180741879739152"/>
    <n v="33.180741879739152"/>
    <n v="33.180741879739152"/>
    <n v="33.180741879739152"/>
    <n v="33.180741879739152"/>
    <n v="33.180741879739152"/>
    <n v="33.180741879739152"/>
  </r>
  <r>
    <s v="Discretionary"/>
    <x v="4"/>
    <s v="Under $5"/>
    <s v="Under $5"/>
    <s v="ResWx"/>
    <s v="Under $5"/>
    <n v="4.6412170658604923"/>
    <s v="HVAC"/>
    <s v="Res-MF_Wx-7P_v7"/>
    <s v="Urban"/>
    <s v="SC-Retro"/>
    <s v="M_Input"/>
    <s v="Yes"/>
    <s v="Residential"/>
    <s v="Multifamily - Low Rise"/>
    <s v="WALL R0 - R11_Electric FAF"/>
    <n v="4.3575111453238082E-3"/>
    <n v="4.3477887224461645E-3"/>
    <n v="4.3381049404557434E-3"/>
    <n v="4.3285062618188593E-3"/>
    <n v="4.3189350866795128E-3"/>
    <n v="3.8784811807063657E-3"/>
    <n v="3.0959070180151677E-3"/>
    <n v="2.4712472127070787E-3"/>
    <n v="1.9726301982446394E-3"/>
    <n v="1.5746119614296378E-3"/>
    <n v="1.2568953417295089E-3"/>
    <n v="1.0032712145525324E-3"/>
    <n v="8.0082774096887517E-4"/>
    <n v="6.3923462487176915E-4"/>
    <n v="5.102499454027776E-4"/>
    <n v="4.0729345716818669E-4"/>
    <n v="2.7718843980575309E-6"/>
    <n v="9.8776028961336106E-7"/>
    <n v="3.3598866406747931E-7"/>
    <n v="1.0931821515922871E-7"/>
    <n v="3.8193241332370606E-2"/>
    <n v="0.30978823115490528"/>
    <n v="4.6412170658604923"/>
    <s v="R-All-HVAC-ER-All-All-E"/>
    <n v="0"/>
    <n v="3.8193241332370606E-2"/>
    <n v="4.3575111453238082E-3"/>
    <n v="8.7052998677699736E-3"/>
    <n v="1.3043404808225717E-2"/>
    <n v="1.7371911070044578E-2"/>
    <n v="2.1690846156724092E-2"/>
    <n v="2.5569327337430458E-2"/>
    <n v="2.8665234355445626E-2"/>
    <n v="3.1136481568152706E-2"/>
    <n v="3.3109111766397345E-2"/>
    <n v="3.4683723727826986E-2"/>
    <n v="3.5940619069556493E-2"/>
    <n v="3.6943890284109028E-2"/>
    <n v="3.7744718025077902E-2"/>
    <n v="3.8193241332370606E-2"/>
    <n v="3.8193241332370606E-2"/>
    <n v="3.8193241332370606E-2"/>
    <n v="3.8193241332370606E-2"/>
    <n v="3.8193241332370606E-2"/>
    <n v="3.8193241332370606E-2"/>
    <n v="3.8193241332370606E-2"/>
  </r>
  <r>
    <s v="Discretionary"/>
    <x v="4"/>
    <s v="Under $20"/>
    <s v="Under $10"/>
    <s v="ResWx"/>
    <s v="Under $20"/>
    <n v="18.112878478299113"/>
    <s v="HVAC"/>
    <s v="Res-MF_Wx-7P_v7"/>
    <s v="Urban"/>
    <s v="SC-Retro"/>
    <s v="M_Input"/>
    <s v="Yes"/>
    <s v="Residential"/>
    <s v="Multifamily - Low Rise"/>
    <s v="FLOOR R0 - R19_Electric FAF"/>
    <n v="4.393195953614635E-4"/>
    <n v="4.3833939112512485E-4"/>
    <n v="4.3736308262155025E-4"/>
    <n v="4.3639535414671056E-4"/>
    <n v="4.3543039854496466E-4"/>
    <n v="3.9102430862477002E-4"/>
    <n v="3.1212602172933049E-4"/>
    <n v="2.4914849080528105E-4"/>
    <n v="1.9887845873225871E-4"/>
    <n v="1.5875068741681537E-4"/>
    <n v="1.2671883892549028E-4"/>
    <n v="1.0114872671938277E-4"/>
    <n v="8.073859305999258E-5"/>
    <n v="6.4446948584645335E-5"/>
    <n v="5.1442851681082612E-5"/>
    <n v="4.1062889073391643E-5"/>
    <n v="2.7945840906229E-7"/>
    <n v="9.9584931919851102E-8"/>
    <n v="3.3874016387213384E-8"/>
    <n v="1.1021345086157193E-8"/>
    <n v="3.8506015861108989E-3"/>
    <n v="9.9420780401304665"/>
    <n v="18.112878478299113"/>
    <s v="R-All-HVAC-ER-All-All-E"/>
    <n v="0"/>
    <n v="3.8506015861108989E-3"/>
    <n v="4.393195953614635E-4"/>
    <n v="8.7765898648658829E-4"/>
    <n v="1.3150220691081386E-3"/>
    <n v="1.751417423254849E-3"/>
    <n v="2.1868478217998135E-3"/>
    <n v="2.5778721304245836E-3"/>
    <n v="2.889998152153914E-3"/>
    <n v="3.1391466429591952E-3"/>
    <n v="3.338025101691454E-3"/>
    <n v="3.4967757891082693E-3"/>
    <n v="3.6234946280337597E-3"/>
    <n v="3.7246433547531424E-3"/>
    <n v="3.8053819478131349E-3"/>
    <n v="3.8506015861108989E-3"/>
    <n v="3.8506015861108989E-3"/>
    <n v="3.8506015861108989E-3"/>
    <n v="3.8506015861108989E-3"/>
    <n v="3.8506015861108989E-3"/>
    <n v="3.8506015861108989E-3"/>
    <n v="3.8506015861108989E-3"/>
  </r>
  <r>
    <s v="Discretionary"/>
    <x v="4"/>
    <s v="Under $15"/>
    <s v="Under $10"/>
    <s v="ResWx"/>
    <s v="Under $15"/>
    <n v="12.36530440639774"/>
    <s v="HVAC"/>
    <s v="Res-MF_Wx-7P_v7"/>
    <s v="Urban"/>
    <s v="SC-Retro"/>
    <s v="M_Input"/>
    <s v="Yes"/>
    <s v="Residential"/>
    <s v="Multifamily - Low Rise"/>
    <s v="FLOOR R0 - R30_Electric FAF"/>
    <n v="6.5107262348252353E-3"/>
    <n v="6.4961995861066279E-3"/>
    <n v="6.4817306722347659E-3"/>
    <n v="6.4673889145807715E-3"/>
    <n v="6.453088250968078E-3"/>
    <n v="5.7949890045833558E-3"/>
    <n v="4.6257146271218713E-3"/>
    <n v="3.6923862094482593E-3"/>
    <n v="2.9473832091290019E-3"/>
    <n v="2.3526887402115291E-3"/>
    <n v="1.8779760287267928E-3"/>
    <n v="1.4990263935966946E-3"/>
    <n v="1.1965477560045192E-3"/>
    <n v="9.5510522028785863E-4"/>
    <n v="7.6238421315733484E-4"/>
    <n v="6.085529350173416E-4"/>
    <n v="4.1415798763252163E-6"/>
    <n v="1.4758509196713463E-6"/>
    <n v="5.0201368092782347E-7"/>
    <n v="1.6333658082441244E-7"/>
    <n v="5.7066001679084259E-2"/>
    <n v="5.8325404364024802"/>
    <n v="12.36530440639774"/>
    <s v="R-All-HVAC-ER-All-All-E"/>
    <n v="0"/>
    <n v="5.7066001679084259E-2"/>
    <n v="6.5107262348252353E-3"/>
    <n v="1.3006925820931863E-2"/>
    <n v="1.9488656493166629E-2"/>
    <n v="2.5956045407747402E-2"/>
    <n v="3.2409133658715478E-2"/>
    <n v="3.8204122663298833E-2"/>
    <n v="4.2829837290420704E-2"/>
    <n v="4.652222349986896E-2"/>
    <n v="4.9469606708997964E-2"/>
    <n v="5.1822295449209493E-2"/>
    <n v="5.3700271477936289E-2"/>
    <n v="5.5199297871532986E-2"/>
    <n v="5.6395845627537508E-2"/>
    <n v="5.7066001679084259E-2"/>
    <n v="5.7066001679084259E-2"/>
    <n v="5.7066001679084259E-2"/>
    <n v="5.7066001679084259E-2"/>
    <n v="5.7066001679084259E-2"/>
    <n v="5.7066001679084259E-2"/>
    <n v="5.7066001679084259E-2"/>
  </r>
  <r>
    <s v="Discretionary"/>
    <x v="4"/>
    <s v="Under $20"/>
    <s v="Under $10"/>
    <s v="ResWx"/>
    <s v="Under $20"/>
    <n v="15.777769192929382"/>
    <s v="HVAC"/>
    <s v="Res-MF_Wx-7P_v7"/>
    <s v="Urban"/>
    <s v="SC-Retro"/>
    <s v="M_Input"/>
    <s v="Yes"/>
    <s v="Residential"/>
    <s v="Multifamily - Low Rise"/>
    <s v="ATTIC R0 - R19_Electric FAF"/>
    <n v="7.8363002053519074E-4"/>
    <n v="7.8188159530226018E-4"/>
    <n v="7.8014011902671342E-4"/>
    <n v="7.7841394725423169E-4"/>
    <n v="7.7669272155431819E-4"/>
    <n v="6.9748399623575247E-4"/>
    <n v="5.5675030979685251E-4"/>
    <n v="4.4441504323387696E-4"/>
    <n v="3.5474659529388631E-4"/>
    <n v="2.8316925935903072E-4"/>
    <n v="2.260329095215405E-4"/>
    <n v="1.8042258900607917E-4"/>
    <n v="1.4401630613705669E-4"/>
    <n v="1.1495631921736495E-4"/>
    <n v="9.1760448076684306E-5"/>
    <n v="7.324533880930267E-5"/>
    <n v="4.9847992473914508E-7"/>
    <n v="1.7763319248516689E-7"/>
    <n v="6.0422290372185579E-8"/>
    <n v="1.9659166054463637E-8"/>
    <n v="6.8684552928130263E-3"/>
    <n v="8.2724659051681559"/>
    <n v="15.777769192929382"/>
    <s v="R-All-HVAC-ER-All-All-E"/>
    <n v="0"/>
    <n v="6.8684552928130263E-3"/>
    <n v="7.8363002053519074E-4"/>
    <n v="1.5655116158374508E-3"/>
    <n v="2.3456517348641641E-3"/>
    <n v="3.1240656821183957E-3"/>
    <n v="3.900758403672714E-3"/>
    <n v="4.5982423999084664E-3"/>
    <n v="5.1549927097053186E-3"/>
    <n v="5.5994077529391952E-3"/>
    <n v="5.9541543482330818E-3"/>
    <n v="6.2373236075921124E-3"/>
    <n v="6.4633565171136531E-3"/>
    <n v="6.6437791061197326E-3"/>
    <n v="6.7877954122567896E-3"/>
    <n v="6.8684552928130263E-3"/>
    <n v="6.8684552928130263E-3"/>
    <n v="6.8684552928130263E-3"/>
    <n v="6.8684552928130263E-3"/>
    <n v="6.8684552928130263E-3"/>
    <n v="6.8684552928130263E-3"/>
    <n v="6.8684552928130263E-3"/>
  </r>
  <r>
    <s v="Discretionary"/>
    <x v="4"/>
    <s v="Under $20"/>
    <s v="Under $10"/>
    <s v="ResWx"/>
    <s v="Under $20"/>
    <n v="15.543214335739645"/>
    <s v="HVAC"/>
    <s v="Res-MF_Wx-7P_v7"/>
    <s v="Urban"/>
    <s v="SC-Retro"/>
    <s v="M_Input"/>
    <s v="Yes"/>
    <s v="Residential"/>
    <s v="Multifamily - Low Rise"/>
    <s v="ATTIC R0 - R38_Electric FAF"/>
    <n v="2.0022964281310115E-4"/>
    <n v="1.9978289300681383E-4"/>
    <n v="1.9933791876707997E-4"/>
    <n v="1.9889685506561277E-4"/>
    <n v="1.9845705516251692E-4"/>
    <n v="1.7821799544989167E-4"/>
    <n v="1.4225835246915611E-4"/>
    <n v="1.1355494689536597E-4"/>
    <n v="9.0643265576205456E-5"/>
    <n v="7.2354144393786565E-5"/>
    <n v="5.7754919479213135E-5"/>
    <n v="4.6100774096721675E-5"/>
    <n v="3.6798403304394766E-5"/>
    <n v="2.9373125241273432E-5"/>
    <n v="2.3446219850301825E-5"/>
    <n v="1.8715321826867974E-5"/>
    <n v="1.2736936394020956E-7"/>
    <n v="4.5388039956361751E-8"/>
    <n v="1.5438833763552698E-8"/>
    <n v="5.0232223038115815E-9"/>
    <n v="1.7549970188973222E-3"/>
    <n v="8.1047582786634997"/>
    <n v="15.543214335739645"/>
    <s v="R-All-HVAC-ER-All-All-E"/>
    <n v="0"/>
    <n v="1.7549970188973222E-3"/>
    <n v="2.0022964281310115E-4"/>
    <n v="4.0001253581991496E-4"/>
    <n v="5.993504545869949E-4"/>
    <n v="7.9824730965260768E-4"/>
    <n v="9.9670436481512467E-4"/>
    <n v="1.1749223602650163E-3"/>
    <n v="1.3171807127341723E-3"/>
    <n v="1.4307356596295383E-3"/>
    <n v="1.5213789252057437E-3"/>
    <n v="1.5937330695995303E-3"/>
    <n v="1.6514879890787435E-3"/>
    <n v="1.6975887631754652E-3"/>
    <n v="1.7343871664798601E-3"/>
    <n v="1.7549970188973222E-3"/>
    <n v="1.7549970188973222E-3"/>
    <n v="1.7549970188973222E-3"/>
    <n v="1.7549970188973222E-3"/>
    <n v="1.7549970188973222E-3"/>
    <n v="1.7549970188973222E-3"/>
    <n v="1.7549970188973222E-3"/>
  </r>
  <r>
    <s v="Discretionary"/>
    <x v="4"/>
    <s v="Under $20"/>
    <s v="Under $10"/>
    <s v="ResWx"/>
    <s v="Under $20"/>
    <n v="17.57188888449209"/>
    <s v="HVAC"/>
    <s v="Res-MF_Wx-7P_v7"/>
    <s v="Urban"/>
    <s v="SC-Retro"/>
    <s v="M_Input"/>
    <s v="Yes"/>
    <s v="Residential"/>
    <s v="Multifamily - Low Rise"/>
    <s v="ATTIC R0 - R49_Electric FAF"/>
    <n v="1.2571213678522829E-3"/>
    <n v="1.2543164948091243E-3"/>
    <n v="1.2515227694792771E-3"/>
    <n v="1.2487535960646495E-3"/>
    <n v="1.2459923572790553E-3"/>
    <n v="1.1189234873928494E-3"/>
    <n v="8.9315454061598249E-4"/>
    <n v="7.1294313949680263E-4"/>
    <n v="5.6909448774335679E-4"/>
    <n v="4.5426810781958347E-4"/>
    <n v="3.62608364854738E-4"/>
    <n v="2.8943900302322181E-4"/>
    <n v="2.3103501782691024E-4"/>
    <n v="1.8441616766940561E-4"/>
    <n v="1.472046973418874E-4"/>
    <n v="1.1750223715251282E-4"/>
    <n v="7.9967554638475727E-7"/>
    <n v="2.8496417449705501E-7"/>
    <n v="9.6931141394472235E-8"/>
    <n v="3.1537788335806436E-8"/>
    <n v="1.1018569588281377E-2"/>
    <n v="9.5552683964158582"/>
    <n v="17.57188888449209"/>
    <s v="R-All-HVAC-ER-All-All-E"/>
    <n v="0"/>
    <n v="1.1018569588281377E-2"/>
    <n v="1.2571213678522829E-3"/>
    <n v="2.5114378626614072E-3"/>
    <n v="3.7629606321406845E-3"/>
    <n v="5.0117142282053335E-3"/>
    <n v="6.2577065854843884E-3"/>
    <n v="7.3766300728772376E-3"/>
    <n v="8.2697846134932203E-3"/>
    <n v="8.9827277529900221E-3"/>
    <n v="9.5518222407333792E-3"/>
    <n v="1.0006090348552963E-2"/>
    <n v="1.0368698713407702E-2"/>
    <n v="1.0658137716430923E-2"/>
    <n v="1.0889172734257834E-2"/>
    <n v="1.1018569588281377E-2"/>
    <n v="1.1018569588281377E-2"/>
    <n v="1.1018569588281377E-2"/>
    <n v="1.1018569588281377E-2"/>
    <n v="1.1018569588281377E-2"/>
    <n v="1.1018569588281377E-2"/>
    <n v="1.1018569588281377E-2"/>
  </r>
  <r>
    <s v="Discretionary"/>
    <x v="4"/>
    <s v="Under $85"/>
    <s v="Under $55"/>
    <s v="ResWx"/>
    <s v="Under $85"/>
    <n v="78.32680096899773"/>
    <s v="HVAC"/>
    <s v="Res-MF_Wx-7P_v7"/>
    <s v="Urban"/>
    <s v="SC-Retro"/>
    <s v="M_Input"/>
    <s v="Yes"/>
    <s v="Residential"/>
    <s v="Multifamily - Low Rise"/>
    <s v="ATTIC R19 - R30_Electric FAF"/>
    <n v="2.3286492772576573E-4"/>
    <n v="2.3234536249111304E-4"/>
    <n v="2.3182786222132449E-4"/>
    <n v="2.3131490986561117E-4"/>
    <n v="2.3080342729385321E-4"/>
    <n v="2.0726561785163627E-4"/>
    <n v="1.6544493862498668E-4"/>
    <n v="1.3206318570110526E-4"/>
    <n v="1.0541714598638526E-4"/>
    <n v="8.4147094147521978E-5"/>
    <n v="6.7168352105028054E-5"/>
    <n v="5.361470598114919E-5"/>
    <n v="4.2796148489861772E-5"/>
    <n v="3.4160629716418067E-5"/>
    <n v="2.7267702295105471E-5"/>
    <n v="2.1765718618626532E-5"/>
    <n v="1.4812920460582762E-7"/>
    <n v="5.2785803817859042E-8"/>
    <n v="1.7955198131555458E-8"/>
    <n v="5.8419536802519922E-9"/>
    <n v="2.0410427158676385E-3"/>
    <n v="52.995264592909948"/>
    <n v="78.32680096899773"/>
    <s v="R-All-HVAC-ER-All-All-E"/>
    <n v="0"/>
    <n v="2.0410427158676385E-3"/>
    <n v="2.3286492772576573E-4"/>
    <n v="4.6521029021687877E-4"/>
    <n v="6.970381524382032E-4"/>
    <n v="9.2835306230381438E-4"/>
    <n v="1.1591564895976677E-3"/>
    <n v="1.366422107449304E-3"/>
    <n v="1.5318670460742906E-3"/>
    <n v="1.6639302317753958E-3"/>
    <n v="1.7693473777617812E-3"/>
    <n v="1.8534944719093031E-3"/>
    <n v="1.9206628240143312E-3"/>
    <n v="1.9742775299954802E-3"/>
    <n v="2.017073678485342E-3"/>
    <n v="2.0410427158676385E-3"/>
    <n v="2.0410427158676385E-3"/>
    <n v="2.0410427158676385E-3"/>
    <n v="2.0410427158676385E-3"/>
    <n v="2.0410427158676385E-3"/>
    <n v="2.0410427158676385E-3"/>
    <n v="2.0410427158676385E-3"/>
  </r>
  <r>
    <s v="Discretionary"/>
    <x v="4"/>
    <s v="Under $70"/>
    <s v="Under $45"/>
    <s v="ResWx"/>
    <s v="Under $70"/>
    <n v="66.108160325990696"/>
    <s v="HVAC"/>
    <s v="Res-MF_Wx-7P_v7"/>
    <s v="Urban"/>
    <s v="SC-Retro"/>
    <s v="M_Input"/>
    <s v="Yes"/>
    <s v="Residential"/>
    <s v="Multifamily - Low Rise"/>
    <s v="ATTIC R19 - R38_Electric FAF"/>
    <n v="4.8605108372538292E-5"/>
    <n v="4.8496661279266112E-5"/>
    <n v="4.8388645199122385E-5"/>
    <n v="4.8281578389693894E-5"/>
    <n v="4.8174818363296789E-5"/>
    <n v="4.3261851048019442E-5"/>
    <n v="3.4532762190043041E-5"/>
    <n v="2.7565101862759538E-5"/>
    <n v="2.2003364160643473E-5"/>
    <n v="1.7563738216048869E-5"/>
    <n v="1.4019822843886633E-5"/>
    <n v="1.1190816152634366E-5"/>
    <n v="8.9326952563961207E-6"/>
    <n v="7.1302326445483736E-6"/>
    <n v="5.6914952288758402E-6"/>
    <n v="4.5430847942477049E-6"/>
    <n v="3.0918507622938667E-8"/>
    <n v="1.1017802209012956E-8"/>
    <n v="3.747727747402159E-9"/>
    <n v="1.2193712230911408E-9"/>
    <n v="4.2601993939832673E-4"/>
    <n v="44.258889461294565"/>
    <n v="66.108160325990696"/>
    <s v="R-All-HVAC-ER-All-All-E"/>
    <n v="0"/>
    <n v="4.2601993939832673E-4"/>
    <n v="4.8605108372538292E-5"/>
    <n v="9.710176965180441E-5"/>
    <n v="1.454904148509268E-4"/>
    <n v="1.9377199324062069E-4"/>
    <n v="2.4194681160391747E-4"/>
    <n v="2.8520866265193691E-4"/>
    <n v="3.1974142484197997E-4"/>
    <n v="3.4730652670473953E-4"/>
    <n v="3.6930989086538299E-4"/>
    <n v="3.8687362908143184E-4"/>
    <n v="4.008934519253185E-4"/>
    <n v="4.1208426807795286E-4"/>
    <n v="4.21016963334349E-4"/>
    <n v="4.2601993939832673E-4"/>
    <n v="4.2601993939832673E-4"/>
    <n v="4.2601993939832673E-4"/>
    <n v="4.2601993939832673E-4"/>
    <n v="4.2601993939832673E-4"/>
    <n v="4.2601993939832673E-4"/>
    <n v="4.2601993939832673E-4"/>
  </r>
  <r>
    <s v="Discretionary"/>
    <x v="4"/>
    <s v="Under $70"/>
    <s v="Under $45"/>
    <s v="ResWx"/>
    <s v="Under $70"/>
    <n v="65.06539868768462"/>
    <s v="HVAC"/>
    <s v="Res-MF_Wx-7P_v7"/>
    <s v="Urban"/>
    <s v="SC-Retro"/>
    <s v="M_Input"/>
    <s v="Yes"/>
    <s v="Residential"/>
    <s v="Multifamily - Low Rise"/>
    <s v="ATTIC R19 - R49_Electric FAF"/>
    <n v="8.5993700726651147E-4"/>
    <n v="8.5801832686525708E-4"/>
    <n v="8.5610727208509875E-4"/>
    <n v="8.5421301210378514E-4"/>
    <n v="8.5232417982525268E-4"/>
    <n v="7.6540240243683298E-4"/>
    <n v="6.1096459126773364E-4"/>
    <n v="4.8769053283812436E-4"/>
    <n v="3.8929050381028568E-4"/>
    <n v="3.1074323221661745E-4"/>
    <n v="2.4804315641831248E-4"/>
    <n v="1.9799147195407387E-4"/>
    <n v="1.5804008020583064E-4"/>
    <n v="1.2615033947607074E-4"/>
    <n v="1.0069574038346132E-4"/>
    <n v="8.0377698405270404E-5"/>
    <n v="5.4702005210297624E-7"/>
    <n v="1.9493045433936499E-7"/>
    <n v="6.6305989042327756E-8"/>
    <n v="2.1573502774542659E-8"/>
    <n v="7.5372800100378789E-3"/>
    <n v="43.513310872704729"/>
    <n v="65.06539868768462"/>
    <s v="R-All-HVAC-ER-All-All-E"/>
    <n v="0"/>
    <n v="7.5372800100378789E-3"/>
    <n v="8.5993700726651147E-4"/>
    <n v="1.7179553341317684E-3"/>
    <n v="2.5740626062168673E-3"/>
    <n v="3.4282756183206522E-3"/>
    <n v="4.2805997981459048E-3"/>
    <n v="5.0460022005827379E-3"/>
    <n v="5.6569667918504717E-3"/>
    <n v="6.1446573246885959E-3"/>
    <n v="6.5339478284988815E-3"/>
    <n v="6.8446910607154986E-3"/>
    <n v="7.0927342171338108E-3"/>
    <n v="7.2907256890878845E-3"/>
    <n v="7.4487657692937151E-3"/>
    <n v="7.5372800100378789E-3"/>
    <n v="7.5372800100378789E-3"/>
    <n v="7.5372800100378789E-3"/>
    <n v="7.5372800100378789E-3"/>
    <n v="7.5372800100378789E-3"/>
    <n v="7.5372800100378789E-3"/>
    <n v="7.5372800100378789E-3"/>
  </r>
  <r>
    <s v="Discretionary"/>
    <x v="4"/>
    <s v="Under $15"/>
    <s v="Under $10"/>
    <s v="ResWx"/>
    <s v="Under $15"/>
    <n v="13.456413718956586"/>
    <s v="HVAC"/>
    <s v="Res-MF_Wx-7P_v7"/>
    <s v="Urban"/>
    <s v="SC-Retro"/>
    <s v="M_Input"/>
    <s v="Yes"/>
    <s v="Residential"/>
    <s v="Multifamily - Low Rise"/>
    <s v="WINDOW CL22 Prime Window Replacement of Single Pane Base_Electric FAF"/>
    <n v="7.355331296421715E-3"/>
    <n v="7.3389201757420291E-3"/>
    <n v="7.3225742795718467E-3"/>
    <n v="7.3063720349813921E-3"/>
    <n v="7.2902162153636952E-3"/>
    <n v="6.5467449329753317E-3"/>
    <n v="5.2257862392056922E-3"/>
    <n v="4.1713816347493425E-3"/>
    <n v="3.3297329942542633E-3"/>
    <n v="2.6578916848100801E-3"/>
    <n v="2.1215967865671932E-3"/>
    <n v="1.6934878459499388E-3"/>
    <n v="1.3517701159553443E-3"/>
    <n v="1.0790064064715834E-3"/>
    <n v="8.6128463410725946E-4"/>
    <n v="6.8749756740194002E-4"/>
    <n v="4.6788470260081418E-6"/>
    <n v="1.6673059297512925E-6"/>
    <n v="5.6713749056281717E-7"/>
    <n v="1.8452544638755865E-7"/>
    <n v="6.4468898395186366E-2"/>
    <n v="6.6126877983406986"/>
    <n v="13.456413718956586"/>
    <s v="R-All-HVAC-ER-All-All-E"/>
    <n v="0"/>
    <n v="6.4468898395186366E-2"/>
    <n v="7.355331296421715E-3"/>
    <n v="1.4694251472163744E-2"/>
    <n v="2.2016825751735591E-2"/>
    <n v="2.9323197786716982E-2"/>
    <n v="3.661341400208068E-2"/>
    <n v="4.3160158935056009E-2"/>
    <n v="4.8385945174261702E-2"/>
    <n v="5.2557326809011047E-2"/>
    <n v="5.5887059803265311E-2"/>
    <n v="5.854495148807539E-2"/>
    <n v="6.0666548274642587E-2"/>
    <n v="6.2360036120592523E-2"/>
    <n v="6.371180623654786E-2"/>
    <n v="6.4468898395186366E-2"/>
    <n v="6.4468898395186366E-2"/>
    <n v="6.4468898395186366E-2"/>
    <n v="6.4468898395186366E-2"/>
    <n v="6.4468898395186366E-2"/>
    <n v="6.4468898395186366E-2"/>
    <n v="6.4468898395186366E-2"/>
  </r>
  <r>
    <s v="Discretionary"/>
    <x v="4"/>
    <s v="Under $35"/>
    <s v="Under $25"/>
    <s v="ResWx"/>
    <s v="Under $35"/>
    <n v="32.37850332873105"/>
    <s v="HVAC"/>
    <s v="Res-MF_Wx-7P_v7"/>
    <s v="Urban"/>
    <s v="SC-Retro"/>
    <s v="M_Input"/>
    <s v="Yes"/>
    <s v="Residential"/>
    <s v="Multifamily - Low Rise"/>
    <s v="WINDOW CL22 Prime Window Replacement of Double Pane Base_Electric FAF"/>
    <n v="2.2255959648903645E-2"/>
    <n v="2.2206302437702573E-2"/>
    <n v="2.2156842584580012E-2"/>
    <n v="2.2107817396278536E-2"/>
    <n v="2.2058932681910694E-2"/>
    <n v="1.9809317240522775E-2"/>
    <n v="1.5812324827589864E-2"/>
    <n v="1.2621878961226912E-2"/>
    <n v="1.00751958239866E-2"/>
    <n v="8.042320285024742E-3"/>
    <n v="6.4195847297937765E-3"/>
    <n v="5.1242011605522721E-3"/>
    <n v="4.0902224444916493E-3"/>
    <n v="3.2648866618724287E-3"/>
    <n v="2.6060982558647329E-3"/>
    <n v="2.0802486661968202E-3"/>
    <n v="1.4157381417325034E-5"/>
    <n v="5.044979212965557E-6"/>
    <n v="1.7160599022218193E-6"/>
    <n v="5.5834206828934354E-7"/>
    <n v="0.19507173007836648"/>
    <n v="20.142054765986305"/>
    <n v="32.37850332873105"/>
    <s v="R-All-HVAC-ER-All-All-E"/>
    <n v="0"/>
    <n v="0.19507173007836648"/>
    <n v="2.2255959648903645E-2"/>
    <n v="4.4462262086606218E-2"/>
    <n v="6.661910467118623E-2"/>
    <n v="8.872692206746477E-2"/>
    <n v="0.11078585474937547"/>
    <n v="0.13059517198989823"/>
    <n v="0.1464074968174881"/>
    <n v="0.15902937577871501"/>
    <n v="0.16910457160270162"/>
    <n v="0.17714689188772637"/>
    <n v="0.18356647661752015"/>
    <n v="0.18869067777807241"/>
    <n v="0.19278090022256406"/>
    <n v="0.19507173007836648"/>
    <n v="0.19507173007836648"/>
    <n v="0.19507173007836648"/>
    <n v="0.19507173007836648"/>
    <n v="0.19507173007836648"/>
    <n v="0.19507173007836648"/>
    <n v="0.19507173007836648"/>
  </r>
  <r>
    <s v="Discretionary"/>
    <x v="4"/>
    <s v="Under $15"/>
    <s v="Under $10"/>
    <s v="ResWx"/>
    <s v="Under $15"/>
    <n v="13.462427683262899"/>
    <s v="HVAC"/>
    <s v="Res-MF_Wx-7P_v7"/>
    <s v="Urban"/>
    <s v="SC-Retro"/>
    <s v="M_Input"/>
    <s v="Yes"/>
    <s v="Residential"/>
    <s v="Multifamily - Low Rise"/>
    <s v="WINDOW CL30 Prime Window Replacement of Single Pane Base_Electric FAF"/>
    <n v="2.6314410913745021E-2"/>
    <n v="2.6255698538228994E-2"/>
    <n v="2.6197219509720128E-2"/>
    <n v="2.613925440866674E-2"/>
    <n v="2.608145539745493E-2"/>
    <n v="2.3421614794917559E-2"/>
    <n v="1.8695756982795807E-2"/>
    <n v="1.4923522271286984E-2"/>
    <n v="1.1912442650474137E-2"/>
    <n v="9.5088652216581918E-3"/>
    <n v="7.5902182220085827E-3"/>
    <n v="6.0586169758851064E-3"/>
    <n v="4.8360886625833689E-3"/>
    <n v="3.8602500437022744E-3"/>
    <n v="3.0813292919407761E-3"/>
    <n v="2.4595892097499235E-3"/>
    <n v="1.6739028914282766E-5"/>
    <n v="5.964948631986636E-6"/>
    <n v="2.0289893642887928E-6"/>
    <n v="6.6015767673805214E-7"/>
    <n v="0.23064373515747966"/>
    <n v="6.6169878059882903"/>
    <n v="13.462427683262899"/>
    <s v="R-All-HVAC-ER-All-All-E"/>
    <n v="0"/>
    <n v="0.23064373515747966"/>
    <n v="2.6314410913745021E-2"/>
    <n v="5.2570109451974018E-2"/>
    <n v="7.8767328961694139E-2"/>
    <n v="0.10490658337036088"/>
    <n v="0.13098803876781581"/>
    <n v="0.15440965356273337"/>
    <n v="0.17310541054552916"/>
    <n v="0.18802893281681615"/>
    <n v="0.19994137546729029"/>
    <n v="0.20945024068894849"/>
    <n v="0.21704045891095708"/>
    <n v="0.22309907588684219"/>
    <n v="0.22793516454942556"/>
    <n v="0.23064373515747966"/>
    <n v="0.23064373515747966"/>
    <n v="0.23064373515747966"/>
    <n v="0.23064373515747966"/>
    <n v="0.23064373515747966"/>
    <n v="0.23064373515747966"/>
    <n v="0.23064373515747966"/>
  </r>
  <r>
    <s v="Discretionary"/>
    <x v="4"/>
    <s v="Under $40"/>
    <s v="Under $25"/>
    <s v="ResWx"/>
    <s v="Under $40"/>
    <n v="36.7946648555194"/>
    <s v="HVAC"/>
    <s v="Res-MF_Wx-7P_v7"/>
    <s v="Urban"/>
    <s v="SC-Retro"/>
    <s v="M_Input"/>
    <s v="Yes"/>
    <s v="Residential"/>
    <s v="Multifamily - Low Rise"/>
    <s v="WINDOW CL30 Prime Window Replacement of Double Pane Base_Electric FAF"/>
    <n v="7.2215060765674743E-2"/>
    <n v="7.2053935449988074E-2"/>
    <n v="7.1893450512243204E-2"/>
    <n v="7.173437595387365E-2"/>
    <n v="7.1575757198525561E-2"/>
    <n v="6.4276313887069364E-2"/>
    <n v="5.130706634468761E-2"/>
    <n v="4.0954862002856578E-2"/>
    <n v="3.269150780883566E-2"/>
    <n v="2.609533164339153E-2"/>
    <n v="2.0829957847955227E-2"/>
    <n v="1.6626759934076901E-2"/>
    <n v="1.3271755836807593E-2"/>
    <n v="1.0593746232451179E-2"/>
    <n v="8.4561414954695789E-3"/>
    <n v="6.7498901960184616E-3"/>
    <n v="4.5937186059974066E-5"/>
    <n v="1.6369704392585955E-5"/>
    <n v="5.5681881200117683E-6"/>
    <n v="1.8116813215705896E-6"/>
    <n v="0.63295930903471442"/>
    <n v="23.29962727074043"/>
    <n v="36.7946648555194"/>
    <s v="R-All-HVAC-ER-All-All-E"/>
    <n v="0"/>
    <n v="0.63295930903471442"/>
    <n v="7.2215060765674743E-2"/>
    <n v="0.1442689962156628"/>
    <n v="0.21616244672790602"/>
    <n v="0.28789682268177968"/>
    <n v="0.35947257988030523"/>
    <n v="0.42374889376737457"/>
    <n v="0.47505596011206219"/>
    <n v="0.51601082211491878"/>
    <n v="0.54870232992375445"/>
    <n v="0.57479766156714596"/>
    <n v="0.59562761941510123"/>
    <n v="0.61225437934917815"/>
    <n v="0.62552613518598577"/>
    <n v="0.63295930903471442"/>
    <n v="0.63295930903471442"/>
    <n v="0.63295930903471442"/>
    <n v="0.63295930903471442"/>
    <n v="0.63295930903471442"/>
    <n v="0.63295930903471442"/>
    <n v="0.63295930903471442"/>
  </r>
  <r>
    <s v="Discretionary"/>
    <x v="4"/>
    <s v="Under $25"/>
    <s v="Under $15"/>
    <s v="ResWx"/>
    <s v="Under $25"/>
    <n v="21.891197138416079"/>
    <s v="HVAC"/>
    <s v="Res-MF_Wx-7P_v7"/>
    <s v="Urban"/>
    <s v="SC-Retro"/>
    <s v="M_Input"/>
    <s v="Yes"/>
    <s v="Residential"/>
    <s v="Multifamily - Low Rise"/>
    <s v="WALL R0 - R11_Heat Pump"/>
    <n v="2.5883876013427522E-3"/>
    <n v="2.5826124241849131E-3"/>
    <n v="2.5768601999444744E-3"/>
    <n v="2.5711585276034532E-3"/>
    <n v="2.5654731925039555E-3"/>
    <n v="2.3038409462141614E-3"/>
    <n v="1.8389872275920462E-3"/>
    <n v="1.4679355787966687E-3"/>
    <n v="1.1717540992752405E-3"/>
    <n v="9.3532889348183152E-4"/>
    <n v="7.4660332704125885E-4"/>
    <n v="5.9594908330151512E-4"/>
    <n v="4.7569645295333549E-4"/>
    <n v="3.7970917851642559E-4"/>
    <n v="3.0309150985963164E-4"/>
    <n v="2.4193474198534021E-4"/>
    <n v="1.6465158593999138E-6"/>
    <n v="5.8673550140603494E-7"/>
    <n v="1.9957926973916051E-7"/>
    <n v="6.4935671598389011E-8"/>
    <n v="2.2687013073021834E-2"/>
    <n v="12.643590437948291"/>
    <n v="21.891197138416079"/>
    <s v="R-All-HVAC-ER-All-All-E"/>
    <n v="0"/>
    <n v="2.2687013073021834E-2"/>
    <n v="2.5883876013427522E-3"/>
    <n v="5.1710000255276653E-3"/>
    <n v="7.7478602254721397E-3"/>
    <n v="1.0319018753075592E-2"/>
    <n v="1.2884491945579548E-2"/>
    <n v="1.5188332891793711E-2"/>
    <n v="1.7027320119385757E-2"/>
    <n v="1.8495255698182424E-2"/>
    <n v="1.9667009797457665E-2"/>
    <n v="2.0602338690939498E-2"/>
    <n v="2.1348942017980758E-2"/>
    <n v="2.1944891101282275E-2"/>
    <n v="2.2420587554235611E-2"/>
    <n v="2.2687013073021834E-2"/>
    <n v="2.2687013073021834E-2"/>
    <n v="2.2687013073021834E-2"/>
    <n v="2.2687013073021834E-2"/>
    <n v="2.2687013073021834E-2"/>
    <n v="2.2687013073021834E-2"/>
    <n v="2.2687013073021834E-2"/>
  </r>
  <r>
    <s v="Discretionary"/>
    <x v="4"/>
    <s v="Under $60"/>
    <s v="Under $40"/>
    <s v="ResWx"/>
    <s v="Under $60"/>
    <n v="58.602678599017423"/>
    <s v="HVAC"/>
    <s v="Res-MF_Wx-7P_v7"/>
    <s v="Urban"/>
    <s v="SC-Retro"/>
    <s v="M_Input"/>
    <s v="Yes"/>
    <s v="Residential"/>
    <s v="Multifamily - Low Rise"/>
    <s v="FLOOR R0 - R19_Heat Pump"/>
    <n v="2.3096293683510258E-4"/>
    <n v="2.3044761529808643E-4"/>
    <n v="2.2993434185974334E-4"/>
    <n v="2.2942557918908667E-4"/>
    <n v="2.2891827429750457E-4"/>
    <n v="2.055727166451234E-4"/>
    <n v="1.6409361977571098E-4"/>
    <n v="1.3098452186517003E-4"/>
    <n v="1.0455612129991153E-4"/>
    <n v="8.3459798692137494E-5"/>
    <n v="6.6619735380765214E-5"/>
    <n v="5.3176792537602122E-5"/>
    <n v="4.2446598708457844E-5"/>
    <n v="3.3881613004135581E-5"/>
    <n v="2.7044985538738967E-5"/>
    <n v="2.1587940887365437E-5"/>
    <n v="1.4691931696601416E-7"/>
    <n v="5.2354660669775645E-8"/>
    <n v="1.7808543916084732E-8"/>
    <n v="5.7942378529179575E-9"/>
    <n v="2.0243719157993418E-3"/>
    <n v="38.89244111191536"/>
    <n v="58.602678599017423"/>
    <s v="R-All-HVAC-ER-All-All-E"/>
    <n v="0"/>
    <n v="2.0243719157993418E-3"/>
    <n v="2.3096293683510258E-4"/>
    <n v="4.6141055213318898E-4"/>
    <n v="6.9134489399293229E-4"/>
    <n v="9.2077047318201897E-4"/>
    <n v="1.1496887474795234E-3"/>
    <n v="1.3552614641246469E-3"/>
    <n v="1.5193550839003578E-3"/>
    <n v="1.6503396057655278E-3"/>
    <n v="1.7548957270654393E-3"/>
    <n v="1.8383555257575769E-3"/>
    <n v="1.904975261138342E-3"/>
    <n v="1.9581520536759442E-3"/>
    <n v="2.0005986523844023E-3"/>
    <n v="2.0243719157993418E-3"/>
    <n v="2.0243719157993418E-3"/>
    <n v="2.0243719157993418E-3"/>
    <n v="2.0243719157993418E-3"/>
    <n v="2.0243719157993418E-3"/>
    <n v="2.0243719157993418E-3"/>
    <n v="2.0243719157993418E-3"/>
  </r>
  <r>
    <s v="Discretionary"/>
    <x v="4"/>
    <s v="Under $50"/>
    <s v="Under $30"/>
    <s v="ResWx"/>
    <s v="Under $50"/>
    <n v="45.052134072796562"/>
    <s v="HVAC"/>
    <s v="Res-MF_Wx-7P_v7"/>
    <s v="Urban"/>
    <s v="SC-Retro"/>
    <s v="M_Input"/>
    <s v="Yes"/>
    <s v="Residential"/>
    <s v="Multifamily - Low Rise"/>
    <s v="FLOOR R0 - R30_Heat Pump"/>
    <n v="3.4035362025393633E-3"/>
    <n v="3.3959422762964049E-3"/>
    <n v="3.3883785314239982E-3"/>
    <n v="3.380881258520351E-3"/>
    <n v="3.3734054678680268E-3"/>
    <n v="3.0293786221448184E-3"/>
    <n v="2.4181307319931819E-3"/>
    <n v="1.9302255515511741E-3"/>
    <n v="1.5407690468337552E-3"/>
    <n v="1.2298875750274278E-3"/>
    <n v="9.8172756321466062E-4"/>
    <n v="7.8362849475659471E-4"/>
    <n v="6.2550527525566185E-4"/>
    <n v="4.9928918483719935E-4"/>
    <n v="3.9854267805734675E-4"/>
    <n v="3.1812610003693448E-4"/>
    <n v="2.1650452708920791E-6"/>
    <n v="7.7151332331934136E-7"/>
    <n v="2.6243182028890132E-7"/>
    <n v="8.5385553928118234E-8"/>
    <n v="2.9831726238163485E-2"/>
    <n v="29.203749572691176"/>
    <n v="45.052134072796562"/>
    <s v="R-All-HVAC-ER-All-All-E"/>
    <n v="0"/>
    <n v="2.9831726238163485E-2"/>
    <n v="3.4035362025393633E-3"/>
    <n v="6.7994784788357682E-3"/>
    <n v="1.0187857010259767E-2"/>
    <n v="1.3568738268780118E-2"/>
    <n v="1.6942143736648145E-2"/>
    <n v="1.9971522358792963E-2"/>
    <n v="2.2389653090786145E-2"/>
    <n v="2.4319878642337318E-2"/>
    <n v="2.5860647689171075E-2"/>
    <n v="2.7090535264198502E-2"/>
    <n v="2.8072262827413163E-2"/>
    <n v="2.8855891322169758E-2"/>
    <n v="2.9481396597425418E-2"/>
    <n v="2.9831726238163485E-2"/>
    <n v="2.9831726238163485E-2"/>
    <n v="2.9831726238163485E-2"/>
    <n v="2.9831726238163485E-2"/>
    <n v="2.9831726238163485E-2"/>
    <n v="2.9831726238163485E-2"/>
    <n v="2.9831726238163485E-2"/>
  </r>
  <r>
    <s v="Discretionary"/>
    <x v="4"/>
    <s v="Under $50"/>
    <s v="Under $35"/>
    <s v="ResWx"/>
    <s v="Under $50"/>
    <n v="48.500876237484846"/>
    <s v="HVAC"/>
    <s v="Res-MF_Wx-7P_v7"/>
    <s v="Urban"/>
    <s v="SC-Retro"/>
    <s v="M_Input"/>
    <s v="Yes"/>
    <s v="Residential"/>
    <s v="Multifamily - Low Rise"/>
    <s v="ATTIC R0 - R19_Heat Pump"/>
    <n v="4.431508479037044E-4"/>
    <n v="4.4216209542592146E-4"/>
    <n v="4.4117727265511209E-4"/>
    <n v="4.4020110473842072E-4"/>
    <n v="4.3922773387671047E-4"/>
    <n v="3.9443438386911232E-4"/>
    <n v="3.1484803464857243E-4"/>
    <n v="2.5132128436803535E-4"/>
    <n v="2.006128534841887E-4"/>
    <n v="1.6013513277543347E-4"/>
    <n v="1.2782393844508632E-4"/>
    <n v="1.0203083241300481E-4"/>
    <n v="8.1442704470419293E-5"/>
    <n v="6.5008982553108413E-5"/>
    <n v="5.1891478508486261E-5"/>
    <n v="4.1420993514475692E-5"/>
    <n v="2.8189553172077177E-7"/>
    <n v="1.0045339994999417E-7"/>
    <n v="3.4169427547493285E-8"/>
    <n v="1.1117460890747043E-8"/>
    <n v="3.8841822123149407E-3"/>
    <n v="31.669613506596132"/>
    <n v="48.500876237484846"/>
    <s v="R-All-HVAC-ER-All-All-E"/>
    <n v="0"/>
    <n v="3.8841822123149407E-3"/>
    <n v="4.431508479037044E-4"/>
    <n v="8.8531294332962586E-4"/>
    <n v="1.326490215984738E-3"/>
    <n v="1.7666913207231587E-3"/>
    <n v="2.2059190545998691E-3"/>
    <n v="2.6003534384689813E-3"/>
    <n v="2.9152014731175539E-3"/>
    <n v="3.1665227574855892E-3"/>
    <n v="3.3671356109697781E-3"/>
    <n v="3.5272707437452116E-3"/>
    <n v="3.655094682190298E-3"/>
    <n v="3.7571255146033027E-3"/>
    <n v="3.8385682190737219E-3"/>
    <n v="3.8841822123149407E-3"/>
    <n v="3.8841822123149407E-3"/>
    <n v="3.8841822123149407E-3"/>
    <n v="3.8841822123149407E-3"/>
    <n v="3.8841822123149407E-3"/>
    <n v="3.8841822123149407E-3"/>
    <n v="3.8841822123149407E-3"/>
  </r>
  <r>
    <s v="Discretionary"/>
    <x v="4"/>
    <s v="Under $50"/>
    <s v="Under $35"/>
    <s v="ResWx"/>
    <s v="Under $50"/>
    <n v="48.417495504380412"/>
    <s v="HVAC"/>
    <s v="Res-MF_Wx-7P_v7"/>
    <s v="Urban"/>
    <s v="SC-Retro"/>
    <s v="M_Input"/>
    <s v="Yes"/>
    <s v="Residential"/>
    <s v="Multifamily - Low Rise"/>
    <s v="ATTIC R0 - R38_Heat Pump"/>
    <n v="1.1238207282060855E-4"/>
    <n v="1.1213132738373216E-4"/>
    <n v="1.1188157851183439E-4"/>
    <n v="1.1163402449175814E-4"/>
    <n v="1.113871797986257E-4"/>
    <n v="1.0002768551751182E-4"/>
    <n v="7.9844763751845611E-5"/>
    <n v="6.3734520682570773E-5"/>
    <n v="5.0874975001535394E-5"/>
    <n v="4.0609914745367103E-5"/>
    <n v="3.2415867478322384E-5"/>
    <n v="2.5874792956905826E-5"/>
    <n v="2.0653689342575335E-5"/>
    <n v="1.6486133888351812E-5"/>
    <n v="1.315956393651526E-5"/>
    <n v="1.050427214901161E-5"/>
    <n v="7.1488082045895002E-8"/>
    <n v="2.5474759580536937E-8"/>
    <n v="8.6652910922903792E-9"/>
    <n v="2.8193634409466235E-9"/>
    <n v="9.8502000006946448E-4"/>
    <n v="31.609995961205243"/>
    <n v="48.417495504380412"/>
    <s v="R-All-HVAC-ER-All-All-E"/>
    <n v="0"/>
    <n v="9.8502000006946448E-4"/>
    <n v="1.1238207282060855E-4"/>
    <n v="2.2451340020434072E-4"/>
    <n v="3.3639497871617511E-4"/>
    <n v="4.4802900320793323E-4"/>
    <n v="5.5941618300655899E-4"/>
    <n v="6.5944386852407081E-4"/>
    <n v="7.3928863227591647E-4"/>
    <n v="8.0302315295848728E-4"/>
    <n v="8.5389812796002264E-4"/>
    <n v="8.945080427053897E-4"/>
    <n v="9.2692391018371211E-4"/>
    <n v="9.5279870314061792E-4"/>
    <n v="9.7345239248319327E-4"/>
    <n v="9.8502000006946448E-4"/>
    <n v="9.8502000006946448E-4"/>
    <n v="9.8502000006946448E-4"/>
    <n v="9.8502000006946448E-4"/>
    <n v="9.8502000006946448E-4"/>
    <n v="9.8502000006946448E-4"/>
    <n v="9.8502000006946448E-4"/>
  </r>
  <r>
    <s v="Discretionary"/>
    <x v="4"/>
    <s v="Under $55"/>
    <s v="Under $35"/>
    <s v="ResWx"/>
    <s v="Under $55"/>
    <n v="53.138844256517579"/>
    <s v="HVAC"/>
    <s v="Res-MF_Wx-7P_v7"/>
    <s v="Urban"/>
    <s v="SC-Retro"/>
    <s v="M_Input"/>
    <s v="Yes"/>
    <s v="Residential"/>
    <s v="Multifamily - Low Rise"/>
    <s v="ATTIC R0 - R49_Heat Pump"/>
    <n v="7.0405651875312303E-4"/>
    <n v="7.0248563689492653E-4"/>
    <n v="7.009209983640858E-4"/>
    <n v="6.9937011024462196E-4"/>
    <n v="6.9782366595010396E-4"/>
    <n v="6.2665816955350773E-4"/>
    <n v="5.0021524783160326E-4"/>
    <n v="3.9928703600082538E-4"/>
    <n v="3.1872394673133957E-4"/>
    <n v="2.5441491231545577E-4"/>
    <n v="2.0308045790880841E-4"/>
    <n v="1.6210162524566161E-4"/>
    <n v="1.2939220867685833E-4"/>
    <n v="1.0328311039127183E-4"/>
    <n v="8.2442657809325017E-5"/>
    <n v="6.580766038257572E-5"/>
    <n v="4.4786191350922185E-7"/>
    <n v="1.5959547725174698E-7"/>
    <n v="5.4286724984677806E-8"/>
    <n v="1.7662881272009251E-8"/>
    <n v="6.1709998289329725E-3"/>
    <n v="34.985778507806366"/>
    <n v="53.138844256517579"/>
    <s v="R-All-HVAC-ER-All-All-E"/>
    <n v="0"/>
    <n v="6.1709998289329725E-3"/>
    <n v="7.0405651875312303E-4"/>
    <n v="1.4065421556480496E-3"/>
    <n v="2.1074631540121355E-3"/>
    <n v="2.8068332642567574E-3"/>
    <n v="3.5046569302068613E-3"/>
    <n v="4.1313150997603692E-3"/>
    <n v="4.6315303475919726E-3"/>
    <n v="5.0308173835927981E-3"/>
    <n v="5.349541330324138E-3"/>
    <n v="5.6039562426395935E-3"/>
    <n v="5.8070367005484021E-3"/>
    <n v="5.9691383257940633E-3"/>
    <n v="6.098530534470922E-3"/>
    <n v="6.1709998289329725E-3"/>
    <n v="6.1709998289329725E-3"/>
    <n v="6.1709998289329725E-3"/>
    <n v="6.1709998289329725E-3"/>
    <n v="6.1709998289329725E-3"/>
    <n v="6.1709998289329725E-3"/>
    <n v="6.1709998289329725E-3"/>
  </r>
  <r>
    <s v="Discretionary"/>
    <x v="4"/>
    <s v="Over $160"/>
    <s v="Over $160"/>
    <s v="ResWx"/>
    <s v="Over $160"/>
    <n v="193.48197581920635"/>
    <s v="HVAC"/>
    <s v="Res-MF_Wx-7P_v7"/>
    <s v="Urban"/>
    <s v="SC-Retro"/>
    <s v="M_Input"/>
    <s v="Yes"/>
    <s v="Residential"/>
    <s v="Multifamily - Low Rise"/>
    <s v="ATTIC R19 - R30_Heat Pump"/>
    <n v="1.2864783897027277E-4"/>
    <n v="1.283608015649626E-4"/>
    <n v="1.2807490496376535E-4"/>
    <n v="1.277915208891359E-4"/>
    <n v="1.2750894880681222E-4"/>
    <n v="1.145053232784487E-4"/>
    <n v="9.1401199959743589E-5"/>
    <n v="7.2959219809970414E-5"/>
    <n v="5.8238430982329828E-5"/>
    <n v="4.6487643817515078E-5"/>
    <n v="3.7107620412818947E-5"/>
    <n v="2.9619814923886563E-5"/>
    <n v="2.3643028055969634E-5"/>
    <n v="1.887227601769337E-5"/>
    <n v="1.5064230617335365E-5"/>
    <n v="1.2024621703526336E-5"/>
    <n v="8.1835003008126092E-8"/>
    <n v="2.9161882194099779E-8"/>
    <n v="9.9194733207224275E-9"/>
    <n v="3.2274276923913681E-9"/>
    <n v="1.1275881568202982E-3"/>
    <n v="135.33165824190058"/>
    <n v="193.48197581920635"/>
    <s v="R-All-HVAC-ER-All-All-E"/>
    <n v="0"/>
    <n v="1.1275881568202982E-3"/>
    <n v="1.2864783897027277E-4"/>
    <n v="2.570086405352354E-4"/>
    <n v="3.8508354549900072E-4"/>
    <n v="5.1287506638813662E-4"/>
    <n v="6.4038401519494884E-4"/>
    <n v="7.5488933847339755E-4"/>
    <n v="8.4629053843314115E-4"/>
    <n v="9.1924975824311155E-4"/>
    <n v="9.774881892254414E-4"/>
    <n v="1.0239758330429565E-3"/>
    <n v="1.0610834534557755E-3"/>
    <n v="1.0907032683796622E-3"/>
    <n v="1.1143462964356319E-3"/>
    <n v="1.1275881568202982E-3"/>
    <n v="1.1275881568202982E-3"/>
    <n v="1.1275881568202982E-3"/>
    <n v="1.1275881568202982E-3"/>
    <n v="1.1275881568202982E-3"/>
    <n v="1.1275881568202982E-3"/>
    <n v="1.1275881568202982E-3"/>
  </r>
  <r>
    <s v="Discretionary"/>
    <x v="4"/>
    <s v="Over $160"/>
    <s v="Under $130"/>
    <s v="ResWx"/>
    <s v="Over $160"/>
    <n v="166.54390293303811"/>
    <s v="HVAC"/>
    <s v="Res-MF_Wx-7P_v7"/>
    <s v="Urban"/>
    <s v="SC-Retro"/>
    <s v="M_Input"/>
    <s v="Yes"/>
    <s v="Residential"/>
    <s v="Multifamily - Low Rise"/>
    <s v="ATTIC R19 - R38_Heat Pump"/>
    <n v="2.6683826613002184E-5"/>
    <n v="2.6624290001924613E-5"/>
    <n v="2.6564990013703624E-5"/>
    <n v="2.6506211167725135E-5"/>
    <n v="2.6447600743245781E-5"/>
    <n v="2.3750419883336889E-5"/>
    <n v="1.8958217965167031E-5"/>
    <n v="1.51330266160089E-5"/>
    <n v="1.2079675857632395E-5"/>
    <n v="9.6423557302055905E-6"/>
    <n v="7.6967737432850705E-6"/>
    <n v="6.1436710640808961E-6"/>
    <n v="4.9039802479513213E-6"/>
    <n v="3.9144422874076777E-6"/>
    <n v="3.1245866317594426E-6"/>
    <n v="2.4941182315389134E-6"/>
    <n v="1.6974020307079851E-8"/>
    <n v="6.0486877541407038E-9"/>
    <n v="2.0574733963749002E-9"/>
    <n v="6.6942532139753371E-10"/>
    <n v="2.3388163461043611E-4"/>
    <n v="116.07083235035161"/>
    <n v="166.54390293303811"/>
    <s v="R-All-HVAC-ER-All-All-E"/>
    <n v="0"/>
    <n v="2.3388163461043611E-4"/>
    <n v="2.6683826613002184E-5"/>
    <n v="5.3308116614926793E-5"/>
    <n v="7.9873106628630417E-5"/>
    <n v="1.0637931779635555E-4"/>
    <n v="1.3282691853960132E-4"/>
    <n v="1.5657733842293819E-4"/>
    <n v="1.7553555638810523E-4"/>
    <n v="1.9066858300411413E-4"/>
    <n v="2.0274825886174651E-4"/>
    <n v="2.1239061459195211E-4"/>
    <n v="2.2008738833523717E-4"/>
    <n v="2.2623105939931806E-4"/>
    <n v="2.3113503964726937E-4"/>
    <n v="2.3388163461043611E-4"/>
    <n v="2.3388163461043611E-4"/>
    <n v="2.3388163461043611E-4"/>
    <n v="2.3388163461043611E-4"/>
    <n v="2.3388163461043611E-4"/>
    <n v="2.3388163461043611E-4"/>
    <n v="2.3388163461043611E-4"/>
  </r>
  <r>
    <s v="Discretionary"/>
    <x v="4"/>
    <s v="Over $160"/>
    <s v="Under $115"/>
    <s v="ResWx"/>
    <s v="Over $160"/>
    <n v="164.78529678594535"/>
    <s v="HVAC"/>
    <s v="Res-MF_Wx-7P_v7"/>
    <s v="Urban"/>
    <s v="SC-Retro"/>
    <s v="M_Input"/>
    <s v="Yes"/>
    <s v="Residential"/>
    <s v="Multifamily - Low Rise"/>
    <s v="ATTIC R19 - R49_Heat Pump"/>
    <n v="4.7034801707966276E-4"/>
    <n v="4.6929858262747149E-4"/>
    <n v="4.6825331905725345E-4"/>
    <n v="4.672172415091127E-4"/>
    <n v="4.6618413267753939E-4"/>
    <n v="4.1864171353495614E-4"/>
    <n v="3.3417097017619649E-4"/>
    <n v="2.6674543964340082E-4"/>
    <n v="2.1292491774151998E-4"/>
    <n v="1.6996298782233254E-4"/>
    <n v="1.3566878246394225E-4"/>
    <n v="1.0829269521531481E-4"/>
    <n v="8.6441027326186203E-5"/>
    <n v="6.8998730750178324E-5"/>
    <n v="5.5076175833250452E-5"/>
    <n v="4.3963093509045178E-5"/>
    <n v="2.9919609766219719E-7"/>
    <n v="1.066184521566276E-7"/>
    <n v="3.6266482548179557E-8"/>
    <n v="1.1799764594064002E-8"/>
    <n v="4.1225632539812146E-3"/>
    <n v="114.81342218021454"/>
    <n v="164.78529678594535"/>
    <s v="R-All-HVAC-ER-All-All-E"/>
    <n v="0"/>
    <n v="4.1225632539812146E-3"/>
    <n v="4.7034801707966276E-4"/>
    <n v="9.3964659970713425E-4"/>
    <n v="1.4078999187643877E-3"/>
    <n v="1.8751171602735003E-3"/>
    <n v="2.3413012929510398E-3"/>
    <n v="2.7599430064859957E-3"/>
    <n v="3.094113976662192E-3"/>
    <n v="3.3608594163055928E-3"/>
    <n v="3.5737843340471129E-3"/>
    <n v="3.7437473218694456E-3"/>
    <n v="3.879416104333388E-3"/>
    <n v="3.9877087995487028E-3"/>
    <n v="4.0741498268748889E-3"/>
    <n v="4.1225632539812146E-3"/>
    <n v="4.1225632539812146E-3"/>
    <n v="4.1225632539812146E-3"/>
    <n v="4.1225632539812146E-3"/>
    <n v="4.1225632539812146E-3"/>
    <n v="4.1225632539812146E-3"/>
    <n v="4.1225632539812146E-3"/>
  </r>
  <r>
    <s v="Discretionary"/>
    <x v="4"/>
    <s v="Under $35"/>
    <s v="Under $25"/>
    <s v="ResWx"/>
    <s v="Under $35"/>
    <n v="32.878632061790228"/>
    <s v="HVAC"/>
    <s v="Res-MF_Wx-7P_v7"/>
    <s v="Urban"/>
    <s v="SC-Retro"/>
    <s v="M_Input"/>
    <s v="Yes"/>
    <s v="Residential"/>
    <s v="Multifamily - Low Rise"/>
    <s v="WINDOW CL22 Prime Window Replacement of Single Pane Base_Heat Pump"/>
    <n v="5.1570203039252496E-3"/>
    <n v="5.1455140264858538E-3"/>
    <n v="5.1340534797017145E-3"/>
    <n v="5.1226936508979746E-3"/>
    <n v="5.1113663718894073E-3"/>
    <n v="4.5900986894224904E-3"/>
    <n v="3.6639390740519796E-3"/>
    <n v="2.9246676891751359E-3"/>
    <n v="2.334565224325489E-3"/>
    <n v="1.8635192395572821E-3"/>
    <n v="1.4875084838656162E-3"/>
    <n v="1.187349808466567E-3"/>
    <n v="9.4776233092484427E-4"/>
    <n v="7.5652036896644247E-4"/>
    <n v="6.0386978730798783E-4"/>
    <n v="4.8202300768095086E-4"/>
    <n v="3.2804653032858891E-6"/>
    <n v="1.1689929638880267E-6"/>
    <n v="3.9763532546419977E-7"/>
    <n v="1.2937574600813065E-7"/>
    <n v="4.5200876017292627E-2"/>
    <n v="20.499648736851235"/>
    <n v="32.878632061790228"/>
    <s v="R-All-HVAC-ER-All-All-E"/>
    <n v="0"/>
    <n v="4.5200876017292627E-2"/>
    <n v="5.1570203039252496E-3"/>
    <n v="1.0302534330411103E-2"/>
    <n v="1.5436587810112819E-2"/>
    <n v="2.0559281461010794E-2"/>
    <n v="2.5670647832900201E-2"/>
    <n v="3.026074652232269E-2"/>
    <n v="3.3924685596374668E-2"/>
    <n v="3.6849353285549807E-2"/>
    <n v="3.9183918509875293E-2"/>
    <n v="4.1047437749432578E-2"/>
    <n v="4.253494623329819E-2"/>
    <n v="4.3722296041764759E-2"/>
    <n v="4.46700583726896E-2"/>
    <n v="4.5200876017292627E-2"/>
    <n v="4.5200876017292627E-2"/>
    <n v="4.5200876017292627E-2"/>
    <n v="4.5200876017292627E-2"/>
    <n v="4.5200876017292627E-2"/>
    <n v="4.5200876017292627E-2"/>
    <n v="4.5200876017292627E-2"/>
  </r>
  <r>
    <s v="Discretionary"/>
    <x v="4"/>
    <s v="Under $70"/>
    <s v="Under $45"/>
    <s v="ResWx"/>
    <s v="Under $70"/>
    <n v="65.336627826489263"/>
    <s v="HVAC"/>
    <s v="Res-MF_Wx-7P_v7"/>
    <s v="Urban"/>
    <s v="SC-Retro"/>
    <s v="M_Input"/>
    <s v="Yes"/>
    <s v="Residential"/>
    <s v="Multifamily - Low Rise"/>
    <s v="WINDOW CL22 Prime Window Replacement of Double Pane Base_Heat Pump"/>
    <n v="1.5967851069118341E-2"/>
    <n v="1.5932223804984366E-2"/>
    <n v="1.5896738138177796E-2"/>
    <n v="1.5861564327756549E-2"/>
    <n v="1.582649130233342E-2"/>
    <n v="1.4212473084402268E-2"/>
    <n v="1.134477469794996E-2"/>
    <n v="9.0557444677627184E-3"/>
    <n v="7.2285908560023003E-3"/>
    <n v="5.7700757274580369E-3"/>
    <n v="4.6058212949708927E-3"/>
    <n v="3.6764301459331909E-3"/>
    <n v="2.9345875829903906E-3"/>
    <n v="2.3424388252293584E-3"/>
    <n v="1.8697818237276974E-3"/>
    <n v="1.4925036445327668E-3"/>
    <n v="1.0157412287170722E-5"/>
    <n v="3.6195912461316948E-6"/>
    <n v="1.2312112969576504E-6"/>
    <n v="4.0059036468045223E-7"/>
    <n v="0.13995695457868293"/>
    <n v="43.707240751850364"/>
    <n v="65.336627826489263"/>
    <s v="R-All-HVAC-ER-All-All-E"/>
    <n v="0"/>
    <n v="0.13995695457868293"/>
    <n v="1.5967851069118341E-2"/>
    <n v="3.1900074874102707E-2"/>
    <n v="4.7796813012280503E-2"/>
    <n v="6.3658377340037056E-2"/>
    <n v="7.9484868642370476E-2"/>
    <n v="9.3697341726772743E-2"/>
    <n v="0.10504211642472271"/>
    <n v="0.11409786089248543"/>
    <n v="0.12132645174848773"/>
    <n v="0.12709652747594577"/>
    <n v="0.13170234877091666"/>
    <n v="0.13537877891684985"/>
    <n v="0.13831336649984025"/>
    <n v="0.13995695457868293"/>
    <n v="0.13995695457868293"/>
    <n v="0.13995695457868293"/>
    <n v="0.13995695457868293"/>
    <n v="0.13995695457868293"/>
    <n v="0.13995695457868293"/>
    <n v="0.13995695457868293"/>
  </r>
  <r>
    <s v="Discretionary"/>
    <x v="4"/>
    <s v="Under $35"/>
    <s v="Under $20"/>
    <s v="ResWx"/>
    <s v="Under $35"/>
    <n v="32.050848900925047"/>
    <s v="HVAC"/>
    <s v="Res-MF_Wx-7P_v7"/>
    <s v="Urban"/>
    <s v="SC-Retro"/>
    <s v="M_Input"/>
    <s v="Yes"/>
    <s v="Residential"/>
    <s v="Multifamily - Low Rise"/>
    <s v="WINDOW CL30 Prime Window Replacement of Single Pane Base_Heat Pump"/>
    <n v="1.8812891303841509E-2"/>
    <n v="1.8770916222491836E-2"/>
    <n v="1.8729107967292897E-2"/>
    <n v="1.8687667132873002E-2"/>
    <n v="1.8646345040618632E-2"/>
    <n v="1.6744752323795069E-2"/>
    <n v="1.3366107457744988E-2"/>
    <n v="1.0669233800462207E-2"/>
    <n v="8.5165307131977504E-3"/>
    <n v="6.7981475406881974E-3"/>
    <n v="5.4264543808768282E-3"/>
    <n v="4.3314708048204616E-3"/>
    <n v="3.4574519126855485E-3"/>
    <n v="2.7597982229534482E-3"/>
    <n v="2.2029264964599864E-3"/>
    <n v="1.7584275250090103E-3"/>
    <n v="1.1967189101382188E-5"/>
    <n v="4.2645047466347424E-6"/>
    <n v="1.4505799309790858E-6"/>
    <n v="4.7196475940802276E-7"/>
    <n v="0.16489350773051922"/>
    <n v="19.907780587828334"/>
    <n v="32.050848900925047"/>
    <s v="R-All-HVAC-ER-All-All-E"/>
    <n v="0"/>
    <n v="0.16489350773051922"/>
    <n v="1.8812891303841509E-2"/>
    <n v="3.7583807526333349E-2"/>
    <n v="5.6312915493626242E-2"/>
    <n v="7.5000582626499251E-2"/>
    <n v="9.364692766711788E-2"/>
    <n v="0.11039167999091296"/>
    <n v="0.12375778744865794"/>
    <n v="0.13442702124912015"/>
    <n v="0.14294355196231789"/>
    <n v="0.14974169950300609"/>
    <n v="0.15516815388388291"/>
    <n v="0.15949962468870338"/>
    <n v="0.16295707660138892"/>
    <n v="0.16489350773051922"/>
    <n v="0.16489350773051922"/>
    <n v="0.16489350773051922"/>
    <n v="0.16489350773051922"/>
    <n v="0.16489350773051922"/>
    <n v="0.16489350773051922"/>
    <n v="0.16489350773051922"/>
  </r>
  <r>
    <s v="Discretionary"/>
    <x v="4"/>
    <s v="Under $70"/>
    <s v="Under $50"/>
    <s v="ResWx"/>
    <s v="Under $70"/>
    <n v="69.675095541400864"/>
    <s v="HVAC"/>
    <s v="Res-MF_Wx-7P_v7"/>
    <s v="Urban"/>
    <s v="SC-Retro"/>
    <s v="M_Input"/>
    <s v="Yes"/>
    <s v="Residential"/>
    <s v="Multifamily - Low Rise"/>
    <s v="WINDOW CL30 Prime Window Replacement of Double Pane Base_Heat Pump"/>
    <n v="5.405100973802842E-2"/>
    <n v="5.3930411819604125E-2"/>
    <n v="5.3810293206659914E-2"/>
    <n v="5.3691230224335432E-2"/>
    <n v="5.3572508398181E-2"/>
    <n v="4.8109073522872581E-2"/>
    <n v="3.8401944320519583E-2"/>
    <n v="3.0653600806609081E-2"/>
    <n v="2.4468704840668116E-2"/>
    <n v="1.9531646305066395E-2"/>
    <n v="1.5590657164103678E-2"/>
    <n v="1.2444677794078905E-2"/>
    <n v="9.9335484367132736E-3"/>
    <n v="7.9291310524603163E-3"/>
    <n v="6.3291920199425112E-3"/>
    <n v="5.0521093086032722E-3"/>
    <n v="3.4382734913455582E-5"/>
    <n v="1.2252278709607794E-5"/>
    <n v="4.1676374305702363E-6"/>
    <n v="1.3559942166656868E-6"/>
    <n v="0.47375283512428706"/>
    <n v="46.809261881800047"/>
    <n v="69.675095541400864"/>
    <s v="R-All-HVAC-ER-All-All-E"/>
    <n v="0"/>
    <n v="0.47375283512428706"/>
    <n v="5.405100973802842E-2"/>
    <n v="0.10798142155763255"/>
    <n v="0.16179171476429247"/>
    <n v="0.21548294498862791"/>
    <n v="0.26905545338680892"/>
    <n v="0.3171645269096815"/>
    <n v="0.35556647123020108"/>
    <n v="0.38622007203681014"/>
    <n v="0.41068877687747823"/>
    <n v="0.43022042318254461"/>
    <n v="0.44581108034664829"/>
    <n v="0.45825575814072722"/>
    <n v="0.46818930657744051"/>
    <n v="0.47375283512428706"/>
    <n v="0.47375283512428706"/>
    <n v="0.47375283512428706"/>
    <n v="0.47375283512428706"/>
    <n v="0.47375283512428706"/>
    <n v="0.47375283512428706"/>
    <n v="0.47375283512428706"/>
  </r>
  <r>
    <s v="Lost Opportunity"/>
    <x v="4"/>
    <s v="Under $65"/>
    <s v="Under $50"/>
    <s v="ASHP"/>
    <s v="Under $65"/>
    <n v="60.156086969788134"/>
    <s v="HVAC"/>
    <s v="Res-MH_HP-7P_v2"/>
    <s v="Urban"/>
    <s v="SC-New"/>
    <s v="M_Input"/>
    <s v="No"/>
    <s v="Residential"/>
    <s v="Manufactured"/>
    <s v="HVAC Conversion - FAF w/CAC to ASHP 8.5 HSPF/14SEER + HZ23"/>
    <n v="3.1136550488105984E-4"/>
    <n v="3.9692257421296669E-4"/>
    <n v="4.9695313152706361E-4"/>
    <n v="5.999817127904602E-4"/>
    <n v="6.9597055034557051E-4"/>
    <n v="7.7271094299566931E-4"/>
    <n v="8.2242227197722531E-4"/>
    <n v="8.5594223324526463E-4"/>
    <n v="8.7389832156859186E-4"/>
    <n v="8.7880672990122723E-4"/>
    <n v="8.7533760620286114E-4"/>
    <n v="8.6736711972712813E-4"/>
    <n v="8.5789641510246361E-4"/>
    <n v="8.4903458865385388E-4"/>
    <n v="8.4033669958440279E-4"/>
    <n v="8.3151855349863663E-4"/>
    <n v="8.2279075430229662E-4"/>
    <n v="8.1415456398210839E-4"/>
    <n v="8.0560902099139253E-4"/>
    <n v="7.9715317387607141E-4"/>
    <n v="1.5066172469366314E-2"/>
    <n v="45.049679411824073"/>
    <n v="60.156086969788134"/>
    <s v="R-All-HVAC-ASHP-All-All-E"/>
    <n v="0"/>
    <n v="1.5066172469366314E-2"/>
    <n v="3.1136550488105984E-4"/>
    <n v="7.0828807909402653E-4"/>
    <n v="1.2052412106210901E-3"/>
    <n v="1.8052229234115503E-3"/>
    <n v="2.5011934737571209E-3"/>
    <n v="3.2739044167527901E-3"/>
    <n v="4.0963266887300157E-3"/>
    <n v="4.9522689219752801E-3"/>
    <n v="5.8261672435438719E-3"/>
    <n v="6.7049739734450992E-3"/>
    <n v="7.58031157964796E-3"/>
    <n v="8.4476786993750875E-3"/>
    <n v="9.3055751144775507E-3"/>
    <n v="1.0154609703131404E-2"/>
    <n v="1.0994946402715807E-2"/>
    <n v="1.1826464956214445E-2"/>
    <n v="1.2649255710516741E-2"/>
    <n v="1.3463410274498849E-2"/>
    <n v="1.4269019295490242E-2"/>
    <n v="1.5066172469366314E-2"/>
  </r>
  <r>
    <s v="Lost Opportunity"/>
    <x v="4"/>
    <s v="Under $85"/>
    <s v="Under $65"/>
    <s v="ASHP"/>
    <s v="Under $85"/>
    <n v="75.345294847153085"/>
    <s v="HVAC"/>
    <s v="Res-MH_HP-7P_v2"/>
    <s v="Urban"/>
    <s v="SC-New"/>
    <s v="M_Input"/>
    <s v="No"/>
    <s v="Residential"/>
    <s v="Manufactured"/>
    <s v="HVAC Conversion - FAF to ASHP 8.5 HSPF/14SEER + HZ23CZ23"/>
    <n v="4.5887844502626439E-4"/>
    <n v="5.8496914653485626E-4"/>
    <n v="7.3239031514805183E-4"/>
    <n v="8.8422985556685753E-4"/>
    <n v="1.0256944938349709E-3"/>
    <n v="1.1387915180651729E-3"/>
    <n v="1.2120541530894332E-3"/>
    <n v="1.2614545762669916E-3"/>
    <n v="1.2879175651318313E-3"/>
    <n v="1.2951513875942584E-3"/>
    <n v="1.2900387271891885E-3"/>
    <n v="1.2782921323263945E-3"/>
    <n v="1.2643345739477641E-3"/>
    <n v="1.25127435668836E-3"/>
    <n v="1.2384557440012374E-3"/>
    <n v="1.225459901172095E-3"/>
    <n v="1.2125972080961622E-3"/>
    <n v="1.1998695246406917E-3"/>
    <n v="1.187275433715357E-3"/>
    <n v="1.174813533103918E-3"/>
    <n v="2.2203942591139857E-2"/>
    <n v="62.76596519690203"/>
    <n v="75.345294847153085"/>
    <s v="R-All-HVAC-ASHP-All-All-E"/>
    <n v="0"/>
    <n v="2.2203942591139857E-2"/>
    <n v="4.5887844502626439E-4"/>
    <n v="1.0438475915611207E-3"/>
    <n v="1.7762379067091725E-3"/>
    <n v="2.6604677622760302E-3"/>
    <n v="3.6861622561110011E-3"/>
    <n v="4.8249537741761744E-3"/>
    <n v="6.0370079272656077E-3"/>
    <n v="7.2984625035325996E-3"/>
    <n v="8.5863800686644311E-3"/>
    <n v="9.8815314562586895E-3"/>
    <n v="1.1171570183447877E-2"/>
    <n v="1.2449862315774272E-2"/>
    <n v="1.3714196889722037E-2"/>
    <n v="1.4965471246410397E-2"/>
    <n v="1.6203926990411635E-2"/>
    <n v="1.7429386891583729E-2"/>
    <n v="1.864198409967989E-2"/>
    <n v="1.9841853624320581E-2"/>
    <n v="2.1029129058035938E-2"/>
    <n v="2.2203942591139857E-2"/>
  </r>
  <r>
    <s v="Lost Opportunity"/>
    <x v="4"/>
    <s v="Under $85"/>
    <s v="Under $60"/>
    <s v="ASHP"/>
    <s v="Under $85"/>
    <n v="74.239537795428646"/>
    <s v="HVAC"/>
    <s v="Res-MH_HP-7P_v2"/>
    <s v="Urban"/>
    <s v="SC-New"/>
    <s v="M_Input"/>
    <s v="No"/>
    <s v="Residential"/>
    <s v="Manufactured"/>
    <s v="HVAC Conversion - FAF to ASHP 8.5 HSPF/14SEER + HZ23CZ1"/>
    <n v="2.4460753359538374E-4"/>
    <n v="3.1182083559208801E-4"/>
    <n v="3.904044536396932E-4"/>
    <n v="4.7134330767973162E-4"/>
    <n v="5.4675176635280321E-4"/>
    <n v="6.0703872132699831E-4"/>
    <n v="6.4609174866402498E-4"/>
    <n v="6.724249002927514E-4"/>
    <n v="6.8653113367100492E-4"/>
    <n v="6.9038716022919275E-4"/>
    <n v="6.8766183010015734E-4"/>
    <n v="6.8140024682320096E-4"/>
    <n v="6.7396009798418753E-4"/>
    <n v="6.6699828147990658E-4"/>
    <n v="6.6016525354517302E-4"/>
    <n v="6.5323775216461074E-4"/>
    <n v="6.4638122695014283E-4"/>
    <n v="6.3959666931364897E-4"/>
    <n v="6.3288332386778523E-4"/>
    <n v="6.2624044315391669E-4"/>
    <n v="1.1835926686426404E-2"/>
    <n v="58.091010143287242"/>
    <n v="74.239537795428646"/>
    <s v="R-All-HVAC-ASHP-All-All-E"/>
    <n v="0"/>
    <n v="1.1835926686426404E-2"/>
    <n v="2.4460753359538374E-4"/>
    <n v="5.564283691874717E-4"/>
    <n v="9.468328228271649E-4"/>
    <n v="1.4181761305068965E-3"/>
    <n v="1.9649278968596998E-3"/>
    <n v="2.5719666181866982E-3"/>
    <n v="3.2180583668507232E-3"/>
    <n v="3.8904832671434746E-3"/>
    <n v="4.5770144008144796E-3"/>
    <n v="5.2674015610436721E-3"/>
    <n v="5.9550633911438292E-3"/>
    <n v="6.6364636379670303E-3"/>
    <n v="7.3104237359512183E-3"/>
    <n v="7.9774220174311256E-3"/>
    <n v="8.6375872709762991E-3"/>
    <n v="9.2908250231409101E-3"/>
    <n v="9.9372062500910525E-3"/>
    <n v="1.0576802919404701E-2"/>
    <n v="1.1209686243272487E-2"/>
    <n v="1.1835926686426404E-2"/>
  </r>
  <r>
    <s v="Lost Opportunity"/>
    <x v="4"/>
    <s v="Under $70"/>
    <s v="Under $50"/>
    <s v="ASHP"/>
    <s v="Under $70"/>
    <n v="68.138137210931376"/>
    <s v="HVAC"/>
    <s v="Res-MH_HP-7P_v2"/>
    <s v="Urban"/>
    <s v="SC-New"/>
    <s v="M_Input"/>
    <s v="No"/>
    <s v="Residential"/>
    <s v="Manufactured"/>
    <s v="HVAC Conversion - FAF w/CAC to ASHP 8.5 HSPF/14SEER + HZ1"/>
    <n v="7.9371483517690479E-4"/>
    <n v="1.0118119400856006E-3"/>
    <n v="1.2668040187410097E-3"/>
    <n v="1.5294384856747345E-3"/>
    <n v="1.774127647397965E-3"/>
    <n v="1.9697497929113275E-3"/>
    <n v="2.0964710214048075E-3"/>
    <n v="2.1819181570570407E-3"/>
    <n v="2.2276907730358589E-3"/>
    <n v="2.2402030020710144E-3"/>
    <n v="2.2313597137128232E-3"/>
    <n v="2.2110418131740897E-3"/>
    <n v="2.1868996437868732E-3"/>
    <n v="2.1643095912320417E-3"/>
    <n v="2.142137438309117E-3"/>
    <n v="2.1196587331946785E-3"/>
    <n v="2.0974103351159437E-3"/>
    <n v="2.0753954610560729E-3"/>
    <n v="2.0536116598961979E-3"/>
    <n v="2.0320565062449223E-3"/>
    <n v="3.8405810569279032E-2"/>
    <n v="46.928554344672108"/>
    <n v="68.138137210931376"/>
    <s v="R-All-HVAC-ASHP-All-All-E"/>
    <n v="0"/>
    <n v="3.8405810569279032E-2"/>
    <n v="7.9371483517690479E-4"/>
    <n v="1.8055267752625052E-3"/>
    <n v="3.0723307940035147E-3"/>
    <n v="4.6017692796782497E-3"/>
    <n v="6.3758969270762151E-3"/>
    <n v="8.3456467199875435E-3"/>
    <n v="1.0442117741392351E-2"/>
    <n v="1.2624035898449392E-2"/>
    <n v="1.485172667148525E-2"/>
    <n v="1.7091929673556265E-2"/>
    <n v="1.9323289387269089E-2"/>
    <n v="2.153433120044318E-2"/>
    <n v="2.3721230844230053E-2"/>
    <n v="2.5885540435462095E-2"/>
    <n v="2.8027677873771212E-2"/>
    <n v="3.0147336606965891E-2"/>
    <n v="3.2244746942081834E-2"/>
    <n v="3.432014240313791E-2"/>
    <n v="3.6373754063034107E-2"/>
    <n v="3.8405810569279032E-2"/>
  </r>
  <r>
    <s v="Lost Opportunity"/>
    <x v="4"/>
    <s v="Under $85"/>
    <s v="Under $65"/>
    <s v="ASHP"/>
    <s v="Under $85"/>
    <n v="80.103860051541929"/>
    <s v="HVAC"/>
    <s v="Res-MH_HP-7P_v2"/>
    <s v="Urban"/>
    <s v="SC-New"/>
    <s v="M_Input"/>
    <s v="No"/>
    <s v="Residential"/>
    <s v="Manufactured"/>
    <s v="HVAC Conversion - FAF to ASHP 8.5 HSPF/14SEER + HZ1CZ23"/>
    <n v="8.5176310694290045E-4"/>
    <n v="1.0858107263890938E-3"/>
    <n v="1.3594516305722082E-3"/>
    <n v="1.6412938484966124E-3"/>
    <n v="1.9038783327316594E-3"/>
    <n v="2.1138072884026968E-3"/>
    <n v="2.2497962639308807E-3"/>
    <n v="2.3414925690985874E-3"/>
    <n v="2.3906127617309113E-3"/>
    <n v="2.4040400716480669E-3"/>
    <n v="2.3945500300944327E-3"/>
    <n v="2.3727461815049432E-3"/>
    <n v="2.3468383764668607E-3"/>
    <n v="2.3225962022030799E-3"/>
    <n v="2.2988024906277706E-3"/>
    <n v="2.2746798071906394E-3"/>
    <n v="2.2508042742760731E-3"/>
    <n v="2.2271793441410418E-3"/>
    <n v="2.2038023864042922E-3"/>
    <n v="2.1806707982936204E-3"/>
    <n v="4.1214616491146383E-2"/>
    <n v="61.795388457950693"/>
    <n v="80.103860051541929"/>
    <s v="R-All-HVAC-ASHP-All-All-E"/>
    <n v="0"/>
    <n v="4.1214616491146383E-2"/>
    <n v="8.5176310694290045E-4"/>
    <n v="1.9375738333319943E-3"/>
    <n v="3.2970254639042027E-3"/>
    <n v="4.9383193124008153E-3"/>
    <n v="6.8421976451324747E-3"/>
    <n v="8.9560049335351711E-3"/>
    <n v="1.1205801197466052E-2"/>
    <n v="1.354729376656464E-2"/>
    <n v="1.5937906528295551E-2"/>
    <n v="1.8341946599943617E-2"/>
    <n v="2.073649663003805E-2"/>
    <n v="2.3109242811542995E-2"/>
    <n v="2.5456081188009856E-2"/>
    <n v="2.7778677390212936E-2"/>
    <n v="3.0077479880840707E-2"/>
    <n v="3.2352159688031346E-2"/>
    <n v="3.4602963962307422E-2"/>
    <n v="3.6830143306448467E-2"/>
    <n v="3.9033945692852762E-2"/>
    <n v="4.1214616491146383E-2"/>
  </r>
  <r>
    <s v="Lost Opportunity"/>
    <x v="4"/>
    <s v="Under $100"/>
    <s v="Under $65"/>
    <s v="ASHP"/>
    <s v="Under $100"/>
    <n v="87.272224252371899"/>
    <s v="HVAC"/>
    <s v="Res-MH_HP-7P_v2"/>
    <s v="Urban"/>
    <s v="SC-New"/>
    <s v="M_Input"/>
    <s v="No"/>
    <s v="Residential"/>
    <s v="Manufactured"/>
    <s v="HVAC Conversion - FAF to ASHP 8.5 HSPF/14SEER + HZ1CZ1"/>
    <n v="2.4151527212068935E-3"/>
    <n v="3.0787888195421111E-3"/>
    <n v="3.8546906741591452E-3"/>
    <n v="4.6538471462141641E-3"/>
    <n v="5.3983988020415118E-3"/>
    <n v="5.993647039980299E-3"/>
    <n v="6.3792403365481995E-3"/>
    <n v="6.6392428878975507E-3"/>
    <n v="6.7785219502743584E-3"/>
    <n v="6.816594747535207E-3"/>
    <n v="6.7896859750187629E-3"/>
    <n v="6.7278617144650365E-3"/>
    <n v="6.6544007893225982E-3"/>
    <n v="6.5856627180632303E-3"/>
    <n v="6.5181962514009551E-3"/>
    <n v="6.4497969933547785E-3"/>
    <n v="6.3820985243569365E-3"/>
    <n v="6.3151106331946491E-3"/>
    <n v="6.2488258614884764E-3"/>
    <n v="6.1832368291437458E-3"/>
    <n v="0.11686300141520861"/>
    <n v="63.308807567190762"/>
    <n v="87.272224252371899"/>
    <s v="R-All-HVAC-ASHP-All-All-E"/>
    <n v="0"/>
    <n v="0.11686300141520861"/>
    <n v="2.4151527212068935E-3"/>
    <n v="5.4939415407490051E-3"/>
    <n v="9.3486322149081494E-3"/>
    <n v="1.4002479361122314E-2"/>
    <n v="1.9400878163163826E-2"/>
    <n v="2.5394525203144124E-2"/>
    <n v="3.1773765539692321E-2"/>
    <n v="3.8413008427589872E-2"/>
    <n v="4.5191530377864234E-2"/>
    <n v="5.2008125125399443E-2"/>
    <n v="5.8797811100418207E-2"/>
    <n v="6.5525672814883237E-2"/>
    <n v="7.2180073604205836E-2"/>
    <n v="7.8765736322269062E-2"/>
    <n v="8.5283932573670021E-2"/>
    <n v="9.1733729567024802E-2"/>
    <n v="9.8115828091381738E-2"/>
    <n v="0.10443093872457639"/>
    <n v="0.11067976458606486"/>
    <n v="0.11686300141520861"/>
  </r>
  <r>
    <s v="Lost Opportunity"/>
    <x v="4"/>
    <s v="Over $160"/>
    <s v="Over $160"/>
    <s v="ASHP"/>
    <s v="Over $160"/>
    <n v="371.0204224418361"/>
    <s v="HVAC"/>
    <s v="Res-MH_HP-7P_v2"/>
    <s v="Urban"/>
    <s v="SC-New (2)"/>
    <s v="M_Input"/>
    <s v="No"/>
    <s v="Residential"/>
    <s v="Manufactured"/>
    <s v="HVAC Upgrade - Heat Pump Upgrade to 9.0 HSPF/14 SEER + HZ23CZ1"/>
    <n v="1.3420641640933293E-6"/>
    <n v="1.7108367960490187E-6"/>
    <n v="2.141993825909521E-6"/>
    <n v="2.5860730980941538E-6"/>
    <n v="2.9998092924259545E-6"/>
    <n v="3.3305798154917345E-6"/>
    <n v="3.5448482303602526E-6"/>
    <n v="3.6893277507130815E-6"/>
    <n v="3.7667230378860709E-6"/>
    <n v="3.7878795206136072E-6"/>
    <n v="3.7729267190880723E-6"/>
    <n v="3.7385719042425502E-6"/>
    <n v="3.697750769318401E-6"/>
    <n v="3.6595540535016101E-6"/>
    <n v="3.6220639492980988E-6"/>
    <n v="3.584055506905077E-6"/>
    <n v="3.5464364824814019E-6"/>
    <n v="3.5092123155093994E-6"/>
    <n v="3.4723788614794167E-6"/>
    <n v="3.4359320193834715E-6"/>
    <n v="6.4939018112844228E-5"/>
    <n v="254.24873807590288"/>
    <n v="371.0204224418361"/>
    <s v="R-All-HVAC-ASHP-All-All-E"/>
    <n v="0"/>
    <n v="6.4939018112844228E-5"/>
    <n v="1.3420641640933293E-6"/>
    <n v="3.0529009601423482E-6"/>
    <n v="5.1948947860518693E-6"/>
    <n v="7.7809678841460231E-6"/>
    <n v="1.0780777176571977E-5"/>
    <n v="1.4111356992063712E-5"/>
    <n v="1.7656205222423963E-5"/>
    <n v="2.1345532973137046E-5"/>
    <n v="2.5112256011023117E-5"/>
    <n v="2.8900135531636723E-5"/>
    <n v="3.2673062250724795E-5"/>
    <n v="3.6411634154967343E-5"/>
    <n v="4.0109384924285742E-5"/>
    <n v="4.3768938977787354E-5"/>
    <n v="4.7391002927085455E-5"/>
    <n v="5.0975058433990535E-5"/>
    <n v="5.4521494916471936E-5"/>
    <n v="5.8030707231981337E-5"/>
    <n v="6.1503086093460754E-5"/>
    <n v="6.4939018112844228E-5"/>
  </r>
  <r>
    <s v="Lost Opportunity"/>
    <x v="4"/>
    <s v="Over $160"/>
    <s v="Over $160"/>
    <s v="ASHP"/>
    <s v="Over $160"/>
    <n v="277.39187331587925"/>
    <s v="HVAC"/>
    <s v="Res-MH_HP-7P_v2"/>
    <s v="Urban"/>
    <s v="SC-New (2)"/>
    <s v="M_Input"/>
    <s v="No"/>
    <s v="Residential"/>
    <s v="Manufactured"/>
    <s v="HVAC Upgrade - Heat Pump Upgrade to 9.0 HSPF/14 SEER + HZ23CZ23"/>
    <n v="3.9857354898229079E-6"/>
    <n v="5.080936603291413E-6"/>
    <n v="6.3614103105694909E-6"/>
    <n v="7.6802611992203907E-6"/>
    <n v="8.9089975572071115E-6"/>
    <n v="9.8913379311200264E-6"/>
    <n v="1.0527683978007068E-5"/>
    <n v="1.0956767152440756E-5"/>
    <n v="1.1186619905448897E-5"/>
    <n v="1.1249451583920792E-5"/>
    <n v="1.120504393687445E-5"/>
    <n v="1.1103015130473382E-5"/>
    <n v="1.0981782293359405E-5"/>
    <n v="1.0868343599518326E-5"/>
    <n v="1.0757003439458213E-5"/>
    <n v="1.0644123890318995E-5"/>
    <n v="1.0532400855944365E-5"/>
    <n v="1.0421850490806173E-5"/>
    <n v="1.0312460486313173E-5"/>
    <n v="1.020421866306777E-5"/>
    <n v="1.928594444971831E-4"/>
    <n v="191.03997510883386"/>
    <n v="277.39187331587925"/>
    <s v="R-All-HVAC-ASHP-All-All-E"/>
    <n v="0"/>
    <n v="1.928594444971831E-4"/>
    <n v="3.9857354898229079E-6"/>
    <n v="9.0666720931143209E-6"/>
    <n v="1.5428082403683813E-5"/>
    <n v="2.3108343602904202E-5"/>
    <n v="3.2017341160111312E-5"/>
    <n v="4.190867909123134E-5"/>
    <n v="5.2436363069238408E-5"/>
    <n v="6.3393130221679164E-5"/>
    <n v="7.4579750127128062E-5"/>
    <n v="8.5829201711048859E-5"/>
    <n v="9.7034245647923314E-5"/>
    <n v="1.0813726077839669E-4"/>
    <n v="1.1911904307175609E-4"/>
    <n v="1.2998738667127443E-4"/>
    <n v="1.4074439011073264E-4"/>
    <n v="1.5138851400105162E-4"/>
    <n v="1.6192091485699598E-4"/>
    <n v="1.7234276534780214E-4"/>
    <n v="1.8265522583411532E-4"/>
    <n v="1.928594444971831E-4"/>
  </r>
  <r>
    <s v="Lost Opportunity"/>
    <x v="4"/>
    <s v="Under $65"/>
    <s v="Under $45"/>
    <s v="ASHP"/>
    <s v="Under $65"/>
    <n v="61.031670289226312"/>
    <s v="HVAC"/>
    <s v="Res-MH_HP-7P_v2"/>
    <s v="Urban"/>
    <s v="SC-New (2)"/>
    <s v="M_Input"/>
    <s v="No"/>
    <s v="Residential"/>
    <s v="Manufactured"/>
    <s v="HVAC Upgrade - Heat Pump Upgrade to 9.0 HSPF/14 SEER + HZ1CZ23"/>
    <n v="3.0494297761984174E-5"/>
    <n v="3.8873526375784911E-5"/>
    <n v="4.8670249366016355E-5"/>
    <n v="5.8760590735850949E-5"/>
    <n v="6.8161478593837684E-5"/>
    <n v="7.5677225672942099E-5"/>
    <n v="8.0545819156624865E-5"/>
    <n v="8.3828673756296195E-5"/>
    <n v="8.5587244617192285E-5"/>
    <n v="8.6067960890788352E-5"/>
    <n v="8.5728204272367972E-5"/>
    <n v="8.4947596324189205E-5"/>
    <n v="8.4020061056752751E-5"/>
    <n v="8.3152157675669633E-5"/>
    <n v="8.2300309879344618E-5"/>
    <n v="8.1436684435187804E-5"/>
    <n v="8.0581907321706096E-5"/>
    <n v="7.9736102134475814E-5"/>
    <n v="7.8899174702208461E-5"/>
    <n v="7.807103184205794E-5"/>
    <n v="1.4755402965712782E-3"/>
    <n v="42.16418401772497"/>
    <n v="61.031670289226312"/>
    <s v="R-All-HVAC-ASHP-All-All-E"/>
    <n v="0"/>
    <n v="1.4755402965712782E-3"/>
    <n v="3.0494297761984174E-5"/>
    <n v="6.9367824137769085E-5"/>
    <n v="1.1803807350378544E-4"/>
    <n v="1.767986642396364E-4"/>
    <n v="2.4496014283347407E-4"/>
    <n v="3.2063736850641616E-4"/>
    <n v="4.0118318766304103E-4"/>
    <n v="4.8501186141933721E-4"/>
    <n v="5.7059910603652947E-4"/>
    <n v="6.5666706692731785E-4"/>
    <n v="7.4239527119968583E-4"/>
    <n v="8.2734286752387501E-4"/>
    <n v="9.1136292858062773E-4"/>
    <n v="9.9451508625629731E-4"/>
    <n v="1.0768153961356419E-3"/>
    <n v="1.1582520805708298E-3"/>
    <n v="1.238833987892536E-3"/>
    <n v="1.3185700900270117E-3"/>
    <n v="1.3974692647292202E-3"/>
    <n v="1.4755402965712782E-3"/>
  </r>
  <r>
    <s v="Lost Opportunity"/>
    <x v="4"/>
    <s v="Under $65"/>
    <s v="Under $45"/>
    <s v="ASHP"/>
    <s v="Under $65"/>
    <n v="61.696388702822986"/>
    <s v="HVAC"/>
    <s v="Res-MH_HP-7P_v2"/>
    <s v="Urban"/>
    <s v="SC-New (2)"/>
    <s v="M_Input"/>
    <s v="No"/>
    <s v="Residential"/>
    <s v="Manufactured"/>
    <s v="HVAC Upgrade - Heat Pump Upgrade to 9.0 HSPF/14 SEER + HZ1CZ1"/>
    <n v="7.8412127052181825E-5"/>
    <n v="9.9958225401221824E-5"/>
    <n v="1.2514922647955176E-4"/>
    <n v="1.5109522909508718E-4"/>
    <n v="1.7526839152949916E-4"/>
    <n v="1.9459415923396111E-4"/>
    <n v="2.0711311519706172E-4"/>
    <n v="2.1555454952594712E-4"/>
    <n v="2.2007648614672597E-4"/>
    <n v="2.2131258562392914E-4"/>
    <n v="2.2043894559659226E-4"/>
    <n v="2.1843171361872246E-4"/>
    <n v="2.160466771176926E-4"/>
    <n v="2.1381497626930159E-4"/>
    <n v="2.1162456027232039E-4"/>
    <n v="2.0940385958325114E-4"/>
    <n v="2.0720591122756939E-4"/>
    <n v="2.0503103301525071E-4"/>
    <n v="2.0287898279705501E-4"/>
    <n v="2.0074952096539304E-4"/>
    <n v="3.7941602757483157E-3"/>
    <n v="42.623409684957089"/>
    <n v="61.696388702822986"/>
    <s v="R-All-HVAC-ASHP-All-All-E"/>
    <n v="0"/>
    <n v="3.7941602757483157E-3"/>
    <n v="7.8412127052181825E-5"/>
    <n v="1.7837035245340366E-4"/>
    <n v="3.0351957893295543E-4"/>
    <n v="4.5461480802804258E-4"/>
    <n v="6.2988319955754174E-4"/>
    <n v="8.2447735879150291E-4"/>
    <n v="1.0315904739885647E-3"/>
    <n v="1.2471450235145118E-3"/>
    <n v="1.4672215096612378E-3"/>
    <n v="1.6885340952851669E-3"/>
    <n v="1.9089730408817591E-3"/>
    <n v="2.1274047545004815E-3"/>
    <n v="2.3434514316181742E-3"/>
    <n v="2.5572664078874758E-3"/>
    <n v="2.7688909681597962E-3"/>
    <n v="2.9782948277430475E-3"/>
    <n v="3.1855007389706169E-3"/>
    <n v="3.3905317719858676E-3"/>
    <n v="3.5934107547829228E-3"/>
    <n v="3.7941602757483157E-3"/>
  </r>
  <r>
    <s v="Lost Opportunity"/>
    <x v="4"/>
    <s v="Under $65"/>
    <s v="Under $50"/>
    <s v="ASHP"/>
    <s v="Under $65"/>
    <n v="60.156086969788134"/>
    <s v="HVAC"/>
    <s v="Res-MH_HP-7P_v2"/>
    <s v="Urban"/>
    <s v="SC-NR"/>
    <s v="M_Input"/>
    <s v="No"/>
    <s v="Residential"/>
    <s v="Manufactured"/>
    <s v="HVAC Conversion - FAF w/CAC to ASHP 8.5 HSPF/14SEER + HZ23"/>
    <n v="3.2643961747720759E-3"/>
    <n v="4.236025869250609E-3"/>
    <n v="5.2832023475489365E-3"/>
    <n v="6.3309159003400979E-3"/>
    <n v="7.2927912644972139E-3"/>
    <n v="8.0904680507133484E-3"/>
    <n v="8.6744501355963035E-3"/>
    <n v="9.0370954657651853E-3"/>
    <n v="9.2102646722832041E-3"/>
    <n v="9.2486706732226153E-3"/>
    <n v="9.2081288637902072E-3"/>
    <n v="9.1302263787834785E-3"/>
    <n v="9.0386101482762653E-3"/>
    <n v="8.943596314820227E-3"/>
    <n v="8.8485903578075856E-3"/>
    <n v="9.1345750119335763E-3"/>
    <n v="8.9932441565873933E-3"/>
    <n v="8.8579586594994125E-3"/>
    <n v="8.7242501427981962E-3"/>
    <n v="8.5940617071626185E-3"/>
    <n v="0.12592692139344103"/>
    <n v="45.049679411824073"/>
    <n v="60.156086969788134"/>
    <s v="R-All-HVAC-ASHP-All-All-E"/>
    <n v="0"/>
    <n v="0.12592692139344103"/>
    <n v="3.2643961747720759E-3"/>
    <n v="7.5004220440226844E-3"/>
    <n v="1.2783624391571621E-2"/>
    <n v="1.911454029191172E-2"/>
    <n v="2.6407331556408932E-2"/>
    <n v="3.4497799607122279E-2"/>
    <n v="4.3172249742718584E-2"/>
    <n v="5.2209345208483769E-2"/>
    <n v="6.1419609880766973E-2"/>
    <n v="7.066828055398959E-2"/>
    <n v="7.9876409417779792E-2"/>
    <n v="8.9006635796563274E-2"/>
    <n v="9.8045245944839543E-2"/>
    <n v="0.10698884225965977"/>
    <n v="0.11583743261746735"/>
    <n v="0.12497200762940092"/>
    <n v="0.12592692139344103"/>
    <n v="0.12592692139344103"/>
    <n v="0.12592692139344103"/>
    <n v="0.12592692139344103"/>
  </r>
  <r>
    <s v="Lost Opportunity"/>
    <x v="4"/>
    <s v="Under $85"/>
    <s v="Under $65"/>
    <s v="ASHP"/>
    <s v="Under $85"/>
    <n v="75.345294847153085"/>
    <s v="HVAC"/>
    <s v="Res-MH_HP-7P_v2"/>
    <s v="Urban"/>
    <s v="SC-NR"/>
    <s v="M_Input"/>
    <s v="No"/>
    <s v="Residential"/>
    <s v="Manufactured"/>
    <s v="HVAC Conversion - FAF to ASHP 8.5 HSPF/14SEER + HZ23CZ23"/>
    <n v="4.8109408946932332E-3"/>
    <n v="6.2428911793401135E-3"/>
    <n v="7.7861793936629415E-3"/>
    <n v="9.3302591276122893E-3"/>
    <n v="1.0747833857292432E-2"/>
    <n v="1.1923419070022504E-2"/>
    <n v="1.2784069292456915E-2"/>
    <n v="1.3318521961732213E-2"/>
    <n v="1.357373204431273E-2"/>
    <n v="1.3630333323884428E-2"/>
    <n v="1.3570584372317033E-2"/>
    <n v="1.3455774701293183E-2"/>
    <n v="1.3320754242265854E-2"/>
    <n v="1.3180726527349439E-2"/>
    <n v="1.3040710420430826E-2"/>
    <n v="1.3462183548730116E-2"/>
    <n v="1.3253895597371272E-2"/>
    <n v="1.3054517061325502E-2"/>
    <n v="1.2857462618014386E-2"/>
    <n v="1.2665595934106428E-2"/>
    <n v="0.18558622894992979"/>
    <n v="62.76596519690203"/>
    <n v="75.345294847153085"/>
    <s v="R-All-HVAC-ASHP-All-All-E"/>
    <n v="0"/>
    <n v="0.18558622894992979"/>
    <n v="4.8109408946932332E-3"/>
    <n v="1.1053832074033347E-2"/>
    <n v="1.8840011467696288E-2"/>
    <n v="2.8170270595308577E-2"/>
    <n v="3.8918104452601007E-2"/>
    <n v="5.0841523522623513E-2"/>
    <n v="6.3625592815080428E-2"/>
    <n v="7.6944114776812636E-2"/>
    <n v="9.0517846821125361E-2"/>
    <n v="0.10414818014500979"/>
    <n v="0.11771876451732682"/>
    <n v="0.13117453921862002"/>
    <n v="0.14449529346088588"/>
    <n v="0.15767601998823533"/>
    <n v="0.17071673040866614"/>
    <n v="0.18417891395739625"/>
    <n v="0.18558622894992979"/>
    <n v="0.18558622894992979"/>
    <n v="0.18558622894992979"/>
    <n v="0.18558622894992979"/>
  </r>
  <r>
    <s v="Lost Opportunity"/>
    <x v="4"/>
    <s v="Under $85"/>
    <s v="Under $60"/>
    <s v="ASHP"/>
    <s v="Under $85"/>
    <n v="74.239537795428646"/>
    <s v="HVAC"/>
    <s v="Res-MH_HP-7P_v2"/>
    <s v="Urban"/>
    <s v="SC-NR"/>
    <s v="M_Input"/>
    <s v="No"/>
    <s v="Residential"/>
    <s v="Manufactured"/>
    <s v="HVAC Conversion - FAF to ASHP 8.5 HSPF/14SEER + HZ23CZ1"/>
    <n v="2.56449698014629E-3"/>
    <n v="3.3278055015100094E-3"/>
    <n v="4.1504632833779817E-3"/>
    <n v="4.9735429888855022E-3"/>
    <n v="5.7291885461623442E-3"/>
    <n v="6.3558403371407786E-3"/>
    <n v="6.8146143991605164E-3"/>
    <n v="7.0995071647106962E-3"/>
    <n v="7.2355482220436956E-3"/>
    <n v="7.2657198274970356E-3"/>
    <n v="7.2338703391712691E-3"/>
    <n v="7.1726704489466706E-3"/>
    <n v="7.100697093419585E-3"/>
    <n v="7.0260545941870445E-3"/>
    <n v="6.951418282657904E-3"/>
    <n v="7.1760867182914818E-3"/>
    <n v="7.0650577462145602E-3"/>
    <n v="6.9587779841498538E-3"/>
    <n v="6.8537370917636691E-3"/>
    <n v="6.7514615614167068E-3"/>
    <n v="9.8927701278521032E-2"/>
    <n v="58.091010143287242"/>
    <n v="74.239537795428646"/>
    <s v="R-All-HVAC-ASHP-All-All-E"/>
    <n v="0"/>
    <n v="9.8927701278521032E-2"/>
    <n v="2.56449698014629E-3"/>
    <n v="5.8923024816562993E-3"/>
    <n v="1.0042765765034281E-2"/>
    <n v="1.5016308753919783E-2"/>
    <n v="2.0745497300082127E-2"/>
    <n v="2.7101337637222906E-2"/>
    <n v="3.3915952036383423E-2"/>
    <n v="4.1015459201094118E-2"/>
    <n v="4.8251007423137815E-2"/>
    <n v="5.5516727250634848E-2"/>
    <n v="6.2750597589806112E-2"/>
    <n v="6.9923268038752789E-2"/>
    <n v="7.702396513217237E-2"/>
    <n v="8.4050019726359421E-2"/>
    <n v="9.1001438009017319E-2"/>
    <n v="9.8177524727308799E-2"/>
    <n v="9.8927701278521032E-2"/>
    <n v="9.8927701278521032E-2"/>
    <n v="9.8927701278521032E-2"/>
    <n v="9.8927701278521032E-2"/>
  </r>
  <r>
    <s v="Lost Opportunity"/>
    <x v="4"/>
    <s v="Under $70"/>
    <s v="Under $50"/>
    <s v="ASHP"/>
    <s v="Under $70"/>
    <n v="68.138137210931376"/>
    <s v="HVAC"/>
    <s v="Res-MH_HP-7P_v2"/>
    <s v="Urban"/>
    <s v="SC-NR"/>
    <s v="M_Input"/>
    <s v="No"/>
    <s v="Residential"/>
    <s v="Manufactured"/>
    <s v="HVAC Conversion - FAF w/CAC to ASHP 8.5 HSPF/14SEER + HZ1"/>
    <n v="8.3214088625555589E-3"/>
    <n v="1.0798230767090579E-2"/>
    <n v="1.3467632138932295E-2"/>
    <n v="1.6138402589833425E-2"/>
    <n v="1.8590359322851517E-2"/>
    <n v="2.0623750591219001E-2"/>
    <n v="2.2112403756013869E-2"/>
    <n v="2.3036838139240172E-2"/>
    <n v="2.3478271008503152E-2"/>
    <n v="2.3576173352300275E-2"/>
    <n v="2.3472826529717244E-2"/>
    <n v="2.3274242045958821E-2"/>
    <n v="2.3040699279799352E-2"/>
    <n v="2.2798495541816587E-2"/>
    <n v="2.2556311882005204E-2"/>
    <n v="2.3285327328656701E-2"/>
    <n v="2.2925054932395727E-2"/>
    <n v="2.2580193011792062E-2"/>
    <n v="2.2239351037868862E-2"/>
    <n v="2.1907482249860687E-2"/>
    <n v="0.3210055837633991"/>
    <n v="46.928554344672108"/>
    <n v="68.138137210931376"/>
    <s v="R-All-HVAC-ASHP-All-All-E"/>
    <n v="0"/>
    <n v="0.3210055837633991"/>
    <n v="8.3214088625555589E-3"/>
    <n v="1.9119639629646138E-2"/>
    <n v="3.2587271768578431E-2"/>
    <n v="4.8725674358411852E-2"/>
    <n v="6.7316033681263376E-2"/>
    <n v="8.7939784272482377E-2"/>
    <n v="0.11005218802849624"/>
    <n v="0.13308902616773641"/>
    <n v="0.15656729717623957"/>
    <n v="0.18014347052853985"/>
    <n v="0.2036162970582571"/>
    <n v="0.22689053910421592"/>
    <n v="0.24993123838401526"/>
    <n v="0.27272973392583183"/>
    <n v="0.29528604580783702"/>
    <n v="0.3185713731364937"/>
    <n v="0.3210055837633991"/>
    <n v="0.3210055837633991"/>
    <n v="0.3210055837633991"/>
    <n v="0.3210055837633991"/>
  </r>
  <r>
    <s v="Lost Opportunity"/>
    <x v="4"/>
    <s v="Under $85"/>
    <s v="Under $65"/>
    <s v="ASHP"/>
    <s v="Under $85"/>
    <n v="80.103860051541929"/>
    <s v="HVAC"/>
    <s v="Res-MH_HP-7P_v2"/>
    <s v="Urban"/>
    <s v="SC-NR"/>
    <s v="M_Input"/>
    <s v="No"/>
    <s v="Residential"/>
    <s v="Manufactured"/>
    <s v="HVAC Conversion - FAF to ASHP 8.5 HSPF/14SEER + HZ1CZ23"/>
    <n v="8.9299944423147266E-3"/>
    <n v="1.1587958521165256E-2"/>
    <n v="1.4452586351449886E-2"/>
    <n v="1.7318683388282786E-2"/>
    <n v="1.9949963783261877E-2"/>
    <n v="2.2132066961400448E-2"/>
    <n v="2.3729592657796741E-2"/>
    <n v="2.4721635476608592E-2"/>
    <n v="2.5195352503891263E-2"/>
    <n v="2.5300414927867557E-2"/>
    <n v="2.5189509843579466E-2"/>
    <n v="2.4976401899289846E-2"/>
    <n v="2.4725779001377533E-2"/>
    <n v="2.4465861712151853E-2"/>
    <n v="2.4205965969513046E-2"/>
    <n v="2.4988297903262083E-2"/>
    <n v="2.4601677013762622E-2"/>
    <n v="2.423159364384022E-2"/>
    <n v="2.3865824219081181E-2"/>
    <n v="2.3509684233480155E-2"/>
    <n v="0.34448230177201078"/>
    <n v="61.795388457950693"/>
    <n v="80.103860051541929"/>
    <s v="R-All-HVAC-ASHP-All-All-E"/>
    <n v="0"/>
    <n v="0.34448230177201078"/>
    <n v="8.9299944423147266E-3"/>
    <n v="2.0517952963479982E-2"/>
    <n v="3.4970539314929869E-2"/>
    <n v="5.2289222703212651E-2"/>
    <n v="7.2239186486474524E-2"/>
    <n v="9.4371253447874975E-2"/>
    <n v="0.11810084610567172"/>
    <n v="0.14282248158228031"/>
    <n v="0.16801783408617157"/>
    <n v="0.19331824901403913"/>
    <n v="0.21850775885761858"/>
    <n v="0.24348416075690843"/>
    <n v="0.26820993975828594"/>
    <n v="0.29267580147043781"/>
    <n v="0.31688176743995083"/>
    <n v="0.3418700653432129"/>
    <n v="0.34448230177201078"/>
    <n v="0.34448230177201078"/>
    <n v="0.34448230177201078"/>
    <n v="0.34448230177201078"/>
  </r>
  <r>
    <s v="Lost Opportunity"/>
    <x v="4"/>
    <s v="Under $100"/>
    <s v="Under $65"/>
    <s v="ASHP"/>
    <s v="Under $100"/>
    <n v="87.272224252371899"/>
    <s v="HVAC"/>
    <s v="Res-MH_HP-7P_v2"/>
    <s v="Urban"/>
    <s v="SC-NR"/>
    <s v="M_Input"/>
    <s v="No"/>
    <s v="Residential"/>
    <s v="Manufactured"/>
    <s v="HVAC Conversion - FAF to ASHP 8.5 HSPF/14SEER + HZ1CZ1"/>
    <n v="2.5320773113931844E-2"/>
    <n v="3.285736295397098E-2"/>
    <n v="4.0979942628017269E-2"/>
    <n v="4.9106688200027615E-2"/>
    <n v="5.6567617130139296E-2"/>
    <n v="6.2754915436062361E-2"/>
    <n v="6.7284659095302707E-2"/>
    <n v="7.0097571387320784E-2"/>
    <n v="7.1440784022615722E-2"/>
    <n v="7.1738685865387078E-2"/>
    <n v="7.1424217307250751E-2"/>
    <n v="7.081995512758299E-2"/>
    <n v="7.0109320246879894E-2"/>
    <n v="6.9372331354962319E-2"/>
    <n v="6.8635403557846211E-2"/>
    <n v="7.0853685945613087E-2"/>
    <n v="6.9757432203535197E-2"/>
    <n v="6.8708070179451394E-2"/>
    <n v="6.7670940237639657E-2"/>
    <n v="6.666111432672174E-2"/>
    <n v="0.9767708436191509"/>
    <n v="63.308807567190762"/>
    <n v="87.272224252371899"/>
    <s v="R-All-HVAC-ASHP-All-All-E"/>
    <n v="0"/>
    <n v="0.9767708436191509"/>
    <n v="2.5320773113931844E-2"/>
    <n v="5.8178136067902828E-2"/>
    <n v="9.9158078695920096E-2"/>
    <n v="0.1482647668959477"/>
    <n v="0.204832384026087"/>
    <n v="0.26758729946214938"/>
    <n v="0.33487195855745211"/>
    <n v="0.40496952994477287"/>
    <n v="0.47641031396738859"/>
    <n v="0.54814899983277565"/>
    <n v="0.61957321714002644"/>
    <n v="0.69039317226760943"/>
    <n v="0.76050249251448931"/>
    <n v="0.82987482386945166"/>
    <n v="0.89851022742729791"/>
    <n v="0.96936391337291106"/>
    <n v="0.9767708436191509"/>
    <n v="0.9767708436191509"/>
    <n v="0.9767708436191509"/>
    <n v="0.9767708436191509"/>
  </r>
  <r>
    <s v="Lost Opportunity"/>
    <x v="4"/>
    <s v="Over $160"/>
    <s v="Over $160"/>
    <s v="ASHP"/>
    <s v="Over $160"/>
    <n v="371.0204224418361"/>
    <s v="HVAC"/>
    <s v="Res-MH_HP-7P_v2"/>
    <s v="Urban"/>
    <s v="SC-NR (2)"/>
    <s v="M_Input"/>
    <s v="No"/>
    <s v="Residential"/>
    <s v="Manufactured"/>
    <s v="HVAC Upgrade - Heat Pump Upgrade to 9.0 HSPF/14 SEER + HZ23CZ1"/>
    <n v="1.221954692692101E-5"/>
    <n v="1.5856628338493041E-5"/>
    <n v="1.9776502469036565E-5"/>
    <n v="2.3698387019460847E-5"/>
    <n v="2.7298955247362224E-5"/>
    <n v="3.0284882322333187E-5"/>
    <n v="3.2470890425717486E-5"/>
    <n v="3.3828373216585175E-5"/>
    <n v="3.4476593938597367E-5"/>
    <n v="3.4620358330426214E-5"/>
    <n v="3.4468599010681202E-5"/>
    <n v="3.4176988244003984E-5"/>
    <n v="3.383404309641366E-5"/>
    <n v="3.3478379771724288E-5"/>
    <n v="3.3122745930763161E-5"/>
    <n v="3.4193266392856209E-5"/>
    <n v="3.3664225514646889E-5"/>
    <n v="3.3157814101420115E-5"/>
    <n v="3.2657305766376014E-5"/>
    <n v="3.2169974078241546E-5"/>
    <n v="4.7137964969502669E-4"/>
    <n v="254.24873807590288"/>
    <n v="371.0204224418361"/>
    <s v="R-All-HVAC-ASHP-All-All-E"/>
    <n v="0"/>
    <n v="4.7137964969502669E-4"/>
    <n v="1.221954692692101E-5"/>
    <n v="2.8076175265414053E-5"/>
    <n v="4.7852677734450621E-5"/>
    <n v="7.1551064753911468E-5"/>
    <n v="9.8850020001273685E-5"/>
    <n v="1.2913490232360688E-4"/>
    <n v="1.6160579274932435E-4"/>
    <n v="1.9543416596590953E-4"/>
    <n v="2.2991075990450689E-4"/>
    <n v="2.6453111823493311E-4"/>
    <n v="2.9899971724561429E-4"/>
    <n v="3.3317670548961825E-4"/>
    <n v="3.6701074858603189E-4"/>
    <n v="4.0048912835775619E-4"/>
    <n v="4.3361187428851938E-4"/>
    <n v="4.6780514068137558E-4"/>
    <n v="4.7137964969502669E-4"/>
    <n v="4.7137964969502669E-4"/>
    <n v="4.7137964969502669E-4"/>
    <n v="4.7137964969502669E-4"/>
  </r>
  <r>
    <s v="Lost Opportunity"/>
    <x v="4"/>
    <s v="Over $160"/>
    <s v="Over $160"/>
    <s v="ASHP"/>
    <s v="Over $160"/>
    <n v="277.39187331587925"/>
    <s v="HVAC"/>
    <s v="Res-MH_HP-7P_v2"/>
    <s v="Urban"/>
    <s v="SC-NR (2)"/>
    <s v="M_Input"/>
    <s v="No"/>
    <s v="Residential"/>
    <s v="Manufactured"/>
    <s v="HVAC Upgrade - Heat Pump Upgrade to 9.0 HSPF/14 SEER + HZ23CZ23"/>
    <n v="3.8264253141986388E-5"/>
    <n v="4.9653399127734661E-5"/>
    <n v="6.1928081398105467E-5"/>
    <n v="7.4209059091350703E-5"/>
    <n v="8.5483867801637836E-5"/>
    <n v="9.4833991021712777E-5"/>
    <n v="1.0167925033767393E-4"/>
    <n v="1.0593006793805608E-4"/>
    <n v="1.0795990439167372E-4"/>
    <n v="1.0841008778346736E-4"/>
    <n v="1.079348690980196E-4"/>
    <n v="1.0702172000486598E-4"/>
    <n v="1.0594782258299828E-4"/>
    <n v="1.0483409949894084E-4"/>
    <n v="1.0372046874014295E-4"/>
    <n v="1.0707269335208496E-4"/>
    <n v="1.0541605630921212E-4"/>
    <n v="1.0383028110612258E-4"/>
    <n v="1.0226299078461248E-4"/>
    <n v="1.0073696177630231E-4"/>
    <n v="1.4760768422742319E-3"/>
    <n v="191.03997510883386"/>
    <n v="277.39187331587925"/>
    <s v="R-All-HVAC-ASHP-All-All-E"/>
    <n v="0"/>
    <n v="1.4760768422742319E-3"/>
    <n v="3.8264253141986388E-5"/>
    <n v="8.7917652269721056E-5"/>
    <n v="1.4984573366782654E-4"/>
    <n v="2.2405479275917724E-4"/>
    <n v="3.0953866056081508E-4"/>
    <n v="4.0437265158252785E-4"/>
    <n v="5.0605190192020181E-4"/>
    <n v="6.1198196985825788E-4"/>
    <n v="7.1994187424993155E-4"/>
    <n v="8.2835196203339886E-4"/>
    <n v="9.362868311314185E-4"/>
    <n v="1.0433085511362846E-3"/>
    <n v="1.1492563737192829E-3"/>
    <n v="1.2540904732182237E-3"/>
    <n v="1.3578109419583667E-3"/>
    <n v="1.4648836353104515E-3"/>
    <n v="1.4760768422742319E-3"/>
    <n v="1.4760768422742319E-3"/>
    <n v="1.4760768422742319E-3"/>
    <n v="1.4760768422742319E-3"/>
  </r>
  <r>
    <s v="Lost Opportunity"/>
    <x v="4"/>
    <s v="Under $65"/>
    <s v="Under $45"/>
    <s v="ASHP"/>
    <s v="Under $65"/>
    <n v="61.031670289226312"/>
    <s v="HVAC"/>
    <s v="Res-MH_HP-7P_v2"/>
    <s v="Urban"/>
    <s v="SC-NR (2)"/>
    <s v="M_Input"/>
    <s v="No"/>
    <s v="Residential"/>
    <s v="Manufactured"/>
    <s v="HVAC Upgrade - Heat Pump Upgrade to 9.0 HSPF/14 SEER + HZ1CZ23"/>
    <n v="4.2082682225873388E-4"/>
    <n v="5.4608362775911828E-4"/>
    <n v="6.8107948185061693E-4"/>
    <n v="8.161445724379436E-4"/>
    <n v="9.4014390684332239E-4"/>
    <n v="1.04297572294675E-3"/>
    <n v="1.1182592706167824E-3"/>
    <n v="1.1650093811215513E-3"/>
    <n v="1.1873333402828907E-3"/>
    <n v="1.1922844168268177E-3"/>
    <n v="1.1870580043699256E-3"/>
    <n v="1.1770152725885323E-3"/>
    <n v="1.165204645113341E-3"/>
    <n v="1.1529560185793029E-3"/>
    <n v="1.140708407430184E-3"/>
    <n v="1.1775758728869482E-3"/>
    <n v="1.1593563273544286E-3"/>
    <n v="1.1419161139767731E-3"/>
    <n v="1.124679195667913E-3"/>
    <n v="1.1078960655788754E-3"/>
    <n v="1.6233760649632924E-2"/>
    <n v="42.16418401772497"/>
    <n v="61.031670289226312"/>
    <s v="R-All-HVAC-ASHP-All-All-E"/>
    <n v="0"/>
    <n v="1.6233760649632924E-2"/>
    <n v="4.2082682225873388E-4"/>
    <n v="9.6691045001785216E-4"/>
    <n v="1.647989931868469E-3"/>
    <n v="2.4641345043064124E-3"/>
    <n v="3.4042784111497346E-3"/>
    <n v="4.4472541340964851E-3"/>
    <n v="5.5655134047132675E-3"/>
    <n v="6.7305227858348183E-3"/>
    <n v="7.9178561261177092E-3"/>
    <n v="9.1101405429445271E-3"/>
    <n v="1.0297198547314453E-2"/>
    <n v="1.1474213819902985E-2"/>
    <n v="1.2639418465016325E-2"/>
    <n v="1.3792374483595628E-2"/>
    <n v="1.4933082891025812E-2"/>
    <n v="1.6110658763912759E-2"/>
    <n v="1.6233760649632924E-2"/>
    <n v="1.6233760649632924E-2"/>
    <n v="1.6233760649632924E-2"/>
    <n v="1.6233760649632924E-2"/>
  </r>
  <r>
    <s v="Lost Opportunity"/>
    <x v="4"/>
    <s v="Under $65"/>
    <s v="Under $45"/>
    <s v="ASHP"/>
    <s v="Under $65"/>
    <n v="61.696388702822986"/>
    <s v="HVAC"/>
    <s v="Res-MH_HP-7P_v2"/>
    <s v="Urban"/>
    <s v="SC-NR (2)"/>
    <s v="M_Input"/>
    <s v="No"/>
    <s v="Residential"/>
    <s v="Manufactured"/>
    <s v="HVAC Upgrade - Heat Pump Upgrade to 9.0 HSPF/14 SEER + HZ1CZ1"/>
    <n v="7.497879592034734E-4"/>
    <n v="9.7295825065114633E-4"/>
    <n v="1.2134806237188102E-3"/>
    <n v="1.4541263555843537E-3"/>
    <n v="1.6750562083617411E-3"/>
    <n v="1.8582718530384291E-3"/>
    <n v="1.9924046948238943E-3"/>
    <n v="2.0756994566923678E-3"/>
    <n v="2.1154740976980957E-3"/>
    <n v="2.1242954403059792E-3"/>
    <n v="2.114983531172013E-3"/>
    <n v="2.0970903766273901E-3"/>
    <n v="2.0760473589223733E-3"/>
    <n v="2.0542239574511726E-3"/>
    <n v="2.0324023650932373E-3"/>
    <n v="2.0980891992580905E-3"/>
    <n v="2.0656273999147879E-3"/>
    <n v="2.0345541381718239E-3"/>
    <n v="2.0038430876442239E-3"/>
    <n v="1.9739405524613102E-3"/>
    <n v="2.8923722595330138E-2"/>
    <n v="42.623409684957089"/>
    <n v="61.696388702822986"/>
    <s v="R-All-HVAC-ASHP-All-All-E"/>
    <n v="0"/>
    <n v="2.8923722595330138E-2"/>
    <n v="7.497879592034734E-4"/>
    <n v="1.7227462098546196E-3"/>
    <n v="2.93622683357343E-3"/>
    <n v="4.3903531891577837E-3"/>
    <n v="6.065409397519525E-3"/>
    <n v="7.9236812505579547E-3"/>
    <n v="9.916085945381849E-3"/>
    <n v="1.1991785402074217E-2"/>
    <n v="1.4107259499772313E-2"/>
    <n v="1.6231554940078292E-2"/>
    <n v="1.8346538471250305E-2"/>
    <n v="2.0443628847877697E-2"/>
    <n v="2.2519676206800069E-2"/>
    <n v="2.457390016425124E-2"/>
    <n v="2.6606302529344476E-2"/>
    <n v="2.8704391728602566E-2"/>
    <n v="2.8923722595330138E-2"/>
    <n v="2.8923722595330138E-2"/>
    <n v="2.8923722595330138E-2"/>
    <n v="2.8923722595330138E-2"/>
  </r>
  <r>
    <s v="Discretionary"/>
    <x v="4"/>
    <s v="Under $20"/>
    <s v="Under $20"/>
    <s v="ResWx"/>
    <s v="Under $20"/>
    <n v="19.105192250255122"/>
    <s v="HVAC"/>
    <s v="Res-MH_Wx-7P_v4"/>
    <s v="Urban"/>
    <s v="SC-Retro"/>
    <s v="M_Input"/>
    <s v="Yes"/>
    <s v="Residential"/>
    <s v="Manufactured"/>
    <s v="Attic R0 - R22_Electric FAF"/>
    <n v="1.0860453026913896E-2"/>
    <n v="1.074474542794162E-2"/>
    <n v="1.0630318520371529E-2"/>
    <n v="1.0517128509909747E-2"/>
    <n v="1.0405152203654981E-2"/>
    <n v="9.264919100771235E-3"/>
    <n v="7.3329896900409877E-3"/>
    <n v="5.8039234661974278E-3"/>
    <n v="4.593704067860113E-3"/>
    <n v="3.6358379774404435E-3"/>
    <n v="2.8777033500655765E-3"/>
    <n v="2.277652381667967E-3"/>
    <n v="1.8027228472605192E-3"/>
    <n v="1.4268258474572294E-3"/>
    <n v="1.1293101704192697E-3"/>
    <n v="8.938314777789582E-4"/>
    <n v="6.031721270947002E-6"/>
    <n v="2.1312561603592936E-6"/>
    <n v="7.1883075974618763E-7"/>
    <n v="2.3190627437633007E-7"/>
    <n v="8.102265748525983E-2"/>
    <n v="15.321421185876256"/>
    <n v="19.105192250255122"/>
    <s v="R-All-HVAC-ER-All-All-E"/>
    <n v="0"/>
    <n v="8.102265748525983E-2"/>
    <n v="1.0860453026913896E-2"/>
    <n v="2.1605198454855513E-2"/>
    <n v="3.2235516975227044E-2"/>
    <n v="4.2752645485136791E-2"/>
    <n v="5.3157797688791773E-2"/>
    <n v="6.2422716789563008E-2"/>
    <n v="6.9755706479603996E-2"/>
    <n v="7.5559629945801426E-2"/>
    <n v="8.0153334013661537E-2"/>
    <n v="8.102265748525983E-2"/>
    <n v="8.102265748525983E-2"/>
    <n v="8.102265748525983E-2"/>
    <n v="8.102265748525983E-2"/>
    <n v="8.102265748525983E-2"/>
    <n v="8.102265748525983E-2"/>
    <n v="8.102265748525983E-2"/>
    <n v="8.102265748525983E-2"/>
    <n v="8.102265748525983E-2"/>
    <n v="8.102265748525983E-2"/>
    <n v="8.102265748525983E-2"/>
  </r>
  <r>
    <s v="Discretionary"/>
    <x v="4"/>
    <s v="Under $40"/>
    <s v="Under $30"/>
    <s v="ResWx"/>
    <s v="Under $40"/>
    <n v="37.293585777964871"/>
    <s v="HVAC"/>
    <s v="Res-MH_Wx-7P_v4"/>
    <s v="Urban"/>
    <s v="SC-Retro"/>
    <s v="M_Input"/>
    <s v="Yes"/>
    <s v="Residential"/>
    <s v="Manufactured"/>
    <s v="Attic R0 - R30_Electric FAF"/>
    <n v="2.2000465725492791E-2"/>
    <n v="2.1766072090249385E-2"/>
    <n v="2.1534272804176212E-2"/>
    <n v="2.1304979151373561E-2"/>
    <n v="2.10781441490288E-2"/>
    <n v="1.8768327124186475E-2"/>
    <n v="1.4854738374296165E-2"/>
    <n v="1.1757246127304867E-2"/>
    <n v="9.3056549894891E-3"/>
    <n v="7.3652663114416612E-3"/>
    <n v="5.8294818608726016E-3"/>
    <n v="4.6139339706450736E-3"/>
    <n v="3.6518497078742783E-3"/>
    <n v="2.8903797176267512E-3"/>
    <n v="2.2876899919541957E-3"/>
    <n v="1.8106711333781688E-3"/>
    <n v="1.2218705495833588E-5"/>
    <n v="4.3173731327811735E-6"/>
    <n v="1.4561649917397438E-6"/>
    <n v="4.6978206418272903E-7"/>
    <n v="0.16413092479433397"/>
    <n v="28.307471430501142"/>
    <n v="37.293585777964871"/>
    <s v="R-All-HVAC-ER-All-All-E"/>
    <n v="0"/>
    <n v="0.16413092479433397"/>
    <n v="2.2000465725492791E-2"/>
    <n v="4.3766537815742176E-2"/>
    <n v="6.5300810619918381E-2"/>
    <n v="8.6605789771291936E-2"/>
    <n v="0.10768393392032073"/>
    <n v="0.12645226104450721"/>
    <n v="0.14130699941880337"/>
    <n v="0.15306424554610823"/>
    <n v="0.16236990053559733"/>
    <n v="0.16413092479433397"/>
    <n v="0.16413092479433397"/>
    <n v="0.16413092479433397"/>
    <n v="0.16413092479433397"/>
    <n v="0.16413092479433397"/>
    <n v="0.16413092479433397"/>
    <n v="0.16413092479433397"/>
    <n v="0.16413092479433397"/>
    <n v="0.16413092479433397"/>
    <n v="0.16413092479433397"/>
    <n v="0.16413092479433397"/>
  </r>
  <r>
    <s v="Discretionary"/>
    <x v="4"/>
    <s v="Under $35"/>
    <s v="Under $25"/>
    <s v="ResWx"/>
    <s v="Under $35"/>
    <n v="31.967272018983376"/>
    <s v="HVAC"/>
    <s v="Res-MH_Wx-7P_v4"/>
    <s v="Urban"/>
    <s v="SC-Retro"/>
    <s v="M_Input"/>
    <s v="Yes"/>
    <s v="Residential"/>
    <s v="Manufactured"/>
    <s v="Attic R0 - R22_Heat Pump"/>
    <n v="2.8457810625468292E-3"/>
    <n v="2.8154620240010103E-3"/>
    <n v="2.785478566975618E-3"/>
    <n v="2.7558192159850689E-3"/>
    <n v="2.7264778937580794E-3"/>
    <n v="2.4277008756139642E-3"/>
    <n v="1.9214744670462112E-3"/>
    <n v="1.5208109134715513E-3"/>
    <n v="1.2036952796411456E-3"/>
    <n v="9.5270416777712701E-4"/>
    <n v="7.5404899564960985E-4"/>
    <n v="5.9681672566998093E-4"/>
    <n v="4.7237021577655776E-4"/>
    <n v="3.73873351892755E-4"/>
    <n v="2.9591486549930004E-4"/>
    <n v="2.3421202469805344E-4"/>
    <n v="1.5805011195098794E-6"/>
    <n v="5.5845630063096946E-7"/>
    <n v="1.8835631977712612E-7"/>
    <n v="6.0766754597665414E-8"/>
    <n v="2.1230490453517489E-2"/>
    <n v="21.690193277338761"/>
    <n v="31.967272018983376"/>
    <s v="R-All-HVAC-ASHP-All-All-E"/>
    <n v="0"/>
    <n v="2.1230490453517489E-2"/>
    <n v="2.8457810625468292E-3"/>
    <n v="5.6612430865478399E-3"/>
    <n v="8.4467216535234584E-3"/>
    <n v="1.1202540869508528E-2"/>
    <n v="1.3929018763266608E-2"/>
    <n v="1.6356719638880572E-2"/>
    <n v="1.8278194105926782E-2"/>
    <n v="1.9799005019398335E-2"/>
    <n v="2.100270029903948E-2"/>
    <n v="2.1230490453517489E-2"/>
    <n v="2.1230490453517489E-2"/>
    <n v="2.1230490453517489E-2"/>
    <n v="2.1230490453517489E-2"/>
    <n v="2.1230490453517489E-2"/>
    <n v="2.1230490453517489E-2"/>
    <n v="2.1230490453517489E-2"/>
    <n v="2.1230490453517489E-2"/>
    <n v="2.1230490453517489E-2"/>
    <n v="2.1230490453517489E-2"/>
    <n v="2.1230490453517489E-2"/>
  </r>
  <r>
    <s v="Discretionary"/>
    <x v="4"/>
    <s v="Under $60"/>
    <s v="Under $45"/>
    <s v="ResWx"/>
    <s v="Under $60"/>
    <n v="57.380283924252709"/>
    <s v="HVAC"/>
    <s v="Res-MH_Wx-7P_v4"/>
    <s v="Urban"/>
    <s v="SC-Retro"/>
    <s v="M_Input"/>
    <s v="Yes"/>
    <s v="Residential"/>
    <s v="Manufactured"/>
    <s v="Attic R0 - R30_Heat Pump"/>
    <n v="5.1928057387206098E-3"/>
    <n v="5.1374814274356374E-3"/>
    <n v="5.0827694646085348E-3"/>
    <n v="5.028648910481077E-3"/>
    <n v="4.9751086756235161E-3"/>
    <n v="4.4299188032065253E-3"/>
    <n v="3.5061880798212316E-3"/>
    <n v="2.7750819425006448E-3"/>
    <n v="2.1964288954110624E-3"/>
    <n v="1.7384357970632526E-3"/>
    <n v="1.3759420931635255E-3"/>
    <n v="1.0890343458993771E-3"/>
    <n v="8.6195203122546506E-4"/>
    <n v="6.822210298658419E-4"/>
    <n v="5.3996719282484033E-4"/>
    <n v="4.2737565511837819E-4"/>
    <n v="2.884000948442672E-6"/>
    <n v="1.0190366085807975E-6"/>
    <n v="3.4370099342343891E-7"/>
    <n v="1.1088342534537171E-7"/>
    <n v="3.8740089360287729E-2"/>
    <n v="40.395834345887373"/>
    <n v="57.380283924252709"/>
    <s v="R-All-HVAC-ASHP-All-All-E"/>
    <n v="0"/>
    <n v="3.8740089360287729E-2"/>
    <n v="5.1928057387206098E-3"/>
    <n v="1.0330287166156247E-2"/>
    <n v="1.5413056630764782E-2"/>
    <n v="2.0441705541245858E-2"/>
    <n v="2.5416814216869373E-2"/>
    <n v="2.98467330200759E-2"/>
    <n v="3.3352921099897133E-2"/>
    <n v="3.6128003042397779E-2"/>
    <n v="3.8324431937808844E-2"/>
    <n v="3.8740089360287729E-2"/>
    <n v="3.8740089360287729E-2"/>
    <n v="3.8740089360287729E-2"/>
    <n v="3.8740089360287729E-2"/>
    <n v="3.8740089360287729E-2"/>
    <n v="3.8740089360287729E-2"/>
    <n v="3.8740089360287729E-2"/>
    <n v="3.8740089360287729E-2"/>
    <n v="3.8740089360287729E-2"/>
    <n v="3.8740089360287729E-2"/>
    <n v="3.8740089360287729E-2"/>
  </r>
  <r>
    <s v="Discretionary"/>
    <x v="4"/>
    <s v="Over $160"/>
    <s v="Over $160"/>
    <s v="ResWx"/>
    <s v="Over $160"/>
    <n v="195.41395255606048"/>
    <s v="HVAC"/>
    <s v="Res-MH_Wx-7P_v4"/>
    <s v="Urban"/>
    <s v="SC-Retro"/>
    <s v="M_Input"/>
    <s v="Yes"/>
    <s v="Residential"/>
    <s v="Manufactured"/>
    <s v="Floor R11 - R22_Electric FAF"/>
    <n v="3.8101102991791851E-3"/>
    <n v="3.7695172674294922E-3"/>
    <n v="3.7293735332817918E-3"/>
    <n v="3.6896637326357322E-3"/>
    <n v="3.6503797288590907E-3"/>
    <n v="3.2503583045228996E-3"/>
    <n v="2.5725906159311689E-3"/>
    <n v="2.0361571031526633E-3"/>
    <n v="1.6115827891305425E-3"/>
    <n v="1.2755401353574199E-3"/>
    <n v="1.0095681225171626E-3"/>
    <n v="7.9905569094009421E-4"/>
    <n v="6.3243889273233199E-4"/>
    <n v="5.0056510930618651E-4"/>
    <n v="3.961893947351239E-4"/>
    <n v="3.1357775875247209E-4"/>
    <n v="2.1160740973936847E-6"/>
    <n v="7.4769634624362429E-7"/>
    <n v="2.5218326291624427E-7"/>
    <n v="8.1358345020770214E-8"/>
    <n v="2.8424713129962094E-2"/>
    <n v="136.05779386837708"/>
    <n v="195.41395255606048"/>
    <s v="R-All-HVAC-ER-All-All-E"/>
    <n v="0"/>
    <n v="2.8424713129962094E-2"/>
    <n v="3.8101102991791851E-3"/>
    <n v="7.5796275666086769E-3"/>
    <n v="1.1309001099890468E-2"/>
    <n v="1.4998664832526201E-2"/>
    <n v="1.8649044561385292E-2"/>
    <n v="2.1899402865908191E-2"/>
    <n v="2.4471993481839361E-2"/>
    <n v="2.6508150584992025E-2"/>
    <n v="2.8119733374122567E-2"/>
    <n v="2.8424713129962094E-2"/>
    <n v="2.8424713129962094E-2"/>
    <n v="2.8424713129962094E-2"/>
    <n v="2.8424713129962094E-2"/>
    <n v="2.8424713129962094E-2"/>
    <n v="2.8424713129962094E-2"/>
    <n v="2.8424713129962094E-2"/>
    <n v="2.8424713129962094E-2"/>
    <n v="2.8424713129962094E-2"/>
    <n v="2.8424713129962094E-2"/>
    <n v="2.8424713129962094E-2"/>
  </r>
  <r>
    <s v="Discretionary"/>
    <x v="4"/>
    <s v="Under $85"/>
    <s v="Under $55"/>
    <s v="ResWx"/>
    <s v="Under $85"/>
    <n v="72.857573842882445"/>
    <s v="HVAC"/>
    <s v="Res-MH_Wx-7P_v4"/>
    <s v="Urban"/>
    <s v="SC-Retro"/>
    <s v="M_Input"/>
    <s v="Yes"/>
    <s v="Residential"/>
    <s v="Manufactured"/>
    <s v="Floor R0 - R22_Electric FAF"/>
    <n v="5.8530317871946062E-3"/>
    <n v="5.7906734073805812E-3"/>
    <n v="5.7290052315081396E-3"/>
    <n v="5.6680036574868779E-3"/>
    <n v="5.6076561859497729E-3"/>
    <n v="4.9931495369682482E-3"/>
    <n v="3.9519734254747233E-3"/>
    <n v="3.1279126620145526E-3"/>
    <n v="2.4756882483189242E-3"/>
    <n v="1.9594647849690465E-3"/>
    <n v="1.5508827431332684E-3"/>
    <n v="1.2274968417105066E-3"/>
    <n v="9.7154272500141463E-4"/>
    <n v="7.6896028363295063E-4"/>
    <n v="6.0861994510595576E-4"/>
    <n v="4.8171324334911201E-4"/>
    <n v="3.2506798973175602E-6"/>
    <n v="1.1485994205144109E-6"/>
    <n v="3.8739998009118439E-7"/>
    <n v="1.2498141580381571E-7"/>
    <n v="4.3665599268188499E-2"/>
    <n v="52.143990633046819"/>
    <n v="72.857573842882445"/>
    <s v="R-All-HVAC-ER-All-All-E"/>
    <n v="0"/>
    <n v="4.3665599268188499E-2"/>
    <n v="5.8530317871946062E-3"/>
    <n v="1.1643705194575187E-2"/>
    <n v="1.7372710426083328E-2"/>
    <n v="2.3040714083570207E-2"/>
    <n v="2.8648370269519979E-2"/>
    <n v="3.3641519806488225E-2"/>
    <n v="3.7593493231962948E-2"/>
    <n v="4.0721405893977498E-2"/>
    <n v="4.3197094142296423E-2"/>
    <n v="4.3665599268188499E-2"/>
    <n v="4.3665599268188499E-2"/>
    <n v="4.3665599268188499E-2"/>
    <n v="4.3665599268188499E-2"/>
    <n v="4.3665599268188499E-2"/>
    <n v="4.3665599268188499E-2"/>
    <n v="4.3665599268188499E-2"/>
    <n v="4.3665599268188499E-2"/>
    <n v="4.3665599268188499E-2"/>
    <n v="4.3665599268188499E-2"/>
    <n v="4.3665599268188499E-2"/>
  </r>
  <r>
    <s v="Discretionary"/>
    <x v="4"/>
    <s v="Under $100"/>
    <s v="Under $70"/>
    <s v="ResWx"/>
    <s v="Under $100"/>
    <n v="95.54430241115324"/>
    <s v="HVAC"/>
    <s v="Res-MH_Wx-7P_v4"/>
    <s v="Urban"/>
    <s v="SC-Retro"/>
    <s v="M_Input"/>
    <s v="Yes"/>
    <s v="Residential"/>
    <s v="Manufactured"/>
    <s v="CFM50 Infiltration Reduction_Electric FAF"/>
    <n v="2.3203948794717478E-2"/>
    <n v="2.2956733214017588E-2"/>
    <n v="2.2712253900179176E-2"/>
    <n v="2.2470417284310575E-2"/>
    <n v="2.2231173813516289E-2"/>
    <n v="1.9795003750647879E-2"/>
    <n v="1.5667331450928738E-2"/>
    <n v="1.2400398269239899E-2"/>
    <n v="9.8146986782742581E-3"/>
    <n v="7.7681656598804494E-3"/>
    <n v="6.148369779403493E-3"/>
    <n v="4.8663282374517862E-3"/>
    <n v="3.851615446909849E-3"/>
    <n v="3.0484910547773792E-3"/>
    <n v="2.4128326233559204E-3"/>
    <n v="1.909719584449342E-3"/>
    <n v="1.2887100673261081E-5"/>
    <n v="4.5535447454033102E-6"/>
    <n v="1.5358210288174421E-6"/>
    <n v="4.9548037291508528E-7"/>
    <n v="0.17310931605162838"/>
    <n v="67.809068545481594"/>
    <n v="95.54430241115324"/>
    <s v="R-All-HVAC-ER-All-All-E"/>
    <n v="0"/>
    <n v="0.17310931605162838"/>
    <n v="2.3203948794717478E-2"/>
    <n v="4.6160682008735063E-2"/>
    <n v="6.8872935908914246E-2"/>
    <n v="9.1343353193224813E-2"/>
    <n v="0.1135745270067411"/>
    <n v="0.13336953075738897"/>
    <n v="0.14903686220831772"/>
    <n v="0.1614372604775576"/>
    <n v="0.17125195915583186"/>
    <n v="0.17310931605162838"/>
    <n v="0.17310931605162838"/>
    <n v="0.17310931605162838"/>
    <n v="0.17310931605162838"/>
    <n v="0.17310931605162838"/>
    <n v="0.17310931605162838"/>
    <n v="0.17310931605162838"/>
    <n v="0.17310931605162838"/>
    <n v="0.17310931605162838"/>
    <n v="0.17310931605162838"/>
    <n v="0.17310931605162838"/>
  </r>
  <r>
    <s v="Discretionary"/>
    <x v="4"/>
    <s v="Over $160"/>
    <s v="Over $160"/>
    <s v="ResWx"/>
    <s v="Over $160"/>
    <n v="185.02203738410816"/>
    <s v="HVAC"/>
    <s v="Res-MH_Wx-7P_v4"/>
    <s v="Urban"/>
    <s v="SC-Retro"/>
    <s v="M_Input"/>
    <s v="Yes"/>
    <s v="Residential"/>
    <s v="Manufactured"/>
    <s v="Attic R11 - R30_Electric FAF"/>
    <n v="1.1716239883723318E-4"/>
    <n v="1.1591414705384138E-4"/>
    <n v="1.1467971134943616E-4"/>
    <n v="1.1345861927185436E-4"/>
    <n v="1.1225062061643647E-4"/>
    <n v="9.9949803584548568E-5"/>
    <n v="7.9108179060743801E-5"/>
    <n v="6.2612636349722254E-5"/>
    <n v="4.9556808247784914E-5"/>
    <n v="3.922336371832583E-5"/>
    <n v="3.1044619114883475E-5"/>
    <n v="2.4571278573025229E-5"/>
    <n v="1.9447746120747904E-5"/>
    <n v="1.5392575116045622E-5"/>
    <n v="1.2182980605847177E-5"/>
    <n v="9.6426401212998081E-6"/>
    <n v="6.507011553481473E-8"/>
    <n v="2.2991958407768313E-8"/>
    <n v="7.7547350889639735E-9"/>
    <n v="2.5018012917143694E-9"/>
    <n v="8.7407117250227876E-4"/>
    <n v="132.56720459367224"/>
    <n v="185.02203738410816"/>
    <s v="R-All-HVAC-ER-All-All-E"/>
    <n v="0"/>
    <n v="8.7407117250227876E-4"/>
    <n v="1.1716239883723318E-4"/>
    <n v="2.3307654589107456E-4"/>
    <n v="3.4775625724051075E-4"/>
    <n v="4.6121487651236512E-4"/>
    <n v="5.7346549712880156E-4"/>
    <n v="6.7341530071335018E-4"/>
    <n v="7.5252347977409399E-4"/>
    <n v="8.1513611612381623E-4"/>
    <n v="8.646929243716012E-4"/>
    <n v="8.7407117250227876E-4"/>
    <n v="8.7407117250227876E-4"/>
    <n v="8.7407117250227876E-4"/>
    <n v="8.7407117250227876E-4"/>
    <n v="8.7407117250227876E-4"/>
    <n v="8.7407117250227876E-4"/>
    <n v="8.7407117250227876E-4"/>
    <n v="8.7407117250227876E-4"/>
    <n v="8.7407117250227876E-4"/>
    <n v="8.7407117250227876E-4"/>
    <n v="8.7407117250227876E-4"/>
  </r>
  <r>
    <s v="Discretionary"/>
    <x v="4"/>
    <s v="Under $60"/>
    <s v="Under $45"/>
    <s v="ResWx"/>
    <s v="Under $60"/>
    <n v="56.448784845280485"/>
    <s v="HVAC"/>
    <s v="Res-MH_Wx-7P_v4"/>
    <s v="Urban"/>
    <s v="SC-Retro"/>
    <s v="M_Input"/>
    <s v="Yes"/>
    <s v="Residential"/>
    <s v="Manufactured"/>
    <s v="WINDOW CL30 Prime Window Replacement of Single Pane Base_Electric FAF"/>
    <n v="1.7248229006977294E-2"/>
    <n v="1.7064465847192383E-2"/>
    <n v="1.6882736641105119E-2"/>
    <n v="1.6702971835999031E-2"/>
    <n v="1.6525134597639698E-2"/>
    <n v="1.4714252341518595E-2"/>
    <n v="1.1646022975854745E-2"/>
    <n v="9.2176082190918683E-3"/>
    <n v="7.2955759355877751E-3"/>
    <n v="5.7743232176179389E-3"/>
    <n v="4.5702777106141753E-3"/>
    <n v="3.6172956855428443E-3"/>
    <n v="2.8630275761613588E-3"/>
    <n v="2.2660398151926799E-3"/>
    <n v="1.7935347992417178E-3"/>
    <n v="1.4195549655406329E-3"/>
    <n v="9.5793895088659139E-6"/>
    <n v="3.3847938235458733E-6"/>
    <n v="1.141624343905007E-6"/>
    <n v="3.6830623167240787E-7"/>
    <n v="0.1286776295239645"/>
    <n v="40.235996876934259"/>
    <n v="56.448784845280485"/>
    <s v="R-All-HVAC-ER-All-All-E"/>
    <n v="0"/>
    <n v="0.1286776295239645"/>
    <n v="1.7248229006977294E-2"/>
    <n v="3.4312694854169677E-2"/>
    <n v="5.1195431495274793E-2"/>
    <n v="6.7898403331273824E-2"/>
    <n v="8.4423537928913522E-2"/>
    <n v="9.9137790270432125E-2"/>
    <n v="0.11078381324628687"/>
    <n v="0.12000142146537875"/>
    <n v="0.12729699740096653"/>
    <n v="0.1286776295239645"/>
    <n v="0.1286776295239645"/>
    <n v="0.1286776295239645"/>
    <n v="0.1286776295239645"/>
    <n v="0.1286776295239645"/>
    <n v="0.1286776295239645"/>
    <n v="0.1286776295239645"/>
    <n v="0.1286776295239645"/>
    <n v="0.1286776295239645"/>
    <n v="0.1286776295239645"/>
    <n v="0.1286776295239645"/>
  </r>
  <r>
    <s v="Discretionary"/>
    <x v="4"/>
    <s v="Under $85"/>
    <s v="Under $55"/>
    <s v="ResWx"/>
    <s v="Under $85"/>
    <n v="75.777687208729759"/>
    <s v="HVAC"/>
    <s v="Res-MH_Wx-7P_v4"/>
    <s v="Urban"/>
    <s v="SC-Retro"/>
    <s v="M_Input"/>
    <s v="Yes"/>
    <s v="Residential"/>
    <s v="Manufactured"/>
    <s v="WINDOW CL22 Prime Window Replacement of Single Pane Base_Electric FAF"/>
    <n v="4.4683869840642125E-3"/>
    <n v="4.4207806523648106E-3"/>
    <n v="4.3737012438773547E-3"/>
    <n v="4.3271307400300357E-3"/>
    <n v="4.2810595984162907E-3"/>
    <n v="3.8119260601468773E-3"/>
    <n v="3.0170597491702591E-3"/>
    <n v="2.3879460652877467E-3"/>
    <n v="1.8900176092655826E-3"/>
    <n v="1.495916519716101E-3"/>
    <n v="1.1839922479812916E-3"/>
    <n v="9.3710936654730118E-4"/>
    <n v="7.4170601231936489E-4"/>
    <n v="5.8704825935939492E-4"/>
    <n v="4.6463944496307337E-4"/>
    <n v="3.6775491145320201E-4"/>
    <n v="2.4816704010239177E-6"/>
    <n v="8.7687661491246963E-7"/>
    <n v="2.9575322526923909E-7"/>
    <n v="9.541471017627312E-8"/>
    <n v="3.3335680125335013E-2"/>
    <n v="53.483965258895218"/>
    <n v="75.777687208729759"/>
    <s v="R-All-HVAC-ER-All-All-E"/>
    <n v="0"/>
    <n v="3.3335680125335013E-2"/>
    <n v="4.4683869840642125E-3"/>
    <n v="8.889167636429024E-3"/>
    <n v="1.3262868880306379E-2"/>
    <n v="1.7589999620336416E-2"/>
    <n v="2.1871059218752709E-2"/>
    <n v="2.5682985278899586E-2"/>
    <n v="2.8700045028069845E-2"/>
    <n v="3.1087991093357591E-2"/>
    <n v="3.2978008702623171E-2"/>
    <n v="3.3335680125335013E-2"/>
    <n v="3.3335680125335013E-2"/>
    <n v="3.3335680125335013E-2"/>
    <n v="3.3335680125335013E-2"/>
    <n v="3.3335680125335013E-2"/>
    <n v="3.3335680125335013E-2"/>
    <n v="3.3335680125335013E-2"/>
    <n v="3.3335680125335013E-2"/>
    <n v="3.3335680125335013E-2"/>
    <n v="3.3335680125335013E-2"/>
    <n v="3.3335680125335013E-2"/>
  </r>
  <r>
    <s v="Discretionary"/>
    <x v="4"/>
    <s v="Over $160"/>
    <s v="Under $115"/>
    <s v="ResWx"/>
    <s v="Over $160"/>
    <n v="152.76277273341518"/>
    <s v="HVAC"/>
    <s v="Res-MH_Wx-7P_v4"/>
    <s v="Urban"/>
    <s v="SC-Retro"/>
    <s v="M_Input"/>
    <s v="Yes"/>
    <s v="Residential"/>
    <s v="Manufactured"/>
    <s v="WINDOW CL22 Prime Window Replacement of Double Pane Base_Electric FAF"/>
    <n v="1.2450521316376354E-4"/>
    <n v="1.2317873081178342E-4"/>
    <n v="1.2186693042156224E-4"/>
    <n v="1.2056930993136454E-4"/>
    <n v="1.1928560345567785E-4"/>
    <n v="1.0621386830990554E-4"/>
    <n v="8.40660552763028E-5"/>
    <n v="6.6536702157296595E-5"/>
    <n v="5.2662637807356136E-5"/>
    <n v="4.1681574542822094E-5"/>
    <n v="3.2990250787337777E-5"/>
    <n v="2.6111212358247806E-5"/>
    <n v="2.0666577334954588E-5"/>
    <n v="1.6357260221557267E-5"/>
    <n v="1.2946513662700461E-5"/>
    <n v="1.0246964689001944E-5"/>
    <n v="6.914819673936397E-8"/>
    <n v="2.4432912871547179E-8"/>
    <n v="8.2407406715980217E-9"/>
    <n v="2.6585944484715396E-9"/>
    <n v="9.2885105403042365E-4"/>
    <n v="106.34651245908823"/>
    <n v="152.76277273341518"/>
    <s v="R-All-HVAC-ER-All-All-E"/>
    <n v="0"/>
    <n v="9.2885105403042365E-4"/>
    <n v="1.2450521316376354E-4"/>
    <n v="2.4768394397554699E-4"/>
    <n v="3.6955087439710925E-4"/>
    <n v="4.9012018432847385E-4"/>
    <n v="6.0940578778415164E-4"/>
    <n v="7.1561965609405714E-4"/>
    <n v="7.9968571137035993E-4"/>
    <n v="8.662224135276565E-4"/>
    <n v="9.1888505133501267E-4"/>
    <n v="9.2885105403042365E-4"/>
    <n v="9.2885105403042365E-4"/>
    <n v="9.2885105403042365E-4"/>
    <n v="9.2885105403042365E-4"/>
    <n v="9.2885105403042365E-4"/>
    <n v="9.2885105403042365E-4"/>
    <n v="9.2885105403042365E-4"/>
    <n v="9.2885105403042365E-4"/>
    <n v="9.2885105403042365E-4"/>
    <n v="9.2885105403042365E-4"/>
    <n v="9.2885105403042365E-4"/>
  </r>
  <r>
    <s v="Discretionary"/>
    <x v="4"/>
    <s v="Under $130"/>
    <s v="Under $85"/>
    <s v="ResWx"/>
    <s v="Under $130"/>
    <n v="121.03918312323204"/>
    <s v="HVAC"/>
    <s v="Res-MH_Wx-7P_v4"/>
    <s v="Urban"/>
    <s v="SC-Retro"/>
    <s v="M_Input"/>
    <s v="Yes"/>
    <s v="Residential"/>
    <s v="Manufactured"/>
    <s v="WINDOW CL30 Prime Window Replacement of Double Pane Base_Electric FAF"/>
    <n v="4.6780684325402609E-4"/>
    <n v="4.6282281482707354E-4"/>
    <n v="4.5789395133666213E-4"/>
    <n v="4.5301836637249931E-4"/>
    <n v="4.4819506091567596E-4"/>
    <n v="3.9908027287581093E-4"/>
    <n v="3.1586368911234845E-4"/>
    <n v="2.5000017112373731E-4"/>
    <n v="1.9787076961737653E-4"/>
    <n v="1.5661132022711178E-4"/>
    <n v="1.2395517172990821E-4"/>
    <n v="9.8108372464539683E-5"/>
    <n v="7.765109635380401E-5"/>
    <n v="6.1459581282484287E-5"/>
    <n v="4.8644289936091768E-5"/>
    <n v="3.850120073118851E-5"/>
    <n v="2.5981241115424148E-7"/>
    <n v="9.1802451893361744E-8"/>
    <n v="3.0963160350440085E-8"/>
    <n v="9.9892096469589689E-9"/>
    <n v="3.4899974739821781E-3"/>
    <n v="84.698094310816913"/>
    <n v="121.03918312323204"/>
    <s v="R-All-HVAC-ER-All-All-E"/>
    <n v="0"/>
    <n v="3.4899974739821781E-3"/>
    <n v="4.6780684325402609E-4"/>
    <n v="9.3062965808109969E-4"/>
    <n v="1.3885236094177619E-3"/>
    <n v="1.8415419757902612E-3"/>
    <n v="2.2897370367059374E-3"/>
    <n v="2.6888173095817483E-3"/>
    <n v="3.0046809986940966E-3"/>
    <n v="3.254681169817834E-3"/>
    <n v="3.4525519394352105E-3"/>
    <n v="3.4899974739821781E-3"/>
    <n v="3.4899974739821781E-3"/>
    <n v="3.4899974739821781E-3"/>
    <n v="3.4899974739821781E-3"/>
    <n v="3.4899974739821781E-3"/>
    <n v="3.4899974739821781E-3"/>
    <n v="3.4899974739821781E-3"/>
    <n v="3.4899974739821781E-3"/>
    <n v="3.4899974739821781E-3"/>
    <n v="3.4899974739821781E-3"/>
    <n v="3.4899974739821781E-3"/>
  </r>
  <r>
    <s v="Discretionary"/>
    <x v="4"/>
    <s v="Under $130"/>
    <s v="Under $85"/>
    <s v="ResWx"/>
    <s v="Under $130"/>
    <n v="120.07133447898129"/>
    <s v="HVAC"/>
    <s v="Res-MH_Wx-7P_v4"/>
    <s v="Urban"/>
    <s v="SC-Retro"/>
    <s v="M_Input"/>
    <s v="Yes"/>
    <s v="Residential"/>
    <s v="Manufactured"/>
    <s v="CFM50 Infiltration Reduction_Heat Pump"/>
    <n v="5.8270605194465173E-3"/>
    <n v="5.7649788383140237E-3"/>
    <n v="5.7035842985271781E-3"/>
    <n v="5.6428534027235609E-3"/>
    <n v="5.5827737069987504E-3"/>
    <n v="4.9709937674037351E-3"/>
    <n v="3.9344375972581586E-3"/>
    <n v="3.1140333836864303E-3"/>
    <n v="2.4647030419001651E-3"/>
    <n v="1.9507701825093907E-3"/>
    <n v="1.5440011145291103E-3"/>
    <n v="1.2220501518077202E-3"/>
    <n v="9.6723176323713325E-4"/>
    <n v="7.6554822743028815E-4"/>
    <n v="6.0591935639810733E-4"/>
    <n v="4.7957576928854198E-4"/>
    <n v="3.2362558721206923E-6"/>
    <n v="1.1435028168788822E-6"/>
    <n v="3.8568099598613223E-7"/>
    <n v="1.2442684409954479E-7"/>
    <n v="4.3471844815589071E-2"/>
    <n v="82.238026069351406"/>
    <n v="120.07133447898129"/>
    <s v="R-All-HVAC-ASHP-All-All-E"/>
    <n v="0"/>
    <n v="4.3471844815589071E-2"/>
    <n v="5.8270605194465173E-3"/>
    <n v="1.1592039357760542E-2"/>
    <n v="1.7295623656287722E-2"/>
    <n v="2.2938477059011281E-2"/>
    <n v="2.8521250766010031E-2"/>
    <n v="3.3492244533413769E-2"/>
    <n v="3.7426682130671927E-2"/>
    <n v="4.0540715514358359E-2"/>
    <n v="4.3005418556258522E-2"/>
    <n v="4.3471844815589071E-2"/>
    <n v="4.3471844815589071E-2"/>
    <n v="4.3471844815589071E-2"/>
    <n v="4.3471844815589071E-2"/>
    <n v="4.3471844815589071E-2"/>
    <n v="4.3471844815589071E-2"/>
    <n v="4.3471844815589071E-2"/>
    <n v="4.3471844815589071E-2"/>
    <n v="4.3471844815589071E-2"/>
    <n v="4.3471844815589071E-2"/>
    <n v="4.3471844815589071E-2"/>
  </r>
  <r>
    <s v="Discretionary"/>
    <x v="4"/>
    <s v="Under $100"/>
    <s v="Under $65"/>
    <s v="ResWx"/>
    <s v="Under $100"/>
    <n v="94.028138404014868"/>
    <s v="HVAC"/>
    <s v="Res-MH_Wx-7P_v4"/>
    <s v="Urban"/>
    <s v="SC-Retro"/>
    <s v="M_Input"/>
    <s v="Yes"/>
    <s v="Residential"/>
    <s v="Manufactured"/>
    <s v="WINDOW CL22 Prime Window Replacement of Single Pane Base_Heat Pump"/>
    <n v="1.1551041562224864E-3"/>
    <n v="1.1427976411859423E-3"/>
    <n v="1.1306273388799199E-3"/>
    <n v="1.1185885913982761E-3"/>
    <n v="1.1066789319731315E-3"/>
    <n v="9.8540516991739392E-4"/>
    <n v="7.7992758198135008E-4"/>
    <n v="6.172980170889718E-4"/>
    <n v="4.8858060046774786E-4"/>
    <n v="3.8670316502316501E-4"/>
    <n v="3.060689173645533E-4"/>
    <n v="2.4224824931104352E-4"/>
    <n v="1.9173533997407987E-4"/>
    <n v="1.5175540675137471E-4"/>
    <n v="1.2011201266493588E-4"/>
    <n v="9.5066794394888006E-5"/>
    <n v="6.415263057609557E-7"/>
    <n v="2.2667773091094991E-7"/>
    <n v="7.6453937616204042E-8"/>
    <n v="2.4665260346169077E-8"/>
    <n v="8.6174681827254317E-3"/>
    <n v="63.978211514274975"/>
    <n v="94.028138404014868"/>
    <s v="R-All-HVAC-ASHP-All-All-E"/>
    <n v="0"/>
    <n v="8.6174681827254317E-3"/>
    <n v="1.1551041562224864E-3"/>
    <n v="2.297901797408429E-3"/>
    <n v="3.4285291362883491E-3"/>
    <n v="4.5471177276866252E-3"/>
    <n v="5.6537966596597565E-3"/>
    <n v="6.6392018295771509E-3"/>
    <n v="7.4191294115585008E-3"/>
    <n v="8.0364274286474722E-3"/>
    <n v="8.5250080291152195E-3"/>
    <n v="8.6174681827254317E-3"/>
    <n v="8.6174681827254317E-3"/>
    <n v="8.6174681827254317E-3"/>
    <n v="8.6174681827254317E-3"/>
    <n v="8.6174681827254317E-3"/>
    <n v="8.6174681827254317E-3"/>
    <n v="8.6174681827254317E-3"/>
    <n v="8.6174681827254317E-3"/>
    <n v="8.6174681827254317E-3"/>
    <n v="8.6174681827254317E-3"/>
    <n v="8.6174681827254317E-3"/>
  </r>
  <r>
    <s v="Discretionary"/>
    <x v="4"/>
    <s v="Under $85"/>
    <s v="Under $50"/>
    <s v="ResWx"/>
    <s v="Under $85"/>
    <n v="72.592150963461833"/>
    <s v="HVAC"/>
    <s v="Res-MH_Wx-7P_v4"/>
    <s v="Urban"/>
    <s v="SC-Retro"/>
    <s v="M_Input"/>
    <s v="Yes"/>
    <s v="Residential"/>
    <s v="Manufactured"/>
    <s v="WINDOW CL30 Prime Window Replacement of Single Pane Base_Heat Pump"/>
    <n v="4.4757014946827196E-3"/>
    <n v="4.4280172339633021E-3"/>
    <n v="4.3808607590009579E-3"/>
    <n v="4.3342140217284423E-3"/>
    <n v="4.2880674641187794E-3"/>
    <n v="3.8181659793265162E-3"/>
    <n v="3.0219985146913916E-3"/>
    <n v="2.3918550053399984E-3"/>
    <n v="1.8931114670539613E-3"/>
    <n v="1.4983652550890415E-3"/>
    <n v="1.1859303799964852E-3"/>
    <n v="9.3864336448363887E-4"/>
    <n v="7.4292014541085154E-4"/>
    <n v="5.8800922597709697E-4"/>
    <n v="4.6540003489543152E-4"/>
    <n v="3.6835690658353109E-4"/>
    <n v="2.4857327628033835E-6"/>
    <n v="8.783120150543489E-7"/>
    <n v="2.962373574884055E-7"/>
    <n v="9.5570898956080038E-8"/>
    <n v="3.3390248851616212E-2"/>
    <n v="49.219813312300786"/>
    <n v="72.592150963461833"/>
    <s v="R-All-HVAC-ASHP-All-All-E"/>
    <n v="0"/>
    <n v="3.3390248851616212E-2"/>
    <n v="4.4757014946827196E-3"/>
    <n v="8.9037187286460217E-3"/>
    <n v="1.328457948764698E-2"/>
    <n v="1.7618793509375421E-2"/>
    <n v="2.1906860973494202E-2"/>
    <n v="2.572502695282072E-2"/>
    <n v="2.8747025467512111E-2"/>
    <n v="3.1138880472852109E-2"/>
    <n v="3.3031991939906073E-2"/>
    <n v="3.3390248851616212E-2"/>
    <n v="3.3390248851616212E-2"/>
    <n v="3.3390248851616212E-2"/>
    <n v="3.3390248851616212E-2"/>
    <n v="3.3390248851616212E-2"/>
    <n v="3.3390248851616212E-2"/>
    <n v="3.3390248851616212E-2"/>
    <n v="3.3390248851616212E-2"/>
    <n v="3.3390248851616212E-2"/>
    <n v="3.3390248851616212E-2"/>
    <n v="3.3390248851616212E-2"/>
  </r>
  <r>
    <s v="Discretionary"/>
    <x v="4"/>
    <s v="Under $100"/>
    <s v="Under $65"/>
    <s v="ResWx"/>
    <s v="Under $100"/>
    <n v="94.949982719241405"/>
    <s v="HVAC"/>
    <s v="Res-MH_Wx-7P_v4"/>
    <s v="Urban"/>
    <s v="SC-Retro"/>
    <s v="M_Input"/>
    <s v="Yes"/>
    <s v="Residential"/>
    <s v="Manufactured"/>
    <s v="Floor R0 - R22_Heat Pump"/>
    <n v="1.4767341665773402E-3"/>
    <n v="1.4610009955658232E-3"/>
    <n v="1.4454419646887694E-3"/>
    <n v="1.4300511190813224E-3"/>
    <n v="1.4148253051227565E-3"/>
    <n v="1.2597837818347181E-3"/>
    <n v="9.9709251461308846E-4"/>
    <n v="7.8917997817345368E-4"/>
    <n v="6.2462217104050156E-4"/>
    <n v="4.9437773471512885E-4"/>
    <n v="3.9129149104413335E-4"/>
    <n v="3.0970044097240637E-4"/>
    <n v="2.4512259431738146E-4"/>
    <n v="1.9401055126099984E-4"/>
    <n v="1.5355629357160486E-4"/>
    <n v="1.2153742381901166E-4"/>
    <n v="8.2015445046400776E-7"/>
    <n v="2.8979442956306767E-7"/>
    <n v="9.7741957934289271E-8"/>
    <n v="3.1533115420370291E-8"/>
    <n v="1.1016936980332938E-2"/>
    <n v="64.199658856117949"/>
    <n v="94.949982719241405"/>
    <s v="R-All-HVAC-ASHP-All-All-E"/>
    <n v="0"/>
    <n v="1.1016936980332938E-2"/>
    <n v="1.4767341665773402E-3"/>
    <n v="2.9377351621431634E-3"/>
    <n v="4.3831771268319324E-3"/>
    <n v="5.8132282459132552E-3"/>
    <n v="7.2280535510360119E-3"/>
    <n v="8.4878373328707291E-3"/>
    <n v="9.4849298474838171E-3"/>
    <n v="1.027410982565727E-2"/>
    <n v="1.0898731996697771E-2"/>
    <n v="1.1016936980332938E-2"/>
    <n v="1.1016936980332938E-2"/>
    <n v="1.1016936980332938E-2"/>
    <n v="1.1016936980332938E-2"/>
    <n v="1.1016936980332938E-2"/>
    <n v="1.1016936980332938E-2"/>
    <n v="1.1016936980332938E-2"/>
    <n v="1.1016936980332938E-2"/>
    <n v="1.1016936980332938E-2"/>
    <n v="1.1016936980332938E-2"/>
    <n v="1.1016936980332938E-2"/>
  </r>
  <r>
    <s v="Discretionary"/>
    <x v="4"/>
    <s v="Over $160"/>
    <s v="Over $160"/>
    <s v="ResWx"/>
    <s v="Over $160"/>
    <n v="202.59001162166669"/>
    <s v="HVAC"/>
    <s v="Res-MH_Wx-7P_v4"/>
    <s v="Urban"/>
    <s v="SC-Retro"/>
    <s v="M_Input"/>
    <s v="Yes"/>
    <s v="Residential"/>
    <s v="Manufactured"/>
    <s v="WINDOW CL22 Prime Window Replacement of Double Pane Base_Heat Pump"/>
    <n v="2.8575597605041902E-5"/>
    <n v="2.8271152313498034E-5"/>
    <n v="2.7970076726889533E-5"/>
    <n v="2.7672255615389775E-5"/>
    <n v="2.7377627954747485E-5"/>
    <n v="2.437749138187996E-5"/>
    <n v="1.9294274567115031E-5"/>
    <n v="1.527105555261039E-5"/>
    <n v="1.2086773786923304E-5"/>
    <n v="9.5664741372202839E-6"/>
    <n v="7.5717000712926988E-6"/>
    <n v="5.99286952223979E-6"/>
    <n v="4.7432535778270561E-6"/>
    <n v="3.7542081502834478E-6"/>
    <n v="2.9713965818194229E-6"/>
    <n v="2.3518142910277305E-6"/>
    <n v="1.5870428192748349E-8"/>
    <n v="5.6076775324905314E-9"/>
    <n v="1.8913592725579467E-9"/>
    <n v="6.1018268411456263E-10"/>
    <n v="2.131836352914855E-4"/>
    <n v="138.24165065418779"/>
    <n v="202.59001162166669"/>
    <s v="R-All-HVAC-ASHP-All-All-E"/>
    <n v="0"/>
    <n v="2.131836352914855E-4"/>
    <n v="2.8575597605041902E-5"/>
    <n v="5.6846749918539936E-5"/>
    <n v="8.4816826645429472E-5"/>
    <n v="1.1248908226081925E-4"/>
    <n v="1.3986671021556674E-4"/>
    <n v="1.6424420159744671E-4"/>
    <n v="1.8353847616456174E-4"/>
    <n v="1.9880953171717212E-4"/>
    <n v="2.1089630550409543E-4"/>
    <n v="2.131836352914855E-4"/>
    <n v="2.131836352914855E-4"/>
    <n v="2.131836352914855E-4"/>
    <n v="2.131836352914855E-4"/>
    <n v="2.131836352914855E-4"/>
    <n v="2.131836352914855E-4"/>
    <n v="2.131836352914855E-4"/>
    <n v="2.131836352914855E-4"/>
    <n v="2.131836352914855E-4"/>
    <n v="2.131836352914855E-4"/>
    <n v="2.131836352914855E-4"/>
  </r>
  <r>
    <s v="Discretionary"/>
    <x v="4"/>
    <s v="Over $160"/>
    <s v="Under $115"/>
    <s v="ResWx"/>
    <s v="Over $160"/>
    <n v="165.90512725047535"/>
    <s v="HVAC"/>
    <s v="Res-MH_Wx-7P_v4"/>
    <s v="Urban"/>
    <s v="SC-Retro"/>
    <s v="M_Input"/>
    <s v="Yes"/>
    <s v="Residential"/>
    <s v="Manufactured"/>
    <s v="WINDOW CL30 Prime Window Replacement of Double Pane Base_Heat Pump"/>
    <n v="1.0593080193055958E-4"/>
    <n v="1.0480221192439519E-4"/>
    <n v="1.0368611353961374E-4"/>
    <n v="1.02582079614967E-4"/>
    <n v="1.0148988393128844E-4"/>
    <n v="9.0368266197947202E-5"/>
    <n v="7.1524592619622959E-5"/>
    <n v="5.6610370266717326E-5"/>
    <n v="4.4806119462437553E-5"/>
    <n v="3.546327502963229E-5"/>
    <n v="2.8068573459621779E-5"/>
    <n v="2.221578995933441E-5"/>
    <n v="1.7583417229061275E-5"/>
    <n v="1.3916989085246647E-5"/>
    <n v="1.1015077518809897E-5"/>
    <n v="8.7182629488162059E-6"/>
    <n v="5.8832266910931279E-8"/>
    <n v="2.0787868943111555E-8"/>
    <n v="7.0113390890384255E-9"/>
    <n v="2.2619698788378903E-9"/>
    <n v="7.9027965598572414E-4"/>
    <n v="113.06521889668588"/>
    <n v="165.90512725047535"/>
    <s v="R-All-HVAC-ASHP-All-All-E"/>
    <n v="0"/>
    <n v="7.9027965598572414E-4"/>
    <n v="1.0593080193055958E-4"/>
    <n v="2.1073301385495478E-4"/>
    <n v="3.1441912739456855E-4"/>
    <n v="4.1700120700953556E-4"/>
    <n v="5.1849109094082404E-4"/>
    <n v="6.0885935713877125E-4"/>
    <n v="6.8038394975839423E-4"/>
    <n v="7.3699432002511159E-4"/>
    <n v="7.8180043948754914E-4"/>
    <n v="7.9027965598572414E-4"/>
    <n v="7.9027965598572414E-4"/>
    <n v="7.9027965598572414E-4"/>
    <n v="7.9027965598572414E-4"/>
    <n v="7.9027965598572414E-4"/>
    <n v="7.9027965598572414E-4"/>
    <n v="7.9027965598572414E-4"/>
    <n v="7.9027965598572414E-4"/>
    <n v="7.9027965598572414E-4"/>
    <n v="7.9027965598572414E-4"/>
    <n v="7.9027965598572414E-4"/>
  </r>
  <r>
    <s v="Discretionary"/>
    <x v="4"/>
    <s v="Over $160"/>
    <s v="Over $160"/>
    <s v="ResWx"/>
    <s v="Over $160"/>
    <n v="236.38838984917678"/>
    <s v="HVAC"/>
    <s v="Res-MH_Wx-7P_v4"/>
    <s v="Urban"/>
    <s v="SC-Retro"/>
    <s v="M_Input"/>
    <s v="Yes"/>
    <s v="Residential"/>
    <s v="Manufactured"/>
    <s v="Floor R11 - R22_Heat Pump"/>
    <n v="9.454743493262182E-4"/>
    <n v="9.3540123666882677E-4"/>
    <n v="9.2543961667819344E-4"/>
    <n v="9.1558567677104807E-4"/>
    <n v="9.058373978517607E-4"/>
    <n v="8.0657255610366613E-4"/>
    <n v="6.383853084789313E-4"/>
    <n v="5.0526996886256952E-4"/>
    <n v="3.9991235667554971E-4"/>
    <n v="3.1652377091979212E-4"/>
    <n v="2.5052313155948249E-4"/>
    <n v="1.9828472147637101E-4"/>
    <n v="1.569389607233978E-4"/>
    <n v="1.2421463785933738E-4"/>
    <n v="9.8313928150016308E-5"/>
    <n v="7.7813948715221748E-5"/>
    <n v="5.2510127614687936E-7"/>
    <n v="1.855399610374995E-7"/>
    <n v="6.2578977429620474E-8"/>
    <n v="2.0188976769869922E-8"/>
    <n v="7.0535588319122922E-3"/>
    <n v="161.37067627976563"/>
    <n v="236.38838984917678"/>
    <s v="R-All-HVAC-ASHP-All-All-E"/>
    <n v="0"/>
    <n v="7.0535588319122922E-3"/>
    <n v="9.454743493262182E-4"/>
    <n v="1.880875585995045E-3"/>
    <n v="2.8063152026732386E-3"/>
    <n v="3.7219008794442867E-3"/>
    <n v="4.6277382772960474E-3"/>
    <n v="5.4343108333997133E-3"/>
    <n v="6.0726961418786449E-3"/>
    <n v="6.5779661107412141E-3"/>
    <n v="6.977878467416764E-3"/>
    <n v="7.0535588319122922E-3"/>
    <n v="7.0535588319122922E-3"/>
    <n v="7.0535588319122922E-3"/>
    <n v="7.0535588319122922E-3"/>
    <n v="7.0535588319122922E-3"/>
    <n v="7.0535588319122922E-3"/>
    <n v="7.0535588319122922E-3"/>
    <n v="7.0535588319122922E-3"/>
    <n v="7.0535588319122922E-3"/>
    <n v="7.0535588319122922E-3"/>
    <n v="7.0535588319122922E-3"/>
  </r>
  <r>
    <s v="Discretionary"/>
    <x v="4"/>
    <s v="Over $160"/>
    <s v="Over $160"/>
    <s v="ResWx"/>
    <s v="Over $160"/>
    <n v="244.25438386792641"/>
    <s v="HVAC"/>
    <s v="Res-MH_Wx-7P_v4"/>
    <s v="Urban"/>
    <s v="SC-Retro"/>
    <s v="M_Input"/>
    <s v="Yes"/>
    <s v="Residential"/>
    <s v="Manufactured"/>
    <s v="Attic R11 - R30_Heat Pump"/>
    <n v="2.7236832202837863E-5"/>
    <n v="2.6946650158866847E-5"/>
    <n v="2.6659679949313643E-5"/>
    <n v="2.6375811742863595E-5"/>
    <n v="2.6094987374248715E-5"/>
    <n v="2.323540705854704E-5"/>
    <n v="1.8390338712190994E-5"/>
    <n v="1.455560731906711E-5"/>
    <n v="1.1520509004158285E-5"/>
    <n v="9.1182852743658278E-6"/>
    <n v="7.2169662794953236E-6"/>
    <n v="5.7121038673202188E-6"/>
    <n v="4.5210323710602378E-6"/>
    <n v="3.5783236752240327E-6"/>
    <n v="2.8321867918808446E-6"/>
    <n v="2.2416319022373236E-6"/>
    <n v="1.5126899379238377E-8"/>
    <n v="5.3449581041524656E-9"/>
    <n v="1.8027491797005493E-9"/>
    <n v="5.8159565409659947E-10"/>
    <n v="2.0319599201665272E-4"/>
    <n v="168.41929854198756"/>
    <n v="244.25438386792641"/>
    <s v="R-All-HVAC-ASHP-All-All-E"/>
    <n v="0"/>
    <n v="2.0319599201665272E-4"/>
    <n v="2.7236832202837863E-5"/>
    <n v="5.418348236170471E-5"/>
    <n v="8.0843162311018357E-5"/>
    <n v="1.0721897405388195E-4"/>
    <n v="1.3331396142813066E-4"/>
    <n v="1.5654936848667769E-4"/>
    <n v="1.7493970719886868E-4"/>
    <n v="1.8949531451793578E-4"/>
    <n v="2.0101582352209408E-4"/>
    <n v="2.0319599201665272E-4"/>
    <n v="2.0319599201665272E-4"/>
    <n v="2.0319599201665272E-4"/>
    <n v="2.0319599201665272E-4"/>
    <n v="2.0319599201665272E-4"/>
    <n v="2.0319599201665272E-4"/>
    <n v="2.0319599201665272E-4"/>
    <n v="2.0319599201665272E-4"/>
    <n v="2.0319599201665272E-4"/>
    <n v="2.0319599201665272E-4"/>
    <n v="2.0319599201665272E-4"/>
  </r>
  <r>
    <s v="Lost Opportunity"/>
    <x v="1"/>
    <s v="Under $25"/>
    <s v="Under $15"/>
    <s v="Microwave"/>
    <s v="Under $25"/>
    <n v="21.55046429547723"/>
    <s v="Food Preparation"/>
    <s v="Res-Microwave-7P_v3"/>
    <s v="Urban"/>
    <s v="SC-New"/>
    <s v="M_Input"/>
    <s v="No"/>
    <s v="Residential"/>
    <s v="Single Family"/>
    <s v="Microwave Top Tier"/>
    <n v="6.1609322205470451E-3"/>
    <n v="6.8262106713232627E-3"/>
    <n v="7.3413694682700082E-3"/>
    <n v="7.8655643092155354E-3"/>
    <n v="8.2159897588683188E-3"/>
    <n v="8.6394602777639228E-3"/>
    <n v="8.9356493573676567E-3"/>
    <n v="8.9754317515023455E-3"/>
    <n v="8.8726273689741092E-3"/>
    <n v="9.1300569915094901E-3"/>
    <n v="9.3302611093211609E-3"/>
    <n v="9.343218816838415E-3"/>
    <n v="8.9639734968322733E-3"/>
    <n v="8.8948158618443549E-3"/>
    <n v="8.8762029238725875E-3"/>
    <n v="8.9102837099288828E-3"/>
    <n v="9.0218920662131809E-3"/>
    <n v="9.0462955056798845E-3"/>
    <n v="9.1589175227406849E-3"/>
    <n v="9.183866247820029E-3"/>
    <n v="0.17169301943643314"/>
    <n v="11.430646991991916"/>
    <n v="21.55046429547723"/>
    <s v="R-All-Food-Oven-All-All-R"/>
    <n v="0"/>
    <n v="0.17169301943643314"/>
    <n v="6.1609322205470451E-3"/>
    <n v="1.2987142891870307E-2"/>
    <n v="2.0328512360140313E-2"/>
    <n v="2.8194076669355847E-2"/>
    <n v="3.6410066428224169E-2"/>
    <n v="4.5049526705988094E-2"/>
    <n v="5.3985176063355747E-2"/>
    <n v="6.2960607814858099E-2"/>
    <n v="7.1833235183832209E-2"/>
    <n v="8.0963292175341706E-2"/>
    <n v="9.0293553284662861E-2"/>
    <n v="9.9636772101501278E-2"/>
    <n v="0.10860074559833355"/>
    <n v="0.11749556146017791"/>
    <n v="0.12637176438405048"/>
    <n v="0.13528204809397937"/>
    <n v="0.14430394016019255"/>
    <n v="0.15335023566587244"/>
    <n v="0.16250915318861311"/>
    <n v="0.17169301943643314"/>
  </r>
  <r>
    <s v="Lost Opportunity"/>
    <x v="1"/>
    <s v="Under $25"/>
    <s v="Under $15"/>
    <s v="Microwave"/>
    <s v="Under $25"/>
    <n v="21.55046429547723"/>
    <s v="Food Preparation"/>
    <s v="Res-Microwave-7P_v3"/>
    <s v="Urban"/>
    <s v="SC-New"/>
    <s v="M_Input"/>
    <s v="No"/>
    <s v="Residential"/>
    <s v="Multifamily - Low Rise"/>
    <s v="Microwave Top Tier"/>
    <n v="2.67252827588949E-3"/>
    <n v="3.0769696804010733E-3"/>
    <n v="3.4323654361308087E-3"/>
    <n v="3.8687856856013674E-3"/>
    <n v="4.2678323641902657E-3"/>
    <n v="4.6744312857968217E-3"/>
    <n v="4.8714124721488655E-3"/>
    <n v="5.0685606505588669E-3"/>
    <n v="5.2505988533633769E-3"/>
    <n v="5.4518604208291539E-3"/>
    <n v="5.5122064288320727E-3"/>
    <n v="5.4573847990958572E-3"/>
    <n v="5.3782359130959603E-3"/>
    <n v="5.3119880105573442E-3"/>
    <n v="5.2650342061713803E-3"/>
    <n v="5.2544751954608478E-3"/>
    <n v="5.2898038338747705E-3"/>
    <n v="5.2741871567545204E-3"/>
    <n v="5.3101758369309407E-3"/>
    <n v="5.29548764796122E-3"/>
    <n v="9.5984324153645009E-2"/>
    <n v="11.430646991991916"/>
    <n v="21.55046429547723"/>
    <s v="R-All-Food-Oven-All-All-R"/>
    <n v="0"/>
    <n v="9.5984324153645009E-2"/>
    <n v="2.67252827588949E-3"/>
    <n v="5.7494979562905633E-3"/>
    <n v="9.1818633924213716E-3"/>
    <n v="1.3050649078022739E-2"/>
    <n v="1.7318481442213006E-2"/>
    <n v="2.1992912728009829E-2"/>
    <n v="2.6864325200158697E-2"/>
    <n v="3.193288585071756E-2"/>
    <n v="3.7183484704080935E-2"/>
    <n v="4.2635345124910087E-2"/>
    <n v="4.814755155374216E-2"/>
    <n v="5.3604936352838015E-2"/>
    <n v="5.8983172265933977E-2"/>
    <n v="6.429516027649132E-2"/>
    <n v="6.9560194482662707E-2"/>
    <n v="7.4814669678123558E-2"/>
    <n v="8.0104473511998328E-2"/>
    <n v="8.5378660668752854E-2"/>
    <n v="9.0688836505683795E-2"/>
    <n v="9.5984324153645009E-2"/>
  </r>
  <r>
    <s v="Lost Opportunity"/>
    <x v="1"/>
    <s v="Under $25"/>
    <s v="Under $15"/>
    <s v="Microwave"/>
    <s v="Under $25"/>
    <n v="21.55046429547723"/>
    <s v="Food Preparation"/>
    <s v="Res-Microwave-7P_v3"/>
    <s v="Urban"/>
    <s v="SC-New"/>
    <s v="M_Input"/>
    <s v="No"/>
    <s v="Residential"/>
    <s v="Multifamily - High Rise"/>
    <s v="Microwave Top Tier"/>
    <n v="6.0304367644204554E-4"/>
    <n v="6.9759416922140214E-4"/>
    <n v="7.7891421041614882E-4"/>
    <n v="8.8212734889962546E-4"/>
    <n v="9.7082413054156976E-4"/>
    <n v="1.0632110403155242E-3"/>
    <n v="1.1040029978619437E-3"/>
    <n v="1.1474570659570113E-3"/>
    <n v="1.1848882559703331E-3"/>
    <n v="1.233528978139093E-3"/>
    <n v="1.2494057452047392E-3"/>
    <n v="1.2370483061200763E-3"/>
    <n v="1.2192820780547078E-3"/>
    <n v="1.2003786044961591E-3"/>
    <n v="1.1959659661692657E-3"/>
    <n v="1.1932417120813828E-3"/>
    <n v="1.2009714528144265E-3"/>
    <n v="1.1971662962474109E-3"/>
    <n v="1.2051045118247751E-3"/>
    <n v="1.2015696669041517E-3"/>
    <n v="2.1765726213681794E-2"/>
    <n v="11.430646991991916"/>
    <n v="21.55046429547723"/>
    <s v="R-All-Food-Oven-All-All-R"/>
    <n v="0"/>
    <n v="2.1765726213681794E-2"/>
    <n v="6.0304367644204554E-4"/>
    <n v="1.3006378456634476E-3"/>
    <n v="2.0795520560795964E-3"/>
    <n v="2.9616794049792221E-3"/>
    <n v="3.9325035355207922E-3"/>
    <n v="4.9957145758363162E-3"/>
    <n v="6.0997175736982601E-3"/>
    <n v="7.2471746396552718E-3"/>
    <n v="8.4320628956256055E-3"/>
    <n v="9.6655918737646989E-3"/>
    <n v="1.0914997618969437E-2"/>
    <n v="1.2152045925089514E-2"/>
    <n v="1.3371328003144221E-2"/>
    <n v="1.4571706607640379E-2"/>
    <n v="1.5767672573809646E-2"/>
    <n v="1.6960914285891027E-2"/>
    <n v="1.8161885738705454E-2"/>
    <n v="1.9359052034952865E-2"/>
    <n v="2.0564156546777641E-2"/>
    <n v="2.1765726213681794E-2"/>
  </r>
  <r>
    <s v="Lost Opportunity"/>
    <x v="1"/>
    <s v="Under $25"/>
    <s v="Under $15"/>
    <s v="Microwave"/>
    <s v="Under $25"/>
    <n v="21.55046429547723"/>
    <s v="Food Preparation"/>
    <s v="Res-Microwave-7P_v3"/>
    <s v="Urban"/>
    <s v="SC-New"/>
    <s v="M_Input"/>
    <s v="No"/>
    <s v="Residential"/>
    <s v="Manufactured"/>
    <s v="Microwave Top Tier"/>
    <n v="1.2002584701581273E-4"/>
    <n v="1.3765263667739946E-4"/>
    <n v="1.5339515800454534E-4"/>
    <n v="1.6620688161251852E-4"/>
    <n v="1.7727587487040514E-4"/>
    <n v="1.8451355131073215E-4"/>
    <n v="1.8787113706791701E-4"/>
    <n v="1.9094870895413772E-4"/>
    <n v="1.9342708435537122E-4"/>
    <n v="1.9786221772481012E-4"/>
    <n v="1.9850067164649827E-4"/>
    <n v="1.9836286091683416E-4"/>
    <n v="1.9608984157691245E-4"/>
    <n v="1.940431552032514E-4"/>
    <n v="1.9183258410470974E-4"/>
    <n v="1.9003744704311788E-4"/>
    <n v="1.8988632935206933E-4"/>
    <n v="1.8789324122983229E-4"/>
    <n v="1.8772613195454732E-4"/>
    <n v="1.8575571773375726E-4"/>
    <n v="3.6293070783551787E-3"/>
    <n v="11.430646991991916"/>
    <n v="21.55046429547723"/>
    <s v="R-All-Food-Oven-All-All-R"/>
    <n v="0"/>
    <n v="3.6293070783551787E-3"/>
    <n v="1.2002584701581273E-4"/>
    <n v="2.5767848369321217E-4"/>
    <n v="4.1107364169775751E-4"/>
    <n v="5.7728052331027608E-4"/>
    <n v="7.5455639818068122E-4"/>
    <n v="9.3906994949141339E-4"/>
    <n v="1.1269410865593305E-3"/>
    <n v="1.3178897955134681E-3"/>
    <n v="1.5113168798688392E-3"/>
    <n v="1.7091790975936492E-3"/>
    <n v="1.9076797692401475E-3"/>
    <n v="2.1060426301569815E-3"/>
    <n v="2.3021324717338938E-3"/>
    <n v="2.4961756269371452E-3"/>
    <n v="2.688008211041855E-3"/>
    <n v="2.8780456580849729E-3"/>
    <n v="3.0679319874370422E-3"/>
    <n v="3.2558252286668744E-3"/>
    <n v="3.4435513606214216E-3"/>
    <n v="3.6293070783551787E-3"/>
  </r>
  <r>
    <s v="Lost Opportunity"/>
    <x v="1"/>
    <s v="Under $25"/>
    <s v="Under $15"/>
    <s v="Microwave"/>
    <s v="Under $25"/>
    <n v="21.55046429547723"/>
    <s v="Food Preparation"/>
    <s v="Res-Microwave-7P_v3"/>
    <s v="Urban"/>
    <s v="SC-NR"/>
    <s v="M_Input"/>
    <s v="No"/>
    <s v="Residential"/>
    <s v="Single Family"/>
    <s v="Microwave Top Tier"/>
    <n v="5.6814099352011246E-2"/>
    <n v="6.6889598501899086E-2"/>
    <n v="7.4883382102698876E-2"/>
    <n v="8.1215906404141822E-2"/>
    <n v="8.6753334457513084E-2"/>
    <n v="9.0989492757862264E-2"/>
    <n v="9.4121170610591207E-2"/>
    <n v="9.6572026682316806E-2"/>
    <n v="9.8479624407286678E-2"/>
    <n v="0.10736953876927338"/>
    <n v="0.10732182943451013"/>
    <n v="0.10733629226686427"/>
    <n v="0.10649907805326542"/>
    <n v="0.10571229226900852"/>
    <n v="0.10499105768932941"/>
    <n v="0.10459612245494995"/>
    <n v="0.10512038149008004"/>
    <n v="0.10465858558977338"/>
    <n v="0.1051775759303565"/>
    <n v="0.10484285757752801"/>
    <n v="0.96711063766960037"/>
    <n v="11.430646991991916"/>
    <n v="21.55046429547723"/>
    <s v="R-All-Food-Oven-All-All-R"/>
    <n v="0"/>
    <n v="0.96711063766960037"/>
    <n v="5.6814099352011246E-2"/>
    <n v="0.12370369785391033"/>
    <n v="0.19858707995660921"/>
    <n v="0.27980298636075102"/>
    <n v="0.36655632081826411"/>
    <n v="0.45754581357612639"/>
    <n v="0.55166698418671756"/>
    <n v="0.64823901086903435"/>
    <n v="0.74671863527632099"/>
    <n v="0.85408817404559434"/>
    <n v="0.96141000348010452"/>
    <n v="0.96711063766960037"/>
    <n v="0.96711063766960037"/>
    <n v="0.96711063766960037"/>
    <n v="0.96711063766960037"/>
    <n v="0.96711063766960037"/>
    <n v="0.96711063766960037"/>
    <n v="0.96711063766960037"/>
    <n v="0.96711063766960037"/>
    <n v="0.96711063766960037"/>
  </r>
  <r>
    <s v="Lost Opportunity"/>
    <x v="1"/>
    <s v="Under $25"/>
    <s v="Under $15"/>
    <s v="Microwave"/>
    <s v="Under $25"/>
    <n v="21.55046429547723"/>
    <s v="Food Preparation"/>
    <s v="Res-Microwave-7P_v3"/>
    <s v="Urban"/>
    <s v="SC-NR"/>
    <s v="M_Input"/>
    <s v="No"/>
    <s v="Residential"/>
    <s v="Multifamily - Low Rise"/>
    <s v="Microwave Top Tier"/>
    <n v="1.4686807375112181E-2"/>
    <n v="1.7291765263865562E-2"/>
    <n v="1.9358733044957058E-2"/>
    <n v="2.0996557362939892E-2"/>
    <n v="2.2429029801206049E-2"/>
    <n v="2.3525269119851325E-2"/>
    <n v="2.4335690934928256E-2"/>
    <n v="2.4970391269203134E-2"/>
    <n v="2.5464833749356354E-2"/>
    <n v="2.8802231679506574E-2"/>
    <n v="2.8661560600158089E-2"/>
    <n v="2.8567126495108848E-2"/>
    <n v="2.8303373135391375E-2"/>
    <n v="2.8045280416010364E-2"/>
    <n v="2.7812588585242454E-2"/>
    <n v="2.7639862142589594E-2"/>
    <n v="2.7740221376250904E-2"/>
    <n v="2.759377902848938E-2"/>
    <n v="2.7653177136210783E-2"/>
    <n v="2.7525160052113279E-2"/>
    <n v="0.2577300504365595"/>
    <n v="11.430646991991916"/>
    <n v="21.55046429547723"/>
    <s v="R-All-Food-Oven-All-All-R"/>
    <n v="0"/>
    <n v="0.2577300504365595"/>
    <n v="1.4686807375112181E-2"/>
    <n v="3.1978572638977742E-2"/>
    <n v="5.1337305683934797E-2"/>
    <n v="7.2333863046874697E-2"/>
    <n v="9.4762892848080746E-2"/>
    <n v="0.11828816196793207"/>
    <n v="0.14262385290286034"/>
    <n v="0.16759424417206348"/>
    <n v="0.19305907792141982"/>
    <n v="0.2218613096009264"/>
    <n v="0.25052287020108449"/>
    <n v="0.2577300504365595"/>
    <n v="0.2577300504365595"/>
    <n v="0.2577300504365595"/>
    <n v="0.2577300504365595"/>
    <n v="0.2577300504365595"/>
    <n v="0.2577300504365595"/>
    <n v="0.2577300504365595"/>
    <n v="0.2577300504365595"/>
    <n v="0.2577300504365595"/>
  </r>
  <r>
    <s v="Lost Opportunity"/>
    <x v="1"/>
    <s v="Under $25"/>
    <s v="Under $15"/>
    <s v="Microwave"/>
    <s v="Under $25"/>
    <n v="21.55046429547723"/>
    <s v="Food Preparation"/>
    <s v="Res-Microwave-7P_v3"/>
    <s v="Urban"/>
    <s v="SC-NR"/>
    <s v="M_Input"/>
    <s v="No"/>
    <s v="Residential"/>
    <s v="Multifamily - High Rise"/>
    <s v="Microwave Top Tier"/>
    <n v="3.3485308653260866E-3"/>
    <n v="3.9424536028066694E-3"/>
    <n v="4.4137142324880809E-3"/>
    <n v="4.7871385152285393E-3"/>
    <n v="5.1137320107285901E-3"/>
    <n v="5.3636692513694085E-3"/>
    <n v="5.5484307653436826E-3"/>
    <n v="5.6931340428116352E-3"/>
    <n v="5.8058500073845248E-3"/>
    <n v="6.5607306597583138E-3"/>
    <n v="6.531972093851918E-3"/>
    <n v="6.5112430883950282E-3"/>
    <n v="6.4530605520859508E-3"/>
    <n v="6.3934392533604957E-3"/>
    <n v="6.3404600531510045E-3"/>
    <n v="6.3002326145079942E-3"/>
    <n v="6.3230016602349925E-3"/>
    <n v="6.2890795219135032E-3"/>
    <n v="6.3034129233342099E-3"/>
    <n v="6.274633709770717E-3"/>
    <n v="5.8740854771661681E-2"/>
    <n v="11.430646991991916"/>
    <n v="21.55046429547723"/>
    <s v="R-All-Food-Oven-All-All-R"/>
    <n v="0"/>
    <n v="5.8740854771661681E-2"/>
    <n v="3.3485308653260866E-3"/>
    <n v="7.290984468132756E-3"/>
    <n v="1.1704698700620837E-2"/>
    <n v="1.6491837215849375E-2"/>
    <n v="2.1605569226577966E-2"/>
    <n v="2.6969238477947376E-2"/>
    <n v="3.251766924329106E-2"/>
    <n v="3.8210803286102699E-2"/>
    <n v="4.4016653293487223E-2"/>
    <n v="5.0577383953245535E-2"/>
    <n v="5.7109356047097451E-2"/>
    <n v="5.8740854771661681E-2"/>
    <n v="5.8740854771661681E-2"/>
    <n v="5.8740854771661681E-2"/>
    <n v="5.8740854771661681E-2"/>
    <n v="5.8740854771661681E-2"/>
    <n v="5.8740854771661681E-2"/>
    <n v="5.8740854771661681E-2"/>
    <n v="5.8740854771661681E-2"/>
    <n v="5.8740854771661681E-2"/>
  </r>
  <r>
    <s v="Lost Opportunity"/>
    <x v="1"/>
    <s v="Under $25"/>
    <s v="Under $15"/>
    <s v="Microwave"/>
    <s v="Under $25"/>
    <n v="21.55046429547723"/>
    <s v="Food Preparation"/>
    <s v="Res-Microwave-7P_v3"/>
    <s v="Urban"/>
    <s v="SC-NR"/>
    <s v="M_Input"/>
    <s v="No"/>
    <s v="Residential"/>
    <s v="Manufactured"/>
    <s v="Microwave Top Tier"/>
    <n v="4.0810742693389787E-3"/>
    <n v="4.7643613674056961E-3"/>
    <n v="5.2888447588560969E-3"/>
    <n v="5.6878074765038152E-3"/>
    <n v="6.0244848017241793E-3"/>
    <n v="6.2654491232477577E-3"/>
    <n v="6.4264999922760057E-3"/>
    <n v="6.5383549929949178E-3"/>
    <n v="6.6114367319704036E-3"/>
    <n v="6.8686898314374968E-3"/>
    <n v="6.8674770232358909E-3"/>
    <n v="6.852834348181216E-3"/>
    <n v="6.7692362411083369E-3"/>
    <n v="6.6875169386914181E-3"/>
    <n v="6.6009347326644102E-3"/>
    <n v="6.5319501406729723E-3"/>
    <n v="6.5210458404066241E-3"/>
    <n v="6.4479829053867245E-3"/>
    <n v="6.4357407153601597E-3"/>
    <n v="6.3648572543669379E-3"/>
    <n v="5.7883629774406031E-2"/>
    <n v="11.430646991991916"/>
    <n v="21.55046429547723"/>
    <s v="R-All-Food-Oven-All-All-R"/>
    <n v="0"/>
    <n v="5.7883629774406031E-2"/>
    <n v="4.0810742693389787E-3"/>
    <n v="8.8454356367446748E-3"/>
    <n v="1.4134280395600772E-2"/>
    <n v="1.9822087872104585E-2"/>
    <n v="2.5846572673828765E-2"/>
    <n v="3.211202179707652E-2"/>
    <n v="3.8538521789352527E-2"/>
    <n v="4.5076876782347446E-2"/>
    <n v="5.1688313514317852E-2"/>
    <n v="5.7883629774406031E-2"/>
    <n v="5.7883629774406031E-2"/>
    <n v="5.7883629774406031E-2"/>
    <n v="5.7883629774406031E-2"/>
    <n v="5.7883629774406031E-2"/>
    <n v="5.7883629774406031E-2"/>
    <n v="5.7883629774406031E-2"/>
    <n v="5.7883629774406031E-2"/>
    <n v="5.7883629774406031E-2"/>
    <n v="5.7883629774406031E-2"/>
    <n v="5.7883629774406031E-2"/>
  </r>
  <r>
    <s v="Lost Opportunity"/>
    <x v="1"/>
    <s v="Over $160"/>
    <s v="Over $160"/>
    <s v="Electric Oven"/>
    <s v="Over $160"/>
    <n v="308.89092316059964"/>
    <s v="Food Preparation"/>
    <s v="Res-Oven-7P_v3"/>
    <s v="Urban"/>
    <s v="SC-New"/>
    <s v="M_Input"/>
    <s v="No"/>
    <s v="Residential"/>
    <s v="Single Family"/>
    <s v="Self-Cleaning Oven"/>
    <n v="1.5827639752317942E-2"/>
    <n v="1.6332387093676758E-2"/>
    <n v="1.6862219518706457E-2"/>
    <n v="1.763141991278613E-2"/>
    <n v="1.8035052157278318E-2"/>
    <n v="1.8739516237868386E-2"/>
    <n v="1.9276392530211017E-2"/>
    <n v="1.9270600604132725E-2"/>
    <n v="1.897187499205592E-2"/>
    <n v="1.9167340690827275E-2"/>
    <n v="1.952828578860296E-2"/>
    <n v="1.9504724581178717E-2"/>
    <n v="1.8828726221758522E-2"/>
    <n v="1.8773439736607944E-2"/>
    <n v="1.8825872764925974E-2"/>
    <n v="1.8931401473161906E-2"/>
    <n v="1.8982430006548E-2"/>
    <n v="1.9033775841567527E-2"/>
    <n v="1.9085441623259935E-2"/>
    <n v="1.9137430019802906E-2"/>
    <n v="0.37074597154727529"/>
    <n v="203.1085265058459"/>
    <n v="308.89092316059964"/>
    <s v="R-All-Food-Oven-All-All-R"/>
    <n v="0"/>
    <n v="0.37074597154727529"/>
    <n v="1.5827639752317942E-2"/>
    <n v="3.2160026845994699E-2"/>
    <n v="4.9022246364701157E-2"/>
    <n v="6.6653666277487283E-2"/>
    <n v="8.4688718434765609E-2"/>
    <n v="0.103428234672634"/>
    <n v="0.12270462720284502"/>
    <n v="0.14197522780697774"/>
    <n v="0.16094710279903365"/>
    <n v="0.18011444348986094"/>
    <n v="0.19964272927846391"/>
    <n v="0.21914745385964263"/>
    <n v="0.23797618008140115"/>
    <n v="0.25674961981800909"/>
    <n v="0.27557549258293507"/>
    <n v="0.29450689405609698"/>
    <n v="0.31348932406264496"/>
    <n v="0.33252309990421247"/>
    <n v="0.3516085415274724"/>
    <n v="0.37074597154727529"/>
  </r>
  <r>
    <s v="Lost Opportunity"/>
    <x v="1"/>
    <s v="Over $160"/>
    <s v="Over $160"/>
    <s v="Electric Oven"/>
    <s v="Over $160"/>
    <n v="308.89092316059964"/>
    <s v="Food Preparation"/>
    <s v="Res-Oven-7P_v3"/>
    <s v="Urban"/>
    <s v="SC-New"/>
    <s v="M_Input"/>
    <s v="No"/>
    <s v="Residential"/>
    <s v="Multifamily - Low Rise"/>
    <s v="Self-Cleaning Oven"/>
    <n v="7.631410457166035E-3"/>
    <n v="8.1828760371937866E-3"/>
    <n v="8.7628213060048643E-3"/>
    <n v="9.6392857076047968E-3"/>
    <n v="1.0413042571172036E-2"/>
    <n v="1.1269725066488281E-2"/>
    <n v="1.1680658441934413E-2"/>
    <n v="1.2095876032864872E-2"/>
    <n v="1.247899553477857E-2"/>
    <n v="1.2721721394648373E-2"/>
    <n v="1.2823559043274689E-2"/>
    <n v="1.2663118093301323E-2"/>
    <n v="1.2556627280530879E-2"/>
    <n v="1.2461684598965855E-2"/>
    <n v="1.2412003002522237E-2"/>
    <n v="1.2408902074197486E-2"/>
    <n v="1.237104894565726E-2"/>
    <n v="1.233452685843241E-2"/>
    <n v="1.2299281618964621E-2"/>
    <n v="1.2265261244092145E-2"/>
    <n v="0.22947242530979495"/>
    <n v="203.1085265058459"/>
    <n v="308.89092316059964"/>
    <s v="R-All-Food-Oven-All-All-R"/>
    <n v="0"/>
    <n v="0.22947242530979495"/>
    <n v="7.631410457166035E-3"/>
    <n v="1.5814286494359821E-2"/>
    <n v="2.4577107800364685E-2"/>
    <n v="3.4216393507969484E-2"/>
    <n v="4.4629436079141521E-2"/>
    <n v="5.5899161145629803E-2"/>
    <n v="6.7579819587564219E-2"/>
    <n v="7.9675695620429088E-2"/>
    <n v="9.2154691155207663E-2"/>
    <n v="0.10487641254985604"/>
    <n v="0.11769997159313073"/>
    <n v="0.13036308968643204"/>
    <n v="0.14291971696696293"/>
    <n v="0.15538140156592878"/>
    <n v="0.16779340456845102"/>
    <n v="0.1802023066426485"/>
    <n v="0.19257335558830577"/>
    <n v="0.20490788244673819"/>
    <n v="0.21720716406570281"/>
    <n v="0.22947242530979495"/>
  </r>
  <r>
    <s v="Lost Opportunity"/>
    <x v="1"/>
    <s v="Over $160"/>
    <s v="Over $160"/>
    <s v="Electric Oven"/>
    <s v="Over $160"/>
    <n v="308.89092316059964"/>
    <s v="Food Preparation"/>
    <s v="Res-Oven-7P_v3"/>
    <s v="Urban"/>
    <s v="SC-New"/>
    <s v="M_Input"/>
    <s v="No"/>
    <s v="Residential"/>
    <s v="Multifamily - High Rise"/>
    <s v="Self-Cleaning Oven"/>
    <n v="1.7219925641370364E-3"/>
    <n v="1.8551780498090112E-3"/>
    <n v="1.9885662426081087E-3"/>
    <n v="2.1978672993393654E-3"/>
    <n v="2.3687043299247448E-3"/>
    <n v="2.5633270401082451E-3"/>
    <n v="2.6471751284917549E-3"/>
    <n v="2.7383510585634379E-3"/>
    <n v="2.81610072839477E-3"/>
    <n v="2.8783957733320362E-3"/>
    <n v="2.9066089141429876E-3"/>
    <n v="2.8704020999421086E-3"/>
    <n v="2.8466714460561745E-3"/>
    <n v="2.8160341361554409E-3"/>
    <n v="2.8194181807228579E-3"/>
    <n v="2.8179445149644458E-3"/>
    <n v="2.8086630604260902E-3"/>
    <n v="2.7997640956223305E-3"/>
    <n v="2.7912295612011681E-3"/>
    <n v="2.783042251685775E-3"/>
    <n v="5.2035436475627903E-2"/>
    <n v="203.1085265058459"/>
    <n v="308.89092316059964"/>
    <s v="R-All-Food-Oven-All-All-R"/>
    <n v="0"/>
    <n v="5.2035436475627903E-2"/>
    <n v="1.7219925641370364E-3"/>
    <n v="3.5771706139460478E-3"/>
    <n v="5.5657368565541565E-3"/>
    <n v="7.7636041558935224E-3"/>
    <n v="1.0132308485818267E-2"/>
    <n v="1.2695635525926513E-2"/>
    <n v="1.5342810654418268E-2"/>
    <n v="1.8081161712981707E-2"/>
    <n v="2.0897262441376477E-2"/>
    <n v="2.3775658214708513E-2"/>
    <n v="2.6682267128851501E-2"/>
    <n v="2.9552669228793609E-2"/>
    <n v="3.2399340674849786E-2"/>
    <n v="3.5215374811005229E-2"/>
    <n v="3.8034792991728086E-2"/>
    <n v="4.0852737506692535E-2"/>
    <n v="4.3661400567118626E-2"/>
    <n v="4.6461164662740959E-2"/>
    <n v="4.9252394223942127E-2"/>
    <n v="5.2035436475627903E-2"/>
  </r>
  <r>
    <s v="Lost Opportunity"/>
    <x v="1"/>
    <s v="Over $160"/>
    <s v="Over $160"/>
    <s v="Electric Oven"/>
    <s v="Over $160"/>
    <n v="308.89092316059964"/>
    <s v="Food Preparation"/>
    <s v="Res-Oven-7P_v3"/>
    <s v="Urban"/>
    <s v="SC-New"/>
    <s v="M_Input"/>
    <s v="No"/>
    <s v="Residential"/>
    <s v="Manufactured"/>
    <s v="Self-Cleaning Oven"/>
    <n v="3.190843328982339E-4"/>
    <n v="3.4081247808638462E-4"/>
    <n v="3.6459464361348227E-4"/>
    <n v="3.855381679146692E-4"/>
    <n v="4.0268747905879349E-4"/>
    <n v="4.1415318566464295E-4"/>
    <n v="4.1939252182400847E-4"/>
    <n v="4.242458505581658E-4"/>
    <n v="4.2799261245787861E-4"/>
    <n v="4.2984533888196843E-4"/>
    <n v="4.2992557463538344E-4"/>
    <n v="4.285136304701E-4"/>
    <n v="4.262225743614587E-4"/>
    <n v="4.2380511519158031E-4"/>
    <n v="4.2102826196758293E-4"/>
    <n v="4.1782208882764434E-4"/>
    <n v="4.1343653750622203E-4"/>
    <n v="4.0909701788406606E-4"/>
    <n v="4.0480304680245359E-4"/>
    <n v="4.0055414617400071E-4"/>
    <n v="8.1035546047787208E-3"/>
    <n v="203.1085265058459"/>
    <n v="308.89092316059964"/>
    <s v="R-All-Food-Oven-All-All-R"/>
    <n v="0"/>
    <n v="8.1035546047787208E-3"/>
    <n v="3.190843328982339E-4"/>
    <n v="6.5989681098461853E-4"/>
    <n v="1.0244914545981007E-3"/>
    <n v="1.4100296225127698E-3"/>
    <n v="1.8127171015715634E-3"/>
    <n v="2.2268702872362063E-3"/>
    <n v="2.6462628090602146E-3"/>
    <n v="3.0705086596183803E-3"/>
    <n v="3.4985012720762589E-3"/>
    <n v="3.9283466109582277E-3"/>
    <n v="4.3582721855936115E-3"/>
    <n v="4.7867858160637114E-3"/>
    <n v="5.2130083904251704E-3"/>
    <n v="5.6368135056167508E-3"/>
    <n v="6.0578417675843333E-3"/>
    <n v="6.4756638564119774E-3"/>
    <n v="6.8891003939181997E-3"/>
    <n v="7.2981974118022661E-3"/>
    <n v="7.7030004586047199E-3"/>
    <n v="8.1035546047787208E-3"/>
  </r>
  <r>
    <s v="Lost Opportunity"/>
    <x v="1"/>
    <s v="Over $160"/>
    <s v="Over $160"/>
    <s v="Electric Oven"/>
    <s v="Over $160"/>
    <n v="262.12281805295078"/>
    <s v="Food Preparation"/>
    <s v="Res-Oven-7P_v3"/>
    <s v="Urban"/>
    <s v="SC-New"/>
    <s v="M_Input"/>
    <s v="No"/>
    <s v="Residential"/>
    <s v="Single Family"/>
    <s v="Non self-cleaning oven"/>
    <n v="2.4017929254746686E-2"/>
    <n v="2.4783866951458677E-2"/>
    <n v="2.558787044789728E-2"/>
    <n v="2.675510706288425E-2"/>
    <n v="2.7367605884240618E-2"/>
    <n v="2.8436607246092097E-2"/>
    <n v="2.9251299582398749E-2"/>
    <n v="2.9242510522692181E-2"/>
    <n v="2.878920410874055E-2"/>
    <n v="2.908581695805262E-2"/>
    <n v="2.9633539420711938E-2"/>
    <n v="2.9597786053695296E-2"/>
    <n v="2.8571980499174664E-2"/>
    <n v="2.848808505362059E-2"/>
    <n v="2.8567650471109329E-2"/>
    <n v="2.8727786858367205E-2"/>
    <n v="2.880522100041364E-2"/>
    <n v="2.8883136637383091E-2"/>
    <n v="2.8961537783037027E-2"/>
    <n v="2.9040428486248403E-2"/>
    <n v="0.5625949702829649"/>
    <n v="171.62437474128097"/>
    <n v="262.12281805295078"/>
    <s v="R-All-Food-Oven-All-All-R"/>
    <n v="0"/>
    <n v="0.5625949702829649"/>
    <n v="2.4017929254746686E-2"/>
    <n v="4.8801796206205367E-2"/>
    <n v="7.4389666654102654E-2"/>
    <n v="0.10114477371698691"/>
    <n v="0.12851237960122752"/>
    <n v="0.15694898684731962"/>
    <n v="0.18620028642971836"/>
    <n v="0.21544279695241053"/>
    <n v="0.24423200106115109"/>
    <n v="0.27331781801920368"/>
    <n v="0.30295135743991564"/>
    <n v="0.33254914349361092"/>
    <n v="0.36112112399278556"/>
    <n v="0.38960920904640617"/>
    <n v="0.41817685951751549"/>
    <n v="0.44690464637588267"/>
    <n v="0.47570986737629634"/>
    <n v="0.50459300401367946"/>
    <n v="0.53355454179671646"/>
    <n v="0.5625949702829649"/>
  </r>
  <r>
    <s v="Lost Opportunity"/>
    <x v="1"/>
    <s v="Over $160"/>
    <s v="Over $160"/>
    <s v="Electric Oven"/>
    <s v="Over $160"/>
    <n v="262.12281805295078"/>
    <s v="Food Preparation"/>
    <s v="Res-Oven-7P_v3"/>
    <s v="Urban"/>
    <s v="SC-New"/>
    <s v="M_Input"/>
    <s v="No"/>
    <s v="Residential"/>
    <s v="Multifamily - Low Rise"/>
    <s v="Non self-cleaning oven"/>
    <n v="1.1580417506489251E-2"/>
    <n v="1.2417248613009392E-2"/>
    <n v="1.3297296722260146E-2"/>
    <n v="1.4627302984807806E-2"/>
    <n v="1.5801453894251583E-2"/>
    <n v="1.7101441756514631E-2"/>
    <n v="1.7725019806958571E-2"/>
    <n v="1.8355099015252004E-2"/>
    <n v="1.8936470415983394E-2"/>
    <n v="1.9304799024789189E-2"/>
    <n v="1.9459334348972217E-2"/>
    <n v="1.9215870418384566E-2"/>
    <n v="1.9054274068743965E-2"/>
    <n v="1.8910201633133297E-2"/>
    <n v="1.8834811424149618E-2"/>
    <n v="1.883010586613254E-2"/>
    <n v="1.8772664973012838E-2"/>
    <n v="1.8717243891858037E-2"/>
    <n v="1.8663760385703561E-2"/>
    <n v="1.8612135571789822E-2"/>
    <n v="0.34821695232219635"/>
    <n v="171.62437474128097"/>
    <n v="262.12281805295078"/>
    <s v="R-All-Food-Oven-All-All-R"/>
    <n v="0"/>
    <n v="0.34821695232219635"/>
    <n v="1.1580417506489251E-2"/>
    <n v="2.3997666119498641E-2"/>
    <n v="3.7294962841758789E-2"/>
    <n v="5.1922265826566595E-2"/>
    <n v="6.7723719720818171E-2"/>
    <n v="8.4825161477332794E-2"/>
    <n v="0.10255018128429136"/>
    <n v="0.12090528029954337"/>
    <n v="0.13984175071552676"/>
    <n v="0.15914654974031595"/>
    <n v="0.17860588408928815"/>
    <n v="0.19782175450767273"/>
    <n v="0.21687602857641669"/>
    <n v="0.23578623020954997"/>
    <n v="0.25462104163369959"/>
    <n v="0.27345114749983213"/>
    <n v="0.29222381247284496"/>
    <n v="0.31094105636470298"/>
    <n v="0.32960481675040654"/>
    <n v="0.34821695232219635"/>
  </r>
  <r>
    <s v="Lost Opportunity"/>
    <x v="1"/>
    <s v="Over $160"/>
    <s v="Over $160"/>
    <s v="Electric Oven"/>
    <s v="Over $160"/>
    <n v="262.12281805295078"/>
    <s v="Food Preparation"/>
    <s v="Res-Oven-7P_v3"/>
    <s v="Urban"/>
    <s v="SC-New"/>
    <s v="M_Input"/>
    <s v="No"/>
    <s v="Residential"/>
    <s v="Multifamily - High Rise"/>
    <s v="Non self-cleaning oven"/>
    <n v="2.6130677871023856E-3"/>
    <n v="2.815172435848899E-3"/>
    <n v="3.0175846860770513E-3"/>
    <n v="3.3351922417316359E-3"/>
    <n v="3.5944318869914251E-3"/>
    <n v="3.8897655285010388E-3"/>
    <n v="4.0170022793024939E-3"/>
    <n v="4.1553587918631693E-3"/>
    <n v="4.2733413905835741E-3"/>
    <n v="4.3678720979813965E-3"/>
    <n v="4.4106846228212041E-3"/>
    <n v="4.3557419582404581E-3"/>
    <n v="4.3197314617216863E-3"/>
    <n v="4.273240339023255E-3"/>
    <n v="4.2783755167431822E-3"/>
    <n v="4.276139276818307E-3"/>
    <n v="4.2620549710107565E-3"/>
    <n v="4.2485510809524884E-3"/>
    <n v="4.2356002021633962E-3"/>
    <n v="4.2231762258912158E-3"/>
    <n v="7.8962084781369013E-2"/>
    <n v="171.62437474128097"/>
    <n v="262.12281805295078"/>
    <s v="R-All-Food-Oven-All-All-R"/>
    <n v="0"/>
    <n v="7.8962084781369013E-2"/>
    <n v="2.6130677871023856E-3"/>
    <n v="5.428240222951285E-3"/>
    <n v="8.4458249090283363E-3"/>
    <n v="1.1781017150759972E-2"/>
    <n v="1.5375449037751397E-2"/>
    <n v="1.9265214566252437E-2"/>
    <n v="2.328221684555493E-2"/>
    <n v="2.74375756374181E-2"/>
    <n v="3.1710917028001676E-2"/>
    <n v="3.6078789125983071E-2"/>
    <n v="4.0489473748804274E-2"/>
    <n v="4.4845215707044729E-2"/>
    <n v="4.9164947168766418E-2"/>
    <n v="5.343818750778967E-2"/>
    <n v="5.7716563024532853E-2"/>
    <n v="6.1992702301351163E-2"/>
    <n v="6.6254757272361922E-2"/>
    <n v="7.0503308353314406E-2"/>
    <n v="7.4738908555477795E-2"/>
    <n v="7.8962084781369013E-2"/>
  </r>
  <r>
    <s v="Lost Opportunity"/>
    <x v="1"/>
    <s v="Over $160"/>
    <s v="Over $160"/>
    <s v="Electric Oven"/>
    <s v="Over $160"/>
    <n v="262.12281805295078"/>
    <s v="Food Preparation"/>
    <s v="Res-Oven-7P_v3"/>
    <s v="Urban"/>
    <s v="SC-New"/>
    <s v="M_Input"/>
    <s v="No"/>
    <s v="Residential"/>
    <s v="Manufactured"/>
    <s v="Non self-cleaning oven"/>
    <n v="4.8420011156277893E-4"/>
    <n v="5.1717186617258686E-4"/>
    <n v="5.5326052993376817E-4"/>
    <n v="5.8504164783148291E-4"/>
    <n v="6.1106517049643971E-4"/>
    <n v="6.2846400787360728E-4"/>
    <n v="6.3641453032589211E-4"/>
    <n v="6.4377929904764345E-4"/>
    <n v="6.4946488853855294E-4"/>
    <n v="6.5227634071199987E-4"/>
    <n v="6.5239809586181263E-4"/>
    <n v="6.5025551644984044E-4"/>
    <n v="6.4677891321669278E-4"/>
    <n v="6.43110497443591E-4"/>
    <n v="6.3889671286620217E-4"/>
    <n v="6.340314492603485E-4"/>
    <n v="6.2737651756937681E-4"/>
    <n v="6.207914374869683E-4"/>
    <n v="6.1427547583545346E-4"/>
    <n v="6.0782790713275489E-4"/>
    <n v="1.229688091561779E-2"/>
    <n v="171.62437474128097"/>
    <n v="262.12281805295078"/>
    <s v="R-All-Food-Oven-All-All-R"/>
    <n v="0"/>
    <n v="1.229688091561779E-2"/>
    <n v="4.8420011156277893E-4"/>
    <n v="1.0013719777353658E-3"/>
    <n v="1.554632507669134E-3"/>
    <n v="2.139674155500617E-3"/>
    <n v="2.7507393259970569E-3"/>
    <n v="3.3792033338706641E-3"/>
    <n v="4.0156178641965563E-3"/>
    <n v="4.6593971632441994E-3"/>
    <n v="5.3088620517827527E-3"/>
    <n v="5.9611383924947524E-3"/>
    <n v="6.613536488356565E-3"/>
    <n v="7.2637920048064051E-3"/>
    <n v="7.9105709180230972E-3"/>
    <n v="8.5536814154666876E-3"/>
    <n v="9.1925781283328893E-3"/>
    <n v="9.8266095775932372E-3"/>
    <n v="1.0453986095162614E-2"/>
    <n v="1.1074777532649582E-2"/>
    <n v="1.1689053008485035E-2"/>
    <n v="1.229688091561779E-2"/>
  </r>
  <r>
    <s v="Lost Opportunity"/>
    <x v="1"/>
    <s v="Over $160"/>
    <s v="Over $160"/>
    <s v="Electric Oven"/>
    <s v="Over $160"/>
    <n v="308.89092316059964"/>
    <s v="Food Preparation"/>
    <s v="Res-Oven-7P_v3"/>
    <s v="Urban"/>
    <s v="SC-NR"/>
    <s v="M_Input"/>
    <s v="No"/>
    <s v="Residential"/>
    <s v="Single Family"/>
    <s v="Self-Cleaning Oven"/>
    <n v="6.568078974780299E-2"/>
    <n v="7.2018003918100301E-2"/>
    <n v="7.7399048603856366E-2"/>
    <n v="8.1923974161530771E-2"/>
    <n v="8.5695142150293571E-2"/>
    <n v="8.881279153860612E-2"/>
    <n v="9.1369127288835103E-2"/>
    <n v="9.3304751600031183E-2"/>
    <n v="9.4758223310922124E-2"/>
    <n v="9.5838212000603662E-2"/>
    <n v="9.6627879180689102E-2"/>
    <n v="9.7191205300352385E-2"/>
    <n v="9.7577984830226033E-2"/>
    <n v="9.7829793274418042E-2"/>
    <n v="9.7976194385358262E-2"/>
    <n v="9.8040767221804492E-2"/>
    <n v="9.7820560773078033E-2"/>
    <n v="9.7600848924435615E-2"/>
    <n v="9.7381630564966612E-2"/>
    <n v="9.7162904586255427E-2"/>
    <n v="1.9653273022380517"/>
    <n v="203.1085265058459"/>
    <n v="308.89092316059964"/>
    <s v="R-All-Food-Oven-All-All-R"/>
    <n v="0"/>
    <n v="1.8220098333621662"/>
    <n v="6.568078974780299E-2"/>
    <n v="0.13769879366590329"/>
    <n v="0.21509784226975964"/>
    <n v="0.29702181643129044"/>
    <n v="0.382716958581584"/>
    <n v="0.47152975012019011"/>
    <n v="0.56289887740902522"/>
    <n v="0.65620362900905638"/>
    <n v="0.75096185231997847"/>
    <n v="0.84680006432058219"/>
    <n v="0.94342794350127135"/>
    <n v="1.0406191488016237"/>
    <n v="1.1381971336318497"/>
    <n v="1.2360269269062678"/>
    <n v="1.3340031212916261"/>
    <n v="1.4320438885134306"/>
    <n v="1.5298644492865086"/>
    <n v="1.6274652982109441"/>
    <n v="1.7248469287759107"/>
    <n v="1.8220098333621662"/>
  </r>
  <r>
    <s v="Lost Opportunity"/>
    <x v="1"/>
    <s v="Over $160"/>
    <s v="Over $160"/>
    <s v="Electric Oven"/>
    <s v="Over $160"/>
    <n v="308.89092316059964"/>
    <s v="Food Preparation"/>
    <s v="Res-Oven-7P_v3"/>
    <s v="Urban"/>
    <s v="SC-NR"/>
    <s v="M_Input"/>
    <s v="No"/>
    <s v="Residential"/>
    <s v="Multifamily - Low Rise"/>
    <s v="Self-Cleaning Oven"/>
    <n v="1.8872195058957729E-2"/>
    <n v="2.0693530922283834E-2"/>
    <n v="2.2240261036620974E-2"/>
    <n v="2.3541318719936765E-2"/>
    <n v="2.4625967001274351E-2"/>
    <n v="2.5522996167608607E-2"/>
    <n v="2.6258421540579099E-2"/>
    <n v="2.6815786600679067E-2"/>
    <n v="2.7234797398746728E-2"/>
    <n v="2.7546168200953451E-2"/>
    <n v="2.7773856264414875E-2"/>
    <n v="2.7936252594865856E-2"/>
    <n v="2.8048355491610614E-2"/>
    <n v="2.8121360615476116E-2"/>
    <n v="2.8164091314138225E-2"/>
    <n v="2.8183369277925408E-2"/>
    <n v="2.8120781818826417E-2"/>
    <n v="2.805833335485752E-2"/>
    <n v="2.7996023577323441E-2"/>
    <n v="2.7933852178214504E-2"/>
    <n v="0.56502183190489763"/>
    <n v="203.1085265058459"/>
    <n v="308.89092316059964"/>
    <s v="R-All-Food-Oven-All-All-R"/>
    <n v="0"/>
    <n v="0.52368771913529366"/>
    <n v="1.8872195058957729E-2"/>
    <n v="3.9565725981241563E-2"/>
    <n v="6.1805987017862538E-2"/>
    <n v="8.5347305737799306E-2"/>
    <n v="0.10997327273907366"/>
    <n v="0.13549626890668226"/>
    <n v="0.16175469044726137"/>
    <n v="0.18857047704794044"/>
    <n v="0.21580527444668718"/>
    <n v="0.24335144264764064"/>
    <n v="0.2711252989120555"/>
    <n v="0.29906155150692137"/>
    <n v="0.32710990699853199"/>
    <n v="0.35523126761400808"/>
    <n v="0.3833953589281463"/>
    <n v="0.41157872820607172"/>
    <n v="0.43969951002489815"/>
    <n v="0.46775784337975568"/>
    <n v="0.49575386695707913"/>
    <n v="0.52368771913529366"/>
  </r>
  <r>
    <s v="Lost Opportunity"/>
    <x v="1"/>
    <s v="Over $160"/>
    <s v="Over $160"/>
    <s v="Electric Oven"/>
    <s v="Over $160"/>
    <n v="308.89092316059964"/>
    <s v="Food Preparation"/>
    <s v="Res-Oven-7P_v3"/>
    <s v="Urban"/>
    <s v="SC-NR"/>
    <s v="M_Input"/>
    <s v="No"/>
    <s v="Residential"/>
    <s v="Multifamily - High Rise"/>
    <s v="Self-Cleaning Oven"/>
    <n v="4.3027818120949324E-3"/>
    <n v="4.7180426228566139E-3"/>
    <n v="5.0706911678373131E-3"/>
    <n v="5.367334825203008E-3"/>
    <n v="5.6146251918034844E-3"/>
    <n v="5.8191431966023235E-3"/>
    <n v="5.9868049078484831E-3"/>
    <n v="6.1138756671941406E-3"/>
    <n v="6.2093925385484352E-3"/>
    <n v="6.2803913593849634E-3"/>
    <n v="6.3323091777892082E-3"/>
    <n v="6.369333616492721E-3"/>
    <n v="6.3948917484036027E-3"/>
    <n v="6.411516514339171E-3"/>
    <n v="6.4212875012066416E-3"/>
    <n v="6.4256798354158503E-3"/>
    <n v="6.4114072308612928E-3"/>
    <n v="6.3971663299198771E-3"/>
    <n v="6.3829570621651063E-3"/>
    <n v="6.3687793573269438E-3"/>
    <n v="0.12882216733005489"/>
    <n v="203.1085265058459"/>
    <n v="308.89092316059964"/>
    <s v="R-All-Food-Oven-All-All-R"/>
    <n v="0"/>
    <n v="0.11939841166329412"/>
    <n v="4.3027818120949324E-3"/>
    <n v="9.0208244349515472E-3"/>
    <n v="1.4091515602788859E-2"/>
    <n v="1.9458850427991867E-2"/>
    <n v="2.5073475619795352E-2"/>
    <n v="3.0892618816397675E-2"/>
    <n v="3.6879423724246158E-2"/>
    <n v="4.2993299391440296E-2"/>
    <n v="4.9202691929988732E-2"/>
    <n v="5.5483083289373694E-2"/>
    <n v="6.1815392467162902E-2"/>
    <n v="6.8184726083655625E-2"/>
    <n v="7.4579617832059228E-2"/>
    <n v="8.0991134346398402E-2"/>
    <n v="8.7412421847605046E-2"/>
    <n v="9.3838101683020897E-2"/>
    <n v="0.10024950891388219"/>
    <n v="0.10664667524380207"/>
    <n v="0.11302963230596717"/>
    <n v="0.11939841166329412"/>
  </r>
  <r>
    <s v="Lost Opportunity"/>
    <x v="1"/>
    <s v="Over $160"/>
    <s v="Over $160"/>
    <s v="Electric Oven"/>
    <s v="Over $160"/>
    <n v="308.89092316059964"/>
    <s v="Food Preparation"/>
    <s v="Res-Oven-7P_v3"/>
    <s v="Urban"/>
    <s v="SC-NR"/>
    <s v="M_Input"/>
    <s v="No"/>
    <s v="Residential"/>
    <s v="Manufactured"/>
    <s v="Self-Cleaning Oven"/>
    <n v="4.8822241367384609E-3"/>
    <n v="5.3082107941636357E-3"/>
    <n v="5.656814874601619E-3"/>
    <n v="5.9371193521018687E-3"/>
    <n v="6.1581592511869556E-3"/>
    <n v="6.3284515582235383E-3"/>
    <n v="6.4557639675099044E-3"/>
    <n v="6.537051209727039E-3"/>
    <n v="6.5830529359464937E-3"/>
    <n v="6.6020381913769327E-3"/>
    <n v="6.6003801744062875E-3"/>
    <n v="6.5829885702934649E-3"/>
    <n v="6.5536481135834296E-3"/>
    <n v="6.5152767586437775E-3"/>
    <n v="6.4701131836456417E-3"/>
    <n v="6.4198810942603796E-3"/>
    <n v="6.3515453459500482E-3"/>
    <n v="6.2839369903175714E-3"/>
    <n v="6.2170482847081678E-3"/>
    <n v="6.1508715688829395E-3"/>
    <n v="0.12441451681957501"/>
    <n v="203.1085265058459"/>
    <n v="308.89092316059964"/>
    <s v="R-All-Food-Oven-All-All-R"/>
    <n v="0"/>
    <n v="0.12441451681957501"/>
    <n v="4.8822241367384609E-3"/>
    <n v="1.0190434930902097E-2"/>
    <n v="1.5847249805503717E-2"/>
    <n v="2.1784369157605586E-2"/>
    <n v="2.7942528408792543E-2"/>
    <n v="3.4270979967016078E-2"/>
    <n v="4.072674393452598E-2"/>
    <n v="4.7263795144253017E-2"/>
    <n v="5.3846848080199509E-2"/>
    <n v="6.0448886271576442E-2"/>
    <n v="6.7049266445982733E-2"/>
    <n v="7.3632255016276196E-2"/>
    <n v="8.0185903129859626E-2"/>
    <n v="8.6701179888503399E-2"/>
    <n v="9.3171293072149039E-2"/>
    <n v="9.9591174166409419E-2"/>
    <n v="0.10594271951235947"/>
    <n v="0.11222665650267703"/>
    <n v="0.1184437047873852"/>
    <n v="0.12441451681957501"/>
  </r>
  <r>
    <s v="Lost Opportunity"/>
    <x v="1"/>
    <s v="Over $160"/>
    <s v="Over $160"/>
    <s v="Electric Oven"/>
    <s v="Over $160"/>
    <n v="262.12281805295078"/>
    <s v="Food Preparation"/>
    <s v="Res-Oven-7P_v3"/>
    <s v="Urban"/>
    <s v="SC-NR"/>
    <s v="M_Input"/>
    <s v="No"/>
    <s v="Residential"/>
    <s v="Single Family"/>
    <s v="Non self-cleaning oven"/>
    <n v="9.9668465181461913E-2"/>
    <n v="0.10928498185711402"/>
    <n v="0.11745054239561391"/>
    <n v="0.12431696996333153"/>
    <n v="0.13003959490168376"/>
    <n v="0.13477052658962724"/>
    <n v="0.13864968306280817"/>
    <n v="0.14158693008748013"/>
    <n v="0.14379252620112945"/>
    <n v="0.1454313739605308"/>
    <n v="0.14662966825853629"/>
    <n v="0.14748449734873229"/>
    <n v="0.14807142272301801"/>
    <n v="0.14845353385853752"/>
    <n v="0.14867569278939538"/>
    <n v="0.14877367997142715"/>
    <n v="0.14843952383761844"/>
    <n v="0.14810611824337314"/>
    <n v="0.14777346150292026"/>
    <n v="0.14744155193427527"/>
    <n v="2.98232034884815"/>
    <n v="171.62437474128097"/>
    <n v="262.12281805295078"/>
    <s v="R-All-Food-Oven-All-All-R"/>
    <n v="0"/>
    <n v="2.7648407446686147"/>
    <n v="9.9668465181461913E-2"/>
    <n v="0.20895344703857593"/>
    <n v="0.32640398943418986"/>
    <n v="0.45072095939752138"/>
    <n v="0.58076055429920515"/>
    <n v="0.71553108088883244"/>
    <n v="0.85418076395164055"/>
    <n v="0.99576769403912069"/>
    <n v="1.1395602202402502"/>
    <n v="1.284991594200781"/>
    <n v="1.4316212624593172"/>
    <n v="1.5791057598080496"/>
    <n v="1.7271771825310676"/>
    <n v="1.8756307163896051"/>
    <n v="2.0243064091790006"/>
    <n v="2.1730800891504276"/>
    <n v="2.321519612988046"/>
    <n v="2.4696257312314192"/>
    <n v="2.6173991927343394"/>
    <n v="2.7648407446686147"/>
  </r>
  <r>
    <s v="Lost Opportunity"/>
    <x v="1"/>
    <s v="Over $160"/>
    <s v="Over $160"/>
    <s v="Electric Oven"/>
    <s v="Over $160"/>
    <n v="262.12281805295078"/>
    <s v="Food Preparation"/>
    <s v="Res-Oven-7P_v3"/>
    <s v="Urban"/>
    <s v="SC-NR"/>
    <s v="M_Input"/>
    <s v="No"/>
    <s v="Residential"/>
    <s v="Multifamily - Low Rise"/>
    <s v="Non self-cleaning oven"/>
    <n v="2.8637943047790531E-2"/>
    <n v="3.1401761064819449E-2"/>
    <n v="3.3748873776738186E-2"/>
    <n v="3.5723186553830985E-2"/>
    <n v="3.7369105092230466E-2"/>
    <n v="3.8730317717334935E-2"/>
    <n v="3.9846301834775069E-2"/>
    <n v="4.0692085210694298E-2"/>
    <n v="4.1327920487618013E-2"/>
    <n v="4.1800415566885886E-2"/>
    <n v="4.2145924808057865E-2"/>
    <n v="4.2392355965011064E-2"/>
    <n v="4.2562468469806554E-2"/>
    <n v="4.2673251374122978E-2"/>
    <n v="4.2738093821482963E-2"/>
    <n v="4.2767347505396784E-2"/>
    <n v="4.2672373069005932E-2"/>
    <n v="4.2577609553210535E-2"/>
    <n v="4.2483056489575552E-2"/>
    <n v="4.238871341070629E-2"/>
    <n v="0.85740227844722061"/>
    <n v="171.62437474128097"/>
    <n v="262.12281805295078"/>
    <s v="R-All-Food-Oven-All-All-R"/>
    <n v="0"/>
    <n v="0.79467910481909432"/>
    <n v="2.8637943047790531E-2"/>
    <n v="6.0039704112609976E-2"/>
    <n v="9.3788577889348163E-2"/>
    <n v="0.12951176444317913"/>
    <n v="0.16688086953540959"/>
    <n v="0.20561118725274452"/>
    <n v="0.24545748908751958"/>
    <n v="0.28614957429821386"/>
    <n v="0.32747749478583188"/>
    <n v="0.36927791035271779"/>
    <n v="0.41142383516077563"/>
    <n v="0.45381619112578669"/>
    <n v="0.49637865959559324"/>
    <n v="0.53905191096971627"/>
    <n v="0.58179000479119924"/>
    <n v="0.62455735229659604"/>
    <n v="0.66722972536560199"/>
    <n v="0.70980733491881254"/>
    <n v="0.75229039140838805"/>
    <n v="0.79467910481909432"/>
  </r>
  <r>
    <s v="Lost Opportunity"/>
    <x v="1"/>
    <s v="Over $160"/>
    <s v="Over $160"/>
    <s v="Electric Oven"/>
    <s v="Over $160"/>
    <n v="262.12281805295078"/>
    <s v="Food Preparation"/>
    <s v="Res-Oven-7P_v3"/>
    <s v="Urban"/>
    <s v="SC-NR"/>
    <s v="M_Input"/>
    <s v="No"/>
    <s v="Residential"/>
    <s v="Multifamily - High Rise"/>
    <s v="Non self-cleaning oven"/>
    <n v="6.5293316488563751E-3"/>
    <n v="7.1594764418399411E-3"/>
    <n v="7.6946091550984287E-3"/>
    <n v="8.1447562703962188E-3"/>
    <n v="8.520011369914187E-3"/>
    <n v="8.8303607996111227E-3"/>
    <n v="9.0847820009055426E-3"/>
    <n v="9.2776077510534141E-3"/>
    <n v="9.4225515010200652E-3"/>
    <n v="9.5302899056531644E-3"/>
    <n v="9.609073508831353E-3"/>
    <n v="9.6652568920390369E-3"/>
    <n v="9.704040527105608E-3"/>
    <n v="9.7292680694534006E-3"/>
    <n v="9.7440952246707537E-3"/>
    <n v="9.7507604491736382E-3"/>
    <n v="9.729102235325162E-3"/>
    <n v="9.7074921306799216E-3"/>
    <n v="9.6859300283679908E-3"/>
    <n v="9.6644158217568769E-3"/>
    <n v="0.19548345487982682"/>
    <n v="171.62437474128097"/>
    <n v="262.12281805295078"/>
    <s v="R-All-Food-Oven-All-All-R"/>
    <n v="0"/>
    <n v="0.18118321173175217"/>
    <n v="6.5293316488563751E-3"/>
    <n v="1.3688808090696315E-2"/>
    <n v="2.1383417245794744E-2"/>
    <n v="2.9528173516190963E-2"/>
    <n v="3.8048184886105146E-2"/>
    <n v="4.6878545685716269E-2"/>
    <n v="5.5963327686621808E-2"/>
    <n v="6.5240935437675229E-2"/>
    <n v="7.4663486938695289E-2"/>
    <n v="8.419377684434845E-2"/>
    <n v="9.3802850353179798E-2"/>
    <n v="0.10346810724521883"/>
    <n v="0.11317214777232444"/>
    <n v="0.12290141584177784"/>
    <n v="0.13264551106644859"/>
    <n v="0.14239627151562223"/>
    <n v="0.1521253737509474"/>
    <n v="0.16183286588162732"/>
    <n v="0.1715187959099953"/>
    <n v="0.18118321173175217"/>
  </r>
  <r>
    <s v="Lost Opportunity"/>
    <x v="1"/>
    <s v="Over $160"/>
    <s v="Over $160"/>
    <s v="Electric Oven"/>
    <s v="Over $160"/>
    <n v="262.12281805295078"/>
    <s v="Food Preparation"/>
    <s v="Res-Oven-7P_v3"/>
    <s v="Urban"/>
    <s v="SC-NR"/>
    <s v="M_Input"/>
    <s v="No"/>
    <s v="Residential"/>
    <s v="Manufactured"/>
    <s v="Non self-cleaning oven"/>
    <n v="7.4086165566681116E-3"/>
    <n v="8.0550374735963923E-3"/>
    <n v="8.5840328432723618E-3"/>
    <n v="9.009385783808159E-3"/>
    <n v="9.3448066514662358E-3"/>
    <n v="9.6032196964329231E-3"/>
    <n v="9.7964121425172176E-3"/>
    <n v="9.9197628924354818E-3"/>
    <n v="9.9895690178733142E-3"/>
    <n v="1.0018378526362715E-2"/>
    <n v="1.001586253946086E-2"/>
    <n v="9.9894713450853889E-3"/>
    <n v="9.9449481549830632E-3"/>
    <n v="9.8867208701338243E-3"/>
    <n v="9.8181866119518464E-3"/>
    <n v="9.7419610478088024E-3"/>
    <n v="9.6382637692396869E-3"/>
    <n v="9.5356702854340666E-3"/>
    <n v="9.4341688471647912E-3"/>
    <n v="9.3337478302681284E-3"/>
    <n v="0.18879498838722483"/>
    <n v="171.62437474128097"/>
    <n v="262.12281805295078"/>
    <s v="R-All-Food-Oven-All-All-R"/>
    <n v="0"/>
    <n v="0.18879498838722483"/>
    <n v="7.4086165566681116E-3"/>
    <n v="1.5463654030264503E-2"/>
    <n v="2.4047686873536867E-2"/>
    <n v="3.3057072657345025E-2"/>
    <n v="4.2401879308811258E-2"/>
    <n v="5.2005099005244179E-2"/>
    <n v="6.1801511147761397E-2"/>
    <n v="7.1721274040196875E-2"/>
    <n v="8.1710843058070193E-2"/>
    <n v="9.1729221584432905E-2"/>
    <n v="0.10174508412389377"/>
    <n v="0.11173455546897916"/>
    <n v="0.12167950362396222"/>
    <n v="0.13156622449409605"/>
    <n v="0.14138441110604791"/>
    <n v="0.15112637215385671"/>
    <n v="0.16076463592309639"/>
    <n v="0.17030030620853046"/>
    <n v="0.17973447505569526"/>
    <n v="0.18879498838722483"/>
  </r>
  <r>
    <s v="Lost Opportunity"/>
    <x v="3"/>
    <s v="Under $15"/>
    <s v="Under $10"/>
    <s v="Advanced Power Strips"/>
    <s v="Under $15"/>
    <n v="11.051913787806729"/>
    <s v="Electronics"/>
    <s v="Res-PowerStrips-7P_v6"/>
    <s v="Urban"/>
    <s v="SC-New"/>
    <s v="M_Input"/>
    <s v="No"/>
    <s v="Residential"/>
    <s v="Single Family"/>
    <s v="Occupancy sensing advanced power strip"/>
    <n v="1.9086449044295568E-3"/>
    <n v="2.850310719148103E-3"/>
    <n v="4.0046331390452836E-3"/>
    <n v="5.3877051843235517E-3"/>
    <n v="6.743542687451606E-3"/>
    <n v="8.2105504930612659E-3"/>
    <n v="9.5240907007073296E-3"/>
    <n v="1.0409262964227459E-2"/>
    <n v="1.0915300746277256E-2"/>
    <n v="1.1499603417583042E-2"/>
    <n v="1.2016476407294816E-2"/>
    <n v="1.2157288201933691E-2"/>
    <n v="1.1782076619290236E-2"/>
    <n v="1.1721953286603873E-2"/>
    <n v="1.168297506099622E-2"/>
    <n v="1.1623221179047122E-2"/>
    <n v="1.151209648919389E-2"/>
    <n v="1.140039595760191E-2"/>
    <n v="1.1288114005074115E-2"/>
    <n v="1.1318862622722175E-2"/>
    <n v="0.18795710478601252"/>
    <n v="7.2680227301833922"/>
    <n v="11.051913787806729"/>
    <s v="R-All-Elec-CompAcc-All-All-R"/>
    <n v="0"/>
    <n v="0.18795710478601252"/>
    <n v="1.9086449044295568E-3"/>
    <n v="4.7589556235776596E-3"/>
    <n v="8.7635887626229432E-3"/>
    <n v="1.4151293946946496E-2"/>
    <n v="2.0894836634398103E-2"/>
    <n v="2.9105387127459369E-2"/>
    <n v="3.8629477828166697E-2"/>
    <n v="4.9038740792394155E-2"/>
    <n v="5.9954041538671413E-2"/>
    <n v="7.1453644956254447E-2"/>
    <n v="8.3470121363549268E-2"/>
    <n v="9.5627409565482963E-2"/>
    <n v="0.1074094861847732"/>
    <n v="0.11913143947137707"/>
    <n v="0.1308144145323733"/>
    <n v="0.14243763571142043"/>
    <n v="0.15394973220061431"/>
    <n v="0.16535012815821623"/>
    <n v="0.17663824216329035"/>
    <n v="0.18795710478601252"/>
  </r>
  <r>
    <s v="Lost Opportunity"/>
    <x v="3"/>
    <s v="Under $15"/>
    <s v="Under $10"/>
    <s v="Advanced Power Strips"/>
    <s v="Under $15"/>
    <n v="11.051913787806729"/>
    <s v="Electronics"/>
    <s v="Res-PowerStrips-7P_v6"/>
    <s v="Urban"/>
    <s v="SC-New"/>
    <s v="M_Input"/>
    <s v="No"/>
    <s v="Residential"/>
    <s v="Multifamily - Low Rise"/>
    <s v="Occupancy sensing advanced power strip"/>
    <n v="2.8040492266645663E-4"/>
    <n v="4.3513132990438241E-4"/>
    <n v="6.3410882025046432E-4"/>
    <n v="8.9749745906770814E-4"/>
    <n v="1.186370100266859E-3"/>
    <n v="1.5045238014799282E-3"/>
    <n v="1.7584779484282609E-3"/>
    <n v="1.9908287200051723E-3"/>
    <n v="2.1876453697350353E-3"/>
    <n v="2.3256198293032742E-3"/>
    <n v="2.4043264392976322E-3"/>
    <n v="2.4049684733635744E-3"/>
    <n v="2.3941190687893268E-3"/>
    <n v="2.3708535563096724E-3"/>
    <n v="2.3469943436685344E-3"/>
    <n v="2.3213944103103183E-3"/>
    <n v="2.2860250208605417E-3"/>
    <n v="2.2510716609034009E-3"/>
    <n v="2.2165154331458786E-3"/>
    <n v="2.2103844501923709E-3"/>
    <n v="3.6407261157948789E-2"/>
    <n v="7.2680227301833922"/>
    <n v="11.051913787806729"/>
    <s v="R-All-Elec-CompAcc-All-All-R"/>
    <n v="0"/>
    <n v="3.6407261157948789E-2"/>
    <n v="2.8040492266645663E-4"/>
    <n v="7.1553625257083904E-4"/>
    <n v="1.3496450728213033E-3"/>
    <n v="2.2471425318890113E-3"/>
    <n v="3.4335126321558703E-3"/>
    <n v="4.938036433635799E-3"/>
    <n v="6.6965143820640598E-3"/>
    <n v="8.6873431020692317E-3"/>
    <n v="1.0874988471804268E-2"/>
    <n v="1.3200608301107543E-2"/>
    <n v="1.5604934740405176E-2"/>
    <n v="1.800990321376875E-2"/>
    <n v="2.0404022282558075E-2"/>
    <n v="2.2774875838867746E-2"/>
    <n v="2.5121870182536282E-2"/>
    <n v="2.74432645928466E-2"/>
    <n v="2.9729289613707143E-2"/>
    <n v="3.1980361274610541E-2"/>
    <n v="3.4196876707756417E-2"/>
    <n v="3.6407261157948789E-2"/>
  </r>
  <r>
    <s v="Lost Opportunity"/>
    <x v="3"/>
    <s v="Under $15"/>
    <s v="Under $10"/>
    <s v="Advanced Power Strips"/>
    <s v="Under $15"/>
    <n v="11.051913787806729"/>
    <s v="Electronics"/>
    <s v="Res-PowerStrips-7P_v6"/>
    <s v="Urban"/>
    <s v="SC-New"/>
    <s v="M_Input"/>
    <s v="No"/>
    <s v="Residential"/>
    <s v="Multifamily - High Rise"/>
    <s v="Occupancy sensing advanced power strip"/>
    <n v="6.3272077224682527E-5"/>
    <n v="9.865065636502647E-5"/>
    <n v="1.438997042226604E-4"/>
    <n v="2.0463967729152826E-4"/>
    <n v="2.6986925043167914E-4"/>
    <n v="3.4220768652892136E-4"/>
    <n v="3.9852197649823534E-4"/>
    <n v="4.5069806585587726E-4"/>
    <n v="4.936799361784205E-4"/>
    <n v="5.2619092018944E-4"/>
    <n v="5.4496857209366146E-4"/>
    <n v="5.4514429269115941E-4"/>
    <n v="5.4276281674365612E-4"/>
    <n v="5.3575457582577643E-4"/>
    <n v="5.3312575909368609E-4"/>
    <n v="5.2716675548639504E-4"/>
    <n v="5.1900805335950936E-4"/>
    <n v="5.1096160275994936E-4"/>
    <n v="5.0302152528288932E-4"/>
    <n v="5.0154604903484309E-4"/>
    <n v="8.2550899531579954E-3"/>
    <n v="7.2680227301833922"/>
    <n v="11.051913787806729"/>
    <s v="R-All-Elec-CompAcc-All-All-R"/>
    <n v="0"/>
    <n v="8.2550899531579954E-3"/>
    <n v="6.3272077224682527E-5"/>
    <n v="1.61922733589709E-4"/>
    <n v="3.0582243781236939E-4"/>
    <n v="5.1046211510389771E-4"/>
    <n v="7.8033136553557684E-4"/>
    <n v="1.1225390520644982E-3"/>
    <n v="1.5210610285627335E-3"/>
    <n v="1.971759094418611E-3"/>
    <n v="2.4654390305970317E-3"/>
    <n v="2.9916299507864717E-3"/>
    <n v="3.536598522880133E-3"/>
    <n v="4.0817428155712921E-3"/>
    <n v="4.6245056323149479E-3"/>
    <n v="5.1602602081407241E-3"/>
    <n v="5.6933859672344102E-3"/>
    <n v="6.2205527227208049E-3"/>
    <n v="6.7395607760803141E-3"/>
    <n v="7.2505223788402635E-3"/>
    <n v="7.753543904123153E-3"/>
    <n v="8.2550899531579954E-3"/>
  </r>
  <r>
    <s v="Lost Opportunity"/>
    <x v="3"/>
    <s v="Under $15"/>
    <s v="Under $10"/>
    <s v="Advanced Power Strips"/>
    <s v="Under $15"/>
    <n v="11.051913787806729"/>
    <s v="Electronics"/>
    <s v="Res-PowerStrips-7P_v6"/>
    <s v="Urban"/>
    <s v="SC-New"/>
    <s v="M_Input"/>
    <s v="No"/>
    <s v="Residential"/>
    <s v="Manufactured"/>
    <s v="Occupancy sensing advanced power strip"/>
    <n v="2.0030980966102632E-5"/>
    <n v="3.096319627525959E-5"/>
    <n v="4.5076069441195971E-5"/>
    <n v="6.1329817269463796E-5"/>
    <n v="7.8383850110749765E-5"/>
    <n v="9.4463202369133366E-5"/>
    <n v="1.0787137157343369E-4"/>
    <n v="1.1929715591046948E-4"/>
    <n v="1.2818862282096256E-4"/>
    <n v="1.3425206665050804E-4"/>
    <n v="1.3771906118961123E-4"/>
    <n v="1.3904305074638785E-4"/>
    <n v="1.3884335744820031E-4"/>
    <n v="1.3775586077200449E-4"/>
    <n v="1.3601829822441891E-4"/>
    <n v="1.3354354160713264E-4"/>
    <n v="1.3052666019827073E-4"/>
    <n v="1.2755839790533021E-4"/>
    <n v="1.2463806646626432E-4"/>
    <n v="1.2332983827203304E-4"/>
    <n v="2.1488324662169329E-3"/>
    <n v="7.2680227301833922"/>
    <n v="11.051913787806729"/>
    <s v="R-All-Elec-CompAcc-All-All-R"/>
    <n v="0"/>
    <n v="2.1488324662169329E-3"/>
    <n v="2.0030980966102632E-5"/>
    <n v="5.0994177241362219E-5"/>
    <n v="9.607024668255819E-5"/>
    <n v="1.5740006395202199E-4"/>
    <n v="2.3578391406277175E-4"/>
    <n v="3.3024711643190512E-4"/>
    <n v="4.3811848800533881E-4"/>
    <n v="5.5741564391580828E-4"/>
    <n v="6.8560426673677083E-4"/>
    <n v="8.1985633338727882E-4"/>
    <n v="9.5757539457689005E-4"/>
    <n v="1.096618445323278E-3"/>
    <n v="1.2354618027714784E-3"/>
    <n v="1.3732176635434829E-3"/>
    <n v="1.5092359617679017E-3"/>
    <n v="1.6427795033750344E-3"/>
    <n v="1.7733061635733052E-3"/>
    <n v="1.9008645614786354E-3"/>
    <n v="2.0255026279448998E-3"/>
    <n v="2.1488324662169329E-3"/>
  </r>
  <r>
    <s v="Lost Opportunity"/>
    <x v="3"/>
    <s v="Under $5"/>
    <s v="Under $5"/>
    <s v="Advanced Power Strips"/>
    <s v="Under $5"/>
    <n v="1.6178735513013094"/>
    <s v="Electronics"/>
    <s v="Res-PowerStrips-7P_v6"/>
    <s v="Urban"/>
    <s v="SC-New"/>
    <s v="M_Input"/>
    <s v="No"/>
    <s v="Residential"/>
    <s v="Single Family"/>
    <s v="Infrared sensing advanced power strip"/>
    <n v="3.2517756434140052E-2"/>
    <n v="5.2158308668127561E-2"/>
    <n v="7.7349951270426071E-2"/>
    <n v="0.10849323637323197"/>
    <n v="0.15777933635060984"/>
    <n v="0.19474459156256405"/>
    <n v="0.22900039084494475"/>
    <n v="0.25378495404836876"/>
    <n v="0.26985345672947009"/>
    <n v="0.28824802393087218"/>
    <n v="0.30536029838274675"/>
    <n v="0.31320936955330625"/>
    <n v="0.30771254213505334"/>
    <n v="0.31034523996853119"/>
    <n v="0.3135807234286126"/>
    <n v="0.31652389476323228"/>
    <n v="0.31811192993058218"/>
    <n v="0.31968440429169925"/>
    <n v="0.32125481571067244"/>
    <n v="0.32283213722191789"/>
    <n v="4.8125453615991098"/>
    <n v="0.56106616535165443"/>
    <n v="1.6178735513013094"/>
    <s v="R-All-Elec-TV-All-All-R"/>
    <n v="0"/>
    <n v="4.8125453615991098"/>
    <n v="3.2517756434140052E-2"/>
    <n v="8.4676065102267606E-2"/>
    <n v="0.16202601637269368"/>
    <n v="0.27051925274592564"/>
    <n v="0.42829858909653551"/>
    <n v="0.62304318065909958"/>
    <n v="0.85204357150404431"/>
    <n v="1.105828525552413"/>
    <n v="1.3756819822818831"/>
    <n v="1.6639300062127553"/>
    <n v="1.9692903045955021"/>
    <n v="2.2824996741488084"/>
    <n v="2.5902122162838617"/>
    <n v="2.9005574562523928"/>
    <n v="3.2141381796810053"/>
    <n v="3.5306620744442379"/>
    <n v="3.8487740043748202"/>
    <n v="4.1684584086665195"/>
    <n v="4.4897132243771916"/>
    <n v="4.8125453615991098"/>
  </r>
  <r>
    <s v="Lost Opportunity"/>
    <x v="3"/>
    <s v="Under $5"/>
    <s v="Under $5"/>
    <s v="Advanced Power Strips"/>
    <s v="Under $5"/>
    <n v="1.6178735513013094"/>
    <s v="Electronics"/>
    <s v="Res-PowerStrips-7P_v6"/>
    <s v="Urban"/>
    <s v="SC-New"/>
    <s v="M_Input"/>
    <s v="No"/>
    <s v="Residential"/>
    <s v="Multifamily - Low Rise"/>
    <s v="Infrared sensing advanced power strip"/>
    <n v="6.0290700875991806E-3"/>
    <n v="1.0048955209263933E-2"/>
    <n v="1.545718354645112E-2"/>
    <n v="2.2808741932358961E-2"/>
    <n v="3.5030914029507081E-2"/>
    <n v="4.5036170437151267E-2"/>
    <n v="5.3360377064290858E-2"/>
    <n v="6.1256058725906719E-2"/>
    <n v="6.8255627458958634E-2"/>
    <n v="7.3568425177242977E-2"/>
    <n v="7.7107767241230946E-2"/>
    <n v="7.8194585713864007E-2"/>
    <n v="7.8911148367113937E-2"/>
    <n v="7.921712812408864E-2"/>
    <n v="7.9501846076637891E-2"/>
    <n v="7.9780764861611314E-2"/>
    <n v="7.9721557953356934E-2"/>
    <n v="7.966363100501915E-2"/>
    <n v="7.9610120545131252E-2"/>
    <n v="7.9562981885834813E-2"/>
    <n v="1.1821230554426194"/>
    <n v="0.56106616535165443"/>
    <n v="1.6178735513013094"/>
    <s v="R-All-Elec-TV-All-All-R"/>
    <n v="0"/>
    <n v="1.1821230554426194"/>
    <n v="6.0290700875991806E-3"/>
    <n v="1.6078025296863113E-2"/>
    <n v="3.1535208843314233E-2"/>
    <n v="5.4343950775673194E-2"/>
    <n v="8.9374864805180282E-2"/>
    <n v="0.13441103524233156"/>
    <n v="0.18777141230662242"/>
    <n v="0.24902747103252915"/>
    <n v="0.31728309849148778"/>
    <n v="0.39085152366873077"/>
    <n v="0.46795929090996169"/>
    <n v="0.54615387662382564"/>
    <n v="0.62506502499093952"/>
    <n v="0.70428215311502818"/>
    <n v="0.78378399919166608"/>
    <n v="0.86356476405327742"/>
    <n v="0.94328632200663431"/>
    <n v="1.0229499530116535"/>
    <n v="1.1025600735567846"/>
    <n v="1.1821230554426194"/>
  </r>
  <r>
    <s v="Lost Opportunity"/>
    <x v="3"/>
    <s v="Under $5"/>
    <s v="Under $5"/>
    <s v="Advanced Power Strips"/>
    <s v="Under $5"/>
    <n v="1.6178735513013094"/>
    <s v="Electronics"/>
    <s v="Res-PowerStrips-7P_v6"/>
    <s v="Urban"/>
    <s v="SC-New"/>
    <s v="M_Input"/>
    <s v="No"/>
    <s v="Residential"/>
    <s v="Multifamily - High Rise"/>
    <s v="Infrared sensing advanced power strip"/>
    <n v="1.3604318517238085E-3"/>
    <n v="2.2782455756391491E-3"/>
    <n v="3.5077325364613714E-3"/>
    <n v="5.2006538194684293E-3"/>
    <n v="7.9686486611160907E-3"/>
    <n v="1.0243589154428771E-2"/>
    <n v="1.2093005177209839E-2"/>
    <n v="1.3867585348903571E-2"/>
    <n v="1.5403060420089022E-2"/>
    <n v="1.6645470963540403E-2"/>
    <n v="1.7477372924060833E-2"/>
    <n v="1.7724694769758992E-2"/>
    <n v="1.7889685487476565E-2"/>
    <n v="1.7901122050877873E-2"/>
    <n v="1.805904737405831E-2"/>
    <n v="1.8117458530752834E-2"/>
    <n v="1.8099596560226468E-2"/>
    <n v="1.8082523665046729E-2"/>
    <n v="1.8066918761639419E-2"/>
    <n v="1.8053193963972345E-2"/>
    <n v="0.26804003759645084"/>
    <n v="0.56106616535165443"/>
    <n v="1.6178735513013094"/>
    <s v="R-All-Elec-TV-All-All-R"/>
    <n v="0"/>
    <n v="0.26804003759645084"/>
    <n v="1.3604318517238085E-3"/>
    <n v="3.6386774273629574E-3"/>
    <n v="7.1464099638243288E-3"/>
    <n v="1.2347063783292759E-2"/>
    <n v="2.031571244440885E-2"/>
    <n v="3.0559301598837622E-2"/>
    <n v="4.2652306776047463E-2"/>
    <n v="5.6519892124951038E-2"/>
    <n v="7.1922952545040053E-2"/>
    <n v="8.8568423508580463E-2"/>
    <n v="0.1060457964326413"/>
    <n v="0.12377049120240029"/>
    <n v="0.14166017668987685"/>
    <n v="0.15956129874075473"/>
    <n v="0.17762034611481303"/>
    <n v="0.19573780464556587"/>
    <n v="0.21383740120579234"/>
    <n v="0.23191992487083907"/>
    <n v="0.24998684363247847"/>
    <n v="0.26804003759645084"/>
  </r>
  <r>
    <s v="Lost Opportunity"/>
    <x v="3"/>
    <s v="Under $5"/>
    <s v="Under $5"/>
    <s v="Advanced Power Strips"/>
    <s v="Under $5"/>
    <n v="1.6178735513013094"/>
    <s v="Electronics"/>
    <s v="Res-PowerStrips-7P_v6"/>
    <s v="Urban"/>
    <s v="SC-New"/>
    <s v="M_Input"/>
    <s v="No"/>
    <s v="Residential"/>
    <s v="Manufactured"/>
    <s v="Infrared sensing advanced power strip"/>
    <n v="3.6569161380240215E-4"/>
    <n v="6.0714780045604026E-4"/>
    <n v="9.3295499229792628E-4"/>
    <n v="1.32339002946471E-3"/>
    <n v="1.9651963635522077E-3"/>
    <n v="2.4008948476572753E-3"/>
    <n v="2.7793052504738978E-3"/>
    <n v="3.1166879868650809E-3"/>
    <n v="3.3959329538216588E-3"/>
    <n v="3.6059674443820961E-3"/>
    <n v="3.7501344029087611E-3"/>
    <n v="3.8385275974914985E-3"/>
    <n v="3.885669055171086E-3"/>
    <n v="3.9081617805967906E-3"/>
    <n v="3.9121057974928217E-3"/>
    <n v="3.8969087342708717E-3"/>
    <n v="3.8649342260925999E-3"/>
    <n v="3.8329037761455301E-3"/>
    <n v="3.8009863406788373E-3"/>
    <n v="3.7692893769943154E-3"/>
    <n v="5.8952790370616404E-2"/>
    <n v="0.56106616535165443"/>
    <n v="1.6178735513013094"/>
    <s v="R-All-Elec-TV-All-All-R"/>
    <n v="0"/>
    <n v="5.8952790370616404E-2"/>
    <n v="3.6569161380240215E-4"/>
    <n v="9.7283941425844241E-4"/>
    <n v="1.9057944065563686E-3"/>
    <n v="3.2291844360210786E-3"/>
    <n v="5.1943807995732862E-3"/>
    <n v="7.5952756472305611E-3"/>
    <n v="1.0374580897704459E-2"/>
    <n v="1.349126888456954E-2"/>
    <n v="1.6887201838391198E-2"/>
    <n v="2.0493169282773293E-2"/>
    <n v="2.4243303685682054E-2"/>
    <n v="2.8081831283173552E-2"/>
    <n v="3.196750033834464E-2"/>
    <n v="3.5875662118941429E-2"/>
    <n v="3.978776791643425E-2"/>
    <n v="4.368467665070512E-2"/>
    <n v="4.7549610876797724E-2"/>
    <n v="5.1382514652943252E-2"/>
    <n v="5.5183500993622091E-2"/>
    <n v="5.8952790370616404E-2"/>
  </r>
  <r>
    <s v="Lost Opportunity"/>
    <x v="3"/>
    <s v="Under $60"/>
    <s v="Under $40"/>
    <s v="Advanced Power Strips"/>
    <s v="Under $60"/>
    <n v="58.886366374927597"/>
    <s v="Electronics"/>
    <s v="Res-PowerStrips-7P_v6"/>
    <s v="Urban"/>
    <s v="SC-New"/>
    <s v="M_Input"/>
    <s v="No"/>
    <s v="Residential"/>
    <s v="Single Family"/>
    <s v="Load sensing advanced power strip"/>
    <n v="6.2306568548144122E-3"/>
    <n v="9.700824327278923E-3"/>
    <n v="1.4077523348366344E-2"/>
    <n v="1.9427205630555857E-2"/>
    <n v="2.6737070631843021E-2"/>
    <n v="3.2844422629140939E-2"/>
    <n v="3.8440347336893041E-2"/>
    <n v="4.2398577233936446E-2"/>
    <n v="4.4870623360597238E-2"/>
    <n v="4.7707477739321415E-2"/>
    <n v="5.03095115998142E-2"/>
    <n v="5.1369373602773834E-2"/>
    <n v="5.024315597661852E-2"/>
    <n v="5.0449619350908269E-2"/>
    <n v="5.0751818943438512E-2"/>
    <n v="5.0992986308151002E-2"/>
    <n v="5.1013604447308625E-2"/>
    <n v="5.1031709547624732E-2"/>
    <n v="5.1048780325705256E-2"/>
    <n v="5.1265169762594619E-2"/>
    <n v="0.79091045895768519"/>
    <n v="39.470036503486639"/>
    <n v="58.886366374927597"/>
    <s v="R-All-Elec-CompAcc-All-All-R"/>
    <n v="0"/>
    <n v="0.79091045895768519"/>
    <n v="6.2306568548144122E-3"/>
    <n v="1.5931481182093334E-2"/>
    <n v="3.0009004530459679E-2"/>
    <n v="4.9436210161015536E-2"/>
    <n v="7.6173280792858553E-2"/>
    <n v="0.10901770342199948"/>
    <n v="0.14745805075889251"/>
    <n v="0.18985662799282896"/>
    <n v="0.2347272513534262"/>
    <n v="0.28243472909274764"/>
    <n v="0.33274424069256181"/>
    <n v="0.38411361429533564"/>
    <n v="0.43435677027195418"/>
    <n v="0.48480638962286243"/>
    <n v="0.53555820856630099"/>
    <n v="0.58655119487445195"/>
    <n v="0.63756479932176058"/>
    <n v="0.68859650886938528"/>
    <n v="0.73964528919509054"/>
    <n v="0.79091045895768519"/>
  </r>
  <r>
    <s v="Lost Opportunity"/>
    <x v="3"/>
    <s v="Under $60"/>
    <s v="Under $40"/>
    <s v="Advanced Power Strips"/>
    <s v="Under $60"/>
    <n v="58.886366374927597"/>
    <s v="Electronics"/>
    <s v="Res-PowerStrips-7P_v6"/>
    <s v="Urban"/>
    <s v="SC-New"/>
    <s v="M_Input"/>
    <s v="No"/>
    <s v="Residential"/>
    <s v="Multifamily - Low Rise"/>
    <s v="Load sensing advanced power strip"/>
    <n v="1.0904257422123672E-3"/>
    <n v="1.7641623665373529E-3"/>
    <n v="2.6553946683586394E-3"/>
    <n v="3.8551520097741131E-3"/>
    <n v="5.6033489679295605E-3"/>
    <n v="7.1695217005637545E-3"/>
    <n v="8.4547831357685687E-3"/>
    <n v="9.6597740025661863E-3"/>
    <n v="1.0712851474772491E-2"/>
    <n v="1.1493282463110302E-2"/>
    <n v="1.1991352250229596E-2"/>
    <n v="1.2105387909944844E-2"/>
    <n v="1.2161932252780849E-2"/>
    <n v="1.2155264175347142E-2"/>
    <n v="1.2145404141732742E-2"/>
    <n v="1.213206264043378E-2"/>
    <n v="1.2067417384754055E-2"/>
    <n v="1.2003593172396722E-2"/>
    <n v="1.1940884792363896E-2"/>
    <n v="1.1925845892743802E-2"/>
    <n v="0.18308784114432075"/>
    <n v="39.470036503486639"/>
    <n v="58.886366374927597"/>
    <s v="R-All-Elec-CompAcc-All-All-R"/>
    <n v="0"/>
    <n v="0.18308784114432075"/>
    <n v="1.0904257422123672E-3"/>
    <n v="2.8545881087497201E-3"/>
    <n v="5.5099827771083595E-3"/>
    <n v="9.365134786882473E-3"/>
    <n v="1.4968483754812033E-2"/>
    <n v="2.2138005455375788E-2"/>
    <n v="3.0592788591144358E-2"/>
    <n v="4.0252562593710545E-2"/>
    <n v="5.0965414068483039E-2"/>
    <n v="6.245869653159334E-2"/>
    <n v="7.4450048781822931E-2"/>
    <n v="8.6555436691767768E-2"/>
    <n v="9.871736894454862E-2"/>
    <n v="0.11087263311989576"/>
    <n v="0.12301803726162849"/>
    <n v="0.13515009990206228"/>
    <n v="0.14721751728681634"/>
    <n v="0.15922111045921306"/>
    <n v="0.17116199525157694"/>
    <n v="0.18308784114432075"/>
  </r>
  <r>
    <s v="Lost Opportunity"/>
    <x v="3"/>
    <s v="Under $60"/>
    <s v="Under $40"/>
    <s v="Advanced Power Strips"/>
    <s v="Under $60"/>
    <n v="58.886366374927597"/>
    <s v="Electronics"/>
    <s v="Res-PowerStrips-7P_v6"/>
    <s v="Urban"/>
    <s v="SC-New"/>
    <s v="M_Input"/>
    <s v="No"/>
    <s v="Residential"/>
    <s v="Multifamily - High Rise"/>
    <s v="Load sensing advanced power strip"/>
    <n v="2.4604953833535522E-4"/>
    <n v="3.999614907794196E-4"/>
    <n v="6.0259453136183964E-4"/>
    <n v="8.7901871500501306E-4"/>
    <n v="1.2746204456283326E-3"/>
    <n v="1.630725570612751E-3"/>
    <n v="1.9160984584094699E-3"/>
    <n v="2.1868488312496077E-3"/>
    <n v="2.4175398378189351E-3"/>
    <n v="2.6004511997444416E-3"/>
    <n v="2.7179795582120535E-3"/>
    <n v="2.7439790596046421E-3"/>
    <n v="2.7571914415697426E-3"/>
    <n v="2.7467906589936841E-3"/>
    <n v="2.7588595686344496E-3"/>
    <n v="2.7550768930559421E-3"/>
    <n v="2.7397280208159109E-3"/>
    <n v="2.7246468039070636E-3"/>
    <n v="2.7098940939730555E-3"/>
    <n v="2.7060274009724889E-3"/>
    <n v="4.1514082118684202E-2"/>
    <n v="39.470036503486639"/>
    <n v="58.886366374927597"/>
    <s v="R-All-Elec-CompAcc-All-All-R"/>
    <n v="0"/>
    <n v="4.1514082118684202E-2"/>
    <n v="2.4604953833535522E-4"/>
    <n v="6.4601102911477476E-4"/>
    <n v="1.2486055604766144E-3"/>
    <n v="2.1276242754816274E-3"/>
    <n v="3.40224472110996E-3"/>
    <n v="5.0329702917227114E-3"/>
    <n v="6.9490687501321813E-3"/>
    <n v="9.1359175813817885E-3"/>
    <n v="1.1553457419200724E-2"/>
    <n v="1.4153908618945166E-2"/>
    <n v="1.6871888177157221E-2"/>
    <n v="1.9615867236761862E-2"/>
    <n v="2.2373058678331604E-2"/>
    <n v="2.5119849337325289E-2"/>
    <n v="2.787870890595974E-2"/>
    <n v="3.0633785799015684E-2"/>
    <n v="3.3373513819831592E-2"/>
    <n v="3.6098160623738655E-2"/>
    <n v="3.8808054717711711E-2"/>
    <n v="4.1514082118684202E-2"/>
  </r>
  <r>
    <s v="Lost Opportunity"/>
    <x v="3"/>
    <s v="Under $60"/>
    <s v="Under $40"/>
    <s v="Advanced Power Strips"/>
    <s v="Under $60"/>
    <n v="58.886366374927597"/>
    <s v="Electronics"/>
    <s v="Res-PowerStrips-7P_v6"/>
    <s v="Urban"/>
    <s v="SC-New"/>
    <s v="M_Input"/>
    <s v="No"/>
    <s v="Residential"/>
    <s v="Manufactured"/>
    <s v="Load sensing advanced power strip"/>
    <n v="6.880531844552699E-5"/>
    <n v="1.1088513105373027E-4"/>
    <n v="1.6673265011575469E-4"/>
    <n v="2.326961935338219E-4"/>
    <n v="3.2701178059147242E-4"/>
    <n v="3.9761532463973174E-4"/>
    <n v="4.5812192370122643E-4"/>
    <n v="5.1129610890840785E-4"/>
    <n v="5.5448138793601828E-4"/>
    <n v="5.8605134544850864E-4"/>
    <n v="6.0670575015568684E-4"/>
    <n v="6.1819849038924042E-4"/>
    <n v="6.2300462420082159E-4"/>
    <n v="6.2384843028421492E-4"/>
    <n v="6.2173682871736883E-4"/>
    <n v="6.1647849054633332E-4"/>
    <n v="6.0861395983278198E-4"/>
    <n v="6.0081439886313802E-4"/>
    <n v="5.9309707303824841E-4"/>
    <n v="5.8775843078033238E-4"/>
    <n v="9.5139536411823662E-3"/>
    <n v="39.470036503486639"/>
    <n v="58.886366374927597"/>
    <s v="R-All-Elec-CompAcc-All-All-R"/>
    <n v="0"/>
    <n v="9.5139536411823662E-3"/>
    <n v="6.880531844552699E-5"/>
    <n v="1.7969044949925724E-4"/>
    <n v="3.4642309961501193E-4"/>
    <n v="5.7911929314883388E-4"/>
    <n v="9.061310737403063E-4"/>
    <n v="1.3037463983800381E-3"/>
    <n v="1.7618683220812646E-3"/>
    <n v="2.2731644309896726E-3"/>
    <n v="2.8276458189256909E-3"/>
    <n v="3.4136971643741994E-3"/>
    <n v="4.020402914529886E-3"/>
    <n v="4.6386014049191269E-3"/>
    <n v="5.261606029119948E-3"/>
    <n v="5.8854544594041632E-3"/>
    <n v="6.5071912881215317E-3"/>
    <n v="7.1236697786678654E-3"/>
    <n v="7.7322837385006473E-3"/>
    <n v="8.3330981373637859E-3"/>
    <n v="8.926195210402034E-3"/>
    <n v="9.5139536411823662E-3"/>
  </r>
  <r>
    <s v="Lost Opportunity"/>
    <x v="3"/>
    <s v="Under $5"/>
    <s v="Under $5"/>
    <s v="Advanced Power Strips"/>
    <s v="Under $5"/>
    <n v="1.1441839994159859"/>
    <s v="Electronics"/>
    <s v="Res-PowerStrips-7P_v6"/>
    <s v="Urban"/>
    <s v="SC-New"/>
    <s v="M_Input"/>
    <s v="No"/>
    <s v="Residential"/>
    <s v="Single Family"/>
    <s v="PC-interaction-sensing Home Office APS"/>
    <n v="8.01630859860414E-3"/>
    <n v="1.1971305020422034E-2"/>
    <n v="1.681945918399019E-2"/>
    <n v="2.2628361774158917E-2"/>
    <n v="2.8322879287296744E-2"/>
    <n v="3.4484312070857316E-2"/>
    <n v="4.0001180942970782E-2"/>
    <n v="4.3718904449755333E-2"/>
    <n v="4.5844263134364481E-2"/>
    <n v="4.8298334353848782E-2"/>
    <n v="5.046920091063823E-2"/>
    <n v="5.1060610448121511E-2"/>
    <n v="4.9484721801018997E-2"/>
    <n v="4.923220380373626E-2"/>
    <n v="4.9068495256184119E-2"/>
    <n v="4.8817528951997924E-2"/>
    <n v="4.8350805254614333E-2"/>
    <n v="4.788166302192802E-2"/>
    <n v="4.7410078821311291E-2"/>
    <n v="4.7539223015433139E-2"/>
    <n v="0.78941984010125243"/>
    <n v="0.59816797378491271"/>
    <n v="1.1441839994159859"/>
    <s v="R-All-Elec-CompAcc-All-All-R"/>
    <n v="0"/>
    <n v="0.78941984010125243"/>
    <n v="8.01630859860414E-3"/>
    <n v="1.9987613619026172E-2"/>
    <n v="3.6807072803016358E-2"/>
    <n v="5.9435434577175275E-2"/>
    <n v="8.7758313864472026E-2"/>
    <n v="0.12224262593532934"/>
    <n v="0.16224380687830012"/>
    <n v="0.20596271132805544"/>
    <n v="0.2518069744624199"/>
    <n v="0.30010530881626868"/>
    <n v="0.3505745097269069"/>
    <n v="0.40163512017502839"/>
    <n v="0.45111984197604738"/>
    <n v="0.50035204577978365"/>
    <n v="0.54942054103596782"/>
    <n v="0.59823806998796569"/>
    <n v="0.64658887524258002"/>
    <n v="0.694470538264508"/>
    <n v="0.74188061708581932"/>
    <n v="0.78941984010125243"/>
  </r>
  <r>
    <s v="Lost Opportunity"/>
    <x v="3"/>
    <s v="Under $5"/>
    <s v="Under $5"/>
    <s v="Advanced Power Strips"/>
    <s v="Under $5"/>
    <n v="1.1441839994159859"/>
    <s v="Electronics"/>
    <s v="Res-PowerStrips-7P_v6"/>
    <s v="Urban"/>
    <s v="SC-New"/>
    <s v="M_Input"/>
    <s v="No"/>
    <s v="Residential"/>
    <s v="Multifamily - Low Rise"/>
    <s v="PC-interaction-sensing Home Office APS"/>
    <n v="1.1777006751991174E-3"/>
    <n v="1.8275515855984063E-3"/>
    <n v="2.6632570450519505E-3"/>
    <n v="3.7694893280843739E-3"/>
    <n v="4.9827544211208073E-3"/>
    <n v="6.3189999662156991E-3"/>
    <n v="7.3856073833986954E-3"/>
    <n v="8.3614806240217259E-3"/>
    <n v="9.1881105528871486E-3"/>
    <n v="9.7676032830737499E-3"/>
    <n v="1.0098171045050055E-2"/>
    <n v="1.0100867588127012E-2"/>
    <n v="1.0055300088915172E-2"/>
    <n v="9.9575849365006238E-3"/>
    <n v="9.8573762434078453E-3"/>
    <n v="9.7498565233033376E-3"/>
    <n v="9.6013050876142744E-3"/>
    <n v="9.4545009757942833E-3"/>
    <n v="9.3093648192126895E-3"/>
    <n v="9.2836146908079585E-3"/>
    <n v="0.15291049686338493"/>
    <n v="0.59816797378491271"/>
    <n v="1.1441839994159859"/>
    <s v="R-All-Elec-CompAcc-All-All-R"/>
    <n v="0"/>
    <n v="0.15291049686338493"/>
    <n v="1.1777006751991174E-3"/>
    <n v="3.0052522607975237E-3"/>
    <n v="5.6685093058494746E-3"/>
    <n v="9.4379986339338494E-3"/>
    <n v="1.4420753055054657E-2"/>
    <n v="2.0739753021270357E-2"/>
    <n v="2.812536040466905E-2"/>
    <n v="3.6486841028690778E-2"/>
    <n v="4.567495158157793E-2"/>
    <n v="5.5442554864651682E-2"/>
    <n v="6.5540725909701739E-2"/>
    <n v="7.5641593497828757E-2"/>
    <n v="8.5696893586743927E-2"/>
    <n v="9.5654478523244546E-2"/>
    <n v="0.1055118547666524"/>
    <n v="0.11526171128995573"/>
    <n v="0.12486301637757"/>
    <n v="0.13431751735336428"/>
    <n v="0.14362688217257696"/>
    <n v="0.15291049686338493"/>
  </r>
  <r>
    <s v="Lost Opportunity"/>
    <x v="3"/>
    <s v="Under $5"/>
    <s v="Under $5"/>
    <s v="Advanced Power Strips"/>
    <s v="Under $5"/>
    <n v="1.1441839994159859"/>
    <s v="Electronics"/>
    <s v="Res-PowerStrips-7P_v6"/>
    <s v="Urban"/>
    <s v="SC-New"/>
    <s v="M_Input"/>
    <s v="No"/>
    <s v="Residential"/>
    <s v="Multifamily - High Rise"/>
    <s v="PC-interaction-sensing Home Office APS"/>
    <n v="2.6574272434366655E-4"/>
    <n v="4.1433275673311113E-4"/>
    <n v="6.0437875773517368E-4"/>
    <n v="8.5948664462441875E-4"/>
    <n v="1.1334508518130524E-3"/>
    <n v="1.4372722834214697E-3"/>
    <n v="1.6737923012925884E-3"/>
    <n v="1.8929318765946845E-3"/>
    <n v="2.0734557319493667E-3"/>
    <n v="2.2100018647956479E-3"/>
    <n v="2.2888680027933787E-3"/>
    <n v="2.2896060293028696E-3"/>
    <n v="2.2796038303233555E-3"/>
    <n v="2.2501692184682611E-3"/>
    <n v="2.2391281881934811E-3"/>
    <n v="2.2141003730428593E-3"/>
    <n v="2.1798338241099395E-3"/>
    <n v="2.1460387315917874E-3"/>
    <n v="2.1126904061881352E-3"/>
    <n v="2.1064934059463413E-3"/>
    <n v="3.4671377803263584E-2"/>
    <n v="0.59816797378491271"/>
    <n v="1.1441839994159859"/>
    <s v="R-All-Elec-CompAcc-All-All-R"/>
    <n v="0"/>
    <n v="3.4671377803263584E-2"/>
    <n v="2.6574272434366655E-4"/>
    <n v="6.8007548107677763E-4"/>
    <n v="1.2844542388119513E-3"/>
    <n v="2.1439408834363701E-3"/>
    <n v="3.2773917352494223E-3"/>
    <n v="4.7146640186708916E-3"/>
    <n v="6.38845631996348E-3"/>
    <n v="8.2813881965581645E-3"/>
    <n v="1.035484392850753E-2"/>
    <n v="1.2564845793303178E-2"/>
    <n v="1.4853713796096558E-2"/>
    <n v="1.7143319825399427E-2"/>
    <n v="1.9422923655722783E-2"/>
    <n v="2.1673092874191044E-2"/>
    <n v="2.3912221062384525E-2"/>
    <n v="2.6126321435427386E-2"/>
    <n v="2.8306155259537325E-2"/>
    <n v="3.0452193991129112E-2"/>
    <n v="3.2564884397317244E-2"/>
    <n v="3.4671377803263584E-2"/>
  </r>
  <r>
    <s v="Lost Opportunity"/>
    <x v="3"/>
    <s v="Under $5"/>
    <s v="Under $5"/>
    <s v="Advanced Power Strips"/>
    <s v="Under $5"/>
    <n v="1.1441839994159859"/>
    <s v="Electronics"/>
    <s v="Res-PowerStrips-7P_v6"/>
    <s v="Urban"/>
    <s v="SC-New"/>
    <s v="M_Input"/>
    <s v="No"/>
    <s v="Residential"/>
    <s v="Manufactured"/>
    <s v="PC-interaction-sensing Home Office APS"/>
    <n v="8.4130120057631055E-5"/>
    <n v="1.300454243560903E-4"/>
    <n v="1.8931949165302306E-4"/>
    <n v="2.5758523253174793E-4"/>
    <n v="3.2921217046514895E-4"/>
    <n v="3.9674544995036023E-4"/>
    <n v="4.5305976060842153E-4"/>
    <n v="5.0104805482397189E-4"/>
    <n v="5.3839221584804273E-4"/>
    <n v="5.638586799321338E-4"/>
    <n v="5.7842005699636711E-4"/>
    <n v="5.839808131348289E-4"/>
    <n v="5.8314210128244124E-4"/>
    <n v="5.7857461524241885E-4"/>
    <n v="5.7127685254255956E-4"/>
    <n v="5.6088287474995711E-4"/>
    <n v="5.4821197283273706E-4"/>
    <n v="5.3574527120238695E-4"/>
    <n v="5.2347987915831004E-4"/>
    <n v="5.1798532074253875E-4"/>
    <n v="9.0250963581111187E-3"/>
    <n v="0.59816797378491271"/>
    <n v="1.1441839994159859"/>
    <s v="R-All-Elec-CompAcc-All-All-R"/>
    <n v="0"/>
    <n v="9.0250963581111187E-3"/>
    <n v="8.4130120057631055E-5"/>
    <n v="2.1417554441372134E-4"/>
    <n v="4.034950360667444E-4"/>
    <n v="6.6108026859849228E-4"/>
    <n v="9.9029243906364117E-4"/>
    <n v="1.3870378890140013E-3"/>
    <n v="1.8400976496224229E-3"/>
    <n v="2.3411457044463947E-3"/>
    <n v="2.8795379202944376E-3"/>
    <n v="3.4433966002265712E-3"/>
    <n v="4.0218166572229385E-3"/>
    <n v="4.6057974703577675E-3"/>
    <n v="5.1889395716402092E-3"/>
    <n v="5.7675141868826279E-3"/>
    <n v="6.3387910394251878E-3"/>
    <n v="6.8996739141751447E-3"/>
    <n v="7.4478858870078817E-3"/>
    <n v="7.9836311582102693E-3"/>
    <n v="8.5071110373685799E-3"/>
    <n v="9.0250963581111187E-3"/>
  </r>
  <r>
    <s v="Discretionary"/>
    <x v="3"/>
    <s v="Under $15"/>
    <s v="Under $10"/>
    <s v="Advanced Power Strips"/>
    <s v="Under $15"/>
    <n v="11.051913787806729"/>
    <s v="Electronics"/>
    <s v="Res-PowerStrips-7P_v6"/>
    <s v="Urban"/>
    <s v="SC-Retro"/>
    <s v="M_Input"/>
    <s v="No"/>
    <s v="Residential"/>
    <s v="Single Family"/>
    <s v="Occupancy sensing advanced power strip"/>
    <n v="8.0102965690687384E-3"/>
    <n v="1.2587937625096138E-2"/>
    <n v="2.485334688874493E-2"/>
    <n v="4.2941592097647932E-2"/>
    <n v="6.5961503680509029E-2"/>
    <n v="9.1262374036664248E-2"/>
    <n v="0.11480704550233652"/>
    <n v="0.13237859397019022"/>
    <n v="0.14086620471474348"/>
    <n v="0.13917722592971796"/>
    <n v="0.12836724281135856"/>
    <n v="0.11100057331919376"/>
    <n v="9.0318770365506798E-2"/>
    <n v="6.938723173018059E-2"/>
    <n v="5.050986034266957E-2"/>
    <n v="3.4852014073739987E-2"/>
    <n v="2.2900363932610558E-2"/>
    <n v="1.4361229876711606E-2"/>
    <n v="8.6132643117864845E-3"/>
    <n v="5.0134484349204575E-3"/>
    <n v="1.1638368741984579"/>
    <n v="7.2680227301833922"/>
    <n v="11.051913787806729"/>
    <s v="R-All-Elec-CompAcc-All-All-R"/>
    <n v="0"/>
    <n v="1.1638368741984579"/>
    <n v="8.0102965690687384E-3"/>
    <n v="2.0598234194164879E-2"/>
    <n v="4.5451581082909809E-2"/>
    <n v="8.8393173180557741E-2"/>
    <n v="0.15435467686106677"/>
    <n v="0.245617050897731"/>
    <n v="0.36042409640006751"/>
    <n v="0.4928026903702577"/>
    <n v="0.63366889508500113"/>
    <n v="0.77284612101471906"/>
    <n v="0.90121336382607764"/>
    <n v="1.0122139371452714"/>
    <n v="1.1025327075107783"/>
    <n v="1.1638368741984579"/>
    <n v="1.1638368741984579"/>
    <n v="1.1638368741984579"/>
    <n v="1.1638368741984579"/>
    <n v="1.1638368741984579"/>
    <n v="1.1638368741984579"/>
    <n v="1.1638368741984579"/>
  </r>
  <r>
    <s v="Discretionary"/>
    <x v="3"/>
    <s v="Under $15"/>
    <s v="Under $10"/>
    <s v="Advanced Power Strips"/>
    <s v="Under $15"/>
    <n v="11.051913787806729"/>
    <s v="Electronics"/>
    <s v="Res-PowerStrips-7P_v6"/>
    <s v="Urban"/>
    <s v="SC-Retro"/>
    <s v="M_Input"/>
    <s v="No"/>
    <s v="Residential"/>
    <s v="Multifamily - Low Rise"/>
    <s v="Occupancy sensing advanced power strip"/>
    <n v="7.0130104582605518E-4"/>
    <n v="1.1109217492993803E-3"/>
    <n v="2.193864836817648E-3"/>
    <n v="3.7917330867042708E-3"/>
    <n v="5.8288911851277665E-3"/>
    <n v="8.0705954101561832E-3"/>
    <n v="1.015973691118394E-2"/>
    <n v="1.171524362236811E-2"/>
    <n v="1.2470952809368508E-2"/>
    <n v="1.2327279664215561E-2"/>
    <n v="1.1370965162449825E-2"/>
    <n v="9.8313861577054903E-3"/>
    <n v="7.9972847602281395E-3"/>
    <n v="6.1443318681279205E-3"/>
    <n v="4.4721583459937497E-3"/>
    <n v="3.0855653807442076E-3"/>
    <n v="2.0274156376182215E-3"/>
    <n v="1.271420057026555E-3"/>
    <n v="7.6254016168355763E-4"/>
    <n v="4.4384313311012966E-4"/>
    <n v="0.10303506885107494"/>
    <n v="7.2680227301833922"/>
    <n v="11.051913787806729"/>
    <s v="R-All-Elec-CompAcc-All-All-R"/>
    <n v="0"/>
    <n v="0.10303506885107494"/>
    <n v="7.0130104582605518E-4"/>
    <n v="1.8122227951254356E-3"/>
    <n v="4.0060876319430831E-3"/>
    <n v="7.7978207186473539E-3"/>
    <n v="1.362671190377512E-2"/>
    <n v="2.1697307313931304E-2"/>
    <n v="3.1857044225115247E-2"/>
    <n v="4.3572287847483356E-2"/>
    <n v="5.6043240656851866E-2"/>
    <n v="6.8370520321067427E-2"/>
    <n v="7.9741485483517255E-2"/>
    <n v="8.957287164122274E-2"/>
    <n v="9.7570156401450878E-2"/>
    <n v="0.10303506885107494"/>
    <n v="0.10303506885107494"/>
    <n v="0.10303506885107494"/>
    <n v="0.10303506885107494"/>
    <n v="0.10303506885107494"/>
    <n v="0.10303506885107494"/>
    <n v="0.10303506885107494"/>
  </r>
  <r>
    <s v="Discretionary"/>
    <x v="3"/>
    <s v="Under $15"/>
    <s v="Under $10"/>
    <s v="Advanced Power Strips"/>
    <s v="Under $15"/>
    <n v="11.051913787806729"/>
    <s v="Electronics"/>
    <s v="Res-PowerStrips-7P_v6"/>
    <s v="Urban"/>
    <s v="SC-Retro"/>
    <s v="M_Input"/>
    <s v="No"/>
    <s v="Residential"/>
    <s v="Multifamily - High Rise"/>
    <s v="Occupancy sensing advanced power strip"/>
    <n v="1.5989371534983263E-4"/>
    <n v="2.53235021789777E-4"/>
    <n v="5.0013977899922236E-4"/>
    <n v="8.6442724698895215E-4"/>
    <n v="1.3289663024710116E-3"/>
    <n v="1.8399847833272119E-3"/>
    <n v="2.3162691918654087E-3"/>
    <n v="2.6707173170428125E-3"/>
    <n v="2.8429331335112855E-3"/>
    <n v="2.8100156967002152E-3"/>
    <n v="2.5921537001616464E-3"/>
    <n v="2.2412637570048011E-3"/>
    <n v="1.8231492263615326E-3"/>
    <n v="1.4007310836260879E-3"/>
    <n v="1.0194706560170998E-3"/>
    <n v="7.0344857573349437E-4"/>
    <n v="4.6220865402442574E-4"/>
    <n v="2.898559403392907E-4"/>
    <n v="1.7384169021311785E-4"/>
    <n v="1.0118566100591118E-4"/>
    <n v="2.3489541170615996E-2"/>
    <n v="7.2680227301833922"/>
    <n v="11.051913787806729"/>
    <s v="R-All-Elec-CompAcc-All-All-R"/>
    <n v="0"/>
    <n v="2.3489541170615996E-2"/>
    <n v="1.5989371534983263E-4"/>
    <n v="4.1312873713960963E-4"/>
    <n v="9.1326851613883204E-4"/>
    <n v="1.7776957631277842E-3"/>
    <n v="3.106662065598796E-3"/>
    <n v="4.9466468489260083E-3"/>
    <n v="7.2629160407914166E-3"/>
    <n v="9.9336333578342283E-3"/>
    <n v="1.2776566491345514E-2"/>
    <n v="1.558658218804573E-2"/>
    <n v="1.8178735888207377E-2"/>
    <n v="2.0419999645212177E-2"/>
    <n v="2.224314887157371E-2"/>
    <n v="2.3489541170615996E-2"/>
    <n v="2.3489541170615996E-2"/>
    <n v="2.3489541170615996E-2"/>
    <n v="2.3489541170615996E-2"/>
    <n v="2.3489541170615996E-2"/>
    <n v="2.3489541170615996E-2"/>
    <n v="2.3489541170615996E-2"/>
  </r>
  <r>
    <s v="Discretionary"/>
    <x v="3"/>
    <s v="Under $15"/>
    <s v="Under $10"/>
    <s v="Advanced Power Strips"/>
    <s v="Under $15"/>
    <n v="11.051913787806729"/>
    <s v="Electronics"/>
    <s v="Res-PowerStrips-7P_v6"/>
    <s v="Urban"/>
    <s v="SC-Retro"/>
    <s v="M_Input"/>
    <s v="No"/>
    <s v="Residential"/>
    <s v="Manufactured"/>
    <s v="Occupancy sensing advanced power strip"/>
    <n v="3.099671712682244E-4"/>
    <n v="4.7895619205875502E-4"/>
    <n v="9.3841923924881836E-4"/>
    <n v="1.6087555929494126E-3"/>
    <n v="2.4512613793969749E-3"/>
    <n v="3.364469741176102E-3"/>
    <n v="4.1976481921918406E-3"/>
    <n v="4.8002497749321466E-3"/>
    <n v="5.0668143886447477E-3"/>
    <n v="4.9658278814531196E-3"/>
    <n v="4.542036474416122E-3"/>
    <n v="3.8944339224182768E-3"/>
    <n v="3.1424706308120767E-3"/>
    <n v="2.3946190079719653E-3"/>
    <n v="1.7285509422201792E-3"/>
    <n v="1.1826533423442019E-3"/>
    <n v="7.7051246116072289E-4"/>
    <n v="4.7910763498839047E-4"/>
    <n v="2.8491359944522195E-4"/>
    <n v="1.6443174818125733E-4"/>
    <n v="3.8171676503001406E-2"/>
    <n v="7.2680227301833922"/>
    <n v="11.051913787806729"/>
    <s v="R-All-Elec-CompAcc-All-All-R"/>
    <n v="0"/>
    <n v="3.8171676503001406E-2"/>
    <n v="3.099671712682244E-4"/>
    <n v="7.8892336332697936E-4"/>
    <n v="1.7273426025757976E-3"/>
    <n v="3.3360981955252102E-3"/>
    <n v="5.7873595749221851E-3"/>
    <n v="9.1518293160982866E-3"/>
    <n v="1.3349477508290127E-2"/>
    <n v="1.8149727283222273E-2"/>
    <n v="2.3216541671867021E-2"/>
    <n v="2.8182369553320138E-2"/>
    <n v="3.2724406027736262E-2"/>
    <n v="3.6618839950154539E-2"/>
    <n v="3.8171676503001406E-2"/>
    <n v="3.8171676503001406E-2"/>
    <n v="3.8171676503001406E-2"/>
    <n v="3.8171676503001406E-2"/>
    <n v="3.8171676503001406E-2"/>
    <n v="3.8171676503001406E-2"/>
    <n v="3.8171676503001406E-2"/>
    <n v="3.8171676503001406E-2"/>
  </r>
  <r>
    <s v="Discretionary"/>
    <x v="3"/>
    <s v="Under $5"/>
    <s v="Under $5"/>
    <s v="Advanced Power Strips"/>
    <s v="Under $5"/>
    <n v="1.6178735513013094"/>
    <s v="Electronics"/>
    <s v="Res-PowerStrips-7P_v6"/>
    <s v="Urban"/>
    <s v="SC-Retro"/>
    <s v="M_Input"/>
    <s v="No"/>
    <s v="Residential"/>
    <s v="Single Family"/>
    <s v="Infrared sensing advanced power strip"/>
    <n v="0.11998260717331381"/>
    <n v="0.20283834436539319"/>
    <n v="0.42266289997988343"/>
    <n v="0.76128897823188924"/>
    <n v="1.3586306100769006"/>
    <n v="1.9054783056717888"/>
    <n v="2.4298800262955469"/>
    <n v="2.8408724383234816"/>
    <n v="3.0652337493108384"/>
    <n v="3.0703748302338618"/>
    <n v="2.8709236001434042"/>
    <n v="2.5168368783000665"/>
    <n v="2.0759986150896395"/>
    <n v="1.6167084378594927"/>
    <n v="1.193098737010633"/>
    <n v="0.83524343389311839"/>
    <n v="0.55689882923484146"/>
    <n v="0.35440950440731417"/>
    <n v="0.21573077489258632"/>
    <n v="0.12584341144052674"/>
    <n v="29.213664907622956"/>
    <n v="0.56106616535165443"/>
    <n v="1.6178735513013094"/>
    <s v="R-All-Elec-TV-All-All-R"/>
    <n v="0"/>
    <n v="28.538935011934523"/>
    <n v="0.11998260717331381"/>
    <n v="0.32282095153870699"/>
    <n v="0.74548385151859042"/>
    <n v="1.5067728297504797"/>
    <n v="2.8654034398273804"/>
    <n v="4.7708817454991692"/>
    <n v="7.2007617717947161"/>
    <n v="10.041634210118197"/>
    <n v="13.106867959429035"/>
    <n v="16.177242789662898"/>
    <n v="19.048166389806301"/>
    <n v="21.565003268106366"/>
    <n v="23.641001883196004"/>
    <n v="25.257710321055498"/>
    <n v="26.450809058066131"/>
    <n v="27.28605249195925"/>
    <n v="27.842951321194093"/>
    <n v="28.197360825601407"/>
    <n v="28.413091600493996"/>
    <n v="28.538935011934523"/>
  </r>
  <r>
    <s v="Discretionary"/>
    <x v="3"/>
    <s v="Under $5"/>
    <s v="Under $5"/>
    <s v="Advanced Power Strips"/>
    <s v="Under $5"/>
    <n v="1.6178735513013094"/>
    <s v="Electronics"/>
    <s v="Res-PowerStrips-7P_v6"/>
    <s v="Urban"/>
    <s v="SC-Retro"/>
    <s v="M_Input"/>
    <s v="No"/>
    <s v="Residential"/>
    <s v="Multifamily - Low Rise"/>
    <s v="Infrared sensing advanced power strip"/>
    <n v="1.5078883486012667E-2"/>
    <n v="2.5655709282436042E-2"/>
    <n v="5.3478157653446684E-2"/>
    <n v="9.6362012590946053E-2"/>
    <n v="0.17211440675016354"/>
    <n v="0.24158388857893623"/>
    <n v="0.30829354041051565"/>
    <n v="0.36046780122712935"/>
    <n v="0.38909995230059075"/>
    <n v="0.38995993248281086"/>
    <n v="0.36467166883980212"/>
    <n v="0.3196554034322176"/>
    <n v="0.26359379216988904"/>
    <n v="0.20530003784461284"/>
    <n v="0.1514894338849587"/>
    <n v="0.10604349050421576"/>
    <n v="7.0702958968087024E-2"/>
    <n v="4.4994541948387284E-2"/>
    <n v="2.7387995266954936E-2"/>
    <n v="1.5976172451231306E-2"/>
    <n v="3.7087563278371602"/>
    <n v="0.56106616535165443"/>
    <n v="1.6178735513013094"/>
    <s v="R-All-Elec-TV-All-All-R"/>
    <n v="0"/>
    <n v="3.6219097800733446"/>
    <n v="1.5078883486012667E-2"/>
    <n v="4.0734592768448707E-2"/>
    <n v="9.4212750421895392E-2"/>
    <n v="0.19057476301284143"/>
    <n v="0.36268916976300497"/>
    <n v="0.60427305834194123"/>
    <n v="0.91256659875245694"/>
    <n v="1.2730343999795863"/>
    <n v="1.662134352280177"/>
    <n v="2.0520942847629877"/>
    <n v="2.4167659536027899"/>
    <n v="2.7364213570350073"/>
    <n v="3.0000151492048963"/>
    <n v="3.2053151870495094"/>
    <n v="3.3568046209344682"/>
    <n v="3.4628481114386838"/>
    <n v="3.5335510704067707"/>
    <n v="3.5785456123551582"/>
    <n v="3.6059336076221133"/>
    <n v="3.6219097800733446"/>
  </r>
  <r>
    <s v="Discretionary"/>
    <x v="3"/>
    <s v="Under $5"/>
    <s v="Under $5"/>
    <s v="Advanced Power Strips"/>
    <s v="Under $5"/>
    <n v="1.6178735513013094"/>
    <s v="Electronics"/>
    <s v="Res-PowerStrips-7P_v6"/>
    <s v="Urban"/>
    <s v="SC-Retro"/>
    <s v="M_Input"/>
    <s v="No"/>
    <s v="Residential"/>
    <s v="Multifamily - High Rise"/>
    <s v="Infrared sensing advanced power strip"/>
    <n v="3.4379225843958173E-3"/>
    <n v="5.8482283772617267E-3"/>
    <n v="1.2191523151844722E-2"/>
    <n v="2.196830508729395E-2"/>
    <n v="3.9241467969819858E-2"/>
    <n v="5.5077804832451283E-2"/>
    <n v="7.0286350517395069E-2"/>
    <n v="8.2175636291124787E-2"/>
    <n v="8.8700932763695034E-2"/>
    <n v="8.8891755619189564E-2"/>
    <n v="8.3131467049852276E-2"/>
    <n v="7.2871928632552346E-2"/>
    <n v="6.0091747721451212E-2"/>
    <n v="4.6802508498971968E-2"/>
    <n v="3.4533444613093267E-2"/>
    <n v="2.4175842400398939E-2"/>
    <n v="1.6118806076969559E-2"/>
    <n v="1.0257770588491718E-2"/>
    <n v="6.2438355748298709E-3"/>
    <n v="3.6421867304662239E-3"/>
    <n v="0.84550809181707764"/>
    <n v="0.56106616535165443"/>
    <n v="1.6178735513013094"/>
    <s v="R-All-Elec-TV-All-All-R"/>
    <n v="0"/>
    <n v="0.82568946508154917"/>
    <n v="3.4379225843958173E-3"/>
    <n v="9.2861509616575435E-3"/>
    <n v="2.1477674113502265E-2"/>
    <n v="4.3445979200796216E-2"/>
    <n v="8.2687447170616074E-2"/>
    <n v="0.13776525200306736"/>
    <n v="0.20805160252046243"/>
    <n v="0.29022723881158718"/>
    <n v="0.37892817157528225"/>
    <n v="0.4678199271944718"/>
    <n v="0.55095139424432404"/>
    <n v="0.62382332287687636"/>
    <n v="0.68391507059832757"/>
    <n v="0.73071757909729951"/>
    <n v="0.76525102371039277"/>
    <n v="0.78942686611079171"/>
    <n v="0.8055456721877613"/>
    <n v="0.81580344277625305"/>
    <n v="0.82204727835108293"/>
    <n v="0.82568946508154917"/>
  </r>
  <r>
    <s v="Discretionary"/>
    <x v="3"/>
    <s v="Under $5"/>
    <s v="Under $5"/>
    <s v="Advanced Power Strips"/>
    <s v="Under $5"/>
    <n v="1.6178735513013094"/>
    <s v="Electronics"/>
    <s v="Res-PowerStrips-7P_v6"/>
    <s v="Urban"/>
    <s v="SC-Retro"/>
    <s v="M_Input"/>
    <s v="No"/>
    <s v="Residential"/>
    <s v="Manufactured"/>
    <s v="Infrared sensing advanced power strip"/>
    <n v="5.6588539162741348E-3"/>
    <n v="9.3917047819649189E-3"/>
    <n v="1.9422787412015707E-2"/>
    <n v="3.4714127749649742E-2"/>
    <n v="6.1456664122782861E-2"/>
    <n v="8.5512007470625123E-2"/>
    <n v="0.1081523808405367"/>
    <n v="0.12540852875579636"/>
    <n v="0.13422846407616354"/>
    <n v="0.13338054394008164"/>
    <n v="0.12368111643255385"/>
    <n v="0.1075126876716489"/>
    <n v="8.7945157127779602E-2"/>
    <n v="6.7935828164405299E-2"/>
    <n v="4.9715915068750921E-2"/>
    <n v="3.4510782655097771E-2"/>
    <n v="2.2815109022534981E-2"/>
    <n v="1.439633527453092E-2"/>
    <n v="8.6887796839984835E-3"/>
    <n v="5.0254735621490286E-3"/>
    <n v="1.1666284231028117"/>
    <n v="0.56106616535165443"/>
    <n v="1.6178735513013094"/>
    <s v="R-All-Elec-TV-All-All-R"/>
    <n v="0"/>
    <n v="1.1666284231028117"/>
    <n v="5.6588539162741348E-3"/>
    <n v="1.5050558698239054E-2"/>
    <n v="3.4473346110254759E-2"/>
    <n v="6.9187473859904508E-2"/>
    <n v="0.13064413798268737"/>
    <n v="0.21615614545331249"/>
    <n v="0.32430852629384921"/>
    <n v="0.44971705504964554"/>
    <n v="0.58394551912580905"/>
    <n v="0.71732606306589064"/>
    <n v="0.8410071794984445"/>
    <n v="0.9485198671700934"/>
    <n v="1.036465024297873"/>
    <n v="1.1044008524622784"/>
    <n v="1.1541167675310293"/>
    <n v="1.1666284231028117"/>
    <n v="1.1666284231028117"/>
    <n v="1.1666284231028117"/>
    <n v="1.1666284231028117"/>
    <n v="1.1666284231028117"/>
  </r>
  <r>
    <s v="Discretionary"/>
    <x v="3"/>
    <s v="Under $60"/>
    <s v="Under $40"/>
    <s v="Advanced Power Strips"/>
    <s v="Under $60"/>
    <n v="58.886366374927597"/>
    <s v="Electronics"/>
    <s v="Res-PowerStrips-7P_v6"/>
    <s v="Urban"/>
    <s v="SC-Retro"/>
    <s v="M_Input"/>
    <s v="No"/>
    <s v="Residential"/>
    <s v="Single Family"/>
    <s v="Load sensing advanced power strip"/>
    <n v="2.3843091252040358E-2"/>
    <n v="3.9107668438533569E-2"/>
    <n v="7.97448284589935E-2"/>
    <n v="0.14132241742917803"/>
    <n v="0.23868545694905935"/>
    <n v="0.33317307387525485"/>
    <n v="0.42287320526908878"/>
    <n v="0.4920576565540683"/>
    <n v="0.52842522646995882"/>
    <n v="0.52687145583080497"/>
    <n v="0.49040469271187825"/>
    <n v="0.42797667208057066"/>
    <n v="0.35144396512622511"/>
    <n v="0.27248797891229365"/>
    <n v="0.20020839607241112"/>
    <n v="0.13951483861820099"/>
    <n v="9.2594416348856956E-2"/>
    <n v="5.8657741111224598E-2"/>
    <n v="3.5542501625696353E-2"/>
    <n v="2.0719302691749254E-2"/>
    <n v="4.8098407300602322"/>
    <n v="39.470036503486639"/>
    <n v="58.886366374927597"/>
    <s v="R-All-Elec-CompAcc-All-All-R"/>
    <n v="0"/>
    <n v="4.8098407300602322"/>
    <n v="2.3843091252040358E-2"/>
    <n v="6.2950759690573926E-2"/>
    <n v="0.14269558814956743"/>
    <n v="0.28401800557874546"/>
    <n v="0.52270346252780486"/>
    <n v="0.85587653640305972"/>
    <n v="1.2787497416721485"/>
    <n v="1.7708073982262169"/>
    <n v="2.2992326246961756"/>
    <n v="2.8261040805269806"/>
    <n v="3.316508773238859"/>
    <n v="3.7444854453194294"/>
    <n v="4.0959294104456543"/>
    <n v="4.3684173893579477"/>
    <n v="4.5686257854303589"/>
    <n v="4.7081406240485597"/>
    <n v="4.8007350403974165"/>
    <n v="4.8098407300602322"/>
    <n v="4.8098407300602322"/>
    <n v="4.8098407300602322"/>
  </r>
  <r>
    <s v="Discretionary"/>
    <x v="3"/>
    <s v="Under $60"/>
    <s v="Under $40"/>
    <s v="Advanced Power Strips"/>
    <s v="Under $60"/>
    <n v="58.886366374927597"/>
    <s v="Electronics"/>
    <s v="Res-PowerStrips-7P_v6"/>
    <s v="Urban"/>
    <s v="SC-Retro"/>
    <s v="M_Input"/>
    <s v="No"/>
    <s v="Residential"/>
    <s v="Multifamily - Low Rise"/>
    <s v="Load sensing advanced power strip"/>
    <n v="2.7271871910708955E-3"/>
    <n v="4.5040340871627784E-3"/>
    <n v="9.1870303719857657E-3"/>
    <n v="1.6287185308490326E-2"/>
    <n v="2.7530457315986495E-2"/>
    <n v="3.8458885710328149E-2"/>
    <n v="4.8848137320857479E-2"/>
    <n v="5.6843968865783072E-2"/>
    <n v="6.1069982842714102E-2"/>
    <n v="6.0921783258543458E-2"/>
    <n v="5.6711620543447284E-2"/>
    <n v="4.9486196783709441E-2"/>
    <n v="4.0625563167698116E-2"/>
    <n v="3.1501725123145433E-2"/>
    <n v="2.3142863826853849E-2"/>
    <n v="1.6125770060477787E-2"/>
    <n v="1.0702275997970748E-2"/>
    <n v="6.7797082522230382E-3"/>
    <n v="4.1079814216726154E-3"/>
    <n v="2.3946987165799636E-3"/>
    <n v="0.55591250316623664"/>
    <n v="39.470036503486639"/>
    <n v="58.886366374927597"/>
    <s v="R-All-Elec-CompAcc-All-All-R"/>
    <n v="0"/>
    <n v="0.55591250316623664"/>
    <n v="2.7271871910708955E-3"/>
    <n v="7.2312212782336734E-3"/>
    <n v="1.6418251650219439E-2"/>
    <n v="3.2705436958709769E-2"/>
    <n v="6.0235894274696264E-2"/>
    <n v="9.8694779985024406E-2"/>
    <n v="0.14754291730588187"/>
    <n v="0.20438688617166495"/>
    <n v="0.26545686901437904"/>
    <n v="0.32637865227292251"/>
    <n v="0.38309027281636981"/>
    <n v="0.43257646960007923"/>
    <n v="0.47320203276777734"/>
    <n v="0.50470375789092281"/>
    <n v="0.52784662171777663"/>
    <n v="0.5439723917782544"/>
    <n v="0.55467466777622521"/>
    <n v="0.55591250316623664"/>
    <n v="0.55591250316623664"/>
    <n v="0.55591250316623664"/>
  </r>
  <r>
    <s v="Discretionary"/>
    <x v="3"/>
    <s v="Under $60"/>
    <s v="Under $40"/>
    <s v="Advanced Power Strips"/>
    <s v="Under $60"/>
    <n v="58.886366374927597"/>
    <s v="Electronics"/>
    <s v="Res-PowerStrips-7P_v6"/>
    <s v="Urban"/>
    <s v="SC-Retro"/>
    <s v="M_Input"/>
    <s v="No"/>
    <s v="Residential"/>
    <s v="Multifamily - High Rise"/>
    <s v="Load sensing advanced power strip"/>
    <n v="6.2178731235338269E-4"/>
    <n v="1.0266962285362473E-3"/>
    <n v="2.0943857902245141E-3"/>
    <n v="3.7131006944517218E-3"/>
    <n v="6.2768456130924705E-3"/>
    <n v="8.7680971346517714E-3"/>
    <n v="1.1136650146103828E-2"/>
    <n v="1.2958686725850753E-2"/>
    <n v="1.3921781305762888E-2"/>
    <n v="1.3887181267122586E-2"/>
    <n v="1.2928123069034934E-2"/>
    <n v="1.1281381642852768E-2"/>
    <n v="9.2614513901062429E-3"/>
    <n v="7.1814879981863646E-3"/>
    <n v="5.2756339875158088E-3"/>
    <n v="3.6763602717479783E-3"/>
    <n v="2.4398966310782079E-3"/>
    <n v="1.5456250668799334E-3"/>
    <n v="9.3652566722644392E-4"/>
    <n v="5.4593426026268432E-4"/>
    <n v="0.12673480763386982"/>
    <n v="39.470036503486639"/>
    <n v="58.886366374927597"/>
    <s v="R-All-Elec-CompAcc-All-All-R"/>
    <n v="0"/>
    <n v="0.12673480763386982"/>
    <n v="6.2178731235338269E-4"/>
    <n v="1.64848354088963E-3"/>
    <n v="3.7428693311141441E-3"/>
    <n v="7.4559700255658664E-3"/>
    <n v="1.3732815638658337E-2"/>
    <n v="2.2500912773310108E-2"/>
    <n v="3.3637562919413937E-2"/>
    <n v="4.6596249645264688E-2"/>
    <n v="6.0518030951027577E-2"/>
    <n v="7.4405212218150163E-2"/>
    <n v="8.7333335287185093E-2"/>
    <n v="9.8614716930037857E-2"/>
    <n v="0.1078761683201441"/>
    <n v="0.11505765631833047"/>
    <n v="0.12033329030584627"/>
    <n v="0.12400965057759425"/>
    <n v="0.12644954720867246"/>
    <n v="0.12673480763386982"/>
    <n v="0.12673480763386982"/>
    <n v="0.12673480763386982"/>
  </r>
  <r>
    <s v="Discretionary"/>
    <x v="3"/>
    <s v="Under $60"/>
    <s v="Under $40"/>
    <s v="Advanced Power Strips"/>
    <s v="Under $60"/>
    <n v="58.886366374927597"/>
    <s v="Electronics"/>
    <s v="Res-PowerStrips-7P_v6"/>
    <s v="Urban"/>
    <s v="SC-Retro"/>
    <s v="M_Input"/>
    <s v="No"/>
    <s v="Residential"/>
    <s v="Manufactured"/>
    <s v="Load sensing advanced power strip"/>
    <n v="1.0647201933275557E-3"/>
    <n v="1.7152337779761534E-3"/>
    <n v="3.4711350971646415E-3"/>
    <n v="6.1039037693654584E-3"/>
    <n v="1.0226486033017419E-2"/>
    <n v="1.4161754999059986E-2"/>
    <n v="1.7827108683037288E-2"/>
    <n v="2.0573407747903189E-2"/>
    <n v="2.191656492443806E-2"/>
    <n v="2.1677358001254313E-2"/>
    <n v="2.0009428053325978E-2"/>
    <n v="1.7315019764280973E-2"/>
    <n v="1.4100593434162688E-2"/>
    <n v="1.0844397478845044E-2"/>
    <n v="7.9011706154360345E-3"/>
    <n v="5.4594953717251784E-3"/>
    <n v="3.5927115531432488E-3"/>
    <n v="2.2566508394055418E-3"/>
    <n v="1.3557769844375035E-3"/>
    <n v="7.8363960932395526E-4"/>
    <n v="0.18191643641153013"/>
    <n v="39.470036503486639"/>
    <n v="58.886366374927597"/>
    <s v="R-All-Elec-CompAcc-All-All-R"/>
    <n v="0"/>
    <n v="0.18191643641153013"/>
    <n v="1.0647201933275557E-3"/>
    <n v="2.7799539713037093E-3"/>
    <n v="6.2510890684683504E-3"/>
    <n v="1.2354992837833808E-2"/>
    <n v="2.2581478870851227E-2"/>
    <n v="3.6743233869911213E-2"/>
    <n v="5.45703425529485E-2"/>
    <n v="7.5143750300851686E-2"/>
    <n v="9.7060315225289739E-2"/>
    <n v="0.11873767322654405"/>
    <n v="0.13874710127987003"/>
    <n v="0.15606212104415101"/>
    <n v="0.17016271447831371"/>
    <n v="0.18100711195715877"/>
    <n v="0.18191643641153013"/>
    <n v="0.18191643641153013"/>
    <n v="0.18191643641153013"/>
    <n v="0.18191643641153013"/>
    <n v="0.18191643641153013"/>
    <n v="0.18191643641153013"/>
  </r>
  <r>
    <s v="Discretionary"/>
    <x v="3"/>
    <s v="Under $5"/>
    <s v="Under $5"/>
    <s v="Advanced Power Strips"/>
    <s v="Under $5"/>
    <n v="1.1441839994159859"/>
    <s v="Electronics"/>
    <s v="Res-PowerStrips-7P_v6"/>
    <s v="Urban"/>
    <s v="SC-Retro"/>
    <s v="M_Input"/>
    <s v="No"/>
    <s v="Residential"/>
    <s v="Single Family"/>
    <s v="PC-interaction-sensing Home Office APS"/>
    <n v="3.3643245590088702E-2"/>
    <n v="5.2869338025403771E-2"/>
    <n v="0.10438405693272873"/>
    <n v="0.18035468681012132"/>
    <n v="0.2770383154581379"/>
    <n v="0.38330197095398982"/>
    <n v="0.48218959110981335"/>
    <n v="0.55599009467479898"/>
    <n v="0.59163805980192274"/>
    <n v="0.58454434890481544"/>
    <n v="0.53914241980770594"/>
    <n v="0.46620240794061379"/>
    <n v="0.37933883553512859"/>
    <n v="0.29142637326675852"/>
    <n v="0.2121414134392122"/>
    <n v="0.14637845910970793"/>
    <n v="9.6181528516964349E-2"/>
    <n v="6.0317165482188739E-2"/>
    <n v="3.6175710109503226E-2"/>
    <n v="2.1056483426665926E-2"/>
    <n v="4.8881148716335225"/>
    <n v="0.59816797378491271"/>
    <n v="1.1441839994159859"/>
    <s v="R-All-Elec-CompAcc-All-All-R"/>
    <n v="0"/>
    <n v="4.8881148716335225"/>
    <n v="3.3643245590088702E-2"/>
    <n v="8.6512583615492467E-2"/>
    <n v="0.1908966405482212"/>
    <n v="0.37125132735834254"/>
    <n v="0.64828964281648038"/>
    <n v="1.0315916137704702"/>
    <n v="1.5137812048802834"/>
    <n v="2.0697712995550823"/>
    <n v="2.661409359357005"/>
    <n v="3.2459537082618204"/>
    <n v="3.7850961280695263"/>
    <n v="4.2512985360101405"/>
    <n v="4.6306373715452693"/>
    <n v="4.8881148716335225"/>
    <n v="4.8881148716335225"/>
    <n v="4.8881148716335225"/>
    <n v="4.8881148716335225"/>
    <n v="4.8881148716335225"/>
    <n v="4.8881148716335225"/>
    <n v="4.8881148716335225"/>
  </r>
  <r>
    <s v="Discretionary"/>
    <x v="3"/>
    <s v="Under $5"/>
    <s v="Under $5"/>
    <s v="Advanced Power Strips"/>
    <s v="Under $5"/>
    <n v="1.1441839994159859"/>
    <s v="Electronics"/>
    <s v="Res-PowerStrips-7P_v6"/>
    <s v="Urban"/>
    <s v="SC-Retro"/>
    <s v="M_Input"/>
    <s v="No"/>
    <s v="Residential"/>
    <s v="Multifamily - Low Rise"/>
    <s v="PC-interaction-sensing Home Office APS"/>
    <n v="2.9454643924694316E-3"/>
    <n v="4.665871347057397E-3"/>
    <n v="9.2142323146341219E-3"/>
    <n v="1.5925278964157939E-2"/>
    <n v="2.4481342977536624E-2"/>
    <n v="3.3896500722655973E-2"/>
    <n v="4.267089502697255E-2"/>
    <n v="4.9204023213946069E-2"/>
    <n v="5.2378001799347734E-2"/>
    <n v="5.1774574589705358E-2"/>
    <n v="4.7758053682289262E-2"/>
    <n v="4.1291821862363055E-2"/>
    <n v="3.358859599295818E-2"/>
    <n v="2.5806193846137266E-2"/>
    <n v="1.8783065053173745E-2"/>
    <n v="1.2959374599125672E-2"/>
    <n v="8.5151456779965305E-3"/>
    <n v="5.3399642395115313E-3"/>
    <n v="3.2026686790709424E-3"/>
    <n v="1.8641411590625448E-3"/>
    <n v="0.43274728917451472"/>
    <n v="0.59816797378491271"/>
    <n v="1.1441839994159859"/>
    <s v="R-All-Elec-CompAcc-All-All-R"/>
    <n v="0"/>
    <n v="0.43274728917451472"/>
    <n v="2.9454643924694316E-3"/>
    <n v="7.611335739526829E-3"/>
    <n v="1.6825568054160953E-2"/>
    <n v="3.2750847018318888E-2"/>
    <n v="5.7232189995855512E-2"/>
    <n v="9.1128690718511485E-2"/>
    <n v="0.13379958574548403"/>
    <n v="0.1830036089594301"/>
    <n v="0.23538161075877784"/>
    <n v="0.28715618534848319"/>
    <n v="0.33491423903077244"/>
    <n v="0.37620606089313552"/>
    <n v="0.40979465688609368"/>
    <n v="0.43274728917451472"/>
    <n v="0.43274728917451472"/>
    <n v="0.43274728917451472"/>
    <n v="0.43274728917451472"/>
    <n v="0.43274728917451472"/>
    <n v="0.43274728917451472"/>
    <n v="0.43274728917451472"/>
  </r>
  <r>
    <s v="Discretionary"/>
    <x v="3"/>
    <s v="Under $5"/>
    <s v="Under $5"/>
    <s v="Advanced Power Strips"/>
    <s v="Under $5"/>
    <n v="1.1441839994159859"/>
    <s v="Electronics"/>
    <s v="Res-PowerStrips-7P_v6"/>
    <s v="Urban"/>
    <s v="SC-Retro"/>
    <s v="M_Input"/>
    <s v="No"/>
    <s v="Residential"/>
    <s v="Multifamily - High Rise"/>
    <s v="PC-interaction-sensing Home Office APS"/>
    <n v="6.7155360446929696E-4"/>
    <n v="1.0635870915170632E-3"/>
    <n v="2.1005870717967345E-3"/>
    <n v="3.6305944373535991E-3"/>
    <n v="5.58165847037825E-3"/>
    <n v="7.7279360899742897E-3"/>
    <n v="9.7283306058347178E-3"/>
    <n v="1.1217012731579813E-2"/>
    <n v="1.1940319160747398E-2"/>
    <n v="1.1802065926140904E-2"/>
    <n v="1.0887045540678915E-2"/>
    <n v="9.4133077794201631E-3"/>
    <n v="7.6572267507184367E-3"/>
    <n v="5.8830705512295696E-3"/>
    <n v="4.2817767552718201E-3"/>
    <n v="2.9544840180806766E-3"/>
    <n v="1.9412763469025881E-3"/>
    <n v="1.2173949494250209E-3"/>
    <n v="7.3013509889509494E-4"/>
    <n v="4.2497977622482701E-4"/>
    <n v="9.8656072916587192E-2"/>
    <n v="0.59816797378491271"/>
    <n v="1.1441839994159859"/>
    <s v="R-All-Elec-CompAcc-All-All-R"/>
    <n v="0"/>
    <n v="9.8656072916587192E-2"/>
    <n v="6.7155360446929696E-4"/>
    <n v="1.7351406959863602E-3"/>
    <n v="3.8357277677830946E-3"/>
    <n v="7.4663222051366933E-3"/>
    <n v="1.3047980675514943E-2"/>
    <n v="2.0775916765489233E-2"/>
    <n v="3.0504247371323949E-2"/>
    <n v="4.1721260102903765E-2"/>
    <n v="5.3661579263651164E-2"/>
    <n v="6.5463645189792072E-2"/>
    <n v="7.6350690730470988E-2"/>
    <n v="8.5763998509891151E-2"/>
    <n v="9.3421225260609586E-2"/>
    <n v="9.8656072916587192E-2"/>
    <n v="9.8656072916587192E-2"/>
    <n v="9.8656072916587192E-2"/>
    <n v="9.8656072916587192E-2"/>
    <n v="9.8656072916587192E-2"/>
    <n v="9.8656072916587192E-2"/>
    <n v="9.8656072916587192E-2"/>
  </r>
  <r>
    <s v="Discretionary"/>
    <x v="3"/>
    <s v="Under $5"/>
    <s v="Under $5"/>
    <s v="Advanced Power Strips"/>
    <s v="Under $5"/>
    <n v="1.1441839994159859"/>
    <s v="Electronics"/>
    <s v="Res-PowerStrips-7P_v6"/>
    <s v="Urban"/>
    <s v="SC-Retro"/>
    <s v="M_Input"/>
    <s v="No"/>
    <s v="Residential"/>
    <s v="Manufactured"/>
    <s v="PC-interaction-sensing Home Office APS"/>
    <n v="1.3018621193265423E-3"/>
    <n v="2.0116160066467707E-3"/>
    <n v="3.9413608048450375E-3"/>
    <n v="6.7567734903875333E-3"/>
    <n v="1.0295297793467295E-2"/>
    <n v="1.4130772912939628E-2"/>
    <n v="1.7630122407205729E-2"/>
    <n v="2.0161049054715018E-2"/>
    <n v="2.1280620432307943E-2"/>
    <n v="2.0856477102103099E-2"/>
    <n v="1.9076553192547713E-2"/>
    <n v="1.635662247415676E-2"/>
    <n v="1.3198376649410723E-2"/>
    <n v="1.0057399833482255E-2"/>
    <n v="7.2599139573247522E-3"/>
    <n v="4.9671440378456482E-3"/>
    <n v="3.2361523368750365E-3"/>
    <n v="2.0122520669512401E-3"/>
    <n v="1.1966371176699319E-3"/>
    <n v="6.9061334236128079E-4"/>
    <n v="0.16032104131260591"/>
    <n v="0.59816797378491271"/>
    <n v="1.1441839994159859"/>
    <s v="R-All-Elec-CompAcc-All-All-R"/>
    <n v="0"/>
    <n v="0.16032104131260591"/>
    <n v="1.3018621193265423E-3"/>
    <n v="3.3134781259733133E-3"/>
    <n v="7.2548389308183508E-3"/>
    <n v="1.4011612421205884E-2"/>
    <n v="2.430691021467318E-2"/>
    <n v="3.8437683127612809E-2"/>
    <n v="5.6067805534818535E-2"/>
    <n v="7.6228854589533546E-2"/>
    <n v="9.7509475021841485E-2"/>
    <n v="0.11836595212394459"/>
    <n v="0.1374425053164923"/>
    <n v="0.15379912779064905"/>
    <n v="0.16032104131260591"/>
    <n v="0.16032104131260591"/>
    <n v="0.16032104131260591"/>
    <n v="0.16032104131260591"/>
    <n v="0.16032104131260591"/>
    <n v="0.16032104131260591"/>
    <n v="0.16032104131260591"/>
    <n v="0.16032104131260591"/>
  </r>
  <r>
    <s v="Lost Opportunity"/>
    <x v="1"/>
    <s v="Over $160"/>
    <s v="Under $130"/>
    <s v="Refrigerator"/>
    <s v="Over $160"/>
    <n v="182.74028524564577"/>
    <s v="Refrigeration"/>
    <s v="Res-RefrigFreezer-7P_v4"/>
    <s v="Urban"/>
    <s v="SC-New"/>
    <s v="M_Input"/>
    <s v="No"/>
    <s v="Residential"/>
    <s v="Single Family"/>
    <s v="Std Size Refrig and Refrig-Freezer - CEE Tier 1"/>
    <n v="8.9602889094795614E-4"/>
    <n v="1.3421531285162877E-3"/>
    <n v="1.9394180740716198E-3"/>
    <n v="2.745901177152542E-3"/>
    <n v="3.6859337946289566E-3"/>
    <n v="4.8748424962796466E-3"/>
    <n v="6.1925868726576995E-3"/>
    <n v="7.4299282425037026E-3"/>
    <n v="8.5278734389059151E-3"/>
    <n v="9.7599446520544395E-3"/>
    <n v="1.0957687328836386E-2"/>
    <n v="1.1757696937281927E-2"/>
    <n v="1.192580647248632E-2"/>
    <n v="1.2269551479761427E-2"/>
    <n v="1.2524725084334347E-2"/>
    <n v="1.2686747005009307E-2"/>
    <n v="1.272094342168897E-2"/>
    <n v="1.2755352475851023E-2"/>
    <n v="1.2789975940050271E-2"/>
    <n v="1.2824815602347424E-2"/>
    <n v="0.17060791251536617"/>
    <n v="120.8217098748823"/>
    <n v="182.74028524564577"/>
    <s v="R-All-Ref-Refrig-All-All-C"/>
    <n v="0"/>
    <n v="0.17060791251536617"/>
    <n v="8.9602889094795614E-4"/>
    <n v="2.2381820194642436E-3"/>
    <n v="4.1776000935358631E-3"/>
    <n v="6.9235012706884052E-3"/>
    <n v="1.0609435065317361E-2"/>
    <n v="1.5484277561597008E-2"/>
    <n v="2.1676864434254706E-2"/>
    <n v="2.9106792676758409E-2"/>
    <n v="3.7634666115664323E-2"/>
    <n v="4.739461076771876E-2"/>
    <n v="5.835229809655515E-2"/>
    <n v="7.010999503383708E-2"/>
    <n v="8.2035801506323405E-2"/>
    <n v="9.4305352986084834E-2"/>
    <n v="0.10683007807041918"/>
    <n v="0.11951682507542849"/>
    <n v="0.13223776849711746"/>
    <n v="0.14499312097296849"/>
    <n v="0.15778309691301876"/>
    <n v="0.17060791251536617"/>
  </r>
  <r>
    <s v="Lost Opportunity"/>
    <x v="1"/>
    <s v="Over $160"/>
    <s v="Under $130"/>
    <s v="Refrigerator"/>
    <s v="Over $160"/>
    <n v="185.18191376685431"/>
    <s v="Refrigeration"/>
    <s v="Res-RefrigFreezer-7P_v4"/>
    <s v="Urban"/>
    <s v="SC-New"/>
    <s v="M_Input"/>
    <s v="No"/>
    <s v="Residential"/>
    <s v="Single Family"/>
    <s v="Std Size Refrig and Refrig-Freezer - CEE Tier 2"/>
    <n v="3.059607989914879E-3"/>
    <n v="4.5829576224414408E-3"/>
    <n v="6.622396995410622E-3"/>
    <n v="9.3762391659540437E-3"/>
    <n v="1.2586103642721778E-2"/>
    <n v="1.6645788101111701E-2"/>
    <n v="2.1145398842866082E-2"/>
    <n v="2.5370462989433816E-2"/>
    <n v="2.9119540646792504E-2"/>
    <n v="3.3326609153149722E-2"/>
    <n v="3.7416458376501316E-2"/>
    <n v="4.0148195951859061E-2"/>
    <n v="4.0722227975031978E-2"/>
    <n v="4.1895990318386311E-2"/>
    <n v="4.2767314008117695E-2"/>
    <n v="4.3320559074260606E-2"/>
    <n v="4.3437327217293195E-2"/>
    <n v="4.3554821438855917E-2"/>
    <n v="4.3673047791569254E-2"/>
    <n v="4.379201238100066E-2"/>
    <n v="0.58256305968267252"/>
    <n v="122.46692790138593"/>
    <n v="185.18191376685431"/>
    <s v="R-All-Ref-Refrig-All-All-C"/>
    <n v="0"/>
    <n v="0.58256305968267252"/>
    <n v="3.059607989914879E-3"/>
    <n v="7.6425656123563198E-3"/>
    <n v="1.4264962607766942E-2"/>
    <n v="2.3641201773720984E-2"/>
    <n v="3.6227305416442764E-2"/>
    <n v="5.2873093517554468E-2"/>
    <n v="7.4018492360420546E-2"/>
    <n v="9.9388955349854369E-2"/>
    <n v="0.12850849599664688"/>
    <n v="0.1618351051497966"/>
    <n v="0.19925156352629791"/>
    <n v="0.23939975947815698"/>
    <n v="0.28012198745318895"/>
    <n v="0.32201797777157526"/>
    <n v="0.36478529177969293"/>
    <n v="0.40810585085395357"/>
    <n v="0.45154317807124678"/>
    <n v="0.49509799951010269"/>
    <n v="0.53877104730167191"/>
    <n v="0.58256305968267252"/>
  </r>
  <r>
    <s v="Lost Opportunity"/>
    <x v="1"/>
    <s v="Under $115"/>
    <s v="Under $70"/>
    <s v="Refrigerator"/>
    <s v="Under $115"/>
    <n v="100.67989985789693"/>
    <s v="Refrigeration"/>
    <s v="Res-RefrigFreezer-7P_v4"/>
    <s v="Urban"/>
    <s v="SC-New"/>
    <s v="M_Input"/>
    <s v="No"/>
    <s v="Residential"/>
    <s v="Single Family"/>
    <s v="Std Size Refrig and Refrig-Freezer - CEE Tier 3"/>
    <n v="5.3350095517088521E-3"/>
    <n v="7.9912599167588794E-3"/>
    <n v="1.1547411087361749E-2"/>
    <n v="1.6349259668021431E-2"/>
    <n v="2.1946270036569734E-2"/>
    <n v="2.9025103479881791E-2"/>
    <n v="3.6871032228060811E-2"/>
    <n v="4.4238236671512582E-2"/>
    <n v="5.0775467969782044E-2"/>
    <n v="5.8111293585381162E-2"/>
    <n v="6.5242725044427907E-2"/>
    <n v="7.0006030051256884E-2"/>
    <n v="7.1006964267897973E-2"/>
    <n v="7.3053642578934083E-2"/>
    <n v="7.4572961466409099E-2"/>
    <n v="7.5537649662425446E-2"/>
    <n v="7.5741257170468188E-2"/>
    <n v="7.5946130734785525E-2"/>
    <n v="7.6152280909274686E-2"/>
    <n v="7.6359718340155924E-2"/>
    <n v="1.0158097044210748"/>
    <n v="65.527784476708007"/>
    <n v="100.67989985789693"/>
    <s v="R-All-Ref-Refrig-All-All-C"/>
    <n v="0"/>
    <n v="1.0158097044210748"/>
    <n v="5.3350095517088521E-3"/>
    <n v="1.3326269468467732E-2"/>
    <n v="2.4873680555829482E-2"/>
    <n v="4.122294022385091E-2"/>
    <n v="6.3169210260420647E-2"/>
    <n v="9.219431374030243E-2"/>
    <n v="0.12906534596836325"/>
    <n v="0.17330358263987583"/>
    <n v="0.22407905060965788"/>
    <n v="0.28219034419503902"/>
    <n v="0.34743306923946693"/>
    <n v="0.41743909929072381"/>
    <n v="0.4884460635586218"/>
    <n v="0.56149970613755584"/>
    <n v="0.63607266760396497"/>
    <n v="0.71161031726639046"/>
    <n v="0.78735157443685866"/>
    <n v="0.86329770517164417"/>
    <n v="0.9394499860809189"/>
    <n v="1.0158097044210748"/>
  </r>
  <r>
    <s v="Lost Opportunity"/>
    <x v="1"/>
    <s v="Over $160"/>
    <s v="Under $130"/>
    <s v="Refrigerator"/>
    <s v="Over $160"/>
    <n v="182.74028524564577"/>
    <s v="Refrigeration"/>
    <s v="Res-RefrigFreezer-7P_v4"/>
    <s v="Urban"/>
    <s v="SC-New"/>
    <s v="M_Input"/>
    <s v="No"/>
    <s v="Residential"/>
    <s v="Multifamily - Low Rise"/>
    <s v="Std Size Refrig and Refrig-Freezer - CEE Tier 1"/>
    <n v="3.100720813478584E-4"/>
    <n v="4.8262561837265455E-4"/>
    <n v="7.2335693727473773E-4"/>
    <n v="1.0774433944041311E-3"/>
    <n v="1.5274245516321164E-3"/>
    <n v="2.104105588444771E-3"/>
    <n v="2.6931817739399267E-3"/>
    <n v="3.3471771007921604E-3"/>
    <n v="4.0258919696589826E-3"/>
    <n v="4.6492550166041102E-3"/>
    <n v="5.1643462578875006E-3"/>
    <n v="5.478669369588682E-3"/>
    <n v="5.7081031903097939E-3"/>
    <n v="5.8453912480475097E-3"/>
    <n v="5.9266181989530448E-3"/>
    <n v="5.9683305306104219E-3"/>
    <n v="5.9501242476214123E-3"/>
    <n v="5.9325581578156955E-3"/>
    <n v="5.9156061956262534E-3"/>
    <n v="5.8992433586242277E-3"/>
    <n v="7.8729524787556002E-2"/>
    <n v="120.8217098748823"/>
    <n v="182.74028524564577"/>
    <s v="R-All-Ref-Refrig-All-All-C"/>
    <n v="0"/>
    <n v="7.8729524787556002E-2"/>
    <n v="3.100720813478584E-4"/>
    <n v="7.9269769972051295E-4"/>
    <n v="1.5160546369952506E-3"/>
    <n v="2.5934980313993819E-3"/>
    <n v="4.120922583031498E-3"/>
    <n v="6.2250281714762695E-3"/>
    <n v="8.9182099454161966E-3"/>
    <n v="1.2265387046208357E-2"/>
    <n v="1.6291279015867341E-2"/>
    <n v="2.0940534032471453E-2"/>
    <n v="2.6104880290358953E-2"/>
    <n v="3.1583549659947634E-2"/>
    <n v="3.7291652850257428E-2"/>
    <n v="4.313704409830494E-2"/>
    <n v="4.9063662297257983E-2"/>
    <n v="5.5031992827868408E-2"/>
    <n v="6.0982117075489818E-2"/>
    <n v="6.6914675233305521E-2"/>
    <n v="7.2830281428931776E-2"/>
    <n v="7.8729524787556002E-2"/>
  </r>
  <r>
    <s v="Lost Opportunity"/>
    <x v="1"/>
    <s v="Over $160"/>
    <s v="Under $130"/>
    <s v="Refrigerator"/>
    <s v="Over $160"/>
    <n v="185.18191376685431"/>
    <s v="Refrigeration"/>
    <s v="Res-RefrigFreezer-7P_v4"/>
    <s v="Urban"/>
    <s v="SC-New"/>
    <s v="M_Input"/>
    <s v="No"/>
    <s v="Residential"/>
    <s v="Multifamily - Low Rise"/>
    <s v="Std Size Refrig and Refrig-Freezer - CEE Tier 2"/>
    <n v="1.0587817280509398E-3"/>
    <n v="1.6479883774153338E-3"/>
    <n v="2.4699969913968898E-3"/>
    <n v="3.6790715695699163E-3"/>
    <n v="5.2155911593672203E-3"/>
    <n v="7.1847440803156993E-3"/>
    <n v="9.1962218596792263E-3"/>
    <n v="1.1429374548859991E-2"/>
    <n v="1.3746935351460914E-2"/>
    <n v="1.5875490109369693E-2"/>
    <n v="1.7634336607833066E-2"/>
    <n v="1.8707634035730062E-2"/>
    <n v="1.94910658626797E-2"/>
    <n v="1.9959853914736616E-2"/>
    <n v="2.0237213975888298E-2"/>
    <n v="2.0379646194878327E-2"/>
    <n v="2.0317478457361631E-2"/>
    <n v="2.0257496743307443E-2"/>
    <n v="2.0199612048423687E-2"/>
    <n v="2.0143738998642767E-2"/>
    <n v="0.26883227261496739"/>
    <n v="122.46692790138593"/>
    <n v="185.18191376685431"/>
    <s v="R-All-Ref-Refrig-All-All-C"/>
    <n v="0"/>
    <n v="0.26883227261496739"/>
    <n v="1.0587817280509398E-3"/>
    <n v="2.7067701054662736E-3"/>
    <n v="5.1767670968631638E-3"/>
    <n v="8.8558386664330802E-3"/>
    <n v="1.40714298258003E-2"/>
    <n v="2.1256173906115998E-2"/>
    <n v="3.0452395765795226E-2"/>
    <n v="4.1881770314655217E-2"/>
    <n v="5.5628705666116135E-2"/>
    <n v="7.1504195775485835E-2"/>
    <n v="8.9138532383318897E-2"/>
    <n v="0.10784616641904896"/>
    <n v="0.12733723228172866"/>
    <n v="0.14729708619646528"/>
    <n v="0.16753430017235357"/>
    <n v="0.18791394636723191"/>
    <n v="0.20823142482459353"/>
    <n v="0.22848892156790096"/>
    <n v="0.24868853361632465"/>
    <n v="0.26883227261496739"/>
  </r>
  <r>
    <s v="Lost Opportunity"/>
    <x v="1"/>
    <s v="Under $115"/>
    <s v="Under $70"/>
    <s v="Refrigerator"/>
    <s v="Under $115"/>
    <n v="100.67989985789693"/>
    <s v="Refrigeration"/>
    <s v="Res-RefrigFreezer-7P_v4"/>
    <s v="Urban"/>
    <s v="SC-New"/>
    <s v="M_Input"/>
    <s v="No"/>
    <s v="Residential"/>
    <s v="Multifamily - Low Rise"/>
    <s v="Std Size Refrig and Refrig-Freezer - CEE Tier 3"/>
    <n v="1.8461876982102262E-3"/>
    <n v="2.8735817672056016E-3"/>
    <n v="4.306910422913735E-3"/>
    <n v="6.4151623442524879E-3"/>
    <n v="9.094377039395328E-3"/>
    <n v="1.2527970387518265E-2"/>
    <n v="1.6035365191469302E-2"/>
    <n v="1.9929292441781897E-2"/>
    <n v="2.3970401322166907E-2"/>
    <n v="2.7681942147726908E-2"/>
    <n v="3.0748826173465391E-2"/>
    <n v="3.2620324760385455E-2"/>
    <n v="3.3986387436932886E-2"/>
    <n v="3.4803808735247709E-2"/>
    <n v="3.5287438854002873E-2"/>
    <n v="3.5535796568876017E-2"/>
    <n v="3.5427395272189341E-2"/>
    <n v="3.5322805723965595E-2"/>
    <n v="3.5221872728261404E-2"/>
    <n v="3.5124447419121525E-2"/>
    <n v="0.46876029443508876"/>
    <n v="65.527784476708007"/>
    <n v="100.67989985789693"/>
    <s v="R-All-Ref-Refrig-All-All-C"/>
    <n v="0"/>
    <n v="0.46876029443508876"/>
    <n v="1.8461876982102262E-3"/>
    <n v="4.7197694654158278E-3"/>
    <n v="9.0266798883295619E-3"/>
    <n v="1.544184223258205E-2"/>
    <n v="2.4536219271977376E-2"/>
    <n v="3.7064189659495643E-2"/>
    <n v="5.3099554850964945E-2"/>
    <n v="7.3028847292746835E-2"/>
    <n v="9.6999248614913741E-2"/>
    <n v="0.12468119076264064"/>
    <n v="0.15543001693610603"/>
    <n v="0.18805034169649149"/>
    <n v="0.22203672913342437"/>
    <n v="0.25684053786867206"/>
    <n v="0.29212797672267493"/>
    <n v="0.32766377329155094"/>
    <n v="0.3630911685637403"/>
    <n v="0.39841397428770586"/>
    <n v="0.43363584701596725"/>
    <n v="0.46876029443508876"/>
  </r>
  <r>
    <s v="Lost Opportunity"/>
    <x v="1"/>
    <s v="Over $160"/>
    <s v="Under $130"/>
    <s v="Refrigerator"/>
    <s v="Over $160"/>
    <n v="182.74028524564577"/>
    <s v="Refrigeration"/>
    <s v="Res-RefrigFreezer-7P_v4"/>
    <s v="Urban"/>
    <s v="SC-New"/>
    <s v="M_Input"/>
    <s v="No"/>
    <s v="Residential"/>
    <s v="Multifamily - High Rise"/>
    <s v="Std Size Refrig and Refrig-Freezer - CEE Tier 1"/>
    <n v="6.9966334719439097E-5"/>
    <n v="1.0941830835647126E-4"/>
    <n v="1.6415297500534654E-4"/>
    <n v="2.4566940697501891E-4"/>
    <n v="3.4745052892616108E-4"/>
    <n v="4.78584057577547E-4"/>
    <n v="6.1035290466899443E-4"/>
    <n v="7.5775792776396609E-4"/>
    <n v="9.0851200936794716E-4"/>
    <n v="1.0519327985413661E-3"/>
    <n v="1.1705591886184798E-3"/>
    <n v="1.2418729690023796E-3"/>
    <n v="1.294065197602174E-3"/>
    <n v="1.3209146133462612E-3"/>
    <n v="1.3462464597322143E-3"/>
    <n v="1.3553515195514321E-3"/>
    <n v="1.3508874027296121E-3"/>
    <n v="1.3466072526396582E-3"/>
    <n v="1.3425023832446226E-3"/>
    <n v="1.3385645191973362E-3"/>
    <n v="1.7851368757566429E-2"/>
    <n v="120.8217098748823"/>
    <n v="182.74028524564577"/>
    <s v="R-All-Ref-Refrig-All-All-C"/>
    <n v="0"/>
    <n v="1.7851368757566429E-2"/>
    <n v="6.9966334719439097E-5"/>
    <n v="1.7938464307591036E-4"/>
    <n v="3.435376180812569E-4"/>
    <n v="5.8920702505627586E-4"/>
    <n v="9.3665755398243699E-4"/>
    <n v="1.4152416115599839E-3"/>
    <n v="2.0255945162289783E-3"/>
    <n v="2.7833524439929442E-3"/>
    <n v="3.6918644533608914E-3"/>
    <n v="4.743797251902257E-3"/>
    <n v="5.914356440520737E-3"/>
    <n v="7.1562294095231169E-3"/>
    <n v="8.4502946071252916E-3"/>
    <n v="9.7712092204715537E-3"/>
    <n v="1.1117455680203768E-2"/>
    <n v="1.2472807199755201E-2"/>
    <n v="1.3823694602484813E-2"/>
    <n v="1.5170301855124472E-2"/>
    <n v="1.6512804238369094E-2"/>
    <n v="1.7851368757566429E-2"/>
  </r>
  <r>
    <s v="Lost Opportunity"/>
    <x v="1"/>
    <s v="Over $160"/>
    <s v="Under $130"/>
    <s v="Refrigerator"/>
    <s v="Over $160"/>
    <n v="185.18191376685431"/>
    <s v="Refrigeration"/>
    <s v="Res-RefrigFreezer-7P_v4"/>
    <s v="Urban"/>
    <s v="SC-New"/>
    <s v="M_Input"/>
    <s v="No"/>
    <s v="Residential"/>
    <s v="Multifamily - High Rise"/>
    <s v="Std Size Refrig and Refrig-Freezer - CEE Tier 2"/>
    <n v="2.3890921252123828E-4"/>
    <n v="3.7362314303978657E-4"/>
    <n v="5.6052183023173018E-4"/>
    <n v="8.3887036238664784E-4"/>
    <n v="1.1864153322980063E-3"/>
    <n v="1.6341879388074277E-3"/>
    <n v="2.0841299233302023E-3"/>
    <n v="2.5874636784927445E-3"/>
    <n v="3.1022332325188885E-3"/>
    <n v="3.5919622991906651E-3"/>
    <n v="3.9970276431336637E-3"/>
    <n v="4.2405378853344229E-3"/>
    <n v="4.4187550848562521E-3"/>
    <n v="4.5104359310488866E-3"/>
    <n v="4.5969348379309629E-3"/>
    <n v="4.6280252570602603E-3"/>
    <n v="4.6127819455622299E-3"/>
    <n v="4.5981668125619959E-3"/>
    <n v="4.5841501984488931E-3"/>
    <n v="4.5707038459662968E-3"/>
    <n v="6.0955836394721206E-2"/>
    <n v="122.46692790138593"/>
    <n v="185.18191376685431"/>
    <s v="R-All-Ref-Refrig-All-All-C"/>
    <n v="0"/>
    <n v="6.0955836394721206E-2"/>
    <n v="2.3890921252123828E-4"/>
    <n v="6.125323555610249E-4"/>
    <n v="1.1730541857927551E-3"/>
    <n v="2.0119245481794029E-3"/>
    <n v="3.1983398804774094E-3"/>
    <n v="4.8325278192848375E-3"/>
    <n v="6.9166577426150403E-3"/>
    <n v="9.5041214211077849E-3"/>
    <n v="1.2606354653626674E-2"/>
    <n v="1.619831695281734E-2"/>
    <n v="2.0195344595951004E-2"/>
    <n v="2.4435882481285427E-2"/>
    <n v="2.8854637566141678E-2"/>
    <n v="3.3365073497190562E-2"/>
    <n v="3.7962008335121526E-2"/>
    <n v="4.2590033592181789E-2"/>
    <n v="4.7202815537744018E-2"/>
    <n v="5.1800982350306016E-2"/>
    <n v="5.6385132548754907E-2"/>
    <n v="6.0955836394721206E-2"/>
  </r>
  <r>
    <s v="Lost Opportunity"/>
    <x v="1"/>
    <s v="Under $115"/>
    <s v="Under $70"/>
    <s v="Refrigerator"/>
    <s v="Under $115"/>
    <n v="100.67989985789693"/>
    <s v="Refrigeration"/>
    <s v="Res-RefrigFreezer-7P_v4"/>
    <s v="Urban"/>
    <s v="SC-New"/>
    <s v="M_Input"/>
    <s v="No"/>
    <s v="Residential"/>
    <s v="Multifamily - High Rise"/>
    <s v="Std Size Refrig and Refrig-Freezer - CEE Tier 3"/>
    <n v="4.1658373719553085E-4"/>
    <n v="6.5148314536601763E-4"/>
    <n v="9.7737662082350726E-4"/>
    <n v="1.4627303271301565E-3"/>
    <n v="2.0687412083401531E-3"/>
    <n v="2.8495180727605499E-3"/>
    <n v="3.634077661131419E-3"/>
    <n v="4.5117359756412971E-3"/>
    <n v="5.4093347846098892E-3"/>
    <n v="6.2632707323049654E-3"/>
    <n v="6.9695793463906046E-3"/>
    <n v="7.3941858555781198E-3"/>
    <n v="7.7049415029884303E-3"/>
    <n v="7.8648045284997678E-3"/>
    <n v="8.0156318553826142E-3"/>
    <n v="8.0698439255459057E-3"/>
    <n v="8.043264307271366E-3"/>
    <n v="8.0177800379098146E-3"/>
    <n v="7.9933394002782918E-3"/>
    <n v="7.9698931224653335E-3"/>
    <n v="0.10628811614761376"/>
    <n v="65.527784476708007"/>
    <n v="100.67989985789693"/>
    <s v="R-All-Ref-Refrig-All-All-C"/>
    <n v="0"/>
    <n v="0.10628811614761376"/>
    <n v="4.1658373719553085E-4"/>
    <n v="1.0680668825615485E-3"/>
    <n v="2.0454435033850559E-3"/>
    <n v="3.5081738305152124E-3"/>
    <n v="5.5769150388553651E-3"/>
    <n v="8.426433111615915E-3"/>
    <n v="1.2060510772747335E-2"/>
    <n v="1.6572246748388631E-2"/>
    <n v="2.198158153299852E-2"/>
    <n v="2.8244852265303485E-2"/>
    <n v="3.5214431611694089E-2"/>
    <n v="4.2608617467272208E-2"/>
    <n v="5.0313558970260637E-2"/>
    <n v="5.8178363498760405E-2"/>
    <n v="6.6193995354143026E-2"/>
    <n v="7.4263839279688937E-2"/>
    <n v="8.2307103586960306E-2"/>
    <n v="9.0324883624870123E-2"/>
    <n v="9.8318223025148421E-2"/>
    <n v="0.10628811614761376"/>
  </r>
  <r>
    <s v="Lost Opportunity"/>
    <x v="1"/>
    <s v="Over $160"/>
    <s v="Under $130"/>
    <s v="Refrigerator"/>
    <s v="Over $160"/>
    <n v="182.74028524564577"/>
    <s v="Refrigeration"/>
    <s v="Res-RefrigFreezer-7P_v4"/>
    <s v="Urban"/>
    <s v="SC-New"/>
    <s v="M_Input"/>
    <s v="No"/>
    <s v="Residential"/>
    <s v="Manufactured"/>
    <s v="Std Size Refrig and Refrig-Freezer - CEE Tier 1"/>
    <n v="1.6275826935942068E-5"/>
    <n v="2.5234785468031213E-5"/>
    <n v="3.7783197653531495E-5"/>
    <n v="5.4099932110618011E-5"/>
    <n v="7.4153214154602898E-5"/>
    <n v="9.7072216398917525E-5"/>
    <n v="1.2139442856413612E-4"/>
    <n v="1.4738004969048652E-4"/>
    <n v="1.7333987984691302E-4"/>
    <n v="1.9721023046866037E-4"/>
    <n v="2.1736008164943905E-4"/>
    <n v="2.3274416765454626E-4"/>
    <n v="2.4323999796256894E-4"/>
    <n v="2.495644694617315E-4"/>
    <n v="2.5238065227641741E-4"/>
    <n v="2.5228453905947666E-4"/>
    <n v="2.4963650578591014E-4"/>
    <n v="2.470162668447689E-4"/>
    <n v="2.4442353050069731E-4"/>
    <n v="2.4185800808045746E-4"/>
    <n v="3.3744519805678527E-3"/>
    <n v="120.8217098748823"/>
    <n v="182.74028524564577"/>
    <s v="R-All-Ref-Refrig-All-All-C"/>
    <n v="0"/>
    <n v="3.3744519805678527E-3"/>
    <n v="1.6275826935942068E-5"/>
    <n v="4.1510612403973277E-5"/>
    <n v="7.9293810057504772E-5"/>
    <n v="1.3339374216812279E-4"/>
    <n v="2.0754695632272568E-4"/>
    <n v="3.046191727216432E-4"/>
    <n v="4.2601360128577935E-4"/>
    <n v="5.733936509762659E-4"/>
    <n v="7.4673353082317889E-4"/>
    <n v="9.4394376129183929E-4"/>
    <n v="1.1613038429412782E-3"/>
    <n v="1.3940480105958245E-3"/>
    <n v="1.6372880085583933E-3"/>
    <n v="1.8868524780201248E-3"/>
    <n v="2.1392331302965422E-3"/>
    <n v="2.3915176693560187E-3"/>
    <n v="2.6411541751419289E-3"/>
    <n v="2.8881704419866979E-3"/>
    <n v="3.1325939724873952E-3"/>
    <n v="3.3744519805678527E-3"/>
  </r>
  <r>
    <s v="Lost Opportunity"/>
    <x v="1"/>
    <s v="Over $160"/>
    <s v="Under $130"/>
    <s v="Refrigerator"/>
    <s v="Over $160"/>
    <n v="185.18191376685431"/>
    <s v="Refrigeration"/>
    <s v="Res-RefrigFreezer-7P_v4"/>
    <s v="Urban"/>
    <s v="SC-New"/>
    <s v="M_Input"/>
    <s v="No"/>
    <s v="Residential"/>
    <s v="Manufactured"/>
    <s v="Std Size Refrig and Refrig-Freezer - CEE Tier 2"/>
    <n v="5.5575942515644337E-5"/>
    <n v="8.6167479666970562E-5"/>
    <n v="1.2901567638402473E-4"/>
    <n v="1.8473130298776665E-4"/>
    <n v="2.5320586065619394E-4"/>
    <n v="3.3146579523642285E-4"/>
    <n v="4.1451717385255051E-4"/>
    <n v="5.0324848020247097E-4"/>
    <n v="5.9189171990806338E-4"/>
    <n v="6.7340015810931535E-4"/>
    <n v="7.422044637417852E-4"/>
    <n v="7.9473544006886164E-4"/>
    <n v="8.3057482716411774E-4"/>
    <n v="8.5217056333547611E-4"/>
    <n v="8.617867883567009E-4"/>
    <n v="8.6145859719070276E-4"/>
    <n v="8.5241654079808648E-4"/>
    <n v="8.4346939179341521E-4"/>
    <n v="8.3461615400811143E-4"/>
    <n v="8.2585584172960107E-4"/>
    <n v="1.1522508197706283E-2"/>
    <n v="122.46692790138593"/>
    <n v="185.18191376685431"/>
    <s v="R-All-Ref-Refrig-All-All-C"/>
    <n v="0"/>
    <n v="1.1522508197706283E-2"/>
    <n v="5.5575942515644337E-5"/>
    <n v="1.4174342218261491E-4"/>
    <n v="2.7075909856663963E-4"/>
    <n v="4.5549040155440628E-4"/>
    <n v="7.0869626221060022E-4"/>
    <n v="1.0401620574470231E-3"/>
    <n v="1.4546792312995736E-3"/>
    <n v="1.9579277115020447E-3"/>
    <n v="2.5498194314101082E-3"/>
    <n v="3.2232195895194236E-3"/>
    <n v="3.9654240532612083E-3"/>
    <n v="4.7601594933300703E-3"/>
    <n v="5.5907343204941885E-3"/>
    <n v="6.442904883829665E-3"/>
    <n v="7.3046916721863659E-3"/>
    <n v="8.166150269377068E-3"/>
    <n v="9.0185668101751548E-3"/>
    <n v="9.8620362019685697E-3"/>
    <n v="1.0696652355976681E-2"/>
    <n v="1.1522508197706283E-2"/>
  </r>
  <r>
    <s v="Lost Opportunity"/>
    <x v="1"/>
    <s v="Under $115"/>
    <s v="Under $70"/>
    <s v="Refrigerator"/>
    <s v="Under $115"/>
    <n v="100.67989985789693"/>
    <s v="Refrigeration"/>
    <s v="Res-RefrigFreezer-7P_v4"/>
    <s v="Urban"/>
    <s v="SC-New"/>
    <s v="M_Input"/>
    <s v="No"/>
    <s v="Residential"/>
    <s v="Manufactured"/>
    <s v="Std Size Refrig and Refrig-Freezer - CEE Tier 3"/>
    <n v="9.6907246007823839E-5"/>
    <n v="1.5024942037844384E-4"/>
    <n v="2.2496341626042723E-4"/>
    <n v="3.2211422809324533E-4"/>
    <n v="4.4151266750582554E-4"/>
    <n v="5.7797377620924691E-4"/>
    <n v="7.2278968061926141E-4"/>
    <n v="8.7750962136748747E-4"/>
    <n v="1.032076001139855E-3"/>
    <n v="1.174201494922687E-3"/>
    <n v="1.2941749127454499E-3"/>
    <n v="1.3857726799722709E-3"/>
    <n v="1.4482654807202195E-3"/>
    <n v="1.4859217618941962E-3"/>
    <n v="1.502689482631206E-3"/>
    <n v="1.5021172187950681E-3"/>
    <n v="1.4863506704723074E-3"/>
    <n v="1.4707496112654342E-3"/>
    <n v="1.4553123041647104E-3"/>
    <n v="1.4400370303924302E-3"/>
    <n v="2.0091688705557598E-2"/>
    <n v="65.527784476708007"/>
    <n v="100.67989985789693"/>
    <s v="R-All-Ref-Refrig-All-All-C"/>
    <n v="0"/>
    <n v="2.0091688705557598E-2"/>
    <n v="9.6907246007823839E-5"/>
    <n v="2.4715666638626768E-4"/>
    <n v="4.7212008264669491E-4"/>
    <n v="7.9423431073994029E-4"/>
    <n v="1.2357469782457659E-3"/>
    <n v="1.8137207544550128E-3"/>
    <n v="2.536510435074274E-3"/>
    <n v="3.4140200564417612E-3"/>
    <n v="4.4460960575816166E-3"/>
    <n v="5.6202975525043034E-3"/>
    <n v="6.9144724652497533E-3"/>
    <n v="8.3002451452220249E-3"/>
    <n v="9.7485106259422444E-3"/>
    <n v="1.1234432387836441E-2"/>
    <n v="1.2737121870467646E-2"/>
    <n v="1.4239239089262714E-2"/>
    <n v="1.5725589759735023E-2"/>
    <n v="1.7196339371000458E-2"/>
    <n v="1.8651651675165169E-2"/>
    <n v="2.0091688705557598E-2"/>
  </r>
  <r>
    <s v="Lost Opportunity"/>
    <x v="1"/>
    <s v="Under $115"/>
    <s v="Under $70"/>
    <s v="Freezer"/>
    <s v="Under $115"/>
    <n v="105.93275899523864"/>
    <s v="Refrigeration"/>
    <s v="Res-RefrigFreezer-7P_v4"/>
    <s v="Urban"/>
    <s v="SC-New (2)"/>
    <s v="M_Input"/>
    <s v="No"/>
    <s v="Residential"/>
    <s v="Single Family"/>
    <s v="Std Size Freezer - ENERGY STAR"/>
    <n v="9.0214167416203194E-4"/>
    <n v="1.3513094081827103E-3"/>
    <n v="1.9526489446027228E-3"/>
    <n v="2.7646339421256126E-3"/>
    <n v="3.711079539878493E-3"/>
    <n v="4.90809907503906E-3"/>
    <n v="6.2348332125573428E-3"/>
    <n v="7.480615827582031E-3"/>
    <n v="8.5860512969367607E-3"/>
    <n v="9.8265278018190277E-3"/>
    <n v="1.103244157821995E-2"/>
    <n v="1.1837908918391564E-2"/>
    <n v="1.2007165310751243E-2"/>
    <n v="1.2353255374900764E-2"/>
    <n v="1.2610169794912191E-2"/>
    <n v="1.2773297042532541E-2"/>
    <n v="1.2807726749995536E-2"/>
    <n v="1.2842370545571424E-2"/>
    <n v="1.2877230213907511E-2"/>
    <n v="1.2912307555262813E-2"/>
    <n v="0.17177181380733134"/>
    <n v="69.995236044040695"/>
    <n v="105.93275899523864"/>
    <s v="R-All-Ref-Freezer-All-All-R"/>
    <n v="0"/>
    <n v="0.17177181380733134"/>
    <n v="9.0214167416203194E-4"/>
    <n v="2.2534510823447422E-3"/>
    <n v="4.206100026947465E-3"/>
    <n v="6.9707339690730777E-3"/>
    <n v="1.068181350895157E-2"/>
    <n v="1.5589912583990631E-2"/>
    <n v="2.1824745796547973E-2"/>
    <n v="2.9305361624130003E-2"/>
    <n v="3.7891412921066764E-2"/>
    <n v="4.7717940722885793E-2"/>
    <n v="5.8750382301105741E-2"/>
    <n v="7.0588291219497307E-2"/>
    <n v="8.2595456530248551E-2"/>
    <n v="9.4948711905149308E-2"/>
    <n v="0.1075588817000615"/>
    <n v="0.12033217874259404"/>
    <n v="0.13313990549258958"/>
    <n v="0.145982276038161"/>
    <n v="0.15885950625206852"/>
    <n v="0.17177181380733134"/>
  </r>
  <r>
    <s v="Lost Opportunity"/>
    <x v="1"/>
    <s v="Under $115"/>
    <s v="Under $70"/>
    <s v="Freezer"/>
    <s v="Under $115"/>
    <n v="105.93275899523864"/>
    <s v="Refrigeration"/>
    <s v="Res-RefrigFreezer-7P_v4"/>
    <s v="Urban"/>
    <s v="SC-New (2)"/>
    <s v="M_Input"/>
    <s v="No"/>
    <s v="Residential"/>
    <s v="Multifamily - Low Rise"/>
    <s v="Std Size Freezer - ENERGY STAR"/>
    <n v="3.4920347408496703E-5"/>
    <n v="5.4353343224430396E-5"/>
    <n v="8.1464527345310667E-5"/>
    <n v="1.2134177795701779E-4"/>
    <n v="1.7201869885029306E-4"/>
    <n v="2.3696457228027784E-4"/>
    <n v="3.033063885384315E-4"/>
    <n v="3.7695940469499584E-4"/>
    <n v="4.5339633803357813E-4"/>
    <n v="5.2359954390209407E-4"/>
    <n v="5.8160916867869782E-4"/>
    <n v="6.1700826753149354E-4"/>
    <n v="6.4284712632849594E-4"/>
    <n v="6.583085204998093E-4"/>
    <n v="6.6745630746671157E-4"/>
    <n v="6.7215395424084974E-4"/>
    <n v="6.7010356091220819E-4"/>
    <n v="6.6812526620099787E-4"/>
    <n v="6.6621613460057197E-4"/>
    <n v="6.6437335033500515E-4"/>
    <n v="8.8665265990297663E-3"/>
    <n v="69.995236044040695"/>
    <n v="105.93275899523864"/>
    <s v="R-All-Ref-Freezer-All-All-R"/>
    <n v="0"/>
    <n v="8.8665265990297663E-3"/>
    <n v="3.4920347408496703E-5"/>
    <n v="8.9273690632927106E-5"/>
    <n v="1.7073821797823776E-4"/>
    <n v="2.9207999593525554E-4"/>
    <n v="4.6409869478554857E-4"/>
    <n v="7.0106326706582641E-4"/>
    <n v="1.0043696556042579E-3"/>
    <n v="1.3813290602992538E-3"/>
    <n v="1.8347253983328319E-3"/>
    <n v="2.3583249422349261E-3"/>
    <n v="2.9399341109136237E-3"/>
    <n v="3.5569423784451173E-3"/>
    <n v="4.1997895047736133E-3"/>
    <n v="4.8580980252734222E-3"/>
    <n v="5.5255543327401334E-3"/>
    <n v="6.1977082869809829E-3"/>
    <n v="6.8678118478931911E-3"/>
    <n v="7.5359371140941893E-3"/>
    <n v="8.2021532486947612E-3"/>
    <n v="8.8665265990297663E-3"/>
  </r>
  <r>
    <s v="Lost Opportunity"/>
    <x v="1"/>
    <s v="Under $115"/>
    <s v="Under $70"/>
    <s v="Freezer"/>
    <s v="Under $115"/>
    <n v="105.93275899523864"/>
    <s v="Refrigeration"/>
    <s v="Res-RefrigFreezer-7P_v4"/>
    <s v="Urban"/>
    <s v="SC-New (2)"/>
    <s v="M_Input"/>
    <s v="No"/>
    <s v="Residential"/>
    <s v="Multifamily - High Rise"/>
    <s v="Std Size Freezer - ENERGY STAR"/>
    <n v="7.8796152968089634E-6"/>
    <n v="1.2322700334866459E-5"/>
    <n v="1.8486923719179176E-5"/>
    <n v="2.7667312071165531E-5"/>
    <n v="3.9129911743830334E-5"/>
    <n v="5.3898182261778672E-5"/>
    <n v="6.8738002403109848E-5"/>
    <n v="8.5338770178971531E-5"/>
    <n v="1.0231670924390124E-4"/>
    <n v="1.184687722150848E-4"/>
    <n v="1.3182848759255982E-4"/>
    <n v="1.3985985234876055E-4"/>
    <n v="1.4573774611722221E-4"/>
    <n v="1.4876152988202638E-4"/>
    <n v="1.5161440484081297E-4"/>
    <n v="1.5263981754704605E-4"/>
    <n v="1.5213706828431838E-4"/>
    <n v="1.5165503737249949E-4"/>
    <n v="1.5119274658927881E-4"/>
    <n v="1.5074926396426816E-4"/>
    <n v="2.0104228540074897E-3"/>
    <n v="69.995236044040695"/>
    <n v="105.93275899523864"/>
    <s v="R-All-Ref-Freezer-All-All-R"/>
    <n v="0"/>
    <n v="2.0104228540074897E-3"/>
    <n v="7.8796152968089634E-6"/>
    <n v="2.0202315631675423E-5"/>
    <n v="3.8689239350854601E-5"/>
    <n v="6.6356551422020133E-5"/>
    <n v="1.0548646316585047E-4"/>
    <n v="1.5938464542762914E-4"/>
    <n v="2.2812264783073899E-4"/>
    <n v="3.1346141800971052E-4"/>
    <n v="4.1577812725361173E-4"/>
    <n v="5.3424689946869651E-4"/>
    <n v="6.6607538706125633E-4"/>
    <n v="8.059352394100169E-4"/>
    <n v="9.5167298552723911E-4"/>
    <n v="1.1004345154092656E-3"/>
    <n v="1.2520489202500786E-3"/>
    <n v="1.4046887377971247E-3"/>
    <n v="1.5568258060814431E-3"/>
    <n v="1.7084808434539426E-3"/>
    <n v="1.8596735900432214E-3"/>
    <n v="2.0104228540074897E-3"/>
  </r>
  <r>
    <s v="Lost Opportunity"/>
    <x v="1"/>
    <s v="Under $115"/>
    <s v="Under $70"/>
    <s v="Freezer"/>
    <s v="Under $115"/>
    <n v="105.93275899523864"/>
    <s v="Refrigeration"/>
    <s v="Res-RefrigFreezer-7P_v4"/>
    <s v="Urban"/>
    <s v="SC-New (2)"/>
    <s v="M_Input"/>
    <s v="No"/>
    <s v="Residential"/>
    <s v="Manufactured"/>
    <s v="Std Size Freezer - ENERGY STAR"/>
    <n v="1.4704624425948661E-5"/>
    <n v="2.2798721333006619E-5"/>
    <n v="3.4135760554178397E-5"/>
    <n v="4.8877343454617678E-5"/>
    <n v="6.6994762749193751E-5"/>
    <n v="8.7701257205453123E-5"/>
    <n v="1.0967550137168836E-4"/>
    <n v="1.3315257572507589E-4"/>
    <n v="1.5660634886447263E-4"/>
    <n v="1.7817235237323306E-4"/>
    <n v="1.9637701841068001E-4"/>
    <n v="2.102759869688942E-4"/>
    <n v="2.197585922660259E-4"/>
    <n v="2.2547252486397159E-4"/>
    <n v="2.2801684477888288E-4"/>
    <n v="2.2793000994320633E-4"/>
    <n v="2.2553760709274201E-4"/>
    <n v="2.2317031542225602E-4"/>
    <n v="2.208278713593441E-4"/>
    <n v="2.1851001409811519E-4"/>
    <n v="3.0486960332609865E-3"/>
    <n v="69.995236044040695"/>
    <n v="105.93275899523864"/>
    <s v="R-All-Ref-Freezer-All-All-R"/>
    <n v="0"/>
    <n v="3.0486960332609865E-3"/>
    <n v="1.4704624425948661E-5"/>
    <n v="3.7503345758955277E-5"/>
    <n v="7.1639106313133667E-5"/>
    <n v="1.2051644976775135E-4"/>
    <n v="1.8751121251694508E-4"/>
    <n v="2.7521246972239818E-4"/>
    <n v="3.8488797109408654E-4"/>
    <n v="5.1804054681916243E-4"/>
    <n v="6.74646895683635E-4"/>
    <n v="8.5281924805686812E-4"/>
    <n v="1.0491962664675482E-3"/>
    <n v="1.2594722534364424E-3"/>
    <n v="1.4792308457024683E-3"/>
    <n v="1.7047033705664399E-3"/>
    <n v="1.9327202153453227E-3"/>
    <n v="2.1606502252885292E-3"/>
    <n v="2.3861878323812712E-3"/>
    <n v="2.6093581478035272E-3"/>
    <n v="2.8301860191628711E-3"/>
    <n v="3.0486960332609865E-3"/>
  </r>
  <r>
    <s v="Lost Opportunity"/>
    <x v="1"/>
    <s v="Over $160"/>
    <s v="Under $130"/>
    <s v="Refrigerator"/>
    <s v="Over $160"/>
    <n v="182.74028524564577"/>
    <s v="Refrigeration"/>
    <s v="Res-RefrigFreezer-7P_v4"/>
    <s v="Urban"/>
    <s v="SC-NR"/>
    <s v="M_Input"/>
    <s v="No"/>
    <s v="Residential"/>
    <s v="Single Family"/>
    <s v="Std Size Refrig and Refrig-Freezer - CEE Tier 1"/>
    <n v="4.8924976975043884E-3"/>
    <n v="7.7871742228762574E-3"/>
    <n v="1.1713285525336375E-2"/>
    <n v="1.6787848221788672E-2"/>
    <n v="2.304478915286455E-2"/>
    <n v="3.0399339086314127E-2"/>
    <n v="3.8621775131656655E-2"/>
    <n v="4.7334690050044412E-2"/>
    <n v="5.6044604532644204E-2"/>
    <n v="6.4211172903946886E-2"/>
    <n v="7.1341730088914521E-2"/>
    <n v="7.7089604093140113E-2"/>
    <n v="8.1321441710286935E-2"/>
    <n v="8.4128351268399751E-2"/>
    <n v="8.576696792764657E-2"/>
    <n v="0.10207322567162118"/>
    <n v="0.10050482840301837"/>
    <n v="9.917122095587394E-2"/>
    <n v="9.8088879764105186E-2"/>
    <n v="9.6753056179193567E-2"/>
    <n v="1.3848629133861063"/>
    <n v="120.8217098748823"/>
    <n v="182.74028524564577"/>
    <s v="R-All-Ref-Refrig-All-All-C"/>
    <n v="0"/>
    <n v="1.1970764825871767"/>
    <n v="4.8924976975043884E-3"/>
    <n v="1.2679671920380647E-2"/>
    <n v="2.4392957445717022E-2"/>
    <n v="4.118080566750569E-2"/>
    <n v="6.4225594820370241E-2"/>
    <n v="9.4624933906684361E-2"/>
    <n v="0.13324670903834102"/>
    <n v="0.18058139908838544"/>
    <n v="0.23662600362102965"/>
    <n v="0.30083717652497655"/>
    <n v="0.37217890661389108"/>
    <n v="0.44926851070703122"/>
    <n v="0.5305899524173181"/>
    <n v="0.61471830368571789"/>
    <n v="0.70048527161336449"/>
    <n v="0.80255849728498563"/>
    <n v="0.90306332568800396"/>
    <n v="1.0022345466438778"/>
    <n v="1.1003234264079831"/>
    <n v="1.1970764825871767"/>
  </r>
  <r>
    <s v="Lost Opportunity"/>
    <x v="1"/>
    <s v="Over $160"/>
    <s v="Under $130"/>
    <s v="Refrigerator"/>
    <s v="Over $160"/>
    <n v="185.18191376685431"/>
    <s v="Refrigeration"/>
    <s v="Res-RefrigFreezer-7P_v4"/>
    <s v="Urban"/>
    <s v="SC-NR"/>
    <s v="M_Input"/>
    <s v="No"/>
    <s v="Residential"/>
    <s v="Single Family"/>
    <s v="Std Size Refrig and Refrig-Freezer - CEE Tier 2"/>
    <n v="1.6706074097775969E-2"/>
    <n v="2.6590326173484127E-2"/>
    <n v="3.9996547369760042E-2"/>
    <n v="5.7324306249234874E-2"/>
    <n v="7.8689450452221435E-2"/>
    <n v="0.10380252433402917"/>
    <n v="0.13187910900115832"/>
    <n v="0.16163049801222551"/>
    <n v="0.19137164164236489"/>
    <n v="0.21925745882018971"/>
    <n v="0.24360568012875808"/>
    <n v="0.26323254864384266"/>
    <n v="0.27768271237879399"/>
    <n v="0.28726727265104668"/>
    <n v="0.29286254382331339"/>
    <n v="0.34854239631812972"/>
    <n v="0.34318689845097833"/>
    <n v="0.3386331211767028"/>
    <n v="0.33493732543662774"/>
    <n v="0.33037598086972603"/>
    <n v="4.7287957760494059"/>
    <n v="122.46692790138593"/>
    <n v="185.18191376685431"/>
    <s v="R-All-Ref-Refrig-All-All-C"/>
    <n v="0"/>
    <n v="4.0875744160303631"/>
    <n v="1.6706074097775969E-2"/>
    <n v="4.3296400271260096E-2"/>
    <n v="8.3292947641020132E-2"/>
    <n v="0.14061725389025501"/>
    <n v="0.21930670434247646"/>
    <n v="0.3231092286765056"/>
    <n v="0.45498833767766389"/>
    <n v="0.6166188356898894"/>
    <n v="0.80799047733225426"/>
    <n v="1.027247936152444"/>
    <n v="1.2708536162812021"/>
    <n v="1.5340861649250448"/>
    <n v="1.8117688773038387"/>
    <n v="2.0990361499548853"/>
    <n v="2.3918986937781987"/>
    <n v="2.7404410900963283"/>
    <n v="3.0836279885473066"/>
    <n v="3.4222611097240092"/>
    <n v="3.7571984351606371"/>
    <n v="4.0875744160303631"/>
  </r>
  <r>
    <s v="Lost Opportunity"/>
    <x v="1"/>
    <s v="Under $115"/>
    <s v="Under $70"/>
    <s v="Refrigerator"/>
    <s v="Under $115"/>
    <n v="100.67989985789693"/>
    <s v="Refrigeration"/>
    <s v="Res-RefrigFreezer-7P_v4"/>
    <s v="Urban"/>
    <s v="SC-NR"/>
    <s v="M_Input"/>
    <s v="No"/>
    <s v="Residential"/>
    <s v="Single Family"/>
    <s v="Std Size Refrig and Refrig-Freezer - CEE Tier 3"/>
    <n v="2.9130223602818549E-2"/>
    <n v="4.6365300583013039E-2"/>
    <n v="6.9741601851086119E-2"/>
    <n v="9.9955851335471177E-2"/>
    <n v="0.13721005147231335"/>
    <n v="0.18099948118809267"/>
    <n v="0.22995635666764175"/>
    <n v="0.2818335726619251"/>
    <n v="0.33369292388225996"/>
    <n v="0.38231715989265197"/>
    <n v="0.42477292340108336"/>
    <n v="0.45899610864025614"/>
    <n v="0.48419272265219265"/>
    <n v="0.500905229865517"/>
    <n v="0.510661651357041"/>
    <n v="0.60775008421403887"/>
    <n v="0.59841175316980466"/>
    <n v="0.59047137475051226"/>
    <n v="0.58402705062812243"/>
    <n v="0.57607347719215662"/>
    <n v="8.2455565276537026"/>
    <n v="65.527784476708007"/>
    <n v="100.67989985789693"/>
    <s v="R-All-Ref-Refrig-All-All-C"/>
    <n v="0"/>
    <n v="7.1274648990079985"/>
    <n v="2.9130223602818549E-2"/>
    <n v="7.5495524185831581E-2"/>
    <n v="0.14523712603691769"/>
    <n v="0.24519297737238888"/>
    <n v="0.38240302884470223"/>
    <n v="0.56340251003279485"/>
    <n v="0.79335886670043654"/>
    <n v="1.0751924393623615"/>
    <n v="1.4088853632446214"/>
    <n v="1.7912025231372735"/>
    <n v="2.2159754465383568"/>
    <n v="2.6749715551786131"/>
    <n v="3.1591642778308056"/>
    <n v="3.6600695076963223"/>
    <n v="4.1707311590533633"/>
    <n v="4.778481243267402"/>
    <n v="5.3768929964372063"/>
    <n v="5.9673643711877187"/>
    <n v="6.5513914218158416"/>
    <n v="7.1274648990079985"/>
  </r>
  <r>
    <s v="Lost Opportunity"/>
    <x v="1"/>
    <s v="Over $160"/>
    <s v="Under $130"/>
    <s v="Refrigerator"/>
    <s v="Over $160"/>
    <n v="182.74028524564577"/>
    <s v="Refrigeration"/>
    <s v="Res-RefrigFreezer-7P_v4"/>
    <s v="Urban"/>
    <s v="SC-NR"/>
    <s v="M_Input"/>
    <s v="No"/>
    <s v="Residential"/>
    <s v="Multifamily - Low Rise"/>
    <s v="Std Size Refrig and Refrig-Freezer - CEE Tier 1"/>
    <n v="1.0089431033232456E-3"/>
    <n v="1.6059255476226944E-3"/>
    <n v="2.4156554129518035E-3"/>
    <n v="3.4623168147182508E-3"/>
    <n v="4.7529344428468073E-3"/>
    <n v="6.2700682993462953E-3"/>
    <n v="7.9662396215738895E-3"/>
    <n v="9.7637873704411755E-3"/>
    <n v="1.1560937256246689E-2"/>
    <n v="1.3246010372379212E-2"/>
    <n v="1.4717341543650975E-2"/>
    <n v="1.5903363721413159E-2"/>
    <n v="1.6776935051245615E-2"/>
    <n v="1.735639667074652E-2"/>
    <n v="1.7694864028141025E-2"/>
    <n v="2.3242797023658616E-2"/>
    <n v="2.2920566103020325E-2"/>
    <n v="2.264664414055326E-2"/>
    <n v="2.2512781275928821E-2"/>
    <n v="2.2268790046952473E-2"/>
    <n v="0.29701433886604423"/>
    <n v="120.8217098748823"/>
    <n v="182.74028524564577"/>
    <s v="R-All-Ref-Refrig-All-All-C"/>
    <n v="0"/>
    <n v="0.25809329784676083"/>
    <n v="1.0089431033232456E-3"/>
    <n v="2.6148686509459397E-3"/>
    <n v="5.0305240638977428E-3"/>
    <n v="8.492840878615994E-3"/>
    <n v="1.3245775321462802E-2"/>
    <n v="1.9515843620809097E-2"/>
    <n v="2.7482083242382986E-2"/>
    <n v="3.724587061282416E-2"/>
    <n v="4.8806807869070851E-2"/>
    <n v="6.2052818241450064E-2"/>
    <n v="7.6770159785101044E-2"/>
    <n v="9.2673523506514199E-2"/>
    <n v="0.10945045855775981"/>
    <n v="0.12680685522850632"/>
    <n v="0.14450171925664734"/>
    <n v="0.16774451628030596"/>
    <n v="0.19066508238332627"/>
    <n v="0.21331172652387953"/>
    <n v="0.23582450779980835"/>
    <n v="0.25809329784676083"/>
  </r>
  <r>
    <s v="Lost Opportunity"/>
    <x v="1"/>
    <s v="Over $160"/>
    <s v="Under $130"/>
    <s v="Refrigerator"/>
    <s v="Over $160"/>
    <n v="185.18191376685431"/>
    <s v="Refrigeration"/>
    <s v="Res-RefrigFreezer-7P_v4"/>
    <s v="Urban"/>
    <s v="SC-NR"/>
    <s v="M_Input"/>
    <s v="No"/>
    <s v="Residential"/>
    <s v="Multifamily - Low Rise"/>
    <s v="Std Size Refrig and Refrig-Freezer - CEE Tier 2"/>
    <n v="3.4451683550420428E-3"/>
    <n v="5.4836430904773295E-3"/>
    <n v="8.248571755905305E-3"/>
    <n v="1.1822534180478657E-2"/>
    <n v="1.6229517087881895E-2"/>
    <n v="2.1409969321074251E-2"/>
    <n v="2.7201768427308051E-2"/>
    <n v="3.3339730618314335E-2"/>
    <n v="3.9476334253793023E-2"/>
    <n v="4.5230237081921011E-2"/>
    <n v="5.0254290048194587E-2"/>
    <n v="5.4304118092755038E-2"/>
    <n v="5.7287041799253244E-2"/>
    <n v="5.9265689383929121E-2"/>
    <n v="6.0421430500617899E-2"/>
    <n v="7.9365574257678886E-2"/>
    <n v="7.8265274580578637E-2"/>
    <n v="7.7329932167578178E-2"/>
    <n v="7.6872839885961525E-2"/>
    <n v="7.6039699882121461E-2"/>
    <n v="1.0141943563364602"/>
    <n v="122.46692790138593"/>
    <n v="185.18191376685431"/>
    <s v="R-All-Ref-Refrig-All-All-C"/>
    <n v="0"/>
    <n v="0.88129336477086451"/>
    <n v="3.4451683550420428E-3"/>
    <n v="8.9288114455193732E-3"/>
    <n v="1.717738320142468E-2"/>
    <n v="2.8999917381903335E-2"/>
    <n v="4.522943446978523E-2"/>
    <n v="6.6639403790859475E-2"/>
    <n v="9.3841172218167526E-2"/>
    <n v="0.12718090283648187"/>
    <n v="0.16665723709027488"/>
    <n v="0.21188747417219589"/>
    <n v="0.26214176422039048"/>
    <n v="0.31644588231314552"/>
    <n v="0.37373292411239878"/>
    <n v="0.4329986134963279"/>
    <n v="0.49342004399694578"/>
    <n v="0.57278561825462471"/>
    <n v="0.65105089283520334"/>
    <n v="0.72838082500278156"/>
    <n v="0.80525366488874306"/>
    <n v="0.88129336477086451"/>
  </r>
  <r>
    <s v="Lost Opportunity"/>
    <x v="1"/>
    <s v="Under $115"/>
    <s v="Under $70"/>
    <s v="Refrigerator"/>
    <s v="Under $115"/>
    <n v="100.67989985789693"/>
    <s v="Refrigeration"/>
    <s v="Res-RefrigFreezer-7P_v4"/>
    <s v="Urban"/>
    <s v="SC-NR"/>
    <s v="M_Input"/>
    <s v="No"/>
    <s v="Residential"/>
    <s v="Multifamily - Low Rise"/>
    <s v="Std Size Refrig and Refrig-Freezer - CEE Tier 3"/>
    <n v="6.0073075184725599E-3"/>
    <n v="9.561776659719308E-3"/>
    <n v="1.4382956656788881E-2"/>
    <n v="2.0614841177746028E-2"/>
    <n v="2.8299255646106736E-2"/>
    <n v="3.7332361271844625E-2"/>
    <n v="4.7431466665472433E-2"/>
    <n v="5.8134173360246545E-2"/>
    <n v="6.8834511154579753E-2"/>
    <n v="7.8867537166033411E-2"/>
    <n v="8.7627930867354098E-2"/>
    <n v="9.4689577774972944E-2"/>
    <n v="9.989087366602907E-2"/>
    <n v="0.10334102276960921"/>
    <n v="0.10535627763793266"/>
    <n v="0.13838900216539007"/>
    <n v="0.13647042001159093"/>
    <n v="0.13483947228105678"/>
    <n v="0.13404244478718325"/>
    <n v="0.13258970643212326"/>
    <n v="1.7684411193130516"/>
    <n v="65.527784476708007"/>
    <n v="100.67989985789693"/>
    <s v="R-All-Ref-Refrig-All-All-C"/>
    <n v="0"/>
    <n v="1.5367029156702527"/>
    <n v="6.0073075184725599E-3"/>
    <n v="1.5569084178191868E-2"/>
    <n v="2.995204083498075E-2"/>
    <n v="5.0566882012726778E-2"/>
    <n v="7.8866137658833518E-2"/>
    <n v="0.11619849893067814"/>
    <n v="0.16362996559615056"/>
    <n v="0.2217641389563971"/>
    <n v="0.29059865011097685"/>
    <n v="0.36946618727701025"/>
    <n v="0.45709411814436435"/>
    <n v="0.55178369591933729"/>
    <n v="0.6516745695853664"/>
    <n v="0.75501559235497562"/>
    <n v="0.86037186999290827"/>
    <n v="0.99876087215829834"/>
    <n v="1.1352312921698893"/>
    <n v="1.2700707644509461"/>
    <n v="1.4041132092381294"/>
    <n v="1.5367029156702527"/>
  </r>
  <r>
    <s v="Lost Opportunity"/>
    <x v="1"/>
    <s v="Over $160"/>
    <s v="Under $130"/>
    <s v="Refrigerator"/>
    <s v="Over $160"/>
    <n v="182.74028524564577"/>
    <s v="Refrigeration"/>
    <s v="Res-RefrigFreezer-7P_v4"/>
    <s v="Urban"/>
    <s v="SC-NR"/>
    <s v="M_Input"/>
    <s v="No"/>
    <s v="Residential"/>
    <s v="Multifamily - High Rise"/>
    <s v="Std Size Refrig and Refrig-Freezer - CEE Tier 1"/>
    <n v="2.300348221738674E-4"/>
    <n v="3.6614462806147386E-4"/>
    <n v="5.5075983806232077E-4"/>
    <n v="7.8939560848752352E-4"/>
    <n v="1.0836506625878767E-3"/>
    <n v="1.429551023193666E-3"/>
    <n v="1.8162676834871097E-3"/>
    <n v="2.2260984886524299E-3"/>
    <n v="2.6358337272179675E-3"/>
    <n v="3.0200254526193794E-3"/>
    <n v="3.3554849583104104E-3"/>
    <n v="3.6258917985558109E-3"/>
    <n v="3.8250614569828793E-3"/>
    <n v="3.9571635741789549E-3"/>
    <n v="4.0343502636782901E-3"/>
    <n v="5.2865457039366417E-3"/>
    <n v="5.2192199740737581E-3"/>
    <n v="5.1581289843177685E-3"/>
    <n v="5.1328826645951437E-3"/>
    <n v="5.0747849995702882E-3"/>
    <n v="6.7690701457406549E-2"/>
    <n v="120.8217098748823"/>
    <n v="182.74028524564577"/>
    <s v="R-All-Ref-Refrig-All-All-C"/>
    <n v="0"/>
    <n v="5.8817276312743555E-2"/>
    <n v="2.300348221738674E-4"/>
    <n v="5.9617945023534126E-4"/>
    <n v="1.146939288297662E-3"/>
    <n v="1.9363348967851857E-3"/>
    <n v="3.0199855593730624E-3"/>
    <n v="4.449536582566728E-3"/>
    <n v="6.2658042660538376E-3"/>
    <n v="8.4919027547062671E-3"/>
    <n v="1.1127736481924234E-2"/>
    <n v="1.4147761934543614E-2"/>
    <n v="1.7503246892854023E-2"/>
    <n v="2.1129138691409834E-2"/>
    <n v="2.4954200148392714E-2"/>
    <n v="2.8911363722571668E-2"/>
    <n v="3.2945713986249958E-2"/>
    <n v="3.82322596901866E-2"/>
    <n v="4.3451479664260356E-2"/>
    <n v="4.8609608648578127E-2"/>
    <n v="5.3742491313173268E-2"/>
    <n v="5.8817276312743555E-2"/>
  </r>
  <r>
    <s v="Lost Opportunity"/>
    <x v="1"/>
    <s v="Over $160"/>
    <s v="Under $130"/>
    <s v="Refrigerator"/>
    <s v="Over $160"/>
    <n v="185.18191376685431"/>
    <s v="Refrigeration"/>
    <s v="Res-RefrigFreezer-7P_v4"/>
    <s v="Urban"/>
    <s v="SC-NR"/>
    <s v="M_Input"/>
    <s v="No"/>
    <s v="Residential"/>
    <s v="Multifamily - High Rise"/>
    <s v="Std Size Refrig and Refrig-Freezer - CEE Tier 2"/>
    <n v="7.8548402511576247E-4"/>
    <n v="1.2502487819294713E-3"/>
    <n v="1.880641593238066E-3"/>
    <n v="2.6954946825173617E-3"/>
    <n v="3.7002670996721214E-3"/>
    <n v="4.8813891792339296E-3"/>
    <n v="6.2018838592829703E-3"/>
    <n v="7.6013048139694575E-3"/>
    <n v="9.0003994439858143E-3"/>
    <n v="1.0312272403186655E-2"/>
    <n v="1.1457742816332953E-2"/>
    <n v="1.2381082384175658E-2"/>
    <n v="1.3061173265650898E-2"/>
    <n v="1.3512253244590169E-2"/>
    <n v="1.3775817304067536E-2"/>
    <n v="1.8051602619311307E-2"/>
    <n v="1.7821710097879993E-2"/>
    <n v="1.7613106913030127E-2"/>
    <n v="1.7526900048140354E-2"/>
    <n v="1.7328517962583501E-2"/>
    <n v="0.23113876473660849"/>
    <n v="122.46692790138593"/>
    <n v="185.18191376685431"/>
    <s v="R-All-Ref-Refrig-All-All-C"/>
    <n v="0"/>
    <n v="0.20083929253789409"/>
    <n v="7.8548402511576247E-4"/>
    <n v="2.0357328070452338E-3"/>
    <n v="3.9163744002832998E-3"/>
    <n v="6.6118690828006615E-3"/>
    <n v="1.0312136182472783E-2"/>
    <n v="1.5193525361706713E-2"/>
    <n v="2.1395409220989682E-2"/>
    <n v="2.899671403495914E-2"/>
    <n v="3.7997113478944952E-2"/>
    <n v="4.8309385882131607E-2"/>
    <n v="5.976712869846456E-2"/>
    <n v="7.2148211082640218E-2"/>
    <n v="8.5209384348291117E-2"/>
    <n v="9.8721637592881287E-2"/>
    <n v="0.11249745489694882"/>
    <n v="0.13054905751626011"/>
    <n v="0.14837076761414011"/>
    <n v="0.16598387452717023"/>
    <n v="0.18351077457531059"/>
    <n v="0.20083929253789409"/>
  </r>
  <r>
    <s v="Lost Opportunity"/>
    <x v="1"/>
    <s v="Under $115"/>
    <s v="Under $70"/>
    <s v="Refrigerator"/>
    <s v="Under $115"/>
    <n v="100.67989985789693"/>
    <s v="Refrigeration"/>
    <s v="Res-RefrigFreezer-7P_v4"/>
    <s v="Urban"/>
    <s v="SC-NR"/>
    <s v="M_Input"/>
    <s v="No"/>
    <s v="Residential"/>
    <s v="Multifamily - High Rise"/>
    <s v="Std Size Refrig and Refrig-Freezer - CEE Tier 3"/>
    <n v="1.3696410751051454E-3"/>
    <n v="2.1800469915074488E-3"/>
    <n v="3.2792569820505563E-3"/>
    <n v="4.7001086169246864E-3"/>
    <n v="6.4521207898839313E-3"/>
    <n v="8.5116322034267406E-3"/>
    <n v="1.0814166303959781E-2"/>
    <n v="1.3254323404059926E-2"/>
    <n v="1.5693911494915152E-2"/>
    <n v="1.7981411982243845E-2"/>
    <n v="1.9978757921814812E-2"/>
    <n v="2.1588776404623325E-2"/>
    <n v="2.2774644450680243E-2"/>
    <n v="2.3561188349165943E-2"/>
    <n v="2.4020762510115243E-2"/>
    <n v="3.1476408976287729E-2"/>
    <n v="3.107554755817625E-2"/>
    <n v="3.0711808155167993E-2"/>
    <n v="3.0561490059148568E-2"/>
    <n v="3.021557309043155E-2"/>
    <n v="0.4030344807912134"/>
    <n v="65.527784476708007"/>
    <n v="100.67989985789693"/>
    <s v="R-All-Ref-Refrig-All-All-C"/>
    <n v="0"/>
    <n v="0.35020157731968887"/>
    <n v="1.3696410751051454E-3"/>
    <n v="3.5496880666125944E-3"/>
    <n v="6.8289450486631511E-3"/>
    <n v="1.1529053665587837E-2"/>
    <n v="1.7981174455471767E-2"/>
    <n v="2.6492806658898506E-2"/>
    <n v="3.7306972962858287E-2"/>
    <n v="5.056129636691821E-2"/>
    <n v="6.6255207861833365E-2"/>
    <n v="8.423661984407721E-2"/>
    <n v="0.10421537776589201"/>
    <n v="0.12580415417051533"/>
    <n v="0.14857879862119558"/>
    <n v="0.17213998697036154"/>
    <n v="0.19616074948047679"/>
    <n v="0.22763715845676452"/>
    <n v="0.25871270601494079"/>
    <n v="0.28942451417010878"/>
    <n v="0.31998600422925733"/>
    <n v="0.35020157731968887"/>
  </r>
  <r>
    <s v="Lost Opportunity"/>
    <x v="1"/>
    <s v="Over $160"/>
    <s v="Under $130"/>
    <s v="Refrigerator"/>
    <s v="Over $160"/>
    <n v="182.74028524564577"/>
    <s v="Refrigeration"/>
    <s v="Res-RefrigFreezer-7P_v4"/>
    <s v="Urban"/>
    <s v="SC-NR"/>
    <s v="M_Input"/>
    <s v="No"/>
    <s v="Residential"/>
    <s v="Manufactured"/>
    <s v="Std Size Refrig and Refrig-Freezer - CEE Tier 1"/>
    <n v="3.2767378945296177E-4"/>
    <n v="5.1715258321405268E-4"/>
    <n v="7.7134168127900927E-4"/>
    <n v="1.0962043675572704E-3"/>
    <n v="1.4921042845314877E-3"/>
    <n v="1.951721324613614E-3"/>
    <n v="2.4587372681588084E-3"/>
    <n v="2.9880605253672712E-3"/>
    <n v="3.5081323827606974E-3"/>
    <n v="3.9854894047498335E-3"/>
    <n v="4.3907819175049347E-3"/>
    <n v="4.7046105130262124E-3"/>
    <n v="4.9211666246630195E-3"/>
    <n v="5.048191682372259E-3"/>
    <n v="5.1032059424416807E-3"/>
    <n v="5.3843009299307026E-3"/>
    <n v="5.3141289226247062E-3"/>
    <n v="5.2478983393107392E-3"/>
    <n v="5.1801290923136666E-3"/>
    <n v="5.1096405345306701E-3"/>
    <n v="7.6450635097142824E-2"/>
    <n v="120.8217098748823"/>
    <n v="182.74028524564577"/>
    <s v="R-All-Ref-Refrig-All-All-C"/>
    <n v="0"/>
    <n v="6.9500672110403588E-2"/>
    <n v="3.2767378945296177E-4"/>
    <n v="8.4482637266701445E-4"/>
    <n v="1.6161680539460237E-3"/>
    <n v="2.7123724215032943E-3"/>
    <n v="4.2044767060347822E-3"/>
    <n v="6.156198030648396E-3"/>
    <n v="8.6149352988072053E-3"/>
    <n v="1.1602995824174477E-2"/>
    <n v="1.5111128206935174E-2"/>
    <n v="1.9096617611685008E-2"/>
    <n v="2.3487399529189941E-2"/>
    <n v="2.8192010042216154E-2"/>
    <n v="3.3113176666879171E-2"/>
    <n v="3.8161368349251427E-2"/>
    <n v="4.3264574291693107E-2"/>
    <n v="4.8648875221623811E-2"/>
    <n v="5.3963004144248518E-2"/>
    <n v="5.9210902483559258E-2"/>
    <n v="6.439103157587292E-2"/>
    <n v="6.9500672110403588E-2"/>
  </r>
  <r>
    <s v="Lost Opportunity"/>
    <x v="1"/>
    <s v="Over $160"/>
    <s v="Under $130"/>
    <s v="Refrigerator"/>
    <s v="Over $160"/>
    <n v="185.18191376685431"/>
    <s v="Refrigeration"/>
    <s v="Res-RefrigFreezer-7P_v4"/>
    <s v="Urban"/>
    <s v="SC-NR"/>
    <s v="M_Input"/>
    <s v="No"/>
    <s v="Residential"/>
    <s v="Manufactured"/>
    <s v="Std Size Refrig and Refrig-Freezer - CEE Tier 2"/>
    <n v="1.1188850654528717E-3"/>
    <n v="1.765885220433968E-3"/>
    <n v="2.6338471837653154E-3"/>
    <n v="3.7431333692929097E-3"/>
    <n v="5.0949854818955025E-3"/>
    <n v="6.6644080555901489E-3"/>
    <n v="8.3956803924050225E-3"/>
    <n v="1.020312397303489E-2"/>
    <n v="1.1978977437455404E-2"/>
    <n v="1.3608975502556594E-2"/>
    <n v="1.4992899863484606E-2"/>
    <n v="1.6064508701124681E-2"/>
    <n v="1.6803967903972369E-2"/>
    <n v="1.7237711598414428E-2"/>
    <n v="1.7425564993955703E-2"/>
    <n v="1.8385400640255629E-2"/>
    <n v="1.8145789131753208E-2"/>
    <n v="1.791963613163091E-2"/>
    <n v="1.768822916286298E-2"/>
    <n v="1.7447536751302152E-2"/>
    <n v="0.26105070532917801"/>
    <n v="122.46692790138593"/>
    <n v="185.18191376685431"/>
    <s v="R-All-Ref-Refrig-All-All-C"/>
    <n v="0"/>
    <n v="0.23731914656063927"/>
    <n v="1.1188850654528717E-3"/>
    <n v="2.8847702858868394E-3"/>
    <n v="5.5186174696521548E-3"/>
    <n v="9.2617508389450653E-3"/>
    <n v="1.4356736320840568E-2"/>
    <n v="2.1021144376430718E-2"/>
    <n v="2.9416824768835739E-2"/>
    <n v="3.9619948741870629E-2"/>
    <n v="5.159892617932603E-2"/>
    <n v="6.5207901681882618E-2"/>
    <n v="8.0200801545367226E-2"/>
    <n v="9.6265310246491903E-2"/>
    <n v="0.11306927815046428"/>
    <n v="0.13030698974887869"/>
    <n v="0.14773255474283439"/>
    <n v="0.16611795538309002"/>
    <n v="0.18426374451484323"/>
    <n v="0.20218338064647415"/>
    <n v="0.21987160980933712"/>
    <n v="0.23731914656063927"/>
  </r>
  <r>
    <s v="Lost Opportunity"/>
    <x v="1"/>
    <s v="Under $115"/>
    <s v="Under $70"/>
    <s v="Refrigerator"/>
    <s v="Under $115"/>
    <n v="100.67989985789693"/>
    <s v="Refrigeration"/>
    <s v="Res-RefrigFreezer-7P_v4"/>
    <s v="Urban"/>
    <s v="SC-NR"/>
    <s v="M_Input"/>
    <s v="No"/>
    <s v="Residential"/>
    <s v="Manufactured"/>
    <s v="Std Size Refrig and Refrig-Freezer - CEE Tier 3"/>
    <n v="1.9509893199166088E-3"/>
    <n v="3.079157378752567E-3"/>
    <n v="4.5926144556578778E-3"/>
    <n v="6.5268662993174433E-3"/>
    <n v="8.8840780587995053E-3"/>
    <n v="1.1620665376170633E-2"/>
    <n v="1.4639468596701384E-2"/>
    <n v="1.7791090895577476E-2"/>
    <n v="2.0887629807211799E-2"/>
    <n v="2.3729842036767302E-2"/>
    <n v="2.614297787270781E-2"/>
    <n v="2.8011532080746891E-2"/>
    <n v="2.9300920108002358E-2"/>
    <n v="3.0057234890964551E-2"/>
    <n v="3.0384793082352833E-2"/>
    <n v="3.2058449432434209E-2"/>
    <n v="3.1640641108370005E-2"/>
    <n v="3.1246300258242453E-2"/>
    <n v="3.0842798112615213E-2"/>
    <n v="3.0423105028098009E-2"/>
    <n v="0.45519164906163156"/>
    <n v="65.527784476708007"/>
    <n v="100.67989985789693"/>
    <s v="R-All-Ref-Refrig-All-All-C"/>
    <n v="0"/>
    <n v="0.41381115419940689"/>
    <n v="1.9509893199166088E-3"/>
    <n v="5.0301466986691756E-3"/>
    <n v="9.6227611543270534E-3"/>
    <n v="1.6149627453644497E-2"/>
    <n v="2.5033705512444E-2"/>
    <n v="3.6654370888614632E-2"/>
    <n v="5.1293839485316017E-2"/>
    <n v="6.90849303808935E-2"/>
    <n v="8.9972560188105302E-2"/>
    <n v="0.1137024022248726"/>
    <n v="0.13984538009758041"/>
    <n v="0.16785691217832729"/>
    <n v="0.19715783228632966"/>
    <n v="0.2272150671772942"/>
    <n v="0.25759986025964704"/>
    <n v="0.28965830969208123"/>
    <n v="0.32129895080045123"/>
    <n v="0.35254525105869366"/>
    <n v="0.38338804917130886"/>
    <n v="0.41381115419940689"/>
  </r>
  <r>
    <s v="Lost Opportunity"/>
    <x v="1"/>
    <s v="Under $115"/>
    <s v="Under $70"/>
    <s v="Freezer"/>
    <s v="Under $115"/>
    <n v="105.93275899523864"/>
    <s v="Refrigeration"/>
    <s v="Res-RefrigFreezer-7P_v4"/>
    <s v="Urban"/>
    <s v="SC-NR (2)"/>
    <s v="M_Input"/>
    <s v="No"/>
    <s v="Residential"/>
    <s v="Single Family"/>
    <s v="Std Size Freezer - ENERGY STAR"/>
    <n v="3.450382293405831E-3"/>
    <n v="5.4918223197088049E-3"/>
    <n v="8.2606708215402693E-3"/>
    <n v="1.1839452531248171E-2"/>
    <n v="1.6252093994622314E-2"/>
    <n v="2.1438812606526306E-2"/>
    <n v="2.7237598726340576E-2"/>
    <n v="3.3382289887603958E-2"/>
    <n v="3.9524865023238834E-2"/>
    <n v="4.528425105638996E-2"/>
    <n v="5.0313001149758396E-2"/>
    <n v="5.4366628543190576E-2"/>
    <n v="5.7351087297298937E-2"/>
    <n v="5.9330630597532762E-2"/>
    <n v="6.0486247678278454E-2"/>
    <n v="6.0967334670859803E-2"/>
    <n v="6.0830397755364057E-2"/>
    <n v="6.0693768410379149E-2"/>
    <n v="6.0557445945077455E-2"/>
    <n v="6.0421429670183123E-2"/>
    <n v="1.3267796800996512"/>
    <n v="69.995236044040695"/>
    <n v="105.93275899523864"/>
    <s v="R-All-Ref-Freezer-All-All-R"/>
    <n v="0"/>
    <n v="0.79748021097854771"/>
    <n v="3.450382293405831E-3"/>
    <n v="8.9422046131146359E-3"/>
    <n v="1.7202875434654905E-2"/>
    <n v="2.9042327965903076E-2"/>
    <n v="4.529442196052539E-2"/>
    <n v="6.67332345670517E-2"/>
    <n v="9.3970833293392272E-2"/>
    <n v="0.12735312318099623"/>
    <n v="0.16687798820423505"/>
    <n v="0.212162239260625"/>
    <n v="0.26247524041038339"/>
    <n v="0.31684186895357397"/>
    <n v="0.3741929562508729"/>
    <n v="0.43352358684840564"/>
    <n v="0.49400983452668412"/>
    <n v="0.55497716919754392"/>
    <n v="0.61580756695290795"/>
    <n v="0.67650133536328705"/>
    <n v="0.73705878130836455"/>
    <n v="0.79748021097854771"/>
  </r>
  <r>
    <s v="Lost Opportunity"/>
    <x v="1"/>
    <s v="Under $115"/>
    <s v="Under $70"/>
    <s v="Freezer"/>
    <s v="Under $115"/>
    <n v="105.93275899523864"/>
    <s v="Refrigeration"/>
    <s v="Res-RefrigFreezer-7P_v4"/>
    <s v="Urban"/>
    <s v="SC-NR (2)"/>
    <s v="M_Input"/>
    <s v="No"/>
    <s v="Residential"/>
    <s v="Multifamily - Low Rise"/>
    <s v="Std Size Freezer - ENERGY STAR"/>
    <n v="7.9591450840942992E-5"/>
    <n v="1.266849873464825E-4"/>
    <n v="1.9056130956773411E-4"/>
    <n v="2.7312820479841318E-4"/>
    <n v="3.7493982248557858E-4"/>
    <n v="4.9462039154936561E-4"/>
    <n v="6.284245039579158E-4"/>
    <n v="7.7022579366095004E-4"/>
    <n v="9.1199569755221973E-4"/>
    <n v="1.044924317257634E-3"/>
    <n v="1.1609916972747073E-3"/>
    <n v="1.2545522018727387E-3"/>
    <n v="1.3234647196603169E-3"/>
    <n v="1.3691761089852541E-3"/>
    <n v="1.3958764332637954E-3"/>
    <n v="1.4070145014094427E-3"/>
    <n v="1.4038899118087372E-3"/>
    <n v="1.400772261341594E-3"/>
    <n v="1.3976615345968428E-3"/>
    <n v="1.3945577161975393E-3"/>
    <n v="3.0622758360352841E-2"/>
    <n v="69.995236044040695"/>
    <n v="105.93275899523864"/>
    <s v="R-All-Ref-Freezer-All-All-R"/>
    <n v="0"/>
    <n v="1.8403053565428207E-2"/>
    <n v="7.9591450840942992E-5"/>
    <n v="2.062764381874255E-4"/>
    <n v="3.9683774775515959E-4"/>
    <n v="6.6996595255357271E-4"/>
    <n v="1.0449057750391514E-3"/>
    <n v="1.5395261665885171E-3"/>
    <n v="2.1679506705464327E-3"/>
    <n v="2.9381764642073828E-3"/>
    <n v="3.8501721617596025E-3"/>
    <n v="4.8950964790172363E-3"/>
    <n v="6.056088176291944E-3"/>
    <n v="7.3106403781646829E-3"/>
    <n v="8.6341050978249994E-3"/>
    <n v="1.0003281206810254E-2"/>
    <n v="1.1399157640074049E-2"/>
    <n v="1.2806172141483493E-2"/>
    <n v="1.4210062053292231E-2"/>
    <n v="1.5610834314633825E-2"/>
    <n v="1.7008495849230667E-2"/>
    <n v="1.8403053565428207E-2"/>
  </r>
  <r>
    <s v="Lost Opportunity"/>
    <x v="1"/>
    <s v="Under $115"/>
    <s v="Under $70"/>
    <s v="Freezer"/>
    <s v="Under $115"/>
    <n v="105.93275899523864"/>
    <s v="Refrigeration"/>
    <s v="Res-RefrigFreezer-7P_v4"/>
    <s v="Urban"/>
    <s v="SC-NR (2)"/>
    <s v="M_Input"/>
    <s v="No"/>
    <s v="Residential"/>
    <s v="Multifamily - High Rise"/>
    <s v="Std Size Freezer - ENERGY STAR"/>
    <n v="1.8146519045971068E-5"/>
    <n v="2.8883672497529958E-5"/>
    <n v="4.3447221584564221E-5"/>
    <n v="6.2272234737563578E-5"/>
    <n v="8.5484828783735403E-5"/>
    <n v="1.1277151269716893E-4"/>
    <n v="1.432780298196297E-4"/>
    <n v="1.7560792857703188E-4"/>
    <n v="2.0793028847094057E-4"/>
    <n v="2.3823762366661689E-4"/>
    <n v="2.647006706594468E-4"/>
    <n v="2.8603197533020317E-4"/>
    <n v="3.0174366613367029E-4"/>
    <n v="3.1216466919337148E-4"/>
    <n v="3.1825361571833049E-4"/>
    <n v="3.2079289813392582E-4"/>
    <n v="3.2008035871455723E-4"/>
    <n v="3.1936940205284236E-4"/>
    <n v="3.1866002463283913E-4"/>
    <n v="3.1795222294641635E-4"/>
    <n v="6.9818365925888668E-3"/>
    <n v="69.995236044040695"/>
    <n v="105.93275899523864"/>
    <s v="R-All-Ref-Freezer-All-All-R"/>
    <n v="0"/>
    <n v="4.1958093633963547E-3"/>
    <n v="1.8146519045971068E-5"/>
    <n v="4.7030191543501026E-5"/>
    <n v="9.0477413128065254E-5"/>
    <n v="1.5274964786562883E-4"/>
    <n v="2.3823447664936422E-4"/>
    <n v="3.5100598934653313E-4"/>
    <n v="4.942840191661628E-4"/>
    <n v="6.6989194774319462E-4"/>
    <n v="8.7782223621413516E-4"/>
    <n v="1.1160598598807521E-3"/>
    <n v="1.380760530540199E-3"/>
    <n v="1.6667925058704023E-3"/>
    <n v="1.9685361720040723E-3"/>
    <n v="2.2807008411974438E-3"/>
    <n v="2.5989544569157744E-3"/>
    <n v="2.9197473550497E-3"/>
    <n v="3.2398277137642571E-3"/>
    <n v="3.5591971158170995E-3"/>
    <n v="3.8778571404499388E-3"/>
    <n v="4.1958093633963547E-3"/>
  </r>
  <r>
    <s v="Lost Opportunity"/>
    <x v="1"/>
    <s v="Under $115"/>
    <s v="Under $70"/>
    <s v="Freezer"/>
    <s v="Under $115"/>
    <n v="105.93275899523864"/>
    <s v="Refrigeration"/>
    <s v="Res-RefrigFreezer-7P_v4"/>
    <s v="Urban"/>
    <s v="SC-NR (2)"/>
    <s v="M_Input"/>
    <s v="No"/>
    <s v="Residential"/>
    <s v="Manufactured"/>
    <s v="Std Size Freezer - ENERGY STAR"/>
    <n v="2.0736546554245828E-4"/>
    <n v="3.2727544779733261E-4"/>
    <n v="4.8813677498512687E-4"/>
    <n v="6.9372325869482135E-4"/>
    <n v="9.4426502686198249E-4"/>
    <n v="1.2351296140082138E-3"/>
    <n v="1.5559901788590705E-3"/>
    <n v="1.8909677302730208E-3"/>
    <n v="2.220090614968685E-3"/>
    <n v="2.5221817930882245E-3"/>
    <n v="2.7786675825944331E-3"/>
    <n v="2.9772712393576098E-3"/>
    <n v="3.1143168632404355E-3"/>
    <n v="3.1947035498637653E-3"/>
    <n v="3.229518838782097E-3"/>
    <n v="3.2278055181338989E-3"/>
    <n v="3.1934474821760203E-3"/>
    <n v="3.1594551667143578E-3"/>
    <n v="3.1258246788755883E-3"/>
    <n v="3.0925521672236786E-3"/>
    <n v="6.7908611191723228E-2"/>
    <n v="69.995236044040695"/>
    <n v="105.93275899523864"/>
    <s v="R-All-Ref-Freezer-All-All-R"/>
    <n v="0"/>
    <n v="4.3178688992040824E-2"/>
    <n v="2.0736546554245828E-4"/>
    <n v="5.3464091333979091E-4"/>
    <n v="1.0227776883249178E-3"/>
    <n v="1.7165009470197392E-3"/>
    <n v="2.6607659738817216E-3"/>
    <n v="3.8958955878899354E-3"/>
    <n v="5.4518857667490064E-3"/>
    <n v="7.3428534970220276E-3"/>
    <n v="9.5629441119907121E-3"/>
    <n v="1.2085125905078938E-2"/>
    <n v="1.4863793487673371E-2"/>
    <n v="1.7841064727030981E-2"/>
    <n v="2.0955381590271417E-2"/>
    <n v="2.4150085140135183E-2"/>
    <n v="2.7379603978917279E-2"/>
    <n v="3.060740949705118E-2"/>
    <n v="3.3800856979227203E-2"/>
    <n v="3.696031214594156E-2"/>
    <n v="4.0086136824817147E-2"/>
    <n v="4.3178688992040824E-2"/>
  </r>
  <r>
    <s v="Lost Opportunity"/>
    <x v="4"/>
    <s v="Under $5"/>
    <s v="Under $5"/>
    <s v="ASHP"/>
    <s v="Under $5"/>
    <n v="0"/>
    <s v="HVAC"/>
    <s v="Res-SF_HP-7P_v5"/>
    <s v="Urban"/>
    <s v="SC-New"/>
    <s v="M_Input"/>
    <s v="No"/>
    <s v="Residential"/>
    <s v="Single Family"/>
    <s v="New SF HVAC Conversion - Convert FAF w/CAC to Heat Pump - House with &quot;Good Insulation&quot; + HZ1"/>
    <n v="0"/>
    <n v="0"/>
    <n v="0"/>
    <n v="0"/>
    <n v="0"/>
    <n v="0"/>
    <n v="0"/>
    <n v="0"/>
    <n v="0"/>
    <n v="0"/>
    <n v="0"/>
    <n v="0"/>
    <n v="0"/>
    <n v="0"/>
    <n v="0"/>
    <n v="0"/>
    <n v="0"/>
    <n v="0"/>
    <n v="0"/>
    <n v="0"/>
    <n v="0"/>
    <n v="0"/>
    <n v="0"/>
    <n v="0"/>
    <n v="0"/>
    <n v="0"/>
    <n v="0"/>
    <n v="0"/>
    <n v="0"/>
    <n v="0"/>
    <n v="0"/>
    <n v="0"/>
    <n v="0"/>
    <n v="0"/>
    <n v="0"/>
    <n v="0"/>
    <n v="0"/>
    <n v="0"/>
    <n v="0"/>
    <n v="0"/>
    <n v="0"/>
    <n v="0"/>
    <n v="0"/>
    <n v="0"/>
    <n v="0"/>
    <n v="0"/>
  </r>
  <r>
    <s v="Lost Opportunity"/>
    <x v="4"/>
    <s v="Over $160"/>
    <s v="Over $160"/>
    <s v="ASHP"/>
    <s v="Over $160"/>
    <n v="565.89872064913891"/>
    <s v="HVAC"/>
    <s v="Res-SF_HP-7P_v5"/>
    <s v="Urban"/>
    <s v="SC-New (2)"/>
    <s v="M_Input"/>
    <s v="No"/>
    <s v="Residential"/>
    <s v="Single Family"/>
    <s v="New SF HVAC Upgrade - Central Heat Pump Upgrade to Variable Capacity Central Heat Pump"/>
    <n v="2.3347331152806686E-2"/>
    <n v="2.8753852927041815E-2"/>
    <n v="3.4743691227854069E-2"/>
    <n v="4.1477635739736486E-2"/>
    <n v="4.711901572623322E-2"/>
    <n v="5.2853104490950993E-2"/>
    <n v="5.7142075710653724E-2"/>
    <n v="5.8773042446425068E-2"/>
    <n v="5.8558636665316764E-2"/>
    <n v="5.9237822345090639E-2"/>
    <n v="6.0103878659365749E-2"/>
    <n v="5.9680740964366444E-2"/>
    <n v="5.7289550679626322E-2"/>
    <n v="5.6853749574607468E-2"/>
    <n v="5.6800645453615121E-2"/>
    <n v="5.6953364360426181E-2"/>
    <n v="5.7106878967299678E-2"/>
    <n v="5.7261348146689421E-2"/>
    <n v="5.7416779855951186E-2"/>
    <n v="5.7573182122049836E-2"/>
    <n v="1.0390463272161068"/>
    <n v="384.36508252244988"/>
    <n v="565.89872064913891"/>
    <s v="R-All-HVAC-ASHP-All-All-E"/>
    <n v="0"/>
    <n v="1.0390463272161068"/>
    <n v="2.3347331152806686E-2"/>
    <n v="5.2101184079848498E-2"/>
    <n v="8.6844875307702574E-2"/>
    <n v="0.12832251104743905"/>
    <n v="0.17544152677367228"/>
    <n v="0.22829463126462327"/>
    <n v="0.28543670697527701"/>
    <n v="0.34420974942170207"/>
    <n v="0.40276838608701881"/>
    <n v="0.46200620843210943"/>
    <n v="0.52211008709147522"/>
    <n v="0.5817908280558417"/>
    <n v="0.63908037873546797"/>
    <n v="0.69593412831007539"/>
    <n v="0.75273477376369047"/>
    <n v="0.80968813812411666"/>
    <n v="0.86679501709141638"/>
    <n v="0.92405636523810575"/>
    <n v="0.98147314509405692"/>
    <n v="1.0390463272161068"/>
  </r>
  <r>
    <s v="Lost Opportunity"/>
    <x v="4"/>
    <s v="Under $25"/>
    <s v="Under $20"/>
    <s v="ASHP"/>
    <s v="Under $25"/>
    <n v="21.133206091110441"/>
    <s v="HVAC"/>
    <s v="Res-SF_HP-7P_v5"/>
    <s v="Urban"/>
    <s v="SC-New (2)"/>
    <s v="M_Input"/>
    <s v="No"/>
    <s v="Residential"/>
    <s v="Single Family"/>
    <s v="New SF HVAC Upgrade - Heat Pump Upgrade to 9.0 HSPF/14 SEER"/>
    <n v="6.7788032595347911E-3"/>
    <n v="8.3485650102916916E-3"/>
    <n v="1.0087690357505147E-2"/>
    <n v="1.2042863936357107E-2"/>
    <n v="1.3680815820041305E-2"/>
    <n v="1.5345685322869161E-2"/>
    <n v="1.6590970785857792E-2"/>
    <n v="1.7064515387263363E-2"/>
    <n v="1.7002263535078305E-2"/>
    <n v="1.7199462352782448E-2"/>
    <n v="1.7450918304116866E-2"/>
    <n v="1.7328061984166632E-2"/>
    <n v="1.6633789547189796E-2"/>
    <n v="1.6507256457310035E-2"/>
    <n v="1.6491837890360281E-2"/>
    <n v="1.6536179207854242E-2"/>
    <n v="1.658075155364612E-2"/>
    <n v="1.6625601055710898E-2"/>
    <n v="1.6670730024434675E-2"/>
    <n v="1.6716140790414273E-2"/>
    <n v="0.30168290258278502"/>
    <n v="17.823460448581592"/>
    <n v="21.133206091110441"/>
    <s v="R-All-HVAC-ASHP-All-All-E"/>
    <n v="0"/>
    <n v="0.30168290258278502"/>
    <n v="6.7788032595347911E-3"/>
    <n v="1.5127368269826483E-2"/>
    <n v="2.521505862733163E-2"/>
    <n v="3.7257922563688733E-2"/>
    <n v="5.0938738383730038E-2"/>
    <n v="6.6284423706599205E-2"/>
    <n v="8.2875394492456997E-2"/>
    <n v="9.9939909879720359E-2"/>
    <n v="0.11694217341479866"/>
    <n v="0.13414163576758112"/>
    <n v="0.15159255407169797"/>
    <n v="0.16892061605586461"/>
    <n v="0.18555440560305442"/>
    <n v="0.20206166206036447"/>
    <n v="0.21855349995072476"/>
    <n v="0.23508967915857901"/>
    <n v="0.25167043071222511"/>
    <n v="0.26829603176793604"/>
    <n v="0.28496676179237074"/>
    <n v="0.30168290258278502"/>
  </r>
  <r>
    <s v="Lost Opportunity"/>
    <x v="4"/>
    <s v="Under $60"/>
    <s v="Under $50"/>
    <s v="DHP"/>
    <s v="Under $60"/>
    <n v="58.526482215133619"/>
    <s v="HVAC"/>
    <s v="Res-SF_HP-7P_v5"/>
    <s v="Urban"/>
    <s v="SC-New (3)"/>
    <s v="M_Input"/>
    <s v="No"/>
    <s v="Residential"/>
    <s v="Single Family"/>
    <s v="New SF Zonal to DHP"/>
    <n v="4.8112748932799577E-2"/>
    <n v="5.9254177604925067E-2"/>
    <n v="7.1597669219828658E-2"/>
    <n v="8.5474569303487874E-2"/>
    <n v="9.7099979383483637E-2"/>
    <n v="0.1089164380309247"/>
    <n v="0.11775488702207432"/>
    <n v="0.12111588329879361"/>
    <n v="0.12067404900738403"/>
    <n v="0.12207367322463787"/>
    <n v="0.12385838899097826"/>
    <n v="0.12298641276593303"/>
    <n v="0.11805879439845118"/>
    <n v="0.11716072219425887"/>
    <n v="0.11705128847680828"/>
    <n v="0.1173660022388482"/>
    <n v="0.1176823557308033"/>
    <n v="0.11800067634728803"/>
    <n v="0.11832098048633337"/>
    <n v="0.11864328468941664"/>
    <n v="2.1412029813474587"/>
    <n v="45.680330607570461"/>
    <n v="58.526482215133619"/>
    <s v="R-All-HVAC-ERconvertDHP-HZ1-All-N"/>
    <n v="0"/>
    <n v="2.1412029813474587"/>
    <n v="4.8112748932799577E-2"/>
    <n v="0.10736692653772464"/>
    <n v="0.1789645957575533"/>
    <n v="0.26443916506104115"/>
    <n v="0.36153914444452478"/>
    <n v="0.4704555824754495"/>
    <n v="0.58821046949752387"/>
    <n v="0.70932635279631751"/>
    <n v="0.83000040180370149"/>
    <n v="0.95207407502833941"/>
    <n v="1.0759324640193177"/>
    <n v="1.1989188767852508"/>
    <n v="1.316977671183702"/>
    <n v="1.4341383933779608"/>
    <n v="1.551189681854769"/>
    <n v="1.6685556840936173"/>
    <n v="1.7862380398244206"/>
    <n v="1.9042387161717087"/>
    <n v="2.0225596966580421"/>
    <n v="2.1412029813474587"/>
  </r>
  <r>
    <s v="Lost Opportunity"/>
    <x v="4"/>
    <s v="Under $40"/>
    <s v="Under $30"/>
    <s v="ASHP"/>
    <s v="Under $40"/>
    <n v="36.383353914239898"/>
    <s v="HVAC"/>
    <s v="Res-SF_HP-7P_v5"/>
    <s v="Urban"/>
    <s v="SC-NR"/>
    <s v="M_Input"/>
    <s v="Yes"/>
    <s v="Residential"/>
    <s v="Single Family"/>
    <s v="Existing Single Family Home HVAC Conversion - Convert FAF w/CAC to Heat Pump - House with &quot;Good Insulation&quot; + HZ1"/>
    <n v="4.7582348724499651E-2"/>
    <n v="6.2269285944152222E-2"/>
    <n v="7.8321908813489785E-2"/>
    <n v="9.4650767399297231E-2"/>
    <n v="0.10995663325277567"/>
    <n v="0.1230195320251945"/>
    <n v="0.13301975717452885"/>
    <n v="0.13975685100322474"/>
    <n v="0.14364285717629249"/>
    <n v="0.14546628522846636"/>
    <n v="0.14605863833643365"/>
    <n v="0.14605208973493863"/>
    <n v="0.14581182421893027"/>
    <n v="0.14550329161794692"/>
    <n v="0.14517944812593744"/>
    <n v="0.16541761296819926"/>
    <n v="0.16193068272235531"/>
    <n v="0.1588791312573164"/>
    <n v="0.15632599612384182"/>
    <n v="0.15384413683427994"/>
    <n v="2.2052435216216262"/>
    <n v="28.100077363486811"/>
    <n v="36.383353914239898"/>
    <s v="R-All-HVAC-ASHP-All-All-E"/>
    <n v="0"/>
    <n v="2.2052435216216262"/>
    <n v="4.7582348724499651E-2"/>
    <n v="0.10985163466865187"/>
    <n v="0.18817354348214166"/>
    <n v="0.28282431088143889"/>
    <n v="0.39278094413421455"/>
    <n v="0.51580047615940905"/>
    <n v="0.6488202333339379"/>
    <n v="0.78857708433716267"/>
    <n v="0.93221994151345511"/>
    <n v="1.0776862267419214"/>
    <n v="1.2237448650783551"/>
    <n v="1.3697969548132938"/>
    <n v="1.5156087790322241"/>
    <n v="1.661112070650171"/>
    <n v="1.8062915187761084"/>
    <n v="1.9717091317443076"/>
    <n v="2.1336398144666631"/>
    <n v="2.2052435216216262"/>
    <n v="2.2052435216216262"/>
    <n v="2.2052435216216262"/>
  </r>
  <r>
    <s v="Lost Opportunity"/>
    <x v="4"/>
    <s v="Under $45"/>
    <s v="Under $35"/>
    <s v="ASHP"/>
    <s v="Under $45"/>
    <n v="43.962266234204343"/>
    <s v="HVAC"/>
    <s v="Res-SF_HP-7P_v5"/>
    <s v="Urban"/>
    <s v="SC-NR"/>
    <s v="M_Input"/>
    <s v="Yes"/>
    <s v="Residential"/>
    <s v="Single Family"/>
    <s v="Existing Single Family Home HVAC Conversion - Convert FAF w/CAC to Heat Pump - House with &quot;Good Insulation&quot; + HZ23"/>
    <n v="0"/>
    <n v="0"/>
    <n v="0"/>
    <n v="0"/>
    <n v="0"/>
    <n v="0"/>
    <n v="0"/>
    <n v="0"/>
    <n v="0"/>
    <n v="0"/>
    <n v="0"/>
    <n v="0"/>
    <n v="0"/>
    <n v="0"/>
    <n v="0"/>
    <n v="0"/>
    <n v="0"/>
    <n v="0"/>
    <n v="0"/>
    <n v="0"/>
    <n v="0"/>
    <n v="31.62725650028246"/>
    <n v="43.962266234204343"/>
    <s v="R-All-HVAC-ASHP-All-All-E"/>
    <n v="0"/>
    <n v="0"/>
    <n v="0"/>
    <n v="0"/>
    <n v="0"/>
    <n v="0"/>
    <n v="0"/>
    <n v="0"/>
    <n v="0"/>
    <n v="0"/>
    <n v="0"/>
    <n v="0"/>
    <n v="0"/>
    <n v="0"/>
    <n v="0"/>
    <n v="0"/>
    <n v="0"/>
    <n v="0"/>
    <n v="0"/>
    <n v="0"/>
    <n v="0"/>
    <n v="0"/>
  </r>
  <r>
    <s v="Lost Opportunity"/>
    <x v="4"/>
    <s v="Under $45"/>
    <s v="Under $35"/>
    <s v="ASHP"/>
    <s v="Under $45"/>
    <n v="42.954621713265546"/>
    <s v="HVAC"/>
    <s v="Res-SF_HP-7P_v5"/>
    <s v="Urban"/>
    <s v="SC-NR"/>
    <s v="M_Input"/>
    <s v="Yes"/>
    <s v="Residential"/>
    <s v="Single Family"/>
    <s v="Existing Single Family Home HVAC Conversion - Convert FAF w/o CAC to Heat Pump - House with &quot;Good Insulation&quot; + HZ1CZ23"/>
    <n v="0.10618027600811808"/>
    <n v="0.13895425815695767"/>
    <n v="0.17477577543407516"/>
    <n v="0.21121371424994212"/>
    <n v="0.24536883908993937"/>
    <n v="0.27451877040485523"/>
    <n v="0.29683432848391494"/>
    <n v="0.31186819085933809"/>
    <n v="0.32053983526290936"/>
    <n v="0.32460882511000105"/>
    <n v="0.32593066436729373"/>
    <n v="0.32591605112660993"/>
    <n v="0.32537989729038996"/>
    <n v="0.32469140507409361"/>
    <n v="0.32396874651925667"/>
    <n v="0.36913032400445356"/>
    <n v="0.36134921975362172"/>
    <n v="0.35453966567534689"/>
    <n v="0.34884233041499707"/>
    <n v="0.34330404759703886"/>
    <n v="4.9210131922373037"/>
    <n v="33.226501839589062"/>
    <n v="42.954621713265546"/>
    <s v="R-All-HVAC-ASHP-All-All-E"/>
    <n v="0"/>
    <n v="4.9210131922373037"/>
    <n v="0.10618027600811808"/>
    <n v="0.24513453416507575"/>
    <n v="0.41991030959915088"/>
    <n v="0.63112402384909294"/>
    <n v="0.87649286293903228"/>
    <n v="1.1510116333438876"/>
    <n v="1.4478459618278026"/>
    <n v="1.7597141526871407"/>
    <n v="2.0802539879500501"/>
    <n v="2.4048628130600513"/>
    <n v="2.730793477427345"/>
    <n v="3.0567095285539549"/>
    <n v="3.3820894258443448"/>
    <n v="3.7067808309184382"/>
    <n v="4.0307495774376951"/>
    <n v="4.3998799014421488"/>
    <n v="4.7612291211957709"/>
    <n v="4.9210131922373037"/>
    <n v="4.9210131922373037"/>
    <n v="4.9210131922373037"/>
  </r>
  <r>
    <s v="Lost Opportunity"/>
    <x v="4"/>
    <s v="Under $55"/>
    <s v="Under $45"/>
    <s v="ASHP"/>
    <s v="Under $55"/>
    <n v="54.911913772005256"/>
    <s v="HVAC"/>
    <s v="Res-SF_HP-7P_v5"/>
    <s v="Urban"/>
    <s v="SC-NR"/>
    <s v="M_Input"/>
    <s v="Yes"/>
    <s v="Residential"/>
    <s v="Single Family"/>
    <s v="Existing Single Family Home HVAC Conversion - Convert FAF w/o CAC to Heat Pump - House with &quot;Good Insulation&quot; + HZ23CZ23"/>
    <n v="4.5955822839451502E-2"/>
    <n v="6.0140710786627923E-2"/>
    <n v="7.5644600621136357E-2"/>
    <n v="9.1415283499458558E-2"/>
    <n v="0.10619794300287005"/>
    <n v="0.118814307639067"/>
    <n v="0.12847269121273897"/>
    <n v="0.13497948834957083"/>
    <n v="0.13873265766612802"/>
    <n v="0.14049375476983283"/>
    <n v="0.14106585924171922"/>
    <n v="0.14105953449360947"/>
    <n v="0.14082748206694096"/>
    <n v="0.14052949615554589"/>
    <n v="0.14021672273125227"/>
    <n v="0.15976307853372909"/>
    <n v="0.15639534337716204"/>
    <n v="0.15344810427963954"/>
    <n v="0.15098224395486901"/>
    <n v="0.14858522302418881"/>
    <n v="2.1298608268429331"/>
    <n v="40.249390142778019"/>
    <n v="54.911913772005256"/>
    <s v="R-All-HVAC-ASHP-All-All-E"/>
    <n v="0"/>
    <n v="2.1298608268429331"/>
    <n v="4.5955822839451502E-2"/>
    <n v="0.10609653362607943"/>
    <n v="0.18174113424721577"/>
    <n v="0.27315641774667432"/>
    <n v="0.37935436074954437"/>
    <n v="0.4981686683886114"/>
    <n v="0.62664135960135037"/>
    <n v="0.76162084795092122"/>
    <n v="0.9003535056170493"/>
    <n v="1.0408472603868821"/>
    <n v="1.1819131196286015"/>
    <n v="1.3229726541222109"/>
    <n v="1.4638001361891519"/>
    <n v="1.6043296323446978"/>
    <n v="1.7445463550759501"/>
    <n v="1.9043094336096793"/>
    <n v="2.0607047769868414"/>
    <n v="2.1298608268429331"/>
    <n v="2.1298608268429331"/>
    <n v="2.1298608268429331"/>
  </r>
  <r>
    <s v="Lost Opportunity"/>
    <x v="4"/>
    <s v="Under $65"/>
    <s v="Under $50"/>
    <s v="ASHP"/>
    <s v="Under $65"/>
    <n v="64.725359694191965"/>
    <s v="HVAC"/>
    <s v="Res-SF_HP-7P_v5"/>
    <s v="Urban"/>
    <s v="SC-NR"/>
    <s v="M_Input"/>
    <s v="Yes"/>
    <s v="Residential"/>
    <s v="Single Family"/>
    <s v="Existing Single Family Home HVAC Conversion - Convert FAF w/o CAC to Heat Pump - House with &quot;Good Insulation&quot; + HZ1CZ1"/>
    <n v="0.19932924553529568"/>
    <n v="0.26085492036416857"/>
    <n v="0.32810164716897988"/>
    <n v="0.39650556478992033"/>
    <n v="0.46062401994443475"/>
    <n v="0.51534636607926332"/>
    <n v="0.55723873557412085"/>
    <n v="0.5854613825424283"/>
    <n v="0.60174041666720379"/>
    <n v="0.60937901685552454"/>
    <n v="0.61186046851284503"/>
    <n v="0.6118330354871474"/>
    <n v="0.61082652897122514"/>
    <n v="0.60953404189932514"/>
    <n v="0.6081774153211057"/>
    <n v="0.6929579744394474"/>
    <n v="0.678350726294498"/>
    <n v="0.66556734196094702"/>
    <n v="0.65487189473004748"/>
    <n v="0.64447503217545876"/>
    <n v="9.2380796486430601"/>
    <n v="48.955701657960766"/>
    <n v="64.725359694191965"/>
    <s v="R-All-HVAC-ASHP-All-All-E"/>
    <n v="0"/>
    <n v="9.2380796486430601"/>
    <n v="0.19932924553529568"/>
    <n v="0.46018416589946426"/>
    <n v="0.78828581306844414"/>
    <n v="1.1847913778583645"/>
    <n v="1.6454153978027992"/>
    <n v="2.1607617638820624"/>
    <n v="2.7180004994561831"/>
    <n v="3.3034618819986115"/>
    <n v="3.9052022986658153"/>
    <n v="4.5145813155213395"/>
    <n v="5.1264417840341849"/>
    <n v="5.7382748195213322"/>
    <n v="6.3491013484925576"/>
    <n v="6.9586353903918825"/>
    <n v="7.5668128057129884"/>
    <n v="8.2597707801524365"/>
    <n v="8.9381215064469348"/>
    <n v="9.2380796486430601"/>
    <n v="9.2380796486430601"/>
    <n v="9.2380796486430601"/>
  </r>
  <r>
    <s v="Lost Opportunity"/>
    <x v="4"/>
    <s v="Under $85"/>
    <s v="Under $60"/>
    <s v="ASHP"/>
    <s v="Under $85"/>
    <n v="79.841110858988259"/>
    <s v="HVAC"/>
    <s v="Res-SF_HP-7P_v5"/>
    <s v="Urban"/>
    <s v="SC-NR"/>
    <s v="M_Input"/>
    <s v="Yes"/>
    <s v="Residential"/>
    <s v="Single Family"/>
    <s v="Existing Single Family Home HVAC Conversion - Convert FAF w/o CAC to Heat Pump - House with &quot;Good Insulation&quot; + HZ23CZ1"/>
    <n v="2.4921128467147197E-2"/>
    <n v="3.2613372735270728E-2"/>
    <n v="4.1020891226585678E-2"/>
    <n v="4.9573087438986203E-2"/>
    <n v="5.7589493931317633E-2"/>
    <n v="6.4431152386339868E-2"/>
    <n v="6.9668743684951795E-2"/>
    <n v="7.3197278641733102E-2"/>
    <n v="7.5232564029259263E-2"/>
    <n v="7.6187579617117945E-2"/>
    <n v="7.6497822980408803E-2"/>
    <n v="7.649439316780994E-2"/>
    <n v="7.6368554743453512E-2"/>
    <n v="7.6206961615087193E-2"/>
    <n v="7.603734944830777E-2"/>
    <n v="8.6637034404876953E-2"/>
    <n v="8.4810763971784262E-2"/>
    <n v="8.3212522016040083E-2"/>
    <n v="8.1875324287031245E-2"/>
    <n v="8.0575457091515784E-2"/>
    <n v="1.1549904234840724"/>
    <n v="57.635207066265274"/>
    <n v="79.841110858988259"/>
    <s v="R-All-HVAC-ASHP-All-All-E"/>
    <n v="0"/>
    <n v="1.1549904234840724"/>
    <n v="2.4921128467147197E-2"/>
    <n v="5.7534501202417924E-2"/>
    <n v="9.8555392429003602E-2"/>
    <n v="0.1481284798679898"/>
    <n v="0.20571797379930742"/>
    <n v="0.27014912618564729"/>
    <n v="0.33981786987059909"/>
    <n v="0.41301514851233218"/>
    <n v="0.48824771254159144"/>
    <n v="0.56443529215870936"/>
    <n v="0.64093311513911821"/>
    <n v="0.71742750830692814"/>
    <n v="0.79379606305038164"/>
    <n v="0.87000302466546886"/>
    <n v="0.94604037411377662"/>
    <n v="1.0326774085186536"/>
    <n v="1.117488172490438"/>
    <n v="1.1549904234840724"/>
    <n v="1.1549904234840724"/>
    <n v="1.1549904234840724"/>
  </r>
  <r>
    <s v="Lost Opportunity"/>
    <x v="4"/>
    <s v="Under $35"/>
    <s v="Under $30"/>
    <s v="ASHP"/>
    <s v="Under $35"/>
    <n v="33.304076192688257"/>
    <s v="HVAC"/>
    <s v="Res-SF_HP-7P_v5"/>
    <s v="Urban"/>
    <s v="SC-NR (2)"/>
    <s v="M_Input"/>
    <s v="Yes"/>
    <s v="Residential"/>
    <s v="Single Family"/>
    <s v="Existing Single Family Home HVAC Upgrade + HZ1"/>
    <n v="2.7050098579728149E-2"/>
    <n v="3.5399478345030135E-2"/>
    <n v="4.4525237008036248E-2"/>
    <n v="5.3808032966637297E-2"/>
    <n v="6.2509267590045228E-2"/>
    <n v="6.9935397426065735E-2"/>
    <n v="7.5620427344937499E-2"/>
    <n v="7.9450399111616374E-2"/>
    <n v="8.1659555508488232E-2"/>
    <n v="8.2696156472638338E-2"/>
    <n v="8.3032903404936673E-2"/>
    <n v="8.302918058921302E-2"/>
    <n v="8.289259199979794E-2"/>
    <n v="8.2717194242113018E-2"/>
    <n v="8.2533092393043322E-2"/>
    <n v="9.4038290617402875E-2"/>
    <n v="9.2056004971168059E-2"/>
    <n v="9.0321227891786218E-2"/>
    <n v="8.8869795608614882E-2"/>
    <n v="8.7458882943660707E-2"/>
    <n v="1.2536593138257095"/>
    <n v="26.570749734623753"/>
    <n v="33.304076192688257"/>
    <s v="R-All-HVAC-ASHP-All-All-E"/>
    <n v="0"/>
    <n v="1.2536593138257095"/>
    <n v="2.7050098579728149E-2"/>
    <n v="6.2449576924758284E-2"/>
    <n v="0.10697481393279454"/>
    <n v="0.16078284689943184"/>
    <n v="0.22329211448947706"/>
    <n v="0.2932275119155428"/>
    <n v="0.36884793926048032"/>
    <n v="0.44829833837209671"/>
    <n v="0.5299578938805849"/>
    <n v="0.61265405035322318"/>
    <n v="0.69568695375815981"/>
    <n v="0.77871613434737286"/>
    <n v="0.86160872634717078"/>
    <n v="0.94432592058928377"/>
    <n v="1.0268590129823272"/>
    <n v="1.1208973035997301"/>
    <n v="1.2129533085708981"/>
    <n v="1.2536593138257095"/>
    <n v="1.2536593138257095"/>
    <n v="1.2536593138257095"/>
  </r>
  <r>
    <s v="Lost Opportunity"/>
    <x v="4"/>
    <s v="Under $55"/>
    <s v="Under $40"/>
    <s v="ASHP"/>
    <s v="Under $55"/>
    <n v="54.890495900572496"/>
    <s v="HVAC"/>
    <s v="Res-SF_HP-7P_v5"/>
    <s v="Urban"/>
    <s v="SC-NR (2)"/>
    <s v="M_Input"/>
    <s v="Yes"/>
    <s v="Residential"/>
    <s v="Single Family"/>
    <s v="Existing Single Family Home HVAC Upgrade + HZ23"/>
    <n v="3.7676615166502667E-3"/>
    <n v="4.9306013387329008E-3"/>
    <n v="6.2016787665472679E-3"/>
    <n v="7.494629067525036E-3"/>
    <n v="8.7065768444003246E-3"/>
    <n v="9.7409221913629749E-3"/>
    <n v="1.0532759174256286E-2"/>
    <n v="1.1066215168608456E-2"/>
    <n v="1.1373916581090311E-2"/>
    <n v="1.1518299107062986E-2"/>
    <n v="1.1565202760812375E-2"/>
    <n v="1.1564684230002061E-2"/>
    <n v="1.1545659546212615E-2"/>
    <n v="1.1521229343868305E-2"/>
    <n v="1.1495586795844328E-2"/>
    <n v="1.3098083454538138E-2"/>
    <n v="1.2821981638409294E-2"/>
    <n v="1.258035394811865E-2"/>
    <n v="1.2378191817684616E-2"/>
    <n v="1.2181673445101454E-2"/>
    <n v="0.17461540621634125"/>
    <n v="39.699674930160484"/>
    <n v="54.890495900572496"/>
    <s v="R-All-HVAC-ASHP-All-All-E"/>
    <n v="0"/>
    <n v="0.17461540621634125"/>
    <n v="3.7676615166502667E-3"/>
    <n v="8.6982628553831671E-3"/>
    <n v="1.4899941621930434E-2"/>
    <n v="2.2394570689455471E-2"/>
    <n v="3.1101147533855796E-2"/>
    <n v="4.0842069725218769E-2"/>
    <n v="5.1374828899475054E-2"/>
    <n v="6.2441044068083512E-2"/>
    <n v="7.3814960649173825E-2"/>
    <n v="8.5333259756236818E-2"/>
    <n v="9.68984625170492E-2"/>
    <n v="0.10846314674705126"/>
    <n v="0.12000880629326388"/>
    <n v="0.1315300356371322"/>
    <n v="0.14302562243297653"/>
    <n v="0.15612370588751467"/>
    <n v="0.16894568752592398"/>
    <n v="0.17461540621634125"/>
    <n v="0.17461540621634125"/>
    <n v="0.17461540621634125"/>
  </r>
  <r>
    <s v="Lost Opportunity"/>
    <x v="4"/>
    <s v="Over $160"/>
    <s v="Over $160"/>
    <s v="ASHP"/>
    <s v="Over $160"/>
    <n v="481.13323473446547"/>
    <s v="HVAC"/>
    <s v="Res-SF_HP-7P_v5"/>
    <s v="Urban"/>
    <s v="SC-NR (2)"/>
    <s v="M_Input"/>
    <s v="Yes"/>
    <s v="Residential"/>
    <s v="Single Family"/>
    <s v="Existing Single Family Home HVAC Upgrade - Central Heat Pump Upgrade to Variable Capacity Central Heat Pump + HZ23CZ1"/>
    <n v="9.3287628499805035E-3"/>
    <n v="1.2208212015215708E-2"/>
    <n v="1.5355410837520136E-2"/>
    <n v="1.8556767084977367E-2"/>
    <n v="2.1557560374678854E-2"/>
    <n v="2.411860849541721E-2"/>
    <n v="2.6079203786849661E-2"/>
    <n v="2.7400045492034571E-2"/>
    <n v="2.8161916879090421E-2"/>
    <n v="2.8519409275508695E-2"/>
    <n v="2.8635543132197249E-2"/>
    <n v="2.8634259245378213E-2"/>
    <n v="2.8587153962012578E-2"/>
    <n v="2.8526664567453133E-2"/>
    <n v="2.846317339439319E-2"/>
    <n v="3.2430969129433565E-2"/>
    <n v="3.174733861917349E-2"/>
    <n v="3.1149066345841987E-2"/>
    <n v="3.0648511143700943E-2"/>
    <n v="3.0161929935333169E-2"/>
    <n v="0.43234927218024455"/>
    <n v="327.18851326474129"/>
    <n v="481.13323473446547"/>
    <s v="R-All-HVAC-ASHP-All-All-E"/>
    <n v="0"/>
    <n v="0.43234927218024455"/>
    <n v="9.3287628499805035E-3"/>
    <n v="2.1536974865196214E-2"/>
    <n v="3.689238570271635E-2"/>
    <n v="5.5449152787693717E-2"/>
    <n v="7.7006713162372564E-2"/>
    <n v="0.10112532165778977"/>
    <n v="0.12720452544463942"/>
    <n v="0.15460457093667399"/>
    <n v="0.18276648781576441"/>
    <n v="0.2112858970912731"/>
    <n v="0.23992144022347034"/>
    <n v="0.26855569946884855"/>
    <n v="0.29714285343086111"/>
    <n v="0.32566951799831423"/>
    <n v="0.35413269139270742"/>
    <n v="0.38656366052214097"/>
    <n v="0.41831099914131448"/>
    <n v="0.43234927218024455"/>
    <n v="0.43234927218024455"/>
    <n v="0.43234927218024455"/>
  </r>
  <r>
    <s v="Lost Opportunity"/>
    <x v="4"/>
    <s v="Over $160"/>
    <s v="Over $160"/>
    <s v="ASHP"/>
    <s v="Over $160"/>
    <n v="484.54419878445162"/>
    <s v="HVAC"/>
    <s v="Res-SF_HP-7P_v5"/>
    <s v="Urban"/>
    <s v="SC-NR (2)"/>
    <s v="M_Input"/>
    <s v="Yes"/>
    <s v="Residential"/>
    <s v="Single Family"/>
    <s v="Existing Single Family Home HVAC Upgrade - Central Heat Pump Upgrade to Variable Capacity Central Heat Pump + HZ23CZ23"/>
    <n v="3.4316445206443461E-2"/>
    <n v="4.4908681400307009E-2"/>
    <n v="5.6485851672099165E-2"/>
    <n v="6.8262243463686104E-2"/>
    <n v="7.930085170766342E-2"/>
    <n v="8.8721829485715359E-2"/>
    <n v="9.5934003486964972E-2"/>
    <n v="0.10079280338693866"/>
    <n v="0.10359539555577202"/>
    <n v="0.10491045398642272"/>
    <n v="0.10533765973639783"/>
    <n v="0.10533293687738798"/>
    <n v="0.10515965710797523"/>
    <n v="0.10493714303752971"/>
    <n v="0.10470358673467989"/>
    <n v="0.11929937474232095"/>
    <n v="0.11678459659605882"/>
    <n v="0.11458381413256662"/>
    <n v="0.11274249010672224"/>
    <n v="0.11095257030235371"/>
    <n v="1.5904241910115742"/>
    <n v="329.10326840319112"/>
    <n v="484.54419878445162"/>
    <s v="R-All-HVAC-ASHP-All-All-E"/>
    <n v="0"/>
    <n v="1.5904241910115742"/>
    <n v="3.4316445206443461E-2"/>
    <n v="7.9225126606750462E-2"/>
    <n v="0.13571097827884962"/>
    <n v="0.20397322174253574"/>
    <n v="0.28327407345019917"/>
    <n v="0.37199590293591456"/>
    <n v="0.46792990642287952"/>
    <n v="0.56872270980981821"/>
    <n v="0.67231810536559022"/>
    <n v="0.77722855935201296"/>
    <n v="0.88256621908841082"/>
    <n v="0.9878991559657988"/>
    <n v="1.0930588130737739"/>
    <n v="1.1979959561113036"/>
    <n v="1.3026995428459835"/>
    <n v="1.4219989175883045"/>
    <n v="1.5387835141843633"/>
    <n v="1.5904241910115742"/>
    <n v="1.5904241910115742"/>
    <n v="1.5904241910115742"/>
  </r>
  <r>
    <s v="Lost Opportunity"/>
    <x v="4"/>
    <s v="Over $160"/>
    <s v="Over $160"/>
    <s v="ASHP"/>
    <s v="Over $160"/>
    <n v="593.74216648307117"/>
    <s v="HVAC"/>
    <s v="Res-SF_HP-7P_v5"/>
    <s v="Urban"/>
    <s v="SC-NR (2)"/>
    <s v="M_Input"/>
    <s v="Yes"/>
    <s v="Residential"/>
    <s v="Single Family"/>
    <s v="Existing Single Family Home HVAC Upgrade - Central Heat Pump Upgrade to Variable Capacity Central Heat Pump + HZ1CZ23"/>
    <n v="7.7291662491735372E-2"/>
    <n v="0.10114878230713871"/>
    <n v="0.12722429018313208"/>
    <n v="0.15374850894326381"/>
    <n v="0.17861100206104696"/>
    <n v="0.19983007153000831"/>
    <n v="0.21607420507539038"/>
    <n v="0.22701778386755292"/>
    <n v="0.23333012206902773"/>
    <n v="0.23629205626026728"/>
    <n v="0.23725426089547832"/>
    <n v="0.23724362349925651"/>
    <n v="0.23685334177358461"/>
    <n v="0.23635216858011793"/>
    <n v="0.23582612473075973"/>
    <n v="0.26870052980683357"/>
    <n v="0.26303644127571757"/>
    <n v="0.2580795719274312"/>
    <n v="0.25393231849580933"/>
    <n v="0.24990084389014272"/>
    <n v="3.5821463747438624"/>
    <n v="403.53825182166923"/>
    <n v="593.74216648307117"/>
    <s v="R-All-HVAC-ASHP-All-All-E"/>
    <n v="0"/>
    <n v="3.5821463747438624"/>
    <n v="7.7291662491735372E-2"/>
    <n v="0.17844044479887408"/>
    <n v="0.30566473498200619"/>
    <n v="0.45941324392527"/>
    <n v="0.63802424598631702"/>
    <n v="0.83785431751632533"/>
    <n v="1.0539285225917157"/>
    <n v="1.2809463064592685"/>
    <n v="1.5142764285282964"/>
    <n v="1.7505684847885636"/>
    <n v="1.987822745684042"/>
    <n v="2.2250663691832986"/>
    <n v="2.4619197109568831"/>
    <n v="2.6982718795370011"/>
    <n v="2.9340980042677609"/>
    <n v="3.2027985340745944"/>
    <n v="3.4658349753503117"/>
    <n v="3.5821463747438624"/>
    <n v="3.5821463747438624"/>
    <n v="3.5821463747438624"/>
  </r>
  <r>
    <s v="Lost Opportunity"/>
    <x v="4"/>
    <s v="Over $160"/>
    <s v="Over $160"/>
    <s v="ASHP"/>
    <s v="Over $160"/>
    <n v="739.24568974231636"/>
    <s v="HVAC"/>
    <s v="Res-SF_HP-7P_v5"/>
    <s v="Urban"/>
    <s v="SC-NR (2)"/>
    <s v="M_Input"/>
    <s v="Yes"/>
    <s v="Residential"/>
    <s v="Single Family"/>
    <s v="Existing Single Family Home HVAC Upgrade - Central Heat Pump Upgrade to Variable Capacity Central Heat Pump + HZ1CZ1"/>
    <n v="6.8553830842796704E-2"/>
    <n v="8.9713900422052725E-2"/>
    <n v="0.11284156902747319"/>
    <n v="0.13636722169814564"/>
    <n v="0.15841900700822295"/>
    <n v="0.17723925814685343"/>
    <n v="0.19164699046050362"/>
    <n v="0.20135339636700039"/>
    <n v="0.20695212398309604"/>
    <n v="0.20957921116129524"/>
    <n v="0.21043263844791188"/>
    <n v="0.21042320361059969"/>
    <n v="0.21007704328049151"/>
    <n v="0.20963252777622829"/>
    <n v="0.20916595324668377"/>
    <n v="0.23832390291407152"/>
    <n v="0.23330014026590401"/>
    <n v="0.22890364558772827"/>
    <n v="0.22522523965042535"/>
    <n v="0.22164952372901597"/>
    <n v="3.1771843005005422"/>
    <n v="502.43006164161983"/>
    <n v="739.24568974231636"/>
    <s v="R-All-HVAC-ASHP-All-All-E"/>
    <n v="0"/>
    <n v="3.1771843005005422"/>
    <n v="6.8553830842796704E-2"/>
    <n v="0.15826773126484944"/>
    <n v="0.27110930029232261"/>
    <n v="0.40747652199046824"/>
    <n v="0.56589552899869122"/>
    <n v="0.74313478714554471"/>
    <n v="0.9347817776060483"/>
    <n v="1.1361351739730488"/>
    <n v="1.3430872979561448"/>
    <n v="1.5526665091174401"/>
    <n v="1.7630991475653519"/>
    <n v="1.9735223511759517"/>
    <n v="2.1835993944564431"/>
    <n v="2.3932319222326712"/>
    <n v="2.6023978754793551"/>
    <n v="2.8407217783934264"/>
    <n v="3.0740219186593305"/>
    <n v="3.1771843005005422"/>
    <n v="3.1771843005005422"/>
    <n v="3.1771843005005422"/>
  </r>
  <r>
    <s v="Lost Opportunity"/>
    <x v="4"/>
    <s v="Under $85"/>
    <s v="Under $55"/>
    <s v="DHP"/>
    <s v="Under $85"/>
    <n v="71.761444163248996"/>
    <s v="HVAC"/>
    <s v="Res-SF_HP-7P_v5"/>
    <s v="Urban"/>
    <s v="SC-NR (3)"/>
    <s v="M_Input"/>
    <s v="Yes"/>
    <s v="Residential"/>
    <s v="Single Family"/>
    <s v="Zonal to DHP No Screen + HZ23CZ23"/>
    <n v="0.16145007557120783"/>
    <n v="0.21128383089404215"/>
    <n v="0.26575144850528071"/>
    <n v="0.32115635228450023"/>
    <n v="0.37309017364827218"/>
    <n v="0.41741345844863242"/>
    <n v="0.45134488784143617"/>
    <n v="0.47420429551950272"/>
    <n v="0.48738977305749853"/>
    <n v="0.49357678577783837"/>
    <n v="0.4955866792910798"/>
    <n v="0.49556445945043304"/>
    <n v="0.49474922256624088"/>
    <n v="0.49370235091992176"/>
    <n v="0.4926035284014938"/>
    <n v="0.55906208977019334"/>
    <n v="0.54671873209881561"/>
    <n v="0.53579740636542672"/>
    <n v="0.52649677717363752"/>
    <n v="0.51754145220880099"/>
    <n v="7.4660995997224902"/>
    <n v="52.087209450187757"/>
    <n v="71.761444163248996"/>
    <s v="R-All-HVAC-ERconvertDHP-HZ1-All-N"/>
    <n v="0"/>
    <n v="7.4660995997224902"/>
    <n v="0.16145007557120783"/>
    <n v="0.37273390646524995"/>
    <n v="0.63848535497053072"/>
    <n v="0.95964170725503095"/>
    <n v="1.3327318809033031"/>
    <n v="1.7501453393519355"/>
    <n v="2.2014902271933718"/>
    <n v="2.6756945227128748"/>
    <n v="3.1630842957703731"/>
    <n v="3.6566610815482115"/>
    <n v="4.1522477608392911"/>
    <n v="4.6478122202897243"/>
    <n v="5.1425614428559649"/>
    <n v="5.6362637937758864"/>
    <n v="6.1288673221773804"/>
    <n v="6.6879294119475734"/>
    <n v="7.234648144046389"/>
    <n v="7.4660995997224902"/>
    <n v="7.4660995997224902"/>
    <n v="7.4660995997224902"/>
  </r>
  <r>
    <s v="Lost Opportunity"/>
    <x v="4"/>
    <s v="Under $85"/>
    <s v="Under $55"/>
    <s v="DHP"/>
    <s v="Under $85"/>
    <n v="73.054191290704694"/>
    <s v="HVAC"/>
    <s v="Res-SF_HP-7P_v5"/>
    <s v="Urban"/>
    <s v="SC-NR (3)"/>
    <s v="M_Input"/>
    <s v="Yes"/>
    <s v="Residential"/>
    <s v="Single Family"/>
    <s v="Zonal to DHP No Screen + HZ1CZ23"/>
    <n v="0.15801168075246599"/>
    <n v="0.20678412888486231"/>
    <n v="0.26009175215406599"/>
    <n v="0.31431670025092778"/>
    <n v="0.36514448941457284"/>
    <n v="0.40852382326125297"/>
    <n v="0.44173261656606505"/>
    <n v="0.46410518849232607"/>
    <n v="0.47700985552287012"/>
    <n v="0.48306510371844374"/>
    <n v="0.48503219262216291"/>
    <n v="0.4850104459964385"/>
    <n v="0.48421257117459743"/>
    <n v="0.48318799470548307"/>
    <n v="0.48211257375958888"/>
    <n v="0.54715577020967388"/>
    <n v="0.53507528845775909"/>
    <n v="0.5243865536951865"/>
    <n v="0.51528399957465976"/>
    <n v="0.50651939575287819"/>
    <n v="7.3070944206349528"/>
    <n v="53.609234044825229"/>
    <n v="73.054191290704694"/>
    <s v="R-All-HVAC-ERconvertDHP-HZ1-All-N"/>
    <n v="0"/>
    <n v="7.3070944206349528"/>
    <n v="0.15801168075246599"/>
    <n v="0.36479580963732827"/>
    <n v="0.62488756179139426"/>
    <n v="0.93920426204232199"/>
    <n v="1.3043487514568948"/>
    <n v="1.7128725747181477"/>
    <n v="2.1546051912842126"/>
    <n v="2.6187103797765388"/>
    <n v="3.0957202352994089"/>
    <n v="3.5787853390178528"/>
    <n v="4.0638175316400158"/>
    <n v="4.5488279776364546"/>
    <n v="5.0330405488110523"/>
    <n v="5.5162285435165357"/>
    <n v="5.9983411172761247"/>
    <n v="6.5454968874857986"/>
    <n v="7.0805721759435576"/>
    <n v="7.3070944206349528"/>
    <n v="7.3070944206349528"/>
    <n v="7.3070944206349528"/>
  </r>
  <r>
    <s v="Lost Opportunity"/>
    <x v="4"/>
    <s v="Under $85"/>
    <s v="Under $70"/>
    <s v="DHP"/>
    <s v="Under $85"/>
    <n v="83.194594592185609"/>
    <s v="HVAC"/>
    <s v="Res-SF_HP-7P_v5"/>
    <s v="Urban"/>
    <s v="SC-NR (3)"/>
    <s v="M_Input"/>
    <s v="Yes"/>
    <s v="Residential"/>
    <s v="Single Family"/>
    <s v="Zonal to DHP No Screen + HZ23CZ1"/>
    <n v="3.656421863375952E-2"/>
    <n v="4.7850260579040231E-2"/>
    <n v="6.0185751112266719E-2"/>
    <n v="7.2733512443430029E-2"/>
    <n v="8.4495164409916987E-2"/>
    <n v="9.4533228934030364E-2"/>
    <n v="0.10221781005599612"/>
    <n v="0.10739486790017422"/>
    <n v="0.11038103363459138"/>
    <n v="0.11178223016544454"/>
    <n v="0.11223741846801256"/>
    <n v="0.1122323862553701"/>
    <n v="0.11204775642744068"/>
    <n v="0.1118106673853819"/>
    <n v="0.1115618128298089"/>
    <n v="0.12661293844478885"/>
    <n v="0.12381749083057023"/>
    <n v="0.12134409625039851"/>
    <n v="0.11923774703998816"/>
    <n v="0.1172096002039328"/>
    <n v="1.6908762485234883"/>
    <n v="67.798437696967355"/>
    <n v="83.194594592185609"/>
    <s v="R-All-HVAC-ERconvertDHP-HZ1-All-N"/>
    <n v="0"/>
    <n v="1.6908762485234883"/>
    <n v="3.656421863375952E-2"/>
    <n v="8.4414479212799751E-2"/>
    <n v="0.14460023032506647"/>
    <n v="0.21733374276849649"/>
    <n v="0.30182890717841349"/>
    <n v="0.39636213611244386"/>
    <n v="0.49857994616843998"/>
    <n v="0.6059748140686142"/>
    <n v="0.71635584770320559"/>
    <n v="0.82813807786865012"/>
    <n v="0.94037549633666273"/>
    <n v="1.0526078825920329"/>
    <n v="1.1646556390194736"/>
    <n v="1.2764663064048554"/>
    <n v="1.3880281192346642"/>
    <n v="1.5146410576794531"/>
    <n v="1.6384585485100234"/>
    <n v="1.6908762485234883"/>
    <n v="1.6908762485234883"/>
    <n v="1.6908762485234883"/>
  </r>
  <r>
    <s v="Lost Opportunity"/>
    <x v="4"/>
    <s v="Under $100"/>
    <s v="Under $70"/>
    <s v="DHP"/>
    <s v="Under $100"/>
    <n v="93.223085804749019"/>
    <s v="HVAC"/>
    <s v="Res-SF_HP-7P_v5"/>
    <s v="Urban"/>
    <s v="SC-NR (3)"/>
    <s v="M_Input"/>
    <s v="Yes"/>
    <s v="Residential"/>
    <s v="Single Family"/>
    <s v="Zonal to DHP No Screen + HZ1CZ1"/>
    <n v="0.35769156238555838"/>
    <n v="0.46809791393354794"/>
    <n v="0.58877055638263887"/>
    <n v="0.71151975006678725"/>
    <n v="0.82657878387979378"/>
    <n v="0.92477672484829132"/>
    <n v="0.99995157967909121"/>
    <n v="1.0505964444687006"/>
    <n v="1.0798087817480677"/>
    <n v="1.093516067041109"/>
    <n v="1.097968972674237"/>
    <n v="1.0979197447659268"/>
    <n v="1.0961135929026382"/>
    <n v="1.0937942557734099"/>
    <n v="1.0913598218345568"/>
    <n v="1.2385983199632373"/>
    <n v="1.2112516936148867"/>
    <n v="1.1870555695122715"/>
    <n v="1.1664500877556987"/>
    <n v="1.1466096252039799"/>
    <n v="16.541093717686579"/>
    <n v="67.887605649338852"/>
    <n v="93.223085804749019"/>
    <s v="R-All-HVAC-ERconvertDHP-HZ1-All-N"/>
    <n v="0"/>
    <n v="16.541093717686579"/>
    <n v="0.35769156238555838"/>
    <n v="0.82578947631910626"/>
    <n v="1.4145600327017451"/>
    <n v="2.1260797827685325"/>
    <n v="2.952658566648326"/>
    <n v="3.8774352914966173"/>
    <n v="4.8773868711757089"/>
    <n v="5.9279833156444095"/>
    <n v="7.0077920973924774"/>
    <n v="8.1013081644335863"/>
    <n v="9.1992771371078241"/>
    <n v="10.29719688187375"/>
    <n v="11.393310474776388"/>
    <n v="12.487104730549799"/>
    <n v="13.578464552384355"/>
    <n v="14.817062872347593"/>
    <n v="16.028314565962479"/>
    <n v="16.541093717686579"/>
    <n v="16.541093717686579"/>
    <n v="16.541093717686579"/>
  </r>
  <r>
    <s v="Discretionary"/>
    <x v="4"/>
    <s v="Under $5"/>
    <s v="Under $5"/>
    <s v="ResWx"/>
    <s v="Under $5"/>
    <n v="-4.3310612797701564"/>
    <s v="HVAC"/>
    <s v="Res-SF_Wx-7P_v7"/>
    <s v="Urban"/>
    <s v="SC-Retro"/>
    <s v="M_Input"/>
    <s v="No"/>
    <s v="Residential"/>
    <s v="Single Family"/>
    <s v="ATTIC R0 - R38_Electric FAF"/>
    <n v="2.7843176422180652E-2"/>
    <n v="2.7780447333136647E-2"/>
    <n v="2.7717886927084278E-2"/>
    <n v="2.765556898505769E-2"/>
    <n v="2.759331699537455E-2"/>
    <n v="2.4778207030512343E-2"/>
    <n v="1.9778032792220322E-2"/>
    <n v="1.5786786507363058E-2"/>
    <n v="1.2600934695195732E-2"/>
    <n v="1.0058086751225038E-2"/>
    <n v="8.0284129696800363E-3"/>
    <n v="6.4082802185861697E-3"/>
    <n v="5.115026331747193E-3"/>
    <n v="4.0828123554295702E-3"/>
    <n v="3.2589080936993517E-3"/>
    <n v="2.6012706857695069E-3"/>
    <n v="1.7702809440743075E-5"/>
    <n v="6.308231317007005E-6"/>
    <n v="2.1457031545191353E-6"/>
    <n v="6.981142678095597E-7"/>
    <n v="0.24390488510249697"/>
    <n v="1.79036079221725"/>
    <n v="-4.3310612797701564"/>
    <s v="R-All-HVAC-ER-All-All-E"/>
    <n v="0"/>
    <n v="0.24390488510249697"/>
    <n v="2.7843176422180652E-2"/>
    <n v="5.5623623755317299E-2"/>
    <n v="8.3341510682401573E-2"/>
    <n v="0.11099707966745927"/>
    <n v="0.13859039666283382"/>
    <n v="0.16336860369334616"/>
    <n v="0.18314663648556648"/>
    <n v="0.19893342299292954"/>
    <n v="0.21153435768812529"/>
    <n v="0.22159244443935033"/>
    <n v="0.22962085740903038"/>
    <n v="0.23602913762761654"/>
    <n v="0.24114416395936372"/>
    <n v="0.24390488510249697"/>
    <n v="0.24390488510249697"/>
    <n v="0.24390488510249697"/>
    <n v="0.24390488510249697"/>
    <n v="0.24390488510249697"/>
    <n v="0.24390488510249697"/>
    <n v="0.24390488510249697"/>
  </r>
  <r>
    <s v="Discretionary"/>
    <x v="4"/>
    <s v="Under $5"/>
    <s v="Under $5"/>
    <s v="ResWx"/>
    <s v="Under $5"/>
    <n v="-2.339056318330146"/>
    <s v="HVAC"/>
    <s v="Res-SF_Wx-7P_v7"/>
    <s v="Urban"/>
    <s v="SC-Retro"/>
    <s v="M_Input"/>
    <s v="No"/>
    <s v="Residential"/>
    <s v="Single Family"/>
    <s v="ATTIC R0 - R49_Electric FAF"/>
    <n v="1.5047873027657014E-2"/>
    <n v="1.501397102765665E-2"/>
    <n v="1.4980160192550754E-2"/>
    <n v="1.4946480397374298E-2"/>
    <n v="1.4912836246208967E-2"/>
    <n v="1.3391407201339212E-2"/>
    <n v="1.0689057946602597E-2"/>
    <n v="8.5319848308788217E-3"/>
    <n v="6.8101879774050801E-3"/>
    <n v="5.4359032187513536E-3"/>
    <n v="4.338963958332674E-3"/>
    <n v="3.463361564527213E-3"/>
    <n v="2.7644211855058797E-3"/>
    <n v="2.2065600917325835E-3"/>
    <n v="1.7612801951621174E-3"/>
    <n v="1.4058593889037367E-3"/>
    <n v="9.5675013747675783E-6"/>
    <n v="3.4092900338695092E-6"/>
    <n v="1.1596474531018428E-6"/>
    <n v="3.7729656636537042E-7"/>
    <n v="0.13181864332561655"/>
    <n v="3.2157465502190599"/>
    <n v="-2.339056318330146"/>
    <s v="R-All-HVAC-ER-All-All-E"/>
    <n v="0"/>
    <n v="0.13181864332561655"/>
    <n v="1.5047873027657014E-2"/>
    <n v="3.0061844055313664E-2"/>
    <n v="4.504200424786442E-2"/>
    <n v="5.9988484645238718E-2"/>
    <n v="7.4901320891447687E-2"/>
    <n v="8.8292728092786904E-2"/>
    <n v="9.8981786039389508E-2"/>
    <n v="0.10751377087026832"/>
    <n v="0.11432395884767341"/>
    <n v="0.11975986206642476"/>
    <n v="0.12409882602475744"/>
    <n v="0.12756218758928464"/>
    <n v="0.13032660877479052"/>
    <n v="0.13181864332561655"/>
    <n v="0.13181864332561655"/>
    <n v="0.13181864332561655"/>
    <n v="0.13181864332561655"/>
    <n v="0.13181864332561655"/>
    <n v="0.13181864332561655"/>
    <n v="0.13181864332561655"/>
  </r>
  <r>
    <s v="Discretionary"/>
    <x v="4"/>
    <s v="Under $5"/>
    <s v="Under $5"/>
    <s v="ResWx"/>
    <s v="Under $5"/>
    <n v="-3.6499727011038998"/>
    <s v="HVAC"/>
    <s v="Res-SF_Wx-7P_v7"/>
    <s v="Urban"/>
    <s v="SC-Retro"/>
    <s v="M_Input"/>
    <s v="No"/>
    <s v="Residential"/>
    <s v="Single Family"/>
    <s v="ATTIC R0 - R38_Electric Zonal"/>
    <n v="8.899801703539699E-2"/>
    <n v="8.8797509577099018E-2"/>
    <n v="8.8597541297648158E-2"/>
    <n v="8.839834803097496E-2"/>
    <n v="8.8199365574580565E-2"/>
    <n v="7.9201139193709177E-2"/>
    <n v="6.3218566469536705E-2"/>
    <n v="5.0460934241583759E-2"/>
    <n v="4.0277667449306172E-2"/>
    <n v="3.2149700251725782E-2"/>
    <n v="2.5662044567357101E-2"/>
    <n v="2.0483447125917476E-2"/>
    <n v="1.6349686318357495E-2"/>
    <n v="1.3050314305065631E-2"/>
    <n v="1.0416784121254104E-2"/>
    <n v="8.3147098339458013E-3"/>
    <n v="5.658531599600611E-5"/>
    <n v="2.016365050098851E-5"/>
    <n v="6.8585323385255855E-6"/>
    <n v="2.2314546500403516E-6"/>
    <n v="0.77961834491254844"/>
    <n v="2.4717147041822676"/>
    <n v="-3.6499727011038998"/>
    <s v="R-All-HVAC-ER-All-All-E"/>
    <n v="0"/>
    <n v="0.77961834491254844"/>
    <n v="8.899801703539699E-2"/>
    <n v="0.17779552661249601"/>
    <n v="0.26639306791014417"/>
    <n v="0.35479141594111913"/>
    <n v="0.44299078151569971"/>
    <n v="0.5221919207094089"/>
    <n v="0.58541048717894562"/>
    <n v="0.63587142142052933"/>
    <n v="0.67614908886983549"/>
    <n v="0.7082987891215613"/>
    <n v="0.7339608336889184"/>
    <n v="0.75444428081483583"/>
    <n v="0.77079396713319337"/>
    <n v="0.77961834491254844"/>
    <n v="0.77961834491254844"/>
    <n v="0.77961834491254844"/>
    <n v="0.77961834491254844"/>
    <n v="0.77961834491254844"/>
    <n v="0.77961834491254844"/>
    <n v="0.77961834491254844"/>
  </r>
  <r>
    <s v="Discretionary"/>
    <x v="4"/>
    <s v="Under $5"/>
    <s v="Under $5"/>
    <s v="ResWx"/>
    <s v="Under $5"/>
    <n v="-3.1455103269444327"/>
    <s v="HVAC"/>
    <s v="Res-SF_Wx-7P_v7"/>
    <s v="Urban"/>
    <s v="SC-Retro"/>
    <s v="M_Input"/>
    <s v="No"/>
    <s v="Residential"/>
    <s v="Single Family"/>
    <s v="ATTIC R0 - R38_DHP"/>
    <n v="7.5594236454171173E-3"/>
    <n v="7.5423926949327123E-3"/>
    <n v="7.5254075418880895E-3"/>
    <n v="7.5084882178373252E-3"/>
    <n v="7.4915867998507583E-3"/>
    <n v="6.7272843183323076E-3"/>
    <n v="5.3697367887322392E-3"/>
    <n v="4.286113243668687E-3"/>
    <n v="3.4211543340053733E-3"/>
    <n v="2.7307710033506413E-3"/>
    <n v="2.1797144807740127E-3"/>
    <n v="1.7398483663037848E-3"/>
    <n v="1.3887298781161328E-3"/>
    <n v="1.1084837373241856E-3"/>
    <n v="8.847936933706603E-4"/>
    <n v="7.0624510766923267E-4"/>
    <n v="4.8063135558793297E-6"/>
    <n v="1.7126850850449325E-6"/>
    <n v="5.8255850253480873E-7"/>
    <n v="1.8953805497129149E-7"/>
    <n v="6.6220187227192737E-2"/>
    <n v="3.3118215815383731"/>
    <n v="-3.1455103269444327"/>
    <s v="R-All-HVAC-ER-All-All-E"/>
    <n v="0"/>
    <n v="6.6220187227192737E-2"/>
    <n v="7.5594236454171173E-3"/>
    <n v="1.5101816340349829E-2"/>
    <n v="2.2627223882237917E-2"/>
    <n v="3.0135712100075242E-2"/>
    <n v="3.7627298899925998E-2"/>
    <n v="4.4354583218258303E-2"/>
    <n v="4.9724320006990542E-2"/>
    <n v="5.4010433250659226E-2"/>
    <n v="5.7431587584664601E-2"/>
    <n v="6.016235858801524E-2"/>
    <n v="6.234207306878925E-2"/>
    <n v="6.4081921435093031E-2"/>
    <n v="6.5470651313209158E-2"/>
    <n v="6.6220187227192737E-2"/>
    <n v="6.6220187227192737E-2"/>
    <n v="6.6220187227192737E-2"/>
    <n v="6.6220187227192737E-2"/>
    <n v="6.6220187227192737E-2"/>
    <n v="6.6220187227192737E-2"/>
    <n v="6.6220187227192737E-2"/>
  </r>
  <r>
    <s v="Discretionary"/>
    <x v="4"/>
    <s v="Under $5"/>
    <s v="Under $5"/>
    <s v="ResWx"/>
    <s v="Under $5"/>
    <n v="-1.4504571360031551"/>
    <s v="HVAC"/>
    <s v="Res-SF_Wx-7P_v7"/>
    <s v="Urban"/>
    <s v="SC-Retro"/>
    <s v="M_Input"/>
    <s v="No"/>
    <s v="Residential"/>
    <s v="Single Family"/>
    <s v="ATTIC R0 - R49_Electric Zonal"/>
    <n v="4.8092152848662119E-2"/>
    <n v="4.798380397019298E-2"/>
    <n v="4.7875746449580911E-2"/>
    <n v="4.7768107725187074E-2"/>
    <n v="4.7660582917040901E-2"/>
    <n v="4.2798181563720679E-2"/>
    <n v="3.4161625874395016E-2"/>
    <n v="2.7267741948310345E-2"/>
    <n v="2.1764976388060429E-2"/>
    <n v="1.7372839868215504E-2"/>
    <n v="1.3867083906506183E-2"/>
    <n v="1.1068708077566637E-2"/>
    <n v="8.8349340765356416E-3"/>
    <n v="7.0520415082133466E-3"/>
    <n v="5.6289520917260534E-3"/>
    <n v="4.4930472559557739E-3"/>
    <n v="3.057719437487501E-5"/>
    <n v="1.0895898517546294E-5"/>
    <n v="3.7061678060835595E-6"/>
    <n v="1.2058185303377722E-6"/>
    <n v="0.42128494382344539"/>
    <n v="4.0448154677937271"/>
    <n v="-1.4504571360031551"/>
    <s v="R-All-HVAC-ER-All-All-E"/>
    <n v="0"/>
    <n v="0.42128494382344539"/>
    <n v="4.8092152848662119E-2"/>
    <n v="9.6075956818855099E-2"/>
    <n v="0.14395170326843601"/>
    <n v="0.19171981099362309"/>
    <n v="0.23938039391066399"/>
    <n v="0.28217857547438469"/>
    <n v="0.31634020134877971"/>
    <n v="0.34360794329709005"/>
    <n v="0.36537291968515045"/>
    <n v="0.38274575955336598"/>
    <n v="0.39661284345987219"/>
    <n v="0.40768155153743885"/>
    <n v="0.41651648561397447"/>
    <n v="0.42128494382344539"/>
    <n v="0.42128494382344539"/>
    <n v="0.42128494382344539"/>
    <n v="0.42128494382344539"/>
    <n v="0.42128494382344539"/>
    <n v="0.42128494382344539"/>
    <n v="0.42128494382344539"/>
  </r>
  <r>
    <s v="Discretionary"/>
    <x v="4"/>
    <s v="Under $5"/>
    <s v="Under $5"/>
    <s v="ResWx"/>
    <s v="Under $5"/>
    <n v="-0.79659449554526862"/>
    <s v="HVAC"/>
    <s v="Res-SF_Wx-7P_v7"/>
    <s v="Urban"/>
    <s v="SC-Retro"/>
    <s v="M_Input"/>
    <s v="No"/>
    <s v="Residential"/>
    <s v="Single Family"/>
    <s v="ATTIC R0 - R49_DHP"/>
    <n v="4.084532600277511E-3"/>
    <n v="4.0753303812023252E-3"/>
    <n v="4.066152907550147E-3"/>
    <n v="4.0570110028360345E-3"/>
    <n v="4.0478787731853131E-3"/>
    <n v="3.6349083473079767E-3"/>
    <n v="2.9013938095377207E-3"/>
    <n v="2.3158867783338714E-3"/>
    <n v="1.8485293407649189E-3"/>
    <n v="1.4754991531451291E-3"/>
    <n v="1.1777504838501695E-3"/>
    <n v="9.4008058088074654E-4"/>
    <n v="7.5036308668632238E-4"/>
    <n v="5.9893957189751615E-4"/>
    <n v="4.7807463301562201E-4"/>
    <n v="3.8160067504753648E-4"/>
    <n v="2.5969631187486659E-6"/>
    <n v="9.2540362757894966E-7"/>
    <n v="3.1476992252112081E-7"/>
    <n v="1.0241182408036786E-7"/>
    <n v="3.5780308951189166E-2"/>
    <n v="4.9919087451784954"/>
    <n v="-0.79659449554526862"/>
    <s v="R-All-HVAC-ER-All-All-E"/>
    <n v="0"/>
    <n v="3.5780308951189166E-2"/>
    <n v="4.084532600277511E-3"/>
    <n v="8.1598629814798353E-3"/>
    <n v="1.2226015889029981E-2"/>
    <n v="1.6283026891866018E-2"/>
    <n v="2.033090566505133E-2"/>
    <n v="2.3965814012359307E-2"/>
    <n v="2.6867207821897027E-2"/>
    <n v="2.9183094600230899E-2"/>
    <n v="3.1031623940995817E-2"/>
    <n v="3.2507123094140944E-2"/>
    <n v="3.368487357799111E-2"/>
    <n v="3.462495415887186E-2"/>
    <n v="3.5375317245558181E-2"/>
    <n v="3.5780308951189166E-2"/>
    <n v="3.5780308951189166E-2"/>
    <n v="3.5780308951189166E-2"/>
    <n v="3.5780308951189166E-2"/>
    <n v="3.5780308951189166E-2"/>
    <n v="3.5780308951189166E-2"/>
    <n v="3.5780308951189166E-2"/>
  </r>
  <r>
    <s v="Discretionary"/>
    <x v="4"/>
    <s v="Under $5"/>
    <s v="Under $10"/>
    <s v="ResWx"/>
    <s v="Under $5"/>
    <n v="2.4871891711212322"/>
    <s v="HVAC"/>
    <s v="Res-SF_Wx-7P_v7"/>
    <s v="Urban"/>
    <s v="SC-Retro"/>
    <s v="M_Input"/>
    <s v="No"/>
    <s v="Residential"/>
    <s v="Single Family"/>
    <s v="WALL R0 - R11_Electric FAF"/>
    <n v="8.8566034831005391E-2"/>
    <n v="8.836650060398514E-2"/>
    <n v="8.8167502938723719E-2"/>
    <n v="8.7969276524451287E-2"/>
    <n v="8.7771259897218221E-2"/>
    <n v="7.8816709474498509E-2"/>
    <n v="6.2911713613577863E-2"/>
    <n v="5.0216004901184316E-2"/>
    <n v="4.0082166064532819E-2"/>
    <n v="3.1993650725591447E-2"/>
    <n v="2.5537485088947674E-2"/>
    <n v="2.0384023734950539E-2"/>
    <n v="1.627032754417148E-2"/>
    <n v="1.2986970157304868E-2"/>
    <n v="1.036622270969388E-2"/>
    <n v="8.2743515562831004E-3"/>
    <n v="5.631065988169709E-5"/>
    <n v="2.0065779351920834E-5"/>
    <n v="6.8252421145725184E-6"/>
    <n v="2.2206235244621168E-6"/>
    <n v="0.77583420159747318"/>
    <n v="7.1935707475842987"/>
    <n v="2.4871891711212322"/>
    <s v="R-All-HVAC-ER-All-All-E"/>
    <n v="0"/>
    <n v="0.77583420159747318"/>
    <n v="8.8566034831005391E-2"/>
    <n v="0.17693253543499055"/>
    <n v="0.26510003837371426"/>
    <n v="0.35306931489816556"/>
    <n v="0.4408405747953838"/>
    <n v="0.51965728426988234"/>
    <n v="0.58256899788346017"/>
    <n v="0.63278500278464445"/>
    <n v="0.6728671688491773"/>
    <n v="0.70486081957476876"/>
    <n v="0.73039830466371647"/>
    <n v="0.75078232839866699"/>
    <n v="0.76705265594283845"/>
    <n v="0.77583420159747318"/>
    <n v="0.77583420159747318"/>
    <n v="0.77583420159747318"/>
    <n v="0.77583420159747318"/>
    <n v="0.77583420159747318"/>
    <n v="0.77583420159747318"/>
    <n v="0.77583420159747318"/>
  </r>
  <r>
    <s v="Discretionary"/>
    <x v="4"/>
    <s v="Under $15"/>
    <s v="Under $15"/>
    <s v="ResWx"/>
    <s v="Under $15"/>
    <n v="11.479451730018759"/>
    <s v="HVAC"/>
    <s v="Res-SF_Wx-7P_v7"/>
    <s v="Urban"/>
    <s v="SC-Retro"/>
    <s v="M_Input"/>
    <s v="No"/>
    <s v="Residential"/>
    <s v="Single Family"/>
    <s v="ATTIC R0 - R38_Heat Pump"/>
    <n v="4.0582071267476608E-2"/>
    <n v="4.0490642174634321E-2"/>
    <n v="4.0399458941139554E-2"/>
    <n v="4.0308629104549847E-2"/>
    <n v="4.0217895395020541E-2"/>
    <n v="3.6114807748425279E-2"/>
    <n v="2.8826938569586995E-2"/>
    <n v="2.3009605133122588E-2"/>
    <n v="1.8366152700518699E-2"/>
    <n v="1.4659893223515647E-2"/>
    <n v="1.1701596914091301E-2"/>
    <n v="9.340216094218777E-3"/>
    <n v="7.4552687517585566E-3"/>
    <n v="5.9507930944180786E-3"/>
    <n v="4.7499336464824739E-3"/>
    <n v="3.7914119694978437E-3"/>
    <n v="2.5802252712319219E-5"/>
    <n v="9.194392514589984E-6"/>
    <n v="3.127411794373321E-6"/>
    <n v="1.017517633028414E-6"/>
    <n v="0.35549699070362067"/>
    <n v="12.290767926718313"/>
    <n v="11.479451730018759"/>
    <s v="R-All-HVAC-ER-All-All-E"/>
    <n v="0"/>
    <n v="0.35549699070362067"/>
    <n v="4.0582071267476608E-2"/>
    <n v="8.1072713442110922E-2"/>
    <n v="0.12147217238325048"/>
    <n v="0.16178080148780033"/>
    <n v="0.20199869688282088"/>
    <n v="0.23811350463124614"/>
    <n v="0.26694044320083316"/>
    <n v="0.28995004833395577"/>
    <n v="0.30831620103447449"/>
    <n v="0.32297609425799012"/>
    <n v="0.3346776911720814"/>
    <n v="0.34401790726630016"/>
    <n v="0.35147317601805872"/>
    <n v="0.35549699070362067"/>
    <n v="0.35549699070362067"/>
    <n v="0.35549699070362067"/>
    <n v="0.35549699070362067"/>
    <n v="0.35549699070362067"/>
    <n v="0.35549699070362067"/>
    <n v="0.35549699070362067"/>
  </r>
  <r>
    <s v="Discretionary"/>
    <x v="4"/>
    <s v="Under $20"/>
    <s v="Under $15"/>
    <s v="ResWx"/>
    <s v="Under $20"/>
    <n v="15.072719615668584"/>
    <s v="HVAC"/>
    <s v="Res-SF_Wx-7P_v7"/>
    <s v="Urban"/>
    <s v="SC-Retro"/>
    <s v="M_Input"/>
    <s v="No"/>
    <s v="Residential"/>
    <s v="Single Family"/>
    <s v="ATTIC R0 - R49_Heat Pump"/>
    <n v="2.1901494222217464E-2"/>
    <n v="2.1852151404414259E-2"/>
    <n v="2.1802941272965167E-2"/>
    <n v="2.1753921864168534E-2"/>
    <n v="2.1704954333607588E-2"/>
    <n v="1.9490583613274829E-2"/>
    <n v="1.555743728221206E-2"/>
    <n v="1.2417915550862049E-2"/>
    <n v="9.9119186057204361E-3"/>
    <n v="7.9117096960614856E-3"/>
    <n v="6.3151645344942976E-3"/>
    <n v="5.0407651071703152E-3"/>
    <n v="4.0234892008229259E-3"/>
    <n v="3.2115477723153956E-3"/>
    <n v="2.5634631517126327E-3"/>
    <n v="2.0461643467309019E-3"/>
    <n v="1.392506274444263E-5"/>
    <n v="4.9620664555994531E-6"/>
    <n v="1.6878140815807865E-6"/>
    <n v="5.4913797804687298E-7"/>
    <n v="0.191856035060262"/>
    <n v="14.862616201766356"/>
    <n v="15.072719615668584"/>
    <s v="R-All-HVAC-ER-All-All-E"/>
    <n v="0"/>
    <n v="0.191856035060262"/>
    <n v="2.1901494222217464E-2"/>
    <n v="4.3753645626631726E-2"/>
    <n v="6.5556586899596897E-2"/>
    <n v="8.7310508763765435E-2"/>
    <n v="0.10901546309737302"/>
    <n v="0.12850604671064786"/>
    <n v="0.14406348399285993"/>
    <n v="0.15648139954372198"/>
    <n v="0.16639331814944242"/>
    <n v="0.17430502784550389"/>
    <n v="0.18062019237999818"/>
    <n v="0.18566095748716849"/>
    <n v="0.18968444668799142"/>
    <n v="0.191856035060262"/>
    <n v="0.191856035060262"/>
    <n v="0.191856035060262"/>
    <n v="0.191856035060262"/>
    <n v="0.191856035060262"/>
    <n v="0.191856035060262"/>
    <n v="0.191856035060262"/>
  </r>
  <r>
    <s v="Discretionary"/>
    <x v="4"/>
    <s v="Under $30"/>
    <s v="Under $30"/>
    <s v="ResWx"/>
    <s v="Under $30"/>
    <n v="28.468879613799224"/>
    <s v="HVAC"/>
    <s v="Res-SF_Wx-7P_v7"/>
    <s v="Urban"/>
    <s v="SC-Retro"/>
    <s v="M_Input"/>
    <s v="No"/>
    <s v="Residential"/>
    <s v="Single Family"/>
    <s v="FLOOR R0 - R30_Electric FAF"/>
    <n v="4.2721031967623439E-2"/>
    <n v="4.2624783918273221E-2"/>
    <n v="4.2528794686788059E-2"/>
    <n v="4.243317747871142E-2"/>
    <n v="4.2337661464267637E-2"/>
    <n v="3.8018312228472566E-2"/>
    <n v="3.0346321064864141E-2"/>
    <n v="2.4222373224264588E-2"/>
    <n v="1.9334178176113107E-2"/>
    <n v="1.5432572746617735E-2"/>
    <n v="1.2318353406465305E-2"/>
    <n v="9.832511202192331E-3"/>
    <n v="7.848213871881695E-3"/>
    <n v="6.2644417615787991E-3"/>
    <n v="5.0002885712266331E-3"/>
    <n v="3.9912460574962417E-3"/>
    <n v="2.7162212980565511E-5"/>
    <n v="9.6790016938704264E-6"/>
    <n v="3.2922484010918469E-6"/>
    <n v="1.0711479717661623E-6"/>
    <n v="0.3742341834684686"/>
    <n v="26.039916841368807"/>
    <n v="28.468879613799224"/>
    <s v="R-All-HVAC-ER-All-All-E"/>
    <n v="0"/>
    <n v="0.3742341834684686"/>
    <n v="4.2721031967623439E-2"/>
    <n v="8.5345815885896653E-2"/>
    <n v="0.1278746105726847"/>
    <n v="0.17030778805139613"/>
    <n v="0.21264544951566378"/>
    <n v="0.25066376174413635"/>
    <n v="0.28101008280900047"/>
    <n v="0.30523245603326504"/>
    <n v="0.32456663420937815"/>
    <n v="0.33999920695599589"/>
    <n v="0.3523175603624612"/>
    <n v="0.36215007156465351"/>
    <n v="0.36999828543653518"/>
    <n v="0.3742341834684686"/>
    <n v="0.3742341834684686"/>
    <n v="0.3742341834684686"/>
    <n v="0.3742341834684686"/>
    <n v="0.3742341834684686"/>
    <n v="0.3742341834684686"/>
    <n v="0.3742341834684686"/>
  </r>
  <r>
    <s v="Discretionary"/>
    <x v="4"/>
    <s v="Under $30"/>
    <s v="Under $30"/>
    <s v="ResWx"/>
    <s v="Under $30"/>
    <n v="29.101405680000571"/>
    <s v="HVAC"/>
    <s v="Res-SF_Wx-7P_v7"/>
    <s v="Urban"/>
    <s v="SC-Retro"/>
    <s v="M_Input"/>
    <s v="No"/>
    <s v="Residential"/>
    <s v="Single Family"/>
    <s v="FLOOR R0 - R25_Electric FAF"/>
    <n v="1.7748146300046536E-2"/>
    <n v="1.7708160738315343E-2"/>
    <n v="1.766828270060973E-2"/>
    <n v="1.7628559217360718E-2"/>
    <n v="1.7588877774280642E-2"/>
    <n v="1.5794435116247868E-2"/>
    <n v="1.2607161417251562E-2"/>
    <n v="1.0063011212940351E-2"/>
    <n v="8.0322456424011222E-3"/>
    <n v="6.4113516522882703E-3"/>
    <n v="5.1175715652026455E-3"/>
    <n v="4.0848462519727799E-3"/>
    <n v="3.2604841591320701E-3"/>
    <n v="2.6025173960423594E-3"/>
    <n v="2.0773340206724847E-3"/>
    <n v="1.6581345460383997E-3"/>
    <n v="1.1284346552710808E-5"/>
    <n v="4.0210718278387802E-6"/>
    <n v="1.3677409834798736E-6"/>
    <n v="4.4500074170285858E-7"/>
    <n v="0.15547290720201973"/>
    <n v="26.488306144268936"/>
    <n v="29.101405680000571"/>
    <s v="R-All-HVAC-ER-All-All-E"/>
    <n v="0"/>
    <n v="0.15547290720201973"/>
    <n v="1.7748146300046536E-2"/>
    <n v="3.5456307038361876E-2"/>
    <n v="5.3124589738971606E-2"/>
    <n v="7.0753148956332321E-2"/>
    <n v="8.8342026730612963E-2"/>
    <n v="0.10413646184686083"/>
    <n v="0.11674362326411239"/>
    <n v="0.12680663447705273"/>
    <n v="0.13483888011945386"/>
    <n v="0.14125023177174212"/>
    <n v="0.14636780333694477"/>
    <n v="0.15045264958891755"/>
    <n v="0.15371313374804962"/>
    <n v="0.15547290720201973"/>
    <n v="0.15547290720201973"/>
    <n v="0.15547290720201973"/>
    <n v="0.15547290720201973"/>
    <n v="0.15547290720201973"/>
    <n v="0.15547290720201973"/>
    <n v="0.15547290720201973"/>
  </r>
  <r>
    <s v="Discretionary"/>
    <x v="4"/>
    <s v="Under $35"/>
    <s v="Under $30"/>
    <s v="ResWx"/>
    <s v="Under $35"/>
    <n v="30.91792961970965"/>
    <s v="HVAC"/>
    <s v="Res-SF_Wx-7P_v7"/>
    <s v="Urban"/>
    <s v="SC-Retro"/>
    <s v="M_Input"/>
    <s v="No"/>
    <s v="Residential"/>
    <s v="Single Family"/>
    <s v="FLOOR R0 - R19_Electric FAF"/>
    <n v="2.8586518122652525E-2"/>
    <n v="2.8522114327137825E-2"/>
    <n v="2.8457883718019824E-2"/>
    <n v="2.8393902046097864E-2"/>
    <n v="2.8329988087278466E-2"/>
    <n v="2.5439721875996437E-2"/>
    <n v="2.0306055755722644E-2"/>
    <n v="1.6208253388491654E-2"/>
    <n v="1.2937347469436531E-2"/>
    <n v="1.0326611979661015E-2"/>
    <n v="8.2427510918282824E-3"/>
    <n v="6.5793649340135868E-3"/>
    <n v="5.2515844712980563E-3"/>
    <n v="4.1918130180326682E-3"/>
    <n v="3.3459126167221715E-3"/>
    <n v="2.6707179695717662E-3"/>
    <n v="1.8175429240771654E-5"/>
    <n v="6.4766449822818636E-6"/>
    <n v="2.2029879487323966E-6"/>
    <n v="7.1675213581314842E-7"/>
    <n v="0.25041652261455372"/>
    <n v="27.781108604708894"/>
    <n v="30.91792961970965"/>
    <s v="R-All-HVAC-ER-All-All-E"/>
    <n v="0"/>
    <n v="0.25041652261455372"/>
    <n v="2.8586518122652525E-2"/>
    <n v="5.710863244979035E-2"/>
    <n v="8.5566516167810178E-2"/>
    <n v="0.11396041821390804"/>
    <n v="0.1422904063011865"/>
    <n v="0.16773012817718294"/>
    <n v="0.18803618393290558"/>
    <n v="0.20424443732139724"/>
    <n v="0.21718178479083378"/>
    <n v="0.22750839677049478"/>
    <n v="0.23575114786232307"/>
    <n v="0.24233051279633666"/>
    <n v="0.24758209726763472"/>
    <n v="0.25041652261455372"/>
    <n v="0.25041652261455372"/>
    <n v="0.25041652261455372"/>
    <n v="0.25041652261455372"/>
    <n v="0.25041652261455372"/>
    <n v="0.25041652261455372"/>
    <n v="0.25041652261455372"/>
  </r>
  <r>
    <s v="Discretionary"/>
    <x v="4"/>
    <s v="Under $15"/>
    <s v="Under $15"/>
    <s v="ResWx"/>
    <s v="Under $15"/>
    <n v="13.099992772203116"/>
    <s v="HVAC"/>
    <s v="Res-SF_Wx-7P_v7"/>
    <s v="Urban"/>
    <s v="SC-Retro"/>
    <s v="M_Input"/>
    <s v="No"/>
    <s v="Residential"/>
    <s v="Single Family"/>
    <s v="WALL R0 - R11_Electric Zonal"/>
    <n v="0.21811201056070706"/>
    <n v="0.21762061663622909"/>
    <n v="0.21713054410503943"/>
    <n v="0.21664237093746236"/>
    <n v="0.2161547144134611"/>
    <n v="0.19410229894636519"/>
    <n v="0.15493298723669535"/>
    <n v="0.12366720280774363"/>
    <n v="9.8710547950407262E-2"/>
    <n v="7.8790921353214194E-2"/>
    <n v="6.2891290414465797E-2"/>
    <n v="5.0199835734214993E-2"/>
    <n v="4.0069015846898197E-2"/>
    <n v="3.1983075425095341E-2"/>
    <n v="2.5528947767003984E-2"/>
    <n v="2.0377286365712025E-2"/>
    <n v="1.3867653967158727E-4"/>
    <n v="4.9416093723356003E-5"/>
    <n v="1.680855740028984E-5"/>
    <n v="5.4687405001592699E-6"/>
    <n v="1.9106507127148173"/>
    <n v="14.703094929814753"/>
    <n v="13.099992772203116"/>
    <s v="R-All-HVAC-ER-All-All-E"/>
    <n v="0"/>
    <n v="1.9106507127148173"/>
    <n v="0.21811201056070706"/>
    <n v="0.43573262719693617"/>
    <n v="0.65286317130197558"/>
    <n v="0.86950554223943799"/>
    <n v="1.085660256652899"/>
    <n v="1.2797625555992642"/>
    <n v="1.4346955428359596"/>
    <n v="1.5583627456437033"/>
    <n v="1.6570732935941106"/>
    <n v="1.7358642149473247"/>
    <n v="1.7987555053617905"/>
    <n v="1.8489553410960056"/>
    <n v="1.8890243569429037"/>
    <n v="1.9106507127148173"/>
    <n v="1.9106507127148173"/>
    <n v="1.9106507127148173"/>
    <n v="1.9106507127148173"/>
    <n v="1.9106507127148173"/>
    <n v="1.9106507127148173"/>
    <n v="1.9106507127148173"/>
  </r>
  <r>
    <s v="Discretionary"/>
    <x v="4"/>
    <s v="Under $40"/>
    <s v="Under $35"/>
    <s v="ResWx"/>
    <s v="Under $40"/>
    <n v="38.016170432496473"/>
    <s v="HVAC"/>
    <s v="Res-SF_Wx-7P_v7"/>
    <s v="Urban"/>
    <s v="SC-Retro"/>
    <s v="M_Input"/>
    <s v="No"/>
    <s v="Residential"/>
    <s v="Single Family"/>
    <s v="ATTIC R11 - R38_Electric FAF"/>
    <n v="5.4921671111182865E-3"/>
    <n v="5.479793571744258E-3"/>
    <n v="5.4674533056995652E-3"/>
    <n v="5.4551608665596709E-3"/>
    <n v="5.442881436757723E-3"/>
    <n v="4.887590828790994E-3"/>
    <n v="3.9012884010431489E-3"/>
    <n v="3.1140006560786927E-3"/>
    <n v="2.4855798797141391E-3"/>
    <n v="1.9839939387032886E-3"/>
    <n v="1.5836334546738774E-3"/>
    <n v="1.2640564180497478E-3"/>
    <n v="1.0089574179958369E-3"/>
    <n v="8.0534948309613473E-4"/>
    <n v="6.4283139175580386E-4"/>
    <n v="5.1311003783743154E-4"/>
    <n v="3.4919430998321677E-6"/>
    <n v="1.2443214108643298E-6"/>
    <n v="4.2324769691452468E-7"/>
    <n v="1.3770556072085542E-7"/>
    <n v="4.811111950337256E-2"/>
    <n v="32.375548566517267"/>
    <n v="38.016170432496473"/>
    <s v="R-All-HVAC-ER-All-All-E"/>
    <n v="0"/>
    <n v="4.811111950337256E-2"/>
    <n v="5.4921671111182865E-3"/>
    <n v="1.0971960682862544E-2"/>
    <n v="1.6439413988562107E-2"/>
    <n v="2.1894574855121779E-2"/>
    <n v="2.7337456291879503E-2"/>
    <n v="3.2225047120670494E-2"/>
    <n v="3.612633552171364E-2"/>
    <n v="3.924033617779233E-2"/>
    <n v="4.1725916057506467E-2"/>
    <n v="4.3709909996209759E-2"/>
    <n v="4.5293543450883635E-2"/>
    <n v="4.6557599868933382E-2"/>
    <n v="4.7566557286929219E-2"/>
    <n v="4.811111950337256E-2"/>
    <n v="4.811111950337256E-2"/>
    <n v="4.811111950337256E-2"/>
    <n v="4.811111950337256E-2"/>
    <n v="4.811111950337256E-2"/>
    <n v="4.811111950337256E-2"/>
    <n v="4.811111950337256E-2"/>
  </r>
  <r>
    <s v="Discretionary"/>
    <x v="4"/>
    <s v="Under $15"/>
    <s v="Under $20"/>
    <s v="ResWx"/>
    <s v="Under $15"/>
    <n v="13.977638807600055"/>
    <s v="HVAC"/>
    <s v="Res-SF_Wx-7P_v7"/>
    <s v="Urban"/>
    <s v="SC-Retro"/>
    <s v="M_Input"/>
    <s v="No"/>
    <s v="Residential"/>
    <s v="Single Family"/>
    <s v="WALL R0 - R11_DHP"/>
    <n v="1.8944241428231565E-2"/>
    <n v="1.8901561132370064E-2"/>
    <n v="1.8858995606866293E-2"/>
    <n v="1.8816595051658024E-2"/>
    <n v="1.8774239369818306E-2"/>
    <n v="1.6858864413572799E-2"/>
    <n v="1.3456791800982245E-2"/>
    <n v="1.0741184498374542E-2"/>
    <n v="8.5735601954165103E-3"/>
    <n v="6.8434298167759575E-3"/>
    <n v="5.4624584234578676E-3"/>
    <n v="4.3601349845970262E-3"/>
    <n v="3.4802169217728707E-3"/>
    <n v="2.7779080157610465E-3"/>
    <n v="2.2173311257072149E-3"/>
    <n v="1.7698806754010263E-3"/>
    <n v="1.204482889876931E-5"/>
    <n v="4.2920626311626985E-6"/>
    <n v="1.4599167126688416E-6"/>
    <n v="4.7499053388685231E-7"/>
    <n v="0.16595064294553291"/>
    <n v="15.79711358092881"/>
    <n v="13.977638807600055"/>
    <s v="R-All-HVAC-ER-All-All-E"/>
    <n v="0"/>
    <n v="0.16595064294553291"/>
    <n v="1.8944241428231565E-2"/>
    <n v="3.7845802560601632E-2"/>
    <n v="5.6704798167467929E-2"/>
    <n v="7.552139321912596E-2"/>
    <n v="9.4295632588944273E-2"/>
    <n v="0.11115449700251707"/>
    <n v="0.12461128880349932"/>
    <n v="0.13535247330187386"/>
    <n v="0.14392603349729038"/>
    <n v="0.15076946331406635"/>
    <n v="0.1562319217375242"/>
    <n v="0.16059205672212123"/>
    <n v="0.1640722736438941"/>
    <n v="0.16595064294553291"/>
    <n v="0.16595064294553291"/>
    <n v="0.16595064294553291"/>
    <n v="0.16595064294553291"/>
    <n v="0.16595064294553291"/>
    <n v="0.16595064294553291"/>
    <n v="0.16595064294553291"/>
  </r>
  <r>
    <s v="Discretionary"/>
    <x v="4"/>
    <s v="Under $25"/>
    <s v="Under $25"/>
    <s v="ResWx"/>
    <s v="Under $25"/>
    <n v="24.83964860342066"/>
    <s v="HVAC"/>
    <s v="Res-SF_Wx-7P_v7"/>
    <s v="Urban"/>
    <s v="SC-Retro"/>
    <s v="M_Input"/>
    <s v="No"/>
    <s v="Residential"/>
    <s v="Single Family"/>
    <s v="WINDOW CL30 Prime Window Replacement of Single Pane Base_Electric FAF"/>
    <n v="1.6186048799758792E-2"/>
    <n v="1.6149582554635198E-2"/>
    <n v="1.6113214369843983E-2"/>
    <n v="1.6076987136447608E-2"/>
    <n v="1.6040798243067943E-2"/>
    <n v="1.440429288976177E-2"/>
    <n v="1.14975460803777E-2"/>
    <n v="9.1773184540824629E-3"/>
    <n v="7.3252900748972073E-3"/>
    <n v="5.8470585582270102E-3"/>
    <n v="4.6671501175540118E-3"/>
    <n v="3.7253197971311449E-3"/>
    <n v="2.9735136739555633E-3"/>
    <n v="2.3734576480503983E-3"/>
    <n v="1.8944981218639054E-3"/>
    <n v="1.5121943568085793E-3"/>
    <n v="1.02911583490321E-5"/>
    <n v="3.6671584588280709E-6"/>
    <n v="1.2473596920923101E-6"/>
    <n v="4.0583414173864694E-7"/>
    <n v="0.14178900829804766"/>
    <n v="23.056650190582605"/>
    <n v="24.83964860342066"/>
    <s v="R-All-HVAC-ER-All-All-E"/>
    <n v="0"/>
    <n v="0.14178900829804766"/>
    <n v="1.6186048799758792E-2"/>
    <n v="3.233563135439399E-2"/>
    <n v="4.8448845724237972E-2"/>
    <n v="6.4525832860685584E-2"/>
    <n v="8.0566631103753533E-2"/>
    <n v="9.497092399351531E-2"/>
    <n v="0.10646847007389301"/>
    <n v="0.11564578852797547"/>
    <n v="0.12297107860287268"/>
    <n v="0.12881813716109969"/>
    <n v="0.13348528727865369"/>
    <n v="0.13721060707578484"/>
    <n v="0.1401841207497404"/>
    <n v="0.14178900829804766"/>
    <n v="0.14178900829804766"/>
    <n v="0.14178900829804766"/>
    <n v="0.14178900829804766"/>
    <n v="0.14178900829804766"/>
    <n v="0.14178900829804766"/>
    <n v="0.14178900829804766"/>
  </r>
  <r>
    <s v="Discretionary"/>
    <x v="4"/>
    <s v="Under $30"/>
    <s v="Under $25"/>
    <s v="ResWx"/>
    <s v="Under $30"/>
    <n v="27.121925698966489"/>
    <s v="HVAC"/>
    <s v="Res-SF_Wx-7P_v7"/>
    <s v="Urban"/>
    <s v="SC-Retro"/>
    <s v="M_Input"/>
    <s v="No"/>
    <s v="Residential"/>
    <s v="Single Family"/>
    <s v="FLOOR R0 - R30_Electric Zonal"/>
    <n v="0.15614245866561938"/>
    <n v="0.15579067860846388"/>
    <n v="0.15543984451295617"/>
    <n v="0.15509037013763813"/>
    <n v="0.15474126561814769"/>
    <n v="0.13895433870066043"/>
    <n v="0.11091373415593447"/>
    <n v="8.8531122394685399E-2"/>
    <n v="7.0665102823015927E-2"/>
    <n v="5.6405001031321615E-2"/>
    <n v="4.5022741703786132E-2"/>
    <n v="3.5937157958428466E-2"/>
    <n v="2.8684686526719197E-2"/>
    <n v="2.2896107462052756E-2"/>
    <n v="1.827571375477606E-2"/>
    <n v="1.4587732174382488E-2"/>
    <n v="9.9276036234305313E-5"/>
    <n v="3.5376091173429017E-5"/>
    <n v="1.2032943405347052E-5"/>
    <n v="3.914972794501158E-6"/>
    <n v="1.3678004212953436"/>
    <n v="24.890104821031414"/>
    <n v="27.121925698966489"/>
    <s v="R-All-HVAC-ER-All-All-E"/>
    <n v="0"/>
    <n v="1.3678004212953436"/>
    <n v="0.15614245866561938"/>
    <n v="0.31193313727408323"/>
    <n v="0.4673729817870394"/>
    <n v="0.6224633519246775"/>
    <n v="0.77720461754282522"/>
    <n v="0.91615895624348564"/>
    <n v="1.0270726903994201"/>
    <n v="1.1156038127941055"/>
    <n v="1.1862689156171213"/>
    <n v="1.2426739166484428"/>
    <n v="1.2876966583522289"/>
    <n v="1.3236338163106574"/>
    <n v="1.3523185028373765"/>
    <n v="1.3678004212953436"/>
    <n v="1.3678004212953436"/>
    <n v="1.3678004212953436"/>
    <n v="1.3678004212953436"/>
    <n v="1.3678004212953436"/>
    <n v="1.3678004212953436"/>
    <n v="1.3678004212953436"/>
  </r>
  <r>
    <s v="Discretionary"/>
    <x v="4"/>
    <s v="Under $30"/>
    <s v="Under $30"/>
    <s v="ResWx"/>
    <s v="Under $30"/>
    <n v="27.628654356462523"/>
    <s v="HVAC"/>
    <s v="Res-SF_Wx-7P_v7"/>
    <s v="Urban"/>
    <s v="SC-Retro"/>
    <s v="M_Input"/>
    <s v="No"/>
    <s v="Residential"/>
    <s v="Single Family"/>
    <s v="FLOOR R0 - R25_Electric Zonal"/>
    <n v="6.498942818113794E-2"/>
    <n v="6.4843010704716458E-2"/>
    <n v="6.4696986955325428E-2"/>
    <n v="6.455152914705227E-2"/>
    <n v="6.4406225279731208E-2"/>
    <n v="5.7835409360263303E-2"/>
    <n v="4.6164382332837497E-2"/>
    <n v="3.6848318323117371E-2"/>
    <n v="2.9412144935311756E-2"/>
    <n v="2.3476822351262458E-2"/>
    <n v="1.8739311930153456E-2"/>
    <n v="1.495772108453261E-2"/>
    <n v="1.1939106062873508E-2"/>
    <n v="9.5297905787385603E-3"/>
    <n v="7.6066958127551029E-3"/>
    <n v="6.0716885117260829E-3"/>
    <n v="4.1320553564320567E-5"/>
    <n v="1.4724194535507083E-5"/>
    <n v="5.0083373730151821E-6"/>
    <n v="1.6294853138197994E-6"/>
    <n v="0.56930426231002473"/>
    <n v="25.250750242834648"/>
    <n v="27.628654356462523"/>
    <s v="R-All-HVAC-ER-All-All-E"/>
    <n v="0"/>
    <n v="0.56930426231002473"/>
    <n v="6.498942818113794E-2"/>
    <n v="0.12983243888585438"/>
    <n v="0.19452942584117983"/>
    <n v="0.25908095498823208"/>
    <n v="0.3234871802679633"/>
    <n v="0.38132258962822663"/>
    <n v="0.42748697196106411"/>
    <n v="0.46433529028418147"/>
    <n v="0.49374743521949321"/>
    <n v="0.51722425757075563"/>
    <n v="0.53596356950090907"/>
    <n v="0.5509212905854417"/>
    <n v="0.56286039664831522"/>
    <n v="0.56930426231002473"/>
    <n v="0.56930426231002473"/>
    <n v="0.56930426231002473"/>
    <n v="0.56930426231002473"/>
    <n v="0.56930426231002473"/>
    <n v="0.56930426231002473"/>
    <n v="0.56930426231002473"/>
  </r>
  <r>
    <s v="Discretionary"/>
    <x v="4"/>
    <s v="Under $30"/>
    <s v="Under $30"/>
    <s v="ResWx"/>
    <s v="Under $30"/>
    <n v="28.222967335038103"/>
    <s v="HVAC"/>
    <s v="Res-SF_Wx-7P_v7"/>
    <s v="Urban"/>
    <s v="SC-Retro"/>
    <s v="M_Input"/>
    <s v="No"/>
    <s v="Residential"/>
    <s v="Single Family"/>
    <s v="FLOOR R0 - R30_DHP"/>
    <n v="1.3675235608599203E-2"/>
    <n v="1.3644426082445206E-2"/>
    <n v="1.3613699405303072E-2"/>
    <n v="1.358309181488542E-2"/>
    <n v="1.3552516617102207E-2"/>
    <n v="1.2169869341163601E-2"/>
    <n v="9.7140230772215629E-3"/>
    <n v="7.7537139339770994E-3"/>
    <n v="6.1889760073530363E-3"/>
    <n v="4.9400508048772409E-3"/>
    <n v="3.9431721890770335E-3"/>
    <n v="3.1474405256894178E-3"/>
    <n v="2.5122561151143768E-3"/>
    <n v="2.0052820145089766E-3"/>
    <n v="1.6006196754407209E-3"/>
    <n v="1.2776196569764214E-3"/>
    <n v="8.6947726927966504E-6"/>
    <n v="3.0983012938456446E-6"/>
    <n v="1.0538666903244658E-6"/>
    <n v="3.4288031470486766E-7"/>
    <n v="0.11979440561271039"/>
    <n v="26.139539359272153"/>
    <n v="28.222967335038103"/>
    <s v="R-All-HVAC-ER-All-All-E"/>
    <n v="0"/>
    <n v="0.11979440561271039"/>
    <n v="1.3675235608599203E-2"/>
    <n v="2.7319661691044411E-2"/>
    <n v="4.0933361096347487E-2"/>
    <n v="5.4516452911232909E-2"/>
    <n v="6.8068969528335119E-2"/>
    <n v="8.0238838869498716E-2"/>
    <n v="8.9952861946720281E-2"/>
    <n v="9.770657588069738E-2"/>
    <n v="0.10389555188805041"/>
    <n v="0.10883560269292765"/>
    <n v="0.11277877488200469"/>
    <n v="0.11592621540769411"/>
    <n v="0.11843847152280849"/>
    <n v="0.11979440561271039"/>
    <n v="0.11979440561271039"/>
    <n v="0.11979440561271039"/>
    <n v="0.11979440561271039"/>
    <n v="0.11979440561271039"/>
    <n v="0.11979440561271039"/>
    <n v="0.11979440561271039"/>
  </r>
  <r>
    <s v="Discretionary"/>
    <x v="4"/>
    <s v="Under $45"/>
    <s v="Under $40"/>
    <s v="ResWx"/>
    <s v="Under $45"/>
    <n v="42.385069590065314"/>
    <s v="HVAC"/>
    <s v="Res-SF_Wx-7P_v7"/>
    <s v="Urban"/>
    <s v="SC-Retro"/>
    <s v="M_Input"/>
    <s v="No"/>
    <s v="Residential"/>
    <s v="Single Family"/>
    <s v="ATTIC R11 - R49_Electric FAF"/>
    <n v="4.6774825074527597E-3"/>
    <n v="4.6669444060428202E-3"/>
    <n v="4.6564346423387058E-3"/>
    <n v="4.6459656111006746E-3"/>
    <n v="4.6355076594509813E-3"/>
    <n v="4.1625864877591918E-3"/>
    <n v="3.3225879481099886E-3"/>
    <n v="2.6520831035016907E-3"/>
    <n v="2.1168795801393852E-3"/>
    <n v="1.6896967545634949E-3"/>
    <n v="1.3487240341719651E-3"/>
    <n v="1.0765516897495121E-3"/>
    <n v="8.5929298543854641E-4"/>
    <n v="6.8588738167533168E-4"/>
    <n v="5.4747652963659519E-4"/>
    <n v="4.3699748711657852E-4"/>
    <n v="2.9739631799294588E-6"/>
    <n v="1.0597440892110333E-6"/>
    <n v="3.6046494190419006E-7"/>
    <n v="1.1727890619839926E-7"/>
    <n v="4.0974521593749008E-2"/>
    <n v="35.500139637128058"/>
    <n v="42.385069590065314"/>
    <s v="R-All-HVAC-ER-All-All-E"/>
    <n v="0"/>
    <n v="4.0974521593749008E-2"/>
    <n v="4.6774825074527597E-3"/>
    <n v="9.3444269134955807E-3"/>
    <n v="1.4000861555834286E-2"/>
    <n v="1.864682716693496E-2"/>
    <n v="2.3282334826385941E-2"/>
    <n v="2.7444921314145131E-2"/>
    <n v="3.0767509262255119E-2"/>
    <n v="3.3419592365756812E-2"/>
    <n v="3.5536471945896195E-2"/>
    <n v="3.7226168700459687E-2"/>
    <n v="3.8574892734631654E-2"/>
    <n v="3.9651444424381163E-2"/>
    <n v="4.0510737409819711E-2"/>
    <n v="4.0974521593749008E-2"/>
    <n v="4.0974521593749008E-2"/>
    <n v="4.0974521593749008E-2"/>
    <n v="4.0974521593749008E-2"/>
    <n v="4.0974521593749008E-2"/>
    <n v="4.0974521593749008E-2"/>
    <n v="4.0974521593749008E-2"/>
  </r>
  <r>
    <s v="Discretionary"/>
    <x v="4"/>
    <s v="Under $30"/>
    <s v="Under $30"/>
    <s v="ResWx"/>
    <s v="Under $30"/>
    <n v="28.734642487814728"/>
    <s v="HVAC"/>
    <s v="Res-SF_Wx-7P_v7"/>
    <s v="Urban"/>
    <s v="SC-Retro"/>
    <s v="M_Input"/>
    <s v="No"/>
    <s v="Residential"/>
    <s v="Single Family"/>
    <s v="FLOOR R0 - R25_DHP"/>
    <n v="5.6933142787514235E-3"/>
    <n v="5.680487566276809E-3"/>
    <n v="5.6676953457462983E-3"/>
    <n v="5.6549527037509061E-3"/>
    <n v="5.6422235475522857E-3"/>
    <n v="5.0665957701684665E-3"/>
    <n v="4.0441706360722389E-3"/>
    <n v="3.2280489723999382E-3"/>
    <n v="2.5766126801761427E-3"/>
    <n v="2.0566564694124495E-3"/>
    <n v="1.6416330343537956E-3"/>
    <n v="1.3103516896747626E-3"/>
    <n v="1.0459098491193287E-3"/>
    <n v="8.3484490160801129E-4"/>
    <n v="6.6637468734409458E-4"/>
    <n v="5.3190237039158731E-4"/>
    <n v="3.6198333205513081E-6"/>
    <n v="1.2898939002581687E-6"/>
    <n v="4.3874887772696908E-7"/>
    <n v="1.4274894030962638E-7"/>
    <n v="4.9873159008720434E-2"/>
    <n v="26.503179461302722"/>
    <n v="28.734642487814728"/>
    <s v="R-All-HVAC-ER-All-All-E"/>
    <n v="0"/>
    <n v="4.9873159008720434E-2"/>
    <n v="5.6933142787514235E-3"/>
    <n v="1.1373801845028233E-2"/>
    <n v="1.7041497190774531E-2"/>
    <n v="2.2696449894525437E-2"/>
    <n v="2.8338673442077723E-2"/>
    <n v="3.3405269212246187E-2"/>
    <n v="3.7449439848318423E-2"/>
    <n v="4.0677488820718359E-2"/>
    <n v="4.3254101500894503E-2"/>
    <n v="4.5310757970306953E-2"/>
    <n v="4.6952391004660747E-2"/>
    <n v="4.826274269433551E-2"/>
    <n v="4.9308652543454838E-2"/>
    <n v="4.9873159008720434E-2"/>
    <n v="4.9873159008720434E-2"/>
    <n v="4.9873159008720434E-2"/>
    <n v="4.9873159008720434E-2"/>
    <n v="4.9873159008720434E-2"/>
    <n v="4.9873159008720434E-2"/>
    <n v="4.9873159008720434E-2"/>
  </r>
  <r>
    <s v="Discretionary"/>
    <x v="4"/>
    <s v="Under $30"/>
    <s v="Under $30"/>
    <s v="ResWx"/>
    <s v="Under $30"/>
    <n v="29.209063922205146"/>
    <s v="HVAC"/>
    <s v="Res-SF_Wx-7P_v7"/>
    <s v="Urban"/>
    <s v="SC-Retro"/>
    <s v="M_Input"/>
    <s v="No"/>
    <s v="Residential"/>
    <s v="Single Family"/>
    <s v="FLOOR R0 - R19_Electric Zonal"/>
    <n v="0.10498448886422063"/>
    <n v="0.10474796479633602"/>
    <n v="0.10451207675852886"/>
    <n v="0.10427710294693748"/>
    <n v="0.10404237781290215"/>
    <n v="9.3427824491960132E-2"/>
    <n v="7.4574345683380353E-2"/>
    <n v="5.9525094664263242E-2"/>
    <n v="4.7512635344747749E-2"/>
    <n v="3.7924663498097012E-2"/>
    <n v="3.0271647862033933E-2"/>
    <n v="2.4162833041959167E-2"/>
    <n v="1.9286536019565662E-2"/>
    <n v="1.5394506781986202E-2"/>
    <n v="1.228792273140014E-2"/>
    <n v="9.8082585550633827E-3"/>
    <n v="6.6749582462026928E-5"/>
    <n v="2.3785592218769619E-5"/>
    <n v="8.0905118552524211E-6"/>
    <n v="2.632284781862047E-6"/>
    <n v="0.91965906855273405"/>
    <n v="26.378203718812294"/>
    <n v="29.209063922205146"/>
    <s v="R-All-HVAC-ER-All-All-E"/>
    <n v="0"/>
    <n v="0.91965906855273405"/>
    <n v="0.10498448886422063"/>
    <n v="0.20973245366055665"/>
    <n v="0.31424453041908551"/>
    <n v="0.41852163336602299"/>
    <n v="0.52256401117892515"/>
    <n v="0.61599183567088533"/>
    <n v="0.69056618135426573"/>
    <n v="0.75009127601852899"/>
    <n v="0.79760391136327669"/>
    <n v="0.83552857486137366"/>
    <n v="0.86580022272340762"/>
    <n v="0.88996305576536683"/>
    <n v="0.90924959178493248"/>
    <n v="0.91965906855273405"/>
    <n v="0.91965906855273405"/>
    <n v="0.91965906855273405"/>
    <n v="0.91965906855273405"/>
    <n v="0.91965906855273405"/>
    <n v="0.91965906855273405"/>
    <n v="0.91965906855273405"/>
  </r>
  <r>
    <s v="Discretionary"/>
    <x v="4"/>
    <s v="Under $30"/>
    <s v="Under $30"/>
    <s v="ResWx"/>
    <s v="Under $30"/>
    <n v="28.532189754358114"/>
    <s v="HVAC"/>
    <s v="Res-SF_Wx-7P_v7"/>
    <s v="Urban"/>
    <s v="SC-Retro"/>
    <s v="M_Input"/>
    <s v="No"/>
    <s v="Residential"/>
    <s v="Single Family"/>
    <s v="WINDOW CL22 Prime Window Replacement of Single Pane Base_Electric FAF"/>
    <n v="4.4139293410862803E-3"/>
    <n v="4.4039850099340944E-3"/>
    <n v="4.3940674197971864E-3"/>
    <n v="4.3841882670519498E-3"/>
    <n v="4.3743195696146651E-3"/>
    <n v="3.9280451832486418E-3"/>
    <n v="3.1353764357504579E-3"/>
    <n v="2.5026512460268151E-3"/>
    <n v="1.9976038126141532E-3"/>
    <n v="1.5944906411991327E-3"/>
    <n v="1.2727300589525548E-3"/>
    <n v="1.0158932893944933E-3"/>
    <n v="8.1087604602979562E-4"/>
    <n v="6.472409963765468E-4"/>
    <n v="5.1662891606088339E-4"/>
    <n v="4.1237482498149601E-4"/>
    <n v="2.8063949610256187E-6"/>
    <n v="1.0000327145977209E-6"/>
    <n v="3.4015451281085008E-7"/>
    <n v="1.1067081583625751E-7"/>
    <n v="3.8665808543688888E-2"/>
    <n v="25.699073443300716"/>
    <n v="28.532189754358114"/>
    <s v="R-All-HVAC-ER-All-All-E"/>
    <n v="0"/>
    <n v="3.8665808543688888E-2"/>
    <n v="4.4139293410862803E-3"/>
    <n v="8.8179143510203756E-3"/>
    <n v="1.3211981770817562E-2"/>
    <n v="1.7596170037869511E-2"/>
    <n v="2.1970489607484177E-2"/>
    <n v="2.589853479073282E-2"/>
    <n v="2.9033911226483279E-2"/>
    <n v="3.1536562472510091E-2"/>
    <n v="3.3534166285124241E-2"/>
    <n v="3.5128656926323373E-2"/>
    <n v="3.6401386985275931E-2"/>
    <n v="3.7417280274670423E-2"/>
    <n v="3.8228156320700216E-2"/>
    <n v="3.8665808543688888E-2"/>
    <n v="3.8665808543688888E-2"/>
    <n v="3.8665808543688888E-2"/>
    <n v="3.8665808543688888E-2"/>
    <n v="3.8665808543688888E-2"/>
    <n v="3.8665808543688888E-2"/>
    <n v="3.8665808543688888E-2"/>
  </r>
  <r>
    <s v="Discretionary"/>
    <x v="4"/>
    <s v="Under $35"/>
    <s v="Under $30"/>
    <s v="ResWx"/>
    <s v="Under $35"/>
    <n v="30.347956511005613"/>
    <s v="HVAC"/>
    <s v="Res-SF_Wx-7P_v7"/>
    <s v="Urban"/>
    <s v="SC-Retro"/>
    <s v="M_Input"/>
    <s v="No"/>
    <s v="Residential"/>
    <s v="Single Family"/>
    <s v="FLOOR R0 - R19_DHP"/>
    <n v="9.2008484575662585E-3"/>
    <n v="9.1801194705633509E-3"/>
    <n v="9.1594462252840118E-3"/>
    <n v="9.1388531028586111E-3"/>
    <n v="9.1182817745528288E-3"/>
    <n v="8.1880215274695214E-3"/>
    <n v="6.5357012343257373E-3"/>
    <n v="5.2167837492308388E-3"/>
    <n v="4.1640109158603156E-3"/>
    <n v="3.3237203459787093E-3"/>
    <n v="2.653009483140008E-3"/>
    <n v="2.1176324953305421E-3"/>
    <n v="1.6902734595100151E-3"/>
    <n v="1.349175725980066E-3"/>
    <n v="1.076914467394504E-3"/>
    <n v="8.5959651348573442E-4"/>
    <n v="5.8499384002643794E-6"/>
    <n v="2.0845710813662032E-6"/>
    <n v="7.0905306421594873E-7"/>
    <n v="2.3069363519399504E-7"/>
    <n v="8.0598989564295787E-2"/>
    <n v="27.653279148913253"/>
    <n v="30.347956511005613"/>
    <s v="R-All-HVAC-ER-All-All-E"/>
    <n v="0"/>
    <n v="8.0598989564295787E-2"/>
    <n v="9.2008484575662585E-3"/>
    <n v="1.8380967928129609E-2"/>
    <n v="2.7540414153413621E-2"/>
    <n v="3.6679267256272234E-2"/>
    <n v="4.5797549030825065E-2"/>
    <n v="5.3985570558294588E-2"/>
    <n v="6.0521271792620325E-2"/>
    <n v="6.5738055541851165E-2"/>
    <n v="6.9902066457711479E-2"/>
    <n v="7.3225786803690185E-2"/>
    <n v="7.5878796286830197E-2"/>
    <n v="7.7996428782160745E-2"/>
    <n v="7.9686702241670765E-2"/>
    <n v="8.0598989564295787E-2"/>
    <n v="8.0598989564295787E-2"/>
    <n v="8.0598989564295787E-2"/>
    <n v="8.0598989564295787E-2"/>
    <n v="8.0598989564295787E-2"/>
    <n v="8.0598989564295787E-2"/>
    <n v="8.0598989564295787E-2"/>
  </r>
  <r>
    <s v="Discretionary"/>
    <x v="4"/>
    <s v="Under $35"/>
    <s v="Under $30"/>
    <s v="ResWx"/>
    <s v="Under $35"/>
    <n v="33.712465762547993"/>
    <s v="HVAC"/>
    <s v="Res-SF_Wx-7P_v7"/>
    <s v="Urban"/>
    <s v="SC-Retro"/>
    <s v="M_Input"/>
    <s v="No"/>
    <s v="Residential"/>
    <s v="Single Family"/>
    <s v="WALL R0 - R11_Heat Pump"/>
    <n v="0.10237887345792904"/>
    <n v="0.1021482196929997"/>
    <n v="0.10191818617248478"/>
    <n v="0.10168904418795832"/>
    <n v="0.10146014470904699"/>
    <n v="9.1109034530641148E-2"/>
    <n v="7.2723481178262467E-2"/>
    <n v="5.8047738290992086E-2"/>
    <n v="4.6333416814590377E-2"/>
    <n v="3.6983409332285257E-2"/>
    <n v="2.9520334283271235E-2"/>
    <n v="2.3563134451101548E-2"/>
    <n v="1.8807862494264489E-2"/>
    <n v="1.5012429729677243E-2"/>
    <n v="1.1982948147757922E-2"/>
    <n v="9.5648268836188727E-3"/>
    <n v="6.5092921156074114E-5"/>
    <n v="2.3195256387224531E-5"/>
    <n v="7.8897130271312977E-6"/>
    <n v="2.5669539710387705E-6"/>
    <n v="0.8968340030265689"/>
    <n v="29.385693805417311"/>
    <n v="33.712465762547993"/>
    <s v="R-All-HVAC-ER-All-All-E"/>
    <n v="0"/>
    <n v="0.8968340030265689"/>
    <n v="0.10237887345792904"/>
    <n v="0.20452709315092873"/>
    <n v="0.30644527932341353"/>
    <n v="0.40813432351137185"/>
    <n v="0.50959446822041887"/>
    <n v="0.60070350275105999"/>
    <n v="0.67342698392932243"/>
    <n v="0.73147472222031451"/>
    <n v="0.77780813903490487"/>
    <n v="0.81479154836719014"/>
    <n v="0.84431188265046142"/>
    <n v="0.86787501710156301"/>
    <n v="0.88668287959582748"/>
    <n v="0.8968340030265689"/>
    <n v="0.8968340030265689"/>
    <n v="0.8968340030265689"/>
    <n v="0.8968340030265689"/>
    <n v="0.8968340030265689"/>
    <n v="0.8968340030265689"/>
    <n v="0.8968340030265689"/>
  </r>
  <r>
    <s v="Discretionary"/>
    <x v="4"/>
    <s v="Under $60"/>
    <s v="Under $45"/>
    <s v="ResWx"/>
    <s v="Under $60"/>
    <n v="58.03718786625727"/>
    <s v="HVAC"/>
    <s v="Res-SF_Wx-7P_v7"/>
    <s v="Urban"/>
    <s v="SC-Retro"/>
    <s v="M_Input"/>
    <s v="No"/>
    <s v="Residential"/>
    <s v="Single Family"/>
    <s v="CFM50 Infiltration Reduction_Electric FAF"/>
    <n v="0.11112669211624272"/>
    <n v="0.11087633001461941"/>
    <n v="0.11062664115453263"/>
    <n v="0.11037792000821295"/>
    <n v="0.11012946208853285"/>
    <n v="9.8893895657635358E-2"/>
    <n v="7.8937378675485392E-2"/>
    <n v="6.3007658936177935E-2"/>
    <n v="5.0292400874721283E-2"/>
    <n v="4.0143476905581649E-2"/>
    <n v="3.2042715340228033E-2"/>
    <n v="2.557649932060662E-2"/>
    <n v="2.0414910558901919E-2"/>
    <n v="1.6295174972521313E-2"/>
    <n v="1.3006837685198846E-2"/>
    <n v="1.0382098731315506E-2"/>
    <n v="7.0654821292113804E-5"/>
    <n v="2.5177187714999045E-5"/>
    <n v="8.5638538581089068E-6"/>
    <n v="2.7862887525658694E-6"/>
    <n v="0.9734644733580271"/>
    <n v="42.625345891505404"/>
    <n v="58.03718786625727"/>
    <s v="R-All-HVAC-ER-All-All-E"/>
    <n v="0"/>
    <n v="0.9734644733580271"/>
    <n v="0.11112669211624272"/>
    <n v="0.22200302213086215"/>
    <n v="0.33262966328539478"/>
    <n v="0.44300758329360773"/>
    <n v="0.55313704538214059"/>
    <n v="0.65203094103977599"/>
    <n v="0.73096831971526144"/>
    <n v="0.79397597865143932"/>
    <n v="0.84426837952616063"/>
    <n v="0.88441185643174225"/>
    <n v="0.91645457177197032"/>
    <n v="0.94203107109257689"/>
    <n v="0.96244598165147877"/>
    <n v="0.9734644733580271"/>
    <n v="0.9734644733580271"/>
    <n v="0.9734644733580271"/>
    <n v="0.9734644733580271"/>
    <n v="0.9734644733580271"/>
    <n v="0.9734644733580271"/>
    <n v="0.9734644733580271"/>
  </r>
  <r>
    <s v="Discretionary"/>
    <x v="4"/>
    <s v="Under $65"/>
    <s v="Under $50"/>
    <s v="ResWx"/>
    <s v="Under $65"/>
    <n v="61.01863180016479"/>
    <s v="HVAC"/>
    <s v="Res-SF_Wx-7P_v7"/>
    <s v="Urban"/>
    <s v="SC-Retro"/>
    <s v="M_Input"/>
    <s v="No"/>
    <s v="Residential"/>
    <s v="Single Family"/>
    <s v="ATTIC R11 - R38_Electric Zonal"/>
    <n v="1.3866289546940221E-2"/>
    <n v="1.3835049587155784E-2"/>
    <n v="1.3803893633849923E-2"/>
    <n v="1.3772858431004977E-2"/>
    <n v="1.3741856073345387E-2"/>
    <n v="1.233989211322194E-2"/>
    <n v="9.8497357200715129E-3"/>
    <n v="7.862039496055493E-3"/>
    <n v="6.2754409337605465E-3"/>
    <n v="5.0090672510204456E-3"/>
    <n v="3.9982614466110124E-3"/>
    <n v="3.1914127778200478E-3"/>
    <n v="2.5473543348929159E-3"/>
    <n v="2.0332974021279988E-3"/>
    <n v="1.622981607734361E-3"/>
    <n v="1.2954690216348084E-3"/>
    <n v="8.8162455956031077E-6"/>
    <n v="3.1415870317516204E-6"/>
    <n v="1.0685900477448158E-6"/>
    <n v="3.47670625919892E-7"/>
    <n v="0.12146802891534206"/>
    <n v="48.848244901178326"/>
    <n v="61.01863180016479"/>
    <s v="R-All-HVAC-ER-All-All-E"/>
    <n v="0"/>
    <n v="0.12146802891534206"/>
    <n v="1.3866289546940221E-2"/>
    <n v="2.7701339134096004E-2"/>
    <n v="4.1505232767945925E-2"/>
    <n v="5.5278091198950899E-2"/>
    <n v="6.9019947272296281E-2"/>
    <n v="8.1359839385518218E-2"/>
    <n v="9.1209575105589732E-2"/>
    <n v="9.9071614601645222E-2"/>
    <n v="0.10534705553540577"/>
    <n v="0.11035612278642622"/>
    <n v="0.11435438423303723"/>
    <n v="0.11754579701085728"/>
    <n v="0.1200931513457502"/>
    <n v="0.12146802891534206"/>
    <n v="0.12146802891534206"/>
    <n v="0.12146802891534206"/>
    <n v="0.12146802891534206"/>
    <n v="0.12146802891534206"/>
    <n v="0.12146802891534206"/>
    <n v="0.12146802891534206"/>
  </r>
  <r>
    <s v="Discretionary"/>
    <x v="4"/>
    <s v="Under $65"/>
    <s v="Under $50"/>
    <s v="ResWx"/>
    <s v="Under $65"/>
    <n v="61.901148904117761"/>
    <s v="HVAC"/>
    <s v="Res-SF_Wx-7P_v7"/>
    <s v="Urban"/>
    <s v="SC-Retro"/>
    <s v="M_Input"/>
    <s v="No"/>
    <s v="Residential"/>
    <s v="Single Family"/>
    <s v="ATTIC R11 - R38_DHP"/>
    <n v="1.234379185793162E-3"/>
    <n v="1.2315981998637692E-3"/>
    <n v="1.2288246922037634E-3"/>
    <n v="1.226061933767991E-3"/>
    <n v="1.2233020992155703E-3"/>
    <n v="1.0984990561411956E-3"/>
    <n v="8.7682495863520952E-4"/>
    <n v="6.9987994113076483E-4"/>
    <n v="5.5864069793766416E-4"/>
    <n v="4.4590792179600693E-4"/>
    <n v="3.5592583670986046E-4"/>
    <n v="2.8410004658273465E-4"/>
    <n v="2.2676586690241533E-4"/>
    <n v="1.810044412542895E-4"/>
    <n v="1.4447806738281249E-4"/>
    <n v="1.1532284759614739E-4"/>
    <n v="7.8482351195778233E-7"/>
    <n v="2.7966455115655879E-7"/>
    <n v="9.5126047138759362E-8"/>
    <n v="3.0949691530269134E-8"/>
    <n v="1.0813102245186125E-2"/>
    <n v="49.900441697699854"/>
    <n v="61.901148904117761"/>
    <s v="R-All-HVAC-ER-All-All-E"/>
    <n v="0"/>
    <n v="1.0813102245186125E-2"/>
    <n v="1.234379185793162E-3"/>
    <n v="2.4659773856569311E-3"/>
    <n v="3.6948020778606945E-3"/>
    <n v="4.9208640116286855E-3"/>
    <n v="6.144166110844256E-3"/>
    <n v="7.2426651669854521E-3"/>
    <n v="8.1194901256206615E-3"/>
    <n v="8.8193700667514256E-3"/>
    <n v="9.378010764689089E-3"/>
    <n v="9.8239186864850954E-3"/>
    <n v="1.0179844523194957E-2"/>
    <n v="1.0463944569777691E-2"/>
    <n v="1.0690710436680106E-2"/>
    <n v="1.0813102245186125E-2"/>
    <n v="1.0813102245186125E-2"/>
    <n v="1.0813102245186125E-2"/>
    <n v="1.0813102245186125E-2"/>
    <n v="1.0813102245186125E-2"/>
    <n v="1.0813102245186125E-2"/>
    <n v="1.0813102245186125E-2"/>
  </r>
  <r>
    <s v="Discretionary"/>
    <x v="4"/>
    <s v="Under $85"/>
    <s v="Under $55"/>
    <s v="ResWx"/>
    <s v="Under $85"/>
    <n v="73.246600624304662"/>
    <s v="HVAC"/>
    <s v="Res-SF_Wx-7P_v7"/>
    <s v="Urban"/>
    <s v="SC-Retro"/>
    <s v="M_Input"/>
    <s v="No"/>
    <s v="Residential"/>
    <s v="Single Family"/>
    <s v="CFM50 Infiltration Reduction_Electric Zonal"/>
    <n v="0.32570890086481208"/>
    <n v="0.32497509728094737"/>
    <n v="0.32424326694722361"/>
    <n v="0.32351427295264956"/>
    <n v="0.32278605046722258"/>
    <n v="0.28985495242847953"/>
    <n v="0.23136301779456853"/>
    <n v="0.18467350145454275"/>
    <n v="0.14740547296794518"/>
    <n v="0.11765929040821203"/>
    <n v="9.3916208567358883E-2"/>
    <n v="7.4963929214867539E-2"/>
    <n v="5.9835472043367886E-2"/>
    <n v="4.7760654336294693E-2"/>
    <n v="3.8122639354203534E-2"/>
    <n v="3.0429610582752821E-2"/>
    <n v="2.0708709802845339E-4"/>
    <n v="7.379355923724812E-5"/>
    <n v="2.5100391041729166E-5"/>
    <n v="8.1665262396267388E-6"/>
    <n v="2.8531942921213136"/>
    <n v="52.819184685126991"/>
    <n v="73.246600624304662"/>
    <s v="R-All-HVAC-ER-All-All-E"/>
    <n v="0"/>
    <n v="2.8531942921213136"/>
    <n v="0.32570890086481208"/>
    <n v="0.6506839981457595"/>
    <n v="0.97492726509298311"/>
    <n v="1.2984415380456327"/>
    <n v="1.6212275885128553"/>
    <n v="1.9110825409413348"/>
    <n v="2.1424455587359033"/>
    <n v="2.3271190601904461"/>
    <n v="2.4745245331583914"/>
    <n v="2.5921838235666033"/>
    <n v="2.6861000321339623"/>
    <n v="2.7610639613488299"/>
    <n v="2.820899433392198"/>
    <n v="2.8531942921213136"/>
    <n v="2.8531942921213136"/>
    <n v="2.8531942921213136"/>
    <n v="2.8531942921213136"/>
    <n v="2.8531942921213136"/>
    <n v="2.8531942921213136"/>
    <n v="2.8531942921213136"/>
  </r>
  <r>
    <s v="Discretionary"/>
    <x v="4"/>
    <s v="Under $85"/>
    <s v="Under $55"/>
    <s v="ResWx"/>
    <s v="Under $85"/>
    <n v="75.706598290462082"/>
    <s v="HVAC"/>
    <s v="Res-SF_Wx-7P_v7"/>
    <s v="Urban"/>
    <s v="SC-Retro"/>
    <s v="M_Input"/>
    <s v="No"/>
    <s v="Residential"/>
    <s v="Single Family"/>
    <s v="CFM50 Infiltration Reduction_DHP"/>
    <n v="2.8588661662641686E-2"/>
    <n v="2.8524253037853598E-2"/>
    <n v="2.8460017612448468E-2"/>
    <n v="2.8396031142905762E-2"/>
    <n v="2.8332112391543051E-2"/>
    <n v="2.5441629455678599E-2"/>
    <n v="2.030757839105541E-2"/>
    <n v="1.6209468752991226E-2"/>
    <n v="1.293831756735246E-2"/>
    <n v="1.032738631340939E-2"/>
    <n v="8.2433691687311839E-3"/>
    <n v="6.5798582830734033E-3"/>
    <n v="5.25197825767219E-3"/>
    <n v="4.1921273381885079E-3"/>
    <n v="3.3461635076303749E-3"/>
    <n v="2.670918231483447E-3"/>
    <n v="1.8176792112571238E-5"/>
    <n v="6.4771306289582271E-6"/>
    <n v="2.2031531382368846E-6"/>
    <n v="7.168058809687788E-7"/>
    <n v="0.25043529992166991"/>
    <n v="54.81081544958667"/>
    <n v="75.706598290462082"/>
    <s v="R-All-HVAC-ER-All-All-E"/>
    <n v="0"/>
    <n v="0.25043529992166991"/>
    <n v="2.8588661662641686E-2"/>
    <n v="5.7112914700495288E-2"/>
    <n v="8.5572932312943759E-2"/>
    <n v="0.11396896345584952"/>
    <n v="0.14230107584739257"/>
    <n v="0.16774270530307117"/>
    <n v="0.18805028369412657"/>
    <n v="0.2042597524471178"/>
    <n v="0.21719807001447025"/>
    <n v="0.22752545632787963"/>
    <n v="0.23576882549661082"/>
    <n v="0.24234868377968422"/>
    <n v="0.24760066203735639"/>
    <n v="0.25043529992166991"/>
    <n v="0.25043529992166991"/>
    <n v="0.25043529992166991"/>
    <n v="0.25043529992166991"/>
    <n v="0.25043529992166991"/>
    <n v="0.25043529992166991"/>
    <n v="0.25043529992166991"/>
  </r>
  <r>
    <s v="Discretionary"/>
    <x v="4"/>
    <s v="Under $70"/>
    <s v="Under $55"/>
    <s v="ResWx"/>
    <s v="Under $70"/>
    <n v="67.123601844787132"/>
    <s v="HVAC"/>
    <s v="Res-SF_Wx-7P_v7"/>
    <s v="Urban"/>
    <s v="SC-Retro"/>
    <s v="M_Input"/>
    <s v="No"/>
    <s v="Residential"/>
    <s v="Single Family"/>
    <s v="ATTIC R11 - R49_Electric Zonal"/>
    <n v="1.1807888931381311E-2"/>
    <n v="1.1781286430827235E-2"/>
    <n v="1.1754755466293317E-2"/>
    <n v="1.1728327327250387E-2"/>
    <n v="1.1701927157643647E-2"/>
    <n v="1.0508079685261244E-2"/>
    <n v="8.3875780173455032E-3"/>
    <n v="6.6949481207134757E-3"/>
    <n v="5.3438743861828142E-3"/>
    <n v="4.2654893040885884E-3"/>
    <n v="3.4047339715781804E-3"/>
    <n v="2.7176590743416044E-3"/>
    <n v="2.1692087817339399E-3"/>
    <n v="1.731461744507669E-3"/>
    <n v="1.3820558482446224E-3"/>
    <n v="1.1031613229859649E-3"/>
    <n v="7.5075057701815023E-6"/>
    <n v="2.6752297803687963E-6"/>
    <n v="9.0996171356702407E-7"/>
    <n v="2.9606017685327963E-7"/>
    <n v="0.10343653861336434"/>
    <n v="53.213786006654509"/>
    <n v="67.123601844787132"/>
    <s v="R-All-HVAC-ER-All-All-E"/>
    <n v="0"/>
    <n v="0.10343653861336434"/>
    <n v="1.1807888931381311E-2"/>
    <n v="2.3589175362208545E-2"/>
    <n v="3.534393082850186E-2"/>
    <n v="4.707225815575225E-2"/>
    <n v="5.8774185313395899E-2"/>
    <n v="6.9282264998657139E-2"/>
    <n v="7.7669843016002646E-2"/>
    <n v="8.4364791136716119E-2"/>
    <n v="8.9708665522898939E-2"/>
    <n v="9.3974154826987524E-2"/>
    <n v="9.737888879856571E-2"/>
    <n v="0.10009654787290731"/>
    <n v="0.10226575665464124"/>
    <n v="0.10343653861336434"/>
    <n v="0.10343653861336434"/>
    <n v="0.10343653861336434"/>
    <n v="0.10343653861336434"/>
    <n v="0.10343653861336434"/>
    <n v="0.10343653861336434"/>
    <n v="0.10343653861336434"/>
  </r>
  <r>
    <s v="Discretionary"/>
    <x v="4"/>
    <s v="Under $70"/>
    <s v="Under $55"/>
    <s v="ResWx"/>
    <s v="Under $70"/>
    <n v="68.120871814902586"/>
    <s v="HVAC"/>
    <s v="Res-SF_Wx-7P_v7"/>
    <s v="Urban"/>
    <s v="SC-Retro"/>
    <s v="M_Input"/>
    <s v="No"/>
    <s v="Residential"/>
    <s v="Single Family"/>
    <s v="ATTIC R11 - R49_DHP"/>
    <n v="1.0510922404840192E-3"/>
    <n v="1.0487241895925897E-3"/>
    <n v="1.0463625065587965E-3"/>
    <n v="1.0440099766493537E-3"/>
    <n v="1.0416599364700832E-3"/>
    <n v="9.3538828860526794E-4"/>
    <n v="7.4662949674738049E-4"/>
    <n v="5.9595818194250214E-4"/>
    <n v="4.7569086515628176E-4"/>
    <n v="3.796972291532738E-4"/>
    <n v="3.0307614504462653E-4"/>
    <n v="2.4191541620363817E-4"/>
    <n v="1.9309450924887833E-4"/>
    <n v="1.5412797451966169E-4"/>
    <n v="1.2302522376754315E-4"/>
    <n v="9.8199120378835521E-5"/>
    <n v="6.6828889620184316E-7"/>
    <n v="2.3813852586166437E-7"/>
    <n v="8.1001244322845506E-8"/>
    <n v="2.6354122774629234E-8"/>
    <n v="9.2075174276147649E-3"/>
    <n v="54.348113985018095"/>
    <n v="68.120871814902586"/>
    <s v="R-All-HVAC-ER-All-All-E"/>
    <n v="0"/>
    <n v="9.2075174276147649E-3"/>
    <n v="1.0510922404840192E-3"/>
    <n v="2.0998164300766089E-3"/>
    <n v="3.1461789366354054E-3"/>
    <n v="4.1901889132847595E-3"/>
    <n v="5.2318488497548428E-3"/>
    <n v="6.1672371383601106E-3"/>
    <n v="6.9138666351074912E-3"/>
    <n v="7.5098248170499936E-3"/>
    <n v="7.9855156822062762E-3"/>
    <n v="8.3652129113595507E-3"/>
    <n v="8.6682890564041774E-3"/>
    <n v="8.9102044726078154E-3"/>
    <n v="9.1032989818566942E-3"/>
    <n v="9.2075174276147649E-3"/>
    <n v="9.2075174276147649E-3"/>
    <n v="9.2075174276147649E-3"/>
    <n v="9.2075174276147649E-3"/>
    <n v="9.2075174276147649E-3"/>
    <n v="9.2075174276147649E-3"/>
    <n v="9.2075174276147649E-3"/>
  </r>
  <r>
    <s v="Discretionary"/>
    <x v="4"/>
    <s v="Under $60"/>
    <s v="Under $50"/>
    <s v="ResWx"/>
    <s v="Under $60"/>
    <n v="58.505662541061547"/>
    <s v="HVAC"/>
    <s v="Res-SF_Wx-7P_v7"/>
    <s v="Urban"/>
    <s v="SC-Retro"/>
    <s v="M_Input"/>
    <s v="No"/>
    <s v="Residential"/>
    <s v="Single Family"/>
    <s v="WINDOW CL30 Prime Window Replacement of Single Pane Base_Electric Zonal"/>
    <n v="3.3046417426832266E-2"/>
    <n v="3.2971965732459432E-2"/>
    <n v="3.2897714243999523E-2"/>
    <n v="3.2823750530443077E-2"/>
    <n v="3.2749865094186564E-2"/>
    <n v="2.9408676661132574E-2"/>
    <n v="2.3474086347871549E-2"/>
    <n v="1.8736969117324014E-2"/>
    <n v="1.495575582295859E-2"/>
    <n v="1.1937708839552074E-2"/>
    <n v="9.5287363139963804E-3"/>
    <n v="7.605838496314952E-3"/>
    <n v="6.0709055872482905E-3"/>
    <n v="4.8457948664747518E-3"/>
    <n v="3.8679220929074003E-3"/>
    <n v="3.0873875745599582E-3"/>
    <n v="2.1011052098941693E-5"/>
    <n v="7.487092785892086E-6"/>
    <n v="2.5466850851766679E-6"/>
    <n v="8.2857556034029693E-7"/>
    <n v="0.28948502582197155"/>
    <n v="47.049534170386934"/>
    <n v="58.505662541061547"/>
    <s v="R-All-HVAC-ER-All-All-E"/>
    <n v="0"/>
    <n v="0.28948502582197155"/>
    <n v="3.3046417426832266E-2"/>
    <n v="6.6018383159291705E-2"/>
    <n v="9.8916097403291228E-2"/>
    <n v="0.13173984793373431"/>
    <n v="0.16448971302792087"/>
    <n v="0.19389838968905343"/>
    <n v="0.21737247603692497"/>
    <n v="0.23610944515424898"/>
    <n v="0.25106520097720758"/>
    <n v="0.26300290981675967"/>
    <n v="0.27253164613075603"/>
    <n v="0.280137484627071"/>
    <n v="0.28620839021431926"/>
    <n v="0.28948502582197155"/>
    <n v="0.28948502582197155"/>
    <n v="0.28948502582197155"/>
    <n v="0.28948502582197155"/>
    <n v="0.28948502582197155"/>
    <n v="0.28948502582197155"/>
    <n v="0.28948502582197155"/>
  </r>
  <r>
    <s v="Discretionary"/>
    <x v="4"/>
    <s v="Under $115"/>
    <s v="Under $85"/>
    <s v="ResWx"/>
    <s v="Under $115"/>
    <n v="105.44466497810075"/>
    <s v="HVAC"/>
    <s v="Res-SF_Wx-7P_v7"/>
    <s v="Urban"/>
    <s v="SC-Retro"/>
    <s v="M_Input"/>
    <s v="No"/>
    <s v="Residential"/>
    <s v="Single Family"/>
    <s v="ATTIC R19 - R49_Electric FAF"/>
    <n v="1.9351145260326161E-3"/>
    <n v="1.9307548233329934E-3"/>
    <n v="1.9264068441846808E-3"/>
    <n v="1.9220757164060255E-3"/>
    <n v="1.9177491723478442E-3"/>
    <n v="1.7220976380981693E-3"/>
    <n v="1.3745830566258897E-3"/>
    <n v="1.0971894666959615E-3"/>
    <n v="8.7577119077679878E-4"/>
    <n v="6.9904200157588935E-4"/>
    <n v="5.5797867035889479E-4"/>
    <n v="4.4537864322099309E-4"/>
    <n v="3.55496858746266E-4"/>
    <n v="2.8375747710176043E-4"/>
    <n v="2.2649572360210503E-4"/>
    <n v="1.8078959863808379E-4"/>
    <n v="1.230354007780492E-6"/>
    <n v="4.384251951005691E-7"/>
    <n v="1.4912742999955431E-7"/>
    <n v="4.8519286736003052E-8"/>
    <n v="1.6951510092654606E-2"/>
    <n v="80.571696566469882"/>
    <n v="105.44466497810075"/>
    <s v="R-All-HVAC-ER-All-All-E"/>
    <n v="0"/>
    <n v="1.6951510092654606E-2"/>
    <n v="1.9351145260326161E-3"/>
    <n v="3.8658693493656094E-3"/>
    <n v="5.7922761935502902E-3"/>
    <n v="7.7143519099563155E-3"/>
    <n v="9.6321010823041606E-3"/>
    <n v="1.1354198720402329E-2"/>
    <n v="1.2728781777028219E-2"/>
    <n v="1.3825971243724181E-2"/>
    <n v="1.4701742434500979E-2"/>
    <n v="1.5400784436076868E-2"/>
    <n v="1.5958763106435764E-2"/>
    <n v="1.6404141749656757E-2"/>
    <n v="1.6759638608403023E-2"/>
    <n v="1.6951510092654606E-2"/>
    <n v="1.6951510092654606E-2"/>
    <n v="1.6951510092654606E-2"/>
    <n v="1.6951510092654606E-2"/>
    <n v="1.6951510092654606E-2"/>
    <n v="1.6951510092654606E-2"/>
    <n v="1.6951510092654606E-2"/>
  </r>
  <r>
    <s v="Discretionary"/>
    <x v="4"/>
    <s v="Under $115"/>
    <s v="Under $85"/>
    <s v="ResWx"/>
    <s v="Under $115"/>
    <n v="107.28502015033791"/>
    <s v="HVAC"/>
    <s v="Res-SF_Wx-7P_v7"/>
    <s v="Urban"/>
    <s v="SC-Retro"/>
    <s v="M_Input"/>
    <s v="No"/>
    <s v="Residential"/>
    <s v="Single Family"/>
    <s v="ATTIC R19 - R38_Electric FAF"/>
    <n v="7.4563282177198692E-4"/>
    <n v="7.4395295353562381E-4"/>
    <n v="7.422776025846862E-4"/>
    <n v="7.4060874475554523E-4"/>
    <n v="7.3894165311253228E-4"/>
    <n v="6.6355376076607947E-4"/>
    <n v="5.2965043127098594E-4"/>
    <n v="4.2276592267036825E-4"/>
    <n v="3.3744966275681365E-4"/>
    <n v="2.6935287455094159E-4"/>
    <n v="2.1499875323723953E-4"/>
    <n v="1.7161203124380393E-4"/>
    <n v="1.3697903785648505E-4"/>
    <n v="1.0933662349383834E-4"/>
    <n v="8.7272687604164634E-5"/>
    <n v="6.9661333614146653E-5"/>
    <n v="4.7407650465044294E-7"/>
    <n v="1.6893274840378167E-7"/>
    <n v="5.7461356905910573E-8"/>
    <n v="1.8695313477648053E-8"/>
    <n v="6.5317076243524242E-3"/>
    <n v="81.886690058276614"/>
    <n v="107.28502015033791"/>
    <s v="R-All-HVAC-ER-All-All-E"/>
    <n v="0"/>
    <n v="6.5317076243524242E-3"/>
    <n v="7.4563282177198692E-4"/>
    <n v="1.4895857753076107E-3"/>
    <n v="2.231863377892297E-3"/>
    <n v="2.9724721226478423E-3"/>
    <n v="3.7114137757603746E-3"/>
    <n v="4.3749675365264539E-3"/>
    <n v="4.9046179677974394E-3"/>
    <n v="5.3273838904678078E-3"/>
    <n v="5.6648335532246217E-3"/>
    <n v="5.9341864277755634E-3"/>
    <n v="6.1491851810128026E-3"/>
    <n v="6.3207972122566068E-3"/>
    <n v="6.4577762501130918E-3"/>
    <n v="6.5317076243524242E-3"/>
    <n v="6.5317076243524242E-3"/>
    <n v="6.5317076243524242E-3"/>
    <n v="6.5317076243524242E-3"/>
    <n v="6.5317076243524242E-3"/>
    <n v="6.5317076243524242E-3"/>
    <n v="6.5317076243524242E-3"/>
  </r>
  <r>
    <s v="Discretionary"/>
    <x v="4"/>
    <s v="Under $65"/>
    <s v="Under $50"/>
    <s v="ResWx"/>
    <s v="Under $65"/>
    <n v="61.776338815007385"/>
    <s v="HVAC"/>
    <s v="Res-SF_Wx-7P_v7"/>
    <s v="Urban"/>
    <s v="SC-Retro"/>
    <s v="M_Input"/>
    <s v="No"/>
    <s v="Residential"/>
    <s v="Single Family"/>
    <s v="WINDOW CL30 Prime Window Replacement of Single Pane Base_DHP"/>
    <n v="2.8551326153390551E-3"/>
    <n v="2.8487001643376186E-3"/>
    <n v="2.8422850106554149E-3"/>
    <n v="2.8358947200469351E-3"/>
    <n v="2.8295111924127639E-3"/>
    <n v="2.5408403829270641E-3"/>
    <n v="2.0281057604953764E-3"/>
    <n v="1.6188299914179369E-3"/>
    <n v="1.2921420705200243E-3"/>
    <n v="1.0313899210312564E-3"/>
    <n v="8.232603698507656E-4"/>
    <n v="6.571265283418585E-4"/>
    <n v="5.245119409743596E-4"/>
    <n v="4.18665260800128E-4"/>
    <n v="3.3417935682442931E-4"/>
    <n v="2.6674301321272297E-4"/>
    <n v="1.8153054037732937E-6"/>
    <n v="6.4686717870099076E-7"/>
    <n v="2.2002759191020767E-7"/>
    <n v="7.1586976465399695E-8"/>
    <n v="2.5010824265794169E-2"/>
    <n v="49.85441503910809"/>
    <n v="61.776338815007385"/>
    <s v="R-All-HVAC-ER-All-All-E"/>
    <n v="0"/>
    <n v="2.5010824265794169E-2"/>
    <n v="2.8551326153390551E-3"/>
    <n v="5.7038327796766737E-3"/>
    <n v="8.5461177903320886E-3"/>
    <n v="1.1382012510379024E-2"/>
    <n v="1.4211523702791789E-2"/>
    <n v="1.6752364085718854E-2"/>
    <n v="1.8780469846214232E-2"/>
    <n v="2.0399299837632168E-2"/>
    <n v="2.1691441908152191E-2"/>
    <n v="2.2722831829183446E-2"/>
    <n v="2.354609219903421E-2"/>
    <n v="2.4203218727376068E-2"/>
    <n v="2.4727730668350427E-2"/>
    <n v="2.5010824265794169E-2"/>
    <n v="2.5010824265794169E-2"/>
    <n v="2.5010824265794169E-2"/>
    <n v="2.5010824265794169E-2"/>
    <n v="2.5010824265794169E-2"/>
    <n v="2.5010824265794169E-2"/>
    <n v="2.5010824265794169E-2"/>
  </r>
  <r>
    <s v="Discretionary"/>
    <x v="4"/>
    <s v="Under $65"/>
    <s v="Under $55"/>
    <s v="ResWx"/>
    <s v="Under $65"/>
    <n v="64.887603605700477"/>
    <s v="HVAC"/>
    <s v="Res-SF_Wx-7P_v7"/>
    <s v="Urban"/>
    <s v="SC-Retro"/>
    <s v="M_Input"/>
    <s v="No"/>
    <s v="Residential"/>
    <s v="Single Family"/>
    <s v="WINDOW CL22 Prime Window Replacement of Single Pane Base_Electric Zonal"/>
    <n v="9.0110005624333342E-3"/>
    <n v="8.9906992919142788E-3"/>
    <n v="8.9704526129586824E-3"/>
    <n v="8.9502844036230562E-3"/>
    <n v="8.9301375387129001E-3"/>
    <n v="8.0190720377064477E-3"/>
    <n v="6.400845288346748E-3"/>
    <n v="5.1091420008939565E-3"/>
    <n v="4.0780918061898907E-3"/>
    <n v="3.2551395716507031E-3"/>
    <n v="2.5982679809334764E-3"/>
    <n v="2.0739378215449975E-3"/>
    <n v="1.6553968000402963E-3"/>
    <n v="1.3213371877275294E-3"/>
    <n v="1.0546936965801651E-3"/>
    <n v="8.4185982436391017E-4"/>
    <n v="5.729232304835302E-6"/>
    <n v="2.0415585881295713E-6"/>
    <n v="6.9442264916240519E-7"/>
    <n v="2.2593356320018585E-7"/>
    <n v="7.8935931142108742E-2"/>
    <n v="51.614342214566705"/>
    <n v="64.887603605700477"/>
    <s v="R-All-HVAC-ER-All-All-E"/>
    <n v="0"/>
    <n v="7.8935931142108742E-2"/>
    <n v="9.0110005624333342E-3"/>
    <n v="1.8001699854347613E-2"/>
    <n v="2.6972152467306297E-2"/>
    <n v="3.5922436870929352E-2"/>
    <n v="4.485257440964225E-2"/>
    <n v="5.2871646447348694E-2"/>
    <n v="5.9272491735695446E-2"/>
    <n v="6.4381633736589408E-2"/>
    <n v="6.8459725542779293E-2"/>
    <n v="7.1714865114429996E-2"/>
    <n v="7.4313133095363471E-2"/>
    <n v="7.6387070916908467E-2"/>
    <n v="7.8042467716948768E-2"/>
    <n v="7.8935931142108742E-2"/>
    <n v="7.8935931142108742E-2"/>
    <n v="7.8935931142108742E-2"/>
    <n v="7.8935931142108742E-2"/>
    <n v="7.8935931142108742E-2"/>
    <n v="7.8935931142108742E-2"/>
    <n v="7.8935931142108742E-2"/>
  </r>
  <r>
    <s v="Discretionary"/>
    <x v="4"/>
    <s v="Under $85"/>
    <s v="Under $70"/>
    <s v="ResWx"/>
    <s v="Under $85"/>
    <n v="84.153011576754182"/>
    <s v="HVAC"/>
    <s v="Res-SF_Wx-7P_v7"/>
    <s v="Urban"/>
    <s v="SC-Retro"/>
    <s v="M_Input"/>
    <s v="No"/>
    <s v="Residential"/>
    <s v="Single Family"/>
    <s v="WINDOW CL30 Prime Window Replacement of Single Pane Base_Heat Pump"/>
    <n v="1.8768662702993814E-2"/>
    <n v="1.872637797598993E-2"/>
    <n v="1.868420695563092E-2"/>
    <n v="1.8642199376592273E-2"/>
    <n v="1.8600236255027512E-2"/>
    <n v="1.6702613347310526E-2"/>
    <n v="1.3332071771459965E-2"/>
    <n v="1.0641633218429517E-2"/>
    <n v="8.4940988574915711E-3"/>
    <n v="6.7800036464520886E-3"/>
    <n v="5.4118313508306334E-3"/>
    <n v="4.3197244490070829E-3"/>
    <n v="3.4479616291558171E-3"/>
    <n v="2.7521618516782656E-3"/>
    <n v="2.1967804916817489E-3"/>
    <n v="1.7534770947146686E-3"/>
    <n v="1.1933195201966804E-5"/>
    <n v="4.2522830027054149E-6"/>
    <n v="1.4463859351850999E-6"/>
    <n v="4.7058823397129234E-7"/>
    <n v="0.16441258176471735"/>
    <n v="65.067763708700596"/>
    <n v="84.153011576754182"/>
    <s v="R-All-HVAC-ER-All-All-E"/>
    <n v="0"/>
    <n v="0.16441258176471735"/>
    <n v="1.8768662702993814E-2"/>
    <n v="3.7495040678983745E-2"/>
    <n v="5.6179247634614668E-2"/>
    <n v="7.4821447011206937E-2"/>
    <n v="9.3421683266234457E-2"/>
    <n v="0.11012429661354498"/>
    <n v="0.12345636838500494"/>
    <n v="0.13409800160343446"/>
    <n v="0.14259210046092605"/>
    <n v="0.14937210410737814"/>
    <n v="0.15478393545820876"/>
    <n v="0.15910365990721584"/>
    <n v="0.16255162153637165"/>
    <n v="0.16441258176471735"/>
    <n v="0.16441258176471735"/>
    <n v="0.16441258176471735"/>
    <n v="0.16441258176471735"/>
    <n v="0.16441258176471735"/>
    <n v="0.16441258176471735"/>
    <n v="0.16441258176471735"/>
  </r>
  <r>
    <s v="Discretionary"/>
    <x v="4"/>
    <s v="Under $70"/>
    <s v="Under $55"/>
    <s v="ResWx"/>
    <s v="Under $70"/>
    <n v="68.483819339629633"/>
    <s v="HVAC"/>
    <s v="Res-SF_Wx-7P_v7"/>
    <s v="Urban"/>
    <s v="SC-Retro"/>
    <s v="M_Input"/>
    <s v="No"/>
    <s v="Residential"/>
    <s v="Single Family"/>
    <s v="WINDOW CL22 Prime Window Replacement of Single Pane Base_DHP"/>
    <n v="7.7842134255206588E-4"/>
    <n v="7.7666760364777183E-4"/>
    <n v="7.7491858067239405E-4"/>
    <n v="7.7317633634790047E-4"/>
    <n v="7.7143593587595269E-4"/>
    <n v="6.9273292997415318E-4"/>
    <n v="5.5294132414052924E-4"/>
    <n v="4.4135666711700374E-4"/>
    <n v="3.5228870277283366E-4"/>
    <n v="2.8119742064187036E-4"/>
    <n v="2.2445312659952966E-4"/>
    <n v="1.7915851322293242E-4"/>
    <n v="1.4300256565468334E-4"/>
    <n v="1.141446014244929E-4"/>
    <n v="9.1110424151547381E-5"/>
    <n v="7.2724626991371328E-5"/>
    <n v="4.9492358496959715E-7"/>
    <n v="1.763614113726539E-7"/>
    <n v="5.9988167475332011E-8"/>
    <n v="1.951742277401083E-8"/>
    <n v="6.8189334879638474E-3"/>
    <n v="54.652315063891123"/>
    <n v="68.483819339629633"/>
    <s v="R-All-HVAC-ER-All-All-E"/>
    <n v="0"/>
    <n v="6.8189334879638474E-3"/>
    <n v="7.7842134255206588E-4"/>
    <n v="1.5550889461998377E-3"/>
    <n v="2.3300075268722319E-3"/>
    <n v="3.1031838632201323E-3"/>
    <n v="3.874619799096085E-3"/>
    <n v="4.5673527290702384E-3"/>
    <n v="5.1202940532107675E-3"/>
    <n v="5.561650720327771E-3"/>
    <n v="5.9139394231006049E-3"/>
    <n v="6.1951368437424756E-3"/>
    <n v="6.4195899703420054E-3"/>
    <n v="6.5987484835649379E-3"/>
    <n v="6.7417510492196213E-3"/>
    <n v="6.8189334879638474E-3"/>
    <n v="6.8189334879638474E-3"/>
    <n v="6.8189334879638474E-3"/>
    <n v="6.8189334879638474E-3"/>
    <n v="6.8189334879638474E-3"/>
    <n v="6.8189334879638474E-3"/>
    <n v="6.8189334879638474E-3"/>
  </r>
  <r>
    <s v="Discretionary"/>
    <x v="4"/>
    <s v="Under $100"/>
    <s v="Under $85"/>
    <s v="ResWx"/>
    <s v="Under $100"/>
    <n v="92.005971140548453"/>
    <s v="HVAC"/>
    <s v="Res-SF_Wx-7P_v7"/>
    <s v="Urban"/>
    <s v="SC-Retro"/>
    <s v="M_Input"/>
    <s v="No"/>
    <s v="Residential"/>
    <s v="Single Family"/>
    <s v="WINDOW CL22 Prime Window Replacement of Single Pane Base_Heat Pump"/>
    <n v="5.1360349442826012E-3"/>
    <n v="5.1244637503761346E-3"/>
    <n v="5.1129236722348512E-3"/>
    <n v="5.1014283197272497E-3"/>
    <n v="5.0899451329846253E-3"/>
    <n v="4.5706615953487253E-3"/>
    <n v="3.6483146179072013E-3"/>
    <n v="2.9120774846347632E-3"/>
    <n v="2.3244058057108555E-3"/>
    <n v="1.8553445283550662E-3"/>
    <n v="1.4809448797860579E-3"/>
    <n v="1.182090384960316E-3"/>
    <n v="9.435329354107408E-4"/>
    <n v="7.5312768236206597E-4"/>
    <n v="6.011478574014786E-4"/>
    <n v="4.7983810967081443E-4"/>
    <n v="3.2655127605053412E-6"/>
    <n v="1.1636350676913305E-6"/>
    <n v="3.9580277101173445E-7"/>
    <n v="1.2877622941453692E-7"/>
    <n v="4.4991418865906338E-2"/>
    <n v="70.695634526804767"/>
    <n v="92.005971140548453"/>
    <s v="R-All-HVAC-ER-All-All-E"/>
    <n v="0"/>
    <n v="4.4991418865906338E-2"/>
    <n v="5.1360349442826012E-3"/>
    <n v="1.0260498694658737E-2"/>
    <n v="1.5373422366893588E-2"/>
    <n v="2.0474850686620839E-2"/>
    <n v="2.5564795819605465E-2"/>
    <n v="3.013545741495419E-2"/>
    <n v="3.3783772032861391E-2"/>
    <n v="3.6695849517496153E-2"/>
    <n v="3.9020255323207007E-2"/>
    <n v="4.0875599851562069E-2"/>
    <n v="4.2356544731348131E-2"/>
    <n v="4.3538635116308448E-2"/>
    <n v="4.4482168051719187E-2"/>
    <n v="4.4991418865906338E-2"/>
    <n v="4.4991418865906338E-2"/>
    <n v="4.4991418865906338E-2"/>
    <n v="4.4991418865906338E-2"/>
    <n v="4.4991418865906338E-2"/>
    <n v="4.4991418865906338E-2"/>
    <n v="4.4991418865906338E-2"/>
  </r>
  <r>
    <s v="Discretionary"/>
    <x v="4"/>
    <s v="Under $130"/>
    <s v="Under $100"/>
    <s v="ResWx"/>
    <s v="Under $130"/>
    <n v="118.40917828136834"/>
    <s v="HVAC"/>
    <s v="Res-SF_Wx-7P_v7"/>
    <s v="Urban"/>
    <s v="SC-Retro"/>
    <s v="M_Input"/>
    <s v="No"/>
    <s v="Residential"/>
    <s v="Single Family"/>
    <s v="ATTIC R11 - R38_Heat Pump"/>
    <n v="6.17815891001276E-3"/>
    <n v="6.1642398702265715E-3"/>
    <n v="6.1503582597304887E-3"/>
    <n v="6.1365304498948803E-3"/>
    <n v="6.1227172743112011E-3"/>
    <n v="5.4980688344793121E-3"/>
    <n v="4.388573619080299E-3"/>
    <n v="3.5029507496578795E-3"/>
    <n v="2.7960379154008627E-3"/>
    <n v="2.2318020522349401E-3"/>
    <n v="1.7814350765804632E-3"/>
    <n v="1.4219416969529766E-3"/>
    <n v="1.1349798969509536E-3"/>
    <n v="9.0594058483618408E-4"/>
    <n v="7.2312338832009136E-4"/>
    <n v="5.7719936191760171E-4"/>
    <n v="3.928099589652316E-6"/>
    <n v="1.3997417150487609E-6"/>
    <n v="4.7611288530192238E-7"/>
    <n v="1.5490548989370197E-7"/>
    <n v="5.41203746384053E-2"/>
    <n v="89.132110437547453"/>
    <n v="118.40917828136834"/>
    <s v="R-All-HVAC-ER-All-All-E"/>
    <n v="0"/>
    <n v="5.41203746384053E-2"/>
    <n v="6.17815891001276E-3"/>
    <n v="1.2342398780239332E-2"/>
    <n v="1.8492757039969821E-2"/>
    <n v="2.4629287489864701E-2"/>
    <n v="3.0752004764175903E-2"/>
    <n v="3.6250073598655216E-2"/>
    <n v="4.0638647217735517E-2"/>
    <n v="4.4141597967393399E-2"/>
    <n v="4.693763588279426E-2"/>
    <n v="4.9169437935029203E-2"/>
    <n v="5.0950873011609665E-2"/>
    <n v="5.2372814708562643E-2"/>
    <n v="5.3507794605513595E-2"/>
    <n v="5.41203746384053E-2"/>
    <n v="5.41203746384053E-2"/>
    <n v="5.41203746384053E-2"/>
    <n v="5.41203746384053E-2"/>
    <n v="5.41203746384053E-2"/>
    <n v="5.41203746384053E-2"/>
    <n v="5.41203746384053E-2"/>
  </r>
  <r>
    <s v="Discretionary"/>
    <x v="4"/>
    <s v="Under $115"/>
    <s v="Under $85"/>
    <s v="ResWx"/>
    <s v="Under $115"/>
    <n v="108.4574652032743"/>
    <s v="HVAC"/>
    <s v="Res-SF_Wx-7P_v7"/>
    <s v="Urban"/>
    <s v="SC-Retro"/>
    <s v="M_Input"/>
    <s v="No"/>
    <s v="Residential"/>
    <s v="Single Family"/>
    <s v="WINDOW CL30 Prime Window Replacement of Double Pane Base_Electric FAF"/>
    <n v="0.21703328474145733"/>
    <n v="0.21654432112474814"/>
    <n v="0.21605667236605663"/>
    <n v="0.21557091357721445"/>
    <n v="0.21508566887676206"/>
    <n v="0.19314231897593201"/>
    <n v="0.15416672859208391"/>
    <n v="0.12305557667894779"/>
    <n v="9.8222351007778264E-2"/>
    <n v="7.8401241752500336E-2"/>
    <n v="6.2580246292678957E-2"/>
    <n v="4.9951560277996937E-2"/>
    <n v="3.9870844816174748E-2"/>
    <n v="3.1824895372784726E-2"/>
    <n v="2.540268816752685E-2"/>
    <n v="2.0276505556473551E-2"/>
    <n v="1.3799068122902192E-4"/>
    <n v="4.9171694453234129E-5"/>
    <n v="1.6725426605220726E-5"/>
    <n v="5.4416935183762227E-6"/>
    <n v="1.9012011264674802"/>
    <n v="82.324082304043031"/>
    <n v="108.4574652032743"/>
    <s v="R-All-HVAC-ER-All-All-E"/>
    <n v="0"/>
    <n v="1.9012011264674802"/>
    <n v="0.21703328474145733"/>
    <n v="0.43357760586620547"/>
    <n v="0.64963427823226216"/>
    <n v="0.86520519180947664"/>
    <n v="1.0802908606862387"/>
    <n v="1.2734331796621707"/>
    <n v="1.4275999082542548"/>
    <n v="1.5506554849332026"/>
    <n v="1.6488778359409808"/>
    <n v="1.7272790776934812"/>
    <n v="1.7898593239861602"/>
    <n v="1.8398108842641572"/>
    <n v="1.8796817290803318"/>
    <n v="1.9012011264674802"/>
    <n v="1.9012011264674802"/>
    <n v="1.9012011264674802"/>
    <n v="1.9012011264674802"/>
    <n v="1.9012011264674802"/>
    <n v="1.9012011264674802"/>
    <n v="1.9012011264674802"/>
  </r>
  <r>
    <s v="Discretionary"/>
    <x v="4"/>
    <s v="Under $130"/>
    <s v="Under $100"/>
    <s v="ResWx"/>
    <s v="Under $130"/>
    <n v="128.6942531174289"/>
    <s v="HVAC"/>
    <s v="Res-SF_Wx-7P_v7"/>
    <s v="Urban"/>
    <s v="SC-Retro"/>
    <s v="M_Input"/>
    <s v="No"/>
    <s v="Residential"/>
    <s v="Single Family"/>
    <s v="ATTIC R11 - R49_Heat Pump"/>
    <n v="5.2545351942127035E-3"/>
    <n v="5.2426970259992515E-3"/>
    <n v="5.2308906914639228E-3"/>
    <n v="5.2191301144864782E-3"/>
    <n v="5.2073819839664548E-3"/>
    <n v="4.6761173695540163E-3"/>
    <n v="3.7324897060317299E-3"/>
    <n v="2.9792658728541965E-3"/>
    <n v="2.3780352439650358E-3"/>
    <n v="1.8981516339728478E-3"/>
    <n v="1.5151137163090084E-3"/>
    <n v="1.2093639544701383E-3"/>
    <n v="9.6530243072695163E-4"/>
    <n v="7.705040864475815E-4"/>
    <n v="6.1501773409036687E-4"/>
    <n v="4.9090908884810301E-4"/>
    <n v="3.3408557210707843E-6"/>
    <n v="1.1904828301860841E-6"/>
    <n v="4.0493485983058665E-7"/>
    <n v="1.3174739599269E-7"/>
    <n v="4.6029475350754592E-2"/>
    <n v="96.488827353993258"/>
    <n v="128.6942531174289"/>
    <s v="R-All-HVAC-ER-All-All-E"/>
    <n v="0"/>
    <n v="4.6029475350754592E-2"/>
    <n v="5.2545351942127035E-3"/>
    <n v="1.0497232220211955E-2"/>
    <n v="1.5728122911675878E-2"/>
    <n v="2.0947253026162356E-2"/>
    <n v="2.615463501012881E-2"/>
    <n v="3.0830752379682826E-2"/>
    <n v="3.4563242085714554E-2"/>
    <n v="3.7542507958568748E-2"/>
    <n v="3.9920543202533784E-2"/>
    <n v="4.1818694836506631E-2"/>
    <n v="4.3333808552815642E-2"/>
    <n v="4.4543172507285782E-2"/>
    <n v="4.550847493801273E-2"/>
    <n v="4.6029475350754592E-2"/>
    <n v="4.6029475350754592E-2"/>
    <n v="4.6029475350754592E-2"/>
    <n v="4.6029475350754592E-2"/>
    <n v="4.6029475350754592E-2"/>
    <n v="4.6029475350754592E-2"/>
    <n v="4.6029475350754592E-2"/>
  </r>
  <r>
    <s v="Discretionary"/>
    <x v="4"/>
    <s v="Under $115"/>
    <s v="Under $85"/>
    <s v="ResWx"/>
    <s v="Under $115"/>
    <n v="110.50111465915371"/>
    <s v="HVAC"/>
    <s v="Res-SF_Wx-7P_v7"/>
    <s v="Urban"/>
    <s v="SC-Retro"/>
    <s v="M_Input"/>
    <s v="No"/>
    <s v="Residential"/>
    <s v="Single Family"/>
    <s v="WINDOW CL22 Prime Window Replacement of Double Pane Base_Electric FAF"/>
    <n v="6.2785423075719618E-2"/>
    <n v="6.2643971097142745E-2"/>
    <n v="6.2502899493018654E-2"/>
    <n v="6.2362374637089123E-2"/>
    <n v="6.2221998501468055E-2"/>
    <n v="5.5874020545628761E-2"/>
    <n v="4.4598796402977169E-2"/>
    <n v="3.5598670742223573E-2"/>
    <n v="2.8414682433902258E-2"/>
    <n v="2.2680646145850036E-2"/>
    <n v="1.8103800273534944E-2"/>
    <n v="1.4450455602155257E-2"/>
    <n v="1.1534211736932334E-2"/>
    <n v="9.2066040593778101E-3"/>
    <n v="7.3487277573977194E-3"/>
    <n v="5.8657775989379947E-3"/>
    <n v="3.9919237787843149E-5"/>
    <n v="1.4224848705921083E-5"/>
    <n v="4.8384881921758498E-6"/>
    <n v="1.5742241113230929E-6"/>
    <n v="0.5499972836862016"/>
    <n v="83.842001892646621"/>
    <n v="110.50111465915371"/>
    <s v="R-All-HVAC-ER-All-All-E"/>
    <n v="0"/>
    <n v="0.5499972836862016"/>
    <n v="6.2785423075719618E-2"/>
    <n v="0.12542939417286236"/>
    <n v="0.18793229366588102"/>
    <n v="0.25029466830297015"/>
    <n v="0.31251666680443818"/>
    <n v="0.36839068735006697"/>
    <n v="0.41298948375304412"/>
    <n v="0.44858815449526768"/>
    <n v="0.47700283692916995"/>
    <n v="0.49968348307501997"/>
    <n v="0.51778728334855495"/>
    <n v="0.53223773895071025"/>
    <n v="0.54377195068764261"/>
    <n v="0.5499972836862016"/>
    <n v="0.5499972836862016"/>
    <n v="0.5499972836862016"/>
    <n v="0.5499972836862016"/>
    <n v="0.5499972836862016"/>
    <n v="0.5499972836862016"/>
    <n v="0.5499972836862016"/>
  </r>
  <r>
    <s v="Discretionary"/>
    <x v="4"/>
    <s v="Over $160"/>
    <s v="Under $115"/>
    <s v="ResWx"/>
    <s v="Over $160"/>
    <n v="150.43507901355846"/>
    <s v="HVAC"/>
    <s v="Res-SF_Wx-7P_v7"/>
    <s v="Urban"/>
    <s v="SC-Retro"/>
    <s v="M_Input"/>
    <s v="No"/>
    <s v="Residential"/>
    <s v="Single Family"/>
    <s v="CFM50 Infiltration Reduction_Heat Pump"/>
    <n v="0.12983861468426713"/>
    <n v="0.12954609568792905"/>
    <n v="0.12925436329602233"/>
    <n v="0.12896376156509834"/>
    <n v="0.1286734673838871"/>
    <n v="0.11554601480881345"/>
    <n v="9.2229145841140198E-2"/>
    <n v="7.3617121098274688E-2"/>
    <n v="5.876082095460123E-2"/>
    <n v="4.6902983709606529E-2"/>
    <n v="3.7438186013362178E-2"/>
    <n v="2.988316467466667E-2"/>
    <n v="2.3852448546730517E-2"/>
    <n v="1.9039016677080252E-2"/>
    <n v="1.5196977020631554E-2"/>
    <n v="1.2130274834233675E-2"/>
    <n v="8.2551940876062936E-5"/>
    <n v="2.9416615507116484E-5"/>
    <n v="1.0005867178447711E-5"/>
    <n v="3.2554543364350695E-6"/>
    <n v="1.1373800142718526"/>
    <n v="104.84280355869714"/>
    <n v="150.43507901355846"/>
    <s v="R-All-HVAC-ER-All-All-E"/>
    <n v="0"/>
    <n v="1.1373800142718526"/>
    <n v="0.12983861468426713"/>
    <n v="0.25938471037219618"/>
    <n v="0.38863907366821848"/>
    <n v="0.51760283523331685"/>
    <n v="0.64627630261720392"/>
    <n v="0.76182231742601736"/>
    <n v="0.85405146326715753"/>
    <n v="0.9276685843654322"/>
    <n v="0.98642940532003343"/>
    <n v="1.03333238902964"/>
    <n v="1.0707705750430021"/>
    <n v="1.1006537397176688"/>
    <n v="1.1245061882643992"/>
    <n v="1.1373800142718526"/>
    <n v="1.1373800142718526"/>
    <n v="1.1373800142718526"/>
    <n v="1.1373800142718526"/>
    <n v="1.1373800142718526"/>
    <n v="1.1373800142718526"/>
    <n v="1.1373800142718526"/>
  </r>
  <r>
    <s v="Discretionary"/>
    <x v="4"/>
    <s v="Under $130"/>
    <s v="Under $100"/>
    <s v="ResWx"/>
    <s v="Under $130"/>
    <n v="118.54357751058302"/>
    <s v="HVAC"/>
    <s v="Res-SF_Wx-7P_v7"/>
    <s v="Urban"/>
    <s v="SC-Retro"/>
    <s v="M_Input"/>
    <s v="No"/>
    <s v="Residential"/>
    <s v="Single Family"/>
    <s v="ATTIC R19 - R49_DHP"/>
    <n v="5.5485991771745975E-4"/>
    <n v="5.5360984995731302E-4"/>
    <n v="5.5236314371847543E-4"/>
    <n v="5.5112126931230489E-4"/>
    <n v="5.4988070920703553E-4"/>
    <n v="4.9378108681536338E-4"/>
    <n v="3.9413741741629621E-4"/>
    <n v="3.1459970405964689E-4"/>
    <n v="2.5111192351493216E-4"/>
    <n v="2.0043794941204882E-4"/>
    <n v="1.5999053025465005E-4"/>
    <n v="1.2770446090204631E-4"/>
    <n v="1.0193244644655414E-4"/>
    <n v="8.1362445621858246E-5"/>
    <n v="6.4943649004008512E-5"/>
    <n v="5.1838224805310029E-5"/>
    <n v="3.5278228463307194E-7"/>
    <n v="1.2571068244601808E-7"/>
    <n v="4.2759657077564773E-8"/>
    <n v="1.3912048658558173E-8"/>
    <n v="4.8605461685415977E-3"/>
    <n v="90.451918705730151"/>
    <n v="118.54357751058302"/>
    <s v="R-All-HVAC-ER-All-All-E"/>
    <n v="0"/>
    <n v="4.8605461685415977E-3"/>
    <n v="5.5485991771745975E-4"/>
    <n v="1.1084697676747727E-3"/>
    <n v="1.6608329113932481E-3"/>
    <n v="2.2119541807055529E-3"/>
    <n v="2.7618348899125884E-3"/>
    <n v="3.2556159767279519E-3"/>
    <n v="3.649753394144248E-3"/>
    <n v="3.964353098203895E-3"/>
    <n v="4.2154650217188271E-3"/>
    <n v="4.4159029711308756E-3"/>
    <n v="4.5758935013855253E-3"/>
    <n v="4.7035979622875711E-3"/>
    <n v="4.8055304087341252E-3"/>
    <n v="4.8605461685415977E-3"/>
    <n v="4.8605461685415977E-3"/>
    <n v="4.8605461685415977E-3"/>
    <n v="4.8605461685415977E-3"/>
    <n v="4.8605461685415977E-3"/>
    <n v="4.8605461685415977E-3"/>
    <n v="4.8605461685415977E-3"/>
  </r>
  <r>
    <s v="Discretionary"/>
    <x v="4"/>
    <s v="Under $130"/>
    <s v="Under $100"/>
    <s v="ResWx"/>
    <s v="Under $130"/>
    <n v="118.46021023829962"/>
    <s v="HVAC"/>
    <s v="Res-SF_Wx-7P_v7"/>
    <s v="Urban"/>
    <s v="SC-Retro"/>
    <s v="M_Input"/>
    <s v="No"/>
    <s v="Residential"/>
    <s v="Single Family"/>
    <s v="ATTIC R19 - R49_Electric Zonal"/>
    <n v="6.1514424684008953E-3"/>
    <n v="6.1375836192344626E-3"/>
    <n v="6.1237620375012682E-3"/>
    <n v="6.1099940237763564E-3"/>
    <n v="6.0962405810199389E-3"/>
    <n v="5.4742933315934409E-3"/>
    <n v="4.3695959474856884E-3"/>
    <n v="3.4878028098694102E-3"/>
    <n v="2.7839469049883102E-3"/>
    <n v="2.2221509878828814E-3"/>
    <n v="1.7737315508372751E-3"/>
    <n v="1.4157927417584844E-3"/>
    <n v="1.1300718613064852E-3"/>
    <n v="9.0202299238006109E-4"/>
    <n v="7.1999635904427953E-4"/>
    <n v="5.7470335731887141E-4"/>
    <n v="3.9111131629738988E-6"/>
    <n v="1.3936887600590174E-6"/>
    <n v="4.7405401270150896E-7"/>
    <n v="1.5423562634108354E-7"/>
    <n v="5.3886339896000751E-2"/>
    <n v="89.988001661361665"/>
    <n v="118.46021023829962"/>
    <s v="R-All-HVAC-ER-All-All-E"/>
    <n v="0"/>
    <n v="5.3886339896000751E-2"/>
    <n v="6.1514424684008953E-3"/>
    <n v="1.2289026087635359E-2"/>
    <n v="1.8412788125136626E-2"/>
    <n v="2.4522782148912983E-2"/>
    <n v="3.0619022729932922E-2"/>
    <n v="3.6093316061526361E-2"/>
    <n v="4.0462912009012052E-2"/>
    <n v="4.3950714818881464E-2"/>
    <n v="4.6734661723869773E-2"/>
    <n v="4.8956812711752652E-2"/>
    <n v="5.0730544262589924E-2"/>
    <n v="5.2146337004348411E-2"/>
    <n v="5.3276408865654899E-2"/>
    <n v="5.3886339896000751E-2"/>
    <n v="5.3886339896000751E-2"/>
    <n v="5.3886339896000751E-2"/>
    <n v="5.3886339896000751E-2"/>
    <n v="5.3886339896000751E-2"/>
    <n v="5.3886339896000751E-2"/>
    <n v="5.3886339896000751E-2"/>
  </r>
  <r>
    <s v="Discretionary"/>
    <x v="4"/>
    <s v="Under $130"/>
    <s v="Under $100"/>
    <s v="ResWx"/>
    <s v="Under $130"/>
    <n v="120.55257536265911"/>
    <s v="HVAC"/>
    <s v="Res-SF_Wx-7P_v7"/>
    <s v="Urban"/>
    <s v="SC-Retro"/>
    <s v="M_Input"/>
    <s v="No"/>
    <s v="Residential"/>
    <s v="Single Family"/>
    <s v="ATTIC R19 - R38_DHP"/>
    <n v="2.1385096712491015E-4"/>
    <n v="2.1336917308835624E-4"/>
    <n v="2.1288867463030786E-4"/>
    <n v="2.1241003842984181E-4"/>
    <n v="2.1193190877978564E-4"/>
    <n v="1.9031031002896302E-4"/>
    <n v="1.5190621128540225E-4"/>
    <n v="1.212512362527948E-4"/>
    <n v="9.6782135428296598E-5"/>
    <n v="7.7251659313634486E-5"/>
    <n v="6.1662644089577754E-5"/>
    <n v="4.9219130086765915E-5"/>
    <n v="3.9286226231074872E-5"/>
    <n v="3.1358253008180481E-5"/>
    <n v="2.5030213400997495E-5"/>
    <n v="1.9979195026840966E-5"/>
    <n v="1.3596735021637302E-7"/>
    <n v="4.8450699285693772E-8"/>
    <n v="1.6480184868251829E-8"/>
    <n v="5.361903005285072E-9"/>
    <n v="1.8733241773416164E-3"/>
    <n v="91.887916345557869"/>
    <n v="120.55257536265911"/>
    <s v="R-All-HVAC-ER-All-All-E"/>
    <n v="0"/>
    <n v="1.8733241773416164E-3"/>
    <n v="2.1385096712491015E-4"/>
    <n v="4.2722014021326642E-4"/>
    <n v="6.4010881484357425E-4"/>
    <n v="8.5251885327341603E-4"/>
    <n v="1.0644507620532016E-3"/>
    <n v="1.2547610720821645E-3"/>
    <n v="1.4066672833675667E-3"/>
    <n v="1.5279185196203616E-3"/>
    <n v="1.6247006550486581E-3"/>
    <n v="1.7019523143622926E-3"/>
    <n v="1.7636149584518703E-3"/>
    <n v="1.8128340885386362E-3"/>
    <n v="1.852120314769711E-3"/>
    <n v="1.8733241773416164E-3"/>
    <n v="1.8733241773416164E-3"/>
    <n v="1.8733241773416164E-3"/>
    <n v="1.8733241773416164E-3"/>
    <n v="1.8733241773416164E-3"/>
    <n v="1.8733241773416164E-3"/>
    <n v="1.8733241773416164E-3"/>
  </r>
  <r>
    <s v="Discretionary"/>
    <x v="4"/>
    <s v="Under $130"/>
    <s v="Under $100"/>
    <s v="ResWx"/>
    <s v="Under $130"/>
    <n v="120.46649064555243"/>
    <s v="HVAC"/>
    <s v="Res-SF_Wx-7P_v7"/>
    <s v="Urban"/>
    <s v="SC-Retro"/>
    <s v="M_Input"/>
    <s v="No"/>
    <s v="Residential"/>
    <s v="Single Family"/>
    <s v="ATTIC R19 - R38_Electric Zonal"/>
    <n v="2.3707393170062604E-3"/>
    <n v="2.3653981764890407E-3"/>
    <n v="2.360071398679376E-3"/>
    <n v="2.3547652657483777E-3"/>
    <n v="2.3494647484056034E-3"/>
    <n v="2.1097689689370536E-3"/>
    <n v="1.6840233758747116E-3"/>
    <n v="1.344184115156296E-3"/>
    <n v="1.0729210942014046E-3"/>
    <n v="8.5640737800279443E-4"/>
    <n v="6.8358846676778648E-4"/>
    <n v="5.4564039814412283E-4"/>
    <n v="4.3552480680814689E-4"/>
    <n v="3.4763575923273728E-4"/>
    <n v="2.7748348216794004E-4"/>
    <n v="2.2148818782101505E-4"/>
    <n v="1.5073260940589285E-6"/>
    <n v="5.3712161921600937E-7"/>
    <n v="1.8269836580105511E-7"/>
    <n v="5.9441743189211144E-8"/>
    <n v="2.0767562290836396E-2"/>
    <n v="91.422138799354045"/>
    <n v="120.46649064555243"/>
    <s v="R-All-HVAC-ER-All-All-E"/>
    <n v="0"/>
    <n v="2.0767562290836396E-2"/>
    <n v="2.3707393170062604E-3"/>
    <n v="4.7361374934953016E-3"/>
    <n v="7.0962088921746776E-3"/>
    <n v="9.4509741579230557E-3"/>
    <n v="1.180043890632866E-2"/>
    <n v="1.3910207875265713E-2"/>
    <n v="1.5594231251140424E-2"/>
    <n v="1.693841536629672E-2"/>
    <n v="1.8011336460498125E-2"/>
    <n v="1.8867743838500921E-2"/>
    <n v="1.9551332305268707E-2"/>
    <n v="2.0096972703412829E-2"/>
    <n v="2.0532497510220977E-2"/>
    <n v="2.0767562290836396E-2"/>
    <n v="2.0767562290836396E-2"/>
    <n v="2.0767562290836396E-2"/>
    <n v="2.0767562290836396E-2"/>
    <n v="2.0767562290836396E-2"/>
    <n v="2.0767562290836396E-2"/>
    <n v="2.0767562290836396E-2"/>
  </r>
  <r>
    <s v="Discretionary"/>
    <x v="4"/>
    <s v="Under $130"/>
    <s v="Under $100"/>
    <s v="ResWx"/>
    <s v="Under $130"/>
    <n v="121.80280416760192"/>
    <s v="HVAC"/>
    <s v="Res-SF_Wx-7P_v7"/>
    <s v="Urban"/>
    <s v="SC-Retro"/>
    <s v="M_Input"/>
    <s v="No"/>
    <s v="Residential"/>
    <s v="Single Family"/>
    <s v="WINDOW CL30 Prime Window Replacement of Double Pane Base_Electric Zonal"/>
    <n v="0.68584419176375522"/>
    <n v="0.684299023902046"/>
    <n v="0.68275801110685252"/>
    <n v="0.68122297078194372"/>
    <n v="0.67968955502138018"/>
    <n v="0.61034664711095443"/>
    <n v="0.48718036726051916"/>
    <n v="0.38886640189745247"/>
    <n v="0.3103912334014341"/>
    <n v="0.2477547918379136"/>
    <n v="0.19775906027551626"/>
    <n v="0.15785130620408122"/>
    <n v="0.12599536228031877"/>
    <n v="0.10056945721903958"/>
    <n v="8.0274719869068048E-2"/>
    <n v="6.4075533767731327E-2"/>
    <n v="4.3606264058155582E-4"/>
    <n v="1.5538686188206954E-4"/>
    <n v="5.2853813209465042E-5"/>
    <n v="1.7196228207036387E-5"/>
    <n v="6.0079621036733837"/>
    <n v="92.137522298964953"/>
    <n v="121.80280416760192"/>
    <s v="R-All-HVAC-ER-All-All-E"/>
    <n v="0"/>
    <n v="6.0079621036733837"/>
    <n v="0.68584419176375522"/>
    <n v="1.3701432156658013"/>
    <n v="2.0529012267726539"/>
    <n v="2.7341241975545976"/>
    <n v="3.4138137525759777"/>
    <n v="4.0241603996869326"/>
    <n v="4.5113407669474519"/>
    <n v="4.9002071688449043"/>
    <n v="5.2105984022463385"/>
    <n v="5.4583531940842525"/>
    <n v="5.6561122543597691"/>
    <n v="5.8139635605638507"/>
    <n v="5.9399589228441698"/>
    <n v="6.0079621036733837"/>
    <n v="6.0079621036733837"/>
    <n v="6.0079621036733837"/>
    <n v="6.0079621036733837"/>
    <n v="6.0079621036733837"/>
    <n v="6.0079621036733837"/>
    <n v="6.0079621036733837"/>
  </r>
  <r>
    <s v="Discretionary"/>
    <x v="4"/>
    <s v="Under $130"/>
    <s v="Under $100"/>
    <s v="ResWx"/>
    <s v="Under $130"/>
    <n v="123.36040779068009"/>
    <s v="HVAC"/>
    <s v="Res-SF_Wx-7P_v7"/>
    <s v="Urban"/>
    <s v="SC-Retro"/>
    <s v="M_Input"/>
    <s v="No"/>
    <s v="Residential"/>
    <s v="Single Family"/>
    <s v="WINDOW CL22 Prime Window Replacement of Double Pane Base_Electric Zonal"/>
    <n v="0.1995661463026466"/>
    <n v="0.19911653515297861"/>
    <n v="0.19866813303973924"/>
    <n v="0.19822146878896618"/>
    <n v="0.19777527725203936"/>
    <n v="0.17759795845093507"/>
    <n v="0.14175917739925945"/>
    <n v="0.1131518939508382"/>
    <n v="9.0317280571775252E-2"/>
    <n v="7.2091401558647364E-2"/>
    <n v="5.7543701659300464E-2"/>
    <n v="4.5931389732959335E-2"/>
    <n v="3.6661984171107852E-2"/>
    <n v="2.9263583848889663E-2"/>
    <n v="2.3358244747391069E-2"/>
    <n v="1.8644624391185246E-2"/>
    <n v="1.2688500066410579E-4"/>
    <n v="4.5214288586623868E-5"/>
    <n v="1.5379341177312391E-5"/>
    <n v="5.0037385100451919E-6"/>
    <n v="1.7481898346023168"/>
    <n v="93.283963862311879"/>
    <n v="123.36040779068009"/>
    <s v="R-All-HVAC-ER-All-All-E"/>
    <n v="0"/>
    <n v="1.7481898346023168"/>
    <n v="0.1995661463026466"/>
    <n v="0.39868268145562524"/>
    <n v="0.59735081449536453"/>
    <n v="0.79557228328433072"/>
    <n v="0.99334756053637008"/>
    <n v="1.1709455189873053"/>
    <n v="1.3127046963865647"/>
    <n v="1.425856590337403"/>
    <n v="1.5161738709091783"/>
    <n v="1.5882652724678257"/>
    <n v="1.6458089741271262"/>
    <n v="1.6917403638600856"/>
    <n v="1.7284023480311934"/>
    <n v="1.7481898346023168"/>
    <n v="1.7481898346023168"/>
    <n v="1.7481898346023168"/>
    <n v="1.7481898346023168"/>
    <n v="1.7481898346023168"/>
    <n v="1.7481898346023168"/>
    <n v="1.7481898346023168"/>
  </r>
  <r>
    <s v="Discretionary"/>
    <x v="4"/>
    <s v="Under $130"/>
    <s v="Under $100"/>
    <s v="ResWx"/>
    <s v="Under $130"/>
    <n v="125.88907384036962"/>
    <s v="HVAC"/>
    <s v="Res-SF_Wx-7P_v7"/>
    <s v="Urban"/>
    <s v="SC-Retro"/>
    <s v="M_Input"/>
    <s v="No"/>
    <s v="Residential"/>
    <s v="Single Family"/>
    <s v="WINDOW CL30 Prime Window Replacement of Double Pane Base_DHP"/>
    <n v="6.0168909588149556E-2"/>
    <n v="6.0033352465283754E-2"/>
    <n v="5.9898159865183542E-2"/>
    <n v="5.976349122814794E-2"/>
    <n v="5.9628965113665409E-2"/>
    <n v="5.3545532160895054E-2"/>
    <n v="4.2740190589697108E-2"/>
    <n v="3.4115135272147004E-2"/>
    <n v="2.7230531779320187E-2"/>
    <n v="2.1735455150229108E-2"/>
    <n v="1.7349344298382047E-2"/>
    <n v="1.3848248750112976E-2"/>
    <n v="1.1053536142188378E-2"/>
    <n v="8.8229289558903728E-3"/>
    <n v="7.042477606458662E-3"/>
    <n v="5.621327765667013E-3"/>
    <n v="3.8255647435677456E-5"/>
    <n v="1.3632043773272953E-5"/>
    <n v="4.6368495156472454E-6"/>
    <n v="1.5086200520055766E-6"/>
    <n v="0.52707675149266509"/>
    <n v="95.492220117025241"/>
    <n v="125.88907384036962"/>
    <s v="R-All-HVAC-ER-All-All-E"/>
    <n v="0"/>
    <n v="0.52707675149266509"/>
    <n v="6.0168909588149556E-2"/>
    <n v="0.12020226205343332"/>
    <n v="0.18010042191861686"/>
    <n v="0.23986391314676481"/>
    <n v="0.2994928782604302"/>
    <n v="0.35303841042132522"/>
    <n v="0.39577860101102236"/>
    <n v="0.42989373628316935"/>
    <n v="0.45712426806248951"/>
    <n v="0.47885972321271864"/>
    <n v="0.49620906751110067"/>
    <n v="0.51005731626121364"/>
    <n v="0.52111085240340205"/>
    <n v="0.52707675149266509"/>
    <n v="0.52707675149266509"/>
    <n v="0.52707675149266509"/>
    <n v="0.52707675149266509"/>
    <n v="0.52707675149266509"/>
    <n v="0.52707675149266509"/>
    <n v="0.52707675149266509"/>
  </r>
  <r>
    <s v="Discretionary"/>
    <x v="4"/>
    <s v="Under $130"/>
    <s v="Under $100"/>
    <s v="ResWx"/>
    <s v="Under $130"/>
    <n v="127.38123502951312"/>
    <s v="HVAC"/>
    <s v="Res-SF_Wx-7P_v7"/>
    <s v="Urban"/>
    <s v="SC-Retro"/>
    <s v="M_Input"/>
    <s v="No"/>
    <s v="Residential"/>
    <s v="Single Family"/>
    <s v="WINDOW CL22 Prime Window Replacement of Double Pane Base_DHP"/>
    <n v="1.7522244943977486E-2"/>
    <n v="1.7482768325122106E-2"/>
    <n v="1.7443397861708624E-2"/>
    <n v="1.7404179985556951E-2"/>
    <n v="1.7365003614479943E-2"/>
    <n v="1.559340092085724E-2"/>
    <n v="1.244669537126618E-2"/>
    <n v="9.9349275336247621E-3"/>
    <n v="7.9300098848057842E-3"/>
    <n v="6.3297469028117765E-3"/>
    <n v="5.0524342637168727E-3"/>
    <n v="4.0328536499255555E-3"/>
    <n v="3.2189841748217277E-3"/>
    <n v="2.5693921220548603E-3"/>
    <n v="2.0508933679786838E-3"/>
    <n v="1.6370295339338942E-3"/>
    <n v="1.1140717514189538E-5"/>
    <n v="3.9698909572620339E-6"/>
    <n v="1.3503321489066246E-6"/>
    <n v="4.393366982978216E-7"/>
    <n v="0.15349402219762681"/>
    <n v="96.592711555369235"/>
    <n v="127.38123502951312"/>
    <s v="R-All-HVAC-ER-All-All-E"/>
    <n v="0"/>
    <n v="0.15349402219762681"/>
    <n v="1.7522244943977486E-2"/>
    <n v="3.5005013269099591E-2"/>
    <n v="5.2448411130808212E-2"/>
    <n v="6.9852591116365159E-2"/>
    <n v="8.7217594730845102E-2"/>
    <n v="0.10281099565170235"/>
    <n v="0.11525769102296853"/>
    <n v="0.12519261855659328"/>
    <n v="0.13312262844139905"/>
    <n v="0.13945237534421082"/>
    <n v="0.14450480960792769"/>
    <n v="0.14853766325785325"/>
    <n v="0.15175664743267497"/>
    <n v="0.15349402219762681"/>
    <n v="0.15349402219762681"/>
    <n v="0.15349402219762681"/>
    <n v="0.15349402219762681"/>
    <n v="0.15349402219762681"/>
    <n v="0.15349402219762681"/>
    <n v="0.15349402219762681"/>
  </r>
  <r>
    <s v="Discretionary"/>
    <x v="4"/>
    <s v="Over $160"/>
    <s v="Over $160"/>
    <s v="ResWx"/>
    <s v="Over $160"/>
    <n v="260.92277439543432"/>
    <s v="HVAC"/>
    <s v="Res-SF_Wx-7P_v7"/>
    <s v="Urban"/>
    <s v="SC-Retro"/>
    <s v="M_Input"/>
    <s v="No"/>
    <s v="Residential"/>
    <s v="Single Family"/>
    <s v="FLOOR R0 - R30_Heat Pump"/>
    <n v="1.9742826870096927E-2"/>
    <n v="1.9698347406764998E-2"/>
    <n v="1.9653987551880376E-2"/>
    <n v="1.9609799621535202E-2"/>
    <n v="1.9565658456173977E-2"/>
    <n v="1.7569541784216824E-2"/>
    <n v="1.4024056426868124E-2"/>
    <n v="1.1193973996507144E-2"/>
    <n v="8.9349745272045665E-3"/>
    <n v="7.131911329472493E-3"/>
    <n v="5.6927257471875705E-3"/>
    <n v="4.5439343906834642E-3"/>
    <n v="3.6269238025308163E-3"/>
    <n v="2.8950094002969241E-3"/>
    <n v="2.3108016594043782E-3"/>
    <n v="1.8444891492514378E-3"/>
    <n v="1.2552572903445156E-5"/>
    <n v="4.4729924797293942E-6"/>
    <n v="1.5214588038362311E-6"/>
    <n v="4.9501353279250466E-7"/>
    <n v="0.17294621297279214"/>
    <n v="193.92154829197926"/>
    <n v="260.92277439543432"/>
    <s v="R-All-HVAC-ER-All-All-E"/>
    <n v="0"/>
    <n v="0.17294621297279214"/>
    <n v="1.9742826870096927E-2"/>
    <n v="3.9441174276861925E-2"/>
    <n v="5.9095161828742304E-2"/>
    <n v="7.87049614502775E-2"/>
    <n v="9.8270619906451473E-2"/>
    <n v="0.1158401616906683"/>
    <n v="0.12986421811753643"/>
    <n v="0.14105819211404358"/>
    <n v="0.14999316664124815"/>
    <n v="0.15712507797072064"/>
    <n v="0.16281780371790822"/>
    <n v="0.16736173810859167"/>
    <n v="0.1709886619111225"/>
    <n v="0.17294621297279214"/>
    <n v="0.17294621297279214"/>
    <n v="0.17294621297279214"/>
    <n v="0.17294621297279214"/>
    <n v="0.17294621297279214"/>
    <n v="0.17294621297279214"/>
    <n v="0.17294621297279214"/>
  </r>
  <r>
    <s v="Discretionary"/>
    <x v="4"/>
    <s v="Over $160"/>
    <s v="Over $160"/>
    <s v="ResWx"/>
    <s v="Over $160"/>
    <n v="262.62986893191066"/>
    <s v="HVAC"/>
    <s v="Res-SF_Wx-7P_v7"/>
    <s v="Urban"/>
    <s v="SC-Retro"/>
    <s v="M_Input"/>
    <s v="No"/>
    <s v="Residential"/>
    <s v="Single Family"/>
    <s v="FLOOR R0 - R25_Heat Pump"/>
    <n v="8.2577553154859467E-3"/>
    <n v="8.2391510635631618E-3"/>
    <n v="8.2205968397998722E-3"/>
    <n v="8.2021145262442165E-3"/>
    <n v="8.183651772896287E-3"/>
    <n v="7.3487438254862536E-3"/>
    <n v="5.8657874713499182E-3"/>
    <n v="4.6820599136730657E-3"/>
    <n v="3.7371970022949796E-3"/>
    <n v="2.9830367797900243E-3"/>
    <n v="2.3810742305420966E-3"/>
    <n v="1.9005737433031309E-3"/>
    <n v="1.5170192954776338E-3"/>
    <n v="1.2108843085633732E-3"/>
    <n v="9.6653001171187209E-4"/>
    <n v="7.7148729393241287E-4"/>
    <n v="5.2503157880318379E-6"/>
    <n v="1.8709011464594142E-6"/>
    <n v="6.3637464925051254E-7"/>
    <n v="2.0704738275581679E-7"/>
    <n v="7.2337539039677934E-2"/>
    <n v="195.08419475252282"/>
    <n v="262.62986893191066"/>
    <s v="R-All-HVAC-ER-All-All-E"/>
    <n v="0"/>
    <n v="7.2337539039677934E-2"/>
    <n v="8.2577553154859467E-3"/>
    <n v="1.649690637904911E-2"/>
    <n v="2.4717503218848982E-2"/>
    <n v="3.2919617745093201E-2"/>
    <n v="4.1103269517989489E-2"/>
    <n v="4.8452013343475743E-2"/>
    <n v="5.4317800814825665E-2"/>
    <n v="5.8999860728498728E-2"/>
    <n v="6.2737057730793702E-2"/>
    <n v="6.5720094510583721E-2"/>
    <n v="6.8101168741125817E-2"/>
    <n v="7.0001742484428947E-2"/>
    <n v="7.1518761779906584E-2"/>
    <n v="7.2337539039677934E-2"/>
    <n v="7.2337539039677934E-2"/>
    <n v="7.2337539039677934E-2"/>
    <n v="7.2337539039677934E-2"/>
    <n v="7.2337539039677934E-2"/>
    <n v="7.2337539039677934E-2"/>
    <n v="7.2337539039677934E-2"/>
  </r>
  <r>
    <s v="Discretionary"/>
    <x v="4"/>
    <s v="Over $160"/>
    <s v="Over $160"/>
    <s v="ResWx"/>
    <s v="Over $160"/>
    <n v="223.05214803274174"/>
    <s v="HVAC"/>
    <s v="Res-SF_Wx-7P_v7"/>
    <s v="Urban"/>
    <s v="SC-Retro"/>
    <s v="M_Input"/>
    <s v="No"/>
    <s v="Residential"/>
    <s v="Single Family"/>
    <s v="ATTIC R19 - R49_Heat Pump"/>
    <n v="2.6284418804354173E-3"/>
    <n v="2.6225201507353003E-3"/>
    <n v="2.6166143449884356E-3"/>
    <n v="2.6107314282464095E-3"/>
    <n v="2.6048547375146281E-3"/>
    <n v="2.3391037033122096E-3"/>
    <n v="1.8670789896760459E-3"/>
    <n v="1.4902987426531563E-3"/>
    <n v="1.1895490652100739E-3"/>
    <n v="9.4950001584273146E-4"/>
    <n v="7.578954557112699E-4"/>
    <n v="6.0495224584647162E-4"/>
    <n v="4.8286694111466264E-4"/>
    <n v="3.8542423544826938E-4"/>
    <n v="3.0764631118544109E-4"/>
    <n v="2.4556425276890301E-4"/>
    <n v="1.6711744748472317E-6"/>
    <n v="5.9550746415149462E-7"/>
    <n v="2.0255792474265315E-7"/>
    <n v="6.5903140899483685E-8"/>
    <n v="2.3025024340810534E-2"/>
    <n v="164.15014748224829"/>
    <n v="223.05214803274174"/>
    <s v="R-All-HVAC-ER-All-All-E"/>
    <n v="0"/>
    <n v="2.3025024340810534E-2"/>
    <n v="2.6284418804354173E-3"/>
    <n v="5.2509620311707176E-3"/>
    <n v="7.8675763761591536E-3"/>
    <n v="1.0478307804405562E-2"/>
    <n v="1.308316254192019E-2"/>
    <n v="1.5422266245232399E-2"/>
    <n v="1.7289345234908444E-2"/>
    <n v="1.87796439775616E-2"/>
    <n v="1.9969193042771675E-2"/>
    <n v="2.0918693058614407E-2"/>
    <n v="2.1676588514325676E-2"/>
    <n v="2.2281540760172146E-2"/>
    <n v="2.276440770128681E-2"/>
    <n v="2.3025024340810534E-2"/>
    <n v="2.3025024340810534E-2"/>
    <n v="2.3025024340810534E-2"/>
    <n v="2.3025024340810534E-2"/>
    <n v="2.3025024340810534E-2"/>
    <n v="2.3025024340810534E-2"/>
    <n v="2.3025024340810534E-2"/>
  </r>
  <r>
    <s v="Discretionary"/>
    <x v="4"/>
    <s v="Over $160"/>
    <s v="Over $160"/>
    <s v="ResWx"/>
    <s v="Over $160"/>
    <n v="226.25236335653807"/>
    <s v="HVAC"/>
    <s v="Res-SF_Wx-7P_v7"/>
    <s v="Urban"/>
    <s v="SC-Retro"/>
    <s v="M_Input"/>
    <s v="No"/>
    <s v="Residential"/>
    <s v="Single Family"/>
    <s v="ATTIC R19 - R38_Heat Pump"/>
    <n v="1.0141130359557231E-3"/>
    <n v="1.0118282971037838E-3"/>
    <n v="1.0095497020774689E-3"/>
    <n v="1.007279938153093E-3"/>
    <n v="1.0050125763659671E-3"/>
    <n v="9.0247974499183664E-4"/>
    <n v="7.2036180700174384E-4"/>
    <n v="5.7499136413951353E-4"/>
    <n v="4.589552551714187E-4"/>
    <n v="3.6633883780103559E-4"/>
    <n v="2.9241341315147516E-4"/>
    <n v="2.3340442229674487E-4"/>
    <n v="1.8630111750286265E-4"/>
    <n v="1.4870549143609324E-4"/>
    <n v="1.1869698811265483E-4"/>
    <n v="9.4744309071965286E-5"/>
    <n v="6.4477736141469885E-7"/>
    <n v="2.2976040935130913E-7"/>
    <n v="7.8151483411774864E-8"/>
    <n v="2.5426940117664636E-8"/>
    <n v="8.8835813761062588E-3"/>
    <n v="166.43570753997918"/>
    <n v="226.25236335653807"/>
    <s v="R-All-HVAC-ER-All-All-E"/>
    <n v="0"/>
    <n v="8.8835813761062588E-3"/>
    <n v="1.0141130359557231E-3"/>
    <n v="2.0259413330595069E-3"/>
    <n v="3.0354910351369758E-3"/>
    <n v="4.0427709732900685E-3"/>
    <n v="5.0477835496560361E-3"/>
    <n v="5.9502632946478728E-3"/>
    <n v="6.670625101649617E-3"/>
    <n v="7.2456164657891302E-3"/>
    <n v="7.7045717209605485E-3"/>
    <n v="8.0709105587615845E-3"/>
    <n v="8.3633239719130593E-3"/>
    <n v="8.5967283942098051E-3"/>
    <n v="8.7830295117126683E-3"/>
    <n v="8.8835813761062588E-3"/>
    <n v="8.8835813761062588E-3"/>
    <n v="8.8835813761062588E-3"/>
    <n v="8.8835813761062588E-3"/>
    <n v="8.8835813761062588E-3"/>
    <n v="8.8835813761062588E-3"/>
    <n v="8.8835813761062588E-3"/>
  </r>
  <r>
    <s v="Discretionary"/>
    <x v="4"/>
    <s v="Over $160"/>
    <s v="Over $160"/>
    <s v="ResWx"/>
    <s v="Over $160"/>
    <n v="269.8490183226985"/>
    <s v="HVAC"/>
    <s v="Res-SF_Wx-7P_v7"/>
    <s v="Urban"/>
    <s v="SC-Retro"/>
    <s v="M_Input"/>
    <s v="No"/>
    <s v="Residential"/>
    <s v="Single Family"/>
    <s v="FLOOR R0 - R19_Heat Pump"/>
    <n v="1.3439728895853213E-2"/>
    <n v="1.3409449952895986E-2"/>
    <n v="1.3379252432174589E-2"/>
    <n v="1.3349171947337467E-2"/>
    <n v="1.3319123297288241E-2"/>
    <n v="1.1960287144182409E-2"/>
    <n v="9.5467339929284512E-3"/>
    <n v="7.6201841190307699E-3"/>
    <n v="6.0823931713074953E-3"/>
    <n v="4.8549762102484467E-3"/>
    <n v="3.8752652405885562E-3"/>
    <n v="3.0932371910644177E-3"/>
    <n v="2.4689915457730967E-3"/>
    <n v="1.9707482493233372E-3"/>
    <n v="1.5730547625640054E-3"/>
    <n v="1.2556172568594561E-3"/>
    <n v="8.5450365278367961E-6"/>
    <n v="3.0449442056246999E-6"/>
    <n v="1.0357176297148816E-6"/>
    <n v="3.3697543539655965E-7"/>
    <n v="0.11773137814622432"/>
    <n v="200.15756017039999"/>
    <n v="269.8490183226985"/>
    <s v="R-All-HVAC-ER-All-All-E"/>
    <n v="0"/>
    <n v="0.11773137814622432"/>
    <n v="1.3439728895853213E-2"/>
    <n v="2.6849178848749197E-2"/>
    <n v="4.0228431280923786E-2"/>
    <n v="5.3577603228261252E-2"/>
    <n v="6.6896726525549496E-2"/>
    <n v="7.8857013669731912E-2"/>
    <n v="8.8403747662660362E-2"/>
    <n v="9.6023931781691135E-2"/>
    <n v="0.10210632495299864"/>
    <n v="0.10696130116324708"/>
    <n v="0.11083656640383563"/>
    <n v="0.11392980359490004"/>
    <n v="0.11639879514067314"/>
    <n v="0.11773137814622432"/>
    <n v="0.11773137814622432"/>
    <n v="0.11773137814622432"/>
    <n v="0.11773137814622432"/>
    <n v="0.11773137814622432"/>
    <n v="0.11773137814622432"/>
    <n v="0.11773137814622432"/>
  </r>
  <r>
    <s v="Discretionary"/>
    <x v="4"/>
    <s v="Over $160"/>
    <s v="Under $130"/>
    <s v="ResWx"/>
    <s v="Over $160"/>
    <n v="173.77032212302916"/>
    <s v="HVAC"/>
    <s v="Res-SF_Wx-7P_v7"/>
    <s v="Urban"/>
    <s v="SC-Retro"/>
    <s v="M_Input"/>
    <s v="No"/>
    <s v="Residential"/>
    <s v="Single Family"/>
    <s v="WINDOW CL30 Prime Window Replacement of Double Pane Base_Heat Pump"/>
    <n v="0.37957189316299567"/>
    <n v="0.37871673932839739"/>
    <n v="0.37786388506341395"/>
    <n v="0.3770143361874384"/>
    <n v="0.37616568640628878"/>
    <n v="0.33778872098313639"/>
    <n v="0.26962388328662262"/>
    <n v="0.21521324832702143"/>
    <n v="0.17178214745888257"/>
    <n v="0.13711679198781329"/>
    <n v="0.10944727942635842"/>
    <n v="8.7360831882313819E-2"/>
    <n v="6.9730557996722897E-2"/>
    <n v="5.5658908727997031E-2"/>
    <n v="4.4427040076657744E-2"/>
    <n v="3.5461803059236074E-2"/>
    <n v="2.4133341655565096E-4"/>
    <n v="8.5996915984017498E-5"/>
    <n v="2.9251282115851823E-5"/>
    <n v="9.5170375052998273E-6"/>
    <n v="3.3250315117174036"/>
    <n v="128.2582344937413"/>
    <n v="173.77032212302916"/>
    <s v="R-All-HVAC-ER-All-All-E"/>
    <n v="0"/>
    <n v="3.3250315117174036"/>
    <n v="0.37957189316299567"/>
    <n v="0.75828863249139311"/>
    <n v="1.1361525175548071"/>
    <n v="1.5131668537422454"/>
    <n v="1.8893325401485341"/>
    <n v="2.2271212611316704"/>
    <n v="2.4967451444182931"/>
    <n v="2.7119583927453146"/>
    <n v="2.8837405402041973"/>
    <n v="3.0208573321920107"/>
    <n v="3.130304611618369"/>
    <n v="3.2176654435006831"/>
    <n v="3.287396001497406"/>
    <n v="3.3250315117174036"/>
    <n v="3.3250315117174036"/>
    <n v="3.3250315117174036"/>
    <n v="3.3250315117174036"/>
    <n v="3.3250315117174036"/>
    <n v="3.3250315117174036"/>
    <n v="3.3250315117174036"/>
  </r>
  <r>
    <s v="Discretionary"/>
    <x v="4"/>
    <s v="Over $160"/>
    <s v="Over $160"/>
    <s v="ResWx"/>
    <s v="Over $160"/>
    <n v="179.19970808698926"/>
    <s v="HVAC"/>
    <s v="Res-SF_Wx-7P_v7"/>
    <s v="Urban"/>
    <s v="SC-Retro"/>
    <s v="M_Input"/>
    <s v="No"/>
    <s v="Residential"/>
    <s v="Single Family"/>
    <s v="WINDOW CL22 Prime Window Replacement of Double Pane Base_Heat Pump"/>
    <n v="0.10840260265980686"/>
    <n v="0.10815837777641921"/>
    <n v="0.1079148096311508"/>
    <n v="0.10767218547772615"/>
    <n v="0.10742981809836968"/>
    <n v="9.6469673237831524E-2"/>
    <n v="7.7002357692914941E-2"/>
    <n v="6.1463129029688771E-2"/>
    <n v="4.9059564763498188E-2"/>
    <n v="3.9159425098579406E-2"/>
    <n v="3.1257240479493541E-2"/>
    <n v="2.4949533190282834E-2"/>
    <n v="1.9914472351406157E-2"/>
    <n v="1.5895725357958957E-2"/>
    <n v="1.2687996291424971E-2"/>
    <n v="1.0127598528429337E-2"/>
    <n v="6.8922833683530307E-5"/>
    <n v="2.4560010056859156E-5"/>
    <n v="8.3539249602260363E-6"/>
    <n v="2.7179874320738412E-6"/>
    <n v="0.94960158085587687"/>
    <n v="132.25282252024942"/>
    <n v="179.19970808698926"/>
    <s v="R-All-HVAC-ER-All-All-E"/>
    <n v="0"/>
    <n v="0.94960158085587687"/>
    <n v="0.10840260265980686"/>
    <n v="0.21656098043622607"/>
    <n v="0.32447579006737687"/>
    <n v="0.43214797554510304"/>
    <n v="0.53957779364347269"/>
    <n v="0.6360474668813042"/>
    <n v="0.71304982457421917"/>
    <n v="0.77451295360390793"/>
    <n v="0.82357251836740608"/>
    <n v="0.86273194346598547"/>
    <n v="0.89398918394547899"/>
    <n v="0.91893871713576181"/>
    <n v="0.93885318948716801"/>
    <n v="0.94960158085587687"/>
    <n v="0.94960158085587687"/>
    <n v="0.94960158085587687"/>
    <n v="0.94960158085587687"/>
    <n v="0.94960158085587687"/>
    <n v="0.94960158085587687"/>
    <n v="0.94960158085587687"/>
  </r>
  <r>
    <s v="Lost Opportunity"/>
    <x v="5"/>
    <s v="Under $5"/>
    <s v="Under $10"/>
    <s v="Showerheads"/>
    <s v="Under $5"/>
    <n v="-118.94143362234585"/>
    <s v="Water Heating"/>
    <s v="Res-Showerhead-7P_v5"/>
    <s v="Urban"/>
    <s v="SC-New"/>
    <s v="M_Input"/>
    <s v="No"/>
    <s v="Residential"/>
    <s v="Single Family"/>
    <s v="SF Showerhead Replace_2_00gpm_Any Shower_ AnyWH"/>
    <n v="3.5958767188949872E-2"/>
    <n v="3.9841717377478825E-2"/>
    <n v="4.2848482357454962E-2"/>
    <n v="4.5907986921446944E-2"/>
    <n v="4.7659626241818027E-2"/>
    <n v="4.9970914130605899E-2"/>
    <n v="5.1684081225244372E-2"/>
    <n v="5.1914183863291219E-2"/>
    <n v="5.1319560031893967E-2"/>
    <n v="5.2031944995184744E-2"/>
    <n v="5.3172902784985356E-2"/>
    <n v="5.3246748405601799E-2"/>
    <n v="5.1085439703083158E-2"/>
    <n v="5.0691312233447985E-2"/>
    <n v="5.0643288530151945E-2"/>
    <n v="5.077946307647959E-2"/>
    <n v="5.0916336277895761E-2"/>
    <n v="5.105406057354292E-2"/>
    <n v="5.1192643058177591E-2"/>
    <n v="5.1332090888619598E-2"/>
    <n v="0.98325154986535468"/>
    <n v="8.2231895610359693"/>
    <n v="-118.94143362234585"/>
    <s v="R-All-WH-ERWH-All-All-R"/>
    <s v="R-All-WH-ERWH-All-All-R"/>
    <n v="0.98325154986535468"/>
    <n v="3.5958767188949872E-2"/>
    <n v="7.5800484566428697E-2"/>
    <n v="0.11864896692388366"/>
    <n v="0.16455695384533059"/>
    <n v="0.21221658008714861"/>
    <n v="0.2621874942177545"/>
    <n v="0.31387157544299887"/>
    <n v="0.36578575930629009"/>
    <n v="0.41710531933818407"/>
    <n v="0.46913726433336883"/>
    <n v="0.52231016711835421"/>
    <n v="0.57555691552395605"/>
    <n v="0.62664235522703926"/>
    <n v="0.67733366746048729"/>
    <n v="0.72797695599063927"/>
    <n v="0.7787564190671189"/>
    <n v="0.82967275534501461"/>
    <n v="0.8807268159185575"/>
    <n v="0.93191945897673512"/>
    <n v="0.98325154986535468"/>
  </r>
  <r>
    <s v="Lost Opportunity"/>
    <x v="5"/>
    <s v="Under $5"/>
    <s v="Under $5"/>
    <s v="Showerheads"/>
    <s v="Under $5"/>
    <n v="-70.124445782386815"/>
    <s v="Water Heating"/>
    <s v="Res-Showerhead-7P_v5"/>
    <s v="Urban"/>
    <s v="SC-New"/>
    <s v="M_Input"/>
    <s v="No"/>
    <s v="Residential"/>
    <s v="Multifamily - Low Rise"/>
    <s v="MF Showerhead Replace_2_00gpm_Any Shower_ AnyWH"/>
    <n v="2.3322494206967515E-2"/>
    <n v="2.6851954455854792E-2"/>
    <n v="2.9953405441038056E-2"/>
    <n v="3.3761937171798796E-2"/>
    <n v="3.7016249812019196E-2"/>
    <n v="4.0425349567055492E-2"/>
    <n v="4.2128879436156404E-2"/>
    <n v="4.3833853483576588E-2"/>
    <n v="4.5408153656795722E-2"/>
    <n v="4.64553378055906E-2"/>
    <n v="4.6969546528962153E-2"/>
    <n v="4.6502411068428562E-2"/>
    <n v="4.582798290038273E-2"/>
    <n v="4.5263484095610471E-2"/>
    <n v="4.4914875033674008E-2"/>
    <n v="4.4773417027266151E-2"/>
    <n v="4.4636836538534404E-2"/>
    <n v="4.4505058671947428E-2"/>
    <n v="4.4377887887982706E-2"/>
    <n v="4.4255136622602304E-2"/>
    <n v="0.82118425141224394"/>
    <n v="3.9108960148040337"/>
    <n v="-70.124445782386815"/>
    <s v="R-All-WH-ERWH-All-All-R"/>
    <s v="R-All-WH-ERWH-All-All-R"/>
    <n v="0.82118425141224394"/>
    <n v="2.3322494206967515E-2"/>
    <n v="5.0174448662822307E-2"/>
    <n v="8.0127854103860363E-2"/>
    <n v="0.11388979127565915"/>
    <n v="0.15090604108767836"/>
    <n v="0.19133139065473384"/>
    <n v="0.23346027009089024"/>
    <n v="0.27729412357446681"/>
    <n v="0.32270227723126255"/>
    <n v="0.36915761503685313"/>
    <n v="0.41612716156581531"/>
    <n v="0.46262957263424387"/>
    <n v="0.50845755553462657"/>
    <n v="0.553721039630237"/>
    <n v="0.59863591466391097"/>
    <n v="0.64340933169117709"/>
    <n v="0.68804616822971154"/>
    <n v="0.73255122690165897"/>
    <n v="0.77692911478964166"/>
    <n v="0.82118425141224394"/>
  </r>
  <r>
    <s v="Lost Opportunity"/>
    <x v="5"/>
    <s v="Under $5"/>
    <s v="Under $5"/>
    <s v="Showerheads"/>
    <s v="Under $5"/>
    <n v="-70.124445782386815"/>
    <s v="Water Heating"/>
    <s v="Res-Showerhead-7P_v5"/>
    <s v="Urban"/>
    <s v="SC-New"/>
    <s v="M_Input"/>
    <s v="No"/>
    <s v="Residential"/>
    <s v="Multifamily - High Rise"/>
    <s v="MF Showerhead Replace_2_00gpm_Any Shower_ AnyWH"/>
    <n v="5.2626132255558494E-3"/>
    <n v="6.0877320241131943E-3"/>
    <n v="6.7973919393272252E-3"/>
    <n v="7.698107507458171E-3"/>
    <n v="8.4202624360765511E-3"/>
    <n v="9.1948464616227951E-3"/>
    <n v="9.5476228835051843E-3"/>
    <n v="9.9234217316327162E-3"/>
    <n v="1.0247133611962871E-2"/>
    <n v="1.0510908377900365E-2"/>
    <n v="1.0646194412457923E-2"/>
    <n v="1.0540896594322896E-2"/>
    <n v="1.0389510450401344E-2"/>
    <n v="1.0228433830298166E-2"/>
    <n v="1.0202528570860198E-2"/>
    <n v="1.0167620324005179E-2"/>
    <n v="1.0134131266538159E-2"/>
    <n v="1.0102022296712525E-2"/>
    <n v="1.0071228253332419E-2"/>
    <n v="1.0041687056128018E-2"/>
    <n v="0.18621429325421177"/>
    <n v="3.9108960148040337"/>
    <n v="-70.124445782386815"/>
    <s v="R-All-WH-ERWH-All-All-R"/>
    <s v="R-All-WH-ERWH-All-All-R"/>
    <n v="0.18621429325421177"/>
    <n v="5.2626132255558494E-3"/>
    <n v="1.1350345249669044E-2"/>
    <n v="1.8147737188996267E-2"/>
    <n v="2.5845844696454439E-2"/>
    <n v="3.426610713253099E-2"/>
    <n v="4.3460953594153785E-2"/>
    <n v="5.300857647765897E-2"/>
    <n v="6.2931998209291684E-2"/>
    <n v="7.3179131821254559E-2"/>
    <n v="8.3690040199154922E-2"/>
    <n v="9.4336234611612849E-2"/>
    <n v="0.10487713120593574"/>
    <n v="0.11526664165633708"/>
    <n v="0.12549507548663524"/>
    <n v="0.13569760405749545"/>
    <n v="0.14586522438150062"/>
    <n v="0.1559993556480388"/>
    <n v="0.16610137794475133"/>
    <n v="0.17617260619808375"/>
    <n v="0.18621429325421177"/>
  </r>
  <r>
    <s v="Lost Opportunity"/>
    <x v="5"/>
    <s v="Under $5"/>
    <s v="Under $5"/>
    <s v="Showerheads"/>
    <s v="Under $5"/>
    <n v="-74.708450579312156"/>
    <s v="Water Heating"/>
    <s v="Res-Showerhead-7P_v5"/>
    <s v="Urban"/>
    <s v="SC-New"/>
    <s v="M_Input"/>
    <s v="No"/>
    <s v="Residential"/>
    <s v="Manufactured"/>
    <s v="MH Showerhead Replace_2_00gpm_Any Shower_ AnyWH"/>
    <n v="7.5950713297389652E-4"/>
    <n v="8.7104704551991597E-4"/>
    <n v="9.7066356592977209E-4"/>
    <n v="1.051734399486678E-3"/>
    <n v="1.1149081616928329E-3"/>
    <n v="1.1570647531954973E-3"/>
    <n v="1.1781198145060206E-3"/>
    <n v="1.1974189387691187E-3"/>
    <n v="1.2129605659373303E-3"/>
    <n v="1.2225261541029559E-3"/>
    <n v="1.2264709527938257E-3"/>
    <n v="1.2256194652118728E-3"/>
    <n v="1.2115752195555292E-3"/>
    <n v="1.1989294115290225E-3"/>
    <n v="1.1866312138686011E-3"/>
    <n v="1.1741794463877354E-3"/>
    <n v="1.1618550040942673E-3"/>
    <n v="1.1496599218241347E-3"/>
    <n v="1.1375928417864092E-3"/>
    <n v="1.1256524204418324E-3"/>
    <n v="2.2534116429607249E-2"/>
    <n v="4.3238491064171996"/>
    <n v="-74.708450579312156"/>
    <s v="R-All-WH-ERWH-All-All-R"/>
    <s v="R-All-WH-ERWH-All-All-R"/>
    <n v="2.2534116429607249E-2"/>
    <n v="7.5950713297389652E-4"/>
    <n v="1.6305541784938124E-3"/>
    <n v="2.6012177444235847E-3"/>
    <n v="3.6529521439102627E-3"/>
    <n v="4.7678603056030954E-3"/>
    <n v="5.9249250587985929E-3"/>
    <n v="7.1030448733046137E-3"/>
    <n v="8.3004638120737322E-3"/>
    <n v="9.5134243780110629E-3"/>
    <n v="1.0735950532114019E-2"/>
    <n v="1.1962421484907844E-2"/>
    <n v="1.3188040950119717E-2"/>
    <n v="1.4399616169675247E-2"/>
    <n v="1.5598545581204269E-2"/>
    <n v="1.6785176795072871E-2"/>
    <n v="1.7959356241460608E-2"/>
    <n v="1.9121211245554874E-2"/>
    <n v="2.0270871167379009E-2"/>
    <n v="2.1408464009165417E-2"/>
    <n v="2.2534116429607249E-2"/>
  </r>
  <r>
    <s v="Lost Opportunity"/>
    <x v="5"/>
    <s v="Under $5"/>
    <s v="Under $5"/>
    <s v="Showerheads"/>
    <s v="Under $5"/>
    <n v="-131.30835826056611"/>
    <s v="Water Heating"/>
    <s v="Res-Showerhead-7P_v5"/>
    <s v="Urban"/>
    <s v="SC-New"/>
    <s v="M_Input"/>
    <s v="No"/>
    <s v="Residential"/>
    <s v="Single Family"/>
    <s v="SF Showerhead Replace_1_75gpm_Any Shower_ AnyWH"/>
    <n v="1.8548348018821222E-2"/>
    <n v="2.0551261830024262E-2"/>
    <n v="2.2102219430053992E-2"/>
    <n v="2.3680381304177808E-2"/>
    <n v="2.4583916610240203E-2"/>
    <n v="2.5776131346292062E-2"/>
    <n v="2.6659821805388551E-2"/>
    <n v="2.6778513967111315E-2"/>
    <n v="2.6471793502889435E-2"/>
    <n v="2.6839257830936623E-2"/>
    <n v="2.7427789747195144E-2"/>
    <n v="2.7465880993862813E-2"/>
    <n v="2.6351028925109411E-2"/>
    <n v="2.6147729033537577E-2"/>
    <n v="2.6122957317721872E-2"/>
    <n v="2.6193199238511818E-2"/>
    <n v="2.6263801541448875E-2"/>
    <n v="2.633484285810157E-2"/>
    <n v="2.6406326848106284E-2"/>
    <n v="2.6478257203113077E-2"/>
    <n v="0.50718345935264386"/>
    <n v="-2.7011343664570524"/>
    <n v="-131.30835826056611"/>
    <s v="R-All-WH-ERWH-All-All-R"/>
    <s v="R-All-WH-ERWH-All-All-R"/>
    <n v="0.50718345935264386"/>
    <n v="1.8548348018821222E-2"/>
    <n v="3.9099609848845487E-2"/>
    <n v="6.1201829278899479E-2"/>
    <n v="8.4882210583077294E-2"/>
    <n v="0.1094661271933175"/>
    <n v="0.13524225853960956"/>
    <n v="0.16190208034499812"/>
    <n v="0.18868059431210943"/>
    <n v="0.21515238781499887"/>
    <n v="0.2419916456459355"/>
    <n v="0.26941943539313062"/>
    <n v="0.29688531638699345"/>
    <n v="0.32323634531210288"/>
    <n v="0.34938407434564045"/>
    <n v="0.3755070316633623"/>
    <n v="0.40170023090187412"/>
    <n v="0.42796403244332298"/>
    <n v="0.45429887530142454"/>
    <n v="0.48070520214953083"/>
    <n v="0.50718345935264386"/>
  </r>
  <r>
    <s v="Lost Opportunity"/>
    <x v="5"/>
    <s v="Under $5"/>
    <s v="Under $5"/>
    <s v="Showerheads"/>
    <s v="Under $5"/>
    <n v="-77.147237847955168"/>
    <s v="Water Heating"/>
    <s v="Res-Showerhead-7P_v5"/>
    <s v="Urban"/>
    <s v="SC-New"/>
    <s v="M_Input"/>
    <s v="No"/>
    <s v="Residential"/>
    <s v="Multifamily - Low Rise"/>
    <s v="MF Showerhead Replace_1_75gpm_Any Shower_ AnyWH"/>
    <n v="1.2107161675085234E-2"/>
    <n v="1.3939373336490592E-2"/>
    <n v="1.5549397040291029E-2"/>
    <n v="1.7526480151549222E-2"/>
    <n v="1.921585732222298E-2"/>
    <n v="2.0985587503499527E-2"/>
    <n v="2.186992308787197E-2"/>
    <n v="2.275500837338032E-2"/>
    <n v="2.3572258301845707E-2"/>
    <n v="2.4115872020024208E-2"/>
    <n v="2.4382807798562799E-2"/>
    <n v="2.414030866898188E-2"/>
    <n v="2.3790199851447126E-2"/>
    <n v="2.3497157510687185E-2"/>
    <n v="2.3316187746612649E-2"/>
    <n v="2.3242754136184162E-2"/>
    <n v="2.3171852540322967E-2"/>
    <n v="2.3103444079297829E-2"/>
    <n v="2.3037427244728383E-2"/>
    <n v="2.2973704668463886E-2"/>
    <n v="0.42629276305754965"/>
    <n v="-2.7235101087178912"/>
    <n v="-77.147237847955168"/>
    <s v="R-All-WH-ERWH-All-All-R"/>
    <s v="R-All-WH-ERWH-All-All-R"/>
    <n v="0.42629276305754965"/>
    <n v="1.2107161675085234E-2"/>
    <n v="2.6046535011575826E-2"/>
    <n v="4.1595932051866853E-2"/>
    <n v="5.9122412203416075E-2"/>
    <n v="7.8338269525639048E-2"/>
    <n v="9.9323857029138568E-2"/>
    <n v="0.12119378011701054"/>
    <n v="0.14394878849039086"/>
    <n v="0.16752104679223656"/>
    <n v="0.19163691881226078"/>
    <n v="0.21601972661082358"/>
    <n v="0.24016003527980545"/>
    <n v="0.2639502351312526"/>
    <n v="0.2874473926419398"/>
    <n v="0.31076358038855245"/>
    <n v="0.3340063345247366"/>
    <n v="0.35717818706505955"/>
    <n v="0.38028163114435737"/>
    <n v="0.40331905838908577"/>
    <n v="0.42629276305754965"/>
  </r>
  <r>
    <s v="Lost Opportunity"/>
    <x v="5"/>
    <s v="Under $5"/>
    <s v="Under $5"/>
    <s v="Showerheads"/>
    <s v="Under $5"/>
    <n v="-77.147237847955168"/>
    <s v="Water Heating"/>
    <s v="Res-Showerhead-7P_v5"/>
    <s v="Urban"/>
    <s v="SC-New"/>
    <s v="M_Input"/>
    <s v="No"/>
    <s v="Residential"/>
    <s v="Multifamily - High Rise"/>
    <s v="MF Showerhead Replace_1_75gpm_Any Shower_ AnyWH"/>
    <n v="2.7319251787491809E-3"/>
    <n v="3.1602604419776492E-3"/>
    <n v="3.528658746703424E-3"/>
    <n v="3.9962377676200532E-3"/>
    <n v="4.3711224775337268E-3"/>
    <n v="4.7732241543528842E-3"/>
    <n v="4.9563572762645275E-3"/>
    <n v="5.1514417887190984E-3"/>
    <n v="5.3194869401734478E-3"/>
    <n v="5.456417566403764E-3"/>
    <n v="5.5266471858533084E-3"/>
    <n v="5.4719850345035757E-3"/>
    <n v="5.3933975342319125E-3"/>
    <n v="5.3097795187504095E-3"/>
    <n v="5.2963315932640859E-3"/>
    <n v="5.27821004139588E-3"/>
    <n v="5.2608252184219171E-3"/>
    <n v="5.2441568258628024E-3"/>
    <n v="5.2281710372707258E-3"/>
    <n v="5.2128356255666721E-3"/>
    <n v="9.666747195361905E-2"/>
    <n v="-2.7235101087178912"/>
    <n v="-77.147237847955168"/>
    <s v="R-All-WH-ERWH-All-All-R"/>
    <s v="R-All-WH-ERWH-All-All-R"/>
    <n v="9.666747195361905E-2"/>
    <n v="2.7319251787491809E-3"/>
    <n v="5.8921856207268305E-3"/>
    <n v="9.420844367430254E-3"/>
    <n v="1.3417082135050308E-2"/>
    <n v="1.7788204612584034E-2"/>
    <n v="2.2561428766936918E-2"/>
    <n v="2.7517786043201445E-2"/>
    <n v="3.2669227831920541E-2"/>
    <n v="3.7988714772093993E-2"/>
    <n v="4.3445132338497755E-2"/>
    <n v="4.8971779524351063E-2"/>
    <n v="5.4443764558854635E-2"/>
    <n v="5.9837162093086545E-2"/>
    <n v="6.5146941611836956E-2"/>
    <n v="7.0443273205101048E-2"/>
    <n v="7.5721483246496926E-2"/>
    <n v="8.0982308464918842E-2"/>
    <n v="8.6226465290781651E-2"/>
    <n v="9.1454636328052383E-2"/>
    <n v="9.666747195361905E-2"/>
  </r>
  <r>
    <s v="Lost Opportunity"/>
    <x v="5"/>
    <s v="Under $5"/>
    <s v="Under $5"/>
    <s v="Showerheads"/>
    <s v="Under $5"/>
    <n v="-82.17602755355783"/>
    <s v="Water Heating"/>
    <s v="Res-Showerhead-7P_v5"/>
    <s v="Urban"/>
    <s v="SC-New"/>
    <s v="M_Input"/>
    <s v="No"/>
    <s v="Residential"/>
    <s v="Manufactured"/>
    <s v="MH Showerhead Replace_1_75gpm_Any Shower_ AnyWH"/>
    <n v="3.9422984755856181E-4"/>
    <n v="4.5212576559627149E-4"/>
    <n v="5.0383272653253136E-4"/>
    <n v="5.4591336141668475E-4"/>
    <n v="5.7870434067545235E-4"/>
    <n v="6.0058614523021648E-4"/>
    <n v="6.1151498743645418E-4"/>
    <n v="6.2153239278518897E-4"/>
    <n v="6.2959943132022617E-4"/>
    <n v="6.3456454645953605E-4"/>
    <n v="6.3661213405816935E-4"/>
    <n v="6.3617016082966645E-4"/>
    <n v="6.2888035329027427E-4"/>
    <n v="6.2231641892533402E-4"/>
    <n v="6.1593291523139352E-4"/>
    <n v="6.0946969957126481E-4"/>
    <n v="6.030725733354997E-4"/>
    <n v="5.9674259272624096E-4"/>
    <n v="5.9047905296839506E-4"/>
    <n v="5.8428125668434183E-4"/>
    <n v="1.1696560702631704E-2"/>
    <n v="-2.7214348200965506"/>
    <n v="-82.17602755355783"/>
    <s v="R-All-WH-ERWH-All-All-R"/>
    <s v="R-All-WH-ERWH-All-All-R"/>
    <n v="1.1696560702631704E-2"/>
    <n v="3.9422984755856181E-4"/>
    <n v="8.4635561315483335E-4"/>
    <n v="1.3501883396873646E-3"/>
    <n v="1.8961017011040492E-3"/>
    <n v="2.4748060417795017E-3"/>
    <n v="3.0753921870097182E-3"/>
    <n v="3.6869071744461725E-3"/>
    <n v="4.3084395672313616E-3"/>
    <n v="4.9380389985515874E-3"/>
    <n v="5.5726035450111237E-3"/>
    <n v="6.2092156790692927E-3"/>
    <n v="6.8453858398989592E-3"/>
    <n v="7.474266193189234E-3"/>
    <n v="8.0965826121145688E-3"/>
    <n v="8.7125155273459626E-3"/>
    <n v="9.3219852269172277E-3"/>
    <n v="9.9250578002527279E-3"/>
    <n v="1.0521800392978968E-2"/>
    <n v="1.1112279445947363E-2"/>
    <n v="1.1696560702631704E-2"/>
  </r>
  <r>
    <s v="Lost Opportunity"/>
    <x v="5"/>
    <s v="Under $5"/>
    <s v="Under $5"/>
    <s v="Showerheads"/>
    <s v="Under $5"/>
    <n v="-125.69280639146449"/>
    <s v="Water Heating"/>
    <s v="Res-Showerhead-7P_v5"/>
    <s v="Urban"/>
    <s v="SC-New"/>
    <s v="M_Input"/>
    <s v="No"/>
    <s v="Residential"/>
    <s v="Single Family"/>
    <s v="SF Showerhead Replace_1_50gpm_Any Shower_ AnyWH"/>
    <n v="1.9434512719863076E-2"/>
    <n v="2.1533117614547858E-2"/>
    <n v="2.315817366671814E-2"/>
    <n v="2.4811733702659898E-2"/>
    <n v="2.5758436254320938E-2"/>
    <n v="2.7007610166148395E-2"/>
    <n v="2.7933519764690846E-2"/>
    <n v="2.8057882555620174E-2"/>
    <n v="2.7736508233911647E-2"/>
    <n v="2.8121528514439189E-2"/>
    <n v="2.8738178094281315E-2"/>
    <n v="2.8778089185939021E-2"/>
    <n v="2.7609974015306665E-2"/>
    <n v="2.7396961280981728E-2"/>
    <n v="2.7371006073238988E-2"/>
    <n v="2.7444603867591056E-2"/>
    <n v="2.751857926168489E-2"/>
    <n v="2.759301464378585E-2"/>
    <n v="2.7667913848372892E-2"/>
    <n v="2.7743280743468088E-2"/>
    <n v="0.53141462420757068"/>
    <n v="-2.7036795843602279"/>
    <n v="-125.69280639146449"/>
    <s v="R-All-WH-ERWH-All-All-R"/>
    <s v="R-All-WH-ERWH-All-All-R"/>
    <n v="0.53141462420757068"/>
    <n v="1.9434512719863076E-2"/>
    <n v="4.0967630334410934E-2"/>
    <n v="6.4125804001129078E-2"/>
    <n v="8.8937537703788982E-2"/>
    <n v="0.11469597395810992"/>
    <n v="0.14170358412425832"/>
    <n v="0.16963710388894918"/>
    <n v="0.19769498644456934"/>
    <n v="0.225431494678481"/>
    <n v="0.25355302319292017"/>
    <n v="0.28229120128720148"/>
    <n v="0.31106929047314047"/>
    <n v="0.33867926448844715"/>
    <n v="0.36607622576942889"/>
    <n v="0.39344723184266789"/>
    <n v="0.42089183571025895"/>
    <n v="0.44841041497194384"/>
    <n v="0.47600342961572967"/>
    <n v="0.50367134346410258"/>
    <n v="0.53141462420757068"/>
  </r>
  <r>
    <s v="Lost Opportunity"/>
    <x v="5"/>
    <s v="Under $5"/>
    <s v="Under $5"/>
    <s v="Showerheads"/>
    <s v="Under $5"/>
    <n v="-74.369080942565347"/>
    <s v="Water Heating"/>
    <s v="Res-Showerhead-7P_v5"/>
    <s v="Urban"/>
    <s v="SC-New"/>
    <s v="M_Input"/>
    <s v="No"/>
    <s v="Residential"/>
    <s v="Multifamily - Low Rise"/>
    <s v="MF Showerhead Replace_1_50gpm_Any Shower_ AnyWH"/>
    <n v="1.2579306515604309E-2"/>
    <n v="1.4482969216145588E-2"/>
    <n v="1.6155779261225925E-2"/>
    <n v="1.8209962985766492E-2"/>
    <n v="1.9965221057036936E-2"/>
    <n v="2.1803965677587068E-2"/>
    <n v="2.2722787832359252E-2"/>
    <n v="2.3642388924477509E-2"/>
    <n v="2.4491509273731411E-2"/>
    <n v="2.5056322379442792E-2"/>
    <n v="2.5333667893472592E-2"/>
    <n v="2.5081711988147314E-2"/>
    <n v="2.4717949923364742E-2"/>
    <n v="2.4413479765503107E-2"/>
    <n v="2.4225452695786607E-2"/>
    <n v="2.4149155383590939E-2"/>
    <n v="2.4075488827322935E-2"/>
    <n v="2.4004412631052525E-2"/>
    <n v="2.393582132786146E-2"/>
    <n v="2.3869613752518292E-2"/>
    <n v="0.44291696731199781"/>
    <n v="-2.7247653600030675"/>
    <n v="-74.369080942565347"/>
    <s v="R-All-WH-ERWH-All-All-R"/>
    <s v="R-All-WH-ERWH-All-All-R"/>
    <n v="0.44291696731199781"/>
    <n v="1.2579306515604309E-2"/>
    <n v="2.7062275731749897E-2"/>
    <n v="4.3218054992975818E-2"/>
    <n v="6.1428017978742311E-2"/>
    <n v="8.1393239035779247E-2"/>
    <n v="0.10319720471336631"/>
    <n v="0.12591999254572556"/>
    <n v="0.14956238147020307"/>
    <n v="0.17405389074393449"/>
    <n v="0.19911021312337729"/>
    <n v="0.22444388101684987"/>
    <n v="0.24952559300499719"/>
    <n v="0.27424354292836195"/>
    <n v="0.29865702269386507"/>
    <n v="0.3228824753896517"/>
    <n v="0.34703163077324262"/>
    <n v="0.37110711960056553"/>
    <n v="0.39511153223161805"/>
    <n v="0.41904735355947953"/>
    <n v="0.44291696731199781"/>
  </r>
  <r>
    <s v="Lost Opportunity"/>
    <x v="5"/>
    <s v="Under $5"/>
    <s v="Under $5"/>
    <s v="Showerheads"/>
    <s v="Under $5"/>
    <n v="-74.369080942565347"/>
    <s v="Water Heating"/>
    <s v="Res-Showerhead-7P_v5"/>
    <s v="Urban"/>
    <s v="SC-New"/>
    <s v="M_Input"/>
    <s v="No"/>
    <s v="Residential"/>
    <s v="Multifamily - High Rise"/>
    <s v="MF Showerhead Replace_1_50gpm_Any Shower_ AnyWH"/>
    <n v="2.8384624838951864E-3"/>
    <n v="3.2835016030704927E-3"/>
    <n v="3.6662663929808328E-3"/>
    <n v="4.1520796646810337E-3"/>
    <n v="4.541583811117098E-3"/>
    <n v="4.9593663086908765E-3"/>
    <n v="5.1496411010418155E-3"/>
    <n v="5.3523333541454724E-3"/>
    <n v="5.5269317881414025E-3"/>
    <n v="5.669202319001615E-3"/>
    <n v="5.7421706936907927E-3"/>
    <n v="5.6853768740422412E-3"/>
    <n v="5.6037246849708127E-3"/>
    <n v="5.5168458049164627E-3"/>
    <n v="5.5028734486176623E-3"/>
    <n v="5.4840452078122491E-3"/>
    <n v="5.4659824262307463E-3"/>
    <n v="5.4486640138108463E-3"/>
    <n v="5.4320548249695687E-3"/>
    <n v="5.4161213758635524E-3"/>
    <n v="0.10043722818169076"/>
    <n v="-2.7247653600030675"/>
    <n v="-74.369080942565347"/>
    <s v="R-All-WH-ERWH-All-All-R"/>
    <s v="R-All-WH-ERWH-All-All-R"/>
    <n v="0.10043722818169076"/>
    <n v="2.8384624838951864E-3"/>
    <n v="6.1219640869656792E-3"/>
    <n v="9.7882304799465115E-3"/>
    <n v="1.3940310144627545E-2"/>
    <n v="1.8481893955744642E-2"/>
    <n v="2.3441260264435521E-2"/>
    <n v="2.8590901365477338E-2"/>
    <n v="3.3943234719622808E-2"/>
    <n v="3.9470166507764214E-2"/>
    <n v="4.5139368826765829E-2"/>
    <n v="5.0881539520456619E-2"/>
    <n v="5.6566916394498859E-2"/>
    <n v="6.2170641079469673E-2"/>
    <n v="6.7687486884386139E-2"/>
    <n v="7.3190360333003801E-2"/>
    <n v="7.8674405540816048E-2"/>
    <n v="8.4140387967046787E-2"/>
    <n v="8.9589051980857634E-2"/>
    <n v="9.5021106805827205E-2"/>
    <n v="0.10043722818169076"/>
  </r>
  <r>
    <s v="Lost Opportunity"/>
    <x v="5"/>
    <s v="Under $5"/>
    <s v="Under $5"/>
    <s v="Showerheads"/>
    <s v="Under $5"/>
    <n v="-79.234814738267474"/>
    <s v="Water Heating"/>
    <s v="Res-Showerhead-7P_v5"/>
    <s v="Urban"/>
    <s v="SC-New"/>
    <s v="M_Input"/>
    <s v="No"/>
    <s v="Residential"/>
    <s v="Manufactured"/>
    <s v="MH Showerhead Replace_1_50gpm_Any Shower_ AnyWH"/>
    <n v="4.0955767457556187E-4"/>
    <n v="4.6970461095236508E-4"/>
    <n v="5.2342196089826996E-4"/>
    <n v="5.6713870907081163E-4"/>
    <n v="6.0120461578854541E-4"/>
    <n v="6.2393719437047238E-4"/>
    <n v="6.3529095468950827E-4"/>
    <n v="6.4569784109173368E-4"/>
    <n v="6.5407852957481596E-4"/>
    <n v="6.5923669053865219E-4"/>
    <n v="6.6136388922890708E-4"/>
    <n v="6.6090473189008253E-4"/>
    <n v="6.5333149347998609E-4"/>
    <n v="6.4651235050737759E-4"/>
    <n v="6.3988065342831147E-4"/>
    <n v="6.3316614514732851E-4"/>
    <n v="6.2652029587611819E-4"/>
    <n v="6.1994420288242048E-4"/>
    <n v="6.1343713398918085E-4"/>
    <n v="6.0699836470443557E-4"/>
    <n v="1.2151328042684886E-2"/>
    <n v="-2.7227641232905739"/>
    <n v="-79.234814738267474"/>
    <s v="R-All-WH-ERWH-All-All-R"/>
    <s v="R-All-WH-ERWH-All-All-R"/>
    <n v="1.2151328042684886E-2"/>
    <n v="4.0955767457556187E-4"/>
    <n v="8.7926228552792694E-4"/>
    <n v="1.4026842464261969E-3"/>
    <n v="1.9698229554970083E-3"/>
    <n v="2.5710275712855536E-3"/>
    <n v="3.1949647656560262E-3"/>
    <n v="3.8302557203455344E-3"/>
    <n v="4.4759535614372677E-3"/>
    <n v="5.1300320910120838E-3"/>
    <n v="5.7892687815507358E-3"/>
    <n v="6.4506326707796432E-3"/>
    <n v="7.1115374026697259E-3"/>
    <n v="7.764868896149712E-3"/>
    <n v="8.4113812466570896E-3"/>
    <n v="9.0512619000854017E-3"/>
    <n v="9.6844280452327309E-3"/>
    <n v="1.031094834110885E-2"/>
    <n v="1.093089254399127E-2"/>
    <n v="1.154432967798045E-2"/>
    <n v="1.2151328042684886E-2"/>
  </r>
  <r>
    <s v="Lost Opportunity"/>
    <x v="5"/>
    <s v="Under $5"/>
    <s v="Under $5"/>
    <s v="Showerheads"/>
    <s v="Under $5"/>
    <n v="-138.57560789249891"/>
    <s v="Water Heating"/>
    <s v="Res-Showerhead-7P_v5"/>
    <s v="Urban"/>
    <s v="SC-New"/>
    <s v="M_Input"/>
    <s v="No"/>
    <s v="Residential"/>
    <s v="Single Family"/>
    <s v="SF Showerhead Replace_1_50GPM_any shower_HPWH"/>
    <n v="8.63410609607701E-3"/>
    <n v="9.5664462877575462E-3"/>
    <n v="1.0288404515821067E-2"/>
    <n v="1.1023026113612002E-2"/>
    <n v="1.1443614496263552E-2"/>
    <n v="1.1998580820484614E-2"/>
    <n v="1.2409931587258451E-2"/>
    <n v="1.2465181829277156E-2"/>
    <n v="1.2322405932079063E-2"/>
    <n v="1.2493457606959414E-2"/>
    <n v="1.2767414457496585E-2"/>
    <n v="1.2785145624969116E-2"/>
    <n v="1.226619099713485E-2"/>
    <n v="1.2171556540666217E-2"/>
    <n v="1.216002550715759E-2"/>
    <n v="1.2192722553594137E-2"/>
    <n v="1.2225587355007578E-2"/>
    <n v="1.2258656513757559E-2"/>
    <n v="1.2291931733375254E-2"/>
    <n v="1.2325414732293911E-2"/>
    <n v="0.23608980130104268"/>
    <n v="3.2531306677807006"/>
    <n v="-138.57560789249891"/>
    <s v="R-All-WH-HPWH-All-All-R"/>
    <n v="0"/>
    <n v="0.23608980130104268"/>
    <n v="8.63410609607701E-3"/>
    <n v="1.8200552383834556E-2"/>
    <n v="2.8488956899655624E-2"/>
    <n v="3.9511983013267624E-2"/>
    <n v="5.0955597509531173E-2"/>
    <n v="6.2954178330015792E-2"/>
    <n v="7.5364109917274241E-2"/>
    <n v="8.7829291746551394E-2"/>
    <n v="0.10015169767863046"/>
    <n v="0.11264515528558987"/>
    <n v="0.12541256974308645"/>
    <n v="0.13819771536805558"/>
    <n v="0.15046390636519044"/>
    <n v="0.16263546290585665"/>
    <n v="0.17479548841301423"/>
    <n v="0.18698821096660836"/>
    <n v="0.19921379832161595"/>
    <n v="0.21147245483537352"/>
    <n v="0.22376438656874878"/>
    <n v="0.23608980130104268"/>
  </r>
  <r>
    <s v="Lost Opportunity"/>
    <x v="5"/>
    <s v="Under $5"/>
    <s v="Under $10"/>
    <s v="Showerheads"/>
    <s v="Under $5"/>
    <n v="-178.50019666844122"/>
    <s v="Water Heating"/>
    <s v="Res-Showerhead-7P_v5"/>
    <s v="Urban"/>
    <s v="SC-New"/>
    <s v="M_Input"/>
    <s v="No"/>
    <s v="Residential"/>
    <s v="Manufactured"/>
    <s v="MH Showerhead Replace_1_50GPM_any shower_HPWH"/>
    <n v="7.9275589455608743E-5"/>
    <n v="9.0917866309928494E-5"/>
    <n v="1.0131560720287603E-4"/>
    <n v="1.0977759240203567E-4"/>
    <n v="1.1637152288615331E-4"/>
    <n v="1.2077172993585839E-4"/>
    <n v="1.2296940830377581E-4"/>
    <n v="1.2498380604345673E-4"/>
    <n v="1.2660600496874533E-4"/>
    <n v="1.2760443883117704E-4"/>
    <n v="1.2801618775087171E-4"/>
    <n v="1.2792731145591299E-4"/>
    <n v="1.2646140573293899E-4"/>
    <n v="1.2514146567981743E-4"/>
    <n v="1.2385780838886608E-4"/>
    <n v="1.2255812183695089E-4"/>
    <n v="1.2127172519219434E-4"/>
    <n v="1.1999883084604257E-4"/>
    <n v="1.1873929707543404E-4"/>
    <n v="1.1749298364486325E-4"/>
    <n v="2.3520587039435083E-3"/>
    <n v="5.3412492070830773"/>
    <n v="-178.50019666844122"/>
    <s v="R-All-WH-ERWH-All-All-R"/>
    <s v="R-All-WH-ERWH-All-All-R"/>
    <n v="2.3520587039435083E-3"/>
    <n v="7.9275589455608743E-5"/>
    <n v="1.7019345576553725E-4"/>
    <n v="2.7150906296841327E-4"/>
    <n v="3.8128665537044893E-4"/>
    <n v="4.9765817825660219E-4"/>
    <n v="6.1842990819246056E-4"/>
    <n v="7.4139931649623634E-4"/>
    <n v="8.663831225396931E-4"/>
    <n v="9.9298912750843838E-4"/>
    <n v="1.1205935663396154E-3"/>
    <n v="1.248609754090487E-3"/>
    <n v="1.3765370655464001E-3"/>
    <n v="1.5029984712793391E-3"/>
    <n v="1.6281399369591565E-3"/>
    <n v="1.7519977453480226E-3"/>
    <n v="1.8745558671849735E-3"/>
    <n v="1.9958275923771681E-3"/>
    <n v="2.1158264232232107E-3"/>
    <n v="2.2345657202986449E-3"/>
    <n v="2.3520587039435083E-3"/>
  </r>
  <r>
    <s v="Discretionary"/>
    <x v="5"/>
    <s v="Under $5"/>
    <s v="Under $10"/>
    <s v="Showerheads"/>
    <s v="Under $5"/>
    <n v="-118.94143362234585"/>
    <s v="Water Heating"/>
    <s v="Res-Showerhead-7P_v5"/>
    <s v="Urban"/>
    <s v="SC-Retro"/>
    <s v="M_Input"/>
    <s v="No"/>
    <s v="Residential"/>
    <s v="Single Family"/>
    <s v="SF Showerhead Replace_2_00gpm_Any Shower_ AnyWH"/>
    <n v="0.51182952022393102"/>
    <n v="0.51614314784154414"/>
    <n v="0.51983468459359006"/>
    <n v="0.52310618580434642"/>
    <n v="0.52613920289304561"/>
    <n v="0.47604428739545335"/>
    <n v="0.38277395084859678"/>
    <n v="0.30771386884703544"/>
    <n v="0.24729555792332494"/>
    <n v="0.19867566638817805"/>
    <n v="0.15959740219963189"/>
    <n v="0.12820177879134453"/>
    <n v="0.10296887370278546"/>
    <n v="8.2682123131361529E-2"/>
    <n v="6.6388823538984315E-2"/>
    <n v="5.3305591908747528E-2"/>
    <n v="3.6491905631910325E-4"/>
    <n v="1.3080725625936497E-4"/>
    <n v="4.4757568042940219E-5"/>
    <n v="1.4648686758919214E-5"/>
    <n v="5.1179103845666063"/>
    <n v="8.2231895610359693"/>
    <n v="-118.94143362234585"/>
    <s v="R-All-WH-ERWH-All-All-R"/>
    <s v="R-All-WH-ERWH-All-All-R"/>
    <n v="4.8032557985992819"/>
    <n v="0.51182952022393102"/>
    <n v="1.027972668065475"/>
    <n v="1.5478073526590652"/>
    <n v="2.0709135384634116"/>
    <n v="2.5970527413564573"/>
    <n v="3.0730970287519108"/>
    <n v="3.4558709796005074"/>
    <n v="3.7635848484475427"/>
    <n v="4.0108804063708678"/>
    <n v="4.209556072759046"/>
    <n v="4.3691534749586776"/>
    <n v="4.4973552537500225"/>
    <n v="4.6003241274528079"/>
    <n v="4.6830062505841692"/>
    <n v="4.7493950741231536"/>
    <n v="4.8027006660319014"/>
    <n v="4.8030655850882207"/>
    <n v="4.8031963923444803"/>
    <n v="4.8032411499125232"/>
    <n v="4.8032557985992819"/>
  </r>
  <r>
    <s v="Discretionary"/>
    <x v="5"/>
    <s v="Under $5"/>
    <s v="Under $5"/>
    <s v="Showerheads"/>
    <s v="Under $5"/>
    <n v="-70.124445782386815"/>
    <s v="Water Heating"/>
    <s v="Res-Showerhead-7P_v5"/>
    <s v="Urban"/>
    <s v="SC-Retro"/>
    <s v="M_Input"/>
    <s v="No"/>
    <s v="Residential"/>
    <s v="Multifamily - Low Rise"/>
    <s v="MF Showerhead Replace_2_00gpm_Any Shower_ AnyWH"/>
    <n v="0.23070265314952199"/>
    <n v="0.23359482323853364"/>
    <n v="0.23618540458895534"/>
    <n v="0.23858676107108273"/>
    <n v="0.24095129215352995"/>
    <n v="0.21895754904451159"/>
    <n v="0.1768591870807604"/>
    <n v="0.1428053182688285"/>
    <n v="0.11528455444973844"/>
    <n v="9.3054291528238089E-2"/>
    <n v="7.5096797926891015E-2"/>
    <n v="6.0590025463400685E-2"/>
    <n v="4.8867105127609792E-2"/>
    <n v="3.9404216021870581E-2"/>
    <n v="3.1768205668741847E-2"/>
    <n v="2.5608743087352216E-2"/>
    <n v="1.7599122638323845E-4"/>
    <n v="6.3323889606298176E-5"/>
    <n v="2.1747374137175058E-5"/>
    <n v="7.1434490677535267E-6"/>
    <n v="2.4957549278755824"/>
    <n v="3.9108960148040337"/>
    <n v="-70.124445782386815"/>
    <s v="R-All-WH-ERWH-All-All-R"/>
    <s v="R-All-WH-ERWH-All-All-R"/>
    <n v="2.2085851338087608"/>
    <n v="0.23070265314952199"/>
    <n v="0.46429747638805563"/>
    <n v="0.70048288097701095"/>
    <n v="0.93906964204809373"/>
    <n v="1.1800209342016237"/>
    <n v="1.3989784832461352"/>
    <n v="1.5758376703268955"/>
    <n v="1.718642988595724"/>
    <n v="1.8339275430454625"/>
    <n v="1.9269818345737006"/>
    <n v="2.0020786325005915"/>
    <n v="2.0626686579639921"/>
    <n v="2.1115357630916018"/>
    <n v="2.1509399791134722"/>
    <n v="2.1827081847822143"/>
    <n v="2.2083169278695665"/>
    <n v="2.2084929190959497"/>
    <n v="2.2085562429855559"/>
    <n v="2.2085779903596929"/>
    <n v="2.2085851338087608"/>
  </r>
  <r>
    <s v="Discretionary"/>
    <x v="5"/>
    <s v="Under $5"/>
    <s v="Under $5"/>
    <s v="Showerheads"/>
    <s v="Under $5"/>
    <n v="-70.124445782386815"/>
    <s v="Water Heating"/>
    <s v="Res-Showerhead-7P_v5"/>
    <s v="Urban"/>
    <s v="SC-Retro"/>
    <s v="M_Input"/>
    <s v="No"/>
    <s v="Residential"/>
    <s v="Multifamily - High Rise"/>
    <s v="MF Showerhead Replace_2_00gpm_Any Shower_ AnyWH"/>
    <n v="5.2599243324514024E-2"/>
    <n v="5.3250680845832975E-2"/>
    <n v="5.3837349182918548E-2"/>
    <n v="5.4381828345394505E-2"/>
    <n v="5.4920925149850648E-2"/>
    <n v="4.9906599185227968E-2"/>
    <n v="4.0310114730122699E-2"/>
    <n v="3.2546355781120591E-2"/>
    <n v="2.627216323010707E-2"/>
    <n v="2.1203871512777302E-2"/>
    <n v="1.7110684015549611E-2"/>
    <n v="1.380457031293957E-2"/>
    <n v="1.1133085417911413E-2"/>
    <n v="8.9767464729539077E-3"/>
    <n v="7.2366292057242593E-3"/>
    <n v="5.8333687988854147E-3"/>
    <n v="4.0087488138447765E-5"/>
    <n v="1.4423522129807156E-5"/>
    <n v="4.9533141274438654E-6"/>
    <n v="1.6269784596111329E-6"/>
    <n v="0.56842842576588404"/>
    <n v="3.9108960148040337"/>
    <n v="-70.124445782386815"/>
    <s v="R-All-WH-ERWH-All-All-R"/>
    <s v="R-All-WH-ERWH-All-All-R"/>
    <n v="0.50338530681468585"/>
    <n v="5.2599243324514024E-2"/>
    <n v="0.105849924170347"/>
    <n v="0.15968727335326555"/>
    <n v="0.21406910169866006"/>
    <n v="0.2689900268485107"/>
    <n v="0.31889662603373869"/>
    <n v="0.35920674076386139"/>
    <n v="0.39175309654498197"/>
    <n v="0.41802525977508903"/>
    <n v="0.43922913128786634"/>
    <n v="0.45633981530341594"/>
    <n v="0.47014438561635552"/>
    <n v="0.48127747103426693"/>
    <n v="0.49025421750722087"/>
    <n v="0.49749084671294513"/>
    <n v="0.5033242155118306"/>
    <n v="0.50336430299996904"/>
    <n v="0.50337872652209881"/>
    <n v="0.50338367983622623"/>
    <n v="0.50338530681468585"/>
  </r>
  <r>
    <s v="Discretionary"/>
    <x v="5"/>
    <s v="Under $5"/>
    <s v="Under $5"/>
    <s v="Showerheads"/>
    <s v="Under $5"/>
    <n v="-74.708450579312156"/>
    <s v="Water Heating"/>
    <s v="Res-Showerhead-7P_v5"/>
    <s v="Urban"/>
    <s v="SC-Retro"/>
    <s v="M_Input"/>
    <s v="No"/>
    <s v="Residential"/>
    <s v="Manufactured"/>
    <s v="MH Showerhead Replace_2_00gpm_Any Shower_ AnyWH"/>
    <n v="4.0905975422808029E-2"/>
    <n v="4.058270860198384E-2"/>
    <n v="4.0257408530020779E-2"/>
    <n v="3.9933108217238639E-2"/>
    <n v="3.9610710214880877E-2"/>
    <n v="3.5361463134907851E-2"/>
    <n v="2.8059997144687043E-2"/>
    <n v="2.2265606155566529E-2"/>
    <n v="1.7667689350716494E-2"/>
    <n v="1.4019343639573393E-2"/>
    <n v="1.1124473205597835E-2"/>
    <n v="8.8274517346941077E-3"/>
    <n v="7.004797193846151E-3"/>
    <n v="5.5585876564293556E-3"/>
    <n v="4.4110597417801774E-3"/>
    <n v="3.5005084663186333E-3"/>
    <n v="2.3684921373231731E-5"/>
    <n v="8.3913336679612213E-6"/>
    <n v="2.8378939224137893E-6"/>
    <n v="9.180487228766708E-7"/>
    <n v="0.32074486741876934"/>
    <n v="4.3238491064171996"/>
    <n v="-74.708450579312156"/>
    <s v="R-All-WH-ERWH-All-All-R"/>
    <s v="R-All-WH-ERWH-All-All-R"/>
    <n v="0.32074486741876934"/>
    <n v="4.0905975422808029E-2"/>
    <n v="8.1488684024791869E-2"/>
    <n v="0.12174609255481264"/>
    <n v="0.16167920077205128"/>
    <n v="0.20128991098693216"/>
    <n v="0.23665137412184001"/>
    <n v="0.26471137126652705"/>
    <n v="0.2869769774220936"/>
    <n v="0.3046446667728101"/>
    <n v="0.31866401041238351"/>
    <n v="0.32074486741876934"/>
    <n v="0.32074486741876934"/>
    <n v="0.32074486741876934"/>
    <n v="0.32074486741876934"/>
    <n v="0.32074486741876934"/>
    <n v="0.32074486741876934"/>
    <n v="0.32074486741876934"/>
    <n v="0.32074486741876934"/>
    <n v="0.32074486741876934"/>
    <n v="0.32074486741876934"/>
  </r>
  <r>
    <s v="Discretionary"/>
    <x v="5"/>
    <s v="Under $5"/>
    <s v="Under $5"/>
    <s v="Showerheads"/>
    <s v="Under $5"/>
    <n v="-131.30835826056611"/>
    <s v="Water Heating"/>
    <s v="Res-Showerhead-7P_v5"/>
    <s v="Urban"/>
    <s v="SC-Retro"/>
    <s v="M_Input"/>
    <s v="No"/>
    <s v="Residential"/>
    <s v="Single Family"/>
    <s v="SF Showerhead Replace_1_75gpm_Any Shower_ AnyWH"/>
    <n v="0.26401327991959483"/>
    <n v="0.26623834692077047"/>
    <n v="0.2681425253382736"/>
    <n v="0.26983003989299259"/>
    <n v="0.27139453892636073"/>
    <n v="0.24555444486139183"/>
    <n v="0.19744348897090991"/>
    <n v="0.15872579556472285"/>
    <n v="0.12756065990159848"/>
    <n v="0.10248141666468423"/>
    <n v="8.2323961312228897E-2"/>
    <n v="6.6129386392994288E-2"/>
    <n v="5.3113681414868587E-2"/>
    <n v="4.2649315164697922E-2"/>
    <n v="3.4244861540737186E-2"/>
    <n v="2.7496233807941743E-2"/>
    <n v="1.8823352924586783E-4"/>
    <n v="6.7473350789162227E-5"/>
    <n v="2.3086969143693003E-5"/>
    <n v="7.5561250082741427E-6"/>
    <n v="2.6399343015088736"/>
    <n v="-2.7011343664570524"/>
    <n v="-131.30835826056611"/>
    <s v="R-All-WH-ERWH-All-All-R"/>
    <s v="R-All-WH-ERWH-All-All-R"/>
    <n v="2.4776283265689547"/>
    <n v="0.26401327991959483"/>
    <n v="0.53025162684036531"/>
    <n v="0.79839415217863885"/>
    <n v="1.0682241920716313"/>
    <n v="1.3396187309979921"/>
    <n v="1.5851731758593839"/>
    <n v="1.7826166648302939"/>
    <n v="1.9413424603950167"/>
    <n v="2.0689031202966151"/>
    <n v="2.1713845369612992"/>
    <n v="2.2537084982735283"/>
    <n v="2.3198378846665224"/>
    <n v="2.3729515660813911"/>
    <n v="2.415600881246089"/>
    <n v="2.4498457427868261"/>
    <n v="2.4773419765947677"/>
    <n v="2.4775302101240135"/>
    <n v="2.4775976834748028"/>
    <n v="2.4776207704439464"/>
    <n v="2.4776283265689547"/>
  </r>
  <r>
    <s v="Discretionary"/>
    <x v="5"/>
    <s v="Under $5"/>
    <s v="Under $5"/>
    <s v="Showerheads"/>
    <s v="Under $5"/>
    <n v="-77.147237847955168"/>
    <s v="Water Heating"/>
    <s v="Res-Showerhead-7P_v5"/>
    <s v="Urban"/>
    <s v="SC-Retro"/>
    <s v="M_Input"/>
    <s v="No"/>
    <s v="Residential"/>
    <s v="Multifamily - Low Rise"/>
    <s v="MF Showerhead Replace_1_75gpm_Any Shower_ AnyWH"/>
    <n v="0.11976224737223554"/>
    <n v="0.12126362928056718"/>
    <n v="0.12260845059185925"/>
    <n v="0.12385504158296963"/>
    <n v="0.125082515790784"/>
    <n v="0.11366513472947255"/>
    <n v="9.1811053856804756E-2"/>
    <n v="7.4133026296397841E-2"/>
    <n v="5.9846460973550966E-2"/>
    <n v="4.8306297863987373E-2"/>
    <n v="3.8984212653827219E-2"/>
    <n v="3.1453464096638975E-2"/>
    <n v="2.5367867481197928E-2"/>
    <n v="2.0455497161802144E-2"/>
    <n v="1.649149523827138E-2"/>
    <n v="1.3293998064823979E-2"/>
    <n v="9.1360478528142912E-5"/>
    <n v="3.2872666300401971E-5"/>
    <n v="1.1289486122315597E-5"/>
    <n v="3.7083037523144137E-6"/>
    <n v="1.2955950656492512"/>
    <n v="-2.7235101087178912"/>
    <n v="-77.147237847955168"/>
    <s v="R-All-WH-ERWH-All-All-R"/>
    <s v="R-All-WH-ERWH-All-All-R"/>
    <n v="1.1465196239698938"/>
    <n v="0.11976224737223554"/>
    <n v="0.24102587665280273"/>
    <n v="0.36363432724466199"/>
    <n v="0.48748936882763161"/>
    <n v="0.61257188461841561"/>
    <n v="0.7262370193478882"/>
    <n v="0.81804807320469297"/>
    <n v="0.89218109950109081"/>
    <n v="0.95202756047464177"/>
    <n v="1.0003338583386292"/>
    <n v="1.0393180709924563"/>
    <n v="1.0707715350890954"/>
    <n v="1.0961394025702933"/>
    <n v="1.1165948997320954"/>
    <n v="1.1330863949703667"/>
    <n v="1.1463803930351906"/>
    <n v="1.1464717535137188"/>
    <n v="1.1465046261800191"/>
    <n v="1.1465159156661415"/>
    <n v="1.1465196239698938"/>
  </r>
  <r>
    <s v="Discretionary"/>
    <x v="5"/>
    <s v="Under $5"/>
    <s v="Under $5"/>
    <s v="Showerheads"/>
    <s v="Under $5"/>
    <n v="-77.147237847955168"/>
    <s v="Water Heating"/>
    <s v="Res-Showerhead-7P_v5"/>
    <s v="Urban"/>
    <s v="SC-Retro"/>
    <s v="M_Input"/>
    <s v="No"/>
    <s v="Residential"/>
    <s v="Multifamily - High Rise"/>
    <s v="MF Showerhead Replace_1_75gpm_Any Shower_ AnyWH"/>
    <n v="2.7305293218886893E-2"/>
    <n v="2.7643467143246538E-2"/>
    <n v="2.794801812067272E-2"/>
    <n v="2.8230667874610361E-2"/>
    <n v="2.8510523541510794E-2"/>
    <n v="2.5907489123042467E-2"/>
    <n v="2.0925766851858825E-2"/>
    <n v="1.6895448140325942E-2"/>
    <n v="1.3638392401705904E-2"/>
    <n v="1.1007343308342852E-2"/>
    <n v="8.8824898361714189E-3"/>
    <n v="7.1662217235715104E-3"/>
    <n v="5.7794018041569173E-3"/>
    <n v="4.6600041959421069E-3"/>
    <n v="3.7566753795214812E-3"/>
    <n v="3.0282155301127409E-3"/>
    <n v="2.0810197045530973E-5"/>
    <n v="7.4875316850791802E-6"/>
    <n v="2.5713619836822862E-6"/>
    <n v="8.4459625448243767E-7"/>
    <n v="0.29508228366954647"/>
    <n v="-2.7235101087178912"/>
    <n v="-77.147237847955168"/>
    <s v="R-All-WH-ERWH-All-All-R"/>
    <s v="R-All-WH-ERWH-All-All-R"/>
    <n v="0.26131713188064826"/>
    <n v="2.7305293218886893E-2"/>
    <n v="5.4948760362133434E-2"/>
    <n v="8.289677848280616E-2"/>
    <n v="0.11112744635741652"/>
    <n v="0.13963796989892732"/>
    <n v="0.16554545902196979"/>
    <n v="0.18647122587382861"/>
    <n v="0.20336667401415456"/>
    <n v="0.21700506641586048"/>
    <n v="0.22801240972420334"/>
    <n v="0.23689489956037477"/>
    <n v="0.24406112128394628"/>
    <n v="0.2498405230881032"/>
    <n v="0.25450052728404532"/>
    <n v="0.25825720266356678"/>
    <n v="0.26128541819367951"/>
    <n v="0.26130622839072504"/>
    <n v="0.26131371592241009"/>
    <n v="0.26131628728439377"/>
    <n v="0.26131713188064826"/>
  </r>
  <r>
    <s v="Discretionary"/>
    <x v="5"/>
    <s v="Under $5"/>
    <s v="Under $5"/>
    <s v="Showerheads"/>
    <s v="Under $5"/>
    <n v="-82.17602755355783"/>
    <s v="Water Heating"/>
    <s v="Res-Showerhead-7P_v5"/>
    <s v="Urban"/>
    <s v="SC-Retro"/>
    <s v="M_Input"/>
    <s v="No"/>
    <s v="Residential"/>
    <s v="Manufactured"/>
    <s v="MH Showerhead Replace_1_75gpm_Any Shower_ AnyWH"/>
    <n v="2.1232659648664727E-2"/>
    <n v="2.1064864740675836E-2"/>
    <n v="2.089601445314971E-2"/>
    <n v="2.0727683100722906E-2"/>
    <n v="2.0560339161733138E-2"/>
    <n v="1.8354724552141301E-2"/>
    <n v="1.4564824893124271E-2"/>
    <n v="1.1557187733231798E-2"/>
    <n v="9.1705925817610109E-3"/>
    <n v="7.2768818961046729E-3"/>
    <n v="5.7742701623354842E-3"/>
    <n v="4.5819779704670991E-3"/>
    <n v="3.6359107242295249E-3"/>
    <n v="2.8852410587042682E-3"/>
    <n v="2.2896051058331215E-3"/>
    <n v="1.8169742707362822E-3"/>
    <n v="1.229389763048688E-5"/>
    <n v="4.3556064836155738E-6"/>
    <n v="1.473037500042819E-6"/>
    <n v="4.7652246089365063E-7"/>
    <n v="0.16648586260484591"/>
    <n v="-2.7214348200965506"/>
    <n v="-82.17602755355783"/>
    <s v="R-All-WH-ERWH-All-All-R"/>
    <s v="R-All-WH-ERWH-All-All-R"/>
    <n v="0.16648586260484591"/>
    <n v="2.1232659648664727E-2"/>
    <n v="4.2297524389340563E-2"/>
    <n v="6.3193538842490266E-2"/>
    <n v="8.3921221943213165E-2"/>
    <n v="0.1044815611049463"/>
    <n v="0.1228362856570876"/>
    <n v="0.13740111055021187"/>
    <n v="0.14895829828344367"/>
    <n v="0.15812889086520468"/>
    <n v="0.16540577276130936"/>
    <n v="0.16648586260484591"/>
    <n v="0.16648586260484591"/>
    <n v="0.16648586260484591"/>
    <n v="0.16648586260484591"/>
    <n v="0.16648586260484591"/>
    <n v="0.16648586260484591"/>
    <n v="0.16648586260484591"/>
    <n v="0.16648586260484591"/>
    <n v="0.16648586260484591"/>
    <n v="0.16648586260484591"/>
  </r>
  <r>
    <s v="Discretionary"/>
    <x v="5"/>
    <s v="Under $5"/>
    <s v="Under $5"/>
    <s v="Showerheads"/>
    <s v="Under $5"/>
    <n v="-125.69280639146449"/>
    <s v="Water Heating"/>
    <s v="Res-Showerhead-7P_v5"/>
    <s v="Urban"/>
    <s v="SC-Retro"/>
    <s v="M_Input"/>
    <s v="No"/>
    <s v="Residential"/>
    <s v="Single Family"/>
    <s v="SF Showerhead Replace_1_50gpm_Any Shower_ AnyWH"/>
    <n v="0.27662676167191197"/>
    <n v="0.2789581333333136"/>
    <n v="0.28095328565837785"/>
    <n v="0.28272142280166207"/>
    <n v="0.28436066724183301"/>
    <n v="0.25728603847820836"/>
    <n v="0.20687653660399435"/>
    <n v="0.16630906912803523"/>
    <n v="0.1336549899158779"/>
    <n v="0.10737756234131564"/>
    <n v="8.6257065677685443E-2"/>
    <n v="6.9288779772047004E-2"/>
    <n v="5.565123729663659E-2"/>
    <n v="4.468692614677644E-2"/>
    <n v="3.5880941878386349E-2"/>
    <n v="2.8809892134142385E-2"/>
    <n v="1.9722656242601727E-4"/>
    <n v="7.0696953326148182E-5"/>
    <n v="2.4189970720352202E-5"/>
    <n v="7.917125958450283E-6"/>
    <n v="2.7660596356191092"/>
    <n v="-2.7036795843602279"/>
    <n v="-125.69280639146449"/>
    <s v="R-All-WH-ERWH-All-All-R"/>
    <s v="R-All-WH-ERWH-All-All-R"/>
    <n v="2.5959993406926363"/>
    <n v="0.27662676167191197"/>
    <n v="0.55558489500522557"/>
    <n v="0.83653818066360341"/>
    <n v="1.1192596034652655"/>
    <n v="1.4036202707070986"/>
    <n v="1.6609063091853069"/>
    <n v="1.8677828457893013"/>
    <n v="2.0340919149173367"/>
    <n v="2.1677469048332147"/>
    <n v="2.2751244671745305"/>
    <n v="2.3613815328522159"/>
    <n v="2.430670312624263"/>
    <n v="2.4863215499208997"/>
    <n v="2.5310084760676763"/>
    <n v="2.5668894179460628"/>
    <n v="2.5956993100802053"/>
    <n v="2.5958965366426314"/>
    <n v="2.5959672335959576"/>
    <n v="2.5959914235666779"/>
    <n v="2.5959993406926363"/>
  </r>
  <r>
    <s v="Discretionary"/>
    <x v="5"/>
    <s v="Under $5"/>
    <s v="Under $5"/>
    <s v="Showerheads"/>
    <s v="Under $5"/>
    <n v="-74.369080942565347"/>
    <s v="Water Heating"/>
    <s v="Res-Showerhead-7P_v5"/>
    <s v="Urban"/>
    <s v="SC-Retro"/>
    <s v="M_Input"/>
    <s v="No"/>
    <s v="Residential"/>
    <s v="Multifamily - Low Rise"/>
    <s v="MF Showerhead Replace_1_50gpm_Any Shower_ AnyWH"/>
    <n v="0.12443263409897197"/>
    <n v="0.12599256562782502"/>
    <n v="0.12738983114202662"/>
    <n v="0.12868503563318645"/>
    <n v="0.12996037784092043"/>
    <n v="0.11809775141946552"/>
    <n v="9.5391423603606224E-2"/>
    <n v="7.7024003291438492E-2"/>
    <n v="6.2180302589801568E-2"/>
    <n v="5.0190105969729774E-2"/>
    <n v="4.0504485973054491E-2"/>
    <n v="3.2680059659514822E-2"/>
    <n v="2.6357142099613807E-2"/>
    <n v="2.1253203321543297E-2"/>
    <n v="1.7134616607106985E-2"/>
    <n v="1.3812426146039227E-2"/>
    <n v="9.4923277119755256E-5"/>
    <n v="3.4154606709257607E-5"/>
    <n v="1.1729743943909896E-5"/>
    <n v="3.8529170424248283E-6"/>
    <n v="1.34611958510843"/>
    <n v="-2.7247653600030675"/>
    <n v="-74.369080942565347"/>
    <s v="R-All-WH-ERWH-All-All-R"/>
    <s v="R-All-WH-ERWH-All-All-R"/>
    <n v="1.1912306255686604"/>
    <n v="0.12443263409897197"/>
    <n v="0.250425199726797"/>
    <n v="0.37781503086882362"/>
    <n v="0.50650006650201007"/>
    <n v="0.63646044434293048"/>
    <n v="0.75455819576239602"/>
    <n v="0.84994961936600222"/>
    <n v="0.92697362265744077"/>
    <n v="0.98915392524724233"/>
    <n v="1.0393440312169722"/>
    <n v="1.0798485171900267"/>
    <n v="1.1125285768495417"/>
    <n v="1.1388857189491555"/>
    <n v="1.1601389222706988"/>
    <n v="1.1772735388778057"/>
    <n v="1.191085965023845"/>
    <n v="1.1911808883009647"/>
    <n v="1.191215042907674"/>
    <n v="1.1912267726516179"/>
    <n v="1.1912306255686604"/>
  </r>
  <r>
    <s v="Discretionary"/>
    <x v="5"/>
    <s v="Under $5"/>
    <s v="Under $5"/>
    <s v="Showerheads"/>
    <s v="Under $5"/>
    <n v="-74.369080942565347"/>
    <s v="Water Heating"/>
    <s v="Res-Showerhead-7P_v5"/>
    <s v="Urban"/>
    <s v="SC-Retro"/>
    <s v="M_Input"/>
    <s v="No"/>
    <s v="Residential"/>
    <s v="Multifamily - High Rise"/>
    <s v="MF Showerhead Replace_1_50gpm_Any Shower_ AnyWH"/>
    <n v="2.8370121925906468E-2"/>
    <n v="2.8721483670654527E-2"/>
    <n v="2.903791126925136E-2"/>
    <n v="2.9331583558988638E-2"/>
    <n v="2.9622352800248036E-2"/>
    <n v="2.6917807449378228E-2"/>
    <n v="2.1741812190820626E-2"/>
    <n v="1.7554322522430565E-2"/>
    <n v="1.4170250881690619E-2"/>
    <n v="1.1436598363353067E-2"/>
    <n v="9.2288816544736172E-3"/>
    <n v="7.4456839710909063E-3"/>
    <n v="6.0047820226051957E-3"/>
    <n v="4.8417310941992761E-3"/>
    <n v="3.9031750253960477E-3"/>
    <n v="3.1463073155280378E-3"/>
    <n v="2.1621735491032375E-5"/>
    <n v="7.7795241064415022E-6"/>
    <n v="2.6716377812873378E-6"/>
    <n v="8.7753310414029225E-7"/>
    <n v="0.30658965273771271"/>
    <n v="-2.7247653600030675"/>
    <n v="-74.369080942565347"/>
    <s v="R-All-WH-ERWH-All-All-R"/>
    <s v="R-All-WH-ERWH-All-All-R"/>
    <n v="0.27150775614649808"/>
    <n v="2.8370121925906468E-2"/>
    <n v="5.7091605596560999E-2"/>
    <n v="8.6129516865812356E-2"/>
    <n v="0.115461100424801"/>
    <n v="0.14508345322504904"/>
    <n v="0.17200126067442725"/>
    <n v="0.19374307286524789"/>
    <n v="0.21129739538767844"/>
    <n v="0.22546764626936905"/>
    <n v="0.23690424463272211"/>
    <n v="0.24613312628719572"/>
    <n v="0.2535788102582866"/>
    <n v="0.25958359228089178"/>
    <n v="0.26442532337509106"/>
    <n v="0.26832849840048711"/>
    <n v="0.27147480571601518"/>
    <n v="0.27149642745150621"/>
    <n v="0.27150420697561267"/>
    <n v="0.27150687861339395"/>
    <n v="0.27150775614649808"/>
  </r>
  <r>
    <s v="Discretionary"/>
    <x v="5"/>
    <s v="Under $5"/>
    <s v="Under $5"/>
    <s v="Showerheads"/>
    <s v="Under $5"/>
    <n v="-79.234814738267474"/>
    <s v="Water Heating"/>
    <s v="Res-Showerhead-7P_v5"/>
    <s v="Urban"/>
    <s v="SC-Retro"/>
    <s v="M_Input"/>
    <s v="No"/>
    <s v="Residential"/>
    <s v="Manufactured"/>
    <s v="MH Showerhead Replace_1_50gpm_Any Shower_ AnyWH"/>
    <n v="2.2058194641058276E-2"/>
    <n v="2.1883875794458663E-2"/>
    <n v="2.1708460534708846E-2"/>
    <n v="2.153358438647951E-2"/>
    <n v="2.1359734042748785E-2"/>
    <n v="1.9068364182986634E-2"/>
    <n v="1.5131111585715557E-2"/>
    <n v="1.2006536191941931E-2"/>
    <n v="9.5271491885403469E-3"/>
    <n v="7.5598102122060107E-3"/>
    <n v="5.998776284197694E-3"/>
    <n v="4.7601272561235879E-3"/>
    <n v="3.7772765060833866E-3"/>
    <n v="2.9974204792226379E-3"/>
    <n v="2.3786259428316102E-3"/>
    <n v="1.8876190164059973E-3"/>
    <n v="1.2771889688703161E-5"/>
    <n v="4.5249543479349181E-6"/>
    <n v="1.5303098352808462E-6"/>
    <n v="4.9504986031692251E-7"/>
    <n v="0.17295890496474492"/>
    <n v="-2.7227641232905739"/>
    <n v="-79.234814738267474"/>
    <s v="R-All-WH-ERWH-All-All-R"/>
    <s v="R-All-WH-ERWH-All-All-R"/>
    <n v="0.17295890496474492"/>
    <n v="2.2058194641058276E-2"/>
    <n v="4.3942070435516942E-2"/>
    <n v="6.5650530970225787E-2"/>
    <n v="8.7184115356705297E-2"/>
    <n v="0.10854384939945408"/>
    <n v="0.12761221358244071"/>
    <n v="0.14274332516815627"/>
    <n v="0.15474986136009819"/>
    <n v="0.16427701054863852"/>
    <n v="0.17183682076084453"/>
    <n v="0.17295890496474492"/>
    <n v="0.17295890496474492"/>
    <n v="0.17295890496474492"/>
    <n v="0.17295890496474492"/>
    <n v="0.17295890496474492"/>
    <n v="0.17295890496474492"/>
    <n v="0.17295890496474492"/>
    <n v="0.17295890496474492"/>
    <n v="0.17295890496474492"/>
    <n v="0.17295890496474492"/>
  </r>
  <r>
    <s v="Discretionary"/>
    <x v="5"/>
    <s v="Under $5"/>
    <s v="Under $5"/>
    <s v="Showerheads"/>
    <s v="Under $5"/>
    <n v="-138.57560789249891"/>
    <s v="Water Heating"/>
    <s v="Res-Showerhead-7P_v5"/>
    <s v="Urban"/>
    <s v="SC-Retro"/>
    <s v="M_Input"/>
    <s v="No"/>
    <s v="Residential"/>
    <s v="Single Family"/>
    <s v="SF Showerhead Replace_1_50GPM_any shower_HPWH"/>
    <n v="0.12289604806239388"/>
    <n v="0.12393179876857729"/>
    <n v="0.12481817843246429"/>
    <n v="0.12560370281929023"/>
    <n v="0.12633196447513165"/>
    <n v="0.11430360952604601"/>
    <n v="9.1908348389011268E-2"/>
    <n v="7.3885575022607439E-2"/>
    <n v="5.9378456246261022E-2"/>
    <n v="4.7704271208482064E-2"/>
    <n v="3.83211386533115E-2"/>
    <n v="3.0782694912032942E-2"/>
    <n v="2.4723989436896132E-2"/>
    <n v="1.9852911519849213E-2"/>
    <n v="1.5940706282207374E-2"/>
    <n v="1.2799274614613153E-2"/>
    <n v="8.7621186571370136E-5"/>
    <n v="3.1408299476605991E-5"/>
    <n v="1.074679754882935E-5"/>
    <n v="3.5173151231829147E-6"/>
    <n v="1.2288680815548518"/>
    <n v="3.2531306677807006"/>
    <n v="-138.57560789249891"/>
    <s v="R-All-WH-HPWH-All-All-R"/>
    <n v="0"/>
    <n v="1.1533159619678952"/>
    <n v="0.12289604806239388"/>
    <n v="0.24682784683097117"/>
    <n v="0.37164602526343549"/>
    <n v="0.49724972808272572"/>
    <n v="0.62358169255785734"/>
    <n v="0.73788530208390335"/>
    <n v="0.82979365047291465"/>
    <n v="0.90367922549552204"/>
    <n v="0.96305768174178308"/>
    <n v="1.0107619529502652"/>
    <n v="1.0490830916035767"/>
    <n v="1.0798657865156096"/>
    <n v="1.1045897759525056"/>
    <n v="1.1244426874723548"/>
    <n v="1.1403833937545622"/>
    <n v="1.1531826683691753"/>
    <n v="1.1532702895557467"/>
    <n v="1.1533016978552233"/>
    <n v="1.1533124446527721"/>
    <n v="1.1533159619678952"/>
  </r>
  <r>
    <s v="Discretionary"/>
    <x v="5"/>
    <s v="Under $5"/>
    <s v="Under $10"/>
    <s v="Showerheads"/>
    <s v="Under $5"/>
    <n v="-178.50019666844122"/>
    <s v="Water Heating"/>
    <s v="Res-Showerhead-7P_v5"/>
    <s v="Urban"/>
    <s v="SC-Retro"/>
    <s v="M_Input"/>
    <s v="No"/>
    <s v="Residential"/>
    <s v="Manufactured"/>
    <s v="MH Showerhead Replace_1_50GPM_any shower_HPWH"/>
    <n v="4.8518984655731351E-3"/>
    <n v="4.8135554661527351E-3"/>
    <n v="4.7749713007907138E-3"/>
    <n v="4.7365057178603712E-3"/>
    <n v="4.6982657698631585E-3"/>
    <n v="4.1942583437093051E-3"/>
    <n v="3.3282241942184168E-3"/>
    <n v="2.6409457108560767E-3"/>
    <n v="2.0955822215442898E-3"/>
    <n v="1.6628483049266768E-3"/>
    <n v="1.3194848409959867E-3"/>
    <n v="1.0470328377159902E-3"/>
    <n v="8.3084596822798605E-4"/>
    <n v="6.5930961533668261E-4"/>
    <n v="5.2320018705045979E-4"/>
    <n v="4.151987938414317E-4"/>
    <n v="2.809292101709155E-6"/>
    <n v="9.9530443967832382E-7"/>
    <n v="3.3660542317593733E-7"/>
    <n v="1.0889067291042066E-7"/>
    <n v="3.804386801645316E-2"/>
    <n v="5.3412492070830773"/>
    <n v="-178.50019666844122"/>
    <s v="R-All-WH-ERWH-All-All-R"/>
    <s v="R-All-WH-ERWH-All-All-R"/>
    <n v="3.804386801645316E-2"/>
    <n v="4.8518984655731351E-3"/>
    <n v="9.665453931725871E-3"/>
    <n v="1.4440425232516586E-2"/>
    <n v="1.9176930950376956E-2"/>
    <n v="2.3875196720240115E-2"/>
    <n v="2.8069455063949422E-2"/>
    <n v="3.1397679258167839E-2"/>
    <n v="3.4038624969023913E-2"/>
    <n v="3.6134207190568202E-2"/>
    <n v="3.7797055495494877E-2"/>
    <n v="3.804386801645316E-2"/>
    <n v="3.804386801645316E-2"/>
    <n v="3.804386801645316E-2"/>
    <n v="3.804386801645316E-2"/>
    <n v="3.804386801645316E-2"/>
    <n v="3.804386801645316E-2"/>
    <n v="3.804386801645316E-2"/>
    <n v="3.804386801645316E-2"/>
    <n v="3.804386801645316E-2"/>
    <n v="3.804386801645316E-2"/>
  </r>
  <r>
    <s v="Lost Opportunity"/>
    <x v="5"/>
    <s v="Over $160"/>
    <s v="Over $160"/>
    <s v="Solar Water Heater"/>
    <s v="Over $160"/>
    <n v="494.021872889078"/>
    <s v="Water Heating"/>
    <s v="Res-SWH-7P_v1"/>
    <s v="Urban"/>
    <s v="SC-New"/>
    <s v="M_Input"/>
    <s v="No"/>
    <s v="Residential"/>
    <s v="Single Family"/>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r>
  <r>
    <s v="Lost Opportunity"/>
    <x v="5"/>
    <s v="Over $160"/>
    <s v="Over $160"/>
    <s v="Solar Water Heater"/>
    <s v="Over $160"/>
    <n v="469.10499339456118"/>
    <s v="Water Heating"/>
    <s v="Res-SWH-7P_v1"/>
    <s v="Urban"/>
    <s v="SC-New"/>
    <s v="M_Input"/>
    <s v="No"/>
    <s v="Residential"/>
    <s v="Single Family"/>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r>
  <r>
    <s v="Lost Opportunity"/>
    <x v="5"/>
    <s v="Over $160"/>
    <s v="Over $160"/>
    <s v="Solar Water Heater"/>
    <s v="Over $160"/>
    <n v="436.07561089456061"/>
    <s v="Water Heating"/>
    <s v="Res-SWH-7P_v1"/>
    <s v="Urban"/>
    <s v="SC-New"/>
    <s v="M_Input"/>
    <s v="No"/>
    <s v="Residential"/>
    <s v="Single Family"/>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r>
  <r>
    <s v="Lost Opportunity"/>
    <x v="5"/>
    <s v="Over $160"/>
    <s v="Over $160"/>
    <s v="Solar Water Heater"/>
    <s v="Over $160"/>
    <n v="374.42076356122612"/>
    <s v="Water Heating"/>
    <s v="Res-SWH-7P_v1"/>
    <s v="Urban"/>
    <s v="SC-New"/>
    <s v="M_Input"/>
    <s v="No"/>
    <s v="Residential"/>
    <s v="Single Family"/>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r>
  <r>
    <s v="Lost Opportunity"/>
    <x v="5"/>
    <s v="Over $160"/>
    <s v="Over $160"/>
    <s v="Solar Water Heater"/>
    <s v="Over $160"/>
    <n v="494.021872889078"/>
    <s v="Water Heating"/>
    <s v="Res-SWH-7P_v1"/>
    <s v="Urban"/>
    <s v="SC-New"/>
    <s v="M_Input"/>
    <s v="No"/>
    <s v="Residential"/>
    <s v="Multifamily - Low Rise"/>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r>
  <r>
    <s v="Lost Opportunity"/>
    <x v="5"/>
    <s v="Over $160"/>
    <s v="Over $160"/>
    <s v="Solar Water Heater"/>
    <s v="Over $160"/>
    <n v="469.10499339456118"/>
    <s v="Water Heating"/>
    <s v="Res-SWH-7P_v1"/>
    <s v="Urban"/>
    <s v="SC-New"/>
    <s v="M_Input"/>
    <s v="No"/>
    <s v="Residential"/>
    <s v="Multifamily - Low Rise"/>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r>
  <r>
    <s v="Lost Opportunity"/>
    <x v="5"/>
    <s v="Over $160"/>
    <s v="Over $160"/>
    <s v="Solar Water Heater"/>
    <s v="Over $160"/>
    <n v="436.07561089456061"/>
    <s v="Water Heating"/>
    <s v="Res-SWH-7P_v1"/>
    <s v="Urban"/>
    <s v="SC-New"/>
    <s v="M_Input"/>
    <s v="No"/>
    <s v="Residential"/>
    <s v="Multifamily - Low Rise"/>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r>
  <r>
    <s v="Lost Opportunity"/>
    <x v="5"/>
    <s v="Over $160"/>
    <s v="Over $160"/>
    <s v="Solar Water Heater"/>
    <s v="Over $160"/>
    <n v="374.42076356122612"/>
    <s v="Water Heating"/>
    <s v="Res-SWH-7P_v1"/>
    <s v="Urban"/>
    <s v="SC-New"/>
    <s v="M_Input"/>
    <s v="No"/>
    <s v="Residential"/>
    <s v="Multifamily - Low Rise"/>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r>
  <r>
    <s v="Discretionary"/>
    <x v="5"/>
    <s v="Over $160"/>
    <s v="Over $160"/>
    <s v="Solar Water Heater"/>
    <s v="Over $160"/>
    <n v="494.021872889078"/>
    <s v="Water Heating"/>
    <s v="Res-SWH-7P_v1"/>
    <s v="Urban"/>
    <s v="SC-Retro"/>
    <s v="M_Input"/>
    <s v="No"/>
    <s v="Residential"/>
    <s v="Single Family"/>
    <s v="SHW Solar Zone 1"/>
    <n v="5.3132432538648335E-2"/>
    <n v="0.1049652018308546"/>
    <n v="0.15395137213896096"/>
    <n v="0.19866278261021145"/>
    <n v="0.23785871722437724"/>
    <n v="0.25551935214959537"/>
    <n v="0.24049840851708745"/>
    <n v="0.22635914445951535"/>
    <n v="0.21305035521663943"/>
    <n v="0.20052571461827459"/>
    <n v="0.18873810631666449"/>
    <n v="0.17764237766592869"/>
    <n v="0.16719687301535277"/>
    <n v="0.15736744409956321"/>
    <n v="0.14811627369204816"/>
    <n v="0.13940919046970629"/>
    <n v="0.13121395713757059"/>
    <n v="0.12350048436445292"/>
    <n v="0.11624045163434386"/>
    <n v="0.1094072032657936"/>
    <n v="5.0907043520342432"/>
    <n v="308.74100157039521"/>
    <n v="494.021872889078"/>
    <s v="R-All-WH-SWH-All-All-C"/>
    <n v="0"/>
    <n v="3.3433558429655896"/>
    <n v="5.3132432538648335E-2"/>
    <n v="0.15809763436950294"/>
    <n v="0.3120490065084639"/>
    <n v="0.51071178911867532"/>
    <n v="0.74857050634305256"/>
    <n v="1.0040898584926479"/>
    <n v="1.2445882670097352"/>
    <n v="1.4709474114692507"/>
    <n v="1.6839977666858901"/>
    <n v="1.8845234813041647"/>
    <n v="2.0732615876208293"/>
    <n v="2.2509039652867582"/>
    <n v="2.4181008383021108"/>
    <n v="2.5754682824016739"/>
    <n v="2.723584556093722"/>
    <n v="2.8629937465634283"/>
    <n v="2.9942077037009991"/>
    <n v="3.117708188065452"/>
    <n v="3.2339486396997961"/>
    <n v="3.3433558429655896"/>
  </r>
  <r>
    <s v="Discretionary"/>
    <x v="5"/>
    <s v="Over $160"/>
    <s v="Over $160"/>
    <s v="Solar Water Heater"/>
    <s v="Over $160"/>
    <n v="469.10499339456118"/>
    <s v="Water Heating"/>
    <s v="Res-SWH-7P_v1"/>
    <s v="Urban"/>
    <s v="SC-Retro"/>
    <s v="M_Input"/>
    <s v="No"/>
    <s v="Residential"/>
    <s v="Single Family"/>
    <s v="SHW Solar Zone 2"/>
    <n v="7.2227434012531122E-2"/>
    <n v="0.14268812524883751"/>
    <n v="0.20927919240695655"/>
    <n v="0.27005921498676949"/>
    <n v="0.32334158218960507"/>
    <n v="0.34734918513066637"/>
    <n v="0.32692993904714207"/>
    <n v="0.30770923498919789"/>
    <n v="0.28961746597170956"/>
    <n v="0.27259165689189674"/>
    <n v="0.25656775849140828"/>
    <n v="0.24148439093884935"/>
    <n v="0.22728492816574425"/>
    <n v="0.21392294953095009"/>
    <n v="0.20134704686243532"/>
    <n v="0.18951076817472678"/>
    <n v="0.17837029057126741"/>
    <n v="0.16788471106533076"/>
    <n v="0.15801553117108555"/>
    <n v="0.1487265155538974"/>
    <n v="6.9202273469486464"/>
    <n v="293.08814370326968"/>
    <n v="469.10499339456118"/>
    <s v="R-All-WH-SWH-All-All-C"/>
    <n v="0"/>
    <n v="4.5449079214010082"/>
    <n v="7.2227434012531122E-2"/>
    <n v="0.21491555926136863"/>
    <n v="0.42419475166832521"/>
    <n v="0.69425396665509465"/>
    <n v="1.0175955488446997"/>
    <n v="1.3649447339753662"/>
    <n v="1.6918746730225083"/>
    <n v="1.9995839080117062"/>
    <n v="2.2892013739834156"/>
    <n v="2.5617930308753123"/>
    <n v="2.8183607893667206"/>
    <n v="3.0598451803055702"/>
    <n v="3.2871301084713145"/>
    <n v="3.5010530580022645"/>
    <n v="3.7024001048646999"/>
    <n v="3.8919108730394267"/>
    <n v="4.0702811636106944"/>
    <n v="4.2381658746760253"/>
    <n v="4.3961814058471109"/>
    <n v="4.5449079214010082"/>
  </r>
  <r>
    <s v="Discretionary"/>
    <x v="5"/>
    <s v="Over $160"/>
    <s v="Over $160"/>
    <s v="Solar Water Heater"/>
    <s v="Over $160"/>
    <n v="436.07561089456061"/>
    <s v="Water Heating"/>
    <s v="Res-SWH-7P_v1"/>
    <s v="Urban"/>
    <s v="SC-Retro"/>
    <s v="M_Input"/>
    <s v="No"/>
    <s v="Residential"/>
    <s v="Single Family"/>
    <s v="SHW Solar Zone 3"/>
    <n v="4.3759292389609412E-2"/>
    <n v="8.6448196293472043E-2"/>
    <n v="0.12679267229690711"/>
    <n v="0.1636165026860035"/>
    <n v="0.19589784726810361"/>
    <n v="0.21044295372293462"/>
    <n v="0.19807186824882925"/>
    <n v="0.18642692446389839"/>
    <n v="0.17546595068564957"/>
    <n v="0.16515079318519157"/>
    <n v="0.15544264745199671"/>
    <n v="0.14630432625900155"/>
    <n v="0.13770152246625045"/>
    <n v="0.12960611193453717"/>
    <n v="0.12198694880824733"/>
    <n v="0.11481588995808137"/>
    <n v="0.10806638509923376"/>
    <n v="0.10171365298645829"/>
    <n v="9.5734369151412951E-2"/>
    <n v="9.0106580265355299E-2"/>
    <n v="4.192648624692362"/>
    <n v="272.3390065305685"/>
    <n v="436.07561089456061"/>
    <s v="R-All-WH-SWH-All-All-C"/>
    <n v="0"/>
    <n v="2.7535514356211741"/>
    <n v="4.3759292389609412E-2"/>
    <n v="0.13020748868308146"/>
    <n v="0.25700016097998857"/>
    <n v="0.42061666366599204"/>
    <n v="0.61651451093409571"/>
    <n v="0.82695746465703035"/>
    <n v="1.0250293329058595"/>
    <n v="1.2114562573697578"/>
    <n v="1.3869222080554073"/>
    <n v="1.552073001240599"/>
    <n v="1.7075156486925958"/>
    <n v="1.8538199749515973"/>
    <n v="1.9915214974178479"/>
    <n v="2.121127609352385"/>
    <n v="2.2431145581606322"/>
    <n v="2.3579304481187138"/>
    <n v="2.4659968332179476"/>
    <n v="2.567710486204406"/>
    <n v="2.6634448553558188"/>
    <n v="2.7535514356211741"/>
  </r>
  <r>
    <s v="Discretionary"/>
    <x v="5"/>
    <s v="Over $160"/>
    <s v="Over $160"/>
    <s v="Solar Water Heater"/>
    <s v="Over $160"/>
    <n v="374.42076356122612"/>
    <s v="Water Heating"/>
    <s v="Res-SWH-7P_v1"/>
    <s v="Urban"/>
    <s v="SC-Retro"/>
    <s v="M_Input"/>
    <s v="No"/>
    <s v="Residential"/>
    <s v="Single Family"/>
    <s v="SHW Solar Zone 4"/>
    <n v="5.0840407389507085E-3"/>
    <n v="1.0043721636348481E-2"/>
    <n v="1.4731022284788281E-2"/>
    <n v="1.9009287394642544E-2"/>
    <n v="2.2759797560626686E-2"/>
    <n v="2.4449676663568828E-2"/>
    <n v="2.3012379598172778E-2"/>
    <n v="2.1659447103783609E-2"/>
    <n v="2.0385979591305742E-2"/>
    <n v="1.9187544285403178E-2"/>
    <n v="1.8059632801648177E-2"/>
    <n v="1.6997924654789845E-2"/>
    <n v="1.599843397376751E-2"/>
    <n v="1.5057893240720065E-2"/>
    <n v="1.4172683868825229E-2"/>
    <n v="1.3339536133915473E-2"/>
    <n v="1.255536537163242E-2"/>
    <n v="1.1817292448116409E-2"/>
    <n v="1.112260748071648E-2"/>
    <n v="1.0468759888479706E-2"/>
    <n v="0.48711017130393508"/>
    <n v="233.60728380819285"/>
    <n v="374.42076356122612"/>
    <s v="R-All-WH-SWH-All-All-C"/>
    <n v="0"/>
    <n v="0.31991302672020222"/>
    <n v="5.0840407389507085E-3"/>
    <n v="1.512776237529919E-2"/>
    <n v="2.985878466008747E-2"/>
    <n v="4.8868072054730011E-2"/>
    <n v="7.1627869615356693E-2"/>
    <n v="9.6077546278925521E-2"/>
    <n v="0.1190899258770983"/>
    <n v="0.14074937298088191"/>
    <n v="0.16113535257218767"/>
    <n v="0.18032289685759084"/>
    <n v="0.19838252965923903"/>
    <n v="0.21538045431402886"/>
    <n v="0.23137888828779637"/>
    <n v="0.24643678152851645"/>
    <n v="0.2606094653973417"/>
    <n v="0.27394900153125717"/>
    <n v="0.28650436690288961"/>
    <n v="0.29832165935100602"/>
    <n v="0.30944426683172249"/>
    <n v="0.31991302672020222"/>
  </r>
  <r>
    <s v="Discretionary"/>
    <x v="5"/>
    <s v="Over $160"/>
    <s v="Over $160"/>
    <s v="Solar Water Heater"/>
    <s v="Over $160"/>
    <n v="494.021872889078"/>
    <s v="Water Heating"/>
    <s v="Res-SWH-7P_v1"/>
    <s v="Urban"/>
    <s v="SC-Retro"/>
    <s v="M_Input"/>
    <s v="No"/>
    <s v="Residential"/>
    <s v="Multifamily - Low Rise"/>
    <s v="SHW Solar Zone 1"/>
    <n v="2.3801628845738408E-2"/>
    <n v="4.702207545542568E-2"/>
    <n v="6.8968495244975711E-2"/>
    <n v="8.9001887722767431E-2"/>
    <n v="0.10656610454019678"/>
    <n v="0.1144834900964133"/>
    <n v="0.10775669797244895"/>
    <n v="0.10142563894872338"/>
    <n v="9.5466814385392548E-2"/>
    <n v="8.9857740441413675E-2"/>
    <n v="8.4577775390664897E-2"/>
    <n v="7.9606895354064303E-2"/>
    <n v="7.4928430854337966E-2"/>
    <n v="7.0524986823851124E-2"/>
    <n v="6.6380555649295472E-2"/>
    <n v="6.2479931377216143E-2"/>
    <n v="5.8808513841328736E-2"/>
    <n v="5.5352834497369489E-2"/>
    <n v="5.2100216233723393E-2"/>
    <n v="4.9038726865604176E-2"/>
    <n v="2.2817662166765285"/>
    <n v="308.74100157039521"/>
    <n v="494.021872889078"/>
    <s v="R-All-WH-SWH-All-All-C"/>
    <n v="0"/>
    <n v="1.4981494405409519"/>
    <n v="2.3801628845738408E-2"/>
    <n v="7.0823704301164081E-2"/>
    <n v="0.13979219954613981"/>
    <n v="0.22879408726890724"/>
    <n v="0.33536019180910404"/>
    <n v="0.44984368190551732"/>
    <n v="0.55760037987796629"/>
    <n v="0.65902601882668965"/>
    <n v="0.75449283321208216"/>
    <n v="0.84435057365349586"/>
    <n v="0.92892834904416077"/>
    <n v="1.0085352443982252"/>
    <n v="1.083463675252563"/>
    <n v="1.1539886620764142"/>
    <n v="1.2203692177257097"/>
    <n v="1.2828491491029259"/>
    <n v="1.3416576629442547"/>
    <n v="1.3970104974416242"/>
    <n v="1.4491107136753476"/>
    <n v="1.4981494405409519"/>
  </r>
  <r>
    <s v="Discretionary"/>
    <x v="5"/>
    <s v="Over $160"/>
    <s v="Over $160"/>
    <s v="Solar Water Heater"/>
    <s v="Over $160"/>
    <n v="469.10499339456118"/>
    <s v="Water Heating"/>
    <s v="Res-SWH-7P_v1"/>
    <s v="Urban"/>
    <s v="SC-Retro"/>
    <s v="M_Input"/>
    <s v="No"/>
    <s v="Residential"/>
    <s v="Multifamily - Low Rise"/>
    <s v="SHW Solar Zone 2"/>
    <n v="3.2355578216672821E-2"/>
    <n v="6.3921105995261449E-2"/>
    <n v="9.3754740772062084E-2"/>
    <n v="0.12098783483724203"/>
    <n v="0.14486436844484374"/>
    <n v="0.15562714393789936"/>
    <n v="0.14648284334717757"/>
    <n v="0.13787649641335406"/>
    <n v="0.12977615943692891"/>
    <n v="0.12215126822071269"/>
    <n v="0.11497376271098418"/>
    <n v="0.10821642274604622"/>
    <n v="0.10185658808784276"/>
    <n v="9.5870612141634878E-2"/>
    <n v="9.0236734397340798E-2"/>
    <n v="8.493428410929206E-2"/>
    <n v="7.9943414029837886E-2"/>
    <n v="7.5245815221375106E-2"/>
    <n v="7.0824254608004636E-2"/>
    <n v="6.6662511756215334E-2"/>
    <n v="3.1017988631924092"/>
    <n v="293.08814370326968"/>
    <n v="469.10499339456118"/>
    <s v="R-All-WH-SWH-All-All-C"/>
    <n v="0"/>
    <n v="2.0365619394307286"/>
    <n v="3.2355578216672821E-2"/>
    <n v="9.6276684211934277E-2"/>
    <n v="0.19003142498399636"/>
    <n v="0.3110192598212384"/>
    <n v="0.45588362826608214"/>
    <n v="0.61151077220398153"/>
    <n v="0.75799361555115907"/>
    <n v="0.89587011196451316"/>
    <n v="1.025646271401442"/>
    <n v="1.1477975396221547"/>
    <n v="1.2627713023331388"/>
    <n v="1.3709877250791851"/>
    <n v="1.4728443131670279"/>
    <n v="1.5687149253086627"/>
    <n v="1.6589516597060034"/>
    <n v="1.7438859438152956"/>
    <n v="1.8238293578451334"/>
    <n v="1.8990751730665085"/>
    <n v="1.9698994276745132"/>
    <n v="2.0365619394307286"/>
  </r>
  <r>
    <s v="Discretionary"/>
    <x v="5"/>
    <s v="Over $160"/>
    <s v="Over $160"/>
    <s v="Solar Water Heater"/>
    <s v="Over $160"/>
    <n v="436.07561089456061"/>
    <s v="Water Heating"/>
    <s v="Res-SWH-7P_v1"/>
    <s v="Urban"/>
    <s v="SC-Retro"/>
    <s v="M_Input"/>
    <s v="No"/>
    <s v="Residential"/>
    <s v="Multifamily - Low Rise"/>
    <s v="SHW Solar Zone 3"/>
    <n v="1.9602762121836127E-2"/>
    <n v="3.8726868887915496E-2"/>
    <n v="5.6801701049561185E-2"/>
    <n v="7.3300984765845373E-2"/>
    <n v="8.7766682317887854E-2"/>
    <n v="9.4287354776536061E-2"/>
    <n v="8.8747242093335232E-2"/>
    <n v="8.3533050878702567E-2"/>
    <n v="7.8625427908956005E-2"/>
    <n v="7.4005855737646661E-2"/>
    <n v="6.9657334064098769E-2"/>
    <n v="6.5563371439725154E-2"/>
    <n v="6.1710239064710792E-2"/>
    <n v="5.8083610550927034E-2"/>
    <n v="5.467030220250773E-2"/>
    <n v="5.1457790561905387E-2"/>
    <n v="4.8434051091284056E-2"/>
    <n v="4.5587991244371323E-2"/>
    <n v="4.2909170290199104E-2"/>
    <n v="4.0387761011417056E-2"/>
    <n v="1.8792377888524432"/>
    <n v="272.3390065305685"/>
    <n v="436.07561089456061"/>
    <s v="R-All-WH-SWH-All-All-C"/>
    <n v="0"/>
    <n v="1.2338595520593687"/>
    <n v="1.9602762121836127E-2"/>
    <n v="5.8329631009751623E-2"/>
    <n v="0.11513133205931281"/>
    <n v="0.18843231682515818"/>
    <n v="0.27619899914304602"/>
    <n v="0.37048635391958207"/>
    <n v="0.4592335960129173"/>
    <n v="0.54276664689161991"/>
    <n v="0.6213920748005759"/>
    <n v="0.69539793053822252"/>
    <n v="0.76505526460232132"/>
    <n v="0.83061863604204644"/>
    <n v="0.89232887510675729"/>
    <n v="0.95041248565768432"/>
    <n v="1.005082787860192"/>
    <n v="1.0565405784220974"/>
    <n v="1.1049746295133813"/>
    <n v="1.1505626207577526"/>
    <n v="1.1934717910479518"/>
    <n v="1.2338595520593687"/>
  </r>
  <r>
    <s v="Discretionary"/>
    <x v="5"/>
    <s v="Over $160"/>
    <s v="Over $160"/>
    <s v="Solar Water Heater"/>
    <s v="Over $160"/>
    <n v="374.42076356122612"/>
    <s v="Water Heating"/>
    <s v="Res-SWH-7P_v1"/>
    <s v="Urban"/>
    <s v="SC-Retro"/>
    <s v="M_Input"/>
    <s v="No"/>
    <s v="Residential"/>
    <s v="Multifamily - Low Rise"/>
    <s v="SHW Solar Zone 4"/>
    <n v="2.2774874953654209E-3"/>
    <n v="4.49936386916796E-3"/>
    <n v="6.5993334537155172E-3"/>
    <n v="8.5162527180913002E-3"/>
    <n v="1.019690593837478E-2"/>
    <n v="1.0954490501899238E-2"/>
    <n v="1.0310829303518926E-2"/>
    <n v="9.7050343029999962E-3"/>
    <n v="9.1348570047142929E-3"/>
    <n v="8.5981460152779899E-3"/>
    <n v="8.0929262062900079E-3"/>
    <n v="7.6172815687867018E-3"/>
    <n v="7.1696170637776035E-3"/>
    <n v="6.7482682232854986E-3"/>
    <n v="6.351703339569856E-3"/>
    <n v="5.978467412677815E-3"/>
    <n v="5.6271634081308331E-3"/>
    <n v="5.2965025720650306E-3"/>
    <n v="4.9852718798018203E-3"/>
    <n v="4.6923295858825502E-3"/>
    <n v="0.21833354597319959"/>
    <n v="233.60728380819285"/>
    <n v="374.42076356122612"/>
    <s v="R-All-WH-SWH-All-All-C"/>
    <n v="0"/>
    <n v="0.14335223186339319"/>
    <n v="2.2774874953654209E-3"/>
    <n v="6.7768513645333813E-3"/>
    <n v="1.3376184818248898E-2"/>
    <n v="2.1892437536340199E-2"/>
    <n v="3.2089343474714982E-2"/>
    <n v="4.3043833976614224E-2"/>
    <n v="5.3354663280133149E-2"/>
    <n v="6.3059697583133151E-2"/>
    <n v="7.2194554587847445E-2"/>
    <n v="8.0792700603125434E-2"/>
    <n v="8.8885626809415447E-2"/>
    <n v="9.6502908378202149E-2"/>
    <n v="0.10367252544197975"/>
    <n v="0.11042079366526525"/>
    <n v="0.11677249700483511"/>
    <n v="0.12275096441751292"/>
    <n v="0.12837812782564376"/>
    <n v="0.1336746303977088"/>
    <n v="0.13865990227751063"/>
    <n v="0.14335223186339319"/>
  </r>
  <r>
    <s v="Lost Opportunity"/>
    <x v="4"/>
    <s v="Under $30"/>
    <s v="Under $20"/>
    <s v="WIFI enabled tstats"/>
    <s v="Under $30"/>
    <n v="25.784664131973745"/>
    <s v="HVAC"/>
    <s v="Res-WiFitstat-7P_v3"/>
    <s v="Urban"/>
    <s v="SC-New"/>
    <s v="M_Input"/>
    <s v="Yes"/>
    <s v="Residential"/>
    <s v="Single Family"/>
    <s v="WIFI Enabled Thermostat HZ3"/>
    <n v="1.9598132732828773E-4"/>
    <n v="2.4136455792578211E-4"/>
    <n v="2.9164424312799769E-4"/>
    <n v="3.4817007792068685E-4"/>
    <n v="3.9552474687538491E-4"/>
    <n v="4.4365762852136757E-4"/>
    <n v="4.7965995645378814E-4"/>
    <n v="4.9335055875915411E-4"/>
    <n v="4.9155080146383626E-4"/>
    <n v="4.9725199746578053E-4"/>
    <n v="5.0452181622586919E-4"/>
    <n v="5.0096992900733263E-4"/>
    <n v="4.8089788553346685E-4"/>
    <n v="4.7723969957406395E-4"/>
    <n v="4.7679393487185597E-4"/>
    <n v="4.7807588242590671E-4"/>
    <n v="4.793645092167994E-4"/>
    <n v="4.8066114884597072E-4"/>
    <n v="4.8196586810876998E-4"/>
    <n v="4.8327873438485758E-4"/>
    <n v="8.7219253040369572E-3"/>
    <n v="16.755514791055617"/>
    <n v="25.784664131973745"/>
    <s v="R-All-HVAC-ASHP-All-All-E"/>
    <n v="0"/>
    <n v="8.7219253040369572E-3"/>
    <n v="1.9598132732828773E-4"/>
    <n v="4.3734588525406982E-4"/>
    <n v="7.2899012838206745E-4"/>
    <n v="1.0771602063027544E-3"/>
    <n v="1.4726849531781392E-3"/>
    <n v="1.9163425816995068E-3"/>
    <n v="2.3960025381532949E-3"/>
    <n v="2.8893530969124489E-3"/>
    <n v="3.380903898376285E-3"/>
    <n v="3.8781558958420658E-3"/>
    <n v="4.3826777120679348E-3"/>
    <n v="4.8836476410752672E-3"/>
    <n v="5.3645455266087341E-3"/>
    <n v="5.8417852261827977E-3"/>
    <n v="6.3185791610546535E-3"/>
    <n v="6.7966550434805598E-3"/>
    <n v="7.2760195526973591E-3"/>
    <n v="7.7566807015433297E-3"/>
    <n v="8.2386465696521003E-3"/>
    <n v="8.7219253040369572E-3"/>
  </r>
  <r>
    <s v="Lost Opportunity"/>
    <x v="4"/>
    <s v="Under $25"/>
    <s v="Under $20"/>
    <s v="WIFI enabled tstats"/>
    <s v="Under $25"/>
    <n v="24.463441427736281"/>
    <s v="HVAC"/>
    <s v="Res-WiFitstat-7P_v3"/>
    <s v="Urban"/>
    <s v="SC-New"/>
    <s v="M_Input"/>
    <s v="Yes"/>
    <s v="Residential"/>
    <s v="Single Family"/>
    <s v="WIFI Enabled Thermostat HZ2"/>
    <n v="7.6120421680018807E-4"/>
    <n v="9.3747563496933005E-4"/>
    <n v="1.1327652011594873E-3"/>
    <n v="1.3523152184438897E-3"/>
    <n v="1.5362438313627706E-3"/>
    <n v="1.7231950729690315E-3"/>
    <n v="1.8630304553005101E-3"/>
    <n v="1.9162056447302772E-3"/>
    <n v="1.9092152703865113E-3"/>
    <n v="1.9313590863134992E-3"/>
    <n v="1.9595955350149765E-3"/>
    <n v="1.9457997741371062E-3"/>
    <n v="1.867838652328243E-3"/>
    <n v="1.8536300202299809E-3"/>
    <n v="1.851898641145824E-3"/>
    <n v="1.8568778087898192E-3"/>
    <n v="1.8618829190239492E-3"/>
    <n v="1.8669191516428969E-3"/>
    <n v="1.8719867660841423E-3"/>
    <n v="1.8770860240546665E-3"/>
    <n v="3.3876524924887103E-2"/>
    <n v="15.866071525410073"/>
    <n v="24.463441427736281"/>
    <s v="R-All-HVAC-ASHP-All-All-E"/>
    <n v="0"/>
    <n v="3.3876524924887103E-2"/>
    <n v="7.6120421680018807E-4"/>
    <n v="1.698679851769518E-3"/>
    <n v="2.8314450529290051E-3"/>
    <n v="4.1837602713728946E-3"/>
    <n v="5.7200041027356653E-3"/>
    <n v="7.4431991757046966E-3"/>
    <n v="9.3062296310052074E-3"/>
    <n v="1.1222435275735484E-2"/>
    <n v="1.3131650546121995E-2"/>
    <n v="1.5063009632435493E-2"/>
    <n v="1.702260516745047E-2"/>
    <n v="1.8968404941587576E-2"/>
    <n v="2.083624359391582E-2"/>
    <n v="2.2689873614145799E-2"/>
    <n v="2.4541772255291625E-2"/>
    <n v="2.6398650064081444E-2"/>
    <n v="2.8260532983105394E-2"/>
    <n v="3.0127452134748291E-2"/>
    <n v="3.1999438900832435E-2"/>
    <n v="3.3876524924887103E-2"/>
  </r>
  <r>
    <s v="Lost Opportunity"/>
    <x v="4"/>
    <s v="Under $25"/>
    <s v="Under $20"/>
    <s v="WIFI enabled tstats"/>
    <s v="Under $25"/>
    <n v="24.403028921314743"/>
    <s v="HVAC"/>
    <s v="Res-WiFitstat-7P_v3"/>
    <s v="Urban"/>
    <s v="SC-New"/>
    <s v="M_Input"/>
    <s v="Yes"/>
    <s v="Residential"/>
    <s v="Single Family"/>
    <s v="WIFI Enabled Thermostat HZ1"/>
    <n v="4.3716082454750187E-3"/>
    <n v="5.3839378780525414E-3"/>
    <n v="6.5054890452293113E-3"/>
    <n v="7.766368379147421E-3"/>
    <n v="8.8226734061938299E-3"/>
    <n v="9.896337439143154E-3"/>
    <n v="1.0699414323003753E-2"/>
    <n v="1.1004800304104915E-2"/>
    <n v="1.0964654470114892E-2"/>
    <n v="1.1091826766531787E-2"/>
    <n v="1.1253989152448671E-2"/>
    <n v="1.1174759872479859E-2"/>
    <n v="1.0727027877038784E-2"/>
    <n v="1.0645427470910204E-2"/>
    <n v="1.0635484132561185E-2"/>
    <n v="1.0664079573636893E-2"/>
    <n v="1.0692824003431323E-2"/>
    <n v="1.07217471695899E-2"/>
    <n v="1.0750850562066311E-2"/>
    <n v="1.0780135683848027E-2"/>
    <n v="0.19455343575500778"/>
    <n v="15.8254020025317"/>
    <n v="24.403028921314743"/>
    <s v="R-All-HVAC-ASHP-All-All-E"/>
    <n v="0"/>
    <n v="0.19455343575500778"/>
    <n v="4.3716082454750187E-3"/>
    <n v="9.7555461235275601E-3"/>
    <n v="1.626103516875687E-2"/>
    <n v="2.4027403547904291E-2"/>
    <n v="3.2850076954098119E-2"/>
    <n v="4.2746414393241269E-2"/>
    <n v="5.3445828716245022E-2"/>
    <n v="6.4450629020349939E-2"/>
    <n v="7.5415283490464835E-2"/>
    <n v="8.6507110256996617E-2"/>
    <n v="9.7761099409445287E-2"/>
    <n v="0.10893585928192515"/>
    <n v="0.11966288715896393"/>
    <n v="0.13030831462987413"/>
    <n v="0.14094379876243532"/>
    <n v="0.1516078783360722"/>
    <n v="0.16230070233950353"/>
    <n v="0.17302244950909343"/>
    <n v="0.18377330007115975"/>
    <n v="0.19455343575500778"/>
  </r>
  <r>
    <s v="Discretionary"/>
    <x v="4"/>
    <s v="Under $30"/>
    <s v="Under $20"/>
    <s v="WIFI enabled tstats"/>
    <s v="Under $30"/>
    <n v="25.784664131973745"/>
    <s v="HVAC"/>
    <s v="Res-WiFitstat-7P_v3"/>
    <s v="Urban"/>
    <s v="SC-Retro"/>
    <s v="M_Input"/>
    <s v="Yes"/>
    <s v="Residential"/>
    <s v="Single Family"/>
    <s v="WIFI Enabled Thermostat HZ3"/>
    <n v="4.2354783873545833E-3"/>
    <n v="5.2189453327286875E-3"/>
    <n v="6.4060876800875813E-3"/>
    <n v="7.4567664726493304E-3"/>
    <n v="8.5269281983517443E-3"/>
    <n v="9.9920217243812462E-3"/>
    <n v="1.0985665347992042E-2"/>
    <n v="1.1246461696504536E-2"/>
    <n v="1.061932585821697E-2"/>
    <n v="9.1447791110922574E-3"/>
    <n v="7.089302389796724E-3"/>
    <n v="4.8740631086826389E-3"/>
    <n v="2.9218271095714237E-3"/>
    <n v="1.4984585034068744E-3"/>
    <n v="6.4391509190160861E-4"/>
    <n v="2.2658149124930825E-4"/>
    <n v="6.3666048698943786E-5"/>
    <n v="1.3898778806785988E-5"/>
    <n v="2.2882978195930497E-6"/>
    <n v="2.7512509436046339E-7"/>
    <n v="0.10241258345331045"/>
    <n v="16.755514791055617"/>
    <n v="25.784664131973745"/>
    <s v="R-All-HVAC-ASHP-All-All-E"/>
    <n v="0"/>
    <n v="0.10116673575438724"/>
    <n v="4.2354783873545833E-3"/>
    <n v="9.4544237200832708E-3"/>
    <n v="1.5860511400170852E-2"/>
    <n v="2.3317277872820182E-2"/>
    <n v="3.1844206071171929E-2"/>
    <n v="4.1836227795553176E-2"/>
    <n v="5.2821893143545219E-2"/>
    <n v="6.406835484004976E-2"/>
    <n v="7.4687680698266729E-2"/>
    <n v="8.3832459809358981E-2"/>
    <n v="9.0921762199155709E-2"/>
    <n v="9.5795825307838353E-2"/>
    <n v="9.8717652417409776E-2"/>
    <n v="0.10021611092081666"/>
    <n v="0.10086002601271826"/>
    <n v="0.10108660750396757"/>
    <n v="0.10115027355266651"/>
    <n v="0.10116417233147329"/>
    <n v="0.10116646062929288"/>
    <n v="0.10116673575438724"/>
  </r>
  <r>
    <s v="Discretionary"/>
    <x v="4"/>
    <s v="Under $25"/>
    <s v="Under $20"/>
    <s v="WIFI enabled tstats"/>
    <s v="Under $25"/>
    <n v="24.463441427736281"/>
    <s v="HVAC"/>
    <s v="Res-WiFitstat-7P_v3"/>
    <s v="Urban"/>
    <s v="SC-Retro"/>
    <s v="M_Input"/>
    <s v="Yes"/>
    <s v="Residential"/>
    <s v="Single Family"/>
    <s v="WIFI Enabled Thermostat HZ2"/>
    <n v="1.645087342030167E-2"/>
    <n v="2.0270722974888876E-2"/>
    <n v="2.4881661032461821E-2"/>
    <n v="2.8962565771211871E-2"/>
    <n v="3.311914348893643E-2"/>
    <n v="3.8809661995080562E-2"/>
    <n v="4.2669038429561851E-2"/>
    <n v="4.3681988402501183E-2"/>
    <n v="4.1246152034216145E-2"/>
    <n v="3.5518916602750007E-2"/>
    <n v="2.7535311383239145E-2"/>
    <n v="1.8931177994649381E-2"/>
    <n v="1.1348566452156322E-2"/>
    <n v="5.8201102474560824E-3"/>
    <n v="2.5010080802021256E-3"/>
    <n v="8.8005724289710711E-4"/>
    <n v="2.4728307230750688E-4"/>
    <n v="5.3983760495592405E-5"/>
    <n v="8.8878975018427031E-6"/>
    <n v="1.0686037533765904E-6"/>
    <n v="0.39777713234626561"/>
    <n v="15.866071525410073"/>
    <n v="24.463441427736281"/>
    <s v="R-All-HVAC-ASHP-All-All-E"/>
    <n v="0"/>
    <n v="0.39293817888656896"/>
    <n v="1.645087342030167E-2"/>
    <n v="3.6721596395190542E-2"/>
    <n v="6.1603257427652366E-2"/>
    <n v="9.0565823198864234E-2"/>
    <n v="0.12368496668780066"/>
    <n v="0.16249462868288123"/>
    <n v="0.20516366711244308"/>
    <n v="0.24884565551494425"/>
    <n v="0.29009180754916042"/>
    <n v="0.32561072415191045"/>
    <n v="0.35314603553514962"/>
    <n v="0.372077213529799"/>
    <n v="0.38342577998195532"/>
    <n v="0.38924589022941142"/>
    <n v="0.39174689830961357"/>
    <n v="0.39262695555251065"/>
    <n v="0.39287423862481813"/>
    <n v="0.39292822238531372"/>
    <n v="0.39293711028281558"/>
    <n v="0.39293817888656896"/>
  </r>
  <r>
    <s v="Discretionary"/>
    <x v="4"/>
    <s v="Under $25"/>
    <s v="Under $20"/>
    <s v="WIFI enabled tstats"/>
    <s v="Under $25"/>
    <n v="24.403028921314743"/>
    <s v="HVAC"/>
    <s v="Res-WiFitstat-7P_v3"/>
    <s v="Urban"/>
    <s v="SC-Retro"/>
    <s v="M_Input"/>
    <s v="Yes"/>
    <s v="Residential"/>
    <s v="Single Family"/>
    <s v="WIFI Enabled Thermostat HZ1"/>
    <n v="9.447763465074753E-2"/>
    <n v="0.11641509301048078"/>
    <n v="0.1428957855591817"/>
    <n v="0.16633248810388229"/>
    <n v="0.19020378180236713"/>
    <n v="0.22288452249382062"/>
    <n v="0.24504898437015188"/>
    <n v="0.25086637260345646"/>
    <n v="0.23687732456982227"/>
    <n v="0.2039857179767571"/>
    <n v="0.15813574285057824"/>
    <n v="0.10872206431784445"/>
    <n v="6.5175002425913384E-2"/>
    <n v="3.3424988177688152E-2"/>
    <n v="1.436333023925066E-2"/>
    <n v="5.0541831148958154E-3"/>
    <n v="1.420150721721048E-3"/>
    <n v="3.1002961793395831E-4"/>
    <n v="5.1043340468240534E-5"/>
    <n v="6.1370088030304531E-6"/>
    <n v="2.284440565681733"/>
    <n v="15.8254020025317"/>
    <n v="24.403028921314743"/>
    <s v="R-All-HVAC-ASHP-All-All-E"/>
    <n v="0"/>
    <n v="2.2566503769557644"/>
    <n v="9.447763465074753E-2"/>
    <n v="0.2108927276612283"/>
    <n v="0.35378851322040999"/>
    <n v="0.52012100132429229"/>
    <n v="0.71032478312665948"/>
    <n v="0.9332093056204801"/>
    <n v="1.178258289990632"/>
    <n v="1.4291246625940883"/>
    <n v="1.6660019871639107"/>
    <n v="1.8699877051406677"/>
    <n v="2.0281234479912458"/>
    <n v="2.1368455123090904"/>
    <n v="2.2020205147350036"/>
    <n v="2.2354455029126918"/>
    <n v="2.2498088331519424"/>
    <n v="2.2548630162668384"/>
    <n v="2.2562831669885592"/>
    <n v="2.2565931966064934"/>
    <n v="2.2566442399469615"/>
    <n v="2.2566503769557644"/>
  </r>
</pivotCacheRecords>
</file>

<file path=xl/pivotCache/pivotCacheRecords2.xml><?xml version="1.0" encoding="utf-8"?>
<pivotCacheRecords xmlns="http://schemas.openxmlformats.org/spreadsheetml/2006/main" xmlns:r="http://schemas.openxmlformats.org/officeDocument/2006/relationships" count="2799">
  <r>
    <x v="0"/>
    <s v="Under $45"/>
    <n v="40.905372052734336"/>
    <s v="Lighting"/>
    <s v="n/a"/>
    <s v="SC-Retro"/>
    <s v="M_Input"/>
    <x v="0"/>
    <s v="Idaho"/>
    <s v="35-44W LED fixture &amp; NEW Photocell_Replacing_100W HID fixture"/>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23.679092529323778"/>
    <n v="40.905372052734336"/>
    <s v="S-All-Lgt-Streetlight-All-All-U"/>
    <m/>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r>
  <r>
    <x v="0"/>
    <s v="Under $25"/>
    <n v="22.335587878167232"/>
    <s v="Lighting"/>
    <s v="n/a"/>
    <s v="SC-Retro"/>
    <s v="M_Input"/>
    <x v="0"/>
    <s v="Idaho"/>
    <s v="35-44W LED fixture &amp; NEW Photocell_Replacing_150W HID fixture"/>
    <n v="1.7112070574356097E-2"/>
    <n v="1.2007640441534351E-2"/>
    <n v="8.3230693052400544E-3"/>
    <n v="6.4913500003237002E-3"/>
    <n v="5.6964304287819368E-3"/>
    <n v="4.9377967965132837E-3"/>
    <n v="4.2378524932931236E-3"/>
    <n v="3.6074599489622199E-3"/>
    <n v="3.0498004678133862E-3"/>
    <n v="2.5633370854074074E-3"/>
    <n v="2.1436565583448502E-3"/>
    <n v="1.6732507990270581E-3"/>
    <n v="1.306186764911101E-3"/>
    <n v="1.019715414310248E-3"/>
    <n v="7.9612850485368295E-4"/>
    <n v="6.2159690283264152E-4"/>
    <n v="4.8496515565993244E-4"/>
    <n v="3.7853552908947324E-4"/>
    <n v="2.9546129715040564E-4"/>
    <n v="2.306175749927427E-4"/>
    <n v="8.0337136134728815E-2"/>
    <n v="11.933831160085369"/>
    <n v="22.335587878167232"/>
    <s v="S-All-Lgt-Streetlight-All-All-U"/>
    <m/>
    <n v="7.6976922043397691E-2"/>
    <n v="1.7112070574356097E-2"/>
    <n v="2.9119711015890448E-2"/>
    <n v="3.7442780321130506E-2"/>
    <n v="4.3934130321454205E-2"/>
    <n v="4.9630560750236141E-2"/>
    <n v="5.4568357546749421E-2"/>
    <n v="5.8806210040042543E-2"/>
    <n v="6.2413669989004765E-2"/>
    <n v="6.5463470456818149E-2"/>
    <n v="6.8026807542225551E-2"/>
    <n v="7.0170464100570401E-2"/>
    <n v="7.1843714899597455E-2"/>
    <n v="7.3149901664508563E-2"/>
    <n v="7.4169617078818806E-2"/>
    <n v="7.4965745583672486E-2"/>
    <n v="7.558734248650513E-2"/>
    <n v="7.6072307642165063E-2"/>
    <n v="7.6450843171254543E-2"/>
    <n v="7.6746304468404955E-2"/>
    <n v="7.6976922043397691E-2"/>
    <n v="1.7112070574356097E-2"/>
    <n v="1.2007640441534351E-2"/>
    <n v="8.3230693052400544E-3"/>
    <n v="6.4913500003237002E-3"/>
    <n v="5.6964304287819368E-3"/>
    <n v="4.9377967965132837E-3"/>
    <n v="4.2378524932931236E-3"/>
    <n v="3.6074599489622199E-3"/>
    <n v="3.0498004678133862E-3"/>
    <n v="2.5633370854074074E-3"/>
    <n v="2.1436565583448502E-3"/>
    <n v="1.6732507990270581E-3"/>
    <n v="1.306186764911101E-3"/>
    <n v="1.019715414310248E-3"/>
    <n v="7.9612850485368295E-4"/>
    <n v="6.2159690283264152E-4"/>
    <n v="4.8496515565993244E-4"/>
    <n v="3.7853552908947324E-4"/>
    <n v="2.9546129715040564E-4"/>
    <n v="2.306175749927427E-4"/>
    <n v="8.0337136134728815E-2"/>
    <n v="7.6976922043397691E-2"/>
    <n v="1.7112070574356097E-2"/>
    <n v="2.9119711015890448E-2"/>
    <n v="3.7442780321130506E-2"/>
    <n v="4.3934130321454205E-2"/>
    <n v="4.9630560750236141E-2"/>
    <n v="5.4568357546749421E-2"/>
    <n v="5.8806210040042543E-2"/>
    <n v="6.2413669989004765E-2"/>
    <n v="6.5463470456818149E-2"/>
    <n v="6.8026807542225551E-2"/>
    <n v="7.0170464100570401E-2"/>
    <n v="7.1843714899597455E-2"/>
    <n v="7.3149901664508563E-2"/>
    <n v="7.4169617078818806E-2"/>
    <n v="7.4965745583672486E-2"/>
    <n v="7.558734248650513E-2"/>
    <n v="7.6072307642165063E-2"/>
    <n v="7.6450843171254543E-2"/>
    <n v="7.6746304468404955E-2"/>
    <n v="7.6976922043397691E-2"/>
  </r>
  <r>
    <x v="0"/>
    <s v="Under $15"/>
    <n v="10.378839985711968"/>
    <s v="Lighting"/>
    <s v="n/a"/>
    <s v="SC-Retro"/>
    <s v="M_Input"/>
    <x v="0"/>
    <s v="Idaho"/>
    <s v="35-44W LED fixture &amp; NEW Photocell_Replacing_175W MH fixture"/>
    <n v="2.1415952895354966E-2"/>
    <n v="1.5027699947990388E-2"/>
    <n v="1.0416416845131142E-2"/>
    <n v="8.1239990935127321E-3"/>
    <n v="7.1291481182458325E-3"/>
    <n v="6.1797094128068289E-3"/>
    <n v="5.3037210768541506E-3"/>
    <n v="4.5147775661135391E-3"/>
    <n v="3.8168603194520608E-3"/>
    <n v="3.2080458082184601E-3"/>
    <n v="2.6828108076020797E-3"/>
    <n v="2.0940925961221339E-3"/>
    <n v="1.6347077408500475E-3"/>
    <n v="1.2761855547897298E-3"/>
    <n v="9.9636396919414952E-4"/>
    <n v="7.7793566436733241E-4"/>
    <n v="6.069394632503384E-4"/>
    <n v="4.7374156300798639E-4"/>
    <n v="3.6977320743732751E-4"/>
    <n v="2.8862054427749532E-4"/>
    <n v="0.10054284872967872"/>
    <n v="8.6101740720924518"/>
    <n v="10.378839985711968"/>
    <s v="S-All-Lgt-Streetlight-All-All-U"/>
    <m/>
    <n v="9.633750219457872E-2"/>
    <n v="2.1415952895354966E-2"/>
    <n v="3.6443652843345352E-2"/>
    <n v="4.6860069688476495E-2"/>
    <n v="5.4984068781989227E-2"/>
    <n v="6.2113216900235059E-2"/>
    <n v="6.8292926313041888E-2"/>
    <n v="7.3596647389896033E-2"/>
    <n v="7.8111424956009576E-2"/>
    <n v="8.1928285275461643E-2"/>
    <n v="8.51363310836801E-2"/>
    <n v="8.7819141891282176E-2"/>
    <n v="8.9913234487404306E-2"/>
    <n v="9.1547942228254353E-2"/>
    <n v="9.282412778304408E-2"/>
    <n v="9.3820491752238236E-2"/>
    <n v="9.4598427416605568E-2"/>
    <n v="9.520536687985591E-2"/>
    <n v="9.5679108442863897E-2"/>
    <n v="9.6048881650301218E-2"/>
    <n v="9.633750219457872E-2"/>
    <n v="2.1415952895354966E-2"/>
    <n v="1.5027699947990388E-2"/>
    <n v="1.0416416845131142E-2"/>
    <n v="8.1239990935127321E-3"/>
    <n v="7.1291481182458325E-3"/>
    <n v="6.1797094128068289E-3"/>
    <n v="5.3037210768541506E-3"/>
    <n v="4.5147775661135391E-3"/>
    <n v="3.8168603194520608E-3"/>
    <n v="3.2080458082184601E-3"/>
    <n v="2.6828108076020797E-3"/>
    <n v="2.0940925961221339E-3"/>
    <n v="1.6347077408500475E-3"/>
    <n v="1.2761855547897298E-3"/>
    <n v="9.9636396919414952E-4"/>
    <n v="7.7793566436733241E-4"/>
    <n v="6.069394632503384E-4"/>
    <n v="4.7374156300798639E-4"/>
    <n v="3.6977320743732751E-4"/>
    <n v="2.8862054427749532E-4"/>
    <n v="0.10054284872967872"/>
    <n v="9.633750219457872E-2"/>
    <n v="2.1415952895354966E-2"/>
    <n v="3.6443652843345352E-2"/>
    <n v="4.6860069688476495E-2"/>
    <n v="5.4984068781989227E-2"/>
    <n v="6.2113216900235059E-2"/>
    <n v="6.8292926313041888E-2"/>
    <n v="7.3596647389896033E-2"/>
    <n v="7.8111424956009576E-2"/>
    <n v="8.1928285275461643E-2"/>
    <n v="8.51363310836801E-2"/>
    <n v="8.7819141891282176E-2"/>
    <n v="8.9913234487404306E-2"/>
    <n v="9.1547942228254353E-2"/>
    <n v="9.282412778304408E-2"/>
    <n v="9.3820491752238236E-2"/>
    <n v="9.4598427416605568E-2"/>
    <n v="9.520536687985591E-2"/>
    <n v="9.5679108442863897E-2"/>
    <n v="9.6048881650301218E-2"/>
    <n v="9.633750219457872E-2"/>
  </r>
  <r>
    <x v="0"/>
    <s v="Under $50"/>
    <n v="46.455156047020736"/>
    <s v="Lighting"/>
    <s v="n/a"/>
    <s v="SC-Retro"/>
    <s v="M_Input"/>
    <x v="0"/>
    <s v="Idaho"/>
    <s v="35-44W LED fixture &amp; NEW Photocell_Replacing_175W MV fixture"/>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23.679092529323778"/>
    <n v="46.455156047020736"/>
    <s v="S-All-Lgt-Streetlight-All-All-U"/>
    <m/>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n v="1.0056186576949289E-2"/>
    <n v="7.0564851929694021E-3"/>
    <n v="4.8911870403224502E-3"/>
    <n v="3.814747400432065E-3"/>
    <n v="3.3475999859589128E-3"/>
    <n v="2.9017765938397287E-3"/>
    <n v="2.4904429404358627E-3"/>
    <n v="2.1199825093054883E-3"/>
    <n v="1.7922648456557503E-3"/>
    <n v="1.5063867273373641E-3"/>
    <n v="1.2597546400914114E-3"/>
    <n v="9.8331304513561094E-4"/>
    <n v="7.6760189570350065E-4"/>
    <n v="5.992523474664819E-4"/>
    <n v="4.6785786379551376E-4"/>
    <n v="3.652915293550953E-4"/>
    <n v="2.8499766100450682E-4"/>
    <n v="2.2245256002114148E-4"/>
    <n v="1.7363263653578858E-4"/>
    <n v="1.3552616861725868E-4"/>
    <n v="4.7211424620892631E-2"/>
    <n v="4.5236740160932612E-2"/>
    <n v="1.0056186576949289E-2"/>
    <n v="1.7112671769918691E-2"/>
    <n v="2.2003858810241139E-2"/>
    <n v="2.5818606210673205E-2"/>
    <n v="2.9166206196632117E-2"/>
    <n v="3.2067982790471843E-2"/>
    <n v="3.4558425730907706E-2"/>
    <n v="3.6678408240213192E-2"/>
    <n v="3.8470673085868941E-2"/>
    <n v="3.9977059813206303E-2"/>
    <n v="4.1236814453297715E-2"/>
    <n v="4.2220127498433326E-2"/>
    <n v="4.2987729394136823E-2"/>
    <n v="4.3586981741603303E-2"/>
    <n v="4.405483960539882E-2"/>
    <n v="4.4420131134753918E-2"/>
    <n v="4.4705128795758428E-2"/>
    <n v="4.4927581355779567E-2"/>
    <n v="4.5101213992315356E-2"/>
    <n v="4.5236740160932612E-2"/>
  </r>
  <r>
    <x v="0"/>
    <s v="Under $20"/>
    <n v="18.238758385148877"/>
    <s v="Lighting"/>
    <s v="n/a"/>
    <s v="SC-Retro"/>
    <s v="M_Input"/>
    <x v="0"/>
    <s v="Idaho"/>
    <s v="35-44W LED fixture &amp; NEW Photocell_Replacing_200W HID fixture"/>
    <n v="2.4002420636339859E-2"/>
    <n v="1.6842639555235607E-2"/>
    <n v="1.1674438203238768E-2"/>
    <n v="9.1051584043234466E-3"/>
    <n v="7.9901563450871169E-3"/>
    <n v="6.9260511293293917E-3"/>
    <n v="5.944267100628807E-3"/>
    <n v="5.0600405571900528E-3"/>
    <n v="4.2778337879849186E-3"/>
    <n v="3.595490954138564E-3"/>
    <n v="3.0068217747037801E-3"/>
    <n v="2.3470023299533098E-3"/>
    <n v="1.832136211967203E-3"/>
    <n v="1.4303142449817261E-3"/>
    <n v="1.1166977818987569E-3"/>
    <n v="8.7188924702039181E-4"/>
    <n v="6.8024133079264983E-4"/>
    <n v="5.3095672762247742E-4"/>
    <n v="4.1443180736937187E-4"/>
    <n v="3.2347809793419768E-4"/>
    <n v="0.11268570485645152"/>
    <n v="7.0690515841626782"/>
    <n v="18.238758385148877"/>
    <s v="S-All-Lgt-Streetlight-All-All-U"/>
    <m/>
    <n v="0.10797246622774044"/>
    <n v="2.4002420636339859E-2"/>
    <n v="4.0845060191575466E-2"/>
    <n v="5.2519498394814235E-2"/>
    <n v="6.162465679913768E-2"/>
    <n v="6.9614813144224796E-2"/>
    <n v="7.6540864273554193E-2"/>
    <n v="8.2485131374183007E-2"/>
    <n v="8.7545171931373067E-2"/>
    <n v="9.1823005719357989E-2"/>
    <n v="9.5418496673496556E-2"/>
    <n v="9.8425318448200336E-2"/>
    <n v="0.10077232077815365"/>
    <n v="0.10260445699012086"/>
    <n v="0.10403477123510259"/>
    <n v="0.10515146901700134"/>
    <n v="0.10602335826402173"/>
    <n v="0.10670359959481439"/>
    <n v="0.10723455632243686"/>
    <n v="0.10764898812980624"/>
    <n v="0.10797246622774044"/>
    <n v="2.4002420636339859E-2"/>
    <n v="1.6842639555235607E-2"/>
    <n v="1.1674438203238768E-2"/>
    <n v="9.1051584043234466E-3"/>
    <n v="7.9901563450871169E-3"/>
    <n v="6.9260511293293917E-3"/>
    <n v="5.944267100628807E-3"/>
    <n v="5.0600405571900528E-3"/>
    <n v="4.2778337879849186E-3"/>
    <n v="3.595490954138564E-3"/>
    <n v="3.0068217747037801E-3"/>
    <n v="2.3470023299533098E-3"/>
    <n v="1.832136211967203E-3"/>
    <n v="1.4303142449817261E-3"/>
    <n v="1.1166977818987569E-3"/>
    <n v="8.7188924702039181E-4"/>
    <n v="6.8024133079264983E-4"/>
    <n v="5.3095672762247742E-4"/>
    <n v="4.1443180736937187E-4"/>
    <n v="3.2347809793419768E-4"/>
    <n v="0.11268570485645152"/>
    <n v="0.10797246622774044"/>
    <n v="2.4002420636339859E-2"/>
    <n v="4.0845060191575466E-2"/>
    <n v="5.2519498394814235E-2"/>
    <n v="6.162465679913768E-2"/>
    <n v="6.9614813144224796E-2"/>
    <n v="7.6540864273554193E-2"/>
    <n v="8.2485131374183007E-2"/>
    <n v="8.7545171931373067E-2"/>
    <n v="9.1823005719357989E-2"/>
    <n v="9.5418496673496556E-2"/>
    <n v="9.8425318448200336E-2"/>
    <n v="0.10077232077815365"/>
    <n v="0.10260445699012086"/>
    <n v="0.10403477123510259"/>
    <n v="0.10515146901700134"/>
    <n v="0.10602335826402173"/>
    <n v="0.10670359959481439"/>
    <n v="0.10723455632243686"/>
    <n v="0.10764898812980624"/>
    <n v="0.10797246622774044"/>
  </r>
  <r>
    <x v="0"/>
    <s v="Under $45"/>
    <n v="40.905372052734336"/>
    <s v="Lighting"/>
    <s v="n/a"/>
    <s v="SC-Retro"/>
    <s v="M_Input"/>
    <x v="0"/>
    <s v="Montana"/>
    <s v="35-44W LED fixture &amp; NEW Photocell_Replacing_100W HID fixture"/>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23.679092529323778"/>
    <n v="40.905372052734336"/>
    <s v="S-All-Lgt-Streetlight-All-All-U"/>
    <m/>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r>
  <r>
    <x v="0"/>
    <s v="Under $25"/>
    <n v="22.335587878167232"/>
    <s v="Lighting"/>
    <s v="n/a"/>
    <s v="SC-Retro"/>
    <s v="M_Input"/>
    <x v="0"/>
    <s v="Montana"/>
    <s v="35-44W LED fixture &amp; NEW Photocell_Replacing_150W HID fixture"/>
    <n v="7.2326633161794336E-3"/>
    <n v="5.1083394900309229E-3"/>
    <n v="3.5634010230764282E-3"/>
    <n v="2.7971688306697908E-3"/>
    <n v="2.4707054470972491E-3"/>
    <n v="2.155798098804315E-3"/>
    <n v="1.8624761394302847E-3"/>
    <n v="1.5959599526712141E-3"/>
    <n v="1.3582093881725488E-3"/>
    <n v="1.1491298935860682E-3"/>
    <n v="9.6733188461016776E-4"/>
    <n v="7.6001517383274557E-4"/>
    <n v="5.9715720000531262E-4"/>
    <n v="4.6920461271791371E-4"/>
    <n v="3.6867347110348849E-4"/>
    <n v="2.8967902242759563E-4"/>
    <n v="2.2737015420783076E-4"/>
    <n v="1.7855994506837852E-4"/>
    <n v="1.4021828045824341E-4"/>
    <n v="1.101021319630335E-4"/>
    <n v="3.8354795659075201E-2"/>
    <n v="11.933831160085369"/>
    <n v="22.335587878167232"/>
    <s v="S-All-Lgt-Streetlight-All-All-U"/>
    <m/>
    <n v="3.3402163456112965E-2"/>
    <n v="7.2326633161794336E-3"/>
    <n v="1.2341002806210356E-2"/>
    <n v="1.5904403829286783E-2"/>
    <n v="1.8701572659956575E-2"/>
    <n v="2.1172278107053823E-2"/>
    <n v="2.3328076205858139E-2"/>
    <n v="2.5190552345288424E-2"/>
    <n v="2.6786512297959638E-2"/>
    <n v="2.8144721686132187E-2"/>
    <n v="2.9293851579718255E-2"/>
    <n v="3.0261183464328423E-2"/>
    <n v="3.102119863816117E-2"/>
    <n v="3.1618355838166481E-2"/>
    <n v="3.2087560450884393E-2"/>
    <n v="3.2456233921987883E-2"/>
    <n v="3.2745912944415478E-2"/>
    <n v="3.297328309862331E-2"/>
    <n v="3.3151843043691689E-2"/>
    <n v="3.3292061324149934E-2"/>
    <n v="3.3402163456112965E-2"/>
    <n v="7.2326633161794336E-3"/>
    <n v="5.1083394900309229E-3"/>
    <n v="3.5634010230764282E-3"/>
    <n v="2.7971688306697908E-3"/>
    <n v="2.4707054470972491E-3"/>
    <n v="2.155798098804315E-3"/>
    <n v="1.8624761394302847E-3"/>
    <n v="1.5959599526712141E-3"/>
    <n v="1.3582093881725488E-3"/>
    <n v="1.1491298935860682E-3"/>
    <n v="9.6733188461016776E-4"/>
    <n v="7.6001517383274557E-4"/>
    <n v="5.9715720000531262E-4"/>
    <n v="4.6920461271791371E-4"/>
    <n v="3.6867347110348849E-4"/>
    <n v="2.8967902242759563E-4"/>
    <n v="2.2737015420783076E-4"/>
    <n v="1.7855994506837852E-4"/>
    <n v="1.4021828045824341E-4"/>
    <n v="1.101021319630335E-4"/>
    <n v="3.8354795659075201E-2"/>
    <n v="3.3402163456112965E-2"/>
    <n v="7.2326633161794336E-3"/>
    <n v="1.2341002806210356E-2"/>
    <n v="1.5904403829286783E-2"/>
    <n v="1.8701572659956575E-2"/>
    <n v="2.1172278107053823E-2"/>
    <n v="2.3328076205858139E-2"/>
    <n v="2.5190552345288424E-2"/>
    <n v="2.6786512297959638E-2"/>
    <n v="2.8144721686132187E-2"/>
    <n v="2.9293851579718255E-2"/>
    <n v="3.0261183464328423E-2"/>
    <n v="3.102119863816117E-2"/>
    <n v="3.1618355838166481E-2"/>
    <n v="3.2087560450884393E-2"/>
    <n v="3.2456233921987883E-2"/>
    <n v="3.2745912944415478E-2"/>
    <n v="3.297328309862331E-2"/>
    <n v="3.3151843043691689E-2"/>
    <n v="3.3292061324149934E-2"/>
    <n v="3.3402163456112965E-2"/>
  </r>
  <r>
    <x v="0"/>
    <s v="Under $15"/>
    <n v="10.378839985711968"/>
    <s v="Lighting"/>
    <s v="n/a"/>
    <s v="SC-Retro"/>
    <s v="M_Input"/>
    <x v="0"/>
    <s v="Montana"/>
    <s v="35-44W LED fixture &amp; NEW Photocell_Replacing_175W MH fixture"/>
    <n v="9.0517612239972341E-3"/>
    <n v="6.3931455528198362E-3"/>
    <n v="4.4596373142492176E-3"/>
    <n v="3.5006889235105602E-3"/>
    <n v="3.0921162487855527E-3"/>
    <n v="2.6980060849606598E-3"/>
    <n v="2.3309102833256887E-3"/>
    <n v="1.9973622140443846E-3"/>
    <n v="1.699814651461412E-3"/>
    <n v="1.4381492622268207E-3"/>
    <n v="1.2106269656245751E-3"/>
    <n v="9.5116772057665243E-4"/>
    <n v="7.4734909553264626E-4"/>
    <n v="5.8721496271226187E-4"/>
    <n v="4.6139908415007317E-4"/>
    <n v="3.6253662419898601E-4"/>
    <n v="2.8455635986106992E-4"/>
    <n v="2.2346982242535878E-4"/>
    <n v="1.7548478872343645E-4"/>
    <n v="1.3779408292834299E-4"/>
    <n v="4.800146736051128E-2"/>
    <n v="8.6101740720924518"/>
    <n v="10.378839985711968"/>
    <s v="S-All-Lgt-Streetlight-All-All-U"/>
    <m/>
    <n v="4.1803191266114766E-2"/>
    <n v="9.0517612239972341E-3"/>
    <n v="1.544490677681707E-2"/>
    <n v="1.990454409106629E-2"/>
    <n v="2.3405233014576851E-2"/>
    <n v="2.6497349263362405E-2"/>
    <n v="2.9195355348323064E-2"/>
    <n v="3.1526265631648752E-2"/>
    <n v="3.3523627845693134E-2"/>
    <n v="3.5223442497154547E-2"/>
    <n v="3.6661591759381371E-2"/>
    <n v="3.7872218725005943E-2"/>
    <n v="3.8823386445582593E-2"/>
    <n v="3.9570735541115239E-2"/>
    <n v="4.0157950503827498E-2"/>
    <n v="4.0619349587977568E-2"/>
    <n v="4.0981886212176556E-2"/>
    <n v="4.1266442572037626E-2"/>
    <n v="4.1489912394462987E-2"/>
    <n v="4.1665397183186424E-2"/>
    <n v="4.1803191266114766E-2"/>
    <n v="9.0517612239972341E-3"/>
    <n v="6.3931455528198362E-3"/>
    <n v="4.4596373142492176E-3"/>
    <n v="3.5006889235105602E-3"/>
    <n v="3.0921162487855527E-3"/>
    <n v="2.6980060849606598E-3"/>
    <n v="2.3309102833256887E-3"/>
    <n v="1.9973622140443846E-3"/>
    <n v="1.699814651461412E-3"/>
    <n v="1.4381492622268207E-3"/>
    <n v="1.2106269656245751E-3"/>
    <n v="9.5116772057665243E-4"/>
    <n v="7.4734909553264626E-4"/>
    <n v="5.8721496271226187E-4"/>
    <n v="4.6139908415007317E-4"/>
    <n v="3.6253662419898601E-4"/>
    <n v="2.8455635986106992E-4"/>
    <n v="2.2346982242535878E-4"/>
    <n v="1.7548478872343645E-4"/>
    <n v="1.3779408292834299E-4"/>
    <n v="4.800146736051128E-2"/>
    <n v="4.1803191266114766E-2"/>
    <n v="9.0517612239972341E-3"/>
    <n v="1.544490677681707E-2"/>
    <n v="1.990454409106629E-2"/>
    <n v="2.3405233014576851E-2"/>
    <n v="2.6497349263362405E-2"/>
    <n v="2.9195355348323064E-2"/>
    <n v="3.1526265631648752E-2"/>
    <n v="3.3523627845693134E-2"/>
    <n v="3.5223442497154547E-2"/>
    <n v="3.6661591759381371E-2"/>
    <n v="3.7872218725005943E-2"/>
    <n v="3.8823386445582593E-2"/>
    <n v="3.9570735541115239E-2"/>
    <n v="4.0157950503827498E-2"/>
    <n v="4.0619349587977568E-2"/>
    <n v="4.0981886212176556E-2"/>
    <n v="4.1266442572037626E-2"/>
    <n v="4.1489912394462987E-2"/>
    <n v="4.1665397183186424E-2"/>
    <n v="4.1803191266114766E-2"/>
  </r>
  <r>
    <x v="0"/>
    <s v="Under $50"/>
    <n v="46.455156047020736"/>
    <s v="Lighting"/>
    <s v="n/a"/>
    <s v="SC-Retro"/>
    <s v="M_Input"/>
    <x v="0"/>
    <s v="Montana"/>
    <s v="35-44W LED fixture &amp; NEW Photocell_Replacing_175W MV fixture"/>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23.679092529323778"/>
    <n v="46.455156047020736"/>
    <s v="S-All-Lgt-Streetlight-All-All-U"/>
    <m/>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n v="4.2503922269204412E-3"/>
    <n v="3.0019987813240975E-3"/>
    <n v="2.0940905649518065E-3"/>
    <n v="1.6438017553875677E-3"/>
    <n v="1.4519502385601729E-3"/>
    <n v="1.2668898138076144E-3"/>
    <n v="1.0945143939094539E-3"/>
    <n v="9.3789182224692869E-4"/>
    <n v="7.9817383633840218E-4"/>
    <n v="6.753048709586811E-4"/>
    <n v="5.6846831429327883E-4"/>
    <n v="4.4663527748816729E-4"/>
    <n v="3.5092914051098174E-4"/>
    <n v="2.7573572162140997E-4"/>
    <n v="2.1665696125307789E-4"/>
    <n v="1.7023458875430647E-4"/>
    <n v="1.3361776897824153E-4"/>
    <n v="1.0493365574755979E-4"/>
    <n v="8.2401552965787552E-5"/>
    <n v="6.4703308505482805E-5"/>
    <n v="2.2539819456240087E-2"/>
    <n v="1.9629324594523458E-2"/>
    <n v="4.2503922269204412E-3"/>
    <n v="7.2523910082445391E-3"/>
    <n v="9.3464815731963448E-3"/>
    <n v="1.0990283328583912E-2"/>
    <n v="1.2442233567144086E-2"/>
    <n v="1.3709123380951701E-2"/>
    <n v="1.4803637774861154E-2"/>
    <n v="1.5741529597108082E-2"/>
    <n v="1.6539703433446483E-2"/>
    <n v="1.7215008304405165E-2"/>
    <n v="1.7783476618698443E-2"/>
    <n v="1.8230111896186611E-2"/>
    <n v="1.8581041036697592E-2"/>
    <n v="1.8856776758319004E-2"/>
    <n v="1.907343371957208E-2"/>
    <n v="1.9243668308326387E-2"/>
    <n v="1.9377286077304628E-2"/>
    <n v="1.9482219733052187E-2"/>
    <n v="1.9564621286017974E-2"/>
    <n v="1.9629324594523458E-2"/>
  </r>
  <r>
    <x v="0"/>
    <s v="Under $20"/>
    <n v="18.238758385148877"/>
    <s v="Lighting"/>
    <s v="n/a"/>
    <s v="SC-Retro"/>
    <s v="M_Input"/>
    <x v="0"/>
    <s v="Montana"/>
    <s v="35-44W LED fixture &amp; NEW Photocell_Replacing_200W HID fixture"/>
    <n v="1.0144969101291586E-2"/>
    <n v="7.1652645809381727E-3"/>
    <n v="4.9982408546174802E-3"/>
    <n v="3.9234774408427528E-3"/>
    <n v="3.4655602401847743E-3"/>
    <n v="3.0238522304873094E-3"/>
    <n v="2.6124211871089843E-3"/>
    <n v="2.2385895345811463E-3"/>
    <n v="1.905106276034046E-3"/>
    <n v="1.6118387866503497E-3"/>
    <n v="1.356837951811118E-3"/>
    <n v="1.0660430491487118E-3"/>
    <n v="8.3760864813320736E-4"/>
    <n v="6.5813464419925004E-4"/>
    <n v="5.1712361122133806E-4"/>
    <n v="4.0632124064813886E-4"/>
    <n v="3.1892306998921845E-4"/>
    <n v="2.5045893141392868E-4"/>
    <n v="1.966786037866534E-4"/>
    <n v="1.5443588038345689E-4"/>
    <n v="5.3798746027239691E-2"/>
    <n v="7.0690515841626782"/>
    <n v="18.238758385148877"/>
    <s v="S-All-Lgt-Streetlight-All-All-U"/>
    <m/>
    <n v="4.6851885863471623E-2"/>
    <n v="1.0144969101291586E-2"/>
    <n v="1.731023368222976E-2"/>
    <n v="2.2308474536847242E-2"/>
    <n v="2.6231951977689995E-2"/>
    <n v="2.9697512217874769E-2"/>
    <n v="3.2721364448362079E-2"/>
    <n v="3.5333785635471064E-2"/>
    <n v="3.7572375170052213E-2"/>
    <n v="3.947748144608626E-2"/>
    <n v="4.1089320232736606E-2"/>
    <n v="4.2446158184547722E-2"/>
    <n v="4.3512201233696431E-2"/>
    <n v="4.4349809881829641E-2"/>
    <n v="4.5007944526028888E-2"/>
    <n v="4.5525068137250227E-2"/>
    <n v="4.5931389377898368E-2"/>
    <n v="4.625031244788759E-2"/>
    <n v="4.6500771379301517E-2"/>
    <n v="4.6697449983088168E-2"/>
    <n v="4.6851885863471623E-2"/>
    <n v="1.0144969101291586E-2"/>
    <n v="7.1652645809381727E-3"/>
    <n v="4.9982408546174802E-3"/>
    <n v="3.9234774408427528E-3"/>
    <n v="3.4655602401847743E-3"/>
    <n v="3.0238522304873094E-3"/>
    <n v="2.6124211871089843E-3"/>
    <n v="2.2385895345811463E-3"/>
    <n v="1.905106276034046E-3"/>
    <n v="1.6118387866503497E-3"/>
    <n v="1.356837951811118E-3"/>
    <n v="1.0660430491487118E-3"/>
    <n v="8.3760864813320736E-4"/>
    <n v="6.5813464419925004E-4"/>
    <n v="5.1712361122133806E-4"/>
    <n v="4.0632124064813886E-4"/>
    <n v="3.1892306998921845E-4"/>
    <n v="2.5045893141392868E-4"/>
    <n v="1.966786037866534E-4"/>
    <n v="1.5443588038345689E-4"/>
    <n v="5.3798746027239691E-2"/>
    <n v="4.6851885863471623E-2"/>
    <n v="1.0144969101291586E-2"/>
    <n v="1.731023368222976E-2"/>
    <n v="2.2308474536847242E-2"/>
    <n v="2.6231951977689995E-2"/>
    <n v="2.9697512217874769E-2"/>
    <n v="3.2721364448362079E-2"/>
    <n v="3.5333785635471064E-2"/>
    <n v="3.7572375170052213E-2"/>
    <n v="3.947748144608626E-2"/>
    <n v="4.1089320232736606E-2"/>
    <n v="4.2446158184547722E-2"/>
    <n v="4.3512201233696431E-2"/>
    <n v="4.4349809881829641E-2"/>
    <n v="4.5007944526028888E-2"/>
    <n v="4.5525068137250227E-2"/>
    <n v="4.5931389377898368E-2"/>
    <n v="4.625031244788759E-2"/>
    <n v="4.6500771379301517E-2"/>
    <n v="4.6697449983088168E-2"/>
    <n v="4.6851885863471623E-2"/>
  </r>
  <r>
    <x v="0"/>
    <s v="Under $45"/>
    <n v="40.905372052734336"/>
    <s v="Lighting"/>
    <s v="n/a"/>
    <s v="SC-Retro"/>
    <s v="M_Input"/>
    <x v="0"/>
    <s v="Washington"/>
    <s v="35-44W LED fixture &amp; NEW Photocell_Replacing_100W HID fixture"/>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23.679092529323778"/>
    <n v="40.905372052734336"/>
    <s v="S-All-Lgt-Streetlight-All-All-U"/>
    <m/>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r>
  <r>
    <x v="0"/>
    <s v="Under $25"/>
    <n v="22.335587878167232"/>
    <s v="Lighting"/>
    <s v="n/a"/>
    <s v="SC-Retro"/>
    <s v="M_Input"/>
    <x v="0"/>
    <s v="Washington"/>
    <s v="35-44W LED fixture &amp; NEW Photocell_Replacing_150W HID fixture"/>
    <n v="6.2238270093614358E-2"/>
    <n v="4.4165030409210493E-2"/>
    <n v="3.0939058605231818E-2"/>
    <n v="2.4391453754443605E-2"/>
    <n v="2.1623669100441178E-2"/>
    <n v="1.9079987117994066E-2"/>
    <n v="1.6534940210307325E-2"/>
    <n v="1.4204705347946555E-2"/>
    <n v="1.2121456920574552E-2"/>
    <n v="1.027805518617805E-2"/>
    <n v="8.7300867538467521E-3"/>
    <n v="6.8787938619476003E-3"/>
    <n v="5.42140064914231E-3"/>
    <n v="4.2722773366142821E-3"/>
    <n v="3.365243620181352E-3"/>
    <n v="2.6702264344578065E-3"/>
    <n v="2.0959994265688834E-3"/>
    <n v="1.6518967289802099E-3"/>
    <n v="1.3017090172116558E-3"/>
    <n v="1.0256179910655523E-3"/>
    <n v="0.35728071537068778"/>
    <n v="11.933831160085369"/>
    <n v="22.335587878167232"/>
    <s v="S-All-Lgt-Streetlight-All-All-U"/>
    <m/>
    <n v="0.29298987856595843"/>
    <n v="6.2238270093614358E-2"/>
    <n v="0.10640330050282484"/>
    <n v="0.13734235910805667"/>
    <n v="0.16173381286250027"/>
    <n v="0.18335748196294144"/>
    <n v="0.20243746908093552"/>
    <n v="0.21897240929124284"/>
    <n v="0.23317711463918939"/>
    <n v="0.24529857155976395"/>
    <n v="0.255576626745942"/>
    <n v="0.26430671349978874"/>
    <n v="0.27118550736173636"/>
    <n v="0.27660690801087867"/>
    <n v="0.28087918534749295"/>
    <n v="0.28424442896767432"/>
    <n v="0.28691465540213212"/>
    <n v="0.28901065482870103"/>
    <n v="0.29066255155768123"/>
    <n v="0.29196426057489289"/>
    <n v="0.29298987856595843"/>
    <n v="6.2238270093614358E-2"/>
    <n v="4.4165030409210493E-2"/>
    <n v="3.0939058605231818E-2"/>
    <n v="2.4391453754443605E-2"/>
    <n v="2.1623669100441178E-2"/>
    <n v="1.9079987117994066E-2"/>
    <n v="1.6534940210307325E-2"/>
    <n v="1.4204705347946555E-2"/>
    <n v="1.2121456920574552E-2"/>
    <n v="1.027805518617805E-2"/>
    <n v="8.7300867538467521E-3"/>
    <n v="6.8787938619476003E-3"/>
    <n v="5.42140064914231E-3"/>
    <n v="4.2722773366142821E-3"/>
    <n v="3.365243620181352E-3"/>
    <n v="2.6702264344578065E-3"/>
    <n v="2.0959994265688834E-3"/>
    <n v="1.6518967289802099E-3"/>
    <n v="1.3017090172116558E-3"/>
    <n v="1.0256179910655523E-3"/>
    <n v="0.35728071537068778"/>
    <n v="0.29298987856595843"/>
    <n v="6.2238270093614358E-2"/>
    <n v="0.10640330050282484"/>
    <n v="0.13734235910805667"/>
    <n v="0.16173381286250027"/>
    <n v="0.18335748196294144"/>
    <n v="0.20243746908093552"/>
    <n v="0.21897240929124284"/>
    <n v="0.23317711463918939"/>
    <n v="0.24529857155976395"/>
    <n v="0.255576626745942"/>
    <n v="0.26430671349978874"/>
    <n v="0.27118550736173636"/>
    <n v="0.27660690801087867"/>
    <n v="0.28087918534749295"/>
    <n v="0.28424442896767432"/>
    <n v="0.28691465540213212"/>
    <n v="0.28901065482870103"/>
    <n v="0.29066255155768123"/>
    <n v="0.29196426057489289"/>
    <n v="0.29298987856595843"/>
  </r>
  <r>
    <x v="0"/>
    <s v="Under $15"/>
    <n v="10.378839985711968"/>
    <s v="Lighting"/>
    <s v="n/a"/>
    <s v="SC-Retro"/>
    <s v="M_Input"/>
    <x v="0"/>
    <s v="Washington"/>
    <s v="35-44W LED fixture &amp; NEW Photocell_Replacing_175W MH fixture"/>
    <n v="7.7891909972056653E-2"/>
    <n v="5.5273042894235618E-2"/>
    <n v="3.8720587250804024E-2"/>
    <n v="3.0526184565718414E-2"/>
    <n v="2.7062270276852016E-2"/>
    <n v="2.3878823055772498E-2"/>
    <n v="2.069366761507628E-2"/>
    <n v="1.7777351916716668E-2"/>
    <n v="1.5170142578953638E-2"/>
    <n v="1.2863104132641207E-2"/>
    <n v="1.092580385759539E-2"/>
    <n v="8.6088895370202735E-3"/>
    <n v="6.7849451896762874E-3"/>
    <n v="5.3468041637192041E-3"/>
    <n v="4.2116410482318E-3"/>
    <n v="3.3418190564254288E-3"/>
    <n v="2.6231673597325198E-3"/>
    <n v="2.0673677321578197E-3"/>
    <n v="1.6291037881669449E-3"/>
    <n v="1.2835726974036838E-3"/>
    <n v="0.44714091947843021"/>
    <n v="8.6101740720924518"/>
    <n v="10.378839985711968"/>
    <s v="S-All-Lgt-Streetlight-All-All-U"/>
    <m/>
    <n v="0.36668019868895635"/>
    <n v="7.7891909972056653E-2"/>
    <n v="0.13316495286629226"/>
    <n v="0.17188554011709628"/>
    <n v="0.20241172468281471"/>
    <n v="0.22947399495966672"/>
    <n v="0.25335281801543924"/>
    <n v="0.27404648563051554"/>
    <n v="0.29182383754723218"/>
    <n v="0.30699398012618584"/>
    <n v="0.31985708425882703"/>
    <n v="0.33078288811642242"/>
    <n v="0.33939177765344269"/>
    <n v="0.34617672284311896"/>
    <n v="0.35152352700683814"/>
    <n v="0.35573516805506994"/>
    <n v="0.35907698711149538"/>
    <n v="0.36170015447122789"/>
    <n v="0.36376752220338571"/>
    <n v="0.36539662599155265"/>
    <n v="0.36668019868895635"/>
    <n v="7.7891909972056653E-2"/>
    <n v="5.5273042894235618E-2"/>
    <n v="3.8720587250804024E-2"/>
    <n v="3.0526184565718414E-2"/>
    <n v="2.7062270276852016E-2"/>
    <n v="2.3878823055772498E-2"/>
    <n v="2.069366761507628E-2"/>
    <n v="1.7777351916716668E-2"/>
    <n v="1.5170142578953638E-2"/>
    <n v="1.2863104132641207E-2"/>
    <n v="1.092580385759539E-2"/>
    <n v="8.6088895370202735E-3"/>
    <n v="6.7849451896762874E-3"/>
    <n v="5.3468041637192041E-3"/>
    <n v="4.2116410482318E-3"/>
    <n v="3.3418190564254288E-3"/>
    <n v="2.6231673597325198E-3"/>
    <n v="2.0673677321578197E-3"/>
    <n v="1.6291037881669449E-3"/>
    <n v="1.2835726974036838E-3"/>
    <n v="0.44714091947843021"/>
    <n v="0.36668019868895635"/>
    <n v="7.7891909972056653E-2"/>
    <n v="0.13316495286629226"/>
    <n v="0.17188554011709628"/>
    <n v="0.20241172468281471"/>
    <n v="0.22947399495966672"/>
    <n v="0.25335281801543924"/>
    <n v="0.27404648563051554"/>
    <n v="0.29182383754723218"/>
    <n v="0.30699398012618584"/>
    <n v="0.31985708425882703"/>
    <n v="0.33078288811642242"/>
    <n v="0.33939177765344269"/>
    <n v="0.34617672284311896"/>
    <n v="0.35152352700683814"/>
    <n v="0.35573516805506994"/>
    <n v="0.35907698711149538"/>
    <n v="0.36170015447122789"/>
    <n v="0.36376752220338571"/>
    <n v="0.36539662599155265"/>
    <n v="0.36668019868895635"/>
  </r>
  <r>
    <x v="0"/>
    <s v="Under $50"/>
    <n v="46.455156047020736"/>
    <s v="Lighting"/>
    <s v="n/a"/>
    <s v="SC-Retro"/>
    <s v="M_Input"/>
    <x v="0"/>
    <s v="Washington"/>
    <s v="35-44W LED fixture &amp; NEW Photocell_Replacing_175W MV fixture"/>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23.679092529323778"/>
    <n v="46.455156047020736"/>
    <s v="S-All-Lgt-Streetlight-All-All-U"/>
    <m/>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n v="3.6575331639052695E-2"/>
    <n v="2.5954298402510637E-2"/>
    <n v="1.8181840969942763E-2"/>
    <n v="1.433403449172865E-2"/>
    <n v="1.2707500825652251E-2"/>
    <n v="1.1212664739232305E-2"/>
    <n v="9.7170265322966895E-3"/>
    <n v="8.3476261174147848E-3"/>
    <n v="7.1233712979434493E-3"/>
    <n v="6.0400662883706548E-3"/>
    <n v="5.1303774635665317E-3"/>
    <n v="4.0424350869486493E-3"/>
    <n v="3.185974262978431E-3"/>
    <n v="2.5106732594855396E-3"/>
    <n v="1.9776401443871061E-3"/>
    <n v="1.5692019917128101E-3"/>
    <n v="1.2317481515265747E-3"/>
    <n v="9.7076397857845452E-4"/>
    <n v="7.6497047444360909E-4"/>
    <n v="6.0272109269390384E-4"/>
    <n v="0.20996182305943684"/>
    <n v="0.1721802672104665"/>
    <n v="3.6575331639052695E-2"/>
    <n v="6.2529630041563339E-2"/>
    <n v="8.0711471011506108E-2"/>
    <n v="9.5045505503234762E-2"/>
    <n v="0.10775300632888701"/>
    <n v="0.11896567106811931"/>
    <n v="0.12868269760041601"/>
    <n v="0.1370303237178308"/>
    <n v="0.14415369501577424"/>
    <n v="0.15019376130414488"/>
    <n v="0.15532413876771142"/>
    <n v="0.15936657385466008"/>
    <n v="0.1625525481176385"/>
    <n v="0.16506322137712404"/>
    <n v="0.16704086152151115"/>
    <n v="0.16861006351322397"/>
    <n v="0.16984181166475054"/>
    <n v="0.170812575643329"/>
    <n v="0.17157754611777259"/>
    <n v="0.1721802672104665"/>
  </r>
  <r>
    <x v="0"/>
    <s v="Under $20"/>
    <n v="18.238758385148877"/>
    <s v="Lighting"/>
    <s v="n/a"/>
    <s v="SC-Retro"/>
    <s v="M_Input"/>
    <x v="0"/>
    <s v="Washington"/>
    <s v="35-44W LED fixture &amp; NEW Photocell_Replacing_200W HID fixture"/>
    <n v="8.7299145475928208E-2"/>
    <n v="6.1948531166486284E-2"/>
    <n v="4.3396986677229632E-2"/>
    <n v="3.4212921832109527E-2"/>
    <n v="3.0330660406906605E-2"/>
    <n v="2.6762738883764341E-2"/>
    <n v="2.319290283428839E-2"/>
    <n v="1.992437509506409E-2"/>
    <n v="1.7002285402498762E-2"/>
    <n v="1.4416619124506088E-2"/>
    <n v="1.2245345386290485E-2"/>
    <n v="9.6486104955975979E-3"/>
    <n v="7.6043830145164177E-3"/>
    <n v="5.9925534588543723E-3"/>
    <n v="4.7202933487428865E-3"/>
    <n v="3.7454203917425093E-3"/>
    <n v="2.9399750118741289E-3"/>
    <n v="2.3170498254135945E-3"/>
    <n v="1.8258554534044988E-3"/>
    <n v="1.4385935545780414E-3"/>
    <n v="0.50114344598548699"/>
    <n v="7.0690515841626782"/>
    <n v="18.238758385148877"/>
    <s v="S-All-Lgt-Streetlight-All-All-U"/>
    <m/>
    <n v="0.41096524683979657"/>
    <n v="8.7299145475928208E-2"/>
    <n v="0.14924767664241451"/>
    <n v="0.19264466331964414"/>
    <n v="0.22685758515175367"/>
    <n v="0.25718824555866027"/>
    <n v="0.28395098444242461"/>
    <n v="0.30714388727671299"/>
    <n v="0.32706826237177711"/>
    <n v="0.34407054777427587"/>
    <n v="0.35848716689878196"/>
    <n v="0.37073251228507242"/>
    <n v="0.38038112278067004"/>
    <n v="0.38798550579518648"/>
    <n v="0.39397805925404084"/>
    <n v="0.39869835260278375"/>
    <n v="0.40244377299452627"/>
    <n v="0.40538374800640042"/>
    <n v="0.40770079783181401"/>
    <n v="0.40952665328521853"/>
    <n v="0.41096524683979657"/>
    <n v="8.7299145475928208E-2"/>
    <n v="6.1948531166486284E-2"/>
    <n v="4.3396986677229632E-2"/>
    <n v="3.4212921832109527E-2"/>
    <n v="3.0330660406906605E-2"/>
    <n v="2.6762738883764341E-2"/>
    <n v="2.319290283428839E-2"/>
    <n v="1.992437509506409E-2"/>
    <n v="1.7002285402498762E-2"/>
    <n v="1.4416619124506088E-2"/>
    <n v="1.2245345386290485E-2"/>
    <n v="9.6486104955975979E-3"/>
    <n v="7.6043830145164177E-3"/>
    <n v="5.9925534588543723E-3"/>
    <n v="4.7202933487428865E-3"/>
    <n v="3.7454203917425093E-3"/>
    <n v="2.9399750118741289E-3"/>
    <n v="2.3170498254135945E-3"/>
    <n v="1.8258554534044988E-3"/>
    <n v="1.4385935545780414E-3"/>
    <n v="0.50114344598548699"/>
    <n v="0.41096524683979657"/>
    <n v="8.7299145475928208E-2"/>
    <n v="0.14924767664241451"/>
    <n v="0.19264466331964414"/>
    <n v="0.22685758515175367"/>
    <n v="0.25718824555866027"/>
    <n v="0.28395098444242461"/>
    <n v="0.30714388727671299"/>
    <n v="0.32706826237177711"/>
    <n v="0.34407054777427587"/>
    <n v="0.35848716689878196"/>
    <n v="0.37073251228507242"/>
    <n v="0.38038112278067004"/>
    <n v="0.38798550579518648"/>
    <n v="0.39397805925404084"/>
    <n v="0.39869835260278375"/>
    <n v="0.40244377299452627"/>
    <n v="0.40538374800640042"/>
    <n v="0.40770079783181401"/>
    <n v="0.40952665328521853"/>
    <n v="0.41096524683979657"/>
  </r>
  <r>
    <x v="0"/>
    <s v="Under $45"/>
    <n v="40.905372052734336"/>
    <s v="Lighting"/>
    <s v="n/a"/>
    <s v="SC-Retro"/>
    <s v="M_Input"/>
    <x v="0"/>
    <s v="Oregon"/>
    <s v="35-44W LED fixture &amp; NEW Photocell_Replacing_100W HID fixture"/>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23.679092529323778"/>
    <n v="40.905372052734336"/>
    <s v="S-All-Lgt-Streetlight-All-All-U"/>
    <m/>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r>
  <r>
    <x v="0"/>
    <s v="Under $25"/>
    <n v="22.335587878167232"/>
    <s v="Lighting"/>
    <s v="n/a"/>
    <s v="SC-Retro"/>
    <s v="M_Input"/>
    <x v="0"/>
    <s v="Oregon"/>
    <s v="35-44W LED fixture &amp; NEW Photocell_Replacing_150W HID fixture"/>
    <n v="4.7199198839268201E-2"/>
    <n v="3.3482498327019217E-2"/>
    <n v="2.3458723403210598E-2"/>
    <n v="1.8503944327877549E-2"/>
    <n v="1.6407842148582544E-2"/>
    <n v="1.4501539590954378E-2"/>
    <n v="1.2570583645693183E-2"/>
    <n v="1.0806128440581113E-2"/>
    <n v="9.2179795213645534E-3"/>
    <n v="7.8215696359562516E-3"/>
    <n v="6.6546195216496623E-3"/>
    <n v="5.2450950353296845E-3"/>
    <n v="4.1364179111427427E-3"/>
    <n v="3.2617022414983834E-3"/>
    <n v="2.5700724779834047E-3"/>
    <n v="2.0434995668858419E-3"/>
    <n v="1.6035511117758862E-3"/>
    <n v="1.264546123479491E-3"/>
    <n v="9.9705610868312659E-4"/>
    <n v="7.8603016190600711E-4"/>
    <n v="0.27381873270080564"/>
    <n v="11.933831160085369"/>
    <n v="22.335587878167232"/>
    <s v="S-All-Lgt-Streetlight-All-All-U"/>
    <m/>
    <n v="0.22253259814084184"/>
    <n v="4.7199198839268201E-2"/>
    <n v="8.0681697166287425E-2"/>
    <n v="0.10414042056949802"/>
    <n v="0.12264436489737557"/>
    <n v="0.13905220704595811"/>
    <n v="0.15355374663691249"/>
    <n v="0.16612433028260568"/>
    <n v="0.1769304587231868"/>
    <n v="0.18614843824455135"/>
    <n v="0.19397000788050761"/>
    <n v="0.20062462740215728"/>
    <n v="0.20586972243748697"/>
    <n v="0.21000614034862972"/>
    <n v="0.2132678425901281"/>
    <n v="0.21583791506811151"/>
    <n v="0.21788141463499736"/>
    <n v="0.21948496574677323"/>
    <n v="0.22074951187025271"/>
    <n v="0.22174656797893583"/>
    <n v="0.22253259814084184"/>
    <n v="4.7199198839268201E-2"/>
    <n v="3.3482498327019217E-2"/>
    <n v="2.3458723403210598E-2"/>
    <n v="1.8503944327877549E-2"/>
    <n v="1.6407842148582544E-2"/>
    <n v="1.4501539590954378E-2"/>
    <n v="1.2570583645693183E-2"/>
    <n v="1.0806128440581113E-2"/>
    <n v="9.2179795213645534E-3"/>
    <n v="7.8215696359562516E-3"/>
    <n v="6.6546195216496623E-3"/>
    <n v="5.2450950353296845E-3"/>
    <n v="4.1364179111427427E-3"/>
    <n v="3.2617022414983834E-3"/>
    <n v="2.5700724779834047E-3"/>
    <n v="2.0434995668858419E-3"/>
    <n v="1.6035511117758862E-3"/>
    <n v="1.264546123479491E-3"/>
    <n v="9.9705610868312659E-4"/>
    <n v="7.8603016190600711E-4"/>
    <n v="0.27381873270080564"/>
    <n v="0.22253259814084184"/>
    <n v="4.7199198839268201E-2"/>
    <n v="8.0681697166287425E-2"/>
    <n v="0.10414042056949802"/>
    <n v="0.12264436489737557"/>
    <n v="0.13905220704595811"/>
    <n v="0.15355374663691249"/>
    <n v="0.16612433028260568"/>
    <n v="0.1769304587231868"/>
    <n v="0.18614843824455135"/>
    <n v="0.19397000788050761"/>
    <n v="0.20062462740215728"/>
    <n v="0.20586972243748697"/>
    <n v="0.21000614034862972"/>
    <n v="0.2132678425901281"/>
    <n v="0.21583791506811151"/>
    <n v="0.21788141463499736"/>
    <n v="0.21948496574677323"/>
    <n v="0.22074951187025271"/>
    <n v="0.22174656797893583"/>
    <n v="0.22253259814084184"/>
  </r>
  <r>
    <x v="0"/>
    <s v="Under $15"/>
    <n v="10.378839985711968"/>
    <s v="Lighting"/>
    <s v="n/a"/>
    <s v="SC-Retro"/>
    <s v="M_Input"/>
    <x v="0"/>
    <s v="Oregon"/>
    <s v="35-44W LED fixture &amp; NEW Photocell_Replacing_175W MH fixture"/>
    <n v="5.9070339538866479E-2"/>
    <n v="4.1903731279884983E-2"/>
    <n v="2.9358861816593671E-2"/>
    <n v="2.3157898886763315E-2"/>
    <n v="2.0534602930813706E-2"/>
    <n v="1.8148843381665999E-2"/>
    <n v="1.5732229834694609E-2"/>
    <n v="1.352399387666439E-2"/>
    <n v="1.1536407260716215E-2"/>
    <n v="9.7887842481435543E-3"/>
    <n v="8.3283327749787174E-3"/>
    <n v="6.564296688713691E-3"/>
    <n v="5.1767745320831175E-3"/>
    <n v="4.0820578233988223E-3"/>
    <n v="3.2164752293988188E-3"/>
    <n v="2.5574631822573714E-3"/>
    <n v="2.0068626368658312E-3"/>
    <n v="1.5825939997597014E-3"/>
    <n v="1.2478271735030665E-3"/>
    <n v="9.8372577699240311E-4"/>
    <n v="0.34268728941394655"/>
    <n v="8.6101740720924518"/>
    <n v="10.378839985711968"/>
    <s v="S-All-Lgt-Streetlight-All-All-U"/>
    <m/>
    <n v="0.27850210287275845"/>
    <n v="5.9070339538866479E-2"/>
    <n v="0.10097407081875145"/>
    <n v="0.13033293263534512"/>
    <n v="0.15349083152210843"/>
    <n v="0.17402543445292215"/>
    <n v="0.19217427783458815"/>
    <n v="0.20790650766928276"/>
    <n v="0.22143050154594715"/>
    <n v="0.23296690880666338"/>
    <n v="0.24275569305480693"/>
    <n v="0.25108402582978567"/>
    <n v="0.25764832251849934"/>
    <n v="0.26282509705058243"/>
    <n v="0.26690715487398126"/>
    <n v="0.27012363010338009"/>
    <n v="0.27268109328563744"/>
    <n v="0.27468795592250328"/>
    <n v="0.27627054992226296"/>
    <n v="0.27751837709576604"/>
    <n v="0.27850210287275845"/>
    <n v="5.9070339538866479E-2"/>
    <n v="4.1903731279884983E-2"/>
    <n v="2.9358861816593671E-2"/>
    <n v="2.3157898886763315E-2"/>
    <n v="2.0534602930813706E-2"/>
    <n v="1.8148843381665999E-2"/>
    <n v="1.5732229834694609E-2"/>
    <n v="1.352399387666439E-2"/>
    <n v="1.1536407260716215E-2"/>
    <n v="9.7887842481435543E-3"/>
    <n v="8.3283327749787174E-3"/>
    <n v="6.564296688713691E-3"/>
    <n v="5.1767745320831175E-3"/>
    <n v="4.0820578233988223E-3"/>
    <n v="3.2164752293988188E-3"/>
    <n v="2.5574631822573714E-3"/>
    <n v="2.0068626368658312E-3"/>
    <n v="1.5825939997597014E-3"/>
    <n v="1.2478271735030665E-3"/>
    <n v="9.8372577699240311E-4"/>
    <n v="0.34268728941394655"/>
    <n v="0.27850210287275845"/>
    <n v="5.9070339538866479E-2"/>
    <n v="0.10097407081875145"/>
    <n v="0.13033293263534512"/>
    <n v="0.15349083152210843"/>
    <n v="0.17402543445292215"/>
    <n v="0.19217427783458815"/>
    <n v="0.20790650766928276"/>
    <n v="0.22143050154594715"/>
    <n v="0.23296690880666338"/>
    <n v="0.24275569305480693"/>
    <n v="0.25108402582978567"/>
    <n v="0.25764832251849934"/>
    <n v="0.26282509705058243"/>
    <n v="0.26690715487398126"/>
    <n v="0.27012363010338009"/>
    <n v="0.27268109328563744"/>
    <n v="0.27468795592250328"/>
    <n v="0.27627054992226296"/>
    <n v="0.27751837709576604"/>
    <n v="0.27850210287275845"/>
  </r>
  <r>
    <x v="0"/>
    <s v="Under $50"/>
    <n v="46.455156047020736"/>
    <s v="Lighting"/>
    <s v="n/a"/>
    <s v="SC-Retro"/>
    <s v="M_Input"/>
    <x v="0"/>
    <s v="Oregon"/>
    <s v="35-44W LED fixture &amp; NEW Photocell_Replacing_175W MV fixture"/>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23.679092529323778"/>
    <n v="46.455156047020736"/>
    <s v="S-All-Lgt-Streetlight-All-All-U"/>
    <m/>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n v="2.7737376826946002E-2"/>
    <n v="1.9676534687945994E-2"/>
    <n v="1.3785900331270074E-2"/>
    <n v="1.0874143825088861E-2"/>
    <n v="9.642335289251654E-3"/>
    <n v="8.5220655879127295E-3"/>
    <n v="7.3873079223783404E-3"/>
    <n v="6.3503971246945835E-3"/>
    <n v="5.4170955832928327E-3"/>
    <n v="4.5964726034761049E-3"/>
    <n v="3.9106953899900069E-3"/>
    <n v="3.0823654016568641E-3"/>
    <n v="2.4308332585433771E-3"/>
    <n v="1.9167923692481428E-3"/>
    <n v="1.5103448903264021E-3"/>
    <n v="1.2008957551469398E-3"/>
    <n v="9.4235289035439018E-4"/>
    <n v="7.4313109553933822E-4"/>
    <n v="5.8593623799274423E-4"/>
    <n v="4.6192340832686759E-4"/>
    <n v="0.16091403155089667"/>
    <n v="0.13077490047938223"/>
    <n v="2.7737376826946002E-2"/>
    <n v="4.7413911514891993E-2"/>
    <n v="6.1199811846162064E-2"/>
    <n v="7.2073955671250925E-2"/>
    <n v="8.1716290960502577E-2"/>
    <n v="9.0238356548415305E-2"/>
    <n v="9.7625664470793641E-2"/>
    <n v="0.10397606159548822"/>
    <n v="0.10939315717878105"/>
    <n v="0.11398962978225716"/>
    <n v="0.11790032517224716"/>
    <n v="0.12098269057390403"/>
    <n v="0.1234135238324474"/>
    <n v="0.12533031620169555"/>
    <n v="0.12684066109202194"/>
    <n v="0.12804155684716889"/>
    <n v="0.12898390973752327"/>
    <n v="0.12972704083306261"/>
    <n v="0.13031297707105535"/>
    <n v="0.13077490047938223"/>
  </r>
  <r>
    <x v="0"/>
    <s v="Under $20"/>
    <n v="18.238758385148877"/>
    <s v="Lighting"/>
    <s v="n/a"/>
    <s v="SC-Retro"/>
    <s v="M_Input"/>
    <x v="0"/>
    <s v="Oregon"/>
    <s v="35-44W LED fixture &amp; NEW Photocell_Replacing_200W HID fixture"/>
    <n v="6.6204438516990455E-2"/>
    <n v="4.696456839098221E-2"/>
    <n v="3.2904618074636384E-2"/>
    <n v="2.5954746578401394E-2"/>
    <n v="2.3014627439366081E-2"/>
    <n v="2.0340732678968652E-2"/>
    <n v="1.7632257592507968E-2"/>
    <n v="1.5157326470464437E-2"/>
    <n v="1.2929693161768899E-2"/>
    <n v="1.0971004567967655E-2"/>
    <n v="9.3341700666428138E-3"/>
    <n v="7.3570861438723495E-3"/>
    <n v="5.801988847552092E-3"/>
    <n v="4.5750599759832207E-3"/>
    <n v="3.6049384213551979E-3"/>
    <n v="2.8663355472643005E-3"/>
    <n v="2.2492373514631531E-3"/>
    <n v="1.7737285407934819E-3"/>
    <n v="1.3985309384188956E-3"/>
    <n v="1.1025332379818236E-3"/>
    <n v="0.38407464320790141"/>
    <n v="7.0690515841626782"/>
    <n v="18.238758385148877"/>
    <s v="S-All-Lgt-Streetlight-All-All-U"/>
    <m/>
    <n v="0.31213762254338151"/>
    <n v="6.6204438516990455E-2"/>
    <n v="0.11316900690797266"/>
    <n v="0.14607362498260903"/>
    <n v="0.17202837156101042"/>
    <n v="0.1950429990003765"/>
    <n v="0.21538373167934516"/>
    <n v="0.23301598927185313"/>
    <n v="0.24817331574231757"/>
    <n v="0.2611030089040865"/>
    <n v="0.27207401347205418"/>
    <n v="0.28140818353869701"/>
    <n v="0.28876526968256938"/>
    <n v="0.29456725853012145"/>
    <n v="0.29914231850610468"/>
    <n v="0.30274725692745985"/>
    <n v="0.30561359247472414"/>
    <n v="0.30786282982618729"/>
    <n v="0.30963655836698079"/>
    <n v="0.31103508930539969"/>
    <n v="0.31213762254338151"/>
    <n v="6.6204438516990455E-2"/>
    <n v="4.696456839098221E-2"/>
    <n v="3.2904618074636384E-2"/>
    <n v="2.5954746578401394E-2"/>
    <n v="2.3014627439366081E-2"/>
    <n v="2.0340732678968652E-2"/>
    <n v="1.7632257592507968E-2"/>
    <n v="1.5157326470464437E-2"/>
    <n v="1.2929693161768899E-2"/>
    <n v="1.0971004567967655E-2"/>
    <n v="9.3341700666428138E-3"/>
    <n v="7.3570861438723495E-3"/>
    <n v="5.801988847552092E-3"/>
    <n v="4.5750599759832207E-3"/>
    <n v="3.6049384213551979E-3"/>
    <n v="2.8663355472643005E-3"/>
    <n v="2.2492373514631531E-3"/>
    <n v="1.7737285407934819E-3"/>
    <n v="1.3985309384188956E-3"/>
    <n v="1.1025332379818236E-3"/>
    <n v="0.38407464320790141"/>
    <n v="0.31213762254338151"/>
    <n v="6.6204438516990455E-2"/>
    <n v="0.11316900690797266"/>
    <n v="0.14607362498260903"/>
    <n v="0.17202837156101042"/>
    <n v="0.1950429990003765"/>
    <n v="0.21538373167934516"/>
    <n v="0.23301598927185313"/>
    <n v="0.24817331574231757"/>
    <n v="0.2611030089040865"/>
    <n v="0.27207401347205418"/>
    <n v="0.28140818353869701"/>
    <n v="0.28876526968256938"/>
    <n v="0.29456725853012145"/>
    <n v="0.29914231850610468"/>
    <n v="0.30274725692745985"/>
    <n v="0.30561359247472414"/>
    <n v="0.30786282982618729"/>
    <n v="0.30963655836698079"/>
    <n v="0.31103508930539969"/>
    <n v="0.31213762254338151"/>
  </r>
  <r>
    <x v="1"/>
    <s v="Under $10"/>
    <n v="6.2419288830453041"/>
    <s v="Irrigation"/>
    <s v="n/a"/>
    <s v="SC-Retro"/>
    <s v="M_Input"/>
    <x v="0"/>
    <s v="Idaho"/>
    <s v="Convert Medium Pressure Center Pivot to Low pressure system"/>
    <n v="4.0928109627346105E-3"/>
    <n v="8.1904252847105341E-3"/>
    <n v="1.4560965912861773E-2"/>
    <n v="2.3719524782139068E-2"/>
    <n v="3.6060078130488636E-2"/>
    <n v="5.1734591729298202E-2"/>
    <n v="7.0501958188833924E-2"/>
    <n v="9.1573104287715881E-2"/>
    <n v="0.11349024822399086"/>
    <n v="0.13411676748551599"/>
    <n v="0.15080323637275367"/>
    <n v="0.16078846455685095"/>
    <n v="0.16183859299557782"/>
    <n v="0.15292851891173442"/>
    <n v="0.13479247796193927"/>
    <n v="0.11000177771463061"/>
    <n v="8.2367860017119182E-2"/>
    <n v="5.6143204986857966E-2"/>
    <n v="3.4474051778376029E-2"/>
    <n v="1.6574246030894427E-2"/>
    <n v="1.6574246030894424"/>
    <n v="3.7155412217337536"/>
    <n v="6.2419288830453041"/>
    <s v="A-Irr-Irr-Irrigation-All-All-E"/>
    <m/>
    <n v="1.6087529063150237"/>
    <n v="4.0928109627346105E-3"/>
    <n v="1.2283236247445144E-2"/>
    <n v="2.6844202160306918E-2"/>
    <n v="5.0563726942445986E-2"/>
    <n v="8.6623805072934629E-2"/>
    <n v="0.13835839680223283"/>
    <n v="0.20886035499106675"/>
    <n v="0.30043345927878262"/>
    <n v="0.41392370750277346"/>
    <n v="0.54804047498828945"/>
    <n v="0.69884371136104306"/>
    <n v="0.85963217591789398"/>
    <n v="1.0214707689134719"/>
    <n v="1.1743992878252063"/>
    <n v="1.3091917657871455"/>
    <n v="1.4191935435017762"/>
    <n v="1.5015614035188953"/>
    <n v="1.5577046085057533"/>
    <n v="1.5921786602841292"/>
    <n v="1.6087529063150237"/>
    <n v="4.0928109627346105E-3"/>
    <n v="8.1904252847105341E-3"/>
    <n v="1.4560965912861773E-2"/>
    <n v="2.3719524782139068E-2"/>
    <n v="3.6060078130488636E-2"/>
    <n v="5.1734591729298202E-2"/>
    <n v="7.0501958188833924E-2"/>
    <n v="9.1573104287715881E-2"/>
    <n v="0.11349024822399086"/>
    <n v="0.13411676748551599"/>
    <n v="0.15080323637275367"/>
    <n v="0.16078846455685095"/>
    <n v="0.16183859299557782"/>
    <n v="0.15292851891173442"/>
    <n v="0.13479247796193927"/>
    <n v="0.11000177771463061"/>
    <n v="8.2367860017119182E-2"/>
    <n v="5.6143204986857966E-2"/>
    <n v="3.4474051778376029E-2"/>
    <n v="1.6574246030894427E-2"/>
    <n v="1.6574246030894424"/>
    <n v="1.6087529063150237"/>
    <n v="4.0928109627346105E-3"/>
    <n v="1.2283236247445144E-2"/>
    <n v="2.6844202160306918E-2"/>
    <n v="5.0563726942445986E-2"/>
    <n v="8.6623805072934629E-2"/>
    <n v="0.13835839680223283"/>
    <n v="0.20886035499106675"/>
    <n v="0.30043345927878262"/>
    <n v="0.41392370750277346"/>
    <n v="0.54804047498828945"/>
    <n v="0.69884371136104306"/>
    <n v="0.85963217591789398"/>
    <n v="1.0214707689134719"/>
    <n v="1.1743992878252063"/>
    <n v="1.3091917657871455"/>
    <n v="1.4191935435017762"/>
    <n v="1.5015614035188953"/>
    <n v="1.5577046085057533"/>
    <n v="1.5921786602841292"/>
    <n v="1.6087529063150237"/>
  </r>
  <r>
    <x v="1"/>
    <s v="Under $10"/>
    <n v="8.4484245118014289"/>
    <s v="Irrigation"/>
    <s v="n/a"/>
    <s v="SC-Retro"/>
    <s v="M_Input"/>
    <x v="0"/>
    <s v="Idaho"/>
    <s v="Convert High Pressure Center Pivot to Low pressure system"/>
    <n v="1.6732250305255872E-3"/>
    <n v="3.3484137727853224E-3"/>
    <n v="5.952821387516888E-3"/>
    <n v="9.697028017910083E-3"/>
    <n v="1.4742099227160009E-2"/>
    <n v="2.1150161738143491E-2"/>
    <n v="2.8822645906862662E-2"/>
    <n v="3.7436962423195004E-2"/>
    <n v="4.6397140199718759E-2"/>
    <n v="5.4829684149401245E-2"/>
    <n v="6.16514547289439E-2"/>
    <n v="6.5733620723236019E-2"/>
    <n v="6.6162934758245945E-2"/>
    <n v="6.2520313802460814E-2"/>
    <n v="5.5105928445273754E-2"/>
    <n v="4.4970981936447309E-2"/>
    <n v="3.3673669843619455E-2"/>
    <n v="2.2952493221229445E-2"/>
    <n v="1.4093699138421277E-2"/>
    <n v="6.7758915751272514E-3"/>
    <n v="0.67758915751272497"/>
    <n v="5.6874547063384151"/>
    <n v="8.4484245118014289"/>
    <s v="A-Irr-Irr-Irrigation-All-All-E"/>
    <m/>
    <n v="0.65769117002622424"/>
    <n v="1.6732250305255872E-3"/>
    <n v="5.0216388033109093E-3"/>
    <n v="1.0974460190827796E-2"/>
    <n v="2.0671488208737879E-2"/>
    <n v="3.5413587435897891E-2"/>
    <n v="5.6563749174041382E-2"/>
    <n v="8.5386395080904037E-2"/>
    <n v="0.12282335750409903"/>
    <n v="0.16922049770381781"/>
    <n v="0.22405018185321907"/>
    <n v="0.28570163658216297"/>
    <n v="0.35143525730539898"/>
    <n v="0.4175981920636449"/>
    <n v="0.48011850586610572"/>
    <n v="0.53522443431137945"/>
    <n v="0.58019541624782678"/>
    <n v="0.61386908609144619"/>
    <n v="0.63682157931267569"/>
    <n v="0.65091527845109698"/>
    <n v="0.65769117002622424"/>
    <n v="1.6732250305255872E-3"/>
    <n v="3.3484137727853224E-3"/>
    <n v="5.952821387516888E-3"/>
    <n v="9.697028017910083E-3"/>
    <n v="1.4742099227160009E-2"/>
    <n v="2.1150161738143491E-2"/>
    <n v="2.8822645906862662E-2"/>
    <n v="3.7436962423195004E-2"/>
    <n v="4.6397140199718759E-2"/>
    <n v="5.4829684149401245E-2"/>
    <n v="6.16514547289439E-2"/>
    <n v="6.5733620723236019E-2"/>
    <n v="6.6162934758245945E-2"/>
    <n v="6.2520313802460814E-2"/>
    <n v="5.5105928445273754E-2"/>
    <n v="4.4970981936447309E-2"/>
    <n v="3.3673669843619455E-2"/>
    <n v="2.2952493221229445E-2"/>
    <n v="1.4093699138421277E-2"/>
    <n v="6.7758915751272514E-3"/>
    <n v="0.67758915751272497"/>
    <n v="0.65769117002622424"/>
    <n v="1.6732250305255872E-3"/>
    <n v="5.0216388033109093E-3"/>
    <n v="1.0974460190827796E-2"/>
    <n v="2.0671488208737879E-2"/>
    <n v="3.5413587435897891E-2"/>
    <n v="5.6563749174041382E-2"/>
    <n v="8.5386395080904037E-2"/>
    <n v="0.12282335750409903"/>
    <n v="0.16922049770381781"/>
    <n v="0.22405018185321907"/>
    <n v="0.28570163658216297"/>
    <n v="0.35143525730539898"/>
    <n v="0.4175981920636449"/>
    <n v="0.48011850586610572"/>
    <n v="0.53522443431137945"/>
    <n v="0.58019541624782678"/>
    <n v="0.61386908609144619"/>
    <n v="0.63682157931267569"/>
    <n v="0.65091527845109698"/>
    <n v="0.65769117002622424"/>
  </r>
  <r>
    <x v="1"/>
    <s v="Under $50"/>
    <n v="48.654617004028623"/>
    <s v="Irrigation"/>
    <s v="n/a"/>
    <s v="SC-Retro"/>
    <s v="M_Input"/>
    <x v="0"/>
    <s v="Idaho"/>
    <s v="Convert wheel line systems to low pressure systems on alfalfa acreage"/>
    <n v="8.8915495439386111E-4"/>
    <n v="1.7793534289273121E-3"/>
    <n v="3.1633405745010697E-3"/>
    <n v="5.1530190785590135E-3"/>
    <n v="7.8339794868343537E-3"/>
    <n v="1.1239236057683505E-2"/>
    <n v="1.5316408695354484E-2"/>
    <n v="1.9894072828676591E-2"/>
    <n v="2.4655528291569889E-2"/>
    <n v="2.9136598138253329E-2"/>
    <n v="3.2761699961307768E-2"/>
    <n v="3.4930970712261589E-2"/>
    <n v="3.5159109004634613E-2"/>
    <n v="3.322341332071465E-2"/>
    <n v="2.9283394880960986E-2"/>
    <n v="2.3897665085842439E-2"/>
    <n v="1.7894252015027774E-2"/>
    <n v="1.2196998425810724E-2"/>
    <n v="7.489418450026074E-3"/>
    <n v="3.6007216331012744E-3"/>
    <n v="0.36007216331012737"/>
    <n v="27.205172756080582"/>
    <n v="48.654617004028623"/>
    <s v="A-Irr-Irr-Irrigation-All-All-E"/>
    <m/>
    <n v="0.34949833502444133"/>
    <n v="8.8915495439386111E-4"/>
    <n v="2.6685083833211734E-3"/>
    <n v="5.8318489578222431E-3"/>
    <n v="1.0984868036381257E-2"/>
    <n v="1.8818847523215609E-2"/>
    <n v="3.0058083580899113E-2"/>
    <n v="4.5374492276253599E-2"/>
    <n v="6.526856510493019E-2"/>
    <n v="8.9924093396500079E-2"/>
    <n v="0.1190606915347534"/>
    <n v="0.15182239149606117"/>
    <n v="0.18675336220832275"/>
    <n v="0.22191247121295737"/>
    <n v="0.25513588453367203"/>
    <n v="0.28441927941463302"/>
    <n v="0.30831694450047548"/>
    <n v="0.32621119651550323"/>
    <n v="0.33840819494131397"/>
    <n v="0.34589761339134006"/>
    <n v="0.34949833502444133"/>
    <n v="8.8915495439386111E-4"/>
    <n v="1.7793534289273121E-3"/>
    <n v="3.1633405745010697E-3"/>
    <n v="5.1530190785590135E-3"/>
    <n v="7.8339794868343537E-3"/>
    <n v="1.1239236057683505E-2"/>
    <n v="1.5316408695354484E-2"/>
    <n v="1.9894072828676591E-2"/>
    <n v="2.4655528291569889E-2"/>
    <n v="2.9136598138253329E-2"/>
    <n v="3.2761699961307768E-2"/>
    <n v="3.4930970712261589E-2"/>
    <n v="3.5159109004634613E-2"/>
    <n v="3.322341332071465E-2"/>
    <n v="2.9283394880960986E-2"/>
    <n v="2.3897665085842439E-2"/>
    <n v="1.7894252015027774E-2"/>
    <n v="1.2196998425810724E-2"/>
    <n v="7.489418450026074E-3"/>
    <n v="3.6007216331012744E-3"/>
    <n v="0.36007216331012737"/>
    <n v="0.34949833502444133"/>
    <n v="8.8915495439386111E-4"/>
    <n v="2.6685083833211734E-3"/>
    <n v="5.8318489578222431E-3"/>
    <n v="1.0984868036381257E-2"/>
    <n v="1.8818847523215609E-2"/>
    <n v="3.0058083580899113E-2"/>
    <n v="4.5374492276253599E-2"/>
    <n v="6.526856510493019E-2"/>
    <n v="8.9924093396500079E-2"/>
    <n v="0.1190606915347534"/>
    <n v="0.15182239149606117"/>
    <n v="0.18675336220832275"/>
    <n v="0.22191247121295737"/>
    <n v="0.25513588453367203"/>
    <n v="0.28441927941463302"/>
    <n v="0.30831694450047548"/>
    <n v="0.32621119651550323"/>
    <n v="0.33840819494131397"/>
    <n v="0.34589761339134006"/>
    <n v="0.34949833502444133"/>
  </r>
  <r>
    <x v="1"/>
    <s v="Under $40"/>
    <n v="35.702518788097414"/>
    <s v="Irrigation"/>
    <s v="n/a"/>
    <s v="SC-Retro"/>
    <s v="M_Input"/>
    <x v="0"/>
    <s v="Idaho"/>
    <s v="Convert hand line systems to low pressure systems on alfalfa acreage"/>
    <n v="3.0119066787074271E-4"/>
    <n v="6.0273481578028692E-4"/>
    <n v="1.0715440043699701E-3"/>
    <n v="1.7455239383779829E-3"/>
    <n v="2.6536673974153682E-3"/>
    <n v="3.8071575689282377E-3"/>
    <n v="5.1882513183316506E-3"/>
    <n v="6.7388806105489196E-3"/>
    <n v="8.3517670301980831E-3"/>
    <n v="9.8696761564179263E-3"/>
    <n v="1.1097636292938256E-2"/>
    <n v="1.1832450965053139E-2"/>
    <n v="1.1909730098804989E-2"/>
    <n v="1.1254036203209687E-2"/>
    <n v="9.9194018074519573E-3"/>
    <n v="8.0950498809995823E-3"/>
    <n v="6.0614650897690674E-3"/>
    <n v="4.131588182391276E-3"/>
    <n v="2.5369514433674399E-3"/>
    <n v="1.2197016370782219E-3"/>
    <n v="0.1219701637078222"/>
    <n v="6.2781167898647485"/>
    <n v="35.702518788097414"/>
    <s v="A-Irr-Irr-Irrigation-All-All-E"/>
    <m/>
    <n v="0.11838840510930281"/>
    <n v="3.0119066787074271E-4"/>
    <n v="9.0392548365102968E-4"/>
    <n v="1.975469488021E-3"/>
    <n v="3.7209934263989827E-3"/>
    <n v="6.3746608238143508E-3"/>
    <n v="1.0181818392742589E-2"/>
    <n v="1.537006971107424E-2"/>
    <n v="2.2108950321623161E-2"/>
    <n v="3.0460717351821244E-2"/>
    <n v="4.0330393508239172E-2"/>
    <n v="5.142802980117743E-2"/>
    <n v="6.3260480766230573E-2"/>
    <n v="7.5170210865035558E-2"/>
    <n v="8.6424247068245252E-2"/>
    <n v="9.6343648875697213E-2"/>
    <n v="0.1044386987566968"/>
    <n v="0.11050016384646587"/>
    <n v="0.11463175202885714"/>
    <n v="0.11716870347222458"/>
    <n v="0.11838840510930281"/>
    <n v="3.0119066787074271E-4"/>
    <n v="6.0273481578028692E-4"/>
    <n v="1.0715440043699701E-3"/>
    <n v="1.7455239383779829E-3"/>
    <n v="2.6536673974153682E-3"/>
    <n v="3.8071575689282377E-3"/>
    <n v="5.1882513183316506E-3"/>
    <n v="6.7388806105489196E-3"/>
    <n v="8.3517670301980831E-3"/>
    <n v="9.8696761564179263E-3"/>
    <n v="1.1097636292938256E-2"/>
    <n v="1.1832450965053139E-2"/>
    <n v="1.1909730098804989E-2"/>
    <n v="1.1254036203209687E-2"/>
    <n v="9.9194018074519573E-3"/>
    <n v="8.0950498809995823E-3"/>
    <n v="6.0614650897690674E-3"/>
    <n v="4.131588182391276E-3"/>
    <n v="2.5369514433674399E-3"/>
    <n v="1.2197016370782219E-3"/>
    <n v="0.1219701637078222"/>
    <n v="0.11838840510930281"/>
    <n v="3.0119066787074271E-4"/>
    <n v="9.0392548365102968E-4"/>
    <n v="1.975469488021E-3"/>
    <n v="3.7209934263989827E-3"/>
    <n v="6.3746608238143508E-3"/>
    <n v="1.0181818392742589E-2"/>
    <n v="1.537006971107424E-2"/>
    <n v="2.2108950321623161E-2"/>
    <n v="3.0460717351821244E-2"/>
    <n v="4.0330393508239172E-2"/>
    <n v="5.142802980117743E-2"/>
    <n v="6.3260480766230573E-2"/>
    <n v="7.5170210865035558E-2"/>
    <n v="8.6424247068245252E-2"/>
    <n v="9.6343648875697213E-2"/>
    <n v="0.1044386987566968"/>
    <n v="0.11050016384646587"/>
    <n v="0.11463175202885714"/>
    <n v="0.11716870347222458"/>
    <n v="0.11838840510930281"/>
  </r>
  <r>
    <x v="1"/>
    <s v="Under $15"/>
    <n v="10.763164834963566"/>
    <s v="Irrigation"/>
    <s v="n/a"/>
    <s v="SC-Retro"/>
    <s v="M_Input"/>
    <x v="0"/>
    <s v="Montana"/>
    <s v="Convert Medium Pressure Center Pivot to Low pressure system"/>
    <n v="1.3110250725364652E-4"/>
    <n v="2.6407187859793404E-4"/>
    <n v="4.7245994996422376E-4"/>
    <n v="7.7461029185234265E-4"/>
    <n v="1.1853277815876172E-3"/>
    <n v="1.7117862051637942E-3"/>
    <n v="2.3482248852696465E-3"/>
    <n v="3.0703086289790012E-3"/>
    <n v="3.8304294898568255E-3"/>
    <n v="4.5565915900969171E-3"/>
    <n v="5.1573259826813971E-3"/>
    <n v="5.5348994425322411E-3"/>
    <n v="5.60736870181137E-3"/>
    <n v="5.3329240206824247E-3"/>
    <n v="4.7306192682506718E-3"/>
    <n v="3.8850940187411531E-3"/>
    <n v="2.9266738569744869E-3"/>
    <n v="2.0070963515061188E-3"/>
    <n v="1.2399095110707163E-3"/>
    <n v="5.9969542236341564E-4"/>
    <n v="5.9969542236341565E-2"/>
    <n v="6.4187928791078868"/>
    <n v="10.763164834963566"/>
    <s v="A-Irr-Irr-Irrigation-All-All-E"/>
    <m/>
    <n v="5.5366519785235942E-2"/>
    <n v="1.3110250725364652E-4"/>
    <n v="3.9517438585158059E-4"/>
    <n v="8.6763433581580436E-4"/>
    <n v="1.642244627668147E-3"/>
    <n v="2.8275724092557642E-3"/>
    <n v="4.5393586144195589E-3"/>
    <n v="6.8875834996892059E-3"/>
    <n v="9.9578921286682075E-3"/>
    <n v="1.3788321618525032E-2"/>
    <n v="1.834491320862195E-2"/>
    <n v="2.3502239191303349E-2"/>
    <n v="2.9037138633835592E-2"/>
    <n v="3.464450733564696E-2"/>
    <n v="3.9977431356329383E-2"/>
    <n v="4.4708050624580054E-2"/>
    <n v="4.8593144643321207E-2"/>
    <n v="5.1519818500295696E-2"/>
    <n v="5.3526914851801811E-2"/>
    <n v="5.4766824362872529E-2"/>
    <n v="5.5366519785235942E-2"/>
    <n v="1.3110250725364652E-4"/>
    <n v="2.6407187859793404E-4"/>
    <n v="4.7245994996422376E-4"/>
    <n v="7.7461029185234265E-4"/>
    <n v="1.1853277815876172E-3"/>
    <n v="1.7117862051637942E-3"/>
    <n v="2.3482248852696465E-3"/>
    <n v="3.0703086289790012E-3"/>
    <n v="3.8304294898568255E-3"/>
    <n v="4.5565915900969171E-3"/>
    <n v="5.1573259826813971E-3"/>
    <n v="5.5348994425322411E-3"/>
    <n v="5.60736870181137E-3"/>
    <n v="5.3329240206824247E-3"/>
    <n v="4.7306192682506718E-3"/>
    <n v="3.8850940187411531E-3"/>
    <n v="2.9266738569744869E-3"/>
    <n v="2.0070963515061188E-3"/>
    <n v="1.2399095110707163E-3"/>
    <n v="5.9969542236341564E-4"/>
    <n v="5.9969542236341565E-2"/>
    <n v="5.5366519785235942E-2"/>
    <n v="1.3110250725364652E-4"/>
    <n v="3.9517438585158059E-4"/>
    <n v="8.6763433581580436E-4"/>
    <n v="1.642244627668147E-3"/>
    <n v="2.8275724092557642E-3"/>
    <n v="4.5393586144195589E-3"/>
    <n v="6.8875834996892059E-3"/>
    <n v="9.9578921286682075E-3"/>
    <n v="1.3788321618525032E-2"/>
    <n v="1.834491320862195E-2"/>
    <n v="2.3502239191303349E-2"/>
    <n v="2.9037138633835592E-2"/>
    <n v="3.464450733564696E-2"/>
    <n v="3.9977431356329383E-2"/>
    <n v="4.4708050624580054E-2"/>
    <n v="4.8593144643321207E-2"/>
    <n v="5.1519818500295696E-2"/>
    <n v="5.3526914851801811E-2"/>
    <n v="5.4766824362872529E-2"/>
    <n v="5.5366519785235942E-2"/>
  </r>
  <r>
    <x v="1"/>
    <s v="Under $15"/>
    <n v="14.768867596105245"/>
    <s v="Irrigation"/>
    <s v="n/a"/>
    <s v="SC-Retro"/>
    <s v="M_Input"/>
    <x v="0"/>
    <s v="Montana"/>
    <s v="Convert High Pressure Center Pivot to Low pressure system"/>
    <n v="5.5458990564094505E-5"/>
    <n v="1.1170770208895595E-4"/>
    <n v="1.9986003666798405E-4"/>
    <n v="3.2767569260575431E-4"/>
    <n v="5.0141743000569727E-4"/>
    <n v="7.2411990425366528E-4"/>
    <n v="9.9334623328432869E-4"/>
    <n v="1.2988021423111886E-3"/>
    <n v="1.6203485149479493E-3"/>
    <n v="1.9275296506016165E-3"/>
    <n v="2.1816523497610787E-3"/>
    <n v="2.3413734976305686E-3"/>
    <n v="2.3720294480829305E-3"/>
    <n v="2.2559338424386474E-3"/>
    <n v="2.0011468495614165E-3"/>
    <n v="1.6434727072696207E-3"/>
    <n v="1.2380417523526486E-3"/>
    <n v="8.4904202025709249E-4"/>
    <n v="5.2450659651964205E-4"/>
    <n v="2.536831939135805E-4"/>
    <n v="2.536831939135805E-2"/>
    <n v="9.9423585308034248"/>
    <n v="14.768867596105245"/>
    <s v="A-Irr-Irr-Irrigation-All-All-E"/>
    <m/>
    <n v="2.3421148555118464E-2"/>
    <n v="5.5458990564094505E-5"/>
    <n v="1.6716669265305045E-4"/>
    <n v="3.6702672932103451E-4"/>
    <n v="6.9470242192678881E-4"/>
    <n v="1.1961198519324862E-3"/>
    <n v="1.9202397561861515E-3"/>
    <n v="2.9135859894704802E-3"/>
    <n v="4.212388131781669E-3"/>
    <n v="5.8327366467296185E-3"/>
    <n v="7.7602662973312352E-3"/>
    <n v="9.9419186470923147E-3"/>
    <n v="1.2283292144722884E-2"/>
    <n v="1.4655321592805814E-2"/>
    <n v="1.6911255435244462E-2"/>
    <n v="1.8912402284805879E-2"/>
    <n v="2.05558749920755E-2"/>
    <n v="2.1793916744428148E-2"/>
    <n v="2.264295876468524E-2"/>
    <n v="2.3167465361204884E-2"/>
    <n v="2.3421148555118464E-2"/>
    <n v="5.5458990564094505E-5"/>
    <n v="1.1170770208895595E-4"/>
    <n v="1.9986003666798405E-4"/>
    <n v="3.2767569260575431E-4"/>
    <n v="5.0141743000569727E-4"/>
    <n v="7.2411990425366528E-4"/>
    <n v="9.9334623328432869E-4"/>
    <n v="1.2988021423111886E-3"/>
    <n v="1.6203485149479493E-3"/>
    <n v="1.9275296506016165E-3"/>
    <n v="2.1816523497610787E-3"/>
    <n v="2.3413734976305686E-3"/>
    <n v="2.3720294480829305E-3"/>
    <n v="2.2559338424386474E-3"/>
    <n v="2.0011468495614165E-3"/>
    <n v="1.6434727072696207E-3"/>
    <n v="1.2380417523526486E-3"/>
    <n v="8.4904202025709249E-4"/>
    <n v="5.2450659651964205E-4"/>
    <n v="2.536831939135805E-4"/>
    <n v="2.536831939135805E-2"/>
    <n v="2.3421148555118464E-2"/>
    <n v="5.5458990564094505E-5"/>
    <n v="1.6716669265305045E-4"/>
    <n v="3.6702672932103451E-4"/>
    <n v="6.9470242192678881E-4"/>
    <n v="1.1961198519324862E-3"/>
    <n v="1.9202397561861515E-3"/>
    <n v="2.9135859894704802E-3"/>
    <n v="4.212388131781669E-3"/>
    <n v="5.8327366467296185E-3"/>
    <n v="7.7602662973312352E-3"/>
    <n v="9.9419186470923147E-3"/>
    <n v="1.2283292144722884E-2"/>
    <n v="1.4655321592805814E-2"/>
    <n v="1.6911255435244462E-2"/>
    <n v="1.8912402284805879E-2"/>
    <n v="2.05558749920755E-2"/>
    <n v="2.1793916744428148E-2"/>
    <n v="2.264295876468524E-2"/>
    <n v="2.3167465361204884E-2"/>
    <n v="2.3421148555118464E-2"/>
  </r>
  <r>
    <x v="1"/>
    <s v="Under $70"/>
    <n v="65.373727464869788"/>
    <s v="Irrigation"/>
    <s v="n/a"/>
    <s v="SC-Retro"/>
    <s v="M_Input"/>
    <x v="0"/>
    <s v="Montana"/>
    <s v="Convert wheel line systems to low pressure systems on alfalfa acreage"/>
    <n v="7.4997110945310692E-5"/>
    <n v="1.5106216037828692E-4"/>
    <n v="2.7027043209882832E-4"/>
    <n v="4.4311535465172281E-4"/>
    <n v="6.7806604926552955E-4"/>
    <n v="9.7922627593188664E-4"/>
    <n v="1.3433006426367084E-3"/>
    <n v="1.7563682168060001E-3"/>
    <n v="2.1911949011256754E-3"/>
    <n v="2.6065954967117006E-3"/>
    <n v="2.9502452470719777E-3"/>
    <n v="3.1662359191927886E-3"/>
    <n v="3.2076919156655797E-3"/>
    <n v="3.0506959997968139E-3"/>
    <n v="2.7061479260241379E-3"/>
    <n v="2.2224657122138212E-3"/>
    <n v="1.6742020312975473E-3"/>
    <n v="1.1481582687095854E-3"/>
    <n v="7.0928949500567327E-4"/>
    <n v="3.4305540806606655E-4"/>
    <n v="3.4305540806606652E-2"/>
    <n v="36.553644009641509"/>
    <n v="65.373727464869788"/>
    <s v="A-Irr-Irr-Irrigation-All-All-E"/>
    <m/>
    <n v="3.1672384563595647E-2"/>
    <n v="7.4997110945310692E-5"/>
    <n v="2.2605927132359762E-4"/>
    <n v="4.9632970342242599E-4"/>
    <n v="9.394450580741488E-4"/>
    <n v="1.6175111073396782E-3"/>
    <n v="2.5967373832715647E-3"/>
    <n v="3.9400380259082728E-3"/>
    <n v="5.6964062427142734E-3"/>
    <n v="7.8876011438399479E-3"/>
    <n v="1.0494196640551649E-2"/>
    <n v="1.3444441887623627E-2"/>
    <n v="1.6610677806816417E-2"/>
    <n v="1.9818369722481997E-2"/>
    <n v="2.2869065722278811E-2"/>
    <n v="2.5575213648302949E-2"/>
    <n v="2.7797679360516771E-2"/>
    <n v="2.9471881391814319E-2"/>
    <n v="3.0620039660523905E-2"/>
    <n v="3.1329329155529578E-2"/>
    <n v="3.1672384563595647E-2"/>
    <n v="7.4997110945310692E-5"/>
    <n v="1.5106216037828692E-4"/>
    <n v="2.7027043209882832E-4"/>
    <n v="4.4311535465172281E-4"/>
    <n v="6.7806604926552955E-4"/>
    <n v="9.7922627593188664E-4"/>
    <n v="1.3433006426367084E-3"/>
    <n v="1.7563682168060001E-3"/>
    <n v="2.1911949011256754E-3"/>
    <n v="2.6065954967117006E-3"/>
    <n v="2.9502452470719777E-3"/>
    <n v="3.1662359191927886E-3"/>
    <n v="3.2076919156655797E-3"/>
    <n v="3.0506959997968139E-3"/>
    <n v="2.7061479260241379E-3"/>
    <n v="2.2224657122138212E-3"/>
    <n v="1.6742020312975473E-3"/>
    <n v="1.1481582687095854E-3"/>
    <n v="7.0928949500567327E-4"/>
    <n v="3.4305540806606655E-4"/>
    <n v="3.4305540806606652E-2"/>
    <n v="3.1672384563595647E-2"/>
    <n v="7.4997110945310692E-5"/>
    <n v="2.2605927132359762E-4"/>
    <n v="4.9632970342242599E-4"/>
    <n v="9.394450580741488E-4"/>
    <n v="1.6175111073396782E-3"/>
    <n v="2.5967373832715647E-3"/>
    <n v="3.9400380259082728E-3"/>
    <n v="5.6964062427142734E-3"/>
    <n v="7.8876011438399479E-3"/>
    <n v="1.0494196640551649E-2"/>
    <n v="1.3444441887623627E-2"/>
    <n v="1.6610677806816417E-2"/>
    <n v="1.9818369722481997E-2"/>
    <n v="2.2869065722278811E-2"/>
    <n v="2.5575213648302949E-2"/>
    <n v="2.7797679360516771E-2"/>
    <n v="2.9471881391814319E-2"/>
    <n v="3.0620039660523905E-2"/>
    <n v="3.1329329155529578E-2"/>
    <n v="3.1672384563595647E-2"/>
  </r>
  <r>
    <x v="1"/>
    <s v="Under $60"/>
    <n v="56.324547217835672"/>
    <s v="Irrigation"/>
    <s v="n/a"/>
    <s v="SC-Retro"/>
    <s v="M_Input"/>
    <x v="0"/>
    <s v="Montana"/>
    <s v="Convert hand line systems to low pressure systems on alfalfa acreage"/>
    <n v="1.7965787826907998E-5"/>
    <n v="3.6187403592249245E-5"/>
    <n v="6.4744110510004917E-5"/>
    <n v="1.0614964155516861E-4"/>
    <n v="1.6243280067971668E-4"/>
    <n v="2.3457665616952067E-4"/>
    <n v="3.2179178676574406E-4"/>
    <n v="4.2074339039635148E-4"/>
    <n v="5.2490745556496641E-4"/>
    <n v="6.2441794162771498E-4"/>
    <n v="7.0674029276794473E-4"/>
    <n v="7.5848152038327855E-4"/>
    <n v="7.6841243141965608E-4"/>
    <n v="7.3080357851002648E-4"/>
    <n v="6.4826603124259021E-4"/>
    <n v="5.3239847422026701E-4"/>
    <n v="4.0106022878139759E-4"/>
    <n v="2.7504483289214258E-4"/>
    <n v="1.6991247282070718E-4"/>
    <n v="8.2179974621724648E-5"/>
    <n v="8.2179974621724647E-3"/>
    <n v="14.059093849862116"/>
    <n v="56.324547217835672"/>
    <s v="A-Irr-Irr-Irrigation-All-All-E"/>
    <m/>
    <n v="7.5872168123480802E-3"/>
    <n v="1.7965787826907998E-5"/>
    <n v="5.4153191419157239E-5"/>
    <n v="1.1889730192916216E-4"/>
    <n v="2.2504694348433077E-4"/>
    <n v="3.8747974416404748E-4"/>
    <n v="6.2205640033356812E-4"/>
    <n v="9.4384818709931212E-4"/>
    <n v="1.3645915774956636E-3"/>
    <n v="1.88949903306063E-3"/>
    <n v="2.5139169746883449E-3"/>
    <n v="3.2206572674562898E-3"/>
    <n v="3.979138787839568E-3"/>
    <n v="4.7475512192592245E-3"/>
    <n v="5.4783547977692512E-3"/>
    <n v="6.1266208290118411E-3"/>
    <n v="6.6590193032321082E-3"/>
    <n v="7.0600795320135057E-3"/>
    <n v="7.3351243649056484E-3"/>
    <n v="7.5050368377263558E-3"/>
    <n v="7.5872168123480802E-3"/>
    <n v="1.7965787826907998E-5"/>
    <n v="3.6187403592249245E-5"/>
    <n v="6.4744110510004917E-5"/>
    <n v="1.0614964155516861E-4"/>
    <n v="1.6243280067971668E-4"/>
    <n v="2.3457665616952067E-4"/>
    <n v="3.2179178676574406E-4"/>
    <n v="4.2074339039635148E-4"/>
    <n v="5.2490745556496641E-4"/>
    <n v="6.2441794162771498E-4"/>
    <n v="7.0674029276794473E-4"/>
    <n v="7.5848152038327855E-4"/>
    <n v="7.6841243141965608E-4"/>
    <n v="7.3080357851002648E-4"/>
    <n v="6.4826603124259021E-4"/>
    <n v="5.3239847422026701E-4"/>
    <n v="4.0106022878139759E-4"/>
    <n v="2.7504483289214258E-4"/>
    <n v="1.6991247282070718E-4"/>
    <n v="8.2179974621724648E-5"/>
    <n v="8.2179974621724647E-3"/>
    <n v="7.5872168123480802E-3"/>
    <n v="1.7965787826907998E-5"/>
    <n v="5.4153191419157239E-5"/>
    <n v="1.1889730192916216E-4"/>
    <n v="2.2504694348433077E-4"/>
    <n v="3.8747974416404748E-4"/>
    <n v="6.2205640033356812E-4"/>
    <n v="9.4384818709931212E-4"/>
    <n v="1.3645915774956636E-3"/>
    <n v="1.88949903306063E-3"/>
    <n v="2.5139169746883449E-3"/>
    <n v="3.2206572674562898E-3"/>
    <n v="3.979138787839568E-3"/>
    <n v="4.7475512192592245E-3"/>
    <n v="5.4783547977692512E-3"/>
    <n v="6.1266208290118411E-3"/>
    <n v="6.6590193032321082E-3"/>
    <n v="7.0600795320135057E-3"/>
    <n v="7.3351243649056484E-3"/>
    <n v="7.5050368377263558E-3"/>
    <n v="7.5872168123480802E-3"/>
  </r>
  <r>
    <x v="1"/>
    <s v="Under $5"/>
    <n v="4.0104642980793068"/>
    <s v="Irrigation"/>
    <s v="n/a"/>
    <s v="SC-Retro"/>
    <s v="M_Input"/>
    <x v="0"/>
    <s v="Washington"/>
    <s v="Convert Medium Pressure Center Pivot to Low pressure system"/>
    <n v="4.7476069266385703E-3"/>
    <n v="9.6078326594806682E-3"/>
    <n v="1.7262825788699199E-2"/>
    <n v="2.8425411575420698E-2"/>
    <n v="4.3656746908587105E-2"/>
    <n v="6.3756432513142905E-2"/>
    <n v="8.7731608272800826E-2"/>
    <n v="0.11499971567475921"/>
    <n v="0.14386000133281482"/>
    <n v="0.17150880473796698"/>
    <n v="0.19587189856703918"/>
    <n v="0.21081633570805744"/>
    <n v="0.21423303334675786"/>
    <n v="0.20434642959697341"/>
    <n v="0.1817176498535252"/>
    <n v="0.15070826540208607"/>
    <n v="0.11353676735324678"/>
    <n v="7.8139668497044693E-2"/>
    <n v="4.8439958363863493E-2"/>
    <n v="2.3508511369093044E-2"/>
    <n v="2.3508511369093039"/>
    <n v="2.2472669844128079"/>
    <n v="4.0104642980793068"/>
    <s v="A-Irr-Irr-Irrigation-All-All-E"/>
    <m/>
    <n v="2.1068755044479981"/>
    <n v="4.7476069266385703E-3"/>
    <n v="1.4355439586119238E-2"/>
    <n v="3.1618265374818433E-2"/>
    <n v="6.0043676950239128E-2"/>
    <n v="0.10370042385882623"/>
    <n v="0.16745685637196914"/>
    <n v="0.25518846464476996"/>
    <n v="0.37018818031952916"/>
    <n v="0.51404818165234401"/>
    <n v="0.68555698639031104"/>
    <n v="0.88142888495735017"/>
    <n v="1.0922452206654076"/>
    <n v="1.3064782540121656"/>
    <n v="1.510824683609139"/>
    <n v="1.6925423334626641"/>
    <n v="1.8432505988647503"/>
    <n v="1.9567873662179971"/>
    <n v="2.0349270347150417"/>
    <n v="2.0833669930789052"/>
    <n v="2.1068755044479981"/>
    <n v="4.7476069266385703E-3"/>
    <n v="9.6078326594806682E-3"/>
    <n v="1.7262825788699199E-2"/>
    <n v="2.8425411575420698E-2"/>
    <n v="4.3656746908587105E-2"/>
    <n v="6.3756432513142905E-2"/>
    <n v="8.7731608272800826E-2"/>
    <n v="0.11499971567475921"/>
    <n v="0.14386000133281482"/>
    <n v="0.17150880473796698"/>
    <n v="0.19587189856703918"/>
    <n v="0.21081633570805744"/>
    <n v="0.21423303334675786"/>
    <n v="0.20434642959697341"/>
    <n v="0.1817176498535252"/>
    <n v="0.15070826540208607"/>
    <n v="0.11353676735324678"/>
    <n v="7.8139668497044693E-2"/>
    <n v="4.8439958363863493E-2"/>
    <n v="2.3508511369093044E-2"/>
    <n v="2.3508511369093039"/>
    <n v="2.1068755044479981"/>
    <n v="4.7476069266385703E-3"/>
    <n v="1.4355439586119238E-2"/>
    <n v="3.1618265374818433E-2"/>
    <n v="6.0043676950239128E-2"/>
    <n v="0.10370042385882623"/>
    <n v="0.16745685637196914"/>
    <n v="0.25518846464476996"/>
    <n v="0.37018818031952916"/>
    <n v="0.51404818165234401"/>
    <n v="0.68555698639031104"/>
    <n v="0.88142888495735017"/>
    <n v="1.0922452206654076"/>
    <n v="1.3064782540121656"/>
    <n v="1.510824683609139"/>
    <n v="1.6925423334626641"/>
    <n v="1.8432505988647503"/>
    <n v="1.9567873662179971"/>
    <n v="2.0349270347150417"/>
    <n v="2.0833669930789052"/>
    <n v="2.1068755044479981"/>
  </r>
  <r>
    <x v="1"/>
    <s v="Under $10"/>
    <n v="5.8453888769184035"/>
    <s v="Irrigation"/>
    <s v="n/a"/>
    <s v="SC-Retro"/>
    <s v="M_Input"/>
    <x v="0"/>
    <s v="Washington"/>
    <s v="Convert High Pressure Center Pivot to Low pressure system"/>
    <n v="2.5471389976954193E-3"/>
    <n v="5.1546991207256625E-3"/>
    <n v="9.2616801382818786E-3"/>
    <n v="1.525051999209219E-2"/>
    <n v="2.342228501257022E-2"/>
    <n v="3.4205969052948426E-2"/>
    <n v="4.7068892647439083E-2"/>
    <n v="6.1698507278583746E-2"/>
    <n v="7.7182341601892218E-2"/>
    <n v="9.2016203478224923E-2"/>
    <n v="0.1050872490292684"/>
    <n v="0.1131050902761736"/>
    <n v="0.11493818301812675"/>
    <n v="0.10963392039593288"/>
    <n v="9.7493351843092144E-2"/>
    <n v="8.0856504342594795E-2"/>
    <n v="6.0913620749661328E-2"/>
    <n v="4.1922720219117846E-2"/>
    <n v="2.5988526198966033E-2"/>
    <n v="1.2612553442451734E-2"/>
    <n v="1.261255344245173"/>
    <n v="3.9350987195267009"/>
    <n v="5.8453888769184035"/>
    <s v="A-Irr-Irr-Irrigation-All-All-E"/>
    <m/>
    <n v="1.1303599568358393"/>
    <n v="2.5471389976954193E-3"/>
    <n v="7.7018381184210819E-3"/>
    <n v="1.6963518256702961E-2"/>
    <n v="3.2214038248795152E-2"/>
    <n v="5.5636323261365375E-2"/>
    <n v="8.9842292314313801E-2"/>
    <n v="0.13691118496175289"/>
    <n v="0.19860969224033664"/>
    <n v="0.27579203384222883"/>
    <n v="0.36780823732045376"/>
    <n v="0.47289548634972217"/>
    <n v="0.58600057662589577"/>
    <n v="0.70093875964402252"/>
    <n v="0.81057268003995542"/>
    <n v="0.90806603188304758"/>
    <n v="0.98892253622564241"/>
    <n v="1.0498361569753036"/>
    <n v="1.0917588771944216"/>
    <n v="1.1177474033933876"/>
    <n v="1.1303599568358393"/>
    <n v="2.5471389976954193E-3"/>
    <n v="5.1546991207256625E-3"/>
    <n v="9.2616801382818786E-3"/>
    <n v="1.525051999209219E-2"/>
    <n v="2.342228501257022E-2"/>
    <n v="3.4205969052948426E-2"/>
    <n v="4.7068892647439083E-2"/>
    <n v="6.1698507278583746E-2"/>
    <n v="7.7182341601892218E-2"/>
    <n v="9.2016203478224923E-2"/>
    <n v="0.1050872490292684"/>
    <n v="0.1131050902761736"/>
    <n v="0.11493818301812675"/>
    <n v="0.10963392039593288"/>
    <n v="9.7493351843092144E-2"/>
    <n v="8.0856504342594795E-2"/>
    <n v="6.0913620749661328E-2"/>
    <n v="4.1922720219117846E-2"/>
    <n v="2.5988526198966033E-2"/>
    <n v="1.2612553442451734E-2"/>
    <n v="1.261255344245173"/>
    <n v="1.1303599568358393"/>
    <n v="2.5471389976954193E-3"/>
    <n v="7.7018381184210819E-3"/>
    <n v="1.6963518256702961E-2"/>
    <n v="3.2214038248795152E-2"/>
    <n v="5.5636323261365375E-2"/>
    <n v="8.9842292314313801E-2"/>
    <n v="0.13691118496175289"/>
    <n v="0.19860969224033664"/>
    <n v="0.27579203384222883"/>
    <n v="0.36780823732045376"/>
    <n v="0.47289548634972217"/>
    <n v="0.58600057662589577"/>
    <n v="0.70093875964402252"/>
    <n v="0.81057268003995542"/>
    <n v="0.90806603188304758"/>
    <n v="0.98892253622564241"/>
    <n v="1.0498361569753036"/>
    <n v="1.0917588771944216"/>
    <n v="1.1177474033933876"/>
    <n v="1.1303599568358393"/>
  </r>
  <r>
    <x v="1"/>
    <s v="Under $15"/>
    <n v="12.700158671243859"/>
    <s v="Irrigation"/>
    <s v="n/a"/>
    <s v="SC-Retro"/>
    <s v="M_Input"/>
    <x v="0"/>
    <s v="Washington"/>
    <s v="Convert wheel line systems to low pressure systems on alfalfa acreage"/>
    <n v="1.0971152442672935E-3"/>
    <n v="2.2202553492668043E-3"/>
    <n v="3.9892328123554222E-3"/>
    <n v="6.5687730357337146E-3"/>
    <n v="1.0088552672670805E-2"/>
    <n v="1.4733349898407268E-2"/>
    <n v="2.027372660110368E-2"/>
    <n v="2.6575060467887778E-2"/>
    <n v="3.3244327708969124E-2"/>
    <n v="3.9633635874171243E-2"/>
    <n v="4.5263655808512028E-2"/>
    <n v="4.871713670062415E-2"/>
    <n v="4.9506694707930433E-2"/>
    <n v="4.7222018689985858E-2"/>
    <n v="4.1992778022144447E-2"/>
    <n v="3.4826879723755463E-2"/>
    <n v="2.6236990587649601E-2"/>
    <n v="1.8057143907403986E-2"/>
    <n v="1.1193895698162868E-2"/>
    <n v="5.4325361369636452E-3"/>
    <n v="0.5432536136963646"/>
    <n v="5.0423468876244044"/>
    <n v="12.700158671243859"/>
    <s v="A-Irr-Irr-Irrigation-All-All-E"/>
    <m/>
    <n v="0.4868737596479657"/>
    <n v="1.0971152442672935E-3"/>
    <n v="3.3173705935340978E-3"/>
    <n v="7.30660340588952E-3"/>
    <n v="1.3875376441623235E-2"/>
    <n v="2.3963929114294041E-2"/>
    <n v="3.8697279012701313E-2"/>
    <n v="5.8971005613804993E-2"/>
    <n v="8.5546066081692768E-2"/>
    <n v="0.11879039379066189"/>
    <n v="0.15842402966483313"/>
    <n v="0.20368768547334515"/>
    <n v="0.25240482217396931"/>
    <n v="0.30191151688189977"/>
    <n v="0.34913353557188564"/>
    <n v="0.39112631359403011"/>
    <n v="0.42595319331778558"/>
    <n v="0.45219018390543519"/>
    <n v="0.47024732781283918"/>
    <n v="0.48144122351100205"/>
    <n v="0.4868737596479657"/>
    <n v="1.0971152442672935E-3"/>
    <n v="2.2202553492668043E-3"/>
    <n v="3.9892328123554222E-3"/>
    <n v="6.5687730357337146E-3"/>
    <n v="1.0088552672670805E-2"/>
    <n v="1.4733349898407268E-2"/>
    <n v="2.027372660110368E-2"/>
    <n v="2.6575060467887778E-2"/>
    <n v="3.3244327708969124E-2"/>
    <n v="3.9633635874171243E-2"/>
    <n v="4.5263655808512028E-2"/>
    <n v="4.871713670062415E-2"/>
    <n v="4.9506694707930433E-2"/>
    <n v="4.7222018689985858E-2"/>
    <n v="4.1992778022144447E-2"/>
    <n v="3.4826879723755463E-2"/>
    <n v="2.6236990587649601E-2"/>
    <n v="1.8057143907403986E-2"/>
    <n v="1.1193895698162868E-2"/>
    <n v="5.4325361369636452E-3"/>
    <n v="0.5432536136963646"/>
    <n v="0.4868737596479657"/>
    <n v="1.0971152442672935E-3"/>
    <n v="3.3173705935340978E-3"/>
    <n v="7.30660340588952E-3"/>
    <n v="1.3875376441623235E-2"/>
    <n v="2.3963929114294041E-2"/>
    <n v="3.8697279012701313E-2"/>
    <n v="5.8971005613804993E-2"/>
    <n v="8.5546066081692768E-2"/>
    <n v="0.11879039379066189"/>
    <n v="0.15842402966483313"/>
    <n v="0.20368768547334515"/>
    <n v="0.25240482217396931"/>
    <n v="0.30191151688189977"/>
    <n v="0.34913353557188564"/>
    <n v="0.39112631359403011"/>
    <n v="0.42595319331778558"/>
    <n v="0.45219018390543519"/>
    <n v="0.47024732781283918"/>
    <n v="0.48144122351100205"/>
    <n v="0.4868737596479657"/>
  </r>
  <r>
    <x v="1"/>
    <s v="Under $20"/>
    <n v="19.480834905101425"/>
    <s v="Irrigation"/>
    <s v="n/a"/>
    <s v="SC-Retro"/>
    <s v="M_Input"/>
    <x v="0"/>
    <s v="Washington"/>
    <s v="Convert hand line systems to low pressure systems on alfalfa acreage"/>
    <n v="2.999923985691137E-4"/>
    <n v="6.0710096878407733E-4"/>
    <n v="1.0908056615586946E-3"/>
    <n v="1.796148571394543E-3"/>
    <n v="2.7585881521376464E-3"/>
    <n v="4.0286496774849037E-3"/>
    <n v="5.5435961744031391E-3"/>
    <n v="7.2666168604786649E-3"/>
    <n v="9.0902443114731987E-3"/>
    <n v="1.0837320465680039E-2"/>
    <n v="1.2376778779581047E-2"/>
    <n v="1.3321089800370134E-2"/>
    <n v="1.353698453126456E-2"/>
    <n v="1.2912268538885604E-2"/>
    <n v="1.1482398287024713E-2"/>
    <n v="9.5229733043997299E-3"/>
    <n v="7.1741758933272634E-3"/>
    <n v="4.9374994472048501E-3"/>
    <n v="3.0608303342526772E-3"/>
    <n v="1.4854588472421751E-3"/>
    <n v="0.14854588472421754"/>
    <n v="1.8908800828591512"/>
    <n v="19.480834905101425"/>
    <s v="A-Irr-Irr-Irrigation-All-All-E"/>
    <m/>
    <n v="0.13312952100551678"/>
    <n v="2.999923985691137E-4"/>
    <n v="9.0709336735319104E-4"/>
    <n v="1.9978990289118855E-3"/>
    <n v="3.7940476003064287E-3"/>
    <n v="6.5526357524440752E-3"/>
    <n v="1.0581285429928979E-2"/>
    <n v="1.612488160433212E-2"/>
    <n v="2.3391498464810784E-2"/>
    <n v="3.2481742776283982E-2"/>
    <n v="4.3319063241964023E-2"/>
    <n v="5.5695842021545067E-2"/>
    <n v="6.9016931821915206E-2"/>
    <n v="8.2553916353179768E-2"/>
    <n v="9.5466184892065376E-2"/>
    <n v="0.10694858317909009"/>
    <n v="0.11647155648348982"/>
    <n v="0.12364573237681709"/>
    <n v="0.12858323182402193"/>
    <n v="0.13164406215827459"/>
    <n v="0.13312952100551678"/>
    <n v="2.999923985691137E-4"/>
    <n v="6.0710096878407733E-4"/>
    <n v="1.0908056615586946E-3"/>
    <n v="1.796148571394543E-3"/>
    <n v="2.7585881521376464E-3"/>
    <n v="4.0286496774849037E-3"/>
    <n v="5.5435961744031391E-3"/>
    <n v="7.2666168604786649E-3"/>
    <n v="9.0902443114731987E-3"/>
    <n v="1.0837320465680039E-2"/>
    <n v="1.2376778779581047E-2"/>
    <n v="1.3321089800370134E-2"/>
    <n v="1.353698453126456E-2"/>
    <n v="1.2912268538885604E-2"/>
    <n v="1.1482398287024713E-2"/>
    <n v="9.5229733043997299E-3"/>
    <n v="7.1741758933272634E-3"/>
    <n v="4.9374994472048501E-3"/>
    <n v="3.0608303342526772E-3"/>
    <n v="1.4854588472421751E-3"/>
    <n v="0.14854588472421754"/>
    <n v="0.13312952100551678"/>
    <n v="2.999923985691137E-4"/>
    <n v="9.0709336735319104E-4"/>
    <n v="1.9978990289118855E-3"/>
    <n v="3.7940476003064287E-3"/>
    <n v="6.5526357524440752E-3"/>
    <n v="1.0581285429928979E-2"/>
    <n v="1.612488160433212E-2"/>
    <n v="2.3391498464810784E-2"/>
    <n v="3.2481742776283982E-2"/>
    <n v="4.3319063241964023E-2"/>
    <n v="5.5695842021545067E-2"/>
    <n v="6.9016931821915206E-2"/>
    <n v="8.2553916353179768E-2"/>
    <n v="9.5466184892065376E-2"/>
    <n v="0.10694858317909009"/>
    <n v="0.11647155648348982"/>
    <n v="0.12364573237681709"/>
    <n v="0.12858323182402193"/>
    <n v="0.13164406215827459"/>
    <n v="0.13312952100551678"/>
  </r>
  <r>
    <x v="1"/>
    <s v="Under $100"/>
    <n v="89.247868128946237"/>
    <s v="Irrigation"/>
    <s v="n/a"/>
    <s v="SC-Retro"/>
    <s v="M_Input"/>
    <x v="0"/>
    <s v="Oregon"/>
    <s v="Convert Medium Pressure Center Pivot to Low pressure system"/>
    <n v="1.7771094838935743E-3"/>
    <n v="3.595233221116731E-3"/>
    <n v="6.4605796199314093E-3"/>
    <n v="1.0643775482653165E-2"/>
    <n v="1.6350678124487365E-2"/>
    <n v="2.3917862198789528E-2"/>
    <n v="3.2920863645092578E-2"/>
    <n v="4.3181425802224623E-2"/>
    <n v="5.3998698499976246E-2"/>
    <n v="6.4421629691002902E-2"/>
    <n v="7.3695185939587501E-2"/>
    <n v="7.9342821931485452E-2"/>
    <n v="8.0679214162207663E-2"/>
    <n v="7.700417007123328E-2"/>
    <n v="6.849963992805419E-2"/>
    <n v="5.6927989475074672E-2"/>
    <n v="4.2873652962221655E-2"/>
    <n v="2.9524711430485261E-2"/>
    <n v="1.8313517268461019E-2"/>
    <n v="8.8928512043941477E-3"/>
    <n v="0.88928512043941477"/>
    <n v="58.985375309922098"/>
    <n v="89.247868128946237"/>
    <s v="A-Irr-Irr-Irrigation-All-All-E"/>
    <m/>
    <n v="0.79302161014237305"/>
    <n v="1.7771094838935743E-3"/>
    <n v="5.3723427050103058E-3"/>
    <n v="1.1832922324941715E-2"/>
    <n v="2.247669780759488E-2"/>
    <n v="3.8827375932082242E-2"/>
    <n v="6.2745238130871767E-2"/>
    <n v="9.5666101775964352E-2"/>
    <n v="0.13884752757818897"/>
    <n v="0.19284622607816521"/>
    <n v="0.25726785576916811"/>
    <n v="0.33096304170875562"/>
    <n v="0.41030586364024108"/>
    <n v="0.49098507780244871"/>
    <n v="0.56798924787368199"/>
    <n v="0.63648888780173618"/>
    <n v="0.69341687727681089"/>
    <n v="0.73629053023903257"/>
    <n v="0.76581524166951787"/>
    <n v="0.78412875893797884"/>
    <n v="0.79302161014237305"/>
    <n v="1.7771094838935743E-3"/>
    <n v="3.595233221116731E-3"/>
    <n v="6.4605796199314093E-3"/>
    <n v="1.0643775482653165E-2"/>
    <n v="1.6350678124487365E-2"/>
    <n v="2.3917862198789528E-2"/>
    <n v="3.2920863645092578E-2"/>
    <n v="4.3181425802224623E-2"/>
    <n v="5.3998698499976246E-2"/>
    <n v="6.4421629691002902E-2"/>
    <n v="7.3695185939587501E-2"/>
    <n v="7.9342821931485452E-2"/>
    <n v="8.0679214162207663E-2"/>
    <n v="7.700417007123328E-2"/>
    <n v="6.849963992805419E-2"/>
    <n v="5.6927989475074672E-2"/>
    <n v="4.2873652962221655E-2"/>
    <n v="2.9524711430485261E-2"/>
    <n v="1.8313517268461019E-2"/>
    <n v="8.8928512043941477E-3"/>
    <n v="0.88928512043941477"/>
    <n v="0.79302161014237305"/>
    <n v="1.7771094838935743E-3"/>
    <n v="5.3723427050103058E-3"/>
    <n v="1.1832922324941715E-2"/>
    <n v="2.247669780759488E-2"/>
    <n v="3.8827375932082242E-2"/>
    <n v="6.2745238130871767E-2"/>
    <n v="9.5666101775964352E-2"/>
    <n v="0.13884752757818897"/>
    <n v="0.19284622607816521"/>
    <n v="0.25726785576916811"/>
    <n v="0.33096304170875562"/>
    <n v="0.41030586364024108"/>
    <n v="0.49098507780244871"/>
    <n v="0.56798924787368199"/>
    <n v="0.63648888780173618"/>
    <n v="0.69341687727681089"/>
    <n v="0.73629053023903257"/>
    <n v="0.76581524166951787"/>
    <n v="0.78412875893797884"/>
    <n v="0.79302161014237305"/>
  </r>
  <r>
    <x v="1"/>
    <s v="Under $10"/>
    <n v="7.5900171762878568"/>
    <s v="Irrigation"/>
    <s v="n/a"/>
    <s v="SC-Retro"/>
    <s v="M_Input"/>
    <x v="0"/>
    <s v="Oregon"/>
    <s v="Convert High Pressure Center Pivot to Low pressure system"/>
    <n v="1.0650224929784819E-3"/>
    <n v="2.1546248459625604E-3"/>
    <n v="3.8718281992565083E-3"/>
    <n v="6.3788193141607191E-3"/>
    <n v="9.7989685699483471E-3"/>
    <n v="1.4333985303966856E-2"/>
    <n v="1.9729488018646404E-2"/>
    <n v="2.5878647418779276E-2"/>
    <n v="3.2361443690028836E-2"/>
    <n v="3.8607910923375274E-2"/>
    <n v="4.4165557249703259E-2"/>
    <n v="4.7550187976195049E-2"/>
    <n v="4.8351088426088817E-2"/>
    <n v="4.6148632890822661E-2"/>
    <n v="4.1051864246690183E-2"/>
    <n v="3.4116969055930001E-2"/>
    <n v="2.5694199020803769E-2"/>
    <n v="1.7694172507184001E-2"/>
    <n v="1.0975298929657174E-2"/>
    <n v="5.3294896264015059E-3"/>
    <n v="0.53294896264015068"/>
    <n v="5.1095773951897749"/>
    <n v="7.5900171762878568"/>
    <s v="A-Irr-Irr-Irrigation-All-All-E"/>
    <m/>
    <n v="0.47525819870657965"/>
    <n v="1.0650224929784819E-3"/>
    <n v="3.2196473389410423E-3"/>
    <n v="7.0914755381975506E-3"/>
    <n v="1.347029485235827E-2"/>
    <n v="2.3269263422306619E-2"/>
    <n v="3.7603248726273478E-2"/>
    <n v="5.7332736744919885E-2"/>
    <n v="8.3211384163699165E-2"/>
    <n v="0.11557282785372799"/>
    <n v="0.15418073877710325"/>
    <n v="0.19834629602680651"/>
    <n v="0.24589648400300157"/>
    <n v="0.29424757242909039"/>
    <n v="0.34039620531991305"/>
    <n v="0.38144806956660321"/>
    <n v="0.41556503862253319"/>
    <n v="0.44125923764333697"/>
    <n v="0.45895341015052099"/>
    <n v="0.46992870908017814"/>
    <n v="0.47525819870657965"/>
    <n v="1.0650224929784819E-3"/>
    <n v="2.1546248459625604E-3"/>
    <n v="3.8718281992565083E-3"/>
    <n v="6.3788193141607191E-3"/>
    <n v="9.7989685699483471E-3"/>
    <n v="1.4333985303966856E-2"/>
    <n v="1.9729488018646404E-2"/>
    <n v="2.5878647418779276E-2"/>
    <n v="3.2361443690028836E-2"/>
    <n v="3.8607910923375274E-2"/>
    <n v="4.4165557249703259E-2"/>
    <n v="4.7550187976195049E-2"/>
    <n v="4.8351088426088817E-2"/>
    <n v="4.6148632890822661E-2"/>
    <n v="4.1051864246690183E-2"/>
    <n v="3.4116969055930001E-2"/>
    <n v="2.5694199020803769E-2"/>
    <n v="1.7694172507184001E-2"/>
    <n v="1.0975298929657174E-2"/>
    <n v="5.3294896264015059E-3"/>
    <n v="0.53294896264015068"/>
    <n v="0.47525819870657965"/>
    <n v="1.0650224929784819E-3"/>
    <n v="3.2196473389410423E-3"/>
    <n v="7.0914755381975506E-3"/>
    <n v="1.347029485235827E-2"/>
    <n v="2.3269263422306619E-2"/>
    <n v="3.7603248726273478E-2"/>
    <n v="5.7332736744919885E-2"/>
    <n v="8.3211384163699165E-2"/>
    <n v="0.11557282785372799"/>
    <n v="0.15418073877710325"/>
    <n v="0.19834629602680651"/>
    <n v="0.24589648400300157"/>
    <n v="0.29424757242909039"/>
    <n v="0.34039620531991305"/>
    <n v="0.38144806956660321"/>
    <n v="0.41556503862253319"/>
    <n v="0.44125923764333697"/>
    <n v="0.45895341015052099"/>
    <n v="0.46992870908017814"/>
    <n v="0.47525819870657965"/>
  </r>
  <r>
    <x v="1"/>
    <s v="Under $20"/>
    <n v="17.787683566020831"/>
    <s v="Irrigation"/>
    <s v="n/a"/>
    <s v="SC-Retro"/>
    <s v="M_Input"/>
    <x v="0"/>
    <s v="Oregon"/>
    <s v="Convert wheel line systems to low pressure systems on alfalfa acreage"/>
    <n v="1.1200462796812213E-3"/>
    <n v="2.2659423239785514E-3"/>
    <n v="4.0718640204622557E-3"/>
    <n v="6.708377418023965E-3"/>
    <n v="1.0305226757033022E-2"/>
    <n v="1.5074542574039096E-2"/>
    <n v="2.0748800894805717E-2"/>
    <n v="2.7215653148812316E-2"/>
    <n v="3.4033379434797034E-2"/>
    <n v="4.0602566876363745E-2"/>
    <n v="4.6447345867067606E-2"/>
    <n v="5.0006841631988E-2"/>
    <n v="5.0849120152125005E-2"/>
    <n v="4.8532875993244115E-2"/>
    <n v="4.3172785670370688E-2"/>
    <n v="3.5879603029065614E-2"/>
    <n v="2.7021675328336575E-2"/>
    <n v="1.8608331954834662E-2"/>
    <n v="1.1542331561630394E-2"/>
    <n v="5.6048347034969971E-3"/>
    <n v="0.5604834703496997"/>
    <n v="8.3675122126405785"/>
    <n v="17.787683566020831"/>
    <s v="A-Irr-Irr-Irrigation-All-All-E"/>
    <m/>
    <n v="0.49981214562015663"/>
    <n v="1.1200462796812213E-3"/>
    <n v="3.3859886036597727E-3"/>
    <n v="7.4578526241220284E-3"/>
    <n v="1.4166230042145993E-2"/>
    <n v="2.4471456799179017E-2"/>
    <n v="3.9545999373218114E-2"/>
    <n v="6.0294800268023835E-2"/>
    <n v="8.7510453416836151E-2"/>
    <n v="0.12154383285163319"/>
    <n v="0.16214639972799694"/>
    <n v="0.20859374559506455"/>
    <n v="0.25860058722705254"/>
    <n v="0.30944970737917754"/>
    <n v="0.35798258337242167"/>
    <n v="0.40115536904279236"/>
    <n v="0.43703497207185799"/>
    <n v="0.46405664740019459"/>
    <n v="0.48266497935502928"/>
    <n v="0.49420731091665965"/>
    <n v="0.49981214562015663"/>
    <n v="1.1200462796812213E-3"/>
    <n v="2.2659423239785514E-3"/>
    <n v="4.0718640204622557E-3"/>
    <n v="6.708377418023965E-3"/>
    <n v="1.0305226757033022E-2"/>
    <n v="1.5074542574039096E-2"/>
    <n v="2.0748800894805717E-2"/>
    <n v="2.7215653148812316E-2"/>
    <n v="3.4033379434797034E-2"/>
    <n v="4.0602566876363745E-2"/>
    <n v="4.6447345867067606E-2"/>
    <n v="5.0006841631988E-2"/>
    <n v="5.0849120152125005E-2"/>
    <n v="4.8532875993244115E-2"/>
    <n v="4.3172785670370688E-2"/>
    <n v="3.5879603029065614E-2"/>
    <n v="2.7021675328336575E-2"/>
    <n v="1.8608331954834662E-2"/>
    <n v="1.1542331561630394E-2"/>
    <n v="5.6048347034969971E-3"/>
    <n v="0.5604834703496997"/>
    <n v="0.49981214562015663"/>
    <n v="1.1200462796812213E-3"/>
    <n v="3.3859886036597727E-3"/>
    <n v="7.4578526241220284E-3"/>
    <n v="1.4166230042145993E-2"/>
    <n v="2.4471456799179017E-2"/>
    <n v="3.9545999373218114E-2"/>
    <n v="6.0294800268023835E-2"/>
    <n v="8.7510453416836151E-2"/>
    <n v="0.12154383285163319"/>
    <n v="0.16214639972799694"/>
    <n v="0.20859374559506455"/>
    <n v="0.25860058722705254"/>
    <n v="0.30944970737917754"/>
    <n v="0.35798258337242167"/>
    <n v="0.40115536904279236"/>
    <n v="0.43703497207185799"/>
    <n v="0.46405664740019459"/>
    <n v="0.48266497935502928"/>
    <n v="0.49420731091665965"/>
    <n v="0.49981214562015663"/>
  </r>
  <r>
    <x v="1"/>
    <s v="Under $25"/>
    <n v="23.208385752623279"/>
    <s v="Irrigation"/>
    <s v="n/a"/>
    <s v="SC-Retro"/>
    <s v="M_Input"/>
    <x v="0"/>
    <s v="Oregon"/>
    <s v="Convert hand line systems to low pressure systems on alfalfa acreage"/>
    <n v="3.6445709930608093E-4"/>
    <n v="7.3732557446389295E-4"/>
    <n v="1.3249628846486953E-3"/>
    <n v="2.1828703145367204E-3"/>
    <n v="3.3532659495361353E-3"/>
    <n v="4.9051759374299933E-3"/>
    <n v="6.751549400577055E-3"/>
    <n v="8.8558287119703625E-3"/>
    <n v="1.1074280566263389E-2"/>
    <n v="1.3211859203132533E-2"/>
    <n v="1.5113719184885539E-2"/>
    <n v="1.6271960165646079E-2"/>
    <n v="1.6546033114082027E-2"/>
    <n v="1.5792339590212062E-2"/>
    <n v="1.4048194721797308E-2"/>
    <n v="1.1675031899528907E-2"/>
    <n v="8.7927093614017394E-3"/>
    <n v="6.0550521975876962E-3"/>
    <n v="3.7558132699464196E-3"/>
    <n v="1.8237833875114134E-3"/>
    <n v="0.18237833875114134"/>
    <n v="4.0810833858528062"/>
    <n v="23.208385752623279"/>
    <s v="A-Irr-Irr-Irrigation-All-All-E"/>
    <m/>
    <n v="0.16263621253446406"/>
    <n v="3.6445709930608093E-4"/>
    <n v="1.1017826737699738E-3"/>
    <n v="2.4267455584186691E-3"/>
    <n v="4.6096158729553895E-3"/>
    <n v="7.9628818224915243E-3"/>
    <n v="1.2868057759921517E-2"/>
    <n v="1.961960716049857E-2"/>
    <n v="2.8475435872468931E-2"/>
    <n v="3.954971643873232E-2"/>
    <n v="5.2761575641864851E-2"/>
    <n v="6.7875294826750393E-2"/>
    <n v="8.4147254992396475E-2"/>
    <n v="0.1006932881064785"/>
    <n v="0.11648562769669056"/>
    <n v="0.13053382241848788"/>
    <n v="0.14220885431801678"/>
    <n v="0.15100156367941853"/>
    <n v="0.15705661587700623"/>
    <n v="0.16081242914695265"/>
    <n v="0.16263621253446406"/>
    <n v="3.6445709930608093E-4"/>
    <n v="7.3732557446389295E-4"/>
    <n v="1.3249628846486953E-3"/>
    <n v="2.1828703145367204E-3"/>
    <n v="3.3532659495361353E-3"/>
    <n v="4.9051759374299933E-3"/>
    <n v="6.751549400577055E-3"/>
    <n v="8.8558287119703625E-3"/>
    <n v="1.1074280566263389E-2"/>
    <n v="1.3211859203132533E-2"/>
    <n v="1.5113719184885539E-2"/>
    <n v="1.6271960165646079E-2"/>
    <n v="1.6546033114082027E-2"/>
    <n v="1.5792339590212062E-2"/>
    <n v="1.4048194721797308E-2"/>
    <n v="1.1675031899528907E-2"/>
    <n v="8.7927093614017394E-3"/>
    <n v="6.0550521975876962E-3"/>
    <n v="3.7558132699464196E-3"/>
    <n v="1.8237833875114134E-3"/>
    <n v="0.18237833875114134"/>
    <n v="0.16263621253446406"/>
    <n v="3.6445709930608093E-4"/>
    <n v="1.1017826737699738E-3"/>
    <n v="2.4267455584186691E-3"/>
    <n v="4.6096158729553895E-3"/>
    <n v="7.9628818224915243E-3"/>
    <n v="1.2868057759921517E-2"/>
    <n v="1.961960716049857E-2"/>
    <n v="2.8475435872468931E-2"/>
    <n v="3.954971643873232E-2"/>
    <n v="5.2761575641864851E-2"/>
    <n v="6.7875294826750393E-2"/>
    <n v="8.4147254992396475E-2"/>
    <n v="0.1006932881064785"/>
    <n v="0.11648562769669056"/>
    <n v="0.13053382241848788"/>
    <n v="0.14220885431801678"/>
    <n v="0.15100156367941853"/>
    <n v="0.15705661587700623"/>
    <n v="0.16081242914695265"/>
    <n v="0.16263621253446406"/>
  </r>
  <r>
    <x v="2"/>
    <s v="Under $5"/>
    <n v="1.201793141709693"/>
    <s v="Motors/Drives"/>
    <s v="n/a"/>
    <s v="SC-Retro"/>
    <s v="M_Input"/>
    <x v="0"/>
    <s v="Idaho FreeStall"/>
    <s v="VSD - Vacuum Pump"/>
    <n v="1.2820379514542991E-4"/>
    <n v="1.6040468154076469E-4"/>
    <n v="1.9985418752037153E-4"/>
    <n v="2.3673695942697415E-4"/>
    <n v="2.7585011101282118E-4"/>
    <n v="3.2973847591391824E-4"/>
    <n v="3.7118513443251569E-4"/>
    <n v="3.8766204217617709E-4"/>
    <n v="3.7391391660128665E-4"/>
    <n v="3.2755213291128923E-4"/>
    <n v="2.5845711372796441E-4"/>
    <n v="1.8096167658516074E-4"/>
    <n v="1.1027116957000162E-4"/>
    <n v="5.7404743881116178E-5"/>
    <n v="2.5087953769403359E-5"/>
    <n v="8.9238264215411931E-6"/>
    <n v="2.5579468334588048E-6"/>
    <n v="5.6705409482766539E-7"/>
    <n v="9.4775589080078633E-8"/>
    <n v="1.1564481152292446E-8"/>
    <n v="4.3047632345440522E-3"/>
    <n v="-1.4769642080914254"/>
    <n v="1.201793141709693"/>
    <s v="A-Da-Proc-MilkingSchedule-All-All-S"/>
    <m/>
    <n v="3.4354392616352536E-3"/>
    <n v="1.2820379514542991E-4"/>
    <n v="2.8860847668619463E-4"/>
    <n v="4.884626642065661E-4"/>
    <n v="7.2519962363354026E-4"/>
    <n v="1.0010497346463615E-3"/>
    <n v="1.3307882105602798E-3"/>
    <n v="1.7019733449927955E-3"/>
    <n v="2.0896353871689725E-3"/>
    <n v="2.4635493037702592E-3"/>
    <n v="2.7911014366815484E-3"/>
    <n v="3.0495585504095126E-3"/>
    <n v="3.2305202269946732E-3"/>
    <n v="3.3407913965646748E-3"/>
    <n v="3.3981961404457909E-3"/>
    <n v="3.4232840942151942E-3"/>
    <n v="3.4322079206367353E-3"/>
    <n v="3.434765867470194E-3"/>
    <n v="3.4353329215650215E-3"/>
    <n v="3.4354276971541014E-3"/>
    <n v="3.4354392616352536E-3"/>
    <n v="1.2820379514542991E-4"/>
    <n v="1.6040468154076469E-4"/>
    <n v="1.9985418752037153E-4"/>
    <n v="2.3673695942697415E-4"/>
    <n v="2.7585011101282118E-4"/>
    <n v="3.2973847591391824E-4"/>
    <n v="3.7118513443251569E-4"/>
    <n v="3.8766204217617709E-4"/>
    <n v="3.7391391660128665E-4"/>
    <n v="3.2755213291128923E-4"/>
    <n v="2.5845711372796441E-4"/>
    <n v="1.8096167658516074E-4"/>
    <n v="1.1027116957000162E-4"/>
    <n v="5.7404743881116178E-5"/>
    <n v="2.5087953769403359E-5"/>
    <n v="8.9238264215411931E-6"/>
    <n v="2.5579468334588048E-6"/>
    <n v="5.6705409482766539E-7"/>
    <n v="9.4775589080078633E-8"/>
    <n v="1.1564481152292446E-8"/>
    <n v="4.3047632345440522E-3"/>
    <n v="3.4354392616352536E-3"/>
    <n v="1.2820379514542991E-4"/>
    <n v="2.8860847668619463E-4"/>
    <n v="4.884626642065661E-4"/>
    <n v="7.2519962363354026E-4"/>
    <n v="1.0010497346463615E-3"/>
    <n v="1.3307882105602798E-3"/>
    <n v="1.7019733449927955E-3"/>
    <n v="2.0896353871689725E-3"/>
    <n v="2.4635493037702592E-3"/>
    <n v="2.7911014366815484E-3"/>
    <n v="3.0495585504095126E-3"/>
    <n v="3.2305202269946732E-3"/>
    <n v="3.3407913965646748E-3"/>
    <n v="3.3981961404457909E-3"/>
    <n v="3.4232840942151942E-3"/>
    <n v="3.4322079206367353E-3"/>
    <n v="3.434765867470194E-3"/>
    <n v="3.4353329215650215E-3"/>
    <n v="3.4354276971541014E-3"/>
    <n v="3.4354392616352536E-3"/>
  </r>
  <r>
    <x v="2"/>
    <s v="Under $5"/>
    <n v="1.2012802369889439"/>
    <s v="Refrigeration"/>
    <s v="n/a"/>
    <s v="SC-Retro"/>
    <s v="M_Input"/>
    <x v="0"/>
    <s v="Idaho FreeStall"/>
    <s v="Plate Milk Pre-cooler"/>
    <n v="1.3476642152908469E-3"/>
    <n v="1.6861563967930536E-3"/>
    <n v="2.1008452713252796E-3"/>
    <n v="2.4885529191595633E-3"/>
    <n v="2.8997060732428603E-3"/>
    <n v="3.4661746470893858E-3"/>
    <n v="3.901857369785169E-3"/>
    <n v="4.0750608145006103E-3"/>
    <n v="3.9305420282697697E-3"/>
    <n v="3.4431920495488662E-3"/>
    <n v="2.7168727958748794E-3"/>
    <n v="1.9022492711406303E-3"/>
    <n v="1.1591584245940914E-3"/>
    <n v="6.0343236351747122E-4"/>
    <n v="2.6372181487718826E-4"/>
    <n v="9.3806283332999629E-5"/>
    <n v="2.6888856200852117E-5"/>
    <n v="5.9608103712258056E-6"/>
    <n v="9.9627058420107177E-7"/>
    <n v="1.2156455586724926E-7"/>
    <n v="4.5251198374539704E-2"/>
    <n v="-1.4773094940514111"/>
    <n v="1.2012802369889439"/>
    <s v="A-Da-Proc-MilkingSchedule-All-All-S"/>
    <m/>
    <n v="3.6112960240054816E-2"/>
    <n v="1.3476642152908469E-3"/>
    <n v="3.0338206120839005E-3"/>
    <n v="5.1346658834091801E-3"/>
    <n v="7.6232188025687434E-3"/>
    <n v="1.0522924875811603E-2"/>
    <n v="1.398909952290099E-2"/>
    <n v="1.7890956892686157E-2"/>
    <n v="2.1966017707186768E-2"/>
    <n v="2.5896559735456539E-2"/>
    <n v="2.9339751785005405E-2"/>
    <n v="3.2056624580880287E-2"/>
    <n v="3.395887385202092E-2"/>
    <n v="3.5118032276615009E-2"/>
    <n v="3.5721464640132483E-2"/>
    <n v="3.5985186455009671E-2"/>
    <n v="3.6078992738342669E-2"/>
    <n v="3.6105881594543518E-2"/>
    <n v="3.6111842404914746E-2"/>
    <n v="3.611283867549895E-2"/>
    <n v="3.6112960240054816E-2"/>
    <n v="1.3476642152908469E-3"/>
    <n v="1.6861563967930536E-3"/>
    <n v="2.1008452713252796E-3"/>
    <n v="2.4885529191595633E-3"/>
    <n v="2.8997060732428603E-3"/>
    <n v="3.4661746470893858E-3"/>
    <n v="3.901857369785169E-3"/>
    <n v="4.0750608145006103E-3"/>
    <n v="3.9305420282697697E-3"/>
    <n v="3.4431920495488662E-3"/>
    <n v="2.7168727958748794E-3"/>
    <n v="1.9022492711406303E-3"/>
    <n v="1.1591584245940914E-3"/>
    <n v="6.0343236351747122E-4"/>
    <n v="2.6372181487718826E-4"/>
    <n v="9.3806283332999629E-5"/>
    <n v="2.6888856200852117E-5"/>
    <n v="5.9608103712258056E-6"/>
    <n v="9.9627058420107177E-7"/>
    <n v="1.2156455586724926E-7"/>
    <n v="4.5251198374539704E-2"/>
    <n v="3.6112960240054816E-2"/>
    <n v="1.3476642152908469E-3"/>
    <n v="3.0338206120839005E-3"/>
    <n v="5.1346658834091801E-3"/>
    <n v="7.6232188025687434E-3"/>
    <n v="1.0522924875811603E-2"/>
    <n v="1.398909952290099E-2"/>
    <n v="1.7890956892686157E-2"/>
    <n v="2.1966017707186768E-2"/>
    <n v="2.5896559735456539E-2"/>
    <n v="2.9339751785005405E-2"/>
    <n v="3.2056624580880287E-2"/>
    <n v="3.395887385202092E-2"/>
    <n v="3.5118032276615009E-2"/>
    <n v="3.5721464640132483E-2"/>
    <n v="3.5985186455009671E-2"/>
    <n v="3.6078992738342669E-2"/>
    <n v="3.6105881594543518E-2"/>
    <n v="3.6111842404914746E-2"/>
    <n v="3.611283867549895E-2"/>
    <n v="3.6112960240054816E-2"/>
  </r>
  <r>
    <x v="2"/>
    <s v="Under $10"/>
    <n v="5.0304526876932387"/>
    <s v="Lighting"/>
    <s v="n/a"/>
    <s v="SC-Retro"/>
    <s v="M_Input"/>
    <x v="0"/>
    <s v="Idaho FreeStall"/>
    <s v="Energy Efficient Lighting"/>
    <n v="8.7310621503459377E-4"/>
    <n v="1.092403888785182E-3"/>
    <n v="1.3610668313429075E-3"/>
    <n v="1.6122495466660276E-3"/>
    <n v="1.8786218151347937E-3"/>
    <n v="2.2456177083517432E-3"/>
    <n v="2.5278818574274728E-3"/>
    <n v="2.6400945305330025E-3"/>
    <n v="2.5464656806935999E-3"/>
    <n v="2.2307280581535774E-3"/>
    <n v="1.7601702980774259E-3"/>
    <n v="1.2324031775374172E-3"/>
    <n v="7.5097966781316461E-4"/>
    <n v="3.9094348648740634E-4"/>
    <n v="1.708564737394786E-4"/>
    <n v="6.0773928741338639E-5"/>
    <n v="1.7420383503370525E-5"/>
    <n v="3.8618080993096031E-6"/>
    <n v="6.4545012700687731E-7"/>
    <n v="7.8757577778904668E-8"/>
    <n v="2.9316725999174238E-2"/>
    <n v="2.2028731439973934"/>
    <n v="5.0304526876932387"/>
    <s v="C-All-Lgt-LPD Int-All-All-E"/>
    <m/>
    <n v="2.33963695638266E-2"/>
    <n v="8.7310621503459377E-4"/>
    <n v="1.9655101038197759E-3"/>
    <n v="3.3265769351626833E-3"/>
    <n v="4.9388264818287109E-3"/>
    <n v="6.8174482969635044E-3"/>
    <n v="9.0630660053152481E-3"/>
    <n v="1.1590947862742722E-2"/>
    <n v="1.4231042393275724E-2"/>
    <n v="1.6777508073969324E-2"/>
    <n v="1.9008236132122901E-2"/>
    <n v="2.0768406430200326E-2"/>
    <n v="2.2000809607737745E-2"/>
    <n v="2.275178927555091E-2"/>
    <n v="2.3142732762038317E-2"/>
    <n v="2.3313589235777796E-2"/>
    <n v="2.3374363164519133E-2"/>
    <n v="2.3391783548022505E-2"/>
    <n v="2.3395645356121816E-2"/>
    <n v="2.3396290806248821E-2"/>
    <n v="2.33963695638266E-2"/>
    <n v="8.7310621503459377E-4"/>
    <n v="1.092403888785182E-3"/>
    <n v="1.3610668313429075E-3"/>
    <n v="1.6122495466660276E-3"/>
    <n v="1.8786218151347937E-3"/>
    <n v="2.2456177083517432E-3"/>
    <n v="2.5278818574274728E-3"/>
    <n v="2.6400945305330025E-3"/>
    <n v="2.5464656806935999E-3"/>
    <n v="2.2307280581535774E-3"/>
    <n v="1.7601702980774259E-3"/>
    <n v="1.2324031775374172E-3"/>
    <n v="7.5097966781316461E-4"/>
    <n v="3.9094348648740634E-4"/>
    <n v="1.708564737394786E-4"/>
    <n v="6.0773928741338639E-5"/>
    <n v="1.7420383503370525E-5"/>
    <n v="3.8618080993096031E-6"/>
    <n v="6.4545012700687731E-7"/>
    <n v="7.8757577778904668E-8"/>
    <n v="2.9316725999174238E-2"/>
    <n v="2.33963695638266E-2"/>
    <n v="8.7310621503459377E-4"/>
    <n v="1.9655101038197759E-3"/>
    <n v="3.3265769351626833E-3"/>
    <n v="4.9388264818287109E-3"/>
    <n v="6.8174482969635044E-3"/>
    <n v="9.0630660053152481E-3"/>
    <n v="1.1590947862742722E-2"/>
    <n v="1.4231042393275724E-2"/>
    <n v="1.6777508073969324E-2"/>
    <n v="1.9008236132122901E-2"/>
    <n v="2.0768406430200326E-2"/>
    <n v="2.2000809607737745E-2"/>
    <n v="2.275178927555091E-2"/>
    <n v="2.3142732762038317E-2"/>
    <n v="2.3313589235777796E-2"/>
    <n v="2.3374363164519133E-2"/>
    <n v="2.3391783548022505E-2"/>
    <n v="2.3395645356121816E-2"/>
    <n v="2.3396290806248821E-2"/>
    <n v="2.33963695638266E-2"/>
  </r>
  <r>
    <x v="2"/>
    <s v="Under $5"/>
    <n v="0.49084856214451411"/>
    <s v="Motors/Drives"/>
    <s v="n/a"/>
    <s v="SC-Retro"/>
    <s v="M_Input"/>
    <x v="0"/>
    <s v="Idaho TieStall"/>
    <s v="VSD - Vacuum Pump"/>
    <n v="1.0010939828265512E-4"/>
    <n v="1.2291837545866027E-4"/>
    <n v="1.5041612043031885E-4"/>
    <n v="1.746094156092822E-4"/>
    <n v="1.9916414980564913E-4"/>
    <n v="2.3284683122700594E-4"/>
    <n v="2.5543658985274613E-4"/>
    <n v="2.6094651979569598E-4"/>
    <n v="2.4591077848038287E-4"/>
    <n v="2.1138114346890748E-4"/>
    <n v="1.6357565338353584E-4"/>
    <n v="1.1225839642593488E-4"/>
    <n v="6.7176280585539051E-5"/>
    <n v="3.4395645090033886E-5"/>
    <n v="1.475690375781975E-5"/>
    <n v="5.1844043342629145E-6"/>
    <n v="1.4544033527245226E-6"/>
    <n v="3.1699389271702876E-7"/>
    <n v="5.2104931754444243E-8"/>
    <n v="6.2543657984021279E-9"/>
    <n v="2.3281255414570956E-3"/>
    <n v="-1.9555700226247184"/>
    <n v="0.49084856214451411"/>
    <s v="A-Da-Proc-MilkingSchedule-All-All-S"/>
    <m/>
    <n v="2.3281255414570956E-3"/>
    <n v="1.0010939828265512E-4"/>
    <n v="2.2302777374131539E-4"/>
    <n v="3.7344389417163425E-4"/>
    <n v="5.4805330978091647E-4"/>
    <n v="7.4721745958656563E-4"/>
    <n v="9.8006429081357168E-4"/>
    <n v="1.2355008806663177E-3"/>
    <n v="1.4964474004620137E-3"/>
    <n v="1.7423581789423965E-3"/>
    <n v="1.9537393224113042E-3"/>
    <n v="2.1173149757948398E-3"/>
    <n v="2.2295733722207745E-3"/>
    <n v="2.2967496528063136E-3"/>
    <n v="2.3281255414570956E-3"/>
    <n v="2.3281255414570956E-3"/>
    <n v="2.3281255414570956E-3"/>
    <n v="2.3281255414570956E-3"/>
    <n v="2.3281255414570956E-3"/>
    <n v="2.3281255414570956E-3"/>
    <n v="2.3281255414570956E-3"/>
    <n v="1.0010939828265512E-4"/>
    <n v="1.2291837545866027E-4"/>
    <n v="1.5041612043031885E-4"/>
    <n v="1.746094156092822E-4"/>
    <n v="1.9916414980564913E-4"/>
    <n v="2.3284683122700594E-4"/>
    <n v="2.5543658985274613E-4"/>
    <n v="2.6094651979569598E-4"/>
    <n v="2.4591077848038287E-4"/>
    <n v="2.1138114346890748E-4"/>
    <n v="1.6357565338353584E-4"/>
    <n v="1.1225839642593488E-4"/>
    <n v="6.7176280585539051E-5"/>
    <n v="3.4395645090033886E-5"/>
    <n v="1.475690375781975E-5"/>
    <n v="5.1844043342629145E-6"/>
    <n v="1.4544033527245226E-6"/>
    <n v="3.1699389271702876E-7"/>
    <n v="5.2104931754444243E-8"/>
    <n v="6.2543657984021279E-9"/>
    <n v="2.3281255414570956E-3"/>
    <n v="2.3281255414570956E-3"/>
    <n v="1.0010939828265512E-4"/>
    <n v="2.2302777374131539E-4"/>
    <n v="3.7344389417163425E-4"/>
    <n v="5.4805330978091647E-4"/>
    <n v="7.4721745958656563E-4"/>
    <n v="9.8006429081357168E-4"/>
    <n v="1.2355008806663177E-3"/>
    <n v="1.4964474004620137E-3"/>
    <n v="1.7423581789423965E-3"/>
    <n v="1.9537393224113042E-3"/>
    <n v="2.1173149757948398E-3"/>
    <n v="2.2295733722207745E-3"/>
    <n v="2.2967496528063136E-3"/>
    <n v="2.3281255414570956E-3"/>
    <n v="2.3281255414570956E-3"/>
    <n v="2.3281255414570956E-3"/>
    <n v="2.3281255414570956E-3"/>
    <n v="2.3281255414570956E-3"/>
    <n v="2.3281255414570956E-3"/>
    <n v="2.3281255414570956E-3"/>
  </r>
  <r>
    <x v="2"/>
    <s v="Under $5"/>
    <n v="0.51999130291149687"/>
    <s v="Refrigeration"/>
    <s v="n/a"/>
    <s v="SC-Retro"/>
    <s v="M_Input"/>
    <x v="0"/>
    <s v="Idaho TieStall"/>
    <s v="Heat Recovery Refrigeration"/>
    <n v="5.5568735440570316E-4"/>
    <n v="6.8229544916068279E-4"/>
    <n v="8.3492996118003117E-4"/>
    <n v="9.6922212977738919E-4"/>
    <n v="1.1055205744567682E-3"/>
    <n v="1.2924864382958159E-3"/>
    <n v="1.4178776944889506E-3"/>
    <n v="1.4484622194734452E-3"/>
    <n v="1.365001810597104E-3"/>
    <n v="1.1733346758696971E-3"/>
    <n v="9.0797591068560114E-4"/>
    <n v="6.2312402621405455E-4"/>
    <n v="3.7288216968397255E-4"/>
    <n v="1.9092338332903541E-4"/>
    <n v="8.1912637065796842E-5"/>
    <n v="2.8777597089754588E-5"/>
    <n v="8.0731036763638388E-6"/>
    <n v="1.7595700366646848E-6"/>
    <n v="2.8922411057117891E-7"/>
    <n v="3.4716740322289494E-8"/>
    <n v="1.2922961730365189E-2"/>
    <n v="-1.9359512146565283"/>
    <n v="0.51999130291149687"/>
    <s v="A-Da-Proc-MilkingSchedule-All-All-S"/>
    <m/>
    <n v="1.2922961730365189E-2"/>
    <n v="5.5568735440570316E-4"/>
    <n v="1.2379828035663861E-3"/>
    <n v="2.0729127647464173E-3"/>
    <n v="3.0421348945238067E-3"/>
    <n v="4.147655468980575E-3"/>
    <n v="5.4401419072763911E-3"/>
    <n v="6.8580196017653415E-3"/>
    <n v="8.3064818212387863E-3"/>
    <n v="9.6714836318358907E-3"/>
    <n v="1.0844818307705588E-2"/>
    <n v="1.1752794218391189E-2"/>
    <n v="1.2375918244605244E-2"/>
    <n v="1.2748800414289217E-2"/>
    <n v="1.2922961730365189E-2"/>
    <n v="1.2922961730365189E-2"/>
    <n v="1.2922961730365189E-2"/>
    <n v="1.2922961730365189E-2"/>
    <n v="1.2922961730365189E-2"/>
    <n v="1.2922961730365189E-2"/>
    <n v="1.2922961730365189E-2"/>
    <n v="5.5568735440570316E-4"/>
    <n v="6.8229544916068279E-4"/>
    <n v="8.3492996118003117E-4"/>
    <n v="9.6922212977738919E-4"/>
    <n v="1.1055205744567682E-3"/>
    <n v="1.2924864382958159E-3"/>
    <n v="1.4178776944889506E-3"/>
    <n v="1.4484622194734452E-3"/>
    <n v="1.365001810597104E-3"/>
    <n v="1.1733346758696971E-3"/>
    <n v="9.0797591068560114E-4"/>
    <n v="6.2312402621405455E-4"/>
    <n v="3.7288216968397255E-4"/>
    <n v="1.9092338332903541E-4"/>
    <n v="8.1912637065796842E-5"/>
    <n v="2.8777597089754588E-5"/>
    <n v="8.0731036763638388E-6"/>
    <n v="1.7595700366646848E-6"/>
    <n v="2.8922411057117891E-7"/>
    <n v="3.4716740322289494E-8"/>
    <n v="1.2922961730365189E-2"/>
    <n v="1.2922961730365189E-2"/>
    <n v="5.5568735440570316E-4"/>
    <n v="1.2379828035663861E-3"/>
    <n v="2.0729127647464173E-3"/>
    <n v="3.0421348945238067E-3"/>
    <n v="4.147655468980575E-3"/>
    <n v="5.4401419072763911E-3"/>
    <n v="6.8580196017653415E-3"/>
    <n v="8.3064818212387863E-3"/>
    <n v="9.6714836318358907E-3"/>
    <n v="1.0844818307705588E-2"/>
    <n v="1.1752794218391189E-2"/>
    <n v="1.2375918244605244E-2"/>
    <n v="1.2748800414289217E-2"/>
    <n v="1.2922961730365189E-2"/>
    <n v="1.2922961730365189E-2"/>
    <n v="1.2922961730365189E-2"/>
    <n v="1.2922961730365189E-2"/>
    <n v="1.2922961730365189E-2"/>
    <n v="1.2922961730365189E-2"/>
    <n v="1.2922961730365189E-2"/>
  </r>
  <r>
    <x v="2"/>
    <s v="Under $5"/>
    <n v="-5.7142529613810548E-2"/>
    <s v="Refrigeration"/>
    <s v="n/a"/>
    <s v="SC-Retro"/>
    <s v="M_Input"/>
    <x v="0"/>
    <s v="Idaho TieStall"/>
    <s v="Plate Milk Pre-cooler"/>
    <n v="2.7560131223376385E-4"/>
    <n v="3.3839445801482415E-4"/>
    <n v="4.140957880364182E-4"/>
    <n v="4.8069996319842533E-4"/>
    <n v="5.4829918047633508E-4"/>
    <n v="6.4102764911688737E-4"/>
    <n v="7.032172859252093E-4"/>
    <n v="7.1838613069546314E-4"/>
    <n v="6.7699271401336825E-4"/>
    <n v="5.819325809652573E-4"/>
    <n v="4.5032400049705031E-4"/>
    <n v="3.0904752096193652E-4"/>
    <n v="1.8493639356501632E-4"/>
    <n v="9.4691258608659137E-5"/>
    <n v="4.0625776499818714E-5"/>
    <n v="1.4272672318327473E-5"/>
    <n v="4.0039744459987684E-6"/>
    <n v="8.7268462603514324E-7"/>
    <n v="1.4344494934261908E-7"/>
    <n v="1.7218277712176072E-8"/>
    <n v="6.4093328426456696E-3"/>
    <n v="-2.3244760250987659"/>
    <n v="-5.7142529613810548E-2"/>
    <s v="A-Da-Proc-MilkingSchedule-All-All-S"/>
    <m/>
    <n v="6.4093328426456696E-3"/>
    <n v="2.7560131223376385E-4"/>
    <n v="6.1399577024858799E-4"/>
    <n v="1.0280915582850062E-3"/>
    <n v="1.5087915214834315E-3"/>
    <n v="2.0570907019597665E-3"/>
    <n v="2.6981183510766541E-3"/>
    <n v="3.4013356370018633E-3"/>
    <n v="4.1197217676973265E-3"/>
    <n v="4.7967144817106944E-3"/>
    <n v="5.3786470626759515E-3"/>
    <n v="5.8289710631730021E-3"/>
    <n v="6.1380185841349386E-3"/>
    <n v="6.3229549776999553E-3"/>
    <n v="6.4093328426456696E-3"/>
    <n v="6.4093328426456696E-3"/>
    <n v="6.4093328426456696E-3"/>
    <n v="6.4093328426456696E-3"/>
    <n v="6.4093328426456696E-3"/>
    <n v="6.4093328426456696E-3"/>
    <n v="6.4093328426456696E-3"/>
    <n v="2.7560131223376385E-4"/>
    <n v="3.3839445801482415E-4"/>
    <n v="4.140957880364182E-4"/>
    <n v="4.8069996319842533E-4"/>
    <n v="5.4829918047633508E-4"/>
    <n v="6.4102764911688737E-4"/>
    <n v="7.032172859252093E-4"/>
    <n v="7.1838613069546314E-4"/>
    <n v="6.7699271401336825E-4"/>
    <n v="5.819325809652573E-4"/>
    <n v="4.5032400049705031E-4"/>
    <n v="3.0904752096193652E-4"/>
    <n v="1.8493639356501632E-4"/>
    <n v="9.4691258608659137E-5"/>
    <n v="4.0625776499818714E-5"/>
    <n v="1.4272672318327473E-5"/>
    <n v="4.0039744459987684E-6"/>
    <n v="8.7268462603514324E-7"/>
    <n v="1.4344494934261908E-7"/>
    <n v="1.7218277712176072E-8"/>
    <n v="6.4093328426456696E-3"/>
    <n v="6.4093328426456696E-3"/>
    <n v="2.7560131223376385E-4"/>
    <n v="6.1399577024858799E-4"/>
    <n v="1.0280915582850062E-3"/>
    <n v="1.5087915214834315E-3"/>
    <n v="2.0570907019597665E-3"/>
    <n v="2.6981183510766541E-3"/>
    <n v="3.4013356370018633E-3"/>
    <n v="4.1197217676973265E-3"/>
    <n v="4.7967144817106944E-3"/>
    <n v="5.3786470626759515E-3"/>
    <n v="5.8289710631730021E-3"/>
    <n v="6.1380185841349386E-3"/>
    <n v="6.3229549776999553E-3"/>
    <n v="6.4093328426456696E-3"/>
    <n v="6.4093328426456696E-3"/>
    <n v="6.4093328426456696E-3"/>
    <n v="6.4093328426456696E-3"/>
    <n v="6.4093328426456696E-3"/>
    <n v="6.4093328426456696E-3"/>
    <n v="6.4093328426456696E-3"/>
  </r>
  <r>
    <x v="2"/>
    <s v="Under $5"/>
    <n v="4.5667508970289443"/>
    <s v="Lighting"/>
    <s v="n/a"/>
    <s v="SC-Retro"/>
    <s v="M_Input"/>
    <x v="0"/>
    <s v="Idaho TieStall"/>
    <s v="Energy Efficient Lighting"/>
    <n v="2.6008355534078441E-5"/>
    <n v="3.1934112735088459E-5"/>
    <n v="3.9078008711658545E-5"/>
    <n v="4.5363410815253078E-5"/>
    <n v="5.1742714536775445E-5"/>
    <n v="6.049345291674557E-5"/>
    <n v="6.6362257283228901E-5"/>
    <n v="6.7793733442135496E-5"/>
    <n v="6.3887457782152321E-5"/>
    <n v="5.4916681419030279E-5"/>
    <n v="4.24968466787327E-5"/>
    <n v="2.9164657225165767E-5"/>
    <n v="1.7452353314448192E-5"/>
    <n v="8.9359658700553161E-6"/>
    <n v="3.8338338467673278E-6"/>
    <n v="1.3469048208362768E-6"/>
    <n v="3.7785303015020609E-7"/>
    <n v="8.2354803898011597E-8"/>
    <n v="1.3536826845389938E-8"/>
    <n v="1.6248801023230825E-9"/>
    <n v="6.0484547753670789E-4"/>
    <n v="1.890710452839151"/>
    <n v="4.5667508970289443"/>
    <s v="C-All-Lgt-LPD Int-All-All-E"/>
    <m/>
    <n v="6.0484547753670789E-4"/>
    <n v="2.6008355534078441E-5"/>
    <n v="5.79424682691669E-5"/>
    <n v="9.7020476980825445E-5"/>
    <n v="1.4238388779607851E-4"/>
    <n v="1.9412660233285395E-4"/>
    <n v="2.5462005524959954E-4"/>
    <n v="3.2098231253282843E-4"/>
    <n v="3.8877604597496393E-4"/>
    <n v="4.5266350375711628E-4"/>
    <n v="5.0758018517614654E-4"/>
    <n v="5.5007703185487925E-4"/>
    <n v="5.7924168908004506E-4"/>
    <n v="5.9669404239449323E-4"/>
    <n v="6.0484547753670789E-4"/>
    <n v="6.0484547753670789E-4"/>
    <n v="6.0484547753670789E-4"/>
    <n v="6.0484547753670789E-4"/>
    <n v="6.0484547753670789E-4"/>
    <n v="6.0484547753670789E-4"/>
    <n v="6.0484547753670789E-4"/>
    <n v="2.6008355534078441E-5"/>
    <n v="3.1934112735088459E-5"/>
    <n v="3.9078008711658545E-5"/>
    <n v="4.5363410815253078E-5"/>
    <n v="5.1742714536775445E-5"/>
    <n v="6.049345291674557E-5"/>
    <n v="6.6362257283228901E-5"/>
    <n v="6.7793733442135496E-5"/>
    <n v="6.3887457782152321E-5"/>
    <n v="5.4916681419030279E-5"/>
    <n v="4.24968466787327E-5"/>
    <n v="2.9164657225165767E-5"/>
    <n v="1.7452353314448192E-5"/>
    <n v="8.9359658700553161E-6"/>
    <n v="3.8338338467673278E-6"/>
    <n v="1.3469048208362768E-6"/>
    <n v="3.7785303015020609E-7"/>
    <n v="8.2354803898011597E-8"/>
    <n v="1.3536826845389938E-8"/>
    <n v="1.6248801023230825E-9"/>
    <n v="6.0484547753670789E-4"/>
    <n v="6.0484547753670789E-4"/>
    <n v="2.6008355534078441E-5"/>
    <n v="5.79424682691669E-5"/>
    <n v="9.7020476980825445E-5"/>
    <n v="1.4238388779607851E-4"/>
    <n v="1.9412660233285395E-4"/>
    <n v="2.5462005524959954E-4"/>
    <n v="3.2098231253282843E-4"/>
    <n v="3.8877604597496393E-4"/>
    <n v="4.5266350375711628E-4"/>
    <n v="5.0758018517614654E-4"/>
    <n v="5.5007703185487925E-4"/>
    <n v="5.7924168908004506E-4"/>
    <n v="5.9669404239449323E-4"/>
    <n v="6.0484547753670789E-4"/>
    <n v="6.0484547753670789E-4"/>
    <n v="6.0484547753670789E-4"/>
    <n v="6.0484547753670789E-4"/>
    <n v="6.0484547753670789E-4"/>
    <n v="6.0484547753670789E-4"/>
    <n v="6.0484547753670789E-4"/>
  </r>
  <r>
    <x v="2"/>
    <s v="Under $5"/>
    <n v="1.201793141709693"/>
    <s v="Motors/Drives"/>
    <s v="n/a"/>
    <s v="SC-Retro"/>
    <s v="M_Input"/>
    <x v="0"/>
    <s v="Montana FreeStall"/>
    <s v="VSD - Vacuum Pump"/>
    <n v="1.4328242733061915E-6"/>
    <n v="1.7582893779262554E-6"/>
    <n v="2.1544684941998826E-6"/>
    <n v="2.5033909367963831E-6"/>
    <n v="2.8485973831094151E-6"/>
    <n v="3.3298322368997378E-6"/>
    <n v="3.6529170311262319E-6"/>
    <n v="3.7084706262841115E-6"/>
    <n v="3.4923032948631489E-6"/>
    <n v="2.9976991114709537E-6"/>
    <n v="2.3146584588756118E-6"/>
    <n v="1.5843118269953488E-6"/>
    <n v="9.4805997901412878E-7"/>
    <n v="4.8356856824271224E-7"/>
    <n v="2.0669430199070672E-7"/>
    <n v="7.2618947850795815E-8"/>
    <n v="2.0313272372841439E-8"/>
    <n v="4.4177045075171688E-9"/>
    <n v="7.245581797456406E-10"/>
    <n v="8.678092720382853E-11"/>
    <n v="3.2303338123615782E-5"/>
    <n v="-1.4769642080914254"/>
    <n v="1.201793141709693"/>
    <s v="A-Da-Proc-MilkingSchedule-All-All-S"/>
    <m/>
    <n v="3.2303338123615782E-5"/>
    <n v="1.4328242733061915E-6"/>
    <n v="3.1911136512324469E-6"/>
    <n v="5.345582145432329E-6"/>
    <n v="7.8489730822287117E-6"/>
    <n v="1.0697570465338128E-5"/>
    <n v="1.4027402702237865E-5"/>
    <n v="1.7680319733364097E-5"/>
    <n v="2.1388790359648208E-5"/>
    <n v="2.4881093654511356E-5"/>
    <n v="2.7878792765982309E-5"/>
    <n v="3.0193451224857921E-5"/>
    <n v="3.1777763051853268E-5"/>
    <n v="3.2303338123615782E-5"/>
    <n v="3.2303338123615782E-5"/>
    <n v="3.2303338123615782E-5"/>
    <n v="3.2303338123615782E-5"/>
    <n v="3.2303338123615782E-5"/>
    <n v="3.2303338123615782E-5"/>
    <n v="3.2303338123615782E-5"/>
    <n v="3.2303338123615782E-5"/>
    <n v="1.4328242733061915E-6"/>
    <n v="1.7582893779262554E-6"/>
    <n v="2.1544684941998826E-6"/>
    <n v="2.5033909367963831E-6"/>
    <n v="2.8485973831094151E-6"/>
    <n v="3.3298322368997378E-6"/>
    <n v="3.6529170311262319E-6"/>
    <n v="3.7084706262841115E-6"/>
    <n v="3.4923032948631489E-6"/>
    <n v="2.9976991114709537E-6"/>
    <n v="2.3146584588756118E-6"/>
    <n v="1.5843118269953488E-6"/>
    <n v="9.4805997901412878E-7"/>
    <n v="4.8356856824271224E-7"/>
    <n v="2.0669430199070672E-7"/>
    <n v="7.2618947850795815E-8"/>
    <n v="2.0313272372841439E-8"/>
    <n v="4.4177045075171688E-9"/>
    <n v="7.245581797456406E-10"/>
    <n v="8.678092720382853E-11"/>
    <n v="3.2303338123615782E-5"/>
    <n v="3.2303338123615782E-5"/>
    <n v="1.4328242733061915E-6"/>
    <n v="3.1911136512324469E-6"/>
    <n v="5.345582145432329E-6"/>
    <n v="7.8489730822287117E-6"/>
    <n v="1.0697570465338128E-5"/>
    <n v="1.4027402702237865E-5"/>
    <n v="1.7680319733364097E-5"/>
    <n v="2.1388790359648208E-5"/>
    <n v="2.4881093654511356E-5"/>
    <n v="2.7878792765982309E-5"/>
    <n v="3.0193451224857921E-5"/>
    <n v="3.1777763051853268E-5"/>
    <n v="3.2303338123615782E-5"/>
    <n v="3.2303338123615782E-5"/>
    <n v="3.2303338123615782E-5"/>
    <n v="3.2303338123615782E-5"/>
    <n v="3.2303338123615782E-5"/>
    <n v="3.2303338123615782E-5"/>
    <n v="3.2303338123615782E-5"/>
    <n v="3.2303338123615782E-5"/>
  </r>
  <r>
    <x v="2"/>
    <s v="Under $5"/>
    <n v="1.2012802369889439"/>
    <s v="Refrigeration"/>
    <s v="n/a"/>
    <s v="SC-Retro"/>
    <s v="M_Input"/>
    <x v="0"/>
    <s v="Montana FreeStall"/>
    <s v="Plate Milk Pre-cooler"/>
    <n v="1.5061691408935646E-5"/>
    <n v="1.8482944846283573E-5"/>
    <n v="2.2647536208355683E-5"/>
    <n v="2.6315370606438558E-5"/>
    <n v="2.99441428596785E-5"/>
    <n v="3.5002830793746726E-5"/>
    <n v="3.8399062669641974E-5"/>
    <n v="3.898303596107303E-5"/>
    <n v="3.6710708712566205E-5"/>
    <n v="3.1511483853936318E-5"/>
    <n v="2.4331435525043579E-5"/>
    <n v="1.665411193702721E-5"/>
    <n v="9.9659023839145521E-6"/>
    <n v="5.0832196841043677E-6"/>
    <n v="2.1727478034594263E-6"/>
    <n v="7.6336240483032486E-7"/>
    <n v="2.1353088838969876E-7"/>
    <n v="4.643842463287789E-8"/>
    <n v="7.616476014862197E-9"/>
    <n v="9.12231576527777E-10"/>
    <n v="3.3956914281869791E-4"/>
    <n v="-1.4773094940514111"/>
    <n v="1.2012802369889439"/>
    <s v="A-Da-Proc-MilkingSchedule-All-All-S"/>
    <m/>
    <n v="3.3956914281869791E-4"/>
    <n v="1.5061691408935646E-5"/>
    <n v="3.3544636255219222E-5"/>
    <n v="5.6192172463574909E-5"/>
    <n v="8.2507543070013467E-5"/>
    <n v="1.1245168592969196E-4"/>
    <n v="1.4745451672343868E-4"/>
    <n v="1.8585357939308064E-4"/>
    <n v="2.2483661535415366E-4"/>
    <n v="2.6154732406671985E-4"/>
    <n v="2.9305880792065617E-4"/>
    <n v="3.1739024344569977E-4"/>
    <n v="3.3404435538272696E-4"/>
    <n v="3.3956914281869791E-4"/>
    <n v="3.3956914281869791E-4"/>
    <n v="3.3956914281869791E-4"/>
    <n v="3.3956914281869791E-4"/>
    <n v="3.3956914281869791E-4"/>
    <n v="3.3956914281869791E-4"/>
    <n v="3.3956914281869791E-4"/>
    <n v="3.3956914281869791E-4"/>
    <n v="1.5061691408935646E-5"/>
    <n v="1.8482944846283573E-5"/>
    <n v="2.2647536208355683E-5"/>
    <n v="2.6315370606438558E-5"/>
    <n v="2.99441428596785E-5"/>
    <n v="3.5002830793746726E-5"/>
    <n v="3.8399062669641974E-5"/>
    <n v="3.898303596107303E-5"/>
    <n v="3.6710708712566205E-5"/>
    <n v="3.1511483853936318E-5"/>
    <n v="2.4331435525043579E-5"/>
    <n v="1.665411193702721E-5"/>
    <n v="9.9659023839145521E-6"/>
    <n v="5.0832196841043677E-6"/>
    <n v="2.1727478034594263E-6"/>
    <n v="7.6336240483032486E-7"/>
    <n v="2.1353088838969876E-7"/>
    <n v="4.643842463287789E-8"/>
    <n v="7.616476014862197E-9"/>
    <n v="9.12231576527777E-10"/>
    <n v="3.3956914281869791E-4"/>
    <n v="3.3956914281869791E-4"/>
    <n v="1.5061691408935646E-5"/>
    <n v="3.3544636255219222E-5"/>
    <n v="5.6192172463574909E-5"/>
    <n v="8.2507543070013467E-5"/>
    <n v="1.1245168592969196E-4"/>
    <n v="1.4745451672343868E-4"/>
    <n v="1.8585357939308064E-4"/>
    <n v="2.2483661535415366E-4"/>
    <n v="2.6154732406671985E-4"/>
    <n v="2.9305880792065617E-4"/>
    <n v="3.1739024344569977E-4"/>
    <n v="3.3404435538272696E-4"/>
    <n v="3.3956914281869791E-4"/>
    <n v="3.3956914281869791E-4"/>
    <n v="3.3956914281869791E-4"/>
    <n v="3.3956914281869791E-4"/>
    <n v="3.3956914281869791E-4"/>
    <n v="3.3956914281869791E-4"/>
    <n v="3.3956914281869791E-4"/>
    <n v="3.3956914281869791E-4"/>
  </r>
  <r>
    <x v="2"/>
    <s v="Under $10"/>
    <n v="5.0304526876932387"/>
    <s v="Lighting"/>
    <s v="n/a"/>
    <s v="SC-Retro"/>
    <s v="M_Input"/>
    <x v="0"/>
    <s v="Montana FreeStall"/>
    <s v="Energy Efficient Lighting"/>
    <n v="9.7579621309724998E-6"/>
    <n v="1.1974476901836458E-5"/>
    <n v="1.4672575256046893E-5"/>
    <n v="1.7048841519073476E-5"/>
    <n v="1.9399800735249677E-5"/>
    <n v="2.2677154118267468E-5"/>
    <n v="2.4877458262948482E-5"/>
    <n v="2.5255794872600633E-5"/>
    <n v="2.3783630648936355E-5"/>
    <n v="2.0415228130025206E-5"/>
    <n v="1.5763516858718607E-5"/>
    <n v="1.0789637710282407E-5"/>
    <n v="6.4565722018121509E-6"/>
    <n v="3.2932466768956069E-6"/>
    <n v="1.4076500580627024E-6"/>
    <n v="4.9455676897770099E-7"/>
    <n v="1.3833946441522785E-7"/>
    <n v="3.0085889870297452E-8"/>
    <n v="4.9344580569744711E-9"/>
    <n v="5.9100408690848551E-10"/>
    <n v="2.1999540068294362E-4"/>
    <n v="2.2028731439973934"/>
    <n v="5.0304526876932387"/>
    <s v="C-All-Lgt-LPD Int-All-All-E"/>
    <m/>
    <n v="2.1999540068294362E-4"/>
    <n v="9.7579621309724998E-6"/>
    <n v="2.1732439032808956E-5"/>
    <n v="3.6405014288855853E-5"/>
    <n v="5.3453855807929329E-5"/>
    <n v="7.285365654317901E-5"/>
    <n v="9.5530810661446474E-5"/>
    <n v="1.2040826892439495E-4"/>
    <n v="1.4566406379699559E-4"/>
    <n v="1.6944769444593194E-4"/>
    <n v="1.8986292257595715E-4"/>
    <n v="2.0562643943467575E-4"/>
    <n v="2.1641607714495816E-4"/>
    <n v="2.1999540068294362E-4"/>
    <n v="2.1999540068294362E-4"/>
    <n v="2.1999540068294362E-4"/>
    <n v="2.1999540068294362E-4"/>
    <n v="2.1999540068294362E-4"/>
    <n v="2.1999540068294362E-4"/>
    <n v="2.1999540068294362E-4"/>
    <n v="2.1999540068294362E-4"/>
    <n v="9.7579621309724998E-6"/>
    <n v="1.1974476901836458E-5"/>
    <n v="1.4672575256046893E-5"/>
    <n v="1.7048841519073476E-5"/>
    <n v="1.9399800735249677E-5"/>
    <n v="2.2677154118267468E-5"/>
    <n v="2.4877458262948482E-5"/>
    <n v="2.5255794872600633E-5"/>
    <n v="2.3783630648936355E-5"/>
    <n v="2.0415228130025206E-5"/>
    <n v="1.5763516858718607E-5"/>
    <n v="1.0789637710282407E-5"/>
    <n v="6.4565722018121509E-6"/>
    <n v="3.2932466768956069E-6"/>
    <n v="1.4076500580627024E-6"/>
    <n v="4.9455676897770099E-7"/>
    <n v="1.3833946441522785E-7"/>
    <n v="3.0085889870297452E-8"/>
    <n v="4.9344580569744711E-9"/>
    <n v="5.9100408690848551E-10"/>
    <n v="2.1999540068294362E-4"/>
    <n v="2.1999540068294362E-4"/>
    <n v="9.7579621309724998E-6"/>
    <n v="2.1732439032808956E-5"/>
    <n v="3.6405014288855853E-5"/>
    <n v="5.3453855807929329E-5"/>
    <n v="7.285365654317901E-5"/>
    <n v="9.5530810661446474E-5"/>
    <n v="1.2040826892439495E-4"/>
    <n v="1.4566406379699559E-4"/>
    <n v="1.6944769444593194E-4"/>
    <n v="1.8986292257595715E-4"/>
    <n v="2.0562643943467575E-4"/>
    <n v="2.1641607714495816E-4"/>
    <n v="2.1999540068294362E-4"/>
    <n v="2.1999540068294362E-4"/>
    <n v="2.1999540068294362E-4"/>
    <n v="2.1999540068294362E-4"/>
    <n v="2.1999540068294362E-4"/>
    <n v="2.1999540068294362E-4"/>
    <n v="2.1999540068294362E-4"/>
    <n v="2.1999540068294362E-4"/>
  </r>
  <r>
    <x v="2"/>
    <s v="Under $5"/>
    <n v="0.49084856214451411"/>
    <s v="Motors/Drives"/>
    <s v="n/a"/>
    <s v="SC-Retro"/>
    <s v="M_Input"/>
    <x v="0"/>
    <s v="Montana TieStall"/>
    <s v="VSD - Vacuum Pump"/>
    <n v="1.1859318072594028E-5"/>
    <n v="1.4561351247112162E-5"/>
    <n v="1.7818832657371246E-5"/>
    <n v="2.0684857103361677E-5"/>
    <n v="2.3593698910606573E-5"/>
    <n v="2.7583870057034618E-5"/>
    <n v="3.0259933816496781E-5"/>
    <n v="3.0912659862923069E-5"/>
    <n v="2.9131472064629851E-5"/>
    <n v="2.5040967760773551E-5"/>
    <n v="1.9377758089510445E-5"/>
    <n v="1.3298531929795608E-5"/>
    <n v="7.9579429310760344E-6"/>
    <n v="4.074631377596072E-6"/>
    <n v="1.7481557019903098E-6"/>
    <n v="6.1416311626769186E-7"/>
    <n v="1.7229383316347127E-7"/>
    <n v="3.755223251054472E-8"/>
    <n v="6.1725369388602228E-9"/>
    <n v="7.4091458562342983E-10"/>
    <n v="2.7579809471148898E-4"/>
    <n v="-1.9555700226247184"/>
    <n v="0.49084856214451411"/>
    <s v="A-Da-Proc-MilkingSchedule-All-All-S"/>
    <m/>
    <n v="2.7579809471148898E-4"/>
    <n v="1.1859318072594028E-5"/>
    <n v="2.642066931970619E-5"/>
    <n v="4.423950197707744E-5"/>
    <n v="6.492435908043912E-5"/>
    <n v="8.851805799104569E-5"/>
    <n v="1.1610192804808031E-4"/>
    <n v="1.4636186186457709E-4"/>
    <n v="1.7727452172750018E-4"/>
    <n v="2.0640599379213002E-4"/>
    <n v="2.3144696155290358E-4"/>
    <n v="2.5082471964241404E-4"/>
    <n v="2.6412325157220963E-4"/>
    <n v="2.7208119450328568E-4"/>
    <n v="2.7579809471148898E-4"/>
    <n v="2.7579809471148898E-4"/>
    <n v="2.7579809471148898E-4"/>
    <n v="2.7579809471148898E-4"/>
    <n v="2.7579809471148898E-4"/>
    <n v="2.7579809471148898E-4"/>
    <n v="2.7579809471148898E-4"/>
    <n v="1.1859318072594028E-5"/>
    <n v="1.4561351247112162E-5"/>
    <n v="1.7818832657371246E-5"/>
    <n v="2.0684857103361677E-5"/>
    <n v="2.3593698910606573E-5"/>
    <n v="2.7583870057034618E-5"/>
    <n v="3.0259933816496781E-5"/>
    <n v="3.0912659862923069E-5"/>
    <n v="2.9131472064629851E-5"/>
    <n v="2.5040967760773551E-5"/>
    <n v="1.9377758089510445E-5"/>
    <n v="1.3298531929795608E-5"/>
    <n v="7.9579429310760344E-6"/>
    <n v="4.074631377596072E-6"/>
    <n v="1.7481557019903098E-6"/>
    <n v="6.1416311626769186E-7"/>
    <n v="1.7229383316347127E-7"/>
    <n v="3.755223251054472E-8"/>
    <n v="6.1725369388602228E-9"/>
    <n v="7.4091458562342983E-10"/>
    <n v="2.7579809471148898E-4"/>
    <n v="2.7579809471148898E-4"/>
    <n v="1.1859318072594028E-5"/>
    <n v="2.642066931970619E-5"/>
    <n v="4.423950197707744E-5"/>
    <n v="6.492435908043912E-5"/>
    <n v="8.851805799104569E-5"/>
    <n v="1.1610192804808031E-4"/>
    <n v="1.4636186186457709E-4"/>
    <n v="1.7727452172750018E-4"/>
    <n v="2.0640599379213002E-4"/>
    <n v="2.3144696155290358E-4"/>
    <n v="2.5082471964241404E-4"/>
    <n v="2.6412325157220963E-4"/>
    <n v="2.7208119450328568E-4"/>
    <n v="2.7579809471148898E-4"/>
    <n v="2.7579809471148898E-4"/>
    <n v="2.7579809471148898E-4"/>
    <n v="2.7579809471148898E-4"/>
    <n v="2.7579809471148898E-4"/>
    <n v="2.7579809471148898E-4"/>
    <n v="2.7579809471148898E-4"/>
  </r>
  <r>
    <x v="2"/>
    <s v="Under $5"/>
    <n v="0.51999130291149687"/>
    <s v="Refrigeration"/>
    <s v="n/a"/>
    <s v="SC-Retro"/>
    <s v="M_Input"/>
    <x v="0"/>
    <s v="Montana TieStall"/>
    <s v="Heat Recovery Refrigeration"/>
    <n v="6.5828715364052968E-5"/>
    <n v="8.0827163981484848E-5"/>
    <n v="9.8908795256320441E-5"/>
    <n v="1.1481752679776682E-4"/>
    <n v="1.3096392899358022E-4"/>
    <n v="1.5311257523480668E-4"/>
    <n v="1.6796687279553986E-4"/>
    <n v="1.7159002522790402E-4"/>
    <n v="1.6170300610369889E-4"/>
    <n v="1.3899743046556347E-4"/>
    <n v="1.0756208020220838E-4"/>
    <n v="7.3817505172521316E-5"/>
    <n v="4.4172958081273208E-5"/>
    <n v="2.2617468182176899E-5"/>
    <n v="9.7036645289331322E-6"/>
    <n v="3.4090972786466772E-6"/>
    <n v="9.563687922756702E-7"/>
    <n v="2.0844497213832402E-7"/>
    <n v="3.4262524601758537E-8"/>
    <n v="4.112669469485915E-9"/>
    <n v="1.5309003573035574E-3"/>
    <n v="-1.9359512146565283"/>
    <n v="0.51999130291149687"/>
    <s v="A-Da-Proc-MilkingSchedule-All-All-S"/>
    <m/>
    <n v="1.5309003573035574E-3"/>
    <n v="6.5828715364052968E-5"/>
    <n v="1.4665587934553783E-4"/>
    <n v="2.455646746018583E-4"/>
    <n v="3.6038220139962513E-4"/>
    <n v="4.9134613039320538E-4"/>
    <n v="6.4445870562801206E-4"/>
    <n v="8.1242557842355198E-4"/>
    <n v="9.8401560365145605E-4"/>
    <n v="1.145718609755155E-3"/>
    <n v="1.2847160402207184E-3"/>
    <n v="1.3922781204229269E-3"/>
    <n v="1.4660956255954482E-3"/>
    <n v="1.5102685836767215E-3"/>
    <n v="1.5309003573035574E-3"/>
    <n v="1.5309003573035574E-3"/>
    <n v="1.5309003573035574E-3"/>
    <n v="1.5309003573035574E-3"/>
    <n v="1.5309003573035574E-3"/>
    <n v="1.5309003573035574E-3"/>
    <n v="1.5309003573035574E-3"/>
    <n v="6.5828715364052968E-5"/>
    <n v="8.0827163981484848E-5"/>
    <n v="9.8908795256320441E-5"/>
    <n v="1.1481752679776682E-4"/>
    <n v="1.3096392899358022E-4"/>
    <n v="1.5311257523480668E-4"/>
    <n v="1.6796687279553986E-4"/>
    <n v="1.7159002522790402E-4"/>
    <n v="1.6170300610369889E-4"/>
    <n v="1.3899743046556347E-4"/>
    <n v="1.0756208020220838E-4"/>
    <n v="7.3817505172521316E-5"/>
    <n v="4.4172958081273208E-5"/>
    <n v="2.2617468182176899E-5"/>
    <n v="9.7036645289331322E-6"/>
    <n v="3.4090972786466772E-6"/>
    <n v="9.563687922756702E-7"/>
    <n v="2.0844497213832402E-7"/>
    <n v="3.4262524601758537E-8"/>
    <n v="4.112669469485915E-9"/>
    <n v="1.5309003573035574E-3"/>
    <n v="1.5309003573035574E-3"/>
    <n v="6.5828715364052968E-5"/>
    <n v="1.4665587934553783E-4"/>
    <n v="2.455646746018583E-4"/>
    <n v="3.6038220139962513E-4"/>
    <n v="4.9134613039320538E-4"/>
    <n v="6.4445870562801206E-4"/>
    <n v="8.1242557842355198E-4"/>
    <n v="9.8401560365145605E-4"/>
    <n v="1.145718609755155E-3"/>
    <n v="1.2847160402207184E-3"/>
    <n v="1.3922781204229269E-3"/>
    <n v="1.4660956255954482E-3"/>
    <n v="1.5102685836767215E-3"/>
    <n v="1.5309003573035574E-3"/>
    <n v="1.5309003573035574E-3"/>
    <n v="1.5309003573035574E-3"/>
    <n v="1.5309003573035574E-3"/>
    <n v="1.5309003573035574E-3"/>
    <n v="1.5309003573035574E-3"/>
    <n v="1.5309003573035574E-3"/>
  </r>
  <r>
    <x v="2"/>
    <s v="Under $5"/>
    <n v="-5.7142529613810548E-2"/>
    <s v="Refrigeration"/>
    <s v="n/a"/>
    <s v="SC-Retro"/>
    <s v="M_Input"/>
    <x v="0"/>
    <s v="Montana TieStall"/>
    <s v="Plate Milk Pre-cooler"/>
    <n v="3.2648719092049452E-5"/>
    <n v="4.0087420166785449E-5"/>
    <n v="4.9055271004422954E-5"/>
    <n v="5.694544027683044E-5"/>
    <n v="6.4953485804120604E-5"/>
    <n v="7.5938432501012316E-5"/>
    <n v="8.3305639740103045E-5"/>
    <n v="8.5102595450658046E-5"/>
    <n v="8.0198982973052801E-5"/>
    <n v="6.8937818954689309E-5"/>
    <n v="5.3346994879928345E-5"/>
    <n v="3.6610876835819403E-5"/>
    <n v="2.1908227919755214E-5"/>
    <n v="1.1217465830367615E-5"/>
    <n v="4.8126750706975436E-6"/>
    <n v="1.690791910376312E-6"/>
    <n v="4.7432516151547943E-7"/>
    <n v="1.0338134815267056E-7"/>
    <n v="1.6993002748434245E-8"/>
    <n v="2.0397388812028416E-9"/>
    <n v="7.592725370244057E-4"/>
    <n v="-2.3244760250987659"/>
    <n v="-5.7142529613810548E-2"/>
    <s v="A-Da-Proc-MilkingSchedule-All-All-S"/>
    <m/>
    <n v="7.592725370244057E-4"/>
    <n v="3.2648719092049452E-5"/>
    <n v="7.2736139258834908E-5"/>
    <n v="1.2179141026325786E-4"/>
    <n v="1.7873685054008829E-4"/>
    <n v="2.4369033634420891E-4"/>
    <n v="3.1962876884522124E-4"/>
    <n v="4.0293440858532429E-4"/>
    <n v="4.8803700403598235E-4"/>
    <n v="5.682359870090351E-4"/>
    <n v="6.3717380596372435E-4"/>
    <n v="6.905208008436527E-4"/>
    <n v="7.2713167767947211E-4"/>
    <n v="7.4903990559922729E-4"/>
    <n v="7.592725370244057E-4"/>
    <n v="7.592725370244057E-4"/>
    <n v="7.592725370244057E-4"/>
    <n v="7.592725370244057E-4"/>
    <n v="7.592725370244057E-4"/>
    <n v="7.592725370244057E-4"/>
    <n v="7.592725370244057E-4"/>
    <n v="3.2648719092049452E-5"/>
    <n v="4.0087420166785449E-5"/>
    <n v="4.9055271004422954E-5"/>
    <n v="5.694544027683044E-5"/>
    <n v="6.4953485804120604E-5"/>
    <n v="7.5938432501012316E-5"/>
    <n v="8.3305639740103045E-5"/>
    <n v="8.5102595450658046E-5"/>
    <n v="8.0198982973052801E-5"/>
    <n v="6.8937818954689309E-5"/>
    <n v="5.3346994879928345E-5"/>
    <n v="3.6610876835819403E-5"/>
    <n v="2.1908227919755214E-5"/>
    <n v="1.1217465830367615E-5"/>
    <n v="4.8126750706975436E-6"/>
    <n v="1.690791910376312E-6"/>
    <n v="4.7432516151547943E-7"/>
    <n v="1.0338134815267056E-7"/>
    <n v="1.6993002748434245E-8"/>
    <n v="2.0397388812028416E-9"/>
    <n v="7.592725370244057E-4"/>
    <n v="7.592725370244057E-4"/>
    <n v="3.2648719092049452E-5"/>
    <n v="7.2736139258834908E-5"/>
    <n v="1.2179141026325786E-4"/>
    <n v="1.7873685054008829E-4"/>
    <n v="2.4369033634420891E-4"/>
    <n v="3.1962876884522124E-4"/>
    <n v="4.0293440858532429E-4"/>
    <n v="4.8803700403598235E-4"/>
    <n v="5.682359870090351E-4"/>
    <n v="6.3717380596372435E-4"/>
    <n v="6.905208008436527E-4"/>
    <n v="7.2713167767947211E-4"/>
    <n v="7.4903990559922729E-4"/>
    <n v="7.592725370244057E-4"/>
    <n v="7.592725370244057E-4"/>
    <n v="7.592725370244057E-4"/>
    <n v="7.592725370244057E-4"/>
    <n v="7.592725370244057E-4"/>
    <n v="7.592725370244057E-4"/>
    <n v="7.592725370244057E-4"/>
  </r>
  <r>
    <x v="2"/>
    <s v="Under $5"/>
    <n v="4.5667508970289443"/>
    <s v="Lighting"/>
    <s v="n/a"/>
    <s v="SC-Retro"/>
    <s v="M_Input"/>
    <x v="0"/>
    <s v="Montana TieStall"/>
    <s v="Energy Efficient Lighting"/>
    <n v="3.0810430001074897E-6"/>
    <n v="3.7830294336821105E-6"/>
    <n v="4.6293209519315831E-6"/>
    <n v="5.3739122094898079E-6"/>
    <n v="6.1296273892135902E-6"/>
    <n v="7.1662712168501247E-6"/>
    <n v="7.8615108135505411E-6"/>
    <n v="8.0310886091724505E-6"/>
    <n v="7.5683371959617385E-6"/>
    <n v="6.5056268803129322E-6"/>
    <n v="5.0343287492586197E-6"/>
    <n v="3.4549498093561514E-6"/>
    <n v="2.0674683158813048E-6"/>
    <n v="1.0585865398932429E-6"/>
    <n v="4.5416969641468674E-7"/>
    <n v="1.5955917184426047E-7"/>
    <n v="4.4761824025678337E-8"/>
    <n v="9.7560451964263094E-9"/>
    <n v="1.6036210186763599E-9"/>
    <n v="1.924891198413812E-10"/>
    <n v="7.1652162793197418E-5"/>
    <n v="1.890710452839151"/>
    <n v="4.5667508970289443"/>
    <s v="C-All-Lgt-LPD Int-All-All-E"/>
    <m/>
    <n v="7.1652162793197418E-5"/>
    <n v="3.0810430001074897E-6"/>
    <n v="6.8640724337896002E-6"/>
    <n v="1.1493393385721184E-5"/>
    <n v="1.6867305595210991E-5"/>
    <n v="2.2996932984424582E-5"/>
    <n v="3.0163204201274707E-5"/>
    <n v="3.8024715014825248E-5"/>
    <n v="4.6055803623997702E-5"/>
    <n v="5.362414081995944E-5"/>
    <n v="6.0129767700272371E-5"/>
    <n v="6.5164096449530994E-5"/>
    <n v="6.8619046258887144E-5"/>
    <n v="7.068651457476845E-5"/>
    <n v="7.1652162793197418E-5"/>
    <n v="7.1652162793197418E-5"/>
    <n v="7.1652162793197418E-5"/>
    <n v="7.1652162793197418E-5"/>
    <n v="7.1652162793197418E-5"/>
    <n v="7.1652162793197418E-5"/>
    <n v="7.1652162793197418E-5"/>
    <n v="3.0810430001074897E-6"/>
    <n v="3.7830294336821105E-6"/>
    <n v="4.6293209519315831E-6"/>
    <n v="5.3739122094898079E-6"/>
    <n v="6.1296273892135902E-6"/>
    <n v="7.1662712168501247E-6"/>
    <n v="7.8615108135505411E-6"/>
    <n v="8.0310886091724505E-6"/>
    <n v="7.5683371959617385E-6"/>
    <n v="6.5056268803129322E-6"/>
    <n v="5.0343287492586197E-6"/>
    <n v="3.4549498093561514E-6"/>
    <n v="2.0674683158813048E-6"/>
    <n v="1.0585865398932429E-6"/>
    <n v="4.5416969641468674E-7"/>
    <n v="1.5955917184426047E-7"/>
    <n v="4.4761824025678337E-8"/>
    <n v="9.7560451964263094E-9"/>
    <n v="1.6036210186763599E-9"/>
    <n v="1.924891198413812E-10"/>
    <n v="7.1652162793197418E-5"/>
    <n v="7.1652162793197418E-5"/>
    <n v="3.0810430001074897E-6"/>
    <n v="6.8640724337896002E-6"/>
    <n v="1.1493393385721184E-5"/>
    <n v="1.6867305595210991E-5"/>
    <n v="2.2996932984424582E-5"/>
    <n v="3.0163204201274707E-5"/>
    <n v="3.8024715014825248E-5"/>
    <n v="4.6055803623997702E-5"/>
    <n v="5.362414081995944E-5"/>
    <n v="6.0129767700272371E-5"/>
    <n v="6.5164096449530994E-5"/>
    <n v="6.8619046258887144E-5"/>
    <n v="7.068651457476845E-5"/>
    <n v="7.1652162793197418E-5"/>
    <n v="7.1652162793197418E-5"/>
    <n v="7.1652162793197418E-5"/>
    <n v="7.1652162793197418E-5"/>
    <n v="7.1652162793197418E-5"/>
    <n v="7.1652162793197418E-5"/>
    <n v="7.1652162793197418E-5"/>
  </r>
  <r>
    <x v="2"/>
    <s v="Under $5"/>
    <n v="1.201793141709693"/>
    <s v="Motors/Drives"/>
    <s v="n/a"/>
    <s v="SC-Retro"/>
    <s v="M_Input"/>
    <x v="0"/>
    <s v="Oregon FreeStall"/>
    <s v="VSD - Vacuum Pump"/>
    <n v="1.4246775958675771E-4"/>
    <n v="1.7717173114367477E-4"/>
    <n v="2.1991393570242878E-4"/>
    <n v="2.5919362665130719E-4"/>
    <n v="3.0035119148438322E-4"/>
    <n v="3.5692104815266237E-4"/>
    <n v="3.9829866640864317E-4"/>
    <n v="4.135088452121811E-4"/>
    <n v="3.9591163148327673E-4"/>
    <n v="3.4559561934361402E-4"/>
    <n v="2.7204902338157121E-4"/>
    <n v="1.8928753986608853E-4"/>
    <n v="1.1494695482411426E-4"/>
    <n v="5.9816918947504847E-5"/>
    <n v="2.6023550673103662E-5"/>
    <n v="9.2825495131128138E-6"/>
    <n v="2.6400652633692888E-6"/>
    <n v="5.8354024447157054E-7"/>
    <n v="9.7253367713438698E-8"/>
    <n v="1.1834041043010408E-8"/>
    <n v="4.4051042262227297E-3"/>
    <n v="-1.4769642080914254"/>
    <n v="1.201793141709693"/>
    <s v="A-Da-Proc-MilkingSchedule-All-All-S"/>
    <m/>
    <n v="3.6840732852910217E-3"/>
    <n v="1.4246775958675771E-4"/>
    <n v="3.1963949073043245E-4"/>
    <n v="5.3955342643286126E-4"/>
    <n v="7.987470530841684E-4"/>
    <n v="1.0990982445685516E-3"/>
    <n v="1.4560192927212138E-3"/>
    <n v="1.854317959129857E-3"/>
    <n v="2.267826804342038E-3"/>
    <n v="2.6637384358253148E-3"/>
    <n v="3.0093340551689287E-3"/>
    <n v="3.2813830785505E-3"/>
    <n v="3.4706706184165887E-3"/>
    <n v="3.5856175732407029E-3"/>
    <n v="3.6454344921882076E-3"/>
    <n v="3.6714580428613111E-3"/>
    <n v="3.6807405923744239E-3"/>
    <n v="3.6833806576377932E-3"/>
    <n v="3.6839641978822649E-3"/>
    <n v="3.6840614512499785E-3"/>
    <n v="3.6840732852910217E-3"/>
    <n v="1.4246775958675771E-4"/>
    <n v="1.7717173114367477E-4"/>
    <n v="2.1991393570242878E-4"/>
    <n v="2.5919362665130719E-4"/>
    <n v="3.0035119148438322E-4"/>
    <n v="3.5692104815266237E-4"/>
    <n v="3.9829866640864317E-4"/>
    <n v="4.135088452121811E-4"/>
    <n v="3.9591163148327673E-4"/>
    <n v="3.4559561934361402E-4"/>
    <n v="2.7204902338157121E-4"/>
    <n v="1.8928753986608853E-4"/>
    <n v="1.1494695482411426E-4"/>
    <n v="5.9816918947504847E-5"/>
    <n v="2.6023550673103662E-5"/>
    <n v="9.2825495131128138E-6"/>
    <n v="2.6400652633692888E-6"/>
    <n v="5.8354024447157054E-7"/>
    <n v="9.7253367713438698E-8"/>
    <n v="1.1834041043010408E-8"/>
    <n v="4.4051042262227297E-3"/>
    <n v="3.6840732852910217E-3"/>
    <n v="1.4246775958675771E-4"/>
    <n v="3.1963949073043245E-4"/>
    <n v="5.3955342643286126E-4"/>
    <n v="7.987470530841684E-4"/>
    <n v="1.0990982445685516E-3"/>
    <n v="1.4560192927212138E-3"/>
    <n v="1.854317959129857E-3"/>
    <n v="2.267826804342038E-3"/>
    <n v="2.6637384358253148E-3"/>
    <n v="3.0093340551689287E-3"/>
    <n v="3.2813830785505E-3"/>
    <n v="3.4706706184165887E-3"/>
    <n v="3.5856175732407029E-3"/>
    <n v="3.6454344921882076E-3"/>
    <n v="3.6714580428613111E-3"/>
    <n v="3.6807405923744239E-3"/>
    <n v="3.6833806576377932E-3"/>
    <n v="3.6839641978822649E-3"/>
    <n v="3.6840614512499785E-3"/>
    <n v="3.6840732852910217E-3"/>
  </r>
  <r>
    <x v="2"/>
    <s v="Under $5"/>
    <n v="1.2012802369889439"/>
    <s v="Refrigeration"/>
    <s v="n/a"/>
    <s v="SC-Retro"/>
    <s v="M_Input"/>
    <x v="0"/>
    <s v="Oregon FreeStall"/>
    <s v="Plate Milk Pre-cooler"/>
    <n v="1.4976054430365054E-3"/>
    <n v="1.8624097808696799E-3"/>
    <n v="2.3117111412633584E-3"/>
    <n v="2.7246149388415707E-3"/>
    <n v="3.1572587404632793E-3"/>
    <n v="3.7519148612863112E-3"/>
    <n v="4.1868718403234358E-3"/>
    <n v="4.3467595695318509E-3"/>
    <n v="4.1617795913309902E-3"/>
    <n v="3.632863197398634E-3"/>
    <n v="2.8597494574967414E-3"/>
    <n v="1.9897698316075213E-3"/>
    <n v="1.2083097656928798E-3"/>
    <n v="6.2878888291146651E-4"/>
    <n v="2.735567067820927E-4"/>
    <n v="9.7577141076806518E-5"/>
    <n v="2.7752076117865423E-5"/>
    <n v="6.1341109657816675E-6"/>
    <n v="1.022316721086518E-6"/>
    <n v="1.2439813983554144E-7"/>
    <n v="4.6305971859667457E-2"/>
    <n v="-1.4773094940514111"/>
    <n v="1.2012802369889439"/>
    <s v="A-Da-Proc-MilkingSchedule-All-All-S"/>
    <m/>
    <n v="3.8726573791857691E-2"/>
    <n v="1.4976054430365054E-3"/>
    <n v="3.3600152239061853E-3"/>
    <n v="5.6717263651695441E-3"/>
    <n v="8.3963413040111148E-3"/>
    <n v="1.1553600044474394E-2"/>
    <n v="1.5305514905760705E-2"/>
    <n v="1.9492386746084139E-2"/>
    <n v="2.383914631561599E-2"/>
    <n v="2.8000925906946979E-2"/>
    <n v="3.1633789104345611E-2"/>
    <n v="3.4493538561842355E-2"/>
    <n v="3.6483308393449876E-2"/>
    <n v="3.7691618159142758E-2"/>
    <n v="3.8320407042054222E-2"/>
    <n v="3.8593963748836314E-2"/>
    <n v="3.8691540889913119E-2"/>
    <n v="3.8719292966030987E-2"/>
    <n v="3.872542707699677E-2"/>
    <n v="3.8726449393717853E-2"/>
    <n v="3.8726573791857691E-2"/>
    <n v="1.4976054430365054E-3"/>
    <n v="1.8624097808696799E-3"/>
    <n v="2.3117111412633584E-3"/>
    <n v="2.7246149388415707E-3"/>
    <n v="3.1572587404632793E-3"/>
    <n v="3.7519148612863112E-3"/>
    <n v="4.1868718403234358E-3"/>
    <n v="4.3467595695318509E-3"/>
    <n v="4.1617795913309902E-3"/>
    <n v="3.632863197398634E-3"/>
    <n v="2.8597494574967414E-3"/>
    <n v="1.9897698316075213E-3"/>
    <n v="1.2083097656928798E-3"/>
    <n v="6.2878888291146651E-4"/>
    <n v="2.735567067820927E-4"/>
    <n v="9.7577141076806518E-5"/>
    <n v="2.7752076117865423E-5"/>
    <n v="6.1341109657816675E-6"/>
    <n v="1.022316721086518E-6"/>
    <n v="1.2439813983554144E-7"/>
    <n v="4.6305971859667457E-2"/>
    <n v="3.8726573791857691E-2"/>
    <n v="1.4976054430365054E-3"/>
    <n v="3.3600152239061853E-3"/>
    <n v="5.6717263651695441E-3"/>
    <n v="8.3963413040111148E-3"/>
    <n v="1.1553600044474394E-2"/>
    <n v="1.5305514905760705E-2"/>
    <n v="1.9492386746084139E-2"/>
    <n v="2.383914631561599E-2"/>
    <n v="2.8000925906946979E-2"/>
    <n v="3.1633789104345611E-2"/>
    <n v="3.4493538561842355E-2"/>
    <n v="3.6483308393449876E-2"/>
    <n v="3.7691618159142758E-2"/>
    <n v="3.8320407042054222E-2"/>
    <n v="3.8593963748836314E-2"/>
    <n v="3.8691540889913119E-2"/>
    <n v="3.8719292966030987E-2"/>
    <n v="3.872542707699677E-2"/>
    <n v="3.8726449393717853E-2"/>
    <n v="3.8726573791857691E-2"/>
  </r>
  <r>
    <x v="2"/>
    <s v="Under $10"/>
    <n v="5.0304526876932387"/>
    <s v="Lighting"/>
    <s v="n/a"/>
    <s v="SC-Retro"/>
    <s v="M_Input"/>
    <x v="0"/>
    <s v="Oregon FreeStall"/>
    <s v="Energy Efficient Lighting"/>
    <n v="9.7024808193976958E-4"/>
    <n v="1.2065925147887076E-3"/>
    <n v="1.4976797201416792E-3"/>
    <n v="1.7651861715162298E-3"/>
    <n v="2.0454815060707539E-3"/>
    <n v="2.4307391607654733E-3"/>
    <n v="2.7125331249897339E-3"/>
    <n v="2.8161189948939123E-3"/>
    <n v="2.6962767027326716E-3"/>
    <n v="2.3536096009900004E-3"/>
    <n v="1.8527352707390465E-3"/>
    <n v="1.2891047983268819E-3"/>
    <n v="7.8282316480872448E-4"/>
    <n v="4.0737112062901959E-4"/>
    <n v="1.7722816866833167E-4"/>
    <n v="6.3216940357120526E-5"/>
    <n v="1.7979634588273231E-5"/>
    <n v="3.9740837125218002E-6"/>
    <n v="6.6232454107404728E-7"/>
    <n v="8.0593361311232395E-8"/>
    <n v="3.000007818354606E-2"/>
    <n v="2.2028731439973934"/>
    <n v="5.0304526876932387"/>
    <s v="C-All-Lgt-LPD Int-All-All-E"/>
    <m/>
    <n v="2.5089641678561238E-2"/>
    <n v="9.7024808193976958E-4"/>
    <n v="2.1768405967284772E-3"/>
    <n v="3.6745203168701565E-3"/>
    <n v="5.4397064883863859E-3"/>
    <n v="7.4851879944571398E-3"/>
    <n v="9.915927155222614E-3"/>
    <n v="1.2628460280212347E-2"/>
    <n v="1.5444579275106261E-2"/>
    <n v="1.8140855977838932E-2"/>
    <n v="2.0494465578828933E-2"/>
    <n v="2.234720084956798E-2"/>
    <n v="2.3636305647894863E-2"/>
    <n v="2.4419128812703587E-2"/>
    <n v="2.4826499933332608E-2"/>
    <n v="2.5003728102000938E-2"/>
    <n v="2.5066945042358058E-2"/>
    <n v="2.508492467694633E-2"/>
    <n v="2.5088898760658854E-2"/>
    <n v="2.5089561085199927E-2"/>
    <n v="2.5089641678561238E-2"/>
    <n v="9.7024808193976958E-4"/>
    <n v="1.2065925147887076E-3"/>
    <n v="1.4976797201416792E-3"/>
    <n v="1.7651861715162298E-3"/>
    <n v="2.0454815060707539E-3"/>
    <n v="2.4307391607654733E-3"/>
    <n v="2.7125331249897339E-3"/>
    <n v="2.8161189948939123E-3"/>
    <n v="2.6962767027326716E-3"/>
    <n v="2.3536096009900004E-3"/>
    <n v="1.8527352707390465E-3"/>
    <n v="1.2891047983268819E-3"/>
    <n v="7.8282316480872448E-4"/>
    <n v="4.0737112062901959E-4"/>
    <n v="1.7722816866833167E-4"/>
    <n v="6.3216940357120526E-5"/>
    <n v="1.7979634588273231E-5"/>
    <n v="3.9740837125218002E-6"/>
    <n v="6.6232454107404728E-7"/>
    <n v="8.0593361311232395E-8"/>
    <n v="3.000007818354606E-2"/>
    <n v="2.5089641678561238E-2"/>
    <n v="9.7024808193976958E-4"/>
    <n v="2.1768405967284772E-3"/>
    <n v="3.6745203168701565E-3"/>
    <n v="5.4397064883863859E-3"/>
    <n v="7.4851879944571398E-3"/>
    <n v="9.915927155222614E-3"/>
    <n v="1.2628460280212347E-2"/>
    <n v="1.5444579275106261E-2"/>
    <n v="1.8140855977838932E-2"/>
    <n v="2.0494465578828933E-2"/>
    <n v="2.234720084956798E-2"/>
    <n v="2.3636305647894863E-2"/>
    <n v="2.4419128812703587E-2"/>
    <n v="2.4826499933332608E-2"/>
    <n v="2.5003728102000938E-2"/>
    <n v="2.5066945042358058E-2"/>
    <n v="2.508492467694633E-2"/>
    <n v="2.5088898760658854E-2"/>
    <n v="2.5089561085199927E-2"/>
    <n v="2.5089641678561238E-2"/>
  </r>
  <r>
    <x v="2"/>
    <s v="Under $5"/>
    <n v="0.49084856214451411"/>
    <s v="Motors/Drives"/>
    <s v="n/a"/>
    <s v="SC-Retro"/>
    <s v="M_Input"/>
    <x v="0"/>
    <s v="Oregon TieStall"/>
    <s v="VSD - Vacuum Pump"/>
    <n v="1.9687955594849751E-4"/>
    <n v="2.4173669598815905E-4"/>
    <n v="2.9581497347734803E-4"/>
    <n v="3.4339457432877476E-4"/>
    <n v="3.9168499708573288E-4"/>
    <n v="4.5792684325753611E-4"/>
    <n v="5.0235285843207777E-4"/>
    <n v="5.1318892956110824E-4"/>
    <n v="4.8361897784531406E-4"/>
    <n v="4.1571147540554759E-4"/>
    <n v="3.216950911162918E-4"/>
    <n v="2.2077231128116501E-4"/>
    <n v="1.3211183484102576E-4"/>
    <n v="6.7643991953363555E-5"/>
    <n v="2.9021577482777074E-5"/>
    <n v="1.0195878116310631E-5"/>
    <n v="2.8602937503023784E-6"/>
    <n v="6.2341416397592442E-7"/>
    <n v="1.0247185581495111E-7"/>
    <n v="1.2300111500542551E-8"/>
    <n v="4.5785943243836632E-3"/>
    <n v="-1.9555700226247184"/>
    <n v="0.49084856214451411"/>
    <s v="A-Da-Proc-MilkingSchedule-All-All-S"/>
    <m/>
    <n v="4.5785943243836632E-3"/>
    <n v="1.9687955594849751E-4"/>
    <n v="4.3861625193665656E-4"/>
    <n v="7.3443122541400454E-4"/>
    <n v="1.0778257997427793E-3"/>
    <n v="1.4695107968285123E-3"/>
    <n v="1.9274376400860483E-3"/>
    <n v="2.4297904985181263E-3"/>
    <n v="2.9429794280792345E-3"/>
    <n v="3.4265984059245486E-3"/>
    <n v="3.8423098813300961E-3"/>
    <n v="4.164004972446388E-3"/>
    <n v="4.384777283727553E-3"/>
    <n v="4.5168891185685791E-3"/>
    <n v="4.5785943243836632E-3"/>
    <n v="4.5785943243836632E-3"/>
    <n v="4.5785943243836632E-3"/>
    <n v="4.5785943243836632E-3"/>
    <n v="4.5785943243836632E-3"/>
    <n v="4.5785943243836632E-3"/>
    <n v="4.5785943243836632E-3"/>
    <n v="1.9687955594849751E-4"/>
    <n v="2.4173669598815905E-4"/>
    <n v="2.9581497347734803E-4"/>
    <n v="3.4339457432877476E-4"/>
    <n v="3.9168499708573288E-4"/>
    <n v="4.5792684325753611E-4"/>
    <n v="5.0235285843207777E-4"/>
    <n v="5.1318892956110824E-4"/>
    <n v="4.8361897784531406E-4"/>
    <n v="4.1571147540554759E-4"/>
    <n v="3.216950911162918E-4"/>
    <n v="2.2077231128116501E-4"/>
    <n v="1.3211183484102576E-4"/>
    <n v="6.7643991953363555E-5"/>
    <n v="2.9021577482777074E-5"/>
    <n v="1.0195878116310631E-5"/>
    <n v="2.8602937503023784E-6"/>
    <n v="6.2341416397592442E-7"/>
    <n v="1.0247185581495111E-7"/>
    <n v="1.2300111500542551E-8"/>
    <n v="4.5785943243836632E-3"/>
    <n v="4.5785943243836632E-3"/>
    <n v="1.9687955594849751E-4"/>
    <n v="4.3861625193665656E-4"/>
    <n v="7.3443122541400454E-4"/>
    <n v="1.0778257997427793E-3"/>
    <n v="1.4695107968285123E-3"/>
    <n v="1.9274376400860483E-3"/>
    <n v="2.4297904985181263E-3"/>
    <n v="2.9429794280792345E-3"/>
    <n v="3.4265984059245486E-3"/>
    <n v="3.8423098813300961E-3"/>
    <n v="4.164004972446388E-3"/>
    <n v="4.384777283727553E-3"/>
    <n v="4.5168891185685791E-3"/>
    <n v="4.5785943243836632E-3"/>
    <n v="4.5785943243836632E-3"/>
    <n v="4.5785943243836632E-3"/>
    <n v="4.5785943243836632E-3"/>
    <n v="4.5785943243836632E-3"/>
    <n v="4.5785943243836632E-3"/>
    <n v="4.5785943243836632E-3"/>
  </r>
  <r>
    <x v="2"/>
    <s v="Under $5"/>
    <n v="0.51999130291149687"/>
    <s v="Refrigeration"/>
    <s v="n/a"/>
    <s v="SC-Retro"/>
    <s v="M_Input"/>
    <x v="0"/>
    <s v="Oregon TieStall"/>
    <s v="Heat Recovery Refrigeration"/>
    <n v="1.0928392484459211E-3"/>
    <n v="1.3418323090621329E-3"/>
    <n v="1.64201006923544E-3"/>
    <n v="1.9061149682196292E-3"/>
    <n v="2.1741654981926608E-3"/>
    <n v="2.5418608083395463E-3"/>
    <n v="2.7884607805961563E-3"/>
    <n v="2.8486096557381445E-3"/>
    <n v="2.6844727363206492E-3"/>
    <n v="2.3075316995909271E-3"/>
    <n v="1.7856654537367839E-3"/>
    <n v="1.2254631801449801E-3"/>
    <n v="7.3332651327315257E-4"/>
    <n v="3.7547834244167945E-4"/>
    <n v="1.6109300314193033E-4"/>
    <n v="5.6595291086444332E-5"/>
    <n v="1.5876921589729289E-5"/>
    <n v="3.4604480040995874E-6"/>
    <n v="5.6880088618731244E-7"/>
    <n v="6.8275471992482066E-8"/>
    <n v="2.5414866242928397E-2"/>
    <n v="-1.9359512146565283"/>
    <n v="0.51999130291149687"/>
    <s v="A-Da-Proc-MilkingSchedule-All-All-S"/>
    <m/>
    <n v="2.5414866242928397E-2"/>
    <n v="1.0928392484459211E-3"/>
    <n v="2.4346715575080538E-3"/>
    <n v="4.0766816267434943E-3"/>
    <n v="5.9827965949631233E-3"/>
    <n v="8.1569620931557837E-3"/>
    <n v="1.069882290149533E-2"/>
    <n v="1.3487283682091487E-2"/>
    <n v="1.6335893337829629E-2"/>
    <n v="1.902036607415028E-2"/>
    <n v="2.1327897773741208E-2"/>
    <n v="2.3113563227477991E-2"/>
    <n v="2.433902640762297E-2"/>
    <n v="2.5072352920896122E-2"/>
    <n v="2.5414866242928397E-2"/>
    <n v="2.5414866242928397E-2"/>
    <n v="2.5414866242928397E-2"/>
    <n v="2.5414866242928397E-2"/>
    <n v="2.5414866242928397E-2"/>
    <n v="2.5414866242928397E-2"/>
    <n v="2.5414866242928397E-2"/>
    <n v="1.0928392484459211E-3"/>
    <n v="1.3418323090621329E-3"/>
    <n v="1.64201006923544E-3"/>
    <n v="1.9061149682196292E-3"/>
    <n v="2.1741654981926608E-3"/>
    <n v="2.5418608083395463E-3"/>
    <n v="2.7884607805961563E-3"/>
    <n v="2.8486096557381445E-3"/>
    <n v="2.6844727363206492E-3"/>
    <n v="2.3075316995909271E-3"/>
    <n v="1.7856654537367839E-3"/>
    <n v="1.2254631801449801E-3"/>
    <n v="7.3332651327315257E-4"/>
    <n v="3.7547834244167945E-4"/>
    <n v="1.6109300314193033E-4"/>
    <n v="5.6595291086444332E-5"/>
    <n v="1.5876921589729289E-5"/>
    <n v="3.4604480040995874E-6"/>
    <n v="5.6880088618731244E-7"/>
    <n v="6.8275471992482066E-8"/>
    <n v="2.5414866242928397E-2"/>
    <n v="2.5414866242928397E-2"/>
    <n v="1.0928392484459211E-3"/>
    <n v="2.4346715575080538E-3"/>
    <n v="4.0766816267434943E-3"/>
    <n v="5.9827965949631233E-3"/>
    <n v="8.1569620931557837E-3"/>
    <n v="1.069882290149533E-2"/>
    <n v="1.3487283682091487E-2"/>
    <n v="1.6335893337829629E-2"/>
    <n v="1.902036607415028E-2"/>
    <n v="2.1327897773741208E-2"/>
    <n v="2.3113563227477991E-2"/>
    <n v="2.433902640762297E-2"/>
    <n v="2.5072352920896122E-2"/>
    <n v="2.5414866242928397E-2"/>
    <n v="2.5414866242928397E-2"/>
    <n v="2.5414866242928397E-2"/>
    <n v="2.5414866242928397E-2"/>
    <n v="2.5414866242928397E-2"/>
    <n v="2.5414866242928397E-2"/>
    <n v="2.5414866242928397E-2"/>
  </r>
  <r>
    <x v="2"/>
    <s v="Under $5"/>
    <n v="-5.7142529613810548E-2"/>
    <s v="Refrigeration"/>
    <s v="n/a"/>
    <s v="SC-Retro"/>
    <s v="M_Input"/>
    <x v="0"/>
    <s v="Oregon TieStall"/>
    <s v="Plate Milk Pre-cooler"/>
    <n v="5.4200969042092137E-4"/>
    <n v="6.6550145912658135E-4"/>
    <n v="8.1437903201220675E-4"/>
    <n v="9.4536573910625839E-4"/>
    <n v="1.0783093398915083E-3"/>
    <n v="1.2606732342202904E-3"/>
    <n v="1.3829781155746932E-3"/>
    <n v="1.4128098344127901E-3"/>
    <n v="1.3314037163523048E-3"/>
    <n v="1.1444542680090542E-3"/>
    <n v="8.8562703174464407E-4"/>
    <n v="6.0778647896949788E-4"/>
    <n v="3.6370406443752824E-4"/>
    <n v="1.8622400360893173E-4"/>
    <n v="7.9896443036887255E-5"/>
    <n v="2.8069266586707508E-5"/>
    <n v="7.8743926592349637E-6"/>
    <n v="1.7162600575399511E-6"/>
    <n v="2.8210516109477653E-7"/>
    <n v="3.3862224010175401E-8"/>
    <n v="1.2604876521416777E-2"/>
    <n v="-2.3244760250987659"/>
    <n v="-5.7142529613810548E-2"/>
    <s v="A-Da-Proc-MilkingSchedule-All-All-S"/>
    <m/>
    <n v="1.2604876521416777E-2"/>
    <n v="5.4200969042092137E-4"/>
    <n v="1.2075111495475027E-3"/>
    <n v="2.0218901815597093E-3"/>
    <n v="2.9672559206659677E-3"/>
    <n v="4.0455652605574759E-3"/>
    <n v="5.3062384947777661E-3"/>
    <n v="6.6892166103524591E-3"/>
    <n v="8.102026444765249E-3"/>
    <n v="9.4334301611175529E-3"/>
    <n v="1.0577884429126607E-2"/>
    <n v="1.146351146087125E-2"/>
    <n v="1.2071297939840749E-2"/>
    <n v="1.2435002004278276E-2"/>
    <n v="1.2604876521416777E-2"/>
    <n v="1.2604876521416777E-2"/>
    <n v="1.2604876521416777E-2"/>
    <n v="1.2604876521416777E-2"/>
    <n v="1.2604876521416777E-2"/>
    <n v="1.2604876521416777E-2"/>
    <n v="1.2604876521416777E-2"/>
    <n v="5.4200969042092137E-4"/>
    <n v="6.6550145912658135E-4"/>
    <n v="8.1437903201220675E-4"/>
    <n v="9.4536573910625839E-4"/>
    <n v="1.0783093398915083E-3"/>
    <n v="1.2606732342202904E-3"/>
    <n v="1.3829781155746932E-3"/>
    <n v="1.4128098344127901E-3"/>
    <n v="1.3314037163523048E-3"/>
    <n v="1.1444542680090542E-3"/>
    <n v="8.8562703174464407E-4"/>
    <n v="6.0778647896949788E-4"/>
    <n v="3.6370406443752824E-4"/>
    <n v="1.8622400360893173E-4"/>
    <n v="7.9896443036887255E-5"/>
    <n v="2.8069266586707508E-5"/>
    <n v="7.8743926592349637E-6"/>
    <n v="1.7162600575399511E-6"/>
    <n v="2.8210516109477653E-7"/>
    <n v="3.3862224010175401E-8"/>
    <n v="1.2604876521416777E-2"/>
    <n v="1.2604876521416777E-2"/>
    <n v="5.4200969042092137E-4"/>
    <n v="1.2075111495475027E-3"/>
    <n v="2.0218901815597093E-3"/>
    <n v="2.9672559206659677E-3"/>
    <n v="4.0455652605574759E-3"/>
    <n v="5.3062384947777661E-3"/>
    <n v="6.6892166103524591E-3"/>
    <n v="8.102026444765249E-3"/>
    <n v="9.4334301611175529E-3"/>
    <n v="1.0577884429126607E-2"/>
    <n v="1.146351146087125E-2"/>
    <n v="1.2071297939840749E-2"/>
    <n v="1.2435002004278276E-2"/>
    <n v="1.2604876521416777E-2"/>
    <n v="1.2604876521416777E-2"/>
    <n v="1.2604876521416777E-2"/>
    <n v="1.2604876521416777E-2"/>
    <n v="1.2604876521416777E-2"/>
    <n v="1.2604876521416777E-2"/>
    <n v="1.2604876521416777E-2"/>
  </r>
  <r>
    <x v="2"/>
    <s v="Under $5"/>
    <n v="4.5667508970289443"/>
    <s v="Lighting"/>
    <s v="n/a"/>
    <s v="SC-Retro"/>
    <s v="M_Input"/>
    <x v="0"/>
    <s v="Oregon TieStall"/>
    <s v="Energy Efficient Lighting"/>
    <n v="5.1149178562060999E-5"/>
    <n v="6.2803033908383644E-5"/>
    <n v="7.685253467192051E-5"/>
    <n v="8.9213683538478505E-5"/>
    <n v="1.0175950346647147E-4"/>
    <n v="1.1896909133758836E-4"/>
    <n v="1.3051094072878618E-4"/>
    <n v="1.3332614484898932E-4"/>
    <n v="1.2564389092934751E-4"/>
    <n v="1.0800156666027088E-4"/>
    <n v="8.3576172136176882E-5"/>
    <n v="5.7356500612146996E-5"/>
    <n v="3.4322567408740179E-5"/>
    <n v="1.757386441880389E-5"/>
    <n v="7.5397866562009688E-6"/>
    <n v="2.648882398457901E-6"/>
    <n v="7.4310242660459427E-7"/>
    <n v="1.6196258792692527E-7"/>
    <n v="2.6622120440152807E-8"/>
    <n v="3.1955608414674119E-9"/>
    <n v="1.1895157805130467E-3"/>
    <n v="1.890710452839151"/>
    <n v="4.5667508970289443"/>
    <s v="C-All-Lgt-LPD Int-All-All-E"/>
    <m/>
    <n v="1.1895157805130467E-3"/>
    <n v="5.1149178562060999E-5"/>
    <n v="1.1395221247044465E-4"/>
    <n v="1.9080474714236516E-4"/>
    <n v="2.8001843068084368E-4"/>
    <n v="3.8177793414731514E-4"/>
    <n v="5.0074702548490353E-4"/>
    <n v="6.3125796621368965E-4"/>
    <n v="7.6458411106267903E-4"/>
    <n v="8.9022800199202651E-4"/>
    <n v="9.9822956865229734E-4"/>
    <n v="1.0818057407884743E-3"/>
    <n v="1.1391622414006213E-3"/>
    <n v="1.1734848088093615E-3"/>
    <n v="1.1895157805130467E-3"/>
    <n v="1.1895157805130467E-3"/>
    <n v="1.1895157805130467E-3"/>
    <n v="1.1895157805130467E-3"/>
    <n v="1.1895157805130467E-3"/>
    <n v="1.1895157805130467E-3"/>
    <n v="1.1895157805130467E-3"/>
    <n v="5.1149178562060999E-5"/>
    <n v="6.2803033908383644E-5"/>
    <n v="7.685253467192051E-5"/>
    <n v="8.9213683538478505E-5"/>
    <n v="1.0175950346647147E-4"/>
    <n v="1.1896909133758836E-4"/>
    <n v="1.3051094072878618E-4"/>
    <n v="1.3332614484898932E-4"/>
    <n v="1.2564389092934751E-4"/>
    <n v="1.0800156666027088E-4"/>
    <n v="8.3576172136176882E-5"/>
    <n v="5.7356500612146996E-5"/>
    <n v="3.4322567408740179E-5"/>
    <n v="1.757386441880389E-5"/>
    <n v="7.5397866562009688E-6"/>
    <n v="2.648882398457901E-6"/>
    <n v="7.4310242660459427E-7"/>
    <n v="1.6196258792692527E-7"/>
    <n v="2.6622120440152807E-8"/>
    <n v="3.1955608414674119E-9"/>
    <n v="1.1895157805130467E-3"/>
    <n v="1.1895157805130467E-3"/>
    <n v="5.1149178562060999E-5"/>
    <n v="1.1395221247044465E-4"/>
    <n v="1.9080474714236516E-4"/>
    <n v="2.8001843068084368E-4"/>
    <n v="3.8177793414731514E-4"/>
    <n v="5.0074702548490353E-4"/>
    <n v="6.3125796621368965E-4"/>
    <n v="7.6458411106267903E-4"/>
    <n v="8.9022800199202651E-4"/>
    <n v="9.9822956865229734E-4"/>
    <n v="1.0818057407884743E-3"/>
    <n v="1.1391622414006213E-3"/>
    <n v="1.1734848088093615E-3"/>
    <n v="1.1895157805130467E-3"/>
    <n v="1.1895157805130467E-3"/>
    <n v="1.1895157805130467E-3"/>
    <n v="1.1895157805130467E-3"/>
    <n v="1.1895157805130467E-3"/>
    <n v="1.1895157805130467E-3"/>
    <n v="1.1895157805130467E-3"/>
  </r>
  <r>
    <x v="2"/>
    <s v="Under $5"/>
    <n v="1.201793141709693"/>
    <s v="Motors/Drives"/>
    <s v="n/a"/>
    <s v="SC-Retro"/>
    <s v="M_Input"/>
    <x v="0"/>
    <s v="Washington FreeStall"/>
    <s v="VSD - Vacuum Pump"/>
    <n v="1.9783418910369793E-4"/>
    <n v="2.4621699602996147E-4"/>
    <n v="3.0638525782448854E-4"/>
    <n v="3.6014667800748755E-4"/>
    <n v="4.1699329672527445E-4"/>
    <n v="4.9580434334796754E-4"/>
    <n v="5.5388098405302762E-4"/>
    <n v="5.7673299189665091E-4"/>
    <n v="5.5301865071737783E-4"/>
    <n v="4.8374051410922625E-4"/>
    <n v="3.8057283692899239E-4"/>
    <n v="2.6631059140731127E-4"/>
    <n v="1.6225843716810573E-4"/>
    <n v="8.4365540491936414E-5"/>
    <n v="3.6887043208165366E-5"/>
    <n v="1.3140425882138498E-5"/>
    <n v="3.7485017661820016E-6"/>
    <n v="8.3000717458539577E-7"/>
    <n v="1.3856746251603167E-7"/>
    <n v="1.6889385140435988E-8"/>
    <n v="6.2869058498306327E-3"/>
    <n v="-1.4769642080914254"/>
    <n v="1.201793141709693"/>
    <s v="A-Da-Proc-MilkingSchedule-All-All-S"/>
    <m/>
    <n v="5.139022742690234E-3"/>
    <n v="1.9783418910369793E-4"/>
    <n v="4.4405118513365937E-4"/>
    <n v="7.5043644295814797E-4"/>
    <n v="1.1105831209656356E-3"/>
    <n v="1.52757641769091E-3"/>
    <n v="2.0233807610388777E-3"/>
    <n v="2.5772617450919052E-3"/>
    <n v="3.1539947369885564E-3"/>
    <n v="3.7070133877059341E-3"/>
    <n v="4.1907539018151601E-3"/>
    <n v="4.5713267387441523E-3"/>
    <n v="4.837637330151464E-3"/>
    <n v="4.9998957673195697E-3"/>
    <n v="5.084261307811506E-3"/>
    <n v="5.1211483510196715E-3"/>
    <n v="5.1342887769018101E-3"/>
    <n v="5.1380372786679921E-3"/>
    <n v="5.1388672858425771E-3"/>
    <n v="5.1390058533050936E-3"/>
    <n v="5.139022742690234E-3"/>
    <n v="1.9783418910369793E-4"/>
    <n v="2.4621699602996147E-4"/>
    <n v="3.0638525782448854E-4"/>
    <n v="3.6014667800748755E-4"/>
    <n v="4.1699329672527445E-4"/>
    <n v="4.9580434334796754E-4"/>
    <n v="5.5388098405302762E-4"/>
    <n v="5.7673299189665091E-4"/>
    <n v="5.5301865071737783E-4"/>
    <n v="4.8374051410922625E-4"/>
    <n v="3.8057283692899239E-4"/>
    <n v="2.6631059140731127E-4"/>
    <n v="1.6225843716810573E-4"/>
    <n v="8.4365540491936414E-5"/>
    <n v="3.6887043208165366E-5"/>
    <n v="1.3140425882138498E-5"/>
    <n v="3.7485017661820016E-6"/>
    <n v="8.3000717458539577E-7"/>
    <n v="1.3856746251603167E-7"/>
    <n v="1.6889385140435988E-8"/>
    <n v="6.2869058498306327E-3"/>
    <n v="5.139022742690234E-3"/>
    <n v="1.9783418910369793E-4"/>
    <n v="4.4405118513365937E-4"/>
    <n v="7.5043644295814797E-4"/>
    <n v="1.1105831209656356E-3"/>
    <n v="1.52757641769091E-3"/>
    <n v="2.0233807610388777E-3"/>
    <n v="2.5772617450919052E-3"/>
    <n v="3.1539947369885564E-3"/>
    <n v="3.7070133877059341E-3"/>
    <n v="4.1907539018151601E-3"/>
    <n v="4.5713267387441523E-3"/>
    <n v="4.837637330151464E-3"/>
    <n v="4.9998957673195697E-3"/>
    <n v="5.084261307811506E-3"/>
    <n v="5.1211483510196715E-3"/>
    <n v="5.1342887769018101E-3"/>
    <n v="5.1380372786679921E-3"/>
    <n v="5.1388672858425771E-3"/>
    <n v="5.1390058533050936E-3"/>
    <n v="5.139022742690234E-3"/>
  </r>
  <r>
    <x v="2"/>
    <s v="Under $5"/>
    <n v="1.2012802369889439"/>
    <s v="Refrigeration"/>
    <s v="n/a"/>
    <s v="SC-Retro"/>
    <s v="M_Input"/>
    <x v="0"/>
    <s v="Washington FreeStall"/>
    <s v="Plate Milk Pre-cooler"/>
    <n v="2.0796112698044421E-3"/>
    <n v="2.5882060228371948E-3"/>
    <n v="3.2206881831722597E-3"/>
    <n v="3.785822328083146E-3"/>
    <n v="4.3833877411767318E-3"/>
    <n v="5.2118408082839881E-3"/>
    <n v="5.8223360774273787E-3"/>
    <n v="6.0625538742832535E-3"/>
    <n v="5.8132713241040544E-3"/>
    <n v="5.085027160170153E-3"/>
    <n v="4.0005398674752488E-3"/>
    <n v="2.7994276907751057E-3"/>
    <n v="1.7056428723691286E-3"/>
    <n v="8.8684129666895121E-4"/>
    <n v="3.8775254728723847E-4"/>
    <n v="1.3813071379791358E-4"/>
    <n v="3.9403838907479496E-5"/>
    <n v="8.7249442682607999E-6"/>
    <n v="1.4566059485577444E-6"/>
    <n v="1.7753936181226952E-7"/>
    <n v="6.6087263868502263E-2"/>
    <n v="-1.4773094940514111"/>
    <n v="1.2012802369889439"/>
    <s v="A-Da-Proc-MilkingSchedule-All-All-S"/>
    <m/>
    <n v="5.4020842706202304E-2"/>
    <n v="2.0796112698044421E-3"/>
    <n v="4.6678172926416369E-3"/>
    <n v="7.8885054758138957E-3"/>
    <n v="1.1674327803897041E-2"/>
    <n v="1.6057715545073771E-2"/>
    <n v="2.1269556353357758E-2"/>
    <n v="2.7091892430785136E-2"/>
    <n v="3.3154446305068391E-2"/>
    <n v="3.8967717629172449E-2"/>
    <n v="4.4052744789342603E-2"/>
    <n v="4.8053284656817852E-2"/>
    <n v="5.0852712347592956E-2"/>
    <n v="5.2558355219962084E-2"/>
    <n v="5.3445196516631037E-2"/>
    <n v="5.3832949063918278E-2"/>
    <n v="5.3971079777716195E-2"/>
    <n v="5.4010483616623674E-2"/>
    <n v="5.4019208560891936E-2"/>
    <n v="5.4020665166840495E-2"/>
    <n v="5.4020842706202304E-2"/>
    <n v="2.0796112698044421E-3"/>
    <n v="2.5882060228371948E-3"/>
    <n v="3.2206881831722597E-3"/>
    <n v="3.785822328083146E-3"/>
    <n v="4.3833877411767318E-3"/>
    <n v="5.2118408082839881E-3"/>
    <n v="5.8223360774273787E-3"/>
    <n v="6.0625538742832535E-3"/>
    <n v="5.8132713241040544E-3"/>
    <n v="5.085027160170153E-3"/>
    <n v="4.0005398674752488E-3"/>
    <n v="2.7994276907751057E-3"/>
    <n v="1.7056428723691286E-3"/>
    <n v="8.8684129666895121E-4"/>
    <n v="3.8775254728723847E-4"/>
    <n v="1.3813071379791358E-4"/>
    <n v="3.9403838907479496E-5"/>
    <n v="8.7249442682607999E-6"/>
    <n v="1.4566059485577444E-6"/>
    <n v="1.7753936181226952E-7"/>
    <n v="6.6087263868502263E-2"/>
    <n v="5.4020842706202304E-2"/>
    <n v="2.0796112698044421E-3"/>
    <n v="4.6678172926416369E-3"/>
    <n v="7.8885054758138957E-3"/>
    <n v="1.1674327803897041E-2"/>
    <n v="1.6057715545073771E-2"/>
    <n v="2.1269556353357758E-2"/>
    <n v="2.7091892430785136E-2"/>
    <n v="3.3154446305068391E-2"/>
    <n v="3.8967717629172449E-2"/>
    <n v="4.4052744789342603E-2"/>
    <n v="4.8053284656817852E-2"/>
    <n v="5.0852712347592956E-2"/>
    <n v="5.2558355219962084E-2"/>
    <n v="5.3445196516631037E-2"/>
    <n v="5.3832949063918278E-2"/>
    <n v="5.3971079777716195E-2"/>
    <n v="5.4010483616623674E-2"/>
    <n v="5.4019208560891936E-2"/>
    <n v="5.4020665166840495E-2"/>
    <n v="5.4020842706202304E-2"/>
  </r>
  <r>
    <x v="2"/>
    <s v="Under $10"/>
    <n v="5.0304526876932387"/>
    <s v="Lighting"/>
    <s v="n/a"/>
    <s v="SC-Retro"/>
    <s v="M_Input"/>
    <x v="0"/>
    <s v="Washington FreeStall"/>
    <s v="Energy Efficient Lighting"/>
    <n v="1.3473100375603435E-3"/>
    <n v="1.6768114332110736E-3"/>
    <n v="2.086575303781662E-3"/>
    <n v="2.4527066654750984E-3"/>
    <n v="2.8398491525590385E-3"/>
    <n v="3.3765759674056523E-3"/>
    <n v="3.7720952723560158E-3"/>
    <n v="3.9277242851450175E-3"/>
    <n v="3.7662225242526283E-3"/>
    <n v="3.2944176797082198E-3"/>
    <n v="2.5918149210725225E-3"/>
    <n v="1.8136548315399092E-3"/>
    <n v="1.1050285194176119E-3"/>
    <n v="5.7455458049978118E-4"/>
    <n v="2.5121180416511903E-4"/>
    <n v="8.9490233053413142E-5"/>
    <n v="2.5528418916218995E-5"/>
    <n v="5.6525972716467188E-6"/>
    <n v="9.4368589156881198E-7"/>
    <n v="1.1502176762786136E-7"/>
    <n v="4.2815710444435641E-2"/>
    <n v="2.2028731439973934"/>
    <n v="5.0304526876932387"/>
    <s v="C-All-Lgt-LPD Int-All-All-E"/>
    <m/>
    <n v="3.4998282935050168E-2"/>
    <n v="1.3473100375603435E-3"/>
    <n v="3.0241214707714169E-3"/>
    <n v="5.1106967745530793E-3"/>
    <n v="7.5634034400281778E-3"/>
    <n v="1.0403252592587217E-2"/>
    <n v="1.3779828559992869E-2"/>
    <n v="1.7551923832348885E-2"/>
    <n v="2.1479648117493901E-2"/>
    <n v="2.5245870641746528E-2"/>
    <n v="2.8540288321454749E-2"/>
    <n v="3.113210324252727E-2"/>
    <n v="3.2945758074067182E-2"/>
    <n v="3.4050786593484796E-2"/>
    <n v="3.4625341173984574E-2"/>
    <n v="3.4876552978149691E-2"/>
    <n v="3.4966043211203106E-2"/>
    <n v="3.4991571630119324E-2"/>
    <n v="3.4997224227390968E-2"/>
    <n v="3.4998167913282537E-2"/>
    <n v="3.4998282935050168E-2"/>
    <n v="1.3473100375603435E-3"/>
    <n v="1.6768114332110736E-3"/>
    <n v="2.086575303781662E-3"/>
    <n v="2.4527066654750984E-3"/>
    <n v="2.8398491525590385E-3"/>
    <n v="3.3765759674056523E-3"/>
    <n v="3.7720952723560158E-3"/>
    <n v="3.9277242851450175E-3"/>
    <n v="3.7662225242526283E-3"/>
    <n v="3.2944176797082198E-3"/>
    <n v="2.5918149210725225E-3"/>
    <n v="1.8136548315399092E-3"/>
    <n v="1.1050285194176119E-3"/>
    <n v="5.7455458049978118E-4"/>
    <n v="2.5121180416511903E-4"/>
    <n v="8.9490233053413142E-5"/>
    <n v="2.5528418916218995E-5"/>
    <n v="5.6525972716467188E-6"/>
    <n v="9.4368589156881198E-7"/>
    <n v="1.1502176762786136E-7"/>
    <n v="4.2815710444435641E-2"/>
    <n v="3.4998282935050168E-2"/>
    <n v="1.3473100375603435E-3"/>
    <n v="3.0241214707714169E-3"/>
    <n v="5.1106967745530793E-3"/>
    <n v="7.5634034400281778E-3"/>
    <n v="1.0403252592587217E-2"/>
    <n v="1.3779828559992869E-2"/>
    <n v="1.7551923832348885E-2"/>
    <n v="2.1479648117493901E-2"/>
    <n v="2.5245870641746528E-2"/>
    <n v="2.8540288321454749E-2"/>
    <n v="3.113210324252727E-2"/>
    <n v="3.2945758074067182E-2"/>
    <n v="3.4050786593484796E-2"/>
    <n v="3.4625341173984574E-2"/>
    <n v="3.4876552978149691E-2"/>
    <n v="3.4966043211203106E-2"/>
    <n v="3.4991571630119324E-2"/>
    <n v="3.4997224227390968E-2"/>
    <n v="3.4998167913282537E-2"/>
    <n v="3.4998282935050168E-2"/>
  </r>
  <r>
    <x v="2"/>
    <s v="Under $5"/>
    <n v="0.49084856214451411"/>
    <s v="Motors/Drives"/>
    <s v="n/a"/>
    <s v="SC-Retro"/>
    <s v="M_Input"/>
    <x v="0"/>
    <s v="Washington TieStall"/>
    <s v="VSD - Vacuum Pump"/>
    <n v="1.4151571247943181E-4"/>
    <n v="1.7375872573654699E-4"/>
    <n v="2.1262983112722023E-4"/>
    <n v="2.4682973106877643E-4"/>
    <n v="2.8154056505791641E-4"/>
    <n v="3.2915476253918215E-4"/>
    <n v="3.6108788611699007E-4"/>
    <n v="3.6887678181474198E-4"/>
    <n v="3.4762209762529935E-4"/>
    <n v="2.9881063752135514E-4"/>
    <n v="2.3123228717748025E-4"/>
    <n v="1.5868966575106398E-4"/>
    <n v="9.4961106268359917E-5"/>
    <n v="4.8622050522794515E-5"/>
    <n v="2.0860516446037709E-5"/>
    <n v="7.328729227531343E-6"/>
    <n v="2.0559600819111667E-6"/>
    <n v="4.4810594558584262E-7"/>
    <n v="7.365608691506743E-8"/>
    <n v="8.8412381579684081E-9"/>
    <n v="3.2910630809170191E-3"/>
    <n v="-1.9555700226247184"/>
    <n v="0.49084856214451411"/>
    <s v="A-Da-Proc-MilkingSchedule-All-All-S"/>
    <m/>
    <n v="3.2910630809170191E-3"/>
    <n v="1.4151571247943181E-4"/>
    <n v="3.1527443821597879E-4"/>
    <n v="5.2790426934319905E-4"/>
    <n v="7.7473400041197548E-4"/>
    <n v="1.0562745654698919E-3"/>
    <n v="1.385429328009074E-3"/>
    <n v="1.746517214126064E-3"/>
    <n v="2.1153939959408061E-3"/>
    <n v="2.4630160935661055E-3"/>
    <n v="2.7618267310874607E-3"/>
    <n v="2.9930590182649409E-3"/>
    <n v="3.1517486840160051E-3"/>
    <n v="3.2467097902843648E-3"/>
    <n v="3.2910630809170191E-3"/>
    <n v="3.2910630809170191E-3"/>
    <n v="3.2910630809170191E-3"/>
    <n v="3.2910630809170191E-3"/>
    <n v="3.2910630809170191E-3"/>
    <n v="3.2910630809170191E-3"/>
    <n v="3.2910630809170191E-3"/>
    <n v="1.4151571247943181E-4"/>
    <n v="1.7375872573654699E-4"/>
    <n v="2.1262983112722023E-4"/>
    <n v="2.4682973106877643E-4"/>
    <n v="2.8154056505791641E-4"/>
    <n v="3.2915476253918215E-4"/>
    <n v="3.6108788611699007E-4"/>
    <n v="3.6887678181474198E-4"/>
    <n v="3.4762209762529935E-4"/>
    <n v="2.9881063752135514E-4"/>
    <n v="2.3123228717748025E-4"/>
    <n v="1.5868966575106398E-4"/>
    <n v="9.4961106268359917E-5"/>
    <n v="4.8622050522794515E-5"/>
    <n v="2.0860516446037709E-5"/>
    <n v="7.328729227531343E-6"/>
    <n v="2.0559600819111667E-6"/>
    <n v="4.4810594558584262E-7"/>
    <n v="7.365608691506743E-8"/>
    <n v="8.8412381579684081E-9"/>
    <n v="3.2910630809170191E-3"/>
    <n v="3.2910630809170191E-3"/>
    <n v="1.4151571247943181E-4"/>
    <n v="3.1527443821597879E-4"/>
    <n v="5.2790426934319905E-4"/>
    <n v="7.7473400041197548E-4"/>
    <n v="1.0562745654698919E-3"/>
    <n v="1.385429328009074E-3"/>
    <n v="1.746517214126064E-3"/>
    <n v="2.1153939959408061E-3"/>
    <n v="2.4630160935661055E-3"/>
    <n v="2.7618267310874607E-3"/>
    <n v="2.9930590182649409E-3"/>
    <n v="3.1517486840160051E-3"/>
    <n v="3.2467097902843648E-3"/>
    <n v="3.2910630809170191E-3"/>
    <n v="3.2910630809170191E-3"/>
    <n v="3.2910630809170191E-3"/>
    <n v="3.2910630809170191E-3"/>
    <n v="3.2910630809170191E-3"/>
    <n v="3.2910630809170191E-3"/>
    <n v="3.2910630809170191E-3"/>
  </r>
  <r>
    <x v="2"/>
    <s v="Under $5"/>
    <n v="0.51999130291149687"/>
    <s v="Refrigeration"/>
    <s v="n/a"/>
    <s v="SC-Retro"/>
    <s v="M_Input"/>
    <x v="0"/>
    <s v="Washington TieStall"/>
    <s v="Heat Recovery Refrigeration"/>
    <n v="7.8552556726493123E-4"/>
    <n v="9.6450011952750982E-4"/>
    <n v="1.1802658926508402E-3"/>
    <n v="1.3701027336016245E-3"/>
    <n v="1.5627756678068705E-3"/>
    <n v="1.8270726058007471E-3"/>
    <n v="2.0043270221020079E-3"/>
    <n v="2.0475616326208449E-3"/>
    <n v="1.9295811090279218E-3"/>
    <n v="1.6586384043953671E-3"/>
    <n v="1.2835244254694154E-3"/>
    <n v="8.8085476534137126E-4"/>
    <n v="5.2711020962001353E-4"/>
    <n v="2.6989132972816347E-4"/>
    <n v="1.1579257686382239E-4"/>
    <n v="4.0680317986770267E-5"/>
    <n v="1.1412225408200187E-5"/>
    <n v="2.4873469591036947E-6"/>
    <n v="4.0885028554608546E-7"/>
    <n v="4.9075954165668303E-8"/>
    <n v="1.8268036448021659E-2"/>
    <n v="-1.9359512146565283"/>
    <n v="0.51999130291149687"/>
    <s v="A-Da-Proc-MilkingSchedule-All-All-S"/>
    <m/>
    <n v="1.8268036448021659E-2"/>
    <n v="7.8552556726493123E-4"/>
    <n v="1.7500256867924412E-3"/>
    <n v="2.9302915794432813E-3"/>
    <n v="4.3003943130449059E-3"/>
    <n v="5.8631699808517762E-3"/>
    <n v="7.6902425866525233E-3"/>
    <n v="9.6945696087545313E-3"/>
    <n v="1.1742131241375376E-2"/>
    <n v="1.3671712350403297E-2"/>
    <n v="1.5330350754798664E-2"/>
    <n v="1.6613875180268078E-2"/>
    <n v="1.7494729945609449E-2"/>
    <n v="1.8021840155229462E-2"/>
    <n v="1.8268036448021659E-2"/>
    <n v="1.8268036448021659E-2"/>
    <n v="1.8268036448021659E-2"/>
    <n v="1.8268036448021659E-2"/>
    <n v="1.8268036448021659E-2"/>
    <n v="1.8268036448021659E-2"/>
    <n v="1.8268036448021659E-2"/>
    <n v="7.8552556726493123E-4"/>
    <n v="9.6450011952750982E-4"/>
    <n v="1.1802658926508402E-3"/>
    <n v="1.3701027336016245E-3"/>
    <n v="1.5627756678068705E-3"/>
    <n v="1.8270726058007471E-3"/>
    <n v="2.0043270221020079E-3"/>
    <n v="2.0475616326208449E-3"/>
    <n v="1.9295811090279218E-3"/>
    <n v="1.6586384043953671E-3"/>
    <n v="1.2835244254694154E-3"/>
    <n v="8.8085476534137126E-4"/>
    <n v="5.2711020962001353E-4"/>
    <n v="2.6989132972816347E-4"/>
    <n v="1.1579257686382239E-4"/>
    <n v="4.0680317986770267E-5"/>
    <n v="1.1412225408200187E-5"/>
    <n v="2.4873469591036947E-6"/>
    <n v="4.0885028554608546E-7"/>
    <n v="4.9075954165668303E-8"/>
    <n v="1.8268036448021659E-2"/>
    <n v="1.8268036448021659E-2"/>
    <n v="7.8552556726493123E-4"/>
    <n v="1.7500256867924412E-3"/>
    <n v="2.9302915794432813E-3"/>
    <n v="4.3003943130449059E-3"/>
    <n v="5.8631699808517762E-3"/>
    <n v="7.6902425866525233E-3"/>
    <n v="9.6945696087545313E-3"/>
    <n v="1.1742131241375376E-2"/>
    <n v="1.3671712350403297E-2"/>
    <n v="1.5330350754798664E-2"/>
    <n v="1.6613875180268078E-2"/>
    <n v="1.7494729945609449E-2"/>
    <n v="1.8021840155229462E-2"/>
    <n v="1.8268036448021659E-2"/>
    <n v="1.8268036448021659E-2"/>
    <n v="1.8268036448021659E-2"/>
    <n v="1.8268036448021659E-2"/>
    <n v="1.8268036448021659E-2"/>
    <n v="1.8268036448021659E-2"/>
    <n v="1.8268036448021659E-2"/>
  </r>
  <r>
    <x v="2"/>
    <s v="Under $5"/>
    <n v="-5.7142529613810548E-2"/>
    <s v="Refrigeration"/>
    <s v="n/a"/>
    <s v="SC-Retro"/>
    <s v="M_Input"/>
    <x v="0"/>
    <s v="Washington TieStall"/>
    <s v="Plate Milk Pre-cooler"/>
    <n v="3.8959295261077278E-4"/>
    <n v="4.7835801279964423E-4"/>
    <n v="5.8537021981939791E-4"/>
    <n v="6.7952259176297576E-4"/>
    <n v="7.7508156584775727E-4"/>
    <n v="9.0616351751171011E-4"/>
    <n v="9.9407545098391067E-4"/>
    <n v="1.0155182916360081E-3"/>
    <n v="9.5700411660135966E-4"/>
    <n v="8.2262609927764776E-4"/>
    <n v="6.3658280711062401E-4"/>
    <n v="4.3687286977238876E-4"/>
    <n v="2.614280571823627E-4"/>
    <n v="1.338565724842665E-4"/>
    <n v="5.7429030690698926E-5"/>
    <n v="2.0176001721743707E-5"/>
    <n v="5.660060955267245E-6"/>
    <n v="1.2336362893173741E-6"/>
    <n v="2.0277530937186602E-7"/>
    <n v="2.4339940903725232E-8"/>
    <n v="9.0603012235063451E-3"/>
    <n v="-2.3244760250987659"/>
    <n v="-5.7142529613810548E-2"/>
    <s v="A-Da-Proc-MilkingSchedule-All-All-S"/>
    <m/>
    <n v="9.0603012235063451E-3"/>
    <n v="3.8959295261077278E-4"/>
    <n v="8.6795096541041701E-4"/>
    <n v="1.453321185229815E-3"/>
    <n v="2.132843776992791E-3"/>
    <n v="2.9079253428405481E-3"/>
    <n v="3.8140888603522584E-3"/>
    <n v="4.8081643113361688E-3"/>
    <n v="5.8236826029721767E-3"/>
    <n v="6.7806867195735364E-3"/>
    <n v="7.603312818851184E-3"/>
    <n v="8.2398956259618072E-3"/>
    <n v="8.6767684957341964E-3"/>
    <n v="8.9381965529165587E-3"/>
    <n v="9.0603012235063451E-3"/>
    <n v="9.0603012235063451E-3"/>
    <n v="9.0603012235063451E-3"/>
    <n v="9.0603012235063451E-3"/>
    <n v="9.0603012235063451E-3"/>
    <n v="9.0603012235063451E-3"/>
    <n v="9.0603012235063451E-3"/>
    <n v="3.8959295261077278E-4"/>
    <n v="4.7835801279964423E-4"/>
    <n v="5.8537021981939791E-4"/>
    <n v="6.7952259176297576E-4"/>
    <n v="7.7508156584775727E-4"/>
    <n v="9.0616351751171011E-4"/>
    <n v="9.9407545098391067E-4"/>
    <n v="1.0155182916360081E-3"/>
    <n v="9.5700411660135966E-4"/>
    <n v="8.2262609927764776E-4"/>
    <n v="6.3658280711062401E-4"/>
    <n v="4.3687286977238876E-4"/>
    <n v="2.614280571823627E-4"/>
    <n v="1.338565724842665E-4"/>
    <n v="5.7429030690698926E-5"/>
    <n v="2.0176001721743707E-5"/>
    <n v="5.660060955267245E-6"/>
    <n v="1.2336362893173741E-6"/>
    <n v="2.0277530937186602E-7"/>
    <n v="2.4339940903725232E-8"/>
    <n v="9.0603012235063451E-3"/>
    <n v="9.0603012235063451E-3"/>
    <n v="3.8959295261077278E-4"/>
    <n v="8.6795096541041701E-4"/>
    <n v="1.453321185229815E-3"/>
    <n v="2.132843776992791E-3"/>
    <n v="2.9079253428405481E-3"/>
    <n v="3.8140888603522584E-3"/>
    <n v="4.8081643113361688E-3"/>
    <n v="5.8236826029721767E-3"/>
    <n v="6.7806867195735364E-3"/>
    <n v="7.603312818851184E-3"/>
    <n v="8.2398956259618072E-3"/>
    <n v="8.6767684957341964E-3"/>
    <n v="8.9381965529165587E-3"/>
    <n v="9.0603012235063451E-3"/>
    <n v="9.0603012235063451E-3"/>
    <n v="9.0603012235063451E-3"/>
    <n v="9.0603012235063451E-3"/>
    <n v="9.0603012235063451E-3"/>
    <n v="9.0603012235063451E-3"/>
    <n v="9.0603012235063451E-3"/>
  </r>
  <r>
    <x v="2"/>
    <s v="Under $5"/>
    <n v="4.5667508970289443"/>
    <s v="Lighting"/>
    <s v="n/a"/>
    <s v="SC-Retro"/>
    <s v="M_Input"/>
    <x v="0"/>
    <s v="Washington TieStall"/>
    <s v="Energy Efficient Lighting"/>
    <n v="3.6765688606293214E-5"/>
    <n v="4.5142402148345836E-5"/>
    <n v="5.5241089647683477E-5"/>
    <n v="6.4126201057488179E-5"/>
    <n v="7.3144052795293897E-5"/>
    <n v="8.5514189843426971E-5"/>
    <n v="9.3810394251531837E-5"/>
    <n v="9.5833944207880789E-5"/>
    <n v="9.0311991297897538E-5"/>
    <n v="7.7630806211393855E-5"/>
    <n v="6.0073995439367348E-5"/>
    <n v="4.1227470319865346E-5"/>
    <n v="2.4670832670111277E-5"/>
    <n v="1.2631976602459153E-5"/>
    <n v="5.4195483906633419E-6"/>
    <n v="1.9039990114060229E-6"/>
    <n v="5.3413707095953237E-7"/>
    <n v="1.1641762861090182E-7"/>
    <n v="1.9135802717815004E-8"/>
    <n v="2.2969478322570575E-9"/>
    <n v="8.5501601409984228E-4"/>
    <n v="1.890710452839151"/>
    <n v="4.5667508970289443"/>
    <s v="C-All-Lgt-LPD Int-All-All-E"/>
    <m/>
    <n v="8.5501601409984228E-4"/>
    <n v="3.6765688606293214E-5"/>
    <n v="8.1908090754639049E-5"/>
    <n v="1.3714918040232251E-4"/>
    <n v="2.0127538145981068E-4"/>
    <n v="2.7441943425510456E-4"/>
    <n v="3.5993362409853153E-4"/>
    <n v="4.537440183500634E-4"/>
    <n v="5.4957796255794414E-4"/>
    <n v="6.3988995385584168E-4"/>
    <n v="7.1752076006723552E-4"/>
    <n v="7.7759475550660286E-4"/>
    <n v="8.1882222582646818E-4"/>
    <n v="8.434930584965795E-4"/>
    <n v="8.5501601409984228E-4"/>
    <n v="8.5501601409984228E-4"/>
    <n v="8.5501601409984228E-4"/>
    <n v="8.5501601409984228E-4"/>
    <n v="8.5501601409984228E-4"/>
    <n v="8.5501601409984228E-4"/>
    <n v="8.5501601409984228E-4"/>
    <n v="3.6765688606293214E-5"/>
    <n v="4.5142402148345836E-5"/>
    <n v="5.5241089647683477E-5"/>
    <n v="6.4126201057488179E-5"/>
    <n v="7.3144052795293897E-5"/>
    <n v="8.5514189843426971E-5"/>
    <n v="9.3810394251531837E-5"/>
    <n v="9.5833944207880789E-5"/>
    <n v="9.0311991297897538E-5"/>
    <n v="7.7630806211393855E-5"/>
    <n v="6.0073995439367348E-5"/>
    <n v="4.1227470319865346E-5"/>
    <n v="2.4670832670111277E-5"/>
    <n v="1.2631976602459153E-5"/>
    <n v="5.4195483906633419E-6"/>
    <n v="1.9039990114060229E-6"/>
    <n v="5.3413707095953237E-7"/>
    <n v="1.1641762861090182E-7"/>
    <n v="1.9135802717815004E-8"/>
    <n v="2.2969478322570575E-9"/>
    <n v="8.5501601409984228E-4"/>
    <n v="8.5501601409984228E-4"/>
    <n v="3.6765688606293214E-5"/>
    <n v="8.1908090754639049E-5"/>
    <n v="1.3714918040232251E-4"/>
    <n v="2.0127538145981068E-4"/>
    <n v="2.7441943425510456E-4"/>
    <n v="3.5993362409853153E-4"/>
    <n v="4.537440183500634E-4"/>
    <n v="5.4957796255794414E-4"/>
    <n v="6.3988995385584168E-4"/>
    <n v="7.1752076006723552E-4"/>
    <n v="7.7759475550660286E-4"/>
    <n v="8.1882222582646818E-4"/>
    <n v="8.434930584965795E-4"/>
    <n v="8.5501601409984228E-4"/>
    <n v="8.5501601409984228E-4"/>
    <n v="8.5501601409984228E-4"/>
    <n v="8.5501601409984228E-4"/>
    <n v="8.5501601409984228E-4"/>
    <n v="8.5501601409984228E-4"/>
    <n v="8.5501601409984228E-4"/>
  </r>
  <r>
    <x v="3"/>
    <s v="Under $10"/>
    <n v="5.6455147293996442"/>
    <s v="Irrigation"/>
    <s v="n/a"/>
    <s v="SC-Retro"/>
    <s v="M_Input"/>
    <x v="0"/>
    <s v="Idaho"/>
    <s v="LESA"/>
    <n v="6.1461914504420401E-3"/>
    <n v="1.2299596125675348E-2"/>
    <n v="2.1866263802228801E-2"/>
    <n v="3.5619710206973548E-2"/>
    <n v="5.415157111478168E-2"/>
    <n v="7.7690054164209474E-2"/>
    <n v="0.10587308737321004"/>
    <n v="0.13751571616382322"/>
    <n v="0.17042878346787402"/>
    <n v="0.20140371426527862"/>
    <n v="0.22646185483092143"/>
    <n v="0.24145671402539703"/>
    <n v="0.24303369632209623"/>
    <n v="0.2296534005655744"/>
    <n v="0.20241843153196426"/>
    <n v="0.16519013262009005"/>
    <n v="0.12369216209540615"/>
    <n v="8.4310487250084235E-2"/>
    <n v="5.1769828665817696E-2"/>
    <n v="2.4889615029896915E-2"/>
    <n v="2.4889615029896919"/>
    <n v="8.3861248105310118"/>
    <n v="5.6455147293996442"/>
    <s v="A-Irr-Irr-Irrigation-All-All-E"/>
    <m/>
    <n v="2.415871011071745"/>
    <n v="6.1461914504420401E-3"/>
    <n v="1.8445787576117388E-2"/>
    <n v="4.0312051378346189E-2"/>
    <n v="7.5931761585319738E-2"/>
    <n v="0.13008333270010142"/>
    <n v="0.2077733868643109"/>
    <n v="0.31364647423752096"/>
    <n v="0.4511621904013442"/>
    <n v="0.62159097386921824"/>
    <n v="0.82299468813449683"/>
    <n v="1.0494565429654183"/>
    <n v="1.2909132569908155"/>
    <n v="1.5339469533129118"/>
    <n v="1.7636003538784861"/>
    <n v="1.9660187854104505"/>
    <n v="2.1312089180305405"/>
    <n v="2.2549010801259466"/>
    <n v="2.3392115673760308"/>
    <n v="2.3909813960418482"/>
    <n v="2.415871011071745"/>
    <n v="6.1461914504420401E-3"/>
    <n v="1.2299596125675348E-2"/>
    <n v="2.1866263802228801E-2"/>
    <n v="3.5619710206973548E-2"/>
    <n v="5.415157111478168E-2"/>
    <n v="7.7690054164209474E-2"/>
    <n v="0.10587308737321004"/>
    <n v="0.13751571616382322"/>
    <n v="0.17042878346787402"/>
    <n v="0.20140371426527862"/>
    <n v="0.22646185483092143"/>
    <n v="0.24145671402539703"/>
    <n v="0.24303369632209623"/>
    <n v="0.2296534005655744"/>
    <n v="0.20241843153196426"/>
    <n v="0.16519013262009005"/>
    <n v="0.12369216209540615"/>
    <n v="8.4310487250084235E-2"/>
    <n v="5.1769828665817696E-2"/>
    <n v="2.4889615029896915E-2"/>
    <n v="2.4889615029896919"/>
    <n v="2.415871011071745"/>
    <n v="6.1461914504420401E-3"/>
    <n v="1.8445787576117388E-2"/>
    <n v="4.0312051378346189E-2"/>
    <n v="7.5931761585319738E-2"/>
    <n v="0.13008333270010142"/>
    <n v="0.2077733868643109"/>
    <n v="0.31364647423752096"/>
    <n v="0.4511621904013442"/>
    <n v="0.62159097386921824"/>
    <n v="0.82299468813449683"/>
    <n v="1.0494565429654183"/>
    <n v="1.2909132569908155"/>
    <n v="1.5339469533129118"/>
    <n v="1.7636003538784861"/>
    <n v="1.9660187854104505"/>
    <n v="2.1312089180305405"/>
    <n v="2.2549010801259466"/>
    <n v="2.3392115673760308"/>
    <n v="2.3909813960418482"/>
    <n v="2.415871011071745"/>
  </r>
  <r>
    <x v="3"/>
    <s v="Under $10"/>
    <n v="5.6455147293996442"/>
    <s v="Irrigation"/>
    <s v="n/a"/>
    <s v="SC-Retro"/>
    <s v="M_Input"/>
    <x v="0"/>
    <s v="Montana"/>
    <s v="LESA"/>
    <n v="3.7684013510712018E-4"/>
    <n v="7.5904637137340955E-4"/>
    <n v="1.3580355944891299E-3"/>
    <n v="2.2265344359299697E-3"/>
    <n v="3.4070979321204143E-3"/>
    <n v="4.920346363631322E-3"/>
    <n v="6.7497212796615077E-3"/>
    <n v="8.825273770901294E-3"/>
    <n v="1.1010159887203792E-2"/>
    <n v="1.3097435178092896E-2"/>
    <n v="1.4824181938374498E-2"/>
    <n v="1.5909476465562861E-2"/>
    <n v="1.6117781600452644E-2"/>
    <n v="1.532891971762099E-2"/>
    <n v="1.3597659125915337E-2"/>
    <n v="1.1167287228868448E-2"/>
    <n v="8.4124109811490183E-3"/>
    <n v="5.769183794564957E-3"/>
    <n v="3.5639872757619959E-3"/>
    <n v="1.723760351503617E-3"/>
    <n v="0.17237603515036168"/>
    <n v="8.3861248105310118"/>
    <n v="5.6455147293996442"/>
    <s v="A-Irr-Irr-Irrigation-All-All-E"/>
    <m/>
    <n v="0.15914513942828523"/>
    <n v="3.7684013510712018E-4"/>
    <n v="1.1358865064805298E-3"/>
    <n v="2.4939221009696597E-3"/>
    <n v="4.7204565368996294E-3"/>
    <n v="8.1275544690200437E-3"/>
    <n v="1.3047900832651366E-2"/>
    <n v="1.9797622112312875E-2"/>
    <n v="2.8622895883214171E-2"/>
    <n v="3.9633055770417966E-2"/>
    <n v="5.2730490948510858E-2"/>
    <n v="6.7554672886885353E-2"/>
    <n v="8.3464149352448211E-2"/>
    <n v="9.9581930952900855E-2"/>
    <n v="0.11491085067052184"/>
    <n v="0.12850850979643719"/>
    <n v="0.13967579702530564"/>
    <n v="0.14808820800645467"/>
    <n v="0.15385739180101962"/>
    <n v="0.15742137907678161"/>
    <n v="0.15914513942828523"/>
    <n v="3.7684013510712018E-4"/>
    <n v="7.5904637137340955E-4"/>
    <n v="1.3580355944891299E-3"/>
    <n v="2.2265344359299697E-3"/>
    <n v="3.4070979321204143E-3"/>
    <n v="4.920346363631322E-3"/>
    <n v="6.7497212796615077E-3"/>
    <n v="8.825273770901294E-3"/>
    <n v="1.1010159887203792E-2"/>
    <n v="1.3097435178092896E-2"/>
    <n v="1.4824181938374498E-2"/>
    <n v="1.5909476465562861E-2"/>
    <n v="1.6117781600452644E-2"/>
    <n v="1.532891971762099E-2"/>
    <n v="1.3597659125915337E-2"/>
    <n v="1.1167287228868448E-2"/>
    <n v="8.4124109811490183E-3"/>
    <n v="5.769183794564957E-3"/>
    <n v="3.5639872757619959E-3"/>
    <n v="1.723760351503617E-3"/>
    <n v="0.17237603515036168"/>
    <n v="0.15914513942828523"/>
    <n v="3.7684013510712018E-4"/>
    <n v="1.1358865064805298E-3"/>
    <n v="2.4939221009696597E-3"/>
    <n v="4.7204565368996294E-3"/>
    <n v="8.1275544690200437E-3"/>
    <n v="1.3047900832651366E-2"/>
    <n v="1.9797622112312875E-2"/>
    <n v="2.8622895883214171E-2"/>
    <n v="3.9633055770417966E-2"/>
    <n v="5.2730490948510858E-2"/>
    <n v="6.7554672886885353E-2"/>
    <n v="8.3464149352448211E-2"/>
    <n v="9.9581930952900855E-2"/>
    <n v="0.11491085067052184"/>
    <n v="0.12850850979643719"/>
    <n v="0.13967579702530564"/>
    <n v="0.14808820800645467"/>
    <n v="0.15385739180101962"/>
    <n v="0.15742137907678161"/>
    <n v="0.15914513942828523"/>
  </r>
  <r>
    <x v="3"/>
    <s v="Under $10"/>
    <n v="5.6455147293996442"/>
    <s v="Irrigation"/>
    <s v="n/a"/>
    <s v="SC-Retro"/>
    <s v="M_Input"/>
    <x v="0"/>
    <s v="Washington"/>
    <s v="LESA"/>
    <n v="5.7703336986205554E-3"/>
    <n v="1.1677546482341513E-2"/>
    <n v="2.0981573858405968E-2"/>
    <n v="3.4548797498478286E-2"/>
    <n v="5.3061258387945467E-2"/>
    <n v="7.7490806783133512E-2"/>
    <n v="0.10663070120869338"/>
    <n v="0.13977288872979263"/>
    <n v="0.17485024063735752"/>
    <n v="0.20845513347717917"/>
    <n v="0.23806651106106147"/>
    <n v="0.25623027031372364"/>
    <n v="0.2603829910059039"/>
    <n v="0.24836662072423829"/>
    <n v="0.22086316217554741"/>
    <n v="0.18317375384023898"/>
    <n v="0.13799479291659503"/>
    <n v="9.4972471246009091E-2"/>
    <n v="5.8874866522423318E-2"/>
    <n v="2.8572701458569782E-2"/>
    <n v="2.8572701458569778"/>
    <n v="8.3861248105310118"/>
    <n v="5.6455147293996442"/>
    <s v="A-Irr-Irr-Irrigation-All-All-E"/>
    <m/>
    <n v="2.5607374220262593"/>
    <n v="5.7703336986205554E-3"/>
    <n v="1.7447880180962067E-2"/>
    <n v="3.8429454039368038E-2"/>
    <n v="7.2978251537846317E-2"/>
    <n v="0.12603950992579177"/>
    <n v="0.2035303167089253"/>
    <n v="0.31016101791761869"/>
    <n v="0.44993390664741129"/>
    <n v="0.62478414728476883"/>
    <n v="0.83323928076194798"/>
    <n v="1.0713057918230096"/>
    <n v="1.3275360621367331"/>
    <n v="1.587919053142637"/>
    <n v="1.8362856738668754"/>
    <n v="2.0571488360424226"/>
    <n v="2.2403225898826618"/>
    <n v="2.3783173827992568"/>
    <n v="2.4732898540452659"/>
    <n v="2.5321647205676894"/>
    <n v="2.5607374220262593"/>
    <n v="5.7703336986205554E-3"/>
    <n v="1.1677546482341513E-2"/>
    <n v="2.0981573858405968E-2"/>
    <n v="3.4548797498478286E-2"/>
    <n v="5.3061258387945467E-2"/>
    <n v="7.7490806783133512E-2"/>
    <n v="0.10663070120869338"/>
    <n v="0.13977288872979263"/>
    <n v="0.17485024063735752"/>
    <n v="0.20845513347717917"/>
    <n v="0.23806651106106147"/>
    <n v="0.25623027031372364"/>
    <n v="0.2603829910059039"/>
    <n v="0.24836662072423829"/>
    <n v="0.22086316217554741"/>
    <n v="0.18317375384023898"/>
    <n v="0.13799479291659503"/>
    <n v="9.4972471246009091E-2"/>
    <n v="5.8874866522423318E-2"/>
    <n v="2.8572701458569782E-2"/>
    <n v="2.8572701458569778"/>
    <n v="2.5607374220262593"/>
    <n v="5.7703336986205554E-3"/>
    <n v="1.7447880180962067E-2"/>
    <n v="3.8429454039368038E-2"/>
    <n v="7.2978251537846317E-2"/>
    <n v="0.12603950992579177"/>
    <n v="0.2035303167089253"/>
    <n v="0.31016101791761869"/>
    <n v="0.44993390664741129"/>
    <n v="0.62478414728476883"/>
    <n v="0.83323928076194798"/>
    <n v="1.0713057918230096"/>
    <n v="1.3275360621367331"/>
    <n v="1.587919053142637"/>
    <n v="1.8362856738668754"/>
    <n v="2.0571488360424226"/>
    <n v="2.2403225898826618"/>
    <n v="2.3783173827992568"/>
    <n v="2.4732898540452659"/>
    <n v="2.5321647205676894"/>
    <n v="2.5607374220262593"/>
  </r>
  <r>
    <x v="3"/>
    <s v="Under $10"/>
    <n v="5.6455147293996442"/>
    <s v="Irrigation"/>
    <s v="n/a"/>
    <s v="SC-Retro"/>
    <s v="M_Input"/>
    <x v="0"/>
    <s v="Oregon"/>
    <s v="LESA"/>
    <n v="3.486737258776238E-3"/>
    <n v="7.0539456008038145E-3"/>
    <n v="1.2675833356508221E-2"/>
    <n v="2.0883377690441924E-2"/>
    <n v="3.2080476267562288E-2"/>
    <n v="4.692749773417422E-2"/>
    <n v="6.4591632030990068E-2"/>
    <n v="8.4723134728774491E-2"/>
    <n v="0.10594691868549345"/>
    <n v="0.12639699385463257"/>
    <n v="0.14459196404997121"/>
    <n v="0.15567277984406191"/>
    <n v="0.15829481783633523"/>
    <n v="0.15108428113289527"/>
    <n v="0.13439816112320432"/>
    <n v="0.111694267443261"/>
    <n v="8.4119276025523479E-2"/>
    <n v="5.7928288792731583E-2"/>
    <n v="3.5931620183176506E-2"/>
    <n v="1.744801651903791E-2"/>
    <n v="1.7448016519037908"/>
    <n v="8.3861248105310118"/>
    <n v="5.6455147293996442"/>
    <s v="A-Irr-Irr-Irrigation-All-All-E"/>
    <m/>
    <n v="1.5559300201583555"/>
    <n v="3.486737258776238E-3"/>
    <n v="1.0540682859580052E-2"/>
    <n v="2.3216516216088272E-2"/>
    <n v="4.4099893906530199E-2"/>
    <n v="7.6180370174092488E-2"/>
    <n v="0.12310786790826671"/>
    <n v="0.18769949993925678"/>
    <n v="0.27242263466803129"/>
    <n v="0.37836955335352473"/>
    <n v="0.50476654720815728"/>
    <n v="0.64935851125812849"/>
    <n v="0.8050312911021904"/>
    <n v="0.96332610893852566"/>
    <n v="1.1144103900714208"/>
    <n v="1.2488085511946252"/>
    <n v="1.3605028186378862"/>
    <n v="1.4446220946634096"/>
    <n v="1.5025503834561411"/>
    <n v="1.5384820036393176"/>
    <n v="1.5559300201583555"/>
    <n v="3.486737258776238E-3"/>
    <n v="7.0539456008038145E-3"/>
    <n v="1.2675833356508221E-2"/>
    <n v="2.0883377690441924E-2"/>
    <n v="3.2080476267562288E-2"/>
    <n v="4.692749773417422E-2"/>
    <n v="6.4591632030990068E-2"/>
    <n v="8.4723134728774491E-2"/>
    <n v="0.10594691868549345"/>
    <n v="0.12639699385463257"/>
    <n v="0.14459196404997121"/>
    <n v="0.15567277984406191"/>
    <n v="0.15829481783633523"/>
    <n v="0.15108428113289527"/>
    <n v="0.13439816112320432"/>
    <n v="0.111694267443261"/>
    <n v="8.4119276025523479E-2"/>
    <n v="5.7928288792731583E-2"/>
    <n v="3.5931620183176506E-2"/>
    <n v="1.744801651903791E-2"/>
    <n v="1.7448016519037908"/>
    <n v="1.5559300201583555"/>
    <n v="3.486737258776238E-3"/>
    <n v="1.0540682859580052E-2"/>
    <n v="2.3216516216088272E-2"/>
    <n v="4.4099893906530199E-2"/>
    <n v="7.6180370174092488E-2"/>
    <n v="0.12310786790826671"/>
    <n v="0.18769949993925678"/>
    <n v="0.27242263466803129"/>
    <n v="0.37836955335352473"/>
    <n v="0.50476654720815728"/>
    <n v="0.64935851125812849"/>
    <n v="0.8050312911021904"/>
    <n v="0.96332610893852566"/>
    <n v="1.1144103900714208"/>
    <n v="1.2488085511946252"/>
    <n v="1.3605028186378862"/>
    <n v="1.4446220946634096"/>
    <n v="1.5025503834561411"/>
    <n v="1.5384820036393176"/>
    <n v="1.5559300201583555"/>
  </r>
  <r>
    <x v="4"/>
    <s v="Under $10"/>
    <n v="9.6244810156568441"/>
    <s v="Irrigation"/>
    <s v="n/a"/>
    <s v="SC-Retro"/>
    <s v="M_Input"/>
    <x v="0"/>
    <s v="Idaho"/>
    <s v="Wheel/hand line systems: Replace worn nozzle with new flow controlling type nozzle for impact sprinklers "/>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6.479172509868409"/>
    <n v="9.6244810156568441"/>
    <s v="A-Irr-Irr-Irrigation-All-All-E"/>
    <m/>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r>
  <r>
    <x v="4"/>
    <s v="Under $5"/>
    <n v="3.59502673231888"/>
    <s v="Irrigation"/>
    <s v="n/a"/>
    <s v="SC-Retro"/>
    <s v="M_Input"/>
    <x v="0"/>
    <s v="Idaho"/>
    <s v="Wheel/hand line systems: Replace worn nozzle with new nozzle "/>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2.4201614963332001"/>
    <n v="3.59502673231888"/>
    <s v="A-Irr-Irr-Irrigation-All-All-E"/>
    <m/>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n v="1.4734443991272456E-2"/>
    <n v="1.4750949474431443E-2"/>
    <n v="1.4769709536317642E-2"/>
    <n v="1.4790984774900167E-2"/>
    <n v="1.4814464570424636E-2"/>
    <n v="1.3355957086336518E-2"/>
    <n v="1.0704307090468781E-2"/>
    <n v="8.5800395232606998E-3"/>
    <n v="6.8779766669532028E-3"/>
    <n v="5.5140908385139398E-3"/>
    <n v="4.4210333053819415E-3"/>
    <n v="3.5448121712289495E-3"/>
    <n v="2.8425039279919881E-3"/>
    <n v="2.2794936479593503E-3"/>
    <n v="1.8281262442653378E-3"/>
    <n v="1.4662075749001099E-3"/>
    <n v="1.0018529335449199E-5"/>
    <n v="3.5860445092176608E-6"/>
    <n v="1.2252418729169396E-6"/>
    <n v="4.0042453442583943E-7"/>
    <n v="0.13989901734539195"/>
    <n v="0.13529033066485915"/>
    <n v="1.4734443991272456E-2"/>
    <n v="2.9485393465703898E-2"/>
    <n v="4.425510300202154E-2"/>
    <n v="5.9046087776921705E-2"/>
    <n v="7.3860552347346342E-2"/>
    <n v="8.7216509433682865E-2"/>
    <n v="9.7920816524151646E-2"/>
    <n v="0.10650085604741234"/>
    <n v="0.11337883271436555"/>
    <n v="0.11889292355287949"/>
    <n v="0.12331395685826144"/>
    <n v="0.12685876902949039"/>
    <n v="0.12970127295748238"/>
    <n v="0.13198076660544172"/>
    <n v="0.13380889284970707"/>
    <n v="0.13527510042460716"/>
    <n v="0.1352851189539426"/>
    <n v="0.13528870499845183"/>
    <n v="0.13528993024032474"/>
    <n v="0.13529033066485915"/>
  </r>
  <r>
    <x v="4"/>
    <s v="Under $35"/>
    <n v="30.316555669078014"/>
    <s v="Irrigation"/>
    <s v="n/a"/>
    <s v="SC-Retro"/>
    <s v="M_Input"/>
    <x v="0"/>
    <s v="Idaho"/>
    <s v="Wheel/hand line systems: Rebuild or replace leaking impact sprinkler with new or rebuilt impact sprinkler "/>
    <n v="2.0361698956421842E-2"/>
    <n v="2.0384508074934402E-2"/>
    <n v="2.0410432821925662E-2"/>
    <n v="2.0439833320750049E-2"/>
    <n v="2.0472280322368218E-2"/>
    <n v="1.8456751922770572E-2"/>
    <n v="1.479240605497693E-2"/>
    <n v="1.1856856078879992E-2"/>
    <n v="9.5047556870654915E-3"/>
    <n v="7.6199860502838323E-3"/>
    <n v="6.1094771742878414E-3"/>
    <n v="4.8986170316556808E-3"/>
    <n v="3.9280891290164746E-3"/>
    <n v="3.1500586965016388E-3"/>
    <n v="2.5263088489876771E-3"/>
    <n v="2.0261692443518638E-3"/>
    <n v="1.384472182563034E-5"/>
    <n v="4.9555964774965183E-6"/>
    <n v="1.6931759474544451E-6"/>
    <n v="5.5335130593144299E-7"/>
    <n v="0.19332807380946221"/>
    <n v="20.409016731961419"/>
    <n v="30.316555669078014"/>
    <s v="A-Irr-Irr-Irrigation-All-All-E"/>
    <m/>
    <n v="0.18695927626073472"/>
    <n v="2.0361698956421842E-2"/>
    <n v="4.0746207031356244E-2"/>
    <n v="6.1156639853281902E-2"/>
    <n v="8.1596473174031958E-2"/>
    <n v="0.10206875349640018"/>
    <n v="0.12052550541917076"/>
    <n v="0.13531791147414768"/>
    <n v="0.14717476755302766"/>
    <n v="0.15667952324009315"/>
    <n v="0.16429950929037698"/>
    <n v="0.17040898646466482"/>
    <n v="0.17530760349632049"/>
    <n v="0.17923569262533698"/>
    <n v="0.18238575132183862"/>
    <n v="0.18491206017082631"/>
    <n v="0.18693822941517818"/>
    <n v="0.18695207413700382"/>
    <n v="0.18695702973348133"/>
    <n v="0.18695872290942878"/>
    <n v="0.18695927626073472"/>
    <n v="2.0361698956421842E-2"/>
    <n v="2.0384508074934402E-2"/>
    <n v="2.0410432821925662E-2"/>
    <n v="2.0439833320750049E-2"/>
    <n v="2.0472280322368218E-2"/>
    <n v="1.8456751922770572E-2"/>
    <n v="1.479240605497693E-2"/>
    <n v="1.1856856078879992E-2"/>
    <n v="9.5047556870654915E-3"/>
    <n v="7.6199860502838323E-3"/>
    <n v="6.1094771742878414E-3"/>
    <n v="4.8986170316556808E-3"/>
    <n v="3.9280891290164746E-3"/>
    <n v="3.1500586965016388E-3"/>
    <n v="2.5263088489876771E-3"/>
    <n v="2.0261692443518638E-3"/>
    <n v="1.384472182563034E-5"/>
    <n v="4.9555964774965183E-6"/>
    <n v="1.6931759474544451E-6"/>
    <n v="5.5335130593144299E-7"/>
    <n v="0.19332807380946221"/>
    <n v="0.18695927626073472"/>
    <n v="2.0361698956421842E-2"/>
    <n v="4.0746207031356244E-2"/>
    <n v="6.1156639853281902E-2"/>
    <n v="8.1596473174031958E-2"/>
    <n v="0.10206875349640018"/>
    <n v="0.12052550541917076"/>
    <n v="0.13531791147414768"/>
    <n v="0.14717476755302766"/>
    <n v="0.15667952324009315"/>
    <n v="0.16429950929037698"/>
    <n v="0.17040898646466482"/>
    <n v="0.17530760349632049"/>
    <n v="0.17923569262533698"/>
    <n v="0.18238575132183862"/>
    <n v="0.18491206017082631"/>
    <n v="0.18693822941517818"/>
    <n v="0.18695207413700382"/>
    <n v="0.18695702973348133"/>
    <n v="0.18695872290942878"/>
    <n v="0.18695927626073472"/>
  </r>
  <r>
    <x v="4"/>
    <s v="Under $5"/>
    <n v="1.6090070300284705"/>
    <s v="Irrigation"/>
    <s v="n/a"/>
    <s v="SC-Retro"/>
    <s v="M_Input"/>
    <x v="0"/>
    <s v="Idaho"/>
    <s v="Wheel/hand line systems: Replace leaking gasket with new gasket "/>
    <n v="0.12183500115128774"/>
    <n v="0.12197148038055958"/>
    <n v="0.12212660209148786"/>
    <n v="0.12230252109587862"/>
    <n v="0.1224966689657575"/>
    <n v="0.11043667802831245"/>
    <n v="8.8510924977113783E-2"/>
    <n v="7.0945949899008445E-2"/>
    <n v="5.6872067628281543E-2"/>
    <n v="4.5594476727902247E-2"/>
    <n v="3.6556289342857928E-2"/>
    <n v="2.931106156558004E-2"/>
    <n v="2.3503870899002015E-2"/>
    <n v="1.8848496175897889E-2"/>
    <n v="1.5116265208697027E-2"/>
    <n v="1.2123660837272955E-2"/>
    <n v="8.2840420299650023E-5"/>
    <n v="2.9652000249747593E-5"/>
    <n v="1.0131182763724346E-5"/>
    <n v="3.3109986126163217E-6"/>
    <n v="1.1567858922559788"/>
    <n v="1.0831788332468337"/>
    <n v="1.6090070300284705"/>
    <s v="A-Irr-Irr-Irrigation-All-All-E"/>
    <m/>
    <n v="1.118677949576824"/>
    <n v="0.12183500115128774"/>
    <n v="0.24380648153184731"/>
    <n v="0.36593308362333515"/>
    <n v="0.48823560471921379"/>
    <n v="0.61073227368497129"/>
    <n v="0.72116895171328377"/>
    <n v="0.80967987669039754"/>
    <n v="0.88062582658940602"/>
    <n v="0.93749789421768759"/>
    <n v="0.98309237094558988"/>
    <n v="1.0196486602884478"/>
    <n v="1.0489597218540279"/>
    <n v="1.0724635927530299"/>
    <n v="1.0913120889289278"/>
    <n v="1.106428354137625"/>
    <n v="1.118552014974898"/>
    <n v="1.1186348553951977"/>
    <n v="1.1186645073954475"/>
    <n v="1.1186746385782114"/>
    <n v="1.118677949576824"/>
    <n v="0.12183500115128774"/>
    <n v="0.12197148038055958"/>
    <n v="0.12212660209148786"/>
    <n v="0.12230252109587862"/>
    <n v="0.1224966689657575"/>
    <n v="0.11043667802831245"/>
    <n v="8.8510924977113783E-2"/>
    <n v="7.0945949899008445E-2"/>
    <n v="5.6872067628281543E-2"/>
    <n v="4.5594476727902247E-2"/>
    <n v="3.6556289342857928E-2"/>
    <n v="2.931106156558004E-2"/>
    <n v="2.3503870899002015E-2"/>
    <n v="1.8848496175897889E-2"/>
    <n v="1.5116265208697027E-2"/>
    <n v="1.2123660837272955E-2"/>
    <n v="8.2840420299650023E-5"/>
    <n v="2.9652000249747593E-5"/>
    <n v="1.0131182763724346E-5"/>
    <n v="3.3109986126163217E-6"/>
    <n v="1.1567858922559788"/>
    <n v="1.118677949576824"/>
    <n v="0.12183500115128774"/>
    <n v="0.24380648153184731"/>
    <n v="0.36593308362333515"/>
    <n v="0.48823560471921379"/>
    <n v="0.61073227368497129"/>
    <n v="0.72116895171328377"/>
    <n v="0.80967987669039754"/>
    <n v="0.88062582658940602"/>
    <n v="0.93749789421768759"/>
    <n v="0.98309237094558988"/>
    <n v="1.0196486602884478"/>
    <n v="1.0489597218540279"/>
    <n v="1.0724635927530299"/>
    <n v="1.0913120889289278"/>
    <n v="1.106428354137625"/>
    <n v="1.118552014974898"/>
    <n v="1.1186348553951977"/>
    <n v="1.1186645073954475"/>
    <n v="1.1186746385782114"/>
    <n v="1.118677949576824"/>
  </r>
  <r>
    <x v="4"/>
    <s v="Under $10"/>
    <n v="5.4170685713520346"/>
    <s v="Irrigation"/>
    <s v="n/a"/>
    <s v="SC-Retro"/>
    <s v="M_Input"/>
    <x v="0"/>
    <s v="Idaho"/>
    <s v="Wheel/hand line systems: Replace leaking drain with new drain "/>
    <n v="0.12627334070397683"/>
    <n v="0.12641479174886544"/>
    <n v="0.12657556440425624"/>
    <n v="0.12675789197981191"/>
    <n v="0.12695911248203628"/>
    <n v="0.11445978691762088"/>
    <n v="9.1735298395744208E-2"/>
    <n v="7.3530447067838151E-2"/>
    <n v="5.8943865919516197E-2"/>
    <n v="4.7255442522077647E-2"/>
    <n v="3.7888002096637778E-2"/>
    <n v="3.0378837185463504E-2"/>
    <n v="2.4360095784023372E-2"/>
    <n v="1.9535129945304736E-2"/>
    <n v="1.5666937159538048E-2"/>
    <n v="1.2565314901449796E-2"/>
    <n v="8.5858222331110313E-5"/>
    <n v="3.0732195959364576E-5"/>
    <n v="1.0500252643076374E-5"/>
    <n v="3.4316153152256636E-6"/>
    <n v="1.1989265622693279"/>
    <n v="3.6467547407989667"/>
    <n v="5.4170685713520346"/>
    <s v="A-Irr-Irr-Irrigation-All-All-E"/>
    <m/>
    <n v="1.1594303815004097"/>
    <n v="0.12627334070397683"/>
    <n v="0.25268813245284227"/>
    <n v="0.37926369685709849"/>
    <n v="0.5060215888369104"/>
    <n v="0.63298070131894668"/>
    <n v="0.7474404882365675"/>
    <n v="0.83917578663231174"/>
    <n v="0.91270623370014992"/>
    <n v="0.97165009961966609"/>
    <n v="1.0189055421417437"/>
    <n v="1.0567935442383813"/>
    <n v="1.0871723814238448"/>
    <n v="1.1115324772078681"/>
    <n v="1.1310676071531729"/>
    <n v="1.146734544312711"/>
    <n v="1.1592998592141608"/>
    <n v="1.1593857174364919"/>
    <n v="1.1594164496324513"/>
    <n v="1.1594269498850944"/>
    <n v="1.1594303815004097"/>
    <n v="0.12627334070397683"/>
    <n v="0.12641479174886544"/>
    <n v="0.12657556440425624"/>
    <n v="0.12675789197981191"/>
    <n v="0.12695911248203628"/>
    <n v="0.11445978691762088"/>
    <n v="9.1735298395744208E-2"/>
    <n v="7.3530447067838151E-2"/>
    <n v="5.8943865919516197E-2"/>
    <n v="4.7255442522077647E-2"/>
    <n v="3.7888002096637778E-2"/>
    <n v="3.0378837185463504E-2"/>
    <n v="2.4360095784023372E-2"/>
    <n v="1.9535129945304736E-2"/>
    <n v="1.5666937159538048E-2"/>
    <n v="1.2565314901449796E-2"/>
    <n v="8.5858222331110313E-5"/>
    <n v="3.0732195959364576E-5"/>
    <n v="1.0500252643076374E-5"/>
    <n v="3.4316153152256636E-6"/>
    <n v="1.1989265622693279"/>
    <n v="1.1594303815004097"/>
    <n v="0.12627334070397683"/>
    <n v="0.25268813245284227"/>
    <n v="0.37926369685709849"/>
    <n v="0.5060215888369104"/>
    <n v="0.63298070131894668"/>
    <n v="0.7474404882365675"/>
    <n v="0.83917578663231174"/>
    <n v="0.91270623370014992"/>
    <n v="0.97165009961966609"/>
    <n v="1.0189055421417437"/>
    <n v="1.0567935442383813"/>
    <n v="1.0871723814238448"/>
    <n v="1.1115324772078681"/>
    <n v="1.1310676071531729"/>
    <n v="1.146734544312711"/>
    <n v="1.1592998592141608"/>
    <n v="1.1593857174364919"/>
    <n v="1.1594164496324513"/>
    <n v="1.1594269498850944"/>
    <n v="1.1594303815004097"/>
  </r>
  <r>
    <x v="4"/>
    <s v="Under $15"/>
    <n v="14.861287556377302"/>
    <s v="Irrigation"/>
    <s v="n/a"/>
    <s v="SC-Retro"/>
    <s v="M_Input"/>
    <x v="0"/>
    <s v="Idaho"/>
    <s v="Wheel/hand line systems: Cut and pipe press repair of leaking hand-lines, wheel-lines, and portable main-lines "/>
    <n v="6.062188955379498E-2"/>
    <n v="6.0689798025786786E-2"/>
    <n v="6.0766982505931488E-2"/>
    <n v="6.0854515171863396E-2"/>
    <n v="6.0951118041430316E-2"/>
    <n v="5.4950384001778388E-2"/>
    <n v="4.4040706427244225E-2"/>
    <n v="3.5300837184925028E-2"/>
    <n v="2.8298043828772126E-2"/>
    <n v="2.268661145272826E-2"/>
    <n v="1.8189447318898658E-2"/>
    <n v="1.4584412690460236E-2"/>
    <n v="1.1694907475370397E-2"/>
    <n v="9.3785155549147518E-3"/>
    <n v="7.5214556678142161E-3"/>
    <n v="6.0324145058463161E-3"/>
    <n v="4.1219212562401328E-5"/>
    <n v="1.4754054805295171E-5"/>
    <n v="5.0410098637350183E-6"/>
    <n v="1.6474657554076245E-6"/>
    <n v="0.57558621032597168"/>
    <n v="10.004575378130957"/>
    <n v="14.861287556377302"/>
    <s v="A-Irr-Irr-Irrigation-All-All-E"/>
    <m/>
    <n v="0.55662470115054652"/>
    <n v="6.062188955379498E-2"/>
    <n v="0.12131168757958177"/>
    <n v="0.18207867008551326"/>
    <n v="0.24293318525737667"/>
    <n v="0.303884303298807"/>
    <n v="0.35883468730058538"/>
    <n v="0.4028753937278296"/>
    <n v="0.43817623091275465"/>
    <n v="0.46647427474152675"/>
    <n v="0.48916088619425502"/>
    <n v="0.50735033351315373"/>
    <n v="0.52193474620361391"/>
    <n v="0.53362965367898429"/>
    <n v="0.54300816923389905"/>
    <n v="0.55052962490171331"/>
    <n v="0.55656203940755966"/>
    <n v="0.55660325862012205"/>
    <n v="0.55661801267492739"/>
    <n v="0.55662305368479115"/>
    <n v="0.55662470115054652"/>
    <n v="6.062188955379498E-2"/>
    <n v="6.0689798025786786E-2"/>
    <n v="6.0766982505931488E-2"/>
    <n v="6.0854515171863396E-2"/>
    <n v="6.0951118041430316E-2"/>
    <n v="5.4950384001778388E-2"/>
    <n v="4.4040706427244225E-2"/>
    <n v="3.5300837184925028E-2"/>
    <n v="2.8298043828772126E-2"/>
    <n v="2.268661145272826E-2"/>
    <n v="1.8189447318898658E-2"/>
    <n v="1.4584412690460236E-2"/>
    <n v="1.1694907475370397E-2"/>
    <n v="9.3785155549147518E-3"/>
    <n v="7.5214556678142161E-3"/>
    <n v="6.0324145058463161E-3"/>
    <n v="4.1219212562401328E-5"/>
    <n v="1.4754054805295171E-5"/>
    <n v="5.0410098637350183E-6"/>
    <n v="1.6474657554076245E-6"/>
    <n v="0.57558621032597168"/>
    <n v="0.55662470115054652"/>
    <n v="6.062188955379498E-2"/>
    <n v="0.12131168757958177"/>
    <n v="0.18207867008551326"/>
    <n v="0.24293318525737667"/>
    <n v="0.303884303298807"/>
    <n v="0.35883468730058538"/>
    <n v="0.4028753937278296"/>
    <n v="0.43817623091275465"/>
    <n v="0.46647427474152675"/>
    <n v="0.48916088619425502"/>
    <n v="0.50735033351315373"/>
    <n v="0.52193474620361391"/>
    <n v="0.53362965367898429"/>
    <n v="0.54300816923389905"/>
    <n v="0.55052962490171331"/>
    <n v="0.55656203940755966"/>
    <n v="0.55660325862012205"/>
    <n v="0.55661801267492739"/>
    <n v="0.55662305368479115"/>
    <n v="0.55662470115054652"/>
  </r>
  <r>
    <x v="4"/>
    <s v="Under $50"/>
    <n v="47.703906974994041"/>
    <s v="Irrigation"/>
    <s v="n/a"/>
    <s v="SC-Retro"/>
    <s v="M_Input"/>
    <x v="0"/>
    <s v="Idaho"/>
    <s v="Thunderbird wheel line systems: Replace leaking hub with new hub "/>
    <n v="2.2213834884981618E-2"/>
    <n v="2.2238718761007602E-2"/>
    <n v="2.2267001668555303E-2"/>
    <n v="2.2299076488432504E-2"/>
    <n v="2.2334474926352699E-2"/>
    <n v="2.0135610520662598E-2"/>
    <n v="1.6137949311603218E-2"/>
    <n v="1.2935376549615556E-2"/>
    <n v="1.0369324971675442E-2"/>
    <n v="8.3131133757128224E-3"/>
    <n v="6.6652059572067908E-3"/>
    <n v="5.3442038475693312E-3"/>
    <n v="4.2853950209269277E-3"/>
    <n v="3.4365935726605235E-3"/>
    <n v="2.7561063425987314E-3"/>
    <n v="2.2104731603874803E-3"/>
    <n v="1.5104062058930379E-5"/>
    <n v="5.406366243961446E-6"/>
    <n v="1.8471902078737367E-6"/>
    <n v="6.0368511339144636E-7"/>
    <n v="0.21091353523230813"/>
    <n v="32.114130848499286"/>
    <n v="47.703906974994041"/>
    <s v="A-Irr-Irr-Irrigation-All-All-E"/>
    <m/>
    <n v="0.20396542066357332"/>
    <n v="2.2213834884981618E-2"/>
    <n v="4.4452553645989219E-2"/>
    <n v="6.6719555314544515E-2"/>
    <n v="8.9018631802977019E-2"/>
    <n v="0.11135310672932971"/>
    <n v="0.13148871724999231"/>
    <n v="0.14762666656159554"/>
    <n v="0.16056204311121108"/>
    <n v="0.17093136808288653"/>
    <n v="0.17924448145859936"/>
    <n v="0.18590968741580616"/>
    <n v="0.1912538912633755"/>
    <n v="0.19553928628430242"/>
    <n v="0.19897587985696294"/>
    <n v="0.20173198619956167"/>
    <n v="0.20394245935994915"/>
    <n v="0.20395756342200808"/>
    <n v="0.20396296978825204"/>
    <n v="0.20396481697845992"/>
    <n v="0.20396542066357332"/>
    <n v="2.2213834884981618E-2"/>
    <n v="2.2238718761007602E-2"/>
    <n v="2.2267001668555303E-2"/>
    <n v="2.2299076488432504E-2"/>
    <n v="2.2334474926352699E-2"/>
    <n v="2.0135610520662598E-2"/>
    <n v="1.6137949311603218E-2"/>
    <n v="1.2935376549615556E-2"/>
    <n v="1.0369324971675442E-2"/>
    <n v="8.3131133757128224E-3"/>
    <n v="6.6652059572067908E-3"/>
    <n v="5.3442038475693312E-3"/>
    <n v="4.2853950209269277E-3"/>
    <n v="3.4365935726605235E-3"/>
    <n v="2.7561063425987314E-3"/>
    <n v="2.2104731603874803E-3"/>
    <n v="1.5104062058930379E-5"/>
    <n v="5.406366243961446E-6"/>
    <n v="1.8471902078737367E-6"/>
    <n v="6.0368511339144636E-7"/>
    <n v="0.21091353523230813"/>
    <n v="0.20396542066357332"/>
    <n v="2.2213834884981618E-2"/>
    <n v="4.4452553645989219E-2"/>
    <n v="6.6719555314544515E-2"/>
    <n v="8.9018631802977019E-2"/>
    <n v="0.11135310672932971"/>
    <n v="0.13148871724999231"/>
    <n v="0.14762666656159554"/>
    <n v="0.16056204311121108"/>
    <n v="0.17093136808288653"/>
    <n v="0.17924448145859936"/>
    <n v="0.18590968741580616"/>
    <n v="0.1912538912633755"/>
    <n v="0.19553928628430242"/>
    <n v="0.19897587985696294"/>
    <n v="0.20173198619956167"/>
    <n v="0.20394245935994915"/>
    <n v="0.20395756342200808"/>
    <n v="0.20396296978825204"/>
    <n v="0.20396481697845992"/>
    <n v="0.20396542066357332"/>
  </r>
  <r>
    <x v="4"/>
    <s v="Under $10"/>
    <n v="5.384160044478107"/>
    <s v="Irrigation"/>
    <s v="n/a"/>
    <s v="SC-Retro"/>
    <s v="M_Input"/>
    <x v="0"/>
    <s v="Idaho"/>
    <s v="Wheel line systems: Rebuild or replace leaking or malfunctioning leveler with new or rebuilt leveler. "/>
    <n v="6.3965071404089554E-3"/>
    <n v="6.4036724899087334E-3"/>
    <n v="6.4118165956436116E-3"/>
    <n v="6.4210525882326527E-3"/>
    <n v="6.431245621632253E-3"/>
    <n v="5.7980793113299768E-3"/>
    <n v="4.6469467580772103E-3"/>
    <n v="3.7247611181009705E-3"/>
    <n v="2.9858627097019475E-3"/>
    <n v="2.3937734903542872E-3"/>
    <n v="1.919256072547549E-3"/>
    <n v="1.538871529737065E-3"/>
    <n v="1.2339859368165446E-3"/>
    <n v="9.8957228412048471E-4"/>
    <n v="7.9362496351668488E-4"/>
    <n v="6.3650906866424069E-4"/>
    <n v="4.3492373698359793E-6"/>
    <n v="1.5567712852023365E-6"/>
    <n v="5.3190119650822457E-7"/>
    <n v="1.7383203568230594E-7"/>
    <n v="6.0732869453102148E-2"/>
    <n v="3.6246008166221753"/>
    <n v="5.384160044478107"/>
    <s v="A-Irr-Irr-Irrigation-All-All-E"/>
    <m/>
    <n v="5.8732149420680405E-2"/>
    <n v="6.3965071404089554E-3"/>
    <n v="1.2800179630317689E-2"/>
    <n v="1.92119962259613E-2"/>
    <n v="2.5633048814193954E-2"/>
    <n v="3.2064294435826209E-2"/>
    <n v="3.7862373747156189E-2"/>
    <n v="4.25093205052334E-2"/>
    <n v="4.6234081623334373E-2"/>
    <n v="4.9219944333036322E-2"/>
    <n v="5.1613717823390609E-2"/>
    <n v="5.3532973895938155E-2"/>
    <n v="5.5071845425675219E-2"/>
    <n v="5.6305831362491766E-2"/>
    <n v="5.7295403646612252E-2"/>
    <n v="5.8089028610128934E-2"/>
    <n v="5.8725537678793176E-2"/>
    <n v="5.8729886916163009E-2"/>
    <n v="5.8731443687448211E-2"/>
    <n v="5.8731975588644722E-2"/>
    <n v="5.8732149420680405E-2"/>
    <n v="6.3965071404089554E-3"/>
    <n v="6.4036724899087334E-3"/>
    <n v="6.4118165956436116E-3"/>
    <n v="6.4210525882326527E-3"/>
    <n v="6.431245621632253E-3"/>
    <n v="5.7980793113299768E-3"/>
    <n v="4.6469467580772103E-3"/>
    <n v="3.7247611181009705E-3"/>
    <n v="2.9858627097019475E-3"/>
    <n v="2.3937734903542872E-3"/>
    <n v="1.919256072547549E-3"/>
    <n v="1.538871529737065E-3"/>
    <n v="1.2339859368165446E-3"/>
    <n v="9.8957228412048471E-4"/>
    <n v="7.9362496351668488E-4"/>
    <n v="6.3650906866424069E-4"/>
    <n v="4.3492373698359793E-6"/>
    <n v="1.5567712852023365E-6"/>
    <n v="5.3190119650822457E-7"/>
    <n v="1.7383203568230594E-7"/>
    <n v="6.0732869453102148E-2"/>
    <n v="5.8732149420680405E-2"/>
    <n v="6.3965071404089554E-3"/>
    <n v="1.2800179630317689E-2"/>
    <n v="1.92119962259613E-2"/>
    <n v="2.5633048814193954E-2"/>
    <n v="3.2064294435826209E-2"/>
    <n v="3.7862373747156189E-2"/>
    <n v="4.25093205052334E-2"/>
    <n v="4.6234081623334373E-2"/>
    <n v="4.9219944333036322E-2"/>
    <n v="5.1613717823390609E-2"/>
    <n v="5.3532973895938155E-2"/>
    <n v="5.5071845425675219E-2"/>
    <n v="5.6305831362491766E-2"/>
    <n v="5.7295403646612252E-2"/>
    <n v="5.8089028610128934E-2"/>
    <n v="5.8725537678793176E-2"/>
    <n v="5.8729886916163009E-2"/>
    <n v="5.8731443687448211E-2"/>
    <n v="5.8731975588644722E-2"/>
    <n v="5.8732149420680405E-2"/>
  </r>
  <r>
    <x v="4"/>
    <s v="Under $20"/>
    <n v="17.697940058867733"/>
    <s v="Irrigation"/>
    <s v="n/a"/>
    <s v="SC-Retro"/>
    <s v="M_Input"/>
    <x v="0"/>
    <s v="Idaho"/>
    <s v="Center pivot/linear move systems: Install new sprinkler package on an existing system. "/>
    <n v="0.16218249398610032"/>
    <n v="0.1623641703645749"/>
    <n v="0.16257066296285949"/>
    <n v="0.1628048401910947"/>
    <n v="0.1630632830477575"/>
    <n v="0.14700944474840166"/>
    <n v="0.11782264884603905"/>
    <n v="9.4440768121686031E-2"/>
    <n v="7.5706108088327256E-2"/>
    <n v="6.0693773364356725E-2"/>
    <n v="4.8662454306871723E-2"/>
    <n v="3.9017860394509947E-2"/>
    <n v="3.1287531207834549E-2"/>
    <n v="2.5090459135784105E-2"/>
    <n v="2.012224375700998E-2"/>
    <n v="1.6138593444005228E-2"/>
    <n v="1.1027427126931172E-4"/>
    <n v="3.9471706051112069E-5"/>
    <n v="1.3486276292717391E-5"/>
    <n v="4.4074855953079906E-6"/>
    <n v="1.5398729366862898"/>
    <n v="11.914201557899686"/>
    <n v="17.697940058867733"/>
    <s v="A-Irr-Irr-Irrigation-All-All-E"/>
    <m/>
    <n v="1.4891449757064212"/>
    <n v="0.16218249398610032"/>
    <n v="0.32454666435067525"/>
    <n v="0.48711732731353474"/>
    <n v="0.64992216750462939"/>
    <n v="0.81298545055238691"/>
    <n v="0.95999489530078863"/>
    <n v="1.0778175441468276"/>
    <n v="1.1722583122685137"/>
    <n v="1.247964420356841"/>
    <n v="1.3086581937211976"/>
    <n v="1.3573206480280693"/>
    <n v="1.3963385084225792"/>
    <n v="1.4276260396304137"/>
    <n v="1.4527164987661978"/>
    <n v="1.4728387425232077"/>
    <n v="1.4889773359672129"/>
    <n v="1.4890876102384822"/>
    <n v="1.4891270819445332"/>
    <n v="1.4891405682208259"/>
    <n v="1.4891449757064212"/>
    <n v="0.16218249398610032"/>
    <n v="0.1623641703645749"/>
    <n v="0.16257066296285949"/>
    <n v="0.1628048401910947"/>
    <n v="0.1630632830477575"/>
    <n v="0.14700944474840166"/>
    <n v="0.11782264884603905"/>
    <n v="9.4440768121686031E-2"/>
    <n v="7.5706108088327256E-2"/>
    <n v="6.0693773364356725E-2"/>
    <n v="4.8662454306871723E-2"/>
    <n v="3.9017860394509947E-2"/>
    <n v="3.1287531207834549E-2"/>
    <n v="2.5090459135784105E-2"/>
    <n v="2.012224375700998E-2"/>
    <n v="1.6138593444005228E-2"/>
    <n v="1.1027427126931172E-4"/>
    <n v="3.9471706051112069E-5"/>
    <n v="1.3486276292717391E-5"/>
    <n v="4.4074855953079906E-6"/>
    <n v="1.5398729366862898"/>
    <n v="1.4891449757064212"/>
    <n v="0.16218249398610032"/>
    <n v="0.32454666435067525"/>
    <n v="0.48711732731353474"/>
    <n v="0.64992216750462939"/>
    <n v="0.81298545055238691"/>
    <n v="0.95999489530078863"/>
    <n v="1.0778175441468276"/>
    <n v="1.1722583122685137"/>
    <n v="1.247964420356841"/>
    <n v="1.3086581937211976"/>
    <n v="1.3573206480280693"/>
    <n v="1.3963385084225792"/>
    <n v="1.4276260396304137"/>
    <n v="1.4527164987661978"/>
    <n v="1.4728387425232077"/>
    <n v="1.4889773359672129"/>
    <n v="1.4890876102384822"/>
    <n v="1.4891270819445332"/>
    <n v="1.4891405682208259"/>
    <n v="1.4891449757064212"/>
  </r>
  <r>
    <x v="4"/>
    <s v="Under $40"/>
    <n v="37.833760401083808"/>
    <s v="Irrigation"/>
    <s v="n/a"/>
    <s v="SC-Retro"/>
    <s v="M_Input"/>
    <x v="0"/>
    <s v="Idaho"/>
    <s v="Center pivot/linear move systems: New gooseneck elbows "/>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25.469577002321167"/>
    <n v="37.833760401083808"/>
    <s v="A-Irr-Irr-Irrigation-All-All-E"/>
    <m/>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r>
  <r>
    <x v="4"/>
    <s v="Under $60"/>
    <n v="59.020666225690725"/>
    <s v="Irrigation"/>
    <s v="n/a"/>
    <s v="SC-Retro"/>
    <s v="M_Input"/>
    <x v="0"/>
    <s v="Idaho"/>
    <s v="Center pivot/linear move systems: New drop tubes (3 feet minimum) "/>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39.732540123621021"/>
    <n v="59.020666225690725"/>
    <s v="A-Irr-Irr-Irrigation-All-All-E"/>
    <m/>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n v="1.2380221891463018E-2"/>
    <n v="1.2394090181576655E-2"/>
    <n v="1.2409852821075387E-2"/>
    <n v="1.2427728770422477E-2"/>
    <n v="1.2447457039689457E-2"/>
    <n v="1.1221985193309254E-2"/>
    <n v="8.9940073105479936E-3"/>
    <n v="7.2091483871673896E-3"/>
    <n v="5.7790356630777993E-3"/>
    <n v="4.6330671283504998E-3"/>
    <n v="3.7146548144332062E-3"/>
    <n v="2.978433476646124E-3"/>
    <n v="2.3883377870749893E-3"/>
    <n v="1.9152834798946575E-3"/>
    <n v="1.5360341091267245E-3"/>
    <n v="1.2319416414327594E-3"/>
    <n v="8.4178009209210264E-6"/>
    <n v="3.0130778442046378E-6"/>
    <n v="1.0294766647732518E-6"/>
    <n v="3.3644598940509809E-7"/>
    <n v="0.11754640203318679"/>
    <n v="0.1136740764967077"/>
    <n v="1.2380221891463018E-2"/>
    <n v="2.4774312073039671E-2"/>
    <n v="3.7184164894115058E-2"/>
    <n v="4.9611893664537533E-2"/>
    <n v="6.2059350704226988E-2"/>
    <n v="7.3281335897536243E-2"/>
    <n v="8.2275343208084231E-2"/>
    <n v="8.9484491595251625E-2"/>
    <n v="9.5263527258329428E-2"/>
    <n v="9.9896594386679929E-2"/>
    <n v="0.10361124920111314"/>
    <n v="0.10658968267775927"/>
    <n v="0.10897802046483426"/>
    <n v="0.11089330394472892"/>
    <n v="0.11242933805385565"/>
    <n v="0.1136612796952884"/>
    <n v="0.11366969749620932"/>
    <n v="0.11367271057405352"/>
    <n v="0.1136737400507183"/>
    <n v="0.1136740764967077"/>
  </r>
  <r>
    <x v="4"/>
    <s v="Under $15"/>
    <n v="11.917634526341393"/>
    <s v="Irrigation"/>
    <s v="n/a"/>
    <s v="SC-Retro"/>
    <s v="M_Input"/>
    <x v="0"/>
    <s v="Idaho"/>
    <s v="Center pivot/linear move systems: Replace leaking pivot boot gasket with new pivot boot gasket "/>
    <n v="2.0602675027397113E-2"/>
    <n v="2.0625754086633839E-2"/>
    <n v="2.0651985647102907E-2"/>
    <n v="2.0681734094136657E-2"/>
    <n v="2.0714565098631083E-2"/>
    <n v="1.8675183379341726E-2"/>
    <n v="1.4967470812541031E-2"/>
    <n v="1.199717927087506E-2"/>
    <n v="9.6172423064753397E-3"/>
    <n v="7.7101668501873008E-3"/>
    <n v="6.1817814455730567E-3"/>
    <n v="4.9565910488547048E-3"/>
    <n v="3.9745771694681539E-3"/>
    <n v="3.1873389239349703E-3"/>
    <n v="2.5562071389978584E-3"/>
    <n v="2.0501484960184272E-3"/>
    <n v="1.4008570956119208E-5"/>
    <n v="5.0142448334633589E-6"/>
    <n v="1.7132142992717782E-6"/>
    <n v="5.5990009264407331E-7"/>
    <n v="0.19561606754395003"/>
    <n v="8.0229167557311634"/>
    <n v="11.917634526341393"/>
    <s v="A-Irr-Irr-Irrigation-All-All-E"/>
    <m/>
    <n v="0.18917189672635071"/>
    <n v="2.0602675027397113E-2"/>
    <n v="4.1228429114030948E-2"/>
    <n v="6.1880414761133859E-2"/>
    <n v="8.2562148855270523E-2"/>
    <n v="0.1032767139539016"/>
    <n v="0.12195189733324333"/>
    <n v="0.13691936814578437"/>
    <n v="0.14891654741665944"/>
    <n v="0.15853378972313478"/>
    <n v="0.16624395657332208"/>
    <n v="0.17242573801889513"/>
    <n v="0.17738232906774984"/>
    <n v="0.18135690623721798"/>
    <n v="0.18454424516115295"/>
    <n v="0.18710045230015079"/>
    <n v="0.18915060079616922"/>
    <n v="0.18916460936712534"/>
    <n v="0.1891696236119588"/>
    <n v="0.18917133682625806"/>
    <n v="0.18917189672635071"/>
    <n v="2.0602675027397113E-2"/>
    <n v="2.0625754086633839E-2"/>
    <n v="2.0651985647102907E-2"/>
    <n v="2.0681734094136657E-2"/>
    <n v="2.0714565098631083E-2"/>
    <n v="1.8675183379341726E-2"/>
    <n v="1.4967470812541031E-2"/>
    <n v="1.199717927087506E-2"/>
    <n v="9.6172423064753397E-3"/>
    <n v="7.7101668501873008E-3"/>
    <n v="6.1817814455730567E-3"/>
    <n v="4.9565910488547048E-3"/>
    <n v="3.9745771694681539E-3"/>
    <n v="3.1873389239349703E-3"/>
    <n v="2.5562071389978584E-3"/>
    <n v="2.0501484960184272E-3"/>
    <n v="1.4008570956119208E-5"/>
    <n v="5.0142448334633589E-6"/>
    <n v="1.7132142992717782E-6"/>
    <n v="5.5990009264407331E-7"/>
    <n v="0.19561606754395003"/>
    <n v="0.18917189672635071"/>
    <n v="2.0602675027397113E-2"/>
    <n v="4.1228429114030948E-2"/>
    <n v="6.1880414761133859E-2"/>
    <n v="8.2562148855270523E-2"/>
    <n v="0.1032767139539016"/>
    <n v="0.12195189733324333"/>
    <n v="0.13691936814578437"/>
    <n v="0.14891654741665944"/>
    <n v="0.15853378972313478"/>
    <n v="0.16624395657332208"/>
    <n v="0.17242573801889513"/>
    <n v="0.17738232906774984"/>
    <n v="0.18135690623721798"/>
    <n v="0.18454424516115295"/>
    <n v="0.18710045230015079"/>
    <n v="0.18915060079616922"/>
    <n v="0.18916460936712534"/>
    <n v="0.1891696236119588"/>
    <n v="0.18917133682625806"/>
    <n v="0.18917189672635071"/>
  </r>
  <r>
    <x v="4"/>
    <s v="Under $115"/>
    <n v="102.38803613240161"/>
    <s v="Irrigation"/>
    <s v="n/a"/>
    <s v="SC-Retro"/>
    <s v="M_Input"/>
    <x v="0"/>
    <s v="Idaho"/>
    <s v="Center pivot/linear move systems: Replace leaking tower gasket with new tower gasket "/>
    <n v="5.1506687568492783E-3"/>
    <n v="5.1564385216584597E-3"/>
    <n v="5.1629964117757268E-3"/>
    <n v="5.1704335235341643E-3"/>
    <n v="5.1786412746577708E-3"/>
    <n v="4.6687958448354315E-3"/>
    <n v="3.7418677031352578E-3"/>
    <n v="2.9992948177187651E-3"/>
    <n v="2.4043105766188349E-3"/>
    <n v="1.9275417125468252E-3"/>
    <n v="1.5454453613932642E-3"/>
    <n v="1.2391477622136762E-3"/>
    <n v="9.9364429236703847E-4"/>
    <n v="7.9683473098374257E-4"/>
    <n v="6.3905178474946459E-4"/>
    <n v="5.125371240046068E-4"/>
    <n v="3.502142739029802E-6"/>
    <n v="1.2535612083658397E-6"/>
    <n v="4.2830357481794455E-7"/>
    <n v="1.3997502316101833E-7"/>
    <n v="4.8904016885987507E-2"/>
    <n v="68.927326883318216"/>
    <n v="102.38803613240161"/>
    <s v="A-Irr-Irr-Irrigation-All-All-E"/>
    <m/>
    <n v="4.7292974181587677E-2"/>
    <n v="5.1506687568492783E-3"/>
    <n v="1.0307107278507737E-2"/>
    <n v="1.5470103690283465E-2"/>
    <n v="2.0640537213817631E-2"/>
    <n v="2.5819178488475401E-2"/>
    <n v="3.0487974333310831E-2"/>
    <n v="3.4229842036446093E-2"/>
    <n v="3.722913685416486E-2"/>
    <n v="3.9633447430783696E-2"/>
    <n v="4.1560989143330521E-2"/>
    <n v="4.3106434504723783E-2"/>
    <n v="4.434558226693746E-2"/>
    <n v="4.5339226559304495E-2"/>
    <n v="4.6136061290288237E-2"/>
    <n v="4.6775113075037698E-2"/>
    <n v="4.7287650199042304E-2"/>
    <n v="4.7291152341781335E-2"/>
    <n v="4.72924059029897E-2"/>
    <n v="4.7292834206564514E-2"/>
    <n v="4.7292974181587677E-2"/>
    <n v="5.1506687568492783E-3"/>
    <n v="5.1564385216584597E-3"/>
    <n v="5.1629964117757268E-3"/>
    <n v="5.1704335235341643E-3"/>
    <n v="5.1786412746577708E-3"/>
    <n v="4.6687958448354315E-3"/>
    <n v="3.7418677031352578E-3"/>
    <n v="2.9992948177187651E-3"/>
    <n v="2.4043105766188349E-3"/>
    <n v="1.9275417125468252E-3"/>
    <n v="1.5454453613932642E-3"/>
    <n v="1.2391477622136762E-3"/>
    <n v="9.9364429236703847E-4"/>
    <n v="7.9683473098374257E-4"/>
    <n v="6.3905178474946459E-4"/>
    <n v="5.125371240046068E-4"/>
    <n v="3.502142739029802E-6"/>
    <n v="1.2535612083658397E-6"/>
    <n v="4.2830357481794455E-7"/>
    <n v="1.3997502316101833E-7"/>
    <n v="4.8904016885987507E-2"/>
    <n v="4.7292974181587677E-2"/>
    <n v="5.1506687568492783E-3"/>
    <n v="1.0307107278507737E-2"/>
    <n v="1.5470103690283465E-2"/>
    <n v="2.0640537213817631E-2"/>
    <n v="2.5819178488475401E-2"/>
    <n v="3.0487974333310831E-2"/>
    <n v="3.4229842036446093E-2"/>
    <n v="3.722913685416486E-2"/>
    <n v="3.9633447430783696E-2"/>
    <n v="4.1560989143330521E-2"/>
    <n v="4.3106434504723783E-2"/>
    <n v="4.434558226693746E-2"/>
    <n v="4.5339226559304495E-2"/>
    <n v="4.6136061290288237E-2"/>
    <n v="4.6775113075037698E-2"/>
    <n v="4.7287650199042304E-2"/>
    <n v="4.7291152341781335E-2"/>
    <n v="4.72924059029897E-2"/>
    <n v="4.7292834206564514E-2"/>
    <n v="4.7292974181587677E-2"/>
  </r>
  <r>
    <x v="4"/>
    <s v="Under $25"/>
    <n v="21.772068730222905"/>
    <s v="Irrigation"/>
    <s v="n/a"/>
    <s v="SC-Retro"/>
    <s v="M_Input"/>
    <x v="0"/>
    <s v="Montana"/>
    <s v="Wheel/hand line systems: Replace worn nozzle with new flow controlling type nozzle for impact sprinklers "/>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14.656893080296502"/>
    <n v="21.772068730222905"/>
    <s v="A-Irr-Irr-Irrigation-All-All-E"/>
    <m/>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r>
  <r>
    <x v="4"/>
    <s v="Under $10"/>
    <n v="8.1325080257009077"/>
    <s v="Irrigation"/>
    <s v="n/a"/>
    <s v="SC-Retro"/>
    <s v="M_Input"/>
    <x v="0"/>
    <s v="Montana"/>
    <s v="Wheel/hand line systems: Replace worn nozzle with new nozzle "/>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5.4747806505813408"/>
    <n v="8.1325080257009077"/>
    <s v="A-Irr-Irr-Irrigation-All-All-E"/>
    <m/>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n v="4.7398408357619809E-4"/>
    <n v="4.7761325628189636E-4"/>
    <n v="4.812685293366435E-4"/>
    <n v="4.8508189324871404E-4"/>
    <n v="4.8903332445472984E-4"/>
    <n v="4.4379684015545621E-4"/>
    <n v="3.5804512181890222E-4"/>
    <n v="2.8889769676517364E-4"/>
    <n v="2.3312578915603359E-4"/>
    <n v="1.8813588379303856E-4"/>
    <n v="1.5183727550429702E-4"/>
    <n v="1.2254307388207488E-4"/>
    <n v="9.8905122998020625E-5"/>
    <n v="7.9828137151033513E-5"/>
    <n v="6.4431644666848624E-5"/>
    <n v="5.2004147685757821E-5"/>
    <n v="3.5748779098499125E-7"/>
    <n v="1.2874411633352677E-7"/>
    <n v="4.4254780091486001E-8"/>
    <n v="1.4549843649098291E-8"/>
    <n v="5.0833769013594954E-3"/>
    <n v="4.4890768570058784E-3"/>
    <n v="4.7398408357619809E-4"/>
    <n v="9.5159733985809446E-4"/>
    <n v="1.4328658691947381E-3"/>
    <n v="1.917947762443452E-3"/>
    <n v="2.4069810868981821E-3"/>
    <n v="2.8507779270536384E-3"/>
    <n v="3.2088230488725405E-3"/>
    <n v="3.4977207456377141E-3"/>
    <n v="3.7308465347937478E-3"/>
    <n v="3.9189824185867864E-3"/>
    <n v="4.070819694091083E-3"/>
    <n v="4.1933627679731581E-3"/>
    <n v="4.2922678909711786E-3"/>
    <n v="4.3720960281222118E-3"/>
    <n v="4.4365276727890606E-3"/>
    <n v="4.4885318204748188E-3"/>
    <n v="4.4888893082658038E-3"/>
    <n v="4.4890180523821377E-3"/>
    <n v="4.4890623071622291E-3"/>
    <n v="4.4890768570058784E-3"/>
  </r>
  <r>
    <x v="4"/>
    <s v="Under $55"/>
    <n v="53.903616558653702"/>
    <s v="Irrigation"/>
    <s v="n/a"/>
    <s v="SC-Retro"/>
    <s v="M_Input"/>
    <x v="0"/>
    <s v="Montana"/>
    <s v="Wheel/hand line systems: Rebuild or replace leaking impact sprinkler with new or rebuilt impact sprinkler "/>
    <n v="8.3335174461575813E-4"/>
    <n v="8.3973250192513182E-4"/>
    <n v="8.4615914847882524E-4"/>
    <n v="8.5286374801938714E-4"/>
    <n v="8.5981109541640821E-4"/>
    <n v="7.8027698358156905E-4"/>
    <n v="6.2950959168859189E-4"/>
    <n v="5.0793562053445633E-4"/>
    <n v="4.0987828460884178E-4"/>
    <n v="3.3077770418118177E-4"/>
    <n v="2.6695803260842564E-4"/>
    <n v="2.1545340434155682E-4"/>
    <n v="1.7389351173980146E-4"/>
    <n v="1.4035263982349567E-4"/>
    <n v="1.1328275643025676E-4"/>
    <n v="9.1432916637621236E-5"/>
    <n v="6.2852970093094517E-7"/>
    <n v="2.2635598466949528E-7"/>
    <n v="7.780809414225352E-8"/>
    <n v="2.5581318042113798E-8"/>
    <n v="8.9375174316509744E-3"/>
    <n v="36.287757232952607"/>
    <n v="53.903616558653702"/>
    <s v="A-Irr-Irr-Irrigation-All-All-E"/>
    <m/>
    <n v="7.8926279597290958E-3"/>
    <n v="8.3335174461575813E-4"/>
    <n v="1.6730842465408899E-3"/>
    <n v="2.5192433950197153E-3"/>
    <n v="3.3721071430391023E-3"/>
    <n v="4.2319182384555109E-3"/>
    <n v="5.0121952220370802E-3"/>
    <n v="5.6417048137256719E-3"/>
    <n v="6.1496404342601283E-3"/>
    <n v="6.5595187188689699E-3"/>
    <n v="6.8902964230501519E-3"/>
    <n v="7.1572544556585778E-3"/>
    <n v="7.3727078600001345E-3"/>
    <n v="7.5466013717399357E-3"/>
    <n v="7.6869540115634318E-3"/>
    <n v="7.8002367679936889E-3"/>
    <n v="7.8916696846313104E-3"/>
    <n v="7.8922982143322419E-3"/>
    <n v="7.8925245703169115E-3"/>
    <n v="7.8926023784110545E-3"/>
    <n v="7.8926279597290958E-3"/>
    <n v="8.3335174461575813E-4"/>
    <n v="8.3973250192513182E-4"/>
    <n v="8.4615914847882524E-4"/>
    <n v="8.5286374801938714E-4"/>
    <n v="8.5981109541640821E-4"/>
    <n v="7.8027698358156905E-4"/>
    <n v="6.2950959168859189E-4"/>
    <n v="5.0793562053445633E-4"/>
    <n v="4.0987828460884178E-4"/>
    <n v="3.3077770418118177E-4"/>
    <n v="2.6695803260842564E-4"/>
    <n v="2.1545340434155682E-4"/>
    <n v="1.7389351173980146E-4"/>
    <n v="1.4035263982349567E-4"/>
    <n v="1.1328275643025676E-4"/>
    <n v="9.1432916637621236E-5"/>
    <n v="6.2852970093094517E-7"/>
    <n v="2.2635598466949528E-7"/>
    <n v="7.780809414225352E-8"/>
    <n v="2.5581318042113798E-8"/>
    <n v="8.9375174316509744E-3"/>
    <n v="7.8926279597290958E-3"/>
    <n v="8.3335174461575813E-4"/>
    <n v="1.6730842465408899E-3"/>
    <n v="2.5192433950197153E-3"/>
    <n v="3.3721071430391023E-3"/>
    <n v="4.2319182384555109E-3"/>
    <n v="5.0121952220370802E-3"/>
    <n v="5.6417048137256719E-3"/>
    <n v="6.1496404342601283E-3"/>
    <n v="6.5595187188689699E-3"/>
    <n v="6.8902964230501519E-3"/>
    <n v="7.1572544556585778E-3"/>
    <n v="7.3727078600001345E-3"/>
    <n v="7.5466013717399357E-3"/>
    <n v="7.6869540115634318E-3"/>
    <n v="7.8002367679936889E-3"/>
    <n v="7.8916696846313104E-3"/>
    <n v="7.8922982143322419E-3"/>
    <n v="7.8925245703169115E-3"/>
    <n v="7.8926023784110545E-3"/>
    <n v="7.8926279597290958E-3"/>
  </r>
  <r>
    <x v="4"/>
    <s v="Under $5"/>
    <n v="2.8608559274857277"/>
    <s v="Irrigation"/>
    <s v="n/a"/>
    <s v="SC-Retro"/>
    <s v="M_Input"/>
    <x v="0"/>
    <s v="Montana"/>
    <s v="Wheel/hand line systems: Replace leaking gasket with new gasket "/>
    <n v="4.9863919008912919E-3"/>
    <n v="5.0245714052537431E-3"/>
    <n v="5.0630254896572051E-3"/>
    <n v="5.1031427163430306E-3"/>
    <n v="5.1447124340726737E-3"/>
    <n v="4.668817046968538E-3"/>
    <n v="3.766694615821198E-3"/>
    <n v="3.0392521294534667E-3"/>
    <n v="2.4525223255722661E-3"/>
    <n v="1.9792209901533953E-3"/>
    <n v="1.5973535548189164E-3"/>
    <n v="1.2891736501056345E-3"/>
    <n v="1.0404984499752788E-3"/>
    <n v="8.3980536550898994E-4"/>
    <n v="6.7783168730861003E-4"/>
    <n v="5.4709233879016953E-4"/>
    <n v="3.7608314021551123E-6"/>
    <n v="1.3544096547066876E-6"/>
    <n v="4.6556769450769043E-7"/>
    <n v="1.5306679073208778E-7"/>
    <n v="5.3477975924569071E-2"/>
    <n v="1.9259198547854992"/>
    <n v="2.8608559274857277"/>
    <s v="A-Irr-Irr-Irrigation-All-All-E"/>
    <m/>
    <n v="4.7225839976236514E-2"/>
    <n v="4.9863919008912919E-3"/>
    <n v="1.0010963306145034E-2"/>
    <n v="1.507398879580224E-2"/>
    <n v="2.0177131512145272E-2"/>
    <n v="2.5321843946217944E-2"/>
    <n v="2.9990660993186483E-2"/>
    <n v="3.375735560900768E-2"/>
    <n v="3.6796607738461148E-2"/>
    <n v="3.9249130064033418E-2"/>
    <n v="4.1228351054186811E-2"/>
    <n v="4.2825704609005727E-2"/>
    <n v="4.4114878259111361E-2"/>
    <n v="4.5155376709086641E-2"/>
    <n v="4.5995182074595631E-2"/>
    <n v="4.667301376190424E-2"/>
    <n v="4.7220106100694409E-2"/>
    <n v="4.7223866932096563E-2"/>
    <n v="4.7225221341751271E-2"/>
    <n v="4.7225686909445778E-2"/>
    <n v="4.7225839976236514E-2"/>
    <n v="4.9863919008912919E-3"/>
    <n v="5.0245714052537431E-3"/>
    <n v="5.0630254896572051E-3"/>
    <n v="5.1031427163430306E-3"/>
    <n v="5.1447124340726737E-3"/>
    <n v="4.668817046968538E-3"/>
    <n v="3.766694615821198E-3"/>
    <n v="3.0392521294534667E-3"/>
    <n v="2.4525223255722661E-3"/>
    <n v="1.9792209901533953E-3"/>
    <n v="1.5973535548189164E-3"/>
    <n v="1.2891736501056345E-3"/>
    <n v="1.0404984499752788E-3"/>
    <n v="8.3980536550898994E-4"/>
    <n v="6.7783168730861003E-4"/>
    <n v="5.4709233879016953E-4"/>
    <n v="3.7608314021551123E-6"/>
    <n v="1.3544096547066876E-6"/>
    <n v="4.6556769450769043E-7"/>
    <n v="1.5306679073208778E-7"/>
    <n v="5.3477975924569071E-2"/>
    <n v="4.7225839976236514E-2"/>
    <n v="4.9863919008912919E-3"/>
    <n v="1.0010963306145034E-2"/>
    <n v="1.507398879580224E-2"/>
    <n v="2.0177131512145272E-2"/>
    <n v="2.5321843946217944E-2"/>
    <n v="2.9990660993186483E-2"/>
    <n v="3.375735560900768E-2"/>
    <n v="3.6796607738461148E-2"/>
    <n v="3.9249130064033418E-2"/>
    <n v="4.1228351054186811E-2"/>
    <n v="4.2825704609005727E-2"/>
    <n v="4.4114878259111361E-2"/>
    <n v="4.5155376709086641E-2"/>
    <n v="4.5995182074595631E-2"/>
    <n v="4.667301376190424E-2"/>
    <n v="4.7220106100694409E-2"/>
    <n v="4.7223866932096563E-2"/>
    <n v="4.7225221341751271E-2"/>
    <n v="4.7225686909445778E-2"/>
    <n v="4.7225839976236514E-2"/>
  </r>
  <r>
    <x v="4"/>
    <s v="Under $10"/>
    <n v="9.6316873964651961"/>
    <s v="Irrigation"/>
    <s v="n/a"/>
    <s v="SC-Retro"/>
    <s v="M_Input"/>
    <x v="0"/>
    <s v="Montana"/>
    <s v="Wheel/hand line systems: Replace leaking drain with new drain "/>
    <n v="5.1680416746820983E-3"/>
    <n v="5.2076120240620956E-3"/>
    <n v="5.2474669561871287E-3"/>
    <n v="5.2890456173725741E-3"/>
    <n v="5.3321296825446628E-3"/>
    <n v="4.8388978543557207E-3"/>
    <n v="3.9039119141207296E-3"/>
    <n v="3.1499693520026552E-3"/>
    <n v="2.5418655088823212E-3"/>
    <n v="2.0513222313492826E-3"/>
    <n v="1.6555437086744394E-3"/>
    <n v="1.3361370871104352E-3"/>
    <n v="1.0784028730179021E-3"/>
    <n v="8.7039871992338055E-4"/>
    <n v="7.0252448625324193E-4"/>
    <n v="5.6702242081323596E-4"/>
    <n v="3.8978351088522795E-6"/>
    <n v="1.4037495807068035E-6"/>
    <n v="4.8252790703661601E-7"/>
    <n v="1.5864287629936913E-7"/>
    <n v="5.5426130506592966E-2"/>
    <n v="6.4840238243811781"/>
    <n v="9.6316873964651961"/>
    <s v="A-Irr-Irr-Irrigation-All-All-E"/>
    <m/>
    <n v="4.8946234866824805E-2"/>
    <n v="5.1680416746820983E-3"/>
    <n v="1.0375653698744193E-2"/>
    <n v="1.5623120654931322E-2"/>
    <n v="2.0912166272303898E-2"/>
    <n v="2.6244295954848562E-2"/>
    <n v="3.1083193809204282E-2"/>
    <n v="3.4987105723325009E-2"/>
    <n v="3.8137075075327667E-2"/>
    <n v="4.067894058420999E-2"/>
    <n v="4.2730262815559271E-2"/>
    <n v="4.4385806524233712E-2"/>
    <n v="4.572194361134415E-2"/>
    <n v="4.680034648436205E-2"/>
    <n v="4.7670745204285429E-2"/>
    <n v="4.8373269690538671E-2"/>
    <n v="4.894029211135191E-2"/>
    <n v="4.8944189946460763E-2"/>
    <n v="4.894559369604147E-2"/>
    <n v="4.8946076223948504E-2"/>
    <n v="4.8946234866824805E-2"/>
    <n v="5.1680416746820983E-3"/>
    <n v="5.2076120240620956E-3"/>
    <n v="5.2474669561871287E-3"/>
    <n v="5.2890456173725741E-3"/>
    <n v="5.3321296825446628E-3"/>
    <n v="4.8388978543557207E-3"/>
    <n v="3.9039119141207296E-3"/>
    <n v="3.1499693520026552E-3"/>
    <n v="2.5418655088823212E-3"/>
    <n v="2.0513222313492826E-3"/>
    <n v="1.6555437086744394E-3"/>
    <n v="1.3361370871104352E-3"/>
    <n v="1.0784028730179021E-3"/>
    <n v="8.7039871992338055E-4"/>
    <n v="7.0252448625324193E-4"/>
    <n v="5.6702242081323596E-4"/>
    <n v="3.8978351088522795E-6"/>
    <n v="1.4037495807068035E-6"/>
    <n v="4.8252790703661601E-7"/>
    <n v="1.5864287629936913E-7"/>
    <n v="5.5426130506592966E-2"/>
    <n v="4.8946234866824805E-2"/>
    <n v="5.1680416746820983E-3"/>
    <n v="1.0375653698744193E-2"/>
    <n v="1.5623120654931322E-2"/>
    <n v="2.0912166272303898E-2"/>
    <n v="2.6244295954848562E-2"/>
    <n v="3.1083193809204282E-2"/>
    <n v="3.4987105723325009E-2"/>
    <n v="3.8137075075327667E-2"/>
    <n v="4.067894058420999E-2"/>
    <n v="4.2730262815559271E-2"/>
    <n v="4.4385806524233712E-2"/>
    <n v="4.572194361134415E-2"/>
    <n v="4.680034648436205E-2"/>
    <n v="4.7670745204285429E-2"/>
    <n v="4.8373269690538671E-2"/>
    <n v="4.894029211135191E-2"/>
    <n v="4.8944189946460763E-2"/>
    <n v="4.894559369604147E-2"/>
    <n v="4.8946076223948504E-2"/>
    <n v="4.8946234866824805E-2"/>
  </r>
  <r>
    <x v="4"/>
    <s v="Under $30"/>
    <n v="26.42375191796372"/>
    <s v="Irrigation"/>
    <s v="n/a"/>
    <s v="SC-Retro"/>
    <s v="M_Input"/>
    <x v="0"/>
    <s v="Montana"/>
    <s v="Wheel/hand line systems: Cut and pipe press repair of leaking hand-lines, wheel-lines, and portable main-lines "/>
    <n v="2.48109735487596E-3"/>
    <n v="2.5000944712613013E-3"/>
    <n v="2.5192282114473775E-3"/>
    <n v="2.539189487454858E-3"/>
    <n v="2.5598734847723423E-3"/>
    <n v="2.3230804669731012E-3"/>
    <n v="1.8742080914797388E-3"/>
    <n v="1.5122518584711061E-3"/>
    <n v="1.2203105523382418E-3"/>
    <n v="9.8480826637529573E-4"/>
    <n v="7.9480108231254863E-4"/>
    <n v="6.4145887383644062E-4"/>
    <n v="5.1772464003977639E-4"/>
    <n v="4.178650439815118E-4"/>
    <n v="3.3727120528410416E-4"/>
    <n v="2.7221874686635957E-4"/>
    <n v="1.8712907106947675E-6"/>
    <n v="6.7391859254194737E-7"/>
    <n v="2.3165422981540183E-7"/>
    <n v="7.6162005945993245E-8"/>
    <n v="2.6609233138464718E-2"/>
    <n v="17.788392616281659"/>
    <n v="26.42375191796372"/>
    <s v="A-Irr-Irr-Irrigation-All-All-E"/>
    <m/>
    <n v="2.3498334863309069E-2"/>
    <n v="2.48109735487596E-3"/>
    <n v="4.9811918261372613E-3"/>
    <n v="7.5004200375846392E-3"/>
    <n v="1.0039609525039498E-2"/>
    <n v="1.259948300981184E-2"/>
    <n v="1.4922563476784941E-2"/>
    <n v="1.679677156826468E-2"/>
    <n v="1.8309023426735786E-2"/>
    <n v="1.952933397907403E-2"/>
    <n v="2.0514142245449327E-2"/>
    <n v="2.1308943327761877E-2"/>
    <n v="2.1950402201598319E-2"/>
    <n v="2.2468126841638094E-2"/>
    <n v="2.2885991885619607E-2"/>
    <n v="2.3223263090903713E-2"/>
    <n v="2.3495481837770071E-2"/>
    <n v="2.3497353128480766E-2"/>
    <n v="2.3498027047073308E-2"/>
    <n v="2.3498258701303124E-2"/>
    <n v="2.3498334863309069E-2"/>
    <n v="2.48109735487596E-3"/>
    <n v="2.5000944712613013E-3"/>
    <n v="2.5192282114473775E-3"/>
    <n v="2.539189487454858E-3"/>
    <n v="2.5598734847723423E-3"/>
    <n v="2.3230804669731012E-3"/>
    <n v="1.8742080914797388E-3"/>
    <n v="1.5122518584711061E-3"/>
    <n v="1.2203105523382418E-3"/>
    <n v="9.8480826637529573E-4"/>
    <n v="7.9480108231254863E-4"/>
    <n v="6.4145887383644062E-4"/>
    <n v="5.1772464003977639E-4"/>
    <n v="4.178650439815118E-4"/>
    <n v="3.3727120528410416E-4"/>
    <n v="2.7221874686635957E-4"/>
    <n v="1.8712907106947675E-6"/>
    <n v="6.7391859254194737E-7"/>
    <n v="2.3165422981540183E-7"/>
    <n v="7.6162005945993245E-8"/>
    <n v="2.6609233138464718E-2"/>
    <n v="2.3498334863309069E-2"/>
    <n v="2.48109735487596E-3"/>
    <n v="4.9811918261372613E-3"/>
    <n v="7.5004200375846392E-3"/>
    <n v="1.0039609525039498E-2"/>
    <n v="1.259948300981184E-2"/>
    <n v="1.4922563476784941E-2"/>
    <n v="1.679677156826468E-2"/>
    <n v="1.8309023426735786E-2"/>
    <n v="1.952933397907403E-2"/>
    <n v="2.0514142245449327E-2"/>
    <n v="2.1308943327761877E-2"/>
    <n v="2.1950402201598319E-2"/>
    <n v="2.2468126841638094E-2"/>
    <n v="2.2885991885619607E-2"/>
    <n v="2.3223263090903713E-2"/>
    <n v="2.3495481837770071E-2"/>
    <n v="2.3497353128480766E-2"/>
    <n v="2.3498027047073308E-2"/>
    <n v="2.3498258701303124E-2"/>
    <n v="2.3498334863309069E-2"/>
  </r>
  <r>
    <x v="4"/>
    <s v="Under $85"/>
    <n v="84.818774863416621"/>
    <s v="Irrigation"/>
    <s v="n/a"/>
    <s v="SC-Retro"/>
    <s v="M_Input"/>
    <x v="0"/>
    <s v="Montana"/>
    <s v="Thunderbird wheel line systems: Replace leaking hub with new hub "/>
    <n v="3.2324269467000338E-4"/>
    <n v="3.2571767981288372E-4"/>
    <n v="3.2821046459809519E-4"/>
    <n v="3.3081106252829296E-4"/>
    <n v="3.3350581814371093E-4"/>
    <n v="3.0265591497403256E-4"/>
    <n v="2.4417585737683518E-4"/>
    <n v="1.9701942158426884E-4"/>
    <n v="1.5898468091018309E-4"/>
    <n v="1.2830293705760692E-4"/>
    <n v="1.0354839283853402E-4"/>
    <n v="8.3570640423032911E-5"/>
    <n v="6.7450278569129962E-5"/>
    <n v="5.4440355820594635E-5"/>
    <n v="4.3940417338474071E-5"/>
    <n v="3.546524327384678E-5"/>
    <n v="2.4379577473942506E-7"/>
    <n v="8.7799562324053211E-8"/>
    <n v="3.0180410829134289E-8"/>
    <n v="9.9225497883320791E-9"/>
    <n v="3.4667080700707615E-3"/>
    <n v="57.099751510940145"/>
    <n v="84.818774863416621"/>
    <s v="A-Irr-Irr-Irrigation-All-All-E"/>
    <m/>
    <n v="3.0614135582172071E-3"/>
    <n v="3.2324269467000338E-4"/>
    <n v="6.4896037448288705E-4"/>
    <n v="9.7717083908098229E-4"/>
    <n v="1.3079819016092752E-3"/>
    <n v="1.6414877197529862E-3"/>
    <n v="1.9441436347270187E-3"/>
    <n v="2.188319492103854E-3"/>
    <n v="2.3853389136881229E-3"/>
    <n v="2.5443235945983057E-3"/>
    <n v="2.6726265316559129E-3"/>
    <n v="2.7761749244944469E-3"/>
    <n v="2.8597455649174799E-3"/>
    <n v="2.92719584348661E-3"/>
    <n v="2.9816361993072046E-3"/>
    <n v="3.0255766166456788E-3"/>
    <n v="3.0610418599195258E-3"/>
    <n v="3.0612856556942653E-3"/>
    <n v="3.0613734552565894E-3"/>
    <n v="3.0614036356674187E-3"/>
    <n v="3.0614135582172071E-3"/>
    <n v="3.2324269467000338E-4"/>
    <n v="3.2571767981288372E-4"/>
    <n v="3.2821046459809519E-4"/>
    <n v="3.3081106252829296E-4"/>
    <n v="3.3350581814371093E-4"/>
    <n v="3.0265591497403256E-4"/>
    <n v="2.4417585737683518E-4"/>
    <n v="1.9701942158426884E-4"/>
    <n v="1.5898468091018309E-4"/>
    <n v="1.2830293705760692E-4"/>
    <n v="1.0354839283853402E-4"/>
    <n v="8.3570640423032911E-5"/>
    <n v="6.7450278569129962E-5"/>
    <n v="5.4440355820594635E-5"/>
    <n v="4.3940417338474071E-5"/>
    <n v="3.546524327384678E-5"/>
    <n v="2.4379577473942506E-7"/>
    <n v="8.7799562324053211E-8"/>
    <n v="3.0180410829134289E-8"/>
    <n v="9.9225497883320791E-9"/>
    <n v="3.4667080700707615E-3"/>
    <n v="3.0614135582172071E-3"/>
    <n v="3.2324269467000338E-4"/>
    <n v="6.4896037448288705E-4"/>
    <n v="9.7717083908098229E-4"/>
    <n v="1.3079819016092752E-3"/>
    <n v="1.6414877197529862E-3"/>
    <n v="1.9441436347270187E-3"/>
    <n v="2.188319492103854E-3"/>
    <n v="2.3853389136881229E-3"/>
    <n v="2.5443235945983057E-3"/>
    <n v="2.6726265316559129E-3"/>
    <n v="2.7761749244944469E-3"/>
    <n v="2.8597455649174799E-3"/>
    <n v="2.92719584348661E-3"/>
    <n v="2.9816361993072046E-3"/>
    <n v="3.0255766166456788E-3"/>
    <n v="3.0610418599195258E-3"/>
    <n v="3.0612856556942653E-3"/>
    <n v="3.0613734552565894E-3"/>
    <n v="3.0614036356674187E-3"/>
    <n v="3.0614135582172071E-3"/>
  </r>
  <r>
    <x v="4"/>
    <s v="Under $10"/>
    <n v="9.5731751883672427"/>
    <s v="Irrigation"/>
    <s v="n/a"/>
    <s v="SC-Retro"/>
    <s v="M_Input"/>
    <x v="0"/>
    <s v="Montana"/>
    <s v="Wheel line systems: Rebuild or replace leaking or malfunctioning leveler with new or rebuilt leveler. "/>
    <n v="9.307821973321645E-5"/>
    <n v="9.3790895424775839E-5"/>
    <n v="9.4508696550095621E-5"/>
    <n v="9.5257542632547118E-5"/>
    <n v="9.6033501561967814E-5"/>
    <n v="8.7150225579792155E-5"/>
    <n v="7.0310805104721426E-5"/>
    <n v="5.6732038546619494E-5"/>
    <n v="4.5779877806923155E-5"/>
    <n v="3.6945023552834528E-5"/>
    <n v="2.9816915341229805E-5"/>
    <n v="2.4064291508526782E-5"/>
    <n v="1.942240908532664E-5"/>
    <n v="1.5676182277210887E-5"/>
    <n v="1.2652709210876599E-5"/>
    <n v="1.0212270101587606E-5"/>
    <n v="7.0201359738051187E-8"/>
    <n v="2.5282015925592496E-8"/>
    <n v="8.6904946565327351E-9"/>
    <n v="2.8572131241976692E-9"/>
    <n v="9.9824379890898433E-4"/>
    <n v="6.4446335767841143"/>
    <n v="9.5731751883672427"/>
    <s v="A-Irr-Irr-Irrigation-All-All-E"/>
    <m/>
    <n v="8.8153863510169624E-4"/>
    <n v="9.307821973321645E-5"/>
    <n v="1.8686911515799229E-4"/>
    <n v="2.8137781170808792E-4"/>
    <n v="3.7663535434063501E-4"/>
    <n v="4.7266885590260284E-4"/>
    <n v="5.5981908148239497E-4"/>
    <n v="6.3012988658711644E-4"/>
    <n v="6.8686192513373588E-4"/>
    <n v="7.3264180294065908E-4"/>
    <n v="7.695868264934936E-4"/>
    <n v="7.9940374183472339E-4"/>
    <n v="8.234680333432502E-4"/>
    <n v="8.4289044242857685E-4"/>
    <n v="8.585666247057877E-4"/>
    <n v="8.7121933391666429E-4"/>
    <n v="8.8143160401825188E-4"/>
    <n v="8.8150180537798991E-4"/>
    <n v="8.8152708739391546E-4"/>
    <n v="8.8153577788857205E-4"/>
    <n v="8.8153863510169624E-4"/>
    <n v="9.307821973321645E-5"/>
    <n v="9.3790895424775839E-5"/>
    <n v="9.4508696550095621E-5"/>
    <n v="9.5257542632547118E-5"/>
    <n v="9.6033501561967814E-5"/>
    <n v="8.7150225579792155E-5"/>
    <n v="7.0310805104721426E-5"/>
    <n v="5.6732038546619494E-5"/>
    <n v="4.5779877806923155E-5"/>
    <n v="3.6945023552834528E-5"/>
    <n v="2.9816915341229805E-5"/>
    <n v="2.4064291508526782E-5"/>
    <n v="1.942240908532664E-5"/>
    <n v="1.5676182277210887E-5"/>
    <n v="1.2652709210876599E-5"/>
    <n v="1.0212270101587606E-5"/>
    <n v="7.0201359738051187E-8"/>
    <n v="2.5282015925592496E-8"/>
    <n v="8.6904946565327351E-9"/>
    <n v="2.8572131241976692E-9"/>
    <n v="9.9824379890898433E-4"/>
    <n v="8.8153863510169624E-4"/>
    <n v="9.307821973321645E-5"/>
    <n v="1.8686911515799229E-4"/>
    <n v="2.8137781170808792E-4"/>
    <n v="3.7663535434063501E-4"/>
    <n v="4.7266885590260284E-4"/>
    <n v="5.5981908148239497E-4"/>
    <n v="6.3012988658711644E-4"/>
    <n v="6.8686192513373588E-4"/>
    <n v="7.3264180294065908E-4"/>
    <n v="7.695868264934936E-4"/>
    <n v="7.9940374183472339E-4"/>
    <n v="8.234680333432502E-4"/>
    <n v="8.4289044242857685E-4"/>
    <n v="8.585666247057877E-4"/>
    <n v="8.7121933391666429E-4"/>
    <n v="8.8143160401825188E-4"/>
    <n v="8.8150180537798991E-4"/>
    <n v="8.8152708739391546E-4"/>
    <n v="8.8153577788857205E-4"/>
    <n v="8.8153863510169624E-4"/>
  </r>
  <r>
    <x v="4"/>
    <s v="Under $30"/>
    <n v="27.677426656152456"/>
    <s v="Irrigation"/>
    <s v="n/a"/>
    <s v="SC-Retro"/>
    <s v="M_Input"/>
    <x v="0"/>
    <s v="Montana"/>
    <s v="Center pivot/linear move systems: Install new sprinkler package on an existing system. "/>
    <n v="6.3584615950673211E-3"/>
    <n v="6.4071466798004267E-3"/>
    <n v="6.4561818987949856E-3"/>
    <n v="6.5073378950047537E-3"/>
    <n v="6.5603460538007936E-3"/>
    <n v="5.9535019464151562E-3"/>
    <n v="4.803148956415748E-3"/>
    <n v="3.8755413386986712E-3"/>
    <n v="3.1273653030378652E-3"/>
    <n v="2.5238290339337386E-3"/>
    <n v="2.0368858753851424E-3"/>
    <n v="1.6439063167305872E-3"/>
    <n v="1.3268049454180121E-3"/>
    <n v="1.0708885843822087E-3"/>
    <n v="8.6434577091726273E-4"/>
    <n v="6.9763181360274918E-4"/>
    <n v="4.7956724042994202E-6"/>
    <n v="1.7270928448085919E-6"/>
    <n v="5.9367461769341533E-7"/>
    <n v="1.9518508165718395E-7"/>
    <n v="6.819312698577254E-2"/>
    <n v="18.63236278846809"/>
    <n v="27.677426656152456"/>
    <s v="A-Irr-Irr-Irrigation-All-All-E"/>
    <m/>
    <n v="6.0220635632353872E-2"/>
    <n v="6.3584615950673211E-3"/>
    <n v="1.2765608274867748E-2"/>
    <n v="1.9221790173662733E-2"/>
    <n v="2.5729128068667485E-2"/>
    <n v="3.2289474122468277E-2"/>
    <n v="3.8242976068883432E-2"/>
    <n v="4.3046125025299177E-2"/>
    <n v="4.6921666363997847E-2"/>
    <n v="5.0049031667035712E-2"/>
    <n v="5.2572860700969448E-2"/>
    <n v="5.460974657635459E-2"/>
    <n v="5.6253652893085176E-2"/>
    <n v="5.7580457838503185E-2"/>
    <n v="5.8651346422885393E-2"/>
    <n v="5.9515692193802656E-2"/>
    <n v="6.0213324007405408E-2"/>
    <n v="6.0218119679809709E-2"/>
    <n v="6.0219846772654517E-2"/>
    <n v="6.0220440447272212E-2"/>
    <n v="6.0220635632353872E-2"/>
    <n v="6.3584615950673211E-3"/>
    <n v="6.4071466798004267E-3"/>
    <n v="6.4561818987949856E-3"/>
    <n v="6.5073378950047537E-3"/>
    <n v="6.5603460538007936E-3"/>
    <n v="5.9535019464151562E-3"/>
    <n v="4.803148956415748E-3"/>
    <n v="3.8755413386986712E-3"/>
    <n v="3.1273653030378652E-3"/>
    <n v="2.5238290339337386E-3"/>
    <n v="2.0368858753851424E-3"/>
    <n v="1.6439063167305872E-3"/>
    <n v="1.3268049454180121E-3"/>
    <n v="1.0708885843822087E-3"/>
    <n v="8.6434577091726273E-4"/>
    <n v="6.9763181360274918E-4"/>
    <n v="4.7956724042994202E-6"/>
    <n v="1.7270928448085919E-6"/>
    <n v="5.9367461769341533E-7"/>
    <n v="1.9518508165718395E-7"/>
    <n v="6.819312698577254E-2"/>
    <n v="6.0220635632353872E-2"/>
    <n v="6.3584615950673211E-3"/>
    <n v="1.2765608274867748E-2"/>
    <n v="1.9221790173662733E-2"/>
    <n v="2.5729128068667485E-2"/>
    <n v="3.2289474122468277E-2"/>
    <n v="3.8242976068883432E-2"/>
    <n v="4.3046125025299177E-2"/>
    <n v="4.6921666363997847E-2"/>
    <n v="5.0049031667035712E-2"/>
    <n v="5.2572860700969448E-2"/>
    <n v="5.460974657635459E-2"/>
    <n v="5.6253652893085176E-2"/>
    <n v="5.7580457838503185E-2"/>
    <n v="5.8651346422885393E-2"/>
    <n v="5.9515692193802656E-2"/>
    <n v="6.0213324007405408E-2"/>
    <n v="6.0218119679809709E-2"/>
    <n v="6.0219846772654517E-2"/>
    <n v="6.0220440447272212E-2"/>
    <n v="6.0220635632353872E-2"/>
  </r>
  <r>
    <x v="4"/>
    <s v="Under $60"/>
    <n v="59.167401694456629"/>
    <s v="Irrigation"/>
    <s v="n/a"/>
    <s v="SC-Retro"/>
    <s v="M_Input"/>
    <x v="0"/>
    <s v="Montana"/>
    <s v="Center pivot/linear move systems: New gooseneck elbows "/>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39.831322012629272"/>
    <n v="59.167401694456629"/>
    <s v="A-Irr-Irr-Irrigation-All-All-E"/>
    <m/>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r>
  <r>
    <x v="4"/>
    <s v="Under $100"/>
    <n v="92.301146643352325"/>
    <s v="Irrigation"/>
    <s v="n/a"/>
    <s v="SC-Retro"/>
    <s v="M_Input"/>
    <x v="0"/>
    <s v="Montana"/>
    <s v="Center pivot/linear move systems: New drop tubes (3 feet minimum) "/>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62.136862339701665"/>
    <n v="92.301146643352325"/>
    <s v="A-Irr-Irr-Irrigation-All-All-E"/>
    <m/>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n v="4.8537399752914039E-4"/>
    <n v="4.8909037984012015E-4"/>
    <n v="4.928334896957446E-4"/>
    <n v="4.9673848935748405E-4"/>
    <n v="5.0078487409250432E-4"/>
    <n v="4.5446134978164443E-4"/>
    <n v="3.6664900382696227E-4"/>
    <n v="2.958399549999475E-4"/>
    <n v="2.3872783945836645E-4"/>
    <n v="1.926568194153821E-4"/>
    <n v="1.5548594971671946E-4"/>
    <n v="1.2548780370615455E-4"/>
    <n v="1.0128182905100258E-4"/>
    <n v="8.1746420158162751E-5"/>
    <n v="6.5979947477071545E-5"/>
    <n v="5.3253815739730897E-5"/>
    <n v="3.6607828024324951E-7"/>
    <n v="1.3183785820756318E-7"/>
    <n v="4.5318229592670243E-8"/>
    <n v="1.4899478737984893E-8"/>
    <n v="5.2055312679365603E-3"/>
    <n v="4.5969500976929178E-3"/>
    <n v="4.8537399752914039E-4"/>
    <n v="9.744643773692606E-4"/>
    <n v="1.4672978670650051E-3"/>
    <n v="1.9640363564224893E-3"/>
    <n v="2.4648212305149937E-3"/>
    <n v="2.919282580296638E-3"/>
    <n v="3.2859315841236004E-3"/>
    <n v="3.581771539123548E-3"/>
    <n v="3.8204993785819143E-3"/>
    <n v="4.013156197997296E-3"/>
    <n v="4.1686421477140157E-3"/>
    <n v="4.2941299514201699E-3"/>
    <n v="4.3954117804711722E-3"/>
    <n v="4.4771582006293345E-3"/>
    <n v="4.543138148106406E-3"/>
    <n v="4.5963919638461366E-3"/>
    <n v="4.5967580421263799E-3"/>
    <n v="4.5968898799845876E-3"/>
    <n v="4.5969351982141802E-3"/>
    <n v="4.5969500976929178E-3"/>
  </r>
  <r>
    <x v="4"/>
    <s v="Under $20"/>
    <n v="18.637731533753836"/>
    <s v="Irrigation"/>
    <s v="n/a"/>
    <s v="SC-Retro"/>
    <s v="M_Input"/>
    <x v="0"/>
    <s v="Montana"/>
    <s v="Center pivot/linear move systems: Replace leaking pivot boot gasket with new pivot boot gasket "/>
    <n v="8.0774018636428375E-4"/>
    <n v="8.1392484264120241E-4"/>
    <n v="8.2015397783953494E-4"/>
    <n v="8.2665252364252971E-4"/>
    <n v="8.3338635688577157E-4"/>
    <n v="7.5629658209276163E-4"/>
    <n v="6.1016275323584688E-4"/>
    <n v="4.9232513814527587E-4"/>
    <n v="3.9728141704349705E-4"/>
    <n v="3.2061184985416973E-4"/>
    <n v="2.5875356043083137E-4"/>
    <n v="2.0883183373655796E-4"/>
    <n v="1.6854920924778375E-4"/>
    <n v="1.3603915535092748E-4"/>
    <n v="1.0980121585156769E-4"/>
    <n v="8.8622891356344142E-5"/>
    <n v="6.0921297764791391E-7"/>
    <n v="2.1939934298200994E-7"/>
    <n v="7.5416803131661762E-8"/>
    <n v="2.4795122511333257E-8"/>
    <n v="8.6628390022803932E-3"/>
    <n v="12.546866433978218"/>
    <n v="18.637731533753836"/>
    <s v="A-Irr-Irr-Irrigation-All-All-E"/>
    <m/>
    <n v="7.6500623179651594E-3"/>
    <n v="8.0774018636428375E-4"/>
    <n v="1.6216650290054862E-3"/>
    <n v="2.4418190068450211E-3"/>
    <n v="3.2684715304875508E-3"/>
    <n v="4.1018578873733228E-3"/>
    <n v="4.858154469466084E-3"/>
    <n v="5.468317222701931E-3"/>
    <n v="5.9606423608472067E-3"/>
    <n v="6.3579237778907038E-3"/>
    <n v="6.6785356277448736E-3"/>
    <n v="6.9372891881757052E-3"/>
    <n v="7.1461210219122629E-3"/>
    <n v="7.3146702311600465E-3"/>
    <n v="7.4507093865109741E-3"/>
    <n v="7.5605106023625421E-3"/>
    <n v="7.6491334937188859E-3"/>
    <n v="7.6497427066965339E-3"/>
    <n v="7.6499621060395163E-3"/>
    <n v="7.6500375228426478E-3"/>
    <n v="7.6500623179651594E-3"/>
    <n v="8.0774018636428375E-4"/>
    <n v="8.1392484264120241E-4"/>
    <n v="8.2015397783953494E-4"/>
    <n v="8.2665252364252971E-4"/>
    <n v="8.3338635688577157E-4"/>
    <n v="7.5629658209276163E-4"/>
    <n v="6.1016275323584688E-4"/>
    <n v="4.9232513814527587E-4"/>
    <n v="3.9728141704349705E-4"/>
    <n v="3.2061184985416973E-4"/>
    <n v="2.5875356043083137E-4"/>
    <n v="2.0883183373655796E-4"/>
    <n v="1.6854920924778375E-4"/>
    <n v="1.3603915535092748E-4"/>
    <n v="1.0980121585156769E-4"/>
    <n v="8.8622891356344142E-5"/>
    <n v="6.0921297764791391E-7"/>
    <n v="2.1939934298200994E-7"/>
    <n v="7.5416803131661762E-8"/>
    <n v="2.4795122511333257E-8"/>
    <n v="8.6628390022803932E-3"/>
    <n v="7.6500623179651594E-3"/>
    <n v="8.0774018636428375E-4"/>
    <n v="1.6216650290054862E-3"/>
    <n v="2.4418190068450211E-3"/>
    <n v="3.2684715304875508E-3"/>
    <n v="4.1018578873733228E-3"/>
    <n v="4.858154469466084E-3"/>
    <n v="5.468317222701931E-3"/>
    <n v="5.9606423608472067E-3"/>
    <n v="6.3579237778907038E-3"/>
    <n v="6.6785356277448736E-3"/>
    <n v="6.9372891881757052E-3"/>
    <n v="7.1461210219122629E-3"/>
    <n v="7.3146702311600465E-3"/>
    <n v="7.4507093865109741E-3"/>
    <n v="7.5605106023625421E-3"/>
    <n v="7.6491334937188859E-3"/>
    <n v="7.6497427066965339E-3"/>
    <n v="7.6499621060395163E-3"/>
    <n v="7.6500375228426478E-3"/>
    <n v="7.6500623179651594E-3"/>
  </r>
  <r>
    <x v="4"/>
    <s v="Over $160"/>
    <n v="160.12244086577246"/>
    <s v="Irrigation"/>
    <s v="n/a"/>
    <s v="SC-Retro"/>
    <s v="M_Input"/>
    <x v="0"/>
    <s v="Montana"/>
    <s v="Center pivot/linear move systems: Replace leaking tower gasket with new tower gasket "/>
    <n v="2.0193504659107096E-4"/>
    <n v="2.0348121066030063E-4"/>
    <n v="2.0503849445988379E-4"/>
    <n v="2.0666313091063248E-4"/>
    <n v="2.0834658922144292E-4"/>
    <n v="1.8907414552319046E-4"/>
    <n v="1.5254068830896177E-4"/>
    <n v="1.2308128453631902E-4"/>
    <n v="9.9320354260874289E-5"/>
    <n v="8.0152962463542432E-5"/>
    <n v="6.4688390107707857E-5"/>
    <n v="5.2207958434139504E-5"/>
    <n v="4.213730231194595E-5"/>
    <n v="3.4009788837731876E-5"/>
    <n v="2.7450303962891928E-5"/>
    <n v="2.2155722839086042E-5"/>
    <n v="1.5230324441197853E-7"/>
    <n v="5.4849835745502498E-8"/>
    <n v="1.8854200782915444E-8"/>
    <n v="6.1987806278333159E-9"/>
    <n v="2.1657097505700987E-3"/>
    <n v="107.79395952704667"/>
    <n v="160.12244086577246"/>
    <s v="A-Irr-Irr-Irrigation-All-All-E"/>
    <m/>
    <n v="1.9125155794912903E-3"/>
    <n v="2.0193504659107096E-4"/>
    <n v="4.0541625725137159E-4"/>
    <n v="6.1045475171125538E-4"/>
    <n v="8.1711788262188792E-4"/>
    <n v="1.0254644718433309E-3"/>
    <n v="1.2145386173665214E-3"/>
    <n v="1.3670793056754832E-3"/>
    <n v="1.4901605902118021E-3"/>
    <n v="1.5894809444726764E-3"/>
    <n v="1.6696339069362188E-3"/>
    <n v="1.7343222970439267E-3"/>
    <n v="1.7865302554780662E-3"/>
    <n v="1.8286675577900121E-3"/>
    <n v="1.862677346627744E-3"/>
    <n v="1.890127650590636E-3"/>
    <n v="1.9122833734297219E-3"/>
    <n v="1.9124356766741339E-3"/>
    <n v="1.9124905265098795E-3"/>
    <n v="1.9125093807106624E-3"/>
    <n v="1.9125155794912903E-3"/>
    <n v="2.0193504659107096E-4"/>
    <n v="2.0348121066030063E-4"/>
    <n v="2.0503849445988379E-4"/>
    <n v="2.0666313091063248E-4"/>
    <n v="2.0834658922144292E-4"/>
    <n v="1.8907414552319046E-4"/>
    <n v="1.5254068830896177E-4"/>
    <n v="1.2308128453631902E-4"/>
    <n v="9.9320354260874289E-5"/>
    <n v="8.0152962463542432E-5"/>
    <n v="6.4688390107707857E-5"/>
    <n v="5.2207958434139504E-5"/>
    <n v="4.213730231194595E-5"/>
    <n v="3.4009788837731876E-5"/>
    <n v="2.7450303962891928E-5"/>
    <n v="2.2155722839086042E-5"/>
    <n v="1.5230324441197853E-7"/>
    <n v="5.4849835745502498E-8"/>
    <n v="1.8854200782915444E-8"/>
    <n v="6.1987806278333159E-9"/>
    <n v="2.1657097505700987E-3"/>
    <n v="1.9125155794912903E-3"/>
    <n v="2.0193504659107096E-4"/>
    <n v="4.0541625725137159E-4"/>
    <n v="6.1045475171125538E-4"/>
    <n v="8.1711788262188792E-4"/>
    <n v="1.0254644718433309E-3"/>
    <n v="1.2145386173665214E-3"/>
    <n v="1.3670793056754832E-3"/>
    <n v="1.4901605902118021E-3"/>
    <n v="1.5894809444726764E-3"/>
    <n v="1.6696339069362188E-3"/>
    <n v="1.7343222970439267E-3"/>
    <n v="1.7865302554780662E-3"/>
    <n v="1.8286675577900121E-3"/>
    <n v="1.862677346627744E-3"/>
    <n v="1.890127650590636E-3"/>
    <n v="1.9122833734297219E-3"/>
    <n v="1.9124356766741339E-3"/>
    <n v="1.9124905265098795E-3"/>
    <n v="1.9125093807106624E-3"/>
    <n v="1.9125155794912903E-3"/>
  </r>
  <r>
    <x v="4"/>
    <s v="Under $10"/>
    <n v="9.2144578613875296"/>
    <s v="Irrigation"/>
    <s v="n/a"/>
    <s v="SC-Retro"/>
    <s v="M_Input"/>
    <x v="0"/>
    <s v="Washington"/>
    <s v="Wheel/hand line systems: Replace worn nozzle with new flow controlling type nozzle for impact sprinklers "/>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6.2031461199540265"/>
    <n v="9.2144578613875296"/>
    <s v="A-Irr-Irr-Irrigation-All-All-E"/>
    <m/>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r>
  <r>
    <x v="4"/>
    <s v="Under $5"/>
    <n v="3.4418710246947537"/>
    <s v="Irrigation"/>
    <s v="n/a"/>
    <s v="SC-Retro"/>
    <s v="M_Input"/>
    <x v="0"/>
    <s v="Washington"/>
    <s v="Wheel/hand line systems: Replace worn nozzle with new nozzle "/>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2.3170575212769453"/>
    <n v="3.4418710246947537"/>
    <s v="A-Irr-Irr-Irrigation-All-All-E"/>
    <m/>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n v="9.2713479287886268E-3"/>
    <n v="9.386312543086207E-3"/>
    <n v="9.4983838285030327E-3"/>
    <n v="9.6151026746960997E-3"/>
    <n v="9.7289668960202653E-3"/>
    <n v="8.9284085622244724E-3"/>
    <n v="7.2255270178737726E-3"/>
    <n v="5.8448608528465446E-3"/>
    <n v="4.7293153163056115E-3"/>
    <n v="3.8250165407754874E-3"/>
    <n v="3.1148799687482792E-3"/>
    <n v="2.5211498457385706E-3"/>
    <n v="2.0410868033497688E-3"/>
    <n v="1.652239559146897E-3"/>
    <n v="1.3368839084082135E-3"/>
    <n v="1.0896546706278076E-3"/>
    <n v="7.4909823604467399E-6"/>
    <n v="2.7073605556140462E-6"/>
    <n v="9.3387622780443282E-7"/>
    <n v="3.0808324885865537E-7"/>
    <n v="0.10763712028210939"/>
    <n v="8.9820577219532405E-2"/>
    <n v="9.2713479287886268E-3"/>
    <n v="1.8657660471874834E-2"/>
    <n v="2.8156044300377867E-2"/>
    <n v="3.7771146975073965E-2"/>
    <n v="4.7500113871094228E-2"/>
    <n v="5.6428522433318702E-2"/>
    <n v="6.3654049451192476E-2"/>
    <n v="6.9498910304039027E-2"/>
    <n v="7.4228225620344646E-2"/>
    <n v="7.805324216112014E-2"/>
    <n v="8.1168122129868417E-2"/>
    <n v="8.3689271975606994E-2"/>
    <n v="8.5730358778956767E-2"/>
    <n v="8.7382598338103662E-2"/>
    <n v="8.8719482246511869E-2"/>
    <n v="8.9809136917139681E-2"/>
    <n v="8.9816627899500123E-2"/>
    <n v="8.9819335260055741E-2"/>
    <n v="8.9820269136283548E-2"/>
    <n v="8.9820577219532405E-2"/>
  </r>
  <r>
    <x v="4"/>
    <s v="Under $25"/>
    <n v="22.81329392767449"/>
    <s v="Irrigation"/>
    <s v="n/a"/>
    <s v="SC-Retro"/>
    <s v="M_Input"/>
    <x v="0"/>
    <s v="Washington"/>
    <s v="Wheel/hand line systems: Rebuild or replace leaking impact sprinkler with new or rebuilt impact sprinkler "/>
    <n v="1.6300745613863233E-2"/>
    <n v="1.6502874683622524E-2"/>
    <n v="1.6699916745707772E-2"/>
    <n v="1.6905130079815211E-2"/>
    <n v="1.7105324455064849E-2"/>
    <n v="1.569779473570844E-2"/>
    <n v="1.2703813808856294E-2"/>
    <n v="1.0276347154963011E-2"/>
    <n v="8.3150116348742701E-3"/>
    <n v="6.7250870185115493E-3"/>
    <n v="5.4765354917403128E-3"/>
    <n v="4.4326480470229272E-3"/>
    <n v="3.58860836771175E-3"/>
    <n v="2.9049429439688898E-3"/>
    <n v="2.350489343470992E-3"/>
    <n v="1.915814585892969E-3"/>
    <n v="1.3170533431974593E-5"/>
    <n v="4.7600409391429416E-6"/>
    <n v="1.6419272517004155E-6"/>
    <n v="5.4166737200570397E-7"/>
    <n v="0.18924597909645174"/>
    <n v="15.357842842152333"/>
    <n v="22.81329392767449"/>
    <s v="A-Irr-Irr-Irrigation-All-All-E"/>
    <m/>
    <n v="0.15792119887978978"/>
    <n v="1.6300745613863233E-2"/>
    <n v="3.2803620297485757E-2"/>
    <n v="4.9503537043193532E-2"/>
    <n v="6.6408667123008747E-2"/>
    <n v="8.3513991578073599E-2"/>
    <n v="9.9211786313782038E-2"/>
    <n v="0.11191560012263833"/>
    <n v="0.12219194727760134"/>
    <n v="0.1305069589124756"/>
    <n v="0.13723204593098715"/>
    <n v="0.14270858142272747"/>
    <n v="0.14714122946975039"/>
    <n v="0.15072983783746213"/>
    <n v="0.15363478078143103"/>
    <n v="0.15598527012490201"/>
    <n v="0.15790108471079498"/>
    <n v="0.15791425524422695"/>
    <n v="0.15791901528516608"/>
    <n v="0.15792065721241777"/>
    <n v="0.15792119887978978"/>
    <n v="1.6300745613863233E-2"/>
    <n v="1.6502874683622524E-2"/>
    <n v="1.6699916745707772E-2"/>
    <n v="1.6905130079815211E-2"/>
    <n v="1.7105324455064849E-2"/>
    <n v="1.569779473570844E-2"/>
    <n v="1.2703813808856294E-2"/>
    <n v="1.0276347154963011E-2"/>
    <n v="8.3150116348742701E-3"/>
    <n v="6.7250870185115493E-3"/>
    <n v="5.4765354917403128E-3"/>
    <n v="4.4326480470229272E-3"/>
    <n v="3.58860836771175E-3"/>
    <n v="2.9049429439688898E-3"/>
    <n v="2.350489343470992E-3"/>
    <n v="1.915814585892969E-3"/>
    <n v="1.3170533431974593E-5"/>
    <n v="4.7600409391429416E-6"/>
    <n v="1.6419272517004155E-6"/>
    <n v="5.4166737200570397E-7"/>
    <n v="0.18924597909645174"/>
    <n v="0.15792119887978978"/>
    <n v="1.6300745613863233E-2"/>
    <n v="3.2803620297485757E-2"/>
    <n v="4.9503537043193532E-2"/>
    <n v="6.6408667123008747E-2"/>
    <n v="8.3513991578073599E-2"/>
    <n v="9.9211786313782038E-2"/>
    <n v="0.11191560012263833"/>
    <n v="0.12219194727760134"/>
    <n v="0.1305069589124756"/>
    <n v="0.13723204593098715"/>
    <n v="0.14270858142272747"/>
    <n v="0.14714122946975039"/>
    <n v="0.15072983783746213"/>
    <n v="0.15363478078143103"/>
    <n v="0.15598527012490201"/>
    <n v="0.15790108471079498"/>
    <n v="0.15791425524422695"/>
    <n v="0.15791901528516608"/>
    <n v="0.15792065721241777"/>
    <n v="0.15792119887978978"/>
  </r>
  <r>
    <x v="4"/>
    <s v="Under $5"/>
    <n v="1.2107823431002041"/>
    <s v="Irrigation"/>
    <s v="n/a"/>
    <s v="SC-Retro"/>
    <s v="M_Input"/>
    <x v="0"/>
    <s v="Washington"/>
    <s v="Wheel/hand line systems: Replace leaking gasket with new gasket "/>
    <n v="9.7536132170617046E-2"/>
    <n v="9.87455791573119E-2"/>
    <n v="9.9924587839857845E-2"/>
    <n v="0.10115248963973954"/>
    <n v="0.10235036030815586"/>
    <n v="9.3928352628675146E-2"/>
    <n v="7.6013753731468667E-2"/>
    <n v="6.1488914561379435E-2"/>
    <n v="4.9753188782332473E-2"/>
    <n v="4.0239814290371455E-2"/>
    <n v="3.276905868067613E-2"/>
    <n v="2.6522918400282404E-2"/>
    <n v="2.1472574835106704E-2"/>
    <n v="1.7381836735743093E-2"/>
    <n v="1.4064242501609111E-2"/>
    <n v="1.1463349535688328E-2"/>
    <n v="7.8806388370731534E-5"/>
    <n v="2.8481886238562185E-5"/>
    <n v="9.8245342409484595E-6"/>
    <n v="3.241087349006121E-6"/>
    <n v="1.1323605230800715"/>
    <n v="0.81509513708708936"/>
    <n v="1.2107823431002041"/>
    <s v="A-Irr-Irr-Irrigation-All-All-E"/>
    <m/>
    <n v="0.9449275076952145"/>
    <n v="9.7536132170617046E-2"/>
    <n v="0.19628171132792893"/>
    <n v="0.29620629916778679"/>
    <n v="0.39735878880752634"/>
    <n v="0.49970914911568221"/>
    <n v="0.59363750174435737"/>
    <n v="0.66965125547582605"/>
    <n v="0.73114017003720544"/>
    <n v="0.78089335881953792"/>
    <n v="0.82113317310990941"/>
    <n v="0.85390223179058555"/>
    <n v="0.88042515019086798"/>
    <n v="0.90189772502597465"/>
    <n v="0.91927956176171777"/>
    <n v="0.93334380426332686"/>
    <n v="0.94480715379901514"/>
    <n v="0.94488596018738591"/>
    <n v="0.94491444207362452"/>
    <n v="0.94492426660786544"/>
    <n v="0.9449275076952145"/>
    <n v="9.7536132170617046E-2"/>
    <n v="9.87455791573119E-2"/>
    <n v="9.9924587839857845E-2"/>
    <n v="0.10115248963973954"/>
    <n v="0.10235036030815586"/>
    <n v="9.3928352628675146E-2"/>
    <n v="7.6013753731468667E-2"/>
    <n v="6.1488914561379435E-2"/>
    <n v="4.9753188782332473E-2"/>
    <n v="4.0239814290371455E-2"/>
    <n v="3.276905868067613E-2"/>
    <n v="2.6522918400282404E-2"/>
    <n v="2.1472574835106704E-2"/>
    <n v="1.7381836735743093E-2"/>
    <n v="1.4064242501609111E-2"/>
    <n v="1.1463349535688328E-2"/>
    <n v="7.8806388370731534E-5"/>
    <n v="2.8481886238562185E-5"/>
    <n v="9.8245342409484595E-6"/>
    <n v="3.241087349006121E-6"/>
    <n v="1.1323605230800715"/>
    <n v="0.9449275076952145"/>
    <n v="9.7536132170617046E-2"/>
    <n v="0.19628171132792893"/>
    <n v="0.29620629916778679"/>
    <n v="0.39735878880752634"/>
    <n v="0.49970914911568221"/>
    <n v="0.59363750174435737"/>
    <n v="0.66965125547582605"/>
    <n v="0.73114017003720544"/>
    <n v="0.78089335881953792"/>
    <n v="0.82113317310990941"/>
    <n v="0.85390223179058555"/>
    <n v="0.88042515019086798"/>
    <n v="0.90189772502597465"/>
    <n v="0.91927956176171777"/>
    <n v="0.93334380426332686"/>
    <n v="0.94480715379901514"/>
    <n v="0.94488596018738591"/>
    <n v="0.94491444207362452"/>
    <n v="0.94492426660786544"/>
    <n v="0.9449275076952145"/>
  </r>
  <r>
    <x v="4"/>
    <s v="Under $5"/>
    <n v="4.0763594286098543"/>
    <s v="Irrigation"/>
    <s v="n/a"/>
    <s v="SC-Retro"/>
    <s v="M_Input"/>
    <x v="0"/>
    <s v="Washington"/>
    <s v="Wheel/hand line systems: Replace leaking drain with new drain "/>
    <n v="0.10108928577293537"/>
    <n v="0.10234279182596751"/>
    <n v="0.10356475073479704"/>
    <n v="0.10483738389326808"/>
    <n v="0.10607889191315482"/>
    <n v="9.735007806595819E-2"/>
    <n v="7.8782866437560453E-2"/>
    <n v="6.3728900435478159E-2"/>
    <n v="5.1565652717641401E-2"/>
    <n v="4.170571454621045E-2"/>
    <n v="3.3962806026451041E-2"/>
    <n v="2.7489124471414144E-2"/>
    <n v="2.2254801430815339E-2"/>
    <n v="1.8015041420387335E-2"/>
    <n v="1.4576590211082105E-2"/>
    <n v="1.1880949052820248E-2"/>
    <n v="8.1677234245933425E-5"/>
    <n v="2.9519455746776235E-5"/>
    <n v="1.0182433190316905E-5"/>
    <n v="3.3591572471378681E-6"/>
    <n v="1.1736113988546708"/>
    <n v="2.7441932616653784"/>
    <n v="4.0763594286098543"/>
    <s v="A-Irr-Irr-Irrigation-All-All-E"/>
    <m/>
    <n v="0.97935036723637192"/>
    <n v="0.10108928577293537"/>
    <n v="0.20343207759890286"/>
    <n v="0.3069968283336999"/>
    <n v="0.41183421222696798"/>
    <n v="0.51791310414012282"/>
    <n v="0.61526318220608101"/>
    <n v="0.6940460486436415"/>
    <n v="0.75777494907911969"/>
    <n v="0.80934060179676104"/>
    <n v="0.85104631634297145"/>
    <n v="0.88500912236942253"/>
    <n v="0.91249824684083669"/>
    <n v="0.93475304827165207"/>
    <n v="0.95276808969203941"/>
    <n v="0.96734467990312156"/>
    <n v="0.97922562895594178"/>
    <n v="0.97930730619018769"/>
    <n v="0.97933682564593449"/>
    <n v="0.97934700807912478"/>
    <n v="0.97935036723637192"/>
    <n v="0.10108928577293537"/>
    <n v="0.10234279182596751"/>
    <n v="0.10356475073479704"/>
    <n v="0.10483738389326808"/>
    <n v="0.10607889191315482"/>
    <n v="9.735007806595819E-2"/>
    <n v="7.8782866437560453E-2"/>
    <n v="6.3728900435478159E-2"/>
    <n v="5.1565652717641401E-2"/>
    <n v="4.170571454621045E-2"/>
    <n v="3.3962806026451041E-2"/>
    <n v="2.7489124471414144E-2"/>
    <n v="2.2254801430815339E-2"/>
    <n v="1.8015041420387335E-2"/>
    <n v="1.4576590211082105E-2"/>
    <n v="1.1880949052820248E-2"/>
    <n v="8.1677234245933425E-5"/>
    <n v="2.9519455746776235E-5"/>
    <n v="1.0182433190316905E-5"/>
    <n v="3.3591572471378681E-6"/>
    <n v="1.1736113988546708"/>
    <n v="0.97935036723637192"/>
    <n v="0.10108928577293537"/>
    <n v="0.20343207759890286"/>
    <n v="0.3069968283336999"/>
    <n v="0.41183421222696798"/>
    <n v="0.51791310414012282"/>
    <n v="0.61526318220608101"/>
    <n v="0.6940460486436415"/>
    <n v="0.75777494907911969"/>
    <n v="0.80934060179676104"/>
    <n v="0.85104631634297145"/>
    <n v="0.88500912236942253"/>
    <n v="0.91249824684083669"/>
    <n v="0.93475304827165207"/>
    <n v="0.95276808969203941"/>
    <n v="0.96734467990312156"/>
    <n v="0.97922562895594178"/>
    <n v="0.97930730619018769"/>
    <n v="0.97933682564593449"/>
    <n v="0.97934700807912478"/>
    <n v="0.97935036723637192"/>
  </r>
  <r>
    <x v="4"/>
    <s v="Under $15"/>
    <n v="11.183160939127802"/>
    <s v="Irrigation"/>
    <s v="n/a"/>
    <s v="SC-Retro"/>
    <s v="M_Input"/>
    <x v="0"/>
    <s v="Washington"/>
    <s v="Wheel/hand line systems: Cut and pipe press repair of leaking hand-lines, wheel-lines, and portable main-lines "/>
    <n v="4.8531411959435909E-2"/>
    <n v="4.9133200944175531E-2"/>
    <n v="4.9719844629987256E-2"/>
    <n v="5.0330816243989225E-2"/>
    <n v="5.0926845157472735E-2"/>
    <n v="4.6736275825653949E-2"/>
    <n v="3.7822442973972567E-2"/>
    <n v="3.0595265335073864E-2"/>
    <n v="2.4755877102725254E-2"/>
    <n v="2.0022272372673875E-2"/>
    <n v="1.6305021031312872E-2"/>
    <n v="1.3197106042701764E-2"/>
    <n v="1.068418802305463E-2"/>
    <n v="8.6487444238447092E-3"/>
    <n v="6.9979968607840806E-3"/>
    <n v="5.7038609833156249E-3"/>
    <n v="3.9211984460948675E-5"/>
    <n v="1.417183687382121E-5"/>
    <n v="4.8884296306009366E-6"/>
    <n v="1.6126797508843332E-6"/>
    <n v="0.56343278956428222"/>
    <n v="7.5284712819692761"/>
    <n v="11.183160939127802"/>
    <s v="A-Irr-Irr-Irrigation-All-All-E"/>
    <m/>
    <n v="0.47017105484089006"/>
    <n v="4.8531411959435909E-2"/>
    <n v="9.7664612903611447E-2"/>
    <n v="0.14738445753359869"/>
    <n v="0.19771527377758791"/>
    <n v="0.24864211893506064"/>
    <n v="0.29537839476071459"/>
    <n v="0.33320083773468717"/>
    <n v="0.36379610306976101"/>
    <n v="0.38855198017248627"/>
    <n v="0.40857425254516017"/>
    <n v="0.42487927357647304"/>
    <n v="0.43807637961917478"/>
    <n v="0.44876056764222944"/>
    <n v="0.45740931206607416"/>
    <n v="0.46440730892685822"/>
    <n v="0.47011116991017382"/>
    <n v="0.47015038189463476"/>
    <n v="0.47016455373150856"/>
    <n v="0.47016944216113915"/>
    <n v="0.47017105484089006"/>
    <n v="4.8531411959435909E-2"/>
    <n v="4.9133200944175531E-2"/>
    <n v="4.9719844629987256E-2"/>
    <n v="5.0330816243989225E-2"/>
    <n v="5.0926845157472735E-2"/>
    <n v="4.6736275825653949E-2"/>
    <n v="3.7822442973972567E-2"/>
    <n v="3.0595265335073864E-2"/>
    <n v="2.4755877102725254E-2"/>
    <n v="2.0022272372673875E-2"/>
    <n v="1.6305021031312872E-2"/>
    <n v="1.3197106042701764E-2"/>
    <n v="1.068418802305463E-2"/>
    <n v="8.6487444238447092E-3"/>
    <n v="6.9979968607840806E-3"/>
    <n v="5.7038609833156249E-3"/>
    <n v="3.9211984460948675E-5"/>
    <n v="1.417183687382121E-5"/>
    <n v="4.8884296306009366E-6"/>
    <n v="1.6126797508843332E-6"/>
    <n v="0.56343278956428222"/>
    <n v="0.47017105484089006"/>
    <n v="4.8531411959435909E-2"/>
    <n v="9.7664612903611447E-2"/>
    <n v="0.14738445753359869"/>
    <n v="0.19771527377758791"/>
    <n v="0.24864211893506064"/>
    <n v="0.29537839476071459"/>
    <n v="0.33320083773468717"/>
    <n v="0.36379610306976101"/>
    <n v="0.38855198017248627"/>
    <n v="0.40857425254516017"/>
    <n v="0.42487927357647304"/>
    <n v="0.43807637961917478"/>
    <n v="0.44876056764222944"/>
    <n v="0.45740931206607416"/>
    <n v="0.46440730892685822"/>
    <n v="0.47011116991017382"/>
    <n v="0.47015038189463476"/>
    <n v="0.47016455373150856"/>
    <n v="0.47016944216113915"/>
    <n v="0.47017105484089006"/>
  </r>
  <r>
    <x v="4"/>
    <s v="Under $40"/>
    <n v="35.897324986327412"/>
    <s v="Irrigation"/>
    <s v="n/a"/>
    <s v="SC-Retro"/>
    <s v="M_Input"/>
    <x v="0"/>
    <s v="Washington"/>
    <s v="Thunderbird wheel line systems: Replace leaking hub with new hub "/>
    <n v="9.8124998311572408E-3"/>
    <n v="9.9341747232062419E-3"/>
    <n v="1.0052787407971903E-2"/>
    <n v="1.0176318923276818E-2"/>
    <n v="1.02968291943938E-2"/>
    <n v="9.4495437106066425E-3"/>
    <n v="7.647268033459745E-3"/>
    <n v="6.1860148677634454E-3"/>
    <n v="5.0053569447696816E-3"/>
    <n v="4.0482758762605394E-3"/>
    <n v="3.2966899098361285E-3"/>
    <n v="2.6683048274798306E-3"/>
    <n v="2.1602213687890053E-3"/>
    <n v="1.7486778103557312E-3"/>
    <n v="1.4149154175089203E-3"/>
    <n v="1.1532558538068028E-3"/>
    <n v="7.9282175269081235E-6"/>
    <n v="2.8653843215563299E-6"/>
    <n v="9.8838490347218139E-7"/>
    <n v="3.2606551394980587E-7"/>
    <n v="0.11391970538769869"/>
    <n v="24.165974336783666"/>
    <n v="35.897324986327412"/>
    <s v="A-Irr-Irr-Irrigation-All-All-E"/>
    <m/>
    <n v="9.5063242752908367E-2"/>
    <n v="9.8124998311572408E-3"/>
    <n v="1.9746674554363484E-2"/>
    <n v="2.9799461962335388E-2"/>
    <n v="3.9975780885612204E-2"/>
    <n v="5.0272610080006004E-2"/>
    <n v="5.9722153790612645E-2"/>
    <n v="6.7369421824072392E-2"/>
    <n v="7.355543669183584E-2"/>
    <n v="7.8560793636605522E-2"/>
    <n v="8.2609069512866062E-2"/>
    <n v="8.5905759422702191E-2"/>
    <n v="8.8574064250182022E-2"/>
    <n v="9.0734285618971025E-2"/>
    <n v="9.2482963429326756E-2"/>
    <n v="9.3897878846835675E-2"/>
    <n v="9.5051134700642484E-2"/>
    <n v="9.5059062918169387E-2"/>
    <n v="9.5061928302490939E-2"/>
    <n v="9.5062916687394416E-2"/>
    <n v="9.5063242752908367E-2"/>
    <n v="9.8124998311572408E-3"/>
    <n v="9.9341747232062419E-3"/>
    <n v="1.0052787407971903E-2"/>
    <n v="1.0176318923276818E-2"/>
    <n v="1.02968291943938E-2"/>
    <n v="9.4495437106066425E-3"/>
    <n v="7.647268033459745E-3"/>
    <n v="6.1860148677634454E-3"/>
    <n v="5.0053569447696816E-3"/>
    <n v="4.0482758762605394E-3"/>
    <n v="3.2966899098361285E-3"/>
    <n v="2.6683048274798306E-3"/>
    <n v="2.1602213687890053E-3"/>
    <n v="1.7486778103557312E-3"/>
    <n v="1.4149154175089203E-3"/>
    <n v="1.1532558538068028E-3"/>
    <n v="7.9282175269081235E-6"/>
    <n v="2.8653843215563299E-6"/>
    <n v="9.8838490347218139E-7"/>
    <n v="3.2606551394980587E-7"/>
    <n v="0.11391970538769869"/>
    <n v="9.5063242752908367E-2"/>
    <n v="9.8124998311572408E-3"/>
    <n v="1.9746674554363484E-2"/>
    <n v="2.9799461962335388E-2"/>
    <n v="3.9975780885612204E-2"/>
    <n v="5.0272610080006004E-2"/>
    <n v="5.9722153790612645E-2"/>
    <n v="6.7369421824072392E-2"/>
    <n v="7.355543669183584E-2"/>
    <n v="7.8560793636605522E-2"/>
    <n v="8.2609069512866062E-2"/>
    <n v="8.5905759422702191E-2"/>
    <n v="8.8574064250182022E-2"/>
    <n v="9.0734285618971025E-2"/>
    <n v="9.2482963429326756E-2"/>
    <n v="9.3897878846835675E-2"/>
    <n v="9.5051134700642484E-2"/>
    <n v="9.5059062918169387E-2"/>
    <n v="9.5061928302490939E-2"/>
    <n v="9.5062916687394416E-2"/>
    <n v="9.5063242752908367E-2"/>
  </r>
  <r>
    <x v="4"/>
    <s v="Under $5"/>
    <n v="4.0515956690160362"/>
    <s v="Irrigation"/>
    <s v="n/a"/>
    <s v="SC-Retro"/>
    <s v="M_Input"/>
    <x v="0"/>
    <s v="Washington"/>
    <s v="Wheel line systems: Rebuild or replace leaking or malfunctioning leveler with new or rebuilt leveler. "/>
    <n v="2.8255240736345683E-3"/>
    <n v="2.8605605416658544E-3"/>
    <n v="2.8947152425076966E-3"/>
    <n v="2.9302863279958508E-3"/>
    <n v="2.9649874416794474E-3"/>
    <n v="2.721010313233537E-3"/>
    <n v="2.2020423233503682E-3"/>
    <n v="1.7812722781637607E-3"/>
    <n v="1.4413000548212775E-3"/>
    <n v="1.1657071227423629E-3"/>
    <n v="9.4928681414831672E-4"/>
    <n v="7.6834238528088086E-4"/>
    <n v="6.2203898974980208E-4"/>
    <n v="5.0353440358816206E-4"/>
    <n v="4.0742702095482926E-4"/>
    <n v="3.3208175633739708E-4"/>
    <n v="2.2829421522291646E-6"/>
    <n v="8.2509172179192126E-7"/>
    <n v="2.8460691840320457E-7"/>
    <n v="9.3891054787264133E-8"/>
    <n v="3.2803350376856909E-2"/>
    <n v="2.727522371033432"/>
    <n v="4.0515956690160362"/>
    <s v="A-Irr-Irr-Irrigation-All-All-E"/>
    <m/>
    <n v="2.7373603621701329E-2"/>
    <n v="2.8255240736345683E-3"/>
    <n v="5.6860846153004227E-3"/>
    <n v="8.5807998578081197E-3"/>
    <n v="1.151108618580397E-2"/>
    <n v="1.4476073627483417E-2"/>
    <n v="1.7197083940716954E-2"/>
    <n v="1.9399126264067323E-2"/>
    <n v="2.1180398542231083E-2"/>
    <n v="2.2621698597052362E-2"/>
    <n v="2.3787405719794725E-2"/>
    <n v="2.473669253394304E-2"/>
    <n v="2.5505034919223922E-2"/>
    <n v="2.6127073908973723E-2"/>
    <n v="2.6630608312561886E-2"/>
    <n v="2.7038035333516716E-2"/>
    <n v="2.7370117089854113E-2"/>
    <n v="2.7372400032006344E-2"/>
    <n v="2.7373225123728136E-2"/>
    <n v="2.7373509730646541E-2"/>
    <n v="2.7373603621701329E-2"/>
    <n v="2.8255240736345683E-3"/>
    <n v="2.8605605416658544E-3"/>
    <n v="2.8947152425076966E-3"/>
    <n v="2.9302863279958508E-3"/>
    <n v="2.9649874416794474E-3"/>
    <n v="2.721010313233537E-3"/>
    <n v="2.2020423233503682E-3"/>
    <n v="1.7812722781637607E-3"/>
    <n v="1.4413000548212775E-3"/>
    <n v="1.1657071227423629E-3"/>
    <n v="9.4928681414831672E-4"/>
    <n v="7.6834238528088086E-4"/>
    <n v="6.2203898974980208E-4"/>
    <n v="5.0353440358816206E-4"/>
    <n v="4.0742702095482926E-4"/>
    <n v="3.3208175633739708E-4"/>
    <n v="2.2829421522291646E-6"/>
    <n v="8.2509172179192126E-7"/>
    <n v="2.8460691840320457E-7"/>
    <n v="9.3891054787264133E-8"/>
    <n v="3.2803350376856909E-2"/>
    <n v="2.7373603621701329E-2"/>
    <n v="2.8255240736345683E-3"/>
    <n v="5.6860846153004227E-3"/>
    <n v="8.5807998578081197E-3"/>
    <n v="1.151108618580397E-2"/>
    <n v="1.4476073627483417E-2"/>
    <n v="1.7197083940716954E-2"/>
    <n v="1.9399126264067323E-2"/>
    <n v="2.1180398542231083E-2"/>
    <n v="2.2621698597052362E-2"/>
    <n v="2.3787405719794725E-2"/>
    <n v="2.473669253394304E-2"/>
    <n v="2.5505034919223922E-2"/>
    <n v="2.6127073908973723E-2"/>
    <n v="2.6630608312561886E-2"/>
    <n v="2.7038035333516716E-2"/>
    <n v="2.7370117089854113E-2"/>
    <n v="2.7372400032006344E-2"/>
    <n v="2.7373225123728136E-2"/>
    <n v="2.7373509730646541E-2"/>
    <n v="2.7373603621701329E-2"/>
  </r>
  <r>
    <x v="4"/>
    <s v="Under $15"/>
    <n v="14.259967315471194"/>
    <s v="Irrigation"/>
    <s v="n/a"/>
    <s v="SC-Retro"/>
    <s v="M_Input"/>
    <x v="0"/>
    <s v="Washington"/>
    <s v="Center pivot/linear move systems: Install new sprinkler package on an existing system. "/>
    <n v="0.18897441488038352"/>
    <n v="0.19131769558624234"/>
    <n v="0.19360200265239985"/>
    <n v="0.19598103921043464"/>
    <n v="0.19830189101815612"/>
    <n v="0.18198441012231828"/>
    <n v="0.14727521293481474"/>
    <n v="0.11913361122973735"/>
    <n v="9.6395864069407214E-2"/>
    <n v="7.7963880576238875E-2"/>
    <n v="6.3489432608721294E-2"/>
    <n v="5.1387653724528609E-2"/>
    <n v="4.1602708402886074E-2"/>
    <n v="3.3676980556677581E-2"/>
    <n v="2.7249204354630581E-2"/>
    <n v="2.2210023330498773E-2"/>
    <n v="1.5268588983151824E-4"/>
    <n v="5.5183116931546589E-5"/>
    <n v="1.903484963303504E-5"/>
    <n v="6.2795455563405863E-6"/>
    <n v="2.1939271377747542"/>
    <n v="9.5997683482071317"/>
    <n v="14.259967315471194"/>
    <s v="A-Irr-Irr-Irrigation-All-All-E"/>
    <m/>
    <n v="1.8307792086600281"/>
    <n v="0.18897441488038352"/>
    <n v="0.38029211046662587"/>
    <n v="0.57389411311902572"/>
    <n v="0.76987515232946035"/>
    <n v="0.96817704334761645"/>
    <n v="1.1501614534699347"/>
    <n v="1.2974366664047494"/>
    <n v="1.4165702776344868"/>
    <n v="1.512966141703894"/>
    <n v="1.5909300222801328"/>
    <n v="1.654419454888854"/>
    <n v="1.7058071086133826"/>
    <n v="1.7474098170162686"/>
    <n v="1.7810867975729463"/>
    <n v="1.8083360019275769"/>
    <n v="1.8305460252580756"/>
    <n v="1.8306987111479072"/>
    <n v="1.8307538942648387"/>
    <n v="1.8307729291144716"/>
    <n v="1.8307792086600281"/>
    <n v="0.18897441488038352"/>
    <n v="0.19131769558624234"/>
    <n v="0.19360200265239985"/>
    <n v="0.19598103921043464"/>
    <n v="0.19830189101815612"/>
    <n v="0.18198441012231828"/>
    <n v="0.14727521293481474"/>
    <n v="0.11913361122973735"/>
    <n v="9.6395864069407214E-2"/>
    <n v="7.7963880576238875E-2"/>
    <n v="6.3489432608721294E-2"/>
    <n v="5.1387653724528609E-2"/>
    <n v="4.1602708402886074E-2"/>
    <n v="3.3676980556677581E-2"/>
    <n v="2.7249204354630581E-2"/>
    <n v="2.2210023330498773E-2"/>
    <n v="1.5268588983151824E-4"/>
    <n v="5.5183116931546589E-5"/>
    <n v="1.903484963303504E-5"/>
    <n v="6.2795455563405863E-6"/>
    <n v="2.1939271377747542"/>
    <n v="1.8307792086600281"/>
    <n v="0.18897441488038352"/>
    <n v="0.38029211046662587"/>
    <n v="0.57389411311902572"/>
    <n v="0.76987515232946035"/>
    <n v="0.96817704334761645"/>
    <n v="1.1501614534699347"/>
    <n v="1.2974366664047494"/>
    <n v="1.4165702776344868"/>
    <n v="1.512966141703894"/>
    <n v="1.5909300222801328"/>
    <n v="1.654419454888854"/>
    <n v="1.7058071086133826"/>
    <n v="1.7474098170162686"/>
    <n v="1.7810867975729463"/>
    <n v="1.8083360019275769"/>
    <n v="1.8305460252580756"/>
    <n v="1.8306987111479072"/>
    <n v="1.8307538942648387"/>
    <n v="1.8307729291144716"/>
    <n v="1.8307792086600281"/>
  </r>
  <r>
    <x v="4"/>
    <s v="Under $35"/>
    <n v="30.484236297912958"/>
    <s v="Irrigation"/>
    <s v="n/a"/>
    <s v="SC-Retro"/>
    <s v="M_Input"/>
    <x v="0"/>
    <s v="Washington"/>
    <s v="Center pivot/linear move systems: New gooseneck elbows "/>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20.521898841554389"/>
    <n v="30.484236297912958"/>
    <s v="A-Irr-Irr-Irrigation-All-All-E"/>
    <m/>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r>
  <r>
    <x v="4"/>
    <s v="Under $50"/>
    <n v="47.55540862474421"/>
    <s v="Irrigation"/>
    <s v="n/a"/>
    <s v="SC-Retro"/>
    <s v="M_Input"/>
    <x v="0"/>
    <s v="Washington"/>
    <s v="Center pivot/linear move systems: New drop tubes (3 feet minimum) "/>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32.014162192824848"/>
    <n v="47.55540862474421"/>
    <s v="A-Irr-Irr-Irrigation-All-All-E"/>
    <m/>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n v="1.4425386677239324E-2"/>
    <n v="1.4604261316415873E-2"/>
    <n v="1.4778634195092226E-2"/>
    <n v="1.4960238261921393E-2"/>
    <n v="1.5137400788224989E-2"/>
    <n v="1.389180374975859E-2"/>
    <n v="1.1242272642580861E-2"/>
    <n v="9.0940797955779574E-3"/>
    <n v="7.3583908920579789E-3"/>
    <n v="5.951383021253101E-3"/>
    <n v="4.8464741424337791E-3"/>
    <n v="3.922683268428798E-3"/>
    <n v="3.1757481874566834E-3"/>
    <n v="2.570736715652471E-3"/>
    <n v="2.080071578533372E-3"/>
    <n v="1.695405035944945E-3"/>
    <n v="1.1655297371192709E-5"/>
    <n v="4.2124104487728967E-6"/>
    <n v="1.4530277364448705E-6"/>
    <n v="4.793499313909295E-7"/>
    <n v="0.16747371502180525"/>
    <n v="0.13975277035406014"/>
    <n v="1.4425386677239324E-2"/>
    <n v="2.9029647993655198E-2"/>
    <n v="4.3808282188747424E-2"/>
    <n v="5.8768520450668819E-2"/>
    <n v="7.3905921238893807E-2"/>
    <n v="8.7797724988652404E-2"/>
    <n v="9.9039997631233265E-2"/>
    <n v="0.10813407742681122"/>
    <n v="0.1154924683188692"/>
    <n v="0.1214438513401223"/>
    <n v="0.12629032548255609"/>
    <n v="0.13021300875098488"/>
    <n v="0.13338875693844157"/>
    <n v="0.13595949365409404"/>
    <n v="0.13803956523262742"/>
    <n v="0.13973497026857237"/>
    <n v="0.13974662556594356"/>
    <n v="0.13975083797639232"/>
    <n v="0.13975229100412875"/>
    <n v="0.13975277035406014"/>
  </r>
  <r>
    <x v="4"/>
    <s v="Under $10"/>
    <n v="9.6025344338425818"/>
    <s v="Irrigation"/>
    <s v="n/a"/>
    <s v="SC-Retro"/>
    <s v="M_Input"/>
    <x v="0"/>
    <s v="Washington"/>
    <s v="Center pivot/linear move systems: Replace leaking pivot boot gasket with new pivot boot gasket "/>
    <n v="2.4006157277410806E-2"/>
    <n v="2.4303833368672031E-2"/>
    <n v="2.4594017808374034E-2"/>
    <n v="2.4896236105052146E-2"/>
    <n v="2.5191062965868156E-2"/>
    <n v="2.3118189698846374E-2"/>
    <n v="1.8708944949056869E-2"/>
    <n v="1.5134007479357805E-2"/>
    <n v="1.2245542737660398E-2"/>
    <n v="9.9040559551680681E-3"/>
    <n v="8.0653103523208747E-3"/>
    <n v="6.5279741609942923E-3"/>
    <n v="5.2849543771208958E-3"/>
    <n v="4.2781182435920832E-3"/>
    <n v="3.4615727522460133E-3"/>
    <n v="2.8214259244798089E-3"/>
    <n v="1.9396284347047517E-5"/>
    <n v="7.0101266616170526E-6"/>
    <n v="2.4180712205498599E-6"/>
    <n v="7.9771517404405322E-7"/>
    <n v="0.27870312474806697"/>
    <n v="6.4643981350896302"/>
    <n v="9.6025344338425818"/>
    <s v="A-Irr-Irr-Irrigation-All-All-E"/>
    <m/>
    <n v="0.23257102635362401"/>
    <n v="2.4006157277410806E-2"/>
    <n v="4.8309990646082837E-2"/>
    <n v="7.2904008454456867E-2"/>
    <n v="9.7800244559509017E-2"/>
    <n v="0.12299130752537718"/>
    <n v="0.14610949722422356"/>
    <n v="0.16481844217328043"/>
    <n v="0.17995244965263824"/>
    <n v="0.19219799239029864"/>
    <n v="0.20210204834546672"/>
    <n v="0.2101673586977876"/>
    <n v="0.2166953328587819"/>
    <n v="0.2219802872359028"/>
    <n v="0.22625840547949488"/>
    <n v="0.2297199782317409"/>
    <n v="0.23254140415622071"/>
    <n v="0.23256080044056776"/>
    <n v="0.23256781056722939"/>
    <n v="0.23257022863844995"/>
    <n v="0.23257102635362401"/>
    <n v="2.4006157277410806E-2"/>
    <n v="2.4303833368672031E-2"/>
    <n v="2.4594017808374034E-2"/>
    <n v="2.4896236105052146E-2"/>
    <n v="2.5191062965868156E-2"/>
    <n v="2.3118189698846374E-2"/>
    <n v="1.8708944949056869E-2"/>
    <n v="1.5134007479357805E-2"/>
    <n v="1.2245542737660398E-2"/>
    <n v="9.9040559551680681E-3"/>
    <n v="8.0653103523208747E-3"/>
    <n v="6.5279741609942923E-3"/>
    <n v="5.2849543771208958E-3"/>
    <n v="4.2781182435920832E-3"/>
    <n v="3.4615727522460133E-3"/>
    <n v="2.8214259244798089E-3"/>
    <n v="1.9396284347047517E-5"/>
    <n v="7.0101266616170526E-6"/>
    <n v="2.4180712205498599E-6"/>
    <n v="7.9771517404405322E-7"/>
    <n v="0.27870312474806697"/>
    <n v="0.23257102635362401"/>
    <n v="2.4006157277410806E-2"/>
    <n v="4.8309990646082837E-2"/>
    <n v="7.2904008454456867E-2"/>
    <n v="9.7800244559509017E-2"/>
    <n v="0.12299130752537718"/>
    <n v="0.14610949722422356"/>
    <n v="0.16481844217328043"/>
    <n v="0.17995244965263824"/>
    <n v="0.19219799239029864"/>
    <n v="0.20210204834546672"/>
    <n v="0.2101673586977876"/>
    <n v="0.2166953328587819"/>
    <n v="0.2219802872359028"/>
    <n v="0.22625840547949488"/>
    <n v="0.2297199782317409"/>
    <n v="0.23254140415622071"/>
    <n v="0.23256080044056776"/>
    <n v="0.23256781056722939"/>
    <n v="0.23257022863844995"/>
    <n v="0.23257102635362401"/>
  </r>
  <r>
    <x v="4"/>
    <s v="Under $85"/>
    <n v="82.498304542045176"/>
    <s v="Irrigation"/>
    <s v="n/a"/>
    <s v="SC-Retro"/>
    <s v="M_Input"/>
    <x v="0"/>
    <s v="Washington"/>
    <s v="Center pivot/linear move systems: Replace leaking tower gasket with new tower gasket "/>
    <n v="6.0015393193527016E-3"/>
    <n v="6.0759583421680077E-3"/>
    <n v="6.1485044520935084E-3"/>
    <n v="6.2240590262630366E-3"/>
    <n v="6.2977657414670391E-3"/>
    <n v="5.7795474247115935E-3"/>
    <n v="4.6772362372642174E-3"/>
    <n v="3.7835018698394512E-3"/>
    <n v="3.0613856844150995E-3"/>
    <n v="2.476013988792017E-3"/>
    <n v="2.0163275880802187E-3"/>
    <n v="1.6319935402485731E-3"/>
    <n v="1.321238594280224E-3"/>
    <n v="1.0695295608980208E-3"/>
    <n v="8.6539318806150333E-4"/>
    <n v="7.0535648111995223E-4"/>
    <n v="4.8490710867618793E-6"/>
    <n v="1.7525316654042631E-6"/>
    <n v="6.0451780513746497E-7"/>
    <n v="1.994287935110133E-7"/>
    <n v="6.9675781187016742E-2"/>
    <n v="55.53761766790619"/>
    <n v="82.498304542045176"/>
    <s v="A-Irr-Irr-Irrigation-All-All-E"/>
    <m/>
    <n v="5.8142756588406001E-2"/>
    <n v="6.0015393193527016E-3"/>
    <n v="1.2077497661520709E-2"/>
    <n v="1.8226002113614217E-2"/>
    <n v="2.4450061139877254E-2"/>
    <n v="3.0747826881344295E-2"/>
    <n v="3.652737430605589E-2"/>
    <n v="4.1204610543320107E-2"/>
    <n v="4.4988112413159559E-2"/>
    <n v="4.804949809757466E-2"/>
    <n v="5.0525512086366679E-2"/>
    <n v="5.2541839674446901E-2"/>
    <n v="5.4173833214695474E-2"/>
    <n v="5.5495071808975699E-2"/>
    <n v="5.6564601369873721E-2"/>
    <n v="5.7429994557935224E-2"/>
    <n v="5.8135351039055178E-2"/>
    <n v="5.814020011014194E-2"/>
    <n v="5.8141952641807347E-2"/>
    <n v="5.8142557159612487E-2"/>
    <n v="5.8142756588406001E-2"/>
    <n v="6.0015393193527016E-3"/>
    <n v="6.0759583421680077E-3"/>
    <n v="6.1485044520935084E-3"/>
    <n v="6.2240590262630366E-3"/>
    <n v="6.2977657414670391E-3"/>
    <n v="5.7795474247115935E-3"/>
    <n v="4.6772362372642174E-3"/>
    <n v="3.7835018698394512E-3"/>
    <n v="3.0613856844150995E-3"/>
    <n v="2.476013988792017E-3"/>
    <n v="2.0163275880802187E-3"/>
    <n v="1.6319935402485731E-3"/>
    <n v="1.321238594280224E-3"/>
    <n v="1.0695295608980208E-3"/>
    <n v="8.6539318806150333E-4"/>
    <n v="7.0535648111995223E-4"/>
    <n v="4.8490710867618793E-6"/>
    <n v="1.7525316654042631E-6"/>
    <n v="6.0451780513746497E-7"/>
    <n v="1.994287935110133E-7"/>
    <n v="6.9675781187016742E-2"/>
    <n v="5.8142756588406001E-2"/>
    <n v="6.0015393193527016E-3"/>
    <n v="1.2077497661520709E-2"/>
    <n v="1.8226002113614217E-2"/>
    <n v="2.4450061139877254E-2"/>
    <n v="3.0747826881344295E-2"/>
    <n v="3.652737430605589E-2"/>
    <n v="4.1204610543320107E-2"/>
    <n v="4.4988112413159559E-2"/>
    <n v="4.804949809757466E-2"/>
    <n v="5.0525512086366679E-2"/>
    <n v="5.2541839674446901E-2"/>
    <n v="5.4173833214695474E-2"/>
    <n v="5.5495071808975699E-2"/>
    <n v="5.6564601369873721E-2"/>
    <n v="5.7429994557935224E-2"/>
    <n v="5.8135351039055178E-2"/>
    <n v="5.814020011014194E-2"/>
    <n v="5.8141952641807347E-2"/>
    <n v="5.8142557159612487E-2"/>
    <n v="5.8142756588406001E-2"/>
  </r>
  <r>
    <x v="4"/>
    <s v="Under $10"/>
    <n v="9.2144578613875296"/>
    <s v="Irrigation"/>
    <s v="n/a"/>
    <s v="SC-Retro"/>
    <s v="M_Input"/>
    <x v="0"/>
    <s v="Oregon"/>
    <s v="Wheel/hand line systems: Replace worn nozzle with new flow controlling type nozzle for impact sprinklers "/>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6.2031461199540265"/>
    <n v="9.2144578613875296"/>
    <s v="A-Irr-Irr-Irrigation-All-All-E"/>
    <m/>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r>
  <r>
    <x v="4"/>
    <s v="Under $5"/>
    <n v="3.4418710246947537"/>
    <s v="Irrigation"/>
    <s v="n/a"/>
    <s v="SC-Retro"/>
    <s v="M_Input"/>
    <x v="0"/>
    <s v="Oregon"/>
    <s v="Wheel/hand line systems: Replace worn nozzle with new nozzle "/>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2.3170575212769453"/>
    <n v="3.4418710246947537"/>
    <s v="A-Irr-Irr-Irrigation-All-All-E"/>
    <m/>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n v="2.2705094814199675E-2"/>
    <n v="2.2979345752760141E-2"/>
    <n v="2.3256819455112949E-2"/>
    <n v="2.355504186171619E-2"/>
    <n v="2.3839225106414487E-2"/>
    <n v="2.1913584220652857E-2"/>
    <n v="1.7738858490079661E-2"/>
    <n v="1.435870915791246E-2"/>
    <n v="1.1614018506241363E-2"/>
    <n v="9.399821684344058E-3"/>
    <n v="7.6674210467898157E-3"/>
    <n v="6.2078762641913227E-3"/>
    <n v="5.0289545181689283E-3"/>
    <n v="4.0734390029567615E-3"/>
    <n v="3.2970526605371302E-3"/>
    <n v="2.6928903516008013E-3"/>
    <n v="1.8506902998998979E-5"/>
    <n v="6.6926976413235629E-6"/>
    <n v="2.3099274098031282E-6"/>
    <n v="7.6247391879712529E-7"/>
    <n v="0.26639064997393086"/>
    <n v="0.22035642489564755"/>
    <n v="2.2705094814199675E-2"/>
    <n v="4.5684440566959819E-2"/>
    <n v="6.8941260022072764E-2"/>
    <n v="9.2496301883788962E-2"/>
    <n v="0.11633552699020344"/>
    <n v="0.13824911121085631"/>
    <n v="0.15598796970093598"/>
    <n v="0.17034667885884844"/>
    <n v="0.1819606973650898"/>
    <n v="0.19136051904943385"/>
    <n v="0.19902794009622365"/>
    <n v="0.20523581636041499"/>
    <n v="0.21026477087858392"/>
    <n v="0.21433820988154068"/>
    <n v="0.2176352625420778"/>
    <n v="0.2203281528936786"/>
    <n v="0.22034665979667761"/>
    <n v="0.22035335249431895"/>
    <n v="0.22035566242172874"/>
    <n v="0.22035642489564755"/>
  </r>
  <r>
    <x v="4"/>
    <s v="Under $25"/>
    <n v="22.81329392767449"/>
    <s v="Irrigation"/>
    <s v="n/a"/>
    <s v="SC-Retro"/>
    <s v="M_Input"/>
    <x v="0"/>
    <s v="Oregon"/>
    <s v="Wheel/hand line systems: Rebuild or replace leaking impact sprinkler with new or rebuilt impact sprinkler "/>
    <n v="3.991975897654311E-2"/>
    <n v="4.0401942885309593E-2"/>
    <n v="4.0889793009297008E-2"/>
    <n v="4.141412319555815E-2"/>
    <n v="4.1913769936801133E-2"/>
    <n v="3.8528136859113812E-2"/>
    <n v="3.1188196360233789E-2"/>
    <n v="2.5245268231149295E-2"/>
    <n v="2.0419594074027596E-2"/>
    <n v="1.6526626254246054E-2"/>
    <n v="1.3480745298103804E-2"/>
    <n v="1.0914595435546771E-2"/>
    <n v="8.8418328094252187E-3"/>
    <n v="7.1618596854300708E-3"/>
    <n v="5.7968288007015653E-3"/>
    <n v="4.7345996423204815E-3"/>
    <n v="3.2538560757749628E-5"/>
    <n v="1.1767001148016684E-5"/>
    <n v="4.0612799112815216E-6"/>
    <n v="1.340570269067799E-6"/>
    <n v="0.46836406663729768"/>
    <n v="15.357842842152333"/>
    <n v="22.81329392767449"/>
    <s v="A-Irr-Irr-Irrigation-All-All-E"/>
    <m/>
    <n v="0.38742737886589362"/>
    <n v="3.991975897654311E-2"/>
    <n v="8.0321701861852696E-2"/>
    <n v="0.12121149487114971"/>
    <n v="0.16262561806670786"/>
    <n v="0.20453938800350899"/>
    <n v="0.24306752486262279"/>
    <n v="0.27425572122285657"/>
    <n v="0.29950098945400588"/>
    <n v="0.31992058352803349"/>
    <n v="0.33644720978227954"/>
    <n v="0.34992795508038332"/>
    <n v="0.36084255051593012"/>
    <n v="0.36968438332535536"/>
    <n v="0.37684624301078545"/>
    <n v="0.38264307181148705"/>
    <n v="0.38737767145380753"/>
    <n v="0.38741021001456527"/>
    <n v="0.38742197701571329"/>
    <n v="0.38742603829562455"/>
    <n v="0.38742737886589362"/>
    <n v="3.991975897654311E-2"/>
    <n v="4.0401942885309593E-2"/>
    <n v="4.0889793009297008E-2"/>
    <n v="4.141412319555815E-2"/>
    <n v="4.1913769936801133E-2"/>
    <n v="3.8528136859113812E-2"/>
    <n v="3.1188196360233789E-2"/>
    <n v="2.5245268231149295E-2"/>
    <n v="2.0419594074027596E-2"/>
    <n v="1.6526626254246054E-2"/>
    <n v="1.3480745298103804E-2"/>
    <n v="1.0914595435546771E-2"/>
    <n v="8.8418328094252187E-3"/>
    <n v="7.1618596854300708E-3"/>
    <n v="5.7968288007015653E-3"/>
    <n v="4.7345996423204815E-3"/>
    <n v="3.2538560757749628E-5"/>
    <n v="1.1767001148016684E-5"/>
    <n v="4.0612799112815216E-6"/>
    <n v="1.340570269067799E-6"/>
    <n v="0.46836406663729768"/>
    <n v="0.38742737886589362"/>
    <n v="3.991975897654311E-2"/>
    <n v="8.0321701861852696E-2"/>
    <n v="0.12121149487114971"/>
    <n v="0.16262561806670786"/>
    <n v="0.20453938800350899"/>
    <n v="0.24306752486262279"/>
    <n v="0.27425572122285657"/>
    <n v="0.29950098945400588"/>
    <n v="0.31992058352803349"/>
    <n v="0.33644720978227954"/>
    <n v="0.34992795508038332"/>
    <n v="0.36084255051593012"/>
    <n v="0.36968438332535536"/>
    <n v="0.37684624301078545"/>
    <n v="0.38264307181148705"/>
    <n v="0.38737767145380753"/>
    <n v="0.38741021001456527"/>
    <n v="0.38742197701571329"/>
    <n v="0.38742603829562455"/>
    <n v="0.38742737886589362"/>
  </r>
  <r>
    <x v="4"/>
    <s v="Under $5"/>
    <n v="1.2107823431002041"/>
    <s v="Irrigation"/>
    <s v="n/a"/>
    <s v="SC-Retro"/>
    <s v="M_Input"/>
    <x v="0"/>
    <s v="Oregon"/>
    <s v="Wheel/hand line systems: Replace leaking gasket with new gasket "/>
    <n v="0.23886139812180707"/>
    <n v="0.24174656390318058"/>
    <n v="0.24466563369911801"/>
    <n v="0.24780298333696013"/>
    <n v="0.25079263864150331"/>
    <n v="0.23053457418427492"/>
    <n v="0.18661576067832278"/>
    <n v="0.15105602389021594"/>
    <n v="0.12218141879233275"/>
    <n v="9.8887697584681647E-2"/>
    <n v="8.0662552885681096E-2"/>
    <n v="6.5307897455005079E-2"/>
    <n v="5.2905443343472337E-2"/>
    <n v="4.2853260176726922E-2"/>
    <n v="3.4685545892748228E-2"/>
    <n v="2.8329657270130402E-2"/>
    <n v="1.9469571747751275E-4"/>
    <n v="7.0408299498194197E-5"/>
    <n v="2.430082301706116E-5"/>
    <n v="8.021353258626073E-6"/>
    <n v="2.8024742296850405"/>
    <n v="0.81509513708708936"/>
    <n v="1.2107823431002041"/>
    <s v="A-Irr-Irr-Irrigation-All-All-E"/>
    <m/>
    <n v="2.3181864760494126"/>
    <n v="0.23886139812180707"/>
    <n v="0.48060796202498768"/>
    <n v="0.72527359572410566"/>
    <n v="0.97307657906106582"/>
    <n v="1.2238692177025692"/>
    <n v="1.4544037918868442"/>
    <n v="1.641019552565167"/>
    <n v="1.7920755764553828"/>
    <n v="1.9142569952477155"/>
    <n v="2.0131446928323973"/>
    <n v="2.0938072457180783"/>
    <n v="2.1591151431730835"/>
    <n v="2.2120205865165556"/>
    <n v="2.2548738466932825"/>
    <n v="2.2895593925860309"/>
    <n v="2.3178890498561615"/>
    <n v="2.3180837455736389"/>
    <n v="2.3181541538731372"/>
    <n v="2.3181784546961541"/>
    <n v="2.3181864760494126"/>
    <n v="0.23886139812180707"/>
    <n v="0.24174656390318058"/>
    <n v="0.24466563369911801"/>
    <n v="0.24780298333696013"/>
    <n v="0.25079263864150331"/>
    <n v="0.23053457418427492"/>
    <n v="0.18661576067832278"/>
    <n v="0.15105602389021594"/>
    <n v="0.12218141879233275"/>
    <n v="9.8887697584681647E-2"/>
    <n v="8.0662552885681096E-2"/>
    <n v="6.5307897455005079E-2"/>
    <n v="5.2905443343472337E-2"/>
    <n v="4.2853260176726922E-2"/>
    <n v="3.4685545892748228E-2"/>
    <n v="2.8329657270130402E-2"/>
    <n v="1.9469571747751275E-4"/>
    <n v="7.0408299498194197E-5"/>
    <n v="2.430082301706116E-5"/>
    <n v="8.021353258626073E-6"/>
    <n v="2.8024742296850405"/>
    <n v="2.3181864760494126"/>
    <n v="0.23886139812180707"/>
    <n v="0.48060796202498768"/>
    <n v="0.72527359572410566"/>
    <n v="0.97307657906106582"/>
    <n v="1.2238692177025692"/>
    <n v="1.4544037918868442"/>
    <n v="1.641019552565167"/>
    <n v="1.7920755764553828"/>
    <n v="1.9142569952477155"/>
    <n v="2.0131446928323973"/>
    <n v="2.0938072457180783"/>
    <n v="2.1591151431730835"/>
    <n v="2.2120205865165556"/>
    <n v="2.2548738466932825"/>
    <n v="2.2895593925860309"/>
    <n v="2.3178890498561615"/>
    <n v="2.3180837455736389"/>
    <n v="2.3181541538731372"/>
    <n v="2.3181784546961541"/>
    <n v="2.3181864760494126"/>
  </r>
  <r>
    <x v="4"/>
    <s v="Under $5"/>
    <n v="4.0763594286098543"/>
    <s v="Irrigation"/>
    <s v="n/a"/>
    <s v="SC-Retro"/>
    <s v="M_Input"/>
    <x v="0"/>
    <s v="Oregon"/>
    <s v="Wheel/hand line systems: Replace leaking drain with new drain "/>
    <n v="0.24756290410019322"/>
    <n v="0.25055317387699111"/>
    <n v="0.25357858276112116"/>
    <n v="0.25683022322554572"/>
    <n v="0.25992878898489802"/>
    <n v="0.23893274145308671"/>
    <n v="0.19341400505758177"/>
    <n v="0.15655885902928551"/>
    <n v="0.12663237802822833"/>
    <n v="0.10249008749987067"/>
    <n v="8.3601017165324629E-2"/>
    <n v="6.7687005442352469E-2"/>
    <n v="5.4832741078318703E-2"/>
    <n v="4.4414365916512349E-2"/>
    <n v="3.5949109144586128E-2"/>
    <n v="2.9361681213890302E-2"/>
    <n v="2.0178830741844929E-4"/>
    <n v="7.2973210546312231E-5"/>
    <n v="2.5186080151220746E-5"/>
    <n v="8.3135639460100973E-6"/>
    <n v="2.9045658462276265"/>
    <n v="2.7441932616653784"/>
    <n v="4.0763594286098543"/>
    <s v="A-Irr-Irr-Irrigation-All-All-E"/>
    <m/>
    <n v="2.4026359251398488"/>
    <n v="0.24756290410019322"/>
    <n v="0.49811607797718432"/>
    <n v="0.75169466073830549"/>
    <n v="1.0085248839638512"/>
    <n v="1.2684536729487492"/>
    <n v="1.5073864144018359"/>
    <n v="1.7008004194594175"/>
    <n v="1.857359278488703"/>
    <n v="1.9839916565169313"/>
    <n v="2.086481744016802"/>
    <n v="2.1700827611821265"/>
    <n v="2.2377697666244791"/>
    <n v="2.2926025077027976"/>
    <n v="2.33701687361931"/>
    <n v="2.3729659827638963"/>
    <n v="2.4023276639777866"/>
    <n v="2.4025294522852052"/>
    <n v="2.4026024254957514"/>
    <n v="2.4026276115759027"/>
    <n v="2.4026359251398488"/>
    <n v="0.24756290410019322"/>
    <n v="0.25055317387699111"/>
    <n v="0.25357858276112116"/>
    <n v="0.25683022322554572"/>
    <n v="0.25992878898489802"/>
    <n v="0.23893274145308671"/>
    <n v="0.19341400505758177"/>
    <n v="0.15655885902928551"/>
    <n v="0.12663237802822833"/>
    <n v="0.10249008749987067"/>
    <n v="8.3601017165324629E-2"/>
    <n v="6.7687005442352469E-2"/>
    <n v="5.4832741078318703E-2"/>
    <n v="4.4414365916512349E-2"/>
    <n v="3.5949109144586128E-2"/>
    <n v="2.9361681213890302E-2"/>
    <n v="2.0178830741844929E-4"/>
    <n v="7.2973210546312231E-5"/>
    <n v="2.5186080151220746E-5"/>
    <n v="8.3135639460100973E-6"/>
    <n v="2.9045658462276265"/>
    <n v="2.4026359251398488"/>
    <n v="0.24756290410019322"/>
    <n v="0.49811607797718432"/>
    <n v="0.75169466073830549"/>
    <n v="1.0085248839638512"/>
    <n v="1.2684536729487492"/>
    <n v="1.5073864144018359"/>
    <n v="1.7008004194594175"/>
    <n v="1.857359278488703"/>
    <n v="1.9839916565169313"/>
    <n v="2.086481744016802"/>
    <n v="2.1700827611821265"/>
    <n v="2.2377697666244791"/>
    <n v="2.2926025077027976"/>
    <n v="2.33701687361931"/>
    <n v="2.3729659827638963"/>
    <n v="2.4023276639777866"/>
    <n v="2.4025294522852052"/>
    <n v="2.4026024254957514"/>
    <n v="2.4026276115759027"/>
    <n v="2.4026359251398488"/>
  </r>
  <r>
    <x v="4"/>
    <s v="Under $15"/>
    <n v="11.183160939127802"/>
    <s v="Irrigation"/>
    <s v="n/a"/>
    <s v="SC-Retro"/>
    <s v="M_Input"/>
    <x v="0"/>
    <s v="Oregon"/>
    <s v="Wheel/hand line systems: Cut and pipe press repair of leaking hand-lines, wheel-lines, and portable main-lines "/>
    <n v="0.11885114424240463"/>
    <n v="0.12028672679003087"/>
    <n v="0.12173917908286092"/>
    <n v="0.12330024167932065"/>
    <n v="0.12478781546323585"/>
    <n v="0.11470793583509192"/>
    <n v="9.285509029372338E-2"/>
    <n v="7.5161501294173011E-2"/>
    <n v="6.0794257853351484E-2"/>
    <n v="4.9203915332702276E-2"/>
    <n v="4.0135563064434047E-2"/>
    <n v="3.2495490697223489E-2"/>
    <n v="2.6324355996680985E-2"/>
    <n v="2.1322654252924601E-2"/>
    <n v="1.7258614621033674E-2"/>
    <n v="1.4096091746198152E-2"/>
    <n v="9.6875464111192264E-5"/>
    <n v="3.5033316497858718E-5"/>
    <n v="1.2091449871431541E-5"/>
    <n v="3.9912142382842949E-6"/>
    <n v="1.3944374081661624"/>
    <n v="7.5284712819692761"/>
    <n v="11.183160939127802"/>
    <s v="A-Irr-Irr-Irrigation-All-All-E"/>
    <m/>
    <n v="1.1534685696901084"/>
    <n v="0.11885114424240463"/>
    <n v="0.2391378710324355"/>
    <n v="0.36087705011529642"/>
    <n v="0.48417729179461705"/>
    <n v="0.60896510725785291"/>
    <n v="0.72367304309294478"/>
    <n v="0.81652813338666819"/>
    <n v="0.89168963468084117"/>
    <n v="0.95248389253419263"/>
    <n v="1.0016878078668949"/>
    <n v="1.0418233709313289"/>
    <n v="1.0743188616285524"/>
    <n v="1.1006432176252334"/>
    <n v="1.121965871878158"/>
    <n v="1.1392244864991916"/>
    <n v="1.1533205782453897"/>
    <n v="1.153417453709501"/>
    <n v="1.1534524870259988"/>
    <n v="1.1534645784758701"/>
    <n v="1.1534685696901084"/>
    <n v="0.11885114424240463"/>
    <n v="0.12028672679003087"/>
    <n v="0.12173917908286092"/>
    <n v="0.12330024167932065"/>
    <n v="0.12478781546323585"/>
    <n v="0.11470793583509192"/>
    <n v="9.285509029372338E-2"/>
    <n v="7.5161501294173011E-2"/>
    <n v="6.0794257853351484E-2"/>
    <n v="4.9203915332702276E-2"/>
    <n v="4.0135563064434047E-2"/>
    <n v="3.2495490697223489E-2"/>
    <n v="2.6324355996680985E-2"/>
    <n v="2.1322654252924601E-2"/>
    <n v="1.7258614621033674E-2"/>
    <n v="1.4096091746198152E-2"/>
    <n v="9.6875464111192264E-5"/>
    <n v="3.5033316497858718E-5"/>
    <n v="1.2091449871431541E-5"/>
    <n v="3.9912142382842949E-6"/>
    <n v="1.3944374081661624"/>
    <n v="1.1534685696901084"/>
    <n v="0.11885114424240463"/>
    <n v="0.2391378710324355"/>
    <n v="0.36087705011529642"/>
    <n v="0.48417729179461705"/>
    <n v="0.60896510725785291"/>
    <n v="0.72367304309294478"/>
    <n v="0.81652813338666819"/>
    <n v="0.89168963468084117"/>
    <n v="0.95248389253419263"/>
    <n v="1.0016878078668949"/>
    <n v="1.0418233709313289"/>
    <n v="1.0743188616285524"/>
    <n v="1.1006432176252334"/>
    <n v="1.121965871878158"/>
    <n v="1.1392244864991916"/>
    <n v="1.1533205782453897"/>
    <n v="1.153417453709501"/>
    <n v="1.1534524870259988"/>
    <n v="1.1534645784758701"/>
    <n v="1.1534685696901084"/>
  </r>
  <r>
    <x v="4"/>
    <s v="Under $40"/>
    <n v="35.897324986327412"/>
    <s v="Irrigation"/>
    <s v="n/a"/>
    <s v="SC-Retro"/>
    <s v="M_Input"/>
    <x v="0"/>
    <s v="Oregon"/>
    <s v="Thunderbird wheel line systems: Replace leaking hub with new hub "/>
    <n v="3.3164890550629961E-2"/>
    <n v="3.3565483564453304E-2"/>
    <n v="3.3970784006689472E-2"/>
    <n v="3.440639167781695E-2"/>
    <n v="3.4821492618106679E-2"/>
    <n v="3.2008746415604042E-2"/>
    <n v="2.591080570818317E-2"/>
    <n v="2.097348729733901E-2"/>
    <n v="1.6964371026171494E-2"/>
    <n v="1.3730136778012721E-2"/>
    <n v="1.1199652848987421E-2"/>
    <n v="9.0677241622880208E-3"/>
    <n v="7.3456960890937156E-3"/>
    <n v="5.9499931536617211E-3"/>
    <n v="4.8159407182035837E-3"/>
    <n v="3.93345257998369E-3"/>
    <n v="2.7032673389633705E-5"/>
    <n v="9.7758933217112261E-6"/>
    <n v="3.3740660566680487E-6"/>
    <n v="1.1137308287654411E-6"/>
    <n v="0.38911164310889884"/>
    <n v="24.165974336783666"/>
    <n v="35.897324986327412"/>
    <s v="A-Irr-Irr-Irrigation-All-All-E"/>
    <m/>
    <n v="0.32187034555882166"/>
    <n v="3.3164890550629961E-2"/>
    <n v="6.6730374115083257E-2"/>
    <n v="0.10070115812177273"/>
    <n v="0.13510754979958967"/>
    <n v="0.16992904241769635"/>
    <n v="0.20193778883330038"/>
    <n v="0.22784859454148354"/>
    <n v="0.24882208183882254"/>
    <n v="0.26578645286499403"/>
    <n v="0.27951658964300674"/>
    <n v="0.29071624249199418"/>
    <n v="0.2997839666542822"/>
    <n v="0.30712966274337589"/>
    <n v="0.31307965589703762"/>
    <n v="0.31789559661524119"/>
    <n v="0.32182904919522487"/>
    <n v="0.32185608186861453"/>
    <n v="0.32186585776193621"/>
    <n v="0.32186923182799287"/>
    <n v="0.32187034555882166"/>
    <n v="3.3164890550629961E-2"/>
    <n v="3.3565483564453304E-2"/>
    <n v="3.3970784006689472E-2"/>
    <n v="3.440639167781695E-2"/>
    <n v="3.4821492618106679E-2"/>
    <n v="3.2008746415604042E-2"/>
    <n v="2.591080570818317E-2"/>
    <n v="2.097348729733901E-2"/>
    <n v="1.6964371026171494E-2"/>
    <n v="1.3730136778012721E-2"/>
    <n v="1.1199652848987421E-2"/>
    <n v="9.0677241622880208E-3"/>
    <n v="7.3456960890937156E-3"/>
    <n v="5.9499931536617211E-3"/>
    <n v="4.8159407182035837E-3"/>
    <n v="3.93345257998369E-3"/>
    <n v="2.7032673389633705E-5"/>
    <n v="9.7758933217112261E-6"/>
    <n v="3.3740660566680487E-6"/>
    <n v="1.1137308287654411E-6"/>
    <n v="0.38911164310889884"/>
    <n v="0.32187034555882166"/>
    <n v="3.3164890550629961E-2"/>
    <n v="6.6730374115083257E-2"/>
    <n v="0.10070115812177273"/>
    <n v="0.13510754979958967"/>
    <n v="0.16992904241769635"/>
    <n v="0.20193778883330038"/>
    <n v="0.22784859454148354"/>
    <n v="0.24882208183882254"/>
    <n v="0.26578645286499403"/>
    <n v="0.27951658964300674"/>
    <n v="0.29071624249199418"/>
    <n v="0.2997839666542822"/>
    <n v="0.30712966274337589"/>
    <n v="0.31307965589703762"/>
    <n v="0.31789559661524119"/>
    <n v="0.32182904919522487"/>
    <n v="0.32185608186861453"/>
    <n v="0.32186585776193621"/>
    <n v="0.32186923182799287"/>
    <n v="0.32187034555882166"/>
  </r>
  <r>
    <x v="4"/>
    <s v="Under $5"/>
    <n v="4.0515956690160362"/>
    <s v="Irrigation"/>
    <s v="n/a"/>
    <s v="SC-Retro"/>
    <s v="M_Input"/>
    <x v="0"/>
    <s v="Oregon"/>
    <s v="Wheel line systems: Rebuild or replace leaking or malfunctioning leveler with new or rebuilt leveler. "/>
    <n v="9.5498800777262336E-3"/>
    <n v="9.6652314381098191E-3"/>
    <n v="9.7819383095796922E-3"/>
    <n v="9.9073721931576958E-3"/>
    <n v="1.0026901132771311E-2"/>
    <n v="9.2169666364709801E-3"/>
    <n v="7.4610554451449403E-3"/>
    <n v="6.0393471884229531E-3"/>
    <n v="4.884916132820283E-3"/>
    <n v="3.9536135203168737E-3"/>
    <n v="3.224956869877661E-3"/>
    <n v="2.6110648004567683E-3"/>
    <n v="2.1152042287362555E-3"/>
    <n v="1.7133094708700078E-3"/>
    <n v="1.3867573677070187E-3"/>
    <n v="1.132643582010964E-3"/>
    <n v="7.7840989300789154E-6"/>
    <n v="2.8149831742234904E-6"/>
    <n v="9.7156739191754878E-7"/>
    <n v="3.2070046597438816E-7"/>
    <n v="0.11204528243095345"/>
    <n v="2.727522371033432"/>
    <n v="4.0515956690160362"/>
    <s v="A-Irr-Irr-Irrigation-All-All-E"/>
    <m/>
    <n v="9.2683049744141668E-2"/>
    <n v="9.5498800777262336E-3"/>
    <n v="1.9215111515836054E-2"/>
    <n v="2.8997049825415747E-2"/>
    <n v="3.8904422018573442E-2"/>
    <n v="4.8931323151344755E-2"/>
    <n v="5.8148289787815735E-2"/>
    <n v="6.5609345232960678E-2"/>
    <n v="7.1648692421383636E-2"/>
    <n v="7.6533608554203922E-2"/>
    <n v="8.0487222074520789E-2"/>
    <n v="8.3712178944398447E-2"/>
    <n v="8.6323243744855213E-2"/>
    <n v="8.8438447973591475E-2"/>
    <n v="9.0151757444461481E-2"/>
    <n v="9.1538514812168501E-2"/>
    <n v="9.267115839417947E-2"/>
    <n v="9.2678942493109553E-2"/>
    <n v="9.268175747628378E-2"/>
    <n v="9.2682729043675693E-2"/>
    <n v="9.2683049744141668E-2"/>
    <n v="9.5498800777262336E-3"/>
    <n v="9.6652314381098191E-3"/>
    <n v="9.7819383095796922E-3"/>
    <n v="9.9073721931576958E-3"/>
    <n v="1.0026901132771311E-2"/>
    <n v="9.2169666364709801E-3"/>
    <n v="7.4610554451449403E-3"/>
    <n v="6.0393471884229531E-3"/>
    <n v="4.884916132820283E-3"/>
    <n v="3.9536135203168737E-3"/>
    <n v="3.224956869877661E-3"/>
    <n v="2.6110648004567683E-3"/>
    <n v="2.1152042287362555E-3"/>
    <n v="1.7133094708700078E-3"/>
    <n v="1.3867573677070187E-3"/>
    <n v="1.132643582010964E-3"/>
    <n v="7.7840989300789154E-6"/>
    <n v="2.8149831742234904E-6"/>
    <n v="9.7156739191754878E-7"/>
    <n v="3.2070046597438816E-7"/>
    <n v="0.11204528243095345"/>
    <n v="9.2683049744141668E-2"/>
    <n v="9.5498800777262336E-3"/>
    <n v="1.9215111515836054E-2"/>
    <n v="2.8997049825415747E-2"/>
    <n v="3.8904422018573442E-2"/>
    <n v="4.8931323151344755E-2"/>
    <n v="5.8148289787815735E-2"/>
    <n v="6.5609345232960678E-2"/>
    <n v="7.1648692421383636E-2"/>
    <n v="7.6533608554203922E-2"/>
    <n v="8.0487222074520789E-2"/>
    <n v="8.3712178944398447E-2"/>
    <n v="8.6323243744855213E-2"/>
    <n v="8.8438447973591475E-2"/>
    <n v="9.0151757444461481E-2"/>
    <n v="9.1538514812168501E-2"/>
    <n v="9.267115839417947E-2"/>
    <n v="9.2678942493109553E-2"/>
    <n v="9.268175747628378E-2"/>
    <n v="9.2682729043675693E-2"/>
    <n v="9.2683049744141668E-2"/>
  </r>
  <r>
    <x v="4"/>
    <s v="Under $15"/>
    <n v="14.259967315471194"/>
    <s v="Irrigation"/>
    <s v="n/a"/>
    <s v="SC-Retro"/>
    <s v="M_Input"/>
    <x v="0"/>
    <s v="Oregon"/>
    <s v="Center pivot/linear move systems: Install new sprinkler package on an existing system. "/>
    <n v="0.11418821990769587"/>
    <n v="0.11556747979357174"/>
    <n v="0.11696294756863036"/>
    <n v="0.11846276450510562"/>
    <n v="0.11989197583873974"/>
    <n v="0.11020756329935304"/>
    <n v="8.9212077322396041E-2"/>
    <n v="7.2212666466777237E-2"/>
    <n v="5.8409097608055266E-2"/>
    <n v="4.7273482642042945E-2"/>
    <n v="3.8560911891377739E-2"/>
    <n v="3.1220584887050203E-2"/>
    <n v="2.5291564255760877E-2"/>
    <n v="2.0486095850140041E-2"/>
    <n v="1.6581501963744964E-2"/>
    <n v="1.3543055343842815E-2"/>
    <n v="9.307471854900381E-5"/>
    <n v="3.3658843369604718E-5"/>
    <n v="1.1617062214444236E-5"/>
    <n v="3.8346256743679302E-6"/>
    <n v="1.3397290066171987"/>
    <n v="9.5997683482071317"/>
    <n v="14.259967315471194"/>
    <s v="A-Irr-Irr-Irrigation-All-All-E"/>
    <m/>
    <n v="1.1082141743940919"/>
    <n v="0.11418821990769587"/>
    <n v="0.22975569970126761"/>
    <n v="0.34671864726989798"/>
    <n v="0.46518141177500361"/>
    <n v="0.58507338761374339"/>
    <n v="0.69528095091309638"/>
    <n v="0.78449302823549238"/>
    <n v="0.85670569470226965"/>
    <n v="0.91511479231032489"/>
    <n v="0.96238827495236778"/>
    <n v="1.0009491868437455"/>
    <n v="1.0321697717307956"/>
    <n v="1.0574613359865566"/>
    <n v="1.0779474318366966"/>
    <n v="1.0945289338004416"/>
    <n v="1.1080719891442845"/>
    <n v="1.1081650638628335"/>
    <n v="1.1081987227062031"/>
    <n v="1.1082103397684175"/>
    <n v="1.1082141743940919"/>
    <n v="0.11418821990769587"/>
    <n v="0.11556747979357174"/>
    <n v="0.11696294756863036"/>
    <n v="0.11846276450510562"/>
    <n v="0.11989197583873974"/>
    <n v="0.11020756329935304"/>
    <n v="8.9212077322396041E-2"/>
    <n v="7.2212666466777237E-2"/>
    <n v="5.8409097608055266E-2"/>
    <n v="4.7273482642042945E-2"/>
    <n v="3.8560911891377739E-2"/>
    <n v="3.1220584887050203E-2"/>
    <n v="2.5291564255760877E-2"/>
    <n v="2.0486095850140041E-2"/>
    <n v="1.6581501963744964E-2"/>
    <n v="1.3543055343842815E-2"/>
    <n v="9.307471854900381E-5"/>
    <n v="3.3658843369604718E-5"/>
    <n v="1.1617062214444236E-5"/>
    <n v="3.8346256743679302E-6"/>
    <n v="1.3397290066171987"/>
    <n v="1.1082141743940919"/>
    <n v="0.11418821990769587"/>
    <n v="0.22975569970126761"/>
    <n v="0.34671864726989798"/>
    <n v="0.46518141177500361"/>
    <n v="0.58507338761374339"/>
    <n v="0.69528095091309638"/>
    <n v="0.78449302823549238"/>
    <n v="0.85670569470226965"/>
    <n v="0.91511479231032489"/>
    <n v="0.96238827495236778"/>
    <n v="1.0009491868437455"/>
    <n v="1.0321697717307956"/>
    <n v="1.0574613359865566"/>
    <n v="1.0779474318366966"/>
    <n v="1.0945289338004416"/>
    <n v="1.1080719891442845"/>
    <n v="1.1081650638628335"/>
    <n v="1.1081987227062031"/>
    <n v="1.1082103397684175"/>
    <n v="1.1082141743940919"/>
  </r>
  <r>
    <x v="4"/>
    <s v="Under $35"/>
    <n v="30.484236297912958"/>
    <s v="Irrigation"/>
    <s v="n/a"/>
    <s v="SC-Retro"/>
    <s v="M_Input"/>
    <x v="0"/>
    <s v="Oregon"/>
    <s v="Center pivot/linear move systems: New gooseneck elbows "/>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20.521898841554389"/>
    <n v="30.484236297912958"/>
    <s v="A-Irr-Irr-Irrigation-All-All-E"/>
    <m/>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r>
  <r>
    <x v="4"/>
    <s v="Under $50"/>
    <n v="47.55540862474421"/>
    <s v="Irrigation"/>
    <s v="n/a"/>
    <s v="SC-Retro"/>
    <s v="M_Input"/>
    <x v="0"/>
    <s v="Oregon"/>
    <s v="Center pivot/linear move systems: New drop tubes (3 feet minimum) "/>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32.014162192824848"/>
    <n v="47.55540862474421"/>
    <s v="A-Irr-Irr-Irrigation-All-All-E"/>
    <m/>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n v="8.7165727021660342E-3"/>
    <n v="8.8218586859578549E-3"/>
    <n v="8.9283819010903855E-3"/>
    <n v="9.042870623108247E-3"/>
    <n v="9.1519696571982067E-3"/>
    <n v="8.4127087593090077E-3"/>
    <n v="6.8100155911048942E-3"/>
    <n v="5.5123633399640094E-3"/>
    <n v="4.4586661056637833E-3"/>
    <n v="3.6086274807247431E-3"/>
    <n v="2.9435522528918918E-3"/>
    <n v="2.3832274309215184E-3"/>
    <n v="1.9306348655320933E-3"/>
    <n v="1.5638088062466832E-3"/>
    <n v="1.2657511212183351E-3"/>
    <n v="1.0338109010674583E-3"/>
    <n v="7.1048708143610831E-6"/>
    <n v="2.569352211104968E-6"/>
    <n v="8.8678996362009592E-7"/>
    <n v="2.9271665241160144E-7"/>
    <n v="0.10226838895307493"/>
    <n v="8.4595673953806641E-2"/>
    <n v="8.7165727021660342E-3"/>
    <n v="1.7538431388123887E-2"/>
    <n v="2.6466813289214273E-2"/>
    <n v="3.5509683912322523E-2"/>
    <n v="4.4661653569520732E-2"/>
    <n v="5.3074362328829741E-2"/>
    <n v="5.9884377919934638E-2"/>
    <n v="6.5396741259898652E-2"/>
    <n v="6.9855407365562436E-2"/>
    <n v="7.3464034846287177E-2"/>
    <n v="7.6407587099179067E-2"/>
    <n v="7.8790814530100589E-2"/>
    <n v="8.072144939563268E-2"/>
    <n v="8.228525820187936E-2"/>
    <n v="8.3551009323097697E-2"/>
    <n v="8.458482022416515E-2"/>
    <n v="8.4591925094979509E-2"/>
    <n v="8.459449444719061E-2"/>
    <n v="8.4595381237154224E-2"/>
    <n v="8.4595673953806641E-2"/>
  </r>
  <r>
    <x v="4"/>
    <s v="Under $10"/>
    <n v="9.6025344338425818"/>
    <s v="Irrigation"/>
    <s v="n/a"/>
    <s v="SC-Retro"/>
    <s v="M_Input"/>
    <x v="0"/>
    <s v="Oregon"/>
    <s v="Center pivot/linear move systems: Replace leaking pivot boot gasket with new pivot boot gasket "/>
    <n v="1.4505775123404131E-2"/>
    <n v="1.4680987888411068E-2"/>
    <n v="1.4858259604822097E-2"/>
    <n v="1.5048787202365608E-2"/>
    <n v="1.523034549468574E-2"/>
    <n v="1.4000096782408976E-2"/>
    <n v="1.1332958276926442E-2"/>
    <n v="9.1734567863060203E-3"/>
    <n v="7.4199355743377257E-3"/>
    <n v="6.0053349553915525E-3"/>
    <n v="4.8985430975444022E-3"/>
    <n v="3.9660727171225256E-3"/>
    <n v="3.2128860920133092E-3"/>
    <n v="2.6024286900947313E-3"/>
    <n v="2.1064128934560771E-3"/>
    <n v="1.7204271636811839E-3"/>
    <n v="1.1823644663498143E-5"/>
    <n v="4.2758142059491211E-6"/>
    <n v="1.4757607414630171E-6"/>
    <n v="4.8712746165740201E-7"/>
    <n v="0.17019100317002947"/>
    <n v="6.4643981350896302"/>
    <n v="9.6025344338425818"/>
    <s v="A-Irr-Irr-Irrigation-All-All-E"/>
    <m/>
    <n v="0.14078077069004416"/>
    <n v="1.4505775123404131E-2"/>
    <n v="2.9186763011815199E-2"/>
    <n v="4.40450226166373E-2"/>
    <n v="5.9093809819002904E-2"/>
    <n v="7.4324155313688647E-2"/>
    <n v="8.8324252096097622E-2"/>
    <n v="9.9657210373024066E-2"/>
    <n v="0.10883066715933008"/>
    <n v="0.1162506027336678"/>
    <n v="0.12225593768905936"/>
    <n v="0.12715448078660377"/>
    <n v="0.13112055350372628"/>
    <n v="0.1343334395957396"/>
    <n v="0.13693586828583432"/>
    <n v="0.13904228117929041"/>
    <n v="0.14076270834297158"/>
    <n v="0.14077453198763509"/>
    <n v="0.14077880780184104"/>
    <n v="0.14078028356258251"/>
    <n v="0.14078077069004416"/>
    <n v="1.4505775123404131E-2"/>
    <n v="1.4680987888411068E-2"/>
    <n v="1.4858259604822097E-2"/>
    <n v="1.5048787202365608E-2"/>
    <n v="1.523034549468574E-2"/>
    <n v="1.4000096782408976E-2"/>
    <n v="1.1332958276926442E-2"/>
    <n v="9.1734567863060203E-3"/>
    <n v="7.4199355743377257E-3"/>
    <n v="6.0053349553915525E-3"/>
    <n v="4.8985430975444022E-3"/>
    <n v="3.9660727171225256E-3"/>
    <n v="3.2128860920133092E-3"/>
    <n v="2.6024286900947313E-3"/>
    <n v="2.1064128934560771E-3"/>
    <n v="1.7204271636811839E-3"/>
    <n v="1.1823644663498143E-5"/>
    <n v="4.2758142059491211E-6"/>
    <n v="1.4757607414630171E-6"/>
    <n v="4.8712746165740201E-7"/>
    <n v="0.17019100317002947"/>
    <n v="0.14078077069004416"/>
    <n v="1.4505775123404131E-2"/>
    <n v="2.9186763011815199E-2"/>
    <n v="4.40450226166373E-2"/>
    <n v="5.9093809819002904E-2"/>
    <n v="7.4324155313688647E-2"/>
    <n v="8.8324252096097622E-2"/>
    <n v="9.9657210373024066E-2"/>
    <n v="0.10883066715933008"/>
    <n v="0.1162506027336678"/>
    <n v="0.12225593768905936"/>
    <n v="0.12715448078660377"/>
    <n v="0.13112055350372628"/>
    <n v="0.1343334395957396"/>
    <n v="0.13693586828583432"/>
    <n v="0.13904228117929041"/>
    <n v="0.14076270834297158"/>
    <n v="0.14077453198763509"/>
    <n v="0.14077880780184104"/>
    <n v="0.14078028356258251"/>
    <n v="0.14078077069004416"/>
  </r>
  <r>
    <x v="4"/>
    <s v="Under $85"/>
    <n v="82.498304542045176"/>
    <s v="Irrigation"/>
    <s v="n/a"/>
    <s v="SC-Retro"/>
    <s v="M_Input"/>
    <x v="0"/>
    <s v="Oregon"/>
    <s v="Center pivot/linear move systems: Replace leaking tower gasket with new tower gasket "/>
    <n v="3.6264437808510327E-3"/>
    <n v="3.670246972102767E-3"/>
    <n v="3.7145649012055243E-3"/>
    <n v="3.762196800591402E-3"/>
    <n v="3.8075863736714349E-3"/>
    <n v="3.5000241956022441E-3"/>
    <n v="2.8332395692316106E-3"/>
    <n v="2.2933641965765051E-3"/>
    <n v="1.8549838935844314E-3"/>
    <n v="1.5013337388478881E-3"/>
    <n v="1.2246357743861006E-3"/>
    <n v="9.915181792806314E-4"/>
    <n v="8.0322152300332729E-4"/>
    <n v="6.5060717252368283E-4"/>
    <n v="5.2660322336401928E-4"/>
    <n v="4.3010679092029598E-4"/>
    <n v="2.9559111658745358E-6"/>
    <n v="1.0689535514872803E-6"/>
    <n v="3.6894018536575428E-7"/>
    <n v="1.217818654143505E-7"/>
    <n v="4.2547750792507368E-2"/>
    <n v="55.53761766790619"/>
    <n v="82.498304542045176"/>
    <s v="A-Irr-Irr-Irrigation-All-All-E"/>
    <m/>
    <n v="3.519519267251104E-2"/>
    <n v="3.6264437808510327E-3"/>
    <n v="7.2966907529537998E-3"/>
    <n v="1.1011255654159325E-2"/>
    <n v="1.4773452454750726E-2"/>
    <n v="1.8581038828422162E-2"/>
    <n v="2.2081063024024405E-2"/>
    <n v="2.4914302593256017E-2"/>
    <n v="2.7207666789832521E-2"/>
    <n v="2.906265068341695E-2"/>
    <n v="3.056398442226484E-2"/>
    <n v="3.1788620196650942E-2"/>
    <n v="3.2780138375931571E-2"/>
    <n v="3.3583359898934899E-2"/>
    <n v="3.4233967071458579E-2"/>
    <n v="3.4760570294822601E-2"/>
    <n v="3.5190677085742895E-2"/>
    <n v="3.5193632996908773E-2"/>
    <n v="3.5194701950460261E-2"/>
    <n v="3.5195070890645629E-2"/>
    <n v="3.519519267251104E-2"/>
    <n v="3.6264437808510327E-3"/>
    <n v="3.670246972102767E-3"/>
    <n v="3.7145649012055243E-3"/>
    <n v="3.762196800591402E-3"/>
    <n v="3.8075863736714349E-3"/>
    <n v="3.5000241956022441E-3"/>
    <n v="2.8332395692316106E-3"/>
    <n v="2.2933641965765051E-3"/>
    <n v="1.8549838935844314E-3"/>
    <n v="1.5013337388478881E-3"/>
    <n v="1.2246357743861006E-3"/>
    <n v="9.915181792806314E-4"/>
    <n v="8.0322152300332729E-4"/>
    <n v="6.5060717252368283E-4"/>
    <n v="5.2660322336401928E-4"/>
    <n v="4.3010679092029598E-4"/>
    <n v="2.9559111658745358E-6"/>
    <n v="1.0689535514872803E-6"/>
    <n v="3.6894018536575428E-7"/>
    <n v="1.217818654143505E-7"/>
    <n v="4.2547750792507368E-2"/>
    <n v="3.519519267251104E-2"/>
    <n v="3.6264437808510327E-3"/>
    <n v="7.2966907529537998E-3"/>
    <n v="1.1011255654159325E-2"/>
    <n v="1.4773452454750726E-2"/>
    <n v="1.8581038828422162E-2"/>
    <n v="2.2081063024024405E-2"/>
    <n v="2.4914302593256017E-2"/>
    <n v="2.7207666789832521E-2"/>
    <n v="2.906265068341695E-2"/>
    <n v="3.056398442226484E-2"/>
    <n v="3.1788620196650942E-2"/>
    <n v="3.2780138375931571E-2"/>
    <n v="3.3583359898934899E-2"/>
    <n v="3.4233967071458579E-2"/>
    <n v="3.4760570294822601E-2"/>
    <n v="3.5190677085742895E-2"/>
    <n v="3.5193632996908773E-2"/>
    <n v="3.5194701950460261E-2"/>
    <n v="3.5195070890645629E-2"/>
    <n v="3.519519267251104E-2"/>
  </r>
  <r>
    <x v="5"/>
    <s v="Under $20"/>
    <n v="16.079534621987367"/>
    <s v="Motors/Drives"/>
    <s v="n/a"/>
    <s v="SC-Retro"/>
    <s v="M_Input"/>
    <x v="0"/>
    <s v="Montana "/>
    <s v="Montana Wells Green Motors Program Rewind vs. Standard Practice:  Motor size 50HP"/>
    <n v="2.2236891497293006E-3"/>
    <n v="2.2407153585151879E-3"/>
    <n v="2.2578640166933529E-3"/>
    <n v="2.2757543557344038E-3"/>
    <n v="2.2942924353940063E-3"/>
    <n v="2.0820661543990175E-3"/>
    <n v="1.6797632665110451E-3"/>
    <n v="1.3553591690916491E-3"/>
    <n v="1.0937061091947286E-3"/>
    <n v="8.8263664954491537E-4"/>
    <n v="7.1234227849147774E-4"/>
    <n v="5.7490897523405796E-4"/>
    <n v="4.6401188665227337E-4"/>
    <n v="3.7451249646723329E-4"/>
    <n v="3.0228008515364405E-4"/>
    <n v="2.4397667127813843E-4"/>
    <n v="1.6771485573443891E-6"/>
    <n v="6.0400107198183478E-7"/>
    <n v="2.0762063057181485E-7"/>
    <n v="6.8260371126062246E-8"/>
    <n v="2.3848585746277483E-2"/>
    <n v="10.824695744609741"/>
    <n v="16.079534621987367"/>
    <s v="A-Irr-Irr-Irrigation-All-All-E"/>
    <m/>
    <n v="2.1060436088715457E-2"/>
    <n v="2.2236891497293006E-3"/>
    <n v="4.4644045082444881E-3"/>
    <n v="6.7222685249378415E-3"/>
    <n v="8.9980228806722448E-3"/>
    <n v="1.129231531606625E-2"/>
    <n v="1.3374381470465269E-2"/>
    <n v="1.5054144736976314E-2"/>
    <n v="1.6409503906067963E-2"/>
    <n v="1.7503210015262692E-2"/>
    <n v="1.8385846664807609E-2"/>
    <n v="1.9098188943299087E-2"/>
    <n v="1.9673097918533146E-2"/>
    <n v="2.0137109805185419E-2"/>
    <n v="2.0511622301652651E-2"/>
    <n v="2.0813902386806294E-2"/>
    <n v="2.1057879058084431E-2"/>
    <n v="2.1059556206641777E-2"/>
    <n v="2.1060160207713757E-2"/>
    <n v="2.1060367828344331E-2"/>
    <n v="2.1060436088715457E-2"/>
    <n v="2.2236891497293006E-3"/>
    <n v="2.2407153585151879E-3"/>
    <n v="2.2578640166933529E-3"/>
    <n v="2.2757543557344038E-3"/>
    <n v="2.2942924353940063E-3"/>
    <n v="2.0820661543990175E-3"/>
    <n v="1.6797632665110451E-3"/>
    <n v="1.3553591690916491E-3"/>
    <n v="1.0937061091947286E-3"/>
    <n v="8.8263664954491537E-4"/>
    <n v="7.1234227849147774E-4"/>
    <n v="5.7490897523405796E-4"/>
    <n v="4.6401188665227337E-4"/>
    <n v="3.7451249646723329E-4"/>
    <n v="3.0228008515364405E-4"/>
    <n v="2.4397667127813843E-4"/>
    <n v="1.6771485573443891E-6"/>
    <n v="6.0400107198183478E-7"/>
    <n v="2.0762063057181485E-7"/>
    <n v="6.8260371126062246E-8"/>
    <n v="2.3848585746277483E-2"/>
    <n v="2.1060436088715457E-2"/>
    <n v="2.2236891497293006E-3"/>
    <n v="4.4644045082444881E-3"/>
    <n v="6.7222685249378415E-3"/>
    <n v="8.9980228806722448E-3"/>
    <n v="1.129231531606625E-2"/>
    <n v="1.3374381470465269E-2"/>
    <n v="1.5054144736976314E-2"/>
    <n v="1.6409503906067963E-2"/>
    <n v="1.7503210015262692E-2"/>
    <n v="1.8385846664807609E-2"/>
    <n v="1.9098188943299087E-2"/>
    <n v="1.9673097918533146E-2"/>
    <n v="2.0137109805185419E-2"/>
    <n v="2.0511622301652651E-2"/>
    <n v="2.0813902386806294E-2"/>
    <n v="2.1057879058084431E-2"/>
    <n v="2.1059556206641777E-2"/>
    <n v="2.1060160207713757E-2"/>
    <n v="2.1060367828344331E-2"/>
    <n v="2.1060436088715457E-2"/>
  </r>
  <r>
    <x v="5"/>
    <s v="Under $20"/>
    <n v="16.079534621987367"/>
    <s v="Motors/Drives"/>
    <s v="n/a"/>
    <s v="SC-Retro"/>
    <s v="M_Input"/>
    <x v="0"/>
    <s v="Oregon "/>
    <s v="Oregon River Green Motors Program Rewind vs. Standard Practice:  Motor size 50HP"/>
    <n v="2.2507087860856079E-2"/>
    <n v="2.277894710745311E-2"/>
    <n v="2.3054001012712565E-2"/>
    <n v="2.3349622676591165E-2"/>
    <n v="2.3631327611512095E-2"/>
    <n v="2.1722479885529972E-2"/>
    <n v="1.758416116975765E-2"/>
    <n v="1.4233489497850657E-2"/>
    <n v="1.151273478823377E-2"/>
    <n v="9.3178475693306267E-3"/>
    <n v="7.6005548789142277E-3"/>
    <n v="6.1537385177575206E-3"/>
    <n v="4.9850979313193784E-3"/>
    <n v="4.0379152910671283E-3"/>
    <n v="3.2682996710575139E-3"/>
    <n v="2.6694061504304372E-3"/>
    <n v="1.8345507703861745E-5"/>
    <n v="6.6343318568838565E-6"/>
    <n v="2.289782957969613E-6"/>
    <n v="7.5582452407314675E-7"/>
    <n v="0.26406750614069868"/>
    <n v="10.824695744609741"/>
    <n v="16.079534621987367"/>
    <s v="A-Irr-Irr-Irrigation-All-All-E"/>
    <m/>
    <n v="0.21843473706741667"/>
    <n v="2.2507087860856079E-2"/>
    <n v="4.5286034968309186E-2"/>
    <n v="6.8340035981021757E-2"/>
    <n v="9.1689658657612916E-2"/>
    <n v="0.11532098626912501"/>
    <n v="0.13704346615465499"/>
    <n v="0.15462762732441263"/>
    <n v="0.16886111682226329"/>
    <n v="0.18037385161049707"/>
    <n v="0.1896916991798277"/>
    <n v="0.19729225405874193"/>
    <n v="0.20344599257649945"/>
    <n v="0.20843109050781883"/>
    <n v="0.21246900579888595"/>
    <n v="0.21573730546994346"/>
    <n v="0.21840671162037389"/>
    <n v="0.21842505712807775"/>
    <n v="0.21843169145993463"/>
    <n v="0.21843398124289259"/>
    <n v="0.21843473706741667"/>
    <n v="2.2507087860856079E-2"/>
    <n v="2.277894710745311E-2"/>
    <n v="2.3054001012712565E-2"/>
    <n v="2.3349622676591165E-2"/>
    <n v="2.3631327611512095E-2"/>
    <n v="2.1722479885529972E-2"/>
    <n v="1.758416116975765E-2"/>
    <n v="1.4233489497850657E-2"/>
    <n v="1.151273478823377E-2"/>
    <n v="9.3178475693306267E-3"/>
    <n v="7.6005548789142277E-3"/>
    <n v="6.1537385177575206E-3"/>
    <n v="4.9850979313193784E-3"/>
    <n v="4.0379152910671283E-3"/>
    <n v="3.2682996710575139E-3"/>
    <n v="2.6694061504304372E-3"/>
    <n v="1.8345507703861745E-5"/>
    <n v="6.6343318568838565E-6"/>
    <n v="2.289782957969613E-6"/>
    <n v="7.5582452407314675E-7"/>
    <n v="0.26406750614069868"/>
    <n v="0.21843473706741667"/>
    <n v="2.2507087860856079E-2"/>
    <n v="4.5286034968309186E-2"/>
    <n v="6.8340035981021757E-2"/>
    <n v="9.1689658657612916E-2"/>
    <n v="0.11532098626912501"/>
    <n v="0.13704346615465499"/>
    <n v="0.15462762732441263"/>
    <n v="0.16886111682226329"/>
    <n v="0.18037385161049707"/>
    <n v="0.1896916991798277"/>
    <n v="0.19729225405874193"/>
    <n v="0.20344599257649945"/>
    <n v="0.20843109050781883"/>
    <n v="0.21246900579888595"/>
    <n v="0.21573730546994346"/>
    <n v="0.21840671162037389"/>
    <n v="0.21842505712807775"/>
    <n v="0.21843169145993463"/>
    <n v="0.21843398124289259"/>
    <n v="0.21843473706741667"/>
  </r>
  <r>
    <x v="5"/>
    <s v="Under $25"/>
    <n v="20.588486239739662"/>
    <s v="Motors/Drives"/>
    <s v="n/a"/>
    <s v="SC-Retro"/>
    <s v="M_Input"/>
    <x v="0"/>
    <s v="Oregon "/>
    <s v="Oregon Wells Green Motors Program Rewind vs. Standard Practice:  Motor size 60HP"/>
    <n v="2.0539901721761161E-2"/>
    <n v="2.0787999665030244E-2"/>
    <n v="2.1039013044332922E-2"/>
    <n v="2.1308796499235165E-2"/>
    <n v="2.1565879588508311E-2"/>
    <n v="1.9823870807280358E-2"/>
    <n v="1.6047253403874747E-2"/>
    <n v="1.2989440359897898E-2"/>
    <n v="1.0506487670059147E-2"/>
    <n v="8.5034400947649972E-3"/>
    <n v="6.9362438716588587E-3"/>
    <n v="5.6158835455555915E-3"/>
    <n v="4.5493856075772329E-3"/>
    <n v="3.6849895353881093E-3"/>
    <n v="2.9826405999657511E-3"/>
    <n v="2.4360921468060798E-3"/>
    <n v="1.6742055995990478E-5"/>
    <n v="6.0544716034516022E-6"/>
    <n v="2.0896491457100675E-6"/>
    <n v="6.8976322211632139E-7"/>
    <n v="0.24098722400571698"/>
    <n v="13.860108804549535"/>
    <n v="20.588486239739662"/>
    <s v="A-Irr-Irr-Irrigation-All-All-E"/>
    <m/>
    <n v="0.19934289410166389"/>
    <n v="2.0539901721761161E-2"/>
    <n v="4.1327901386791405E-2"/>
    <n v="6.2366914431124326E-2"/>
    <n v="8.3675710930359498E-2"/>
    <n v="0.10524159051886781"/>
    <n v="0.12506546132614815"/>
    <n v="0.1411127147300229"/>
    <n v="0.15410215508992081"/>
    <n v="0.16460864275997997"/>
    <n v="0.17311208285474497"/>
    <n v="0.18004832672640383"/>
    <n v="0.18566421027195942"/>
    <n v="0.19021359587953665"/>
    <n v="0.19389858541492477"/>
    <n v="0.19688122601489053"/>
    <n v="0.19931731816169659"/>
    <n v="0.19933406021769259"/>
    <n v="0.19934011468929605"/>
    <n v="0.19934220433844177"/>
    <n v="0.19934289410166389"/>
    <n v="2.0539901721761161E-2"/>
    <n v="2.0787999665030244E-2"/>
    <n v="2.1039013044332922E-2"/>
    <n v="2.1308796499235165E-2"/>
    <n v="2.1565879588508311E-2"/>
    <n v="1.9823870807280358E-2"/>
    <n v="1.6047253403874747E-2"/>
    <n v="1.2989440359897898E-2"/>
    <n v="1.0506487670059147E-2"/>
    <n v="8.5034400947649972E-3"/>
    <n v="6.9362438716588587E-3"/>
    <n v="5.6158835455555915E-3"/>
    <n v="4.5493856075772329E-3"/>
    <n v="3.6849895353881093E-3"/>
    <n v="2.9826405999657511E-3"/>
    <n v="2.4360921468060798E-3"/>
    <n v="1.6742055995990478E-5"/>
    <n v="6.0544716034516022E-6"/>
    <n v="2.0896491457100675E-6"/>
    <n v="6.8976322211632139E-7"/>
    <n v="0.24098722400571698"/>
    <n v="0.19934289410166389"/>
    <n v="2.0539901721761161E-2"/>
    <n v="4.1327901386791405E-2"/>
    <n v="6.2366914431124326E-2"/>
    <n v="8.3675710930359498E-2"/>
    <n v="0.10524159051886781"/>
    <n v="0.12506546132614815"/>
    <n v="0.1411127147300229"/>
    <n v="0.15410215508992081"/>
    <n v="0.16460864275997997"/>
    <n v="0.17311208285474497"/>
    <n v="0.18004832672640383"/>
    <n v="0.18566421027195942"/>
    <n v="0.19021359587953665"/>
    <n v="0.19389858541492477"/>
    <n v="0.19688122601489053"/>
    <n v="0.19931731816169659"/>
    <n v="0.19933406021769259"/>
    <n v="0.19934011468929605"/>
    <n v="0.19934220433844177"/>
    <n v="0.19934289410166389"/>
  </r>
  <r>
    <x v="5"/>
    <s v="Under $25"/>
    <n v="20.588486239739662"/>
    <s v="Motors/Drives"/>
    <s v="n/a"/>
    <s v="SC-Retro"/>
    <s v="M_Input"/>
    <x v="0"/>
    <s v="Idaho "/>
    <s v="Idaho River Green Motors Program Rewind vs. Standard Practice:  Motor size 60HP"/>
    <n v="1.1917038721223122E-2"/>
    <n v="1.1930388154838307E-2"/>
    <n v="1.1945561064249943E-2"/>
    <n v="1.1962768217919355E-2"/>
    <n v="1.1981758390374946E-2"/>
    <n v="1.0802135313089706E-2"/>
    <n v="8.6575131139348411E-3"/>
    <n v="6.9394313955034028E-3"/>
    <n v="5.5628237015458663E-3"/>
    <n v="4.4597294661294848E-3"/>
    <n v="3.5756778551847995E-3"/>
    <n v="2.8670008809983118E-3"/>
    <n v="2.2989825333873341E-3"/>
    <n v="1.8436266806948433E-3"/>
    <n v="1.4785662257156417E-3"/>
    <n v="1.1858508168876151E-3"/>
    <n v="8.1028644237255161E-6"/>
    <n v="2.9003490934363927E-6"/>
    <n v="9.9096069394024972E-7"/>
    <n v="3.2385848319128671E-7"/>
    <n v="0.11314862018231632"/>
    <n v="13.860108804549535"/>
    <n v="20.588486239739662"/>
    <s v="A-Irr-Irr-Irrigation-All-All-E"/>
    <m/>
    <n v="0.10942117056437181"/>
    <n v="1.1917038721223122E-2"/>
    <n v="2.384742687606143E-2"/>
    <n v="3.5792987940311369E-2"/>
    <n v="4.7755756158230724E-2"/>
    <n v="5.9737514548605666E-2"/>
    <n v="7.0539649861695378E-2"/>
    <n v="7.9197162975630217E-2"/>
    <n v="8.6136594371133621E-2"/>
    <n v="9.1699418072679492E-2"/>
    <n v="9.615914753880897E-2"/>
    <n v="9.9734825393993767E-2"/>
    <n v="0.10260182627499208"/>
    <n v="0.10490080880837942"/>
    <n v="0.10674443548907427"/>
    <n v="0.10822300171478991"/>
    <n v="0.10940885253167752"/>
    <n v="0.10941695539610125"/>
    <n v="0.10941985574519468"/>
    <n v="0.10942084670588861"/>
    <n v="0.10942117056437181"/>
    <n v="1.1917038721223122E-2"/>
    <n v="1.1930388154838307E-2"/>
    <n v="1.1945561064249943E-2"/>
    <n v="1.1962768217919355E-2"/>
    <n v="1.1981758390374946E-2"/>
    <n v="1.0802135313089706E-2"/>
    <n v="8.6575131139348411E-3"/>
    <n v="6.9394313955034028E-3"/>
    <n v="5.5628237015458663E-3"/>
    <n v="4.4597294661294848E-3"/>
    <n v="3.5756778551847995E-3"/>
    <n v="2.8670008809983118E-3"/>
    <n v="2.2989825333873341E-3"/>
    <n v="1.8436266806948433E-3"/>
    <n v="1.4785662257156417E-3"/>
    <n v="1.1858508168876151E-3"/>
    <n v="8.1028644237255161E-6"/>
    <n v="2.9003490934363927E-6"/>
    <n v="9.9096069394024972E-7"/>
    <n v="3.2385848319128671E-7"/>
    <n v="0.11314862018231632"/>
    <n v="0.10942117056437181"/>
    <n v="1.1917038721223122E-2"/>
    <n v="2.384742687606143E-2"/>
    <n v="3.5792987940311369E-2"/>
    <n v="4.7755756158230724E-2"/>
    <n v="5.9737514548605666E-2"/>
    <n v="7.0539649861695378E-2"/>
    <n v="7.9197162975630217E-2"/>
    <n v="8.6136594371133621E-2"/>
    <n v="9.1699418072679492E-2"/>
    <n v="9.615914753880897E-2"/>
    <n v="9.9734825393993767E-2"/>
    <n v="0.10260182627499208"/>
    <n v="0.10490080880837942"/>
    <n v="0.10674443548907427"/>
    <n v="0.10822300171478991"/>
    <n v="0.10940885253167752"/>
    <n v="0.10941695539610125"/>
    <n v="0.10941985574519468"/>
    <n v="0.10942084670588861"/>
    <n v="0.10942117056437181"/>
  </r>
  <r>
    <x v="5"/>
    <s v="Under $20"/>
    <n v="19.789220773182176"/>
    <s v="Motors/Drives"/>
    <s v="n/a"/>
    <s v="SC-Retro"/>
    <s v="M_Input"/>
    <x v="0"/>
    <s v="Washington "/>
    <s v="Washington Wells Green Motors Program Rewind vs. Standard Practice:  Motor size 100HP"/>
    <n v="1.9940992657885962E-2"/>
    <n v="2.0188260751720113E-2"/>
    <n v="2.0429305818394548E-2"/>
    <n v="2.0680346947780467E-2"/>
    <n v="2.0925248295336485E-2"/>
    <n v="1.9203392101496377E-2"/>
    <n v="1.5540801868235274E-2"/>
    <n v="1.2571238642772674E-2"/>
    <n v="1.0171901941727667E-2"/>
    <n v="8.2269188193288094E-3"/>
    <n v="6.699543482144037E-3"/>
    <n v="5.4225373645180267E-3"/>
    <n v="4.3900085804485173E-3"/>
    <n v="3.5536684817653922E-3"/>
    <n v="2.8753955095607371E-3"/>
    <n v="2.3436501308671401E-3"/>
    <n v="1.6111748302119737E-5"/>
    <n v="5.8230429249788425E-6"/>
    <n v="2.0085988731150552E-6"/>
    <n v="6.6263135098531396E-7"/>
    <n v="0.23150797939496315"/>
    <n v="13.322045626848622"/>
    <n v="19.789220773182176"/>
    <s v="A-Irr-Irr-Irrigation-All-All-E"/>
    <m/>
    <n v="0.19318781741543348"/>
    <n v="1.9940992657885962E-2"/>
    <n v="4.0129253409606075E-2"/>
    <n v="6.0558559228000623E-2"/>
    <n v="8.1238906175781084E-2"/>
    <n v="0.10216415447111757"/>
    <n v="0.12136754657261395"/>
    <n v="0.13690834844084923"/>
    <n v="0.14947958708362191"/>
    <n v="0.15965148902534959"/>
    <n v="0.16787840784467839"/>
    <n v="0.17457795132682244"/>
    <n v="0.18000048869134047"/>
    <n v="0.18439049727178899"/>
    <n v="0.18794416575355438"/>
    <n v="0.19081956126311511"/>
    <n v="0.19316321139398226"/>
    <n v="0.19317932314228439"/>
    <n v="0.19318514618520938"/>
    <n v="0.19318715478408249"/>
    <n v="0.19318781741543348"/>
    <n v="1.9940992657885962E-2"/>
    <n v="2.0188260751720113E-2"/>
    <n v="2.0429305818394548E-2"/>
    <n v="2.0680346947780467E-2"/>
    <n v="2.0925248295336485E-2"/>
    <n v="1.9203392101496377E-2"/>
    <n v="1.5540801868235274E-2"/>
    <n v="1.2571238642772674E-2"/>
    <n v="1.0171901941727667E-2"/>
    <n v="8.2269188193288094E-3"/>
    <n v="6.699543482144037E-3"/>
    <n v="5.4225373645180267E-3"/>
    <n v="4.3900085804485173E-3"/>
    <n v="3.5536684817653922E-3"/>
    <n v="2.8753955095607371E-3"/>
    <n v="2.3436501308671401E-3"/>
    <n v="1.6111748302119737E-5"/>
    <n v="5.8230429249788425E-6"/>
    <n v="2.0085988731150552E-6"/>
    <n v="6.6263135098531396E-7"/>
    <n v="0.23150797939496315"/>
    <n v="0.19318781741543348"/>
    <n v="1.9940992657885962E-2"/>
    <n v="4.0129253409606075E-2"/>
    <n v="6.0558559228000623E-2"/>
    <n v="8.1238906175781084E-2"/>
    <n v="0.10216415447111757"/>
    <n v="0.12136754657261395"/>
    <n v="0.13690834844084923"/>
    <n v="0.14947958708362191"/>
    <n v="0.15965148902534959"/>
    <n v="0.16787840784467839"/>
    <n v="0.17457795132682244"/>
    <n v="0.18000048869134047"/>
    <n v="0.18439049727178899"/>
    <n v="0.18794416575355438"/>
    <n v="0.19081956126311511"/>
    <n v="0.19316321139398226"/>
    <n v="0.19317932314228439"/>
    <n v="0.19318514618520938"/>
    <n v="0.19318715478408249"/>
    <n v="0.19318781741543348"/>
  </r>
  <r>
    <x v="5"/>
    <s v="Under $25"/>
    <n v="20.050586647270752"/>
    <s v="Motors/Drives"/>
    <s v="n/a"/>
    <s v="SC-Retro"/>
    <s v="M_Input"/>
    <x v="0"/>
    <s v="Idaho "/>
    <s v="Idaho Wells Green Motors Program Rewind vs. Standard Practice:  Motor size 150HP"/>
    <n v="1.6851116097623853E-2"/>
    <n v="1.6869992670986527E-2"/>
    <n v="1.689144770390329E-2"/>
    <n v="1.6915779230465888E-2"/>
    <n v="1.6942632008932833E-2"/>
    <n v="1.5274603072233226E-2"/>
    <n v="1.2242031096181881E-2"/>
    <n v="9.8126025124739835E-3"/>
    <n v="7.8660303300367145E-3"/>
    <n v="6.3062158943819136E-3"/>
    <n v="5.0561355110909168E-3"/>
    <n v="4.0540410942571676E-3"/>
    <n v="3.2508429722164396E-3"/>
    <n v="2.6069536202595373E-3"/>
    <n v="2.0907451683602946E-3"/>
    <n v="1.6768351817341683E-3"/>
    <n v="1.1457738144656325E-5"/>
    <n v="4.1011966513203119E-6"/>
    <n v="1.401253624529228E-6"/>
    <n v="4.5794740011523649E-7"/>
    <n v="0.15999616847619522"/>
    <n v="13.497996369923248"/>
    <n v="20.050586647270752"/>
    <s v="A-Irr-Irr-Irrigation-All-All-E"/>
    <m/>
    <n v="0.15472542230095923"/>
    <n v="1.6851116097623853E-2"/>
    <n v="3.3721108768610383E-2"/>
    <n v="5.061255647251367E-2"/>
    <n v="6.7528335702979558E-2"/>
    <n v="8.4470967711912398E-2"/>
    <n v="9.9745570784145629E-2"/>
    <n v="0.11198760188032751"/>
    <n v="0.12180020439280149"/>
    <n v="0.1296662347228382"/>
    <n v="0.1359724506172201"/>
    <n v="0.14102858612831101"/>
    <n v="0.14508262722256818"/>
    <n v="0.14833347019478463"/>
    <n v="0.15094042381504416"/>
    <n v="0.15303116898340446"/>
    <n v="0.15470800416513864"/>
    <n v="0.15471946190328328"/>
    <n v="0.1547235630999346"/>
    <n v="0.15472496435355912"/>
    <n v="0.15472542230095923"/>
    <n v="1.6851116097623853E-2"/>
    <n v="1.6869992670986527E-2"/>
    <n v="1.689144770390329E-2"/>
    <n v="1.6915779230465888E-2"/>
    <n v="1.6942632008932833E-2"/>
    <n v="1.5274603072233226E-2"/>
    <n v="1.2242031096181881E-2"/>
    <n v="9.8126025124739835E-3"/>
    <n v="7.8660303300367145E-3"/>
    <n v="6.3062158943819136E-3"/>
    <n v="5.0561355110909168E-3"/>
    <n v="4.0540410942571676E-3"/>
    <n v="3.2508429722164396E-3"/>
    <n v="2.6069536202595373E-3"/>
    <n v="2.0907451683602946E-3"/>
    <n v="1.6768351817341683E-3"/>
    <n v="1.1457738144656325E-5"/>
    <n v="4.1011966513203119E-6"/>
    <n v="1.401253624529228E-6"/>
    <n v="4.5794740011523649E-7"/>
    <n v="0.15999616847619522"/>
    <n v="0.15472542230095923"/>
    <n v="1.6851116097623853E-2"/>
    <n v="3.3721108768610383E-2"/>
    <n v="5.061255647251367E-2"/>
    <n v="6.7528335702979558E-2"/>
    <n v="8.4470967711912398E-2"/>
    <n v="9.9745570784145629E-2"/>
    <n v="0.11198760188032751"/>
    <n v="0.12180020439280149"/>
    <n v="0.1296662347228382"/>
    <n v="0.1359724506172201"/>
    <n v="0.14102858612831101"/>
    <n v="0.14508262722256818"/>
    <n v="0.14833347019478463"/>
    <n v="0.15094042381504416"/>
    <n v="0.15303116898340446"/>
    <n v="0.15470800416513864"/>
    <n v="0.15471946190328328"/>
    <n v="0.1547235630999346"/>
    <n v="0.15472496435355912"/>
    <n v="0.15472542230095923"/>
  </r>
  <r>
    <x v="5"/>
    <s v="Under $20"/>
    <n v="15.741362963624734"/>
    <s v="Motors/Drives"/>
    <s v="n/a"/>
    <s v="SC-Retro"/>
    <s v="M_Input"/>
    <x v="0"/>
    <s v="Montana "/>
    <s v="Montana River Green Motors Program Rewind vs. Standard Practice:  Motor size 40HP"/>
    <n v="6.9662432406280041E-3"/>
    <n v="7.0195819511589463E-3"/>
    <n v="7.0733042639804216E-3"/>
    <n v="7.1293500712068681E-3"/>
    <n v="7.1874250823380998E-3"/>
    <n v="6.5225750084665166E-3"/>
    <n v="5.2622640635775373E-3"/>
    <n v="4.2459898909239522E-3"/>
    <n v="3.4262984965047075E-3"/>
    <n v="2.7650724448474821E-3"/>
    <n v="2.2315842046353005E-3"/>
    <n v="1.8010411946238845E-3"/>
    <n v="1.4536292850805806E-3"/>
    <n v="1.1732508329067406E-3"/>
    <n v="9.4696536169831737E-4"/>
    <n v="7.6431583855556104E-4"/>
    <n v="5.2540728557098955E-6"/>
    <n v="1.8921792128804194E-6"/>
    <n v="6.5042176174304431E-7"/>
    <n v="2.1384209614800487E-7"/>
    <n v="7.4711453835068012E-2"/>
    <n v="10.597039571885686"/>
    <n v="15.741362963624734"/>
    <s v="A-Irr-Irr-Irrigation-All-All-E"/>
    <m/>
    <n v="6.5976901747059377E-2"/>
    <n v="6.9662432406280041E-3"/>
    <n v="1.3985825191786951E-2"/>
    <n v="2.1059129455767371E-2"/>
    <n v="2.8188479526974237E-2"/>
    <n v="3.5375904609312336E-2"/>
    <n v="4.1898479617778851E-2"/>
    <n v="4.7160743681356386E-2"/>
    <n v="5.1406733572280337E-2"/>
    <n v="5.4833032068785044E-2"/>
    <n v="5.7598104513632523E-2"/>
    <n v="5.9829688718267826E-2"/>
    <n v="6.1630729912891709E-2"/>
    <n v="6.3084359197972284E-2"/>
    <n v="6.4257610030879028E-2"/>
    <n v="6.5204575392577346E-2"/>
    <n v="6.5968891231132906E-2"/>
    <n v="6.597414530398861E-2"/>
    <n v="6.5976037483201494E-2"/>
    <n v="6.5976687904963235E-2"/>
    <n v="6.5976901747059377E-2"/>
    <n v="6.9662432406280041E-3"/>
    <n v="7.0195819511589463E-3"/>
    <n v="7.0733042639804216E-3"/>
    <n v="7.1293500712068681E-3"/>
    <n v="7.1874250823380998E-3"/>
    <n v="6.5225750084665166E-3"/>
    <n v="5.2622640635775373E-3"/>
    <n v="4.2459898909239522E-3"/>
    <n v="3.4262984965047075E-3"/>
    <n v="2.7650724448474821E-3"/>
    <n v="2.2315842046353005E-3"/>
    <n v="1.8010411946238845E-3"/>
    <n v="1.4536292850805806E-3"/>
    <n v="1.1732508329067406E-3"/>
    <n v="9.4696536169831737E-4"/>
    <n v="7.6431583855556104E-4"/>
    <n v="5.2540728557098955E-6"/>
    <n v="1.8921792128804194E-6"/>
    <n v="6.5042176174304431E-7"/>
    <n v="2.1384209614800487E-7"/>
    <n v="7.4711453835068012E-2"/>
    <n v="6.5976901747059377E-2"/>
    <n v="6.9662432406280041E-3"/>
    <n v="1.3985825191786951E-2"/>
    <n v="2.1059129455767371E-2"/>
    <n v="2.8188479526974237E-2"/>
    <n v="3.5375904609312336E-2"/>
    <n v="4.1898479617778851E-2"/>
    <n v="4.7160743681356386E-2"/>
    <n v="5.1406733572280337E-2"/>
    <n v="5.4833032068785044E-2"/>
    <n v="5.7598104513632523E-2"/>
    <n v="5.9829688718267826E-2"/>
    <n v="6.1630729912891709E-2"/>
    <n v="6.3084359197972284E-2"/>
    <n v="6.4257610030879028E-2"/>
    <n v="6.5204575392577346E-2"/>
    <n v="6.5968891231132906E-2"/>
    <n v="6.597414530398861E-2"/>
    <n v="6.5976037483201494E-2"/>
    <n v="6.5976687904963235E-2"/>
    <n v="6.5976901747059377E-2"/>
  </r>
  <r>
    <x v="5"/>
    <s v="Under $25"/>
    <n v="22.147742677205198"/>
    <s v="Motors/Drives"/>
    <s v="n/a"/>
    <s v="SC-Retro"/>
    <s v="M_Input"/>
    <x v="0"/>
    <s v="Washington "/>
    <s v="Washington River Green Motors Program Rewind vs. Standard Practice:  Motor size 75HP"/>
    <n v="1.8074846945162662E-2"/>
    <n v="1.8298974852291042E-2"/>
    <n v="1.851746210424356E-2"/>
    <n v="1.8745009953462434E-2"/>
    <n v="1.8966992602455011E-2"/>
    <n v="1.740627355003951E-2"/>
    <n v="1.408644093063067E-2"/>
    <n v="1.1394779501579709E-2"/>
    <n v="9.2199808651562791E-3"/>
    <n v="7.457015858778766E-3"/>
    <n v="6.0725774849692583E-3"/>
    <n v="4.9150779301515325E-3"/>
    <n v="3.9791766909947754E-3"/>
    <n v="3.2211041347711719E-3"/>
    <n v="2.6063062473254111E-3"/>
    <n v="2.1243234043156652E-3"/>
    <n v="1.4603956261155976E-5"/>
    <n v="5.2781028221522362E-6"/>
    <n v="1.8206273794210246E-6"/>
    <n v="6.0062006218077933E-7"/>
    <n v="0.20984267764087591"/>
    <n v="14.909795684187745"/>
    <n v="22.147742677205198"/>
    <s v="A-Irr-Irr-Irrigation-All-All-E"/>
    <m/>
    <n v="0.17510864636285234"/>
    <n v="1.8074846945162662E-2"/>
    <n v="3.6373821797453701E-2"/>
    <n v="5.4891283901697258E-2"/>
    <n v="7.3636293855159685E-2"/>
    <n v="9.2603286457614703E-2"/>
    <n v="0.11000956000765422"/>
    <n v="0.12409600093828489"/>
    <n v="0.13549078043986459"/>
    <n v="0.14471076130502086"/>
    <n v="0.15216777716379962"/>
    <n v="0.15824035464876887"/>
    <n v="0.1631554325789204"/>
    <n v="0.16713460926991516"/>
    <n v="0.17035571340468633"/>
    <n v="0.17296201965201174"/>
    <n v="0.17508634305632742"/>
    <n v="0.17510094701258858"/>
    <n v="0.17510622511541074"/>
    <n v="0.17510804574279015"/>
    <n v="0.17510864636285234"/>
    <n v="1.8074846945162662E-2"/>
    <n v="1.8298974852291042E-2"/>
    <n v="1.851746210424356E-2"/>
    <n v="1.8745009953462434E-2"/>
    <n v="1.8966992602455011E-2"/>
    <n v="1.740627355003951E-2"/>
    <n v="1.408644093063067E-2"/>
    <n v="1.1394779501579709E-2"/>
    <n v="9.2199808651562791E-3"/>
    <n v="7.457015858778766E-3"/>
    <n v="6.0725774849692583E-3"/>
    <n v="4.9150779301515325E-3"/>
    <n v="3.9791766909947754E-3"/>
    <n v="3.2211041347711719E-3"/>
    <n v="2.6063062473254111E-3"/>
    <n v="2.1243234043156652E-3"/>
    <n v="1.4603956261155976E-5"/>
    <n v="5.2781028221522362E-6"/>
    <n v="1.8206273794210246E-6"/>
    <n v="6.0062006218077933E-7"/>
    <n v="0.20984267764087591"/>
    <n v="0.17510864636285234"/>
    <n v="1.8074846945162662E-2"/>
    <n v="3.6373821797453701E-2"/>
    <n v="5.4891283901697258E-2"/>
    <n v="7.3636293855159685E-2"/>
    <n v="9.2603286457614703E-2"/>
    <n v="0.11000956000765422"/>
    <n v="0.12409600093828489"/>
    <n v="0.13549078043986459"/>
    <n v="0.14471076130502086"/>
    <n v="0.15216777716379962"/>
    <n v="0.15824035464876887"/>
    <n v="0.1631554325789204"/>
    <n v="0.16713460926991516"/>
    <n v="0.17035571340468633"/>
    <n v="0.17296201965201174"/>
    <n v="0.17508634305632742"/>
    <n v="0.17510094701258858"/>
    <n v="0.17510622511541074"/>
    <n v="0.17510804574279015"/>
    <n v="0.17510864636285234"/>
  </r>
  <r>
    <x v="6"/>
    <s v="Under $20"/>
    <n v="15.699918392968286"/>
    <s v="Compressed air"/>
    <s v="n/a"/>
    <s v="SC-Retro"/>
    <s v="M_Input"/>
    <x v="1"/>
    <s v="Compressed Air"/>
    <s v="Air Compressor Demand Reduction"/>
    <n v="0.16760387458597042"/>
    <n v="0.16760387458597042"/>
    <n v="0.16760387458597042"/>
    <n v="0.16760387458597042"/>
    <n v="0.16760387458597042"/>
    <n v="0.15084348712737339"/>
    <n v="0.12067478970189872"/>
    <n v="9.6539831761518966E-2"/>
    <n v="7.7231865409215186E-2"/>
    <n v="6.1785492327372155E-2"/>
    <n v="4.9428393861897721E-2"/>
    <n v="3.9542715089518177E-2"/>
    <n v="3.1634172071614543E-2"/>
    <n v="2.530733765729163E-2"/>
    <n v="2.0245870125833305E-2"/>
    <n v="1.6196696100666645E-2"/>
    <n v="1.1047388685544208E-4"/>
    <n v="3.9454959591241474E-5"/>
    <n v="1.3450554406182378E-5"/>
    <n v="4.3860503498753666E-6"/>
    <n v="1.5323839605752698"/>
    <n v="1.872906522826173"/>
    <n v="15.699918392968286"/>
    <s v="I-All-Other-Shift3-All-All-S"/>
    <m/>
    <n v="1.5276177896152552"/>
    <n v="0.16760387458597042"/>
    <n v="0.33520774917194085"/>
    <n v="0.50281162375791122"/>
    <n v="0.6704154983438817"/>
    <n v="0.83801937292985218"/>
    <n v="0.98886286005722557"/>
    <n v="1.1095376497591243"/>
    <n v="1.2060774815206432"/>
    <n v="1.2833093469298584"/>
    <n v="1.3450948392572306"/>
    <n v="1.3945232331191284"/>
    <n v="1.4340659482086466"/>
    <n v="1.4657001202802611"/>
    <n v="1.4910074579375527"/>
    <n v="1.511253328063386"/>
    <n v="1.5274500241640525"/>
    <n v="1.5275604980509079"/>
    <n v="1.5275999530104991"/>
    <n v="1.5276134035649054"/>
    <n v="1.5276177896152552"/>
    <n v="0.16760387458597042"/>
    <n v="0.16760387458597042"/>
    <n v="0.16760387458597042"/>
    <n v="0.16760387458597042"/>
    <n v="0.16760387458597042"/>
    <n v="0.15084348712737339"/>
    <n v="0.12067478970189872"/>
    <n v="9.6539831761518966E-2"/>
    <n v="7.7231865409215186E-2"/>
    <n v="6.1785492327372155E-2"/>
    <n v="4.9428393861897721E-2"/>
    <n v="3.9542715089518177E-2"/>
    <n v="3.1634172071614543E-2"/>
    <n v="2.530733765729163E-2"/>
    <n v="2.0245870125833305E-2"/>
    <n v="1.6196696100666645E-2"/>
    <n v="1.1047388685544208E-4"/>
    <n v="3.9454959591241474E-5"/>
    <n v="1.3450554406182378E-5"/>
    <n v="4.3860503498753666E-6"/>
    <n v="1.5323839605752698"/>
    <n v="1.5276177896152552"/>
    <n v="0.16760387458597042"/>
    <n v="0.33520774917194085"/>
    <n v="0.50281162375791122"/>
    <n v="0.6704154983438817"/>
    <n v="0.83801937292985218"/>
    <n v="0.98886286005722557"/>
    <n v="1.1095376497591243"/>
    <n v="1.2060774815206432"/>
    <n v="1.2833093469298584"/>
    <n v="1.3450948392572306"/>
    <n v="1.3945232331191284"/>
    <n v="1.4340659482086466"/>
    <n v="1.4657001202802611"/>
    <n v="1.4910074579375527"/>
    <n v="1.511253328063386"/>
    <n v="1.5274500241640525"/>
    <n v="1.5275604980509079"/>
    <n v="1.5275999530104991"/>
    <n v="1.5276134035649054"/>
    <n v="1.5276177896152552"/>
  </r>
  <r>
    <x v="6"/>
    <s v="Over $160"/>
    <n v="9999"/>
    <s v="Compressed air"/>
    <s v="n/a"/>
    <s v="SC-Retro"/>
    <s v="M_Input"/>
    <x v="1"/>
    <s v="Compressed Air"/>
    <s v="Air Compressor Equipment1"/>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5"/>
    <n v="14.620249525905127"/>
    <s v="Compressed air"/>
    <s v="n/a"/>
    <s v="SC-Retro"/>
    <s v="M_Input"/>
    <x v="1"/>
    <s v="Compressed Air"/>
    <s v="Air Compressor Equipment2"/>
    <n v="0.17684279045930401"/>
    <n v="0.12395277332121453"/>
    <n v="8.5808459490163747E-2"/>
    <n v="6.6827695445090401E-2"/>
    <n v="5.8551144236430493E-2"/>
    <n v="5.0666307756732129E-2"/>
    <n v="4.3404856171907626E-2"/>
    <n v="3.6876802882672845E-2"/>
    <n v="3.1112989875711719E-2"/>
    <n v="2.6094730177273619E-2"/>
    <n v="2.1774210317247647E-2"/>
    <n v="1.6957772045833874E-2"/>
    <n v="1.3206726148441796E-2"/>
    <n v="1.0285408666216128E-2"/>
    <n v="8.0102843234585094E-3"/>
    <n v="6.2384157037339884E-3"/>
    <n v="4.8584830351931325E-3"/>
    <n v="3.7837903923474935E-3"/>
    <n v="2.9468189205382805E-3"/>
    <n v="2.2949848828847795E-3"/>
    <n v="0.79947294983594031"/>
    <n v="1.1460765948688572"/>
    <n v="14.620249525905127"/>
    <s v="I-All-Other-Shift3-All-All-S"/>
    <m/>
    <n v="0.79049544425239648"/>
    <n v="0.17684279045930401"/>
    <n v="0.30079556378051853"/>
    <n v="0.38660402327068227"/>
    <n v="0.4534317187157727"/>
    <n v="0.51198286295220319"/>
    <n v="0.56264917070893528"/>
    <n v="0.60605402688084287"/>
    <n v="0.64293082976351568"/>
    <n v="0.67404381963922744"/>
    <n v="0.70013854981650103"/>
    <n v="0.72191276013374872"/>
    <n v="0.73887053217958254"/>
    <n v="0.7520772583280243"/>
    <n v="0.76236266699424038"/>
    <n v="0.7703729513176989"/>
    <n v="0.77661136702143285"/>
    <n v="0.78146985005662595"/>
    <n v="0.78525364044897339"/>
    <n v="0.78820045936951166"/>
    <n v="0.79049544425239648"/>
    <n v="0.17684279045930401"/>
    <n v="0.12395277332121453"/>
    <n v="8.5808459490163747E-2"/>
    <n v="6.6827695445090401E-2"/>
    <n v="5.8551144236430493E-2"/>
    <n v="5.0666307756732129E-2"/>
    <n v="4.3404856171907626E-2"/>
    <n v="3.6876802882672845E-2"/>
    <n v="3.1112989875711719E-2"/>
    <n v="2.6094730177273619E-2"/>
    <n v="2.1774210317247647E-2"/>
    <n v="1.6957772045833874E-2"/>
    <n v="1.3206726148441796E-2"/>
    <n v="1.0285408666216128E-2"/>
    <n v="8.0102843234585094E-3"/>
    <n v="6.2384157037339884E-3"/>
    <n v="4.8584830351931325E-3"/>
    <n v="3.7837903923474935E-3"/>
    <n v="2.9468189205382805E-3"/>
    <n v="2.2949848828847795E-3"/>
    <n v="0.79947294983594031"/>
    <n v="0.79049544425239648"/>
    <n v="0.17684279045930401"/>
    <n v="0.30079556378051853"/>
    <n v="0.38660402327068227"/>
    <n v="0.4534317187157727"/>
    <n v="0.51198286295220319"/>
    <n v="0.56264917070893528"/>
    <n v="0.60605402688084287"/>
    <n v="0.64293082976351568"/>
    <n v="0.67404381963922744"/>
    <n v="0.70013854981650103"/>
    <n v="0.72191276013374872"/>
    <n v="0.73887053217958254"/>
    <n v="0.7520772583280243"/>
    <n v="0.76236266699424038"/>
    <n v="0.7703729513176989"/>
    <n v="0.77661136702143285"/>
    <n v="0.78146985005662595"/>
    <n v="0.78525364044897339"/>
    <n v="0.78820045936951166"/>
    <n v="0.79049544425239648"/>
  </r>
  <r>
    <x v="6"/>
    <s v="Under $5"/>
    <n v="1.8867255153329259"/>
    <s v="Energy Management"/>
    <s v="n/a"/>
    <s v="SC-Retro"/>
    <s v="M_Input"/>
    <x v="1"/>
    <s v="Compressed Air"/>
    <s v="Air Compressor Optimization"/>
    <n v="0.25698914671979217"/>
    <n v="0.25698914671979217"/>
    <n v="0.25698914671979217"/>
    <n v="0.25698914671979217"/>
    <n v="0.25698914671979217"/>
    <n v="0.23129023204781304"/>
    <n v="0.18503218563825041"/>
    <n v="0.1480257485106003"/>
    <n v="0.11842059880848028"/>
    <n v="9.4736479046784228E-2"/>
    <n v="7.5789183237427366E-2"/>
    <n v="6.063134658994189E-2"/>
    <n v="4.8505077271953516E-2"/>
    <n v="3.880406181756281E-2"/>
    <n v="3.1043249454050258E-2"/>
    <n v="2.48345995632402E-2"/>
    <n v="1.6939101191981287E-4"/>
    <n v="6.0496789971380362E-5"/>
    <n v="2.0623905672180059E-5"/>
    <n v="6.7251866322836682E-6"/>
    <n v="2.3496237628643608"/>
    <n v="7.559110767248157"/>
    <n v="1.8867255153329259"/>
    <s v="I-All-Other-Shift3-All-All-S"/>
    <m/>
    <n v="2.3423157324792609"/>
    <n v="0.25698914671979217"/>
    <n v="0.51397829343958434"/>
    <n v="0.77096744015937646"/>
    <n v="1.0279565868791687"/>
    <n v="1.2849457335989609"/>
    <n v="1.5162359656467739"/>
    <n v="1.7012681512850243"/>
    <n v="1.8492938997956245"/>
    <n v="1.9677144986041049"/>
    <n v="2.0624509776508893"/>
    <n v="2.1382401608883166"/>
    <n v="2.1988715074782585"/>
    <n v="2.2473765847502118"/>
    <n v="2.2861806465677748"/>
    <n v="2.317223896021825"/>
    <n v="2.3420584955850652"/>
    <n v="2.342227886596985"/>
    <n v="2.3422883833869563"/>
    <n v="2.3423090072926285"/>
    <n v="2.3423157324792609"/>
    <n v="0.25698914671979217"/>
    <n v="0.25698914671979217"/>
    <n v="0.25698914671979217"/>
    <n v="0.25698914671979217"/>
    <n v="0.25698914671979217"/>
    <n v="0.23129023204781304"/>
    <n v="0.18503218563825041"/>
    <n v="0.1480257485106003"/>
    <n v="0.11842059880848028"/>
    <n v="9.4736479046784228E-2"/>
    <n v="7.5789183237427366E-2"/>
    <n v="6.063134658994189E-2"/>
    <n v="4.8505077271953516E-2"/>
    <n v="3.880406181756281E-2"/>
    <n v="3.1043249454050258E-2"/>
    <n v="2.48345995632402E-2"/>
    <n v="1.6939101191981287E-4"/>
    <n v="6.0496789971380362E-5"/>
    <n v="2.0623905672180059E-5"/>
    <n v="6.7251866322836682E-6"/>
    <n v="2.3496237628643608"/>
    <n v="2.3423157324792609"/>
    <n v="0.25698914671979217"/>
    <n v="0.51397829343958434"/>
    <n v="0.77096744015937646"/>
    <n v="1.0279565868791687"/>
    <n v="1.2849457335989609"/>
    <n v="1.5162359656467739"/>
    <n v="1.7012681512850243"/>
    <n v="1.8492938997956245"/>
    <n v="1.9677144986041049"/>
    <n v="2.0624509776508893"/>
    <n v="2.1382401608883166"/>
    <n v="2.1988715074782585"/>
    <n v="2.2473765847502118"/>
    <n v="2.2861806465677748"/>
    <n v="2.317223896021825"/>
    <n v="2.3420584955850652"/>
    <n v="2.342227886596985"/>
    <n v="2.3422883833869563"/>
    <n v="2.3423090072926285"/>
    <n v="2.3423157324792609"/>
  </r>
  <r>
    <x v="0"/>
    <s v="Under $25"/>
    <n v="20.999970280799754"/>
    <s v="Lighting"/>
    <s v="n/a"/>
    <s v="SC-Retro"/>
    <s v="M_Input"/>
    <x v="1"/>
    <s v="Lighting"/>
    <s v="HighBay Lighting 1 Shift"/>
    <n v="0.48778073959752816"/>
    <n v="0.34189561976913352"/>
    <n v="0.23668317902656405"/>
    <n v="0.18432904516571749"/>
    <n v="0.16150005530759828"/>
    <n v="0.13975152171070324"/>
    <n v="0.1197224539980874"/>
    <n v="0.10171629919084467"/>
    <n v="8.5818127916034659E-2"/>
    <n v="7.1976396393708883E-2"/>
    <n v="6.0059222007941303E-2"/>
    <n v="4.6774169130443882E-2"/>
    <n v="3.642775954630402E-2"/>
    <n v="2.8369967660198572E-2"/>
    <n v="2.2094553029473017E-2"/>
    <n v="1.7207255200965995E-2"/>
    <n v="1.3401023825022245E-2"/>
    <n v="1.0436727848885725E-2"/>
    <n v="8.1281318214153284E-3"/>
    <n v="6.3301954274256811E-3"/>
    <n v="2.2051648571386564"/>
    <n v="22.683368271967417"/>
    <n v="20.999970280799754"/>
    <s v="I-All-Other-Shift1-All-All-S"/>
    <m/>
    <n v="2.1804024435739962"/>
    <n v="0.48778073959752816"/>
    <n v="0.82967635936666162"/>
    <n v="1.0663595383932256"/>
    <n v="1.2506885835589432"/>
    <n v="1.4121886388665414"/>
    <n v="1.5519401605772447"/>
    <n v="1.6716626145753322"/>
    <n v="1.7733789137661768"/>
    <n v="1.8591970416822114"/>
    <n v="1.9311734380759202"/>
    <n v="1.9912326600838615"/>
    <n v="2.0380068292143054"/>
    <n v="2.0744345887606093"/>
    <n v="2.102804556420808"/>
    <n v="2.1248991094502809"/>
    <n v="2.142106364651247"/>
    <n v="2.1555073884762694"/>
    <n v="2.1659441163251554"/>
    <n v="2.1740722481465706"/>
    <n v="2.1804024435739962"/>
    <n v="0.48778073959752816"/>
    <n v="0.34189561976913352"/>
    <n v="0.23668317902656405"/>
    <n v="0.18432904516571749"/>
    <n v="0.16150005530759828"/>
    <n v="0.13975152171070324"/>
    <n v="0.1197224539980874"/>
    <n v="0.10171629919084467"/>
    <n v="8.5818127916034659E-2"/>
    <n v="7.1976396393708883E-2"/>
    <n v="6.0059222007941303E-2"/>
    <n v="4.6774169130443882E-2"/>
    <n v="3.642775954630402E-2"/>
    <n v="2.8369967660198572E-2"/>
    <n v="2.2094553029473017E-2"/>
    <n v="1.7207255200965995E-2"/>
    <n v="1.3401023825022245E-2"/>
    <n v="1.0436727848885725E-2"/>
    <n v="8.1281318214153284E-3"/>
    <n v="6.3301954274256811E-3"/>
    <n v="2.2051648571386564"/>
    <n v="2.1804024435739962"/>
    <n v="0.48778073959752816"/>
    <n v="0.82967635936666162"/>
    <n v="1.0663595383932256"/>
    <n v="1.2506885835589432"/>
    <n v="1.4121886388665414"/>
    <n v="1.5519401605772447"/>
    <n v="1.6716626145753322"/>
    <n v="1.7733789137661768"/>
    <n v="1.8591970416822114"/>
    <n v="1.9311734380759202"/>
    <n v="1.9912326600838615"/>
    <n v="2.0380068292143054"/>
    <n v="2.0744345887606093"/>
    <n v="2.102804556420808"/>
    <n v="2.1248991094502809"/>
    <n v="2.142106364651247"/>
    <n v="2.1555073884762694"/>
    <n v="2.1659441163251554"/>
    <n v="2.1740722481465706"/>
    <n v="2.1804024435739962"/>
  </r>
  <r>
    <x v="0"/>
    <s v="Under $15"/>
    <n v="11.957483327888214"/>
    <s v="Lighting"/>
    <s v="n/a"/>
    <s v="SC-Retro"/>
    <s v="M_Input"/>
    <x v="1"/>
    <s v="Lighting"/>
    <s v="HighBay Lighting 2 Shift"/>
    <n v="0.81990971879587782"/>
    <n v="0.57469169794147645"/>
    <n v="0.39784030611685089"/>
    <n v="0.30983834194117071"/>
    <n v="0.27146513624549568"/>
    <n v="0.23490806742730885"/>
    <n v="0.20124124554839579"/>
    <n v="0.17097473413020642"/>
    <n v="0.14425152822819909"/>
    <n v="0.12098498800055027"/>
    <n v="0.10095343220862159"/>
    <n v="7.8622612057820201E-2"/>
    <n v="6.123135183774963E-2"/>
    <n v="4.7687024759760402E-2"/>
    <n v="3.7138692225246767E-2"/>
    <n v="2.8923642587269618E-2"/>
    <n v="2.2525755496243725E-2"/>
    <n v="1.7543076019749356E-2"/>
    <n v="1.3662561341661964E-2"/>
    <n v="1.0640413471647136E-2"/>
    <n v="3.7066574203133422"/>
    <n v="14.568574559525535"/>
    <n v="11.957483327888214"/>
    <s v="I-All-Other-Shift2-All-All-S"/>
    <m/>
    <n v="3.6650343263813019"/>
    <n v="0.81990971879587782"/>
    <n v="1.3946014167373542"/>
    <n v="1.7924417228542051"/>
    <n v="2.1022800647953757"/>
    <n v="2.3737452010408715"/>
    <n v="2.6086532684681805"/>
    <n v="2.8098945140165763"/>
    <n v="2.9808692481467829"/>
    <n v="3.125120776374982"/>
    <n v="3.2461057643755322"/>
    <n v="3.3470591965841536"/>
    <n v="3.4256818086419738"/>
    <n v="3.4869131604797232"/>
    <n v="3.5346001852394835"/>
    <n v="3.5717388774647301"/>
    <n v="3.6006625200519995"/>
    <n v="3.6231882755482432"/>
    <n v="3.6407313515679927"/>
    <n v="3.6543939129096548"/>
    <n v="3.6650343263813019"/>
    <n v="0.81990971879587782"/>
    <n v="0.57469169794147645"/>
    <n v="0.39784030611685089"/>
    <n v="0.30983834194117071"/>
    <n v="0.27146513624549568"/>
    <n v="0.23490806742730885"/>
    <n v="0.20124124554839579"/>
    <n v="0.17097473413020642"/>
    <n v="0.14425152822819909"/>
    <n v="0.12098498800055027"/>
    <n v="0.10095343220862159"/>
    <n v="7.8622612057820201E-2"/>
    <n v="6.123135183774963E-2"/>
    <n v="4.7687024759760402E-2"/>
    <n v="3.7138692225246767E-2"/>
    <n v="2.8923642587269618E-2"/>
    <n v="2.2525755496243725E-2"/>
    <n v="1.7543076019749356E-2"/>
    <n v="1.3662561341661964E-2"/>
    <n v="1.0640413471647136E-2"/>
    <n v="3.7066574203133422"/>
    <n v="3.6650343263813019"/>
    <n v="0.81990971879587782"/>
    <n v="1.3946014167373542"/>
    <n v="1.7924417228542051"/>
    <n v="2.1022800647953757"/>
    <n v="2.3737452010408715"/>
    <n v="2.6086532684681805"/>
    <n v="2.8098945140165763"/>
    <n v="2.9808692481467829"/>
    <n v="3.125120776374982"/>
    <n v="3.2461057643755322"/>
    <n v="3.3470591965841536"/>
    <n v="3.4256818086419738"/>
    <n v="3.4869131604797232"/>
    <n v="3.5346001852394835"/>
    <n v="3.5717388774647301"/>
    <n v="3.6006625200519995"/>
    <n v="3.6231882755482432"/>
    <n v="3.6407313515679927"/>
    <n v="3.6543939129096548"/>
    <n v="3.6650343263813019"/>
  </r>
  <r>
    <x v="0"/>
    <s v="Under $10"/>
    <n v="6.4048374454807773"/>
    <s v="Lighting"/>
    <s v="n/a"/>
    <s v="SC-Retro"/>
    <s v="M_Input"/>
    <x v="1"/>
    <s v="Lighting"/>
    <s v="HighBay Lighting 3 Shift"/>
    <n v="1.8797698766440858"/>
    <n v="1.3175696267320072"/>
    <n v="0.91211045071109864"/>
    <n v="0.71035233326141534"/>
    <n v="0.62237582257566337"/>
    <n v="0.53856308665181918"/>
    <n v="0.4613766889795673"/>
    <n v="0.39198602909255986"/>
    <n v="0.33071894527786388"/>
    <n v="0.27737680229425282"/>
    <n v="0.23145136160636492"/>
    <n v="0.18025450166197932"/>
    <n v="0.1403823470464953"/>
    <n v="0.10932988180921288"/>
    <n v="8.5146197566118881E-2"/>
    <n v="6.6311925340044903E-2"/>
    <n v="5.1643779381801126E-2"/>
    <n v="4.0220215823313005E-2"/>
    <n v="3.1323535578497014E-2"/>
    <n v="2.4394794037097791E-2"/>
    <n v="8.4980855843214425"/>
    <n v="8.515641096888066"/>
    <n v="6.4048374454807773"/>
    <s v="I-All-Other-Shift3-All-All-S"/>
    <m/>
    <n v="8.4026582020712581"/>
    <n v="1.8797698766440858"/>
    <n v="3.1973395033760932"/>
    <n v="4.109449954087192"/>
    <n v="4.8198022873486073"/>
    <n v="5.4421781099242708"/>
    <n v="5.9807411965760897"/>
    <n v="6.4421178855556569"/>
    <n v="6.8341039146482165"/>
    <n v="7.1648228599260806"/>
    <n v="7.4421996622203332"/>
    <n v="7.6736510238266984"/>
    <n v="7.8539055254886776"/>
    <n v="7.9942878725351729"/>
    <n v="8.1036177543443859"/>
    <n v="8.188763951910504"/>
    <n v="8.2550758772505493"/>
    <n v="8.3067196566323496"/>
    <n v="8.3469398724556623"/>
    <n v="8.3782634080341598"/>
    <n v="8.4026582020712581"/>
    <n v="1.8797698766440858"/>
    <n v="1.3175696267320072"/>
    <n v="0.91211045071109864"/>
    <n v="0.71035233326141534"/>
    <n v="0.62237582257566337"/>
    <n v="0.53856308665181918"/>
    <n v="0.4613766889795673"/>
    <n v="0.39198602909255986"/>
    <n v="0.33071894527786388"/>
    <n v="0.27737680229425282"/>
    <n v="0.23145136160636492"/>
    <n v="0.18025450166197932"/>
    <n v="0.1403823470464953"/>
    <n v="0.10932988180921288"/>
    <n v="8.5146197566118881E-2"/>
    <n v="6.6311925340044903E-2"/>
    <n v="5.1643779381801126E-2"/>
    <n v="4.0220215823313005E-2"/>
    <n v="3.1323535578497014E-2"/>
    <n v="2.4394794037097791E-2"/>
    <n v="8.4980855843214425"/>
    <n v="8.4026582020712581"/>
    <n v="1.8797698766440858"/>
    <n v="3.1973395033760932"/>
    <n v="4.109449954087192"/>
    <n v="4.8198022873486073"/>
    <n v="5.4421781099242708"/>
    <n v="5.9807411965760897"/>
    <n v="6.4421178855556569"/>
    <n v="6.8341039146482165"/>
    <n v="7.1648228599260806"/>
    <n v="7.4421996622203332"/>
    <n v="7.6736510238266984"/>
    <n v="7.8539055254886776"/>
    <n v="7.9942878725351729"/>
    <n v="8.1036177543443859"/>
    <n v="8.188763951910504"/>
    <n v="8.2550758772505493"/>
    <n v="8.3067196566323496"/>
    <n v="8.3469398724556623"/>
    <n v="8.3782634080341598"/>
    <n v="8.4026582020712581"/>
  </r>
  <r>
    <x v="0"/>
    <s v="Under $30"/>
    <n v="28.60666457269247"/>
    <s v="Lighting"/>
    <s v="n/a"/>
    <s v="SC-Retro"/>
    <s v="M_Input"/>
    <x v="1"/>
    <s v="Lighting"/>
    <s v="Efficient Lighting 1 Shift"/>
    <n v="0.21154323258170579"/>
    <n v="0.14827503166927994"/>
    <n v="0.10264596513242008"/>
    <n v="7.9940758024248826E-2"/>
    <n v="7.0040165567182511E-2"/>
    <n v="6.0608150877969655E-2"/>
    <n v="5.1921842900699726E-2"/>
    <n v="4.411284208317328E-2"/>
    <n v="3.721804228770393E-2"/>
    <n v="3.1215089745590618E-2"/>
    <n v="2.6046788933046704E-2"/>
    <n v="2.0285259617552308E-2"/>
    <n v="1.5798176074956479E-2"/>
    <n v="1.230363189827611E-2"/>
    <n v="9.5820781569997213E-3"/>
    <n v="7.4625299721226687E-3"/>
    <n v="5.8118241859831474E-3"/>
    <n v="4.526253227116939E-3"/>
    <n v="3.5250495576581399E-3"/>
    <n v="2.7453113558695906E-3"/>
    <n v="0.95634711333536793"/>
    <n v="29.464500582493923"/>
    <n v="28.60666457269247"/>
    <s v="I-All-Other-Shift1-All-All-S"/>
    <m/>
    <n v="0.94560802384955622"/>
    <n v="0.21154323258170579"/>
    <n v="0.35981826425098573"/>
    <n v="0.46246422938340581"/>
    <n v="0.54240498740765464"/>
    <n v="0.61244515297483715"/>
    <n v="0.67305330385280682"/>
    <n v="0.72497514675350649"/>
    <n v="0.76908798883667973"/>
    <n v="0.8063060311243837"/>
    <n v="0.83752112086997432"/>
    <n v="0.86356790980302101"/>
    <n v="0.88385316942057335"/>
    <n v="0.89965134549552983"/>
    <n v="0.91195497739380593"/>
    <n v="0.92153705555080567"/>
    <n v="0.92899958552292838"/>
    <n v="0.93481140970891152"/>
    <n v="0.93933766293602849"/>
    <n v="0.94286271249368658"/>
    <n v="0.94560802384955622"/>
    <n v="0.21154323258170579"/>
    <n v="0.14827503166927994"/>
    <n v="0.10264596513242008"/>
    <n v="7.9940758024248826E-2"/>
    <n v="7.0040165567182511E-2"/>
    <n v="6.0608150877969655E-2"/>
    <n v="5.1921842900699726E-2"/>
    <n v="4.411284208317328E-2"/>
    <n v="3.721804228770393E-2"/>
    <n v="3.1215089745590618E-2"/>
    <n v="2.6046788933046704E-2"/>
    <n v="2.0285259617552308E-2"/>
    <n v="1.5798176074956479E-2"/>
    <n v="1.230363189827611E-2"/>
    <n v="9.5820781569997213E-3"/>
    <n v="7.4625299721226687E-3"/>
    <n v="5.8118241859831474E-3"/>
    <n v="4.526253227116939E-3"/>
    <n v="3.5250495576581399E-3"/>
    <n v="2.7453113558695906E-3"/>
    <n v="0.95634711333536793"/>
    <n v="0.94560802384955622"/>
    <n v="0.21154323258170579"/>
    <n v="0.35981826425098573"/>
    <n v="0.46246422938340581"/>
    <n v="0.54240498740765464"/>
    <n v="0.61244515297483715"/>
    <n v="0.67305330385280682"/>
    <n v="0.72497514675350649"/>
    <n v="0.76908798883667973"/>
    <n v="0.8063060311243837"/>
    <n v="0.83752112086997432"/>
    <n v="0.86356790980302101"/>
    <n v="0.88385316942057335"/>
    <n v="0.89965134549552983"/>
    <n v="0.91195497739380593"/>
    <n v="0.92153705555080567"/>
    <n v="0.92899958552292838"/>
    <n v="0.93481140970891152"/>
    <n v="0.93933766293602849"/>
    <n v="0.94286271249368658"/>
    <n v="0.94560802384955622"/>
  </r>
  <r>
    <x v="0"/>
    <s v="Under $20"/>
    <n v="15.329071252499403"/>
    <s v="Lighting"/>
    <s v="n/a"/>
    <s v="SC-Retro"/>
    <s v="M_Input"/>
    <x v="1"/>
    <s v="Lighting"/>
    <s v="Efficient Lighting 2 Shift"/>
    <n v="0.401488406441876"/>
    <n v="0.28141153679792119"/>
    <n v="0.19481202242093199"/>
    <n v="0.15171975561314585"/>
    <n v="0.13292939753878519"/>
    <n v="0.11502835432935127"/>
    <n v="9.854258966982489E-2"/>
    <n v="8.3721868364447935E-2"/>
    <n v="7.0636211362635842E-2"/>
    <n v="5.9243193393373195E-2"/>
    <n v="4.9434262935439205E-2"/>
    <n v="3.8499442684677643E-2"/>
    <n v="2.9983396110639614E-2"/>
    <n v="2.3351092370106376E-2"/>
    <n v="1.8185849023411499E-2"/>
    <n v="1.4163153460250995E-2"/>
    <n v="1.1030275005604303E-2"/>
    <n v="8.5903868118574495E-3"/>
    <n v="6.6901999759608399E-3"/>
    <n v="5.2103329801824472E-3"/>
    <n v="1.8150534708786046"/>
    <n v="16.961955666958147"/>
    <n v="15.329071252499403"/>
    <s v="I-All-Other-Shift2-All-All-S"/>
    <m/>
    <n v="1.794671727290424"/>
    <n v="0.401488406441876"/>
    <n v="0.68289994323979719"/>
    <n v="0.87771196566072918"/>
    <n v="1.0294317212738751"/>
    <n v="1.1623611188126604"/>
    <n v="1.2773894731420117"/>
    <n v="1.3759320628118366"/>
    <n v="1.4596539311762844"/>
    <n v="1.5302901425389202"/>
    <n v="1.5895333359322934"/>
    <n v="1.6389675988677326"/>
    <n v="1.6774670415524102"/>
    <n v="1.7074504376630499"/>
    <n v="1.7308015300331563"/>
    <n v="1.7489873790565678"/>
    <n v="1.7631505325168189"/>
    <n v="1.7741808075224232"/>
    <n v="1.7827711943342808"/>
    <n v="1.7894613943102415"/>
    <n v="1.794671727290424"/>
    <n v="0.401488406441876"/>
    <n v="0.28141153679792119"/>
    <n v="0.19481202242093199"/>
    <n v="0.15171975561314585"/>
    <n v="0.13292939753878519"/>
    <n v="0.11502835432935127"/>
    <n v="9.854258966982489E-2"/>
    <n v="8.3721868364447935E-2"/>
    <n v="7.0636211362635842E-2"/>
    <n v="5.9243193393373195E-2"/>
    <n v="4.9434262935439205E-2"/>
    <n v="3.8499442684677643E-2"/>
    <n v="2.9983396110639614E-2"/>
    <n v="2.3351092370106376E-2"/>
    <n v="1.8185849023411499E-2"/>
    <n v="1.4163153460250995E-2"/>
    <n v="1.1030275005604303E-2"/>
    <n v="8.5903868118574495E-3"/>
    <n v="6.6901999759608399E-3"/>
    <n v="5.2103329801824472E-3"/>
    <n v="1.8150534708786046"/>
    <n v="1.794671727290424"/>
    <n v="0.401488406441876"/>
    <n v="0.68289994323979719"/>
    <n v="0.87771196566072918"/>
    <n v="1.0294317212738751"/>
    <n v="1.1623611188126604"/>
    <n v="1.2773894731420117"/>
    <n v="1.3759320628118366"/>
    <n v="1.4596539311762844"/>
    <n v="1.5302901425389202"/>
    <n v="1.5895333359322934"/>
    <n v="1.6389675988677326"/>
    <n v="1.6774670415524102"/>
    <n v="1.7074504376630499"/>
    <n v="1.7308015300331563"/>
    <n v="1.7489873790565678"/>
    <n v="1.7631505325168189"/>
    <n v="1.7741808075224232"/>
    <n v="1.7827711943342808"/>
    <n v="1.7894613943102415"/>
    <n v="1.794671727290424"/>
  </r>
  <r>
    <x v="0"/>
    <s v="Under $10"/>
    <n v="6.7671287029206253"/>
    <s v="Lighting"/>
    <s v="n/a"/>
    <s v="SC-Retro"/>
    <s v="M_Input"/>
    <x v="1"/>
    <s v="Lighting"/>
    <s v="Efficient Lighting 3 Shift"/>
    <n v="0.92012559445258735"/>
    <n v="0.64493508013534528"/>
    <n v="0.44646750705744548"/>
    <n v="0.34770924411227633"/>
    <n v="0.30464576054528292"/>
    <n v="0.26362039652450053"/>
    <n v="0.22583854837156209"/>
    <n v="0.19187262362125349"/>
    <n v="0.16188309532004683"/>
    <n v="0.13577273381675781"/>
    <n v="0.11329276223168232"/>
    <n v="8.8232491942356384E-2"/>
    <n v="6.8715533817048549E-2"/>
    <n v="5.3515711545887329E-2"/>
    <n v="4.1678078058560351E-2"/>
    <n v="3.245891982891743E-2"/>
    <n v="2.5279032180413639E-2"/>
    <n v="1.96873300573931E-2"/>
    <n v="1.5332508065282923E-2"/>
    <n v="1.1940969287690633E-2"/>
    <n v="4.1597145199189889"/>
    <n v="9.4689597166617396"/>
    <n v="6.7671287029206253"/>
    <s v="I-All-Other-Shift3-All-All-S"/>
    <m/>
    <n v="4.1130039209722904"/>
    <n v="0.92012559445258735"/>
    <n v="1.5650606745879325"/>
    <n v="2.0115281816453781"/>
    <n v="2.3592374257576543"/>
    <n v="2.6638831863029373"/>
    <n v="2.9275035828274376"/>
    <n v="3.1533421311989995"/>
    <n v="3.3452147548202529"/>
    <n v="3.5070978501402998"/>
    <n v="3.6428705839570577"/>
    <n v="3.7561633461887398"/>
    <n v="3.8443958381310961"/>
    <n v="3.9131113719481445"/>
    <n v="3.966627083494032"/>
    <n v="4.0083051615525926"/>
    <n v="4.0407640813815098"/>
    <n v="4.0660431135619231"/>
    <n v="4.0857304436193163"/>
    <n v="4.1010629516845993"/>
    <n v="4.1130039209722904"/>
    <n v="0.92012559445258735"/>
    <n v="0.64493508013534528"/>
    <n v="0.44646750705744548"/>
    <n v="0.34770924411227633"/>
    <n v="0.30464576054528292"/>
    <n v="0.26362039652450053"/>
    <n v="0.22583854837156209"/>
    <n v="0.19187262362125349"/>
    <n v="0.16188309532004683"/>
    <n v="0.13577273381675781"/>
    <n v="0.11329276223168232"/>
    <n v="8.8232491942356384E-2"/>
    <n v="6.8715533817048549E-2"/>
    <n v="5.3515711545887329E-2"/>
    <n v="4.1678078058560351E-2"/>
    <n v="3.245891982891743E-2"/>
    <n v="2.5279032180413639E-2"/>
    <n v="1.96873300573931E-2"/>
    <n v="1.5332508065282923E-2"/>
    <n v="1.1940969287690633E-2"/>
    <n v="4.1597145199189889"/>
    <n v="4.1130039209722904"/>
    <n v="0.92012559445258735"/>
    <n v="1.5650606745879325"/>
    <n v="2.0115281816453781"/>
    <n v="2.3592374257576543"/>
    <n v="2.6638831863029373"/>
    <n v="2.9275035828274376"/>
    <n v="3.1533421311989995"/>
    <n v="3.3452147548202529"/>
    <n v="3.5070978501402998"/>
    <n v="3.6428705839570577"/>
    <n v="3.7561633461887398"/>
    <n v="3.8443958381310961"/>
    <n v="3.9131113719481445"/>
    <n v="3.966627083494032"/>
    <n v="4.0083051615525926"/>
    <n v="4.0407640813815098"/>
    <n v="4.0660431135619231"/>
    <n v="4.0857304436193163"/>
    <n v="4.1010629516845993"/>
    <n v="4.1130039209722904"/>
  </r>
  <r>
    <x v="0"/>
    <s v="Under $65"/>
    <n v="61.259222400551387"/>
    <s v="Lighting"/>
    <s v="n/a"/>
    <s v="SC-Retro"/>
    <s v="M_Input"/>
    <x v="1"/>
    <s v="Lighting"/>
    <s v="Lighting Controls"/>
    <n v="0.76812217622496037"/>
    <n v="0.53839273710465974"/>
    <n v="0.37271172022850318"/>
    <n v="0.29026817957384854"/>
    <n v="0.25431872124692745"/>
    <n v="0.2200706880631397"/>
    <n v="0.18853034661409912"/>
    <n v="0.16017554353721908"/>
    <n v="0.13514024196364685"/>
    <n v="0.11334327444003536"/>
    <n v="9.4576961667618295E-2"/>
    <n v="7.3656611807255107E-2"/>
    <n v="5.7363826953876755E-2"/>
    <n v="4.4674993351652037E-2"/>
    <n v="3.4792919805976312E-2"/>
    <n v="2.7096753190234517E-2"/>
    <n v="2.1102972603247894E-2"/>
    <n v="1.6435011588543623E-2"/>
    <n v="1.2799599894945364E-2"/>
    <n v="9.968338421183838E-3"/>
    <n v="3.472535693799117"/>
    <n v="43.572366493467221"/>
    <n v="61.259222400551387"/>
    <s v="I-All-Other-Shift3-All-All-S"/>
    <m/>
    <n v="3.4335416182815726"/>
    <n v="0.76812217622496037"/>
    <n v="1.3065149133296201"/>
    <n v="1.6792266335581232"/>
    <n v="1.9694948131319716"/>
    <n v="2.2238135343788992"/>
    <n v="2.4438842224420387"/>
    <n v="2.632414569056138"/>
    <n v="2.792590112593357"/>
    <n v="2.9277303545570037"/>
    <n v="3.0410736289970393"/>
    <n v="3.1356505906646577"/>
    <n v="3.2093072024719129"/>
    <n v="3.2666710294257895"/>
    <n v="3.3113460227774416"/>
    <n v="3.3461389425834178"/>
    <n v="3.3732356957736522"/>
    <n v="3.3943386683768999"/>
    <n v="3.4107736799654433"/>
    <n v="3.4235732798603888"/>
    <n v="3.4335416182815726"/>
    <n v="0.76812217622496037"/>
    <n v="0.53839273710465974"/>
    <n v="0.37271172022850318"/>
    <n v="0.29026817957384854"/>
    <n v="0.25431872124692745"/>
    <n v="0.2200706880631397"/>
    <n v="0.18853034661409912"/>
    <n v="0.16017554353721908"/>
    <n v="0.13514024196364685"/>
    <n v="0.11334327444003536"/>
    <n v="9.4576961667618295E-2"/>
    <n v="7.3656611807255107E-2"/>
    <n v="5.7363826953876755E-2"/>
    <n v="4.4674993351652037E-2"/>
    <n v="3.4792919805976312E-2"/>
    <n v="2.7096753190234517E-2"/>
    <n v="2.1102972603247894E-2"/>
    <n v="1.6435011588543623E-2"/>
    <n v="1.2799599894945364E-2"/>
    <n v="9.968338421183838E-3"/>
    <n v="3.472535693799117"/>
    <n v="3.4335416182815726"/>
    <n v="0.76812217622496037"/>
    <n v="1.3065149133296201"/>
    <n v="1.6792266335581232"/>
    <n v="1.9694948131319716"/>
    <n v="2.2238135343788992"/>
    <n v="2.4438842224420387"/>
    <n v="2.632414569056138"/>
    <n v="2.792590112593357"/>
    <n v="2.9277303545570037"/>
    <n v="3.0410736289970393"/>
    <n v="3.1356505906646577"/>
    <n v="3.2093072024719129"/>
    <n v="3.2666710294257895"/>
    <n v="3.3113460227774416"/>
    <n v="3.3461389425834178"/>
    <n v="3.3732356957736522"/>
    <n v="3.3943386683768999"/>
    <n v="3.4107736799654433"/>
    <n v="3.4235732798603888"/>
    <n v="3.4335416182815726"/>
  </r>
  <r>
    <x v="7"/>
    <s v="Over $160"/>
    <n v="9999"/>
    <s v="Motors"/>
    <s v="n/a"/>
    <s v="SC-Retro"/>
    <s v="M_Input"/>
    <x v="1"/>
    <s v="Motors"/>
    <s v="Motors: Rewind 20-50 HP"/>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
    <s v="Over $160"/>
    <n v="9999"/>
    <s v="Motors"/>
    <s v="n/a"/>
    <s v="SC-Retro"/>
    <s v="M_Input"/>
    <x v="1"/>
    <s v="Motors"/>
    <s v="Motors: Rewind 51-100 HP"/>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
    <s v="Over $160"/>
    <n v="9999"/>
    <s v="Motors"/>
    <s v="n/a"/>
    <s v="SC-Retro"/>
    <s v="M_Input"/>
    <x v="1"/>
    <s v="Motors"/>
    <s v="Motors: Rewind 101-200 HP"/>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
    <s v="Over $160"/>
    <n v="9999"/>
    <s v="Motors"/>
    <s v="n/a"/>
    <s v="SC-Retro"/>
    <s v="M_Input"/>
    <x v="1"/>
    <s v="Motors"/>
    <s v="Motors: Rewind 201-500 HP"/>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
    <s v="Over $160"/>
    <n v="9999"/>
    <s v="Motors"/>
    <s v="n/a"/>
    <s v="SC-Retro"/>
    <s v="M_Input"/>
    <x v="1"/>
    <s v="Motors"/>
    <s v="Motors: Rewind 501-5000 HP"/>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
    <s v="Under $15"/>
    <n v="11.153198768965963"/>
    <s v="Fans"/>
    <s v="n/a"/>
    <s v="SC-Retro"/>
    <s v="M_Input"/>
    <x v="1"/>
    <s v="Fans"/>
    <s v="Efficient Centrifugal Fan"/>
    <n v="9.3955157378198637E-2"/>
    <n v="9.3955157378198637E-2"/>
    <n v="9.3955157378198637E-2"/>
    <n v="9.3955157378198637E-2"/>
    <n v="9.3955157378198637E-2"/>
    <n v="8.4559641640378783E-2"/>
    <n v="6.7647713312303029E-2"/>
    <n v="5.4118170649842409E-2"/>
    <n v="4.3294536519873937E-2"/>
    <n v="3.4635629215899154E-2"/>
    <n v="2.770850337271932E-2"/>
    <n v="2.2166802698175458E-2"/>
    <n v="1.7733442158540363E-2"/>
    <n v="1.4186753726832292E-2"/>
    <n v="1.1349402981465834E-2"/>
    <n v="9.0795223851726642E-3"/>
    <n v="6.192930474504205E-5"/>
    <n v="2.2117608837521833E-5"/>
    <n v="7.5400939219257938E-6"/>
    <n v="2.4587262789075048E-6"/>
    <n v="0.85902176507158456"/>
    <n v="6.9768575428743231"/>
    <n v="11.153198768965963"/>
    <s v="I-SIC26-Proc-All-All-All-E"/>
    <m/>
    <n v="0.85634995128597968"/>
    <n v="9.3955157378198637E-2"/>
    <n v="0.18791031475639727"/>
    <n v="0.2818654721345959"/>
    <n v="0.37582062951279455"/>
    <n v="0.4697757868909932"/>
    <n v="0.55433542853137197"/>
    <n v="0.62198314184367498"/>
    <n v="0.67610131249351735"/>
    <n v="0.71939584901339126"/>
    <n v="0.7540314782292904"/>
    <n v="0.78173998160200975"/>
    <n v="0.80390678430018525"/>
    <n v="0.82164022645872559"/>
    <n v="0.8358269801855579"/>
    <n v="0.84717638316702371"/>
    <n v="0.85625590555219633"/>
    <n v="0.85631783485694135"/>
    <n v="0.85633995246577888"/>
    <n v="0.85634749255970077"/>
    <n v="0.85634995128597968"/>
    <n v="9.3955157378198637E-2"/>
    <n v="9.3955157378198637E-2"/>
    <n v="9.3955157378198637E-2"/>
    <n v="9.3955157378198637E-2"/>
    <n v="9.3955157378198637E-2"/>
    <n v="8.4559641640378783E-2"/>
    <n v="6.7647713312303029E-2"/>
    <n v="5.4118170649842409E-2"/>
    <n v="4.3294536519873937E-2"/>
    <n v="3.4635629215899154E-2"/>
    <n v="2.770850337271932E-2"/>
    <n v="2.2166802698175458E-2"/>
    <n v="1.7733442158540363E-2"/>
    <n v="1.4186753726832292E-2"/>
    <n v="1.1349402981465834E-2"/>
    <n v="9.0795223851726642E-3"/>
    <n v="6.192930474504205E-5"/>
    <n v="2.2117608837521833E-5"/>
    <n v="7.5400939219257938E-6"/>
    <n v="2.4587262789075048E-6"/>
    <n v="0.85902176507158456"/>
    <n v="0.85634995128597968"/>
    <n v="9.3955157378198637E-2"/>
    <n v="0.18791031475639727"/>
    <n v="0.2818654721345959"/>
    <n v="0.37582062951279455"/>
    <n v="0.4697757868909932"/>
    <n v="0.55433542853137197"/>
    <n v="0.62198314184367498"/>
    <n v="0.67610131249351735"/>
    <n v="0.71939584901339126"/>
    <n v="0.7540314782292904"/>
    <n v="0.78173998160200975"/>
    <n v="0.80390678430018525"/>
    <n v="0.82164022645872559"/>
    <n v="0.8358269801855579"/>
    <n v="0.84717638316702371"/>
    <n v="0.85625590555219633"/>
    <n v="0.85631783485694135"/>
    <n v="0.85633995246577888"/>
    <n v="0.85634749255970077"/>
    <n v="0.85634995128597968"/>
  </r>
  <r>
    <x v="8"/>
    <s v="Under $15"/>
    <n v="12.930676202933816"/>
    <s v="Energy Management"/>
    <s v="n/a"/>
    <s v="SC-Retro"/>
    <s v="M_Input"/>
    <x v="1"/>
    <s v="Fans"/>
    <s v="Fan Energy Management"/>
    <n v="0.15385691638192059"/>
    <n v="0.18891175593072429"/>
    <n v="0.23117270566543924"/>
    <n v="0.26835508671265218"/>
    <n v="0.30609295898877864"/>
    <n v="0.35785946231279719"/>
    <n v="0.39257738753850957"/>
    <n v="0.40104553183909875"/>
    <n v="0.37793728392256787"/>
    <n v="0.32486910792915308"/>
    <n v="0.25139743177448665"/>
    <n v="0.17252856383481077"/>
    <n v="0.10324240842718604"/>
    <n v="5.2862248513149336E-2"/>
    <n v="2.267970586650004E-2"/>
    <n v="7.9678479526427946E-3"/>
    <n v="2.2352548198713131E-3"/>
    <n v="4.8718405746120186E-4"/>
    <n v="8.007943575281857E-5"/>
    <n v="9.6122587107131143E-6"/>
    <n v="3.5780678228353628"/>
    <n v="-1.5280659402111547"/>
    <n v="12.930676202933816"/>
    <s v="I-SIC20-Proc-All-All-All-E"/>
    <m/>
    <n v="3.5780678228353628"/>
    <n v="0.15385691638192059"/>
    <n v="0.34276867231264485"/>
    <n v="0.57394137797808409"/>
    <n v="0.84229646469073627"/>
    <n v="1.1483894236795149"/>
    <n v="1.5062488859923122"/>
    <n v="1.8988262735308217"/>
    <n v="2.2998718053699205"/>
    <n v="2.6778090892924884"/>
    <n v="3.0026781972216416"/>
    <n v="3.2540756289961283"/>
    <n v="3.426604192830939"/>
    <n v="3.5298466012581251"/>
    <n v="3.5780678228353628"/>
    <n v="3.5780678228353628"/>
    <n v="3.5780678228353628"/>
    <n v="3.5780678228353628"/>
    <n v="3.5780678228353628"/>
    <n v="3.5780678228353628"/>
    <n v="3.5780678228353628"/>
    <n v="0.15385691638192059"/>
    <n v="0.18891175593072429"/>
    <n v="0.23117270566543924"/>
    <n v="0.26835508671265218"/>
    <n v="0.30609295898877864"/>
    <n v="0.35785946231279719"/>
    <n v="0.39257738753850957"/>
    <n v="0.40104553183909875"/>
    <n v="0.37793728392256787"/>
    <n v="0.32486910792915308"/>
    <n v="0.25139743177448665"/>
    <n v="0.17252856383481077"/>
    <n v="0.10324240842718604"/>
    <n v="5.2862248513149336E-2"/>
    <n v="2.267970586650004E-2"/>
    <n v="7.9678479526427946E-3"/>
    <n v="2.2352548198713131E-3"/>
    <n v="4.8718405746120186E-4"/>
    <n v="8.007943575281857E-5"/>
    <n v="9.6122587107131143E-6"/>
    <n v="3.5780678228353628"/>
    <n v="3.5780678228353628"/>
    <n v="0.15385691638192059"/>
    <n v="0.34276867231264485"/>
    <n v="0.57394137797808409"/>
    <n v="0.84229646469073627"/>
    <n v="1.1483894236795149"/>
    <n v="1.5062488859923122"/>
    <n v="1.8988262735308217"/>
    <n v="2.2998718053699205"/>
    <n v="2.6778090892924884"/>
    <n v="3.0026781972216416"/>
    <n v="3.2540756289961283"/>
    <n v="3.426604192830939"/>
    <n v="3.5298466012581251"/>
    <n v="3.5780678228353628"/>
    <n v="3.5780678228353628"/>
    <n v="3.5780678228353628"/>
    <n v="3.5780678228353628"/>
    <n v="3.5780678228353628"/>
    <n v="3.5780678228353628"/>
    <n v="3.5780678228353628"/>
  </r>
  <r>
    <x v="8"/>
    <s v="Under $20"/>
    <n v="18.634245915575331"/>
    <s v="Fans"/>
    <s v="n/a"/>
    <s v="SC-Retro"/>
    <s v="M_Input"/>
    <x v="1"/>
    <s v="Fans"/>
    <s v="Fan Equipment Upgrade"/>
    <n v="0.43570899941863955"/>
    <n v="0.53498116360706083"/>
    <n v="0.65466038607169219"/>
    <n v="0.75995755712553403"/>
    <n v="0.86682782955971938"/>
    <n v="1.01342592795603"/>
    <n v="1.1117439809737872"/>
    <n v="1.1357250067665017"/>
    <n v="1.0702845194956117"/>
    <n v="0.9200002007480137"/>
    <n v="0.71193499798848592"/>
    <n v="0.48858543175920299"/>
    <n v="0.29237324867291886"/>
    <n v="0.14970115057752625"/>
    <n v="6.4226894588685302E-2"/>
    <n v="2.2564231369021481E-2"/>
    <n v="6.330041339150775E-3"/>
    <n v="1.3796615920873658E-3"/>
    <n v="2.2677778579195427E-4"/>
    <n v="2.7221055273210019E-5"/>
    <n v="10.132767428340456"/>
    <n v="2.2277950903856398"/>
    <n v="18.634245915575331"/>
    <s v="I-All-Other-Shift3-All-All-S"/>
    <m/>
    <n v="10.132767428340456"/>
    <n v="0.43570899941863955"/>
    <n v="0.97069016302570033"/>
    <n v="1.6253505490973925"/>
    <n v="2.3853081062229267"/>
    <n v="3.252135935782646"/>
    <n v="4.2655618637386761"/>
    <n v="5.3773058447124633"/>
    <n v="6.5130308514789652"/>
    <n v="7.5833153709745771"/>
    <n v="8.5033155717225917"/>
    <n v="9.2152505697110776"/>
    <n v="9.7038360014702807"/>
    <n v="9.9962092501431989"/>
    <n v="10.132767428340456"/>
    <n v="10.132767428340456"/>
    <n v="10.132767428340456"/>
    <n v="10.132767428340456"/>
    <n v="10.132767428340456"/>
    <n v="10.132767428340456"/>
    <n v="10.132767428340456"/>
    <n v="0.43570899941863955"/>
    <n v="0.53498116360706083"/>
    <n v="0.65466038607169219"/>
    <n v="0.75995755712553403"/>
    <n v="0.86682782955971938"/>
    <n v="1.01342592795603"/>
    <n v="1.1117439809737872"/>
    <n v="1.1357250067665017"/>
    <n v="1.0702845194956117"/>
    <n v="0.9200002007480137"/>
    <n v="0.71193499798848592"/>
    <n v="0.48858543175920299"/>
    <n v="0.29237324867291886"/>
    <n v="0.14970115057752625"/>
    <n v="6.4226894588685302E-2"/>
    <n v="2.2564231369021481E-2"/>
    <n v="6.330041339150775E-3"/>
    <n v="1.3796615920873658E-3"/>
    <n v="2.2677778579195427E-4"/>
    <n v="2.7221055273210019E-5"/>
    <n v="10.132767428340456"/>
    <n v="10.132767428340456"/>
    <n v="0.43570899941863955"/>
    <n v="0.97069016302570033"/>
    <n v="1.6253505490973925"/>
    <n v="2.3853081062229267"/>
    <n v="3.252135935782646"/>
    <n v="4.2655618637386761"/>
    <n v="5.3773058447124633"/>
    <n v="6.5130308514789652"/>
    <n v="7.5833153709745771"/>
    <n v="8.5033155717225917"/>
    <n v="9.2152505697110776"/>
    <n v="9.7038360014702807"/>
    <n v="9.9962092501431989"/>
    <n v="10.132767428340456"/>
    <n v="10.132767428340456"/>
    <n v="10.132767428340456"/>
    <n v="10.132767428340456"/>
    <n v="10.132767428340456"/>
    <n v="10.132767428340456"/>
    <n v="10.132767428340456"/>
  </r>
  <r>
    <x v="8"/>
    <s v="Under $10"/>
    <n v="6.7279081005216401"/>
    <s v="Energy Management"/>
    <s v="n/a"/>
    <s v="SC-Retro"/>
    <s v="M_Input"/>
    <x v="1"/>
    <s v="Fans"/>
    <s v="Fan System Optimization"/>
    <n v="0.43315315628127182"/>
    <n v="0.53184299584497541"/>
    <n v="0.65082018709191358"/>
    <n v="0.75549969118826488"/>
    <n v="0.86174306894560382"/>
    <n v="1.0074812315952641"/>
    <n v="1.1052225567478176"/>
    <n v="1.1290629112661701"/>
    <n v="1.064006294010635"/>
    <n v="0.91460353415954265"/>
    <n v="0.70775882953364877"/>
    <n v="0.48571941860720075"/>
    <n v="0.29065820454445779"/>
    <n v="0.14882301251090352"/>
    <n v="6.3850143435994045E-2"/>
    <n v="2.2431870926681665E-2"/>
    <n v="6.2929096922545455E-3"/>
    <n v="1.3715685790517589E-3"/>
    <n v="2.2544752075658161E-4"/>
    <n v="2.706137817816546E-5"/>
    <n v="10.073329215843531"/>
    <n v="4.1020321772329389"/>
    <n v="6.7279081005216401"/>
    <s v="I-SIC24-Proc-All-All-All-E"/>
    <m/>
    <n v="10.073329215843531"/>
    <n v="0.43315315628127182"/>
    <n v="0.96499615212624723"/>
    <n v="1.6158163392181608"/>
    <n v="2.3713160304064256"/>
    <n v="3.2330590993520296"/>
    <n v="4.2405403309472938"/>
    <n v="5.3457628876951109"/>
    <n v="6.4748257989612812"/>
    <n v="7.5388320929719157"/>
    <n v="8.4534356271314586"/>
    <n v="9.1611944566651076"/>
    <n v="9.6469138752723076"/>
    <n v="9.9375720798167659"/>
    <n v="10.073329215843531"/>
    <n v="10.073329215843531"/>
    <n v="10.073329215843531"/>
    <n v="10.073329215843531"/>
    <n v="10.073329215843531"/>
    <n v="10.073329215843531"/>
    <n v="10.073329215843531"/>
    <n v="0.43315315628127182"/>
    <n v="0.53184299584497541"/>
    <n v="0.65082018709191358"/>
    <n v="0.75549969118826488"/>
    <n v="0.86174306894560382"/>
    <n v="1.0074812315952641"/>
    <n v="1.1052225567478176"/>
    <n v="1.1290629112661701"/>
    <n v="1.064006294010635"/>
    <n v="0.91460353415954265"/>
    <n v="0.70775882953364877"/>
    <n v="0.48571941860720075"/>
    <n v="0.29065820454445779"/>
    <n v="0.14882301251090352"/>
    <n v="6.3850143435994045E-2"/>
    <n v="2.2431870926681665E-2"/>
    <n v="6.2929096922545455E-3"/>
    <n v="1.3715685790517589E-3"/>
    <n v="2.2544752075658161E-4"/>
    <n v="2.706137817816546E-5"/>
    <n v="10.073329215843531"/>
    <n v="10.073329215843531"/>
    <n v="0.43315315628127182"/>
    <n v="0.96499615212624723"/>
    <n v="1.6158163392181608"/>
    <n v="2.3713160304064256"/>
    <n v="3.2330590993520296"/>
    <n v="4.2405403309472938"/>
    <n v="5.3457628876951109"/>
    <n v="6.4748257989612812"/>
    <n v="7.5388320929719157"/>
    <n v="8.4534356271314586"/>
    <n v="9.1611944566651076"/>
    <n v="9.6469138752723076"/>
    <n v="9.9375720798167659"/>
    <n v="10.073329215843531"/>
    <n v="10.073329215843531"/>
    <n v="10.073329215843531"/>
    <n v="10.073329215843531"/>
    <n v="10.073329215843531"/>
    <n v="10.073329215843531"/>
    <n v="10.073329215843531"/>
  </r>
  <r>
    <x v="9"/>
    <s v="Under $15"/>
    <n v="12.831578677537275"/>
    <s v="Energy Management"/>
    <s v="n/a"/>
    <s v="SC-Retro"/>
    <s v="M_Input"/>
    <x v="1"/>
    <s v="Pumps"/>
    <s v="Pump Energy Management"/>
    <n v="0.2392447971945991"/>
    <n v="0.293754455751153"/>
    <n v="0.3594694888240576"/>
    <n v="0.41728743696732401"/>
    <n v="0.47596916419527519"/>
    <n v="0.55646516580813266"/>
    <n v="0.61045092852174732"/>
    <n v="0.62361874387546201"/>
    <n v="0.58768582505503397"/>
    <n v="0.5051657453498376"/>
    <n v="0.39091858198191282"/>
    <n v="0.26827888037528008"/>
    <n v="0.16054012810662677"/>
    <n v="8.2199866097570087E-2"/>
    <n v="3.52665434746849E-2"/>
    <n v="1.2389863337540725E-2"/>
    <n v="3.4757819059033383E-3"/>
    <n v="7.575626352371342E-4"/>
    <n v="1.2452211325088207E-4"/>
    <n v="1.4946893125805613E-5"/>
    <n v="5.5638324928976539"/>
    <n v="-1.6261889354361263"/>
    <n v="12.831578677537275"/>
    <s v="I-SIC26-Proc-All-All-All-E"/>
    <m/>
    <n v="5.5638324928976539"/>
    <n v="0.2392447971945991"/>
    <n v="0.53299925294575212"/>
    <n v="0.89246874176980973"/>
    <n v="1.3097561787371337"/>
    <n v="1.7857253429324089"/>
    <n v="2.3421905087405417"/>
    <n v="2.9526414372622889"/>
    <n v="3.576260181137751"/>
    <n v="4.1639460061927851"/>
    <n v="4.6691117515426228"/>
    <n v="5.0600303335245354"/>
    <n v="5.3283092138998152"/>
    <n v="5.4888493420064419"/>
    <n v="5.5638324928976539"/>
    <n v="5.5638324928976539"/>
    <n v="5.5638324928976539"/>
    <n v="5.5638324928976539"/>
    <n v="5.5638324928976539"/>
    <n v="5.5638324928976539"/>
    <n v="5.5638324928976539"/>
    <n v="0.2392447971945991"/>
    <n v="0.293754455751153"/>
    <n v="0.3594694888240576"/>
    <n v="0.41728743696732401"/>
    <n v="0.47596916419527519"/>
    <n v="0.55646516580813266"/>
    <n v="0.61045092852174732"/>
    <n v="0.62361874387546201"/>
    <n v="0.58768582505503397"/>
    <n v="0.5051657453498376"/>
    <n v="0.39091858198191282"/>
    <n v="0.26827888037528008"/>
    <n v="0.16054012810662677"/>
    <n v="8.2199866097570087E-2"/>
    <n v="3.52665434746849E-2"/>
    <n v="1.2389863337540725E-2"/>
    <n v="3.4757819059033383E-3"/>
    <n v="7.575626352371342E-4"/>
    <n v="1.2452211325088207E-4"/>
    <n v="1.4946893125805613E-5"/>
    <n v="5.5638324928976539"/>
    <n v="5.5638324928976539"/>
    <n v="0.2392447971945991"/>
    <n v="0.53299925294575212"/>
    <n v="0.89246874176980973"/>
    <n v="1.3097561787371337"/>
    <n v="1.7857253429324089"/>
    <n v="2.3421905087405417"/>
    <n v="2.9526414372622889"/>
    <n v="3.576260181137751"/>
    <n v="4.1639460061927851"/>
    <n v="4.6691117515426228"/>
    <n v="5.0600303335245354"/>
    <n v="5.3283092138998152"/>
    <n v="5.4888493420064419"/>
    <n v="5.5638324928976539"/>
    <n v="5.5638324928976539"/>
    <n v="5.5638324928976539"/>
    <n v="5.5638324928976539"/>
    <n v="5.5638324928976539"/>
    <n v="5.5638324928976539"/>
    <n v="5.5638324928976539"/>
  </r>
  <r>
    <x v="9"/>
    <s v="Under $25"/>
    <n v="21.750504403671666"/>
    <s v="Pumps"/>
    <s v="n/a"/>
    <s v="SC-Retro"/>
    <s v="M_Input"/>
    <x v="1"/>
    <s v="Pumps"/>
    <s v="Pump Equipment Upgrade"/>
    <n v="1.6455521945096214"/>
    <n v="1.6455521945096214"/>
    <n v="1.6455521945096214"/>
    <n v="1.6455521945096214"/>
    <n v="1.6455521945096214"/>
    <n v="1.4809969750586591"/>
    <n v="1.1847975800469275"/>
    <n v="0.94783806403754189"/>
    <n v="0.75827045123003356"/>
    <n v="0.60661636098402694"/>
    <n v="0.48529308878722149"/>
    <n v="0.38823447102977721"/>
    <n v="0.31058757682382176"/>
    <n v="0.24847006145905742"/>
    <n v="0.19877604916724589"/>
    <n v="0.15902083933379671"/>
    <n v="1.0846440596916692E-3"/>
    <n v="3.8737287846142971E-4"/>
    <n v="1.3205893583988302E-4"/>
    <n v="4.3062696469853878E-5"/>
    <n v="15.045104389054837"/>
    <n v="4.3780058142154505"/>
    <n v="21.750504403671666"/>
    <s v="I-SIC26-Proc-All-All-All-E"/>
    <m/>
    <n v="14.998309629076683"/>
    <n v="1.6455521945096214"/>
    <n v="3.2911043890192428"/>
    <n v="4.9366565835288645"/>
    <n v="6.5822087780384857"/>
    <n v="8.2277609725481078"/>
    <n v="9.7087579476067667"/>
    <n v="10.893555527653694"/>
    <n v="11.841393591691237"/>
    <n v="12.599664042921271"/>
    <n v="13.206280403905298"/>
    <n v="13.69157349269252"/>
    <n v="14.079807963722297"/>
    <n v="14.39039554054612"/>
    <n v="14.638865602005177"/>
    <n v="14.837641651172422"/>
    <n v="14.996662490506219"/>
    <n v="14.997747134565911"/>
    <n v="14.998134507444373"/>
    <n v="14.998266566380213"/>
    <n v="14.998309629076683"/>
    <n v="1.6455521945096214"/>
    <n v="1.6455521945096214"/>
    <n v="1.6455521945096214"/>
    <n v="1.6455521945096214"/>
    <n v="1.6455521945096214"/>
    <n v="1.4809969750586591"/>
    <n v="1.1847975800469275"/>
    <n v="0.94783806403754189"/>
    <n v="0.75827045123003356"/>
    <n v="0.60661636098402694"/>
    <n v="0.48529308878722149"/>
    <n v="0.38823447102977721"/>
    <n v="0.31058757682382176"/>
    <n v="0.24847006145905742"/>
    <n v="0.19877604916724589"/>
    <n v="0.15902083933379671"/>
    <n v="1.0846440596916692E-3"/>
    <n v="3.8737287846142971E-4"/>
    <n v="1.3205893583988302E-4"/>
    <n v="4.3062696469853878E-5"/>
    <n v="15.045104389054837"/>
    <n v="14.998309629076683"/>
    <n v="1.6455521945096214"/>
    <n v="3.2911043890192428"/>
    <n v="4.9366565835288645"/>
    <n v="6.5822087780384857"/>
    <n v="8.2277609725481078"/>
    <n v="9.7087579476067667"/>
    <n v="10.893555527653694"/>
    <n v="11.841393591691237"/>
    <n v="12.599664042921271"/>
    <n v="13.206280403905298"/>
    <n v="13.69157349269252"/>
    <n v="14.079807963722297"/>
    <n v="14.39039554054612"/>
    <n v="14.638865602005177"/>
    <n v="14.837641651172422"/>
    <n v="14.996662490506219"/>
    <n v="14.997747134565911"/>
    <n v="14.998134507444373"/>
    <n v="14.998266566380213"/>
    <n v="14.998309629076683"/>
  </r>
  <r>
    <x v="9"/>
    <s v="Under $5"/>
    <n v="-8.1169605075085798"/>
    <s v="Energy Management"/>
    <s v="n/a"/>
    <s v="SC-Retro"/>
    <s v="M_Input"/>
    <x v="1"/>
    <s v="Pumps"/>
    <s v="Pump System Optimization"/>
    <n v="0.66754323313301589"/>
    <n v="0.81963662925490322"/>
    <n v="1.0029953737597976"/>
    <n v="1.1643195926738648"/>
    <n v="1.328053936655079"/>
    <n v="1.5526546878564529"/>
    <n v="1.7032863045418742"/>
    <n v="1.7400272750356545"/>
    <n v="1.6397668844793483"/>
    <n v="1.4095185302800517"/>
    <n v="1.0907449489725871"/>
    <n v="0.74855442328115518"/>
    <n v="0.44794067591245185"/>
    <n v="0.22935489097905296"/>
    <n v="9.8401063381823362E-2"/>
    <n v="3.4570320974172751E-2"/>
    <n v="9.698161541396853E-3"/>
    <n v="2.1137588643803549E-3"/>
    <n v="3.4744284954475854E-4"/>
    <n v="4.1704971140409699E-5"/>
    <n v="15.524261235651533"/>
    <n v="11.222548431503556"/>
    <n v="-8.1169605075085798"/>
    <s v="I-SIC20-Proc-All-All-All-E"/>
    <m/>
    <n v="15.524261235651533"/>
    <n v="0.66754323313301589"/>
    <n v="1.4871798623879191"/>
    <n v="2.4901752361477167"/>
    <n v="3.6544948288215817"/>
    <n v="4.9825487654766611"/>
    <n v="6.5352034533331143"/>
    <n v="8.2384897578749889"/>
    <n v="9.9785170329106432"/>
    <n v="11.618283917389991"/>
    <n v="13.027802447670043"/>
    <n v="14.118547396642629"/>
    <n v="14.867101819923784"/>
    <n v="15.315042495836236"/>
    <n v="15.524261235651533"/>
    <n v="15.524261235651533"/>
    <n v="15.524261235651533"/>
    <n v="15.524261235651533"/>
    <n v="15.524261235651533"/>
    <n v="15.524261235651533"/>
    <n v="15.524261235651533"/>
    <n v="0.66754323313301589"/>
    <n v="0.81963662925490322"/>
    <n v="1.0029953737597976"/>
    <n v="1.1643195926738648"/>
    <n v="1.328053936655079"/>
    <n v="1.5526546878564529"/>
    <n v="1.7032863045418742"/>
    <n v="1.7400272750356545"/>
    <n v="1.6397668844793483"/>
    <n v="1.4095185302800517"/>
    <n v="1.0907449489725871"/>
    <n v="0.74855442328115518"/>
    <n v="0.44794067591245185"/>
    <n v="0.22935489097905296"/>
    <n v="9.8401063381823362E-2"/>
    <n v="3.4570320974172751E-2"/>
    <n v="9.698161541396853E-3"/>
    <n v="2.1137588643803549E-3"/>
    <n v="3.4744284954475854E-4"/>
    <n v="4.1704971140409699E-5"/>
    <n v="15.524261235651533"/>
    <n v="15.524261235651533"/>
    <n v="0.66754323313301589"/>
    <n v="1.4871798623879191"/>
    <n v="2.4901752361477167"/>
    <n v="3.6544948288215817"/>
    <n v="4.9825487654766611"/>
    <n v="6.5352034533331143"/>
    <n v="8.2384897578749889"/>
    <n v="9.9785170329106432"/>
    <n v="11.618283917389991"/>
    <n v="13.027802447670043"/>
    <n v="14.118547396642629"/>
    <n v="14.867101819923784"/>
    <n v="15.315042495836236"/>
    <n v="15.524261235651533"/>
    <n v="15.524261235651533"/>
    <n v="15.524261235651533"/>
    <n v="15.524261235651533"/>
    <n v="15.524261235651533"/>
    <n v="15.524261235651533"/>
    <n v="15.524261235651533"/>
  </r>
  <r>
    <x v="10"/>
    <s v="Over $160"/>
    <n v="9999"/>
    <s v="Transformers"/>
    <s v="n/a"/>
    <s v="SC-Retro"/>
    <s v="M_Input"/>
    <x v="1"/>
    <s v="Transformers"/>
    <s v="Transformers-Retrofit"/>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0"/>
    <s v="Over $160"/>
    <n v="9999"/>
    <s v="Transformers"/>
    <s v="n/a"/>
    <s v="SC-Retro"/>
    <s v="M_Input"/>
    <x v="1"/>
    <s v="Transformers"/>
    <s v="Transformers-New"/>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1"/>
    <s v="Over $160"/>
    <n v="9999"/>
    <s v="Misc"/>
    <s v="n/a"/>
    <s v="SC-Retro"/>
    <s v="M_Input"/>
    <x v="1"/>
    <s v="Belts"/>
    <s v="Synchronous Belts"/>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2"/>
    <s v="Under $20"/>
    <n v="19.387589810341304"/>
    <s v="Hi-Tech"/>
    <s v="n/a"/>
    <s v="SC-Retro"/>
    <s v="M_Input"/>
    <x v="1"/>
    <s v="Hi-Tech"/>
    <s v="Elec Chip Fab: Eliminate Exhaust"/>
    <n v="2.6860474896925938E-3"/>
    <n v="2.6860474896925938E-3"/>
    <n v="2.6860474896925938E-3"/>
    <n v="2.6860474896925938E-3"/>
    <n v="2.6860474896925938E-3"/>
    <n v="2.4174427407233343E-3"/>
    <n v="1.9339541925786673E-3"/>
    <n v="1.5471633540629338E-3"/>
    <n v="1.237730683250347E-3"/>
    <n v="9.9018454660027748E-4"/>
    <n v="7.9214763728022218E-4"/>
    <n v="6.3371810982417777E-4"/>
    <n v="5.0697448785934221E-4"/>
    <n v="4.0557959028747367E-4"/>
    <n v="3.2446367222997903E-4"/>
    <n v="2.5957093778398316E-4"/>
    <n v="1.7704728318344188E-6"/>
    <n v="6.3231172565534424E-7"/>
    <n v="2.1556081556556125E-7"/>
    <n v="7.0291570293651242E-8"/>
    <n v="2.4558239484118338E-2"/>
    <n v="12.457896902933285"/>
    <n v="19.387589810341304"/>
    <s v="I-All-Other-Shift3-All-All-S"/>
    <m/>
    <n v="2.4481856037887061E-2"/>
    <n v="2.6860474896925938E-3"/>
    <n v="5.3720949793851875E-3"/>
    <n v="8.0581424690777809E-3"/>
    <n v="1.0744189958770375E-2"/>
    <n v="1.3430237448462969E-2"/>
    <n v="1.5847680189186305E-2"/>
    <n v="1.7781634381764971E-2"/>
    <n v="1.9328797735827904E-2"/>
    <n v="2.0566528419078252E-2"/>
    <n v="2.1556712965678529E-2"/>
    <n v="2.2348860602958751E-2"/>
    <n v="2.298257871278293E-2"/>
    <n v="2.3489553200642273E-2"/>
    <n v="2.3895132790929748E-2"/>
    <n v="2.4219596463159729E-2"/>
    <n v="2.4479167400943712E-2"/>
    <n v="2.4480937873775546E-2"/>
    <n v="2.4481570185501202E-2"/>
    <n v="2.4481785746316768E-2"/>
    <n v="2.4481856037887061E-2"/>
    <n v="2.6860474896925938E-3"/>
    <n v="2.6860474896925938E-3"/>
    <n v="2.6860474896925938E-3"/>
    <n v="2.6860474896925938E-3"/>
    <n v="2.6860474896925938E-3"/>
    <n v="2.4174427407233343E-3"/>
    <n v="1.9339541925786673E-3"/>
    <n v="1.5471633540629338E-3"/>
    <n v="1.237730683250347E-3"/>
    <n v="9.9018454660027748E-4"/>
    <n v="7.9214763728022218E-4"/>
    <n v="6.3371810982417777E-4"/>
    <n v="5.0697448785934221E-4"/>
    <n v="4.0557959028747367E-4"/>
    <n v="3.2446367222997903E-4"/>
    <n v="2.5957093778398316E-4"/>
    <n v="1.7704728318344188E-6"/>
    <n v="6.3231172565534424E-7"/>
    <n v="2.1556081556556125E-7"/>
    <n v="7.0291570293651242E-8"/>
    <n v="2.4558239484118338E-2"/>
    <n v="2.4481856037887061E-2"/>
    <n v="2.6860474896925938E-3"/>
    <n v="5.3720949793851875E-3"/>
    <n v="8.0581424690777809E-3"/>
    <n v="1.0744189958770375E-2"/>
    <n v="1.3430237448462969E-2"/>
    <n v="1.5847680189186305E-2"/>
    <n v="1.7781634381764971E-2"/>
    <n v="1.9328797735827904E-2"/>
    <n v="2.0566528419078252E-2"/>
    <n v="2.1556712965678529E-2"/>
    <n v="2.2348860602958751E-2"/>
    <n v="2.298257871278293E-2"/>
    <n v="2.3489553200642273E-2"/>
    <n v="2.3895132790929748E-2"/>
    <n v="2.4219596463159729E-2"/>
    <n v="2.4479167400943712E-2"/>
    <n v="2.4480937873775546E-2"/>
    <n v="2.4481570185501202E-2"/>
    <n v="2.4481785746316768E-2"/>
    <n v="2.4481856037887061E-2"/>
  </r>
  <r>
    <x v="12"/>
    <s v="Under $5"/>
    <n v="-38.037927646446157"/>
    <s v="Hi-Tech"/>
    <s v="n/a"/>
    <s v="SC-Retro"/>
    <s v="M_Input"/>
    <x v="1"/>
    <s v="Hi-Tech"/>
    <s v="Elec Chip Fab: Exhaust Injector"/>
    <n v="8.6163118431413194E-2"/>
    <n v="8.6163118431413194E-2"/>
    <n v="8.6163118431413194E-2"/>
    <n v="8.6163118431413194E-2"/>
    <n v="8.6163118431413194E-2"/>
    <n v="7.7546806588271872E-2"/>
    <n v="6.2037445270617504E-2"/>
    <n v="4.9629956216493999E-2"/>
    <n v="3.9703964973195206E-2"/>
    <n v="3.1763171978556159E-2"/>
    <n v="2.5410537582844929E-2"/>
    <n v="2.0328430066275945E-2"/>
    <n v="1.6262744053020754E-2"/>
    <n v="1.3010195242416605E-2"/>
    <n v="1.0408156193933283E-2"/>
    <n v="8.3265249551466268E-3"/>
    <n v="5.6793284882095341E-5"/>
    <n v="2.0283316029326012E-5"/>
    <n v="6.9147668282190789E-6"/>
    <n v="2.2548152700885502E-6"/>
    <n v="0.78778000212470745"/>
    <n v="18.823983892024852"/>
    <n v="-38.037927646446157"/>
    <s v="I-All-Other-Shift3-All-All-S"/>
    <m/>
    <n v="0.78532977146084859"/>
    <n v="8.6163118431413194E-2"/>
    <n v="0.17232623686282639"/>
    <n v="0.25848935529423955"/>
    <n v="0.34465247372565277"/>
    <n v="0.430815592157066"/>
    <n v="0.50836239874533784"/>
    <n v="0.57039984401595534"/>
    <n v="0.62002980023244936"/>
    <n v="0.65973376520564453"/>
    <n v="0.69149693718420069"/>
    <n v="0.71690747476704564"/>
    <n v="0.73723590483332158"/>
    <n v="0.75349864888634233"/>
    <n v="0.76650884412875897"/>
    <n v="0.77691700032269229"/>
    <n v="0.78524352527783892"/>
    <n v="0.78530031856272098"/>
    <n v="0.7853206018787503"/>
    <n v="0.78532751664557854"/>
    <n v="0.78532977146084859"/>
    <n v="8.6163118431413194E-2"/>
    <n v="8.6163118431413194E-2"/>
    <n v="8.6163118431413194E-2"/>
    <n v="8.6163118431413194E-2"/>
    <n v="8.6163118431413194E-2"/>
    <n v="7.7546806588271872E-2"/>
    <n v="6.2037445270617504E-2"/>
    <n v="4.9629956216493999E-2"/>
    <n v="3.9703964973195206E-2"/>
    <n v="3.1763171978556159E-2"/>
    <n v="2.5410537582844929E-2"/>
    <n v="2.0328430066275945E-2"/>
    <n v="1.6262744053020754E-2"/>
    <n v="1.3010195242416605E-2"/>
    <n v="1.0408156193933283E-2"/>
    <n v="8.3265249551466268E-3"/>
    <n v="5.6793284882095341E-5"/>
    <n v="2.0283316029326012E-5"/>
    <n v="6.9147668282190789E-6"/>
    <n v="2.2548152700885502E-6"/>
    <n v="0.78778000212470745"/>
    <n v="0.78532977146084859"/>
    <n v="8.6163118431413194E-2"/>
    <n v="0.17232623686282639"/>
    <n v="0.25848935529423955"/>
    <n v="0.34465247372565277"/>
    <n v="0.430815592157066"/>
    <n v="0.50836239874533784"/>
    <n v="0.57039984401595534"/>
    <n v="0.62002980023244936"/>
    <n v="0.65973376520564453"/>
    <n v="0.69149693718420069"/>
    <n v="0.71690747476704564"/>
    <n v="0.73723590483332158"/>
    <n v="0.75349864888634233"/>
    <n v="0.76650884412875897"/>
    <n v="0.77691700032269229"/>
    <n v="0.78524352527783892"/>
    <n v="0.78530031856272098"/>
    <n v="0.7853206018787503"/>
    <n v="0.78532751664557854"/>
    <n v="0.78532977146084859"/>
  </r>
  <r>
    <x v="12"/>
    <s v="Under $5"/>
    <n v="-28.397725074214375"/>
    <s v="Hi-Tech"/>
    <s v="n/a"/>
    <s v="SC-Retro"/>
    <s v="M_Input"/>
    <x v="1"/>
    <s v="Hi-Tech"/>
    <s v="Elec Chip Fab: Solidstate Chiller"/>
    <n v="9.658821014679729E-2"/>
    <n v="9.658821014679729E-2"/>
    <n v="9.658821014679729E-2"/>
    <n v="9.658821014679729E-2"/>
    <n v="9.658821014679729E-2"/>
    <n v="8.6929389132117563E-2"/>
    <n v="6.9543511305694056E-2"/>
    <n v="5.5634809044555249E-2"/>
    <n v="4.4507847235644195E-2"/>
    <n v="3.5606277788515356E-2"/>
    <n v="2.8485022230812288E-2"/>
    <n v="2.2788017784649828E-2"/>
    <n v="1.8230414227719864E-2"/>
    <n v="1.4584331382175892E-2"/>
    <n v="1.1667465105740713E-2"/>
    <n v="9.3339720845925685E-3"/>
    <n v="6.3664846804324042E-5"/>
    <n v="2.273744528726559E-5"/>
    <n v="7.7514018025214703E-6"/>
    <n v="2.5276310225805316E-6"/>
    <n v="0.88309547959588242"/>
    <n v="21.491920462504389"/>
    <n v="-28.397725074214375"/>
    <s v="I-All-Other-Shift3-All-All-S"/>
    <m/>
    <n v="0.88034878938112049"/>
    <n v="9.658821014679729E-2"/>
    <n v="0.19317642029359458"/>
    <n v="0.28976463044039186"/>
    <n v="0.38635284058718916"/>
    <n v="0.48294105073398647"/>
    <n v="0.56987043986610408"/>
    <n v="0.63941395117179811"/>
    <n v="0.69504876021635331"/>
    <n v="0.73955660745199747"/>
    <n v="0.7751628852405128"/>
    <n v="0.80364790747132508"/>
    <n v="0.82643592525597487"/>
    <n v="0.84466633948369474"/>
    <n v="0.85925067086587059"/>
    <n v="0.87091813597161127"/>
    <n v="0.8802521080562038"/>
    <n v="0.88031577290300811"/>
    <n v="0.88033851034829536"/>
    <n v="0.88034626175009789"/>
    <n v="0.88034878938112049"/>
    <n v="9.658821014679729E-2"/>
    <n v="9.658821014679729E-2"/>
    <n v="9.658821014679729E-2"/>
    <n v="9.658821014679729E-2"/>
    <n v="9.658821014679729E-2"/>
    <n v="8.6929389132117563E-2"/>
    <n v="6.9543511305694056E-2"/>
    <n v="5.5634809044555249E-2"/>
    <n v="4.4507847235644195E-2"/>
    <n v="3.5606277788515356E-2"/>
    <n v="2.8485022230812288E-2"/>
    <n v="2.2788017784649828E-2"/>
    <n v="1.8230414227719864E-2"/>
    <n v="1.4584331382175892E-2"/>
    <n v="1.1667465105740713E-2"/>
    <n v="9.3339720845925685E-3"/>
    <n v="6.3664846804324042E-5"/>
    <n v="2.273744528726559E-5"/>
    <n v="7.7514018025214703E-6"/>
    <n v="2.5276310225805316E-6"/>
    <n v="0.88309547959588242"/>
    <n v="0.88034878938112049"/>
    <n v="9.658821014679729E-2"/>
    <n v="0.19317642029359458"/>
    <n v="0.28976463044039186"/>
    <n v="0.38635284058718916"/>
    <n v="0.48294105073398647"/>
    <n v="0.56987043986610408"/>
    <n v="0.63941395117179811"/>
    <n v="0.69504876021635331"/>
    <n v="0.73955660745199747"/>
    <n v="0.7751628852405128"/>
    <n v="0.80364790747132508"/>
    <n v="0.82643592525597487"/>
    <n v="0.84466633948369474"/>
    <n v="0.85925067086587059"/>
    <n v="0.87091813597161127"/>
    <n v="0.8802521080562038"/>
    <n v="0.88031577290300811"/>
    <n v="0.88033851034829536"/>
    <n v="0.88034626175009789"/>
    <n v="0.88034878938112049"/>
  </r>
  <r>
    <x v="12"/>
    <s v="Under $5"/>
    <n v="-8.8245566480666042"/>
    <s v="Hi-Tech"/>
    <s v="n/a"/>
    <s v="SC-Retro"/>
    <s v="M_Input"/>
    <x v="1"/>
    <s v="Hi-Tech"/>
    <s v="Elec Chip Fab: Reduce Gas Pressure"/>
    <n v="2.2074389989880969E-2"/>
    <n v="2.2074389989880969E-2"/>
    <n v="2.2074389989880969E-2"/>
    <n v="2.2074389989880969E-2"/>
    <n v="2.2074389989880969E-2"/>
    <n v="1.9866950990892873E-2"/>
    <n v="1.5893560792714301E-2"/>
    <n v="1.271484863417144E-2"/>
    <n v="1.0171878907337152E-2"/>
    <n v="8.1375031258697217E-3"/>
    <n v="6.5100025006957773E-3"/>
    <n v="5.2080020005566214E-3"/>
    <n v="4.1664016004452969E-3"/>
    <n v="3.3331212803562374E-3"/>
    <n v="2.6664970242849901E-3"/>
    <n v="2.1331976194279918E-3"/>
    <n v="1.4550043477032746E-5"/>
    <n v="5.196444098941868E-6"/>
    <n v="1.7715150337403668E-6"/>
    <n v="5.7766794578928623E-7"/>
    <n v="0.20182374210344411"/>
    <n v="-1.8169113407984117"/>
    <n v="-8.8245566480666042"/>
    <s v="I-All-Other-Shift3-All-All-S"/>
    <m/>
    <n v="0.20119601009671273"/>
    <n v="2.2074389989880969E-2"/>
    <n v="4.4148779979761937E-2"/>
    <n v="6.6223169969642906E-2"/>
    <n v="8.8297559959523875E-2"/>
    <n v="0.11037194994940484"/>
    <n v="0.13023890094029772"/>
    <n v="0.14613246173301203"/>
    <n v="0.15884731036718347"/>
    <n v="0.16901918927452061"/>
    <n v="0.17715669240039034"/>
    <n v="0.18366669490108611"/>
    <n v="0.18887469690164274"/>
    <n v="0.19304109850208803"/>
    <n v="0.19637421978244426"/>
    <n v="0.19904071680672925"/>
    <n v="0.20117391442615723"/>
    <n v="0.20118846446963426"/>
    <n v="0.2011936609137332"/>
    <n v="0.20119543242876695"/>
    <n v="0.20119601009671273"/>
    <n v="2.2074389989880969E-2"/>
    <n v="2.2074389989880969E-2"/>
    <n v="2.2074389989880969E-2"/>
    <n v="2.2074389989880969E-2"/>
    <n v="2.2074389989880969E-2"/>
    <n v="1.9866950990892873E-2"/>
    <n v="1.5893560792714301E-2"/>
    <n v="1.271484863417144E-2"/>
    <n v="1.0171878907337152E-2"/>
    <n v="8.1375031258697217E-3"/>
    <n v="6.5100025006957773E-3"/>
    <n v="5.2080020005566214E-3"/>
    <n v="4.1664016004452969E-3"/>
    <n v="3.3331212803562374E-3"/>
    <n v="2.6664970242849901E-3"/>
    <n v="2.1331976194279918E-3"/>
    <n v="1.4550043477032746E-5"/>
    <n v="5.196444098941868E-6"/>
    <n v="1.7715150337403668E-6"/>
    <n v="5.7766794578928623E-7"/>
    <n v="0.20182374210344411"/>
    <n v="0.20119601009671273"/>
    <n v="2.2074389989880969E-2"/>
    <n v="4.4148779979761937E-2"/>
    <n v="6.6223169969642906E-2"/>
    <n v="8.8297559959523875E-2"/>
    <n v="0.11037194994940484"/>
    <n v="0.13023890094029772"/>
    <n v="0.14613246173301203"/>
    <n v="0.15884731036718347"/>
    <n v="0.16901918927452061"/>
    <n v="0.17715669240039034"/>
    <n v="0.18366669490108611"/>
    <n v="0.18887469690164274"/>
    <n v="0.19304109850208803"/>
    <n v="0.19637421978244426"/>
    <n v="0.19904071680672925"/>
    <n v="0.20117391442615723"/>
    <n v="0.20118846446963426"/>
    <n v="0.2011936609137332"/>
    <n v="0.20119543242876695"/>
    <n v="0.20119601009671273"/>
  </r>
  <r>
    <x v="12"/>
    <s v="Under $5"/>
    <n v="0.26265364758646753"/>
    <s v="Hi-Tech"/>
    <s v="n/a"/>
    <s v="SC-Retro"/>
    <s v="M_Input"/>
    <x v="1"/>
    <s v="Hi-Tech"/>
    <s v="Clean Room: Change Filter Strategy"/>
    <n v="4.812952580578591E-2"/>
    <n v="5.9095381903497807E-2"/>
    <n v="7.2315453634202248E-2"/>
    <n v="8.3946847335673092E-2"/>
    <n v="9.5752009822230727E-2"/>
    <n v="0.11194560914943928"/>
    <n v="0.12280607169716404"/>
    <n v="0.12545507688475413"/>
    <n v="0.11822635398701732"/>
    <n v="0.10162556537117853"/>
    <n v="7.8642153142231191E-2"/>
    <n v="5.3970391195871256E-2"/>
    <n v="3.2296293709105153E-2"/>
    <n v="1.6536370374471233E-2"/>
    <n v="7.0946663590978828E-3"/>
    <n v="2.4925024670412726E-3"/>
    <n v="6.9923248863543088E-4"/>
    <n v="1.5240093339412411E-4"/>
    <n v="2.505045181076405E-5"/>
    <n v="3.0069070962059157E-6"/>
    <n v="1.1192912978089746"/>
    <n v="0.11168030550112461"/>
    <n v="0.26265364758646753"/>
    <s v="I-All-Other-Shift3-All-All-S"/>
    <m/>
    <n v="1.1192912978089746"/>
    <n v="4.812952580578591E-2"/>
    <n v="0.10722490770928372"/>
    <n v="0.17954036134348597"/>
    <n v="0.26348720867915909"/>
    <n v="0.35923921850138985"/>
    <n v="0.47118482765082914"/>
    <n v="0.59399089934799321"/>
    <n v="0.71944597623274731"/>
    <n v="0.83767233021976462"/>
    <n v="0.93929789559094312"/>
    <n v="1.0179400487331742"/>
    <n v="1.0719104399290456"/>
    <n v="1.1042067336381507"/>
    <n v="1.1192912978089746"/>
    <n v="1.1192912978089746"/>
    <n v="1.1192912978089746"/>
    <n v="1.1192912978089746"/>
    <n v="1.1192912978089746"/>
    <n v="1.1192912978089746"/>
    <n v="1.1192912978089746"/>
    <n v="4.812952580578591E-2"/>
    <n v="5.9095381903497807E-2"/>
    <n v="7.2315453634202248E-2"/>
    <n v="8.3946847335673092E-2"/>
    <n v="9.5752009822230727E-2"/>
    <n v="0.11194560914943928"/>
    <n v="0.12280607169716404"/>
    <n v="0.12545507688475413"/>
    <n v="0.11822635398701732"/>
    <n v="0.10162556537117853"/>
    <n v="7.8642153142231191E-2"/>
    <n v="5.3970391195871256E-2"/>
    <n v="3.2296293709105153E-2"/>
    <n v="1.6536370374471233E-2"/>
    <n v="7.0946663590978828E-3"/>
    <n v="2.4925024670412726E-3"/>
    <n v="6.9923248863543088E-4"/>
    <n v="1.5240093339412411E-4"/>
    <n v="2.505045181076405E-5"/>
    <n v="3.0069070962059157E-6"/>
    <n v="1.1192912978089746"/>
    <n v="1.1192912978089746"/>
    <n v="4.812952580578591E-2"/>
    <n v="0.10722490770928372"/>
    <n v="0.17954036134348597"/>
    <n v="0.26348720867915909"/>
    <n v="0.35923921850138985"/>
    <n v="0.47118482765082914"/>
    <n v="0.59399089934799321"/>
    <n v="0.71944597623274731"/>
    <n v="0.83767233021976462"/>
    <n v="0.93929789559094312"/>
    <n v="1.0179400487331742"/>
    <n v="1.0719104399290456"/>
    <n v="1.1042067336381507"/>
    <n v="1.1192912978089746"/>
    <n v="1.1192912978089746"/>
    <n v="1.1192912978089746"/>
    <n v="1.1192912978089746"/>
    <n v="1.1192912978089746"/>
    <n v="1.1192912978089746"/>
    <n v="1.1192912978089746"/>
  </r>
  <r>
    <x v="12"/>
    <s v="Under $10"/>
    <n v="8.6937382666123018"/>
    <s v="Hi-Tech"/>
    <s v="n/a"/>
    <s v="SC-Retro"/>
    <s v="M_Input"/>
    <x v="1"/>
    <s v="Hi-Tech"/>
    <s v="Clean Room: Clean Room HVAC"/>
    <n v="1.3006552741991313E-2"/>
    <n v="1.5969972458019989E-2"/>
    <n v="1.9542572797199828E-2"/>
    <n v="2.2685847805798808E-2"/>
    <n v="2.5876082198067234E-2"/>
    <n v="3.0252250469118287E-2"/>
    <n v="3.3187188567187442E-2"/>
    <n v="3.3903057363095193E-2"/>
    <n v="3.1949562828242503E-2"/>
    <n v="2.7463355472661218E-2"/>
    <n v="2.1252303974813397E-2"/>
    <n v="1.4584991807889695E-2"/>
    <n v="8.7277703336071585E-3"/>
    <n v="4.4687989302983457E-3"/>
    <n v="1.9172670131594137E-3"/>
    <n v="6.735754041694409E-4"/>
    <n v="1.8896101904368362E-4"/>
    <n v="4.1184922247480123E-5"/>
    <n v="6.7696495494714776E-6"/>
    <n v="8.1258842846044871E-7"/>
    <n v="0.30247797074398408"/>
    <n v="4.7723068622253191"/>
    <n v="8.6937382666123018"/>
    <s v="I-All-Other-Shift3-All-All-S"/>
    <m/>
    <n v="0.30247797074398408"/>
    <n v="1.3006552741991313E-2"/>
    <n v="2.8976525200011302E-2"/>
    <n v="4.851909799721113E-2"/>
    <n v="7.1204945803009942E-2"/>
    <n v="9.708102800107718E-2"/>
    <n v="0.12733327847019546"/>
    <n v="0.1605204670373829"/>
    <n v="0.19442352440047811"/>
    <n v="0.22637308722872063"/>
    <n v="0.25383644270138184"/>
    <n v="0.27508874667619521"/>
    <n v="0.2896737384840849"/>
    <n v="0.29840150881769206"/>
    <n v="0.30247797074398408"/>
    <n v="0.30247797074398408"/>
    <n v="0.30247797074398408"/>
    <n v="0.30247797074398408"/>
    <n v="0.30247797074398408"/>
    <n v="0.30247797074398408"/>
    <n v="0.30247797074398408"/>
    <n v="1.3006552741991313E-2"/>
    <n v="1.5969972458019989E-2"/>
    <n v="1.9542572797199828E-2"/>
    <n v="2.2685847805798808E-2"/>
    <n v="2.5876082198067234E-2"/>
    <n v="3.0252250469118287E-2"/>
    <n v="3.3187188567187442E-2"/>
    <n v="3.3903057363095193E-2"/>
    <n v="3.1949562828242503E-2"/>
    <n v="2.7463355472661218E-2"/>
    <n v="2.1252303974813397E-2"/>
    <n v="1.4584991807889695E-2"/>
    <n v="8.7277703336071585E-3"/>
    <n v="4.4687989302983457E-3"/>
    <n v="1.9172670131594137E-3"/>
    <n v="6.735754041694409E-4"/>
    <n v="1.8896101904368362E-4"/>
    <n v="4.1184922247480123E-5"/>
    <n v="6.7696495494714776E-6"/>
    <n v="8.1258842846044871E-7"/>
    <n v="0.30247797074398408"/>
    <n v="0.30247797074398408"/>
    <n v="1.3006552741991313E-2"/>
    <n v="2.8976525200011302E-2"/>
    <n v="4.851909799721113E-2"/>
    <n v="7.1204945803009942E-2"/>
    <n v="9.708102800107718E-2"/>
    <n v="0.12733327847019546"/>
    <n v="0.1605204670373829"/>
    <n v="0.19442352440047811"/>
    <n v="0.22637308722872063"/>
    <n v="0.25383644270138184"/>
    <n v="0.27508874667619521"/>
    <n v="0.2896737384840849"/>
    <n v="0.29840150881769206"/>
    <n v="0.30247797074398408"/>
    <n v="0.30247797074398408"/>
    <n v="0.30247797074398408"/>
    <n v="0.30247797074398408"/>
    <n v="0.30247797074398408"/>
    <n v="0.30247797074398408"/>
    <n v="0.30247797074398408"/>
  </r>
  <r>
    <x v="12"/>
    <s v="Under $5"/>
    <n v="4.1461763675530303"/>
    <s v="Energy Management"/>
    <s v="n/a"/>
    <s v="SC-Retro"/>
    <s v="M_Input"/>
    <x v="1"/>
    <s v="Hi-Tech"/>
    <s v="Clean Room: Chiller Optimize"/>
    <n v="2.0484748033976406E-2"/>
    <n v="2.5152003640128005E-2"/>
    <n v="3.0778691912257607E-2"/>
    <n v="3.5729211687168159E-2"/>
    <n v="4.0753690424255813E-2"/>
    <n v="4.7645962816874311E-2"/>
    <n v="5.2268361128470268E-2"/>
    <n v="5.3395822970239683E-2"/>
    <n v="5.0319155068604682E-2"/>
    <n v="4.3253575961654897E-2"/>
    <n v="3.3471443256445486E-2"/>
    <n v="2.2970720081552414E-2"/>
    <n v="1.3745854088235879E-2"/>
    <n v="7.0381616034295756E-3"/>
    <n v="3.0196111496651754E-3"/>
    <n v="1.0608516114918186E-3"/>
    <n v="2.9760528713011249E-4"/>
    <n v="6.4864439623175233E-5"/>
    <n v="1.0661900047622761E-5"/>
    <n v="1.2797910055442325E-6"/>
    <n v="0.47638948916224211"/>
    <n v="2.1974218882903136"/>
    <n v="4.1461763675530303"/>
    <s v="I-All-Other-Shift3-All-All-S"/>
    <m/>
    <n v="0.47638948916224211"/>
    <n v="2.0484748033976406E-2"/>
    <n v="4.5636751674104414E-2"/>
    <n v="7.6415443586362014E-2"/>
    <n v="0.11214465527353018"/>
    <n v="0.15289834569778599"/>
    <n v="0.20054430851466029"/>
    <n v="0.25281266964313054"/>
    <n v="0.30620849261337024"/>
    <n v="0.35652764768197492"/>
    <n v="0.39978122364362983"/>
    <n v="0.4332526669000753"/>
    <n v="0.45622338698162773"/>
    <n v="0.4699692410698636"/>
    <n v="0.47638948916224211"/>
    <n v="0.47638948916224211"/>
    <n v="0.47638948916224211"/>
    <n v="0.47638948916224211"/>
    <n v="0.47638948916224211"/>
    <n v="0.47638948916224211"/>
    <n v="0.47638948916224211"/>
    <n v="2.0484748033976406E-2"/>
    <n v="2.5152003640128005E-2"/>
    <n v="3.0778691912257607E-2"/>
    <n v="3.5729211687168159E-2"/>
    <n v="4.0753690424255813E-2"/>
    <n v="4.7645962816874311E-2"/>
    <n v="5.2268361128470268E-2"/>
    <n v="5.3395822970239683E-2"/>
    <n v="5.0319155068604682E-2"/>
    <n v="4.3253575961654897E-2"/>
    <n v="3.3471443256445486E-2"/>
    <n v="2.2970720081552414E-2"/>
    <n v="1.3745854088235879E-2"/>
    <n v="7.0381616034295756E-3"/>
    <n v="3.0196111496651754E-3"/>
    <n v="1.0608516114918186E-3"/>
    <n v="2.9760528713011249E-4"/>
    <n v="6.4864439623175233E-5"/>
    <n v="1.0661900047622761E-5"/>
    <n v="1.2797910055442325E-6"/>
    <n v="0.47638948916224211"/>
    <n v="0.47638948916224211"/>
    <n v="2.0484748033976406E-2"/>
    <n v="4.5636751674104414E-2"/>
    <n v="7.6415443586362014E-2"/>
    <n v="0.11214465527353018"/>
    <n v="0.15289834569778599"/>
    <n v="0.20054430851466029"/>
    <n v="0.25281266964313054"/>
    <n v="0.30620849261337024"/>
    <n v="0.35652764768197492"/>
    <n v="0.39978122364362983"/>
    <n v="0.4332526669000753"/>
    <n v="0.45622338698162773"/>
    <n v="0.4699692410698636"/>
    <n v="0.47638948916224211"/>
    <n v="0.47638948916224211"/>
    <n v="0.47638948916224211"/>
    <n v="0.47638948916224211"/>
    <n v="0.47638948916224211"/>
    <n v="0.47638948916224211"/>
    <n v="0.47638948916224211"/>
  </r>
  <r>
    <x v="13"/>
    <s v="Under $25"/>
    <n v="20.597705813840491"/>
    <s v="Low &amp; Med Temp Refr"/>
    <s v="n/a"/>
    <s v="SC-Retro"/>
    <s v="M_Input"/>
    <x v="1"/>
    <s v="Food Processing"/>
    <s v="Food: Cooling and Storage"/>
    <n v="0.59694148258788959"/>
    <n v="0.59694148258788959"/>
    <n v="0.59694148258788959"/>
    <n v="0.59694148258788959"/>
    <n v="0.59694148258788959"/>
    <n v="0.53724733432910055"/>
    <n v="0.42979786746328053"/>
    <n v="0.34383829397062438"/>
    <n v="0.27507063517649949"/>
    <n v="0.22005650814119959"/>
    <n v="0.17604520651295968"/>
    <n v="0.14083616521036774"/>
    <n v="0.11266893216829423"/>
    <n v="9.0135145734635366E-2"/>
    <n v="7.2108116587708285E-2"/>
    <n v="5.7686493270166624E-2"/>
    <n v="3.9346611747276711E-4"/>
    <n v="1.4052361338317439E-4"/>
    <n v="4.7905777289993962E-5"/>
    <n v="1.5621449116420931E-5"/>
    <n v="5.4577709231327862"/>
    <n v="13.386783139375733"/>
    <n v="20.597705813840491"/>
    <s v="C-War-Ref-All-All-All-C"/>
    <m/>
    <n v="5.4407956284615455"/>
    <n v="0.59694148258788959"/>
    <n v="1.1938829651757792"/>
    <n v="1.7908244477636688"/>
    <n v="2.3877659303515584"/>
    <n v="2.9847074129394482"/>
    <n v="3.5219547472685488"/>
    <n v="3.9517526147318294"/>
    <n v="4.2955909087024535"/>
    <n v="4.5706615438789528"/>
    <n v="4.7907180520201527"/>
    <n v="4.9667632585331125"/>
    <n v="5.1075994237434799"/>
    <n v="5.2202683559117737"/>
    <n v="5.3104035016464088"/>
    <n v="5.3825116182341173"/>
    <n v="5.4401981115042837"/>
    <n v="5.4405915776217562"/>
    <n v="5.4407321012351391"/>
    <n v="5.440780007012429"/>
    <n v="5.4407956284615455"/>
    <n v="0.59694148258788959"/>
    <n v="0.59694148258788959"/>
    <n v="0.59694148258788959"/>
    <n v="0.59694148258788959"/>
    <n v="0.59694148258788959"/>
    <n v="0.53724733432910055"/>
    <n v="0.42979786746328053"/>
    <n v="0.34383829397062438"/>
    <n v="0.27507063517649949"/>
    <n v="0.22005650814119959"/>
    <n v="0.17604520651295968"/>
    <n v="0.14083616521036774"/>
    <n v="0.11266893216829423"/>
    <n v="9.0135145734635366E-2"/>
    <n v="7.2108116587708285E-2"/>
    <n v="5.7686493270166624E-2"/>
    <n v="3.9346611747276711E-4"/>
    <n v="1.4052361338317439E-4"/>
    <n v="4.7905777289993962E-5"/>
    <n v="1.5621449116420931E-5"/>
    <n v="5.4577709231327862"/>
    <n v="5.4407956284615455"/>
    <n v="0.59694148258788959"/>
    <n v="1.1938829651757792"/>
    <n v="1.7908244477636688"/>
    <n v="2.3877659303515584"/>
    <n v="2.9847074129394482"/>
    <n v="3.5219547472685488"/>
    <n v="3.9517526147318294"/>
    <n v="4.2955909087024535"/>
    <n v="4.5706615438789528"/>
    <n v="4.7907180520201527"/>
    <n v="4.9667632585331125"/>
    <n v="5.1075994237434799"/>
    <n v="5.2202683559117737"/>
    <n v="5.3104035016464088"/>
    <n v="5.3825116182341173"/>
    <n v="5.4401981115042837"/>
    <n v="5.4405915776217562"/>
    <n v="5.4407321012351391"/>
    <n v="5.440780007012429"/>
    <n v="5.4407956284615455"/>
  </r>
  <r>
    <x v="14"/>
    <s v="Under $5"/>
    <n v="4.2988451338741021"/>
    <s v="Energy Management"/>
    <s v="n/a"/>
    <s v="SC-Retro"/>
    <s v="M_Input"/>
    <x v="1"/>
    <s v="Food Storage"/>
    <s v="Food: Refrig Storage Tuneup"/>
    <n v="0.32203184831520926"/>
    <n v="0.32203184831520926"/>
    <n v="0.32203184831520926"/>
    <n v="0.32203184831520926"/>
    <n v="0.32203184831520926"/>
    <n v="0.2898286634836883"/>
    <n v="0.23186293078695061"/>
    <n v="0.18549034462956052"/>
    <n v="0.14839227570364841"/>
    <n v="0.11871382056291874"/>
    <n v="9.4971056450334976E-2"/>
    <n v="7.5976845160267967E-2"/>
    <n v="6.0781476128214391E-2"/>
    <n v="4.8625180902571508E-2"/>
    <n v="3.8900144722057203E-2"/>
    <n v="3.1120115777645757E-2"/>
    <n v="2.1226305216694123E-4"/>
    <n v="7.5808232916788073E-5"/>
    <n v="2.5843715767235426E-5"/>
    <n v="8.4272986198146373E-6"/>
    <n v="2.9443020954716168"/>
    <n v="2.7393983347199269"/>
    <n v="4.2988451338741021"/>
    <s v="C-War-Ref-All-All-All-C"/>
    <m/>
    <n v="2.9351444381833756"/>
    <n v="0.32203184831520926"/>
    <n v="0.64406369663041851"/>
    <n v="0.96609554494562777"/>
    <n v="1.288127393260837"/>
    <n v="1.6101592415760462"/>
    <n v="1.8999879050597346"/>
    <n v="2.1318508358466852"/>
    <n v="2.3173411804762458"/>
    <n v="2.465733456179894"/>
    <n v="2.5844472767428126"/>
    <n v="2.6794183331931474"/>
    <n v="2.7553951783534152"/>
    <n v="2.8161766544816298"/>
    <n v="2.8648018353842013"/>
    <n v="2.9037019801062587"/>
    <n v="2.9348220958839044"/>
    <n v="2.9350343589360715"/>
    <n v="2.9351101671689883"/>
    <n v="2.9351360108847557"/>
    <n v="2.9351444381833756"/>
    <n v="0.32203184831520926"/>
    <n v="0.32203184831520926"/>
    <n v="0.32203184831520926"/>
    <n v="0.32203184831520926"/>
    <n v="0.32203184831520926"/>
    <n v="0.2898286634836883"/>
    <n v="0.23186293078695061"/>
    <n v="0.18549034462956052"/>
    <n v="0.14839227570364841"/>
    <n v="0.11871382056291874"/>
    <n v="9.4971056450334976E-2"/>
    <n v="7.5976845160267967E-2"/>
    <n v="6.0781476128214391E-2"/>
    <n v="4.8625180902571508E-2"/>
    <n v="3.8900144722057203E-2"/>
    <n v="3.1120115777645757E-2"/>
    <n v="2.1226305216694123E-4"/>
    <n v="7.5808232916788073E-5"/>
    <n v="2.5843715767235426E-5"/>
    <n v="8.4272986198146373E-6"/>
    <n v="2.9443020954716168"/>
    <n v="2.9351444381833756"/>
    <n v="0.32203184831520926"/>
    <n v="0.64406369663041851"/>
    <n v="0.96609554494562777"/>
    <n v="1.288127393260837"/>
    <n v="1.6101592415760462"/>
    <n v="1.8999879050597346"/>
    <n v="2.1318508358466852"/>
    <n v="2.3173411804762458"/>
    <n v="2.465733456179894"/>
    <n v="2.5844472767428126"/>
    <n v="2.6794183331931474"/>
    <n v="2.7553951783534152"/>
    <n v="2.8161766544816298"/>
    <n v="2.8648018353842013"/>
    <n v="2.9037019801062587"/>
    <n v="2.9348220958839044"/>
    <n v="2.9350343589360715"/>
    <n v="2.9351101671689883"/>
    <n v="2.9351360108847557"/>
    <n v="2.9351444381833756"/>
  </r>
  <r>
    <x v="15"/>
    <s v="Under $5"/>
    <n v="-958.37575856773481"/>
    <s v="Metals"/>
    <s v="n/a"/>
    <s v="SC-Retro"/>
    <s v="M_Input"/>
    <x v="1"/>
    <s v="Metals"/>
    <s v="Metal: New Arc Furnace"/>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9.7095735297848346E-2"/>
    <n v="2.4273266830290896"/>
    <n v="-958.37575856773481"/>
    <s v="I-All-Other-Shift3-All-All-S"/>
    <m/>
    <n v="9.7095735297848332E-2"/>
    <n v="4.8547867648924175E-3"/>
    <n v="9.7095735297848349E-3"/>
    <n v="1.4564360294677253E-2"/>
    <n v="1.941914705956967E-2"/>
    <n v="2.4273933824462086E-2"/>
    <n v="2.9128720589354503E-2"/>
    <n v="3.398350735424692E-2"/>
    <n v="3.883829411913934E-2"/>
    <n v="4.369308088403176E-2"/>
    <n v="4.854786764892418E-2"/>
    <n v="5.34026544138166E-2"/>
    <n v="5.825744117870902E-2"/>
    <n v="6.311222794360144E-2"/>
    <n v="6.7967014708493853E-2"/>
    <n v="7.2821801473386266E-2"/>
    <n v="7.7676588238278679E-2"/>
    <n v="8.2531375003171092E-2"/>
    <n v="8.7386161768063506E-2"/>
    <n v="9.2240948532955919E-2"/>
    <n v="9.7095735297848332E-2"/>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4.8547867648924175E-3"/>
    <n v="9.7095735297848346E-2"/>
    <n v="9.7095735297848332E-2"/>
    <n v="4.8547867648924175E-3"/>
    <n v="9.7095735297848349E-3"/>
    <n v="1.4564360294677253E-2"/>
    <n v="1.941914705956967E-2"/>
    <n v="2.4273933824462086E-2"/>
    <n v="2.9128720589354503E-2"/>
    <n v="3.398350735424692E-2"/>
    <n v="3.883829411913934E-2"/>
    <n v="4.369308088403176E-2"/>
    <n v="4.854786764892418E-2"/>
    <n v="5.34026544138166E-2"/>
    <n v="5.825744117870902E-2"/>
    <n v="6.311222794360144E-2"/>
    <n v="6.7967014708493853E-2"/>
    <n v="7.2821801473386266E-2"/>
    <n v="7.7676588238278679E-2"/>
    <n v="8.2531375003171092E-2"/>
    <n v="8.7386161768063506E-2"/>
    <n v="9.2240948532955919E-2"/>
    <n v="9.7095735297848332E-2"/>
  </r>
  <r>
    <x v="16"/>
    <s v="Under $15"/>
    <n v="14.84346526588314"/>
    <s v="Pulp"/>
    <s v="n/a"/>
    <s v="SC-Retro"/>
    <s v="M_Input"/>
    <x v="1"/>
    <s v="Pulp"/>
    <s v="Mech Pulp: Refiner Replacement"/>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0.79990774562357769"/>
    <n v="24.904715018189439"/>
    <n v="14.84346526588314"/>
    <s v="I-All-Other-Shift3-All-All-S"/>
    <m/>
    <n v="0.79990774562357803"/>
    <n v="3.9995387281178893E-2"/>
    <n v="7.9990774562357786E-2"/>
    <n v="0.11998616184353668"/>
    <n v="0.15998154912471557"/>
    <n v="0.19997693640589448"/>
    <n v="0.23997232368707339"/>
    <n v="0.27996771096825229"/>
    <n v="0.3199630982494312"/>
    <n v="0.35995848553061011"/>
    <n v="0.39995387281178901"/>
    <n v="0.43994926009296792"/>
    <n v="0.47994464737414683"/>
    <n v="0.51994003465532568"/>
    <n v="0.55993542193650458"/>
    <n v="0.59993080921768349"/>
    <n v="0.6399261964988624"/>
    <n v="0.67992158378004131"/>
    <n v="0.71991697106122021"/>
    <n v="0.75991235834239912"/>
    <n v="0.79990774562357803"/>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3.9995387281178893E-2"/>
    <n v="0.79990774562357769"/>
    <n v="0.79990774562357803"/>
    <n v="3.9995387281178893E-2"/>
    <n v="7.9990774562357786E-2"/>
    <n v="0.11998616184353668"/>
    <n v="0.15998154912471557"/>
    <n v="0.19997693640589448"/>
    <n v="0.23997232368707339"/>
    <n v="0.27996771096825229"/>
    <n v="0.3199630982494312"/>
    <n v="0.35995848553061011"/>
    <n v="0.39995387281178901"/>
    <n v="0.43994926009296792"/>
    <n v="0.47994464737414683"/>
    <n v="0.51994003465532568"/>
    <n v="0.55993542193650458"/>
    <n v="0.59993080921768349"/>
    <n v="0.6399261964988624"/>
    <n v="0.67992158378004131"/>
    <n v="0.71991697106122021"/>
    <n v="0.75991235834239912"/>
    <n v="0.79990774562357803"/>
  </r>
  <r>
    <x v="16"/>
    <s v="Under $10"/>
    <n v="6.8735281114727957"/>
    <s v="Pulp"/>
    <s v="n/a"/>
    <s v="SC-Retro"/>
    <s v="M_Input"/>
    <x v="1"/>
    <s v="Pulp"/>
    <s v="Mech Pulp: Premium Process"/>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1.2580708044793923E-2"/>
    <n v="4.3147968571582762"/>
    <n v="6.8735281114727957"/>
    <s v="I-All-Other-Shift3-All-All-S"/>
    <m/>
    <n v="1.2580708044793927E-2"/>
    <n v="6.2903540223969631E-4"/>
    <n v="1.2580708044793926E-3"/>
    <n v="1.8871062067190888E-3"/>
    <n v="2.5161416089587853E-3"/>
    <n v="3.1451770111984817E-3"/>
    <n v="3.7742124134381781E-3"/>
    <n v="4.4032478156778741E-3"/>
    <n v="5.0322832179175705E-3"/>
    <n v="5.6613186201572669E-3"/>
    <n v="6.2903540223969634E-3"/>
    <n v="6.9193894246366598E-3"/>
    <n v="7.5484248268763562E-3"/>
    <n v="8.1774602291160518E-3"/>
    <n v="8.8064956313557482E-3"/>
    <n v="9.4355310335954446E-3"/>
    <n v="1.0064566435835141E-2"/>
    <n v="1.0693601838074837E-2"/>
    <n v="1.1322637240314534E-2"/>
    <n v="1.195167264255423E-2"/>
    <n v="1.2580708044793927E-2"/>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6.2903540223969631E-4"/>
    <n v="1.2580708044793923E-2"/>
    <n v="1.2580708044793927E-2"/>
    <n v="6.2903540223969631E-4"/>
    <n v="1.2580708044793926E-3"/>
    <n v="1.8871062067190888E-3"/>
    <n v="2.5161416089587853E-3"/>
    <n v="3.1451770111984817E-3"/>
    <n v="3.7742124134381781E-3"/>
    <n v="4.4032478156778741E-3"/>
    <n v="5.0322832179175705E-3"/>
    <n v="5.6613186201572669E-3"/>
    <n v="6.2903540223969634E-3"/>
    <n v="6.9193894246366598E-3"/>
    <n v="7.5484248268763562E-3"/>
    <n v="8.1774602291160518E-3"/>
    <n v="8.8064956313557482E-3"/>
    <n v="9.4355310335954446E-3"/>
    <n v="1.0064566435835141E-2"/>
    <n v="1.0693601838074837E-2"/>
    <n v="1.1322637240314534E-2"/>
    <n v="1.195167264255423E-2"/>
    <n v="1.2580708044793927E-2"/>
  </r>
  <r>
    <x v="16"/>
    <s v="Under $5"/>
    <n v="2.2736458009489438"/>
    <s v="Pulp"/>
    <s v="n/a"/>
    <s v="SC-Retro"/>
    <s v="M_Input"/>
    <x v="1"/>
    <s v="Pulp"/>
    <s v="Mech Pulp: Refiner Plate Improvement"/>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5.2801452928174238E-2"/>
    <n v="1.4654743497130762"/>
    <n v="2.2736458009489438"/>
    <s v="I-All-Other-Shift3-All-All-S"/>
    <m/>
    <n v="5.2801452928174238E-2"/>
    <n v="2.640072646408712E-3"/>
    <n v="5.2801452928174239E-3"/>
    <n v="7.9202179392261363E-3"/>
    <n v="1.0560290585634848E-2"/>
    <n v="1.3200363232043559E-2"/>
    <n v="1.5840435878452273E-2"/>
    <n v="1.8480508524860984E-2"/>
    <n v="2.1120581171269696E-2"/>
    <n v="2.3760653817678407E-2"/>
    <n v="2.6400726464087119E-2"/>
    <n v="2.904079911049583E-2"/>
    <n v="3.1680871756904545E-2"/>
    <n v="3.4320944403313257E-2"/>
    <n v="3.6961017049721968E-2"/>
    <n v="3.960108969613068E-2"/>
    <n v="4.2241162342539391E-2"/>
    <n v="4.4881234988948103E-2"/>
    <n v="4.7521307635356815E-2"/>
    <n v="5.0161380281765526E-2"/>
    <n v="5.2801452928174238E-2"/>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2.640072646408712E-3"/>
    <n v="5.2801452928174238E-2"/>
    <n v="5.2801452928174238E-2"/>
    <n v="2.640072646408712E-3"/>
    <n v="5.2801452928174239E-3"/>
    <n v="7.9202179392261363E-3"/>
    <n v="1.0560290585634848E-2"/>
    <n v="1.3200363232043559E-2"/>
    <n v="1.5840435878452273E-2"/>
    <n v="1.8480508524860984E-2"/>
    <n v="2.1120581171269696E-2"/>
    <n v="2.3760653817678407E-2"/>
    <n v="2.6400726464087119E-2"/>
    <n v="2.904079911049583E-2"/>
    <n v="3.1680871756904545E-2"/>
    <n v="3.4320944403313257E-2"/>
    <n v="3.6961017049721968E-2"/>
    <n v="3.960108969613068E-2"/>
    <n v="4.2241162342539391E-2"/>
    <n v="4.4881234988948103E-2"/>
    <n v="4.7521307635356815E-2"/>
    <n v="5.0161380281765526E-2"/>
    <n v="5.2801452928174238E-2"/>
  </r>
  <r>
    <x v="16"/>
    <s v="Under $5"/>
    <n v="3.2342192414242081"/>
    <s v="Pulp"/>
    <s v="n/a"/>
    <s v="SC-Retro"/>
    <s v="M_Input"/>
    <x v="1"/>
    <s v="Pulp"/>
    <s v="Kraft: Effluent Treatment System"/>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0.36808615185836063"/>
    <n v="1.5834950145004125"/>
    <n v="3.2342192414242081"/>
    <s v="I-All-Other-Shift3-All-All-S"/>
    <m/>
    <n v="0.3680861518583608"/>
    <n v="1.8404307592918036E-2"/>
    <n v="3.6808615185836072E-2"/>
    <n v="5.5212922778754107E-2"/>
    <n v="7.3617230371672143E-2"/>
    <n v="9.2021537964590172E-2"/>
    <n v="0.1104258455575082"/>
    <n v="0.12883015315042623"/>
    <n v="0.14723446074334426"/>
    <n v="0.16563876833626229"/>
    <n v="0.18404307592918032"/>
    <n v="0.20244738352209835"/>
    <n v="0.22085169111501637"/>
    <n v="0.2392559987079344"/>
    <n v="0.25766030630085246"/>
    <n v="0.27606461389377052"/>
    <n v="0.29446892148668857"/>
    <n v="0.31287322907960663"/>
    <n v="0.33127753667252469"/>
    <n v="0.34968184426544274"/>
    <n v="0.3680861518583608"/>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1.8404307592918036E-2"/>
    <n v="0.36808615185836063"/>
    <n v="0.3680861518583608"/>
    <n v="1.8404307592918036E-2"/>
    <n v="3.6808615185836072E-2"/>
    <n v="5.5212922778754107E-2"/>
    <n v="7.3617230371672143E-2"/>
    <n v="9.2021537964590172E-2"/>
    <n v="0.1104258455575082"/>
    <n v="0.12883015315042623"/>
    <n v="0.14723446074334426"/>
    <n v="0.16563876833626229"/>
    <n v="0.18404307592918032"/>
    <n v="0.20244738352209835"/>
    <n v="0.22085169111501637"/>
    <n v="0.2392559987079344"/>
    <n v="0.25766030630085246"/>
    <n v="0.27606461389377052"/>
    <n v="0.29446892148668857"/>
    <n v="0.31287322907960663"/>
    <n v="0.33127753667252469"/>
    <n v="0.34968184426544274"/>
    <n v="0.3680861518583608"/>
  </r>
  <r>
    <x v="16"/>
    <s v="Under $5"/>
    <n v="3.9625018135174983"/>
    <s v="Pulp"/>
    <s v="n/a"/>
    <s v="SC-Retro"/>
    <s v="M_Input"/>
    <x v="1"/>
    <s v="Pulp"/>
    <s v="Kraft: Efficient Agitator"/>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3.1687330634953335"/>
    <n v="2.0737727149651857"/>
    <n v="3.9625018135174983"/>
    <s v="I-All-Other-Shift3-All-All-S"/>
    <m/>
    <n v="3.1687330634953343"/>
    <n v="0.15843665317476668"/>
    <n v="0.31687330634953337"/>
    <n v="0.47530995952430005"/>
    <n v="0.63374661269906674"/>
    <n v="0.79218326587383348"/>
    <n v="0.95061991904860021"/>
    <n v="1.109056572223367"/>
    <n v="1.2674932253981337"/>
    <n v="1.4259298785729004"/>
    <n v="1.5843665317476672"/>
    <n v="1.7428031849224339"/>
    <n v="1.9012398380972007"/>
    <n v="2.0596764912719672"/>
    <n v="2.2181131444467339"/>
    <n v="2.3765497976215006"/>
    <n v="2.5349864507962674"/>
    <n v="2.6934231039710341"/>
    <n v="2.8518597571458009"/>
    <n v="3.0102964103205676"/>
    <n v="3.1687330634953343"/>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0.15843665317476668"/>
    <n v="3.1687330634953335"/>
    <n v="3.1687330634953343"/>
    <n v="0.15843665317476668"/>
    <n v="0.31687330634953337"/>
    <n v="0.47530995952430005"/>
    <n v="0.63374661269906674"/>
    <n v="0.79218326587383348"/>
    <n v="0.95061991904860021"/>
    <n v="1.109056572223367"/>
    <n v="1.2674932253981337"/>
    <n v="1.4259298785729004"/>
    <n v="1.5843665317476672"/>
    <n v="1.7428031849224339"/>
    <n v="1.9012398380972007"/>
    <n v="2.0596764912719672"/>
    <n v="2.2181131444467339"/>
    <n v="2.3765497976215006"/>
    <n v="2.5349864507962674"/>
    <n v="2.6934231039710341"/>
    <n v="2.8518597571458009"/>
    <n v="3.0102964103205676"/>
    <n v="3.1687330634953343"/>
  </r>
  <r>
    <x v="17"/>
    <s v="Under $15"/>
    <n v="10.503667934546666"/>
    <s v="Paper"/>
    <s v="n/a"/>
    <s v="SC-Retro"/>
    <s v="M_Input"/>
    <x v="1"/>
    <s v="Paper"/>
    <s v="Paper: Efficient Pulp Screen"/>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1.2241989989016648"/>
    <n v="6.4772666430959545"/>
    <n v="10.503667934546666"/>
    <s v="I-All-Other-Shift3-All-All-S"/>
    <m/>
    <n v="1.2241989989016648"/>
    <n v="6.1209949945083254E-2"/>
    <n v="0.12241989989016651"/>
    <n v="0.18362984983524977"/>
    <n v="0.24483979978033302"/>
    <n v="0.30604974972541626"/>
    <n v="0.36725969967049954"/>
    <n v="0.42846964961558281"/>
    <n v="0.48967959956066609"/>
    <n v="0.55088954950574931"/>
    <n v="0.61209949945083253"/>
    <n v="0.67330944939591575"/>
    <n v="0.73451939934099897"/>
    <n v="0.79572934928608219"/>
    <n v="0.85693929923116541"/>
    <n v="0.91814924917624863"/>
    <n v="0.97935919912133185"/>
    <n v="1.0405691490664151"/>
    <n v="1.1017790990114984"/>
    <n v="1.1629890489565817"/>
    <n v="1.2241989989016648"/>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6.1209949945083254E-2"/>
    <n v="1.2241989989016648"/>
    <n v="1.2241989989016648"/>
    <n v="6.1209949945083254E-2"/>
    <n v="0.12241989989016651"/>
    <n v="0.18362984983524977"/>
    <n v="0.24483979978033302"/>
    <n v="0.30604974972541626"/>
    <n v="0.36725969967049954"/>
    <n v="0.42846964961558281"/>
    <n v="0.48967959956066609"/>
    <n v="0.55088954950574931"/>
    <n v="0.61209949945083253"/>
    <n v="0.67330944939591575"/>
    <n v="0.73451939934099897"/>
    <n v="0.79572934928608219"/>
    <n v="0.85693929923116541"/>
    <n v="0.91814924917624863"/>
    <n v="0.97935919912133185"/>
    <n v="1.0405691490664151"/>
    <n v="1.1017790990114984"/>
    <n v="1.1629890489565817"/>
    <n v="1.2241989989016648"/>
  </r>
  <r>
    <x v="17"/>
    <s v="Under $15"/>
    <n v="10.562618074620087"/>
    <s v="Paper"/>
    <s v="n/a"/>
    <s v="SC-Retro"/>
    <s v="M_Input"/>
    <x v="1"/>
    <s v="Paper"/>
    <s v="Paper: Premium Fan"/>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1.4019025714232651"/>
    <n v="6.5169517052198502"/>
    <n v="10.562618074620087"/>
    <s v="I-All-Other-Shift3-All-All-S"/>
    <m/>
    <n v="1.4019025714232656"/>
    <n v="7.0095128571163276E-2"/>
    <n v="0.14019025714232655"/>
    <n v="0.21028538571348981"/>
    <n v="0.2803805142846531"/>
    <n v="0.35047564285581639"/>
    <n v="0.42057077142697968"/>
    <n v="0.49066589999814297"/>
    <n v="0.56076102856930621"/>
    <n v="0.6308561571404695"/>
    <n v="0.70095128571163279"/>
    <n v="0.77104641428279608"/>
    <n v="0.84114154285395937"/>
    <n v="0.91123667142512266"/>
    <n v="0.98133179999628595"/>
    <n v="1.0514269285674491"/>
    <n v="1.1215220571386124"/>
    <n v="1.1916171857097757"/>
    <n v="1.261712314280939"/>
    <n v="1.3318074428521023"/>
    <n v="1.4019025714232656"/>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7.0095128571163276E-2"/>
    <n v="1.4019025714232651"/>
    <n v="1.4019025714232656"/>
    <n v="7.0095128571163276E-2"/>
    <n v="0.14019025714232655"/>
    <n v="0.21028538571348981"/>
    <n v="0.2803805142846531"/>
    <n v="0.35047564285581639"/>
    <n v="0.42057077142697968"/>
    <n v="0.49066589999814297"/>
    <n v="0.56076102856930621"/>
    <n v="0.6308561571404695"/>
    <n v="0.70095128571163279"/>
    <n v="0.77104641428279608"/>
    <n v="0.84114154285395937"/>
    <n v="0.91123667142512266"/>
    <n v="0.98133179999628595"/>
    <n v="1.0514269285674491"/>
    <n v="1.1215220571386124"/>
    <n v="1.1916171857097757"/>
    <n v="1.261712314280939"/>
    <n v="1.3318074428521023"/>
    <n v="1.4019025714232656"/>
  </r>
  <r>
    <x v="17"/>
    <s v="Under $65"/>
    <n v="63.660862374428874"/>
    <s v="Paper"/>
    <s v="n/a"/>
    <s v="SC-Retro"/>
    <s v="M_Input"/>
    <x v="1"/>
    <s v="Paper"/>
    <s v="Paper: Material Handling"/>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0.28974588288417197"/>
    <n v="42.262534685739539"/>
    <n v="63.660862374428874"/>
    <s v="I-All-Other-Shift3-All-All-S"/>
    <m/>
    <n v="0.28974588288417191"/>
    <n v="1.4487294144208598E-2"/>
    <n v="2.8974588288417195E-2"/>
    <n v="4.346188243262579E-2"/>
    <n v="5.7949176576834391E-2"/>
    <n v="7.2436470721042992E-2"/>
    <n v="8.6923764865251593E-2"/>
    <n v="0.10141105900946019"/>
    <n v="0.1158983531536688"/>
    <n v="0.13038564729787738"/>
    <n v="0.14487294144208598"/>
    <n v="0.15936023558629459"/>
    <n v="0.17384752973050319"/>
    <n v="0.18833482387471179"/>
    <n v="0.20282211801892039"/>
    <n v="0.21730941216312899"/>
    <n v="0.23179670630733759"/>
    <n v="0.24628400045154619"/>
    <n v="0.26077129459575477"/>
    <n v="0.27525858873996334"/>
    <n v="0.28974588288417191"/>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1.4487294144208598E-2"/>
    <n v="0.28974588288417197"/>
    <n v="0.28974588288417191"/>
    <n v="1.4487294144208598E-2"/>
    <n v="2.8974588288417195E-2"/>
    <n v="4.346188243262579E-2"/>
    <n v="5.7949176576834391E-2"/>
    <n v="7.2436470721042992E-2"/>
    <n v="8.6923764865251593E-2"/>
    <n v="0.10141105900946019"/>
    <n v="0.1158983531536688"/>
    <n v="0.13038564729787738"/>
    <n v="0.14487294144208598"/>
    <n v="0.15936023558629459"/>
    <n v="0.17384752973050319"/>
    <n v="0.18833482387471179"/>
    <n v="0.20282211801892039"/>
    <n v="0.21730941216312899"/>
    <n v="0.23179670630733759"/>
    <n v="0.24628400045154619"/>
    <n v="0.26077129459575477"/>
    <n v="0.27525858873996334"/>
    <n v="0.28974588288417191"/>
  </r>
  <r>
    <x v="17"/>
    <s v="Under $85"/>
    <n v="74.379635295823363"/>
    <s v="Paper"/>
    <s v="n/a"/>
    <s v="SC-Retro"/>
    <s v="M_Input"/>
    <x v="1"/>
    <s v="Paper"/>
    <s v="Paper: Large Material Handling"/>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0.487504099626555"/>
    <n v="49.478381310491947"/>
    <n v="74.379635295823363"/>
    <s v="I-All-Other-Shift3-All-All-S"/>
    <m/>
    <n v="0.48750409962655478"/>
    <n v="2.4375204981327749E-2"/>
    <n v="4.8750409962655498E-2"/>
    <n v="7.3125614943983244E-2"/>
    <n v="9.7500819925310997E-2"/>
    <n v="0.12187602490663875"/>
    <n v="0.14625122988796649"/>
    <n v="0.17062643486929424"/>
    <n v="0.19500163985062199"/>
    <n v="0.21937684483194975"/>
    <n v="0.2437520498132775"/>
    <n v="0.26812725479460525"/>
    <n v="0.29250245977593298"/>
    <n v="0.3168776647572607"/>
    <n v="0.34125286973858843"/>
    <n v="0.36562807471991615"/>
    <n v="0.39000327970124388"/>
    <n v="0.4143784846825716"/>
    <n v="0.43875368966389933"/>
    <n v="0.46312889464522705"/>
    <n v="0.48750409962655478"/>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2.4375204981327749E-2"/>
    <n v="0.487504099626555"/>
    <n v="0.48750409962655478"/>
    <n v="2.4375204981327749E-2"/>
    <n v="4.8750409962655498E-2"/>
    <n v="7.3125614943983244E-2"/>
    <n v="9.7500819925310997E-2"/>
    <n v="0.12187602490663875"/>
    <n v="0.14625122988796649"/>
    <n v="0.17062643486929424"/>
    <n v="0.19500163985062199"/>
    <n v="0.21937684483194975"/>
    <n v="0.2437520498132775"/>
    <n v="0.26812725479460525"/>
    <n v="0.29250245977593298"/>
    <n v="0.3168776647572607"/>
    <n v="0.34125286973858843"/>
    <n v="0.36562807471991615"/>
    <n v="0.39000327970124388"/>
    <n v="0.4143784846825716"/>
    <n v="0.43875368966389933"/>
    <n v="0.46312889464522705"/>
    <n v="0.48750409962655478"/>
  </r>
  <r>
    <x v="17"/>
    <s v="Under $35"/>
    <n v="31.338057644563253"/>
    <s v="Paper"/>
    <s v="n/a"/>
    <s v="SC-Retro"/>
    <s v="M_Input"/>
    <x v="1"/>
    <s v="Paper"/>
    <s v="Paper: Premium Control Large Material"/>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1.2324168291954527"/>
    <n v="20.502916945634588"/>
    <n v="31.338057644563253"/>
    <s v="I-All-Other-Shift3-All-All-S"/>
    <m/>
    <n v="1.2324168291954525"/>
    <n v="6.1620841459772646E-2"/>
    <n v="0.12324168291954529"/>
    <n v="0.18486252437931794"/>
    <n v="0.24648336583909058"/>
    <n v="0.30810420729886323"/>
    <n v="0.36972504875863588"/>
    <n v="0.43134589021840852"/>
    <n v="0.49296673167818117"/>
    <n v="0.55458757313795382"/>
    <n v="0.61620841459772646"/>
    <n v="0.67782925605749911"/>
    <n v="0.73945009751727175"/>
    <n v="0.8010709389770444"/>
    <n v="0.86269178043681705"/>
    <n v="0.92431262189658969"/>
    <n v="0.98593346335636234"/>
    <n v="1.0475543048161349"/>
    <n v="1.1091751462759074"/>
    <n v="1.1707959877356799"/>
    <n v="1.2324168291954525"/>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6.1620841459772646E-2"/>
    <n v="1.2324168291954527"/>
    <n v="1.2324168291954525"/>
    <n v="6.1620841459772646E-2"/>
    <n v="0.12324168291954529"/>
    <n v="0.18486252437931794"/>
    <n v="0.24648336583909058"/>
    <n v="0.30810420729886323"/>
    <n v="0.36972504875863588"/>
    <n v="0.43134589021840852"/>
    <n v="0.49296673167818117"/>
    <n v="0.55458757313795382"/>
    <n v="0.61620841459772646"/>
    <n v="0.67782925605749911"/>
    <n v="0.73945009751727175"/>
    <n v="0.8010709389770444"/>
    <n v="0.86269178043681705"/>
    <n v="0.92431262189658969"/>
    <n v="0.98593346335636234"/>
    <n v="1.0475543048161349"/>
    <n v="1.1091751462759074"/>
    <n v="1.1707959877356799"/>
    <n v="1.2324168291954525"/>
  </r>
  <r>
    <x v="18"/>
    <s v="Over $160"/>
    <n v="9999"/>
    <s v="Material Handling"/>
    <s v="n/a"/>
    <s v="SC-Retro"/>
    <s v="M_Input"/>
    <x v="1"/>
    <s v="Material Handling"/>
    <s v="Material Handling1"/>
    <n v="0"/>
    <n v="0"/>
    <n v="0"/>
    <n v="0"/>
    <n v="0"/>
    <n v="0"/>
    <n v="0"/>
    <n v="0"/>
    <n v="0"/>
    <n v="0"/>
    <n v="0"/>
    <n v="0"/>
    <n v="0"/>
    <n v="0"/>
    <n v="0"/>
    <n v="0"/>
    <n v="0"/>
    <n v="0"/>
    <n v="0"/>
    <n v="0"/>
    <n v="0"/>
    <n v="9999"/>
    <n v="9999"/>
    <s v="I-SIC24-Proc-All-All-All-E"/>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8"/>
    <s v="Under $35"/>
    <n v="32.532424875028333"/>
    <s v="Material Handling"/>
    <s v="n/a"/>
    <s v="SC-Retro"/>
    <s v="M_Input"/>
    <x v="1"/>
    <s v="Material Handling"/>
    <s v="Material Handling2"/>
    <n v="0.10421902184407683"/>
    <n v="0.12796433778170135"/>
    <n v="0.15659090165108644"/>
    <n v="0.18177736368152936"/>
    <n v="0.20734010228036931"/>
    <n v="0.24240550244297987"/>
    <n v="0.26592260061813033"/>
    <n v="0.27165872049233314"/>
    <n v="0.25600574205610171"/>
    <n v="0.22005861973529509"/>
    <n v="0.17029065088378956"/>
    <n v="0.11686675247275545"/>
    <n v="6.9933955990634747E-2"/>
    <n v="3.5807631935396766E-2"/>
    <n v="1.5362694227217425E-2"/>
    <n v="5.3972310075775113E-3"/>
    <n v="1.5141085391376053E-3"/>
    <n v="3.3000691240034054E-4"/>
    <n v="5.4243908302877202E-5"/>
    <n v="6.5111158087687027E-6"/>
    <n v="2.4236981824203911"/>
    <n v="21.272663548882392"/>
    <n v="32.532424875028333"/>
    <s v="I-SIC24-Proc-All-All-All-E"/>
    <m/>
    <n v="2.4236981824203911"/>
    <n v="0.10421902184407683"/>
    <n v="0.23218335962577819"/>
    <n v="0.38877426127686465"/>
    <n v="0.57055162495839395"/>
    <n v="0.77789172723876332"/>
    <n v="1.0202972296817432"/>
    <n v="1.2862198302998735"/>
    <n v="1.5578785507922066"/>
    <n v="1.8138842928483083"/>
    <n v="2.0339429125836035"/>
    <n v="2.2042335634673931"/>
    <n v="2.3211003159401487"/>
    <n v="2.3910342719307836"/>
    <n v="2.4236981824203911"/>
    <n v="2.4236981824203911"/>
    <n v="2.4236981824203911"/>
    <n v="2.4236981824203911"/>
    <n v="2.4236981824203911"/>
    <n v="2.4236981824203911"/>
    <n v="2.4236981824203911"/>
    <n v="0.10421902184407683"/>
    <n v="0.12796433778170135"/>
    <n v="0.15659090165108644"/>
    <n v="0.18177736368152936"/>
    <n v="0.20734010228036931"/>
    <n v="0.24240550244297987"/>
    <n v="0.26592260061813033"/>
    <n v="0.27165872049233314"/>
    <n v="0.25600574205610171"/>
    <n v="0.22005861973529509"/>
    <n v="0.17029065088378956"/>
    <n v="0.11686675247275545"/>
    <n v="6.9933955990634747E-2"/>
    <n v="3.5807631935396766E-2"/>
    <n v="1.5362694227217425E-2"/>
    <n v="5.3972310075775113E-3"/>
    <n v="1.5141085391376053E-3"/>
    <n v="3.3000691240034054E-4"/>
    <n v="5.4243908302877202E-5"/>
    <n v="6.5111158087687027E-6"/>
    <n v="2.4236981824203911"/>
    <n v="2.4236981824203911"/>
    <n v="0.10421902184407683"/>
    <n v="0.23218335962577819"/>
    <n v="0.38877426127686465"/>
    <n v="0.57055162495839395"/>
    <n v="0.77789172723876332"/>
    <n v="1.0202972296817432"/>
    <n v="1.2862198302998735"/>
    <n v="1.5578785507922066"/>
    <n v="1.8138842928483083"/>
    <n v="2.0339429125836035"/>
    <n v="2.2042335634673931"/>
    <n v="2.3211003159401487"/>
    <n v="2.3910342719307836"/>
    <n v="2.4236981824203911"/>
    <n v="2.4236981824203911"/>
    <n v="2.4236981824203911"/>
    <n v="2.4236981824203911"/>
    <n v="2.4236981824203911"/>
    <n v="2.4236981824203911"/>
    <n v="2.4236981824203911"/>
  </r>
  <r>
    <x v="18"/>
    <s v="Over $160"/>
    <n v="9999"/>
    <s v="Material Handling"/>
    <s v="n/a"/>
    <s v="SC-Retro"/>
    <s v="M_Input"/>
    <x v="1"/>
    <s v="Material Handling"/>
    <s v="Material Handling VFD1"/>
    <n v="0"/>
    <n v="0"/>
    <n v="0"/>
    <n v="0"/>
    <n v="0"/>
    <n v="0"/>
    <n v="0"/>
    <n v="0"/>
    <n v="0"/>
    <n v="0"/>
    <n v="0"/>
    <n v="0"/>
    <n v="0"/>
    <n v="0"/>
    <n v="0"/>
    <n v="0"/>
    <n v="0"/>
    <n v="0"/>
    <n v="0"/>
    <n v="0"/>
    <n v="0"/>
    <n v="9999"/>
    <n v="9999"/>
    <s v="I-SIC24-Proc-All-All-All-E"/>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8"/>
    <s v="Under $20"/>
    <n v="18.993468053159294"/>
    <s v="Material Handling"/>
    <s v="n/a"/>
    <s v="SC-Retro"/>
    <s v="M_Input"/>
    <x v="1"/>
    <s v="Material Handling"/>
    <s v="Material Handling VFD2"/>
    <n v="0.41203753837106166"/>
    <n v="0.5059163846091298"/>
    <n v="0.61909360216554044"/>
    <n v="0.7186701250658053"/>
    <n v="0.81973428494678335"/>
    <n v="0.95836791352386286"/>
    <n v="1.0513444841178259"/>
    <n v="1.0740226542920186"/>
    <n v="1.0121374572433504"/>
    <n v="0.87001787551528231"/>
    <n v="0.67325656445652315"/>
    <n v="0.46204126803586087"/>
    <n v="0.27648901865575309"/>
    <n v="0.14156809626971592"/>
    <n v="6.0737537160926107E-2"/>
    <n v="2.1338348211609064E-2"/>
    <n v="5.9861390392460297E-3"/>
    <n v="1.3047065058267853E-3"/>
    <n v="2.1445726560533233E-4"/>
    <n v="2.574217338086096E-5"/>
    <n v="9.5822683342107364"/>
    <n v="12.158277359139104"/>
    <n v="18.993468053159294"/>
    <s v="I-SIC24-Proc-All-All-All-E"/>
    <m/>
    <n v="9.5822683342107364"/>
    <n v="0.41203753837106166"/>
    <n v="0.91795392298019141"/>
    <n v="1.5370475251457318"/>
    <n v="2.2557176502115373"/>
    <n v="3.0754519351583207"/>
    <n v="4.0338198486821835"/>
    <n v="5.0851643328000096"/>
    <n v="6.1591869870920277"/>
    <n v="7.1713244443353776"/>
    <n v="8.0413423198506599"/>
    <n v="8.7145988843071827"/>
    <n v="9.1766401523430439"/>
    <n v="9.4531291709987961"/>
    <n v="9.5822683342107364"/>
    <n v="9.5822683342107364"/>
    <n v="9.5822683342107364"/>
    <n v="9.5822683342107364"/>
    <n v="9.5822683342107364"/>
    <n v="9.5822683342107364"/>
    <n v="9.5822683342107364"/>
    <n v="0.41203753837106166"/>
    <n v="0.5059163846091298"/>
    <n v="0.61909360216554044"/>
    <n v="0.7186701250658053"/>
    <n v="0.81973428494678335"/>
    <n v="0.95836791352386286"/>
    <n v="1.0513444841178259"/>
    <n v="1.0740226542920186"/>
    <n v="1.0121374572433504"/>
    <n v="0.87001787551528231"/>
    <n v="0.67325656445652315"/>
    <n v="0.46204126803586087"/>
    <n v="0.27648901865575309"/>
    <n v="0.14156809626971592"/>
    <n v="6.0737537160926107E-2"/>
    <n v="2.1338348211609064E-2"/>
    <n v="5.9861390392460297E-3"/>
    <n v="1.3047065058267853E-3"/>
    <n v="2.1445726560533233E-4"/>
    <n v="2.574217338086096E-5"/>
    <n v="9.5822683342107364"/>
    <n v="9.5822683342107364"/>
    <n v="0.41203753837106166"/>
    <n v="0.91795392298019141"/>
    <n v="1.5370475251457318"/>
    <n v="2.2557176502115373"/>
    <n v="3.0754519351583207"/>
    <n v="4.0338198486821835"/>
    <n v="5.0851643328000096"/>
    <n v="6.1591869870920277"/>
    <n v="7.1713244443353776"/>
    <n v="8.0413423198506599"/>
    <n v="8.7145988843071827"/>
    <n v="9.1766401523430439"/>
    <n v="9.4531291709987961"/>
    <n v="9.5822683342107364"/>
    <n v="9.5822683342107364"/>
    <n v="9.5822683342107364"/>
    <n v="9.5822683342107364"/>
    <n v="9.5822683342107364"/>
    <n v="9.5822683342107364"/>
    <n v="9.5822683342107364"/>
  </r>
  <r>
    <x v="19"/>
    <s v="Under $5"/>
    <n v="-30.085285794546614"/>
    <s v="Wood"/>
    <s v="n/a"/>
    <s v="SC-Retro"/>
    <s v="M_Input"/>
    <x v="1"/>
    <s v="Wood"/>
    <s v="Wood: Replace Pneumatic Conveyor"/>
    <n v="0.30203982183436168"/>
    <n v="0.37085673134183045"/>
    <n v="0.45382011075038947"/>
    <n v="0.52681364273435183"/>
    <n v="0.60089767149777074"/>
    <n v="0.70252160761099791"/>
    <n v="0.77067711336416722"/>
    <n v="0.78730110958068145"/>
    <n v="0.74193681106395004"/>
    <n v="0.63775753333595142"/>
    <n v="0.4935237055856182"/>
    <n v="0.33869453455475557"/>
    <n v="0.20267739260866899"/>
    <n v="0.10377501706222657"/>
    <n v="4.452301840087021E-2"/>
    <n v="1.5641853695062803E-2"/>
    <n v="4.3880768146453229E-3"/>
    <n v="9.5640150196987838E-4"/>
    <n v="1.5720566274276195E-4"/>
    <n v="1.887003182361153E-5"/>
    <n v="7.024181903124691"/>
    <n v="-1.2570388685250136"/>
    <n v="-30.085285794546614"/>
    <s v="I-SIC24-Proc-All-All-All-E"/>
    <m/>
    <n v="7.024181903124691"/>
    <n v="0.30203982183436168"/>
    <n v="0.67289655317619212"/>
    <n v="1.1267166639265815"/>
    <n v="1.6535303066609335"/>
    <n v="2.254427978158704"/>
    <n v="2.9569495857697019"/>
    <n v="3.7276266991338689"/>
    <n v="4.5149278087145506"/>
    <n v="5.2568646197785007"/>
    <n v="5.8946221531144518"/>
    <n v="6.3881458587000699"/>
    <n v="6.7268403932548253"/>
    <n v="6.929517785863494"/>
    <n v="7.024181903124691"/>
    <n v="7.024181903124691"/>
    <n v="7.024181903124691"/>
    <n v="7.024181903124691"/>
    <n v="7.024181903124691"/>
    <n v="7.024181903124691"/>
    <n v="7.024181903124691"/>
    <n v="0.30203982183436168"/>
    <n v="0.37085673134183045"/>
    <n v="0.45382011075038947"/>
    <n v="0.52681364273435183"/>
    <n v="0.60089767149777074"/>
    <n v="0.70252160761099791"/>
    <n v="0.77067711336416722"/>
    <n v="0.78730110958068145"/>
    <n v="0.74193681106395004"/>
    <n v="0.63775753333595142"/>
    <n v="0.4935237055856182"/>
    <n v="0.33869453455475557"/>
    <n v="0.20267739260866899"/>
    <n v="0.10377501706222657"/>
    <n v="4.452301840087021E-2"/>
    <n v="1.5641853695062803E-2"/>
    <n v="4.3880768146453229E-3"/>
    <n v="9.5640150196987838E-4"/>
    <n v="1.5720566274276195E-4"/>
    <n v="1.887003182361153E-5"/>
    <n v="7.024181903124691"/>
    <n v="7.024181903124691"/>
    <n v="0.30203982183436168"/>
    <n v="0.67289655317619212"/>
    <n v="1.1267166639265815"/>
    <n v="1.6535303066609335"/>
    <n v="2.254427978158704"/>
    <n v="2.9569495857697019"/>
    <n v="3.7276266991338689"/>
    <n v="4.5149278087145506"/>
    <n v="5.2568646197785007"/>
    <n v="5.8946221531144518"/>
    <n v="6.3881458587000699"/>
    <n v="6.7268403932548253"/>
    <n v="6.929517785863494"/>
    <n v="7.024181903124691"/>
    <n v="7.024181903124691"/>
    <n v="7.024181903124691"/>
    <n v="7.024181903124691"/>
    <n v="7.024181903124691"/>
    <n v="7.024181903124691"/>
    <n v="7.024181903124691"/>
  </r>
  <r>
    <x v="19"/>
    <s v="Under $15"/>
    <n v="11.73572212253276"/>
    <s v="Wood"/>
    <s v="n/a"/>
    <s v="SC-Retro"/>
    <s v="M_Input"/>
    <x v="1"/>
    <s v="Wood"/>
    <s v="Panel: Hydraulic Press"/>
    <n v="1.139621023868872E-2"/>
    <n v="1.3992728684372392E-2"/>
    <n v="1.7123005043661634E-2"/>
    <n v="1.9877110881433818E-2"/>
    <n v="2.2672362057220778E-2"/>
    <n v="2.6506716528084309E-2"/>
    <n v="2.9078279667573991E-2"/>
    <n v="2.9705516681355761E-2"/>
    <n v="2.799388448634401E-2"/>
    <n v="2.4063114880228626E-2"/>
    <n v="1.8621054245339809E-2"/>
    <n v="1.2779222617200275E-2"/>
    <n v="7.6471842777880916E-3"/>
    <n v="3.915516519583973E-3"/>
    <n v="1.6798900061448772E-3"/>
    <n v="5.901799708036583E-4"/>
    <n v="1.6556573772129172E-4"/>
    <n v="3.6085813197915321E-5"/>
    <n v="5.9314986098468595E-6"/>
    <n v="7.1198177964280208E-7"/>
    <n v="0.26502814508578421"/>
    <n v="7.272383996075984"/>
    <n v="11.73572212253276"/>
    <s v="I-SIC24-Proc-All-All-All-E"/>
    <m/>
    <n v="0.26502814508578421"/>
    <n v="1.139621023868872E-2"/>
    <n v="2.5388938923061113E-2"/>
    <n v="4.2511943966722747E-2"/>
    <n v="6.2389054848156565E-2"/>
    <n v="8.5061416905377343E-2"/>
    <n v="0.11156813343346166"/>
    <n v="0.14064641310103565"/>
    <n v="0.17035192978239141"/>
    <n v="0.19834581426873543"/>
    <n v="0.22240892914896407"/>
    <n v="0.24102998339430387"/>
    <n v="0.25380920601150414"/>
    <n v="0.26145639028929224"/>
    <n v="0.26502814508578421"/>
    <n v="0.26502814508578421"/>
    <n v="0.26502814508578421"/>
    <n v="0.26502814508578421"/>
    <n v="0.26502814508578421"/>
    <n v="0.26502814508578421"/>
    <n v="0.26502814508578421"/>
    <n v="1.139621023868872E-2"/>
    <n v="1.3992728684372392E-2"/>
    <n v="1.7123005043661634E-2"/>
    <n v="1.9877110881433818E-2"/>
    <n v="2.2672362057220778E-2"/>
    <n v="2.6506716528084309E-2"/>
    <n v="2.9078279667573991E-2"/>
    <n v="2.9705516681355761E-2"/>
    <n v="2.799388448634401E-2"/>
    <n v="2.4063114880228626E-2"/>
    <n v="1.8621054245339809E-2"/>
    <n v="1.2779222617200275E-2"/>
    <n v="7.6471842777880916E-3"/>
    <n v="3.915516519583973E-3"/>
    <n v="1.6798900061448772E-3"/>
    <n v="5.901799708036583E-4"/>
    <n v="1.6556573772129172E-4"/>
    <n v="3.6085813197915321E-5"/>
    <n v="5.9314986098468595E-6"/>
    <n v="7.1198177964280208E-7"/>
    <n v="0.26502814508578421"/>
    <n v="0.26502814508578421"/>
    <n v="1.139621023868872E-2"/>
    <n v="2.5388938923061113E-2"/>
    <n v="4.2511943966722747E-2"/>
    <n v="6.2389054848156565E-2"/>
    <n v="8.5061416905377343E-2"/>
    <n v="0.11156813343346166"/>
    <n v="0.14064641310103565"/>
    <n v="0.17035192978239141"/>
    <n v="0.19834581426873543"/>
    <n v="0.22240892914896407"/>
    <n v="0.24102998339430387"/>
    <n v="0.25380920601150414"/>
    <n v="0.26145639028929224"/>
    <n v="0.26502814508578421"/>
    <n v="0.26502814508578421"/>
    <n v="0.26502814508578421"/>
    <n v="0.26502814508578421"/>
    <n v="0.26502814508578421"/>
    <n v="0.26502814508578421"/>
    <n v="0.26502814508578421"/>
  </r>
  <r>
    <x v="14"/>
    <s v="Under $20"/>
    <n v="18.136872774278636"/>
    <s v="Low &amp; Med Temp Refr"/>
    <s v="n/a"/>
    <s v="SC-Retro"/>
    <s v="M_Input"/>
    <x v="1"/>
    <s v="Food Storage"/>
    <s v="Cold Storage Retrofit"/>
    <n v="0.15029023496757227"/>
    <n v="0.15029023496757227"/>
    <n v="0.15029023496757227"/>
    <n v="0.15029023496757227"/>
    <n v="0.15029023496757227"/>
    <n v="0.13526121147081499"/>
    <n v="0.10820896917665204"/>
    <n v="8.6567175341321606E-2"/>
    <n v="6.9253740273057293E-2"/>
    <n v="5.5402992218445829E-2"/>
    <n v="4.4322393774756663E-2"/>
    <n v="3.5457915019805331E-2"/>
    <n v="2.8366332015844264E-2"/>
    <n v="2.2693065612675409E-2"/>
    <n v="1.8154452490140329E-2"/>
    <n v="1.4523561992112263E-2"/>
    <n v="9.9061829294220716E-5"/>
    <n v="3.5379224747946878E-5"/>
    <n v="1.2061099345960322E-5"/>
    <n v="3.9329671780603871E-6"/>
    <n v="1.3740872403117708"/>
    <n v="11.730157524408284"/>
    <n v="18.136872774278636"/>
    <s v="C-War-Ref-All-All-All-C"/>
    <m/>
    <n v="1.3698134193440537"/>
    <n v="0.15029023496757227"/>
    <n v="0.30058046993514453"/>
    <n v="0.4508707049027168"/>
    <n v="0.60116093987028907"/>
    <n v="0.75145117483786139"/>
    <n v="0.88671238630867633"/>
    <n v="0.99492135548532834"/>
    <n v="1.08148853082665"/>
    <n v="1.1507422710997073"/>
    <n v="1.2061452633181531"/>
    <n v="1.2504676570929099"/>
    <n v="1.2859255721127152"/>
    <n v="1.3142919041285595"/>
    <n v="1.3369849697412348"/>
    <n v="1.3551394222313751"/>
    <n v="1.3696629842234873"/>
    <n v="1.3697620460527815"/>
    <n v="1.3697974252775296"/>
    <n v="1.3698094863768755"/>
    <n v="1.3698134193440537"/>
    <n v="0.15029023496757227"/>
    <n v="0.15029023496757227"/>
    <n v="0.15029023496757227"/>
    <n v="0.15029023496757227"/>
    <n v="0.15029023496757227"/>
    <n v="0.13526121147081499"/>
    <n v="0.10820896917665204"/>
    <n v="8.6567175341321606E-2"/>
    <n v="6.9253740273057293E-2"/>
    <n v="5.5402992218445829E-2"/>
    <n v="4.4322393774756663E-2"/>
    <n v="3.5457915019805331E-2"/>
    <n v="2.8366332015844264E-2"/>
    <n v="2.2693065612675409E-2"/>
    <n v="1.8154452490140329E-2"/>
    <n v="1.4523561992112263E-2"/>
    <n v="9.9061829294220716E-5"/>
    <n v="3.5379224747946878E-5"/>
    <n v="1.2061099345960322E-5"/>
    <n v="3.9329671780603871E-6"/>
    <n v="1.3740872403117708"/>
    <n v="1.3698134193440537"/>
    <n v="0.15029023496757227"/>
    <n v="0.30058046993514453"/>
    <n v="0.4508707049027168"/>
    <n v="0.60116093987028907"/>
    <n v="0.75145117483786139"/>
    <n v="0.88671238630867633"/>
    <n v="0.99492135548532834"/>
    <n v="1.08148853082665"/>
    <n v="1.1507422710997073"/>
    <n v="1.2061452633181531"/>
    <n v="1.2504676570929099"/>
    <n v="1.2859255721127152"/>
    <n v="1.3142919041285595"/>
    <n v="1.3369849697412348"/>
    <n v="1.3551394222313751"/>
    <n v="1.3696629842234873"/>
    <n v="1.3697620460527815"/>
    <n v="1.3697974252775296"/>
    <n v="1.3698094863768755"/>
    <n v="1.3698134193440537"/>
  </r>
  <r>
    <x v="14"/>
    <s v="Under $5"/>
    <n v="4.2988451338741021"/>
    <s v="Energy Management"/>
    <s v="n/a"/>
    <s v="SC-Retro"/>
    <s v="M_Input"/>
    <x v="1"/>
    <s v="Food Storage"/>
    <s v="Cold Storage Tuneup"/>
    <n v="9.9752931763214939E-2"/>
    <n v="9.9752931763214939E-2"/>
    <n v="9.9752931763214939E-2"/>
    <n v="9.9752931763214939E-2"/>
    <n v="9.9752931763214939E-2"/>
    <n v="8.977763858689343E-2"/>
    <n v="7.182211086951476E-2"/>
    <n v="5.7457688695611804E-2"/>
    <n v="4.5966150956489434E-2"/>
    <n v="3.677292076519155E-2"/>
    <n v="2.9418336612153245E-2"/>
    <n v="2.3534669289722591E-2"/>
    <n v="1.8827735431778077E-2"/>
    <n v="1.5062188345422464E-2"/>
    <n v="1.2049750676337968E-2"/>
    <n v="9.6398005410703747E-3"/>
    <n v="6.5750831383408229E-5"/>
    <n v="2.3482439779795886E-5"/>
    <n v="8.0053771977037139E-6"/>
    <n v="2.610449086227544E-6"/>
    <n v="0.91203018445675788"/>
    <n v="2.7393983347199278"/>
    <n v="4.2988451338741021"/>
    <s v="C-War-Ref-All-All-All-C"/>
    <m/>
    <n v="0.90919349868370758"/>
    <n v="9.9752931763214939E-2"/>
    <n v="0.19950586352642988"/>
    <n v="0.29925879528964483"/>
    <n v="0.39901172705285975"/>
    <n v="0.49876465881607468"/>
    <n v="0.58854229740296815"/>
    <n v="0.66036440827248288"/>
    <n v="0.71782209696809474"/>
    <n v="0.76378824792458422"/>
    <n v="0.80056116868977578"/>
    <n v="0.82997950530192899"/>
    <n v="0.85351417459165158"/>
    <n v="0.87234191002342965"/>
    <n v="0.88740409836885215"/>
    <n v="0.8994538490451901"/>
    <n v="0.90909364958626049"/>
    <n v="0.90915940041764387"/>
    <n v="0.90918288285742366"/>
    <n v="0.90919088823462135"/>
    <n v="0.90919349868370758"/>
    <n v="9.9752931763214939E-2"/>
    <n v="9.9752931763214939E-2"/>
    <n v="9.9752931763214939E-2"/>
    <n v="9.9752931763214939E-2"/>
    <n v="9.9752931763214939E-2"/>
    <n v="8.977763858689343E-2"/>
    <n v="7.182211086951476E-2"/>
    <n v="5.7457688695611804E-2"/>
    <n v="4.5966150956489434E-2"/>
    <n v="3.677292076519155E-2"/>
    <n v="2.9418336612153245E-2"/>
    <n v="2.3534669289722591E-2"/>
    <n v="1.8827735431778077E-2"/>
    <n v="1.5062188345422464E-2"/>
    <n v="1.2049750676337968E-2"/>
    <n v="9.6398005410703747E-3"/>
    <n v="6.5750831383408229E-5"/>
    <n v="2.3482439779795886E-5"/>
    <n v="8.0053771977037139E-6"/>
    <n v="2.610449086227544E-6"/>
    <n v="0.91203018445675788"/>
    <n v="0.90919349868370758"/>
    <n v="9.9752931763214939E-2"/>
    <n v="0.19950586352642988"/>
    <n v="0.29925879528964483"/>
    <n v="0.39901172705285975"/>
    <n v="0.49876465881607468"/>
    <n v="0.58854229740296815"/>
    <n v="0.66036440827248288"/>
    <n v="0.71782209696809474"/>
    <n v="0.76378824792458422"/>
    <n v="0.80056116868977578"/>
    <n v="0.82997950530192899"/>
    <n v="0.85351417459165158"/>
    <n v="0.87234191002342965"/>
    <n v="0.88740409836885215"/>
    <n v="0.8994538490451901"/>
    <n v="0.90909364958626049"/>
    <n v="0.90915940041764387"/>
    <n v="0.90918288285742366"/>
    <n v="0.90919088823462135"/>
    <n v="0.90919349868370758"/>
  </r>
  <r>
    <x v="14"/>
    <s v="Under $15"/>
    <n v="14.988359526590287"/>
    <s v="Low &amp; Med Temp Refr"/>
    <s v="n/a"/>
    <s v="SC-Retro"/>
    <s v="M_Input"/>
    <x v="1"/>
    <s v="Food Storage"/>
    <s v="Fruit Storage Refer Retrofit"/>
    <n v="1.84684738616321"/>
    <n v="1.84684738616321"/>
    <n v="1.84684738616321"/>
    <n v="1.84684738616321"/>
    <n v="1.84684738616321"/>
    <n v="1.6621626475468891"/>
    <n v="1.3297301180375114"/>
    <n v="1.063784094430009"/>
    <n v="0.85102727554400737"/>
    <n v="0.68082182043520567"/>
    <n v="0.54465745634816454"/>
    <n v="0.43572596507853173"/>
    <n v="0.34858077206282534"/>
    <n v="0.27886461765026033"/>
    <n v="0.22309169412020824"/>
    <n v="0.17847335529616656"/>
    <n v="1.2173251345308812E-3"/>
    <n v="4.3475897661830585E-4"/>
    <n v="1.4821328748436551E-4"/>
    <n v="4.8330419832225089E-5"/>
    <n v="16.885524390041521"/>
    <n v="9.6105876018126555"/>
    <n v="14.988359526590287"/>
    <s v="C-War-Ref-All-All-All-C"/>
    <m/>
    <n v="16.833005375184293"/>
    <n v="1.84684738616321"/>
    <n v="3.69369477232642"/>
    <n v="5.5405421584896297"/>
    <n v="7.3873895446528399"/>
    <n v="9.2342369308160492"/>
    <n v="10.896399578362939"/>
    <n v="12.22612969640045"/>
    <n v="13.289913790830459"/>
    <n v="14.140941066374467"/>
    <n v="14.821762886809672"/>
    <n v="15.366420343157838"/>
    <n v="15.80214630823637"/>
    <n v="16.150727080299195"/>
    <n v="16.429591697949455"/>
    <n v="16.652683392069662"/>
    <n v="16.831156747365828"/>
    <n v="16.832374072500357"/>
    <n v="16.832808831476974"/>
    <n v="16.832957044764459"/>
    <n v="16.833005375184293"/>
    <n v="1.84684738616321"/>
    <n v="1.84684738616321"/>
    <n v="1.84684738616321"/>
    <n v="1.84684738616321"/>
    <n v="1.84684738616321"/>
    <n v="1.6621626475468891"/>
    <n v="1.3297301180375114"/>
    <n v="1.063784094430009"/>
    <n v="0.85102727554400737"/>
    <n v="0.68082182043520567"/>
    <n v="0.54465745634816454"/>
    <n v="0.43572596507853173"/>
    <n v="0.34858077206282534"/>
    <n v="0.27886461765026033"/>
    <n v="0.22309169412020824"/>
    <n v="0.17847335529616656"/>
    <n v="1.2173251345308812E-3"/>
    <n v="4.3475897661830585E-4"/>
    <n v="1.4821328748436551E-4"/>
    <n v="4.8330419832225089E-5"/>
    <n v="16.885524390041521"/>
    <n v="16.833005375184293"/>
    <n v="1.84684738616321"/>
    <n v="3.69369477232642"/>
    <n v="5.5405421584896297"/>
    <n v="7.3873895446528399"/>
    <n v="9.2342369308160492"/>
    <n v="10.896399578362939"/>
    <n v="12.22612969640045"/>
    <n v="13.289913790830459"/>
    <n v="14.140941066374467"/>
    <n v="14.821762886809672"/>
    <n v="15.366420343157838"/>
    <n v="15.80214630823637"/>
    <n v="16.150727080299195"/>
    <n v="16.429591697949455"/>
    <n v="16.652683392069662"/>
    <n v="16.831156747365828"/>
    <n v="16.832374072500357"/>
    <n v="16.832808831476974"/>
    <n v="16.832957044764459"/>
    <n v="16.833005375184293"/>
  </r>
  <r>
    <x v="14"/>
    <s v="Over $160"/>
    <n v="9999"/>
    <s v="Misc"/>
    <s v="n/a"/>
    <s v="SC-Retro"/>
    <s v="M_Input"/>
    <x v="1"/>
    <s v="Food Storage"/>
    <s v="CA Retrofit -- CO2 Scrub"/>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Over $160"/>
    <n v="9999"/>
    <s v="Misc"/>
    <s v="n/a"/>
    <s v="SC-Retro"/>
    <s v="M_Input"/>
    <x v="1"/>
    <s v="Food Storage"/>
    <s v="CA Retrofit -- Membrane"/>
    <n v="0"/>
    <n v="0"/>
    <n v="0"/>
    <n v="0"/>
    <n v="0"/>
    <n v="0"/>
    <n v="0"/>
    <n v="0"/>
    <n v="0"/>
    <n v="0"/>
    <n v="0"/>
    <n v="0"/>
    <n v="0"/>
    <n v="0"/>
    <n v="0"/>
    <n v="0"/>
    <n v="0"/>
    <n v="0"/>
    <n v="0"/>
    <n v="0"/>
    <n v="0"/>
    <n v="9999"/>
    <n v="9999"/>
    <s v="I-All-Other-Shift3-All-All-S"/>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4"/>
    <s v="Under $5"/>
    <n v="4.2988451338741021"/>
    <s v="Energy Management"/>
    <s v="n/a"/>
    <s v="SC-Retro"/>
    <s v="M_Input"/>
    <x v="1"/>
    <s v="Food Storage"/>
    <s v="Fruit Storage Tuneup"/>
    <n v="0.59020979211956792"/>
    <n v="0.59020979211956792"/>
    <n v="0.59020979211956792"/>
    <n v="0.59020979211956792"/>
    <n v="0.59020979211956792"/>
    <n v="0.531188812907611"/>
    <n v="0.42495105032608887"/>
    <n v="0.33996084026087109"/>
    <n v="0.2719686722086968"/>
    <n v="0.21757493776695755"/>
    <n v="0.17405995021356599"/>
    <n v="0.13924796017085278"/>
    <n v="0.11139836813668223"/>
    <n v="8.9118694509345786E-2"/>
    <n v="7.1294955607476618E-2"/>
    <n v="5.7035964485981291E-2"/>
    <n v="3.8902901234628767E-4"/>
    <n v="1.389389329808598E-4"/>
    <n v="4.7365545334656336E-5"/>
    <n v="1.544528652228776E-5"/>
    <n v="5.3962238107721925"/>
    <n v="2.7393983347199273"/>
    <n v="4.2988451338741021"/>
    <s v="C-War-Ref-All-All-All-C"/>
    <m/>
    <n v="5.3794399459691551"/>
    <n v="0.59020979211956792"/>
    <n v="1.1804195842391358"/>
    <n v="1.7706293763587038"/>
    <n v="2.3608391684782717"/>
    <n v="2.9510489605978396"/>
    <n v="3.4822377735054504"/>
    <n v="3.9071888238315391"/>
    <n v="4.2471496640924098"/>
    <n v="4.5191183363011067"/>
    <n v="4.7366932740680641"/>
    <n v="4.9107532242816303"/>
    <n v="5.0500011844524835"/>
    <n v="5.1613995525891658"/>
    <n v="5.2505182470985119"/>
    <n v="5.3218132027059886"/>
    <n v="5.3788491671919703"/>
    <n v="5.3792381962043168"/>
    <n v="5.3793771351372976"/>
    <n v="5.3794245006826324"/>
    <n v="5.3794399459691551"/>
    <n v="0.59020979211956792"/>
    <n v="0.59020979211956792"/>
    <n v="0.59020979211956792"/>
    <n v="0.59020979211956792"/>
    <n v="0.59020979211956792"/>
    <n v="0.531188812907611"/>
    <n v="0.42495105032608887"/>
    <n v="0.33996084026087109"/>
    <n v="0.2719686722086968"/>
    <n v="0.21757493776695755"/>
    <n v="0.17405995021356599"/>
    <n v="0.13924796017085278"/>
    <n v="0.11139836813668223"/>
    <n v="8.9118694509345786E-2"/>
    <n v="7.1294955607476618E-2"/>
    <n v="5.7035964485981291E-2"/>
    <n v="3.8902901234628767E-4"/>
    <n v="1.389389329808598E-4"/>
    <n v="4.7365545334656336E-5"/>
    <n v="1.544528652228776E-5"/>
    <n v="5.3962238107721925"/>
    <n v="5.3794399459691551"/>
    <n v="0.59020979211956792"/>
    <n v="1.1804195842391358"/>
    <n v="1.7706293763587038"/>
    <n v="2.3608391684782717"/>
    <n v="2.9510489605978396"/>
    <n v="3.4822377735054504"/>
    <n v="3.9071888238315391"/>
    <n v="4.2471496640924098"/>
    <n v="4.5191183363011067"/>
    <n v="4.7366932740680641"/>
    <n v="4.9107532242816303"/>
    <n v="5.0500011844524835"/>
    <n v="5.1613995525891658"/>
    <n v="5.2505182470985119"/>
    <n v="5.3218132027059886"/>
    <n v="5.3788491671919703"/>
    <n v="5.3792381962043168"/>
    <n v="5.3793771351372976"/>
    <n v="5.3794245006826324"/>
    <n v="5.3794399459691551"/>
  </r>
  <r>
    <x v="14"/>
    <s v="Under $20"/>
    <n v="18.983340653189746"/>
    <s v="Low &amp; Med Temp Refr"/>
    <s v="n/a"/>
    <s v="SC-Retro"/>
    <s v="M_Input"/>
    <x v="1"/>
    <s v="Food Storage"/>
    <s v="Groc Dist Retrofit"/>
    <n v="4.1083011004589144E-2"/>
    <n v="4.1083011004589144E-2"/>
    <n v="4.1083011004589144E-2"/>
    <n v="4.1083011004589144E-2"/>
    <n v="4.1083011004589144E-2"/>
    <n v="3.6974709904130224E-2"/>
    <n v="2.9579767923304186E-2"/>
    <n v="2.3663814338643344E-2"/>
    <n v="1.8931051470914676E-2"/>
    <n v="1.5144841176731743E-2"/>
    <n v="1.2115872941385395E-2"/>
    <n v="9.6926983531083165E-3"/>
    <n v="7.7541586824866511E-3"/>
    <n v="6.2033269459893219E-3"/>
    <n v="4.9626615567914577E-3"/>
    <n v="3.9701292454331653E-3"/>
    <n v="2.7079325705408088E-5"/>
    <n v="9.6711877519344416E-6"/>
    <n v="3.29699582454206E-6"/>
    <n v="1.0751073340979615E-6"/>
    <n v="0.37561749256147242"/>
    <n v="12.299997228243285"/>
    <n v="18.983340653189746"/>
    <s v="C-War-Ref-All-All-All-C"/>
    <m/>
    <n v="0.3744492101784801"/>
    <n v="4.1083011004589144E-2"/>
    <n v="8.2166022009178288E-2"/>
    <n v="0.12324903301376744"/>
    <n v="0.16433204401835658"/>
    <n v="0.20541505502294571"/>
    <n v="0.24238976492707592"/>
    <n v="0.27196953285038011"/>
    <n v="0.29563334718902345"/>
    <n v="0.31456439865993813"/>
    <n v="0.32970923983666989"/>
    <n v="0.34182511277805527"/>
    <n v="0.35151781113116359"/>
    <n v="0.35927196981365023"/>
    <n v="0.36547529675963952"/>
    <n v="0.370437958316431"/>
    <n v="0.37440808756186417"/>
    <n v="0.37443516688756956"/>
    <n v="0.37444483807532147"/>
    <n v="0.37444813507114599"/>
    <n v="0.3744492101784801"/>
    <n v="4.1083011004589144E-2"/>
    <n v="4.1083011004589144E-2"/>
    <n v="4.1083011004589144E-2"/>
    <n v="4.1083011004589144E-2"/>
    <n v="4.1083011004589144E-2"/>
    <n v="3.6974709904130224E-2"/>
    <n v="2.9579767923304186E-2"/>
    <n v="2.3663814338643344E-2"/>
    <n v="1.8931051470914676E-2"/>
    <n v="1.5144841176731743E-2"/>
    <n v="1.2115872941385395E-2"/>
    <n v="9.6926983531083165E-3"/>
    <n v="7.7541586824866511E-3"/>
    <n v="6.2033269459893219E-3"/>
    <n v="4.9626615567914577E-3"/>
    <n v="3.9701292454331653E-3"/>
    <n v="2.7079325705408088E-5"/>
    <n v="9.6711877519344416E-6"/>
    <n v="3.29699582454206E-6"/>
    <n v="1.0751073340979615E-6"/>
    <n v="0.37561749256147242"/>
    <n v="0.3744492101784801"/>
    <n v="4.1083011004589144E-2"/>
    <n v="8.2166022009178288E-2"/>
    <n v="0.12324903301376744"/>
    <n v="0.16433204401835658"/>
    <n v="0.20541505502294571"/>
    <n v="0.24238976492707592"/>
    <n v="0.27196953285038011"/>
    <n v="0.29563334718902345"/>
    <n v="0.31456439865993813"/>
    <n v="0.32970923983666989"/>
    <n v="0.34182511277805527"/>
    <n v="0.35151781113116359"/>
    <n v="0.35927196981365023"/>
    <n v="0.36547529675963952"/>
    <n v="0.370437958316431"/>
    <n v="0.37440808756186417"/>
    <n v="0.37443516688756956"/>
    <n v="0.37444483807532147"/>
    <n v="0.37444813507114599"/>
    <n v="0.3744492101784801"/>
  </r>
  <r>
    <x v="14"/>
    <s v="Under $5"/>
    <n v="4.2988451338741029"/>
    <s v="Energy Management"/>
    <s v="n/a"/>
    <s v="SC-Retro"/>
    <s v="M_Input"/>
    <x v="1"/>
    <s v="Food Storage"/>
    <s v="Groc Dist Tuneup"/>
    <n v="5.0669046905659938E-2"/>
    <n v="5.0669046905659938E-2"/>
    <n v="5.0669046905659938E-2"/>
    <n v="5.0669046905659938E-2"/>
    <n v="5.0669046905659938E-2"/>
    <n v="4.5602142215093941E-2"/>
    <n v="3.6481713772075167E-2"/>
    <n v="2.9185371017660125E-2"/>
    <n v="2.3348296814128103E-2"/>
    <n v="1.8678637451302483E-2"/>
    <n v="1.4942909961041983E-2"/>
    <n v="1.1954327968833587E-2"/>
    <n v="9.5634623750668717E-3"/>
    <n v="7.6507699000534952E-3"/>
    <n v="6.1206159200427974E-3"/>
    <n v="4.8964927360342376E-3"/>
    <n v="3.3397835036669977E-5"/>
    <n v="1.1927798227385809E-5"/>
    <n v="4.06629485026854E-6"/>
    <n v="1.3259657120541521E-6"/>
    <n v="0.46326157415914931"/>
    <n v="2.7393983347199278"/>
    <n v="4.2988451338741029"/>
    <s v="C-War-Ref-All-All-All-C"/>
    <m/>
    <n v="0.46182069255345898"/>
    <n v="5.0669046905659938E-2"/>
    <n v="0.10133809381131988"/>
    <n v="0.15200714071697982"/>
    <n v="0.20267618762263975"/>
    <n v="0.25334523452829971"/>
    <n v="0.29894737674339367"/>
    <n v="0.33542909051546882"/>
    <n v="0.36461446153312893"/>
    <n v="0.38796275834725702"/>
    <n v="0.40664139579855951"/>
    <n v="0.42158430575960149"/>
    <n v="0.4335386337284351"/>
    <n v="0.44310209610350199"/>
    <n v="0.45075286600355546"/>
    <n v="0.45687348192359828"/>
    <n v="0.46176997465963254"/>
    <n v="0.46180337249466924"/>
    <n v="0.46181530029289664"/>
    <n v="0.46181936658774692"/>
    <n v="0.46182069255345898"/>
    <n v="5.0669046905659938E-2"/>
    <n v="5.0669046905659938E-2"/>
    <n v="5.0669046905659938E-2"/>
    <n v="5.0669046905659938E-2"/>
    <n v="5.0669046905659938E-2"/>
    <n v="4.5602142215093941E-2"/>
    <n v="3.6481713772075167E-2"/>
    <n v="2.9185371017660125E-2"/>
    <n v="2.3348296814128103E-2"/>
    <n v="1.8678637451302483E-2"/>
    <n v="1.4942909961041983E-2"/>
    <n v="1.1954327968833587E-2"/>
    <n v="9.5634623750668717E-3"/>
    <n v="7.6507699000534952E-3"/>
    <n v="6.1206159200427974E-3"/>
    <n v="4.8964927360342376E-3"/>
    <n v="3.3397835036669977E-5"/>
    <n v="1.1927798227385809E-5"/>
    <n v="4.06629485026854E-6"/>
    <n v="1.3259657120541521E-6"/>
    <n v="0.46326157415914931"/>
    <n v="0.46182069255345898"/>
    <n v="5.0669046905659938E-2"/>
    <n v="0.10133809381131988"/>
    <n v="0.15200714071697982"/>
    <n v="0.20267618762263975"/>
    <n v="0.25334523452829971"/>
    <n v="0.29894737674339367"/>
    <n v="0.33542909051546882"/>
    <n v="0.36461446153312893"/>
    <n v="0.38796275834725702"/>
    <n v="0.40664139579855951"/>
    <n v="0.42158430575960149"/>
    <n v="0.4335386337284351"/>
    <n v="0.44310209610350199"/>
    <n v="0.45075286600355546"/>
    <n v="0.45687348192359828"/>
    <n v="0.46176997465963254"/>
    <n v="0.46180337249466924"/>
    <n v="0.46181530029289664"/>
    <n v="0.46181936658774692"/>
    <n v="0.46182069255345898"/>
  </r>
  <r>
    <x v="20"/>
    <s v="Under $15"/>
    <n v="13.538066008456845"/>
    <s v="Energy Management"/>
    <s v="n/a"/>
    <s v="SC-Retro"/>
    <s v="M_Input"/>
    <x v="1"/>
    <s v="Plant Energy Management"/>
    <s v="Plant Energy Management"/>
    <n v="1.9423981414346421"/>
    <n v="1.9423981414346421"/>
    <n v="1.9423981414346421"/>
    <n v="1.9423981414346421"/>
    <n v="1.9423981414346421"/>
    <n v="1.7481583272911776"/>
    <n v="1.3985266618329424"/>
    <n v="1.1188213294663538"/>
    <n v="0.89505706357308334"/>
    <n v="0.7160456508584665"/>
    <n v="0.57283652068677327"/>
    <n v="0.45826921654941855"/>
    <n v="0.36661537323953486"/>
    <n v="0.29329229859162792"/>
    <n v="0.2346338388733023"/>
    <n v="0.18770707109864182"/>
    <n v="1.2803061566157481E-3"/>
    <n v="4.5725219879147949E-4"/>
    <n v="1.5588143140708241E-4"/>
    <n v="5.0830901546173496E-5"/>
    <n v="17.759134532769405"/>
    <n v="-0.78161037973543046"/>
    <n v="13.538066008456845"/>
    <s v="I-All-Other-Shift3-All-All-S"/>
    <m/>
    <n v="17.7038983299229"/>
    <n v="1.9423981414346421"/>
    <n v="3.8847962828692841"/>
    <n v="5.8271944243039258"/>
    <n v="7.7695925657385683"/>
    <n v="9.7119907071732108"/>
    <n v="11.460149034464388"/>
    <n v="12.858675696297331"/>
    <n v="13.977497025763684"/>
    <n v="14.872554089336768"/>
    <n v="15.588599740195235"/>
    <n v="16.161436260882009"/>
    <n v="16.619705477431427"/>
    <n v="16.986320850670964"/>
    <n v="17.279613149262591"/>
    <n v="17.514246988135895"/>
    <n v="17.701954059234538"/>
    <n v="17.703234365391154"/>
    <n v="17.703691617589946"/>
    <n v="17.703847499021354"/>
    <n v="17.7038983299229"/>
    <n v="1.9423981414346421"/>
    <n v="1.9423981414346421"/>
    <n v="1.9423981414346421"/>
    <n v="1.9423981414346421"/>
    <n v="1.9423981414346421"/>
    <n v="1.7481583272911776"/>
    <n v="1.3985266618329424"/>
    <n v="1.1188213294663538"/>
    <n v="0.89505706357308334"/>
    <n v="0.7160456508584665"/>
    <n v="0.57283652068677327"/>
    <n v="0.45826921654941855"/>
    <n v="0.36661537323953486"/>
    <n v="0.29329229859162792"/>
    <n v="0.2346338388733023"/>
    <n v="0.18770707109864182"/>
    <n v="1.2803061566157481E-3"/>
    <n v="4.5725219879147949E-4"/>
    <n v="1.5588143140708241E-4"/>
    <n v="5.0830901546173496E-5"/>
    <n v="17.759134532769405"/>
    <n v="17.7038983299229"/>
    <n v="1.9423981414346421"/>
    <n v="3.8847962828692841"/>
    <n v="5.8271944243039258"/>
    <n v="7.7695925657385683"/>
    <n v="9.7119907071732108"/>
    <n v="11.460149034464388"/>
    <n v="12.858675696297331"/>
    <n v="13.977497025763684"/>
    <n v="14.872554089336768"/>
    <n v="15.588599740195235"/>
    <n v="16.161436260882009"/>
    <n v="16.619705477431427"/>
    <n v="16.986320850670964"/>
    <n v="17.279613149262591"/>
    <n v="17.514246988135895"/>
    <n v="17.701954059234538"/>
    <n v="17.703234365391154"/>
    <n v="17.703691617589946"/>
    <n v="17.703847499021354"/>
    <n v="17.7038983299229"/>
  </r>
  <r>
    <x v="21"/>
    <s v="Under $25"/>
    <n v="22.60994225324276"/>
    <s v="Energy Management"/>
    <s v="n/a"/>
    <s v="SC-Retro"/>
    <s v="M_Input"/>
    <x v="1"/>
    <s v="Energy Project Management"/>
    <s v="Energy Project Management"/>
    <n v="1.5849432403918826"/>
    <n v="1.9460575295147811"/>
    <n v="2.381404917137639"/>
    <n v="2.7644358844044468"/>
    <n v="3.1531891948006203"/>
    <n v="3.6864571911412014"/>
    <n v="4.0441007875482171"/>
    <n v="4.1313346174175587"/>
    <n v="3.8932870717245835"/>
    <n v="3.3466100109943251"/>
    <n v="2.5897481212594564"/>
    <n v="1.7772875438743365"/>
    <n v="1.0635424211431466"/>
    <n v="0.54455571724091278"/>
    <n v="0.23363295815676"/>
    <n v="8.2080071861465292E-2"/>
    <n v="2.3026277275141824E-2"/>
    <n v="5.0186829221449116E-3"/>
    <n v="8.2493113325999385E-4"/>
    <n v="9.9019821966436872E-5"/>
    <n v="36.859145125392622"/>
    <n v="4.3395656019226294"/>
    <n v="22.60994225324276"/>
    <s v="I-All-Other-Shift3-All-All-S"/>
    <m/>
    <n v="36.859145125392622"/>
    <n v="1.5849432403918826"/>
    <n v="3.5310007699066635"/>
    <n v="5.912405687044302"/>
    <n v="8.6768415714487492"/>
    <n v="11.830030766249369"/>
    <n v="15.51648795739057"/>
    <n v="19.560588744938787"/>
    <n v="23.691923362356345"/>
    <n v="27.585210434080928"/>
    <n v="30.931820445075253"/>
    <n v="33.521568566334707"/>
    <n v="35.298856110209044"/>
    <n v="36.362398531352191"/>
    <n v="36.859145125392622"/>
    <n v="36.859145125392622"/>
    <n v="36.859145125392622"/>
    <n v="36.859145125392622"/>
    <n v="36.859145125392622"/>
    <n v="36.859145125392622"/>
    <n v="36.859145125392622"/>
    <n v="1.5849432403918826"/>
    <n v="1.9460575295147811"/>
    <n v="2.381404917137639"/>
    <n v="2.7644358844044468"/>
    <n v="3.1531891948006203"/>
    <n v="3.6864571911412014"/>
    <n v="4.0441007875482171"/>
    <n v="4.1313346174175587"/>
    <n v="3.8932870717245835"/>
    <n v="3.3466100109943251"/>
    <n v="2.5897481212594564"/>
    <n v="1.7772875438743365"/>
    <n v="1.0635424211431466"/>
    <n v="0.54455571724091278"/>
    <n v="0.23363295815676"/>
    <n v="8.2080071861465292E-2"/>
    <n v="2.3026277275141824E-2"/>
    <n v="5.0186829221449116E-3"/>
    <n v="8.2493113325999385E-4"/>
    <n v="9.9019821966436872E-5"/>
    <n v="36.859145125392622"/>
    <n v="36.859145125392622"/>
    <n v="1.5849432403918826"/>
    <n v="3.5310007699066635"/>
    <n v="5.912405687044302"/>
    <n v="8.6768415714487492"/>
    <n v="11.830030766249369"/>
    <n v="15.51648795739057"/>
    <n v="19.560588744938787"/>
    <n v="23.691923362356345"/>
    <n v="27.585210434080928"/>
    <n v="30.931820445075253"/>
    <n v="33.521568566334707"/>
    <n v="35.298856110209044"/>
    <n v="36.362398531352191"/>
    <n v="36.859145125392622"/>
    <n v="36.859145125392622"/>
    <n v="36.859145125392622"/>
    <n v="36.859145125392622"/>
    <n v="36.859145125392622"/>
    <n v="36.859145125392622"/>
    <n v="36.859145125392622"/>
  </r>
  <r>
    <x v="22"/>
    <s v="Under $5"/>
    <n v="-0.58859355627475218"/>
    <s v="Energy Management"/>
    <s v="n/a"/>
    <s v="SC-Retro"/>
    <s v="M_Input"/>
    <x v="1"/>
    <s v="Integrated Plant Energy Management"/>
    <s v="Integrated Plant Energy Management"/>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32.604747147790604"/>
    <n v="8.7349137882296066"/>
    <n v="-0.58859355627475218"/>
    <s v="I-All-Other-Shift3-All-All-S"/>
    <m/>
    <n v="32.60474714779059"/>
    <n v="1.6302373573895304"/>
    <n v="3.2604747147790607"/>
    <n v="4.8907120721685908"/>
    <n v="6.5209494295581214"/>
    <n v="8.1511867869476511"/>
    <n v="9.7814241443371817"/>
    <n v="11.411661501726712"/>
    <n v="13.041898859116243"/>
    <n v="14.672136216505773"/>
    <n v="16.302373573895302"/>
    <n v="17.932610931284831"/>
    <n v="19.56284828867436"/>
    <n v="21.193085646063889"/>
    <n v="22.823323003453417"/>
    <n v="24.453560360842946"/>
    <n v="26.083797718232475"/>
    <n v="27.714035075622004"/>
    <n v="29.344272433011533"/>
    <n v="30.974509790401061"/>
    <n v="32.60474714779059"/>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1.6302373573895304"/>
    <n v="32.604747147790604"/>
    <n v="32.60474714779059"/>
    <n v="1.6302373573895304"/>
    <n v="3.2604747147790607"/>
    <n v="4.8907120721685908"/>
    <n v="6.5209494295581214"/>
    <n v="8.1511867869476511"/>
    <n v="9.7814241443371817"/>
    <n v="11.411661501726712"/>
    <n v="13.041898859116243"/>
    <n v="14.672136216505773"/>
    <n v="16.302373573895302"/>
    <n v="17.932610931284831"/>
    <n v="19.56284828867436"/>
    <n v="21.193085646063889"/>
    <n v="22.823323003453417"/>
    <n v="24.453560360842946"/>
    <n v="26.083797718232475"/>
    <n v="27.714035075622004"/>
    <n v="29.344272433011533"/>
    <n v="30.974509790401061"/>
    <n v="32.60474714779059"/>
  </r>
  <r>
    <x v="23"/>
    <s v="Under $5"/>
    <n v="-59.770006577310816"/>
    <s v="Lighting"/>
    <s v="n/a"/>
    <s v="SC-New"/>
    <s v="M_Input"/>
    <x v="2"/>
    <s v="Streetlight"/>
    <s v="Streetlight - HPS 100W - New"/>
    <n v="3.5682077500092321E-2"/>
    <n v="3.7120309219630408E-2"/>
    <n v="3.7948550351841463E-2"/>
    <n v="3.8482286444004719E-2"/>
    <n v="3.8891488474963709E-2"/>
    <n v="3.9254625016841481E-2"/>
    <n v="3.9603631704526361E-2"/>
    <n v="3.9950185838554288E-2"/>
    <n v="4.0298182708978093E-2"/>
    <n v="4.0648829401255838E-2"/>
    <n v="4.1002486926860655E-2"/>
    <n v="4.1359271378860141E-2"/>
    <n v="4.1719233251312014E-2"/>
    <n v="4.2082406800874328E-2"/>
    <n v="4.2448822680579458E-2"/>
    <n v="4.2818510965568317E-2"/>
    <n v="4.316241130328724E-2"/>
    <n v="4.3538481727354195E-2"/>
    <n v="4.3917913619737736E-2"/>
    <n v="4.4300737967852312E-2"/>
    <n v="0.91743746615053712"/>
    <n v="-5.0986424451969947"/>
    <n v="-59.770006577310816"/>
    <s v="S-All-Lgt-Streetlight-All-All-U"/>
    <m/>
    <n v="0.81423044328297522"/>
    <n v="3.5682077500092321E-2"/>
    <n v="7.2802386719722723E-2"/>
    <n v="0.11075093707156419"/>
    <n v="0.14923322351556892"/>
    <n v="0.18812471199053263"/>
    <n v="0.22737933700737412"/>
    <n v="0.26698296871190047"/>
    <n v="0.30693315455045478"/>
    <n v="0.34723133725943289"/>
    <n v="0.38788016666068875"/>
    <n v="0.4288826535875494"/>
    <n v="0.47024192496640954"/>
    <n v="0.51196115821772159"/>
    <n v="0.55404356501859597"/>
    <n v="0.59649238769917545"/>
    <n v="0.63931089866474378"/>
    <n v="0.68247330996803102"/>
    <n v="0.72601179169538521"/>
    <n v="0.76992970531512295"/>
    <n v="0.81423044328297522"/>
    <n v="3.0934609652777674E-2"/>
    <n v="3.2372841372315761E-2"/>
    <n v="3.3201082504526816E-2"/>
    <n v="3.3734818596690072E-2"/>
    <n v="3.4144020627649062E-2"/>
    <n v="3.4507157169526834E-2"/>
    <n v="3.4856163857211714E-2"/>
    <n v="3.520271799123964E-2"/>
    <n v="3.5550714861663446E-2"/>
    <n v="3.5901361553941191E-2"/>
    <n v="3.6255019079546008E-2"/>
    <n v="3.6611803531545493E-2"/>
    <n v="3.6971765403997367E-2"/>
    <n v="3.7334938953559681E-2"/>
    <n v="3.7701354833264811E-2"/>
    <n v="3.807104311825367E-2"/>
    <n v="3.8414943455972593E-2"/>
    <n v="3.8791013880039547E-2"/>
    <n v="3.9170445772423089E-2"/>
    <n v="3.9553270120537665E-2"/>
    <n v="0.8224881092042442"/>
    <n v="0.7192810863366822"/>
    <n v="3.0934609652777674E-2"/>
    <n v="6.3307451025093442E-2"/>
    <n v="9.6508533529620258E-2"/>
    <n v="0.13024335212631033"/>
    <n v="0.1643873727539594"/>
    <n v="0.19889452992348622"/>
    <n v="0.23375069378069793"/>
    <n v="0.26895341177193755"/>
    <n v="0.30450412663360099"/>
    <n v="0.34040548818754218"/>
    <n v="0.37666050726708822"/>
    <n v="0.41327231079863369"/>
    <n v="0.45024407620263107"/>
    <n v="0.48757901515619073"/>
    <n v="0.52528036998945549"/>
    <n v="0.5633514131077092"/>
    <n v="0.60176635656368183"/>
    <n v="0.64055737044372141"/>
    <n v="0.67972781621614453"/>
    <n v="0.7192810863366822"/>
  </r>
  <r>
    <x v="23"/>
    <s v="Under $5"/>
    <n v="-59.770006577310816"/>
    <s v="Lighting"/>
    <s v="n/a"/>
    <s v="SC-New"/>
    <s v="M_Input"/>
    <x v="2"/>
    <s v="Streetlight"/>
    <s v="Streetlight - HPS 250W - New"/>
    <n v="2.0195646368075214E-2"/>
    <n v="2.1009669015805428E-2"/>
    <n v="2.1478443991522173E-2"/>
    <n v="2.1780532494389739E-2"/>
    <n v="2.2012136147801582E-2"/>
    <n v="2.2217667263053215E-2"/>
    <n v="2.2415201042989628E-2"/>
    <n v="2.2611346705702352E-2"/>
    <n v="2.2808308940657929E-2"/>
    <n v="2.3006770944372763E-2"/>
    <n v="2.320693704519761E-2"/>
    <n v="2.34088729504764E-2"/>
    <n v="2.3612607239266323E-2"/>
    <n v="2.38181593004427E-2"/>
    <n v="2.4025546483270065E-2"/>
    <n v="2.4234785809933036E-2"/>
    <n v="2.4429429454390545E-2"/>
    <n v="2.4642280998528592E-2"/>
    <n v="2.4857035095156736E-2"/>
    <n v="2.5073709282795908E-2"/>
    <n v="0.51925907708572405"/>
    <n v="-5.0986424451969947"/>
    <n v="-59.770006577310816"/>
    <s v="S-All-Lgt-Streetlight-All-All-U"/>
    <m/>
    <n v="0.46084508657382794"/>
    <n v="2.0195646368075214E-2"/>
    <n v="4.1205315383880642E-2"/>
    <n v="6.2683759375402812E-2"/>
    <n v="8.4464291869792554E-2"/>
    <n v="0.10647642801759413"/>
    <n v="0.12869409528064735"/>
    <n v="0.15110929632363698"/>
    <n v="0.17372064302933934"/>
    <n v="0.19652895196999728"/>
    <n v="0.21953572291437004"/>
    <n v="0.24274265995956765"/>
    <n v="0.26615153291004406"/>
    <n v="0.2897641401493104"/>
    <n v="0.31358229944975308"/>
    <n v="0.33760784593302312"/>
    <n v="0.36184263174295617"/>
    <n v="0.38627206119734669"/>
    <n v="0.4109143421958753"/>
    <n v="0.43577137729103205"/>
    <n v="0.46084508657382794"/>
    <n v="1.7508634049694206E-2"/>
    <n v="1.832265669742442E-2"/>
    <n v="1.8791431673141165E-2"/>
    <n v="1.9093520176008731E-2"/>
    <n v="1.9325123829420573E-2"/>
    <n v="1.9530654944672207E-2"/>
    <n v="1.972818872460862E-2"/>
    <n v="1.9924334387321344E-2"/>
    <n v="2.0121296622276921E-2"/>
    <n v="2.0319758625991755E-2"/>
    <n v="2.0519924726816602E-2"/>
    <n v="2.0721860632095392E-2"/>
    <n v="2.0925594920885315E-2"/>
    <n v="2.1131146982061692E-2"/>
    <n v="2.1338534164889057E-2"/>
    <n v="2.1547773491552027E-2"/>
    <n v="2.1742417136009537E-2"/>
    <n v="2.1955268680147584E-2"/>
    <n v="2.2170022776775728E-2"/>
    <n v="2.23866969644149E-2"/>
    <n v="0.46551883071810385"/>
    <n v="0.4071048402062078"/>
    <n v="1.7508634049694206E-2"/>
    <n v="3.5831290747118626E-2"/>
    <n v="5.4622722420259791E-2"/>
    <n v="7.3716242596268522E-2"/>
    <n v="9.3041366425689095E-2"/>
    <n v="0.11257202137036131"/>
    <n v="0.13230021009496992"/>
    <n v="0.15222454448229128"/>
    <n v="0.17234584110456819"/>
    <n v="0.19266559973055994"/>
    <n v="0.21318552445737654"/>
    <n v="0.23390738508947193"/>
    <n v="0.25483298001035726"/>
    <n v="0.27596412699241896"/>
    <n v="0.29730266115730802"/>
    <n v="0.31885043464886004"/>
    <n v="0.34059285178486959"/>
    <n v="0.36254812046501717"/>
    <n v="0.38471814324179288"/>
    <n v="0.4071048402062078"/>
  </r>
  <r>
    <x v="23"/>
    <s v="Under $5"/>
    <n v="-13.40729524028673"/>
    <s v="Lighting"/>
    <s v="n/a"/>
    <s v="SC-New"/>
    <s v="M_Input"/>
    <x v="2"/>
    <s v="Streetlight"/>
    <s v="Streetlight - MH 200W  - New"/>
    <n v="1.1216494471338359E-2"/>
    <n v="1.166859589762613E-2"/>
    <n v="1.1928949630683189E-2"/>
    <n v="1.2096727079372588E-2"/>
    <n v="1.2225357827341226E-2"/>
    <n v="1.233950810388559E-2"/>
    <n v="1.2449216726733226E-2"/>
    <n v="1.2558154400789161E-2"/>
    <n v="1.2667545592295361E-2"/>
    <n v="1.2777769742929976E-2"/>
    <n v="1.2888940334964129E-2"/>
    <n v="1.3001093861711596E-2"/>
    <n v="1.3114246195743673E-2"/>
    <n v="1.3228408105480894E-2"/>
    <n v="1.3343589226560867E-2"/>
    <n v="1.3459799012963731E-2"/>
    <n v="1.3567902478539855E-2"/>
    <n v="1.3686118460565279E-2"/>
    <n v="1.3805391104462167E-2"/>
    <n v="1.3925730150979553E-2"/>
    <n v="0.28839218419526019"/>
    <n v="6.1490715601113513"/>
    <n v="-13.40729524028673"/>
    <s v="S-All-Lgt-Streetlight-All-All-U"/>
    <m/>
    <n v="0.25594953840496659"/>
    <n v="1.1216494471338359E-2"/>
    <n v="2.2885090368964488E-2"/>
    <n v="3.4814039999647675E-2"/>
    <n v="4.6910767079020262E-2"/>
    <n v="5.9136124906361484E-2"/>
    <n v="7.1475633010247078E-2"/>
    <n v="8.3924849736980306E-2"/>
    <n v="9.6483004137769474E-2"/>
    <n v="0.10915054973006483"/>
    <n v="0.1219283194729948"/>
    <n v="0.13481725980795894"/>
    <n v="0.14781835366967055"/>
    <n v="0.16093259986541422"/>
    <n v="0.17416100797089512"/>
    <n v="0.18750459719745599"/>
    <n v="0.20096439621041973"/>
    <n v="0.21453229868895959"/>
    <n v="0.22821841714952487"/>
    <n v="0.24202380825398703"/>
    <n v="0.25594953840496659"/>
    <n v="9.724150118290989E-3"/>
    <n v="1.017625154457876E-2"/>
    <n v="1.0436605277635819E-2"/>
    <n v="1.0604382726325218E-2"/>
    <n v="1.0733013474293856E-2"/>
    <n v="1.084716375083822E-2"/>
    <n v="1.0956872373685856E-2"/>
    <n v="1.106581004774179E-2"/>
    <n v="1.117520123924799E-2"/>
    <n v="1.1285425389882605E-2"/>
    <n v="1.1396595981916759E-2"/>
    <n v="1.1508749508664226E-2"/>
    <n v="1.1621901842696302E-2"/>
    <n v="1.1736063752433523E-2"/>
    <n v="1.1851244873513496E-2"/>
    <n v="1.196745465991636E-2"/>
    <n v="1.2075558125492485E-2"/>
    <n v="1.2193774107517909E-2"/>
    <n v="1.2313046751414796E-2"/>
    <n v="1.2433385797932182E-2"/>
    <n v="0.25854529713431279"/>
    <n v="0.22610265134401913"/>
    <n v="9.724150118290989E-3"/>
    <n v="1.990040166286975E-2"/>
    <n v="3.0337006940505569E-2"/>
    <n v="4.0941389666830787E-2"/>
    <n v="5.167440314112464E-2"/>
    <n v="6.2521566891962865E-2"/>
    <n v="7.3478439265648718E-2"/>
    <n v="8.454424931339051E-2"/>
    <n v="9.5719450552638502E-2"/>
    <n v="0.1070048759425211"/>
    <n v="0.11840147192443787"/>
    <n v="0.1299102214331021"/>
    <n v="0.14153212327579839"/>
    <n v="0.15326818702823192"/>
    <n v="0.16511943190174541"/>
    <n v="0.17708688656166177"/>
    <n v="0.18916244468715426"/>
    <n v="0.20135621879467216"/>
    <n v="0.21366926554608695"/>
    <n v="0.22610265134401913"/>
  </r>
  <r>
    <x v="23"/>
    <s v="Under $5"/>
    <n v="-13.40729524028673"/>
    <s v="Lighting"/>
    <s v="n/a"/>
    <s v="SC-New"/>
    <s v="M_Input"/>
    <x v="2"/>
    <s v="Streetlight"/>
    <s v="Streetlight - MH 400W  - New"/>
    <n v="4.3648655053581897E-2"/>
    <n v="4.5407994324482691E-2"/>
    <n v="4.642115314296727E-2"/>
    <n v="4.7074054100777814E-2"/>
    <n v="4.7574616835571161E-2"/>
    <n v="4.8018829245953701E-2"/>
    <n v="4.8445757092913065E-2"/>
    <n v="4.8869684815550242E-2"/>
    <n v="4.9295377387873596E-2"/>
    <n v="4.9724311395902415E-2"/>
    <n v="5.0156928452523855E-2"/>
    <n v="5.0593370570384474E-2"/>
    <n v="5.1033699517123998E-2"/>
    <n v="5.1477957197730996E-2"/>
    <n v="5.1926181109003038E-2"/>
    <n v="5.237840804082302E-2"/>
    <n v="5.2799089465940849E-2"/>
    <n v="5.3259123448432762E-2"/>
    <n v="5.3723269399209718E-2"/>
    <n v="5.4191565224107285E-2"/>
    <n v="1.1222696182175325"/>
    <n v="6.1490715601113513"/>
    <n v="-13.40729524028673"/>
    <s v="S-All-Lgt-Streetlight-All-All-U"/>
    <m/>
    <n v="0.9960200258208538"/>
    <n v="4.3648655053581897E-2"/>
    <n v="8.9056649378064595E-2"/>
    <n v="0.13547780252103186"/>
    <n v="0.18255185662180967"/>
    <n v="0.23012647345738083"/>
    <n v="0.27814530270333454"/>
    <n v="0.32659105979624758"/>
    <n v="0.37546074461179785"/>
    <n v="0.42475612199967144"/>
    <n v="0.47448043339557389"/>
    <n v="0.52463736184809773"/>
    <n v="0.57523073241848222"/>
    <n v="0.62626443193560621"/>
    <n v="0.67774238913333718"/>
    <n v="0.72966857024234022"/>
    <n v="0.78204697828316327"/>
    <n v="0.83484606774910408"/>
    <n v="0.88810519119753684"/>
    <n v="0.94182846059674652"/>
    <n v="0.9960200258208538"/>
    <n v="3.7841241333210041E-2"/>
    <n v="3.9600580604110834E-2"/>
    <n v="4.0613739422595413E-2"/>
    <n v="4.1266640380405957E-2"/>
    <n v="4.1767203115199304E-2"/>
    <n v="4.2211415525581844E-2"/>
    <n v="4.2638343372541208E-2"/>
    <n v="4.3062271095178385E-2"/>
    <n v="4.3487963667501739E-2"/>
    <n v="4.3916897675530558E-2"/>
    <n v="4.4349514732151998E-2"/>
    <n v="4.4785956850012618E-2"/>
    <n v="4.5226285796752141E-2"/>
    <n v="4.5670543477359139E-2"/>
    <n v="4.6118767388631181E-2"/>
    <n v="4.6570994320451163E-2"/>
    <n v="4.6991675745568992E-2"/>
    <n v="4.7451709728060905E-2"/>
    <n v="4.7915855678837861E-2"/>
    <n v="4.8384151503735429E-2"/>
    <n v="1.0061213438100953"/>
    <n v="0.87987175141341667"/>
    <n v="3.7841241333210041E-2"/>
    <n v="7.7441821937320882E-2"/>
    <n v="0.11805556135991629"/>
    <n v="0.15932220174032224"/>
    <n v="0.20108940485552154"/>
    <n v="0.2433008203811034"/>
    <n v="0.28593916375364459"/>
    <n v="0.32900143484882299"/>
    <n v="0.37248939851632473"/>
    <n v="0.41640629619185532"/>
    <n v="0.4607558109240073"/>
    <n v="0.50554176777401993"/>
    <n v="0.55076805357077208"/>
    <n v="0.59643859704813118"/>
    <n v="0.64255736443676237"/>
    <n v="0.68912835875721357"/>
    <n v="0.73612003450278252"/>
    <n v="0.78357174423084341"/>
    <n v="0.83148759990968124"/>
    <n v="0.87987175141341667"/>
  </r>
  <r>
    <x v="23"/>
    <s v="Under $5"/>
    <n v="1.5342226166187944"/>
    <s v="Lighting"/>
    <s v="n/a"/>
    <s v="SC-New"/>
    <s v="M_Input"/>
    <x v="2"/>
    <s v="Streetlight"/>
    <s v="Streetlight - MH 1000W - New"/>
    <n v="8.8469960541439109E-3"/>
    <n v="9.2035904914399246E-3"/>
    <n v="9.4089441743506769E-3"/>
    <n v="9.5412784281875013E-3"/>
    <n v="9.6427357705530792E-3"/>
    <n v="9.7327716591052455E-3"/>
    <n v="9.8193041988322276E-3"/>
    <n v="9.9052286536592885E-3"/>
    <n v="9.9915108198107942E-3"/>
    <n v="1.0078449981438132E-2"/>
    <n v="1.0166135647541402E-2"/>
    <n v="1.0254596602176438E-2"/>
    <n v="1.0343845364814083E-2"/>
    <n v="1.0433890429032639E-2"/>
    <n v="1.052473939492927E-2"/>
    <n v="1.0616399719319053E-2"/>
    <n v="1.070166619324592E-2"/>
    <n v="1.0794908901936072E-2"/>
    <n v="1.0888985051362206E-2"/>
    <n v="1.0983902324528012E-2"/>
    <n v="0.22746897634916552"/>
    <n v="3.625833527650963"/>
    <n v="1.5342226166187944"/>
    <s v="S-All-Lgt-Streetlight-All-All-U"/>
    <m/>
    <n v="0.20187987986040584"/>
    <n v="8.8469960541439109E-3"/>
    <n v="1.8050586545583835E-2"/>
    <n v="2.7459530719934511E-2"/>
    <n v="3.700080914812201E-2"/>
    <n v="4.6643544918675089E-2"/>
    <n v="5.6376316577780333E-2"/>
    <n v="6.6195620776612563E-2"/>
    <n v="7.6100849430271844E-2"/>
    <n v="8.6092360250082642E-2"/>
    <n v="9.617081023152077E-2"/>
    <n v="0.10633694587906217"/>
    <n v="0.11659154248123861"/>
    <n v="0.12693538784605268"/>
    <n v="0.13736927827508533"/>
    <n v="0.14789401767001459"/>
    <n v="0.15851041738933364"/>
    <n v="0.16921208358257955"/>
    <n v="0.18000699248451563"/>
    <n v="0.19089597753587784"/>
    <n v="0.20187987986040584"/>
    <n v="7.6699113030595858E-3"/>
    <n v="8.0265057403555995E-3"/>
    <n v="8.2318594232663519E-3"/>
    <n v="8.3641936771031763E-3"/>
    <n v="8.4656510194687541E-3"/>
    <n v="8.5556869080209205E-3"/>
    <n v="8.6422194477479026E-3"/>
    <n v="8.7281439025749634E-3"/>
    <n v="8.8144260687264692E-3"/>
    <n v="8.9013652303538068E-3"/>
    <n v="8.9890508964570771E-3"/>
    <n v="9.0775118510921134E-3"/>
    <n v="9.1667606137297575E-3"/>
    <n v="9.2568056779483137E-3"/>
    <n v="9.3476546438449448E-3"/>
    <n v="9.4393149682347275E-3"/>
    <n v="9.5245814421615945E-3"/>
    <n v="9.6178241508517465E-3"/>
    <n v="9.7119003002778814E-3"/>
    <n v="9.8068175734436873E-3"/>
    <n v="0.203927281327479"/>
    <n v="0.17833818483871935"/>
    <n v="7.6699113030595858E-3"/>
    <n v="1.5696417043415185E-2"/>
    <n v="2.3928276466681539E-2"/>
    <n v="3.2292470143784717E-2"/>
    <n v="4.0758121163253475E-2"/>
    <n v="4.9313808071274397E-2"/>
    <n v="5.7956027519022298E-2"/>
    <n v="6.6684171421597258E-2"/>
    <n v="7.5498597490323727E-2"/>
    <n v="8.439996272067754E-2"/>
    <n v="9.3389013617134614E-2"/>
    <n v="0.10246652546822672"/>
    <n v="0.11163328608195648"/>
    <n v="0.1208900917599048"/>
    <n v="0.13023774640374974"/>
    <n v="0.13967706137198446"/>
    <n v="0.14920164281414605"/>
    <n v="0.1588194669649978"/>
    <n v="0.16853136726527568"/>
    <n v="0.17833818483871935"/>
  </r>
  <r>
    <x v="23"/>
    <s v="Under $5"/>
    <n v="-59.770006577310816"/>
    <s v="Lighting"/>
    <s v="n/a"/>
    <s v="SC-NR"/>
    <s v="M_Input"/>
    <x v="2"/>
    <s v="Streetlight"/>
    <s v="Streetlight - HPS 100W - NR"/>
    <n v="0.49028548534063399"/>
    <n v="0.5082913167905162"/>
    <n v="0.51440338224981974"/>
    <n v="0.51663672875498823"/>
    <n v="0.51730356196895921"/>
    <n v="0.51741664345302141"/>
    <n v="0.51741112317086524"/>
    <n v="0.51739527688722153"/>
    <n v="0.5173884546494556"/>
    <n v="0.51738886636177617"/>
    <n v="0.51739285171357441"/>
    <n v="0.5173982851735438"/>
    <n v="0.51740425368452381"/>
    <n v="0.51741042613785582"/>
    <n v="0.5174166963663579"/>
    <n v="0.51742303373578347"/>
    <n v="0.51708092901641256"/>
    <n v="0.51708737903224833"/>
    <n v="0.51709388676208801"/>
    <n v="0.51710045262517979"/>
    <n v="0.60833809297911556"/>
    <n v="-5.0986424451969947"/>
    <n v="-59.770006577310816"/>
    <s v="S-All-Lgt-Streetlight-All-All-U"/>
    <m/>
    <n v="0.60833809297911556"/>
    <n v="0.49028548534063399"/>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60833809297911556"/>
    <n v="0.48673849743255432"/>
    <n v="0.50474432888243659"/>
    <n v="0.51085639434174013"/>
    <n v="0.51308974084690862"/>
    <n v="0.5137565740608796"/>
    <n v="0.51386965554494179"/>
    <n v="0.51386413526278563"/>
    <n v="0.51384828897914192"/>
    <n v="0.51384146674137599"/>
    <n v="0.51384187845369655"/>
    <n v="0.5138458638054948"/>
    <n v="0.51385129726546419"/>
    <n v="0.51385726577644419"/>
    <n v="0.5138634382297762"/>
    <n v="0.51386970845827828"/>
    <n v="0.51387604582770385"/>
    <n v="0.51353394110833295"/>
    <n v="0.51354039112416872"/>
    <n v="0.51354689885400839"/>
    <n v="0.51355346471710017"/>
    <n v="0.53739833481752219"/>
    <n v="0.53739833481752219"/>
    <n v="0.48673849743255432"/>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n v="0.53739833481752219"/>
  </r>
  <r>
    <x v="23"/>
    <s v="Under $5"/>
    <n v="-13.40729524028673"/>
    <s v="Lighting"/>
    <s v="n/a"/>
    <s v="SC-NR"/>
    <s v="M_Input"/>
    <x v="2"/>
    <s v="Streetlight"/>
    <s v="Streetlight - MH 200W  - NR"/>
    <n v="0.15411895329487016"/>
    <n v="0.15977900234635636"/>
    <n v="0.16170030158776288"/>
    <n v="0.16240234363471884"/>
    <n v="0.16261195954225091"/>
    <n v="0.16264750617881626"/>
    <n v="0.16264577090389332"/>
    <n v="0.16264078969861229"/>
    <n v="0.16263864516002194"/>
    <n v="0.16263877457986772"/>
    <n v="0.16264002735659883"/>
    <n v="0.16264173533937273"/>
    <n v="0.1626436115129338"/>
    <n v="0.16264555179482107"/>
    <n v="0.1626475228118765"/>
    <n v="0.16264951493436788"/>
    <n v="0.16254197591303618"/>
    <n v="0.16254400344540057"/>
    <n v="0.1625460491198927"/>
    <n v="0.16254811306830116"/>
    <n v="0.19122823934753005"/>
    <n v="6.1490715601113513"/>
    <n v="-13.40729524028673"/>
    <s v="S-All-Lgt-Streetlight-All-All-U"/>
    <m/>
    <n v="0.19122823934753005"/>
    <n v="0.15411895329487016"/>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9122823934753005"/>
    <n v="0.15300397420597667"/>
    <n v="0.15866402325746287"/>
    <n v="0.16058532249886939"/>
    <n v="0.16128736454582535"/>
    <n v="0.16149698045335742"/>
    <n v="0.16153252708992277"/>
    <n v="0.16153079181499982"/>
    <n v="0.1615258106097188"/>
    <n v="0.16152366607112845"/>
    <n v="0.16152379549097423"/>
    <n v="0.16152504826770533"/>
    <n v="0.16152675625047924"/>
    <n v="0.16152863242404031"/>
    <n v="0.16153057270592758"/>
    <n v="0.16153254372298301"/>
    <n v="0.16153453584547439"/>
    <n v="0.16142699682414269"/>
    <n v="0.16142902435650708"/>
    <n v="0.16143107003099921"/>
    <n v="0.16143313397940767"/>
    <n v="0.16892865756966038"/>
    <n v="0.16892865756966038"/>
    <n v="0.15300397420597667"/>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n v="0.16892865756966038"/>
  </r>
  <r>
    <x v="23"/>
    <s v="Under $5"/>
    <n v="-59.770006577310816"/>
    <s v="Lighting"/>
    <s v="n/a"/>
    <s v="SC-NR"/>
    <s v="M_Input"/>
    <x v="2"/>
    <s v="Streetlight"/>
    <s v="Streetlight - HPS 250W - NR"/>
    <n v="0.27749595805664479"/>
    <n v="0.28768705201758482"/>
    <n v="0.29114641092386773"/>
    <n v="0.29241045941531685"/>
    <n v="0.29278787936166978"/>
    <n v="0.29285188218389591"/>
    <n v="0.29284875776754771"/>
    <n v="0.29283978895286139"/>
    <n v="0.29283592764457977"/>
    <n v="0.29283616066902829"/>
    <n v="0.29283841633240909"/>
    <n v="0.29284149160839601"/>
    <n v="0.29284486971711454"/>
    <n v="0.29284836325486369"/>
    <n v="0.29285191213223699"/>
    <n v="0.29285549901060254"/>
    <n v="0.2926618716655231"/>
    <n v="0.292665522300464"/>
    <n v="0.2926692056008689"/>
    <n v="0.29267292180402715"/>
    <n v="0.34431237917701646"/>
    <n v="-5.0986424451969947"/>
    <n v="-59.770006577310816"/>
    <s v="S-All-Lgt-Streetlight-All-All-U"/>
    <m/>
    <n v="0.34431237917701646"/>
    <n v="0.27749595805664479"/>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34431237917701646"/>
    <n v="0.27548840360684484"/>
    <n v="0.28567949756778488"/>
    <n v="0.28913885647406778"/>
    <n v="0.29040290496551691"/>
    <n v="0.29078032491186984"/>
    <n v="0.29084432773409596"/>
    <n v="0.29084120331774777"/>
    <n v="0.29083223450306145"/>
    <n v="0.29082837319477983"/>
    <n v="0.29082860621922835"/>
    <n v="0.29083086188260915"/>
    <n v="0.29083393715859607"/>
    <n v="0.2908373152673146"/>
    <n v="0.29084080880506374"/>
    <n v="0.29084435768243705"/>
    <n v="0.2908479445608026"/>
    <n v="0.29065431721572316"/>
    <n v="0.29065796785066406"/>
    <n v="0.29066165115106896"/>
    <n v="0.29066536735422721"/>
    <n v="0.30416129018101812"/>
    <n v="0.30416129018101812"/>
    <n v="0.27548840360684484"/>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n v="0.30416129018101812"/>
  </r>
  <r>
    <x v="23"/>
    <s v="Under $5"/>
    <n v="-1.4590775768252664"/>
    <s v="Lighting"/>
    <s v="n/a"/>
    <s v="SC-NR"/>
    <s v="M_Input"/>
    <x v="2"/>
    <s v="Streetlight"/>
    <s v="Streetlight - MH 400W  - NR"/>
    <n v="0.74968666087883828"/>
    <n v="0.77721905182170092"/>
    <n v="0.78656490047980387"/>
    <n v="0.78997987019460592"/>
    <n v="0.79099951279160785"/>
    <n v="0.79117242364197649"/>
    <n v="0.79116398267845534"/>
    <n v="0.79113975241297241"/>
    <n v="0.79112932065269526"/>
    <n v="0.79112995019455223"/>
    <n v="0.79113604412384697"/>
    <n v="0.79114435232913416"/>
    <n v="0.79115347867123664"/>
    <n v="0.79116291685789764"/>
    <n v="0.79117250455080124"/>
    <n v="0.79118219490767627"/>
    <n v="0.79065908877379198"/>
    <n v="0.79066895137625326"/>
    <n v="0.79067890222815362"/>
    <n v="0.79068894197055706"/>
    <n v="0.93019876632500398"/>
    <n v="7.7288710796767068"/>
    <n v="-1.4590775768252664"/>
    <s v="S-All-Lgt-Streetlight-All-All-U"/>
    <m/>
    <n v="0.93019876632500398"/>
    <n v="0.7496866608788382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93019876632500398"/>
    <n v="0.74426302587333049"/>
    <n v="0.77179541681619312"/>
    <n v="0.78114126547429608"/>
    <n v="0.78455623518909812"/>
    <n v="0.78557587778610005"/>
    <n v="0.78574878863646869"/>
    <n v="0.78574034767294754"/>
    <n v="0.78571611740746461"/>
    <n v="0.78570568564718746"/>
    <n v="0.78570631518904444"/>
    <n v="0.78571240911833917"/>
    <n v="0.78572071732362636"/>
    <n v="0.78572984366572884"/>
    <n v="0.78573928185238984"/>
    <n v="0.78574886954529344"/>
    <n v="0.78575855990216847"/>
    <n v="0.78523545376828419"/>
    <n v="0.78524531637074546"/>
    <n v="0.78525526722264583"/>
    <n v="0.78526530696504926"/>
    <n v="0.82172606621484723"/>
    <n v="0.82172606621484723"/>
    <n v="0.74426302587333049"/>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n v="0.82172606621484723"/>
  </r>
  <r>
    <x v="23"/>
    <s v="Under $5"/>
    <n v="-13.40729524028673"/>
    <s v="Lighting"/>
    <s v="n/a"/>
    <s v="SC-NR"/>
    <s v="M_Input"/>
    <x v="2"/>
    <s v="Streetlight"/>
    <s v="Streetlight - MH 1000W - NR"/>
    <n v="0.15195141574230786"/>
    <n v="0.15753186154833881"/>
    <n v="0.15942613953008561"/>
    <n v="0.16011830801854848"/>
    <n v="0.16032497587626912"/>
    <n v="0.16036002258295587"/>
    <n v="0.16035831171303619"/>
    <n v="0.16035340056370392"/>
    <n v="0.16035128618602387"/>
    <n v="0.16035141378570178"/>
    <n v="0.16035264894331108"/>
    <n v="0.16035433290492002"/>
    <n v="0.16035618269187155"/>
    <n v="0.16035809568552614"/>
    <n v="0.16036003898208781"/>
    <n v="0.16036200308725734"/>
    <n v="0.16025597650071785"/>
    <n v="0.16025797551775403"/>
    <n v="0.16025999242176608"/>
    <n v="0.16026202734268905"/>
    <n v="0.18853879472676946"/>
    <n v="6.1490715601113513"/>
    <n v="-13.40729524028673"/>
    <s v="S-All-Lgt-Streetlight-All-All-U"/>
    <m/>
    <n v="0.18853879472676946"/>
    <n v="0.1519514157423078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8853879472676946"/>
    <n v="0.15085211778148999"/>
    <n v="0.15643256358752095"/>
    <n v="0.15832684156926774"/>
    <n v="0.15901901005773061"/>
    <n v="0.15922567791545125"/>
    <n v="0.159260724622138"/>
    <n v="0.15925901375221832"/>
    <n v="0.15925410260288606"/>
    <n v="0.159251988225206"/>
    <n v="0.15925211582488391"/>
    <n v="0.15925335098249321"/>
    <n v="0.15925503494410215"/>
    <n v="0.15925688473105368"/>
    <n v="0.15925879772470827"/>
    <n v="0.15926074102126994"/>
    <n v="0.15926270512643947"/>
    <n v="0.15915667853989998"/>
    <n v="0.15915867755693616"/>
    <n v="0.15916069446094822"/>
    <n v="0.15916272938187118"/>
    <n v="0.16655283551041231"/>
    <n v="0.16655283551041231"/>
    <n v="0.15085211778148999"/>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n v="0.16655283551041231"/>
  </r>
  <r>
    <x v="24"/>
    <s v="Under $5"/>
    <n v="1.2611216416454711"/>
    <s v="Utility Distribution Sytem"/>
    <s v="n/a"/>
    <s v="SC-Retro"/>
    <s v="M_Input"/>
    <x v="3"/>
    <s v="Utility"/>
    <s v="1 - LDC voltage control method"/>
    <n v="0.21467473115848903"/>
    <n v="0.34777322476637001"/>
    <n v="0.48493462053146702"/>
    <n v="0.67045462013828161"/>
    <n v="0.79375508780795778"/>
    <n v="0.91217090683533064"/>
    <n v="1.0310929609960526"/>
    <n v="1.1039638491118662"/>
    <n v="1.1795269425836954"/>
    <n v="1.2499082668850134"/>
    <n v="1.3235866372162488"/>
    <n v="1.3974067913717518"/>
    <n v="1.4042423414670593"/>
    <n v="1.4049267504708811"/>
    <n v="1.4092571746065545"/>
    <n v="1.4132416078706689"/>
    <n v="1.4199746745515434"/>
    <n v="1.4222623668639687"/>
    <n v="1.4262403192208439"/>
    <n v="1.4302182715777201"/>
    <n v="22.039612146031764"/>
    <n v="-0.55425279086908896"/>
    <n v="1.2611216416454711"/>
    <s v="S-All-UD-CVR-All-All-N"/>
    <m/>
    <n v="22.039612146031764"/>
    <n v="0.21467473115848903"/>
    <n v="0.56244795592485908"/>
    <n v="1.047382576456326"/>
    <n v="1.7178371965946075"/>
    <n v="2.5115922844025653"/>
    <n v="3.4237631912378959"/>
    <n v="4.4548561522339485"/>
    <n v="5.5588200013458149"/>
    <n v="6.7383469439295105"/>
    <n v="7.9882552108145237"/>
    <n v="9.3118418480307721"/>
    <n v="10.709248639402524"/>
    <n v="12.113490980869583"/>
    <n v="13.518417731340465"/>
    <n v="14.92767490594702"/>
    <n v="16.340916513817689"/>
    <n v="17.760891188369232"/>
    <n v="19.183153555233201"/>
    <n v="20.609393874454046"/>
    <n v="22.039612146031764"/>
    <n v="0.21467473115848903"/>
    <n v="0.34777322476637001"/>
    <n v="0.48493462053146702"/>
    <n v="0.67045462013828161"/>
    <n v="0.79375508780795778"/>
    <n v="0.91217090683533064"/>
    <n v="1.0310929609960526"/>
    <n v="1.1039638491118662"/>
    <n v="1.1795269425836954"/>
    <n v="1.2499082668850134"/>
    <n v="1.3235866372162488"/>
    <n v="1.3974067913717518"/>
    <n v="1.4042423414670593"/>
    <n v="1.4049267504708811"/>
    <n v="1.4092571746065545"/>
    <n v="1.4132416078706689"/>
    <n v="1.4199746745515434"/>
    <n v="1.4222623668639687"/>
    <n v="1.4262403192208439"/>
    <n v="1.4302182715777201"/>
    <n v="22.039612146031764"/>
    <n v="22.039612146031764"/>
    <n v="0.21467473115848903"/>
    <n v="0.56244795592485908"/>
    <n v="1.047382576456326"/>
    <n v="1.7178371965946075"/>
    <n v="2.5115922844025653"/>
    <n v="3.4237631912378959"/>
    <n v="4.4548561522339485"/>
    <n v="5.5588200013458149"/>
    <n v="6.7383469439295105"/>
    <n v="7.9882552108145237"/>
    <n v="9.3118418480307721"/>
    <n v="10.709248639402524"/>
    <n v="12.113490980869583"/>
    <n v="13.518417731340465"/>
    <n v="14.92767490594702"/>
    <n v="16.340916513817689"/>
    <n v="17.760891188369232"/>
    <n v="19.183153555233201"/>
    <n v="20.609393874454046"/>
    <n v="22.039612146031764"/>
  </r>
  <r>
    <x v="25"/>
    <s v="Under $5"/>
    <n v="3.4835587635908256"/>
    <s v="Utility Distribution Sytem"/>
    <s v="n/a"/>
    <s v="SC-Retro"/>
    <s v="M_Input"/>
    <x v="3"/>
    <s v="Utility"/>
    <s v="2 - Light system improvements"/>
    <n v="0.1576898126418374"/>
    <n v="0.25545761422088037"/>
    <n v="0.35620982983177557"/>
    <n v="0.49248396801953642"/>
    <n v="0.58305460733305536"/>
    <n v="0.67003721686277395"/>
    <n v="0.75739168256252121"/>
    <n v="0.8109191593736762"/>
    <n v="0.86642420175993362"/>
    <n v="0.91812296380177638"/>
    <n v="0.97224357851311316"/>
    <n v="1.0264683408554438"/>
    <n v="1.0314894097442513"/>
    <n v="1.0319921439365833"/>
    <n v="1.0351730668469274"/>
    <n v="1.038099841374658"/>
    <n v="1.0430456308380127"/>
    <n v="1.0447260604357662"/>
    <n v="1.0476480743983256"/>
    <n v="1.0505700883608857"/>
    <n v="16.189247291711734"/>
    <n v="1.087751553460496"/>
    <n v="3.4835587635908256"/>
    <s v="S-All-UD-CVR-All-All-N"/>
    <m/>
    <n v="16.189247291711734"/>
    <n v="0.1576898126418374"/>
    <n v="0.41314742686271777"/>
    <n v="0.76935725669449329"/>
    <n v="1.2618412247140296"/>
    <n v="1.844895832047085"/>
    <n v="2.5149330489098589"/>
    <n v="3.2723247314723802"/>
    <n v="4.083243890846056"/>
    <n v="4.9496680926059895"/>
    <n v="5.867791056407766"/>
    <n v="6.8400346349208796"/>
    <n v="7.8665029757763234"/>
    <n v="8.897992385520574"/>
    <n v="9.9299845294571583"/>
    <n v="10.965157596304085"/>
    <n v="12.003257437678743"/>
    <n v="13.046303068516755"/>
    <n v="14.09102912895252"/>
    <n v="15.138677203350847"/>
    <n v="16.189247291711734"/>
    <n v="0.1576898126418374"/>
    <n v="0.25545761422088037"/>
    <n v="0.35620982983177557"/>
    <n v="0.49248396801953642"/>
    <n v="0.58305460733305536"/>
    <n v="0.67003721686277395"/>
    <n v="0.75739168256252121"/>
    <n v="0.8109191593736762"/>
    <n v="0.86642420175993362"/>
    <n v="0.91812296380177638"/>
    <n v="0.97224357851311316"/>
    <n v="1.0264683408554438"/>
    <n v="1.0314894097442513"/>
    <n v="1.0319921439365833"/>
    <n v="1.0351730668469274"/>
    <n v="1.038099841374658"/>
    <n v="1.0430456308380127"/>
    <n v="1.0447260604357662"/>
    <n v="1.0476480743983256"/>
    <n v="1.0505700883608857"/>
    <n v="16.189247291711734"/>
    <n v="16.189247291711734"/>
    <n v="0.1576898126418374"/>
    <n v="0.41314742686271777"/>
    <n v="0.76935725669449329"/>
    <n v="1.2618412247140296"/>
    <n v="1.844895832047085"/>
    <n v="2.5149330489098589"/>
    <n v="3.2723247314723802"/>
    <n v="4.083243890846056"/>
    <n v="4.9496680926059895"/>
    <n v="5.867791056407766"/>
    <n v="6.8400346349208796"/>
    <n v="7.8665029757763234"/>
    <n v="8.897992385520574"/>
    <n v="9.9299845294571583"/>
    <n v="10.965157596304085"/>
    <n v="12.003257437678743"/>
    <n v="13.046303068516755"/>
    <n v="14.09102912895252"/>
    <n v="15.138677203350847"/>
    <n v="16.189247291711734"/>
  </r>
  <r>
    <x v="26"/>
    <s v="Under $45"/>
    <n v="42.441293809921348"/>
    <s v="Utility Distribution Sytem"/>
    <s v="n/a"/>
    <s v="SC-Retro"/>
    <s v="M_Input"/>
    <x v="3"/>
    <s v="Utility"/>
    <s v="3 - Major system improvements"/>
    <n v="0.167712480121919"/>
    <n v="0.27169434302216455"/>
    <n v="0.37885030747410303"/>
    <n v="0.52378594604865703"/>
    <n v="0.62011319947750632"/>
    <n v="0.71262437015686808"/>
    <n v="0.80553103195565767"/>
    <n v="0.86246068226260164"/>
    <n v="0.92149359099599515"/>
    <n v="0.97647829454792201"/>
    <n v="1.0340387822350827"/>
    <n v="1.0917100371125907"/>
    <n v="1.0970502420509882"/>
    <n v="1.0975849297193006"/>
    <n v="1.100968030132909"/>
    <n v="1.1040808286490582"/>
    <n v="1.1093409694480332"/>
    <n v="1.1111282061172127"/>
    <n v="1.114235941489597"/>
    <n v="1.1173436768619822"/>
    <n v="17.218225889880149"/>
    <n v="27.332567449196134"/>
    <n v="42.441293809921348"/>
    <s v="S-All-UD-CVR-All-All-N"/>
    <m/>
    <n v="17.218225889880149"/>
    <n v="0.167712480121919"/>
    <n v="0.43940682314408352"/>
    <n v="0.8182571306181865"/>
    <n v="1.3420430766668434"/>
    <n v="1.9621562761443498"/>
    <n v="2.674780646301218"/>
    <n v="3.4803116782568759"/>
    <n v="4.3427723605194775"/>
    <n v="5.2642659515154726"/>
    <n v="6.2407442460633948"/>
    <n v="7.2747830282984776"/>
    <n v="8.3664930654110687"/>
    <n v="9.4635433074620572"/>
    <n v="10.561128237181357"/>
    <n v="11.662096267314267"/>
    <n v="12.766177095963325"/>
    <n v="13.875518065411358"/>
    <n v="14.986646271528571"/>
    <n v="16.100882213018167"/>
    <n v="17.218225889880149"/>
    <n v="0.167712480121919"/>
    <n v="0.27169434302216455"/>
    <n v="0.37885030747410303"/>
    <n v="0.52378594604865703"/>
    <n v="0.62011319947750632"/>
    <n v="0.71262437015686808"/>
    <n v="0.80553103195565767"/>
    <n v="0.86246068226260164"/>
    <n v="0.92149359099599515"/>
    <n v="0.97647829454792201"/>
    <n v="1.0340387822350827"/>
    <n v="1.0917100371125907"/>
    <n v="1.0970502420509882"/>
    <n v="1.0975849297193006"/>
    <n v="1.100968030132909"/>
    <n v="1.1040808286490582"/>
    <n v="1.1093409694480332"/>
    <n v="1.1111282061172127"/>
    <n v="1.114235941489597"/>
    <n v="1.1173436768619822"/>
    <n v="17.218225889880149"/>
    <n v="17.218225889880149"/>
    <n v="0.167712480121919"/>
    <n v="0.43940682314408352"/>
    <n v="0.8182571306181865"/>
    <n v="1.3420430766668434"/>
    <n v="1.9621562761443498"/>
    <n v="2.674780646301218"/>
    <n v="3.4803116782568759"/>
    <n v="4.3427723605194775"/>
    <n v="5.2642659515154726"/>
    <n v="6.2407442460633948"/>
    <n v="7.2747830282984776"/>
    <n v="8.3664930654110687"/>
    <n v="9.4635433074620572"/>
    <n v="10.561128237181357"/>
    <n v="11.662096267314267"/>
    <n v="12.766177095963325"/>
    <n v="13.875518065411358"/>
    <n v="14.986646271528571"/>
    <n v="16.100882213018167"/>
    <n v="17.218225889880149"/>
  </r>
  <r>
    <x v="27"/>
    <s v="Under $60"/>
    <n v="57.455762221261367"/>
    <s v="Utility Distribution Sytem"/>
    <s v="n/a"/>
    <s v="SC-Retro"/>
    <s v="M_Input"/>
    <x v="3"/>
    <s v="Utility"/>
    <s v="4 - EOL voltage control method"/>
    <n v="8.9427109915270184E-2"/>
    <n v="0.14487198483462643"/>
    <n v="0.20200934398735113"/>
    <n v="0.27929145961777024"/>
    <n v="0.33065476826335005"/>
    <n v="0.37998327752348093"/>
    <n v="0.42952266928789468"/>
    <n v="0.45987851455197998"/>
    <n v="0.49135585251801339"/>
    <n v="0.52067461952105454"/>
    <n v="0.55136683786660812"/>
    <n v="0.58211811913758638"/>
    <n v="0.58496560606073578"/>
    <n v="0.58525071050168009"/>
    <n v="0.5870546364368413"/>
    <n v="0.58871443286251834"/>
    <n v="0.59151922824243153"/>
    <n v="0.59247221283811036"/>
    <n v="0.59412930951053322"/>
    <n v="0.59578640618295631"/>
    <n v="9.1810470996607947"/>
    <n v="36.932418114897402"/>
    <n v="57.455762221261367"/>
    <s v="S-All-UD-CVR-All-All-N"/>
    <m/>
    <n v="9.1810470996607947"/>
    <n v="8.9427109915270184E-2"/>
    <n v="0.23429909474989663"/>
    <n v="0.43630843873724778"/>
    <n v="0.71559989835501803"/>
    <n v="1.0462546666183681"/>
    <n v="1.4262379441418491"/>
    <n v="1.8557606134297437"/>
    <n v="2.3156391279817239"/>
    <n v="2.8069949804997374"/>
    <n v="3.3276696000207919"/>
    <n v="3.8790364378874003"/>
    <n v="4.4611545570249866"/>
    <n v="5.0461201630857229"/>
    <n v="5.6313708735874028"/>
    <n v="6.218425510024244"/>
    <n v="6.8071399428867627"/>
    <n v="7.3986591711291947"/>
    <n v="7.9911313839673053"/>
    <n v="8.5852606934778386"/>
    <n v="9.1810470996607947"/>
    <n v="8.9427109915270184E-2"/>
    <n v="0.14487198483462643"/>
    <n v="0.20200934398735113"/>
    <n v="0.27929145961777024"/>
    <n v="0.33065476826335005"/>
    <n v="0.37998327752348093"/>
    <n v="0.42952266928789468"/>
    <n v="0.45987851455197998"/>
    <n v="0.49135585251801339"/>
    <n v="0.52067461952105454"/>
    <n v="0.55136683786660812"/>
    <n v="0.58211811913758638"/>
    <n v="0.58496560606073578"/>
    <n v="0.58525071050168009"/>
    <n v="0.5870546364368413"/>
    <n v="0.58871443286251834"/>
    <n v="0.59151922824243153"/>
    <n v="0.59247221283811036"/>
    <n v="0.59412930951053322"/>
    <n v="0.59578640618295631"/>
    <n v="9.1810470996607947"/>
    <n v="9.1810470996607947"/>
    <n v="8.9427109915270184E-2"/>
    <n v="0.23429909474989663"/>
    <n v="0.43630843873724778"/>
    <n v="0.71559989835501803"/>
    <n v="1.0462546666183681"/>
    <n v="1.4262379441418491"/>
    <n v="1.8557606134297437"/>
    <n v="2.3156391279817239"/>
    <n v="2.8069949804997374"/>
    <n v="3.3276696000207919"/>
    <n v="3.8790364378874003"/>
    <n v="4.4611545570249866"/>
    <n v="5.0461201630857229"/>
    <n v="5.6313708735874028"/>
    <n v="6.218425510024244"/>
    <n v="6.8071399428867627"/>
    <n v="7.3986591711291947"/>
    <n v="7.9911313839673053"/>
    <n v="8.5852606934778386"/>
    <n v="9.1810470996607947"/>
  </r>
  <r>
    <x v="27"/>
    <s v="Over $160"/>
    <n v="195.09651882213817"/>
    <s v="Utility Distribution Sytem"/>
    <s v="n/a"/>
    <s v="SC-Retro"/>
    <s v="M_Input"/>
    <x v="3"/>
    <s v="Utility"/>
    <s v="A - SCL implement EOL w/ major system improvements"/>
    <n v="2.1752730458655372E-2"/>
    <n v="3.5239439584974504E-2"/>
    <n v="4.9137837665223491E-2"/>
    <n v="6.7936354492793338E-2"/>
    <n v="8.0430241519788004E-2"/>
    <n v="9.242917301695458E-2"/>
    <n v="0.10447940070694743"/>
    <n v="0.11186331952641881"/>
    <n v="0.11952003625336968"/>
    <n v="0.12665169058729076"/>
    <n v="0.1341174306014945"/>
    <n v="0.14159753739885911"/>
    <n v="0.14229017540966485"/>
    <n v="0.14235952574495239"/>
    <n v="0.14279832237689236"/>
    <n v="0.14320206017293874"/>
    <n v="0.14388431366350482"/>
    <n v="0.14411612275429062"/>
    <n v="0.14451920384785719"/>
    <n v="0.14492228494142387"/>
    <n v="2.2332472007242945"/>
    <n v="129.97050172121001"/>
    <n v="195.09651882213817"/>
    <s v="S-All-UD-CVR-All-All-N"/>
    <m/>
    <n v="2.2332472007242945"/>
    <n v="2.1752730458655372E-2"/>
    <n v="5.6992170043629872E-2"/>
    <n v="0.10613000770885336"/>
    <n v="0.1740663622016467"/>
    <n v="0.25449660372143468"/>
    <n v="0.34692577673838926"/>
    <n v="0.4514051774453367"/>
    <n v="0.56326849697175552"/>
    <n v="0.68278853322512523"/>
    <n v="0.80944022381241598"/>
    <n v="0.94355765441391048"/>
    <n v="1.0851551918127695"/>
    <n v="1.2274453672224344"/>
    <n v="1.3698048929673867"/>
    <n v="1.512603215344279"/>
    <n v="1.6558052755172177"/>
    <n v="1.7996895891807225"/>
    <n v="1.9438057119350132"/>
    <n v="2.0883249157828705"/>
    <n v="2.2332472007242945"/>
    <n v="2.1752730458655372E-2"/>
    <n v="3.5239439584974504E-2"/>
    <n v="4.9137837665223491E-2"/>
    <n v="6.7936354492793338E-2"/>
    <n v="8.0430241519788004E-2"/>
    <n v="9.242917301695458E-2"/>
    <n v="0.10447940070694743"/>
    <n v="0.11186331952641881"/>
    <n v="0.11952003625336968"/>
    <n v="0.12665169058729076"/>
    <n v="0.1341174306014945"/>
    <n v="0.14159753739885911"/>
    <n v="0.14229017540966485"/>
    <n v="0.14235952574495239"/>
    <n v="0.14279832237689236"/>
    <n v="0.14320206017293874"/>
    <n v="0.14388431366350482"/>
    <n v="0.14411612275429062"/>
    <n v="0.14451920384785719"/>
    <n v="0.14492228494142387"/>
    <n v="2.2332472007242945"/>
    <n v="2.2332472007242945"/>
    <n v="2.1752730458655372E-2"/>
    <n v="5.6992170043629872E-2"/>
    <n v="0.10613000770885336"/>
    <n v="0.1740663622016467"/>
    <n v="0.25449660372143468"/>
    <n v="0.34692577673838926"/>
    <n v="0.4514051774453367"/>
    <n v="0.56326849697175552"/>
    <n v="0.68278853322512523"/>
    <n v="0.80944022381241598"/>
    <n v="0.94355765441391048"/>
    <n v="1.0851551918127695"/>
    <n v="1.2274453672224344"/>
    <n v="1.3698048929673867"/>
    <n v="1.512603215344279"/>
    <n v="1.6558052755172177"/>
    <n v="1.7996895891807225"/>
    <n v="1.9438057119350132"/>
    <n v="2.0883249157828705"/>
    <n v="2.2332472007242945"/>
  </r>
  <r>
    <x v="28"/>
    <s v="Under $45"/>
    <n v="43.484524952690037"/>
    <s v="Lighting"/>
    <s v="Rural"/>
    <s v="SC-NR"/>
    <s v="M_Input(KSF)_Out"/>
    <x v="2"/>
    <s v="Bi-Level Stairwell Lighting-NR"/>
    <s v="NR_LFStairwell8760_Fix_Repl_from LF_2018 to LF_Bi-Level_Fix"/>
    <n v="4.1029871491999666E-2"/>
    <n v="4.8205473949780059E-2"/>
    <n v="5.3854017017761831E-2"/>
    <n v="5.8286584515333958E-2"/>
    <n v="6.1750952399488392E-2"/>
    <n v="6.4444472708163017E-2"/>
    <n v="6.6524335310057733E-2"/>
    <n v="6.8115741172002933E-2"/>
    <n v="6.931841221901372E-2"/>
    <n v="7.0211776340204562E-2"/>
    <n v="7.0859097183956762E-2"/>
    <n v="7.1310763502822325E-2"/>
    <n v="7.1009712800937513E-2"/>
    <n v="7.0706893502966092E-2"/>
    <n v="7.0404413252244433E-2"/>
    <n v="7.0103055426322725E-2"/>
    <n v="6.9801495456782298E-2"/>
    <n v="6.9499935487241898E-2"/>
    <n v="6.9198375517701458E-2"/>
    <n v="6.8896815548161031E-2"/>
    <n v="1.1518628961426407"/>
    <n v="20.698232261208105"/>
    <n v="43.484524952690037"/>
    <s v="C-All-Lgt-LPD Int-All-All-E"/>
    <n v="0"/>
    <n v="1.1518628961426407"/>
    <n v="4.1029871491999666E-2"/>
    <n v="8.9235345441779718E-2"/>
    <n v="0.14308936245954154"/>
    <n v="0.20137594697487549"/>
    <n v="0.2631268993743639"/>
    <n v="0.3275713720825269"/>
    <n v="0.39409570739258465"/>
    <n v="0.46221144856458757"/>
    <n v="0.53152986078360132"/>
    <n v="0.60174163712380591"/>
    <n v="0.67260073430776268"/>
    <n v="0.74391149781058497"/>
    <n v="0.81492121061152245"/>
    <n v="0.88562810411448856"/>
    <n v="0.956032517366733"/>
    <n v="1.0261355727930557"/>
    <n v="1.0959370682498379"/>
    <n v="1.1518628961426407"/>
    <n v="1.1518628961426407"/>
    <n v="1.1518628961426407"/>
    <n v="3.4313797303096569E-2"/>
    <n v="4.1489399760876962E-2"/>
    <n v="4.7137942828858734E-2"/>
    <n v="5.1570510326430861E-2"/>
    <n v="5.5034878210585295E-2"/>
    <n v="5.772839851925992E-2"/>
    <n v="5.9808261121154636E-2"/>
    <n v="6.1399666983099836E-2"/>
    <n v="6.2602338030110616E-2"/>
    <n v="6.3495702151301459E-2"/>
    <n v="6.4143022995053658E-2"/>
    <n v="6.4594689313919221E-2"/>
    <n v="6.4293638612034409E-2"/>
    <n v="6.3990819314062988E-2"/>
    <n v="6.3688339063341329E-2"/>
    <n v="6.3386981237419621E-2"/>
    <n v="6.3085421267879194E-2"/>
    <n v="6.2783861298338794E-2"/>
    <n v="6.2482301328798361E-2"/>
    <n v="6.2180741359257934E-2"/>
    <n v="1.0175414123645787"/>
    <n v="1.0175414123645787"/>
    <n v="3.4313797303096569E-2"/>
    <n v="7.5803197063973538E-2"/>
    <n v="0.12294113989283227"/>
    <n v="0.17451165021926313"/>
    <n v="0.22954652842984841"/>
    <n v="0.28727492694910833"/>
    <n v="0.34708318807026295"/>
    <n v="0.40848285505336279"/>
    <n v="0.47108519308347341"/>
    <n v="0.53458089523477481"/>
    <n v="0.59872391822982851"/>
    <n v="0.66331860754374772"/>
    <n v="0.72761224615578213"/>
    <n v="0.79160306546984516"/>
    <n v="0.85529140453318653"/>
    <n v="0.91867838577060612"/>
    <n v="0.98176380703848531"/>
    <n v="1.0175414123645787"/>
    <n v="1.0175414123645787"/>
    <n v="1.0175414123645787"/>
  </r>
  <r>
    <x v="28"/>
    <s v="Under $100"/>
    <n v="92.98883334172092"/>
    <s v="Lighting"/>
    <s v="Rural"/>
    <s v="SC-NR"/>
    <s v="M_Input(KSF)_Out"/>
    <x v="2"/>
    <s v="Bi-Level Stairwell Lighting-NR"/>
    <s v="NR_LFStairwell3600_Fix_Repl_from LF_2019 to LF_Bi-Level_Fix"/>
    <n v="5.2811514173420077E-3"/>
    <n v="6.204757602596059E-3"/>
    <n v="6.9318086545401515E-3"/>
    <n v="7.5023456626034492E-3"/>
    <n v="7.9482610578092052E-3"/>
    <n v="8.2949569668756065E-3"/>
    <n v="8.5626660512195529E-3"/>
    <n v="8.7675035273743832E-3"/>
    <n v="8.9223050822794629E-3"/>
    <n v="9.0372942602433681E-3"/>
    <n v="9.1206140286741177E-3"/>
    <n v="9.1787501654277404E-3"/>
    <n v="9.1400004866416217E-3"/>
    <n v="9.1010231633762515E-3"/>
    <n v="9.0620894805074643E-3"/>
    <n v="9.0233002703144962E-3"/>
    <n v="8.9844850412474832E-3"/>
    <n v="8.9456698121804738E-3"/>
    <n v="8.9068545831134625E-3"/>
    <n v="8.8680393540464478E-3"/>
    <n v="0.14826179428160097"/>
    <n v="55.807219670745482"/>
    <n v="92.98883334172092"/>
    <s v="C-All-Lgt-LPD Int-All-All-E"/>
    <n v="0"/>
    <n v="0.14826179428160097"/>
    <n v="5.2811514173420077E-3"/>
    <n v="1.1485909019938068E-2"/>
    <n v="1.841771767447822E-2"/>
    <n v="2.5920063337081668E-2"/>
    <n v="3.3868324394890875E-2"/>
    <n v="4.2163281361766482E-2"/>
    <n v="5.0725947412986035E-2"/>
    <n v="5.9493450940360418E-2"/>
    <n v="6.8415756022639884E-2"/>
    <n v="7.7453050282883254E-2"/>
    <n v="8.6573664311557372E-2"/>
    <n v="9.5752414476985112E-2"/>
    <n v="0.10489241496362674"/>
    <n v="0.11399343812700299"/>
    <n v="0.12305552760751046"/>
    <n v="0.13207882787782496"/>
    <n v="0.14106331291907245"/>
    <n v="0.14826179428160097"/>
    <n v="0.14826179428160097"/>
    <n v="0.14826179428160097"/>
    <n v="4.416693318110192E-3"/>
    <n v="5.3402995033642433E-3"/>
    <n v="6.0673505553083358E-3"/>
    <n v="6.6378875633716335E-3"/>
    <n v="7.0838029585773895E-3"/>
    <n v="7.4304988676437908E-3"/>
    <n v="7.6982079519877372E-3"/>
    <n v="7.9030454281425674E-3"/>
    <n v="8.0578469830476472E-3"/>
    <n v="8.1728361610115523E-3"/>
    <n v="8.256155929442302E-3"/>
    <n v="8.3142920661959246E-3"/>
    <n v="8.2755423874098059E-3"/>
    <n v="8.2365650641444358E-3"/>
    <n v="8.1976313812756486E-3"/>
    <n v="8.1588421710826805E-3"/>
    <n v="8.1200269420156675E-3"/>
    <n v="8.081211712948658E-3"/>
    <n v="8.0423964838816468E-3"/>
    <n v="8.0035812548146321E-3"/>
    <n v="0.13097263229696465"/>
    <n v="0.13097263229696465"/>
    <n v="4.416693318110192E-3"/>
    <n v="9.7569928214744361E-3"/>
    <n v="1.5824343376782773E-2"/>
    <n v="2.2462230940154405E-2"/>
    <n v="2.9546033898731797E-2"/>
    <n v="3.6976532766375587E-2"/>
    <n v="4.4674740718363325E-2"/>
    <n v="5.2577786146505892E-2"/>
    <n v="6.0635633129553543E-2"/>
    <n v="6.8808469290565097E-2"/>
    <n v="7.7064625220007399E-2"/>
    <n v="8.5378917286203324E-2"/>
    <n v="9.3654459673613133E-2"/>
    <n v="0.10189102473775757"/>
    <n v="0.11008865611903322"/>
    <n v="0.1182474982901159"/>
    <n v="0.12636752523213157"/>
    <n v="0.13097263229696465"/>
    <n v="0.13097263229696465"/>
    <n v="0.13097263229696465"/>
  </r>
  <r>
    <x v="6"/>
    <s v="Under $10"/>
    <n v="6.2785951308063916"/>
    <s v="Compressed air"/>
    <s v="Rural"/>
    <s v="SC-NR"/>
    <s v="M_Input"/>
    <x v="2"/>
    <s v="Large Off"/>
    <s v="Compressed Air-NR-Large Off"/>
    <n v="4.940510294261125E-4"/>
    <n v="5.9108265160540108E-4"/>
    <n v="6.8959642687296786E-4"/>
    <n v="7.8811020214053474E-4"/>
    <n v="8.8662397740810152E-4"/>
    <n v="9.851377526756684E-4"/>
    <n v="1.0836515279432353E-3"/>
    <n v="1.1821653032108019E-3"/>
    <n v="1.2806790784783688E-3"/>
    <n v="1.3791928537459357E-3"/>
    <n v="1.477706629013503E-3"/>
    <n v="1.5762204042810695E-3"/>
    <n v="1.6747341795486364E-3"/>
    <n v="1.7732479548162037E-3"/>
    <n v="1.8717617300837699E-3"/>
    <n v="1.9702755053513368E-3"/>
    <n v="1.9702576659962126E-3"/>
    <n v="1.9702397189588624E-3"/>
    <n v="1.9702216632613494E-3"/>
    <n v="1.9702034979138493E-3"/>
    <n v="1.9762041177044498E-2"/>
    <n v="3.6182483989034613"/>
    <n v="6.2785951308063916"/>
    <s v="C-LOff-CA-All-All-All-C"/>
    <n v="0"/>
    <n v="1.9762041177044498E-2"/>
    <n v="4.940510294261125E-4"/>
    <n v="1.0851336810315136E-3"/>
    <n v="1.7747301079044813E-3"/>
    <n v="2.562840310045016E-3"/>
    <n v="3.4494642874531175E-3"/>
    <n v="4.4346020401287859E-3"/>
    <n v="5.5182535680720207E-3"/>
    <n v="6.7004188712828225E-3"/>
    <n v="7.9810979497611911E-3"/>
    <n v="9.3602908035071274E-3"/>
    <n v="1.0837997432520631E-2"/>
    <n v="1.2414217836801701E-2"/>
    <n v="1.4088952016350338E-2"/>
    <n v="1.586219997116654E-2"/>
    <n v="1.7733961701250311E-2"/>
    <n v="1.9704237206601648E-2"/>
    <n v="1.9762041177044498E-2"/>
    <n v="1.9762041177044498E-2"/>
    <n v="1.9762041177044498E-2"/>
    <n v="1.9762041177044498E-2"/>
    <n v="3.6005750748561944E-4"/>
    <n v="4.5708912966490803E-4"/>
    <n v="5.5560290493247475E-4"/>
    <n v="6.5411668020004163E-4"/>
    <n v="7.5263045546760852E-4"/>
    <n v="8.511442307351754E-4"/>
    <n v="9.4965800600274228E-4"/>
    <n v="1.0481717812703089E-3"/>
    <n v="1.1466855565378758E-3"/>
    <n v="1.2451993318054427E-3"/>
    <n v="1.34371310707301E-3"/>
    <n v="1.4422268823405765E-3"/>
    <n v="1.5407406576081434E-3"/>
    <n v="1.6392544328757107E-3"/>
    <n v="1.7377682081432769E-3"/>
    <n v="1.8362819834108438E-3"/>
    <n v="1.8362641440557196E-3"/>
    <n v="1.8362461970183694E-3"/>
    <n v="1.8362281413208564E-3"/>
    <n v="1.8362099759733563E-3"/>
    <n v="1.7082170738234637E-2"/>
    <n v="1.7082170738234637E-2"/>
    <n v="3.6005750748561944E-4"/>
    <n v="8.1714663715052747E-4"/>
    <n v="1.3727495420830021E-3"/>
    <n v="2.026866222283044E-3"/>
    <n v="2.7794966777506527E-3"/>
    <n v="3.6306409084858283E-3"/>
    <n v="4.5802989144885708E-3"/>
    <n v="5.6284706957588793E-3"/>
    <n v="6.7751562522967556E-3"/>
    <n v="8.0203555841021987E-3"/>
    <n v="9.3640686911752088E-3"/>
    <n v="1.0806295573515786E-2"/>
    <n v="1.2347036231123929E-2"/>
    <n v="1.398629066399964E-2"/>
    <n v="1.5724058872142916E-2"/>
    <n v="1.7082170738234637E-2"/>
    <n v="1.7082170738234637E-2"/>
    <n v="1.7082170738234637E-2"/>
    <n v="1.7082170738234637E-2"/>
    <n v="1.7082170738234637E-2"/>
  </r>
  <r>
    <x v="6"/>
    <s v="Under $5"/>
    <n v="0"/>
    <s v="Compressed air"/>
    <s v="Rural"/>
    <s v="SC-NR"/>
    <s v="M_Input"/>
    <x v="2"/>
    <s v="Medium Off"/>
    <s v="Compressed Air-NR-Medium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NR"/>
    <s v="M_Input"/>
    <x v="2"/>
    <s v="Small Off"/>
    <s v="Compressed Air-NR-Small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5.8810390340031367"/>
    <s v="Compressed air"/>
    <s v="Rural"/>
    <s v="SC-NR"/>
    <s v="M_Input"/>
    <x v="2"/>
    <s v="XLarge Ret"/>
    <s v="Compressed Air-NR-XLarge Ret"/>
    <n v="1.0548790876209393E-3"/>
    <n v="1.2600319725814598E-3"/>
    <n v="1.4700373013450362E-3"/>
    <n v="1.6800426301086127E-3"/>
    <n v="1.8900479588721893E-3"/>
    <n v="2.1000532876357656E-3"/>
    <n v="2.3100586163993424E-3"/>
    <n v="2.5200639451629196E-3"/>
    <n v="2.730069273926496E-3"/>
    <n v="2.9400746026900727E-3"/>
    <n v="3.1500799314536495E-3"/>
    <n v="3.3600852602172259E-3"/>
    <n v="3.570090588980804E-3"/>
    <n v="3.7800959177443794E-3"/>
    <n v="3.9901012465079584E-3"/>
    <n v="4.2001065752715321E-3"/>
    <n v="4.2000168776967139E-3"/>
    <n v="4.1999263472417055E-3"/>
    <n v="4.1998349722519339E-3"/>
    <n v="4.1997427408543529E-3"/>
    <n v="4.2195163504837575E-2"/>
    <n v="3.2233028495639608"/>
    <n v="5.8810390340031367"/>
    <s v="C-Ret-CA-All-All-All-C"/>
    <n v="0"/>
    <n v="4.2195163504837575E-2"/>
    <n v="1.0548790876209393E-3"/>
    <n v="2.3149110602023988E-3"/>
    <n v="3.784948361547435E-3"/>
    <n v="5.4649909916560475E-3"/>
    <n v="7.3550389505282372E-3"/>
    <n v="9.4550922381640024E-3"/>
    <n v="1.1765150854563346E-2"/>
    <n v="1.4285214799726265E-2"/>
    <n v="1.7015284073652763E-2"/>
    <n v="1.9955358676342835E-2"/>
    <n v="2.3105438607796486E-2"/>
    <n v="2.6465523868013711E-2"/>
    <n v="3.0035614456994514E-2"/>
    <n v="3.3815710374738892E-2"/>
    <n v="3.7805811621246847E-2"/>
    <n v="4.2005918196518381E-2"/>
    <n v="4.2195163504837575E-2"/>
    <n v="4.2195163504837575E-2"/>
    <n v="4.2195163504837575E-2"/>
    <n v="4.2195163504837575E-2"/>
    <n v="7.6878118324881061E-4"/>
    <n v="9.7393406820933117E-4"/>
    <n v="1.1839393969729074E-3"/>
    <n v="1.3939447257364842E-3"/>
    <n v="1.6039500545000605E-3"/>
    <n v="1.8139553832636369E-3"/>
    <n v="2.0239607120272137E-3"/>
    <n v="2.2339660407907909E-3"/>
    <n v="2.4439713695543672E-3"/>
    <n v="2.653976698317944E-3"/>
    <n v="2.8639820270815208E-3"/>
    <n v="3.0739873558450971E-3"/>
    <n v="3.2839926846086752E-3"/>
    <n v="3.4939980133722507E-3"/>
    <n v="3.7040033421358296E-3"/>
    <n v="3.9140086708994038E-3"/>
    <n v="3.9139189733245856E-3"/>
    <n v="3.9138284428695772E-3"/>
    <n v="3.9137370678798055E-3"/>
    <n v="3.9136448364822246E-3"/>
    <n v="3.6473205417395002E-2"/>
    <n v="3.6473205417395002E-2"/>
    <n v="7.6878118324881061E-4"/>
    <n v="1.7427152514581418E-3"/>
    <n v="2.9266546484310492E-3"/>
    <n v="4.3205993741675334E-3"/>
    <n v="5.9245494286675939E-3"/>
    <n v="7.7385048119312308E-3"/>
    <n v="9.762465523958444E-3"/>
    <n v="1.1996431564749235E-2"/>
    <n v="1.4440402934303603E-2"/>
    <n v="1.7094379632621545E-2"/>
    <n v="1.9958361659703067E-2"/>
    <n v="2.3032349015548164E-2"/>
    <n v="2.6316341700156839E-2"/>
    <n v="2.9810339713529088E-2"/>
    <n v="3.3514343055664919E-2"/>
    <n v="3.6473205417395002E-2"/>
    <n v="3.6473205417395002E-2"/>
    <n v="3.6473205417395002E-2"/>
    <n v="3.6473205417395002E-2"/>
    <n v="3.6473205417395002E-2"/>
  </r>
  <r>
    <x v="6"/>
    <s v="Under $5"/>
    <n v="0"/>
    <s v="Compressed air"/>
    <s v="Rural"/>
    <s v="SC-NR"/>
    <s v="M_Input"/>
    <x v="2"/>
    <s v="Large Ret"/>
    <s v="Compressed Air-NR-Large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NR"/>
    <s v="M_Input"/>
    <x v="2"/>
    <s v="Medium Ret"/>
    <s v="Compressed Air-NR-Medium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NR"/>
    <s v="M_Input"/>
    <x v="2"/>
    <s v="Small Ret"/>
    <s v="Compressed Air-NR-Small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6.3033648066995376"/>
    <s v="Compressed air"/>
    <s v="Rural"/>
    <s v="SC-NR"/>
    <s v="M_Input"/>
    <x v="2"/>
    <s v="School K-12"/>
    <s v="Compressed Air-NR-School K-12"/>
    <n v="7.858347334012507E-6"/>
    <n v="9.3913537319316689E-6"/>
    <n v="1.0956579353920278E-5"/>
    <n v="1.2521804975908885E-5"/>
    <n v="1.4087030597897497E-5"/>
    <n v="1.565225621988611E-5"/>
    <n v="1.7217481841874724E-5"/>
    <n v="1.8782707463863334E-5"/>
    <n v="2.0347933085851945E-5"/>
    <n v="2.1913158707840559E-5"/>
    <n v="2.347838432982917E-5"/>
    <n v="2.5043609951817784E-5"/>
    <n v="2.6608835573806394E-5"/>
    <n v="2.8174061195795002E-5"/>
    <n v="2.9739286817783612E-5"/>
    <n v="3.1304512439772233E-5"/>
    <n v="3.1303981869157975E-5"/>
    <n v="3.1303446911894145E-5"/>
    <n v="3.1302907513353066E-5"/>
    <n v="3.1302363617996152E-5"/>
    <n v="3.1433389336050024E-4"/>
    <n v="3.6439539176530769"/>
    <n v="6.3033648066995376"/>
    <s v="C-Misc-CA-All-All-All-C"/>
    <n v="0"/>
    <n v="3.1433389336050024E-4"/>
    <n v="7.858347334012507E-6"/>
    <n v="1.7249701065944176E-5"/>
    <n v="2.8206280419864454E-5"/>
    <n v="4.0728085395773339E-5"/>
    <n v="5.4815115993670834E-5"/>
    <n v="7.0467372213556948E-5"/>
    <n v="8.7684854055431664E-5"/>
    <n v="1.0646756151929499E-4"/>
    <n v="1.2681549460514694E-4"/>
    <n v="1.4872865331298749E-4"/>
    <n v="1.7220703764281667E-4"/>
    <n v="1.9725064759463444E-4"/>
    <n v="2.2385948316844083E-4"/>
    <n v="2.5203354436423585E-4"/>
    <n v="2.8177283118201944E-4"/>
    <n v="3.1307734362179165E-4"/>
    <n v="3.1433389336050024E-4"/>
    <n v="3.1433389336050024E-4"/>
    <n v="3.1433389336050024E-4"/>
    <n v="3.1433389336050024E-4"/>
    <n v="5.727054060240479E-6"/>
    <n v="7.2600604581596408E-6"/>
    <n v="8.8252860801482497E-6"/>
    <n v="1.0390511702136857E-5"/>
    <n v="1.1955737324125469E-5"/>
    <n v="1.3520962946114082E-5"/>
    <n v="1.5086188568102696E-5"/>
    <n v="1.6651414190091306E-5"/>
    <n v="1.8216639812079917E-5"/>
    <n v="1.9781865434068531E-5"/>
    <n v="2.1347091056057142E-5"/>
    <n v="2.2912316678045756E-5"/>
    <n v="2.4477542300034366E-5"/>
    <n v="2.6042767922022973E-5"/>
    <n v="2.7607993544011584E-5"/>
    <n v="2.9173219166000205E-5"/>
    <n v="2.9172688595385947E-5"/>
    <n v="2.9172153638122116E-5"/>
    <n v="2.9171614239581038E-5"/>
    <n v="2.9171070344224124E-5"/>
    <n v="2.7170802788505967E-4"/>
    <n v="2.7170802788505967E-4"/>
    <n v="5.727054060240479E-6"/>
    <n v="1.298711451840012E-5"/>
    <n v="2.181240059854837E-5"/>
    <n v="3.2202912300685227E-5"/>
    <n v="4.4158649624810698E-5"/>
    <n v="5.7679612570924779E-5"/>
    <n v="7.2765801139027471E-5"/>
    <n v="8.9417215329118781E-5"/>
    <n v="1.076338551411987E-4"/>
    <n v="1.2741572057526723E-4"/>
    <n v="1.4876281163132436E-4"/>
    <n v="1.7167512830937011E-4"/>
    <n v="1.9615267060940449E-4"/>
    <n v="2.2219543853142746E-4"/>
    <n v="2.4980343207543906E-4"/>
    <n v="2.7170802788505967E-4"/>
    <n v="2.7170802788505967E-4"/>
    <n v="2.7170802788505967E-4"/>
    <n v="2.7170802788505967E-4"/>
    <n v="2.7170802788505967E-4"/>
  </r>
  <r>
    <x v="6"/>
    <s v="Under $10"/>
    <n v="6.3033648066995376"/>
    <s v="Compressed air"/>
    <s v="Rural"/>
    <s v="SC-NR"/>
    <s v="M_Input"/>
    <x v="2"/>
    <s v="University"/>
    <s v="Compressed Air-NR-University"/>
    <n v="7.8583473340125054E-6"/>
    <n v="9.3913537319316672E-6"/>
    <n v="1.0956579353920279E-5"/>
    <n v="1.2521804975908888E-5"/>
    <n v="1.4087030597897497E-5"/>
    <n v="1.5652256219886113E-5"/>
    <n v="1.721748184187472E-5"/>
    <n v="1.8782707463863334E-5"/>
    <n v="2.0347933085851942E-5"/>
    <n v="2.1913158707840562E-5"/>
    <n v="2.347838432982917E-5"/>
    <n v="2.5043609951817784E-5"/>
    <n v="2.6608835573806394E-5"/>
    <n v="2.8174061195795002E-5"/>
    <n v="2.9739286817783626E-5"/>
    <n v="3.1304512439772226E-5"/>
    <n v="3.1303981869157975E-5"/>
    <n v="3.1303446911894145E-5"/>
    <n v="3.1302907513353066E-5"/>
    <n v="3.1302363617996145E-5"/>
    <n v="3.1433389336050024E-4"/>
    <n v="3.6439539176530769"/>
    <n v="6.3033648066995376"/>
    <s v="C-Misc-CA-All-All-All-C"/>
    <n v="0"/>
    <n v="3.1433389336050024E-4"/>
    <n v="7.8583473340125054E-6"/>
    <n v="1.7249701065944173E-5"/>
    <n v="2.8206280419864454E-5"/>
    <n v="4.0728085395773346E-5"/>
    <n v="5.4815115993670841E-5"/>
    <n v="7.0467372213556961E-5"/>
    <n v="8.7684854055431678E-5"/>
    <n v="1.0646756151929502E-4"/>
    <n v="1.2681549460514697E-4"/>
    <n v="1.4872865331298752E-4"/>
    <n v="1.7220703764281669E-4"/>
    <n v="1.9725064759463449E-4"/>
    <n v="2.2385948316844088E-4"/>
    <n v="2.520335443642359E-4"/>
    <n v="2.8177283118201955E-4"/>
    <n v="3.1307734362179176E-4"/>
    <n v="3.1433389336050024E-4"/>
    <n v="3.1433389336050024E-4"/>
    <n v="3.1433389336050024E-4"/>
    <n v="3.1433389336050024E-4"/>
    <n v="5.7270540602404773E-6"/>
    <n v="7.2600604581596391E-6"/>
    <n v="8.8252860801482514E-6"/>
    <n v="1.039051170213686E-5"/>
    <n v="1.1955737324125469E-5"/>
    <n v="1.3520962946114085E-5"/>
    <n v="1.5086188568102692E-5"/>
    <n v="1.6651414190091306E-5"/>
    <n v="1.8216639812079914E-5"/>
    <n v="1.9781865434068534E-5"/>
    <n v="2.1347091056057142E-5"/>
    <n v="2.2912316678045756E-5"/>
    <n v="2.4477542300034366E-5"/>
    <n v="2.6042767922022973E-5"/>
    <n v="2.7607993544011598E-5"/>
    <n v="2.9173219166000198E-5"/>
    <n v="2.9172688595385947E-5"/>
    <n v="2.9172153638122116E-5"/>
    <n v="2.9171614239581038E-5"/>
    <n v="2.9171070344224117E-5"/>
    <n v="2.7170802788505967E-4"/>
    <n v="2.7170802788505967E-4"/>
    <n v="5.7270540602404773E-6"/>
    <n v="1.2987114518400116E-5"/>
    <n v="2.1812400598548366E-5"/>
    <n v="3.2202912300685227E-5"/>
    <n v="4.4158649624810698E-5"/>
    <n v="5.7679612570924786E-5"/>
    <n v="7.2765801139027485E-5"/>
    <n v="8.9417215329118795E-5"/>
    <n v="1.076338551411987E-4"/>
    <n v="1.2741572057526723E-4"/>
    <n v="1.4876281163132436E-4"/>
    <n v="1.7167512830937011E-4"/>
    <n v="1.9615267060940449E-4"/>
    <n v="2.2219543853142746E-4"/>
    <n v="2.4980343207543906E-4"/>
    <n v="2.7170802788505967E-4"/>
    <n v="2.7170802788505967E-4"/>
    <n v="2.7170802788505967E-4"/>
    <n v="2.7170802788505967E-4"/>
    <n v="2.7170802788505967E-4"/>
  </r>
  <r>
    <x v="6"/>
    <s v="Under $10"/>
    <n v="6.2035766725777171"/>
    <s v="Compressed air"/>
    <s v="Rural"/>
    <s v="SC-NR"/>
    <s v="M_Input"/>
    <x v="2"/>
    <s v="Warehouse"/>
    <s v="Compressed Air-NR-Warehouse"/>
    <n v="1.0967637077647263E-3"/>
    <n v="1.311246818455196E-3"/>
    <n v="1.5297879548643951E-3"/>
    <n v="1.748329091273594E-3"/>
    <n v="1.966870227682794E-3"/>
    <n v="2.1854113640919935E-3"/>
    <n v="2.4039525005011926E-3"/>
    <n v="2.6224936369103912E-3"/>
    <n v="2.8410347733195921E-3"/>
    <n v="3.0595759097287903E-3"/>
    <n v="3.2781170461379902E-3"/>
    <n v="3.4966581825471893E-3"/>
    <n v="3.7151993189563893E-3"/>
    <n v="3.9337404553655897E-3"/>
    <n v="4.1522815917747879E-3"/>
    <n v="4.3708227281839887E-3"/>
    <n v="4.3707624463606033E-3"/>
    <n v="4.3707017151260836E-3"/>
    <n v="4.3706405294359719E-3"/>
    <n v="4.3705788841700323E-3"/>
    <n v="4.387054831058905E-2"/>
    <n v="3.5438097844109713"/>
    <n v="6.2035766725777171"/>
    <s v="C-War-CA-All-All-All-C"/>
    <n v="0"/>
    <n v="4.387054831058905E-2"/>
    <n v="1.0967637077647263E-3"/>
    <n v="2.4080105262199222E-3"/>
    <n v="3.9377984810843175E-3"/>
    <n v="5.686127572357912E-3"/>
    <n v="7.6529978000407055E-3"/>
    <n v="9.8384091641326998E-3"/>
    <n v="1.2242361664633893E-2"/>
    <n v="1.4864855301544284E-2"/>
    <n v="1.7705890074863877E-2"/>
    <n v="2.0765465984592668E-2"/>
    <n v="2.4043583030730658E-2"/>
    <n v="2.7540241213277847E-2"/>
    <n v="3.1255440532234238E-2"/>
    <n v="3.5189180987599829E-2"/>
    <n v="3.9341462579374618E-2"/>
    <n v="4.3712285307558607E-2"/>
    <n v="4.387054831058905E-2"/>
    <n v="4.387054831058905E-2"/>
    <n v="4.387054831058905E-2"/>
    <n v="4.387054831058905E-2"/>
    <n v="7.9930611090349413E-4"/>
    <n v="1.0137892215939638E-3"/>
    <n v="1.2323303580031629E-3"/>
    <n v="1.4508714944123618E-3"/>
    <n v="1.6694126308215618E-3"/>
    <n v="1.8879537672307613E-3"/>
    <n v="2.1064949036399602E-3"/>
    <n v="2.3250360400491588E-3"/>
    <n v="2.5435771764583596E-3"/>
    <n v="2.7621183128675579E-3"/>
    <n v="2.9806594492767578E-3"/>
    <n v="3.1992005856859569E-3"/>
    <n v="3.4177417220951569E-3"/>
    <n v="3.6362828585043572E-3"/>
    <n v="3.8548239949135555E-3"/>
    <n v="4.0733651313227563E-3"/>
    <n v="4.0733048494993708E-3"/>
    <n v="4.0732441182648512E-3"/>
    <n v="4.0731829325747395E-3"/>
    <n v="4.0731212873087999E-3"/>
    <n v="3.7921396373364405E-2"/>
    <n v="3.7921396373364405E-2"/>
    <n v="7.9930611090349413E-4"/>
    <n v="1.813095332497458E-3"/>
    <n v="3.0454256905006211E-3"/>
    <n v="4.4962971849129832E-3"/>
    <n v="6.1657098157345451E-3"/>
    <n v="8.0536635829653071E-3"/>
    <n v="1.0160158486605267E-2"/>
    <n v="1.2485194526654426E-2"/>
    <n v="1.5028771703112787E-2"/>
    <n v="1.7790890015980346E-2"/>
    <n v="2.0771549465257104E-2"/>
    <n v="2.3970750050943061E-2"/>
    <n v="2.7388491773038218E-2"/>
    <n v="3.1024774631542573E-2"/>
    <n v="3.4879598626456128E-2"/>
    <n v="3.7921396373364405E-2"/>
    <n v="3.7921396373364405E-2"/>
    <n v="3.7921396373364405E-2"/>
    <n v="3.7921396373364405E-2"/>
    <n v="3.7921396373364405E-2"/>
  </r>
  <r>
    <x v="6"/>
    <s v="Under $10"/>
    <n v="6.3033648066995438"/>
    <s v="Compressed air"/>
    <s v="Rural"/>
    <s v="SC-NR"/>
    <s v="M_Input"/>
    <x v="2"/>
    <s v="Supermarket"/>
    <s v="Compressed Air-NR-Supermarket"/>
    <n v="3.4396479048627339E-5"/>
    <n v="4.0904292884627636E-5"/>
    <n v="4.7721675032065597E-5"/>
    <n v="5.453905717950351E-5"/>
    <n v="6.1356439326941457E-5"/>
    <n v="6.8173821474379378E-5"/>
    <n v="7.4991203621817325E-5"/>
    <n v="8.1808585769255259E-5"/>
    <n v="8.8625967916693233E-5"/>
    <n v="9.5443350064131153E-5"/>
    <n v="1.0226073221156913E-4"/>
    <n v="1.0907811435900706E-4"/>
    <n v="1.1589549650644499E-4"/>
    <n v="1.2271287865388297E-4"/>
    <n v="1.2953026080132088E-4"/>
    <n v="1.3634764294875884E-4"/>
    <n v="1.3633639727851486E-4"/>
    <n v="1.3632494547582248E-4"/>
    <n v="1.3631328182066502E-4"/>
    <n v="1.3630140037941546E-4"/>
    <n v="1.3758591619450937E-3"/>
    <n v="3.6439539176530809"/>
    <n v="6.3033648066995438"/>
    <s v="C-Misc-CA-All-All-All-C"/>
    <n v="0"/>
    <n v="1.3758591619450937E-3"/>
    <n v="3.4396479048627339E-5"/>
    <n v="7.5300771933254975E-5"/>
    <n v="1.2302244696532058E-4"/>
    <n v="1.775615041448241E-4"/>
    <n v="2.3891794347176556E-4"/>
    <n v="3.0709176494614495E-4"/>
    <n v="3.8208296856796228E-4"/>
    <n v="4.6389155433721753E-4"/>
    <n v="5.5251752225391078E-4"/>
    <n v="6.4796087231804196E-4"/>
    <n v="7.5022160452961107E-4"/>
    <n v="8.5929971888861812E-4"/>
    <n v="9.751952153950631E-4"/>
    <n v="1.097908094048946E-3"/>
    <n v="1.227438354850267E-3"/>
    <n v="1.3637859977990259E-3"/>
    <n v="1.3758591619450937E-3"/>
    <n v="1.3758591619450937E-3"/>
    <n v="1.3758591619450937E-3"/>
    <n v="1.3758591619450937E-3"/>
    <n v="2.5067674743874363E-5"/>
    <n v="3.1575488579874659E-5"/>
    <n v="3.839287072731262E-5"/>
    <n v="4.5210252874750534E-5"/>
    <n v="5.2027635022188481E-5"/>
    <n v="5.8845017169626401E-5"/>
    <n v="6.5662399317064355E-5"/>
    <n v="7.2479781464502289E-5"/>
    <n v="7.9297163611940263E-5"/>
    <n v="8.6114545759378183E-5"/>
    <n v="9.2931927906816158E-5"/>
    <n v="9.9749310054254091E-5"/>
    <n v="1.0656669220169202E-4"/>
    <n v="1.1338407434913E-4"/>
    <n v="1.2020145649656791E-4"/>
    <n v="1.2701883864400587E-4"/>
    <n v="1.2700759297376189E-4"/>
    <n v="1.2699614117106951E-4"/>
    <n v="1.2698447751591205E-4"/>
    <n v="1.2697259607466249E-4"/>
    <n v="1.1892830758500343E-3"/>
    <n v="1.1892830758500343E-3"/>
    <n v="2.5067674743874363E-5"/>
    <n v="5.6643163323749022E-5"/>
    <n v="9.5036034051061642E-5"/>
    <n v="1.4024628692581217E-4"/>
    <n v="1.9227392194800066E-4"/>
    <n v="2.5111893911762708E-4"/>
    <n v="3.1678133843469143E-4"/>
    <n v="3.8926111989919372E-4"/>
    <n v="4.68558283511134E-4"/>
    <n v="5.5467282927051215E-4"/>
    <n v="6.476047571773283E-4"/>
    <n v="7.4735406723158238E-4"/>
    <n v="8.5392075943327439E-4"/>
    <n v="9.6730483378240444E-4"/>
    <n v="1.0875062902789723E-3"/>
    <n v="1.1892830758500343E-3"/>
    <n v="1.1892830758500343E-3"/>
    <n v="1.1892830758500343E-3"/>
    <n v="1.1892830758500343E-3"/>
    <n v="1.1892830758500343E-3"/>
  </r>
  <r>
    <x v="6"/>
    <s v="Under $5"/>
    <n v="0"/>
    <s v="Compressed air"/>
    <s v="Rural"/>
    <s v="SC-NR"/>
    <s v="M_Input"/>
    <x v="2"/>
    <s v="MiniMart"/>
    <s v="Compressed Air-NR-MiniMart"/>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6.3033648066995456"/>
    <s v="Compressed air"/>
    <s v="Rural"/>
    <s v="SC-NR"/>
    <s v="M_Input"/>
    <x v="2"/>
    <s v="Restaurant"/>
    <s v="Compressed Air-NR-Restaurant"/>
    <n v="4.9746839868160842E-6"/>
    <n v="5.9414441740779744E-6"/>
    <n v="6.9316848697576372E-6"/>
    <n v="7.9219255654372992E-6"/>
    <n v="8.9121662611169603E-6"/>
    <n v="9.9024069567966214E-6"/>
    <n v="1.0892647652476286E-5"/>
    <n v="1.1882888348155945E-5"/>
    <n v="1.287312904383561E-5"/>
    <n v="1.3863369739515278E-5"/>
    <n v="1.4853610435194941E-5"/>
    <n v="1.5843851130874605E-5"/>
    <n v="1.6834091826554263E-5"/>
    <n v="1.7824332522233927E-5"/>
    <n v="1.8814573217913595E-5"/>
    <n v="1.980481391359325E-5"/>
    <n v="1.9804368499238572E-5"/>
    <n v="1.9803918840101637E-5"/>
    <n v="1.9803464875213008E-5"/>
    <n v="1.9803006542429975E-5"/>
    <n v="1.9898735947264333E-4"/>
    <n v="3.6439539176530813"/>
    <n v="6.3033648066995456"/>
    <s v="C-Misc-CA-All-All-All-C"/>
    <n v="0"/>
    <n v="1.9898735947264333E-4"/>
    <n v="4.9746839868160842E-6"/>
    <n v="1.0916128160894059E-5"/>
    <n v="1.7847813030651697E-5"/>
    <n v="2.5769738596088997E-5"/>
    <n v="3.4681904857205957E-5"/>
    <n v="4.4584311814002575E-5"/>
    <n v="5.5476959466478864E-5"/>
    <n v="6.7359847814634811E-5"/>
    <n v="8.0232976858470416E-5"/>
    <n v="9.4096346597985692E-5"/>
    <n v="1.0894995703318063E-4"/>
    <n v="1.2479380816405523E-4"/>
    <n v="1.4162789999060951E-4"/>
    <n v="1.5945223251284343E-4"/>
    <n v="1.7826680573075702E-4"/>
    <n v="1.9807161964435028E-4"/>
    <n v="1.9898735947264333E-4"/>
    <n v="1.9898735947264333E-4"/>
    <n v="1.9898735947264333E-4"/>
    <n v="1.9898735947264333E-4"/>
    <n v="3.6254803859071835E-6"/>
    <n v="4.5922405731690732E-6"/>
    <n v="5.5824812688487361E-6"/>
    <n v="6.5727219645283989E-6"/>
    <n v="7.56296266020806E-6"/>
    <n v="8.5532033558877211E-6"/>
    <n v="9.5434440515673857E-6"/>
    <n v="1.0533684747247045E-5"/>
    <n v="1.152392544292671E-5"/>
    <n v="1.2514166138606378E-5"/>
    <n v="1.350440683428604E-5"/>
    <n v="1.4494647529965705E-5"/>
    <n v="1.5484888225645361E-5"/>
    <n v="1.6475128921325025E-5"/>
    <n v="1.7465369617004693E-5"/>
    <n v="1.8455610312684348E-5"/>
    <n v="1.845516489832967E-5"/>
    <n v="1.8454715239192735E-5"/>
    <n v="1.8454261274304106E-5"/>
    <n v="1.8453802941521073E-5"/>
    <n v="1.7200328745446531E-4"/>
    <n v="1.7200328745446531E-4"/>
    <n v="3.6254803859071835E-6"/>
    <n v="8.2177209590762571E-6"/>
    <n v="1.3800202227924993E-5"/>
    <n v="2.0372924192453392E-5"/>
    <n v="2.7935886852661454E-5"/>
    <n v="3.6489090208549177E-5"/>
    <n v="4.6032534260116564E-5"/>
    <n v="5.6566219007363609E-5"/>
    <n v="6.8090144450290319E-5"/>
    <n v="8.06043105888967E-5"/>
    <n v="9.4108717423182738E-5"/>
    <n v="1.0860336495314845E-4"/>
    <n v="1.240882531787938E-4"/>
    <n v="1.4056338210011881E-4"/>
    <n v="1.580287517171235E-4"/>
    <n v="1.7200328745446531E-4"/>
    <n v="1.7200328745446531E-4"/>
    <n v="1.7200328745446531E-4"/>
    <n v="1.7200328745446531E-4"/>
    <n v="1.7200328745446531E-4"/>
  </r>
  <r>
    <x v="6"/>
    <s v="Under $10"/>
    <n v="6.3033648066995447"/>
    <s v="Compressed air"/>
    <s v="Rural"/>
    <s v="SC-NR"/>
    <s v="M_Input"/>
    <x v="2"/>
    <s v="Lodging"/>
    <s v="Compressed Air-NR-Lodging"/>
    <n v="1.2643380611653779E-5"/>
    <n v="1.5135643797822973E-5"/>
    <n v="1.7658251097460132E-5"/>
    <n v="2.0180858397097299E-5"/>
    <n v="2.2703465696734443E-5"/>
    <n v="2.5226072996371614E-5"/>
    <n v="2.7748680296008772E-5"/>
    <n v="3.0271287595645953E-5"/>
    <n v="3.2793894895283103E-5"/>
    <n v="3.5316502194920271E-5"/>
    <n v="3.7839109494557425E-5"/>
    <n v="4.0361716794194585E-5"/>
    <n v="4.2884324093831773E-5"/>
    <n v="4.540693139346892E-5"/>
    <n v="4.7929538693106095E-5"/>
    <n v="5.0452145992743235E-5"/>
    <n v="5.0451853988443629E-5"/>
    <n v="5.0451560575763159E-5"/>
    <n v="5.045126574448792E-5"/>
    <n v="5.0450969484305064E-5"/>
    <n v="5.0573522446615117E-4"/>
    <n v="3.64395391765308"/>
    <n v="6.3033648066995447"/>
    <s v="C-Misc-CA-All-All-All-C"/>
    <n v="0"/>
    <n v="5.0573522446615117E-4"/>
    <n v="1.2643380611653779E-5"/>
    <n v="2.7779024409476752E-5"/>
    <n v="4.5437275506936884E-5"/>
    <n v="6.561813390403419E-5"/>
    <n v="8.8321599600768637E-5"/>
    <n v="1.1354767259714026E-4"/>
    <n v="1.4129635289314904E-4"/>
    <n v="1.71567640488795E-4"/>
    <n v="2.043615353840781E-4"/>
    <n v="2.3967803757899838E-4"/>
    <n v="2.7751714707355583E-4"/>
    <n v="3.178788638677504E-4"/>
    <n v="3.6076318796158217E-4"/>
    <n v="4.0617011935505109E-4"/>
    <n v="4.5409965804815721E-4"/>
    <n v="5.0455180404090048E-4"/>
    <n v="5.0573522446615117E-4"/>
    <n v="5.0573522446615117E-4"/>
    <n v="5.0573522446615117E-4"/>
    <n v="5.0573522446615117E-4"/>
    <n v="9.2143196513770028E-6"/>
    <n v="1.1706582837546197E-5"/>
    <n v="1.4229190137183356E-5"/>
    <n v="1.6751797436820525E-5"/>
    <n v="1.9274404736457669E-5"/>
    <n v="2.179701203609484E-5"/>
    <n v="2.4319619335731997E-5"/>
    <n v="2.6842226635369178E-5"/>
    <n v="2.9364833935006329E-5"/>
    <n v="3.1887441234643496E-5"/>
    <n v="3.441004853428065E-5"/>
    <n v="3.6932655833917811E-5"/>
    <n v="3.9455263133554999E-5"/>
    <n v="4.1977870433192146E-5"/>
    <n v="4.450047773282932E-5"/>
    <n v="4.7023085032466461E-5"/>
    <n v="4.7022793028166855E-5"/>
    <n v="4.7022499615486384E-5"/>
    <n v="4.7022204784211146E-5"/>
    <n v="4.702190852402829E-5"/>
    <n v="4.3715400526061566E-4"/>
    <n v="4.3715400526061566E-4"/>
    <n v="9.2143196513770028E-6"/>
    <n v="2.0920902488923199E-5"/>
    <n v="3.5150092626106553E-5"/>
    <n v="5.1901890062927078E-5"/>
    <n v="7.1176294799384744E-5"/>
    <n v="9.2973306835479583E-5"/>
    <n v="1.1729292617121158E-4"/>
    <n v="1.4413515280658077E-4"/>
    <n v="1.7349998674158709E-4"/>
    <n v="2.0538742797623059E-4"/>
    <n v="2.3979747651051123E-4"/>
    <n v="2.7673013234442902E-4"/>
    <n v="3.1618539547798404E-4"/>
    <n v="3.5816326591117621E-4"/>
    <n v="4.0266374364400552E-4"/>
    <n v="4.3715400526061566E-4"/>
    <n v="4.3715400526061566E-4"/>
    <n v="4.3715400526061566E-4"/>
    <n v="4.3715400526061566E-4"/>
    <n v="4.3715400526061566E-4"/>
  </r>
  <r>
    <x v="6"/>
    <s v="Under $10"/>
    <n v="6.3033648066995456"/>
    <s v="Compressed air"/>
    <s v="Rural"/>
    <s v="SC-NR"/>
    <s v="M_Input"/>
    <x v="2"/>
    <s v="Hospital"/>
    <s v="Compressed Air-NR-Hospital"/>
    <n v="2.3147112196720001E-6"/>
    <n v="2.7718203913328266E-6"/>
    <n v="3.2337904565549641E-6"/>
    <n v="3.695760521777102E-6"/>
    <n v="4.1577305869992386E-6"/>
    <n v="4.6197006522213774E-6"/>
    <n v="5.0816707174435145E-6"/>
    <n v="5.5436407826656541E-6"/>
    <n v="6.005610847887792E-6"/>
    <n v="6.4675809131099299E-6"/>
    <n v="6.9295509783320669E-6"/>
    <n v="7.391521043554204E-6"/>
    <n v="7.8534911087763444E-6"/>
    <n v="8.3154611739984807E-6"/>
    <n v="8.7774312392206203E-6"/>
    <n v="9.2394013044427565E-6"/>
    <n v="9.2393603870102334E-6"/>
    <n v="9.2393192969996652E-6"/>
    <n v="9.2392780333169191E-6"/>
    <n v="9.2392365948585907E-6"/>
    <n v="9.2588448786880002E-5"/>
    <n v="3.64395391765308"/>
    <n v="6.3033648066995456"/>
    <s v="C-Misc-CA-All-All-All-C"/>
    <n v="0"/>
    <n v="9.2588448786880002E-5"/>
    <n v="2.3147112196720001E-6"/>
    <n v="5.0865316110048272E-6"/>
    <n v="8.3203220675597908E-6"/>
    <n v="1.2016082589336892E-5"/>
    <n v="1.6173813176336132E-5"/>
    <n v="2.0793513828557511E-5"/>
    <n v="2.5875184546001025E-5"/>
    <n v="3.1418825328666679E-5"/>
    <n v="3.7424436176554469E-5"/>
    <n v="4.38920170896644E-5"/>
    <n v="5.0821568067996465E-5"/>
    <n v="5.8213089111550671E-5"/>
    <n v="6.6066580220327012E-5"/>
    <n v="7.4382041394325488E-5"/>
    <n v="8.3159472633546105E-5"/>
    <n v="9.2398873937988863E-5"/>
    <n v="9.2588448786880002E-5"/>
    <n v="9.2588448786880002E-5"/>
    <n v="9.2588448786880002E-5"/>
    <n v="9.2588448786880002E-5"/>
    <n v="1.6869292900213288E-6"/>
    <n v="2.1440384616821552E-6"/>
    <n v="2.6060085269042927E-6"/>
    <n v="3.0679785921264306E-6"/>
    <n v="3.5299486573485673E-6"/>
    <n v="3.991918722570706E-6"/>
    <n v="4.4538887877928431E-6"/>
    <n v="4.9158588530149827E-6"/>
    <n v="5.3778289182371206E-6"/>
    <n v="5.8397989834592585E-6"/>
    <n v="6.3017690486813956E-6"/>
    <n v="6.7637391139035326E-6"/>
    <n v="7.2257091791256731E-6"/>
    <n v="7.6876792443478093E-6"/>
    <n v="8.1496493095699489E-6"/>
    <n v="8.6116193747920851E-6"/>
    <n v="8.611578457359562E-6"/>
    <n v="8.6115373673489938E-6"/>
    <n v="8.6114961036662477E-6"/>
    <n v="8.6114546652079193E-6"/>
    <n v="8.0032810193866568E-5"/>
    <n v="8.0032810193866568E-5"/>
    <n v="1.6869292900213288E-6"/>
    <n v="3.8309677517034844E-6"/>
    <n v="6.4369762786077767E-6"/>
    <n v="9.5049548707342069E-6"/>
    <n v="1.3034903528082773E-5"/>
    <n v="1.7026822250653479E-5"/>
    <n v="2.1480711038446323E-5"/>
    <n v="2.6396569891461305E-5"/>
    <n v="3.1774398809698425E-5"/>
    <n v="3.7614197793157683E-5"/>
    <n v="4.3915966841839081E-5"/>
    <n v="5.0679705955742615E-5"/>
    <n v="5.790541513486829E-5"/>
    <n v="6.5593094379216106E-5"/>
    <n v="7.374274368878605E-5"/>
    <n v="8.0032810193866568E-5"/>
    <n v="8.0032810193866568E-5"/>
    <n v="8.0032810193866568E-5"/>
    <n v="8.0032810193866568E-5"/>
    <n v="8.0032810193866568E-5"/>
  </r>
  <r>
    <x v="6"/>
    <s v="Under $10"/>
    <n v="6.3033648066995456"/>
    <s v="Compressed air"/>
    <s v="Rural"/>
    <s v="SC-NR"/>
    <s v="M_Input"/>
    <x v="2"/>
    <s v="Residential Care"/>
    <s v="Compressed Air-NR-Residential Care"/>
    <n v="2.3147112196720001E-6"/>
    <n v="2.7709870952937452E-6"/>
    <n v="3.2328182778427028E-6"/>
    <n v="3.6946494603916596E-6"/>
    <n v="4.1564806429406163E-6"/>
    <n v="4.6183118254895735E-6"/>
    <n v="5.0801430080385315E-6"/>
    <n v="5.5419741905874921E-6"/>
    <n v="6.0038053731364459E-6"/>
    <n v="6.4656365556854056E-6"/>
    <n v="6.9274677382343628E-6"/>
    <n v="7.3892989207833192E-6"/>
    <n v="7.8511301033322806E-6"/>
    <n v="8.3129612858812378E-6"/>
    <n v="8.7747924684301932E-6"/>
    <n v="9.2366236509791538E-6"/>
    <n v="9.2365701917304547E-6"/>
    <n v="9.2365164746397189E-6"/>
    <n v="9.2364624978370246E-6"/>
    <n v="9.2364082594343185E-6"/>
    <n v="9.2588448786880002E-5"/>
    <n v="3.64395391765308"/>
    <n v="6.3033648066995456"/>
    <s v="C-Misc-CA-All-All-All-C"/>
    <n v="0"/>
    <n v="9.2588448786880002E-5"/>
    <n v="2.3147112196720001E-6"/>
    <n v="5.0856983149657453E-6"/>
    <n v="8.3185165928084482E-6"/>
    <n v="1.2013166053200107E-5"/>
    <n v="1.6169646696140724E-5"/>
    <n v="2.0787958521630295E-5"/>
    <n v="2.5868101529668828E-5"/>
    <n v="3.1410075720256317E-5"/>
    <n v="3.7413881093392761E-5"/>
    <n v="4.3879517649078168E-5"/>
    <n v="5.0806985387312533E-5"/>
    <n v="5.8196284308095854E-5"/>
    <n v="6.6047414411428133E-5"/>
    <n v="7.4360375697309376E-5"/>
    <n v="8.3135168165739576E-5"/>
    <n v="9.2371791816718733E-5"/>
    <n v="9.2588448786880002E-5"/>
    <n v="9.2588448786880002E-5"/>
    <n v="9.2588448786880002E-5"/>
    <n v="9.2588448786880002E-5"/>
    <n v="1.6869292900213288E-6"/>
    <n v="2.1432051656430738E-6"/>
    <n v="2.6050363481920314E-6"/>
    <n v="3.0668675307409882E-6"/>
    <n v="3.528698713289945E-6"/>
    <n v="3.9905298958389021E-6"/>
    <n v="4.4523610783878602E-6"/>
    <n v="4.9141922609368207E-6"/>
    <n v="5.3760234434857745E-6"/>
    <n v="5.8378546260347343E-6"/>
    <n v="6.2996858085836914E-6"/>
    <n v="6.7615169911326478E-6"/>
    <n v="7.2233481736816092E-6"/>
    <n v="7.6851793562305664E-6"/>
    <n v="8.1470105387795219E-6"/>
    <n v="8.6088417213284824E-6"/>
    <n v="8.6087882620797833E-6"/>
    <n v="8.6087345449890475E-6"/>
    <n v="8.6086805681863533E-6"/>
    <n v="8.6086263297836471E-6"/>
    <n v="8.0032810193866568E-5"/>
    <n v="8.0032810193866568E-5"/>
    <n v="1.6869292900213288E-6"/>
    <n v="3.8301344556644026E-6"/>
    <n v="6.4351708038564341E-6"/>
    <n v="9.5020383345974218E-6"/>
    <n v="1.3030737047887367E-5"/>
    <n v="1.7021266943726271E-5"/>
    <n v="2.147362802211413E-5"/>
    <n v="2.638782028305095E-5"/>
    <n v="3.1763843726536724E-5"/>
    <n v="3.7601698352571458E-5"/>
    <n v="4.3901384161155149E-5"/>
    <n v="5.0662901152287798E-5"/>
    <n v="5.7886249325969411E-5"/>
    <n v="6.557142868219998E-5"/>
    <n v="7.3718439220979507E-5"/>
    <n v="8.0032810193866568E-5"/>
    <n v="8.0032810193866568E-5"/>
    <n v="8.0032810193866568E-5"/>
    <n v="8.0032810193866568E-5"/>
    <n v="8.0032810193866568E-5"/>
  </r>
  <r>
    <x v="6"/>
    <s v="Under $10"/>
    <n v="6.3033648066995429"/>
    <s v="Compressed air"/>
    <s v="Rural"/>
    <s v="SC-NR"/>
    <s v="M_Input"/>
    <x v="2"/>
    <s v="Assembly"/>
    <s v="Compressed Air-NR-Assembly"/>
    <n v="3.8264461995365654E-5"/>
    <n v="4.5711338531055744E-5"/>
    <n v="5.3329894952898333E-5"/>
    <n v="6.094845137474099E-5"/>
    <n v="6.8567007796583606E-5"/>
    <n v="7.6185564218426215E-5"/>
    <n v="8.3804120640268851E-5"/>
    <n v="9.1422677062111488E-5"/>
    <n v="9.9041233483954097E-5"/>
    <n v="1.0665978990579675E-4"/>
    <n v="1.1427834632763938E-4"/>
    <n v="1.2189690274948198E-4"/>
    <n v="1.2951545917132466E-4"/>
    <n v="1.3713401559316729E-4"/>
    <n v="1.447525720150099E-4"/>
    <n v="1.5237112843685246E-4"/>
    <n v="1.5236803346907362E-4"/>
    <n v="1.5236491047765168E-4"/>
    <n v="1.5236175908024205E-4"/>
    <n v="1.5235857888751305E-4"/>
    <n v="1.5305784798146263E-3"/>
    <n v="3.6439539176530786"/>
    <n v="6.3033648066995429"/>
    <s v="C-Misc-CA-All-All-All-C"/>
    <n v="0"/>
    <n v="1.5305784798146263E-3"/>
    <n v="3.8264461995365654E-5"/>
    <n v="8.3975800526421405E-5"/>
    <n v="1.3730569547931975E-4"/>
    <n v="1.9825414685406073E-4"/>
    <n v="2.6682115465064433E-4"/>
    <n v="3.4300671886907053E-4"/>
    <n v="4.2681083950933939E-4"/>
    <n v="5.1823351657145087E-4"/>
    <n v="6.1727475005540495E-4"/>
    <n v="7.239345399612017E-4"/>
    <n v="8.3821288628884111E-4"/>
    <n v="9.6010978903832307E-4"/>
    <n v="1.0896252482096478E-3"/>
    <n v="1.2267592638028151E-3"/>
    <n v="1.3715118358178251E-3"/>
    <n v="1.5238829642546775E-3"/>
    <n v="1.5305784798146263E-3"/>
    <n v="1.5305784798146263E-3"/>
    <n v="1.5305784798146263E-3"/>
    <n v="1.5305784798146263E-3"/>
    <n v="2.7886606829528003E-5"/>
    <n v="3.5333483365218093E-5"/>
    <n v="4.2952039787060682E-5"/>
    <n v="5.0570596208903338E-5"/>
    <n v="5.8189152630745954E-5"/>
    <n v="6.5807709052588564E-5"/>
    <n v="7.34262654744312E-5"/>
    <n v="8.1044821896273837E-5"/>
    <n v="8.8663378318116446E-5"/>
    <n v="9.6281934739959096E-5"/>
    <n v="1.0390049116180173E-4"/>
    <n v="1.1151904758364433E-4"/>
    <n v="1.1913760400548701E-4"/>
    <n v="1.2675616042732963E-4"/>
    <n v="1.3437471684917224E-4"/>
    <n v="1.4199327327101479E-4"/>
    <n v="1.4199017830323599E-4"/>
    <n v="1.4198705531181404E-4"/>
    <n v="1.4198390391440441E-4"/>
    <n v="1.4198072372167541E-4"/>
    <n v="1.3230213764978732E-3"/>
    <n v="1.3230213764978732E-3"/>
    <n v="2.7886606829528003E-5"/>
    <n v="6.3220090194746103E-5"/>
    <n v="1.0617212998180678E-4"/>
    <n v="1.5674272619071013E-4"/>
    <n v="2.1493187882145608E-4"/>
    <n v="2.8073958787404465E-4"/>
    <n v="3.5416585334847585E-4"/>
    <n v="4.3521067524474966E-4"/>
    <n v="5.2387405356286608E-4"/>
    <n v="6.2015598830282516E-4"/>
    <n v="7.240564794646269E-4"/>
    <n v="8.355755270482712E-4"/>
    <n v="9.5471313105375817E-4"/>
    <n v="1.0814692914810878E-3"/>
    <n v="1.2158440083302601E-3"/>
    <n v="1.3230213764978732E-3"/>
    <n v="1.3230213764978732E-3"/>
    <n v="1.3230213764978732E-3"/>
    <n v="1.3230213764978732E-3"/>
    <n v="1.3230213764978732E-3"/>
  </r>
  <r>
    <x v="6"/>
    <s v="Under $10"/>
    <n v="6.3033648066995447"/>
    <s v="Compressed air"/>
    <s v="Rural"/>
    <s v="SC-NR"/>
    <s v="M_Input"/>
    <x v="2"/>
    <s v="Other"/>
    <s v="Compressed Air-NR-Other"/>
    <n v="2.073806190633028E-4"/>
    <n v="2.4661703219007962E-4"/>
    <n v="2.8771987088842629E-4"/>
    <n v="3.2882270958677296E-4"/>
    <n v="3.6992554828511957E-4"/>
    <n v="4.1102838698346618E-4"/>
    <n v="4.5213122568181269E-4"/>
    <n v="4.9323406438015957E-4"/>
    <n v="5.3433690307850591E-4"/>
    <n v="5.7543974177685269E-4"/>
    <n v="6.1654258047519903E-4"/>
    <n v="6.5764541917354613E-4"/>
    <n v="6.9874825787189247E-4"/>
    <n v="7.3985109657023914E-4"/>
    <n v="7.8095393526858602E-4"/>
    <n v="8.2205677396693247E-4"/>
    <n v="8.2198897243254644E-4"/>
    <n v="8.2191992810017804E-4"/>
    <n v="8.2184960648314044E-4"/>
    <n v="8.2177797180686381E-4"/>
    <n v="8.2952247625321107E-3"/>
    <n v="3.6439539176530809"/>
    <n v="6.3033648066995447"/>
    <s v="C-Misc-CA-All-All-All-C"/>
    <n v="0"/>
    <n v="8.2952247625321107E-3"/>
    <n v="2.073806190633028E-4"/>
    <n v="4.5399765125338242E-4"/>
    <n v="7.4171752214180877E-4"/>
    <n v="1.0705402317285817E-3"/>
    <n v="1.4404657800137013E-3"/>
    <n v="1.8514941669971676E-3"/>
    <n v="2.3036253926789802E-3"/>
    <n v="2.7968594570591397E-3"/>
    <n v="3.3311963601376456E-3"/>
    <n v="3.9066361019144983E-3"/>
    <n v="4.5231786823896978E-3"/>
    <n v="5.1808241015632436E-3"/>
    <n v="5.8795723594351357E-3"/>
    <n v="6.6194234560053751E-3"/>
    <n v="7.4003773912739608E-3"/>
    <n v="8.2224341652408928E-3"/>
    <n v="8.2952247625321107E-3"/>
    <n v="8.2952247625321107E-3"/>
    <n v="8.2952247625321107E-3"/>
    <n v="8.2952247625321107E-3"/>
    <n v="1.5113610609716302E-4"/>
    <n v="1.9037251922393984E-4"/>
    <n v="2.3147535792228651E-4"/>
    <n v="2.7257819662063318E-4"/>
    <n v="3.1368103531897979E-4"/>
    <n v="3.547838740173264E-4"/>
    <n v="3.9588671271567291E-4"/>
    <n v="4.3698955141401979E-4"/>
    <n v="4.7809239011236613E-4"/>
    <n v="5.1919522881071285E-4"/>
    <n v="5.602980675090592E-4"/>
    <n v="6.0140090620740641E-4"/>
    <n v="6.4250374490575275E-4"/>
    <n v="6.8360658360409931E-4"/>
    <n v="7.247094223024463E-4"/>
    <n v="7.6581226100079264E-4"/>
    <n v="7.657444594664066E-4"/>
    <n v="7.6567541513403821E-4"/>
    <n v="7.6560509351700072E-4"/>
    <n v="7.6553345884072398E-4"/>
    <n v="7.1703345032093149E-3"/>
    <n v="7.1703345032093149E-3"/>
    <n v="1.5113610609716302E-4"/>
    <n v="3.4150862532110287E-4"/>
    <n v="5.7298398324338938E-4"/>
    <n v="8.4556217986402255E-4"/>
    <n v="1.1592432151830024E-3"/>
    <n v="1.5140270892003288E-3"/>
    <n v="1.9099138019160018E-3"/>
    <n v="2.3469033533300215E-3"/>
    <n v="2.8249957434423878E-3"/>
    <n v="3.3441909722531004E-3"/>
    <n v="3.9044890397621594E-3"/>
    <n v="4.5058899459695656E-3"/>
    <n v="5.1483936908753181E-3"/>
    <n v="5.832000274479417E-3"/>
    <n v="6.5567096967818631E-3"/>
    <n v="7.1703345032093149E-3"/>
    <n v="7.1703345032093149E-3"/>
    <n v="7.1703345032093149E-3"/>
    <n v="7.1703345032093149E-3"/>
    <n v="7.1703345032093149E-3"/>
  </r>
  <r>
    <x v="6"/>
    <s v="Under $5"/>
    <n v="3.459214636018114"/>
    <s v="Compressed air"/>
    <s v="Rural"/>
    <s v="SC-Retro"/>
    <s v="M_Input"/>
    <x v="2"/>
    <s v="Large Off"/>
    <s v="Compressed Air-Retro-Large Off"/>
    <n v="1.5360495642157317E-2"/>
    <n v="1.5314414155230844E-2"/>
    <n v="1.5314414155230844E-2"/>
    <n v="1.5314414155230844E-2"/>
    <n v="1.5314414155230844E-2"/>
    <n v="1.5314414155230844E-2"/>
    <n v="1.5314414155230844E-2"/>
    <n v="1.5314414155230844E-2"/>
    <n v="1.5314414155230844E-2"/>
    <n v="1.5314414155230844E-2"/>
    <n v="1.5314414155230844E-2"/>
    <n v="1.5314414155230844E-2"/>
    <n v="1.5314414155230844E-2"/>
    <n v="1.5314414155230844E-2"/>
    <n v="1.5314414155230844E-2"/>
    <n v="1.5314414155230844E-2"/>
    <n v="1.531427549478874E-2"/>
    <n v="1.5314135997362067E-2"/>
    <n v="1.5313995655349575E-2"/>
    <n v="1.5313854461057647E-2"/>
    <n v="0.3072099128431463"/>
    <n v="-0.20366577677319708"/>
    <n v="3.459214636018114"/>
    <s v="C-LOff-CA-All-All-All-C"/>
    <n v="0"/>
    <n v="0.3063329695791781"/>
    <n v="1.5360495642157317E-2"/>
    <n v="3.0674909797388163E-2"/>
    <n v="4.598932395261901E-2"/>
    <n v="6.1303738107849851E-2"/>
    <n v="7.6618152263080691E-2"/>
    <n v="9.1932566418311532E-2"/>
    <n v="0.10724698057354237"/>
    <n v="0.12256139472877321"/>
    <n v="0.13787580888400405"/>
    <n v="0.15319022303923491"/>
    <n v="0.16850463719446576"/>
    <n v="0.18381905134969662"/>
    <n v="0.19913346550492747"/>
    <n v="0.21444787966015832"/>
    <n v="0.22976229381538918"/>
    <n v="0.24507670797062003"/>
    <n v="0.26039098346540879"/>
    <n v="0.27570511946277088"/>
    <n v="0.29101911511812045"/>
    <n v="0.3063329695791781"/>
    <n v="1.3283451418199137E-2"/>
    <n v="1.3237369931272664E-2"/>
    <n v="1.3237369931272664E-2"/>
    <n v="1.3237369931272664E-2"/>
    <n v="1.3237369931272664E-2"/>
    <n v="1.3237369931272664E-2"/>
    <n v="1.3237369931272664E-2"/>
    <n v="1.3237369931272664E-2"/>
    <n v="1.3237369931272664E-2"/>
    <n v="1.3237369931272664E-2"/>
    <n v="1.3237369931272664E-2"/>
    <n v="1.3237369931272664E-2"/>
    <n v="1.3237369931272664E-2"/>
    <n v="1.3237369931272664E-2"/>
    <n v="1.3237369931272664E-2"/>
    <n v="1.3237369931272664E-2"/>
    <n v="1.323723127083056E-2"/>
    <n v="1.3237091773403887E-2"/>
    <n v="1.3236951431391395E-2"/>
    <n v="1.3236810237099467E-2"/>
    <n v="0.26566902836398271"/>
    <n v="0.26479208510001451"/>
    <n v="1.3283451418199137E-2"/>
    <n v="2.6520821349471799E-2"/>
    <n v="3.9758191280744461E-2"/>
    <n v="5.2995561212017123E-2"/>
    <n v="6.6232931143289792E-2"/>
    <n v="7.9470301074562461E-2"/>
    <n v="9.2707671005835129E-2"/>
    <n v="0.1059450409371078"/>
    <n v="0.11918241086838047"/>
    <n v="0.13241978079965314"/>
    <n v="0.14565715073092581"/>
    <n v="0.15889452066219847"/>
    <n v="0.17213189059347114"/>
    <n v="0.18536926052474381"/>
    <n v="0.19860663045601648"/>
    <n v="0.21184400038728915"/>
    <n v="0.22508123165811972"/>
    <n v="0.23831832343152359"/>
    <n v="0.25155527486291501"/>
    <n v="0.26479208510001451"/>
  </r>
  <r>
    <x v="6"/>
    <s v="Under $5"/>
    <n v="0"/>
    <s v="Compressed air"/>
    <s v="Rural"/>
    <s v="SC-Retro"/>
    <s v="M_Input"/>
    <x v="2"/>
    <s v="Medium Off"/>
    <s v="Compressed Air-Retro-Medium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Retro"/>
    <s v="M_Input"/>
    <x v="2"/>
    <s v="Small Off"/>
    <s v="Compressed Air-Retro-Small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0644251434742853"/>
    <s v="Compressed air"/>
    <s v="Rural"/>
    <s v="SC-Retro"/>
    <s v="M_Input"/>
    <x v="2"/>
    <s v="XLarge Ret"/>
    <s v="Compressed Air-Retro-XLarge Ret"/>
    <n v="3.2797149815123751E-2"/>
    <n v="3.2646282925974178E-2"/>
    <n v="3.2646282925974178E-2"/>
    <n v="3.2646282925974178E-2"/>
    <n v="3.2646282925974185E-2"/>
    <n v="3.2646282925974178E-2"/>
    <n v="3.2646282925974178E-2"/>
    <n v="3.2646282925974178E-2"/>
    <n v="3.2646282925974178E-2"/>
    <n v="3.2646282925974185E-2"/>
    <n v="3.2646282925974171E-2"/>
    <n v="3.2646282925974178E-2"/>
    <n v="3.2646282925974185E-2"/>
    <n v="3.2646282925974178E-2"/>
    <n v="3.2646282925974185E-2"/>
    <n v="3.2646282925974178E-2"/>
    <n v="3.2645585731188087E-2"/>
    <n v="3.2644882062651433E-2"/>
    <n v="3.2644171829776386E-2"/>
    <n v="3.2643454940276997E-2"/>
    <n v="0.65594299630247488"/>
    <n v="-0.59486095468992151"/>
    <n v="3.0644251434742853"/>
    <s v="C-Ret-CA-All-All-All-C"/>
    <n v="0"/>
    <n v="0.65306948826862932"/>
    <n v="3.2797149815123751E-2"/>
    <n v="6.5443432741097929E-2"/>
    <n v="9.8089715667072114E-2"/>
    <n v="0.1307359985930463"/>
    <n v="0.16338228151902048"/>
    <n v="0.19602856444499467"/>
    <n v="0.22867484737096885"/>
    <n v="0.26132113029694304"/>
    <n v="0.2939674132229172"/>
    <n v="0.32661369614889135"/>
    <n v="0.35925997907486551"/>
    <n v="0.39190626200083967"/>
    <n v="0.42455254492681382"/>
    <n v="0.45719882785278798"/>
    <n v="0.48984511077876214"/>
    <n v="0.5224913937047363"/>
    <n v="0.55513697943592444"/>
    <n v="0.58778186149857592"/>
    <n v="0.62042603332835233"/>
    <n v="0.65306948826862932"/>
    <n v="2.8369111232417171E-2"/>
    <n v="2.8218244343267598E-2"/>
    <n v="2.8218244343267598E-2"/>
    <n v="2.8218244343267598E-2"/>
    <n v="2.8218244343267605E-2"/>
    <n v="2.8218244343267598E-2"/>
    <n v="2.8218244343267598E-2"/>
    <n v="2.8218244343267598E-2"/>
    <n v="2.8218244343267598E-2"/>
    <n v="2.8218244343267605E-2"/>
    <n v="2.8218244343267591E-2"/>
    <n v="2.8218244343267598E-2"/>
    <n v="2.8218244343267605E-2"/>
    <n v="2.8218244343267598E-2"/>
    <n v="2.8218244343267605E-2"/>
    <n v="2.8218244343267598E-2"/>
    <n v="2.8217547148481507E-2"/>
    <n v="2.8216843479944853E-2"/>
    <n v="2.8216133247069806E-2"/>
    <n v="2.8215416357570418E-2"/>
    <n v="0.56738222464834331"/>
    <n v="0.56450871661449764"/>
    <n v="2.8369111232417171E-2"/>
    <n v="5.658735557568477E-2"/>
    <n v="8.4805599918952368E-2"/>
    <n v="0.11302384426221997"/>
    <n v="0.14124208860548756"/>
    <n v="0.16946033294875518"/>
    <n v="0.19767857729202276"/>
    <n v="0.22589682163529035"/>
    <n v="0.25411506597855793"/>
    <n v="0.28233331032182551"/>
    <n v="0.3105515546650931"/>
    <n v="0.33876979900836068"/>
    <n v="0.36698804335162827"/>
    <n v="0.39520628769489585"/>
    <n v="0.42342453203816344"/>
    <n v="0.45164277638143102"/>
    <n v="0.47986032352991254"/>
    <n v="0.50807716700985739"/>
    <n v="0.53629330025692723"/>
    <n v="0.56450871661449764"/>
  </r>
  <r>
    <x v="6"/>
    <s v="Under $5"/>
    <n v="0"/>
    <s v="Compressed air"/>
    <s v="Rural"/>
    <s v="SC-Retro"/>
    <s v="M_Input"/>
    <x v="2"/>
    <s v="Large Ret"/>
    <s v="Compressed Air-Retro-Large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Retro"/>
    <s v="M_Input"/>
    <x v="2"/>
    <s v="Medium Ret"/>
    <s v="Compressed Air-Retro-Medium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Rural"/>
    <s v="SC-Retro"/>
    <s v="M_Input"/>
    <x v="2"/>
    <s v="Small Ret"/>
    <s v="Compressed Air-Retro-Small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4849760988328984"/>
    <s v="Compressed air"/>
    <s v="Rural"/>
    <s v="SC-Retro"/>
    <s v="M_Input"/>
    <x v="2"/>
    <s v="School K-12"/>
    <s v="Compressed Air-Retro-School K-12"/>
    <n v="2.4432316256657057E-4"/>
    <n v="2.4332143760004771E-4"/>
    <n v="2.4332143760004765E-4"/>
    <n v="2.4332143760004765E-4"/>
    <n v="2.4332143760004765E-4"/>
    <n v="2.4332143760004765E-4"/>
    <n v="2.4332143760004765E-4"/>
    <n v="2.4332143760004765E-4"/>
    <n v="2.4332143760004765E-4"/>
    <n v="2.4332143760004765E-4"/>
    <n v="2.4332143760004765E-4"/>
    <n v="2.4332143760004765E-4"/>
    <n v="2.4332143760004765E-4"/>
    <n v="2.4332143760004765E-4"/>
    <n v="2.4332143760004765E-4"/>
    <n v="2.4332143760004765E-4"/>
    <n v="2.4331731361936412E-4"/>
    <n v="2.4331315554244987E-4"/>
    <n v="2.4330896294469867E-4"/>
    <n v="2.4330473539442451E-4"/>
    <n v="4.886463251331412E-3"/>
    <n v="-0.17661580504816715"/>
    <n v="3.4849760988328984"/>
    <s v="C-Misc-CA-All-All-All-C"/>
    <n v="0"/>
    <n v="4.8673888940682234E-3"/>
    <n v="2.4432316256657057E-4"/>
    <n v="4.876446001666183E-4"/>
    <n v="7.3096603776666598E-4"/>
    <n v="9.7428747536671366E-4"/>
    <n v="1.2176089129667612E-3"/>
    <n v="1.4609303505668089E-3"/>
    <n v="1.7042517881668566E-3"/>
    <n v="1.9475732257669043E-3"/>
    <n v="2.1908946633669517E-3"/>
    <n v="2.4342161009669994E-3"/>
    <n v="2.6775375385670471E-3"/>
    <n v="2.9208589761670948E-3"/>
    <n v="3.1641804137671425E-3"/>
    <n v="3.4075018513671901E-3"/>
    <n v="3.6508232889672378E-3"/>
    <n v="3.8941447265672855E-3"/>
    <n v="4.1374620401866498E-3"/>
    <n v="4.3807751957290995E-3"/>
    <n v="4.6240841586737986E-3"/>
    <n v="4.8673888940682234E-3"/>
    <n v="2.1132057064161122E-4"/>
    <n v="2.1031884567508836E-4"/>
    <n v="2.1031884567508831E-4"/>
    <n v="2.1031884567508831E-4"/>
    <n v="2.1031884567508831E-4"/>
    <n v="2.1031884567508831E-4"/>
    <n v="2.1031884567508831E-4"/>
    <n v="2.1031884567508831E-4"/>
    <n v="2.1031884567508831E-4"/>
    <n v="2.1031884567508831E-4"/>
    <n v="2.1031884567508831E-4"/>
    <n v="2.1031884567508831E-4"/>
    <n v="2.1031884567508831E-4"/>
    <n v="2.1031884567508831E-4"/>
    <n v="2.1031884567508831E-4"/>
    <n v="2.1031884567508831E-4"/>
    <n v="2.1031472169440478E-4"/>
    <n v="2.1031056361749053E-4"/>
    <n v="2.1030637101973932E-4"/>
    <n v="2.1030214346946517E-4"/>
    <n v="4.2264114128322252E-3"/>
    <n v="4.2073370555690348E-3"/>
    <n v="2.1132057064161122E-4"/>
    <n v="4.2163941631669956E-4"/>
    <n v="6.3195826199178781E-4"/>
    <n v="8.4227710766687607E-4"/>
    <n v="1.0525959533419643E-3"/>
    <n v="1.2629147990170526E-3"/>
    <n v="1.4732336446921408E-3"/>
    <n v="1.6835524903672291E-3"/>
    <n v="1.8938713360423173E-3"/>
    <n v="2.1041901817174056E-3"/>
    <n v="2.3145090273924938E-3"/>
    <n v="2.5248278730675821E-3"/>
    <n v="2.7351467187426703E-3"/>
    <n v="2.9454655644177586E-3"/>
    <n v="3.1557844100928469E-3"/>
    <n v="3.3661032557679351E-3"/>
    <n v="3.5764179774623399E-3"/>
    <n v="3.7867285410798303E-3"/>
    <n v="3.9970349120995695E-3"/>
    <n v="4.2073370555690348E-3"/>
  </r>
  <r>
    <x v="6"/>
    <s v="Under $5"/>
    <n v="3.4849760988328984"/>
    <s v="Compressed air"/>
    <s v="Rural"/>
    <s v="SC-Retro"/>
    <s v="M_Input"/>
    <x v="2"/>
    <s v="University"/>
    <s v="Compressed Air-Retro-University"/>
    <n v="2.4432316256657057E-4"/>
    <n v="2.4332143760004765E-4"/>
    <n v="2.4332143760004765E-4"/>
    <n v="2.4332143760004765E-4"/>
    <n v="2.4332143760004765E-4"/>
    <n v="2.4332143760004771E-4"/>
    <n v="2.4332143760004765E-4"/>
    <n v="2.4332143760004771E-4"/>
    <n v="2.4332143760004765E-4"/>
    <n v="2.4332143760004765E-4"/>
    <n v="2.4332143760004765E-4"/>
    <n v="2.4332143760004765E-4"/>
    <n v="2.4332143760004765E-4"/>
    <n v="2.4332143760004765E-4"/>
    <n v="2.4332143760004765E-4"/>
    <n v="2.4332143760004765E-4"/>
    <n v="2.4331731361936412E-4"/>
    <n v="2.4331315554244987E-4"/>
    <n v="2.4330896294469867E-4"/>
    <n v="2.4330473539442446E-4"/>
    <n v="4.886463251331412E-3"/>
    <n v="-0.17661580504816715"/>
    <n v="3.4849760988328984"/>
    <s v="C-Misc-CA-All-All-All-C"/>
    <n v="0"/>
    <n v="4.8673888940682234E-3"/>
    <n v="2.4432316256657057E-4"/>
    <n v="4.8764460016661819E-4"/>
    <n v="7.3096603776666587E-4"/>
    <n v="9.7428747536671355E-4"/>
    <n v="1.2176089129667612E-3"/>
    <n v="1.4609303505668089E-3"/>
    <n v="1.7042517881668566E-3"/>
    <n v="1.9475732257669043E-3"/>
    <n v="2.1908946633669517E-3"/>
    <n v="2.4342161009669994E-3"/>
    <n v="2.6775375385670471E-3"/>
    <n v="2.9208589761670948E-3"/>
    <n v="3.1641804137671425E-3"/>
    <n v="3.4075018513671901E-3"/>
    <n v="3.6508232889672378E-3"/>
    <n v="3.8941447265672855E-3"/>
    <n v="4.1374620401866498E-3"/>
    <n v="4.3807751957290995E-3"/>
    <n v="4.6240841586737986E-3"/>
    <n v="4.8673888940682234E-3"/>
    <n v="2.1132057064161122E-4"/>
    <n v="2.1031884567508831E-4"/>
    <n v="2.1031884567508831E-4"/>
    <n v="2.1031884567508831E-4"/>
    <n v="2.1031884567508831E-4"/>
    <n v="2.1031884567508836E-4"/>
    <n v="2.1031884567508831E-4"/>
    <n v="2.1031884567508836E-4"/>
    <n v="2.1031884567508831E-4"/>
    <n v="2.1031884567508831E-4"/>
    <n v="2.1031884567508831E-4"/>
    <n v="2.1031884567508831E-4"/>
    <n v="2.1031884567508831E-4"/>
    <n v="2.1031884567508831E-4"/>
    <n v="2.1031884567508831E-4"/>
    <n v="2.1031884567508831E-4"/>
    <n v="2.1031472169440478E-4"/>
    <n v="2.1031056361749053E-4"/>
    <n v="2.1030637101973932E-4"/>
    <n v="2.1030214346946512E-4"/>
    <n v="4.2264114128322252E-3"/>
    <n v="4.2073370555690348E-3"/>
    <n v="2.1132057064161122E-4"/>
    <n v="4.2163941631669956E-4"/>
    <n v="6.3195826199178781E-4"/>
    <n v="8.4227710766687607E-4"/>
    <n v="1.0525959533419643E-3"/>
    <n v="1.2629147990170526E-3"/>
    <n v="1.4732336446921408E-3"/>
    <n v="1.6835524903672291E-3"/>
    <n v="1.8938713360423173E-3"/>
    <n v="2.1041901817174056E-3"/>
    <n v="2.3145090273924938E-3"/>
    <n v="2.5248278730675821E-3"/>
    <n v="2.7351467187426703E-3"/>
    <n v="2.9454655644177586E-3"/>
    <n v="3.1557844100928469E-3"/>
    <n v="3.3661032557679351E-3"/>
    <n v="3.5764179774623399E-3"/>
    <n v="3.7867285410798303E-3"/>
    <n v="3.9970349120995695E-3"/>
    <n v="4.2073370555690348E-3"/>
  </r>
  <r>
    <x v="6"/>
    <s v="Under $5"/>
    <n v="3.3848106841995338"/>
    <s v="Compressed air"/>
    <s v="Rural"/>
    <s v="SC-Retro"/>
    <s v="M_Input"/>
    <x v="2"/>
    <s v="Warehouse"/>
    <s v="Compressed Air-Retro-Warehouse"/>
    <n v="3.4099380732321487E-2"/>
    <n v="3.3973213023611899E-2"/>
    <n v="3.3973213023611892E-2"/>
    <n v="3.3973213023611892E-2"/>
    <n v="3.3973213023611892E-2"/>
    <n v="3.3973213023611892E-2"/>
    <n v="3.3973213023611899E-2"/>
    <n v="3.3973213023611892E-2"/>
    <n v="3.3973213023611899E-2"/>
    <n v="3.3973213023611892E-2"/>
    <n v="3.3973213023611892E-2"/>
    <n v="3.3973213023611892E-2"/>
    <n v="3.3973213023611892E-2"/>
    <n v="3.3973213023611899E-2"/>
    <n v="3.3973213023611885E-2"/>
    <n v="3.3973213023611906E-2"/>
    <n v="3.397274446943923E-2"/>
    <n v="3.3972272422116374E-2"/>
    <n v="3.3971796842434135E-2"/>
    <n v="3.397131769059434E-2"/>
    <n v="0.68198761464642965"/>
    <n v="-0.27727137466359297"/>
    <n v="3.3848106841995338"/>
    <s v="C-War-CA-All-All-All-C"/>
    <n v="0"/>
    <n v="0.67958570751108394"/>
    <n v="3.4099380732321487E-2"/>
    <n v="6.8072593755933386E-2"/>
    <n v="0.10204580677954528"/>
    <n v="0.13601901980315717"/>
    <n v="0.16999223282676906"/>
    <n v="0.20396544585038096"/>
    <n v="0.23793865887399285"/>
    <n v="0.27191187189760474"/>
    <n v="0.30588508492121663"/>
    <n v="0.33985829794482852"/>
    <n v="0.37383151096844042"/>
    <n v="0.40780472399205231"/>
    <n v="0.4417779370156642"/>
    <n v="0.47575115003927609"/>
    <n v="0.50972436306288793"/>
    <n v="0.54369757608649982"/>
    <n v="0.57767032055593903"/>
    <n v="0.61164259297805545"/>
    <n v="0.64561438982048958"/>
    <n v="0.67958570751108394"/>
    <n v="2.9491552948033347E-2"/>
    <n v="2.936538523932376E-2"/>
    <n v="2.9365385239323753E-2"/>
    <n v="2.9365385239323753E-2"/>
    <n v="2.9365385239323753E-2"/>
    <n v="2.9365385239323753E-2"/>
    <n v="2.936538523932376E-2"/>
    <n v="2.9365385239323753E-2"/>
    <n v="2.936538523932376E-2"/>
    <n v="2.9365385239323753E-2"/>
    <n v="2.9365385239323753E-2"/>
    <n v="2.9365385239323753E-2"/>
    <n v="2.9365385239323753E-2"/>
    <n v="2.936538523932376E-2"/>
    <n v="2.9365385239323746E-2"/>
    <n v="2.9365385239323766E-2"/>
    <n v="2.936491668515109E-2"/>
    <n v="2.9364444637828235E-2"/>
    <n v="2.9363969058145995E-2"/>
    <n v="2.93634899063062E-2"/>
    <n v="0.5898310589606669"/>
    <n v="0.58742915182532118"/>
    <n v="2.9491552948033347E-2"/>
    <n v="5.8856938187357107E-2"/>
    <n v="8.8222323426680863E-2"/>
    <n v="0.11758770866600461"/>
    <n v="0.14695309390532837"/>
    <n v="0.17631847914465212"/>
    <n v="0.20568386438397587"/>
    <n v="0.23504924962329962"/>
    <n v="0.2644146348626234"/>
    <n v="0.29378002010194715"/>
    <n v="0.3231454053412709"/>
    <n v="0.35251079058059465"/>
    <n v="0.3818761758199184"/>
    <n v="0.41124156105924214"/>
    <n v="0.44060694629856589"/>
    <n v="0.46997233153788964"/>
    <n v="0.49933724822304071"/>
    <n v="0.52870169286086899"/>
    <n v="0.55806566191901497"/>
    <n v="0.58742915182532118"/>
  </r>
  <r>
    <x v="6"/>
    <s v="Under $5"/>
    <n v="3.4849760988328988"/>
    <s v="Compressed air"/>
    <s v="Rural"/>
    <s v="SC-Retro"/>
    <s v="M_Input"/>
    <x v="2"/>
    <s v="Supermarket"/>
    <s v="Compressed Air-Retro-Supermarket"/>
    <n v="0"/>
    <n v="0"/>
    <n v="0"/>
    <n v="0"/>
    <n v="0"/>
    <n v="0"/>
    <n v="0"/>
    <n v="0"/>
    <n v="0"/>
    <n v="0"/>
    <n v="0"/>
    <n v="0"/>
    <n v="0"/>
    <n v="0"/>
    <n v="0"/>
    <n v="0"/>
    <n v="0"/>
    <n v="0"/>
    <n v="0"/>
    <n v="0"/>
    <n v="2.1388356062964641E-2"/>
    <n v="-0.1766158050481674"/>
    <n v="3.4849760988328988"/>
    <s v="C-Misc-CA-All-All-All-C"/>
    <n v="0"/>
    <n v="0"/>
    <n v="0"/>
    <n v="0"/>
    <n v="0"/>
    <n v="0"/>
    <n v="0"/>
    <n v="0"/>
    <n v="0"/>
    <n v="0"/>
    <n v="0"/>
    <n v="0"/>
    <n v="0"/>
    <n v="0"/>
    <n v="0"/>
    <n v="0"/>
    <n v="0"/>
    <n v="0"/>
    <n v="0"/>
    <n v="0"/>
    <n v="0"/>
    <n v="0"/>
    <n v="0"/>
    <n v="0"/>
    <n v="0"/>
    <n v="0"/>
    <n v="0"/>
    <n v="0"/>
    <n v="0"/>
    <n v="0"/>
    <n v="0"/>
    <n v="0"/>
    <n v="0"/>
    <n v="0"/>
    <n v="0"/>
    <n v="0"/>
    <n v="0"/>
    <n v="0"/>
    <n v="0"/>
    <n v="0"/>
    <n v="0"/>
    <n v="0"/>
    <n v="2.1388356062964641E-2"/>
    <n v="0"/>
    <n v="0"/>
    <n v="0"/>
    <n v="0"/>
    <n v="0"/>
    <n v="0"/>
    <n v="0"/>
    <n v="0"/>
    <n v="0"/>
    <n v="0"/>
    <n v="0"/>
    <n v="0"/>
    <n v="0"/>
    <n v="0"/>
    <n v="0"/>
    <n v="0"/>
    <n v="0"/>
    <n v="0"/>
    <n v="0"/>
    <n v="0"/>
    <n v="0"/>
  </r>
  <r>
    <x v="6"/>
    <s v="Under $5"/>
    <n v="0"/>
    <s v="Compressed air"/>
    <s v="Rural"/>
    <s v="SC-Retro"/>
    <s v="M_Input"/>
    <x v="2"/>
    <s v="MiniMart"/>
    <s v="Compressed Air-Retro-MiniMart"/>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4849760988328993"/>
    <s v="Compressed air"/>
    <s v="Rural"/>
    <s v="SC-Retro"/>
    <s v="M_Input"/>
    <x v="2"/>
    <s v="Restaurant"/>
    <s v="Compressed Air-Retro-Restaurant"/>
    <n v="0"/>
    <n v="0"/>
    <n v="0"/>
    <n v="0"/>
    <n v="0"/>
    <n v="0"/>
    <n v="0"/>
    <n v="0"/>
    <n v="0"/>
    <n v="0"/>
    <n v="0"/>
    <n v="0"/>
    <n v="0"/>
    <n v="0"/>
    <n v="0"/>
    <n v="0"/>
    <n v="0"/>
    <n v="0"/>
    <n v="0"/>
    <n v="0"/>
    <n v="3.093348951802001E-3"/>
    <n v="-0.17661580504816726"/>
    <n v="3.4849760988328993"/>
    <s v="C-Misc-CA-All-All-All-C"/>
    <n v="0"/>
    <n v="0"/>
    <n v="0"/>
    <n v="0"/>
    <n v="0"/>
    <n v="0"/>
    <n v="0"/>
    <n v="0"/>
    <n v="0"/>
    <n v="0"/>
    <n v="0"/>
    <n v="0"/>
    <n v="0"/>
    <n v="0"/>
    <n v="0"/>
    <n v="0"/>
    <n v="0"/>
    <n v="0"/>
    <n v="0"/>
    <n v="0"/>
    <n v="0"/>
    <n v="0"/>
    <n v="0"/>
    <n v="0"/>
    <n v="0"/>
    <n v="0"/>
    <n v="0"/>
    <n v="0"/>
    <n v="0"/>
    <n v="0"/>
    <n v="0"/>
    <n v="0"/>
    <n v="0"/>
    <n v="0"/>
    <n v="0"/>
    <n v="0"/>
    <n v="0"/>
    <n v="0"/>
    <n v="0"/>
    <n v="0"/>
    <n v="0"/>
    <n v="0"/>
    <n v="3.093348951802001E-3"/>
    <n v="0"/>
    <n v="0"/>
    <n v="0"/>
    <n v="0"/>
    <n v="0"/>
    <n v="0"/>
    <n v="0"/>
    <n v="0"/>
    <n v="0"/>
    <n v="0"/>
    <n v="0"/>
    <n v="0"/>
    <n v="0"/>
    <n v="0"/>
    <n v="0"/>
    <n v="0"/>
    <n v="0"/>
    <n v="0"/>
    <n v="0"/>
    <n v="0"/>
    <n v="0"/>
  </r>
  <r>
    <x v="6"/>
    <s v="Under $5"/>
    <n v="3.4849760988328979"/>
    <s v="Compressed air"/>
    <s v="Rural"/>
    <s v="SC-Retro"/>
    <s v="M_Input"/>
    <x v="2"/>
    <s v="Lodging"/>
    <s v="Compressed Air-Retro-Lodging"/>
    <n v="0"/>
    <n v="0"/>
    <n v="0"/>
    <n v="0"/>
    <n v="0"/>
    <n v="0"/>
    <n v="0"/>
    <n v="0"/>
    <n v="0"/>
    <n v="0"/>
    <n v="0"/>
    <n v="0"/>
    <n v="0"/>
    <n v="0"/>
    <n v="0"/>
    <n v="0"/>
    <n v="0"/>
    <n v="0"/>
    <n v="0"/>
    <n v="0"/>
    <n v="7.861883943973802E-3"/>
    <n v="-0.17661580504816723"/>
    <n v="3.4849760988328979"/>
    <s v="C-Misc-CA-All-All-All-C"/>
    <n v="0"/>
    <n v="0"/>
    <n v="0"/>
    <n v="0"/>
    <n v="0"/>
    <n v="0"/>
    <n v="0"/>
    <n v="0"/>
    <n v="0"/>
    <n v="0"/>
    <n v="0"/>
    <n v="0"/>
    <n v="0"/>
    <n v="0"/>
    <n v="0"/>
    <n v="0"/>
    <n v="0"/>
    <n v="0"/>
    <n v="0"/>
    <n v="0"/>
    <n v="0"/>
    <n v="0"/>
    <n v="0"/>
    <n v="0"/>
    <n v="0"/>
    <n v="0"/>
    <n v="0"/>
    <n v="0"/>
    <n v="0"/>
    <n v="0"/>
    <n v="0"/>
    <n v="0"/>
    <n v="0"/>
    <n v="0"/>
    <n v="0"/>
    <n v="0"/>
    <n v="0"/>
    <n v="0"/>
    <n v="0"/>
    <n v="0"/>
    <n v="0"/>
    <n v="0"/>
    <n v="7.861883943973802E-3"/>
    <n v="0"/>
    <n v="0"/>
    <n v="0"/>
    <n v="0"/>
    <n v="0"/>
    <n v="0"/>
    <n v="0"/>
    <n v="0"/>
    <n v="0"/>
    <n v="0"/>
    <n v="0"/>
    <n v="0"/>
    <n v="0"/>
    <n v="0"/>
    <n v="0"/>
    <n v="0"/>
    <n v="0"/>
    <n v="0"/>
    <n v="0"/>
    <n v="0"/>
    <n v="0"/>
  </r>
  <r>
    <x v="6"/>
    <s v="Under $5"/>
    <n v="3.4849760988328988"/>
    <s v="Compressed air"/>
    <s v="Rural"/>
    <s v="SC-Retro"/>
    <s v="M_Input"/>
    <x v="2"/>
    <s v="Hospital"/>
    <s v="Compressed Air-Retro-Hospital"/>
    <n v="7.1966476102529439E-5"/>
    <n v="7.1815346502714138E-5"/>
    <n v="7.1815346502714138E-5"/>
    <n v="7.1815346502714165E-5"/>
    <n v="7.1815346502714138E-5"/>
    <n v="7.1815346502714138E-5"/>
    <n v="7.1815346502714138E-5"/>
    <n v="7.1815346502714152E-5"/>
    <n v="7.1815346502714138E-5"/>
    <n v="7.1815346502714138E-5"/>
    <n v="7.1815346502714165E-5"/>
    <n v="7.1815346502714138E-5"/>
    <n v="7.1815346502714138E-5"/>
    <n v="7.1815346502714138E-5"/>
    <n v="7.1815346502714138E-5"/>
    <n v="7.1815346502714138E-5"/>
    <n v="7.1815028462670456E-5"/>
    <n v="7.1814709081224673E-5"/>
    <n v="7.1814388349872389E-5"/>
    <n v="7.1814066260037198E-5"/>
    <n v="1.439329522050589E-3"/>
    <n v="-0.17661580504816693"/>
    <n v="3.4849760988328988"/>
    <s v="C-Misc-CA-All-All-All-C"/>
    <n v="0"/>
    <n v="1.4364548657970462E-3"/>
    <n v="7.1966476102529439E-5"/>
    <n v="1.4378182260524358E-4"/>
    <n v="2.1559716910795772E-4"/>
    <n v="2.8741251561067191E-4"/>
    <n v="3.5922786211338605E-4"/>
    <n v="4.3104320861610018E-4"/>
    <n v="5.0285855511881432E-4"/>
    <n v="5.7467390162152846E-4"/>
    <n v="6.464892481242426E-4"/>
    <n v="7.1830459462695674E-4"/>
    <n v="7.9011994112967087E-4"/>
    <n v="8.6193528763238501E-4"/>
    <n v="9.3375063413509915E-4"/>
    <n v="1.0055659806378133E-3"/>
    <n v="1.0773813271405274E-3"/>
    <n v="1.1491966736432416E-3"/>
    <n v="1.221011702105912E-3"/>
    <n v="1.2928264111871366E-3"/>
    <n v="1.3646407995370089E-3"/>
    <n v="1.4364548657970462E-3"/>
    <n v="6.2226811821276785E-5"/>
    <n v="6.2075682221461484E-5"/>
    <n v="6.2075682221461484E-5"/>
    <n v="6.2075682221461511E-5"/>
    <n v="6.2075682221461484E-5"/>
    <n v="6.2075682221461484E-5"/>
    <n v="6.2075682221461484E-5"/>
    <n v="6.2075682221461497E-5"/>
    <n v="6.2075682221461484E-5"/>
    <n v="6.2075682221461484E-5"/>
    <n v="6.2075682221461511E-5"/>
    <n v="6.2075682221461484E-5"/>
    <n v="6.2075682221461484E-5"/>
    <n v="6.2075682221461484E-5"/>
    <n v="6.2075682221461484E-5"/>
    <n v="6.2075682221461484E-5"/>
    <n v="6.2075364181417801E-5"/>
    <n v="6.2075044799972018E-5"/>
    <n v="6.2074724068619734E-5"/>
    <n v="6.2074401978784544E-5"/>
    <n v="1.2445362364255359E-3"/>
    <n v="1.2416615801719934E-3"/>
    <n v="6.2226811821276785E-5"/>
    <n v="1.2430249404273827E-4"/>
    <n v="1.8637817626419975E-4"/>
    <n v="2.4845385848566129E-4"/>
    <n v="3.1052954070712277E-4"/>
    <n v="3.7260522292858426E-4"/>
    <n v="4.3468090515004574E-4"/>
    <n v="4.9675658737150723E-4"/>
    <n v="5.5883226959296871E-4"/>
    <n v="6.2090795181443019E-4"/>
    <n v="6.8298363403589168E-4"/>
    <n v="7.4505931625735316E-4"/>
    <n v="8.0713499847881464E-4"/>
    <n v="8.6921068070027613E-4"/>
    <n v="9.3128636292173761E-4"/>
    <n v="9.933620451431991E-4"/>
    <n v="1.055437409324617E-3"/>
    <n v="1.117512454124589E-3"/>
    <n v="1.1795871781932088E-3"/>
    <n v="1.2416615801719934E-3"/>
  </r>
  <r>
    <x v="6"/>
    <s v="Under $5"/>
    <n v="3.4849760988328988"/>
    <s v="Compressed air"/>
    <s v="Rural"/>
    <s v="SC-Retro"/>
    <s v="M_Input"/>
    <x v="2"/>
    <s v="Residential Care"/>
    <s v="Compressed Air-Retro-Residential Care"/>
    <n v="0"/>
    <n v="0"/>
    <n v="0"/>
    <n v="0"/>
    <n v="0"/>
    <n v="0"/>
    <n v="0"/>
    <n v="0"/>
    <n v="0"/>
    <n v="0"/>
    <n v="0"/>
    <n v="0"/>
    <n v="0"/>
    <n v="0"/>
    <n v="0"/>
    <n v="0"/>
    <n v="0"/>
    <n v="0"/>
    <n v="0"/>
    <n v="0"/>
    <n v="1.439329522050589E-3"/>
    <n v="-0.17661580504816693"/>
    <n v="3.4849760988328988"/>
    <s v="C-Misc-CA-All-All-All-C"/>
    <n v="0"/>
    <n v="0"/>
    <n v="0"/>
    <n v="0"/>
    <n v="0"/>
    <n v="0"/>
    <n v="0"/>
    <n v="0"/>
    <n v="0"/>
    <n v="0"/>
    <n v="0"/>
    <n v="0"/>
    <n v="0"/>
    <n v="0"/>
    <n v="0"/>
    <n v="0"/>
    <n v="0"/>
    <n v="0"/>
    <n v="0"/>
    <n v="0"/>
    <n v="0"/>
    <n v="0"/>
    <n v="0"/>
    <n v="0"/>
    <n v="0"/>
    <n v="0"/>
    <n v="0"/>
    <n v="0"/>
    <n v="0"/>
    <n v="0"/>
    <n v="0"/>
    <n v="0"/>
    <n v="0"/>
    <n v="0"/>
    <n v="0"/>
    <n v="0"/>
    <n v="0"/>
    <n v="0"/>
    <n v="0"/>
    <n v="0"/>
    <n v="0"/>
    <n v="0"/>
    <n v="1.439329522050589E-3"/>
    <n v="0"/>
    <n v="0"/>
    <n v="0"/>
    <n v="0"/>
    <n v="0"/>
    <n v="0"/>
    <n v="0"/>
    <n v="0"/>
    <n v="0"/>
    <n v="0"/>
    <n v="0"/>
    <n v="0"/>
    <n v="0"/>
    <n v="0"/>
    <n v="0"/>
    <n v="0"/>
    <n v="0"/>
    <n v="0"/>
    <n v="0"/>
    <n v="0"/>
    <n v="0"/>
  </r>
  <r>
    <x v="6"/>
    <s v="Under $5"/>
    <n v="3.4849760988328988"/>
    <s v="Compressed air"/>
    <s v="Rural"/>
    <s v="SC-Retro"/>
    <s v="M_Input"/>
    <x v="2"/>
    <s v="Assembly"/>
    <s v="Compressed Air-Retro-Assembly"/>
    <n v="1.1896769093104594E-3"/>
    <n v="1.1843392255773532E-3"/>
    <n v="1.1843392255773528E-3"/>
    <n v="1.1843392255773532E-3"/>
    <n v="1.1843392255773532E-3"/>
    <n v="1.1843392255773532E-3"/>
    <n v="1.1843392255773528E-3"/>
    <n v="1.1843392255773532E-3"/>
    <n v="1.1843392255773528E-3"/>
    <n v="1.1843392255773532E-3"/>
    <n v="1.1843392255773532E-3"/>
    <n v="1.184339225577353E-3"/>
    <n v="1.1843392255773528E-3"/>
    <n v="1.1843392255773532E-3"/>
    <n v="1.184339225577353E-3"/>
    <n v="1.1843392255773528E-3"/>
    <n v="1.1843151692368899E-3"/>
    <n v="1.1842908950762921E-3"/>
    <n v="1.1842664001236992E-3"/>
    <n v="1.1842416813529417E-3"/>
    <n v="2.3793538186209183E-2"/>
    <n v="-0.17661580504816701"/>
    <n v="3.4849760988328988"/>
    <s v="C-Misc-CA-All-All-All-C"/>
    <n v="0"/>
    <n v="2.3691879438760576E-2"/>
    <n v="1.1896769093104594E-3"/>
    <n v="2.3740161348878124E-3"/>
    <n v="3.5583553604651651E-3"/>
    <n v="4.7426945860425188E-3"/>
    <n v="5.927033811619872E-3"/>
    <n v="7.1113730371972252E-3"/>
    <n v="8.2957122627745784E-3"/>
    <n v="9.4800514883519316E-3"/>
    <n v="1.0664390713929285E-2"/>
    <n v="1.1848729939506638E-2"/>
    <n v="1.3033069165083991E-2"/>
    <n v="1.4217408390661344E-2"/>
    <n v="1.5401747616238698E-2"/>
    <n v="1.6586086841816051E-2"/>
    <n v="1.7770426067393402E-2"/>
    <n v="1.8954765292970754E-2"/>
    <n v="2.0139080462207644E-2"/>
    <n v="2.1323371357283936E-2"/>
    <n v="2.2507637757407634E-2"/>
    <n v="2.3691879438760576E-2"/>
    <n v="1.029037715264217E-3"/>
    <n v="1.0237000315311108E-3"/>
    <n v="1.0237000315311104E-3"/>
    <n v="1.0237000315311108E-3"/>
    <n v="1.0237000315311108E-3"/>
    <n v="1.0237000315311108E-3"/>
    <n v="1.0237000315311104E-3"/>
    <n v="1.0237000315311108E-3"/>
    <n v="1.0237000315311104E-3"/>
    <n v="1.0237000315311108E-3"/>
    <n v="1.0237000315311108E-3"/>
    <n v="1.0237000315311106E-3"/>
    <n v="1.0237000315311104E-3"/>
    <n v="1.0237000315311108E-3"/>
    <n v="1.0237000315311106E-3"/>
    <n v="1.0237000315311104E-3"/>
    <n v="1.0236759751906476E-3"/>
    <n v="1.0236517010300498E-3"/>
    <n v="1.0236272060774568E-3"/>
    <n v="1.0236024873066993E-3"/>
    <n v="2.0580754305284339E-2"/>
    <n v="2.0479095557835728E-2"/>
    <n v="1.029037715264217E-3"/>
    <n v="2.0527377467953276E-3"/>
    <n v="3.076437778326438E-3"/>
    <n v="4.1001378098575493E-3"/>
    <n v="5.1238378413886601E-3"/>
    <n v="6.147537872919771E-3"/>
    <n v="7.171237904450881E-3"/>
    <n v="8.1949379359819927E-3"/>
    <n v="9.2186379675131026E-3"/>
    <n v="1.0242337999044213E-2"/>
    <n v="1.1266038030575323E-2"/>
    <n v="1.2289738062106433E-2"/>
    <n v="1.3313438093637543E-2"/>
    <n v="1.4337138125168652E-2"/>
    <n v="1.5360838156699762E-2"/>
    <n v="1.6384538188230872E-2"/>
    <n v="1.7408214163421521E-2"/>
    <n v="1.8431865864451571E-2"/>
    <n v="1.9455493070529028E-2"/>
    <n v="2.0479095557835728E-2"/>
  </r>
  <r>
    <x v="6"/>
    <s v="Under $5"/>
    <n v="3.4849760988328988"/>
    <s v="Compressed air"/>
    <s v="Rural"/>
    <s v="SC-Retro"/>
    <s v="M_Input"/>
    <x v="2"/>
    <s v="Other"/>
    <s v="Compressed Air-Retro-Other"/>
    <n v="6.4476519745135952E-3"/>
    <n v="6.3896231067429726E-3"/>
    <n v="6.3896231067429735E-3"/>
    <n v="6.3896231067429744E-3"/>
    <n v="6.3896231067429744E-3"/>
    <n v="6.3896231067429744E-3"/>
    <n v="6.38962310674297E-3"/>
    <n v="6.3896231067429752E-3"/>
    <n v="6.3896231067429718E-3"/>
    <n v="6.3896231067429726E-3"/>
    <n v="6.3896231067429726E-3"/>
    <n v="6.3896231067429744E-3"/>
    <n v="6.3896231067429726E-3"/>
    <n v="6.3896231067429726E-3"/>
    <n v="6.3896231067429735E-3"/>
    <n v="6.3896231067429726E-3"/>
    <n v="6.3890961039075192E-3"/>
    <n v="6.3885594411422922E-3"/>
    <n v="6.3880128503916809E-3"/>
    <n v="6.3874560535897131E-3"/>
    <n v="0.12895303949027193"/>
    <n v="-0.17661580504816737"/>
    <n v="3.4849760988328988"/>
    <s v="C-Misc-CA-All-All-All-C"/>
    <n v="0"/>
    <n v="0.12784512302468939"/>
    <n v="6.4476519745135952E-3"/>
    <n v="1.2837275081256568E-2"/>
    <n v="1.9226898187999542E-2"/>
    <n v="2.5616521294742518E-2"/>
    <n v="3.2006144401485491E-2"/>
    <n v="3.8395767508228464E-2"/>
    <n v="4.4785390614971436E-2"/>
    <n v="5.1175013721714409E-2"/>
    <n v="5.7564636828457381E-2"/>
    <n v="6.3954259935200347E-2"/>
    <n v="7.034388304194332E-2"/>
    <n v="7.6733506148686292E-2"/>
    <n v="8.3123129255429265E-2"/>
    <n v="8.9512752362172238E-2"/>
    <n v="9.590237546891521E-2"/>
    <n v="0.10229199857565818"/>
    <n v="0.1086810946795657"/>
    <n v="0.11506965412070799"/>
    <n v="0.12145766697109968"/>
    <n v="0.12784512302468939"/>
    <n v="5.5808175142710789E-3"/>
    <n v="5.5227886465004563E-3"/>
    <n v="5.5227886465004572E-3"/>
    <n v="5.522788646500458E-3"/>
    <n v="5.522788646500458E-3"/>
    <n v="5.522788646500458E-3"/>
    <n v="5.5227886465004537E-3"/>
    <n v="5.5227886465004589E-3"/>
    <n v="5.5227886465004554E-3"/>
    <n v="5.5227886465004563E-3"/>
    <n v="5.5227886465004563E-3"/>
    <n v="5.522788646500458E-3"/>
    <n v="5.5227886465004563E-3"/>
    <n v="5.5227886465004563E-3"/>
    <n v="5.5227886465004572E-3"/>
    <n v="5.5227886465004563E-3"/>
    <n v="5.5222616436650029E-3"/>
    <n v="5.5217249808997759E-3"/>
    <n v="5.5211783901491646E-3"/>
    <n v="5.5206215933471968E-3"/>
    <n v="0.11161635028542161"/>
    <n v="0.11050843381983905"/>
    <n v="5.5808175142710789E-3"/>
    <n v="1.1103606160771535E-2"/>
    <n v="1.6626394807271992E-2"/>
    <n v="2.214918345377245E-2"/>
    <n v="2.7671972100272908E-2"/>
    <n v="3.3194760746773369E-2"/>
    <n v="3.871754939327382E-2"/>
    <n v="4.4240338039774278E-2"/>
    <n v="4.9763126686274736E-2"/>
    <n v="5.5285915332775194E-2"/>
    <n v="6.0808703979275652E-2"/>
    <n v="6.6331492625776117E-2"/>
    <n v="7.1854281272276568E-2"/>
    <n v="7.7377069918777019E-2"/>
    <n v="8.2899858565277471E-2"/>
    <n v="8.8422647211777922E-2"/>
    <n v="9.3944908855442918E-2"/>
    <n v="9.9466633836342688E-2"/>
    <n v="0.10498781222649185"/>
    <n v="0.11050843381983905"/>
  </r>
  <r>
    <x v="29"/>
    <s v="Under $5"/>
    <n v="-0.87342680898483405"/>
    <s v="Electronics"/>
    <s v="Rural"/>
    <s v="SC-NR"/>
    <s v="M_Input"/>
    <x v="2"/>
    <s v="All"/>
    <s v="ENERGY STAR Display"/>
    <n v="0.13059753104459915"/>
    <n v="0.13420292515092583"/>
    <n v="0.13556479025679138"/>
    <n v="0.13587532426712656"/>
    <n v="0.13572259891708618"/>
    <n v="0.13543002426813081"/>
    <n v="0.13505316643868845"/>
    <n v="0.13463453243759585"/>
    <n v="0.13419707611237458"/>
    <n v="0.13378645985571316"/>
    <n v="0.13338805286557007"/>
    <n v="0.13297108891307316"/>
    <n v="0.13252560954002296"/>
    <n v="0.13211947148058814"/>
    <n v="0.13171608248894379"/>
    <n v="0.13132677703769288"/>
    <n v="0.1309386276188457"/>
    <n v="0.13055163082019028"/>
    <n v="0.13016578320212951"/>
    <n v="0.12978108133538299"/>
    <n v="2.6703818133230848"/>
    <n v="-0.87342680898483405"/>
    <n v="-0.87342680898483405"/>
    <s v="C-Off-Plug-CPU-All-All-C"/>
    <n v="0"/>
    <n v="2.6605486340514712"/>
    <n v="0.13059753104459915"/>
    <n v="0.26480045619552495"/>
    <n v="0.4003652464523163"/>
    <n v="0.53624057071944287"/>
    <n v="0.67196316963652902"/>
    <n v="0.8073931939046598"/>
    <n v="0.94244636034334828"/>
    <n v="1.0770808927809441"/>
    <n v="1.2112779688933186"/>
    <n v="1.3450644287490319"/>
    <n v="1.4784524816146019"/>
    <n v="1.6114235705276749"/>
    <n v="1.7439491800676978"/>
    <n v="1.8760686515482861"/>
    <n v="2.0077847340372297"/>
    <n v="2.1391115110749226"/>
    <n v="2.2700501386937684"/>
    <n v="2.4006017695139588"/>
    <n v="2.5307675527160884"/>
    <n v="2.6605486340514712"/>
    <n v="0.11255808468494732"/>
    <n v="0.11616347879127401"/>
    <n v="0.11752534389713956"/>
    <n v="0.11783587790747474"/>
    <n v="0.11768315255743436"/>
    <n v="0.11739057790847898"/>
    <n v="0.11701372007903663"/>
    <n v="0.11659508607794403"/>
    <n v="0.11615762975272276"/>
    <n v="0.11574701349606134"/>
    <n v="0.11534860650591824"/>
    <n v="0.11493164255342134"/>
    <n v="0.11448616318037114"/>
    <n v="0.11408002512093632"/>
    <n v="0.11367663612929196"/>
    <n v="0.11328733067804106"/>
    <n v="0.11289918125919388"/>
    <n v="0.11251218446053846"/>
    <n v="0.11212633684247769"/>
    <n v="0.11174163497573117"/>
    <n v="2.3095928861300483"/>
    <n v="2.2997597068584352"/>
    <n v="0.11255808468494732"/>
    <n v="0.22872156347622133"/>
    <n v="0.34624690737336089"/>
    <n v="0.46408278528083563"/>
    <n v="0.58176593783827002"/>
    <n v="0.69915651574674897"/>
    <n v="0.81617023582578563"/>
    <n v="0.93276532190372963"/>
    <n v="1.0489229516564524"/>
    <n v="1.1646699651525139"/>
    <n v="1.280018571658432"/>
    <n v="1.3949502142118533"/>
    <n v="1.5094363773922244"/>
    <n v="1.6235164025131608"/>
    <n v="1.7371930386424528"/>
    <n v="1.8504803693204939"/>
    <n v="1.9633795505796878"/>
    <n v="2.0758917350402264"/>
    <n v="2.1880180718827043"/>
    <n v="2.2997597068584352"/>
  </r>
  <r>
    <x v="30"/>
    <s v="Under $5"/>
    <n v="-1.0654908078480407"/>
    <s v="Electronics"/>
    <s v="Rural"/>
    <s v="SC-NR (2)"/>
    <s v="M_Input"/>
    <x v="2"/>
    <s v="All"/>
    <s v="ENERGY STAR Desktop"/>
    <n v="0.29953918093523962"/>
    <n v="0.30780853173321926"/>
    <n v="0.31093211266995197"/>
    <n v="0.31164435510182886"/>
    <n v="0.31129406343939675"/>
    <n v="0.31062301269280501"/>
    <n v="0.30975864960219163"/>
    <n v="0.30879846846556591"/>
    <n v="0.30779511634777612"/>
    <n v="0.3068533247517537"/>
    <n v="0.30593953639333854"/>
    <n v="0.3049831856889153"/>
    <n v="0.30396143186662106"/>
    <n v="0.30302991148720293"/>
    <n v="0.30210469638406151"/>
    <n v="0.30121178336289955"/>
    <n v="0.30032152182371119"/>
    <n v="0.29943390394022901"/>
    <n v="0.29854892182337511"/>
    <n v="0.29766656760773419"/>
    <n v="6.1248017075758936"/>
    <n v="-1.0654908078480407"/>
    <n v="-1.0654908078480407"/>
    <s v="C-Off-Plug-CPU-All-All-C"/>
    <n v="0"/>
    <n v="6.1022482761178169"/>
    <n v="0.29953918093523962"/>
    <n v="0.60734771266845888"/>
    <n v="0.91827982533841079"/>
    <n v="1.2299241804402397"/>
    <n v="1.5412182438796365"/>
    <n v="1.8518412565724414"/>
    <n v="2.1615999061746329"/>
    <n v="2.4703983746401987"/>
    <n v="2.7781934909879746"/>
    <n v="3.0850468157397284"/>
    <n v="3.390986352133067"/>
    <n v="3.6959695378219823"/>
    <n v="3.9999309696886032"/>
    <n v="4.3029608811758058"/>
    <n v="4.6050655775598672"/>
    <n v="4.9062773609227666"/>
    <n v="5.2065988827464782"/>
    <n v="5.5060327866867071"/>
    <n v="5.8045817085100824"/>
    <n v="6.1022482761178169"/>
    <n v="0.25816381232088209"/>
    <n v="0.26643316311886173"/>
    <n v="0.26955674405559443"/>
    <n v="0.27026898648747133"/>
    <n v="0.26991869482503922"/>
    <n v="0.26924764407844748"/>
    <n v="0.26838328098783409"/>
    <n v="0.26742309985120838"/>
    <n v="0.26641974773341859"/>
    <n v="0.26547795613739616"/>
    <n v="0.26456416777898101"/>
    <n v="0.26360781707455777"/>
    <n v="0.26258606325226352"/>
    <n v="0.2616545428728454"/>
    <n v="0.26072932776970398"/>
    <n v="0.25983641474854202"/>
    <n v="0.25894615320935366"/>
    <n v="0.25805853532587147"/>
    <n v="0.25717355320901758"/>
    <n v="0.25629119899337666"/>
    <n v="5.2972943352887425"/>
    <n v="5.2747409038306659"/>
    <n v="0.25816381232088209"/>
    <n v="0.52459697543974382"/>
    <n v="0.79415371949533831"/>
    <n v="1.0644227059828095"/>
    <n v="1.3343414008078487"/>
    <n v="1.6035890448862962"/>
    <n v="1.8719723258741303"/>
    <n v="2.1393954257253389"/>
    <n v="2.4058151734587576"/>
    <n v="2.6712931295961537"/>
    <n v="2.9358572973751347"/>
    <n v="3.1994651144496924"/>
    <n v="3.462051177701956"/>
    <n v="3.7237057205748014"/>
    <n v="3.9844350483445052"/>
    <n v="4.2442714630930469"/>
    <n v="4.5032176163024005"/>
    <n v="4.7612761516282722"/>
    <n v="5.0184497048372894"/>
    <n v="5.2747409038306659"/>
  </r>
  <r>
    <x v="31"/>
    <s v="Under $5"/>
    <n v="-0.87342680898483416"/>
    <s v="Electronics"/>
    <s v="Rural"/>
    <s v="SC-NR (3)"/>
    <s v="M_Input"/>
    <x v="2"/>
    <s v="All"/>
    <s v="ENERGY STAR Laptop"/>
    <n v="9.5499048159878846E-3"/>
    <n v="1.2480345628045231E-2"/>
    <n v="1.5680925217718439E-2"/>
    <n v="1.893538565832982E-2"/>
    <n v="2.1979858264047056E-2"/>
    <n v="2.457753213756186E-2"/>
    <n v="2.6555914227147433E-2"/>
    <n v="2.7875635357725862E-2"/>
    <n v="2.8621785672242481E-2"/>
    <n v="2.8961422282380717E-2"/>
    <n v="2.9057940656159496E-2"/>
    <n v="2.9031118195672535E-2"/>
    <n v="2.8951755771962646E-2"/>
    <n v="2.8866919124001786E-2"/>
    <n v="2.877941952027999E-2"/>
    <n v="2.8694434153955135E-2"/>
    <n v="2.8609624885105038E-2"/>
    <n v="2.8525067459671365E-2"/>
    <n v="2.8440761126114367E-2"/>
    <n v="2.8356705135148465E-2"/>
    <n v="0.57771048865399732"/>
    <n v="-0.87342680898483416"/>
    <n v="-0.87342680898483416"/>
    <s v="C-Off-Plug-CPU-All-All-C"/>
    <n v="0"/>
    <n v="0.50253245528925761"/>
    <n v="9.5499048159878846E-3"/>
    <n v="2.2030250444033117E-2"/>
    <n v="3.7711175661751556E-2"/>
    <n v="5.6646561320081376E-2"/>
    <n v="7.8626419584128429E-2"/>
    <n v="0.10320395172169029"/>
    <n v="0.12975986594883773"/>
    <n v="0.15763550130656359"/>
    <n v="0.18625728697880606"/>
    <n v="0.21521870926118677"/>
    <n v="0.24427664991734627"/>
    <n v="0.27330776811301882"/>
    <n v="0.30225952388498145"/>
    <n v="0.33112644300898325"/>
    <n v="0.35990586252926327"/>
    <n v="0.38860029668321838"/>
    <n v="0.41720992156832343"/>
    <n v="0.4457349890279948"/>
    <n v="0.47417575015410918"/>
    <n v="0.50253245528925761"/>
    <n v="6.1425597461967994E-3"/>
    <n v="9.0730005582541455E-3"/>
    <n v="1.2273580147927354E-2"/>
    <n v="1.5528040588538735E-2"/>
    <n v="1.8572513194255971E-2"/>
    <n v="2.1170187067770775E-2"/>
    <n v="2.3148569157356347E-2"/>
    <n v="2.4468290287934777E-2"/>
    <n v="2.5214440602451395E-2"/>
    <n v="2.5554077212589631E-2"/>
    <n v="2.565059558636841E-2"/>
    <n v="2.562377312588145E-2"/>
    <n v="2.5544410702171561E-2"/>
    <n v="2.5459574054210701E-2"/>
    <n v="2.5372074450488905E-2"/>
    <n v="2.5287089084164049E-2"/>
    <n v="2.5202279815313953E-2"/>
    <n v="2.5117722389880279E-2"/>
    <n v="2.5033416056323282E-2"/>
    <n v="2.494936006535738E-2"/>
    <n v="0.50956358725817563"/>
    <n v="0.43438555389343597"/>
    <n v="6.1425597461967994E-3"/>
    <n v="1.5215560304450945E-2"/>
    <n v="2.7489140452378297E-2"/>
    <n v="4.3017181040917035E-2"/>
    <n v="6.1589694235173006E-2"/>
    <n v="8.2759881302943789E-2"/>
    <n v="0.10590845046030013"/>
    <n v="0.13037674074823491"/>
    <n v="0.15559118135068631"/>
    <n v="0.18114525856327593"/>
    <n v="0.20679585414964435"/>
    <n v="0.23241962727552581"/>
    <n v="0.2579640379776974"/>
    <n v="0.28342361203190808"/>
    <n v="0.30879568648239697"/>
    <n v="0.33408277556656102"/>
    <n v="0.359285055381875"/>
    <n v="0.3844027777717553"/>
    <n v="0.40943619382807861"/>
    <n v="0.43438555389343597"/>
  </r>
  <r>
    <x v="32"/>
    <s v="Under $20"/>
    <n v="16.014453005870838"/>
    <s v="Food Preparation"/>
    <s v="Rural"/>
    <s v="SC-NR"/>
    <s v="Measure InputOutput"/>
    <x v="2"/>
    <s v="All"/>
    <s v="Fryers"/>
    <n v="6.3788534813909612E-3"/>
    <n v="8.3362397523732302E-3"/>
    <n v="1.0474065065969703E-2"/>
    <n v="1.2647880063255162E-2"/>
    <n v="1.4681433805850231E-2"/>
    <n v="1.6416548589805711E-2"/>
    <n v="1.7738007779487586E-2"/>
    <n v="1.8619514756830654E-2"/>
    <n v="1.9117905434340558E-2"/>
    <n v="1.9344765514596129E-2"/>
    <n v="1.9409234907376491E-2"/>
    <n v="1.9391318860174613E-2"/>
    <n v="1.9338308774469255E-2"/>
    <n v="1.9281642183794065E-2"/>
    <n v="1.9223196873335402E-2"/>
    <n v="1.9166430946313689E-2"/>
    <n v="1.9109782643499933E-2"/>
    <n v="1.9053302559352701E-2"/>
    <n v="1.899699019188145E-2"/>
    <n v="1.8940845040601312E-2"/>
    <n v="0.23426600397922109"/>
    <n v="10.124354817247033"/>
    <n v="16.014453005870838"/>
    <s v="C-All-Food-Cook-All-All-C"/>
    <n v="0"/>
    <n v="0.23426600397922109"/>
    <n v="6.3788534813909612E-3"/>
    <n v="1.4715093233764191E-2"/>
    <n v="2.5189158299733894E-2"/>
    <n v="3.7837038362989059E-2"/>
    <n v="5.2518472168839286E-2"/>
    <n v="6.8935020758644994E-2"/>
    <n v="8.6673028538132579E-2"/>
    <n v="0.10529254329496324"/>
    <n v="0.12441044872930379"/>
    <n v="0.14375521424389992"/>
    <n v="0.16316444915127643"/>
    <n v="0.18255576801145104"/>
    <n v="0.20189407678592031"/>
    <n v="0.22117571896971439"/>
    <n v="0.23426600397922109"/>
    <n v="0.23426600397922109"/>
    <n v="0.23426600397922109"/>
    <n v="0.23426600397922109"/>
    <n v="0.23426600397922109"/>
    <n v="0.23426600397922109"/>
    <n v="4.7904483838161205E-3"/>
    <n v="6.7478346547983894E-3"/>
    <n v="8.8856599683948614E-3"/>
    <n v="1.105947496568032E-2"/>
    <n v="1.3093028708275389E-2"/>
    <n v="1.4828143492230869E-2"/>
    <n v="1.6149602681912744E-2"/>
    <n v="1.7031109659255812E-2"/>
    <n v="1.7529500336765716E-2"/>
    <n v="1.7756360417021288E-2"/>
    <n v="1.7820829809801649E-2"/>
    <n v="1.7802913762599772E-2"/>
    <n v="1.7749903676894413E-2"/>
    <n v="1.7693237086219223E-2"/>
    <n v="1.763479177576056E-2"/>
    <n v="1.7578025848738847E-2"/>
    <n v="1.7521377545925091E-2"/>
    <n v="1.7464897461777859E-2"/>
    <n v="1.7408585094306608E-2"/>
    <n v="1.735243994302647E-2"/>
    <n v="0.20249790202772427"/>
    <n v="0.20249790202772427"/>
    <n v="4.7904483838161205E-3"/>
    <n v="1.1538283038614511E-2"/>
    <n v="2.0423943007009372E-2"/>
    <n v="3.1483417972689692E-2"/>
    <n v="4.4576446680965082E-2"/>
    <n v="5.9404590173195951E-2"/>
    <n v="7.5554192855108698E-2"/>
    <n v="9.2585302514364504E-2"/>
    <n v="0.11011480285113022"/>
    <n v="0.12787116326815151"/>
    <n v="0.14569199307795316"/>
    <n v="0.16349490684055293"/>
    <n v="0.18124481051744734"/>
    <n v="0.19893804760366657"/>
    <n v="0.20249790202772427"/>
    <n v="0.20249790202772427"/>
    <n v="0.20249790202772427"/>
    <n v="0.20249790202772427"/>
    <n v="0.20249790202772427"/>
    <n v="0.20249790202772427"/>
  </r>
  <r>
    <x v="32"/>
    <s v="Under $60"/>
    <n v="55.705915016052103"/>
    <s v="Food Preparation"/>
    <s v="Rural"/>
    <s v="SC-NR"/>
    <s v="Measure InputOutput"/>
    <x v="2"/>
    <s v="All"/>
    <s v="HFHC (Wt Average Size)"/>
    <n v="5.9376317727799768E-3"/>
    <n v="7.7596267359960483E-3"/>
    <n v="9.7495798747058281E-3"/>
    <n v="1.1773033310920077E-2"/>
    <n v="1.3665927284564876E-2"/>
    <n v="1.5281025154533164E-2"/>
    <n v="1.6511079755093801E-2"/>
    <n v="1.7331613390467113E-2"/>
    <n v="1.7795530665048385E-2"/>
    <n v="1.800669896111139E-2"/>
    <n v="1.8066709042242932E-2"/>
    <n v="1.805003223795219E-2"/>
    <n v="1.8000688830068601E-2"/>
    <n v="1.7947941835607967E-2"/>
    <n v="1.789353915441114E-2"/>
    <n v="1.7840699694643223E-2"/>
    <n v="1.7787969723082931E-2"/>
    <n v="1.7735396334598585E-2"/>
    <n v="1.7682979061922045E-2"/>
    <n v="1.7630717439186698E-2"/>
    <n v="0.21806195620688684"/>
    <n v="36.044930389626408"/>
    <n v="55.705915016052103"/>
    <s v="C-All-Food-Cook-All-All-C"/>
    <n v="0"/>
    <n v="0.21806195620688684"/>
    <n v="5.9376317727799768E-3"/>
    <n v="1.3697258508776025E-2"/>
    <n v="2.3446838383481855E-2"/>
    <n v="3.5219871694401932E-2"/>
    <n v="4.8885798978966805E-2"/>
    <n v="6.4166824133499972E-2"/>
    <n v="8.0677903888593777E-2"/>
    <n v="9.800951727906089E-2"/>
    <n v="0.11580504794410927"/>
    <n v="0.13381174690522066"/>
    <n v="0.15187845594746358"/>
    <n v="0.16992848818541575"/>
    <n v="0.18792917701548437"/>
    <n v="0.20587711885109233"/>
    <n v="0.21806195620688684"/>
    <n v="0.21806195620688684"/>
    <n v="0.21806195620688684"/>
    <n v="0.21806195620688684"/>
    <n v="0.21806195620688684"/>
    <n v="0.21806195620688684"/>
    <n v="5.932099933027124E-3"/>
    <n v="7.7540948962431955E-3"/>
    <n v="9.7440480349529745E-3"/>
    <n v="1.1767501471167223E-2"/>
    <n v="1.3660395444812023E-2"/>
    <n v="1.5275493314780311E-2"/>
    <n v="1.6505547915340948E-2"/>
    <n v="1.7326081550714259E-2"/>
    <n v="1.7789998825295531E-2"/>
    <n v="1.8001167121358536E-2"/>
    <n v="1.8061177202490078E-2"/>
    <n v="1.8044500398199336E-2"/>
    <n v="1.7995156990315748E-2"/>
    <n v="1.7942409995855113E-2"/>
    <n v="1.7888007314658286E-2"/>
    <n v="1.7835167854890369E-2"/>
    <n v="1.7782437883330077E-2"/>
    <n v="1.7729864494845732E-2"/>
    <n v="1.7677447222169192E-2"/>
    <n v="1.7625185599433844E-2"/>
    <n v="0.2179513194118298"/>
    <n v="0.2179513194118298"/>
    <n v="5.932099933027124E-3"/>
    <n v="1.368619482927032E-2"/>
    <n v="2.3430242864223294E-2"/>
    <n v="3.5197744335390517E-2"/>
    <n v="4.8858139780202536E-2"/>
    <n v="6.413363309498285E-2"/>
    <n v="8.0639181010323802E-2"/>
    <n v="9.7965262561038061E-2"/>
    <n v="0.11575526138633359"/>
    <n v="0.13375642850769212"/>
    <n v="0.15181760571018221"/>
    <n v="0.16986210610838154"/>
    <n v="0.1878572630986973"/>
    <n v="0.20579967309455241"/>
    <n v="0.2179513194118298"/>
    <n v="0.2179513194118298"/>
    <n v="0.2179513194118298"/>
    <n v="0.2179513194118298"/>
    <n v="0.2179513194118298"/>
    <n v="0.2179513194118298"/>
  </r>
  <r>
    <x v="32"/>
    <s v="Under $5"/>
    <n v="-15.850067258258768"/>
    <s v="Food Preparation"/>
    <s v="Rural"/>
    <s v="SC-NR"/>
    <s v="Measure InputOutput"/>
    <x v="2"/>
    <s v="All"/>
    <s v="Steamer (Wt Average Size)"/>
    <n v="9.7384650781335916E-2"/>
    <n v="0.12726766643609019"/>
    <n v="0.15990540803079048"/>
    <n v="0.19309259676172094"/>
    <n v="0.22413844561926771"/>
    <n v="0.25062808796549568"/>
    <n v="0.27080253500121826"/>
    <n v="0.28426032163956982"/>
    <n v="0.29186915012631409"/>
    <n v="0.29533257654869011"/>
    <n v="0.29631681757575179"/>
    <n v="0.29604329694932152"/>
    <n v="0.29523400281843026"/>
    <n v="0.29436888557440338"/>
    <n v="0.29347661297942557"/>
    <n v="0.29260997918772386"/>
    <n v="0.29174514114073519"/>
    <n v="0.29088287125370538"/>
    <n v="0.29002316186284749"/>
    <n v="0.28916600532736153"/>
    <n v="3.5764911443742293"/>
    <n v="-1.4686128450578553"/>
    <n v="-15.850067258258768"/>
    <s v="C-All-Food-Cook-All-All-C"/>
    <n v="0"/>
    <n v="3.5764911443742293"/>
    <n v="9.7384650781335916E-2"/>
    <n v="0.22465231721742612"/>
    <n v="0.38455772524821663"/>
    <n v="0.5776503220099376"/>
    <n v="0.80178876762920526"/>
    <n v="1.0524168555947009"/>
    <n v="1.3232193905959191"/>
    <n v="1.6074797122354889"/>
    <n v="1.8993488623618031"/>
    <n v="2.1946814389104934"/>
    <n v="2.490998256486245"/>
    <n v="2.7870415534355666"/>
    <n v="3.0822755562539967"/>
    <n v="3.3766444418284003"/>
    <n v="3.5764911443742293"/>
    <n v="3.5764911443742293"/>
    <n v="3.5764911443742293"/>
    <n v="3.5764911443742293"/>
    <n v="3.5764911443742293"/>
    <n v="3.5764911443742293"/>
    <n v="9.7096128830557363E-2"/>
    <n v="0.12697914448531164"/>
    <n v="0.15961688608001193"/>
    <n v="0.19280407481094239"/>
    <n v="0.22384992366848916"/>
    <n v="0.25033956601471713"/>
    <n v="0.27051401305043971"/>
    <n v="0.28397179968879127"/>
    <n v="0.29158062817553554"/>
    <n v="0.29504405459791155"/>
    <n v="0.29602829562497324"/>
    <n v="0.29575477499854297"/>
    <n v="0.29494548086765171"/>
    <n v="0.29408036362362483"/>
    <n v="0.29318809102864701"/>
    <n v="0.2923214572369453"/>
    <n v="0.29145661918995663"/>
    <n v="0.29059434930292682"/>
    <n v="0.28973463991206894"/>
    <n v="0.28887748337658298"/>
    <n v="3.5707207053586583"/>
    <n v="3.5707207053586583"/>
    <n v="9.7096128830557363E-2"/>
    <n v="0.22407527331586902"/>
    <n v="0.38369215939588097"/>
    <n v="0.57649623420682339"/>
    <n v="0.8003461578753126"/>
    <n v="1.0506857238900298"/>
    <n v="1.3211997369404695"/>
    <n v="1.6051715366292609"/>
    <n v="1.8967521648047965"/>
    <n v="2.1917962194027081"/>
    <n v="2.4878245150276812"/>
    <n v="2.783579290026224"/>
    <n v="3.0785247708938757"/>
    <n v="3.3726051345175003"/>
    <n v="3.5707207053586583"/>
    <n v="3.5707207053586583"/>
    <n v="3.5707207053586583"/>
    <n v="3.5707207053586583"/>
    <n v="3.5707207053586583"/>
    <n v="3.5707207053586583"/>
  </r>
  <r>
    <x v="32"/>
    <s v="Under $5"/>
    <n v="-7.5512305712900654"/>
    <s v="Food Preparation"/>
    <s v="Rural"/>
    <s v="SC-NR"/>
    <s v="Measure InputOutput"/>
    <x v="2"/>
    <s v="All"/>
    <s v="Combi Oven (Wt Average)"/>
    <n v="3.8567699141742066E-2"/>
    <n v="5.0402409724710176E-2"/>
    <n v="6.3328087317544648E-2"/>
    <n v="7.6471365031901328E-2"/>
    <n v="8.8766597891814569E-2"/>
    <n v="9.925741495779794E-2"/>
    <n v="0.10724719566124616"/>
    <n v="0.11257694590440434"/>
    <n v="0.11559030586969066"/>
    <n v="0.11696194284929733"/>
    <n v="0.11735173643083317"/>
    <n v="0.11724341277669889"/>
    <n v="0.1169229042334432"/>
    <n v="0.11658028780136416"/>
    <n v="0.11622691690852401"/>
    <n v="0.11588369987096983"/>
    <n v="0.11554119401060091"/>
    <n v="0.11519970523064293"/>
    <n v="0.11485923049597059"/>
    <n v="0.11451976678056199"/>
    <n v="1.4164145307564853"/>
    <n v="0.22236135487361941"/>
    <n v="-7.5512305712900654"/>
    <s v="C-All-Food-Cook-All-All-C"/>
    <n v="0"/>
    <n v="1.4164145307564853"/>
    <n v="3.8567699141742066E-2"/>
    <n v="8.8970108866452235E-2"/>
    <n v="0.15229819618399687"/>
    <n v="0.2287695612158982"/>
    <n v="0.31753615910771277"/>
    <n v="0.41679357406551071"/>
    <n v="0.52404076972675684"/>
    <n v="0.63661771563116121"/>
    <n v="0.75220802150085186"/>
    <n v="0.86916996435014915"/>
    <n v="0.98652170078098234"/>
    <n v="1.1037651135576811"/>
    <n v="1.2206880177911243"/>
    <n v="1.3372683055924885"/>
    <n v="1.4164145307564853"/>
    <n v="1.4164145307564853"/>
    <n v="1.4164145307564853"/>
    <n v="1.4164145307564853"/>
    <n v="1.4164145307564853"/>
    <n v="1.4164145307564853"/>
    <n v="2.8963915311749244E-2"/>
    <n v="4.0798625894717354E-2"/>
    <n v="5.3724303487551826E-2"/>
    <n v="6.6867581201908499E-2"/>
    <n v="7.916281406182174E-2"/>
    <n v="8.9653631127805111E-2"/>
    <n v="9.7643411831253329E-2"/>
    <n v="0.10297316207441151"/>
    <n v="0.10598652203969783"/>
    <n v="0.10735815901930451"/>
    <n v="0.10774795260084036"/>
    <n v="0.10763962894670606"/>
    <n v="0.10731912040345037"/>
    <n v="0.10697650397137135"/>
    <n v="0.10662313307853119"/>
    <n v="0.106279916040977"/>
    <n v="0.10593741018060809"/>
    <n v="0.10559592140065011"/>
    <n v="0.10525544666597778"/>
    <n v="0.10491598295056917"/>
    <n v="1.2243388541566289"/>
    <n v="1.2243388541566289"/>
    <n v="2.8963915311749244E-2"/>
    <n v="6.9762541206466605E-2"/>
    <n v="0.12348684469401844"/>
    <n v="0.19035442589592694"/>
    <n v="0.26951723995774868"/>
    <n v="0.35917087108555379"/>
    <n v="0.45681428291680715"/>
    <n v="0.55978744499121869"/>
    <n v="0.66577396703091651"/>
    <n v="0.77313212605022108"/>
    <n v="0.88088007865106144"/>
    <n v="0.98851970759776753"/>
    <n v="1.0958388280012179"/>
    <n v="1.2028153319725892"/>
    <n v="1.2243388541566289"/>
    <n v="1.2243388541566289"/>
    <n v="1.2243388541566289"/>
    <n v="1.2243388541566289"/>
    <n v="1.2243388541566289"/>
    <n v="1.2243388541566289"/>
  </r>
  <r>
    <x v="32"/>
    <s v="Under $30"/>
    <n v="29.644840249970454"/>
    <s v="Food Preparation"/>
    <s v="Rural"/>
    <s v="SC-NR"/>
    <s v="Measure InputOutput"/>
    <x v="2"/>
    <s v="All"/>
    <s v="Convection Oven (Wt Average)"/>
    <n v="1.0265183587234853E-2"/>
    <n v="1.3415111623892717E-2"/>
    <n v="1.6855411575212559E-2"/>
    <n v="2.0353628001866356E-2"/>
    <n v="2.3626128704875918E-2"/>
    <n v="2.6418365876365934E-2"/>
    <n v="2.8544926899392468E-2"/>
    <n v="2.9963493885176547E-2"/>
    <n v="3.0765530147293337E-2"/>
    <n v="3.1130605215913747E-2"/>
    <n v="3.1234352723922592E-2"/>
    <n v="3.1205521286702516E-2"/>
    <n v="3.1120214693075927E-2"/>
    <n v="3.1029023861018024E-2"/>
    <n v="3.093497062035002E-2"/>
    <n v="3.0843619931064353E-2"/>
    <n v="3.0752458528786504E-2"/>
    <n v="3.0661567832757006E-2"/>
    <n v="3.0570947035146505E-2"/>
    <n v="3.0480595330548636E-2"/>
    <n v="0.3769930671883393"/>
    <n v="19.160550676141867"/>
    <n v="29.644840249970454"/>
    <s v="C-All-Food-Cook-All-All-C"/>
    <n v="0"/>
    <n v="0.3769930671883393"/>
    <n v="1.0265183587234853E-2"/>
    <n v="2.3680295211127571E-2"/>
    <n v="4.053570678634013E-2"/>
    <n v="6.0889334788206489E-2"/>
    <n v="8.4515463493082407E-2"/>
    <n v="0.11093382936944834"/>
    <n v="0.13947875626884082"/>
    <n v="0.16944225015401737"/>
    <n v="0.2002077803013107"/>
    <n v="0.23133838551722444"/>
    <n v="0.26257273824114702"/>
    <n v="0.29377825952784953"/>
    <n v="0.32489847422092544"/>
    <n v="0.35592749808194346"/>
    <n v="0.3769930671883393"/>
    <n v="0.3769930671883393"/>
    <n v="0.3769930671883393"/>
    <n v="0.3769930671883393"/>
    <n v="0.3769930671883393"/>
    <n v="0.3769930671883393"/>
    <n v="1.0253977589704186E-2"/>
    <n v="1.340390562636205E-2"/>
    <n v="1.6844205577681893E-2"/>
    <n v="2.034242200433569E-2"/>
    <n v="2.3614922707345252E-2"/>
    <n v="2.6407159878835268E-2"/>
    <n v="2.8533720901861803E-2"/>
    <n v="2.9952287887645881E-2"/>
    <n v="3.0754324149762671E-2"/>
    <n v="3.1119399218383081E-2"/>
    <n v="3.1223146726391926E-2"/>
    <n v="3.119431528917185E-2"/>
    <n v="3.1109008695545261E-2"/>
    <n v="3.1017817863487358E-2"/>
    <n v="3.0923764622819355E-2"/>
    <n v="3.0832413933533687E-2"/>
    <n v="3.0741252531255838E-2"/>
    <n v="3.065036183522634E-2"/>
    <n v="3.0559741037615839E-2"/>
    <n v="3.046938933301797E-2"/>
    <n v="0.37676894723772597"/>
    <n v="0.37676894723772597"/>
    <n v="1.0253977589704186E-2"/>
    <n v="2.3657883216066235E-2"/>
    <n v="4.0502088793748128E-2"/>
    <n v="6.0844510798083819E-2"/>
    <n v="8.4459433505429074E-2"/>
    <n v="0.11086659338426434"/>
    <n v="0.13940031428612615"/>
    <n v="0.16935260217377202"/>
    <n v="0.20010692632353469"/>
    <n v="0.23122632554191777"/>
    <n v="0.26244947226830972"/>
    <n v="0.29364378755748155"/>
    <n v="0.32475279625302683"/>
    <n v="0.35577061411651417"/>
    <n v="0.37676894723772597"/>
    <n v="0.37676894723772597"/>
    <n v="0.37676894723772597"/>
    <n v="0.37676894723772597"/>
    <n v="0.37676894723772597"/>
    <n v="0.37676894723772597"/>
  </r>
  <r>
    <x v="33"/>
    <s v="Under $5"/>
    <n v="3.064174492352834"/>
    <s v="Electronics"/>
    <s v="Rural"/>
    <s v="SC-NR"/>
    <s v="M_Input"/>
    <x v="2"/>
    <s v="Commercial"/>
    <s v="Best Practice"/>
    <n v="0.92808982473762747"/>
    <n v="1.2909801043769633"/>
    <n v="1.694856123396322"/>
    <n v="2.0439863147485218"/>
    <n v="2.4026674989264909"/>
    <n v="2.7519951259349211"/>
    <n v="3.0758153462312299"/>
    <n v="3.2727603020939688"/>
    <n v="3.43168840583242"/>
    <n v="3.5676422100696614"/>
    <n v="3.6968657595147323"/>
    <n v="3.7819324574306461"/>
    <n v="3.8794602428977152"/>
    <n v="3.9926511741057999"/>
    <n v="4.1224064369866396"/>
    <n v="4.2429159524654363"/>
    <n v="4.3797143521451956"/>
    <n v="4.533038317246878"/>
    <n v="4.7033174560277589"/>
    <n v="4.8774550303063542"/>
    <n v="4.8774550303063542"/>
    <n v="1.7616420325967079"/>
    <n v="3.064174492352834"/>
    <s v="I-All-SecTotal-All-All-All-E"/>
    <n v="0"/>
    <n v="4.8774550303063542"/>
    <n v="0.92808982473762747"/>
    <n v="2.2190699291145908"/>
    <n v="3.913926052510913"/>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4.8774550303063542"/>
    <n v="0.89501898090312115"/>
    <n v="1.2579092605424569"/>
    <n v="1.6617852795618155"/>
    <n v="2.0109154709140156"/>
    <n v="2.3695966550919847"/>
    <n v="2.7189242821004149"/>
    <n v="3.0427445023967237"/>
    <n v="3.2396894582594626"/>
    <n v="3.3986175619979138"/>
    <n v="3.5345713662351552"/>
    <n v="3.6637949156802261"/>
    <n v="3.7488616135961399"/>
    <n v="3.846389399063209"/>
    <n v="3.9595803302712937"/>
    <n v="4.0893355931521329"/>
    <n v="4.2098451086309296"/>
    <n v="4.3466435083106889"/>
    <n v="4.4999674734123714"/>
    <n v="4.6702466121932522"/>
    <n v="4.8443841864718475"/>
    <n v="4.2160381536162275"/>
    <n v="4.2160381536162275"/>
    <n v="0.89501898090312115"/>
    <n v="2.1529282414455779"/>
    <n v="3.8147135210073935"/>
    <n v="4.2160381536162275"/>
    <n v="4.2160381536162275"/>
    <n v="4.2160381536162275"/>
    <n v="4.2160381536162275"/>
    <n v="4.2160381536162275"/>
    <n v="4.2160381536162275"/>
    <n v="4.2160381536162275"/>
    <n v="4.2160381536162275"/>
    <n v="4.2160381536162275"/>
    <n v="4.2160381536162275"/>
    <n v="4.2160381536162275"/>
    <n v="4.2160381536162275"/>
    <n v="4.2160381536162275"/>
    <n v="4.2160381536162275"/>
    <n v="4.2160381536162275"/>
    <n v="4.2160381536162275"/>
    <n v="4.2160381536162275"/>
  </r>
  <r>
    <x v="33"/>
    <s v="Under $15"/>
    <n v="10.705660867214847"/>
    <s v="Electronics"/>
    <s v="Rural"/>
    <s v="SC-NR"/>
    <s v="M_Input"/>
    <x v="2"/>
    <s v="Commercial"/>
    <s v="Commercial Technology"/>
    <n v="0.428597252036649"/>
    <n v="0.59618208326588917"/>
    <n v="0.78269436613046472"/>
    <n v="0.94392470895734004"/>
    <n v="1.1095657555439549"/>
    <n v="1.2708872752994622"/>
    <n v="1.4204293270207342"/>
    <n v="1.511379647383434"/>
    <n v="1.5847735654268218"/>
    <n v="1.6475578190053839"/>
    <n v="1.7072340019720882"/>
    <n v="1.7465182953613618"/>
    <n v="1.7915571910956436"/>
    <n v="1.8438294181777246"/>
    <n v="1.9037511494861601"/>
    <n v="1.9594031411380262"/>
    <n v="2.0225774337797233"/>
    <n v="2.0933833281687946"/>
    <n v="2.1720192198846466"/>
    <n v="2.2524369594425973"/>
    <n v="2.2524369594425973"/>
    <n v="6.7551306740698323"/>
    <n v="10.705660867214847"/>
    <s v="I-All-SecTotal-All-All-All-E"/>
    <n v="0"/>
    <n v="2.2524369594425973"/>
    <n v="0.428597252036649"/>
    <n v="1.0247793353025383"/>
    <n v="1.8074737014330031"/>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2.2524369594425973"/>
    <n v="0.41332494496873173"/>
    <n v="0.58090977619797191"/>
    <n v="0.76742205906254746"/>
    <n v="0.92865240188942277"/>
    <n v="1.0942934484760376"/>
    <n v="1.2556149682315449"/>
    <n v="1.4051570199528169"/>
    <n v="1.4961073403155167"/>
    <n v="1.5695012583589045"/>
    <n v="1.6322855119374666"/>
    <n v="1.6919616949041709"/>
    <n v="1.7312459882934446"/>
    <n v="1.7762848840277263"/>
    <n v="1.8285571111098073"/>
    <n v="1.8884788424182428"/>
    <n v="1.9441308340701089"/>
    <n v="2.0073051267118061"/>
    <n v="2.0781110211008773"/>
    <n v="2.1567469128167294"/>
    <n v="2.23716465237468"/>
    <n v="1.9469908180842517"/>
    <n v="1.9469908180842517"/>
    <n v="0.41332494496873173"/>
    <n v="0.99423472116670364"/>
    <n v="1.7616567802292511"/>
    <n v="1.9469908180842517"/>
    <n v="1.9469908180842517"/>
    <n v="1.9469908180842517"/>
    <n v="1.9469908180842517"/>
    <n v="1.9469908180842517"/>
    <n v="1.9469908180842517"/>
    <n v="1.9469908180842517"/>
    <n v="1.9469908180842517"/>
    <n v="1.9469908180842517"/>
    <n v="1.9469908180842517"/>
    <n v="1.9469908180842517"/>
    <n v="1.9469908180842517"/>
    <n v="1.9469908180842517"/>
    <n v="1.9469908180842517"/>
    <n v="1.9469908180842517"/>
    <n v="1.9469908180842517"/>
    <n v="1.9469908180842517"/>
  </r>
  <r>
    <x v="33"/>
    <s v="Under $10"/>
    <n v="6.2707488986658371"/>
    <s v="Electronics"/>
    <s v="Rural"/>
    <s v="SC-NR"/>
    <s v="M_Input"/>
    <x v="2"/>
    <s v="Commercial"/>
    <s v="Cutting Edge"/>
    <n v="0.10130156497500256"/>
    <n v="0.14091125819847206"/>
    <n v="0.18499456963236391"/>
    <n v="0.22310234090762643"/>
    <n v="0.26225260881901885"/>
    <n v="0.30038193031541821"/>
    <n v="0.33572710296165403"/>
    <n v="0.35722376385702415"/>
    <n v="0.37457086237926696"/>
    <n v="0.38941030223351941"/>
    <n v="0.4035151307118523"/>
    <n v="0.41280021217320118"/>
    <n v="0.42344542886777436"/>
    <n v="0.43580028738117133"/>
    <n v="0.4499631527021955"/>
    <n v="0.46311683910947021"/>
    <n v="0.47804846706644433"/>
    <n v="0.49478387047135081"/>
    <n v="0.51336994132497227"/>
    <n v="0.53237716274382541"/>
    <n v="0.53237716274382541"/>
    <n v="3.8536691361010518"/>
    <n v="6.2707488986658371"/>
    <s v="I-All-SecTotal-All-All-All-E"/>
    <n v="0"/>
    <n v="0.53237716274382541"/>
    <n v="0.10130156497500256"/>
    <n v="0.24221282317347462"/>
    <n v="0.42720739280583853"/>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0.53237716274382541"/>
    <n v="9.7691862394299778E-2"/>
    <n v="0.13730155561776927"/>
    <n v="0.18138486705166113"/>
    <n v="0.21949263832692364"/>
    <n v="0.25864290623831609"/>
    <n v="0.29677222773471545"/>
    <n v="0.33211740038095128"/>
    <n v="0.35361406127632133"/>
    <n v="0.37096115979856414"/>
    <n v="0.38580059965281666"/>
    <n v="0.39990542813114949"/>
    <n v="0.40919050959249836"/>
    <n v="0.41983572628707155"/>
    <n v="0.43219058480046857"/>
    <n v="0.44635345012149275"/>
    <n v="0.4595071365287674"/>
    <n v="0.47443876448574152"/>
    <n v="0.49117416789064805"/>
    <n v="0.50976023874426946"/>
    <n v="0.52876746016312259"/>
    <n v="0.46018311112976973"/>
    <n v="0.46018311112976973"/>
    <n v="9.7691862394299778E-2"/>
    <n v="0.23499341801206905"/>
    <n v="0.4163782850637302"/>
    <n v="0.46018311112976973"/>
    <n v="0.46018311112976973"/>
    <n v="0.46018311112976973"/>
    <n v="0.46018311112976973"/>
    <n v="0.46018311112976973"/>
    <n v="0.46018311112976973"/>
    <n v="0.46018311112976973"/>
    <n v="0.46018311112976973"/>
    <n v="0.46018311112976973"/>
    <n v="0.46018311112976973"/>
    <n v="0.46018311112976973"/>
    <n v="0.46018311112976973"/>
    <n v="0.46018311112976973"/>
    <n v="0.46018311112976973"/>
    <n v="0.46018311112976973"/>
    <n v="0.46018311112976973"/>
    <n v="0.46018311112976973"/>
  </r>
  <r>
    <x v="34"/>
    <s v="Under $65"/>
    <n v="63.865020813276729"/>
    <s v="HVAC"/>
    <s v="Rural"/>
    <s v="SC-Retro"/>
    <s v="M-IO Retro"/>
    <x v="2"/>
    <s v="Large Off"/>
    <s v="Demand Control Ventilation-Retro-Large Off"/>
    <n v="6.3311038843806254E-3"/>
    <n v="6.3121105727274845E-3"/>
    <n v="6.2931742410093023E-3"/>
    <n v="6.2742947182862722E-3"/>
    <n v="6.2554718341314127E-3"/>
    <n v="5.6130348767661174E-3"/>
    <n v="4.4769566177086549E-3"/>
    <n v="3.5708205982844235E-3"/>
    <n v="2.8480865091916568E-3"/>
    <n v="2.2716337997312651E-3"/>
    <n v="1.8118551186656576E-3"/>
    <n v="1.4451356426477282E-3"/>
    <n v="1.152640188575828E-3"/>
    <n v="9.1934581440808059E-4"/>
    <n v="7.3327022157188481E-4"/>
    <n v="5.8485632872573535E-4"/>
    <n v="3.9771651069073926E-6"/>
    <n v="1.4161291394604907E-6"/>
    <n v="4.8130983044961793E-7"/>
    <n v="1.5647229239894106E-7"/>
    <n v="5.4834279835275113E-2"/>
    <n v="42.423397334360835"/>
    <n v="63.865020813276729"/>
    <s v="C-Off-HVAC-Vent-All-All-E"/>
    <n v="0"/>
    <n v="5.4834279835275113E-2"/>
    <n v="6.3311038843806254E-3"/>
    <n v="1.264321445710811E-2"/>
    <n v="1.8936388698117413E-2"/>
    <n v="2.5210683416403687E-2"/>
    <n v="3.1466155250535102E-2"/>
    <n v="3.7079190127301223E-2"/>
    <n v="4.1556146745009875E-2"/>
    <n v="4.51269673432943E-2"/>
    <n v="4.7975053852485953E-2"/>
    <n v="5.0246687652217216E-2"/>
    <n v="5.2058542770882871E-2"/>
    <n v="5.3503678413530598E-2"/>
    <n v="5.4656318602106423E-2"/>
    <n v="5.4834279835275113E-2"/>
    <n v="5.4834279835275113E-2"/>
    <n v="5.4834279835275113E-2"/>
    <n v="5.4834279835275113E-2"/>
    <n v="5.4834279835275113E-2"/>
    <n v="5.4834279835275113E-2"/>
    <n v="5.4834279835275113E-2"/>
    <n v="5.9593083693133949E-3"/>
    <n v="5.940315057660254E-3"/>
    <n v="5.9213787259420718E-3"/>
    <n v="5.9024992032190417E-3"/>
    <n v="5.8836763190641822E-3"/>
    <n v="5.241239361698887E-3"/>
    <n v="4.1051611026414244E-3"/>
    <n v="3.1990250832171934E-3"/>
    <n v="2.4762909941244268E-3"/>
    <n v="1.899838284664035E-3"/>
    <n v="1.4400596035984274E-3"/>
    <n v="1.0733401275804981E-3"/>
    <n v="7.808446735085979E-4"/>
    <n v="5.4755029934085045E-4"/>
    <n v="3.6147470650465467E-4"/>
    <n v="2.1306081365850521E-4"/>
    <n v="0"/>
    <n v="0"/>
    <n v="0"/>
    <n v="0"/>
    <n v="4.7398369533930507E-2"/>
    <n v="4.7398369533930507E-2"/>
    <n v="5.9593083693133949E-3"/>
    <n v="1.1899623426973649E-2"/>
    <n v="1.7821002152915721E-2"/>
    <n v="2.3723501356134762E-2"/>
    <n v="2.9607177675198944E-2"/>
    <n v="3.4848417036897832E-2"/>
    <n v="3.8953578139539258E-2"/>
    <n v="4.2152603222756449E-2"/>
    <n v="4.4628894216880877E-2"/>
    <n v="4.6528732501544913E-2"/>
    <n v="4.7398369533930507E-2"/>
    <n v="4.7398369533930507E-2"/>
    <n v="4.7398369533930507E-2"/>
    <n v="4.7398369533930507E-2"/>
    <n v="4.7398369533930507E-2"/>
    <n v="4.7398369533930507E-2"/>
    <n v="4.7398369533930507E-2"/>
    <n v="4.7398369533930507E-2"/>
    <n v="4.7398369533930507E-2"/>
    <n v="4.7398369533930507E-2"/>
  </r>
  <r>
    <x v="34"/>
    <s v="Under $65"/>
    <n v="63.865020813276729"/>
    <s v="HVAC"/>
    <s v="Rural"/>
    <s v="SC-Retro"/>
    <s v="M-IO Retro"/>
    <x v="2"/>
    <s v="Medium Off"/>
    <s v="Demand Control Ventilation-Retro-Medium Off"/>
    <n v="1.9450261322532858E-2"/>
    <n v="1.9391910538565253E-2"/>
    <n v="1.9333734806949561E-2"/>
    <n v="1.9275733602528704E-2"/>
    <n v="1.9217906401721115E-2"/>
    <n v="1.724422741426436E-2"/>
    <n v="1.3753995785617257E-2"/>
    <n v="1.0970187038608321E-2"/>
    <n v="8.7498211819939994E-3"/>
    <n v="6.9788573747584133E-3"/>
    <n v="5.5663366421073099E-3"/>
    <n v="4.43971010574479E-3"/>
    <n v="3.5411127803420448E-3"/>
    <n v="2.8243915536008144E-3"/>
    <n v="2.2527347031520107E-3"/>
    <n v="1.7967811992340434E-3"/>
    <n v="1.221854862357482E-5"/>
    <n v="4.350597041522843E-6"/>
    <n v="1.47866819915006E-6"/>
    <n v="4.807103204235158E-7"/>
    <n v="0.16846052311039197"/>
    <n v="42.423397334360835"/>
    <n v="63.865020813276729"/>
    <s v="C-Off-HVAC-Vent-All-All-E"/>
    <n v="0"/>
    <n v="0.16846052311039197"/>
    <n v="1.9450261322532858E-2"/>
    <n v="3.8842171861098111E-2"/>
    <n v="5.8175906668047672E-2"/>
    <n v="7.7451640270576383E-2"/>
    <n v="9.6669546672297491E-2"/>
    <n v="0.11391377408656185"/>
    <n v="0.12766776987217909"/>
    <n v="0.13863795691078742"/>
    <n v="0.14738777809278142"/>
    <n v="0.15436663546753984"/>
    <n v="0.15993297210964716"/>
    <n v="0.16437268221539195"/>
    <n v="0.167913794995734"/>
    <n v="0.16846052311039197"/>
    <n v="0.16846052311039197"/>
    <n v="0.16846052311039197"/>
    <n v="0.16846052311039197"/>
    <n v="0.16846052311039197"/>
    <n v="0.16846052311039197"/>
    <n v="0.16846052311039197"/>
    <n v="1.8308040304102866E-2"/>
    <n v="1.8249689520135261E-2"/>
    <n v="1.8191513788519569E-2"/>
    <n v="1.8133512584098711E-2"/>
    <n v="1.8075685383291122E-2"/>
    <n v="1.6102006395834367E-2"/>
    <n v="1.2611774767187263E-2"/>
    <n v="9.8279660201783265E-3"/>
    <n v="7.6076001635640052E-3"/>
    <n v="5.8366363563284191E-3"/>
    <n v="4.4241156236773157E-3"/>
    <n v="3.2974890873147963E-3"/>
    <n v="2.398891761912051E-3"/>
    <n v="1.6821705351708206E-3"/>
    <n v="1.110513684722017E-3"/>
    <n v="6.5456018080404968E-4"/>
    <n v="0"/>
    <n v="0"/>
    <n v="0"/>
    <n v="0"/>
    <n v="0.1456161027417921"/>
    <n v="0.1456161027417921"/>
    <n v="1.8308040304102866E-2"/>
    <n v="3.6557729824238126E-2"/>
    <n v="5.4749243612757695E-2"/>
    <n v="7.2882756196856413E-2"/>
    <n v="9.0958441580147542E-2"/>
    <n v="0.10706044797598191"/>
    <n v="0.11967222274316917"/>
    <n v="0.12950018876334751"/>
    <n v="0.13710778892691153"/>
    <n v="0.14294442528323995"/>
    <n v="0.1456161027417921"/>
    <n v="0.1456161027417921"/>
    <n v="0.1456161027417921"/>
    <n v="0.1456161027417921"/>
    <n v="0.1456161027417921"/>
    <n v="0.1456161027417921"/>
    <n v="0.1456161027417921"/>
    <n v="0.1456161027417921"/>
    <n v="0.1456161027417921"/>
    <n v="0.1456161027417921"/>
  </r>
  <r>
    <x v="34"/>
    <s v="Under $65"/>
    <n v="63.858494976143739"/>
    <s v="HVAC"/>
    <s v="Rural"/>
    <s v="SC-Retro"/>
    <s v="M-IO Retro"/>
    <x v="2"/>
    <s v="Small Off"/>
    <s v="Demand Control Ventilation-Retro-Small Off"/>
    <n v="2.1609378286672042E-2"/>
    <n v="2.1544550151812017E-2"/>
    <n v="2.1479916501356583E-2"/>
    <n v="2.1415476751852517E-2"/>
    <n v="2.1351230321596949E-2"/>
    <n v="1.9158458967568952E-2"/>
    <n v="1.5280786872533E-2"/>
    <n v="1.2187955609532317E-2"/>
    <n v="9.7211133941629765E-3"/>
    <n v="7.753560043184388E-3"/>
    <n v="6.184239490443868E-3"/>
    <n v="4.9325494175780299E-3"/>
    <n v="3.9342014154602365E-3"/>
    <n v="3.1379190489710844E-3"/>
    <n v="2.5028042334593369E-3"/>
    <n v="1.9962366566071668E-3"/>
    <n v="1.3574894184842811E-5"/>
    <n v="4.8335441711638998E-6"/>
    <n v="1.6428108571933959E-6"/>
    <n v="5.3407257558565016E-7"/>
    <n v="0.18716083603698674"/>
    <n v="42.423397334360835"/>
    <n v="63.858494976143739"/>
    <s v="C-Off-HVAC-Vent-All-All-E"/>
    <n v="0"/>
    <n v="0.18716083603698674"/>
    <n v="2.1609378286672042E-2"/>
    <n v="4.3153928438484063E-2"/>
    <n v="6.4633844939840646E-2"/>
    <n v="8.6049321691693159E-2"/>
    <n v="0.1074005520132901"/>
    <n v="0.12655901098085906"/>
    <n v="0.14183979785339207"/>
    <n v="0.15402775346292438"/>
    <n v="0.16374886685708737"/>
    <n v="0.17150242690027176"/>
    <n v="0.17768666639071562"/>
    <n v="0.18261921580829366"/>
    <n v="0.1865534172237539"/>
    <n v="0.18716083603698674"/>
    <n v="0.18716083603698674"/>
    <n v="0.18716083603698674"/>
    <n v="0.18716083603698674"/>
    <n v="0.18716083603698674"/>
    <n v="0.18716083603698674"/>
    <n v="0.18716083603698674"/>
    <n v="2.0340362633620275E-2"/>
    <n v="2.0275534498760253E-2"/>
    <n v="2.0210900848304819E-2"/>
    <n v="2.014646109880075E-2"/>
    <n v="2.0082214668545185E-2"/>
    <n v="1.7889443314517188E-2"/>
    <n v="1.4011771219481235E-2"/>
    <n v="1.0918939956480552E-2"/>
    <n v="8.452097741111211E-3"/>
    <n v="6.4845443901326225E-3"/>
    <n v="4.9152238373921025E-3"/>
    <n v="3.6635337645262644E-3"/>
    <n v="2.665185762408471E-3"/>
    <n v="1.8689033959193189E-3"/>
    <n v="1.2337885804075714E-3"/>
    <n v="7.2722100355540132E-4"/>
    <n v="0"/>
    <n v="0"/>
    <n v="0"/>
    <n v="0"/>
    <n v="0.16178052297595144"/>
    <n v="0.16178052297595144"/>
    <n v="2.0340362633620275E-2"/>
    <n v="4.0615897132380528E-2"/>
    <n v="6.0826797980685347E-2"/>
    <n v="8.0973259079486104E-2"/>
    <n v="0.10105547374803128"/>
    <n v="0.11894491706254848"/>
    <n v="0.13295668828202972"/>
    <n v="0.14387562823851027"/>
    <n v="0.15232772597962149"/>
    <n v="0.15881227036975412"/>
    <n v="0.16178052297595144"/>
    <n v="0.16178052297595144"/>
    <n v="0.16178052297595144"/>
    <n v="0.16178052297595144"/>
    <n v="0.16178052297595144"/>
    <n v="0.16178052297595144"/>
    <n v="0.16178052297595144"/>
    <n v="0.16178052297595144"/>
    <n v="0.16178052297595144"/>
    <n v="0.16178052297595144"/>
  </r>
  <r>
    <x v="34"/>
    <s v="Under $15"/>
    <n v="10.549827952223758"/>
    <s v="HVAC"/>
    <s v="Rural"/>
    <s v="SC-Retro"/>
    <s v="M-IO Retro"/>
    <x v="2"/>
    <s v="Xlarge Ret"/>
    <s v="Demand Control Ventilation-Retro-Xlarge Ret"/>
    <n v="0.1260568918913911"/>
    <n v="0.12547703018869069"/>
    <n v="0.12489983584982267"/>
    <n v="0.12432529660491354"/>
    <n v="0.12375340024053091"/>
    <n v="0.11086572113948205"/>
    <n v="8.8284591057792308E-2"/>
    <n v="7.0302785551141181E-2"/>
    <n v="5.5983514190084731E-2"/>
    <n v="4.4580792019848291E-2"/>
    <n v="3.5500576301245583E-2"/>
    <n v="2.826981892020787E-2"/>
    <n v="2.2511822202539934E-2"/>
    <n v="1.7926614256326606E-2"/>
    <n v="1.4275321464597998E-2"/>
    <n v="1.1367723988688679E-2"/>
    <n v="7.7178277659051443E-5"/>
    <n v="2.7435700381863123E-5"/>
    <n v="9.3094534675078626E-6"/>
    <n v="3.0214654106729722E-6"/>
    <n v="1.06059993845115"/>
    <n v="6.5731619689313892"/>
    <n v="10.549827952223758"/>
    <s v="C-Ret-HVAC-Vent-All-All-E"/>
    <n v="0"/>
    <n v="1.06059993845115"/>
    <n v="0.1260568918913911"/>
    <n v="0.2515339220800818"/>
    <n v="0.37643375792990447"/>
    <n v="0.50075905453481795"/>
    <n v="0.62451245477534889"/>
    <n v="0.7353781759148309"/>
    <n v="0.82366276697262319"/>
    <n v="0.89396555252376442"/>
    <n v="0.94994906671384916"/>
    <n v="0.99452985873369748"/>
    <n v="1.030030435034943"/>
    <n v="1.0583002539551509"/>
    <n v="1.06059993845115"/>
    <n v="1.06059993845115"/>
    <n v="1.06059993845115"/>
    <n v="1.06059993845115"/>
    <n v="1.06059993845115"/>
    <n v="1.06059993845115"/>
    <n v="1.06059993845115"/>
    <n v="1.06059993845115"/>
    <n v="0.11886565492099059"/>
    <n v="0.11828579321829018"/>
    <n v="0.11770859887942216"/>
    <n v="0.11713405963451302"/>
    <n v="0.1165621632701304"/>
    <n v="0.10367448416908154"/>
    <n v="8.1093354087391795E-2"/>
    <n v="6.3111548580740667E-2"/>
    <n v="4.8792277219684217E-2"/>
    <n v="3.7389555049447777E-2"/>
    <n v="2.8309339330845066E-2"/>
    <n v="2.1078581949807353E-2"/>
    <n v="1.5320585232139416E-2"/>
    <n v="1.0735377285926089E-2"/>
    <n v="7.0840844941974816E-3"/>
    <n v="4.1764870182881631E-3"/>
    <n v="0"/>
    <n v="0"/>
    <n v="0"/>
    <n v="0"/>
    <n v="0.91677519904313964"/>
    <n v="0.91677519904313964"/>
    <n v="0.11886565492099059"/>
    <n v="0.23715144813928077"/>
    <n v="0.35486004701870294"/>
    <n v="0.47199410665321595"/>
    <n v="0.58855626992334631"/>
    <n v="0.69223075409242785"/>
    <n v="0.77332410817981967"/>
    <n v="0.83643565676056031"/>
    <n v="0.88522793398024457"/>
    <n v="0.91677519904313964"/>
    <n v="0.91677519904313964"/>
    <n v="0.91677519904313964"/>
    <n v="0.91677519904313964"/>
    <n v="0.91677519904313964"/>
    <n v="0.91677519904313964"/>
    <n v="0.91677519904313964"/>
    <n v="0.91677519904313964"/>
    <n v="0.91677519904313964"/>
    <n v="0.91677519904313964"/>
    <n v="0.91677519904313964"/>
  </r>
  <r>
    <x v="34"/>
    <s v="Under $15"/>
    <n v="10.478090631579496"/>
    <s v="HVAC"/>
    <s v="Rural"/>
    <s v="SC-Retro"/>
    <s v="M-IO Retro"/>
    <x v="2"/>
    <s v="Large Ret"/>
    <s v="Demand Control Ventilation-Retro-Large Ret"/>
    <n v="0.10179991878141119"/>
    <n v="0.10133163915501675"/>
    <n v="0.10086551361490363"/>
    <n v="0.10040153225227508"/>
    <n v="9.9939685203914594E-2"/>
    <n v="8.9531966386778947E-2"/>
    <n v="7.1296095473119825E-2"/>
    <n v="5.677450674715475E-2"/>
    <n v="4.521067521289427E-2"/>
    <n v="3.6002164885531977E-2"/>
    <n v="2.8669243941646817E-2"/>
    <n v="2.2829892335612192E-2"/>
    <n v="1.8179899864694701E-2"/>
    <n v="1.4477017860253686E-2"/>
    <n v="1.1528338862477212E-2"/>
    <n v="9.1802468029678532E-3"/>
    <n v="6.2326956340871063E-5"/>
    <n v="2.2156282204634772E-5"/>
    <n v="7.5180467539065916E-6"/>
    <n v="2.440048527234534E-6"/>
    <n v="0.85650999301903596"/>
    <n v="6.5302963341213474"/>
    <n v="10.478090631579496"/>
    <s v="C-Ret-HVAC-Vent-All-All-E"/>
    <n v="0"/>
    <n v="0.85650999301903596"/>
    <n v="0.10179991878141119"/>
    <n v="0.20313155793642795"/>
    <n v="0.3039970715513316"/>
    <n v="0.4043986038036067"/>
    <n v="0.50433828900752131"/>
    <n v="0.59387025539430027"/>
    <n v="0.66516635086742015"/>
    <n v="0.72194085761457494"/>
    <n v="0.76715153282746917"/>
    <n v="0.80315369771300116"/>
    <n v="0.83182294165464798"/>
    <n v="0.85465283399026015"/>
    <n v="0.85650999301903596"/>
    <n v="0.85650999301903596"/>
    <n v="0.85650999301903596"/>
    <n v="0.85650999301903596"/>
    <n v="0.85650999301903596"/>
    <n v="0.85650999301903596"/>
    <n v="0.85650999301903596"/>
    <n v="0.85650999301903596"/>
    <n v="9.5992482721862823E-2"/>
    <n v="9.5524203095468385E-2"/>
    <n v="9.5058077555355266E-2"/>
    <n v="9.4594096192726712E-2"/>
    <n v="9.4132249144366228E-2"/>
    <n v="8.3724530327230581E-2"/>
    <n v="6.5488659413571459E-2"/>
    <n v="5.0967070687606392E-2"/>
    <n v="3.9403239153345912E-2"/>
    <n v="3.0194728825983619E-2"/>
    <n v="2.2861807882098455E-2"/>
    <n v="1.702245627606383E-2"/>
    <n v="1.237246380514634E-2"/>
    <n v="8.6695818007053258E-3"/>
    <n v="5.7209028029288518E-3"/>
    <n v="3.372810743419493E-3"/>
    <n v="0"/>
    <n v="0"/>
    <n v="0"/>
    <n v="0"/>
    <n v="0.74036127182806877"/>
    <n v="0.74036127182806877"/>
    <n v="9.5992482721862823E-2"/>
    <n v="0.19151668581733122"/>
    <n v="0.2865747633726865"/>
    <n v="0.38116885956541324"/>
    <n v="0.47530110870977949"/>
    <n v="0.55902563903701008"/>
    <n v="0.6245142984505816"/>
    <n v="0.67548136913818801"/>
    <n v="0.71488460829153389"/>
    <n v="0.74036127182806877"/>
    <n v="0.74036127182806877"/>
    <n v="0.74036127182806877"/>
    <n v="0.74036127182806877"/>
    <n v="0.74036127182806877"/>
    <n v="0.74036127182806877"/>
    <n v="0.74036127182806877"/>
    <n v="0.74036127182806877"/>
    <n v="0.74036127182806877"/>
    <n v="0.74036127182806877"/>
    <n v="0.74036127182806877"/>
  </r>
  <r>
    <x v="34"/>
    <s v="Under $20"/>
    <n v="18.556930920208274"/>
    <s v="HVAC"/>
    <s v="Rural"/>
    <s v="SC-Retro"/>
    <s v="M-IO Retro"/>
    <x v="2"/>
    <s v="Medium Ret"/>
    <s v="Demand Control Ventilation-Retro-Medium Ret"/>
    <n v="2.3315329806106427E-2"/>
    <n v="2.3208079288998339E-2"/>
    <n v="2.3101322124268936E-2"/>
    <n v="2.2995056042497311E-2"/>
    <n v="2.2889278784701813E-2"/>
    <n v="2.0505589292062972E-2"/>
    <n v="1.6329010865055584E-2"/>
    <n v="1.3003117932061062E-2"/>
    <n v="1.035464287165886E-2"/>
    <n v="8.2456092115593856E-3"/>
    <n v="6.5661435273489692E-3"/>
    <n v="5.2287514136985305E-3"/>
    <n v="4.1637593257564144E-3"/>
    <n v="3.3156848262863477E-3"/>
    <n v="2.6403461408683448E-3"/>
    <n v="2.1025604388962794E-3"/>
    <n v="1.4274800611761942E-5"/>
    <n v="5.0744738607056224E-6"/>
    <n v="1.7218652201623106E-6"/>
    <n v="5.5884657705410341E-7"/>
    <n v="0.19616727801467801"/>
    <n v="11.990410630333441"/>
    <n v="18.556930920208274"/>
    <s v="C-Ret-HVAC-Vent-All-All-E"/>
    <n v="0"/>
    <n v="0.19616727801467801"/>
    <n v="2.3315329806106427E-2"/>
    <n v="4.6523409095104766E-2"/>
    <n v="6.9624731219373709E-2"/>
    <n v="9.261978726187102E-2"/>
    <n v="0.11550906604657284"/>
    <n v="0.1360146553386358"/>
    <n v="0.15234366620369139"/>
    <n v="0.16534678413575243"/>
    <n v="0.17570142700741129"/>
    <n v="0.18394703621897068"/>
    <n v="0.19051317974631965"/>
    <n v="0.19574193116001817"/>
    <n v="0.19616727801467801"/>
    <n v="0.19616727801467801"/>
    <n v="0.19616727801467801"/>
    <n v="0.19616727801467801"/>
    <n v="0.19616727801467801"/>
    <n v="0.19616727801467801"/>
    <n v="0.19616727801467801"/>
    <n v="0.19616727801467801"/>
    <n v="2.1985247339665701E-2"/>
    <n v="2.1877996822557613E-2"/>
    <n v="2.177123965782821E-2"/>
    <n v="2.1664973576056585E-2"/>
    <n v="2.1559196318261087E-2"/>
    <n v="1.9175506825622246E-2"/>
    <n v="1.4998928398614856E-2"/>
    <n v="1.1673035465620334E-2"/>
    <n v="9.0245604052181325E-3"/>
    <n v="6.9155267451186586E-3"/>
    <n v="5.2360610609082422E-3"/>
    <n v="3.8986689472578035E-3"/>
    <n v="2.8336768593156874E-3"/>
    <n v="1.9856023598456207E-3"/>
    <n v="1.3102636744276176E-3"/>
    <n v="7.7247797245555221E-4"/>
    <n v="0"/>
    <n v="0"/>
    <n v="0"/>
    <n v="0"/>
    <n v="0.16956562868586347"/>
    <n v="0.16956562868586347"/>
    <n v="2.1985247339665701E-2"/>
    <n v="4.3863244162223314E-2"/>
    <n v="6.563448382005152E-2"/>
    <n v="8.7299457396108102E-2"/>
    <n v="0.10885865371436919"/>
    <n v="0.12803416053999145"/>
    <n v="0.14303308893860631"/>
    <n v="0.15470612440422665"/>
    <n v="0.16373068480944478"/>
    <n v="0.16956562868586347"/>
    <n v="0.16956562868586347"/>
    <n v="0.16956562868586347"/>
    <n v="0.16956562868586347"/>
    <n v="0.16956562868586347"/>
    <n v="0.16956562868586347"/>
    <n v="0.16956562868586347"/>
    <n v="0.16956562868586347"/>
    <n v="0.16956562868586347"/>
    <n v="0.16956562868586347"/>
    <n v="0.16956562868586347"/>
  </r>
  <r>
    <x v="34"/>
    <s v="Under $20"/>
    <n v="18.556930920208274"/>
    <s v="HVAC"/>
    <s v="Rural"/>
    <s v="SC-Retro"/>
    <s v="M-IO Retro"/>
    <x v="2"/>
    <s v="Small Ret"/>
    <s v="Demand Control Ventilation-Retro-Small Ret"/>
    <n v="2.2515265819119723E-2"/>
    <n v="2.2411695596351772E-2"/>
    <n v="2.2308601796608558E-2"/>
    <n v="2.2205982228344152E-2"/>
    <n v="2.2103834710093764E-2"/>
    <n v="1.9801941363384604E-2"/>
    <n v="1.5768681946490427E-2"/>
    <n v="1.2556916807629255E-2"/>
    <n v="9.9993239922513272E-3"/>
    <n v="7.9626616815095773E-3"/>
    <n v="6.340826750219704E-3"/>
    <n v="5.0493271577349563E-3"/>
    <n v="4.0208802022474984E-3"/>
    <n v="3.2019073226537288E-3"/>
    <n v="2.5497428391756168E-3"/>
    <n v="2.0304112176923266E-3"/>
    <n v="1.3784961781007101E-5"/>
    <n v="4.9003436286815081E-6"/>
    <n v="1.6627795299939472E-6"/>
    <n v="5.3966979404180924E-7"/>
    <n v="0.18943581095545375"/>
    <n v="11.990410630333441"/>
    <n v="18.556930920208274"/>
    <s v="C-Ret-HVAC-Vent-All-All-E"/>
    <n v="0"/>
    <n v="0.18943581095545375"/>
    <n v="2.2515265819119723E-2"/>
    <n v="4.4926961415471492E-2"/>
    <n v="6.7235563212080046E-2"/>
    <n v="8.9441545440424194E-2"/>
    <n v="0.11154538015051796"/>
    <n v="0.13134732151390255"/>
    <n v="0.14711600346039297"/>
    <n v="0.15967292026802221"/>
    <n v="0.16967224426027355"/>
    <n v="0.17763490594178313"/>
    <n v="0.18397573269200285"/>
    <n v="0.1890250598497378"/>
    <n v="0.18943581095545375"/>
    <n v="0.18943581095545375"/>
    <n v="0.18943581095545375"/>
    <n v="0.18943581095545375"/>
    <n v="0.18943581095545375"/>
    <n v="0.18943581095545375"/>
    <n v="0.18943581095545375"/>
    <n v="0.18943581095545375"/>
    <n v="2.1230825043788294E-2"/>
    <n v="2.1127254821020344E-2"/>
    <n v="2.1024161021277129E-2"/>
    <n v="2.0921541453012723E-2"/>
    <n v="2.0819393934762336E-2"/>
    <n v="1.8517500588053175E-2"/>
    <n v="1.4484241171158997E-2"/>
    <n v="1.1272476032297824E-2"/>
    <n v="8.7148832169198966E-3"/>
    <n v="6.6782209061781467E-3"/>
    <n v="5.0563859748882743E-3"/>
    <n v="3.7648863824035262E-3"/>
    <n v="2.7364394269160683E-3"/>
    <n v="1.9174665473222986E-3"/>
    <n v="1.2653020638441867E-3"/>
    <n v="7.4597044236089649E-4"/>
    <n v="0"/>
    <n v="0"/>
    <n v="0"/>
    <n v="0"/>
    <n v="0.16374699544882515"/>
    <n v="0.16374699544882515"/>
    <n v="2.1230825043788294E-2"/>
    <n v="4.2358079864808634E-2"/>
    <n v="6.3382240886085767E-2"/>
    <n v="8.4303782339098493E-2"/>
    <n v="0.10512317627386084"/>
    <n v="0.12364067686191402"/>
    <n v="0.138124918033073"/>
    <n v="0.14939739406537084"/>
    <n v="0.15811227728229074"/>
    <n v="0.16374699544882515"/>
    <n v="0.16374699544882515"/>
    <n v="0.16374699544882515"/>
    <n v="0.16374699544882515"/>
    <n v="0.16374699544882515"/>
    <n v="0.16374699544882515"/>
    <n v="0.16374699544882515"/>
    <n v="0.16374699544882515"/>
    <n v="0.16374699544882515"/>
    <n v="0.16374699544882515"/>
    <n v="0.16374699544882515"/>
  </r>
  <r>
    <x v="34"/>
    <s v="Under $5"/>
    <n v="0"/>
    <s v="HVAC"/>
    <s v="Rural"/>
    <s v="SC-Retro"/>
    <s v="M-IO Retro"/>
    <x v="2"/>
    <s v="School K-12"/>
    <s v="Demand Control Ventilation-Retro-School K-12"/>
    <n v="0"/>
    <n v="0"/>
    <n v="0"/>
    <n v="0"/>
    <n v="0"/>
    <n v="0"/>
    <n v="0"/>
    <n v="0"/>
    <n v="0"/>
    <n v="0"/>
    <n v="0"/>
    <n v="0"/>
    <n v="0"/>
    <n v="0"/>
    <n v="0"/>
    <n v="0"/>
    <n v="0"/>
    <n v="0"/>
    <n v="0"/>
    <n v="0"/>
    <n v="0"/>
    <n v="0"/>
    <n v="0"/>
    <s v="C-Sch-HVAC-Vent-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4"/>
    <s v="Under $5"/>
    <n v="0"/>
    <s v="HVAC"/>
    <s v="Rural"/>
    <s v="SC-Retro"/>
    <s v="M-IO Retro"/>
    <x v="2"/>
    <s v="University"/>
    <s v="Demand Control Ventilation-Retro-University"/>
    <n v="0"/>
    <n v="0"/>
    <n v="0"/>
    <n v="0"/>
    <n v="0"/>
    <n v="0"/>
    <n v="0"/>
    <n v="0"/>
    <n v="0"/>
    <n v="0"/>
    <n v="0"/>
    <n v="0"/>
    <n v="0"/>
    <n v="0"/>
    <n v="0"/>
    <n v="0"/>
    <n v="0"/>
    <n v="0"/>
    <n v="0"/>
    <n v="0"/>
    <n v="0"/>
    <n v="0"/>
    <n v="0"/>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4"/>
    <s v="Under $40"/>
    <n v="39.340238464349063"/>
    <s v="HVAC"/>
    <s v="Rural"/>
    <s v="SC-Retro"/>
    <s v="M-IO Retro"/>
    <x v="2"/>
    <s v="Warehouse"/>
    <s v="Demand Control Ventilation-Retro-Warehouse"/>
    <n v="1.8691818813036819E-3"/>
    <n v="1.8622659083428583E-3"/>
    <n v="1.8553755244819893E-3"/>
    <n v="1.848510635041406E-3"/>
    <n v="1.8416711456917525E-3"/>
    <n v="1.6513712662074242E-3"/>
    <n v="1.3162089540179655E-3"/>
    <n v="1.0490711847104791E-3"/>
    <n v="8.3615169706164022E-4"/>
    <n v="6.6644634862600958E-4"/>
    <n v="5.3118439770887471E-4"/>
    <n v="4.2337521234988136E-4"/>
    <n v="3.3744697925134942E-4"/>
    <n v="2.6895874034249561E-4"/>
    <n v="2.1437087440258264E-4"/>
    <n v="1.708621617338345E-4"/>
    <n v="1.1610829239836911E-6"/>
    <n v="4.1312674632560423E-7"/>
    <n v="1.4031171129618032E-7"/>
    <n v="4.5581986654082435E-8"/>
    <n v="1.5985319963637137E-2"/>
    <n v="26.765430895284691"/>
    <n v="39.340238464349063"/>
    <s v="C-War-HVAC-Vent-All-All-E"/>
    <n v="0"/>
    <n v="1.5985319963637137E-2"/>
    <n v="1.8691818813036819E-3"/>
    <n v="3.7314477896465401E-3"/>
    <n v="5.5868233141285299E-3"/>
    <n v="7.4353339491699359E-3"/>
    <n v="9.2770050948616893E-3"/>
    <n v="1.0928376361069114E-2"/>
    <n v="1.224458531508708E-2"/>
    <n v="1.3293656499797558E-2"/>
    <n v="1.4129808196859198E-2"/>
    <n v="1.4796254545485207E-2"/>
    <n v="1.5327438943194082E-2"/>
    <n v="1.5750814155543965E-2"/>
    <n v="1.5985319963637137E-2"/>
    <n v="1.5985319963637137E-2"/>
    <n v="1.5985319963637137E-2"/>
    <n v="1.5985319963637137E-2"/>
    <n v="1.5985319963637137E-2"/>
    <n v="1.5985319963637137E-2"/>
    <n v="1.5985319963637137E-2"/>
    <n v="1.5985319963637137E-2"/>
    <n v="1.7607958445535171E-3"/>
    <n v="1.7538798715926935E-3"/>
    <n v="1.7469894877318246E-3"/>
    <n v="1.7401245982912412E-3"/>
    <n v="1.7332851089415877E-3"/>
    <n v="1.5429852294572594E-3"/>
    <n v="1.2078229172678007E-3"/>
    <n v="9.4068514796031427E-4"/>
    <n v="7.2776566031147543E-4"/>
    <n v="5.5806031187584479E-4"/>
    <n v="4.2279836095870997E-4"/>
    <n v="3.1498917559971663E-4"/>
    <n v="2.2906094250118469E-4"/>
    <n v="1.6057270359233088E-4"/>
    <n v="1.0598483765241789E-4"/>
    <n v="6.2476124983669752E-5"/>
    <n v="0"/>
    <n v="0"/>
    <n v="0"/>
    <n v="0"/>
    <n v="1.3817599228633841E-2"/>
    <n v="1.3817599228633841E-2"/>
    <n v="1.7607958445535171E-3"/>
    <n v="3.5146757161462106E-3"/>
    <n v="5.2616652038780347E-3"/>
    <n v="7.0017898021692759E-3"/>
    <n v="8.7350749111108628E-3"/>
    <n v="1.0278060140568122E-2"/>
    <n v="1.1485883057835922E-2"/>
    <n v="1.2426568205796237E-2"/>
    <n v="1.3154333866107712E-2"/>
    <n v="1.3712394177983558E-2"/>
    <n v="1.3817599228633841E-2"/>
    <n v="1.3817599228633841E-2"/>
    <n v="1.3817599228633841E-2"/>
    <n v="1.3817599228633841E-2"/>
    <n v="1.3817599228633841E-2"/>
    <n v="1.3817599228633841E-2"/>
    <n v="1.3817599228633841E-2"/>
    <n v="1.3817599228633841E-2"/>
    <n v="1.3817599228633841E-2"/>
    <n v="1.3817599228633841E-2"/>
  </r>
  <r>
    <x v="34"/>
    <s v="Under $15"/>
    <n v="11.080920085192876"/>
    <s v="HVAC"/>
    <s v="Rural"/>
    <s v="SC-Retro"/>
    <s v="M-IO Retro"/>
    <x v="2"/>
    <s v="Supermarket"/>
    <s v="Demand Control Ventilation-Retro-Supermarket"/>
    <n v="2.9883216438662243E-2"/>
    <n v="2.9614267490714288E-2"/>
    <n v="2.9347739083297863E-2"/>
    <n v="2.9083609431548182E-2"/>
    <n v="2.882185694666425E-2"/>
    <n v="2.5706214210729841E-2"/>
    <n v="2.0379886626266622E-2"/>
    <n v="1.6157174117304173E-2"/>
    <n v="1.2809407640198752E-2"/>
    <n v="1.0155298377149569E-2"/>
    <n v="8.0511205534041803E-3"/>
    <n v="6.3829283747388332E-3"/>
    <n v="5.060385615492948E-3"/>
    <n v="4.0118737159628099E-3"/>
    <n v="3.1806134820153145E-3"/>
    <n v="2.5215903685417407E-3"/>
    <n v="1.7042981437078468E-5"/>
    <n v="6.0309939403122121E-6"/>
    <n v="2.0370029986315975E-6"/>
    <n v="6.5803869645541866E-7"/>
    <n v="0.23207004176066107"/>
    <n v="6.810731106022029"/>
    <n v="11.080920085192876"/>
    <s v="C-Gro-HVAC-Vent-All-All-E"/>
    <n v="0"/>
    <n v="0.23207004176066107"/>
    <n v="2.9883216438662243E-2"/>
    <n v="5.9497483929376531E-2"/>
    <n v="8.884522301267439E-2"/>
    <n v="0.11792883244422257"/>
    <n v="0.14675068939088681"/>
    <n v="0.17245690360161664"/>
    <n v="0.19283679022788325"/>
    <n v="0.20899396434518741"/>
    <n v="0.22180337198538616"/>
    <n v="0.23195867036253573"/>
    <n v="0.23207004176066107"/>
    <n v="0.23207004176066107"/>
    <n v="0.23207004176066107"/>
    <n v="0.23207004176066107"/>
    <n v="0.23207004176066107"/>
    <n v="0.23207004176066107"/>
    <n v="0.23207004176066107"/>
    <n v="0.23207004176066107"/>
    <n v="0.23207004176066107"/>
    <n v="0.23207004176066107"/>
    <n v="2.8309700729743009E-2"/>
    <n v="2.8040751781795055E-2"/>
    <n v="2.7774223374378629E-2"/>
    <n v="2.7510093722628949E-2"/>
    <n v="2.7248341237745017E-2"/>
    <n v="2.4132698501810608E-2"/>
    <n v="1.8806370917347388E-2"/>
    <n v="1.4583658408384938E-2"/>
    <n v="1.1235891931279517E-2"/>
    <n v="8.5817826682303335E-3"/>
    <n v="6.477604844484946E-3"/>
    <n v="4.809412665819599E-3"/>
    <n v="3.4868699065737137E-3"/>
    <n v="2.4383580070435756E-3"/>
    <n v="1.60709777309608E-3"/>
    <n v="9.4807465962250628E-4"/>
    <n v="0"/>
    <n v="0"/>
    <n v="0"/>
    <n v="0"/>
    <n v="0.20059972758227637"/>
    <n v="0.20059972758227637"/>
    <n v="2.8309700729743009E-2"/>
    <n v="5.6350452511538064E-2"/>
    <n v="8.4124675885916697E-2"/>
    <n v="0.11163476960854565"/>
    <n v="0.13888311084629068"/>
    <n v="0.16301580934810128"/>
    <n v="0.18182218026544866"/>
    <n v="0.1964058386738336"/>
    <n v="0.20059972758227637"/>
    <n v="0.20059972758227637"/>
    <n v="0.20059972758227637"/>
    <n v="0.20059972758227637"/>
    <n v="0.20059972758227637"/>
    <n v="0.20059972758227637"/>
    <n v="0.20059972758227637"/>
    <n v="0.20059972758227637"/>
    <n v="0.20059972758227637"/>
    <n v="0.20059972758227637"/>
    <n v="0.20059972758227637"/>
    <n v="0.20059972758227637"/>
  </r>
  <r>
    <x v="34"/>
    <s v="Under $15"/>
    <n v="10.554022759706523"/>
    <s v="HVAC"/>
    <s v="Rural"/>
    <s v="SC-Retro"/>
    <s v="M-IO Retro"/>
    <x v="2"/>
    <s v="MiniMart"/>
    <s v="Demand Control Ventilation-Retro-MiniMart"/>
    <n v="9.7763208777795242E-3"/>
    <n v="9.7301766432364069E-3"/>
    <n v="9.6842502094803325E-3"/>
    <n v="9.6385405484915813E-3"/>
    <n v="9.5930466371027031E-3"/>
    <n v="8.5929907112780209E-3"/>
    <n v="6.8419454360966296E-3"/>
    <n v="5.4477211629106034E-3"/>
    <n v="4.3376063352173339E-3"/>
    <n v="3.4537062666520862E-3"/>
    <n v="2.7499238184587912E-3"/>
    <n v="2.1895553424285323E-3"/>
    <n v="1.7433765129698162E-3"/>
    <n v="1.3881182206628788E-3"/>
    <n v="1.10525304212908E-3"/>
    <n v="8.8002899821618455E-4"/>
    <n v="5.9740065342500468E-6"/>
    <n v="2.1234073228876587E-6"/>
    <n v="7.2042302848454045E-7"/>
    <n v="2.3379039029185488E-7"/>
    <n v="8.2075776235018758E-2"/>
    <n v="6.4685816285380655"/>
    <n v="10.554022759706523"/>
    <s v="C-Gro-HVAC-Vent-All-All-E"/>
    <n v="0"/>
    <n v="8.2075776235018758E-2"/>
    <n v="9.7763208777795242E-3"/>
    <n v="1.9506497521015929E-2"/>
    <n v="2.9190747730496264E-2"/>
    <n v="3.8829288278987843E-2"/>
    <n v="4.8422334916090548E-2"/>
    <n v="5.7015325627368565E-2"/>
    <n v="6.3857271063465199E-2"/>
    <n v="6.9304992226375803E-2"/>
    <n v="7.3642598561593137E-2"/>
    <n v="7.7096304828245227E-2"/>
    <n v="7.9846228646704015E-2"/>
    <n v="8.2035783989132541E-2"/>
    <n v="8.2075776235018758E-2"/>
    <n v="8.2075776235018758E-2"/>
    <n v="8.2075776235018758E-2"/>
    <n v="8.2075776235018758E-2"/>
    <n v="8.2075776235018758E-2"/>
    <n v="8.2075776235018758E-2"/>
    <n v="8.2075776235018758E-2"/>
    <n v="8.2075776235018758E-2"/>
    <n v="9.2198185294034476E-3"/>
    <n v="9.1736742948603303E-3"/>
    <n v="9.1277478611042559E-3"/>
    <n v="9.0820382001155046E-3"/>
    <n v="9.0365442887266265E-3"/>
    <n v="8.0364883629019442E-3"/>
    <n v="6.285443087720553E-3"/>
    <n v="4.8912188145345268E-3"/>
    <n v="3.7811039868412572E-3"/>
    <n v="2.89720391827601E-3"/>
    <n v="2.193421470082715E-3"/>
    <n v="1.6330529940524559E-3"/>
    <n v="1.1868741645937398E-3"/>
    <n v="8.3161587228680243E-4"/>
    <n v="5.4875069375300359E-4"/>
    <n v="3.2352664984010814E-4"/>
    <n v="0"/>
    <n v="0"/>
    <n v="0"/>
    <n v="0"/>
    <n v="7.0945729267497232E-2"/>
    <n v="7.0945729267497232E-2"/>
    <n v="9.2198185294034476E-3"/>
    <n v="1.839349282426378E-2"/>
    <n v="2.7521240685368036E-2"/>
    <n v="3.6603278885483537E-2"/>
    <n v="4.5639823174210163E-2"/>
    <n v="5.3676311537112109E-2"/>
    <n v="5.9961754624832664E-2"/>
    <n v="6.485297343936719E-2"/>
    <n v="6.8634077426208445E-2"/>
    <n v="7.0945729267497232E-2"/>
    <n v="7.0945729267497232E-2"/>
    <n v="7.0945729267497232E-2"/>
    <n v="7.0945729267497232E-2"/>
    <n v="7.0945729267497232E-2"/>
    <n v="7.0945729267497232E-2"/>
    <n v="7.0945729267497232E-2"/>
    <n v="7.0945729267497232E-2"/>
    <n v="7.0945729267497232E-2"/>
    <n v="7.0945729267497232E-2"/>
    <n v="7.0945729267497232E-2"/>
  </r>
  <r>
    <x v="34"/>
    <s v="Under $10"/>
    <n v="9.4636451936293078"/>
    <s v="HVAC"/>
    <s v="Rural"/>
    <s v="SC-Retro"/>
    <s v="M-IO Retro"/>
    <x v="2"/>
    <s v="Restaurant"/>
    <s v="Demand Control Ventilation-Retro-Restaurant"/>
    <n v="2.8422272257301543E-2"/>
    <n v="2.8288119132247082E-2"/>
    <n v="2.8154599209942874E-2"/>
    <n v="2.8021709501671949E-2"/>
    <n v="2.7889447032824057E-2"/>
    <n v="2.4982027958546215E-2"/>
    <n v="1.9891290229265508E-2"/>
    <n v="1.5837922671506698E-2"/>
    <n v="1.2610534141197746E-2"/>
    <n v="1.0040809936041036E-2"/>
    <n v="7.9947338505143416E-3"/>
    <n v="6.3655989653919305E-3"/>
    <n v="5.0684426706202237E-3"/>
    <n v="4.0356156969719179E-3"/>
    <n v="3.2132540727057685E-3"/>
    <n v="2.5584700107860775E-3"/>
    <n v="1.7367969229536827E-5"/>
    <n v="6.1732897067069773E-6"/>
    <n v="2.0944545204686445E-6"/>
    <n v="6.7968862797035328E-7"/>
    <n v="0.23861533260259582"/>
    <n v="5.6635130892428256"/>
    <n v="9.4636451936293078"/>
    <s v="C-Res-HVAC-Vent-All-All-E"/>
    <n v="0"/>
    <n v="0.23861533260259582"/>
    <n v="2.8422272257301543E-2"/>
    <n v="5.6710391389548628E-2"/>
    <n v="8.4864990599491499E-2"/>
    <n v="0.11288670010116345"/>
    <n v="0.14077614713398751"/>
    <n v="0.16575817509253371"/>
    <n v="0.18564946532179921"/>
    <n v="0.2014873879933059"/>
    <n v="0.21409792213450365"/>
    <n v="0.22413873207054469"/>
    <n v="0.23213346592105902"/>
    <n v="0.23849906488645095"/>
    <n v="0.23861533260259582"/>
    <n v="0.23861533260259582"/>
    <n v="0.23861533260259582"/>
    <n v="0.23861533260259582"/>
    <n v="0.23861533260259582"/>
    <n v="0.23861533260259582"/>
    <n v="0.23861533260259582"/>
    <n v="0.23861533260259582"/>
    <n v="2.8401981230241898E-2"/>
    <n v="2.8267828105187437E-2"/>
    <n v="2.813430818288323E-2"/>
    <n v="2.8001418474612304E-2"/>
    <n v="2.7869156005764412E-2"/>
    <n v="2.496173693148657E-2"/>
    <n v="1.9870999202205863E-2"/>
    <n v="1.5817631644447053E-2"/>
    <n v="1.2590243114138101E-2"/>
    <n v="1.0020518908981391E-2"/>
    <n v="7.9744428234546968E-3"/>
    <n v="6.3453079383322866E-3"/>
    <n v="5.0481516435605797E-3"/>
    <n v="4.0153246699122739E-3"/>
    <n v="3.1929630456461241E-3"/>
    <n v="2.5381789837264331E-3"/>
    <n v="0"/>
    <n v="0"/>
    <n v="0"/>
    <n v="0"/>
    <n v="0.23820951206140292"/>
    <n v="0.23820951206140292"/>
    <n v="2.8401981230241898E-2"/>
    <n v="5.6669809335429339E-2"/>
    <n v="8.4804117518312572E-2"/>
    <n v="0.11280553599292488"/>
    <n v="0.14067469199868929"/>
    <n v="0.16563642893017586"/>
    <n v="0.18550742813238172"/>
    <n v="0.20132505977682877"/>
    <n v="0.21391530289096686"/>
    <n v="0.22393582179994825"/>
    <n v="0.23191026462340295"/>
    <n v="0.23820951206140292"/>
    <n v="0.23820951206140292"/>
    <n v="0.23820951206140292"/>
    <n v="0.23820951206140292"/>
    <n v="0.23820951206140292"/>
    <n v="0.23820951206140292"/>
    <n v="0.23820951206140292"/>
    <n v="0.23820951206140292"/>
    <n v="0.23820951206140292"/>
  </r>
  <r>
    <x v="34"/>
    <s v="Under $40"/>
    <n v="39.840593555433088"/>
    <s v="HVAC"/>
    <s v="Rural"/>
    <s v="SC-Retro"/>
    <s v="M-IO Retro"/>
    <x v="2"/>
    <s v="Lodging"/>
    <s v="Demand Control Ventilation-Retro-Lodging"/>
    <n v="1.3935374769111606E-2"/>
    <n v="1.3901929869665743E-2"/>
    <n v="1.3868565237978541E-2"/>
    <n v="1.3835280681407394E-2"/>
    <n v="1.3802076007772012E-2"/>
    <n v="1.2392055922818026E-2"/>
    <n v="9.8898519908826102E-3"/>
    <n v="7.8928930768835948E-3"/>
    <n v="6.2991601067992594E-3"/>
    <n v="5.027233698034355E-3"/>
    <n v="4.0121346697272577E-3"/>
    <n v="3.2020044372159284E-3"/>
    <n v="2.5554557012532888E-3"/>
    <n v="2.0394580860562247E-3"/>
    <n v="1.6276507093197518E-3"/>
    <n v="1.2989954780939074E-3"/>
    <n v="8.8388297103509846E-6"/>
    <n v="3.1491122159361938E-6"/>
    <n v="1.0709657506825752E-6"/>
    <n v="3.4838169086790171E-7"/>
    <n v="0.1220121259772836"/>
    <n v="25.629106366961381"/>
    <n v="39.840593555433088"/>
    <s v="C-All-HVAC-Vent-All-All-E"/>
    <n v="0"/>
    <n v="0.1220121259772836"/>
    <n v="1.3935374769111606E-2"/>
    <n v="2.7837304638777351E-2"/>
    <n v="4.170586987675589E-2"/>
    <n v="5.5541150558163284E-2"/>
    <n v="6.9343226565935293E-2"/>
    <n v="8.1735282488753322E-2"/>
    <n v="9.1625134479635939E-2"/>
    <n v="9.9518027556519534E-2"/>
    <n v="0.1058171876633188"/>
    <n v="0.11084442136135315"/>
    <n v="0.11485655603108041"/>
    <n v="0.11805856046829634"/>
    <n v="0.12061401616954963"/>
    <n v="0.1220121259772836"/>
    <n v="0.1220121259772836"/>
    <n v="0.1220121259772836"/>
    <n v="0.1220121259772836"/>
    <n v="0.1220121259772836"/>
    <n v="0.1220121259772836"/>
    <n v="0.1220121259772836"/>
    <n v="1.3108090060377466E-2"/>
    <n v="1.3074645160931602E-2"/>
    <n v="1.3041280529244401E-2"/>
    <n v="1.3007995972673254E-2"/>
    <n v="1.2974791299037872E-2"/>
    <n v="1.1564771214083886E-2"/>
    <n v="9.0625672821484701E-3"/>
    <n v="7.0656083681494538E-3"/>
    <n v="5.4718753980651184E-3"/>
    <n v="4.199948989300214E-3"/>
    <n v="3.1848499609931171E-3"/>
    <n v="2.3747197284817879E-3"/>
    <n v="1.7281709925191483E-3"/>
    <n v="1.2121733773220842E-3"/>
    <n v="8.0036600058561115E-4"/>
    <n v="4.7171076935976673E-4"/>
    <n v="0"/>
    <n v="0"/>
    <n v="0"/>
    <n v="0"/>
    <n v="0.10546643180260079"/>
    <n v="0.10546643180260079"/>
    <n v="1.3108090060377466E-2"/>
    <n v="2.6182735221309067E-2"/>
    <n v="3.9224015750553468E-2"/>
    <n v="5.2232011723226723E-2"/>
    <n v="6.5206803022264601E-2"/>
    <n v="7.6771574236348492E-2"/>
    <n v="8.5834141518496956E-2"/>
    <n v="9.2899749886646413E-2"/>
    <n v="9.8371625284711536E-2"/>
    <n v="0.10257157427401176"/>
    <n v="0.10546643180260079"/>
    <n v="0.10546643180260079"/>
    <n v="0.10546643180260079"/>
    <n v="0.10546643180260079"/>
    <n v="0.10546643180260079"/>
    <n v="0.10546643180260079"/>
    <n v="0.10546643180260079"/>
    <n v="0.10546643180260079"/>
    <n v="0.10546643180260079"/>
    <n v="0.10546643180260079"/>
  </r>
  <r>
    <x v="34"/>
    <s v="Under $45"/>
    <n v="40.768486329871301"/>
    <s v="HVAC"/>
    <s v="Rural"/>
    <s v="SC-Retro"/>
    <s v="M-IO Retro"/>
    <x v="2"/>
    <s v="Hospital"/>
    <s v="Demand Control Ventilation-Retro-Hospital"/>
    <n v="1.8868790170484583E-3"/>
    <n v="1.8829165711126564E-3"/>
    <n v="1.8789624463133195E-3"/>
    <n v="1.8750166251760626E-3"/>
    <n v="1.8710790902631922E-3"/>
    <n v="1.6804348417562755E-3"/>
    <n v="1.3415247428708705E-3"/>
    <n v="1.0709660327286729E-3"/>
    <n v="8.549736032479546E-4"/>
    <n v="6.8254252694490694E-4"/>
    <n v="5.4488735011065811E-4"/>
    <n v="4.3499446934034059E-4"/>
    <n v="3.4726478476378077E-4"/>
    <n v="2.7722842297262141E-4"/>
    <n v="2.213169946275031E-4"/>
    <n v="1.7668178315102825E-4"/>
    <n v="1.2025691920437408E-6"/>
    <n v="4.2858326619452888E-7"/>
    <n v="1.4579915973849048E-7"/>
    <n v="4.7442517767397634E-8"/>
    <n v="1.6610489582936608E-2"/>
    <n v="26.811919767573695"/>
    <n v="40.768486329871301"/>
    <s v="C-Hea-HVAC-Vent-All-All-C"/>
    <n v="0"/>
    <n v="1.6610489582936608E-2"/>
    <n v="1.8868790170484583E-3"/>
    <n v="3.7697955881611147E-3"/>
    <n v="5.648758034474434E-3"/>
    <n v="7.5237746596504961E-3"/>
    <n v="9.3948537499136883E-3"/>
    <n v="1.1075288591669964E-2"/>
    <n v="1.2416813334540835E-2"/>
    <n v="1.3487779367269508E-2"/>
    <n v="1.4342752970517464E-2"/>
    <n v="1.5025295497462371E-2"/>
    <n v="1.5570182847573029E-2"/>
    <n v="1.6005177316913369E-2"/>
    <n v="1.6352442101677151E-2"/>
    <n v="1.6610489582936608E-2"/>
    <n v="1.6610489582936608E-2"/>
    <n v="1.6610489582936608E-2"/>
    <n v="1.6610489582936608E-2"/>
    <n v="1.6610489582936608E-2"/>
    <n v="1.6610489582936608E-2"/>
    <n v="1.6610489582936608E-2"/>
    <n v="1.7742541125442155E-3"/>
    <n v="1.7702916666084137E-3"/>
    <n v="1.766337541809077E-3"/>
    <n v="1.7623917206718198E-3"/>
    <n v="1.7584541857589495E-3"/>
    <n v="1.5678099372520328E-3"/>
    <n v="1.2288998383666277E-3"/>
    <n v="9.5834112822443024E-4"/>
    <n v="7.4234869874371197E-4"/>
    <n v="5.699176224406643E-4"/>
    <n v="4.3226244560641547E-4"/>
    <n v="3.2236956483609795E-4"/>
    <n v="2.3463988025953814E-4"/>
    <n v="1.6460351846837878E-4"/>
    <n v="1.0869209012326047E-4"/>
    <n v="6.4056878646785617E-5"/>
    <n v="0"/>
    <n v="0"/>
    <n v="0"/>
    <n v="0"/>
    <n v="1.4357991492851755E-2"/>
    <n v="1.4357991492851755E-2"/>
    <n v="1.7742541125442155E-3"/>
    <n v="3.5445457791526292E-3"/>
    <n v="5.3108833209617057E-3"/>
    <n v="7.0732750416335251E-3"/>
    <n v="8.8317292273924746E-3"/>
    <n v="1.0399539164644507E-2"/>
    <n v="1.1628439003011136E-2"/>
    <n v="1.2586780131235566E-2"/>
    <n v="1.3329128829979279E-2"/>
    <n v="1.3899046452419943E-2"/>
    <n v="1.4331308898026359E-2"/>
    <n v="1.4357991492851755E-2"/>
    <n v="1.4357991492851755E-2"/>
    <n v="1.4357991492851755E-2"/>
    <n v="1.4357991492851755E-2"/>
    <n v="1.4357991492851755E-2"/>
    <n v="1.4357991492851755E-2"/>
    <n v="1.4357991492851755E-2"/>
    <n v="1.4357991492851755E-2"/>
    <n v="1.4357991492851755E-2"/>
  </r>
  <r>
    <x v="34"/>
    <s v="Under $45"/>
    <n v="41.760842803621564"/>
    <s v="HVAC"/>
    <s v="Rural"/>
    <s v="SC-Retro"/>
    <s v="M-IO Retro"/>
    <x v="2"/>
    <s v="Residential Care"/>
    <s v="Demand Control Ventilation-Retro-Residential Care"/>
    <n v="8.9342326824466203E-3"/>
    <n v="8.9127905240087481E-3"/>
    <n v="8.8913998267511288E-3"/>
    <n v="8.8700604671669257E-3"/>
    <n v="8.8487723220457264E-3"/>
    <n v="7.944781741625535E-3"/>
    <n v="6.3405714123565063E-3"/>
    <n v="5.0602832327734824E-3"/>
    <n v="4.0385108424118603E-3"/>
    <n v="3.2230547331120575E-3"/>
    <n v="2.5722555214020711E-3"/>
    <n v="2.0528656865205644E-3"/>
    <n v="1.6383510470983327E-3"/>
    <n v="1.3075352036682377E-3"/>
    <n v="1.0435176953435467E-3"/>
    <n v="8.3281060229977778E-4"/>
    <n v="5.666741123305455E-6"/>
    <n v="2.0189554817478855E-6"/>
    <n v="6.8661642546835003E-7"/>
    <n v="2.2335409991391651E-7"/>
    <n v="7.8224284715848802E-2"/>
    <n v="27.408511133783559"/>
    <n v="41.760842803621564"/>
    <s v="C-Hea-HVAC-Vent-All-All-C"/>
    <n v="0"/>
    <n v="7.8224284715848802E-2"/>
    <n v="8.9342326824466203E-3"/>
    <n v="1.784702320645537E-2"/>
    <n v="2.6738423033206497E-2"/>
    <n v="3.560848350037342E-2"/>
    <n v="4.4457255822419148E-2"/>
    <n v="5.2402037564044684E-2"/>
    <n v="5.8742608976401191E-2"/>
    <n v="6.3802892209174678E-2"/>
    <n v="6.7841403051586535E-2"/>
    <n v="7.1064457784698595E-2"/>
    <n v="7.3636713306100665E-2"/>
    <n v="7.5689578992621229E-2"/>
    <n v="7.7327930039719564E-2"/>
    <n v="7.8224284715848802E-2"/>
    <n v="7.8224284715848802E-2"/>
    <n v="7.8224284715848802E-2"/>
    <n v="7.8224284715848802E-2"/>
    <n v="7.8224284715848802E-2"/>
    <n v="7.8224284715848802E-2"/>
    <n v="7.8224284715848802E-2"/>
    <n v="8.4038447879750833E-3"/>
    <n v="8.3824026295372112E-3"/>
    <n v="8.3610119322795919E-3"/>
    <n v="8.3396725726953887E-3"/>
    <n v="8.3183844275741894E-3"/>
    <n v="7.4143938471539972E-3"/>
    <n v="5.8101835178849684E-3"/>
    <n v="4.5298953383019445E-3"/>
    <n v="3.5081229479403224E-3"/>
    <n v="2.6926668386405197E-3"/>
    <n v="2.0418676269305333E-3"/>
    <n v="1.5224777920490266E-3"/>
    <n v="1.1079631526267949E-3"/>
    <n v="7.7714730919669999E-4"/>
    <n v="5.1312980087200898E-4"/>
    <n v="3.0242270782824003E-4"/>
    <n v="0"/>
    <n v="0"/>
    <n v="0"/>
    <n v="0"/>
    <n v="6.7616526826418041E-2"/>
    <n v="6.7616526826418041E-2"/>
    <n v="8.4038447879750833E-3"/>
    <n v="1.6786247417512293E-2"/>
    <n v="2.5147259349791885E-2"/>
    <n v="3.3486931922487272E-2"/>
    <n v="4.1805316350061461E-2"/>
    <n v="4.9219710197215459E-2"/>
    <n v="5.5029893715100427E-2"/>
    <n v="5.9559789053402368E-2"/>
    <n v="6.3067912001342694E-2"/>
    <n v="6.5760578839983208E-2"/>
    <n v="6.7616526826418041E-2"/>
    <n v="6.7616526826418041E-2"/>
    <n v="6.7616526826418041E-2"/>
    <n v="6.7616526826418041E-2"/>
    <n v="6.7616526826418041E-2"/>
    <n v="6.7616526826418041E-2"/>
    <n v="6.7616526826418041E-2"/>
    <n v="6.7616526826418041E-2"/>
    <n v="6.7616526826418041E-2"/>
    <n v="6.7616526826418041E-2"/>
  </r>
  <r>
    <x v="34"/>
    <s v="Under $40"/>
    <n v="39.929946855903296"/>
    <s v="HVAC"/>
    <s v="Rural"/>
    <s v="SC-Retro"/>
    <s v="M-IO Retro"/>
    <x v="2"/>
    <s v="Assembly"/>
    <s v="Demand Control Ventilation-Retro-Assembly"/>
    <n v="6.7153892778867297E-2"/>
    <n v="6.6852595646599483E-2"/>
    <n v="6.6552650334131699E-2"/>
    <n v="6.6254050776299242E-2"/>
    <n v="6.5956790935149584E-2"/>
    <n v="5.9094778319838497E-2"/>
    <n v="4.7063711798221448E-2"/>
    <n v="3.7482042089029423E-2"/>
    <n v="2.9851098128151978E-2"/>
    <n v="2.3773732960973612E-2"/>
    <n v="1.8933654516604302E-2"/>
    <n v="1.507896441600518E-2"/>
    <n v="1.2009048103193627E-2"/>
    <n v="9.5641340058965039E-3"/>
    <n v="7.6169783397253728E-3"/>
    <n v="6.0662427975262424E-3"/>
    <n v="4.1189948501232385E-5"/>
    <n v="1.4644096283898827E-5"/>
    <n v="4.969601139061242E-6"/>
    <n v="1.6131184978702763E-6"/>
    <n v="0.56617272760546911"/>
    <n v="25.68131222768729"/>
    <n v="39.929946855903296"/>
    <s v="C-All-HVAC-Vent-All-All-E"/>
    <n v="0"/>
    <n v="0.56617272760546911"/>
    <n v="6.7153892778867297E-2"/>
    <n v="0.13400648842546678"/>
    <n v="0.20055913875959847"/>
    <n v="0.26681318953589772"/>
    <n v="0.33276998047104733"/>
    <n v="0.39186475879088584"/>
    <n v="0.43892847058910728"/>
    <n v="0.47641051267813672"/>
    <n v="0.50626161080628873"/>
    <n v="0.53003534376726236"/>
    <n v="0.54896899828386669"/>
    <n v="0.5640479626998719"/>
    <n v="0.56617272760546911"/>
    <n v="0.56617272760546911"/>
    <n v="0.56617272760546911"/>
    <n v="0.56617272760546911"/>
    <n v="0.56617272760546911"/>
    <n v="0.56617272760546911"/>
    <n v="0.56617272760546911"/>
    <n v="0.56617272760546911"/>
    <n v="6.3315044498020945E-2"/>
    <n v="6.3013747365753131E-2"/>
    <n v="6.2713802053285347E-2"/>
    <n v="6.2415202495452883E-2"/>
    <n v="6.2117942654303225E-2"/>
    <n v="5.5255930038992138E-2"/>
    <n v="4.3224863517375089E-2"/>
    <n v="3.3643193808183064E-2"/>
    <n v="2.6012249847305619E-2"/>
    <n v="1.9934884680127253E-2"/>
    <n v="1.5094806235757943E-2"/>
    <n v="1.1240116135158823E-2"/>
    <n v="8.1701998223472697E-3"/>
    <n v="5.7252857250501459E-3"/>
    <n v="3.7781300588790147E-3"/>
    <n v="2.2273945166798844E-3"/>
    <n v="0"/>
    <n v="0"/>
    <n v="0"/>
    <n v="0"/>
    <n v="0.48939576198854196"/>
    <n v="0.48939576198854196"/>
    <n v="6.3315044498020945E-2"/>
    <n v="0.12632879186377408"/>
    <n v="0.18904259391705941"/>
    <n v="0.25145779641251231"/>
    <n v="0.31357573906681552"/>
    <n v="0.36883166910580767"/>
    <n v="0.41205653262318276"/>
    <n v="0.44569972643136579"/>
    <n v="0.4717119762786714"/>
    <n v="0.48939576198854196"/>
    <n v="0.48939576198854196"/>
    <n v="0.48939576198854196"/>
    <n v="0.48939576198854196"/>
    <n v="0.48939576198854196"/>
    <n v="0.48939576198854196"/>
    <n v="0.48939576198854196"/>
    <n v="0.48939576198854196"/>
    <n v="0.48939576198854196"/>
    <n v="0.48939576198854196"/>
    <n v="0.48939576198854196"/>
  </r>
  <r>
    <x v="34"/>
    <s v="Under $30"/>
    <n v="29.430036643181253"/>
    <s v="HVAC"/>
    <s v="Rural"/>
    <s v="SC-Retro"/>
    <s v="M-IO Retro"/>
    <x v="2"/>
    <s v="Other"/>
    <s v="Demand Control Ventilation-Retro-Other"/>
    <n v="2.5272763277530055E-2"/>
    <n v="2.5045308408032287E-2"/>
    <n v="2.4819900632359993E-2"/>
    <n v="2.4596521526668757E-2"/>
    <n v="2.4375152832928744E-2"/>
    <n v="2.1740198811689149E-2"/>
    <n v="1.7235629617907148E-2"/>
    <n v="1.3664407161076794E-2"/>
    <n v="1.083314199730168E-2"/>
    <n v="8.5885149754607714E-3"/>
    <n v="6.8089746725452979E-3"/>
    <n v="5.3981551203939127E-3"/>
    <n v="4.279657379448294E-3"/>
    <n v="3.392912370426607E-3"/>
    <n v="2.6899009272742143E-3"/>
    <n v="2.1325534551429968E-3"/>
    <n v="1.4413550036915128E-5"/>
    <n v="5.1005179611298899E-6"/>
    <n v="1.7227293683631282E-6"/>
    <n v="5.5651493329399873E-7"/>
    <n v="0.19626572799692432"/>
    <n v="18.66266399402932"/>
    <n v="29.430036643181253"/>
    <s v="C-All-HVAC-Vent-All-All-E"/>
    <n v="0"/>
    <n v="0.19626572799692432"/>
    <n v="2.5272763277530055E-2"/>
    <n v="5.0318071685562342E-2"/>
    <n v="7.5137972317922339E-2"/>
    <n v="9.9734493844591099E-2"/>
    <n v="0.12410964667751984"/>
    <n v="0.14584984548920898"/>
    <n v="0.16308547510711613"/>
    <n v="0.17674988226819294"/>
    <n v="0.18758302426549461"/>
    <n v="0.19617153924095537"/>
    <n v="0.19626572799692432"/>
    <n v="0.19626572799692432"/>
    <n v="0.19626572799692432"/>
    <n v="0.19626572799692432"/>
    <n v="0.19626572799692432"/>
    <n v="0.19626572799692432"/>
    <n v="0.19626572799692432"/>
    <n v="0.19626572799692432"/>
    <n v="0.19626572799692432"/>
    <n v="0.19626572799692432"/>
    <n v="2.3942013285921358E-2"/>
    <n v="2.371455841642359E-2"/>
    <n v="2.3489150640751296E-2"/>
    <n v="2.326577153506006E-2"/>
    <n v="2.3044402841320047E-2"/>
    <n v="2.0409448820080452E-2"/>
    <n v="1.5904879626298451E-2"/>
    <n v="1.2333657169468095E-2"/>
    <n v="9.5023920056929809E-3"/>
    <n v="7.2577649838520726E-3"/>
    <n v="5.4782246809365991E-3"/>
    <n v="4.0674051287852148E-3"/>
    <n v="2.9489073878395957E-3"/>
    <n v="2.0621623788179087E-3"/>
    <n v="1.3591509356655159E-3"/>
    <n v="8.0180346353429842E-4"/>
    <n v="0"/>
    <n v="0"/>
    <n v="0"/>
    <n v="0"/>
    <n v="0.16965072816475035"/>
    <n v="0.16965072816475035"/>
    <n v="2.3942013285921358E-2"/>
    <n v="4.7656571702344948E-2"/>
    <n v="7.114572234309624E-2"/>
    <n v="9.4411493878156297E-2"/>
    <n v="0.11745589671947634"/>
    <n v="0.13786534553955679"/>
    <n v="0.15377022516585523"/>
    <n v="0.16610388233532333"/>
    <n v="0.16965072816475035"/>
    <n v="0.16965072816475035"/>
    <n v="0.16965072816475035"/>
    <n v="0.16965072816475035"/>
    <n v="0.16965072816475035"/>
    <n v="0.16965072816475035"/>
    <n v="0.16965072816475035"/>
    <n v="0.16965072816475035"/>
    <n v="0.16965072816475035"/>
    <n v="0.16965072816475035"/>
    <n v="0.16965072816475035"/>
    <n v="0.16965072816475035"/>
  </r>
  <r>
    <x v="35"/>
    <s v="Under $30"/>
    <n v="25.424634792000891"/>
    <s v="HVAC"/>
    <s v="Rural"/>
    <s v="SC-Retro"/>
    <s v="Measure InputOutput"/>
    <x v="2"/>
    <s v="Large Off"/>
    <s v="DCV Parking Garage-Retro"/>
    <n v="0.11172782522490654"/>
    <n v="0.11139264174923186"/>
    <n v="0.11105846382398414"/>
    <n v="0.11072528843251216"/>
    <n v="0.11039311256721462"/>
    <n v="9.9055739906561691E-2"/>
    <n v="7.9006858149473627E-2"/>
    <n v="6.3015870060020157E-2"/>
    <n v="5.0261457959872073E-2"/>
    <n v="4.0088538868793974E-2"/>
    <n v="3.197461860175007E-2"/>
    <n v="2.5502955796755853E-2"/>
    <n v="2.0341157543492472E-2"/>
    <n v="1.6224107256689598E-2"/>
    <n v="1.294034794793562E-2"/>
    <n v="1.0321221523273451E-2"/>
    <n v="7.0186813558915069E-5"/>
    <n v="2.4991065046315836E-5"/>
    <n v="8.4938901015624736E-6"/>
    <n v="2.7613366100056753E-6"/>
    <n v="1.0041366385177846"/>
    <n v="12.571613818714061"/>
    <n v="25.424634792000891"/>
    <s v="C-All-HVAC-Vent-All-All-E"/>
    <n v="0"/>
    <n v="1.0041366385177846"/>
    <n v="0.11172782522490654"/>
    <n v="0.2231204669741384"/>
    <n v="0.33417893079812255"/>
    <n v="0.44490421923063472"/>
    <n v="0.55529733179784935"/>
    <n v="0.65435307170441104"/>
    <n v="0.73335992985388465"/>
    <n v="0.79637579991390484"/>
    <n v="0.84663725787377686"/>
    <n v="0.88672579674257079"/>
    <n v="0.9187004153443209"/>
    <n v="0.94420337114107677"/>
    <n v="0.9645445286845693"/>
    <n v="0.98076863594125885"/>
    <n v="0.99370898388919449"/>
    <n v="1.0040302054124679"/>
    <n v="1.0041003922260268"/>
    <n v="1.004125383291073"/>
    <n v="1.0041338771811745"/>
    <n v="1.0041366385177846"/>
    <n v="0.10491942909319643"/>
    <n v="0.10458424561752175"/>
    <n v="0.10425006769227403"/>
    <n v="0.10391689230080205"/>
    <n v="0.10358471643550451"/>
    <n v="9.2247343774851581E-2"/>
    <n v="7.2198462017763518E-2"/>
    <n v="5.6207473928310048E-2"/>
    <n v="4.3453061828161964E-2"/>
    <n v="3.3280142737083865E-2"/>
    <n v="2.5166222470039957E-2"/>
    <n v="1.869455966504574E-2"/>
    <n v="1.3532761411782359E-2"/>
    <n v="9.4157111249794853E-3"/>
    <n v="6.1319518162255083E-3"/>
    <n v="3.5128253915633388E-3"/>
    <n v="0"/>
    <n v="0"/>
    <n v="0"/>
    <n v="0"/>
    <n v="0.86796871588358226"/>
    <n v="0.86796871588358226"/>
    <n v="0.10491942909319643"/>
    <n v="0.20950367471071818"/>
    <n v="0.3137537424029922"/>
    <n v="0.41767063470379423"/>
    <n v="0.52125535113929877"/>
    <n v="0.61350269491415033"/>
    <n v="0.6857011569319138"/>
    <n v="0.74190863086022385"/>
    <n v="0.78536169268838585"/>
    <n v="0.81864183542546975"/>
    <n v="0.84380805789550972"/>
    <n v="0.86250261756055546"/>
    <n v="0.86796871588358226"/>
    <n v="0.86796871588358226"/>
    <n v="0.86796871588358226"/>
    <n v="0.86796871588358226"/>
    <n v="0.86796871588358226"/>
    <n v="0.86796871588358226"/>
    <n v="0.86796871588358226"/>
    <n v="0.86796871588358226"/>
  </r>
  <r>
    <x v="35"/>
    <s v="Under $30"/>
    <n v="25.424634792000891"/>
    <s v="HVAC"/>
    <s v="Rural"/>
    <s v="SC-Retro"/>
    <s v="Measure InputOutput"/>
    <x v="2"/>
    <s v="Medium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Small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XLarge Ret"/>
    <s v="DCV Parking Garage-Retro"/>
    <n v="7.7649101659394478E-3"/>
    <n v="7.7291915791761262E-3"/>
    <n v="7.6936372979119145E-3"/>
    <n v="7.6582465663415185E-3"/>
    <n v="7.6230186321363481E-3"/>
    <n v="6.8291574717856693E-3"/>
    <n v="5.4381946779323651E-3"/>
    <n v="4.3305431859311004E-3"/>
    <n v="3.4484981498206528E-3"/>
    <n v="2.7461080466651827E-3"/>
    <n v="2.1867807597204182E-3"/>
    <n v="1.7413772545805625E-3"/>
    <n v="1.386693535367594E-3"/>
    <n v="1.1042517960839224E-3"/>
    <n v="8.7933779025754918E-4"/>
    <n v="7.0023426913789154E-4"/>
    <n v="4.7540628980508218E-6"/>
    <n v="1.6899968387951881E-6"/>
    <n v="5.7344797880209199E-7"/>
    <n v="1.8611761032140153E-7"/>
    <n v="6.9267384804114221E-2"/>
    <n v="12.571613818714061"/>
    <n v="25.424634792000891"/>
    <s v="C-All-HVAC-Vent-All-All-E"/>
    <n v="0"/>
    <n v="6.9267384804114221E-2"/>
    <n v="7.7649101659394478E-3"/>
    <n v="1.5494101745115573E-2"/>
    <n v="2.3187739043027487E-2"/>
    <n v="3.0845985609369006E-2"/>
    <n v="3.8469004241505352E-2"/>
    <n v="4.529816171329102E-2"/>
    <n v="5.0736356391223383E-2"/>
    <n v="5.5066899577154486E-2"/>
    <n v="5.8515397726975137E-2"/>
    <n v="6.1261505773640319E-2"/>
    <n v="6.3448286533360737E-2"/>
    <n v="6.5189663787941304E-2"/>
    <n v="6.6576357323308896E-2"/>
    <n v="6.7680609119392818E-2"/>
    <n v="6.8559946909650366E-2"/>
    <n v="6.9260181178788252E-2"/>
    <n v="6.926493524168631E-2"/>
    <n v="6.9266625238525101E-2"/>
    <n v="6.9267198686503897E-2"/>
    <n v="6.9267384804114221E-2"/>
    <n v="7.2952531723950833E-3"/>
    <n v="7.2595345856317616E-3"/>
    <n v="7.2239803043675499E-3"/>
    <n v="7.1885895727971539E-3"/>
    <n v="7.1533616385919836E-3"/>
    <n v="6.3595004782413048E-3"/>
    <n v="4.9685376843880006E-3"/>
    <n v="3.8608861923867359E-3"/>
    <n v="2.9788411562762882E-3"/>
    <n v="2.2764510531208182E-3"/>
    <n v="1.7171237661760537E-3"/>
    <n v="1.2717202610361979E-3"/>
    <n v="9.170365418232296E-4"/>
    <n v="6.3459480253955796E-4"/>
    <n v="4.0968079671318473E-4"/>
    <n v="2.305772755935271E-4"/>
    <n v="0"/>
    <n v="0"/>
    <n v="0"/>
    <n v="0"/>
    <n v="5.9874244933226933E-2"/>
    <n v="5.9874244933226933E-2"/>
    <n v="7.2952531723950833E-3"/>
    <n v="1.4554787758026846E-2"/>
    <n v="2.1778768062394396E-2"/>
    <n v="2.8967357635191551E-2"/>
    <n v="3.6120719273783533E-2"/>
    <n v="4.2480219752024838E-2"/>
    <n v="4.7448757436412838E-2"/>
    <n v="5.130964362879957E-2"/>
    <n v="5.4288484785075856E-2"/>
    <n v="5.6564935838196675E-2"/>
    <n v="5.828205960437273E-2"/>
    <n v="5.9553779865408926E-2"/>
    <n v="5.9874244933226933E-2"/>
    <n v="5.9874244933226933E-2"/>
    <n v="5.9874244933226933E-2"/>
    <n v="5.9874244933226933E-2"/>
    <n v="5.9874244933226933E-2"/>
    <n v="5.9874244933226933E-2"/>
    <n v="5.9874244933226933E-2"/>
    <n v="5.9874244933226933E-2"/>
  </r>
  <r>
    <x v="35"/>
    <s v="Under $30"/>
    <n v="25.424634792000891"/>
    <s v="HVAC"/>
    <s v="Rural"/>
    <s v="SC-Retro"/>
    <s v="Measure InputOutput"/>
    <x v="2"/>
    <s v="Large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Medium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Small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School K-12"/>
    <s v="DCV Parking Garage-Retro"/>
    <n v="3.6058059642595144E-3"/>
    <n v="3.5910221598060518E-3"/>
    <n v="3.576298968950847E-3"/>
    <n v="3.5616361431781477E-3"/>
    <n v="3.5470334349911171E-3"/>
    <n v="3.179241538116888E-3"/>
    <n v="2.5329653182484873E-3"/>
    <n v="2.0180641283549347E-3"/>
    <n v="1.6078320523429438E-3"/>
    <n v="1.2809919527426699E-3"/>
    <n v="1.0205919085891396E-3"/>
    <n v="8.1312598541113956E-4"/>
    <n v="6.478337350967633E-4"/>
    <n v="5.161420934262931E-4"/>
    <n v="4.1122072867459631E-4"/>
    <n v="3.276277789496243E-4"/>
    <n v="2.2254727963630643E-6"/>
    <n v="7.9152604246553003E-7"/>
    <n v="2.6871830861881997E-7"/>
    <n v="8.7260280544671221E-8"/>
    <n v="3.2240806868567153E-2"/>
    <n v="12.571613818714061"/>
    <n v="25.424634792000891"/>
    <s v="C-All-HVAC-Vent-All-All-E"/>
    <n v="0"/>
    <n v="3.2240806868567153E-2"/>
    <n v="3.6058059642595144E-3"/>
    <n v="7.1968281240655657E-3"/>
    <n v="1.0773127093016413E-2"/>
    <n v="1.4334763236194561E-2"/>
    <n v="1.7881796671185678E-2"/>
    <n v="2.1061038209302566E-2"/>
    <n v="2.3594003527551054E-2"/>
    <n v="2.5612067655905988E-2"/>
    <n v="2.7219899708248931E-2"/>
    <n v="2.8500891660991602E-2"/>
    <n v="2.9521483569580741E-2"/>
    <n v="3.0334609554991881E-2"/>
    <n v="3.0982443290088642E-2"/>
    <n v="3.1498585383514938E-2"/>
    <n v="3.1909806112189534E-2"/>
    <n v="3.2237433891139158E-2"/>
    <n v="3.2239659363935524E-2"/>
    <n v="3.2240450889977991E-2"/>
    <n v="3.224071960828661E-2"/>
    <n v="3.2240806868567153E-2"/>
    <n v="3.3872020648029787E-3"/>
    <n v="3.3724182603495161E-3"/>
    <n v="3.3576950694943113E-3"/>
    <n v="3.343032243721612E-3"/>
    <n v="3.3284295355345815E-3"/>
    <n v="2.9606376386603524E-3"/>
    <n v="2.3143614187919517E-3"/>
    <n v="1.7994602288983991E-3"/>
    <n v="1.3892281528864081E-3"/>
    <n v="1.0623880532861342E-3"/>
    <n v="8.0198800913260408E-4"/>
    <n v="5.94522085954604E-4"/>
    <n v="4.2922983564022774E-4"/>
    <n v="2.9753819396975754E-4"/>
    <n v="1.9261682921806073E-4"/>
    <n v="1.0902387949308871E-4"/>
    <n v="0"/>
    <n v="0"/>
    <n v="0"/>
    <n v="0"/>
    <n v="2.7868728879436443E-2"/>
    <n v="2.7868728879436443E-2"/>
    <n v="3.3872020648029787E-3"/>
    <n v="6.7596203251524944E-3"/>
    <n v="1.0117315394646807E-2"/>
    <n v="1.3460347638368418E-2"/>
    <n v="1.6788777173903001E-2"/>
    <n v="1.9749414812563353E-2"/>
    <n v="2.2063776231355303E-2"/>
    <n v="2.3863236460253703E-2"/>
    <n v="2.525246461314011E-2"/>
    <n v="2.6314852666426244E-2"/>
    <n v="2.7116840675558848E-2"/>
    <n v="2.7711362761513453E-2"/>
    <n v="2.7868728879436443E-2"/>
    <n v="2.7868728879436443E-2"/>
    <n v="2.7868728879436443E-2"/>
    <n v="2.7868728879436443E-2"/>
    <n v="2.7868728879436443E-2"/>
    <n v="2.7868728879436443E-2"/>
    <n v="2.7868728879436443E-2"/>
    <n v="2.7868728879436443E-2"/>
  </r>
  <r>
    <x v="35"/>
    <s v="Under $30"/>
    <n v="25.424634792000891"/>
    <s v="HVAC"/>
    <s v="Rural"/>
    <s v="SC-Retro"/>
    <s v="Measure InputOutput"/>
    <x v="2"/>
    <s v="University"/>
    <s v="DCV Parking Garage-Retro"/>
    <n v="1.0670588060407559E-2"/>
    <n v="1.0626838649359888E-2"/>
    <n v="1.0583268610897513E-2"/>
    <n v="1.0539877209592834E-2"/>
    <n v="1.0496663713033502E-2"/>
    <n v="9.4082646526290597E-3"/>
    <n v="7.4957526140426254E-3"/>
    <n v="5.9720160226600406E-3"/>
    <n v="4.758024605573708E-3"/>
    <n v="3.7908133637526834E-3"/>
    <n v="3.0202168231690382E-3"/>
    <n v="2.4062671473552366E-3"/>
    <n v="1.9171211616408643E-3"/>
    <n v="1.5274087719025092E-3"/>
    <n v="1.2169171167501671E-3"/>
    <n v="9.6954220525719296E-4"/>
    <n v="6.5857962644171956E-6"/>
    <n v="2.3423468766625134E-6"/>
    <n v="7.9521261098965956E-7"/>
    <n v="2.5822756880346901E-7"/>
    <n v="9.54095623113453E-2"/>
    <n v="12.571613818714061"/>
    <n v="25.424634792000891"/>
    <s v="C-All-HVAC-Vent-All-All-E"/>
    <n v="0"/>
    <n v="9.54095623113453E-2"/>
    <n v="1.0670588060407559E-2"/>
    <n v="2.1297426709767447E-2"/>
    <n v="3.188069532066496E-2"/>
    <n v="4.2420572530257793E-2"/>
    <n v="5.2917236243291296E-2"/>
    <n v="6.2325500895920358E-2"/>
    <n v="6.9821253509962988E-2"/>
    <n v="7.5793269532623025E-2"/>
    <n v="8.0551294138196727E-2"/>
    <n v="8.4342107501949412E-2"/>
    <n v="8.7362324325118451E-2"/>
    <n v="8.9768591472473694E-2"/>
    <n v="9.1685712634114555E-2"/>
    <n v="9.3213121406017063E-2"/>
    <n v="9.4430038522767226E-2"/>
    <n v="9.5399580728024416E-2"/>
    <n v="9.5406166524288835E-2"/>
    <n v="9.5408508871165504E-2"/>
    <n v="9.54093040837765E-2"/>
    <n v="9.54095623113453E-2"/>
    <n v="1.0023677998518395E-2"/>
    <n v="9.9799285874707239E-3"/>
    <n v="9.9363585490083485E-3"/>
    <n v="9.8929671477036695E-3"/>
    <n v="9.8497536511443374E-3"/>
    <n v="8.7613545907398952E-3"/>
    <n v="6.8488425521534601E-3"/>
    <n v="5.3251059607708753E-3"/>
    <n v="4.1111145436845426E-3"/>
    <n v="3.1439033018635185E-3"/>
    <n v="2.3733067612798728E-3"/>
    <n v="1.7593570854660715E-3"/>
    <n v="1.2702110997516991E-3"/>
    <n v="8.8049871001334408E-4"/>
    <n v="5.70007054861002E-4"/>
    <n v="3.2263214336802784E-4"/>
    <n v="0"/>
    <n v="0"/>
    <n v="0"/>
    <n v="0"/>
    <n v="8.2471361073561997E-2"/>
    <n v="8.2471361073561997E-2"/>
    <n v="1.0023677998518395E-2"/>
    <n v="2.0003606585989119E-2"/>
    <n v="2.9939965134997467E-2"/>
    <n v="3.9832932282701135E-2"/>
    <n v="4.968268593384547E-2"/>
    <n v="5.8444040524585364E-2"/>
    <n v="6.529288307673882E-2"/>
    <n v="7.0617989037509696E-2"/>
    <n v="7.4729103581194237E-2"/>
    <n v="7.787300688305776E-2"/>
    <n v="8.0246313644337638E-2"/>
    <n v="8.2005670729803706E-2"/>
    <n v="8.2471361073561997E-2"/>
    <n v="8.2471361073561997E-2"/>
    <n v="8.2471361073561997E-2"/>
    <n v="8.2471361073561997E-2"/>
    <n v="8.2471361073561997E-2"/>
    <n v="8.2471361073561997E-2"/>
    <n v="8.2471361073561997E-2"/>
    <n v="8.2471361073561997E-2"/>
  </r>
  <r>
    <x v="35"/>
    <s v="Under $30"/>
    <n v="25.424634792000891"/>
    <s v="HVAC"/>
    <s v="Rural"/>
    <s v="SC-Retro"/>
    <s v="Measure InputOutput"/>
    <x v="2"/>
    <s v="Warehouse"/>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Supermark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MiniMar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Restauran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Rural"/>
    <s v="SC-Retro"/>
    <s v="Measure InputOutput"/>
    <x v="2"/>
    <s v="Lodging"/>
    <s v="DCV Parking Garage-Retro"/>
    <n v="1.0528956679847403E-2"/>
    <n v="1.0503687183815771E-2"/>
    <n v="1.0478478334574614E-2"/>
    <n v="1.0453329986571634E-2"/>
    <n v="1.0428241994603859E-2"/>
    <n v="9.3628927924351308E-3"/>
    <n v="7.4723374797866305E-3"/>
    <n v="5.9635230958681147E-3"/>
    <n v="4.759368512350425E-3"/>
    <n v="3.7983568223366273E-3"/>
    <n v="3.0313926127704164E-3"/>
    <n v="2.4192938163998126E-3"/>
    <n v="1.9307900089923634E-3"/>
    <n v="1.5409248903766252E-3"/>
    <n v="1.2297813365117771E-3"/>
    <n v="9.8146388904331913E-4"/>
    <n v="6.6782312397592289E-6"/>
    <n v="2.3793307787505041E-6"/>
    <n v="8.0917464950646267E-7"/>
    <n v="2.6322189334517427E-7"/>
    <n v="9.4892949394845882E-2"/>
    <n v="12.571613818714061"/>
    <n v="25.424634792000891"/>
    <s v="C-All-HVAC-Vent-All-All-E"/>
    <n v="0"/>
    <n v="9.4892949394845882E-2"/>
    <n v="1.0528956679847403E-2"/>
    <n v="2.1032643863663172E-2"/>
    <n v="3.151112219823779E-2"/>
    <n v="4.1964452184809424E-2"/>
    <n v="5.2392694179413279E-2"/>
    <n v="6.1755586971848409E-2"/>
    <n v="6.9227924451635045E-2"/>
    <n v="7.5191447547503162E-2"/>
    <n v="7.9950816059853588E-2"/>
    <n v="8.374917288219022E-2"/>
    <n v="8.6780565494960632E-2"/>
    <n v="8.9199859311360444E-2"/>
    <n v="9.1130649320352808E-2"/>
    <n v="9.2671574210729427E-2"/>
    <n v="9.3901355547241203E-2"/>
    <n v="9.4882819436284516E-2"/>
    <n v="9.4889497667524275E-2"/>
    <n v="9.4891876998303024E-2"/>
    <n v="9.4892686172952531E-2"/>
    <n v="9.4892949394845882E-2"/>
    <n v="9.8855494334590035E-3"/>
    <n v="9.8602799374273714E-3"/>
    <n v="9.8350710881862143E-3"/>
    <n v="9.8099227401832346E-3"/>
    <n v="9.7848347482154593E-3"/>
    <n v="8.7194855460467312E-3"/>
    <n v="6.82893023339823E-3"/>
    <n v="5.3201158494797143E-3"/>
    <n v="4.1159612659620246E-3"/>
    <n v="3.1549495759482273E-3"/>
    <n v="2.3879853663820163E-3"/>
    <n v="1.7758865700114126E-3"/>
    <n v="1.2873827626039632E-3"/>
    <n v="8.9751764398822507E-4"/>
    <n v="5.8637409012337694E-4"/>
    <n v="3.3805664265491896E-4"/>
    <n v="0"/>
    <n v="0"/>
    <n v="0"/>
    <n v="0"/>
    <n v="8.2024804467077883E-2"/>
    <n v="8.2024804467077883E-2"/>
    <n v="9.8855494334590035E-3"/>
    <n v="1.9745829370886377E-2"/>
    <n v="2.9580900459072593E-2"/>
    <n v="3.9390823199255826E-2"/>
    <n v="4.9175657947471287E-2"/>
    <n v="5.7895143493518014E-2"/>
    <n v="6.4724073726916242E-2"/>
    <n v="7.0044189576395952E-2"/>
    <n v="7.4160150842357969E-2"/>
    <n v="7.7315100418306193E-2"/>
    <n v="7.970308578468821E-2"/>
    <n v="8.1478972354699628E-2"/>
    <n v="8.2024804467077883E-2"/>
    <n v="8.2024804467077883E-2"/>
    <n v="8.2024804467077883E-2"/>
    <n v="8.2024804467077883E-2"/>
    <n v="8.2024804467077883E-2"/>
    <n v="8.2024804467077883E-2"/>
    <n v="8.2024804467077883E-2"/>
    <n v="8.2024804467077883E-2"/>
  </r>
  <r>
    <x v="35"/>
    <s v="Under $30"/>
    <n v="25.424634792000891"/>
    <s v="HVAC"/>
    <s v="Rural"/>
    <s v="SC-Retro"/>
    <s v="Measure InputOutput"/>
    <x v="2"/>
    <s v="Hospital"/>
    <s v="DCV Parking Garage-Retro"/>
    <n v="1.0178986395376264E-2"/>
    <n v="1.0157610523945974E-2"/>
    <n v="1.0136279541845688E-2"/>
    <n v="1.0114993354807814E-2"/>
    <n v="1.0093751868762716E-2"/>
    <n v="9.0652994908544809E-3"/>
    <n v="7.2370098895389494E-3"/>
    <n v="5.7774497350167346E-3"/>
    <n v="4.6122536724585612E-3"/>
    <n v="3.6820543517971185E-3"/>
    <n v="2.9394576301266756E-3"/>
    <n v="2.3466278152827276E-3"/>
    <n v="1.8733599174965076E-3"/>
    <n v="1.4955406893358116E-3"/>
    <n v="1.193920043110565E-3"/>
    <n v="9.53130248816026E-4"/>
    <n v="6.4873981504440547E-6"/>
    <n v="2.3120418407663046E-6"/>
    <n v="7.8653037636555134E-7"/>
    <n v="2.5593413173470843E-7"/>
    <n v="9.1867567073071948E-2"/>
    <n v="12.571613818714061"/>
    <n v="25.424634792000891"/>
    <s v="C-All-HVAC-Vent-All-All-E"/>
    <n v="0"/>
    <n v="9.1867567073071948E-2"/>
    <n v="1.0178986395376264E-2"/>
    <n v="2.0336596919322238E-2"/>
    <n v="3.0472876461167926E-2"/>
    <n v="4.0587869815975744E-2"/>
    <n v="5.0681621684738457E-2"/>
    <n v="5.9746921175592937E-2"/>
    <n v="6.6983931065131883E-2"/>
    <n v="7.2761380800148615E-2"/>
    <n v="7.7373634472607172E-2"/>
    <n v="8.1055688824404296E-2"/>
    <n v="8.3995146454530975E-2"/>
    <n v="8.6341774269813709E-2"/>
    <n v="8.8215134187310223E-2"/>
    <n v="8.9710674876646038E-2"/>
    <n v="9.0904594919756609E-2"/>
    <n v="9.1857725168572629E-2"/>
    <n v="9.1864212566723072E-2"/>
    <n v="9.1866524608563843E-2"/>
    <n v="9.1867311138940214E-2"/>
    <n v="9.1867567073071948E-2"/>
    <n v="9.556092294815223E-3"/>
    <n v="9.5347164233849334E-3"/>
    <n v="9.5133854412846469E-3"/>
    <n v="9.4920992542467733E-3"/>
    <n v="9.4708577682016751E-3"/>
    <n v="8.44240539029344E-3"/>
    <n v="6.6141157889779085E-3"/>
    <n v="5.1545556344556936E-3"/>
    <n v="3.9893595718975203E-3"/>
    <n v="3.059160251236078E-3"/>
    <n v="2.316563529565635E-3"/>
    <n v="1.7237337147216869E-3"/>
    <n v="1.2504658169354668E-3"/>
    <n v="8.7264658877477083E-4"/>
    <n v="5.7102594254952429E-4"/>
    <n v="3.3023614825498525E-4"/>
    <n v="0"/>
    <n v="0"/>
    <n v="0"/>
    <n v="0"/>
    <n v="7.9409685061851129E-2"/>
    <n v="7.9409685061851129E-2"/>
    <n v="9.556092294815223E-3"/>
    <n v="1.9090808718200156E-2"/>
    <n v="2.8604194159484803E-2"/>
    <n v="3.809629341373158E-2"/>
    <n v="4.7567151181933255E-2"/>
    <n v="5.6009556572226699E-2"/>
    <n v="6.2623672361204613E-2"/>
    <n v="6.7778227995660301E-2"/>
    <n v="7.1767587567557828E-2"/>
    <n v="7.4826747818793907E-2"/>
    <n v="7.7143311348359542E-2"/>
    <n v="7.8867045063081231E-2"/>
    <n v="7.9409685061851129E-2"/>
    <n v="7.9409685061851129E-2"/>
    <n v="7.9409685061851129E-2"/>
    <n v="7.9409685061851129E-2"/>
    <n v="7.9409685061851129E-2"/>
    <n v="7.9409685061851129E-2"/>
    <n v="7.9409685061851129E-2"/>
    <n v="7.9409685061851129E-2"/>
  </r>
  <r>
    <x v="35"/>
    <s v="Under $30"/>
    <n v="25.424634792000891"/>
    <s v="HVAC"/>
    <s v="Rural"/>
    <s v="SC-Retro"/>
    <s v="Measure InputOutput"/>
    <x v="2"/>
    <s v="Residential Care"/>
    <s v="DCV Parking Garage-Retro"/>
    <n v="2.9805074470296432E-3"/>
    <n v="2.9733542291567731E-3"/>
    <n v="2.9662181790067977E-3"/>
    <n v="2.959099255377181E-3"/>
    <n v="2.9519974171642754E-3"/>
    <n v="2.6504213610267723E-3"/>
    <n v="2.115248279808247E-3"/>
    <n v="1.6881373471493663E-3"/>
    <n v="1.347268654012966E-3"/>
    <n v="1.0752281673946679E-3"/>
    <n v="8.5811809583433661E-4"/>
    <n v="6.8484688992346741E-4"/>
    <n v="5.4656260591012091E-4"/>
    <n v="4.3620068452474942E-4"/>
    <n v="3.4812304230551195E-4"/>
    <n v="2.7783003760318301E-4"/>
    <n v="1.8904549185947337E-6"/>
    <n v="6.735342656111585E-7"/>
    <n v="2.2905888419293684E-7"/>
    <n v="7.451211332630397E-8"/>
    <n v="2.6862029253409785E-2"/>
    <n v="12.571613818714061"/>
    <n v="25.424634792000891"/>
    <s v="C-All-HVAC-Vent-All-All-E"/>
    <n v="0"/>
    <n v="2.6862029253409785E-2"/>
    <n v="2.9805074470296432E-3"/>
    <n v="5.9538616761864163E-3"/>
    <n v="8.920079855193214E-3"/>
    <n v="1.1879179110570395E-2"/>
    <n v="1.483117652773467E-2"/>
    <n v="1.7481597888761441E-2"/>
    <n v="1.9596846168569687E-2"/>
    <n v="2.1284983515719055E-2"/>
    <n v="2.2632252169732022E-2"/>
    <n v="2.3707480337126691E-2"/>
    <n v="2.4565598432961026E-2"/>
    <n v="2.5250445322884493E-2"/>
    <n v="2.5797007928794614E-2"/>
    <n v="2.6233208613319365E-2"/>
    <n v="2.6581331655624877E-2"/>
    <n v="2.6859161693228061E-2"/>
    <n v="2.6861052148146655E-2"/>
    <n v="2.6861725682412265E-2"/>
    <n v="2.6861954741296459E-2"/>
    <n v="2.6862029253409785E-2"/>
    <n v="2.7983735331344579E-3"/>
    <n v="2.7912203152615877E-3"/>
    <n v="2.7840842651116124E-3"/>
    <n v="2.7769653414819956E-3"/>
    <n v="2.76986350326909E-3"/>
    <n v="2.468287447131587E-3"/>
    <n v="1.9331143659130617E-3"/>
    <n v="1.5060034332541809E-3"/>
    <n v="1.1651347401177806E-3"/>
    <n v="8.9309425349948257E-4"/>
    <n v="6.7598418193915127E-4"/>
    <n v="5.0271297602828206E-4"/>
    <n v="3.6442869201493556E-4"/>
    <n v="2.5406677062956407E-4"/>
    <n v="1.659891284103266E-4"/>
    <n v="9.5696123707997662E-5"/>
    <n v="0"/>
    <n v="0"/>
    <n v="0"/>
    <n v="0"/>
    <n v="2.3219350975506078E-2"/>
    <n v="2.3219350975506078E-2"/>
    <n v="2.7983735331344579E-3"/>
    <n v="5.5895938483960456E-3"/>
    <n v="8.3736781135076571E-3"/>
    <n v="1.1150643454989652E-2"/>
    <n v="1.3920506958258742E-2"/>
    <n v="1.6388794405390331E-2"/>
    <n v="1.8321908771303394E-2"/>
    <n v="1.9827912204557575E-2"/>
    <n v="2.0993046944675357E-2"/>
    <n v="2.1886141198174839E-2"/>
    <n v="2.2562125380113991E-2"/>
    <n v="2.3064838356142273E-2"/>
    <n v="2.3219350975506078E-2"/>
    <n v="2.3219350975506078E-2"/>
    <n v="2.3219350975506078E-2"/>
    <n v="2.3219350975506078E-2"/>
    <n v="2.3219350975506078E-2"/>
    <n v="2.3219350975506078E-2"/>
    <n v="2.3219350975506078E-2"/>
    <n v="2.3219350975506078E-2"/>
  </r>
  <r>
    <x v="35"/>
    <s v="Under $30"/>
    <n v="25.424634792000891"/>
    <s v="HVAC"/>
    <s v="Rural"/>
    <s v="SC-Retro"/>
    <s v="Measure InputOutput"/>
    <x v="2"/>
    <s v="Assembly"/>
    <s v="DCV Parking Garage-Retro"/>
    <n v="1.6184945045721957E-2"/>
    <n v="1.6112328592283488E-2"/>
    <n v="1.6040037944666106E-2"/>
    <n v="1.5968071641087704E-2"/>
    <n v="1.5896428226324696E-2"/>
    <n v="1.4242595626514327E-2"/>
    <n v="1.1342955077976027E-2"/>
    <n v="9.0336504156209394E-3"/>
    <n v="7.1944955499382811E-3"/>
    <n v="5.7297729972567157E-3"/>
    <n v="4.5632523325938859E-3"/>
    <n v="3.6342228323693196E-3"/>
    <n v="2.8943338287424707E-3"/>
    <n v="2.305078334104677E-3"/>
    <n v="1.8357889727831952E-3"/>
    <n v="1.4620419196735798E-3"/>
    <n v="9.9273031739770493E-6"/>
    <n v="3.5294140635991504E-6"/>
    <n v="1.1977372867976894E-6"/>
    <n v="3.8878214143505306E-7"/>
    <n v="0.14445504257432318"/>
    <n v="12.571613818714061"/>
    <n v="25.424634792000891"/>
    <s v="C-All-HVAC-Vent-All-All-E"/>
    <n v="0"/>
    <n v="0.14445504257432318"/>
    <n v="1.6184945045721957E-2"/>
    <n v="3.2297273638005441E-2"/>
    <n v="4.8337311582671544E-2"/>
    <n v="6.4305383223759255E-2"/>
    <n v="8.0201811450083954E-2"/>
    <n v="9.4444407076598277E-2"/>
    <n v="0.10578736215457431"/>
    <n v="0.11482101257019525"/>
    <n v="0.12201550812013354"/>
    <n v="0.12774528111739025"/>
    <n v="0.13230853344998414"/>
    <n v="0.13594275628235347"/>
    <n v="0.13883709011109593"/>
    <n v="0.14114216844520061"/>
    <n v="0.1429779574179838"/>
    <n v="0.14443999933765739"/>
    <n v="0.14444992664083137"/>
    <n v="0.14445345605489496"/>
    <n v="0.14445465379218175"/>
    <n v="0.14445504257432318"/>
    <n v="1.5205489545999522E-2"/>
    <n v="1.5132873092561054E-2"/>
    <n v="1.5060582444943672E-2"/>
    <n v="1.498861614136527E-2"/>
    <n v="1.4916972726602262E-2"/>
    <n v="1.3263140126791893E-2"/>
    <n v="1.0363499578253593E-2"/>
    <n v="8.0541949158985052E-3"/>
    <n v="6.2150400502158478E-3"/>
    <n v="4.7503174975342824E-3"/>
    <n v="3.5837968328714526E-3"/>
    <n v="2.6547673326468863E-3"/>
    <n v="1.9148783290200372E-3"/>
    <n v="1.3256228343822435E-3"/>
    <n v="8.5633347306076171E-4"/>
    <n v="4.8258641995114625E-4"/>
    <n v="0"/>
    <n v="0"/>
    <n v="0"/>
    <n v="0"/>
    <n v="0.12486593257987451"/>
    <n v="0.12486593257987451"/>
    <n v="1.5205489545999522E-2"/>
    <n v="3.0338362638560577E-2"/>
    <n v="4.5398945083504248E-2"/>
    <n v="6.0387561224869518E-2"/>
    <n v="7.5304533951471783E-2"/>
    <n v="8.8567674078263672E-2"/>
    <n v="9.8931173656517268E-2"/>
    <n v="0.10698536857241578"/>
    <n v="0.11320040862263163"/>
    <n v="0.11795072612016591"/>
    <n v="0.12153452295303736"/>
    <n v="0.12418929028568425"/>
    <n v="0.12486593257987451"/>
    <n v="0.12486593257987451"/>
    <n v="0.12486593257987451"/>
    <n v="0.12486593257987451"/>
    <n v="0.12486593257987451"/>
    <n v="0.12486593257987451"/>
    <n v="0.12486593257987451"/>
    <n v="0.12486593257987451"/>
  </r>
  <r>
    <x v="35"/>
    <s v="Under $30"/>
    <n v="25.424634792000891"/>
    <s v="HVAC"/>
    <s v="Rural"/>
    <s v="SC-Retro"/>
    <s v="Measure InputOutput"/>
    <x v="2"/>
    <s v="Other"/>
    <s v="DCV Parking Garage-Retro"/>
    <n v="3.6925147855286944E-2"/>
    <n v="3.6592821524589356E-2"/>
    <n v="3.626348613086805E-2"/>
    <n v="3.5937114755690239E-2"/>
    <n v="3.5613680722889042E-2"/>
    <n v="3.1763841836744744E-2"/>
    <n v="2.5182373808171225E-2"/>
    <n v="1.9964585955118151E-2"/>
    <n v="1.582792374521767E-2"/>
    <n v="1.2548377945208567E-2"/>
    <n v="9.9483540349613476E-3"/>
    <n v="7.8870550789173592E-3"/>
    <n v="6.2528572665656815E-3"/>
    <n v="4.9572652409332722E-3"/>
    <n v="3.9301198830118981E-3"/>
    <n v="3.1157990432518312E-3"/>
    <n v="2.1059132331044515E-5"/>
    <n v="7.4521878666397396E-6"/>
    <n v="2.5170194467025645E-6"/>
    <n v="8.1310444647050015E-7"/>
    <n v="0.32274264627151622"/>
    <n v="12.571613818714061"/>
    <n v="25.424634792000891"/>
    <s v="C-All-HVAC-Vent-All-All-E"/>
    <n v="0"/>
    <n v="0.32274264627151622"/>
    <n v="3.6925147855286944E-2"/>
    <n v="7.35179693798763E-2"/>
    <n v="0.10978145551074435"/>
    <n v="0.14571857026643459"/>
    <n v="0.18133225098932362"/>
    <n v="0.21309609282606837"/>
    <n v="0.2382784666342396"/>
    <n v="0.25824305258935776"/>
    <n v="0.27407097633457544"/>
    <n v="0.28661935427978402"/>
    <n v="0.29656770831474538"/>
    <n v="0.30445476339366273"/>
    <n v="0.31070762066022839"/>
    <n v="0.31566488590116165"/>
    <n v="0.31959500578417355"/>
    <n v="0.32271080482742537"/>
    <n v="0.32273186395975639"/>
    <n v="0.32273931614762302"/>
    <n v="0.32274183316706972"/>
    <n v="0.32274264627151622"/>
    <n v="3.4736840308162265E-2"/>
    <n v="3.4404513977464676E-2"/>
    <n v="3.4075178583743371E-2"/>
    <n v="3.3748807208565559E-2"/>
    <n v="3.3425373175764363E-2"/>
    <n v="2.9575534289620065E-2"/>
    <n v="2.2994066261046546E-2"/>
    <n v="1.7776278407993472E-2"/>
    <n v="1.3639616198092988E-2"/>
    <n v="1.0360070398083886E-2"/>
    <n v="7.7600464878366665E-3"/>
    <n v="5.6987475317926781E-3"/>
    <n v="4.0645497194410005E-3"/>
    <n v="2.7689576938085912E-3"/>
    <n v="1.741812335887217E-3"/>
    <n v="9.2749149612715012E-4"/>
    <n v="0"/>
    <n v="0"/>
    <n v="0"/>
    <n v="0"/>
    <n v="0.27897649532902258"/>
    <n v="0.27897649532902258"/>
    <n v="3.4736840308162265E-2"/>
    <n v="6.9141354285626941E-2"/>
    <n v="0.10321653286937031"/>
    <n v="0.13696534007793587"/>
    <n v="0.17039071325370023"/>
    <n v="0.19996624754332029"/>
    <n v="0.22296031380436684"/>
    <n v="0.24073659221236032"/>
    <n v="0.25437620841045333"/>
    <n v="0.26473627880853723"/>
    <n v="0.27249632529637391"/>
    <n v="0.27819507282816658"/>
    <n v="0.27897649532902258"/>
    <n v="0.27897649532902258"/>
    <n v="0.27897649532902258"/>
    <n v="0.27897649532902258"/>
    <n v="0.27897649532902258"/>
    <n v="0.27897649532902258"/>
    <n v="0.27897649532902258"/>
    <n v="0.27897649532902258"/>
  </r>
  <r>
    <x v="36"/>
    <s v="Under $30"/>
    <n v="25.055788054550348"/>
    <s v="HVAC"/>
    <s v="Rural"/>
    <s v="SC-Retro"/>
    <s v="Measure InputOutput"/>
    <x v="2"/>
    <s v="All"/>
    <s v="DCV Hood w/ MUA 5 hp"/>
    <n v="0.13336840815049478"/>
    <n v="9.314120917798431E-2"/>
    <n v="6.4264673603817588E-2"/>
    <n v="4.9897956488421588E-2"/>
    <n v="4.3584935986362663E-2"/>
    <n v="3.761010002776255E-2"/>
    <n v="3.2123857148551496E-2"/>
    <n v="2.7206322657696621E-2"/>
    <n v="2.2879071214046337E-2"/>
    <n v="1.9130086319683381E-2"/>
    <n v="1.5915156723188092E-2"/>
    <n v="1.2355988804759658E-2"/>
    <n v="9.5906149021555975E-3"/>
    <n v="7.4462882859199645E-3"/>
    <n v="5.7814690174346327E-3"/>
    <n v="4.4893044904789183E-3"/>
    <n v="3.4859402657218259E-3"/>
    <n v="2.7068291012836165E-3"/>
    <n v="2.1018501547307314E-3"/>
    <n v="1.6320846608709574E-3"/>
    <n v="0.56854733464229223"/>
    <n v="15.751915358405228"/>
    <n v="25.055788054550348"/>
    <s v="C-Res-Food-Vent-All-All-C"/>
    <s v="C-Res-Food-Vent-All-All-C"/>
    <n v="0.56854733464229223"/>
    <n v="0.13336840815049478"/>
    <n v="0.22650961732847907"/>
    <n v="0.29077429093229668"/>
    <n v="0.34067224742071828"/>
    <n v="0.38425718340708093"/>
    <n v="0.42186728343484348"/>
    <n v="0.45399114058339496"/>
    <n v="0.48119746324109158"/>
    <n v="0.50407653445513789"/>
    <n v="0.52320662077482127"/>
    <n v="0.53912177749800938"/>
    <n v="0.55147776630276901"/>
    <n v="0.56106838120492464"/>
    <n v="0.56851466949084462"/>
    <n v="0.56854733464229223"/>
    <n v="0.56854733464229223"/>
    <n v="0.56854733464229223"/>
    <n v="0.56854733464229223"/>
    <n v="0.56854733464229223"/>
    <n v="0.56854733464229223"/>
    <n v="0.12951345920690624"/>
    <n v="8.9286260234395773E-2"/>
    <n v="6.040972466022905E-2"/>
    <n v="4.6043007544833051E-2"/>
    <n v="3.9729987042774126E-2"/>
    <n v="3.3755151084174012E-2"/>
    <n v="2.8268908204962962E-2"/>
    <n v="2.3351373714108087E-2"/>
    <n v="1.9024122270457803E-2"/>
    <n v="1.5275137376094846E-2"/>
    <n v="1.2060207779599557E-2"/>
    <n v="8.5010398611711224E-3"/>
    <n v="5.7356659585670617E-3"/>
    <n v="3.5913393423314291E-3"/>
    <n v="1.9265200738460973E-3"/>
    <n v="6.3435554689038288E-4"/>
    <n v="0"/>
    <n v="0"/>
    <n v="0"/>
    <n v="0"/>
    <n v="0.49144835577052154"/>
    <n v="0.49144835577052154"/>
    <n v="0.12951345920690624"/>
    <n v="0.218799719441302"/>
    <n v="0.27920944410153103"/>
    <n v="0.32525245164636407"/>
    <n v="0.36498243868913821"/>
    <n v="0.3987375897733122"/>
    <n v="0.42700649797827517"/>
    <n v="0.45035787169238328"/>
    <n v="0.46938199396284108"/>
    <n v="0.48465713133893595"/>
    <n v="0.49144835577052154"/>
    <n v="0.49144835577052154"/>
    <n v="0.49144835577052154"/>
    <n v="0.49144835577052154"/>
    <n v="0.49144835577052154"/>
    <n v="0.49144835577052154"/>
    <n v="0.49144835577052154"/>
    <n v="0.49144835577052154"/>
    <n v="0.49144835577052154"/>
    <n v="0.49144835577052154"/>
  </r>
  <r>
    <x v="36"/>
    <s v="Under $50"/>
    <n v="47.831282660906119"/>
    <s v="HVAC"/>
    <s v="Rural"/>
    <s v="SC-Retro"/>
    <s v="Measure InputOutput"/>
    <x v="2"/>
    <s v="All"/>
    <s v="DCV Hood 5 hp"/>
    <n v="7.4093560083608206E-2"/>
    <n v="5.1745116209991282E-2"/>
    <n v="3.5702596446565316E-2"/>
    <n v="2.772108693801199E-2"/>
    <n v="2.4213853325757036E-2"/>
    <n v="2.0894500015423634E-2"/>
    <n v="1.7846587304750833E-2"/>
    <n v="1.5114623698720346E-2"/>
    <n v="1.2710595118914633E-2"/>
    <n v="1.0627825733157435E-2"/>
    <n v="8.8417537351044972E-3"/>
    <n v="6.8644382248664766E-3"/>
    <n v="5.3281193900864424E-3"/>
    <n v="4.1368268255110906E-3"/>
    <n v="3.2119272319081297E-3"/>
    <n v="2.494058050266066E-3"/>
    <n v="1.93663348095657E-3"/>
    <n v="1.5037939451575649E-3"/>
    <n v="1.1676945304059619E-3"/>
    <n v="9.0671370048386532E-4"/>
    <n v="0.31585963035682901"/>
    <n v="31.084311807844902"/>
    <n v="47.831282660906119"/>
    <s v="C-Res-Food-Vent-All-All-C"/>
    <s v="C-Res-Food-Vent-All-All-C"/>
    <n v="0.31585963035682901"/>
    <n v="7.4093560083608206E-2"/>
    <n v="0.12583867629359949"/>
    <n v="0.1615412727401648"/>
    <n v="0.18926235967817678"/>
    <n v="0.21347621300393382"/>
    <n v="0.23437071301935747"/>
    <n v="0.25221730032410827"/>
    <n v="0.26733192402282863"/>
    <n v="0.28004251914174327"/>
    <n v="0.29067034487490073"/>
    <n v="0.29951209861000522"/>
    <n v="0.3063765368348717"/>
    <n v="0.31170465622495813"/>
    <n v="0.31584148305046922"/>
    <n v="0.31585963035682901"/>
    <n v="0.31585963035682901"/>
    <n v="0.31585963035682901"/>
    <n v="0.31585963035682901"/>
    <n v="0.31585963035682901"/>
    <n v="0.31585963035682901"/>
    <n v="7.1951921781614581E-2"/>
    <n v="4.9603477907997649E-2"/>
    <n v="3.3560958144571683E-2"/>
    <n v="2.5579448636018361E-2"/>
    <n v="2.2072215023763407E-2"/>
    <n v="1.8752861713430005E-2"/>
    <n v="1.57049490027572E-2"/>
    <n v="1.2972985396726715E-2"/>
    <n v="1.0568956816921002E-2"/>
    <n v="8.4861874311638035E-3"/>
    <n v="6.7001154331108662E-3"/>
    <n v="4.7227999228728456E-3"/>
    <n v="3.1864810880928114E-3"/>
    <n v="1.9951885235174596E-3"/>
    <n v="1.0702889299144987E-3"/>
    <n v="3.5241974827243498E-4"/>
    <n v="0"/>
    <n v="0"/>
    <n v="0"/>
    <n v="0"/>
    <n v="0.27302686431695639"/>
    <n v="0.27302686431695639"/>
    <n v="7.1951921781614581E-2"/>
    <n v="0.12155539968961224"/>
    <n v="0.15511635783418393"/>
    <n v="0.18069580647020228"/>
    <n v="0.20276802149396569"/>
    <n v="0.22152088320739571"/>
    <n v="0.23722583221015292"/>
    <n v="0.25019881760687962"/>
    <n v="0.26076777442380061"/>
    <n v="0.26925396185496442"/>
    <n v="0.27302686431695639"/>
    <n v="0.27302686431695639"/>
    <n v="0.27302686431695639"/>
    <n v="0.27302686431695639"/>
    <n v="0.27302686431695639"/>
    <n v="0.27302686431695639"/>
    <n v="0.27302686431695639"/>
    <n v="0.27302686431695639"/>
    <n v="0.27302686431695639"/>
    <n v="0.27302686431695639"/>
  </r>
  <r>
    <x v="37"/>
    <s v="Under $50"/>
    <n v="47.856927293148118"/>
    <s v="HVAC"/>
    <s v="Rural"/>
    <s v="SC-New"/>
    <s v="M_Input_Retro"/>
    <x v="2"/>
    <s v="Large Off"/>
    <s v="DHP-New-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7.856927293148118"/>
    <s v="HVAC"/>
    <s v="Rural"/>
    <s v="SC-New"/>
    <s v="M_Input_Retro"/>
    <x v="2"/>
    <s v="Medium Off"/>
    <s v="DHP-New-Medium Off"/>
    <n v="8.0628870917315264E-3"/>
    <n v="6.5751064089717452E-3"/>
    <n v="1.215150467474072E-2"/>
    <n v="1.2155915468497978E-2"/>
    <n v="1.2812055717262603E-2"/>
    <n v="1.6537568035815412E-2"/>
    <n v="1.8310534210533025E-2"/>
    <n v="2.1292572572840375E-2"/>
    <n v="2.4325472651654523E-2"/>
    <n v="2.4913067659687295E-2"/>
    <n v="3.0579620542504706E-2"/>
    <n v="3.0161486213445554E-2"/>
    <n v="3.2979391674962479E-2"/>
    <n v="3.0105422030300203E-2"/>
    <n v="3.2471427230671424E-2"/>
    <n v="3.7385858314639628E-2"/>
    <n v="4.059126691278301E-2"/>
    <n v="4.3796675510926399E-2"/>
    <n v="4.7002084109069774E-2"/>
    <n v="5.0207492707213176E-2"/>
    <n v="5.0207492707213169E-2"/>
    <n v="29.938972450692141"/>
    <n v="47.856927293148118"/>
    <s v="C-LOff-HVAC-ER-All-All-C"/>
    <n v="0"/>
    <n v="5.0207492707213169E-2"/>
    <n v="8.0628870917315264E-3"/>
    <n v="1.4637993500703272E-2"/>
    <n v="2.6789498175443995E-2"/>
    <n v="3.8945413643941974E-2"/>
    <n v="5.0207492707213169E-2"/>
    <n v="5.0207492707213169E-2"/>
    <n v="5.0207492707213169E-2"/>
    <n v="5.0207492707213169E-2"/>
    <n v="5.0207492707213169E-2"/>
    <n v="5.0207492707213169E-2"/>
    <n v="5.0207492707213169E-2"/>
    <n v="5.0207492707213169E-2"/>
    <n v="5.0207492707213169E-2"/>
    <n v="5.0207492707213169E-2"/>
    <n v="5.0207492707213169E-2"/>
    <n v="5.0207492707213169E-2"/>
    <n v="5.0207492707213169E-2"/>
    <n v="5.0207492707213169E-2"/>
    <n v="5.0207492707213169E-2"/>
    <n v="5.0207492707213169E-2"/>
    <n v="8.046655681287743E-3"/>
    <n v="6.5588749985279618E-3"/>
    <n v="1.2135273264296937E-2"/>
    <n v="1.2139684058054195E-2"/>
    <n v="1.2795824306818819E-2"/>
    <n v="1.6521336625371627E-2"/>
    <n v="1.829430280008924E-2"/>
    <n v="2.127634116239659E-2"/>
    <n v="2.4309241241210738E-2"/>
    <n v="2.489683624924351E-2"/>
    <n v="3.0563389132060921E-2"/>
    <n v="3.0145254803001769E-2"/>
    <n v="3.2963160264518697E-2"/>
    <n v="3.0089190619856418E-2"/>
    <n v="3.2455195820227642E-2"/>
    <n v="3.7369626904195846E-2"/>
    <n v="4.0575035502339228E-2"/>
    <n v="4.3780444100482617E-2"/>
    <n v="4.6985852698625992E-2"/>
    <n v="5.0191261296769395E-2"/>
    <n v="4.9882864498337495E-2"/>
    <n v="4.9882864498337495E-2"/>
    <n v="8.046655681287743E-3"/>
    <n v="1.4605530679815706E-2"/>
    <n v="2.6740803944112643E-2"/>
    <n v="3.8880488002166841E-2"/>
    <n v="4.9882864498337495E-2"/>
    <n v="4.9882864498337495E-2"/>
    <n v="4.9882864498337495E-2"/>
    <n v="4.9882864498337495E-2"/>
    <n v="4.9882864498337495E-2"/>
    <n v="4.9882864498337495E-2"/>
    <n v="4.9882864498337495E-2"/>
    <n v="4.9882864498337495E-2"/>
    <n v="4.9882864498337495E-2"/>
    <n v="4.9882864498337495E-2"/>
    <n v="4.9882864498337495E-2"/>
    <n v="4.9882864498337495E-2"/>
    <n v="4.9882864498337495E-2"/>
    <n v="4.9882864498337495E-2"/>
    <n v="4.9882864498337495E-2"/>
    <n v="4.9882864498337495E-2"/>
  </r>
  <r>
    <x v="37"/>
    <s v="Under $40"/>
    <n v="39.00846074238661"/>
    <s v="HVAC"/>
    <s v="Rural"/>
    <s v="SC-New"/>
    <s v="M_Input_Retro"/>
    <x v="2"/>
    <s v="Small Off"/>
    <s v="DHP-New-Small Off"/>
    <n v="4.1900952548263671E-3"/>
    <n v="3.3907788511975219E-3"/>
    <n v="6.2659830700032889E-3"/>
    <n v="6.292101987234398E-3"/>
    <n v="6.6259996835896099E-3"/>
    <n v="8.4918050593890543E-3"/>
    <n v="9.4186798433435973E-3"/>
    <n v="1.0981623484492761E-2"/>
    <n v="1.256284850979424E-2"/>
    <n v="1.2815498902906888E-2"/>
    <n v="1.578270529591011E-2"/>
    <n v="1.5510497183538755E-2"/>
    <n v="1.6823654214835792E-2"/>
    <n v="1.5556366853190706E-2"/>
    <n v="1.6790376728037765E-2"/>
    <n v="1.9221351888651966E-2"/>
    <n v="2.0768623010948398E-2"/>
    <n v="2.2315894133244838E-2"/>
    <n v="2.3863165255541274E-2"/>
    <n v="2.5410436377837704E-2"/>
    <n v="2.54104363778377E-2"/>
    <n v="21.221351055777912"/>
    <n v="39.00846074238661"/>
    <s v="C-SOff-HVAC-ER-All-All-C"/>
    <n v="0"/>
    <n v="2.54104363778377E-2"/>
    <n v="4.1900952548263671E-3"/>
    <n v="7.5808741060238889E-3"/>
    <n v="1.3846857176027178E-2"/>
    <n v="2.0138959163261576E-2"/>
    <n v="2.54104363778377E-2"/>
    <n v="2.54104363778377E-2"/>
    <n v="2.54104363778377E-2"/>
    <n v="2.54104363778377E-2"/>
    <n v="2.54104363778377E-2"/>
    <n v="2.54104363778377E-2"/>
    <n v="2.54104363778377E-2"/>
    <n v="2.54104363778377E-2"/>
    <n v="2.54104363778377E-2"/>
    <n v="2.54104363778377E-2"/>
    <n v="2.54104363778377E-2"/>
    <n v="2.54104363778377E-2"/>
    <n v="2.54104363778377E-2"/>
    <n v="2.54104363778377E-2"/>
    <n v="2.54104363778377E-2"/>
    <n v="2.54104363778377E-2"/>
    <n v="4.1818804008242061E-3"/>
    <n v="3.3825639971953605E-3"/>
    <n v="6.2577682160011279E-3"/>
    <n v="6.283887133232237E-3"/>
    <n v="6.6177848295874489E-3"/>
    <n v="8.4835902053868924E-3"/>
    <n v="9.4104649893414355E-3"/>
    <n v="1.0973408630490599E-2"/>
    <n v="1.2554633655792078E-2"/>
    <n v="1.2807284048904726E-2"/>
    <n v="1.577449044190795E-2"/>
    <n v="1.5502282329536593E-2"/>
    <n v="1.6815439360833632E-2"/>
    <n v="1.5548151999188544E-2"/>
    <n v="1.6782161874035605E-2"/>
    <n v="1.9213137034649806E-2"/>
    <n v="2.0760408156946238E-2"/>
    <n v="2.2307679279242678E-2"/>
    <n v="2.3854950401539114E-2"/>
    <n v="2.5402221523835544E-2"/>
    <n v="2.5246139297794474E-2"/>
    <n v="2.5246139297794474E-2"/>
    <n v="4.1818804008242061E-3"/>
    <n v="7.564444398019567E-3"/>
    <n v="1.3822212614020696E-2"/>
    <n v="2.0106099747252932E-2"/>
    <n v="2.5246139297794474E-2"/>
    <n v="2.5246139297794474E-2"/>
    <n v="2.5246139297794474E-2"/>
    <n v="2.5246139297794474E-2"/>
    <n v="2.5246139297794474E-2"/>
    <n v="2.5246139297794474E-2"/>
    <n v="2.5246139297794474E-2"/>
    <n v="2.5246139297794474E-2"/>
    <n v="2.5246139297794474E-2"/>
    <n v="2.5246139297794474E-2"/>
    <n v="2.5246139297794474E-2"/>
    <n v="2.5246139297794474E-2"/>
    <n v="2.5246139297794474E-2"/>
    <n v="2.5246139297794474E-2"/>
    <n v="2.5246139297794474E-2"/>
    <n v="2.5246139297794474E-2"/>
  </r>
  <r>
    <x v="37"/>
    <s v="Under $45"/>
    <n v="42.650817796795174"/>
    <s v="HVAC"/>
    <s v="Rural"/>
    <s v="SC-New"/>
    <s v="M_Input_Retro"/>
    <x v="2"/>
    <s v="XLarge Ret"/>
    <s v="DHP-New-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Rural"/>
    <s v="SC-New"/>
    <s v="M_Input_Retro"/>
    <x v="2"/>
    <s v="Large Ret"/>
    <s v="DHP-New-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Rural"/>
    <s v="SC-New"/>
    <s v="M_Input_Retro"/>
    <x v="2"/>
    <s v="Medium Ret"/>
    <s v="DHP-New-Medium Ret"/>
    <n v="4.7382632358024647E-3"/>
    <n v="4.6730697805399861E-3"/>
    <n v="5.075696555336141E-3"/>
    <n v="5.6420393477087686E-3"/>
    <n v="8.6916802106740236E-3"/>
    <n v="1.1894295931740503E-2"/>
    <n v="1.3781555310338697E-2"/>
    <n v="2.0281023907588371E-2"/>
    <n v="2.5225870464294666E-2"/>
    <n v="2.4010105370677073E-2"/>
    <n v="2.5891559642044835E-2"/>
    <n v="2.6476789098427003E-2"/>
    <n v="2.5049463592048397E-2"/>
    <n v="2.6590376890690381E-2"/>
    <n v="2.5976474787243128E-2"/>
    <n v="2.9375840127706512E-2"/>
    <n v="3.1408022584630803E-2"/>
    <n v="3.3440205041555079E-2"/>
    <n v="3.5472387498479356E-2"/>
    <n v="3.7504569955403633E-2"/>
    <n v="3.7504569955403626E-2"/>
    <n v="24.838551372219744"/>
    <n v="42.650817796795174"/>
    <s v="C-Ret-HVAC-ER-All-All-C"/>
    <n v="0"/>
    <n v="3.7504569955403626E-2"/>
    <n v="4.7382632358024647E-3"/>
    <n v="9.4113330163424509E-3"/>
    <n v="1.4487029571678592E-2"/>
    <n v="2.0129068919387361E-2"/>
    <n v="2.8820749130061385E-2"/>
    <n v="3.7504569955403626E-2"/>
    <n v="3.7504569955403626E-2"/>
    <n v="3.7504569955403626E-2"/>
    <n v="3.7504569955403626E-2"/>
    <n v="3.7504569955403626E-2"/>
    <n v="3.7504569955403626E-2"/>
    <n v="3.7504569955403626E-2"/>
    <n v="3.7504569955403626E-2"/>
    <n v="3.7504569955403626E-2"/>
    <n v="3.7504569955403626E-2"/>
    <n v="3.7504569955403626E-2"/>
    <n v="3.7504569955403626E-2"/>
    <n v="3.7504569955403626E-2"/>
    <n v="3.7504569955403626E-2"/>
    <n v="3.7504569955403626E-2"/>
    <n v="4.726138510275665E-3"/>
    <n v="4.6609450550131864E-3"/>
    <n v="5.0635718298093413E-3"/>
    <n v="5.6299146221819689E-3"/>
    <n v="8.6795554851472247E-3"/>
    <n v="1.1882171206213704E-2"/>
    <n v="1.3769430584811898E-2"/>
    <n v="2.0268899182061571E-2"/>
    <n v="2.5213745738767866E-2"/>
    <n v="2.3997980645150272E-2"/>
    <n v="2.5879434916518035E-2"/>
    <n v="2.6464664372900203E-2"/>
    <n v="2.5037338866521597E-2"/>
    <n v="2.6578252165163581E-2"/>
    <n v="2.5964350061716327E-2"/>
    <n v="2.9363715402179712E-2"/>
    <n v="3.1395897859104002E-2"/>
    <n v="3.3428080316028279E-2"/>
    <n v="3.5460262772952555E-2"/>
    <n v="3.7492445229876832E-2"/>
    <n v="3.7262075444867634E-2"/>
    <n v="3.7262075444867634E-2"/>
    <n v="4.726138510275665E-3"/>
    <n v="9.3870835652888514E-3"/>
    <n v="1.4450655395098193E-2"/>
    <n v="2.0080570017280162E-2"/>
    <n v="2.8760125502427389E-2"/>
    <n v="3.7262075444867634E-2"/>
    <n v="3.7262075444867634E-2"/>
    <n v="3.7262075444867634E-2"/>
    <n v="3.7262075444867634E-2"/>
    <n v="3.7262075444867634E-2"/>
    <n v="3.7262075444867634E-2"/>
    <n v="3.7262075444867634E-2"/>
    <n v="3.7262075444867634E-2"/>
    <n v="3.7262075444867634E-2"/>
    <n v="3.7262075444867634E-2"/>
    <n v="3.7262075444867634E-2"/>
    <n v="3.7262075444867634E-2"/>
    <n v="3.7262075444867634E-2"/>
    <n v="3.7262075444867634E-2"/>
    <n v="3.7262075444867634E-2"/>
  </r>
  <r>
    <x v="37"/>
    <s v="Under $45"/>
    <n v="42.650817796795174"/>
    <s v="HVAC"/>
    <s v="Rural"/>
    <s v="SC-New"/>
    <s v="M_Input_Retro"/>
    <x v="2"/>
    <s v="Small Ret"/>
    <s v="DHP-New-Small Ret"/>
    <n v="1.9349633703948028E-3"/>
    <n v="1.8810380968448232E-3"/>
    <n v="2.0380938214270123E-3"/>
    <n v="2.2696275107609767E-3"/>
    <n v="3.5648214848536257E-3"/>
    <n v="4.907256778966476E-3"/>
    <n v="5.6902317404396103E-3"/>
    <n v="8.3148518707508307E-3"/>
    <n v="1.0327866500861694E-2"/>
    <n v="9.8357666761470335E-3"/>
    <n v="1.0629140079466158E-2"/>
    <n v="1.0880429374230567E-2"/>
    <n v="1.0309684328670221E-2"/>
    <n v="1.0941124960751043E-2"/>
    <n v="1.070323442386186E-2"/>
    <n v="1.212110520869839E-2"/>
    <n v="1.2975647865963245E-2"/>
    <n v="1.3830190523228101E-2"/>
    <n v="1.4684733180492949E-2"/>
    <n v="1.5539275837757806E-2"/>
    <n v="1.5539275837757802E-2"/>
    <n v="24.838551372219744"/>
    <n v="42.650817796795174"/>
    <s v="C-Ret-HVAC-ER-All-All-C"/>
    <n v="0"/>
    <n v="1.5539275837757802E-2"/>
    <n v="1.9349633703948028E-3"/>
    <n v="3.8160014672396258E-3"/>
    <n v="5.8540952886666376E-3"/>
    <n v="8.1237227994276143E-3"/>
    <n v="1.168854428428124E-2"/>
    <n v="1.5539275837757802E-2"/>
    <n v="1.5539275837757802E-2"/>
    <n v="1.5539275837757802E-2"/>
    <n v="1.5539275837757802E-2"/>
    <n v="1.5539275837757802E-2"/>
    <n v="1.5539275837757802E-2"/>
    <n v="1.5539275837757802E-2"/>
    <n v="1.5539275837757802E-2"/>
    <n v="1.5539275837757802E-2"/>
    <n v="1.5539275837757802E-2"/>
    <n v="1.5539275837757802E-2"/>
    <n v="1.5539275837757802E-2"/>
    <n v="1.5539275837757802E-2"/>
    <n v="1.5539275837757802E-2"/>
    <n v="1.5539275837757802E-2"/>
    <n v="1.9299397304852644E-3"/>
    <n v="1.8760144569352848E-3"/>
    <n v="2.0330701815174739E-3"/>
    <n v="2.2646038708514383E-3"/>
    <n v="3.5597978449440873E-3"/>
    <n v="4.9022331390569376E-3"/>
    <n v="5.6852081005300719E-3"/>
    <n v="8.3098282308412923E-3"/>
    <n v="1.0322842860952156E-2"/>
    <n v="9.8307430362374951E-3"/>
    <n v="1.062411643955662E-2"/>
    <n v="1.0875405734321029E-2"/>
    <n v="1.0304660688760682E-2"/>
    <n v="1.0936101320841505E-2"/>
    <n v="1.0698210783952321E-2"/>
    <n v="1.2116081568788852E-2"/>
    <n v="1.2970624226053707E-2"/>
    <n v="1.3825166883318562E-2"/>
    <n v="1.467970954058341E-2"/>
    <n v="1.5534252197848267E-2"/>
    <n v="1.5438803039567033E-2"/>
    <n v="1.5438803039567033E-2"/>
    <n v="1.9299397304852644E-3"/>
    <n v="3.805954187420549E-3"/>
    <n v="5.8390243689380224E-3"/>
    <n v="8.1036282397894607E-3"/>
    <n v="1.1663426084733548E-2"/>
    <n v="1.5438803039567033E-2"/>
    <n v="1.5438803039567033E-2"/>
    <n v="1.5438803039567033E-2"/>
    <n v="1.5438803039567033E-2"/>
    <n v="1.5438803039567033E-2"/>
    <n v="1.5438803039567033E-2"/>
    <n v="1.5438803039567033E-2"/>
    <n v="1.5438803039567033E-2"/>
    <n v="1.5438803039567033E-2"/>
    <n v="1.5438803039567033E-2"/>
    <n v="1.5438803039567033E-2"/>
    <n v="1.5438803039567033E-2"/>
    <n v="1.5438803039567033E-2"/>
    <n v="1.5438803039567033E-2"/>
    <n v="1.5438803039567033E-2"/>
  </r>
  <r>
    <x v="37"/>
    <s v="Under $45"/>
    <n v="44.159112123977252"/>
    <s v="HVAC"/>
    <s v="Rural"/>
    <s v="SC-New"/>
    <s v="M_Input_Retro"/>
    <x v="2"/>
    <s v="School K-12"/>
    <s v="DHP-New-School K-12"/>
    <n v="4.3816411668300255E-6"/>
    <n v="6.0675084543475447E-6"/>
    <n v="8.3205597742642832E-6"/>
    <n v="1.465632866106793E-5"/>
    <n v="2.067490426055228E-5"/>
    <n v="2.0135744847536012E-5"/>
    <n v="2.2569112207866086E-5"/>
    <n v="2.6420898810207544E-5"/>
    <n v="2.9759572357792767E-5"/>
    <n v="3.0126030580049038E-5"/>
    <n v="3.311011131110353E-5"/>
    <n v="3.1752944855135569E-5"/>
    <n v="3.808642570138285E-5"/>
    <n v="3.6026053334392103E-5"/>
    <n v="4.160271220904599E-5"/>
    <n v="4.1451574573621666E-5"/>
    <n v="3.9110820506142288E-5"/>
    <n v="3.6770066438662909E-5"/>
    <n v="3.4429312371183531E-5"/>
    <n v="3.2088558303704153E-5"/>
    <n v="3.2088558303704146E-5"/>
    <n v="26.374797608153351"/>
    <n v="44.159112123977252"/>
    <s v="C-Sch-HVAC-ER-All-All-C"/>
    <n v="0"/>
    <n v="3.2088558303704146E-5"/>
    <n v="4.3816411668300255E-6"/>
    <n v="1.044914962117757E-5"/>
    <n v="1.8769709395441853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3.2088558303704146E-5"/>
    <n v="4.3712673653854085E-6"/>
    <n v="6.0571346529029277E-6"/>
    <n v="8.3101859728196653E-6"/>
    <n v="1.4645954859623312E-5"/>
    <n v="2.0664530459107664E-5"/>
    <n v="2.0125371046091396E-5"/>
    <n v="2.255873840642147E-5"/>
    <n v="2.6410525008762928E-5"/>
    <n v="2.9749198556348151E-5"/>
    <n v="3.0115656778604422E-5"/>
    <n v="3.309973750965891E-5"/>
    <n v="3.1742571053690949E-5"/>
    <n v="3.8076051899938231E-5"/>
    <n v="3.6015679532947483E-5"/>
    <n v="4.159233840760137E-5"/>
    <n v="4.1441200772177046E-5"/>
    <n v="3.9100446704697668E-5"/>
    <n v="3.675969263721829E-5"/>
    <n v="3.4418938569738911E-5"/>
    <n v="3.2078184502259533E-5"/>
    <n v="3.1881082274811796E-5"/>
    <n v="3.1881082274811796E-5"/>
    <n v="4.3712673653854085E-6"/>
    <n v="1.0428402018288336E-5"/>
    <n v="1.8738587991108002E-5"/>
    <n v="3.1881082274811796E-5"/>
    <n v="3.1881082274811796E-5"/>
    <n v="3.1881082274811796E-5"/>
    <n v="3.1881082274811796E-5"/>
    <n v="3.1881082274811796E-5"/>
    <n v="3.1881082274811796E-5"/>
    <n v="3.1881082274811796E-5"/>
    <n v="3.1881082274811796E-5"/>
    <n v="3.1881082274811796E-5"/>
    <n v="3.1881082274811796E-5"/>
    <n v="3.1881082274811796E-5"/>
    <n v="3.1881082274811796E-5"/>
    <n v="3.1881082274811796E-5"/>
    <n v="3.1881082274811796E-5"/>
    <n v="3.1881082274811796E-5"/>
    <n v="3.1881082274811796E-5"/>
    <n v="3.1881082274811796E-5"/>
  </r>
  <r>
    <x v="37"/>
    <s v="Under $50"/>
    <n v="49.540014857107259"/>
    <s v="HVAC"/>
    <s v="Rural"/>
    <s v="SC-New"/>
    <s v="M_Input_Retro"/>
    <x v="2"/>
    <s v="University"/>
    <s v="DHP-New-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0.202520372659379"/>
    <s v="HVAC"/>
    <s v="Rural"/>
    <s v="SC-New"/>
    <s v="M_Input_Retro"/>
    <x v="2"/>
    <s v="Warehouse"/>
    <s v="DHP-New-Warehouse"/>
    <n v="2.4969759193863467E-4"/>
    <n v="2.4680735090743319E-4"/>
    <n v="3.9018295552791595E-4"/>
    <n v="5.3657081015344855E-4"/>
    <n v="6.1269718077530254E-4"/>
    <n v="6.7601262138028179E-4"/>
    <n v="7.3161400964176406E-4"/>
    <n v="7.7498622248449499E-4"/>
    <n v="7.0227334527205054E-4"/>
    <n v="8.0735802556747901E-4"/>
    <n v="8.4839301592772476E-4"/>
    <n v="9.9631359813480576E-4"/>
    <n v="1.0427469187186853E-3"/>
    <n v="1.0375044010596133E-3"/>
    <n v="1.120429530259796E-3"/>
    <n v="1.0127798544110661E-3"/>
    <n v="8.4616020328550506E-4"/>
    <n v="6.7954055215994392E-4"/>
    <n v="5.1292090103438267E-4"/>
    <n v="3.4630124990882153E-4"/>
    <n v="3.4630124990882148E-4"/>
    <n v="32.266782445677791"/>
    <n v="50.202520372659379"/>
    <s v="C-War-HVAC-ER-All-All-C"/>
    <n v="0"/>
    <n v="3.4630124990882148E-4"/>
    <n v="2.4969759193863467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3.4630124990882148E-4"/>
    <n v="2.4958563737923764E-4"/>
    <n v="2.4669539634803616E-4"/>
    <n v="3.9007100096851891E-4"/>
    <n v="5.3645885559405152E-4"/>
    <n v="6.1258522621590551E-4"/>
    <n v="6.7590066682088475E-4"/>
    <n v="7.3150205508236703E-4"/>
    <n v="7.7487426792509796E-4"/>
    <n v="7.021613907126535E-4"/>
    <n v="8.0724607100808197E-4"/>
    <n v="8.4828106136832773E-4"/>
    <n v="9.9620164357540884E-4"/>
    <n v="1.0426349641592884E-3"/>
    <n v="1.0373924465002164E-3"/>
    <n v="1.120317575700399E-3"/>
    <n v="1.0126678998516692E-3"/>
    <n v="8.4604824872610803E-4"/>
    <n v="6.7942859760054689E-4"/>
    <n v="5.1280894647498564E-4"/>
    <n v="3.461892953494245E-4"/>
    <n v="3.4406215872088102E-4"/>
    <n v="3.4406215872088102E-4"/>
    <n v="2.4958563737923764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n v="3.4406215872088102E-4"/>
  </r>
  <r>
    <x v="37"/>
    <s v="Under $50"/>
    <n v="46.951179346605507"/>
    <s v="HVAC"/>
    <s v="Rural"/>
    <s v="SC-New"/>
    <s v="M_Input_Retro"/>
    <x v="2"/>
    <s v="Supermarket"/>
    <s v="DHP-New-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6.951179346605507"/>
    <s v="HVAC"/>
    <s v="Rural"/>
    <s v="SC-New"/>
    <s v="M_Input_Retro"/>
    <x v="2"/>
    <s v="MiniMart"/>
    <s v="DHP-New-MiniMart"/>
    <n v="8.28583047477568E-5"/>
    <n v="7.717576459744923E-5"/>
    <n v="7.2506865820938789E-5"/>
    <n v="7.9701467463752536E-5"/>
    <n v="1.213629931236384E-4"/>
    <n v="1.639094155515952E-4"/>
    <n v="1.9877355232887845E-4"/>
    <n v="3.1789302997948388E-4"/>
    <n v="3.5272704342731686E-4"/>
    <n v="3.604439631839606E-4"/>
    <n v="3.9795801034248161E-4"/>
    <n v="3.9451965240316862E-4"/>
    <n v="3.5376014541575697E-4"/>
    <n v="3.9836692290715048E-4"/>
    <n v="3.7012596784433295E-4"/>
    <n v="4.3165321670833687E-4"/>
    <n v="4.7370015147527061E-4"/>
    <n v="5.1574708624220413E-4"/>
    <n v="5.5779402100913803E-4"/>
    <n v="5.9984095577607182E-4"/>
    <n v="5.998409557760716E-4"/>
    <n v="29.089340461498093"/>
    <n v="46.951179346605507"/>
    <s v="C-Gro-HVAC-ER-All-All-C"/>
    <n v="0"/>
    <n v="5.998409557760716E-4"/>
    <n v="8.28583047477568E-5"/>
    <n v="1.6003406934520604E-4"/>
    <n v="2.3254093516614482E-4"/>
    <n v="3.1224240262989737E-4"/>
    <n v="4.3360539575353578E-4"/>
    <n v="5.9751481130513099E-4"/>
    <n v="5.998409557760716E-4"/>
    <n v="5.998409557760716E-4"/>
    <n v="5.998409557760716E-4"/>
    <n v="5.998409557760716E-4"/>
    <n v="5.998409557760716E-4"/>
    <n v="5.998409557760716E-4"/>
    <n v="5.998409557760716E-4"/>
    <n v="5.998409557760716E-4"/>
    <n v="5.998409557760716E-4"/>
    <n v="5.998409557760716E-4"/>
    <n v="5.998409557760716E-4"/>
    <n v="5.998409557760716E-4"/>
    <n v="5.998409557760716E-4"/>
    <n v="5.998409557760716E-4"/>
    <n v="8.2664384194683764E-5"/>
    <n v="7.6981844044376194E-5"/>
    <n v="7.2312945267865753E-5"/>
    <n v="7.9507546910679501E-5"/>
    <n v="1.2116907257056537E-4"/>
    <n v="1.6371549499852217E-4"/>
    <n v="1.9857963177580541E-4"/>
    <n v="3.1769910942641087E-4"/>
    <n v="3.5253312287424385E-4"/>
    <n v="3.6025004263088759E-4"/>
    <n v="3.977640897894086E-4"/>
    <n v="3.9432573185009561E-4"/>
    <n v="3.5356622486268396E-4"/>
    <n v="3.9817300235407747E-4"/>
    <n v="3.6993204729125995E-4"/>
    <n v="4.3145929615526386E-4"/>
    <n v="4.735062309221976E-4"/>
    <n v="5.1555316568913112E-4"/>
    <n v="5.5760010045606502E-4"/>
    <n v="5.9964703522299881E-4"/>
    <n v="5.9596254471461099E-4"/>
    <n v="5.9596254471461099E-4"/>
    <n v="8.2664384194683764E-5"/>
    <n v="1.5964622823905997E-4"/>
    <n v="2.3195917350692574E-4"/>
    <n v="3.1146672041760523E-4"/>
    <n v="4.3263579298817058E-4"/>
    <n v="5.9596254471461099E-4"/>
    <n v="5.9596254471461099E-4"/>
    <n v="5.9596254471461099E-4"/>
    <n v="5.9596254471461099E-4"/>
    <n v="5.9596254471461099E-4"/>
    <n v="5.9596254471461099E-4"/>
    <n v="5.9596254471461099E-4"/>
    <n v="5.9596254471461099E-4"/>
    <n v="5.9596254471461099E-4"/>
    <n v="5.9596254471461099E-4"/>
    <n v="5.9596254471461099E-4"/>
    <n v="5.9596254471461099E-4"/>
    <n v="5.9596254471461099E-4"/>
    <n v="5.9596254471461099E-4"/>
    <n v="5.9596254471461099E-4"/>
  </r>
  <r>
    <x v="37"/>
    <s v="Under $40"/>
    <n v="38.013897579799192"/>
    <s v="HVAC"/>
    <s v="Rural"/>
    <s v="SC-New"/>
    <s v="M_Input_Retro"/>
    <x v="2"/>
    <s v="Restaurant"/>
    <s v="DHP-New-Restaurant"/>
    <n v="2.4001630738667093E-4"/>
    <n v="2.8615826648174938E-4"/>
    <n v="3.317525814766735E-4"/>
    <n v="3.7652459004248193E-4"/>
    <n v="4.2057842629854536E-4"/>
    <n v="4.6476931111655219E-4"/>
    <n v="5.1130071552231437E-4"/>
    <n v="7.1635023193568424E-4"/>
    <n v="8.9356212025314076E-4"/>
    <n v="9.4125390674948948E-4"/>
    <n v="1.0302895358233171E-3"/>
    <n v="1.1805077714581271E-3"/>
    <n v="1.1760915382458949E-3"/>
    <n v="1.2320274819356573E-3"/>
    <n v="1.1677806518613065E-3"/>
    <n v="1.3723718384847663E-3"/>
    <n v="1.5155008855365778E-3"/>
    <n v="1.6586299325883898E-3"/>
    <n v="1.8017589796402015E-3"/>
    <n v="1.9448880266920128E-3"/>
    <n v="1.9448880266920128E-3"/>
    <n v="20.208276336298194"/>
    <n v="38.013897579799192"/>
    <s v="C-Res-HVAC-ER-All-All-C"/>
    <n v="0"/>
    <n v="1.9448880266920128E-3"/>
    <n v="2.4001630738667093E-4"/>
    <n v="5.2617457386842036E-4"/>
    <n v="8.5792715534509386E-4"/>
    <n v="1.2344517453875758E-3"/>
    <n v="1.6550301716861211E-3"/>
    <n v="1.9448880266920128E-3"/>
    <n v="1.9448880266920128E-3"/>
    <n v="1.9448880266920128E-3"/>
    <n v="1.9448880266920128E-3"/>
    <n v="1.9448880266920128E-3"/>
    <n v="1.9448880266920128E-3"/>
    <n v="1.9448880266920128E-3"/>
    <n v="1.9448880266920128E-3"/>
    <n v="1.9448880266920128E-3"/>
    <n v="1.9448880266920128E-3"/>
    <n v="1.9448880266920128E-3"/>
    <n v="1.9448880266920128E-3"/>
    <n v="1.9448880266920128E-3"/>
    <n v="1.9448880266920128E-3"/>
    <n v="1.9448880266920128E-3"/>
    <n v="2.3938755111691394E-4"/>
    <n v="2.8552951021199242E-4"/>
    <n v="3.3112382520691653E-4"/>
    <n v="3.7589583377272497E-4"/>
    <n v="4.1994967002878839E-4"/>
    <n v="4.6414055484679523E-4"/>
    <n v="5.1067195925255735E-4"/>
    <n v="7.1572147566592722E-4"/>
    <n v="8.9293336398338374E-4"/>
    <n v="9.4062515047973246E-4"/>
    <n v="1.0296607795535601E-3"/>
    <n v="1.1798790151883701E-3"/>
    <n v="1.1754627819761379E-3"/>
    <n v="1.2313987256659003E-3"/>
    <n v="1.1671518955915494E-3"/>
    <n v="1.3717430822150092E-3"/>
    <n v="1.5148721292668208E-3"/>
    <n v="1.6580011763186327E-3"/>
    <n v="1.8011302233704445E-3"/>
    <n v="1.9442592704222558E-3"/>
    <n v="1.9323129012968731E-3"/>
    <n v="1.9323129012968731E-3"/>
    <n v="2.3938755111691394E-4"/>
    <n v="5.2491706132890632E-4"/>
    <n v="8.560408865358228E-4"/>
    <n v="1.2319367203085477E-3"/>
    <n v="1.6518863903373362E-3"/>
    <n v="1.9323129012968731E-3"/>
    <n v="1.9323129012968731E-3"/>
    <n v="1.9323129012968731E-3"/>
    <n v="1.9323129012968731E-3"/>
    <n v="1.9323129012968731E-3"/>
    <n v="1.9323129012968731E-3"/>
    <n v="1.9323129012968731E-3"/>
    <n v="1.9323129012968731E-3"/>
    <n v="1.9323129012968731E-3"/>
    <n v="1.9323129012968731E-3"/>
    <n v="1.9323129012968731E-3"/>
    <n v="1.9323129012968731E-3"/>
    <n v="1.9323129012968731E-3"/>
    <n v="1.9323129012968731E-3"/>
    <n v="1.9323129012968731E-3"/>
  </r>
  <r>
    <x v="37"/>
    <s v="Under $50"/>
    <n v="47.950699787126979"/>
    <s v="HVAC"/>
    <s v="Rural"/>
    <s v="SC-New"/>
    <s v="M_Input_Retro"/>
    <x v="2"/>
    <s v="Lodging"/>
    <s v="DHP-New-Lodging"/>
    <n v="4.6040501116797778E-4"/>
    <n v="5.1875927712627618E-4"/>
    <n v="5.9261335226981117E-4"/>
    <n v="6.6790617080052857E-4"/>
    <n v="8.1152654440495831E-4"/>
    <n v="9.6357187674123536E-4"/>
    <n v="1.2699639522115687E-3"/>
    <n v="2.4114716720303607E-3"/>
    <n v="3.0510132110409273E-3"/>
    <n v="3.2542732375421867E-3"/>
    <n v="3.5698628311878582E-3"/>
    <n v="4.0858719072053851E-3"/>
    <n v="3.8105528384059341E-3"/>
    <n v="3.9012406835499135E-3"/>
    <n v="3.8071578865964532E-3"/>
    <n v="4.2927876429863995E-3"/>
    <n v="4.5780406685028488E-3"/>
    <n v="4.8632936940192998E-3"/>
    <n v="5.1485467195357473E-3"/>
    <n v="5.4337997450521966E-3"/>
    <n v="5.4337997450521949E-3"/>
    <n v="30.056198087125075"/>
    <n v="47.950699787126979"/>
    <s v="C-Lod-HVAC-ER-All-All-C"/>
    <n v="0"/>
    <n v="5.4337997450521949E-3"/>
    <n v="4.6040501116797778E-4"/>
    <n v="9.7916428829425395E-4"/>
    <n v="1.5717776405640652E-3"/>
    <n v="2.2396838113645937E-3"/>
    <n v="3.0512103557695522E-3"/>
    <n v="4.0147822325107873E-3"/>
    <n v="5.2847461847223562E-3"/>
    <n v="5.4337997450521949E-3"/>
    <n v="5.4337997450521949E-3"/>
    <n v="5.4337997450521949E-3"/>
    <n v="5.4337997450521949E-3"/>
    <n v="5.4337997450521949E-3"/>
    <n v="5.4337997450521949E-3"/>
    <n v="5.4337997450521949E-3"/>
    <n v="5.4337997450521949E-3"/>
    <n v="5.4337997450521949E-3"/>
    <n v="5.4337997450521949E-3"/>
    <n v="5.4337997450521949E-3"/>
    <n v="5.4337997450521949E-3"/>
    <n v="5.4337997450521949E-3"/>
    <n v="4.586483364332803E-4"/>
    <n v="5.170026023915787E-4"/>
    <n v="5.9085667753511369E-4"/>
    <n v="6.6614949606583109E-4"/>
    <n v="8.0976986967026083E-4"/>
    <n v="9.6181520200653789E-4"/>
    <n v="1.2682072774768713E-3"/>
    <n v="2.4097149972956635E-3"/>
    <n v="3.0492565363062301E-3"/>
    <n v="3.2525165628074894E-3"/>
    <n v="3.5681061564531609E-3"/>
    <n v="4.0841152324706878E-3"/>
    <n v="3.8087961636712369E-3"/>
    <n v="3.8994840088152163E-3"/>
    <n v="3.8054012118617559E-3"/>
    <n v="4.2910309682517023E-3"/>
    <n v="4.5762839937681515E-3"/>
    <n v="4.8615370192846025E-3"/>
    <n v="5.1467900448010501E-3"/>
    <n v="5.4320430703174993E-3"/>
    <n v="5.3986662503582453E-3"/>
    <n v="5.3986662503582453E-3"/>
    <n v="4.586483364332803E-4"/>
    <n v="9.75650938824859E-4"/>
    <n v="1.5665076163599726E-3"/>
    <n v="2.2326571124258038E-3"/>
    <n v="3.0424269820960646E-3"/>
    <n v="4.0042421841026028E-3"/>
    <n v="5.2724494615794745E-3"/>
    <n v="5.3986662503582453E-3"/>
    <n v="5.3986662503582453E-3"/>
    <n v="5.3986662503582453E-3"/>
    <n v="5.3986662503582453E-3"/>
    <n v="5.3986662503582453E-3"/>
    <n v="5.3986662503582453E-3"/>
    <n v="5.3986662503582453E-3"/>
    <n v="5.3986662503582453E-3"/>
    <n v="5.3986662503582453E-3"/>
    <n v="5.3986662503582453E-3"/>
    <n v="5.3986662503582453E-3"/>
    <n v="5.3986662503582453E-3"/>
    <n v="5.3986662503582453E-3"/>
  </r>
  <r>
    <x v="37"/>
    <s v="Under $55"/>
    <n v="51.076337803840723"/>
    <s v="HVAC"/>
    <s v="Rural"/>
    <s v="SC-New"/>
    <s v="M_Input_Retro"/>
    <x v="2"/>
    <s v="Hospital"/>
    <s v="DHP-New-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1.076337803840723"/>
    <s v="HVAC"/>
    <s v="Rural"/>
    <s v="SC-New"/>
    <s v="M_Input_Retro"/>
    <x v="2"/>
    <s v="Residential Care"/>
    <s v="DHP-New-Residential Care"/>
    <n v="2.4751613910111115E-3"/>
    <n v="2.7842179956536783E-3"/>
    <n v="3.0278238762601766E-3"/>
    <n v="3.1942725005093004E-3"/>
    <n v="3.7465830814321535E-3"/>
    <n v="4.4081796860088564E-3"/>
    <n v="5.493013843612774E-3"/>
    <n v="7.2956430332216078E-3"/>
    <n v="8.6486629413850043E-3"/>
    <n v="8.3047312613970612E-3"/>
    <n v="9.1276565117064477E-3"/>
    <n v="9.5020683702194114E-3"/>
    <n v="9.3913729042996597E-3"/>
    <n v="9.683563287447414E-3"/>
    <n v="9.748502371761638E-3"/>
    <n v="1.0031149800352799E-2"/>
    <n v="9.800718156745979E-3"/>
    <n v="9.5702865131391621E-3"/>
    <n v="9.3398548695323418E-3"/>
    <n v="9.1094232259255198E-3"/>
    <n v="9.1094232259255163E-3"/>
    <n v="33.111885126209536"/>
    <n v="51.076337803840723"/>
    <s v="C-Hea-HVAC-ER-All-All-C"/>
    <n v="0"/>
    <n v="9.1094232259255163E-3"/>
    <n v="2.4751613910111115E-3"/>
    <n v="5.2593793866647903E-3"/>
    <n v="8.2872032629249665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9.1094232259255163E-3"/>
    <n v="2.4722164363974969E-3"/>
    <n v="2.7812730410400636E-3"/>
    <n v="3.024878921646562E-3"/>
    <n v="3.1913275458956857E-3"/>
    <n v="3.7436381268185388E-3"/>
    <n v="4.4052347313952413E-3"/>
    <n v="5.4900688889991589E-3"/>
    <n v="7.2926980786079927E-3"/>
    <n v="8.6457179867713892E-3"/>
    <n v="8.3017863067834461E-3"/>
    <n v="9.1247115570928326E-3"/>
    <n v="9.4991234156057962E-3"/>
    <n v="9.3884279496860446E-3"/>
    <n v="9.6806183328337989E-3"/>
    <n v="9.7455574171480229E-3"/>
    <n v="1.0028204845739184E-2"/>
    <n v="9.7977732021323639E-3"/>
    <n v="9.567341558525547E-3"/>
    <n v="9.3369099149187267E-3"/>
    <n v="9.1064782713119047E-3"/>
    <n v="9.0505241336532229E-3"/>
    <n v="9.0505241336532229E-3"/>
    <n v="2.4722164363974969E-3"/>
    <n v="5.25348947743756E-3"/>
    <n v="8.2783683990841211E-3"/>
    <n v="9.0505241336532229E-3"/>
    <n v="9.0505241336532229E-3"/>
    <n v="9.0505241336532229E-3"/>
    <n v="9.0505241336532229E-3"/>
    <n v="9.0505241336532229E-3"/>
    <n v="9.0505241336532229E-3"/>
    <n v="9.0505241336532229E-3"/>
    <n v="9.0505241336532229E-3"/>
    <n v="9.0505241336532229E-3"/>
    <n v="9.0505241336532229E-3"/>
    <n v="9.0505241336532229E-3"/>
    <n v="9.0505241336532229E-3"/>
    <n v="9.0505241336532229E-3"/>
    <n v="9.0505241336532229E-3"/>
    <n v="9.0505241336532229E-3"/>
    <n v="9.0505241336532229E-3"/>
    <n v="9.0505241336532229E-3"/>
  </r>
  <r>
    <x v="37"/>
    <s v="Under $50"/>
    <n v="47.444905846082413"/>
    <s v="HVAC"/>
    <s v="Rural"/>
    <s v="SC-New"/>
    <s v="M_Input_Retro"/>
    <x v="2"/>
    <s v="Assembly"/>
    <s v="DHP-New-Assembly"/>
    <n v="2.7785370660758702E-3"/>
    <n v="3.0977733188485902E-3"/>
    <n v="2.2515867762430667E-3"/>
    <n v="3.0023672303903363E-3"/>
    <n v="5.139230457426992E-3"/>
    <n v="7.290527709642977E-3"/>
    <n v="9.8317983770891716E-3"/>
    <n v="1.1740684111754709E-2"/>
    <n v="1.7390051016763153E-2"/>
    <n v="2.0024608419349575E-2"/>
    <n v="2.2131341612272513E-2"/>
    <n v="2.4954045445245262E-2"/>
    <n v="2.3503521253157973E-2"/>
    <n v="2.5245367181799226E-2"/>
    <n v="2.7068176342428321E-2"/>
    <n v="2.4948044691773086E-2"/>
    <n v="2.1403272180990043E-2"/>
    <n v="1.7858499670206987E-2"/>
    <n v="1.4313727159423945E-2"/>
    <n v="1.0768954648640897E-2"/>
    <n v="1.0768954648640895E-2"/>
    <n v="29.557378671621727"/>
    <n v="47.444905846082413"/>
    <s v="C-All-HVAC-ER-All-All-C"/>
    <n v="0"/>
    <n v="1.0768954648640895E-2"/>
    <n v="2.7785370660758702E-3"/>
    <n v="5.8763103849244604E-3"/>
    <n v="8.1278971611675275E-3"/>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1.0768954648640895E-2"/>
    <n v="2.7750556071635141E-3"/>
    <n v="3.0942918599362341E-3"/>
    <n v="2.2481053173307106E-3"/>
    <n v="2.9988857714779802E-3"/>
    <n v="5.1357489985146354E-3"/>
    <n v="7.2870462507306204E-3"/>
    <n v="9.828316918176816E-3"/>
    <n v="1.1737202652842353E-2"/>
    <n v="1.7386569557850798E-2"/>
    <n v="2.002112696043722E-2"/>
    <n v="2.2127860153360157E-2"/>
    <n v="2.4950563986332906E-2"/>
    <n v="2.3500039794245618E-2"/>
    <n v="2.5241885722886871E-2"/>
    <n v="2.7064694883515966E-2"/>
    <n v="2.494456323286073E-2"/>
    <n v="2.1399790722077688E-2"/>
    <n v="1.7855018211294631E-2"/>
    <n v="1.4310245700511589E-2"/>
    <n v="1.0765473189728541E-2"/>
    <n v="1.0699325470393773E-2"/>
    <n v="1.0699325470393773E-2"/>
    <n v="2.7750556071635141E-3"/>
    <n v="5.8693474670997482E-3"/>
    <n v="8.1174527844304588E-3"/>
    <n v="1.0699325470393773E-2"/>
    <n v="1.0699325470393773E-2"/>
    <n v="1.0699325470393773E-2"/>
    <n v="1.0699325470393773E-2"/>
    <n v="1.0699325470393773E-2"/>
    <n v="1.0699325470393773E-2"/>
    <n v="1.0699325470393773E-2"/>
    <n v="1.0699325470393773E-2"/>
    <n v="1.0699325470393773E-2"/>
    <n v="1.0699325470393773E-2"/>
    <n v="1.0699325470393773E-2"/>
    <n v="1.0699325470393773E-2"/>
    <n v="1.0699325470393773E-2"/>
    <n v="1.0699325470393773E-2"/>
    <n v="1.0699325470393773E-2"/>
    <n v="1.0699325470393773E-2"/>
    <n v="1.0699325470393773E-2"/>
  </r>
  <r>
    <x v="37"/>
    <s v="Under $50"/>
    <n v="47.444905846082413"/>
    <s v="HVAC"/>
    <s v="Rural"/>
    <s v="SC-New"/>
    <s v="M_Input_Retro"/>
    <x v="2"/>
    <s v="Other"/>
    <s v="DHP-New-Other"/>
    <n v="4.750365036178858E-3"/>
    <n v="6.1885497936055673E-3"/>
    <n v="7.2695798410869978E-3"/>
    <n v="9.1370124471554428E-3"/>
    <n v="1.0960780164560802E-2"/>
    <n v="1.1920389048057995E-2"/>
    <n v="1.445078999763608E-2"/>
    <n v="1.6637604368135769E-2"/>
    <n v="1.8803924804369838E-2"/>
    <n v="1.8782569760596331E-2"/>
    <n v="2.1163374597408774E-2"/>
    <n v="2.0841538489179395E-2"/>
    <n v="2.2630214431768839E-2"/>
    <n v="2.3769822250474346E-2"/>
    <n v="2.2802152952702479E-2"/>
    <n v="2.4221325520428244E-2"/>
    <n v="2.4440384774853888E-2"/>
    <n v="2.4659444029279526E-2"/>
    <n v="2.4878503283705174E-2"/>
    <n v="2.5097562538130811E-2"/>
    <n v="2.5097562538130804E-2"/>
    <n v="29.557378671621727"/>
    <n v="47.444905846082413"/>
    <s v="C-All-HVAC-ER-All-All-C"/>
    <n v="0"/>
    <n v="2.5097562538130804E-2"/>
    <n v="4.750365036178858E-3"/>
    <n v="1.0938914829784426E-2"/>
    <n v="1.8208494670871423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2.5097562538130804E-2"/>
    <n v="4.7422513301017492E-3"/>
    <n v="6.1804360875284585E-3"/>
    <n v="7.261466135009889E-3"/>
    <n v="9.128898741078334E-3"/>
    <n v="1.0952666458483694E-2"/>
    <n v="1.1912275341980886E-2"/>
    <n v="1.4442676291558971E-2"/>
    <n v="1.6629490662058658E-2"/>
    <n v="1.8795811098292727E-2"/>
    <n v="1.8774456054519221E-2"/>
    <n v="2.1155260891331663E-2"/>
    <n v="2.0833424783102284E-2"/>
    <n v="2.2622100725691728E-2"/>
    <n v="2.3761708544397235E-2"/>
    <n v="2.2794039246625368E-2"/>
    <n v="2.4213211814351134E-2"/>
    <n v="2.4432271068776778E-2"/>
    <n v="2.4651330323202415E-2"/>
    <n v="2.4870389577628063E-2"/>
    <n v="2.5089448832053701E-2"/>
    <n v="2.4935288416588621E-2"/>
    <n v="2.4935288416588621E-2"/>
    <n v="4.7422513301017492E-3"/>
    <n v="1.0922687417630209E-2"/>
    <n v="1.8184153552640098E-2"/>
    <n v="2.4935288416588621E-2"/>
    <n v="2.4935288416588621E-2"/>
    <n v="2.4935288416588621E-2"/>
    <n v="2.4935288416588621E-2"/>
    <n v="2.4935288416588621E-2"/>
    <n v="2.4935288416588621E-2"/>
    <n v="2.4935288416588621E-2"/>
    <n v="2.4935288416588621E-2"/>
    <n v="2.4935288416588621E-2"/>
    <n v="2.4935288416588621E-2"/>
    <n v="2.4935288416588621E-2"/>
    <n v="2.4935288416588621E-2"/>
    <n v="2.4935288416588621E-2"/>
    <n v="2.4935288416588621E-2"/>
    <n v="2.4935288416588621E-2"/>
    <n v="2.4935288416588621E-2"/>
    <n v="2.4935288416588621E-2"/>
  </r>
  <r>
    <x v="37"/>
    <s v="Under $50"/>
    <n v="47.856927293148118"/>
    <s v="HVAC"/>
    <s v="Rural"/>
    <s v="SC-Retro"/>
    <s v="M_Input_Retro"/>
    <x v="2"/>
    <s v="Large Off"/>
    <s v="DHP-Retro-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7.856927293148118"/>
    <s v="HVAC"/>
    <s v="Rural"/>
    <s v="SC-Retro"/>
    <s v="M_Input_Retro"/>
    <x v="2"/>
    <s v="Medium Off"/>
    <s v="DHP-Retro-Medium Off"/>
    <n v="5.9180883162411524E-3"/>
    <n v="9.2747774666960946E-3"/>
    <n v="1.8493906268592018E-2"/>
    <n v="3.2267242962125936E-2"/>
    <n v="5.0042908585039292E-2"/>
    <n v="6.9849891802997777E-2"/>
    <n v="8.8633162707840357E-2"/>
    <n v="0.10309514042300294"/>
    <n v="0.11069245923263651"/>
    <n v="0.1103603818549386"/>
    <n v="0.10269401399541564"/>
    <n v="8.9587690459250607E-2"/>
    <n v="7.3556763731189356E-2"/>
    <n v="5.7039183786663457E-2"/>
    <n v="4.1902785647065836E-2"/>
    <n v="2.9243954103087146E-2"/>
    <n v="1.94373055021522E-2"/>
    <n v="1.2331862837793126E-2"/>
    <n v="7.4836277265984061E-3"/>
    <n v="4.352194093698851E-3"/>
    <n v="1.0103313189847982"/>
    <n v="29.938972450692141"/>
    <n v="47.856927293148118"/>
    <s v="C-LOff-HVAC-ER-All-All-C"/>
    <n v="0"/>
    <n v="1.0103313189847982"/>
    <n v="5.9180883162411524E-3"/>
    <n v="1.5192865782937246E-2"/>
    <n v="3.3686772051529264E-2"/>
    <n v="6.5954015013655193E-2"/>
    <n v="0.11599692359869448"/>
    <n v="0.18584681540169226"/>
    <n v="0.27447997810953262"/>
    <n v="0.37757511853253556"/>
    <n v="0.48826757776517205"/>
    <n v="0.59862795962011062"/>
    <n v="0.70132197361552628"/>
    <n v="0.79090966407477692"/>
    <n v="0.86446642780596628"/>
    <n v="0.92150561159262978"/>
    <n v="0.96340839723969562"/>
    <n v="0.99265235134278273"/>
    <n v="1.0103313189847982"/>
    <n v="1.0103313189847982"/>
    <n v="1.0103313189847982"/>
    <n v="1.0103313189847982"/>
    <n v="5.591461722511736E-3"/>
    <n v="8.9481508729666783E-3"/>
    <n v="1.8167279674862601E-2"/>
    <n v="3.194061636839652E-2"/>
    <n v="4.9716281991309876E-2"/>
    <n v="6.9523265209268367E-2"/>
    <n v="8.8306536114110948E-2"/>
    <n v="0.10276851382927353"/>
    <n v="0.1103658326389071"/>
    <n v="0.11003375526120919"/>
    <n v="0.10236738740168623"/>
    <n v="8.9261063865521198E-2"/>
    <n v="7.3230137137459947E-2"/>
    <n v="5.6712557192934041E-2"/>
    <n v="4.157615905333642E-2"/>
    <n v="2.8917327509357729E-2"/>
    <n v="1.9110678908422784E-2"/>
    <n v="1.2005236244063709E-2"/>
    <n v="7.1570011328689898E-3"/>
    <n v="4.0255674999694346E-3"/>
    <n v="1.0037987871102099"/>
    <n v="1.0037987871102099"/>
    <n v="5.591461722511736E-3"/>
    <n v="1.4539612595478413E-2"/>
    <n v="3.2706892270341015E-2"/>
    <n v="6.4647508638737528E-2"/>
    <n v="0.1143637906300474"/>
    <n v="0.18388705583931575"/>
    <n v="0.27219359195342668"/>
    <n v="0.37496210578270023"/>
    <n v="0.48532793842160732"/>
    <n v="0.59536169368281655"/>
    <n v="0.69772908108450282"/>
    <n v="0.78699014495002406"/>
    <n v="0.86022028208748402"/>
    <n v="0.91693283928041802"/>
    <n v="0.95850899833375447"/>
    <n v="0.98742632584311218"/>
    <n v="1.0037987871102099"/>
    <n v="1.0037987871102099"/>
    <n v="1.0037987871102099"/>
    <n v="1.0037987871102099"/>
  </r>
  <r>
    <x v="37"/>
    <s v="Under $40"/>
    <n v="39.00846074238661"/>
    <s v="HVAC"/>
    <s v="Rural"/>
    <s v="SC-Retro"/>
    <s v="M_Input_Retro"/>
    <x v="2"/>
    <s v="Small Off"/>
    <s v="DHP-Retro-Small Off"/>
    <n v="1.1090407193351606E-2"/>
    <n v="1.7380791437514996E-2"/>
    <n v="3.465729812640491E-2"/>
    <n v="6.0468320906045002E-2"/>
    <n v="9.3779647022952842E-2"/>
    <n v="0.1308976313146375"/>
    <n v="0.16609719435361012"/>
    <n v="0.19319871989897419"/>
    <n v="0.20743597941152925"/>
    <n v="0.20681367147329463"/>
    <n v="0.19244701509494999"/>
    <n v="0.16788596479345677"/>
    <n v="0.13784425274041576"/>
    <n v="0.10689055998615142"/>
    <n v="7.8525180857195023E-2"/>
    <n v="5.4802723720236209E-2"/>
    <n v="3.6425213893624062E-2"/>
    <n v="2.3109722771178936E-2"/>
    <n v="1.4024204157897275E-2"/>
    <n v="8.1559453161856553E-3"/>
    <n v="1.8933454739070561"/>
    <n v="21.221351055777912"/>
    <n v="39.00846074238661"/>
    <s v="C-SOff-HVAC-ER-All-All-C"/>
    <n v="0"/>
    <n v="1.8933454739070561"/>
    <n v="1.1090407193351606E-2"/>
    <n v="2.8471198630866602E-2"/>
    <n v="6.3128496757271516E-2"/>
    <n v="0.12359681766331651"/>
    <n v="0.21737646468626937"/>
    <n v="0.34827409600090686"/>
    <n v="0.51437129035451701"/>
    <n v="0.7075700102534912"/>
    <n v="0.91500598966502045"/>
    <n v="1.1218196611383151"/>
    <n v="1.3142666762332651"/>
    <n v="1.4821526410267218"/>
    <n v="1.6199968937671376"/>
    <n v="1.726887453753289"/>
    <n v="1.805412634610484"/>
    <n v="1.8602153583307202"/>
    <n v="1.8933454739070561"/>
    <n v="1.8933454739070561"/>
    <n v="1.8933454739070561"/>
    <n v="1.8933454739070561"/>
    <n v="1.0478313941093855E-2"/>
    <n v="1.6768698185257246E-2"/>
    <n v="3.404520487414716E-2"/>
    <n v="5.9856227653787251E-2"/>
    <n v="9.3167553770695091E-2"/>
    <n v="0.13028553806237975"/>
    <n v="0.16548510110135237"/>
    <n v="0.19258662664671644"/>
    <n v="0.2068238861592715"/>
    <n v="0.20620157822103688"/>
    <n v="0.19183492184269224"/>
    <n v="0.16727387154119902"/>
    <n v="0.13723215948815801"/>
    <n v="0.10627846673389367"/>
    <n v="7.7913087604937273E-2"/>
    <n v="5.4190630467978458E-2"/>
    <n v="3.5813120641366311E-2"/>
    <n v="2.2497629518921185E-2"/>
    <n v="1.3412110905639525E-2"/>
    <n v="7.543852063927904E-3"/>
    <n v="1.8811036088619011"/>
    <n v="1.8811036088619011"/>
    <n v="1.0478313941093855E-2"/>
    <n v="2.7247012126351101E-2"/>
    <n v="6.1292217000498264E-2"/>
    <n v="0.12114844465428551"/>
    <n v="0.21431599842498061"/>
    <n v="0.34460153648736036"/>
    <n v="0.51008663758871275"/>
    <n v="0.7026732642354292"/>
    <n v="0.90949715039470069"/>
    <n v="1.1156987286157376"/>
    <n v="1.3075336504584298"/>
    <n v="1.4748075219996288"/>
    <n v="1.6120396814877869"/>
    <n v="1.7183181482216805"/>
    <n v="1.7962312358266177"/>
    <n v="1.8504218662945962"/>
    <n v="1.8811036088619011"/>
    <n v="1.8811036088619011"/>
    <n v="1.8811036088619011"/>
    <n v="1.8811036088619011"/>
  </r>
  <r>
    <x v="37"/>
    <s v="Under $45"/>
    <n v="42.650817796795174"/>
    <s v="HVAC"/>
    <s v="Rural"/>
    <s v="SC-Retro"/>
    <s v="M_Input_Retro"/>
    <x v="2"/>
    <s v="XLarge Ret"/>
    <s v="DHP-Retro-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Rural"/>
    <s v="SC-Retro"/>
    <s v="M_Input_Retro"/>
    <x v="2"/>
    <s v="Large Ret"/>
    <s v="DHP-Retro-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Rural"/>
    <s v="SC-Retro"/>
    <s v="M_Input_Retro"/>
    <x v="2"/>
    <s v="Medium Ret"/>
    <s v="DHP-Retro-Medium Ret"/>
    <n v="6.2948762719596913E-3"/>
    <n v="9.8494443950523508E-3"/>
    <n v="1.9608273901670224E-2"/>
    <n v="3.4156632723014453E-2"/>
    <n v="5.2888130108315556E-2"/>
    <n v="7.3702782593744215E-2"/>
    <n v="9.3372045192125608E-2"/>
    <n v="0.1084329560816155"/>
    <n v="0.11623679252084307"/>
    <n v="0.11570210327524717"/>
    <n v="0.10749188202683578"/>
    <n v="9.3622741948323152E-2"/>
    <n v="7.6746416629120656E-2"/>
    <n v="5.9417075754265303E-2"/>
    <n v="4.3579610572691663E-2"/>
    <n v="3.036540105483998E-2"/>
    <n v="2.0150049805863941E-2"/>
    <n v="1.2763226578137169E-2"/>
    <n v="7.7326834193344306E-3"/>
    <n v="4.489593682493351E-3"/>
    <n v="1.0422276693740651"/>
    <n v="24.838551372219744"/>
    <n v="42.650817796795174"/>
    <s v="C-Ret-HVAC-ER-All-All-C"/>
    <n v="0"/>
    <n v="1.0422276693740651"/>
    <n v="6.2948762719596913E-3"/>
    <n v="1.6144320667012043E-2"/>
    <n v="3.5752594568682267E-2"/>
    <n v="6.9909227291696713E-2"/>
    <n v="0.12279735740001227"/>
    <n v="0.19650013999375648"/>
    <n v="0.28987218518588209"/>
    <n v="0.39830514126749761"/>
    <n v="0.51454193378834068"/>
    <n v="0.63024403706358789"/>
    <n v="0.73773591909042369"/>
    <n v="0.83135866103874689"/>
    <n v="0.90810507766786752"/>
    <n v="0.96752215342213277"/>
    <n v="1.0111017639948243"/>
    <n v="1.0414671650496643"/>
    <n v="1.0422276693740651"/>
    <n v="1.0422276693740651"/>
    <n v="1.0422276693740651"/>
    <n v="1.0422276693740651"/>
    <n v="5.9579380150319942E-3"/>
    <n v="9.5125061381246545E-3"/>
    <n v="1.9271335644742527E-2"/>
    <n v="3.3819694466086757E-2"/>
    <n v="5.255119185138786E-2"/>
    <n v="7.3365844336816519E-2"/>
    <n v="9.3035106935197912E-2"/>
    <n v="0.10809601782468781"/>
    <n v="0.11589985426391537"/>
    <n v="0.11536516501831948"/>
    <n v="0.10715494376990808"/>
    <n v="9.3285803691395455E-2"/>
    <n v="7.640947837219296E-2"/>
    <n v="5.9080137497337606E-2"/>
    <n v="4.3242672315763966E-2"/>
    <n v="3.0028462797912284E-2"/>
    <n v="1.9813111548936245E-2"/>
    <n v="1.2426288321209473E-2"/>
    <n v="7.3957451624067335E-3"/>
    <n v="4.1526554255656538E-3"/>
    <n v="1.0354889042355111"/>
    <n v="1.0354889042355111"/>
    <n v="5.9579380150319942E-3"/>
    <n v="1.5470444153156649E-2"/>
    <n v="3.4741779797899178E-2"/>
    <n v="6.8561474263985928E-2"/>
    <n v="0.12111266611537379"/>
    <n v="0.19447851045219031"/>
    <n v="0.28751361738738823"/>
    <n v="0.39560963521207604"/>
    <n v="0.5115094894759914"/>
    <n v="0.6268746544943109"/>
    <n v="0.73402959826421899"/>
    <n v="0.82731540195561448"/>
    <n v="0.9037248803278074"/>
    <n v="0.96280501782514505"/>
    <n v="1.006047690140909"/>
    <n v="1.0354889042355111"/>
    <n v="1.0354889042355111"/>
    <n v="1.0354889042355111"/>
    <n v="1.0354889042355111"/>
    <n v="1.0354889042355111"/>
  </r>
  <r>
    <x v="37"/>
    <s v="Under $45"/>
    <n v="42.650817796795174"/>
    <s v="HVAC"/>
    <s v="Rural"/>
    <s v="SC-Retro"/>
    <s v="M_Input_Retro"/>
    <x v="2"/>
    <s v="Small Ret"/>
    <s v="DHP-Retro-Small Ret"/>
    <n v="9.4110987183896322E-3"/>
    <n v="1.472532413957519E-2"/>
    <n v="2.9315175297066294E-2"/>
    <n v="5.1065569608724652E-2"/>
    <n v="7.9069927982149193E-2"/>
    <n v="0.11018868883880377"/>
    <n v="0.13959504474382134"/>
    <n v="0.16211172546099967"/>
    <n v="0.17377878164110042"/>
    <n v="0.17297939924555139"/>
    <n v="0.16070478107508721"/>
    <n v="0.13996984669687393"/>
    <n v="0.11473904680170323"/>
    <n v="8.8830970033878728E-2"/>
    <n v="6.5153308737059143E-2"/>
    <n v="4.5397522461807893E-2"/>
    <n v="3.01251525384497E-2"/>
    <n v="1.9081548246956914E-2"/>
    <n v="1.1560679491283411E-2"/>
    <n v="6.7121270579397173E-3"/>
    <n v="1.5581731967009633"/>
    <n v="24.838551372219744"/>
    <n v="42.650817796795174"/>
    <s v="C-Ret-HVAC-ER-All-All-C"/>
    <n v="0"/>
    <n v="1.5581731967009633"/>
    <n v="9.4110987183896322E-3"/>
    <n v="2.4136422857964822E-2"/>
    <n v="5.3451598155031116E-2"/>
    <n v="0.10451716776375578"/>
    <n v="0.18358709574590498"/>
    <n v="0.29377578458470877"/>
    <n v="0.4333708293285301"/>
    <n v="0.59548255478952972"/>
    <n v="0.7692613364306301"/>
    <n v="0.9422407356761815"/>
    <n v="1.1029455167512687"/>
    <n v="1.2429153634481427"/>
    <n v="1.357654410249846"/>
    <n v="1.4464853802837248"/>
    <n v="1.5116386890207838"/>
    <n v="1.5570362114825917"/>
    <n v="1.5581731967009633"/>
    <n v="1.5581731967009633"/>
    <n v="1.5581731967009633"/>
    <n v="1.5581731967009633"/>
    <n v="8.9073621775979384E-3"/>
    <n v="1.4221587598783496E-2"/>
    <n v="2.88114387562746E-2"/>
    <n v="5.0561833067932958E-2"/>
    <n v="7.85661914413575E-2"/>
    <n v="0.10968495229801208"/>
    <n v="0.13909130820302965"/>
    <n v="0.16160798892020797"/>
    <n v="0.17327504510030872"/>
    <n v="0.1724756627047597"/>
    <n v="0.16020104453429551"/>
    <n v="0.13946611015608223"/>
    <n v="0.11423531026091154"/>
    <n v="8.8327233493087035E-2"/>
    <n v="6.4649572196267449E-2"/>
    <n v="4.4893785921016199E-2"/>
    <n v="2.9621415997658006E-2"/>
    <n v="1.857781170616522E-2"/>
    <n v="1.1056942950491717E-2"/>
    <n v="6.2083905171480243E-3"/>
    <n v="1.5480984658851296"/>
    <n v="1.5480984658851296"/>
    <n v="8.9073621775979384E-3"/>
    <n v="2.3128949776381434E-2"/>
    <n v="5.1940388532656034E-2"/>
    <n v="0.102502221600589"/>
    <n v="0.18106841304194649"/>
    <n v="0.29075336533995855"/>
    <n v="0.42984467354298816"/>
    <n v="0.59145266246319617"/>
    <n v="0.76472770756350483"/>
    <n v="0.9372033702682645"/>
    <n v="1.0974044148025599"/>
    <n v="1.236870524958642"/>
    <n v="1.3511058352195535"/>
    <n v="1.4394330687126407"/>
    <n v="1.5040826409089081"/>
    <n v="1.5480984658851296"/>
    <n v="1.5480984658851296"/>
    <n v="1.5480984658851296"/>
    <n v="1.5480984658851296"/>
    <n v="1.5480984658851296"/>
  </r>
  <r>
    <x v="37"/>
    <s v="Under $45"/>
    <n v="44.159112123977252"/>
    <s v="HVAC"/>
    <s v="Rural"/>
    <s v="SC-Retro"/>
    <s v="M_Input_Retro"/>
    <x v="2"/>
    <s v="School K-12"/>
    <s v="DHP-Retro-School K-12"/>
    <n v="2.9460033777496543E-5"/>
    <n v="4.6118574054716551E-5"/>
    <n v="9.1858975802184444E-5"/>
    <n v="1.6009411950244215E-4"/>
    <n v="2.4801425228608321E-4"/>
    <n v="3.4579635139239418E-4"/>
    <n v="4.3830001899305423E-4"/>
    <n v="5.0925348706771308E-4"/>
    <n v="5.4617828221463786E-4"/>
    <n v="5.4393895125755807E-4"/>
    <n v="5.0559488145357576E-4"/>
    <n v="4.4058169963466352E-4"/>
    <n v="3.6134437678389742E-4"/>
    <n v="2.7989333931928743E-4"/>
    <n v="2.0539162488384779E-4"/>
    <n v="1.4318466345527624E-4"/>
    <n v="9.5063459661239743E-5"/>
    <n v="6.0244849012066815E-5"/>
    <n v="3.6518555134052285E-5"/>
    <n v="2.1213694021673588E-5"/>
    <n v="4.9246102080989706E-3"/>
    <n v="26.374797608153351"/>
    <n v="44.159112123977252"/>
    <s v="C-Sch-HVAC-ER-All-All-C"/>
    <n v="0"/>
    <n v="4.9246102080989706E-3"/>
    <n v="2.9460033777496543E-5"/>
    <n v="7.5578607832213097E-5"/>
    <n v="1.6743758363439753E-4"/>
    <n v="3.2753170313683971E-4"/>
    <n v="5.7554595542292286E-4"/>
    <n v="9.2134230681531698E-4"/>
    <n v="1.3596423258083713E-3"/>
    <n v="1.8688958128760843E-3"/>
    <n v="2.4150740950907223E-3"/>
    <n v="2.9590130463482802E-3"/>
    <n v="3.4646079278018559E-3"/>
    <n v="3.9051896274365193E-3"/>
    <n v="4.2665340042204163E-3"/>
    <n v="4.5464273435397041E-3"/>
    <n v="4.751818968423552E-3"/>
    <n v="4.8950036318788281E-3"/>
    <n v="4.9246102080989706E-3"/>
    <n v="4.9246102080989706E-3"/>
    <n v="4.9246102080989706E-3"/>
    <n v="4.9246102080989706E-3"/>
    <n v="2.7867973205393581E-5"/>
    <n v="4.4526513482613587E-5"/>
    <n v="9.026691523008148E-5"/>
    <n v="1.5850205893033919E-4"/>
    <n v="2.4642219171398024E-4"/>
    <n v="3.4420429082029122E-4"/>
    <n v="4.3670795842095126E-4"/>
    <n v="5.0766142649561017E-4"/>
    <n v="5.4458622164253495E-4"/>
    <n v="5.4234689068545516E-4"/>
    <n v="5.0400282088147285E-4"/>
    <n v="4.3898963906256055E-4"/>
    <n v="3.5975231621179445E-4"/>
    <n v="2.7830127874718446E-4"/>
    <n v="2.0379956431174483E-4"/>
    <n v="1.4159260288317327E-4"/>
    <n v="9.3471399089136779E-5"/>
    <n v="5.865278843996385E-5"/>
    <n v="3.492649456194932E-5"/>
    <n v="1.9621633449570627E-5"/>
    <n v="4.8927689966569111E-3"/>
    <n v="4.8927689966569111E-3"/>
    <n v="2.7867973205393581E-5"/>
    <n v="7.2394486688007168E-5"/>
    <n v="1.6266140191808863E-4"/>
    <n v="3.2116346084842785E-4"/>
    <n v="5.6758565256240809E-4"/>
    <n v="9.117899433826993E-4"/>
    <n v="1.3484979018036506E-3"/>
    <n v="1.8561593282992606E-3"/>
    <n v="2.4007455499417954E-3"/>
    <n v="2.9430924406272504E-3"/>
    <n v="3.4470952615087234E-3"/>
    <n v="3.8860849005712839E-3"/>
    <n v="4.2458372167830782E-3"/>
    <n v="4.5241384955302623E-3"/>
    <n v="4.7279380598420073E-3"/>
    <n v="4.8695306627251807E-3"/>
    <n v="4.8927689966569111E-3"/>
    <n v="4.8927689966569111E-3"/>
    <n v="4.8927689966569111E-3"/>
    <n v="4.8927689966569111E-3"/>
  </r>
  <r>
    <x v="37"/>
    <s v="Under $50"/>
    <n v="49.540014857107259"/>
    <s v="HVAC"/>
    <s v="Rural"/>
    <s v="SC-Retro"/>
    <s v="M_Input_Retro"/>
    <x v="2"/>
    <s v="University"/>
    <s v="DHP-Retro-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0.202520372659379"/>
    <s v="HVAC"/>
    <s v="Rural"/>
    <s v="SC-Retro"/>
    <s v="M_Input_Retro"/>
    <x v="2"/>
    <s v="Warehouse"/>
    <s v="DHP-Retro-Warehouse"/>
    <n v="6.2167697920255144E-4"/>
    <n v="9.7360279951464921E-4"/>
    <n v="1.9400009383128906E-3"/>
    <n v="3.3824401359719824E-3"/>
    <n v="5.2421057227293767E-3"/>
    <n v="7.3117939041773853E-3"/>
    <n v="9.271487612204277E-3"/>
    <n v="1.0776713626045641E-2"/>
    <n v="1.1562750538369977E-2"/>
    <n v="1.1519968361378011E-2"/>
    <n v="1.0712188179878193E-2"/>
    <n v="9.338483948161053E-3"/>
    <n v="7.6620612826905823E-3"/>
    <n v="5.9373312879569384E-3"/>
    <n v="4.3586886458253267E-3"/>
    <n v="3.0397930484850292E-3"/>
    <n v="2.019002696594894E-3"/>
    <n v="1.2800306235816734E-3"/>
    <n v="7.762338648097185E-4"/>
    <n v="4.511025483975266E-4"/>
    <n v="0.10472029116985733"/>
    <n v="32.266782445677791"/>
    <n v="50.202520372659379"/>
    <s v="C-War-HVAC-ER-All-All-C"/>
    <n v="0"/>
    <n v="0.10472029116985733"/>
    <n v="6.2167697920255144E-4"/>
    <n v="1.5952797787172008E-3"/>
    <n v="3.5352807170300916E-3"/>
    <n v="6.917720853002074E-3"/>
    <n v="1.2159826575731451E-2"/>
    <n v="1.9471620479908837E-2"/>
    <n v="2.8743108092113112E-2"/>
    <n v="3.9519821718158751E-2"/>
    <n v="5.1082572256528729E-2"/>
    <n v="6.2602540617906738E-2"/>
    <n v="7.3314728797784931E-2"/>
    <n v="8.2653212745945989E-2"/>
    <n v="9.0315274028636566E-2"/>
    <n v="9.6252605316593506E-2"/>
    <n v="0.10061129396241883"/>
    <n v="0.10365108701090386"/>
    <n v="0.10472029116985733"/>
    <n v="0.10472029116985733"/>
    <n v="0.10472029116985733"/>
    <n v="0.10472029116985733"/>
    <n v="5.8782231058401109E-4"/>
    <n v="9.3974813089610885E-4"/>
    <n v="1.9061462696943502E-3"/>
    <n v="3.3485854673534418E-3"/>
    <n v="5.2082510541108362E-3"/>
    <n v="7.2779392355588448E-3"/>
    <n v="9.2376329435857364E-3"/>
    <n v="1.07428589574271E-2"/>
    <n v="1.1528895869751437E-2"/>
    <n v="1.1486113692759471E-2"/>
    <n v="1.0678333511259653E-2"/>
    <n v="9.3046292795425124E-3"/>
    <n v="7.6282066140720417E-3"/>
    <n v="5.9034766193383978E-3"/>
    <n v="4.3248339772067861E-3"/>
    <n v="3.0059383798664886E-3"/>
    <n v="1.9851480279763534E-3"/>
    <n v="1.2461759549631331E-3"/>
    <n v="7.4237919619117815E-4"/>
    <n v="4.1724787977898625E-4"/>
    <n v="0.10404319779748653"/>
    <n v="0.10404319779748653"/>
    <n v="5.8782231058401109E-4"/>
    <n v="1.5275704414801201E-3"/>
    <n v="3.4337167111744703E-3"/>
    <n v="6.7823021785279117E-3"/>
    <n v="1.1990553232638748E-2"/>
    <n v="1.9268492468197593E-2"/>
    <n v="2.850612541178333E-2"/>
    <n v="3.9248984369210427E-2"/>
    <n v="5.0777880238961862E-2"/>
    <n v="6.2263993931721329E-2"/>
    <n v="7.2942327442980986E-2"/>
    <n v="8.2246956722523495E-2"/>
    <n v="8.9875163336595537E-2"/>
    <n v="9.5778639955933942E-2"/>
    <n v="0.10010347393314073"/>
    <n v="0.10310941231300721"/>
    <n v="0.10404319779748653"/>
    <n v="0.10404319779748653"/>
    <n v="0.10404319779748653"/>
    <n v="0.10404319779748653"/>
  </r>
  <r>
    <x v="37"/>
    <s v="Under $50"/>
    <n v="46.951179346605507"/>
    <s v="HVAC"/>
    <s v="Rural"/>
    <s v="SC-Retro"/>
    <s v="M_Input_Retro"/>
    <x v="2"/>
    <s v="Supermarket"/>
    <s v="DHP-Retro-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6.951179346605507"/>
    <s v="HVAC"/>
    <s v="Rural"/>
    <s v="SC-Retro"/>
    <s v="M_Input_Retro"/>
    <x v="2"/>
    <s v="MiniMart"/>
    <s v="DHP-Retro-MiniMart"/>
    <n v="4.2469826513992243E-4"/>
    <n v="6.6443524570266059E-4"/>
    <n v="1.3225982226858887E-3"/>
    <n v="2.3036222283809196E-3"/>
    <n v="3.5664986489423846E-3"/>
    <n v="4.9695306854471259E-3"/>
    <n v="6.2950039098695837E-3"/>
    <n v="7.3095067399841689E-3"/>
    <n v="7.8346217041846272E-3"/>
    <n v="7.7976422897408759E-3"/>
    <n v="7.2434482569244214E-3"/>
    <n v="6.308101783507763E-3"/>
    <n v="5.1703873884267329E-3"/>
    <n v="4.0024313466303944E-3"/>
    <n v="2.9352399047073859E-3"/>
    <n v="2.0449699006500088E-3"/>
    <n v="1.3568479120032375E-3"/>
    <n v="8.5933435439502711E-4"/>
    <n v="5.2056871848756166E-4"/>
    <n v="3.0220420515317671E-4"/>
    <n v="7.0154585623195487E-2"/>
    <n v="29.089340461498093"/>
    <n v="46.951179346605507"/>
    <s v="C-Gro-HVAC-ER-All-All-C"/>
    <n v="0"/>
    <n v="7.0154585623195487E-2"/>
    <n v="4.2469826513992243E-4"/>
    <n v="1.089133510842583E-3"/>
    <n v="2.4117317335284718E-3"/>
    <n v="4.7153539619093909E-3"/>
    <n v="8.2818526108517747E-3"/>
    <n v="1.3251383296298901E-2"/>
    <n v="1.9546387206168483E-2"/>
    <n v="2.6855893946152651E-2"/>
    <n v="3.4690515650337275E-2"/>
    <n v="4.2488157940078153E-2"/>
    <n v="4.9731606197002572E-2"/>
    <n v="5.6039707980510334E-2"/>
    <n v="6.1210095368937067E-2"/>
    <n v="6.5212526715567459E-2"/>
    <n v="6.8147766620274844E-2"/>
    <n v="7.0154585623195487E-2"/>
    <n v="7.0154585623195487E-2"/>
    <n v="7.0154585623195487E-2"/>
    <n v="7.0154585623195487E-2"/>
    <n v="7.0154585623195487E-2"/>
    <n v="4.0201822651692119E-4"/>
    <n v="6.4175520707965934E-4"/>
    <n v="1.2999181840628875E-3"/>
    <n v="2.2809421897579184E-3"/>
    <n v="3.5438186103193834E-3"/>
    <n v="4.9468506468241247E-3"/>
    <n v="6.2723238712465825E-3"/>
    <n v="7.2868267013611676E-3"/>
    <n v="7.811941665561626E-3"/>
    <n v="7.7749622511178746E-3"/>
    <n v="7.2207682183014201E-3"/>
    <n v="6.2854217448847617E-3"/>
    <n v="5.1477073498037316E-3"/>
    <n v="3.9797513080073931E-3"/>
    <n v="2.9125598660843847E-3"/>
    <n v="2.0222898620270075E-3"/>
    <n v="1.3341678733802362E-3"/>
    <n v="8.3665431577202587E-4"/>
    <n v="4.9788867986456042E-4"/>
    <n v="2.7952416653017546E-4"/>
    <n v="6.9700984850735462E-2"/>
    <n v="6.9700984850735462E-2"/>
    <n v="4.0201822651692119E-4"/>
    <n v="1.0437734335965805E-3"/>
    <n v="2.343691617659468E-3"/>
    <n v="4.6246338074173859E-3"/>
    <n v="8.1684524177367684E-3"/>
    <n v="1.3115303064560893E-2"/>
    <n v="1.9387626935807475E-2"/>
    <n v="2.6674453637168642E-2"/>
    <n v="3.4486395302730267E-2"/>
    <n v="4.226135755384814E-2"/>
    <n v="4.9482125772149561E-2"/>
    <n v="5.5767547517034326E-2"/>
    <n v="6.0915254866838055E-2"/>
    <n v="6.4895006174845449E-2"/>
    <n v="6.7807566040929829E-2"/>
    <n v="6.9700984850735462E-2"/>
    <n v="6.9700984850735462E-2"/>
    <n v="6.9700984850735462E-2"/>
    <n v="6.9700984850735462E-2"/>
    <n v="6.9700984850735462E-2"/>
  </r>
  <r>
    <x v="37"/>
    <s v="Under $40"/>
    <n v="38.013897579799192"/>
    <s v="HVAC"/>
    <s v="Rural"/>
    <s v="SC-Retro"/>
    <s v="M_Input_Retro"/>
    <x v="2"/>
    <s v="Restaurant"/>
    <s v="DHP-Retro-Restaurant"/>
    <n v="5.9955390619232925E-4"/>
    <n v="9.3799475927137065E-4"/>
    <n v="1.8671348480152198E-3"/>
    <n v="3.25206345018203E-3"/>
    <n v="5.0348879944178207E-3"/>
    <n v="7.0155726523178337E-3"/>
    <n v="8.8867661901440489E-3"/>
    <n v="1.0318957429347663E-2"/>
    <n v="1.1060271331071994E-2"/>
    <n v="1.1008066850389336E-2"/>
    <n v="1.022570152319848E-2"/>
    <n v="8.9052566855078504E-3"/>
    <n v="7.2991255432547919E-3"/>
    <n v="5.6503017438704964E-3"/>
    <n v="4.1437290776290643E-3"/>
    <n v="2.8869194734678465E-3"/>
    <n v="1.9154857283969074E-3"/>
    <n v="1.2131372110339488E-3"/>
    <n v="7.3489588780854614E-4"/>
    <n v="4.2662691736600466E-4"/>
    <n v="9.9038445174324835E-2"/>
    <n v="20.208276336298194"/>
    <n v="38.013897579799192"/>
    <s v="C-Res-HVAC-ER-All-All-C"/>
    <n v="0"/>
    <n v="9.9038445174324835E-2"/>
    <n v="5.9955390619232925E-4"/>
    <n v="1.5375486654636999E-3"/>
    <n v="3.4046835134789195E-3"/>
    <n v="6.6567469636609495E-3"/>
    <n v="1.169163495807877E-2"/>
    <n v="1.8707207610396605E-2"/>
    <n v="2.7593973800540655E-2"/>
    <n v="3.7912931229888321E-2"/>
    <n v="4.8973202560960313E-2"/>
    <n v="5.9981269411349653E-2"/>
    <n v="7.0206970934548127E-2"/>
    <n v="7.9112227620055972E-2"/>
    <n v="8.6411353163310764E-2"/>
    <n v="9.2061654907181267E-2"/>
    <n v="9.6205383984810336E-2"/>
    <n v="9.9038445174324835E-2"/>
    <n v="9.9038445174324835E-2"/>
    <n v="9.9038445174324835E-2"/>
    <n v="9.9038445174324835E-2"/>
    <n v="9.9038445174324835E-2"/>
    <n v="5.6753610234155699E-4"/>
    <n v="9.0597695542059839E-4"/>
    <n v="1.8351170441644475E-3"/>
    <n v="3.220045646331258E-3"/>
    <n v="5.0028701905670487E-3"/>
    <n v="6.9835548484670617E-3"/>
    <n v="8.854748386293276E-3"/>
    <n v="1.0286939625496891E-2"/>
    <n v="1.1028253527221222E-2"/>
    <n v="1.0976049046538563E-2"/>
    <n v="1.0193683719347707E-2"/>
    <n v="8.8732388816570775E-3"/>
    <n v="7.2671077394040199E-3"/>
    <n v="5.6182839400197243E-3"/>
    <n v="4.1117112737782922E-3"/>
    <n v="2.8549016696170744E-3"/>
    <n v="1.8834679245461352E-3"/>
    <n v="1.1811194071831765E-3"/>
    <n v="7.0287808395777388E-4"/>
    <n v="3.9460911351523245E-4"/>
    <n v="9.8398089097309391E-2"/>
    <n v="9.8398089097309391E-2"/>
    <n v="5.6753610234155699E-4"/>
    <n v="1.4735130577621554E-3"/>
    <n v="3.3086301019266029E-3"/>
    <n v="6.5286757482578613E-3"/>
    <n v="1.1531545938824911E-2"/>
    <n v="1.8515100787291974E-2"/>
    <n v="2.7369849173585252E-2"/>
    <n v="3.7656788799082144E-2"/>
    <n v="4.8685042326303364E-2"/>
    <n v="5.9661091372841923E-2"/>
    <n v="6.9854775092189625E-2"/>
    <n v="7.8728013973846697E-2"/>
    <n v="8.5995121713250716E-2"/>
    <n v="9.1613405653270447E-2"/>
    <n v="9.5725116927048742E-2"/>
    <n v="9.8398089097309391E-2"/>
    <n v="9.8398089097309391E-2"/>
    <n v="9.8398089097309391E-2"/>
    <n v="9.8398089097309391E-2"/>
    <n v="9.8398089097309391E-2"/>
  </r>
  <r>
    <x v="37"/>
    <s v="Under $50"/>
    <n v="47.950699787126979"/>
    <s v="HVAC"/>
    <s v="Rural"/>
    <s v="SC-Retro"/>
    <s v="M_Input_Retro"/>
    <x v="2"/>
    <s v="Lodging"/>
    <s v="DHP-Retro-Lodging"/>
    <n v="2.5410692780097684E-3"/>
    <n v="3.9847386659157607E-3"/>
    <n v="7.9503505862351248E-3"/>
    <n v="1.3879722053449292E-2"/>
    <n v="2.1538861120810451E-2"/>
    <n v="3.008203499576869E-2"/>
    <n v="3.8194339414991271E-2"/>
    <n v="4.44531185004612E-2"/>
    <n v="4.7757694940372374E-2"/>
    <n v="4.7643076472515485E-2"/>
    <n v="4.4360150883049398E-2"/>
    <n v="3.8721975705813767E-2"/>
    <n v="3.1812153029275127E-2"/>
    <n v="2.4683403003781593E-2"/>
    <n v="1.8144119984842964E-2"/>
    <n v="1.2670401867815487E-2"/>
    <n v="8.4266131641606325E-3"/>
    <n v="5.3494583862221251E-3"/>
    <n v="3.2483205251726669E-3"/>
    <n v="1.890261910347091E-3"/>
    <n v="0.43881103829278084"/>
    <n v="30.056198087125075"/>
    <n v="47.950699787126979"/>
    <s v="C-Lod-HVAC-ER-All-All-C"/>
    <n v="0"/>
    <n v="0.43881103829278084"/>
    <n v="2.5410692780097684E-3"/>
    <n v="6.5258079439255295E-3"/>
    <n v="1.4476158530160654E-2"/>
    <n v="2.8355880583609945E-2"/>
    <n v="4.9894741704420396E-2"/>
    <n v="7.9976776700189087E-2"/>
    <n v="0.11817111611518036"/>
    <n v="0.16262423461564157"/>
    <n v="0.21038192955601395"/>
    <n v="0.25802500602852946"/>
    <n v="0.30238515691157886"/>
    <n v="0.34110713261739262"/>
    <n v="0.37291928564666776"/>
    <n v="0.39760268865044934"/>
    <n v="0.41574680863529229"/>
    <n v="0.42841721050310777"/>
    <n v="0.43684382366726843"/>
    <n v="0.43881103829278084"/>
    <n v="0.43881103829278084"/>
    <n v="0.43881103829278084"/>
    <n v="2.3992075421264765E-3"/>
    <n v="3.8428769300324689E-3"/>
    <n v="7.8084888503518329E-3"/>
    <n v="1.3737860317566001E-2"/>
    <n v="2.1396999384927159E-2"/>
    <n v="2.9940173259885398E-2"/>
    <n v="3.8052477679107979E-2"/>
    <n v="4.4311256764577908E-2"/>
    <n v="4.7615833204489082E-2"/>
    <n v="4.7501214736632193E-2"/>
    <n v="4.4218289147166107E-2"/>
    <n v="3.8580113969930475E-2"/>
    <n v="3.1670291293391835E-2"/>
    <n v="2.4541541267898301E-2"/>
    <n v="1.8002258248959672E-2"/>
    <n v="1.2528540131932196E-2"/>
    <n v="8.2847514282773406E-3"/>
    <n v="5.2075966503388332E-3"/>
    <n v="3.1064587892893751E-3"/>
    <n v="1.7484001744637991E-3"/>
    <n v="0.435973803575115"/>
    <n v="0.435973803575115"/>
    <n v="2.3992075421264765E-3"/>
    <n v="6.2420844721589458E-3"/>
    <n v="1.4050573322510779E-2"/>
    <n v="2.7788433640076778E-2"/>
    <n v="4.9185433025003937E-2"/>
    <n v="7.9125606284889335E-2"/>
    <n v="0.11717808396399731"/>
    <n v="0.16148934072857524"/>
    <n v="0.20910517393306433"/>
    <n v="0.25660638866969654"/>
    <n v="0.30082467781686262"/>
    <n v="0.33940479178679311"/>
    <n v="0.37107508308018494"/>
    <n v="0.39561662434808326"/>
    <n v="0.41361888259704294"/>
    <n v="0.42614742272897516"/>
    <n v="0.43443217415725249"/>
    <n v="0.435973803575115"/>
    <n v="0.435973803575115"/>
    <n v="0.435973803575115"/>
  </r>
  <r>
    <x v="37"/>
    <s v="Under $55"/>
    <n v="51.076337803840723"/>
    <s v="HVAC"/>
    <s v="Rural"/>
    <s v="SC-Retro"/>
    <s v="M_Input_Retro"/>
    <x v="2"/>
    <s v="Hospital"/>
    <s v="DHP-Retro-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1.076337803840723"/>
    <s v="HVAC"/>
    <s v="Rural"/>
    <s v="SC-Retro"/>
    <s v="M_Input_Retro"/>
    <x v="2"/>
    <s v="Residential Care"/>
    <s v="DHP-Retro-Residential Care"/>
    <n v="2.965141358455315E-3"/>
    <n v="4.6497407698372307E-3"/>
    <n v="9.2771627839792464E-3"/>
    <n v="1.6196070788270976E-2"/>
    <n v="2.5133422561923073E-2"/>
    <n v="3.5102343286884212E-2"/>
    <n v="4.4568487934721818E-2"/>
    <n v="5.187177749095824E-2"/>
    <n v="5.5727845626901445E-2"/>
    <n v="5.5594098797396886E-2"/>
    <n v="5.1763294762930977E-2"/>
    <n v="4.5184179998562397E-2"/>
    <n v="3.7121195972465985E-2"/>
    <n v="2.8802748412769412E-2"/>
    <n v="2.117214239116336E-2"/>
    <n v="1.4784930474597141E-2"/>
    <n v="9.8329075169199913E-3"/>
    <n v="6.242214820190304E-3"/>
    <n v="3.7904238259307086E-3"/>
    <n v="2.2057225346775321E-3"/>
    <n v="0.51204300860609686"/>
    <n v="33.111885126209536"/>
    <n v="51.076337803840723"/>
    <s v="C-Hea-HVAC-ER-All-All-C"/>
    <n v="0"/>
    <n v="0.51204300860609686"/>
    <n v="2.965141358455315E-3"/>
    <n v="7.6148821282925458E-3"/>
    <n v="1.6892044912271791E-2"/>
    <n v="3.3088115700542764E-2"/>
    <n v="5.8221538262465837E-2"/>
    <n v="9.3323881549350049E-2"/>
    <n v="0.13789236948407185"/>
    <n v="0.18976414697503008"/>
    <n v="0.24549199260193152"/>
    <n v="0.3010860913993284"/>
    <n v="0.35284938616225936"/>
    <n v="0.39803356616082175"/>
    <n v="0.43515476213328774"/>
    <n v="0.46395751054605716"/>
    <n v="0.48512965293722055"/>
    <n v="0.49991458341181771"/>
    <n v="0.50974749092873772"/>
    <n v="0.51204300860609686"/>
    <n v="0.51204300860609686"/>
    <n v="0.51204300860609686"/>
    <n v="2.7996047066646684E-3"/>
    <n v="4.4842041180465841E-3"/>
    <n v="9.1116261321885997E-3"/>
    <n v="1.603053413648033E-2"/>
    <n v="2.4967885910132426E-2"/>
    <n v="3.4936806635093562E-2"/>
    <n v="4.4402951282931168E-2"/>
    <n v="5.170624083916759E-2"/>
    <n v="5.5562308975110795E-2"/>
    <n v="5.5428562145606236E-2"/>
    <n v="5.1597758111140327E-2"/>
    <n v="4.5018643346771747E-2"/>
    <n v="3.6955659320675335E-2"/>
    <n v="2.8637211760978765E-2"/>
    <n v="2.1006605739372713E-2"/>
    <n v="1.4619393822806494E-2"/>
    <n v="9.6673708651293447E-3"/>
    <n v="6.0766781683996574E-3"/>
    <n v="3.624887174140062E-3"/>
    <n v="2.040185882886885E-3"/>
    <n v="0.50873227557028389"/>
    <n v="0.50873227557028389"/>
    <n v="2.7996047066646684E-3"/>
    <n v="7.2838088247112525E-3"/>
    <n v="1.6395434956899851E-2"/>
    <n v="3.2425969093380178E-2"/>
    <n v="5.73938550035126E-2"/>
    <n v="9.2330661638606162E-2"/>
    <n v="0.13673361292153732"/>
    <n v="0.18843985376070491"/>
    <n v="0.24400216273581571"/>
    <n v="0.29943072488142197"/>
    <n v="0.35102848299256229"/>
    <n v="0.39604712633933403"/>
    <n v="0.43300278566000938"/>
    <n v="0.46163999742098816"/>
    <n v="0.4826466031603609"/>
    <n v="0.49726599698316737"/>
    <n v="0.50693336784829668"/>
    <n v="0.50873227557028389"/>
    <n v="0.50873227557028389"/>
    <n v="0.50873227557028389"/>
  </r>
  <r>
    <x v="37"/>
    <s v="Under $50"/>
    <n v="47.444905846082413"/>
    <s v="HVAC"/>
    <s v="Rural"/>
    <s v="SC-Retro"/>
    <s v="M_Input_Retro"/>
    <x v="2"/>
    <s v="Assembly"/>
    <s v="DHP-Retro-Assembly"/>
    <n v="8.5422441136023056E-3"/>
    <n v="1.3367369633690474E-2"/>
    <n v="2.6614789403867963E-2"/>
    <n v="4.6366911001966257E-2"/>
    <n v="7.1802699310124868E-2"/>
    <n v="0.1000727623455748"/>
    <n v="0.12679388809629522"/>
    <n v="0.14726250721587594"/>
    <n v="0.15787885015915451"/>
    <n v="0.15717050038477384"/>
    <n v="0.14603430682373336"/>
    <n v="0.12720671212122772"/>
    <n v="0.10428845247567523"/>
    <n v="8.0749312740626814E-2"/>
    <n v="5.9232539203745493E-2"/>
    <n v="4.127674778116245E-2"/>
    <n v="2.7393812079802148E-2"/>
    <n v="1.7353504194406576E-2"/>
    <n v="1.0514963272951202E-2"/>
    <n v="6.1057056624577331E-3"/>
    <n v="1.4173967250714081"/>
    <n v="29.557378671621727"/>
    <n v="47.444905846082413"/>
    <s v="C-All-HVAC-ER-All-All-C"/>
    <n v="0"/>
    <n v="1.4173967250714081"/>
    <n v="8.5422441136023056E-3"/>
    <n v="2.1909613747292778E-2"/>
    <n v="4.8524403151160744E-2"/>
    <n v="9.4891314153127002E-2"/>
    <n v="0.16669401346325186"/>
    <n v="0.26676677580882668"/>
    <n v="0.3935606639051219"/>
    <n v="0.54082317112099787"/>
    <n v="0.69870202128015235"/>
    <n v="0.85587252166492622"/>
    <n v="1.0019068284886596"/>
    <n v="1.1291135406098873"/>
    <n v="1.2334019930855626"/>
    <n v="1.3141513058261896"/>
    <n v="1.3733838450299349"/>
    <n v="1.4146605928110974"/>
    <n v="1.4173967250714081"/>
    <n v="1.4173967250714081"/>
    <n v="1.4173967250714081"/>
    <n v="1.4173967250714081"/>
    <n v="8.0840187220164103E-3"/>
    <n v="1.2909144242104579E-2"/>
    <n v="2.6156564012282068E-2"/>
    <n v="4.5908685610380362E-2"/>
    <n v="7.1344473918538973E-2"/>
    <n v="9.9614536953988905E-2"/>
    <n v="0.12633566270470931"/>
    <n v="0.14680428182429003"/>
    <n v="0.1574206247675686"/>
    <n v="0.15671227499318793"/>
    <n v="0.14557608143214745"/>
    <n v="0.12674848672964181"/>
    <n v="0.10383022708408933"/>
    <n v="8.0291087349040918E-2"/>
    <n v="5.8774313812159598E-2"/>
    <n v="4.0818522389576554E-2"/>
    <n v="2.6935586688216252E-2"/>
    <n v="1.6895278802820681E-2"/>
    <n v="1.0056737881365307E-2"/>
    <n v="5.6474802708718378E-3"/>
    <n v="1.4082322172396902"/>
    <n v="1.4082322172396902"/>
    <n v="8.0840187220164103E-3"/>
    <n v="2.0993162964120987E-2"/>
    <n v="4.7149726976403059E-2"/>
    <n v="9.3058412586783421E-2"/>
    <n v="0.16440288650532239"/>
    <n v="0.26401742345931128"/>
    <n v="0.39035308616402059"/>
    <n v="0.5371573679883106"/>
    <n v="0.69457799275587917"/>
    <n v="0.85129026774906713"/>
    <n v="0.99686634918121464"/>
    <n v="1.1236148359108564"/>
    <n v="1.2274450629949458"/>
    <n v="1.3077361503439868"/>
    <n v="1.3665104641561465"/>
    <n v="1.407328986545723"/>
    <n v="1.4082322172396902"/>
    <n v="1.4082322172396902"/>
    <n v="1.4082322172396902"/>
    <n v="1.4082322172396902"/>
  </r>
  <r>
    <x v="37"/>
    <s v="Under $50"/>
    <n v="47.444905846082413"/>
    <s v="HVAC"/>
    <s v="Rural"/>
    <s v="SC-Retro"/>
    <s v="M_Input_Retro"/>
    <x v="2"/>
    <s v="Other"/>
    <s v="DHP-Retro-Other"/>
    <n v="4.5885955322126481E-3"/>
    <n v="7.1479306522817167E-3"/>
    <n v="1.4167198552822363E-2"/>
    <n v="2.4569464090232203E-2"/>
    <n v="3.7875193865320164E-2"/>
    <n v="5.2548043968745177E-2"/>
    <n v="6.6277414729306414E-2"/>
    <n v="7.6627737662866471E-2"/>
    <n v="8.1779479410354503E-2"/>
    <n v="8.1043464095661308E-2"/>
    <n v="7.495980139088039E-2"/>
    <n v="6.4999517781067107E-2"/>
    <n v="5.3047253511442613E-2"/>
    <n v="4.0887644178764199E-2"/>
    <n v="2.9856588175588211E-2"/>
    <n v="2.0711515217405458E-2"/>
    <n v="1.3682279141266171E-2"/>
    <n v="8.6271063905910047E-3"/>
    <n v="5.2027091401500598E-3"/>
    <n v="3.00657940887807E-3"/>
    <n v="0.69795631224311483"/>
    <n v="29.557378671621727"/>
    <n v="47.444905846082413"/>
    <s v="C-All-HVAC-ER-All-All-C"/>
    <n v="0"/>
    <n v="0.69795631224311483"/>
    <n v="4.5885955322126481E-3"/>
    <n v="1.1736526184494365E-2"/>
    <n v="2.5903724737316728E-2"/>
    <n v="5.0473188827548934E-2"/>
    <n v="8.8348382692869099E-2"/>
    <n v="0.14089642666161428"/>
    <n v="0.20717384139092071"/>
    <n v="0.28380157905378717"/>
    <n v="0.36558105846414168"/>
    <n v="0.44662452255980301"/>
    <n v="0.52158432395068344"/>
    <n v="0.5865838417317506"/>
    <n v="0.63963109524319317"/>
    <n v="0.6805187394219574"/>
    <n v="0.69795631224311483"/>
    <n v="0.69795631224311483"/>
    <n v="0.69795631224311483"/>
    <n v="0.69795631224311483"/>
    <n v="0.69795631224311483"/>
    <n v="0.69795631224311483"/>
    <n v="4.3629555975138179E-3"/>
    <n v="6.9222907175828866E-3"/>
    <n v="1.3941558618123533E-2"/>
    <n v="2.4343824155533371E-2"/>
    <n v="3.7649553930621332E-2"/>
    <n v="5.2322404034046345E-2"/>
    <n v="6.6051774794607582E-2"/>
    <n v="7.6402097728167639E-2"/>
    <n v="8.1553839475655671E-2"/>
    <n v="8.0817824160962476E-2"/>
    <n v="7.4734161456181558E-2"/>
    <n v="6.4773877846368275E-2"/>
    <n v="5.2821613576743781E-2"/>
    <n v="4.0662004244065367E-2"/>
    <n v="2.9630948240889379E-2"/>
    <n v="2.0485875282706626E-2"/>
    <n v="1.3456639206567341E-2"/>
    <n v="8.4014664558921745E-3"/>
    <n v="4.9770692054512296E-3"/>
    <n v="2.7809394741792393E-3"/>
    <n v="0.69344351354913825"/>
    <n v="0.69344351354913825"/>
    <n v="4.3629555975138179E-3"/>
    <n v="1.1285246315096704E-2"/>
    <n v="2.5226804933220236E-2"/>
    <n v="4.9570629088753607E-2"/>
    <n v="8.7220183019374939E-2"/>
    <n v="0.13954258705342129"/>
    <n v="0.20559436184802887"/>
    <n v="0.28199645957619651"/>
    <n v="0.36355029905185221"/>
    <n v="0.44436812321281471"/>
    <n v="0.51910228466899633"/>
    <n v="0.58387616251536456"/>
    <n v="0.63669777609210831"/>
    <n v="0.67735978033617372"/>
    <n v="0.69344351354913825"/>
    <n v="0.69344351354913825"/>
    <n v="0.69344351354913825"/>
    <n v="0.69344351354913825"/>
    <n v="0.69344351354913825"/>
    <n v="0.69344351354913825"/>
  </r>
  <r>
    <x v="38"/>
    <s v="Under $25"/>
    <n v="21.306650029611351"/>
    <s v="Motors/Drives"/>
    <s v="Rural"/>
    <s v="SC-New"/>
    <s v="M_Input_New"/>
    <x v="2"/>
    <s v="Large Off"/>
    <s v="ECM-VAV-NEW-Large Off"/>
    <n v="1.0535992662207375E-2"/>
    <n v="9.6435296168517325E-3"/>
    <n v="1.4579358298251355E-2"/>
    <n v="1.3887547188945524E-2"/>
    <n v="1.4130562625109928E-2"/>
    <n v="1.6773403016082412E-2"/>
    <n v="1.7422062110639795E-2"/>
    <n v="1.9405449938845225E-2"/>
    <n v="2.1533110961611757E-2"/>
    <n v="2.0288351549509288E-2"/>
    <n v="2.2815196175841473E-2"/>
    <n v="2.2040263568804987E-2"/>
    <n v="2.2071567245580934E-2"/>
    <n v="2.0225142378044819E-2"/>
    <n v="2.0155461009268096E-2"/>
    <n v="2.1396955670449136E-2"/>
    <n v="2.2638392461709289E-2"/>
    <n v="2.3879829252969449E-2"/>
    <n v="2.5121266044229606E-2"/>
    <n v="2.6362702835489759E-2"/>
    <n v="0.38490614461044181"/>
    <n v="11.516346267055766"/>
    <n v="21.306650029611351"/>
    <s v="C-Off-HVAC-Vent-All-All-E"/>
    <s v="C-LOff-HVAC-ER-All-All-C"/>
    <n v="0.38490614461044187"/>
    <n v="1.0535992662207375E-2"/>
    <n v="2.0179522279059108E-2"/>
    <n v="3.4758880577310462E-2"/>
    <n v="4.8646427766255988E-2"/>
    <n v="6.2776990391365917E-2"/>
    <n v="7.9550393407448322E-2"/>
    <n v="9.6972455518088113E-2"/>
    <n v="0.11637790545693334"/>
    <n v="0.13791101641854508"/>
    <n v="0.15819936796805437"/>
    <n v="0.18101456414389583"/>
    <n v="0.20305482771270081"/>
    <n v="0.22512639495828174"/>
    <n v="0.24535153733632656"/>
    <n v="0.26550699834559466"/>
    <n v="0.28690395401604379"/>
    <n v="0.30954234647775308"/>
    <n v="0.33342217573072253"/>
    <n v="0.35854344177495212"/>
    <n v="0.38490614461044187"/>
    <n v="7.9261949459269801E-3"/>
    <n v="7.0337319005713385E-3"/>
    <n v="1.1969560581970962E-2"/>
    <n v="1.1277749472665129E-2"/>
    <n v="1.1520764908829535E-2"/>
    <n v="1.4163605299802019E-2"/>
    <n v="1.4812264394359401E-2"/>
    <n v="1.6795652222564832E-2"/>
    <n v="1.8923313245331363E-2"/>
    <n v="1.7678553833228895E-2"/>
    <n v="2.020539845956108E-2"/>
    <n v="1.9430465852524594E-2"/>
    <n v="1.9461769529300541E-2"/>
    <n v="1.7615344661764426E-2"/>
    <n v="1.7545663292987703E-2"/>
    <n v="1.8787157954168743E-2"/>
    <n v="2.0028594745428896E-2"/>
    <n v="2.1270031536689056E-2"/>
    <n v="2.2511468327949213E-2"/>
    <n v="2.3752905119209366E-2"/>
    <n v="0.33271019028483395"/>
    <n v="0.33271019028483401"/>
    <n v="7.9261949459269801E-3"/>
    <n v="1.4959926846498318E-2"/>
    <n v="2.6929487428469279E-2"/>
    <n v="3.8207236901134409E-2"/>
    <n v="4.9728001809963944E-2"/>
    <n v="6.3891607109765963E-2"/>
    <n v="7.8703871504125361E-2"/>
    <n v="9.5499523726690197E-2"/>
    <n v="0.11442283697202156"/>
    <n v="0.13210139080525046"/>
    <n v="0.15230678926481153"/>
    <n v="0.17173725511733612"/>
    <n v="0.19119902464663666"/>
    <n v="0.20881436930840108"/>
    <n v="0.22636003260138879"/>
    <n v="0.24514719055555753"/>
    <n v="0.2651757853009864"/>
    <n v="0.28644581683767545"/>
    <n v="0.30895728516562465"/>
    <n v="0.33271019028483401"/>
  </r>
  <r>
    <x v="38"/>
    <s v="Under $25"/>
    <n v="21.306650029611351"/>
    <s v="Motors/Drives"/>
    <s v="Rural"/>
    <s v="SC-New"/>
    <s v="M_Input_New"/>
    <x v="2"/>
    <s v="Medium Off"/>
    <s v="ECM-VAV-NEW-Medium Off"/>
    <n v="9.1359426999490978E-4"/>
    <n v="7.3259902401917717E-4"/>
    <n v="1.302125357939127E-3"/>
    <n v="1.2389438603934947E-3"/>
    <n v="1.235055293065805E-3"/>
    <n v="1.5038457227399924E-3"/>
    <n v="1.5693247301276924E-3"/>
    <n v="1.720262603328967E-3"/>
    <n v="1.854136883815324E-3"/>
    <n v="1.7937326864860231E-3"/>
    <n v="2.0828444521599565E-3"/>
    <n v="1.9466079795890246E-3"/>
    <n v="2.0034147780262084E-3"/>
    <n v="1.7272714138153189E-3"/>
    <n v="1.7649807445869181E-3"/>
    <n v="1.9305044271831831E-3"/>
    <n v="2.0960230422051558E-3"/>
    <n v="2.2615416572271283E-3"/>
    <n v="2.4270602722491008E-3"/>
    <n v="2.5925788872710742E-3"/>
    <n v="3.4696448086223582E-2"/>
    <n v="11.516346267055765"/>
    <n v="21.306650029611351"/>
    <s v="C-Off-HVAC-Vent-All-All-E"/>
    <s v="C-LOff-HVAC-ER-All-All-C"/>
    <n v="3.4696448086223582E-2"/>
    <n v="9.1359426999490978E-4"/>
    <n v="1.646193294014087E-3"/>
    <n v="2.9483186519532138E-3"/>
    <n v="4.1872625123467082E-3"/>
    <n v="5.422317805412513E-3"/>
    <n v="6.9261635281525052E-3"/>
    <n v="8.4954882582801983E-3"/>
    <n v="1.0215750861609165E-2"/>
    <n v="1.2069887745424489E-2"/>
    <n v="1.3863620431910513E-2"/>
    <n v="1.594646488407047E-2"/>
    <n v="1.7893072863659494E-2"/>
    <n v="1.9896487641685702E-2"/>
    <n v="2.162375905550102E-2"/>
    <n v="2.3388739800087939E-2"/>
    <n v="2.5319244227271123E-2"/>
    <n v="2.7415267269476278E-2"/>
    <n v="2.9676808926703407E-2"/>
    <n v="3.2103869198952507E-2"/>
    <n v="3.4696448086223582E-2"/>
    <n v="6.783402678274135E-4"/>
    <n v="4.973450218516809E-4"/>
    <n v="1.0668713557716307E-3"/>
    <n v="1.0036898582259984E-3"/>
    <n v="9.9980129089830873E-4"/>
    <n v="1.2685917205724961E-3"/>
    <n v="1.3340707279601962E-3"/>
    <n v="1.4850086011614708E-3"/>
    <n v="1.6188828816478278E-3"/>
    <n v="1.5584786843185268E-3"/>
    <n v="1.8475904499924603E-3"/>
    <n v="1.7113539774215284E-3"/>
    <n v="1.7681607758587121E-3"/>
    <n v="1.4920174116478226E-3"/>
    <n v="1.5297267424194219E-3"/>
    <n v="1.6952504250156868E-3"/>
    <n v="1.8607690400376596E-3"/>
    <n v="2.0262876550596323E-3"/>
    <n v="2.1918062700816048E-3"/>
    <n v="2.3573248851035782E-3"/>
    <n v="2.9991368042873657E-2"/>
    <n v="2.9991368042873657E-2"/>
    <n v="6.783402678274135E-4"/>
    <n v="1.1756852896790944E-3"/>
    <n v="2.2425566454507251E-3"/>
    <n v="3.2462465036767235E-3"/>
    <n v="4.2460477945750318E-3"/>
    <n v="5.5146395151475279E-3"/>
    <n v="6.8487102431077241E-3"/>
    <n v="8.3337188442691949E-3"/>
    <n v="9.9526017259170228E-3"/>
    <n v="1.151108041023555E-2"/>
    <n v="1.335867086022801E-2"/>
    <n v="1.5070024837649538E-2"/>
    <n v="1.683818561350825E-2"/>
    <n v="1.8330203025156071E-2"/>
    <n v="1.9859929767575495E-2"/>
    <n v="2.1555180192591183E-2"/>
    <n v="2.3415949232628842E-2"/>
    <n v="2.5442236887688475E-2"/>
    <n v="2.7634043157770079E-2"/>
    <n v="2.9991368042873657E-2"/>
  </r>
  <r>
    <x v="38"/>
    <s v="Under $5"/>
    <n v="0"/>
    <s v="Motors/Drives"/>
    <s v="Rural"/>
    <s v="SC-New"/>
    <s v="M_Input_New"/>
    <x v="2"/>
    <s v="Small Off"/>
    <s v="ECM-VAV-NEW-Small Off"/>
    <n v="0"/>
    <n v="0"/>
    <n v="0"/>
    <n v="0"/>
    <n v="0"/>
    <n v="0"/>
    <n v="0"/>
    <n v="0"/>
    <n v="0"/>
    <n v="0"/>
    <n v="0"/>
    <n v="0"/>
    <n v="0"/>
    <n v="0"/>
    <n v="0"/>
    <n v="0"/>
    <n v="0"/>
    <n v="0"/>
    <n v="0"/>
    <n v="0"/>
    <n v="0"/>
    <n v="0"/>
    <n v="0"/>
    <s v="C-Off-HVAC-Vent-All-All-E"/>
    <s v="C-S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2.782224636795796"/>
    <s v="Motors/Drives"/>
    <s v="Rural"/>
    <s v="SC-New"/>
    <s v="M_Input_New"/>
    <x v="2"/>
    <s v="XLarge Ret"/>
    <s v="ECM-VAV-NEW-XLarge Ret"/>
    <n v="4.4247583569950093E-5"/>
    <n v="4.3497977299131576E-5"/>
    <n v="4.7265251558050814E-5"/>
    <n v="4.9882587797263141E-5"/>
    <n v="7.0425423013153928E-5"/>
    <n v="8.8542753807580992E-5"/>
    <n v="9.6852671894848922E-5"/>
    <n v="1.3951459300987616E-4"/>
    <n v="1.6192195274135755E-4"/>
    <n v="1.4643370740840641E-4"/>
    <n v="1.4776153562639363E-4"/>
    <n v="1.4354921781671703E-4"/>
    <n v="1.2442536059659691E-4"/>
    <n v="1.2548441026649876E-4"/>
    <n v="1.175838214017033E-4"/>
    <n v="1.2688185454424246E-4"/>
    <n v="1.3617955008267331E-4"/>
    <n v="1.4547724562110413E-4"/>
    <n v="1.5477494115953498E-4"/>
    <n v="1.6407263669796578E-4"/>
    <n v="2.2747750759130499E-3"/>
    <n v="13.09991476480746"/>
    <n v="22.782224636795796"/>
    <s v="C-Ret-HVAC-Vent-All-All-E"/>
    <s v="C-Ret-HVAC-ER-All-All-C"/>
    <n v="2.2747750759130503E-3"/>
    <n v="4.4247583569950093E-5"/>
    <n v="8.7745560869081668E-5"/>
    <n v="1.3501081242713248E-4"/>
    <n v="1.8489340022439561E-4"/>
    <n v="2.5531882323754957E-4"/>
    <n v="3.4386157704513053E-4"/>
    <n v="4.4071424893997945E-4"/>
    <n v="5.8022884194985566E-4"/>
    <n v="7.4215079469121324E-4"/>
    <n v="8.8858450209961968E-4"/>
    <n v="1.0363460377260133E-3"/>
    <n v="1.1798952555427305E-3"/>
    <n v="1.3043206161393274E-3"/>
    <n v="1.429805026405826E-3"/>
    <n v="1.5473888478075293E-3"/>
    <n v="1.6742707023517716E-3"/>
    <n v="1.810450252434445E-3"/>
    <n v="1.9559274980555492E-3"/>
    <n v="2.1107024392150843E-3"/>
    <n v="2.2747750759130503E-3"/>
    <n v="2.8823816292402753E-5"/>
    <n v="2.8074210021584236E-5"/>
    <n v="3.1841484280503471E-5"/>
    <n v="3.4458820519715799E-5"/>
    <n v="5.5001655735606586E-5"/>
    <n v="7.3118986530033649E-5"/>
    <n v="8.1428904617301579E-5"/>
    <n v="1.2409082573232883E-4"/>
    <n v="1.4649818546381022E-4"/>
    <n v="1.3100994013085909E-4"/>
    <n v="1.323377683488463E-4"/>
    <n v="1.281254505391697E-4"/>
    <n v="1.0900159331904957E-4"/>
    <n v="1.1006064298895142E-4"/>
    <n v="1.0216005412415596E-4"/>
    <n v="1.1145808726669512E-4"/>
    <n v="1.2075578280512597E-4"/>
    <n v="1.300534783435568E-4"/>
    <n v="1.3935117388198765E-4"/>
    <n v="1.4864886942041845E-4"/>
    <n v="1.9662997303621032E-3"/>
    <n v="1.9662997303621032E-3"/>
    <n v="2.8823816292402753E-5"/>
    <n v="5.689802631398699E-5"/>
    <n v="8.8739510594490467E-5"/>
    <n v="1.2319833111420627E-4"/>
    <n v="1.7819998684981284E-4"/>
    <n v="2.513189733798465E-4"/>
    <n v="3.3274787799714807E-4"/>
    <n v="4.5683870372947692E-4"/>
    <n v="6.0333688919328714E-4"/>
    <n v="7.3434682932414623E-4"/>
    <n v="8.6668459767299253E-4"/>
    <n v="9.9481004821216218E-4"/>
    <n v="1.1038116415312117E-3"/>
    <n v="1.2138722845201632E-3"/>
    <n v="1.3160323386443191E-3"/>
    <n v="1.4274904259110144E-3"/>
    <n v="1.5482462087161404E-3"/>
    <n v="1.6782996870596972E-3"/>
    <n v="1.8176508609416848E-3"/>
    <n v="1.9662997303621032E-3"/>
  </r>
  <r>
    <x v="38"/>
    <s v="Under $5"/>
    <n v="0"/>
    <s v="Motors/Drives"/>
    <s v="Rural"/>
    <s v="SC-New"/>
    <s v="M_Input_New"/>
    <x v="2"/>
    <s v="Large Ret"/>
    <s v="ECM-VAV-NEW-Large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ew"/>
    <s v="M_Input_New"/>
    <x v="2"/>
    <s v="Medium Ret"/>
    <s v="ECM-VAV-NEW-Medium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ew"/>
    <s v="M_Input_New"/>
    <x v="2"/>
    <s v="Small Ret"/>
    <s v="ECM-VAV-NEW-Small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3.924638236063963"/>
    <s v="Motors/Drives"/>
    <s v="Rural"/>
    <s v="SC-New"/>
    <s v="M_Input_New"/>
    <x v="2"/>
    <s v="School K-12"/>
    <s v="ECM-VAV-NEW-School K-12"/>
    <n v="1.8153766447226107E-4"/>
    <n v="2.4719579966245634E-4"/>
    <n v="3.2601863885133156E-4"/>
    <n v="5.4620578874909221E-4"/>
    <n v="7.2874944411683022E-4"/>
    <n v="6.6952452051324536E-4"/>
    <n v="7.0728333613213749E-4"/>
    <n v="7.8051516697459839E-4"/>
    <n v="8.2941968542050634E-4"/>
    <n v="7.9312122810761183E-4"/>
    <n v="8.2461747380417421E-4"/>
    <n v="7.4933655184990298E-4"/>
    <n v="8.4599071489099712E-4"/>
    <n v="7.5578749197987021E-4"/>
    <n v="8.268512461067491E-4"/>
    <n v="7.8265727264162843E-4"/>
    <n v="7.3846092513920984E-4"/>
    <n v="6.9426457763679115E-4"/>
    <n v="6.5006823013437234E-4"/>
    <n v="6.0587188263195343E-4"/>
    <n v="1.3283477639815718E-2"/>
    <n v="14.610084974445666"/>
    <n v="23.924638236063963"/>
    <s v="C-Sch-HVAC-Vent-All-All-C"/>
    <s v="C-Sch-HVAC-ER-All-All-C"/>
    <n v="1.328347763981572E-2"/>
    <n v="1.8153766447226107E-4"/>
    <n v="4.2873346413471741E-4"/>
    <n v="7.5475210298604897E-4"/>
    <n v="1.3009578917351412E-3"/>
    <n v="2.0297073358519716E-3"/>
    <n v="2.6992318563652169E-3"/>
    <n v="3.4065151924973546E-3"/>
    <n v="4.1870303594719526E-3"/>
    <n v="5.0164500448924591E-3"/>
    <n v="5.8095712730000708E-3"/>
    <n v="6.6341887468042452E-3"/>
    <n v="7.3835252986541484E-3"/>
    <n v="8.2295160135451451E-3"/>
    <n v="8.985303505525016E-3"/>
    <n v="9.8121547516317655E-3"/>
    <n v="1.0594812024273394E-2"/>
    <n v="1.1333272949412604E-2"/>
    <n v="1.2027537527049395E-2"/>
    <n v="1.2677605757183767E-2"/>
    <n v="1.328347763981572E-2"/>
    <n v="9.1471059680230761E-5"/>
    <n v="1.5712919487042602E-4"/>
    <n v="2.3595203405930124E-4"/>
    <n v="4.5613918395706187E-4"/>
    <n v="6.3868283932479988E-4"/>
    <n v="5.7945791572121502E-4"/>
    <n v="6.1721673134010715E-4"/>
    <n v="6.9044856218256805E-4"/>
    <n v="7.39353080628476E-4"/>
    <n v="7.0305462331558149E-4"/>
    <n v="7.3455086901214387E-4"/>
    <n v="6.5926994705787264E-4"/>
    <n v="7.5592411009896678E-4"/>
    <n v="6.6572088718783987E-4"/>
    <n v="7.3678464131471876E-4"/>
    <n v="6.9259066784959809E-4"/>
    <n v="6.483943203471795E-4"/>
    <n v="6.0419797284476081E-4"/>
    <n v="5.60001625342342E-4"/>
    <n v="5.1580527783992309E-4"/>
    <n v="1.1482145543975111E-2"/>
    <n v="1.1482145543975111E-2"/>
    <n v="9.1471059680230761E-5"/>
    <n v="2.4860025455065678E-4"/>
    <n v="4.8455228860995805E-4"/>
    <n v="9.4069147256701992E-4"/>
    <n v="1.5793743118918198E-3"/>
    <n v="2.1588322276130346E-3"/>
    <n v="2.7760489589531419E-3"/>
    <n v="3.4664975211357099E-3"/>
    <n v="4.2058506017641859E-3"/>
    <n v="4.9089052250797672E-3"/>
    <n v="5.6434560940919112E-3"/>
    <n v="6.3027260411497839E-3"/>
    <n v="7.058650151248751E-3"/>
    <n v="7.7243710384365906E-3"/>
    <n v="8.4611556797513088E-3"/>
    <n v="9.1537463476009072E-3"/>
    <n v="9.8021406679480866E-3"/>
    <n v="1.0406338640792847E-2"/>
    <n v="1.0966340266135188E-2"/>
    <n v="1.1482145543975111E-2"/>
  </r>
  <r>
    <x v="38"/>
    <s v="Under $25"/>
    <n v="21.719416462764407"/>
    <s v="Motors/Drives"/>
    <s v="Rural"/>
    <s v="SC-New"/>
    <s v="M_Input_New"/>
    <x v="2"/>
    <s v="University"/>
    <s v="ECM-VAV-NEW-University"/>
    <n v="2.6950730961194399E-4"/>
    <n v="3.5522431199606149E-4"/>
    <n v="3.6316597908400325E-4"/>
    <n v="6.0908590141435753E-4"/>
    <n v="7.9155131446203512E-4"/>
    <n v="8.3842283280043247E-4"/>
    <n v="9.4379356804719517E-4"/>
    <n v="9.7972749228287343E-4"/>
    <n v="1.0927840666177266E-3"/>
    <n v="1.1242372835518525E-3"/>
    <n v="1.0030553364154466E-3"/>
    <n v="9.3679344037161732E-4"/>
    <n v="1.0647815172402969E-3"/>
    <n v="9.8471696779946997E-4"/>
    <n v="1.0136171850569379E-3"/>
    <n v="1.0576537010769437E-3"/>
    <n v="1.1016873068213531E-3"/>
    <n v="1.1457209125657624E-3"/>
    <n v="1.1897545183101714E-3"/>
    <n v="1.2337881240545804E-3"/>
    <n v="1.8099069069581059E-2"/>
    <n v="12.418212292230981"/>
    <n v="21.719416462764407"/>
    <s v="C-All-HVAC-Vent-All-All-E"/>
    <s v="C-Unv-HVAC-ER-All-All-C"/>
    <n v="1.8099069069581059E-2"/>
    <n v="2.6950730961194399E-4"/>
    <n v="6.2473162160800542E-4"/>
    <n v="9.8789760069200867E-4"/>
    <n v="1.5969835021063662E-3"/>
    <n v="2.3885348165684013E-3"/>
    <n v="3.2269576493688338E-3"/>
    <n v="4.1707512174160291E-3"/>
    <n v="5.1504787096989021E-3"/>
    <n v="6.2432627763166285E-3"/>
    <n v="7.3675000598684807E-3"/>
    <n v="8.3705553962839276E-3"/>
    <n v="9.3073488366555452E-3"/>
    <n v="1.0372130353895842E-2"/>
    <n v="1.1356847321695313E-2"/>
    <n v="1.2370464506752251E-2"/>
    <n v="1.3428118207829194E-2"/>
    <n v="1.4529805514650548E-2"/>
    <n v="1.567552642721631E-2"/>
    <n v="1.686528094552648E-2"/>
    <n v="1.8099069069581059E-2"/>
    <n v="1.4678931774304426E-4"/>
    <n v="2.3250632012716176E-4"/>
    <n v="2.4044798721510353E-4"/>
    <n v="4.863679095454578E-4"/>
    <n v="6.6883332259313534E-4"/>
    <n v="7.1570484093153269E-4"/>
    <n v="8.210755761782955E-4"/>
    <n v="8.5700950041397365E-4"/>
    <n v="9.7006607474882682E-4"/>
    <n v="1.0015192916829527E-3"/>
    <n v="8.8033734454654681E-4"/>
    <n v="8.1407544850271765E-4"/>
    <n v="9.4206352537139714E-4"/>
    <n v="8.6199897593057019E-4"/>
    <n v="8.9089919318803817E-4"/>
    <n v="9.3493570920804387E-4"/>
    <n v="9.7896931495245333E-4"/>
    <n v="1.0230029206968626E-3"/>
    <n v="1.0670365264412716E-3"/>
    <n v="1.1110701321856806E-3"/>
    <n v="1.5644709232203062E-2"/>
    <n v="1.5644709232203066E-2"/>
    <n v="1.4678931774304426E-4"/>
    <n v="3.7929563787020602E-4"/>
    <n v="6.1974362508530954E-4"/>
    <n v="1.1061115346307673E-3"/>
    <n v="1.7749448572239026E-3"/>
    <n v="2.4906496981554355E-3"/>
    <n v="3.3117252743337308E-3"/>
    <n v="4.1687347747477047E-3"/>
    <n v="5.1388008494965311E-3"/>
    <n v="6.1403201411794842E-3"/>
    <n v="7.020657485726031E-3"/>
    <n v="7.8347329342287487E-3"/>
    <n v="8.776796459600146E-3"/>
    <n v="9.638795435530716E-3"/>
    <n v="1.0529694628718753E-2"/>
    <n v="1.1464630337926798E-2"/>
    <n v="1.244359965287925E-2"/>
    <n v="1.3466602573576113E-2"/>
    <n v="1.4533639100017384E-2"/>
    <n v="1.5644709232203066E-2"/>
  </r>
  <r>
    <x v="38"/>
    <s v="Under $5"/>
    <n v="0"/>
    <s v="Motors/Drives"/>
    <s v="Rural"/>
    <s v="SC-New"/>
    <s v="M_Input_New"/>
    <x v="2"/>
    <s v="Warehouse"/>
    <s v="ECM-VAV-NEW-Warehouse"/>
    <n v="0"/>
    <n v="0"/>
    <n v="0"/>
    <n v="0"/>
    <n v="0"/>
    <n v="0"/>
    <n v="0"/>
    <n v="0"/>
    <n v="0"/>
    <n v="0"/>
    <n v="0"/>
    <n v="0"/>
    <n v="0"/>
    <n v="0"/>
    <n v="0"/>
    <n v="0"/>
    <n v="0"/>
    <n v="0"/>
    <n v="0"/>
    <n v="0"/>
    <n v="0"/>
    <n v="0"/>
    <n v="0"/>
    <s v="C-War-HVAC-Vent-All-All-E"/>
    <s v="C-War-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ew"/>
    <s v="M_Input_New"/>
    <x v="2"/>
    <s v="Supermarket"/>
    <s v="ECM-VAV-NEW-Supermarke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ew"/>
    <s v="M_Input_New"/>
    <x v="2"/>
    <s v="MiniMart"/>
    <s v="ECM-VAV-NEW-MiniMar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ew"/>
    <s v="M_Input_New"/>
    <x v="2"/>
    <s v="Restaurant"/>
    <s v="ECM-VAV-NEW-Restaurant"/>
    <n v="0"/>
    <n v="0"/>
    <n v="0"/>
    <n v="0"/>
    <n v="0"/>
    <n v="0"/>
    <n v="0"/>
    <n v="0"/>
    <n v="0"/>
    <n v="0"/>
    <n v="0"/>
    <n v="0"/>
    <n v="0"/>
    <n v="0"/>
    <n v="0"/>
    <n v="0"/>
    <n v="0"/>
    <n v="0"/>
    <n v="0"/>
    <n v="0"/>
    <n v="0"/>
    <n v="0"/>
    <n v="0"/>
    <s v="C-Res-HVAC-Vent-All-All-E"/>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0.023426586967283"/>
    <s v="Motors/Drives"/>
    <s v="Rural"/>
    <s v="SC-New"/>
    <s v="M_Input_New"/>
    <x v="2"/>
    <s v="Lodging"/>
    <s v="ECM-VAV-NEW-Lodging"/>
    <n v="1.4196985059798325E-4"/>
    <n v="1.572978262516792E-4"/>
    <n v="1.7281739928562772E-4"/>
    <n v="1.8525618100420727E-4"/>
    <n v="2.128940907311991E-4"/>
    <n v="2.3845643759149286E-4"/>
    <n v="2.9620780086185393E-4"/>
    <n v="5.3020286636294538E-4"/>
    <n v="6.3287492433626873E-4"/>
    <n v="6.3764333401209068E-4"/>
    <n v="6.6171285147751334E-4"/>
    <n v="7.176353169354745E-4"/>
    <n v="6.2995498219043516E-4"/>
    <n v="6.0913268682125793E-4"/>
    <n v="5.6316126562938292E-4"/>
    <n v="6.0324835441923096E-4"/>
    <n v="6.4333382627271252E-4"/>
    <n v="6.8341929812619419E-4"/>
    <n v="7.2350476997967597E-4"/>
    <n v="7.6359024183315742E-4"/>
    <n v="9.8043143047203858E-3"/>
    <n v="10.322637760689874"/>
    <n v="20.023426586967283"/>
    <s v="C-All-HVAC-Vent-All-All-E"/>
    <s v="C-Lod-HVAC-ER-All-All-C"/>
    <n v="9.8043143047203823E-3"/>
    <n v="1.4196985059798325E-4"/>
    <n v="2.9926767684966245E-4"/>
    <n v="4.7208507613529015E-4"/>
    <n v="6.5734125713949739E-4"/>
    <n v="8.7023534787069646E-4"/>
    <n v="1.1086917854621894E-3"/>
    <n v="1.4048995863240434E-3"/>
    <n v="1.9351024526869888E-3"/>
    <n v="2.5679773770232576E-3"/>
    <n v="3.2056207110353484E-3"/>
    <n v="3.8673335625128615E-3"/>
    <n v="4.5849688794483362E-3"/>
    <n v="5.2149238616387714E-3"/>
    <n v="5.8240565484600293E-3"/>
    <n v="6.3872178140894119E-3"/>
    <n v="6.9904661685086427E-3"/>
    <n v="7.6337999947813555E-3"/>
    <n v="8.3172192929075496E-3"/>
    <n v="9.0407240628872249E-3"/>
    <n v="9.8043143047203823E-3"/>
    <n v="7.5493184947319304E-5"/>
    <n v="9.0821160601015251E-5"/>
    <n v="1.0634073363496377E-4"/>
    <n v="1.1877951535354332E-4"/>
    <n v="1.4641742508053515E-4"/>
    <n v="1.7197977194082891E-4"/>
    <n v="2.2973113521118998E-4"/>
    <n v="4.6372620071228146E-4"/>
    <n v="5.663982586856048E-4"/>
    <n v="5.7116666836142676E-4"/>
    <n v="5.9523618582684942E-4"/>
    <n v="6.5115865128481058E-4"/>
    <n v="5.6347831653977124E-4"/>
    <n v="5.4265602117059401E-4"/>
    <n v="4.96684599978719E-4"/>
    <n v="5.3677168876856704E-4"/>
    <n v="5.768571606220486E-4"/>
    <n v="6.1694263247553027E-4"/>
    <n v="6.5702810432901205E-4"/>
    <n v="6.971135761824935E-4"/>
    <n v="8.4747809917071065E-3"/>
    <n v="8.4747809917071048E-3"/>
    <n v="7.5493184947319304E-5"/>
    <n v="1.6631434554833455E-4"/>
    <n v="2.7265507918329833E-4"/>
    <n v="3.9143459453684165E-4"/>
    <n v="5.3785201961737686E-4"/>
    <n v="7.0983179155820577E-4"/>
    <n v="9.3956292676939572E-4"/>
    <n v="1.4032891274816772E-3"/>
    <n v="1.9696873861672821E-3"/>
    <n v="2.5408540545287087E-3"/>
    <n v="3.1360902403555582E-3"/>
    <n v="3.7872488916403687E-3"/>
    <n v="4.3507272081801402E-3"/>
    <n v="4.893383229350734E-3"/>
    <n v="5.3900678293294533E-3"/>
    <n v="5.9268395180980208E-3"/>
    <n v="6.5036966787200695E-3"/>
    <n v="7.1206393111955995E-3"/>
    <n v="7.7776674155246115E-3"/>
    <n v="8.4747809917071048E-3"/>
  </r>
  <r>
    <x v="38"/>
    <s v="Under $25"/>
    <n v="21.029676641833419"/>
    <s v="Motors/Drives"/>
    <s v="Rural"/>
    <s v="SC-New"/>
    <s v="M_Input_New"/>
    <x v="2"/>
    <s v="Hospital"/>
    <s v="ECM-VAV-NEW-Hospital"/>
    <n v="1.0803507289791328E-3"/>
    <n v="1.0760736195046619E-3"/>
    <n v="1.1174699623759013E-3"/>
    <n v="1.0392019511420514E-3"/>
    <n v="1.1021132401499265E-3"/>
    <n v="1.2668153798842078E-3"/>
    <n v="1.6259951012710797E-3"/>
    <n v="1.9539922956479847E-3"/>
    <n v="2.3383803934119373E-3"/>
    <n v="2.1375554428780868E-3"/>
    <n v="2.0338946016119014E-3"/>
    <n v="2.0601493713284739E-3"/>
    <n v="1.9289642441561953E-3"/>
    <n v="1.7584578618369965E-3"/>
    <n v="1.5987318791260206E-3"/>
    <n v="1.6386126253871945E-3"/>
    <n v="1.6784887814042001E-3"/>
    <n v="1.7183649374212053E-3"/>
    <n v="1.7582410934382105E-3"/>
    <n v="1.7981172494552162E-3"/>
    <n v="3.270997076041058E-2"/>
    <n v="11.24007374651206"/>
    <n v="21.029676641833419"/>
    <s v="C-Hea-HVAC-Vent-All-All-C"/>
    <s v="C-Hea-HVAC-ER-All-All-C"/>
    <n v="3.2709970760410587E-2"/>
    <n v="1.0803507289791328E-3"/>
    <n v="2.1564243484837944E-3"/>
    <n v="3.2738943108596959E-3"/>
    <n v="4.3130962620017473E-3"/>
    <n v="5.4152095021516734E-3"/>
    <n v="6.6820248820358809E-3"/>
    <n v="8.30801998330696E-3"/>
    <n v="1.0262012278954945E-2"/>
    <n v="1.2600392672366883E-2"/>
    <n v="1.4737948115244971E-2"/>
    <n v="1.6771842716856871E-2"/>
    <n v="1.8831992088185347E-2"/>
    <n v="2.076095633234154E-2"/>
    <n v="2.2519414194178536E-2"/>
    <n v="2.4118146073304557E-2"/>
    <n v="2.5756758698691751E-2"/>
    <n v="2.7435247480095952E-2"/>
    <n v="2.9153612417517159E-2"/>
    <n v="3.0911853510955368E-2"/>
    <n v="3.2709970760410587E-2"/>
    <n v="8.5856573493463359E-4"/>
    <n v="8.5428862546016264E-4"/>
    <n v="8.9568496833140204E-4"/>
    <n v="8.1741695709755221E-4"/>
    <n v="8.8032824610542726E-4"/>
    <n v="1.0450303858397087E-3"/>
    <n v="1.4042101072265806E-3"/>
    <n v="1.7322073016034856E-3"/>
    <n v="2.1165953993674382E-3"/>
    <n v="1.9157704488335877E-3"/>
    <n v="1.8121096075674023E-3"/>
    <n v="1.8383643772839748E-3"/>
    <n v="1.7071792501116962E-3"/>
    <n v="1.5366728677924974E-3"/>
    <n v="1.3769468850815215E-3"/>
    <n v="1.4168276313426954E-3"/>
    <n v="1.456703787359701E-3"/>
    <n v="1.4965799433767062E-3"/>
    <n v="1.5364560993937114E-3"/>
    <n v="1.576332255410717E-3"/>
    <n v="2.8274270879520596E-2"/>
    <n v="2.8274270879520599E-2"/>
    <n v="8.5856573493463359E-4"/>
    <n v="1.7128543603947962E-3"/>
    <n v="2.6085393287261982E-3"/>
    <n v="3.4259562858237505E-3"/>
    <n v="4.3062845319291774E-3"/>
    <n v="5.3513149177688863E-3"/>
    <n v="6.7555250249954667E-3"/>
    <n v="8.4877323265989523E-3"/>
    <n v="1.0604327725966391E-2"/>
    <n v="1.2520098174799979E-2"/>
    <n v="1.4332207782367381E-2"/>
    <n v="1.6170572159651356E-2"/>
    <n v="1.7877751409763051E-2"/>
    <n v="1.9414424277555548E-2"/>
    <n v="2.079137116263707E-2"/>
    <n v="2.2208198793979766E-2"/>
    <n v="2.3664902581339468E-2"/>
    <n v="2.5161482524716172E-2"/>
    <n v="2.6697938624109883E-2"/>
    <n v="2.8274270879520599E-2"/>
  </r>
  <r>
    <x v="38"/>
    <s v="Under $25"/>
    <n v="22.395379327559887"/>
    <s v="Motors/Drives"/>
    <s v="Rural"/>
    <s v="SC-New"/>
    <s v="M_Input_New"/>
    <x v="2"/>
    <s v="Residential Care"/>
    <s v="ECM-VAV-NEW-Residential Care"/>
    <n v="2.3155456346773612E-4"/>
    <n v="2.561260901377373E-4"/>
    <n v="2.6788005609172747E-4"/>
    <n v="2.6879609355419582E-4"/>
    <n v="2.9818787759650002E-4"/>
    <n v="3.3096187137068601E-4"/>
    <n v="3.886955160817033E-4"/>
    <n v="4.8665055404985909E-4"/>
    <n v="5.4427265004801156E-4"/>
    <n v="4.9367726988028141E-4"/>
    <n v="5.1329976797879822E-4"/>
    <n v="5.0632683604869921E-4"/>
    <n v="4.7102542653675819E-4"/>
    <n v="4.5870988037248619E-4"/>
    <n v="4.3748536490188154E-4"/>
    <n v="4.2766252500854075E-4"/>
    <n v="4.1783842901674381E-4"/>
    <n v="4.0801433302494692E-4"/>
    <n v="3.9819023703314987E-4"/>
    <n v="3.8836614104135298E-4"/>
    <n v="7.9937214832417943E-3"/>
    <n v="12.873560246378583"/>
    <n v="22.395379327559887"/>
    <s v="C-Hea-HVAC-Vent-All-All-C"/>
    <s v="C-Hea-HVAC-ER-All-All-C"/>
    <n v="7.9937214832417943E-3"/>
    <n v="2.3155456346773612E-4"/>
    <n v="4.8768065360547345E-4"/>
    <n v="7.5556070969720092E-4"/>
    <n v="1.0243568032513967E-3"/>
    <n v="1.3225446808478969E-3"/>
    <n v="1.6535065522185828E-3"/>
    <n v="2.0422020683002863E-3"/>
    <n v="2.5288526223501452E-3"/>
    <n v="3.0731252723981569E-3"/>
    <n v="3.5668025422784383E-3"/>
    <n v="4.0801023102572369E-3"/>
    <n v="4.5864291463059365E-3"/>
    <n v="5.0574545728426946E-3"/>
    <n v="5.5161644532151811E-3"/>
    <n v="5.9536498181170629E-3"/>
    <n v="6.3813123431256035E-3"/>
    <n v="6.7991507721423469E-3"/>
    <n v="7.2071651051672939E-3"/>
    <n v="7.6053553422004436E-3"/>
    <n v="7.9937214832417943E-3"/>
    <n v="1.7735434774330259E-4"/>
    <n v="2.0192587441330377E-4"/>
    <n v="2.1367984036729394E-4"/>
    <n v="2.1459587782976229E-4"/>
    <n v="2.4398766187206649E-4"/>
    <n v="2.767616556462525E-4"/>
    <n v="3.3449530035726979E-4"/>
    <n v="4.3245033832542559E-4"/>
    <n v="4.90072434323578E-4"/>
    <n v="4.394770541558479E-4"/>
    <n v="4.5909955225436472E-4"/>
    <n v="4.5212662032426571E-4"/>
    <n v="4.1682521081232469E-4"/>
    <n v="4.0450966464805269E-4"/>
    <n v="3.8328514917744804E-4"/>
    <n v="3.7346230928410725E-4"/>
    <n v="3.636382132923103E-4"/>
    <n v="3.5381411730051342E-4"/>
    <n v="3.4399002130871637E-4"/>
    <n v="3.3416592531691948E-4"/>
    <n v="6.9097171687531236E-3"/>
    <n v="6.9097171687531236E-3"/>
    <n v="1.7735434774330259E-4"/>
    <n v="3.7928022215660633E-4"/>
    <n v="5.9296006252390024E-4"/>
    <n v="8.0755594035366251E-4"/>
    <n v="1.051543602225729E-3"/>
    <n v="1.3283052578719815E-3"/>
    <n v="1.6628005582292513E-3"/>
    <n v="2.0952508965546767E-3"/>
    <n v="2.585323330878255E-3"/>
    <n v="3.0248003850341029E-3"/>
    <n v="3.4838999372884677E-3"/>
    <n v="3.9360265576127334E-3"/>
    <n v="4.3528517684250584E-3"/>
    <n v="4.7573614330731111E-3"/>
    <n v="5.140646582250559E-3"/>
    <n v="5.5141088915346666E-3"/>
    <n v="5.877747104826977E-3"/>
    <n v="6.2315612221274901E-3"/>
    <n v="6.5755512434362067E-3"/>
    <n v="6.9097171687531236E-3"/>
  </r>
  <r>
    <x v="38"/>
    <s v="Under $25"/>
    <n v="20.115270098313502"/>
    <s v="Motors/Drives"/>
    <s v="Rural"/>
    <s v="SC-New"/>
    <s v="M_Input_New"/>
    <x v="2"/>
    <s v="Assembly"/>
    <s v="ECM-VAV-NEW-Assembly"/>
    <n v="1.6555932107531143E-3"/>
    <n v="1.8150468444202007E-3"/>
    <n v="1.2687792891352692E-3"/>
    <n v="1.6091718292075455E-3"/>
    <n v="2.6051955576606094E-3"/>
    <n v="3.4863040404790081E-3"/>
    <n v="4.4311802922040854E-3"/>
    <n v="4.9880944554583561E-3"/>
    <n v="6.9703729413047354E-3"/>
    <n v="7.5817454650877964E-3"/>
    <n v="7.9269686553820884E-3"/>
    <n v="8.4691802593147309E-3"/>
    <n v="7.5081997469524106E-3"/>
    <n v="7.6167940127996794E-3"/>
    <n v="7.7369937197894947E-3"/>
    <n v="6.7744589077351047E-3"/>
    <n v="5.8119018813927725E-3"/>
    <n v="4.8493448550504369E-3"/>
    <n v="3.8867878287081035E-3"/>
    <n v="2.9242308023657705E-3"/>
    <n v="9.9916344595201323E-2"/>
    <n v="10.465783851791715"/>
    <n v="20.115270098313502"/>
    <s v="C-All-HVAC-Vent-All-All-E"/>
    <s v="C-All-HVAC-ER-All-All-C"/>
    <n v="9.9916344595201309E-2"/>
    <n v="1.6555932107531143E-3"/>
    <n v="3.4706400551733152E-3"/>
    <n v="4.7394193443085842E-3"/>
    <n v="6.3485911735161292E-3"/>
    <n v="8.953786731176739E-3"/>
    <n v="1.2440090771655747E-2"/>
    <n v="1.6871271063859834E-2"/>
    <n v="2.1859365519318191E-2"/>
    <n v="2.8829738460622926E-2"/>
    <n v="3.6411483925710725E-2"/>
    <n v="4.4338452581092813E-2"/>
    <n v="5.2807632840407542E-2"/>
    <n v="6.0315832587359952E-2"/>
    <n v="6.7932626600159626E-2"/>
    <n v="7.5669620319949116E-2"/>
    <n v="8.2444079227684222E-2"/>
    <n v="8.8255981109076995E-2"/>
    <n v="9.3105325964127433E-2"/>
    <n v="9.6992113792835538E-2"/>
    <n v="9.9916344595201309E-2"/>
    <n v="9.7812559534896353E-4"/>
    <n v="1.1375792290160502E-3"/>
    <n v="5.9131167373111849E-4"/>
    <n v="9.317042138033948E-4"/>
    <n v="1.9277279422564588E-3"/>
    <n v="2.8088364250748576E-3"/>
    <n v="3.7537126767999349E-3"/>
    <n v="4.3106268400542056E-3"/>
    <n v="6.2929053259005848E-3"/>
    <n v="6.9042778496836458E-3"/>
    <n v="7.2495010399779378E-3"/>
    <n v="7.7917126439105804E-3"/>
    <n v="6.8307321315482601E-3"/>
    <n v="6.9393263973955288E-3"/>
    <n v="7.0595261043853441E-3"/>
    <n v="6.0969912923309541E-3"/>
    <n v="5.134434265988622E-3"/>
    <n v="4.1718772396462864E-3"/>
    <n v="3.2093202133039529E-3"/>
    <n v="2.2467631869616199E-3"/>
    <n v="8.6366992287118305E-2"/>
    <n v="8.6366992287118319E-2"/>
    <n v="9.7812559534896353E-4"/>
    <n v="2.1157048243650137E-3"/>
    <n v="2.7070164980961321E-3"/>
    <n v="3.638720711899527E-3"/>
    <n v="5.5664486541559862E-3"/>
    <n v="8.3752850792308438E-3"/>
    <n v="1.2128997756030779E-2"/>
    <n v="1.6439624596084983E-2"/>
    <n v="2.2732529921985569E-2"/>
    <n v="2.9636807771669216E-2"/>
    <n v="3.6886308811647152E-2"/>
    <n v="4.4678021455557729E-2"/>
    <n v="5.1508753587105986E-2"/>
    <n v="5.8448079984501515E-2"/>
    <n v="6.5507606088886866E-2"/>
    <n v="7.1604597381217827E-2"/>
    <n v="7.6739031647206454E-2"/>
    <n v="8.0910908886852734E-2"/>
    <n v="8.4120229100156693E-2"/>
    <n v="8.6366992287118319E-2"/>
  </r>
  <r>
    <x v="38"/>
    <s v="Under $25"/>
    <n v="20.824572798508914"/>
    <s v="Motors/Drives"/>
    <s v="Rural"/>
    <s v="SC-New"/>
    <s v="M_Input_New"/>
    <x v="2"/>
    <s v="Other"/>
    <s v="ECM-VAV-NEW-Other"/>
    <n v="2.8431652854777724E-3"/>
    <n v="3.6422082604561715E-3"/>
    <n v="4.1147588144866114E-3"/>
    <n v="4.9190417465165151E-3"/>
    <n v="5.5811203193052638E-3"/>
    <n v="5.7257766888093673E-3"/>
    <n v="6.5420781627047869E-3"/>
    <n v="7.1001862357900529E-3"/>
    <n v="7.5707925633299034E-3"/>
    <n v="7.1432830708598087E-3"/>
    <n v="7.6141600280623233E-3"/>
    <n v="7.1050619939586213E-3"/>
    <n v="7.2615484071010938E-3"/>
    <n v="7.2036754012581904E-3"/>
    <n v="6.5467654790729735E-3"/>
    <n v="6.6065342040516773E-3"/>
    <n v="6.6662841320998516E-3"/>
    <n v="6.7260340601480294E-3"/>
    <n v="6.7857839881962081E-3"/>
    <n v="6.8455339162443842E-3"/>
    <n v="0.12454379275792961"/>
    <n v="11.322534072111214"/>
    <n v="20.824572798508914"/>
    <s v="C-All-HVAC-Vent-All-All-E"/>
    <s v="C-All-HVAC-ER-All-All-C"/>
    <n v="0.12454379275792961"/>
    <n v="2.8431652854777724E-3"/>
    <n v="6.4853735459339439E-3"/>
    <n v="1.0600132360420556E-2"/>
    <n v="1.551917410693707E-2"/>
    <n v="2.1100294426242335E-2"/>
    <n v="2.6826071115051704E-2"/>
    <n v="3.3368149277756491E-2"/>
    <n v="4.0468335513546547E-2"/>
    <n v="4.803912807687645E-2"/>
    <n v="5.5182411147736261E-2"/>
    <n v="6.279657117579858E-2"/>
    <n v="6.9901633169757199E-2"/>
    <n v="7.7163181576858295E-2"/>
    <n v="8.4366856978116481E-2"/>
    <n v="9.0913622457189452E-2"/>
    <n v="9.7520156661241128E-2"/>
    <n v="0.10418644079334098"/>
    <n v="0.11091247485348901"/>
    <n v="0.11769825884168522"/>
    <n v="0.12454379275792961"/>
    <n v="1.9987149942372784E-3"/>
    <n v="2.7977579692156774E-3"/>
    <n v="3.2703085232461174E-3"/>
    <n v="4.0745914552760215E-3"/>
    <n v="4.7366700280647702E-3"/>
    <n v="4.8813263975688737E-3"/>
    <n v="5.6976278714642933E-3"/>
    <n v="6.2557359445495593E-3"/>
    <n v="6.7263422720894098E-3"/>
    <n v="6.2988327796193152E-3"/>
    <n v="6.7697097368218297E-3"/>
    <n v="6.2606117027181277E-3"/>
    <n v="6.4170981158606002E-3"/>
    <n v="6.3592251100176968E-3"/>
    <n v="5.7023151878324799E-3"/>
    <n v="5.7620839128111837E-3"/>
    <n v="5.8218338408593581E-3"/>
    <n v="5.8815837689075359E-3"/>
    <n v="5.9413336969557145E-3"/>
    <n v="6.0010836250038906E-3"/>
    <n v="0.10765478693311972"/>
    <n v="0.10765478693311974"/>
    <n v="1.9987149942372784E-3"/>
    <n v="4.7964729634529558E-3"/>
    <n v="8.0667814866990737E-3"/>
    <n v="1.2141372941975096E-2"/>
    <n v="1.6878042970039867E-2"/>
    <n v="2.1759369367608743E-2"/>
    <n v="2.7456997239073036E-2"/>
    <n v="3.3712733183622598E-2"/>
    <n v="4.0439075455712008E-2"/>
    <n v="4.6737908235331325E-2"/>
    <n v="5.3507617972153157E-2"/>
    <n v="5.9768229674871283E-2"/>
    <n v="6.6185327790731885E-2"/>
    <n v="7.2544552900749584E-2"/>
    <n v="7.8246868088582069E-2"/>
    <n v="8.4008952001393258E-2"/>
    <n v="8.9830785842252611E-2"/>
    <n v="9.5712369611160142E-2"/>
    <n v="0.10165370330811585"/>
    <n v="0.10765478693311974"/>
  </r>
  <r>
    <x v="38"/>
    <s v="Under $20"/>
    <n v="16.572417473601611"/>
    <s v="Motors/Drives"/>
    <s v="Rural"/>
    <s v="SC-NR"/>
    <s v="M_Input_NR"/>
    <x v="2"/>
    <s v="Large Off"/>
    <s v="ECM-VAV-NR-Large Off"/>
    <n v="5.2264242231274037E-2"/>
    <n v="6.1486790415404668E-2"/>
    <n v="6.8783292354632028E-2"/>
    <n v="7.4543758016401868E-2"/>
    <n v="7.907925881612643E-2"/>
    <n v="8.2637904781719992E-2"/>
    <n v="8.5417587940027503E-2"/>
    <n v="8.7576146441835201E-2"/>
    <n v="8.9239471467974396E-2"/>
    <n v="9.0507973297625124E-2"/>
    <n v="9.1461738644390236E-2"/>
    <n v="9.2164644147543481E-2"/>
    <n v="9.1894796089564593E-2"/>
    <n v="9.162147810731032E-2"/>
    <n v="9.1347417982123494E-2"/>
    <n v="9.1073637216070966E-2"/>
    <n v="9.0799594175300452E-2"/>
    <n v="9.0525551134529897E-2"/>
    <n v="9.0251508093759369E-2"/>
    <n v="8.9977465052988856E-2"/>
    <n v="1.6246475090556978"/>
    <n v="8.0073802275431056"/>
    <n v="16.572417473601611"/>
    <s v="C-All-HVAC-Vent-All-All-E"/>
    <s v="C-All-HVAC-Vent-All-All-E"/>
    <n v="1.6246475090556978"/>
    <n v="5.2264242231274037E-2"/>
    <n v="0.11375103264667871"/>
    <n v="0.18253432500131073"/>
    <n v="0.25707808301771262"/>
    <n v="0.33615734183383905"/>
    <n v="0.41879524661555906"/>
    <n v="0.50421283455558652"/>
    <n v="0.59178898099742172"/>
    <n v="0.68102845246539612"/>
    <n v="0.77153642576302128"/>
    <n v="0.86299816440741151"/>
    <n v="0.95516280855495495"/>
    <n v="1.0470576046445195"/>
    <n v="1.1386790827518298"/>
    <n v="1.2300265007339533"/>
    <n v="1.3211001379500242"/>
    <n v="1.4118997321253246"/>
    <n v="1.5024252832598546"/>
    <n v="1.592676791353614"/>
    <n v="1.6246475090556978"/>
    <n v="4.1248566284647008E-2"/>
    <n v="5.0471114468777639E-2"/>
    <n v="5.7767616408004999E-2"/>
    <n v="6.3528082069774838E-2"/>
    <n v="6.8063582869499401E-2"/>
    <n v="7.1622228835092963E-2"/>
    <n v="7.4401911993400474E-2"/>
    <n v="7.6560470495208172E-2"/>
    <n v="7.8223795521347367E-2"/>
    <n v="7.9492297350998095E-2"/>
    <n v="8.0446062697763207E-2"/>
    <n v="8.1148968200916452E-2"/>
    <n v="8.0879120142937563E-2"/>
    <n v="8.060580216068329E-2"/>
    <n v="8.0331742035496465E-2"/>
    <n v="8.0057961269443936E-2"/>
    <n v="7.9783918228673423E-2"/>
    <n v="7.9509875187902868E-2"/>
    <n v="7.923583214713234E-2"/>
    <n v="7.8961789106361827E-2"/>
    <n v="1.4043339901231571"/>
    <n v="1.4043339901231571"/>
    <n v="4.1248566284647008E-2"/>
    <n v="9.1719680753424654E-2"/>
    <n v="0.14948729716142967"/>
    <n v="0.2130153792312045"/>
    <n v="0.28107896210070393"/>
    <n v="0.35270119093579688"/>
    <n v="0.42710310292919734"/>
    <n v="0.50366357342440549"/>
    <n v="0.58188736894575288"/>
    <n v="0.66137966629675093"/>
    <n v="0.74182572899451416"/>
    <n v="0.82297469719543059"/>
    <n v="0.90385381733836812"/>
    <n v="0.98445961949905136"/>
    <n v="1.0647913615345479"/>
    <n v="1.1448493228039918"/>
    <n v="1.2246332410326652"/>
    <n v="1.3041431162205681"/>
    <n v="1.3833789483677004"/>
    <n v="1.4043339901231571"/>
  </r>
  <r>
    <x v="38"/>
    <s v="Under $20"/>
    <n v="16.5724174736016"/>
    <s v="Motors/Drives"/>
    <s v="Rural"/>
    <s v="SC-NR"/>
    <s v="M_Input_NR"/>
    <x v="2"/>
    <s v="Medium Off"/>
    <s v="ECM-VAV-NR-Medium Off"/>
    <n v="2.157867207418754E-3"/>
    <n v="2.5386444548398668E-3"/>
    <n v="2.8398997986723391E-3"/>
    <n v="3.0777358299686423E-3"/>
    <n v="3.2649959532789308E-3"/>
    <n v="3.4119240460653297E-3"/>
    <n v="3.5266906030505711E-3"/>
    <n v="3.6158123889502717E-3"/>
    <n v="3.6844871534920031E-3"/>
    <n v="3.7368606001142919E-3"/>
    <n v="3.7762393202007615E-3"/>
    <n v="3.805260629425081E-3"/>
    <n v="3.7941192400077909E-3"/>
    <n v="3.782834585606899E-3"/>
    <n v="3.7715192898759337E-3"/>
    <n v="3.7602155282242776E-3"/>
    <n v="3.7489009378685375E-3"/>
    <n v="3.737586347512797E-3"/>
    <n v="3.7262717571570586E-3"/>
    <n v="3.7149571668013172E-3"/>
    <n v="6.7077861148210779E-2"/>
    <n v="8.0073802275431021"/>
    <n v="16.5724174736016"/>
    <s v="C-All-HVAC-Vent-All-All-E"/>
    <s v="C-All-HVAC-Vent-All-All-E"/>
    <n v="6.7077861148210779E-2"/>
    <n v="2.157867207418754E-3"/>
    <n v="4.6965116622586208E-3"/>
    <n v="7.5364114609309599E-3"/>
    <n v="1.0614147290899602E-2"/>
    <n v="1.3879143244178533E-2"/>
    <n v="1.7291067290243864E-2"/>
    <n v="2.0817757893294434E-2"/>
    <n v="2.4433570282244705E-2"/>
    <n v="2.8118057435736709E-2"/>
    <n v="3.1854918035850999E-2"/>
    <n v="3.5631157356051761E-2"/>
    <n v="3.943641798547684E-2"/>
    <n v="4.323053722548463E-2"/>
    <n v="4.7013371811091532E-2"/>
    <n v="5.0784891100967469E-2"/>
    <n v="5.454510662919175E-2"/>
    <n v="5.8294007567060289E-2"/>
    <n v="6.2031593914573087E-2"/>
    <n v="6.5757865671730142E-2"/>
    <n v="6.7077861148210779E-2"/>
    <n v="1.70305594683275E-3"/>
    <n v="2.0838331942538628E-3"/>
    <n v="2.3850885380863351E-3"/>
    <n v="2.6229245693826383E-3"/>
    <n v="2.8101846926929267E-3"/>
    <n v="2.9571127854793257E-3"/>
    <n v="3.0718793424645671E-3"/>
    <n v="3.1610011283642677E-3"/>
    <n v="3.2296758929059991E-3"/>
    <n v="3.2820493395282879E-3"/>
    <n v="3.3214280596147575E-3"/>
    <n v="3.350449368839077E-3"/>
    <n v="3.3393079794217869E-3"/>
    <n v="3.328023325020895E-3"/>
    <n v="3.3167080292899297E-3"/>
    <n v="3.3054042676382736E-3"/>
    <n v="3.2940896772825335E-3"/>
    <n v="3.2827750869267929E-3"/>
    <n v="3.2714604965710546E-3"/>
    <n v="3.2601459062153132E-3"/>
    <n v="5.7981635936490701E-2"/>
    <n v="5.7981635936490701E-2"/>
    <n v="1.70305594683275E-3"/>
    <n v="3.7868891410866128E-3"/>
    <n v="6.1719776791729474E-3"/>
    <n v="8.7949022485555861E-3"/>
    <n v="1.1605086941248514E-2"/>
    <n v="1.4562199726727839E-2"/>
    <n v="1.7634079069192406E-2"/>
    <n v="2.0795080197556673E-2"/>
    <n v="2.4024756090462673E-2"/>
    <n v="2.7306805429990963E-2"/>
    <n v="3.0628233489605722E-2"/>
    <n v="3.3978682858444798E-2"/>
    <n v="3.7317990837866584E-2"/>
    <n v="4.0646014162887475E-2"/>
    <n v="4.3962722192177409E-2"/>
    <n v="4.7268126459815679E-2"/>
    <n v="5.0562216137098215E-2"/>
    <n v="5.3844991224025009E-2"/>
    <n v="5.7116451720596061E-2"/>
    <n v="5.7981635936490701E-2"/>
  </r>
  <r>
    <x v="38"/>
    <s v="Under $5"/>
    <n v="0"/>
    <s v="Motors/Drives"/>
    <s v="Rural"/>
    <s v="SC-NR"/>
    <s v="M_Input_NR"/>
    <x v="2"/>
    <s v="Small Off"/>
    <s v="ECM-VAV-NR-Small Off"/>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7.183226326714767"/>
    <s v="Motors/Drives"/>
    <s v="Rural"/>
    <s v="SC-NR"/>
    <s v="M_Input_NR"/>
    <x v="2"/>
    <s v="XLarge Ret"/>
    <s v="ECM-VAV-NR-XLarge Ret"/>
    <n v="4.3811065442910327E-4"/>
    <n v="5.1459250759410056E-4"/>
    <n v="5.7473424224265912E-4"/>
    <n v="6.2186752026966103E-4"/>
    <n v="6.5864539454508326E-4"/>
    <n v="6.8718052807438903E-4"/>
    <n v="7.0915526067999056E-4"/>
    <n v="7.2590925730068982E-4"/>
    <n v="7.3850930408515141E-4"/>
    <n v="7.4780488841672107E-4"/>
    <n v="7.5447245839845348E-4"/>
    <n v="7.5905066756589605E-4"/>
    <n v="7.5561368082850428E-4"/>
    <n v="7.521572846682209E-4"/>
    <n v="7.4870395345705818E-4"/>
    <n v="7.4526205504520072E-4"/>
    <n v="7.4181800697085097E-4"/>
    <n v="7.383739588965009E-4"/>
    <n v="7.3492991082215115E-4"/>
    <n v="7.3148586274780129E-4"/>
    <n v="1.3207825805303651E-2"/>
    <n v="8.8465294504008973"/>
    <n v="17.183226326714767"/>
    <s v="C-All-HVAC-Vent-All-All-E"/>
    <s v="C-All-HVAC-Vent-All-All-E"/>
    <n v="1.3207825805303651E-2"/>
    <n v="4.3811065442910327E-4"/>
    <n v="9.5270316202320383E-4"/>
    <n v="1.527437404265863E-3"/>
    <n v="2.149304924535524E-3"/>
    <n v="2.8079503190806075E-3"/>
    <n v="3.4951308471549963E-3"/>
    <n v="4.2042861078349873E-3"/>
    <n v="4.930195365135677E-3"/>
    <n v="5.6687046692208282E-3"/>
    <n v="6.4165095576375489E-3"/>
    <n v="7.1709820160360026E-3"/>
    <n v="7.9300326836018991E-3"/>
    <n v="8.6856463644304042E-3"/>
    <n v="9.4378036490986254E-3"/>
    <n v="1.0186507602555683E-2"/>
    <n v="1.0931769657600884E-2"/>
    <n v="1.1673587664571735E-2"/>
    <n v="1.2411961623468236E-2"/>
    <n v="1.3146891534290387E-2"/>
    <n v="1.3207825805303651E-2"/>
    <n v="3.4855699542322516E-4"/>
    <n v="4.2503884858822246E-4"/>
    <n v="4.8518058323678101E-4"/>
    <n v="5.3231386126378292E-4"/>
    <n v="5.6909173553920515E-4"/>
    <n v="5.9762686906851092E-4"/>
    <n v="6.1960160167411245E-4"/>
    <n v="6.3635559829481171E-4"/>
    <n v="6.4895564507927331E-4"/>
    <n v="6.5825122941084297E-4"/>
    <n v="6.6491879939257537E-4"/>
    <n v="6.6949700856001795E-4"/>
    <n v="6.6606002182262617E-4"/>
    <n v="6.6260362566234279E-4"/>
    <n v="6.5915029445118008E-4"/>
    <n v="6.5570839603932261E-4"/>
    <n v="6.5226434796497286E-4"/>
    <n v="6.4882029989062279E-4"/>
    <n v="6.4537625181627304E-4"/>
    <n v="6.4193220374192319E-4"/>
    <n v="1.1416752625186089E-2"/>
    <n v="1.1416752625186089E-2"/>
    <n v="3.4855699542322516E-4"/>
    <n v="7.7359584401144761E-4"/>
    <n v="1.2587764272482286E-3"/>
    <n v="1.7910902885120115E-3"/>
    <n v="2.3601820240512165E-3"/>
    <n v="2.9578088931197276E-3"/>
    <n v="3.5774104947938401E-3"/>
    <n v="4.2137660930886521E-3"/>
    <n v="4.8627217381679256E-3"/>
    <n v="5.5209729675787687E-3"/>
    <n v="6.1858917669713439E-3"/>
    <n v="6.8553887755313618E-3"/>
    <n v="7.5214487973539884E-3"/>
    <n v="8.184052423016331E-3"/>
    <n v="8.8432027174675104E-3"/>
    <n v="9.4989111135068329E-3"/>
    <n v="1.0151175461471805E-2"/>
    <n v="1.0799995761362428E-2"/>
    <n v="1.1416752625186089E-2"/>
    <n v="1.1416752625186089E-2"/>
  </r>
  <r>
    <x v="38"/>
    <s v="Under $5"/>
    <n v="0"/>
    <s v="Motors/Drives"/>
    <s v="Rural"/>
    <s v="SC-NR"/>
    <s v="M_Input_NR"/>
    <x v="2"/>
    <s v="Large Ret"/>
    <s v="ECM-VAV-NR-Large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R"/>
    <s v="M_Input_NR"/>
    <x v="2"/>
    <s v="Medium Ret"/>
    <s v="ECM-VAV-NR-Medium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R"/>
    <s v="M_Input_NR"/>
    <x v="2"/>
    <s v="Small Ret"/>
    <s v="ECM-VAV-NR-Small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8.120536843637481"/>
    <s v="Motors/Drives"/>
    <s v="Rural"/>
    <s v="SC-NR"/>
    <s v="M_Input_NR"/>
    <x v="2"/>
    <s v="School K-12"/>
    <s v="ECM-VAV-NR-School K-12"/>
    <n v="3.5358122135422201E-3"/>
    <n v="4.1551521524907037E-3"/>
    <n v="4.6431064592822964E-3"/>
    <n v="5.0264056986802606E-3"/>
    <n v="5.3263465540195985E-3"/>
    <n v="5.5598964270019112E-3"/>
    <n v="5.7405734944423956E-3"/>
    <n v="5.8791478670797833E-3"/>
    <n v="5.9842002168218333E-3"/>
    <n v="6.0625668462428528E-3"/>
    <n v="6.119694284352232E-3"/>
    <n v="6.1599218001336204E-3"/>
    <n v="6.1351098147530087E-3"/>
    <n v="6.1101136769605687E-3"/>
    <n v="6.0851157900044641E-3"/>
    <n v="6.0601842150844838E-3"/>
    <n v="6.0352351687125126E-3"/>
    <n v="6.0102861223405406E-3"/>
    <n v="5.9853370759685703E-3"/>
    <n v="5.9603880295965991E-3"/>
    <n v="0.10762172016723034"/>
    <n v="10.134237360728799"/>
    <n v="18.120536843637481"/>
    <s v="C-All-HVAC-Vent-All-All-E"/>
    <s v="C-All-HVAC-Vent-All-All-E"/>
    <n v="0.10762172016723034"/>
    <n v="3.5358122135422201E-3"/>
    <n v="7.6909643660329242E-3"/>
    <n v="1.2334070825315221E-2"/>
    <n v="1.7360476523995482E-2"/>
    <n v="2.2686823078015082E-2"/>
    <n v="2.8246719505016993E-2"/>
    <n v="3.3987292999459393E-2"/>
    <n v="3.9866440866539177E-2"/>
    <n v="4.585064108336101E-2"/>
    <n v="5.1913207929603862E-2"/>
    <n v="5.8032902213956093E-2"/>
    <n v="6.4192824014089711E-2"/>
    <n v="7.0327933828842726E-2"/>
    <n v="7.6438047505803297E-2"/>
    <n v="8.2523163295807764E-2"/>
    <n v="8.8583347510892252E-2"/>
    <n v="9.4618582679604768E-2"/>
    <n v="0.10062886880194531"/>
    <n v="0.10661420587791388"/>
    <n v="0.10762172016723034"/>
    <n v="2.8060994681173039E-3"/>
    <n v="3.4254394070657875E-3"/>
    <n v="3.9133937138573806E-3"/>
    <n v="4.2966929532553448E-3"/>
    <n v="4.5966338085946827E-3"/>
    <n v="4.8301836815769954E-3"/>
    <n v="5.0108607490174798E-3"/>
    <n v="5.1494351216548676E-3"/>
    <n v="5.2544874713969176E-3"/>
    <n v="5.3328541008179371E-3"/>
    <n v="5.3899815389273163E-3"/>
    <n v="5.4302090547087047E-3"/>
    <n v="5.4053970693280929E-3"/>
    <n v="5.3804009315356529E-3"/>
    <n v="5.3554030445795483E-3"/>
    <n v="5.330471469659568E-3"/>
    <n v="5.3055224232875968E-3"/>
    <n v="5.2805733769156248E-3"/>
    <n v="5.2556243305436545E-3"/>
    <n v="5.2306752841716833E-3"/>
    <n v="9.3027465258732026E-2"/>
    <n v="9.3027465258732026E-2"/>
    <n v="2.8060994681173039E-3"/>
    <n v="6.2315388751830909E-3"/>
    <n v="1.0144932589040472E-2"/>
    <n v="1.4441625542295815E-2"/>
    <n v="1.9038259350890499E-2"/>
    <n v="2.3868443032467494E-2"/>
    <n v="2.8879303781484972E-2"/>
    <n v="3.4028738903139844E-2"/>
    <n v="3.928322637453676E-2"/>
    <n v="4.4616080475354696E-2"/>
    <n v="5.000606201428201E-2"/>
    <n v="5.5436271068990711E-2"/>
    <n v="6.0841668138318802E-2"/>
    <n v="6.622206906985445E-2"/>
    <n v="7.1577472114433993E-2"/>
    <n v="7.6907943584093558E-2"/>
    <n v="8.221346600738115E-2"/>
    <n v="8.7494039384296771E-2"/>
    <n v="9.2749663714840419E-2"/>
    <n v="9.3027465258732026E-2"/>
  </r>
  <r>
    <x v="38"/>
    <s v="Under $20"/>
    <n v="18.120536843637478"/>
    <s v="Motors/Drives"/>
    <s v="Rural"/>
    <s v="SC-NR"/>
    <s v="M_Input_NR"/>
    <x v="2"/>
    <s v="University"/>
    <s v="ECM-VAV-NR-University"/>
    <n v="5.0764609441394737E-3"/>
    <n v="5.9656639960368333E-3"/>
    <n v="6.6662331528107473E-3"/>
    <n v="7.2165462071267176E-3"/>
    <n v="7.6471793815498963E-3"/>
    <n v="7.9824932322579648E-3"/>
    <n v="8.2418961702449955E-3"/>
    <n v="8.4408511339328363E-3"/>
    <n v="8.5916776253717967E-3"/>
    <n v="8.704190708520269E-3"/>
    <n v="8.7862101119519035E-3"/>
    <n v="8.8439658411622497E-3"/>
    <n v="8.8083426046541482E-3"/>
    <n v="8.7724549755624076E-3"/>
    <n v="8.7365648351492263E-3"/>
    <n v="8.7007699007145209E-3"/>
    <n v="8.6649498820450463E-3"/>
    <n v="8.6291298633755717E-3"/>
    <n v="8.5933098447060988E-3"/>
    <n v="8.5574898260366242E-3"/>
    <n v="0.15451540584581136"/>
    <n v="10.134237360728795"/>
    <n v="18.120536843637478"/>
    <s v="C-All-HVAC-Vent-All-All-E"/>
    <s v="C-All-HVAC-Vent-All-All-E"/>
    <n v="0.15451540584581136"/>
    <n v="5.0764609441394737E-3"/>
    <n v="1.1042124940176307E-2"/>
    <n v="1.7708358092987056E-2"/>
    <n v="2.4924904300113772E-2"/>
    <n v="3.2572083681663672E-2"/>
    <n v="4.0554576913921635E-2"/>
    <n v="4.8796473084166632E-2"/>
    <n v="5.7237324218099468E-2"/>
    <n v="6.5829001843471263E-2"/>
    <n v="7.4533192551991534E-2"/>
    <n v="8.3319402663943443E-2"/>
    <n v="9.2163368505105689E-2"/>
    <n v="0.10097171110975983"/>
    <n v="0.10974416608532224"/>
    <n v="0.11848073092047147"/>
    <n v="0.12718150082118598"/>
    <n v="0.13584645070323104"/>
    <n v="0.14447558056660662"/>
    <n v="0.15306889041131272"/>
    <n v="0.15451540584581136"/>
    <n v="4.0287926775944838E-3"/>
    <n v="4.9179957294918433E-3"/>
    <n v="5.6185648862657582E-3"/>
    <n v="6.1688779405817285E-3"/>
    <n v="6.5995111150049073E-3"/>
    <n v="6.9348249657129758E-3"/>
    <n v="7.1942279037000064E-3"/>
    <n v="7.3931828673878472E-3"/>
    <n v="7.5440093588268076E-3"/>
    <n v="7.65652244197528E-3"/>
    <n v="7.7385418454069144E-3"/>
    <n v="7.7962975746172607E-3"/>
    <n v="7.7606743381091591E-3"/>
    <n v="7.7247867090174185E-3"/>
    <n v="7.6888965686042372E-3"/>
    <n v="7.6531016341695318E-3"/>
    <n v="7.6172816155000572E-3"/>
    <n v="7.5814615968305826E-3"/>
    <n v="7.5456415781611098E-3"/>
    <n v="7.5098215594916352E-3"/>
    <n v="0.13356204051491158"/>
    <n v="0.13356204051491158"/>
    <n v="4.0287926775944838E-3"/>
    <n v="8.9467884070863271E-3"/>
    <n v="1.4565353293352085E-2"/>
    <n v="2.0734231233933816E-2"/>
    <n v="2.7333742348938723E-2"/>
    <n v="3.42685673146517E-2"/>
    <n v="4.1462795218351708E-2"/>
    <n v="4.8855978085739556E-2"/>
    <n v="5.6399987444566362E-2"/>
    <n v="6.4056509886541643E-2"/>
    <n v="7.1795051731948556E-2"/>
    <n v="7.959134930656582E-2"/>
    <n v="8.7352023644674981E-2"/>
    <n v="9.5076810353692393E-2"/>
    <n v="0.10276570692229663"/>
    <n v="0.11041880855646616"/>
    <n v="0.11803609017196622"/>
    <n v="0.1256175517687968"/>
    <n v="0.13316319334695792"/>
    <n v="0.13356204051491158"/>
  </r>
  <r>
    <x v="38"/>
    <s v="Under $5"/>
    <n v="0"/>
    <s v="Motors/Drives"/>
    <s v="Rural"/>
    <s v="SC-NR"/>
    <s v="M_Input_NR"/>
    <x v="2"/>
    <s v="Warehouse"/>
    <s v="ECM-VAV-NR-Warehouse"/>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R"/>
    <s v="M_Input_NR"/>
    <x v="2"/>
    <s v="Supermarket"/>
    <s v="ECM-VAV-NR-Supermark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R"/>
    <s v="M_Input_NR"/>
    <x v="2"/>
    <s v="MiniMart"/>
    <s v="ECM-VAV-NR-MiniMar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Rural"/>
    <s v="SC-NR"/>
    <s v="M_Input_NR"/>
    <x v="2"/>
    <s v="Restaurant"/>
    <s v="ECM-VAV-NR-Restauran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7.013464086718088"/>
    <s v="Motors/Drives"/>
    <s v="Rural"/>
    <s v="SC-NR"/>
    <s v="M_Input_NR"/>
    <x v="2"/>
    <s v="Lodging"/>
    <s v="ECM-VAV-NR-Lodging"/>
    <n v="2.2240225369753808E-3"/>
    <n v="2.6180481618062364E-3"/>
    <n v="2.9304886918580519E-3"/>
    <n v="3.1778226457260844E-3"/>
    <n v="3.3732011878758153E-3"/>
    <n v="3.5271199880168146E-3"/>
    <n v="3.6479554186317491E-3"/>
    <n v="3.7423924835002895E-3"/>
    <n v="3.8157663388953761E-3"/>
    <n v="3.8723348548194954E-3"/>
    <n v="3.9154961406760395E-3"/>
    <n v="3.9479621481570476E-3"/>
    <n v="3.9387718928196955E-3"/>
    <n v="3.9294203296230202E-3"/>
    <n v="3.9200242364359015E-3"/>
    <n v="3.9106274063444961E-3"/>
    <n v="3.9012193211648391E-3"/>
    <n v="3.8918112359851808E-3"/>
    <n v="3.8824031508055221E-3"/>
    <n v="3.8729950656258652E-3"/>
    <n v="6.9931418741887047E-2"/>
    <n v="8.6133045208050962"/>
    <n v="17.013464086718088"/>
    <s v="C-All-HVAC-Vent-All-All-E"/>
    <s v="C-All-HVAC-Vent-All-All-E"/>
    <n v="6.9931418741887047E-2"/>
    <n v="2.2240225369753808E-3"/>
    <n v="4.8420706987816172E-3"/>
    <n v="7.7725593906396691E-3"/>
    <n v="1.0950382036365754E-2"/>
    <n v="1.4323583224241569E-2"/>
    <n v="1.7850703212258383E-2"/>
    <n v="2.1498658630890132E-2"/>
    <n v="2.5241051114390421E-2"/>
    <n v="2.9056817453285796E-2"/>
    <n v="3.2929152308105294E-2"/>
    <n v="3.6844648448781332E-2"/>
    <n v="4.0792610596938381E-2"/>
    <n v="4.4731382489758074E-2"/>
    <n v="4.8660802819381094E-2"/>
    <n v="5.2580827055816994E-2"/>
    <n v="5.6491454462161486E-2"/>
    <n v="6.0392673783326328E-2"/>
    <n v="6.4284485019311513E-2"/>
    <n v="6.816688817011704E-2"/>
    <n v="6.9931418741887047E-2"/>
    <n v="1.7498631620619526E-3"/>
    <n v="2.1438887868928083E-3"/>
    <n v="2.4563293169446239E-3"/>
    <n v="2.7036632708126564E-3"/>
    <n v="2.8990418129623873E-3"/>
    <n v="3.0529606131033866E-3"/>
    <n v="3.1737960437183211E-3"/>
    <n v="3.2682331085868615E-3"/>
    <n v="3.3416069639819481E-3"/>
    <n v="3.3981754799060674E-3"/>
    <n v="3.4413367657626114E-3"/>
    <n v="3.4738027732436195E-3"/>
    <n v="3.4646125179062675E-3"/>
    <n v="3.4552609547095921E-3"/>
    <n v="3.4458648615224735E-3"/>
    <n v="3.4364680314310681E-3"/>
    <n v="3.4270599462514111E-3"/>
    <n v="3.4176518610717528E-3"/>
    <n v="3.4082437758920941E-3"/>
    <n v="3.3988356907124371E-3"/>
    <n v="6.0448231243618485E-2"/>
    <n v="6.0448231243618485E-2"/>
    <n v="1.7498631620619526E-3"/>
    <n v="3.8937519489547611E-3"/>
    <n v="6.3500812658993846E-3"/>
    <n v="9.0537445367120419E-3"/>
    <n v="1.1952786349674428E-2"/>
    <n v="1.5005746962777814E-2"/>
    <n v="1.8179543006496136E-2"/>
    <n v="2.1447776115082997E-2"/>
    <n v="2.4789383079064944E-2"/>
    <n v="2.818755855897101E-2"/>
    <n v="3.1628895324733619E-2"/>
    <n v="3.5102698097977239E-2"/>
    <n v="3.8567310615883504E-2"/>
    <n v="4.2022571570593095E-2"/>
    <n v="4.5468436432115567E-2"/>
    <n v="4.8904904463546638E-2"/>
    <n v="5.2331964409798051E-2"/>
    <n v="5.5749616270869801E-2"/>
    <n v="5.9157860046761893E-2"/>
    <n v="6.0448231243618485E-2"/>
  </r>
  <r>
    <x v="38"/>
    <s v="Under $20"/>
    <n v="16.611475273024755"/>
    <s v="Motors/Drives"/>
    <s v="Rural"/>
    <s v="SC-NR"/>
    <s v="M_Input_NR"/>
    <x v="2"/>
    <s v="Hospital"/>
    <s v="ECM-VAV-NR-Hospital"/>
    <n v="5.4215451865022666E-3"/>
    <n v="6.3839887311005232E-3"/>
    <n v="7.1480093539907971E-3"/>
    <n v="7.7536340563691877E-3"/>
    <n v="8.23281717479123E-3"/>
    <n v="8.6110684762166021E-3"/>
    <n v="8.9087528988451101E-3"/>
    <n v="9.1421281612207809E-3"/>
    <n v="9.3241731063318008E-3"/>
    <n v="9.4652489852722257E-3"/>
    <n v="9.5736273732147971E-3"/>
    <n v="9.6559116152901969E-3"/>
    <n v="9.6363311048528154E-3"/>
    <n v="9.6163431811242019E-3"/>
    <n v="9.5962333547658565E-3"/>
    <n v="9.5761087593569123E-3"/>
    <n v="9.5559566114516645E-3"/>
    <n v="9.5358044635464115E-3"/>
    <n v="9.515652315641162E-3"/>
    <n v="9.495500167735909E-3"/>
    <n v="0.17145227069539076"/>
    <n v="8.0610391125861511"/>
    <n v="16.611475273024755"/>
    <s v="C-All-HVAC-Vent-All-All-E"/>
    <s v="C-All-HVAC-Vent-All-All-E"/>
    <n v="0.17145227069539076"/>
    <n v="5.4215451865022666E-3"/>
    <n v="1.1805533917602789E-2"/>
    <n v="1.8953543271593584E-2"/>
    <n v="2.6707177327962774E-2"/>
    <n v="3.4939994502754007E-2"/>
    <n v="4.3551062978970607E-2"/>
    <n v="5.2459815877815716E-2"/>
    <n v="6.1601944039036495E-2"/>
    <n v="7.0926117145368298E-2"/>
    <n v="8.0391366130640518E-2"/>
    <n v="8.9964993503855312E-2"/>
    <n v="9.9620905119145509E-2"/>
    <n v="0.10925723622399833"/>
    <n v="0.11887357940512253"/>
    <n v="0.12846981275988839"/>
    <n v="0.1380459215192453"/>
    <n v="0.14760187813069697"/>
    <n v="0.15713768259424338"/>
    <n v="0.16665333490988454"/>
    <n v="0.17145227069539076"/>
    <n v="4.2590390774746171E-3"/>
    <n v="5.2214826220728736E-3"/>
    <n v="5.9855032449631475E-3"/>
    <n v="6.5911279473415381E-3"/>
    <n v="7.0703110657635805E-3"/>
    <n v="7.4485623671889526E-3"/>
    <n v="7.7462467898174606E-3"/>
    <n v="7.9796220521931305E-3"/>
    <n v="8.1616669973041504E-3"/>
    <n v="8.3027428762445753E-3"/>
    <n v="8.4111212641871467E-3"/>
    <n v="8.4934055062625465E-3"/>
    <n v="8.473824995825165E-3"/>
    <n v="8.4538370720965515E-3"/>
    <n v="8.4337272457382061E-3"/>
    <n v="8.4136026503292619E-3"/>
    <n v="8.3934505024240141E-3"/>
    <n v="8.3732983545187611E-3"/>
    <n v="8.3531462066135116E-3"/>
    <n v="8.3329940587082586E-3"/>
    <n v="0.14820214851483776"/>
    <n v="0.14820214851483776"/>
    <n v="4.2590390774746171E-3"/>
    <n v="9.4805216995474915E-3"/>
    <n v="1.5466024944510638E-2"/>
    <n v="2.2057152891852175E-2"/>
    <n v="2.9127463957615757E-2"/>
    <n v="3.6576026324804709E-2"/>
    <n v="4.4322273114622168E-2"/>
    <n v="5.2301895166815299E-2"/>
    <n v="6.0463562164119453E-2"/>
    <n v="6.8766305040364031E-2"/>
    <n v="7.7177426304551183E-2"/>
    <n v="8.5670831810813725E-2"/>
    <n v="9.4144656806638888E-2"/>
    <n v="0.10259849387873544"/>
    <n v="0.11103222112447365"/>
    <n v="0.11944582377480292"/>
    <n v="0.12783927427722694"/>
    <n v="0.13621257263174569"/>
    <n v="0.1445657188383592"/>
    <n v="0.14820214851483776"/>
  </r>
  <r>
    <x v="38"/>
    <s v="Under $20"/>
    <n v="17.490390170942174"/>
    <s v="Motors/Drives"/>
    <s v="Rural"/>
    <s v="SC-NR"/>
    <s v="M_Input_NR"/>
    <x v="2"/>
    <s v="Residential Care"/>
    <s v="ECM-VAV-NR-Residential Care"/>
    <n v="7.9702805845541182E-4"/>
    <n v="9.3823592551584044E-4"/>
    <n v="1.0502059550051303E-3"/>
    <n v="1.1388435914337761E-3"/>
    <n v="1.2088618477798776E-3"/>
    <n v="1.2640220812741864E-3"/>
    <n v="1.307326151738609E-3"/>
    <n v="1.3411697793129789E-3"/>
    <n v="1.3674649361896116E-3"/>
    <n v="1.3877375250087975E-3"/>
    <n v="1.4032053340326499E-3"/>
    <n v="1.4148402516102295E-3"/>
    <n v="1.4115467187226533E-3"/>
    <n v="1.4081953775674937E-3"/>
    <n v="1.4048280780975067E-3"/>
    <n v="1.4014605145414405E-3"/>
    <n v="1.3980889174735787E-3"/>
    <n v="1.3947173204057162E-3"/>
    <n v="1.3913457233378545E-3"/>
    <n v="1.387974126269992E-3"/>
    <n v="2.5061482956319363E-2"/>
    <n v="9.268521207494322"/>
    <n v="17.490390170942174"/>
    <s v="C-All-HVAC-Vent-All-All-E"/>
    <s v="C-All-HVAC-Vent-All-All-E"/>
    <n v="2.5061482956319363E-2"/>
    <n v="7.9702805845541182E-4"/>
    <n v="1.7352639839712523E-3"/>
    <n v="2.7854699389763824E-3"/>
    <n v="3.924313530410159E-3"/>
    <n v="5.1331753781900368E-3"/>
    <n v="6.397197459464223E-3"/>
    <n v="7.7045236112028318E-3"/>
    <n v="9.0456933905158111E-3"/>
    <n v="1.0413158326705422E-2"/>
    <n v="1.1800895851714219E-2"/>
    <n v="1.3204101185746869E-2"/>
    <n v="1.4618941437357098E-2"/>
    <n v="1.6030488156079752E-2"/>
    <n v="1.7438683533647244E-2"/>
    <n v="1.8843511611744752E-2"/>
    <n v="2.0244972126286193E-2"/>
    <n v="2.1643061043759772E-2"/>
    <n v="2.3037778364165488E-2"/>
    <n v="2.4429124087503341E-2"/>
    <n v="2.5061482956319363E-2"/>
    <n v="6.27102475552083E-4"/>
    <n v="7.6831034261251163E-4"/>
    <n v="8.8028037210180162E-4"/>
    <n v="9.6891800853044743E-4"/>
    <n v="1.0389362648765489E-3"/>
    <n v="1.0940964983708577E-3"/>
    <n v="1.1374005688352803E-3"/>
    <n v="1.1712441964096502E-3"/>
    <n v="1.1975393532862829E-3"/>
    <n v="1.2178119421054688E-3"/>
    <n v="1.2332797511293212E-3"/>
    <n v="1.2449146687069008E-3"/>
    <n v="1.2416211358193246E-3"/>
    <n v="1.2382697946641649E-3"/>
    <n v="1.2349024951941779E-3"/>
    <n v="1.2315349316381118E-3"/>
    <n v="1.22816333457025E-3"/>
    <n v="1.2247917375023875E-3"/>
    <n v="1.2214201404345257E-3"/>
    <n v="1.2180485433666633E-3"/>
    <n v="2.1662971298252787E-2"/>
    <n v="2.1662971298252787E-2"/>
    <n v="6.27102475552083E-4"/>
    <n v="1.3954128181645946E-3"/>
    <n v="2.275693190266396E-3"/>
    <n v="3.2446111987968432E-3"/>
    <n v="4.2835474636733917E-3"/>
    <n v="5.3776439620442495E-3"/>
    <n v="6.5150445308795298E-3"/>
    <n v="7.6862887272891797E-3"/>
    <n v="8.8838280805754628E-3"/>
    <n v="1.0101640022680932E-2"/>
    <n v="1.1334919773810253E-2"/>
    <n v="1.2579834442517153E-2"/>
    <n v="1.3821455578336478E-2"/>
    <n v="1.5059725373000642E-2"/>
    <n v="1.6294627868194821E-2"/>
    <n v="1.7526162799832934E-2"/>
    <n v="1.8754326134403185E-2"/>
    <n v="1.9979117871905573E-2"/>
    <n v="2.1200538012340099E-2"/>
    <n v="2.1662971298252787E-2"/>
  </r>
  <r>
    <x v="38"/>
    <s v="Under $20"/>
    <n v="17.09068809638174"/>
    <s v="Motors/Drives"/>
    <s v="Rural"/>
    <s v="SC-NR"/>
    <s v="M_Input_NR"/>
    <x v="2"/>
    <s v="Assembly"/>
    <s v="ECM-VAV-NR-Assembly"/>
    <n v="1.44694074904759E-2"/>
    <n v="1.6997295936998318E-2"/>
    <n v="1.8985974568071249E-2"/>
    <n v="2.0545330937213092E-2"/>
    <n v="2.1762880169808957E-2"/>
    <n v="2.2708319753057461E-2"/>
    <n v="2.3437157019258827E-2"/>
    <n v="2.3993598112188728E-2"/>
    <n v="2.4412848790724279E-2"/>
    <n v="2.472294681338378E-2"/>
    <n v="2.4946221268909854E-2"/>
    <n v="2.5100454802702388E-2"/>
    <n v="2.4989644691566813E-2"/>
    <n v="2.4878167040774599E-2"/>
    <n v="2.4766765068028256E-2"/>
    <n v="2.4655715639507123E-2"/>
    <n v="2.4544595101189288E-2"/>
    <n v="2.4433474562871458E-2"/>
    <n v="2.4322354024553607E-2"/>
    <n v="2.4211233486235759E-2"/>
    <n v="0.43716190661088461"/>
    <n v="8.7193973964484748"/>
    <n v="17.09068809638174"/>
    <s v="C-All-HVAC-Vent-All-All-E"/>
    <s v="C-All-HVAC-Vent-All-All-E"/>
    <n v="0.43716190661088461"/>
    <n v="1.44694074904759E-2"/>
    <n v="3.1466703427474221E-2"/>
    <n v="5.0452677995545467E-2"/>
    <n v="7.0998008932758566E-2"/>
    <n v="9.2760889102567523E-2"/>
    <n v="0.11546920885562498"/>
    <n v="0.13890636587488381"/>
    <n v="0.16289996398707254"/>
    <n v="0.18731281277779682"/>
    <n v="0.21203575959118059"/>
    <n v="0.23698198086009045"/>
    <n v="0.26208243566279282"/>
    <n v="0.28707208035435966"/>
    <n v="0.31195024739513427"/>
    <n v="0.33671701246316255"/>
    <n v="0.36137272810266968"/>
    <n v="0.38591732320385896"/>
    <n v="0.41035079776673045"/>
    <n v="0.43467315179128407"/>
    <n v="0.43716190661088461"/>
    <n v="1.1505297508099385E-2"/>
    <n v="1.4033185954621804E-2"/>
    <n v="1.6021864585694733E-2"/>
    <n v="1.7581220954836576E-2"/>
    <n v="1.879877018743244E-2"/>
    <n v="1.9744209770680945E-2"/>
    <n v="2.0473047036882311E-2"/>
    <n v="2.1029488129812212E-2"/>
    <n v="2.1448738808347762E-2"/>
    <n v="2.1758836831007263E-2"/>
    <n v="2.1982111286533337E-2"/>
    <n v="2.2136344820325872E-2"/>
    <n v="2.2025534709190296E-2"/>
    <n v="2.1914057058398082E-2"/>
    <n v="2.180265508565174E-2"/>
    <n v="2.1691605657130606E-2"/>
    <n v="2.1580485118812772E-2"/>
    <n v="2.1469364580494942E-2"/>
    <n v="2.135824404217709E-2"/>
    <n v="2.1247123503859242E-2"/>
    <n v="0.37787970696335432"/>
    <n v="0.37787970696335432"/>
    <n v="1.1505297508099385E-2"/>
    <n v="2.5538483462721188E-2"/>
    <n v="4.1560348048415921E-2"/>
    <n v="5.91415690032525E-2"/>
    <n v="7.7940339190684937E-2"/>
    <n v="9.7684548961365886E-2"/>
    <n v="0.1181575959982482"/>
    <n v="0.13918708412806041"/>
    <n v="0.16063582293640818"/>
    <n v="0.18239465976741545"/>
    <n v="0.2043767710539488"/>
    <n v="0.22651311587427467"/>
    <n v="0.24853865058346497"/>
    <n v="0.27045270764186308"/>
    <n v="0.29225536272751484"/>
    <n v="0.31394696838464548"/>
    <n v="0.33552745350345825"/>
    <n v="0.35699681808395317"/>
    <n v="0.37787970696335432"/>
    <n v="0.37787970696335432"/>
  </r>
  <r>
    <x v="38"/>
    <s v="Under $20"/>
    <n v="17.547919175196444"/>
    <s v="Motors/Drives"/>
    <s v="Rural"/>
    <s v="SC-NR"/>
    <s v="M_Input_NR"/>
    <x v="2"/>
    <s v="Other"/>
    <s v="ECM-VAV-NR-Other"/>
    <n v="1.0506342880977385E-2"/>
    <n v="1.2285907238157329E-2"/>
    <n v="1.366113755311053E-2"/>
    <n v="1.471613231415313E-2"/>
    <n v="1.5517561918549283E-2"/>
    <n v="1.6118279798935549E-2"/>
    <n v="1.6560185324116596E-2"/>
    <n v="1.6876493506584454E-2"/>
    <n v="1.7093534426410335E-2"/>
    <n v="1.723217981427879E-2"/>
    <n v="1.7308974046291708E-2"/>
    <n v="1.7337030796425772E-2"/>
    <n v="1.7182240146869959E-2"/>
    <n v="1.7028039786963666E-2"/>
    <n v="1.6874936011791037E-2"/>
    <n v="1.6723109602575306E-2"/>
    <n v="1.6571234742410651E-2"/>
    <n v="1.6419359882245989E-2"/>
    <n v="1.6267485022081331E-2"/>
    <n v="1.611561016191667E-2"/>
    <n v="0.29098603623753555"/>
    <n v="9.3475564391640997"/>
    <n v="17.547919175196444"/>
    <s v="C-All-HVAC-Vent-All-All-E"/>
    <s v="C-All-HVAC-Vent-All-All-E"/>
    <n v="0.29098603623753555"/>
    <n v="1.0506342880977385E-2"/>
    <n v="2.2792250119134716E-2"/>
    <n v="3.6453387672245249E-2"/>
    <n v="5.1169519986398376E-2"/>
    <n v="6.6687081904947654E-2"/>
    <n v="8.2805361703883196E-2"/>
    <n v="9.9365547027999795E-2"/>
    <n v="0.11624204053458426"/>
    <n v="0.1333355749609946"/>
    <n v="0.1505677547752734"/>
    <n v="0.1678767288215651"/>
    <n v="0.18521375961799086"/>
    <n v="0.20239599976486081"/>
    <n v="0.21942403955182446"/>
    <n v="0.23629897556361551"/>
    <n v="0.25302208516619079"/>
    <n v="0.26959331990860147"/>
    <n v="0.28601267979084743"/>
    <n v="0.29098603623753555"/>
    <n v="0.29098603623753555"/>
    <n v="8.5333562101337773E-3"/>
    <n v="1.031292056731372E-2"/>
    <n v="1.1688150882266921E-2"/>
    <n v="1.2743145643309521E-2"/>
    <n v="1.3544575247705675E-2"/>
    <n v="1.414529312809194E-2"/>
    <n v="1.4587198653272987E-2"/>
    <n v="1.4903506835740845E-2"/>
    <n v="1.5120547755566725E-2"/>
    <n v="1.5259193143435181E-2"/>
    <n v="1.5335987375448099E-2"/>
    <n v="1.5364044125582163E-2"/>
    <n v="1.5209253476026349E-2"/>
    <n v="1.5055053116120057E-2"/>
    <n v="1.4901949340947428E-2"/>
    <n v="1.4750122931731696E-2"/>
    <n v="1.4598248071567042E-2"/>
    <n v="1.444637321140238E-2"/>
    <n v="1.4294498351237722E-2"/>
    <n v="1.4142623491073061E-2"/>
    <n v="0.25152630282066341"/>
    <n v="0.25152630282066341"/>
    <n v="8.5333562101337773E-3"/>
    <n v="1.8846276777447497E-2"/>
    <n v="3.0534427659714418E-2"/>
    <n v="4.3277573303023939E-2"/>
    <n v="5.6822148550729618E-2"/>
    <n v="7.0967441678821561E-2"/>
    <n v="8.5554640332094548E-2"/>
    <n v="0.1004581471678354"/>
    <n v="0.11557869492340211"/>
    <n v="0.1308378880668373"/>
    <n v="0.14617387544228538"/>
    <n v="0.16153791956786756"/>
    <n v="0.17674717304389392"/>
    <n v="0.19180222616001397"/>
    <n v="0.2067041755009614"/>
    <n v="0.2214542984326931"/>
    <n v="0.23605254650426014"/>
    <n v="0.25049891971566252"/>
    <n v="0.25152630282066341"/>
    <n v="0.25152630282066341"/>
  </r>
  <r>
    <x v="39"/>
    <s v="Under $35"/>
    <n v="33.530495344872314"/>
    <s v="HVAC"/>
    <s v="Rural"/>
    <s v="SC-Retro"/>
    <s v="M_Input"/>
    <x v="2"/>
    <s v="Large Off"/>
    <s v="Economizer-Retro-Large Off"/>
    <n v="9.227617429724809E-2"/>
    <n v="9.3544720199052619E-2"/>
    <n v="9.2922052614321168E-2"/>
    <n v="9.3063312161148118E-2"/>
    <n v="9.2589179279851025E-2"/>
    <n v="8.3028380446295666E-2"/>
    <n v="6.6355483279935762E-2"/>
    <n v="5.2929421200605654E-2"/>
    <n v="4.2277453810268241E-2"/>
    <n v="3.3774879638998598E-2"/>
    <n v="2.6901139520652567E-2"/>
    <n v="2.1500734479055574E-2"/>
    <n v="1.7134552506258494E-2"/>
    <n v="1.3667683476409972E-2"/>
    <n v="1.0884035619363366E-2"/>
    <n v="8.6810354016525291E-3"/>
    <n v="5.9102207284823228E-5"/>
    <n v="2.1068963074170531E-5"/>
    <n v="7.1693164688537509E-6"/>
    <n v="2.3334886596873357E-6"/>
    <n v="0.79678577294576602"/>
    <n v="13.978587277318239"/>
    <n v="33.530495344872314"/>
    <s v="C-Off-HVAC-Vent-All-All-E"/>
    <s v="C-LOff-HVAC-ER-All-All-C"/>
    <n v="0.79678577294576602"/>
    <n v="9.227617429724809E-2"/>
    <n v="0.18582089449630071"/>
    <n v="0.27874294711062186"/>
    <n v="0.37180625927176997"/>
    <n v="0.46439543855162102"/>
    <n v="0.5474238189979167"/>
    <n v="0.61377930227785249"/>
    <n v="0.66670872347845811"/>
    <n v="0.70898617728872637"/>
    <n v="0.74276105692772498"/>
    <n v="0.76966219644837752"/>
    <n v="0.79116293092743306"/>
    <n v="0.79678577294576602"/>
    <n v="0.79678577294576602"/>
    <n v="0.79678577294576602"/>
    <n v="0.79678577294576602"/>
    <n v="0.79678577294576602"/>
    <n v="0.79678577294576602"/>
    <n v="0.79678577294576602"/>
    <n v="0.79678577294576602"/>
    <n v="8.6873689250657971E-2"/>
    <n v="8.81422351524625E-2"/>
    <n v="8.7519567567731049E-2"/>
    <n v="8.7660827114557999E-2"/>
    <n v="8.7186694233260906E-2"/>
    <n v="7.7625895399705547E-2"/>
    <n v="6.0952998233345636E-2"/>
    <n v="4.7526936154015528E-2"/>
    <n v="3.6874968763678115E-2"/>
    <n v="2.8372394592408472E-2"/>
    <n v="2.1498654474062441E-2"/>
    <n v="1.6098249432465447E-2"/>
    <n v="1.173206745966837E-2"/>
    <n v="8.2651984298198478E-3"/>
    <n v="5.481550572773242E-3"/>
    <n v="3.2785503550624047E-3"/>
    <n v="0"/>
    <n v="0"/>
    <n v="0"/>
    <n v="0"/>
    <n v="0.68873607201396347"/>
    <n v="0.68873607201396347"/>
    <n v="8.6873689250657971E-2"/>
    <n v="0.17501592440312047"/>
    <n v="0.26253549197085152"/>
    <n v="0.35019631908540949"/>
    <n v="0.43738301331867041"/>
    <n v="0.51500890871837601"/>
    <n v="0.57596190695172167"/>
    <n v="0.62348884310573716"/>
    <n v="0.66036381186941528"/>
    <n v="0.68873607201396347"/>
    <n v="0.68873607201396347"/>
    <n v="0.68873607201396347"/>
    <n v="0.68873607201396347"/>
    <n v="0.68873607201396347"/>
    <n v="0.68873607201396347"/>
    <n v="0.68873607201396347"/>
    <n v="0.68873607201396347"/>
    <n v="0.68873607201396347"/>
    <n v="0.68873607201396347"/>
    <n v="0.68873607201396347"/>
  </r>
  <r>
    <x v="39"/>
    <s v="Under $25"/>
    <n v="24.64464788545494"/>
    <s v="HVAC"/>
    <s v="Rural"/>
    <s v="SC-Retro"/>
    <s v="M_Input"/>
    <x v="2"/>
    <s v="Medium Off"/>
    <s v="Economizer-Retro-Medium Off"/>
    <n v="2.9685173201967476E-2"/>
    <n v="3.0491059471492072E-2"/>
    <n v="3.0115500387896701E-2"/>
    <n v="3.038220643243519E-2"/>
    <n v="3.0173831109615298E-2"/>
    <n v="2.7029341702178869E-2"/>
    <n v="2.1652291403268312E-2"/>
    <n v="1.7274917864977302E-2"/>
    <n v="1.3807827724142872E-2"/>
    <n v="1.1034018267949057E-2"/>
    <n v="8.7866456775534986E-3"/>
    <n v="7.0428577044302706E-3"/>
    <n v="5.6019400078197116E-3"/>
    <n v="4.4731793934459892E-3"/>
    <n v="3.5502691194108441E-3"/>
    <n v="2.8339212305358353E-3"/>
    <n v="1.9331861672225798E-5"/>
    <n v="6.9050741187468269E-6"/>
    <n v="2.3542881565984142E-6"/>
    <n v="7.6779579545194287E-7"/>
    <n v="0.25632536085172286"/>
    <n v="13.978587277318239"/>
    <n v="24.64464788545494"/>
    <s v="C-Off-HVAC-Vent-All-All-E"/>
    <s v="C-LOff-HVAC-ER-All-All-C"/>
    <n v="0.25632536085172286"/>
    <n v="2.9685173201967476E-2"/>
    <n v="6.0176232673459548E-2"/>
    <n v="9.0291733061356252E-2"/>
    <n v="0.12067393949379145"/>
    <n v="0.15084777060340673"/>
    <n v="0.17787711230558562"/>
    <n v="0.19952940370885391"/>
    <n v="0.21680432157383123"/>
    <n v="0.23061214929797411"/>
    <n v="0.24164616756592316"/>
    <n v="0.25043281324347666"/>
    <n v="0.25632536085172286"/>
    <n v="0.25632536085172286"/>
    <n v="0.25632536085172286"/>
    <n v="0.25632536085172286"/>
    <n v="0.25632536085172286"/>
    <n v="0.25632536085172286"/>
    <n v="0.25632536085172286"/>
    <n v="0.25632536085172286"/>
    <n v="0.25632536085172286"/>
    <n v="2.7947197981923598E-2"/>
    <n v="2.8753084251448194E-2"/>
    <n v="2.8377525167852823E-2"/>
    <n v="2.8644231212391312E-2"/>
    <n v="2.8435855889571419E-2"/>
    <n v="2.5291366482134991E-2"/>
    <n v="1.9914316183224434E-2"/>
    <n v="1.5536942644933422E-2"/>
    <n v="1.2069852504098992E-2"/>
    <n v="9.2960430479051767E-3"/>
    <n v="7.0486704575096187E-3"/>
    <n v="5.3048824843863907E-3"/>
    <n v="3.8639647877758321E-3"/>
    <n v="2.7352041734021097E-3"/>
    <n v="1.8122938993669646E-3"/>
    <n v="1.0959460104919558E-3"/>
    <n v="0"/>
    <n v="0"/>
    <n v="0"/>
    <n v="0"/>
    <n v="0.22156585645084526"/>
    <n v="0.22156585645084526"/>
    <n v="2.7947197981923598E-2"/>
    <n v="5.6700282233371792E-2"/>
    <n v="8.5077807401224614E-2"/>
    <n v="0.11372203861361593"/>
    <n v="0.14215789450318736"/>
    <n v="0.16744926098532234"/>
    <n v="0.18736357716854676"/>
    <n v="0.20290051981348017"/>
    <n v="0.21497037231757918"/>
    <n v="0.22156585645084526"/>
    <n v="0.22156585645084526"/>
    <n v="0.22156585645084526"/>
    <n v="0.22156585645084526"/>
    <n v="0.22156585645084526"/>
    <n v="0.22156585645084526"/>
    <n v="0.22156585645084526"/>
    <n v="0.22156585645084526"/>
    <n v="0.22156585645084526"/>
    <n v="0.22156585645084526"/>
    <n v="0.22156585645084526"/>
  </r>
  <r>
    <x v="39"/>
    <s v="Under $25"/>
    <n v="21.533120412457833"/>
    <s v="HVAC"/>
    <s v="Rural"/>
    <s v="SC-Retro"/>
    <s v="M_Input"/>
    <x v="2"/>
    <s v="Small Off"/>
    <s v="Economizer-Retro-Small Off"/>
    <n v="6.679229771881989E-3"/>
    <n v="6.7150325252155075E-3"/>
    <n v="6.6768712858708097E-3"/>
    <n v="6.6789435238934249E-3"/>
    <n v="6.6518473511968483E-3"/>
    <n v="5.965828182130384E-3"/>
    <n v="4.7638698528862551E-3"/>
    <n v="3.8000314622989462E-3"/>
    <n v="3.0327922286248494E-3"/>
    <n v="2.4202811167727757E-3"/>
    <n v="1.9294713717555763E-3"/>
    <n v="1.5411399622171308E-3"/>
    <n v="1.2282119038965664E-3"/>
    <n v="9.7985452272561719E-4"/>
    <n v="7.8054663478662573E-4"/>
    <n v="6.2270600884744025E-4"/>
    <n v="4.2380667870925934E-6"/>
    <n v="1.510286110610828E-6"/>
    <n v="5.1374213867909884E-7"/>
    <n v="1.6715674316679253E-7"/>
    <n v="5.7673774373522897E-2"/>
    <n v="11.122366035183699"/>
    <n v="21.533120412457833"/>
    <s v="C-Off-HVAC-Vent-All-All-E"/>
    <s v="C-SOff-HVAC-ER-All-All-C"/>
    <n v="5.7673774373522897E-2"/>
    <n v="6.679229771881989E-3"/>
    <n v="1.3394262297097496E-2"/>
    <n v="2.0071133582968307E-2"/>
    <n v="2.6750077106861732E-2"/>
    <n v="3.3401924458058577E-2"/>
    <n v="3.9367752640188963E-2"/>
    <n v="4.4131622493075215E-2"/>
    <n v="4.7931653955374159E-2"/>
    <n v="5.0964446183999007E-2"/>
    <n v="5.3384727300771782E-2"/>
    <n v="5.5314198672527362E-2"/>
    <n v="5.6855338634744491E-2"/>
    <n v="5.7673774373522897E-2"/>
    <n v="5.7673774373522897E-2"/>
    <n v="5.7673774373522897E-2"/>
    <n v="5.7673774373522897E-2"/>
    <n v="5.7673774373522897E-2"/>
    <n v="5.7673774373522897E-2"/>
    <n v="5.7673774373522897E-2"/>
    <n v="5.7673774373522897E-2"/>
    <n v="6.2881814949010467E-3"/>
    <n v="6.3239842482345652E-3"/>
    <n v="6.2858230088898674E-3"/>
    <n v="6.2878952469124826E-3"/>
    <n v="6.260799074215906E-3"/>
    <n v="5.5747799051494417E-3"/>
    <n v="4.3728215759053128E-3"/>
    <n v="3.408983185318004E-3"/>
    <n v="2.6417439516439071E-3"/>
    <n v="2.0292328397918335E-3"/>
    <n v="1.5384230947746338E-3"/>
    <n v="1.1500916852361883E-3"/>
    <n v="8.3716362691562394E-4"/>
    <n v="5.888062457446747E-4"/>
    <n v="3.8949835780568331E-4"/>
    <n v="2.3165773186649782E-4"/>
    <n v="0"/>
    <n v="0"/>
    <n v="0"/>
    <n v="0"/>
    <n v="4.9852808833904048E-2"/>
    <n v="4.9852808833904048E-2"/>
    <n v="6.2881814949010467E-3"/>
    <n v="1.2612165743135612E-2"/>
    <n v="1.8897988752025481E-2"/>
    <n v="2.5185883998937963E-2"/>
    <n v="3.1446683073153868E-2"/>
    <n v="3.7021462978303311E-2"/>
    <n v="4.1394284554208627E-2"/>
    <n v="4.4803267739526628E-2"/>
    <n v="4.7445011691170533E-2"/>
    <n v="4.9474244530962365E-2"/>
    <n v="4.9852808833904048E-2"/>
    <n v="4.9852808833904048E-2"/>
    <n v="4.9852808833904048E-2"/>
    <n v="4.9852808833904048E-2"/>
    <n v="4.9852808833904048E-2"/>
    <n v="4.9852808833904048E-2"/>
    <n v="4.9852808833904048E-2"/>
    <n v="4.9852808833904048E-2"/>
    <n v="4.9852808833904048E-2"/>
    <n v="4.9852808833904048E-2"/>
  </r>
  <r>
    <x v="39"/>
    <s v="Under $35"/>
    <n v="30.464035944662438"/>
    <s v="HVAC"/>
    <s v="Rural"/>
    <s v="SC-Retro"/>
    <s v="M_Input"/>
    <x v="2"/>
    <s v="XLarge Ret"/>
    <s v="Economizer-Retro-XLarge Ret"/>
    <n v="1.5912059483961533E-2"/>
    <n v="1.5940338479015589E-2"/>
    <n v="1.585054368627508E-2"/>
    <n v="1.577535093806617E-2"/>
    <n v="1.5700778403661596E-2"/>
    <n v="1.4089411201631215E-2"/>
    <n v="1.1235178983630686E-2"/>
    <n v="8.9511466216523408E-3"/>
    <n v="7.1529094562491763E-3"/>
    <n v="5.7056653320215357E-3"/>
    <n v="4.5368730986739773E-3"/>
    <n v="3.6128094458957307E-3"/>
    <n v="2.8757391458125868E-3"/>
    <n v="2.2864991143726268E-3"/>
    <n v="1.8210324169504791E-3"/>
    <n v="1.4492340508411E-3"/>
    <n v="9.8473675253151528E-6"/>
    <n v="3.5035169882587988E-6"/>
    <n v="1.1898126147305937E-6"/>
    <n v="3.8649275152547329E-7"/>
    <n v="0.13325128641914019"/>
    <n v="7.5784140931627233"/>
    <n v="30.464035944662438"/>
    <s v="C-Ret-HVAC-Vent-All-All-E"/>
    <s v="C-Ret-HVAC-ER-All-All-C"/>
    <n v="0.13325128641914019"/>
    <n v="1.5912059483961533E-2"/>
    <n v="3.1852397962977119E-2"/>
    <n v="4.7702941649252199E-2"/>
    <n v="6.3478292587318366E-2"/>
    <n v="7.9179070990979955E-2"/>
    <n v="9.3268482192611163E-2"/>
    <n v="0.10450366117624185"/>
    <n v="0.11345480779789419"/>
    <n v="0.12060771725414336"/>
    <n v="0.1263133825861649"/>
    <n v="0.13085025568483888"/>
    <n v="0.13325128641914019"/>
    <n v="0.13325128641914019"/>
    <n v="0.13325128641914019"/>
    <n v="0.13325128641914019"/>
    <n v="0.13325128641914019"/>
    <n v="0.13325128641914019"/>
    <n v="0.13325128641914019"/>
    <n v="0.13325128641914019"/>
    <n v="0.13325128641914019"/>
    <n v="1.5008569353036088E-2"/>
    <n v="1.5036848348090144E-2"/>
    <n v="1.4947053555349634E-2"/>
    <n v="1.4871860807140725E-2"/>
    <n v="1.479728827273615E-2"/>
    <n v="1.3185921070705769E-2"/>
    <n v="1.033168885270524E-2"/>
    <n v="8.0476564907268951E-3"/>
    <n v="6.2494193253237306E-3"/>
    <n v="4.80217520109609E-3"/>
    <n v="3.6333829677485316E-3"/>
    <n v="2.7093193149702851E-3"/>
    <n v="1.9722490148871411E-3"/>
    <n v="1.3830089834471811E-3"/>
    <n v="9.1754228602503344E-4"/>
    <n v="5.4574391991565429E-4"/>
    <n v="0"/>
    <n v="0"/>
    <n v="0"/>
    <n v="0"/>
    <n v="0.11518148380063128"/>
    <n v="0.11518148380063128"/>
    <n v="1.5008569353036088E-2"/>
    <n v="3.0045417701126231E-2"/>
    <n v="4.4992471256475867E-2"/>
    <n v="5.986433206361659E-2"/>
    <n v="7.4661620336352735E-2"/>
    <n v="8.7847541407058499E-2"/>
    <n v="9.8179230259763745E-2"/>
    <n v="0.10622688675049063"/>
    <n v="0.11247630607581437"/>
    <n v="0.11518148380063128"/>
    <n v="0.11518148380063128"/>
    <n v="0.11518148380063128"/>
    <n v="0.11518148380063128"/>
    <n v="0.11518148380063128"/>
    <n v="0.11518148380063128"/>
    <n v="0.11518148380063128"/>
    <n v="0.11518148380063128"/>
    <n v="0.11518148380063128"/>
    <n v="0.11518148380063128"/>
    <n v="0.11518148380063128"/>
  </r>
  <r>
    <x v="39"/>
    <s v="Under $35"/>
    <n v="30.464035944662438"/>
    <s v="HVAC"/>
    <s v="Rural"/>
    <s v="SC-Retro"/>
    <s v="M_Input"/>
    <x v="2"/>
    <s v="Large Ret"/>
    <s v="Economizer-Retro-Large Ret"/>
    <n v="1.4021322947760753E-2"/>
    <n v="1.3981176901294707E-2"/>
    <n v="1.3912695383099499E-2"/>
    <n v="1.3848015727240003E-2"/>
    <n v="1.3783780688263069E-2"/>
    <n v="1.2354384484857348E-2"/>
    <n v="9.8420649690533595E-3"/>
    <n v="7.838384436400574E-3"/>
    <n v="6.2475188734541628E-3"/>
    <n v="4.9773230795594186E-3"/>
    <n v="3.9619645425114265E-3"/>
    <n v="3.155041103646789E-3"/>
    <n v="2.5121189686195225E-3"/>
    <n v="1.9996568623659615E-3"/>
    <n v="1.5924112740165362E-3"/>
    <n v="1.2678496324833512E-3"/>
    <n v="8.6095915951192705E-6"/>
    <n v="3.0612416155409232E-6"/>
    <n v="1.0389644624946801E-6"/>
    <n v="3.3727950938611222E-7"/>
    <n v="0.11741781898003419"/>
    <n v="7.5784140931627233"/>
    <n v="30.464035944662438"/>
    <s v="C-Ret-HVAC-Vent-All-All-E"/>
    <s v="C-Ret-HVAC-ER-All-All-C"/>
    <n v="0.11741781898003419"/>
    <n v="1.4021322947760753E-2"/>
    <n v="2.8002499849055458E-2"/>
    <n v="4.1915195232154957E-2"/>
    <n v="5.576321095939496E-2"/>
    <n v="6.9546991647658027E-2"/>
    <n v="8.1901376132515372E-2"/>
    <n v="9.1743441101568735E-2"/>
    <n v="9.9581825537969307E-2"/>
    <n v="0.10582934441142347"/>
    <n v="0.11080666749098289"/>
    <n v="0.11476863203349431"/>
    <n v="0.11741781898003419"/>
    <n v="0.11741781898003419"/>
    <n v="0.11741781898003419"/>
    <n v="0.11741781898003419"/>
    <n v="0.11741781898003419"/>
    <n v="0.11741781898003419"/>
    <n v="0.11741781898003419"/>
    <n v="0.11741781898003419"/>
    <n v="0.11741781898003419"/>
    <n v="1.3225189240581674E-2"/>
    <n v="1.3185043194115629E-2"/>
    <n v="1.3116561675920421E-2"/>
    <n v="1.3051882020060924E-2"/>
    <n v="1.298764698108399E-2"/>
    <n v="1.155825077767827E-2"/>
    <n v="9.0459312618742811E-3"/>
    <n v="7.0422507292214947E-3"/>
    <n v="5.4513851662750835E-3"/>
    <n v="4.1811893723803393E-3"/>
    <n v="3.1658308353323472E-3"/>
    <n v="2.3589073964677097E-3"/>
    <n v="1.7159852614404435E-3"/>
    <n v="1.2035231551868824E-3"/>
    <n v="7.9627756683745715E-4"/>
    <n v="4.7171592530427216E-4"/>
    <n v="0"/>
    <n v="0"/>
    <n v="0"/>
    <n v="0"/>
    <n v="0.10149514483645261"/>
    <n v="0.10149514483645261"/>
    <n v="1.3225189240581674E-2"/>
    <n v="2.6410232434697305E-2"/>
    <n v="3.9526794110617727E-2"/>
    <n v="5.2578676130678653E-2"/>
    <n v="6.5566323111762637E-2"/>
    <n v="7.7124573889440912E-2"/>
    <n v="8.6170505151315191E-2"/>
    <n v="9.321275588053668E-2"/>
    <n v="9.866414104681176E-2"/>
    <n v="0.10149514483645261"/>
    <n v="0.10149514483645261"/>
    <n v="0.10149514483645261"/>
    <n v="0.10149514483645261"/>
    <n v="0.10149514483645261"/>
    <n v="0.10149514483645261"/>
    <n v="0.10149514483645261"/>
    <n v="0.10149514483645261"/>
    <n v="0.10149514483645261"/>
    <n v="0.10149514483645261"/>
    <n v="0.10149514483645261"/>
  </r>
  <r>
    <x v="39"/>
    <s v="Under $25"/>
    <n v="20.371294674231631"/>
    <s v="HVAC"/>
    <s v="Rural"/>
    <s v="SC-Retro"/>
    <s v="M_Input"/>
    <x v="2"/>
    <s v="Medium Ret"/>
    <s v="Economizer-Retro-Medium Ret"/>
    <n v="7.0407540735272266E-3"/>
    <n v="7.1256393861754645E-3"/>
    <n v="7.0725108124280039E-3"/>
    <n v="7.0337695795027735E-3"/>
    <n v="6.9993712210387601E-3"/>
    <n v="6.2998299898041734E-3"/>
    <n v="5.0370071120840378E-3"/>
    <n v="4.0159814722912357E-3"/>
    <n v="3.2232670144372658E-3"/>
    <n v="2.5785282354185207E-3"/>
    <n v="2.0454316515160732E-3"/>
    <n v="1.6293724420242178E-3"/>
    <n v="1.2960218449592552E-3"/>
    <n v="1.0288025998034999E-3"/>
    <n v="8.1941339622880536E-4"/>
    <n v="6.512803426744877E-4"/>
    <n v="4.4305061208841435E-6"/>
    <n v="1.578136039324032E-6"/>
    <n v="5.365733400187993E-7"/>
    <n v="1.7450405137230585E-7"/>
    <n v="5.8960911917401181E-2"/>
    <n v="4.6362852948594089"/>
    <n v="20.371294674231631"/>
    <s v="C-Ret-HVAC-Vent-All-All-E"/>
    <s v="C-Ret-HVAC-ER-All-All-C"/>
    <n v="5.8960911917401181E-2"/>
    <n v="7.0407540735272266E-3"/>
    <n v="1.4166393459702692E-2"/>
    <n v="2.1238904272130696E-2"/>
    <n v="2.827267385163347E-2"/>
    <n v="3.5272045072672231E-2"/>
    <n v="4.1571875062476407E-2"/>
    <n v="4.6608882174560447E-2"/>
    <n v="5.0624863646851682E-2"/>
    <n v="5.3848130661288948E-2"/>
    <n v="5.642665889670747E-2"/>
    <n v="5.847209054822354E-2"/>
    <n v="5.8960911917401181E-2"/>
    <n v="5.8960911917401181E-2"/>
    <n v="5.8960911917401181E-2"/>
    <n v="5.8960911917401181E-2"/>
    <n v="5.8960911917401181E-2"/>
    <n v="5.8960911917401181E-2"/>
    <n v="5.8960911917401181E-2"/>
    <n v="5.8960911917401181E-2"/>
    <n v="5.8960911917401181E-2"/>
    <n v="6.640978555712153E-3"/>
    <n v="6.7258638683603909E-3"/>
    <n v="6.6727352946129304E-3"/>
    <n v="6.6339940616876999E-3"/>
    <n v="6.5995957032236865E-3"/>
    <n v="5.9000544719890998E-3"/>
    <n v="4.6372315942689642E-3"/>
    <n v="3.6162059544761621E-3"/>
    <n v="2.8234914966221922E-3"/>
    <n v="2.1787527176034471E-3"/>
    <n v="1.6456561337009996E-3"/>
    <n v="1.229596924209144E-3"/>
    <n v="8.9624632714418149E-4"/>
    <n v="6.2902708198842624E-4"/>
    <n v="4.1963787841373167E-4"/>
    <n v="2.51504824859414E-4"/>
    <n v="0"/>
    <n v="0"/>
    <n v="0"/>
    <n v="0"/>
    <n v="5.0965401561099709E-2"/>
    <n v="5.0965401561099709E-2"/>
    <n v="6.640978555712153E-3"/>
    <n v="1.3366842424072545E-2"/>
    <n v="2.0039577718685475E-2"/>
    <n v="2.6673571780373176E-2"/>
    <n v="3.3273167483596863E-2"/>
    <n v="3.9173221955585966E-2"/>
    <n v="4.3810453549854932E-2"/>
    <n v="4.7426659504331094E-2"/>
    <n v="5.0250151000953286E-2"/>
    <n v="5.0965401561099709E-2"/>
    <n v="5.0965401561099709E-2"/>
    <n v="5.0965401561099709E-2"/>
    <n v="5.0965401561099709E-2"/>
    <n v="5.0965401561099709E-2"/>
    <n v="5.0965401561099709E-2"/>
    <n v="5.0965401561099709E-2"/>
    <n v="5.0965401561099709E-2"/>
    <n v="5.0965401561099709E-2"/>
    <n v="5.0965401561099709E-2"/>
    <n v="5.0965401561099709E-2"/>
  </r>
  <r>
    <x v="39"/>
    <s v="Under $25"/>
    <n v="20.371294674231631"/>
    <s v="HVAC"/>
    <s v="Rural"/>
    <s v="SC-Retro"/>
    <s v="M_Input"/>
    <x v="2"/>
    <s v="Small Ret"/>
    <s v="Economizer-Retro-Small Ret"/>
    <n v="5.4864031539631646E-4"/>
    <n v="5.4861269420302197E-4"/>
    <n v="5.4562656710307523E-4"/>
    <n v="5.4298182738989607E-4"/>
    <n v="5.4044467855257985E-4"/>
    <n v="4.8482276254359743E-4"/>
    <n v="3.8652200975103574E-4"/>
    <n v="3.0790230005749299E-4"/>
    <n v="2.4571777913496028E-4"/>
    <n v="1.9591901372012732E-4"/>
    <n v="1.558463751211001E-4"/>
    <n v="1.2411771698988991E-4"/>
    <n v="9.8806592112191149E-5"/>
    <n v="7.8613055580147961E-5"/>
    <n v="6.2604403618901524E-5"/>
    <n v="4.9827136533966732E-5"/>
    <n v="3.3848142160173085E-7"/>
    <n v="1.2039413040721848E-7"/>
    <n v="4.0875695050387787E-8"/>
    <n v="1.3274327136826033E-8"/>
    <n v="4.5944415857450578E-3"/>
    <n v="4.6362852948594089"/>
    <n v="20.371294674231631"/>
    <s v="C-Ret-HVAC-Vent-All-All-E"/>
    <s v="C-Ret-HVAC-ER-All-All-C"/>
    <n v="4.5944415857450578E-3"/>
    <n v="5.4864031539631646E-4"/>
    <n v="1.0972530095993385E-3"/>
    <n v="1.6428795767024138E-3"/>
    <n v="2.1858614040923098E-3"/>
    <n v="2.7263060826448896E-3"/>
    <n v="3.2111288451884871E-3"/>
    <n v="3.5976508549395228E-3"/>
    <n v="3.9055531549970156E-3"/>
    <n v="4.1512709341319761E-3"/>
    <n v="4.3471899478521037E-3"/>
    <n v="4.5030363229732039E-3"/>
    <n v="4.5944415857450578E-3"/>
    <n v="4.5944415857450578E-3"/>
    <n v="4.5944415857450578E-3"/>
    <n v="4.5944415857450578E-3"/>
    <n v="4.5944415857450578E-3"/>
    <n v="4.5944415857450578E-3"/>
    <n v="4.5944415857450578E-3"/>
    <n v="4.5944415857450578E-3"/>
    <n v="4.5944415857450578E-3"/>
    <n v="5.1748840128437994E-4"/>
    <n v="5.1746078009108545E-4"/>
    <n v="5.1447465299113871E-4"/>
    <n v="5.1182991327795955E-4"/>
    <n v="5.0929276444064333E-4"/>
    <n v="4.5367084843166085E-4"/>
    <n v="3.5537009563909916E-4"/>
    <n v="2.7675038594555642E-4"/>
    <n v="2.145658650230237E-4"/>
    <n v="1.6476709960819074E-4"/>
    <n v="1.2469446100916352E-4"/>
    <n v="9.2965802877953345E-5"/>
    <n v="6.7654678000254585E-5"/>
    <n v="4.7461141468211398E-5"/>
    <n v="3.1452489506964961E-5"/>
    <n v="1.8675222422030169E-5"/>
    <n v="0"/>
    <n v="0"/>
    <n v="0"/>
    <n v="0"/>
    <n v="3.9714033035063261E-3"/>
    <n v="3.9714033035063261E-3"/>
    <n v="5.1748840128437994E-4"/>
    <n v="1.0349491813754653E-3"/>
    <n v="1.5494238343666039E-3"/>
    <n v="2.0612537476445633E-3"/>
    <n v="2.5705465120852066E-3"/>
    <n v="3.0242173605168673E-3"/>
    <n v="3.3795874561559666E-3"/>
    <n v="3.656337842101523E-3"/>
    <n v="3.8709037071245466E-3"/>
    <n v="3.9714033035063261E-3"/>
    <n v="3.9714033035063261E-3"/>
    <n v="3.9714033035063261E-3"/>
    <n v="3.9714033035063261E-3"/>
    <n v="3.9714033035063261E-3"/>
    <n v="3.9714033035063261E-3"/>
    <n v="3.9714033035063261E-3"/>
    <n v="3.9714033035063261E-3"/>
    <n v="3.9714033035063261E-3"/>
    <n v="3.9714033035063261E-3"/>
    <n v="3.9714033035063261E-3"/>
  </r>
  <r>
    <x v="39"/>
    <s v="Under $15"/>
    <n v="14.596288147513764"/>
    <s v="HVAC"/>
    <s v="Rural"/>
    <s v="SC-Retro"/>
    <s v="M_Input"/>
    <x v="2"/>
    <s v="School K-12"/>
    <s v="Economizer-Retro-School K-12"/>
    <n v="2.6672804125507672E-2"/>
    <n v="2.6651230223186304E-2"/>
    <n v="2.6555835781018416E-2"/>
    <n v="2.6465142908086454E-2"/>
    <n v="2.6421574410540664E-2"/>
    <n v="2.3724536405620885E-2"/>
    <n v="1.8882034716597173E-2"/>
    <n v="1.5046373043910275E-2"/>
    <n v="1.1995058793411109E-2"/>
    <n v="9.5602661676228648E-3"/>
    <n v="7.613075243120309E-3"/>
    <n v="6.0670090580868764E-3"/>
    <n v="4.8296664212526411E-3"/>
    <n v="3.8518843302162396E-3"/>
    <n v="3.0660932501776006E-3"/>
    <n v="2.4447188049740954E-3"/>
    <n v="1.659907591595612E-5"/>
    <n v="5.9011767851544263E-6"/>
    <n v="2.0025382403812653E-6"/>
    <n v="6.499929351017165E-7"/>
    <n v="0.22551576776777457"/>
    <n v="-0.41622396255562172"/>
    <n v="14.596288147513764"/>
    <s v="C-Sch-HVAC-Vent-All-All-C"/>
    <s v="C-Sch-HVAC-ER-All-All-C"/>
    <n v="0.22551576776777457"/>
    <n v="2.6672804125507672E-2"/>
    <n v="5.3324034348693976E-2"/>
    <n v="7.9879870129712399E-2"/>
    <n v="0.10634501303779885"/>
    <n v="0.13276658744833952"/>
    <n v="0.15649112385396041"/>
    <n v="0.17537315857055757"/>
    <n v="0.19041953161446784"/>
    <n v="0.20241459040787896"/>
    <n v="0.21197485657550183"/>
    <n v="0.21958793181862213"/>
    <n v="0.22551576776777457"/>
    <n v="0.22551576776777457"/>
    <n v="0.22551576776777457"/>
    <n v="0.22551576776777457"/>
    <n v="0.22551576776777457"/>
    <n v="0.22551576776777457"/>
    <n v="0.22551576776777457"/>
    <n v="0.22551576776777457"/>
    <n v="0.22551576776777457"/>
    <n v="2.5143728676994836E-2"/>
    <n v="2.5122154774673468E-2"/>
    <n v="2.5026760332505581E-2"/>
    <n v="2.4936067459573618E-2"/>
    <n v="2.4892498962027828E-2"/>
    <n v="2.2195460957108049E-2"/>
    <n v="1.7352959268084337E-2"/>
    <n v="1.3517297595397439E-2"/>
    <n v="1.0465983344898273E-2"/>
    <n v="8.031190719110029E-3"/>
    <n v="6.0839997946074732E-3"/>
    <n v="4.5379336095740415E-3"/>
    <n v="3.3005909727398058E-3"/>
    <n v="2.3228088817034043E-3"/>
    <n v="1.5370178016647653E-3"/>
    <n v="9.1564335646126009E-4"/>
    <n v="0"/>
    <n v="0"/>
    <n v="0"/>
    <n v="0"/>
    <n v="0.19493425879751786"/>
    <n v="0.19493425879751786"/>
    <n v="2.5143728676994836E-2"/>
    <n v="5.0265883451668304E-2"/>
    <n v="7.5292643784173885E-2"/>
    <n v="0.10022871124374751"/>
    <n v="0.12512121020577532"/>
    <n v="0.14731667116288338"/>
    <n v="0.16466963043096772"/>
    <n v="0.17818692802636515"/>
    <n v="0.18865291137126342"/>
    <n v="0.19493425879751786"/>
    <n v="0.19493425879751786"/>
    <n v="0.19493425879751786"/>
    <n v="0.19493425879751786"/>
    <n v="0.19493425879751786"/>
    <n v="0.19493425879751786"/>
    <n v="0.19493425879751786"/>
    <n v="0.19493425879751786"/>
    <n v="0.19493425879751786"/>
    <n v="0.19493425879751786"/>
    <n v="0.19493425879751786"/>
  </r>
  <r>
    <x v="39"/>
    <s v="Under $15"/>
    <n v="14.877371257096829"/>
    <s v="HVAC"/>
    <s v="Rural"/>
    <s v="SC-Retro"/>
    <s v="M_Input"/>
    <x v="2"/>
    <s v="University"/>
    <s v="Economizer-Retro-University"/>
    <n v="1.4274139146268211E-2"/>
    <n v="1.4280521252044582E-2"/>
    <n v="1.4229830732038679E-2"/>
    <n v="1.4165345093473126E-2"/>
    <n v="1.4143402024128403E-2"/>
    <n v="1.2697554449191729E-2"/>
    <n v="1.0117709620570495E-2"/>
    <n v="8.0674942225150079E-3"/>
    <n v="6.4283868600689999E-3"/>
    <n v="5.1264745575585842E-3"/>
    <n v="4.0850491264672493E-3"/>
    <n v="3.25048841918987E-3"/>
    <n v="2.5879122116356534E-3"/>
    <n v="2.0644699974347418E-3"/>
    <n v="1.6435960032362504E-3"/>
    <n v="1.3099062198854573E-3"/>
    <n v="8.9019802535451393E-6"/>
    <n v="3.1676413091979222E-6"/>
    <n v="1.0759104396929333E-6"/>
    <n v="3.4954668272055858E-7"/>
    <n v="0.12068635279769087"/>
    <n v="-1.9980900890833011E-2"/>
    <n v="14.877371257096829"/>
    <s v="C-All-HVAC-Vent-All-All-E"/>
    <s v="C-Unv-HVAC-ER-All-All-C"/>
    <n v="0.12068635279769087"/>
    <n v="1.4274139146268211E-2"/>
    <n v="2.8554660398312795E-2"/>
    <n v="4.2784491130351474E-2"/>
    <n v="5.6949836223824601E-2"/>
    <n v="7.1093238247953008E-2"/>
    <n v="8.3790792697144734E-2"/>
    <n v="9.3908502317715234E-2"/>
    <n v="0.10197599654023023"/>
    <n v="0.10840438340029923"/>
    <n v="0.11353085795785782"/>
    <n v="0.11761590708432507"/>
    <n v="0.12068635279769087"/>
    <n v="0.12068635279769087"/>
    <n v="0.12068635279769087"/>
    <n v="0.12068635279769087"/>
    <n v="0.12068635279769087"/>
    <n v="0.12068635279769087"/>
    <n v="0.12068635279769087"/>
    <n v="0.12068635279769087"/>
    <n v="0.12068635279769087"/>
    <n v="1.3455843641434435E-2"/>
    <n v="1.3462225747210807E-2"/>
    <n v="1.3411535227204903E-2"/>
    <n v="1.3347049588639351E-2"/>
    <n v="1.3325106519294628E-2"/>
    <n v="1.1879258944357953E-2"/>
    <n v="9.2994141157367195E-3"/>
    <n v="7.2491987176812331E-3"/>
    <n v="5.6100913552352251E-3"/>
    <n v="4.3081790527248094E-3"/>
    <n v="3.2667536216334746E-3"/>
    <n v="2.4321929143560949E-3"/>
    <n v="1.7696167068018784E-3"/>
    <n v="1.2461744926009668E-3"/>
    <n v="8.2530049840247549E-4"/>
    <n v="4.9161071505168233E-4"/>
    <n v="0"/>
    <n v="0"/>
    <n v="0"/>
    <n v="0"/>
    <n v="0.10432044270101537"/>
    <n v="0.10432044270101537"/>
    <n v="1.3455843641434435E-2"/>
    <n v="2.6918069388645244E-2"/>
    <n v="4.0329604615850147E-2"/>
    <n v="5.3676654204489499E-2"/>
    <n v="6.7001760723784123E-2"/>
    <n v="7.888101966814208E-2"/>
    <n v="8.8180433783878798E-2"/>
    <n v="9.542963250156003E-2"/>
    <n v="0.10103972385679526"/>
    <n v="0.10432044270101537"/>
    <n v="0.10432044270101537"/>
    <n v="0.10432044270101537"/>
    <n v="0.10432044270101537"/>
    <n v="0.10432044270101537"/>
    <n v="0.10432044270101537"/>
    <n v="0.10432044270101537"/>
    <n v="0.10432044270101537"/>
    <n v="0.10432044270101537"/>
    <n v="0.10432044270101537"/>
    <n v="0.10432044270101537"/>
  </r>
  <r>
    <x v="39"/>
    <s v="Under $20"/>
    <n v="15.83149106253234"/>
    <s v="HVAC"/>
    <s v="Rural"/>
    <s v="SC-Retro"/>
    <s v="M_Input"/>
    <x v="2"/>
    <s v="Warehouse"/>
    <s v="Economizer-Retro-Warehouse"/>
    <n v="1.6278421072881237E-2"/>
    <n v="1.636287071862003E-2"/>
    <n v="1.6277354558493842E-2"/>
    <n v="1.6259883934273276E-2"/>
    <n v="1.6233146700678172E-2"/>
    <n v="1.4559046042649749E-2"/>
    <n v="1.1603674154788393E-2"/>
    <n v="9.247189425372955E-3"/>
    <n v="7.3681342952353658E-3"/>
    <n v="5.8616737770645381E-3"/>
    <n v="4.6752755450854113E-3"/>
    <n v="3.7257695200808992E-3"/>
    <n v="2.9728240867814247E-3"/>
    <n v="2.3691529945283614E-3"/>
    <n v="1.8870946590568238E-3"/>
    <n v="1.5045222250700432E-3"/>
    <n v="1.0208394308377531E-5"/>
    <n v="3.6267119252295018E-6"/>
    <n v="1.2298529796626551E-6"/>
    <n v="3.9891094366576255E-7"/>
    <n v="0.13869089473007648"/>
    <n v="0.9312917493702797"/>
    <n v="15.83149106253234"/>
    <s v="C-War-HVAC-Vent-All-All-E"/>
    <s v="C-War-HVAC-ER-All-All-C"/>
    <n v="0.13869089473007648"/>
    <n v="1.6278421072881237E-2"/>
    <n v="3.264129179150127E-2"/>
    <n v="4.8918646349995112E-2"/>
    <n v="6.5178530284268385E-2"/>
    <n v="8.1411676984946557E-2"/>
    <n v="9.5970723027596308E-2"/>
    <n v="0.10757439718238471"/>
    <n v="0.11682158660775765"/>
    <n v="0.12418972090299302"/>
    <n v="0.13005139468005755"/>
    <n v="0.13472667022514295"/>
    <n v="0.13845243974522387"/>
    <n v="0.13869089473007648"/>
    <n v="0.13869089473007648"/>
    <n v="0.13869089473007648"/>
    <n v="0.13869089473007648"/>
    <n v="0.13869089473007648"/>
    <n v="0.13869089473007648"/>
    <n v="0.13869089473007648"/>
    <n v="0.13869089473007648"/>
    <n v="1.5338048503090833E-2"/>
    <n v="1.5422498148829625E-2"/>
    <n v="1.5336981988703438E-2"/>
    <n v="1.5319511364482872E-2"/>
    <n v="1.5292774130887768E-2"/>
    <n v="1.3618673472859345E-2"/>
    <n v="1.0663301584997989E-2"/>
    <n v="8.3068168555825508E-3"/>
    <n v="6.4277617254449616E-3"/>
    <n v="4.9213012072741339E-3"/>
    <n v="3.7349029752950071E-3"/>
    <n v="2.7853969502904955E-3"/>
    <n v="2.0324515169910205E-3"/>
    <n v="1.4287804247379574E-3"/>
    <n v="9.4672208926641988E-4"/>
    <n v="5.6414965527963926E-4"/>
    <n v="0"/>
    <n v="0"/>
    <n v="0"/>
    <n v="0"/>
    <n v="0.1198834433342684"/>
    <n v="0.1198834433342684"/>
    <n v="1.5338048503090833E-2"/>
    <n v="3.0760546651920458E-2"/>
    <n v="4.60975286406239E-2"/>
    <n v="6.1417040005106768E-2"/>
    <n v="7.6709814135994536E-2"/>
    <n v="9.0328487608853883E-2"/>
    <n v="0.10099178919385188"/>
    <n v="0.10929860604943442"/>
    <n v="0.11572636777487938"/>
    <n v="0.1198834433342684"/>
    <n v="0.1198834433342684"/>
    <n v="0.1198834433342684"/>
    <n v="0.1198834433342684"/>
    <n v="0.1198834433342684"/>
    <n v="0.1198834433342684"/>
    <n v="0.1198834433342684"/>
    <n v="0.1198834433342684"/>
    <n v="0.1198834433342684"/>
    <n v="0.1198834433342684"/>
    <n v="0.1198834433342684"/>
  </r>
  <r>
    <x v="39"/>
    <s v="Under $30"/>
    <n v="29.827180674231894"/>
    <s v="HVAC"/>
    <s v="Rural"/>
    <s v="SC-Retro"/>
    <s v="M_Input"/>
    <x v="2"/>
    <s v="Supermarket"/>
    <s v="Economizer-Retro-Supermarket"/>
    <n v="4.6477442259103803E-3"/>
    <n v="4.632216694305755E-3"/>
    <n v="4.5904805100072613E-3"/>
    <n v="4.5490344612956844E-3"/>
    <n v="4.507931499593788E-3"/>
    <n v="4.0204496465702554E-3"/>
    <n v="3.1873552029115133E-3"/>
    <n v="2.5269023334166057E-3"/>
    <n v="2.0033228349104707E-3"/>
    <n v="1.5882671443361621E-3"/>
    <n v="1.2588592536243938E-3"/>
    <n v="9.9833546845470877E-4"/>
    <n v="7.9149338119004881E-4"/>
    <n v="6.2750692717997527E-4"/>
    <n v="4.9749168618004483E-4"/>
    <n v="3.9441567728804928E-4"/>
    <n v="2.6658095881297218E-6"/>
    <n v="9.4335779412181227E-7"/>
    <n v="3.1862752341314758E-7"/>
    <n v="1.0293123874916395E-7"/>
    <n v="3.5756936047129345E-2"/>
    <n v="5.1175656283939652"/>
    <n v="29.827180674231894"/>
    <s v="C-Gro-HVAC-Vent-All-All-E"/>
    <s v="C-Gro-HVAC-ER-All-All-C"/>
    <n v="3.5756936047129345E-2"/>
    <n v="4.6477442259103803E-3"/>
    <n v="9.2799609202161362E-3"/>
    <n v="1.3870441430223398E-2"/>
    <n v="1.8419475891519082E-2"/>
    <n v="2.2927407391112868E-2"/>
    <n v="2.6947857037683123E-2"/>
    <n v="3.0135212240594636E-2"/>
    <n v="3.266211457401124E-2"/>
    <n v="3.4665437408921709E-2"/>
    <n v="3.5756936047129345E-2"/>
    <n v="3.5756936047129345E-2"/>
    <n v="3.5756936047129345E-2"/>
    <n v="3.5756936047129345E-2"/>
    <n v="3.5756936047129345E-2"/>
    <n v="3.5756936047129345E-2"/>
    <n v="3.5756936047129345E-2"/>
    <n v="3.5756936047129345E-2"/>
    <n v="3.5756936047129345E-2"/>
    <n v="3.5756936047129345E-2"/>
    <n v="3.5756936047129345E-2"/>
    <n v="4.4052997460192408E-3"/>
    <n v="4.3897722144146155E-3"/>
    <n v="4.3480360301161218E-3"/>
    <n v="4.3065899814045449E-3"/>
    <n v="4.2654870197026485E-3"/>
    <n v="3.7780051666791159E-3"/>
    <n v="2.9449107230203738E-3"/>
    <n v="2.2844578535254662E-3"/>
    <n v="1.7608783550193314E-3"/>
    <n v="1.3458226644450229E-3"/>
    <n v="1.0164147737332545E-3"/>
    <n v="7.5589098856356949E-4"/>
    <n v="5.4904890129890953E-4"/>
    <n v="3.8506244728883594E-4"/>
    <n v="2.550472062889055E-4"/>
    <n v="1.5197119739690995E-4"/>
    <n v="0"/>
    <n v="0"/>
    <n v="0"/>
    <n v="0"/>
    <n v="3.0908046449306559E-2"/>
    <n v="3.0908046449306559E-2"/>
    <n v="4.4052997460192408E-3"/>
    <n v="8.7950719604338555E-3"/>
    <n v="1.3143107990549976E-2"/>
    <n v="1.744969797195452E-2"/>
    <n v="2.1715184991657168E-2"/>
    <n v="2.5493190158336284E-2"/>
    <n v="2.8438100881356659E-2"/>
    <n v="3.0722558734882124E-2"/>
    <n v="3.0908046449306559E-2"/>
    <n v="3.0908046449306559E-2"/>
    <n v="3.0908046449306559E-2"/>
    <n v="3.0908046449306559E-2"/>
    <n v="3.0908046449306559E-2"/>
    <n v="3.0908046449306559E-2"/>
    <n v="3.0908046449306559E-2"/>
    <n v="3.0908046449306559E-2"/>
    <n v="3.0908046449306559E-2"/>
    <n v="3.0908046449306559E-2"/>
    <n v="3.0908046449306559E-2"/>
    <n v="3.0908046449306559E-2"/>
  </r>
  <r>
    <x v="39"/>
    <s v="Under $30"/>
    <n v="29.827180674231894"/>
    <s v="HVAC"/>
    <s v="Rural"/>
    <s v="SC-Retro"/>
    <s v="M_Input"/>
    <x v="2"/>
    <s v="MiniMart"/>
    <s v="Economizer-Retro-MiniMart"/>
    <n v="9.6551228457882792E-4"/>
    <n v="9.65123370975993E-4"/>
    <n v="9.5965472213911608E-4"/>
    <n v="9.5451045972505413E-4"/>
    <n v="9.4991800193429767E-4"/>
    <n v="8.5169892285657676E-4"/>
    <n v="6.7868096543402827E-4"/>
    <n v="5.4063659482855853E-4"/>
    <n v="4.3145373472895031E-4"/>
    <n v="3.4360491999450263E-4"/>
    <n v="2.7349310735567646E-4"/>
    <n v="2.1781554487919485E-4"/>
    <n v="1.7334698594071335E-4"/>
    <n v="1.3788130125906594E-4"/>
    <n v="1.0982755556570819E-4"/>
    <n v="8.7385431828644109E-5"/>
    <n v="5.935728944691228E-7"/>
    <n v="2.1111076345591014E-7"/>
    <n v="7.1669729815808721E-8"/>
    <n v="2.3272787341587008E-8"/>
    <n v="8.0668317139418865E-3"/>
    <n v="5.1175656283939652"/>
    <n v="29.827180674231894"/>
    <s v="C-Gro-HVAC-Vent-All-All-E"/>
    <s v="C-Gro-HVAC-ER-All-All-C"/>
    <n v="8.0668317139418865E-3"/>
    <n v="9.6551228457882792E-4"/>
    <n v="1.9306356555548209E-3"/>
    <n v="2.8902903776939371E-3"/>
    <n v="3.8448008374189911E-3"/>
    <n v="4.794718839353289E-3"/>
    <n v="5.6464177622098655E-3"/>
    <n v="6.3250987276438934E-3"/>
    <n v="6.8657353224724519E-3"/>
    <n v="7.2971890572014024E-3"/>
    <n v="7.6407939771959048E-3"/>
    <n v="7.9142870845515818E-3"/>
    <n v="8.0668317139418865E-3"/>
    <n v="8.0668317139418865E-3"/>
    <n v="8.0668317139418865E-3"/>
    <n v="8.0668317139418865E-3"/>
    <n v="8.0668317139418865E-3"/>
    <n v="8.0668317139418865E-3"/>
    <n v="8.0668317139418865E-3"/>
    <n v="8.0668317139418865E-3"/>
    <n v="8.0668317139418865E-3"/>
    <n v="9.1081635602728182E-4"/>
    <n v="9.1042744242444691E-4"/>
    <n v="9.0495879358756998E-4"/>
    <n v="8.9981453117350804E-4"/>
    <n v="8.9522207338275158E-4"/>
    <n v="7.9700299430503067E-4"/>
    <n v="6.2398503688248217E-4"/>
    <n v="4.8594066627701243E-4"/>
    <n v="3.7675780617740421E-4"/>
    <n v="2.8890899144295653E-4"/>
    <n v="2.187971788041304E-4"/>
    <n v="1.6311961632764878E-4"/>
    <n v="1.1865105738916728E-4"/>
    <n v="8.3185372707519873E-5"/>
    <n v="5.5131627014162113E-5"/>
    <n v="3.2689503277098034E-5"/>
    <n v="0"/>
    <n v="0"/>
    <n v="0"/>
    <n v="0"/>
    <n v="6.972913142910965E-3"/>
    <n v="6.972913142910965E-3"/>
    <n v="9.1081635602728182E-4"/>
    <n v="1.8212437984517287E-3"/>
    <n v="2.7262025920392987E-3"/>
    <n v="3.6260171232128068E-3"/>
    <n v="4.5212391965955582E-3"/>
    <n v="5.3182421909005887E-3"/>
    <n v="5.9422272277830706E-3"/>
    <n v="6.4281678940600832E-3"/>
    <n v="6.8049257002374876E-3"/>
    <n v="6.972913142910965E-3"/>
    <n v="6.972913142910965E-3"/>
    <n v="6.972913142910965E-3"/>
    <n v="6.972913142910965E-3"/>
    <n v="6.972913142910965E-3"/>
    <n v="6.972913142910965E-3"/>
    <n v="6.972913142910965E-3"/>
    <n v="6.972913142910965E-3"/>
    <n v="6.972913142910965E-3"/>
    <n v="6.972913142910965E-3"/>
    <n v="6.972913142910965E-3"/>
  </r>
  <r>
    <x v="39"/>
    <s v="Under $30"/>
    <n v="28.21009375148822"/>
    <s v="HVAC"/>
    <s v="Rural"/>
    <s v="SC-Retro"/>
    <s v="M_Input"/>
    <x v="2"/>
    <s v="Restaurant"/>
    <s v="Economizer-Retro-Restaurant"/>
    <n v="5.6057788111354102E-3"/>
    <n v="5.6289781424105866E-3"/>
    <n v="5.6023228396072464E-3"/>
    <n v="5.5758025922763143E-3"/>
    <n v="5.5493772630707027E-3"/>
    <n v="4.9707610518223977E-3"/>
    <n v="3.9578143442925333E-3"/>
    <n v="3.1514404343393528E-3"/>
    <n v="2.5156560618608153E-3"/>
    <n v="2.0065804912013782E-3"/>
    <n v="1.5973279469891112E-3"/>
    <n v="1.2722630588230996E-3"/>
    <n v="1.0140646423908014E-3"/>
    <n v="8.0675849320388667E-4"/>
    <n v="6.4230932205623908E-4"/>
    <n v="5.1075622620358496E-4"/>
    <n v="3.4723063225287019E-6"/>
    <n v="1.2360226928852348E-6"/>
    <n v="4.1997817666161239E-7"/>
    <n v="1.3649510241830439E-7"/>
    <n v="4.6836145968600126E-2"/>
    <n v="8.0330804206303732"/>
    <n v="28.21009375148822"/>
    <s v="C-Res-HVAC-Vent-All-All-E"/>
    <s v="C-Res-HVAC-ER-All-All-C"/>
    <n v="4.6836145968600126E-2"/>
    <n v="5.6057788111354102E-3"/>
    <n v="1.1234756953545998E-2"/>
    <n v="1.6837079793153242E-2"/>
    <n v="2.2412882385429558E-2"/>
    <n v="2.796225964850026E-2"/>
    <n v="3.2933020700322654E-2"/>
    <n v="3.689083504461519E-2"/>
    <n v="4.0042275478954545E-2"/>
    <n v="4.2557931540815358E-2"/>
    <n v="4.4564512032016737E-2"/>
    <n v="4.6161839979005845E-2"/>
    <n v="4.6836145968600126E-2"/>
    <n v="4.6836145968600126E-2"/>
    <n v="4.6836145968600126E-2"/>
    <n v="4.6836145968600126E-2"/>
    <n v="4.6836145968600126E-2"/>
    <n v="4.6836145968600126E-2"/>
    <n v="4.6836145968600126E-2"/>
    <n v="4.6836145968600126E-2"/>
    <n v="4.6836145968600126E-2"/>
    <n v="5.2882134292890435E-3"/>
    <n v="5.3114127605642198E-3"/>
    <n v="5.2847574577608797E-3"/>
    <n v="5.2582372104299476E-3"/>
    <n v="5.231811881224336E-3"/>
    <n v="4.653195669976031E-3"/>
    <n v="3.6402489624461666E-3"/>
    <n v="2.8338750524929861E-3"/>
    <n v="2.1980906800144486E-3"/>
    <n v="1.6890151093550115E-3"/>
    <n v="1.2797625651427445E-3"/>
    <n v="9.5469767697673304E-4"/>
    <n v="6.9649926054443482E-4"/>
    <n v="4.8919311135752006E-4"/>
    <n v="3.2474394020987247E-4"/>
    <n v="1.9319084435721835E-4"/>
    <n v="0"/>
    <n v="0"/>
    <n v="0"/>
    <n v="0"/>
    <n v="4.0484838331672796E-2"/>
    <n v="4.0484838331672796E-2"/>
    <n v="5.2882134292890435E-3"/>
    <n v="1.0599626189853262E-2"/>
    <n v="1.5884383647614141E-2"/>
    <n v="2.1142620858044088E-2"/>
    <n v="2.6374432739268424E-2"/>
    <n v="3.1027628409244456E-2"/>
    <n v="3.4667877371690622E-2"/>
    <n v="3.7501752424183611E-2"/>
    <n v="3.9699843104198058E-2"/>
    <n v="4.0484838331672796E-2"/>
    <n v="4.0484838331672796E-2"/>
    <n v="4.0484838331672796E-2"/>
    <n v="4.0484838331672796E-2"/>
    <n v="4.0484838331672796E-2"/>
    <n v="4.0484838331672796E-2"/>
    <n v="4.0484838331672796E-2"/>
    <n v="4.0484838331672796E-2"/>
    <n v="4.0484838331672796E-2"/>
    <n v="4.0484838331672796E-2"/>
    <n v="4.0484838331672796E-2"/>
  </r>
  <r>
    <x v="39"/>
    <s v="Under $20"/>
    <n v="17.320987636678272"/>
    <s v="HVAC"/>
    <s v="Rural"/>
    <s v="SC-Retro"/>
    <s v="M_Input"/>
    <x v="2"/>
    <s v="Lodging"/>
    <s v="Economizer-Retro-Lodging"/>
    <n v="1.4459425848198629E-2"/>
    <n v="1.4482695541941717E-2"/>
    <n v="1.4444537262301504E-2"/>
    <n v="1.4408867247732502E-2"/>
    <n v="1.4373676786896352E-2"/>
    <n v="1.2909161295541247E-2"/>
    <n v="1.030544635284073E-2"/>
    <n v="8.2315787236981932E-3"/>
    <n v="6.5943445240731159E-3"/>
    <n v="5.2707564538805726E-3"/>
    <n v="4.2061730181066452E-3"/>
    <n v="3.3577687300655095E-3"/>
    <n v="2.6819007326889348E-3"/>
    <n v="2.137462023726157E-3"/>
    <n v="1.7053427209156985E-3"/>
    <n v="1.3600362839692899E-3"/>
    <n v="9.260291926689344E-6"/>
    <n v="3.3014619770741964E-6"/>
    <n v="1.1235261945993934E-6"/>
    <n v="3.6572412649745669E-7"/>
    <n v="0.12629370468080989"/>
    <n v="9.3030218999570273"/>
    <n v="17.320987636678272"/>
    <s v="C-All-HVAC-Vent-All-All-E"/>
    <s v="C-Lod-HVAC-ER-All-All-C"/>
    <n v="0.12629370468080989"/>
    <n v="1.4459425848198629E-2"/>
    <n v="2.8942121390140345E-2"/>
    <n v="4.3386658652441845E-2"/>
    <n v="5.7795525900174345E-2"/>
    <n v="7.2169202687070694E-2"/>
    <n v="8.507836398261194E-2"/>
    <n v="9.5383810335452665E-2"/>
    <n v="0.10361538905915085"/>
    <n v="0.11020973358322397"/>
    <n v="0.11548049003710455"/>
    <n v="0.1196866630552112"/>
    <n v="0.1230444317852767"/>
    <n v="0.12572633251796564"/>
    <n v="0.12629370468080989"/>
    <n v="0.12629370468080989"/>
    <n v="0.12629370468080989"/>
    <n v="0.12629370468080989"/>
    <n v="0.12629370468080989"/>
    <n v="0.12629370468080989"/>
    <n v="0.12629370468080989"/>
    <n v="1.3603110544658457E-2"/>
    <n v="1.3626380238401545E-2"/>
    <n v="1.3588221958761332E-2"/>
    <n v="1.355255194419233E-2"/>
    <n v="1.351736148335618E-2"/>
    <n v="1.2052845992001075E-2"/>
    <n v="9.4491310493005579E-3"/>
    <n v="7.3752634201580203E-3"/>
    <n v="5.738029220532943E-3"/>
    <n v="4.4144411503403997E-3"/>
    <n v="3.3498577145664728E-3"/>
    <n v="2.501453426525337E-3"/>
    <n v="1.8255854291487623E-3"/>
    <n v="1.2811467201859846E-3"/>
    <n v="8.4902741737552599E-4"/>
    <n v="5.0372098042911738E-4"/>
    <n v="0"/>
    <n v="0"/>
    <n v="0"/>
    <n v="0"/>
    <n v="0.10916739861000643"/>
    <n v="0.10916739861000643"/>
    <n v="1.3603110544658457E-2"/>
    <n v="2.7229490783060001E-2"/>
    <n v="4.0817712741821333E-2"/>
    <n v="5.4370264686013664E-2"/>
    <n v="6.7887626169369844E-2"/>
    <n v="7.9940472161370915E-2"/>
    <n v="8.9389603210671478E-2"/>
    <n v="9.6764866630829505E-2"/>
    <n v="0.10250289585136245"/>
    <n v="0.10691733700170285"/>
    <n v="0.10916739861000643"/>
    <n v="0.10916739861000643"/>
    <n v="0.10916739861000643"/>
    <n v="0.10916739861000643"/>
    <n v="0.10916739861000643"/>
    <n v="0.10916739861000643"/>
    <n v="0.10916739861000643"/>
    <n v="0.10916739861000643"/>
    <n v="0.10916739861000643"/>
    <n v="0.10916739861000643"/>
  </r>
  <r>
    <x v="39"/>
    <s v="Under $35"/>
    <n v="33.518680005234415"/>
    <s v="HVAC"/>
    <s v="Rural"/>
    <s v="SC-Retro"/>
    <s v="M_Input"/>
    <x v="2"/>
    <s v="Hospital"/>
    <s v="Economizer-Retro-Hospital"/>
    <n v="1.6094854273045089E-2"/>
    <n v="1.6328178842206036E-2"/>
    <n v="1.6252806710798911E-2"/>
    <n v="1.6202356588518853E-2"/>
    <n v="1.6138619082560146E-2"/>
    <n v="1.449406445206018E-2"/>
    <n v="1.1583552936239989E-2"/>
    <n v="9.2743743413641888E-3"/>
    <n v="7.4229206719071865E-3"/>
    <n v="5.9438705058234955E-3"/>
    <n v="4.7354300770739233E-3"/>
    <n v="3.7762435956049238E-3"/>
    <n v="3.014875428139354E-3"/>
    <n v="2.4042340234355841E-3"/>
    <n v="1.9166199284361761E-3"/>
    <n v="1.5280305621242244E-3"/>
    <n v="1.0404273068076098E-5"/>
    <n v="3.7093592947840441E-6"/>
    <n v="1.2623545839412688E-6"/>
    <n v="4.109200639711355E-7"/>
    <n v="0.14138544643524897"/>
    <n v="15.328078634080333"/>
    <n v="33.518680005234415"/>
    <s v="C-Hea-HVAC-Vent-All-All-C"/>
    <s v="C-Hea-HVAC-ER-All-All-C"/>
    <n v="0.14138544643524897"/>
    <n v="1.6094854273045089E-2"/>
    <n v="3.2423033115251125E-2"/>
    <n v="4.8675839826050032E-2"/>
    <n v="6.4878196414568878E-2"/>
    <n v="8.1016815497129024E-2"/>
    <n v="9.5510879949189206E-2"/>
    <n v="0.10709443288542919"/>
    <n v="0.11636880722679338"/>
    <n v="0.12379172789870056"/>
    <n v="0.12973559840452406"/>
    <n v="0.13447102848159798"/>
    <n v="0.13824727207720289"/>
    <n v="0.14126214750534224"/>
    <n v="0.14138544643524897"/>
    <n v="0.14138544643524897"/>
    <n v="0.14138544643524897"/>
    <n v="0.14138544643524897"/>
    <n v="0.14138544643524897"/>
    <n v="0.14138544643524897"/>
    <n v="0.14138544643524897"/>
    <n v="1.5136211704230179E-2"/>
    <n v="1.5369536273391127E-2"/>
    <n v="1.5294164141984002E-2"/>
    <n v="1.5243714019703944E-2"/>
    <n v="1.5179976513745237E-2"/>
    <n v="1.3535421883245271E-2"/>
    <n v="1.062491036742508E-2"/>
    <n v="8.3157317725492796E-3"/>
    <n v="6.4642781030922782E-3"/>
    <n v="4.9852279370085871E-3"/>
    <n v="3.7767875082590149E-3"/>
    <n v="2.817601026790015E-3"/>
    <n v="2.0562328593244457E-3"/>
    <n v="1.4455914546206755E-3"/>
    <n v="9.5797735962126749E-4"/>
    <n v="5.6938799330931585E-4"/>
    <n v="0"/>
    <n v="0"/>
    <n v="0"/>
    <n v="0"/>
    <n v="0.1222125950589508"/>
    <n v="0.1222125950589508"/>
    <n v="1.5136211704230179E-2"/>
    <n v="3.0505747977621307E-2"/>
    <n v="4.579991211960531E-2"/>
    <n v="6.1043626139309255E-2"/>
    <n v="7.6223602653054487E-2"/>
    <n v="8.9759024536299761E-2"/>
    <n v="0.10038393490372484"/>
    <n v="0.10869966667627412"/>
    <n v="0.1151639447793664"/>
    <n v="0.12014917271637499"/>
    <n v="0.1222125950589508"/>
    <n v="0.1222125950589508"/>
    <n v="0.1222125950589508"/>
    <n v="0.1222125950589508"/>
    <n v="0.1222125950589508"/>
    <n v="0.1222125950589508"/>
    <n v="0.1222125950589508"/>
    <n v="0.1222125950589508"/>
    <n v="0.1222125950589508"/>
    <n v="0.1222125950589508"/>
  </r>
  <r>
    <x v="39"/>
    <s v="Under $20"/>
    <n v="18.223936175908602"/>
    <s v="HVAC"/>
    <s v="Rural"/>
    <s v="SC-Retro"/>
    <s v="M_Input"/>
    <x v="2"/>
    <s v="Residential Care"/>
    <s v="Economizer-Retro-Residential Care"/>
    <n v="5.1769518748991964E-3"/>
    <n v="5.2601537016415444E-3"/>
    <n v="5.2417712790671133E-3"/>
    <n v="5.2233231540822368E-3"/>
    <n v="5.2045623768904349E-3"/>
    <n v="4.6759869346507154E-3"/>
    <n v="3.7353624750192404E-3"/>
    <n v="2.9877501550154536E-3"/>
    <n v="2.3942376984661083E-3"/>
    <n v="1.9149783400843835E-3"/>
    <n v="1.5242901814918866E-3"/>
    <n v="1.2172683894900423E-3"/>
    <n v="9.7099735064616491E-4"/>
    <n v="7.7376625311037441E-4"/>
    <n v="6.172209407271917E-4"/>
    <n v="4.9215103122401244E-4"/>
    <n v="3.3474617514911567E-6"/>
    <n v="1.1921700335798673E-6"/>
    <n v="4.0527886808939221E-7"/>
    <n v="1.3178352189872011E-7"/>
    <n v="4.5217316240584851E-2"/>
    <n v="7.6417566282910228"/>
    <n v="18.223936175908602"/>
    <s v="C-Hea-HVAC-Vent-All-All-C"/>
    <s v="C-Hea-HVAC-ER-All-All-C"/>
    <n v="4.5217316240584851E-2"/>
    <n v="5.1769518748991964E-3"/>
    <n v="1.0437105576540741E-2"/>
    <n v="1.5678876855607853E-2"/>
    <n v="2.0902200009690092E-2"/>
    <n v="2.6106762386580527E-2"/>
    <n v="3.0782749321231241E-2"/>
    <n v="3.4518111796250479E-2"/>
    <n v="3.7505861951265936E-2"/>
    <n v="3.990009964973204E-2"/>
    <n v="4.1815077989816422E-2"/>
    <n v="4.3339368171308311E-2"/>
    <n v="4.4556636560798356E-2"/>
    <n v="4.5217316240584851E-2"/>
    <n v="4.5217316240584851E-2"/>
    <n v="4.5217316240584851E-2"/>
    <n v="4.5217316240584851E-2"/>
    <n v="4.5217316240584851E-2"/>
    <n v="4.5217316240584851E-2"/>
    <n v="4.5217316240584851E-2"/>
    <n v="4.5217316240584851E-2"/>
    <n v="4.8703627224177754E-3"/>
    <n v="4.9535645491601233E-3"/>
    <n v="4.9351821265856922E-3"/>
    <n v="4.9167340016008157E-3"/>
    <n v="4.8979732244090139E-3"/>
    <n v="4.3693977821692943E-3"/>
    <n v="3.4287733225378193E-3"/>
    <n v="2.6811610025340325E-3"/>
    <n v="2.0876485459846873E-3"/>
    <n v="1.6083891876029622E-3"/>
    <n v="1.2177010290104653E-3"/>
    <n v="9.1067923700862113E-4"/>
    <n v="6.6440819816474374E-4"/>
    <n v="4.6717710062895324E-4"/>
    <n v="3.1063178824577054E-4"/>
    <n v="1.8556187874259127E-4"/>
    <n v="0"/>
    <n v="0"/>
    <n v="0"/>
    <n v="0"/>
    <n v="3.908553319095643E-2"/>
    <n v="3.908553319095643E-2"/>
    <n v="4.8703627224177754E-3"/>
    <n v="9.8239272715778987E-3"/>
    <n v="1.4759109398163592E-2"/>
    <n v="1.9675843399764407E-2"/>
    <n v="2.457381662417342E-2"/>
    <n v="2.8943214406342715E-2"/>
    <n v="3.2371987728880537E-2"/>
    <n v="3.5053148731414567E-2"/>
    <n v="3.7140797277399253E-2"/>
    <n v="3.8749186465002215E-2"/>
    <n v="3.908553319095643E-2"/>
    <n v="3.908553319095643E-2"/>
    <n v="3.908553319095643E-2"/>
    <n v="3.908553319095643E-2"/>
    <n v="3.908553319095643E-2"/>
    <n v="3.908553319095643E-2"/>
    <n v="3.908553319095643E-2"/>
    <n v="3.908553319095643E-2"/>
    <n v="3.908553319095643E-2"/>
    <n v="3.908553319095643E-2"/>
  </r>
  <r>
    <x v="39"/>
    <s v="Under $20"/>
    <n v="17.921797983903069"/>
    <s v="HVAC"/>
    <s v="Rural"/>
    <s v="SC-Retro"/>
    <s v="M_Input"/>
    <x v="2"/>
    <s v="Assembly"/>
    <s v="Economizer-Retro-Assembly"/>
    <n v="7.5406815749891845E-2"/>
    <n v="7.5611241816254365E-2"/>
    <n v="7.523594153416871E-2"/>
    <n v="7.4710543044949299E-2"/>
    <n v="7.442914129437074E-2"/>
    <n v="6.6859212112507088E-2"/>
    <n v="5.336031815812467E-2"/>
    <n v="4.2591248631479825E-2"/>
    <n v="3.3960000036605369E-2"/>
    <n v="2.717705316196645E-2"/>
    <n v="2.1672505406025628E-2"/>
    <n v="1.7272084109323817E-2"/>
    <n v="1.3772414953392572E-2"/>
    <n v="1.0943417142017501E-2"/>
    <n v="8.7185408916809603E-3"/>
    <n v="6.946220698114884E-3"/>
    <n v="4.7055054301037858E-5"/>
    <n v="1.6689841841112102E-5"/>
    <n v="5.6503319816691025E-6"/>
    <n v="1.8296560284384907E-6"/>
    <n v="0.63284836888481066"/>
    <n v="7.1859441354451823"/>
    <n v="17.921797983903069"/>
    <s v="C-All-HVAC-Vent-All-All-E"/>
    <s v="C-All-HVAC-ER-All-All-C"/>
    <n v="0.63284836888481066"/>
    <n v="7.5406815749891845E-2"/>
    <n v="0.15101805756614622"/>
    <n v="0.22625399910031493"/>
    <n v="0.30096454214526425"/>
    <n v="0.37539368343963497"/>
    <n v="0.44225289555214209"/>
    <n v="0.49561321371026679"/>
    <n v="0.53820446234174657"/>
    <n v="0.57216446237835195"/>
    <n v="0.59934151554031845"/>
    <n v="0.62101402094634406"/>
    <n v="0.63284836888481066"/>
    <n v="0.63284836888481066"/>
    <n v="0.63284836888481066"/>
    <n v="0.63284836888481066"/>
    <n v="0.63284836888481066"/>
    <n v="0.63284836888481066"/>
    <n v="0.63284836888481066"/>
    <n v="0.63284836888481066"/>
    <n v="0.63284836888481066"/>
    <n v="7.1115883399256299E-2"/>
    <n v="7.132030946561882E-2"/>
    <n v="7.0945009183533164E-2"/>
    <n v="7.0419610694313753E-2"/>
    <n v="7.0138208943735195E-2"/>
    <n v="6.2568279761871542E-2"/>
    <n v="4.9069385807489117E-2"/>
    <n v="3.8300316280844272E-2"/>
    <n v="2.9669067685969816E-2"/>
    <n v="2.2886120811330901E-2"/>
    <n v="1.7381573055390079E-2"/>
    <n v="1.2981151758688267E-2"/>
    <n v="9.4814826027570208E-3"/>
    <n v="6.6524847913819497E-3"/>
    <n v="4.4276085410454094E-3"/>
    <n v="2.6552883474793331E-3"/>
    <n v="0"/>
    <n v="0"/>
    <n v="0"/>
    <n v="0"/>
    <n v="0.54702972187209964"/>
    <n v="0.54702972187209964"/>
    <n v="7.1115883399256299E-2"/>
    <n v="0.14243619286487513"/>
    <n v="0.2133812020484083"/>
    <n v="0.28380081274272206"/>
    <n v="0.35393902168645724"/>
    <n v="0.41650730144832881"/>
    <n v="0.46557668725581791"/>
    <n v="0.5038770035366622"/>
    <n v="0.53354607122263198"/>
    <n v="0.54702972187209964"/>
    <n v="0.54702972187209964"/>
    <n v="0.54702972187209964"/>
    <n v="0.54702972187209964"/>
    <n v="0.54702972187209964"/>
    <n v="0.54702972187209964"/>
    <n v="0.54702972187209964"/>
    <n v="0.54702972187209964"/>
    <n v="0.54702972187209964"/>
    <n v="0.54702972187209964"/>
    <n v="0.54702972187209964"/>
  </r>
  <r>
    <x v="39"/>
    <s v="Under $20"/>
    <n v="19.275879865909776"/>
    <s v="HVAC"/>
    <s v="Rural"/>
    <s v="SC-Retro"/>
    <s v="M_Input"/>
    <x v="2"/>
    <s v="Other"/>
    <s v="Economizer-Retro-Other"/>
    <n v="6.634007611330886E-2"/>
    <n v="6.7262755222598905E-2"/>
    <n v="6.6801198934248407E-2"/>
    <n v="6.622617247196276E-2"/>
    <n v="6.5810830897411354E-2"/>
    <n v="5.8820513902694077E-2"/>
    <n v="4.661578344520427E-2"/>
    <n v="3.7078980505697141E-2"/>
    <n v="2.9458561059441057E-2"/>
    <n v="2.3397479339552826E-2"/>
    <n v="1.8506203647187636E-2"/>
    <n v="1.4702420750254009E-2"/>
    <n v="1.1627216864880385E-2"/>
    <n v="9.2277952052527441E-3"/>
    <n v="7.3160544389461353E-3"/>
    <n v="5.7833886419387127E-3"/>
    <n v="3.9111936529254225E-5"/>
    <n v="1.3848831386260836E-5"/>
    <n v="4.6803797768687564E-6"/>
    <n v="1.5129022942506896E-6"/>
    <n v="0.51038046494063161"/>
    <n v="6.1259245440643175"/>
    <n v="19.275879865909776"/>
    <s v="C-All-HVAC-Vent-All-All-E"/>
    <s v="C-All-HVAC-ER-All-All-C"/>
    <n v="0.51038046494063161"/>
    <n v="6.634007611330886E-2"/>
    <n v="0.13360283133590778"/>
    <n v="0.20040403027015619"/>
    <n v="0.26663020274211896"/>
    <n v="0.33244103363953031"/>
    <n v="0.39126154754222442"/>
    <n v="0.4378773309874287"/>
    <n v="0.47495631149312584"/>
    <n v="0.5044148725525669"/>
    <n v="0.51038046494063161"/>
    <n v="0.51038046494063161"/>
    <n v="0.51038046494063161"/>
    <n v="0.51038046494063161"/>
    <n v="0.51038046494063161"/>
    <n v="0.51038046494063161"/>
    <n v="0.51038046494063161"/>
    <n v="0.51038046494063161"/>
    <n v="0.51038046494063161"/>
    <n v="0.51038046494063161"/>
    <n v="0.51038046494063161"/>
    <n v="6.2879518804762197E-2"/>
    <n v="6.3802197914052242E-2"/>
    <n v="6.3340641625701744E-2"/>
    <n v="6.2765615163416097E-2"/>
    <n v="6.2350273588864684E-2"/>
    <n v="5.5359956594147407E-2"/>
    <n v="4.31552261366576E-2"/>
    <n v="3.3618423197150471E-2"/>
    <n v="2.5998003750894387E-2"/>
    <n v="1.9936922031006155E-2"/>
    <n v="1.5045646338640967E-2"/>
    <n v="1.124186344170734E-2"/>
    <n v="8.1666595563337167E-3"/>
    <n v="5.7672378967060754E-3"/>
    <n v="3.8554971303994662E-3"/>
    <n v="2.3228313333920436E-3"/>
    <n v="0"/>
    <n v="0"/>
    <n v="0"/>
    <n v="0"/>
    <n v="0.44116931876969823"/>
    <n v="0.44116931876969823"/>
    <n v="6.2879518804762197E-2"/>
    <n v="0.12668171671881445"/>
    <n v="0.1900223583445162"/>
    <n v="0.25278797350793231"/>
    <n v="0.315138247096797"/>
    <n v="0.37049820369094438"/>
    <n v="0.413653429827602"/>
    <n v="0.44116931876969823"/>
    <n v="0.44116931876969823"/>
    <n v="0.44116931876969823"/>
    <n v="0.44116931876969823"/>
    <n v="0.44116931876969823"/>
    <n v="0.44116931876969823"/>
    <n v="0.44116931876969823"/>
    <n v="0.44116931876969823"/>
    <n v="0.44116931876969823"/>
    <n v="0.44116931876969823"/>
    <n v="0.44116931876969823"/>
    <n v="0.44116931876969823"/>
    <n v="0.44116931876969823"/>
  </r>
  <r>
    <x v="40"/>
    <s v="Under $15"/>
    <n v="11.18829344018148"/>
    <s v="HVAC"/>
    <s v="Rural"/>
    <s v="SC New"/>
    <s v="Measure InputOutput-New"/>
    <x v="2"/>
    <s v="Large Off"/>
    <s v="Commercial EM-New-Large Off"/>
    <n v="0"/>
    <n v="0"/>
    <n v="0"/>
    <n v="0"/>
    <n v="0"/>
    <n v="0"/>
    <n v="0"/>
    <n v="0"/>
    <n v="0"/>
    <n v="0"/>
    <n v="0"/>
    <n v="0"/>
    <n v="0"/>
    <n v="0"/>
    <n v="0"/>
    <n v="0"/>
    <n v="0"/>
    <n v="0"/>
    <n v="0"/>
    <n v="0"/>
    <n v="0"/>
    <n v="8.0954969813332927"/>
    <n v="11.18829344018148"/>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265171534376794"/>
    <s v="HVAC"/>
    <s v="Rural"/>
    <s v="SC New"/>
    <s v="Measure InputOutput-New"/>
    <x v="2"/>
    <s v="Medium Off"/>
    <s v="Commercial EM-New-Medium Off"/>
    <n v="0"/>
    <n v="0"/>
    <n v="0"/>
    <n v="0"/>
    <n v="0"/>
    <n v="0"/>
    <n v="0"/>
    <n v="0"/>
    <n v="0"/>
    <n v="0"/>
    <n v="0"/>
    <n v="0"/>
    <n v="0"/>
    <n v="0"/>
    <n v="0"/>
    <n v="0"/>
    <n v="0"/>
    <n v="0"/>
    <n v="0"/>
    <n v="0"/>
    <n v="0"/>
    <n v="11.97689831874176"/>
    <n v="16.26517153437679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55"/>
    <n v="51.836115824369074"/>
    <s v="HVAC"/>
    <s v="Rural"/>
    <s v="SC New"/>
    <s v="Measure InputOutput-New"/>
    <x v="2"/>
    <s v="Small Off"/>
    <s v="Commercial EM-New-Small Off"/>
    <n v="0"/>
    <n v="0"/>
    <n v="0"/>
    <n v="0"/>
    <n v="0"/>
    <n v="0"/>
    <n v="0"/>
    <n v="0"/>
    <n v="0"/>
    <n v="0"/>
    <n v="0"/>
    <n v="0"/>
    <n v="0"/>
    <n v="0"/>
    <n v="0"/>
    <n v="0"/>
    <n v="0"/>
    <n v="0"/>
    <n v="0"/>
    <n v="0"/>
    <n v="0"/>
    <n v="36.316809280403"/>
    <n v="51.83611582436907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88089778466215"/>
    <s v="HVAC"/>
    <s v="Rural"/>
    <s v="SC New"/>
    <s v="Measure InputOutput-New"/>
    <x v="2"/>
    <s v="XLarge Ret"/>
    <s v="Commercial EM-New-XLarge Ret"/>
    <n v="0"/>
    <n v="0"/>
    <n v="0"/>
    <n v="0"/>
    <n v="0"/>
    <n v="0"/>
    <n v="0"/>
    <n v="0"/>
    <n v="0"/>
    <n v="0"/>
    <n v="0"/>
    <n v="0"/>
    <n v="0"/>
    <n v="0"/>
    <n v="0"/>
    <n v="0"/>
    <n v="0"/>
    <n v="0"/>
    <n v="0"/>
    <n v="0"/>
    <n v="0"/>
    <n v="11.976898318741759"/>
    <n v="16.8808977846621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40"/>
    <n v="38.131669343456331"/>
    <s v="HVAC"/>
    <s v="Rural"/>
    <s v="SC New"/>
    <s v="Measure InputOutput-New"/>
    <x v="2"/>
    <s v="Large Ret"/>
    <s v="Commercial EM-New-Large Ret"/>
    <n v="0"/>
    <n v="0"/>
    <n v="0"/>
    <n v="0"/>
    <n v="0"/>
    <n v="0"/>
    <n v="0"/>
    <n v="0"/>
    <n v="0"/>
    <n v="0"/>
    <n v="0"/>
    <n v="0"/>
    <n v="0"/>
    <n v="0"/>
    <n v="0"/>
    <n v="0"/>
    <n v="0"/>
    <n v="0"/>
    <n v="0"/>
    <n v="0"/>
    <n v="0"/>
    <n v="26.168845029369788"/>
    <n v="38.13166934345633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6.85982294271091"/>
    <s v="HVAC"/>
    <s v="Rural"/>
    <s v="SC New"/>
    <s v="Measure InputOutput-New"/>
    <x v="2"/>
    <s v="Medium Ret"/>
    <s v="Commercial EM-New-Medium Ret"/>
    <n v="0"/>
    <n v="0"/>
    <n v="0"/>
    <n v="0"/>
    <n v="0"/>
    <n v="0"/>
    <n v="0"/>
    <n v="0"/>
    <n v="0"/>
    <n v="0"/>
    <n v="0"/>
    <n v="0"/>
    <n v="0"/>
    <n v="0"/>
    <n v="0"/>
    <n v="0"/>
    <n v="0"/>
    <n v="0"/>
    <n v="0"/>
    <n v="0"/>
    <n v="0"/>
    <n v="18.261542966961215"/>
    <n v="26.8598229427109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9.7997336917490898"/>
    <s v="HVAC"/>
    <s v="Rural"/>
    <s v="SC New"/>
    <s v="Measure InputOutput-New"/>
    <x v="2"/>
    <s v="Small Ret"/>
    <s v="Commercial EM-New-Small Ret"/>
    <n v="0"/>
    <n v="0"/>
    <n v="0"/>
    <n v="0"/>
    <n v="0"/>
    <n v="0"/>
    <n v="0"/>
    <n v="0"/>
    <n v="0"/>
    <n v="0"/>
    <n v="0"/>
    <n v="0"/>
    <n v="0"/>
    <n v="0"/>
    <n v="0"/>
    <n v="0"/>
    <n v="0"/>
    <n v="0"/>
    <n v="0"/>
    <n v="0"/>
    <n v="0"/>
    <n v="6.740223577189802"/>
    <n v="9.7997336917490898"/>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7.950705184793723"/>
    <s v="HVAC"/>
    <s v="Rural"/>
    <s v="SC New"/>
    <s v="Measure InputOutput-New"/>
    <x v="2"/>
    <s v="School K-12"/>
    <s v="Commercial EM-New-School K-12"/>
    <n v="0"/>
    <n v="0"/>
    <n v="0"/>
    <n v="0"/>
    <n v="0"/>
    <n v="0"/>
    <n v="0"/>
    <n v="0"/>
    <n v="0"/>
    <n v="0"/>
    <n v="0"/>
    <n v="0"/>
    <n v="0"/>
    <n v="0"/>
    <n v="0"/>
    <n v="0"/>
    <n v="0"/>
    <n v="0"/>
    <n v="0"/>
    <n v="0"/>
    <n v="0"/>
    <n v="18.913399409381995"/>
    <n v="27.95070518479372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226504426802887"/>
    <s v="HVAC"/>
    <s v="Rural"/>
    <s v="SC New"/>
    <s v="Measure InputOutput-New"/>
    <x v="2"/>
    <s v="University"/>
    <s v="Commercial EM-New-University"/>
    <n v="0"/>
    <n v="0"/>
    <n v="0"/>
    <n v="0"/>
    <n v="0"/>
    <n v="0"/>
    <n v="0"/>
    <n v="0"/>
    <n v="0"/>
    <n v="0"/>
    <n v="0"/>
    <n v="0"/>
    <n v="0"/>
    <n v="0"/>
    <n v="0"/>
    <n v="0"/>
    <n v="0"/>
    <n v="0"/>
    <n v="0"/>
    <n v="0"/>
    <n v="0"/>
    <n v="10.733240131944783"/>
    <n v="16.226504426802887"/>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7.294072526414439"/>
    <s v="HVAC"/>
    <s v="Rural"/>
    <s v="SC New"/>
    <s v="Measure InputOutput-New"/>
    <x v="2"/>
    <s v="Warehouse"/>
    <s v="Commercial EM-New-Warehouse"/>
    <n v="0"/>
    <n v="0"/>
    <n v="0"/>
    <n v="0"/>
    <n v="0"/>
    <n v="0"/>
    <n v="0"/>
    <n v="0"/>
    <n v="0"/>
    <n v="0"/>
    <n v="0"/>
    <n v="0"/>
    <n v="0"/>
    <n v="0"/>
    <n v="0"/>
    <n v="0"/>
    <n v="0"/>
    <n v="0"/>
    <n v="0"/>
    <n v="0"/>
    <n v="0"/>
    <n v="21.568232920332068"/>
    <n v="27.294072526414439"/>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1.924263507749563"/>
    <s v="HVAC"/>
    <s v="Rural"/>
    <s v="SC New"/>
    <s v="Measure InputOutput-New"/>
    <x v="2"/>
    <s v="Supermarket"/>
    <s v="Commercial EM-New-Supermarket"/>
    <n v="0"/>
    <n v="0"/>
    <n v="0"/>
    <n v="0"/>
    <n v="0"/>
    <n v="0"/>
    <n v="0"/>
    <n v="0"/>
    <n v="0"/>
    <n v="0"/>
    <n v="0"/>
    <n v="0"/>
    <n v="0"/>
    <n v="0"/>
    <n v="0"/>
    <n v="0"/>
    <n v="0"/>
    <n v="0"/>
    <n v="0"/>
    <n v="0"/>
    <n v="0"/>
    <n v="8.2641236342551849"/>
    <n v="11.92426350774956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5"/>
    <n v="0"/>
    <s v="HVAC"/>
    <s v="Rural"/>
    <s v="SC New"/>
    <s v="Measure InputOutput-New"/>
    <x v="2"/>
    <s v="MiniMart"/>
    <s v="Commercial EM-New-MiniMart"/>
    <n v="0"/>
    <n v="0"/>
    <n v="0"/>
    <n v="0"/>
    <n v="0"/>
    <n v="0"/>
    <n v="0"/>
    <n v="0"/>
    <n v="0"/>
    <n v="0"/>
    <n v="0"/>
    <n v="0"/>
    <n v="0"/>
    <n v="0"/>
    <n v="0"/>
    <n v="0"/>
    <n v="0"/>
    <n v="0"/>
    <n v="0"/>
    <n v="0"/>
    <n v="0"/>
    <n v="0"/>
    <n v="0"/>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5.691241025575801"/>
    <s v="HVAC"/>
    <s v="Rural"/>
    <s v="SC New"/>
    <s v="Measure InputOutput-New"/>
    <x v="2"/>
    <s v="Restaurant"/>
    <s v="Commercial EM-New-Restaurant"/>
    <n v="0"/>
    <n v="0"/>
    <n v="0"/>
    <n v="0"/>
    <n v="0"/>
    <n v="0"/>
    <n v="0"/>
    <n v="0"/>
    <n v="0"/>
    <n v="0"/>
    <n v="0"/>
    <n v="0"/>
    <n v="0"/>
    <n v="0"/>
    <n v="0"/>
    <n v="0"/>
    <n v="0"/>
    <n v="0"/>
    <n v="0"/>
    <n v="0"/>
    <n v="0"/>
    <n v="10.858777229766844"/>
    <n v="15.69124102557580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9.0648351084203185"/>
    <s v="HVAC"/>
    <s v="Rural"/>
    <s v="SC New"/>
    <s v="Measure InputOutput-New"/>
    <x v="2"/>
    <s v="Lodging"/>
    <s v="Commercial EM-New-Lodging"/>
    <n v="0"/>
    <n v="0"/>
    <n v="0"/>
    <n v="0"/>
    <n v="0"/>
    <n v="0"/>
    <n v="0"/>
    <n v="0"/>
    <n v="0"/>
    <n v="0"/>
    <n v="0"/>
    <n v="0"/>
    <n v="0"/>
    <n v="0"/>
    <n v="0"/>
    <n v="0"/>
    <n v="0"/>
    <n v="0"/>
    <n v="0"/>
    <n v="0"/>
    <n v="0"/>
    <n v="6.3210089733141537"/>
    <n v="9.064835108420318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6.4585880794147705"/>
    <s v="HVAC"/>
    <s v="Rural"/>
    <s v="SC New"/>
    <s v="Measure InputOutput-New"/>
    <x v="2"/>
    <s v="Hospital"/>
    <s v="Commercial EM-New-Hospital"/>
    <n v="0"/>
    <n v="0"/>
    <n v="0"/>
    <n v="0"/>
    <n v="0"/>
    <n v="0"/>
    <n v="0"/>
    <n v="0"/>
    <n v="0"/>
    <n v="0"/>
    <n v="0"/>
    <n v="0"/>
    <n v="0"/>
    <n v="0"/>
    <n v="0"/>
    <n v="0"/>
    <n v="0"/>
    <n v="0"/>
    <n v="0"/>
    <n v="0"/>
    <n v="0"/>
    <n v="5.0827061962802809"/>
    <n v="6.458588079414770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8.9920417130129113"/>
    <s v="HVAC"/>
    <s v="Rural"/>
    <s v="SC New"/>
    <s v="Measure InputOutput-New"/>
    <x v="2"/>
    <s v="Residential Care"/>
    <s v="Commercial EM-New-Residential Care"/>
    <n v="0"/>
    <n v="0"/>
    <n v="0"/>
    <n v="0"/>
    <n v="0"/>
    <n v="0"/>
    <n v="0"/>
    <n v="0"/>
    <n v="0"/>
    <n v="0"/>
    <n v="0"/>
    <n v="0"/>
    <n v="0"/>
    <n v="0"/>
    <n v="0"/>
    <n v="0"/>
    <n v="0"/>
    <n v="0"/>
    <n v="0"/>
    <n v="0"/>
    <n v="0"/>
    <n v="6.3442700580890516"/>
    <n v="8.992041713012911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379101337819071"/>
    <s v="HVAC"/>
    <s v="Rural"/>
    <s v="SC New"/>
    <s v="Measure InputOutput-New"/>
    <x v="2"/>
    <s v="Assembly"/>
    <s v="Commercial EM-New-Assembly"/>
    <n v="0"/>
    <n v="0"/>
    <n v="0"/>
    <n v="0"/>
    <n v="0"/>
    <n v="0"/>
    <n v="0"/>
    <n v="0"/>
    <n v="0"/>
    <n v="0"/>
    <n v="0"/>
    <n v="0"/>
    <n v="0"/>
    <n v="0"/>
    <n v="0"/>
    <n v="0"/>
    <n v="0"/>
    <n v="0"/>
    <n v="0"/>
    <n v="0"/>
    <n v="0"/>
    <n v="10.705676551770811"/>
    <n v="14.37910133781907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169874349859304"/>
    <s v="HVAC"/>
    <s v="Rural"/>
    <s v="SC New"/>
    <s v="Measure InputOutput-New"/>
    <x v="2"/>
    <s v="Other"/>
    <s v="Commercial EM-New-Other"/>
    <n v="0"/>
    <n v="0"/>
    <n v="0"/>
    <n v="0"/>
    <n v="0"/>
    <n v="0"/>
    <n v="0"/>
    <n v="0"/>
    <n v="0"/>
    <n v="0"/>
    <n v="0"/>
    <n v="0"/>
    <n v="0"/>
    <n v="0"/>
    <n v="0"/>
    <n v="0"/>
    <n v="0"/>
    <n v="0"/>
    <n v="0"/>
    <n v="0"/>
    <n v="0"/>
    <n v="10.705676551770814"/>
    <n v="14.16987434985930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2.819455614863081"/>
    <s v="HVAC"/>
    <s v="Rural"/>
    <s v="SC Retro"/>
    <s v="Measure InputOutput"/>
    <x v="2"/>
    <s v="Large Off"/>
    <s v="Commercial EM-Retro-Large Off"/>
    <n v="0.33545126256792046"/>
    <n v="0.33444490878021682"/>
    <n v="0.33344157405387609"/>
    <n v="0.33805914372159906"/>
    <n v="0.34141946773690662"/>
    <n v="0.31166696591616599"/>
    <n v="0.25232434772196005"/>
    <n v="0.20412419328017573"/>
    <n v="0.16541291068005226"/>
    <n v="0.13402607665840965"/>
    <n v="0.10871518976448079"/>
    <n v="8.8290553897898624E-2"/>
    <n v="7.1596277764272395E-2"/>
    <n v="5.8149043804198414E-2"/>
    <n v="4.7181179063743438E-2"/>
    <n v="3.8275618876836927E-2"/>
    <n v="2.6433257503479467E-4"/>
    <n v="9.5565218170546947E-5"/>
    <n v="3.3003895988111215E-5"/>
    <n v="1.0910178994631328E-5"/>
    <n v="3.8117627397627456"/>
    <n v="9.2660092216119683"/>
    <n v="12.819455614863081"/>
    <s v="C-Off-HVAC-Vent-All-All-E"/>
    <s v="C-LOff-HVAC-ER-All-All-C"/>
    <n v="3.1629825261569007"/>
    <n v="0.33545126256792046"/>
    <n v="0.66989617134813728"/>
    <n v="1.0033377454020134"/>
    <n v="1.3413968891236125"/>
    <n v="1.6828163568605192"/>
    <n v="1.9944833227766852"/>
    <n v="2.246807670498645"/>
    <n v="2.4509318637788207"/>
    <n v="2.6163447744588728"/>
    <n v="2.7503708511172826"/>
    <n v="2.8590860408817633"/>
    <n v="2.9473765947796617"/>
    <n v="3.0189728725439342"/>
    <n v="3.0771219163481325"/>
    <n v="3.124303095411876"/>
    <n v="3.162578714288713"/>
    <n v="3.1628430468637476"/>
    <n v="3.1629386120819181"/>
    <n v="3.1629716159779062"/>
    <n v="3.1629825261569007"/>
    <n v="0.31400513943119168"/>
    <n v="0.31299878564348804"/>
    <n v="0.31199545091714731"/>
    <n v="0.31661302058487029"/>
    <n v="0.31997334460017784"/>
    <n v="0.29022084277943722"/>
    <n v="0.23087822458523127"/>
    <n v="0.18267807014344695"/>
    <n v="0.14396678754332348"/>
    <n v="0.11257995352168088"/>
    <n v="8.7269066627752023E-2"/>
    <n v="6.684443076116986E-2"/>
    <n v="5.0150154627543624E-2"/>
    <n v="3.6702920667469642E-2"/>
    <n v="2.5735055927014666E-2"/>
    <n v="1.6829495740108155E-2"/>
    <n v="0"/>
    <n v="0"/>
    <n v="0"/>
    <n v="0"/>
    <n v="3.38284027702817"/>
    <n v="2.8194407441010529"/>
    <n v="0.31400513943119168"/>
    <n v="0.62700392507467972"/>
    <n v="0.93899937599182703"/>
    <n v="1.2556123965766974"/>
    <n v="1.5755857411768752"/>
    <n v="1.8658065839563125"/>
    <n v="2.0966848085415437"/>
    <n v="2.2793628786849904"/>
    <n v="2.4233296662283141"/>
    <n v="2.5359096197499951"/>
    <n v="2.6231786863777469"/>
    <n v="2.6900231171389168"/>
    <n v="2.7401732717664604"/>
    <n v="2.7768761924339302"/>
    <n v="2.8026112483609449"/>
    <n v="2.8194407441010529"/>
    <n v="2.8194407441010529"/>
    <n v="2.8194407441010529"/>
    <n v="2.8194407441010529"/>
    <n v="2.8194407441010529"/>
  </r>
  <r>
    <x v="40"/>
    <s v="Under $20"/>
    <n v="15.655979563737002"/>
    <s v="HVAC"/>
    <s v="Rural"/>
    <s v="SC Retro"/>
    <s v="Measure InputOutput"/>
    <x v="2"/>
    <s v="Medium Off"/>
    <s v="Commercial EM-Retro-Medium Off"/>
    <n v="2.1111796527610836E-2"/>
    <n v="2.1048461138027993E-2"/>
    <n v="2.0985315754613914E-2"/>
    <n v="2.1558833404038635E-2"/>
    <n v="2.1928591462853551E-2"/>
    <n v="2.0296055183217112E-2"/>
    <n v="1.6623729915342327E-2"/>
    <n v="1.3586791834907196E-2"/>
    <n v="1.1141632437514632E-2"/>
    <n v="9.132710524066041E-3"/>
    <n v="7.4945259718028579E-3"/>
    <n v="6.1553653053598662E-3"/>
    <n v="5.0452924854976645E-3"/>
    <n v="4.1485056214724562E-3"/>
    <n v="3.4013231564397456E-3"/>
    <n v="2.7891840068842246E-3"/>
    <n v="1.9419465096350967E-5"/>
    <n v="7.0800185814853553E-6"/>
    <n v="2.467979028777841E-6"/>
    <n v="8.2414953825539557E-7"/>
    <n v="0.28793867666703132"/>
    <n v="11.361571134876245"/>
    <n v="15.655979563737002"/>
    <s v="C-Off-HVAC-Vent-All-All-E"/>
    <s v="C-LOff-HVAC-ER-All-All-C"/>
    <n v="0.20647790634189389"/>
    <n v="2.1111796527610836E-2"/>
    <n v="4.2160257665638828E-2"/>
    <n v="6.3145573420252746E-2"/>
    <n v="8.4704406824291381E-2"/>
    <n v="0.10663299828714493"/>
    <n v="0.12692905347036204"/>
    <n v="0.14355278338570437"/>
    <n v="0.15713957522061156"/>
    <n v="0.16828120765812618"/>
    <n v="0.17741391818219221"/>
    <n v="0.18490844415399507"/>
    <n v="0.19106380945935494"/>
    <n v="0.19610910194485262"/>
    <n v="0.20025760756632507"/>
    <n v="0.20365893072276481"/>
    <n v="0.20644811472964902"/>
    <n v="0.20646753419474537"/>
    <n v="0.20647461421332686"/>
    <n v="0.20647708219235564"/>
    <n v="0.20647790634189389"/>
    <n v="1.9711804410106944E-2"/>
    <n v="1.9648469020524102E-2"/>
    <n v="1.9585323637110023E-2"/>
    <n v="2.0158841286534744E-2"/>
    <n v="2.052859934534966E-2"/>
    <n v="1.8896063065713221E-2"/>
    <n v="1.5223737797838435E-2"/>
    <n v="1.2186799717403305E-2"/>
    <n v="9.7416403200107412E-3"/>
    <n v="7.7327184065621498E-3"/>
    <n v="6.0945338542989658E-3"/>
    <n v="4.7553731878559741E-3"/>
    <n v="3.6453003679937728E-3"/>
    <n v="2.7485135039685645E-3"/>
    <n v="2.001331038935854E-3"/>
    <n v="1.389191889380333E-3"/>
    <n v="0"/>
    <n v="0"/>
    <n v="0"/>
    <n v="0"/>
    <n v="0.25993883431695347"/>
    <n v="0.18404824084958676"/>
    <n v="1.9711804410106944E-2"/>
    <n v="3.9360273430631046E-2"/>
    <n v="5.8945597067741065E-2"/>
    <n v="7.9104438354275802E-2"/>
    <n v="9.9633037699625462E-2"/>
    <n v="0.11852910076533868"/>
    <n v="0.1337528385631771"/>
    <n v="0.1459396382805804"/>
    <n v="0.15568127860059114"/>
    <n v="0.16341399700715328"/>
    <n v="0.16950853086145226"/>
    <n v="0.17426390404930825"/>
    <n v="0.17790920441730201"/>
    <n v="0.18065771792127058"/>
    <n v="0.18265904896020643"/>
    <n v="0.18404824084958676"/>
    <n v="0.18404824084958676"/>
    <n v="0.18404824084958676"/>
    <n v="0.18404824084958676"/>
    <n v="0.18404824084958676"/>
  </r>
  <r>
    <x v="40"/>
    <s v="Under $50"/>
    <n v="45.334944570596633"/>
    <s v="HVAC"/>
    <s v="Rural"/>
    <s v="SC Retro"/>
    <s v="Measure InputOutput"/>
    <x v="2"/>
    <s v="Small Off"/>
    <s v="Commercial EM-Retro-Small Off"/>
    <n v="5.2293822494281668E-3"/>
    <n v="5.2136941026798798E-3"/>
    <n v="5.1980530203718399E-3"/>
    <n v="5.2261781267893678E-3"/>
    <n v="5.2401134452595456E-3"/>
    <n v="4.7441807876096569E-3"/>
    <n v="3.8137607620100889E-3"/>
    <n v="3.0642569992269807E-3"/>
    <n v="2.4647411099693985E-3"/>
    <n v="1.9826141221006626E-3"/>
    <n v="1.5956679125429054E-3"/>
    <n v="1.2848370830494797E-3"/>
    <n v="1.0340185016873408E-3"/>
    <n v="8.3321827165856125E-4"/>
    <n v="6.7086124239497695E-4"/>
    <n v="5.4022461065430117E-4"/>
    <n v="3.7045501140664808E-6"/>
    <n v="1.3303654878355638E-6"/>
    <n v="4.5635027435169038E-7"/>
    <n v="1.4983394350976687E-7"/>
    <n v="5.2348494310064678E-2"/>
    <n v="31.609503061118108"/>
    <n v="45.334944570596633"/>
    <s v="C-Off-HVAC-Vent-All-All-E"/>
    <s v="C-SOff-HVAC-ER-All-All-C"/>
    <n v="4.8141443447252921E-2"/>
    <n v="5.2293822494281668E-3"/>
    <n v="1.0443076352108047E-2"/>
    <n v="1.5641129372479887E-2"/>
    <n v="2.0867307499269256E-2"/>
    <n v="2.6107420944528802E-2"/>
    <n v="3.085160173213846E-2"/>
    <n v="3.4665362494148547E-2"/>
    <n v="3.7729619493375527E-2"/>
    <n v="4.0194360603344928E-2"/>
    <n v="4.2176974725445592E-2"/>
    <n v="4.3772642637988496E-2"/>
    <n v="4.5057479721037977E-2"/>
    <n v="4.6091498222725319E-2"/>
    <n v="4.6924716494383879E-2"/>
    <n v="4.7595577736778853E-2"/>
    <n v="4.8135802347433157E-2"/>
    <n v="4.8139506897547223E-2"/>
    <n v="4.8140837263035058E-2"/>
    <n v="4.8141293613309412E-2"/>
    <n v="4.8141443447252921E-2"/>
    <n v="4.9029664960651221E-3"/>
    <n v="4.8872783493168351E-3"/>
    <n v="4.8716372670087951E-3"/>
    <n v="4.8997623734263231E-3"/>
    <n v="4.9136976918965009E-3"/>
    <n v="4.4177650342466122E-3"/>
    <n v="3.4873450086470442E-3"/>
    <n v="2.737841245863936E-3"/>
    <n v="2.1383253566063538E-3"/>
    <n v="1.6561983687376179E-3"/>
    <n v="1.2692521591798609E-3"/>
    <n v="9.5842132968643504E-4"/>
    <n v="7.0760274832429618E-4"/>
    <n v="5.0680251829551663E-4"/>
    <n v="3.4444548903193233E-4"/>
    <n v="2.1380885729125655E-4"/>
    <n v="0"/>
    <n v="0"/>
    <n v="0"/>
    <n v="0"/>
    <n v="4.5820179242803787E-2"/>
    <n v="4.2913150293624427E-2"/>
    <n v="4.9029664960651221E-3"/>
    <n v="9.7902448453819572E-3"/>
    <n v="1.4661882112390752E-2"/>
    <n v="1.9561644485817077E-2"/>
    <n v="2.4475342177713577E-2"/>
    <n v="2.889310721196019E-2"/>
    <n v="3.2380452220607231E-2"/>
    <n v="3.5118293466471169E-2"/>
    <n v="3.7256618823077521E-2"/>
    <n v="3.8912817191815136E-2"/>
    <n v="4.0182069350994998E-2"/>
    <n v="4.114049068068143E-2"/>
    <n v="4.1848093429005723E-2"/>
    <n v="4.2354895947301241E-2"/>
    <n v="4.2699341436333173E-2"/>
    <n v="4.2913150293624427E-2"/>
    <n v="4.2913150293624427E-2"/>
    <n v="4.2913150293624427E-2"/>
    <n v="4.2913150293624427E-2"/>
    <n v="4.2913150293624427E-2"/>
  </r>
  <r>
    <x v="40"/>
    <s v="Under $20"/>
    <n v="15.114412410936382"/>
    <s v="HVAC"/>
    <s v="Rural"/>
    <s v="SC Retro"/>
    <s v="Measure InputOutput"/>
    <x v="2"/>
    <s v="XLarge Ret"/>
    <s v="Commercial EM-Retro-XLarge Ret"/>
    <n v="2.7869122203869759E-3"/>
    <n v="2.7740924241731954E-3"/>
    <n v="2.7613315990219979E-3"/>
    <n v="2.7664021848047E-3"/>
    <n v="2.7685649472279843E-3"/>
    <n v="2.4932865490365917E-3"/>
    <n v="1.9956329542034062E-3"/>
    <n v="1.5999635653691936E-3"/>
    <n v="1.2844612205409013E-3"/>
    <n v="1.0316322251617816E-3"/>
    <n v="8.3133616102031775E-4"/>
    <n v="6.7095390917430101E-4"/>
    <n v="5.4070265841778243E-4"/>
    <n v="4.3570000065460145E-4"/>
    <n v="3.5092275347763839E-4"/>
    <n v="2.8222632329331221E-4"/>
    <n v="1.9353034047326111E-6"/>
    <n v="6.9444973223073946E-7"/>
    <n v="2.3802339335187912E-7"/>
    <n v="7.8087056198829636E-8"/>
    <n v="2.7281800914808578E-2"/>
    <n v="10.751123902856678"/>
    <n v="15.114412410936382"/>
    <s v="C-Ret-HVAC-Vent-All-All-E"/>
    <s v="C-Ret-HVAC-ER-All-All-C"/>
    <n v="2.5377067559551197E-2"/>
    <n v="2.7869122203869759E-3"/>
    <n v="5.5610046445601713E-3"/>
    <n v="8.3223362435821697E-3"/>
    <n v="1.108873842838687E-2"/>
    <n v="1.3857303375614855E-2"/>
    <n v="1.6350589924651448E-2"/>
    <n v="1.8346222878854852E-2"/>
    <n v="1.9946186444224044E-2"/>
    <n v="2.1230647664764946E-2"/>
    <n v="2.2262279889926729E-2"/>
    <n v="2.3093616050947046E-2"/>
    <n v="2.3764569960121346E-2"/>
    <n v="2.4305272618539129E-2"/>
    <n v="2.4740972619193731E-2"/>
    <n v="2.5091895372671369E-2"/>
    <n v="2.5374121695964681E-2"/>
    <n v="2.5376056999369415E-2"/>
    <n v="2.5376751449101644E-2"/>
    <n v="2.5376989472494997E-2"/>
    <n v="2.5377067559551197E-2"/>
    <n v="2.6148468639613479E-3"/>
    <n v="2.6020270677475674E-3"/>
    <n v="2.5892662425963699E-3"/>
    <n v="2.594336828379072E-3"/>
    <n v="2.5964995908023562E-3"/>
    <n v="2.3212211926109637E-3"/>
    <n v="1.8235675977777781E-3"/>
    <n v="1.4278982089435655E-3"/>
    <n v="1.1123958641152732E-3"/>
    <n v="8.5956686873615363E-4"/>
    <n v="6.5927080459468981E-4"/>
    <n v="4.9888855274867307E-4"/>
    <n v="3.6863730199215448E-4"/>
    <n v="2.636346442289735E-4"/>
    <n v="1.7885739705201045E-4"/>
    <n v="1.1016096686768427E-4"/>
    <n v="0"/>
    <n v="0"/>
    <n v="0"/>
    <n v="0"/>
    <n v="2.3840493786296019E-2"/>
    <n v="2.2621075993154636E-2"/>
    <n v="2.6148468639613479E-3"/>
    <n v="5.2168739317089152E-3"/>
    <n v="7.8061401743052851E-3"/>
    <n v="1.0400477002684358E-2"/>
    <n v="1.2996976593486715E-2"/>
    <n v="1.5318197786097679E-2"/>
    <n v="1.7141765383875456E-2"/>
    <n v="1.856966359281902E-2"/>
    <n v="1.9682059456934294E-2"/>
    <n v="2.0541626325670449E-2"/>
    <n v="2.1200897130265139E-2"/>
    <n v="2.1699785683013811E-2"/>
    <n v="2.2068422985005966E-2"/>
    <n v="2.2332057629234941E-2"/>
    <n v="2.2510915026286951E-2"/>
    <n v="2.2621075993154636E-2"/>
    <n v="2.2621075993154636E-2"/>
    <n v="2.2621075993154636E-2"/>
    <n v="2.2621075993154636E-2"/>
    <n v="2.2621075993154636E-2"/>
  </r>
  <r>
    <x v="40"/>
    <s v="Under $35"/>
    <n v="32.444431255791656"/>
    <s v="HVAC"/>
    <s v="Rural"/>
    <s v="SC Retro"/>
    <s v="Measure InputOutput"/>
    <x v="2"/>
    <s v="Large Ret"/>
    <s v="Commercial EM-Retro-Large Ret"/>
    <n v="3.1581747139897462E-2"/>
    <n v="3.1436471103053941E-2"/>
    <n v="3.1291863335979886E-2"/>
    <n v="3.1202771504743706E-2"/>
    <n v="3.1104701221995913E-2"/>
    <n v="2.7904992833938422E-2"/>
    <n v="2.225206577502635E-2"/>
    <n v="1.7753091117023268E-2"/>
    <n v="1.416959957964819E-2"/>
    <n v="1.1310873267406148E-2"/>
    <n v="9.0370989775755729E-3"/>
    <n v="7.2237560475589078E-3"/>
    <n v="5.7720142801725707E-3"/>
    <n v="4.6121160581735973E-3"/>
    <n v="3.6848794663235053E-3"/>
    <n v="2.9429264094523989E-3"/>
    <n v="2.0039357049055258E-5"/>
    <n v="7.1435971133292304E-6"/>
    <n v="2.4312549300562643E-6"/>
    <n v="7.9163151539752404E-7"/>
    <n v="0.27657763593970863"/>
    <n v="22.344974459752642"/>
    <n v="32.444431255791656"/>
    <s v="C-Ret-HVAC-Vent-All-All-E"/>
    <s v="C-Ret-HVAC-ER-All-All-C"/>
    <n v="0.27657763593970863"/>
    <n v="3.1581747139897462E-2"/>
    <n v="6.3018218242951396E-2"/>
    <n v="9.4310081578931282E-2"/>
    <n v="0.12551285308367499"/>
    <n v="0.1566175543056709"/>
    <n v="0.18452254713960931"/>
    <n v="0.20677461291463567"/>
    <n v="0.22452770403165895"/>
    <n v="0.23869730361130714"/>
    <n v="0.2500081768787133"/>
    <n v="0.25904527585628889"/>
    <n v="0.26626903190384782"/>
    <n v="0.27204104618402036"/>
    <n v="0.27657763593970863"/>
    <n v="0.27657763593970863"/>
    <n v="0.27657763593970863"/>
    <n v="0.27657763593970863"/>
    <n v="0.27657763593970863"/>
    <n v="0.27657763593970863"/>
    <n v="0.27657763593970863"/>
    <n v="2.9706454441257336E-2"/>
    <n v="2.9561178404413815E-2"/>
    <n v="2.941657063733976E-2"/>
    <n v="2.932747880610358E-2"/>
    <n v="2.9229408523355788E-2"/>
    <n v="2.6029700135298296E-2"/>
    <n v="2.0376773076386225E-2"/>
    <n v="1.5877798418383143E-2"/>
    <n v="1.2294306881008065E-2"/>
    <n v="9.4355805687660228E-3"/>
    <n v="7.1618062789354483E-3"/>
    <n v="5.3484633489187831E-3"/>
    <n v="3.896721581532446E-3"/>
    <n v="2.7368233595334726E-3"/>
    <n v="1.8095867676833804E-3"/>
    <n v="1.067633710812274E-3"/>
    <n v="0"/>
    <n v="0"/>
    <n v="0"/>
    <n v="0"/>
    <n v="0.23907178196690615"/>
    <n v="0.23907178196690615"/>
    <n v="2.9706454441257336E-2"/>
    <n v="5.9267632845671152E-2"/>
    <n v="8.8684203483010912E-2"/>
    <n v="0.11801168228911449"/>
    <n v="0.14724109081247028"/>
    <n v="0.17327079094776857"/>
    <n v="0.19364756402415478"/>
    <n v="0.20952536244253792"/>
    <n v="0.22181966932354599"/>
    <n v="0.23125524989231203"/>
    <n v="0.23841705617124748"/>
    <n v="0.23907178196690615"/>
    <n v="0.23907178196690615"/>
    <n v="0.23907178196690615"/>
    <n v="0.23907178196690615"/>
    <n v="0.23907178196690615"/>
    <n v="0.23907178196690615"/>
    <n v="0.23907178196690615"/>
    <n v="0.23907178196690615"/>
    <n v="0.23907178196690615"/>
  </r>
  <r>
    <x v="40"/>
    <s v="Under $25"/>
    <n v="23.153474491324552"/>
    <s v="HVAC"/>
    <s v="Rural"/>
    <s v="SC Retro"/>
    <s v="Measure InputOutput"/>
    <x v="2"/>
    <s v="Medium Ret"/>
    <s v="Commercial EM-Retro-Medium Ret"/>
    <n v="2.0656274104043047E-3"/>
    <n v="2.0561255243164451E-3"/>
    <n v="2.0466673469045891E-3"/>
    <n v="2.0716583486031716E-3"/>
    <n v="2.0905638913726898E-3"/>
    <n v="1.8968051239835809E-3"/>
    <n v="1.529194344912185E-3"/>
    <n v="1.2382276834209641E-3"/>
    <n v="1.0062417709655945E-3"/>
    <n v="8.1838578062055065E-4"/>
    <n v="6.7011627707052538E-4"/>
    <n v="5.505736010315449E-4"/>
    <n v="4.505063519411875E-4"/>
    <n v="3.6851016319114349E-4"/>
    <n v="3.0098447475629733E-4"/>
    <n v="2.4509653455425322E-4"/>
    <n v="1.7012263063609868E-6"/>
    <n v="6.1716874427639067E-7"/>
    <n v="2.1396309799097251E-7"/>
    <n v="7.1029504430664554E-8"/>
    <n v="2.4816056505200253E-2"/>
    <n v="15.889611505399619"/>
    <n v="23.153474491324552"/>
    <s v="C-Ret-HVAC-Vent-All-All-E"/>
    <s v="C-Ret-HVAC-ER-All-All-C"/>
    <n v="1.9407888015702087E-2"/>
    <n v="2.0656274104043047E-3"/>
    <n v="4.1217529347207498E-3"/>
    <n v="6.1684202816253385E-3"/>
    <n v="8.2400786302285096E-3"/>
    <n v="1.0330642521601199E-2"/>
    <n v="1.2227447645584779E-2"/>
    <n v="1.3756641990496964E-2"/>
    <n v="1.4994869673917928E-2"/>
    <n v="1.6001111444883521E-2"/>
    <n v="1.6819497225504073E-2"/>
    <n v="1.7489613502574598E-2"/>
    <n v="1.8040187103606144E-2"/>
    <n v="1.8490693455547332E-2"/>
    <n v="1.8859203618738475E-2"/>
    <n v="1.9160188093494773E-2"/>
    <n v="1.9405284628049024E-2"/>
    <n v="1.9406985854355387E-2"/>
    <n v="1.9407603023099664E-2"/>
    <n v="1.9407816986197656E-2"/>
    <n v="1.9407888015702087E-2"/>
    <n v="1.9340351702428291E-3"/>
    <n v="1.9245332841549695E-3"/>
    <n v="1.9150751067431135E-3"/>
    <n v="1.940066108441696E-3"/>
    <n v="1.9589716512112142E-3"/>
    <n v="1.7652128838221053E-3"/>
    <n v="1.3976021047507094E-3"/>
    <n v="1.1066354432594885E-3"/>
    <n v="8.7464953080411889E-4"/>
    <n v="6.8679354045907506E-4"/>
    <n v="5.3852403690904979E-4"/>
    <n v="4.1898136087006931E-4"/>
    <n v="3.189141117797119E-4"/>
    <n v="2.369179230296679E-4"/>
    <n v="1.6939223459482174E-4"/>
    <n v="1.1350429439277763E-4"/>
    <n v="0"/>
    <n v="0"/>
    <n v="0"/>
    <n v="0"/>
    <n v="2.2184211701970741E-2"/>
    <n v="1.7299808785465411E-2"/>
    <n v="1.9340351702428291E-3"/>
    <n v="3.8585684543977986E-3"/>
    <n v="5.7736435611409117E-3"/>
    <n v="7.7137096695826073E-3"/>
    <n v="9.672681320793821E-3"/>
    <n v="1.1437894204615925E-2"/>
    <n v="1.2835496309366635E-2"/>
    <n v="1.3942131752626123E-2"/>
    <n v="1.4816781283430242E-2"/>
    <n v="1.5503574823889317E-2"/>
    <n v="1.6042098860798368E-2"/>
    <n v="1.6461080221668437E-2"/>
    <n v="1.6779994333448147E-2"/>
    <n v="1.7016912256477813E-2"/>
    <n v="1.7186304491072633E-2"/>
    <n v="1.7299808785465411E-2"/>
    <n v="1.7299808785465411E-2"/>
    <n v="1.7299808785465411E-2"/>
    <n v="1.7299808785465411E-2"/>
    <n v="1.7299808785465411E-2"/>
  </r>
  <r>
    <x v="40"/>
    <s v="Under $10"/>
    <n v="9.2637385702398571"/>
    <s v="HVAC"/>
    <s v="Rural"/>
    <s v="SC Retro"/>
    <s v="Measure InputOutput"/>
    <x v="2"/>
    <s v="Small Ret"/>
    <s v="Commercial EM-Retro-Small Ret"/>
    <n v="9.3550713014878394E-3"/>
    <n v="9.3120379735009973E-3"/>
    <n v="9.2692025988228913E-3"/>
    <n v="9.2691266155533174E-3"/>
    <n v="9.2611645727943576E-3"/>
    <n v="8.3258456846970683E-3"/>
    <n v="6.6528643565073788E-3"/>
    <n v="5.3232729031142921E-3"/>
    <n v="4.264288242082569E-3"/>
    <n v="3.4171143597917135E-3"/>
    <n v="2.7439907110943513E-3"/>
    <n v="2.2061117007893529E-3"/>
    <n v="1.7717527145473023E-3"/>
    <n v="1.4230218135676371E-3"/>
    <n v="1.1425560587987387E-3"/>
    <n v="9.1659177228722453E-4"/>
    <n v="6.2693313420679768E-6"/>
    <n v="2.2441346885797799E-6"/>
    <n v="7.6715751000103578E-7"/>
    <n v="2.5097159549516635E-7"/>
    <n v="8.7683637172041556E-2"/>
    <n v="6.5201218935876586"/>
    <n v="9.2637385702398571"/>
    <s v="C-Ret-HVAC-Vent-All-All-E"/>
    <s v="C-Ret-HVAC-ER-All-All-C"/>
    <n v="8.4663544974573166E-2"/>
    <n v="9.3550713014878394E-3"/>
    <n v="1.8667109274988838E-2"/>
    <n v="2.793631187381173E-2"/>
    <n v="3.7205438489365049E-2"/>
    <n v="4.6466603062159405E-2"/>
    <n v="5.4792448746856473E-2"/>
    <n v="6.1445313103363854E-2"/>
    <n v="6.6768586006478142E-2"/>
    <n v="7.103287424856071E-2"/>
    <n v="7.4449988608352419E-2"/>
    <n v="7.719397931944677E-2"/>
    <n v="7.9400091020236124E-2"/>
    <n v="8.1171843734783422E-2"/>
    <n v="8.2594865548351062E-2"/>
    <n v="8.3737421607149795E-2"/>
    <n v="8.4654013379437024E-2"/>
    <n v="8.4660282710779092E-2"/>
    <n v="8.466252684546767E-2"/>
    <n v="8.4663294002977674E-2"/>
    <n v="8.4663544974573166E-2"/>
    <n v="8.7810229797847181E-3"/>
    <n v="8.7379896517978742E-3"/>
    <n v="8.6951542771197682E-3"/>
    <n v="8.6950782938501961E-3"/>
    <n v="8.6871162510912363E-3"/>
    <n v="7.751797362993946E-3"/>
    <n v="6.0788160348042566E-3"/>
    <n v="4.7492245814111699E-3"/>
    <n v="3.6902399203794468E-3"/>
    <n v="2.8430660380885913E-3"/>
    <n v="2.1699423893912291E-3"/>
    <n v="1.6320633790862307E-3"/>
    <n v="1.1977043928441801E-3"/>
    <n v="8.4897349186451487E-4"/>
    <n v="5.6850773709561653E-4"/>
    <n v="3.4254345058410231E-4"/>
    <n v="0"/>
    <n v="0"/>
    <n v="0"/>
    <n v="0"/>
    <n v="7.6202670737979109E-2"/>
    <n v="7.5469240232187082E-2"/>
    <n v="8.7810229797847181E-3"/>
    <n v="1.7519012631582592E-2"/>
    <n v="2.621416690870236E-2"/>
    <n v="3.4909245202552557E-2"/>
    <n v="4.3596361453643789E-2"/>
    <n v="5.1348158816637735E-2"/>
    <n v="5.7426974851441992E-2"/>
    <n v="6.2176199432853164E-2"/>
    <n v="6.5866439353232609E-2"/>
    <n v="6.8709505391321202E-2"/>
    <n v="7.0879447780712437E-2"/>
    <n v="7.2511511159798675E-2"/>
    <n v="7.3709215552642857E-2"/>
    <n v="7.4558189044507367E-2"/>
    <n v="7.5126696781602983E-2"/>
    <n v="7.5469240232187082E-2"/>
    <n v="7.5469240232187082E-2"/>
    <n v="7.5469240232187082E-2"/>
    <n v="7.5469240232187082E-2"/>
    <n v="7.5469240232187082E-2"/>
  </r>
  <r>
    <x v="40"/>
    <s v="Under $20"/>
    <n v="19.960383886268666"/>
    <s v="HVAC"/>
    <s v="Rural"/>
    <s v="SC Retro"/>
    <s v="Measure InputOutput"/>
    <x v="2"/>
    <s v="School K-12"/>
    <s v="Commercial EM-Retro-School K-12"/>
    <n v="4.0340229251752721E-2"/>
    <n v="4.0174834311820548E-2"/>
    <n v="4.0010117491142083E-2"/>
    <n v="3.9978842352779438E-2"/>
    <n v="3.9968681048378883E-2"/>
    <n v="3.598745956574164E-2"/>
    <n v="2.8873147567932831E-2"/>
    <n v="2.3206038079985256E-2"/>
    <n v="1.8631349916809446E-2"/>
    <n v="1.496066979597725E-2"/>
    <n v="1.2019903436325797E-2"/>
    <n v="9.6602970510172304E-3"/>
    <n v="7.7599326937935649E-3"/>
    <n v="6.2346692689775563E-3"/>
    <n v="5.0051147636007579E-3"/>
    <n v="4.0218027957896569E-3"/>
    <n v="2.7528721545853897E-5"/>
    <n v="9.8730196193988825E-6"/>
    <n v="3.3784700646555961E-6"/>
    <n v="1.1053418452819088E-6"/>
    <n v="0.38618072743072812"/>
    <n v="13.597538342964162"/>
    <n v="19.960383886268666"/>
    <s v="C-Sch-HVAC-Vent-All-All-C"/>
    <s v="C-Sch-HVAC-ER-All-All-C"/>
    <n v="0.3668749749448999"/>
    <n v="4.0340229251752721E-2"/>
    <n v="8.0515063563573269E-2"/>
    <n v="0.12052518105471535"/>
    <n v="0.16050402340749478"/>
    <n v="0.20047270445587367"/>
    <n v="0.23646016402161532"/>
    <n v="0.26533331158954815"/>
    <n v="0.28853934966953343"/>
    <n v="0.30717069958634285"/>
    <n v="0.32213136938232012"/>
    <n v="0.33415127281864593"/>
    <n v="0.34381156986966316"/>
    <n v="0.35157150256345671"/>
    <n v="0.35780617183243424"/>
    <n v="0.36281128659603501"/>
    <n v="0.36683308939182468"/>
    <n v="0.36686061811337056"/>
    <n v="0.36687049113298997"/>
    <n v="0.36687386960305463"/>
    <n v="0.3668749749448999"/>
    <n v="3.7852689145733712E-2"/>
    <n v="3.7687294205801539E-2"/>
    <n v="3.7522577385123074E-2"/>
    <n v="3.7491302246760429E-2"/>
    <n v="3.7481140942359874E-2"/>
    <n v="3.3499919459722631E-2"/>
    <n v="2.6385607461913822E-2"/>
    <n v="2.0718497973966247E-2"/>
    <n v="1.6143809810790437E-2"/>
    <n v="1.2473129689958243E-2"/>
    <n v="9.5323633303067874E-3"/>
    <n v="7.1727569449982218E-3"/>
    <n v="5.2723925877745563E-3"/>
    <n v="3.7471291629585478E-3"/>
    <n v="2.5175746575817493E-3"/>
    <n v="1.5342626897706484E-3"/>
    <n v="0"/>
    <n v="0"/>
    <n v="0"/>
    <n v="0"/>
    <n v="0.33642992531034793"/>
    <n v="0.32703244769552053"/>
    <n v="3.7852689145733712E-2"/>
    <n v="7.553998335153525E-2"/>
    <n v="0.11306256073665832"/>
    <n v="0.15055386298341875"/>
    <n v="0.18803500392577863"/>
    <n v="0.22153492338550126"/>
    <n v="0.24792053084741508"/>
    <n v="0.26863902882138135"/>
    <n v="0.2847828386321718"/>
    <n v="0.29725596832213003"/>
    <n v="0.3067883316524368"/>
    <n v="0.31396108859743505"/>
    <n v="0.31923348118520961"/>
    <n v="0.32298061034816816"/>
    <n v="0.3254981850057499"/>
    <n v="0.32703244769552053"/>
    <n v="0.32703244769552053"/>
    <n v="0.32703244769552053"/>
    <n v="0.32703244769552053"/>
    <n v="0.32703244769552053"/>
  </r>
  <r>
    <x v="40"/>
    <s v="Under $15"/>
    <n v="11.924710266103935"/>
    <s v="HVAC"/>
    <s v="Rural"/>
    <s v="SC Retro"/>
    <s v="Measure InputOutput"/>
    <x v="2"/>
    <s v="University"/>
    <s v="Commercial EM-Retro-University"/>
    <n v="8.855851824881196E-2"/>
    <n v="8.819542832399184E-2"/>
    <n v="8.7833827067863482E-2"/>
    <n v="8.7876393672401354E-2"/>
    <n v="8.7967547787050848E-2"/>
    <n v="7.9218192759809777E-2"/>
    <n v="6.3573731762728514E-2"/>
    <n v="5.1099794034955716E-2"/>
    <n v="4.1076909853037094E-2"/>
    <n v="3.304440041445568E-2"/>
    <n v="2.65846049466801E-2"/>
    <n v="2.1405720958780693E-2"/>
    <n v="1.7237270782363909E-2"/>
    <n v="1.3863116423498377E-2"/>
    <n v="1.1141678213623885E-2"/>
    <n v="8.964559886341629E-3"/>
    <n v="6.145124194700661E-5"/>
    <n v="2.2061757428102546E-5"/>
    <n v="7.5631156227997251E-6"/>
    <n v="2.4808937238345354E-6"/>
    <n v="0.86676655465296293"/>
    <n v="7.8073556774122759"/>
    <n v="11.924710266103935"/>
    <s v="C-All-HVAC-Vent-All-All-E"/>
    <s v="C-Unv-HVAC-ER-All-All-C"/>
    <n v="0.80773525214511654"/>
    <n v="8.855851824881196E-2"/>
    <n v="0.1767539465728038"/>
    <n v="0.26458777364066727"/>
    <n v="0.35246416731306862"/>
    <n v="0.44043171510011947"/>
    <n v="0.51964990785992926"/>
    <n v="0.58322363962265777"/>
    <n v="0.63432343365761346"/>
    <n v="0.67540034351065059"/>
    <n v="0.70844474392510626"/>
    <n v="0.73502934887178639"/>
    <n v="0.75643506983056708"/>
    <n v="0.773672340612931"/>
    <n v="0.78753545703642935"/>
    <n v="0.79867713525005324"/>
    <n v="0.80764169513639483"/>
    <n v="0.80770314637834184"/>
    <n v="0.80772520813576998"/>
    <n v="0.80773277125139276"/>
    <n v="0.80773525214511654"/>
    <n v="8.3081791919745435E-2"/>
    <n v="8.2718701994925314E-2"/>
    <n v="8.2357100738796957E-2"/>
    <n v="8.2399667343334829E-2"/>
    <n v="8.2490821457984323E-2"/>
    <n v="7.3741466430743252E-2"/>
    <n v="5.8097005433661995E-2"/>
    <n v="4.5623067705889198E-2"/>
    <n v="3.5600183523970576E-2"/>
    <n v="2.7567674085389158E-2"/>
    <n v="2.1107878617613578E-2"/>
    <n v="1.5928994629714172E-2"/>
    <n v="1.1760544453297387E-2"/>
    <n v="8.3863900944318552E-3"/>
    <n v="5.6649518845573637E-3"/>
    <n v="3.4878335572751081E-3"/>
    <n v="0"/>
    <n v="0"/>
    <n v="0"/>
    <n v="0"/>
    <n v="0.75723202807163248"/>
    <n v="0.72001407387133054"/>
    <n v="8.3081791919745435E-2"/>
    <n v="0.16580049391467075"/>
    <n v="0.24815759465346771"/>
    <n v="0.33055726199680252"/>
    <n v="0.41304808345478683"/>
    <n v="0.48678954988553008"/>
    <n v="0.54488655531919206"/>
    <n v="0.59050962302508125"/>
    <n v="0.62610980654905179"/>
    <n v="0.65367748063444098"/>
    <n v="0.67478535925205452"/>
    <n v="0.69071435388176872"/>
    <n v="0.70247489833506616"/>
    <n v="0.71086128842949803"/>
    <n v="0.71652624031405543"/>
    <n v="0.72001407387133054"/>
    <n v="0.72001407387133054"/>
    <n v="0.72001407387133054"/>
    <n v="0.72001407387133054"/>
    <n v="0.72001407387133054"/>
  </r>
  <r>
    <x v="40"/>
    <s v="Under $20"/>
    <n v="15.614307707357664"/>
    <s v="HVAC"/>
    <s v="Rural"/>
    <s v="SC Retro"/>
    <s v="Measure InputOutput"/>
    <x v="2"/>
    <s v="Warehouse"/>
    <s v="Commercial EM-Retro-Warehouse"/>
    <n v="1.2355364856375575E-2"/>
    <n v="1.2309650006406986E-2"/>
    <n v="1.2264104301383279E-2"/>
    <n v="1.23285394709886E-2"/>
    <n v="1.2373781248399232E-2"/>
    <n v="1.1206176512296757E-2"/>
    <n v="9.0388191872168497E-3"/>
    <n v="7.2915276833414016E-3"/>
    <n v="5.8811937260410318E-3"/>
    <n v="4.7425087136329976E-3"/>
    <n v="3.8228479889325928E-3"/>
    <n v="3.0759108080963479E-3"/>
    <n v="2.4763791245929418E-3"/>
    <n v="1.993280021833045E-3"/>
    <n v="1.6059016405506239E-3"/>
    <n v="1.2935610384520219E-3"/>
    <n v="8.8780107365062381E-6"/>
    <n v="3.1910257852642276E-6"/>
    <n v="1.0933026254098433E-6"/>
    <n v="3.5781045963253469E-7"/>
    <n v="0.12501065093394145"/>
    <n v="11.721993207669728"/>
    <n v="15.614307707357664"/>
    <s v="C-War-HVAC-Vent-All-All-E"/>
    <s v="C-War-HVAC-ER-All-All-C"/>
    <n v="0.11407306647814709"/>
    <n v="1.2355364856375575E-2"/>
    <n v="2.466501486278256E-2"/>
    <n v="3.6929119164165837E-2"/>
    <n v="4.9257658635154439E-2"/>
    <n v="6.1631439883553671E-2"/>
    <n v="7.283761639585043E-2"/>
    <n v="8.1876435583067286E-2"/>
    <n v="8.916796326640869E-2"/>
    <n v="9.5049156992449715E-2"/>
    <n v="9.9791665706082708E-2"/>
    <n v="0.1036145136950153"/>
    <n v="0.10669042450311164"/>
    <n v="0.10916680362770459"/>
    <n v="0.11116008364953764"/>
    <n v="0.11276598529008826"/>
    <n v="0.11405954632854028"/>
    <n v="0.11406842433927679"/>
    <n v="0.11407161536506205"/>
    <n v="0.11407270866768746"/>
    <n v="0.11407306647814709"/>
    <n v="1.1581909736075858E-2"/>
    <n v="1.1536194886107269E-2"/>
    <n v="1.1490649181083562E-2"/>
    <n v="1.1555084350688883E-2"/>
    <n v="1.1600326128099515E-2"/>
    <n v="1.043272139199704E-2"/>
    <n v="8.2653640669171323E-3"/>
    <n v="6.5180725630416842E-3"/>
    <n v="5.1077386057413144E-3"/>
    <n v="3.9690535933332802E-3"/>
    <n v="3.0493928686328754E-3"/>
    <n v="2.3024556877966305E-3"/>
    <n v="1.7029240042932244E-3"/>
    <n v="1.2198249015333276E-3"/>
    <n v="8.3244652025090641E-4"/>
    <n v="5.2010591815230438E-4"/>
    <n v="0"/>
    <n v="0"/>
    <n v="0"/>
    <n v="0"/>
    <n v="0.10954154852794711"/>
    <n v="0.10168426440374483"/>
    <n v="1.1581909736075858E-2"/>
    <n v="2.3118104622183125E-2"/>
    <n v="3.4608753803266688E-2"/>
    <n v="4.6163838153955569E-2"/>
    <n v="5.776416428205508E-2"/>
    <n v="6.8196885674052118E-2"/>
    <n v="7.6462249740969254E-2"/>
    <n v="8.2980322304010937E-2"/>
    <n v="8.8088060909752255E-2"/>
    <n v="9.2057114503085541E-2"/>
    <n v="9.5106507371718413E-2"/>
    <n v="9.7408963059515047E-2"/>
    <n v="9.9111887063808274E-2"/>
    <n v="0.1003317119653416"/>
    <n v="0.10116415848559251"/>
    <n v="0.10168426440374483"/>
    <n v="0.10168426440374483"/>
    <n v="0.10168426440374483"/>
    <n v="0.10168426440374483"/>
    <n v="0.10168426440374483"/>
  </r>
  <r>
    <x v="40"/>
    <s v="Under $15"/>
    <n v="10.015470569608841"/>
    <s v="HVAC"/>
    <s v="Rural"/>
    <s v="SC Retro"/>
    <s v="Measure InputOutput"/>
    <x v="2"/>
    <s v="Supermarket"/>
    <s v="Commercial EM-Retro-Supermarket"/>
    <n v="3.3667976785883009E-3"/>
    <n v="3.3364964994810065E-3"/>
    <n v="3.3064680309856783E-3"/>
    <n v="3.2957629482615412E-3"/>
    <n v="3.2851207196171977E-3"/>
    <n v="2.9470309657896204E-3"/>
    <n v="2.349947274879847E-3"/>
    <n v="1.8737902188827361E-3"/>
    <n v="1.4941159467569997E-3"/>
    <n v="1.1913799319672586E-3"/>
    <n v="9.4999938418537642E-4"/>
    <n v="7.5755341793657457E-4"/>
    <n v="6.03955610956115E-4"/>
    <n v="4.8165439578705128E-4"/>
    <n v="3.8413235198061097E-4"/>
    <n v="3.0636661419546925E-4"/>
    <n v="2.0831645582084914E-6"/>
    <n v="7.4164107579942032E-7"/>
    <n v="2.5202225037749136E-7"/>
    <n v="8.1913775484740537E-8"/>
    <n v="2.8618767613223371E-2"/>
    <n v="7.0089999396735694"/>
    <n v="10.015470569608841"/>
    <s v="C-Gro-HVAC-Vent-All-All-E"/>
    <s v="C-Gro-HVAC-ER-All-All-C"/>
    <n v="2.8618767613223371E-2"/>
    <n v="3.3667976785883009E-3"/>
    <n v="6.7032941780693078E-3"/>
    <n v="1.0009762209054987E-2"/>
    <n v="1.3305525157316528E-2"/>
    <n v="1.6590645876933725E-2"/>
    <n v="1.9537676842723346E-2"/>
    <n v="2.1887624117603192E-2"/>
    <n v="2.3761414336485927E-2"/>
    <n v="2.5255530283242927E-2"/>
    <n v="2.6446910215210187E-2"/>
    <n v="2.7396909599395565E-2"/>
    <n v="2.815446301733214E-2"/>
    <n v="2.8618767613223371E-2"/>
    <n v="2.8618767613223371E-2"/>
    <n v="2.8618767613223371E-2"/>
    <n v="2.8618767613223371E-2"/>
    <n v="2.8618767613223371E-2"/>
    <n v="2.8618767613223371E-2"/>
    <n v="2.8618767613223371E-2"/>
    <n v="2.8618767613223371E-2"/>
    <n v="3.1727524667735049E-3"/>
    <n v="3.1424512876662104E-3"/>
    <n v="3.1124228191708823E-3"/>
    <n v="3.1017177364467451E-3"/>
    <n v="3.0910755078024017E-3"/>
    <n v="2.7529857539748243E-3"/>
    <n v="2.1559020630650509E-3"/>
    <n v="1.6797450070679403E-3"/>
    <n v="1.3000707349422038E-3"/>
    <n v="9.9733472015246273E-4"/>
    <n v="7.5595417237058057E-4"/>
    <n v="5.6350820612177872E-4"/>
    <n v="4.0991039914131916E-4"/>
    <n v="2.8760918397225538E-4"/>
    <n v="1.900871401658151E-4"/>
    <n v="1.1232140238067337E-4"/>
    <n v="0"/>
    <n v="0"/>
    <n v="0"/>
    <n v="0"/>
    <n v="2.4737863376927453E-2"/>
    <n v="2.4737863376927453E-2"/>
    <n v="3.1727524667735049E-3"/>
    <n v="6.3152037544397157E-3"/>
    <n v="9.427626573610598E-3"/>
    <n v="1.2529344310057342E-2"/>
    <n v="1.5620419817859743E-2"/>
    <n v="1.8373405571834568E-2"/>
    <n v="2.0529307634899619E-2"/>
    <n v="2.2209052641967559E-2"/>
    <n v="2.3509123376909764E-2"/>
    <n v="2.4506458097062228E-2"/>
    <n v="2.4737863376927453E-2"/>
    <n v="2.4737863376927453E-2"/>
    <n v="2.4737863376927453E-2"/>
    <n v="2.4737863376927453E-2"/>
    <n v="2.4737863376927453E-2"/>
    <n v="2.4737863376927453E-2"/>
    <n v="2.4737863376927453E-2"/>
    <n v="2.4737863376927453E-2"/>
    <n v="2.4737863376927453E-2"/>
    <n v="2.4737863376927453E-2"/>
  </r>
  <r>
    <x v="40"/>
    <s v="Under $5"/>
    <n v="0"/>
    <s v="HVAC"/>
    <s v="Rural"/>
    <s v="SC Retro"/>
    <s v="Measure InputOutput"/>
    <x v="2"/>
    <s v="MiniMart"/>
    <s v="Commercial EM-Retro-MiniMar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232479030776235"/>
    <s v="HVAC"/>
    <s v="Rural"/>
    <s v="SC Retro"/>
    <s v="Measure InputOutput"/>
    <x v="2"/>
    <s v="Restaurant"/>
    <s v="Commercial EM-Retro-Restaurant"/>
    <n v="1.9868447587562993E-3"/>
    <n v="1.9774668514949694E-3"/>
    <n v="1.9681332079559137E-3"/>
    <n v="1.9764440181764299E-3"/>
    <n v="1.9846849341490971E-3"/>
    <n v="1.7935736053995564E-3"/>
    <n v="1.440689392218839E-3"/>
    <n v="1.1571701477083769E-3"/>
    <n v="9.2940793640873326E-4"/>
    <n v="7.4648025888478936E-4"/>
    <n v="6.0098872392997738E-4"/>
    <n v="4.8462656657859317E-4"/>
    <n v="3.9067367100877867E-4"/>
    <n v="3.1500368738613456E-4"/>
    <n v="2.5420549285809507E-4"/>
    <n v="2.0496746859114499E-4"/>
    <n v="1.4087916556104707E-6"/>
    <n v="5.0637864576198689E-7"/>
    <n v="1.7394378394997079E-7"/>
    <n v="5.7218171273241997E-8"/>
    <n v="1.9990697989834112E-2"/>
    <n v="9.9025894677719464"/>
    <n v="14.232479030776235"/>
    <s v="C-Res-HVAC-Vent-All-All-E"/>
    <s v="C-Res-HVAC-ER-All-All-C"/>
    <n v="1.8213507053762325E-2"/>
    <n v="1.9868447587562993E-3"/>
    <n v="3.9643116102512687E-3"/>
    <n v="5.9324448182071828E-3"/>
    <n v="7.9088888363836127E-3"/>
    <n v="9.8935737705327098E-3"/>
    <n v="1.1687147375932266E-2"/>
    <n v="1.3127836768151106E-2"/>
    <n v="1.4285006915859483E-2"/>
    <n v="1.5214414852268217E-2"/>
    <n v="1.5960895111153006E-2"/>
    <n v="1.6561883835082985E-2"/>
    <n v="1.7046510401661576E-2"/>
    <n v="1.7437184072670354E-2"/>
    <n v="1.7752187760056489E-2"/>
    <n v="1.8006393252914584E-2"/>
    <n v="1.821136072150573E-2"/>
    <n v="1.821276951316134E-2"/>
    <n v="1.8213275891807101E-2"/>
    <n v="1.8213449835591051E-2"/>
    <n v="1.8213507053762325E-2"/>
    <n v="1.8633508374979785E-3"/>
    <n v="1.8539729302366485E-3"/>
    <n v="1.8446392866975929E-3"/>
    <n v="1.8529500969181091E-3"/>
    <n v="1.8611910128907762E-3"/>
    <n v="1.6700796841412355E-3"/>
    <n v="1.3171954709605182E-3"/>
    <n v="1.0336762264500561E-3"/>
    <n v="8.0591401515041241E-4"/>
    <n v="6.2298633762646852E-4"/>
    <n v="4.7749480267165654E-4"/>
    <n v="3.6113264532027238E-4"/>
    <n v="2.6717974975045788E-4"/>
    <n v="1.9150976612781375E-4"/>
    <n v="1.3071157159977426E-4"/>
    <n v="8.1473547332824175E-5"/>
    <n v="0"/>
    <n v="0"/>
    <n v="0"/>
    <n v="0"/>
    <n v="1.7520819564667695E-2"/>
    <n v="1.6235457981372593E-2"/>
    <n v="1.8633508374979785E-3"/>
    <n v="3.717323767734627E-3"/>
    <n v="5.5619630544322196E-3"/>
    <n v="7.4149131513503285E-3"/>
    <n v="9.2761041642411054E-3"/>
    <n v="1.0946183848382342E-2"/>
    <n v="1.2263379319342859E-2"/>
    <n v="1.3297055545792915E-2"/>
    <n v="1.4102969560943326E-2"/>
    <n v="1.4725955898569796E-2"/>
    <n v="1.5203450701241452E-2"/>
    <n v="1.5564583346561725E-2"/>
    <n v="1.5831763096312183E-2"/>
    <n v="1.6023272862439996E-2"/>
    <n v="1.6153984434039769E-2"/>
    <n v="1.6235457981372593E-2"/>
    <n v="1.6235457981372593E-2"/>
    <n v="1.6235457981372593E-2"/>
    <n v="1.6235457981372593E-2"/>
    <n v="1.6235457981372593E-2"/>
  </r>
  <r>
    <x v="40"/>
    <s v="Under $10"/>
    <n v="9.9025102331053976"/>
    <s v="HVAC"/>
    <s v="Rural"/>
    <s v="SC Retro"/>
    <s v="Measure InputOutput"/>
    <x v="2"/>
    <s v="Lodging"/>
    <s v="Commercial EM-Retro-Lodging"/>
    <n v="3.2635504105629862E-2"/>
    <n v="3.2557178895776362E-2"/>
    <n v="3.2479041666426484E-2"/>
    <n v="3.2531937808404014E-2"/>
    <n v="3.2577033491338322E-2"/>
    <n v="2.9357781165862681E-2"/>
    <n v="2.3515921967098941E-2"/>
    <n v="1.8842070786031714E-2"/>
    <n v="1.5101260143254641E-2"/>
    <n v="1.2113161165309848E-2"/>
    <n v="9.7521378616819837E-3"/>
    <n v="7.86235137327051E-3"/>
    <n v="6.3378264264345157E-3"/>
    <n v="5.1098343128618958E-3"/>
    <n v="4.1225306532763637E-3"/>
    <n v="3.3214860125092061E-3"/>
    <n v="2.2808162164987689E-5"/>
    <n v="8.1949716913100592E-6"/>
    <n v="2.8121393734218615E-6"/>
    <n v="9.2353202230003775E-7"/>
    <n v="0.32266060468057206"/>
    <n v="6.8570883726234326"/>
    <n v="9.9025102331053976"/>
    <s v="C-All-HVAC-Vent-All-All-E"/>
    <s v="C-Lod-HVAC-ER-All-All-C"/>
    <n v="0.2982517966404194"/>
    <n v="3.2635504105629862E-2"/>
    <n v="6.5192683001406224E-2"/>
    <n v="9.7671724667832707E-2"/>
    <n v="0.13020366247623671"/>
    <n v="0.16278069596757505"/>
    <n v="0.19213847713343774"/>
    <n v="0.21565439910053669"/>
    <n v="0.23449646988656841"/>
    <n v="0.24959773002982305"/>
    <n v="0.26171089119513291"/>
    <n v="0.27146302905681491"/>
    <n v="0.27932538043008542"/>
    <n v="0.28566320685651991"/>
    <n v="0.2907730411693818"/>
    <n v="0.29489557182265819"/>
    <n v="0.29821705783516739"/>
    <n v="0.29823986599733238"/>
    <n v="0.29824806096902368"/>
    <n v="0.2982508731083971"/>
    <n v="0.2982517966404194"/>
    <n v="3.0613253048722273E-2"/>
    <n v="3.0534927838868773E-2"/>
    <n v="3.0456790609518895E-2"/>
    <n v="3.0509686751496425E-2"/>
    <n v="3.0554782434430734E-2"/>
    <n v="2.7335530108955092E-2"/>
    <n v="2.1493670910191352E-2"/>
    <n v="1.6819819729124125E-2"/>
    <n v="1.3079009086347054E-2"/>
    <n v="1.0090910108402261E-2"/>
    <n v="7.7298868047743956E-3"/>
    <n v="5.8401003163629219E-3"/>
    <n v="4.3155753695269276E-3"/>
    <n v="3.0875832559543077E-3"/>
    <n v="2.1002795963687756E-3"/>
    <n v="1.299234955601618E-3"/>
    <n v="0"/>
    <n v="0"/>
    <n v="0"/>
    <n v="0"/>
    <n v="0.28221558354242032"/>
    <n v="0.26586104092464596"/>
    <n v="3.0613253048722273E-2"/>
    <n v="6.1148180887591046E-2"/>
    <n v="9.1604971497109944E-2"/>
    <n v="0.12211465824860637"/>
    <n v="0.15266944068303712"/>
    <n v="0.18000497079199221"/>
    <n v="0.20149864170218357"/>
    <n v="0.2183184614313077"/>
    <n v="0.23139747051765475"/>
    <n v="0.24148838062605701"/>
    <n v="0.24921826743083142"/>
    <n v="0.25505836774719431"/>
    <n v="0.25937394311672124"/>
    <n v="0.26246152637267556"/>
    <n v="0.26456180596904433"/>
    <n v="0.26586104092464596"/>
    <n v="0.26586104092464596"/>
    <n v="0.26586104092464596"/>
    <n v="0.26586104092464596"/>
    <n v="0.26586104092464596"/>
  </r>
  <r>
    <x v="40"/>
    <s v="Under $10"/>
    <n v="5.9038773397821718"/>
    <s v="HVAC"/>
    <s v="Rural"/>
    <s v="SC Retro"/>
    <s v="Measure InputOutput"/>
    <x v="2"/>
    <s v="Hospital"/>
    <s v="Commercial EM-Retro-Hospital"/>
    <n v="0.15323759361508754"/>
    <n v="0.15291579466849586"/>
    <n v="0.152594671499692"/>
    <n v="0.15481748291207642"/>
    <n v="0.15664447946231269"/>
    <n v="0.14248103893492053"/>
    <n v="0.11497943425823845"/>
    <n v="9.2776396758006904E-2"/>
    <n v="7.493115470332759E-2"/>
    <n v="6.0676235446675511E-2"/>
    <n v="4.9240596403933398E-2"/>
    <n v="4.0060696323341818E-2"/>
    <n v="3.2523022084922304E-2"/>
    <n v="2.6371935872546468E-2"/>
    <n v="2.138113817343849E-2"/>
    <n v="1.731545480709137E-2"/>
    <n v="1.1939557017718131E-4"/>
    <n v="4.3053745006028009E-5"/>
    <n v="1.4822160532266721E-5"/>
    <n v="4.8818610988255995E-6"/>
    <n v="1.7056087023281179"/>
    <n v="4.4532555818987714"/>
    <n v="5.9038773397821718"/>
    <s v="C-Hea-HVAC-Vent-All-All-C"/>
    <s v="C-Hea-HVAC-ER-All-All-C"/>
    <n v="1.4431292792609216"/>
    <n v="0.15323759361508754"/>
    <n v="0.30615338828358341"/>
    <n v="0.45874805978327537"/>
    <n v="0.6135655426953518"/>
    <n v="0.77021002215766443"/>
    <n v="0.91269106109258491"/>
    <n v="1.0276704953508233"/>
    <n v="1.1204468921088302"/>
    <n v="1.1953780468121578"/>
    <n v="1.2560542822588332"/>
    <n v="1.3052948786627665"/>
    <n v="1.3453555749861084"/>
    <n v="1.3778785970710308"/>
    <n v="1.4042505329435773"/>
    <n v="1.4256316711170158"/>
    <n v="1.4429471259241071"/>
    <n v="1.4430665214942844"/>
    <n v="1.4431095752392904"/>
    <n v="1.4431243973998227"/>
    <n v="1.4431292792609216"/>
    <n v="0.14345267448597279"/>
    <n v="0.14313087553938111"/>
    <n v="0.14280975237057725"/>
    <n v="0.14503256378296167"/>
    <n v="0.14685956033319794"/>
    <n v="0.13269611980580578"/>
    <n v="0.1051945151291237"/>
    <n v="8.2991477628892141E-2"/>
    <n v="6.5146235574212841E-2"/>
    <n v="5.0891316317560754E-2"/>
    <n v="3.9455677274818642E-2"/>
    <n v="3.0275777194227062E-2"/>
    <n v="2.2738102955807547E-2"/>
    <n v="1.6587016743431712E-2"/>
    <n v="1.1596219044323734E-2"/>
    <n v="7.5305356779766137E-3"/>
    <n v="0"/>
    <n v="0"/>
    <n v="0"/>
    <n v="0"/>
    <n v="1.5099103197458228"/>
    <n v="1.2863884198582716"/>
    <n v="0.14345267448597279"/>
    <n v="0.28658355002535391"/>
    <n v="0.42939330239593115"/>
    <n v="0.5744258661788928"/>
    <n v="0.72128542651209071"/>
    <n v="0.85398154631789647"/>
    <n v="0.95917606144702017"/>
    <n v="1.0421675390759124"/>
    <n v="1.1073137746501254"/>
    <n v="1.1582050909676862"/>
    <n v="1.1976607682425049"/>
    <n v="1.2279365454367319"/>
    <n v="1.2506746483925395"/>
    <n v="1.2672616651359712"/>
    <n v="1.2788578841802949"/>
    <n v="1.2863884198582716"/>
    <n v="1.2863884198582716"/>
    <n v="1.2863884198582716"/>
    <n v="1.2863884198582716"/>
    <n v="1.2863884198582716"/>
  </r>
  <r>
    <x v="40"/>
    <s v="Under $10"/>
    <n v="7.7303055834298871"/>
    <s v="HVAC"/>
    <s v="Rural"/>
    <s v="SC Retro"/>
    <s v="Measure InputOutput"/>
    <x v="2"/>
    <s v="Residential Care"/>
    <s v="Commercial EM-Retro-Residential Care"/>
    <n v="2.171417003631048E-2"/>
    <n v="2.1662056028223339E-2"/>
    <n v="2.1610067093755604E-2"/>
    <n v="2.1959298089739499E-2"/>
    <n v="2.2283539391984221E-2"/>
    <n v="2.0324151311928752E-2"/>
    <n v="1.6455178652655281E-2"/>
    <n v="1.3328835435883044E-2"/>
    <n v="1.0804038017847935E-2"/>
    <n v="8.7735386949434717E-3"/>
    <n v="7.1490649729512136E-3"/>
    <n v="5.8344237204457448E-3"/>
    <n v="4.7486753629331106E-3"/>
    <n v="3.8657415054217143E-3"/>
    <n v="3.1446168485575847E-3"/>
    <n v="2.5540789618173922E-3"/>
    <n v="1.7674873977688384E-5"/>
    <n v="6.3984552500342649E-6"/>
    <n v="2.2098606592344184E-6"/>
    <n v="7.2967845094520898E-7"/>
    <n v="0.25493267641982731"/>
    <n v="5.4335116487263369"/>
    <n v="7.7303055834298871"/>
    <s v="C-Hea-HVAC-Vent-All-All-C"/>
    <s v="C-Hea-HVAC-ER-All-All-C"/>
    <n v="0.2062384869937362"/>
    <n v="2.171417003631048E-2"/>
    <n v="4.337622606453382E-2"/>
    <n v="6.4986293158289424E-2"/>
    <n v="8.6945591248028919E-2"/>
    <n v="0.10922913064001313"/>
    <n v="0.12955328195194188"/>
    <n v="0.14600846060459716"/>
    <n v="0.15933729604048019"/>
    <n v="0.17014133405832813"/>
    <n v="0.17891487275327159"/>
    <n v="0.18606393772622279"/>
    <n v="0.19189836144666853"/>
    <n v="0.19664703680960163"/>
    <n v="0.20051277831502334"/>
    <n v="0.20365739516358092"/>
    <n v="0.20621147412539831"/>
    <n v="0.206229148999376"/>
    <n v="0.20623554745462602"/>
    <n v="0.20623775731528526"/>
    <n v="0.2062384869937362"/>
    <n v="2.031580126537251E-2"/>
    <n v="2.0263687257285369E-2"/>
    <n v="2.0211698322817634E-2"/>
    <n v="2.0560929318801529E-2"/>
    <n v="2.0885170621046251E-2"/>
    <n v="1.8925782540990782E-2"/>
    <n v="1.5056809881717311E-2"/>
    <n v="1.1930466664945074E-2"/>
    <n v="9.4056692469099649E-3"/>
    <n v="7.3751699240055006E-3"/>
    <n v="5.7506962020132425E-3"/>
    <n v="4.4360549495077737E-3"/>
    <n v="3.3503065919951395E-3"/>
    <n v="2.4673727344837436E-3"/>
    <n v="1.7462480776196138E-3"/>
    <n v="1.1557101908794213E-3"/>
    <n v="0"/>
    <n v="0"/>
    <n v="0"/>
    <n v="0"/>
    <n v="0.22696530100106788"/>
    <n v="0.18383757379039087"/>
    <n v="2.031580126537251E-2"/>
    <n v="4.0579488522657879E-2"/>
    <n v="6.0791186845475513E-2"/>
    <n v="8.1352116164277039E-2"/>
    <n v="0.10223728678532329"/>
    <n v="0.12116306932631407"/>
    <n v="0.13621987920803139"/>
    <n v="0.14815034587297646"/>
    <n v="0.15755601511988643"/>
    <n v="0.16493118504389193"/>
    <n v="0.17068188124590516"/>
    <n v="0.17511793619541294"/>
    <n v="0.17846824278740808"/>
    <n v="0.18093561552189183"/>
    <n v="0.18268186359951144"/>
    <n v="0.18383757379039087"/>
    <n v="0.18383757379039087"/>
    <n v="0.18383757379039087"/>
    <n v="0.18383757379039087"/>
    <n v="0.18383757379039087"/>
  </r>
  <r>
    <x v="40"/>
    <s v="Under $15"/>
    <n v="10.506004272494014"/>
    <s v="HVAC"/>
    <s v="Rural"/>
    <s v="SC Retro"/>
    <s v="Measure InputOutput"/>
    <x v="2"/>
    <s v="Assembly"/>
    <s v="Commercial EM-Retro-Assembly"/>
    <n v="8.7854782627774977E-2"/>
    <n v="8.7460607503051749E-2"/>
    <n v="8.706820091072133E-2"/>
    <n v="8.7309902246282642E-2"/>
    <n v="8.7508508966840912E-2"/>
    <n v="7.8738638913544434E-2"/>
    <n v="6.3020894137433711E-2"/>
    <n v="5.0569986534605073E-2"/>
    <n v="4.0662261130312599E-2"/>
    <n v="3.2764566392721566E-2"/>
    <n v="2.6428349497774509E-2"/>
    <n v="2.1412899405848319E-2"/>
    <n v="1.7366709649334424E-2"/>
    <n v="1.4090481921351511E-2"/>
    <n v="1.1441853751180552E-2"/>
    <n v="9.2697476327428668E-3"/>
    <n v="6.4034771800322725E-5"/>
    <n v="2.3164052878648069E-5"/>
    <n v="7.9810456243843859E-6"/>
    <n v="2.6246966149003505E-6"/>
    <n v="0.91700793953808413"/>
    <n v="7.4916931173485573"/>
    <n v="10.506004272494014"/>
    <s v="C-All-HVAC-Vent-All-All-E"/>
    <s v="C-All-HVAC-ER-All-All-C"/>
    <n v="0.80306619578843952"/>
    <n v="8.7854782627774977E-2"/>
    <n v="0.17531539013082673"/>
    <n v="0.26238359104154807"/>
    <n v="0.34969349328783073"/>
    <n v="0.43720200225467165"/>
    <n v="0.51594064116821614"/>
    <n v="0.57896153530564987"/>
    <n v="0.62953152184025496"/>
    <n v="0.67019378297056753"/>
    <n v="0.70295834936328905"/>
    <n v="0.72938669886106355"/>
    <n v="0.75079959826691189"/>
    <n v="0.76816630791624629"/>
    <n v="0.78225678983759783"/>
    <n v="0.7936986435887784"/>
    <n v="0.8029683912215213"/>
    <n v="0.80303242599332159"/>
    <n v="0.8030555900462002"/>
    <n v="0.80306357109182458"/>
    <n v="0.80306619578843952"/>
    <n v="8.2409714126954275E-2"/>
    <n v="8.2015539002231047E-2"/>
    <n v="8.1623132409900628E-2"/>
    <n v="8.186483374546194E-2"/>
    <n v="8.206344046602021E-2"/>
    <n v="7.3293570412723733E-2"/>
    <n v="5.7575825636613016E-2"/>
    <n v="4.5124918033784378E-2"/>
    <n v="3.5217192629491904E-2"/>
    <n v="2.7319497891900871E-2"/>
    <n v="2.0983280996953811E-2"/>
    <n v="1.5967830905027625E-2"/>
    <n v="1.1921641148513728E-2"/>
    <n v="8.6454134205308144E-3"/>
    <n v="5.9967852503598554E-3"/>
    <n v="3.8246791319221703E-3"/>
    <n v="0"/>
    <n v="0"/>
    <n v="0"/>
    <n v="0"/>
    <n v="0.80810656952167026"/>
    <n v="0.71584729520838997"/>
    <n v="8.2409714126954275E-2"/>
    <n v="0.16442525312918532"/>
    <n v="0.24604838553908595"/>
    <n v="0.32791321928454786"/>
    <n v="0.40997665975056807"/>
    <n v="0.48327023016329179"/>
    <n v="0.54084605579990486"/>
    <n v="0.58597097383368923"/>
    <n v="0.62118816646318109"/>
    <n v="0.648507664355082"/>
    <n v="0.66949094535203579"/>
    <n v="0.68545877625706342"/>
    <n v="0.6973804174055771"/>
    <n v="0.70602583082610793"/>
    <n v="0.71202261607646777"/>
    <n v="0.71584729520838997"/>
    <n v="0.71584729520838997"/>
    <n v="0.71584729520838997"/>
    <n v="0.71584729520838997"/>
    <n v="0.71584729520838997"/>
  </r>
  <r>
    <x v="40"/>
    <s v="Under $10"/>
    <n v="9.3918587877141313"/>
    <s v="HVAC"/>
    <s v="Rural"/>
    <s v="SC Retro"/>
    <s v="Measure InputOutput"/>
    <x v="2"/>
    <s v="Other"/>
    <s v="Commercial EM-Retro-Other"/>
    <n v="8.3150855160363968E-2"/>
    <n v="8.2402497463920685E-2"/>
    <n v="8.1660874986745402E-2"/>
    <n v="8.2830773637850949E-2"/>
    <n v="8.4170393227542106E-2"/>
    <n v="7.6977698182396762E-2"/>
    <n v="6.2715886007583779E-2"/>
    <n v="5.1170864703737572E-2"/>
    <n v="4.1714296490459185E-2"/>
    <n v="3.4085777816931298E-2"/>
    <n v="2.7884963538276995E-2"/>
    <n v="2.2830884975577507E-2"/>
    <n v="1.8644525590954242E-2"/>
    <n v="1.5241368742362546E-2"/>
    <n v="1.2428195516178403E-2"/>
    <n v="1.0136755455155305E-2"/>
    <n v="7.0450965706752363E-5"/>
    <n v="2.5572261034595301E-5"/>
    <n v="8.8597610562103865E-6"/>
    <n v="2.9359135418211747E-6"/>
    <n v="1.0257398940370901"/>
    <n v="6.7351136191381951"/>
    <n v="9.3918587877141313"/>
    <s v="C-All-HVAC-Vent-All-All-E"/>
    <s v="C-All-HVAC-ER-All-All-C"/>
    <n v="0.7881544303973762"/>
    <n v="8.3150855160363968E-2"/>
    <n v="0.16555335262428467"/>
    <n v="0.24721422761103007"/>
    <n v="0.33004500124888103"/>
    <n v="0.41421539447642314"/>
    <n v="0.49119309265881989"/>
    <n v="0.55390897866640365"/>
    <n v="0.6050798433701412"/>
    <n v="0.64679413986060041"/>
    <n v="0.68087991767753175"/>
    <n v="0.70876488121580872"/>
    <n v="0.73159576619138622"/>
    <n v="0.75024029178234042"/>
    <n v="0.76548166052470301"/>
    <n v="0.77790985604088136"/>
    <n v="0.78804661149603672"/>
    <n v="0.78811706246174351"/>
    <n v="0.78814263472277812"/>
    <n v="0.78815149448383437"/>
    <n v="0.7881544303973762"/>
    <n v="7.7806893622391821E-2"/>
    <n v="7.7058535925948538E-2"/>
    <n v="7.6316913448773255E-2"/>
    <n v="7.7486812099878802E-2"/>
    <n v="7.8826431689569959E-2"/>
    <n v="7.1633736644424614E-2"/>
    <n v="5.7371924469611632E-2"/>
    <n v="4.5826903165765424E-2"/>
    <n v="3.6370334952487038E-2"/>
    <n v="2.8741816278959151E-2"/>
    <n v="2.2541002000304847E-2"/>
    <n v="1.748692343760536E-2"/>
    <n v="1.3300564052982095E-2"/>
    <n v="9.8974072043903991E-3"/>
    <n v="7.0842339782062561E-3"/>
    <n v="4.7927939171831576E-3"/>
    <n v="0"/>
    <n v="0"/>
    <n v="0"/>
    <n v="0"/>
    <n v="0.91886066327764715"/>
    <n v="0.70254322688848225"/>
    <n v="7.7806893622391821E-2"/>
    <n v="0.15486542954834037"/>
    <n v="0.23118234299711363"/>
    <n v="0.30866915509699244"/>
    <n v="0.38749558678656237"/>
    <n v="0.459129323430987"/>
    <n v="0.51650124790059859"/>
    <n v="0.56232815106636402"/>
    <n v="0.59869848601885112"/>
    <n v="0.62744030229781023"/>
    <n v="0.64998130429811507"/>
    <n v="0.66746822773572045"/>
    <n v="0.68076879178870253"/>
    <n v="0.69066619899309289"/>
    <n v="0.69775043297129913"/>
    <n v="0.70254322688848225"/>
    <n v="0.70254322688848225"/>
    <n v="0.70254322688848225"/>
    <n v="0.70254322688848225"/>
    <n v="0.70254322688848225"/>
  </r>
  <r>
    <x v="41"/>
    <s v="Under $5"/>
    <n v="-12.721774050493543"/>
    <s v="Lighting"/>
    <s v="Rural"/>
    <s v="SC-New"/>
    <s v="M_Input"/>
    <x v="2"/>
    <s v="Commercial"/>
    <s v="LEC Exit Sign-Double-New"/>
    <n v="1.4077594409046186E-2"/>
    <n v="1.3560252344102169E-2"/>
    <n v="1.6474622142366675E-2"/>
    <n v="1.7804656120177821E-2"/>
    <n v="1.9961882015761143E-2"/>
    <n v="2.2264834207875273E-2"/>
    <n v="2.447011536922547E-2"/>
    <n v="2.7844560580048701E-2"/>
    <n v="3.0733757909246304E-2"/>
    <n v="2.9712409507364815E-2"/>
    <n v="3.1400752755256514E-2"/>
    <n v="3.0826312975326144E-2"/>
    <n v="3.0216682659604963E-2"/>
    <n v="2.8920512847269628E-2"/>
    <n v="2.826339250404792E-2"/>
    <n v="2.8440698134014383E-2"/>
    <n v="2.8535709903624903E-2"/>
    <n v="2.8630721673235444E-2"/>
    <n v="2.8725733442845972E-2"/>
    <n v="2.8820745212456506E-2"/>
    <n v="0.50968594671289691"/>
    <n v="31.61158618200789"/>
    <n v="-12.721774050493543"/>
    <s v="I-All-SecTotal-All-All-All-E"/>
    <n v="0"/>
    <n v="0.50968594671289691"/>
    <n v="1.4077594409046186E-2"/>
    <n v="2.7637846753148357E-2"/>
    <n v="4.4112468895515032E-2"/>
    <n v="6.1917125015692853E-2"/>
    <n v="8.1879007031453996E-2"/>
    <n v="0.10414384123932927"/>
    <n v="0.12861395660855474"/>
    <n v="0.15645851718860343"/>
    <n v="0.18719227509784975"/>
    <n v="0.21690468460521456"/>
    <n v="0.24830543736047106"/>
    <n v="0.27913175033579718"/>
    <n v="0.30934843299540216"/>
    <n v="0.33826894584267181"/>
    <n v="0.36653233834671972"/>
    <n v="0.39497303648073412"/>
    <n v="0.42350874638435904"/>
    <n v="0.45213946805759447"/>
    <n v="0.48086520150044043"/>
    <n v="0.50968594671289691"/>
    <n v="1.110580962230779E-2"/>
    <n v="1.0588467557363774E-2"/>
    <n v="1.350283735562828E-2"/>
    <n v="1.4832871333439426E-2"/>
    <n v="1.6990097229022748E-2"/>
    <n v="1.9293049421136878E-2"/>
    <n v="2.1498330582487075E-2"/>
    <n v="2.4872775793310306E-2"/>
    <n v="2.7761973122507909E-2"/>
    <n v="2.6740624720626421E-2"/>
    <n v="2.8428967968518119E-2"/>
    <n v="2.785452818858775E-2"/>
    <n v="2.7244897872866568E-2"/>
    <n v="2.5948728060531234E-2"/>
    <n v="2.5291607717309525E-2"/>
    <n v="2.5468913347275988E-2"/>
    <n v="2.5563925116886509E-2"/>
    <n v="2.565893688649705E-2"/>
    <n v="2.5753948656107577E-2"/>
    <n v="2.5848960425718111E-2"/>
    <n v="0.45025025097812899"/>
    <n v="0.45025025097812899"/>
    <n v="1.110580962230779E-2"/>
    <n v="2.1694277179671564E-2"/>
    <n v="3.5197114535299848E-2"/>
    <n v="5.0029985868739274E-2"/>
    <n v="6.7020083097762029E-2"/>
    <n v="8.6313132518898911E-2"/>
    <n v="0.10781146310138598"/>
    <n v="0.13268423889469627"/>
    <n v="0.16044621201720419"/>
    <n v="0.1871868367378306"/>
    <n v="0.21561580470634872"/>
    <n v="0.24347033289493647"/>
    <n v="0.27071523076780302"/>
    <n v="0.29666395882833424"/>
    <n v="0.32195556654564378"/>
    <n v="0.34742447989291975"/>
    <n v="0.37298840500980623"/>
    <n v="0.3986473418963033"/>
    <n v="0.42440129055241088"/>
    <n v="0.45025025097812899"/>
  </r>
  <r>
    <x v="41"/>
    <s v="Under $5"/>
    <n v="-23.006399700529094"/>
    <s v="Lighting"/>
    <s v="Rural"/>
    <s v="SC-New"/>
    <s v="M_Input"/>
    <x v="2"/>
    <s v="Commercial"/>
    <s v="LEC Exit Sign-Single-New"/>
    <n v="2.8901116968320737E-3"/>
    <n v="2.7839020483855217E-3"/>
    <n v="3.3822183514497653E-3"/>
    <n v="3.6552725853454368E-3"/>
    <n v="4.0981482367087162E-3"/>
    <n v="4.5709413059135768E-3"/>
    <n v="5.0236826404079157E-3"/>
    <n v="5.7164518231776831E-3"/>
    <n v="6.3096002513071542E-3"/>
    <n v="6.0999187619099615E-3"/>
    <n v="6.4465334197284672E-3"/>
    <n v="6.3286016851676541E-3"/>
    <n v="6.2034453796928337E-3"/>
    <n v="5.9373434146224521E-3"/>
    <n v="5.8024374686924457E-3"/>
    <n v="5.8388380823335773E-3"/>
    <n v="5.8583438742117432E-3"/>
    <n v="5.8778496660899116E-3"/>
    <n v="5.8973554579680792E-3"/>
    <n v="5.9168612498462494E-3"/>
    <n v="0.1046378573997912"/>
    <n v="65.946972204813193"/>
    <n v="-23.006399700529094"/>
    <s v="I-All-SecTotal-All-All-All-E"/>
    <n v="0"/>
    <n v="0.1046378573997912"/>
    <n v="2.8901116968320737E-3"/>
    <n v="5.6740137452175954E-3"/>
    <n v="9.0562320966673607E-3"/>
    <n v="1.2711504682012797E-2"/>
    <n v="1.6809652918721513E-2"/>
    <n v="2.1380594224635091E-2"/>
    <n v="2.6404276865043007E-2"/>
    <n v="3.212072868822069E-2"/>
    <n v="3.8430328939527844E-2"/>
    <n v="4.4530247701437806E-2"/>
    <n v="5.097678112116627E-2"/>
    <n v="5.7305382806333925E-2"/>
    <n v="6.3508828186026753E-2"/>
    <n v="6.9446171600649198E-2"/>
    <n v="7.5248609069341638E-2"/>
    <n v="8.1087447151675221E-2"/>
    <n v="8.6945791025886968E-2"/>
    <n v="9.2823640691976878E-2"/>
    <n v="9.8720996149944951E-2"/>
    <n v="0.1046378573997912"/>
    <n v="2.2800081718220662E-3"/>
    <n v="2.1737985233755142E-3"/>
    <n v="2.7721148264397578E-3"/>
    <n v="3.0451690603354297E-3"/>
    <n v="3.4880447116987087E-3"/>
    <n v="3.9608377809035693E-3"/>
    <n v="4.4135791153979082E-3"/>
    <n v="5.1063482981676756E-3"/>
    <n v="5.6994967262971466E-3"/>
    <n v="5.489815236899954E-3"/>
    <n v="5.8364298947184597E-3"/>
    <n v="5.7184981601576465E-3"/>
    <n v="5.5933418546828262E-3"/>
    <n v="5.3272398896124446E-3"/>
    <n v="5.1923339436824381E-3"/>
    <n v="5.2287345573235697E-3"/>
    <n v="5.2482403492017356E-3"/>
    <n v="5.2677461410799041E-3"/>
    <n v="5.2872519329580717E-3"/>
    <n v="5.3067577248362419E-3"/>
    <n v="9.243578689959106E-2"/>
    <n v="9.243578689959106E-2"/>
    <n v="2.2800081718220662E-3"/>
    <n v="4.4538066951975803E-3"/>
    <n v="7.2259215216373381E-3"/>
    <n v="1.0271090581972769E-2"/>
    <n v="1.3759135293671478E-2"/>
    <n v="1.7719973074575048E-2"/>
    <n v="2.2133552189972955E-2"/>
    <n v="2.723990048814063E-2"/>
    <n v="3.2939397214437775E-2"/>
    <n v="3.8429212451337728E-2"/>
    <n v="4.4265642346056192E-2"/>
    <n v="4.9984140506213838E-2"/>
    <n v="5.5577482360896664E-2"/>
    <n v="6.0904722250509108E-2"/>
    <n v="6.6097056194191539E-2"/>
    <n v="7.1325790751515114E-2"/>
    <n v="7.6574031100716852E-2"/>
    <n v="8.1841777241796754E-2"/>
    <n v="8.7129029174754818E-2"/>
    <n v="9.243578689959106E-2"/>
  </r>
  <r>
    <x v="41"/>
    <s v="Under $5"/>
    <n v="-12.72141591002319"/>
    <s v="Lighting"/>
    <s v="Rural"/>
    <s v="SC-NR"/>
    <s v="M_Input"/>
    <x v="2"/>
    <s v="Commercial"/>
    <s v="LEC Exit Sign-Double-NR"/>
    <n v="8.2270999747480159E-2"/>
    <n v="9.0020874281707519E-2"/>
    <n v="9.6545637127607692E-2"/>
    <n v="0.10197715741151908"/>
    <n v="0.10645000491932284"/>
    <n v="0.1100935842341676"/>
    <n v="0.11302766614001128"/>
    <n v="0.11518394830432674"/>
    <n v="0.11673771585898468"/>
    <n v="0.11782488315162556"/>
    <n v="0.11855083639163869"/>
    <n v="0.11899729016275916"/>
    <n v="0.11922760392465612"/>
    <n v="0.11929090441399612"/>
    <n v="0.11922528215507068"/>
    <n v="0.11994139645015754"/>
    <n v="0.12015229409649494"/>
    <n v="0.12040807791843693"/>
    <n v="0.1206370580990128"/>
    <n v="0.12088030867289472"/>
    <n v="2.4787144365403866"/>
    <n v="31.61158618200789"/>
    <n v="-12.72141591002319"/>
    <s v="I-All-SecTotal-All-All-All-E"/>
    <n v="0"/>
    <n v="2.2474435234618708"/>
    <n v="8.2270999747480159E-2"/>
    <n v="0.17229187402918766"/>
    <n v="0.26883751115679533"/>
    <n v="0.37081466856831441"/>
    <n v="0.47726467348763724"/>
    <n v="0.58735825772180483"/>
    <n v="0.70038592386181608"/>
    <n v="0.81556987216614285"/>
    <n v="0.93230758802512748"/>
    <n v="1.050132471176753"/>
    <n v="1.1686833075683918"/>
    <n v="1.287680597731151"/>
    <n v="1.406908201655807"/>
    <n v="1.526199106069803"/>
    <n v="1.6454243882248738"/>
    <n v="1.7653657846750312"/>
    <n v="1.8855180787715262"/>
    <n v="2.0059261566899633"/>
    <n v="2.1265632147889759"/>
    <n v="2.2474435234618708"/>
    <n v="6.9167011860131328E-2"/>
    <n v="7.6916886394358688E-2"/>
    <n v="8.3441649240258861E-2"/>
    <n v="8.8873169524170251E-2"/>
    <n v="9.334601703197401E-2"/>
    <n v="9.6989596346818766E-2"/>
    <n v="9.9923678252662448E-2"/>
    <n v="0.10207996041697791"/>
    <n v="0.10363372797163585"/>
    <n v="0.10472089526427673"/>
    <n v="0.10544684850428986"/>
    <n v="0.10589330227541033"/>
    <n v="0.10612361603730729"/>
    <n v="0.10618691652664729"/>
    <n v="0.10612129426772185"/>
    <n v="0.10683740856280871"/>
    <n v="0.10704830620914611"/>
    <n v="0.1073040900310881"/>
    <n v="0.10753307021166397"/>
    <n v="0.10777632078554589"/>
    <n v="2.2166346787934099"/>
    <n v="1.9853637657148941"/>
    <n v="6.9167011860131328E-2"/>
    <n v="0.14608389825449003"/>
    <n v="0.2295255474947489"/>
    <n v="0.31839871701891914"/>
    <n v="0.41174473405089318"/>
    <n v="0.50873433039771199"/>
    <n v="0.60865800865037445"/>
    <n v="0.71073796906735232"/>
    <n v="0.81437169703898815"/>
    <n v="0.9190925923032649"/>
    <n v="1.0245394408075548"/>
    <n v="1.130432743082965"/>
    <n v="1.2365563591202724"/>
    <n v="1.3427432756469198"/>
    <n v="1.4488645699146416"/>
    <n v="1.5557019784774504"/>
    <n v="1.6627502846865965"/>
    <n v="1.7700543747176845"/>
    <n v="1.8775874449293484"/>
    <n v="1.9853637657148941"/>
  </r>
  <r>
    <x v="41"/>
    <s v="Under $5"/>
    <n v="-23.006399700529094"/>
    <s v="Lighting"/>
    <s v="Rural"/>
    <s v="SC-NR"/>
    <s v="M_Input"/>
    <x v="2"/>
    <s v="Commercial"/>
    <s v="LEC Exit Sign-Single-NR"/>
    <n v="1.6890128509986752E-2"/>
    <n v="1.8481167602998172E-2"/>
    <n v="1.9820692870743763E-2"/>
    <n v="2.0935776872171293E-2"/>
    <n v="2.1854046608095985E-2"/>
    <n v="2.2602068669976209E-2"/>
    <n v="2.3204431842912428E-2"/>
    <n v="2.3647113747482268E-2"/>
    <n v="2.3966100191713795E-2"/>
    <n v="2.4189294213190615E-2"/>
    <n v="2.4338331462691622E-2"/>
    <n v="2.4429987837248132E-2"/>
    <n v="2.4477270950957683E-2"/>
    <n v="2.4490266458523879E-2"/>
    <n v="2.4476794294702266E-2"/>
    <n v="2.4623811621694528E-2"/>
    <n v="2.4667108632306124E-2"/>
    <n v="2.4719620715988537E-2"/>
    <n v="2.4766630047199249E-2"/>
    <n v="2.4816569071467884E-2"/>
    <n v="0.50887682781573118"/>
    <n v="65.946972204813193"/>
    <n v="-23.006399700529094"/>
    <s v="I-All-SecTotal-All-All-All-E"/>
    <n v="0"/>
    <n v="0.46139721222205127"/>
    <n v="1.6890128509986752E-2"/>
    <n v="3.5371296112984923E-2"/>
    <n v="5.5191988983728686E-2"/>
    <n v="7.6127765855899976E-2"/>
    <n v="9.7981812463995954E-2"/>
    <n v="0.12058388113397217"/>
    <n v="0.1437883129768846"/>
    <n v="0.16743542672436687"/>
    <n v="0.19140152691608067"/>
    <n v="0.21559082112927128"/>
    <n v="0.2399291525919629"/>
    <n v="0.26435914042921105"/>
    <n v="0.28883641138016874"/>
    <n v="0.31332667783869261"/>
    <n v="0.3378034721333949"/>
    <n v="0.36242728375508942"/>
    <n v="0.38709439238739557"/>
    <n v="0.41181401310338411"/>
    <n v="0.43658064315058337"/>
    <n v="0.46139721222205127"/>
    <n v="1.4199896957070555E-2"/>
    <n v="1.5790936050081975E-2"/>
    <n v="1.7130461317827566E-2"/>
    <n v="1.8245545319255096E-2"/>
    <n v="1.9163815055179789E-2"/>
    <n v="1.9911837117060013E-2"/>
    <n v="2.0514200289996232E-2"/>
    <n v="2.0956882194566071E-2"/>
    <n v="2.1275868638797598E-2"/>
    <n v="2.1499062660274418E-2"/>
    <n v="2.1648099909775426E-2"/>
    <n v="2.1739756284331935E-2"/>
    <n v="2.1787039398041486E-2"/>
    <n v="2.1800034905607682E-2"/>
    <n v="2.1786562741786069E-2"/>
    <n v="2.1933580068778331E-2"/>
    <n v="2.1976877079389927E-2"/>
    <n v="2.202938916307234E-2"/>
    <n v="2.2076398494283053E-2"/>
    <n v="2.2126337518551687E-2"/>
    <n v="0.45507219675740723"/>
    <n v="0.40759258116372726"/>
    <n v="1.4199896957070555E-2"/>
    <n v="2.999083300715253E-2"/>
    <n v="4.7121294324980093E-2"/>
    <n v="6.5366839644235189E-2"/>
    <n v="8.4530654699414981E-2"/>
    <n v="0.104442491816475"/>
    <n v="0.12495669210647123"/>
    <n v="0.1459135743010373"/>
    <n v="0.1671894429398349"/>
    <n v="0.1886885056001093"/>
    <n v="0.21033660550988473"/>
    <n v="0.23207636179421667"/>
    <n v="0.25386340119225814"/>
    <n v="0.27566343609786581"/>
    <n v="0.2974499988396519"/>
    <n v="0.31938357890843022"/>
    <n v="0.34136045598782017"/>
    <n v="0.36338984515089251"/>
    <n v="0.38546624364517557"/>
    <n v="0.40759258116372726"/>
  </r>
  <r>
    <x v="42"/>
    <s v="Under $5"/>
    <n v="1.2147460368953329"/>
    <s v="Lighting"/>
    <s v="Rural"/>
    <s v="SC-New"/>
    <s v="M_Input"/>
    <x v="2"/>
    <s v="Commercial"/>
    <s v="Exterior Lighting: Parking Lot - HPS 250W - New"/>
    <n v="3.7124912844423659E-2"/>
    <n v="3.5760597428470285E-2"/>
    <n v="4.3446265988964144E-2"/>
    <n v="4.6953782548372285E-2"/>
    <n v="5.2642739129462671E-2"/>
    <n v="5.8715999725901781E-2"/>
    <n v="6.4531685881766998E-2"/>
    <n v="7.3430648354332162E-2"/>
    <n v="8.1049933007672992E-2"/>
    <n v="7.8356470665891395E-2"/>
    <n v="8.2808907219197161E-2"/>
    <n v="8.1294015814840387E-2"/>
    <n v="7.9686321227196669E-2"/>
    <n v="7.626810999619256E-2"/>
    <n v="7.4535176459286062E-2"/>
    <n v="7.5002760328238882E-2"/>
    <n v="7.525332186336299E-2"/>
    <n v="7.550388339848714E-2"/>
    <n v="7.5754444933611248E-2"/>
    <n v="7.600500646873537E-2"/>
    <n v="1.3441249832844071"/>
    <n v="0.40076738723930549"/>
    <n v="1.2147460368953329"/>
    <s v="S-All-Lgt-Streetlight-All-All-U"/>
    <n v="0"/>
    <n v="1.3441249832844071"/>
    <n v="3.7124912844423659E-2"/>
    <n v="7.2885510272893944E-2"/>
    <n v="0.11633177626185809"/>
    <n v="0.16328555881023038"/>
    <n v="0.21592829793969304"/>
    <n v="0.27464429766559484"/>
    <n v="0.33917598354736184"/>
    <n v="0.412606631901694"/>
    <n v="0.49365656490936699"/>
    <n v="0.5720130355752584"/>
    <n v="0.6548219427944556"/>
    <n v="0.73611595860929602"/>
    <n v="0.81580227983649267"/>
    <n v="0.89207038983268527"/>
    <n v="0.96660556629197136"/>
    <n v="1.0416083266202103"/>
    <n v="1.1168616484835734"/>
    <n v="1.1923655318820605"/>
    <n v="1.2681199768156717"/>
    <n v="1.3441249832844071"/>
    <n v="2.928783159358499E-2"/>
    <n v="2.7923516177631617E-2"/>
    <n v="3.5609184738125479E-2"/>
    <n v="3.9116701297533613E-2"/>
    <n v="4.4805657878624006E-2"/>
    <n v="5.0878918475063109E-2"/>
    <n v="5.6694604630928333E-2"/>
    <n v="6.5593567103493497E-2"/>
    <n v="7.3212851756834327E-2"/>
    <n v="7.051938941505273E-2"/>
    <n v="7.4971825968358496E-2"/>
    <n v="7.3456934564001722E-2"/>
    <n v="7.1849239976358004E-2"/>
    <n v="6.8431028745353895E-2"/>
    <n v="6.6698095208447397E-2"/>
    <n v="6.7165679077400217E-2"/>
    <n v="6.7416240612524325E-2"/>
    <n v="6.7666802147648475E-2"/>
    <n v="6.7917363682772583E-2"/>
    <n v="6.8167925217896705E-2"/>
    <n v="1.1873833582676336"/>
    <n v="1.1873833582676334"/>
    <n v="2.928783159358499E-2"/>
    <n v="5.7211347771216607E-2"/>
    <n v="9.282053250934208E-2"/>
    <n v="0.13193723380687569"/>
    <n v="0.1767428916854997"/>
    <n v="0.22762181016056282"/>
    <n v="0.28431641479149117"/>
    <n v="0.34990998189498468"/>
    <n v="0.42312283365181902"/>
    <n v="0.49364222306687178"/>
    <n v="0.56861404903523027"/>
    <n v="0.64207098359923198"/>
    <n v="0.71392022357558993"/>
    <n v="0.78235125232094382"/>
    <n v="0.84904934752939121"/>
    <n v="0.91621502660679144"/>
    <n v="0.98363126721931571"/>
    <n v="1.0512980693669642"/>
    <n v="1.1192154330497368"/>
    <n v="1.1873833582676334"/>
  </r>
  <r>
    <x v="42"/>
    <s v="Under $5"/>
    <n v="-8.739647383307565"/>
    <s v="Lighting"/>
    <s v="Rural"/>
    <s v="SC-New"/>
    <s v="M_Input"/>
    <x v="2"/>
    <s v="Commercial"/>
    <s v="Exterior Lighting: Walkway - HID 150W - New"/>
    <n v="1.624965170079589E-2"/>
    <n v="1.5652488000717356E-2"/>
    <n v="1.9016521142536345E-2"/>
    <n v="2.055176844840894E-2"/>
    <n v="2.3041836596745472E-2"/>
    <n v="2.5700115413287584E-2"/>
    <n v="2.824565336054085E-2"/>
    <n v="3.2140747775539796E-2"/>
    <n v="3.5475724542888748E-2"/>
    <n v="3.4296790464132101E-2"/>
    <n v="3.6245631220049965E-2"/>
    <n v="3.5582560096126113E-2"/>
    <n v="3.4878868825524531E-2"/>
    <n v="3.3382710647959717E-2"/>
    <n v="3.2624202028333736E-2"/>
    <n v="3.2828864461973216E-2"/>
    <n v="3.2938535767935505E-2"/>
    <n v="3.304820707389778E-2"/>
    <n v="3.3157878379860076E-2"/>
    <n v="3.3267549685822344E-2"/>
    <n v="0.58832630563307597"/>
    <n v="-4.6494858836030044"/>
    <n v="-8.739647383307565"/>
    <s v="S-All-Lgt-Streetlight-All-All-U"/>
    <n v="0"/>
    <n v="0.58832630563307597"/>
    <n v="1.624965170079589E-2"/>
    <n v="3.1902139701513246E-2"/>
    <n v="5.0918660844049592E-2"/>
    <n v="7.1470429292458532E-2"/>
    <n v="9.4512265889204E-2"/>
    <n v="0.12021238130249158"/>
    <n v="0.14845803466303242"/>
    <n v="0.18059878243857222"/>
    <n v="0.21607450698146097"/>
    <n v="0.25037129744559306"/>
    <n v="0.28661692866564303"/>
    <n v="0.32219948876176913"/>
    <n v="0.35707835758729367"/>
    <n v="0.39046106823525339"/>
    <n v="0.42308527026358711"/>
    <n v="0.4559141347255603"/>
    <n v="0.48885267049349579"/>
    <n v="0.52190087756739356"/>
    <n v="0.55505875594725362"/>
    <n v="0.58832630563307597"/>
    <n v="1.2819344908948576E-2"/>
    <n v="1.2222181208870041E-2"/>
    <n v="1.5586214350689031E-2"/>
    <n v="1.7121461656561626E-2"/>
    <n v="1.9611529804898158E-2"/>
    <n v="2.2269808621440269E-2"/>
    <n v="2.4815346568693535E-2"/>
    <n v="2.8710440983692482E-2"/>
    <n v="3.204541775104143E-2"/>
    <n v="3.0866483672284787E-2"/>
    <n v="3.2815324428202647E-2"/>
    <n v="3.2152253304278802E-2"/>
    <n v="3.1448562033677213E-2"/>
    <n v="2.9952403856112402E-2"/>
    <n v="2.9193895236486422E-2"/>
    <n v="2.9398557670125901E-2"/>
    <n v="2.950822897608819E-2"/>
    <n v="2.9617900282050465E-2"/>
    <n v="2.9727571588012761E-2"/>
    <n v="2.9837242893975029E-2"/>
    <n v="0.51972016979612967"/>
    <n v="0.51972016979612978"/>
    <n v="1.2819344908948576E-2"/>
    <n v="2.5041526117818617E-2"/>
    <n v="4.0627740468507645E-2"/>
    <n v="5.7749202125069274E-2"/>
    <n v="7.7360731929967425E-2"/>
    <n v="9.9630540551407687E-2"/>
    <n v="0.12444588712010123"/>
    <n v="0.1531563281037937"/>
    <n v="0.18520174585483512"/>
    <n v="0.2160682295271199"/>
    <n v="0.24888355395532255"/>
    <n v="0.28103580725960137"/>
    <n v="0.31248436929327861"/>
    <n v="0.34243677314939103"/>
    <n v="0.37163066838587744"/>
    <n v="0.40102922605600333"/>
    <n v="0.43053745503209151"/>
    <n v="0.46015535531414198"/>
    <n v="0.48988292690215474"/>
    <n v="0.51972016979612978"/>
  </r>
  <r>
    <x v="42"/>
    <s v="Under $5"/>
    <n v="-8.94722527873666"/>
    <s v="Lighting"/>
    <s v="Rural"/>
    <s v="SC-New"/>
    <s v="M_Input"/>
    <x v="2"/>
    <s v="Commercial"/>
    <s v="Exterior Lighting: Façade - HID 150W - New"/>
    <n v="1.6287069204966222E-2"/>
    <n v="1.5688530436938575E-2"/>
    <n v="1.906030982011897E-2"/>
    <n v="2.0599092286223159E-2"/>
    <n v="2.309489422732279E-2"/>
    <n v="2.575929416944564E-2"/>
    <n v="2.83106936378263E-2"/>
    <n v="3.2214757150391196E-2"/>
    <n v="3.5557413252005149E-2"/>
    <n v="3.437576448301264E-2"/>
    <n v="3.6329092766322131E-2"/>
    <n v="3.5664494811731298E-2"/>
    <n v="3.4959183175872821E-2"/>
    <n v="3.3459579847243903E-2"/>
    <n v="3.2699324636370257E-2"/>
    <n v="3.290445833903171E-2"/>
    <n v="3.3014382181271305E-2"/>
    <n v="3.3124306023510901E-2"/>
    <n v="3.323422986575051E-2"/>
    <n v="3.3344153707990105E-2"/>
    <n v="0.58968102402334555"/>
    <n v="-4.6130166668327286"/>
    <n v="-8.94722527873666"/>
    <s v="S-All-Lgt-Streetlight-All-All-U"/>
    <n v="0"/>
    <n v="0.58968102402334555"/>
    <n v="1.6287069204966222E-2"/>
    <n v="3.1975599641904801E-2"/>
    <n v="5.1035909462023771E-2"/>
    <n v="7.1635001748246926E-2"/>
    <n v="9.4729895975569717E-2"/>
    <n v="0.12048919014501536"/>
    <n v="0.14879988378284165"/>
    <n v="0.18101464093323283"/>
    <n v="0.21657205418523798"/>
    <n v="0.25094781866825061"/>
    <n v="0.28727691143457273"/>
    <n v="0.32294140624630402"/>
    <n v="0.35790058942217684"/>
    <n v="0.39136016926942074"/>
    <n v="0.42405949390579101"/>
    <n v="0.45696395224482272"/>
    <n v="0.48997833442609401"/>
    <n v="0.52310264044960486"/>
    <n v="0.55633687031535539"/>
    <n v="0.58968102402334555"/>
    <n v="1.2848863565743418E-2"/>
    <n v="1.225032479771577E-2"/>
    <n v="1.5622104180896166E-2"/>
    <n v="1.7160886647000353E-2"/>
    <n v="1.9656688588099984E-2"/>
    <n v="2.2321088530222834E-2"/>
    <n v="2.4872487998603494E-2"/>
    <n v="2.877655151116839E-2"/>
    <n v="3.2119207612782343E-2"/>
    <n v="3.0937558843789834E-2"/>
    <n v="3.2890887127099325E-2"/>
    <n v="3.2226289172508492E-2"/>
    <n v="3.1520977536650015E-2"/>
    <n v="3.0021374208021097E-2"/>
    <n v="2.9261118997147451E-2"/>
    <n v="2.9466252699808904E-2"/>
    <n v="2.9576176542048499E-2"/>
    <n v="2.9686100384288094E-2"/>
    <n v="2.9796024226527704E-2"/>
    <n v="2.9905948068767299E-2"/>
    <n v="0.52091691123888939"/>
    <n v="0.52091691123888939"/>
    <n v="1.2848863565743418E-2"/>
    <n v="2.5099188363459188E-2"/>
    <n v="4.0721292544355352E-2"/>
    <n v="5.7882179191355701E-2"/>
    <n v="7.7538867779455678E-2"/>
    <n v="9.9859956309678505E-2"/>
    <n v="0.124732444308282"/>
    <n v="0.15350899581945038"/>
    <n v="0.18562820343223271"/>
    <n v="0.21656576227602253"/>
    <n v="0.24945664940312184"/>
    <n v="0.28168293857563032"/>
    <n v="0.31320391611228032"/>
    <n v="0.34322529032030141"/>
    <n v="0.37248640931744886"/>
    <n v="0.40195266201725777"/>
    <n v="0.43152883855930624"/>
    <n v="0.46121493894359433"/>
    <n v="0.49101096317012205"/>
    <n v="0.52091691123888939"/>
  </r>
  <r>
    <x v="42"/>
    <s v="Under $5"/>
    <n v="-39.263552859597326"/>
    <s v="Lighting"/>
    <s v="Rural"/>
    <s v="SC-New"/>
    <s v="M_Input"/>
    <x v="2"/>
    <s v="Commercial"/>
    <s v="Exterior Lighting: Walkway - INC 75W - New"/>
    <n v="4.1745387849230617E-4"/>
    <n v="4.0211273104602638E-4"/>
    <n v="4.8853481001035338E-4"/>
    <n v="5.279753441265393E-4"/>
    <n v="5.9194524485877028E-4"/>
    <n v="6.6023648103493337E-4"/>
    <n v="7.2563140201518863E-4"/>
    <n v="8.2569645575141057E-4"/>
    <n v="9.113720758721402E-4"/>
    <n v="8.8108523571546091E-4"/>
    <n v="9.3115099386841503E-4"/>
    <n v="9.1411668338010443E-4"/>
    <n v="8.9603884050797533E-4"/>
    <n v="8.5760250688294052E-4"/>
    <n v="8.3811640521362239E-4"/>
    <n v="8.4337418724351619E-4"/>
    <n v="8.4619164529592676E-4"/>
    <n v="8.490091033483369E-4"/>
    <n v="8.5182656140074715E-4"/>
    <n v="8.5464401945315762E-4"/>
    <n v="1.5114114605517872E-2"/>
    <n v="-1.7509340822679484"/>
    <n v="-39.263552859597326"/>
    <s v="S-All-Lgt-Streetlight-All-All-U"/>
    <n v="0"/>
    <n v="1.5114114605517873E-2"/>
    <n v="4.1745387849230617E-4"/>
    <n v="8.1956660953833255E-4"/>
    <n v="1.308101419548686E-3"/>
    <n v="1.8360767636752253E-3"/>
    <n v="2.4280220085339957E-3"/>
    <n v="3.0882584895689292E-3"/>
    <n v="3.8138898915841177E-3"/>
    <n v="4.6395863473355286E-3"/>
    <n v="5.5509584232076685E-3"/>
    <n v="6.4320436589231297E-3"/>
    <n v="7.3631946527915448E-3"/>
    <n v="8.2773113361716485E-3"/>
    <n v="9.1733501766796243E-3"/>
    <n v="1.0030952683562565E-2"/>
    <n v="1.0869069088776188E-2"/>
    <n v="1.1712443276019705E-2"/>
    <n v="1.2558634921315632E-2"/>
    <n v="1.3407644024663969E-2"/>
    <n v="1.4259470586064716E-2"/>
    <n v="1.5114114605517873E-2"/>
    <n v="3.2932922812795257E-4"/>
    <n v="3.1398808068167279E-4"/>
    <n v="4.0041015964599979E-4"/>
    <n v="4.3985069376218571E-4"/>
    <n v="5.0382059449441668E-4"/>
    <n v="5.7211183067057978E-4"/>
    <n v="6.3750675165083503E-4"/>
    <n v="7.3757180538705698E-4"/>
    <n v="8.232474255077866E-4"/>
    <n v="7.9296058535110732E-4"/>
    <n v="8.4302634350406143E-4"/>
    <n v="8.2599203301575083E-4"/>
    <n v="8.0791419014362173E-4"/>
    <n v="7.6947785651858692E-4"/>
    <n v="7.4999175484926879E-4"/>
    <n v="7.5524953687916259E-4"/>
    <n v="7.5806699493157317E-4"/>
    <n v="7.6088445298398331E-4"/>
    <n v="7.6370191103639355E-4"/>
    <n v="7.6651936908880402E-4"/>
    <n v="1.3351621598230799E-2"/>
    <n v="1.3351621598230799E-2"/>
    <n v="3.2932922812795257E-4"/>
    <n v="6.4331730880962535E-4"/>
    <n v="1.0437274684556251E-3"/>
    <n v="1.483578162217811E-3"/>
    <n v="1.9873987567122276E-3"/>
    <n v="2.5595105873828074E-3"/>
    <n v="3.1970173390336422E-3"/>
    <n v="3.934589144420699E-3"/>
    <n v="4.757836569928486E-3"/>
    <n v="5.5507971552795935E-3"/>
    <n v="6.3938234987836549E-3"/>
    <n v="7.2198155317994058E-3"/>
    <n v="8.027729721943027E-3"/>
    <n v="8.7972075784616133E-3"/>
    <n v="9.5471993333108816E-3"/>
    <n v="1.0302448870190044E-2"/>
    <n v="1.1060515865121617E-2"/>
    <n v="1.18214003181056E-2"/>
    <n v="1.2585102229141994E-2"/>
    <n v="1.3351621598230799E-2"/>
  </r>
  <r>
    <x v="42"/>
    <s v="Under $5"/>
    <n v="-6.2696921726338637"/>
    <s v="Lighting"/>
    <s v="Rural"/>
    <s v="SC-New"/>
    <s v="M_Input"/>
    <x v="2"/>
    <s v="Commercial"/>
    <s v="Exterior Lighting: Façade - HID 400W - New"/>
    <n v="7.0274344183086108E-3"/>
    <n v="6.7691809605381374E-3"/>
    <n v="8.2240135145178438E-3"/>
    <n v="8.8879569612180728E-3"/>
    <n v="9.9648286955640528E-3"/>
    <n v="1.1114445954616668E-2"/>
    <n v="1.2215306533847552E-2"/>
    <n v="1.3899805442410904E-2"/>
    <n v="1.5342072079915493E-2"/>
    <n v="1.4832222264392025E-2"/>
    <n v="1.5675031135382711E-2"/>
    <n v="1.5388274906766392E-2"/>
    <n v="1.5083951814435328E-2"/>
    <n v="1.443691311687741E-2"/>
    <n v="1.4108883342560316E-2"/>
    <n v="1.4197393044600423E-2"/>
    <n v="1.4244822240278661E-2"/>
    <n v="1.4292251435956893E-2"/>
    <n v="1.4339680631635128E-2"/>
    <n v="1.4387109827313361E-2"/>
    <n v="0.254431578321136"/>
    <n v="-3.8043102653381338"/>
    <n v="-6.2696921726338637"/>
    <s v="S-All-Lgt-Streetlight-All-All-U"/>
    <n v="0"/>
    <n v="0.254431578321136"/>
    <n v="7.0274344183086108E-3"/>
    <n v="1.3796615378846747E-2"/>
    <n v="2.2020628893364591E-2"/>
    <n v="3.0908585854582664E-2"/>
    <n v="4.0873414550146717E-2"/>
    <n v="5.1987860504763381E-2"/>
    <n v="6.4203167038610925E-2"/>
    <n v="7.8102972481021826E-2"/>
    <n v="9.3445044560937315E-2"/>
    <n v="0.10827726682532934"/>
    <n v="0.12395229796071205"/>
    <n v="0.13934057286747845"/>
    <n v="0.15442452468191378"/>
    <n v="0.1688614377987912"/>
    <n v="0.18297032114135153"/>
    <n v="0.19716771418595197"/>
    <n v="0.21141253642623062"/>
    <n v="0.22570478786218751"/>
    <n v="0.24004446849382263"/>
    <n v="0.254431578321136"/>
    <n v="5.5439407128278391E-3"/>
    <n v="5.2856872550573657E-3"/>
    <n v="6.7405198090370721E-3"/>
    <n v="7.4044632557373011E-3"/>
    <n v="8.4813349900832811E-3"/>
    <n v="9.6309522491358959E-3"/>
    <n v="1.073181282836678E-2"/>
    <n v="1.2416311736930133E-2"/>
    <n v="1.3858578374434721E-2"/>
    <n v="1.3348728558911253E-2"/>
    <n v="1.4191537429901939E-2"/>
    <n v="1.390478120128562E-2"/>
    <n v="1.3600458108954556E-2"/>
    <n v="1.2953419411396638E-2"/>
    <n v="1.2625389637079544E-2"/>
    <n v="1.2713899339119651E-2"/>
    <n v="1.2761328534797889E-2"/>
    <n v="1.2808757730476121E-2"/>
    <n v="1.2856186926154357E-2"/>
    <n v="1.2903616121832589E-2"/>
    <n v="0.22476170421152056"/>
    <n v="0.22476170421152053"/>
    <n v="5.5439407128278391E-3"/>
    <n v="1.0829627967885204E-2"/>
    <n v="1.7570147776922278E-2"/>
    <n v="2.4974611032659577E-2"/>
    <n v="3.3455946022742857E-2"/>
    <n v="4.3086898271878754E-2"/>
    <n v="5.3818711100245532E-2"/>
    <n v="6.6235022837175667E-2"/>
    <n v="8.0093601211610382E-2"/>
    <n v="9.3442329770521637E-2"/>
    <n v="0.10763386720042357"/>
    <n v="0.12153864840170919"/>
    <n v="0.13513910651066374"/>
    <n v="0.14809252592206038"/>
    <n v="0.16071791555913992"/>
    <n v="0.17343181489825957"/>
    <n v="0.18619314343305746"/>
    <n v="0.19900190116353358"/>
    <n v="0.21185808808968795"/>
    <n v="0.22476170421152053"/>
  </r>
  <r>
    <x v="42"/>
    <s v="Under $5"/>
    <n v="-10.080782713782549"/>
    <s v="Lighting"/>
    <s v="Rural"/>
    <s v="SC-New"/>
    <s v="M_Input"/>
    <x v="2"/>
    <s v="Commercial"/>
    <s v="Exterior Lighting: Walkway - CFL 26W - New"/>
    <n v="5.6237728363783639E-4"/>
    <n v="5.4171029915589595E-4"/>
    <n v="6.5813469121047481E-4"/>
    <n v="7.1126741217498936E-4"/>
    <n v="7.9744512152650797E-4"/>
    <n v="8.8944436234258853E-4"/>
    <n v="9.7754180236976195E-4"/>
    <n v="1.1123454681315778E-3"/>
    <n v="1.2277642604817637E-3"/>
    <n v="1.1869630324304102E-3"/>
    <n v="1.2544096331782964E-3"/>
    <n v="1.2314616866993748E-3"/>
    <n v="1.2071079348425766E-3"/>
    <n v="1.1553280328924186E-3"/>
    <n v="1.129077130720758E-3"/>
    <n v="1.1361602058298232E-3"/>
    <n v="1.1399557734072545E-3"/>
    <n v="1.1437513409846846E-3"/>
    <n v="1.1475469085621157E-3"/>
    <n v="1.1513424761395461E-3"/>
    <n v="2.0361134856718657E-2"/>
    <n v="-0.13797790612663485"/>
    <n v="-10.080782713782549"/>
    <s v="S-All-Lgt-Streetlight-All-All-U"/>
    <n v="0"/>
    <n v="2.0361134856718654E-2"/>
    <n v="5.6237728363783639E-4"/>
    <n v="1.1040875827937322E-3"/>
    <n v="1.762222274004207E-3"/>
    <n v="2.4734896861791965E-3"/>
    <n v="3.2709348077057045E-3"/>
    <n v="4.1603791700482928E-3"/>
    <n v="5.1379209724180547E-3"/>
    <n v="6.2502664405496323E-3"/>
    <n v="7.4780307010313962E-3"/>
    <n v="8.6649937334618062E-3"/>
    <n v="9.9194033666401022E-3"/>
    <n v="1.1150865053339476E-2"/>
    <n v="1.2357972988182054E-2"/>
    <n v="1.3513301021074472E-2"/>
    <n v="1.464237815179523E-2"/>
    <n v="1.5778538357625053E-2"/>
    <n v="1.6918494131032306E-2"/>
    <n v="1.8062245472016989E-2"/>
    <n v="1.9209792380579106E-2"/>
    <n v="2.0361134856718654E-2"/>
    <n v="4.4365925502008903E-4"/>
    <n v="4.229922705381486E-4"/>
    <n v="5.3941666259272746E-4"/>
    <n v="5.9254938355724201E-4"/>
    <n v="6.7872709290876061E-4"/>
    <n v="7.7072633372484117E-4"/>
    <n v="8.588237737520146E-4"/>
    <n v="9.9362743951383046E-4"/>
    <n v="1.1090462318640163E-3"/>
    <n v="1.0682450038126629E-3"/>
    <n v="1.1356916045605491E-3"/>
    <n v="1.1127436580816274E-3"/>
    <n v="1.0883899062248293E-3"/>
    <n v="1.0366100042746712E-3"/>
    <n v="1.0103591021030107E-3"/>
    <n v="1.0174421772120759E-3"/>
    <n v="1.0212377447895071E-3"/>
    <n v="1.0250333123669373E-3"/>
    <n v="1.0288288799443683E-3"/>
    <n v="1.0326244475217987E-3"/>
    <n v="1.798677428436371E-2"/>
    <n v="1.798677428436371E-2"/>
    <n v="4.4365925502008903E-4"/>
    <n v="8.6665152555823763E-4"/>
    <n v="1.4060681881509652E-3"/>
    <n v="1.9986175717082071E-3"/>
    <n v="2.6773446646169677E-3"/>
    <n v="3.4480709983418087E-3"/>
    <n v="4.3068947720938233E-3"/>
    <n v="5.3005222116076535E-3"/>
    <n v="6.40956844347167E-3"/>
    <n v="7.4778134472843327E-3"/>
    <n v="8.6135050518448813E-3"/>
    <n v="9.726248709926508E-3"/>
    <n v="1.0814638616151338E-2"/>
    <n v="1.1851248620426009E-2"/>
    <n v="1.286160772252902E-2"/>
    <n v="1.3879049899741095E-2"/>
    <n v="1.4900287644530602E-2"/>
    <n v="1.592532095689754E-2"/>
    <n v="1.695414983684191E-2"/>
    <n v="1.798677428436371E-2"/>
  </r>
  <r>
    <x v="42"/>
    <s v="Under $5"/>
    <n v="0.32010166392175449"/>
    <s v="Lighting"/>
    <s v="Rural"/>
    <s v="SC-New"/>
    <s v="M_Input"/>
    <x v="2"/>
    <s v="Commercial"/>
    <s v="Exterior Lighting: Parking Lot - MH 400W - New"/>
    <n v="1.4266480551488964E-2"/>
    <n v="1.374219704867344E-2"/>
    <n v="1.6695670407734689E-2"/>
    <n v="1.8043550118281612E-2"/>
    <n v="2.0229720595300846E-2"/>
    <n v="2.2563572651636037E-2"/>
    <n v="2.4798443176017006E-2"/>
    <n v="2.8218165010120935E-2"/>
    <n v="3.1146128148476761E-2"/>
    <n v="3.0111075803001243E-2"/>
    <n v="3.1822072398755313E-2"/>
    <n v="3.1239925072283677E-2"/>
    <n v="3.0622115040958617E-2"/>
    <n v="2.9308553868374585E-2"/>
    <n v="2.8642616612039373E-2"/>
    <n v="2.8822301240540985E-2"/>
    <n v="2.8918587830701604E-2"/>
    <n v="2.901487442086222E-2"/>
    <n v="2.9111161011022832E-2"/>
    <n v="2.9207447601183451E-2"/>
    <n v="0.51652465860745422"/>
    <n v="7.3999194225947168E-2"/>
    <n v="0.32010166392175449"/>
    <s v="S-All-Lgt-Streetlight-All-All-U"/>
    <n v="0"/>
    <n v="0.51652465860745422"/>
    <n v="1.4266480551488964E-2"/>
    <n v="2.8008677600162402E-2"/>
    <n v="4.4704348007897091E-2"/>
    <n v="6.2747898126178703E-2"/>
    <n v="8.2977618721479546E-2"/>
    <n v="0.10554119137311559"/>
    <n v="0.13033963454913258"/>
    <n v="0.15855779955925353"/>
    <n v="0.18970392770773029"/>
    <n v="0.21981500351073152"/>
    <n v="0.25163707590948681"/>
    <n v="0.28287700098177049"/>
    <n v="0.31349911602272912"/>
    <n v="0.34280766989110373"/>
    <n v="0.3714502865031431"/>
    <n v="0.40027258774368407"/>
    <n v="0.42919117557438569"/>
    <n v="0.45820604999524789"/>
    <n v="0.48731721100627073"/>
    <n v="0.51652465860745422"/>
    <n v="1.1254821838266619E-2"/>
    <n v="1.0730538335451095E-2"/>
    <n v="1.3684011694512345E-2"/>
    <n v="1.5031891405059268E-2"/>
    <n v="1.72180618820785E-2"/>
    <n v="1.9551913938413691E-2"/>
    <n v="2.178678446279466E-2"/>
    <n v="2.5206506296898589E-2"/>
    <n v="2.8134469435254415E-2"/>
    <n v="2.7099417089778897E-2"/>
    <n v="2.8810413685532967E-2"/>
    <n v="2.8228266359061331E-2"/>
    <n v="2.7610456327736271E-2"/>
    <n v="2.6296895155152239E-2"/>
    <n v="2.5630957898817027E-2"/>
    <n v="2.5810642527318638E-2"/>
    <n v="2.5906929117479258E-2"/>
    <n v="2.6003215707639873E-2"/>
    <n v="2.6099502297800486E-2"/>
    <n v="2.6195788887961105E-2"/>
    <n v="0.45629148434300731"/>
    <n v="0.45629148434300726"/>
    <n v="1.1254821838266619E-2"/>
    <n v="2.1985360173717716E-2"/>
    <n v="3.5669371868230063E-2"/>
    <n v="5.0701263273289332E-2"/>
    <n v="6.7919325155367832E-2"/>
    <n v="8.7471239093781517E-2"/>
    <n v="0.10925802355657618"/>
    <n v="0.13446452985347476"/>
    <n v="0.16259899928872917"/>
    <n v="0.18969841637850807"/>
    <n v="0.21850883006404104"/>
    <n v="0.24673709642310238"/>
    <n v="0.27434755275083866"/>
    <n v="0.30064444790599087"/>
    <n v="0.32627540580480791"/>
    <n v="0.35208604833212653"/>
    <n v="0.3779929774496058"/>
    <n v="0.40399619315724566"/>
    <n v="0.43009569545504617"/>
    <n v="0.45629148434300726"/>
  </r>
  <r>
    <x v="42"/>
    <s v="Under $10"/>
    <n v="5.2411765653099422"/>
    <s v="Lighting"/>
    <s v="Rural"/>
    <s v="SC-New"/>
    <s v="M_Input"/>
    <x v="2"/>
    <s v="Commercial"/>
    <s v="Exterior Lighting: Parking Lot - MH 1000W - New"/>
    <n v="1.7351497371575128E-3"/>
    <n v="1.6713841588971176E-3"/>
    <n v="2.0305980872504553E-3"/>
    <n v="2.1945329215660803E-3"/>
    <n v="2.4604242263550212E-3"/>
    <n v="2.7442771897750618E-3"/>
    <n v="3.0160916004116074E-3"/>
    <n v="3.4320126413566322E-3"/>
    <n v="3.788123908714352E-3"/>
    <n v="3.6622364623526294E-3"/>
    <n v="3.8703351088748257E-3"/>
    <n v="3.799531887514895E-3"/>
    <n v="3.7243912170742753E-3"/>
    <n v="3.5646303485739063E-3"/>
    <n v="3.4836362413641331E-3"/>
    <n v="3.5054902462667847E-3"/>
    <n v="3.5172010288249643E-3"/>
    <n v="3.5289118113831443E-3"/>
    <n v="3.540622593941323E-3"/>
    <n v="3.552333376499503E-3"/>
    <n v="6.2821914794154221E-2"/>
    <n v="2.6051803940387086"/>
    <n v="5.2411765653099422"/>
    <s v="S-All-Lgt-Streetlight-All-All-U"/>
    <n v="0"/>
    <n v="6.2821914794154221E-2"/>
    <n v="1.7351497371575128E-3"/>
    <n v="3.4065338960546305E-3"/>
    <n v="5.4371319833050862E-3"/>
    <n v="7.6316649048711665E-3"/>
    <n v="1.0092089131226188E-2"/>
    <n v="1.283636632100125E-2"/>
    <n v="1.5852457921412856E-2"/>
    <n v="1.9284470562769489E-2"/>
    <n v="2.307259447148384E-2"/>
    <n v="2.6734830933836468E-2"/>
    <n v="3.0605166042711292E-2"/>
    <n v="3.4404697930226186E-2"/>
    <n v="3.8129089147300461E-2"/>
    <n v="4.1693719495874366E-2"/>
    <n v="4.5177355737238502E-2"/>
    <n v="4.8682845983505287E-2"/>
    <n v="5.2200047012330247E-2"/>
    <n v="5.5728958823713391E-2"/>
    <n v="5.9269581417654711E-2"/>
    <n v="6.2821914794154221E-2"/>
    <n v="1.3688590598039808E-3"/>
    <n v="1.3050934815435856E-3"/>
    <n v="1.6643074098969233E-3"/>
    <n v="1.8282422442125483E-3"/>
    <n v="2.094133549001489E-3"/>
    <n v="2.3779865124215296E-3"/>
    <n v="2.6498009230580752E-3"/>
    <n v="3.0657219640031E-3"/>
    <n v="3.4218332313608198E-3"/>
    <n v="3.2959457849990972E-3"/>
    <n v="3.5040444315212935E-3"/>
    <n v="3.4332412101613628E-3"/>
    <n v="3.3581005397207431E-3"/>
    <n v="3.1983396712203741E-3"/>
    <n v="3.1173455640106009E-3"/>
    <n v="3.1391995689132525E-3"/>
    <n v="3.1509103514714321E-3"/>
    <n v="3.1626211340296121E-3"/>
    <n v="3.1743319165877908E-3"/>
    <n v="3.1860426991459708E-3"/>
    <n v="5.5496101247083582E-2"/>
    <n v="5.5496101247083589E-2"/>
    <n v="1.3688590598039808E-3"/>
    <n v="2.6739525413475664E-3"/>
    <n v="4.33825995124449E-3"/>
    <n v="6.1665021954570385E-3"/>
    <n v="8.2606357444585284E-3"/>
    <n v="1.0638622256880058E-2"/>
    <n v="1.3288423179938133E-2"/>
    <n v="1.6354145143941234E-2"/>
    <n v="1.9775978375302053E-2"/>
    <n v="2.3071924160301151E-2"/>
    <n v="2.6575968591822444E-2"/>
    <n v="3.0009209801983808E-2"/>
    <n v="3.3367310341704551E-2"/>
    <n v="3.6565650012924923E-2"/>
    <n v="3.9682995576935526E-2"/>
    <n v="4.2822195145848778E-2"/>
    <n v="4.5973105497320213E-2"/>
    <n v="4.9135726631349824E-2"/>
    <n v="5.2310058547937618E-2"/>
    <n v="5.5496101247083589E-2"/>
  </r>
  <r>
    <x v="42"/>
    <s v="Under $20"/>
    <n v="15.36245010803222"/>
    <s v="Lighting"/>
    <s v="Rural"/>
    <s v="SC-NR"/>
    <s v="M_Input"/>
    <x v="2"/>
    <s v="Parking"/>
    <s v="Exterior Lighting: Parking Lot - HPS 250W - NR"/>
    <n v="0.56753655376098566"/>
    <n v="0.62099812708251478"/>
    <n v="0.66600841541055156"/>
    <n v="0.7034771019838949"/>
    <n v="0.73433250021497221"/>
    <n v="0.76350145398981917"/>
    <n v="0.78292262755782005"/>
    <n v="0.79786760861107797"/>
    <n v="0.80833194119877372"/>
    <n v="0.81574286589162603"/>
    <n v="0.82068850304174301"/>
    <n v="0.82370268307026107"/>
    <n v="0.82538145141124097"/>
    <n v="0.82587120830114669"/>
    <n v="0.82513776309573617"/>
    <n v="0.82400407547793364"/>
    <n v="0.82030511441546883"/>
    <n v="0.81663437421507212"/>
    <n v="0.81293449944691731"/>
    <n v="0.80930228978419139"/>
    <n v="6.5829925299138194"/>
    <n v="9.6551549891883557"/>
    <n v="15.36245010803222"/>
    <s v="S-All-Lgt-Streetlight-All-All-U"/>
    <n v="0"/>
    <n v="6.5829925299138194"/>
    <n v="0.56753655376098566"/>
    <n v="1.1885346808435004"/>
    <n v="1.8545430962540519"/>
    <n v="2.5580201982379469"/>
    <n v="3.2923526984529192"/>
    <n v="4.0558541524427385"/>
    <n v="4.8387767800005586"/>
    <n v="5.6366443886116366"/>
    <n v="6.4449763298104106"/>
    <n v="6.5829925299138194"/>
    <n v="6.5829925299138194"/>
    <n v="6.5829925299138194"/>
    <n v="6.5829925299138194"/>
    <n v="6.5829925299138194"/>
    <n v="6.5829925299138194"/>
    <n v="6.5829925299138194"/>
    <n v="6.5829925299138194"/>
    <n v="6.5829925299138194"/>
    <n v="6.5829925299138194"/>
    <n v="6.5829925299138194"/>
    <n v="0.52915362957447631"/>
    <n v="0.58261520289600544"/>
    <n v="0.62762549122404221"/>
    <n v="0.66509417779738556"/>
    <n v="0.69594957602846286"/>
    <n v="0.72511852980330982"/>
    <n v="0.7445397033713107"/>
    <n v="0.75948468442456862"/>
    <n v="0.76994901701226437"/>
    <n v="0.77735994170511669"/>
    <n v="0.78230557885523366"/>
    <n v="0.78531975888375172"/>
    <n v="0.78699852722473163"/>
    <n v="0.78748828411463734"/>
    <n v="0.78675483890922682"/>
    <n v="0.78562115129142429"/>
    <n v="0.78192219022895948"/>
    <n v="0.77825145002856277"/>
    <n v="0.77455157526040797"/>
    <n v="0.77091936559768204"/>
    <n v="5.8153340461836311"/>
    <n v="5.8153340461836311"/>
    <n v="0.52915362957447631"/>
    <n v="1.1117688324704817"/>
    <n v="1.739394323694524"/>
    <n v="2.4044885014919095"/>
    <n v="3.1004380775203724"/>
    <n v="3.8255566073236822"/>
    <n v="4.5700963106949928"/>
    <n v="5.3295809951195618"/>
    <n v="5.8153340461836311"/>
    <n v="5.8153340461836311"/>
    <n v="5.8153340461836311"/>
    <n v="5.8153340461836311"/>
    <n v="5.8153340461836311"/>
    <n v="5.8153340461836311"/>
    <n v="5.8153340461836311"/>
    <n v="5.8153340461836311"/>
    <n v="5.8153340461836311"/>
    <n v="5.8153340461836311"/>
    <n v="5.8153340461836311"/>
    <n v="5.8153340461836311"/>
  </r>
  <r>
    <x v="42"/>
    <s v="Under $10"/>
    <n v="5.8978203933811804"/>
    <s v="Lighting"/>
    <s v="Rural"/>
    <s v="SC-NR"/>
    <s v="M_Input"/>
    <x v="2"/>
    <s v="Exterior"/>
    <s v="Exterior Lighting: Walkway - HID 150W - NR"/>
    <n v="0.37827208019632208"/>
    <n v="0.41390506351147233"/>
    <n v="0.44390513184760472"/>
    <n v="0.46887860345643378"/>
    <n v="0.48944421389475423"/>
    <n v="0.50888578245706517"/>
    <n v="0.52183030149594889"/>
    <n v="0.53179136749962219"/>
    <n v="0.53876601050645989"/>
    <n v="0.54370550890734015"/>
    <n v="0.54700185420928349"/>
    <n v="0.54901085282253193"/>
    <n v="0.55012977844644451"/>
    <n v="0.55045620915175741"/>
    <n v="0.54996735633386928"/>
    <n v="0.54921173562426528"/>
    <n v="0.54674631963230602"/>
    <n v="0.54429971329080684"/>
    <n v="0.54183368829956868"/>
    <n v="0.53941276317021181"/>
    <n v="3.3364562802257249"/>
    <n v="4.8604958433097964"/>
    <n v="5.8978203933811804"/>
    <s v="S-All-Lgt-Streetlight-All-All-U"/>
    <n v="0"/>
    <n v="3.3364562802257249"/>
    <n v="0.37827208019632208"/>
    <n v="0.79217714370779446"/>
    <n v="1.2360822755553991"/>
    <n v="1.7049608790118329"/>
    <n v="2.194405092906587"/>
    <n v="2.7032908753636522"/>
    <n v="3.2251211768596013"/>
    <n v="3.3364562802257249"/>
    <n v="3.3364562802257249"/>
    <n v="3.3364562802257249"/>
    <n v="3.3364562802257249"/>
    <n v="3.3364562802257249"/>
    <n v="3.3364562802257249"/>
    <n v="3.3364562802257249"/>
    <n v="3.3364562802257249"/>
    <n v="3.3364562802257249"/>
    <n v="3.3364562802257249"/>
    <n v="3.3364562802257249"/>
    <n v="3.3364562802257249"/>
    <n v="3.3364562802257249"/>
    <n v="0.35881847336423539"/>
    <n v="0.39445145667938564"/>
    <n v="0.42445152501551803"/>
    <n v="0.4494249966243471"/>
    <n v="0.46999060706266754"/>
    <n v="0.48943217562497848"/>
    <n v="0.50237669466386214"/>
    <n v="0.51233776066753545"/>
    <n v="0.51931240367437315"/>
    <n v="0.52425190207525341"/>
    <n v="0.52754824737719674"/>
    <n v="0.52955724599044518"/>
    <n v="0.53067617161435776"/>
    <n v="0.53100260231967067"/>
    <n v="0.53051374950178254"/>
    <n v="0.52975812879217854"/>
    <n v="0.52729271280021928"/>
    <n v="0.5248461064587201"/>
    <n v="0.52238008146748194"/>
    <n v="0.51995915633812506"/>
    <n v="2.9473841435839909"/>
    <n v="2.9473841435839909"/>
    <n v="0.35881847336423539"/>
    <n v="0.75326993004362097"/>
    <n v="1.1777214550591391"/>
    <n v="1.6271464516834862"/>
    <n v="2.0971370587461537"/>
    <n v="2.5865692343711322"/>
    <n v="2.9473841435839909"/>
    <n v="2.9473841435839909"/>
    <n v="2.9473841435839909"/>
    <n v="2.9473841435839909"/>
    <n v="2.9473841435839909"/>
    <n v="2.9473841435839909"/>
    <n v="2.9473841435839909"/>
    <n v="2.9473841435839909"/>
    <n v="2.9473841435839909"/>
    <n v="2.9473841435839909"/>
    <n v="2.9473841435839909"/>
    <n v="2.9473841435839909"/>
    <n v="2.9473841435839909"/>
    <n v="2.9473841435839909"/>
  </r>
  <r>
    <x v="42"/>
    <s v="Under $10"/>
    <n v="6.8356040129525333"/>
    <s v="Lighting"/>
    <s v="Rural"/>
    <s v="SC-NR"/>
    <s v="M_Input"/>
    <x v="2"/>
    <s v="Exterior"/>
    <s v="Exterior Lighting: Façade - HID 150W - NR"/>
    <n v="0.38370812900756018"/>
    <n v="0.4198531845763398"/>
    <n v="0.45028437602293553"/>
    <n v="0.47561673483956801"/>
    <n v="0.49647788826937128"/>
    <n v="0.51619884651229742"/>
    <n v="0.52932938783782968"/>
    <n v="0.53943360170739829"/>
    <n v="0.54650847547883941"/>
    <n v="0.5515189581151837"/>
    <n v="0.55486267433054681"/>
    <n v="0.55690054373573328"/>
    <n v="0.55803554914619691"/>
    <n v="0.55836667090152514"/>
    <n v="0.55787079290805908"/>
    <n v="0.55710431337150168"/>
    <n v="0.55460346753321244"/>
    <n v="0.55212170165393448"/>
    <n v="0.54962023806459737"/>
    <n v="0.54716452245542335"/>
    <n v="3.3844036179897383"/>
    <n v="6.0260433356133021"/>
    <n v="6.8356040129525333"/>
    <s v="S-All-Lgt-Streetlight-All-All-U"/>
    <n v="0"/>
    <n v="3.3844036179897383"/>
    <n v="0.38370812900756018"/>
    <n v="0.80356131358389993"/>
    <n v="1.2538456896068355"/>
    <n v="1.7294624244464036"/>
    <n v="2.2259403127157751"/>
    <n v="2.7421391592280724"/>
    <n v="3.271468547065902"/>
    <n v="3.3844036179897383"/>
    <n v="3.3844036179897383"/>
    <n v="3.3844036179897383"/>
    <n v="3.3844036179897383"/>
    <n v="3.3844036179897383"/>
    <n v="3.3844036179897383"/>
    <n v="3.3844036179897383"/>
    <n v="3.3844036179897383"/>
    <n v="3.3844036179897383"/>
    <n v="3.3844036179897383"/>
    <n v="3.3844036179897383"/>
    <n v="3.3844036179897383"/>
    <n v="3.3844036179897383"/>
    <n v="0.36397495949604186"/>
    <n v="0.40012001506482148"/>
    <n v="0.43055120651141721"/>
    <n v="0.45588356532804969"/>
    <n v="0.47674471875785296"/>
    <n v="0.49646567700077909"/>
    <n v="0.50959621832631141"/>
    <n v="0.51970043219588002"/>
    <n v="0.52677530596732103"/>
    <n v="0.53178578860366543"/>
    <n v="0.53512950481902855"/>
    <n v="0.5371673742242149"/>
    <n v="0.53830237963467864"/>
    <n v="0.53863350139000676"/>
    <n v="0.5381376233965407"/>
    <n v="0.5373711438599833"/>
    <n v="0.53487029802169417"/>
    <n v="0.53238853214241622"/>
    <n v="0.52988706855307899"/>
    <n v="0.52743135294390497"/>
    <n v="2.9897402277593716"/>
    <n v="2.9897402277593716"/>
    <n v="0.36397495949604186"/>
    <n v="0.76409497456086339"/>
    <n v="1.1946461810722806"/>
    <n v="1.6505297464003303"/>
    <n v="2.1272744651581834"/>
    <n v="2.6237401421589626"/>
    <n v="2.9897402277593716"/>
    <n v="2.9897402277593716"/>
    <n v="2.9897402277593716"/>
    <n v="2.9897402277593716"/>
    <n v="2.9897402277593716"/>
    <n v="2.9897402277593716"/>
    <n v="2.9897402277593716"/>
    <n v="2.9897402277593716"/>
    <n v="2.9897402277593716"/>
    <n v="2.9897402277593716"/>
    <n v="2.9897402277593716"/>
    <n v="2.9897402277593716"/>
    <n v="2.9897402277593716"/>
    <n v="2.9897402277593716"/>
  </r>
  <r>
    <x v="42"/>
    <s v="Under $5"/>
    <n v="-39.263552859597326"/>
    <s v="Lighting"/>
    <s v="Rural"/>
    <s v="SC-NR"/>
    <s v="M_Input"/>
    <x v="2"/>
    <s v="Exterior"/>
    <s v="Exterior Lighting: Walkway - INC 75W - NR"/>
    <n v="6.5565488239955096E-3"/>
    <n v="7.174171448242974E-3"/>
    <n v="7.694159369812467E-3"/>
    <n v="8.127021837015894E-3"/>
    <n v="8.4834833259635842E-3"/>
    <n v="8.820461919328686E-3"/>
    <n v="9.0448278599435262E-3"/>
    <n v="9.2174819335886903E-3"/>
    <n v="9.3383726622423592E-3"/>
    <n v="9.4239884507896117E-3"/>
    <n v="9.481123645387432E-3"/>
    <n v="9.5159453998459372E-3"/>
    <n v="9.5353396159873812E-3"/>
    <n v="9.5409976038989507E-3"/>
    <n v="9.5325243711756498E-3"/>
    <n v="9.5194272795997396E-3"/>
    <n v="9.4766944923574212E-3"/>
    <n v="9.4342877307407244E-3"/>
    <n v="9.3915443877801361E-3"/>
    <n v="9.3495827558203355E-3"/>
    <n v="8.6745650732693594E-2"/>
    <n v="-1.7509340822679484"/>
    <n v="-39.263552859597326"/>
    <s v="S-All-Lgt-Streetlight-All-All-U"/>
    <n v="0"/>
    <n v="8.6745650732693594E-2"/>
    <n v="6.5565488239955096E-3"/>
    <n v="1.3730720272238484E-2"/>
    <n v="2.1424879642050951E-2"/>
    <n v="2.9551901479066847E-2"/>
    <n v="3.803538480503043E-2"/>
    <n v="4.6855846724359114E-2"/>
    <n v="5.5900674584302638E-2"/>
    <n v="6.5118156517891324E-2"/>
    <n v="7.4456529180133679E-2"/>
    <n v="8.3880517630923287E-2"/>
    <n v="8.6745650732693594E-2"/>
    <n v="8.6745650732693594E-2"/>
    <n v="8.6745650732693594E-2"/>
    <n v="8.6745650732693594E-2"/>
    <n v="8.6745650732693594E-2"/>
    <n v="8.6745650732693594E-2"/>
    <n v="8.6745650732693594E-2"/>
    <n v="8.6745650732693594E-2"/>
    <n v="8.6745650732693594E-2"/>
    <n v="8.6745650732693594E-2"/>
    <n v="6.0507679469168005E-3"/>
    <n v="6.6683905711642649E-3"/>
    <n v="7.1883784927337579E-3"/>
    <n v="7.6212409599371849E-3"/>
    <n v="7.9777024488848752E-3"/>
    <n v="8.3146810422499769E-3"/>
    <n v="8.5390469828648171E-3"/>
    <n v="8.7117010565099812E-3"/>
    <n v="8.8325917851636501E-3"/>
    <n v="8.9182075737109026E-3"/>
    <n v="8.9753427683087229E-3"/>
    <n v="9.0101645227672281E-3"/>
    <n v="9.0295587389086721E-3"/>
    <n v="9.0352167268202416E-3"/>
    <n v="9.0267434940969407E-3"/>
    <n v="9.0136464025210306E-3"/>
    <n v="8.9709136152787122E-3"/>
    <n v="8.9285068536620153E-3"/>
    <n v="8.885763510701427E-3"/>
    <n v="8.8438018787416264E-3"/>
    <n v="7.6630033191119412E-2"/>
    <n v="7.6630033191119412E-2"/>
    <n v="6.0507679469168005E-3"/>
    <n v="1.2719158518081065E-2"/>
    <n v="1.9907537010814824E-2"/>
    <n v="2.7528777970752011E-2"/>
    <n v="3.5506480419636888E-2"/>
    <n v="4.3821161461886866E-2"/>
    <n v="5.2360208444751685E-2"/>
    <n v="6.1071909501261665E-2"/>
    <n v="6.9904501286425308E-2"/>
    <n v="7.6630033191119412E-2"/>
    <n v="7.6630033191119412E-2"/>
    <n v="7.6630033191119412E-2"/>
    <n v="7.6630033191119412E-2"/>
    <n v="7.6630033191119412E-2"/>
    <n v="7.6630033191119412E-2"/>
    <n v="7.6630033191119412E-2"/>
    <n v="7.6630033191119412E-2"/>
    <n v="7.6630033191119412E-2"/>
    <n v="7.6630033191119412E-2"/>
    <n v="7.6630033191119412E-2"/>
  </r>
  <r>
    <x v="42"/>
    <s v="Under $5"/>
    <n v="3.6854004885990559"/>
    <s v="Lighting"/>
    <s v="Rural"/>
    <s v="SC-NR"/>
    <s v="M_Input"/>
    <x v="2"/>
    <s v="Exterior"/>
    <s v="Exterior Lighting: Façade - HID 400W - NR"/>
    <n v="0.16555978724215911"/>
    <n v="0.18115541125278636"/>
    <n v="0.1942856558333606"/>
    <n v="0.20521589061069337"/>
    <n v="0.21421691994097428"/>
    <n v="0.22272598556685791"/>
    <n v="0.22839146269357957"/>
    <n v="0.23275116052646577"/>
    <n v="0.23580377919105971"/>
    <n v="0.23796566833685201"/>
    <n v="0.23940839238506409"/>
    <n v="0.24028767848729657"/>
    <n v="0.24077740294208216"/>
    <n v="0.24092027311662131"/>
    <n v="0.24070631503523104"/>
    <n v="0.24037559963098321"/>
    <n v="0.2392965515900061"/>
    <n v="0.23822573604064351"/>
    <n v="0.23714642145662415"/>
    <n v="0.23608684590154361"/>
    <n v="1.4602795733966181"/>
    <n v="2.9063260974677427"/>
    <n v="3.6854004885990559"/>
    <s v="S-All-Lgt-Streetlight-All-All-U"/>
    <n v="0"/>
    <n v="1.4602795733966181"/>
    <n v="0.16555978724215911"/>
    <n v="0.34671519849494548"/>
    <n v="0.54100085432830602"/>
    <n v="0.74621674493899937"/>
    <n v="0.96043366487997361"/>
    <n v="1.1831596504468316"/>
    <n v="1.411551113140411"/>
    <n v="1.4602795733966181"/>
    <n v="1.4602795733966181"/>
    <n v="1.4602795733966181"/>
    <n v="1.4602795733966181"/>
    <n v="1.4602795733966181"/>
    <n v="1.4602795733966181"/>
    <n v="1.4602795733966181"/>
    <n v="1.4602795733966181"/>
    <n v="1.4602795733966181"/>
    <n v="1.4602795733966181"/>
    <n v="1.4602795733966181"/>
    <n v="1.4602795733966181"/>
    <n v="1.4602795733966181"/>
    <n v="0.15704545278072771"/>
    <n v="0.17264107679135496"/>
    <n v="0.1857713213719292"/>
    <n v="0.19670155614926196"/>
    <n v="0.20570258547954287"/>
    <n v="0.2142116511054265"/>
    <n v="0.21987712823214817"/>
    <n v="0.22423682606503437"/>
    <n v="0.22728944472962831"/>
    <n v="0.2294513338754206"/>
    <n v="0.23089405792363268"/>
    <n v="0.23177334402586516"/>
    <n v="0.23226306848065076"/>
    <n v="0.23240593865518991"/>
    <n v="0.23219198057379964"/>
    <n v="0.2318612651695518"/>
    <n v="0.23078221712857469"/>
    <n v="0.2297114015792121"/>
    <n v="0.22863208699519275"/>
    <n v="0.2275725114401122"/>
    <n v="1.2899928841679902"/>
    <n v="1.2899928841679902"/>
    <n v="0.15704545278072771"/>
    <n v="0.32968652957208266"/>
    <n v="0.51545785094401186"/>
    <n v="0.71215940709327386"/>
    <n v="0.91786199257281675"/>
    <n v="1.1320736436782433"/>
    <n v="1.2899928841679902"/>
    <n v="1.2899928841679902"/>
    <n v="1.2899928841679902"/>
    <n v="1.2899928841679902"/>
    <n v="1.2899928841679902"/>
    <n v="1.2899928841679902"/>
    <n v="1.2899928841679902"/>
    <n v="1.2899928841679902"/>
    <n v="1.2899928841679902"/>
    <n v="1.2899928841679902"/>
    <n v="1.2899928841679902"/>
    <n v="1.2899928841679902"/>
    <n v="1.2899928841679902"/>
    <n v="1.2899928841679902"/>
  </r>
  <r>
    <x v="42"/>
    <s v="Under $5"/>
    <n v="-10.080782713782549"/>
    <s v="Lighting"/>
    <s v="Rural"/>
    <s v="SC-NR"/>
    <s v="M_Input"/>
    <x v="2"/>
    <s v="Exterior"/>
    <s v="Exterior Lighting: Walkway - CFL 26W - NR"/>
    <n v="8.8327221464428243E-3"/>
    <n v="9.6647588135640346E-3"/>
    <n v="1.0365265887334404E-2"/>
    <n v="1.0948401009647377E-2"/>
    <n v="1.1428611768737483E-2"/>
    <n v="1.1882575944768626E-2"/>
    <n v="1.2184832828042853E-2"/>
    <n v="1.2417425538155532E-2"/>
    <n v="1.2580284725960398E-2"/>
    <n v="1.2695622915591336E-2"/>
    <n v="1.277259318031636E-2"/>
    <n v="1.2819503664786175E-2"/>
    <n v="1.2845630782424422E-2"/>
    <n v="1.2853252999000914E-2"/>
    <n v="1.2841838196436924E-2"/>
    <n v="1.2824194314888576E-2"/>
    <n v="1.2766626401282399E-2"/>
    <n v="1.2709497696449168E-2"/>
    <n v="1.2651915562598617E-2"/>
    <n v="1.2595386518758394E-2"/>
    <n v="0.11686029508849756"/>
    <n v="-0.13797790612663485"/>
    <n v="-10.080782713782549"/>
    <s v="S-All-Lgt-Streetlight-All-All-U"/>
    <n v="0"/>
    <n v="0.11686029508849756"/>
    <n v="8.8327221464428243E-3"/>
    <n v="1.8497480960006859E-2"/>
    <n v="2.8862746847341261E-2"/>
    <n v="3.9811147856988638E-2"/>
    <n v="5.123975962572612E-2"/>
    <n v="6.312233557049475E-2"/>
    <n v="7.5307168398537599E-2"/>
    <n v="8.7724593936693129E-2"/>
    <n v="0.10030487866265353"/>
    <n v="0.11300050157824487"/>
    <n v="0.11686029508849756"/>
    <n v="0.11686029508849756"/>
    <n v="0.11686029508849756"/>
    <n v="0.11686029508849756"/>
    <n v="0.11686029508849756"/>
    <n v="0.11686029508849756"/>
    <n v="0.11686029508849756"/>
    <n v="0.11686029508849756"/>
    <n v="0.11686029508849756"/>
    <n v="0.11686029508849756"/>
    <n v="8.1513542386998632E-3"/>
    <n v="8.9833909058210735E-3"/>
    <n v="9.683897979591443E-3"/>
    <n v="1.0267033101904416E-2"/>
    <n v="1.0747243860994522E-2"/>
    <n v="1.1201208037025664E-2"/>
    <n v="1.1503464920299892E-2"/>
    <n v="1.173605763041257E-2"/>
    <n v="1.1898916818217437E-2"/>
    <n v="1.2014255007848374E-2"/>
    <n v="1.2091225272573398E-2"/>
    <n v="1.2138135757043214E-2"/>
    <n v="1.2164262874681461E-2"/>
    <n v="1.2171885091257953E-2"/>
    <n v="1.2160470288693962E-2"/>
    <n v="1.2142826407145615E-2"/>
    <n v="1.2085258493539438E-2"/>
    <n v="1.2028129788706206E-2"/>
    <n v="1.1970547654855656E-2"/>
    <n v="1.1914018611015433E-2"/>
    <n v="0.10323293693363834"/>
    <n v="0.10323293693363834"/>
    <n v="8.1513542386998632E-3"/>
    <n v="1.7134745144520937E-2"/>
    <n v="2.681864312411238E-2"/>
    <n v="3.7085676226016794E-2"/>
    <n v="4.7832920087011316E-2"/>
    <n v="5.903412812403698E-2"/>
    <n v="7.0537593044336877E-2"/>
    <n v="8.2273650674749454E-2"/>
    <n v="9.4172567492966888E-2"/>
    <n v="0.10323293693363834"/>
    <n v="0.10323293693363834"/>
    <n v="0.10323293693363834"/>
    <n v="0.10323293693363834"/>
    <n v="0.10323293693363834"/>
    <n v="0.10323293693363834"/>
    <n v="0.10323293693363834"/>
    <n v="0.10323293693363834"/>
    <n v="0.10323293693363834"/>
    <n v="0.10323293693363834"/>
    <n v="0.10323293693363834"/>
  </r>
  <r>
    <x v="42"/>
    <s v="Under $10"/>
    <n v="9.6592332560410696"/>
    <s v="Lighting"/>
    <s v="Rural"/>
    <s v="SC-NR"/>
    <s v="M_Input"/>
    <x v="2"/>
    <s v="Parking"/>
    <s v="Exterior Lighting: Parking Lot - MH 400W - NR"/>
    <n v="0.22406996581334615"/>
    <n v="0.24517721049582292"/>
    <n v="0.26294779055815931"/>
    <n v="0.27774085941676147"/>
    <n v="0.28992292589508439"/>
    <n v="0.30143916468504195"/>
    <n v="0.30910686761730044"/>
    <n v="0.3150073182076511"/>
    <n v="0.31913875719540652"/>
    <n v="0.32206467559056251"/>
    <n v="0.32401727007951348"/>
    <n v="0.32520730305883377"/>
    <n v="0.32587010012851869"/>
    <n v="0.32606346178751805"/>
    <n v="0.32577388917582778"/>
    <n v="0.32532629625149417"/>
    <n v="0.32386590383567737"/>
    <n v="0.32241665334112879"/>
    <n v="0.32095590018378539"/>
    <n v="0.31952186198913435"/>
    <n v="2.5990412447486353"/>
    <n v="6.1829640034598832"/>
    <n v="9.6592332560410696"/>
    <s v="S-All-Lgt-Streetlight-All-All-U"/>
    <n v="0"/>
    <n v="2.5990412447486353"/>
    <n v="0.22406996581334615"/>
    <n v="0.46924717630916907"/>
    <n v="0.73219496686732843"/>
    <n v="1.0099358262840898"/>
    <n v="1.2998587521791742"/>
    <n v="1.6012979168642163"/>
    <n v="1.9104047844815168"/>
    <n v="2.2254121026891678"/>
    <n v="2.5445508598845743"/>
    <n v="2.5990412447486353"/>
    <n v="2.5990412447486353"/>
    <n v="2.5990412447486353"/>
    <n v="2.5990412447486353"/>
    <n v="2.5990412447486353"/>
    <n v="2.5990412447486353"/>
    <n v="2.5990412447486353"/>
    <n v="2.5990412447486353"/>
    <n v="2.5990412447486353"/>
    <n v="2.5990412447486353"/>
    <n v="2.5990412447486353"/>
    <n v="0.20891594541890043"/>
    <n v="0.2300231901013772"/>
    <n v="0.24779377016371359"/>
    <n v="0.26258683902231572"/>
    <n v="0.27476890550063865"/>
    <n v="0.28628514429059621"/>
    <n v="0.2939528472228547"/>
    <n v="0.29985329781320536"/>
    <n v="0.30398473680096078"/>
    <n v="0.30691065519611677"/>
    <n v="0.30886324968506773"/>
    <n v="0.31005328266438803"/>
    <n v="0.31071607973407295"/>
    <n v="0.31090944139307231"/>
    <n v="0.31061986878138204"/>
    <n v="0.31017227585704843"/>
    <n v="0.30871188344123163"/>
    <n v="0.30726263294668305"/>
    <n v="0.30580187978933965"/>
    <n v="0.3043678415946886"/>
    <n v="2.2959608368597206"/>
    <n v="2.2959608368597206"/>
    <n v="0.20891594541890043"/>
    <n v="0.43893913552027763"/>
    <n v="0.68673290568399126"/>
    <n v="0.94931974470630698"/>
    <n v="1.2240886502069457"/>
    <n v="1.5103737944975419"/>
    <n v="1.8043266417203967"/>
    <n v="2.1041799395336023"/>
    <n v="2.2959608368597206"/>
    <n v="2.2959608368597206"/>
    <n v="2.2959608368597206"/>
    <n v="2.2959608368597206"/>
    <n v="2.2959608368597206"/>
    <n v="2.2959608368597206"/>
    <n v="2.2959608368597206"/>
    <n v="2.2959608368597206"/>
    <n v="2.2959608368597206"/>
    <n v="2.2959608368597206"/>
    <n v="2.2959608368597206"/>
    <n v="2.2959608368597206"/>
  </r>
  <r>
    <x v="42"/>
    <s v="Under $15"/>
    <n v="13.740235453764541"/>
    <s v="Lighting"/>
    <s v="Rural"/>
    <s v="SC-NR"/>
    <s v="M_Input"/>
    <x v="2"/>
    <s v="Parking"/>
    <s v="Exterior Lighting: Parking Lot - MH 1000W - NR"/>
    <n v="0.15210606951688496"/>
    <n v="0.16643436208982684"/>
    <n v="0.17849761687056231"/>
    <n v="0.18853963902202289"/>
    <n v="0.1968092267995952"/>
    <n v="0.20462682882224881"/>
    <n v="0.20983191800506448"/>
    <n v="0.21383733811756833"/>
    <n v="0.21664189491568817"/>
    <n v="0.2186281046479869"/>
    <n v="0.21995359006945611"/>
    <n v="0.2207614236335074"/>
    <n v="0.22121135210469339"/>
    <n v="0.22134261236458097"/>
    <n v="0.22114604094259635"/>
    <n v="0.22084220013012151"/>
    <n v="0.21985083767993399"/>
    <n v="0.2188670387327121"/>
    <n v="0.2178754313993003"/>
    <n v="0.21690195906206089"/>
    <n v="0.31610639473492691"/>
    <n v="8.1646321641570694"/>
    <n v="13.740235453764541"/>
    <s v="S-All-Lgt-Streetlight-All-All-U"/>
    <n v="0"/>
    <n v="0.31610639473492691"/>
    <n v="0.15210606951688496"/>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31610639473492691"/>
    <n v="0.15026297342816125"/>
    <n v="0.16459126600110313"/>
    <n v="0.1766545207818386"/>
    <n v="0.18669654293329918"/>
    <n v="0.19496613071087149"/>
    <n v="0.2027837327335251"/>
    <n v="0.20798882191634077"/>
    <n v="0.21199424202884462"/>
    <n v="0.21479879882696445"/>
    <n v="0.21678500855926319"/>
    <n v="0.2181104939807324"/>
    <n v="0.21891832754478369"/>
    <n v="0.21936825601596968"/>
    <n v="0.21949951627585726"/>
    <n v="0.21930294485387264"/>
    <n v="0.2189991040413978"/>
    <n v="0.21800774159121028"/>
    <n v="0.21702394264398839"/>
    <n v="0.21603233531057658"/>
    <n v="0.21505886297333718"/>
    <n v="0.27924447296045285"/>
    <n v="0.27924447296045285"/>
    <n v="0.1502629734281612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n v="0.27924447296045285"/>
  </r>
  <r>
    <x v="43"/>
    <s v="Under $30"/>
    <n v="27.097106774814481"/>
    <s v="HVAC"/>
    <s v="Rural"/>
    <s v="SC-NR"/>
    <s v="Measure InputOutput"/>
    <x v="2"/>
    <s v="All"/>
    <s v="Premium Fume Hood-NR"/>
    <n v="9.5870656725544918E-3"/>
    <n v="1.1462700984942465E-2"/>
    <n v="1.3328777876957406E-2"/>
    <n v="1.5186802735205465E-2"/>
    <n v="1.7033097202509919E-2"/>
    <n v="1.8872755835026268E-2"/>
    <n v="2.0698179038864718E-2"/>
    <n v="2.2508570701934794E-2"/>
    <n v="2.4304689899907632E-2"/>
    <n v="2.6094095313489867E-2"/>
    <n v="2.7874677717917143E-2"/>
    <n v="2.9640040000192207E-2"/>
    <n v="3.1387034973568956E-2"/>
    <n v="3.313148398861878E-2"/>
    <n v="3.4865344568094314E-2"/>
    <n v="3.6591889596754128E-2"/>
    <n v="3.6483738608799679E-2"/>
    <n v="3.6375908778127498E-2"/>
    <n v="3.6268399146354553E-2"/>
    <n v="3.6161208757972359E-2"/>
    <n v="0.60268681263287249"/>
    <n v="16.777216841965799"/>
    <n v="27.097106774814481"/>
    <s v="C-All-HVAC-Vent-All-All-E"/>
    <n v="0"/>
    <n v="0.51785646139779262"/>
    <n v="9.5870656725544918E-3"/>
    <n v="2.1049766657496957E-2"/>
    <n v="3.4378544534454367E-2"/>
    <n v="4.9565347269659832E-2"/>
    <n v="6.6598444472169754E-2"/>
    <n v="8.5471200307196016E-2"/>
    <n v="0.10616937934606073"/>
    <n v="0.12867795004799554"/>
    <n v="0.15298263994790318"/>
    <n v="0.17907673526139303"/>
    <n v="0.20695141297931019"/>
    <n v="0.2365914529795024"/>
    <n v="0.26797848795307133"/>
    <n v="0.30110997194169009"/>
    <n v="0.33597531650978441"/>
    <n v="0.37256720610653854"/>
    <n v="0.4090509447153382"/>
    <n v="0.44542685349346572"/>
    <n v="0.48169525263982027"/>
    <n v="0.51785646139779262"/>
    <n v="6.0758185042744427E-3"/>
    <n v="7.9514538166624155E-3"/>
    <n v="9.8175307086773578E-3"/>
    <n v="1.1675555566925417E-2"/>
    <n v="1.3521850034229871E-2"/>
    <n v="1.536150866674622E-2"/>
    <n v="1.7186931870584669E-2"/>
    <n v="1.8997323533654745E-2"/>
    <n v="2.0793442731627584E-2"/>
    <n v="2.2582848145209819E-2"/>
    <n v="2.4363430549637095E-2"/>
    <n v="2.6128792831912159E-2"/>
    <n v="2.7875787805288908E-2"/>
    <n v="2.9620236820338732E-2"/>
    <n v="3.1354097399814262E-2"/>
    <n v="3.3080642428474076E-2"/>
    <n v="3.2972491440519627E-2"/>
    <n v="3.2864661609847447E-2"/>
    <n v="3.2757151978074502E-2"/>
    <n v="3.2649961589692307E-2"/>
    <n v="0.53246186926727157"/>
    <n v="0.44763151803219164"/>
    <n v="6.0758185042744427E-3"/>
    <n v="1.4027272320936857E-2"/>
    <n v="2.3844803029614215E-2"/>
    <n v="3.5520358596539632E-2"/>
    <n v="4.9042208630769503E-2"/>
    <n v="6.440371729751572E-2"/>
    <n v="8.1590649168100382E-2"/>
    <n v="0.10058797270175512"/>
    <n v="0.12138141543338271"/>
    <n v="0.14396426357859254"/>
    <n v="0.16832769412822965"/>
    <n v="0.19445648696014181"/>
    <n v="0.22233227476543072"/>
    <n v="0.25195251158576942"/>
    <n v="0.28330660898558369"/>
    <n v="0.31638725141405777"/>
    <n v="0.34935974285457738"/>
    <n v="0.38222440446442485"/>
    <n v="0.41498155644249934"/>
    <n v="0.44763151803219164"/>
  </r>
  <r>
    <x v="44"/>
    <s v="Under $15"/>
    <n v="13.771691053719787"/>
    <s v="Refrigeration"/>
    <s v="Rural"/>
    <s v="SC-Retro"/>
    <s v="M_Input"/>
    <x v="2"/>
    <s v="Grocery Refrigeration Bundle"/>
    <s v="Replace Shaded Pole with ECM in Walk-in Cooler"/>
    <n v="0.12061813779643157"/>
    <n v="0.12061813779643157"/>
    <n v="0.12061813779643157"/>
    <n v="0.12061813779643157"/>
    <n v="0.12061813779643157"/>
    <n v="0.10855632401678843"/>
    <n v="8.6845059213430748E-2"/>
    <n v="6.9476047370744601E-2"/>
    <n v="5.5580837896595667E-2"/>
    <n v="4.4464670317276543E-2"/>
    <n v="3.5571736253821228E-2"/>
    <n v="2.8457389003056981E-2"/>
    <n v="2.2765911202445591E-2"/>
    <n v="1.8212728961956474E-2"/>
    <n v="1.4570183169565177E-2"/>
    <n v="1.165614653565214E-2"/>
    <n v="7.9503857178445629E-5"/>
    <n v="2.839423470659647E-5"/>
    <n v="9.6798527409408126E-6"/>
    <n v="3.1564737198959582E-6"/>
    <n v="1.1027984894161942"/>
    <n v="8.545155169268936"/>
    <n v="13.771691053719787"/>
    <s v="C-Gro-Ref-All-All-All-E"/>
    <n v="0"/>
    <n v="1.0993684573418374"/>
    <n v="0.12061813779643157"/>
    <n v="0.24123627559286315"/>
    <n v="0.36185441338929469"/>
    <n v="0.48247255118572629"/>
    <n v="0.6030906889821579"/>
    <n v="0.71164701299894628"/>
    <n v="0.79849207221237706"/>
    <n v="0.8679681195831217"/>
    <n v="0.92354895747971733"/>
    <n v="0.96801362779699385"/>
    <n v="1.003585364050815"/>
    <n v="1.0320427530538721"/>
    <n v="1.0548086642563177"/>
    <n v="1.0730213932182742"/>
    <n v="1.0875915763878394"/>
    <n v="1.0992477229234916"/>
    <n v="1.09932722678067"/>
    <n v="1.0993556210153765"/>
    <n v="1.0993653008681175"/>
    <n v="1.0993684573418374"/>
    <n v="0.11101045514838122"/>
    <n v="0.11101045514838122"/>
    <n v="0.11101045514838122"/>
    <n v="0.11101045514838122"/>
    <n v="0.11101045514838122"/>
    <n v="9.8948641368738072E-2"/>
    <n v="7.7237376565380392E-2"/>
    <n v="5.9868364722694245E-2"/>
    <n v="4.5973155248545311E-2"/>
    <n v="3.4856987669226194E-2"/>
    <n v="2.5964053605770875E-2"/>
    <n v="1.8849706355006629E-2"/>
    <n v="1.3158228554395239E-2"/>
    <n v="8.6050463139061215E-3"/>
    <n v="4.9625005215148243E-3"/>
    <n v="2.0484638876017876E-3"/>
    <n v="0"/>
    <n v="0"/>
    <n v="0"/>
    <n v="0"/>
    <n v="0.91064483645518712"/>
    <n v="0.91064483645518712"/>
    <n v="0.11101045514838122"/>
    <n v="0.22202091029676244"/>
    <n v="0.33303136544514367"/>
    <n v="0.44404182059352487"/>
    <n v="0.55505227574190608"/>
    <n v="0.65400091711064412"/>
    <n v="0.73123829367602455"/>
    <n v="0.79110665839871874"/>
    <n v="0.83707981364726403"/>
    <n v="0.87193680131649021"/>
    <n v="0.89790085492226113"/>
    <n v="0.91064483645518712"/>
    <n v="0.91064483645518712"/>
    <n v="0.91064483645518712"/>
    <n v="0.91064483645518712"/>
    <n v="0.91064483645518712"/>
    <n v="0.91064483645518712"/>
    <n v="0.91064483645518712"/>
    <n v="0.91064483645518712"/>
    <n v="0.91064483645518712"/>
  </r>
  <r>
    <x v="44"/>
    <s v="Under $30"/>
    <n v="29.51995684334193"/>
    <s v="Refrigeration"/>
    <s v="Rural"/>
    <s v="SC-Retro"/>
    <s v="M_Input"/>
    <x v="2"/>
    <s v="Grocery Refrigeration Bundle"/>
    <s v="ECM Controllers on Walk-In Evaporator Motors"/>
    <n v="4.0425004540349925E-2"/>
    <n v="4.0425004540349925E-2"/>
    <n v="4.0425004540349925E-2"/>
    <n v="4.0425004540349925E-2"/>
    <n v="4.0425004540349925E-2"/>
    <n v="3.638250408631493E-2"/>
    <n v="2.9106003269051949E-2"/>
    <n v="2.3284802615241559E-2"/>
    <n v="1.8627842092193245E-2"/>
    <n v="1.4902273673754598E-2"/>
    <n v="1.1921818939003679E-2"/>
    <n v="9.537455151202941E-3"/>
    <n v="7.6299641209623533E-3"/>
    <n v="6.1039712967698818E-3"/>
    <n v="4.8831770374159061E-3"/>
    <n v="3.9065416299327253E-3"/>
    <n v="2.6645609409409068E-5"/>
    <n v="9.5162890747918833E-6"/>
    <n v="3.2441894573340668E-6"/>
    <n v="1.0578878665300066E-6"/>
    <n v="0.369601411165706"/>
    <n v="19.106329738896807"/>
    <n v="29.51995684334193"/>
    <s v="C-Gro-Ref-All-All-All-E"/>
    <n v="0"/>
    <n v="0.3684518405894015"/>
    <n v="4.0425004540349925E-2"/>
    <n v="8.085000908069985E-2"/>
    <n v="0.12127501362104978"/>
    <n v="0.1617000181613997"/>
    <n v="0.20212502270174962"/>
    <n v="0.23850752678806456"/>
    <n v="0.26761353005711652"/>
    <n v="0.2908983326723581"/>
    <n v="0.30952617476455135"/>
    <n v="0.32442844843830593"/>
    <n v="0.33635026737730961"/>
    <n v="0.34588772252851258"/>
    <n v="0.35351768664947492"/>
    <n v="0.35962165794624479"/>
    <n v="0.36450483498366071"/>
    <n v="0.36841137661359341"/>
    <n v="0.36843802222300281"/>
    <n v="0.36844753851207762"/>
    <n v="0.36845078270153497"/>
    <n v="0.3684518405894015"/>
    <n v="3.7205002791316395E-2"/>
    <n v="3.7205002791316395E-2"/>
    <n v="3.7205002791316395E-2"/>
    <n v="3.7205002791316395E-2"/>
    <n v="3.7205002791316395E-2"/>
    <n v="3.3162502337281401E-2"/>
    <n v="2.5886001520018423E-2"/>
    <n v="2.0064800866208033E-2"/>
    <n v="1.5407840343159717E-2"/>
    <n v="1.168227192472107E-2"/>
    <n v="8.7018171899701513E-3"/>
    <n v="6.317453402169413E-3"/>
    <n v="4.4099623719288262E-3"/>
    <n v="2.8839695477363542E-3"/>
    <n v="1.6631752883823786E-3"/>
    <n v="6.8653988089919767E-4"/>
    <n v="0"/>
    <n v="0"/>
    <n v="0"/>
    <n v="0"/>
    <n v="0.30520137618503546"/>
    <n v="0.30520137618503546"/>
    <n v="3.7205002791316395E-2"/>
    <n v="7.4410005582632791E-2"/>
    <n v="0.11161500837394919"/>
    <n v="0.14882001116526558"/>
    <n v="0.18602501395658197"/>
    <n v="0.21918751629386338"/>
    <n v="0.24507351781388181"/>
    <n v="0.26513831868008986"/>
    <n v="0.28054615902324959"/>
    <n v="0.29222843094797063"/>
    <n v="0.30093024813794078"/>
    <n v="0.30520137618503546"/>
    <n v="0.30520137618503546"/>
    <n v="0.30520137618503546"/>
    <n v="0.30520137618503546"/>
    <n v="0.30520137618503546"/>
    <n v="0.30520137618503546"/>
    <n v="0.30520137618503546"/>
    <n v="0.30520137618503546"/>
    <n v="0.30520137618503546"/>
  </r>
  <r>
    <x v="44"/>
    <s v="Under $5"/>
    <n v="3.634329616488484"/>
    <s v="Refrigeration"/>
    <s v="Rural"/>
    <s v="SC-Retro"/>
    <s v="M_Input"/>
    <x v="2"/>
    <s v="Grocery Refrigeration Bundle"/>
    <s v="Strip Curtains: Walk-In Coolers/ Freezers"/>
    <n v="4.5191223320746919E-3"/>
    <n v="4.5191223320746919E-3"/>
    <n v="4.5191223320746919E-3"/>
    <n v="4.5191223320746919E-3"/>
    <n v="4.5191223320746919E-3"/>
    <n v="4.0672100988672225E-3"/>
    <n v="3.2537680790937782E-3"/>
    <n v="2.6030144632750224E-3"/>
    <n v="2.082411570620018E-3"/>
    <n v="1.6659292564960143E-3"/>
    <n v="1.3327434051968114E-3"/>
    <n v="1.0661947241574492E-3"/>
    <n v="8.5295577932595931E-4"/>
    <n v="6.8236462346076758E-4"/>
    <n v="5.4589169876861389E-4"/>
    <n v="4.3671335901489114E-4"/>
    <n v="2.9787199754945958E-6"/>
    <n v="1.0638285626769688E-6"/>
    <n v="3.6266882818741534E-7"/>
    <n v="1.182615744098373E-7"/>
    <n v="4.1317843007242963E-2"/>
    <n v="2.3361064114040717"/>
    <n v="3.634329616488484"/>
    <s v="C-Gro-Ref-All-All-All-E"/>
    <n v="0"/>
    <n v="4.1189332197590772E-2"/>
    <n v="4.5191223320746919E-3"/>
    <n v="9.0382446641493839E-3"/>
    <n v="1.3557366996224077E-2"/>
    <n v="1.8076489328298768E-2"/>
    <n v="2.2595611660373459E-2"/>
    <n v="2.666282175924068E-2"/>
    <n v="2.9916589838334458E-2"/>
    <n v="3.2519604301609481E-2"/>
    <n v="3.4602015872229497E-2"/>
    <n v="3.6267945128725512E-2"/>
    <n v="3.7600688533922323E-2"/>
    <n v="3.8666883258079772E-2"/>
    <n v="3.9519839037405732E-2"/>
    <n v="4.0202203660866499E-2"/>
    <n v="4.0748095359635111E-2"/>
    <n v="4.1184808718650004E-2"/>
    <n v="4.1187787438625501E-2"/>
    <n v="4.118885126718818E-2"/>
    <n v="4.1189213936016364E-2"/>
    <n v="4.1189332197590772E-2"/>
    <n v="4.1591574544244635E-3"/>
    <n v="4.1591574544244635E-3"/>
    <n v="4.1591574544244635E-3"/>
    <n v="4.1591574544244635E-3"/>
    <n v="4.1591574544244635E-3"/>
    <n v="3.7072452212169944E-3"/>
    <n v="2.8938032014435501E-3"/>
    <n v="2.2430495856247943E-3"/>
    <n v="1.7224466929697899E-3"/>
    <n v="1.3059643788457861E-3"/>
    <n v="9.7277852754658323E-4"/>
    <n v="7.0622984650722104E-4"/>
    <n v="4.9299090167573116E-4"/>
    <n v="3.2239974581053943E-4"/>
    <n v="1.8592682111838574E-4"/>
    <n v="7.6748481364662992E-5"/>
    <n v="0"/>
    <n v="0"/>
    <n v="0"/>
    <n v="0"/>
    <n v="3.4118545454238397E-2"/>
    <n v="3.4118545454238397E-2"/>
    <n v="4.1591574544244635E-3"/>
    <n v="8.3183149088489269E-3"/>
    <n v="1.247747236327339E-2"/>
    <n v="1.6636629817697854E-2"/>
    <n v="2.0795787272122317E-2"/>
    <n v="2.4503032493339311E-2"/>
    <n v="2.7396835694782861E-2"/>
    <n v="2.9639885280407657E-2"/>
    <n v="3.1362331973377448E-2"/>
    <n v="3.2668296352223236E-2"/>
    <n v="3.3641074879769819E-2"/>
    <n v="3.4118545454238397E-2"/>
    <n v="3.4118545454238397E-2"/>
    <n v="3.4118545454238397E-2"/>
    <n v="3.4118545454238397E-2"/>
    <n v="3.4118545454238397E-2"/>
    <n v="3.4118545454238397E-2"/>
    <n v="3.4118545454238397E-2"/>
    <n v="3.4118545454238397E-2"/>
    <n v="3.4118545454238397E-2"/>
  </r>
  <r>
    <x v="44"/>
    <s v="Under $15"/>
    <n v="10.510114441591968"/>
    <s v="Refrigeration"/>
    <s v="Rural"/>
    <s v="SC-Retro"/>
    <s v="M_Input"/>
    <x v="2"/>
    <s v="Grocery Refrigeration Bundle"/>
    <s v="Anti Sweat Heater Controls"/>
    <n v="9.1001418343445814E-2"/>
    <n v="9.1001418343445814E-2"/>
    <n v="9.1001418343445814E-2"/>
    <n v="9.1001418343445814E-2"/>
    <n v="9.1001418343445814E-2"/>
    <n v="8.1901276509101228E-2"/>
    <n v="6.5521021207280997E-2"/>
    <n v="5.2416816965824779E-2"/>
    <n v="4.1933453572659832E-2"/>
    <n v="3.3546762858127868E-2"/>
    <n v="2.6837410286502293E-2"/>
    <n v="2.1469928229201834E-2"/>
    <n v="1.7175942583361466E-2"/>
    <n v="1.3740754066689174E-2"/>
    <n v="1.0992603253351338E-2"/>
    <n v="8.7940826026810682E-3"/>
    <n v="5.9982386556355369E-5"/>
    <n v="2.1422280912990659E-5"/>
    <n v="7.3030503112888038E-6"/>
    <n v="2.3814294493513787E-6"/>
    <n v="0.83201605096287745"/>
    <n v="5.1911819488041377"/>
    <n v="10.510114441591968"/>
    <s v="C-Gro-Ref-All-All-All-E"/>
    <s v="C-Gro-HVAC-All-All-All-E"/>
    <n v="0.82942823299924084"/>
    <n v="9.1001418343445814E-2"/>
    <n v="0.18200283668689163"/>
    <n v="0.27300425503033743"/>
    <n v="0.36400567337378326"/>
    <n v="0.45500709171722908"/>
    <n v="0.53690836822633026"/>
    <n v="0.60242938943361124"/>
    <n v="0.65484620639943603"/>
    <n v="0.6967796599720959"/>
    <n v="0.73032642283022375"/>
    <n v="0.75716383311672608"/>
    <n v="0.77863376134592788"/>
    <n v="0.79580970392928929"/>
    <n v="0.80955045799597847"/>
    <n v="0.82054306124932985"/>
    <n v="0.82933714385201096"/>
    <n v="0.82939712623856732"/>
    <n v="0.82941854851948027"/>
    <n v="0.82942585156979154"/>
    <n v="0.82942823299924084"/>
    <n v="8.3752817395536291E-2"/>
    <n v="8.3752817395536291E-2"/>
    <n v="8.3752817395536291E-2"/>
    <n v="8.3752817395536291E-2"/>
    <n v="8.3752817395536291E-2"/>
    <n v="7.4652675561191706E-2"/>
    <n v="5.8272420259371474E-2"/>
    <n v="4.5168216017915257E-2"/>
    <n v="3.4684852624750309E-2"/>
    <n v="2.6298161910218346E-2"/>
    <n v="1.9588809338592771E-2"/>
    <n v="1.4221327281292313E-2"/>
    <n v="9.9273416354519455E-3"/>
    <n v="6.4921531187796533E-3"/>
    <n v="3.7440023054418174E-3"/>
    <n v="1.5454816547715473E-3"/>
    <n v="0"/>
    <n v="0"/>
    <n v="0"/>
    <n v="0"/>
    <n v="0.687044032004687"/>
    <n v="0.687044032004687"/>
    <n v="8.3752817395536291E-2"/>
    <n v="0.16750563479107258"/>
    <n v="0.25125845218660886"/>
    <n v="0.33501126958214517"/>
    <n v="0.41876408697768147"/>
    <n v="0.49341676253887318"/>
    <n v="0.55168918279824464"/>
    <n v="0.59685739881615985"/>
    <n v="0.63154225144091014"/>
    <n v="0.65784041335112853"/>
    <n v="0.67742922268972128"/>
    <n v="0.687044032004687"/>
    <n v="0.687044032004687"/>
    <n v="0.687044032004687"/>
    <n v="0.687044032004687"/>
    <n v="0.687044032004687"/>
    <n v="0.687044032004687"/>
    <n v="0.687044032004687"/>
    <n v="0.687044032004687"/>
    <n v="0.687044032004687"/>
  </r>
  <r>
    <x v="44"/>
    <s v="Under $35"/>
    <n v="33.968942493312753"/>
    <s v="Refrigeration"/>
    <s v="Rural"/>
    <s v="SC-Retro"/>
    <s v="M_Input"/>
    <x v="2"/>
    <s v="Grocery Refrigeration Bundle"/>
    <s v="LED Case Lighting"/>
    <n v="7.3773215414453169E-2"/>
    <n v="7.3773215414453169E-2"/>
    <n v="7.3773215414453169E-2"/>
    <n v="7.3773215414453169E-2"/>
    <n v="7.3773215414453169E-2"/>
    <n v="6.6395893873007872E-2"/>
    <n v="5.3116715098406299E-2"/>
    <n v="4.2493372078725028E-2"/>
    <n v="3.3994697662980029E-2"/>
    <n v="2.7195758130384023E-2"/>
    <n v="2.1756606504307222E-2"/>
    <n v="1.740528520344577E-2"/>
    <n v="1.3924228162756619E-2"/>
    <n v="1.1139382530205296E-2"/>
    <n v="8.9115060241642362E-3"/>
    <n v="7.1292048193313893E-3"/>
    <n v="4.8626643463889632E-5"/>
    <n v="1.7366658379965935E-5"/>
    <n v="5.9204517204769707E-6"/>
    <n v="1.9305820827788805E-6"/>
    <n v="0.67450046904008309"/>
    <n v="23.909752517718875"/>
    <n v="33.968942493312753"/>
    <s v="C-Gro-Ref-All-All-All-E"/>
    <s v="C-Gro-HVAC-All-All-All-E"/>
    <n v="0.67240257149562666"/>
    <n v="7.3773215414453169E-2"/>
    <n v="0.14754643082890634"/>
    <n v="0.22131964624335951"/>
    <n v="0.29509286165781268"/>
    <n v="0.36886607707226582"/>
    <n v="0.43526197094527369"/>
    <n v="0.48837868604368001"/>
    <n v="0.53087205812240501"/>
    <n v="0.56486675578538503"/>
    <n v="0.59206251391576903"/>
    <n v="0.61381912042007625"/>
    <n v="0.631224405623522"/>
    <n v="0.64514863378627862"/>
    <n v="0.65628801631648392"/>
    <n v="0.66519952234064816"/>
    <n v="0.6723287271599796"/>
    <n v="0.67237735380344354"/>
    <n v="0.67239472046182347"/>
    <n v="0.6724006409135439"/>
    <n v="0.67240257149562666"/>
    <n v="6.7896904814926634E-2"/>
    <n v="6.7896904814926634E-2"/>
    <n v="6.7896904814926634E-2"/>
    <n v="6.7896904814926634E-2"/>
    <n v="6.7896904814926634E-2"/>
    <n v="6.0519583273481344E-2"/>
    <n v="4.7240404498879771E-2"/>
    <n v="3.66170614791985E-2"/>
    <n v="2.8118387063453501E-2"/>
    <n v="2.1319447530857495E-2"/>
    <n v="1.588029590478069E-2"/>
    <n v="1.152897460391924E-2"/>
    <n v="8.0479175632300892E-3"/>
    <n v="5.2630719306787661E-3"/>
    <n v="3.0351954246377062E-3"/>
    <n v="1.2528942198048593E-3"/>
    <n v="0"/>
    <n v="0"/>
    <n v="0"/>
    <n v="0"/>
    <n v="0.5569742570495525"/>
    <n v="0.5569742570495525"/>
    <n v="6.7896904814926634E-2"/>
    <n v="0.13579380962985327"/>
    <n v="0.2036907144447799"/>
    <n v="0.27158761925970654"/>
    <n v="0.33948452407463314"/>
    <n v="0.40000410734811448"/>
    <n v="0.44724451184699426"/>
    <n v="0.48386157332619278"/>
    <n v="0.51197996038964633"/>
    <n v="0.53329940792050379"/>
    <n v="0.54917970382528447"/>
    <n v="0.5569742570495525"/>
    <n v="0.5569742570495525"/>
    <n v="0.5569742570495525"/>
    <n v="0.5569742570495525"/>
    <n v="0.5569742570495525"/>
    <n v="0.5569742570495525"/>
    <n v="0.5569742570495525"/>
    <n v="0.5569742570495525"/>
    <n v="0.5569742570495525"/>
  </r>
  <r>
    <x v="44"/>
    <s v="Under $15"/>
    <n v="12.62743781172823"/>
    <s v="Refrigeration"/>
    <s v="Rural"/>
    <s v="SC-Retro"/>
    <s v="M_Input"/>
    <x v="2"/>
    <s v="Grocery Refrigeration Bundle"/>
    <s v="Grocery Retrocommisioning"/>
    <n v="0.32504813493694268"/>
    <n v="0.32504813493694268"/>
    <n v="0.32504813493694268"/>
    <n v="0.32504813493694268"/>
    <n v="0.32504813493694268"/>
    <n v="0.29254332144324841"/>
    <n v="0.23403465715459873"/>
    <n v="0.18722772572367899"/>
    <n v="0.14978218057894321"/>
    <n v="0.11982574446315457"/>
    <n v="9.5860595570523649E-2"/>
    <n v="7.6688476456418922E-2"/>
    <n v="6.1350781165135135E-2"/>
    <n v="4.9080624932108109E-2"/>
    <n v="3.9264499945686489E-2"/>
    <n v="3.1411599956549192E-2"/>
    <n v="2.142511977739334E-4"/>
    <n v="7.65182849192855E-5"/>
    <n v="2.6085778949906393E-5"/>
    <n v="8.5062322663383794E-6"/>
    <n v="2.9718796753519152"/>
    <n v="7.77484722873906"/>
    <n v="12.62743781172823"/>
    <s v="C-Gro-Ref-All-All-All-E"/>
    <n v="0"/>
    <n v="2.9626362435686686"/>
    <n v="0.32504813493694268"/>
    <n v="0.65009626987388536"/>
    <n v="0.97514440481082798"/>
    <n v="1.3001925397477707"/>
    <n v="1.6252406746847134"/>
    <n v="1.9177839961279619"/>
    <n v="2.1518186532825605"/>
    <n v="2.3390463790062395"/>
    <n v="2.4888285595851825"/>
    <n v="2.6086543040483372"/>
    <n v="2.7045148996188608"/>
    <n v="2.7812033760752799"/>
    <n v="2.8425541572404152"/>
    <n v="2.8916347821725235"/>
    <n v="2.9308992821182098"/>
    <n v="2.962310882074759"/>
    <n v="2.9625251332725329"/>
    <n v="2.9626016515574523"/>
    <n v="2.9626277373364021"/>
    <n v="2.9626362435686686"/>
    <n v="0.29915684376906337"/>
    <n v="0.29915684376906337"/>
    <n v="0.29915684376906337"/>
    <n v="0.29915684376906337"/>
    <n v="0.29915684376906337"/>
    <n v="0.2666520302753691"/>
    <n v="0.20814336598671945"/>
    <n v="0.16133643455579971"/>
    <n v="0.12389088941106394"/>
    <n v="9.3934453295275291E-2"/>
    <n v="6.9969304402644372E-2"/>
    <n v="5.0797185288539645E-2"/>
    <n v="3.5459489997255858E-2"/>
    <n v="2.3189333764228832E-2"/>
    <n v="1.3373208777807212E-2"/>
    <n v="5.5203087886699156E-3"/>
    <n v="0"/>
    <n v="0"/>
    <n v="0"/>
    <n v="0"/>
    <n v="2.4540538519943298"/>
    <n v="2.4540538519943298"/>
    <n v="0.29915684376906337"/>
    <n v="0.59831368753812675"/>
    <n v="0.89747053130719012"/>
    <n v="1.1966273750762535"/>
    <n v="1.495784218845317"/>
    <n v="1.762436249120686"/>
    <n v="1.9705796151074053"/>
    <n v="2.131916049663205"/>
    <n v="2.2558069390742688"/>
    <n v="2.3497413923695443"/>
    <n v="2.4197106967721886"/>
    <n v="2.4540538519943298"/>
    <n v="2.4540538519943298"/>
    <n v="2.4540538519943298"/>
    <n v="2.4540538519943298"/>
    <n v="2.4540538519943298"/>
    <n v="2.4540538519943298"/>
    <n v="2.4540538519943298"/>
    <n v="2.4540538519943298"/>
    <n v="2.4540538519943298"/>
  </r>
  <r>
    <x v="44"/>
    <s v="Under $25"/>
    <n v="23.594866981746854"/>
    <s v="Refrigeration"/>
    <s v="Rural"/>
    <s v="SC-Retro"/>
    <s v="M_Input"/>
    <x v="2"/>
    <s v="Grocery Refrigeration Bundle"/>
    <s v="Floating Head Pressure Control"/>
    <n v="0.11275754430587495"/>
    <n v="0.11275754430587495"/>
    <n v="0.11275754430587495"/>
    <n v="0.11275754430587495"/>
    <n v="0.11275754430587495"/>
    <n v="0.10148178987528744"/>
    <n v="8.1185431900229962E-2"/>
    <n v="6.494834552018397E-2"/>
    <n v="5.1958676416147175E-2"/>
    <n v="4.1566941132917742E-2"/>
    <n v="3.3253552906334194E-2"/>
    <n v="2.660284232506735E-2"/>
    <n v="2.1282273860053883E-2"/>
    <n v="1.7025819088043109E-2"/>
    <n v="1.3620655270434483E-2"/>
    <n v="1.0896524216347587E-2"/>
    <n v="7.4322650490727036E-5"/>
    <n v="2.6543803746696399E-5"/>
    <n v="9.0490240046076152E-6"/>
    <n v="2.9507686971770511E-6"/>
    <n v="1.0309299397464025"/>
    <n v="15.158088513823971"/>
    <n v="23.594866981746854"/>
    <s v="C-Gro-Ref-All-All-All-E"/>
    <n v="0"/>
    <n v="1.027723440287361"/>
    <n v="0.11275754430587495"/>
    <n v="0.2255150886117499"/>
    <n v="0.33827263291762488"/>
    <n v="0.45103017722349981"/>
    <n v="0.56378772152937473"/>
    <n v="0.66526951140466217"/>
    <n v="0.74645494330489215"/>
    <n v="0.81140328882507617"/>
    <n v="0.86336196524122333"/>
    <n v="0.90492890637414103"/>
    <n v="0.93818245928047528"/>
    <n v="0.96478530160554266"/>
    <n v="0.98606757546559654"/>
    <n v="1.0030933945536396"/>
    <n v="1.0167140498240741"/>
    <n v="1.0276105740404218"/>
    <n v="1.0276848966909125"/>
    <n v="1.0277114404946592"/>
    <n v="1.0277204895186638"/>
    <n v="1.027723440287361"/>
    <n v="0.10377598712338316"/>
    <n v="0.10377598712338316"/>
    <n v="0.10377598712338316"/>
    <n v="0.10377598712338316"/>
    <n v="0.10377598712338316"/>
    <n v="9.2500232692795656E-2"/>
    <n v="7.2203874717738176E-2"/>
    <n v="5.5966788337692183E-2"/>
    <n v="4.2977119233655395E-2"/>
    <n v="3.2585383950425956E-2"/>
    <n v="2.4271995723842411E-2"/>
    <n v="1.7621285142575566E-2"/>
    <n v="1.23007166775621E-2"/>
    <n v="8.0442619055513254E-3"/>
    <n v="4.6390980879426995E-3"/>
    <n v="1.9149670338558036E-3"/>
    <n v="0"/>
    <n v="0"/>
    <n v="0"/>
    <n v="0"/>
    <n v="0.85129879609656678"/>
    <n v="0.85129879609656678"/>
    <n v="0.10377598712338316"/>
    <n v="0.20755197424676633"/>
    <n v="0.31132796137014951"/>
    <n v="0.41510394849353266"/>
    <n v="0.51887993561691581"/>
    <n v="0.61138016830971142"/>
    <n v="0.68358404302744957"/>
    <n v="0.73955083136514177"/>
    <n v="0.78252795059879721"/>
    <n v="0.81511333454922319"/>
    <n v="0.83938533027306561"/>
    <n v="0.85129879609656678"/>
    <n v="0.85129879609656678"/>
    <n v="0.85129879609656678"/>
    <n v="0.85129879609656678"/>
    <n v="0.85129879609656678"/>
    <n v="0.85129879609656678"/>
    <n v="0.85129879609656678"/>
    <n v="0.85129879609656678"/>
    <n v="0.85129879609656678"/>
  </r>
  <r>
    <x v="44"/>
    <s v="Under $20"/>
    <n v="15.312706727523114"/>
    <s v="Refrigeration"/>
    <s v="Rural"/>
    <s v="SC-Retro"/>
    <s v="M_Input"/>
    <x v="2"/>
    <s v="Grocery Refrigeration Bundle"/>
    <s v="LED Motion Sensors on Display Case"/>
    <n v="1.9410741633614226E-2"/>
    <n v="1.9410741633614226E-2"/>
    <n v="1.9410741633614226E-2"/>
    <n v="1.9410741633614226E-2"/>
    <n v="1.9410741633614226E-2"/>
    <n v="1.7469667470252807E-2"/>
    <n v="1.3975733976202245E-2"/>
    <n v="1.1180587180961795E-2"/>
    <n v="8.9444697447694354E-3"/>
    <n v="7.155575795815548E-3"/>
    <n v="5.724460636652438E-3"/>
    <n v="4.5795685093219509E-3"/>
    <n v="3.6636548074575614E-3"/>
    <n v="2.9309238459660483E-3"/>
    <n v="2.3447390767728387E-3"/>
    <n v="1.8757912614182711E-3"/>
    <n v="1.2794334739034822E-5"/>
    <n v="4.5694052639424156E-6"/>
    <n v="1.5577517945347793E-6"/>
    <n v="5.0796254169997872E-7"/>
    <n v="0.1774702954552751"/>
    <n v="9.8929213583940268"/>
    <n v="15.312706727523114"/>
    <s v="C-Gro-Ref-All-All-All-E"/>
    <n v="0"/>
    <n v="0.17691830992800125"/>
    <n v="1.9410741633614226E-2"/>
    <n v="3.8821483267228452E-2"/>
    <n v="5.8232224900842677E-2"/>
    <n v="7.7642966534456903E-2"/>
    <n v="9.7053708168071129E-2"/>
    <n v="0.11452337563832393"/>
    <n v="0.12849910961452618"/>
    <n v="0.13967969679548797"/>
    <n v="0.1486241665402574"/>
    <n v="0.15577974233607295"/>
    <n v="0.16150420297272539"/>
    <n v="0.16608377148204734"/>
    <n v="0.1697474262895049"/>
    <n v="0.17267835013547095"/>
    <n v="0.1750230892122438"/>
    <n v="0.17689888047366206"/>
    <n v="0.17691167480840109"/>
    <n v="0.17691624421366503"/>
    <n v="0.17691780196545956"/>
    <n v="0.17691830992800125"/>
    <n v="1.7864603971517262E-2"/>
    <n v="1.7864603971517262E-2"/>
    <n v="1.7864603971517262E-2"/>
    <n v="1.7864603971517262E-2"/>
    <n v="1.7864603971517262E-2"/>
    <n v="1.5923529808155847E-2"/>
    <n v="1.2429596314105283E-2"/>
    <n v="9.6344495188648328E-3"/>
    <n v="7.3983320826724736E-3"/>
    <n v="5.6094381337185861E-3"/>
    <n v="4.1783229745554762E-3"/>
    <n v="3.0334308472249891E-3"/>
    <n v="2.1175171453605996E-3"/>
    <n v="1.3847861838690865E-3"/>
    <n v="7.9860141467587688E-4"/>
    <n v="3.2965359932130922E-4"/>
    <n v="0"/>
    <n v="0"/>
    <n v="0"/>
    <n v="0"/>
    <n v="0.14654754221333585"/>
    <n v="0.14654754221333585"/>
    <n v="1.7864603971517262E-2"/>
    <n v="3.5729207943034524E-2"/>
    <n v="5.3593811914551787E-2"/>
    <n v="7.1458415886069049E-2"/>
    <n v="8.9323019857586311E-2"/>
    <n v="0.10524654966574215"/>
    <n v="0.11767614597984744"/>
    <n v="0.12731059549871226"/>
    <n v="0.13470892758138475"/>
    <n v="0.14031836571510334"/>
    <n v="0.14449668868965881"/>
    <n v="0.14654754221333585"/>
    <n v="0.14654754221333585"/>
    <n v="0.14654754221333585"/>
    <n v="0.14654754221333585"/>
    <n v="0.14654754221333585"/>
    <n v="0.14654754221333585"/>
    <n v="0.14654754221333585"/>
    <n v="0.14654754221333585"/>
    <n v="0.14654754221333585"/>
  </r>
  <r>
    <x v="45"/>
    <s v="Under $10"/>
    <n v="8.4196683832353205"/>
    <s v="Lighting"/>
    <s v="Rural"/>
    <s v="SC-NR"/>
    <s v="M_Input"/>
    <x v="2"/>
    <s v="Large Off"/>
    <s v="Market Average HP Low Power T8 Shift"/>
    <n v="5.5367563024362007E-2"/>
    <n v="6.5137723195640915E-2"/>
    <n v="7.2867473283470763E-2"/>
    <n v="7.8969981077735965E-2"/>
    <n v="8.3774788641281364E-2"/>
    <n v="8.7544738158764138E-2"/>
    <n v="9.0489471993692963E-2"/>
    <n v="9.2776200333917397E-2"/>
    <n v="9.4538289465665143E-2"/>
    <n v="9.5882111780909191E-2"/>
    <n v="9.6892509343238564E-2"/>
    <n v="9.7637151627992066E-2"/>
    <n v="9.7351280663078174E-2"/>
    <n v="9.7061733738410441E-2"/>
    <n v="9.6771400604207539E-2"/>
    <n v="9.6481363416789909E-2"/>
    <n v="9.6191048381433469E-2"/>
    <n v="9.5900733346077002E-2"/>
    <n v="9.5610418310720577E-2"/>
    <n v="9.5320103275364124E-2"/>
    <n v="0.63745001475504137"/>
    <n v="4.0393946462739097"/>
    <n v="8.4196683832353205"/>
    <s v="C-All-Lgt-LPD Int-All-All-E"/>
    <s v="C-LOff-HVAC-ER-All-All-C"/>
    <n v="0.63745001475504137"/>
    <n v="5.5367563024362007E-2"/>
    <n v="0.12050528622000292"/>
    <n v="0.19337275950347368"/>
    <n v="0.27234274058120966"/>
    <n v="0.35611752922249101"/>
    <n v="0.44366226738125514"/>
    <n v="0.53415173937494809"/>
    <n v="0.62692793970886551"/>
    <n v="0.63745001475504137"/>
    <n v="0.63745001475504137"/>
    <n v="0.63745001475504137"/>
    <n v="0.63745001475504137"/>
    <n v="0.63745001475504137"/>
    <n v="0.63745001475504137"/>
    <n v="0.63745001475504137"/>
    <n v="0.63745001475504137"/>
    <n v="0.63745001475504137"/>
    <n v="0.63745001475504137"/>
    <n v="0.63745001475504137"/>
    <n v="0.63745001475504137"/>
    <n v="5.1650834579380411E-2"/>
    <n v="6.1420994750659319E-2"/>
    <n v="6.9150744838489167E-2"/>
    <n v="7.5253252632754369E-2"/>
    <n v="8.0058060196299768E-2"/>
    <n v="8.3828009713782542E-2"/>
    <n v="8.6772743548711367E-2"/>
    <n v="8.9059471888935801E-2"/>
    <n v="9.0821561020683547E-2"/>
    <n v="9.2165383335927595E-2"/>
    <n v="9.3175780898256969E-2"/>
    <n v="9.3920423183010471E-2"/>
    <n v="9.3634552218096578E-2"/>
    <n v="9.3345005293428845E-2"/>
    <n v="9.3054672159225943E-2"/>
    <n v="9.2764634971808313E-2"/>
    <n v="9.2474319936451874E-2"/>
    <n v="9.2184004901095407E-2"/>
    <n v="9.1893689865738981E-2"/>
    <n v="9.1603374830382528E-2"/>
    <n v="0.56311544585540951"/>
    <n v="0.56311544585540951"/>
    <n v="5.1650834579380411E-2"/>
    <n v="0.11307182933003973"/>
    <n v="0.18222257416852888"/>
    <n v="0.25747582680128323"/>
    <n v="0.33753388699758302"/>
    <n v="0.42136189671136559"/>
    <n v="0.50813464026007693"/>
    <n v="0.56311544585540951"/>
    <n v="0.56311544585540951"/>
    <n v="0.56311544585540951"/>
    <n v="0.56311544585540951"/>
    <n v="0.56311544585540951"/>
    <n v="0.56311544585540951"/>
    <n v="0.56311544585540951"/>
    <n v="0.56311544585540951"/>
    <n v="0.56311544585540951"/>
    <n v="0.56311544585540951"/>
    <n v="0.56311544585540951"/>
    <n v="0.56311544585540951"/>
    <n v="0.56311544585540951"/>
  </r>
  <r>
    <x v="45"/>
    <s v="Under $10"/>
    <n v="8.4196683832353205"/>
    <s v="Lighting"/>
    <s v="Rural"/>
    <s v="SC-NR"/>
    <s v="M_Input"/>
    <x v="2"/>
    <s v="Medium Off"/>
    <s v="Market Average HP Low Power T8 Shift"/>
    <n v="2.8237907553229604E-2"/>
    <n v="3.3220768720072492E-2"/>
    <n v="3.7163004145779534E-2"/>
    <n v="4.0275332764279539E-2"/>
    <n v="4.2725823708422303E-2"/>
    <n v="4.4648528630583675E-2"/>
    <n v="4.6150366841577355E-2"/>
    <n v="4.7316616897448441E-2"/>
    <n v="4.8215296689097395E-2"/>
    <n v="4.8900657001761522E-2"/>
    <n v="4.9415967978054816E-2"/>
    <n v="4.9795741600886019E-2"/>
    <n v="4.9649945083241921E-2"/>
    <n v="4.9502273796219735E-2"/>
    <n v="4.9354201535938863E-2"/>
    <n v="4.920628021092599E-2"/>
    <n v="4.9058217181204053E-2"/>
    <n v="4.8910154151482109E-2"/>
    <n v="4.8762091121760179E-2"/>
    <n v="4.8614028092038221E-2"/>
    <n v="0.32510469313120227"/>
    <n v="4.0393946462739097"/>
    <n v="8.4196683832353205"/>
    <s v="C-All-Lgt-LPD Int-All-All-E"/>
    <s v="C-LOff-HVAC-ER-All-All-C"/>
    <n v="0.32510469313120227"/>
    <n v="2.8237907553229604E-2"/>
    <n v="6.1458676273302093E-2"/>
    <n v="9.862168041908162E-2"/>
    <n v="0.13889701318336117"/>
    <n v="0.18162283689178349"/>
    <n v="0.22627136552236715"/>
    <n v="0.27242173236394451"/>
    <n v="0.31973834926139294"/>
    <n v="0.32510469313120227"/>
    <n v="0.32510469313120227"/>
    <n v="0.32510469313120227"/>
    <n v="0.32510469313120227"/>
    <n v="0.32510469313120227"/>
    <n v="0.32510469313120227"/>
    <n v="0.32510469313120227"/>
    <n v="0.32510469313120227"/>
    <n v="0.32510469313120227"/>
    <n v="0.32510469313120227"/>
    <n v="0.32510469313120227"/>
    <n v="0.32510469313120227"/>
    <n v="2.6342345810993099E-2"/>
    <n v="3.1325206977835987E-2"/>
    <n v="3.5267442403543028E-2"/>
    <n v="3.8379771022043034E-2"/>
    <n v="4.0830261966185798E-2"/>
    <n v="4.275296688834717E-2"/>
    <n v="4.4254805099340849E-2"/>
    <n v="4.5421055155211935E-2"/>
    <n v="4.631973494686089E-2"/>
    <n v="4.7005095259525016E-2"/>
    <n v="4.752040623581831E-2"/>
    <n v="4.7900179858649514E-2"/>
    <n v="4.7754383341005416E-2"/>
    <n v="4.760671205398323E-2"/>
    <n v="4.7458639793702358E-2"/>
    <n v="4.7310718468689485E-2"/>
    <n v="4.7162655438967548E-2"/>
    <n v="4.7014592409245604E-2"/>
    <n v="4.6866529379523673E-2"/>
    <n v="4.6718466349801716E-2"/>
    <n v="0.28719345828647214"/>
    <n v="0.28719345828647214"/>
    <n v="2.6342345810993099E-2"/>
    <n v="5.7667552788829082E-2"/>
    <n v="9.2934995192372111E-2"/>
    <n v="0.13131476621441515"/>
    <n v="0.17214502818060096"/>
    <n v="0.21489799506894813"/>
    <n v="0.25915280016828901"/>
    <n v="0.28719345828647214"/>
    <n v="0.28719345828647214"/>
    <n v="0.28719345828647214"/>
    <n v="0.28719345828647214"/>
    <n v="0.28719345828647214"/>
    <n v="0.28719345828647214"/>
    <n v="0.28719345828647214"/>
    <n v="0.28719345828647214"/>
    <n v="0.28719345828647214"/>
    <n v="0.28719345828647214"/>
    <n v="0.28719345828647214"/>
    <n v="0.28719345828647214"/>
    <n v="0.28719345828647214"/>
  </r>
  <r>
    <x v="45"/>
    <s v="Under $10"/>
    <n v="8.4196683832353205"/>
    <s v="Lighting"/>
    <s v="Rural"/>
    <s v="SC-NR"/>
    <s v="M_Input"/>
    <x v="2"/>
    <s v="Small Off"/>
    <s v="Market Average HP Low Power T8 Shift"/>
    <n v="2.7194676255554232E-2"/>
    <n v="3.1993448827609322E-2"/>
    <n v="3.5790040905941921E-2"/>
    <n v="3.8787386549256904E-2"/>
    <n v="4.1147345684596895E-2"/>
    <n v="4.2999017512425325E-2"/>
    <n v="4.444537127851813E-2"/>
    <n v="4.5568534977621901E-2"/>
    <n v="4.6434013623489458E-2"/>
    <n v="4.7094053741057414E-2"/>
    <n v="4.7590326885404717E-2"/>
    <n v="4.7956070016471522E-2"/>
    <n v="4.7815659857218598E-2"/>
    <n v="4.7673444190734125E-2"/>
    <n v="4.7530842364689622E-2"/>
    <n v="4.7388385897706907E-2"/>
    <n v="4.7245792961204264E-2"/>
    <n v="4.7103200024701634E-2"/>
    <n v="4.6960607088199019E-2"/>
    <n v="4.6818014151696383E-2"/>
    <n v="0.31309390974520623"/>
    <n v="4.0393946462739097"/>
    <n v="8.4196683832353205"/>
    <s v="C-All-Lgt-LPD Int-All-All-E"/>
    <s v="C-LOff-HVAC-ER-All-All-C"/>
    <n v="0.31309390974520623"/>
    <n v="2.7194676255554232E-2"/>
    <n v="5.9188125083163554E-2"/>
    <n v="9.4978165989105467E-2"/>
    <n v="0.13376555253836236"/>
    <n v="0.17491289822295925"/>
    <n v="0.21791191573538457"/>
    <n v="0.26235728701390271"/>
    <n v="0.30792582199152463"/>
    <n v="0.31309390974520623"/>
    <n v="0.31309390974520623"/>
    <n v="0.31309390974520623"/>
    <n v="0.31309390974520623"/>
    <n v="0.31309390974520623"/>
    <n v="0.31309390974520623"/>
    <n v="0.31309390974520623"/>
    <n v="0.31309390974520623"/>
    <n v="0.31309390974520623"/>
    <n v="0.31309390974520623"/>
    <n v="0.31309390974520623"/>
    <n v="0.31309390974520623"/>
    <n v="2.5369144820359759E-2"/>
    <n v="3.016791739241485E-2"/>
    <n v="3.3964509470747452E-2"/>
    <n v="3.6961855114062435E-2"/>
    <n v="3.9321814249402426E-2"/>
    <n v="4.1173486077230856E-2"/>
    <n v="4.2619839843323661E-2"/>
    <n v="4.3743003542427432E-2"/>
    <n v="4.4608482188294989E-2"/>
    <n v="4.5268522305862945E-2"/>
    <n v="4.5764795450210248E-2"/>
    <n v="4.6130538581277053E-2"/>
    <n v="4.5990128422024129E-2"/>
    <n v="4.5847912755539656E-2"/>
    <n v="4.5705310929495153E-2"/>
    <n v="4.5562854462512438E-2"/>
    <n v="4.5420261526009795E-2"/>
    <n v="4.5277668589507165E-2"/>
    <n v="4.513507565300455E-2"/>
    <n v="4.4992482716501914E-2"/>
    <n v="0.2765832810413168"/>
    <n v="0.2765832810413168"/>
    <n v="2.5369144820359759E-2"/>
    <n v="5.5537062212774609E-2"/>
    <n v="8.950157168352206E-2"/>
    <n v="0.12646342679758449"/>
    <n v="0.16578524104698691"/>
    <n v="0.20695872712421776"/>
    <n v="0.24957856696754141"/>
    <n v="0.2765832810413168"/>
    <n v="0.2765832810413168"/>
    <n v="0.2765832810413168"/>
    <n v="0.2765832810413168"/>
    <n v="0.2765832810413168"/>
    <n v="0.2765832810413168"/>
    <n v="0.2765832810413168"/>
    <n v="0.2765832810413168"/>
    <n v="0.2765832810413168"/>
    <n v="0.2765832810413168"/>
    <n v="0.2765832810413168"/>
    <n v="0.2765832810413168"/>
    <n v="0.2765832810413168"/>
  </r>
  <r>
    <x v="45"/>
    <s v="Under $10"/>
    <n v="8.4196683832353205"/>
    <s v="Lighting"/>
    <s v="Rural"/>
    <s v="SC-NR"/>
    <s v="M_Input"/>
    <x v="2"/>
    <s v="XLarge Ret"/>
    <s v="Market Average HP Low Power T8 Shift"/>
    <n v="2.2047071166972743E-2"/>
    <n v="2.5895872474733503E-2"/>
    <n v="2.892238892781953E-2"/>
    <n v="3.1294279966050782E-2"/>
    <n v="3.3145055342825872E-2"/>
    <n v="3.4581030736986207E-2"/>
    <n v="3.5686866645638589E-2"/>
    <n v="3.6529979115270513E-2"/>
    <n v="3.7164052095134917E-2"/>
    <n v="3.7631834394480673E-2"/>
    <n v="3.7967366955517293E-2"/>
    <n v="3.8197756475405645E-2"/>
    <n v="3.8024796766635352E-2"/>
    <n v="3.7850860316205229E-2"/>
    <n v="3.7677078103410505E-2"/>
    <n v="3.750387122412429E-2"/>
    <n v="3.7330556167231618E-2"/>
    <n v="3.7157241110338933E-2"/>
    <n v="3.6983926053446248E-2"/>
    <n v="3.6810610996553576E-2"/>
    <n v="0.24616973457434108"/>
    <n v="4.0393946462739097"/>
    <n v="8.4196683832353205"/>
    <s v="C-All-Lgt-LPD Int-All-All-E"/>
    <s v="C-LOff-HVAC-ER-All-All-C"/>
    <n v="0.24616973457434108"/>
    <n v="2.2047071166972743E-2"/>
    <n v="4.7942943641706245E-2"/>
    <n v="7.6865332569525768E-2"/>
    <n v="0.10815961253557654"/>
    <n v="0.1413046678784024"/>
    <n v="0.17588569861538861"/>
    <n v="0.21157256526102719"/>
    <n v="0.24616973457434108"/>
    <n v="0.24616973457434108"/>
    <n v="0.24616973457434108"/>
    <n v="0.24616973457434108"/>
    <n v="0.24616973457434108"/>
    <n v="0.24616973457434108"/>
    <n v="0.24616973457434108"/>
    <n v="0.24616973457434108"/>
    <n v="0.24616973457434108"/>
    <n v="0.24616973457434108"/>
    <n v="0.24616973457434108"/>
    <n v="0.24616973457434108"/>
    <n v="0.24616973457434108"/>
    <n v="2.0611749128212391E-2"/>
    <n v="2.4460550435973151E-2"/>
    <n v="2.7487066889059178E-2"/>
    <n v="2.985895792729043E-2"/>
    <n v="3.170973330406552E-2"/>
    <n v="3.3145708698225855E-2"/>
    <n v="3.4251544606878237E-2"/>
    <n v="3.5094657076510161E-2"/>
    <n v="3.5728730056374565E-2"/>
    <n v="3.6196512355720321E-2"/>
    <n v="3.6532044916756941E-2"/>
    <n v="3.6762434436645293E-2"/>
    <n v="3.6589474727875E-2"/>
    <n v="3.6415538277444877E-2"/>
    <n v="3.6241756064650153E-2"/>
    <n v="3.6068549185363938E-2"/>
    <n v="3.5895234128471266E-2"/>
    <n v="3.5721919071578581E-2"/>
    <n v="3.5548604014685896E-2"/>
    <n v="3.5375288957793224E-2"/>
    <n v="0.21746329379913404"/>
    <n v="0.21746329379913404"/>
    <n v="2.0611749128212391E-2"/>
    <n v="4.5072299564185542E-2"/>
    <n v="7.255936645324472E-2"/>
    <n v="0.10241832438053515"/>
    <n v="0.13412805768460068"/>
    <n v="0.16727376638282654"/>
    <n v="0.20152531098970478"/>
    <n v="0.21746329379913404"/>
    <n v="0.21746329379913404"/>
    <n v="0.21746329379913404"/>
    <n v="0.21746329379913404"/>
    <n v="0.21746329379913404"/>
    <n v="0.21746329379913404"/>
    <n v="0.21746329379913404"/>
    <n v="0.21746329379913404"/>
    <n v="0.21746329379913404"/>
    <n v="0.21746329379913404"/>
    <n v="0.21746329379913404"/>
    <n v="0.21746329379913404"/>
    <n v="0.21746329379913404"/>
  </r>
  <r>
    <x v="45"/>
    <s v="Under $10"/>
    <n v="8.4196683832353205"/>
    <s v="Lighting"/>
    <s v="Rural"/>
    <s v="SC-NR"/>
    <s v="M_Input"/>
    <x v="2"/>
    <s v="Large Ret"/>
    <s v="Market Average HP Low Power T8 Shift"/>
    <n v="3.4457629292872757E-2"/>
    <n v="4.0472966553788146E-2"/>
    <n v="4.5203145052301962E-2"/>
    <n v="4.8910201717538009E-2"/>
    <n v="5.1802800528251119E-2"/>
    <n v="5.4047103521194115E-2"/>
    <n v="5.5775427592473593E-2"/>
    <n v="5.7093138081579071E-2"/>
    <n v="5.8084138270190315E-2"/>
    <n v="5.881524077984112E-2"/>
    <n v="5.933964860328058E-2"/>
    <n v="5.9699727119340754E-2"/>
    <n v="5.9429406336944143E-2"/>
    <n v="5.915755899341045E-2"/>
    <n v="5.8885952709708402E-2"/>
    <n v="5.8615245621577779E-2"/>
    <n v="5.8344369461381607E-2"/>
    <n v="5.8073493301185435E-2"/>
    <n v="5.780261714098929E-2"/>
    <n v="5.7531740980793139E-2"/>
    <n v="0.38474160095217025"/>
    <n v="4.0393946462739097"/>
    <n v="8.4196683832353205"/>
    <s v="C-All-Lgt-LPD Int-All-All-E"/>
    <s v="C-LOff-HVAC-ER-All-All-C"/>
    <n v="0.38474160095217025"/>
    <n v="3.4457629292872757E-2"/>
    <n v="7.4930595846660897E-2"/>
    <n v="0.12013374089896287"/>
    <n v="0.16904394261650088"/>
    <n v="0.220846743144752"/>
    <n v="0.27489384666594613"/>
    <n v="0.33066927425841974"/>
    <n v="0.38474160095217025"/>
    <n v="0.38474160095217025"/>
    <n v="0.38474160095217025"/>
    <n v="0.38474160095217025"/>
    <n v="0.38474160095217025"/>
    <n v="0.38474160095217025"/>
    <n v="0.38474160095217025"/>
    <n v="0.38474160095217025"/>
    <n v="0.38474160095217025"/>
    <n v="0.38474160095217025"/>
    <n v="0.38474160095217025"/>
    <n v="0.38474160095217025"/>
    <n v="0.38474160095217025"/>
    <n v="3.2214347436841741E-2"/>
    <n v="3.822968469775713E-2"/>
    <n v="4.2959863196270945E-2"/>
    <n v="4.6666919861506992E-2"/>
    <n v="4.9559518672220103E-2"/>
    <n v="5.1803821665163098E-2"/>
    <n v="5.3532145736442577E-2"/>
    <n v="5.4849856225548055E-2"/>
    <n v="5.5840856414159298E-2"/>
    <n v="5.6571958923810103E-2"/>
    <n v="5.7096366747249563E-2"/>
    <n v="5.7456445263309737E-2"/>
    <n v="5.7186124480913127E-2"/>
    <n v="5.6914277137379433E-2"/>
    <n v="5.6642670853677385E-2"/>
    <n v="5.6371963765546762E-2"/>
    <n v="5.610108760535059E-2"/>
    <n v="5.5830211445154418E-2"/>
    <n v="5.5559335284958274E-2"/>
    <n v="5.5288459124762122E-2"/>
    <n v="0.33987596383154989"/>
    <n v="0.33987596383154989"/>
    <n v="3.2214347436841741E-2"/>
    <n v="7.0444032134598877E-2"/>
    <n v="0.11340389533086982"/>
    <n v="0.16007081519237681"/>
    <n v="0.20963033386459692"/>
    <n v="0.26143415552976002"/>
    <n v="0.31496630126620262"/>
    <n v="0.33987596383154989"/>
    <n v="0.33987596383154989"/>
    <n v="0.33987596383154989"/>
    <n v="0.33987596383154989"/>
    <n v="0.33987596383154989"/>
    <n v="0.33987596383154989"/>
    <n v="0.33987596383154989"/>
    <n v="0.33987596383154989"/>
    <n v="0.33987596383154989"/>
    <n v="0.33987596383154989"/>
    <n v="0.33987596383154989"/>
    <n v="0.33987596383154989"/>
    <n v="0.33987596383154989"/>
  </r>
  <r>
    <x v="45"/>
    <s v="Under $10"/>
    <n v="8.4196683832353205"/>
    <s v="Lighting"/>
    <s v="Rural"/>
    <s v="SC-NR"/>
    <s v="M_Input"/>
    <x v="2"/>
    <s v="Medium Ret"/>
    <s v="Market Average HP Low Power T8 Shift"/>
    <n v="1.5152607713332196E-2"/>
    <n v="1.7797828747064016E-2"/>
    <n v="1.9877906241450541E-2"/>
    <n v="2.1508069911213921E-2"/>
    <n v="2.2780078924899985E-2"/>
    <n v="2.376700238828974E-2"/>
    <n v="2.4527026138937723E-2"/>
    <n v="2.5106484172787092E-2"/>
    <n v="2.5542272629800009E-2"/>
    <n v="2.5863772098983249E-2"/>
    <n v="2.60943783883145E-2"/>
    <n v="2.6252721507438681E-2"/>
    <n v="2.6133849000639017E-2"/>
    <n v="2.6014305194549919E-2"/>
    <n v="2.5894867393578963E-2"/>
    <n v="2.5775825010343673E-2"/>
    <n v="2.5656708278328819E-2"/>
    <n v="2.5537591546313985E-2"/>
    <n v="2.5418474814299121E-2"/>
    <n v="2.5299358082284264E-2"/>
    <n v="0.1691886142449584"/>
    <n v="4.0393946462739097"/>
    <n v="8.4196683832353205"/>
    <s v="C-All-Lgt-LPD Int-All-All-E"/>
    <s v="C-LOff-HVAC-ER-All-All-C"/>
    <n v="0.1691886142449584"/>
    <n v="1.5152607713332196E-2"/>
    <n v="3.2950436460396214E-2"/>
    <n v="5.2828342701846755E-2"/>
    <n v="7.4336412613060676E-2"/>
    <n v="9.7116491537960661E-2"/>
    <n v="0.1208834939262504"/>
    <n v="0.14541052006518812"/>
    <n v="0.1691886142449584"/>
    <n v="0.1691886142449584"/>
    <n v="0.1691886142449584"/>
    <n v="0.1691886142449584"/>
    <n v="0.1691886142449584"/>
    <n v="0.1691886142449584"/>
    <n v="0.1691886142449584"/>
    <n v="0.1691886142449584"/>
    <n v="0.1691886142449584"/>
    <n v="0.1691886142449584"/>
    <n v="0.1691886142449584"/>
    <n v="0.1691886142449584"/>
    <n v="0.1691886142449584"/>
    <n v="1.4166133290905677E-2"/>
    <n v="1.6811354324637498E-2"/>
    <n v="1.8891431819024022E-2"/>
    <n v="2.0521595488787403E-2"/>
    <n v="2.1793604502473467E-2"/>
    <n v="2.2780527965863221E-2"/>
    <n v="2.3540551716511204E-2"/>
    <n v="2.4120009750360574E-2"/>
    <n v="2.455579820737349E-2"/>
    <n v="2.487729767655673E-2"/>
    <n v="2.5107903965887982E-2"/>
    <n v="2.5266247085012163E-2"/>
    <n v="2.5147374578212499E-2"/>
    <n v="2.5027830772123401E-2"/>
    <n v="2.4908392971152445E-2"/>
    <n v="2.4789350587917154E-2"/>
    <n v="2.46702338559023E-2"/>
    <n v="2.4551117123887467E-2"/>
    <n v="2.4432000391872603E-2"/>
    <n v="2.4312883659857745E-2"/>
    <n v="0.14945912579642803"/>
    <n v="0.14945912579642803"/>
    <n v="1.4166133290905677E-2"/>
    <n v="3.0977487615543177E-2"/>
    <n v="4.9868919434567199E-2"/>
    <n v="7.0390514923354602E-2"/>
    <n v="9.2184119425828076E-2"/>
    <n v="0.11496464739169129"/>
    <n v="0.1385051991082025"/>
    <n v="0.14945912579642803"/>
    <n v="0.14945912579642803"/>
    <n v="0.14945912579642803"/>
    <n v="0.14945912579642803"/>
    <n v="0.14945912579642803"/>
    <n v="0.14945912579642803"/>
    <n v="0.14945912579642803"/>
    <n v="0.14945912579642803"/>
    <n v="0.14945912579642803"/>
    <n v="0.14945912579642803"/>
    <n v="0.14945912579642803"/>
    <n v="0.14945912579642803"/>
    <n v="0.14945912579642803"/>
  </r>
  <r>
    <x v="45"/>
    <s v="Under $10"/>
    <n v="8.4196683832353205"/>
    <s v="Lighting"/>
    <s v="Rural"/>
    <s v="SC-NR"/>
    <s v="M_Input"/>
    <x v="2"/>
    <s v="Small Ret"/>
    <s v="Market Average HP Low Power T8 Shift"/>
    <n v="1.7962189013990583E-2"/>
    <n v="2.1097884274540943E-2"/>
    <n v="2.3563647648395379E-2"/>
    <n v="2.549607462822583E-2"/>
    <n v="2.7003938275433289E-2"/>
    <n v="2.8173856095991091E-2"/>
    <n v="2.9074802687002597E-2"/>
    <n v="2.9761703247393918E-2"/>
    <n v="3.0278295162335003E-2"/>
    <n v="3.0659406740131984E-2"/>
    <n v="3.0932771815975556E-2"/>
    <n v="3.112047475718421E-2"/>
    <n v="3.0979561029587096E-2"/>
    <n v="3.083785153106065E-2"/>
    <n v="3.0696267693014867E-2"/>
    <n v="3.0555152590664089E-2"/>
    <n v="3.0413949353857703E-2"/>
    <n v="3.0272746117051341E-2"/>
    <n v="3.0131542880244971E-2"/>
    <n v="2.9990339643438609E-2"/>
    <n v="0.20055939713988541"/>
    <n v="4.0393946462739097"/>
    <n v="8.4196683832353205"/>
    <s v="C-All-Lgt-LPD Int-All-All-E"/>
    <s v="C-LOff-HVAC-ER-All-All-C"/>
    <n v="0.20055939713988541"/>
    <n v="1.7962189013990583E-2"/>
    <n v="3.9060073288531526E-2"/>
    <n v="6.2623720936926905E-2"/>
    <n v="8.8119795565152731E-2"/>
    <n v="0.11512373384058602"/>
    <n v="0.14329758993657712"/>
    <n v="0.17237239262357973"/>
    <n v="0.20055939713988541"/>
    <n v="0.20055939713988541"/>
    <n v="0.20055939713988541"/>
    <n v="0.20055939713988541"/>
    <n v="0.20055939713988541"/>
    <n v="0.20055939713988541"/>
    <n v="0.20055939713988541"/>
    <n v="0.20055939713988541"/>
    <n v="0.20055939713988541"/>
    <n v="0.20055939713988541"/>
    <n v="0.20055939713988541"/>
    <n v="0.20055939713988541"/>
    <n v="0.20055939713988541"/>
    <n v="1.6792803495120332E-2"/>
    <n v="1.9928498755670692E-2"/>
    <n v="2.2394262129525128E-2"/>
    <n v="2.4326689109355579E-2"/>
    <n v="2.5834552756563038E-2"/>
    <n v="2.700447057712084E-2"/>
    <n v="2.7905417168132347E-2"/>
    <n v="2.8592317728523668E-2"/>
    <n v="2.9108909643464752E-2"/>
    <n v="2.9490021221261733E-2"/>
    <n v="2.9763386297105305E-2"/>
    <n v="2.9951089238313959E-2"/>
    <n v="2.9810175510716845E-2"/>
    <n v="2.9668466012190399E-2"/>
    <n v="2.9526882174144616E-2"/>
    <n v="2.9385767071793838E-2"/>
    <n v="2.9244563834987452E-2"/>
    <n v="2.910336059818109E-2"/>
    <n v="2.8962157361374721E-2"/>
    <n v="2.8820954124568358E-2"/>
    <n v="0.17717168676248041"/>
    <n v="0.17717168676248041"/>
    <n v="1.6792803495120332E-2"/>
    <n v="3.6721302250791024E-2"/>
    <n v="5.9115564380316149E-2"/>
    <n v="8.3442253489671728E-2"/>
    <n v="0.10927680624623476"/>
    <n v="0.13628127682335561"/>
    <n v="0.16418669399148797"/>
    <n v="0.17717168676248041"/>
    <n v="0.17717168676248041"/>
    <n v="0.17717168676248041"/>
    <n v="0.17717168676248041"/>
    <n v="0.17717168676248041"/>
    <n v="0.17717168676248041"/>
    <n v="0.17717168676248041"/>
    <n v="0.17717168676248041"/>
    <n v="0.17717168676248041"/>
    <n v="0.17717168676248041"/>
    <n v="0.17717168676248041"/>
    <n v="0.17717168676248041"/>
    <n v="0.17717168676248041"/>
  </r>
  <r>
    <x v="45"/>
    <s v="Under $10"/>
    <n v="8.4196683832353205"/>
    <s v="Lighting"/>
    <s v="Rural"/>
    <s v="SC-NR"/>
    <s v="M_Input"/>
    <x v="2"/>
    <s v="School K-12"/>
    <s v="Market Average HP Low Power T8 Shift"/>
    <n v="3.4830325519681064E-2"/>
    <n v="4.0931274998359454E-2"/>
    <n v="4.573798030900577E-2"/>
    <n v="4.9513756983045443E-2"/>
    <n v="5.246839286221016E-2"/>
    <n v="5.4769029211023709E-2"/>
    <n v="5.6548829916726051E-2"/>
    <n v="5.7913888414222021E-2"/>
    <n v="5.8948730571310816E-2"/>
    <n v="5.9720698947391467E-2"/>
    <n v="6.0283445820043323E-2"/>
    <n v="6.0679716149148341E-2"/>
    <n v="6.0435300021989102E-2"/>
    <n v="6.0189069859450786E-2"/>
    <n v="5.9942822466376416E-2"/>
    <n v="5.969722829515451E-2"/>
    <n v="5.9451462017405601E-2"/>
    <n v="5.9205695739656679E-2"/>
    <n v="5.8959929461907784E-2"/>
    <n v="5.8714163184158889E-2"/>
    <n v="0.3926490100409411"/>
    <n v="4.0393946462739097"/>
    <n v="8.4196683832353205"/>
    <s v="C-All-Lgt-LPD Int-All-All-E"/>
    <s v="C-LOff-HVAC-ER-All-All-C"/>
    <n v="0.3926490100409411"/>
    <n v="3.4830325519681064E-2"/>
    <n v="7.5761600518040512E-2"/>
    <n v="0.12149958082704629"/>
    <n v="0.17101333781009173"/>
    <n v="0.2234817306723019"/>
    <n v="0.27825075988332559"/>
    <n v="0.33479958980005164"/>
    <n v="0.3926490100409411"/>
    <n v="0.3926490100409411"/>
    <n v="0.3926490100409411"/>
    <n v="0.3926490100409411"/>
    <n v="0.3926490100409411"/>
    <n v="0.3926490100409411"/>
    <n v="0.3926490100409411"/>
    <n v="0.3926490100409411"/>
    <n v="0.3926490100409411"/>
    <n v="0.3926490100409411"/>
    <n v="0.3926490100409411"/>
    <n v="0.3926490100409411"/>
    <n v="0.3926490100409411"/>
    <n v="3.2540938570535201E-2"/>
    <n v="3.8641888049213591E-2"/>
    <n v="4.3448593359859906E-2"/>
    <n v="4.7224370033899579E-2"/>
    <n v="5.0179005913064297E-2"/>
    <n v="5.2479642261877846E-2"/>
    <n v="5.4259442967580188E-2"/>
    <n v="5.5624501465076158E-2"/>
    <n v="5.6659343622164952E-2"/>
    <n v="5.7431311998245603E-2"/>
    <n v="5.7994058870897459E-2"/>
    <n v="5.8390329200002478E-2"/>
    <n v="5.8145913072843239E-2"/>
    <n v="5.7899682910304923E-2"/>
    <n v="5.7653435517230553E-2"/>
    <n v="5.7407841346008646E-2"/>
    <n v="5.7162075068259738E-2"/>
    <n v="5.6916308790510815E-2"/>
    <n v="5.6670542512761921E-2"/>
    <n v="5.6424776235013026E-2"/>
    <n v="0.34686127105802383"/>
    <n v="0.34686127105802383"/>
    <n v="3.2540938570535201E-2"/>
    <n v="7.1182826619748785E-2"/>
    <n v="0.11463141997960868"/>
    <n v="0.16185579001350825"/>
    <n v="0.21203479592657254"/>
    <n v="0.26451443818845038"/>
    <n v="0.31877388115603056"/>
    <n v="0.34686127105802383"/>
    <n v="0.34686127105802383"/>
    <n v="0.34686127105802383"/>
    <n v="0.34686127105802383"/>
    <n v="0.34686127105802383"/>
    <n v="0.34686127105802383"/>
    <n v="0.34686127105802383"/>
    <n v="0.34686127105802383"/>
    <n v="0.34686127105802383"/>
    <n v="0.34686127105802383"/>
    <n v="0.34686127105802383"/>
    <n v="0.34686127105802383"/>
    <n v="0.34686127105802383"/>
  </r>
  <r>
    <x v="45"/>
    <s v="Under $10"/>
    <n v="8.4196683832353205"/>
    <s v="Lighting"/>
    <s v="Rural"/>
    <s v="SC-NR"/>
    <s v="M_Input"/>
    <x v="2"/>
    <s v="University"/>
    <s v="Market Average HP Low Power T8 Shift"/>
    <n v="1.8720708238175249E-2"/>
    <n v="2.1999864934590503E-2"/>
    <n v="2.4583387378463471E-2"/>
    <n v="2.6612803194496062E-2"/>
    <n v="2.8200869783556005E-2"/>
    <n v="2.9437422735779848E-2"/>
    <n v="3.0394035378252152E-2"/>
    <n v="3.1127731129824254E-2"/>
    <n v="3.1683941208437406E-2"/>
    <n v="3.2098861095693071E-2"/>
    <n v="3.2401327979297359E-2"/>
    <n v="3.2614316548997324E-2"/>
    <n v="3.2482947033008525E-2"/>
    <n v="3.2350602503821914E-2"/>
    <n v="3.2218248713514919E-2"/>
    <n v="3.2086246018856075E-2"/>
    <n v="3.1954150819862893E-2"/>
    <n v="3.1822055620869712E-2"/>
    <n v="3.1689960421876544E-2"/>
    <n v="3.1557865222883355E-2"/>
    <n v="0.21104217222521421"/>
    <n v="4.0393946462739097"/>
    <n v="8.4196683832353205"/>
    <s v="C-All-Lgt-LPD Int-All-All-E"/>
    <s v="C-LOff-HVAC-ER-All-All-C"/>
    <n v="0.21104217222521421"/>
    <n v="1.8720708238175249E-2"/>
    <n v="4.0720573172765756E-2"/>
    <n v="6.5303960551229223E-2"/>
    <n v="9.1916763745725286E-2"/>
    <n v="0.12011763352928129"/>
    <n v="0.14955505626506113"/>
    <n v="0.1799490916433133"/>
    <n v="0.21104217222521421"/>
    <n v="0.21104217222521421"/>
    <n v="0.21104217222521421"/>
    <n v="0.21104217222521421"/>
    <n v="0.21104217222521421"/>
    <n v="0.21104217222521421"/>
    <n v="0.21104217222521421"/>
    <n v="0.21104217222521421"/>
    <n v="0.21104217222521421"/>
    <n v="0.21104217222521421"/>
    <n v="0.21104217222521421"/>
    <n v="0.21104217222521421"/>
    <n v="0.21104217222521421"/>
    <n v="1.7490201647157942E-2"/>
    <n v="2.0769358343573196E-2"/>
    <n v="2.3352880787446163E-2"/>
    <n v="2.5382296603478755E-2"/>
    <n v="2.6970363192538697E-2"/>
    <n v="2.8206916144762541E-2"/>
    <n v="2.9163528787234844E-2"/>
    <n v="2.9897224538806947E-2"/>
    <n v="3.0453434617420099E-2"/>
    <n v="3.0868354504675764E-2"/>
    <n v="3.1170821388280052E-2"/>
    <n v="3.1383809957980013E-2"/>
    <n v="3.1252440441991214E-2"/>
    <n v="3.1120095912804607E-2"/>
    <n v="3.0987742122497611E-2"/>
    <n v="3.0855739427838768E-2"/>
    <n v="3.0723644228845586E-2"/>
    <n v="3.0591549029852404E-2"/>
    <n v="3.0459453830859236E-2"/>
    <n v="3.0327358631866048E-2"/>
    <n v="0.18643204040486805"/>
    <n v="0.18643204040486805"/>
    <n v="1.7490201647157942E-2"/>
    <n v="3.8259559990731135E-2"/>
    <n v="6.1612440778177298E-2"/>
    <n v="8.6994737381656057E-2"/>
    <n v="0.11396510057419476"/>
    <n v="0.14217201671895729"/>
    <n v="0.17133554550619215"/>
    <n v="0.18643204040486805"/>
    <n v="0.18643204040486805"/>
    <n v="0.18643204040486805"/>
    <n v="0.18643204040486805"/>
    <n v="0.18643204040486805"/>
    <n v="0.18643204040486805"/>
    <n v="0.18643204040486805"/>
    <n v="0.18643204040486805"/>
    <n v="0.18643204040486805"/>
    <n v="0.18643204040486805"/>
    <n v="0.18643204040486805"/>
    <n v="0.18643204040486805"/>
    <n v="0.18643204040486805"/>
  </r>
  <r>
    <x v="45"/>
    <s v="Under $10"/>
    <n v="8.4196683832353205"/>
    <s v="Lighting"/>
    <s v="Rural"/>
    <s v="SC-NR"/>
    <s v="M_Input"/>
    <x v="2"/>
    <s v="Warehouse"/>
    <s v="Market Average HP Low Power T8 Shift"/>
    <n v="6.8087845584488493E-2"/>
    <n v="8.0046386255874583E-2"/>
    <n v="8.9482444208294626E-2"/>
    <n v="9.6908335430415923E-2"/>
    <n v="0.10273239495213052"/>
    <n v="0.10728008082477948"/>
    <n v="0.11081079483753264"/>
    <n v="0.11353128930115472"/>
    <n v="0.11560635279091984"/>
    <n v="0.1171673271111268"/>
    <n v="0.11831889565647875"/>
    <n v="0.11914449400761952"/>
    <n v="0.11871224470463218"/>
    <n v="0.1182760642417747"/>
    <n v="0.11783948037440926"/>
    <n v="0.11740381138332361"/>
    <n v="0.1169678040540871"/>
    <n v="0.11653179672485064"/>
    <n v="0.11609578939561414"/>
    <n v="0.11565978206637768"/>
    <n v="0.77347093898745778"/>
    <n v="4.0393946462739097"/>
    <n v="8.4196683832353205"/>
    <s v="C-All-Lgt-LPD Int-All-All-E"/>
    <s v="C-LOff-HVAC-ER-All-All-C"/>
    <n v="0.77347093898745778"/>
    <n v="6.8087845584488493E-2"/>
    <n v="0.14813423184036306"/>
    <n v="0.23761667604865769"/>
    <n v="0.3345250114790736"/>
    <n v="0.43725740643120414"/>
    <n v="0.54453748725598361"/>
    <n v="0.65534828209351625"/>
    <n v="0.768879571394671"/>
    <n v="0.77347093898745778"/>
    <n v="0.77347093898745778"/>
    <n v="0.77347093898745778"/>
    <n v="0.77347093898745778"/>
    <n v="0.77347093898745778"/>
    <n v="0.77347093898745778"/>
    <n v="0.77347093898745778"/>
    <n v="0.77347093898745778"/>
    <n v="0.77347093898745778"/>
    <n v="0.77347093898745778"/>
    <n v="0.77347093898745778"/>
    <n v="0.77347093898745778"/>
    <n v="6.3578030895087276E-2"/>
    <n v="7.5536571566473365E-2"/>
    <n v="8.4972629518893408E-2"/>
    <n v="9.2398520741014706E-2"/>
    <n v="9.82225802627293E-2"/>
    <n v="0.10277026613537826"/>
    <n v="0.10630098014813143"/>
    <n v="0.1090214746117535"/>
    <n v="0.11109653810151862"/>
    <n v="0.11265751242172559"/>
    <n v="0.11380908096707754"/>
    <n v="0.1146346793182183"/>
    <n v="0.11420243001523096"/>
    <n v="0.11376624955237348"/>
    <n v="0.11332966568500805"/>
    <n v="0.11289399669392239"/>
    <n v="0.11245798936468589"/>
    <n v="0.11202198203544943"/>
    <n v="0.11158597470621293"/>
    <n v="0.11114996737697647"/>
    <n v="0.68327464519943337"/>
    <n v="0.68327464519943337"/>
    <n v="6.3578030895087276E-2"/>
    <n v="0.13911460246156065"/>
    <n v="0.22408723198045405"/>
    <n v="0.31648575272146873"/>
    <n v="0.41470833298419801"/>
    <n v="0.51747859911957628"/>
    <n v="0.62377957926770766"/>
    <n v="0.68327464519943337"/>
    <n v="0.68327464519943337"/>
    <n v="0.68327464519943337"/>
    <n v="0.68327464519943337"/>
    <n v="0.68327464519943337"/>
    <n v="0.68327464519943337"/>
    <n v="0.68327464519943337"/>
    <n v="0.68327464519943337"/>
    <n v="0.68327464519943337"/>
    <n v="0.68327464519943337"/>
    <n v="0.68327464519943337"/>
    <n v="0.68327464519943337"/>
    <n v="0.68327464519943337"/>
  </r>
  <r>
    <x v="45"/>
    <s v="Under $10"/>
    <n v="8.4196683832353205"/>
    <s v="Lighting"/>
    <s v="Rural"/>
    <s v="SC-NR"/>
    <s v="M_Input"/>
    <x v="2"/>
    <s v="Supermarket"/>
    <s v="Market Average HP Low Power T8 Shift"/>
    <n v="8.09791430860601E-3"/>
    <n v="9.4695390341976958E-3"/>
    <n v="1.0529517503513773E-2"/>
    <n v="1.1342669831372738E-2"/>
    <n v="1.1960383181708048E-2"/>
    <n v="1.2423395094999316E-2"/>
    <n v="1.2764000110079762E-2"/>
    <n v="1.300779917372666E-2"/>
    <n v="1.3175086572407823E-2"/>
    <n v="1.3281949491594955E-2"/>
    <n v="1.3341139746213603E-2"/>
    <n v="1.3362764888371776E-2"/>
    <n v="1.3243457777412542E-2"/>
    <n v="1.3124605640658264E-2"/>
    <n v="1.3006598712299124E-2"/>
    <n v="1.288957633205315E-2"/>
    <n v="1.2772516607544086E-2"/>
    <n v="1.2655456883035028E-2"/>
    <n v="1.2538397158525966E-2"/>
    <n v="1.2421337434016903E-2"/>
    <n v="8.3067280232771837E-2"/>
    <n v="4.0393946462739097"/>
    <n v="8.4196683832353205"/>
    <s v="C-All-Lgt-LPD Int-All-All-E"/>
    <s v="C-LOff-HVAC-ER-All-All-C"/>
    <n v="8.3067280232771837E-2"/>
    <n v="8.09791430860601E-3"/>
    <n v="1.7567453342803706E-2"/>
    <n v="2.809697084631748E-2"/>
    <n v="3.9439640677690221E-2"/>
    <n v="5.1400023859398271E-2"/>
    <n v="6.3823418954397582E-2"/>
    <n v="7.6587419064477344E-2"/>
    <n v="8.3067280232771837E-2"/>
    <n v="8.3067280232771837E-2"/>
    <n v="8.3067280232771837E-2"/>
    <n v="8.3067280232771837E-2"/>
    <n v="8.3067280232771837E-2"/>
    <n v="8.3067280232771837E-2"/>
    <n v="8.3067280232771837E-2"/>
    <n v="8.3067280232771837E-2"/>
    <n v="8.3067280232771837E-2"/>
    <n v="8.3067280232771837E-2"/>
    <n v="8.3067280232771837E-2"/>
    <n v="8.3067280232771837E-2"/>
    <n v="8.3067280232771837E-2"/>
    <n v="7.6135806100539093E-3"/>
    <n v="8.9852053356455942E-3"/>
    <n v="1.0045183804961671E-2"/>
    <n v="1.0858336132820636E-2"/>
    <n v="1.1476049483155946E-2"/>
    <n v="1.1939061396447214E-2"/>
    <n v="1.2279666411527661E-2"/>
    <n v="1.2523465475174559E-2"/>
    <n v="1.2690752873855722E-2"/>
    <n v="1.2797615793042854E-2"/>
    <n v="1.2856806047661502E-2"/>
    <n v="1.2878431189819675E-2"/>
    <n v="1.2759124078860441E-2"/>
    <n v="1.2640271942106162E-2"/>
    <n v="1.2522265013747022E-2"/>
    <n v="1.2405242633501049E-2"/>
    <n v="1.2288182908991984E-2"/>
    <n v="1.2171123184482926E-2"/>
    <n v="1.2054063459973865E-2"/>
    <n v="1.1937003735464802E-2"/>
    <n v="7.3380606261729819E-2"/>
    <n v="7.3380606261729819E-2"/>
    <n v="7.6135806100539093E-3"/>
    <n v="1.6598785945699503E-2"/>
    <n v="2.6643969750661176E-2"/>
    <n v="3.7502305883481815E-2"/>
    <n v="4.8978355366637763E-2"/>
    <n v="6.0917416763084979E-2"/>
    <n v="7.319708317461264E-2"/>
    <n v="7.3380606261729819E-2"/>
    <n v="7.3380606261729819E-2"/>
    <n v="7.3380606261729819E-2"/>
    <n v="7.3380606261729819E-2"/>
    <n v="7.3380606261729819E-2"/>
    <n v="7.3380606261729819E-2"/>
    <n v="7.3380606261729819E-2"/>
    <n v="7.3380606261729819E-2"/>
    <n v="7.3380606261729819E-2"/>
    <n v="7.3380606261729819E-2"/>
    <n v="7.3380606261729819E-2"/>
    <n v="7.3380606261729819E-2"/>
    <n v="7.3380606261729819E-2"/>
  </r>
  <r>
    <x v="45"/>
    <s v="Under $10"/>
    <n v="8.4196683832353205"/>
    <s v="Lighting"/>
    <s v="Rural"/>
    <s v="SC-NR"/>
    <s v="M_Input"/>
    <x v="2"/>
    <s v="MiniMart"/>
    <s v="Market Average HP Low Power T8 Shift"/>
    <n v="3.4561804892524256E-3"/>
    <n v="4.0590434344649233E-3"/>
    <n v="4.5328876341334109E-3"/>
    <n v="4.904033133351084E-3"/>
    <n v="5.1934364462501515E-3"/>
    <n v="5.417783515535725E-3"/>
    <n v="5.590359953094654E-3"/>
    <n v="5.7217439464510118E-3"/>
    <n v="5.8203579675126802E-3"/>
    <n v="5.8929080563133555E-3"/>
    <n v="5.9447335892677594E-3"/>
    <n v="5.9800857730478675E-3"/>
    <n v="5.9522902406022437E-3"/>
    <n v="5.9243484451571059E-3"/>
    <n v="5.8964374383125946E-3"/>
    <n v="5.8686231034182808E-3"/>
    <n v="5.8407918388011558E-3"/>
    <n v="5.8129605741840291E-3"/>
    <n v="5.7851293095669033E-3"/>
    <n v="5.7572980449497758E-3"/>
    <n v="3.8501738852510563E-2"/>
    <n v="4.0393946462739097"/>
    <n v="8.4196683832353205"/>
    <s v="C-All-Lgt-LPD Int-All-All-E"/>
    <s v="C-LOff-HVAC-ER-All-All-C"/>
    <n v="3.8501738852510563E-2"/>
    <n v="3.4561804892524256E-3"/>
    <n v="7.5152239237173488E-3"/>
    <n v="1.2048111557850759E-2"/>
    <n v="1.6952144691201841E-2"/>
    <n v="2.2145581137451992E-2"/>
    <n v="2.7563364652987716E-2"/>
    <n v="3.3153724606082367E-2"/>
    <n v="3.8501738852510563E-2"/>
    <n v="3.8501738852510563E-2"/>
    <n v="3.8501738852510563E-2"/>
    <n v="3.8501738852510563E-2"/>
    <n v="3.8501738852510563E-2"/>
    <n v="3.8501738852510563E-2"/>
    <n v="3.8501738852510563E-2"/>
    <n v="3.8501738852510563E-2"/>
    <n v="3.8501738852510563E-2"/>
    <n v="3.8501738852510563E-2"/>
    <n v="3.8501738852510563E-2"/>
    <n v="3.8501738852510563E-2"/>
    <n v="3.8501738852510563E-2"/>
    <n v="3.2316915024110503E-3"/>
    <n v="3.834554447623548E-3"/>
    <n v="4.3083986472920357E-3"/>
    <n v="4.6795441465097088E-3"/>
    <n v="4.9689474594087762E-3"/>
    <n v="5.1932945286943498E-3"/>
    <n v="5.3658709662532788E-3"/>
    <n v="5.4972549596096366E-3"/>
    <n v="5.5958689806713049E-3"/>
    <n v="5.6684190694719803E-3"/>
    <n v="5.7202446024263841E-3"/>
    <n v="5.7555967862064922E-3"/>
    <n v="5.7278012537608685E-3"/>
    <n v="5.6998594583157307E-3"/>
    <n v="5.6719484514712194E-3"/>
    <n v="5.6441341165769056E-3"/>
    <n v="5.6163028519597806E-3"/>
    <n v="5.5884715873426539E-3"/>
    <n v="5.5606403227255281E-3"/>
    <n v="5.5328090581084005E-3"/>
    <n v="3.4011959115683055E-2"/>
    <n v="3.4011959115683055E-2"/>
    <n v="3.2316915024110503E-3"/>
    <n v="7.0662459500345984E-3"/>
    <n v="1.1374644597326634E-2"/>
    <n v="1.6054188743836344E-2"/>
    <n v="2.102313620324512E-2"/>
    <n v="2.621643073193947E-2"/>
    <n v="3.1582301698192747E-2"/>
    <n v="3.4011959115683055E-2"/>
    <n v="3.4011959115683055E-2"/>
    <n v="3.4011959115683055E-2"/>
    <n v="3.4011959115683055E-2"/>
    <n v="3.4011959115683055E-2"/>
    <n v="3.4011959115683055E-2"/>
    <n v="3.4011959115683055E-2"/>
    <n v="3.4011959115683055E-2"/>
    <n v="3.4011959115683055E-2"/>
    <n v="3.4011959115683055E-2"/>
    <n v="3.4011959115683055E-2"/>
    <n v="3.4011959115683055E-2"/>
    <n v="3.4011959115683055E-2"/>
  </r>
  <r>
    <x v="45"/>
    <s v="Under $10"/>
    <n v="8.4196683832353205"/>
    <s v="Lighting"/>
    <s v="Rural"/>
    <s v="SC-NR"/>
    <s v="M_Input"/>
    <x v="2"/>
    <s v="Restaurant"/>
    <s v="Market Average HP Low Power T8 Shift"/>
    <n v="9.0732079483326917E-3"/>
    <n v="1.0655851240043543E-2"/>
    <n v="1.1899792918457859E-2"/>
    <n v="1.287412869286589E-2"/>
    <n v="1.3633873864460676E-2"/>
    <n v="1.4222832577281632E-2"/>
    <n v="1.467588238466982E-2"/>
    <n v="1.5020793275901214E-2"/>
    <n v="1.5279676028840797E-2"/>
    <n v="1.5470135423078317E-2"/>
    <n v="1.5606188455896106E-2"/>
    <n v="1.5698995447852124E-2"/>
    <n v="1.5626026270837784E-2"/>
    <n v="1.5552673122380444E-2"/>
    <n v="1.5479400800539877E-2"/>
    <n v="1.5406382263103698E-2"/>
    <n v="1.5333319281548912E-2"/>
    <n v="1.5260256299994125E-2"/>
    <n v="1.5187193318439334E-2"/>
    <n v="1.5114130336884544E-2"/>
    <n v="0.10107524305155416"/>
    <n v="4.0393946462739097"/>
    <n v="8.4196683832353205"/>
    <s v="C-All-Lgt-LPD Int-All-All-E"/>
    <s v="C-LOff-HVAC-ER-All-All-C"/>
    <n v="0.10107524305155416"/>
    <n v="9.0732079483326917E-3"/>
    <n v="1.9729059188376235E-2"/>
    <n v="3.1628852106834096E-2"/>
    <n v="4.4502980799699984E-2"/>
    <n v="5.8136854664160659E-2"/>
    <n v="7.2359687241442289E-2"/>
    <n v="8.7035569626112114E-2"/>
    <n v="0.10107524305155416"/>
    <n v="0.10107524305155416"/>
    <n v="0.10107524305155416"/>
    <n v="0.10107524305155416"/>
    <n v="0.10107524305155416"/>
    <n v="0.10107524305155416"/>
    <n v="0.10107524305155416"/>
    <n v="0.10107524305155416"/>
    <n v="0.10107524305155416"/>
    <n v="0.10107524305155416"/>
    <n v="0.10107524305155416"/>
    <n v="0.10107524305155416"/>
    <n v="0.10107524305155416"/>
    <n v="8.4838766717815397E-3"/>
    <n v="1.0066519963492391E-2"/>
    <n v="1.1310461641906707E-2"/>
    <n v="1.2284797416314738E-2"/>
    <n v="1.3044542587909524E-2"/>
    <n v="1.363350130073048E-2"/>
    <n v="1.4086551108118668E-2"/>
    <n v="1.4431461999350062E-2"/>
    <n v="1.4690344752289645E-2"/>
    <n v="1.4880804146527165E-2"/>
    <n v="1.5016857179344954E-2"/>
    <n v="1.5109664171300972E-2"/>
    <n v="1.5036694994286632E-2"/>
    <n v="1.4963341845829292E-2"/>
    <n v="1.4890069523988725E-2"/>
    <n v="1.4817050986552546E-2"/>
    <n v="1.474398800499776E-2"/>
    <n v="1.4670925023442973E-2"/>
    <n v="1.4597862041888182E-2"/>
    <n v="1.4524799060333392E-2"/>
    <n v="8.9288617520531105E-2"/>
    <n v="8.9288617520531105E-2"/>
    <n v="8.4838766717815397E-3"/>
    <n v="1.8550396635273931E-2"/>
    <n v="2.9860858277180637E-2"/>
    <n v="4.2145655693495376E-2"/>
    <n v="5.5190198281404902E-2"/>
    <n v="6.8823699582135384E-2"/>
    <n v="8.2910250690254053E-2"/>
    <n v="8.9288617520531105E-2"/>
    <n v="8.9288617520531105E-2"/>
    <n v="8.9288617520531105E-2"/>
    <n v="8.9288617520531105E-2"/>
    <n v="8.9288617520531105E-2"/>
    <n v="8.9288617520531105E-2"/>
    <n v="8.9288617520531105E-2"/>
    <n v="8.9288617520531105E-2"/>
    <n v="8.9288617520531105E-2"/>
    <n v="8.9288617520531105E-2"/>
    <n v="8.9288617520531105E-2"/>
    <n v="8.9288617520531105E-2"/>
    <n v="8.9288617520531105E-2"/>
  </r>
  <r>
    <x v="45"/>
    <s v="Under $10"/>
    <n v="8.4196683832353205"/>
    <s v="Lighting"/>
    <s v="Rural"/>
    <s v="SC-NR"/>
    <s v="M_Input"/>
    <x v="2"/>
    <s v="Lodging"/>
    <s v="Market Average HP Low Power T8 Shift"/>
    <n v="2.606714370836875E-2"/>
    <n v="3.0685407424893035E-2"/>
    <n v="3.4347435152478845E-2"/>
    <n v="3.7246366980842979E-2"/>
    <n v="3.9536344016181363E-2"/>
    <n v="4.1340383056249541E-2"/>
    <n v="4.2756661211050019E-2"/>
    <n v="4.386353153290954E-2"/>
    <n v="4.4723525890530545E-2"/>
    <n v="4.5386549582713341E-2"/>
    <n v="4.5892430895674581E-2"/>
    <n v="4.6272955853751387E-2"/>
    <n v="4.6165239451326272E-2"/>
    <n v="4.6055632404773075E-2"/>
    <n v="4.594550343470475E-2"/>
    <n v="4.5835365827588181E-2"/>
    <n v="4.5725096302742352E-2"/>
    <n v="4.5614826777896515E-2"/>
    <n v="4.5504557253050665E-2"/>
    <n v="4.5394287728204814E-2"/>
    <n v="0.30357278672417826"/>
    <n v="4.0393946462739097"/>
    <n v="8.4196683832353205"/>
    <s v="C-All-Lgt-LPD Int-All-All-E"/>
    <s v="C-LOff-HVAC-ER-All-All-C"/>
    <n v="0.30357278672417826"/>
    <n v="2.606714370836875E-2"/>
    <n v="5.6752551133261789E-2"/>
    <n v="9.1099986285740633E-2"/>
    <n v="0.12834635326658361"/>
    <n v="0.16788269728276498"/>
    <n v="0.20922308033901452"/>
    <n v="0.25197974155006453"/>
    <n v="0.29584327308297409"/>
    <n v="0.30357278672417826"/>
    <n v="0.30357278672417826"/>
    <n v="0.30357278672417826"/>
    <n v="0.30357278672417826"/>
    <n v="0.30357278672417826"/>
    <n v="0.30357278672417826"/>
    <n v="0.30357278672417826"/>
    <n v="0.30357278672417826"/>
    <n v="0.30357278672417826"/>
    <n v="0.30357278672417826"/>
    <n v="0.30357278672417826"/>
    <n v="0.30357278672417826"/>
    <n v="2.429712631810535E-2"/>
    <n v="2.8915390034629635E-2"/>
    <n v="3.2577417762215441E-2"/>
    <n v="3.5476349590579576E-2"/>
    <n v="3.7766326625917959E-2"/>
    <n v="3.9570365665986137E-2"/>
    <n v="4.0986643820786615E-2"/>
    <n v="4.2093514142646136E-2"/>
    <n v="4.2953508500267142E-2"/>
    <n v="4.3616532192449937E-2"/>
    <n v="4.4122413505411177E-2"/>
    <n v="4.4502938463487983E-2"/>
    <n v="4.4395222061062868E-2"/>
    <n v="4.4285615014509672E-2"/>
    <n v="4.4175486044441346E-2"/>
    <n v="4.4065348437324778E-2"/>
    <n v="4.3955078912478948E-2"/>
    <n v="4.3844809387633112E-2"/>
    <n v="4.3734539862787261E-2"/>
    <n v="4.3624270337941411E-2"/>
    <n v="0.26817243891891024"/>
    <n v="0.26817243891891024"/>
    <n v="2.429712631810535E-2"/>
    <n v="5.3212516352734981E-2"/>
    <n v="8.5789934114950422E-2"/>
    <n v="0.12126628370553"/>
    <n v="0.15903261033144794"/>
    <n v="0.19860297599743409"/>
    <n v="0.23958961981822072"/>
    <n v="0.26817243891891024"/>
    <n v="0.26817243891891024"/>
    <n v="0.26817243891891024"/>
    <n v="0.26817243891891024"/>
    <n v="0.26817243891891024"/>
    <n v="0.26817243891891024"/>
    <n v="0.26817243891891024"/>
    <n v="0.26817243891891024"/>
    <n v="0.26817243891891024"/>
    <n v="0.26817243891891024"/>
    <n v="0.26817243891891024"/>
    <n v="0.26817243891891024"/>
    <n v="0.26817243891891024"/>
  </r>
  <r>
    <x v="45"/>
    <s v="Under $10"/>
    <n v="8.4196683832353205"/>
    <s v="Lighting"/>
    <s v="Rural"/>
    <s v="SC-NR"/>
    <s v="M_Input"/>
    <x v="2"/>
    <s v="Hospital"/>
    <s v="Market Average HP Low Power T8 Shift"/>
    <n v="1.7858231747812026E-2"/>
    <n v="2.1028460764147116E-2"/>
    <n v="2.354509705035775E-2"/>
    <n v="2.5539987052233877E-2"/>
    <n v="2.7118386361664137E-2"/>
    <n v="2.8364322560182426E-2"/>
    <n v="2.9344876484227685E-2"/>
    <n v="3.0113600044825738E-2"/>
    <n v="3.0713244741397489E-2"/>
    <n v="3.1177939888902072E-2"/>
    <n v="3.1534931540129339E-2"/>
    <n v="3.1805970702144255E-2"/>
    <n v="3.1741473721836555E-2"/>
    <n v="3.1675634747554492E-2"/>
    <n v="3.1609394233612122E-2"/>
    <n v="3.1543105071338139E-2"/>
    <n v="3.1476725152859521E-2"/>
    <n v="3.1410345234380903E-2"/>
    <n v="3.1343965315902285E-2"/>
    <n v="3.1277585397423667E-2"/>
    <n v="0.2091678102308856"/>
    <n v="4.0393946462739097"/>
    <n v="8.4196683832353205"/>
    <s v="C-All-Lgt-LPD Int-All-All-E"/>
    <s v="C-LOff-HVAC-ER-All-All-C"/>
    <n v="0.2091678102308856"/>
    <n v="1.7858231747812026E-2"/>
    <n v="3.8886692511959142E-2"/>
    <n v="6.2431789562316889E-2"/>
    <n v="8.7971776614550773E-2"/>
    <n v="0.11509016297621491"/>
    <n v="0.14345448553639734"/>
    <n v="0.17279936202062501"/>
    <n v="0.20291296206545076"/>
    <n v="0.2091678102308856"/>
    <n v="0.2091678102308856"/>
    <n v="0.2091678102308856"/>
    <n v="0.2091678102308856"/>
    <n v="0.2091678102308856"/>
    <n v="0.2091678102308856"/>
    <n v="0.2091678102308856"/>
    <n v="0.2091678102308856"/>
    <n v="0.2091678102308856"/>
    <n v="0.2091678102308856"/>
    <n v="0.2091678102308856"/>
    <n v="0.2091678102308856"/>
    <n v="1.6638653848267401E-2"/>
    <n v="1.980888286460249E-2"/>
    <n v="2.2325519150813124E-2"/>
    <n v="2.4320409152689251E-2"/>
    <n v="2.5898808462119512E-2"/>
    <n v="2.71447446606378E-2"/>
    <n v="2.8125298584683059E-2"/>
    <n v="2.8894022145281112E-2"/>
    <n v="2.9493666841852863E-2"/>
    <n v="2.9958361989357446E-2"/>
    <n v="3.0315353640584713E-2"/>
    <n v="3.058639280259963E-2"/>
    <n v="3.0521895822291929E-2"/>
    <n v="3.0456056848009866E-2"/>
    <n v="3.0389816334067496E-2"/>
    <n v="3.0323527171793513E-2"/>
    <n v="3.0257147253314895E-2"/>
    <n v="3.0190767334836277E-2"/>
    <n v="3.0124387416357659E-2"/>
    <n v="3.0058007497879041E-2"/>
    <n v="0.18477625223999306"/>
    <n v="0.18477625223999306"/>
    <n v="1.6638653848267401E-2"/>
    <n v="3.6447536712869891E-2"/>
    <n v="5.8773055863683019E-2"/>
    <n v="8.309346501637227E-2"/>
    <n v="0.10899227347849177"/>
    <n v="0.13613701813912957"/>
    <n v="0.16426231672381264"/>
    <n v="0.18477625223999306"/>
    <n v="0.18477625223999306"/>
    <n v="0.18477625223999306"/>
    <n v="0.18477625223999306"/>
    <n v="0.18477625223999306"/>
    <n v="0.18477625223999306"/>
    <n v="0.18477625223999306"/>
    <n v="0.18477625223999306"/>
    <n v="0.18477625223999306"/>
    <n v="0.18477625223999306"/>
    <n v="0.18477625223999306"/>
    <n v="0.18477625223999306"/>
    <n v="0.18477625223999306"/>
  </r>
  <r>
    <x v="45"/>
    <s v="Under $10"/>
    <n v="8.4196683832353205"/>
    <s v="Lighting"/>
    <s v="Rural"/>
    <s v="SC-NR"/>
    <s v="M_Input"/>
    <x v="2"/>
    <s v="Residential Care"/>
    <s v="Market Average HP Low Power T8 Shift"/>
    <n v="1.9211251804513003E-2"/>
    <n v="2.2614870864214973E-2"/>
    <n v="2.5313752551324151E-2"/>
    <n v="2.7450239384783408E-2"/>
    <n v="2.9137931981433888E-2"/>
    <n v="3.0467492621128963E-2"/>
    <n v="3.1511276955979869E-2"/>
    <n v="3.2327030484869915E-2"/>
    <n v="3.2960838635834051E-2"/>
    <n v="3.3449481167803982E-2"/>
    <n v="3.382231117155219E-2"/>
    <n v="3.4102754662764793E-2"/>
    <n v="3.4023368637444304E-2"/>
    <n v="3.3942589224308747E-2"/>
    <n v="3.3861425158209883E-2"/>
    <n v="3.3780254726683723E-2"/>
    <n v="3.3698987072970775E-2"/>
    <n v="3.3617719419257827E-2"/>
    <n v="3.3536451765544879E-2"/>
    <n v="3.3455184111831918E-2"/>
    <n v="0.22373042907971424"/>
    <n v="4.0393946462739097"/>
    <n v="8.4196683832353205"/>
    <s v="C-All-Lgt-LPD Int-All-All-E"/>
    <s v="C-LOff-HVAC-ER-All-All-C"/>
    <n v="0.22373042907971424"/>
    <n v="1.9211251804513003E-2"/>
    <n v="4.1826122668727976E-2"/>
    <n v="6.7139875220052131E-2"/>
    <n v="9.4590114604835546E-2"/>
    <n v="0.12372804658626943"/>
    <n v="0.1541955392073984"/>
    <n v="0.18570681616337825"/>
    <n v="0.21803384664824815"/>
    <n v="0.22373042907971424"/>
    <n v="0.22373042907971424"/>
    <n v="0.22373042907971424"/>
    <n v="0.22373042907971424"/>
    <n v="0.22373042907971424"/>
    <n v="0.22373042907971424"/>
    <n v="0.22373042907971424"/>
    <n v="0.22373042907971424"/>
    <n v="0.22373042907971424"/>
    <n v="0.22373042907971424"/>
    <n v="0.22373042907971424"/>
    <n v="0.22373042907971424"/>
    <n v="1.7906764816481392E-2"/>
    <n v="2.1310383876183361E-2"/>
    <n v="2.4009265563292539E-2"/>
    <n v="2.6145752396751796E-2"/>
    <n v="2.7833444993402276E-2"/>
    <n v="2.9163005633097351E-2"/>
    <n v="3.0206789967948258E-2"/>
    <n v="3.1022543496838303E-2"/>
    <n v="3.1656351647802436E-2"/>
    <n v="3.2144994179772367E-2"/>
    <n v="3.2517824183520574E-2"/>
    <n v="3.2798267674733178E-2"/>
    <n v="3.2718881649412689E-2"/>
    <n v="3.2638102236277132E-2"/>
    <n v="3.2556938170178268E-2"/>
    <n v="3.2475767738652107E-2"/>
    <n v="3.239450008493916E-2"/>
    <n v="3.2313232431226212E-2"/>
    <n v="3.2231964777513264E-2"/>
    <n v="3.2150697123800302E-2"/>
    <n v="0.19764068931908196"/>
    <n v="0.19764068931908196"/>
    <n v="1.7906764816481392E-2"/>
    <n v="3.9217148692664752E-2"/>
    <n v="6.3226414255957292E-2"/>
    <n v="8.9372166652709084E-2"/>
    <n v="0.11720561164611136"/>
    <n v="0.14636861727920872"/>
    <n v="0.17657540724715698"/>
    <n v="0.19764068931908196"/>
    <n v="0.19764068931908196"/>
    <n v="0.19764068931908196"/>
    <n v="0.19764068931908196"/>
    <n v="0.19764068931908196"/>
    <n v="0.19764068931908196"/>
    <n v="0.19764068931908196"/>
    <n v="0.19764068931908196"/>
    <n v="0.19764068931908196"/>
    <n v="0.19764068931908196"/>
    <n v="0.19764068931908196"/>
    <n v="0.19764068931908196"/>
    <n v="0.19764068931908196"/>
  </r>
  <r>
    <x v="45"/>
    <s v="Under $10"/>
    <n v="8.4196683832353205"/>
    <s v="Lighting"/>
    <s v="Rural"/>
    <s v="SC-NR"/>
    <s v="M_Input"/>
    <x v="2"/>
    <s v="Assembly"/>
    <s v="Market Average HP Low Power T8 Shift"/>
    <n v="5.7413976995464834E-2"/>
    <n v="6.7444527950040647E-2"/>
    <n v="7.5335517905983793E-2"/>
    <n v="8.1522975876503423E-2"/>
    <n v="8.6354158057053501E-2"/>
    <n v="9.0105621032919012E-2"/>
    <n v="9.2997615474478962E-2"/>
    <n v="9.5205549429607211E-2"/>
    <n v="9.6869117811976532E-2"/>
    <n v="9.8099573222886094E-2"/>
    <n v="9.8985516511281763E-2"/>
    <n v="9.959750843748344E-2"/>
    <n v="9.9157818755940486E-2"/>
    <n v="9.871548030619362E-2"/>
    <n v="9.8273442143627682E-2"/>
    <n v="9.783280286115062E-2"/>
    <n v="9.7391881418105813E-2"/>
    <n v="9.6950959975060994E-2"/>
    <n v="9.6510038532016174E-2"/>
    <n v="9.6069117088971354E-2"/>
    <n v="0.64245901967771069"/>
    <n v="4.0393946462739097"/>
    <n v="8.4196683832353205"/>
    <s v="C-All-Lgt-LPD Int-All-All-E"/>
    <s v="C-LOff-HVAC-ER-All-All-C"/>
    <n v="0.64245901967771069"/>
    <n v="5.7413976995464834E-2"/>
    <n v="0.12485850494550549"/>
    <n v="0.20019402285148929"/>
    <n v="0.28171699872799272"/>
    <n v="0.36807115678504621"/>
    <n v="0.45817677781796523"/>
    <n v="0.55117439329244422"/>
    <n v="0.64245901967771069"/>
    <n v="0.64245901967771069"/>
    <n v="0.64245901967771069"/>
    <n v="0.64245901967771069"/>
    <n v="0.64245901967771069"/>
    <n v="0.64245901967771069"/>
    <n v="0.64245901967771069"/>
    <n v="0.64245901967771069"/>
    <n v="0.64245901967771069"/>
    <n v="0.64245901967771069"/>
    <n v="0.64245901967771069"/>
    <n v="0.64245901967771069"/>
    <n v="0.64245901967771069"/>
    <n v="5.3668042949030249E-2"/>
    <n v="6.3698593903606063E-2"/>
    <n v="7.1589583859549208E-2"/>
    <n v="7.7777041830068838E-2"/>
    <n v="8.2608224010618916E-2"/>
    <n v="8.6359686986484427E-2"/>
    <n v="8.9251681428044377E-2"/>
    <n v="9.1459615383172627E-2"/>
    <n v="9.3123183765541948E-2"/>
    <n v="9.4353639176451509E-2"/>
    <n v="9.5239582464847178E-2"/>
    <n v="9.5851574391048855E-2"/>
    <n v="9.5411884709505901E-2"/>
    <n v="9.4969546259759036E-2"/>
    <n v="9.4527508097193097E-2"/>
    <n v="9.4086868814716035E-2"/>
    <n v="9.3645947371671229E-2"/>
    <n v="9.3205025928626409E-2"/>
    <n v="9.2764104485581589E-2"/>
    <n v="9.2323183042536769E-2"/>
    <n v="0.56754033874901899"/>
    <n v="0.56754033874901899"/>
    <n v="5.3668042949030249E-2"/>
    <n v="0.11736663685263632"/>
    <n v="0.18895622071218554"/>
    <n v="0.26673326254225438"/>
    <n v="0.34934148655287328"/>
    <n v="0.43570117353935772"/>
    <n v="0.52495285496740207"/>
    <n v="0.56754033874901899"/>
    <n v="0.56754033874901899"/>
    <n v="0.56754033874901899"/>
    <n v="0.56754033874901899"/>
    <n v="0.56754033874901899"/>
    <n v="0.56754033874901899"/>
    <n v="0.56754033874901899"/>
    <n v="0.56754033874901899"/>
    <n v="0.56754033874901899"/>
    <n v="0.56754033874901899"/>
    <n v="0.56754033874901899"/>
    <n v="0.56754033874901899"/>
    <n v="0.56754033874901899"/>
  </r>
  <r>
    <x v="45"/>
    <s v="Under $10"/>
    <n v="8.4196683832353205"/>
    <s v="Lighting"/>
    <s v="Rural"/>
    <s v="SC-NR"/>
    <s v="M_Input"/>
    <x v="2"/>
    <s v="Other"/>
    <s v="Market Average HP Low Power T8 Shift"/>
    <n v="5.4678920230619731E-2"/>
    <n v="6.3940435739282098E-2"/>
    <n v="7.1097646344525603E-2"/>
    <n v="7.6588231892348854E-2"/>
    <n v="8.0759169953829452E-2"/>
    <n v="8.3885529471585119E-2"/>
    <n v="8.6185370361472044E-2"/>
    <n v="8.783155591560686E-2"/>
    <n v="8.8961117674287604E-2"/>
    <n v="8.9682679895270165E-2"/>
    <n v="9.0082345671837302E-2"/>
    <n v="9.0228363446041918E-2"/>
    <n v="8.9422775271794111E-2"/>
    <n v="8.8620259184667802E-2"/>
    <n v="8.7823450132792302E-2"/>
    <n v="8.703328896896434E-2"/>
    <n v="8.6242875648358225E-2"/>
    <n v="8.5452462327752082E-2"/>
    <n v="8.466204900714594E-2"/>
    <n v="8.3871635686539825E-2"/>
    <n v="0.56088876919767516"/>
    <n v="4.0393946462739097"/>
    <n v="8.4196683832353205"/>
    <s v="C-All-Lgt-LPD Int-All-All-E"/>
    <s v="C-LOff-HVAC-ER-All-All-C"/>
    <n v="0.56088876919767516"/>
    <n v="5.4678920230619731E-2"/>
    <n v="0.11861935596990184"/>
    <n v="0.18971700231442745"/>
    <n v="0.26630523420677632"/>
    <n v="0.3470644041606058"/>
    <n v="0.43094993363219092"/>
    <n v="0.51713530399366292"/>
    <n v="0.56088876919767516"/>
    <n v="0.56088876919767516"/>
    <n v="0.56088876919767516"/>
    <n v="0.56088876919767516"/>
    <n v="0.56088876919767516"/>
    <n v="0.56088876919767516"/>
    <n v="0.56088876919767516"/>
    <n v="0.56088876919767516"/>
    <n v="0.56088876919767516"/>
    <n v="0.56088876919767516"/>
    <n v="0.56088876919767516"/>
    <n v="0.56088876919767516"/>
    <n v="0.56088876919767516"/>
    <n v="5.1408591271965912E-2"/>
    <n v="6.0670106780628279E-2"/>
    <n v="6.7827317385871777E-2"/>
    <n v="7.3317902933695028E-2"/>
    <n v="7.748884099517564E-2"/>
    <n v="8.0615200512931307E-2"/>
    <n v="8.2915041402818218E-2"/>
    <n v="8.4561226956953034E-2"/>
    <n v="8.5690788715633792E-2"/>
    <n v="8.6412350936616339E-2"/>
    <n v="8.6812016713183476E-2"/>
    <n v="8.6958034487388092E-2"/>
    <n v="8.6152446313140285E-2"/>
    <n v="8.5349930226013976E-2"/>
    <n v="8.455312117413849E-2"/>
    <n v="8.3762960010310528E-2"/>
    <n v="8.2972546689704413E-2"/>
    <n v="8.218213336909827E-2"/>
    <n v="8.1391720048492128E-2"/>
    <n v="8.0601306727886013E-2"/>
    <n v="0.49548219002459881"/>
    <n v="0.49548219002459881"/>
    <n v="5.1408591271965912E-2"/>
    <n v="0.11207869805259418"/>
    <n v="0.17990601543846596"/>
    <n v="0.25322391837216096"/>
    <n v="0.33071275936733657"/>
    <n v="0.41132795988026788"/>
    <n v="0.49424300128308607"/>
    <n v="0.49548219002459881"/>
    <n v="0.49548219002459881"/>
    <n v="0.49548219002459881"/>
    <n v="0.49548219002459881"/>
    <n v="0.49548219002459881"/>
    <n v="0.49548219002459881"/>
    <n v="0.49548219002459881"/>
    <n v="0.49548219002459881"/>
    <n v="0.49548219002459881"/>
    <n v="0.49548219002459881"/>
    <n v="0.49548219002459881"/>
    <n v="0.49548219002459881"/>
    <n v="0.49548219002459881"/>
  </r>
  <r>
    <x v="42"/>
    <s v="Under $70"/>
    <n v="66.58666355778746"/>
    <s v="Lighting"/>
    <s v="Rural"/>
    <s v="SC-NR"/>
    <s v="M_Input"/>
    <x v="2"/>
    <s v="Large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Medium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Small Off"/>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XLarge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Large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Medium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Small R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School K-12"/>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University"/>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Warehouse"/>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Supermarke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MiniMar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Restaurant"/>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Lodging"/>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Hospital"/>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Residential Care"/>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Assembly"/>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70"/>
    <n v="66.58666355778746"/>
    <s v="Lighting"/>
    <s v="Rural"/>
    <s v="SC-NR"/>
    <s v="M_Input"/>
    <x v="2"/>
    <s v="Other"/>
    <s v="TLED Over Ballast on SP32WT8"/>
    <n v="0"/>
    <n v="0"/>
    <n v="0"/>
    <n v="0"/>
    <n v="0"/>
    <n v="0"/>
    <n v="0"/>
    <n v="0"/>
    <n v="0"/>
    <n v="0"/>
    <n v="0"/>
    <n v="0"/>
    <n v="0"/>
    <n v="0"/>
    <n v="0"/>
    <n v="0"/>
    <n v="0"/>
    <n v="0"/>
    <n v="0"/>
    <n v="0"/>
    <n v="0"/>
    <n v="41.763164974752357"/>
    <n v="66.58666355778746"/>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85"/>
    <n v="77.653681155436118"/>
    <s v="Lighting"/>
    <s v="Rural"/>
    <s v="SC-New"/>
    <s v="M_Input"/>
    <x v="2"/>
    <s v="Large Off"/>
    <s v="Lighting Controls Interior-New-Large Off-Unitary"/>
    <n v="9.0879673843856559E-3"/>
    <n v="7.7468932240917715E-3"/>
    <n v="1.1243399467067145E-2"/>
    <n v="1.0452123305421642E-2"/>
    <n v="1.0478669961229635E-2"/>
    <n v="1.232656869793764E-2"/>
    <n v="1.273351945150852E-2"/>
    <n v="1.4116039785116576E-2"/>
    <n v="1.5599620945943599E-2"/>
    <n v="1.46459821582276E-2"/>
    <n v="1.6420179379549128E-2"/>
    <n v="1.5821346833290003E-2"/>
    <n v="1.5941783784563367E-2"/>
    <n v="1.4678505637326445E-2"/>
    <n v="1.4682698931364438E-2"/>
    <n v="1.5632433335679489E-2"/>
    <n v="1.6539416468174192E-2"/>
    <n v="1.7446399600668891E-2"/>
    <n v="1.8353382733163601E-2"/>
    <n v="1.9260365865658293E-2"/>
    <n v="0.28320729695036767"/>
    <n v="48.696864631660851"/>
    <n v="77.653681155436118"/>
    <s v="C-LOff-Lgt-LPD Int-All-All-C"/>
    <s v="C-LOff-HVAC-ER-All-All-C"/>
    <n v="0.28320729695036767"/>
    <n v="9.0879673843856559E-3"/>
    <n v="1.6834860608477428E-2"/>
    <n v="2.8078260075544571E-2"/>
    <n v="3.8530383380966211E-2"/>
    <n v="4.9009053342195845E-2"/>
    <n v="6.1335622040133486E-2"/>
    <n v="7.406914149164201E-2"/>
    <n v="8.818518127675859E-2"/>
    <n v="0.10378480222270219"/>
    <n v="0.11843078438092978"/>
    <n v="0.13485096376047892"/>
    <n v="0.15067231059376893"/>
    <n v="0.1666140943783323"/>
    <n v="0.18129260001565875"/>
    <n v="0.1959752989470232"/>
    <n v="0.21160773228270269"/>
    <n v="0.22814714875087688"/>
    <n v="0.24559354835154579"/>
    <n v="0.2639469310847094"/>
    <n v="0.28320729695036767"/>
    <n v="7.4366934146042375E-3"/>
    <n v="6.0956192543103523E-3"/>
    <n v="9.5921254972857264E-3"/>
    <n v="8.8008493356402234E-3"/>
    <n v="8.827395991448217E-3"/>
    <n v="1.0675294728156221E-2"/>
    <n v="1.1082245481727102E-2"/>
    <n v="1.2464765815335158E-2"/>
    <n v="1.3948346976162181E-2"/>
    <n v="1.2994708188446181E-2"/>
    <n v="1.476890540976771E-2"/>
    <n v="1.4170072863508585E-2"/>
    <n v="1.4290509814781948E-2"/>
    <n v="1.3027231667545026E-2"/>
    <n v="1.303142496158302E-2"/>
    <n v="1.398115936589807E-2"/>
    <n v="1.4888142498392773E-2"/>
    <n v="1.5795125630887471E-2"/>
    <n v="1.6702108763382181E-2"/>
    <n v="1.7609091895876873E-2"/>
    <n v="0.25018181755473928"/>
    <n v="0.25018181755473928"/>
    <n v="7.4366934146042375E-3"/>
    <n v="1.353231266891459E-2"/>
    <n v="2.3124438166200315E-2"/>
    <n v="3.1925287501840538E-2"/>
    <n v="4.0752683493288755E-2"/>
    <n v="5.1427978221444973E-2"/>
    <n v="6.251022370317208E-2"/>
    <n v="7.4974989518507243E-2"/>
    <n v="8.8923336494669422E-2"/>
    <n v="0.10191804468311561"/>
    <n v="0.11668695009288331"/>
    <n v="0.1308570229563919"/>
    <n v="0.14514753277117384"/>
    <n v="0.15817476443871886"/>
    <n v="0.17120618940030188"/>
    <n v="0.18518734876619997"/>
    <n v="0.20007549126459273"/>
    <n v="0.21587061689548021"/>
    <n v="0.23257272565886239"/>
    <n v="0.25018181755473928"/>
  </r>
  <r>
    <x v="46"/>
    <s v="Under $130"/>
    <n v="118.78138664745627"/>
    <s v="Lighting"/>
    <s v="Rural"/>
    <s v="SC-New"/>
    <s v="M_Input"/>
    <x v="2"/>
    <s v="Medium Off"/>
    <s v="Lighting Controls Interior-New-Medium Off-Unitary"/>
    <n v="6.1642846817455367E-3"/>
    <n v="5.254646414602571E-3"/>
    <n v="7.626294436825061E-3"/>
    <n v="7.0895790948837748E-3"/>
    <n v="7.1075854473306331E-3"/>
    <n v="8.360998162662038E-3"/>
    <n v="8.6370291154988423E-3"/>
    <n v="9.5747799407608532E-3"/>
    <n v="1.058107939552397E-2"/>
    <n v="9.9342349778012394E-3"/>
    <n v="1.1137656633184646E-2"/>
    <n v="1.0731474025379726E-2"/>
    <n v="1.0813165301596902E-2"/>
    <n v="9.9562953545088567E-3"/>
    <n v="9.9591396272830784E-3"/>
    <n v="1.0603335737659168E-2"/>
    <n v="1.1218534053604337E-2"/>
    <n v="1.1833732369549503E-2"/>
    <n v="1.2448930685494675E-2"/>
    <n v="1.306412900143984E-2"/>
    <n v="0.19209690445733529"/>
    <n v="73.433068570994379"/>
    <n v="118.78138664745627"/>
    <s v="C-LOff-Lgt-LPD Int-All-All-C"/>
    <s v="C-LOff-HVAC-ER-All-All-C"/>
    <n v="0.19209690445733529"/>
    <n v="6.1642846817455367E-3"/>
    <n v="1.1418931096348107E-2"/>
    <n v="1.9045225533173168E-2"/>
    <n v="2.6134804628056944E-2"/>
    <n v="3.3242390075387575E-2"/>
    <n v="4.1603388238049613E-2"/>
    <n v="5.0240417353548457E-2"/>
    <n v="5.9815197294309314E-2"/>
    <n v="7.0396276689833281E-2"/>
    <n v="8.0330511667634524E-2"/>
    <n v="9.1468168300819164E-2"/>
    <n v="0.10219964232619889"/>
    <n v="0.11301280762779579"/>
    <n v="0.12296910298230465"/>
    <n v="0.13292824260958774"/>
    <n v="0.14353157834724692"/>
    <n v="0.15475011240085126"/>
    <n v="0.16658384477040078"/>
    <n v="0.17903277545589547"/>
    <n v="0.19209690445733529"/>
    <n v="5.0442407371801661E-3"/>
    <n v="4.1346024700372012E-3"/>
    <n v="6.5062504922596912E-3"/>
    <n v="5.9695351503184051E-3"/>
    <n v="5.9875415027652625E-3"/>
    <n v="7.2409542180966683E-3"/>
    <n v="7.5169851709334726E-3"/>
    <n v="8.4547359961954834E-3"/>
    <n v="9.4610354509585999E-3"/>
    <n v="8.8141910332358697E-3"/>
    <n v="1.0017612688619277E-2"/>
    <n v="9.6114300808143559E-3"/>
    <n v="9.6931213570315318E-3"/>
    <n v="8.836251409943487E-3"/>
    <n v="8.8390956827177087E-3"/>
    <n v="9.4832917930937986E-3"/>
    <n v="1.0098490109038967E-2"/>
    <n v="1.0713688424984134E-2"/>
    <n v="1.1328886740929306E-2"/>
    <n v="1.1944085056874471E-2"/>
    <n v="0.16969602556602789"/>
    <n v="0.16969602556602784"/>
    <n v="5.0442407371801661E-3"/>
    <n v="9.1788432072173673E-3"/>
    <n v="1.5685093699477057E-2"/>
    <n v="2.1654628849795462E-2"/>
    <n v="2.7642170352560724E-2"/>
    <n v="3.4883124570657391E-2"/>
    <n v="4.2400109741590863E-2"/>
    <n v="5.0854845737786349E-2"/>
    <n v="6.0315881188744952E-2"/>
    <n v="6.9130072221980823E-2"/>
    <n v="7.9147684910600105E-2"/>
    <n v="8.8759114991414464E-2"/>
    <n v="9.8452236348445993E-2"/>
    <n v="0.10728848775838948"/>
    <n v="0.11612758344110719"/>
    <n v="0.12561087523420097"/>
    <n v="0.13570936534323993"/>
    <n v="0.14642305376822407"/>
    <n v="0.15775194050915337"/>
    <n v="0.16969602556602784"/>
  </r>
  <r>
    <x v="46"/>
    <s v="Under $130"/>
    <n v="119.16366563419784"/>
    <s v="Lighting"/>
    <s v="Rural"/>
    <s v="SC-New"/>
    <s v="M_Input"/>
    <x v="2"/>
    <s v="Small Off"/>
    <s v="Lighting Controls Interior-New-Small Off-Unitary"/>
    <n v="6.0155771331763105E-3"/>
    <n v="5.1278830304863866E-3"/>
    <n v="7.4423172831212768E-3"/>
    <n v="6.9185496921195183E-3"/>
    <n v="6.9361216583124496E-3"/>
    <n v="8.1592969751676948E-3"/>
    <n v="8.4286689418536561E-3"/>
    <n v="9.3437974137375954E-3"/>
    <n v="1.0325820844149092E-2"/>
    <n v="9.6945809373520306E-3"/>
    <n v="1.0868971181386586E-2"/>
    <n v="1.0472587345539261E-2"/>
    <n v="1.0552307896838146E-2"/>
    <n v="9.7161091282976196E-3"/>
    <n v="9.7188847856762971E-3"/>
    <n v="1.0347540273041324E-2"/>
    <n v="1.0947897510390782E-2"/>
    <n v="1.1548254747740235E-2"/>
    <n v="1.2148611985089699E-2"/>
    <n v="1.2748969222439153E-2"/>
    <n v="0.18746274798591511"/>
    <n v="74.998256202438043"/>
    <n v="119.16366563419784"/>
    <s v="C-SOff-Lgt-LPD Int-All-All-C"/>
    <s v="C-SOff-HVAC-ER-All-All-C"/>
    <n v="0.18746274798591511"/>
    <n v="6.0155771331763105E-3"/>
    <n v="1.1143460163662697E-2"/>
    <n v="1.8585777446783976E-2"/>
    <n v="2.5504327138903493E-2"/>
    <n v="3.2440448797215943E-2"/>
    <n v="4.0599745772383636E-2"/>
    <n v="4.9028414714237294E-2"/>
    <n v="5.8372212127974887E-2"/>
    <n v="6.8698032972123985E-2"/>
    <n v="7.8392613909476022E-2"/>
    <n v="8.9261585090862614E-2"/>
    <n v="9.9734172436401869E-2"/>
    <n v="0.11028648033324001"/>
    <n v="0.12000258946153763"/>
    <n v="0.12972147424721392"/>
    <n v="0.14006901452025525"/>
    <n v="0.15101691203064602"/>
    <n v="0.16256516677838626"/>
    <n v="0.17471377876347596"/>
    <n v="0.18746274798591511"/>
    <n v="4.9225531913988322E-3"/>
    <n v="4.0348590887089083E-3"/>
    <n v="6.3492933413437985E-3"/>
    <n v="5.82552575034204E-3"/>
    <n v="5.8430977165349713E-3"/>
    <n v="7.0662730333902165E-3"/>
    <n v="7.3356450000761778E-3"/>
    <n v="8.250773471960118E-3"/>
    <n v="9.2327969023716146E-3"/>
    <n v="8.6015569955745531E-3"/>
    <n v="9.7759472396091087E-3"/>
    <n v="9.3795634037617832E-3"/>
    <n v="9.4592839550606683E-3"/>
    <n v="8.6230851865201422E-3"/>
    <n v="8.6258608438988197E-3"/>
    <n v="9.254516331263847E-3"/>
    <n v="9.8548735686133041E-3"/>
    <n v="1.0455230805962758E-2"/>
    <n v="1.1055588043312222E-2"/>
    <n v="1.1655945280661675E-2"/>
    <n v="0.16560226915036555"/>
    <n v="0.16560226915036558"/>
    <n v="4.9225531913988322E-3"/>
    <n v="8.9574122801077405E-3"/>
    <n v="1.530670562145154E-2"/>
    <n v="2.113223137179358E-2"/>
    <n v="2.6975329088328552E-2"/>
    <n v="3.4041602121718771E-2"/>
    <n v="4.1377247121794948E-2"/>
    <n v="4.9628020593755068E-2"/>
    <n v="5.8860817496126684E-2"/>
    <n v="6.7462374491701241E-2"/>
    <n v="7.7238321731310344E-2"/>
    <n v="8.6617885135072126E-2"/>
    <n v="9.6077169090132794E-2"/>
    <n v="0.10470025427665294"/>
    <n v="0.11332611512055177"/>
    <n v="0.12258063145181561"/>
    <n v="0.13243550502042892"/>
    <n v="0.14289073582639167"/>
    <n v="0.15394632386970389"/>
    <n v="0.16560226915036558"/>
  </r>
  <r>
    <x v="46"/>
    <s v="Under $40"/>
    <n v="37.40156644868599"/>
    <s v="Lighting"/>
    <s v="Rural"/>
    <s v="SC-New"/>
    <s v="M_Input"/>
    <x v="2"/>
    <s v="XLarge Ret"/>
    <s v="Lighting Controls Interior-New-Xlarge Ret-Unitary"/>
    <n v="4.5428687525093173E-3"/>
    <n v="3.8724961994493008E-3"/>
    <n v="5.6203203588380901E-3"/>
    <n v="5.2247793541992538E-3"/>
    <n v="5.2380494252781806E-3"/>
    <n v="6.16177208775335E-3"/>
    <n v="6.3651975385734787E-3"/>
    <n v="7.0562880935470494E-3"/>
    <n v="7.7978966636781796E-3"/>
    <n v="7.3211942651485278E-3"/>
    <n v="8.2080752118581877E-3"/>
    <n v="7.9087324053401693E-3"/>
    <n v="7.9689361054026617E-3"/>
    <n v="7.3374520146178828E-3"/>
    <n v="7.3395481471907201E-3"/>
    <n v="7.8142988330216177E-3"/>
    <n v="8.2676791277993492E-3"/>
    <n v="8.7210594225770842E-3"/>
    <n v="9.1744397173548209E-3"/>
    <n v="9.6278200121325524E-3"/>
    <n v="0.14156890373626982"/>
    <n v="21.24508644172867"/>
    <n v="37.40156644868599"/>
    <s v="C-Ret-Lgt-LPD Int-All-All-C"/>
    <s v="C-Ret-HVAC-ER-All-All-C"/>
    <n v="0.14156890373626982"/>
    <n v="4.5428687525093173E-3"/>
    <n v="8.4153649519586177E-3"/>
    <n v="1.4035685310796707E-2"/>
    <n v="1.9260464664995959E-2"/>
    <n v="2.4498514090274141E-2"/>
    <n v="3.066028617802749E-2"/>
    <n v="3.7025483716600971E-2"/>
    <n v="4.4081771810148024E-2"/>
    <n v="5.1879668473826204E-2"/>
    <n v="5.9200862738974735E-2"/>
    <n v="6.7408937950832928E-2"/>
    <n v="7.5317670356173094E-2"/>
    <n v="8.3286606461575763E-2"/>
    <n v="9.0624058476193647E-2"/>
    <n v="9.7963606623384367E-2"/>
    <n v="0.10577790545640599"/>
    <n v="0.11404558458420534"/>
    <n v="0.12276664400678243"/>
    <n v="0.13194108372413726"/>
    <n v="0.14156890373626982"/>
    <n v="3.7174343509685901E-3"/>
    <n v="3.0470617979085736E-3"/>
    <n v="4.7948859572973634E-3"/>
    <n v="4.3993449526585271E-3"/>
    <n v="4.4126150237374538E-3"/>
    <n v="5.3363376862126232E-3"/>
    <n v="5.539763137032752E-3"/>
    <n v="6.2308536920063226E-3"/>
    <n v="6.9724622621374528E-3"/>
    <n v="6.495759863607801E-3"/>
    <n v="7.3826408103174609E-3"/>
    <n v="7.0832980037994426E-3"/>
    <n v="7.1435017038619349E-3"/>
    <n v="6.512017613077156E-3"/>
    <n v="6.5141137456499933E-3"/>
    <n v="6.988864431480891E-3"/>
    <n v="7.4422447262586225E-3"/>
    <n v="7.8956250210363566E-3"/>
    <n v="8.3490053158140932E-3"/>
    <n v="8.8023856105918247E-3"/>
    <n v="0.12506021570545528"/>
    <n v="0.12506021570545525"/>
    <n v="3.7174343509685901E-3"/>
    <n v="6.7644961488771641E-3"/>
    <n v="1.1559382106174527E-2"/>
    <n v="1.5958727058833055E-2"/>
    <n v="2.037134208257051E-2"/>
    <n v="2.5707679768783132E-2"/>
    <n v="3.1247442905815884E-2"/>
    <n v="3.747829659782221E-2"/>
    <n v="4.4450758859959666E-2"/>
    <n v="5.0946518723567466E-2"/>
    <n v="5.8329159533884928E-2"/>
    <n v="6.5412457537684376E-2"/>
    <n v="7.2555959241546314E-2"/>
    <n v="7.9067976854623467E-2"/>
    <n v="8.5582090600273455E-2"/>
    <n v="9.2570955031754346E-2"/>
    <n v="0.10001319975801297"/>
    <n v="0.10790882477904933"/>
    <n v="0.11625783009486342"/>
    <n v="0.12506021570545525"/>
  </r>
  <r>
    <x v="46"/>
    <s v="Under $70"/>
    <n v="68.597840471994601"/>
    <s v="Lighting"/>
    <s v="Rural"/>
    <s v="SC-New"/>
    <s v="M_Input"/>
    <x v="2"/>
    <s v="Large Ret"/>
    <s v="Lighting Controls Interior-New-Large Ret-Unitary"/>
    <n v="2.5742128586734368E-3"/>
    <n v="2.1943468004177076E-3"/>
    <n v="3.1847499291265168E-3"/>
    <n v="2.9606169427373583E-3"/>
    <n v="2.9681364176480118E-3"/>
    <n v="3.49156310794766E-3"/>
    <n v="3.6068339730796024E-3"/>
    <n v="3.9984398701546752E-3"/>
    <n v="4.4186717591520128E-3"/>
    <n v="4.1485487353737733E-3"/>
    <n v="4.6510990976027979E-3"/>
    <n v="4.4814767414067406E-3"/>
    <n v="4.5155911187492476E-3"/>
    <n v="4.1577611757978982E-3"/>
    <n v="4.1589489476038738E-3"/>
    <n v="4.4279660349795273E-3"/>
    <n v="4.6848736077640873E-3"/>
    <n v="4.9417811805486508E-3"/>
    <n v="5.1986887533332126E-3"/>
    <n v="5.4555963261177709E-3"/>
    <n v="8.0219903378214538E-2"/>
    <n v="40.08552536687494"/>
    <n v="68.597840471994601"/>
    <s v="C-Ret-Lgt-LPD Int-All-All-C"/>
    <s v="C-Ret-HVAC-ER-All-All-C"/>
    <n v="8.0219903378214538E-2"/>
    <n v="2.5742128586734368E-3"/>
    <n v="4.7685596590911448E-3"/>
    <n v="7.9533095882176608E-3"/>
    <n v="1.0913926530955019E-2"/>
    <n v="1.388206294860303E-2"/>
    <n v="1.7373626056550691E-2"/>
    <n v="2.0980460029630294E-2"/>
    <n v="2.4978899899784968E-2"/>
    <n v="2.9397571658936979E-2"/>
    <n v="3.3546120394310749E-2"/>
    <n v="3.8197219491913549E-2"/>
    <n v="4.2678696233320289E-2"/>
    <n v="4.7194287352069535E-2"/>
    <n v="5.1352048527867435E-2"/>
    <n v="5.5510997475471308E-2"/>
    <n v="5.9938963510450832E-2"/>
    <n v="6.4623837118214913E-2"/>
    <n v="6.9565618298763565E-2"/>
    <n v="7.4764307052096773E-2"/>
    <n v="8.0219903378214538E-2"/>
    <n v="2.1064811309487773E-3"/>
    <n v="1.7266150726930481E-3"/>
    <n v="2.7170182014018573E-3"/>
    <n v="2.4928852150126989E-3"/>
    <n v="2.5004046899233523E-3"/>
    <n v="3.0238313802230005E-3"/>
    <n v="3.1391022453549429E-3"/>
    <n v="3.5307081424300157E-3"/>
    <n v="3.9509400314273538E-3"/>
    <n v="3.6808170076491138E-3"/>
    <n v="4.1833673698781389E-3"/>
    <n v="4.0137450136820815E-3"/>
    <n v="4.0478593910245886E-3"/>
    <n v="3.6900294480732387E-3"/>
    <n v="3.6912172198792143E-3"/>
    <n v="3.9602343072548682E-3"/>
    <n v="4.2171418800394283E-3"/>
    <n v="4.4740494528239918E-3"/>
    <n v="4.7309570256085535E-3"/>
    <n v="4.9878645983931118E-3"/>
    <n v="7.086526882372135E-2"/>
    <n v="7.0865268823721378E-2"/>
    <n v="2.1064811309487773E-3"/>
    <n v="3.8330962036418254E-3"/>
    <n v="6.5501144050436827E-3"/>
    <n v="9.0429996200563807E-3"/>
    <n v="1.1543404309979733E-2"/>
    <n v="1.4567235690202733E-2"/>
    <n v="1.7706337935557676E-2"/>
    <n v="2.1237046077987692E-2"/>
    <n v="2.5187986109415045E-2"/>
    <n v="2.8868803117064159E-2"/>
    <n v="3.3052170486942298E-2"/>
    <n v="3.706591550062438E-2"/>
    <n v="4.1113774891648969E-2"/>
    <n v="4.4803804339722204E-2"/>
    <n v="4.849502155960142E-2"/>
    <n v="5.2455255866856287E-2"/>
    <n v="5.6672397746895718E-2"/>
    <n v="6.1146447199719713E-2"/>
    <n v="6.587740422532827E-2"/>
    <n v="7.0865268823721378E-2"/>
  </r>
  <r>
    <x v="46"/>
    <s v="Under $85"/>
    <n v="74.085015654442302"/>
    <s v="Lighting"/>
    <s v="Rural"/>
    <s v="SC-New"/>
    <s v="M_Input"/>
    <x v="2"/>
    <s v="Medium Ret"/>
    <s v="Lighting Controls Interior-New-Medium Ret-Unitary"/>
    <n v="2.4173406608405689E-3"/>
    <n v="2.060623590921178E-3"/>
    <n v="2.9906716813830076E-3"/>
    <n v="2.7801973301231258E-3"/>
    <n v="2.7872585692077061E-3"/>
    <n v="3.2787877048684562E-3"/>
    <n v="3.3870339784253787E-3"/>
    <n v="3.754775462908659E-3"/>
    <n v="4.1493984750781351E-3"/>
    <n v="3.8957367133445535E-3"/>
    <n v="4.3676617216604607E-3"/>
    <n v="4.208376129857608E-3"/>
    <n v="4.2404115814681613E-3"/>
    <n v="3.9043877488437241E-3"/>
    <n v="3.9055031379898512E-3"/>
    <n v="4.158126358941824E-3"/>
    <n v="4.3993780175517532E-3"/>
    <n v="4.6406296761616851E-3"/>
    <n v="4.8818813347716169E-3"/>
    <n v="5.1231329933815462E-3"/>
    <n v="7.5331312867729011E-2"/>
    <n v="42.906891954414156"/>
    <n v="74.085015654442302"/>
    <s v="C-Ret-Lgt-LPD Int-All-All-C"/>
    <s v="C-Ret-HVAC-ER-All-All-C"/>
    <n v="7.5331312867729011E-2"/>
    <n v="2.4173406608405689E-3"/>
    <n v="4.4779642517617469E-3"/>
    <n v="7.4686359331447546E-3"/>
    <n v="1.024883326326788E-2"/>
    <n v="1.3036091832475586E-2"/>
    <n v="1.6314879537344042E-2"/>
    <n v="1.9701913515769422E-2"/>
    <n v="2.3456688978678079E-2"/>
    <n v="2.7606087453756215E-2"/>
    <n v="3.1501824167100768E-2"/>
    <n v="3.5869485888761231E-2"/>
    <n v="4.0077862018618841E-2"/>
    <n v="4.4318273600086999E-2"/>
    <n v="4.8222661348930725E-2"/>
    <n v="5.2128164486920578E-2"/>
    <n v="5.6286290845862404E-2"/>
    <n v="6.0685668863414158E-2"/>
    <n v="6.5326298539575847E-2"/>
    <n v="7.0208179874347465E-2"/>
    <n v="7.5331312867729011E-2"/>
    <n v="1.9781124439569452E-3"/>
    <n v="1.6213953740375543E-3"/>
    <n v="2.5514434644993839E-3"/>
    <n v="2.340969113239502E-3"/>
    <n v="2.3480303523240823E-3"/>
    <n v="2.8395594879848324E-3"/>
    <n v="2.947805761541755E-3"/>
    <n v="3.3155472460250353E-3"/>
    <n v="3.7101702581945114E-3"/>
    <n v="3.4565084964609297E-3"/>
    <n v="3.9284335047768369E-3"/>
    <n v="3.7691479129739842E-3"/>
    <n v="3.8011833645845376E-3"/>
    <n v="3.4651595319601003E-3"/>
    <n v="3.4662749211062274E-3"/>
    <n v="3.7188981420582003E-3"/>
    <n v="3.9601498006681295E-3"/>
    <n v="4.2014014592780613E-3"/>
    <n v="4.4426531178879932E-3"/>
    <n v="4.6839047764979224E-3"/>
    <n v="6.6546748530056543E-2"/>
    <n v="6.6546748530056529E-2"/>
    <n v="1.9781124439569452E-3"/>
    <n v="3.5995078179944994E-3"/>
    <n v="6.1509512824938833E-3"/>
    <n v="8.4919203957333853E-3"/>
    <n v="1.0839950748057468E-2"/>
    <n v="1.3679510236042299E-2"/>
    <n v="1.6627315997584054E-2"/>
    <n v="1.9942863243609089E-2"/>
    <n v="2.3653033501803603E-2"/>
    <n v="2.7109541998264531E-2"/>
    <n v="3.1037975503041368E-2"/>
    <n v="3.4807123416015349E-2"/>
    <n v="3.8608306780599885E-2"/>
    <n v="4.2073466312559989E-2"/>
    <n v="4.5539741233666213E-2"/>
    <n v="4.9258639375724417E-2"/>
    <n v="5.3218789176392549E-2"/>
    <n v="5.7420190635670609E-2"/>
    <n v="6.1862843753558605E-2"/>
    <n v="6.6546748530056529E-2"/>
  </r>
  <r>
    <x v="46"/>
    <s v="Under $115"/>
    <n v="104.12411692623462"/>
    <s v="Lighting"/>
    <s v="Rural"/>
    <s v="SC-New"/>
    <s v="M_Input"/>
    <x v="2"/>
    <s v="Small Ret"/>
    <s v="Lighting Controls Interior-New-Small Ret-Unitary"/>
    <n v="1.7419475149352279E-3"/>
    <n v="1.4848954479481165E-3"/>
    <n v="2.1550926552324598E-3"/>
    <n v="2.0034238072814785E-3"/>
    <n v="2.0085121707359983E-3"/>
    <n v="2.3627104723046221E-3"/>
    <n v="2.4407132669781342E-3"/>
    <n v="2.705709581072936E-3"/>
    <n v="2.9900768556240715E-3"/>
    <n v="2.8072869482502977E-3"/>
    <n v="3.1473584196770139E-3"/>
    <n v="3.0325764423989395E-3"/>
    <n v="3.0556613456675704E-3"/>
    <n v="2.8135209267844434E-3"/>
    <n v="2.8143246816638269E-3"/>
    <n v="2.9963662114659206E-3"/>
    <n v="3.1702133377718329E-3"/>
    <n v="3.344060464077747E-3"/>
    <n v="3.517907590383661E-3"/>
    <n v="3.6917547166895738E-3"/>
    <n v="5.4284112856943872E-2"/>
    <n v="60.857517041566176"/>
    <n v="104.12411692623462"/>
    <s v="C-Ret-Lgt-LPD Int-All-All-C"/>
    <s v="C-Ret-HVAC-ER-All-All-C"/>
    <n v="5.4284112856943872E-2"/>
    <n v="1.7419475149352279E-3"/>
    <n v="3.2268429628833444E-3"/>
    <n v="5.3819356181158042E-3"/>
    <n v="7.3853594253972827E-3"/>
    <n v="9.3938715961332814E-3"/>
    <n v="1.1756582068437903E-2"/>
    <n v="1.4197295335416037E-2"/>
    <n v="1.6903004916488974E-2"/>
    <n v="1.9893081772113047E-2"/>
    <n v="2.2700368720363344E-2"/>
    <n v="2.5847727140040359E-2"/>
    <n v="2.8880303582439298E-2"/>
    <n v="3.1935964928106866E-2"/>
    <n v="3.4749485854891307E-2"/>
    <n v="3.7563810536555137E-2"/>
    <n v="4.0560176748021058E-2"/>
    <n v="4.3730390085792895E-2"/>
    <n v="4.7074450549870639E-2"/>
    <n v="5.0592358140254298E-2"/>
    <n v="5.4284112856943872E-2"/>
    <n v="1.425437511490446E-3"/>
    <n v="1.1683854445033346E-3"/>
    <n v="1.8385826517876779E-3"/>
    <n v="1.6869138038366966E-3"/>
    <n v="1.6920021672912164E-3"/>
    <n v="2.0462004688598405E-3"/>
    <n v="2.1242032635333521E-3"/>
    <n v="2.3891995776281543E-3"/>
    <n v="2.6735668521792894E-3"/>
    <n v="2.490776944805516E-3"/>
    <n v="2.8308484162322322E-3"/>
    <n v="2.7160664389541574E-3"/>
    <n v="2.7391513422227887E-3"/>
    <n v="2.4970109233396617E-3"/>
    <n v="2.4978146782190453E-3"/>
    <n v="2.6798562080211389E-3"/>
    <n v="2.8537033343270513E-3"/>
    <n v="3.0275504606329653E-3"/>
    <n v="3.2013975869388794E-3"/>
    <n v="3.3752447132447917E-3"/>
    <n v="4.7953912788048232E-2"/>
    <n v="4.7953912788048232E-2"/>
    <n v="1.425437511490446E-3"/>
    <n v="2.5938229559937806E-3"/>
    <n v="4.4324056077814583E-3"/>
    <n v="6.1193194116181552E-3"/>
    <n v="7.8113215789093714E-3"/>
    <n v="9.8575220477692127E-3"/>
    <n v="1.1981725311302566E-2"/>
    <n v="1.4370924888930721E-2"/>
    <n v="1.7044491741110009E-2"/>
    <n v="1.9535268685915524E-2"/>
    <n v="2.2366117102147757E-2"/>
    <n v="2.5082183541101914E-2"/>
    <n v="2.7821334883324701E-2"/>
    <n v="3.0318345806664364E-2"/>
    <n v="3.2816160484883408E-2"/>
    <n v="3.5496016692904545E-2"/>
    <n v="3.8349720027231596E-2"/>
    <n v="4.1377270487864562E-2"/>
    <n v="4.4578668074803443E-2"/>
    <n v="4.7953912788048232E-2"/>
  </r>
  <r>
    <x v="46"/>
    <s v="Under $130"/>
    <n v="127.44268560812016"/>
    <s v="Lighting"/>
    <s v="Rural"/>
    <s v="SC-New"/>
    <s v="M_Input"/>
    <x v="2"/>
    <s v="School K-12"/>
    <s v="Lighting Controls Interior-New-School K-12-Unitary"/>
    <n v="5.3191536459563362E-3"/>
    <n v="4.534227907613441E-3"/>
    <n v="6.5807200596854423E-3"/>
    <n v="6.1175890533609134E-3"/>
    <n v="6.1331267126698225E-3"/>
    <n v="7.2146949981817679E-3"/>
    <n v="7.4528817667985185E-3"/>
    <n v="8.2620657968551121E-3"/>
    <n v="9.1304003547281604E-3"/>
    <n v="8.5722391047967084E-3"/>
    <n v="9.6106701663619658E-3"/>
    <n v="9.2601756952633667E-3"/>
    <n v="9.3306669967148075E-3"/>
    <n v="8.5912749766380875E-3"/>
    <n v="8.593729296105506E-3"/>
    <n v="9.1496053248951992E-3"/>
    <n v="9.6804591926499452E-3"/>
    <n v="1.021131306040469E-2"/>
    <n v="1.0742166928159434E-2"/>
    <n v="1.1273020795914176E-2"/>
    <n v="0.16576018183375341"/>
    <n v="74.309466006663342"/>
    <n v="127.44268560812016"/>
    <s v="C-K12-Lgt-LPD Int-All-All-C"/>
    <s v="C-Sch-HVAC-ER-All-All-C"/>
    <n v="0.16576018183375341"/>
    <n v="5.3191536459563362E-3"/>
    <n v="9.8533815535697782E-3"/>
    <n v="1.643410161325522E-2"/>
    <n v="2.2551690666616133E-2"/>
    <n v="2.8684817379285955E-2"/>
    <n v="3.5899512377467725E-2"/>
    <n v="4.335239414426624E-2"/>
    <n v="5.1614459941121349E-2"/>
    <n v="6.0744860295849509E-2"/>
    <n v="6.9317099400646218E-2"/>
    <n v="7.8927769567008185E-2"/>
    <n v="8.8187945262271555E-2"/>
    <n v="9.7518612258986365E-2"/>
    <n v="0.10610988723562445"/>
    <n v="0.11470361653172996"/>
    <n v="0.12385322185662516"/>
    <n v="0.1335336810492751"/>
    <n v="0.14374499410967978"/>
    <n v="0.15448716103783922"/>
    <n v="0.16576018183375341"/>
    <n v="4.3526691081787637E-3"/>
    <n v="3.5677433698358689E-3"/>
    <n v="5.6142355219078698E-3"/>
    <n v="5.1511045155833409E-3"/>
    <n v="5.1666421748922499E-3"/>
    <n v="6.2482104604041954E-3"/>
    <n v="6.486397229020946E-3"/>
    <n v="7.2955812590775396E-3"/>
    <n v="8.1639158169505878E-3"/>
    <n v="7.6057545670191358E-3"/>
    <n v="8.6441856285843933E-3"/>
    <n v="8.2936911574857941E-3"/>
    <n v="8.364182458937235E-3"/>
    <n v="7.624790438860515E-3"/>
    <n v="7.6272447583279335E-3"/>
    <n v="8.1831207871176266E-3"/>
    <n v="8.7139746548723727E-3"/>
    <n v="9.244828522627117E-3"/>
    <n v="9.7756823903818613E-3"/>
    <n v="1.0306536258136604E-2"/>
    <n v="0.14643049107820197"/>
    <n v="0.14643049107820194"/>
    <n v="4.3526691081787637E-3"/>
    <n v="7.920412478014633E-3"/>
    <n v="1.3534647999922503E-2"/>
    <n v="1.8685752515505843E-2"/>
    <n v="2.3852394690398092E-2"/>
    <n v="3.0100605150802286E-2"/>
    <n v="3.6587002379823236E-2"/>
    <n v="4.3882583638900775E-2"/>
    <n v="5.2046499455851367E-2"/>
    <n v="5.9652254022870499E-2"/>
    <n v="6.829643965145489E-2"/>
    <n v="7.6590130808940685E-2"/>
    <n v="8.4954313267877918E-2"/>
    <n v="9.2579103706738428E-2"/>
    <n v="0.10020634846506636"/>
    <n v="0.10838946925218398"/>
    <n v="0.11710344390705636"/>
    <n v="0.12634827242968347"/>
    <n v="0.13612395482006534"/>
    <n v="0.14643049107820194"/>
  </r>
  <r>
    <x v="46"/>
    <s v="Under $130"/>
    <n v="125.25371001549304"/>
    <s v="Lighting"/>
    <s v="Rural"/>
    <s v="SC-New"/>
    <s v="M_Input"/>
    <x v="2"/>
    <s v="University"/>
    <s v="Lighting Controls Interior-New-University-Unitary"/>
    <n v="5.773999088734401E-3"/>
    <n v="4.9219536695611008E-3"/>
    <n v="7.1434431409451047E-3"/>
    <n v="6.6407094004908582E-3"/>
    <n v="6.6575756985266191E-3"/>
    <n v="7.8316298264229766E-3"/>
    <n v="8.0901841522577293E-3"/>
    <n v="8.9685622107139023E-3"/>
    <n v="9.9111488099348274E-3"/>
    <n v="9.3052587073014781E-3"/>
    <n v="1.0432486909808738E-2"/>
    <n v="1.0052021352422886E-2"/>
    <n v="1.0128540426214579E-2"/>
    <n v="9.3259223530581577E-3"/>
    <n v="9.3285865435124241E-3"/>
    <n v="9.9319960137616951E-3"/>
    <n v="1.0508243656278504E-2"/>
    <n v="1.1084491298795312E-2"/>
    <n v="1.1660738941312124E-2"/>
    <n v="1.223698658382893E-2"/>
    <n v="0.17993447878388236"/>
    <n v="72.803833840652288"/>
    <n v="125.25371001549304"/>
    <s v="C-Unv-Lgt-LPD Int-All-All-C"/>
    <s v="C-Unv-HVAC-ER-All-All-C"/>
    <n v="0.17993447878388236"/>
    <n v="5.773999088734401E-3"/>
    <n v="1.0695952758295501E-2"/>
    <n v="1.7839395899240607E-2"/>
    <n v="2.4480105299731464E-2"/>
    <n v="3.1137680998258081E-2"/>
    <n v="3.896931082468106E-2"/>
    <n v="4.7059494976938787E-2"/>
    <n v="5.6028057187652691E-2"/>
    <n v="6.5939205997587513E-2"/>
    <n v="7.5244464704888991E-2"/>
    <n v="8.5676951614697724E-2"/>
    <n v="9.5728972967120615E-2"/>
    <n v="0.1058575133933352"/>
    <n v="0.11518343574639335"/>
    <n v="0.12451202228990578"/>
    <n v="0.13444401830366748"/>
    <n v="0.14495226195994598"/>
    <n v="0.15603675325874131"/>
    <n v="0.16769749220005342"/>
    <n v="0.17993447878388236"/>
    <n v="4.7248696196795035E-3"/>
    <n v="3.8728242005062036E-3"/>
    <n v="6.0943136718902072E-3"/>
    <n v="5.5915799314359606E-3"/>
    <n v="5.6084462294717224E-3"/>
    <n v="6.7825003573680799E-3"/>
    <n v="7.0410546832028326E-3"/>
    <n v="7.9194327416590056E-3"/>
    <n v="8.8620193408799307E-3"/>
    <n v="8.2561292382465814E-3"/>
    <n v="9.3833574407538416E-3"/>
    <n v="9.0028918833679888E-3"/>
    <n v="9.0794109571596827E-3"/>
    <n v="8.276792884003261E-3"/>
    <n v="8.2794570744575274E-3"/>
    <n v="8.8828665447067984E-3"/>
    <n v="9.4591141872236075E-3"/>
    <n v="1.0035361829740415E-2"/>
    <n v="1.0611609472257227E-2"/>
    <n v="1.1187857114774033E-2"/>
    <n v="0.1589518894027844"/>
    <n v="0.15895188940278443"/>
    <n v="4.7248696196795035E-3"/>
    <n v="8.5976938201857075E-3"/>
    <n v="1.4692007492075915E-2"/>
    <n v="2.0283587423511877E-2"/>
    <n v="2.58920336529836E-2"/>
    <n v="3.2674534010351683E-2"/>
    <n v="3.9715588693554515E-2"/>
    <n v="4.7635021435213518E-2"/>
    <n v="5.6497040776093452E-2"/>
    <n v="6.4753170014340028E-2"/>
    <n v="7.4136527455093873E-2"/>
    <n v="8.3139419338461862E-2"/>
    <n v="9.2218830295621543E-2"/>
    <n v="0.10049562317962481"/>
    <n v="0.10877508025408233"/>
    <n v="0.11765794679878913"/>
    <n v="0.12711706098601275"/>
    <n v="0.13715242281575316"/>
    <n v="0.14776403228801038"/>
    <n v="0.15895188940278443"/>
  </r>
  <r>
    <x v="46"/>
    <s v="Under $85"/>
    <n v="74.068660918281935"/>
    <s v="Lighting"/>
    <s v="Rural"/>
    <s v="SC-New"/>
    <s v="M_Input"/>
    <x v="2"/>
    <s v="Warehouse"/>
    <s v="Lighting Controls Interior-New-Warehouse-Unitary"/>
    <n v="3.2444191297034391E-3"/>
    <n v="2.7656534744168607E-3"/>
    <n v="4.0139118871096195E-3"/>
    <n v="3.7314250110968561E-3"/>
    <n v="3.7409022103747831E-3"/>
    <n v="4.400605063339582E-3"/>
    <n v="4.5458871439070245E-3"/>
    <n v="5.0394491504420153E-3"/>
    <n v="5.5690900365795298E-3"/>
    <n v="5.2286394391215223E-3"/>
    <n v="5.8620307312835344E-3"/>
    <n v="5.6482465388017003E-3"/>
    <n v="5.6912427261896327E-3"/>
    <n v="5.2402503740302557E-3"/>
    <n v="5.2417473868184728E-3"/>
    <n v="5.5808041130553437E-3"/>
    <n v="5.904598565755515E-3"/>
    <n v="6.2283930184556862E-3"/>
    <n v="6.5521874711558601E-3"/>
    <n v="6.8759819238560288E-3"/>
    <n v="0.10110546539549324"/>
    <n v="39.472752763040482"/>
    <n v="74.068660918281935"/>
    <s v="C-War-Lgt-LPD Int-All-All-C"/>
    <s v="C-War-HVAC-ER-All-All-C"/>
    <n v="0.10110546539549325"/>
    <n v="3.2444191297034391E-3"/>
    <n v="6.0100726041202998E-3"/>
    <n v="1.0023984491229919E-2"/>
    <n v="1.3755409502326775E-2"/>
    <n v="1.7496311712701558E-2"/>
    <n v="2.189691677604114E-2"/>
    <n v="2.6442803919948164E-2"/>
    <n v="3.1482253070390182E-2"/>
    <n v="3.7051343106969711E-2"/>
    <n v="4.2279982546091235E-2"/>
    <n v="4.8142013277374773E-2"/>
    <n v="5.3790259816176474E-2"/>
    <n v="5.9481502542366109E-2"/>
    <n v="6.4721752916396369E-2"/>
    <n v="6.996350030321484E-2"/>
    <n v="7.5544304416270178E-2"/>
    <n v="8.1448902982025687E-2"/>
    <n v="8.7677296000481367E-2"/>
    <n v="9.4229483471637232E-2"/>
    <n v="0.10110546539549325"/>
    <n v="2.6549116381663386E-3"/>
    <n v="2.1761459828797602E-3"/>
    <n v="3.424404395572519E-3"/>
    <n v="3.1419175195597556E-3"/>
    <n v="3.1513947188376826E-3"/>
    <n v="3.8110975718024815E-3"/>
    <n v="3.956379652369924E-3"/>
    <n v="4.4499416589049148E-3"/>
    <n v="4.9795825450424294E-3"/>
    <n v="4.6391319475844219E-3"/>
    <n v="5.272523239746434E-3"/>
    <n v="5.0587390472645998E-3"/>
    <n v="5.1017352346525323E-3"/>
    <n v="4.6507428824931552E-3"/>
    <n v="4.6522398952813723E-3"/>
    <n v="4.9912966215182432E-3"/>
    <n v="5.3150910742184145E-3"/>
    <n v="5.6388855269185858E-3"/>
    <n v="5.9626799796187596E-3"/>
    <n v="6.2864744323189283E-3"/>
    <n v="8.9315315564751224E-2"/>
    <n v="8.9315315564751224E-2"/>
    <n v="2.6549116381663386E-3"/>
    <n v="4.8310576210460988E-3"/>
    <n v="8.2554620166186178E-3"/>
    <n v="1.1397379536178373E-2"/>
    <n v="1.4548774255016056E-2"/>
    <n v="1.8359871826818537E-2"/>
    <n v="2.2316251479188462E-2"/>
    <n v="2.6766193138093378E-2"/>
    <n v="3.1745775683135809E-2"/>
    <n v="3.6384907630720234E-2"/>
    <n v="4.1657430870466666E-2"/>
    <n v="4.6716169917731268E-2"/>
    <n v="5.1817905152383797E-2"/>
    <n v="5.6468648034876952E-2"/>
    <n v="6.1120887930158324E-2"/>
    <n v="6.611218455167657E-2"/>
    <n v="7.1427275625894987E-2"/>
    <n v="7.7066161152813575E-2"/>
    <n v="8.3028841132432335E-2"/>
    <n v="8.9315315564751224E-2"/>
  </r>
  <r>
    <x v="46"/>
    <s v="Under $5"/>
    <n v="0"/>
    <s v="Lighting"/>
    <s v="Rural"/>
    <s v="SC-New"/>
    <s v="M_Input"/>
    <x v="2"/>
    <s v="Supermarket"/>
    <s v="Lighting Controls Interior-New-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MiniMart"/>
    <s v="Lighting Controls Interior-New-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Restaurant"/>
    <s v="Lighting Controls Interior-New-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Lodging"/>
    <s v="Lighting Controls Interior-New-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Hospital"/>
    <s v="Lighting Controls Interior-New-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Residential Care"/>
    <s v="Lighting Controls Interior-New-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Assembly"/>
    <s v="Lighting Controls Interior-New-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100"/>
    <n v="88.099050692281835"/>
    <s v="Lighting"/>
    <s v="Rural"/>
    <s v="SC-New"/>
    <s v="M_Input"/>
    <x v="2"/>
    <s v="Other"/>
    <s v="Lighting Controls Interior-New-Other-Unitary"/>
    <n v="3.6275363149500337E-3"/>
    <n v="3.092235624295535E-3"/>
    <n v="4.4878946133050006E-3"/>
    <n v="4.172050278690085E-3"/>
    <n v="4.1826465929054556E-3"/>
    <n v="4.9202504475667017E-3"/>
    <n v="5.0826881604826863E-3"/>
    <n v="5.6345324293052999E-3"/>
    <n v="6.2267159516980301E-3"/>
    <n v="5.8460632504429228E-3"/>
    <n v="6.5542485440307011E-3"/>
    <n v="6.3152196483217135E-3"/>
    <n v="6.3632930398654182E-3"/>
    <n v="5.8590452624297041E-3"/>
    <n v="5.8607190499510159E-3"/>
    <n v="6.239813284722325E-3"/>
    <n v="6.6018430006106682E-3"/>
    <n v="6.9638727164990115E-3"/>
    <n v="7.3259024323873555E-3"/>
    <n v="7.6879321482756979E-3"/>
    <n v="0.11304450279073536"/>
    <n v="55.612674826015073"/>
    <n v="88.099050692281835"/>
    <s v="C-Oth-Lgt-LPD Int-All-All-C"/>
    <s v="C-All-HVAC-ER-All-All-C"/>
    <n v="0.11304450279073537"/>
    <n v="3.6275363149500337E-3"/>
    <n v="6.7197719392455687E-3"/>
    <n v="1.1207666552550569E-2"/>
    <n v="1.5379716831240654E-2"/>
    <n v="1.956236342414611E-2"/>
    <n v="2.4482613871712813E-2"/>
    <n v="2.9565302032195498E-2"/>
    <n v="3.5199834461500795E-2"/>
    <n v="4.1426550413198829E-2"/>
    <n v="4.7272613663641751E-2"/>
    <n v="5.3826862207672452E-2"/>
    <n v="6.0142081855994164E-2"/>
    <n v="6.6505374895859587E-2"/>
    <n v="7.2364420158289297E-2"/>
    <n v="7.8225139208240313E-2"/>
    <n v="8.4464952492962639E-2"/>
    <n v="9.1066795493573313E-2"/>
    <n v="9.8030668210072322E-2"/>
    <n v="0.10535657064245968"/>
    <n v="0.11304450279073537"/>
    <n v="2.9684168399389862E-3"/>
    <n v="2.4331161492844875E-3"/>
    <n v="3.8287751382939531E-3"/>
    <n v="3.5129308036790374E-3"/>
    <n v="3.523527117894408E-3"/>
    <n v="4.2611309725556542E-3"/>
    <n v="4.4235686854716388E-3"/>
    <n v="4.9754129542942524E-3"/>
    <n v="5.5675964766869826E-3"/>
    <n v="5.1869437754318752E-3"/>
    <n v="5.8951290690196535E-3"/>
    <n v="5.656100173310666E-3"/>
    <n v="5.7041735648543706E-3"/>
    <n v="5.1999257874186565E-3"/>
    <n v="5.2015995749399684E-3"/>
    <n v="5.5806938097112775E-3"/>
    <n v="5.9427235255996207E-3"/>
    <n v="6.3047532414879639E-3"/>
    <n v="6.666782957376308E-3"/>
    <n v="7.0288126732646504E-3"/>
    <n v="9.9862113290514407E-2"/>
    <n v="9.9862113290514434E-2"/>
    <n v="2.9684168399389862E-3"/>
    <n v="5.4015329892234737E-3"/>
    <n v="9.2303081275174267E-3"/>
    <n v="1.2743238931196464E-2"/>
    <n v="1.6266766049090872E-2"/>
    <n v="2.0527897021646528E-2"/>
    <n v="2.4951465707118169E-2"/>
    <n v="2.9926878661412422E-2"/>
    <n v="3.5494475138099404E-2"/>
    <n v="4.0681418913531282E-2"/>
    <n v="4.6576547982550939E-2"/>
    <n v="5.2232648155861608E-2"/>
    <n v="5.7936821720715979E-2"/>
    <n v="6.3136747508134639E-2"/>
    <n v="6.833834708307461E-2"/>
    <n v="7.3919040892785892E-2"/>
    <n v="7.9861764418385509E-2"/>
    <n v="8.6166517659873473E-2"/>
    <n v="9.2833300617249787E-2"/>
    <n v="9.9862113290514434E-2"/>
  </r>
  <r>
    <x v="46"/>
    <s v="Over $160"/>
    <n v="131.53175633016835"/>
    <s v="Lighting"/>
    <s v="Rural"/>
    <s v="SC-New"/>
    <s v="M_Input"/>
    <x v="2"/>
    <s v="Large Off"/>
    <s v="Lighting Controls Interior-New-Large Off-Integrated"/>
    <n v="3.6351869537542617E-3"/>
    <n v="3.098757289636708E-3"/>
    <n v="4.4973597868268565E-3"/>
    <n v="4.1808493221686558E-3"/>
    <n v="4.1914679844918534E-3"/>
    <n v="4.9306274791750546E-3"/>
    <n v="5.093407780603406E-3"/>
    <n v="5.6464159140466293E-3"/>
    <n v="6.239848378377438E-3"/>
    <n v="5.8583928632910389E-3"/>
    <n v="6.5680717518196508E-3"/>
    <n v="6.3285387333159989E-3"/>
    <n v="6.3767135138253443E-3"/>
    <n v="5.8714022549305762E-3"/>
    <n v="5.8730795725457745E-3"/>
    <n v="6.2529733342717945E-3"/>
    <n v="6.6157665872696751E-3"/>
    <n v="6.9785598402675548E-3"/>
    <n v="7.341353093265438E-3"/>
    <n v="7.7041463462633134E-3"/>
    <n v="0.11328291878014704"/>
    <n v="81.292955447636487"/>
    <n v="131.53175633016835"/>
    <s v="C-LOff-Lgt-LPD Int-All-All-C"/>
    <s v="C-LOff-HVAC-ER-All-All-C"/>
    <n v="0.11328291878014704"/>
    <n v="3.6351869537542617E-3"/>
    <n v="6.7339442433909692E-3"/>
    <n v="1.1231304030217826E-2"/>
    <n v="1.5412153352386482E-2"/>
    <n v="1.9603621336878336E-2"/>
    <n v="2.453424881605339E-2"/>
    <n v="2.9627656596656796E-2"/>
    <n v="3.5274072510703428E-2"/>
    <n v="4.1513920889080867E-2"/>
    <n v="4.7372313752371907E-2"/>
    <n v="5.3940385504191557E-2"/>
    <n v="6.0268924237507557E-2"/>
    <n v="6.6645637751332906E-2"/>
    <n v="7.2517040006263481E-2"/>
    <n v="7.8390119578809259E-2"/>
    <n v="8.4643092913081058E-2"/>
    <n v="9.1258859500350731E-2"/>
    <n v="9.823741934061829E-2"/>
    <n v="0.10557877243388372"/>
    <n v="0.11328291878014704"/>
    <n v="2.9746773658416944E-3"/>
    <n v="2.4382477017241408E-3"/>
    <n v="3.8368501989142893E-3"/>
    <n v="3.5203397342560886E-3"/>
    <n v="3.5309583965792862E-3"/>
    <n v="4.2701178912624878E-3"/>
    <n v="4.4328981926908383E-3"/>
    <n v="4.9859063261340625E-3"/>
    <n v="5.5793387904648703E-3"/>
    <n v="5.1978832753784721E-3"/>
    <n v="5.907562163907084E-3"/>
    <n v="5.6680291454034321E-3"/>
    <n v="5.7162039259127766E-3"/>
    <n v="5.2108926670180085E-3"/>
    <n v="5.2125699846332068E-3"/>
    <n v="5.5924637463592268E-3"/>
    <n v="5.9552569993571083E-3"/>
    <n v="6.318050252354988E-3"/>
    <n v="6.6808435053528712E-3"/>
    <n v="7.0436367583507457E-3"/>
    <n v="0.10007272702189569"/>
    <n v="0.10007272702189568"/>
    <n v="2.9746773658416944E-3"/>
    <n v="5.4129250675658356E-3"/>
    <n v="9.2497752664801244E-3"/>
    <n v="1.2770115000736213E-2"/>
    <n v="1.6301073397315499E-2"/>
    <n v="2.0571191288577987E-2"/>
    <n v="2.5004089481268824E-2"/>
    <n v="2.9989995807402886E-2"/>
    <n v="3.5569334597867756E-2"/>
    <n v="4.0767217873246227E-2"/>
    <n v="4.6674780037153307E-2"/>
    <n v="5.2342809182556738E-2"/>
    <n v="5.8059013108469518E-2"/>
    <n v="6.3269905775487523E-2"/>
    <n v="6.8482475760120731E-2"/>
    <n v="7.4074939506479962E-2"/>
    <n v="8.0030196505837065E-2"/>
    <n v="8.6348246758192054E-2"/>
    <n v="9.3029090263544931E-2"/>
    <n v="0.10007272702189568"/>
  </r>
  <r>
    <x v="46"/>
    <s v="Over $160"/>
    <n v="202.19969452527465"/>
    <s v="Lighting"/>
    <s v="Rural"/>
    <s v="SC-New"/>
    <s v="M_Input"/>
    <x v="2"/>
    <s v="Medium Off"/>
    <s v="Lighting Controls Interior-New-Medium Off-Integrated"/>
    <n v="2.4657138726982136E-3"/>
    <n v="2.101858565841028E-3"/>
    <n v="3.0505177747300227E-3"/>
    <n v="2.8358316379535091E-3"/>
    <n v="2.8430341789322526E-3"/>
    <n v="3.3443992650648144E-3"/>
    <n v="3.4548116461995361E-3"/>
    <n v="3.8299119763043391E-3"/>
    <n v="4.2324317582095854E-3"/>
    <n v="3.9736939911204942E-3"/>
    <n v="4.455062653273857E-3"/>
    <n v="4.2925896101518885E-3"/>
    <n v="4.3252661206387598E-3"/>
    <n v="3.9825181418035403E-3"/>
    <n v="3.9836558509132296E-3"/>
    <n v="4.2413342950636665E-3"/>
    <n v="4.4874136214417331E-3"/>
    <n v="4.7334929478197998E-3"/>
    <n v="4.9795722741978682E-3"/>
    <n v="5.225651600575934E-3"/>
    <n v="7.683876178293407E-2"/>
    <n v="121.48928684905349"/>
    <n v="202.19969452527465"/>
    <s v="C-LOff-Lgt-LPD Int-All-All-C"/>
    <s v="C-LOff-HVAC-ER-All-All-C"/>
    <n v="7.683876178293407E-2"/>
    <n v="2.4657138726982136E-3"/>
    <n v="4.567572438539242E-3"/>
    <n v="7.6180902132692643E-3"/>
    <n v="1.0453921851222774E-2"/>
    <n v="1.3296956030155026E-2"/>
    <n v="1.6641355295219842E-2"/>
    <n v="2.0096166941419379E-2"/>
    <n v="2.3926078917723716E-2"/>
    <n v="2.81585106759333E-2"/>
    <n v="3.2132204667053792E-2"/>
    <n v="3.6587267320327646E-2"/>
    <n v="4.0879856930479533E-2"/>
    <n v="4.520512305111829E-2"/>
    <n v="4.9187641192921829E-2"/>
    <n v="5.317129704383506E-2"/>
    <n v="5.7412631338898727E-2"/>
    <n v="6.1900044960340461E-2"/>
    <n v="6.6633537908160262E-2"/>
    <n v="7.1613110182358136E-2"/>
    <n v="7.683876178293407E-2"/>
    <n v="2.0176962948720658E-3"/>
    <n v="1.6538409880148802E-3"/>
    <n v="2.6025001969038749E-3"/>
    <n v="2.3878140601273612E-3"/>
    <n v="2.3950166011061048E-3"/>
    <n v="2.8963816872386665E-3"/>
    <n v="3.0067940683733882E-3"/>
    <n v="3.3818943984781913E-3"/>
    <n v="3.7844141803834376E-3"/>
    <n v="3.5256764132943464E-3"/>
    <n v="4.0070450754477096E-3"/>
    <n v="3.8445720323257407E-3"/>
    <n v="3.8772485428126119E-3"/>
    <n v="3.5345005639773924E-3"/>
    <n v="3.5356382730870818E-3"/>
    <n v="3.7933167172375186E-3"/>
    <n v="4.0393960436155858E-3"/>
    <n v="4.2854753699936524E-3"/>
    <n v="4.5315546963717208E-3"/>
    <n v="4.7776340227497867E-3"/>
    <n v="6.7878410226411112E-2"/>
    <n v="6.7878410226411126E-2"/>
    <n v="2.0176962948720658E-3"/>
    <n v="3.671537282886946E-3"/>
    <n v="6.2740374797908213E-3"/>
    <n v="8.661851539918183E-3"/>
    <n v="1.1056868141024287E-2"/>
    <n v="1.3953249828262954E-2"/>
    <n v="1.6960043896636343E-2"/>
    <n v="2.0341938295114534E-2"/>
    <n v="2.4126352475497971E-2"/>
    <n v="2.7652028888792316E-2"/>
    <n v="3.1659073964240024E-2"/>
    <n v="3.5503645996565768E-2"/>
    <n v="3.9380894539378382E-2"/>
    <n v="4.2915395103355777E-2"/>
    <n v="4.6451033376442859E-2"/>
    <n v="5.0244350093680376E-2"/>
    <n v="5.428374613729596E-2"/>
    <n v="5.8569221507289611E-2"/>
    <n v="6.3100776203661335E-2"/>
    <n v="6.7878410226411126E-2"/>
  </r>
  <r>
    <x v="46"/>
    <s v="Over $160"/>
    <n v="201.18820183326093"/>
    <s v="Lighting"/>
    <s v="Rural"/>
    <s v="SC-New"/>
    <s v="M_Input"/>
    <x v="2"/>
    <s v="Small Off"/>
    <s v="Lighting Controls Interior-New-Small Off-Integrated"/>
    <n v="2.4062308532705229E-3"/>
    <n v="2.0511532121945536E-3"/>
    <n v="2.9769269132485089E-3"/>
    <n v="2.7674198768478063E-3"/>
    <n v="2.7744486633249784E-3"/>
    <n v="3.2637187900670761E-3"/>
    <n v="3.3714675767414614E-3"/>
    <n v="3.7375189654950368E-3"/>
    <n v="4.1303283376596346E-3"/>
    <n v="3.8778323749408114E-3"/>
    <n v="4.347588472554632E-3"/>
    <n v="4.1890349382157016E-3"/>
    <n v="4.2209231587352564E-3"/>
    <n v="3.8864436513190454E-3"/>
    <n v="3.8875539142705167E-3"/>
    <n v="4.1390161092165279E-3"/>
    <n v="4.3791590041563112E-3"/>
    <n v="4.6193018990960929E-3"/>
    <n v="4.8594447940358771E-3"/>
    <n v="5.0995876889756596E-3"/>
    <n v="7.4985099194366023E-2"/>
    <n v="124.24244402280846"/>
    <n v="201.18820183326093"/>
    <s v="C-SOff-Lgt-LPD Int-All-All-C"/>
    <s v="C-SOff-HVAC-ER-All-All-C"/>
    <n v="7.4985099194366009E-2"/>
    <n v="2.4062308532705229E-3"/>
    <n v="4.4573840654650761E-3"/>
    <n v="7.4343109787135854E-3"/>
    <n v="1.0201730855561392E-2"/>
    <n v="1.2976179518886371E-2"/>
    <n v="1.6239898308953445E-2"/>
    <n v="1.9611365885694905E-2"/>
    <n v="2.3348884851189942E-2"/>
    <n v="2.7479213188849577E-2"/>
    <n v="3.1357045563790389E-2"/>
    <n v="3.5704634036345023E-2"/>
    <n v="3.9893668974560724E-2"/>
    <n v="4.411459213329598E-2"/>
    <n v="4.8001035784615023E-2"/>
    <n v="5.1888589698885539E-2"/>
    <n v="5.6027605808102066E-2"/>
    <n v="6.0406764812258373E-2"/>
    <n v="6.5026066711354469E-2"/>
    <n v="6.9885511505390352E-2"/>
    <n v="7.4985099194366009E-2"/>
    <n v="1.9690212765595318E-3"/>
    <n v="1.6139436354835625E-3"/>
    <n v="2.5397173365375178E-3"/>
    <n v="2.3302103001368152E-3"/>
    <n v="2.3372390866139873E-3"/>
    <n v="2.826509213356085E-3"/>
    <n v="2.9342580000304703E-3"/>
    <n v="3.3003093887840457E-3"/>
    <n v="3.6931187609486435E-3"/>
    <n v="3.4406227982298203E-3"/>
    <n v="3.9103788958436414E-3"/>
    <n v="3.7518253615047106E-3"/>
    <n v="3.7837135820242653E-3"/>
    <n v="3.4492340746080544E-3"/>
    <n v="3.4503443375595256E-3"/>
    <n v="3.7018065325055368E-3"/>
    <n v="3.9419494274453206E-3"/>
    <n v="4.1820923223851014E-3"/>
    <n v="4.4222352173248856E-3"/>
    <n v="4.6623781122646681E-3"/>
    <n v="6.6240907660146203E-2"/>
    <n v="6.6240907660146175E-2"/>
    <n v="1.9690212765595318E-3"/>
    <n v="3.5829649120430944E-3"/>
    <n v="6.1226822485806118E-3"/>
    <n v="8.4528925487174274E-3"/>
    <n v="1.0790131635331414E-2"/>
    <n v="1.3616640848687498E-2"/>
    <n v="1.6550898848717969E-2"/>
    <n v="1.9851208237502013E-2"/>
    <n v="2.3544326998450656E-2"/>
    <n v="2.6984949796680476E-2"/>
    <n v="3.0895328692524118E-2"/>
    <n v="3.4647154054028829E-2"/>
    <n v="3.8430867636053093E-2"/>
    <n v="4.1880101710661144E-2"/>
    <n v="4.5330446048220667E-2"/>
    <n v="4.9032252580726202E-2"/>
    <n v="5.2974202008171524E-2"/>
    <n v="5.7156294330556627E-2"/>
    <n v="6.1578529547881511E-2"/>
    <n v="6.6240907660146175E-2"/>
  </r>
  <r>
    <x v="46"/>
    <s v="Under $70"/>
    <n v="66.569151283121244"/>
    <s v="Lighting"/>
    <s v="Rural"/>
    <s v="SC-New"/>
    <s v="M_Input"/>
    <x v="2"/>
    <s v="XLarge Ret"/>
    <s v="Lighting Controls Interior-New-Xlarge Ret-Integrated"/>
    <n v="1.8171475010037264E-3"/>
    <n v="1.5489984797797201E-3"/>
    <n v="2.2481281435352352E-3"/>
    <n v="2.089911741679701E-3"/>
    <n v="2.0952197701112718E-3"/>
    <n v="2.4647088351013391E-3"/>
    <n v="2.5460790154293905E-3"/>
    <n v="2.8225152374188184E-3"/>
    <n v="3.11915866547127E-3"/>
    <n v="2.9284777060594102E-3"/>
    <n v="3.2832300847432734E-3"/>
    <n v="3.1634929621360661E-3"/>
    <n v="3.1875744421610628E-3"/>
    <n v="2.9349808058471531E-3"/>
    <n v="2.9358192588762868E-3"/>
    <n v="3.1257195332086455E-3"/>
    <n v="3.3070716511197384E-3"/>
    <n v="3.488423769030833E-3"/>
    <n v="3.6697758869419263E-3"/>
    <n v="3.8511280048530191E-3"/>
    <n v="5.6627561494507879E-2"/>
    <n v="36.642425654240583"/>
    <n v="66.569151283121244"/>
    <s v="C-Ret-Lgt-LPD Int-All-All-C"/>
    <s v="C-Ret-HVAC-ER-All-All-C"/>
    <n v="5.6627561494507872E-2"/>
    <n v="1.8171475010037264E-3"/>
    <n v="3.3661459807834467E-3"/>
    <n v="5.6142741243186819E-3"/>
    <n v="7.7041858659983829E-3"/>
    <n v="9.7994056361096551E-3"/>
    <n v="1.2264114471210993E-2"/>
    <n v="1.4810193486640384E-2"/>
    <n v="1.7632708724059202E-2"/>
    <n v="2.0751867389530471E-2"/>
    <n v="2.3680345095589882E-2"/>
    <n v="2.6963575180333155E-2"/>
    <n v="3.012706814246922E-2"/>
    <n v="3.331464258463028E-2"/>
    <n v="3.6249623390477437E-2"/>
    <n v="3.9185442649353724E-2"/>
    <n v="4.2311162182562367E-2"/>
    <n v="4.5618233833682104E-2"/>
    <n v="4.9106657602712933E-2"/>
    <n v="5.2776433489654856E-2"/>
    <n v="5.6627561494507872E-2"/>
    <n v="1.4869737403874358E-3"/>
    <n v="1.2188247191634296E-3"/>
    <n v="1.9179543829189447E-3"/>
    <n v="1.7597379810634106E-3"/>
    <n v="1.7650460094949813E-3"/>
    <n v="2.1345350744850487E-3"/>
    <n v="2.2159052548131001E-3"/>
    <n v="2.4923414768025279E-3"/>
    <n v="2.7889849048549796E-3"/>
    <n v="2.5983039454431198E-3"/>
    <n v="2.953056324126983E-3"/>
    <n v="2.8333192015197756E-3"/>
    <n v="2.8574006815447724E-3"/>
    <n v="2.6048070452308627E-3"/>
    <n v="2.6056454982599964E-3"/>
    <n v="2.7955457725923551E-3"/>
    <n v="2.9768978905034479E-3"/>
    <n v="3.1582500084145425E-3"/>
    <n v="3.3396021263256358E-3"/>
    <n v="3.5209542442367287E-3"/>
    <n v="5.0024086282182065E-2"/>
    <n v="5.0024086282182079E-2"/>
    <n v="1.4869737403874358E-3"/>
    <n v="2.7057984595508654E-3"/>
    <n v="4.6237528424698101E-3"/>
    <n v="6.3834908235332211E-3"/>
    <n v="8.1485368330282033E-3"/>
    <n v="1.0283071907513252E-2"/>
    <n v="1.2498977162326352E-2"/>
    <n v="1.499131863912888E-2"/>
    <n v="1.7780303543983859E-2"/>
    <n v="2.0378607489426978E-2"/>
    <n v="2.3331663813553963E-2"/>
    <n v="2.6164983015073737E-2"/>
    <n v="2.9022383696618508E-2"/>
    <n v="3.1627190741849373E-2"/>
    <n v="3.4232836240109372E-2"/>
    <n v="3.7028382012701727E-2"/>
    <n v="4.0005279903205175E-2"/>
    <n v="4.3163529911619716E-2"/>
    <n v="4.6503132037945351E-2"/>
    <n v="5.0024086282182079E-2"/>
  </r>
  <r>
    <x v="46"/>
    <s v="Under $130"/>
    <n v="120.07163731986049"/>
    <s v="Lighting"/>
    <s v="Rural"/>
    <s v="SC-New"/>
    <s v="M_Input"/>
    <x v="2"/>
    <s v="Large Ret"/>
    <s v="Lighting Controls Interior-New-Large Ret-Integrated"/>
    <n v="1.0296851434693749E-3"/>
    <n v="8.7773872016708285E-4"/>
    <n v="1.2738999716506063E-3"/>
    <n v="1.1842467770949432E-3"/>
    <n v="1.1872545670592045E-3"/>
    <n v="1.3966252431790638E-3"/>
    <n v="1.4427335892318407E-3"/>
    <n v="1.5993759480618696E-3"/>
    <n v="1.7674687036608053E-3"/>
    <n v="1.6594194941495094E-3"/>
    <n v="1.8604396390411188E-3"/>
    <n v="1.7925906965626959E-3"/>
    <n v="1.8062364474996989E-3"/>
    <n v="1.6631044703191587E-3"/>
    <n v="1.6635795790415494E-3"/>
    <n v="1.7711864139918106E-3"/>
    <n v="1.8739494431056344E-3"/>
    <n v="1.9767124722194595E-3"/>
    <n v="2.0794755013332838E-3"/>
    <n v="2.1822385304471081E-3"/>
    <n v="3.2087961351285818E-2"/>
    <n v="67.258138907603254"/>
    <n v="120.07163731986049"/>
    <s v="C-Ret-Lgt-LPD Int-All-All-C"/>
    <s v="C-Ret-HVAC-ER-All-All-C"/>
    <n v="3.2087961351285818E-2"/>
    <n v="1.0296851434693749E-3"/>
    <n v="1.9074238636364576E-3"/>
    <n v="3.1813238352870641E-3"/>
    <n v="4.3655706123820071E-3"/>
    <n v="5.5528251794412118E-3"/>
    <n v="6.9494504226202758E-3"/>
    <n v="8.392184011852117E-3"/>
    <n v="9.9915599599139857E-3"/>
    <n v="1.175902866357479E-2"/>
    <n v="1.34184481577243E-2"/>
    <n v="1.5278887796765419E-2"/>
    <n v="1.7071478493328116E-2"/>
    <n v="1.8877714940827815E-2"/>
    <n v="2.0540819411146972E-2"/>
    <n v="2.2204398990188522E-2"/>
    <n v="2.3975585404180332E-2"/>
    <n v="2.5849534847285967E-2"/>
    <n v="2.7826247319505427E-2"/>
    <n v="2.9905722820838712E-2"/>
    <n v="3.2087961351285818E-2"/>
    <n v="8.425924523795111E-4"/>
    <n v="6.9064602907721899E-4"/>
    <n v="1.0868072805607426E-3"/>
    <n v="9.9715408600507946E-4"/>
    <n v="1.0001618759693407E-3"/>
    <n v="1.2095325520892E-3"/>
    <n v="1.2556408981419769E-3"/>
    <n v="1.4122832569720058E-3"/>
    <n v="1.5803760125709416E-3"/>
    <n v="1.4723268030596456E-3"/>
    <n v="1.6733469479512551E-3"/>
    <n v="1.6054980054728322E-3"/>
    <n v="1.6191437564098351E-3"/>
    <n v="1.476011779229295E-3"/>
    <n v="1.4764868879516856E-3"/>
    <n v="1.5840937229019468E-3"/>
    <n v="1.6868567520157707E-3"/>
    <n v="1.7896197811295958E-3"/>
    <n v="1.8923828102434201E-3"/>
    <n v="1.9951458393572441E-3"/>
    <n v="2.8346107529488542E-2"/>
    <n v="2.8346107529488542E-2"/>
    <n v="8.425924523795111E-4"/>
    <n v="1.5332384814567301E-3"/>
    <n v="2.6200457620174727E-3"/>
    <n v="3.6171998480225521E-3"/>
    <n v="4.6173617239918929E-3"/>
    <n v="5.8268942760810929E-3"/>
    <n v="7.08253517422307E-3"/>
    <n v="8.4948184311950756E-3"/>
    <n v="1.0075194443766018E-2"/>
    <n v="1.1547521246825664E-2"/>
    <n v="1.3220868194776919E-2"/>
    <n v="1.4826366200249751E-2"/>
    <n v="1.6445509956659585E-2"/>
    <n v="1.792152173588888E-2"/>
    <n v="1.9398008623840567E-2"/>
    <n v="2.0982102346742516E-2"/>
    <n v="2.2668959098758285E-2"/>
    <n v="2.4458578879887879E-2"/>
    <n v="2.6350961690131298E-2"/>
    <n v="2.8346107529488542E-2"/>
  </r>
  <r>
    <x v="46"/>
    <s v="Over $160"/>
    <n v="130.1224533589766"/>
    <s v="Lighting"/>
    <s v="Rural"/>
    <s v="SC-New"/>
    <s v="M_Input"/>
    <x v="2"/>
    <s v="Medium Ret"/>
    <s v="Lighting Controls Interior-New-Medium Ret-Integrated"/>
    <n v="9.6693626433622755E-4"/>
    <n v="8.242494363684714E-4"/>
    <n v="1.1962686725532031E-3"/>
    <n v="1.1120789320492506E-3"/>
    <n v="1.1149034276830823E-3"/>
    <n v="1.3115150819473826E-3"/>
    <n v="1.3548135913701517E-3"/>
    <n v="1.501910185163464E-3"/>
    <n v="1.6597593900312538E-3"/>
    <n v="1.5582946853378214E-3"/>
    <n v="1.7470646886641845E-3"/>
    <n v="1.6833504519430434E-3"/>
    <n v="1.6961646325872647E-3"/>
    <n v="1.5617550995374902E-3"/>
    <n v="1.5622012551959408E-3"/>
    <n v="1.6632505435767296E-3"/>
    <n v="1.7597512070207015E-3"/>
    <n v="1.8562518704646745E-3"/>
    <n v="1.952752533908647E-3"/>
    <n v="2.0492531973526182E-3"/>
    <n v="3.0132525147091603E-2"/>
    <n v="71.842859612354445"/>
    <n v="130.1224533589766"/>
    <s v="C-Ret-Lgt-LPD Int-All-All-C"/>
    <s v="C-Ret-HVAC-ER-All-All-C"/>
    <n v="3.0132525147091607E-2"/>
    <n v="9.6693626433622755E-4"/>
    <n v="1.791185700704699E-3"/>
    <n v="2.9874543732579021E-3"/>
    <n v="4.0995333053071526E-3"/>
    <n v="5.2144367329902347E-3"/>
    <n v="6.5259518149376177E-3"/>
    <n v="7.8807654063077701E-3"/>
    <n v="9.3826755914712331E-3"/>
    <n v="1.1042434981502487E-2"/>
    <n v="1.2600729666840308E-2"/>
    <n v="1.4347794355504493E-2"/>
    <n v="1.6031144807447537E-2"/>
    <n v="1.77273094400348E-2"/>
    <n v="1.9289064539572291E-2"/>
    <n v="2.0851265794768231E-2"/>
    <n v="2.2514516338344961E-2"/>
    <n v="2.4274267545365665E-2"/>
    <n v="2.613051941583034E-2"/>
    <n v="2.8083271949738989E-2"/>
    <n v="3.0132525147091607E-2"/>
    <n v="7.9124497758277794E-4"/>
    <n v="6.4855814961502179E-4"/>
    <n v="1.0205773857997536E-3"/>
    <n v="9.3638764529580107E-4"/>
    <n v="9.392121409296328E-4"/>
    <n v="1.1358237951939331E-3"/>
    <n v="1.1791223046167022E-3"/>
    <n v="1.3262188984100145E-3"/>
    <n v="1.4840681032778043E-3"/>
    <n v="1.3826033985843719E-3"/>
    <n v="1.571373401910735E-3"/>
    <n v="1.5076591651895939E-3"/>
    <n v="1.5204733458338152E-3"/>
    <n v="1.3860638127840407E-3"/>
    <n v="1.3865099684424913E-3"/>
    <n v="1.4875592568232802E-3"/>
    <n v="1.584059920267252E-3"/>
    <n v="1.680560583711225E-3"/>
    <n v="1.7770612471551975E-3"/>
    <n v="1.8735619105991687E-3"/>
    <n v="2.6618699412022613E-2"/>
    <n v="2.6618699412022617E-2"/>
    <n v="7.9124497758277794E-4"/>
    <n v="1.4398031271977997E-3"/>
    <n v="2.4603805129975531E-3"/>
    <n v="3.3967681582933542E-3"/>
    <n v="4.3359802992229872E-3"/>
    <n v="5.4718040944169207E-3"/>
    <n v="6.6509263990336227E-3"/>
    <n v="7.9771452974436372E-3"/>
    <n v="9.4612134007214417E-3"/>
    <n v="1.0843816799305813E-2"/>
    <n v="1.2415190201216548E-2"/>
    <n v="1.3922849366406143E-2"/>
    <n v="1.5443322712239957E-2"/>
    <n v="1.6829386525023998E-2"/>
    <n v="1.8215896493466489E-2"/>
    <n v="1.9703455750289769E-2"/>
    <n v="2.1287515670557023E-2"/>
    <n v="2.2968076254268249E-2"/>
    <n v="2.4745137501423448E-2"/>
    <n v="2.6618699412022617E-2"/>
  </r>
  <r>
    <x v="46"/>
    <s v="Over $160"/>
    <n v="181.88855904120177"/>
    <s v="Lighting"/>
    <s v="Rural"/>
    <s v="SC-New"/>
    <s v="M_Input"/>
    <x v="2"/>
    <s v="Small Ret"/>
    <s v="Lighting Controls Interior-New-Small Ret-Integrated"/>
    <n v="6.9677900597409081E-4"/>
    <n v="5.9395817917924621E-4"/>
    <n v="8.620370620929836E-4"/>
    <n v="8.0136952291259052E-4"/>
    <n v="8.0340486829439891E-4"/>
    <n v="9.4508418892184833E-4"/>
    <n v="9.7628530679125323E-4"/>
    <n v="1.0822838324291738E-3"/>
    <n v="1.1960307422496279E-3"/>
    <n v="1.1229147793001186E-3"/>
    <n v="1.2589433678708046E-3"/>
    <n v="1.2130305769595751E-3"/>
    <n v="1.2222645382670271E-3"/>
    <n v="1.125408370713777E-3"/>
    <n v="1.1257298726655299E-3"/>
    <n v="1.1985464845863671E-3"/>
    <n v="1.2680853351087324E-3"/>
    <n v="1.3376241856310981E-3"/>
    <n v="1.4071630361534638E-3"/>
    <n v="1.4767018866758286E-3"/>
    <n v="2.1713645142777536E-2"/>
    <n v="101.01262537897652"/>
    <n v="181.88855904120177"/>
    <s v="C-Ret-Lgt-LPD Int-All-All-C"/>
    <s v="C-Ret-HVAC-ER-All-All-C"/>
    <n v="2.1713645142777536E-2"/>
    <n v="6.9677900597409081E-4"/>
    <n v="1.290737185153337E-3"/>
    <n v="2.1527742472463207E-3"/>
    <n v="2.9541437701589113E-3"/>
    <n v="3.7575486384533101E-3"/>
    <n v="4.702632827375158E-3"/>
    <n v="5.6789181341664113E-3"/>
    <n v="6.7612019665955854E-3"/>
    <n v="7.9572327088452133E-3"/>
    <n v="9.0801474881453317E-3"/>
    <n v="1.0339090856016137E-2"/>
    <n v="1.1552121432975713E-2"/>
    <n v="1.277438597124274E-2"/>
    <n v="1.3899794341956517E-2"/>
    <n v="1.5025524214622048E-2"/>
    <n v="1.6224070699208414E-2"/>
    <n v="1.7492156034317145E-2"/>
    <n v="1.8829780219948244E-2"/>
    <n v="2.023694325610171E-2"/>
    <n v="2.1713645142777536E-2"/>
    <n v="5.7017500459617806E-4"/>
    <n v="4.6735417780133351E-4"/>
    <n v="7.3543306071507096E-4"/>
    <n v="6.7476552153467777E-4"/>
    <n v="6.7680086691648627E-4"/>
    <n v="8.1848018754393558E-4"/>
    <n v="8.4968130541334059E-4"/>
    <n v="9.5567983105126109E-4"/>
    <n v="1.0694267408717152E-3"/>
    <n v="9.9631077792220585E-4"/>
    <n v="1.1323393664928918E-3"/>
    <n v="1.0864265755816623E-3"/>
    <n v="1.0956605368891144E-3"/>
    <n v="9.9880436933586425E-4"/>
    <n v="9.9912587128761715E-4"/>
    <n v="1.0719424832084544E-3"/>
    <n v="1.1414813337308196E-3"/>
    <n v="1.2110201842531853E-3"/>
    <n v="1.2805590347755511E-3"/>
    <n v="1.3500978852979159E-3"/>
    <n v="1.9181565115219283E-2"/>
    <n v="1.9181565115219283E-2"/>
    <n v="5.7017500459617806E-4"/>
    <n v="1.0375291823975115E-3"/>
    <n v="1.7729622431125825E-3"/>
    <n v="2.4477277646472602E-3"/>
    <n v="3.1245286315637463E-3"/>
    <n v="3.9430088191076823E-3"/>
    <n v="4.7926901245210225E-3"/>
    <n v="5.7483699555722833E-3"/>
    <n v="6.8177966964439989E-3"/>
    <n v="7.814107474366205E-3"/>
    <n v="8.9464468408590962E-3"/>
    <n v="1.0032873416440758E-2"/>
    <n v="1.1128533953329873E-2"/>
    <n v="1.2127338322665738E-2"/>
    <n v="1.3126464193953354E-2"/>
    <n v="1.4198406677161809E-2"/>
    <n v="1.533988801089263E-2"/>
    <n v="1.6550908195145816E-2"/>
    <n v="1.7831467229921367E-2"/>
    <n v="1.9181565115219283E-2"/>
  </r>
  <r>
    <x v="46"/>
    <s v="Over $160"/>
    <n v="222.54984605397004"/>
    <s v="Lighting"/>
    <s v="Rural"/>
    <s v="SC-New"/>
    <s v="M_Input"/>
    <x v="2"/>
    <s v="School K-12"/>
    <s v="Lighting Controls Interior-New-School K-12-Integrated"/>
    <n v="2.1276614583825345E-3"/>
    <n v="1.8136911630453763E-3"/>
    <n v="2.6322880238741765E-3"/>
    <n v="2.4470356213443655E-3"/>
    <n v="2.4532506850679287E-3"/>
    <n v="2.8858779992727065E-3"/>
    <n v="2.9811527067194069E-3"/>
    <n v="3.3048263187420443E-3"/>
    <n v="3.6521601418912624E-3"/>
    <n v="3.4288956419186831E-3"/>
    <n v="3.8442680665447854E-3"/>
    <n v="3.7040702781053472E-3"/>
    <n v="3.7322667986859218E-3"/>
    <n v="3.4365099906552348E-3"/>
    <n v="3.437491718442202E-3"/>
    <n v="3.6598421299580798E-3"/>
    <n v="3.8721836770599775E-3"/>
    <n v="4.084525224161876E-3"/>
    <n v="4.2968667712637732E-3"/>
    <n v="4.5092083183656696E-3"/>
    <n v="6.6304072733501349E-2"/>
    <n v="122.40158101549039"/>
    <n v="222.54984605397004"/>
    <s v="C-K12-Lgt-LPD Int-All-All-C"/>
    <s v="C-Sch-HVAC-ER-All-All-C"/>
    <n v="6.6304072733501349E-2"/>
    <n v="2.1276614583825345E-3"/>
    <n v="3.9413526214279113E-3"/>
    <n v="6.5736406453020882E-3"/>
    <n v="9.0206762666464532E-3"/>
    <n v="1.1473926951714382E-2"/>
    <n v="1.4359804950987088E-2"/>
    <n v="1.7340957657706494E-2"/>
    <n v="2.0645783976448537E-2"/>
    <n v="2.4297944118339798E-2"/>
    <n v="2.7726839760258481E-2"/>
    <n v="3.1571107826803266E-2"/>
    <n v="3.5275178104908614E-2"/>
    <n v="3.9007444903594535E-2"/>
    <n v="4.244395489424977E-2"/>
    <n v="4.5881446612691973E-2"/>
    <n v="4.9541288742650055E-2"/>
    <n v="5.3413472419710034E-2"/>
    <n v="5.7497997643871909E-2"/>
    <n v="6.1794864415135681E-2"/>
    <n v="6.6304072733501349E-2"/>
    <n v="1.7410676432715057E-3"/>
    <n v="1.4270973479343476E-3"/>
    <n v="2.2456942087631477E-3"/>
    <n v="2.0604418062333367E-3"/>
    <n v="2.0666568699569E-3"/>
    <n v="2.4992841841616777E-3"/>
    <n v="2.5945588916083781E-3"/>
    <n v="2.9182325036310156E-3"/>
    <n v="3.2655663267802336E-3"/>
    <n v="3.0423018268076543E-3"/>
    <n v="3.4576742514337566E-3"/>
    <n v="3.3174764629943184E-3"/>
    <n v="3.345672983574893E-3"/>
    <n v="3.0499161755442061E-3"/>
    <n v="3.0508979033311732E-3"/>
    <n v="3.2732483148470511E-3"/>
    <n v="3.4855898619489487E-3"/>
    <n v="3.6979314090508472E-3"/>
    <n v="3.910272956152744E-3"/>
    <n v="4.1226145032546404E-3"/>
    <n v="5.8572196431280768E-2"/>
    <n v="5.8572196431280782E-2"/>
    <n v="1.7410676432715057E-3"/>
    <n v="3.1681649912058533E-3"/>
    <n v="5.4138591999690015E-3"/>
    <n v="7.4743010062023382E-3"/>
    <n v="9.5409578761592381E-3"/>
    <n v="1.2040242060320916E-2"/>
    <n v="1.4634800951929294E-2"/>
    <n v="1.7553033455560311E-2"/>
    <n v="2.0818599782340543E-2"/>
    <n v="2.3860901609148197E-2"/>
    <n v="2.7318575860581954E-2"/>
    <n v="3.0636052323576274E-2"/>
    <n v="3.398172530715117E-2"/>
    <n v="3.7031641482695374E-2"/>
    <n v="4.0082539386026544E-2"/>
    <n v="4.3355787700873595E-2"/>
    <n v="4.6841377562822542E-2"/>
    <n v="5.0539308971873392E-2"/>
    <n v="5.4449581928026139E-2"/>
    <n v="5.8572196431280782E-2"/>
  </r>
  <r>
    <x v="46"/>
    <s v="Over $160"/>
    <n v="219.3719877656643"/>
    <s v="Lighting"/>
    <s v="Rural"/>
    <s v="SC-New"/>
    <s v="M_Input"/>
    <x v="2"/>
    <s v="University"/>
    <s v="Lighting Controls Interior-New-University-Integrated"/>
    <n v="2.3095996354937599E-3"/>
    <n v="1.96878146782444E-3"/>
    <n v="2.8573772563780415E-3"/>
    <n v="2.6562837601963422E-3"/>
    <n v="2.6630302794106468E-3"/>
    <n v="3.1326519305691896E-3"/>
    <n v="3.2360736609030913E-3"/>
    <n v="3.5874248842855598E-3"/>
    <n v="3.9644595239739294E-3"/>
    <n v="3.7221034829205894E-3"/>
    <n v="4.1729947639234932E-3"/>
    <n v="4.0208085409691539E-3"/>
    <n v="4.0514161704858316E-3"/>
    <n v="3.7303689412232616E-3"/>
    <n v="3.7314346174049679E-3"/>
    <n v="3.9727984055046772E-3"/>
    <n v="4.2032974625114006E-3"/>
    <n v="4.433796519518125E-3"/>
    <n v="4.6642955765248484E-3"/>
    <n v="4.894794633531571E-3"/>
    <n v="7.1973791513552918E-2"/>
    <n v="121.008731891479"/>
    <n v="219.3719877656643"/>
    <s v="C-Unv-Lgt-LPD Int-All-All-C"/>
    <s v="C-Unv-HVAC-ER-All-All-C"/>
    <n v="7.1973791513552918E-2"/>
    <n v="2.3095996354937599E-3"/>
    <n v="4.2783811033181999E-3"/>
    <n v="7.1357583596962414E-3"/>
    <n v="9.7920421198925828E-3"/>
    <n v="1.245507239930323E-2"/>
    <n v="1.558772432987242E-2"/>
    <n v="1.882379799077551E-2"/>
    <n v="2.241122287506107E-2"/>
    <n v="2.6375682399035E-2"/>
    <n v="3.009778588195559E-2"/>
    <n v="3.4270780645879087E-2"/>
    <n v="3.8291589186848239E-2"/>
    <n v="4.2343005357334068E-2"/>
    <n v="4.6073374298557332E-2"/>
    <n v="4.9804808915962298E-2"/>
    <n v="5.3777607321466976E-2"/>
    <n v="5.7980904783978375E-2"/>
    <n v="6.2414701303496502E-2"/>
    <n v="6.7078996880021349E-2"/>
    <n v="7.1973791513552918E-2"/>
    <n v="1.8899478478718011E-3"/>
    <n v="1.5491296802024811E-3"/>
    <n v="2.437725468756083E-3"/>
    <n v="2.2366319725743837E-3"/>
    <n v="2.2433784917886882E-3"/>
    <n v="2.713000142947231E-3"/>
    <n v="2.8164218732811327E-3"/>
    <n v="3.1677730966636012E-3"/>
    <n v="3.5448077363519708E-3"/>
    <n v="3.3024516952986308E-3"/>
    <n v="3.7533429763015346E-3"/>
    <n v="3.6011567533471953E-3"/>
    <n v="3.631764382863873E-3"/>
    <n v="3.310717153601303E-3"/>
    <n v="3.3117828297830093E-3"/>
    <n v="3.5531466178827186E-3"/>
    <n v="3.7836456748894421E-3"/>
    <n v="4.0141447318961659E-3"/>
    <n v="4.2446437889028894E-3"/>
    <n v="4.475142845909612E-3"/>
    <n v="6.3580755761113744E-2"/>
    <n v="6.3580755761113744E-2"/>
    <n v="1.8899478478718011E-3"/>
    <n v="3.4390775280742822E-3"/>
    <n v="5.8768029968303652E-3"/>
    <n v="8.1134349694047484E-3"/>
    <n v="1.0356813461193437E-2"/>
    <n v="1.3069813604140668E-2"/>
    <n v="1.5886235477421802E-2"/>
    <n v="1.9054008574085401E-2"/>
    <n v="2.2598816310437371E-2"/>
    <n v="2.5901268005736E-2"/>
    <n v="2.9654610982037536E-2"/>
    <n v="3.3255767735384731E-2"/>
    <n v="3.6887532118248606E-2"/>
    <n v="4.0198249271849909E-2"/>
    <n v="4.3510032101632921E-2"/>
    <n v="4.7063178719515639E-2"/>
    <n v="5.0846824394405084E-2"/>
    <n v="5.486096912630125E-2"/>
    <n v="5.9105612915204137E-2"/>
    <n v="6.3580755761113744E-2"/>
  </r>
  <r>
    <x v="46"/>
    <s v="Over $160"/>
    <n v="290.50160519587666"/>
    <s v="Lighting"/>
    <s v="Rural"/>
    <s v="SC-New"/>
    <s v="M_Input"/>
    <x v="2"/>
    <s v="Warehouse"/>
    <s v="Lighting Controls Interior-New-Warehouse-Integrated"/>
    <n v="1.0814730432344803E-3"/>
    <n v="9.2188449147228733E-4"/>
    <n v="1.3379706290365405E-3"/>
    <n v="1.2438083370322861E-3"/>
    <n v="1.2469674034582617E-3"/>
    <n v="1.466868354446528E-3"/>
    <n v="1.5152957146356751E-3"/>
    <n v="1.6798163834806728E-3"/>
    <n v="1.8563633455265104E-3"/>
    <n v="1.7428798130405083E-3"/>
    <n v="1.9540102437611792E-3"/>
    <n v="1.8827488462672343E-3"/>
    <n v="1.8970809087298789E-3"/>
    <n v="1.7467501246767529E-3"/>
    <n v="1.7472491289394917E-3"/>
    <n v="1.8602680376851152E-3"/>
    <n v="1.9681995219185057E-3"/>
    <n v="2.0761310061518964E-3"/>
    <n v="2.1840624903852876E-3"/>
    <n v="2.291993974618677E-3"/>
    <n v="3.3701821798497768E-2"/>
    <n v="166.74809331430163"/>
    <n v="290.50160519587666"/>
    <s v="C-War-Lgt-LPD Int-All-All-C"/>
    <s v="C-War-HVAC-ER-All-All-C"/>
    <n v="3.3701821798497768E-2"/>
    <n v="1.0814730432344803E-3"/>
    <n v="2.0033575347067675E-3"/>
    <n v="3.3413281637433082E-3"/>
    <n v="4.5851365007755947E-3"/>
    <n v="5.8321039042338561E-3"/>
    <n v="7.2989722586803843E-3"/>
    <n v="8.8142679733160603E-3"/>
    <n v="1.0494084356796734E-2"/>
    <n v="1.2350447702323243E-2"/>
    <n v="1.4093327515363751E-2"/>
    <n v="1.6047337759124931E-2"/>
    <n v="1.7930086605392165E-2"/>
    <n v="1.9827167514122043E-2"/>
    <n v="2.1573917638798797E-2"/>
    <n v="2.3321166767738287E-2"/>
    <n v="2.5181434805423401E-2"/>
    <n v="2.7149634327341906E-2"/>
    <n v="2.9225765333493803E-2"/>
    <n v="3.1409827823879091E-2"/>
    <n v="3.3701821798497768E-2"/>
    <n v="8.8497054605544674E-4"/>
    <n v="7.2538199429325373E-4"/>
    <n v="1.141468131857507E-3"/>
    <n v="1.0473058398532526E-3"/>
    <n v="1.0504649062792282E-3"/>
    <n v="1.2703658572674945E-3"/>
    <n v="1.3187932174566416E-3"/>
    <n v="1.4833138863016393E-3"/>
    <n v="1.6598608483474769E-3"/>
    <n v="1.5463773158614748E-3"/>
    <n v="1.7575077465821457E-3"/>
    <n v="1.6862463490882008E-3"/>
    <n v="1.7005784115508454E-3"/>
    <n v="1.5502476274977194E-3"/>
    <n v="1.5507466317604582E-3"/>
    <n v="1.6637655405060817E-3"/>
    <n v="1.7716970247394722E-3"/>
    <n v="1.8796285089728629E-3"/>
    <n v="1.9875599932062541E-3"/>
    <n v="2.0954914774396435E-3"/>
    <n v="2.9771771854917098E-2"/>
    <n v="2.9771771854917101E-2"/>
    <n v="8.8497054605544674E-4"/>
    <n v="1.6103525403487005E-3"/>
    <n v="2.7518206722062077E-3"/>
    <n v="3.7991265120594603E-3"/>
    <n v="4.8495914183386887E-3"/>
    <n v="6.1199572756061834E-3"/>
    <n v="7.438750493062825E-3"/>
    <n v="8.9220643793644638E-3"/>
    <n v="1.058192522771194E-2"/>
    <n v="1.2128302543573416E-2"/>
    <n v="1.3885810290155561E-2"/>
    <n v="1.5572056639243763E-2"/>
    <n v="1.727263505079461E-2"/>
    <n v="1.8822882678292328E-2"/>
    <n v="2.0373629310052786E-2"/>
    <n v="2.2037394850558868E-2"/>
    <n v="2.3809091875298342E-2"/>
    <n v="2.5688720384271203E-2"/>
    <n v="2.7676280377477457E-2"/>
    <n v="2.9771771854917101E-2"/>
  </r>
  <r>
    <x v="46"/>
    <s v="Under $5"/>
    <n v="0"/>
    <s v="Lighting"/>
    <s v="Rural"/>
    <s v="SC-New"/>
    <s v="M_Input"/>
    <x v="2"/>
    <s v="Supermarket"/>
    <s v="Lighting Controls Interior-New-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MiniMart"/>
    <s v="Lighting Controls Interior-New-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Restaurant"/>
    <s v="Lighting Controls Interior-New-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Lodging"/>
    <s v="Lighting Controls Interior-New-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Hospital"/>
    <s v="Lighting Controls Interior-New-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Residential Care"/>
    <s v="Lighting Controls Interior-New-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ew"/>
    <s v="M_Input"/>
    <x v="2"/>
    <s v="Assembly"/>
    <s v="Lighting Controls Interior-New-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Over $160"/>
    <n v="148.61036327828535"/>
    <s v="Lighting"/>
    <s v="Rural"/>
    <s v="SC-New"/>
    <s v="M_Input"/>
    <x v="2"/>
    <s v="Other"/>
    <s v="Lighting Controls Interior-New-Other-Integrated"/>
    <n v="1.4510145259800133E-3"/>
    <n v="1.2368942497182141E-3"/>
    <n v="1.7951578453219998E-3"/>
    <n v="1.6688201114760338E-3"/>
    <n v="1.6730586371621818E-3"/>
    <n v="1.9681001790266806E-3"/>
    <n v="2.0330752641930746E-3"/>
    <n v="2.253812971722119E-3"/>
    <n v="2.4906863806792119E-3"/>
    <n v="2.338425300177169E-3"/>
    <n v="2.6216994176122802E-3"/>
    <n v="2.5260878593286848E-3"/>
    <n v="2.5453172159461668E-3"/>
    <n v="2.343618104971881E-3"/>
    <n v="2.344287619980406E-3"/>
    <n v="2.4959253138889296E-3"/>
    <n v="2.6407372002442671E-3"/>
    <n v="2.7855490865996038E-3"/>
    <n v="2.9303609729549418E-3"/>
    <n v="3.0751728593102785E-3"/>
    <n v="4.5217801116294136E-2"/>
    <n v="92.387974587190726"/>
    <n v="148.61036327828535"/>
    <s v="C-Oth-Lgt-LPD Int-All-All-C"/>
    <s v="C-All-HVAC-ER-All-All-C"/>
    <n v="4.5217801116294129E-2"/>
    <n v="1.4510145259800133E-3"/>
    <n v="2.6879087756982271E-3"/>
    <n v="4.4830666210202274E-3"/>
    <n v="6.1518867324962612E-3"/>
    <n v="7.8249453696584426E-3"/>
    <n v="9.7930455486851236E-3"/>
    <n v="1.1826120812878198E-2"/>
    <n v="1.4079933784600316E-2"/>
    <n v="1.6570620165279527E-2"/>
    <n v="1.8909045465456697E-2"/>
    <n v="2.1530744883068977E-2"/>
    <n v="2.4056832742397661E-2"/>
    <n v="2.6602149958343826E-2"/>
    <n v="2.8945768063315707E-2"/>
    <n v="3.1290055683296111E-2"/>
    <n v="3.3785980997185043E-2"/>
    <n v="3.6426718197429313E-2"/>
    <n v="3.9212267284028914E-2"/>
    <n v="4.2142628256983852E-2"/>
    <n v="4.5217801116294129E-2"/>
    <n v="1.1873667359755943E-3"/>
    <n v="9.7324645971379512E-4"/>
    <n v="1.5315100553175808E-3"/>
    <n v="1.4051723214716148E-3"/>
    <n v="1.4094108471577628E-3"/>
    <n v="1.7044523890222616E-3"/>
    <n v="1.7694274741886556E-3"/>
    <n v="1.9901651817177003E-3"/>
    <n v="2.2270385906747927E-3"/>
    <n v="2.0747775101727503E-3"/>
    <n v="2.3580516276078614E-3"/>
    <n v="2.2624400693242661E-3"/>
    <n v="2.2816694259417481E-3"/>
    <n v="2.0799703149674623E-3"/>
    <n v="2.0806398299759868E-3"/>
    <n v="2.2322775238845108E-3"/>
    <n v="2.3770894102398479E-3"/>
    <n v="2.521901296595185E-3"/>
    <n v="2.666713182950523E-3"/>
    <n v="2.8115250693058593E-3"/>
    <n v="3.9944845316205756E-2"/>
    <n v="3.9944845316205763E-2"/>
    <n v="1.1873667359755943E-3"/>
    <n v="2.1606131956893896E-3"/>
    <n v="3.6921232510069707E-3"/>
    <n v="5.0972955724785853E-3"/>
    <n v="6.5067064196363484E-3"/>
    <n v="8.2111588086586102E-3"/>
    <n v="9.9805862828472661E-3"/>
    <n v="1.1970751464564966E-2"/>
    <n v="1.4197790055239759E-2"/>
    <n v="1.627256756541251E-2"/>
    <n v="1.8630619193020372E-2"/>
    <n v="2.0893059262344638E-2"/>
    <n v="2.3174728688286385E-2"/>
    <n v="2.5254699003253847E-2"/>
    <n v="2.7335338833229833E-2"/>
    <n v="2.9567616357114343E-2"/>
    <n v="3.1944705767354191E-2"/>
    <n v="3.4466607063949377E-2"/>
    <n v="3.7133320246899901E-2"/>
    <n v="3.9944845316205763E-2"/>
  </r>
  <r>
    <x v="46"/>
    <s v="Under $85"/>
    <n v="70.334194483017001"/>
    <s v="Lighting"/>
    <s v="Rural"/>
    <s v="SC-NR"/>
    <s v="M_Input"/>
    <x v="2"/>
    <s v="Large Off"/>
    <s v="Lighting Controls Interior-NR-Large Off-Unitary"/>
    <n v="3.5747209730610983E-2"/>
    <n v="3.9166933011639607E-2"/>
    <n v="4.2061851099932192E-2"/>
    <n v="4.4487341145713781E-2"/>
    <n v="4.6500271437275011E-2"/>
    <n v="4.8155567585665408E-2"/>
    <n v="4.9504239360229838E-2"/>
    <n v="5.0515095485275011E-2"/>
    <n v="5.1263758809625498E-2"/>
    <n v="5.8578839584698575E-2"/>
    <n v="5.6875323769975783E-2"/>
    <n v="5.8086727478695789E-2"/>
    <n v="5.7044640867889941E-2"/>
    <n v="5.6524856657138994E-2"/>
    <n v="5.6660616580128088E-2"/>
    <n v="5.6319689567805961E-2"/>
    <n v="5.6157812922678685E-2"/>
    <n v="5.6050964306388923E-2"/>
    <n v="5.5443649306747576E-2"/>
    <n v="5.5473181318652559E-2"/>
    <n v="1.0551050163429798"/>
    <n v="44.045702129887395"/>
    <n v="70.334194483017001"/>
    <s v="C-LOff-Lgt-LPD Int-All-All-C"/>
    <s v="C-LOff-HVAC-ER-All-All-C"/>
    <n v="1.0306185700267683"/>
    <n v="3.5747209730610983E-2"/>
    <n v="7.4914142742250583E-2"/>
    <n v="0.11697599384218277"/>
    <n v="0.16146333498789656"/>
    <n v="0.20796360642517156"/>
    <n v="0.25611917401083695"/>
    <n v="0.3056234133710668"/>
    <n v="0.3561385088563418"/>
    <n v="0.40740226766596732"/>
    <n v="0.46598110725066588"/>
    <n v="0.52285643102064161"/>
    <n v="0.58094315849933742"/>
    <n v="0.63798779936722738"/>
    <n v="0.6945126560243664"/>
    <n v="0.75117327260449451"/>
    <n v="0.80749296217230049"/>
    <n v="0.86365077509497912"/>
    <n v="0.91970173940136801"/>
    <n v="0.97514538870811562"/>
    <n v="1.0306185700267683"/>
    <n v="3.5747209730610983E-2"/>
    <n v="3.9166933011639607E-2"/>
    <n v="4.2061851099932192E-2"/>
    <n v="4.4487341145713781E-2"/>
    <n v="4.6500271437275011E-2"/>
    <n v="4.8155567585665408E-2"/>
    <n v="4.9504239360229838E-2"/>
    <n v="5.0515095485275011E-2"/>
    <n v="5.1263758809625498E-2"/>
    <n v="5.8578839584698575E-2"/>
    <n v="5.6875323769975783E-2"/>
    <n v="5.8086727478695789E-2"/>
    <n v="5.7044640867889941E-2"/>
    <n v="5.6524856657138994E-2"/>
    <n v="5.6660616580128088E-2"/>
    <n v="5.6319689567805961E-2"/>
    <n v="5.6157812922678685E-2"/>
    <n v="5.6050964306388923E-2"/>
    <n v="5.5443649306747576E-2"/>
    <n v="5.5473181318652559E-2"/>
    <n v="1.0551050163429798"/>
    <n v="1.0306185700267683"/>
    <n v="3.5747209730610983E-2"/>
    <n v="7.4914142742250583E-2"/>
    <n v="0.11697599384218277"/>
    <n v="0.16146333498789656"/>
    <n v="0.20796360642517156"/>
    <n v="0.25611917401083695"/>
    <n v="0.3056234133710668"/>
    <n v="0.3561385088563418"/>
    <n v="0.40740226766596732"/>
    <n v="0.46598110725066588"/>
    <n v="0.52285643102064161"/>
    <n v="0.58094315849933742"/>
    <n v="0.63798779936722738"/>
    <n v="0.6945126560243664"/>
    <n v="0.75117327260449451"/>
    <n v="0.80749296217230049"/>
    <n v="0.86365077509497912"/>
    <n v="0.91970173940136801"/>
    <n v="0.97514538870811562"/>
    <n v="1.0306185700267683"/>
  </r>
  <r>
    <x v="46"/>
    <s v="Under $115"/>
    <n v="113.70125506844818"/>
    <s v="Lighting"/>
    <s v="Rural"/>
    <s v="SC-NR"/>
    <s v="M_Input"/>
    <x v="2"/>
    <s v="Medium Off"/>
    <s v="Lighting Controls Interior-NR-Medium Off-Unitary"/>
    <n v="1.1653782035262223E-2"/>
    <n v="1.2768630160146567E-2"/>
    <n v="1.3712388978391075E-2"/>
    <n v="1.4503111737880525E-2"/>
    <n v="1.5159337805504026E-2"/>
    <n v="1.5698973224954175E-2"/>
    <n v="1.6138647454532588E-2"/>
    <n v="1.6468191971127349E-2"/>
    <n v="1.6712260228916562E-2"/>
    <n v="2.1217418039993705E-2"/>
    <n v="2.0007195055594951E-2"/>
    <n v="2.0698597969100757E-2"/>
    <n v="1.9979287332027969E-2"/>
    <n v="1.9616909663207456E-2"/>
    <n v="1.9691444951079929E-2"/>
    <n v="1.9475123025511784E-2"/>
    <n v="1.9421374030367734E-2"/>
    <n v="1.9402799831883276E-2"/>
    <n v="1.9064319512077915E-2"/>
    <n v="1.913292199366716E-2"/>
    <n v="0.35067845620317623"/>
    <n v="70.856939010171629"/>
    <n v="113.70125506844818"/>
    <s v="C-LOff-Lgt-LPD Int-All-All-C"/>
    <s v="C-LOff-HVAC-ER-All-All-C"/>
    <n v="0.35052271500122778"/>
    <n v="1.1653782035262223E-2"/>
    <n v="2.4422412195408791E-2"/>
    <n v="3.8134801173799866E-2"/>
    <n v="5.2637912911680393E-2"/>
    <n v="6.7797250717184426E-2"/>
    <n v="8.3496223942138598E-2"/>
    <n v="9.9634871396671182E-2"/>
    <n v="0.11610306336779853"/>
    <n v="0.13281532359671511"/>
    <n v="0.15403274163670883"/>
    <n v="0.17403993669230378"/>
    <n v="0.19473853466140453"/>
    <n v="0.21471782199343251"/>
    <n v="0.23433473165663996"/>
    <n v="0.25402617660771987"/>
    <n v="0.27350129963323166"/>
    <n v="0.29292267366359942"/>
    <n v="0.31232547349548268"/>
    <n v="0.33138979300756061"/>
    <n v="0.35052271500122778"/>
    <n v="1.1653782035262223E-2"/>
    <n v="1.2768630160146567E-2"/>
    <n v="1.3712388978391075E-2"/>
    <n v="1.4503111737880525E-2"/>
    <n v="1.5159337805504026E-2"/>
    <n v="1.5698973224954175E-2"/>
    <n v="1.6138647454532588E-2"/>
    <n v="1.6468191971127349E-2"/>
    <n v="1.6712260228916562E-2"/>
    <n v="2.1217418039993705E-2"/>
    <n v="2.0007195055594951E-2"/>
    <n v="2.0698597969100757E-2"/>
    <n v="1.9979287332027969E-2"/>
    <n v="1.9616909663207456E-2"/>
    <n v="1.9691444951079929E-2"/>
    <n v="1.9475123025511784E-2"/>
    <n v="1.9421374030367734E-2"/>
    <n v="1.9402799831883276E-2"/>
    <n v="1.9064319512077915E-2"/>
    <n v="1.913292199366716E-2"/>
    <n v="0.35067845620317623"/>
    <n v="0.35052271500122778"/>
    <n v="1.1653782035262223E-2"/>
    <n v="2.4422412195408791E-2"/>
    <n v="3.8134801173799866E-2"/>
    <n v="5.2637912911680393E-2"/>
    <n v="6.7797250717184426E-2"/>
    <n v="8.3496223942138598E-2"/>
    <n v="9.9634871396671182E-2"/>
    <n v="0.11610306336779853"/>
    <n v="0.13281532359671511"/>
    <n v="0.15403274163670883"/>
    <n v="0.17403993669230378"/>
    <n v="0.19473853466140453"/>
    <n v="0.21471782199343251"/>
    <n v="0.23433473165663996"/>
    <n v="0.25402617660771987"/>
    <n v="0.27350129963323166"/>
    <n v="0.29292267366359942"/>
    <n v="0.31232547349548268"/>
    <n v="0.33138979300756061"/>
    <n v="0.35052271500122778"/>
  </r>
  <r>
    <x v="46"/>
    <s v="Under $130"/>
    <n v="121.57167409423482"/>
    <s v="Lighting"/>
    <s v="Rural"/>
    <s v="SC-NR"/>
    <s v="M_Input"/>
    <x v="2"/>
    <s v="Small Off"/>
    <s v="Lighting Controls Interior-NR-Small Off-Unitary"/>
    <n v="1.0550859507202994E-2"/>
    <n v="1.1560197583196857E-2"/>
    <n v="1.2414638370732801E-2"/>
    <n v="1.3130526544999084E-2"/>
    <n v="1.3724646893527126E-2"/>
    <n v="1.4213210818826335E-2"/>
    <n v="1.4611273954998175E-2"/>
    <n v="1.4909630135458714E-2"/>
    <n v="1.5130599593297368E-2"/>
    <n v="1.9359681817741801E-2"/>
    <n v="1.8217577663572682E-2"/>
    <n v="1.8864560359400519E-2"/>
    <n v="1.8186420524923395E-2"/>
    <n v="1.7844663845624085E-2"/>
    <n v="1.79142911053615E-2"/>
    <n v="1.7710986950148846E-2"/>
    <n v="1.766225559569835E-2"/>
    <n v="1.7646591726125076E-2"/>
    <n v="1.7330187217415086E-2"/>
    <n v="1.739647729850374E-2"/>
    <n v="0.31796549700488569"/>
    <n v="75.257217497826261"/>
    <n v="121.57167409423482"/>
    <s v="C-SOff-Lgt-LPD Int-All-All-C"/>
    <s v="C-SOff-HVAC-ER-All-All-C"/>
    <n v="0.31796549700488569"/>
    <n v="1.0550859507202994E-2"/>
    <n v="2.2111057090399851E-2"/>
    <n v="3.4525695461132655E-2"/>
    <n v="4.7656222006131739E-2"/>
    <n v="6.1380868899658866E-2"/>
    <n v="7.5594079718485196E-2"/>
    <n v="9.0205353673483368E-2"/>
    <n v="0.10511498380894208"/>
    <n v="0.12024558340223944"/>
    <n v="0.13960526521998123"/>
    <n v="0.15782284288355392"/>
    <n v="0.17668740324295443"/>
    <n v="0.19487382376787782"/>
    <n v="0.2127184876135019"/>
    <n v="0.2306327787188634"/>
    <n v="0.24834376566901223"/>
    <n v="0.26600602126471057"/>
    <n v="0.28365261299083566"/>
    <n v="0.30098280020825074"/>
    <n v="0.31796549700488569"/>
    <n v="1.0550859507202994E-2"/>
    <n v="1.1560197583196857E-2"/>
    <n v="1.2414638370732801E-2"/>
    <n v="1.3130526544999084E-2"/>
    <n v="1.3724646893527126E-2"/>
    <n v="1.4213210818826335E-2"/>
    <n v="1.4611273954998175E-2"/>
    <n v="1.4909630135458714E-2"/>
    <n v="1.5130599593297368E-2"/>
    <n v="1.9359681817741801E-2"/>
    <n v="1.8217577663572682E-2"/>
    <n v="1.8864560359400519E-2"/>
    <n v="1.8186420524923395E-2"/>
    <n v="1.7844663845624085E-2"/>
    <n v="1.79142911053615E-2"/>
    <n v="1.7710986950148846E-2"/>
    <n v="1.766225559569835E-2"/>
    <n v="1.7646591726125076E-2"/>
    <n v="1.7330187217415086E-2"/>
    <n v="1.739647729850374E-2"/>
    <n v="0.31796549700488569"/>
    <n v="0.31796549700488569"/>
    <n v="1.0550859507202994E-2"/>
    <n v="2.2111057090399851E-2"/>
    <n v="3.4525695461132655E-2"/>
    <n v="4.7656222006131739E-2"/>
    <n v="6.1380868899658866E-2"/>
    <n v="7.5594079718485196E-2"/>
    <n v="9.0205353673483368E-2"/>
    <n v="0.10511498380894208"/>
    <n v="0.12024558340223944"/>
    <n v="0.13960526521998123"/>
    <n v="0.15782284288355392"/>
    <n v="0.17668740324295443"/>
    <n v="0.19487382376787782"/>
    <n v="0.2127184876135019"/>
    <n v="0.2306327787188634"/>
    <n v="0.24834376566901223"/>
    <n v="0.26600602126471057"/>
    <n v="0.28365261299083566"/>
    <n v="0.30098280020825074"/>
    <n v="0.31796549700488569"/>
  </r>
  <r>
    <x v="46"/>
    <s v="Under $45"/>
    <n v="43.003490892013225"/>
    <s v="Lighting"/>
    <s v="Rural"/>
    <s v="SC-NR"/>
    <s v="M_Input"/>
    <x v="2"/>
    <s v="XLarge Ret"/>
    <s v="Lighting Controls Interior-NR-Xlarge Ret-Unitary"/>
    <n v="5.4109221586383397E-3"/>
    <n v="5.9190387230419143E-3"/>
    <n v="6.346327437928307E-3"/>
    <n v="6.7015154383503533E-3"/>
    <n v="6.9934993408217296E-3"/>
    <n v="7.2308280553566801E-3"/>
    <n v="7.4214095431186164E-3"/>
    <n v="7.5607984791260146E-3"/>
    <n v="7.6605404374926528E-3"/>
    <n v="1.0303033547373776E-2"/>
    <n v="9.5535331318918199E-3"/>
    <n v="9.9402639169503034E-3"/>
    <n v="9.4922721618968323E-3"/>
    <n v="9.2598426641632009E-3"/>
    <n v="9.2898308358586035E-3"/>
    <n v="9.1488911642401919E-3"/>
    <n v="9.1116782329732863E-3"/>
    <n v="9.0953831784085053E-3"/>
    <n v="8.8888451818074608E-3"/>
    <n v="8.9243926741301802E-3"/>
    <n v="0.15366630950310445"/>
    <n v="26.116487266934257"/>
    <n v="43.003490892013225"/>
    <s v="C-Ret-Lgt-LPD Int-All-All-C"/>
    <s v="C-Ret-HVAC-ER-All-All-C"/>
    <n v="0.15366630950310445"/>
    <n v="5.4109221586383397E-3"/>
    <n v="1.1329960881680253E-2"/>
    <n v="1.767628831960856E-2"/>
    <n v="2.4377803757958914E-2"/>
    <n v="3.1371303098780647E-2"/>
    <n v="3.8602131154137326E-2"/>
    <n v="4.6023540697255942E-2"/>
    <n v="5.3584339176381959E-2"/>
    <n v="6.1244879613874613E-2"/>
    <n v="7.1547913161248394E-2"/>
    <n v="8.1101446293140214E-2"/>
    <n v="9.1041710210090512E-2"/>
    <n v="0.10053398237198735"/>
    <n v="0.10979382503615055"/>
    <n v="0.11908365587200916"/>
    <n v="0.12823254703624934"/>
    <n v="0.13734422526922263"/>
    <n v="0.14643960844763113"/>
    <n v="0.15366630950310445"/>
    <n v="0.15366630950310445"/>
    <n v="5.4109221586383397E-3"/>
    <n v="5.9190387230419143E-3"/>
    <n v="6.346327437928307E-3"/>
    <n v="6.7015154383503533E-3"/>
    <n v="6.9934993408217296E-3"/>
    <n v="7.2308280553566801E-3"/>
    <n v="7.4214095431186164E-3"/>
    <n v="7.5607984791260146E-3"/>
    <n v="7.6605404374926528E-3"/>
    <n v="1.0303033547373776E-2"/>
    <n v="9.5535331318918199E-3"/>
    <n v="9.9402639169503034E-3"/>
    <n v="9.4922721618968323E-3"/>
    <n v="9.2598426641632009E-3"/>
    <n v="9.2898308358586035E-3"/>
    <n v="9.1488911642401919E-3"/>
    <n v="9.1116782329732863E-3"/>
    <n v="9.0953831784085053E-3"/>
    <n v="8.8888451818074608E-3"/>
    <n v="8.9243926741301802E-3"/>
    <n v="0.15366630950310445"/>
    <n v="0.15366630950310445"/>
    <n v="5.4109221586383397E-3"/>
    <n v="1.1329960881680253E-2"/>
    <n v="1.767628831960856E-2"/>
    <n v="2.4377803757958914E-2"/>
    <n v="3.1371303098780647E-2"/>
    <n v="3.8602131154137326E-2"/>
    <n v="4.6023540697255942E-2"/>
    <n v="5.3584339176381959E-2"/>
    <n v="6.1244879613874613E-2"/>
    <n v="7.1547913161248394E-2"/>
    <n v="8.1101446293140214E-2"/>
    <n v="9.1041710210090512E-2"/>
    <n v="0.10053398237198735"/>
    <n v="0.10979382503615055"/>
    <n v="0.11908365587200916"/>
    <n v="0.12823254703624934"/>
    <n v="0.13734422526922263"/>
    <n v="0.14643960844763113"/>
    <n v="0.15366630950310445"/>
    <n v="0.15366630950310445"/>
  </r>
  <r>
    <x v="46"/>
    <s v="Under $70"/>
    <n v="69.072105305535445"/>
    <s v="Lighting"/>
    <s v="Rural"/>
    <s v="SC-NR"/>
    <s v="M_Input"/>
    <x v="2"/>
    <s v="Large Ret"/>
    <s v="Lighting Controls Interior-NR-Large Ret-Unitary"/>
    <n v="5.7454096281363415E-3"/>
    <n v="6.2849364806302852E-3"/>
    <n v="6.738638941047875E-3"/>
    <n v="7.1157836305469528E-3"/>
    <n v="7.4258171285971298E-3"/>
    <n v="7.6778168139641535E-3"/>
    <n v="7.8801794949692611E-3"/>
    <n v="8.0281850495703463E-3"/>
    <n v="8.1340927656911571E-3"/>
    <n v="9.9557650762483376E-3"/>
    <n v="9.4638856526290584E-3"/>
    <n v="9.7369141422164653E-3"/>
    <n v="9.4374108634113912E-3"/>
    <n v="9.2801583424916203E-3"/>
    <n v="9.2979474882944075E-3"/>
    <n v="9.1971130260217922E-3"/>
    <n v="9.1580528623820961E-3"/>
    <n v="9.1332039664284072E-3"/>
    <n v="8.9791070873667701E-3"/>
    <n v="8.9894791807053499E-3"/>
    <n v="0.16243027924978024"/>
    <n v="40.041555701847621"/>
    <n v="69.072105305535445"/>
    <s v="C-Ret-Lgt-LPD Int-All-All-C"/>
    <s v="C-Ret-HVAC-ER-All-All-C"/>
    <n v="0.16243027924978024"/>
    <n v="5.7454096281363415E-3"/>
    <n v="1.2030346108766627E-2"/>
    <n v="1.8768985049814502E-2"/>
    <n v="2.5884768680361454E-2"/>
    <n v="3.3310585808958584E-2"/>
    <n v="4.0988402622922734E-2"/>
    <n v="4.8868582117891995E-2"/>
    <n v="5.6896767167462343E-2"/>
    <n v="6.5030859933153495E-2"/>
    <n v="7.4986625009401828E-2"/>
    <n v="8.4450510662030881E-2"/>
    <n v="9.4187424804247341E-2"/>
    <n v="0.10362483566765873"/>
    <n v="0.11290499401015035"/>
    <n v="0.12220294149844475"/>
    <n v="0.13140005452446654"/>
    <n v="0.14055810738684865"/>
    <n v="0.14969131135327707"/>
    <n v="0.15867041844064383"/>
    <n v="0.16243027924978024"/>
    <n v="5.7454096281363415E-3"/>
    <n v="6.2849364806302852E-3"/>
    <n v="6.738638941047875E-3"/>
    <n v="7.1157836305469528E-3"/>
    <n v="7.4258171285971298E-3"/>
    <n v="7.6778168139641535E-3"/>
    <n v="7.8801794949692611E-3"/>
    <n v="8.0281850495703463E-3"/>
    <n v="8.1340927656911571E-3"/>
    <n v="9.9557650762483376E-3"/>
    <n v="9.4638856526290584E-3"/>
    <n v="9.7369141422164653E-3"/>
    <n v="9.4374108634113912E-3"/>
    <n v="9.2801583424916203E-3"/>
    <n v="9.2979474882944075E-3"/>
    <n v="9.1971130260217922E-3"/>
    <n v="9.1580528623820961E-3"/>
    <n v="9.1332039664284072E-3"/>
    <n v="8.9791070873667701E-3"/>
    <n v="8.9894791807053499E-3"/>
    <n v="0.16243027924978024"/>
    <n v="0.16243027924978024"/>
    <n v="5.7454096281363415E-3"/>
    <n v="1.2030346108766627E-2"/>
    <n v="1.8768985049814502E-2"/>
    <n v="2.5884768680361454E-2"/>
    <n v="3.3310585808958584E-2"/>
    <n v="4.0988402622922734E-2"/>
    <n v="4.8868582117891995E-2"/>
    <n v="5.6896767167462343E-2"/>
    <n v="6.5030859933153495E-2"/>
    <n v="7.4986625009401828E-2"/>
    <n v="8.4450510662030881E-2"/>
    <n v="9.4187424804247341E-2"/>
    <n v="0.10362483566765873"/>
    <n v="0.11290499401015035"/>
    <n v="0.12220294149844475"/>
    <n v="0.13140005452446654"/>
    <n v="0.14055810738684865"/>
    <n v="0.14969131135327707"/>
    <n v="0.15867041844064383"/>
    <n v="0.16243027924978024"/>
  </r>
  <r>
    <x v="46"/>
    <s v="Under $65"/>
    <n v="64.744940440792234"/>
    <s v="Lighting"/>
    <s v="Rural"/>
    <s v="SC-NR"/>
    <s v="M_Input"/>
    <x v="2"/>
    <s v="Medium Ret"/>
    <s v="Lighting Controls Interior-NR-Medium Ret-Unitary"/>
    <n v="2.6869760829104851E-3"/>
    <n v="2.939298518135949E-3"/>
    <n v="3.1514831557516226E-3"/>
    <n v="3.3278637493159204E-3"/>
    <n v="3.4728582141287144E-3"/>
    <n v="3.5907118000882243E-3"/>
    <n v="3.6853514723008975E-3"/>
    <n v="3.7545697545628746E-3"/>
    <n v="3.8040999915051961E-3"/>
    <n v="5.6977807092972116E-3"/>
    <n v="5.1460116588616621E-3"/>
    <n v="5.4193569829934342E-3"/>
    <n v="5.0928009374149883E-3"/>
    <n v="4.9244758262032371E-3"/>
    <n v="4.9476700454172519E-3"/>
    <n v="4.8488395714914936E-3"/>
    <n v="4.8300924996443608E-3"/>
    <n v="4.8264592266293203E-3"/>
    <n v="4.6853696717886221E-3"/>
    <n v="4.7191942075062157E-3"/>
    <n v="7.6742580172911301E-2"/>
    <n v="37.447970560936398"/>
    <n v="64.744940440792234"/>
    <s v="C-Ret-Lgt-LPD Int-All-All-C"/>
    <s v="C-Ret-HVAC-ER-All-All-C"/>
    <n v="7.6742580172911301E-2"/>
    <n v="2.6869760829104851E-3"/>
    <n v="5.6262746010464337E-3"/>
    <n v="8.7777577567980554E-3"/>
    <n v="1.2105621506113976E-2"/>
    <n v="1.5578479720242691E-2"/>
    <n v="1.9169191520330916E-2"/>
    <n v="2.2854542992631812E-2"/>
    <n v="2.6609112747194685E-2"/>
    <n v="3.0413212738699881E-2"/>
    <n v="3.6110993447997092E-2"/>
    <n v="4.1257005106858757E-2"/>
    <n v="4.6676362089852194E-2"/>
    <n v="5.1769163027267182E-2"/>
    <n v="5.6693638853470417E-2"/>
    <n v="6.1641308898887671E-2"/>
    <n v="6.6490148470379165E-2"/>
    <n v="7.1320240970023527E-2"/>
    <n v="7.6146700196652845E-2"/>
    <n v="7.6742580172911301E-2"/>
    <n v="7.6742580172911301E-2"/>
    <n v="2.6869760829104851E-3"/>
    <n v="2.939298518135949E-3"/>
    <n v="3.1514831557516226E-3"/>
    <n v="3.3278637493159204E-3"/>
    <n v="3.4728582141287144E-3"/>
    <n v="3.5907118000882243E-3"/>
    <n v="3.6853514723008975E-3"/>
    <n v="3.7545697545628746E-3"/>
    <n v="3.8040999915051961E-3"/>
    <n v="5.6977807092972116E-3"/>
    <n v="5.1460116588616621E-3"/>
    <n v="5.4193569829934342E-3"/>
    <n v="5.0928009374149883E-3"/>
    <n v="4.9244758262032371E-3"/>
    <n v="4.9476700454172519E-3"/>
    <n v="4.8488395714914936E-3"/>
    <n v="4.8300924996443608E-3"/>
    <n v="4.8264592266293203E-3"/>
    <n v="4.6853696717886221E-3"/>
    <n v="4.7191942075062157E-3"/>
    <n v="7.6742580172911301E-2"/>
    <n v="7.6742580172911301E-2"/>
    <n v="2.6869760829104851E-3"/>
    <n v="5.6262746010464337E-3"/>
    <n v="8.7777577567980554E-3"/>
    <n v="1.2105621506113976E-2"/>
    <n v="1.5578479720242691E-2"/>
    <n v="1.9169191520330916E-2"/>
    <n v="2.2854542992631812E-2"/>
    <n v="2.6609112747194685E-2"/>
    <n v="3.0413212738699881E-2"/>
    <n v="3.6110993447997092E-2"/>
    <n v="4.1257005106858757E-2"/>
    <n v="4.6676362089852194E-2"/>
    <n v="5.1769163027267182E-2"/>
    <n v="5.6693638853470417E-2"/>
    <n v="6.1641308898887671E-2"/>
    <n v="6.6490148470379165E-2"/>
    <n v="7.1320240970023527E-2"/>
    <n v="7.6146700196652845E-2"/>
    <n v="7.6742580172911301E-2"/>
    <n v="7.6742580172911301E-2"/>
  </r>
  <r>
    <x v="46"/>
    <s v="Under $115"/>
    <n v="102.78159238884672"/>
    <s v="Lighting"/>
    <s v="Rural"/>
    <s v="SC-NR"/>
    <s v="M_Input"/>
    <x v="2"/>
    <s v="Small Ret"/>
    <s v="Lighting Controls Interior-NR-Small Ret-Unitary"/>
    <n v="2.051322822411516E-3"/>
    <n v="2.2439537778101951E-3"/>
    <n v="2.4059422645981692E-3"/>
    <n v="2.5405968077889755E-3"/>
    <n v="2.6512901841407492E-3"/>
    <n v="2.7412633521638587E-3"/>
    <n v="2.8135142816567323E-3"/>
    <n v="2.8663577152232551E-3"/>
    <n v="2.9041706701227938E-3"/>
    <n v="4.1278303322050697E-3"/>
    <n v="3.7751662965591014E-3"/>
    <n v="3.9528012408329063E-3"/>
    <n v="3.743245924754507E-3"/>
    <n v="3.6349432102744175E-3"/>
    <n v="3.6494799987927288E-3"/>
    <n v="3.5850433007352856E-3"/>
    <n v="3.5708334278740555E-3"/>
    <n v="3.5663571207501087E-3"/>
    <n v="3.4733564280619205E-3"/>
    <n v="3.493003641948423E-3"/>
    <n v="5.8421847191918203E-2"/>
    <n v="60.021540998024882"/>
    <n v="102.78159238884672"/>
    <s v="C-Ret-Lgt-LPD Int-All-All-C"/>
    <s v="C-Ret-HVAC-ER-All-All-C"/>
    <n v="5.8421847191918203E-2"/>
    <n v="2.051322822411516E-3"/>
    <n v="4.2952766002217115E-3"/>
    <n v="6.7012188648198807E-3"/>
    <n v="9.2418156726088562E-3"/>
    <n v="1.1893105856749606E-2"/>
    <n v="1.4634369208913464E-2"/>
    <n v="1.7447883490570196E-2"/>
    <n v="2.0314241205793452E-2"/>
    <n v="2.3218411875916247E-2"/>
    <n v="2.7346242208121319E-2"/>
    <n v="3.1121408504680419E-2"/>
    <n v="3.5074209745513327E-2"/>
    <n v="3.8817455670267835E-2"/>
    <n v="4.2452398880542253E-2"/>
    <n v="4.6101878879334979E-2"/>
    <n v="4.9686922180070266E-2"/>
    <n v="5.3257755607944324E-2"/>
    <n v="5.6824112728694434E-2"/>
    <n v="5.8421847191918203E-2"/>
    <n v="5.8421847191918203E-2"/>
    <n v="2.051322822411516E-3"/>
    <n v="2.2439537778101951E-3"/>
    <n v="2.4059422645981692E-3"/>
    <n v="2.5405968077889755E-3"/>
    <n v="2.6512901841407492E-3"/>
    <n v="2.7412633521638587E-3"/>
    <n v="2.8135142816567323E-3"/>
    <n v="2.8663577152232551E-3"/>
    <n v="2.9041706701227938E-3"/>
    <n v="4.1278303322050697E-3"/>
    <n v="3.7751662965591014E-3"/>
    <n v="3.9528012408329063E-3"/>
    <n v="3.743245924754507E-3"/>
    <n v="3.6349432102744175E-3"/>
    <n v="3.6494799987927288E-3"/>
    <n v="3.5850433007352856E-3"/>
    <n v="3.5708334278740555E-3"/>
    <n v="3.5663571207501087E-3"/>
    <n v="3.4733564280619205E-3"/>
    <n v="3.493003641948423E-3"/>
    <n v="5.8421847191918203E-2"/>
    <n v="5.8421847191918203E-2"/>
    <n v="2.051322822411516E-3"/>
    <n v="4.2952766002217115E-3"/>
    <n v="6.7012188648198807E-3"/>
    <n v="9.2418156726088562E-3"/>
    <n v="1.1893105856749606E-2"/>
    <n v="1.4634369208913464E-2"/>
    <n v="1.7447883490570196E-2"/>
    <n v="2.0314241205793452E-2"/>
    <n v="2.3218411875916247E-2"/>
    <n v="2.7346242208121319E-2"/>
    <n v="3.1121408504680419E-2"/>
    <n v="3.5074209745513327E-2"/>
    <n v="3.8817455670267835E-2"/>
    <n v="4.2452398880542253E-2"/>
    <n v="4.6101878879334979E-2"/>
    <n v="4.9686922180070266E-2"/>
    <n v="5.3257755607944324E-2"/>
    <n v="5.6824112728694434E-2"/>
    <n v="5.8421847191918203E-2"/>
    <n v="5.8421847191918203E-2"/>
  </r>
  <r>
    <x v="46"/>
    <s v="Over $160"/>
    <n v="132.27235106376585"/>
    <s v="Lighting"/>
    <s v="Rural"/>
    <s v="SC-NR"/>
    <s v="M_Input"/>
    <x v="2"/>
    <s v="School K-12"/>
    <s v="Lighting Controls Interior-NR-School K-12-Unitary"/>
    <n v="1.1447151959968987E-2"/>
    <n v="1.2528395042335206E-2"/>
    <n v="1.3439553160175897E-2"/>
    <n v="1.4198859838693028E-2"/>
    <n v="1.4824944766527594E-2"/>
    <n v="1.5335737849545578E-2"/>
    <n v="1.5747845161075885E-2"/>
    <n v="1.6051680116979845E-2"/>
    <n v="1.6271602974635112E-2"/>
    <n v="1.9872663398107691E-2"/>
    <n v="1.8912888275810332E-2"/>
    <n v="1.9460277457500161E-2"/>
    <n v="1.8878718819853108E-2"/>
    <n v="1.8577178510800239E-2"/>
    <n v="1.8620348941997652E-2"/>
    <n v="1.8429440107972768E-2"/>
    <n v="1.8359439240575506E-2"/>
    <n v="1.8317449922558637E-2"/>
    <n v="1.8020702454801852E-2"/>
    <n v="1.804813653395022E-2"/>
    <n v="0.33353110130699692"/>
    <n v="77.945963441853607"/>
    <n v="132.27235106376585"/>
    <s v="C-K12-Lgt-LPD Int-All-All-C"/>
    <s v="C-Sch-HVAC-ER-All-All-C"/>
    <n v="0.33353110130699692"/>
    <n v="1.1447151959968987E-2"/>
    <n v="2.3975547002304191E-2"/>
    <n v="3.7415100162480092E-2"/>
    <n v="5.1613960001173118E-2"/>
    <n v="6.6438904767700716E-2"/>
    <n v="8.177464261724629E-2"/>
    <n v="9.7522487778322176E-2"/>
    <n v="0.11357416789530202"/>
    <n v="0.12984577086993712"/>
    <n v="0.14971843426804482"/>
    <n v="0.16863132254385516"/>
    <n v="0.18809160000135533"/>
    <n v="0.20697031882120845"/>
    <n v="0.22554749733200868"/>
    <n v="0.24416784627400634"/>
    <n v="0.2625972863819791"/>
    <n v="0.28095672562255458"/>
    <n v="0.29927417554511321"/>
    <n v="0.31729487799991507"/>
    <n v="0.33353110130699692"/>
    <n v="1.1447151959968987E-2"/>
    <n v="1.2528395042335206E-2"/>
    <n v="1.3439553160175897E-2"/>
    <n v="1.4198859838693028E-2"/>
    <n v="1.4824944766527594E-2"/>
    <n v="1.5335737849545578E-2"/>
    <n v="1.5747845161075885E-2"/>
    <n v="1.6051680116979845E-2"/>
    <n v="1.6271602974635112E-2"/>
    <n v="1.9872663398107691E-2"/>
    <n v="1.8912888275810332E-2"/>
    <n v="1.9460277457500161E-2"/>
    <n v="1.8878718819853108E-2"/>
    <n v="1.8577178510800239E-2"/>
    <n v="1.8620348941997652E-2"/>
    <n v="1.8429440107972768E-2"/>
    <n v="1.8359439240575506E-2"/>
    <n v="1.8317449922558637E-2"/>
    <n v="1.8020702454801852E-2"/>
    <n v="1.804813653395022E-2"/>
    <n v="0.33353110130699692"/>
    <n v="0.33353110130699692"/>
    <n v="1.1447151959968987E-2"/>
    <n v="2.3975547002304191E-2"/>
    <n v="3.7415100162480092E-2"/>
    <n v="5.1613960001173118E-2"/>
    <n v="6.6438904767700716E-2"/>
    <n v="8.177464261724629E-2"/>
    <n v="9.7522487778322176E-2"/>
    <n v="0.11357416789530202"/>
    <n v="0.12984577086993712"/>
    <n v="0.14971843426804482"/>
    <n v="0.16863132254385516"/>
    <n v="0.18809160000135533"/>
    <n v="0.20697031882120845"/>
    <n v="0.22554749733200868"/>
    <n v="0.24416784627400634"/>
    <n v="0.2625972863819791"/>
    <n v="0.28095672562255458"/>
    <n v="0.29927417554511321"/>
    <n v="0.31729487799991507"/>
    <n v="0.33353110130699692"/>
  </r>
  <r>
    <x v="46"/>
    <s v="Over $160"/>
    <n v="130.3003097949086"/>
    <s v="Lighting"/>
    <s v="Rural"/>
    <s v="SC-NR"/>
    <s v="M_Input"/>
    <x v="2"/>
    <s v="University"/>
    <s v="Lighting Controls Interior-NR-University-Unitary"/>
    <n v="6.7054851609214088E-3"/>
    <n v="7.3388531348515104E-3"/>
    <n v="7.8725891470753234E-3"/>
    <n v="8.317373988159845E-3"/>
    <n v="8.6841205123391763E-3"/>
    <n v="8.9833316567754628E-3"/>
    <n v="9.2247348871892197E-3"/>
    <n v="9.4027145973658577E-3"/>
    <n v="9.5315404803201376E-3"/>
    <n v="1.3378084236211552E-2"/>
    <n v="1.2279374150858134E-2"/>
    <n v="1.2842910453656323E-2"/>
    <n v="1.2191274493602394E-2"/>
    <n v="1.1856586426351366E-2"/>
    <n v="1.1906678753792643E-2"/>
    <n v="1.1708682457323228E-2"/>
    <n v="1.1666877657692346E-2"/>
    <n v="1.1655601335666984E-2"/>
    <n v="1.1366676020951472E-2"/>
    <n v="1.1431061012653385E-2"/>
    <n v="0.20102459487047805"/>
    <n v="76.127031518246866"/>
    <n v="130.3003097949086"/>
    <s v="C-Unv-Lgt-LPD Int-All-All-C"/>
    <s v="C-Unv-HVAC-ER-All-All-C"/>
    <n v="0.20102459487047805"/>
    <n v="6.7054851609214088E-3"/>
    <n v="1.404433829577292E-2"/>
    <n v="2.1916927442848243E-2"/>
    <n v="3.0234301431008088E-2"/>
    <n v="3.8918421943347263E-2"/>
    <n v="4.7901753600122728E-2"/>
    <n v="5.7126488487311944E-2"/>
    <n v="6.6529203084677802E-2"/>
    <n v="7.6060743564997937E-2"/>
    <n v="8.9438827801209486E-2"/>
    <n v="0.10171820195206763"/>
    <n v="0.11456111240572395"/>
    <n v="0.12675238689932633"/>
    <n v="0.1386089733256777"/>
    <n v="0.15051565207947035"/>
    <n v="0.16222433453679358"/>
    <n v="0.17389121219448592"/>
    <n v="0.1855468135301529"/>
    <n v="0.19691348955110438"/>
    <n v="0.20102459487047805"/>
    <n v="6.7054851609214088E-3"/>
    <n v="7.3388531348515104E-3"/>
    <n v="7.8725891470753234E-3"/>
    <n v="8.317373988159845E-3"/>
    <n v="8.6841205123391763E-3"/>
    <n v="8.9833316567754628E-3"/>
    <n v="9.2247348871892197E-3"/>
    <n v="9.4027145973658577E-3"/>
    <n v="9.5315404803201376E-3"/>
    <n v="1.3378084236211552E-2"/>
    <n v="1.2279374150858134E-2"/>
    <n v="1.2842910453656323E-2"/>
    <n v="1.2191274493602394E-2"/>
    <n v="1.1856586426351366E-2"/>
    <n v="1.1906678753792643E-2"/>
    <n v="1.1708682457323228E-2"/>
    <n v="1.1666877657692346E-2"/>
    <n v="1.1655601335666984E-2"/>
    <n v="1.1366676020951472E-2"/>
    <n v="1.1431061012653385E-2"/>
    <n v="0.20102459487047805"/>
    <n v="0.20102459487047805"/>
    <n v="6.7054851609214088E-3"/>
    <n v="1.404433829577292E-2"/>
    <n v="2.1916927442848243E-2"/>
    <n v="3.0234301431008088E-2"/>
    <n v="3.8918421943347263E-2"/>
    <n v="4.7901753600122728E-2"/>
    <n v="5.7126488487311944E-2"/>
    <n v="6.6529203084677802E-2"/>
    <n v="7.6060743564997937E-2"/>
    <n v="8.9438827801209486E-2"/>
    <n v="0.10171820195206763"/>
    <n v="0.11456111240572395"/>
    <n v="0.12675238689932633"/>
    <n v="0.1386089733256777"/>
    <n v="0.15051565207947035"/>
    <n v="0.16222433453679358"/>
    <n v="0.17389121219448592"/>
    <n v="0.1855468135301529"/>
    <n v="0.19691348955110438"/>
    <n v="0.20102459487047805"/>
  </r>
  <r>
    <x v="46"/>
    <s v="Under $85"/>
    <n v="79.902323050885485"/>
    <s v="Lighting"/>
    <s v="Rural"/>
    <s v="SC-NR"/>
    <s v="M_Input"/>
    <x v="2"/>
    <s v="Warehouse"/>
    <s v="Lighting Controls Interior-NR-Warehouse-Unitary"/>
    <n v="1.431942623202776E-2"/>
    <n v="1.567826516497681E-2"/>
    <n v="1.6825260375985591E-2"/>
    <n v="1.7782992052893104E-2"/>
    <n v="1.8574573229834523E-2"/>
    <n v="1.9222277128662948E-2"/>
    <n v="1.9746752918007121E-2"/>
    <n v="2.0135826034513259E-2"/>
    <n v="2.0419903762298592E-2"/>
    <n v="2.2827794935732094E-2"/>
    <n v="2.2286313361803048E-2"/>
    <n v="2.2685339080988392E-2"/>
    <n v="2.2343388642083583E-2"/>
    <n v="2.216624409152711E-2"/>
    <n v="2.21985442501926E-2"/>
    <n v="2.2072434314752431E-2"/>
    <n v="2.1993752532851279E-2"/>
    <n v="2.1932995506449591E-2"/>
    <n v="2.1709217238931468E-2"/>
    <n v="2.1692884653435607E-2"/>
    <n v="0.41386861643045286"/>
    <n v="39.396712160815873"/>
    <n v="79.902323050885485"/>
    <s v="C-War-Lgt-LPD Int-All-All-C"/>
    <s v="C-War-HVAC-ER-All-All-C"/>
    <n v="0.40661418550794698"/>
    <n v="1.431942623202776E-2"/>
    <n v="2.9997691397004568E-2"/>
    <n v="4.682295177299016E-2"/>
    <n v="6.4605943825883264E-2"/>
    <n v="8.3180517055717787E-2"/>
    <n v="0.10240279418438074"/>
    <n v="0.12214954710238786"/>
    <n v="0.14228537313690112"/>
    <n v="0.16270527689919972"/>
    <n v="0.18553307183493181"/>
    <n v="0.20781938519673487"/>
    <n v="0.23050472427772326"/>
    <n v="0.25284811291980686"/>
    <n v="0.27501435701133398"/>
    <n v="0.29721290126152655"/>
    <n v="0.31928533557627897"/>
    <n v="0.34127908810913027"/>
    <n v="0.36321208361557988"/>
    <n v="0.38492130085451137"/>
    <n v="0.40661418550794698"/>
    <n v="1.431942623202776E-2"/>
    <n v="1.567826516497681E-2"/>
    <n v="1.6825260375985591E-2"/>
    <n v="1.7782992052893104E-2"/>
    <n v="1.8574573229834523E-2"/>
    <n v="1.9222277128662948E-2"/>
    <n v="1.9746752918007121E-2"/>
    <n v="2.0135826034513259E-2"/>
    <n v="2.0419903762298592E-2"/>
    <n v="2.2827794935732094E-2"/>
    <n v="2.2286313361803048E-2"/>
    <n v="2.2685339080988392E-2"/>
    <n v="2.2343388642083583E-2"/>
    <n v="2.216624409152711E-2"/>
    <n v="2.21985442501926E-2"/>
    <n v="2.2072434314752431E-2"/>
    <n v="2.1993752532851279E-2"/>
    <n v="2.1932995506449591E-2"/>
    <n v="2.1709217238931468E-2"/>
    <n v="2.1692884653435607E-2"/>
    <n v="0.41386861643045286"/>
    <n v="0.40661418550794698"/>
    <n v="1.431942623202776E-2"/>
    <n v="2.9997691397004568E-2"/>
    <n v="4.682295177299016E-2"/>
    <n v="6.4605943825883264E-2"/>
    <n v="8.3180517055717787E-2"/>
    <n v="0.10240279418438074"/>
    <n v="0.12214954710238786"/>
    <n v="0.14228537313690112"/>
    <n v="0.16270527689919972"/>
    <n v="0.18553307183493181"/>
    <n v="0.20781938519673487"/>
    <n v="0.23050472427772326"/>
    <n v="0.25284811291980686"/>
    <n v="0.27501435701133398"/>
    <n v="0.29721290126152655"/>
    <n v="0.31928533557627897"/>
    <n v="0.34127908810913027"/>
    <n v="0.36321208361557988"/>
    <n v="0.38492130085451137"/>
    <n v="0.40661418550794698"/>
  </r>
  <r>
    <x v="46"/>
    <s v="Under $5"/>
    <n v="0"/>
    <s v="Lighting"/>
    <s v="Rural"/>
    <s v="SC-NR"/>
    <s v="M_Input"/>
    <x v="2"/>
    <s v="Supermarket"/>
    <s v="Lighting Controls Interior-NR-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MiniMart"/>
    <s v="Lighting Controls Interior-NR-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Restaurant"/>
    <s v="Lighting Controls Interior-NR-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Lodging"/>
    <s v="Lighting Controls Interior-NR-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Hospital"/>
    <s v="Lighting Controls Interior-NR-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Residential Care"/>
    <s v="Lighting Controls Interior-NR-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Assembly"/>
    <s v="Lighting Controls Interior-NR-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100"/>
    <n v="87.610431820010149"/>
    <s v="Lighting"/>
    <s v="Rural"/>
    <s v="SC-NR"/>
    <s v="M_Input"/>
    <x v="2"/>
    <s v="Other"/>
    <s v="Lighting Controls Interior-NR-Other-Unitary"/>
    <n v="1.3011566449985232E-2"/>
    <n v="1.4170510526894968E-2"/>
    <n v="1.512630348739066E-2"/>
    <n v="1.5902279208229873E-2"/>
    <n v="1.6521782794621173E-2"/>
    <n v="1.700694951691575E-2"/>
    <n v="1.7378040482981427E-2"/>
    <n v="1.7626175383521757E-2"/>
    <n v="1.7779758258297664E-2"/>
    <n v="2.0355903993448898E-2"/>
    <n v="1.9610514902440476E-2"/>
    <n v="1.9941959945013049E-2"/>
    <n v="1.9445244073609765E-2"/>
    <n v="1.9143350541331632E-2"/>
    <n v="1.90852736757668E-2"/>
    <n v="1.8853584210427723E-2"/>
    <n v="1.8693123767453912E-2"/>
    <n v="1.8552945141991115E-2"/>
    <n v="1.8228308376341221E-2"/>
    <n v="1.8138395898358448E-2"/>
    <n v="0.33878464694572069"/>
    <n v="54.812544911477005"/>
    <n v="87.610431820010149"/>
    <s v="C-Oth-Lgt-LPD Int-All-All-C"/>
    <s v="C-All-HVAC-ER-All-All-C"/>
    <n v="0.33878464694572069"/>
    <n v="1.3011566449985232E-2"/>
    <n v="2.7182076976880201E-2"/>
    <n v="4.2308380464270864E-2"/>
    <n v="5.8210659672500734E-2"/>
    <n v="7.4732442467121907E-2"/>
    <n v="9.173939198403766E-2"/>
    <n v="0.10911743246701909"/>
    <n v="0.12674360785054084"/>
    <n v="0.14452336610883851"/>
    <n v="0.1648792701022874"/>
    <n v="0.18448978500472787"/>
    <n v="0.20443174494974092"/>
    <n v="0.22387698902335068"/>
    <n v="0.2430203395646823"/>
    <n v="0.26210561324044912"/>
    <n v="0.28095919745087683"/>
    <n v="0.29965232121833074"/>
    <n v="0.31820526636032187"/>
    <n v="0.33643357473666308"/>
    <n v="0.33878464694572069"/>
    <n v="1.3011566449985232E-2"/>
    <n v="1.4170510526894968E-2"/>
    <n v="1.512630348739066E-2"/>
    <n v="1.5902279208229873E-2"/>
    <n v="1.6521782794621173E-2"/>
    <n v="1.700694951691575E-2"/>
    <n v="1.7378040482981427E-2"/>
    <n v="1.7626175383521757E-2"/>
    <n v="1.7779758258297664E-2"/>
    <n v="2.0355903993448898E-2"/>
    <n v="1.9610514902440476E-2"/>
    <n v="1.9941959945013049E-2"/>
    <n v="1.9445244073609765E-2"/>
    <n v="1.9143350541331632E-2"/>
    <n v="1.90852736757668E-2"/>
    <n v="1.8853584210427723E-2"/>
    <n v="1.8693123767453912E-2"/>
    <n v="1.8552945141991115E-2"/>
    <n v="1.8228308376341221E-2"/>
    <n v="1.8138395898358448E-2"/>
    <n v="0.33878464694572069"/>
    <n v="0.33878464694572069"/>
    <n v="1.3011566449985232E-2"/>
    <n v="2.7182076976880201E-2"/>
    <n v="4.2308380464270864E-2"/>
    <n v="5.8210659672500734E-2"/>
    <n v="7.4732442467121907E-2"/>
    <n v="9.173939198403766E-2"/>
    <n v="0.10911743246701909"/>
    <n v="0.12674360785054084"/>
    <n v="0.14452336610883851"/>
    <n v="0.1648792701022874"/>
    <n v="0.18448978500472787"/>
    <n v="0.20443174494974092"/>
    <n v="0.22387698902335068"/>
    <n v="0.2430203395646823"/>
    <n v="0.26210561324044912"/>
    <n v="0.28095919745087683"/>
    <n v="0.29965232121833074"/>
    <n v="0.31820526636032187"/>
    <n v="0.33643357473666308"/>
    <n v="0.33878464694572069"/>
  </r>
  <r>
    <x v="46"/>
    <s v="Under $130"/>
    <n v="119.278471683769"/>
    <s v="Lighting"/>
    <s v="Rural"/>
    <s v="SC-NR"/>
    <s v="M_Input"/>
    <x v="2"/>
    <s v="Large Off"/>
    <s v="Lighting Controls Interior-NR-Large Off-Integrated"/>
    <n v="1.429888389224439E-2"/>
    <n v="1.5666773204655836E-2"/>
    <n v="1.6824740439972872E-2"/>
    <n v="1.7794936458285504E-2"/>
    <n v="1.8600108574909999E-2"/>
    <n v="1.9262227034266159E-2"/>
    <n v="1.9801695744091935E-2"/>
    <n v="2.0206038194110001E-2"/>
    <n v="2.050550352385019E-2"/>
    <n v="2.3431535833879424E-2"/>
    <n v="2.2750129507990303E-2"/>
    <n v="2.3234690991478311E-2"/>
    <n v="2.2817856347155972E-2"/>
    <n v="2.2609942662855591E-2"/>
    <n v="2.2664246632051223E-2"/>
    <n v="2.252787582712238E-2"/>
    <n v="2.2463125169071473E-2"/>
    <n v="2.2420385722555562E-2"/>
    <n v="2.2177459722699026E-2"/>
    <n v="2.2189272527461026E-2"/>
    <n v="0.42204200653719182"/>
    <n v="73.734816382254635"/>
    <n v="119.278471683769"/>
    <s v="C-LOff-Lgt-LPD Int-All-All-C"/>
    <s v="C-LOff-HVAC-ER-All-All-C"/>
    <n v="0.41224742801070718"/>
    <n v="1.429888389224439E-2"/>
    <n v="2.9965657096900224E-2"/>
    <n v="4.6790397536873099E-2"/>
    <n v="6.4585333995158603E-2"/>
    <n v="8.3185442570068602E-2"/>
    <n v="0.10244766960433477"/>
    <n v="0.1222493653484267"/>
    <n v="0.14245540354253672"/>
    <n v="0.16296090706638691"/>
    <n v="0.18639244290026633"/>
    <n v="0.20914257240825662"/>
    <n v="0.23237726339973494"/>
    <n v="0.25519511974689091"/>
    <n v="0.27780506240974651"/>
    <n v="0.30046930904179775"/>
    <n v="0.32299718486892015"/>
    <n v="0.3454603100379916"/>
    <n v="0.36788069576054716"/>
    <n v="0.39005815548324618"/>
    <n v="0.41224742801070718"/>
    <n v="1.429888389224439E-2"/>
    <n v="1.5666773204655836E-2"/>
    <n v="1.6824740439972872E-2"/>
    <n v="1.7794936458285504E-2"/>
    <n v="1.8600108574909999E-2"/>
    <n v="1.9262227034266159E-2"/>
    <n v="1.9801695744091935E-2"/>
    <n v="2.0206038194110001E-2"/>
    <n v="2.050550352385019E-2"/>
    <n v="2.3431535833879424E-2"/>
    <n v="2.2750129507990303E-2"/>
    <n v="2.3234690991478311E-2"/>
    <n v="2.2817856347155972E-2"/>
    <n v="2.2609942662855591E-2"/>
    <n v="2.2664246632051223E-2"/>
    <n v="2.252787582712238E-2"/>
    <n v="2.2463125169071473E-2"/>
    <n v="2.2420385722555562E-2"/>
    <n v="2.2177459722699026E-2"/>
    <n v="2.2189272527461026E-2"/>
    <n v="0.42204200653719182"/>
    <n v="0.41224742801070718"/>
    <n v="1.429888389224439E-2"/>
    <n v="2.9965657096900224E-2"/>
    <n v="4.6790397536873099E-2"/>
    <n v="6.4585333995158603E-2"/>
    <n v="8.3185442570068602E-2"/>
    <n v="0.10244766960433477"/>
    <n v="0.1222493653484267"/>
    <n v="0.14245540354253672"/>
    <n v="0.16296090706638691"/>
    <n v="0.18639244290026633"/>
    <n v="0.20914257240825662"/>
    <n v="0.23237726339973494"/>
    <n v="0.25519511974689091"/>
    <n v="0.27780506240974651"/>
    <n v="0.30046930904179775"/>
    <n v="0.32299718486892015"/>
    <n v="0.3454603100379916"/>
    <n v="0.36788069576054716"/>
    <n v="0.39005815548324618"/>
    <n v="0.41224742801070718"/>
  </r>
  <r>
    <x v="46"/>
    <s v="Over $160"/>
    <n v="192.84773626281739"/>
    <s v="Lighting"/>
    <s v="Rural"/>
    <s v="SC-NR"/>
    <s v="M_Input"/>
    <x v="2"/>
    <s v="Medium Off"/>
    <s v="Lighting Controls Interior-NR-Medium Off-Integrated"/>
    <n v="4.6615128141048873E-3"/>
    <n v="5.1074520640586275E-3"/>
    <n v="5.4849555913564297E-3"/>
    <n v="5.8012446951522072E-3"/>
    <n v="6.0637351222016097E-3"/>
    <n v="6.2795892899816684E-3"/>
    <n v="6.4554589818130335E-3"/>
    <n v="6.5872767884509395E-3"/>
    <n v="6.6849040915666234E-3"/>
    <n v="8.4869672159974801E-3"/>
    <n v="8.0028780222379768E-3"/>
    <n v="8.2794391876403004E-3"/>
    <n v="7.9917149328111847E-3"/>
    <n v="7.8467638652829803E-3"/>
    <n v="7.8765779804319674E-3"/>
    <n v="7.7900492102047124E-3"/>
    <n v="7.768549612147093E-3"/>
    <n v="7.7611199327533072E-3"/>
    <n v="7.6257278048311632E-3"/>
    <n v="7.6531687974668626E-3"/>
    <n v="0.14027138248127047"/>
    <n v="117.30307631271654"/>
    <n v="192.84773626281739"/>
    <s v="C-LOff-Lgt-LPD Int-All-All-C"/>
    <s v="C-LOff-HVAC-ER-All-All-C"/>
    <n v="0.14020908600049103"/>
    <n v="4.6615128141048873E-3"/>
    <n v="9.7689648781635156E-3"/>
    <n v="1.5253920469519944E-2"/>
    <n v="2.1055165164672152E-2"/>
    <n v="2.7118900286873762E-2"/>
    <n v="3.3398489576855428E-2"/>
    <n v="3.9853948558668459E-2"/>
    <n v="4.6441225347119398E-2"/>
    <n v="5.3126129438686019E-2"/>
    <n v="6.1613096654683501E-2"/>
    <n v="6.9615974676921474E-2"/>
    <n v="7.789541386456178E-2"/>
    <n v="8.5887128797372966E-2"/>
    <n v="9.3733892662655943E-2"/>
    <n v="0.10161047064308791"/>
    <n v="0.10940051985329262"/>
    <n v="0.11716906946543972"/>
    <n v="0.12493018939819302"/>
    <n v="0.13255591720302418"/>
    <n v="0.14020908600049103"/>
    <n v="4.6615128141048873E-3"/>
    <n v="5.1074520640586275E-3"/>
    <n v="5.4849555913564297E-3"/>
    <n v="5.8012446951522072E-3"/>
    <n v="6.0637351222016097E-3"/>
    <n v="6.2795892899816684E-3"/>
    <n v="6.4554589818130335E-3"/>
    <n v="6.5872767884509395E-3"/>
    <n v="6.6849040915666234E-3"/>
    <n v="8.4869672159974801E-3"/>
    <n v="8.0028780222379768E-3"/>
    <n v="8.2794391876403004E-3"/>
    <n v="7.9917149328111847E-3"/>
    <n v="7.8467638652829803E-3"/>
    <n v="7.8765779804319674E-3"/>
    <n v="7.7900492102047124E-3"/>
    <n v="7.768549612147093E-3"/>
    <n v="7.7611199327533072E-3"/>
    <n v="7.6257278048311632E-3"/>
    <n v="7.6531687974668626E-3"/>
    <n v="0.14027138248127047"/>
    <n v="0.14020908600049103"/>
    <n v="4.6615128141048873E-3"/>
    <n v="9.7689648781635156E-3"/>
    <n v="1.5253920469519944E-2"/>
    <n v="2.1055165164672152E-2"/>
    <n v="2.7118900286873762E-2"/>
    <n v="3.3398489576855428E-2"/>
    <n v="3.9853948558668459E-2"/>
    <n v="4.6441225347119398E-2"/>
    <n v="5.3126129438686019E-2"/>
    <n v="6.1613096654683501E-2"/>
    <n v="6.9615974676921474E-2"/>
    <n v="7.789541386456178E-2"/>
    <n v="8.5887128797372966E-2"/>
    <n v="9.3733892662655943E-2"/>
    <n v="0.10161047064308791"/>
    <n v="0.10940051985329262"/>
    <n v="0.11716906946543972"/>
    <n v="0.12493018939819302"/>
    <n v="0.13255591720302418"/>
    <n v="0.14020908600049103"/>
  </r>
  <r>
    <x v="46"/>
    <s v="Over $160"/>
    <n v="206.87163338660696"/>
    <s v="Lighting"/>
    <s v="Rural"/>
    <s v="SC-NR"/>
    <s v="M_Input"/>
    <x v="2"/>
    <s v="Small Off"/>
    <s v="Lighting Controls Interior-NR-Small Off-Integrated"/>
    <n v="4.220343802881197E-3"/>
    <n v="4.6240790332787406E-3"/>
    <n v="4.9658553482931191E-3"/>
    <n v="5.2522106179996317E-3"/>
    <n v="5.4898587574108496E-3"/>
    <n v="5.6852843275305327E-3"/>
    <n v="5.8445095819992686E-3"/>
    <n v="5.9638520541834845E-3"/>
    <n v="6.052239837318946E-3"/>
    <n v="7.7438727270967185E-3"/>
    <n v="7.2870310654290687E-3"/>
    <n v="7.545824143760203E-3"/>
    <n v="7.2745682099693582E-3"/>
    <n v="7.1378655382496317E-3"/>
    <n v="7.1657164421445978E-3"/>
    <n v="7.0843947800595369E-3"/>
    <n v="7.0649022382793395E-3"/>
    <n v="7.058636690450028E-3"/>
    <n v="6.9320748869660335E-3"/>
    <n v="6.9585909194014948E-3"/>
    <n v="0.1271861988019542"/>
    <n v="124.66325612781432"/>
    <n v="206.87163338660696"/>
    <s v="C-SOff-Lgt-LPD Int-All-All-C"/>
    <s v="C-SOff-HVAC-ER-All-All-C"/>
    <n v="0.1271861988019542"/>
    <n v="4.220343802881197E-3"/>
    <n v="8.8444228361599375E-3"/>
    <n v="1.3810278184453056E-2"/>
    <n v="1.9062488802452687E-2"/>
    <n v="2.4552347559863536E-2"/>
    <n v="3.0237631887394069E-2"/>
    <n v="3.6082141469393335E-2"/>
    <n v="4.2045993523576818E-2"/>
    <n v="4.8098233360895762E-2"/>
    <n v="5.5842106087992477E-2"/>
    <n v="6.3129137153421541E-2"/>
    <n v="7.0674961297181746E-2"/>
    <n v="7.7949529507151102E-2"/>
    <n v="8.5087395045400735E-2"/>
    <n v="9.2253111487545336E-2"/>
    <n v="9.9337506267604875E-2"/>
    <n v="0.10640240850588421"/>
    <n v="0.11346104519633424"/>
    <n v="0.12039312008330028"/>
    <n v="0.1271861988019542"/>
    <n v="4.220343802881197E-3"/>
    <n v="4.6240790332787406E-3"/>
    <n v="4.9658553482931191E-3"/>
    <n v="5.2522106179996317E-3"/>
    <n v="5.4898587574108496E-3"/>
    <n v="5.6852843275305327E-3"/>
    <n v="5.8445095819992686E-3"/>
    <n v="5.9638520541834845E-3"/>
    <n v="6.052239837318946E-3"/>
    <n v="7.7438727270967185E-3"/>
    <n v="7.2870310654290687E-3"/>
    <n v="7.545824143760203E-3"/>
    <n v="7.2745682099693582E-3"/>
    <n v="7.1378655382496317E-3"/>
    <n v="7.1657164421445978E-3"/>
    <n v="7.0843947800595369E-3"/>
    <n v="7.0649022382793395E-3"/>
    <n v="7.058636690450028E-3"/>
    <n v="6.9320748869660335E-3"/>
    <n v="6.9585909194014948E-3"/>
    <n v="0.1271861988019542"/>
    <n v="0.1271861988019542"/>
    <n v="4.220343802881197E-3"/>
    <n v="8.8444228361599375E-3"/>
    <n v="1.3810278184453056E-2"/>
    <n v="1.9062488802452687E-2"/>
    <n v="2.4552347559863536E-2"/>
    <n v="3.0237631887394069E-2"/>
    <n v="3.6082141469393335E-2"/>
    <n v="4.2045993523576818E-2"/>
    <n v="4.8098233360895762E-2"/>
    <n v="5.5842106087992477E-2"/>
    <n v="6.3129137153421541E-2"/>
    <n v="7.0674961297181746E-2"/>
    <n v="7.7949529507151102E-2"/>
    <n v="8.5087395045400735E-2"/>
    <n v="9.2253111487545336E-2"/>
    <n v="9.9337506267604875E-2"/>
    <n v="0.10640240850588421"/>
    <n v="0.11346104519633424"/>
    <n v="0.12039312008330028"/>
    <n v="0.1271861988019542"/>
  </r>
  <r>
    <x v="46"/>
    <s v="Under $85"/>
    <n v="74.242271638626107"/>
    <s v="Lighting"/>
    <s v="Rural"/>
    <s v="SC-NR"/>
    <s v="M_Input"/>
    <x v="2"/>
    <s v="XLarge Ret"/>
    <s v="Lighting Controls Interior-NR-Xlarge Ret-Integrated"/>
    <n v="2.1643688634553353E-3"/>
    <n v="2.3676154892167652E-3"/>
    <n v="2.5385309751713224E-3"/>
    <n v="2.6806061753401407E-3"/>
    <n v="2.7973997363286915E-3"/>
    <n v="2.8923312221426712E-3"/>
    <n v="2.9685638172474459E-3"/>
    <n v="3.0243193916504054E-3"/>
    <n v="3.0642161749970609E-3"/>
    <n v="4.1212134189495099E-3"/>
    <n v="3.8214132527567262E-3"/>
    <n v="3.9761055667801208E-3"/>
    <n v="3.7969088647587311E-3"/>
    <n v="3.7039370656652801E-3"/>
    <n v="3.71593233434344E-3"/>
    <n v="3.6595564656960759E-3"/>
    <n v="3.6446712931893135E-3"/>
    <n v="3.6381532713634025E-3"/>
    <n v="3.5555380727229835E-3"/>
    <n v="3.5697570696520717E-3"/>
    <n v="6.1466523801241776E-2"/>
    <n v="44.558451995199654"/>
    <n v="74.242271638626107"/>
    <s v="C-Ret-Lgt-LPD Int-All-All-C"/>
    <s v="C-Ret-HVAC-ER-All-All-C"/>
    <n v="6.1466523801241776E-2"/>
    <n v="2.1643688634553353E-3"/>
    <n v="4.5319843526721009E-3"/>
    <n v="7.0705153278434237E-3"/>
    <n v="9.751121503183564E-3"/>
    <n v="1.2548521239512255E-2"/>
    <n v="1.5440852461654928E-2"/>
    <n v="1.8409416278902375E-2"/>
    <n v="2.1433735670552779E-2"/>
    <n v="2.4497951845549839E-2"/>
    <n v="2.8619165264499348E-2"/>
    <n v="3.2440578517256076E-2"/>
    <n v="3.6416684084036199E-2"/>
    <n v="4.0213592948794931E-2"/>
    <n v="4.3917530014460214E-2"/>
    <n v="4.7633462348803654E-2"/>
    <n v="5.1293018814499727E-2"/>
    <n v="5.4937690107689043E-2"/>
    <n v="5.8575843379052445E-2"/>
    <n v="6.1466523801241776E-2"/>
    <n v="6.1466523801241776E-2"/>
    <n v="2.1643688634553353E-3"/>
    <n v="2.3676154892167652E-3"/>
    <n v="2.5385309751713224E-3"/>
    <n v="2.6806061753401407E-3"/>
    <n v="2.7973997363286915E-3"/>
    <n v="2.8923312221426712E-3"/>
    <n v="2.9685638172474459E-3"/>
    <n v="3.0243193916504054E-3"/>
    <n v="3.0642161749970609E-3"/>
    <n v="4.1212134189495099E-3"/>
    <n v="3.8214132527567262E-3"/>
    <n v="3.9761055667801208E-3"/>
    <n v="3.7969088647587311E-3"/>
    <n v="3.7039370656652801E-3"/>
    <n v="3.71593233434344E-3"/>
    <n v="3.6595564656960759E-3"/>
    <n v="3.6446712931893135E-3"/>
    <n v="3.6381532713634025E-3"/>
    <n v="3.5555380727229835E-3"/>
    <n v="3.5697570696520717E-3"/>
    <n v="6.1466523801241776E-2"/>
    <n v="6.1466523801241776E-2"/>
    <n v="2.1643688634553353E-3"/>
    <n v="4.5319843526721009E-3"/>
    <n v="7.0705153278434237E-3"/>
    <n v="9.751121503183564E-3"/>
    <n v="1.2548521239512255E-2"/>
    <n v="1.5440852461654928E-2"/>
    <n v="1.8409416278902375E-2"/>
    <n v="2.1433735670552779E-2"/>
    <n v="2.4497951845549839E-2"/>
    <n v="2.8619165264499348E-2"/>
    <n v="3.2440578517256076E-2"/>
    <n v="3.6416684084036199E-2"/>
    <n v="4.0213592948794931E-2"/>
    <n v="4.3917530014460214E-2"/>
    <n v="4.7633462348803654E-2"/>
    <n v="5.1293018814499727E-2"/>
    <n v="5.4937690107689043E-2"/>
    <n v="5.8575843379052445E-2"/>
    <n v="6.1466523801241776E-2"/>
    <n v="6.1466523801241776E-2"/>
  </r>
  <r>
    <x v="46"/>
    <s v="Under $130"/>
    <n v="121.3144497658871"/>
    <s v="Lighting"/>
    <s v="Rural"/>
    <s v="SC-NR"/>
    <s v="M_Input"/>
    <x v="2"/>
    <s v="Large Ret"/>
    <s v="Lighting Controls Interior-NR-Large Ret-Integrated"/>
    <n v="2.2981638512545358E-3"/>
    <n v="2.5139745922521128E-3"/>
    <n v="2.6954555764191492E-3"/>
    <n v="2.8463134522187803E-3"/>
    <n v="2.970326851438851E-3"/>
    <n v="3.071126725585661E-3"/>
    <n v="3.152071797987703E-3"/>
    <n v="3.2112740198281375E-3"/>
    <n v="3.2536371062764618E-3"/>
    <n v="3.9823060304993337E-3"/>
    <n v="3.7855542610516217E-3"/>
    <n v="3.8947656568865839E-3"/>
    <n v="3.774964345364556E-3"/>
    <n v="3.712063336996647E-3"/>
    <n v="3.7191789953177623E-3"/>
    <n v="3.6788452104087161E-3"/>
    <n v="3.6632211449528374E-3"/>
    <n v="3.6532815865713622E-3"/>
    <n v="3.5916428349467068E-3"/>
    <n v="3.5957916722821385E-3"/>
    <n v="6.4972111699912058E-2"/>
    <n v="67.186688201933876"/>
    <n v="121.3144497658871"/>
    <s v="C-Ret-Lgt-LPD Int-All-All-C"/>
    <s v="C-Ret-HVAC-ER-All-All-C"/>
    <n v="6.4972111699912058E-2"/>
    <n v="2.2981638512545358E-3"/>
    <n v="4.8121384435066486E-3"/>
    <n v="7.5075940199257982E-3"/>
    <n v="1.0353907472144579E-2"/>
    <n v="1.332423432358343E-2"/>
    <n v="1.639536104916909E-2"/>
    <n v="1.9547432847156793E-2"/>
    <n v="2.2758706866984932E-2"/>
    <n v="2.6012343973261395E-2"/>
    <n v="2.9994650003760729E-2"/>
    <n v="3.3780204264812354E-2"/>
    <n v="3.7674969921698935E-2"/>
    <n v="4.144993426706349E-2"/>
    <n v="4.5161997604060138E-2"/>
    <n v="4.88811765993779E-2"/>
    <n v="5.2560021809786618E-2"/>
    <n v="5.6223242954739454E-2"/>
    <n v="5.9876524541310816E-2"/>
    <n v="6.3468167376257517E-2"/>
    <n v="6.4972111699912058E-2"/>
    <n v="2.2981638512545358E-3"/>
    <n v="2.5139745922521128E-3"/>
    <n v="2.6954555764191492E-3"/>
    <n v="2.8463134522187803E-3"/>
    <n v="2.970326851438851E-3"/>
    <n v="3.071126725585661E-3"/>
    <n v="3.152071797987703E-3"/>
    <n v="3.2112740198281375E-3"/>
    <n v="3.2536371062764618E-3"/>
    <n v="3.9823060304993337E-3"/>
    <n v="3.7855542610516217E-3"/>
    <n v="3.8947656568865839E-3"/>
    <n v="3.774964345364556E-3"/>
    <n v="3.712063336996647E-3"/>
    <n v="3.7191789953177623E-3"/>
    <n v="3.6788452104087161E-3"/>
    <n v="3.6632211449528374E-3"/>
    <n v="3.6532815865713622E-3"/>
    <n v="3.5916428349467068E-3"/>
    <n v="3.5957916722821385E-3"/>
    <n v="6.4972111699912058E-2"/>
    <n v="6.4972111699912058E-2"/>
    <n v="2.2981638512545358E-3"/>
    <n v="4.8121384435066486E-3"/>
    <n v="7.5075940199257982E-3"/>
    <n v="1.0353907472144579E-2"/>
    <n v="1.332423432358343E-2"/>
    <n v="1.639536104916909E-2"/>
    <n v="1.9547432847156793E-2"/>
    <n v="2.2758706866984932E-2"/>
    <n v="2.6012343973261395E-2"/>
    <n v="2.9994650003760729E-2"/>
    <n v="3.3780204264812354E-2"/>
    <n v="3.7674969921698935E-2"/>
    <n v="4.144993426706349E-2"/>
    <n v="4.5161997604060138E-2"/>
    <n v="4.88811765993779E-2"/>
    <n v="5.2560021809786618E-2"/>
    <n v="5.6223242954739454E-2"/>
    <n v="5.9876524541310816E-2"/>
    <n v="6.3468167376257517E-2"/>
    <n v="6.4972111699912058E-2"/>
  </r>
  <r>
    <x v="46"/>
    <s v="Under $115"/>
    <n v="113.86759649295728"/>
    <s v="Lighting"/>
    <s v="Rural"/>
    <s v="SC-NR"/>
    <s v="M_Input"/>
    <x v="2"/>
    <s v="Medium Ret"/>
    <s v="Lighting Controls Interior-NR-Medium Ret-Integrated"/>
    <n v="1.0747904331641937E-3"/>
    <n v="1.1757194072543793E-3"/>
    <n v="1.2605932623006486E-3"/>
    <n v="1.3311454997263676E-3"/>
    <n v="1.3891432856514851E-3"/>
    <n v="1.4362847200352891E-3"/>
    <n v="1.4741405889203583E-3"/>
    <n v="1.5018279018251491E-3"/>
    <n v="1.5216399966020778E-3"/>
    <n v="2.2791122837188837E-3"/>
    <n v="2.058404663544663E-3"/>
    <n v="2.1677427931973726E-3"/>
    <n v="2.0371203749659944E-3"/>
    <n v="1.9697903304812941E-3"/>
    <n v="1.9790680181669003E-3"/>
    <n v="1.9395358285965972E-3"/>
    <n v="1.9320369998577435E-3"/>
    <n v="1.9305836906517277E-3"/>
    <n v="1.8741478687154475E-3"/>
    <n v="1.8876776830024857E-3"/>
    <n v="3.0697032069164513E-2"/>
    <n v="62.972112347953136"/>
    <n v="113.86759649295728"/>
    <s v="C-Ret-Lgt-LPD Int-All-All-C"/>
    <s v="C-Ret-HVAC-ER-All-All-C"/>
    <n v="3.0697032069164513E-2"/>
    <n v="1.0747904331641937E-3"/>
    <n v="2.2505098404185728E-3"/>
    <n v="3.5111031027192214E-3"/>
    <n v="4.8422486024455886E-3"/>
    <n v="6.2313918880970735E-3"/>
    <n v="7.6676766081323622E-3"/>
    <n v="9.1418171970527214E-3"/>
    <n v="1.0643645098877871E-2"/>
    <n v="1.2165285095479948E-2"/>
    <n v="1.4444397379198832E-2"/>
    <n v="1.6502802042743493E-2"/>
    <n v="1.8670544835940866E-2"/>
    <n v="2.0707665210906862E-2"/>
    <n v="2.2677455541388156E-2"/>
    <n v="2.4656523559555055E-2"/>
    <n v="2.6596059388151651E-2"/>
    <n v="2.8528096388009395E-2"/>
    <n v="3.0458680078661121E-2"/>
    <n v="3.0697032069164513E-2"/>
    <n v="3.0697032069164513E-2"/>
    <n v="1.0747904331641937E-3"/>
    <n v="1.1757194072543793E-3"/>
    <n v="1.2605932623006486E-3"/>
    <n v="1.3311454997263676E-3"/>
    <n v="1.3891432856514851E-3"/>
    <n v="1.4362847200352891E-3"/>
    <n v="1.4741405889203583E-3"/>
    <n v="1.5018279018251491E-3"/>
    <n v="1.5216399966020778E-3"/>
    <n v="2.2791122837188837E-3"/>
    <n v="2.058404663544663E-3"/>
    <n v="2.1677427931973726E-3"/>
    <n v="2.0371203749659944E-3"/>
    <n v="1.9697903304812941E-3"/>
    <n v="1.9790680181669003E-3"/>
    <n v="1.9395358285965972E-3"/>
    <n v="1.9320369998577435E-3"/>
    <n v="1.9305836906517277E-3"/>
    <n v="1.8741478687154475E-3"/>
    <n v="1.8876776830024857E-3"/>
    <n v="3.0697032069164513E-2"/>
    <n v="3.0697032069164513E-2"/>
    <n v="1.0747904331641937E-3"/>
    <n v="2.2505098404185728E-3"/>
    <n v="3.5111031027192214E-3"/>
    <n v="4.8422486024455886E-3"/>
    <n v="6.2313918880970735E-3"/>
    <n v="7.6676766081323622E-3"/>
    <n v="9.1418171970527214E-3"/>
    <n v="1.0643645098877871E-2"/>
    <n v="1.2165285095479948E-2"/>
    <n v="1.4444397379198832E-2"/>
    <n v="1.6502802042743493E-2"/>
    <n v="1.8670544835940866E-2"/>
    <n v="2.0707665210906862E-2"/>
    <n v="2.2677455541388156E-2"/>
    <n v="2.4656523559555055E-2"/>
    <n v="2.6596059388151651E-2"/>
    <n v="2.8528096388009395E-2"/>
    <n v="3.0458680078661121E-2"/>
    <n v="3.0697032069164513E-2"/>
    <n v="3.0697032069164513E-2"/>
  </r>
  <r>
    <x v="46"/>
    <s v="Over $160"/>
    <n v="179.61882258130058"/>
    <s v="Lighting"/>
    <s v="Rural"/>
    <s v="SC-NR"/>
    <s v="M_Input"/>
    <x v="2"/>
    <s v="Small Ret"/>
    <s v="Lighting Controls Interior-NR-Small Ret-Integrated"/>
    <n v="8.2052912896460643E-4"/>
    <n v="8.975815111240779E-4"/>
    <n v="9.6237690583926756E-4"/>
    <n v="1.0162387231155898E-3"/>
    <n v="1.0605160736562994E-3"/>
    <n v="1.0965053408655433E-3"/>
    <n v="1.1254057126626929E-3"/>
    <n v="1.1465430860893018E-3"/>
    <n v="1.1616682680491172E-3"/>
    <n v="1.6511321328820279E-3"/>
    <n v="1.5100665186236399E-3"/>
    <n v="1.5811204963331624E-3"/>
    <n v="1.497298369901803E-3"/>
    <n v="1.4539772841097667E-3"/>
    <n v="1.4597919995170913E-3"/>
    <n v="1.434017320294114E-3"/>
    <n v="1.4283333711496218E-3"/>
    <n v="1.4265428483000431E-3"/>
    <n v="1.389342571224768E-3"/>
    <n v="1.3972014567793687E-3"/>
    <n v="2.3368738876767273E-2"/>
    <n v="99.654164308221908"/>
    <n v="179.61882258130058"/>
    <s v="C-Ret-Lgt-LPD Int-All-All-C"/>
    <s v="C-Ret-HVAC-ER-All-All-C"/>
    <n v="2.3368738876767273E-2"/>
    <n v="8.2052912896460643E-4"/>
    <n v="1.7181106400886844E-3"/>
    <n v="2.6804875459279518E-3"/>
    <n v="3.6967262690435418E-3"/>
    <n v="4.7572423426998408E-3"/>
    <n v="5.8537476835653843E-3"/>
    <n v="6.9791533962280774E-3"/>
    <n v="8.1256964823173787E-3"/>
    <n v="9.2873647503664957E-3"/>
    <n v="1.0938496883248524E-2"/>
    <n v="1.2448563401872163E-2"/>
    <n v="1.4029683898205325E-2"/>
    <n v="1.5526982268107128E-2"/>
    <n v="1.6980959552216894E-2"/>
    <n v="1.8440751551733987E-2"/>
    <n v="1.98747688720281E-2"/>
    <n v="2.1303102243177722E-2"/>
    <n v="2.2729645091477766E-2"/>
    <n v="2.3368738876767273E-2"/>
    <n v="2.3368738876767273E-2"/>
    <n v="8.2052912896460643E-4"/>
    <n v="8.975815111240779E-4"/>
    <n v="9.6237690583926756E-4"/>
    <n v="1.0162387231155898E-3"/>
    <n v="1.0605160736562994E-3"/>
    <n v="1.0965053408655433E-3"/>
    <n v="1.1254057126626929E-3"/>
    <n v="1.1465430860893018E-3"/>
    <n v="1.1616682680491172E-3"/>
    <n v="1.6511321328820279E-3"/>
    <n v="1.5100665186236399E-3"/>
    <n v="1.5811204963331624E-3"/>
    <n v="1.497298369901803E-3"/>
    <n v="1.4539772841097667E-3"/>
    <n v="1.4597919995170913E-3"/>
    <n v="1.434017320294114E-3"/>
    <n v="1.4283333711496218E-3"/>
    <n v="1.4265428483000431E-3"/>
    <n v="1.389342571224768E-3"/>
    <n v="1.3972014567793687E-3"/>
    <n v="2.3368738876767273E-2"/>
    <n v="2.3368738876767273E-2"/>
    <n v="8.2052912896460643E-4"/>
    <n v="1.7181106400886844E-3"/>
    <n v="2.6804875459279518E-3"/>
    <n v="3.6967262690435418E-3"/>
    <n v="4.7572423426998408E-3"/>
    <n v="5.8537476835653843E-3"/>
    <n v="6.9791533962280774E-3"/>
    <n v="8.1256964823173787E-3"/>
    <n v="9.2873647503664957E-3"/>
    <n v="1.0938496883248524E-2"/>
    <n v="1.2448563401872163E-2"/>
    <n v="1.4029683898205325E-2"/>
    <n v="1.5526982268107128E-2"/>
    <n v="1.6980959552216894E-2"/>
    <n v="1.8440751551733987E-2"/>
    <n v="1.98747688720281E-2"/>
    <n v="2.1303102243177722E-2"/>
    <n v="2.2729645091477766E-2"/>
    <n v="2.3368738876767273E-2"/>
    <n v="2.3368738876767273E-2"/>
  </r>
  <r>
    <x v="46"/>
    <s v="Over $160"/>
    <n v="229.89740681042136"/>
    <s v="Lighting"/>
    <s v="Rural"/>
    <s v="SC-NR"/>
    <s v="M_Input"/>
    <x v="2"/>
    <s v="School K-12"/>
    <s v="Lighting Controls Interior-NR-School K-12-Integrated"/>
    <n v="4.578860783987595E-3"/>
    <n v="5.0113580169340822E-3"/>
    <n v="5.3758212640703587E-3"/>
    <n v="5.6795439354772109E-3"/>
    <n v="5.9299779066110357E-3"/>
    <n v="6.1342951398182296E-3"/>
    <n v="6.2991380644303535E-3"/>
    <n v="6.4206720467919372E-3"/>
    <n v="6.5086411898540439E-3"/>
    <n v="7.9490653592430745E-3"/>
    <n v="7.5651553103241315E-3"/>
    <n v="7.7841109830000636E-3"/>
    <n v="7.5514875279412436E-3"/>
    <n v="7.430871404320096E-3"/>
    <n v="7.4481395767990594E-3"/>
    <n v="7.371776043189106E-3"/>
    <n v="7.3437756962301988E-3"/>
    <n v="7.3269799690234526E-3"/>
    <n v="7.2082809819207392E-3"/>
    <n v="7.2192546135800865E-3"/>
    <n v="0.13341244052279874"/>
    <n v="128.31088934767459"/>
    <n v="229.89740681042136"/>
    <s v="C-K12-Lgt-LPD Int-All-All-C"/>
    <s v="C-Sch-HVAC-ER-All-All-C"/>
    <n v="0.13341244052279874"/>
    <n v="4.578860783987595E-3"/>
    <n v="9.5902188009216773E-3"/>
    <n v="1.4966040064992036E-2"/>
    <n v="2.0645584000469248E-2"/>
    <n v="2.6575561907080283E-2"/>
    <n v="3.2709857046898515E-2"/>
    <n v="3.9008995111328867E-2"/>
    <n v="4.5429667158120801E-2"/>
    <n v="5.1938308347974846E-2"/>
    <n v="5.9887373707217917E-2"/>
    <n v="6.7452529017542048E-2"/>
    <n v="7.5236640000542115E-2"/>
    <n v="8.2788127528483357E-2"/>
    <n v="9.0218998932803454E-2"/>
    <n v="9.7667138509602514E-2"/>
    <n v="0.10503891455279162"/>
    <n v="0.11238269024902181"/>
    <n v="0.11970967021804527"/>
    <n v="0.12691795119996602"/>
    <n v="0.13341244052279874"/>
    <n v="4.578860783987595E-3"/>
    <n v="5.0113580169340822E-3"/>
    <n v="5.3758212640703587E-3"/>
    <n v="5.6795439354772109E-3"/>
    <n v="5.9299779066110357E-3"/>
    <n v="6.1342951398182296E-3"/>
    <n v="6.2991380644303535E-3"/>
    <n v="6.4206720467919372E-3"/>
    <n v="6.5086411898540439E-3"/>
    <n v="7.9490653592430745E-3"/>
    <n v="7.5651553103241315E-3"/>
    <n v="7.7841109830000636E-3"/>
    <n v="7.5514875279412436E-3"/>
    <n v="7.430871404320096E-3"/>
    <n v="7.4481395767990594E-3"/>
    <n v="7.371776043189106E-3"/>
    <n v="7.3437756962301988E-3"/>
    <n v="7.3269799690234526E-3"/>
    <n v="7.2082809819207392E-3"/>
    <n v="7.2192546135800865E-3"/>
    <n v="0.13341244052279874"/>
    <n v="0.13341244052279874"/>
    <n v="4.578860783987595E-3"/>
    <n v="9.5902188009216773E-3"/>
    <n v="1.4966040064992036E-2"/>
    <n v="2.0645584000469248E-2"/>
    <n v="2.6575561907080283E-2"/>
    <n v="3.2709857046898515E-2"/>
    <n v="3.9008995111328867E-2"/>
    <n v="4.5429667158120801E-2"/>
    <n v="5.1938308347974846E-2"/>
    <n v="5.9887373707217917E-2"/>
    <n v="6.7452529017542048E-2"/>
    <n v="7.5236640000542115E-2"/>
    <n v="8.2788127528483357E-2"/>
    <n v="9.0218998932803454E-2"/>
    <n v="9.7667138509602514E-2"/>
    <n v="0.10503891455279162"/>
    <n v="0.11238269024902181"/>
    <n v="0.11970967021804527"/>
    <n v="0.12691795119996602"/>
    <n v="0.13341244052279874"/>
  </r>
  <r>
    <x v="46"/>
    <s v="Over $160"/>
    <n v="227.66910132090464"/>
    <s v="Lighting"/>
    <s v="Rural"/>
    <s v="SC-NR"/>
    <s v="M_Input"/>
    <x v="2"/>
    <s v="University"/>
    <s v="Lighting Controls Interior-NR-University-Integrated"/>
    <n v="2.6821940643685632E-3"/>
    <n v="2.9355412539406049E-3"/>
    <n v="3.149035658830129E-3"/>
    <n v="3.3269495952639376E-3"/>
    <n v="3.4736482049356702E-3"/>
    <n v="3.5933326627101856E-3"/>
    <n v="3.6898939548756881E-3"/>
    <n v="3.7610858389463433E-3"/>
    <n v="3.8126161921280544E-3"/>
    <n v="5.3512336944846212E-3"/>
    <n v="4.911749660343254E-3"/>
    <n v="5.1371641814625304E-3"/>
    <n v="4.8765097974409564E-3"/>
    <n v="4.742634570540547E-3"/>
    <n v="4.7626715015170584E-3"/>
    <n v="4.6834729829292919E-3"/>
    <n v="4.6667510630769389E-3"/>
    <n v="4.6622405342667929E-3"/>
    <n v="4.5466704083805889E-3"/>
    <n v="4.5724244050613528E-3"/>
    <n v="8.0409837948191204E-2"/>
    <n v="126.40892811757016"/>
    <n v="227.66910132090464"/>
    <s v="C-Unv-Lgt-LPD Int-All-All-C"/>
    <s v="C-Unv-HVAC-ER-All-All-C"/>
    <n v="8.0409837948191204E-2"/>
    <n v="2.6821940643685632E-3"/>
    <n v="5.6177353183091677E-3"/>
    <n v="8.7667709771392967E-3"/>
    <n v="1.2093720572403235E-2"/>
    <n v="1.5567368777338905E-2"/>
    <n v="1.916070144004909E-2"/>
    <n v="2.2850595394924778E-2"/>
    <n v="2.6611681233871122E-2"/>
    <n v="3.0424297425999176E-2"/>
    <n v="3.5775531120483796E-2"/>
    <n v="4.0687280780827048E-2"/>
    <n v="4.582444496228958E-2"/>
    <n v="5.0700954759730535E-2"/>
    <n v="5.5443589330271083E-2"/>
    <n v="6.0206260831788143E-2"/>
    <n v="6.4889733814717437E-2"/>
    <n v="6.9556484877794381E-2"/>
    <n v="7.4218725412061176E-2"/>
    <n v="7.8765395820441758E-2"/>
    <n v="8.0409837948191204E-2"/>
    <n v="2.6821940643685632E-3"/>
    <n v="2.9355412539406049E-3"/>
    <n v="3.149035658830129E-3"/>
    <n v="3.3269495952639376E-3"/>
    <n v="3.4736482049356702E-3"/>
    <n v="3.5933326627101856E-3"/>
    <n v="3.6898939548756881E-3"/>
    <n v="3.7610858389463433E-3"/>
    <n v="3.8126161921280544E-3"/>
    <n v="5.3512336944846212E-3"/>
    <n v="4.911749660343254E-3"/>
    <n v="5.1371641814625304E-3"/>
    <n v="4.8765097974409564E-3"/>
    <n v="4.742634570540547E-3"/>
    <n v="4.7626715015170584E-3"/>
    <n v="4.6834729829292919E-3"/>
    <n v="4.6667510630769389E-3"/>
    <n v="4.6622405342667929E-3"/>
    <n v="4.5466704083805889E-3"/>
    <n v="4.5724244050613528E-3"/>
    <n v="8.0409837948191204E-2"/>
    <n v="8.0409837948191204E-2"/>
    <n v="2.6821940643685632E-3"/>
    <n v="5.6177353183091677E-3"/>
    <n v="8.7667709771392967E-3"/>
    <n v="1.2093720572403235E-2"/>
    <n v="1.5567368777338905E-2"/>
    <n v="1.916070144004909E-2"/>
    <n v="2.2850595394924778E-2"/>
    <n v="2.6611681233871122E-2"/>
    <n v="3.0424297425999176E-2"/>
    <n v="3.5775531120483796E-2"/>
    <n v="4.0687280780827048E-2"/>
    <n v="4.582444496228958E-2"/>
    <n v="5.0700954759730535E-2"/>
    <n v="5.5443589330271083E-2"/>
    <n v="6.0206260831788143E-2"/>
    <n v="6.4889733814717437E-2"/>
    <n v="6.9556484877794381E-2"/>
    <n v="7.4218725412061176E-2"/>
    <n v="7.8765395820441758E-2"/>
    <n v="8.0409837948191204E-2"/>
  </r>
  <r>
    <x v="46"/>
    <s v="Over $160"/>
    <n v="307.89473749878567"/>
    <s v="Lighting"/>
    <s v="Rural"/>
    <s v="SC-NR"/>
    <s v="M_Input"/>
    <x v="2"/>
    <s v="Warehouse"/>
    <s v="Lighting Controls Interior-NR-Warehouse-Integrated"/>
    <n v="4.7731420773425874E-3"/>
    <n v="5.2260883883256046E-3"/>
    <n v="5.6084201253285334E-3"/>
    <n v="5.9276640176310373E-3"/>
    <n v="6.191524409944844E-3"/>
    <n v="6.4074257095543194E-3"/>
    <n v="6.5822509726690438E-3"/>
    <n v="6.7119420115044209E-3"/>
    <n v="6.8066345874328669E-3"/>
    <n v="7.6092649785773677E-3"/>
    <n v="7.4287711206010212E-3"/>
    <n v="7.5617796936628002E-3"/>
    <n v="7.4477962140278653E-3"/>
    <n v="7.3887480305090403E-3"/>
    <n v="7.3995147500642029E-3"/>
    <n v="7.3574781049174816E-3"/>
    <n v="7.3312508442837619E-3"/>
    <n v="7.3109985021498659E-3"/>
    <n v="7.236405746310493E-3"/>
    <n v="7.2309615511452052E-3"/>
    <n v="0.13795620547681767"/>
    <n v="166.4473644459456"/>
    <n v="307.89473749878567"/>
    <s v="C-War-Lgt-LPD Int-All-All-C"/>
    <s v="C-War-HVAC-ER-All-All-C"/>
    <n v="0.13553806183598235"/>
    <n v="4.7731420773425874E-3"/>
    <n v="9.9992304656681928E-3"/>
    <n v="1.5607650590996726E-2"/>
    <n v="2.1535314608627763E-2"/>
    <n v="2.7726839018572605E-2"/>
    <n v="3.4134264728126924E-2"/>
    <n v="4.0716515700795972E-2"/>
    <n v="4.7428457712300393E-2"/>
    <n v="5.4235092299733258E-2"/>
    <n v="6.1844357278310627E-2"/>
    <n v="6.9273128398911643E-2"/>
    <n v="7.6834908092574442E-2"/>
    <n v="8.4282704306602313E-2"/>
    <n v="9.1671452337111353E-2"/>
    <n v="9.9070967087175554E-2"/>
    <n v="0.10642844519209303"/>
    <n v="0.1137596960363768"/>
    <n v="0.12107069453852666"/>
    <n v="0.12830710028483716"/>
    <n v="0.13553806183598235"/>
    <n v="4.7731420773425874E-3"/>
    <n v="5.2260883883256046E-3"/>
    <n v="5.6084201253285334E-3"/>
    <n v="5.9276640176310373E-3"/>
    <n v="6.191524409944844E-3"/>
    <n v="6.4074257095543194E-3"/>
    <n v="6.5822509726690438E-3"/>
    <n v="6.7119420115044209E-3"/>
    <n v="6.8066345874328669E-3"/>
    <n v="7.6092649785773677E-3"/>
    <n v="7.4287711206010212E-3"/>
    <n v="7.5617796936628002E-3"/>
    <n v="7.4477962140278653E-3"/>
    <n v="7.3887480305090403E-3"/>
    <n v="7.3995147500642029E-3"/>
    <n v="7.3574781049174816E-3"/>
    <n v="7.3312508442837619E-3"/>
    <n v="7.3109985021498659E-3"/>
    <n v="7.236405746310493E-3"/>
    <n v="7.2309615511452052E-3"/>
    <n v="0.13795620547681767"/>
    <n v="0.13553806183598235"/>
    <n v="4.7731420773425874E-3"/>
    <n v="9.9992304656681928E-3"/>
    <n v="1.5607650590996726E-2"/>
    <n v="2.1535314608627763E-2"/>
    <n v="2.7726839018572605E-2"/>
    <n v="3.4134264728126924E-2"/>
    <n v="4.0716515700795972E-2"/>
    <n v="4.7428457712300393E-2"/>
    <n v="5.4235092299733258E-2"/>
    <n v="6.1844357278310627E-2"/>
    <n v="6.9273128398911643E-2"/>
    <n v="7.6834908092574442E-2"/>
    <n v="8.4282704306602313E-2"/>
    <n v="9.1671452337111353E-2"/>
    <n v="9.9070967087175554E-2"/>
    <n v="0.10642844519209303"/>
    <n v="0.1137596960363768"/>
    <n v="0.12107069453852666"/>
    <n v="0.12830710028483716"/>
    <n v="0.13553806183598235"/>
  </r>
  <r>
    <x v="46"/>
    <s v="Under $5"/>
    <n v="0"/>
    <s v="Lighting"/>
    <s v="Rural"/>
    <s v="SC-NR"/>
    <s v="M_Input"/>
    <x v="2"/>
    <s v="Supermarket"/>
    <s v="Lighting Controls Interior-NR-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MiniMart"/>
    <s v="Lighting Controls Interior-NR-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Restaurant"/>
    <s v="Lighting Controls Interior-NR-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Lodging"/>
    <s v="Lighting Controls Interior-NR-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Hospital"/>
    <s v="Lighting Controls Interior-NR-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Residential Care"/>
    <s v="Lighting Controls Interior-NR-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Rural"/>
    <s v="SC-NR"/>
    <s v="M_Input"/>
    <x v="2"/>
    <s v="Assembly"/>
    <s v="Lighting Controls Interior-NR-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Over $160"/>
    <n v="148.42879933091271"/>
    <s v="Lighting"/>
    <s v="Rural"/>
    <s v="SC-NR"/>
    <s v="M_Input"/>
    <x v="2"/>
    <s v="Other"/>
    <s v="Lighting Controls Interior-NR-Other-Integrated"/>
    <n v="5.2046265799940913E-3"/>
    <n v="5.6682042107579862E-3"/>
    <n v="6.0505213949562618E-3"/>
    <n v="6.3609116832919468E-3"/>
    <n v="6.6087131178484684E-3"/>
    <n v="6.802779806766298E-3"/>
    <n v="6.9512161931925684E-3"/>
    <n v="7.0504701534087003E-3"/>
    <n v="7.1119033033190636E-3"/>
    <n v="8.1423615973795563E-3"/>
    <n v="7.8442059609761874E-3"/>
    <n v="7.9767839780052179E-3"/>
    <n v="7.7780976294439044E-3"/>
    <n v="7.6573402165326515E-3"/>
    <n v="7.6341094703067172E-3"/>
    <n v="7.541433684171088E-3"/>
    <n v="7.4772495069815635E-3"/>
    <n v="7.421178056796443E-3"/>
    <n v="7.2913233505364867E-3"/>
    <n v="7.2553583593433788E-3"/>
    <n v="0.13551385877828823"/>
    <n v="91.087763476066399"/>
    <n v="148.42879933091271"/>
    <s v="C-Oth-Lgt-LPD Int-All-All-C"/>
    <s v="C-All-HVAC-ER-All-All-C"/>
    <n v="0.13551385877828823"/>
    <n v="5.2046265799940913E-3"/>
    <n v="1.0872830790752078E-2"/>
    <n v="1.692335218570834E-2"/>
    <n v="2.3284263869000288E-2"/>
    <n v="2.9892976986848757E-2"/>
    <n v="3.6695756793615059E-2"/>
    <n v="4.3646972986807628E-2"/>
    <n v="5.0697443140216326E-2"/>
    <n v="5.7809346443535387E-2"/>
    <n v="6.5951708040914936E-2"/>
    <n v="7.3795914001891116E-2"/>
    <n v="8.1772697979896336E-2"/>
    <n v="8.9550795609340234E-2"/>
    <n v="9.7208135825872885E-2"/>
    <n v="0.10484224529617961"/>
    <n v="0.1123836789803507"/>
    <n v="0.11986092848733226"/>
    <n v="0.12728210654412869"/>
    <n v="0.13457342989466517"/>
    <n v="0.13551385877828823"/>
    <n v="5.2046265799940913E-3"/>
    <n v="5.6682042107579862E-3"/>
    <n v="6.0505213949562618E-3"/>
    <n v="6.3609116832919468E-3"/>
    <n v="6.6087131178484684E-3"/>
    <n v="6.802779806766298E-3"/>
    <n v="6.9512161931925684E-3"/>
    <n v="7.0504701534087003E-3"/>
    <n v="7.1119033033190636E-3"/>
    <n v="8.1423615973795563E-3"/>
    <n v="7.8442059609761874E-3"/>
    <n v="7.9767839780052179E-3"/>
    <n v="7.7780976294439044E-3"/>
    <n v="7.6573402165326515E-3"/>
    <n v="7.6341094703067172E-3"/>
    <n v="7.541433684171088E-3"/>
    <n v="7.4772495069815635E-3"/>
    <n v="7.421178056796443E-3"/>
    <n v="7.2913233505364867E-3"/>
    <n v="7.2553583593433788E-3"/>
    <n v="0.13551385877828823"/>
    <n v="0.13551385877828823"/>
    <n v="5.2046265799940913E-3"/>
    <n v="1.0872830790752078E-2"/>
    <n v="1.692335218570834E-2"/>
    <n v="2.3284263869000288E-2"/>
    <n v="2.9892976986848757E-2"/>
    <n v="3.6695756793615059E-2"/>
    <n v="4.3646972986807628E-2"/>
    <n v="5.0697443140216326E-2"/>
    <n v="5.7809346443535387E-2"/>
    <n v="6.5951708040914936E-2"/>
    <n v="7.3795914001891116E-2"/>
    <n v="8.1772697979896336E-2"/>
    <n v="8.9550795609340234E-2"/>
    <n v="9.7208135825872885E-2"/>
    <n v="0.10484224529617961"/>
    <n v="0.1123836789803507"/>
    <n v="0.11986092848733226"/>
    <n v="0.12728210654412869"/>
    <n v="0.13457342989466517"/>
    <n v="0.13551385877828823"/>
  </r>
  <r>
    <x v="47"/>
    <s v="Under $40"/>
    <n v="39.007817675367662"/>
    <s v="Lighting"/>
    <s v="Rural"/>
    <s v="SC-New"/>
    <s v="M_Input(per KSF Btype)"/>
    <x v="2"/>
    <s v="All Btype"/>
    <s v="New_LF_FIX_REPL_from LF2018 to LED_FIX_KIT"/>
    <n v="0.16583056457582504"/>
    <n v="0.15973640358384752"/>
    <n v="0.19406695573545493"/>
    <n v="0.20973442554860153"/>
    <n v="0.23514601063818855"/>
    <n v="0.26227421529537165"/>
    <n v="0.28825187947641495"/>
    <n v="0.32800200568273741"/>
    <n v="0.36203603240280857"/>
    <n v="0.35000480198152401"/>
    <n v="0.36989306597467825"/>
    <n v="0.36312630808602553"/>
    <n v="0.35594501442880683"/>
    <n v="0.34067645607145075"/>
    <n v="0.3329357416891206"/>
    <n v="0.33502435795873797"/>
    <n v="0.33614357299918118"/>
    <n v="0.33726278803962428"/>
    <n v="0.33838200308006744"/>
    <n v="0.33950121812051054"/>
    <n v="6.0039738213689775"/>
    <n v="38.153938217232238"/>
    <n v="39.007817675367662"/>
    <s v="C-LOff-Lgt-LPD Int-All-All-C"/>
    <s v="C-LOff-HVAC-ER-All-All-C"/>
    <n v="6.0039738213689775"/>
    <n v="0.16583056457582504"/>
    <n v="0.32556696815967257"/>
    <n v="0.51963392389512753"/>
    <n v="0.72936834944372908"/>
    <n v="0.9645143600819176"/>
    <n v="1.2267885753772894"/>
    <n v="1.5150404548537044"/>
    <n v="1.8430424605364419"/>
    <n v="2.2050784929392506"/>
    <n v="2.5550832949207747"/>
    <n v="2.9249763608954531"/>
    <n v="3.2881026689814785"/>
    <n v="3.6440476834102853"/>
    <n v="3.9847241394817359"/>
    <n v="4.3176598811708562"/>
    <n v="4.6526842391295942"/>
    <n v="4.9888278121287755"/>
    <n v="5.3260906001684001"/>
    <n v="5.6644726032484671"/>
    <n v="6.0039738213689775"/>
    <n v="0.13082367812468554"/>
    <n v="0.12472951713270804"/>
    <n v="0.15906006928431543"/>
    <n v="0.17472753909746203"/>
    <n v="0.20013912418704904"/>
    <n v="0.22726732884423217"/>
    <n v="0.25324499302527548"/>
    <n v="0.29299511923159793"/>
    <n v="0.3270291459516691"/>
    <n v="0.31499791553038453"/>
    <n v="0.33488617952353877"/>
    <n v="0.32811942163488605"/>
    <n v="0.32093812797766735"/>
    <n v="0.30566956962031128"/>
    <n v="0.29792885523798113"/>
    <n v="0.3000174715075985"/>
    <n v="0.30113668654804171"/>
    <n v="0.30225590158848481"/>
    <n v="0.30337511662892797"/>
    <n v="0.30449433166937107"/>
    <n v="5.303836092346188"/>
    <n v="5.3038360923461871"/>
    <n v="0.13082367812468554"/>
    <n v="0.25555319525739356"/>
    <n v="0.41461326454170899"/>
    <n v="0.58934080363917096"/>
    <n v="0.78947992782622001"/>
    <n v="1.0167472566704521"/>
    <n v="1.2699922496957274"/>
    <n v="1.5629873689273253"/>
    <n v="1.8900165148789942"/>
    <n v="2.2050144304093786"/>
    <n v="2.5399006099329173"/>
    <n v="2.8680200315678035"/>
    <n v="3.188958159545471"/>
    <n v="3.4946277291657823"/>
    <n v="3.7925565844037634"/>
    <n v="4.0925740559113617"/>
    <n v="4.3937107424594037"/>
    <n v="4.6959666440478882"/>
    <n v="4.999341760676816"/>
    <n v="5.3038360923461871"/>
  </r>
  <r>
    <x v="47"/>
    <s v="Under $5"/>
    <n v="-13.556160933953038"/>
    <s v="Lighting"/>
    <s v="Rural"/>
    <s v="SC-New"/>
    <s v="M_Input(per KSF Btype)"/>
    <x v="2"/>
    <s v="All Btype"/>
    <s v="New_CAN_FIX_REPL_from CFL to LED_FIX_KIT"/>
    <n v="3.4475566374107584E-2"/>
    <n v="3.3208612647508219E-2"/>
    <n v="4.034580857028592E-2"/>
    <n v="4.3603018101225459E-2"/>
    <n v="4.8885993472311283E-2"/>
    <n v="5.4525847757686083E-2"/>
    <n v="5.9926508896413197E-2"/>
    <n v="6.8190414394839041E-2"/>
    <n v="7.526596376758124E-2"/>
    <n v="7.276471507430117E-2"/>
    <n v="7.6899412240143891E-2"/>
    <n v="7.5492628084735142E-2"/>
    <n v="7.3999663462895465E-2"/>
    <n v="7.0825386161045764E-2"/>
    <n v="6.9216120021515684E-2"/>
    <n v="6.9650335686266149E-2"/>
    <n v="6.9883016389684083E-2"/>
    <n v="7.0115697093102031E-2"/>
    <n v="7.0348377796519951E-2"/>
    <n v="7.0581058499937913E-2"/>
    <n v="1.248204144492105"/>
    <n v="13.176418438445568"/>
    <n v="-13.556160933953038"/>
    <s v="C-LOff-Lgt-LPD Int-All-All-C"/>
    <s v="C-LOff-HVAC-ER-All-All-C"/>
    <n v="1.248204144492105"/>
    <n v="3.4475566374107584E-2"/>
    <n v="6.7684179021615803E-2"/>
    <n v="0.10802998759190172"/>
    <n v="0.15163300569312718"/>
    <n v="0.20051899916543847"/>
    <n v="0.25504484692312457"/>
    <n v="0.31497135581953778"/>
    <n v="0.38316177021437681"/>
    <n v="0.45842773398195802"/>
    <n v="0.53119244905625917"/>
    <n v="0.60809186129640302"/>
    <n v="0.68358448938113814"/>
    <n v="0.75758415284403358"/>
    <n v="0.8284095390050793"/>
    <n v="0.89762565902659497"/>
    <n v="0.96727599471286108"/>
    <n v="1.037159011102545"/>
    <n v="1.1072747081956471"/>
    <n v="1.177623085992167"/>
    <n v="1.248204144492105"/>
    <n v="2.7197763030169339E-2"/>
    <n v="2.5930809303569974E-2"/>
    <n v="3.3068005226347674E-2"/>
    <n v="3.6325214757287214E-2"/>
    <n v="4.1608190128373038E-2"/>
    <n v="4.7248044413747838E-2"/>
    <n v="5.2648705552474952E-2"/>
    <n v="6.0912611050900796E-2"/>
    <n v="6.7988160423643001E-2"/>
    <n v="6.5486911730362918E-2"/>
    <n v="6.9621608896205639E-2"/>
    <n v="6.8214824740796903E-2"/>
    <n v="6.6721860118957227E-2"/>
    <n v="6.3547582817107512E-2"/>
    <n v="6.1938316677577439E-2"/>
    <n v="6.2372532342327903E-2"/>
    <n v="6.2605213045745844E-2"/>
    <n v="6.2837893749163792E-2"/>
    <n v="6.3070574452581712E-2"/>
    <n v="6.330325515599966E-2"/>
    <n v="1.10264807761334"/>
    <n v="1.10264807761334"/>
    <n v="2.7197763030169339E-2"/>
    <n v="5.3128572333739313E-2"/>
    <n v="8.6196577560086987E-2"/>
    <n v="0.1225217923173742"/>
    <n v="0.16412998244574722"/>
    <n v="0.21137802685949506"/>
    <n v="0.26402673241197"/>
    <n v="0.32493934346287079"/>
    <n v="0.39292750388651376"/>
    <n v="0.45841441561687668"/>
    <n v="0.52803602451308229"/>
    <n v="0.59625084925387917"/>
    <n v="0.66297270937283637"/>
    <n v="0.72652029218994385"/>
    <n v="0.78845860886752128"/>
    <n v="0.85083114120984915"/>
    <n v="0.913436354255595"/>
    <n v="0.97627424800475882"/>
    <n v="1.0393448224573405"/>
    <n v="1.10264807761334"/>
  </r>
  <r>
    <x v="47"/>
    <s v="Under $5"/>
    <n v="-57.278756880165922"/>
    <s v="Lighting"/>
    <s v="Rural"/>
    <s v="SC-New"/>
    <s v="M_Input(per KSF Btype)"/>
    <x v="2"/>
    <s v="All Btype"/>
    <s v="New_CAN_FIX_REPL_from INC_HAL to LED_FIX_KIT"/>
    <n v="2.6568929694684537E-2"/>
    <n v="2.5592539513790556E-2"/>
    <n v="3.109288879396619E-2"/>
    <n v="3.3603088919159321E-2"/>
    <n v="3.7674465142250091E-2"/>
    <n v="4.2020873562937482E-2"/>
    <n v="4.618294546460236E-2"/>
    <n v="5.2551604410147425E-2"/>
    <n v="5.8004445178467451E-2"/>
    <n v="5.6076833606853352E-2"/>
    <n v="5.9263278090926907E-2"/>
    <n v="5.8179126233490759E-2"/>
    <n v="5.7028558563510433E-2"/>
    <n v="5.4582270965241486E-2"/>
    <n v="5.3342074402341129E-2"/>
    <n v="5.3676706916971843E-2"/>
    <n v="5.385602455843818E-2"/>
    <n v="5.403534219990451E-2"/>
    <n v="5.4214659841370826E-2"/>
    <n v="5.4393977482837169E-2"/>
    <n v="0.96194063354189197"/>
    <n v="-1.9981082622477904"/>
    <n v="-57.278756880165922"/>
    <s v="C-LOff-Lgt-LPD Int-All-All-C"/>
    <s v="C-LOff-HVAC-ER-All-All-C"/>
    <n v="0.96194063354189197"/>
    <n v="2.6568929694684537E-2"/>
    <n v="5.2161469208475093E-2"/>
    <n v="8.3254358002441284E-2"/>
    <n v="0.11685744692160061"/>
    <n v="0.1545319120638507"/>
    <n v="0.19655278562678818"/>
    <n v="0.24273573109139054"/>
    <n v="0.29528733550153796"/>
    <n v="0.35329178068000544"/>
    <n v="0.40936861428685878"/>
    <n v="0.46863189237778569"/>
    <n v="0.52681101861127644"/>
    <n v="0.58383957717478685"/>
    <n v="0.63842184814002834"/>
    <n v="0.69176392254236951"/>
    <n v="0.74544062945934131"/>
    <n v="0.7992966540177795"/>
    <n v="0.85333199621768396"/>
    <n v="0.90754665605905482"/>
    <n v="0.96194063354189197"/>
    <n v="2.0960219941273252E-2"/>
    <n v="1.9983829760379272E-2"/>
    <n v="2.5484179040554906E-2"/>
    <n v="2.7994379165748037E-2"/>
    <n v="3.206575538883881E-2"/>
    <n v="3.64121638095262E-2"/>
    <n v="4.0574235711191078E-2"/>
    <n v="4.6942894656736144E-2"/>
    <n v="5.239573542505617E-2"/>
    <n v="5.0468123853442071E-2"/>
    <n v="5.3654568337515626E-2"/>
    <n v="5.2570416480079478E-2"/>
    <n v="5.1419848810099152E-2"/>
    <n v="4.8973561211830205E-2"/>
    <n v="4.7733364648929848E-2"/>
    <n v="4.8067997163560562E-2"/>
    <n v="4.8247314805026899E-2"/>
    <n v="4.8426632446493229E-2"/>
    <n v="4.8605950087959544E-2"/>
    <n v="4.8785267729425888E-2"/>
    <n v="0.84976643847366629"/>
    <n v="0.8497664384736664"/>
    <n v="2.0960219941273252E-2"/>
    <n v="4.0944049701652524E-2"/>
    <n v="6.6428228742207426E-2"/>
    <n v="9.4422607907955466E-2"/>
    <n v="0.12648836329679428"/>
    <n v="0.16290052710632047"/>
    <n v="0.20347476281751153"/>
    <n v="0.25041765747424766"/>
    <n v="0.30281339289930381"/>
    <n v="0.35328151675274588"/>
    <n v="0.40693608509026152"/>
    <n v="0.45950650157034101"/>
    <n v="0.51092635038044021"/>
    <n v="0.55989991159227037"/>
    <n v="0.60763327624120023"/>
    <n v="0.65570127340476081"/>
    <n v="0.70394858820978767"/>
    <n v="0.75237522065628093"/>
    <n v="0.80098117074424047"/>
    <n v="0.8497664384736664"/>
  </r>
  <r>
    <x v="47"/>
    <s v="Under $85"/>
    <n v="77.42218308946039"/>
    <s v="Lighting"/>
    <s v="Rural"/>
    <s v="SC-New"/>
    <s v="M_Input(per KSF Btype)"/>
    <x v="2"/>
    <s v="All Btype"/>
    <s v="New_DISP_FIX_REPL_from CFL to LED_FIX_KIT"/>
    <n v="8.1390508789111245E-3"/>
    <n v="7.8399462687033915E-3"/>
    <n v="9.524907731493816E-3"/>
    <n v="1.0293875347802552E-2"/>
    <n v="1.1541089240410141E-2"/>
    <n v="1.2872555719602932E-2"/>
    <n v="1.4147553070215594E-2"/>
    <n v="1.609851006336064E-2"/>
    <n v="1.7768917902816681E-2"/>
    <n v="1.7178418818493996E-2"/>
    <n v="1.8154545221654637E-2"/>
    <n v="1.7822429203827088E-2"/>
    <n v="1.7469967553575754E-2"/>
    <n v="1.6720578720244482E-2"/>
    <n v="1.6340660408092216E-2"/>
    <n v="1.6443170787456964E-2"/>
    <n v="1.6498102447262318E-2"/>
    <n v="1.6553034107067679E-2"/>
    <n v="1.6607965766873029E-2"/>
    <n v="1.6662897426678386E-2"/>
    <n v="0.29467817668454338"/>
    <n v="167.48658584427886"/>
    <n v="77.42218308946039"/>
    <s v="C-LOff-Lgt-LPD Int-All-All-C"/>
    <s v="C-LOff-HVAC-ER-All-All-C"/>
    <n v="0.29467817668454338"/>
    <n v="8.1390508789111245E-3"/>
    <n v="1.5978997147614516E-2"/>
    <n v="2.5503904879108332E-2"/>
    <n v="3.579778022691088E-2"/>
    <n v="4.7338869467321021E-2"/>
    <n v="6.0211425186923954E-2"/>
    <n v="7.4358978257139552E-2"/>
    <n v="9.0457488320500185E-2"/>
    <n v="0.10822640622331686"/>
    <n v="0.12540482504181086"/>
    <n v="0.14355937026346549"/>
    <n v="0.16138179946729259"/>
    <n v="0.17885176702086833"/>
    <n v="0.19557234574111282"/>
    <n v="0.21191300614920502"/>
    <n v="0.22835617693666199"/>
    <n v="0.24485427938392432"/>
    <n v="0.261407313490992"/>
    <n v="0.27801527925786501"/>
    <n v="0.29467817668454338"/>
    <n v="6.4208945748130981E-3"/>
    <n v="6.1217899646053651E-3"/>
    <n v="7.8067514273957896E-3"/>
    <n v="8.5757190437045251E-3"/>
    <n v="9.8229329363121141E-3"/>
    <n v="1.1154399415504905E-2"/>
    <n v="1.2429396766117567E-2"/>
    <n v="1.4380353759262613E-2"/>
    <n v="1.6050761598718655E-2"/>
    <n v="1.5460262514395969E-2"/>
    <n v="1.643638891755661E-2"/>
    <n v="1.6104272899729061E-2"/>
    <n v="1.5751811249477728E-2"/>
    <n v="1.5002422416146455E-2"/>
    <n v="1.462250410399419E-2"/>
    <n v="1.4725014483358938E-2"/>
    <n v="1.4779946143164292E-2"/>
    <n v="1.4834877802969652E-2"/>
    <n v="1.4889809462775003E-2"/>
    <n v="1.494474112258036E-2"/>
    <n v="0.26031505060258286"/>
    <n v="0.26031505060258292"/>
    <n v="6.4208945748130981E-3"/>
    <n v="1.2542684539418463E-2"/>
    <n v="2.0349435966814253E-2"/>
    <n v="2.8925155010518778E-2"/>
    <n v="3.8748087946830892E-2"/>
    <n v="4.9902487362335796E-2"/>
    <n v="6.2331884128453363E-2"/>
    <n v="7.6712237887715973E-2"/>
    <n v="9.2762999486434627E-2"/>
    <n v="0.1082232620008306"/>
    <n v="0.12465965091838721"/>
    <n v="0.14076392381811628"/>
    <n v="0.156515735067594"/>
    <n v="0.17151815748374047"/>
    <n v="0.18614066158773465"/>
    <n v="0.2008656760710936"/>
    <n v="0.2156456222142579"/>
    <n v="0.23048050001722756"/>
    <n v="0.24537030948000255"/>
    <n v="0.26031505060258292"/>
  </r>
  <r>
    <x v="47"/>
    <s v="Under $5"/>
    <n v="-25.729993801323602"/>
    <s v="Lighting"/>
    <s v="Rural"/>
    <s v="SC-New"/>
    <s v="M_Input(per KSF Btype)"/>
    <x v="2"/>
    <s v="All Btype"/>
    <s v="New_DISP_FIX_REPL_from INC_HAL to LED_FIX_KIT"/>
    <n v="4.7366621936238531E-3"/>
    <n v="4.5625930644111979E-3"/>
    <n v="5.5431856884470224E-3"/>
    <n v="5.9906997647784796E-3"/>
    <n v="6.7165375781018865E-3"/>
    <n v="7.491407649305286E-3"/>
    <n v="8.2334145291572923E-3"/>
    <n v="9.3688078776324023E-3"/>
    <n v="1.034093076748745E-2"/>
    <n v="9.9972795568373275E-3"/>
    <n v="1.0565353291580658E-2"/>
    <n v="1.0372072599649278E-2"/>
    <n v="1.0166951413126958E-2"/>
    <n v="9.7308315500159673E-3"/>
    <n v="9.5097314816407E-3"/>
    <n v="9.5693891795240182E-3"/>
    <n v="9.601357614186002E-3"/>
    <n v="9.6333260488479875E-3"/>
    <n v="9.6652944835099713E-3"/>
    <n v="9.6972629181719568E-3"/>
    <n v="0.1714930892500357"/>
    <n v="20.877537904176673"/>
    <n v="-25.729993801323602"/>
    <s v="C-LOff-Lgt-LPD Int-All-All-C"/>
    <s v="C-LOff-HVAC-ER-All-All-C"/>
    <n v="0.1714930892500357"/>
    <n v="4.7366621936238531E-3"/>
    <n v="9.299255258035051E-3"/>
    <n v="1.4842440946482073E-2"/>
    <n v="2.0833140711260554E-2"/>
    <n v="2.7549678289362441E-2"/>
    <n v="3.5041085938667726E-2"/>
    <n v="4.3274500467825022E-2"/>
    <n v="5.2643308345457426E-2"/>
    <n v="6.2984239112944873E-2"/>
    <n v="7.2981518669782197E-2"/>
    <n v="8.3546871961362859E-2"/>
    <n v="9.391894456101213E-2"/>
    <n v="0.10408589597413909"/>
    <n v="0.11381672752415506"/>
    <n v="0.12332645900579575"/>
    <n v="0.13289584818531977"/>
    <n v="0.14249720579950578"/>
    <n v="0.15213053184835376"/>
    <n v="0.16179582633186373"/>
    <n v="0.1714930892500357"/>
    <n v="3.7367512544448618E-3"/>
    <n v="3.5626821252322067E-3"/>
    <n v="4.5432747492680312E-3"/>
    <n v="4.9907888255994884E-3"/>
    <n v="5.7166266389228953E-3"/>
    <n v="6.4914967101262948E-3"/>
    <n v="7.2335035899783011E-3"/>
    <n v="8.3688969384534111E-3"/>
    <n v="9.341019828308459E-3"/>
    <n v="8.9973686176583363E-3"/>
    <n v="9.5654423524016673E-3"/>
    <n v="9.3721616604702865E-3"/>
    <n v="9.1670404739479672E-3"/>
    <n v="8.7309206108369761E-3"/>
    <n v="8.5098205424617088E-3"/>
    <n v="8.569478240345027E-3"/>
    <n v="8.6014466750070108E-3"/>
    <n v="8.6334151096689963E-3"/>
    <n v="8.6653835443309801E-3"/>
    <n v="8.6973519789929656E-3"/>
    <n v="0.15149487046645588"/>
    <n v="0.15149487046645588"/>
    <n v="3.7367512544448618E-3"/>
    <n v="7.2994333796770686E-3"/>
    <n v="1.18427081289451E-2"/>
    <n v="1.6833496954544589E-2"/>
    <n v="2.2550123593467485E-2"/>
    <n v="2.9041620303593779E-2"/>
    <n v="3.6275123893572084E-2"/>
    <n v="4.4644020832025497E-2"/>
    <n v="5.3985040660333952E-2"/>
    <n v="6.2982409277992285E-2"/>
    <n v="7.2547851630393956E-2"/>
    <n v="8.1920013290864235E-2"/>
    <n v="9.1087053764812201E-2"/>
    <n v="9.9817974375649182E-2"/>
    <n v="0.1083277949181109"/>
    <n v="0.11689727315845592"/>
    <n v="0.12549871983346295"/>
    <n v="0.13413213494313195"/>
    <n v="0.14279751848746292"/>
    <n v="0.15149487046645588"/>
  </r>
  <r>
    <x v="47"/>
    <s v="Under $40"/>
    <n v="39.356392835244023"/>
    <s v="Lighting"/>
    <s v="Rural"/>
    <s v="SC-New"/>
    <s v="M_Input(per KSF Btype)"/>
    <x v="2"/>
    <s v="All Btype"/>
    <s v="New_HIGHBAY_FIX_REPL_from HID to LED_FIX_KIT"/>
    <n v="8.7542390448862965E-3"/>
    <n v="8.4325266860201548E-3"/>
    <n v="1.0244845548027572E-2"/>
    <n v="1.1071935393157484E-2"/>
    <n v="1.2413419642172362E-2"/>
    <n v="1.3845524688880978E-2"/>
    <n v="1.5216892401765108E-2"/>
    <n v="1.7315312001099183E-2"/>
    <n v="1.9111977207719271E-2"/>
    <n v="1.8476845394826753E-2"/>
    <n v="1.952675207294258E-2"/>
    <n v="1.9169533147302069E-2"/>
    <n v="1.8790430769597303E-2"/>
    <n v="1.7984399564957867E-2"/>
    <n v="1.7575765220291428E-2"/>
    <n v="1.7686023821557359E-2"/>
    <n v="1.7745107477406524E-2"/>
    <n v="1.7804191133255688E-2"/>
    <n v="1.786327478910486E-2"/>
    <n v="1.7922358444954028E-2"/>
    <n v="0.31695135444992495"/>
    <n v="31.394226256402625"/>
    <n v="39.356392835244023"/>
    <s v="C-LOff-Lgt-LPD Int-All-All-C"/>
    <s v="C-LOff-HVAC-ER-All-All-C"/>
    <n v="0.31695135444992495"/>
    <n v="8.7542390448862965E-3"/>
    <n v="1.7186765730906453E-2"/>
    <n v="2.7431611278934023E-2"/>
    <n v="3.8503546672091507E-2"/>
    <n v="5.0916966314263873E-2"/>
    <n v="6.4762491003144851E-2"/>
    <n v="7.9979383404909954E-2"/>
    <n v="9.729469540600913E-2"/>
    <n v="0.1164066726137284"/>
    <n v="0.13488351800855516"/>
    <n v="0.15441027008149774"/>
    <n v="0.17357980322879982"/>
    <n v="0.19237023399839712"/>
    <n v="0.21035463356335499"/>
    <n v="0.2279303987836464"/>
    <n v="0.24561642260520378"/>
    <n v="0.26336153008261032"/>
    <n v="0.28116572121586603"/>
    <n v="0.2990289960049709"/>
    <n v="0.31695135444992495"/>
    <n v="6.9062163176263885E-3"/>
    <n v="6.5845039587602468E-3"/>
    <n v="8.3968228207676639E-3"/>
    <n v="9.2239126658975757E-3"/>
    <n v="1.0565396914912454E-2"/>
    <n v="1.199750196162107E-2"/>
    <n v="1.33688696745052E-2"/>
    <n v="1.5467289273839275E-2"/>
    <n v="1.7263954480459365E-2"/>
    <n v="1.6628822667566844E-2"/>
    <n v="1.7678729345682674E-2"/>
    <n v="1.7321510420042159E-2"/>
    <n v="1.6942408042337397E-2"/>
    <n v="1.613637683769796E-2"/>
    <n v="1.5727742493031521E-2"/>
    <n v="1.5838001094297449E-2"/>
    <n v="1.5897084750146617E-2"/>
    <n v="1.5956168405995778E-2"/>
    <n v="1.6015252061844953E-2"/>
    <n v="1.6074335717694122E-2"/>
    <n v="0.27999089990472681"/>
    <n v="0.2799908999047267"/>
    <n v="6.9062163176263885E-3"/>
    <n v="1.3490720276386635E-2"/>
    <n v="2.1887543097154301E-2"/>
    <n v="3.1111455763051875E-2"/>
    <n v="4.1676852677964331E-2"/>
    <n v="5.3674354639585399E-2"/>
    <n v="6.7043224314090599E-2"/>
    <n v="8.2510513587929879E-2"/>
    <n v="9.9774468068389244E-2"/>
    <n v="0.11640329073595609"/>
    <n v="0.13408202008163878"/>
    <n v="0.15140353050168093"/>
    <n v="0.16834593854401833"/>
    <n v="0.18448231538171628"/>
    <n v="0.2002100578747478"/>
    <n v="0.21604805896904525"/>
    <n v="0.23194514371919187"/>
    <n v="0.24790131212518765"/>
    <n v="0.26391656418703258"/>
    <n v="0.2799908999047267"/>
  </r>
  <r>
    <x v="47"/>
    <s v="Under $20"/>
    <n v="17.339103139582363"/>
    <s v="Lighting"/>
    <s v="Rural"/>
    <s v="SC-New"/>
    <s v="M_Input(per KSF Btype)"/>
    <x v="2"/>
    <s v="All Btype"/>
    <s v="New_HIGHBAY_FIX_REPL_from HID to LF2018"/>
    <n v="1.4118759597298168E-3"/>
    <n v="1.3599904739551964E-3"/>
    <n v="1.652279663171231E-3"/>
    <n v="1.7856719846383619E-3"/>
    <n v="2.0020253823270716E-3"/>
    <n v="2.2329940224211238E-3"/>
    <n v="2.4541669988321093E-3"/>
    <n v="2.7925982628785582E-3"/>
    <n v="3.0823628443462851E-3"/>
    <n v="2.9799293451826573E-3"/>
    <n v="3.1492573691480783E-3"/>
    <n v="3.091645415569205E-3"/>
    <n v="3.030504118123091E-3"/>
    <n v="2.9005081156393293E-3"/>
    <n v="2.8346039285824872E-3"/>
    <n v="2.8523863386449287E-3"/>
    <n v="2.861915298601205E-3"/>
    <n v="2.8714442585574809E-3"/>
    <n v="2.8809732185137568E-3"/>
    <n v="2.8905021784700331E-3"/>
    <n v="5.1117635177332019E-2"/>
    <n v="20.047186533021463"/>
    <n v="17.339103139582363"/>
    <s v="C-LOff-Lgt-LPD Int-All-All-C"/>
    <s v="C-LOff-HVAC-ER-All-All-C"/>
    <n v="5.1117635177332012E-2"/>
    <n v="1.4118759597298168E-3"/>
    <n v="2.7718664336850132E-3"/>
    <n v="4.4241460968562438E-3"/>
    <n v="6.209818081494606E-3"/>
    <n v="8.2118434638216772E-3"/>
    <n v="1.0444837486242801E-2"/>
    <n v="1.2899004485074911E-2"/>
    <n v="1.5691602747953469E-2"/>
    <n v="1.8773965592299754E-2"/>
    <n v="2.175389493748241E-2"/>
    <n v="2.490315230663049E-2"/>
    <n v="2.7994797722199694E-2"/>
    <n v="3.1025301840322785E-2"/>
    <n v="3.3925809955962116E-2"/>
    <n v="3.6760413884544603E-2"/>
    <n v="3.9612800223189533E-2"/>
    <n v="4.2474715521790739E-2"/>
    <n v="4.5346159780348221E-2"/>
    <n v="4.8227132998861978E-2"/>
    <n v="5.1117635177332012E-2"/>
    <n v="1.113828482584819E-3"/>
    <n v="1.0619429968101986E-3"/>
    <n v="1.3542321860262332E-3"/>
    <n v="1.4876245074933641E-3"/>
    <n v="1.7039779051820738E-3"/>
    <n v="1.934946545276126E-3"/>
    <n v="2.1561195216871117E-3"/>
    <n v="2.4945507857335606E-3"/>
    <n v="2.7843153672012875E-3"/>
    <n v="2.6818818680376597E-3"/>
    <n v="2.8512098920030807E-3"/>
    <n v="2.7935979384242074E-3"/>
    <n v="2.7324566409780934E-3"/>
    <n v="2.6024606384943316E-3"/>
    <n v="2.5365564514374895E-3"/>
    <n v="2.554338861499931E-3"/>
    <n v="2.5638678214562074E-3"/>
    <n v="2.5733967814124833E-3"/>
    <n v="2.5829257413687592E-3"/>
    <n v="2.5924547013250355E-3"/>
    <n v="4.5156685634432064E-2"/>
    <n v="4.5156685634432051E-2"/>
    <n v="1.113828482584819E-3"/>
    <n v="2.1757714793950176E-3"/>
    <n v="3.5300036654212505E-3"/>
    <n v="5.0176281729146146E-3"/>
    <n v="6.7216060780966886E-3"/>
    <n v="8.6565526233728148E-3"/>
    <n v="1.0812672145059926E-2"/>
    <n v="1.3307222930793488E-2"/>
    <n v="1.6091538297994777E-2"/>
    <n v="1.8773420166032437E-2"/>
    <n v="2.1624630058035516E-2"/>
    <n v="2.4418227996459724E-2"/>
    <n v="2.7150684637437819E-2"/>
    <n v="2.975314527593215E-2"/>
    <n v="3.2289701727369641E-2"/>
    <n v="3.4844040588869571E-2"/>
    <n v="3.7407908410325777E-2"/>
    <n v="3.9981305191738259E-2"/>
    <n v="4.2564230933107017E-2"/>
    <n v="4.5156685634432051E-2"/>
  </r>
  <r>
    <x v="47"/>
    <s v="Under $60"/>
    <n v="57.611173977076099"/>
    <s v="Lighting"/>
    <s v="Rural"/>
    <s v="SC-New"/>
    <s v="M_Input(per KSF Btype)"/>
    <x v="2"/>
    <s v="All Btype"/>
    <s v="New_HIGHBAY_FIX_REPL_from LF2018 to LED_FIX_KIT"/>
    <n v="8.9849670321039635E-3"/>
    <n v="8.6547755758949636E-3"/>
    <n v="1.0514860175287842E-2"/>
    <n v="1.1363748919698038E-2"/>
    <n v="1.2740589521112292E-2"/>
    <n v="1.4210439335037926E-2"/>
    <n v="1.5617951013206384E-2"/>
    <n v="1.7771676862233885E-2"/>
    <n v="1.9615695236239735E-2"/>
    <n v="1.8963823797657851E-2"/>
    <n v="2.0041401967649333E-2"/>
    <n v="1.9674768128469616E-2"/>
    <n v="1.9285674073805981E-2"/>
    <n v="1.8458398994453097E-2"/>
    <n v="1.803899462404605E-2"/>
    <n v="1.8152159216913655E-2"/>
    <n v="1.8212800090120225E-2"/>
    <n v="1.8273440963326799E-2"/>
    <n v="1.8334081836533365E-2"/>
    <n v="1.8394722709739936E-2"/>
    <n v="0.32530497007353087"/>
    <n v="74.259958354111049"/>
    <n v="57.611173977076099"/>
    <s v="C-LOff-Lgt-LPD Int-All-All-C"/>
    <s v="C-LOff-HVAC-ER-All-All-C"/>
    <n v="0.32530497007353087"/>
    <n v="8.9849670321039635E-3"/>
    <n v="1.7639742607998929E-2"/>
    <n v="2.815460278328677E-2"/>
    <n v="3.9518351702984809E-2"/>
    <n v="5.2258941224097105E-2"/>
    <n v="6.6469380559135038E-2"/>
    <n v="8.2087331572341424E-2"/>
    <n v="9.9859008434575305E-2"/>
    <n v="0.11947470367081504"/>
    <n v="0.13843852746847291"/>
    <n v="0.15847992943612224"/>
    <n v="0.17815469756459185"/>
    <n v="0.19744037163839784"/>
    <n v="0.21589877063285093"/>
    <n v="0.23393776525689697"/>
    <n v="0.25208992447381062"/>
    <n v="0.27030272456393084"/>
    <n v="0.28857616552725762"/>
    <n v="0.30691024736379097"/>
    <n v="0.32530497007353087"/>
    <n v="7.0882375512350999E-3"/>
    <n v="6.7580460950261E-3"/>
    <n v="8.6181306944189788E-3"/>
    <n v="9.4670194388291745E-3"/>
    <n v="1.0843860040243429E-2"/>
    <n v="1.2313709854169063E-2"/>
    <n v="1.372122153233752E-2"/>
    <n v="1.5874947381365023E-2"/>
    <n v="1.7718965755370873E-2"/>
    <n v="1.7067094316788989E-2"/>
    <n v="1.8144672486780471E-2"/>
    <n v="1.7778038647600754E-2"/>
    <n v="1.7388944592937119E-2"/>
    <n v="1.6561669513584235E-2"/>
    <n v="1.6142265143177188E-2"/>
    <n v="1.6255429736044793E-2"/>
    <n v="1.6316070609251363E-2"/>
    <n v="1.6376711482457937E-2"/>
    <n v="1.6437352355664504E-2"/>
    <n v="1.6497993228871074E-2"/>
    <n v="0.2873703804561536"/>
    <n v="0.28737038045615371"/>
    <n v="7.0882375512350999E-3"/>
    <n v="1.38462836462612E-2"/>
    <n v="2.2464414340680181E-2"/>
    <n v="3.1931433779509355E-2"/>
    <n v="4.2775293819752785E-2"/>
    <n v="5.5089003673921846E-2"/>
    <n v="6.8810225206259373E-2"/>
    <n v="8.4685172587624397E-2"/>
    <n v="0.10240413834299528"/>
    <n v="0.11947123265978427"/>
    <n v="0.13761590514656474"/>
    <n v="0.15539394379416549"/>
    <n v="0.1727828883871026"/>
    <n v="0.18934455790068683"/>
    <n v="0.20548682304386401"/>
    <n v="0.22174225277990881"/>
    <n v="0.23805832338916016"/>
    <n v="0.25443503487161812"/>
    <n v="0.27087238722728263"/>
    <n v="0.28737038045615371"/>
  </r>
  <r>
    <x v="47"/>
    <s v="Under $50"/>
    <n v="45.901861257517446"/>
    <s v="Lighting"/>
    <s v="Rural"/>
    <s v="SC-NR"/>
    <s v="M_Input(per KSF Btype)"/>
    <x v="2"/>
    <s v="All Btype"/>
    <s v="NR_LF_FIX_REPL_from LF2018 to LED_FIX_KIT"/>
    <n v="0.32901213145241665"/>
    <n v="0.36000485971415203"/>
    <n v="0.38609821141451112"/>
    <n v="0.40781954786504399"/>
    <n v="0.42570703065632015"/>
    <n v="0.4402781650800236"/>
    <n v="0.45201192964664638"/>
    <n v="0.46063517469133752"/>
    <n v="0.4668488876218807"/>
    <n v="0.47119660710134514"/>
    <n v="0.47409978590754182"/>
    <n v="0.47588521099392922"/>
    <n v="0.47680626485175431"/>
    <n v="0.47705941151319825"/>
    <n v="0.47679697980158597"/>
    <n v="0.4761370755029769"/>
    <n v="0.47408889256554915"/>
    <n v="0.47204070962812145"/>
    <n v="0.46999252669069369"/>
    <n v="0.4679443437532661"/>
    <n v="9.4597828061117433"/>
    <n v="45.658630716598317"/>
    <n v="45.901861257517446"/>
    <s v="C-LOff-Lgt-LPD Int-All-All-C"/>
    <s v="C-LOff-HVAC-ER-All-All-C"/>
    <n v="8.9404637464522949"/>
    <n v="0.32901213145241665"/>
    <n v="0.68901699116656867"/>
    <n v="1.0751152025810797"/>
    <n v="1.4829347504461237"/>
    <n v="1.9086417811024439"/>
    <n v="2.3489199461824675"/>
    <n v="2.800931875829114"/>
    <n v="3.2615670505204513"/>
    <n v="3.7284159381423319"/>
    <n v="4.199612545243677"/>
    <n v="4.6737123311512185"/>
    <n v="5.1495975421451474"/>
    <n v="5.626403806996902"/>
    <n v="6.1034632185101003"/>
    <n v="6.5802601983116862"/>
    <n v="7.056397273814663"/>
    <n v="7.5304861663802125"/>
    <n v="8.0025268760083339"/>
    <n v="8.472519402699028"/>
    <n v="8.9404637464522949"/>
    <n v="0.27688368977289879"/>
    <n v="0.30787641803463417"/>
    <n v="0.33396976973499326"/>
    <n v="0.35569110618552613"/>
    <n v="0.37357858897680229"/>
    <n v="0.38814972340050574"/>
    <n v="0.39988348796712853"/>
    <n v="0.40850673301181967"/>
    <n v="0.41472044594236285"/>
    <n v="0.41906816542182729"/>
    <n v="0.42197134422802396"/>
    <n v="0.42375676931441136"/>
    <n v="0.42467782317223646"/>
    <n v="0.42493096983368039"/>
    <n v="0.42466853812206812"/>
    <n v="0.42400863382345905"/>
    <n v="0.42196045088603129"/>
    <n v="0.41991226794860359"/>
    <n v="0.41786408501117583"/>
    <n v="0.41581590207374824"/>
    <n v="8.4172139725213864"/>
    <n v="7.8978949128619371"/>
    <n v="0.27688368977289879"/>
    <n v="0.58476010780753296"/>
    <n v="0.91872987754252622"/>
    <n v="1.2744209837280525"/>
    <n v="1.6479995727048546"/>
    <n v="2.0361492961053602"/>
    <n v="2.4360327840724887"/>
    <n v="2.8445395170843084"/>
    <n v="3.2592599630266714"/>
    <n v="3.6783281284484985"/>
    <n v="4.1002994726765225"/>
    <n v="4.5240562419909338"/>
    <n v="4.9487340651631699"/>
    <n v="5.3736650349968507"/>
    <n v="5.7983335731189189"/>
    <n v="6.2223422069423782"/>
    <n v="6.6443026578284092"/>
    <n v="7.064214925777013"/>
    <n v="7.4820790107881887"/>
    <n v="7.8978949128619371"/>
  </r>
  <r>
    <x v="47"/>
    <s v="Under $10"/>
    <n v="9.3430302221811701"/>
    <s v="Lighting"/>
    <s v="Rural"/>
    <s v="SC-NR"/>
    <s v="M_Input(per KSF Btype)"/>
    <x v="2"/>
    <s v="All Btype"/>
    <s v="NR_LF_FIX_REPL_from LF2018 to LED_FIX_KIT_RDX"/>
    <n v="0.17564035642540046"/>
    <n v="0.19218556348039945"/>
    <n v="0.20611527960591935"/>
    <n v="0.21771103219828061"/>
    <n v="0.22726011429183049"/>
    <n v="0.23503879172966177"/>
    <n v="0.2413027631570844"/>
    <n v="0.24590620992516249"/>
    <n v="0.24922334825993409"/>
    <n v="0.25154434170063106"/>
    <n v="0.2530941792644803"/>
    <n v="0.25404731341536885"/>
    <n v="0.25453901026302378"/>
    <n v="0.25467415047699599"/>
    <n v="0.25453405351716218"/>
    <n v="0.25418176916307872"/>
    <n v="0.25308836394556844"/>
    <n v="0.25199495872805822"/>
    <n v="0.25090155351054799"/>
    <n v="0.24980814829303785"/>
    <n v="5.0500254092078638"/>
    <n v="16.962414627628256"/>
    <n v="9.3430302221811701"/>
    <s v="C-LOff-Lgt-LPD Int-All-All-C"/>
    <s v="C-LOff-HVAC-ER-All-All-C"/>
    <n v="4.7727913013516261"/>
    <n v="0.17564035642540046"/>
    <n v="0.36782591990579994"/>
    <n v="0.57394119951171929"/>
    <n v="0.79165223170999988"/>
    <n v="1.0189123460018303"/>
    <n v="1.253951137731492"/>
    <n v="1.4952539008885763"/>
    <n v="1.7411601108137389"/>
    <n v="1.9903834590736729"/>
    <n v="2.2419278007743038"/>
    <n v="2.4950219800387838"/>
    <n v="2.7490692934541525"/>
    <n v="3.0036083037171761"/>
    <n v="3.258282454194172"/>
    <n v="3.5128165077113342"/>
    <n v="3.7669982768744128"/>
    <n v="4.0200866408199811"/>
    <n v="4.2720815995480397"/>
    <n v="4.522983153058588"/>
    <n v="4.7727913013516261"/>
    <n v="0.14781202670371851"/>
    <n v="0.1643572337587175"/>
    <n v="0.17828694988423741"/>
    <n v="0.18988270247659866"/>
    <n v="0.19943178457014854"/>
    <n v="0.20721046200797982"/>
    <n v="0.21347443343540246"/>
    <n v="0.21807788020348054"/>
    <n v="0.22139501853825214"/>
    <n v="0.22371601197894911"/>
    <n v="0.22526584954279835"/>
    <n v="0.2262189836936869"/>
    <n v="0.22671068054134183"/>
    <n v="0.22684582075531404"/>
    <n v="0.22670572379548024"/>
    <n v="0.22635343944139677"/>
    <n v="0.22526003422388649"/>
    <n v="0.22416662900637627"/>
    <n v="0.22307322378886604"/>
    <n v="0.2219798185713559"/>
    <n v="4.4934588147742245"/>
    <n v="4.2162247069179868"/>
    <n v="0.14781202670371851"/>
    <n v="0.31216926046243598"/>
    <n v="0.49045621034667342"/>
    <n v="0.68033891282327208"/>
    <n v="0.87977069739342062"/>
    <n v="1.0869811594014005"/>
    <n v="1.3004555928368029"/>
    <n v="1.5185334730402835"/>
    <n v="1.7399284915785356"/>
    <n v="1.9636445035574848"/>
    <n v="2.1889103531002831"/>
    <n v="2.4151293367939699"/>
    <n v="2.6418400173353116"/>
    <n v="2.8686858380906255"/>
    <n v="3.0953915618861059"/>
    <n v="3.3217450013275025"/>
    <n v="3.5470050355513889"/>
    <n v="3.7711716645577651"/>
    <n v="3.9942448883466311"/>
    <n v="4.2162247069179868"/>
  </r>
  <r>
    <x v="47"/>
    <s v="Under $5"/>
    <n v="-1.9647160526875131"/>
    <s v="Lighting"/>
    <s v="Rural"/>
    <s v="SC-NR"/>
    <s v="M_Input(per KSF Btype)"/>
    <x v="2"/>
    <s v="All Btype"/>
    <s v="NR_LF_FIX_REPL_from LF2018 to LF_FIX_KIT_RDX"/>
    <n v="5.2127310786323149E-2"/>
    <n v="5.7037669474568647E-2"/>
    <n v="6.1171791361007866E-2"/>
    <n v="6.4613229373803358E-2"/>
    <n v="6.7447247592310008E-2"/>
    <n v="6.9755837397982676E-2"/>
    <n v="7.161488614964355E-2"/>
    <n v="7.2981117152880123E-2"/>
    <n v="7.3965591930869434E-2"/>
    <n v="7.465442648392169E-2"/>
    <n v="7.5114394033540061E-2"/>
    <n v="7.5397269342584006E-2"/>
    <n v="7.5543197276869728E-2"/>
    <n v="7.558330477879481E-2"/>
    <n v="7.5541726192221104E-2"/>
    <n v="7.5437173705627456E-2"/>
    <n v="7.5112668137838137E-2"/>
    <n v="7.4788162570048805E-2"/>
    <n v="7.4463657002259501E-2"/>
    <n v="7.4139151434470196E-2"/>
    <n v="1.498768559470639"/>
    <n v="26.166202952498313"/>
    <n v="-1.9647160526875131"/>
    <s v="C-LOff-Lgt-LPD Int-All-All-C"/>
    <s v="C-LOff-HVAC-ER-All-All-C"/>
    <n v="1.4164898121775646"/>
    <n v="5.2127310786323149E-2"/>
    <n v="0.1091649802608918"/>
    <n v="0.17033677162189967"/>
    <n v="0.23495000099570301"/>
    <n v="0.30239724858801303"/>
    <n v="0.37215308598599572"/>
    <n v="0.44376797213563929"/>
    <n v="0.51674908928851937"/>
    <n v="0.59071468121938886"/>
    <n v="0.66536910770331059"/>
    <n v="0.74048350173685062"/>
    <n v="0.81588077107943469"/>
    <n v="0.89142396835630444"/>
    <n v="0.96700727313509927"/>
    <n v="1.0425489993273205"/>
    <n v="1.1179861730329479"/>
    <n v="1.1930988411707861"/>
    <n v="1.267887003740835"/>
    <n v="1.3423506607430944"/>
    <n v="1.4164898121775646"/>
    <n v="4.3868297757717119E-2"/>
    <n v="4.8778656445962618E-2"/>
    <n v="5.2912778332401836E-2"/>
    <n v="5.6354216345197328E-2"/>
    <n v="5.9188234563703979E-2"/>
    <n v="6.1496824369376646E-2"/>
    <n v="6.335587312103752E-2"/>
    <n v="6.4722104124274094E-2"/>
    <n v="6.5706578902263404E-2"/>
    <n v="6.6395413455315661E-2"/>
    <n v="6.6855381004934031E-2"/>
    <n v="6.7138256313977976E-2"/>
    <n v="6.7284184248263698E-2"/>
    <n v="6.7324291750188781E-2"/>
    <n v="6.7282713163615074E-2"/>
    <n v="6.7178160677021426E-2"/>
    <n v="6.6853655109232107E-2"/>
    <n v="6.6529149541442775E-2"/>
    <n v="6.6204643973653471E-2"/>
    <n v="6.5880138405864166E-2"/>
    <n v="1.3335882988985184"/>
    <n v="1.2513095516054438"/>
    <n v="4.3868297757717119E-2"/>
    <n v="9.2646954203679743E-2"/>
    <n v="0.14555973253608157"/>
    <n v="0.20191394888127889"/>
    <n v="0.26110218344498287"/>
    <n v="0.32259900781435952"/>
    <n v="0.38595488093539704"/>
    <n v="0.45067698505967113"/>
    <n v="0.51638356396193452"/>
    <n v="0.58277897741725015"/>
    <n v="0.6496343584221842"/>
    <n v="0.71677261473616216"/>
    <n v="0.78405679898442582"/>
    <n v="0.85138109073461465"/>
    <n v="0.91866380389822977"/>
    <n v="0.9858419645752512"/>
    <n v="1.0526956196844832"/>
    <n v="1.1192247692259261"/>
    <n v="1.1854294131995795"/>
    <n v="1.2513095516054438"/>
  </r>
  <r>
    <x v="47"/>
    <s v="Under $30"/>
    <n v="28.339761854428396"/>
    <s v="Lighting"/>
    <s v="Rural"/>
    <s v="SC-NR"/>
    <s v="M_Input(per KSF Btype)"/>
    <x v="2"/>
    <s v="All Btype"/>
    <s v="NR_LF_FIX_REPL_from LF2018 to TLED_PIN"/>
    <n v="3.9520126215804509E-2"/>
    <n v="4.3242896337589667E-2"/>
    <n v="4.6377165423775971E-2"/>
    <n v="4.8986278815162154E-2"/>
    <n v="5.1134879155440183E-2"/>
    <n v="5.288512790459763E-2"/>
    <n v="5.4294558780633689E-2"/>
    <n v="5.5330361719119821E-2"/>
    <n v="5.607673759954647E-2"/>
    <n v="5.6598974946299709E-2"/>
    <n v="5.6947697628170008E-2"/>
    <n v="5.7162158488477499E-2"/>
    <n v="5.7272793207483505E-2"/>
    <n v="5.7303200560450129E-2"/>
    <n v="5.7271677910144925E-2"/>
    <n v="5.7192411832458802E-2"/>
    <n v="5.6946389146781913E-2"/>
    <n v="5.6700366461105017E-2"/>
    <n v="5.6454343775428129E-2"/>
    <n v="5.6208321089751254E-2"/>
    <n v="1.136285792324049"/>
    <n v="39.146481954508566"/>
    <n v="28.339761854428396"/>
    <s v="C-LOff-Lgt-LPD Int-All-All-C"/>
    <s v="C-LOff-HVAC-ER-All-All-C"/>
    <n v="1.073906466998221"/>
    <n v="3.9520126215804509E-2"/>
    <n v="8.2763022553394183E-2"/>
    <n v="0.12914018797717014"/>
    <n v="0.17812646679233229"/>
    <n v="0.22926134594777248"/>
    <n v="0.28214647385237013"/>
    <n v="0.33644103263300384"/>
    <n v="0.39177139435212366"/>
    <n v="0.44784813195167011"/>
    <n v="0.50444710689796979"/>
    <n v="0.56139480452613977"/>
    <n v="0.61855696301461727"/>
    <n v="0.67582975622210073"/>
    <n v="0.73313295678255086"/>
    <n v="0.79040463469269584"/>
    <n v="0.84759704652515466"/>
    <n v="0.90454343567193662"/>
    <n v="0.96124380213304161"/>
    <n v="1.0176981459084697"/>
    <n v="1.073906466998221"/>
    <n v="3.3258586297767491E-2"/>
    <n v="3.698135641955265E-2"/>
    <n v="4.0115625505738953E-2"/>
    <n v="4.2724738897125136E-2"/>
    <n v="4.4873339237403165E-2"/>
    <n v="4.6623587986560612E-2"/>
    <n v="4.8033018862596671E-2"/>
    <n v="4.9068821801082803E-2"/>
    <n v="4.9815197681509452E-2"/>
    <n v="5.0337435028262691E-2"/>
    <n v="5.068615771013299E-2"/>
    <n v="5.0900618570440481E-2"/>
    <n v="5.1011253289446487E-2"/>
    <n v="5.1041660642413111E-2"/>
    <n v="5.1010137992107907E-2"/>
    <n v="5.0930871914421784E-2"/>
    <n v="5.0684849228744895E-2"/>
    <n v="5.0438826543067999E-2"/>
    <n v="5.0192803857391111E-2"/>
    <n v="4.9946781171714236E-2"/>
    <n v="1.0110549939633087"/>
    <n v="0.94867566863748065"/>
    <n v="3.3258586297767491E-2"/>
    <n v="7.0239942717320147E-2"/>
    <n v="0.1103555682230591"/>
    <n v="0.15308030712018422"/>
    <n v="0.19795364635758739"/>
    <n v="0.24457723434414799"/>
    <n v="0.29261025320674466"/>
    <n v="0.34167907500782746"/>
    <n v="0.3914942726893369"/>
    <n v="0.44183170771759961"/>
    <n v="0.49251786542773257"/>
    <n v="0.54341848399817305"/>
    <n v="0.5944297372876195"/>
    <n v="0.64547139793003261"/>
    <n v="0.69648153592214057"/>
    <n v="0.74741240783656238"/>
    <n v="0.79809725706530732"/>
    <n v="0.84853608360837529"/>
    <n v="0.8987288874657664"/>
    <n v="0.94867566863748065"/>
  </r>
  <r>
    <x v="47"/>
    <s v="Under $5"/>
    <n v="2.8327037000102444"/>
    <s v="Lighting"/>
    <s v="Rural"/>
    <s v="SC-NR"/>
    <s v="M_Input(per KSF Btype)"/>
    <x v="2"/>
    <s v="All Btype"/>
    <s v="NR_LF_FIX_REPL_from LF2018 to TLED_PIN_RDX"/>
    <n v="6.642404091948019E-2"/>
    <n v="7.2681142264576226E-2"/>
    <n v="7.7949111726430889E-2"/>
    <n v="8.233441793032889E-2"/>
    <n v="8.5945709962720288E-2"/>
    <n v="8.8887466623578576E-2"/>
    <n v="9.1256388566584884E-2"/>
    <n v="9.2997329787137123E-2"/>
    <n v="9.4251812167887861E-2"/>
    <n v="9.5129570368886363E-2"/>
    <n v="9.5715691211811185E-2"/>
    <n v="9.6076149497872923E-2"/>
    <n v="9.6262100450110299E-2"/>
    <n v="9.6313208061626493E-2"/>
    <n v="9.626022589749246E-2"/>
    <n v="9.6126998256492555E-2"/>
    <n v="9.5713491962224007E-2"/>
    <n v="9.52999856679555E-2"/>
    <n v="9.4886479373686938E-2"/>
    <n v="9.4472973079418432E-2"/>
    <n v="1.9098292741629119"/>
    <n v="13.289294568386415"/>
    <n v="2.8327037000102444"/>
    <s v="C-LOff-Lgt-LPD Int-All-All-C"/>
    <s v="C-LOff-HVAC-ER-All-All-C"/>
    <n v="1.8049842937763021"/>
    <n v="6.642404091948019E-2"/>
    <n v="0.1391051831840564"/>
    <n v="0.21705429491048728"/>
    <n v="0.29938871284081614"/>
    <n v="0.38533442280353641"/>
    <n v="0.47422188942711496"/>
    <n v="0.56547827799369987"/>
    <n v="0.65847560778083702"/>
    <n v="0.75272741994872483"/>
    <n v="0.84785699031761119"/>
    <n v="0.94357268152942242"/>
    <n v="1.0396488310272953"/>
    <n v="1.1359109314774056"/>
    <n v="1.2322241395390321"/>
    <n v="1.3284843654365246"/>
    <n v="1.4246113636930171"/>
    <n v="1.5203248556552411"/>
    <n v="1.6156248413231966"/>
    <n v="1.7105113206968836"/>
    <n v="1.8049842937763021"/>
    <n v="5.5899864416007389E-2"/>
    <n v="6.2156965761103425E-2"/>
    <n v="6.7424935222958088E-2"/>
    <n v="7.1810241426856089E-2"/>
    <n v="7.5421533459247486E-2"/>
    <n v="7.8363290120105775E-2"/>
    <n v="8.0732212063112083E-2"/>
    <n v="8.2473153283664322E-2"/>
    <n v="8.3727635664415059E-2"/>
    <n v="8.4605393865413561E-2"/>
    <n v="8.5191514708338384E-2"/>
    <n v="8.5551972994400122E-2"/>
    <n v="8.5737923946637498E-2"/>
    <n v="8.5789031558153692E-2"/>
    <n v="8.5736049394019659E-2"/>
    <n v="8.5602821753019753E-2"/>
    <n v="8.5189315458751205E-2"/>
    <n v="8.4775809164482699E-2"/>
    <n v="8.4362302870214137E-2"/>
    <n v="8.3948796575945631E-2"/>
    <n v="1.6993457440934558"/>
    <n v="1.5945007637068462"/>
    <n v="5.5899864416007389E-2"/>
    <n v="0.11805683017711081"/>
    <n v="0.18548176540006889"/>
    <n v="0.25729200682692499"/>
    <n v="0.3327135402861725"/>
    <n v="0.41107683040627829"/>
    <n v="0.49180904246939039"/>
    <n v="0.57428219575305472"/>
    <n v="0.65800983141746983"/>
    <n v="0.74261522528288337"/>
    <n v="0.82780673999122178"/>
    <n v="0.91335871298562188"/>
    <n v="0.99909663693225936"/>
    <n v="1.0848856684904131"/>
    <n v="1.1706217178844327"/>
    <n v="1.2562245396374525"/>
    <n v="1.3414138550962038"/>
    <n v="1.4261896642606866"/>
    <n v="1.5105519671309007"/>
    <n v="1.5945007637068462"/>
  </r>
  <r>
    <x v="47"/>
    <s v="Under $5"/>
    <n v="-14.29283648600353"/>
    <s v="Lighting"/>
    <s v="Rural"/>
    <s v="SC-NR"/>
    <s v="M_Input(per KSF Btype)"/>
    <x v="2"/>
    <s v="All Btype"/>
    <s v="NR_CAN_FIX_REPL_from CFL to LED_FIX_KIT"/>
    <n v="7.5239696713085141E-2"/>
    <n v="8.2327227085992646E-2"/>
    <n v="8.8294350120320081E-2"/>
    <n v="9.3261664728223309E-2"/>
    <n v="9.7352239669137849E-2"/>
    <n v="0.10068441994457432"/>
    <n v="0.10336774011091028"/>
    <n v="0.10533973530446444"/>
    <n v="0.10676070988765808"/>
    <n v="0.10775496226851831"/>
    <n v="0.10841887180862504"/>
    <n v="0.10882716934285484"/>
    <n v="0.10903779930538313"/>
    <n v="0.1090956898091372"/>
    <n v="0.10903567596617512"/>
    <n v="0.10888476663931285"/>
    <n v="0.10841638067936447"/>
    <n v="0.1079479947194162"/>
    <n v="0.10747960875946792"/>
    <n v="0.10701122279951963"/>
    <n v="2.1632977062623668"/>
    <n v="14.272419358805138"/>
    <n v="-14.29283648600353"/>
    <s v="C-LOff-Lgt-LPD Int-All-All-C"/>
    <s v="C-LOff-HVAC-ER-All-All-C"/>
    <n v="2.0445379256621408"/>
    <n v="7.5239696713085141E-2"/>
    <n v="0.15756692379907777"/>
    <n v="0.24586127391939785"/>
    <n v="0.33912293864762116"/>
    <n v="0.43647517831675903"/>
    <n v="0.5371595982613333"/>
    <n v="0.64052733837224363"/>
    <n v="0.74586707367670813"/>
    <n v="0.85262778356436619"/>
    <n v="0.96038274583288452"/>
    <n v="1.0688016176415096"/>
    <n v="1.1776287869843645"/>
    <n v="1.2866665862897475"/>
    <n v="1.3957622760988846"/>
    <n v="1.5047979520650596"/>
    <n v="1.6136827187043725"/>
    <n v="1.7220990993837371"/>
    <n v="1.8300470941031532"/>
    <n v="1.9375267028626211"/>
    <n v="2.0445379256621408"/>
    <n v="6.3318774147772663E-2"/>
    <n v="7.0406304520680169E-2"/>
    <n v="7.6373427555007603E-2"/>
    <n v="8.1340742162910831E-2"/>
    <n v="8.5431317103825372E-2"/>
    <n v="8.8763497379261841E-2"/>
    <n v="9.1446817545597803E-2"/>
    <n v="9.3418812739151966E-2"/>
    <n v="9.4839787322345603E-2"/>
    <n v="9.5834039703205837E-2"/>
    <n v="9.6497949243312564E-2"/>
    <n v="9.6906246777542365E-2"/>
    <n v="9.7116876740070648E-2"/>
    <n v="9.717476724382472E-2"/>
    <n v="9.7114753400862647E-2"/>
    <n v="9.6963844074000369E-2"/>
    <n v="9.6495458114051996E-2"/>
    <n v="9.6027072154103721E-2"/>
    <n v="9.5558686194155446E-2"/>
    <n v="9.5090300234207156E-2"/>
    <n v="1.9248792549561173"/>
    <n v="1.8061194743558917"/>
    <n v="6.3318774147772663E-2"/>
    <n v="0.13372507866845285"/>
    <n v="0.21009850622346044"/>
    <n v="0.29143924838637125"/>
    <n v="0.3768705654901966"/>
    <n v="0.46563406286945841"/>
    <n v="0.55708088041505621"/>
    <n v="0.65049969315420819"/>
    <n v="0.74533948047655385"/>
    <n v="0.84117352017975966"/>
    <n v="0.93767146942307222"/>
    <n v="1.0345777162006147"/>
    <n v="1.1316945929406854"/>
    <n v="1.2288693601845102"/>
    <n v="1.3259841135853729"/>
    <n v="1.4229479576593733"/>
    <n v="1.5194434157734253"/>
    <n v="1.615470487927529"/>
    <n v="1.7110291741216845"/>
    <n v="1.8061194743558917"/>
  </r>
  <r>
    <x v="47"/>
    <s v="Under $5"/>
    <n v="-58.1207590668687"/>
    <s v="Lighting"/>
    <s v="Rural"/>
    <s v="SC-NR"/>
    <s v="M_Input(per KSF Btype)"/>
    <x v="2"/>
    <s v="All Btype"/>
    <s v="NR_CAN_FIX_REPL_from INC_HAL to LED_FIX_KIT"/>
    <n v="8.8053813964923358E-2"/>
    <n v="9.6348425827948114E-2"/>
    <n v="0.10333181311583307"/>
    <n v="0.10914511401279813"/>
    <n v="0.11393235719149408"/>
    <n v="0.11783204306064034"/>
    <n v="0.1209723610717014"/>
    <n v="0.12328020793311416"/>
    <n v="0.1249431895380846"/>
    <n v="0.12610677363003411"/>
    <n v="0.126883753996622"/>
    <n v="0.12736158892541638"/>
    <n v="0.12760809140145146"/>
    <n v="0.12767584127114243"/>
    <n v="0.12760560643508698"/>
    <n v="0.12742899565150315"/>
    <n v="0.12688083860166358"/>
    <n v="0.12633268155182398"/>
    <n v="0.12578452450198443"/>
    <n v="0.12523636745214486"/>
    <n v="2.5317302182166266"/>
    <n v="-1.7181205049764807"/>
    <n v="-58.1207590668687"/>
    <s v="C-LOff-Lgt-LPD Int-All-All-C"/>
    <s v="C-LOff-HVAC-ER-All-All-C"/>
    <n v="2.392744389135411"/>
    <n v="8.8053813964923358E-2"/>
    <n v="0.18440223979287146"/>
    <n v="0.28773405290870452"/>
    <n v="0.39687916692150266"/>
    <n v="0.51081152411299668"/>
    <n v="0.62864356717363701"/>
    <n v="0.7496159282453384"/>
    <n v="0.87289613617845252"/>
    <n v="0.99783932571653711"/>
    <n v="1.1239460993465713"/>
    <n v="1.2508298533431934"/>
    <n v="1.3781914422686099"/>
    <n v="1.5057995336700614"/>
    <n v="1.6334753749412039"/>
    <n v="1.7610809813762909"/>
    <n v="1.888509977027794"/>
    <n v="2.0153908156294578"/>
    <n v="2.1417234971812817"/>
    <n v="2.2675080216832662"/>
    <n v="2.392744389135411"/>
    <n v="7.4102632026231033E-2"/>
    <n v="8.2397243889255789E-2"/>
    <n v="8.9380631177140749E-2"/>
    <n v="9.51939320741058E-2"/>
    <n v="9.9981175252801757E-2"/>
    <n v="0.10388086112194801"/>
    <n v="0.10702117913300907"/>
    <n v="0.10932902599442183"/>
    <n v="0.11099200759939228"/>
    <n v="0.11215559169134179"/>
    <n v="0.11293257205792967"/>
    <n v="0.11341040698672405"/>
    <n v="0.11365690946275914"/>
    <n v="0.1137246593324501"/>
    <n v="0.11365442449639465"/>
    <n v="0.11347781371281082"/>
    <n v="0.11292965666297125"/>
    <n v="0.11238149961313165"/>
    <n v="0.11183334256329211"/>
    <n v="0.11128518551345254"/>
    <n v="2.2527065794427799"/>
    <n v="2.1137207503615643"/>
    <n v="7.4102632026231033E-2"/>
    <n v="0.15649987591548681"/>
    <n v="0.24588050709262754"/>
    <n v="0.34107443916673336"/>
    <n v="0.44105561441953511"/>
    <n v="0.54493647554148317"/>
    <n v="0.65195765467449229"/>
    <n v="0.76128668066891414"/>
    <n v="0.87227868826830646"/>
    <n v="0.98443427995964827"/>
    <n v="1.0973668520175779"/>
    <n v="1.210777259004302"/>
    <n v="1.3244341684670611"/>
    <n v="1.4381588277995112"/>
    <n v="1.5518132522959058"/>
    <n v="1.6652910660087166"/>
    <n v="1.7782207226716877"/>
    <n v="1.8906022222848193"/>
    <n v="2.0024355648481116"/>
    <n v="2.1137207503615643"/>
  </r>
  <r>
    <x v="47"/>
    <s v="Under $85"/>
    <n v="78.014125215519513"/>
    <s v="Lighting"/>
    <s v="Rural"/>
    <s v="SC-NR"/>
    <s v="M_Input(per KSF Btype)"/>
    <x v="2"/>
    <s v="All Btype"/>
    <s v="NR_DISP_FIX_REPL_from CFL to LED_FIX_KIT"/>
    <n v="4.2604494064965182E-3"/>
    <n v="4.6617809627084962E-3"/>
    <n v="4.9996694298435687E-3"/>
    <n v="5.2809437238352719E-3"/>
    <n v="5.5125726157712242E-3"/>
    <n v="5.7012573938473371E-3"/>
    <n v="5.8532004546188472E-3"/>
    <n v="5.9648647238679632E-3"/>
    <n v="6.0453274394833634E-3"/>
    <n v="6.1016270014299899E-3"/>
    <n v="6.1392208930813779E-3"/>
    <n v="6.1623407495318477E-3"/>
    <n v="6.174267675583477E-3"/>
    <n v="6.1775457265743185E-3"/>
    <n v="6.1741474414562323E-3"/>
    <n v="6.1656021976533894E-3"/>
    <n v="6.1390798328346862E-3"/>
    <n v="6.1125574680159821E-3"/>
    <n v="6.086035103197278E-3"/>
    <n v="6.059512738378574E-3"/>
    <n v="0.1224967780487862"/>
    <n v="171.04177412094199"/>
    <n v="78.014125215519513"/>
    <s v="C-LOff-Lgt-LPD Int-All-All-C"/>
    <s v="C-LOff-HVAC-ER-All-All-C"/>
    <n v="0.11577200297820973"/>
    <n v="4.2604494064965182E-3"/>
    <n v="8.9222303692050135E-3"/>
    <n v="1.3921899799048582E-2"/>
    <n v="1.9202843522883855E-2"/>
    <n v="2.4715416138655077E-2"/>
    <n v="3.0416673532502415E-2"/>
    <n v="3.6269873987121261E-2"/>
    <n v="4.2234738710989227E-2"/>
    <n v="4.8280066150472589E-2"/>
    <n v="5.4381693151902583E-2"/>
    <n v="6.0520914044983963E-2"/>
    <n v="6.6683254794515812E-2"/>
    <n v="7.2857522470099287E-2"/>
    <n v="7.9035068196673608E-2"/>
    <n v="8.5209215638129845E-2"/>
    <n v="9.1374817835783231E-2"/>
    <n v="9.7513897668617913E-2"/>
    <n v="0.10362645513663389"/>
    <n v="0.10971249023983116"/>
    <n v="0.11577200297820973"/>
    <n v="3.5854269158829468E-3"/>
    <n v="3.9867584720949248E-3"/>
    <n v="4.3246469392299973E-3"/>
    <n v="4.6059212332217004E-3"/>
    <n v="4.8375501251576528E-3"/>
    <n v="5.0262349032337656E-3"/>
    <n v="5.1781779640052757E-3"/>
    <n v="5.2898422332543918E-3"/>
    <n v="5.370304948869792E-3"/>
    <n v="5.4266045108164185E-3"/>
    <n v="5.4641984024678064E-3"/>
    <n v="5.4873182589182763E-3"/>
    <n v="5.4992451849699055E-3"/>
    <n v="5.5025232359607471E-3"/>
    <n v="5.4991249508426609E-3"/>
    <n v="5.490579707039818E-3"/>
    <n v="5.4640573422211148E-3"/>
    <n v="5.4375349774024107E-3"/>
    <n v="5.4110126125837066E-3"/>
    <n v="5.3844902477650025E-3"/>
    <n v="0.10899632823651477"/>
    <n v="0.10227155316593833"/>
    <n v="3.5854269158829468E-3"/>
    <n v="7.5721853879778716E-3"/>
    <n v="1.1896832327207868E-2"/>
    <n v="1.6502753560429569E-2"/>
    <n v="2.1340303685587224E-2"/>
    <n v="2.636653858882099E-2"/>
    <n v="3.1544716552826264E-2"/>
    <n v="3.6834558786080655E-2"/>
    <n v="4.220486373495045E-2"/>
    <n v="4.7631468245766868E-2"/>
    <n v="5.3095666648234674E-2"/>
    <n v="5.8582984907152948E-2"/>
    <n v="6.4082230092122855E-2"/>
    <n v="6.9584753328083601E-2"/>
    <n v="7.5083878278926264E-2"/>
    <n v="8.0574457985966075E-2"/>
    <n v="8.6038515328187196E-2"/>
    <n v="9.1476050305589612E-2"/>
    <n v="9.6887062918173325E-2"/>
    <n v="0.10227155316593833"/>
  </r>
  <r>
    <x v="47"/>
    <s v="Under $5"/>
    <n v="-27.105249111943287"/>
    <s v="Lighting"/>
    <s v="Rural"/>
    <s v="SC-NR"/>
    <s v="M_Input(per KSF Btype)"/>
    <x v="2"/>
    <s v="All Btype"/>
    <s v="NR_DISP_FIX_REPL_from INC_HAL to LED_FIX_KIT"/>
    <n v="1.0225793479667416E-2"/>
    <n v="1.1189056558073972E-2"/>
    <n v="1.20000455769357E-2"/>
    <n v="1.2675151080386249E-2"/>
    <n v="1.3231099288396771E-2"/>
    <n v="1.3683974417114672E-2"/>
    <n v="1.4048663259035622E-2"/>
    <n v="1.4316676242515321E-2"/>
    <n v="1.4509800261648527E-2"/>
    <n v="1.4644928657395716E-2"/>
    <n v="1.4735160305619938E-2"/>
    <n v="1.479065184061659E-2"/>
    <n v="1.4819278464480551E-2"/>
    <n v="1.482714633691604E-2"/>
    <n v="1.4818989882399859E-2"/>
    <n v="1.4798479863379793E-2"/>
    <n v="1.4734821737357948E-2"/>
    <n v="1.4671163611336101E-2"/>
    <n v="1.460750548531425E-2"/>
    <n v="1.4543847359292403E-2"/>
    <n v="0.29401282229557402"/>
    <n v="22.269422830659085"/>
    <n v="-27.105249111943287"/>
    <s v="C-LOff-Lgt-LPD Int-All-All-C"/>
    <s v="C-LOff-HVAC-ER-All-All-C"/>
    <n v="0.27787223370788344"/>
    <n v="1.0225793479667416E-2"/>
    <n v="2.1414850037741386E-2"/>
    <n v="3.3414895614677087E-2"/>
    <n v="4.6090046695063336E-2"/>
    <n v="5.9321145983460111E-2"/>
    <n v="7.3005120400574788E-2"/>
    <n v="8.7053783659610418E-2"/>
    <n v="0.10137045990212573"/>
    <n v="0.11588026016377426"/>
    <n v="0.13052518882116998"/>
    <n v="0.14526034912678992"/>
    <n v="0.16005100096740651"/>
    <n v="0.17487027943188707"/>
    <n v="0.18969742576880311"/>
    <n v="0.20451641565120296"/>
    <n v="0.21931489551458275"/>
    <n v="0.23404971725194068"/>
    <n v="0.24872088086327679"/>
    <n v="0.26332838634859101"/>
    <n v="0.27787223370788344"/>
    <n v="8.6056262333154988E-3"/>
    <n v="9.568889311722055E-3"/>
    <n v="1.0379878330583783E-2"/>
    <n v="1.1054983834034332E-2"/>
    <n v="1.1610932042044855E-2"/>
    <n v="1.2063807170762756E-2"/>
    <n v="1.2428496012683705E-2"/>
    <n v="1.2696508996163404E-2"/>
    <n v="1.288963301529661E-2"/>
    <n v="1.3024761411043799E-2"/>
    <n v="1.3114993059268021E-2"/>
    <n v="1.3170484594264674E-2"/>
    <n v="1.3199111218128634E-2"/>
    <n v="1.3206979090564123E-2"/>
    <n v="1.3198822636047942E-2"/>
    <n v="1.3178312617027876E-2"/>
    <n v="1.3114654491006031E-2"/>
    <n v="1.3050996364984184E-2"/>
    <n v="1.2987338238962334E-2"/>
    <n v="1.2923680112940487E-2"/>
    <n v="0.26160947736853568"/>
    <n v="0.24546888878084513"/>
    <n v="8.6056262333154988E-3"/>
    <n v="1.8174515545037552E-2"/>
    <n v="2.8554393875621337E-2"/>
    <n v="3.9609377709655669E-2"/>
    <n v="5.1220309751700527E-2"/>
    <n v="6.3284116922463288E-2"/>
    <n v="7.5712612935147E-2"/>
    <n v="8.8409121931310397E-2"/>
    <n v="0.10129875494660701"/>
    <n v="0.11432351635765081"/>
    <n v="0.12743850941691884"/>
    <n v="0.14060899401118351"/>
    <n v="0.15380810522931215"/>
    <n v="0.16701508431987627"/>
    <n v="0.18021390695592421"/>
    <n v="0.19339221957295208"/>
    <n v="0.20650687406395812"/>
    <n v="0.21955787042894231"/>
    <n v="0.23254520866790465"/>
    <n v="0.24546888878084513"/>
  </r>
  <r>
    <x v="47"/>
    <s v="Under $45"/>
    <n v="43.937781461944752"/>
    <s v="Lighting"/>
    <s v="Rural"/>
    <s v="SC-NR"/>
    <s v="M_Input(per KSF Btype)"/>
    <x v="2"/>
    <s v="All Btype"/>
    <s v="NR_HIGHBAY_FIX_REPL_from HID to LED_FIX_KIT"/>
    <n v="4.1440554697832178E-2"/>
    <n v="4.5344227930474795E-2"/>
    <n v="4.863080269480044E-2"/>
    <n v="5.1366702515012706E-2"/>
    <n v="5.3619711258933805E-2"/>
    <n v="5.5455011040827347E-2"/>
    <n v="5.6932931353941806E-2"/>
    <n v="5.8019067771981514E-2"/>
    <n v="5.880171280527581E-2"/>
    <n v="5.9349327588062717E-2"/>
    <n v="5.971499598936051E-2"/>
    <n v="5.9939878292711142E-2"/>
    <n v="6.0055889160171717E-2"/>
    <n v="6.0087774118406635E-2"/>
    <n v="6.0054719666427885E-2"/>
    <n v="5.9971601758096925E-2"/>
    <n v="5.9713623924042759E-2"/>
    <n v="5.9455646089988587E-2"/>
    <n v="5.919766825593438E-2"/>
    <n v="5.8939690421880221E-2"/>
    <n v="1.1915021038152258"/>
    <n v="35.4213624598693"/>
    <n v="43.937781461944752"/>
    <s v="C-LOff-Lgt-LPD Int-All-All-C"/>
    <s v="C-LOff-HVAC-ER-All-All-C"/>
    <n v="1.1260915373341638"/>
    <n v="4.1440554697832178E-2"/>
    <n v="8.6784782628306967E-2"/>
    <n v="0.13541558532310741"/>
    <n v="0.18678228783812012"/>
    <n v="0.24040199909705393"/>
    <n v="0.29585701013788129"/>
    <n v="0.35278994149182308"/>
    <n v="0.41080900926380459"/>
    <n v="0.46961072206908039"/>
    <n v="0.52896004965714316"/>
    <n v="0.58867504564650364"/>
    <n v="0.64861492393921483"/>
    <n v="0.70867081309938651"/>
    <n v="0.76875858721779311"/>
    <n v="0.82881330688422095"/>
    <n v="0.88878490864231785"/>
    <n v="0.94849853256636063"/>
    <n v="1.0079541786563493"/>
    <n v="1.0671518469122836"/>
    <n v="1.1260915373341638"/>
    <n v="3.4874743494468584E-2"/>
    <n v="3.8778416727111201E-2"/>
    <n v="4.2064991491436846E-2"/>
    <n v="4.4800891311649112E-2"/>
    <n v="4.7053900055570211E-2"/>
    <n v="4.8889199837463752E-2"/>
    <n v="5.0367120150578211E-2"/>
    <n v="5.1453256568617919E-2"/>
    <n v="5.2235901601912216E-2"/>
    <n v="5.2783516384699122E-2"/>
    <n v="5.3149184785996915E-2"/>
    <n v="5.3374067089347547E-2"/>
    <n v="5.3490077956808123E-2"/>
    <n v="5.3521962915043041E-2"/>
    <n v="5.348890846306429E-2"/>
    <n v="5.340579055473333E-2"/>
    <n v="5.3147812720679165E-2"/>
    <n v="5.2889834886624992E-2"/>
    <n v="5.2631857052570785E-2"/>
    <n v="5.2373879218516627E-2"/>
    <n v="1.0601858797479538"/>
    <n v="0.99477531326689217"/>
    <n v="3.4874743494468584E-2"/>
    <n v="7.3653160221579778E-2"/>
    <n v="0.11571815171301662"/>
    <n v="0.16051904302466574"/>
    <n v="0.20757294308023594"/>
    <n v="0.2564621429176997"/>
    <n v="0.3068292630682779"/>
    <n v="0.35828251963689584"/>
    <n v="0.41051842123880805"/>
    <n v="0.46330193762350719"/>
    <n v="0.51645112240950408"/>
    <n v="0.56982518949885164"/>
    <n v="0.62331526745565979"/>
    <n v="0.67683723037070287"/>
    <n v="0.73032613883376718"/>
    <n v="0.78373192938850056"/>
    <n v="0.8368797421091797"/>
    <n v="0.88976957699580472"/>
    <n v="0.94240143404837551"/>
    <n v="0.99477531326689217"/>
  </r>
  <r>
    <x v="47"/>
    <s v="Under $5"/>
    <n v="0"/>
    <s v="Lighting"/>
    <s v="Rural"/>
    <s v="SC-NR"/>
    <s v="M_Input(per KSF Btype)"/>
    <x v="2"/>
    <s v="All Btype"/>
    <s v="NR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5"/>
    <n v="63.249250714607314"/>
    <s v="Lighting"/>
    <s v="Rural"/>
    <s v="SC-NR"/>
    <s v="M_Input(per KSF Btype)"/>
    <x v="2"/>
    <s v="All Btype"/>
    <s v="NR_HIGHBAY_FIX_REPL_from LF2018 to LED_FIX_KIT"/>
    <n v="2.7782225944561041E-2"/>
    <n v="3.0399293514090597E-2"/>
    <n v="3.2602651151360934E-2"/>
    <n v="3.4436829953286986E-2"/>
    <n v="3.5947273006839128E-2"/>
    <n v="3.7177679153387086E-2"/>
    <n v="3.8168493981190307E-2"/>
    <n v="3.8896652365956658E-2"/>
    <n v="3.9421346625189341E-2"/>
    <n v="3.9788473893077082E-2"/>
    <n v="4.0033622207806888E-2"/>
    <n v="4.0184385898307078E-2"/>
    <n v="4.0262160922201314E-2"/>
    <n v="4.0283536966039882E-2"/>
    <n v="4.0261376880103707E-2"/>
    <n v="4.0205653675476544E-2"/>
    <n v="4.0032702359389154E-2"/>
    <n v="3.9859751043301757E-2"/>
    <n v="3.968679972721436E-2"/>
    <n v="3.9513848411126977E-2"/>
    <n v="0.79879675605177358"/>
    <n v="82.489564277363613"/>
    <n v="63.249250714607314"/>
    <s v="C-LOff-Lgt-LPD Int-All-All-C"/>
    <s v="C-LOff-HVAC-ER-All-All-C"/>
    <n v="0.75494475767990676"/>
    <n v="2.7782225944561041E-2"/>
    <n v="5.8181519458651638E-2"/>
    <n v="9.0784170610012566E-2"/>
    <n v="0.12522100056329954"/>
    <n v="0.16116827357013869"/>
    <n v="0.19834595272352579"/>
    <n v="0.23651444670471611"/>
    <n v="0.27541109907067274"/>
    <n v="0.31483244569586211"/>
    <n v="0.35462091958893921"/>
    <n v="0.39465454179674608"/>
    <n v="0.43483892769505317"/>
    <n v="0.47510108861725447"/>
    <n v="0.51538462558329434"/>
    <n v="0.55564600246339801"/>
    <n v="0.59585165613887459"/>
    <n v="0.63588435849826375"/>
    <n v="0.6757441095415655"/>
    <n v="0.71543090926877984"/>
    <n v="0.75494475767990676"/>
    <n v="2.3380430367951156E-2"/>
    <n v="2.5997497937480712E-2"/>
    <n v="2.8200855574751049E-2"/>
    <n v="3.0035034376677101E-2"/>
    <n v="3.1545477430229243E-2"/>
    <n v="3.2775883576777201E-2"/>
    <n v="3.3766698404580422E-2"/>
    <n v="3.4494856789346773E-2"/>
    <n v="3.5019551048579456E-2"/>
    <n v="3.5386678316467197E-2"/>
    <n v="3.5631826631197003E-2"/>
    <n v="3.5782590321697193E-2"/>
    <n v="3.5860365345591429E-2"/>
    <n v="3.5881741389429997E-2"/>
    <n v="3.5859581303493822E-2"/>
    <n v="3.5803858098866659E-2"/>
    <n v="3.5630906782779269E-2"/>
    <n v="3.5457955466691872E-2"/>
    <n v="3.5285004150604475E-2"/>
    <n v="3.5112052834517092E-2"/>
    <n v="0.71076084451957589"/>
    <n v="0.66690884614770896"/>
    <n v="2.3380430367951156E-2"/>
    <n v="4.9377928305431869E-2"/>
    <n v="7.7578783880182911E-2"/>
    <n v="0.10761381825686001"/>
    <n v="0.13915929568708924"/>
    <n v="0.17193517926386642"/>
    <n v="0.20570187766844683"/>
    <n v="0.2401967344577936"/>
    <n v="0.27521628550637306"/>
    <n v="0.31060296382284025"/>
    <n v="0.34623479045403727"/>
    <n v="0.38201738077573444"/>
    <n v="0.41787774612132589"/>
    <n v="0.4537594875107559"/>
    <n v="0.48961906881424971"/>
    <n v="0.52542292691311632"/>
    <n v="0.56105383369589557"/>
    <n v="0.5965117891625874"/>
    <n v="0.63179679331319183"/>
    <n v="0.66690884614770896"/>
  </r>
  <r>
    <x v="47"/>
    <s v="Over $160"/>
    <n v="182.49441410313392"/>
    <s v="Lighting"/>
    <s v="Rural"/>
    <s v="SC-Retro"/>
    <s v="M_Input(per KSF Btype)"/>
    <x v="2"/>
    <s v="All Btype"/>
    <s v="Retro_LF_FIX_REPL_from LF2018 to LED_FIX_KIT"/>
    <n v="0"/>
    <n v="0"/>
    <n v="0"/>
    <n v="0"/>
    <n v="0"/>
    <n v="0"/>
    <n v="0"/>
    <n v="0"/>
    <n v="0"/>
    <n v="0"/>
    <n v="0"/>
    <n v="0"/>
    <n v="0"/>
    <n v="0"/>
    <n v="0"/>
    <n v="0"/>
    <n v="0"/>
    <n v="0"/>
    <n v="0"/>
    <n v="0"/>
    <n v="0"/>
    <n v="137.19135312572723"/>
    <n v="182.49441410313392"/>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115"/>
    <n v="111.68991192268764"/>
    <s v="Lighting"/>
    <s v="Rural"/>
    <s v="SC-Retro"/>
    <s v="M_Input(per KSF Btype)"/>
    <x v="2"/>
    <s v="All Btype"/>
    <s v="Retro_LF_FIX_REPL_from LF2018 to LED_FIX_KIT_RDX"/>
    <n v="0"/>
    <n v="0"/>
    <n v="0"/>
    <n v="0"/>
    <n v="0"/>
    <n v="0"/>
    <n v="0"/>
    <n v="0"/>
    <n v="0"/>
    <n v="0"/>
    <n v="0"/>
    <n v="0"/>
    <n v="0"/>
    <n v="0"/>
    <n v="0"/>
    <n v="0"/>
    <n v="0"/>
    <n v="0"/>
    <n v="0"/>
    <n v="0"/>
    <n v="0"/>
    <n v="85.546598149849146"/>
    <n v="111.68991192268764"/>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85"/>
    <n v="83.802292272929989"/>
    <s v="Lighting"/>
    <s v="Rural"/>
    <s v="SC-Retro"/>
    <s v="M_Input(per KSF Btype)"/>
    <x v="2"/>
    <s v="All Btype"/>
    <s v="Retro_LF_FIX_REPL_from LF2018 to LF_FIX_KIT_RDX"/>
    <n v="0"/>
    <n v="0"/>
    <n v="0"/>
    <n v="0"/>
    <n v="0"/>
    <n v="0"/>
    <n v="0"/>
    <n v="0"/>
    <n v="0"/>
    <n v="0"/>
    <n v="0"/>
    <n v="0"/>
    <n v="0"/>
    <n v="0"/>
    <n v="0"/>
    <n v="0"/>
    <n v="0"/>
    <n v="0"/>
    <n v="0"/>
    <n v="0"/>
    <n v="0"/>
    <n v="83.904302460721127"/>
    <n v="83.802292272929989"/>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5"/>
    <n v="50.804514325251546"/>
    <s v="Lighting"/>
    <s v="Rural"/>
    <s v="SC-Retro"/>
    <s v="M_Input(per KSF Btype)"/>
    <x v="2"/>
    <s v="All Btype"/>
    <s v="Retro_CAN_FIX_REPL_from CFL to LED_FIX_KIT"/>
    <n v="2.7430265561357161E-2"/>
    <n v="2.7419465327168702E-2"/>
    <n v="2.7409099569663965E-2"/>
    <n v="2.7389303528353653E-2"/>
    <n v="2.7365989235367202E-2"/>
    <n v="2.4606320311956906E-2"/>
    <n v="1.9665039341993689E-2"/>
    <n v="1.5717645841956771E-2"/>
    <n v="1.2563431705452993E-2"/>
    <n v="1.0039119461399192E-2"/>
    <n v="8.0221376792534802E-3"/>
    <n v="6.4093253663217928E-3"/>
    <n v="5.1200676043266103E-3"/>
    <n v="4.0894572354519239E-3"/>
    <n v="3.2659912055984577E-3"/>
    <n v="2.6083144759429184E-3"/>
    <n v="1.7760298277132197E-5"/>
    <n v="6.332154304127151E-6"/>
    <n v="2.155021032007366E-6"/>
    <n v="7.0153375193902434E-7"/>
    <n v="0.40848812054951417"/>
    <n v="57.649880814976655"/>
    <n v="50.804514325251546"/>
    <s v="C-LOff-Lgt-LPD Int-All-All-C"/>
    <s v="C-LOff-HVAC-ER-All-All-C"/>
    <n v="0.24914792245893058"/>
    <n v="2.7430265561357161E-2"/>
    <n v="5.4849730888525863E-2"/>
    <n v="8.2258830458189824E-2"/>
    <n v="0.10964813398654348"/>
    <n v="0.13701412322191067"/>
    <n v="0.16162044353386756"/>
    <n v="0.18128548287586124"/>
    <n v="0.197003128717818"/>
    <n v="0.20956656042327099"/>
    <n v="0.21960567988467017"/>
    <n v="0.22762781756392364"/>
    <n v="0.23403714293024544"/>
    <n v="0.23915721053457206"/>
    <n v="0.24324666777002399"/>
    <n v="0.24651265897562244"/>
    <n v="0.24912097345156536"/>
    <n v="0.24913873374984249"/>
    <n v="0.24914506590414662"/>
    <n v="0.24914722092517863"/>
    <n v="0.24914792245893058"/>
    <n v="2.5977578842435328E-2"/>
    <n v="2.5966778608246869E-2"/>
    <n v="2.5956412850742131E-2"/>
    <n v="2.5936616809431819E-2"/>
    <n v="2.5913302516445368E-2"/>
    <n v="2.3153633593035072E-2"/>
    <n v="1.8212352623071856E-2"/>
    <n v="1.4264959123034935E-2"/>
    <n v="1.1110744986531158E-2"/>
    <n v="8.5864327424773571E-3"/>
    <n v="6.5694509603316451E-3"/>
    <n v="4.9566386473999576E-3"/>
    <n v="3.6673808854047756E-3"/>
    <n v="2.6367705165300892E-3"/>
    <n v="1.813304486676623E-3"/>
    <n v="1.1556277570210836E-3"/>
    <n v="0"/>
    <n v="0"/>
    <n v="0"/>
    <n v="0"/>
    <n v="0.3794343861710775"/>
    <n v="0.22587798594881608"/>
    <n v="2.5977578842435328E-2"/>
    <n v="5.1944357450682196E-2"/>
    <n v="7.7900770301424324E-2"/>
    <n v="0.10383738711085615"/>
    <n v="0.12975068962730152"/>
    <n v="0.15290432322033659"/>
    <n v="0.17111667584340845"/>
    <n v="0.18538163496644339"/>
    <n v="0.19649237995297456"/>
    <n v="0.20507881269545192"/>
    <n v="0.21164826365578357"/>
    <n v="0.21660490230318352"/>
    <n v="0.2202722831885883"/>
    <n v="0.22290905370511838"/>
    <n v="0.22472235819179501"/>
    <n v="0.22587798594881608"/>
    <n v="0.22587798594881608"/>
    <n v="0.22587798594881608"/>
    <n v="0.22587798594881608"/>
    <n v="0.22587798594881608"/>
  </r>
  <r>
    <x v="47"/>
    <s v="Under $5"/>
    <n v="-43.662208381135954"/>
    <s v="Lighting"/>
    <s v="Rural"/>
    <s v="SC-Retro"/>
    <s v="M_Input(per KSF Btype)"/>
    <x v="2"/>
    <s v="All Btype"/>
    <s v="Retro_CAN_FIX_REPL_from INC_HAL to LED_FIX_KIT"/>
    <n v="3.2101930314242348E-2"/>
    <n v="3.2089290685780855E-2"/>
    <n v="3.2077159529984085E-2"/>
    <n v="3.2053992013168775E-2"/>
    <n v="3.2026707049153273E-2"/>
    <n v="2.8797037279039896E-2"/>
    <n v="2.3014203824291424E-2"/>
    <n v="1.8394527402361492E-2"/>
    <n v="1.4703117190537338E-2"/>
    <n v="1.1748887835056229E-2"/>
    <n v="9.3883926925391187E-3"/>
    <n v="7.500901360606005E-3"/>
    <n v="5.992069346563423E-3"/>
    <n v="4.7859351161548339E-3"/>
    <n v="3.8222240996730128E-3"/>
    <n v="3.0525380571709759E-3"/>
    <n v="2.0785065182010124E-5"/>
    <n v="7.4105872491619489E-6"/>
    <n v="2.5220439386735658E-6"/>
    <n v="8.2101238019225654E-7"/>
    <n v="0.47805797398293681"/>
    <n v="7.9198427123392658"/>
    <n v="-43.662208381135954"/>
    <s v="C-LOff-Lgt-LPD Int-All-All-C"/>
    <s v="C-LOff-HVAC-ER-All-All-C"/>
    <n v="0.29158045250507314"/>
    <n v="3.2101930314242348E-2"/>
    <n v="6.4191221000023196E-2"/>
    <n v="9.6268380530007275E-2"/>
    <n v="0.12832237254317605"/>
    <n v="0.16034907959232933"/>
    <n v="0.18914611687136923"/>
    <n v="0.21216032069566065"/>
    <n v="0.23055484809802215"/>
    <n v="0.24525796528855948"/>
    <n v="0.25700685312361571"/>
    <n v="0.26639524581615481"/>
    <n v="0.27389614717676081"/>
    <n v="0.27988821652332424"/>
    <n v="0.28467415163947907"/>
    <n v="0.2884963757391521"/>
    <n v="0.29154891379632308"/>
    <n v="0.29156969886150508"/>
    <n v="0.29157710944875426"/>
    <n v="0.29157963149269295"/>
    <n v="0.29158045250507314"/>
    <n v="3.0401835660949943E-2"/>
    <n v="3.038919603248845E-2"/>
    <n v="3.037706487669168E-2"/>
    <n v="3.0353897359876369E-2"/>
    <n v="3.0326612395860868E-2"/>
    <n v="2.7096942625747491E-2"/>
    <n v="2.1314109170999018E-2"/>
    <n v="1.6694432749069087E-2"/>
    <n v="1.3003022537244932E-2"/>
    <n v="1.0048793181763823E-2"/>
    <n v="7.6882980392467132E-3"/>
    <n v="5.8008067073136004E-3"/>
    <n v="4.2919746932710175E-3"/>
    <n v="3.0858404628624288E-3"/>
    <n v="2.1221294463806078E-3"/>
    <n v="1.3524434038785708E-3"/>
    <n v="0"/>
    <n v="0"/>
    <n v="0"/>
    <n v="0"/>
    <n v="0.4440560809170887"/>
    <n v="0.2643473993436446"/>
    <n v="3.0401835660949943E-2"/>
    <n v="6.0791031693438392E-2"/>
    <n v="9.1168096570130072E-2"/>
    <n v="0.12152199393000644"/>
    <n v="0.1518486063258673"/>
    <n v="0.1789455489516148"/>
    <n v="0.20025965812261382"/>
    <n v="0.21695409087168291"/>
    <n v="0.22995711340892783"/>
    <n v="0.24000590659069165"/>
    <n v="0.24769420462993835"/>
    <n v="0.25349501133725194"/>
    <n v="0.25778698603052297"/>
    <n v="0.26087282649338539"/>
    <n v="0.26299495593976602"/>
    <n v="0.2643473993436446"/>
    <n v="0.2643473993436446"/>
    <n v="0.2643473993436446"/>
    <n v="0.2643473993436446"/>
    <n v="0.2643473993436446"/>
  </r>
  <r>
    <x v="47"/>
    <s v="Over $160"/>
    <n v="342.64443902743614"/>
    <s v="Lighting"/>
    <s v="Rural"/>
    <s v="SC-Retro"/>
    <s v="M_Input(per KSF Btype)"/>
    <x v="2"/>
    <s v="All Btype"/>
    <s v="Retro_DISP_FIX_REPL_from CFL to LED_FIX_KIT"/>
    <n v="0"/>
    <n v="0"/>
    <n v="0"/>
    <n v="0"/>
    <n v="0"/>
    <n v="0"/>
    <n v="0"/>
    <n v="0"/>
    <n v="0"/>
    <n v="0"/>
    <n v="0"/>
    <n v="0"/>
    <n v="0"/>
    <n v="0"/>
    <n v="0"/>
    <n v="0"/>
    <n v="0"/>
    <n v="0"/>
    <n v="0"/>
    <n v="0"/>
    <n v="0"/>
    <n v="345.31480438069707"/>
    <n v="342.64443902743614"/>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4.2677042270481875"/>
    <s v="Lighting"/>
    <s v="Rural"/>
    <s v="SC-Retro"/>
    <s v="M_Input(per KSF Btype)"/>
    <x v="2"/>
    <s v="All Btype"/>
    <s v="Retro_DISP_FIX_REPL_from INC_HAL to LED_FIX_KIT"/>
    <n v="0"/>
    <n v="0"/>
    <n v="0"/>
    <n v="0"/>
    <n v="0"/>
    <n v="0"/>
    <n v="0"/>
    <n v="0"/>
    <n v="0"/>
    <n v="0"/>
    <n v="0"/>
    <n v="0"/>
    <n v="0"/>
    <n v="0"/>
    <n v="0"/>
    <n v="0"/>
    <n v="0"/>
    <n v="0"/>
    <n v="0"/>
    <n v="0"/>
    <n v="0"/>
    <n v="43.006906960846017"/>
    <n v="4.2677042270481875"/>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5"/>
    <n v="64.771701066560539"/>
    <s v="Lighting"/>
    <s v="Rural"/>
    <s v="SC-Retro"/>
    <s v="M_Input(per KSF Btype)"/>
    <x v="2"/>
    <s v="All Btype"/>
    <s v="Retro_HIGHBAY_FIX_REPL_from HID to LED_FIX_KIT"/>
    <n v="5.1788327832904449E-2"/>
    <n v="5.1759651012107527E-2"/>
    <n v="5.1731808218414423E-2"/>
    <n v="5.168693099086432E-2"/>
    <n v="5.1635727580125385E-2"/>
    <n v="4.6422332861084839E-2"/>
    <n v="3.7095214474351185E-2"/>
    <n v="2.9645025028088027E-2"/>
    <n v="2.3692615354308912E-2"/>
    <n v="1.8929810065438868E-2"/>
    <n v="1.5124694197131756E-2"/>
    <n v="1.2082525560598221E-2"/>
    <n v="9.6510044495800099E-3"/>
    <n v="7.7075608194510708E-3"/>
    <n v="6.1549215913455748E-3"/>
    <n v="4.9150057242500133E-3"/>
    <n v="3.3463441837157093E-5"/>
    <n v="1.1929653535491382E-5"/>
    <n v="4.0596029219178542E-6"/>
    <n v="1.3214052495706923E-6"/>
    <n v="0.75761605377802566"/>
    <n v="49.549182684434207"/>
    <n v="64.771701066560539"/>
    <s v="C-LOff-Lgt-LPD Int-All-All-C"/>
    <s v="C-LOff-HVAC-ER-All-All-C"/>
    <n v="0.4700739298635887"/>
    <n v="5.1788327832904449E-2"/>
    <n v="0.10354797884501198"/>
    <n v="0.15527978706342641"/>
    <n v="0.20696671805429073"/>
    <n v="0.25860244563441614"/>
    <n v="0.30502477849550097"/>
    <n v="0.34211999296985218"/>
    <n v="0.37176501799794021"/>
    <n v="0.39545763335224909"/>
    <n v="0.41438744341768796"/>
    <n v="0.42951213761481971"/>
    <n v="0.44159466317541796"/>
    <n v="0.45124566762499796"/>
    <n v="0.45895322844444902"/>
    <n v="0.46510815003579459"/>
    <n v="0.47002315576004461"/>
    <n v="0.47005661920188174"/>
    <n v="0.47006854885541721"/>
    <n v="0.47007260845833915"/>
    <n v="0.4700739298635887"/>
    <n v="4.9047505641474004E-2"/>
    <n v="4.9018828820677082E-2"/>
    <n v="4.8990986026983978E-2"/>
    <n v="4.8946108799433875E-2"/>
    <n v="4.889490538869494E-2"/>
    <n v="4.3681510669654394E-2"/>
    <n v="3.435439228292074E-2"/>
    <n v="2.6904202836657579E-2"/>
    <n v="2.0951793162878464E-2"/>
    <n v="1.618898787400842E-2"/>
    <n v="1.2383872005701308E-2"/>
    <n v="9.3417033691677726E-3"/>
    <n v="6.9101822581495624E-3"/>
    <n v="4.9667386280206234E-3"/>
    <n v="3.4140993999151274E-3"/>
    <n v="2.1741835328195659E-3"/>
    <n v="0"/>
    <n v="0"/>
    <n v="0"/>
    <n v="0"/>
    <n v="0.7027996099494167"/>
    <n v="0.42617000069715738"/>
    <n v="4.9047505641474004E-2"/>
    <n v="9.8066334462151086E-2"/>
    <n v="0.14705732048913506"/>
    <n v="0.19600342928856893"/>
    <n v="0.24489833467726385"/>
    <n v="0.28857984534691827"/>
    <n v="0.32293423762983903"/>
    <n v="0.34983844046649659"/>
    <n v="0.37079023362937508"/>
    <n v="0.38697922150338349"/>
    <n v="0.39936309350908478"/>
    <n v="0.40870479687825256"/>
    <n v="0.41561497913640211"/>
    <n v="0.42058171776442271"/>
    <n v="0.42399581716433782"/>
    <n v="0.42617000069715738"/>
    <n v="0.42617000069715738"/>
    <n v="0.42617000069715738"/>
    <n v="0.42617000069715738"/>
    <n v="0.42617000069715738"/>
  </r>
  <r>
    <x v="47"/>
    <s v="Under $5"/>
    <n v="0"/>
    <s v="Lighting"/>
    <s v="Rural"/>
    <s v="SC-Retro"/>
    <s v="M_Input(per KSF Btype)"/>
    <x v="2"/>
    <s v="All Btype"/>
    <s v="Retro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Over $160"/>
    <n v="250.06029885163949"/>
    <s v="Lighting"/>
    <s v="Rural"/>
    <s v="SC-Retro"/>
    <s v="M_Input(per KSF Btype)"/>
    <x v="2"/>
    <s v="All Btype"/>
    <s v="Retro_HIGHBAY_FIX_REPL_from LF2018 to LED_FIX_KIT"/>
    <n v="3.4719492430443172E-2"/>
    <n v="3.470026715895342E-2"/>
    <n v="3.4681601028855751E-2"/>
    <n v="3.4651514817784161E-2"/>
    <n v="3.4617187460521365E-2"/>
    <n v="3.1122067497029591E-2"/>
    <n v="2.4869059729122969E-2"/>
    <n v="1.9874366775925245E-2"/>
    <n v="1.5883802661198924E-2"/>
    <n v="1.2690763049876834E-2"/>
    <n v="1.013976947439574E-2"/>
    <n v="8.1002645247659696E-3"/>
    <n v="6.4701447209204923E-3"/>
    <n v="5.1672376909239915E-3"/>
    <n v="4.1263304405229186E-3"/>
    <n v="3.295076539047097E-3"/>
    <n v="2.2434277455538226E-5"/>
    <n v="7.9977773555403401E-6"/>
    <n v="2.7216046320881412E-6"/>
    <n v="8.8588532358188969E-7"/>
    <n v="0.50791454262046554"/>
    <n v="209.1001761171683"/>
    <n v="250.06029885163949"/>
    <s v="C-LOff-Lgt-LPD Int-All-All-C"/>
    <s v="C-LOff-HVAC-ER-All-All-C"/>
    <n v="0.31514298554505443"/>
    <n v="3.4719492430443172E-2"/>
    <n v="6.9419759589396585E-2"/>
    <n v="0.10410136061825234"/>
    <n v="0.13875287543603651"/>
    <n v="0.17337006289655787"/>
    <n v="0.20449213039358746"/>
    <n v="0.22936119012271045"/>
    <n v="0.24923555689863569"/>
    <n v="0.26511935955983462"/>
    <n v="0.27781012260971144"/>
    <n v="0.28794989208410721"/>
    <n v="0.29605015660887318"/>
    <n v="0.30252030132979368"/>
    <n v="0.30768753902071766"/>
    <n v="0.31181386946124057"/>
    <n v="0.31510894600028766"/>
    <n v="0.31513138027774318"/>
    <n v="0.31513937805509873"/>
    <n v="0.31514209965973083"/>
    <n v="0.31514298554505443"/>
    <n v="3.2882013614065966E-2"/>
    <n v="3.2862788342576214E-2"/>
    <n v="3.2844122212478545E-2"/>
    <n v="3.2814036001406956E-2"/>
    <n v="3.2779708644144159E-2"/>
    <n v="2.9284588680652382E-2"/>
    <n v="2.303158091274576E-2"/>
    <n v="1.8036887959548036E-2"/>
    <n v="1.4046323844821716E-2"/>
    <n v="1.0853284233499625E-2"/>
    <n v="8.3022906580185307E-3"/>
    <n v="6.2627857083887607E-3"/>
    <n v="4.6326659045432834E-3"/>
    <n v="3.329758874546783E-3"/>
    <n v="2.2888516241457101E-3"/>
    <n v="1.4575977226698885E-3"/>
    <n v="0"/>
    <n v="0"/>
    <n v="0"/>
    <n v="0"/>
    <n v="0.47116496629292137"/>
    <n v="0.28570928493825232"/>
    <n v="3.2882013614065966E-2"/>
    <n v="6.5744801956642174E-2"/>
    <n v="9.8588924169120712E-2"/>
    <n v="0.13140296017052766"/>
    <n v="0.16418266881467181"/>
    <n v="0.19346725749532417"/>
    <n v="0.21649883840806994"/>
    <n v="0.23453572636761796"/>
    <n v="0.24858205021243968"/>
    <n v="0.2594353344459393"/>
    <n v="0.26773762510395782"/>
    <n v="0.27400041081234661"/>
    <n v="0.27863307671688992"/>
    <n v="0.2819628355914367"/>
    <n v="0.28425168721558242"/>
    <n v="0.28570928493825232"/>
    <n v="0.28570928493825232"/>
    <n v="0.28570928493825232"/>
    <n v="0.28570928493825232"/>
    <n v="0.28570928493825232"/>
  </r>
  <r>
    <x v="47"/>
    <s v="Under $5"/>
    <n v="0"/>
    <s v="Lighting"/>
    <s v="Rural"/>
    <s v="SC-Retro"/>
    <s v="M_Input(per KSF Btype)"/>
    <x v="2"/>
    <s v="All Btype"/>
    <s v="Retro_LF_LAMP_REPL_from LF2018 to TLED_PIN"/>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0"/>
    <n v="59.023591755508157"/>
    <s v="Lighting"/>
    <s v="Rural"/>
    <s v="SC-Retro"/>
    <s v="M_Input(per KSF Btype)"/>
    <x v="2"/>
    <s v="All Btype"/>
    <s v="Retro_LF_LAMP_REPL_from LF2018 to TLED_PIN_RDX"/>
    <n v="0.17774240535044444"/>
    <n v="0.17697228003630266"/>
    <n v="0.1762061306376117"/>
    <n v="0.17544393247465737"/>
    <n v="0.17468566104625424"/>
    <n v="0.15653816282548466"/>
    <n v="0.12469017691615622"/>
    <n v="9.9322078927389007E-2"/>
    <n v="7.9115378145747969E-2"/>
    <n v="6.3019877879411268E-2"/>
    <n v="5.0199078363052568E-2"/>
    <n v="3.9986690658480706E-2"/>
    <n v="3.1852000233152787E-2"/>
    <n v="2.5372279150726585E-2"/>
    <n v="2.0210812377983528E-2"/>
    <n v="1.6099395670336008E-2"/>
    <n v="1.0933785634571256E-4"/>
    <n v="3.8880531921347891E-5"/>
    <n v="1.3197214579678385E-5"/>
    <n v="4.2846855547864181E-6"/>
    <n v="1.4969694591968905"/>
    <n v="53.410592141378878"/>
    <n v="59.023591755508157"/>
    <s v="C-LOff-Lgt-LPD Int-All-All-C"/>
    <s v="C-LOff-HVAC-ER-All-All-C"/>
    <n v="1.4969694591968905"/>
    <n v="0.17774240535044444"/>
    <n v="0.35471468538674711"/>
    <n v="0.53092081602435881"/>
    <n v="0.7063647484990162"/>
    <n v="0.88105040954527047"/>
    <n v="1.0375885723707552"/>
    <n v="1.1622787492869113"/>
    <n v="1.2616008282143003"/>
    <n v="1.3407162063600482"/>
    <n v="1.4037360842394595"/>
    <n v="1.4539351626025121"/>
    <n v="1.4939218532609928"/>
    <n v="1.4969694591968905"/>
    <n v="1.4969694591968905"/>
    <n v="1.4969694591968905"/>
    <n v="1.4969694591968905"/>
    <n v="1.4969694591968905"/>
    <n v="1.4969694591968905"/>
    <n v="1.4969694591968905"/>
    <n v="1.4969694591968905"/>
    <n v="0.16901414612779173"/>
    <n v="0.16824402081364995"/>
    <n v="0.16747787141495898"/>
    <n v="0.16671567325200465"/>
    <n v="0.16595740182360152"/>
    <n v="0.14780990360283194"/>
    <n v="0.1159619176935035"/>
    <n v="9.0593819704736289E-2"/>
    <n v="7.0387118923095252E-2"/>
    <n v="5.429161865675855E-2"/>
    <n v="4.1470819140399851E-2"/>
    <n v="3.1258431435827988E-2"/>
    <n v="2.3123741010500073E-2"/>
    <n v="1.6644019928073871E-2"/>
    <n v="1.1482553155330814E-2"/>
    <n v="7.3711364476832936E-3"/>
    <n v="0"/>
    <n v="0"/>
    <n v="0"/>
    <n v="0"/>
    <n v="1.3224042747438363"/>
    <n v="1.3224042747438363"/>
    <n v="0.16901414612779173"/>
    <n v="0.33725816694144167"/>
    <n v="0.50473603835640068"/>
    <n v="0.67145171160840533"/>
    <n v="0.83740911343200686"/>
    <n v="0.98521901703483883"/>
    <n v="1.1011809347283423"/>
    <n v="1.1917747544330786"/>
    <n v="1.2621618733561739"/>
    <n v="1.3164534920129325"/>
    <n v="1.3224042747438363"/>
    <n v="1.3224042747438363"/>
    <n v="1.3224042747438363"/>
    <n v="1.3224042747438363"/>
    <n v="1.3224042747438363"/>
    <n v="1.3224042747438363"/>
    <n v="1.3224042747438363"/>
    <n v="1.3224042747438363"/>
    <n v="1.3224042747438363"/>
    <n v="1.3224042747438363"/>
  </r>
  <r>
    <x v="47"/>
    <s v="Under $5"/>
    <n v="-2.5523149181001163"/>
    <s v="Lighting"/>
    <s v="Rural"/>
    <s v="SC-Retro"/>
    <s v="M_Input(per KSF Btype)"/>
    <x v="2"/>
    <s v="All Btype"/>
    <s v="Retro_CAN_LAMP_REPL_from CFL to LED_CAN_LAMP"/>
    <n v="2.4762851869533573E-2"/>
    <n v="2.4655558964177249E-2"/>
    <n v="2.4548819978439378E-2"/>
    <n v="2.4442631473972725E-2"/>
    <n v="2.4336990037302473E-2"/>
    <n v="2.1808703051664373E-2"/>
    <n v="1.7371681082366933E-2"/>
    <n v="1.383742907610486E-2"/>
    <n v="1.1022256538964924E-2"/>
    <n v="8.7798513679788835E-3"/>
    <n v="6.9936734514224937E-3"/>
    <n v="5.5708962392881428E-3"/>
    <n v="4.4375812399229421E-3"/>
    <n v="3.5348345205700022E-3"/>
    <n v="2.8157453596522417E-3"/>
    <n v="2.2429478738487428E-3"/>
    <n v="1.5232814786561294E-5"/>
    <n v="5.416787573447801E-6"/>
    <n v="1.8386195971787969E-6"/>
    <n v="5.9693708708123471E-7"/>
    <n v="0.20855593181728985"/>
    <n v="23.553551287027439"/>
    <n v="-2.5523149181001163"/>
    <s v="C-LOff-Lgt-LPD Int-All-All-C"/>
    <s v="C-LOff-HVAC-ER-All-All-C"/>
    <n v="0.20855593181728985"/>
    <n v="2.4762851869533573E-2"/>
    <n v="4.9418410833710819E-2"/>
    <n v="7.3967230812150203E-2"/>
    <n v="9.8409862286122932E-2"/>
    <n v="0.1227468523234254"/>
    <n v="0.14455555537508977"/>
    <n v="0.16192723645745671"/>
    <n v="0.17576466553356157"/>
    <n v="0.18678692207252651"/>
    <n v="0.19556677344050538"/>
    <n v="0.20256044689192787"/>
    <n v="0.20813134313121601"/>
    <n v="0.20855593181728985"/>
    <n v="0.20855593181728985"/>
    <n v="0.20855593181728985"/>
    <n v="0.20855593181728985"/>
    <n v="0.20855593181728985"/>
    <n v="0.20855593181728985"/>
    <n v="0.20855593181728985"/>
    <n v="0.20855593181728985"/>
    <n v="2.354684160015922E-2"/>
    <n v="2.3439548694802897E-2"/>
    <n v="2.3332809709065025E-2"/>
    <n v="2.3226621204598372E-2"/>
    <n v="2.312097976792812E-2"/>
    <n v="2.059269278229002E-2"/>
    <n v="1.615567081299258E-2"/>
    <n v="1.2621418806730508E-2"/>
    <n v="9.8062462695905715E-3"/>
    <n v="7.5638410986045308E-3"/>
    <n v="5.777663182048141E-3"/>
    <n v="4.3548859699137892E-3"/>
    <n v="3.221570970548589E-3"/>
    <n v="2.3188242511956491E-3"/>
    <n v="1.5997350902778886E-3"/>
    <n v="1.0269376044743897E-3"/>
    <n v="0"/>
    <n v="0"/>
    <n v="0"/>
    <n v="0"/>
    <n v="0.18423572642980279"/>
    <n v="0.18423572642980279"/>
    <n v="2.354684160015922E-2"/>
    <n v="4.6986390294962113E-2"/>
    <n v="7.0319200004027138E-2"/>
    <n v="9.3545821208625507E-2"/>
    <n v="0.11666680097655363"/>
    <n v="0.13725949375884366"/>
    <n v="0.15341516457183624"/>
    <n v="0.16603658337856675"/>
    <n v="0.17584282964815731"/>
    <n v="0.18340667074676184"/>
    <n v="0.18423572642980279"/>
    <n v="0.18423572642980279"/>
    <n v="0.18423572642980279"/>
    <n v="0.18423572642980279"/>
    <n v="0.18423572642980279"/>
    <n v="0.18423572642980279"/>
    <n v="0.18423572642980279"/>
    <n v="0.18423572642980279"/>
    <n v="0.18423572642980279"/>
    <n v="0.18423572642980279"/>
  </r>
  <r>
    <x v="47"/>
    <s v="Under $5"/>
    <n v="-53.568545342147303"/>
    <s v="Lighting"/>
    <s v="Rural"/>
    <s v="SC-Retro"/>
    <s v="M_Input(per KSF Btype)"/>
    <x v="2"/>
    <s v="All Btype"/>
    <s v="Retro_CAN_LAMP_REPL_from INC_HAL to LED_CAN_LAMP"/>
    <n v="3.032323128262434E-2"/>
    <n v="3.0191846270863743E-2"/>
    <n v="3.0061139558710589E-2"/>
    <n v="2.9931106935753304E-2"/>
    <n v="2.9801744222037688E-2"/>
    <n v="2.6705742541040783E-2"/>
    <n v="2.1272408606405176E-2"/>
    <n v="1.6944557292606459E-2"/>
    <n v="1.3497251287872254E-2"/>
    <n v="1.0751324809475757E-2"/>
    <n v="8.5640692235271366E-3"/>
    <n v="6.8218142242038298E-3"/>
    <n v="5.4340187867930262E-3"/>
    <n v="4.3285646288957784E-3"/>
    <n v="3.448007451789495E-3"/>
    <n v="2.7465910425795814E-3"/>
    <n v="1.8653270160153748E-5"/>
    <n v="6.6331011978709143E-6"/>
    <n v="2.251472793996421E-6"/>
    <n v="7.3097644197478664E-7"/>
    <n v="0.25538616429069771"/>
    <n v="1.7139763275333355"/>
    <n v="-53.568545342147303"/>
    <s v="C-LOff-Lgt-LPD Int-All-All-C"/>
    <s v="C-LOff-HVAC-ER-All-All-C"/>
    <n v="0.25538616429069771"/>
    <n v="3.032323128262434E-2"/>
    <n v="6.0515077553488082E-2"/>
    <n v="9.0576217112198668E-2"/>
    <n v="0.12050732404795197"/>
    <n v="0.15030906826998966"/>
    <n v="0.17701481081103043"/>
    <n v="0.1982872194174356"/>
    <n v="0.21523177671004207"/>
    <n v="0.22872902799791431"/>
    <n v="0.23948035280739005"/>
    <n v="0.2480444220309172"/>
    <n v="0.254866236255121"/>
    <n v="0.25538616429069771"/>
    <n v="0.25538616429069771"/>
    <n v="0.25538616429069771"/>
    <n v="0.25538616429069771"/>
    <n v="0.25538616429069771"/>
    <n v="0.25538616429069771"/>
    <n v="0.25538616429069771"/>
    <n v="0.25538616429069771"/>
    <n v="2.88341717496369E-2"/>
    <n v="2.8702786737876303E-2"/>
    <n v="2.8572080025723149E-2"/>
    <n v="2.8442047402765864E-2"/>
    <n v="2.8312684689050249E-2"/>
    <n v="2.5216683008053343E-2"/>
    <n v="1.9783349073417736E-2"/>
    <n v="1.5455497759619019E-2"/>
    <n v="1.2008191754884812E-2"/>
    <n v="9.262265276488317E-3"/>
    <n v="7.0750096905396959E-3"/>
    <n v="5.3327546912163891E-3"/>
    <n v="3.9449592538055855E-3"/>
    <n v="2.8395050959083377E-3"/>
    <n v="1.9589479188020543E-3"/>
    <n v="1.2575315095921407E-3"/>
    <n v="0"/>
    <n v="0"/>
    <n v="0"/>
    <n v="0"/>
    <n v="0.22560497363094889"/>
    <n v="0.22560497363094889"/>
    <n v="2.88341717496369E-2"/>
    <n v="5.7536958487513203E-2"/>
    <n v="8.6109038513236355E-2"/>
    <n v="0.11455108591600222"/>
    <n v="0.14286377060505245"/>
    <n v="0.16808045361310581"/>
    <n v="0.18786380268652353"/>
    <n v="0.20331930044614255"/>
    <n v="0.21532749220102737"/>
    <n v="0.22458975747751569"/>
    <n v="0.22560497363094889"/>
    <n v="0.22560497363094889"/>
    <n v="0.22560497363094889"/>
    <n v="0.22560497363094889"/>
    <n v="0.22560497363094889"/>
    <n v="0.22560497363094889"/>
    <n v="0.22560497363094889"/>
    <n v="0.22560497363094889"/>
    <n v="0.22560497363094889"/>
    <n v="0.22560497363094889"/>
  </r>
  <r>
    <x v="47"/>
    <s v="Under $50"/>
    <n v="46.884843829271361"/>
    <s v="Lighting"/>
    <s v="Rural"/>
    <s v="SC-Retro"/>
    <s v="M_Input(per KSF Btype)"/>
    <x v="2"/>
    <s v="All Btype"/>
    <s v="Retro_DISP_LAMP_REPL_from CFL to LED_PAR_MR"/>
    <n v="5.1603350980001648E-2"/>
    <n v="5.1379763104019621E-2"/>
    <n v="5.1157329542114029E-2"/>
    <n v="5.0936043129106982E-2"/>
    <n v="5.0715896751652223E-2"/>
    <n v="4.5447195013038191E-2"/>
    <n v="3.6200877052814225E-2"/>
    <n v="2.8835843021523862E-2"/>
    <n v="2.2969299972739315E-2"/>
    <n v="1.8296347855292314E-2"/>
    <n v="1.457412852343134E-2"/>
    <n v="1.1609200564772108E-2"/>
    <n v="9.2474834252734943E-3"/>
    <n v="7.3662479338909613E-3"/>
    <n v="5.8677367546350577E-3"/>
    <n v="4.6740830569062079E-3"/>
    <n v="3.1743689781199956E-5"/>
    <n v="1.1288053242391073E-5"/>
    <n v="3.8315026432257944E-6"/>
    <n v="1.2439582556939539E-6"/>
    <n v="0.43461007662731754"/>
    <n v="131.86313023437248"/>
    <n v="46.884843829271361"/>
    <s v="C-LOff-Lgt-LPD Int-All-All-C"/>
    <s v="C-LOff-HVAC-ER-All-All-C"/>
    <n v="0.43461007662731754"/>
    <n v="5.1603350980001648E-2"/>
    <n v="0.10298311408402128"/>
    <n v="0.1541404436261353"/>
    <n v="0.20507648675524229"/>
    <n v="0.25579238350689448"/>
    <n v="0.30123957851993266"/>
    <n v="0.33744045557274688"/>
    <n v="0.36627629859427074"/>
    <n v="0.38924559856701008"/>
    <n v="0.4075419464223024"/>
    <n v="0.42211607494573372"/>
    <n v="0.43372527551050583"/>
    <n v="0.43461007662731754"/>
    <n v="0.43461007662731754"/>
    <n v="0.43461007662731754"/>
    <n v="0.43461007662731754"/>
    <n v="0.43461007662731754"/>
    <n v="0.43461007662731754"/>
    <n v="0.43461007662731754"/>
    <n v="0.43461007662731754"/>
    <n v="4.9069305020496702E-2"/>
    <n v="4.8845717144514675E-2"/>
    <n v="4.8623283582609082E-2"/>
    <n v="4.8401997169602036E-2"/>
    <n v="4.8181850792147277E-2"/>
    <n v="4.2913149053533245E-2"/>
    <n v="3.3666831093309278E-2"/>
    <n v="2.6301797062018916E-2"/>
    <n v="2.0435254013234368E-2"/>
    <n v="1.5762301895787367E-2"/>
    <n v="1.2040082563926392E-2"/>
    <n v="9.0751546052671613E-3"/>
    <n v="6.713437465768547E-3"/>
    <n v="4.8322019743860141E-3"/>
    <n v="3.3336907951301105E-3"/>
    <n v="2.1400370974012607E-3"/>
    <n v="0"/>
    <n v="0"/>
    <n v="0"/>
    <n v="0"/>
    <n v="0.38392915743721862"/>
    <n v="0.38392915743721862"/>
    <n v="4.9069305020496702E-2"/>
    <n v="9.7915022165011384E-2"/>
    <n v="0.14653830574762047"/>
    <n v="0.1949403029172225"/>
    <n v="0.24312215370936979"/>
    <n v="0.28603530276290301"/>
    <n v="0.31970213385621227"/>
    <n v="0.34600393091823117"/>
    <n v="0.36643918493146554"/>
    <n v="0.38220148682725291"/>
    <n v="0.38392915743721862"/>
    <n v="0.38392915743721862"/>
    <n v="0.38392915743721862"/>
    <n v="0.38392915743721862"/>
    <n v="0.38392915743721862"/>
    <n v="0.38392915743721862"/>
    <n v="0.38392915743721862"/>
    <n v="0.38392915743721862"/>
    <n v="0.38392915743721862"/>
    <n v="0.38392915743721862"/>
  </r>
  <r>
    <x v="47"/>
    <s v="Under $5"/>
    <n v="-32.152645625129701"/>
    <s v="Lighting"/>
    <s v="Rural"/>
    <s v="SC-Retro"/>
    <s v="M_Input(per KSF Btype)"/>
    <x v="2"/>
    <s v="All Btype"/>
    <s v="Retro_DISP_LAMP_REPL_from INC_HAL to LED_PAR_MR"/>
    <n v="8.5359410588555298E-2"/>
    <n v="8.4989563883910685E-2"/>
    <n v="8.4621626581801501E-2"/>
    <n v="8.4255586829986615E-2"/>
    <n v="8.3891432861961823E-2"/>
    <n v="7.5176237696646303E-2"/>
    <n v="5.9881489657803634E-2"/>
    <n v="4.7698657497945759E-2"/>
    <n v="3.7994546285658376E-2"/>
    <n v="3.0264807210992482E-2"/>
    <n v="2.4107717754299825E-2"/>
    <n v="1.9203297824540597E-2"/>
    <n v="1.5296675886701392E-2"/>
    <n v="1.2184840130435958E-2"/>
    <n v="9.7060857745179478E-3"/>
    <n v="7.7316098122016562E-3"/>
    <n v="5.2508656863761821E-5"/>
    <n v="1.8672073676690945E-5"/>
    <n v="6.3378598692358605E-6"/>
    <n v="2.0576869812961103E-6"/>
    <n v="0.7189079637702529"/>
    <n v="18.172514342805769"/>
    <n v="-32.152645625129701"/>
    <s v="C-LOff-Lgt-LPD Int-All-All-C"/>
    <s v="C-LOff-HVAC-ER-All-All-C"/>
    <n v="0.7189079637702529"/>
    <n v="8.5359410588555298E-2"/>
    <n v="0.170348974472466"/>
    <n v="0.2549706010542675"/>
    <n v="0.33922618788425413"/>
    <n v="0.42311762074621595"/>
    <n v="0.49829385844286223"/>
    <n v="0.55817534810066582"/>
    <n v="0.6058740055986116"/>
    <n v="0.64386855188426995"/>
    <n v="0.6741333590952624"/>
    <n v="0.69824107684956227"/>
    <n v="0.71744437467410282"/>
    <n v="0.7189079637702529"/>
    <n v="0.7189079637702529"/>
    <n v="0.7189079637702529"/>
    <n v="0.7189079637702529"/>
    <n v="0.7189079637702529"/>
    <n v="0.7189079637702529"/>
    <n v="0.7189079637702529"/>
    <n v="0.7189079637702529"/>
    <n v="8.1167731842896343E-2"/>
    <n v="8.0797885138251729E-2"/>
    <n v="8.0429947836142546E-2"/>
    <n v="8.0063908084327659E-2"/>
    <n v="7.9699754116302868E-2"/>
    <n v="7.0984558950987348E-2"/>
    <n v="5.5689810912144672E-2"/>
    <n v="4.3506978752286797E-2"/>
    <n v="3.3802867539999414E-2"/>
    <n v="2.6073128465333523E-2"/>
    <n v="1.9916039008640866E-2"/>
    <n v="1.5011619078881638E-2"/>
    <n v="1.1104997141042433E-2"/>
    <n v="7.9931613847769971E-3"/>
    <n v="5.5144070288589879E-3"/>
    <n v="3.5399310665426963E-3"/>
    <n v="0"/>
    <n v="0"/>
    <n v="0"/>
    <n v="0"/>
    <n v="0.63507438885707368"/>
    <n v="0.63507438885707368"/>
    <n v="8.1167731842896343E-2"/>
    <n v="0.16196561698114809"/>
    <n v="0.24239556481729063"/>
    <n v="0.3224594729016183"/>
    <n v="0.40215922701792117"/>
    <n v="0.47314378596890849"/>
    <n v="0.52883359688105314"/>
    <n v="0.57234057563333995"/>
    <n v="0.60614344317333935"/>
    <n v="0.63221657163867284"/>
    <n v="0.63507438885707368"/>
    <n v="0.63507438885707368"/>
    <n v="0.63507438885707368"/>
    <n v="0.63507438885707368"/>
    <n v="0.63507438885707368"/>
    <n v="0.63507438885707368"/>
    <n v="0.63507438885707368"/>
    <n v="0.63507438885707368"/>
    <n v="0.63507438885707368"/>
    <n v="0.63507438885707368"/>
  </r>
  <r>
    <x v="47"/>
    <s v="Under $5"/>
    <n v="0.37047327902808858"/>
    <s v="Lighting"/>
    <s v="Rural"/>
    <s v="SC-Retro"/>
    <s v="M_Input(per KSF Btype)"/>
    <x v="2"/>
    <s v="All Btype"/>
    <s v="Retro_DISP_LAMP_REPL_from INC_HAL to HID_CMH"/>
    <n v="2.0617794401544116E-2"/>
    <n v="2.0528461271618861E-2"/>
    <n v="2.0439589340624495E-2"/>
    <n v="2.0351175745759259E-2"/>
    <n v="2.0263217644930376E-2"/>
    <n v="1.8158140994929489E-2"/>
    <n v="1.4463832794884827E-2"/>
    <n v="1.1521179759108756E-2"/>
    <n v="9.1772393728628537E-3"/>
    <n v="7.3101907379181921E-3"/>
    <n v="5.8230014092347923E-3"/>
    <n v="4.6383830868565344E-3"/>
    <n v="3.6947738542767359E-3"/>
    <n v="2.9431380429271142E-3"/>
    <n v="2.34441732391243E-3"/>
    <n v="1.8675004946942296E-3"/>
    <n v="1.2682991647360587E-5"/>
    <n v="4.5100706935775661E-6"/>
    <n v="1.5308527885643864E-6"/>
    <n v="4.970156990374694E-7"/>
    <n v="0.17364572328285416"/>
    <n v="12.935340373482788"/>
    <n v="0.37047327902808858"/>
    <s v="C-LOff-Lgt-LPD Int-All-All-C"/>
    <s v="C-LOff-HVAC-ER-All-All-C"/>
    <n v="0.17364572328285416"/>
    <n v="2.0617794401544116E-2"/>
    <n v="4.1146255673162976E-2"/>
    <n v="6.1585845013787471E-2"/>
    <n v="8.193702075954673E-2"/>
    <n v="0.1022002384044771"/>
    <n v="0.12035837939940659"/>
    <n v="0.13482221219429141"/>
    <n v="0.14634339195340018"/>
    <n v="0.15552063132626304"/>
    <n v="0.16283082206418123"/>
    <n v="0.16865382347341601"/>
    <n v="0.17329220656027255"/>
    <n v="0.17364572328285416"/>
    <n v="0.17364572328285416"/>
    <n v="0.17364572328285416"/>
    <n v="0.17364572328285416"/>
    <n v="0.17364572328285416"/>
    <n v="0.17364572328285416"/>
    <n v="0.17364572328285416"/>
    <n v="0.17364572328285416"/>
    <n v="1.9605332272536559E-2"/>
    <n v="1.9515999142611304E-2"/>
    <n v="1.9427127211616938E-2"/>
    <n v="1.9338713616751702E-2"/>
    <n v="1.925075551592282E-2"/>
    <n v="1.7145678865921932E-2"/>
    <n v="1.3451370665877272E-2"/>
    <n v="1.0508717630101201E-2"/>
    <n v="8.1647772438552986E-3"/>
    <n v="6.2977286089106362E-3"/>
    <n v="4.8105392802272363E-3"/>
    <n v="3.6259209578489789E-3"/>
    <n v="2.6823117252691804E-3"/>
    <n v="1.9306759139195587E-3"/>
    <n v="1.3319551949048745E-3"/>
    <n v="8.5503836568667411E-4"/>
    <n v="0"/>
    <n v="0"/>
    <n v="0"/>
    <n v="0"/>
    <n v="0.15339648070270304"/>
    <n v="0.15339648070270304"/>
    <n v="1.9605332272536559E-2"/>
    <n v="3.9121331415147863E-2"/>
    <n v="5.8548458626764804E-2"/>
    <n v="7.7887172243516503E-2"/>
    <n v="9.713792775943933E-2"/>
    <n v="0.11428360662536126"/>
    <n v="0.12773497729123853"/>
    <n v="0.13824369492133973"/>
    <n v="0.14640847216519504"/>
    <n v="0.15270620077410568"/>
    <n v="0.15339648070270304"/>
    <n v="0.15339648070270304"/>
    <n v="0.15339648070270304"/>
    <n v="0.15339648070270304"/>
    <n v="0.15339648070270304"/>
    <n v="0.15339648070270304"/>
    <n v="0.15339648070270304"/>
    <n v="0.15339648070270304"/>
    <n v="0.15339648070270304"/>
    <n v="0.15339648070270304"/>
  </r>
  <r>
    <x v="47"/>
    <s v="Under $5"/>
    <n v="0"/>
    <s v="Lighting"/>
    <s v="Rural"/>
    <s v="SC-Retro"/>
    <s v="M_Input(per KSF Btype)"/>
    <x v="2"/>
    <s v="All Btype"/>
    <s v="Retro_DISP_LAMP_REPL_from HID_CMH to LED_PAR_MR"/>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0.64211148973266496"/>
    <s v="Lighting"/>
    <s v="Rural"/>
    <s v="SC-Retro"/>
    <s v="M_Input(per KSF Btype)"/>
    <x v="2"/>
    <s v="All Btype"/>
    <s v="Retro_OTHER_LAMP_REPL_from CFL to LED_OMNI"/>
    <n v="0.32222045395558935"/>
    <n v="0.32082433169744728"/>
    <n v="0.31943541718063706"/>
    <n v="0.31805366566452004"/>
    <n v="0.31667903273210368"/>
    <n v="0.28378032685870536"/>
    <n v="0.22604468151823701"/>
    <n v="0.18005610589491292"/>
    <n v="0.14342437310178591"/>
    <n v="0.11424563327188551"/>
    <n v="9.1003437173044613E-2"/>
    <n v="7.2489902399788544E-2"/>
    <n v="5.7742922710449111E-2"/>
    <n v="4.5996155445944112E-2"/>
    <n v="3.6639186503665773E-2"/>
    <n v="2.9185801615986433E-2"/>
    <n v="1.9821321556205896E-4"/>
    <n v="7.0484601696655104E-5"/>
    <n v="2.3924580431040379E-5"/>
    <n v="7.7674954482480411E-6"/>
    <n v="2.7137822161742728"/>
    <n v="26.091931532682786"/>
    <n v="0.64211148973266496"/>
    <s v="C-LOff-Lgt-LPD Int-All-All-C"/>
    <s v="C-LOff-HVAC-ER-All-All-C"/>
    <n v="2.7137822161742728"/>
    <n v="0.32222045395558935"/>
    <n v="0.64304478565303658"/>
    <n v="0.96248020283367364"/>
    <n v="1.2805338684981937"/>
    <n v="1.5972129012302974"/>
    <n v="1.8809932280890027"/>
    <n v="2.1070379096072398"/>
    <n v="2.2870940155021526"/>
    <n v="2.4305183886039385"/>
    <n v="2.5447640218758241"/>
    <n v="2.6357674590488687"/>
    <n v="2.7082573614486574"/>
    <n v="2.7137822161742728"/>
    <n v="2.7137822161742728"/>
    <n v="2.7137822161742728"/>
    <n v="2.7137822161742728"/>
    <n v="2.7137822161742728"/>
    <n v="2.7137822161742728"/>
    <n v="2.7137822161742728"/>
    <n v="2.7137822161742728"/>
    <n v="0.30639742262313874"/>
    <n v="0.30500130036499667"/>
    <n v="0.30361238584818645"/>
    <n v="0.30223063433206943"/>
    <n v="0.30085600139965307"/>
    <n v="0.26795729552625475"/>
    <n v="0.21022165018578642"/>
    <n v="0.16423307456246233"/>
    <n v="0.12760134176933532"/>
    <n v="9.8422601939434917E-2"/>
    <n v="7.5180405840594017E-2"/>
    <n v="5.6666871067337948E-2"/>
    <n v="4.1919891377998522E-2"/>
    <n v="3.0173124113493519E-2"/>
    <n v="2.081615517121518E-2"/>
    <n v="1.336277028353584E-2"/>
    <n v="0"/>
    <n v="0"/>
    <n v="0"/>
    <n v="0"/>
    <n v="2.3973215895252609"/>
    <n v="2.3973215895252609"/>
    <n v="0.30639742262313874"/>
    <n v="0.61139872298813547"/>
    <n v="0.91501110883632197"/>
    <n v="1.2172417431683913"/>
    <n v="1.5180977445680444"/>
    <n v="1.7860550400942992"/>
    <n v="1.9962766902800855"/>
    <n v="2.1605097648425478"/>
    <n v="2.2881111066118831"/>
    <n v="2.3865337085513181"/>
    <n v="2.3973215895252609"/>
    <n v="2.3973215895252609"/>
    <n v="2.3973215895252609"/>
    <n v="2.3973215895252609"/>
    <n v="2.3973215895252609"/>
    <n v="2.3973215895252609"/>
    <n v="2.3973215895252609"/>
    <n v="2.3973215895252609"/>
    <n v="2.3973215895252609"/>
    <n v="2.3973215895252609"/>
  </r>
  <r>
    <x v="47"/>
    <s v="Under $5"/>
    <n v="-3.1057787728524877"/>
    <s v="Lighting"/>
    <s v="Rural"/>
    <s v="SC-Retro"/>
    <s v="M_Input(per KSF Btype)"/>
    <x v="2"/>
    <s v="All Btype"/>
    <s v="Retro_OTHER_LAMP_REPL_from EISA_2020 to LED_OMNI"/>
    <n v="0.15665870753137573"/>
    <n v="0.15597993402140337"/>
    <n v="0.155304664806169"/>
    <n v="0.15463287813345131"/>
    <n v="0.15396455240838083"/>
    <n v="0.1379696995729621"/>
    <n v="0.10989950270465812"/>
    <n v="8.7540553327248791E-2"/>
    <n v="6.9730759307167947E-2"/>
    <n v="5.554449765607955E-2"/>
    <n v="4.4244493710529145E-2"/>
    <n v="3.5243493327681896E-2"/>
    <n v="2.8073735015437144E-2"/>
    <n v="2.2362634572437763E-2"/>
    <n v="1.7813417901324201E-2"/>
    <n v="1.4189694984595066E-2"/>
    <n v="9.6368265218414419E-5"/>
    <n v="3.4268546478379948E-5"/>
    <n v="1.16317688791842E-5"/>
    <n v="3.776438716848485E-6"/>
    <n v="1.3193998372495912"/>
    <n v="13.429282935531743"/>
    <n v="-3.1057787728524877"/>
    <s v="C-LOff-Lgt-LPD Int-All-All-C"/>
    <s v="C-LOff-HVAC-ER-All-All-C"/>
    <n v="1.3193998372495912"/>
    <n v="0.15665870753137573"/>
    <n v="0.3126386415527791"/>
    <n v="0.4679433063589481"/>
    <n v="0.62257618449239938"/>
    <n v="0.77654073690078018"/>
    <n v="0.91451043647374231"/>
    <n v="1.0244099391784005"/>
    <n v="1.1119504925056494"/>
    <n v="1.1816812518128172"/>
    <n v="1.2372257494688967"/>
    <n v="1.2814702431794258"/>
    <n v="1.3167137365071078"/>
    <n v="1.3193998372495912"/>
    <n v="1.3193998372495912"/>
    <n v="1.3193998372495912"/>
    <n v="1.3193998372495912"/>
    <n v="1.3193998372495912"/>
    <n v="1.3193998372495912"/>
    <n v="1.3193998372495912"/>
    <n v="1.3193998372495912"/>
    <n v="0.14896578919754513"/>
    <n v="0.14828701568757277"/>
    <n v="0.14761174647233841"/>
    <n v="0.14693995979962071"/>
    <n v="0.14627163407455024"/>
    <n v="0.1302767812391315"/>
    <n v="0.10220658437082752"/>
    <n v="7.9847634993418196E-2"/>
    <n v="6.2037840973337352E-2"/>
    <n v="4.7851579322248955E-2"/>
    <n v="3.655157537669855E-2"/>
    <n v="2.7550574993851298E-2"/>
    <n v="2.0380816681606545E-2"/>
    <n v="1.4669716238607165E-2"/>
    <n v="1.0120499567493602E-2"/>
    <n v="6.4967766507644685E-3"/>
    <n v="0"/>
    <n v="0"/>
    <n v="0"/>
    <n v="0"/>
    <n v="1.1655414705729792"/>
    <n v="1.1655414705729792"/>
    <n v="0.14896578919754513"/>
    <n v="0.2972528048851179"/>
    <n v="0.44486455135745628"/>
    <n v="0.591804511157077"/>
    <n v="0.73807614523162723"/>
    <n v="0.86835292647075879"/>
    <n v="0.97055951084158631"/>
    <n v="1.0504071458350046"/>
    <n v="1.1124449868083419"/>
    <n v="1.1602965661305908"/>
    <n v="1.1655414705729792"/>
    <n v="1.1655414705729792"/>
    <n v="1.1655414705729792"/>
    <n v="1.1655414705729792"/>
    <n v="1.1655414705729792"/>
    <n v="1.1655414705729792"/>
    <n v="1.1655414705729792"/>
    <n v="1.1655414705729792"/>
    <n v="1.1655414705729792"/>
    <n v="1.1655414705729792"/>
  </r>
  <r>
    <x v="47"/>
    <s v="Under $5"/>
    <n v="0"/>
    <s v="Lighting"/>
    <s v="Rural"/>
    <s v="SC-Retro"/>
    <s v="M_Input(per KSF Btype)"/>
    <x v="2"/>
    <s v="All Btype"/>
    <s v="Retro_OTHER_LAMP_REPL_from EISA_2020 to CFL_OMNI"/>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0"/>
    <s v="Lighting"/>
    <s v="Rural"/>
    <s v="SC-Retro"/>
    <s v="M_Input(per KSF Btype)"/>
    <x v="2"/>
    <s v="All Btype"/>
    <s v="Retro_OTHER_LAMP_REPL_from HID to LED_OMNI"/>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8"/>
    <s v="Under $20"/>
    <n v="16.87175728472943"/>
    <s v="Motors/Drives"/>
    <s v="Rural"/>
    <s v="SC-New"/>
    <s v="M_Input_New"/>
    <x v="2"/>
    <s v="Large Off"/>
    <s v="MotorsRewind-New-Large Off"/>
    <n v="4.8403997231342895E-4"/>
    <n v="4.430388249498545E-4"/>
    <n v="6.6979851004894783E-4"/>
    <n v="6.3801562627799791E-4"/>
    <n v="6.4918013528669251E-4"/>
    <n v="7.7059635402266125E-4"/>
    <n v="8.0039676678268974E-4"/>
    <n v="8.9151670395719133E-4"/>
    <n v="9.8926477721149688E-4"/>
    <n v="9.3207858406501036E-4"/>
    <n v="1.0481657760538022E-3"/>
    <n v="1.0125641607451475E-3"/>
    <n v="1.0140023005887988E-3"/>
    <n v="9.2917465592206813E-4"/>
    <n v="9.2597338491753986E-4"/>
    <n v="9.8300959030337776E-4"/>
    <n v="1.0400431370545904E-3"/>
    <n v="1.0970766838058032E-3"/>
    <n v="1.1541102305570158E-3"/>
    <n v="1.2111437773082282E-3"/>
    <n v="1.7683189952172343E-2"/>
    <n v="10.699097158055034"/>
    <n v="16.87175728472943"/>
    <s v="C-All-Mot-All-All-All-C"/>
    <n v="0"/>
    <n v="1.7683189952172343E-2"/>
    <n v="4.8403997231342895E-4"/>
    <n v="9.270787972632834E-4"/>
    <n v="1.5968773073122312E-3"/>
    <n v="2.234892933590229E-3"/>
    <n v="2.8840730688769215E-3"/>
    <n v="3.6546694228995827E-3"/>
    <n v="4.4550661896822722E-3"/>
    <n v="5.3465828936394635E-3"/>
    <n v="6.3358476708509602E-3"/>
    <n v="7.2679262549159704E-3"/>
    <n v="8.3160920309697725E-3"/>
    <n v="9.3286561917149194E-3"/>
    <n v="1.0342658492303718E-2"/>
    <n v="1.1271833148225786E-2"/>
    <n v="1.2197806533143327E-2"/>
    <n v="1.3180816123446704E-2"/>
    <n v="1.4220859260501295E-2"/>
    <n v="1.5317935944307097E-2"/>
    <n v="1.6472046174864113E-2"/>
    <n v="1.7683189952172343E-2"/>
    <n v="3.6414178570370599E-4"/>
    <n v="3.2314063834013154E-4"/>
    <n v="5.4990032343922482E-4"/>
    <n v="5.1811743966827489E-4"/>
    <n v="5.2928194867696949E-4"/>
    <n v="6.5069816741293823E-4"/>
    <n v="6.8049858017296672E-4"/>
    <n v="7.7161851734746832E-4"/>
    <n v="8.6936659060177386E-4"/>
    <n v="8.1218039745528734E-4"/>
    <n v="9.2826758944407914E-4"/>
    <n v="8.9266597413542451E-4"/>
    <n v="8.941041139790758E-4"/>
    <n v="8.0927646931234511E-4"/>
    <n v="8.0607519830781685E-4"/>
    <n v="8.6311140369365474E-4"/>
    <n v="9.2014495044486736E-4"/>
    <n v="9.771784971960803E-4"/>
    <n v="1.0342120439472929E-3"/>
    <n v="1.0912455906985053E-3"/>
    <n v="1.5285226219977884E-2"/>
    <n v="1.5285226219977884E-2"/>
    <n v="3.6414178570370599E-4"/>
    <n v="6.8728242404383758E-4"/>
    <n v="1.2371827474830623E-3"/>
    <n v="1.7553001871513372E-3"/>
    <n v="2.2845821358283068E-3"/>
    <n v="2.9352803032412448E-3"/>
    <n v="3.6157788834142116E-3"/>
    <n v="4.3873974007616803E-3"/>
    <n v="5.2567639913634542E-3"/>
    <n v="6.0689443888187417E-3"/>
    <n v="6.9972119782628212E-3"/>
    <n v="7.8898779523982453E-3"/>
    <n v="8.7839820663773212E-3"/>
    <n v="9.5932585356896666E-3"/>
    <n v="1.0399333733997483E-2"/>
    <n v="1.1262445137691137E-2"/>
    <n v="1.2182590088136006E-2"/>
    <n v="1.3159768585332085E-2"/>
    <n v="1.4193980629279379E-2"/>
    <n v="1.5285226219977884E-2"/>
  </r>
  <r>
    <x v="48"/>
    <s v="Under $20"/>
    <n v="16.871757284729426"/>
    <s v="Motors/Drives"/>
    <s v="Rural"/>
    <s v="SC-New"/>
    <s v="M_Input_New"/>
    <x v="2"/>
    <s v="Medium Off"/>
    <s v="MotorsRewind-New-Medium Off"/>
    <n v="4.4439523292839022E-4"/>
    <n v="3.5635459263982412E-4"/>
    <n v="6.3338652698264632E-4"/>
    <n v="6.0265345734691813E-4"/>
    <n v="6.00761960388037E-4"/>
    <n v="7.3150838637497787E-4"/>
    <n v="7.6335902258807379E-4"/>
    <n v="8.3677900071399826E-4"/>
    <n v="9.0189881813599964E-4"/>
    <n v="8.725166971840408E-4"/>
    <n v="1.0131479321519674E-3"/>
    <n v="9.4687908508286445E-4"/>
    <n v="9.7451134072688156E-4"/>
    <n v="8.4018826242997918E-4"/>
    <n v="8.5853102943519684E-4"/>
    <n v="9.39045912133555E-4"/>
    <n v="1.0195583298363102E-3"/>
    <n v="1.1000707475390657E-3"/>
    <n v="1.1805831652418211E-3"/>
    <n v="1.2610955829445768E-3"/>
    <n v="1.6877225082805123E-2"/>
    <n v="10.699097158055034"/>
    <n v="16.871757284729426"/>
    <s v="C-All-Mot-All-All-All-C"/>
    <n v="0"/>
    <n v="1.6877225082805123E-2"/>
    <n v="4.4439523292839022E-4"/>
    <n v="8.0074982556821439E-4"/>
    <n v="1.4341363525508608E-3"/>
    <n v="2.0367898098977788E-3"/>
    <n v="2.6375517702858157E-3"/>
    <n v="3.3690601566607938E-3"/>
    <n v="4.1324191792488675E-3"/>
    <n v="4.969198179962866E-3"/>
    <n v="5.8710969980988658E-3"/>
    <n v="6.7436136952829066E-3"/>
    <n v="7.7567616274348741E-3"/>
    <n v="8.7036407125177379E-3"/>
    <n v="9.6781520532446194E-3"/>
    <n v="1.0518340315674599E-2"/>
    <n v="1.1376871345109795E-2"/>
    <n v="1.2315917257243351E-2"/>
    <n v="1.333547558707966E-2"/>
    <n v="1.4435546334618726E-2"/>
    <n v="1.5616129499860546E-2"/>
    <n v="1.6877225082805123E-2"/>
    <n v="3.2996176883590741E-4"/>
    <n v="2.4192112854734134E-4"/>
    <n v="5.1895306289016351E-4"/>
    <n v="4.8821999325443532E-4"/>
    <n v="4.863284962955542E-4"/>
    <n v="6.1707492228249507E-4"/>
    <n v="6.4892555849559099E-4"/>
    <n v="7.2234553662151545E-4"/>
    <n v="7.8746535404351683E-4"/>
    <n v="7.5808323309155799E-4"/>
    <n v="8.9871446805948462E-4"/>
    <n v="8.3244562099038164E-4"/>
    <n v="8.6007787663439875E-4"/>
    <n v="7.2575479833749638E-4"/>
    <n v="7.4409756534271404E-4"/>
    <n v="8.2461244804107219E-4"/>
    <n v="9.0512486574382742E-4"/>
    <n v="9.8563728344658297E-4"/>
    <n v="1.0661497011493384E-3"/>
    <n v="1.1466621188520941E-3"/>
    <n v="1.4588555800955468E-2"/>
    <n v="1.4588555800955472E-2"/>
    <n v="3.2996176883590741E-4"/>
    <n v="5.7188289738324878E-4"/>
    <n v="1.0908359602734123E-3"/>
    <n v="1.5790559535278476E-3"/>
    <n v="2.0653844498234016E-3"/>
    <n v="2.6824593721058968E-3"/>
    <n v="3.331384930601488E-3"/>
    <n v="4.0537304672230035E-3"/>
    <n v="4.8411958212665205E-3"/>
    <n v="5.5992790543580783E-3"/>
    <n v="6.4979935224175629E-3"/>
    <n v="7.3304391434079446E-3"/>
    <n v="8.1905170200423441E-3"/>
    <n v="8.9162718183798412E-3"/>
    <n v="9.6603693837225557E-3"/>
    <n v="1.0484981831763628E-2"/>
    <n v="1.1390106697507455E-2"/>
    <n v="1.2375743980954038E-2"/>
    <n v="1.3441893682103377E-2"/>
    <n v="1.4588555800955472E-2"/>
  </r>
  <r>
    <x v="48"/>
    <s v="Under $20"/>
    <n v="16.871757284729426"/>
    <s v="Motors/Drives"/>
    <s v="Rural"/>
    <s v="SC-New"/>
    <s v="M_Input_New"/>
    <x v="2"/>
    <s v="Small Off"/>
    <s v="MotorsRewind-New-Small Off"/>
    <n v="1.1868287011182696E-4"/>
    <n v="9.4441825099930842E-5"/>
    <n v="1.6784689469217316E-4"/>
    <n v="1.6031016656674359E-4"/>
    <n v="1.5966890571510208E-4"/>
    <n v="1.9303364539561443E-4"/>
    <n v="2.0179165107814625E-4"/>
    <n v="2.2178619853814948E-4"/>
    <n v="2.3937014566700733E-4"/>
    <n v="2.3065739769089391E-4"/>
    <n v="2.6872467633191265E-4"/>
    <n v="2.5023775566969505E-4"/>
    <n v="2.5547589036294902E-4"/>
    <n v="2.2311326801901252E-4"/>
    <n v="2.2813944988217893E-4"/>
    <n v="2.4811254935304964E-4"/>
    <n v="2.6808499379489818E-4"/>
    <n v="2.8805743823674679E-4"/>
    <n v="3.0802988267859545E-4"/>
    <n v="3.2800232712044389E-4"/>
    <n v="4.4535679320050698E-3"/>
    <n v="10.699097158055034"/>
    <n v="16.871757284729426"/>
    <s v="C-All-Mot-All-All-All-C"/>
    <n v="0"/>
    <n v="4.4535679320050698E-3"/>
    <n v="1.1868287011182696E-4"/>
    <n v="2.1312469521175782E-4"/>
    <n v="3.8097158990393096E-4"/>
    <n v="5.4128175647067452E-4"/>
    <n v="7.0095066218577658E-4"/>
    <n v="8.9398430758139103E-4"/>
    <n v="1.0957759586595374E-3"/>
    <n v="1.3175621571976869E-3"/>
    <n v="1.5569323028646943E-3"/>
    <n v="1.7875897005555882E-3"/>
    <n v="2.0563143768875009E-3"/>
    <n v="2.306552132557196E-3"/>
    <n v="2.562028022920145E-3"/>
    <n v="2.7851412909391574E-3"/>
    <n v="3.0132807408213363E-3"/>
    <n v="3.2613932901743858E-3"/>
    <n v="3.5294782839692838E-3"/>
    <n v="3.8175357222060306E-3"/>
    <n v="4.1255656048846262E-3"/>
    <n v="4.4535679320050698E-3"/>
    <n v="8.8486128435983331E-5"/>
    <n v="6.4245083424087211E-5"/>
    <n v="1.3765015301632952E-4"/>
    <n v="1.3011342489089995E-4"/>
    <n v="1.2947216403925844E-4"/>
    <n v="1.6283690371977078E-4"/>
    <n v="1.7159490940230261E-4"/>
    <n v="1.9158945686230584E-4"/>
    <n v="2.0917340399116368E-4"/>
    <n v="2.0046065601505027E-4"/>
    <n v="2.38527934656069E-4"/>
    <n v="2.2004101399385141E-4"/>
    <n v="2.2527914868710538E-4"/>
    <n v="1.9291652634316887E-4"/>
    <n v="1.9794270820633529E-4"/>
    <n v="2.1791580767720599E-4"/>
    <n v="2.3788825211905454E-4"/>
    <n v="2.5786069656090314E-4"/>
    <n v="2.778331410027518E-4"/>
    <n v="2.9780558544460024E-4"/>
    <n v="3.8496330984881971E-3"/>
    <n v="3.8496330984881971E-3"/>
    <n v="8.8486128435983331E-5"/>
    <n v="1.5273121186007053E-4"/>
    <n v="2.9038136487640007E-4"/>
    <n v="4.2049478976730005E-4"/>
    <n v="5.4996695380655851E-4"/>
    <n v="7.1280385752632927E-4"/>
    <n v="8.8439876692863193E-4"/>
    <n v="1.0759882237909378E-3"/>
    <n v="1.2851616277821014E-3"/>
    <n v="1.4856222837971516E-3"/>
    <n v="1.7241502184532206E-3"/>
    <n v="1.9441912324470721E-3"/>
    <n v="2.1694703811341773E-3"/>
    <n v="2.362386907477346E-3"/>
    <n v="2.5603296156836812E-3"/>
    <n v="2.7782454233608871E-3"/>
    <n v="3.0161336754799418E-3"/>
    <n v="3.2739943720408449E-3"/>
    <n v="3.5518275130435968E-3"/>
    <n v="3.8496330984881971E-3"/>
  </r>
  <r>
    <x v="48"/>
    <s v="Under $15"/>
    <n v="10.57575059243967"/>
    <s v="Motors/Drives"/>
    <s v="Rural"/>
    <s v="SC-New"/>
    <s v="M_Input_New"/>
    <x v="2"/>
    <s v="XLarge Ret"/>
    <s v="MotorsRewind-New-XLarge Ret"/>
    <n v="5.8751429892413809E-5"/>
    <n v="5.7756111352650293E-5"/>
    <n v="6.2758254558018515E-5"/>
    <n v="6.623352335591484E-5"/>
    <n v="9.3510062448039962E-5"/>
    <n v="1.1756604481199738E-4"/>
    <n v="1.2859985797252871E-4"/>
    <n v="1.8524586359005169E-4"/>
    <n v="2.1499809677713759E-4"/>
    <n v="1.9443298369255853E-4"/>
    <n v="1.9619605864861617E-4"/>
    <n v="1.9060299176195677E-4"/>
    <n v="1.6521055524699508E-4"/>
    <n v="1.6661674915440834E-4"/>
    <n v="1.5612643860298539E-4"/>
    <n v="1.6847225950973932E-4"/>
    <n v="1.8081763214966145E-4"/>
    <n v="1.9316300478958344E-4"/>
    <n v="2.0550837742950559E-4"/>
    <n v="2.1785375006942761E-4"/>
    <n v="3.0204200458141903E-3"/>
    <n v="6.4606438413234066"/>
    <n v="10.57575059243967"/>
    <s v="C-All-Mot-All-All-All-C"/>
    <n v="0"/>
    <n v="3.0204200458141903E-3"/>
    <n v="5.8751429892413809E-5"/>
    <n v="1.1650754124506411E-4"/>
    <n v="1.7926579580308262E-4"/>
    <n v="2.4549931915899745E-4"/>
    <n v="3.390093816070374E-4"/>
    <n v="4.5657542641903477E-4"/>
    <n v="5.8517528439156353E-4"/>
    <n v="7.7042114798161522E-4"/>
    <n v="9.8541924475875273E-4"/>
    <n v="1.1798522284513112E-3"/>
    <n v="1.3760482870999273E-3"/>
    <n v="1.5666512788618842E-3"/>
    <n v="1.7318618341088793E-3"/>
    <n v="1.8984785832632876E-3"/>
    <n v="2.0546050218662728E-3"/>
    <n v="2.2230772813760123E-3"/>
    <n v="2.4038949135256737E-3"/>
    <n v="2.597057918315257E-3"/>
    <n v="2.8025662957447627E-3"/>
    <n v="3.0204200458141903E-3"/>
    <n v="3.8271930024332069E-5"/>
    <n v="3.7276611484568553E-5"/>
    <n v="4.2278754689936776E-5"/>
    <n v="4.57540234878331E-5"/>
    <n v="7.3030562579958229E-5"/>
    <n v="9.7086544943915647E-5"/>
    <n v="1.0812035810444696E-4"/>
    <n v="1.6476636372196994E-4"/>
    <n v="1.9451859690905584E-4"/>
    <n v="1.7395348382447679E-4"/>
    <n v="1.7571655878053443E-4"/>
    <n v="1.7012349189387502E-4"/>
    <n v="1.4473105537891334E-4"/>
    <n v="1.4613724928632659E-4"/>
    <n v="1.3564693873490365E-4"/>
    <n v="1.4799275964165758E-4"/>
    <n v="1.603381322815797E-4"/>
    <n v="1.7268350492150169E-4"/>
    <n v="1.8502887756142384E-4"/>
    <n v="1.9737425020134586E-4"/>
    <n v="2.6108300484525555E-3"/>
    <n v="2.610830048452556E-3"/>
    <n v="3.8271930024332069E-5"/>
    <n v="7.5548541508900616E-5"/>
    <n v="1.1782729619883738E-4"/>
    <n v="1.6358131968667049E-4"/>
    <n v="2.3661188226662872E-4"/>
    <n v="3.336984272105444E-4"/>
    <n v="4.4181878531499138E-4"/>
    <n v="6.0658514903696135E-4"/>
    <n v="8.0110374594601725E-4"/>
    <n v="9.7505722977049407E-4"/>
    <n v="1.1507737885510284E-3"/>
    <n v="1.3208972804449035E-3"/>
    <n v="1.465628335823817E-3"/>
    <n v="1.6117655851101435E-3"/>
    <n v="1.7474125238450473E-3"/>
    <n v="1.8954052834867048E-3"/>
    <n v="2.0557434157682845E-3"/>
    <n v="2.2284269206897861E-3"/>
    <n v="2.41345579825121E-3"/>
    <n v="2.610830048452556E-3"/>
  </r>
  <r>
    <x v="48"/>
    <s v="Under $15"/>
    <n v="10.57575059243967"/>
    <s v="Motors/Drives"/>
    <s v="Rural"/>
    <s v="SC-New"/>
    <s v="M_Input_New"/>
    <x v="2"/>
    <s v="Large Ret"/>
    <s v="MotorsRewind-New-Large Ret"/>
    <n v="2.500741946629205E-5"/>
    <n v="2.4322284760115111E-5"/>
    <n v="2.6238632737824401E-5"/>
    <n v="2.7600969690553372E-5"/>
    <n v="3.9798769297252326E-5"/>
    <n v="5.0729407167310327E-5"/>
    <n v="5.5173800664646218E-5"/>
    <n v="7.8049277234140603E-5"/>
    <n v="9.0604407850781348E-5"/>
    <n v="8.1972445898491206E-5"/>
    <n v="8.3091864498457895E-5"/>
    <n v="8.0587665623736514E-5"/>
    <n v="7.0383107569290627E-5"/>
    <n v="7.0751085284702749E-5"/>
    <n v="6.6177947991449026E-5"/>
    <n v="7.1121231932721982E-5"/>
    <n v="7.6064325865311266E-5"/>
    <n v="8.1007419797900576E-5"/>
    <n v="8.5950513730489859E-5"/>
    <n v="9.0893607663079156E-5"/>
    <n v="1.2755261847245468E-3"/>
    <n v="6.4606438413234084"/>
    <n v="10.57575059243967"/>
    <s v="C-All-Mot-All-All-All-C"/>
    <n v="0"/>
    <n v="1.2755261847245468E-3"/>
    <n v="2.500741946629205E-5"/>
    <n v="4.9329704226407157E-5"/>
    <n v="7.5568336964231561E-5"/>
    <n v="1.0316930665478494E-4"/>
    <n v="1.4296807595203727E-4"/>
    <n v="1.9369748311934759E-4"/>
    <n v="2.4887128378399382E-4"/>
    <n v="3.2692056101813442E-4"/>
    <n v="4.1752496886891577E-4"/>
    <n v="4.9949741476740695E-4"/>
    <n v="5.8258927926586488E-4"/>
    <n v="6.6317694488960137E-4"/>
    <n v="7.3356005245889201E-4"/>
    <n v="8.0431113774359479E-4"/>
    <n v="8.7048908573504385E-4"/>
    <n v="9.4161031766776585E-4"/>
    <n v="1.0176746435330772E-3"/>
    <n v="1.0986820633309777E-3"/>
    <n v="1.1846325770614675E-3"/>
    <n v="1.2755261847245468E-3"/>
    <n v="1.6358907691248646E-5"/>
    <n v="1.5673772985071707E-5"/>
    <n v="1.7590120962780997E-5"/>
    <n v="1.8952457915509968E-5"/>
    <n v="3.1150257522208919E-5"/>
    <n v="4.2080895392266926E-5"/>
    <n v="4.6525288889602811E-5"/>
    <n v="6.9400765459097196E-5"/>
    <n v="8.195589607573794E-5"/>
    <n v="7.3323934123447799E-5"/>
    <n v="7.4443352723414487E-5"/>
    <n v="7.1939153848693107E-5"/>
    <n v="6.1734595794247219E-5"/>
    <n v="6.2102573509659342E-5"/>
    <n v="5.7529436216405619E-5"/>
    <n v="6.2472720157678575E-5"/>
    <n v="6.7415814090267858E-5"/>
    <n v="7.2358908022857168E-5"/>
    <n v="7.7302001955446452E-5"/>
    <n v="8.2245095888035748E-5"/>
    <n v="1.1025559492236787E-3"/>
    <n v="1.1025559492236785E-3"/>
    <n v="1.6358907691248646E-5"/>
    <n v="3.2032680676320356E-5"/>
    <n v="4.9622801639101353E-5"/>
    <n v="6.8575259554611324E-5"/>
    <n v="9.9725517076820243E-5"/>
    <n v="1.4180641246908717E-4"/>
    <n v="1.8833170135868998E-4"/>
    <n v="2.5773246681778716E-4"/>
    <n v="3.3968836289352512E-4"/>
    <n v="4.130122970169729E-4"/>
    <n v="4.8745564974038739E-4"/>
    <n v="5.5939480358908054E-4"/>
    <n v="6.2112939938332773E-4"/>
    <n v="6.8323197289298706E-4"/>
    <n v="7.4076140910939268E-4"/>
    <n v="8.0323412926707122E-4"/>
    <n v="8.7064994335733911E-4"/>
    <n v="9.4300885138019633E-4"/>
    <n v="1.0203108533356428E-3"/>
    <n v="1.1025559492236785E-3"/>
  </r>
  <r>
    <x v="48"/>
    <s v="Under $15"/>
    <n v="10.57575059243967"/>
    <s v="Motors/Drives"/>
    <s v="Rural"/>
    <s v="SC-New"/>
    <s v="M_Input_New"/>
    <x v="2"/>
    <s v="Medium Ret"/>
    <s v="MotorsRewind-New-Medium Ret"/>
    <n v="1.0546359587079904E-4"/>
    <n v="1.0227898697189812E-4"/>
    <n v="1.0684125733914986E-4"/>
    <n v="1.1295895571302956E-4"/>
    <n v="1.6458563347157275E-4"/>
    <n v="2.124667536749149E-4"/>
    <n v="2.3202278619221408E-4"/>
    <n v="3.2186747334819526E-4"/>
    <n v="3.7770024688081139E-4"/>
    <n v="3.3958240699937312E-4"/>
    <n v="3.4642048027843232E-4"/>
    <n v="3.3566934361944618E-4"/>
    <n v="2.9891469390640749E-4"/>
    <n v="2.9968220846596807E-4"/>
    <n v="2.7735717750693108E-4"/>
    <n v="2.9797123691442472E-4"/>
    <n v="3.1858449998002809E-4"/>
    <n v="3.3919776304563152E-4"/>
    <n v="3.5981102611123484E-4"/>
    <n v="3.8042428917683827E-4"/>
    <n v="5.3298008154673004E-3"/>
    <n v="6.4606438413234084"/>
    <n v="10.57575059243967"/>
    <s v="C-All-Mot-All-All-All-C"/>
    <n v="0"/>
    <n v="5.3298008154673004E-3"/>
    <n v="1.0546359587079904E-4"/>
    <n v="2.0774258284269714E-4"/>
    <n v="3.1458384018184701E-4"/>
    <n v="4.2754279589487658E-4"/>
    <n v="5.9212842936644933E-4"/>
    <n v="8.0459518304136426E-4"/>
    <n v="1.0366179692335783E-3"/>
    <n v="1.3584854425817735E-3"/>
    <n v="1.736185689462585E-3"/>
    <n v="2.0757680964619582E-3"/>
    <n v="2.4221885767403903E-3"/>
    <n v="2.7578579203598364E-3"/>
    <n v="3.0567726142662439E-3"/>
    <n v="3.3564548227322118E-3"/>
    <n v="3.6338120002391431E-3"/>
    <n v="3.9317832371535679E-3"/>
    <n v="4.250367737133596E-3"/>
    <n v="4.5895655001792273E-3"/>
    <n v="4.9493765262904619E-3"/>
    <n v="5.3298008154673004E-3"/>
    <n v="6.9325690069077555E-5"/>
    <n v="6.6141081170176621E-5"/>
    <n v="7.0703351537428375E-5"/>
    <n v="7.682104991130808E-5"/>
    <n v="1.2844772766985125E-4"/>
    <n v="1.763288478731934E-4"/>
    <n v="1.9588488039049259E-4"/>
    <n v="2.8572956754647377E-4"/>
    <n v="3.4156234107908989E-4"/>
    <n v="3.0344450119765162E-4"/>
    <n v="3.1028257447671083E-4"/>
    <n v="2.9953143781772469E-4"/>
    <n v="2.62776788104686E-4"/>
    <n v="2.6354430266424658E-4"/>
    <n v="2.4121927170520958E-4"/>
    <n v="2.6183333111270323E-4"/>
    <n v="2.824465941783066E-4"/>
    <n v="3.0305985724391003E-4"/>
    <n v="3.2367312030951334E-4"/>
    <n v="3.4428638337511677E-4"/>
    <n v="4.6070426994328706E-3"/>
    <n v="4.6070426994328706E-3"/>
    <n v="6.9325690069077555E-5"/>
    <n v="1.3546677123925418E-4"/>
    <n v="2.0617012277668255E-4"/>
    <n v="2.8299117268799066E-4"/>
    <n v="4.1143890035784191E-4"/>
    <n v="5.8776774823103529E-4"/>
    <n v="7.836526286215279E-4"/>
    <n v="1.0693821961680018E-3"/>
    <n v="1.4109445372470918E-3"/>
    <n v="1.7143890384447435E-3"/>
    <n v="2.0246716129214545E-3"/>
    <n v="2.3242030507391793E-3"/>
    <n v="2.5869798388438651E-3"/>
    <n v="2.8505241415081118E-3"/>
    <n v="3.0917434132133213E-3"/>
    <n v="3.3535767443260245E-3"/>
    <n v="3.6360233385043308E-3"/>
    <n v="3.9390831957482409E-3"/>
    <n v="4.2627563160577541E-3"/>
    <n v="4.6070426994328706E-3"/>
  </r>
  <r>
    <x v="48"/>
    <s v="Under $15"/>
    <n v="10.575750592439668"/>
    <s v="Motors/Drives"/>
    <s v="Rural"/>
    <s v="SC-New"/>
    <s v="M_Input_New"/>
    <x v="2"/>
    <s v="Small Ret"/>
    <s v="MotorsRewind-New-Small Ret"/>
    <n v="3.4148756202950247E-5"/>
    <n v="3.2643783936385627E-5"/>
    <n v="3.4016236616142316E-5"/>
    <n v="3.6029471912093147E-5"/>
    <n v="5.3523526788646419E-5"/>
    <n v="6.9503996570551276E-5"/>
    <n v="7.5959327404766393E-5"/>
    <n v="1.0463102552072462E-4"/>
    <n v="1.226112936122056E-4"/>
    <n v="1.1030065354764012E-4"/>
    <n v="1.1276185964029483E-4"/>
    <n v="1.0937325800280918E-4"/>
    <n v="9.7546783469288595E-5"/>
    <n v="9.7772607423409258E-5"/>
    <n v="9.0613516482027808E-5"/>
    <n v="9.7486621594920441E-5"/>
    <n v="1.0435946654025712E-4"/>
    <n v="1.1123231148559378E-4"/>
    <n v="1.1810515643093041E-4"/>
    <n v="1.2497800137626708E-4"/>
    <n v="1.737597654557904E-3"/>
    <n v="6.4606438413234066"/>
    <n v="10.575750592439668"/>
    <s v="C-All-Mot-All-All-All-C"/>
    <n v="0"/>
    <n v="1.7375976545579042E-3"/>
    <n v="3.4148756202950247E-5"/>
    <n v="6.679254013933588E-5"/>
    <n v="1.0080877675547819E-4"/>
    <n v="1.3683824866757134E-4"/>
    <n v="1.9036177545621774E-4"/>
    <n v="2.5986577202676903E-4"/>
    <n v="3.3582509943153542E-4"/>
    <n v="4.4045612495226006E-4"/>
    <n v="5.6306741856446563E-4"/>
    <n v="6.7336807211210571E-4"/>
    <n v="7.8612993175240049E-4"/>
    <n v="8.9550318975520967E-4"/>
    <n v="9.9304997322449836E-4"/>
    <n v="1.0908225806479075E-3"/>
    <n v="1.1814360971299353E-3"/>
    <n v="1.2789227187248557E-3"/>
    <n v="1.3832821852651129E-3"/>
    <n v="1.4945144967507067E-3"/>
    <n v="1.6126196531816371E-3"/>
    <n v="1.7375976545579042E-3"/>
    <n v="2.2367238931333365E-5"/>
    <n v="2.0862266664768745E-5"/>
    <n v="2.2234719344525435E-5"/>
    <n v="2.4247954640476265E-5"/>
    <n v="4.1742009517029534E-5"/>
    <n v="5.7722479298934391E-5"/>
    <n v="6.4177810133149508E-5"/>
    <n v="9.2849508249107736E-5"/>
    <n v="1.1082977634058872E-4"/>
    <n v="9.8519136276023231E-5"/>
    <n v="1.0098034236867795E-4"/>
    <n v="9.7591740731192293E-5"/>
    <n v="8.576526619767171E-5"/>
    <n v="8.5991090151792373E-5"/>
    <n v="7.8831999210410923E-5"/>
    <n v="8.5705104323303556E-5"/>
    <n v="9.2577949268640234E-5"/>
    <n v="9.9450794213976898E-5"/>
    <n v="1.0632363915931352E-4"/>
    <n v="1.131964841046502E-4"/>
    <n v="1.5019673091255664E-3"/>
    <n v="1.5019673091255666E-3"/>
    <n v="2.2367238931333365E-5"/>
    <n v="4.322950559610211E-5"/>
    <n v="6.5464224940627548E-5"/>
    <n v="8.971217958110381E-5"/>
    <n v="1.3145418909813334E-4"/>
    <n v="1.8917666839706772E-4"/>
    <n v="2.533544785302172E-4"/>
    <n v="3.4620398677932492E-4"/>
    <n v="4.5703376311991364E-4"/>
    <n v="5.5555289939593691E-4"/>
    <n v="6.5653324176461489E-4"/>
    <n v="7.5412498249580716E-4"/>
    <n v="8.3989024869347883E-4"/>
    <n v="9.2588133884527121E-4"/>
    <n v="1.0047133380556821E-3"/>
    <n v="1.0904184423789858E-3"/>
    <n v="1.182996391647626E-3"/>
    <n v="1.2824471858616029E-3"/>
    <n v="1.3887708250209165E-3"/>
    <n v="1.5019673091255666E-3"/>
  </r>
  <r>
    <x v="48"/>
    <s v="Under $20"/>
    <n v="16.871757284729433"/>
    <s v="Motors/Drives"/>
    <s v="Rural"/>
    <s v="SC-New"/>
    <s v="M_Input_New"/>
    <x v="2"/>
    <s v="School K-12"/>
    <s v="MotorsRewind-New-School K-12"/>
    <n v="2.3778434681770015E-5"/>
    <n v="3.2378565588408635E-5"/>
    <n v="4.2703055211721602E-5"/>
    <n v="7.1543933917688534E-5"/>
    <n v="9.5454136785791066E-5"/>
    <n v="8.7696650307518971E-5"/>
    <n v="9.2642431302691029E-5"/>
    <n v="1.0223459120722675E-4"/>
    <n v="1.0864027512350918E-4"/>
    <n v="1.0388577693839254E-4"/>
    <n v="1.0801126474387836E-4"/>
    <n v="9.8150707758765319E-5"/>
    <n v="1.1081080619770376E-4"/>
    <n v="9.8995674333400693E-5"/>
    <n v="1.083038520091444E-4"/>
    <n v="1.0251517165775199E-4"/>
    <n v="9.6726180346697342E-5"/>
    <n v="9.0937189035642703E-5"/>
    <n v="8.5148197724588051E-5"/>
    <n v="7.9359206413533398E-5"/>
    <n v="1.7399161012858239E-3"/>
    <n v="10.699097158055038"/>
    <n v="16.871757284729433"/>
    <s v="C-All-Mot-All-All-All-C"/>
    <n v="0"/>
    <n v="1.7399161012858241E-3"/>
    <n v="2.3778434681770015E-5"/>
    <n v="5.6157000270178653E-5"/>
    <n v="9.8860055481900255E-5"/>
    <n v="1.704039893995888E-4"/>
    <n v="2.6585812618537985E-4"/>
    <n v="3.535547764928988E-4"/>
    <n v="4.4619720779558983E-4"/>
    <n v="5.4843179900281654E-4"/>
    <n v="6.5707207412632571E-4"/>
    <n v="7.609578510647183E-4"/>
    <n v="8.6896911580859669E-4"/>
    <n v="9.6711982356736199E-4"/>
    <n v="1.0779306297650658E-3"/>
    <n v="1.1769263040984665E-3"/>
    <n v="1.2852301561076108E-3"/>
    <n v="1.3877453277653627E-3"/>
    <n v="1.48447150811206E-3"/>
    <n v="1.5754086971477028E-3"/>
    <n v="1.6605568948722907E-3"/>
    <n v="1.7399161012858241E-3"/>
    <n v="1.1981197533864936E-5"/>
    <n v="2.0581328440503556E-5"/>
    <n v="3.090581806381652E-5"/>
    <n v="5.9746696769783452E-5"/>
    <n v="8.3656899637885983E-5"/>
    <n v="7.5899413159613888E-5"/>
    <n v="8.0845194154785947E-5"/>
    <n v="9.0437354059321671E-5"/>
    <n v="9.6843037975604101E-5"/>
    <n v="9.2088539790487458E-5"/>
    <n v="9.6214027595973274E-5"/>
    <n v="8.6353470610860236E-5"/>
    <n v="9.9013569049798678E-5"/>
    <n v="8.7198437185495611E-5"/>
    <n v="9.6506614861239316E-5"/>
    <n v="9.0717934509846912E-5"/>
    <n v="8.492894319879226E-5"/>
    <n v="7.9139951887737621E-5"/>
    <n v="7.3350960576682968E-5"/>
    <n v="6.7561969265628316E-5"/>
    <n v="1.5039713583277223E-3"/>
    <n v="1.5039713583277225E-3"/>
    <n v="1.1981197533864936E-5"/>
    <n v="3.2562525974368488E-5"/>
    <n v="6.3468344038185008E-5"/>
    <n v="1.2321504080796847E-4"/>
    <n v="2.0687194044585446E-4"/>
    <n v="2.8277135360546833E-4"/>
    <n v="3.6361654776025429E-4"/>
    <n v="4.5405390181957599E-4"/>
    <n v="5.5089693979518009E-4"/>
    <n v="6.4298547958566751E-4"/>
    <n v="7.3919950718164082E-4"/>
    <n v="8.2555297779250106E-4"/>
    <n v="9.2456654684229978E-4"/>
    <n v="1.0117649840277953E-3"/>
    <n v="1.1082715988890346E-3"/>
    <n v="1.1989895333988814E-3"/>
    <n v="1.2839184765976736E-3"/>
    <n v="1.3630584284854113E-3"/>
    <n v="1.4364093890620942E-3"/>
    <n v="1.5039713583277225E-3"/>
  </r>
  <r>
    <x v="48"/>
    <s v="Under $20"/>
    <n v="16.871757284729433"/>
    <s v="Motors/Drives"/>
    <s v="Rural"/>
    <s v="SC-New"/>
    <s v="M_Input_New"/>
    <x v="2"/>
    <s v="University"/>
    <s v="MotorsRewind-New-University"/>
    <n v="1.7657686465711661E-5"/>
    <n v="2.3273726917671001E-5"/>
    <n v="2.3794052201819517E-5"/>
    <n v="3.99063309019187E-5"/>
    <n v="5.186117197495531E-5"/>
    <n v="5.4932118644947215E-5"/>
    <n v="6.1835840137057681E-5"/>
    <n v="6.4190173192253325E-5"/>
    <n v="7.1597458528471877E-5"/>
    <n v="7.3658222831156256E-5"/>
    <n v="6.5718576107213472E-5"/>
    <n v="6.1377203004382949E-5"/>
    <n v="6.9762776427050488E-5"/>
    <n v="6.451707562182848E-5"/>
    <n v="6.6410571482323333E-5"/>
    <n v="6.9295773349549743E-5"/>
    <n v="7.2180784540189029E-5"/>
    <n v="7.5065795730828262E-5"/>
    <n v="7.7950806921467522E-5"/>
    <n v="8.0835818112106768E-5"/>
    <n v="1.1858219630929026E-3"/>
    <n v="10.699097158055038"/>
    <n v="16.871757284729433"/>
    <s v="C-All-Mot-All-All-All-C"/>
    <n v="0"/>
    <n v="1.1858219630929026E-3"/>
    <n v="1.7657686465711661E-5"/>
    <n v="4.0931413383382665E-5"/>
    <n v="6.4725465585202188E-5"/>
    <n v="1.0463179648712088E-4"/>
    <n v="1.5649296846207621E-4"/>
    <n v="2.1142508710702342E-4"/>
    <n v="2.732609272440811E-4"/>
    <n v="3.3745110043633444E-4"/>
    <n v="4.0904855896480632E-4"/>
    <n v="4.8270678179596256E-4"/>
    <n v="5.4842535790317602E-4"/>
    <n v="6.0980256090755901E-4"/>
    <n v="6.7956533733460949E-4"/>
    <n v="7.44082412956438E-4"/>
    <n v="8.1049298443876131E-4"/>
    <n v="8.7978875778831111E-4"/>
    <n v="9.5196954232850013E-4"/>
    <n v="1.0270353380593283E-3"/>
    <n v="1.1049861449807959E-3"/>
    <n v="1.1858219630929026E-3"/>
    <n v="9.6174005556824807E-6"/>
    <n v="1.523344100764182E-5"/>
    <n v="1.5753766291790336E-5"/>
    <n v="3.1866044991889523E-5"/>
    <n v="4.3820886064926127E-5"/>
    <n v="4.6891832734918031E-5"/>
    <n v="5.3795554227028497E-5"/>
    <n v="5.6149887282224141E-5"/>
    <n v="6.3557172618442694E-5"/>
    <n v="6.5617936921127072E-5"/>
    <n v="5.7678290197184289E-5"/>
    <n v="5.3336917094353765E-5"/>
    <n v="6.1722490517021305E-5"/>
    <n v="5.6476789711799297E-5"/>
    <n v="5.837028557229415E-5"/>
    <n v="6.1255487439520559E-5"/>
    <n v="6.4140498630159846E-5"/>
    <n v="6.7025509820799078E-5"/>
    <n v="6.9910521011438338E-5"/>
    <n v="7.2795532202077584E-5"/>
    <n v="1.025016244892319E-3"/>
    <n v="1.0250162448923188E-3"/>
    <n v="9.6174005556824807E-6"/>
    <n v="2.4850841563324301E-5"/>
    <n v="4.0604607855114638E-5"/>
    <n v="7.2470652847004161E-5"/>
    <n v="1.1629153891193029E-4"/>
    <n v="1.6318337164684832E-4"/>
    <n v="2.169789258738768E-4"/>
    <n v="2.7312881315610092E-4"/>
    <n v="3.3668598577454362E-4"/>
    <n v="4.023039226956707E-4"/>
    <n v="4.5998221289285498E-4"/>
    <n v="5.1331912998720875E-4"/>
    <n v="5.7504162050423001E-4"/>
    <n v="6.315184102160293E-4"/>
    <n v="6.8988869578832349E-4"/>
    <n v="7.5114418322784406E-4"/>
    <n v="8.1528468185800387E-4"/>
    <n v="8.823101916788029E-4"/>
    <n v="9.5222071269024128E-4"/>
    <n v="1.0250162448923188E-3"/>
  </r>
  <r>
    <x v="48"/>
    <s v="Under $20"/>
    <n v="16.87175728472943"/>
    <s v="Motors/Drives"/>
    <s v="Rural"/>
    <s v="SC-New"/>
    <s v="M_Input_New"/>
    <x v="2"/>
    <s v="Warehouse"/>
    <s v="MotorsRewind-New-Warehouse"/>
    <n v="1.1944666979555506E-4"/>
    <n v="1.1609634405938082E-4"/>
    <n v="1.7651756807081996E-4"/>
    <n v="2.3088084469823856E-4"/>
    <n v="2.4935057137525453E-4"/>
    <n v="2.5952747928712747E-4"/>
    <n v="2.6472241726158797E-4"/>
    <n v="2.6433672018747107E-4"/>
    <n v="2.2598707135522585E-4"/>
    <n v="2.4541075105740263E-4"/>
    <n v="2.4396006119391632E-4"/>
    <n v="2.7146804951378172E-4"/>
    <n v="2.6742626002826359E-4"/>
    <n v="2.5130591840286191E-4"/>
    <n v="2.5711063662923762E-4"/>
    <n v="2.2078796841541832E-4"/>
    <n v="1.8446456199113631E-4"/>
    <n v="1.4814115556685415E-4"/>
    <n v="1.1181774914257202E-4"/>
    <n v="7.5494342718289951E-5"/>
    <n v="4.1842531407503955E-3"/>
    <n v="10.699097158055036"/>
    <n v="16.87175728472943"/>
    <s v="C-All-Mot-All-All-All-C"/>
    <n v="0"/>
    <n v="4.1842531407503955E-3"/>
    <n v="1.1944666979555506E-4"/>
    <n v="2.3554301385493587E-4"/>
    <n v="4.1206058192575586E-4"/>
    <n v="6.4294142662399444E-4"/>
    <n v="8.9229199799924891E-4"/>
    <n v="1.1518194772863763E-3"/>
    <n v="1.4165418945479642E-3"/>
    <n v="1.6808786147354353E-3"/>
    <n v="1.9068656860906611E-3"/>
    <n v="2.1522764371480637E-3"/>
    <n v="2.39623649834198E-3"/>
    <n v="2.6677045478557615E-3"/>
    <n v="2.9351308078840251E-3"/>
    <n v="3.1864367262868869E-3"/>
    <n v="3.4435473629161246E-3"/>
    <n v="3.6643353313315428E-3"/>
    <n v="3.8487998933226793E-3"/>
    <n v="3.9969410488895334E-3"/>
    <n v="4.1087587980321054E-3"/>
    <n v="4.1842531407503955E-3"/>
    <n v="9.1075976201870091E-5"/>
    <n v="8.7725650465695851E-5"/>
    <n v="1.4814687447713498E-4"/>
    <n v="2.0251015110455358E-4"/>
    <n v="2.2097987778156954E-4"/>
    <n v="2.3115678569344248E-4"/>
    <n v="2.3635172366790299E-4"/>
    <n v="2.3596602659378609E-4"/>
    <n v="1.9761637776154087E-4"/>
    <n v="2.1704005746371764E-4"/>
    <n v="2.1558936760023134E-4"/>
    <n v="2.4309735592009673E-4"/>
    <n v="2.3905556643457861E-4"/>
    <n v="2.2293522480917692E-4"/>
    <n v="2.2873994303555264E-4"/>
    <n v="1.9241727482173333E-4"/>
    <n v="1.5609386839745133E-4"/>
    <n v="1.1977046197316918E-4"/>
    <n v="8.3447055548887053E-5"/>
    <n v="4.7123649124604982E-5"/>
    <n v="3.6168392688766962E-3"/>
    <n v="3.6168392688766962E-3"/>
    <n v="9.1075976201870091E-5"/>
    <n v="1.7880162666756595E-4"/>
    <n v="3.2694850114470091E-4"/>
    <n v="5.2945865224925451E-4"/>
    <n v="7.5043853003082411E-4"/>
    <n v="9.8159531572426665E-4"/>
    <n v="1.2179470393921697E-3"/>
    <n v="1.4539130659859557E-3"/>
    <n v="1.6515294437474965E-3"/>
    <n v="1.8685695012112141E-3"/>
    <n v="2.0841588688114455E-3"/>
    <n v="2.3272562247315422E-3"/>
    <n v="2.5663117911661208E-3"/>
    <n v="2.7892470159752978E-3"/>
    <n v="3.0179869590108506E-3"/>
    <n v="3.210404233832584E-3"/>
    <n v="3.3664981022300351E-3"/>
    <n v="3.4862685642032044E-3"/>
    <n v="3.5697156197520914E-3"/>
    <n v="3.6168392688766962E-3"/>
  </r>
  <r>
    <x v="48"/>
    <s v="Under $10"/>
    <n v="5.5389452386078624"/>
    <s v="Motors/Drives"/>
    <s v="Rural"/>
    <s v="SC-New"/>
    <s v="M_Input_New"/>
    <x v="2"/>
    <s v="Supermarket"/>
    <s v="MotorsRewind-New-Supermarket"/>
    <n v="8.5131414456903186E-5"/>
    <n v="9.9374393129203535E-5"/>
    <n v="1.0993344079170159E-4"/>
    <n v="1.1767015111059462E-4"/>
    <n v="1.2311760023082672E-4"/>
    <n v="1.2747046509641849E-4"/>
    <n v="1.3065787537698366E-4"/>
    <n v="1.3308938254362861E-4"/>
    <n v="1.3530468428212059E-4"/>
    <n v="1.3017428392085993E-4"/>
    <n v="1.3846961076796065E-4"/>
    <n v="1.3910107570637607E-4"/>
    <n v="1.3828794901461693E-4"/>
    <n v="1.3725175951397281E-4"/>
    <n v="1.3627830009689515E-4"/>
    <n v="1.352565739041407E-4"/>
    <n v="1.3423445643209763E-4"/>
    <n v="1.3321233896005451E-4"/>
    <n v="1.3219022148801146E-4"/>
    <n v="1.3116810401596834E-4"/>
    <n v="2.5473740808393355E-3"/>
    <n v="3.0698811879381047"/>
    <n v="5.5389452386078624"/>
    <s v="C-All-Mot-All-All-All-C"/>
    <n v="0"/>
    <n v="2.5473740808393355E-3"/>
    <n v="8.5131414456903186E-5"/>
    <n v="1.8450580758610672E-4"/>
    <n v="2.944392483778083E-4"/>
    <n v="4.1210939948840294E-4"/>
    <n v="5.3522699971922968E-4"/>
    <n v="6.6269746481564817E-4"/>
    <n v="7.9335534019263181E-4"/>
    <n v="9.2644472273626039E-4"/>
    <n v="1.0617494070183811E-3"/>
    <n v="1.191923690939241E-3"/>
    <n v="1.3303933017072018E-3"/>
    <n v="1.4694943774135778E-3"/>
    <n v="1.6077823264281947E-3"/>
    <n v="1.7450340859421676E-3"/>
    <n v="1.8813123860390627E-3"/>
    <n v="2.0165689599432033E-3"/>
    <n v="2.1508034163753012E-3"/>
    <n v="2.2840157553353558E-3"/>
    <n v="2.4162059768233672E-3"/>
    <n v="2.5473740808393355E-3"/>
    <n v="6.7859330984671679E-5"/>
    <n v="8.2102309656972028E-5"/>
    <n v="9.2661357319470086E-5"/>
    <n v="1.0039806763836311E-4"/>
    <n v="1.0584551675859521E-4"/>
    <n v="1.1019838162418698E-4"/>
    <n v="1.1338579190475215E-4"/>
    <n v="1.158172990713971E-4"/>
    <n v="1.1803260080988909E-4"/>
    <n v="1.1290220044862842E-4"/>
    <n v="1.2119752729572915E-4"/>
    <n v="1.2182899223414457E-4"/>
    <n v="1.2101586554238542E-4"/>
    <n v="1.199796760417413E-4"/>
    <n v="1.1900621662466365E-4"/>
    <n v="1.179844904319092E-4"/>
    <n v="1.1696237295986613E-4"/>
    <n v="1.15940255487823E-4"/>
    <n v="1.1491813801577996E-4"/>
    <n v="1.1389602054373683E-4"/>
    <n v="2.2019324113947054E-3"/>
    <n v="2.2019324113947054E-3"/>
    <n v="6.7859330984671679E-5"/>
    <n v="1.4996164064164371E-4"/>
    <n v="2.4262299796111379E-4"/>
    <n v="3.4302106559947691E-4"/>
    <n v="4.4886658235807211E-4"/>
    <n v="5.590649639822591E-4"/>
    <n v="6.724507558870113E-4"/>
    <n v="7.8826805495840844E-4"/>
    <n v="9.0630065576829749E-4"/>
    <n v="1.019202856216926E-3"/>
    <n v="1.1404003835126552E-3"/>
    <n v="1.2622293757467997E-3"/>
    <n v="1.3832452412891852E-3"/>
    <n v="1.5032249173309266E-3"/>
    <n v="1.6222311339555901E-3"/>
    <n v="1.7402156243874994E-3"/>
    <n v="1.8571779973473655E-3"/>
    <n v="1.9731182528351884E-3"/>
    <n v="2.0880363908509685E-3"/>
    <n v="2.2019324113947054E-3"/>
  </r>
  <r>
    <x v="48"/>
    <s v="Under $10"/>
    <n v="5.5389452386078606"/>
    <s v="Motors/Drives"/>
    <s v="Rural"/>
    <s v="SC-New"/>
    <s v="M_Input_New"/>
    <x v="2"/>
    <s v="MiniMart"/>
    <s v="MotorsRewind-New-MiniMart"/>
    <n v="2.7718224381870924E-5"/>
    <n v="2.5386981389803543E-5"/>
    <n v="2.2938681151360799E-5"/>
    <n v="2.3982632245763459E-5"/>
    <n v="3.4539849037709397E-5"/>
    <n v="4.400500923926568E-5"/>
    <n v="5.0296408713295305E-5"/>
    <n v="7.5825309514297858E-5"/>
    <n v="7.9375383692191509E-5"/>
    <n v="7.6618711591016286E-5"/>
    <n v="8.0025532085556612E-5"/>
    <n v="7.5172843317017338E-5"/>
    <n v="6.3445921557392205E-5"/>
    <n v="6.7478545159789172E-5"/>
    <n v="5.9395661529796365E-5"/>
    <n v="6.5805925516166335E-5"/>
    <n v="7.2216018967005905E-5"/>
    <n v="7.8626112417845489E-5"/>
    <n v="8.5036205868685059E-5"/>
    <n v="9.1446299319524642E-5"/>
    <n v="1.1993362566953541E-3"/>
    <n v="3.0698811879381038"/>
    <n v="5.5389452386078606"/>
    <s v="C-All-Mot-All-All-All-C"/>
    <n v="0"/>
    <n v="1.1993362566953541E-3"/>
    <n v="2.7718224381870924E-5"/>
    <n v="5.3105205771674467E-5"/>
    <n v="7.6043886923035263E-5"/>
    <n v="1.0002651916879873E-4"/>
    <n v="1.3456636820650812E-4"/>
    <n v="1.7857137744577378E-4"/>
    <n v="2.2886778615906908E-4"/>
    <n v="3.0469309567336694E-4"/>
    <n v="3.8406847936555842E-4"/>
    <n v="4.6068719095657471E-4"/>
    <n v="5.4071272304213132E-4"/>
    <n v="6.1588556635914864E-4"/>
    <n v="6.7933148791654086E-4"/>
    <n v="7.4681003307633007E-4"/>
    <n v="8.0620569460612647E-4"/>
    <n v="8.7201162012229283E-4"/>
    <n v="9.4422763908929869E-4"/>
    <n v="1.0228537515071443E-3"/>
    <n v="1.1078899573758294E-3"/>
    <n v="1.1993362566953541E-3"/>
    <n v="1.9586306854434032E-5"/>
    <n v="1.7255063862366652E-5"/>
    <n v="1.4806763623923907E-5"/>
    <n v="1.5850714718326568E-5"/>
    <n v="2.6407931510272505E-5"/>
    <n v="3.5873091711828792E-5"/>
    <n v="4.216449118585841E-5"/>
    <n v="6.769339198686097E-5"/>
    <n v="7.124346616475462E-5"/>
    <n v="6.8486794063579397E-5"/>
    <n v="7.1893614558119723E-5"/>
    <n v="6.704092578958045E-5"/>
    <n v="5.5314004029955317E-5"/>
    <n v="5.9346627632352283E-5"/>
    <n v="5.1263744002359477E-5"/>
    <n v="5.7674007988729446E-5"/>
    <n v="6.4084101439569016E-5"/>
    <n v="7.04941948904086E-5"/>
    <n v="7.690428834124817E-5"/>
    <n v="8.3314381792087754E-5"/>
    <n v="1.0366979061466161E-3"/>
    <n v="1.0366979061466161E-3"/>
    <n v="1.9586306854434032E-5"/>
    <n v="3.6841370716800684E-5"/>
    <n v="5.1648134340724591E-5"/>
    <n v="6.7498849059051158E-5"/>
    <n v="9.390678056932366E-5"/>
    <n v="1.2977987228115245E-4"/>
    <n v="1.7194436346701088E-4"/>
    <n v="2.3963775545387183E-4"/>
    <n v="3.1088122161862644E-4"/>
    <n v="3.7936801568220585E-4"/>
    <n v="4.5126163024032559E-4"/>
    <n v="5.1830255602990604E-4"/>
    <n v="5.7361656005986133E-4"/>
    <n v="6.3296318769221361E-4"/>
    <n v="6.8422693169457307E-4"/>
    <n v="7.4190093968330251E-4"/>
    <n v="8.0598504112287155E-4"/>
    <n v="8.764792360132802E-4"/>
    <n v="9.5338352435452836E-4"/>
    <n v="1.0366979061466161E-3"/>
  </r>
  <r>
    <x v="48"/>
    <s v="Under $10"/>
    <n v="9.3165492539817194"/>
    <s v="Motors/Drives"/>
    <s v="Rural"/>
    <s v="SC-New"/>
    <s v="M_Input_New"/>
    <x v="2"/>
    <s v="Restaurant"/>
    <s v="MotorsRewind-New-Restaurant"/>
    <n v="1.2007635382823455E-4"/>
    <n v="1.4077443710892428E-4"/>
    <n v="1.5696072727813503E-4"/>
    <n v="1.6943817068899619E-4"/>
    <n v="1.7900638716679404E-4"/>
    <n v="1.8660489756625753E-4"/>
    <n v="1.9348270801232813E-4"/>
    <n v="2.5553239838102705E-4"/>
    <n v="3.0071785082696963E-4"/>
    <n v="2.9922044166475988E-4"/>
    <n v="3.0984035950818969E-4"/>
    <n v="3.3639425113857592E-4"/>
    <n v="3.1544475518780081E-4"/>
    <n v="3.1209744580203895E-4"/>
    <n v="2.8025529233987153E-4"/>
    <n v="3.1288820871741422E-4"/>
    <n v="3.4552032043206216E-4"/>
    <n v="3.7815243214671038E-4"/>
    <n v="4.1078454386135838E-4"/>
    <n v="4.4341665557600654E-4"/>
    <n v="5.4466086372324555E-3"/>
    <n v="5.612953177977082"/>
    <n v="9.3165492539817194"/>
    <s v="C-All-Mot-All-All-All-C"/>
    <n v="0"/>
    <n v="5.4466086372324547E-3"/>
    <n v="1.2007635382823455E-4"/>
    <n v="2.6085079093715884E-4"/>
    <n v="4.1781151821529384E-4"/>
    <n v="5.8724968890429003E-4"/>
    <n v="7.662560760710841E-4"/>
    <n v="9.5286097363734158E-4"/>
    <n v="1.1463436816496696E-3"/>
    <n v="1.4018760800306967E-3"/>
    <n v="1.7025939308576664E-3"/>
    <n v="2.0018143725224263E-3"/>
    <n v="2.311654732030616E-3"/>
    <n v="2.648048983169192E-3"/>
    <n v="2.9634937383569929E-3"/>
    <n v="3.2755911841590318E-3"/>
    <n v="3.5558464764989034E-3"/>
    <n v="3.8687346852163177E-3"/>
    <n v="4.2142550056483794E-3"/>
    <n v="4.5924074377950899E-3"/>
    <n v="5.0031919816564486E-3"/>
    <n v="5.4466086372324547E-3"/>
    <n v="8.3146450312901829E-5"/>
    <n v="1.0384453359359156E-4"/>
    <n v="1.200308237628023E-4"/>
    <n v="1.3250826717366347E-4"/>
    <n v="1.4207648365146131E-4"/>
    <n v="1.496749940509248E-4"/>
    <n v="1.565528044969954E-4"/>
    <n v="2.1860249486569433E-4"/>
    <n v="2.6378794731163688E-4"/>
    <n v="2.6229053814942713E-4"/>
    <n v="2.7291045599285693E-4"/>
    <n v="2.9946434762324317E-4"/>
    <n v="2.7851485167246806E-4"/>
    <n v="2.751675422867062E-4"/>
    <n v="2.433253888245388E-4"/>
    <n v="2.7595830520208147E-4"/>
    <n v="3.0859041691672941E-4"/>
    <n v="3.4122252863137762E-4"/>
    <n v="3.7385464034602562E-4"/>
    <n v="4.0648675206067378E-4"/>
    <n v="4.7080105669258009E-3"/>
    <n v="4.7080105669258E-3"/>
    <n v="8.3146450312901829E-5"/>
    <n v="1.8699098390649339E-4"/>
    <n v="3.0702180766929569E-4"/>
    <n v="4.3953007484295913E-4"/>
    <n v="5.8160655849442044E-4"/>
    <n v="7.3128155254534527E-4"/>
    <n v="8.8783435704234068E-4"/>
    <n v="1.1064368519080349E-3"/>
    <n v="1.3702247992196717E-3"/>
    <n v="1.632515337369099E-3"/>
    <n v="1.9054257933619559E-3"/>
    <n v="2.2048901409851989E-3"/>
    <n v="2.4834049926576668E-3"/>
    <n v="2.758572534944373E-3"/>
    <n v="3.001897923768912E-3"/>
    <n v="3.2778562289709932E-3"/>
    <n v="3.5864466458877227E-3"/>
    <n v="3.9276691745191005E-3"/>
    <n v="4.3015238148651266E-3"/>
    <n v="4.7080105669258E-3"/>
  </r>
  <r>
    <x v="48"/>
    <s v="Under $5"/>
    <n v="3.3803143726799409"/>
    <s v="Motors/Drives"/>
    <s v="Rural"/>
    <s v="SC-New"/>
    <s v="M_Input_New"/>
    <x v="2"/>
    <s v="Lodging"/>
    <s v="MotorsRewind-New-Lodging"/>
    <n v="4.8771790245299182E-5"/>
    <n v="5.4037505538499115E-5"/>
    <n v="5.9369041477433813E-5"/>
    <n v="6.3642213917429612E-5"/>
    <n v="7.3136837813600057E-5"/>
    <n v="8.1918430623598694E-5"/>
    <n v="1.0175811745808027E-4"/>
    <n v="1.8214390503892876E-4"/>
    <n v="2.1741547892899281E-4"/>
    <n v="2.1905360051278875E-4"/>
    <n v="2.2732235230892424E-4"/>
    <n v="2.4653374644526774E-4"/>
    <n v="2.1641237295075044E-4"/>
    <n v="2.0925915966008585E-4"/>
    <n v="1.9346630996555864E-4"/>
    <n v="2.0723767816639924E-4"/>
    <n v="2.2100849089098216E-4"/>
    <n v="2.3477930361556513E-4"/>
    <n v="2.4855011634014812E-4"/>
    <n v="2.6232092906473104E-4"/>
    <n v="3.3681373809630638E-3"/>
    <n v="1.6166971936301149"/>
    <n v="3.3803143726799409"/>
    <s v="C-All-Mot-All-All-All-C"/>
    <n v="0"/>
    <n v="3.3681373809630638E-3"/>
    <n v="4.8771790245299182E-5"/>
    <n v="1.0280929578379829E-4"/>
    <n v="1.6217833726123209E-4"/>
    <n v="2.2582055117866169E-4"/>
    <n v="2.9895738899226177E-4"/>
    <n v="3.8087581961586045E-4"/>
    <n v="4.8263393707394074E-4"/>
    <n v="6.6477784211286953E-4"/>
    <n v="8.8219332104186234E-4"/>
    <n v="1.1012469215546511E-3"/>
    <n v="1.3285692738635754E-3"/>
    <n v="1.5751030203088432E-3"/>
    <n v="1.7915153932595935E-3"/>
    <n v="2.0007745529196795E-3"/>
    <n v="2.1942408628852382E-3"/>
    <n v="2.4014785410516374E-3"/>
    <n v="2.6224870319426197E-3"/>
    <n v="2.8572663355581848E-3"/>
    <n v="3.1058164518983329E-3"/>
    <n v="3.3681373809630638E-3"/>
    <n v="2.5934645741273593E-5"/>
    <n v="3.120036103447353E-5"/>
    <n v="3.6531896973408221E-5"/>
    <n v="4.080506941340402E-5"/>
    <n v="5.0299693309574465E-5"/>
    <n v="5.9081286119573101E-5"/>
    <n v="7.8920972954054681E-5"/>
    <n v="1.5930676053490318E-4"/>
    <n v="1.9457833442496723E-4"/>
    <n v="1.9621645600876317E-4"/>
    <n v="2.0448520780489866E-4"/>
    <n v="2.2369660194124217E-4"/>
    <n v="1.9357522844672486E-4"/>
    <n v="1.8642201515606027E-4"/>
    <n v="1.7062916546153306E-4"/>
    <n v="1.8440053366237366E-4"/>
    <n v="1.9817134638695658E-4"/>
    <n v="2.1194215911153955E-4"/>
    <n v="2.2571297183612255E-4"/>
    <n v="2.3948378456070546E-4"/>
    <n v="2.9113944908825519E-3"/>
    <n v="2.9113944908825519E-3"/>
    <n v="2.5934645741273593E-5"/>
    <n v="5.7135006775747119E-5"/>
    <n v="9.366690374915534E-5"/>
    <n v="1.3447197316255937E-4"/>
    <n v="1.8477166647213385E-4"/>
    <n v="2.4385295259170695E-4"/>
    <n v="3.2277392554576161E-4"/>
    <n v="4.8208068608066479E-4"/>
    <n v="6.7665902050563205E-4"/>
    <n v="8.7287547651439517E-4"/>
    <n v="1.0773606843192938E-3"/>
    <n v="1.3010572862605359E-3"/>
    <n v="1.4946325147072608E-3"/>
    <n v="1.6810545298633212E-3"/>
    <n v="1.8516836953248541E-3"/>
    <n v="2.0360842289872277E-3"/>
    <n v="2.2342555753741842E-3"/>
    <n v="2.4461977344857238E-3"/>
    <n v="2.6719107063218465E-3"/>
    <n v="2.9113944908825519E-3"/>
  </r>
  <r>
    <x v="48"/>
    <s v="Under $5"/>
    <n v="4.0746108136603016"/>
    <s v="Motors/Drives"/>
    <s v="Rural"/>
    <s v="SC-New"/>
    <s v="M_Input_New"/>
    <x v="2"/>
    <s v="Hospital"/>
    <s v="MotorsRewind-New-Hospital"/>
    <n v="1.4783291823903042E-4"/>
    <n v="1.472476475873076E-4"/>
    <n v="1.529122359537741E-4"/>
    <n v="1.4220220615039834E-4"/>
    <n v="1.5081085442983391E-4"/>
    <n v="1.7334834832326534E-4"/>
    <n v="2.2249774486699536E-4"/>
    <n v="2.6738019009362222E-4"/>
    <n v="3.1997904776504829E-4"/>
    <n v="2.9249858452633513E-4"/>
    <n v="2.7831385334558807E-4"/>
    <n v="2.8190650073386936E-4"/>
    <n v="2.6395540424341578E-4"/>
    <n v="2.4062367001998855E-4"/>
    <n v="2.1876710297247693E-4"/>
    <n v="2.2422430029108361E-4"/>
    <n v="2.2968086949034649E-4"/>
    <n v="2.3513743868960939E-4"/>
    <n v="2.4059400788887229E-4"/>
    <n v="2.4605057708813524E-4"/>
    <n v="4.4759635026989965E-3"/>
    <n v="2.0840955298917221"/>
    <n v="4.0746108136603016"/>
    <s v="C-All-Mot-All-All-All-C"/>
    <n v="0"/>
    <n v="4.4759635026989965E-3"/>
    <n v="1.4783291823903042E-4"/>
    <n v="2.9508056582633801E-4"/>
    <n v="4.4799280178011211E-4"/>
    <n v="5.9019500793051048E-4"/>
    <n v="7.4100586236034436E-4"/>
    <n v="9.143542106836097E-4"/>
    <n v="1.1368519555506051E-3"/>
    <n v="1.4042321456442274E-3"/>
    <n v="1.7242111934092758E-3"/>
    <n v="2.0167097779356111E-3"/>
    <n v="2.2950236312811994E-3"/>
    <n v="2.5769301320150689E-3"/>
    <n v="2.8408855362584847E-3"/>
    <n v="3.0815092062784731E-3"/>
    <n v="3.3002763092509499E-3"/>
    <n v="3.5245006095420335E-3"/>
    <n v="3.7541814790323798E-3"/>
    <n v="3.9893189177219891E-3"/>
    <n v="4.2299129256108611E-3"/>
    <n v="4.4759635026989965E-3"/>
    <n v="1.1748432679391131E-4"/>
    <n v="1.1689905614218849E-4"/>
    <n v="1.2256364450865501E-4"/>
    <n v="1.1185361470527923E-4"/>
    <n v="1.204622629847148E-4"/>
    <n v="1.4299975687814625E-4"/>
    <n v="1.9214915342187627E-4"/>
    <n v="2.3703159864850313E-4"/>
    <n v="2.8963045631992919E-4"/>
    <n v="2.6214999308121604E-4"/>
    <n v="2.4796526190046898E-4"/>
    <n v="2.5155790928875027E-4"/>
    <n v="2.3360681279829668E-4"/>
    <n v="2.1027507857486946E-4"/>
    <n v="1.8841851152735784E-4"/>
    <n v="1.9387570884596452E-4"/>
    <n v="1.9933227804522739E-4"/>
    <n v="2.047888472444903E-4"/>
    <n v="2.102454164437532E-4"/>
    <n v="2.1570198564301615E-4"/>
    <n v="3.8689916737966144E-3"/>
    <n v="3.8689916737966144E-3"/>
    <n v="1.1748432679391131E-4"/>
    <n v="2.343833829360998E-4"/>
    <n v="3.5694702744475484E-4"/>
    <n v="4.6880064215003406E-4"/>
    <n v="5.8926290513474885E-4"/>
    <n v="7.3226266201289504E-4"/>
    <n v="9.2441181543477134E-4"/>
    <n v="1.1614434140832745E-3"/>
    <n v="1.4510738704032037E-3"/>
    <n v="1.7132238634844196E-3"/>
    <n v="1.9611891253848886E-3"/>
    <n v="2.2127470346736387E-3"/>
    <n v="2.4463538474719356E-3"/>
    <n v="2.6566289260468051E-3"/>
    <n v="2.845047437574163E-3"/>
    <n v="3.0389231464201276E-3"/>
    <n v="3.238255424465355E-3"/>
    <n v="3.4430442717098453E-3"/>
    <n v="3.6532896881535984E-3"/>
    <n v="3.8689916737966144E-3"/>
  </r>
  <r>
    <x v="48"/>
    <s v="Under $5"/>
    <n v="3.3803143726799405"/>
    <s v="Motors/Drives"/>
    <s v="Rural"/>
    <s v="SC-New"/>
    <s v="M_Input_New"/>
    <x v="2"/>
    <s v="Residential Care"/>
    <s v="MotorsRewind-New-Residential Care"/>
    <n v="1.7699747394060784E-4"/>
    <n v="1.9577964815614853E-4"/>
    <n v="2.0476423585541036E-4"/>
    <n v="2.0546444367884397E-4"/>
    <n v="2.2793116362677783E-4"/>
    <n v="2.5298320329337852E-4"/>
    <n v="2.9711409461419854E-4"/>
    <n v="3.7198972660551407E-4"/>
    <n v="4.1603535145564696E-4"/>
    <n v="3.7736086217484842E-4"/>
    <n v="3.9236005952958234E-4"/>
    <n v="3.8703003571530621E-4"/>
    <n v="3.6004607039593093E-4"/>
    <n v="3.5063221765802612E-4"/>
    <n v="3.3440845783377281E-4"/>
    <n v="3.2689999925706844E-4"/>
    <n v="3.193905805340797E-4"/>
    <n v="3.1188116181109097E-4"/>
    <n v="3.0437174308810218E-4"/>
    <n v="2.9686232436511339E-4"/>
    <n v="6.110302853589448E-3"/>
    <n v="1.616697193630114"/>
    <n v="3.3803143726799405"/>
    <s v="C-All-Mot-All-All-All-C"/>
    <n v="0"/>
    <n v="6.110302853589448E-3"/>
    <n v="1.7699747394060784E-4"/>
    <n v="3.7277712209675634E-4"/>
    <n v="5.7754135795216671E-4"/>
    <n v="7.8300580163101073E-4"/>
    <n v="1.0109369652577887E-3"/>
    <n v="1.2639201685511671E-3"/>
    <n v="1.5610342631653656E-3"/>
    <n v="1.9330239897708797E-3"/>
    <n v="2.3490593412265268E-3"/>
    <n v="2.726420203401375E-3"/>
    <n v="3.1187802629309572E-3"/>
    <n v="3.5058102986462634E-3"/>
    <n v="3.8658563690421944E-3"/>
    <n v="4.2164885867002205E-3"/>
    <n v="4.5508970445339936E-3"/>
    <n v="4.8777970437910625E-3"/>
    <n v="5.1971876243251426E-3"/>
    <n v="5.5090687861362331E-3"/>
    <n v="5.8134405292243349E-3"/>
    <n v="6.110302853589448E-3"/>
    <n v="1.3556749248572954E-4"/>
    <n v="1.5434966670127022E-4"/>
    <n v="1.6333425440053206E-4"/>
    <n v="1.6403446222396567E-4"/>
    <n v="1.8650118217189952E-4"/>
    <n v="2.1155322183850022E-4"/>
    <n v="2.5568411315932024E-4"/>
    <n v="3.3055974515063577E-4"/>
    <n v="3.7460537000076865E-4"/>
    <n v="3.3593088071997012E-4"/>
    <n v="3.5093007807470404E-4"/>
    <n v="3.4560005426042791E-4"/>
    <n v="3.1861608894105263E-4"/>
    <n v="3.0920223620314782E-4"/>
    <n v="2.929784763788945E-4"/>
    <n v="2.8547001780219013E-4"/>
    <n v="2.779605990792014E-4"/>
    <n v="2.7045118035621266E-4"/>
    <n v="2.6294176163322387E-4"/>
    <n v="2.5543234291023508E-4"/>
    <n v="5.2817032244918821E-3"/>
    <n v="5.2817032244918804E-3"/>
    <n v="1.3556749248572954E-4"/>
    <n v="2.8991715918699973E-4"/>
    <n v="4.5325141358753179E-4"/>
    <n v="6.1728587581149751E-4"/>
    <n v="8.0378705798339698E-4"/>
    <n v="1.0153402798218972E-3"/>
    <n v="1.2710243929812174E-3"/>
    <n v="1.6015841381318533E-3"/>
    <n v="1.9761895081326221E-3"/>
    <n v="2.312120388852592E-3"/>
    <n v="2.663050466927296E-3"/>
    <n v="3.0086505211877239E-3"/>
    <n v="3.3272666101287767E-3"/>
    <n v="3.6364688463319246E-3"/>
    <n v="3.929447322710819E-3"/>
    <n v="4.2149173405130087E-3"/>
    <n v="4.4928779395922097E-3"/>
    <n v="4.763329119948422E-3"/>
    <n v="5.0262708815816456E-3"/>
    <n v="5.2817032244918804E-3"/>
  </r>
  <r>
    <x v="48"/>
    <s v="Under $20"/>
    <n v="16.116236481654653"/>
    <s v="Motors/Drives"/>
    <s v="Rural"/>
    <s v="SC-New"/>
    <s v="M_Input_New"/>
    <x v="2"/>
    <s v="Assembly"/>
    <s v="MotorsRewind-New-Assembly"/>
    <n v="1.7137038953943311E-4"/>
    <n v="1.8787542902469199E-4"/>
    <n v="1.3133129539699465E-4"/>
    <n v="1.6656531412190105E-4"/>
    <n v="2.6966369192805018E-4"/>
    <n v="3.6086719708038246E-4"/>
    <n v="4.5867130153852306E-4"/>
    <n v="5.1631746514745546E-4"/>
    <n v="7.2150303494125981E-4"/>
    <n v="7.8478618135302243E-4"/>
    <n v="8.205202204965309E-4"/>
    <n v="8.7664452275582159E-4"/>
    <n v="7.7717346689879668E-4"/>
    <n v="7.8841405517804527E-4"/>
    <n v="8.0085592222339276E-4"/>
    <n v="7.012239808650494E-4"/>
    <n v="6.0158974010661578E-4"/>
    <n v="5.0195549934818184E-4"/>
    <n v="4.0232125858974822E-4"/>
    <n v="3.0268701783131449E-4"/>
    <n v="1.034233698436521E-2"/>
    <n v="10.190482760047235"/>
    <n v="16.116236481654653"/>
    <s v="C-All-Mot-All-All-All-C"/>
    <n v="0"/>
    <n v="1.034233698436521E-2"/>
    <n v="1.7137038953943311E-4"/>
    <n v="3.5924581856412513E-4"/>
    <n v="4.905771139611198E-4"/>
    <n v="6.5714242808302085E-4"/>
    <n v="9.2680612001107103E-4"/>
    <n v="1.2876733170914534E-3"/>
    <n v="1.7463446186299764E-3"/>
    <n v="2.262662083777432E-3"/>
    <n v="2.9841651187186916E-3"/>
    <n v="3.768951300071714E-3"/>
    <n v="4.5894715205682451E-3"/>
    <n v="5.4661160433240666E-3"/>
    <n v="6.243289510222863E-3"/>
    <n v="7.0317035654009086E-3"/>
    <n v="7.8325594876243014E-3"/>
    <n v="8.5337834684893511E-3"/>
    <n v="9.1353732085959673E-3"/>
    <n v="9.6373287079441483E-3"/>
    <n v="1.0039649966533896E-2"/>
    <n v="1.034233698436521E-2"/>
    <n v="1.0124574273724655E-4"/>
    <n v="1.1775078222250544E-4"/>
    <n v="6.1206648594808093E-5"/>
    <n v="9.6440667319714493E-5"/>
    <n v="1.9953904512586365E-4"/>
    <n v="2.9074255027819592E-4"/>
    <n v="3.8854665473633652E-4"/>
    <n v="4.4619281834526892E-4"/>
    <n v="6.5137838813907327E-4"/>
    <n v="7.1466153455083589E-4"/>
    <n v="7.5039557369434436E-4"/>
    <n v="8.0651987595363505E-4"/>
    <n v="7.0704882009661014E-4"/>
    <n v="7.1828940837585873E-4"/>
    <n v="7.3073127542120622E-4"/>
    <n v="6.3109933406286286E-4"/>
    <n v="5.3146509330442924E-4"/>
    <n v="4.318308525459953E-4"/>
    <n v="3.3219661178756168E-4"/>
    <n v="2.3256237102912795E-4"/>
    <n v="8.9398440483214794E-3"/>
    <n v="8.9398440483214794E-3"/>
    <n v="1.0124574273724655E-4"/>
    <n v="2.1899652495975199E-4"/>
    <n v="2.8020317355456007E-4"/>
    <n v="3.7664384087427458E-4"/>
    <n v="5.7618288600013823E-4"/>
    <n v="8.6692543627833415E-4"/>
    <n v="1.2554720910146707E-3"/>
    <n v="1.7016649093599396E-3"/>
    <n v="2.3530432974990128E-3"/>
    <n v="3.0677048320498488E-3"/>
    <n v="3.8181004057441931E-3"/>
    <n v="4.6246202816978277E-3"/>
    <n v="5.3316691017944381E-3"/>
    <n v="6.0499585101702969E-3"/>
    <n v="6.7806897855915028E-3"/>
    <n v="7.4117891196543656E-3"/>
    <n v="7.943254212958795E-3"/>
    <n v="8.37508506550479E-3"/>
    <n v="8.7072816772923514E-3"/>
    <n v="8.9398440483214794E-3"/>
  </r>
  <r>
    <x v="48"/>
    <s v="Under $15"/>
    <n v="13.094153269355568"/>
    <s v="Motors/Drives"/>
    <s v="Rural"/>
    <s v="SC-New"/>
    <s v="M_Input_New"/>
    <x v="2"/>
    <s v="Other"/>
    <s v="MotorsRewind-New-Other"/>
    <n v="5.2675684742075832E-4"/>
    <n v="6.7479655534881714E-4"/>
    <n v="7.6234659732471932E-4"/>
    <n v="9.1135711875812357E-4"/>
    <n v="1.0340212577472959E-3"/>
    <n v="1.0608219272505851E-3"/>
    <n v="1.2120591392165482E-3"/>
    <n v="1.3154605315309825E-3"/>
    <n v="1.4026503641929617E-3"/>
    <n v="1.3234451369604004E-3"/>
    <n v="1.4106851095240761E-3"/>
    <n v="1.316363869446221E-3"/>
    <n v="1.3453563061758566E-3"/>
    <n v="1.3346341007999397E-3"/>
    <n v="1.2129275642798326E-3"/>
    <n v="1.2240009919503771E-3"/>
    <n v="1.2350709370897025E-3"/>
    <n v="1.2461408822290287E-3"/>
    <n v="1.2572108273683547E-3"/>
    <n v="1.2682807725076803E-3"/>
    <n v="2.3074386837122263E-2"/>
    <n v="8.1560251680160558"/>
    <n v="13.094153269355568"/>
    <s v="C-All-Mot-All-All-All-C"/>
    <n v="0"/>
    <n v="2.3074386837122266E-2"/>
    <n v="5.2675684742075832E-4"/>
    <n v="1.2015534027695755E-3"/>
    <n v="1.9639000000942946E-3"/>
    <n v="2.8752571188524183E-3"/>
    <n v="3.9092783765997145E-3"/>
    <n v="4.9701003038502998E-3"/>
    <n v="6.1821594430668484E-3"/>
    <n v="7.4976199745978309E-3"/>
    <n v="8.9002703387907924E-3"/>
    <n v="1.0223715475751193E-2"/>
    <n v="1.1634400585275269E-2"/>
    <n v="1.295076445472149E-2"/>
    <n v="1.4296120760897346E-2"/>
    <n v="1.5630754861697287E-2"/>
    <n v="1.684368242597712E-2"/>
    <n v="1.8067683417927499E-2"/>
    <n v="1.9302754355017201E-2"/>
    <n v="2.0548895237246231E-2"/>
    <n v="2.1806106064614587E-2"/>
    <n v="2.3074386837122266E-2"/>
    <n v="3.7030446827508539E-4"/>
    <n v="5.1834417620314421E-4"/>
    <n v="6.0589421817904639E-4"/>
    <n v="7.5490473961245064E-4"/>
    <n v="8.77568878601623E-4"/>
    <n v="9.0436954810491218E-4"/>
    <n v="1.0556067600708753E-3"/>
    <n v="1.1590081523853097E-3"/>
    <n v="1.2461979850472888E-3"/>
    <n v="1.1669927578147276E-3"/>
    <n v="1.2542327303784032E-3"/>
    <n v="1.1599114903005482E-3"/>
    <n v="1.1889039270301838E-3"/>
    <n v="1.1781817216542669E-3"/>
    <n v="1.0564751851341598E-3"/>
    <n v="1.0675486128047043E-3"/>
    <n v="1.0786185579440297E-3"/>
    <n v="1.0896885030833559E-3"/>
    <n v="1.1007584482226819E-3"/>
    <n v="1.1118283933620075E-3"/>
    <n v="1.9945339254208806E-2"/>
    <n v="1.9945339254208803E-2"/>
    <n v="3.7030446827508539E-4"/>
    <n v="8.8864864447822959E-4"/>
    <n v="1.4945428626572761E-3"/>
    <n v="2.2494476022697266E-3"/>
    <n v="3.1270164808713495E-3"/>
    <n v="4.031386028976262E-3"/>
    <n v="5.0869927890471369E-3"/>
    <n v="6.2460009414324466E-3"/>
    <n v="7.4921989264797352E-3"/>
    <n v="8.6591916842944632E-3"/>
    <n v="9.913424414672866E-3"/>
    <n v="1.1073335904973414E-2"/>
    <n v="1.2262239832003597E-2"/>
    <n v="1.3440421553657864E-2"/>
    <n v="1.4496896738792023E-2"/>
    <n v="1.5564445351596727E-2"/>
    <n v="1.6643063909540758E-2"/>
    <n v="1.7732752412624113E-2"/>
    <n v="1.8833510860846794E-2"/>
    <n v="1.9945339254208803E-2"/>
  </r>
  <r>
    <x v="48"/>
    <s v="Under $20"/>
    <n v="16.87175728472943"/>
    <s v="Motors/Drives"/>
    <s v="Rural"/>
    <s v="SC-NR"/>
    <s v="M_Input_NR"/>
    <x v="2"/>
    <s v="Large Off"/>
    <s v="MotorsRewind-NR-Large Off"/>
    <n v="3.6128264563463864E-3"/>
    <n v="4.2503458128332703E-3"/>
    <n v="4.7547249852734549E-3"/>
    <n v="5.1529238657168734E-3"/>
    <n v="5.4664456271061547E-3"/>
    <n v="5.7124411633348139E-3"/>
    <n v="5.9045899906373274E-3"/>
    <n v="6.0538028545375298E-3"/>
    <n v="6.168782129150314E-3"/>
    <n v="6.2564687916643567E-3"/>
    <n v="6.322398929189196E-3"/>
    <n v="6.3709880886161346E-3"/>
    <n v="6.3523345281426896E-3"/>
    <n v="6.3334411051229143E-3"/>
    <n v="6.3144963806108269E-3"/>
    <n v="6.2955709671234095E-3"/>
    <n v="6.2766274235914439E-3"/>
    <n v="6.2576838800594767E-3"/>
    <n v="6.2387403365275112E-3"/>
    <n v="6.2197967929955439E-3"/>
    <n v="4.9913620584501696E-2"/>
    <n v="10.699097158055034"/>
    <n v="16.87175728472943"/>
    <s v="C-All-Mot-All-All-All-C"/>
    <n v="0"/>
    <n v="4.9913620584501696E-2"/>
    <n v="3.6128264563463864E-3"/>
    <n v="7.8631722691796559E-3"/>
    <n v="1.2617897254453111E-2"/>
    <n v="1.7770821120169984E-2"/>
    <n v="2.323726674727614E-2"/>
    <n v="2.8949707910610953E-2"/>
    <n v="3.4854297901248277E-2"/>
    <n v="4.0908100755785805E-2"/>
    <n v="4.7076882884936118E-2"/>
    <n v="4.9913620584501696E-2"/>
    <n v="4.9913620584501696E-2"/>
    <n v="4.9913620584501696E-2"/>
    <n v="4.9913620584501696E-2"/>
    <n v="4.9913620584501696E-2"/>
    <n v="4.9913620584501696E-2"/>
    <n v="4.9913620584501696E-2"/>
    <n v="4.9913620584501696E-2"/>
    <n v="4.9913620584501696E-2"/>
    <n v="4.9913620584501696E-2"/>
    <n v="4.9913620584501696E-2"/>
    <n v="3.2743947247756747E-3"/>
    <n v="3.911914081262559E-3"/>
    <n v="4.4162932537027437E-3"/>
    <n v="4.8144921341461621E-3"/>
    <n v="5.1280138955354434E-3"/>
    <n v="5.3740094317641027E-3"/>
    <n v="5.5661582590666161E-3"/>
    <n v="5.7153711229668185E-3"/>
    <n v="5.8303503975796027E-3"/>
    <n v="5.9180370600936455E-3"/>
    <n v="5.9839671976184847E-3"/>
    <n v="6.0325563570454233E-3"/>
    <n v="6.0139027965719783E-3"/>
    <n v="5.995009373552203E-3"/>
    <n v="5.9760646490401156E-3"/>
    <n v="5.9571392355526982E-3"/>
    <n v="5.9381956920207327E-3"/>
    <n v="5.9192521484887654E-3"/>
    <n v="5.9003086049567999E-3"/>
    <n v="5.8813650614248326E-3"/>
    <n v="4.3144985953087467E-2"/>
    <n v="4.3144985953087467E-2"/>
    <n v="3.2743947247756747E-3"/>
    <n v="7.1863088060382333E-3"/>
    <n v="1.1602602059740976E-2"/>
    <n v="1.6417094193887139E-2"/>
    <n v="2.1545108089422581E-2"/>
    <n v="2.6919117521186683E-2"/>
    <n v="3.24852757802533E-2"/>
    <n v="3.8200646903220122E-2"/>
    <n v="4.3144985953087467E-2"/>
    <n v="4.3144985953087467E-2"/>
    <n v="4.3144985953087467E-2"/>
    <n v="4.3144985953087467E-2"/>
    <n v="4.3144985953087467E-2"/>
    <n v="4.3144985953087467E-2"/>
    <n v="4.3144985953087467E-2"/>
    <n v="4.3144985953087467E-2"/>
    <n v="4.3144985953087467E-2"/>
    <n v="4.3144985953087467E-2"/>
    <n v="4.3144985953087467E-2"/>
    <n v="4.3144985953087467E-2"/>
  </r>
  <r>
    <x v="48"/>
    <s v="Under $20"/>
    <n v="16.871757284729426"/>
    <s v="Motors/Drives"/>
    <s v="Rural"/>
    <s v="SC-NR"/>
    <s v="M_Input_NR"/>
    <x v="2"/>
    <s v="Medium Off"/>
    <s v="MotorsRewind-NR-Medium Off"/>
    <n v="1.8425708827979777E-3"/>
    <n v="2.1677109407765081E-3"/>
    <n v="2.4249484218062142E-3"/>
    <n v="2.6280330901491786E-3"/>
    <n v="2.7879317389327778E-3"/>
    <n v="2.9133914635638869E-3"/>
    <n v="3.0113889286038863E-3"/>
    <n v="3.0874887030279932E-3"/>
    <n v="3.1461290684279418E-3"/>
    <n v="3.1908499796342608E-3"/>
    <n v="3.2244748861084528E-3"/>
    <n v="3.2492557526852118E-3"/>
    <n v="3.2397422850984968E-3"/>
    <n v="3.2301064856618878E-3"/>
    <n v="3.2204445220468687E-3"/>
    <n v="3.2107924072115241E-3"/>
    <n v="3.2011310459059729E-3"/>
    <n v="3.1914696846004212E-3"/>
    <n v="3.1818083232948709E-3"/>
    <n v="3.1721469619893196E-3"/>
    <n v="2.5456352541504659E-2"/>
    <n v="10.699097158055034"/>
    <n v="16.871757284729426"/>
    <s v="C-All-Mot-All-All-All-C"/>
    <n v="0"/>
    <n v="2.5456352541504659E-2"/>
    <n v="1.8425708827979777E-3"/>
    <n v="4.0102818235744856E-3"/>
    <n v="6.4352302453807003E-3"/>
    <n v="9.0632633355298784E-3"/>
    <n v="1.1851195074462657E-2"/>
    <n v="1.4764586538026543E-2"/>
    <n v="1.7775975466630428E-2"/>
    <n v="2.0863464169658421E-2"/>
    <n v="2.4009593238086362E-2"/>
    <n v="2.5456352541504659E-2"/>
    <n v="2.5456352541504659E-2"/>
    <n v="2.5456352541504659E-2"/>
    <n v="2.5456352541504659E-2"/>
    <n v="2.5456352541504659E-2"/>
    <n v="2.5456352541504659E-2"/>
    <n v="2.5456352541504659E-2"/>
    <n v="2.5456352541504659E-2"/>
    <n v="2.5456352541504659E-2"/>
    <n v="2.5456352541504659E-2"/>
    <n v="2.5456352541504659E-2"/>
    <n v="1.6699679465811857E-3"/>
    <n v="1.9951080045597161E-3"/>
    <n v="2.2523454855894222E-3"/>
    <n v="2.4554301539323866E-3"/>
    <n v="2.6153288027159858E-3"/>
    <n v="2.7407885273470949E-3"/>
    <n v="2.8387859923870943E-3"/>
    <n v="2.9148857668112012E-3"/>
    <n v="2.9735261322111498E-3"/>
    <n v="3.0182470434174688E-3"/>
    <n v="3.0518719498916608E-3"/>
    <n v="3.0766528164684198E-3"/>
    <n v="3.0671393488817048E-3"/>
    <n v="3.0575035494450958E-3"/>
    <n v="3.0478415858300766E-3"/>
    <n v="3.0381894709947321E-3"/>
    <n v="3.0285281096891809E-3"/>
    <n v="3.0188667483836292E-3"/>
    <n v="3.0092053870780788E-3"/>
    <n v="2.9995440257725276E-3"/>
    <n v="2.2004293817168816E-2"/>
    <n v="2.2004293817168816E-2"/>
    <n v="1.6699679465811857E-3"/>
    <n v="3.6650759511409016E-3"/>
    <n v="5.9174214367303237E-3"/>
    <n v="8.3728515906627103E-3"/>
    <n v="1.0988180393378696E-2"/>
    <n v="1.3728968920725792E-2"/>
    <n v="1.6567754913112888E-2"/>
    <n v="1.9482640679924088E-2"/>
    <n v="2.2004293817168816E-2"/>
    <n v="2.2004293817168816E-2"/>
    <n v="2.2004293817168816E-2"/>
    <n v="2.2004293817168816E-2"/>
    <n v="2.2004293817168816E-2"/>
    <n v="2.2004293817168816E-2"/>
    <n v="2.2004293817168816E-2"/>
    <n v="2.2004293817168816E-2"/>
    <n v="2.2004293817168816E-2"/>
    <n v="2.2004293817168816E-2"/>
    <n v="2.2004293817168816E-2"/>
    <n v="2.2004293817168816E-2"/>
  </r>
  <r>
    <x v="48"/>
    <s v="Under $20"/>
    <n v="16.871757284729426"/>
    <s v="Motors/Drives"/>
    <s v="Rural"/>
    <s v="SC-NR"/>
    <s v="M_Input_NR"/>
    <x v="2"/>
    <s v="Small Off"/>
    <s v="MotorsRewind-NR-Small Off"/>
    <n v="1.7744982889098962E-3"/>
    <n v="2.0876262569709363E-3"/>
    <n v="2.3353602650312121E-3"/>
    <n v="2.5309421011726761E-3"/>
    <n v="2.6849333974177554E-3"/>
    <n v="2.8057580933702627E-3"/>
    <n v="2.9001351052152144E-3"/>
    <n v="2.9734234225129172E-3"/>
    <n v="3.0298973574017854E-3"/>
    <n v="3.0729660833623304E-3"/>
    <n v="3.1053487393351655E-3"/>
    <n v="3.1292140927653622E-3"/>
    <n v="3.1200520941080342E-3"/>
    <n v="3.1107722830721759E-3"/>
    <n v="3.1014672744766165E-3"/>
    <n v="3.0921717508039133E-3"/>
    <n v="3.082867322265888E-3"/>
    <n v="3.0735628937278614E-3"/>
    <n v="3.0642584651898361E-3"/>
    <n v="3.0549540366518104E-3"/>
    <n v="2.4515884001266849E-2"/>
    <n v="10.699097158055034"/>
    <n v="16.871757284729426"/>
    <s v="C-All-Mot-All-All-All-C"/>
    <n v="0"/>
    <n v="2.4515884001266849E-2"/>
    <n v="1.7744982889098962E-3"/>
    <n v="3.8621245458808325E-3"/>
    <n v="6.1974848109120446E-3"/>
    <n v="8.7284269120847212E-3"/>
    <n v="1.1413360309502477E-2"/>
    <n v="1.421911840287274E-2"/>
    <n v="1.7119253508087955E-2"/>
    <n v="2.0092676930600871E-2"/>
    <n v="2.3122574288002656E-2"/>
    <n v="2.4515884001266849E-2"/>
    <n v="2.4515884001266849E-2"/>
    <n v="2.4515884001266849E-2"/>
    <n v="2.4515884001266849E-2"/>
    <n v="2.4515884001266849E-2"/>
    <n v="2.4515884001266849E-2"/>
    <n v="2.4515884001266849E-2"/>
    <n v="2.4515884001266849E-2"/>
    <n v="2.4515884001266849E-2"/>
    <n v="2.4515884001266849E-2"/>
    <n v="2.4515884001266849E-2"/>
    <n v="1.6082720569440335E-3"/>
    <n v="1.9214000250050735E-3"/>
    <n v="2.1691340330653491E-3"/>
    <n v="2.3647158692068132E-3"/>
    <n v="2.5187071654518924E-3"/>
    <n v="2.6395318614043997E-3"/>
    <n v="2.7339088732493515E-3"/>
    <n v="2.8071971905470543E-3"/>
    <n v="2.8636711254359224E-3"/>
    <n v="2.9067398513964674E-3"/>
    <n v="2.9391225073693026E-3"/>
    <n v="2.9629878607994992E-3"/>
    <n v="2.9538258621421712E-3"/>
    <n v="2.9445460511063129E-3"/>
    <n v="2.9352410425107535E-3"/>
    <n v="2.9259455188380503E-3"/>
    <n v="2.916641090300025E-3"/>
    <n v="2.9073366617619984E-3"/>
    <n v="2.8980322332239732E-3"/>
    <n v="2.8887278046859474E-3"/>
    <n v="2.1191359361949592E-2"/>
    <n v="2.1191359361949592E-2"/>
    <n v="1.6082720569440335E-3"/>
    <n v="3.529672081949107E-3"/>
    <n v="5.6988061150144561E-3"/>
    <n v="8.0635219842212693E-3"/>
    <n v="1.0582229149673161E-2"/>
    <n v="1.3221761011077561E-2"/>
    <n v="1.5955669884326912E-2"/>
    <n v="1.8762867074873967E-2"/>
    <n v="2.1191359361949592E-2"/>
    <n v="2.1191359361949592E-2"/>
    <n v="2.1191359361949592E-2"/>
    <n v="2.1191359361949592E-2"/>
    <n v="2.1191359361949592E-2"/>
    <n v="2.1191359361949592E-2"/>
    <n v="2.1191359361949592E-2"/>
    <n v="2.1191359361949592E-2"/>
    <n v="2.1191359361949592E-2"/>
    <n v="2.1191359361949592E-2"/>
    <n v="2.1191359361949592E-2"/>
    <n v="2.1191359361949592E-2"/>
  </r>
  <r>
    <x v="48"/>
    <s v="Under $15"/>
    <n v="10.57575059243967"/>
    <s v="Motors/Drives"/>
    <s v="Rural"/>
    <s v="SC-NR"/>
    <s v="M_Input_NR"/>
    <x v="2"/>
    <s v="XLarge Ret"/>
    <s v="MotorsRewind-NR-XLarge Ret"/>
    <n v="1.1515904682405326E-3"/>
    <n v="1.3526259194622185E-3"/>
    <n v="1.5107107495492241E-3"/>
    <n v="1.6346023581282384E-3"/>
    <n v="1.7312743952712622E-3"/>
    <n v="1.8062800757999401E-3"/>
    <n v="1.8640414937314924E-3"/>
    <n v="1.9080800091574024E-3"/>
    <n v="1.941199709921764E-3"/>
    <n v="1.9656335058241053E-3"/>
    <n v="1.983159466354089E-3"/>
    <n v="1.9951934627555424E-3"/>
    <n v="1.9861592127864173E-3"/>
    <n v="1.9770739444132197E-3"/>
    <n v="1.9679967323750084E-3"/>
    <n v="1.9589495718833005E-3"/>
    <n v="1.9498967609222167E-3"/>
    <n v="1.9408439499611324E-3"/>
    <n v="1.9317911390000489E-3"/>
    <n v="1.9227383280389647E-3"/>
    <n v="1.5429898207782938E-2"/>
    <n v="6.4606438413234066"/>
    <n v="10.57575059243967"/>
    <s v="C-All-Mot-All-All-All-C"/>
    <n v="0"/>
    <n v="1.5429898207782938E-2"/>
    <n v="1.1515904682405326E-3"/>
    <n v="2.5042163877027511E-3"/>
    <n v="4.0149271372519751E-3"/>
    <n v="5.6495294953802138E-3"/>
    <n v="7.3808038906514762E-3"/>
    <n v="9.1870839664514158E-3"/>
    <n v="1.1051125460182908E-2"/>
    <n v="1.2959205469340309E-2"/>
    <n v="1.4900405179262072E-2"/>
    <n v="1.5429898207782938E-2"/>
    <n v="1.5429898207782938E-2"/>
    <n v="1.5429898207782938E-2"/>
    <n v="1.5429898207782938E-2"/>
    <n v="1.5429898207782938E-2"/>
    <n v="1.5429898207782938E-2"/>
    <n v="1.5429898207782938E-2"/>
    <n v="1.5429898207782938E-2"/>
    <n v="1.5429898207782938E-2"/>
    <n v="1.5429898207782938E-2"/>
    <n v="1.5429898207782938E-2"/>
    <n v="1.0469703844383723E-3"/>
    <n v="1.2480058356600582E-3"/>
    <n v="1.4060906657470638E-3"/>
    <n v="1.5299822743260782E-3"/>
    <n v="1.626654311469102E-3"/>
    <n v="1.7016599919977798E-3"/>
    <n v="1.7594214099293322E-3"/>
    <n v="1.8034599253552422E-3"/>
    <n v="1.8365796261196037E-3"/>
    <n v="1.8610134220219451E-3"/>
    <n v="1.8785393825519288E-3"/>
    <n v="1.8905733789533821E-3"/>
    <n v="1.8815391289842571E-3"/>
    <n v="1.8724538606110595E-3"/>
    <n v="1.8633766485728481E-3"/>
    <n v="1.8543294880811402E-3"/>
    <n v="1.8452766771200565E-3"/>
    <n v="1.8362238661589721E-3"/>
    <n v="1.8271710551978886E-3"/>
    <n v="1.8181182442368045E-3"/>
    <n v="1.3337496531739733E-2"/>
    <n v="1.3337496531739733E-2"/>
    <n v="1.0469703844383723E-3"/>
    <n v="2.2949762200984306E-3"/>
    <n v="3.7010668858454944E-3"/>
    <n v="5.2310491601715728E-3"/>
    <n v="6.857703471640675E-3"/>
    <n v="8.5593634636384544E-3"/>
    <n v="1.0318784873567787E-2"/>
    <n v="1.2122244798923029E-2"/>
    <n v="1.3337496531739733E-2"/>
    <n v="1.3337496531739733E-2"/>
    <n v="1.3337496531739733E-2"/>
    <n v="1.3337496531739733E-2"/>
    <n v="1.3337496531739733E-2"/>
    <n v="1.3337496531739733E-2"/>
    <n v="1.3337496531739733E-2"/>
    <n v="1.3337496531739733E-2"/>
    <n v="1.3337496531739733E-2"/>
    <n v="1.3337496531739733E-2"/>
    <n v="1.3337496531739733E-2"/>
    <n v="1.3337496531739733E-2"/>
  </r>
  <r>
    <x v="48"/>
    <s v="Under $15"/>
    <n v="10.57575059243967"/>
    <s v="Motors/Drives"/>
    <s v="Rural"/>
    <s v="SC-NR"/>
    <s v="M_Input_NR"/>
    <x v="2"/>
    <s v="Large Ret"/>
    <s v="MotorsRewind-NR-Large Ret"/>
    <n v="1.7998344157060472E-3"/>
    <n v="2.1140351093246832E-3"/>
    <n v="2.3611077672169916E-3"/>
    <n v="2.5547394332365802E-3"/>
    <n v="2.7058293078794852E-3"/>
    <n v="2.8230565765240633E-3"/>
    <n v="2.9133325824135751E-3"/>
    <n v="2.9821609010442906E-3"/>
    <n v="3.0339240746008237E-3"/>
    <n v="3.0721119443203092E-3"/>
    <n v="3.0995034761192525E-3"/>
    <n v="3.1183115519753434E-3"/>
    <n v="3.1041918154344835E-3"/>
    <n v="3.0899923416241532E-3"/>
    <n v="3.075805459155426E-3"/>
    <n v="3.0616655446055346E-3"/>
    <n v="3.0475167988699647E-3"/>
    <n v="3.0333680531343956E-3"/>
    <n v="3.0192193073988265E-3"/>
    <n v="3.0050705616632579E-3"/>
    <n v="2.4115571108919785E-2"/>
    <n v="6.4606438413234084"/>
    <n v="10.57575059243967"/>
    <s v="C-All-Mot-All-All-All-C"/>
    <n v="0"/>
    <n v="2.4115571108919785E-2"/>
    <n v="1.7998344157060472E-3"/>
    <n v="3.9138695250307302E-3"/>
    <n v="6.2749772922477218E-3"/>
    <n v="8.8297167254843024E-3"/>
    <n v="1.1535546033363788E-2"/>
    <n v="1.4358602609887852E-2"/>
    <n v="1.7271935192301427E-2"/>
    <n v="2.0254096093345719E-2"/>
    <n v="2.3288020167946542E-2"/>
    <n v="2.4115571108919785E-2"/>
    <n v="2.4115571108919785E-2"/>
    <n v="2.4115571108919785E-2"/>
    <n v="2.4115571108919785E-2"/>
    <n v="2.4115571108919785E-2"/>
    <n v="2.4115571108919785E-2"/>
    <n v="2.4115571108919785E-2"/>
    <n v="2.4115571108919785E-2"/>
    <n v="2.4115571108919785E-2"/>
    <n v="2.4115571108919785E-2"/>
    <n v="2.4115571108919785E-2"/>
    <n v="1.6363224445720096E-3"/>
    <n v="1.9505231381906456E-3"/>
    <n v="2.197595796082954E-3"/>
    <n v="2.3912274621025425E-3"/>
    <n v="2.5423173367454476E-3"/>
    <n v="2.6595446053900257E-3"/>
    <n v="2.7498206112795374E-3"/>
    <n v="2.818648929910253E-3"/>
    <n v="2.8704121034667861E-3"/>
    <n v="2.9085999731862716E-3"/>
    <n v="2.9359915049852149E-3"/>
    <n v="2.9547995808413057E-3"/>
    <n v="2.9406798443004458E-3"/>
    <n v="2.9264803704901155E-3"/>
    <n v="2.9122934880213883E-3"/>
    <n v="2.898153573471497E-3"/>
    <n v="2.884004827735927E-3"/>
    <n v="2.8698560820003579E-3"/>
    <n v="2.8557073362647889E-3"/>
    <n v="2.8415585905292202E-3"/>
    <n v="2.0845331686239033E-2"/>
    <n v="2.0845331686239033E-2"/>
    <n v="1.6363224445720096E-3"/>
    <n v="3.5868455827626549E-3"/>
    <n v="5.7844413788456089E-3"/>
    <n v="8.1756688409481519E-3"/>
    <n v="1.07179861776936E-2"/>
    <n v="1.3377530783083626E-2"/>
    <n v="1.6127351394363165E-2"/>
    <n v="1.8946000324273418E-2"/>
    <n v="2.0845331686239033E-2"/>
    <n v="2.0845331686239033E-2"/>
    <n v="2.0845331686239033E-2"/>
    <n v="2.0845331686239033E-2"/>
    <n v="2.0845331686239033E-2"/>
    <n v="2.0845331686239033E-2"/>
    <n v="2.0845331686239033E-2"/>
    <n v="2.0845331686239033E-2"/>
    <n v="2.0845331686239033E-2"/>
    <n v="2.0845331686239033E-2"/>
    <n v="2.0845331686239033E-2"/>
    <n v="2.0845331686239033E-2"/>
  </r>
  <r>
    <x v="48"/>
    <s v="Under $15"/>
    <n v="10.57575059243967"/>
    <s v="Motors/Drives"/>
    <s v="Rural"/>
    <s v="SC-NR"/>
    <s v="M_Input_NR"/>
    <x v="2"/>
    <s v="Medium Ret"/>
    <s v="MotorsRewind-NR-Medium Ret"/>
    <n v="7.914701449234405E-4"/>
    <n v="9.2963867106301537E-4"/>
    <n v="1.0382879060382966E-3"/>
    <n v="1.1234366738521247E-3"/>
    <n v="1.1898778552944598E-3"/>
    <n v="1.2414280881900266E-3"/>
    <n v="1.2811266086988993E-3"/>
    <n v="1.3113935926203724E-3"/>
    <n v="1.3341562457394457E-3"/>
    <n v="1.3509492120909322E-3"/>
    <n v="1.3629945310677223E-3"/>
    <n v="1.3712653088646411E-3"/>
    <n v="1.3650562099448984E-3"/>
    <n v="1.3588120468727698E-3"/>
    <n v="1.3525734207938641E-3"/>
    <n v="1.3463554486735688E-3"/>
    <n v="1.3401335930739119E-3"/>
    <n v="1.3339117374742556E-3"/>
    <n v="1.3276898818745985E-3"/>
    <n v="1.3214680262749411E-3"/>
    <n v="1.0604728076055168E-2"/>
    <n v="6.4606438413234084"/>
    <n v="10.57575059243967"/>
    <s v="C-All-Mot-All-All-All-C"/>
    <n v="0"/>
    <n v="1.0604728076055168E-2"/>
    <n v="7.914701449234405E-4"/>
    <n v="1.7211088159864558E-3"/>
    <n v="2.7593967220247524E-3"/>
    <n v="3.8828333958768769E-3"/>
    <n v="5.0727112511713369E-3"/>
    <n v="6.3141393393613635E-3"/>
    <n v="7.5952659480602626E-3"/>
    <n v="8.9066595406806347E-3"/>
    <n v="1.024081578642008E-2"/>
    <n v="1.0604728076055168E-2"/>
    <n v="1.0604728076055168E-2"/>
    <n v="1.0604728076055168E-2"/>
    <n v="1.0604728076055168E-2"/>
    <n v="1.0604728076055168E-2"/>
    <n v="1.0604728076055168E-2"/>
    <n v="1.0604728076055168E-2"/>
    <n v="1.0604728076055168E-2"/>
    <n v="1.0604728076055168E-2"/>
    <n v="1.0604728076055168E-2"/>
    <n v="1.0604728076055168E-2"/>
    <n v="7.195663951335429E-4"/>
    <n v="8.5773492127311777E-4"/>
    <n v="9.6638415624839902E-4"/>
    <n v="1.0515329240622271E-3"/>
    <n v="1.1179741055045622E-3"/>
    <n v="1.169524338400129E-3"/>
    <n v="1.2092228589090017E-3"/>
    <n v="1.2394898428304748E-3"/>
    <n v="1.2622524959495481E-3"/>
    <n v="1.2790454623010346E-3"/>
    <n v="1.2910907812778247E-3"/>
    <n v="1.2993615590747435E-3"/>
    <n v="1.2931524601550008E-3"/>
    <n v="1.2869082970828722E-3"/>
    <n v="1.2806696710039665E-3"/>
    <n v="1.2744516988836712E-3"/>
    <n v="1.2682298432840143E-3"/>
    <n v="1.262007987684358E-3"/>
    <n v="1.2557861320847009E-3"/>
    <n v="1.2495642764850435E-3"/>
    <n v="9.1666530802572161E-3"/>
    <n v="9.1666530802572161E-3"/>
    <n v="7.195663951335429E-4"/>
    <n v="1.5773013164066606E-3"/>
    <n v="2.5436854726550596E-3"/>
    <n v="3.5952183967172865E-3"/>
    <n v="4.7131925022218489E-3"/>
    <n v="5.8827168406219779E-3"/>
    <n v="7.0919396995309794E-3"/>
    <n v="8.3314295423614539E-3"/>
    <n v="9.1666530802572161E-3"/>
    <n v="9.1666530802572161E-3"/>
    <n v="9.1666530802572161E-3"/>
    <n v="9.1666530802572161E-3"/>
    <n v="9.1666530802572161E-3"/>
    <n v="9.1666530802572161E-3"/>
    <n v="9.1666530802572161E-3"/>
    <n v="9.1666530802572161E-3"/>
    <n v="9.1666530802572161E-3"/>
    <n v="9.1666530802572161E-3"/>
    <n v="9.1666530802572161E-3"/>
    <n v="9.1666530802572161E-3"/>
  </r>
  <r>
    <x v="48"/>
    <s v="Under $15"/>
    <n v="10.575750592439668"/>
    <s v="Motors/Drives"/>
    <s v="Rural"/>
    <s v="SC-NR"/>
    <s v="M_Input_NR"/>
    <x v="2"/>
    <s v="Small Ret"/>
    <s v="MotorsRewind-NR-Small Ret"/>
    <n v="9.3822374412404143E-4"/>
    <n v="1.1020113395832634E-3"/>
    <n v="1.2308062065641042E-3"/>
    <n v="1.3317431733698025E-3"/>
    <n v="1.4105038119317057E-3"/>
    <n v="1.4716124372259969E-3"/>
    <n v="1.5186718175284877E-3"/>
    <n v="1.55455087520399E-3"/>
    <n v="1.5815341565981857E-3"/>
    <n v="1.6014408579011952E-3"/>
    <n v="1.6157196078225402E-3"/>
    <n v="1.6255239449301561E-3"/>
    <n v="1.6181635611260629E-3"/>
    <n v="1.6107616116096725E-3"/>
    <n v="1.6033662257502264E-3"/>
    <n v="1.595995323485648E-3"/>
    <n v="1.5886198176708654E-3"/>
    <n v="1.5812443118560836E-3"/>
    <n v="1.5738688060413014E-3"/>
    <n v="1.5664933002265194E-3"/>
    <n v="1.2571046102940813E-2"/>
    <n v="6.4606438413234066"/>
    <n v="10.575750592439668"/>
    <s v="C-All-Mot-All-All-All-C"/>
    <n v="0"/>
    <n v="1.2571046102940813E-2"/>
    <n v="9.3822374412404143E-4"/>
    <n v="2.0402350837073046E-3"/>
    <n v="3.271041290271409E-3"/>
    <n v="4.6027844636412117E-3"/>
    <n v="6.0132882755729172E-3"/>
    <n v="7.4849007127989146E-3"/>
    <n v="9.0035725303274014E-3"/>
    <n v="1.0558123405531392E-2"/>
    <n v="1.2139657562129577E-2"/>
    <n v="1.2571046102940813E-2"/>
    <n v="1.2571046102940813E-2"/>
    <n v="1.2571046102940813E-2"/>
    <n v="1.2571046102940813E-2"/>
    <n v="1.2571046102940813E-2"/>
    <n v="1.2571046102940813E-2"/>
    <n v="1.2571046102940813E-2"/>
    <n v="1.2571046102940813E-2"/>
    <n v="1.2571046102940813E-2"/>
    <n v="1.2571046102940813E-2"/>
    <n v="1.2571046102940813E-2"/>
    <n v="8.5298767327899195E-4"/>
    <n v="1.0167752687382139E-3"/>
    <n v="1.1455701357190548E-3"/>
    <n v="1.246507102524753E-3"/>
    <n v="1.3252677410866562E-3"/>
    <n v="1.3863763663809474E-3"/>
    <n v="1.4334357466834382E-3"/>
    <n v="1.4693148043589406E-3"/>
    <n v="1.4962980857531362E-3"/>
    <n v="1.5162047870561457E-3"/>
    <n v="1.5304835369774907E-3"/>
    <n v="1.5402878740851066E-3"/>
    <n v="1.5329274902810134E-3"/>
    <n v="1.525525540764623E-3"/>
    <n v="1.5181301549051769E-3"/>
    <n v="1.5107592526405985E-3"/>
    <n v="1.5033837468258159E-3"/>
    <n v="1.4960082410110341E-3"/>
    <n v="1.4886327351962519E-3"/>
    <n v="1.4812572293814699E-3"/>
    <n v="1.0866324686039824E-2"/>
    <n v="1.0866324686039824E-2"/>
    <n v="8.5298767327899195E-4"/>
    <n v="1.8697629420172059E-3"/>
    <n v="3.0153330777362604E-3"/>
    <n v="4.2618401802610138E-3"/>
    <n v="5.58710792134767E-3"/>
    <n v="6.9734842877286173E-3"/>
    <n v="8.4069200344120548E-3"/>
    <n v="9.8762348387709947E-3"/>
    <n v="1.0866324686039824E-2"/>
    <n v="1.0866324686039824E-2"/>
    <n v="1.0866324686039824E-2"/>
    <n v="1.0866324686039824E-2"/>
    <n v="1.0866324686039824E-2"/>
    <n v="1.0866324686039824E-2"/>
    <n v="1.0866324686039824E-2"/>
    <n v="1.0866324686039824E-2"/>
    <n v="1.0866324686039824E-2"/>
    <n v="1.0866324686039824E-2"/>
    <n v="1.0866324686039824E-2"/>
    <n v="1.0866324686039824E-2"/>
  </r>
  <r>
    <x v="48"/>
    <s v="Under $20"/>
    <n v="16.871757284729433"/>
    <s v="Motors/Drives"/>
    <s v="Rural"/>
    <s v="SC-NR"/>
    <s v="M_Input_NR"/>
    <x v="2"/>
    <s v="School K-12"/>
    <s v="MotorsRewind-NR-School K-12"/>
    <n v="9.0311622104237508E-4"/>
    <n v="1.0613078645525997E-3"/>
    <n v="1.1859410246234786E-3"/>
    <n v="1.2838432150417628E-3"/>
    <n v="1.3604540290360128E-3"/>
    <n v="1.4201072758642454E-3"/>
    <n v="1.4662557646756469E-3"/>
    <n v="1.5016503943084854E-3"/>
    <n v="1.5284828377135084E-3"/>
    <n v="1.5484992214873624E-3"/>
    <n v="1.5630906966300677E-3"/>
    <n v="1.5733655980785285E-3"/>
    <n v="1.5670281273305979E-3"/>
    <n v="1.5606436204223125E-3"/>
    <n v="1.5542586667431054E-3"/>
    <n v="1.5478906504666379E-3"/>
    <n v="1.5415181716365214E-3"/>
    <n v="1.5351456928064044E-3"/>
    <n v="1.5287732139762885E-3"/>
    <n v="1.5224007351461715E-3"/>
    <n v="1.2217205031075503E-2"/>
    <n v="10.699097158055038"/>
    <n v="16.871757284729433"/>
    <s v="C-All-Mot-All-All-All-C"/>
    <n v="0"/>
    <n v="1.2217205031075503E-2"/>
    <n v="9.0311622104237508E-4"/>
    <n v="1.9644240855949749E-3"/>
    <n v="3.1503651102184537E-3"/>
    <n v="4.4342083252602166E-3"/>
    <n v="5.7946623542962294E-3"/>
    <n v="7.2147696301604752E-3"/>
    <n v="8.6810253948361223E-3"/>
    <n v="1.0182675789144608E-2"/>
    <n v="1.1711158626858117E-2"/>
    <n v="1.2217205031075503E-2"/>
    <n v="1.2217205031075503E-2"/>
    <n v="1.2217205031075503E-2"/>
    <n v="1.2217205031075503E-2"/>
    <n v="1.2217205031075503E-2"/>
    <n v="1.2217205031075503E-2"/>
    <n v="1.2217205031075503E-2"/>
    <n v="1.2217205031075503E-2"/>
    <n v="1.2217205031075503E-2"/>
    <n v="1.2217205031075503E-2"/>
    <n v="1.2217205031075503E-2"/>
    <n v="8.2027931590099323E-4"/>
    <n v="9.7847095941121795E-4"/>
    <n v="1.1031041194820967E-3"/>
    <n v="1.2010063099003811E-3"/>
    <n v="1.2776171238946311E-3"/>
    <n v="1.3372703707228636E-3"/>
    <n v="1.3834188595342649E-3"/>
    <n v="1.4188134891671036E-3"/>
    <n v="1.4456459325721265E-3"/>
    <n v="1.4656623163459806E-3"/>
    <n v="1.4802537914886857E-3"/>
    <n v="1.4905286929371465E-3"/>
    <n v="1.484191222189216E-3"/>
    <n v="1.4778067152809308E-3"/>
    <n v="1.4714217616017236E-3"/>
    <n v="1.465053745325256E-3"/>
    <n v="1.4586812664951396E-3"/>
    <n v="1.4523087876650224E-3"/>
    <n v="1.4459363088349065E-3"/>
    <n v="1.4395638300047898E-3"/>
    <n v="1.0560466928247867E-2"/>
    <n v="1.0560466928247867E-2"/>
    <n v="8.2027931590099323E-4"/>
    <n v="1.7987502753122112E-3"/>
    <n v="2.9018543947943081E-3"/>
    <n v="4.1028607046946896E-3"/>
    <n v="5.3804778285893202E-3"/>
    <n v="6.7177481993121839E-3"/>
    <n v="8.1011670588464479E-3"/>
    <n v="9.519980548013552E-3"/>
    <n v="1.0560466928247867E-2"/>
    <n v="1.0560466928247867E-2"/>
    <n v="1.0560466928247867E-2"/>
    <n v="1.0560466928247867E-2"/>
    <n v="1.0560466928247867E-2"/>
    <n v="1.0560466928247867E-2"/>
    <n v="1.0560466928247867E-2"/>
    <n v="1.0560466928247867E-2"/>
    <n v="1.0560466928247867E-2"/>
    <n v="1.0560466928247867E-2"/>
    <n v="1.0560466928247867E-2"/>
    <n v="1.0560466928247867E-2"/>
  </r>
  <r>
    <x v="48"/>
    <s v="Under $20"/>
    <n v="16.871757284729433"/>
    <s v="Motors/Drives"/>
    <s v="Rural"/>
    <s v="SC-NR"/>
    <s v="M_Input_NR"/>
    <x v="2"/>
    <s v="University"/>
    <s v="MotorsRewind-NR-University"/>
    <n v="4.8540962586595153E-4"/>
    <n v="5.7043494675188336E-4"/>
    <n v="6.3742315291063199E-4"/>
    <n v="6.9004391701067886E-4"/>
    <n v="7.312209279997108E-4"/>
    <n v="7.6328353472729295E-4"/>
    <n v="7.8808756345170926E-4"/>
    <n v="8.0711157556380495E-4"/>
    <n v="8.2153355804051023E-4"/>
    <n v="8.3229202426276605E-4"/>
    <n v="8.4013469425896876E-4"/>
    <n v="8.4565727922832133E-4"/>
    <n v="8.4225099636791765E-4"/>
    <n v="8.3881943237041452E-4"/>
    <n v="8.3538762824113212E-4"/>
    <n v="8.3196492767807436E-4"/>
    <n v="8.2853982856824428E-4"/>
    <n v="8.2511472945841387E-4"/>
    <n v="8.2168963034858356E-4"/>
    <n v="8.1826453123875294E-4"/>
    <n v="6.5665401474211006E-3"/>
    <n v="10.699097158055038"/>
    <n v="16.871757284729433"/>
    <s v="C-All-Mot-All-All-All-C"/>
    <n v="0"/>
    <n v="6.5665401474211006E-3"/>
    <n v="4.8540962586595153E-4"/>
    <n v="1.0558445726178349E-3"/>
    <n v="1.6932677255284668E-3"/>
    <n v="2.3833116425391455E-3"/>
    <n v="3.1145325705388563E-3"/>
    <n v="3.8778161052661492E-3"/>
    <n v="4.6659036687178588E-3"/>
    <n v="5.4730152442816638E-3"/>
    <n v="6.2945488023221745E-3"/>
    <n v="6.5665401474211006E-3"/>
    <n v="6.5665401474211006E-3"/>
    <n v="6.5665401474211006E-3"/>
    <n v="6.5665401474211006E-3"/>
    <n v="6.5665401474211006E-3"/>
    <n v="6.5665401474211006E-3"/>
    <n v="6.5665401474211006E-3"/>
    <n v="6.5665401474211006E-3"/>
    <n v="6.5665401474211006E-3"/>
    <n v="6.5665401474211006E-3"/>
    <n v="6.5665401474211006E-3"/>
    <n v="4.408861966597289E-4"/>
    <n v="5.2591151754566073E-4"/>
    <n v="5.9289972370440936E-4"/>
    <n v="6.4552048780445624E-4"/>
    <n v="6.8669749879348818E-4"/>
    <n v="7.1876010552107033E-4"/>
    <n v="7.4356413424548663E-4"/>
    <n v="7.6258814635758233E-4"/>
    <n v="7.770101288342876E-4"/>
    <n v="7.8776859505654342E-4"/>
    <n v="7.9561126505274613E-4"/>
    <n v="8.011338500220987E-4"/>
    <n v="7.9772756716169502E-4"/>
    <n v="7.9429600316419189E-4"/>
    <n v="7.9086419903490949E-4"/>
    <n v="7.8744149847185174E-4"/>
    <n v="7.8401639936202165E-4"/>
    <n v="7.8059130025219124E-4"/>
    <n v="7.7716620114236094E-4"/>
    <n v="7.7374110203253031E-4"/>
    <n v="5.6760715632966476E-3"/>
    <n v="5.6760715632966476E-3"/>
    <n v="4.408861966597289E-4"/>
    <n v="9.6679771420538963E-4"/>
    <n v="1.559697437909799E-3"/>
    <n v="2.205217925714255E-3"/>
    <n v="2.8919154245077433E-3"/>
    <n v="3.6106755300288136E-3"/>
    <n v="4.3542396642742998E-3"/>
    <n v="5.1168278106318819E-3"/>
    <n v="5.6760715632966476E-3"/>
    <n v="5.6760715632966476E-3"/>
    <n v="5.6760715632966476E-3"/>
    <n v="5.6760715632966476E-3"/>
    <n v="5.6760715632966476E-3"/>
    <n v="5.6760715632966476E-3"/>
    <n v="5.6760715632966476E-3"/>
    <n v="5.6760715632966476E-3"/>
    <n v="5.6760715632966476E-3"/>
    <n v="5.6760715632966476E-3"/>
    <n v="5.6760715632966476E-3"/>
    <n v="5.6760715632966476E-3"/>
  </r>
  <r>
    <x v="48"/>
    <s v="Under $20"/>
    <n v="16.87175728472943"/>
    <s v="Motors/Drives"/>
    <s v="Rural"/>
    <s v="SC-NR"/>
    <s v="M_Input_NR"/>
    <x v="2"/>
    <s v="Warehouse"/>
    <s v="MotorsRewind-NR-Warehouse"/>
    <n v="1.6799193260274173E-3"/>
    <n v="1.9749702769349168E-3"/>
    <n v="2.2077844595501535E-3"/>
    <n v="2.3910021553067199E-3"/>
    <n v="2.5346981419027675E-3"/>
    <n v="2.6469023880583429E-3"/>
    <n v="2.7340150680643495E-3"/>
    <n v="2.801137344978197E-3"/>
    <n v="2.8523350180616352E-3"/>
    <n v="2.8908486603341646E-3"/>
    <n v="2.9192611066081696E-3"/>
    <n v="2.9396309481520134E-3"/>
    <n v="2.9289661378394411E-3"/>
    <n v="2.9182043347173161E-3"/>
    <n v="2.9074325784673861E-3"/>
    <n v="2.8966833947974839E-3"/>
    <n v="2.8859258633704525E-3"/>
    <n v="2.875168331943422E-3"/>
    <n v="2.8644108005163914E-3"/>
    <n v="2.8536532690893604E-3"/>
    <n v="2.2900453389965159E-2"/>
    <n v="10.699097158055036"/>
    <n v="16.87175728472943"/>
    <s v="C-All-Mot-All-All-All-C"/>
    <n v="0"/>
    <n v="2.2900453389965159E-2"/>
    <n v="1.6799193260274173E-3"/>
    <n v="3.6548896029623343E-3"/>
    <n v="5.8626740625124883E-3"/>
    <n v="8.2536762178192086E-3"/>
    <n v="1.0788374359721976E-2"/>
    <n v="1.343527674778032E-2"/>
    <n v="1.6169291815844668E-2"/>
    <n v="1.8970429160822866E-2"/>
    <n v="2.1822764178884502E-2"/>
    <n v="2.2900453389965159E-2"/>
    <n v="2.2900453389965159E-2"/>
    <n v="2.2900453389965159E-2"/>
    <n v="2.2900453389965159E-2"/>
    <n v="2.2900453389965159E-2"/>
    <n v="2.2900453389965159E-2"/>
    <n v="2.2900453389965159E-2"/>
    <n v="2.2900453389965159E-2"/>
    <n v="2.2900453389965159E-2"/>
    <n v="2.2900453389965159E-2"/>
    <n v="2.2900453389965159E-2"/>
    <n v="1.5246462762313312E-3"/>
    <n v="1.8196972271388306E-3"/>
    <n v="2.0525114097540674E-3"/>
    <n v="2.2357291055106338E-3"/>
    <n v="2.3794250921066813E-3"/>
    <n v="2.4916293382622567E-3"/>
    <n v="2.5787420182682634E-3"/>
    <n v="2.6458642951821109E-3"/>
    <n v="2.6970619682655491E-3"/>
    <n v="2.7355756105380785E-3"/>
    <n v="2.7639880568120835E-3"/>
    <n v="2.7843578983559273E-3"/>
    <n v="2.773693088043355E-3"/>
    <n v="2.76293128492123E-3"/>
    <n v="2.7521595286713E-3"/>
    <n v="2.7414103450013978E-3"/>
    <n v="2.7306528135743664E-3"/>
    <n v="2.7198952821473358E-3"/>
    <n v="2.7091377507203053E-3"/>
    <n v="2.6983802192932743E-3"/>
    <n v="1.9794992394043434E-2"/>
    <n v="1.9794992394043434E-2"/>
    <n v="1.5246462762313312E-3"/>
    <n v="3.344343503370162E-3"/>
    <n v="5.3968549131242294E-3"/>
    <n v="7.6325840186348632E-3"/>
    <n v="1.0012009110741545E-2"/>
    <n v="1.2503638449003802E-2"/>
    <n v="1.5082380467272066E-2"/>
    <n v="1.7728244762454177E-2"/>
    <n v="1.9794992394043434E-2"/>
    <n v="1.9794992394043434E-2"/>
    <n v="1.9794992394043434E-2"/>
    <n v="1.9794992394043434E-2"/>
    <n v="1.9794992394043434E-2"/>
    <n v="1.9794992394043434E-2"/>
    <n v="1.9794992394043434E-2"/>
    <n v="1.9794992394043434E-2"/>
    <n v="1.9794992394043434E-2"/>
    <n v="1.9794992394043434E-2"/>
    <n v="1.9794992394043434E-2"/>
    <n v="1.9794992394043434E-2"/>
  </r>
  <r>
    <x v="48"/>
    <s v="Under $10"/>
    <n v="5.5389452386078624"/>
    <s v="Motors/Drives"/>
    <s v="Rural"/>
    <s v="SC-NR"/>
    <s v="M_Input_NR"/>
    <x v="2"/>
    <s v="Supermarket"/>
    <s v="MotorsRewind-NR-Supermarket"/>
    <n v="1.8804013780586775E-3"/>
    <n v="2.1989037634742564E-3"/>
    <n v="2.445039360673184E-3"/>
    <n v="2.6338599260195758E-3"/>
    <n v="2.777297975738295E-3"/>
    <n v="2.8848130971177847E-3"/>
    <n v="2.9639043439898733E-3"/>
    <n v="3.02051646382471E-3"/>
    <n v="3.0593619545305831E-3"/>
    <n v="3.0841763910441061E-3"/>
    <n v="3.0979208482105969E-3"/>
    <n v="3.1029423816036732E-3"/>
    <n v="3.0752383028359457E-3"/>
    <n v="3.0476398727685315E-3"/>
    <n v="3.02023770694527E-3"/>
    <n v="2.9930641611787515E-3"/>
    <n v="2.9658819437714768E-3"/>
    <n v="2.9386997263642031E-3"/>
    <n v="2.911517508956928E-3"/>
    <n v="2.8843352915496542E-3"/>
    <n v="2.3146675393483494E-2"/>
    <n v="3.0698811879381047"/>
    <n v="5.5389452386078624"/>
    <s v="C-All-Mot-All-All-All-C"/>
    <n v="0"/>
    <n v="2.3146675393483494E-2"/>
    <n v="1.8804013780586775E-3"/>
    <n v="4.0793051415329339E-3"/>
    <n v="6.5243445022061183E-3"/>
    <n v="9.1582044282256941E-3"/>
    <n v="1.193550240396399E-2"/>
    <n v="1.4820315501081774E-2"/>
    <n v="1.7784219845071648E-2"/>
    <n v="2.0804736308896357E-2"/>
    <n v="2.3146675393483494E-2"/>
    <n v="2.3146675393483494E-2"/>
    <n v="2.3146675393483494E-2"/>
    <n v="2.3146675393483494E-2"/>
    <n v="2.3146675393483494E-2"/>
    <n v="2.3146675393483494E-2"/>
    <n v="2.3146675393483494E-2"/>
    <n v="2.3146675393483494E-2"/>
    <n v="2.3146675393483494E-2"/>
    <n v="2.3146675393483494E-2"/>
    <n v="2.3146675393483494E-2"/>
    <n v="2.3146675393483494E-2"/>
    <n v="1.7234588573240839E-3"/>
    <n v="2.0419612427396627E-3"/>
    <n v="2.2880968399385903E-3"/>
    <n v="2.4769174052849821E-3"/>
    <n v="2.6203554550037014E-3"/>
    <n v="2.727870576383191E-3"/>
    <n v="2.8069618232552797E-3"/>
    <n v="2.8635739430901163E-3"/>
    <n v="2.9024194337959894E-3"/>
    <n v="2.9272338703095124E-3"/>
    <n v="2.9409783274760033E-3"/>
    <n v="2.9459998608690795E-3"/>
    <n v="2.918295782101352E-3"/>
    <n v="2.8906973520339378E-3"/>
    <n v="2.8632951862106763E-3"/>
    <n v="2.8361216404441578E-3"/>
    <n v="2.8089394230368832E-3"/>
    <n v="2.7817572056296094E-3"/>
    <n v="2.7545749882223343E-3"/>
    <n v="2.7273927708150606E-3"/>
    <n v="2.0007824978791621E-2"/>
    <n v="2.0007824978791621E-2"/>
    <n v="1.7234588573240839E-3"/>
    <n v="3.7654201000637466E-3"/>
    <n v="6.0535169400023365E-3"/>
    <n v="8.5304343452873195E-3"/>
    <n v="1.115078980029102E-2"/>
    <n v="1.3878660376674212E-2"/>
    <n v="1.668562219992949E-2"/>
    <n v="1.9549196143019608E-2"/>
    <n v="2.0007824978791621E-2"/>
    <n v="2.0007824978791621E-2"/>
    <n v="2.0007824978791621E-2"/>
    <n v="2.0007824978791621E-2"/>
    <n v="2.0007824978791621E-2"/>
    <n v="2.0007824978791621E-2"/>
    <n v="2.0007824978791621E-2"/>
    <n v="2.0007824978791621E-2"/>
    <n v="2.0007824978791621E-2"/>
    <n v="2.0007824978791621E-2"/>
    <n v="2.0007824978791621E-2"/>
    <n v="2.0007824978791621E-2"/>
  </r>
  <r>
    <x v="48"/>
    <s v="Under $10"/>
    <n v="5.5389452386078606"/>
    <s v="Motors/Drives"/>
    <s v="Rural"/>
    <s v="SC-NR"/>
    <s v="M_Input_NR"/>
    <x v="2"/>
    <s v="MiniMart"/>
    <s v="MotorsRewind-NR-MiniMart"/>
    <n v="8.0255313987491765E-4"/>
    <n v="9.4254280508455587E-4"/>
    <n v="1.0525732712127062E-3"/>
    <n v="1.1387562661904986E-3"/>
    <n v="1.2059580625606843E-3"/>
    <n v="1.2580532715455073E-3"/>
    <n v="1.2981269199738919E-3"/>
    <n v="1.3286353487800104E-3"/>
    <n v="1.3515343242486934E-3"/>
    <n v="1.3683810432630059E-3"/>
    <n v="1.3804153523297889E-3"/>
    <n v="1.3886244161163555E-3"/>
    <n v="1.3821700680555129E-3"/>
    <n v="1.3756817565399621E-3"/>
    <n v="1.369200594387178E-3"/>
    <n v="1.3627418802452582E-3"/>
    <n v="1.3562792348843977E-3"/>
    <n v="1.3498165895235368E-3"/>
    <n v="1.343353944162676E-3"/>
    <n v="1.3368912988018151E-3"/>
    <n v="1.0728499221431599E-2"/>
    <n v="3.0698811879381038"/>
    <n v="5.5389452386078606"/>
    <s v="C-All-Mot-All-All-All-C"/>
    <n v="0"/>
    <n v="1.0728499221431599E-2"/>
    <n v="8.0255313987491765E-4"/>
    <n v="1.7450959449594734E-3"/>
    <n v="2.7976692161721796E-3"/>
    <n v="3.9364254823626779E-3"/>
    <n v="5.142383544923362E-3"/>
    <n v="6.4004368164688689E-3"/>
    <n v="7.6985637364427612E-3"/>
    <n v="9.0271990852227712E-3"/>
    <n v="1.0378733409471465E-2"/>
    <n v="1.0728499221431599E-2"/>
    <n v="1.0728499221431599E-2"/>
    <n v="1.0728499221431599E-2"/>
    <n v="1.0728499221431599E-2"/>
    <n v="1.0728499221431599E-2"/>
    <n v="1.0728499221431599E-2"/>
    <n v="1.0728499221431599E-2"/>
    <n v="1.0728499221431599E-2"/>
    <n v="1.0728499221431599E-2"/>
    <n v="1.0728499221431599E-2"/>
    <n v="1.0728499221431599E-2"/>
    <n v="7.2981017861212521E-4"/>
    <n v="8.6979984382176342E-4"/>
    <n v="9.7983030994991372E-4"/>
    <n v="1.0660133049277061E-3"/>
    <n v="1.1332151012978919E-3"/>
    <n v="1.1853103102827149E-3"/>
    <n v="1.2253839587110995E-3"/>
    <n v="1.255892387517218E-3"/>
    <n v="1.2787913629859009E-3"/>
    <n v="1.2956380820002135E-3"/>
    <n v="1.3076723910669965E-3"/>
    <n v="1.3158814548535631E-3"/>
    <n v="1.3094271067927204E-3"/>
    <n v="1.3029387952771697E-3"/>
    <n v="1.2964576331243856E-3"/>
    <n v="1.2899989189824657E-3"/>
    <n v="1.2835362736216052E-3"/>
    <n v="1.2770736282607443E-3"/>
    <n v="1.2706109828998836E-3"/>
    <n v="1.2641483375390227E-3"/>
    <n v="9.2736399961757497E-3"/>
    <n v="9.2736399961757497E-3"/>
    <n v="7.2981017861212521E-4"/>
    <n v="1.5996100224338885E-3"/>
    <n v="2.5794403323838025E-3"/>
    <n v="3.6454536373115086E-3"/>
    <n v="4.7786687386094009E-3"/>
    <n v="5.9639790488921155E-3"/>
    <n v="7.1893630076032148E-3"/>
    <n v="8.4452553951204334E-3"/>
    <n v="9.2736399961757497E-3"/>
    <n v="9.2736399961757497E-3"/>
    <n v="9.2736399961757497E-3"/>
    <n v="9.2736399961757497E-3"/>
    <n v="9.2736399961757497E-3"/>
    <n v="9.2736399961757497E-3"/>
    <n v="9.2736399961757497E-3"/>
    <n v="9.2736399961757497E-3"/>
    <n v="9.2736399961757497E-3"/>
    <n v="9.2736399961757497E-3"/>
    <n v="9.2736399961757497E-3"/>
    <n v="9.2736399961757497E-3"/>
  </r>
  <r>
    <x v="48"/>
    <s v="Under $10"/>
    <n v="9.3165492539817194"/>
    <s v="Motors/Drives"/>
    <s v="Rural"/>
    <s v="SC-NR"/>
    <s v="M_Input_NR"/>
    <x v="2"/>
    <s v="Restaurant"/>
    <s v="MotorsRewind-NR-Restaurant"/>
    <n v="1.6943726301912113E-3"/>
    <n v="1.9899227258245158E-3"/>
    <n v="2.2222221226267961E-3"/>
    <n v="2.4041740715046458E-3"/>
    <n v="2.5460523831228299E-3"/>
    <n v="2.6560372450370605E-3"/>
    <n v="2.7406418521532245E-3"/>
    <n v="2.8050521001366535E-3"/>
    <n v="2.853397057455746E-3"/>
    <n v="2.8889643217129414E-3"/>
    <n v="2.9143714915225273E-3"/>
    <n v="2.9317026965336008E-3"/>
    <n v="2.9180760964286844E-3"/>
    <n v="2.9043777917284923E-3"/>
    <n v="2.8906945809628859E-3"/>
    <n v="2.8770587630655132E-3"/>
    <n v="2.8634146454687877E-3"/>
    <n v="2.8497705278720622E-3"/>
    <n v="2.8361264102753367E-3"/>
    <n v="2.8224822926786108E-3"/>
    <n v="2.2650307550543727E-2"/>
    <n v="5.612953177977082"/>
    <n v="9.3165492539817194"/>
    <s v="C-All-Mot-All-All-All-C"/>
    <n v="0"/>
    <n v="2.2650307550543727E-2"/>
    <n v="1.6943726301912113E-3"/>
    <n v="3.6842953560157271E-3"/>
    <n v="5.9065174786425232E-3"/>
    <n v="8.3106915501471694E-3"/>
    <n v="1.085674393327E-2"/>
    <n v="1.351278117830706E-2"/>
    <n v="1.6253423030460283E-2"/>
    <n v="1.9058475130596938E-2"/>
    <n v="2.1911872188052683E-2"/>
    <n v="2.2650307550543727E-2"/>
    <n v="2.2650307550543727E-2"/>
    <n v="2.2650307550543727E-2"/>
    <n v="2.2650307550543727E-2"/>
    <n v="2.2650307550543727E-2"/>
    <n v="2.2650307550543727E-2"/>
    <n v="2.2650307550543727E-2"/>
    <n v="2.2650307550543727E-2"/>
    <n v="2.2650307550543727E-2"/>
    <n v="2.2650307550543727E-2"/>
    <n v="2.2650307550543727E-2"/>
    <n v="1.5407956563076564E-3"/>
    <n v="1.836345751940961E-3"/>
    <n v="2.0686451487432413E-3"/>
    <n v="2.2505970976210909E-3"/>
    <n v="2.3924754092392751E-3"/>
    <n v="2.5024602711535057E-3"/>
    <n v="2.5870648782696697E-3"/>
    <n v="2.6514751262530986E-3"/>
    <n v="2.6998200835721912E-3"/>
    <n v="2.7353873478293865E-3"/>
    <n v="2.7607945176389725E-3"/>
    <n v="2.7781257226500459E-3"/>
    <n v="2.7644991225451295E-3"/>
    <n v="2.7508008178449375E-3"/>
    <n v="2.7371176070793311E-3"/>
    <n v="2.7234817891819583E-3"/>
    <n v="2.7098376715852328E-3"/>
    <n v="2.6961935539885074E-3"/>
    <n v="2.6825494363917819E-3"/>
    <n v="2.668905318795056E-3"/>
    <n v="1.9578768072872631E-2"/>
    <n v="1.9578768072872631E-2"/>
    <n v="1.5407956563076564E-3"/>
    <n v="3.3771414082486174E-3"/>
    <n v="5.4457865569918582E-3"/>
    <n v="7.6963836546129491E-3"/>
    <n v="1.0088859063852224E-2"/>
    <n v="1.259131933500573E-2"/>
    <n v="1.51783842132754E-2"/>
    <n v="1.7829859339528499E-2"/>
    <n v="1.9578768072872631E-2"/>
    <n v="1.9578768072872631E-2"/>
    <n v="1.9578768072872631E-2"/>
    <n v="1.9578768072872631E-2"/>
    <n v="1.9578768072872631E-2"/>
    <n v="1.9578768072872631E-2"/>
    <n v="1.9578768072872631E-2"/>
    <n v="1.9578768072872631E-2"/>
    <n v="1.9578768072872631E-2"/>
    <n v="1.9578768072872631E-2"/>
    <n v="1.9578768072872631E-2"/>
    <n v="1.9578768072872631E-2"/>
  </r>
  <r>
    <x v="48"/>
    <s v="Under $5"/>
    <n v="3.3803143726799409"/>
    <s v="Motors/Drives"/>
    <s v="Rural"/>
    <s v="SC-NR"/>
    <s v="M_Input_NR"/>
    <x v="2"/>
    <s v="Lodging"/>
    <s v="MotorsRewind-NR-Lodging"/>
    <n v="1.5205794245547047E-3"/>
    <n v="1.7899774400442132E-3"/>
    <n v="2.0035951680551305E-3"/>
    <n v="2.1726990844915927E-3"/>
    <n v="2.3062807304745545E-3"/>
    <n v="2.4115160671923418E-3"/>
    <n v="2.4941320778197155E-3"/>
    <n v="2.5586993451774159E-3"/>
    <n v="2.6088655521106217E-3"/>
    <n v="2.6475418334709678E-3"/>
    <n v="2.6770514999062906E-3"/>
    <n v="2.6992487313427134E-3"/>
    <n v="2.692965290891886E-3"/>
    <n v="2.6865715631540256E-3"/>
    <n v="2.6801473899570392E-3"/>
    <n v="2.6737227129335493E-3"/>
    <n v="2.6672903407292197E-3"/>
    <n v="2.6608579685248879E-3"/>
    <n v="2.6544255963205569E-3"/>
    <n v="2.6479932241162264E-3"/>
    <n v="2.1250039751734923E-2"/>
    <n v="1.6166971936301149"/>
    <n v="3.3803143726799409"/>
    <s v="C-All-Mot-All-All-All-C"/>
    <n v="0"/>
    <n v="2.1250039751734923E-2"/>
    <n v="1.5205794245547047E-3"/>
    <n v="3.3105568645989177E-3"/>
    <n v="5.3141520326540487E-3"/>
    <n v="7.4868511171456414E-3"/>
    <n v="9.7931318476201963E-3"/>
    <n v="1.2204647914812537E-2"/>
    <n v="1.4698779992632253E-2"/>
    <n v="1.7257479337809668E-2"/>
    <n v="1.9866344889920291E-2"/>
    <n v="2.1250039751734923E-2"/>
    <n v="2.1250039751734923E-2"/>
    <n v="2.1250039751734923E-2"/>
    <n v="2.1250039751734923E-2"/>
    <n v="2.1250039751734923E-2"/>
    <n v="2.1250039751734923E-2"/>
    <n v="2.1250039751734923E-2"/>
    <n v="2.1250039751734923E-2"/>
    <n v="2.1250039751734923E-2"/>
    <n v="2.1250039751734923E-2"/>
    <n v="2.1250039751734923E-2"/>
    <n v="1.376496754034924E-3"/>
    <n v="1.6458947695244324E-3"/>
    <n v="1.8595124975353497E-3"/>
    <n v="2.0286164139718121E-3"/>
    <n v="2.1621980599547739E-3"/>
    <n v="2.2674333966725612E-3"/>
    <n v="2.350049407299935E-3"/>
    <n v="2.4146166746576354E-3"/>
    <n v="2.4647828815908411E-3"/>
    <n v="2.5034591629511872E-3"/>
    <n v="2.53296882938651E-3"/>
    <n v="2.5551660608229328E-3"/>
    <n v="2.5488826203721054E-3"/>
    <n v="2.542488892634245E-3"/>
    <n v="2.5360647194372587E-3"/>
    <n v="2.5296400424137688E-3"/>
    <n v="2.5232076702094391E-3"/>
    <n v="2.5167752980051073E-3"/>
    <n v="2.5103429258007764E-3"/>
    <n v="2.5039105535964458E-3"/>
    <n v="1.8368386341339308E-2"/>
    <n v="1.8368386341339308E-2"/>
    <n v="1.376496754034924E-3"/>
    <n v="3.0223915235593566E-3"/>
    <n v="4.8819040210947061E-3"/>
    <n v="6.9105204350665183E-3"/>
    <n v="9.0727184950212918E-3"/>
    <n v="1.1340151891693854E-2"/>
    <n v="1.3690201298993789E-2"/>
    <n v="1.6104817973651424E-2"/>
    <n v="1.8368386341339308E-2"/>
    <n v="1.8368386341339308E-2"/>
    <n v="1.8368386341339308E-2"/>
    <n v="1.8368386341339308E-2"/>
    <n v="1.8368386341339308E-2"/>
    <n v="1.8368386341339308E-2"/>
    <n v="1.8368386341339308E-2"/>
    <n v="1.8368386341339308E-2"/>
    <n v="1.8368386341339308E-2"/>
    <n v="1.8368386341339308E-2"/>
    <n v="1.8368386341339308E-2"/>
    <n v="1.8368386341339308E-2"/>
  </r>
  <r>
    <x v="48"/>
    <s v="Under $5"/>
    <n v="4.0746108136603016"/>
    <s v="Motors/Drives"/>
    <s v="Rural"/>
    <s v="SC-NR"/>
    <s v="M_Input_NR"/>
    <x v="2"/>
    <s v="Hospital"/>
    <s v="MotorsRewind-NR-Hospital"/>
    <n v="1.113411461366134E-3"/>
    <n v="1.3110664908107732E-3"/>
    <n v="1.467971817425774E-3"/>
    <n v="1.5923477032144502E-3"/>
    <n v="1.6907565438292185E-3"/>
    <n v="1.7684372270654631E-3"/>
    <n v="1.8295720579343303E-3"/>
    <n v="1.8774998502868352E-3"/>
    <n v="1.9148860421191944E-3"/>
    <n v="1.9438585020233629E-3"/>
    <n v="1.9661159461926135E-3"/>
    <n v="1.9830144898854087E-3"/>
    <n v="1.9789932811726868E-3"/>
    <n v="1.9748884028395215E-3"/>
    <n v="1.970758489616772E-3"/>
    <n v="1.9666255433048131E-3"/>
    <n v="1.962486938593981E-3"/>
    <n v="1.9583483338831481E-3"/>
    <n v="1.9542097291723147E-3"/>
    <n v="1.9500711244614815E-3"/>
    <n v="1.5649242806256534E-2"/>
    <n v="2.0840955298917221"/>
    <n v="4.0746108136603016"/>
    <s v="C-All-Mot-All-All-All-C"/>
    <n v="0"/>
    <n v="1.5649242806256534E-2"/>
    <n v="1.113411461366134E-3"/>
    <n v="2.4244779521769072E-3"/>
    <n v="3.8924497696026811E-3"/>
    <n v="5.4847974728171314E-3"/>
    <n v="7.1755540166463499E-3"/>
    <n v="8.943991243711813E-3"/>
    <n v="1.0773563301646144E-2"/>
    <n v="1.2651063151932979E-2"/>
    <n v="1.4565949194052174E-2"/>
    <n v="1.5649242806256534E-2"/>
    <n v="1.5649242806256534E-2"/>
    <n v="1.5649242806256534E-2"/>
    <n v="1.5649242806256534E-2"/>
    <n v="1.5649242806256534E-2"/>
    <n v="1.5649242806256534E-2"/>
    <n v="1.5649242806256534E-2"/>
    <n v="1.5649242806256534E-2"/>
    <n v="1.5649242806256534E-2"/>
    <n v="1.5649242806256534E-2"/>
    <n v="1.5649242806256534E-2"/>
    <n v="1.0073041447925817E-3"/>
    <n v="1.2049591742372208E-3"/>
    <n v="1.3618645008522216E-3"/>
    <n v="1.4862403866408979E-3"/>
    <n v="1.5846492272556661E-3"/>
    <n v="1.6623299104919107E-3"/>
    <n v="1.723464741360778E-3"/>
    <n v="1.7713925337132829E-3"/>
    <n v="1.808778725545642E-3"/>
    <n v="1.8377511854498106E-3"/>
    <n v="1.8600086296190611E-3"/>
    <n v="1.8769071733118563E-3"/>
    <n v="1.8728859645991344E-3"/>
    <n v="1.8687810862659691E-3"/>
    <n v="1.8646511730432197E-3"/>
    <n v="1.8605182267312607E-3"/>
    <n v="1.8563796220204287E-3"/>
    <n v="1.8522410173095957E-3"/>
    <n v="1.8481024125987624E-3"/>
    <n v="1.8439638078879292E-3"/>
    <n v="1.3527096474785488E-2"/>
    <n v="1.3527096474785488E-2"/>
    <n v="1.0073041447925817E-3"/>
    <n v="2.2122633190298025E-3"/>
    <n v="3.5741278198820241E-3"/>
    <n v="5.060368206522922E-3"/>
    <n v="6.6450174337785882E-3"/>
    <n v="8.3073473442704989E-3"/>
    <n v="1.0030812085631276E-2"/>
    <n v="1.1802204619344558E-2"/>
    <n v="1.3527096474785488E-2"/>
    <n v="1.3527096474785488E-2"/>
    <n v="1.3527096474785488E-2"/>
    <n v="1.3527096474785488E-2"/>
    <n v="1.3527096474785488E-2"/>
    <n v="1.3527096474785488E-2"/>
    <n v="1.3527096474785488E-2"/>
    <n v="1.3527096474785488E-2"/>
    <n v="1.3527096474785488E-2"/>
    <n v="1.3527096474785488E-2"/>
    <n v="1.3527096474785488E-2"/>
    <n v="1.3527096474785488E-2"/>
  </r>
  <r>
    <x v="48"/>
    <s v="Under $5"/>
    <n v="3.3803143726799405"/>
    <s v="Motors/Drives"/>
    <s v="Rural"/>
    <s v="SC-NR"/>
    <s v="M_Input_NR"/>
    <x v="2"/>
    <s v="Residential Care"/>
    <s v="MotorsRewind-NR-Residential Care"/>
    <n v="1.1977685276122754E-3"/>
    <n v="1.4099747821122873E-3"/>
    <n v="1.5782426064822276E-3"/>
    <n v="1.711446663917692E-3"/>
    <n v="1.8166696393449001E-3"/>
    <n v="1.899564075687913E-3"/>
    <n v="1.9646411481567378E-3"/>
    <n v="2.0155011292311417E-3"/>
    <n v="2.0550173181548971E-3"/>
    <n v="2.0854828313865165E-3"/>
    <n v="2.1087277531221349E-3"/>
    <n v="2.1262126307847787E-3"/>
    <n v="2.1212631312087669E-3"/>
    <n v="2.1162267577481872E-3"/>
    <n v="2.1111664022369749E-3"/>
    <n v="2.1061056498589384E-3"/>
    <n v="2.1010388359458867E-3"/>
    <n v="2.0959720220328337E-3"/>
    <n v="2.0909052081197811E-3"/>
    <n v="2.0858383942067289E-3"/>
    <n v="1.6738769717728866E-2"/>
    <n v="1.616697193630114"/>
    <n v="3.3803143726799405"/>
    <s v="C-All-Mot-All-All-All-C"/>
    <n v="0"/>
    <n v="1.6738769717728866E-2"/>
    <n v="1.1977685276122754E-3"/>
    <n v="2.6077433097245629E-3"/>
    <n v="4.1859859162067907E-3"/>
    <n v="5.8974325801244825E-3"/>
    <n v="7.7141022194693824E-3"/>
    <n v="9.6136662951572961E-3"/>
    <n v="1.1578307443314034E-2"/>
    <n v="1.3593808572545177E-2"/>
    <n v="1.5648825890700074E-2"/>
    <n v="1.6738769717728866E-2"/>
    <n v="1.6738769717728866E-2"/>
    <n v="1.6738769717728866E-2"/>
    <n v="1.6738769717728866E-2"/>
    <n v="1.6738769717728866E-2"/>
    <n v="1.6738769717728866E-2"/>
    <n v="1.6738769717728866E-2"/>
    <n v="1.6738769717728866E-2"/>
    <n v="1.6738769717728866E-2"/>
    <n v="1.6738769717728866E-2"/>
    <n v="1.6738769717728866E-2"/>
    <n v="1.0842738391164993E-3"/>
    <n v="1.2964800936165113E-3"/>
    <n v="1.4647479179864516E-3"/>
    <n v="1.597951975421916E-3"/>
    <n v="1.7031749508491241E-3"/>
    <n v="1.786069387192137E-3"/>
    <n v="1.8511464596609618E-3"/>
    <n v="1.9020064407353657E-3"/>
    <n v="1.9415226296591211E-3"/>
    <n v="1.9719881428907405E-3"/>
    <n v="1.9952330646263589E-3"/>
    <n v="2.0127179422890027E-3"/>
    <n v="2.0077684427129909E-3"/>
    <n v="2.0027320692524112E-3"/>
    <n v="1.9976717137411989E-3"/>
    <n v="1.9926109613631624E-3"/>
    <n v="1.9875441474501107E-3"/>
    <n v="1.9824773335370576E-3"/>
    <n v="1.977410519624005E-3"/>
    <n v="1.9723437057109529E-3"/>
    <n v="1.4468875947813348E-2"/>
    <n v="1.4468875947813348E-2"/>
    <n v="1.0842738391164993E-3"/>
    <n v="2.3807539327330108E-3"/>
    <n v="3.8455018507194622E-3"/>
    <n v="5.4434538261413784E-3"/>
    <n v="7.1466287769905027E-3"/>
    <n v="8.932698164182639E-3"/>
    <n v="1.0783844623843601E-2"/>
    <n v="1.2685851064578967E-2"/>
    <n v="1.4468875947813348E-2"/>
    <n v="1.4468875947813348E-2"/>
    <n v="1.4468875947813348E-2"/>
    <n v="1.4468875947813348E-2"/>
    <n v="1.4468875947813348E-2"/>
    <n v="1.4468875947813348E-2"/>
    <n v="1.4468875947813348E-2"/>
    <n v="1.4468875947813348E-2"/>
    <n v="1.4468875947813348E-2"/>
    <n v="1.4468875947813348E-2"/>
    <n v="1.4468875947813348E-2"/>
    <n v="1.4468875947813348E-2"/>
  </r>
  <r>
    <x v="48"/>
    <s v="Under $20"/>
    <n v="16.116236481654653"/>
    <s v="Motors/Drives"/>
    <s v="Rural"/>
    <s v="SC-NR"/>
    <s v="M_Input_NR"/>
    <x v="2"/>
    <s v="Assembly"/>
    <s v="MotorsRewind-NR-Assembly"/>
    <n v="2.9761547965947012E-3"/>
    <n v="3.4961061028472968E-3"/>
    <n v="3.9051494897758112E-3"/>
    <n v="4.225887290592931E-3"/>
    <n v="4.4763201428756191E-3"/>
    <n v="4.6707838451680332E-3"/>
    <n v="4.8206954795711647E-3"/>
    <n v="4.9351476317298342E-3"/>
    <n v="5.0213816339666536E-3"/>
    <n v="5.0851644611598253E-3"/>
    <n v="5.1310888946384178E-3"/>
    <n v="5.1628125759083342E-3"/>
    <n v="5.1400204854938217E-3"/>
    <n v="5.1170910915060768E-3"/>
    <n v="5.0941772634341687E-3"/>
    <n v="5.0713359487797984E-3"/>
    <n v="5.0484800078345665E-3"/>
    <n v="5.0256240668893355E-3"/>
    <n v="5.002768125944101E-3"/>
    <n v="4.9799121849988673E-3"/>
    <n v="3.9963596178269611E-2"/>
    <n v="10.190482760047235"/>
    <n v="16.116236481654653"/>
    <s v="C-All-Mot-All-All-All-C"/>
    <n v="0"/>
    <n v="3.9963596178269611E-2"/>
    <n v="2.9761547965947012E-3"/>
    <n v="6.472260899441998E-3"/>
    <n v="1.0377410389217809E-2"/>
    <n v="1.460329767981074E-2"/>
    <n v="1.907961782268636E-2"/>
    <n v="2.3750401667854394E-2"/>
    <n v="2.8571097147425558E-2"/>
    <n v="3.3506244779155391E-2"/>
    <n v="3.8527626413122046E-2"/>
    <n v="3.9963596178269611E-2"/>
    <n v="3.9963596178269611E-2"/>
    <n v="3.9963596178269611E-2"/>
    <n v="3.9963596178269611E-2"/>
    <n v="3.9963596178269611E-2"/>
    <n v="3.9963596178269611E-2"/>
    <n v="3.9963596178269611E-2"/>
    <n v="3.9963596178269611E-2"/>
    <n v="3.9963596178269611E-2"/>
    <n v="3.9963596178269611E-2"/>
    <n v="3.9963596178269611E-2"/>
    <n v="2.7051876959110857E-3"/>
    <n v="3.2251390021636813E-3"/>
    <n v="3.6341823890921957E-3"/>
    <n v="3.9549201899093155E-3"/>
    <n v="4.2053530421920036E-3"/>
    <n v="4.3998167444844177E-3"/>
    <n v="4.5497283788875492E-3"/>
    <n v="4.6641805310462187E-3"/>
    <n v="4.7504145332830381E-3"/>
    <n v="4.8141973604762097E-3"/>
    <n v="4.8601217939548023E-3"/>
    <n v="4.8918454752247187E-3"/>
    <n v="4.8690533848102062E-3"/>
    <n v="4.8461239908224613E-3"/>
    <n v="4.8232101627505531E-3"/>
    <n v="4.8003688480961829E-3"/>
    <n v="4.777512907150951E-3"/>
    <n v="4.7546569662057199E-3"/>
    <n v="4.7318010252604854E-3"/>
    <n v="4.7089450843152518E-3"/>
    <n v="3.4544254164597298E-2"/>
    <n v="3.4544254164597298E-2"/>
    <n v="2.7051876959110857E-3"/>
    <n v="5.9303266980747669E-3"/>
    <n v="9.5645090871669634E-3"/>
    <n v="1.3519429277076278E-2"/>
    <n v="1.772478231926828E-2"/>
    <n v="2.2124599063752699E-2"/>
    <n v="2.6674327442640249E-2"/>
    <n v="3.1338507973686466E-2"/>
    <n v="3.4544254164597298E-2"/>
    <n v="3.4544254164597298E-2"/>
    <n v="3.4544254164597298E-2"/>
    <n v="3.4544254164597298E-2"/>
    <n v="3.4544254164597298E-2"/>
    <n v="3.4544254164597298E-2"/>
    <n v="3.4544254164597298E-2"/>
    <n v="3.4544254164597298E-2"/>
    <n v="3.4544254164597298E-2"/>
    <n v="3.4544254164597298E-2"/>
    <n v="3.4544254164597298E-2"/>
    <n v="3.4544254164597298E-2"/>
  </r>
  <r>
    <x v="48"/>
    <s v="Under $15"/>
    <n v="13.094153269355568"/>
    <s v="Motors/Drives"/>
    <s v="Rural"/>
    <s v="SC-NR"/>
    <s v="M_Input_NR"/>
    <x v="2"/>
    <s v="Other"/>
    <s v="MotorsRewind-NR-Other"/>
    <n v="2.8742658350083649E-3"/>
    <n v="3.3611089821420814E-3"/>
    <n v="3.7373367099363657E-3"/>
    <n v="4.0259562069516258E-3"/>
    <n v="4.2452067832154999E-3"/>
    <n v="4.409547781756399E-3"/>
    <n v="4.5304417948034154E-3"/>
    <n v="4.6169755975262496E-3"/>
    <n v="4.6763524242414544E-3"/>
    <n v="4.7142822449265662E-3"/>
    <n v="4.7352911763788317E-3"/>
    <n v="4.7429667833207784E-3"/>
    <n v="4.7006200333015533E-3"/>
    <n v="4.6584347713844749E-3"/>
    <n v="4.6165495069137854E-3"/>
    <n v="4.5750136969935802E-3"/>
    <n v="4.5334646321369271E-3"/>
    <n v="4.4919155672802765E-3"/>
    <n v="4.4503665024236243E-3"/>
    <n v="4.408817437566972E-3"/>
    <n v="3.5380583663581183E-2"/>
    <n v="8.1560251680160558"/>
    <n v="13.094153269355568"/>
    <s v="C-All-Mot-All-All-All-C"/>
    <n v="0"/>
    <n v="3.5380583663581183E-2"/>
    <n v="2.8742658350083649E-3"/>
    <n v="6.2353748171504464E-3"/>
    <n v="9.9727115270868121E-3"/>
    <n v="1.3998667734038437E-2"/>
    <n v="1.8243874517253938E-2"/>
    <n v="2.2653422299010337E-2"/>
    <n v="2.718386409381375E-2"/>
    <n v="3.1800839691339997E-2"/>
    <n v="3.5380583663581183E-2"/>
    <n v="3.5380583663581183E-2"/>
    <n v="3.5380583663581183E-2"/>
    <n v="3.5380583663581183E-2"/>
    <n v="3.5380583663581183E-2"/>
    <n v="3.5380583663581183E-2"/>
    <n v="3.5380583663581183E-2"/>
    <n v="3.5380583663581183E-2"/>
    <n v="3.5380583663581183E-2"/>
    <n v="3.5380583663581183E-2"/>
    <n v="3.5380583663581183E-2"/>
    <n v="3.5380583663581183E-2"/>
    <n v="2.6343731553543841E-3"/>
    <n v="3.1212163024881005E-3"/>
    <n v="3.4974440302823848E-3"/>
    <n v="3.7860635272976449E-3"/>
    <n v="4.005314103561519E-3"/>
    <n v="4.1696551021024181E-3"/>
    <n v="4.2905491151494345E-3"/>
    <n v="4.3770829178722687E-3"/>
    <n v="4.4364597445874735E-3"/>
    <n v="4.4743895652725853E-3"/>
    <n v="4.4953984967248508E-3"/>
    <n v="4.5030741036667975E-3"/>
    <n v="4.4607273536475724E-3"/>
    <n v="4.418542091730494E-3"/>
    <n v="4.3766568272598045E-3"/>
    <n v="4.3351210173395993E-3"/>
    <n v="4.2935719524829462E-3"/>
    <n v="4.2520228876262956E-3"/>
    <n v="4.2104738227696434E-3"/>
    <n v="4.1689247579129911E-3"/>
    <n v="3.0582730070501565E-2"/>
    <n v="3.0582730070501565E-2"/>
    <n v="2.6343731553543841E-3"/>
    <n v="5.7555894578424846E-3"/>
    <n v="9.2530334881248694E-3"/>
    <n v="1.3039097015422513E-2"/>
    <n v="1.7044411118984033E-2"/>
    <n v="2.1214066221086451E-2"/>
    <n v="2.5504615336235888E-2"/>
    <n v="2.9881698254108156E-2"/>
    <n v="3.0582730070501565E-2"/>
    <n v="3.0582730070501565E-2"/>
    <n v="3.0582730070501565E-2"/>
    <n v="3.0582730070501565E-2"/>
    <n v="3.0582730070501565E-2"/>
    <n v="3.0582730070501565E-2"/>
    <n v="3.0582730070501565E-2"/>
    <n v="3.0582730070501565E-2"/>
    <n v="3.0582730070501565E-2"/>
    <n v="3.0582730070501565E-2"/>
    <n v="3.0582730070501565E-2"/>
    <n v="3.0582730070501565E-2"/>
  </r>
  <r>
    <x v="49"/>
    <s v="Under $15"/>
    <n v="10.610773460269986"/>
    <s v="Lighting"/>
    <s v="Rural"/>
    <s v="SC-NR"/>
    <s v="M_Input(per KSF)"/>
    <x v="2"/>
    <s v="Applicable HID Parking Area"/>
    <s v="NR_PARKING_GARAGE_FIX_REPL_from MH to BI-LEVEL_LED_FIX"/>
    <n v="0.16959693026473477"/>
    <n v="0.19925727540807583"/>
    <n v="0.22260552218444335"/>
    <n v="0.24092753523110991"/>
    <n v="0.25524749620332227"/>
    <n v="0.26638115954043534"/>
    <n v="0.27497826939788517"/>
    <n v="0.28155634383918193"/>
    <n v="0.28652758333553457"/>
    <n v="0.29022030298229651"/>
    <n v="0.29289600300290597"/>
    <n v="0.2947629652525563"/>
    <n v="0.29351857249583857"/>
    <n v="0.29226686924907386"/>
    <n v="0.2910165674537562"/>
    <n v="0.28977090520015775"/>
    <n v="0.28852440738612595"/>
    <n v="0.2872779095720942"/>
    <n v="0.28603141175806235"/>
    <n v="0.2847849139440306"/>
    <n v="0.91311146330560156"/>
    <n v="7.3464361356484273"/>
    <n v="10.610773460269986"/>
    <s v="I-All-SecTotal-All-All-All-E"/>
    <n v="0"/>
    <n v="0.91311146330560156"/>
    <n v="0.16959693026473477"/>
    <n v="0.36885420567281058"/>
    <n v="0.59145972785725398"/>
    <n v="0.83238726308836386"/>
    <n v="0.91311146330560156"/>
    <n v="0.91311146330560156"/>
    <n v="0.91311146330560156"/>
    <n v="0.91311146330560156"/>
    <n v="0.91311146330560156"/>
    <n v="0.91311146330560156"/>
    <n v="0.91311146330560156"/>
    <n v="0.91311146330560156"/>
    <n v="0.91311146330560156"/>
    <n v="0.91311146330560156"/>
    <n v="0.91311146330560156"/>
    <n v="0.91311146330560156"/>
    <n v="0.91311146330560156"/>
    <n v="0.91311146330560156"/>
    <n v="0.91311146330560156"/>
    <n v="0.91311146330560156"/>
    <n v="0.16427292482030653"/>
    <n v="0.1939332699636476"/>
    <n v="0.21728151674001511"/>
    <n v="0.23560352978668167"/>
    <n v="0.24992349075889403"/>
    <n v="0.2610571540960071"/>
    <n v="0.26965426395345693"/>
    <n v="0.2762323383947537"/>
    <n v="0.28120357789110634"/>
    <n v="0.28489629753786827"/>
    <n v="0.28757199755847773"/>
    <n v="0.28943895980812806"/>
    <n v="0.28819456705141033"/>
    <n v="0.28694286380464562"/>
    <n v="0.28569256200932797"/>
    <n v="0.28444689975572951"/>
    <n v="0.28320040194169771"/>
    <n v="0.28195390412766597"/>
    <n v="0.28070740631363411"/>
    <n v="0.27946090849960237"/>
    <n v="0.80663135441703693"/>
    <n v="0.80663135441703693"/>
    <n v="0.16427292482030653"/>
    <n v="0.3582061947839541"/>
    <n v="0.57548771152396916"/>
    <n v="0.80663135441703693"/>
    <n v="0.80663135441703693"/>
    <n v="0.80663135441703693"/>
    <n v="0.80663135441703693"/>
    <n v="0.80663135441703693"/>
    <n v="0.80663135441703693"/>
    <n v="0.80663135441703693"/>
    <n v="0.80663135441703693"/>
    <n v="0.80663135441703693"/>
    <n v="0.80663135441703693"/>
    <n v="0.80663135441703693"/>
    <n v="0.80663135441703693"/>
    <n v="0.80663135441703693"/>
    <n v="0.80663135441703693"/>
    <n v="0.80663135441703693"/>
    <n v="0.80663135441703693"/>
    <n v="0.80663135441703693"/>
  </r>
  <r>
    <x v="50"/>
    <s v="Under $20"/>
    <n v="15.95017355067186"/>
    <s v="Electronics"/>
    <s v="Rural"/>
    <s v="SC-Retro"/>
    <s v="Measure InputOutput"/>
    <x v="2"/>
    <s v="All"/>
    <s v="Smart Plug Power Strips-Retro"/>
    <n v="0.56790233832856152"/>
    <n v="0.56584003517934711"/>
    <n v="0.56396252900372734"/>
    <n v="0.56225629142110911"/>
    <n v="0.56054318163127792"/>
    <n v="0.50307853737188712"/>
    <n v="0.40126373326544373"/>
    <n v="0.31999788975656124"/>
    <n v="0.25516268375016177"/>
    <n v="0.20350478488920926"/>
    <n v="0.16231886567066034"/>
    <n v="0.12944914699870372"/>
    <n v="0.10321236919173832"/>
    <n v="8.2316850923549956E-2"/>
    <n v="6.5652415880189732E-2"/>
    <n v="5.2366696712452525E-2"/>
    <n v="3.5612534155684921E-4"/>
    <n v="1.268117115032695E-4"/>
    <n v="4.3103494528157882E-5"/>
    <n v="1.4013946688730408E-5"/>
    <n v="4.8961469698535538"/>
    <n v="10.387620750001371"/>
    <n v="15.95017355067186"/>
    <s v="C-All-Other-Control-All-All-E"/>
    <n v="0"/>
    <n v="4.8961469698535538"/>
    <n v="0.56790233832856152"/>
    <n v="1.1337423735079086"/>
    <n v="1.697704902511636"/>
    <n v="2.2599611939327451"/>
    <n v="2.8205043755640231"/>
    <n v="3.32358291293591"/>
    <n v="3.7248466462013536"/>
    <n v="4.0448445359579148"/>
    <n v="4.3000072197080765"/>
    <n v="4.5035120045972858"/>
    <n v="4.6658308702679463"/>
    <n v="4.7952800172666503"/>
    <n v="4.8961469698535538"/>
    <n v="4.8961469698535538"/>
    <n v="4.8961469698535538"/>
    <n v="4.8961469698535538"/>
    <n v="4.8961469698535538"/>
    <n v="4.8961469698535538"/>
    <n v="4.8961469698535538"/>
    <n v="4.8961469698535538"/>
    <n v="0.56774316489925236"/>
    <n v="0.56568086175003796"/>
    <n v="0.56380335557441819"/>
    <n v="0.56209711799179995"/>
    <n v="0.56038400820196876"/>
    <n v="0.50291936394257797"/>
    <n v="0.40110455983613458"/>
    <n v="0.31983871632725208"/>
    <n v="0.25500351032085261"/>
    <n v="0.2033456114599001"/>
    <n v="0.16215969224135118"/>
    <n v="0.12928997356939456"/>
    <n v="0.10305319576242916"/>
    <n v="8.2157677494240799E-2"/>
    <n v="6.5493242450880576E-2"/>
    <n v="5.2207523283143369E-2"/>
    <n v="1.9695191224769094E-4"/>
    <n v="0"/>
    <n v="0"/>
    <n v="0"/>
    <n v="4.8929635012673707"/>
    <n v="4.8929635012673707"/>
    <n v="0.56774316489925236"/>
    <n v="1.1334240266492903"/>
    <n v="1.6972273822237085"/>
    <n v="2.2593245002155085"/>
    <n v="2.8197085084174773"/>
    <n v="3.3226278723600551"/>
    <n v="3.7237324321961895"/>
    <n v="4.0435711485234416"/>
    <n v="4.2985746588442941"/>
    <n v="4.5019202703041943"/>
    <n v="4.6640799625455456"/>
    <n v="4.7933699361149404"/>
    <n v="4.8929635012673707"/>
    <n v="4.8929635012673707"/>
    <n v="4.8929635012673707"/>
    <n v="4.8929635012673707"/>
    <n v="4.8929635012673707"/>
    <n v="4.8929635012673707"/>
    <n v="4.8929635012673707"/>
    <n v="4.8929635012673707"/>
  </r>
  <r>
    <x v="51"/>
    <s v="Under $5"/>
    <n v="-97.359544539691612"/>
    <s v="Food Preparation"/>
    <s v="Rural"/>
    <s v="SC-Retro"/>
    <s v="Measure InputOutput"/>
    <x v="2"/>
    <s v="All"/>
    <s v="Pre-Rinse Spray Valve_0.61_to_1.0gpm"/>
    <n v="1.1471685293574936E-2"/>
    <n v="1.1430026559121812E-2"/>
    <n v="1.1392100742427972E-2"/>
    <n v="1.1357634568822359E-2"/>
    <n v="1.1323029575928463E-2"/>
    <n v="1.0162237887006804E-2"/>
    <n v="8.1055684350484006E-3"/>
    <n v="6.4639900879780113E-3"/>
    <n v="5.1543122982394447E-3"/>
    <n v="4.1108174600172466E-3"/>
    <n v="3.2788576811715341E-3"/>
    <n v="2.6148860035714429E-3"/>
    <n v="2.0849004095610411E-3"/>
    <n v="1.6628088042961243E-3"/>
    <n v="1.3261855127363546E-3"/>
    <n v="1.0578126272862498E-3"/>
    <n v="7.1937683078238403E-6"/>
    <n v="2.5616095369261844E-6"/>
    <n v="8.7069499614259296E-7"/>
    <n v="2.8308315582430565E-7"/>
    <n v="9.8902669347268754E-2"/>
    <n v="15.12760349066936"/>
    <n v="-97.359544539691612"/>
    <s v="C-All-WH-Dwash-All-All-C"/>
    <s v="C-All-WH-Dwash-All-All-C"/>
    <n v="9.8902669347268754E-2"/>
    <n v="1.1471685293574936E-2"/>
    <n v="2.2901711852696748E-2"/>
    <n v="3.429381259512472E-2"/>
    <n v="4.5651447163947076E-2"/>
    <n v="5.6974476739875539E-2"/>
    <n v="6.7136714626882338E-2"/>
    <n v="7.5242283061930731E-2"/>
    <n v="8.1706273149908748E-2"/>
    <n v="8.6860585448148189E-2"/>
    <n v="9.0971402908165439E-2"/>
    <n v="9.425026058933697E-2"/>
    <n v="9.6865146592908416E-2"/>
    <n v="9.8902669347268754E-2"/>
    <n v="9.8902669347268754E-2"/>
    <n v="9.8902669347268754E-2"/>
    <n v="9.8902669347268754E-2"/>
    <n v="9.8902669347268754E-2"/>
    <n v="9.8902669347268754E-2"/>
    <n v="9.8902669347268754E-2"/>
    <n v="9.8902669347268754E-2"/>
    <n v="1.1471685293574936E-2"/>
    <n v="1.1430026559121812E-2"/>
    <n v="1.1392100742427972E-2"/>
    <n v="1.1357634568822359E-2"/>
    <n v="1.1323029575928463E-2"/>
    <n v="1.0162237887006804E-2"/>
    <n v="8.1055684350484006E-3"/>
    <n v="6.4639900879780113E-3"/>
    <n v="5.1543122982394447E-3"/>
    <n v="4.1108174600172466E-3"/>
    <n v="3.2788576811715341E-3"/>
    <n v="2.6148860035714429E-3"/>
    <n v="2.0849004095610411E-3"/>
    <n v="1.6628088042961243E-3"/>
    <n v="1.3261855127363546E-3"/>
    <n v="1.0578126272862498E-3"/>
    <n v="7.1937683078238403E-6"/>
    <n v="2.5616095369261844E-6"/>
    <n v="8.7069499614259296E-7"/>
    <n v="2.8308315582430565E-7"/>
    <n v="9.8902669347268754E-2"/>
    <n v="9.8902669347268754E-2"/>
    <n v="1.1471685293574936E-2"/>
    <n v="2.2901711852696748E-2"/>
    <n v="3.429381259512472E-2"/>
    <n v="4.5651447163947076E-2"/>
    <n v="5.6974476739875539E-2"/>
    <n v="6.7136714626882338E-2"/>
    <n v="7.5242283061930731E-2"/>
    <n v="8.1706273149908748E-2"/>
    <n v="8.6860585448148189E-2"/>
    <n v="9.0971402908165439E-2"/>
    <n v="9.425026058933697E-2"/>
    <n v="9.6865146592908416E-2"/>
    <n v="9.8902669347268754E-2"/>
    <n v="9.8902669347268754E-2"/>
    <n v="9.8902669347268754E-2"/>
    <n v="9.8902669347268754E-2"/>
    <n v="9.8902669347268754E-2"/>
    <n v="9.8902669347268754E-2"/>
    <n v="9.8902669347268754E-2"/>
    <n v="9.8902669347268754E-2"/>
  </r>
  <r>
    <x v="52"/>
    <s v="Under $45"/>
    <n v="41.298549029779863"/>
    <s v="HVAC"/>
    <s v="Rural"/>
    <s v="SC-Retro"/>
    <s v="Measure InputOutput"/>
    <x v="2"/>
    <s v="Large Off"/>
    <s v="Advanced Rooftop Controller-Retro-Large Off"/>
    <n v="3.5568281750852425E-3"/>
    <n v="5.5742307394532264E-3"/>
    <n v="1.1115016094469733E-2"/>
    <n v="1.9392924330826074E-2"/>
    <n v="3.0076270867741138E-2"/>
    <n v="4.198045887719306E-2"/>
    <n v="5.3269385909805539E-2"/>
    <n v="6.196117404408881E-2"/>
    <n v="6.6527235946722385E-2"/>
    <n v="6.6327654238882233E-2"/>
    <n v="6.1720093191087948E-2"/>
    <n v="5.3843066297575286E-2"/>
    <n v="4.4208324669503266E-2"/>
    <n v="3.4281099763162619E-2"/>
    <n v="2.5183978447064485E-2"/>
    <n v="1.7575898558206231E-2"/>
    <n v="1.1682008135644935E-2"/>
    <n v="7.4115685418848568E-3"/>
    <n v="4.497732464851187E-3"/>
    <n v="2.6157106397728968E-3"/>
    <n v="0.60721887026833166"/>
    <n v="27.103570834972757"/>
    <n v="41.298549029779863"/>
    <s v="C-Off-HVAC-Vent-All-All-E"/>
    <n v="0"/>
    <n v="0.60721887026833166"/>
    <n v="3.5568281750852425E-3"/>
    <n v="9.1310589145384684E-3"/>
    <n v="2.0246075009008199E-2"/>
    <n v="3.9638999339834273E-2"/>
    <n v="6.9715270207575411E-2"/>
    <n v="0.11169572908476846"/>
    <n v="0.164965114994574"/>
    <n v="0.2269262890386628"/>
    <n v="0.29345352498538518"/>
    <n v="0.35978117922426744"/>
    <n v="0.4215012724153554"/>
    <n v="0.47534433871293069"/>
    <n v="0.519552663382434"/>
    <n v="0.55383376314559662"/>
    <n v="0.57901774159266106"/>
    <n v="0.59659364015086724"/>
    <n v="0.60721887026833166"/>
    <n v="0.60721887026833166"/>
    <n v="0.60721887026833166"/>
    <n v="0.60721887026833166"/>
    <n v="3.5038771210937391E-3"/>
    <n v="5.5212796854617234E-3"/>
    <n v="1.106206504047823E-2"/>
    <n v="1.9339973276834569E-2"/>
    <n v="3.0023319813749633E-2"/>
    <n v="4.1927507823201558E-2"/>
    <n v="5.3216434855814038E-2"/>
    <n v="6.1908222990097309E-2"/>
    <n v="6.6474284892730884E-2"/>
    <n v="6.6274703184890732E-2"/>
    <n v="6.1667142137096446E-2"/>
    <n v="5.3790115243583785E-2"/>
    <n v="4.4155373615511764E-2"/>
    <n v="3.4228148709171118E-2"/>
    <n v="2.5131027393072981E-2"/>
    <n v="1.7522947504214726E-2"/>
    <n v="1.1629057081653432E-2"/>
    <n v="7.3586174878933538E-3"/>
    <n v="4.444781410859684E-3"/>
    <n v="2.5627595857813934E-3"/>
    <n v="0.60615984918850163"/>
    <n v="0.60615984918850163"/>
    <n v="3.5038771210937391E-3"/>
    <n v="9.0251568065554625E-3"/>
    <n v="2.0087221847033692E-2"/>
    <n v="3.9427195123868261E-2"/>
    <n v="6.9450514937617891E-2"/>
    <n v="0.11137802276081946"/>
    <n v="0.16459445761663349"/>
    <n v="0.22650268060673079"/>
    <n v="0.29297696549946167"/>
    <n v="0.35925166868435243"/>
    <n v="0.42091881082144889"/>
    <n v="0.47470892606503268"/>
    <n v="0.51886429968054448"/>
    <n v="0.55309244838971561"/>
    <n v="0.57822347578278854"/>
    <n v="0.59574642328700322"/>
    <n v="0.60615984918850163"/>
    <n v="0.60615984918850163"/>
    <n v="0.60615984918850163"/>
    <n v="0.60615984918850163"/>
  </r>
  <r>
    <x v="52"/>
    <s v="Under $45"/>
    <n v="44.897361669202844"/>
    <s v="HVAC"/>
    <s v="Rural"/>
    <s v="SC-Retro"/>
    <s v="Measure InputOutput"/>
    <x v="2"/>
    <s v="Medium Off"/>
    <s v="Advanced Rooftop Controller-Retro-Medium Off"/>
    <n v="6.088790932838763E-3"/>
    <n v="9.5423011495686019E-3"/>
    <n v="1.9027348492239797E-2"/>
    <n v="3.3197966281835398E-2"/>
    <n v="5.148635704020648E-2"/>
    <n v="7.1864657156720135E-2"/>
    <n v="9.1189716781227309E-2"/>
    <n v="0.10606883890269754"/>
    <n v="0.11388529641568093"/>
    <n v="0.11354364052643387"/>
    <n v="0.10565614229786438"/>
    <n v="9.2171777137099342E-2"/>
    <n v="7.5678450898801874E-2"/>
    <n v="5.8684434313637623E-2"/>
    <n v="4.3111438639460875E-2"/>
    <n v="3.0087473026479634E-2"/>
    <n v="1.9997959336891174E-2"/>
    <n v="1.2687565750870159E-2"/>
    <n v="7.6994870998130594E-3"/>
    <n v="4.4777297194001798E-3"/>
    <n v="1.0394735335928362"/>
    <n v="29.526280992911076"/>
    <n v="44.897361669202844"/>
    <s v="C-Off-HVAC-Vent-All-All-E"/>
    <n v="0"/>
    <n v="1.0394735335928362"/>
    <n v="6.088790932838763E-3"/>
    <n v="1.5631092082407365E-2"/>
    <n v="3.4658440574647162E-2"/>
    <n v="6.785640685648256E-2"/>
    <n v="0.11934276389668905"/>
    <n v="0.19120742105340918"/>
    <n v="0.28239713783463649"/>
    <n v="0.38846597673733402"/>
    <n v="0.50235127315301498"/>
    <n v="0.61589491367944882"/>
    <n v="0.72155105597731317"/>
    <n v="0.81372283311441251"/>
    <n v="0.88940128401321439"/>
    <n v="0.94808571832685207"/>
    <n v="0.99119715696631294"/>
    <n v="1.0212846299927927"/>
    <n v="1.0394735335928362"/>
    <n v="1.0394735335928362"/>
    <n v="1.0394735335928362"/>
    <n v="1.0394735335928362"/>
    <n v="5.9981461556504485E-3"/>
    <n v="9.4516563723802873E-3"/>
    <n v="1.8936703715051482E-2"/>
    <n v="3.3107321504647083E-2"/>
    <n v="5.1395712263018166E-2"/>
    <n v="7.1774012379531821E-2"/>
    <n v="9.1099072004038995E-2"/>
    <n v="0.10597819412550923"/>
    <n v="0.11379465163849262"/>
    <n v="0.11345299574924556"/>
    <n v="0.10556549752067607"/>
    <n v="9.2081132359911028E-2"/>
    <n v="7.558780612161356E-2"/>
    <n v="5.8593789536449309E-2"/>
    <n v="4.3020793862272561E-2"/>
    <n v="2.999682824929132E-2"/>
    <n v="1.9907314559702859E-2"/>
    <n v="1.2596920973681845E-2"/>
    <n v="7.6088423226247448E-3"/>
    <n v="4.3870849422118652E-3"/>
    <n v="1.03766063804907"/>
    <n v="1.03766063804907"/>
    <n v="5.9981461556504485E-3"/>
    <n v="1.5449802528030736E-2"/>
    <n v="3.4386506243082218E-2"/>
    <n v="6.7493827747729301E-2"/>
    <n v="0.11888954001074747"/>
    <n v="0.1906635523902793"/>
    <n v="0.28176262439431832"/>
    <n v="0.38774081851982756"/>
    <n v="0.50153547015832012"/>
    <n v="0.61498846590756573"/>
    <n v="0.72055396342824185"/>
    <n v="0.81263509578815285"/>
    <n v="0.88822290190976638"/>
    <n v="0.94681669144621572"/>
    <n v="0.98983748530848825"/>
    <n v="1.0198343135577796"/>
    <n v="1.03766063804907"/>
    <n v="1.03766063804907"/>
    <n v="1.03766063804907"/>
    <n v="1.03766063804907"/>
  </r>
  <r>
    <x v="52"/>
    <s v="Under $45"/>
    <n v="41.229012913649598"/>
    <s v="HVAC"/>
    <s v="Rural"/>
    <s v="SC-Retro"/>
    <s v="Measure InputOutput"/>
    <x v="2"/>
    <s v="Small Off"/>
    <s v="Advanced Rooftop Controller-Retro-Small Off"/>
    <n v="4.024260484590452E-3"/>
    <n v="6.3067866628765158E-3"/>
    <n v="1.2575732605775774E-2"/>
    <n v="2.1941509463927294E-2"/>
    <n v="3.4028843233055224E-2"/>
    <n v="4.7497459384698452E-2"/>
    <n v="6.0269958008329218E-2"/>
    <n v="7.0104006156688256E-2"/>
    <n v="7.5270132148850324E-2"/>
    <n v="7.5044321752403761E-2"/>
    <n v="6.9831242868003532E-2"/>
    <n v="6.0919030496974509E-2"/>
    <n v="5.0018107510398209E-2"/>
    <n v="3.878626359056328E-2"/>
    <n v="2.8493614063004408E-2"/>
    <n v="1.9885693254570701E-2"/>
    <n v="1.3217237776692262E-2"/>
    <n v="8.3855842744571391E-3"/>
    <n v="5.0888168158773808E-3"/>
    <n v="2.9594628833900872E-3"/>
    <n v="0.68701854147338426"/>
    <n v="27.056759324685466"/>
    <n v="41.229012913649598"/>
    <s v="C-Off-HVAC-Vent-All-All-E"/>
    <n v="0"/>
    <n v="0.68701854147338426"/>
    <n v="4.024260484590452E-3"/>
    <n v="1.0331047147466969E-2"/>
    <n v="2.2906779753242741E-2"/>
    <n v="4.4848289217170031E-2"/>
    <n v="7.8877132450225262E-2"/>
    <n v="0.12637459183492372"/>
    <n v="0.18664454984325293"/>
    <n v="0.25674855599994117"/>
    <n v="0.33201868814879149"/>
    <n v="0.40706300990119526"/>
    <n v="0.47689425276919878"/>
    <n v="0.53781328326617328"/>
    <n v="0.58783139077657154"/>
    <n v="0.62661765436713479"/>
    <n v="0.65511126843013923"/>
    <n v="0.67499696168470991"/>
    <n v="0.68701854147338426"/>
    <n v="0.68701854147338426"/>
    <n v="0.68701854147338426"/>
    <n v="0.68701854147338426"/>
    <n v="3.9643506931397263E-3"/>
    <n v="6.2468768714257902E-3"/>
    <n v="1.2515822814325048E-2"/>
    <n v="2.1881599672476569E-2"/>
    <n v="3.3968933441604496E-2"/>
    <n v="4.7437549593247724E-2"/>
    <n v="6.021004821687849E-2"/>
    <n v="7.0044096365237535E-2"/>
    <n v="7.5210222357399603E-2"/>
    <n v="7.498441196095304E-2"/>
    <n v="6.9771333076552811E-2"/>
    <n v="6.0859120705523781E-2"/>
    <n v="4.9958197718947481E-2"/>
    <n v="3.8726353799112552E-2"/>
    <n v="2.8433704271553683E-2"/>
    <n v="1.9825783463119976E-2"/>
    <n v="1.3157327985241536E-2"/>
    <n v="8.3256744830064126E-3"/>
    <n v="5.0289070244266551E-3"/>
    <n v="2.8995530919393615E-3"/>
    <n v="0.68582034564436978"/>
    <n v="0.68582034564436978"/>
    <n v="3.9643506931397263E-3"/>
    <n v="1.0211227564565516E-2"/>
    <n v="2.2727050378890563E-2"/>
    <n v="4.4608650051367132E-2"/>
    <n v="7.8577583492971628E-2"/>
    <n v="0.12601513308621937"/>
    <n v="0.18622518130309784"/>
    <n v="0.2562692776683354"/>
    <n v="0.33147950002573501"/>
    <n v="0.40646391198668808"/>
    <n v="0.47623524506324089"/>
    <n v="0.53709436576876468"/>
    <n v="0.58705256348771218"/>
    <n v="0.62577891728682478"/>
    <n v="0.65421262155837845"/>
    <n v="0.67403840502149848"/>
    <n v="0.68582034564436978"/>
    <n v="0.68582034564436978"/>
    <n v="0.68582034564436978"/>
    <n v="0.68582034564436978"/>
  </r>
  <r>
    <x v="52"/>
    <s v="Under $10"/>
    <n v="9.3741392714235161"/>
    <s v="HVAC"/>
    <s v="Rural"/>
    <s v="SC-Retro"/>
    <s v="Measure InputOutput"/>
    <x v="2"/>
    <s v="XLarge Ret"/>
    <s v="Advanced Rooftop Controller-Retro-XLarge Ret"/>
    <n v="1.1513831218849807E-2"/>
    <n v="1.8015420075726814E-2"/>
    <n v="3.5865098286756936E-2"/>
    <n v="6.2475207960616279E-2"/>
    <n v="9.673661200621822E-2"/>
    <n v="0.13480827302738541"/>
    <n v="0.17078492450913024"/>
    <n v="0.19833253283245292"/>
    <n v="0.21260637265691762"/>
    <n v="0.21162838334269585"/>
    <n v="0.19661123326069829"/>
    <n v="0.17124346888923647"/>
    <n v="0.14037532265016725"/>
    <n v="0.10867857479575957"/>
    <n v="7.9710586680199563E-2"/>
    <n v="5.5540742587029235E-2"/>
    <n v="3.6856049665279333E-2"/>
    <n v="2.3344960294646177E-2"/>
    <n v="1.4143695270963251E-2"/>
    <n v="8.2118252477344066E-3"/>
    <n v="1.9063176078999244"/>
    <n v="5.7360999807512094"/>
    <n v="9.3741392714235161"/>
    <s v="C-Ret-HVAC-Vent-All-All-E"/>
    <n v="0"/>
    <n v="1.9063176078999244"/>
    <n v="1.1513831218849807E-2"/>
    <n v="2.9529251294576619E-2"/>
    <n v="6.5394349581333555E-2"/>
    <n v="0.12786955754194984"/>
    <n v="0.22460616954816806"/>
    <n v="0.35941444257555344"/>
    <n v="0.53019936708468363"/>
    <n v="0.72853189991713652"/>
    <n v="0.94113827257405414"/>
    <n v="1.15276665591675"/>
    <n v="1.3493778891774482"/>
    <n v="1.5206213580666845"/>
    <n v="1.6609966807168517"/>
    <n v="1.7696752555126112"/>
    <n v="1.8493858421928107"/>
    <n v="1.9049265847798398"/>
    <n v="1.9063176078999244"/>
    <n v="1.9063176078999244"/>
    <n v="1.9063176078999244"/>
    <n v="1.9063176078999244"/>
    <n v="1.134759539924121E-2"/>
    <n v="1.7849184256118217E-2"/>
    <n v="3.5698862467148339E-2"/>
    <n v="6.2308972141007682E-2"/>
    <n v="9.657037618660963E-2"/>
    <n v="0.13464203720777682"/>
    <n v="0.17061868868952165"/>
    <n v="0.19816629701284433"/>
    <n v="0.21244013683730903"/>
    <n v="0.21146214752308726"/>
    <n v="0.1964449974410897"/>
    <n v="0.17107723306962788"/>
    <n v="0.14020908683055866"/>
    <n v="0.10851233897615098"/>
    <n v="7.9544350860590973E-2"/>
    <n v="5.5374506767420638E-2"/>
    <n v="3.6689813845670737E-2"/>
    <n v="2.317872447503758E-2"/>
    <n v="1.3977459451354654E-2"/>
    <n v="8.0455894281258097E-3"/>
    <n v="1.9029928915077525"/>
    <n v="1.9029928915077525"/>
    <n v="1.134759539924121E-2"/>
    <n v="2.9196779655359426E-2"/>
    <n v="6.4895642122507757E-2"/>
    <n v="0.12720461426351543"/>
    <n v="0.22377499045012506"/>
    <n v="0.35841702765790184"/>
    <n v="0.52903571634742352"/>
    <n v="0.72720201336026791"/>
    <n v="0.93964215019757691"/>
    <n v="1.1511042977206642"/>
    <n v="1.347549295161754"/>
    <n v="1.518626528231382"/>
    <n v="1.6588356150619408"/>
    <n v="1.7673479540380916"/>
    <n v="1.8468923048986827"/>
    <n v="1.9022668116661035"/>
    <n v="1.9029928915077525"/>
    <n v="1.9029928915077525"/>
    <n v="1.9029928915077525"/>
    <n v="1.9029928915077525"/>
  </r>
  <r>
    <x v="52"/>
    <s v="Under $10"/>
    <n v="7.4300875752828217"/>
    <s v="HVAC"/>
    <s v="Rural"/>
    <s v="SC-Retro"/>
    <s v="Measure InputOutput"/>
    <x v="2"/>
    <s v="Large Ret"/>
    <s v="Advanced Rooftop Controller-Retro-Large Ret"/>
    <n v="2.209317991510704E-2"/>
    <n v="3.4568677394510611E-2"/>
    <n v="6.8819322956991724E-2"/>
    <n v="0.11987981962493181"/>
    <n v="0.18562191270724429"/>
    <n v="0.25867527267230728"/>
    <n v="0.32770864816838235"/>
    <n v="0.38056805311794251"/>
    <n v="0.40795724315618431"/>
    <n v="0.40608063983766585"/>
    <n v="0.37726515763478546"/>
    <n v="0.3285885206709569"/>
    <n v="0.26935754050954019"/>
    <n v="0.20853660786248626"/>
    <n v="0.15295172381728794"/>
    <n v="0.1065737021214095"/>
    <n v="7.0720798380478539E-2"/>
    <n v="4.4795203099405108E-2"/>
    <n v="2.7139463689051308E-2"/>
    <n v="1.5757164507726597E-2"/>
    <n v="3.6579151705575201"/>
    <n v="4.4273700568304015"/>
    <n v="7.4300875752828217"/>
    <s v="C-Ret-HVAC-Vent-All-All-E"/>
    <n v="0"/>
    <n v="3.6579151705575201"/>
    <n v="2.209317991510704E-2"/>
    <n v="5.6661857309617647E-2"/>
    <n v="0.12548118026660937"/>
    <n v="0.2453609998915412"/>
    <n v="0.43098291259878552"/>
    <n v="0.68965818527109279"/>
    <n v="1.0173668334394752"/>
    <n v="1.3979348865574177"/>
    <n v="1.8058921297136021"/>
    <n v="2.2119727695512679"/>
    <n v="2.5892379271860535"/>
    <n v="2.9178264478570104"/>
    <n v="3.1871839883665505"/>
    <n v="3.3957205962290367"/>
    <n v="3.5486723200463244"/>
    <n v="3.6552460221677339"/>
    <n v="3.6579151705575201"/>
    <n v="3.6579151705575201"/>
    <n v="3.6579151705575201"/>
    <n v="3.6579151705575201"/>
    <n v="2.1774200263491573E-2"/>
    <n v="3.4249697742895144E-2"/>
    <n v="6.8500343305376257E-2"/>
    <n v="0.11956083997331635"/>
    <n v="0.18530293305562881"/>
    <n v="0.2583562930206918"/>
    <n v="0.32738966851676687"/>
    <n v="0.38024907346632703"/>
    <n v="0.40763826350456883"/>
    <n v="0.40576166018605037"/>
    <n v="0.37694617798316998"/>
    <n v="0.32826954101934142"/>
    <n v="0.26903856085792471"/>
    <n v="0.20821762821087078"/>
    <n v="0.15263274416567246"/>
    <n v="0.10625472246979403"/>
    <n v="7.0401818728863072E-2"/>
    <n v="4.4476223447789641E-2"/>
    <n v="2.6820484037435841E-2"/>
    <n v="1.5438184856111131E-2"/>
    <n v="3.6515355775252107"/>
    <n v="3.6515355775252107"/>
    <n v="2.1774200263491573E-2"/>
    <n v="5.6023898006386713E-2"/>
    <n v="0.12452424131176297"/>
    <n v="0.24408508128507933"/>
    <n v="0.42938801434070817"/>
    <n v="0.68774430736140002"/>
    <n v="1.0151339758781668"/>
    <n v="1.3953830493444939"/>
    <n v="1.8030213128490626"/>
    <n v="2.2087829730351132"/>
    <n v="2.5857291510182829"/>
    <n v="2.9139986920376244"/>
    <n v="3.1830372528955491"/>
    <n v="3.3912548811064198"/>
    <n v="3.5438876252720921"/>
    <n v="3.6501423477418862"/>
    <n v="3.6515355775252107"/>
    <n v="3.6515355775252107"/>
    <n v="3.6515355775252107"/>
    <n v="3.6515355775252107"/>
  </r>
  <r>
    <x v="52"/>
    <s v="Under $20"/>
    <n v="15.155362036752292"/>
    <s v="HVAC"/>
    <s v="Rural"/>
    <s v="SC-Retro"/>
    <s v="Measure InputOutput"/>
    <x v="2"/>
    <s v="Medium Ret"/>
    <s v="Advanced Rooftop Controller-Retro-Medium Ret"/>
    <n v="3.3366362947936652E-3"/>
    <n v="5.2207560930903948E-3"/>
    <n v="1.039348123012436E-2"/>
    <n v="1.8104924628815137E-2"/>
    <n v="2.8033665295257339E-2"/>
    <n v="3.90665946088588E-2"/>
    <n v="4.9492403257382987E-2"/>
    <n v="5.7475527902798869E-2"/>
    <n v="6.1611997434018725E-2"/>
    <n v="6.1328582245822237E-2"/>
    <n v="5.6976706049658751E-2"/>
    <n v="4.9625286551601464E-2"/>
    <n v="4.0679890780499821E-2"/>
    <n v="3.1494371442263004E-2"/>
    <n v="2.3099629614252701E-2"/>
    <n v="1.6095359922618936E-2"/>
    <n v="1.0680652743507364E-2"/>
    <n v="6.7652235245649851E-3"/>
    <n v="4.0987544533688117E-3"/>
    <n v="2.3797356107874879E-3"/>
    <n v="0.55243892315441945"/>
    <n v="9.6280022613634042"/>
    <n v="15.155362036752292"/>
    <s v="C-Ret-HVAC-Vent-All-All-E"/>
    <n v="0"/>
    <n v="0.55243892315441945"/>
    <n v="3.3366362947936652E-3"/>
    <n v="8.5573923878840604E-3"/>
    <n v="1.8950873618008422E-2"/>
    <n v="3.7055798246823562E-2"/>
    <n v="6.5089463542080894E-2"/>
    <n v="0.1041560581509397"/>
    <n v="0.1536484614083227"/>
    <n v="0.21112398931112156"/>
    <n v="0.27273598674514027"/>
    <n v="0.33406456899096248"/>
    <n v="0.39104127504062125"/>
    <n v="0.44066656159222273"/>
    <n v="0.48134645237272256"/>
    <n v="0.51284082381498552"/>
    <n v="0.53594045342923824"/>
    <n v="0.55203581335185714"/>
    <n v="0.55243892315441945"/>
    <n v="0.55243892315441945"/>
    <n v="0.55243892315441945"/>
    <n v="0.55243892315441945"/>
    <n v="3.2884621936923094E-3"/>
    <n v="5.1725819919890394E-3"/>
    <n v="1.0345307129023004E-2"/>
    <n v="1.8056750527713782E-2"/>
    <n v="2.7985491194155984E-2"/>
    <n v="3.9018420507757445E-2"/>
    <n v="4.9444229156281633E-2"/>
    <n v="5.7427353801697514E-2"/>
    <n v="6.1563823332917371E-2"/>
    <n v="6.1280408144720883E-2"/>
    <n v="5.6928531948557397E-2"/>
    <n v="4.9577112450500109E-2"/>
    <n v="4.0631716679398466E-2"/>
    <n v="3.144619734116165E-2"/>
    <n v="2.3051455513151346E-2"/>
    <n v="1.6047185821517582E-2"/>
    <n v="1.0632478642406008E-2"/>
    <n v="6.7170494234636297E-3"/>
    <n v="4.0505803522674563E-3"/>
    <n v="2.3315615096861321E-3"/>
    <n v="0.55147544113239233"/>
    <n v="0.55147544113239233"/>
    <n v="3.2884621936923094E-3"/>
    <n v="8.4610441856813497E-3"/>
    <n v="1.8806351314704352E-2"/>
    <n v="3.6863101842418131E-2"/>
    <n v="6.4848593036574115E-2"/>
    <n v="0.10386701354433156"/>
    <n v="0.15331124270061319"/>
    <n v="0.21073859650231069"/>
    <n v="0.27230241983522807"/>
    <n v="0.33358282797994898"/>
    <n v="0.39051135992850639"/>
    <n v="0.4400884723790065"/>
    <n v="0.48072018905840497"/>
    <n v="0.51216638639956658"/>
    <n v="0.53521784191271793"/>
    <n v="0.55126502773423547"/>
    <n v="0.55147544113239233"/>
    <n v="0.55147544113239233"/>
    <n v="0.55147544113239233"/>
    <n v="0.55147544113239233"/>
  </r>
  <r>
    <x v="52"/>
    <s v="Under $45"/>
    <n v="44.005779103171285"/>
    <s v="HVAC"/>
    <s v="Rural"/>
    <s v="SC-Retro"/>
    <s v="Measure InputOutput"/>
    <x v="2"/>
    <s v="Small Ret"/>
    <s v="Advanced Rooftop Controller-Retro-Small Ret"/>
    <n v="2.6559528440378392E-4"/>
    <n v="4.1557067562644789E-4"/>
    <n v="8.2731810103713272E-4"/>
    <n v="1.4411467661016337E-3"/>
    <n v="2.2314716526317681E-3"/>
    <n v="3.1096896362415249E-3"/>
    <n v="3.9395809904370386E-3"/>
    <n v="4.5750354041945327E-3"/>
    <n v="4.9042971829764059E-3"/>
    <n v="4.8817374159347143E-3"/>
    <n v="4.5353293288999908E-3"/>
    <n v="3.9501584622386662E-3"/>
    <n v="3.2381075450807709E-3"/>
    <n v="2.5069428614015355E-3"/>
    <n v="1.8387238389130176E-3"/>
    <n v="1.2811859964778076E-3"/>
    <n v="8.501768704776714E-4"/>
    <n v="5.3850983664766451E-4"/>
    <n v="3.2625966948881478E-4"/>
    <n v="1.8942626660841983E-4"/>
    <n v="4.3973978566336808E-2"/>
    <n v="29.050018768112484"/>
    <n v="44.005779103171285"/>
    <s v="C-Ret-HVAC-Vent-All-All-E"/>
    <n v="0"/>
    <n v="4.3973978566336808E-2"/>
    <n v="2.6559528440378392E-4"/>
    <n v="6.8116596003023181E-4"/>
    <n v="1.5084840610673645E-3"/>
    <n v="2.9496308271689982E-3"/>
    <n v="5.1811024798007668E-3"/>
    <n v="8.290792116042292E-3"/>
    <n v="1.2230373106479332E-2"/>
    <n v="1.6805408510673865E-2"/>
    <n v="2.1709705693650272E-2"/>
    <n v="2.6591443109584986E-2"/>
    <n v="3.1126772438484978E-2"/>
    <n v="3.5076930900723641E-2"/>
    <n v="3.831503844580441E-2"/>
    <n v="4.0821981307205948E-2"/>
    <n v="4.2660705146118964E-2"/>
    <n v="4.3941891142596771E-2"/>
    <n v="4.3973978566336808E-2"/>
    <n v="4.3973978566336808E-2"/>
    <n v="4.3973978566336808E-2"/>
    <n v="4.3973978566336808E-2"/>
    <n v="2.6176063988382961E-4"/>
    <n v="4.1173603110649358E-4"/>
    <n v="8.2348345651717841E-4"/>
    <n v="1.4373121215816792E-3"/>
    <n v="2.2276370081118139E-3"/>
    <n v="3.1058549917215707E-3"/>
    <n v="3.9357463459170844E-3"/>
    <n v="4.5712007596745785E-3"/>
    <n v="4.9004625384564517E-3"/>
    <n v="4.8779027714147601E-3"/>
    <n v="4.5314946843800366E-3"/>
    <n v="3.946323817718712E-3"/>
    <n v="3.2342729005608167E-3"/>
    <n v="2.5031082168815813E-3"/>
    <n v="1.8348891943930632E-3"/>
    <n v="1.2773513519578532E-3"/>
    <n v="8.4634222595771709E-4"/>
    <n v="5.346751921277102E-4"/>
    <n v="3.2242502496886047E-4"/>
    <n v="1.8559162208846552E-4"/>
    <n v="4.3897285675937724E-2"/>
    <n v="4.3897285675937724E-2"/>
    <n v="2.6176063988382961E-4"/>
    <n v="6.7349667099032319E-4"/>
    <n v="1.4969801275075017E-3"/>
    <n v="2.9342922490891809E-3"/>
    <n v="5.1619292572009949E-3"/>
    <n v="8.2677842489225651E-3"/>
    <n v="1.220353059483965E-2"/>
    <n v="1.6774731354514228E-2"/>
    <n v="2.1675193892970679E-2"/>
    <n v="2.6553096664385441E-2"/>
    <n v="3.1084591348765477E-2"/>
    <n v="3.503091516648419E-2"/>
    <n v="3.8265188067045007E-2"/>
    <n v="4.0768296283926586E-2"/>
    <n v="4.260318547831965E-2"/>
    <n v="4.3880536830277504E-2"/>
    <n v="4.3897285675937724E-2"/>
    <n v="4.3897285675937724E-2"/>
    <n v="4.3897285675937724E-2"/>
    <n v="4.3897285675937724E-2"/>
  </r>
  <r>
    <x v="52"/>
    <s v="Under $50"/>
    <n v="49.128564636340656"/>
    <s v="HVAC"/>
    <s v="Rural"/>
    <s v="SC-Retro"/>
    <s v="Measure InputOutput"/>
    <x v="2"/>
    <s v="School K-12"/>
    <s v="Advanced Rooftop Controller-Retro-School K-12"/>
    <n v="2.0695110488746062E-3"/>
    <n v="3.2397416542503435E-3"/>
    <n v="6.4529174269358364E-3"/>
    <n v="1.1246305814599452E-2"/>
    <n v="1.7422527050070469E-2"/>
    <n v="2.4291532564831238E-2"/>
    <n v="3.0789738358037839E-2"/>
    <n v="3.5774083835898189E-2"/>
    <n v="3.8367980099261068E-2"/>
    <n v="3.82106713808541E-2"/>
    <n v="3.5517073786313129E-2"/>
    <n v="3.0950022060815544E-2"/>
    <n v="2.5383751622654507E-2"/>
    <n v="1.9661971965223506E-2"/>
    <n v="1.4428368964332951E-2"/>
    <n v="1.0058448856105391E-2"/>
    <n v="6.6780262914518367E-3"/>
    <n v="4.2320854622879362E-3"/>
    <n v="2.565358679139978E-3"/>
    <n v="1.4902214470247416E-3"/>
    <n v="0.34594445186435729"/>
    <n v="32.440947213796484"/>
    <n v="49.128564636340656"/>
    <s v="C-Sch-HVAC-Vent-All-All-C"/>
    <n v="0"/>
    <n v="0.34594445186435729"/>
    <n v="2.0695110488746062E-3"/>
    <n v="5.3092527031249493E-3"/>
    <n v="1.1762170130060786E-2"/>
    <n v="2.3008475944660239E-2"/>
    <n v="4.0431002994730708E-2"/>
    <n v="6.472253555956195E-2"/>
    <n v="9.5512273917599783E-2"/>
    <n v="0.13128635775349798"/>
    <n v="0.16965433785275905"/>
    <n v="0.20786500923361315"/>
    <n v="0.24338208301992628"/>
    <n v="0.27433210508074185"/>
    <n v="0.29971585670339634"/>
    <n v="0.31937782866861986"/>
    <n v="0.33380619763295283"/>
    <n v="0.34386464648905823"/>
    <n v="0.34594445186435729"/>
    <n v="0.34594445186435729"/>
    <n v="0.34594445186435729"/>
    <n v="0.34594445186435729"/>
    <n v="2.0393437990646065E-3"/>
    <n v="3.2095744044403438E-3"/>
    <n v="6.4227501771258362E-3"/>
    <n v="1.1216138564789452E-2"/>
    <n v="1.7392359800260469E-2"/>
    <n v="2.4261365315021238E-2"/>
    <n v="3.0759571108227839E-2"/>
    <n v="3.5743916586088192E-2"/>
    <n v="3.8337812849451071E-2"/>
    <n v="3.8180504131044103E-2"/>
    <n v="3.5486906536503132E-2"/>
    <n v="3.0919854811005544E-2"/>
    <n v="2.5353584372844507E-2"/>
    <n v="1.9631804715413505E-2"/>
    <n v="1.4398201714522951E-2"/>
    <n v="1.0028281606295391E-2"/>
    <n v="6.6478590416418366E-3"/>
    <n v="4.2019182124779361E-3"/>
    <n v="2.5351914293299783E-3"/>
    <n v="1.4600541972147418E-3"/>
    <n v="0.34534110686815728"/>
    <n v="0.34534110686815728"/>
    <n v="2.0393437990646065E-3"/>
    <n v="5.2489182035049507E-3"/>
    <n v="1.1671668380630787E-2"/>
    <n v="2.2887806945420239E-2"/>
    <n v="4.0280166745680704E-2"/>
    <n v="6.4541532060701942E-2"/>
    <n v="9.5301103168929785E-2"/>
    <n v="0.13104501975501798"/>
    <n v="0.16938283260446904"/>
    <n v="0.20756333673551314"/>
    <n v="0.24305024327201627"/>
    <n v="0.27397009808302181"/>
    <n v="0.29932368245586632"/>
    <n v="0.31895548717127981"/>
    <n v="0.33335368888580275"/>
    <n v="0.34338197049209812"/>
    <n v="0.34534110686815728"/>
    <n v="0.34534110686815728"/>
    <n v="0.34534110686815728"/>
    <n v="0.34534110686815728"/>
  </r>
  <r>
    <x v="52"/>
    <s v="Under $50"/>
    <n v="47.324199433658428"/>
    <s v="HVAC"/>
    <s v="Rural"/>
    <s v="SC-Retro"/>
    <s v="Measure InputOutput"/>
    <x v="2"/>
    <s v="University"/>
    <s v="Advanced Rooftop Controller-Retro-University"/>
    <n v="1.109985682747186E-3"/>
    <n v="1.7376408084282013E-3"/>
    <n v="3.4610329622272928E-3"/>
    <n v="6.0319747723937833E-3"/>
    <n v="9.3446012735086143E-3"/>
    <n v="1.3028803771602116E-2"/>
    <n v="1.6514127224176334E-2"/>
    <n v="1.9187489186316752E-2"/>
    <n v="2.0578729748395374E-2"/>
    <n v="2.049435695642695E-2"/>
    <n v="1.9049641420045244E-2"/>
    <n v="1.6600095653945161E-2"/>
    <n v="1.3614617274393864E-2"/>
    <n v="1.0545731267220226E-2"/>
    <n v="7.7386796192813224E-3"/>
    <n v="5.3948657229895671E-3"/>
    <n v="3.581770474988154E-3"/>
    <n v="2.2698860553832917E-3"/>
    <n v="1.3759343814593681E-3"/>
    <n v="7.992827442113758E-4"/>
    <n v="0.1855478804058931"/>
    <n v="30.601382000000825"/>
    <n v="47.324199433658428"/>
    <s v="C-All-HVAC-Vent-All-All-E"/>
    <n v="0"/>
    <n v="0.1855478804058931"/>
    <n v="1.109985682747186E-3"/>
    <n v="2.8476264911753875E-3"/>
    <n v="6.3086594534026803E-3"/>
    <n v="1.2340634225796464E-2"/>
    <n v="2.1685235499305081E-2"/>
    <n v="3.4714039270907195E-2"/>
    <n v="5.1228166495083528E-2"/>
    <n v="7.0415655681400277E-2"/>
    <n v="9.0994385429795654E-2"/>
    <n v="0.11148874238622261"/>
    <n v="0.13053838380626787"/>
    <n v="0.14713847946021302"/>
    <n v="0.16075309673460689"/>
    <n v="0.17129882800182711"/>
    <n v="0.17903750762110843"/>
    <n v="0.18443237334409798"/>
    <n v="0.1855478804058931"/>
    <n v="0.1855478804058931"/>
    <n v="0.1855478804058931"/>
    <n v="0.1855478804058931"/>
    <n v="1.0938054282879665E-3"/>
    <n v="1.7214605539689818E-3"/>
    <n v="3.4448527077680733E-3"/>
    <n v="6.0157945179345638E-3"/>
    <n v="9.3284210190493939E-3"/>
    <n v="1.3012623517142895E-2"/>
    <n v="1.6497946969717115E-2"/>
    <n v="1.9171308931857534E-2"/>
    <n v="2.0562549493936155E-2"/>
    <n v="2.0478176701967731E-2"/>
    <n v="1.9033461165586026E-2"/>
    <n v="1.6583915399485942E-2"/>
    <n v="1.3598437019934644E-2"/>
    <n v="1.0529551012761006E-2"/>
    <n v="7.7224993648221029E-3"/>
    <n v="5.3786854685303476E-3"/>
    <n v="3.5655902205289345E-3"/>
    <n v="2.2537058009240722E-3"/>
    <n v="1.3597541270001486E-3"/>
    <n v="7.8310248975215629E-4"/>
    <n v="0.18522427531670871"/>
    <n v="0.18522427531670871"/>
    <n v="1.0938054282879665E-3"/>
    <n v="2.8152659822569485E-3"/>
    <n v="6.2601186900250218E-3"/>
    <n v="1.2275913207959586E-2"/>
    <n v="2.160433422700898E-2"/>
    <n v="3.4616957744151876E-2"/>
    <n v="5.1114904713868994E-2"/>
    <n v="7.0286213645726528E-2"/>
    <n v="9.0848763139662683E-2"/>
    <n v="0.11132693984163042"/>
    <n v="0.13036040100721644"/>
    <n v="0.14694431640670239"/>
    <n v="0.16054275342663704"/>
    <n v="0.17107230443939805"/>
    <n v="0.17879480380422016"/>
    <n v="0.18417348927275051"/>
    <n v="0.18522427531670871"/>
    <n v="0.18522427531670871"/>
    <n v="0.18522427531670871"/>
    <n v="0.18522427531670871"/>
  </r>
  <r>
    <x v="52"/>
    <s v="Under $45"/>
    <n v="44.229141696483588"/>
    <s v="HVAC"/>
    <s v="Rural"/>
    <s v="SC-Retro"/>
    <s v="Measure InputOutput"/>
    <x v="2"/>
    <s v="Warehouse"/>
    <s v="Advanced Rooftop Controller-Retro-Warehouse"/>
    <n v="1.768915882009248E-3"/>
    <n v="2.7702834630281576E-3"/>
    <n v="5.5200668284299086E-3"/>
    <n v="9.6243745170382575E-3"/>
    <n v="1.4915855626505884E-2"/>
    <n v="2.0804933744962929E-2"/>
    <n v="2.638103426013564E-2"/>
    <n v="3.0663995172268661E-2"/>
    <n v="3.2900579804756726E-2"/>
    <n v="3.2778847659479131E-2"/>
    <n v="3.0480394861596483E-2"/>
    <n v="2.6571665225532469E-2"/>
    <n v="2.1801582405810101E-2"/>
    <n v="1.6894046206262264E-2"/>
    <n v="1.2402186068115157E-2"/>
    <n v="8.6494085857641585E-3"/>
    <n v="5.7448579492318267E-3"/>
    <n v="3.6421913232435972E-3"/>
    <n v="2.2086911009261559E-3"/>
    <n v="1.2835644377548075E-3"/>
    <n v="0.29797047729933562"/>
    <n v="28.97799139371087"/>
    <n v="44.229141696483588"/>
    <s v="C-War-HVAC-Vent-All-All-E"/>
    <n v="0"/>
    <n v="0.29797047729933562"/>
    <n v="1.768915882009248E-3"/>
    <n v="4.5391993450374056E-3"/>
    <n v="1.0059266173467314E-2"/>
    <n v="1.9683640690505572E-2"/>
    <n v="3.4599496317011452E-2"/>
    <n v="5.5404430061974382E-2"/>
    <n v="8.1785464322110021E-2"/>
    <n v="0.11244945949437868"/>
    <n v="0.1453500392991354"/>
    <n v="0.17812888695861454"/>
    <n v="0.20860928182021102"/>
    <n v="0.23518094704574349"/>
    <n v="0.25698252945155359"/>
    <n v="0.27387657565781587"/>
    <n v="0.28627876172593103"/>
    <n v="0.29492817031169521"/>
    <n v="0.29797047729933562"/>
    <n v="0.29797047729933562"/>
    <n v="0.29797047729933562"/>
    <n v="0.29797047729933562"/>
    <n v="1.7429320867026581E-3"/>
    <n v="2.7442996677215677E-3"/>
    <n v="5.4940830331233186E-3"/>
    <n v="9.5983907217316675E-3"/>
    <n v="1.4889871831199294E-2"/>
    <n v="2.0778949949656341E-2"/>
    <n v="2.6355050464829052E-2"/>
    <n v="3.0638011376962072E-2"/>
    <n v="3.2874596009450134E-2"/>
    <n v="3.2752863864172539E-2"/>
    <n v="3.0454411066289894E-2"/>
    <n v="2.6545681430225881E-2"/>
    <n v="2.1775598610503513E-2"/>
    <n v="1.6868062410955675E-2"/>
    <n v="1.2376202272808567E-2"/>
    <n v="8.6234247904575685E-3"/>
    <n v="5.7188741539252368E-3"/>
    <n v="3.6162075279370072E-3"/>
    <n v="2.182707305619566E-3"/>
    <n v="1.2575806424482176E-3"/>
    <n v="0.29745080139320385"/>
    <n v="0.29745080139320385"/>
    <n v="1.7429320867026581E-3"/>
    <n v="4.4872317544242257E-3"/>
    <n v="9.9813147875475444E-3"/>
    <n v="1.9579705509279212E-2"/>
    <n v="3.4469577340478508E-2"/>
    <n v="5.5248527290134852E-2"/>
    <n v="8.1603577754963907E-2"/>
    <n v="0.11224158913192597"/>
    <n v="0.14511618514137611"/>
    <n v="0.17786904900554865"/>
    <n v="0.20832346007183855"/>
    <n v="0.23486914150206442"/>
    <n v="0.25664474011256794"/>
    <n v="0.27351280252352361"/>
    <n v="0.28588900479633217"/>
    <n v="0.29451242958678975"/>
    <n v="0.29745080139320385"/>
    <n v="0.29745080139320385"/>
    <n v="0.29745080139320385"/>
    <n v="0.29745080139320385"/>
  </r>
  <r>
    <x v="52"/>
    <s v="Under $20"/>
    <n v="16.269281216003545"/>
    <s v="HVAC"/>
    <s v="Rural"/>
    <s v="SC-Retro"/>
    <s v="Measure InputOutput"/>
    <x v="2"/>
    <s v="Supermarket"/>
    <s v="Advanced Rooftop Controller-Retro-Supermarket"/>
    <n v="4.1484635256413818E-3"/>
    <n v="6.4623106104333182E-3"/>
    <n v="1.280829962987884E-2"/>
    <n v="2.221279363311739E-2"/>
    <n v="3.4242255429541173E-2"/>
    <n v="4.7507705182945399E-2"/>
    <n v="5.9920172882562253E-2"/>
    <n v="6.9277706547722376E-2"/>
    <n v="7.3935300049469216E-2"/>
    <n v="7.3269882349023985E-2"/>
    <n v="6.7769756514024004E-2"/>
    <n v="5.8764850117222989E-2"/>
    <n v="4.7959031207432432E-2"/>
    <n v="3.6965755498439917E-2"/>
    <n v="2.6992783778176668E-2"/>
    <n v="1.8724894106921082E-2"/>
    <n v="1.2369893046079043E-2"/>
    <n v="7.7996057708613698E-3"/>
    <n v="4.7036721696030572E-3"/>
    <n v="2.71819229372363E-3"/>
    <n v="0.63100926710695038"/>
    <n v="10.286292172093129"/>
    <n v="16.269281216003545"/>
    <s v="C-Gro-HVAC-Vent-All-All-E"/>
    <n v="0"/>
    <n v="0.63100926710695038"/>
    <n v="4.1484635256413818E-3"/>
    <n v="1.06107741360747E-2"/>
    <n v="2.3419073765953542E-2"/>
    <n v="4.5631867399070936E-2"/>
    <n v="7.9874122828612115E-2"/>
    <n v="0.12738182801155751"/>
    <n v="0.18730200089411975"/>
    <n v="0.25657970744184211"/>
    <n v="0.33051500749131135"/>
    <n v="0.40378488984033534"/>
    <n v="0.47155464635435934"/>
    <n v="0.53031949647158227"/>
    <n v="0.57827852767901466"/>
    <n v="0.61524428317745461"/>
    <n v="0.63100926710695038"/>
    <n v="0.63100926710695038"/>
    <n v="0.63100926710695038"/>
    <n v="0.63100926710695038"/>
    <n v="0.63100926710695038"/>
    <n v="0.63100926710695038"/>
    <n v="4.093437887592693E-3"/>
    <n v="6.4072849723846295E-3"/>
    <n v="1.2753273991830152E-2"/>
    <n v="2.2157767995068699E-2"/>
    <n v="3.4187229791492482E-2"/>
    <n v="4.7452679544896709E-2"/>
    <n v="5.9865147244513563E-2"/>
    <n v="6.9222680909673692E-2"/>
    <n v="7.3880274411420532E-2"/>
    <n v="7.3214856710975301E-2"/>
    <n v="6.7714730875975321E-2"/>
    <n v="5.8709824479174298E-2"/>
    <n v="4.7904005569383741E-2"/>
    <n v="3.6910729860391227E-2"/>
    <n v="2.6937758140127978E-2"/>
    <n v="1.8669868468872391E-2"/>
    <n v="1.2314867408030354E-2"/>
    <n v="7.744580132812681E-3"/>
    <n v="4.6486465315543684E-3"/>
    <n v="2.6631666556749412E-3"/>
    <n v="0.6299087543459766"/>
    <n v="0.6299087543459766"/>
    <n v="4.093437887592693E-3"/>
    <n v="1.0500722859977323E-2"/>
    <n v="2.3253996851807474E-2"/>
    <n v="4.5411764846876174E-2"/>
    <n v="7.9598994638368656E-2"/>
    <n v="0.12705167418326535"/>
    <n v="0.18691682142777891"/>
    <n v="0.25613950233745258"/>
    <n v="0.33001977674887312"/>
    <n v="0.40323463345984845"/>
    <n v="0.47094936433582379"/>
    <n v="0.52965918881499807"/>
    <n v="0.57756319438438186"/>
    <n v="0.6144739242447731"/>
    <n v="0.6299087543459766"/>
    <n v="0.6299087543459766"/>
    <n v="0.6299087543459766"/>
    <n v="0.6299087543459766"/>
    <n v="0.6299087543459766"/>
    <n v="0.6299087543459766"/>
  </r>
  <r>
    <x v="52"/>
    <s v="Under $20"/>
    <n v="16.269281216003545"/>
    <s v="HVAC"/>
    <s v="Rural"/>
    <s v="SC-Retro"/>
    <s v="Measure InputOutput"/>
    <x v="2"/>
    <s v="MiniMart"/>
    <s v="Advanced Rooftop Controller-Retro-MiniMart"/>
    <n v="1.770559449173181E-3"/>
    <n v="2.7700186207611707E-3"/>
    <n v="5.5138882657423584E-3"/>
    <n v="9.6037597479740958E-3"/>
    <n v="1.4868668891943469E-2"/>
    <n v="2.071788428468288E-2"/>
    <n v="2.6243758381093499E-2"/>
    <n v="3.0473202481790536E-2"/>
    <n v="3.2662397348082364E-2"/>
    <n v="3.2508230832599412E-2"/>
    <n v="3.0197805850864942E-2"/>
    <n v="2.6298363181342724E-2"/>
    <n v="2.1555252276457344E-2"/>
    <n v="1.6686064488887487E-2"/>
    <n v="1.22369625106842E-2"/>
    <n v="8.5254428333436071E-3"/>
    <n v="5.6566746061388722E-3"/>
    <n v="3.5825495088188586E-3"/>
    <n v="2.1702416494648507E-3"/>
    <n v="1.2598839103746787E-3"/>
    <n v="0.29247320903713653"/>
    <n v="10.286292172093129"/>
    <n v="16.269281216003545"/>
    <s v="C-Gro-HVAC-Vent-All-All-E"/>
    <n v="0"/>
    <n v="0.29247320903713653"/>
    <n v="1.770559449173181E-3"/>
    <n v="4.5405780699343517E-3"/>
    <n v="1.005446633567671E-2"/>
    <n v="1.9658226083650806E-2"/>
    <n v="3.4526894975594274E-2"/>
    <n v="5.5244779260277155E-2"/>
    <n v="8.1488537641370651E-2"/>
    <n v="0.11196174012316118"/>
    <n v="0.14462413747124353"/>
    <n v="0.17713236830384294"/>
    <n v="0.20733017415470789"/>
    <n v="0.2336285373360506"/>
    <n v="0.25518378961250793"/>
    <n v="0.27186985410139541"/>
    <n v="0.28410681661207959"/>
    <n v="0.29247320903713653"/>
    <n v="0.29247320903713653"/>
    <n v="0.29247320903713653"/>
    <n v="0.29247320903713653"/>
    <n v="0.29247320903713653"/>
    <n v="1.7450550298590216E-3"/>
    <n v="2.7445142014470114E-3"/>
    <n v="5.4883838464281996E-3"/>
    <n v="9.5782553286599369E-3"/>
    <n v="1.484316447262931E-2"/>
    <n v="2.0692379865368721E-2"/>
    <n v="2.6218253961779341E-2"/>
    <n v="3.0447698062476377E-2"/>
    <n v="3.2636892928768202E-2"/>
    <n v="3.248272641328525E-2"/>
    <n v="3.0172301431550783E-2"/>
    <n v="2.6272858762028565E-2"/>
    <n v="2.1529747857143185E-2"/>
    <n v="1.6660560069573328E-2"/>
    <n v="1.2211458091370041E-2"/>
    <n v="8.4999384140294482E-3"/>
    <n v="5.6311701868247133E-3"/>
    <n v="3.5570450895046992E-3"/>
    <n v="2.1447372301506913E-3"/>
    <n v="1.2343794910605194E-3"/>
    <n v="0.29196312065085334"/>
    <n v="0.29196312065085334"/>
    <n v="1.7450550298590216E-3"/>
    <n v="4.489569231306033E-3"/>
    <n v="9.9779530777342335E-3"/>
    <n v="1.955620840639417E-2"/>
    <n v="3.4399372879023477E-2"/>
    <n v="5.5091752744392194E-2"/>
    <n v="8.1310006706171528E-2"/>
    <n v="0.11175770476864791"/>
    <n v="0.14439459769741611"/>
    <n v="0.17687732411070137"/>
    <n v="0.20704962554225215"/>
    <n v="0.23332248430428071"/>
    <n v="0.25485223216142389"/>
    <n v="0.27151279223099722"/>
    <n v="0.28372425032236726"/>
    <n v="0.29196312065085334"/>
    <n v="0.29196312065085334"/>
    <n v="0.29196312065085334"/>
    <n v="0.29196312065085334"/>
    <n v="0.29196312065085334"/>
  </r>
  <r>
    <x v="52"/>
    <s v="Under $20"/>
    <n v="18.662179451759275"/>
    <s v="HVAC"/>
    <s v="Rural"/>
    <s v="SC-Retro"/>
    <s v="Measure InputOutput"/>
    <x v="2"/>
    <s v="Restaurant"/>
    <s v="Advanced Rooftop Controller-Retro-Restaurant"/>
    <n v="1.0150849182755099E-2"/>
    <n v="1.5880879495969797E-2"/>
    <n v="3.1611843489497651E-2"/>
    <n v="5.5059612279397652E-2"/>
    <n v="8.5244025859127132E-2"/>
    <n v="0.11877834367990085"/>
    <n v="0.15045890350620406"/>
    <n v="0.1747068603952639"/>
    <n v="0.18725780124605956"/>
    <n v="0.18637394442417818"/>
    <n v="0.1731279754460632"/>
    <n v="0.15077195997671292"/>
    <n v="0.12357908403286576"/>
    <n v="9.5663392810401718E-2"/>
    <n v="7.0156108544669304E-2"/>
    <n v="4.8877480198636726E-2"/>
    <n v="3.2430456277336768E-2"/>
    <n v="2.0539225480825183E-2"/>
    <n v="1.2442279576739927E-2"/>
    <n v="7.2230794441639845E-3"/>
    <n v="1.6767872077488157"/>
    <n v="11.798255472133281"/>
    <n v="18.662179451759275"/>
    <s v="C-Res-HVAC-Vent-All-All-E"/>
    <n v="0"/>
    <n v="1.6767872077488157"/>
    <n v="1.0150849182755099E-2"/>
    <n v="2.6031728678724896E-2"/>
    <n v="5.7643572168222551E-2"/>
    <n v="0.1127031844476202"/>
    <n v="0.19794721030674733"/>
    <n v="0.3167255539866482"/>
    <n v="0.46718445749285226"/>
    <n v="0.64189131788811615"/>
    <n v="0.82914911913417577"/>
    <n v="1.0155230635583539"/>
    <n v="1.1886510390044172"/>
    <n v="1.3394229989811302"/>
    <n v="1.4630020830139958"/>
    <n v="1.5586654758243976"/>
    <n v="1.628821584369067"/>
    <n v="1.6767872077488157"/>
    <n v="1.6767872077488157"/>
    <n v="1.6767872077488157"/>
    <n v="1.6767872077488157"/>
    <n v="1.6767872077488157"/>
    <n v="1.0004629006938538E-2"/>
    <n v="1.5734659320153235E-2"/>
    <n v="3.1465623313681086E-2"/>
    <n v="5.4913392103581087E-2"/>
    <n v="8.5097805683310573E-2"/>
    <n v="0.11863212350408429"/>
    <n v="0.1503126833303875"/>
    <n v="0.17456064021944734"/>
    <n v="0.187111581070243"/>
    <n v="0.18622772424836162"/>
    <n v="0.17298175527024665"/>
    <n v="0.15062573980089636"/>
    <n v="0.1234328638570492"/>
    <n v="9.551717263458516E-2"/>
    <n v="7.0009888368852746E-2"/>
    <n v="4.8731260022820161E-2"/>
    <n v="3.2284236101520203E-2"/>
    <n v="2.0393005305008621E-2"/>
    <n v="1.2296059400923365E-2"/>
    <n v="7.0768592683474229E-3"/>
    <n v="1.6738628042324846"/>
    <n v="1.6738628042324846"/>
    <n v="1.0004629006938538E-2"/>
    <n v="2.5739288327091773E-2"/>
    <n v="5.7204911640772863E-2"/>
    <n v="0.11211830374435394"/>
    <n v="0.19721610942766452"/>
    <n v="0.3158482329317488"/>
    <n v="0.46616091626213629"/>
    <n v="0.64072155648158358"/>
    <n v="0.82783313755182664"/>
    <n v="1.0140608618001883"/>
    <n v="1.1870426170704349"/>
    <n v="1.3376683568713312"/>
    <n v="1.4611012207283804"/>
    <n v="1.5566183933629656"/>
    <n v="1.6266282817318183"/>
    <n v="1.6738628042324846"/>
    <n v="1.6738628042324846"/>
    <n v="1.6738628042324846"/>
    <n v="1.6738628042324846"/>
    <n v="1.6738628042324846"/>
  </r>
  <r>
    <x v="52"/>
    <s v="Under $30"/>
    <n v="27.364961769961052"/>
    <s v="HVAC"/>
    <s v="Rural"/>
    <s v="SC-Retro"/>
    <s v="Measure InputOutput"/>
    <x v="2"/>
    <s v="Lodging"/>
    <s v="Advanced Rooftop Controller-Retro-Lodging"/>
    <n v="1.6580470513441327E-3"/>
    <n v="2.6000409562124426E-3"/>
    <n v="5.1876017158350657E-3"/>
    <n v="9.0565150755048639E-3"/>
    <n v="1.4054101350059005E-2"/>
    <n v="1.9628520109546403E-2"/>
    <n v="2.4921796659815355E-2"/>
    <n v="2.9005648405803778E-2"/>
    <n v="3.1161883684216733E-2"/>
    <n v="3.1087095163374628E-2"/>
    <n v="2.894498705931706E-2"/>
    <n v="2.5266079204077821E-2"/>
    <n v="2.0757421682107789E-2"/>
    <n v="1.6105914121166139E-2"/>
    <n v="1.183903363062397E-2"/>
    <n v="8.2674339649372996E-3"/>
    <n v="5.4983629256252333E-3"/>
    <n v="3.4905202232466013E-3"/>
    <n v="2.1195283084928388E-3"/>
    <n v="1.2333954110742952E-3"/>
    <n v="0.28632408979752572"/>
    <n v="17.164881499019526"/>
    <n v="27.364961769961052"/>
    <s v="C-All-HVAC-Vent-All-All-E"/>
    <n v="0"/>
    <n v="0.28632408979752572"/>
    <n v="1.6580470513441327E-3"/>
    <n v="4.2580880075565753E-3"/>
    <n v="9.4456897233916419E-3"/>
    <n v="1.8502204798896506E-2"/>
    <n v="3.2556306148955508E-2"/>
    <n v="5.2184826258501911E-2"/>
    <n v="7.7106622918317269E-2"/>
    <n v="0.10611227132412104"/>
    <n v="0.13727415500833778"/>
    <n v="0.16836125017171241"/>
    <n v="0.19730623723102947"/>
    <n v="0.22257231643510728"/>
    <n v="0.24332973811721506"/>
    <n v="0.25943565223838122"/>
    <n v="0.27127468586900522"/>
    <n v="0.2795421198339425"/>
    <n v="0.28504048275956773"/>
    <n v="0.28632408979752572"/>
    <n v="0.28632408979752572"/>
    <n v="0.28632408979752572"/>
    <n v="1.6330788511114273E-3"/>
    <n v="2.5750727559797374E-3"/>
    <n v="5.1626335156023601E-3"/>
    <n v="9.0315468752721582E-3"/>
    <n v="1.40291331498263E-2"/>
    <n v="1.9603551909313698E-2"/>
    <n v="2.4896828459582649E-2"/>
    <n v="2.8980680205571072E-2"/>
    <n v="3.1136915483984028E-2"/>
    <n v="3.1062126963141923E-2"/>
    <n v="2.8920018859084354E-2"/>
    <n v="2.5241111003845115E-2"/>
    <n v="2.0732453481875083E-2"/>
    <n v="1.6080945920933433E-2"/>
    <n v="1.1814065430391265E-2"/>
    <n v="8.242465764704594E-3"/>
    <n v="5.4733947253925276E-3"/>
    <n v="3.4655520230138961E-3"/>
    <n v="2.0945601082601336E-3"/>
    <n v="1.2084272108415898E-3"/>
    <n v="0.2858247257928716"/>
    <n v="0.2858247257928716"/>
    <n v="1.6330788511114273E-3"/>
    <n v="4.2081516070911649E-3"/>
    <n v="9.370785122693525E-3"/>
    <n v="1.8402331997965683E-2"/>
    <n v="3.243146514779198E-2"/>
    <n v="5.2035017057105677E-2"/>
    <n v="7.693184551668833E-2"/>
    <n v="0.1059125257222594"/>
    <n v="0.13704944120624343"/>
    <n v="0.16811156816938536"/>
    <n v="0.19703158702846971"/>
    <n v="0.22227269803231481"/>
    <n v="0.24300515151418989"/>
    <n v="0.25908609743512334"/>
    <n v="0.2709001628655146"/>
    <n v="0.27914262863021921"/>
    <n v="0.28461602335561176"/>
    <n v="0.2858247257928716"/>
    <n v="0.2858247257928716"/>
    <n v="0.2858247257928716"/>
  </r>
  <r>
    <x v="52"/>
    <s v="Under $30"/>
    <n v="28.835801567354547"/>
    <s v="HVAC"/>
    <s v="Rural"/>
    <s v="SC-Retro"/>
    <s v="Measure InputOutput"/>
    <x v="2"/>
    <s v="Hospital"/>
    <s v="Advanced Rooftop Controller-Retro-Hospital"/>
    <n v="1.1329584592734687E-3"/>
    <n v="1.7771656365013792E-3"/>
    <n v="3.5468671773294536E-3"/>
    <n v="6.1939828234498619E-3"/>
    <n v="9.6148507148098444E-3"/>
    <n v="1.3432523339632234E-2"/>
    <n v="1.7060037324424196E-2"/>
    <n v="1.9861579787050058E-2"/>
    <n v="2.1344475890227803E-2"/>
    <n v="2.1299652490858325E-2"/>
    <n v="1.9837928339252377E-2"/>
    <n v="1.7321735103522432E-2"/>
    <n v="1.4235001908074724E-2"/>
    <n v="1.1048417647608276E-2"/>
    <n v="8.1238433467198199E-3"/>
    <n v="5.6747482929841737E-3"/>
    <n v="3.7752041621763317E-3"/>
    <n v="2.3973363245341694E-3"/>
    <n v="1.4561643480760843E-3"/>
    <n v="8.4763029085556342E-4"/>
    <n v="0.19677142409881393"/>
    <n v="18.609197032385275"/>
    <n v="28.835801567354547"/>
    <s v="C-Hea-HVAC-Vent-All-All-C"/>
    <n v="0"/>
    <n v="0.19677142409881393"/>
    <n v="1.1329584592734687E-3"/>
    <n v="2.9101240957748482E-3"/>
    <n v="6.4569912731043018E-3"/>
    <n v="1.2650974096554163E-2"/>
    <n v="2.2265824811364007E-2"/>
    <n v="3.5698348150996241E-2"/>
    <n v="5.2758385475420437E-2"/>
    <n v="7.2619965262470498E-2"/>
    <n v="9.3964441152698308E-2"/>
    <n v="0.11526409364355664"/>
    <n v="0.13510202198280902"/>
    <n v="0.15242375708633144"/>
    <n v="0.16665875899440616"/>
    <n v="0.17770717664201444"/>
    <n v="0.18583101998873425"/>
    <n v="0.19150576828171842"/>
    <n v="0.19528097244389475"/>
    <n v="0.19677142409881393"/>
    <n v="0.19677142409881393"/>
    <n v="0.19677142409881393"/>
    <n v="1.1157994828127455E-3"/>
    <n v="1.760006660040656E-3"/>
    <n v="3.5297082008687304E-3"/>
    <n v="6.1768238469891382E-3"/>
    <n v="9.5976917383491216E-3"/>
    <n v="1.3415364363171511E-2"/>
    <n v="1.7042878347963471E-2"/>
    <n v="1.9844420810589333E-2"/>
    <n v="2.1327316913767078E-2"/>
    <n v="2.12824935143976E-2"/>
    <n v="1.9820769362791653E-2"/>
    <n v="1.7304576127061707E-2"/>
    <n v="1.4217842931614001E-2"/>
    <n v="1.1031258671147553E-2"/>
    <n v="8.1066843702590971E-3"/>
    <n v="5.65758931652345E-3"/>
    <n v="3.7580451857156085E-3"/>
    <n v="2.3801773480734462E-3"/>
    <n v="1.439005371615361E-3"/>
    <n v="8.3047131439484018E-4"/>
    <n v="0.19642824456959945"/>
    <n v="0.19642824456959945"/>
    <n v="1.1157994828127455E-3"/>
    <n v="2.8758061428534017E-3"/>
    <n v="6.4055143437221317E-3"/>
    <n v="1.258233819071127E-2"/>
    <n v="2.2180029929060392E-2"/>
    <n v="3.5595394292231901E-2"/>
    <n v="5.2638272640195369E-2"/>
    <n v="7.2482693450784702E-2"/>
    <n v="9.3810010364551777E-2"/>
    <n v="0.11509250387894937"/>
    <n v="0.13491327324174102"/>
    <n v="0.15221784936880273"/>
    <n v="0.16643569230041672"/>
    <n v="0.17746695097156426"/>
    <n v="0.18557363534182336"/>
    <n v="0.1912312246583468"/>
    <n v="0.1949892698440624"/>
    <n v="0.19642824456959945"/>
    <n v="0.19642824456959945"/>
    <n v="0.19642824456959945"/>
  </r>
  <r>
    <x v="52"/>
    <s v="Under $20"/>
    <n v="15.082085885639033"/>
    <s v="HVAC"/>
    <s v="Rural"/>
    <s v="SC-Retro"/>
    <s v="Measure InputOutput"/>
    <x v="2"/>
    <s v="Residential Care"/>
    <s v="Advanced Rooftop Controller-Retro-Residential Care"/>
    <n v="7.5568189785347331E-3"/>
    <n v="1.1850109336128709E-2"/>
    <n v="2.3643338147444008E-2"/>
    <n v="4.1276539737807767E-2"/>
    <n v="6.4053851621568694E-2"/>
    <n v="8.9460171328747631E-2"/>
    <n v="0.11358513971325652"/>
    <n v="0.13219795794093553"/>
    <n v="0.14202535075279082"/>
    <n v="0.14168448991098412"/>
    <n v="0.13192148399285136"/>
    <n v="0.11515426337735984"/>
    <n v="9.4605323766679891E-2"/>
    <n v="7.3405321880831056E-2"/>
    <n v="5.3958320395602201E-2"/>
    <n v="3.7680174298656784E-2"/>
    <n v="2.5059682880261457E-2"/>
    <n v="1.5908613357266274E-2"/>
    <n v="9.660094829140025E-3"/>
    <n v="5.6214000940974403E-3"/>
    <n v="1.3049685858067632"/>
    <n v="9.3502358054317298"/>
    <n v="15.082085885639033"/>
    <s v="C-Hea-HVAC-Vent-All-All-C"/>
    <n v="0"/>
    <n v="1.3049685858067632"/>
    <n v="7.5568189785347331E-3"/>
    <n v="1.9406928314663442E-2"/>
    <n v="4.3050266462107453E-2"/>
    <n v="8.4326806199915227E-2"/>
    <n v="0.14838065782148391"/>
    <n v="0.23784082915023153"/>
    <n v="0.35142596886348804"/>
    <n v="0.48362392680442357"/>
    <n v="0.62564927755721444"/>
    <n v="0.76733376746819859"/>
    <n v="0.8992552514610499"/>
    <n v="1.0144095148384098"/>
    <n v="1.1090148386050898"/>
    <n v="1.1824201604859208"/>
    <n v="1.236378480881523"/>
    <n v="1.2740586551801798"/>
    <n v="1.2991183380604412"/>
    <n v="1.3049685858067632"/>
    <n v="1.3049685858067632"/>
    <n v="1.3049685858067632"/>
    <n v="7.4430223469943886E-3"/>
    <n v="1.1736312704588366E-2"/>
    <n v="2.3529541515903665E-2"/>
    <n v="4.116274310626742E-2"/>
    <n v="6.3940054990028347E-2"/>
    <n v="8.9346374697207284E-2"/>
    <n v="0.11347134308171618"/>
    <n v="0.13208416130939518"/>
    <n v="0.14191155412125048"/>
    <n v="0.14157069327944377"/>
    <n v="0.13180768736131102"/>
    <n v="0.1150404667458195"/>
    <n v="9.4491527135139544E-2"/>
    <n v="7.3291525249290709E-2"/>
    <n v="5.3844523764061854E-2"/>
    <n v="3.7566377667116437E-2"/>
    <n v="2.4945886248721114E-2"/>
    <n v="1.579481672572593E-2"/>
    <n v="9.5462981975996813E-3"/>
    <n v="5.5076034625570957E-3"/>
    <n v="1.3026926531759564"/>
    <n v="1.3026926531759564"/>
    <n v="7.4430223469943886E-3"/>
    <n v="1.9179335051582754E-2"/>
    <n v="4.2708876567486419E-2"/>
    <n v="8.3871619673753839E-2"/>
    <n v="0.1478116746637822"/>
    <n v="0.2371580493609895"/>
    <n v="0.35062939244270569"/>
    <n v="0.4827135537521009"/>
    <n v="0.62462510787335135"/>
    <n v="0.76619580115279518"/>
    <n v="0.89800348851410616"/>
    <n v="1.0130439552599257"/>
    <n v="1.1075354823950654"/>
    <n v="1.1808270076443561"/>
    <n v="1.234671531408418"/>
    <n v="1.2722379090755345"/>
    <n v="1.2971837953242555"/>
    <n v="1.3026926531759564"/>
    <n v="1.3026926531759564"/>
    <n v="1.3026926531759564"/>
  </r>
  <r>
    <x v="52"/>
    <s v="Under $15"/>
    <n v="10.792261381204915"/>
    <s v="HVAC"/>
    <s v="Rural"/>
    <s v="SC-Retro"/>
    <s v="Measure InputOutput"/>
    <x v="2"/>
    <s v="Assembly"/>
    <s v="Advanced Rooftop Controller-Retro-Assembly"/>
    <n v="2.2631571533822632E-2"/>
    <n v="3.5415117861381067E-2"/>
    <n v="7.0512444065152668E-2"/>
    <n v="0.1228431369073657"/>
    <n v="0.19023196997742717"/>
    <n v="0.26512984755431307"/>
    <n v="0.33592401602448535"/>
    <n v="0.39015297642913149"/>
    <n v="0.41827960469603093"/>
    <n v="0.41640292353629482"/>
    <n v="0.38689901825807155"/>
    <n v="0.33701773991330081"/>
    <n v="0.27629877359704635"/>
    <n v="0.21393486574406173"/>
    <n v="0.15692895570438259"/>
    <n v="0.10935740745285179"/>
    <n v="7.257636394175751E-2"/>
    <n v="4.597586609739069E-2"/>
    <n v="2.785803593558973E-2"/>
    <n v="1.6176277875780139E-2"/>
    <n v="3.7552093979824326"/>
    <n v="6.0081880005923738"/>
    <n v="10.792261381204915"/>
    <s v="C-All-HVAC-Vent-All-All-E"/>
    <n v="0"/>
    <n v="3.7552093979824326"/>
    <n v="2.2631571533822632E-2"/>
    <n v="5.8046689395203702E-2"/>
    <n v="0.12855913346035636"/>
    <n v="0.25140227036772206"/>
    <n v="0.4416342403451492"/>
    <n v="0.70676408789946232"/>
    <n v="1.0426881039239477"/>
    <n v="1.4328410803530791"/>
    <n v="1.85112068504911"/>
    <n v="2.2675236085854049"/>
    <n v="2.6544226268434765"/>
    <n v="2.9914403667567773"/>
    <n v="3.2677391403538234"/>
    <n v="3.4816740060978852"/>
    <n v="3.6386029618022677"/>
    <n v="3.7479603692551193"/>
    <n v="3.7552093979824326"/>
    <n v="3.7552093979824326"/>
    <n v="3.7552093979824326"/>
    <n v="3.7552093979824326"/>
    <n v="2.2304107574255466E-2"/>
    <n v="3.5087653901813905E-2"/>
    <n v="7.0184980105585507E-2"/>
    <n v="0.12251567294779854"/>
    <n v="0.18990450601785999"/>
    <n v="0.26480238359474589"/>
    <n v="0.33559655206491817"/>
    <n v="0.38982551246956432"/>
    <n v="0.41795214073646375"/>
    <n v="0.41607545957672765"/>
    <n v="0.38657155429850437"/>
    <n v="0.33669027595373363"/>
    <n v="0.27597130963747918"/>
    <n v="0.21360740178449455"/>
    <n v="0.15660149174481541"/>
    <n v="0.10902994349328463"/>
    <n v="7.2248899982190348E-2"/>
    <n v="4.5648402137823528E-2"/>
    <n v="2.7530571976022565E-2"/>
    <n v="1.5848813916212973E-2"/>
    <n v="3.7486601187910895"/>
    <n v="3.7486601187910895"/>
    <n v="2.2304107574255466E-2"/>
    <n v="5.7391761476069371E-2"/>
    <n v="0.12757674158165488"/>
    <n v="0.25009241452945341"/>
    <n v="0.43999692054731343"/>
    <n v="0.70479930414205927"/>
    <n v="1.0403958562069775"/>
    <n v="1.4302213686765417"/>
    <n v="1.8481735094130054"/>
    <n v="2.2642489689897332"/>
    <n v="2.6508205232882376"/>
    <n v="2.9875107992419712"/>
    <n v="3.2634821088794501"/>
    <n v="3.4770895106639448"/>
    <n v="3.6336910024087601"/>
    <n v="3.7427209459020445"/>
    <n v="3.7486601187910895"/>
    <n v="3.7486601187910895"/>
    <n v="3.7486601187910895"/>
    <n v="3.7486601187910895"/>
  </r>
  <r>
    <x v="52"/>
    <s v="Under $25"/>
    <n v="23.282896807367457"/>
    <s v="HVAC"/>
    <s v="Rural"/>
    <s v="SC-Retro"/>
    <s v="Measure InputOutput"/>
    <x v="2"/>
    <s v="Other"/>
    <s v="Advanced Rooftop Controller-Retro-Other"/>
    <n v="4.3145354218263373E-3"/>
    <n v="6.7210107701858104E-3"/>
    <n v="1.332104334650828E-2"/>
    <n v="2.3102019423682001E-2"/>
    <n v="3.5613046387129331E-2"/>
    <n v="4.9409540557503212E-2"/>
    <n v="6.23189059722545E-2"/>
    <n v="7.2051041788254958E-2"/>
    <n v="7.6895088751557567E-2"/>
    <n v="7.6203032952793556E-2"/>
    <n v="7.0482725279137237E-2"/>
    <n v="6.111733315767183E-2"/>
    <n v="4.9878934131149306E-2"/>
    <n v="3.8445574007531451E-2"/>
    <n v="2.807336283055226E-2"/>
    <n v="1.9474491795554022E-2"/>
    <n v="1.2865086406481031E-2"/>
    <n v="8.1118407252862845E-3"/>
    <n v="4.8919702591029793E-3"/>
    <n v="2.8270073635980179E-3"/>
    <n v="0.65626992200990697"/>
    <n v="14.416847288540239"/>
    <n v="23.282896807367457"/>
    <s v="C-All-HVAC-Vent-All-All-E"/>
    <n v="0"/>
    <n v="0.65626992200990697"/>
    <n v="4.3145354218263373E-3"/>
    <n v="1.1035546192012148E-2"/>
    <n v="2.4356589538520428E-2"/>
    <n v="4.7458608962202428E-2"/>
    <n v="8.3071655349331752E-2"/>
    <n v="0.13248119590683496"/>
    <n v="0.19480010187908947"/>
    <n v="0.26685114366734441"/>
    <n v="0.34374623241890201"/>
    <n v="0.41994926537169558"/>
    <n v="0.49043199065083282"/>
    <n v="0.55154932380850463"/>
    <n v="0.60142825793965393"/>
    <n v="0.63987383194718539"/>
    <n v="0.65626992200990697"/>
    <n v="0.65626992200990697"/>
    <n v="0.65626992200990697"/>
    <n v="0.65626992200990697"/>
    <n v="0.65626992200990697"/>
    <n v="0.65626992200990697"/>
    <n v="4.2573069894194359E-3"/>
    <n v="6.663782337778909E-3"/>
    <n v="1.3263814914101378E-2"/>
    <n v="2.3044790991275099E-2"/>
    <n v="3.555581795472243E-2"/>
    <n v="4.9352312125096311E-2"/>
    <n v="6.2261677539847599E-2"/>
    <n v="7.1993813355848063E-2"/>
    <n v="7.6837860319150672E-2"/>
    <n v="7.6145804520386662E-2"/>
    <n v="7.0425496846730343E-2"/>
    <n v="6.1060104725264928E-2"/>
    <n v="4.9821705698742405E-2"/>
    <n v="3.8388345575124549E-2"/>
    <n v="2.8016134398145359E-2"/>
    <n v="1.9417263363147121E-2"/>
    <n v="1.2807857974074129E-2"/>
    <n v="8.0546122928793831E-3"/>
    <n v="4.834741826696078E-3"/>
    <n v="2.7697789311911165E-3"/>
    <n v="0.65512535336176891"/>
    <n v="0.65512535336176891"/>
    <n v="4.2573069894194359E-3"/>
    <n v="1.0921089327198345E-2"/>
    <n v="2.4184904241299723E-2"/>
    <n v="4.7229695232574823E-2"/>
    <n v="8.2785513187297252E-2"/>
    <n v="0.13213782531239357"/>
    <n v="0.19439950285224117"/>
    <n v="0.26639331620808926"/>
    <n v="0.34323117652723995"/>
    <n v="0.41937698104762661"/>
    <n v="0.48980247789435694"/>
    <n v="0.55086258261962184"/>
    <n v="0.60068428831836429"/>
    <n v="0.6390726338934889"/>
    <n v="0.65512535336176891"/>
    <n v="0.65512535336176891"/>
    <n v="0.65512535336176891"/>
    <n v="0.65512535336176891"/>
    <n v="0.65512535336176891"/>
    <n v="0.65512535336176891"/>
  </r>
  <r>
    <x v="53"/>
    <s v="Under $5"/>
    <n v="-99.510303705071578"/>
    <s v="Water Heating"/>
    <s v="Rural"/>
    <s v="SC-New"/>
    <s v="M_Input_Retro"/>
    <x v="2"/>
    <s v="Large Off"/>
    <s v="Showerheads-Retro-Large Off"/>
    <n v="7.4762573552318148E-5"/>
    <n v="4.0647298185846422E-5"/>
    <n v="3.7914204944298928E-5"/>
    <n v="2.5875116037782392E-5"/>
    <n v="2.1678986053848953E-5"/>
    <n v="2.124530718321323E-5"/>
    <n v="1.8234237519400072E-5"/>
    <n v="1.6779666994581897E-5"/>
    <n v="1.5370177578151013E-5"/>
    <n v="1.1939750151589524E-5"/>
    <n v="1.1053627706760824E-5"/>
    <n v="8.2279955778116661E-6"/>
    <n v="6.4166065206530713E-6"/>
    <n v="4.5790879585311782E-6"/>
    <n v="3.5538794317585896E-6"/>
    <n v="2.9382386915976037E-6"/>
    <n v="2.4210683514502421E-6"/>
    <n v="1.9889280039497227E-6"/>
    <n v="1.6295051894829063E-6"/>
    <n v="1.3317740208198183E-6"/>
    <n v="3.2858802965384627E-4"/>
    <n v="5.5493287891556182"/>
    <n v="-99.510303705071578"/>
    <s v="C-LOff-WH-All-All-All-C"/>
    <s v="C-LOff-WH-All-All-All-C"/>
    <n v="3.2858802965384627E-4"/>
    <n v="7.4762573552318148E-5"/>
    <n v="1.1540987173816457E-4"/>
    <n v="1.533240766824635E-4"/>
    <n v="1.7919919272024591E-4"/>
    <n v="2.0087817877409485E-4"/>
    <n v="2.2212348595730807E-4"/>
    <n v="2.4035772347670814E-4"/>
    <n v="2.5713739047129001E-4"/>
    <n v="2.7250756804944105E-4"/>
    <n v="2.8444731820103058E-4"/>
    <n v="2.9550094590779141E-4"/>
    <n v="3.0372894148560309E-4"/>
    <n v="3.1014554800625616E-4"/>
    <n v="3.1472463596478735E-4"/>
    <n v="3.1827851539654593E-4"/>
    <n v="3.2121675408814353E-4"/>
    <n v="3.236378224395938E-4"/>
    <n v="3.2562675044354355E-4"/>
    <n v="3.2725625563302646E-4"/>
    <n v="3.2858802965384627E-4"/>
    <n v="7.2534632270020364E-5"/>
    <n v="3.8419356903548645E-5"/>
    <n v="3.5686263662001151E-5"/>
    <n v="2.3647174755484612E-5"/>
    <n v="1.9451044771551172E-5"/>
    <n v="1.901736590091545E-5"/>
    <n v="1.6006296237102291E-5"/>
    <n v="1.4551725712284119E-5"/>
    <n v="1.3142236295853234E-5"/>
    <n v="9.7118088692917459E-6"/>
    <n v="8.8256864244630457E-6"/>
    <n v="6.0000542955138875E-6"/>
    <n v="4.1886652383552919E-6"/>
    <n v="2.3511466762333992E-6"/>
    <n v="1.3259381494608106E-6"/>
    <n v="7.102974092998247E-7"/>
    <n v="1.9312706915246312E-7"/>
    <n v="0"/>
    <n v="0"/>
    <n v="0"/>
    <n v="2.840292040078907E-4"/>
    <n v="2.840292040078907E-4"/>
    <n v="7.2534632270020364E-5"/>
    <n v="1.1095398917356902E-4"/>
    <n v="1.4664025283557015E-4"/>
    <n v="1.7028742759105477E-4"/>
    <n v="1.8973847236260596E-4"/>
    <n v="2.087558382635214E-4"/>
    <n v="2.2476213450062368E-4"/>
    <n v="2.393138602129078E-4"/>
    <n v="2.5245609650876102E-4"/>
    <n v="2.6216790537805275E-4"/>
    <n v="2.7099359180251582E-4"/>
    <n v="2.7699364609802969E-4"/>
    <n v="2.81182311336385E-4"/>
    <n v="2.8353345801261838E-4"/>
    <n v="2.840292040078907E-4"/>
    <n v="2.840292040078907E-4"/>
    <n v="2.840292040078907E-4"/>
    <n v="2.840292040078907E-4"/>
    <n v="2.840292040078907E-4"/>
    <n v="2.840292040078907E-4"/>
  </r>
  <r>
    <x v="53"/>
    <s v="Under $5"/>
    <n v="-99.688634390895601"/>
    <s v="Water Heating"/>
    <s v="Rural"/>
    <s v="SC-New"/>
    <s v="M_Input_Retro"/>
    <x v="2"/>
    <s v="Medium Off"/>
    <s v="Showerheads-Retro-Medium Off"/>
    <n v="1.1537764992480866E-4"/>
    <n v="5.4956812939056397E-5"/>
    <n v="6.0266487348119883E-5"/>
    <n v="4.108354632902244E-5"/>
    <n v="3.3722941693157887E-5"/>
    <n v="3.390038702699228E-5"/>
    <n v="2.9232126343778495E-5"/>
    <n v="2.6473655170263703E-5"/>
    <n v="2.3554475530388306E-5"/>
    <n v="1.878735916793567E-5"/>
    <n v="1.7959614159573426E-5"/>
    <n v="1.2933477256816849E-5"/>
    <n v="1.0365795756051496E-5"/>
    <n v="6.9599724793150785E-6"/>
    <n v="5.53872068069565E-6"/>
    <n v="4.7180813726601152E-6"/>
    <n v="3.9894870268184505E-6"/>
    <n v="3.352370233541275E-6"/>
    <n v="2.8019109277632704E-6"/>
    <n v="2.3309455199258757E-6"/>
    <n v="5.0830581688668527E-4"/>
    <n v="5.3687250834864031"/>
    <n v="-99.688634390895601"/>
    <s v="C-SOff-WH-All-All-All-C"/>
    <s v="C-SOff-WH-All-All-All-C"/>
    <n v="5.0830581688668527E-4"/>
    <n v="1.1537764992480866E-4"/>
    <n v="1.7033446286386506E-4"/>
    <n v="2.3060095021198494E-4"/>
    <n v="2.7168449654100738E-4"/>
    <n v="3.0540743823416526E-4"/>
    <n v="3.3930782526115754E-4"/>
    <n v="3.6853995160493605E-4"/>
    <n v="3.9501360677519974E-4"/>
    <n v="4.1856808230558804E-4"/>
    <n v="4.373554414735237E-4"/>
    <n v="4.5531505563309711E-4"/>
    <n v="4.6824853288991394E-4"/>
    <n v="4.7861432864596546E-4"/>
    <n v="4.8557430112528054E-4"/>
    <n v="4.9111302180597624E-4"/>
    <n v="4.9583110317863639E-4"/>
    <n v="4.9982059020545482E-4"/>
    <n v="5.031729604389961E-4"/>
    <n v="5.0597487136675942E-4"/>
    <n v="5.0830581688668527E-4"/>
    <n v="1.1193115945263E-4"/>
    <n v="5.1510322466877731E-5"/>
    <n v="5.6819996875941217E-5"/>
    <n v="3.7637055856843774E-5"/>
    <n v="3.0276451220979224E-5"/>
    <n v="3.0453896554813617E-5"/>
    <n v="2.5785635871599832E-5"/>
    <n v="2.302716469808504E-5"/>
    <n v="2.0107985058209643E-5"/>
    <n v="1.5340868695757006E-5"/>
    <n v="1.4513123687394761E-5"/>
    <n v="9.4869867846381837E-6"/>
    <n v="6.9193052838728316E-6"/>
    <n v="3.5134820071364142E-6"/>
    <n v="2.0922302085169857E-6"/>
    <n v="1.2715909004814508E-6"/>
    <n v="5.4299655463978614E-7"/>
    <n v="0"/>
    <n v="0"/>
    <n v="0"/>
    <n v="4.3937600744311199E-4"/>
    <n v="4.3937600744311199E-4"/>
    <n v="1.1193115945263E-4"/>
    <n v="1.6344148191950773E-4"/>
    <n v="2.2026147879544895E-4"/>
    <n v="2.5789853465229271E-4"/>
    <n v="2.8817498587327194E-4"/>
    <n v="3.1862888242808557E-4"/>
    <n v="3.4441451829968542E-4"/>
    <n v="3.6744168299777046E-4"/>
    <n v="3.8754966805598011E-4"/>
    <n v="4.0289053675173712E-4"/>
    <n v="4.1740366043913188E-4"/>
    <n v="4.2689064722377005E-4"/>
    <n v="4.3380995250764286E-4"/>
    <n v="4.3732343451477929E-4"/>
    <n v="4.3937600744311199E-4"/>
    <n v="4.3937600744311199E-4"/>
    <n v="4.3937600744311199E-4"/>
    <n v="4.3937600744311199E-4"/>
    <n v="4.3937600744311199E-4"/>
    <n v="4.3937600744311199E-4"/>
  </r>
  <r>
    <x v="53"/>
    <s v="Under $5"/>
    <n v="-99.688634390895601"/>
    <s v="Water Heating"/>
    <s v="Rural"/>
    <s v="SC-New"/>
    <s v="M_Input_Retro"/>
    <x v="2"/>
    <s v="Small Off"/>
    <s v="Showerheads-Retro-Small Off"/>
    <n v="5.7747130358096499E-6"/>
    <n v="2.7295661278740581E-6"/>
    <n v="2.9930256522678198E-6"/>
    <n v="2.0481011803352056E-6"/>
    <n v="1.6797066623820337E-6"/>
    <n v="1.676518805705029E-6"/>
    <n v="1.4481876108408061E-6"/>
    <n v="1.3150059624527839E-6"/>
    <n v="1.1715900506465738E-6"/>
    <n v="9.3078515767401736E-7"/>
    <n v="8.9273334842341483E-7"/>
    <n v="6.4056570917728735E-7"/>
    <n v="5.0927896815638185E-7"/>
    <n v="3.4637487325658496E-7"/>
    <n v="2.7583154239088621E-7"/>
    <n v="2.3362397105752045E-7"/>
    <n v="1.9659277583180774E-7"/>
    <n v="1.6451311423777613E-7"/>
    <n v="1.3700633836778841E-7"/>
    <n v="1.1361903950313765E-7"/>
    <n v="2.5277339926390559E-5"/>
    <n v="5.3687250834864031"/>
    <n v="-99.688634390895601"/>
    <s v="C-SOff-WH-All-All-All-C"/>
    <s v="C-SOff-WH-All-All-All-C"/>
    <n v="2.5277339926390559E-5"/>
    <n v="5.7747130358096499E-6"/>
    <n v="8.504279163683708E-6"/>
    <n v="1.1497304815951527E-5"/>
    <n v="1.3545405996286733E-5"/>
    <n v="1.5225112658668766E-5"/>
    <n v="1.6901631464373795E-5"/>
    <n v="1.8349819075214602E-5"/>
    <n v="1.9664825037667386E-5"/>
    <n v="2.0836415088313959E-5"/>
    <n v="2.1767200245987977E-5"/>
    <n v="2.2659933594411391E-5"/>
    <n v="2.3300499303588679E-5"/>
    <n v="2.3809778271745059E-5"/>
    <n v="2.4156153145001645E-5"/>
    <n v="2.4431984687392531E-5"/>
    <n v="2.4665608658450052E-5"/>
    <n v="2.4862201434281859E-5"/>
    <n v="2.5026714548519635E-5"/>
    <n v="2.5163720886887422E-5"/>
    <n v="2.5277339926390559E-5"/>
    <n v="5.6033238674701749E-6"/>
    <n v="2.5581769595345831E-6"/>
    <n v="2.8216364839283448E-6"/>
    <n v="1.8767120119957307E-6"/>
    <n v="1.5083174940425589E-6"/>
    <n v="1.505129637365554E-6"/>
    <n v="1.2767984425013311E-6"/>
    <n v="1.143616794113309E-6"/>
    <n v="1.0002008823070988E-6"/>
    <n v="7.5939598933454248E-7"/>
    <n v="7.2134418008393995E-7"/>
    <n v="4.6917654083781248E-7"/>
    <n v="3.3788979981690698E-7"/>
    <n v="1.7498570491711009E-7"/>
    <n v="1.0444237405141134E-7"/>
    <n v="6.2234802718045576E-8"/>
    <n v="2.5203607492332867E-8"/>
    <n v="0"/>
    <n v="0"/>
    <n v="0"/>
    <n v="2.1849556559601063E-5"/>
    <n v="2.1849556559601063E-5"/>
    <n v="5.6033238674701749E-6"/>
    <n v="8.161500827004758E-6"/>
    <n v="1.0983137310933102E-5"/>
    <n v="1.2859849322928834E-5"/>
    <n v="1.4368166816971392E-5"/>
    <n v="1.5873296454336945E-5"/>
    <n v="1.7150094896838275E-5"/>
    <n v="1.8293711690951583E-5"/>
    <n v="1.9293912573258683E-5"/>
    <n v="2.0053308562593224E-5"/>
    <n v="2.0774652742677165E-5"/>
    <n v="2.1243829283514976E-5"/>
    <n v="2.1581719083331883E-5"/>
    <n v="2.1756704788248992E-5"/>
    <n v="2.1849556559601063E-5"/>
    <n v="2.1849556559601063E-5"/>
    <n v="2.1849556559601063E-5"/>
    <n v="2.1849556559601063E-5"/>
    <n v="2.1849556559601063E-5"/>
    <n v="2.1849556559601063E-5"/>
  </r>
  <r>
    <x v="53"/>
    <s v="Under $5"/>
    <n v="0"/>
    <s v="Water Heating"/>
    <s v="Rural"/>
    <s v="SC-New"/>
    <s v="M_Input_Retro"/>
    <x v="2"/>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06.28026751480525"/>
    <s v="Water Heating"/>
    <s v="Rural"/>
    <s v="SC-New"/>
    <s v="M_Input_Retro"/>
    <x v="2"/>
    <s v="School K-12"/>
    <s v="Showerheads-Retro-School K-12"/>
    <n v="1.0416985899090916E-6"/>
    <n v="8.4256477965005514E-7"/>
    <n v="6.8560270636078418E-7"/>
    <n v="8.2296166635632438E-7"/>
    <n v="9.0411629693255033E-7"/>
    <n v="6.8576429490435752E-7"/>
    <n v="5.9861559285886419E-7"/>
    <n v="5.4576730715773704E-7"/>
    <n v="4.787546384511043E-7"/>
    <n v="3.774458030514571E-7"/>
    <n v="3.2307228875131397E-7"/>
    <n v="2.262146529224139E-7"/>
    <n v="1.988860770869061E-7"/>
    <n v="1.3837372994113308E-7"/>
    <n v="1.17897307881157E-7"/>
    <n v="8.6910702601908092E-8"/>
    <n v="6.3863914559805571E-8"/>
    <n v="4.6760527553137597E-8"/>
    <n v="3.4098848720641488E-8"/>
    <n v="2.4750726545621964E-8"/>
    <n v="8.2441204521963647E-6"/>
    <n v="15.503564668193077"/>
    <n v="-306.28026751480525"/>
    <s v="C-K12-WH-All-All-All-C"/>
    <s v="C-K12-WH-All-All-All-C"/>
    <n v="8.2441204521963647E-6"/>
    <n v="1.0416985899090916E-6"/>
    <n v="1.8842633695591467E-6"/>
    <n v="2.5698660759199307E-6"/>
    <n v="3.3928277422762551E-6"/>
    <n v="4.2969440392088051E-6"/>
    <n v="4.9827083341131624E-6"/>
    <n v="5.5813239269720271E-6"/>
    <n v="6.1270912341297641E-6"/>
    <n v="6.6058458725808688E-6"/>
    <n v="6.9832916756323263E-6"/>
    <n v="7.30636396438364E-6"/>
    <n v="7.5325786173060537E-6"/>
    <n v="7.7314646943929602E-6"/>
    <n v="7.8698384243340936E-6"/>
    <n v="7.9877357322152499E-6"/>
    <n v="8.0746464348171583E-6"/>
    <n v="8.1385103493769646E-6"/>
    <n v="8.1852708769301023E-6"/>
    <n v="8.2193697256507439E-6"/>
    <n v="8.2441204521963647E-6"/>
    <n v="9.8580058196573174E-7"/>
    <n v="7.8666677170669513E-7"/>
    <n v="6.2970469841742417E-7"/>
    <n v="7.6706365841296437E-7"/>
    <n v="8.4821828898919032E-7"/>
    <n v="6.2986628696099751E-7"/>
    <n v="5.4271758491550418E-7"/>
    <n v="4.8986929921437703E-7"/>
    <n v="4.2285663050774429E-7"/>
    <n v="3.2154779510809709E-7"/>
    <n v="2.6717428080795396E-7"/>
    <n v="1.7031664497905389E-7"/>
    <n v="1.4298806914354609E-7"/>
    <n v="8.2475721997773072E-8"/>
    <n v="6.1999299937796985E-8"/>
    <n v="3.1012694658548082E-8"/>
    <n v="7.9659066164455616E-9"/>
    <n v="0"/>
    <n v="0"/>
    <n v="0"/>
    <n v="7.126160293329165E-6"/>
    <n v="7.126160293329165E-6"/>
    <n v="9.8580058196573174E-7"/>
    <n v="1.7724673536724269E-6"/>
    <n v="2.402172052089851E-6"/>
    <n v="3.1692357105028155E-6"/>
    <n v="4.0174539994920056E-6"/>
    <n v="4.647320286453003E-6"/>
    <n v="5.1900378713685069E-6"/>
    <n v="5.679907170582884E-6"/>
    <n v="6.102763801090628E-6"/>
    <n v="6.4243115961987247E-6"/>
    <n v="6.6914858770066786E-6"/>
    <n v="6.8618025219857323E-6"/>
    <n v="7.0047905911292781E-6"/>
    <n v="7.0872663131270515E-6"/>
    <n v="7.126160293329165E-6"/>
    <n v="7.126160293329165E-6"/>
    <n v="7.126160293329165E-6"/>
    <n v="7.126160293329165E-6"/>
    <n v="7.126160293329165E-6"/>
    <n v="7.126160293329165E-6"/>
  </r>
  <r>
    <x v="53"/>
    <s v="Under $5"/>
    <n v="-318.76845182223792"/>
    <s v="Water Heating"/>
    <s v="Rural"/>
    <s v="SC-New"/>
    <s v="M_Input_Retro"/>
    <x v="2"/>
    <s v="University"/>
    <s v="Showerheads-Retro-University"/>
    <n v="1.0791427151378174E-5"/>
    <n v="8.4488558038141685E-6"/>
    <n v="5.3292764973609908E-6"/>
    <n v="6.4037571948830199E-6"/>
    <n v="6.8526434833337129E-6"/>
    <n v="5.99245085991644E-6"/>
    <n v="5.5739698428291063E-6"/>
    <n v="4.7804025271729306E-6"/>
    <n v="4.4015537774014554E-6"/>
    <n v="3.7334128051415929E-6"/>
    <n v="2.7422375285084878E-6"/>
    <n v="1.973425148612848E-6"/>
    <n v="1.7467561913662847E-6"/>
    <n v="1.2580513587060069E-6"/>
    <n v="1.0085175737913906E-6"/>
    <n v="8.1955505125780153E-7"/>
    <n v="6.6484340201595616E-7"/>
    <n v="5.3847585830952786E-7"/>
    <n v="4.354829330026901E-7"/>
    <n v="3.517067808936405E-7"/>
    <n v="7.3846801769696219E-5"/>
    <n v="6.6267307801438475"/>
    <n v="-318.76845182223792"/>
    <s v="C-Unv-WH-All-All-All-C"/>
    <s v="C-Unv-WH-All-All-All-C"/>
    <n v="7.3846801769696232E-5"/>
    <n v="1.0791427151378174E-5"/>
    <n v="1.9240282955192343E-5"/>
    <n v="2.4569559452553333E-5"/>
    <n v="3.0973316647436356E-5"/>
    <n v="3.7825960130770066E-5"/>
    <n v="4.3818410990686504E-5"/>
    <n v="4.9392380833515613E-5"/>
    <n v="5.4172783360688541E-5"/>
    <n v="5.857433713809E-5"/>
    <n v="6.2307749943231591E-5"/>
    <n v="6.5049987471740085E-5"/>
    <n v="6.7023412620352936E-5"/>
    <n v="6.8770168811719222E-5"/>
    <n v="7.0028220170425227E-5"/>
    <n v="7.1036737744216617E-5"/>
    <n v="7.1856292795474414E-5"/>
    <n v="7.2521136197490371E-5"/>
    <n v="7.3059612055799902E-5"/>
    <n v="7.349509498880259E-5"/>
    <n v="7.3846801769696232E-5"/>
    <n v="1.0290720115879382E-5"/>
    <n v="7.9481487683153758E-6"/>
    <n v="4.8285694618621973E-6"/>
    <n v="5.9030501593842264E-6"/>
    <n v="6.3519364478349194E-6"/>
    <n v="5.4917438244176466E-6"/>
    <n v="5.0732628073303128E-6"/>
    <n v="4.2796954916741371E-6"/>
    <n v="3.9008467419026619E-6"/>
    <n v="3.2327057696427994E-6"/>
    <n v="2.2415304930096943E-6"/>
    <n v="1.4727181131140547E-6"/>
    <n v="1.2460491558674915E-6"/>
    <n v="7.5734432320721358E-7"/>
    <n v="5.078105382925973E-7"/>
    <n v="3.1884801575900825E-7"/>
    <n v="1.6413636651716289E-7"/>
    <n v="3.7768822810734583E-8"/>
    <n v="0"/>
    <n v="0"/>
    <n v="6.3832661059720359E-5"/>
    <n v="6.3832661059720359E-5"/>
    <n v="1.0290720115879382E-5"/>
    <n v="1.8238868884194758E-5"/>
    <n v="2.3067438346056957E-5"/>
    <n v="2.8970488505441182E-5"/>
    <n v="3.5322424953276098E-5"/>
    <n v="4.0814168777693745E-5"/>
    <n v="4.5887431585024056E-5"/>
    <n v="5.0167127076698193E-5"/>
    <n v="5.4067973818600854E-5"/>
    <n v="5.7300679588243654E-5"/>
    <n v="5.9542210081253351E-5"/>
    <n v="6.1014928194367404E-5"/>
    <n v="6.2260977350234899E-5"/>
    <n v="6.3018321673442113E-5"/>
    <n v="6.3526132211734712E-5"/>
    <n v="6.3832661059720359E-5"/>
    <n v="6.3832661059720359E-5"/>
    <n v="6.3832661059720359E-5"/>
    <n v="6.3832661059720359E-5"/>
    <n v="6.3832661059720359E-5"/>
  </r>
  <r>
    <x v="53"/>
    <s v="Under $5"/>
    <n v="0"/>
    <s v="Water Heating"/>
    <s v="Rural"/>
    <s v="SC-New"/>
    <s v="M_Input_Retro"/>
    <x v="2"/>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New"/>
    <s v="M_Input_Retro"/>
    <x v="2"/>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18.18347718300089"/>
    <s v="Water Heating"/>
    <s v="Rural"/>
    <s v="SC-New"/>
    <s v="M_Input_Retro"/>
    <x v="2"/>
    <s v="Lodging"/>
    <s v="Showerheads-Retro-Lodging"/>
    <n v="1.1511418476276132E-4"/>
    <n v="7.57604105626435E-5"/>
    <n v="5.1354078780322594E-5"/>
    <n v="3.9441497804619443E-5"/>
    <n v="3.7322184244636671E-5"/>
    <n v="3.4512372733662394E-5"/>
    <n v="3.5424887150094738E-5"/>
    <n v="5.2387252949648618E-5"/>
    <n v="5.1619516090190909E-5"/>
    <n v="4.2879551573606166E-5"/>
    <n v="3.6633138578747171E-5"/>
    <n v="3.0612937372661064E-5"/>
    <n v="2.0926937853856091E-5"/>
    <n v="1.575880337755214E-5"/>
    <n v="1.1346624004812112E-5"/>
    <n v="9.4657529613912522E-6"/>
    <n v="7.8617962942344182E-6"/>
    <n v="6.5042768322455434E-6"/>
    <n v="5.3626512876637726E-6"/>
    <n v="4.4078307263272404E-6"/>
    <n v="6.846966859416772E-4"/>
    <n v="7.8397663863051807"/>
    <n v="-318.18347718300089"/>
    <s v="C-Lod-WH-All-All-All-C"/>
    <s v="C-Lod-WH-All-All-All-C"/>
    <n v="6.8469668594167709E-4"/>
    <n v="1.1511418476276132E-4"/>
    <n v="1.9087459532540481E-4"/>
    <n v="2.4222867410572739E-4"/>
    <n v="2.8167017191034683E-4"/>
    <n v="3.1899235615498347E-4"/>
    <n v="3.5350472888864587E-4"/>
    <n v="3.8892961603874062E-4"/>
    <n v="4.4131686898838925E-4"/>
    <n v="4.9293638507858016E-4"/>
    <n v="5.3581593665218629E-4"/>
    <n v="5.7244907523093351E-4"/>
    <n v="6.0306201260359462E-4"/>
    <n v="6.2398895045745072E-4"/>
    <n v="6.3974775383500286E-4"/>
    <n v="6.5109437783981495E-4"/>
    <n v="6.6056013080120616E-4"/>
    <n v="6.6842192709544055E-4"/>
    <n v="6.7492620392768611E-4"/>
    <n v="6.8028885521534985E-4"/>
    <n v="6.8469668594167709E-4"/>
    <n v="1.1047170276465277E-4"/>
    <n v="7.1117928564534946E-5"/>
    <n v="4.6711596782214047E-5"/>
    <n v="3.4799015806510896E-5"/>
    <n v="3.2679702246528123E-5"/>
    <n v="2.9869890735553843E-5"/>
    <n v="3.078240515198619E-5"/>
    <n v="4.7744770951540071E-5"/>
    <n v="4.6977034092082362E-5"/>
    <n v="3.8237069575497619E-5"/>
    <n v="3.1990656580638624E-5"/>
    <n v="2.5970455374552513E-5"/>
    <n v="1.6284455855747541E-5"/>
    <n v="1.1116321379443589E-5"/>
    <n v="6.7041420067035625E-6"/>
    <n v="4.8232709632827022E-6"/>
    <n v="3.2193142961258683E-6"/>
    <n v="1.8617948341369934E-6"/>
    <n v="7.2016928955522267E-7"/>
    <n v="0"/>
    <n v="5.9184704597950617E-4"/>
    <n v="5.9184704597950617E-4"/>
    <n v="1.1047170276465277E-4"/>
    <n v="1.8158963132918773E-4"/>
    <n v="2.2830122811140177E-4"/>
    <n v="2.6310024391791267E-4"/>
    <n v="2.9577994616444077E-4"/>
    <n v="3.2564983689999463E-4"/>
    <n v="3.5643224205198084E-4"/>
    <n v="4.0417701300352092E-4"/>
    <n v="4.5115404709560329E-4"/>
    <n v="4.8939111667110089E-4"/>
    <n v="5.2138177325173956E-4"/>
    <n v="5.4735222862629202E-4"/>
    <n v="5.6363668448203958E-4"/>
    <n v="5.7475300586148318E-4"/>
    <n v="5.8145714786818673E-4"/>
    <n v="5.862804188314694E-4"/>
    <n v="5.8949973312759525E-4"/>
    <n v="5.9136152796173227E-4"/>
    <n v="5.9184704597950617E-4"/>
    <n v="5.9184704597950617E-4"/>
  </r>
  <r>
    <x v="53"/>
    <s v="Under $5"/>
    <n v="-162.64634855580977"/>
    <s v="Water Heating"/>
    <s v="Rural"/>
    <s v="SC-New"/>
    <s v="M_Input_Retro"/>
    <x v="2"/>
    <s v="Hospital"/>
    <s v="Showerheads-Retro-Hospital"/>
    <n v="8.8909021800544482E-5"/>
    <n v="5.2602929249549347E-5"/>
    <n v="3.3703242234855071E-5"/>
    <n v="2.2455823774025601E-5"/>
    <n v="1.9610018852022479E-5"/>
    <n v="1.8609188703965415E-5"/>
    <n v="1.9736928249799351E-5"/>
    <n v="1.9595427715378185E-5"/>
    <n v="1.9357958177991975E-5"/>
    <n v="1.4589423965854528E-5"/>
    <n v="1.1428292541814003E-5"/>
    <n v="8.9196590812328413E-6"/>
    <n v="6.5038226917968078E-6"/>
    <n v="4.6173377496720506E-6"/>
    <n v="3.2693232905825827E-6"/>
    <n v="2.609658400612991E-6"/>
    <n v="2.0818631996417007E-6"/>
    <n v="1.6598755489085066E-6"/>
    <n v="1.3227108946719273E-6"/>
    <n v="1.0534911493747766E-6"/>
    <n v="3.526359972722946E-4"/>
    <n v="5.0270068703058168"/>
    <n v="-162.64634855580977"/>
    <s v="C-Hea-WH-All-All-All-C"/>
    <s v="C-Hea-WH-All-All-All-C"/>
    <n v="3.526359972722946E-4"/>
    <n v="8.8909021800544482E-5"/>
    <n v="1.4151195105009383E-4"/>
    <n v="1.7521519328494891E-4"/>
    <n v="1.9767101705897452E-4"/>
    <n v="2.1728103591099699E-4"/>
    <n v="2.3589022461496242E-4"/>
    <n v="2.5562715286476178E-4"/>
    <n v="2.7522258058013994E-4"/>
    <n v="2.9458053875813193E-4"/>
    <n v="3.0916996272398645E-4"/>
    <n v="3.2059825526580048E-4"/>
    <n v="3.2951791434703329E-4"/>
    <n v="3.3602173703883007E-4"/>
    <n v="3.4063907478850211E-4"/>
    <n v="3.439083980790847E-4"/>
    <n v="3.4651805647969769E-4"/>
    <n v="3.4859991967933941E-4"/>
    <n v="3.502597952282479E-4"/>
    <n v="3.515825061229198E-4"/>
    <n v="3.526359972722946E-4"/>
    <n v="8.6518026922323136E-5"/>
    <n v="5.0211934371327995E-5"/>
    <n v="3.1312247356633719E-5"/>
    <n v="2.0064828895804249E-5"/>
    <n v="1.7219023973801127E-5"/>
    <n v="1.6218193825744062E-5"/>
    <n v="1.7345933371577999E-5"/>
    <n v="1.7204432837156833E-5"/>
    <n v="1.6966963299770622E-5"/>
    <n v="1.2198429087633176E-5"/>
    <n v="9.0372976635926524E-6"/>
    <n v="6.5286642030114897E-6"/>
    <n v="4.1128278135754562E-6"/>
    <n v="2.226342871450699E-6"/>
    <n v="8.7832841236123103E-7"/>
    <n v="2.1866352239163939E-7"/>
    <n v="0"/>
    <n v="0"/>
    <n v="0"/>
    <n v="0"/>
    <n v="3.0481609970786758E-4"/>
    <n v="3.0481609970786758E-4"/>
    <n v="8.6518026922323136E-5"/>
    <n v="1.3672996129365114E-4"/>
    <n v="1.6804220865028485E-4"/>
    <n v="1.8810703754608909E-4"/>
    <n v="2.0532606151989021E-4"/>
    <n v="2.2154425534563426E-4"/>
    <n v="2.3889018871721225E-4"/>
    <n v="2.5609462155436907E-4"/>
    <n v="2.7306158485413968E-4"/>
    <n v="2.8526001394177283E-4"/>
    <n v="2.9429731160536548E-4"/>
    <n v="3.0082597580837698E-4"/>
    <n v="3.0481609970786758E-4"/>
    <n v="3.0481609970786758E-4"/>
    <n v="3.0481609970786758E-4"/>
    <n v="3.0481609970786758E-4"/>
    <n v="3.0481609970786758E-4"/>
    <n v="3.0481609970786758E-4"/>
    <n v="3.0481609970786758E-4"/>
    <n v="3.0481609970786758E-4"/>
  </r>
  <r>
    <x v="53"/>
    <s v="Under $5"/>
    <n v="-318.19908108543024"/>
    <s v="Water Heating"/>
    <s v="Rural"/>
    <s v="SC-New"/>
    <s v="M_Input_Retro"/>
    <x v="2"/>
    <s v="Residential Care"/>
    <s v="Showerheads-Retro-Residential Care"/>
    <n v="2.9112053220365139E-4"/>
    <n v="1.9127587334764572E-4"/>
    <n v="1.2342826781967789E-4"/>
    <n v="8.8734073702597554E-5"/>
    <n v="8.105507361513191E-5"/>
    <n v="7.4272921203136474E-5"/>
    <n v="7.2078923116138458E-5"/>
    <n v="7.4556850153556625E-5"/>
    <n v="6.8833416655843585E-5"/>
    <n v="5.1475706728754583E-5"/>
    <n v="4.4061817018083014E-5"/>
    <n v="3.3490290983432167E-5"/>
    <n v="2.4262038986722724E-5"/>
    <n v="1.8400778683034983E-5"/>
    <n v="1.3667346090425717E-5"/>
    <n v="1.0405117553399758E-5"/>
    <n v="7.9173629563290906E-6"/>
    <n v="6.0210741264479138E-6"/>
    <n v="4.576311112130633E-6"/>
    <n v="3.4761032933182049E-6"/>
    <n v="1.2831098793494582E-3"/>
    <n v="7.8193691199667468"/>
    <n v="-318.19908108543024"/>
    <s v="C-Hea-WH-All-All-All-C"/>
    <s v="C-Hea-WH-All-All-All-C"/>
    <n v="1.2831098793494584E-3"/>
    <n v="2.9112053220365139E-4"/>
    <n v="4.8239640555129714E-4"/>
    <n v="6.0582467337097501E-4"/>
    <n v="6.9455874707357256E-4"/>
    <n v="7.7561382068870447E-4"/>
    <n v="8.4988674189184093E-4"/>
    <n v="9.2196566500797942E-4"/>
    <n v="9.9652251516153595E-4"/>
    <n v="1.0653559318173796E-3"/>
    <n v="1.1168316385461341E-3"/>
    <n v="1.1608934555642171E-3"/>
    <n v="1.1943837465476493E-3"/>
    <n v="1.2186457855343719E-3"/>
    <n v="1.2370465642174068E-3"/>
    <n v="1.2507139103078327E-3"/>
    <n v="1.2611190278612324E-3"/>
    <n v="1.2690363908175616E-3"/>
    <n v="1.2750574649440095E-3"/>
    <n v="1.2796337760561402E-3"/>
    <n v="1.2831098793494584E-3"/>
    <n v="2.8242060033778797E-4"/>
    <n v="1.8257594148178227E-4"/>
    <n v="1.1472833595381444E-4"/>
    <n v="8.0034141836734103E-5"/>
    <n v="7.2355141749268459E-5"/>
    <n v="6.5572989337273023E-5"/>
    <n v="6.3378991250275006E-5"/>
    <n v="6.5856918287693174E-5"/>
    <n v="6.0133484789980134E-5"/>
    <n v="4.2775774862891132E-5"/>
    <n v="3.5361885152219562E-5"/>
    <n v="2.4790359117568719E-5"/>
    <n v="1.5562107120859276E-5"/>
    <n v="9.7008468171715354E-6"/>
    <n v="4.9674142245622689E-6"/>
    <n v="1.7051856875363104E-6"/>
    <n v="0"/>
    <n v="0"/>
    <n v="0"/>
    <n v="0"/>
    <n v="1.1091112420321893E-3"/>
    <n v="1.1091112420321893E-3"/>
    <n v="2.8242060033778797E-4"/>
    <n v="4.6499654181957024E-4"/>
    <n v="5.7972487777338468E-4"/>
    <n v="6.5975901961011876E-4"/>
    <n v="7.3211416135938719E-4"/>
    <n v="7.9768715069666017E-4"/>
    <n v="8.6106614194693518E-4"/>
    <n v="9.2692306023462834E-4"/>
    <n v="9.8705654502460839E-4"/>
    <n v="1.0298323198874996E-3"/>
    <n v="1.0651942050397191E-3"/>
    <n v="1.0899845641572879E-3"/>
    <n v="1.1055466712781472E-3"/>
    <n v="1.1091112420321893E-3"/>
    <n v="1.1091112420321893E-3"/>
    <n v="1.1091112420321893E-3"/>
    <n v="1.1091112420321893E-3"/>
    <n v="1.1091112420321893E-3"/>
    <n v="1.1091112420321893E-3"/>
    <n v="1.1091112420321893E-3"/>
  </r>
  <r>
    <x v="53"/>
    <s v="Under $5"/>
    <n v="-318.33927502619247"/>
    <s v="Water Heating"/>
    <s v="Rural"/>
    <s v="SC-New"/>
    <s v="M_Input_Retro"/>
    <x v="2"/>
    <s v="Assembly"/>
    <s v="Showerheads-Retro-Assembly"/>
    <n v="2.6361026722577212E-6"/>
    <n v="1.7166565085545188E-6"/>
    <n v="7.403712166394415E-7"/>
    <n v="6.7275832537217363E-7"/>
    <n v="8.9684985486067784E-7"/>
    <n v="9.9084790068795552E-7"/>
    <n v="1.0406564298860175E-6"/>
    <n v="9.6781910511338005E-7"/>
    <n v="1.1164210674948778E-6"/>
    <n v="1.0011924799894645E-6"/>
    <n v="8.6176265172813831E-7"/>
    <n v="7.0944469220948539E-7"/>
    <n v="4.8978779108933225E-7"/>
    <n v="3.8695415152616652E-7"/>
    <n v="3.0611322977016041E-7"/>
    <n v="2.0874188484172997E-7"/>
    <n v="1.394696275498276E-7"/>
    <n v="9.0629757178247393E-8"/>
    <n v="5.6572446512309715E-8"/>
    <n v="3.3147604877184885E-8"/>
    <n v="1.506229939813881E-5"/>
    <n v="7.4909719949007583"/>
    <n v="-318.33927502619247"/>
    <s v="C-All-WH-All-All-All-E"/>
    <s v="C-All-WH-All-All-All-E"/>
    <n v="1.506229939813881E-5"/>
    <n v="2.6361026722577212E-6"/>
    <n v="4.35275918081224E-6"/>
    <n v="5.0931303974516816E-6"/>
    <n v="5.7658887228238553E-6"/>
    <n v="6.6627385776845333E-6"/>
    <n v="7.653586478372488E-6"/>
    <n v="8.6942429082585051E-6"/>
    <n v="9.6620620133718851E-6"/>
    <n v="1.0778483080866763E-5"/>
    <n v="1.1779675560856227E-5"/>
    <n v="1.2641438212584365E-5"/>
    <n v="1.335088290479385E-5"/>
    <n v="1.3840670695883183E-5"/>
    <n v="1.422762484740935E-5"/>
    <n v="1.4533738077179511E-5"/>
    <n v="1.4742479962021242E-5"/>
    <n v="1.4881949589571069E-5"/>
    <n v="1.4972579346749316E-5"/>
    <n v="1.5029151793261625E-5"/>
    <n v="1.506229939813881E-5"/>
    <n v="2.533975036412939E-6"/>
    <n v="1.6145288727097368E-6"/>
    <n v="6.3824358079465952E-7"/>
    <n v="5.7063068952739165E-7"/>
    <n v="7.9472221901589586E-7"/>
    <n v="8.8872026484317353E-7"/>
    <n v="9.3852879404123552E-7"/>
    <n v="8.6569146926859806E-7"/>
    <n v="1.0142934316500958E-6"/>
    <n v="8.9906484414468249E-7"/>
    <n v="7.5963501588335633E-7"/>
    <n v="6.0731705636470341E-7"/>
    <n v="3.8766015524455022E-7"/>
    <n v="2.8482651568138449E-7"/>
    <n v="2.0398559392537838E-7"/>
    <n v="1.0661424899694795E-7"/>
    <n v="3.734199170504558E-8"/>
    <n v="0"/>
    <n v="0"/>
    <n v="0"/>
    <n v="1.3019746681243169E-5"/>
    <n v="1.3019746681243169E-5"/>
    <n v="2.533975036412939E-6"/>
    <n v="4.1485039091226756E-6"/>
    <n v="4.786747489917335E-6"/>
    <n v="5.3573781794447265E-6"/>
    <n v="6.1521003984606223E-6"/>
    <n v="7.0408206633037957E-6"/>
    <n v="7.9793494573450305E-6"/>
    <n v="8.8450409266136292E-6"/>
    <n v="9.8593343582637255E-6"/>
    <n v="1.0758399202408408E-5"/>
    <n v="1.1518034218291765E-5"/>
    <n v="1.2125351274656468E-5"/>
    <n v="1.2513011429901017E-5"/>
    <n v="1.2797837945582401E-5"/>
    <n v="1.3001823539507779E-5"/>
    <n v="1.3019746681243169E-5"/>
    <n v="1.3019746681243169E-5"/>
    <n v="1.3019746681243169E-5"/>
    <n v="1.3019746681243169E-5"/>
    <n v="1.3019746681243169E-5"/>
  </r>
  <r>
    <x v="53"/>
    <s v="Under $5"/>
    <n v="-172.95989798436651"/>
    <s v="Water Heating"/>
    <s v="Rural"/>
    <s v="SC-New"/>
    <s v="M_Input_Retro"/>
    <x v="2"/>
    <s v="Other"/>
    <s v="Showerheads-Retro-Other"/>
    <n v="9.3744078314634519E-4"/>
    <n v="7.1333476835250059E-4"/>
    <n v="4.9721117478025126E-4"/>
    <n v="4.2586330399131369E-4"/>
    <n v="3.9786327165827154E-4"/>
    <n v="3.3698393048498063E-4"/>
    <n v="3.1815351886409752E-4"/>
    <n v="2.8527408006861512E-4"/>
    <n v="2.5109982269929336E-4"/>
    <n v="1.953346507249266E-4"/>
    <n v="1.7140977247299277E-4"/>
    <n v="1.2324749186177469E-4"/>
    <n v="9.8092188751087157E-5"/>
    <n v="7.578346981045084E-5"/>
    <n v="5.3637643571728002E-5"/>
    <n v="4.215428492963972E-5"/>
    <n v="3.3126704885047332E-5"/>
    <n v="2.603034116201051E-5"/>
    <n v="2.0452537993146001E-5"/>
    <n v="1.6068705212179949E-5"/>
    <n v="5.0185624454206516E-3"/>
    <n v="-2.0880226911758424"/>
    <n v="-172.95989798436651"/>
    <s v="C-All-WH-All-All-All-E"/>
    <s v="C-All-WH-All-All-All-E"/>
    <n v="5.0185624454206516E-3"/>
    <n v="9.3744078314634519E-4"/>
    <n v="1.6507755514988459E-3"/>
    <n v="2.1479867262790969E-3"/>
    <n v="2.5738500302704107E-3"/>
    <n v="2.9717133019286821E-3"/>
    <n v="3.3086972324136627E-3"/>
    <n v="3.6268507512777601E-3"/>
    <n v="3.9121248313463749E-3"/>
    <n v="4.1632246540456684E-3"/>
    <n v="4.3585593047705947E-3"/>
    <n v="4.5299690772435874E-3"/>
    <n v="4.6532165691053617E-3"/>
    <n v="4.7513087578564487E-3"/>
    <n v="4.8270922276668999E-3"/>
    <n v="4.8807298712386276E-3"/>
    <n v="4.9228841561682673E-3"/>
    <n v="4.9560108610533149E-3"/>
    <n v="4.9820412022153256E-3"/>
    <n v="5.002493740208472E-3"/>
    <n v="5.0185624454206516E-3"/>
    <n v="9.0341318189221325E-4"/>
    <n v="6.7930716709836865E-4"/>
    <n v="4.6318357352611932E-4"/>
    <n v="3.9183570273718175E-4"/>
    <n v="3.6383567040413961E-4"/>
    <n v="3.029563292308487E-4"/>
    <n v="2.8412591760996559E-4"/>
    <n v="2.5124647881448318E-4"/>
    <n v="2.1707222144516143E-4"/>
    <n v="1.6130704947079467E-4"/>
    <n v="1.3738217121886083E-4"/>
    <n v="8.9219890607642743E-5"/>
    <n v="6.4064587496955207E-5"/>
    <n v="4.175586855631889E-5"/>
    <n v="1.9610042317596052E-5"/>
    <n v="8.1266836755077706E-6"/>
    <n v="0"/>
    <n v="0"/>
    <n v="0"/>
    <n v="0"/>
    <n v="4.3380104203380124E-3"/>
    <n v="4.3380104203380124E-3"/>
    <n v="9.0341318189221325E-4"/>
    <n v="1.5827203489905818E-3"/>
    <n v="2.045903922516701E-3"/>
    <n v="2.4377396252538829E-3"/>
    <n v="2.8015752956580225E-3"/>
    <n v="3.1045316248888713E-3"/>
    <n v="3.3886575424988369E-3"/>
    <n v="3.6399040213133203E-3"/>
    <n v="3.8569762427584815E-3"/>
    <n v="4.0182832922292765E-3"/>
    <n v="4.1556654634481369E-3"/>
    <n v="4.2448853540557798E-3"/>
    <n v="4.3089499415527354E-3"/>
    <n v="4.3380104203380124E-3"/>
    <n v="4.3380104203380124E-3"/>
    <n v="4.3380104203380124E-3"/>
    <n v="4.3380104203380124E-3"/>
    <n v="4.3380104203380124E-3"/>
    <n v="4.3380104203380124E-3"/>
    <n v="4.3380104203380124E-3"/>
  </r>
  <r>
    <x v="53"/>
    <s v="Under $5"/>
    <n v="-99.510303705071578"/>
    <s v="Water Heating"/>
    <s v="Rural"/>
    <s v="SC-Retro"/>
    <s v="M_Input_Retro"/>
    <x v="2"/>
    <s v="Large Off"/>
    <s v="Showerheads-Retro-Large Off"/>
    <n v="4.4641636083634492E-3"/>
    <n v="3.1720402641937009E-3"/>
    <n v="2.217559876143243E-3"/>
    <n v="1.7515343688115908E-3"/>
    <n v="1.5528845337890484E-3"/>
    <n v="1.3587324936723661E-3"/>
    <n v="1.1789624871152418E-3"/>
    <n v="1.014396534266538E-3"/>
    <n v="8.676970537822013E-4"/>
    <n v="7.3870677638992988E-4"/>
    <n v="6.2475654671695705E-4"/>
    <n v="4.9392324270821123E-4"/>
    <n v="3.9010813291957266E-4"/>
    <n v="3.080624359576825E-4"/>
    <n v="2.4290207363658896E-4"/>
    <n v="1.9148710767940527E-4"/>
    <n v="1.5106582960682186E-4"/>
    <n v="1.1926096911496033E-4"/>
    <n v="9.4215541484244912E-5"/>
    <n v="7.4477554798817508E-5"/>
    <n v="1.906009076683687E-2"/>
    <n v="5.5493287891556182"/>
    <n v="-99.510303705071578"/>
    <s v="C-LOff-WH-All-All-All-C"/>
    <s v="C-LOff-WH-All-All-All-C"/>
    <n v="1.906009076683687E-2"/>
    <n v="4.4641636083634492E-3"/>
    <n v="7.6362038725571501E-3"/>
    <n v="9.8537637487003931E-3"/>
    <n v="1.1605298117511985E-2"/>
    <n v="1.3158182651301033E-2"/>
    <n v="1.45169151449734E-2"/>
    <n v="1.5695877632088642E-2"/>
    <n v="1.671027416635518E-2"/>
    <n v="1.7577971220137382E-2"/>
    <n v="1.8316677996527312E-2"/>
    <n v="1.8941434543244269E-2"/>
    <n v="1.906009076683687E-2"/>
    <n v="1.906009076683687E-2"/>
    <n v="1.906009076683687E-2"/>
    <n v="1.906009076683687E-2"/>
    <n v="1.906009076683687E-2"/>
    <n v="1.906009076683687E-2"/>
    <n v="1.906009076683687E-2"/>
    <n v="1.906009076683687E-2"/>
    <n v="1.906009076683687E-2"/>
    <n v="4.334929554680747E-3"/>
    <n v="3.0428062105109983E-3"/>
    <n v="2.0883258224605405E-3"/>
    <n v="1.6223003151288884E-3"/>
    <n v="1.423650480106346E-3"/>
    <n v="1.2294984399896637E-3"/>
    <n v="1.0497284334325394E-3"/>
    <n v="8.8516248058383563E-4"/>
    <n v="7.3846300009949893E-4"/>
    <n v="6.094727227072274E-4"/>
    <n v="4.9552249303425468E-4"/>
    <n v="3.6468918902550881E-4"/>
    <n v="2.6087407923687024E-4"/>
    <n v="1.7882838227498008E-4"/>
    <n v="1.1366801995388653E-4"/>
    <n v="6.2253053996702849E-5"/>
    <n v="2.1831775924119432E-5"/>
    <n v="0"/>
    <n v="0"/>
    <n v="0"/>
    <n v="1.647540969318282E-2"/>
    <n v="1.647540969318282E-2"/>
    <n v="4.334929554680747E-3"/>
    <n v="7.3777357651917449E-3"/>
    <n v="9.4660615876522858E-3"/>
    <n v="1.1088361902781174E-2"/>
    <n v="1.251201238288752E-2"/>
    <n v="1.3741510822877183E-2"/>
    <n v="1.4791239256309723E-2"/>
    <n v="1.567640173689356E-2"/>
    <n v="1.6414864736993058E-2"/>
    <n v="1.647540969318282E-2"/>
    <n v="1.647540969318282E-2"/>
    <n v="1.647540969318282E-2"/>
    <n v="1.647540969318282E-2"/>
    <n v="1.647540969318282E-2"/>
    <n v="1.647540969318282E-2"/>
    <n v="1.647540969318282E-2"/>
    <n v="1.647540969318282E-2"/>
    <n v="1.647540969318282E-2"/>
    <n v="1.647540969318282E-2"/>
    <n v="1.647540969318282E-2"/>
  </r>
  <r>
    <x v="53"/>
    <s v="Under $5"/>
    <n v="-99.688634390895601"/>
    <s v="Water Heating"/>
    <s v="Rural"/>
    <s v="SC-Retro"/>
    <s v="M_Input_Retro"/>
    <x v="2"/>
    <s v="Medium Off"/>
    <s v="Showerheads-Retro-Medium Off"/>
    <n v="3.8270707248809345E-3"/>
    <n v="2.7552962740365707E-3"/>
    <n v="1.939892240266444E-3"/>
    <n v="1.5534125038272519E-3"/>
    <n v="1.3932518967495356E-3"/>
    <n v="1.231560008546457E-3"/>
    <n v="1.0813197334567301E-3"/>
    <n v="9.4117441917313058E-4"/>
    <n v="8.1442758340276832E-4"/>
    <n v="7.011687856652096E-4"/>
    <n v="5.9937664234016835E-4"/>
    <n v="4.7971359225507419E-4"/>
    <n v="3.8284437402949045E-4"/>
    <n v="3.0558827251409178E-4"/>
    <n v="2.4291268510739071E-4"/>
    <n v="1.9310581404623201E-4"/>
    <n v="1.5376296879814335E-4"/>
    <n v="1.2262219883994637E-4"/>
    <n v="9.7925656417201771E-5"/>
    <n v="7.8303847738475269E-5"/>
    <n v="1.6339973573252613E-2"/>
    <n v="5.3687250834864031"/>
    <n v="-99.688634390895601"/>
    <s v="C-SOff-WH-All-All-All-C"/>
    <s v="C-SOff-WH-All-All-All-C"/>
    <n v="1.6339973573252613E-2"/>
    <n v="3.8270707248809345E-3"/>
    <n v="6.5823669989175052E-3"/>
    <n v="8.5222592391839495E-3"/>
    <n v="1.0075671743011201E-2"/>
    <n v="1.1468923639760736E-2"/>
    <n v="1.2700483648307193E-2"/>
    <n v="1.3781803381763923E-2"/>
    <n v="1.4722977800937054E-2"/>
    <n v="1.5537405384339823E-2"/>
    <n v="1.6238574170005033E-2"/>
    <n v="1.6339973573252613E-2"/>
    <n v="1.6339973573252613E-2"/>
    <n v="1.6339973573252613E-2"/>
    <n v="1.6339973573252613E-2"/>
    <n v="1.6339973573252613E-2"/>
    <n v="1.6339973573252613E-2"/>
    <n v="1.6339973573252613E-2"/>
    <n v="1.6339973573252613E-2"/>
    <n v="1.6339973573252613E-2"/>
    <n v="1.6339973573252613E-2"/>
    <n v="3.7162800131381639E-3"/>
    <n v="2.6445055622938002E-3"/>
    <n v="1.8291015285236735E-3"/>
    <n v="1.4426217920844814E-3"/>
    <n v="1.282461185006765E-3"/>
    <n v="1.1207692968036864E-3"/>
    <n v="9.7052902171395944E-4"/>
    <n v="8.3038370743035992E-4"/>
    <n v="7.0363687165999765E-4"/>
    <n v="5.9037807392243893E-4"/>
    <n v="4.8858593059739768E-4"/>
    <n v="3.6892288051230352E-4"/>
    <n v="2.7205366228671979E-4"/>
    <n v="1.9479756077132114E-4"/>
    <n v="1.3212197336462007E-4"/>
    <n v="8.2315102303461371E-5"/>
    <n v="4.297225705537271E-5"/>
    <n v="1.1831487097175734E-5"/>
    <n v="0"/>
    <n v="0"/>
    <n v="1.41241593383972E-2"/>
    <n v="1.41241593383972E-2"/>
    <n v="3.7162800131381639E-3"/>
    <n v="6.3607855754319641E-3"/>
    <n v="8.1898871039556374E-3"/>
    <n v="9.6325088960401185E-3"/>
    <n v="1.0914970081046884E-2"/>
    <n v="1.203573937785057E-2"/>
    <n v="1.300626839956453E-2"/>
    <n v="1.383665210699489E-2"/>
    <n v="1.41241593383972E-2"/>
    <n v="1.41241593383972E-2"/>
    <n v="1.41241593383972E-2"/>
    <n v="1.41241593383972E-2"/>
    <n v="1.41241593383972E-2"/>
    <n v="1.41241593383972E-2"/>
    <n v="1.41241593383972E-2"/>
    <n v="1.41241593383972E-2"/>
    <n v="1.41241593383972E-2"/>
    <n v="1.41241593383972E-2"/>
    <n v="1.41241593383972E-2"/>
    <n v="1.41241593383972E-2"/>
  </r>
  <r>
    <x v="53"/>
    <s v="Under $5"/>
    <n v="-99.688634390895601"/>
    <s v="Water Heating"/>
    <s v="Rural"/>
    <s v="SC-Retro"/>
    <s v="M_Input_Retro"/>
    <x v="2"/>
    <s v="Small Off"/>
    <s v="Showerheads-Retro-Small Off"/>
    <n v="6.9072939616877287E-4"/>
    <n v="4.867417114893902E-4"/>
    <n v="3.3784253038264143E-4"/>
    <n v="2.6466462337346137E-4"/>
    <n v="2.3300066093955929E-4"/>
    <n v="2.0249034940639769E-4"/>
    <n v="1.7440482750378426E-4"/>
    <n v="1.4898048098164983E-4"/>
    <n v="1.2644744506260457E-4"/>
    <n v="1.0673666609972192E-4"/>
    <n v="8.9592551308690722E-5"/>
    <n v="7.0277186048761132E-5"/>
    <n v="5.5081079247822846E-5"/>
    <n v="4.3177561210693542E-5"/>
    <n v="3.380620895861317E-5"/>
    <n v="2.647303107317763E-5"/>
    <n v="2.0744578682306883E-5"/>
    <n v="1.626648974959951E-5"/>
    <n v="1.2763370312155992E-5"/>
    <n v="1.0021039224337728E-5"/>
    <n v="2.9491224205211463E-3"/>
    <n v="5.3687250834864031"/>
    <n v="-99.688634390895601"/>
    <s v="C-SOff-WH-All-All-All-C"/>
    <s v="C-SOff-WH-All-All-All-C"/>
    <n v="2.9491224205211463E-3"/>
    <n v="6.9072939616877287E-4"/>
    <n v="1.177471107658163E-3"/>
    <n v="1.5153136380408046E-3"/>
    <n v="1.7799782614142659E-3"/>
    <n v="2.0129789223538252E-3"/>
    <n v="2.2154692717602227E-3"/>
    <n v="2.3898740992640069E-3"/>
    <n v="2.5388545802456568E-3"/>
    <n v="2.6653020253082612E-3"/>
    <n v="2.7720386914079831E-3"/>
    <n v="2.8616312427166739E-3"/>
    <n v="2.931908428765435E-3"/>
    <n v="2.9491224205211463E-3"/>
    <n v="2.9491224205211463E-3"/>
    <n v="2.9491224205211463E-3"/>
    <n v="2.9491224205211463E-3"/>
    <n v="2.9491224205211463E-3"/>
    <n v="2.9491224205211463E-3"/>
    <n v="2.9491224205211463E-3"/>
    <n v="2.9491224205211463E-3"/>
    <n v="6.7073331903184637E-4"/>
    <n v="4.6674563435246364E-4"/>
    <n v="3.1784645324571488E-4"/>
    <n v="2.4466854623653481E-4"/>
    <n v="2.1300458380263276E-4"/>
    <n v="1.8249427226947116E-4"/>
    <n v="1.5440875036685774E-4"/>
    <n v="1.289844038447233E-4"/>
    <n v="1.0645136792567804E-4"/>
    <n v="8.674058896279539E-5"/>
    <n v="6.9596474171764193E-5"/>
    <n v="5.0281108911834597E-5"/>
    <n v="3.5085002110896311E-5"/>
    <n v="2.3181484073767006E-5"/>
    <n v="1.3810131821686635E-5"/>
    <n v="6.4769539362510942E-6"/>
    <n v="7.4850154538034797E-7"/>
    <n v="0"/>
    <n v="0"/>
    <n v="0"/>
    <n v="2.5492008777826154E-3"/>
    <n v="2.5492008777826154E-3"/>
    <n v="6.7073331903184637E-4"/>
    <n v="1.13747895338431E-3"/>
    <n v="1.4553254066300249E-3"/>
    <n v="1.6999939528665599E-3"/>
    <n v="1.9129985366691925E-3"/>
    <n v="2.0954928089386639E-3"/>
    <n v="2.2499015593055215E-3"/>
    <n v="2.3788859631502447E-3"/>
    <n v="2.485337331075923E-3"/>
    <n v="2.5492008777826154E-3"/>
    <n v="2.5492008777826154E-3"/>
    <n v="2.5492008777826154E-3"/>
    <n v="2.5492008777826154E-3"/>
    <n v="2.5492008777826154E-3"/>
    <n v="2.5492008777826154E-3"/>
    <n v="2.5492008777826154E-3"/>
    <n v="2.5492008777826154E-3"/>
    <n v="2.5492008777826154E-3"/>
    <n v="2.5492008777826154E-3"/>
    <n v="2.5492008777826154E-3"/>
  </r>
  <r>
    <x v="53"/>
    <s v="Under $5"/>
    <n v="0"/>
    <s v="Water Heating"/>
    <s v="Rural"/>
    <s v="SC-Retro"/>
    <s v="M_Input_Retro"/>
    <x v="2"/>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06.28026751480525"/>
    <s v="Water Heating"/>
    <s v="Rural"/>
    <s v="SC-Retro"/>
    <s v="M_Input_Retro"/>
    <x v="2"/>
    <s v="School K-12"/>
    <s v="Showerheads-Retro-School K-12"/>
    <n v="3.1651364997717845E-4"/>
    <n v="2.2167152973980568E-4"/>
    <n v="1.5341214830219449E-4"/>
    <n v="1.1952506783036408E-4"/>
    <n v="1.0501863582677208E-4"/>
    <n v="9.1292841454467999E-5"/>
    <n v="7.8484274323054021E-5"/>
    <n v="6.6924870969044064E-5"/>
    <n v="5.6703194260751679E-5"/>
    <n v="4.7773691956319071E-5"/>
    <n v="4.0024742432014936E-5"/>
    <n v="3.1303479252577553E-5"/>
    <n v="2.4462719129178285E-5"/>
    <n v="1.9134631994304705E-5"/>
    <n v="1.4954108064308285E-5"/>
    <n v="1.1694869711367331E-5"/>
    <n v="9.1420001399195361E-6"/>
    <n v="7.1433199552111589E-6"/>
    <n v="5.5792246869832035E-6"/>
    <n v="4.3557610617950556E-6"/>
    <n v="1.3232245581578804E-3"/>
    <n v="15.503564668193077"/>
    <n v="-306.28026751480525"/>
    <s v="C-K12-WH-All-All-All-C"/>
    <s v="C-K12-WH-All-All-All-C"/>
    <n v="1.3232245581578804E-3"/>
    <n v="3.1651364997717845E-4"/>
    <n v="5.3818517971698419E-4"/>
    <n v="6.9159732801917862E-4"/>
    <n v="8.1112239584954266E-4"/>
    <n v="9.1614103167631477E-4"/>
    <n v="1.0074338731307828E-3"/>
    <n v="1.0859181474538369E-3"/>
    <n v="1.152843018422881E-3"/>
    <n v="1.2095462126836328E-3"/>
    <n v="1.2573199046399519E-3"/>
    <n v="1.2973446470719669E-3"/>
    <n v="1.3232245581578804E-3"/>
    <n v="1.3232245581578804E-3"/>
    <n v="1.3232245581578804E-3"/>
    <n v="1.3232245581578804E-3"/>
    <n v="1.3232245581578804E-3"/>
    <n v="1.3232245581578804E-3"/>
    <n v="1.3232245581578804E-3"/>
    <n v="1.3232245581578804E-3"/>
    <n v="1.3232245581578804E-3"/>
    <n v="3.0754172661777961E-4"/>
    <n v="2.1269960638040683E-4"/>
    <n v="1.4444022494279564E-4"/>
    <n v="1.1055314447096524E-4"/>
    <n v="9.6046712467373247E-5"/>
    <n v="8.2320918095069164E-5"/>
    <n v="6.9512350963655186E-5"/>
    <n v="5.7952947609645229E-5"/>
    <n v="4.7731270901352844E-5"/>
    <n v="3.8801768596920236E-5"/>
    <n v="3.1052819072616101E-5"/>
    <n v="2.2331555893178718E-5"/>
    <n v="1.549079576977945E-5"/>
    <n v="1.016270863490587E-5"/>
    <n v="5.9821847049094496E-6"/>
    <n v="2.7229463519684965E-6"/>
    <n v="1.7007678052070113E-7"/>
    <n v="0"/>
    <n v="0"/>
    <n v="0"/>
    <n v="1.1437860909699036E-3"/>
    <n v="1.1437860909699036E-3"/>
    <n v="3.0754172661777961E-4"/>
    <n v="5.2024133299818638E-4"/>
    <n v="6.6468155794098202E-4"/>
    <n v="7.7523470241194726E-4"/>
    <n v="8.7128141487932047E-4"/>
    <n v="9.5360233297438961E-4"/>
    <n v="1.0231146839380448E-3"/>
    <n v="1.08106763154769E-3"/>
    <n v="1.1287989024490429E-3"/>
    <n v="1.1437860909699036E-3"/>
    <n v="1.1437860909699036E-3"/>
    <n v="1.1437860909699036E-3"/>
    <n v="1.1437860909699036E-3"/>
    <n v="1.1437860909699036E-3"/>
    <n v="1.1437860909699036E-3"/>
    <n v="1.1437860909699036E-3"/>
    <n v="1.1437860909699036E-3"/>
    <n v="1.1437860909699036E-3"/>
    <n v="1.1437860909699036E-3"/>
    <n v="1.1437860909699036E-3"/>
  </r>
  <r>
    <x v="53"/>
    <s v="Under $5"/>
    <n v="-318.76845182223792"/>
    <s v="Water Heating"/>
    <s v="Rural"/>
    <s v="SC-Retro"/>
    <s v="M_Input_Retro"/>
    <x v="2"/>
    <s v="University"/>
    <s v="Showerheads-Retro-University"/>
    <n v="2.3732498031526386E-3"/>
    <n v="1.664203673640865E-3"/>
    <n v="1.1532207210680422E-3"/>
    <n v="8.9863271135849458E-4"/>
    <n v="7.8976633539076867E-4"/>
    <n v="6.8659930420969344E-4"/>
    <n v="5.9099041877524073E-4"/>
    <n v="5.04861967869681E-4"/>
    <n v="4.283223189068918E-4"/>
    <n v="3.6153983333431721E-4"/>
    <n v="3.0364015962102802E-4"/>
    <n v="2.3771534983457951E-4"/>
    <n v="1.8597524819131324E-4"/>
    <n v="1.4565933989975143E-4"/>
    <n v="1.14001556300739E-4"/>
    <n v="8.9245868813498308E-5"/>
    <n v="6.9890639170656097E-5"/>
    <n v="5.4752108639054811E-5"/>
    <n v="4.2907272194784122E-5"/>
    <n v="3.36361541276639E-5"/>
    <n v="9.9216650605790796E-3"/>
    <n v="6.6267307801438475"/>
    <n v="-318.76845182223792"/>
    <s v="C-Unv-WH-All-All-All-C"/>
    <s v="C-Unv-WH-All-All-All-C"/>
    <n v="9.9216650605790796E-3"/>
    <n v="2.3732498031526386E-3"/>
    <n v="4.0374534767935039E-3"/>
    <n v="5.1906741978615459E-3"/>
    <n v="6.0893069092200405E-3"/>
    <n v="6.8790732446108093E-3"/>
    <n v="7.5656725488205028E-3"/>
    <n v="8.1566629675957434E-3"/>
    <n v="8.6615249354654242E-3"/>
    <n v="9.0898472543723165E-3"/>
    <n v="9.451387087706634E-3"/>
    <n v="9.7550272473276613E-3"/>
    <n v="9.9216650605790796E-3"/>
    <n v="9.9216650605790796E-3"/>
    <n v="9.9216650605790796E-3"/>
    <n v="9.9216650605790796E-3"/>
    <n v="9.9216650605790796E-3"/>
    <n v="9.9216650605790796E-3"/>
    <n v="9.9216650605790796E-3"/>
    <n v="9.9216650605790796E-3"/>
    <n v="9.9216650605790796E-3"/>
    <n v="2.3059774585061153E-3"/>
    <n v="1.5969313289943415E-3"/>
    <n v="1.0859483764215187E-3"/>
    <n v="8.3136036671197107E-4"/>
    <n v="7.2249399074424516E-4"/>
    <n v="6.1932695956316993E-4"/>
    <n v="5.2371807412871722E-4"/>
    <n v="4.3758962322315749E-4"/>
    <n v="3.6104997426036835E-4"/>
    <n v="2.9426748868779376E-4"/>
    <n v="2.3636781497450454E-4"/>
    <n v="1.7044300518805603E-4"/>
    <n v="1.1870290354478976E-4"/>
    <n v="7.8386995253227953E-5"/>
    <n v="4.6729211654215522E-5"/>
    <n v="2.1973524166974827E-5"/>
    <n v="2.6182945241326157E-6"/>
    <n v="0"/>
    <n v="0"/>
    <n v="0"/>
    <n v="8.5762181676486103E-3"/>
    <n v="8.5762181676486103E-3"/>
    <n v="2.3059774585061153E-3"/>
    <n v="3.9029087875004568E-3"/>
    <n v="4.988857163921976E-3"/>
    <n v="5.8202175306339473E-3"/>
    <n v="6.542711521378192E-3"/>
    <n v="7.1620384809413622E-3"/>
    <n v="7.6857565550700795E-3"/>
    <n v="8.1233461782932379E-3"/>
    <n v="8.4843961525536069E-3"/>
    <n v="8.5762181676486103E-3"/>
    <n v="8.5762181676486103E-3"/>
    <n v="8.5762181676486103E-3"/>
    <n v="8.5762181676486103E-3"/>
    <n v="8.5762181676486103E-3"/>
    <n v="8.5762181676486103E-3"/>
    <n v="8.5762181676486103E-3"/>
    <n v="8.5762181676486103E-3"/>
    <n v="8.5762181676486103E-3"/>
    <n v="8.5762181676486103E-3"/>
    <n v="8.5762181676486103E-3"/>
  </r>
  <r>
    <x v="53"/>
    <s v="Under $5"/>
    <n v="0"/>
    <s v="Water Heating"/>
    <s v="Rural"/>
    <s v="SC-Retro"/>
    <s v="M_Input_Retro"/>
    <x v="2"/>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Rural"/>
    <s v="SC-Retro"/>
    <s v="M_Input_Retro"/>
    <x v="2"/>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18.18347718300089"/>
    <s v="Water Heating"/>
    <s v="Rural"/>
    <s v="SC-Retro"/>
    <s v="M_Input_Retro"/>
    <x v="2"/>
    <s v="Lodging"/>
    <s v="Showerheads-Retro-Lodging"/>
    <n v="2.8711722074465311E-2"/>
    <n v="2.0157027249810777E-2"/>
    <n v="1.3973142884240538E-2"/>
    <n v="1.089637414081384E-2"/>
    <n v="9.5587734821652066E-3"/>
    <n v="8.2842761356155051E-3"/>
    <n v="7.1098358584536373E-3"/>
    <n v="6.0564559885137818E-3"/>
    <n v="5.1421150256481382E-3"/>
    <n v="4.3460550763113632E-3"/>
    <n v="3.6539531633483376E-3"/>
    <n v="2.8677806611693531E-3"/>
    <n v="2.2522593417627699E-3"/>
    <n v="1.7664653800285081E-3"/>
    <n v="1.3849723151807911E-3"/>
    <n v="1.0851038517397894E-3"/>
    <n v="8.5062114736273516E-4"/>
    <n v="6.6716157999585342E-4"/>
    <n v="5.2354123159382017E-4"/>
    <n v="4.1104608272520698E-4"/>
    <n v="0.1240003090093261"/>
    <n v="7.8397663863051807"/>
    <n v="-318.18347718300089"/>
    <s v="C-Lod-WH-All-All-All-C"/>
    <s v="C-Lod-WH-All-All-All-C"/>
    <n v="0.1240003090093261"/>
    <n v="2.8711722074465311E-2"/>
    <n v="4.8868749324276088E-2"/>
    <n v="6.2841892208516631E-2"/>
    <n v="7.3738266349330478E-2"/>
    <n v="8.3297039831495681E-2"/>
    <n v="9.1581315967111193E-2"/>
    <n v="9.869115182556483E-2"/>
    <n v="0.10474760781407862"/>
    <n v="0.10988972283972676"/>
    <n v="0.11423577791603812"/>
    <n v="0.11788973107938645"/>
    <n v="0.12075751174055581"/>
    <n v="0.12300977108231857"/>
    <n v="0.1240003090093261"/>
    <n v="0.1240003090093261"/>
    <n v="0.1240003090093261"/>
    <n v="0.1240003090093261"/>
    <n v="0.1240003090093261"/>
    <n v="0.1240003090093261"/>
    <n v="0.1240003090093261"/>
    <n v="2.787095679232587E-2"/>
    <n v="1.9316261967671337E-2"/>
    <n v="1.3132377602101097E-2"/>
    <n v="1.00556088586744E-2"/>
    <n v="8.7180082000257661E-3"/>
    <n v="7.4435108534760645E-3"/>
    <n v="6.2690705763141967E-3"/>
    <n v="5.2156907063743412E-3"/>
    <n v="4.3013497435086976E-3"/>
    <n v="3.5052897941719231E-3"/>
    <n v="2.8131878812088975E-3"/>
    <n v="2.027015379029913E-3"/>
    <n v="1.4114940596233298E-3"/>
    <n v="9.2570009788906784E-4"/>
    <n v="5.4420703304135091E-4"/>
    <n v="2.4433856960034918E-4"/>
    <n v="9.8558652232949399E-6"/>
    <n v="0"/>
    <n v="0"/>
    <n v="0"/>
    <n v="0.1071850033665373"/>
    <n v="0.1071850033665373"/>
    <n v="2.787095679232587E-2"/>
    <n v="4.7187218759997207E-2"/>
    <n v="6.0319596362098306E-2"/>
    <n v="7.0375205220772702E-2"/>
    <n v="7.9093213420798475E-2"/>
    <n v="8.6536724274274543E-2"/>
    <n v="9.2805794850588735E-2"/>
    <n v="9.8021485556963078E-2"/>
    <n v="0.10232283530047177"/>
    <n v="0.10582812509464369"/>
    <n v="0.1071850033665373"/>
    <n v="0.1071850033665373"/>
    <n v="0.1071850033665373"/>
    <n v="0.1071850033665373"/>
    <n v="0.1071850033665373"/>
    <n v="0.1071850033665373"/>
    <n v="0.1071850033665373"/>
    <n v="0.1071850033665373"/>
    <n v="0.1071850033665373"/>
    <n v="0.1071850033665373"/>
  </r>
  <r>
    <x v="53"/>
    <s v="Under $5"/>
    <n v="-162.64634855580977"/>
    <s v="Water Heating"/>
    <s v="Rural"/>
    <s v="SC-Retro"/>
    <s v="M_Input_Retro"/>
    <x v="2"/>
    <s v="Hospital"/>
    <s v="Showerheads-Retro-Hospital"/>
    <n v="5.3569840910002156E-3"/>
    <n v="3.8092541144597665E-3"/>
    <n v="2.6679904398199494E-3"/>
    <n v="2.0998478184004999E-3"/>
    <n v="1.8557569529644349E-3"/>
    <n v="1.6196230899592581E-3"/>
    <n v="1.4007099563289388E-3"/>
    <n v="1.2044964111831075E-3"/>
    <n v="1.0308170149270549E-3"/>
    <n v="8.791584089349883E-4"/>
    <n v="7.4441029436099796E-4"/>
    <n v="5.8759137354959484E-4"/>
    <n v="4.6374233199492049E-4"/>
    <n v="3.6559007727147546E-4"/>
    <n v="2.8782199618113591E-4"/>
    <n v="2.2631680681608788E-4"/>
    <n v="1.7798800671133057E-4"/>
    <n v="1.4000483472476066E-4"/>
    <n v="1.101465652206748E-4"/>
    <n v="8.6670600593231813E-5"/>
    <n v="2.3268633905903887E-2"/>
    <n v="5.0270068703058168"/>
    <n v="-162.64634855580977"/>
    <s v="C-Hea-WH-All-All-All-C"/>
    <s v="C-Hea-WH-All-All-All-C"/>
    <n v="2.3268633905903887E-2"/>
    <n v="5.3569840910002156E-3"/>
    <n v="9.1662382054599825E-3"/>
    <n v="1.1834228645279932E-2"/>
    <n v="1.3934076463680433E-2"/>
    <n v="1.5789833416644868E-2"/>
    <n v="1.7409456506604127E-2"/>
    <n v="1.8810166462933067E-2"/>
    <n v="2.0014662874116174E-2"/>
    <n v="2.104547988904323E-2"/>
    <n v="2.1924638297978218E-2"/>
    <n v="2.2669048592339217E-2"/>
    <n v="2.3256639965888812E-2"/>
    <n v="2.3268633905903887E-2"/>
    <n v="2.3268633905903887E-2"/>
    <n v="2.3268633905903887E-2"/>
    <n v="2.3268633905903887E-2"/>
    <n v="2.3268633905903887E-2"/>
    <n v="2.3268633905903887E-2"/>
    <n v="2.3268633905903887E-2"/>
    <n v="2.3268633905903887E-2"/>
    <n v="5.1992146490754763E-3"/>
    <n v="3.6514846725350268E-3"/>
    <n v="2.5102209978952097E-3"/>
    <n v="1.9420783764757604E-3"/>
    <n v="1.6979875110396953E-3"/>
    <n v="1.4618536480345186E-3"/>
    <n v="1.2429405144041992E-3"/>
    <n v="1.046726969258368E-3"/>
    <n v="8.7304757300231536E-4"/>
    <n v="7.2138896701024878E-4"/>
    <n v="5.8664085243625844E-4"/>
    <n v="4.2982193162485532E-4"/>
    <n v="3.0597289007018097E-4"/>
    <n v="2.0782063534673594E-4"/>
    <n v="1.3005255425639639E-4"/>
    <n v="6.8547364891348358E-5"/>
    <n v="2.0218564786591046E-5"/>
    <n v="0"/>
    <n v="0"/>
    <n v="0"/>
    <n v="2.0113245067409097E-2"/>
    <n v="2.0113245067409097E-2"/>
    <n v="5.1992146490754763E-3"/>
    <n v="8.8506993216105022E-3"/>
    <n v="1.1360920319505712E-2"/>
    <n v="1.3302998695981472E-2"/>
    <n v="1.5000986207021167E-2"/>
    <n v="1.6462839855055686E-2"/>
    <n v="1.7705780369459884E-2"/>
    <n v="1.8752507338718253E-2"/>
    <n v="1.9625554911720567E-2"/>
    <n v="2.0113245067409097E-2"/>
    <n v="2.0113245067409097E-2"/>
    <n v="2.0113245067409097E-2"/>
    <n v="2.0113245067409097E-2"/>
    <n v="2.0113245067409097E-2"/>
    <n v="2.0113245067409097E-2"/>
    <n v="2.0113245067409097E-2"/>
    <n v="2.0113245067409097E-2"/>
    <n v="2.0113245067409097E-2"/>
    <n v="2.0113245067409097E-2"/>
    <n v="2.0113245067409097E-2"/>
  </r>
  <r>
    <x v="53"/>
    <s v="Under $5"/>
    <n v="-318.19908108543024"/>
    <s v="Water Heating"/>
    <s v="Rural"/>
    <s v="SC-Retro"/>
    <s v="M_Input_Retro"/>
    <x v="2"/>
    <s v="Residential Care"/>
    <s v="Showerheads-Retro-Residential Care"/>
    <n v="1.5760451421234428E-2"/>
    <n v="1.1224366742055942E-2"/>
    <n v="7.8843671977790308E-3"/>
    <n v="6.2222520639933472E-3"/>
    <n v="5.5169424541695383E-3"/>
    <n v="4.83340532549386E-3"/>
    <n v="4.195140992570158E-3"/>
    <n v="3.6176589713614103E-3"/>
    <n v="3.108581830632149E-3"/>
    <n v="2.6594501284075596E-3"/>
    <n v="2.2575185759620984E-3"/>
    <n v="1.7889316139352118E-3"/>
    <n v="1.4165524928527503E-3"/>
    <n v="1.119970058254628E-3"/>
    <n v="8.8490346421010529E-4"/>
    <n v="6.9851745078041165E-4"/>
    <n v="5.5110464264211884E-4"/>
    <n v="4.3458422990148664E-4"/>
    <n v="3.4253430851062929E-4"/>
    <n v="2.6985538434655057E-4"/>
    <n v="6.8066305507240715E-2"/>
    <n v="7.8193691199667468"/>
    <n v="-318.19908108543024"/>
    <s v="C-Hea-WH-All-All-All-C"/>
    <s v="C-Hea-WH-All-All-All-C"/>
    <n v="6.8066305507240715E-2"/>
    <n v="1.5760451421234428E-2"/>
    <n v="2.6984818163290368E-2"/>
    <n v="3.4869185361069401E-2"/>
    <n v="4.109143742506275E-2"/>
    <n v="4.660837987923229E-2"/>
    <n v="5.144178520472615E-2"/>
    <n v="5.5636926197296308E-2"/>
    <n v="5.9254585168657718E-2"/>
    <n v="6.2363166999289871E-2"/>
    <n v="6.5022617127697427E-2"/>
    <n v="6.7280135703659524E-2"/>
    <n v="6.8066305507240715E-2"/>
    <n v="6.8066305507240715E-2"/>
    <n v="6.8066305507240715E-2"/>
    <n v="6.8066305507240715E-2"/>
    <n v="6.8066305507240715E-2"/>
    <n v="6.8066305507240715E-2"/>
    <n v="6.8066305507240715E-2"/>
    <n v="6.8066305507240715E-2"/>
    <n v="6.8066305507240715E-2"/>
    <n v="1.5298938163636977E-2"/>
    <n v="1.0762853484458492E-2"/>
    <n v="7.4228539401815802E-3"/>
    <n v="5.7607388063958967E-3"/>
    <n v="5.0554291965720878E-3"/>
    <n v="4.3718920678964095E-3"/>
    <n v="3.7336277349727075E-3"/>
    <n v="3.1561457137639598E-3"/>
    <n v="2.6470685730346985E-3"/>
    <n v="2.1979368708101091E-3"/>
    <n v="1.7960053183646478E-3"/>
    <n v="1.3274183563377613E-3"/>
    <n v="9.5503923525529981E-4"/>
    <n v="6.5845680065717747E-4"/>
    <n v="4.2339020661265477E-4"/>
    <n v="2.3700419318296113E-4"/>
    <n v="8.9591385044668326E-5"/>
    <n v="0"/>
    <n v="0"/>
    <n v="0"/>
    <n v="5.8836040355291705E-2"/>
    <n v="5.8836040355291705E-2"/>
    <n v="1.5298938163636977E-2"/>
    <n v="2.6061791648095467E-2"/>
    <n v="3.3484645588277046E-2"/>
    <n v="3.9245384394672941E-2"/>
    <n v="4.4300813591245027E-2"/>
    <n v="4.8672705659141433E-2"/>
    <n v="5.2406333394114143E-2"/>
    <n v="5.55624791078781E-2"/>
    <n v="5.8209547680912799E-2"/>
    <n v="5.8836040355291705E-2"/>
    <n v="5.8836040355291705E-2"/>
    <n v="5.8836040355291705E-2"/>
    <n v="5.8836040355291705E-2"/>
    <n v="5.8836040355291705E-2"/>
    <n v="5.8836040355291705E-2"/>
    <n v="5.8836040355291705E-2"/>
    <n v="5.8836040355291705E-2"/>
    <n v="5.8836040355291705E-2"/>
    <n v="5.8836040355291705E-2"/>
    <n v="5.8836040355291705E-2"/>
  </r>
  <r>
    <x v="53"/>
    <s v="Under $5"/>
    <n v="-318.33927502619247"/>
    <s v="Water Heating"/>
    <s v="Rural"/>
    <s v="SC-Retro"/>
    <s v="M_Input_Retro"/>
    <x v="2"/>
    <s v="Assembly"/>
    <s v="Showerheads-Retro-Assembly"/>
    <n v="3.6624528349108544E-4"/>
    <n v="2.5740483388939702E-4"/>
    <n v="1.78587597248747E-4"/>
    <n v="1.390453599413362E-4"/>
    <n v="1.2187738625930212E-4"/>
    <n v="1.0577834767889481E-4"/>
    <n v="9.10727761033619E-5"/>
    <n v="7.7926113802526131E-5"/>
    <n v="6.6282735104800517E-5"/>
    <n v="5.6294343414961819E-5"/>
    <n v="4.7614779418908248E-5"/>
    <n v="3.7602926225398195E-5"/>
    <n v="2.9720910198042337E-5"/>
    <n v="2.3437563883919148E-5"/>
    <n v="1.8484348233012672E-5"/>
    <n v="1.4579595650471816E-5"/>
    <n v="1.1474778374952394E-5"/>
    <n v="9.0121717017707411E-6"/>
    <n v="7.0635577798622896E-6"/>
    <n v="5.5251391519681825E-6"/>
    <n v="1.5198263685788219E-3"/>
    <n v="7.4909719949007583"/>
    <n v="-318.33927502619247"/>
    <s v="C-All-WH-All-All-All-E"/>
    <s v="C-All-WH-All-All-All-E"/>
    <n v="1.5198263685788219E-3"/>
    <n v="3.6624528349108544E-4"/>
    <n v="6.236501173804824E-4"/>
    <n v="8.0223771462922941E-4"/>
    <n v="9.4128307457056566E-4"/>
    <n v="1.0631604608298678E-3"/>
    <n v="1.1689388085087626E-3"/>
    <n v="1.2600115846121245E-3"/>
    <n v="1.3379376984146505E-3"/>
    <n v="1.4042204335194511E-3"/>
    <n v="1.4605147769344129E-3"/>
    <n v="1.508129556353321E-3"/>
    <n v="1.5198263685788219E-3"/>
    <n v="1.5198263685788219E-3"/>
    <n v="1.5198263685788219E-3"/>
    <n v="1.5198263685788219E-3"/>
    <n v="1.5198263685788219E-3"/>
    <n v="1.5198263685788219E-3"/>
    <n v="1.5198263685788219E-3"/>
    <n v="1.5198263685788219E-3"/>
    <n v="1.5198263685788219E-3"/>
    <n v="3.5594033138419169E-4"/>
    <n v="2.4709988178250322E-4"/>
    <n v="1.6828264514185323E-4"/>
    <n v="1.2874040783444242E-4"/>
    <n v="1.1157243415240834E-4"/>
    <n v="9.547339557200103E-5"/>
    <n v="8.0767823996468125E-5"/>
    <n v="6.7621161695632356E-5"/>
    <n v="5.5977782997906742E-5"/>
    <n v="4.5989391308068044E-5"/>
    <n v="3.7309827312014473E-5"/>
    <n v="2.729797411850442E-5"/>
    <n v="1.9415958091148562E-5"/>
    <n v="1.3132611777025373E-5"/>
    <n v="8.1793961261188969E-6"/>
    <n v="4.2746435435780413E-6"/>
    <n v="1.1698262680586191E-6"/>
    <n v="0"/>
    <n v="0"/>
    <n v="0"/>
    <n v="1.3137273264409465E-3"/>
    <n v="1.3137273264409465E-3"/>
    <n v="3.5594033138419169E-4"/>
    <n v="6.0304021316669491E-4"/>
    <n v="7.7132285830854811E-4"/>
    <n v="9.0006326614299056E-4"/>
    <n v="1.0116357002953988E-3"/>
    <n v="1.1071090958673997E-3"/>
    <n v="1.1878769198638678E-3"/>
    <n v="1.2554980815595001E-3"/>
    <n v="1.3114758645574069E-3"/>
    <n v="1.3137273264409465E-3"/>
    <n v="1.3137273264409465E-3"/>
    <n v="1.3137273264409465E-3"/>
    <n v="1.3137273264409465E-3"/>
    <n v="1.3137273264409465E-3"/>
    <n v="1.3137273264409465E-3"/>
    <n v="1.3137273264409465E-3"/>
    <n v="1.3137273264409465E-3"/>
    <n v="1.3137273264409465E-3"/>
    <n v="1.3137273264409465E-3"/>
    <n v="1.3137273264409465E-3"/>
  </r>
  <r>
    <x v="53"/>
    <s v="Under $5"/>
    <n v="-172.95989798436651"/>
    <s v="Water Heating"/>
    <s v="Rural"/>
    <s v="SC-Retro"/>
    <s v="M_Input_Retro"/>
    <x v="2"/>
    <s v="Other"/>
    <s v="Showerheads-Retro-Other"/>
    <n v="4.092140847959435E-2"/>
    <n v="2.9081590163618144E-2"/>
    <n v="2.0448957807210472E-2"/>
    <n v="1.6176211374434417E-2"/>
    <n v="1.4427246580939026E-2"/>
    <n v="1.2726904666086948E-2"/>
    <n v="1.1105183619352581E-2"/>
    <n v="9.6325323656258639E-3"/>
    <n v="8.3068393818537378E-3"/>
    <n v="7.1270635607370274E-3"/>
    <n v="6.0682210782137857E-3"/>
    <n v="4.827165923582552E-3"/>
    <n v="3.830485170880939E-3"/>
    <n v="3.0403609939206413E-3"/>
    <n v="2.4120233575858603E-3"/>
    <n v="1.908811204116878E-3"/>
    <n v="1.5104981174566569E-3"/>
    <n v="1.1952329519632854E-3"/>
    <n v="9.4571338612039774E-4"/>
    <n v="7.482394730860824E-4"/>
    <n v="0.15566878026499115"/>
    <n v="-2.0880226911758424"/>
    <n v="-172.95989798436651"/>
    <s v="C-All-WH-All-All-All-E"/>
    <s v="C-All-WH-All-All-All-E"/>
    <n v="0.15566878026499115"/>
    <n v="4.092140847959435E-2"/>
    <n v="7.0002998643212494E-2"/>
    <n v="9.0451956450422963E-2"/>
    <n v="0.10662816782485737"/>
    <n v="0.1210554144057964"/>
    <n v="0.13378231907188334"/>
    <n v="0.14488750269123593"/>
    <n v="0.15452003505686179"/>
    <n v="0.15566878026499115"/>
    <n v="0.15566878026499115"/>
    <n v="0.15566878026499115"/>
    <n v="0.15566878026499115"/>
    <n v="0.15566878026499115"/>
    <n v="0.15566878026499115"/>
    <n v="0.15566878026499115"/>
    <n v="0.15566878026499115"/>
    <n v="0.15566878026499115"/>
    <n v="0.15566878026499115"/>
    <n v="0.15566878026499115"/>
    <n v="0.15566878026499115"/>
    <n v="3.9865919932787951E-2"/>
    <n v="2.8026101616811745E-2"/>
    <n v="1.9393469260404077E-2"/>
    <n v="1.512072282762802E-2"/>
    <n v="1.3371758034132628E-2"/>
    <n v="1.1671416119280551E-2"/>
    <n v="1.0049695072546183E-2"/>
    <n v="8.5770438188194666E-3"/>
    <n v="7.2513508350473405E-3"/>
    <n v="6.0715750139306301E-3"/>
    <n v="5.0127325314073884E-3"/>
    <n v="3.7716773767761547E-3"/>
    <n v="2.7749966240745417E-3"/>
    <n v="1.984872447114244E-3"/>
    <n v="1.3565348107794631E-3"/>
    <n v="8.5332265731048068E-4"/>
    <n v="4.5500957065025961E-4"/>
    <n v="1.397444051568881E-4"/>
    <n v="0"/>
    <n v="0"/>
    <n v="0.13455900932886319"/>
    <n v="0.13455900932886319"/>
    <n v="3.9865919932787951E-2"/>
    <n v="6.7892021549599696E-2"/>
    <n v="8.728549081000378E-2"/>
    <n v="0.1024062136376318"/>
    <n v="0.11577797167176443"/>
    <n v="0.12744938779104498"/>
    <n v="0.13455900932886319"/>
    <n v="0.13455900932886319"/>
    <n v="0.13455900932886319"/>
    <n v="0.13455900932886319"/>
    <n v="0.13455900932886319"/>
    <n v="0.13455900932886319"/>
    <n v="0.13455900932886319"/>
    <n v="0.13455900932886319"/>
    <n v="0.13455900932886319"/>
    <n v="0.13455900932886319"/>
    <n v="0.13455900932886319"/>
    <n v="0.13455900932886319"/>
    <n v="0.13455900932886319"/>
    <n v="0.13455900932886319"/>
  </r>
  <r>
    <x v="54"/>
    <s v="Under $55"/>
    <n v="51.109826082660035"/>
    <s v="HVAC"/>
    <s v="Rural"/>
    <s v="SC-Retro"/>
    <s v="M_Input_Retro"/>
    <x v="2"/>
    <s v="Large Off"/>
    <s v="VRF-Retro-Large Off"/>
    <n v="2.5840580817456092E-3"/>
    <n v="4.1175863108203342E-3"/>
    <n v="8.316026661316759E-3"/>
    <n v="1.4758142336096727E-2"/>
    <n v="2.3227922363713301E-2"/>
    <n v="3.2876568869751918E-2"/>
    <n v="4.2371733879865772E-2"/>
    <n v="5.0049501546084119E-2"/>
    <n v="5.4626667945862468E-2"/>
    <n v="5.5425084656033921E-2"/>
    <n v="5.2407430200781938E-2"/>
    <n v="4.6524566253878678E-2"/>
    <n v="3.883441836725534E-2"/>
    <n v="3.0608879672997143E-2"/>
    <n v="2.282197750108093E-2"/>
    <n v="1.6162161093842751E-2"/>
    <n v="1.0908469867266445E-2"/>
    <n v="7.0327146701837373E-3"/>
    <n v="4.3397308094056397E-3"/>
    <n v="2.5679844782418061E-3"/>
    <n v="0.44114833550195787"/>
    <n v="33.515149241961652"/>
    <n v="51.109826082660035"/>
    <s v="C-Off-HVAC-Vent-All-All-E"/>
    <n v="0"/>
    <n v="0.44114833550195787"/>
    <n v="2.5840580817456092E-3"/>
    <n v="6.701644392565943E-3"/>
    <n v="1.5017671053882702E-2"/>
    <n v="2.9775813389979429E-2"/>
    <n v="5.3003735753692729E-2"/>
    <n v="8.5880304623444648E-2"/>
    <n v="0.12825203850331041"/>
    <n v="0.17830154004939452"/>
    <n v="0.23292820799525699"/>
    <n v="0.28835329265129089"/>
    <n v="0.34076072285207282"/>
    <n v="0.3872852891059515"/>
    <n v="0.42611970747320682"/>
    <n v="0.44114833550195787"/>
    <n v="0.44114833550195787"/>
    <n v="0.44114833550195787"/>
    <n v="0.44114833550195787"/>
    <n v="0.44114833550195787"/>
    <n v="0.44114833550195787"/>
    <n v="0.44114833550195787"/>
    <n v="2.5840580817456092E-3"/>
    <n v="4.1175863108203342E-3"/>
    <n v="8.316026661316759E-3"/>
    <n v="1.4758142336096727E-2"/>
    <n v="2.3227922363713301E-2"/>
    <n v="3.2876568869751918E-2"/>
    <n v="4.2371733879865772E-2"/>
    <n v="5.0049501546084119E-2"/>
    <n v="5.4626667945862468E-2"/>
    <n v="5.5425084656033921E-2"/>
    <n v="5.2407430200781938E-2"/>
    <n v="4.6524566253878678E-2"/>
    <n v="3.883441836725534E-2"/>
    <n v="3.0608879672997143E-2"/>
    <n v="2.282197750108093E-2"/>
    <n v="1.6162161093842751E-2"/>
    <n v="1.0908469867266445E-2"/>
    <n v="7.0327146701837373E-3"/>
    <n v="4.3397308094056397E-3"/>
    <n v="2.5679844782418061E-3"/>
    <n v="0.44114833550195787"/>
    <n v="0.44114833550195787"/>
    <n v="2.5840580817456092E-3"/>
    <n v="6.701644392565943E-3"/>
    <n v="1.5017671053882702E-2"/>
    <n v="2.9775813389979429E-2"/>
    <n v="5.3003735753692729E-2"/>
    <n v="8.5880304623444648E-2"/>
    <n v="0.12825203850331041"/>
    <n v="0.17830154004939452"/>
    <n v="0.23292820799525699"/>
    <n v="0.28835329265129089"/>
    <n v="0.34076072285207282"/>
    <n v="0.3872852891059515"/>
    <n v="0.42611970747320682"/>
    <n v="0.44114833550195787"/>
    <n v="0.44114833550195787"/>
    <n v="0.44114833550195787"/>
    <n v="0.44114833550195787"/>
    <n v="0.44114833550195787"/>
    <n v="0.44114833550195787"/>
    <n v="0.44114833550195787"/>
  </r>
  <r>
    <x v="54"/>
    <s v="Under $55"/>
    <n v="51.537587327261662"/>
    <s v="HVAC"/>
    <s v="Rural"/>
    <s v="SC-Retro"/>
    <s v="M_Input_Retro"/>
    <x v="2"/>
    <s v="Medium Off"/>
    <s v="VRF-Retro-Medium Off"/>
    <n v="2.2781805445475796E-3"/>
    <n v="3.6744169055769179E-3"/>
    <n v="7.4657117388300205E-3"/>
    <n v="1.3399141875981319E-2"/>
    <n v="2.1270062656898552E-2"/>
    <n v="3.0299224200669835E-2"/>
    <n v="3.9290877142065764E-2"/>
    <n v="4.6617607062980883E-2"/>
    <n v="5.1010509551460498E-2"/>
    <n v="5.1767899260612434E-2"/>
    <n v="4.8899012644240882E-2"/>
    <n v="4.3311377532075028E-2"/>
    <n v="3.6015458615759201E-2"/>
    <n v="2.8264500475429357E-2"/>
    <n v="2.0968370126143908E-2"/>
    <n v="1.477497027393373E-2"/>
    <n v="9.9210816921092657E-3"/>
    <n v="6.3637735356484072E-3"/>
    <n v="3.9073652722784891E-3"/>
    <n v="2.3008070217770296E-3"/>
    <n v="0.38892916622105894"/>
    <n v="33.803116862480771"/>
    <n v="51.537587327261662"/>
    <s v="C-Off-HVAC-Vent-All-All-E"/>
    <n v="0"/>
    <n v="0.38892916622105894"/>
    <n v="2.2781805445475796E-3"/>
    <n v="5.9525974501244971E-3"/>
    <n v="1.3418309188954518E-2"/>
    <n v="2.6817451064935837E-2"/>
    <n v="4.8087513721834389E-2"/>
    <n v="7.8386737922504224E-2"/>
    <n v="0.11767761506456999"/>
    <n v="0.16429522212755088"/>
    <n v="0.21530573167901138"/>
    <n v="0.26707363093962383"/>
    <n v="0.31597264358386473"/>
    <n v="0.35928402111593977"/>
    <n v="0.38892916622105894"/>
    <n v="0.38892916622105894"/>
    <n v="0.38892916622105894"/>
    <n v="0.38892916622105894"/>
    <n v="0.38892916622105894"/>
    <n v="0.38892916622105894"/>
    <n v="0.38892916622105894"/>
    <n v="0.38892916622105894"/>
    <n v="2.2781805445475796E-3"/>
    <n v="3.6744169055769179E-3"/>
    <n v="7.4657117388300205E-3"/>
    <n v="1.3399141875981319E-2"/>
    <n v="2.1270062656898552E-2"/>
    <n v="3.0299224200669835E-2"/>
    <n v="3.9290877142065764E-2"/>
    <n v="4.6617607062980883E-2"/>
    <n v="5.1010509551460498E-2"/>
    <n v="5.1767899260612434E-2"/>
    <n v="4.8899012644240882E-2"/>
    <n v="4.3311377532075028E-2"/>
    <n v="3.6015458615759201E-2"/>
    <n v="2.8264500475429357E-2"/>
    <n v="2.0968370126143908E-2"/>
    <n v="1.477497027393373E-2"/>
    <n v="9.9210816921092657E-3"/>
    <n v="6.3637735356484072E-3"/>
    <n v="3.9073652722784891E-3"/>
    <n v="2.3008070217770296E-3"/>
    <n v="0.38892916622105894"/>
    <n v="0.38892916622105894"/>
    <n v="2.2781805445475796E-3"/>
    <n v="5.9525974501244971E-3"/>
    <n v="1.3418309188954518E-2"/>
    <n v="2.6817451064935837E-2"/>
    <n v="4.8087513721834389E-2"/>
    <n v="7.8386737922504224E-2"/>
    <n v="0.11767761506456999"/>
    <n v="0.16429522212755088"/>
    <n v="0.21530573167901138"/>
    <n v="0.26707363093962383"/>
    <n v="0.31597264358386473"/>
    <n v="0.35928402111593977"/>
    <n v="0.38892916622105894"/>
    <n v="0.38892916622105894"/>
    <n v="0.38892916622105894"/>
    <n v="0.38892916622105894"/>
    <n v="0.38892916622105894"/>
    <n v="0.38892916622105894"/>
    <n v="0.38892916622105894"/>
    <n v="0.38892916622105894"/>
  </r>
  <r>
    <x v="54"/>
    <s v="Under $35"/>
    <n v="30.773975278095957"/>
    <s v="HVAC"/>
    <s v="Rural"/>
    <s v="SC-Retro"/>
    <s v="M_Input_Retro"/>
    <x v="2"/>
    <s v="Small Off"/>
    <s v="VRF-Retro-Small Off"/>
    <n v="3.5537656623528856E-3"/>
    <n v="5.6144507337238733E-3"/>
    <n v="1.1254853021630521E-2"/>
    <n v="1.9797159150432127E-2"/>
    <n v="3.0914093985163944E-2"/>
    <n v="4.3412697161906807E-2"/>
    <n v="5.544752032061321E-2"/>
    <n v="6.488685274056126E-2"/>
    <n v="7.0079610852469082E-2"/>
    <n v="7.0260753344418309E-2"/>
    <n v="6.5691422686271039E-2"/>
    <n v="5.7588140824048506E-2"/>
    <n v="4.747774192541087E-2"/>
    <n v="3.6959333945605327E-2"/>
    <n v="2.7239390209724115E-2"/>
    <n v="1.9071111210831469E-2"/>
    <n v="1.271894079973711E-2"/>
    <n v="8.0990222193116218E-3"/>
    <n v="4.9342250433739047E-3"/>
    <n v="2.8815853711497814E-3"/>
    <n v="0.60669604053633863"/>
    <n v="19.825113874509203"/>
    <n v="30.773975278095957"/>
    <s v="C-Off-HVAC-Vent-All-All-E"/>
    <n v="0"/>
    <n v="0.60669604053633863"/>
    <n v="3.5537656623528856E-3"/>
    <n v="9.1682163960767581E-3"/>
    <n v="2.0423069417707281E-2"/>
    <n v="4.0220228568139407E-2"/>
    <n v="7.1134322553303347E-2"/>
    <n v="0.11454701971521015"/>
    <n v="0.16999454003582337"/>
    <n v="0.23488139277638465"/>
    <n v="0.3049610036288537"/>
    <n v="0.37522175697327198"/>
    <n v="0.44091317965954302"/>
    <n v="0.49850132048359153"/>
    <n v="0.5459790624090024"/>
    <n v="0.58293839635460776"/>
    <n v="0.60669604053633863"/>
    <n v="0.60669604053633863"/>
    <n v="0.60669604053633863"/>
    <n v="0.60669604053633863"/>
    <n v="0.60669604053633863"/>
    <n v="0.60669604053633863"/>
    <n v="3.5537656623528856E-3"/>
    <n v="5.6144507337238733E-3"/>
    <n v="1.1254853021630521E-2"/>
    <n v="1.9797159150432127E-2"/>
    <n v="3.0914093985163944E-2"/>
    <n v="4.3412697161906807E-2"/>
    <n v="5.544752032061321E-2"/>
    <n v="6.488685274056126E-2"/>
    <n v="7.0079610852469082E-2"/>
    <n v="7.0260753344418309E-2"/>
    <n v="6.5691422686271039E-2"/>
    <n v="5.7588140824048506E-2"/>
    <n v="4.747774192541087E-2"/>
    <n v="3.6959333945605327E-2"/>
    <n v="2.7239390209724115E-2"/>
    <n v="1.9071111210831469E-2"/>
    <n v="1.271894079973711E-2"/>
    <n v="8.0990222193116218E-3"/>
    <n v="4.9342250433739047E-3"/>
    <n v="2.8815853711497814E-3"/>
    <n v="0.60669604053633863"/>
    <n v="0.60669604053633863"/>
    <n v="3.5537656623528856E-3"/>
    <n v="9.1682163960767581E-3"/>
    <n v="2.0423069417707281E-2"/>
    <n v="4.0220228568139407E-2"/>
    <n v="7.1134322553303347E-2"/>
    <n v="0.11454701971521015"/>
    <n v="0.16999454003582337"/>
    <n v="0.23488139277638465"/>
    <n v="0.3049610036288537"/>
    <n v="0.37522175697327198"/>
    <n v="0.44091317965954302"/>
    <n v="0.49850132048359153"/>
    <n v="0.5459790624090024"/>
    <n v="0.58293839635460776"/>
    <n v="0.60669604053633863"/>
    <n v="0.60669604053633863"/>
    <n v="0.60669604053633863"/>
    <n v="0.60669604053633863"/>
    <n v="0.60669604053633863"/>
    <n v="0.60669604053633863"/>
  </r>
  <r>
    <x v="54"/>
    <s v="Under $85"/>
    <n v="73.707994465612998"/>
    <s v="HVAC"/>
    <s v="Rural"/>
    <s v="SC-Retro"/>
    <s v="M_Input_Retro"/>
    <x v="2"/>
    <s v="XLarge Ret"/>
    <s v="VRF-Retro-XLarge Ret"/>
    <n v="4.0724774681781911E-5"/>
    <n v="6.4124737860030574E-5"/>
    <n v="1.2833123427721151E-4"/>
    <n v="2.2468003825312007E-4"/>
    <n v="3.4959438317876151E-4"/>
    <n v="4.902896933019512E-4"/>
    <n v="6.2580154095588886E-4"/>
    <n v="7.3238995947072581E-4"/>
    <n v="7.934059575974105E-4"/>
    <n v="7.9899044477620585E-4"/>
    <n v="7.4984627423370582E-4"/>
    <n v="6.5957763387027653E-4"/>
    <n v="5.4576022493591024E-4"/>
    <n v="4.2594698399621309E-4"/>
    <n v="3.1494163634004219E-4"/>
    <n v="2.2110972184051524E-4"/>
    <n v="1.4791941912916642E-4"/>
    <n v="9.4509096468950381E-5"/>
    <n v="5.7789440730938119E-5"/>
    <n v="3.3881950640806562E-5"/>
    <n v="6.7427039339033584E-3"/>
    <n v="48.889021712775062"/>
    <n v="73.707994465612998"/>
    <s v="C-Ret-HVAC-Vent-All-All-E"/>
    <n v="0"/>
    <n v="6.7427039339033584E-3"/>
    <n v="4.0724774681781911E-5"/>
    <n v="1.0484951254181248E-4"/>
    <n v="2.3318074681902398E-4"/>
    <n v="4.5786078507214405E-4"/>
    <n v="8.074551682509055E-4"/>
    <n v="1.2977448615528568E-3"/>
    <n v="1.9235464025087457E-3"/>
    <n v="2.6559363619794714E-3"/>
    <n v="3.4493423195768817E-3"/>
    <n v="4.2483327643530874E-3"/>
    <n v="4.9981790385867936E-3"/>
    <n v="5.65775667245707E-3"/>
    <n v="6.2035168973929803E-3"/>
    <n v="6.6294638813891938E-3"/>
    <n v="6.7427039339033584E-3"/>
    <n v="6.7427039339033584E-3"/>
    <n v="6.7427039339033584E-3"/>
    <n v="6.7427039339033584E-3"/>
    <n v="6.7427039339033584E-3"/>
    <n v="6.7427039339033584E-3"/>
    <n v="4.0724774681781911E-5"/>
    <n v="6.4124737860030574E-5"/>
    <n v="1.2833123427721151E-4"/>
    <n v="2.2468003825312007E-4"/>
    <n v="3.4959438317876151E-4"/>
    <n v="4.902896933019512E-4"/>
    <n v="6.2580154095588886E-4"/>
    <n v="7.3238995947072581E-4"/>
    <n v="7.934059575974105E-4"/>
    <n v="7.9899044477620585E-4"/>
    <n v="7.4984627423370582E-4"/>
    <n v="6.5957763387027653E-4"/>
    <n v="5.4576022493591024E-4"/>
    <n v="4.2594698399621309E-4"/>
    <n v="3.1494163634004219E-4"/>
    <n v="2.2110972184051524E-4"/>
    <n v="1.4791941912916642E-4"/>
    <n v="9.4509096468950381E-5"/>
    <n v="5.7789440730938119E-5"/>
    <n v="3.3881950640806562E-5"/>
    <n v="6.7427039339033584E-3"/>
    <n v="6.7427039339033584E-3"/>
    <n v="4.0724774681781911E-5"/>
    <n v="1.0484951254181248E-4"/>
    <n v="2.3318074681902398E-4"/>
    <n v="4.5786078507214405E-4"/>
    <n v="8.074551682509055E-4"/>
    <n v="1.2977448615528568E-3"/>
    <n v="1.9235464025087457E-3"/>
    <n v="2.6559363619794714E-3"/>
    <n v="3.4493423195768817E-3"/>
    <n v="4.2483327643530874E-3"/>
    <n v="4.9981790385867936E-3"/>
    <n v="5.65775667245707E-3"/>
    <n v="6.2035168973929803E-3"/>
    <n v="6.6294638813891938E-3"/>
    <n v="6.7427039339033584E-3"/>
    <n v="6.7427039339033584E-3"/>
    <n v="6.7427039339033584E-3"/>
    <n v="6.7427039339033584E-3"/>
    <n v="6.7427039339033584E-3"/>
    <n v="6.7427039339033584E-3"/>
  </r>
  <r>
    <x v="54"/>
    <s v="Under $85"/>
    <n v="73.707994465612998"/>
    <s v="HVAC"/>
    <s v="Rural"/>
    <s v="SC-Retro"/>
    <s v="M_Input_Retro"/>
    <x v="2"/>
    <s v="Large Ret"/>
    <s v="VRF-Retro-Large Ret"/>
    <n v="8.9108927428504831E-4"/>
    <n v="1.3966717059579485E-3"/>
    <n v="2.7844544371516209E-3"/>
    <n v="4.8570156776429167E-3"/>
    <n v="7.5305218950416771E-3"/>
    <n v="1.0512755588876828E-2"/>
    <n v="1.334650525926662E-2"/>
    <n v="1.5533204568570847E-2"/>
    <n v="1.6700121222587069E-2"/>
    <n v="1.6677788239798985E-2"/>
    <n v="1.5538914373068924E-2"/>
    <n v="1.3572428357093476E-2"/>
    <n v="1.115593374950948E-2"/>
    <n v="8.6573116608152176E-3"/>
    <n v="6.3647646004928666E-3"/>
    <n v="4.4447189511623462E-3"/>
    <n v="2.9565116396490601E-3"/>
    <n v="1.8774869405616473E-3"/>
    <n v="1.1406041473989504E-3"/>
    <n v="6.6416470821915419E-4"/>
    <n v="0.14753552848675916"/>
    <n v="48.889021712775062"/>
    <n v="73.707994465612998"/>
    <s v="C-Ret-HVAC-Vent-All-All-E"/>
    <n v="0"/>
    <n v="0.14753552848675916"/>
    <n v="8.9108927428504831E-4"/>
    <n v="2.2877609802429968E-3"/>
    <n v="5.0722154173946177E-3"/>
    <n v="9.9292310950375336E-3"/>
    <n v="1.7459752990079212E-2"/>
    <n v="2.7972508578956039E-2"/>
    <n v="4.131901383822266E-2"/>
    <n v="5.6852218406793505E-2"/>
    <n v="7.355233962938057E-2"/>
    <n v="9.0230127869179555E-2"/>
    <n v="0.10576904224224848"/>
    <n v="0.11934147059934196"/>
    <n v="0.13049740434885143"/>
    <n v="0.13915471600966664"/>
    <n v="0.14551948061015951"/>
    <n v="0.14753552848675916"/>
    <n v="0.14753552848675916"/>
    <n v="0.14753552848675916"/>
    <n v="0.14753552848675916"/>
    <n v="0.14753552848675916"/>
    <n v="8.9108927428504831E-4"/>
    <n v="1.3966717059579485E-3"/>
    <n v="2.7844544371516209E-3"/>
    <n v="4.8570156776429167E-3"/>
    <n v="7.5305218950416771E-3"/>
    <n v="1.0512755588876828E-2"/>
    <n v="1.334650525926662E-2"/>
    <n v="1.5533204568570847E-2"/>
    <n v="1.6700121222587069E-2"/>
    <n v="1.6677788239798985E-2"/>
    <n v="1.5538914373068924E-2"/>
    <n v="1.3572428357093476E-2"/>
    <n v="1.115593374950948E-2"/>
    <n v="8.6573116608152176E-3"/>
    <n v="6.3647646004928666E-3"/>
    <n v="4.4447189511623462E-3"/>
    <n v="2.9565116396490601E-3"/>
    <n v="1.8774869405616473E-3"/>
    <n v="1.1406041473989504E-3"/>
    <n v="6.6416470821915419E-4"/>
    <n v="0.14753552848675916"/>
    <n v="0.14753552848675916"/>
    <n v="8.9108927428504831E-4"/>
    <n v="2.2877609802429968E-3"/>
    <n v="5.0722154173946177E-3"/>
    <n v="9.9292310950375336E-3"/>
    <n v="1.7459752990079212E-2"/>
    <n v="2.7972508578956039E-2"/>
    <n v="4.131901383822266E-2"/>
    <n v="5.6852218406793505E-2"/>
    <n v="7.355233962938057E-2"/>
    <n v="9.0230127869179555E-2"/>
    <n v="0.10576904224224848"/>
    <n v="0.11934147059934196"/>
    <n v="0.13049740434885143"/>
    <n v="0.13915471600966664"/>
    <n v="0.14551948061015951"/>
    <n v="0.14753552848675916"/>
    <n v="0.14753552848675916"/>
    <n v="0.14753552848675916"/>
    <n v="0.14753552848675916"/>
    <n v="0.14753552848675916"/>
  </r>
  <r>
    <x v="54"/>
    <s v="Under $85"/>
    <n v="73.707994465612998"/>
    <s v="HVAC"/>
    <s v="Rural"/>
    <s v="SC-Retro"/>
    <s v="M_Input_Retro"/>
    <x v="2"/>
    <s v="Medium Ret"/>
    <s v="VRF-Retro-Medium Ret"/>
    <n v="3.9185302320238387E-4"/>
    <n v="6.2326720643175759E-4"/>
    <n v="1.2574547413011646E-3"/>
    <n v="2.2174513432466096E-3"/>
    <n v="3.4741072385715069E-3"/>
    <n v="4.9179763619751652E-3"/>
    <n v="6.3484642284588836E-3"/>
    <n v="7.5150318061899223E-3"/>
    <n v="8.2580081581461531E-3"/>
    <n v="8.4471498170129757E-3"/>
    <n v="8.0324490590419281E-3"/>
    <n v="7.1562349174562594E-3"/>
    <n v="5.9914411830310548E-3"/>
    <n v="4.7250683863440156E-3"/>
    <n v="3.5292466597106535E-3"/>
    <n v="2.5004966597036945E-3"/>
    <n v="1.6888615654150768E-3"/>
    <n v="1.0898622817693653E-3"/>
    <n v="6.7334725578152034E-4"/>
    <n v="3.9902450085630336E-4"/>
    <n v="6.4878171621673641E-2"/>
    <n v="48.889021712775062"/>
    <n v="73.707994465612998"/>
    <s v="C-Ret-HVAC-Vent-All-All-E"/>
    <n v="0"/>
    <n v="6.4878171621673641E-2"/>
    <n v="3.9185302320238387E-4"/>
    <n v="1.0151202296341416E-3"/>
    <n v="2.2725749709353064E-3"/>
    <n v="4.490026314181916E-3"/>
    <n v="7.9641335527534229E-3"/>
    <n v="1.2882109914728587E-2"/>
    <n v="1.9230574143187469E-2"/>
    <n v="2.6745605949377391E-2"/>
    <n v="3.5003614107523548E-2"/>
    <n v="4.345076392453652E-2"/>
    <n v="5.1483212983578448E-2"/>
    <n v="5.8639447901034709E-2"/>
    <n v="6.4630889084065765E-2"/>
    <n v="6.4878171621673641E-2"/>
    <n v="6.4878171621673641E-2"/>
    <n v="6.4878171621673641E-2"/>
    <n v="6.4878171621673641E-2"/>
    <n v="6.4878171621673641E-2"/>
    <n v="6.4878171621673641E-2"/>
    <n v="6.4878171621673641E-2"/>
    <n v="3.9185302320238387E-4"/>
    <n v="6.2326720643175759E-4"/>
    <n v="1.2574547413011646E-3"/>
    <n v="2.2174513432466096E-3"/>
    <n v="3.4741072385715069E-3"/>
    <n v="4.9179763619751652E-3"/>
    <n v="6.3484642284588836E-3"/>
    <n v="7.5150318061899223E-3"/>
    <n v="8.2580081581461531E-3"/>
    <n v="8.4471498170129757E-3"/>
    <n v="8.0324490590419281E-3"/>
    <n v="7.1562349174562594E-3"/>
    <n v="5.9914411830310548E-3"/>
    <n v="4.7250683863440156E-3"/>
    <n v="3.5292466597106535E-3"/>
    <n v="2.5004966597036945E-3"/>
    <n v="1.6888615654150768E-3"/>
    <n v="1.0898622817693653E-3"/>
    <n v="6.7334725578152034E-4"/>
    <n v="3.9902450085630336E-4"/>
    <n v="6.4878171621673641E-2"/>
    <n v="6.4878171621673641E-2"/>
    <n v="3.9185302320238387E-4"/>
    <n v="1.0151202296341416E-3"/>
    <n v="2.2725749709353064E-3"/>
    <n v="4.490026314181916E-3"/>
    <n v="7.9641335527534229E-3"/>
    <n v="1.2882109914728587E-2"/>
    <n v="1.9230574143187469E-2"/>
    <n v="2.6745605949377391E-2"/>
    <n v="3.5003614107523548E-2"/>
    <n v="4.345076392453652E-2"/>
    <n v="5.1483212983578448E-2"/>
    <n v="5.8639447901034709E-2"/>
    <n v="6.4630889084065765E-2"/>
    <n v="6.4878171621673641E-2"/>
    <n v="6.4878171621673641E-2"/>
    <n v="6.4878171621673641E-2"/>
    <n v="6.4878171621673641E-2"/>
    <n v="6.4878171621673641E-2"/>
    <n v="6.4878171621673641E-2"/>
    <n v="6.4878171621673641E-2"/>
  </r>
  <r>
    <x v="54"/>
    <s v="Under $85"/>
    <n v="73.707994465612998"/>
    <s v="HVAC"/>
    <s v="Rural"/>
    <s v="SC-Retro"/>
    <s v="M_Input_Retro"/>
    <x v="2"/>
    <s v="Small Ret"/>
    <s v="VRF-Retro-Small Ret"/>
    <n v="1.6589643468883195E-4"/>
    <n v="2.6074730942078839E-4"/>
    <n v="5.2099428473346206E-4"/>
    <n v="9.1061964112908623E-4"/>
    <n v="1.4146294327629155E-3"/>
    <n v="1.9802654906328726E-3"/>
    <n v="2.5225282193596312E-3"/>
    <n v="2.9460754877271241E-3"/>
    <n v="3.181566575117486E-3"/>
    <n v="3.1932628331247043E-3"/>
    <n v="2.9880943891918148E-3"/>
    <n v="2.6211731773150022E-3"/>
    <n v="2.1632480420548644E-3"/>
    <n v="1.6848644904625414E-3"/>
    <n v="1.2431806544189522E-3"/>
    <n v="8.7105068900273557E-4"/>
    <n v="5.8147014037385908E-4"/>
    <n v="3.7066139094812933E-4"/>
    <n v="2.2609480775876415E-4"/>
    <n v="1.3221715796854391E-4"/>
    <n v="2.7467077510862827E-2"/>
    <n v="48.889021712775062"/>
    <n v="73.707994465612998"/>
    <s v="C-Ret-HVAC-Vent-All-All-E"/>
    <n v="0"/>
    <n v="2.7467077510862827E-2"/>
    <n v="1.6589643468883195E-4"/>
    <n v="4.2664374410962037E-4"/>
    <n v="9.4763802884308243E-4"/>
    <n v="1.8582576699721688E-3"/>
    <n v="3.2728871027350843E-3"/>
    <n v="5.2531525933679568E-3"/>
    <n v="7.7756808127275884E-3"/>
    <n v="1.0721756300454712E-2"/>
    <n v="1.3903322875572197E-2"/>
    <n v="1.7096585708696901E-2"/>
    <n v="2.0084680097888715E-2"/>
    <n v="2.2705853275203719E-2"/>
    <n v="2.4869101317258585E-2"/>
    <n v="2.6553965807721125E-2"/>
    <n v="2.7467077510862827E-2"/>
    <n v="2.7467077510862827E-2"/>
    <n v="2.7467077510862827E-2"/>
    <n v="2.7467077510862827E-2"/>
    <n v="2.7467077510862827E-2"/>
    <n v="2.7467077510862827E-2"/>
    <n v="1.6589643468883195E-4"/>
    <n v="2.6074730942078839E-4"/>
    <n v="5.2099428473346206E-4"/>
    <n v="9.1061964112908623E-4"/>
    <n v="1.4146294327629155E-3"/>
    <n v="1.9802654906328726E-3"/>
    <n v="2.5225282193596312E-3"/>
    <n v="2.9460754877271241E-3"/>
    <n v="3.181566575117486E-3"/>
    <n v="3.1932628331247043E-3"/>
    <n v="2.9880943891918148E-3"/>
    <n v="2.6211731773150022E-3"/>
    <n v="2.1632480420548644E-3"/>
    <n v="1.6848644904625414E-3"/>
    <n v="1.2431806544189522E-3"/>
    <n v="8.7105068900273557E-4"/>
    <n v="5.8147014037385908E-4"/>
    <n v="3.7066139094812933E-4"/>
    <n v="2.2609480775876415E-4"/>
    <n v="1.3221715796854391E-4"/>
    <n v="2.7467077510862827E-2"/>
    <n v="2.7467077510862827E-2"/>
    <n v="1.6589643468883195E-4"/>
    <n v="4.2664374410962037E-4"/>
    <n v="9.4763802884308243E-4"/>
    <n v="1.8582576699721688E-3"/>
    <n v="3.2728871027350843E-3"/>
    <n v="5.2531525933679568E-3"/>
    <n v="7.7756808127275884E-3"/>
    <n v="1.0721756300454712E-2"/>
    <n v="1.3903322875572197E-2"/>
    <n v="1.7096585708696901E-2"/>
    <n v="2.0084680097888715E-2"/>
    <n v="2.2705853275203719E-2"/>
    <n v="2.4869101317258585E-2"/>
    <n v="2.6553965807721125E-2"/>
    <n v="2.7467077510862827E-2"/>
    <n v="2.7467077510862827E-2"/>
    <n v="2.7467077510862827E-2"/>
    <n v="2.7467077510862827E-2"/>
    <n v="2.7467077510862827E-2"/>
    <n v="2.7467077510862827E-2"/>
  </r>
  <r>
    <x v="54"/>
    <s v="Under $85"/>
    <n v="74.514881587023979"/>
    <s v="HVAC"/>
    <s v="Rural"/>
    <s v="SC-Retro"/>
    <s v="M_Input_Retro"/>
    <x v="2"/>
    <s v="School K-12"/>
    <s v="VRF-Retro-School K-12"/>
    <n v="1.8937984844613821E-4"/>
    <n v="2.9741146221568622E-4"/>
    <n v="5.9452309187835921E-4"/>
    <n v="1.0404267170779232E-3"/>
    <n v="1.621641306744437E-3"/>
    <n v="2.2773700279210985E-3"/>
    <n v="2.9037655535083962E-3"/>
    <n v="3.3927258428232405E-3"/>
    <n v="3.6586276374787154E-3"/>
    <n v="3.6623171382469928E-3"/>
    <n v="3.4189429950267701E-3"/>
    <n v="2.991279367498074E-3"/>
    <n v="2.4614465350552132E-3"/>
    <n v="1.9131943054845094E-3"/>
    <n v="1.4080919465325685E-3"/>
    <n v="9.846774525042669E-4"/>
    <n v="6.5565997912378146E-4"/>
    <n v="4.1667205503530459E-4"/>
    <n v="2.5324393594544951E-4"/>
    <n v="1.4748035288961661E-4"/>
    <n v="3.1657191634942523E-2"/>
    <n v="49.335737583340631"/>
    <n v="74.514881587023979"/>
    <s v="C-Sch-HVAC-Vent-All-All-C"/>
    <n v="0"/>
    <n v="3.1657191634942523E-2"/>
    <n v="1.8937984844613821E-4"/>
    <n v="4.8679131066182443E-4"/>
    <n v="1.0813144025401836E-3"/>
    <n v="2.121741119618107E-3"/>
    <n v="3.7433824263625442E-3"/>
    <n v="6.0207524542836427E-3"/>
    <n v="8.9245180077920389E-3"/>
    <n v="1.231724385061528E-2"/>
    <n v="1.5975871488093995E-2"/>
    <n v="1.9638188626340987E-2"/>
    <n v="2.3057131621367757E-2"/>
    <n v="2.6048410988865831E-2"/>
    <n v="2.8509857523921045E-2"/>
    <n v="3.0423051829405554E-2"/>
    <n v="3.1657191634942523E-2"/>
    <n v="3.1657191634942523E-2"/>
    <n v="3.1657191634942523E-2"/>
    <n v="3.1657191634942523E-2"/>
    <n v="3.1657191634942523E-2"/>
    <n v="3.1657191634942523E-2"/>
    <n v="1.8937984844613821E-4"/>
    <n v="2.9741146221568622E-4"/>
    <n v="5.9452309187835921E-4"/>
    <n v="1.0404267170779232E-3"/>
    <n v="1.621641306744437E-3"/>
    <n v="2.2773700279210985E-3"/>
    <n v="2.9037655535083962E-3"/>
    <n v="3.3927258428232405E-3"/>
    <n v="3.6586276374787154E-3"/>
    <n v="3.6623171382469928E-3"/>
    <n v="3.4189429950267701E-3"/>
    <n v="2.991279367498074E-3"/>
    <n v="2.4614465350552132E-3"/>
    <n v="1.9131943054845094E-3"/>
    <n v="1.4080919465325685E-3"/>
    <n v="9.846774525042669E-4"/>
    <n v="6.5565997912378146E-4"/>
    <n v="4.1667205503530459E-4"/>
    <n v="2.5324393594544951E-4"/>
    <n v="1.4748035288961661E-4"/>
    <n v="3.1657191634942523E-2"/>
    <n v="3.1657191634942523E-2"/>
    <n v="1.8937984844613821E-4"/>
    <n v="4.8679131066182443E-4"/>
    <n v="1.0813144025401836E-3"/>
    <n v="2.121741119618107E-3"/>
    <n v="3.7433824263625442E-3"/>
    <n v="6.0207524542836427E-3"/>
    <n v="8.9245180077920389E-3"/>
    <n v="1.231724385061528E-2"/>
    <n v="1.5975871488093995E-2"/>
    <n v="1.9638188626340987E-2"/>
    <n v="2.3057131621367757E-2"/>
    <n v="2.6048410988865831E-2"/>
    <n v="2.8509857523921045E-2"/>
    <n v="3.0423051829405554E-2"/>
    <n v="3.1657191634942523E-2"/>
    <n v="3.1657191634942523E-2"/>
    <n v="3.1657191634942523E-2"/>
    <n v="3.1657191634942523E-2"/>
    <n v="3.1657191634942523E-2"/>
    <n v="3.1657191634942523E-2"/>
  </r>
  <r>
    <x v="54"/>
    <s v="Under $85"/>
    <n v="70.071282332130863"/>
    <s v="HVAC"/>
    <s v="Rural"/>
    <s v="SC-Retro"/>
    <s v="M_Input_Retro"/>
    <x v="2"/>
    <s v="University"/>
    <s v="VRF-Retro-University"/>
    <n v="1.045874528341199E-4"/>
    <n v="1.6444833840820766E-4"/>
    <n v="3.2912813954141346E-4"/>
    <n v="5.7606654333640784E-4"/>
    <n v="8.980743077918183E-4"/>
    <n v="1.26130687514427E-3"/>
    <n v="1.609766947087123E-3"/>
    <n v="1.8832901274811688E-3"/>
    <n v="2.0326769773860629E-3"/>
    <n v="2.0369731861572173E-3"/>
    <n v="1.9041019777890054E-3"/>
    <n v="1.6667544587550837E-3"/>
    <n v="1.3722251897541509E-3"/>
    <n v="1.0671693813728402E-3"/>
    <n v="7.8588171453508019E-4"/>
    <n v="5.4979015802757668E-4"/>
    <n v="3.6633636771952777E-4"/>
    <n v="2.3303389504919056E-4"/>
    <n v="1.4181182237544291E-4"/>
    <n v="8.2714540167069109E-5"/>
    <n v="1.7483090540765321E-2"/>
    <n v="45.565990340869853"/>
    <n v="70.071282332130863"/>
    <s v="C-All-HVAC-Vent-All-All-E"/>
    <n v="0"/>
    <n v="1.7483090540765321E-2"/>
    <n v="1.045874528341199E-4"/>
    <n v="2.6903579124232756E-4"/>
    <n v="5.9816393078374096E-4"/>
    <n v="1.1742304741201488E-3"/>
    <n v="2.0723047819119671E-3"/>
    <n v="3.3336116570562369E-3"/>
    <n v="4.9433786041433603E-3"/>
    <n v="6.8266687316245293E-3"/>
    <n v="8.8593457090105927E-3"/>
    <n v="1.089631889516781E-2"/>
    <n v="1.2800420872956816E-2"/>
    <n v="1.44671753317119E-2"/>
    <n v="1.5839400521466051E-2"/>
    <n v="1.690656990283889E-2"/>
    <n v="1.7483090540765321E-2"/>
    <n v="1.7483090540765321E-2"/>
    <n v="1.7483090540765321E-2"/>
    <n v="1.7483090540765321E-2"/>
    <n v="1.7483090540765321E-2"/>
    <n v="1.7483090540765321E-2"/>
    <n v="1.045874528341199E-4"/>
    <n v="1.6444833840820766E-4"/>
    <n v="3.2912813954141346E-4"/>
    <n v="5.7606654333640784E-4"/>
    <n v="8.980743077918183E-4"/>
    <n v="1.26130687514427E-3"/>
    <n v="1.609766947087123E-3"/>
    <n v="1.8832901274811688E-3"/>
    <n v="2.0326769773860629E-3"/>
    <n v="2.0369731861572173E-3"/>
    <n v="1.9041019777890054E-3"/>
    <n v="1.6667544587550837E-3"/>
    <n v="1.3722251897541509E-3"/>
    <n v="1.0671693813728402E-3"/>
    <n v="7.8588171453508019E-4"/>
    <n v="5.4979015802757668E-4"/>
    <n v="3.6633636771952777E-4"/>
    <n v="2.3303389504919056E-4"/>
    <n v="1.4181182237544291E-4"/>
    <n v="8.2714540167069109E-5"/>
    <n v="1.7483090540765321E-2"/>
    <n v="1.7483090540765321E-2"/>
    <n v="1.045874528341199E-4"/>
    <n v="2.6903579124232756E-4"/>
    <n v="5.9816393078374096E-4"/>
    <n v="1.1742304741201488E-3"/>
    <n v="2.0723047819119671E-3"/>
    <n v="3.3336116570562369E-3"/>
    <n v="4.9433786041433603E-3"/>
    <n v="6.8266687316245293E-3"/>
    <n v="8.8593457090105927E-3"/>
    <n v="1.089631889516781E-2"/>
    <n v="1.2800420872956816E-2"/>
    <n v="1.44671753317119E-2"/>
    <n v="1.5839400521466051E-2"/>
    <n v="1.690656990283889E-2"/>
    <n v="1.7483090540765321E-2"/>
    <n v="1.7483090540765321E-2"/>
    <n v="1.7483090540765321E-2"/>
    <n v="1.7483090540765321E-2"/>
    <n v="1.7483090540765321E-2"/>
    <n v="1.7483090540765321E-2"/>
  </r>
  <r>
    <x v="54"/>
    <s v="Under $55"/>
    <n v="51.77526610992475"/>
    <s v="HVAC"/>
    <s v="Rural"/>
    <s v="SC-Retro"/>
    <s v="M_Input_Retro"/>
    <x v="2"/>
    <s v="Warehouse"/>
    <s v="VRF-Retro-Warehouse"/>
    <n v="1.2823350025751102E-3"/>
    <n v="2.0261606950466742E-3"/>
    <n v="4.0669523239882455E-3"/>
    <n v="7.1611671983220953E-3"/>
    <n v="1.1230232957320473E-2"/>
    <n v="1.5852067486373012E-2"/>
    <n v="2.0338931805422029E-2"/>
    <n v="2.3915270144994675E-2"/>
    <n v="2.5947466095877888E-2"/>
    <n v="2.6094184342462821E-2"/>
    <n v="2.4506437291647559E-2"/>
    <n v="2.1572206217379434E-2"/>
    <n v="1.7888436917274316E-2"/>
    <n v="1.400696115571992E-2"/>
    <n v="1.0383895310231789E-2"/>
    <n v="7.3144422132345359E-3"/>
    <n v="4.9002697112671585E-3"/>
    <n v="3.129474970446387E-3"/>
    <n v="1.909150326080431E-3"/>
    <n v="1.1146833497927252E-3"/>
    <n v="0.21600686423875562"/>
    <n v="33.838586798527608"/>
    <n v="51.77526610992475"/>
    <s v="C-War-HVAC-Vent-All-All-E"/>
    <n v="0"/>
    <n v="0.21600686423875562"/>
    <n v="1.2823350025751102E-3"/>
    <n v="3.3084956976217844E-3"/>
    <n v="7.3754480216100295E-3"/>
    <n v="1.4536615219932124E-2"/>
    <n v="2.5766848177252596E-2"/>
    <n v="4.1618915663625605E-2"/>
    <n v="6.1957847469047631E-2"/>
    <n v="8.5873117614042302E-2"/>
    <n v="0.11182058370992019"/>
    <n v="0.13791476805238301"/>
    <n v="0.16242120534403057"/>
    <n v="0.18399341156141"/>
    <n v="0.20188184847868432"/>
    <n v="0.21588880963440424"/>
    <n v="0.21600686423875562"/>
    <n v="0.21600686423875562"/>
    <n v="0.21600686423875562"/>
    <n v="0.21600686423875562"/>
    <n v="0.21600686423875562"/>
    <n v="0.21600686423875562"/>
    <n v="1.2823350025751102E-3"/>
    <n v="2.0261606950466742E-3"/>
    <n v="4.0669523239882455E-3"/>
    <n v="7.1611671983220953E-3"/>
    <n v="1.1230232957320473E-2"/>
    <n v="1.5852067486373012E-2"/>
    <n v="2.0338931805422029E-2"/>
    <n v="2.3915270144994675E-2"/>
    <n v="2.5947466095877888E-2"/>
    <n v="2.6094184342462821E-2"/>
    <n v="2.4506437291647559E-2"/>
    <n v="2.1572206217379434E-2"/>
    <n v="1.7888436917274316E-2"/>
    <n v="1.400696115571992E-2"/>
    <n v="1.0383895310231789E-2"/>
    <n v="7.3144422132345359E-3"/>
    <n v="4.9002697112671585E-3"/>
    <n v="3.129474970446387E-3"/>
    <n v="1.909150326080431E-3"/>
    <n v="1.1146833497927252E-3"/>
    <n v="0.21600686423875562"/>
    <n v="0.21600686423875562"/>
    <n v="1.2823350025751102E-3"/>
    <n v="3.3084956976217844E-3"/>
    <n v="7.3754480216100295E-3"/>
    <n v="1.4536615219932124E-2"/>
    <n v="2.5766848177252596E-2"/>
    <n v="4.1618915663625605E-2"/>
    <n v="6.1957847469047631E-2"/>
    <n v="8.5873117614042302E-2"/>
    <n v="0.11182058370992019"/>
    <n v="0.13791476805238301"/>
    <n v="0.16242120534403057"/>
    <n v="0.18399341156141"/>
    <n v="0.20188184847868432"/>
    <n v="0.21588880963440424"/>
    <n v="0.21600686423875562"/>
    <n v="0.21600686423875562"/>
    <n v="0.21600686423875562"/>
    <n v="0.21600686423875562"/>
    <n v="0.21600686423875562"/>
    <n v="0.21600686423875562"/>
  </r>
  <r>
    <x v="54"/>
    <s v="Under $50"/>
    <n v="49.453290620600569"/>
    <s v="HVAC"/>
    <s v="Rural"/>
    <s v="SC-Retro"/>
    <s v="M_Input_Retro"/>
    <x v="2"/>
    <s v="Supermarket"/>
    <s v="VRF-Retro-Supermarket"/>
    <n v="3.8489093097571458E-4"/>
    <n v="6.0298383592498751E-4"/>
    <n v="1.2019251383931188E-3"/>
    <n v="2.0962771178446443E-3"/>
    <n v="3.2497867337332844E-3"/>
    <n v="4.5340539576705198E-3"/>
    <n v="5.75067219250271E-3"/>
    <n v="6.6858402255947106E-3"/>
    <n v="7.1751184276321774E-3"/>
    <n v="7.1503077344719371E-3"/>
    <n v="6.6489825111619048E-3"/>
    <n v="5.7980512096412898E-3"/>
    <n v="4.758700651592126E-3"/>
    <n v="3.6887695487428226E-3"/>
    <n v="2.7089556472626713E-3"/>
    <n v="1.8899762076361648E-3"/>
    <n v="1.2557388248031832E-3"/>
    <n v="7.9637479514426703E-4"/>
    <n v="4.8306872106750965E-4"/>
    <n v="2.8079870268446472E-4"/>
    <n v="5.8544505157134802E-2"/>
    <n v="32.445496288031542"/>
    <n v="49.453290620600569"/>
    <s v="C-Gro-HVAC-Vent-All-All-E"/>
    <n v="0"/>
    <n v="5.8544505157134802E-2"/>
    <n v="3.8489093097571458E-4"/>
    <n v="9.8787476690070214E-4"/>
    <n v="2.1897999052938209E-3"/>
    <n v="4.2860770231384652E-3"/>
    <n v="7.5358637568717496E-3"/>
    <n v="1.2069917714542269E-2"/>
    <n v="1.7820589907044979E-2"/>
    <n v="2.450643013263969E-2"/>
    <n v="3.1681548560271867E-2"/>
    <n v="3.8831856294743804E-2"/>
    <n v="4.5480838805905706E-2"/>
    <n v="5.1278890015546995E-2"/>
    <n v="5.603759066713912E-2"/>
    <n v="5.8544505157134802E-2"/>
    <n v="5.8544505157134802E-2"/>
    <n v="5.8544505157134802E-2"/>
    <n v="5.8544505157134802E-2"/>
    <n v="5.8544505157134802E-2"/>
    <n v="5.8544505157134802E-2"/>
    <n v="5.8544505157134802E-2"/>
    <n v="3.8489093097571458E-4"/>
    <n v="6.0298383592498751E-4"/>
    <n v="1.2019251383931188E-3"/>
    <n v="2.0962771178446443E-3"/>
    <n v="3.2497867337332844E-3"/>
    <n v="4.5340539576705198E-3"/>
    <n v="5.75067219250271E-3"/>
    <n v="6.6858402255947106E-3"/>
    <n v="7.1751184276321774E-3"/>
    <n v="7.1503077344719371E-3"/>
    <n v="6.6489825111619048E-3"/>
    <n v="5.7980512096412898E-3"/>
    <n v="4.758700651592126E-3"/>
    <n v="3.6887695487428226E-3"/>
    <n v="2.7089556472626713E-3"/>
    <n v="1.8899762076361648E-3"/>
    <n v="1.2557388248031832E-3"/>
    <n v="7.9637479514426703E-4"/>
    <n v="4.8306872106750965E-4"/>
    <n v="2.8079870268446472E-4"/>
    <n v="5.8544505157134802E-2"/>
    <n v="5.8544505157134802E-2"/>
    <n v="3.8489093097571458E-4"/>
    <n v="9.8787476690070214E-4"/>
    <n v="2.1897999052938209E-3"/>
    <n v="4.2860770231384652E-3"/>
    <n v="7.5358637568717496E-3"/>
    <n v="1.2069917714542269E-2"/>
    <n v="1.7820589907044979E-2"/>
    <n v="2.450643013263969E-2"/>
    <n v="3.1681548560271867E-2"/>
    <n v="3.8831856294743804E-2"/>
    <n v="4.5480838805905706E-2"/>
    <n v="5.1278890015546995E-2"/>
    <n v="5.603759066713912E-2"/>
    <n v="5.8544505157134802E-2"/>
    <n v="5.8544505157134802E-2"/>
    <n v="5.8544505157134802E-2"/>
    <n v="5.8544505157134802E-2"/>
    <n v="5.8544505157134802E-2"/>
    <n v="5.8544505157134802E-2"/>
    <n v="5.8544505157134802E-2"/>
  </r>
  <r>
    <x v="54"/>
    <s v="Under $50"/>
    <n v="49.453290620600569"/>
    <s v="HVAC"/>
    <s v="Rural"/>
    <s v="SC-Retro"/>
    <s v="M_Input_Retro"/>
    <x v="2"/>
    <s v="MiniMart"/>
    <s v="VRF-Retro-MiniMart"/>
    <n v="1.6427100552481142E-4"/>
    <n v="2.5811225087471327E-4"/>
    <n v="5.1552275077686757E-4"/>
    <n v="9.0036478497132965E-4"/>
    <n v="1.397645753103255E-3"/>
    <n v="1.9544286045754646E-3"/>
    <n v="2.4864526778498159E-3"/>
    <n v="2.9009634442167236E-3"/>
    <n v="3.1309830345276971E-3"/>
    <n v="3.1383420467312978E-3"/>
    <n v="2.9349404972768178E-3"/>
    <n v="2.5736700499108325E-3"/>
    <n v="2.1231112609190889E-3"/>
    <n v="1.6525488127645104E-3"/>
    <n v="1.2189986377100042E-3"/>
    <n v="8.5368175073440543E-4"/>
    <n v="5.696723988946993E-4"/>
    <n v="3.6305876901089438E-4"/>
    <n v="2.2143612802097583E-4"/>
    <n v="1.2949715244925709E-4"/>
    <n v="2.7135416526135204E-2"/>
    <n v="32.445496288031542"/>
    <n v="49.453290620600569"/>
    <s v="C-Gro-HVAC-Vent-All-All-E"/>
    <n v="0"/>
    <n v="2.7135416526135204E-2"/>
    <n v="1.6427100552481142E-4"/>
    <n v="4.2238325639952468E-4"/>
    <n v="9.3790600717639225E-4"/>
    <n v="1.8382707921477219E-3"/>
    <n v="3.2359165452509769E-3"/>
    <n v="5.1903451498264419E-3"/>
    <n v="7.6767978276762582E-3"/>
    <n v="1.0577761271892982E-2"/>
    <n v="1.3708744306420679E-2"/>
    <n v="1.6847086353151977E-2"/>
    <n v="1.9782026850428795E-2"/>
    <n v="2.2355696900339627E-2"/>
    <n v="2.4478808161258716E-2"/>
    <n v="2.6131356974023225E-2"/>
    <n v="2.7135416526135204E-2"/>
    <n v="2.7135416526135204E-2"/>
    <n v="2.7135416526135204E-2"/>
    <n v="2.7135416526135204E-2"/>
    <n v="2.7135416526135204E-2"/>
    <n v="2.7135416526135204E-2"/>
    <n v="1.6427100552481142E-4"/>
    <n v="2.5811225087471327E-4"/>
    <n v="5.1552275077686757E-4"/>
    <n v="9.0036478497132965E-4"/>
    <n v="1.397645753103255E-3"/>
    <n v="1.9544286045754646E-3"/>
    <n v="2.4864526778498159E-3"/>
    <n v="2.9009634442167236E-3"/>
    <n v="3.1309830345276971E-3"/>
    <n v="3.1383420467312978E-3"/>
    <n v="2.9349404972768178E-3"/>
    <n v="2.5736700499108325E-3"/>
    <n v="2.1231112609190889E-3"/>
    <n v="1.6525488127645104E-3"/>
    <n v="1.2189986377100042E-3"/>
    <n v="8.5368175073440543E-4"/>
    <n v="5.696723988946993E-4"/>
    <n v="3.6305876901089438E-4"/>
    <n v="2.2143612802097583E-4"/>
    <n v="1.2949715244925709E-4"/>
    <n v="2.7135416526135204E-2"/>
    <n v="2.7135416526135204E-2"/>
    <n v="1.6427100552481142E-4"/>
    <n v="4.2238325639952468E-4"/>
    <n v="9.3790600717639225E-4"/>
    <n v="1.8382707921477219E-3"/>
    <n v="3.2359165452509769E-3"/>
    <n v="5.1903451498264419E-3"/>
    <n v="7.6767978276762582E-3"/>
    <n v="1.0577761271892982E-2"/>
    <n v="1.3708744306420679E-2"/>
    <n v="1.6847086353151977E-2"/>
    <n v="1.9782026850428795E-2"/>
    <n v="2.2355696900339627E-2"/>
    <n v="2.4478808161258716E-2"/>
    <n v="2.6131356974023225E-2"/>
    <n v="2.7135416526135204E-2"/>
    <n v="2.7135416526135204E-2"/>
    <n v="2.7135416526135204E-2"/>
    <n v="2.7135416526135204E-2"/>
    <n v="2.7135416526135204E-2"/>
    <n v="2.7135416526135204E-2"/>
  </r>
  <r>
    <x v="54"/>
    <s v="Under $45"/>
    <n v="44.453897120571412"/>
    <s v="HVAC"/>
    <s v="Rural"/>
    <s v="SC-Retro"/>
    <s v="M_Input_Retro"/>
    <x v="2"/>
    <s v="Restaurant"/>
    <s v="VRF-Retro-Restaurant"/>
    <n v="1.2766729673626343E-5"/>
    <n v="2.0149163596150288E-5"/>
    <n v="4.0456681024706301E-5"/>
    <n v="7.106845143497861E-5"/>
    <n v="1.1095454063065848E-4"/>
    <n v="1.5587641773089639E-4"/>
    <n v="1.9904235354103116E-4"/>
    <n v="2.3294675083617621E-4"/>
    <n v="2.5214518228670792E-4"/>
    <n v="2.5372868168448647E-4"/>
    <n v="2.3818609391029942E-4"/>
    <n v="2.0962031760820093E-4"/>
    <n v="1.7372388855599428E-4"/>
    <n v="1.3586738142531559E-4"/>
    <n v="1.0064776146807424E-4"/>
    <n v="7.075793836916823E-5"/>
    <n v="4.7420069206956812E-5"/>
    <n v="3.0363661635531845E-5"/>
    <n v="1.8614084198509098E-5"/>
    <n v="1.0945558331139183E-5"/>
    <n v="2.1088963707481308E-3"/>
    <n v="28.954645383871259"/>
    <n v="44.453897120571412"/>
    <s v="C-Res-HVAC-Vent-All-All-E"/>
    <n v="0"/>
    <n v="2.1088963707481308E-3"/>
    <n v="1.2766729673626343E-5"/>
    <n v="3.2915893269776635E-5"/>
    <n v="7.3372574294482942E-5"/>
    <n v="1.4444102572946157E-4"/>
    <n v="2.5539556636012005E-4"/>
    <n v="4.1127198409101641E-4"/>
    <n v="6.1031433763204758E-4"/>
    <n v="8.4326108846822373E-4"/>
    <n v="1.0954062707549317E-3"/>
    <n v="1.3491349524394182E-3"/>
    <n v="1.5873210463497177E-3"/>
    <n v="1.7969413639579187E-3"/>
    <n v="1.9706652525139129E-3"/>
    <n v="2.1065326339392283E-3"/>
    <n v="2.1088963707481308E-3"/>
    <n v="2.1088963707481308E-3"/>
    <n v="2.1088963707481308E-3"/>
    <n v="2.1088963707481308E-3"/>
    <n v="2.1088963707481308E-3"/>
    <n v="2.1088963707481308E-3"/>
    <n v="1.2766729673626343E-5"/>
    <n v="2.0149163596150288E-5"/>
    <n v="4.0456681024706301E-5"/>
    <n v="7.106845143497861E-5"/>
    <n v="1.1095454063065848E-4"/>
    <n v="1.5587641773089639E-4"/>
    <n v="1.9904235354103116E-4"/>
    <n v="2.3294675083617621E-4"/>
    <n v="2.5214518228670792E-4"/>
    <n v="2.5372868168448647E-4"/>
    <n v="2.3818609391029942E-4"/>
    <n v="2.0962031760820093E-4"/>
    <n v="1.7372388855599428E-4"/>
    <n v="1.3586738142531559E-4"/>
    <n v="1.0064776146807424E-4"/>
    <n v="7.075793836916823E-5"/>
    <n v="4.7420069206956812E-5"/>
    <n v="3.0363661635531845E-5"/>
    <n v="1.8614084198509098E-5"/>
    <n v="1.0945558331139183E-5"/>
    <n v="2.1088963707481308E-3"/>
    <n v="2.1088963707481308E-3"/>
    <n v="1.2766729673626343E-5"/>
    <n v="3.2915893269776635E-5"/>
    <n v="7.3372574294482942E-5"/>
    <n v="1.4444102572946157E-4"/>
    <n v="2.5539556636012005E-4"/>
    <n v="4.1127198409101641E-4"/>
    <n v="6.1031433763204758E-4"/>
    <n v="8.4326108846822373E-4"/>
    <n v="1.0954062707549317E-3"/>
    <n v="1.3491349524394182E-3"/>
    <n v="1.5873210463497177E-3"/>
    <n v="1.7969413639579187E-3"/>
    <n v="1.9706652525139129E-3"/>
    <n v="2.1065326339392283E-3"/>
    <n v="2.1088963707481308E-3"/>
    <n v="2.1088963707481308E-3"/>
    <n v="2.1088963707481308E-3"/>
    <n v="2.1088963707481308E-3"/>
    <n v="2.1088963707481308E-3"/>
    <n v="2.1088963707481308E-3"/>
  </r>
  <r>
    <x v="54"/>
    <s v="Under $50"/>
    <n v="48.002592179596434"/>
    <s v="HVAC"/>
    <s v="Rural"/>
    <s v="SC-Retro"/>
    <s v="M_Input_Retro"/>
    <x v="2"/>
    <s v="Lodging"/>
    <s v="VRF-Retro-Lodging"/>
    <n v="3.767338185853767E-4"/>
    <n v="5.9306875794209991E-4"/>
    <n v="1.1875362512047659E-3"/>
    <n v="2.0802987545408096E-3"/>
    <n v="3.2387817175321488E-3"/>
    <n v="4.5386309696671878E-3"/>
    <n v="5.7821439119025543E-3"/>
    <n v="6.7551716954586116E-3"/>
    <n v="7.301351449259131E-3"/>
    <n v="7.3309939368306114E-3"/>
    <n v="6.8658308546296438E-3"/>
    <n v="6.0261520906302801E-3"/>
    <n v="4.9778565127316975E-3"/>
    <n v="3.8798717143623219E-3"/>
    <n v="2.8639791380917919E-3"/>
    <n v="2.0075653781016878E-3"/>
    <n v="1.3405058576641149E-3"/>
    <n v="8.5462138535057444E-4"/>
    <n v="5.2129365974187488E-4"/>
    <n v="3.0480061671354859E-4"/>
    <n v="6.5057241659673387E-2"/>
    <n v="30.709412585404632"/>
    <n v="48.002592179596434"/>
    <s v="C-All-HVAC-Vent-All-All-E"/>
    <n v="0"/>
    <n v="6.5057241659673387E-2"/>
    <n v="3.767338185853767E-4"/>
    <n v="9.6980257652747666E-4"/>
    <n v="2.1573388277322425E-3"/>
    <n v="4.2376375822730517E-3"/>
    <n v="7.4764192998052004E-3"/>
    <n v="1.2015050269472388E-2"/>
    <n v="1.7797194181374942E-2"/>
    <n v="2.4552365876833553E-2"/>
    <n v="3.1853717326092684E-2"/>
    <n v="3.9184711262923298E-2"/>
    <n v="4.6050542117552939E-2"/>
    <n v="5.207669420818322E-2"/>
    <n v="5.7054550720914921E-2"/>
    <n v="6.093442243527724E-2"/>
    <n v="6.3798401573369037E-2"/>
    <n v="6.5057241659673387E-2"/>
    <n v="6.5057241659673387E-2"/>
    <n v="6.5057241659673387E-2"/>
    <n v="6.5057241659673387E-2"/>
    <n v="6.5057241659673387E-2"/>
    <n v="3.767338185853767E-4"/>
    <n v="5.9306875794209991E-4"/>
    <n v="1.1875362512047659E-3"/>
    <n v="2.0802987545408096E-3"/>
    <n v="3.2387817175321488E-3"/>
    <n v="4.5386309696671878E-3"/>
    <n v="5.7821439119025543E-3"/>
    <n v="6.7551716954586116E-3"/>
    <n v="7.301351449259131E-3"/>
    <n v="7.3309939368306114E-3"/>
    <n v="6.8658308546296438E-3"/>
    <n v="6.0261520906302801E-3"/>
    <n v="4.9778565127316975E-3"/>
    <n v="3.8798717143623219E-3"/>
    <n v="2.8639791380917919E-3"/>
    <n v="2.0075653781016878E-3"/>
    <n v="1.3405058576641149E-3"/>
    <n v="8.5462138535057444E-4"/>
    <n v="5.2129365974187488E-4"/>
    <n v="3.0480061671354859E-4"/>
    <n v="6.5057241659673387E-2"/>
    <n v="6.5057241659673387E-2"/>
    <n v="3.767338185853767E-4"/>
    <n v="9.6980257652747666E-4"/>
    <n v="2.1573388277322425E-3"/>
    <n v="4.2376375822730517E-3"/>
    <n v="7.4764192998052004E-3"/>
    <n v="1.2015050269472388E-2"/>
    <n v="1.7797194181374942E-2"/>
    <n v="2.4552365876833553E-2"/>
    <n v="3.1853717326092684E-2"/>
    <n v="3.9184711262923298E-2"/>
    <n v="4.6050542117552939E-2"/>
    <n v="5.207669420818322E-2"/>
    <n v="5.7054550720914921E-2"/>
    <n v="6.093442243527724E-2"/>
    <n v="6.3798401573369037E-2"/>
    <n v="6.5057241659673387E-2"/>
    <n v="6.5057241659673387E-2"/>
    <n v="6.5057241659673387E-2"/>
    <n v="6.5057241659673387E-2"/>
    <n v="6.5057241659673387E-2"/>
  </r>
  <r>
    <x v="54"/>
    <s v="Under $60"/>
    <n v="59.769973040113797"/>
    <s v="HVAC"/>
    <s v="Rural"/>
    <s v="SC-Retro"/>
    <s v="M_Input_Retro"/>
    <x v="2"/>
    <s v="Hospital"/>
    <s v="VRF-Retro-Hospital"/>
    <n v="1.1394082456398474E-4"/>
    <n v="1.8169415455269214E-4"/>
    <n v="3.6763792598114357E-4"/>
    <n v="6.5013944091727013E-4"/>
    <n v="1.0200257946832679E-3"/>
    <n v="1.4401254624570434E-3"/>
    <n v="1.8500450428341963E-3"/>
    <n v="2.1840624298328287E-3"/>
    <n v="2.3849956414228319E-3"/>
    <n v="2.4241473937264275E-3"/>
    <n v="2.2948097106543336E-3"/>
    <n v="2.0341442038995972E-3"/>
    <n v="1.6967308472672299E-3"/>
    <n v="1.3351914679346954E-3"/>
    <n v="9.94078155427401E-4"/>
    <n v="7.0226605430838277E-4"/>
    <n v="4.725759210810686E-4"/>
    <n v="3.0360972555251015E-4"/>
    <n v="1.8660772577960675E-4"/>
    <n v="1.0993414904210133E-4"/>
    <n v="1.9789161843432324E-2"/>
    <n v="39.216096287770981"/>
    <n v="59.769973040113797"/>
    <s v="C-Hea-HVAC-Vent-All-All-C"/>
    <n v="0"/>
    <n v="1.9789161843432324E-2"/>
    <n v="1.1394082456398474E-4"/>
    <n v="2.9563497911667686E-4"/>
    <n v="6.6327290509782038E-4"/>
    <n v="1.3134123460150906E-3"/>
    <n v="2.3334381406983585E-3"/>
    <n v="3.7735636031554021E-3"/>
    <n v="5.6236086459895982E-3"/>
    <n v="7.8076710758224269E-3"/>
    <n v="1.0192666717245259E-2"/>
    <n v="1.2616814110971687E-2"/>
    <n v="1.4911623821626021E-2"/>
    <n v="1.694576802552562E-2"/>
    <n v="1.8642498872792849E-2"/>
    <n v="1.9789161843432324E-2"/>
    <n v="1.9789161843432324E-2"/>
    <n v="1.9789161843432324E-2"/>
    <n v="1.9789161843432324E-2"/>
    <n v="1.9789161843432324E-2"/>
    <n v="1.9789161843432324E-2"/>
    <n v="1.9789161843432324E-2"/>
    <n v="1.1394082456398474E-4"/>
    <n v="1.8169415455269214E-4"/>
    <n v="3.6763792598114357E-4"/>
    <n v="6.5013944091727013E-4"/>
    <n v="1.0200257946832679E-3"/>
    <n v="1.4401254624570434E-3"/>
    <n v="1.8500450428341963E-3"/>
    <n v="2.1840624298328287E-3"/>
    <n v="2.3849956414228319E-3"/>
    <n v="2.4241473937264275E-3"/>
    <n v="2.2948097106543336E-3"/>
    <n v="2.0341442038995972E-3"/>
    <n v="1.6967308472672299E-3"/>
    <n v="1.3351914679346954E-3"/>
    <n v="9.94078155427401E-4"/>
    <n v="7.0226605430838277E-4"/>
    <n v="4.725759210810686E-4"/>
    <n v="3.0360972555251015E-4"/>
    <n v="1.8660772577960675E-4"/>
    <n v="1.0993414904210133E-4"/>
    <n v="1.9789161843432324E-2"/>
    <n v="1.9789161843432324E-2"/>
    <n v="1.1394082456398474E-4"/>
    <n v="2.9563497911667686E-4"/>
    <n v="6.6327290509782038E-4"/>
    <n v="1.3134123460150906E-3"/>
    <n v="2.3334381406983585E-3"/>
    <n v="3.7735636031554021E-3"/>
    <n v="5.6236086459895982E-3"/>
    <n v="7.8076710758224269E-3"/>
    <n v="1.0192666717245259E-2"/>
    <n v="1.2616814110971687E-2"/>
    <n v="1.4911623821626021E-2"/>
    <n v="1.694576802552562E-2"/>
    <n v="1.8642498872792849E-2"/>
    <n v="1.9789161843432324E-2"/>
    <n v="1.9789161843432324E-2"/>
    <n v="1.9789161843432324E-2"/>
    <n v="1.9789161843432324E-2"/>
    <n v="1.9789161843432324E-2"/>
    <n v="1.9789161843432324E-2"/>
    <n v="1.9789161843432324E-2"/>
  </r>
  <r>
    <x v="54"/>
    <s v="Under $55"/>
    <n v="54.273842895532873"/>
    <s v="HVAC"/>
    <s v="Rural"/>
    <s v="SC-Retro"/>
    <s v="M_Input_Retro"/>
    <x v="2"/>
    <s v="Residential Care"/>
    <s v="VRF-Retro-Residential Care"/>
    <n v="6.7155277364719336E-4"/>
    <n v="1.0718815181537675E-3"/>
    <n v="2.1731631021676347E-3"/>
    <n v="3.8486752672887373E-3"/>
    <n v="6.0481028730657227E-3"/>
    <n v="8.551797531342914E-3"/>
    <n v="1.0990127288787371E-2"/>
    <n v="1.2951987995353338E-2"/>
    <n v="1.4106445322736349E-2"/>
    <n v="1.4261323184003029E-2"/>
    <n v="1.3419896875285406E-2"/>
    <n v="1.1828165266833309E-2"/>
    <n v="9.800774103513531E-3"/>
    <n v="7.6604996044895447E-3"/>
    <n v="5.6690807596909316E-3"/>
    <n v="3.9834366808021559E-3"/>
    <n v="2.6650428988625996E-3"/>
    <n v="1.7017137563973236E-3"/>
    <n v="1.0392108287313713E-3"/>
    <n v="6.0810417440066811E-4"/>
    <n v="0.11596880589706973"/>
    <n v="35.516117526786587"/>
    <n v="54.273842895532873"/>
    <s v="C-Hea-HVAC-Vent-All-All-C"/>
    <n v="0"/>
    <n v="0.11596880589706973"/>
    <n v="6.7155277364719336E-4"/>
    <n v="1.7434342918009609E-3"/>
    <n v="3.9165973939685956E-3"/>
    <n v="7.7652726612573329E-3"/>
    <n v="1.3813375534323056E-2"/>
    <n v="2.2365173065665968E-2"/>
    <n v="3.3355300354453339E-2"/>
    <n v="4.6307288349806679E-2"/>
    <n v="6.0413733672543025E-2"/>
    <n v="7.467505685654606E-2"/>
    <n v="8.809495373183146E-2"/>
    <n v="9.9923118998664767E-2"/>
    <n v="0.1097238931021783"/>
    <n v="0.11596880589706973"/>
    <n v="0.11596880589706973"/>
    <n v="0.11596880589706973"/>
    <n v="0.11596880589706973"/>
    <n v="0.11596880589706973"/>
    <n v="0.11596880589706973"/>
    <n v="0.11596880589706973"/>
    <n v="6.7155277364719336E-4"/>
    <n v="1.0718815181537675E-3"/>
    <n v="2.1731631021676347E-3"/>
    <n v="3.8486752672887373E-3"/>
    <n v="6.0481028730657227E-3"/>
    <n v="8.551797531342914E-3"/>
    <n v="1.0990127288787371E-2"/>
    <n v="1.2951987995353338E-2"/>
    <n v="1.4106445322736349E-2"/>
    <n v="1.4261323184003029E-2"/>
    <n v="1.3419896875285406E-2"/>
    <n v="1.1828165266833309E-2"/>
    <n v="9.800774103513531E-3"/>
    <n v="7.6604996044895447E-3"/>
    <n v="5.6690807596909316E-3"/>
    <n v="3.9834366808021559E-3"/>
    <n v="2.6650428988625996E-3"/>
    <n v="1.7017137563973236E-3"/>
    <n v="1.0392108287313713E-3"/>
    <n v="6.0810417440066811E-4"/>
    <n v="0.11596880589706973"/>
    <n v="0.11596880589706973"/>
    <n v="6.7155277364719336E-4"/>
    <n v="1.7434342918009609E-3"/>
    <n v="3.9165973939685956E-3"/>
    <n v="7.7652726612573329E-3"/>
    <n v="1.3813375534323056E-2"/>
    <n v="2.2365173065665968E-2"/>
    <n v="3.3355300354453339E-2"/>
    <n v="4.6307288349806679E-2"/>
    <n v="6.0413733672543025E-2"/>
    <n v="7.467505685654606E-2"/>
    <n v="8.809495373183146E-2"/>
    <n v="9.9923118998664767E-2"/>
    <n v="0.1097238931021783"/>
    <n v="0.11596880589706973"/>
    <n v="0.11596880589706973"/>
    <n v="0.11596880589706973"/>
    <n v="0.11596880589706973"/>
    <n v="0.11596880589706973"/>
    <n v="0.11596880589706973"/>
    <n v="0.11596880589706973"/>
  </r>
  <r>
    <x v="54"/>
    <s v="Under $45"/>
    <n v="43.986432156636454"/>
    <s v="HVAC"/>
    <s v="Rural"/>
    <s v="SC-Retro"/>
    <s v="M_Input_Retro"/>
    <x v="2"/>
    <s v="Assembly"/>
    <s v="VRF-Retro-Assembly"/>
    <n v="5.3783694565696094E-3"/>
    <n v="8.4765317983239129E-3"/>
    <n v="1.6988580417585521E-2"/>
    <n v="2.9718381969755132E-2"/>
    <n v="4.6239884397250526E-2"/>
    <n v="6.4902967895750785E-2"/>
    <n v="8.2963644295907552E-2"/>
    <n v="9.7380951982349265E-2"/>
    <n v="0.10558509573429355"/>
    <n v="0.10668999985372984"/>
    <n v="0.10067598081187212"/>
    <n v="8.9068627649166288E-2"/>
    <n v="7.4200053146015355E-2"/>
    <n v="5.8261650046022774E-2"/>
    <n v="4.3339205633748205E-2"/>
    <n v="3.0628820319948537E-2"/>
    <n v="2.0578959665709311E-2"/>
    <n v="1.3175853865849107E-2"/>
    <n v="8.0557836832954467E-3"/>
    <n v="4.7123957963992576E-3"/>
    <n v="0.89242161106434081"/>
    <n v="28.005745387800541"/>
    <n v="43.986432156636454"/>
    <s v="C-All-HVAC-Vent-All-All-E"/>
    <n v="0"/>
    <n v="0.89242161106434081"/>
    <n v="5.3783694565696094E-3"/>
    <n v="1.3854901254893522E-2"/>
    <n v="3.0843481672479044E-2"/>
    <n v="6.0561863642234176E-2"/>
    <n v="0.1068017480394847"/>
    <n v="0.17170471593523548"/>
    <n v="0.25466836023114303"/>
    <n v="0.35204931221349228"/>
    <n v="0.45763440794778582"/>
    <n v="0.56432440780151572"/>
    <n v="0.66500038861338784"/>
    <n v="0.75406901626255407"/>
    <n v="0.82826906940856948"/>
    <n v="0.88653071945459228"/>
    <n v="0.89242161106434081"/>
    <n v="0.89242161106434081"/>
    <n v="0.89242161106434081"/>
    <n v="0.89242161106434081"/>
    <n v="0.89242161106434081"/>
    <n v="0.89242161106434081"/>
    <n v="5.3783694565696094E-3"/>
    <n v="8.4765317983239129E-3"/>
    <n v="1.6988580417585521E-2"/>
    <n v="2.9718381969755132E-2"/>
    <n v="4.6239884397250526E-2"/>
    <n v="6.4902967895750785E-2"/>
    <n v="8.2963644295907552E-2"/>
    <n v="9.7380951982349265E-2"/>
    <n v="0.10558509573429355"/>
    <n v="0.10668999985372984"/>
    <n v="0.10067598081187212"/>
    <n v="8.9068627649166288E-2"/>
    <n v="7.4200053146015355E-2"/>
    <n v="5.8261650046022774E-2"/>
    <n v="4.3339205633748205E-2"/>
    <n v="3.0628820319948537E-2"/>
    <n v="2.0578959665709311E-2"/>
    <n v="1.3175853865849107E-2"/>
    <n v="8.0557836832954467E-3"/>
    <n v="4.7123957963992576E-3"/>
    <n v="0.89242161106434081"/>
    <n v="0.89242161106434081"/>
    <n v="5.3783694565696094E-3"/>
    <n v="1.3854901254893522E-2"/>
    <n v="3.0843481672479044E-2"/>
    <n v="6.0561863642234176E-2"/>
    <n v="0.1068017480394847"/>
    <n v="0.17170471593523548"/>
    <n v="0.25466836023114303"/>
    <n v="0.35204931221349228"/>
    <n v="0.45763440794778582"/>
    <n v="0.56432440780151572"/>
    <n v="0.66500038861338784"/>
    <n v="0.75406901626255407"/>
    <n v="0.82826906940856948"/>
    <n v="0.88653071945459228"/>
    <n v="0.89242161106434081"/>
    <n v="0.89242161106434081"/>
    <n v="0.89242161106434081"/>
    <n v="0.89242161106434081"/>
    <n v="0.89242161106434081"/>
    <n v="0.89242161106434081"/>
  </r>
  <r>
    <x v="54"/>
    <s v="Under $35"/>
    <n v="30.111611157255023"/>
    <s v="HVAC"/>
    <s v="Rural"/>
    <s v="SC-Retro"/>
    <s v="M_Input_Retro"/>
    <x v="2"/>
    <s v="Other"/>
    <s v="VRF-Retro-Other"/>
    <n v="4.3313967304170231E-4"/>
    <n v="6.8976292672011071E-4"/>
    <n v="1.3992997916025666E-3"/>
    <n v="2.4822131724375192E-3"/>
    <n v="3.9181286302903701E-3"/>
    <n v="5.5666294653904961E-3"/>
    <n v="7.1748445062630242E-3"/>
    <n v="8.4786806871323204E-3"/>
    <n v="9.2399584395922267E-3"/>
    <n v="9.3382784354920177E-3"/>
    <n v="8.7811086910697146E-3"/>
    <n v="7.7344098807099323E-3"/>
    <n v="6.3973161527784853E-3"/>
    <n v="4.9942382383154462E-3"/>
    <n v="3.6912392740267447E-3"/>
    <n v="2.5886669440282721E-3"/>
    <n v="1.7288243586946409E-3"/>
    <n v="1.1021852291722436E-3"/>
    <n v="6.7217966310092754E-4"/>
    <n v="3.9288439689612054E-4"/>
    <n v="6.5883464070889283E-2"/>
    <n v="18.665256414702188"/>
    <n v="30.111611157255023"/>
    <s v="C-All-HVAC-Vent-All-All-E"/>
    <n v="0"/>
    <n v="6.5883464070889283E-2"/>
    <n v="4.3313967304170231E-4"/>
    <n v="1.122902599761813E-3"/>
    <n v="2.5222023913643796E-3"/>
    <n v="5.0044155638018992E-3"/>
    <n v="8.9225441940922693E-3"/>
    <n v="1.4489173659482765E-2"/>
    <n v="2.1664018165745789E-2"/>
    <n v="3.0142698852878111E-2"/>
    <n v="3.9382657292470341E-2"/>
    <n v="4.8720935727962357E-2"/>
    <n v="5.7502044419032075E-2"/>
    <n v="6.5236454299742008E-2"/>
    <n v="6.5883464070889283E-2"/>
    <n v="6.5883464070889283E-2"/>
    <n v="6.5883464070889283E-2"/>
    <n v="6.5883464070889283E-2"/>
    <n v="6.5883464070889283E-2"/>
    <n v="6.5883464070889283E-2"/>
    <n v="6.5883464070889283E-2"/>
    <n v="6.5883464070889283E-2"/>
    <n v="4.3313967304170231E-4"/>
    <n v="6.8976292672011071E-4"/>
    <n v="1.3992997916025666E-3"/>
    <n v="2.4822131724375192E-3"/>
    <n v="3.9181286302903701E-3"/>
    <n v="5.5666294653904961E-3"/>
    <n v="7.1748445062630242E-3"/>
    <n v="8.4786806871323204E-3"/>
    <n v="9.2399584395922267E-3"/>
    <n v="9.3382784354920177E-3"/>
    <n v="8.7811086910697146E-3"/>
    <n v="7.7344098807099323E-3"/>
    <n v="6.3973161527784853E-3"/>
    <n v="4.9942382383154462E-3"/>
    <n v="3.6912392740267447E-3"/>
    <n v="2.5886669440282721E-3"/>
    <n v="1.7288243586946409E-3"/>
    <n v="1.1021852291722436E-3"/>
    <n v="6.7217966310092754E-4"/>
    <n v="3.9288439689612054E-4"/>
    <n v="6.5883464070889283E-2"/>
    <n v="6.5883464070889283E-2"/>
    <n v="4.3313967304170231E-4"/>
    <n v="1.122902599761813E-3"/>
    <n v="2.5222023913643796E-3"/>
    <n v="5.0044155638018992E-3"/>
    <n v="8.9225441940922693E-3"/>
    <n v="1.4489173659482765E-2"/>
    <n v="2.1664018165745789E-2"/>
    <n v="3.0142698852878111E-2"/>
    <n v="3.9382657292470341E-2"/>
    <n v="4.8720935727962357E-2"/>
    <n v="5.7502044419032075E-2"/>
    <n v="6.5236454299742008E-2"/>
    <n v="6.5883464070889283E-2"/>
    <n v="6.5883464070889283E-2"/>
    <n v="6.5883464070889283E-2"/>
    <n v="6.5883464070889283E-2"/>
    <n v="6.5883464070889283E-2"/>
    <n v="6.5883464070889283E-2"/>
    <n v="6.5883464070889283E-2"/>
    <n v="6.5883464070889283E-2"/>
  </r>
  <r>
    <x v="54"/>
    <s v="Under $55"/>
    <n v="50.449421431107119"/>
    <s v="HVAC"/>
    <s v="Rural"/>
    <s v="SC-New"/>
    <s v="M_Input"/>
    <x v="2"/>
    <s v="Large Off"/>
    <s v="VRF-NEW-Large Off"/>
    <n v="7.3193706324932775E-4"/>
    <n v="9.0569317883073923E-4"/>
    <n v="1.83973581960793E-3"/>
    <n v="2.3158117990509626E-3"/>
    <n v="3.0467541610536926E-3"/>
    <n v="4.5618976453212943E-3"/>
    <n v="5.8196373945513646E-3"/>
    <n v="7.7428949300354299E-3"/>
    <n v="9.9757523915115949E-3"/>
    <n v="1.0609749167880453E-2"/>
    <n v="1.3107920607519837E-2"/>
    <n v="1.3568349258223349E-2"/>
    <n v="1.4364974346752407E-2"/>
    <n v="1.3647961903082094E-2"/>
    <n v="1.3896969353397712E-2"/>
    <n v="1.4903738521526398E-2"/>
    <n v="1.576844327732943E-2"/>
    <n v="1.6633148033132469E-2"/>
    <n v="1.7497852788935508E-2"/>
    <n v="1.8362557544738541E-2"/>
    <n v="0.1993017791857305"/>
    <n v="33.07056675935609"/>
    <n v="50.449421431107119"/>
    <s v="C-Off-HVAC-Vent-All-All-E"/>
    <n v="0"/>
    <n v="0.1993017791857305"/>
    <n v="7.3193706324932775E-4"/>
    <n v="1.6376302420800671E-3"/>
    <n v="3.4773660616879971E-3"/>
    <n v="5.7931778607389593E-3"/>
    <n v="8.8399320217926527E-3"/>
    <n v="1.3401829667113948E-2"/>
    <n v="1.9221467061665311E-2"/>
    <n v="2.6964361991700742E-2"/>
    <n v="3.6940114383212333E-2"/>
    <n v="4.7549863551092787E-2"/>
    <n v="6.0657784158612622E-2"/>
    <n v="7.4226133416835968E-2"/>
    <n v="8.8591107763588375E-2"/>
    <n v="0.10223906966667047"/>
    <n v="0.11613603902006818"/>
    <n v="0.13103977754159457"/>
    <n v="0.146808220818924"/>
    <n v="0.16344136885205646"/>
    <n v="0.18093922164099197"/>
    <n v="0.1993017791857305"/>
    <n v="7.3193706324932775E-4"/>
    <n v="9.0569317883073923E-4"/>
    <n v="1.83973581960793E-3"/>
    <n v="2.3158117990509626E-3"/>
    <n v="3.0467541610536926E-3"/>
    <n v="4.5618976453212943E-3"/>
    <n v="5.8196373945513646E-3"/>
    <n v="7.7428949300354299E-3"/>
    <n v="9.9757523915115949E-3"/>
    <n v="1.0609749167880453E-2"/>
    <n v="1.3107920607519837E-2"/>
    <n v="1.3568349258223349E-2"/>
    <n v="1.4364974346752407E-2"/>
    <n v="1.3647961903082094E-2"/>
    <n v="1.3896969353397712E-2"/>
    <n v="1.4903738521526398E-2"/>
    <n v="1.576844327732943E-2"/>
    <n v="1.6633148033132469E-2"/>
    <n v="1.7497852788935508E-2"/>
    <n v="1.8362557544738541E-2"/>
    <n v="0.1993017791857305"/>
    <n v="0.1993017791857305"/>
    <n v="7.3193706324932775E-4"/>
    <n v="1.6376302420800671E-3"/>
    <n v="3.4773660616879971E-3"/>
    <n v="5.7931778607389593E-3"/>
    <n v="8.8399320217926527E-3"/>
    <n v="1.3401829667113948E-2"/>
    <n v="1.9221467061665311E-2"/>
    <n v="2.6964361991700742E-2"/>
    <n v="3.6940114383212333E-2"/>
    <n v="4.7549863551092787E-2"/>
    <n v="6.0657784158612622E-2"/>
    <n v="7.4226133416835968E-2"/>
    <n v="8.8591107763588375E-2"/>
    <n v="0.10223906966667047"/>
    <n v="0.11613603902006818"/>
    <n v="0.13103977754159457"/>
    <n v="0.146808220818924"/>
    <n v="0.16344136885205646"/>
    <n v="0.18093922164099197"/>
    <n v="0.1993017791857305"/>
  </r>
  <r>
    <x v="54"/>
    <s v="Under $55"/>
    <n v="50.871935613745798"/>
    <s v="HVAC"/>
    <s v="Rural"/>
    <s v="SC-New"/>
    <s v="M_Input"/>
    <x v="2"/>
    <s v="Medium Off"/>
    <s v="VRF-NEW-Medium Off"/>
    <n v="6.637929245413272E-3"/>
    <n v="7.1960204057777968E-3"/>
    <n v="1.7185050934143447E-2"/>
    <n v="2.1607788223326263E-2"/>
    <n v="2.7851291080464337E-2"/>
    <n v="4.2776831398295717E-2"/>
    <n v="5.4826454111367683E-2"/>
    <n v="7.178858111127577E-2"/>
    <n v="8.9838325410652398E-2"/>
    <n v="9.810633442841693E-2"/>
    <n v="0.12515476954825824"/>
    <n v="0.1253342313228091"/>
    <n v="0.13637147174618172"/>
    <n v="0.12190394819504674"/>
    <n v="0.12727652448081742"/>
    <n v="0.14063551556884166"/>
    <n v="0.15269339817821781"/>
    <n v="0.16475128078759391"/>
    <n v="0.17680916339697003"/>
    <n v="0.18886704600634624"/>
    <n v="1.8976119555802162"/>
    <n v="33.355002073086638"/>
    <n v="50.871935613745798"/>
    <s v="C-Off-HVAC-Vent-All-All-E"/>
    <n v="0"/>
    <n v="1.8976119555802162"/>
    <n v="6.637929245413272E-3"/>
    <n v="1.3833949651191068E-2"/>
    <n v="3.1019000585334515E-2"/>
    <n v="5.2626788808660778E-2"/>
    <n v="8.0478079889125115E-2"/>
    <n v="0.12325491128742083"/>
    <n v="0.17808136539878852"/>
    <n v="0.24986994651006428"/>
    <n v="0.33970827192071668"/>
    <n v="0.43781460634913361"/>
    <n v="0.56296937589739182"/>
    <n v="0.6883036072202009"/>
    <n v="0.82467507896638259"/>
    <n v="0.94657902716142939"/>
    <n v="1.0738555516422468"/>
    <n v="1.2144910672110885"/>
    <n v="1.3671844653893062"/>
    <n v="1.5319357461769001"/>
    <n v="1.70874490957387"/>
    <n v="1.8976119555802162"/>
    <n v="6.637929245413272E-3"/>
    <n v="7.1960204057777968E-3"/>
    <n v="1.7185050934143447E-2"/>
    <n v="2.1607788223326263E-2"/>
    <n v="2.7851291080464337E-2"/>
    <n v="4.2776831398295717E-2"/>
    <n v="5.4826454111367683E-2"/>
    <n v="7.178858111127577E-2"/>
    <n v="8.9838325410652398E-2"/>
    <n v="9.810633442841693E-2"/>
    <n v="0.12515476954825824"/>
    <n v="0.1253342313228091"/>
    <n v="0.13637147174618172"/>
    <n v="0.12190394819504674"/>
    <n v="0.12727652448081742"/>
    <n v="0.14063551556884166"/>
    <n v="0.15269339817821781"/>
    <n v="0.16475128078759391"/>
    <n v="0.17680916339697003"/>
    <n v="0.18886704600634624"/>
    <n v="1.8976119555802162"/>
    <n v="1.8976119555802162"/>
    <n v="6.637929245413272E-3"/>
    <n v="1.3833949651191068E-2"/>
    <n v="3.1019000585334515E-2"/>
    <n v="5.2626788808660778E-2"/>
    <n v="8.0478079889125115E-2"/>
    <n v="0.12325491128742083"/>
    <n v="0.17808136539878852"/>
    <n v="0.24986994651006428"/>
    <n v="0.33970827192071668"/>
    <n v="0.43781460634913361"/>
    <n v="0.56296937589739182"/>
    <n v="0.6883036072202009"/>
    <n v="0.82467507896638259"/>
    <n v="0.94657902716142939"/>
    <n v="1.0738555516422468"/>
    <n v="1.2144910672110885"/>
    <n v="1.3671844653893062"/>
    <n v="1.5319357461769001"/>
    <n v="1.70874490957387"/>
    <n v="1.8976119555802162"/>
  </r>
  <r>
    <x v="54"/>
    <s v="Under $35"/>
    <n v="30.363016948732874"/>
    <s v="HVAC"/>
    <s v="Rural"/>
    <s v="SC-New"/>
    <s v="M_Input"/>
    <x v="2"/>
    <s v="Small Off"/>
    <s v="VRF-NEW-Small Off"/>
    <n v="2.8714452153187861E-3"/>
    <n v="3.0890409407894012E-3"/>
    <n v="7.3764020610337872E-3"/>
    <n v="9.310071037823232E-3"/>
    <n v="1.1989816112621256E-2"/>
    <n v="1.8284015548241602E-2"/>
    <n v="2.3475441925996331E-2"/>
    <n v="3.0819698154220171E-2"/>
    <n v="3.8620961475249023E-2"/>
    <n v="4.200876921846744E-2"/>
    <n v="5.3768925536212077E-2"/>
    <n v="5.3650933314041312E-2"/>
    <n v="5.7907633687166164E-2"/>
    <n v="5.2434342458019367E-2"/>
    <n v="5.4782515263692884E-2"/>
    <n v="6.0187482945324174E-2"/>
    <n v="6.5032425945404718E-2"/>
    <n v="6.9877368945485241E-2"/>
    <n v="7.4722311945565806E-2"/>
    <n v="7.9567254945646343E-2"/>
    <n v="0.80977685667631905"/>
    <n v="19.548457927453022"/>
    <n v="30.363016948732874"/>
    <s v="C-Off-HVAC-Vent-All-All-E"/>
    <n v="0"/>
    <n v="0.80977685667631905"/>
    <n v="2.8714452153187861E-3"/>
    <n v="5.9604861561081872E-3"/>
    <n v="1.3336888217141974E-2"/>
    <n v="2.2646959254965206E-2"/>
    <n v="3.4636775367586463E-2"/>
    <n v="5.2920790915828061E-2"/>
    <n v="7.6396232841824396E-2"/>
    <n v="0.10721593099604457"/>
    <n v="0.14583689247129358"/>
    <n v="0.18784566168976102"/>
    <n v="0.24161458722597309"/>
    <n v="0.29526552054001443"/>
    <n v="0.3531731542271806"/>
    <n v="0.40560749668519996"/>
    <n v="0.46039001194889284"/>
    <n v="0.52057749489421701"/>
    <n v="0.58560992083962171"/>
    <n v="0.65548728978510695"/>
    <n v="0.73020960173067273"/>
    <n v="0.80977685667631905"/>
    <n v="2.8714452153187861E-3"/>
    <n v="3.0890409407894012E-3"/>
    <n v="7.3764020610337872E-3"/>
    <n v="9.310071037823232E-3"/>
    <n v="1.1989816112621256E-2"/>
    <n v="1.8284015548241602E-2"/>
    <n v="2.3475441925996331E-2"/>
    <n v="3.0819698154220171E-2"/>
    <n v="3.8620961475249023E-2"/>
    <n v="4.200876921846744E-2"/>
    <n v="5.3768925536212077E-2"/>
    <n v="5.3650933314041312E-2"/>
    <n v="5.7907633687166164E-2"/>
    <n v="5.2434342458019367E-2"/>
    <n v="5.4782515263692884E-2"/>
    <n v="6.0187482945324174E-2"/>
    <n v="6.5032425945404718E-2"/>
    <n v="6.9877368945485241E-2"/>
    <n v="7.4722311945565806E-2"/>
    <n v="7.9567254945646343E-2"/>
    <n v="0.80977685667631905"/>
    <n v="0.80977685667631905"/>
    <n v="2.8714452153187861E-3"/>
    <n v="5.9604861561081872E-3"/>
    <n v="1.3336888217141974E-2"/>
    <n v="2.2646959254965206E-2"/>
    <n v="3.4636775367586463E-2"/>
    <n v="5.2920790915828061E-2"/>
    <n v="7.6396232841824396E-2"/>
    <n v="0.10721593099604457"/>
    <n v="0.14583689247129358"/>
    <n v="0.18784566168976102"/>
    <n v="0.24161458722597309"/>
    <n v="0.29526552054001443"/>
    <n v="0.3531731542271806"/>
    <n v="0.40560749668519996"/>
    <n v="0.46039001194889284"/>
    <n v="0.52057749489421701"/>
    <n v="0.58560992083962171"/>
    <n v="0.65548728978510695"/>
    <n v="0.73020960173067273"/>
    <n v="0.80977685667631905"/>
  </r>
  <r>
    <x v="54"/>
    <s v="Under $65"/>
    <n v="62.808626465419984"/>
    <s v="HVAC"/>
    <s v="Rural"/>
    <s v="SC-New"/>
    <s v="M_Input"/>
    <x v="2"/>
    <s v="XLarge Ret"/>
    <s v="VRF-NEW-XLarge Ret"/>
    <n v="1.2700089859972748E-4"/>
    <n v="1.6878470792952859E-4"/>
    <n v="2.4642115259460707E-4"/>
    <n v="3.4367318381700162E-4"/>
    <n v="6.2737380149549256E-4"/>
    <n v="9.9493872755286659E-4"/>
    <n v="1.3366784004249558E-3"/>
    <n v="2.2999491892552026E-3"/>
    <n v="3.0992996788694071E-3"/>
    <n v="3.1638680946620397E-3"/>
    <n v="3.5074375467987113E-3"/>
    <n v="3.6511528695908728E-3"/>
    <n v="3.3457966838142312E-3"/>
    <n v="3.4985246957806495E-3"/>
    <n v="3.3496072667488848E-3"/>
    <n v="3.6514193217704752E-3"/>
    <n v="3.9189893794348485E-3"/>
    <n v="4.18655943709922E-3"/>
    <n v="4.4541294947635932E-3"/>
    <n v="4.7216995524279656E-3"/>
    <n v="5.0693304083430278E-2"/>
    <n v="41.551599008432973"/>
    <n v="62.808626465419984"/>
    <s v="C-Ret-HVAC-Vent-All-All-E"/>
    <n v="0"/>
    <n v="5.0693304083430278E-2"/>
    <n v="1.2700089859972748E-4"/>
    <n v="2.9578560652925609E-4"/>
    <n v="5.422067591238631E-4"/>
    <n v="8.8587994294086472E-4"/>
    <n v="1.5132537444363572E-3"/>
    <n v="2.508192471989224E-3"/>
    <n v="3.8448708724141798E-3"/>
    <n v="6.1448200616693819E-3"/>
    <n v="9.2441197405387886E-3"/>
    <n v="1.2407987835200827E-2"/>
    <n v="1.591542538199954E-2"/>
    <n v="1.9566578251590413E-2"/>
    <n v="2.2912374935404645E-2"/>
    <n v="2.6410899631185293E-2"/>
    <n v="2.9760506897934177E-2"/>
    <n v="3.3411926219704652E-2"/>
    <n v="3.7330915599139501E-2"/>
    <n v="4.1517475036238718E-2"/>
    <n v="4.5971604531002311E-2"/>
    <n v="5.0693304083430278E-2"/>
    <n v="1.2700089859972748E-4"/>
    <n v="1.6878470792952859E-4"/>
    <n v="2.4642115259460707E-4"/>
    <n v="3.4367318381700162E-4"/>
    <n v="6.2737380149549256E-4"/>
    <n v="9.9493872755286659E-4"/>
    <n v="1.3366784004249558E-3"/>
    <n v="2.2999491892552026E-3"/>
    <n v="3.0992996788694071E-3"/>
    <n v="3.1638680946620397E-3"/>
    <n v="3.5074375467987113E-3"/>
    <n v="3.6511528695908728E-3"/>
    <n v="3.3457966838142312E-3"/>
    <n v="3.4985246957806495E-3"/>
    <n v="3.3496072667488848E-3"/>
    <n v="3.6514193217704752E-3"/>
    <n v="3.9189893794348485E-3"/>
    <n v="4.18655943709922E-3"/>
    <n v="4.4541294947635932E-3"/>
    <n v="4.7216995524279656E-3"/>
    <n v="5.0693304083430278E-2"/>
    <n v="5.0693304083430278E-2"/>
    <n v="1.2700089859972748E-4"/>
    <n v="2.9578560652925609E-4"/>
    <n v="5.422067591238631E-4"/>
    <n v="8.8587994294086472E-4"/>
    <n v="1.5132537444363572E-3"/>
    <n v="2.508192471989224E-3"/>
    <n v="3.8448708724141798E-3"/>
    <n v="6.1448200616693819E-3"/>
    <n v="9.2441197405387886E-3"/>
    <n v="1.2407987835200827E-2"/>
    <n v="1.591542538199954E-2"/>
    <n v="1.9566578251590413E-2"/>
    <n v="2.2912374935404645E-2"/>
    <n v="2.6410899631185293E-2"/>
    <n v="2.9760506897934177E-2"/>
    <n v="3.3411926219704652E-2"/>
    <n v="3.7330915599139501E-2"/>
    <n v="4.1517475036238718E-2"/>
    <n v="4.5971604531002311E-2"/>
    <n v="5.0693304083430278E-2"/>
  </r>
  <r>
    <x v="54"/>
    <s v="Under $65"/>
    <n v="62.808626465419984"/>
    <s v="HVAC"/>
    <s v="Rural"/>
    <s v="SC-New"/>
    <s v="M_Input"/>
    <x v="2"/>
    <s v="Large Ret"/>
    <s v="VRF-NEW-Large Ret"/>
    <n v="5.4057658676482675E-5"/>
    <n v="7.107870722716992E-5"/>
    <n v="1.0302635354180928E-4"/>
    <n v="1.4321619399614713E-4"/>
    <n v="2.6701623905698338E-4"/>
    <n v="4.2931317369115387E-4"/>
    <n v="5.7348140799299305E-4"/>
    <n v="9.6903309157752497E-4"/>
    <n v="1.3061055719351842E-3"/>
    <n v="1.3338786521413265E-3"/>
    <n v="1.4854504590092979E-3"/>
    <n v="1.5437212389782825E-3"/>
    <n v="1.4253784665865413E-3"/>
    <n v="1.4855914569094594E-3"/>
    <n v="1.4198116441660039E-3"/>
    <n v="1.5414611356372745E-3"/>
    <n v="1.6485963325373883E-3"/>
    <n v="1.7557315294375016E-3"/>
    <n v="1.8628667263376154E-3"/>
    <n v="1.9700019232377288E-3"/>
    <n v="2.1388817962673869E-2"/>
    <n v="41.551599008432973"/>
    <n v="62.808626465419984"/>
    <s v="C-Ret-HVAC-Vent-All-All-E"/>
    <n v="0"/>
    <n v="2.1388817962673869E-2"/>
    <n v="5.4057658676482675E-5"/>
    <n v="1.2513636590365259E-4"/>
    <n v="2.2816271944546188E-4"/>
    <n v="3.7137891344160903E-4"/>
    <n v="6.3839515249859246E-4"/>
    <n v="1.0677083261897463E-3"/>
    <n v="1.6411897341827393E-3"/>
    <n v="2.6102228257602641E-3"/>
    <n v="3.9163283976954479E-3"/>
    <n v="5.2502070498367743E-3"/>
    <n v="6.735657508846072E-3"/>
    <n v="8.279378747824355E-3"/>
    <n v="9.7047572144108966E-3"/>
    <n v="1.1190348671320356E-2"/>
    <n v="1.261016031548636E-2"/>
    <n v="1.4151621451123635E-2"/>
    <n v="1.5800217783661023E-2"/>
    <n v="1.7555949313098524E-2"/>
    <n v="1.941881603943614E-2"/>
    <n v="2.1388817962673869E-2"/>
    <n v="5.4057658676482675E-5"/>
    <n v="7.107870722716992E-5"/>
    <n v="1.0302635354180928E-4"/>
    <n v="1.4321619399614713E-4"/>
    <n v="2.6701623905698338E-4"/>
    <n v="4.2931317369115387E-4"/>
    <n v="5.7348140799299305E-4"/>
    <n v="9.6903309157752497E-4"/>
    <n v="1.3061055719351842E-3"/>
    <n v="1.3338786521413265E-3"/>
    <n v="1.4854504590092979E-3"/>
    <n v="1.5437212389782825E-3"/>
    <n v="1.4253784665865413E-3"/>
    <n v="1.4855914569094594E-3"/>
    <n v="1.4198116441660039E-3"/>
    <n v="1.5414611356372745E-3"/>
    <n v="1.6485963325373883E-3"/>
    <n v="1.7557315294375016E-3"/>
    <n v="1.8628667263376154E-3"/>
    <n v="1.9700019232377288E-3"/>
    <n v="2.1388817962673869E-2"/>
    <n v="2.1388817962673869E-2"/>
    <n v="5.4057658676482675E-5"/>
    <n v="1.2513636590365259E-4"/>
    <n v="2.2816271944546188E-4"/>
    <n v="3.7137891344160903E-4"/>
    <n v="6.3839515249859246E-4"/>
    <n v="1.0677083261897463E-3"/>
    <n v="1.6411897341827393E-3"/>
    <n v="2.6102228257602641E-3"/>
    <n v="3.9163283976954479E-3"/>
    <n v="5.2502070498367743E-3"/>
    <n v="6.735657508846072E-3"/>
    <n v="8.279378747824355E-3"/>
    <n v="9.7047572144108966E-3"/>
    <n v="1.1190348671320356E-2"/>
    <n v="1.261016031548636E-2"/>
    <n v="1.4151621451123635E-2"/>
    <n v="1.5800217783661023E-2"/>
    <n v="1.7555949313098524E-2"/>
    <n v="1.941881603943614E-2"/>
    <n v="2.1388817962673869E-2"/>
  </r>
  <r>
    <x v="54"/>
    <s v="Under $65"/>
    <n v="62.808626465419984"/>
    <s v="HVAC"/>
    <s v="Rural"/>
    <s v="SC-New"/>
    <s v="M_Input"/>
    <x v="2"/>
    <s v="Medium Ret"/>
    <s v="VRF-NEW-Medium Ret"/>
    <n v="2.2797694404505815E-4"/>
    <n v="2.988970091489326E-4"/>
    <n v="4.1951367136622265E-4"/>
    <n v="5.8612258541540724E-4"/>
    <n v="1.1042310510698276E-3"/>
    <n v="1.7980650951271613E-3"/>
    <n v="2.4116655461299328E-3"/>
    <n v="3.9961962984125582E-3"/>
    <n v="5.4447284483639851E-3"/>
    <n v="5.5257802591391087E-3"/>
    <n v="6.1930306239471765E-3"/>
    <n v="6.4300149533877554E-3"/>
    <n v="6.0535344737520612E-3"/>
    <n v="6.2925582963610114E-3"/>
    <n v="5.9505464005659555E-3"/>
    <n v="6.4581429308739127E-3"/>
    <n v="6.9049088688479974E-3"/>
    <n v="7.3516748068220804E-3"/>
    <n v="7.7984407447961642E-3"/>
    <n v="8.2452066827702463E-3"/>
    <n v="8.9491235690342563E-2"/>
    <n v="41.551599008432973"/>
    <n v="62.808626465419984"/>
    <s v="C-Ret-HVAC-Vent-All-All-E"/>
    <n v="0"/>
    <n v="8.9491235690342563E-2"/>
    <n v="2.2797694404505815E-4"/>
    <n v="5.2687395319399072E-4"/>
    <n v="9.4638762456021337E-4"/>
    <n v="1.5325102099756206E-3"/>
    <n v="2.636741261045448E-3"/>
    <n v="4.4348063561726091E-3"/>
    <n v="6.8464719023025415E-3"/>
    <n v="1.0842668200715101E-2"/>
    <n v="1.6287396649079085E-2"/>
    <n v="2.1813176908218192E-2"/>
    <n v="2.8006207532165369E-2"/>
    <n v="3.4436222485553128E-2"/>
    <n v="4.0489756959305193E-2"/>
    <n v="4.6782315255666201E-2"/>
    <n v="5.2732861656232158E-2"/>
    <n v="5.9191004587106071E-2"/>
    <n v="6.6095913455954072E-2"/>
    <n v="7.3447588262776156E-2"/>
    <n v="8.1246029007572315E-2"/>
    <n v="8.9491235690342563E-2"/>
    <n v="2.2797694404505815E-4"/>
    <n v="2.988970091489326E-4"/>
    <n v="4.1951367136622265E-4"/>
    <n v="5.8612258541540724E-4"/>
    <n v="1.1042310510698276E-3"/>
    <n v="1.7980650951271613E-3"/>
    <n v="2.4116655461299328E-3"/>
    <n v="3.9961962984125582E-3"/>
    <n v="5.4447284483639851E-3"/>
    <n v="5.5257802591391087E-3"/>
    <n v="6.1930306239471765E-3"/>
    <n v="6.4300149533877554E-3"/>
    <n v="6.0535344737520612E-3"/>
    <n v="6.2925582963610114E-3"/>
    <n v="5.9505464005659555E-3"/>
    <n v="6.4581429308739127E-3"/>
    <n v="6.9049088688479974E-3"/>
    <n v="7.3516748068220804E-3"/>
    <n v="7.7984407447961642E-3"/>
    <n v="8.2452066827702463E-3"/>
    <n v="8.9491235690342563E-2"/>
    <n v="8.9491235690342563E-2"/>
    <n v="2.2797694404505815E-4"/>
    <n v="5.2687395319399072E-4"/>
    <n v="9.4638762456021337E-4"/>
    <n v="1.5325102099756206E-3"/>
    <n v="2.636741261045448E-3"/>
    <n v="4.4348063561726091E-3"/>
    <n v="6.8464719023025415E-3"/>
    <n v="1.0842668200715101E-2"/>
    <n v="1.6287396649079085E-2"/>
    <n v="2.1813176908218192E-2"/>
    <n v="2.8006207532165369E-2"/>
    <n v="3.4436222485553128E-2"/>
    <n v="4.0489756959305193E-2"/>
    <n v="4.6782315255666201E-2"/>
    <n v="5.2732861656232158E-2"/>
    <n v="5.9191004587106071E-2"/>
    <n v="6.6095913455954072E-2"/>
    <n v="7.3447588262776156E-2"/>
    <n v="8.1246029007572315E-2"/>
    <n v="8.9491235690342563E-2"/>
  </r>
  <r>
    <x v="54"/>
    <s v="Under $65"/>
    <n v="62.808626465419984"/>
    <s v="HVAC"/>
    <s v="Rural"/>
    <s v="SC-New"/>
    <s v="M_Input"/>
    <x v="2"/>
    <s v="Small Ret"/>
    <s v="VRF-NEW-Small Ret"/>
    <n v="7.3818164626452705E-5"/>
    <n v="9.5397204007998965E-5"/>
    <n v="1.3356522250202815E-4"/>
    <n v="1.8695009257979492E-4"/>
    <n v="3.5909780821179199E-4"/>
    <n v="5.8819889720987048E-4"/>
    <n v="7.8952802789601867E-4"/>
    <n v="1.2990629731408183E-3"/>
    <n v="1.7675000319280995E-3"/>
    <n v="1.7948431997091554E-3"/>
    <n v="2.0158671029042404E-3"/>
    <n v="2.0951323015548019E-3"/>
    <n v="1.97548942414941E-3"/>
    <n v="2.0529741660285745E-3"/>
    <n v="1.9440633885570895E-3"/>
    <n v="2.1128970118979217E-3"/>
    <n v="2.2618570775013876E-3"/>
    <n v="2.410817143104853E-3"/>
    <n v="2.5597772087083176E-3"/>
    <n v="2.7087372743117835E-3"/>
    <n v="2.9225573720530407E-2"/>
    <n v="41.551599008432973"/>
    <n v="62.808626465419984"/>
    <s v="C-Ret-HVAC-Vent-All-All-E"/>
    <n v="0"/>
    <n v="2.9225573720530407E-2"/>
    <n v="7.3818164626452705E-5"/>
    <n v="1.6921536863445167E-4"/>
    <n v="3.0278059113647982E-4"/>
    <n v="4.8973068371627475E-4"/>
    <n v="8.4882849192806668E-4"/>
    <n v="1.4370273891379372E-3"/>
    <n v="2.2265554170339558E-3"/>
    <n v="3.5256183901747739E-3"/>
    <n v="5.2931184221028729E-3"/>
    <n v="7.0879616218120283E-3"/>
    <n v="9.1038287247162692E-3"/>
    <n v="1.1198961026271071E-2"/>
    <n v="1.3174450450420481E-2"/>
    <n v="1.5227424616449055E-2"/>
    <n v="1.7171488005006143E-2"/>
    <n v="1.9284385016904066E-2"/>
    <n v="2.1546242094405452E-2"/>
    <n v="2.3957059237510306E-2"/>
    <n v="2.6516836446218623E-2"/>
    <n v="2.9225573720530407E-2"/>
    <n v="7.3818164626452705E-5"/>
    <n v="9.5397204007998965E-5"/>
    <n v="1.3356522250202815E-4"/>
    <n v="1.8695009257979492E-4"/>
    <n v="3.5909780821179199E-4"/>
    <n v="5.8819889720987048E-4"/>
    <n v="7.8952802789601867E-4"/>
    <n v="1.2990629731408183E-3"/>
    <n v="1.7675000319280995E-3"/>
    <n v="1.7948431997091554E-3"/>
    <n v="2.0158671029042404E-3"/>
    <n v="2.0951323015548019E-3"/>
    <n v="1.97548942414941E-3"/>
    <n v="2.0529741660285745E-3"/>
    <n v="1.9440633885570895E-3"/>
    <n v="2.1128970118979217E-3"/>
    <n v="2.2618570775013876E-3"/>
    <n v="2.410817143104853E-3"/>
    <n v="2.5597772087083176E-3"/>
    <n v="2.7087372743117835E-3"/>
    <n v="2.9225573720530407E-2"/>
    <n v="2.9225573720530407E-2"/>
    <n v="7.3818164626452705E-5"/>
    <n v="1.6921536863445167E-4"/>
    <n v="3.0278059113647982E-4"/>
    <n v="4.8973068371627475E-4"/>
    <n v="8.4882849192806668E-4"/>
    <n v="1.4370273891379372E-3"/>
    <n v="2.2265554170339558E-3"/>
    <n v="3.5256183901747739E-3"/>
    <n v="5.2931184221028729E-3"/>
    <n v="7.0879616218120283E-3"/>
    <n v="9.1038287247162692E-3"/>
    <n v="1.1198961026271071E-2"/>
    <n v="1.3174450450420481E-2"/>
    <n v="1.5227424616449055E-2"/>
    <n v="1.7171488005006143E-2"/>
    <n v="1.9284385016904066E-2"/>
    <n v="2.1546242094405452E-2"/>
    <n v="2.3957059237510306E-2"/>
    <n v="2.6516836446218623E-2"/>
    <n v="2.9225573720530407E-2"/>
  </r>
  <r>
    <x v="54"/>
    <s v="Under $65"/>
    <n v="62.252959755935606"/>
    <s v="HVAC"/>
    <s v="Rural"/>
    <s v="SC-New"/>
    <s v="M_Input"/>
    <x v="2"/>
    <s v="School K-12"/>
    <s v="VRF-NEW-School K-12"/>
    <n v="1.9869214210972756E-4"/>
    <n v="3.6576473733637986E-4"/>
    <n v="6.4814944464062097E-4"/>
    <n v="1.4349926664964593E-3"/>
    <n v="2.4755509192618298E-3"/>
    <n v="2.8688412080218649E-3"/>
    <n v="3.7222493486737261E-3"/>
    <n v="4.9065549190683245E-3"/>
    <n v="6.0538114398703243E-3"/>
    <n v="6.5345185847193003E-3"/>
    <n v="7.4641059710113386E-3"/>
    <n v="7.2677974682239296E-3"/>
    <n v="8.6746696971871009E-3"/>
    <n v="8.0351054855801411E-3"/>
    <n v="8.9819455373570563E-3"/>
    <n v="8.5887612249905959E-3"/>
    <n v="8.1037572660625935E-3"/>
    <n v="7.6187533071345884E-3"/>
    <n v="7.1337493482065825E-3"/>
    <n v="6.6487453892785792E-3"/>
    <n v="0.10772651610523107"/>
    <n v="41.0810476196012"/>
    <n v="62.252959755935606"/>
    <s v="C-Sch-HVAC-Vent-All-All-C"/>
    <n v="0"/>
    <n v="0.10772651610523107"/>
    <n v="1.9869214210972756E-4"/>
    <n v="5.6445687944610737E-4"/>
    <n v="1.2126063240867283E-3"/>
    <n v="2.6475989905831877E-3"/>
    <n v="5.1231499098450175E-3"/>
    <n v="7.9919911178668833E-3"/>
    <n v="1.1714240466540609E-2"/>
    <n v="1.6620795385608934E-2"/>
    <n v="2.2674606825479258E-2"/>
    <n v="2.9209125410198558E-2"/>
    <n v="3.6673231381209898E-2"/>
    <n v="4.3941028849433829E-2"/>
    <n v="5.2615698546620931E-2"/>
    <n v="6.0650804032201071E-2"/>
    <n v="6.9632749569558131E-2"/>
    <n v="7.8221510794548726E-2"/>
    <n v="8.6325268060611318E-2"/>
    <n v="9.3944021367745906E-2"/>
    <n v="0.10107777071595249"/>
    <n v="0.10772651610523107"/>
    <n v="1.9869214210972756E-4"/>
    <n v="3.6576473733637986E-4"/>
    <n v="6.4814944464062097E-4"/>
    <n v="1.4349926664964593E-3"/>
    <n v="2.4755509192618298E-3"/>
    <n v="2.8688412080218649E-3"/>
    <n v="3.7222493486737261E-3"/>
    <n v="4.9065549190683245E-3"/>
    <n v="6.0538114398703243E-3"/>
    <n v="6.5345185847193003E-3"/>
    <n v="7.4641059710113386E-3"/>
    <n v="7.2677974682239296E-3"/>
    <n v="8.6746696971871009E-3"/>
    <n v="8.0351054855801411E-3"/>
    <n v="8.9819455373570563E-3"/>
    <n v="8.5887612249905959E-3"/>
    <n v="8.1037572660625935E-3"/>
    <n v="7.6187533071345884E-3"/>
    <n v="7.1337493482065825E-3"/>
    <n v="6.6487453892785792E-3"/>
    <n v="0.10772651610523107"/>
    <n v="0.10772651610523107"/>
    <n v="1.9869214210972756E-4"/>
    <n v="5.6445687944610737E-4"/>
    <n v="1.2126063240867283E-3"/>
    <n v="2.6475989905831877E-3"/>
    <n v="5.1231499098450175E-3"/>
    <n v="7.9919911178668833E-3"/>
    <n v="1.1714240466540609E-2"/>
    <n v="1.6620795385608934E-2"/>
    <n v="2.2674606825479258E-2"/>
    <n v="2.9209125410198558E-2"/>
    <n v="3.6673231381209898E-2"/>
    <n v="4.3941028849433829E-2"/>
    <n v="5.2615698546620931E-2"/>
    <n v="6.0650804032201071E-2"/>
    <n v="6.9632749569558131E-2"/>
    <n v="7.8221510794548726E-2"/>
    <n v="8.6325268060611318E-2"/>
    <n v="9.3944021367745906E-2"/>
    <n v="0.10107777071595249"/>
    <n v="0.10772651610523107"/>
  </r>
  <r>
    <x v="54"/>
    <s v="Under $65"/>
    <n v="60.00796682066138"/>
    <s v="HVAC"/>
    <s v="Rural"/>
    <s v="SC-New"/>
    <s v="M_Input"/>
    <x v="2"/>
    <s v="University"/>
    <s v="VRF-NEW-University"/>
    <n v="1.4723671429882042E-4"/>
    <n v="2.6235844548444775E-4"/>
    <n v="3.6038731939262676E-4"/>
    <n v="7.9873653607520168E-4"/>
    <n v="1.3421600945837961E-3"/>
    <n v="1.7932248178223213E-3"/>
    <n v="2.4792519890218436E-3"/>
    <n v="3.0742008130157056E-3"/>
    <n v="3.9812598636523476E-3"/>
    <n v="4.6234229857067041E-3"/>
    <n v="4.5319152177000855E-3"/>
    <n v="4.5352513399685053E-3"/>
    <n v="5.4497863298835934E-3"/>
    <n v="5.2255850940725497E-3"/>
    <n v="5.4960239636266586E-3"/>
    <n v="5.7934067091390522E-3"/>
    <n v="6.0346053043763099E-3"/>
    <n v="6.2758038996135667E-3"/>
    <n v="6.5170024948508218E-3"/>
    <n v="6.7582010900880786E-3"/>
    <n v="7.547982102237305E-2"/>
    <n v="38.791395730108327"/>
    <n v="60.00796682066138"/>
    <s v="C-All-HVAC-Vent-All-All-E"/>
    <n v="0"/>
    <n v="7.547982102237305E-2"/>
    <n v="1.4723671429882042E-4"/>
    <n v="4.0959515978326817E-4"/>
    <n v="7.6998247917589493E-4"/>
    <n v="1.5687190152510965E-3"/>
    <n v="2.9108791098348928E-3"/>
    <n v="4.7041039276572143E-3"/>
    <n v="7.183355916679058E-3"/>
    <n v="1.0257556729694764E-2"/>
    <n v="1.4238816593347112E-2"/>
    <n v="1.8862239579053815E-2"/>
    <n v="2.3394154796753899E-2"/>
    <n v="2.7929406136722405E-2"/>
    <n v="3.3379192466605999E-2"/>
    <n v="3.8604777560678552E-2"/>
    <n v="4.4100801524305212E-2"/>
    <n v="4.9894208233444266E-2"/>
    <n v="5.5928813537820574E-2"/>
    <n v="6.2204617437434141E-2"/>
    <n v="6.8721619932284969E-2"/>
    <n v="7.547982102237305E-2"/>
    <n v="1.4723671429882042E-4"/>
    <n v="2.6235844548444775E-4"/>
    <n v="3.6038731939262676E-4"/>
    <n v="7.9873653607520168E-4"/>
    <n v="1.3421600945837961E-3"/>
    <n v="1.7932248178223213E-3"/>
    <n v="2.4792519890218436E-3"/>
    <n v="3.0742008130157056E-3"/>
    <n v="3.9812598636523476E-3"/>
    <n v="4.6234229857067041E-3"/>
    <n v="4.5319152177000855E-3"/>
    <n v="4.5352513399685053E-3"/>
    <n v="5.4497863298835934E-3"/>
    <n v="5.2255850940725497E-3"/>
    <n v="5.4960239636266586E-3"/>
    <n v="5.7934067091390522E-3"/>
    <n v="6.0346053043763099E-3"/>
    <n v="6.2758038996135667E-3"/>
    <n v="6.5170024948508218E-3"/>
    <n v="6.7582010900880786E-3"/>
    <n v="7.547982102237305E-2"/>
    <n v="7.547982102237305E-2"/>
    <n v="1.4723671429882042E-4"/>
    <n v="4.0959515978326817E-4"/>
    <n v="7.6998247917589493E-4"/>
    <n v="1.5687190152510965E-3"/>
    <n v="2.9108791098348928E-3"/>
    <n v="4.7041039276572143E-3"/>
    <n v="7.183355916679058E-3"/>
    <n v="1.0257556729694764E-2"/>
    <n v="1.4238816593347112E-2"/>
    <n v="1.8862239579053815E-2"/>
    <n v="2.3394154796753899E-2"/>
    <n v="2.7929406136722405E-2"/>
    <n v="3.3379192466605999E-2"/>
    <n v="3.8604777560678552E-2"/>
    <n v="4.4100801524305212E-2"/>
    <n v="4.9894208233444266E-2"/>
    <n v="5.5928813537820574E-2"/>
    <n v="6.2204617437434141E-2"/>
    <n v="6.8721619932284969E-2"/>
    <n v="7.547982102237305E-2"/>
  </r>
  <r>
    <x v="54"/>
    <s v="Under $65"/>
    <n v="61.782808228280764"/>
    <s v="HVAC"/>
    <s v="Rural"/>
    <s v="SC-New"/>
    <s v="M_Input"/>
    <x v="2"/>
    <s v="Warehouse"/>
    <s v="VRF-NEW-Warehouse"/>
    <n v="3.2298534493220979E-5"/>
    <n v="4.2439876707122323E-5"/>
    <n v="8.6699278204857688E-5"/>
    <n v="1.4985668070314039E-4"/>
    <n v="2.0926606982623076E-4"/>
    <n v="2.7473766002638641E-4"/>
    <n v="3.4418946992489376E-4"/>
    <n v="4.1053258867113876E-4"/>
    <n v="4.0750502469219258E-4"/>
    <n v="4.9953098404809809E-4"/>
    <n v="5.4555535118772666E-4"/>
    <n v="6.5048823240844032E-4"/>
    <n v="6.7746400400171532E-4"/>
    <n v="6.6006912975979514E-4"/>
    <n v="6.9001399442521942E-4"/>
    <n v="5.9858954944739412E-4"/>
    <n v="5.0011130517551455E-4"/>
    <n v="4.0163306090363482E-4"/>
    <n v="3.031548166317552E-4"/>
    <n v="2.0467657235987563E-4"/>
    <n v="7.6888121835983515E-3"/>
    <n v="40.57563492394047"/>
    <n v="61.782808228280764"/>
    <s v="C-War-HVAC-Vent-All-All-E"/>
    <n v="0"/>
    <n v="7.6888121835983515E-3"/>
    <n v="3.2298534493220979E-5"/>
    <n v="7.4738411200343308E-5"/>
    <n v="1.6143768940520101E-4"/>
    <n v="3.1129437010834137E-4"/>
    <n v="5.2056043993457216E-4"/>
    <n v="7.9529809996095862E-4"/>
    <n v="1.1394875698858523E-3"/>
    <n v="1.5500201585569909E-3"/>
    <n v="1.9575251832491835E-3"/>
    <n v="2.4570561672972815E-3"/>
    <n v="3.002611518485008E-3"/>
    <n v="3.6530997508934485E-3"/>
    <n v="4.3305637548951637E-3"/>
    <n v="4.9906328846549587E-3"/>
    <n v="5.6806468790801777E-3"/>
    <n v="6.2792364285275716E-3"/>
    <n v="6.7793477337030859E-3"/>
    <n v="7.1809807946067207E-3"/>
    <n v="7.4841356112384759E-3"/>
    <n v="7.6888121835983515E-3"/>
    <n v="3.2298534493220979E-5"/>
    <n v="4.2439876707122323E-5"/>
    <n v="8.6699278204857688E-5"/>
    <n v="1.4985668070314039E-4"/>
    <n v="2.0926606982623076E-4"/>
    <n v="2.7473766002638641E-4"/>
    <n v="3.4418946992489376E-4"/>
    <n v="4.1053258867113876E-4"/>
    <n v="4.0750502469219258E-4"/>
    <n v="4.9953098404809809E-4"/>
    <n v="5.4555535118772666E-4"/>
    <n v="6.5048823240844032E-4"/>
    <n v="6.7746400400171532E-4"/>
    <n v="6.6006912975979514E-4"/>
    <n v="6.9001399442521942E-4"/>
    <n v="5.9858954944739412E-4"/>
    <n v="5.0011130517551455E-4"/>
    <n v="4.0163306090363482E-4"/>
    <n v="3.031548166317552E-4"/>
    <n v="2.0467657235987563E-4"/>
    <n v="7.6888121835983515E-3"/>
    <n v="7.6888121835983515E-3"/>
    <n v="3.2298534493220979E-5"/>
    <n v="7.4738411200343308E-5"/>
    <n v="1.6143768940520101E-4"/>
    <n v="3.1129437010834137E-4"/>
    <n v="5.2056043993457216E-4"/>
    <n v="7.9529809996095862E-4"/>
    <n v="1.1394875698858523E-3"/>
    <n v="1.5500201585569909E-3"/>
    <n v="1.9575251832491835E-3"/>
    <n v="2.4570561672972815E-3"/>
    <n v="3.002611518485008E-3"/>
    <n v="3.6530997508934485E-3"/>
    <n v="4.3305637548951637E-3"/>
    <n v="4.9906328846549587E-3"/>
    <n v="5.6806468790801777E-3"/>
    <n v="6.2792364285275716E-3"/>
    <n v="6.7793477337030859E-3"/>
    <n v="7.1809807946067207E-3"/>
    <n v="7.4841356112384759E-3"/>
    <n v="7.6888121835983515E-3"/>
  </r>
  <r>
    <x v="54"/>
    <s v="Under $45"/>
    <n v="42.886880320663806"/>
    <s v="HVAC"/>
    <s v="Rural"/>
    <s v="SC-New"/>
    <s v="M_Input"/>
    <x v="2"/>
    <s v="Supermarket"/>
    <s v="VRF-NEW-Supermarket"/>
    <n v="1.4914196238680796E-5"/>
    <n v="2.3535926113334317E-5"/>
    <n v="3.498312487263609E-5"/>
    <n v="4.948296905505131E-5"/>
    <n v="6.6943717344922815E-5"/>
    <n v="8.7427014783283459E-5"/>
    <n v="1.1006359251204818E-4"/>
    <n v="1.339167138057368E-4"/>
    <n v="1.5807509048854266E-4"/>
    <n v="1.7167034367552124E-4"/>
    <n v="2.0062072269581285E-4"/>
    <n v="2.1594961947583998E-4"/>
    <n v="2.2696962605719671E-4"/>
    <n v="2.3356397553039594E-4"/>
    <n v="2.3695495546746773E-4"/>
    <n v="2.3758189509285013E-4"/>
    <n v="2.3578651761871995E-4"/>
    <n v="2.339911401445898E-4"/>
    <n v="2.3219576267045975E-4"/>
    <n v="2.3040038519632968E-4"/>
    <n v="3.135027288839421E-3"/>
    <n v="28.025008052389932"/>
    <n v="42.886880320663806"/>
    <s v="C-Gro-HVAC-Vent-All-All-E"/>
    <n v="0"/>
    <n v="3.135027288839421E-3"/>
    <n v="1.4914196238680796E-5"/>
    <n v="3.8450122352015116E-5"/>
    <n v="7.3433247224651205E-5"/>
    <n v="1.2291621627970252E-4"/>
    <n v="1.8985993362462532E-4"/>
    <n v="2.7728694840790881E-4"/>
    <n v="3.87350540919957E-4"/>
    <n v="5.2126725472569383E-4"/>
    <n v="6.7934234521423653E-4"/>
    <n v="8.510126888897578E-4"/>
    <n v="1.0516334115855707E-3"/>
    <n v="1.2675830310614107E-3"/>
    <n v="1.4945526571186075E-3"/>
    <n v="1.7281166326490035E-3"/>
    <n v="1.9650715881164714E-3"/>
    <n v="2.2026534832093217E-3"/>
    <n v="2.4384400008280417E-3"/>
    <n v="2.6724311409726314E-3"/>
    <n v="2.9046269036430913E-3"/>
    <n v="3.135027288839421E-3"/>
    <n v="1.4914196238680796E-5"/>
    <n v="2.3535926113334317E-5"/>
    <n v="3.498312487263609E-5"/>
    <n v="4.948296905505131E-5"/>
    <n v="6.6943717344922815E-5"/>
    <n v="8.7427014783283459E-5"/>
    <n v="1.1006359251204818E-4"/>
    <n v="1.339167138057368E-4"/>
    <n v="1.5807509048854266E-4"/>
    <n v="1.7167034367552124E-4"/>
    <n v="2.0062072269581285E-4"/>
    <n v="2.1594961947583998E-4"/>
    <n v="2.2696962605719671E-4"/>
    <n v="2.3356397553039594E-4"/>
    <n v="2.3695495546746773E-4"/>
    <n v="2.3758189509285013E-4"/>
    <n v="2.3578651761871995E-4"/>
    <n v="2.339911401445898E-4"/>
    <n v="2.3219576267045975E-4"/>
    <n v="2.3040038519632968E-4"/>
    <n v="3.135027288839421E-3"/>
    <n v="3.135027288839421E-3"/>
    <n v="1.4914196238680796E-5"/>
    <n v="3.8450122352015116E-5"/>
    <n v="7.3433247224651205E-5"/>
    <n v="1.2291621627970252E-4"/>
    <n v="1.8985993362462532E-4"/>
    <n v="2.7728694840790881E-4"/>
    <n v="3.87350540919957E-4"/>
    <n v="5.2126725472569383E-4"/>
    <n v="6.7934234521423653E-4"/>
    <n v="8.510126888897578E-4"/>
    <n v="1.0516334115855707E-3"/>
    <n v="1.2675830310614107E-3"/>
    <n v="1.4945526571186075E-3"/>
    <n v="1.7281166326490035E-3"/>
    <n v="1.9650715881164714E-3"/>
    <n v="2.2026534832093217E-3"/>
    <n v="2.4384400008280417E-3"/>
    <n v="2.6724311409726314E-3"/>
    <n v="2.9046269036430913E-3"/>
    <n v="3.135027288839421E-3"/>
  </r>
  <r>
    <x v="54"/>
    <s v="Under $45"/>
    <n v="42.886880320663806"/>
    <s v="HVAC"/>
    <s v="Rural"/>
    <s v="SC-New"/>
    <s v="M_Input"/>
    <x v="2"/>
    <s v="MiniMart"/>
    <s v="VRF-NEW-MiniMart"/>
    <n v="4.8559634590388046E-6"/>
    <n v="6.0126769021286036E-6"/>
    <n v="7.2995690970150505E-6"/>
    <n v="1.0085241142933652E-5"/>
    <n v="1.8780628332437048E-5"/>
    <n v="3.018131761259181E-5"/>
    <n v="4.2368693180317377E-5"/>
    <n v="7.6296666791800027E-5"/>
    <n v="9.2733455802194905E-5"/>
    <n v="1.0104269564334178E-4"/>
    <n v="1.1594442991556466E-4"/>
    <n v="1.167032449374705E-4"/>
    <n v="1.0413269698007774E-4"/>
    <n v="1.1482954627567619E-4"/>
    <n v="1.0327466898799639E-4"/>
    <n v="1.1558991952250769E-4"/>
    <n v="1.2684942511113854E-4"/>
    <n v="1.3810893069976938E-4"/>
    <n v="1.4936843628840025E-4"/>
    <n v="1.6062794187703111E-4"/>
    <n v="1.6350861485594317E-3"/>
    <n v="28.025008052389932"/>
    <n v="42.886880320663806"/>
    <s v="C-Gro-HVAC-Vent-All-All-E"/>
    <n v="0"/>
    <n v="1.6350861485594317E-3"/>
    <n v="4.8559634590388046E-6"/>
    <n v="1.0868640361167407E-5"/>
    <n v="1.8168209458182457E-5"/>
    <n v="2.8253450601116108E-5"/>
    <n v="4.7034078933553159E-5"/>
    <n v="7.7215396546144972E-5"/>
    <n v="1.1958408972646234E-4"/>
    <n v="1.9588075651826237E-4"/>
    <n v="2.886142123204573E-4"/>
    <n v="3.8965690796379909E-4"/>
    <n v="5.0560133787936376E-4"/>
    <n v="6.2230458281683425E-4"/>
    <n v="7.2643727979691201E-4"/>
    <n v="8.4126682607258817E-4"/>
    <n v="9.4454149506058456E-4"/>
    <n v="1.0601314145830922E-3"/>
    <n v="1.1869808396942308E-3"/>
    <n v="1.3250897703940001E-3"/>
    <n v="1.4744582066824005E-3"/>
    <n v="1.6350861485594317E-3"/>
    <n v="4.8559634590388046E-6"/>
    <n v="6.0126769021286036E-6"/>
    <n v="7.2995690970150505E-6"/>
    <n v="1.0085241142933652E-5"/>
    <n v="1.8780628332437048E-5"/>
    <n v="3.018131761259181E-5"/>
    <n v="4.2368693180317377E-5"/>
    <n v="7.6296666791800027E-5"/>
    <n v="9.2733455802194905E-5"/>
    <n v="1.0104269564334178E-4"/>
    <n v="1.1594442991556466E-4"/>
    <n v="1.167032449374705E-4"/>
    <n v="1.0413269698007774E-4"/>
    <n v="1.1482954627567619E-4"/>
    <n v="1.0327466898799639E-4"/>
    <n v="1.1558991952250769E-4"/>
    <n v="1.2684942511113854E-4"/>
    <n v="1.3810893069976938E-4"/>
    <n v="1.4936843628840025E-4"/>
    <n v="1.6062794187703111E-4"/>
    <n v="1.6350861485594317E-3"/>
    <n v="1.6350861485594317E-3"/>
    <n v="4.8559634590388046E-6"/>
    <n v="1.0868640361167407E-5"/>
    <n v="1.8168209458182457E-5"/>
    <n v="2.8253450601116108E-5"/>
    <n v="4.7034078933553159E-5"/>
    <n v="7.7215396546144972E-5"/>
    <n v="1.1958408972646234E-4"/>
    <n v="1.9588075651826237E-4"/>
    <n v="2.886142123204573E-4"/>
    <n v="3.8965690796379909E-4"/>
    <n v="5.0560133787936376E-4"/>
    <n v="6.2230458281683425E-4"/>
    <n v="7.2643727979691201E-4"/>
    <n v="8.4126682607258817E-4"/>
    <n v="9.4454149506058456E-4"/>
    <n v="1.0601314145830922E-3"/>
    <n v="1.1869808396942308E-3"/>
    <n v="1.3250897703940001E-3"/>
    <n v="1.4744582066824005E-3"/>
    <n v="1.6350861485594317E-3"/>
  </r>
  <r>
    <x v="54"/>
    <s v="Under $45"/>
    <n v="42.473251127219143"/>
    <s v="HVAC"/>
    <s v="Rural"/>
    <s v="SC-New"/>
    <s v="M_Input"/>
    <x v="2"/>
    <s v="Restaurant"/>
    <s v="VRF-NEW-Restaurant"/>
    <n v="2.4715609850561171E-4"/>
    <n v="3.9172783942353743E-4"/>
    <n v="5.8684528113179125E-4"/>
    <n v="8.3715240285770225E-4"/>
    <n v="1.1435681355575526E-3"/>
    <n v="1.5037060679479386E-3"/>
    <n v="1.9149352106876448E-3"/>
    <n v="3.0209336012708291E-3"/>
    <n v="4.1277525175509181E-3"/>
    <n v="4.6362321482565881E-3"/>
    <n v="5.2742795190264969E-3"/>
    <n v="6.1358446446688475E-3"/>
    <n v="6.0828982602134365E-3"/>
    <n v="6.2399626162853898E-3"/>
    <n v="5.7252801925832333E-3"/>
    <n v="6.4572558134505928E-3"/>
    <n v="7.130703668639304E-3"/>
    <n v="7.8041515238280162E-3"/>
    <n v="8.4775993790167283E-3"/>
    <n v="9.1510472342054387E-3"/>
    <n v="8.6889032155107598E-2"/>
    <n v="27.621280285947243"/>
    <n v="42.473251127219143"/>
    <s v="C-Res-HVAC-Vent-All-All-E"/>
    <n v="0"/>
    <n v="8.6889032155107598E-2"/>
    <n v="2.4715609850561171E-4"/>
    <n v="6.3888393792914909E-4"/>
    <n v="1.2257292190609404E-3"/>
    <n v="2.0628816219186428E-3"/>
    <n v="3.2064497574761956E-3"/>
    <n v="4.7101558254241341E-3"/>
    <n v="6.625091036111779E-3"/>
    <n v="9.6460246373826081E-3"/>
    <n v="1.3773777154933525E-2"/>
    <n v="1.8410009303190113E-2"/>
    <n v="2.3684288822216612E-2"/>
    <n v="2.982013346688546E-2"/>
    <n v="3.5903031727098897E-2"/>
    <n v="4.2142994343384289E-2"/>
    <n v="4.7868274535967523E-2"/>
    <n v="5.4325530349418116E-2"/>
    <n v="6.1456234018057422E-2"/>
    <n v="6.9260385541885433E-2"/>
    <n v="7.7737984920902156E-2"/>
    <n v="8.6889032155107598E-2"/>
    <n v="2.4715609850561171E-4"/>
    <n v="3.9172783942353743E-4"/>
    <n v="5.8684528113179125E-4"/>
    <n v="8.3715240285770225E-4"/>
    <n v="1.1435681355575526E-3"/>
    <n v="1.5037060679479386E-3"/>
    <n v="1.9149352106876448E-3"/>
    <n v="3.0209336012708291E-3"/>
    <n v="4.1277525175509181E-3"/>
    <n v="4.6362321482565881E-3"/>
    <n v="5.2742795190264969E-3"/>
    <n v="6.1358446446688475E-3"/>
    <n v="6.0828982602134365E-3"/>
    <n v="6.2399626162853898E-3"/>
    <n v="5.7252801925832333E-3"/>
    <n v="6.4572558134505928E-3"/>
    <n v="7.130703668639304E-3"/>
    <n v="7.8041515238280162E-3"/>
    <n v="8.4775993790167283E-3"/>
    <n v="9.1510472342054387E-3"/>
    <n v="8.6889032155107598E-2"/>
    <n v="8.6889032155107598E-2"/>
    <n v="2.4715609850561171E-4"/>
    <n v="6.3888393792914909E-4"/>
    <n v="1.2257292190609404E-3"/>
    <n v="2.0628816219186428E-3"/>
    <n v="3.2064497574761956E-3"/>
    <n v="4.7101558254241341E-3"/>
    <n v="6.625091036111779E-3"/>
    <n v="9.6460246373826081E-3"/>
    <n v="1.3773777154933525E-2"/>
    <n v="1.8410009303190113E-2"/>
    <n v="2.3684288822216612E-2"/>
    <n v="2.982013346688546E-2"/>
    <n v="3.5903031727098897E-2"/>
    <n v="4.2142994343384289E-2"/>
    <n v="4.7868274535967523E-2"/>
    <n v="5.4325530349418116E-2"/>
    <n v="6.1456234018057422E-2"/>
    <n v="6.9260385541885433E-2"/>
    <n v="7.7737984920902156E-2"/>
    <n v="8.6889032155107598E-2"/>
  </r>
  <r>
    <x v="54"/>
    <s v="Under $45"/>
    <n v="43.582800010617291"/>
    <s v="HVAC"/>
    <s v="Rural"/>
    <s v="SC-New"/>
    <s v="M_Input"/>
    <x v="2"/>
    <s v="Lodging"/>
    <s v="VRF-NEW-Lodging"/>
    <n v="1.9327591381862858E-3"/>
    <n v="2.8950170753624105E-3"/>
    <n v="4.2735407594959628E-3"/>
    <n v="6.0538792172317914E-3"/>
    <n v="8.9954914700702514E-3"/>
    <n v="1.2709156768095784E-2"/>
    <n v="1.9389927724560961E-2"/>
    <n v="4.1457685319563321E-2"/>
    <n v="5.7456623603679889E-2"/>
    <n v="6.5346075351903579E-2"/>
    <n v="7.4501067318405265E-2"/>
    <n v="8.6575969610371492E-2"/>
    <n v="8.0346049449933732E-2"/>
    <n v="8.0551095122501387E-2"/>
    <n v="7.6092783372681647E-2"/>
    <n v="8.2342246560594898E-2"/>
    <n v="8.7813836798142905E-2"/>
    <n v="9.3285427035690899E-2"/>
    <n v="9.8757017273238934E-2"/>
    <n v="0.10422860751078694"/>
    <n v="1.0850042564804983"/>
    <n v="27.734021405974165"/>
    <n v="43.582800010617291"/>
    <s v="C-All-HVAC-Vent-All-All-E"/>
    <n v="0"/>
    <n v="1.0850042564804983"/>
    <n v="1.9327591381862858E-3"/>
    <n v="4.8277762135486967E-3"/>
    <n v="9.1013169730446604E-3"/>
    <n v="1.5155196190276452E-2"/>
    <n v="2.4150687660346705E-2"/>
    <n v="3.6859844428442493E-2"/>
    <n v="5.6249772153003454E-2"/>
    <n v="9.7707457472566775E-2"/>
    <n v="0.15516408107624666"/>
    <n v="0.22051015642815025"/>
    <n v="0.29501122374655553"/>
    <n v="0.38158719335692703"/>
    <n v="0.46193324280686077"/>
    <n v="0.54248433792936213"/>
    <n v="0.61857712130204379"/>
    <n v="0.70091936786263864"/>
    <n v="0.78873320466078156"/>
    <n v="0.88201863169647243"/>
    <n v="0.98077564896971137"/>
    <n v="1.0850042564804983"/>
    <n v="1.9327591381862858E-3"/>
    <n v="2.8950170753624105E-3"/>
    <n v="4.2735407594959628E-3"/>
    <n v="6.0538792172317914E-3"/>
    <n v="8.9954914700702514E-3"/>
    <n v="1.2709156768095784E-2"/>
    <n v="1.9389927724560961E-2"/>
    <n v="4.1457685319563321E-2"/>
    <n v="5.7456623603679889E-2"/>
    <n v="6.5346075351903579E-2"/>
    <n v="7.4501067318405265E-2"/>
    <n v="8.6575969610371492E-2"/>
    <n v="8.0346049449933732E-2"/>
    <n v="8.0551095122501387E-2"/>
    <n v="7.6092783372681647E-2"/>
    <n v="8.2342246560594898E-2"/>
    <n v="8.7813836798142905E-2"/>
    <n v="9.3285427035690899E-2"/>
    <n v="9.8757017273238934E-2"/>
    <n v="0.10422860751078694"/>
    <n v="1.0850042564804983"/>
    <n v="1.0850042564804983"/>
    <n v="1.9327591381862858E-3"/>
    <n v="4.8277762135486967E-3"/>
    <n v="9.1013169730446604E-3"/>
    <n v="1.5155196190276452E-2"/>
    <n v="2.4150687660346705E-2"/>
    <n v="3.6859844428442493E-2"/>
    <n v="5.6249772153003454E-2"/>
    <n v="9.7707457472566775E-2"/>
    <n v="0.15516408107624666"/>
    <n v="0.22051015642815025"/>
    <n v="0.29501122374655553"/>
    <n v="0.38158719335692703"/>
    <n v="0.46193324280686077"/>
    <n v="0.54248433792936213"/>
    <n v="0.61857712130204379"/>
    <n v="0.70091936786263864"/>
    <n v="0.78873320466078156"/>
    <n v="0.88201863169647243"/>
    <n v="0.98077564896971137"/>
    <n v="1.0850042564804983"/>
  </r>
  <r>
    <x v="54"/>
    <s v="Under $55"/>
    <n v="51.32934124448181"/>
    <s v="HVAC"/>
    <s v="Rural"/>
    <s v="SC-New"/>
    <s v="M_Input"/>
    <x v="2"/>
    <s v="Hospital"/>
    <s v="VRF-NEW-Hospital"/>
    <n v="1.8295991779074928E-4"/>
    <n v="2.4636554502019197E-4"/>
    <n v="3.4375246452939451E-4"/>
    <n v="4.2244539042261191E-4"/>
    <n v="5.7929140653994972E-4"/>
    <n v="8.3990581814193349E-4"/>
    <n v="1.3240625693050614E-3"/>
    <n v="1.9006204754735976E-3"/>
    <n v="2.6408695618560553E-3"/>
    <n v="2.725013452153396E-3"/>
    <n v="2.8485965629479124E-3"/>
    <n v="3.0917320489236141E-3"/>
    <n v="3.060474514349936E-3"/>
    <n v="2.8926846241425761E-3"/>
    <n v="2.6871747261113053E-3"/>
    <n v="2.7823543532010421E-3"/>
    <n v="2.8500638255704635E-3"/>
    <n v="2.9177732979398848E-3"/>
    <n v="2.9854827703093049E-3"/>
    <n v="3.0531922426787267E-3"/>
    <n v="4.0374815567407712E-2"/>
    <n v="33.533887615197933"/>
    <n v="51.32934124448181"/>
    <s v="C-Hea-HVAC-Vent-All-All-C"/>
    <n v="0"/>
    <n v="4.0374815567407712E-2"/>
    <n v="1.8295991779074928E-4"/>
    <n v="4.2932546281094125E-4"/>
    <n v="7.7307792734033576E-4"/>
    <n v="1.1955233177629477E-3"/>
    <n v="1.7748147243028974E-3"/>
    <n v="2.6147205424448309E-3"/>
    <n v="3.9387831117498918E-3"/>
    <n v="5.8394035872234894E-3"/>
    <n v="8.4802731490795438E-3"/>
    <n v="1.120528660123294E-2"/>
    <n v="1.4053883164180853E-2"/>
    <n v="1.7145615213104468E-2"/>
    <n v="2.0206089727454402E-2"/>
    <n v="2.309877435159698E-2"/>
    <n v="2.5785949077708287E-2"/>
    <n v="2.8568303430909329E-2"/>
    <n v="3.1418367256479791E-2"/>
    <n v="3.4336140554419678E-2"/>
    <n v="3.7321623324728985E-2"/>
    <n v="4.0374815567407712E-2"/>
    <n v="1.8295991779074928E-4"/>
    <n v="2.4636554502019197E-4"/>
    <n v="3.4375246452939451E-4"/>
    <n v="4.2244539042261191E-4"/>
    <n v="5.7929140653994972E-4"/>
    <n v="8.3990581814193349E-4"/>
    <n v="1.3240625693050614E-3"/>
    <n v="1.9006204754735976E-3"/>
    <n v="2.6408695618560553E-3"/>
    <n v="2.725013452153396E-3"/>
    <n v="2.8485965629479124E-3"/>
    <n v="3.0917320489236141E-3"/>
    <n v="3.060474514349936E-3"/>
    <n v="2.8926846241425761E-3"/>
    <n v="2.6871747261113053E-3"/>
    <n v="2.7823543532010421E-3"/>
    <n v="2.8500638255704635E-3"/>
    <n v="2.9177732979398848E-3"/>
    <n v="2.9854827703093049E-3"/>
    <n v="3.0531922426787267E-3"/>
    <n v="4.0374815567407712E-2"/>
    <n v="4.0374815567407712E-2"/>
    <n v="1.8295991779074928E-4"/>
    <n v="4.2932546281094125E-4"/>
    <n v="7.7307792734033576E-4"/>
    <n v="1.1955233177629477E-3"/>
    <n v="1.7748147243028974E-3"/>
    <n v="2.6147205424448309E-3"/>
    <n v="3.9387831117498918E-3"/>
    <n v="5.8394035872234894E-3"/>
    <n v="8.4802731490795438E-3"/>
    <n v="1.120528660123294E-2"/>
    <n v="1.4053883164180853E-2"/>
    <n v="1.7145615213104468E-2"/>
    <n v="2.0206089727454402E-2"/>
    <n v="2.309877435159698E-2"/>
    <n v="2.5785949077708287E-2"/>
    <n v="2.8568303430909329E-2"/>
    <n v="3.1418367256479791E-2"/>
    <n v="3.4336140554419678E-2"/>
    <n v="3.7321623324728985E-2"/>
    <n v="4.0374815567407712E-2"/>
  </r>
  <r>
    <x v="54"/>
    <s v="Under $55"/>
    <n v="51.32934124448181"/>
    <s v="HVAC"/>
    <s v="Rural"/>
    <s v="SC-New"/>
    <s v="M_Input"/>
    <x v="2"/>
    <s v="Residential Care"/>
    <s v="VRF-NEW-Residential Care"/>
    <n v="3.5048695424095729E-3"/>
    <n v="5.2410599978653695E-3"/>
    <n v="7.3650834057836009E-3"/>
    <n v="9.7660940124738947E-3"/>
    <n v="1.4008388440828115E-2"/>
    <n v="1.9612030124871949E-2"/>
    <n v="2.828955604753931E-2"/>
    <n v="4.230747480909236E-2"/>
    <n v="5.4938351944695839E-2"/>
    <n v="5.6249895494455963E-2"/>
    <n v="6.4254107574079872E-2"/>
    <n v="6.7914328315355516E-2"/>
    <n v="6.679381772672012E-2"/>
    <n v="6.7442636855410257E-2"/>
    <n v="6.5722053736887623E-2"/>
    <n v="6.4902984007607384E-2"/>
    <n v="6.3412058084107145E-2"/>
    <n v="6.1921132160606934E-2"/>
    <n v="6.0430206237106696E-2"/>
    <n v="5.8939280313606471E-2"/>
    <n v="0.88301540883150409"/>
    <n v="33.533887615197933"/>
    <n v="51.32934124448181"/>
    <s v="C-Hea-HVAC-Vent-All-All-C"/>
    <n v="0"/>
    <n v="0.88301540883150409"/>
    <n v="3.5048695424095729E-3"/>
    <n v="8.7459295402749423E-3"/>
    <n v="1.6111012946058545E-2"/>
    <n v="2.5877106958532438E-2"/>
    <n v="3.9885495399360552E-2"/>
    <n v="5.94975255242325E-2"/>
    <n v="8.7787081571771813E-2"/>
    <n v="0.13009455638086417"/>
    <n v="0.18503290832556002"/>
    <n v="0.24128280382001599"/>
    <n v="0.30553691139409589"/>
    <n v="0.37345123970945138"/>
    <n v="0.44024505743617148"/>
    <n v="0.50768769429158178"/>
    <n v="0.57340974802846945"/>
    <n v="0.63831273203607686"/>
    <n v="0.70172479012018396"/>
    <n v="0.76364592228079087"/>
    <n v="0.82407612851789758"/>
    <n v="0.88301540883150409"/>
    <n v="3.5048695424095729E-3"/>
    <n v="5.2410599978653695E-3"/>
    <n v="7.3650834057836009E-3"/>
    <n v="9.7660940124738947E-3"/>
    <n v="1.4008388440828115E-2"/>
    <n v="1.9612030124871949E-2"/>
    <n v="2.828955604753931E-2"/>
    <n v="4.230747480909236E-2"/>
    <n v="5.4938351944695839E-2"/>
    <n v="5.6249895494455963E-2"/>
    <n v="6.4254107574079872E-2"/>
    <n v="6.7914328315355516E-2"/>
    <n v="6.679381772672012E-2"/>
    <n v="6.7442636855410257E-2"/>
    <n v="6.5722053736887623E-2"/>
    <n v="6.4902984007607384E-2"/>
    <n v="6.3412058084107145E-2"/>
    <n v="6.1921132160606934E-2"/>
    <n v="6.0430206237106696E-2"/>
    <n v="5.8939280313606471E-2"/>
    <n v="0.88301540883150409"/>
    <n v="0.88301540883150409"/>
    <n v="3.5048695424095729E-3"/>
    <n v="8.7459295402749423E-3"/>
    <n v="1.6111012946058545E-2"/>
    <n v="2.5877106958532438E-2"/>
    <n v="3.9885495399360552E-2"/>
    <n v="5.94975255242325E-2"/>
    <n v="8.7787081571771813E-2"/>
    <n v="0.13009455638086417"/>
    <n v="0.18503290832556002"/>
    <n v="0.24128280382001599"/>
    <n v="0.30553691139409589"/>
    <n v="0.37345123970945138"/>
    <n v="0.44024505743617148"/>
    <n v="0.50768769429158178"/>
    <n v="0.57340974802846945"/>
    <n v="0.63831273203607686"/>
    <n v="0.70172479012018396"/>
    <n v="0.76364592228079087"/>
    <n v="0.82407612851789758"/>
    <n v="0.88301540883150409"/>
  </r>
  <r>
    <x v="54"/>
    <s v="Under $35"/>
    <n v="30.154596616095258"/>
    <s v="HVAC"/>
    <s v="Rural"/>
    <s v="SC-New"/>
    <s v="M_Input"/>
    <x v="2"/>
    <s v="Assembly"/>
    <s v="VRF-NEW-Assembly"/>
    <n v="1.6148972218314767E-3"/>
    <n v="2.3934584213740682E-3"/>
    <n v="2.2479989638862787E-3"/>
    <n v="3.7676721648312633E-3"/>
    <n v="7.8869894279382704E-3"/>
    <n v="1.3313203946957538E-2"/>
    <n v="2.0783024982618609E-2"/>
    <n v="2.7945204292203651E-2"/>
    <n v="4.53406632399979E-2"/>
    <n v="5.5669910886844719E-2"/>
    <n v="6.3945458654975681E-2"/>
    <n v="7.3205646075424513E-2"/>
    <n v="6.8612061986654441E-2"/>
    <n v="7.2167455927270349E-2"/>
    <n v="7.490185595131639E-2"/>
    <n v="6.6253804106399722E-2"/>
    <n v="5.6840053793189141E-2"/>
    <n v="4.7426303479978546E-2"/>
    <n v="3.8012553166767951E-2"/>
    <n v="2.8598802853557367E-2"/>
    <n v="0.77092701954401788"/>
    <n v="18.694194100047362"/>
    <n v="30.154596616095258"/>
    <s v="C-All-HVAC-Vent-All-All-E"/>
    <n v="0"/>
    <n v="0.77092701954401788"/>
    <n v="1.6148972218314767E-3"/>
    <n v="4.0083556432055452E-3"/>
    <n v="6.2563546070918234E-3"/>
    <n v="1.0024026771923086E-2"/>
    <n v="1.7911016199861358E-2"/>
    <n v="3.1224220146818894E-2"/>
    <n v="5.2007245129437503E-2"/>
    <n v="7.9952449421641147E-2"/>
    <n v="0.12529311266163906"/>
    <n v="0.18096302354848379"/>
    <n v="0.24490848220345945"/>
    <n v="0.31811412827888397"/>
    <n v="0.38672619026553839"/>
    <n v="0.45889364619280876"/>
    <n v="0.53379550214412519"/>
    <n v="0.60004930625052488"/>
    <n v="0.65688936004371401"/>
    <n v="0.70431566352369257"/>
    <n v="0.74232821669046056"/>
    <n v="0.77092701954401788"/>
    <n v="1.6148972218314767E-3"/>
    <n v="2.3934584213740682E-3"/>
    <n v="2.2479989638862787E-3"/>
    <n v="3.7676721648312633E-3"/>
    <n v="7.8869894279382704E-3"/>
    <n v="1.3313203946957538E-2"/>
    <n v="2.0783024982618609E-2"/>
    <n v="2.7945204292203651E-2"/>
    <n v="4.53406632399979E-2"/>
    <n v="5.5669910886844719E-2"/>
    <n v="6.3945458654975681E-2"/>
    <n v="7.3205646075424513E-2"/>
    <n v="6.8612061986654441E-2"/>
    <n v="7.2167455927270349E-2"/>
    <n v="7.490185595131639E-2"/>
    <n v="6.6253804106399722E-2"/>
    <n v="5.6840053793189141E-2"/>
    <n v="4.7426303479978546E-2"/>
    <n v="3.8012553166767951E-2"/>
    <n v="2.8598802853557367E-2"/>
    <n v="0.77092701954401788"/>
    <n v="0.77092701954401788"/>
    <n v="1.6148972218314767E-3"/>
    <n v="4.0083556432055452E-3"/>
    <n v="6.2563546070918234E-3"/>
    <n v="1.0024026771923086E-2"/>
    <n v="1.7911016199861358E-2"/>
    <n v="3.1224220146818894E-2"/>
    <n v="5.2007245129437503E-2"/>
    <n v="7.9952449421641147E-2"/>
    <n v="0.12529311266163906"/>
    <n v="0.18096302354848379"/>
    <n v="0.24490848220345945"/>
    <n v="0.31811412827888397"/>
    <n v="0.38672619026553839"/>
    <n v="0.45889364619280876"/>
    <n v="0.53379550214412519"/>
    <n v="0.60004930625052488"/>
    <n v="0.65688936004371401"/>
    <n v="0.70431566352369257"/>
    <n v="0.74232821669046056"/>
    <n v="0.77092701954401788"/>
  </r>
  <r>
    <x v="54"/>
    <s v="Under $30"/>
    <n v="27.682392751886894"/>
    <s v="HVAC"/>
    <s v="Rural"/>
    <s v="SC-New"/>
    <s v="M_Input"/>
    <x v="2"/>
    <s v="Other"/>
    <s v="VRF-NEW-Other"/>
    <n v="1.4289734737372902E-2"/>
    <n v="2.4747631052215537E-2"/>
    <n v="3.7565157897520574E-2"/>
    <n v="5.9344708706462981E-2"/>
    <n v="8.7060894208209699E-2"/>
    <n v="0.11266331881525134"/>
    <n v="0.15810145844968482"/>
    <n v="0.20496191442586231"/>
    <n v="0.25374880690593993"/>
    <n v="0.27025889389358826"/>
    <n v="0.31648663481906875"/>
    <n v="0.31644765480043857"/>
    <n v="0.341920152589473"/>
    <n v="0.35168522946343506"/>
    <n v="0.32657123369754187"/>
    <n v="0.33292062619420765"/>
    <n v="0.33593158214273783"/>
    <n v="0.33894253809126806"/>
    <n v="0.34195349403979836"/>
    <n v="0.34496444998832865"/>
    <n v="4.5705661149184058"/>
    <n v="17.02991367913824"/>
    <n v="27.682392751886894"/>
    <s v="C-All-HVAC-Vent-All-All-E"/>
    <n v="0"/>
    <n v="4.5705661149184058"/>
    <n v="1.4289734737372902E-2"/>
    <n v="3.9037365789588441E-2"/>
    <n v="7.6602523687109014E-2"/>
    <n v="0.13594723239357198"/>
    <n v="0.22300812660178168"/>
    <n v="0.33567144541703303"/>
    <n v="0.49377290386671785"/>
    <n v="0.69873481829258011"/>
    <n v="0.95248362519852003"/>
    <n v="1.2227425190921082"/>
    <n v="1.5392291539111769"/>
    <n v="1.8556768087116153"/>
    <n v="2.1975969613010884"/>
    <n v="2.5492821907645236"/>
    <n v="2.8758534244620653"/>
    <n v="3.208774050656273"/>
    <n v="3.544705632799011"/>
    <n v="3.8836481708902788"/>
    <n v="4.2256016649300774"/>
    <n v="4.5705661149184058"/>
    <n v="1.4289734737372902E-2"/>
    <n v="2.4747631052215537E-2"/>
    <n v="3.7565157897520574E-2"/>
    <n v="5.9344708706462981E-2"/>
    <n v="8.7060894208209699E-2"/>
    <n v="0.11266331881525134"/>
    <n v="0.15810145844968482"/>
    <n v="0.20496191442586231"/>
    <n v="0.25374880690593993"/>
    <n v="0.27025889389358826"/>
    <n v="0.31648663481906875"/>
    <n v="0.31644765480043857"/>
    <n v="0.341920152589473"/>
    <n v="0.35168522946343506"/>
    <n v="0.32657123369754187"/>
    <n v="0.33292062619420765"/>
    <n v="0.33593158214273783"/>
    <n v="0.33894253809126806"/>
    <n v="0.34195349403979836"/>
    <n v="0.34496444998832865"/>
    <n v="4.5705661149184058"/>
    <n v="4.5705661149184058"/>
    <n v="1.4289734737372902E-2"/>
    <n v="3.9037365789588441E-2"/>
    <n v="7.6602523687109014E-2"/>
    <n v="0.13594723239357198"/>
    <n v="0.22300812660178168"/>
    <n v="0.33567144541703303"/>
    <n v="0.49377290386671785"/>
    <n v="0.69873481829258011"/>
    <n v="0.95248362519852003"/>
    <n v="1.2227425190921082"/>
    <n v="1.5392291539111769"/>
    <n v="1.8556768087116153"/>
    <n v="2.1975969613010884"/>
    <n v="2.5492821907645236"/>
    <n v="2.8758534244620653"/>
    <n v="3.208774050656273"/>
    <n v="3.544705632799011"/>
    <n v="3.8836481708902788"/>
    <n v="4.2256016649300774"/>
    <n v="4.5705661149184058"/>
  </r>
  <r>
    <x v="55"/>
    <s v="Under $5"/>
    <n v="-33.044030830041024"/>
    <s v="Water Heating"/>
    <s v="Rural"/>
    <s v="SC-NR"/>
    <s v="Measure InputOutput"/>
    <x v="2"/>
    <s v="All"/>
    <s v="Washer"/>
    <n v="1.2537004797358246E-2"/>
    <n v="1.6384053666120914E-2"/>
    <n v="2.058573760362821E-2"/>
    <n v="2.4858155700241129E-2"/>
    <n v="2.8854904191325907E-2"/>
    <n v="3.2265100464665242E-2"/>
    <n v="3.4862297633229504E-2"/>
    <n v="3.6594812298458158E-2"/>
    <n v="3.75743498177206E-2"/>
    <n v="3.8020220838710567E-2"/>
    <n v="3.8146929045589459E-2"/>
    <n v="3.811171682910338E-2"/>
    <n v="3.8007530755424915E-2"/>
    <n v="3.7896158183344769E-2"/>
    <n v="3.7781289713683094E-2"/>
    <n v="3.7669721905851515E-2"/>
    <n v="3.7558385276751934E-2"/>
    <n v="3.7447379264782109E-2"/>
    <n v="3.733670288332936E-2"/>
    <n v="3.7226355148740217E-2"/>
    <n v="0.40517543495800828"/>
    <n v="21.857501981312769"/>
    <n v="-33.044030830041024"/>
    <s v="C-All-WH-All-All-All-E"/>
    <s v="C-All-WH-All-All-All-E"/>
    <n v="0.40517543495800828"/>
    <n v="1.2537004797358246E-2"/>
    <n v="2.8921058463479161E-2"/>
    <n v="4.9506796067107367E-2"/>
    <n v="7.4364951767348503E-2"/>
    <n v="0.10321985595867442"/>
    <n v="0.13548495642333966"/>
    <n v="0.17034725405656917"/>
    <n v="0.20694206635502732"/>
    <n v="0.24451641617274791"/>
    <n v="0.28253663701145848"/>
    <n v="0.32068356605704795"/>
    <n v="0.35879528288615131"/>
    <n v="0.39680281364157621"/>
    <n v="0.40517543495800828"/>
    <n v="0.40517543495800828"/>
    <n v="0.40517543495800828"/>
    <n v="0.40517543495800828"/>
    <n v="0.40517543495800828"/>
    <n v="0.40517543495800828"/>
    <n v="0.40517543495800828"/>
    <n v="1.2535426923603238E-2"/>
    <n v="1.6382475792365906E-2"/>
    <n v="2.0584159729873201E-2"/>
    <n v="2.485657782648612E-2"/>
    <n v="2.8853326317570899E-2"/>
    <n v="3.2263522590910233E-2"/>
    <n v="3.4860719759474496E-2"/>
    <n v="3.659323442470315E-2"/>
    <n v="3.7572771943965591E-2"/>
    <n v="3.8018642964955558E-2"/>
    <n v="3.814535117183445E-2"/>
    <n v="3.8110138955348372E-2"/>
    <n v="3.8005952881669906E-2"/>
    <n v="3.7894580309589761E-2"/>
    <n v="3.7779711839928086E-2"/>
    <n v="3.7668144032096507E-2"/>
    <n v="3.7556807402996925E-2"/>
    <n v="3.74458013910271E-2"/>
    <n v="3.7335125009574352E-2"/>
    <n v="3.7224777274985209E-2"/>
    <n v="0.40514387748290814"/>
    <n v="0.40514387748290814"/>
    <n v="1.2535426923603238E-2"/>
    <n v="2.8917902715969144E-2"/>
    <n v="4.9502062445842349E-2"/>
    <n v="7.4358640272328469E-2"/>
    <n v="0.10321196658989937"/>
    <n v="0.13547548918080959"/>
    <n v="0.17033620894028409"/>
    <n v="0.20692944336498725"/>
    <n v="0.24450221530895283"/>
    <n v="0.28252085827390838"/>
    <n v="0.32066620944574281"/>
    <n v="0.35877634840109118"/>
    <n v="0.3967823012827611"/>
    <n v="0.40514387748290814"/>
    <n v="0.40514387748290814"/>
    <n v="0.40514387748290814"/>
    <n v="0.40514387748290814"/>
    <n v="0.40514387748290814"/>
    <n v="0.40514387748290814"/>
    <n v="0.40514387748290814"/>
  </r>
  <r>
    <x v="56"/>
    <s v="Under $5"/>
    <n v="-4.0743711913445626"/>
    <s v="Process Loads"/>
    <s v="Rural"/>
    <s v="SC-Retro"/>
    <s v="Measure InputOutput"/>
    <x v="2"/>
    <s v="Commercial"/>
    <s v="Optimize Municipal Sewage ; &gt;10 MGD Design Capacity"/>
    <n v="2.4861691966496156E-2"/>
    <n v="3.02632620215257E-2"/>
    <n v="3.6725943971913963E-2"/>
    <n v="4.2291530104079343E-2"/>
    <n v="4.7851409780028421E-2"/>
    <n v="5.5508716995039141E-2"/>
    <n v="6.0408934890841877E-2"/>
    <n v="6.1209647528343618E-2"/>
    <n v="5.720698701949737E-2"/>
    <n v="4.8778485342703848E-2"/>
    <n v="3.7446238515191535E-2"/>
    <n v="2.5490106933993412E-2"/>
    <n v="1.512635976097043E-2"/>
    <n v="7.6826672700485085E-3"/>
    <n v="3.2696319479061241E-3"/>
    <n v="1.1395674866245683E-3"/>
    <n v="3.1714920791651801E-4"/>
    <n v="6.8575227402808769E-5"/>
    <n v="1.1182342966022224E-5"/>
    <n v="1.3316033777772226E-6"/>
    <n v="0.49567613005394112"/>
    <n v="6.3600312148080294"/>
    <n v="-4.0743711913445626"/>
    <s v="C-WWW-Proc-All-All-All-U"/>
    <n v="0"/>
    <n v="0.49567613005394112"/>
    <n v="2.4861691966496156E-2"/>
    <n v="5.5124953988021856E-2"/>
    <n v="9.1850897959935812E-2"/>
    <n v="0.13414242806401516"/>
    <n v="0.18199383784404358"/>
    <n v="0.23750255483908272"/>
    <n v="0.29791148972992459"/>
    <n v="0.35912113725826822"/>
    <n v="0.41632812427776561"/>
    <n v="0.46510660962046946"/>
    <n v="0.49567613005394112"/>
    <n v="0.49567613005394112"/>
    <n v="0.49567613005394112"/>
    <n v="0.49567613005394112"/>
    <n v="0.49567613005394112"/>
    <n v="0.49567613005394112"/>
    <n v="0.49567613005394112"/>
    <n v="0.49567613005394112"/>
    <n v="0.49567613005394112"/>
    <n v="0.49567613005394112"/>
    <n v="2.1500835169734108E-2"/>
    <n v="2.6902405224763653E-2"/>
    <n v="3.3365087175151915E-2"/>
    <n v="3.8930673307317296E-2"/>
    <n v="4.4490552983266374E-2"/>
    <n v="5.2147860198277093E-2"/>
    <n v="5.7048078094079829E-2"/>
    <n v="5.784879073158157E-2"/>
    <n v="5.3846130222735322E-2"/>
    <n v="4.54176285459418E-2"/>
    <n v="3.4085381718429487E-2"/>
    <n v="2.2129250137231365E-2"/>
    <n v="1.1765502964208384E-2"/>
    <n v="4.3218104732864618E-3"/>
    <n v="0"/>
    <n v="0"/>
    <n v="0"/>
    <n v="0"/>
    <n v="0"/>
    <n v="0"/>
    <n v="0.4284589941187002"/>
    <n v="0.4284589941187002"/>
    <n v="2.1500835169734108E-2"/>
    <n v="4.8403240394497761E-2"/>
    <n v="8.1768327569649676E-2"/>
    <n v="0.12069900087696697"/>
    <n v="0.16518955386023335"/>
    <n v="0.21733741405851043"/>
    <n v="0.27438549215259023"/>
    <n v="0.33223428288417178"/>
    <n v="0.38608041310690711"/>
    <n v="0.4284589941187002"/>
    <n v="0.4284589941187002"/>
    <n v="0.4284589941187002"/>
    <n v="0.4284589941187002"/>
    <n v="0.4284589941187002"/>
    <n v="0.4284589941187002"/>
    <n v="0.4284589941187002"/>
    <n v="0.4284589941187002"/>
    <n v="0.4284589941187002"/>
    <n v="0.4284589941187002"/>
    <n v="0.4284589941187002"/>
  </r>
  <r>
    <x v="56"/>
    <s v="Under $15"/>
    <n v="14.350448841726321"/>
    <s v="Process Loads"/>
    <s v="Rural"/>
    <s v="SC-Retro"/>
    <s v="Measure InputOutput"/>
    <x v="2"/>
    <s v="Commercial"/>
    <s v="Optimize Municipal Sewage ; &lt;1 MGD Design Capacity"/>
    <n v="0.18132775120210817"/>
    <n v="0.22072388531715861"/>
    <n v="0.26785919639645162"/>
    <n v="0.30845157517852284"/>
    <n v="0.34900233415151455"/>
    <n v="0.40485059658806566"/>
    <n v="0.44059013887841542"/>
    <n v="0.44643010432054864"/>
    <n v="0.4172368607604296"/>
    <n v="0.35576392251005839"/>
    <n v="0.27311263570024813"/>
    <n v="0.18591107051245845"/>
    <n v="0.11032349701006219"/>
    <n v="5.6033224978785191E-2"/>
    <n v="2.3846929210262505E-2"/>
    <n v="8.3113896661230844E-3"/>
    <n v="2.3131150021700169E-3"/>
    <n v="5.0015066512293154E-4"/>
    <n v="8.1557969020452304E-5"/>
    <n v="9.7119957205995554E-6"/>
    <n v="3.6151939340398767"/>
    <n v="18.763566248369361"/>
    <n v="14.350448841726321"/>
    <s v="C-WWW-Proc-All-All-All-U"/>
    <n v="0"/>
    <n v="3.6151939340398767"/>
    <n v="0.18132775120210817"/>
    <n v="0.40205163651926679"/>
    <n v="0.6699108329157184"/>
    <n v="0.97836240809424124"/>
    <n v="1.3273647422457557"/>
    <n v="1.7322153388338215"/>
    <n v="2.1728054777122368"/>
    <n v="2.6192355820327853"/>
    <n v="3.0364724427932148"/>
    <n v="3.3922363653032734"/>
    <n v="3.6151939340398767"/>
    <n v="3.6151939340398767"/>
    <n v="3.6151939340398767"/>
    <n v="3.6151939340398767"/>
    <n v="3.6151939340398767"/>
    <n v="3.6151939340398767"/>
    <n v="3.6151939340398767"/>
    <n v="3.6151939340398767"/>
    <n v="3.6151939340398767"/>
    <n v="3.6151939340398767"/>
    <n v="0.15681547722291006"/>
    <n v="0.1962116113379605"/>
    <n v="0.2433469224172535"/>
    <n v="0.2839393011993247"/>
    <n v="0.32449006017231641"/>
    <n v="0.38033832260886752"/>
    <n v="0.41607786489921728"/>
    <n v="0.4219178303413505"/>
    <n v="0.39272458678123146"/>
    <n v="0.33125164853086025"/>
    <n v="0.24860036172105002"/>
    <n v="0.16139879653326034"/>
    <n v="8.5811223030864081E-2"/>
    <n v="3.1520950999587072E-2"/>
    <n v="0"/>
    <n v="0"/>
    <n v="0"/>
    <n v="0"/>
    <n v="0"/>
    <n v="0"/>
    <n v="3.1249484544559145"/>
    <n v="3.1249484544559145"/>
    <n v="0.15681547722291006"/>
    <n v="0.35302708856087056"/>
    <n v="0.59637401097812404"/>
    <n v="0.88031331217744868"/>
    <n v="1.2048033723497651"/>
    <n v="1.5851416949586326"/>
    <n v="2.0012195598578497"/>
    <n v="2.4231373901992002"/>
    <n v="2.8158619769804316"/>
    <n v="3.1249484544559145"/>
    <n v="3.1249484544559145"/>
    <n v="3.1249484544559145"/>
    <n v="3.1249484544559145"/>
    <n v="3.1249484544559145"/>
    <n v="3.1249484544559145"/>
    <n v="3.1249484544559145"/>
    <n v="3.1249484544559145"/>
    <n v="3.1249484544559145"/>
    <n v="3.1249484544559145"/>
    <n v="3.1249484544559145"/>
  </r>
  <r>
    <x v="56"/>
    <s v="Under $20"/>
    <n v="19.107050404706452"/>
    <s v="Process Loads"/>
    <s v="Rural"/>
    <s v="SC-Retro"/>
    <s v="Measure InputOutput"/>
    <x v="2"/>
    <s v="Commercial"/>
    <s v="Optimize Municipal Sewage ; 1 to 10 MGD Design Capacity"/>
    <n v="1.3845720287774128E-2"/>
    <n v="1.6853907670899202E-2"/>
    <n v="2.0453038683965696E-2"/>
    <n v="2.3552568230358704E-2"/>
    <n v="2.6648919795272744E-2"/>
    <n v="3.0913349344133211E-2"/>
    <n v="3.3642328788728582E-2"/>
    <n v="3.4088253516002781E-2"/>
    <n v="3.1859132590239203E-2"/>
    <n v="2.7165217275900072E-2"/>
    <n v="2.0854177785217167E-2"/>
    <n v="1.4195690751423302E-2"/>
    <n v="8.424018224699889E-3"/>
    <n v="4.2785528124343625E-3"/>
    <n v="1.820890125084209E-3"/>
    <n v="6.3463631880357593E-4"/>
    <n v="1.7662350688838052E-4"/>
    <n v="3.8190217245443814E-5"/>
    <n v="6.2275565588275025E-6"/>
    <n v="7.4158299152787045E-7"/>
    <n v="0.27604690216988653"/>
    <n v="21.965696528134345"/>
    <n v="19.107050404706452"/>
    <s v="C-WWW-Proc-All-All-All-U"/>
    <n v="0"/>
    <n v="0.27604690216988653"/>
    <n v="1.3845720287774128E-2"/>
    <n v="3.0699627958673328E-2"/>
    <n v="5.1152666642639025E-2"/>
    <n v="7.4705234872997725E-2"/>
    <n v="0.10135415466827047"/>
    <n v="0.13226750401240367"/>
    <n v="0.16590983280113225"/>
    <n v="0.19999808631713503"/>
    <n v="0.23185721890737424"/>
    <n v="0.25902243618327431"/>
    <n v="0.27604690216988653"/>
    <n v="0.27604690216988653"/>
    <n v="0.27604690216988653"/>
    <n v="0.27604690216988653"/>
    <n v="0.27604690216988653"/>
    <n v="0.27604690216988653"/>
    <n v="0.27604690216988653"/>
    <n v="0.27604690216988653"/>
    <n v="0.27604690216988653"/>
    <n v="0.27604690216988653"/>
    <n v="1.1974026148938333E-2"/>
    <n v="1.4982213532063407E-2"/>
    <n v="1.8581344545129899E-2"/>
    <n v="2.168087409152291E-2"/>
    <n v="2.4777225656436946E-2"/>
    <n v="2.9041655205297418E-2"/>
    <n v="3.1770634649892784E-2"/>
    <n v="3.2216559377166984E-2"/>
    <n v="2.9987438451403406E-2"/>
    <n v="2.5293523137064275E-2"/>
    <n v="1.8982483646381373E-2"/>
    <n v="1.2323996612587507E-2"/>
    <n v="6.5523240858640936E-3"/>
    <n v="2.4068586735985671E-3"/>
    <n v="0"/>
    <n v="0"/>
    <n v="0"/>
    <n v="0"/>
    <n v="0"/>
    <n v="0"/>
    <n v="0.23861301939317062"/>
    <n v="0.23861301939317062"/>
    <n v="1.1974026148938333E-2"/>
    <n v="2.6956239681001741E-2"/>
    <n v="4.553758422613164E-2"/>
    <n v="6.721845831765455E-2"/>
    <n v="9.1995683974091497E-2"/>
    <n v="0.12103733917938891"/>
    <n v="0.15280797382928168"/>
    <n v="0.18502453320644868"/>
    <n v="0.21501197165785207"/>
    <n v="0.23861301939317062"/>
    <n v="0.23861301939317062"/>
    <n v="0.23861301939317062"/>
    <n v="0.23861301939317062"/>
    <n v="0.23861301939317062"/>
    <n v="0.23861301939317062"/>
    <n v="0.23861301939317062"/>
    <n v="0.23861301939317062"/>
    <n v="0.23861301939317062"/>
    <n v="0.23861301939317062"/>
    <n v="0.23861301939317062"/>
  </r>
  <r>
    <x v="57"/>
    <s v="Under $20"/>
    <n v="18.625320043388701"/>
    <s v="Refrigeration"/>
    <s v="Rural"/>
    <s v="SC-NR"/>
    <s v="M_Input"/>
    <x v="2"/>
    <s v="Commercial"/>
    <s v="Market Average to ES 2.0 Upgrade"/>
    <n v="1.2686792212386262E-2"/>
    <n v="1.7805048426673416E-2"/>
    <n v="2.4016815981249912E-2"/>
    <n v="3.1125590902656878E-2"/>
    <n v="3.8777281993072246E-2"/>
    <n v="4.6525422080854389E-2"/>
    <n v="5.3950186610241556E-2"/>
    <n v="6.078732447858768E-2"/>
    <n v="6.7002143504167236E-2"/>
    <n v="7.2765942426081046E-2"/>
    <n v="7.3226574378193923E-2"/>
    <n v="7.3388403873610161E-2"/>
    <n v="7.3433802601318862E-2"/>
    <n v="7.3443697462599142E-2"/>
    <n v="7.3445323901100271E-2"/>
    <n v="7.3445519129094819E-2"/>
    <n v="7.3445519129094819E-2"/>
    <n v="7.3445519129094819E-2"/>
    <n v="7.3445519129094819E-2"/>
    <n v="7.3445519129094819E-2"/>
    <n v="0.37062557672508967"/>
    <n v="12.180828180353549"/>
    <n v="18.625320043388701"/>
    <s v="I-All-SecTotal-All-All-All-E"/>
    <n v="0"/>
    <n v="0.37062557672508967"/>
    <n v="1.2686792212386262E-2"/>
    <n v="3.0491840639059679E-2"/>
    <n v="5.4508656620309591E-2"/>
    <n v="8.5634247522966472E-2"/>
    <n v="0.12441152951603872"/>
    <n v="0.17093695159689309"/>
    <n v="0.22488713820713466"/>
    <n v="0.28567446268572233"/>
    <n v="0.35267660618988955"/>
    <n v="0.37062557672508967"/>
    <n v="0.37062557672508967"/>
    <n v="0.37062557672508967"/>
    <n v="0.37062557672508967"/>
    <n v="0.37062557672508967"/>
    <n v="0.37062557672508967"/>
    <n v="0.37062557672508967"/>
    <n v="0.37062557672508967"/>
    <n v="0.37062557672508967"/>
    <n v="0.37062557672508967"/>
    <n v="0.37062557672508967"/>
    <n v="9.4477935867252304E-3"/>
    <n v="1.4566049801012386E-2"/>
    <n v="2.0777817355588882E-2"/>
    <n v="2.7886592276995848E-2"/>
    <n v="3.5538283367411216E-2"/>
    <n v="4.328642345519336E-2"/>
    <n v="5.0711187984580526E-2"/>
    <n v="5.754832585292665E-2"/>
    <n v="6.3763144878506206E-2"/>
    <n v="6.9526943800420016E-2"/>
    <n v="6.9987575752532893E-2"/>
    <n v="7.0149405247949131E-2"/>
    <n v="7.0194803975657832E-2"/>
    <n v="7.0204698836938112E-2"/>
    <n v="7.0206325275439241E-2"/>
    <n v="7.0206520503433789E-2"/>
    <n v="7.0206520503433789E-2"/>
    <n v="7.0206520503433789E-2"/>
    <n v="7.0206520503433789E-2"/>
    <n v="7.0206520503433789E-2"/>
    <n v="0.30584560421186907"/>
    <n v="0.30584560421186907"/>
    <n v="9.4477935867252304E-3"/>
    <n v="2.4013843387737616E-2"/>
    <n v="4.4791660743326495E-2"/>
    <n v="7.2678253020322339E-2"/>
    <n v="0.10821653638773356"/>
    <n v="0.15150295984292692"/>
    <n v="0.20221414782750743"/>
    <n v="0.25976247368043409"/>
    <n v="0.30584560421186907"/>
    <n v="0.30584560421186907"/>
    <n v="0.30584560421186907"/>
    <n v="0.30584560421186907"/>
    <n v="0.30584560421186907"/>
    <n v="0.30584560421186907"/>
    <n v="0.30584560421186907"/>
    <n v="0.30584560421186907"/>
    <n v="0.30584560421186907"/>
    <n v="0.30584560421186907"/>
    <n v="0.30584560421186907"/>
    <n v="0.30584560421186907"/>
  </r>
  <r>
    <x v="57"/>
    <s v="Under $10"/>
    <n v="6.3068998432089867"/>
    <s v="Refrigeration"/>
    <s v="Rural"/>
    <s v="SC-NR"/>
    <s v="M_Input"/>
    <x v="2"/>
    <s v="Commercial"/>
    <s v="Timer on ES 2.0 Hot &amp; Cold Water Cooler"/>
    <n v="3.4676807058457937E-2"/>
    <n v="4.8666535923514026E-2"/>
    <n v="6.5645159154352206E-2"/>
    <n v="8.5075572472776639E-2"/>
    <n v="0.1059899384662706"/>
    <n v="0.12716792848833533"/>
    <n v="0.1474620361500556"/>
    <n v="0.16614998395621897"/>
    <n v="0.18313694777224579"/>
    <n v="0.1988911384134244"/>
    <n v="0.20015018365204537"/>
    <n v="0.20059251218513496"/>
    <n v="0.20071660052008197"/>
    <n v="0.20074364614278492"/>
    <n v="0.20074809168687133"/>
    <n v="0.2007486253035167"/>
    <n v="0.2007486253035167"/>
    <n v="0.2007486253035167"/>
    <n v="0.2007486253035167"/>
    <n v="0.2007486253035167"/>
    <n v="1.0130308276412037"/>
    <n v="3.5748509040151459"/>
    <n v="6.3068998432089867"/>
    <s v="C-All-Plug-TimerOff6PM6AM-All-All-S"/>
    <n v="0"/>
    <n v="1.0130308276412037"/>
    <n v="3.4676807058457937E-2"/>
    <n v="8.3343342981971963E-2"/>
    <n v="0.14898850213632417"/>
    <n v="0.23406407460910081"/>
    <n v="0.34005401307537142"/>
    <n v="0.46722194156370678"/>
    <n v="0.61468397771376238"/>
    <n v="0.78083396166998131"/>
    <n v="0.96397090944222708"/>
    <n v="1.0130308276412037"/>
    <n v="1.0130308276412037"/>
    <n v="1.0130308276412037"/>
    <n v="1.0130308276412037"/>
    <n v="1.0130308276412037"/>
    <n v="1.0130308276412037"/>
    <n v="1.0130308276412037"/>
    <n v="1.0130308276412037"/>
    <n v="1.0130308276412037"/>
    <n v="1.0130308276412037"/>
    <n v="1.0130308276412037"/>
    <n v="2.582365264996999E-2"/>
    <n v="3.9813381515026079E-2"/>
    <n v="5.6792004745864259E-2"/>
    <n v="7.6222418064288699E-2"/>
    <n v="9.7136784057782657E-2"/>
    <n v="0.11831477407984739"/>
    <n v="0.13860888174156766"/>
    <n v="0.15729682954773103"/>
    <n v="0.17428379336375785"/>
    <n v="0.19003798400493646"/>
    <n v="0.19129702924355743"/>
    <n v="0.19173935777664702"/>
    <n v="0.19186344611159403"/>
    <n v="0.19189049173429698"/>
    <n v="0.19189493727838339"/>
    <n v="0.19189547089502876"/>
    <n v="0.19189547089502876"/>
    <n v="0.19189547089502876"/>
    <n v="0.19189547089502876"/>
    <n v="0.19189547089502876"/>
    <n v="0.83596773947144476"/>
    <n v="0.83596773947144476"/>
    <n v="2.582365264996999E-2"/>
    <n v="6.5637034164996069E-2"/>
    <n v="0.12242903891086032"/>
    <n v="0.19865145697514902"/>
    <n v="0.29578824103293166"/>
    <n v="0.41410301511277903"/>
    <n v="0.55271189685434674"/>
    <n v="0.71000872640207779"/>
    <n v="0.83596773947144476"/>
    <n v="0.83596773947144476"/>
    <n v="0.83596773947144476"/>
    <n v="0.83596773947144476"/>
    <n v="0.83596773947144476"/>
    <n v="0.83596773947144476"/>
    <n v="0.83596773947144476"/>
    <n v="0.83596773947144476"/>
    <n v="0.83596773947144476"/>
    <n v="0.83596773947144476"/>
    <n v="0.83596773947144476"/>
    <n v="0.83596773947144476"/>
  </r>
  <r>
    <x v="57"/>
    <s v="Under $40"/>
    <n v="39.746612482812559"/>
    <s v="Refrigeration"/>
    <s v="Rural"/>
    <s v="SC-NR"/>
    <s v="M_Input"/>
    <x v="2"/>
    <s v="Commercial"/>
    <s v="Timer on ES 2.0 Cold Only Water Cooler"/>
    <n v="1.7338403529228964E-3"/>
    <n v="2.4333267961757009E-3"/>
    <n v="3.2822579577176086E-3"/>
    <n v="4.2537786236388321E-3"/>
    <n v="5.2994969233135297E-3"/>
    <n v="6.3583964244167653E-3"/>
    <n v="7.3731018075027807E-3"/>
    <n v="8.3074991978109476E-3"/>
    <n v="9.1568473886122874E-3"/>
    <n v="9.9445569206712183E-3"/>
    <n v="1.0007509182602266E-2"/>
    <n v="1.0029625609256744E-2"/>
    <n v="1.0035830026004097E-2"/>
    <n v="1.0037182307139243E-2"/>
    <n v="1.0037404584343565E-2"/>
    <n v="1.0037431265175832E-2"/>
    <n v="1.0037431265175832E-2"/>
    <n v="1.0037431265175832E-2"/>
    <n v="1.0037431265175832E-2"/>
    <n v="1.0037431265175832E-2"/>
    <n v="5.065154138206017E-2"/>
    <n v="26.086367786843358"/>
    <n v="39.746612482812559"/>
    <s v="C-All-Plug-TimerOff6PM6AM-All-All-S"/>
    <n v="0"/>
    <n v="5.065154138206017E-2"/>
    <n v="1.7338403529228964E-3"/>
    <n v="4.1671671490985975E-3"/>
    <n v="7.449425106816206E-3"/>
    <n v="1.1703203730455039E-2"/>
    <n v="1.700270065376857E-2"/>
    <n v="2.3361097078185334E-2"/>
    <n v="3.0734198885688114E-2"/>
    <n v="3.9041698083499062E-2"/>
    <n v="4.8198545472111345E-2"/>
    <n v="5.065154138206017E-2"/>
    <n v="5.065154138206017E-2"/>
    <n v="5.065154138206017E-2"/>
    <n v="5.065154138206017E-2"/>
    <n v="5.065154138206017E-2"/>
    <n v="5.065154138206017E-2"/>
    <n v="5.065154138206017E-2"/>
    <n v="5.065154138206017E-2"/>
    <n v="5.065154138206017E-2"/>
    <n v="5.065154138206017E-2"/>
    <n v="5.065154138206017E-2"/>
    <n v="1.2911826324984992E-3"/>
    <n v="1.9906690757513037E-3"/>
    <n v="2.8396002372932114E-3"/>
    <n v="3.811120903214435E-3"/>
    <n v="4.8568392028891325E-3"/>
    <n v="5.9157387039923681E-3"/>
    <n v="6.9304440870783836E-3"/>
    <n v="7.8648414773865513E-3"/>
    <n v="8.7141896681878911E-3"/>
    <n v="9.5018992002468203E-3"/>
    <n v="9.5648514621778681E-3"/>
    <n v="9.5869678888323463E-3"/>
    <n v="9.5931723055797009E-3"/>
    <n v="9.594524586714847E-3"/>
    <n v="9.5947468639191666E-3"/>
    <n v="9.5947735447514358E-3"/>
    <n v="9.5947735447514358E-3"/>
    <n v="9.5947735447514358E-3"/>
    <n v="9.5947735447514358E-3"/>
    <n v="9.5947735447514358E-3"/>
    <n v="4.179838697357223E-2"/>
    <n v="4.179838697357223E-2"/>
    <n v="1.2911826324984992E-3"/>
    <n v="3.2818517082498031E-3"/>
    <n v="6.1214519455430145E-3"/>
    <n v="9.9325728487574504E-3"/>
    <n v="1.4789412051646583E-2"/>
    <n v="2.0705150755638953E-2"/>
    <n v="2.7635594842717336E-2"/>
    <n v="3.5500436320103884E-2"/>
    <n v="4.179838697357223E-2"/>
    <n v="4.179838697357223E-2"/>
    <n v="4.179838697357223E-2"/>
    <n v="4.179838697357223E-2"/>
    <n v="4.179838697357223E-2"/>
    <n v="4.179838697357223E-2"/>
    <n v="4.179838697357223E-2"/>
    <n v="4.179838697357223E-2"/>
    <n v="4.179838697357223E-2"/>
    <n v="4.179838697357223E-2"/>
    <n v="4.179838697357223E-2"/>
    <n v="4.179838697357223E-2"/>
  </r>
  <r>
    <x v="58"/>
    <s v="Under $15"/>
    <n v="13.147126421735257"/>
    <s v="Process Loads"/>
    <s v="Rural"/>
    <s v="SC-Retro"/>
    <s v="Measure InputOutput"/>
    <x v="2"/>
    <s v="Commercial"/>
    <s v="Municipal Water Supply-Retro"/>
    <n v="7.0085752071185892E-2"/>
    <n v="8.5312917631040458E-2"/>
    <n v="0.10353138504268036"/>
    <n v="0.11922091616210026"/>
    <n v="0.13489436063399349"/>
    <n v="0.1564805075353132"/>
    <n v="0.17029434840353871"/>
    <n v="0.17255157801879731"/>
    <n v="0.16126797461697859"/>
    <n v="0.13750781060049161"/>
    <n v="0.10556191397234492"/>
    <n v="7.185727010258891E-2"/>
    <n v="4.26415990261481E-2"/>
    <n v="2.1657637551766334E-2"/>
    <n v="9.2171769473207259E-3"/>
    <n v="3.2124701908294918E-3"/>
    <n v="8.9405181214393E-4"/>
    <n v="1.9331533800898408E-4"/>
    <n v="3.1523313769141504E-5"/>
    <n v="3.7538243301306946E-6"/>
    <n v="1.3973238187240486"/>
    <n v="8.070358398542858"/>
    <n v="13.147126421735257"/>
    <s v="C-WWW-Proc-All-All-All-U"/>
    <n v="0"/>
    <n v="1.3973238187240486"/>
    <n v="7.0085752071185892E-2"/>
    <n v="0.15539866970222635"/>
    <n v="0.25893005474490671"/>
    <n v="0.378150970907007"/>
    <n v="0.51304533154100052"/>
    <n v="0.66952583907631369"/>
    <n v="0.83982018747985243"/>
    <n v="1.0123717654986497"/>
    <n v="1.1736397401156282"/>
    <n v="1.3111475507161199"/>
    <n v="1.3973238187240486"/>
    <n v="1.3973238187240486"/>
    <n v="1.3973238187240486"/>
    <n v="1.3973238187240486"/>
    <n v="1.3973238187240486"/>
    <n v="1.3973238187240486"/>
    <n v="1.3973238187240486"/>
    <n v="1.3973238187240486"/>
    <n v="1.3973238187240486"/>
    <n v="1.3973238187240486"/>
    <n v="6.0611409917721369E-2"/>
    <n v="7.5838575477575942E-2"/>
    <n v="9.4057042889215847E-2"/>
    <n v="0.10974657400863574"/>
    <n v="0.12542001848052897"/>
    <n v="0.14700616538184869"/>
    <n v="0.1608200062500742"/>
    <n v="0.16307723586533279"/>
    <n v="0.15179363246351407"/>
    <n v="0.12803346844702709"/>
    <n v="9.6087571818880391E-2"/>
    <n v="6.2382927949124388E-2"/>
    <n v="3.3167256872683577E-2"/>
    <n v="1.2183295398301812E-2"/>
    <n v="0"/>
    <n v="0"/>
    <n v="0"/>
    <n v="0"/>
    <n v="0"/>
    <n v="0"/>
    <n v="1.2078369756547582"/>
    <n v="1.2078369756547582"/>
    <n v="6.0611409917721369E-2"/>
    <n v="0.13644998539529732"/>
    <n v="0.23050702828451317"/>
    <n v="0.34025360229314894"/>
    <n v="0.46567362077367791"/>
    <n v="0.61267978615552665"/>
    <n v="0.77349979240560085"/>
    <n v="0.93657702827093359"/>
    <n v="1.0883706607344477"/>
    <n v="1.2078369756547582"/>
    <n v="1.2078369756547582"/>
    <n v="1.2078369756547582"/>
    <n v="1.2078369756547582"/>
    <n v="1.2078369756547582"/>
    <n v="1.2078369756547582"/>
    <n v="1.2078369756547582"/>
    <n v="1.2078369756547582"/>
    <n v="1.2078369756547582"/>
    <n v="1.2078369756547582"/>
    <n v="1.2078369756547582"/>
  </r>
  <r>
    <x v="59"/>
    <s v="Under $5"/>
    <n v="0"/>
    <s v="HVAC"/>
    <s v="Rural"/>
    <s v="SC-Retro"/>
    <s v="M_Input_Retro"/>
    <x v="2"/>
    <s v="Large Off"/>
    <s v="WEPT-Retro-Large Off"/>
    <n v="0"/>
    <n v="0"/>
    <n v="0"/>
    <n v="0"/>
    <n v="0"/>
    <n v="0"/>
    <n v="0"/>
    <n v="0"/>
    <n v="0"/>
    <n v="0"/>
    <n v="0"/>
    <n v="0"/>
    <n v="0"/>
    <n v="0"/>
    <n v="0"/>
    <n v="0"/>
    <n v="0"/>
    <n v="0"/>
    <n v="0"/>
    <n v="0"/>
    <n v="0"/>
    <n v="0"/>
    <n v="0"/>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Medium Off"/>
    <s v="WEPT-Retro-Medium Off"/>
    <n v="0"/>
    <n v="0"/>
    <n v="0"/>
    <n v="0"/>
    <n v="0"/>
    <n v="0"/>
    <n v="0"/>
    <n v="0"/>
    <n v="0"/>
    <n v="0"/>
    <n v="0"/>
    <n v="0"/>
    <n v="0"/>
    <n v="0"/>
    <n v="0"/>
    <n v="0"/>
    <n v="0"/>
    <n v="0"/>
    <n v="0"/>
    <n v="0"/>
    <n v="0"/>
    <n v="0"/>
    <n v="0"/>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5.672889857072759"/>
    <s v="HVAC"/>
    <s v="Rural"/>
    <s v="SC-Retro"/>
    <s v="M_Input_Retro"/>
    <x v="2"/>
    <s v="Small Off"/>
    <s v="WEPT-Retro-Small Off"/>
    <n v="1.7729572501043647E-2"/>
    <n v="2.1703780223730075E-2"/>
    <n v="2.6479398320396998E-2"/>
    <n v="3.0646194014465101E-2"/>
    <n v="3.4850997495804066E-2"/>
    <n v="4.0622770247041799E-2"/>
    <n v="4.4430118383201135E-2"/>
    <n v="4.5252338823392808E-2"/>
    <n v="4.2516963871373374E-2"/>
    <n v="3.6437290963852793E-2"/>
    <n v="2.8112123997387165E-2"/>
    <n v="1.9234858177923624E-2"/>
    <n v="1.1475754975203577E-2"/>
    <n v="5.8581964325992468E-3"/>
    <n v="2.5058257870090831E-3"/>
    <n v="8.7770718312105188E-4"/>
    <n v="2.4548608548687729E-4"/>
    <n v="5.3343336812191202E-5"/>
    <n v="8.7416095651386213E-6"/>
    <n v="1.0461046630027703E-6"/>
    <n v="0.38940206944664685"/>
    <n v="10.037795341148644"/>
    <n v="15.672889857072759"/>
    <s v="C-SOff-HVAC-ER-All-All-C"/>
    <n v="0"/>
    <n v="0.38940206944664685"/>
    <n v="1.7729572501043647E-2"/>
    <n v="3.9433352724773718E-2"/>
    <n v="6.591275104517072E-2"/>
    <n v="9.6558945059635817E-2"/>
    <n v="0.13140994255543989"/>
    <n v="0.1720327128024817"/>
    <n v="0.21646283118568282"/>
    <n v="0.26171517000907563"/>
    <n v="0.30423213388044901"/>
    <n v="0.34066942484430179"/>
    <n v="0.36878154884168896"/>
    <n v="0.3880164070196126"/>
    <n v="0.38940206944664685"/>
    <n v="0.38940206944664685"/>
    <n v="0.38940206944664685"/>
    <n v="0.38940206944664685"/>
    <n v="0.38940206944664685"/>
    <n v="0.38940206944664685"/>
    <n v="0.38940206944664685"/>
    <n v="0.38940206944664685"/>
    <n v="1.5089290848524794E-2"/>
    <n v="1.9063498571211222E-2"/>
    <n v="2.3839116667878146E-2"/>
    <n v="2.8005912361946248E-2"/>
    <n v="3.2210715843285213E-2"/>
    <n v="3.7982488594522947E-2"/>
    <n v="4.1789836730682282E-2"/>
    <n v="4.2612057170873956E-2"/>
    <n v="3.9876682218854521E-2"/>
    <n v="3.3797009311333941E-2"/>
    <n v="2.5471842344868312E-2"/>
    <n v="1.6594576525404772E-2"/>
    <n v="8.8354733226847226E-3"/>
    <n v="3.2179147800803932E-3"/>
    <n v="0"/>
    <n v="0"/>
    <n v="0"/>
    <n v="0"/>
    <n v="0"/>
    <n v="0"/>
    <n v="0.33659643639626979"/>
    <n v="0.33659643639626979"/>
    <n v="1.5089290848524794E-2"/>
    <n v="3.4152789419736013E-2"/>
    <n v="5.7991906087614162E-2"/>
    <n v="8.5997818449560406E-2"/>
    <n v="0.11820853429284561"/>
    <n v="0.15619102288736855"/>
    <n v="0.19798085961805084"/>
    <n v="0.2405929167889248"/>
    <n v="0.28046959900777935"/>
    <n v="0.31426660831911329"/>
    <n v="0.33659643639626979"/>
    <n v="0.33659643639626979"/>
    <n v="0.33659643639626979"/>
    <n v="0.33659643639626979"/>
    <n v="0.33659643639626979"/>
    <n v="0.33659643639626979"/>
    <n v="0.33659643639626979"/>
    <n v="0.33659643639626979"/>
    <n v="0.33659643639626979"/>
    <n v="0.33659643639626979"/>
  </r>
  <r>
    <x v="59"/>
    <s v="Under $5"/>
    <n v="0"/>
    <s v="HVAC"/>
    <s v="Rural"/>
    <s v="SC-Retro"/>
    <s v="M_Input_Retro"/>
    <x v="2"/>
    <s v="XLarge Ret"/>
    <s v="WEPT-Retro-XLarge Ret"/>
    <n v="0"/>
    <n v="0"/>
    <n v="0"/>
    <n v="0"/>
    <n v="0"/>
    <n v="0"/>
    <n v="0"/>
    <n v="0"/>
    <n v="0"/>
    <n v="0"/>
    <n v="0"/>
    <n v="0"/>
    <n v="0"/>
    <n v="0"/>
    <n v="0"/>
    <n v="0"/>
    <n v="0"/>
    <n v="0"/>
    <n v="0"/>
    <n v="0"/>
    <n v="0"/>
    <n v="0"/>
    <n v="0"/>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Large Ret"/>
    <s v="WEPT-Retro-Large Ret"/>
    <n v="0"/>
    <n v="0"/>
    <n v="0"/>
    <n v="0"/>
    <n v="0"/>
    <n v="0"/>
    <n v="0"/>
    <n v="0"/>
    <n v="0"/>
    <n v="0"/>
    <n v="0"/>
    <n v="0"/>
    <n v="0"/>
    <n v="0"/>
    <n v="0"/>
    <n v="0"/>
    <n v="0"/>
    <n v="0"/>
    <n v="0"/>
    <n v="0"/>
    <n v="0"/>
    <n v="0"/>
    <n v="0"/>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6.672585192646949"/>
    <s v="HVAC"/>
    <s v="Rural"/>
    <s v="SC-Retro"/>
    <s v="M_Input_Retro"/>
    <x v="2"/>
    <s v="Medium Ret"/>
    <s v="WEPT-Retro-Medium Ret"/>
    <n v="0"/>
    <n v="0"/>
    <n v="0"/>
    <n v="0"/>
    <n v="0"/>
    <n v="0"/>
    <n v="0"/>
    <n v="0"/>
    <n v="0"/>
    <n v="0"/>
    <n v="0"/>
    <n v="0"/>
    <n v="0"/>
    <n v="0"/>
    <n v="0"/>
    <n v="0"/>
    <n v="0"/>
    <n v="0"/>
    <n v="0"/>
    <n v="0"/>
    <n v="0"/>
    <n v="11.029520826721765"/>
    <n v="16.672585192646949"/>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6.672585192646949"/>
    <s v="HVAC"/>
    <s v="Rural"/>
    <s v="SC-Retro"/>
    <s v="M_Input_Retro"/>
    <x v="2"/>
    <s v="Small Ret"/>
    <s v="WEPT-Retro-Small Ret"/>
    <n v="9.0704283679556401E-3"/>
    <n v="1.1085809085568162E-2"/>
    <n v="1.350338352646021E-2"/>
    <n v="1.5603194240217617E-2"/>
    <n v="1.7715550782310841E-2"/>
    <n v="2.0616334926434891E-2"/>
    <n v="2.2512403953787723E-2"/>
    <n v="2.28922199964087E-2"/>
    <n v="2.1473933448517113E-2"/>
    <n v="1.8373754846579216E-2"/>
    <n v="1.4152982663702546E-2"/>
    <n v="9.6682034674575555E-3"/>
    <n v="5.7589132689033181E-3"/>
    <n v="2.9351187668193576E-3"/>
    <n v="1.2534733402189155E-3"/>
    <n v="4.3834530373241767E-4"/>
    <n v="1.2240262216152483E-4"/>
    <n v="2.6554354567407583E-5"/>
    <n v="4.3444343387916998E-6"/>
    <n v="5.1903625962763485E-7"/>
    <n v="0.19320609186149174"/>
    <n v="11.029520826721765"/>
    <n v="16.672585192646949"/>
    <s v="C-Ret-HVAC-ER-All-All-C"/>
    <n v="0"/>
    <n v="0.19320609186149174"/>
    <n v="9.0704283679556401E-3"/>
    <n v="2.0156237453523802E-2"/>
    <n v="3.3659620979984012E-2"/>
    <n v="4.9262815220201629E-2"/>
    <n v="6.6978366002512474E-2"/>
    <n v="8.7594700928947361E-2"/>
    <n v="0.11010710488273509"/>
    <n v="0.13299932487914379"/>
    <n v="0.1544732583276609"/>
    <n v="0.17284701317424012"/>
    <n v="0.18699999583794266"/>
    <n v="0.19320609186149174"/>
    <n v="0.19320609186149174"/>
    <n v="0.19320609186149174"/>
    <n v="0.19320609186149174"/>
    <n v="0.19320609186149174"/>
    <n v="0.19320609186149174"/>
    <n v="0.19320609186149174"/>
    <n v="0.19320609186149174"/>
    <n v="0.19320609186149174"/>
    <n v="7.7604237749608878E-3"/>
    <n v="9.7758044925734099E-3"/>
    <n v="1.2193378933465457E-2"/>
    <n v="1.4293189647222865E-2"/>
    <n v="1.6405546189316091E-2"/>
    <n v="1.930633033344014E-2"/>
    <n v="2.1202399360792972E-2"/>
    <n v="2.158221540341395E-2"/>
    <n v="2.0163928855522362E-2"/>
    <n v="1.7063750253584465E-2"/>
    <n v="1.2842978070707793E-2"/>
    <n v="8.3581988744628032E-3"/>
    <n v="4.4489086759085658E-3"/>
    <n v="1.6251141738246055E-3"/>
    <n v="0"/>
    <n v="0"/>
    <n v="0"/>
    <n v="0"/>
    <n v="0"/>
    <n v="0"/>
    <n v="0.16700600000159668"/>
    <n v="0.16700600000159668"/>
    <n v="7.7604237749608878E-3"/>
    <n v="1.7536228267534298E-2"/>
    <n v="2.9729607200999757E-2"/>
    <n v="4.402279684822262E-2"/>
    <n v="6.0428343037538711E-2"/>
    <n v="7.9734673370978851E-2"/>
    <n v="0.10093707273177183"/>
    <n v="0.12251928813518578"/>
    <n v="0.14268321699070816"/>
    <n v="0.15974696724429263"/>
    <n v="0.16700600000159668"/>
    <n v="0.16700600000159668"/>
    <n v="0.16700600000159668"/>
    <n v="0.16700600000159668"/>
    <n v="0.16700600000159668"/>
    <n v="0.16700600000159668"/>
    <n v="0.16700600000159668"/>
    <n v="0.16700600000159668"/>
    <n v="0.16700600000159668"/>
    <n v="0.16700600000159668"/>
  </r>
  <r>
    <x v="59"/>
    <s v="Under $20"/>
    <n v="17.179514516261026"/>
    <s v="HVAC"/>
    <s v="Rural"/>
    <s v="SC-Retro"/>
    <s v="M_Input_Retro"/>
    <x v="2"/>
    <s v="School K-12"/>
    <s v="WEPT-Retro-School K-12"/>
    <n v="2.1528953330512714E-2"/>
    <n v="2.6325741315506791E-2"/>
    <n v="3.2082921827785243E-2"/>
    <n v="3.7090519928837565E-2"/>
    <n v="4.2132978477414249E-2"/>
    <n v="4.9056556428395286E-2"/>
    <n v="5.3595159428806376E-2"/>
    <n v="5.4526761066279995E-2"/>
    <n v="5.1174250292375531E-2"/>
    <n v="4.3808249464346458E-2"/>
    <n v="3.3761680271860633E-2"/>
    <n v="2.3074906798956744E-2"/>
    <n v="1.3751586593654799E-2"/>
    <n v="7.0122282680358909E-3"/>
    <n v="2.9961500771690328E-3"/>
    <n v="1.0482935554045733E-3"/>
    <n v="2.9287161999188302E-4"/>
    <n v="6.3568837191392056E-5"/>
    <n v="1.0405565084255985E-5"/>
    <n v="1.2438157075547974E-6"/>
    <n v="0.4629980418420146"/>
    <n v="11.545305532153945"/>
    <n v="17.179514516261026"/>
    <s v="C-Sch-HVAC-ER-All-All-C"/>
    <n v="0"/>
    <n v="0.4629980418420146"/>
    <n v="2.1528953330512714E-2"/>
    <n v="4.7854694646019505E-2"/>
    <n v="7.9937616473804748E-2"/>
    <n v="0.11702813640264231"/>
    <n v="0.15916111488005658"/>
    <n v="0.20821767130845187"/>
    <n v="0.26181283073725825"/>
    <n v="0.31633959180353827"/>
    <n v="0.36751384209591381"/>
    <n v="0.41132209156026028"/>
    <n v="0.44508377183212089"/>
    <n v="0.4629980418420146"/>
    <n v="0.4629980418420146"/>
    <n v="0.4629980418420146"/>
    <n v="0.4629980418420146"/>
    <n v="0.4629980418420146"/>
    <n v="0.4629980418420146"/>
    <n v="0.4629980418420146"/>
    <n v="0.4629980418420146"/>
    <n v="0.4629980418420146"/>
    <n v="1.8389665353012331E-2"/>
    <n v="2.3186453338006407E-2"/>
    <n v="2.894363385028486E-2"/>
    <n v="3.3951231951337181E-2"/>
    <n v="3.8993690499913865E-2"/>
    <n v="4.5917268450894902E-2"/>
    <n v="5.0455871451305992E-2"/>
    <n v="5.1387473088779612E-2"/>
    <n v="4.8034962314875147E-2"/>
    <n v="4.0668961486846074E-2"/>
    <n v="3.062239229436025E-2"/>
    <n v="1.993561882145636E-2"/>
    <n v="1.0612298616154417E-2"/>
    <n v="3.8729402905355085E-3"/>
    <n v="0"/>
    <n v="0"/>
    <n v="0"/>
    <n v="0"/>
    <n v="0"/>
    <n v="0"/>
    <n v="0.40021228229200695"/>
    <n v="0.40021228229200695"/>
    <n v="1.8389665353012331E-2"/>
    <n v="4.1576118691018737E-2"/>
    <n v="7.0519752541303604E-2"/>
    <n v="0.10447098449264078"/>
    <n v="0.14346467499255464"/>
    <n v="0.18938194344344955"/>
    <n v="0.23983781489475553"/>
    <n v="0.29122528798353514"/>
    <n v="0.33926025029841028"/>
    <n v="0.37992921178525635"/>
    <n v="0.40021228229200695"/>
    <n v="0.40021228229200695"/>
    <n v="0.40021228229200695"/>
    <n v="0.40021228229200695"/>
    <n v="0.40021228229200695"/>
    <n v="0.40021228229200695"/>
    <n v="0.40021228229200695"/>
    <n v="0.40021228229200695"/>
    <n v="0.40021228229200695"/>
    <n v="0.40021228229200695"/>
  </r>
  <r>
    <x v="59"/>
    <s v="Under $5"/>
    <n v="0"/>
    <s v="HVAC"/>
    <s v="Rural"/>
    <s v="SC-Retro"/>
    <s v="M_Input_Retro"/>
    <x v="2"/>
    <s v="University"/>
    <s v="WEPT-Retro-University"/>
    <n v="0"/>
    <n v="0"/>
    <n v="0"/>
    <n v="0"/>
    <n v="0"/>
    <n v="0"/>
    <n v="0"/>
    <n v="0"/>
    <n v="0"/>
    <n v="0"/>
    <n v="0"/>
    <n v="0"/>
    <n v="0"/>
    <n v="0"/>
    <n v="0"/>
    <n v="0"/>
    <n v="0"/>
    <n v="0"/>
    <n v="0"/>
    <n v="0"/>
    <n v="0"/>
    <n v="0"/>
    <n v="0"/>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Warehouse"/>
    <s v="WEPT-Retro-Warehouse"/>
    <n v="0"/>
    <n v="0"/>
    <n v="0"/>
    <n v="0"/>
    <n v="0"/>
    <n v="0"/>
    <n v="0"/>
    <n v="0"/>
    <n v="0"/>
    <n v="0"/>
    <n v="0"/>
    <n v="0"/>
    <n v="0"/>
    <n v="0"/>
    <n v="0"/>
    <n v="0"/>
    <n v="0"/>
    <n v="0"/>
    <n v="0"/>
    <n v="0"/>
    <n v="0"/>
    <n v="0"/>
    <n v="0"/>
    <s v="C-War-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Supermarket"/>
    <s v="WEPT-Retro-Supermarket"/>
    <n v="0"/>
    <n v="0"/>
    <n v="0"/>
    <n v="0"/>
    <n v="0"/>
    <n v="0"/>
    <n v="0"/>
    <n v="0"/>
    <n v="0"/>
    <n v="0"/>
    <n v="0"/>
    <n v="0"/>
    <n v="0"/>
    <n v="0"/>
    <n v="0"/>
    <n v="0"/>
    <n v="0"/>
    <n v="0"/>
    <n v="0"/>
    <n v="0"/>
    <n v="0"/>
    <n v="0"/>
    <n v="0"/>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MiniMart"/>
    <s v="WEPT-Retro-MiniMart"/>
    <n v="0"/>
    <n v="0"/>
    <n v="0"/>
    <n v="0"/>
    <n v="0"/>
    <n v="0"/>
    <n v="0"/>
    <n v="0"/>
    <n v="0"/>
    <n v="0"/>
    <n v="0"/>
    <n v="0"/>
    <n v="0"/>
    <n v="0"/>
    <n v="0"/>
    <n v="0"/>
    <n v="0"/>
    <n v="0"/>
    <n v="0"/>
    <n v="0"/>
    <n v="0"/>
    <n v="0"/>
    <n v="0"/>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Restaurant"/>
    <s v="WEPT-Retro-Restaurant"/>
    <n v="0"/>
    <n v="0"/>
    <n v="0"/>
    <n v="0"/>
    <n v="0"/>
    <n v="0"/>
    <n v="0"/>
    <n v="0"/>
    <n v="0"/>
    <n v="0"/>
    <n v="0"/>
    <n v="0"/>
    <n v="0"/>
    <n v="0"/>
    <n v="0"/>
    <n v="0"/>
    <n v="0"/>
    <n v="0"/>
    <n v="0"/>
    <n v="0"/>
    <n v="0"/>
    <n v="0"/>
    <n v="0"/>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8.204012597992701"/>
    <s v="HVAC"/>
    <s v="Rural"/>
    <s v="SC-Retro"/>
    <s v="M_Input_Retro"/>
    <x v="2"/>
    <s v="Lodging"/>
    <s v="WEPT-Retro-Lodging"/>
    <n v="4.9049565383547271E-4"/>
    <n v="6.0080503670310295E-4"/>
    <n v="7.3344504097828988E-4"/>
    <n v="8.493707339165301E-4"/>
    <n v="9.6648972463027967E-4"/>
    <n v="1.1272308005491739E-3"/>
    <n v="1.2336218782776406E-3"/>
    <n v="1.2572073314140147E-3"/>
    <n v="1.1819235903975515E-3"/>
    <n v="1.01352512609332E-3"/>
    <n v="7.8242619338626937E-4"/>
    <n v="5.3567328997453068E-4"/>
    <n v="3.1978165979808693E-4"/>
    <n v="1.6334186039372521E-4"/>
    <n v="6.9911033762756387E-5"/>
    <n v="2.4502239726361829E-5"/>
    <n v="6.8571825849486351E-6"/>
    <n v="1.4909502174781996E-6"/>
    <n v="2.4447808901685334E-7"/>
    <n v="2.9274581947845215E-8"/>
    <n v="1.0897172334510652E-2"/>
    <n v="12.534895458022946"/>
    <n v="18.204012597992701"/>
    <s v="C-Lod-HVAC-ER-All-All-C"/>
    <n v="0"/>
    <n v="1.0897172334510652E-2"/>
    <n v="4.9049565383547271E-4"/>
    <n v="1.0913006905385757E-3"/>
    <n v="1.8247457315168655E-3"/>
    <n v="2.6741164654333956E-3"/>
    <n v="3.6406061900636751E-3"/>
    <n v="4.7678369906128488E-3"/>
    <n v="6.0014588688904894E-3"/>
    <n v="7.2586662003045043E-3"/>
    <n v="8.440589790702056E-3"/>
    <n v="9.4541149167953753E-3"/>
    <n v="1.0236541110181645E-2"/>
    <n v="1.0772214400156176E-2"/>
    <n v="1.0897172334510652E-2"/>
    <n v="1.0897172334510652E-2"/>
    <n v="1.0897172334510652E-2"/>
    <n v="1.0897172334510652E-2"/>
    <n v="1.0897172334510652E-2"/>
    <n v="1.0897172334510652E-2"/>
    <n v="1.0897172334510652E-2"/>
    <n v="1.0897172334510652E-2"/>
    <n v="4.166090301202215E-4"/>
    <n v="5.2691841298785173E-4"/>
    <n v="6.5955841726303866E-4"/>
    <n v="7.7548411020127888E-4"/>
    <n v="8.9260310091502845E-4"/>
    <n v="1.0533441768339228E-3"/>
    <n v="1.1597352545623895E-3"/>
    <n v="1.1833207076987636E-3"/>
    <n v="1.1080369666823004E-3"/>
    <n v="9.3963850237806874E-4"/>
    <n v="7.0853956967101815E-4"/>
    <n v="4.6178666625927946E-4"/>
    <n v="2.4589503608283571E-4"/>
    <n v="8.945523667847401E-5"/>
    <n v="0"/>
    <n v="0"/>
    <n v="0"/>
    <n v="0"/>
    <n v="0"/>
    <n v="0"/>
    <n v="9.4194398602056272E-3"/>
    <n v="9.4194398602056272E-3"/>
    <n v="4.166090301202215E-4"/>
    <n v="9.4352744310807323E-4"/>
    <n v="1.6030858603711118E-3"/>
    <n v="2.3785699705723908E-3"/>
    <n v="3.2711730714874193E-3"/>
    <n v="4.3245172483213426E-3"/>
    <n v="5.4842525028837323E-3"/>
    <n v="6.6675732105824954E-3"/>
    <n v="7.7756101772647954E-3"/>
    <n v="8.7152486796428646E-3"/>
    <n v="9.4194398602056272E-3"/>
    <n v="9.4194398602056272E-3"/>
    <n v="9.4194398602056272E-3"/>
    <n v="9.4194398602056272E-3"/>
    <n v="9.4194398602056272E-3"/>
    <n v="9.4194398602056272E-3"/>
    <n v="9.4194398602056272E-3"/>
    <n v="9.4194398602056272E-3"/>
    <n v="9.4194398602056272E-3"/>
    <n v="9.4194398602056272E-3"/>
  </r>
  <r>
    <x v="59"/>
    <s v="Under $5"/>
    <n v="0"/>
    <s v="HVAC"/>
    <s v="Rural"/>
    <s v="SC-Retro"/>
    <s v="M_Input_Retro"/>
    <x v="2"/>
    <s v="Hospital"/>
    <s v="WEPT-Retro-Hospital"/>
    <n v="0"/>
    <n v="0"/>
    <n v="0"/>
    <n v="0"/>
    <n v="0"/>
    <n v="0"/>
    <n v="0"/>
    <n v="0"/>
    <n v="0"/>
    <n v="0"/>
    <n v="0"/>
    <n v="0"/>
    <n v="0"/>
    <n v="0"/>
    <n v="0"/>
    <n v="0"/>
    <n v="0"/>
    <n v="0"/>
    <n v="0"/>
    <n v="0"/>
    <n v="0"/>
    <n v="0"/>
    <n v="0"/>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9.136813098570823"/>
    <s v="HVAC"/>
    <s v="Rural"/>
    <s v="SC-Retro"/>
    <s v="M_Input_Retro"/>
    <x v="2"/>
    <s v="Residential Care"/>
    <s v="WEPT-Retro-Residential Care"/>
    <n v="1.7533396625076528E-4"/>
    <n v="2.1476547081480647E-4"/>
    <n v="2.6217934258152334E-4"/>
    <n v="3.036184692573486E-4"/>
    <n v="3.4548415553724461E-4"/>
    <n v="4.0294311599875488E-4"/>
    <n v="4.4097397210514285E-4"/>
    <n v="4.4940489501319608E-4"/>
    <n v="4.2249375563123632E-4"/>
    <n v="3.6229756342011669E-4"/>
    <n v="2.7968828411050351E-4"/>
    <n v="1.9148329207690601E-4"/>
    <n v="1.143100582201257E-4"/>
    <n v="5.838864424926621E-5"/>
    <n v="2.4990596223359959E-5"/>
    <n v="8.758640040246151E-6"/>
    <n v="2.4511879168005975E-6"/>
    <n v="5.3295928938155313E-7"/>
    <n v="8.7391830434262951E-8"/>
    <n v="1.0464575013279253E-8"/>
    <n v="3.8953341000830827E-3"/>
    <n v="13.445534945520953"/>
    <n v="19.136813098570823"/>
    <s v="C-Hea-HVAC-ER-All-All-C"/>
    <n v="0"/>
    <n v="3.8953341000830827E-3"/>
    <n v="1.7533396625076528E-4"/>
    <n v="3.9009943706557176E-4"/>
    <n v="6.522787796470951E-4"/>
    <n v="9.5589724890444375E-4"/>
    <n v="1.3013814044416884E-3"/>
    <n v="1.7043245204404432E-3"/>
    <n v="2.1452984925455863E-3"/>
    <n v="2.5947033875587822E-3"/>
    <n v="3.0171971431900185E-3"/>
    <n v="3.3794947066101352E-3"/>
    <n v="3.6591829907206387E-3"/>
    <n v="3.8506662827975449E-3"/>
    <n v="3.8953341000830827E-3"/>
    <n v="3.8953341000830827E-3"/>
    <n v="3.8953341000830827E-3"/>
    <n v="3.8953341000830827E-3"/>
    <n v="3.8953341000830827E-3"/>
    <n v="3.8953341000830827E-3"/>
    <n v="3.8953341000830827E-3"/>
    <n v="3.8953341000830827E-3"/>
    <n v="1.4892224437806076E-4"/>
    <n v="1.8835374894210196E-4"/>
    <n v="2.3576762070881882E-4"/>
    <n v="2.7720674738464408E-4"/>
    <n v="3.1907243366454009E-4"/>
    <n v="3.7653139412605036E-4"/>
    <n v="4.1456225023243833E-4"/>
    <n v="4.2299317314049156E-4"/>
    <n v="3.960820337585318E-4"/>
    <n v="3.3588584154741217E-4"/>
    <n v="2.5327656223779899E-4"/>
    <n v="1.6507157020420149E-4"/>
    <n v="8.7898336347421192E-5"/>
    <n v="3.1976922376561706E-5"/>
    <n v="0"/>
    <n v="0"/>
    <n v="0"/>
    <n v="0"/>
    <n v="0"/>
    <n v="0"/>
    <n v="3.3670996626289926E-3"/>
    <n v="3.3670996626289926E-3"/>
    <n v="1.4892224437806076E-4"/>
    <n v="3.3727599332016272E-4"/>
    <n v="5.730436140289816E-4"/>
    <n v="8.5025036141362568E-4"/>
    <n v="1.1693227950781658E-3"/>
    <n v="1.5458541892042162E-3"/>
    <n v="1.9604164394366546E-3"/>
    <n v="2.3834096125771461E-3"/>
    <n v="2.7794916463356779E-3"/>
    <n v="3.1153774878830902E-3"/>
    <n v="3.3670996626289926E-3"/>
    <n v="3.3670996626289926E-3"/>
    <n v="3.3670996626289926E-3"/>
    <n v="3.3670996626289926E-3"/>
    <n v="3.3670996626289926E-3"/>
    <n v="3.3670996626289926E-3"/>
    <n v="3.3670996626289926E-3"/>
    <n v="3.3670996626289926E-3"/>
    <n v="3.3670996626289926E-3"/>
    <n v="3.3670996626289926E-3"/>
  </r>
  <r>
    <x v="59"/>
    <s v="Under $5"/>
    <n v="0"/>
    <s v="HVAC"/>
    <s v="Rural"/>
    <s v="SC-Retro"/>
    <s v="M_Input_Retro"/>
    <x v="2"/>
    <s v="Assembly"/>
    <s v="WEPT-Retro-Assembly"/>
    <n v="0"/>
    <n v="0"/>
    <n v="0"/>
    <n v="0"/>
    <n v="0"/>
    <n v="0"/>
    <n v="0"/>
    <n v="0"/>
    <n v="0"/>
    <n v="0"/>
    <n v="0"/>
    <n v="0"/>
    <n v="0"/>
    <n v="0"/>
    <n v="0"/>
    <n v="0"/>
    <n v="0"/>
    <n v="0"/>
    <n v="0"/>
    <n v="0"/>
    <n v="0"/>
    <n v="0"/>
    <n v="0"/>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Rural"/>
    <s v="SC-Retro"/>
    <s v="M_Input_Retro"/>
    <x v="2"/>
    <s v="Other"/>
    <s v="WEPT-Retro-Other"/>
    <n v="0"/>
    <n v="0"/>
    <n v="0"/>
    <n v="0"/>
    <n v="0"/>
    <n v="0"/>
    <n v="0"/>
    <n v="0"/>
    <n v="0"/>
    <n v="0"/>
    <n v="0"/>
    <n v="0"/>
    <n v="0"/>
    <n v="0"/>
    <n v="0"/>
    <n v="0"/>
    <n v="0"/>
    <n v="0"/>
    <n v="0"/>
    <n v="0"/>
    <n v="0"/>
    <n v="0"/>
    <n v="0"/>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0"/>
    <s v="Under $20"/>
    <n v="15.631362826866738"/>
    <s v="Water Heating"/>
    <s v="Rural"/>
    <s v="SC-New"/>
    <s v="M_Input_New"/>
    <x v="2"/>
    <s v="Large Off"/>
    <s v="WHTanks-New-Large Off"/>
    <n v="3.0164186797212495E-4"/>
    <n v="2.7609095609053226E-4"/>
    <n v="4.174020438239444E-4"/>
    <n v="3.9759572827444606E-4"/>
    <n v="4.045531771319829E-4"/>
    <n v="4.8021679401590955E-4"/>
    <n v="4.9878768213556808E-4"/>
    <n v="5.555713975949635E-4"/>
    <n v="6.1648560529186953E-4"/>
    <n v="5.8084856887011043E-4"/>
    <n v="6.5319126666793504E-4"/>
    <n v="6.3100521105521011E-4"/>
    <n v="6.3190142461949661E-4"/>
    <n v="5.7903891190044441E-4"/>
    <n v="5.7704395813438288E-4"/>
    <n v="6.1258752585338432E-4"/>
    <n v="6.4812943677633483E-4"/>
    <n v="6.8367134769928533E-4"/>
    <n v="7.1921325862223595E-4"/>
    <n v="7.5475516954518634E-4"/>
    <n v="1.1019731332075346E-2"/>
    <n v="9.5276717672983668"/>
    <n v="15.631362826866738"/>
    <s v="C-All-WH-All-All-All-E"/>
    <s v="C-All-WH-All-All-All-E"/>
    <n v="1.1019731332075346E-2"/>
    <n v="3.0164186797212495E-4"/>
    <n v="5.7773282406265716E-4"/>
    <n v="9.9513486788660151E-4"/>
    <n v="1.3927305961610476E-3"/>
    <n v="1.7972837732930305E-3"/>
    <n v="2.2775005673089403E-3"/>
    <n v="2.7762882494445085E-3"/>
    <n v="3.3318596470394719E-3"/>
    <n v="3.9483452523313414E-3"/>
    <n v="4.5291938212014514E-3"/>
    <n v="5.1823850878693865E-3"/>
    <n v="5.8133902989245968E-3"/>
    <n v="6.4452917235440933E-3"/>
    <n v="7.0243306354445378E-3"/>
    <n v="7.6013745935789205E-3"/>
    <n v="8.2139621194323043E-3"/>
    <n v="8.8620915562086389E-3"/>
    <n v="9.5457629039079235E-3"/>
    <n v="1.026497616253016E-2"/>
    <n v="1.1019731332075346E-2"/>
    <n v="2.9700906621837918E-4"/>
    <n v="2.7145815433678644E-4"/>
    <n v="4.1276924207019863E-4"/>
    <n v="3.9296292652070029E-4"/>
    <n v="3.9992037537823707E-4"/>
    <n v="4.7558399226216373E-4"/>
    <n v="4.9415488038182225E-4"/>
    <n v="5.5093859584121768E-4"/>
    <n v="6.118528035381237E-4"/>
    <n v="5.7621576711636461E-4"/>
    <n v="6.4855846491418921E-4"/>
    <n v="6.2637240930146429E-4"/>
    <n v="6.2726862286575078E-4"/>
    <n v="5.7440611014669858E-4"/>
    <n v="5.7241115638063706E-4"/>
    <n v="6.079547240996385E-4"/>
    <n v="6.43496635022589E-4"/>
    <n v="6.7903854594553951E-4"/>
    <n v="7.1458045686849012E-4"/>
    <n v="7.5012236779144052E-4"/>
    <n v="1.0927075297000431E-2"/>
    <n v="1.0927075297000431E-2"/>
    <n v="2.9700906621837918E-4"/>
    <n v="5.6846722055516562E-4"/>
    <n v="9.8123646262536415E-4"/>
    <n v="1.3741993891460643E-3"/>
    <n v="1.7741197645243013E-3"/>
    <n v="2.2497037567864651E-3"/>
    <n v="2.7438586371682874E-3"/>
    <n v="3.2947972330095053E-3"/>
    <n v="3.9066500365476289E-3"/>
    <n v="4.4828658036639938E-3"/>
    <n v="5.131424268578183E-3"/>
    <n v="5.7577966778796473E-3"/>
    <n v="6.3850653007453979E-3"/>
    <n v="6.9594714108920964E-3"/>
    <n v="7.5318825672727333E-3"/>
    <n v="8.1398372913723711E-3"/>
    <n v="8.7833339263949598E-3"/>
    <n v="9.4623724723405002E-3"/>
    <n v="1.0176952929208991E-2"/>
    <n v="1.0927075297000431E-2"/>
  </r>
  <r>
    <x v="60"/>
    <s v="Under $20"/>
    <n v="15.631362826866738"/>
    <s v="Water Heating"/>
    <s v="Rural"/>
    <s v="SC-New"/>
    <s v="M_Input_New"/>
    <x v="2"/>
    <s v="Medium Off"/>
    <s v="WHTanks-New-Medium Off"/>
    <n v="5.322063590236716E-4"/>
    <n v="4.2676916001204123E-4"/>
    <n v="7.5854174933150489E-4"/>
    <n v="7.2173592001450256E-4"/>
    <n v="7.194706690959522E-4"/>
    <n v="8.760521852191923E-4"/>
    <n v="9.1419640881911272E-4"/>
    <n v="1.0021239479614879E-3"/>
    <n v="1.080111240268996E-3"/>
    <n v="1.0449233029250441E-3"/>
    <n v="1.2133428357676548E-3"/>
    <n v="1.1339794691020478E-3"/>
    <n v="1.1670717731553707E-3"/>
    <n v="1.0062068692675166E-3"/>
    <n v="1.0281741104054059E-3"/>
    <n v="1.1245984853604273E-3"/>
    <n v="1.2210199082443246E-3"/>
    <n v="1.3174413311282224E-3"/>
    <n v="1.4138627540121198E-3"/>
    <n v="1.5102841768960176E-3"/>
    <n v="2.0212112656010604E-2"/>
    <n v="9.5276717672983668"/>
    <n v="15.631362826866738"/>
    <s v="C-All-WH-All-All-All-E"/>
    <s v="C-All-WH-All-All-All-E"/>
    <n v="2.0212112656010604E-2"/>
    <n v="5.322063590236716E-4"/>
    <n v="9.5897551903571278E-4"/>
    <n v="1.7175172683672178E-3"/>
    <n v="2.4392531883817205E-3"/>
    <n v="3.1587238574776726E-3"/>
    <n v="4.0347760426968646E-3"/>
    <n v="4.9489724515159777E-3"/>
    <n v="5.9510963994774653E-3"/>
    <n v="7.0312076397464618E-3"/>
    <n v="8.0761309426715059E-3"/>
    <n v="9.2894737784391598E-3"/>
    <n v="1.0423453247541207E-2"/>
    <n v="1.1590525020696577E-2"/>
    <n v="1.2596731889964094E-2"/>
    <n v="1.3624906000369499E-2"/>
    <n v="1.4749504485729925E-2"/>
    <n v="1.5970524393974249E-2"/>
    <n v="1.728796572510247E-2"/>
    <n v="1.8701828479114588E-2"/>
    <n v="2.0212112656010604E-2"/>
    <n v="5.2370899115344795E-4"/>
    <n v="4.1827179214181764E-4"/>
    <n v="7.5004438146128124E-4"/>
    <n v="7.1323855214427891E-4"/>
    <n v="7.1097330122572855E-4"/>
    <n v="8.6755481734896865E-4"/>
    <n v="9.0569904094888907E-4"/>
    <n v="9.9362658009126436E-4"/>
    <n v="1.0716138723987725E-3"/>
    <n v="1.0364259350548206E-3"/>
    <n v="1.2048454678974313E-3"/>
    <n v="1.1254821012318243E-3"/>
    <n v="1.1585744052851471E-3"/>
    <n v="9.9770950139729309E-4"/>
    <n v="1.0196767425351824E-3"/>
    <n v="1.1161011174902037E-3"/>
    <n v="1.2125225403741011E-3"/>
    <n v="1.3089439632579989E-3"/>
    <n v="1.4053653861418962E-3"/>
    <n v="1.501786809025794E-3"/>
    <n v="2.0042165298606134E-2"/>
    <n v="2.0042165298606134E-2"/>
    <n v="5.2370899115344795E-4"/>
    <n v="9.4198078329526559E-4"/>
    <n v="1.6920251647565467E-3"/>
    <n v="2.4052637169008255E-3"/>
    <n v="3.1162370181265541E-3"/>
    <n v="3.9837918354755225E-3"/>
    <n v="4.889490876424412E-3"/>
    <n v="5.8831174565156762E-3"/>
    <n v="6.9547313289144482E-3"/>
    <n v="7.9911572639692688E-3"/>
    <n v="9.1960027318667009E-3"/>
    <n v="1.0321484833098525E-2"/>
    <n v="1.1480059238383671E-2"/>
    <n v="1.2477768739780964E-2"/>
    <n v="1.3497445482316146E-2"/>
    <n v="1.4613546599806349E-2"/>
    <n v="1.5826069140180449E-2"/>
    <n v="1.7135013103438446E-2"/>
    <n v="1.8540378489580341E-2"/>
    <n v="2.0042165298606134E-2"/>
  </r>
  <r>
    <x v="60"/>
    <s v="Under $20"/>
    <n v="15.631362826866738"/>
    <s v="Water Heating"/>
    <s v="Rural"/>
    <s v="SC-New"/>
    <s v="M_Input_New"/>
    <x v="2"/>
    <s v="Small Off"/>
    <s v="WHTanks-New-Small Off"/>
    <n v="4.4549365440430172E-5"/>
    <n v="3.5450131727297528E-5"/>
    <n v="6.3003807058571265E-5"/>
    <n v="6.0174785017154766E-5"/>
    <n v="5.9934078300208147E-5"/>
    <n v="7.2458025348770842E-5"/>
    <n v="7.5745471930681519E-5"/>
    <n v="8.3250720167199723E-5"/>
    <n v="8.9851114021768539E-5"/>
    <n v="8.658065558734983E-5"/>
    <n v="1.0086976998021475E-4"/>
    <n v="9.3930431694298964E-5"/>
    <n v="9.5896642794991881E-5"/>
    <n v="8.3748855266326536E-5"/>
    <n v="8.5635506746706841E-5"/>
    <n v="9.3132704164223718E-5"/>
    <n v="1.0062965570693782E-4"/>
    <n v="1.0812660724965196E-4"/>
    <n v="1.1562355879236611E-4"/>
    <n v="1.2312051033508018E-4"/>
    <n v="1.6717123973302311E-3"/>
    <n v="9.5276717672983668"/>
    <n v="15.631362826866738"/>
    <s v="C-All-WH-All-All-All-E"/>
    <s v="C-All-WH-All-All-All-E"/>
    <n v="1.6717123973302311E-3"/>
    <n v="4.4549365440430172E-5"/>
    <n v="7.9999497167727699E-5"/>
    <n v="1.4300330422629896E-4"/>
    <n v="2.0317808924345373E-4"/>
    <n v="2.6311216754366186E-4"/>
    <n v="3.355701928924327E-4"/>
    <n v="4.1131566482311419E-4"/>
    <n v="4.9456638499031393E-4"/>
    <n v="5.8441749901208247E-4"/>
    <n v="6.7099815459943234E-4"/>
    <n v="7.7186792457964708E-4"/>
    <n v="8.6579835627394609E-4"/>
    <n v="9.6169499906893796E-4"/>
    <n v="1.0454438543352645E-3"/>
    <n v="1.1310793610819713E-3"/>
    <n v="1.2242120652461951E-3"/>
    <n v="1.3248417209531329E-3"/>
    <n v="1.4329683282027848E-3"/>
    <n v="1.5485918869951509E-3"/>
    <n v="1.6717123973302311E-3"/>
    <n v="4.3846561361752919E-5"/>
    <n v="3.4747327648620276E-5"/>
    <n v="6.2301002979894013E-5"/>
    <n v="5.9471980938477514E-5"/>
    <n v="5.9231274221530895E-5"/>
    <n v="7.175522127009359E-5"/>
    <n v="7.5042667852004267E-5"/>
    <n v="8.2547916088522471E-5"/>
    <n v="8.9148309943091287E-5"/>
    <n v="8.5877851508672578E-5"/>
    <n v="1.0016696590153749E-4"/>
    <n v="9.3227627615621712E-5"/>
    <n v="9.5193838716314629E-5"/>
    <n v="8.3046051187649284E-5"/>
    <n v="8.4932702668029589E-5"/>
    <n v="9.2429900085546466E-5"/>
    <n v="9.9926851628260566E-5"/>
    <n v="1.0742380317097471E-4"/>
    <n v="1.1492075471368886E-4"/>
    <n v="1.2241770625640293E-4"/>
    <n v="1.657656315756686E-3"/>
    <n v="1.657656315756686E-3"/>
    <n v="4.3846561361752919E-5"/>
    <n v="7.8593889010373195E-5"/>
    <n v="1.4089489199026721E-4"/>
    <n v="2.0036687292874472E-4"/>
    <n v="2.5959814715027562E-4"/>
    <n v="3.3135336842036924E-4"/>
    <n v="4.0639603627237351E-4"/>
    <n v="4.8894395236089602E-4"/>
    <n v="5.7809226230398734E-4"/>
    <n v="6.6397011381265987E-4"/>
    <n v="7.6413707971419739E-4"/>
    <n v="8.5736470732981906E-4"/>
    <n v="9.5255854604613371E-4"/>
    <n v="1.0356045972337829E-3"/>
    <n v="1.1205372999018126E-3"/>
    <n v="1.212967199987359E-3"/>
    <n v="1.3128940516156195E-3"/>
    <n v="1.4203178547865943E-3"/>
    <n v="1.5352386095002831E-3"/>
    <n v="1.657656315756686E-3"/>
  </r>
  <r>
    <x v="60"/>
    <s v="Under $15"/>
    <n v="13.099475677972279"/>
    <s v="Water Heating"/>
    <s v="Rural"/>
    <s v="SC-New"/>
    <s v="M_Input_New"/>
    <x v="2"/>
    <s v="XLarge Ret"/>
    <s v="WHTanks-New-XLarge Ret"/>
    <n v="1.6201411413626199E-5"/>
    <n v="1.5926940389178826E-5"/>
    <n v="1.73063413700307E-5"/>
    <n v="1.8264688420830338E-5"/>
    <n v="2.5786521209932195E-5"/>
    <n v="3.2420246856288501E-5"/>
    <n v="3.546295316662349E-5"/>
    <n v="5.1083768585561452E-5"/>
    <n v="5.9288303712975653E-5"/>
    <n v="5.3617227137288184E-5"/>
    <n v="5.4103416201425985E-5"/>
    <n v="5.2561060928360563E-5"/>
    <n v="4.5558792021431383E-5"/>
    <n v="4.59465668562406E-5"/>
    <n v="4.3053737908731829E-5"/>
    <n v="4.6458246090329214E-5"/>
    <n v="4.9862630656971549E-5"/>
    <n v="5.3267015223613863E-5"/>
    <n v="5.6671399790256198E-5"/>
    <n v="6.0075784356898513E-5"/>
    <n v="8.329170522965953E-4"/>
    <n v="7.8232127334533619"/>
    <n v="13.099475677972279"/>
    <s v="C-All-WH-All-All-All-E"/>
    <s v="C-All-WH-All-All-All-E"/>
    <n v="8.329170522965953E-4"/>
    <n v="1.6201411413626199E-5"/>
    <n v="3.2128351802805029E-5"/>
    <n v="4.9434693172835728E-5"/>
    <n v="6.7699381593666066E-5"/>
    <n v="9.3485902803598268E-5"/>
    <n v="1.2590614965988676E-4"/>
    <n v="1.6136910282651024E-4"/>
    <n v="2.124528714120717E-4"/>
    <n v="2.7174117512504737E-4"/>
    <n v="3.2535840226233557E-4"/>
    <n v="3.7946181846376155E-4"/>
    <n v="4.3202287939212212E-4"/>
    <n v="4.7758167141355348E-4"/>
    <n v="5.2352823826979408E-4"/>
    <n v="5.6658197617852595E-4"/>
    <n v="6.1304022226885515E-4"/>
    <n v="6.6290285292582669E-4"/>
    <n v="7.1616986814944058E-4"/>
    <n v="7.7284126793969682E-4"/>
    <n v="8.329170522965953E-4"/>
    <n v="1.5851245019880034E-5"/>
    <n v="1.5576773995432661E-5"/>
    <n v="1.6956174976284535E-5"/>
    <n v="1.7914522027084173E-5"/>
    <n v="2.543635481618603E-5"/>
    <n v="3.2070080462542333E-5"/>
    <n v="3.5112786772877322E-5"/>
    <n v="5.0733602191815284E-5"/>
    <n v="5.8938137319229484E-5"/>
    <n v="5.3267060743542015E-5"/>
    <n v="5.3753249807679816E-5"/>
    <n v="5.2210894534614395E-5"/>
    <n v="4.5208625627685215E-5"/>
    <n v="4.5596400462494432E-5"/>
    <n v="4.270357151498566E-5"/>
    <n v="4.6108079696583046E-5"/>
    <n v="4.9512464263225381E-5"/>
    <n v="5.2916848829867695E-5"/>
    <n v="5.632123339651003E-5"/>
    <n v="5.9725617963152344E-5"/>
    <n v="8.2591372442167201E-4"/>
    <n v="8.2591372442167191E-4"/>
    <n v="1.5851245019880034E-5"/>
    <n v="3.1428019015312692E-5"/>
    <n v="4.838419399159723E-5"/>
    <n v="6.6298716018681406E-5"/>
    <n v="9.1735070834867433E-5"/>
    <n v="1.2380515129740977E-4"/>
    <n v="1.5891793807028709E-4"/>
    <n v="2.0965154026210238E-4"/>
    <n v="2.6858967758133188E-4"/>
    <n v="3.2185673832487387E-4"/>
    <n v="3.756099881325537E-4"/>
    <n v="4.2782088266716807E-4"/>
    <n v="4.7302950829485328E-4"/>
    <n v="5.1862590875734768E-4"/>
    <n v="5.6132948027233336E-4"/>
    <n v="6.0743755996891646E-4"/>
    <n v="6.569500242321418E-4"/>
    <n v="7.0986687306200948E-4"/>
    <n v="7.6618810645851952E-4"/>
    <n v="8.2591372442167191E-4"/>
  </r>
  <r>
    <x v="60"/>
    <s v="Under $15"/>
    <n v="13.099475677972279"/>
    <s v="Water Heating"/>
    <s v="Rural"/>
    <s v="SC-New"/>
    <s v="M_Input_New"/>
    <x v="2"/>
    <s v="Large Ret"/>
    <s v="WHTanks-New-Large Ret"/>
    <n v="1.039262192184087E-6"/>
    <n v="1.0107892584756485E-6"/>
    <n v="1.0904291430701463E-6"/>
    <n v="1.1470453521074247E-6"/>
    <n v="1.6539633880194196E-6"/>
    <n v="2.108220521192195E-6"/>
    <n v="2.2929213110996013E-6"/>
    <n v="3.2435838918154304E-6"/>
    <n v="3.7653519449084468E-6"/>
    <n v="3.4066235397853716E-6"/>
    <n v="3.4531445104813336E-6"/>
    <n v="3.3490746277125091E-6"/>
    <n v="2.9249920314163111E-6"/>
    <n v="2.9402845060240794E-6"/>
    <n v="2.750233361604644E-6"/>
    <n v="2.9556671174673983E-6"/>
    <n v="3.1610929769199939E-6"/>
    <n v="3.3665188363725895E-6"/>
    <n v="3.5719446958251847E-6"/>
    <n v="3.7773705552777799E-6"/>
    <n v="5.3008513761759587E-5"/>
    <n v="7.8232127334533619"/>
    <n v="13.099475677972279"/>
    <s v="C-All-WH-All-All-All-E"/>
    <s v="C-All-WH-All-All-All-E"/>
    <n v="5.3008513761759587E-5"/>
    <n v="1.039262192184087E-6"/>
    <n v="2.0500514506597353E-6"/>
    <n v="3.1404805937298816E-6"/>
    <n v="4.2875259458373061E-6"/>
    <n v="5.9414893338567255E-6"/>
    <n v="8.0497098550489213E-6"/>
    <n v="1.0342631166148523E-5"/>
    <n v="1.3586215057963953E-5"/>
    <n v="1.7351567002872399E-5"/>
    <n v="2.075819054265777E-5"/>
    <n v="2.4211335053139102E-5"/>
    <n v="2.7560409680851611E-5"/>
    <n v="3.0485401712267922E-5"/>
    <n v="3.3425686218292001E-5"/>
    <n v="3.6175919579896644E-5"/>
    <n v="3.913158669736404E-5"/>
    <n v="4.2292679674284032E-5"/>
    <n v="4.5659198510656621E-5"/>
    <n v="4.9231143206481806E-5"/>
    <n v="5.3008513761759587E-5"/>
    <n v="1.0169768997283508E-6"/>
    <n v="9.885039660199124E-7"/>
    <n v="1.0681438506144102E-6"/>
    <n v="1.1247600596516886E-6"/>
    <n v="1.6316780955636835E-6"/>
    <n v="2.0859352287364588E-6"/>
    <n v="2.2706360186438652E-6"/>
    <n v="3.2212985993596943E-6"/>
    <n v="3.7430666524527107E-6"/>
    <n v="3.3843382473296354E-6"/>
    <n v="3.4308592180255975E-6"/>
    <n v="3.326789335256773E-6"/>
    <n v="2.902706738960575E-6"/>
    <n v="2.9179992135683433E-6"/>
    <n v="2.7279480691489079E-6"/>
    <n v="2.9333818250116621E-6"/>
    <n v="3.1388076844642577E-6"/>
    <n v="3.3442335439168534E-6"/>
    <n v="3.5496594033694485E-6"/>
    <n v="3.7550852628220437E-6"/>
    <n v="5.2562807912644861E-5"/>
    <n v="5.2562807912644868E-5"/>
    <n v="1.0169768997283508E-6"/>
    <n v="2.005480865748263E-6"/>
    <n v="3.0736247163626732E-6"/>
    <n v="4.1983847760143616E-6"/>
    <n v="5.8300628715780449E-6"/>
    <n v="7.9159981003145029E-6"/>
    <n v="1.0186634118958369E-5"/>
    <n v="1.3407932718318063E-5"/>
    <n v="1.7150999370770773E-5"/>
    <n v="2.0535337618100407E-5"/>
    <n v="2.3966196836126006E-5"/>
    <n v="2.7292986171382778E-5"/>
    <n v="3.0195692910343352E-5"/>
    <n v="3.3113692123911697E-5"/>
    <n v="3.5841640193060603E-5"/>
    <n v="3.8775022018072269E-5"/>
    <n v="4.1913829702536524E-5"/>
    <n v="4.5258063246453376E-5"/>
    <n v="4.8807722649822824E-5"/>
    <n v="5.2562807912644868E-5"/>
  </r>
  <r>
    <x v="60"/>
    <s v="Under $15"/>
    <n v="13.099475677972279"/>
    <s v="Water Heating"/>
    <s v="Rural"/>
    <s v="SC-New"/>
    <s v="M_Input_New"/>
    <x v="2"/>
    <s v="Medium Ret"/>
    <s v="WHTanks-New-Medium Ret"/>
    <n v="1.093637736967637E-4"/>
    <n v="1.0606139391294928E-4"/>
    <n v="1.1079238283730586E-4"/>
    <n v="1.171363214730194E-4"/>
    <n v="1.7067221939572961E-4"/>
    <n v="2.2032404428401538E-4"/>
    <n v="2.4060328374071431E-4"/>
    <n v="3.3377054162580058E-4"/>
    <n v="3.9166808209051322E-4"/>
    <n v="3.5214059604016018E-4"/>
    <n v="3.5923154996068718E-4"/>
    <n v="3.4808282260270133E-4"/>
    <n v="3.09968939225873E-4"/>
    <n v="3.1076483744940398E-4"/>
    <n v="2.8761419846902583E-4"/>
    <n v="3.0899059199513535E-4"/>
    <n v="3.303661597296193E-4"/>
    <n v="3.5174172746410326E-4"/>
    <n v="3.7311729519858716E-4"/>
    <n v="3.9449286293307111E-4"/>
    <n v="5.5269036241251783E-3"/>
    <n v="7.8232127334533619"/>
    <n v="13.099475677972279"/>
    <s v="C-All-WH-All-All-All-E"/>
    <s v="C-All-WH-All-All-All-E"/>
    <n v="5.5269036241251783E-3"/>
    <n v="1.093637736967637E-4"/>
    <n v="2.1542516760971299E-4"/>
    <n v="3.2621755044701887E-4"/>
    <n v="4.4335387192003829E-4"/>
    <n v="6.1402609131576793E-4"/>
    <n v="8.3435013559978333E-4"/>
    <n v="1.0749534193404977E-3"/>
    <n v="1.4087239609662983E-3"/>
    <n v="1.8003920430568114E-3"/>
    <n v="2.1525326390969715E-3"/>
    <n v="2.5117641890576585E-3"/>
    <n v="2.8598470116603597E-3"/>
    <n v="3.1698159508862329E-3"/>
    <n v="3.4805807883356368E-3"/>
    <n v="3.7681949868046626E-3"/>
    <n v="4.0771855787997977E-3"/>
    <n v="4.4075517385294173E-3"/>
    <n v="4.7592934659935202E-3"/>
    <n v="5.1324107611921072E-3"/>
    <n v="5.5269036241251783E-3"/>
    <n v="1.0704020989733585E-4"/>
    <n v="1.0373783011352143E-4"/>
    <n v="1.0846881903787801E-4"/>
    <n v="1.1481275767359155E-4"/>
    <n v="1.6834865559630174E-4"/>
    <n v="2.1800048048458751E-4"/>
    <n v="2.3827971994128645E-4"/>
    <n v="3.3144697782637271E-4"/>
    <n v="3.8934451829108536E-4"/>
    <n v="3.4981703224073232E-4"/>
    <n v="3.5690798616125932E-4"/>
    <n v="3.4575925880327347E-4"/>
    <n v="3.0764537542644514E-4"/>
    <n v="3.0844127364997612E-4"/>
    <n v="2.8529063466959796E-4"/>
    <n v="3.0666702819570748E-4"/>
    <n v="3.2804259593019144E-4"/>
    <n v="3.4941816366467539E-4"/>
    <n v="3.7079373139915929E-4"/>
    <n v="3.9216929913364325E-4"/>
    <n v="5.4804323481366215E-3"/>
    <n v="5.4804323481366215E-3"/>
    <n v="1.0704020989733585E-4"/>
    <n v="2.1077804001085726E-4"/>
    <n v="3.1924685904873528E-4"/>
    <n v="4.3405961672232684E-4"/>
    <n v="6.0240827231862861E-4"/>
    <n v="8.2040875280321615E-4"/>
    <n v="1.0586884727445025E-3"/>
    <n v="1.3901354505708751E-3"/>
    <n v="1.7794799688619605E-3"/>
    <n v="2.1292970011026931E-3"/>
    <n v="2.4862049872639526E-3"/>
    <n v="2.8319642460672258E-3"/>
    <n v="3.139609621493671E-3"/>
    <n v="3.448050895143647E-3"/>
    <n v="3.7333415298132448E-3"/>
    <n v="4.0400085580089519E-3"/>
    <n v="4.3680511539391431E-3"/>
    <n v="4.7174693176038184E-3"/>
    <n v="5.0882630490029779E-3"/>
    <n v="5.4804323481366215E-3"/>
  </r>
  <r>
    <x v="60"/>
    <s v="Under $15"/>
    <n v="13.099475677972279"/>
    <s v="Water Heating"/>
    <s v="Rural"/>
    <s v="SC-New"/>
    <s v="M_Input_New"/>
    <x v="2"/>
    <s v="Small Ret"/>
    <s v="WHTanks-New-Small Ret"/>
    <n v="5.1104471336357609E-6"/>
    <n v="4.885224254062713E-6"/>
    <n v="5.0906152446343487E-6"/>
    <n v="5.3919009631062105E-6"/>
    <n v="8.0099302133728592E-6"/>
    <n v="1.0401447652711777E-5"/>
    <n v="1.1367504125232292E-5"/>
    <n v="1.5658295759994954E-5"/>
    <n v="1.8349088039046485E-5"/>
    <n v="1.6506769834035407E-5"/>
    <n v="1.687509550735547E-5"/>
    <n v="1.6367982761508932E-5"/>
    <n v="1.4598121144246715E-5"/>
    <n v="1.4631916266159312E-5"/>
    <n v="1.3560540326040599E-5"/>
    <n v="1.4589117768645227E-5"/>
    <n v="1.5617656276521665E-5"/>
    <n v="1.6646194784398107E-5"/>
    <n v="1.7674733292274542E-5"/>
    <n v="1.8703271800150987E-5"/>
    <n v="2.6003585314713436E-4"/>
    <n v="7.8232127334533619"/>
    <n v="13.099475677972279"/>
    <s v="C-All-WH-All-All-All-E"/>
    <s v="C-All-WH-All-All-All-E"/>
    <n v="2.6003585314713436E-4"/>
    <n v="5.1104471336357609E-6"/>
    <n v="9.995671387698473E-6"/>
    <n v="1.5086286632332823E-5"/>
    <n v="2.0478187595439033E-5"/>
    <n v="2.8488117808811892E-5"/>
    <n v="3.8889565461523667E-5"/>
    <n v="5.0257069586755957E-5"/>
    <n v="6.5915365346750908E-5"/>
    <n v="8.4264453385797389E-5"/>
    <n v="1.007712232198328E-4"/>
    <n v="1.1764631872718827E-4"/>
    <n v="1.3401430148869719E-4"/>
    <n v="1.4861242263294389E-4"/>
    <n v="1.632443388991032E-4"/>
    <n v="1.768048792251438E-4"/>
    <n v="1.9139399699378903E-4"/>
    <n v="2.070116532703107E-4"/>
    <n v="2.236578480547088E-4"/>
    <n v="2.4133258134698336E-4"/>
    <n v="2.6003585314713436E-4"/>
    <n v="5.0011255431002187E-6"/>
    <n v="4.7759026635271708E-6"/>
    <n v="4.9812936540988065E-6"/>
    <n v="5.2825793725706683E-6"/>
    <n v="7.9006086228373162E-6"/>
    <n v="1.0292126062176234E-5"/>
    <n v="1.1258182534696749E-5"/>
    <n v="1.5548974169459412E-5"/>
    <n v="1.8239766448510944E-5"/>
    <n v="1.6397448243499866E-5"/>
    <n v="1.6765773916819928E-5"/>
    <n v="1.6258661170973391E-5"/>
    <n v="1.4488799553711172E-5"/>
    <n v="1.4522594675623769E-5"/>
    <n v="1.3451218735505056E-5"/>
    <n v="1.4479796178109684E-5"/>
    <n v="1.5508334685986124E-5"/>
    <n v="1.6536873193862565E-5"/>
    <n v="1.7565411701739E-5"/>
    <n v="1.8593950209615445E-5"/>
    <n v="2.5784942133642353E-4"/>
    <n v="2.5784942133642353E-4"/>
    <n v="5.0011255431002187E-6"/>
    <n v="9.7770282066273903E-6"/>
    <n v="1.4758321860726197E-5"/>
    <n v="2.0040901233296864E-5"/>
    <n v="2.7941509856134182E-5"/>
    <n v="3.8233635918310412E-5"/>
    <n v="4.9491818453007161E-5"/>
    <n v="6.5040792622466577E-5"/>
    <n v="8.3280559070977517E-5"/>
    <n v="9.9678007314477383E-5"/>
    <n v="1.1644378123129731E-4"/>
    <n v="1.3270244240227069E-4"/>
    <n v="1.4719124195598186E-4"/>
    <n v="1.6171383663160562E-4"/>
    <n v="1.7516505536711068E-4"/>
    <n v="1.8964485154522037E-4"/>
    <n v="2.051531862312065E-4"/>
    <n v="2.2169005942506906E-4"/>
    <n v="2.3925547112680807E-4"/>
    <n v="2.5784942133642353E-4"/>
  </r>
  <r>
    <x v="60"/>
    <s v="Under $25"/>
    <n v="23.587612008749645"/>
    <s v="Water Heating"/>
    <s v="Rural"/>
    <s v="SC-New"/>
    <s v="M_Input_New"/>
    <x v="2"/>
    <s v="School K-12"/>
    <s v="WHTanks-New-School K-12"/>
    <n v="8.9378076076683873E-6"/>
    <n v="1.2170413810431978E-5"/>
    <n v="1.6051169761591624E-5"/>
    <n v="2.6891842352527886E-5"/>
    <n v="3.5879178817499673E-5"/>
    <n v="3.2963304724448402E-5"/>
    <n v="3.4822318557617167E-5"/>
    <n v="3.8427807350975763E-5"/>
    <n v="4.0835567626430801E-5"/>
    <n v="3.9048452931191409E-5"/>
    <n v="4.059913600964835E-5"/>
    <n v="3.6892762465011354E-5"/>
    <n v="4.1651424069768923E-5"/>
    <n v="3.7210367420092423E-5"/>
    <n v="4.0709113336600263E-5"/>
    <n v="3.8533271571763604E-5"/>
    <n v="3.6357312923806927E-5"/>
    <n v="3.4181354275850257E-5"/>
    <n v="3.2005395627893574E-5"/>
    <n v="2.9829436979936897E-5"/>
    <n v="6.5399743822075582E-4"/>
    <n v="14.883795479014225"/>
    <n v="23.587612008749645"/>
    <s v="C-All-WH-All-All-All-E"/>
    <s v="C-All-WH-All-All-All-E"/>
    <n v="6.5399743822075582E-4"/>
    <n v="8.9378076076683873E-6"/>
    <n v="2.1108221418100365E-5"/>
    <n v="3.7159391179691993E-5"/>
    <n v="6.4051233532219876E-5"/>
    <n v="9.9930412349719556E-5"/>
    <n v="1.3289371707416795E-4"/>
    <n v="1.6771603563178511E-4"/>
    <n v="2.0614384298276087E-4"/>
    <n v="2.4697941060919165E-4"/>
    <n v="2.8602786354038308E-4"/>
    <n v="3.2662699955003145E-4"/>
    <n v="3.6351976201504278E-4"/>
    <n v="4.0517118608481169E-4"/>
    <n v="4.4238155350490412E-4"/>
    <n v="4.8309066684150436E-4"/>
    <n v="5.2162393841326802E-4"/>
    <n v="5.57981251337075E-4"/>
    <n v="5.9216260561292529E-4"/>
    <n v="6.2416800124081889E-4"/>
    <n v="6.5399743822075582E-4"/>
    <n v="8.6628607521207069E-6"/>
    <n v="1.1895466954884297E-5"/>
    <n v="1.5776222906043944E-5"/>
    <n v="2.6616895496980206E-5"/>
    <n v="3.5604231961951993E-5"/>
    <n v="3.2688357868900722E-5"/>
    <n v="3.4547371702069487E-5"/>
    <n v="3.8152860495428083E-5"/>
    <n v="4.0560620770883121E-5"/>
    <n v="3.8773506075643729E-5"/>
    <n v="4.0324189154100669E-5"/>
    <n v="3.6617815609463673E-5"/>
    <n v="4.1376477214221242E-5"/>
    <n v="3.6935420564544742E-5"/>
    <n v="4.0434166481052583E-5"/>
    <n v="3.8258324716215924E-5"/>
    <n v="3.6082366068259247E-5"/>
    <n v="3.3906407420302577E-5"/>
    <n v="3.1730448772345893E-5"/>
    <n v="2.9554490124389217E-5"/>
    <n v="6.4849850110980216E-4"/>
    <n v="6.4849850110980205E-4"/>
    <n v="8.6628607521207069E-6"/>
    <n v="2.0558327707005004E-5"/>
    <n v="3.6334550613048951E-5"/>
    <n v="6.2951446110029154E-5"/>
    <n v="9.855567807198114E-5"/>
    <n v="1.3124403594088187E-4"/>
    <n v="1.6579140764295136E-4"/>
    <n v="2.0394426813837946E-4"/>
    <n v="2.4450488890926259E-4"/>
    <n v="2.8327839498490631E-4"/>
    <n v="3.23602584139007E-4"/>
    <n v="3.6022039974847067E-4"/>
    <n v="4.0159687696269191E-4"/>
    <n v="4.3853229752723668E-4"/>
    <n v="4.7896646400828925E-4"/>
    <n v="5.1722478872450513E-4"/>
    <n v="5.5330715479276439E-4"/>
    <n v="5.8721356221306696E-4"/>
    <n v="6.1894401098541284E-4"/>
    <n v="6.4849850110980205E-4"/>
  </r>
  <r>
    <x v="60"/>
    <s v="Under $25"/>
    <n v="22.110927320206631"/>
    <s v="Water Heating"/>
    <s v="Rural"/>
    <s v="SC-New"/>
    <s v="M_Input_New"/>
    <x v="2"/>
    <s v="University"/>
    <s v="WHTanks-New-University"/>
    <n v="2.7977133646051145E-5"/>
    <n v="3.6875282029827161E-5"/>
    <n v="3.7699694109082846E-5"/>
    <n v="6.3228257854420038E-5"/>
    <n v="8.2169707917378044E-5"/>
    <n v="8.7035367162891002E-5"/>
    <n v="9.7973738914759476E-5"/>
    <n v="1.0170398356829479E-4"/>
    <n v="1.1344021029359298E-4"/>
    <n v="1.1670531970762453E-4"/>
    <n v="1.0412561069933986E-4"/>
    <n v="9.7247066574031294E-5"/>
    <n v="1.1053330929899457E-4"/>
    <n v="1.0222193324302725E-4"/>
    <n v="1.0522201974077864E-4"/>
    <n v="1.0979338181541816E-4"/>
    <n v="1.1436444177888518E-4"/>
    <n v="1.1893550174235215E-4"/>
    <n v="1.2350656170581915E-4"/>
    <n v="1.2807762166928613E-4"/>
    <n v="1.8788361434718547E-3"/>
    <n v="13.889695659586353"/>
    <n v="22.110927320206631"/>
    <s v="C-All-WH-All-All-All-E"/>
    <s v="C-All-WH-All-All-All-E"/>
    <n v="1.8788361434718547E-3"/>
    <n v="2.7977133646051145E-5"/>
    <n v="6.4852415675878302E-5"/>
    <n v="1.0255210978496115E-4"/>
    <n v="1.6578036763938121E-4"/>
    <n v="2.4795007555675924E-4"/>
    <n v="3.3498544271965021E-4"/>
    <n v="4.3295918163440967E-4"/>
    <n v="5.3466316520270449E-4"/>
    <n v="6.4810337549629749E-4"/>
    <n v="7.6480869520392206E-4"/>
    <n v="8.6893430590326195E-4"/>
    <n v="9.6618137247729324E-4"/>
    <n v="1.0767146817762879E-3"/>
    <n v="1.1789366150193152E-3"/>
    <n v="1.2841586347600938E-3"/>
    <n v="1.393952016575512E-3"/>
    <n v="1.5083164583543972E-3"/>
    <n v="1.6272519600967494E-3"/>
    <n v="1.7507585218025686E-3"/>
    <n v="1.8788361434718547E-3"/>
    <n v="2.7187252738960273E-5"/>
    <n v="3.6085401122736288E-5"/>
    <n v="3.6909813201991973E-5"/>
    <n v="6.2438376947329159E-5"/>
    <n v="8.1379827010287165E-5"/>
    <n v="8.6245486255800123E-5"/>
    <n v="9.7183858007668597E-5"/>
    <n v="1.0091410266120391E-4"/>
    <n v="1.126503293865021E-4"/>
    <n v="1.1591543880053365E-4"/>
    <n v="1.0333572979224898E-4"/>
    <n v="9.6457185666940415E-5"/>
    <n v="1.0974342839190369E-4"/>
    <n v="1.0143205233593637E-4"/>
    <n v="1.0443213883368776E-4"/>
    <n v="1.0900350090832728E-4"/>
    <n v="1.135745608717943E-4"/>
    <n v="1.1814562083526127E-4"/>
    <n v="1.2271668079872827E-4"/>
    <n v="1.2728774076219525E-4"/>
    <n v="1.8630385253300371E-3"/>
    <n v="1.8630385253300371E-3"/>
    <n v="2.7187252738960273E-5"/>
    <n v="6.3272653861696558E-5"/>
    <n v="1.0018246706368853E-4"/>
    <n v="1.6262084401101769E-4"/>
    <n v="2.4400067102130484E-4"/>
    <n v="3.3024615727710494E-4"/>
    <n v="4.2743001528477352E-4"/>
    <n v="5.2834411794597746E-4"/>
    <n v="6.4099444733247953E-4"/>
    <n v="7.5690988613301316E-4"/>
    <n v="8.6024561592526212E-4"/>
    <n v="9.5670280159220258E-4"/>
    <n v="1.0664462299841064E-3"/>
    <n v="1.1678782823200428E-3"/>
    <n v="1.2723104211537306E-3"/>
    <n v="1.3813139220620579E-3"/>
    <n v="1.4948884829338522E-3"/>
    <n v="1.6130341037691135E-3"/>
    <n v="1.7357507845678418E-3"/>
    <n v="1.8630385253300371E-3"/>
  </r>
  <r>
    <x v="60"/>
    <s v="Under $20"/>
    <n v="18.202739316057816"/>
    <s v="Water Heating"/>
    <s v="Rural"/>
    <s v="SC-New"/>
    <s v="M_Input_New"/>
    <x v="2"/>
    <s v="Warehouse"/>
    <s v="WHTanks-New-Warehouse"/>
    <n v="5.8070773177456302E-5"/>
    <n v="5.6441962543983046E-5"/>
    <n v="8.5816638294073554E-5"/>
    <n v="1.1224615291861284E-4"/>
    <n v="1.2122548495312152E-4"/>
    <n v="1.2617313993596661E-4"/>
    <n v="1.2869873621506087E-4"/>
    <n v="1.2851122385205746E-4"/>
    <n v="1.0986697229959359E-4"/>
    <n v="1.1931008277046119E-4"/>
    <n v="1.1860480833997653E-4"/>
    <n v="1.319782255564226E-4"/>
    <n v="1.3001324954791367E-4"/>
    <n v="1.221761059617922E-4"/>
    <n v="1.2499815597004994E-4"/>
    <n v="1.0733935116071576E-4"/>
    <n v="8.9680187459397257E-5"/>
    <n v="7.2021023758078723E-5"/>
    <n v="5.4361860056760195E-5"/>
    <n v="3.6702696355441688E-5"/>
    <n v="2.0342368311269355E-3"/>
    <n v="11.258714909695978"/>
    <n v="18.202739316057816"/>
    <s v="C-All-WH-All-All-All-E"/>
    <s v="C-All-WH-All-All-All-E"/>
    <n v="2.0342368311269355E-3"/>
    <n v="5.8070773177456302E-5"/>
    <n v="1.1451273572143936E-4"/>
    <n v="2.0032937401551291E-4"/>
    <n v="3.1257552693412572E-4"/>
    <n v="4.3380101188724725E-4"/>
    <n v="5.5997415182321392E-4"/>
    <n v="6.8867288803827484E-4"/>
    <n v="8.1718411189033227E-4"/>
    <n v="9.2705108418992589E-4"/>
    <n v="1.0463611669603871E-3"/>
    <n v="1.1649659753003637E-3"/>
    <n v="1.2969442008567862E-3"/>
    <n v="1.4269574504046998E-3"/>
    <n v="1.549133556366492E-3"/>
    <n v="1.6741317123365419E-3"/>
    <n v="1.7814710634972575E-3"/>
    <n v="1.8711512509566549E-3"/>
    <n v="1.9431722747147336E-3"/>
    <n v="1.9975341347714939E-3"/>
    <n v="2.0342368311269355E-3"/>
    <n v="5.7215560316563052E-5"/>
    <n v="5.5586749683089797E-5"/>
    <n v="8.4961425433180304E-5"/>
    <n v="1.1139094005771959E-4"/>
    <n v="1.2037027209222827E-4"/>
    <n v="1.2531792707507335E-4"/>
    <n v="1.2784352335416761E-4"/>
    <n v="1.276560109911642E-4"/>
    <n v="1.0901175943870034E-4"/>
    <n v="1.1845486990956794E-4"/>
    <n v="1.1774959547908328E-4"/>
    <n v="1.3112301269552933E-4"/>
    <n v="1.291580366870204E-4"/>
    <n v="1.2132089310089895E-4"/>
    <n v="1.2414294310915668E-4"/>
    <n v="1.0648413829982251E-4"/>
    <n v="8.8824974598504007E-5"/>
    <n v="7.1165810897185473E-5"/>
    <n v="5.3506647195866946E-5"/>
    <n v="3.5847483494548438E-5"/>
    <n v="2.0171325739090705E-3"/>
    <n v="2.0171325739090709E-3"/>
    <n v="5.7215560316563052E-5"/>
    <n v="1.1280230999965286E-4"/>
    <n v="1.9776373543283317E-4"/>
    <n v="3.0915467549055278E-4"/>
    <n v="4.2952494758278104E-4"/>
    <n v="5.5484287465785444E-4"/>
    <n v="6.8268639801202205E-4"/>
    <n v="8.1034240900318627E-4"/>
    <n v="9.1935416844188657E-4"/>
    <n v="1.0378090383514546E-3"/>
    <n v="1.1555586338305379E-3"/>
    <n v="1.2866816465260671E-3"/>
    <n v="1.4158396832130876E-3"/>
    <n v="1.5371605763139864E-3"/>
    <n v="1.6613035194231432E-3"/>
    <n v="1.7677876577229658E-3"/>
    <n v="1.8566126323214698E-3"/>
    <n v="1.9277784432186554E-3"/>
    <n v="1.9812850904145224E-3"/>
    <n v="2.0171325739090709E-3"/>
  </r>
  <r>
    <x v="60"/>
    <s v="Under $20"/>
    <n v="16.180359564113992"/>
    <s v="Water Heating"/>
    <s v="Rural"/>
    <s v="SC-New"/>
    <s v="M_Input_New"/>
    <x v="2"/>
    <s v="Supermarket"/>
    <s v="WHTanks-New-Supermarket"/>
    <n v="1.4417807657672012E-5"/>
    <n v="1.6829990378699262E-5"/>
    <n v="1.861826465109676E-5"/>
    <n v="1.9928549485344344E-5"/>
    <n v="2.0851126352432827E-5"/>
    <n v="2.158832505625222E-5"/>
    <n v="2.212814303818578E-5"/>
    <n v="2.2539941701118664E-5"/>
    <n v="2.2915123936408001E-5"/>
    <n v="2.2046242265788592E-5"/>
    <n v="2.345113407572753E-5"/>
    <n v="2.3558078616502743E-5"/>
    <n v="2.3420367945090872E-5"/>
    <n v="2.3244879483957059E-5"/>
    <n v="2.3080014953894774E-5"/>
    <n v="2.290697599031222E-5"/>
    <n v="2.2733870759893156E-5"/>
    <n v="2.2560765529474092E-5"/>
    <n v="2.2387660299055031E-5"/>
    <n v="2.221455506863596E-5"/>
    <n v="4.3142181724554194E-4"/>
    <n v="9.8972547673784117"/>
    <n v="16.180359564113992"/>
    <s v="C-All-WH-All-All-All-E"/>
    <s v="C-All-WH-All-All-All-E"/>
    <n v="4.3142181724554194E-4"/>
    <n v="1.4417807657672012E-5"/>
    <n v="3.1247798036371273E-5"/>
    <n v="4.9866062687468037E-5"/>
    <n v="6.9794612172812377E-5"/>
    <n v="9.0645738525245201E-5"/>
    <n v="1.1223406358149742E-4"/>
    <n v="1.3436220661968321E-4"/>
    <n v="1.5690214832080187E-4"/>
    <n v="1.7981727225720986E-4"/>
    <n v="2.0186351452299847E-4"/>
    <n v="2.25314648598726E-4"/>
    <n v="2.4887272721522876E-4"/>
    <n v="2.7229309516031962E-4"/>
    <n v="2.955379746442767E-4"/>
    <n v="3.1861798959817146E-4"/>
    <n v="3.4152496558848369E-4"/>
    <n v="3.6425883634837685E-4"/>
    <n v="3.8681960187785094E-4"/>
    <n v="4.0920726217690597E-4"/>
    <n v="4.3142181724554194E-4"/>
    <n v="1.4236433748335247E-5"/>
    <n v="1.6648616469362497E-5"/>
    <n v="1.8436890741759995E-5"/>
    <n v="1.9747175576007579E-5"/>
    <n v="2.0669752443096062E-5"/>
    <n v="2.1406951146915455E-5"/>
    <n v="2.1946769128849015E-5"/>
    <n v="2.2358567791781899E-5"/>
    <n v="2.2733750027071236E-5"/>
    <n v="2.1864868356451827E-5"/>
    <n v="2.3269760166390765E-5"/>
    <n v="2.3376704707165978E-5"/>
    <n v="2.3238994035754107E-5"/>
    <n v="2.3063505574620295E-5"/>
    <n v="2.2898641044558009E-5"/>
    <n v="2.2725602080975456E-5"/>
    <n v="2.2552496850556391E-5"/>
    <n v="2.2379391620137327E-5"/>
    <n v="2.2206286389718266E-5"/>
    <n v="2.2033181159299195E-5"/>
    <n v="4.2779433905880664E-4"/>
    <n v="4.2779433905880659E-4"/>
    <n v="1.4236433748335247E-5"/>
    <n v="3.0885050217697744E-5"/>
    <n v="4.9321940959457742E-5"/>
    <n v="6.9069116535465318E-5"/>
    <n v="8.9738868978561377E-5"/>
    <n v="1.1114582012547683E-4"/>
    <n v="1.3309258925432585E-4"/>
    <n v="1.5545115704610775E-4"/>
    <n v="1.7818490707317898E-4"/>
    <n v="2.0004977542963082E-4"/>
    <n v="2.2331953559602159E-4"/>
    <n v="2.4669624030318758E-4"/>
    <n v="2.6993523433894171E-4"/>
    <n v="2.92998739913562E-4"/>
    <n v="3.1589738095812002E-4"/>
    <n v="3.3862298303909545E-4"/>
    <n v="3.6117547988965182E-4"/>
    <n v="3.8355487150978912E-4"/>
    <n v="4.0576115789950741E-4"/>
    <n v="4.2779433905880659E-4"/>
  </r>
  <r>
    <x v="60"/>
    <s v="Under $20"/>
    <n v="16.180359564113992"/>
    <s v="Water Heating"/>
    <s v="Rural"/>
    <s v="SC-New"/>
    <s v="M_Input_New"/>
    <x v="2"/>
    <s v="MiniMart"/>
    <s v="WHTanks-New-MiniMart"/>
    <n v="1.9653106605980067E-6"/>
    <n v="1.8000180847953875E-6"/>
    <n v="1.6264257762598074E-6"/>
    <n v="1.7004452439827979E-6"/>
    <n v="2.4489856418672301E-6"/>
    <n v="3.1200957386796787E-6"/>
    <n v="3.5661760606384738E-6"/>
    <n v="5.3762566850804342E-6"/>
    <n v="5.6279682857806368E-6"/>
    <n v="5.4325114270160387E-6"/>
    <n v="5.6740658839113029E-6"/>
    <n v="5.3299947472474356E-6"/>
    <n v="4.4985185302764846E-6"/>
    <n v="4.7844444267835304E-6"/>
    <n v="4.2113421548794252E-6"/>
    <n v="4.6658503505018037E-6"/>
    <n v="5.1203464546102645E-6"/>
    <n v="5.5748425587187252E-6"/>
    <n v="6.029338662827186E-6"/>
    <n v="6.4838347669356476E-6"/>
    <n v="8.5036772141390286E-5"/>
    <n v="9.8972547673784117"/>
    <n v="16.180359564113992"/>
    <s v="C-All-WH-All-All-All-E"/>
    <s v="C-All-WH-All-All-All-E"/>
    <n v="8.5036772141390286E-5"/>
    <n v="1.9653106605980067E-6"/>
    <n v="3.765328745393394E-6"/>
    <n v="5.3917545216532016E-6"/>
    <n v="7.0921997656359993E-6"/>
    <n v="9.5411854075032294E-6"/>
    <n v="1.2661281146182908E-5"/>
    <n v="1.6227457206821382E-5"/>
    <n v="2.1603713891901817E-5"/>
    <n v="2.7231682177682453E-5"/>
    <n v="3.2664193604698494E-5"/>
    <n v="3.8338259488609797E-5"/>
    <n v="4.366825423585723E-5"/>
    <n v="4.8166772766133716E-5"/>
    <n v="5.2951217192917245E-5"/>
    <n v="5.716255934779667E-5"/>
    <n v="6.1828409698298472E-5"/>
    <n v="6.694875615290873E-5"/>
    <n v="7.2523598711627459E-5"/>
    <n v="7.8552937374454644E-5"/>
    <n v="8.5036772141390286E-5"/>
    <n v="1.9295603781965826E-6"/>
    <n v="1.7642678023939634E-6"/>
    <n v="1.5906754938583832E-6"/>
    <n v="1.6646949615813737E-6"/>
    <n v="2.4132353594658059E-6"/>
    <n v="3.0843454562782545E-6"/>
    <n v="3.5304257782370496E-6"/>
    <n v="5.3405064026790105E-6"/>
    <n v="5.592218003379213E-6"/>
    <n v="5.396761144614615E-6"/>
    <n v="5.6383156015098791E-6"/>
    <n v="5.2942444648460118E-6"/>
    <n v="4.4627682478750608E-6"/>
    <n v="4.7486941443821066E-6"/>
    <n v="4.1755918724780015E-6"/>
    <n v="4.6301000681003799E-6"/>
    <n v="5.0845961722088407E-6"/>
    <n v="5.5390922763173015E-6"/>
    <n v="5.9935883804257623E-6"/>
    <n v="6.4480844845342239E-6"/>
    <n v="8.4321766493361804E-5"/>
    <n v="8.4321766493361818E-5"/>
    <n v="1.9295603781965826E-6"/>
    <n v="3.6938281805905457E-6"/>
    <n v="5.2845036744489287E-6"/>
    <n v="6.9491986360303026E-6"/>
    <n v="9.362433995496109E-6"/>
    <n v="1.2446779451774364E-5"/>
    <n v="1.5977205230011414E-5"/>
    <n v="2.1317711632690424E-5"/>
    <n v="2.6909929636069638E-5"/>
    <n v="3.2306690780684253E-5"/>
    <n v="3.7945006382194134E-5"/>
    <n v="4.3239250847040145E-5"/>
    <n v="4.7702019094915209E-5"/>
    <n v="5.2450713239297316E-5"/>
    <n v="5.6626305111775319E-5"/>
    <n v="6.1256405179875692E-5"/>
    <n v="6.6341001352084535E-5"/>
    <n v="7.1880093628401835E-5"/>
    <n v="7.7873682008827591E-5"/>
    <n v="8.4321766493361818E-5"/>
  </r>
  <r>
    <x v="60"/>
    <s v="Under $30"/>
    <n v="28.727420697018847"/>
    <s v="Water Heating"/>
    <s v="Rural"/>
    <s v="SC-New"/>
    <s v="M_Input_New"/>
    <x v="2"/>
    <s v="Restaurant"/>
    <s v="WHTanks-New-Restaurant"/>
    <n v="1.9617541191367784E-5"/>
    <n v="2.2999102076553618E-5"/>
    <n v="2.5643546249001983E-5"/>
    <n v="2.768205551641091E-5"/>
    <n v="2.9245268213139095E-5"/>
    <n v="3.0486679082157856E-5"/>
    <n v="3.1610345194848255E-5"/>
    <n v="4.174774792162345E-5"/>
    <n v="4.9129946384085732E-5"/>
    <n v="4.8885306328125982E-5"/>
    <n v="5.0620341321280796E-5"/>
    <n v="5.4958598157388432E-5"/>
    <n v="5.1535962587186047E-5"/>
    <n v="5.0989094051775919E-5"/>
    <n v="4.5786864493244445E-5"/>
    <n v="5.111828538354444E-5"/>
    <n v="5.6449574811595811E-5"/>
    <n v="6.1780864239647208E-5"/>
    <n v="6.7112153667698578E-5"/>
    <n v="7.2443443095749976E-5"/>
    <n v="8.8984271996642638E-4"/>
    <n v="18.343899676304691"/>
    <n v="28.727420697018847"/>
    <s v="C-All-WH-All-All-All-E"/>
    <s v="C-All-WH-All-All-All-E"/>
    <n v="8.8984271996642638E-4"/>
    <n v="1.9617541191367784E-5"/>
    <n v="4.2616643267921406E-5"/>
    <n v="6.8260189516923395E-5"/>
    <n v="9.5942245033334305E-5"/>
    <n v="1.2518751324647339E-4"/>
    <n v="1.5567419232863125E-4"/>
    <n v="1.8728453752347952E-4"/>
    <n v="2.2903228544510296E-4"/>
    <n v="2.781622318291887E-4"/>
    <n v="3.2704753815731468E-4"/>
    <n v="3.7766787947859546E-4"/>
    <n v="4.3262647763598391E-4"/>
    <n v="4.8416244022316993E-4"/>
    <n v="5.3515153427494589E-4"/>
    <n v="5.8093839876819037E-4"/>
    <n v="6.3205668415173481E-4"/>
    <n v="6.8850625896333057E-4"/>
    <n v="7.5028712320297775E-4"/>
    <n v="8.1739927687067635E-4"/>
    <n v="8.8984271996642638E-4"/>
    <n v="1.9243442695733951E-5"/>
    <n v="2.2625003580919786E-5"/>
    <n v="2.526944775336815E-5"/>
    <n v="2.7307957020777077E-5"/>
    <n v="2.8871169717505263E-5"/>
    <n v="3.0112580586524023E-5"/>
    <n v="3.1236246699214426E-5"/>
    <n v="4.1373649425989621E-5"/>
    <n v="4.8755847888451903E-5"/>
    <n v="4.8511207832492153E-5"/>
    <n v="5.0246242825646966E-5"/>
    <n v="5.4584499661754603E-5"/>
    <n v="5.1161864091552217E-5"/>
    <n v="5.0614995556142089E-5"/>
    <n v="4.5412765997610615E-5"/>
    <n v="5.0744186887910611E-5"/>
    <n v="5.6075476315961981E-5"/>
    <n v="6.1406765744013379E-5"/>
    <n v="6.6738055172064749E-5"/>
    <n v="7.2069344600116146E-5"/>
    <n v="8.823607500537498E-4"/>
    <n v="8.8236075005374958E-4"/>
    <n v="1.9243442695733951E-5"/>
    <n v="4.1868446276653733E-5"/>
    <n v="6.713789403002188E-5"/>
    <n v="9.444585105079896E-5"/>
    <n v="1.2331702076830422E-4"/>
    <n v="1.5342960135482825E-4"/>
    <n v="1.8466584805404266E-4"/>
    <n v="2.2603949748003228E-4"/>
    <n v="2.7479534536848418E-4"/>
    <n v="3.2330655320097633E-4"/>
    <n v="3.7355279602662328E-4"/>
    <n v="4.281372956883779E-4"/>
    <n v="4.792991597799301E-4"/>
    <n v="5.2991415533607217E-4"/>
    <n v="5.7532692133368277E-4"/>
    <n v="6.2607110822159332E-4"/>
    <n v="6.8214658453755531E-4"/>
    <n v="7.4355335028156871E-4"/>
    <n v="8.1029140545363343E-4"/>
    <n v="8.8236075005374958E-4"/>
  </r>
  <r>
    <x v="60"/>
    <s v="Under $25"/>
    <n v="23.54741634836531"/>
    <s v="Water Heating"/>
    <s v="Rural"/>
    <s v="SC-New"/>
    <s v="M_Input_New"/>
    <x v="2"/>
    <s v="Lodging"/>
    <s v="WHTanks-New-Lodging"/>
    <n v="4.5005012447212884E-5"/>
    <n v="4.986404224952332E-5"/>
    <n v="5.4783809190365641E-5"/>
    <n v="5.8726952919227101E-5"/>
    <n v="6.7488281229703508E-5"/>
    <n v="7.5591647780994605E-5"/>
    <n v="9.3899061727537392E-5"/>
    <n v="1.6807643664979154E-4"/>
    <n v="2.0062389111006986E-4"/>
    <n v="2.0213549611570919E-4"/>
    <n v="2.0976562975723279E-4"/>
    <n v="2.2749327575681324E-4"/>
    <n v="1.9969825773041307E-4"/>
    <n v="1.9309750652639181E-4"/>
    <n v="1.7852438149849385E-4"/>
    <n v="1.9123214953769804E-4"/>
    <n v="2.0393940500158429E-4"/>
    <n v="2.1664666046547059E-4"/>
    <n v="2.2935391592935689E-4"/>
    <n v="2.4206117139324312E-4"/>
    <n v="3.1080069850168324E-3"/>
    <n v="14.856735877841498"/>
    <n v="23.54741634836531"/>
    <s v="C-All-WH-All-All-All-E"/>
    <s v="C-All-WH-All-All-All-E"/>
    <n v="3.1080069850168324E-3"/>
    <n v="4.5005012447212884E-5"/>
    <n v="9.4869054696736211E-5"/>
    <n v="1.4965286388710184E-4"/>
    <n v="2.0837981680632895E-4"/>
    <n v="2.7586809803603244E-4"/>
    <n v="3.5145974581702704E-4"/>
    <n v="4.4535880754456445E-4"/>
    <n v="6.1343524419435599E-4"/>
    <n v="8.1405913530442587E-4"/>
    <n v="1.0161946314201351E-3"/>
    <n v="1.2259602611773678E-3"/>
    <n v="1.4534535369341811E-3"/>
    <n v="1.6531517946645942E-3"/>
    <n v="1.8462493011909859E-3"/>
    <n v="2.0247736826894797E-3"/>
    <n v="2.2160058322271779E-3"/>
    <n v="2.419945237228762E-3"/>
    <n v="2.6365918976942325E-3"/>
    <n v="2.8659458136235895E-3"/>
    <n v="3.1080069850168324E-3"/>
    <n v="4.3698376216533703E-5"/>
    <n v="4.8557406018844139E-5"/>
    <n v="5.3477172959686459E-5"/>
    <n v="5.742031668854792E-5"/>
    <n v="6.6181644999024333E-5"/>
    <n v="7.428501155031543E-5"/>
    <n v="9.2592425496858217E-5"/>
    <n v="1.6676980041911235E-4"/>
    <n v="1.9931725487939067E-4"/>
    <n v="2.0082885988503E-4"/>
    <n v="2.0845899352655361E-4"/>
    <n v="2.2618663952613405E-4"/>
    <n v="1.9839162149973388E-4"/>
    <n v="1.9179087029571262E-4"/>
    <n v="1.7721774526781466E-4"/>
    <n v="1.8992551330701885E-4"/>
    <n v="2.026327687709051E-4"/>
    <n v="2.153400242347914E-4"/>
    <n v="2.2804727969867771E-4"/>
    <n v="2.4075453516256393E-4"/>
    <n v="3.0818742604032489E-3"/>
    <n v="3.0818742604032494E-3"/>
    <n v="4.3698376216533703E-5"/>
    <n v="9.2255782235377835E-5"/>
    <n v="1.457329551950643E-4"/>
    <n v="2.0315327188361222E-4"/>
    <n v="2.6933491688263653E-4"/>
    <n v="3.4361992843295197E-4"/>
    <n v="4.3621235392981021E-4"/>
    <n v="6.0298215434892259E-4"/>
    <n v="8.0229940922831326E-4"/>
    <n v="1.0031282691133432E-3"/>
    <n v="1.2115872626398969E-3"/>
    <n v="1.4377739021660309E-3"/>
    <n v="1.6361655236657648E-3"/>
    <n v="1.8279563939614775E-3"/>
    <n v="2.0051741392292924E-3"/>
    <n v="2.1950996525363113E-3"/>
    <n v="2.3977324213072162E-3"/>
    <n v="2.6130724455420075E-3"/>
    <n v="2.8411197252406852E-3"/>
    <n v="3.0818742604032494E-3"/>
  </r>
  <r>
    <x v="60"/>
    <s v="Under $25"/>
    <n v="22.110927320206631"/>
    <s v="Water Heating"/>
    <s v="Rural"/>
    <s v="SC-New"/>
    <s v="M_Input_New"/>
    <x v="2"/>
    <s v="Hospital"/>
    <s v="WHTanks-New-Hospital"/>
    <n v="8.5450511779149417E-5"/>
    <n v="8.51122131287895E-5"/>
    <n v="8.8386463415522892E-5"/>
    <n v="8.2195842687948171E-5"/>
    <n v="8.7171821042207891E-5"/>
    <n v="1.001989628341279E-4"/>
    <n v="1.2860833970584318E-4"/>
    <n v="1.5455132967181101E-4"/>
    <n v="1.8495456706008132E-4"/>
    <n v="1.6907028583470961E-4"/>
    <n v="1.6087121519954385E-4"/>
    <n v="1.6294784036278583E-4"/>
    <n v="1.5257173198057861E-4"/>
    <n v="1.3908550270339337E-4"/>
    <n v="1.2645195083827116E-4"/>
    <n v="1.2960632477142145E-4"/>
    <n v="1.3276033563848326E-4"/>
    <n v="1.3591434650554504E-4"/>
    <n v="1.3906835737260683E-4"/>
    <n v="1.4222236823966866E-4"/>
    <n v="2.5872003107724889E-3"/>
    <n v="13.889695659586353"/>
    <n v="22.110927320206631"/>
    <s v="C-All-WH-All-All-All-E"/>
    <s v="C-All-WH-All-All-All-E"/>
    <n v="2.5872003107724889E-3"/>
    <n v="8.5450511779149417E-5"/>
    <n v="1.7056272490793893E-4"/>
    <n v="2.5894918832346182E-4"/>
    <n v="3.4114503101140997E-4"/>
    <n v="4.2831685205361786E-4"/>
    <n v="5.2851581488774573E-4"/>
    <n v="6.5712415459358894E-4"/>
    <n v="8.116754842653999E-4"/>
    <n v="9.9663005132548128E-4"/>
    <n v="1.1657003371601908E-3"/>
    <n v="1.3265715523597347E-3"/>
    <n v="1.4895193927225204E-3"/>
    <n v="1.642091124703099E-3"/>
    <n v="1.7811766274064924E-3"/>
    <n v="1.9076285782447635E-3"/>
    <n v="2.037234903016185E-3"/>
    <n v="2.1699952386546682E-3"/>
    <n v="2.3059095851602133E-3"/>
    <n v="2.4449779425328201E-3"/>
    <n v="2.5872003107724889E-3"/>
    <n v="8.4362827717184076E-5"/>
    <n v="8.4024529066824158E-5"/>
    <n v="8.729877935355755E-5"/>
    <n v="8.1108158625982829E-5"/>
    <n v="8.6084136980242549E-5"/>
    <n v="9.9111278772162561E-5"/>
    <n v="1.2752065564387784E-4"/>
    <n v="1.5346364560984567E-4"/>
    <n v="1.8386688299811598E-4"/>
    <n v="1.6798260177274427E-4"/>
    <n v="1.5978353113757851E-4"/>
    <n v="1.6186015630082048E-4"/>
    <n v="1.5148404791861327E-4"/>
    <n v="1.3799781864142803E-4"/>
    <n v="1.2536426677630581E-4"/>
    <n v="1.285186407094561E-4"/>
    <n v="1.3167265157651792E-4"/>
    <n v="1.348266624435797E-4"/>
    <n v="1.3798067331064148E-4"/>
    <n v="1.4113468417770332E-4"/>
    <n v="2.565446629533182E-3"/>
    <n v="2.5654466295331824E-3"/>
    <n v="8.4362827717184076E-5"/>
    <n v="1.6838735678400825E-4"/>
    <n v="2.5568613613756582E-4"/>
    <n v="3.3679429476354865E-4"/>
    <n v="4.2287843174379123E-4"/>
    <n v="5.2198971051595384E-4"/>
    <n v="6.4951036615983168E-4"/>
    <n v="8.0297401176967738E-4"/>
    <n v="9.8684089476779339E-4"/>
    <n v="1.1548234965405376E-3"/>
    <n v="1.3146070276781161E-3"/>
    <n v="1.4764671839789367E-3"/>
    <n v="1.6279512318975499E-3"/>
    <n v="1.7659490505389779E-3"/>
    <n v="1.8913133173152838E-3"/>
    <n v="2.01983195802474E-3"/>
    <n v="2.1515046096012578E-3"/>
    <n v="2.2863312720448376E-3"/>
    <n v="2.424311945355479E-3"/>
    <n v="2.5654466295331824E-3"/>
  </r>
  <r>
    <x v="60"/>
    <s v="Under $25"/>
    <n v="22.110927320206631"/>
    <s v="Water Heating"/>
    <s v="Rural"/>
    <s v="SC-New"/>
    <s v="M_Input_New"/>
    <x v="2"/>
    <s v="Residential Care"/>
    <s v="WHTanks-New-Residential Care"/>
    <n v="1.1472449170926366E-4"/>
    <n v="1.2689853771172686E-4"/>
    <n v="1.3272207990171875E-4"/>
    <n v="1.3317593376101862E-4"/>
    <n v="1.4773819258323193E-4"/>
    <n v="1.6397617865751617E-4"/>
    <n v="1.9258050821510466E-4"/>
    <n v="2.4111266311182362E-4"/>
    <n v="2.6966172548230691E-4"/>
    <n v="2.445940732380506E-4"/>
    <n v="2.5431610629455734E-4"/>
    <n v="2.5086134358367102E-4"/>
    <n v="2.3337114083306834E-4"/>
    <n v="2.2726936182833305E-4"/>
    <n v="2.1675360384596098E-4"/>
    <n v="2.1188684459480064E-4"/>
    <n v="2.0701946300541143E-4"/>
    <n v="2.0215208141602218E-4"/>
    <n v="1.9728469982663297E-4"/>
    <n v="1.9241731823724375E-4"/>
    <n v="3.9605163478374636E-3"/>
    <n v="13.889695659586353"/>
    <n v="22.110927320206631"/>
    <s v="C-All-WH-All-All-All-E"/>
    <s v="C-All-WH-All-All-All-E"/>
    <n v="3.9605163478374636E-3"/>
    <n v="1.1472449170926366E-4"/>
    <n v="2.4162302942099052E-4"/>
    <n v="3.743451093227093E-4"/>
    <n v="5.0752104308372792E-4"/>
    <n v="6.5525923566695985E-4"/>
    <n v="8.1923541432447596E-4"/>
    <n v="1.0118159225395806E-3"/>
    <n v="1.2529285856514043E-3"/>
    <n v="1.5225903111337111E-3"/>
    <n v="1.7671843843717616E-3"/>
    <n v="2.0215004906663191E-3"/>
    <n v="2.2723618342499899E-3"/>
    <n v="2.5057329750830582E-3"/>
    <n v="2.7330023369113911E-3"/>
    <n v="2.9497559407573523E-3"/>
    <n v="3.1616427853521528E-3"/>
    <n v="3.3686622483575642E-3"/>
    <n v="3.5708143297735863E-3"/>
    <n v="3.7680990296002194E-3"/>
    <n v="3.9605163478374636E-3"/>
    <n v="1.1305945228778579E-4"/>
    <n v="1.25233498290249E-4"/>
    <n v="1.3105704048024089E-4"/>
    <n v="1.3151089433954076E-4"/>
    <n v="1.4607315316175407E-4"/>
    <n v="1.6231113923603831E-4"/>
    <n v="1.909154687936268E-4"/>
    <n v="2.3944762369034576E-4"/>
    <n v="2.6799668606082902E-4"/>
    <n v="2.4292903381657274E-4"/>
    <n v="2.5265106687307945E-4"/>
    <n v="2.4919630416219313E-4"/>
    <n v="2.3170610141159048E-4"/>
    <n v="2.2560432240685519E-4"/>
    <n v="2.1508856442448312E-4"/>
    <n v="2.1022180517332278E-4"/>
    <n v="2.0535442358393357E-4"/>
    <n v="2.0048704199454432E-4"/>
    <n v="1.9561966040515511E-4"/>
    <n v="1.9075227881576589E-4"/>
    <n v="3.9272155594079058E-3"/>
    <n v="3.9272155594079058E-3"/>
    <n v="1.1305945228778579E-4"/>
    <n v="2.3829295057803477E-4"/>
    <n v="3.6934999105827564E-4"/>
    <n v="5.0086088539781637E-4"/>
    <n v="6.4693403855957041E-4"/>
    <n v="8.0924517779560874E-4"/>
    <n v="1.0001606465892357E-3"/>
    <n v="1.2396082702795814E-3"/>
    <n v="1.5076049563404104E-3"/>
    <n v="1.7505339901569832E-3"/>
    <n v="2.0031850570300627E-3"/>
    <n v="2.2523813611922557E-3"/>
    <n v="2.4840874626038461E-3"/>
    <n v="2.7096917850107012E-3"/>
    <n v="2.9247803494351844E-3"/>
    <n v="3.135002154608507E-3"/>
    <n v="3.3403565781924406E-3"/>
    <n v="3.5408436201869848E-3"/>
    <n v="3.73646328059214E-3"/>
    <n v="3.9272155594079058E-3"/>
  </r>
  <r>
    <x v="60"/>
    <s v="Under $25"/>
    <n v="22.820342225679521"/>
    <s v="Water Heating"/>
    <s v="Rural"/>
    <s v="SC-New"/>
    <s v="M_Input_New"/>
    <x v="2"/>
    <s v="Assembly"/>
    <s v="WHTanks-New-Assembly"/>
    <n v="1.0764322627929631E-4"/>
    <n v="1.1801056981417007E-4"/>
    <n v="8.2493389820525737E-5"/>
    <n v="1.0462500462590225E-4"/>
    <n v="1.6938439532952223E-4"/>
    <n v="2.2667223583080335E-4"/>
    <n v="2.881061240044019E-4"/>
    <n v="3.2431552429908818E-4"/>
    <n v="4.5319914753131848E-4"/>
    <n v="4.9294931713281611E-4"/>
    <n v="5.1539501076597923E-4"/>
    <n v="5.5064848124066878E-4"/>
    <n v="4.8816752754362149E-4"/>
    <n v="4.952281007903033E-4"/>
    <n v="5.0304323567619969E-4"/>
    <n v="4.404612246467275E-4"/>
    <n v="3.7787776929046774E-4"/>
    <n v="3.1529431393420782E-4"/>
    <n v="2.5271085857794806E-4"/>
    <n v="1.9012740322168825E-4"/>
    <n v="6.4963528603556552E-3"/>
    <n v="14.367271701988379"/>
    <n v="22.820342225679521"/>
    <s v="C-All-WH-All-All-All-E"/>
    <s v="C-All-WH-All-All-All-E"/>
    <n v="6.4963528603556552E-3"/>
    <n v="1.0764322627929631E-4"/>
    <n v="2.2565379609346638E-4"/>
    <n v="3.0814718591399214E-4"/>
    <n v="4.1277219053989441E-4"/>
    <n v="5.8215658586941669E-4"/>
    <n v="8.0882882170022006E-4"/>
    <n v="1.096934945704622E-3"/>
    <n v="1.4212504700037102E-3"/>
    <n v="1.8744496175350286E-3"/>
    <n v="2.3673989346678446E-3"/>
    <n v="2.8827939454338239E-3"/>
    <n v="3.4334424266744927E-3"/>
    <n v="3.9216099542181138E-3"/>
    <n v="4.4168380550084173E-3"/>
    <n v="4.9198812906846171E-3"/>
    <n v="5.3603425153313441E-3"/>
    <n v="5.7382202846218118E-3"/>
    <n v="6.0535145985560193E-3"/>
    <n v="6.3062254571339673E-3"/>
    <n v="6.4963528603556552E-3"/>
    <n v="1.0491209663398406E-4"/>
    <n v="1.1527944016885782E-4"/>
    <n v="7.9762260175213486E-5"/>
    <n v="1.0189387498059E-4"/>
    <n v="1.6665326568420999E-4"/>
    <n v="2.2394110618549111E-4"/>
    <n v="2.8537499435908967E-4"/>
    <n v="3.2158439465377594E-4"/>
    <n v="4.5046801788600625E-4"/>
    <n v="4.9021818748750388E-4"/>
    <n v="5.12663881120667E-4"/>
    <n v="5.4791735159535654E-4"/>
    <n v="4.8543639789830925E-4"/>
    <n v="4.9249697114499107E-4"/>
    <n v="5.0031210603088746E-4"/>
    <n v="4.3773009500141526E-4"/>
    <n v="3.751466396451555E-4"/>
    <n v="3.1256318428889558E-4"/>
    <n v="2.4997972893263582E-4"/>
    <n v="1.8739627357637601E-4"/>
    <n v="6.4417302674494104E-3"/>
    <n v="6.4417302674494121E-3"/>
    <n v="1.0491209663398406E-4"/>
    <n v="2.2019153680284188E-4"/>
    <n v="2.9995379697805537E-4"/>
    <n v="4.018476719586454E-4"/>
    <n v="5.6850093764285539E-4"/>
    <n v="7.9244204382834652E-4"/>
    <n v="1.0778170381874363E-3"/>
    <n v="1.3994014328412123E-3"/>
    <n v="1.8498694507272186E-3"/>
    <n v="2.3400876382147226E-3"/>
    <n v="2.8527515193353895E-3"/>
    <n v="3.4006688709307458E-3"/>
    <n v="3.8861052688290553E-3"/>
    <n v="4.3786022399740464E-3"/>
    <n v="4.8789143460049337E-3"/>
    <n v="5.3166444410063492E-3"/>
    <n v="5.6917910806515044E-3"/>
    <n v="6.0043542649404003E-3"/>
    <n v="6.2543339938730359E-3"/>
    <n v="6.4417302674494121E-3"/>
  </r>
  <r>
    <x v="60"/>
    <s v="Under $20"/>
    <n v="19.203999547976832"/>
    <s v="Water Heating"/>
    <s v="Rural"/>
    <s v="SC-New"/>
    <s v="M_Input_New"/>
    <x v="2"/>
    <s v="Other"/>
    <s v="WHTanks-New-Other"/>
    <n v="1.425345676219947E-4"/>
    <n v="1.8259247263781225E-4"/>
    <n v="2.0628254413745223E-4"/>
    <n v="2.4660314053336963E-4"/>
    <n v="2.7979469769898597E-4"/>
    <n v="2.870466619749814E-4"/>
    <n v="3.2796977616224841E-4"/>
    <n v="3.5594904746591628E-4"/>
    <n v="3.7954165031552371E-4"/>
    <n v="3.5810959324351151E-4"/>
    <n v="3.8171576339507982E-4"/>
    <n v="3.5619348069881206E-4"/>
    <n v="3.6403851290636832E-4"/>
    <n v="3.6113720290974709E-4"/>
    <n v="3.2820476236416194E-4"/>
    <n v="3.3120110922295044E-4"/>
    <n v="3.3419651374736966E-4"/>
    <n v="3.3719191827178904E-4"/>
    <n v="3.4018732279620848E-4"/>
    <n v="3.4318272732062775E-4"/>
    <n v="6.2436734654249103E-3"/>
    <n v="11.932760373479505"/>
    <n v="19.203999547976832"/>
    <s v="C-All-WH-All-All-All-E"/>
    <s v="C-All-WH-All-All-All-E"/>
    <n v="6.2436734654249103E-3"/>
    <n v="1.425345676219947E-4"/>
    <n v="3.2512704025980691E-4"/>
    <n v="5.3140958439725915E-4"/>
    <n v="7.7801272493062878E-4"/>
    <n v="1.0578074226296147E-3"/>
    <n v="1.344854084604596E-3"/>
    <n v="1.6728238607668445E-3"/>
    <n v="2.0287729082327606E-3"/>
    <n v="2.4083145585482844E-3"/>
    <n v="2.7664241517917961E-3"/>
    <n v="3.1481399151868758E-3"/>
    <n v="3.504333395885688E-3"/>
    <n v="3.8683719087920562E-3"/>
    <n v="4.2295091117018034E-3"/>
    <n v="4.5577138740659651E-3"/>
    <n v="4.8889149832889158E-3"/>
    <n v="5.2231114970362853E-3"/>
    <n v="5.5603034153080743E-3"/>
    <n v="5.900490738104283E-3"/>
    <n v="6.2436734654249103E-3"/>
    <n v="1.3990966684095278E-4"/>
    <n v="1.7996757185677033E-4"/>
    <n v="2.0365764335641032E-4"/>
    <n v="2.4397823975232772E-4"/>
    <n v="2.7716979691794403E-4"/>
    <n v="2.8442176119393946E-4"/>
    <n v="3.2534487538120652E-4"/>
    <n v="3.5332414668487434E-4"/>
    <n v="3.7691674953448182E-4"/>
    <n v="3.5548469246246962E-4"/>
    <n v="3.7909086261403793E-4"/>
    <n v="3.5356857991777012E-4"/>
    <n v="3.6141361212532644E-4"/>
    <n v="3.5851230212870515E-4"/>
    <n v="3.2557986158312006E-4"/>
    <n v="3.285762084419085E-4"/>
    <n v="3.3157161296632777E-4"/>
    <n v="3.3456701749074716E-4"/>
    <n v="3.3756242201516654E-4"/>
    <n v="3.4055782653958581E-4"/>
    <n v="6.1911754498040717E-3"/>
    <n v="6.1911754498040726E-3"/>
    <n v="1.3990966684095278E-4"/>
    <n v="3.1987723869772314E-4"/>
    <n v="5.2353488205413349E-4"/>
    <n v="7.6751312180646123E-4"/>
    <n v="1.0446829187244053E-3"/>
    <n v="1.3291046799183447E-3"/>
    <n v="1.6544495552995512E-3"/>
    <n v="2.0077737019844255E-3"/>
    <n v="2.3846904515189074E-3"/>
    <n v="2.7401751439813772E-3"/>
    <n v="3.1192660065954151E-3"/>
    <n v="3.4728345865131854E-3"/>
    <n v="3.8342481986385121E-3"/>
    <n v="4.192760500767217E-3"/>
    <n v="4.5183403623503373E-3"/>
    <n v="4.8469165707922457E-3"/>
    <n v="5.1784881837585736E-3"/>
    <n v="5.5130552012493204E-3"/>
    <n v="5.8506176232644867E-3"/>
    <n v="6.1911754498040726E-3"/>
  </r>
  <r>
    <x v="60"/>
    <s v="Under $20"/>
    <n v="15.631362826866738"/>
    <s v="Water Heating"/>
    <s v="Rural"/>
    <s v="SC-NR"/>
    <s v="M_Input"/>
    <x v="2"/>
    <s v="Large Off"/>
    <s v="WHTanks-NR-Large Off"/>
    <n v="1.3854923411106223E-3"/>
    <n v="1.6495334809418941E-3"/>
    <n v="1.8615911742925584E-3"/>
    <n v="2.0369878302563048E-3"/>
    <n v="2.1781991534706884E-3"/>
    <n v="2.2924686196111295E-3"/>
    <n v="2.3864334758962819E-3"/>
    <n v="2.4630381845669367E-3"/>
    <n v="2.5263044659554002E-3"/>
    <n v="2.5789450946757213E-3"/>
    <n v="2.6217961933853954E-3"/>
    <n v="2.6581078493130056E-3"/>
    <n v="2.6657143060855489E-3"/>
    <n v="2.6732045718418232E-3"/>
    <n v="2.6800275848631659E-3"/>
    <n v="2.6868109575805105E-3"/>
    <n v="2.6940038544448442E-3"/>
    <n v="2.7016140782850635E-3"/>
    <n v="2.7096416291011701E-3"/>
    <n v="2.7180865068931622E-3"/>
    <n v="3.2935254273103433E-2"/>
    <n v="9.5276717672983668"/>
    <n v="15.631362826866738"/>
    <s v="C-All-WH-All-All-All-E"/>
    <s v="C-All-WH-All-All-All-E"/>
    <n v="3.2935254273103433E-2"/>
    <n v="1.3854923411106223E-3"/>
    <n v="3.0350258220525166E-3"/>
    <n v="4.8966169963450754E-3"/>
    <n v="6.9336048266013806E-3"/>
    <n v="9.1118039800720686E-3"/>
    <n v="1.1404272599683199E-2"/>
    <n v="1.379070607557948E-2"/>
    <n v="1.6253744260146415E-2"/>
    <n v="1.8780048726101815E-2"/>
    <n v="2.1358993820777536E-2"/>
    <n v="2.398079001416293E-2"/>
    <n v="2.6638897863475935E-2"/>
    <n v="2.9304612169561484E-2"/>
    <n v="3.1977816741403306E-2"/>
    <n v="3.2935254273103433E-2"/>
    <n v="3.2935254273103433E-2"/>
    <n v="3.2935254273103433E-2"/>
    <n v="3.2935254273103433E-2"/>
    <n v="3.2935254273103433E-2"/>
    <n v="3.2935254273103433E-2"/>
    <n v="1.3716460413090679E-3"/>
    <n v="1.6356871811403397E-3"/>
    <n v="1.847744874491004E-3"/>
    <n v="2.0231415304547504E-3"/>
    <n v="2.1643528536691341E-3"/>
    <n v="2.2786223198095752E-3"/>
    <n v="2.3725871760947276E-3"/>
    <n v="2.4491918847653824E-3"/>
    <n v="2.5124581661538459E-3"/>
    <n v="2.565098794874167E-3"/>
    <n v="2.6079498935838411E-3"/>
    <n v="2.6442615495114513E-3"/>
    <n v="2.6518680062839945E-3"/>
    <n v="2.6593582720402689E-3"/>
    <n v="2.6661812850616116E-3"/>
    <n v="2.6729646577789562E-3"/>
    <n v="2.6801575546432899E-3"/>
    <n v="2.6877677784835092E-3"/>
    <n v="2.6957953292996157E-3"/>
    <n v="2.7042402070916079E-3"/>
    <n v="3.2658328277072345E-2"/>
    <n v="3.2658328277072345E-2"/>
    <n v="1.3716460413090679E-3"/>
    <n v="3.0073332224494079E-3"/>
    <n v="4.8550780969404119E-3"/>
    <n v="6.8782196273951624E-3"/>
    <n v="9.0425724810642965E-3"/>
    <n v="1.1321194800873872E-2"/>
    <n v="1.36937819769686E-2"/>
    <n v="1.6142973861733981E-2"/>
    <n v="1.8655432027887827E-2"/>
    <n v="2.1220530822761995E-2"/>
    <n v="2.3828480716345836E-2"/>
    <n v="2.6472742265857288E-2"/>
    <n v="2.9124610272141284E-2"/>
    <n v="3.178396854418155E-2"/>
    <n v="3.2658328277072345E-2"/>
    <n v="3.2658328277072345E-2"/>
    <n v="3.2658328277072345E-2"/>
    <n v="3.2658328277072345E-2"/>
    <n v="3.2658328277072345E-2"/>
    <n v="3.2658328277072345E-2"/>
  </r>
  <r>
    <x v="60"/>
    <s v="Under $20"/>
    <n v="15.631362826866738"/>
    <s v="Water Heating"/>
    <s v="Rural"/>
    <s v="SC-NR"/>
    <s v="M_Input"/>
    <x v="2"/>
    <s v="Medium Off"/>
    <s v="WHTanks-NR-Medium Off"/>
    <n v="1.3579428928475229E-3"/>
    <n v="1.6282250044675679E-3"/>
    <n v="1.8435539586531095E-3"/>
    <n v="2.0283503878756009E-3"/>
    <n v="2.1777901908387465E-3"/>
    <n v="2.2993565442023852E-3"/>
    <n v="2.4015891826003112E-3"/>
    <n v="2.4860655894984943E-3"/>
    <n v="2.5570206747484786E-3"/>
    <n v="2.6169754874034164E-3"/>
    <n v="2.666600843583927E-3"/>
    <n v="2.7104356985012483E-3"/>
    <n v="2.7239558045883336E-3"/>
    <n v="2.7377329229844021E-3"/>
    <n v="2.7495726057817603E-3"/>
    <n v="2.7616533700977643E-3"/>
    <n v="2.7748582111655194E-3"/>
    <n v="2.7891952159177199E-3"/>
    <n v="2.8046643843543679E-3"/>
    <n v="2.8212657164754617E-3"/>
    <n v="3.2280362104662036E-2"/>
    <n v="9.5276717672983668"/>
    <n v="15.631362826866738"/>
    <s v="C-All-WH-All-All-All-E"/>
    <s v="C-All-WH-All-All-All-E"/>
    <n v="3.2280362104662036E-2"/>
    <n v="1.3579428928475229E-3"/>
    <n v="2.9861678973150908E-3"/>
    <n v="4.8297218559682003E-3"/>
    <n v="6.8580722438438008E-3"/>
    <n v="9.0358624346825473E-3"/>
    <n v="1.1335218978884933E-2"/>
    <n v="1.3736808161485243E-2"/>
    <n v="1.6222873750983739E-2"/>
    <n v="1.8779894425732219E-2"/>
    <n v="2.1396869913135635E-2"/>
    <n v="2.4063470756719562E-2"/>
    <n v="2.6773906455220809E-2"/>
    <n v="2.9497862259809143E-2"/>
    <n v="3.2235595182793543E-2"/>
    <n v="3.2280362104662036E-2"/>
    <n v="3.2280362104662036E-2"/>
    <n v="3.2280362104662036E-2"/>
    <n v="3.2280362104662036E-2"/>
    <n v="3.2280362104662036E-2"/>
    <n v="3.2280362104662036E-2"/>
    <n v="1.3443719160547644E-3"/>
    <n v="1.6146540276748094E-3"/>
    <n v="1.829982981860351E-3"/>
    <n v="2.0147794110828426E-3"/>
    <n v="2.1642192140459882E-3"/>
    <n v="2.2857855674096269E-3"/>
    <n v="2.3880182058075529E-3"/>
    <n v="2.472494612705736E-3"/>
    <n v="2.5434496979557203E-3"/>
    <n v="2.6034045106106581E-3"/>
    <n v="2.6530298667911687E-3"/>
    <n v="2.6968647217084901E-3"/>
    <n v="2.7103848277955753E-3"/>
    <n v="2.7241619461916438E-3"/>
    <n v="2.736001628989002E-3"/>
    <n v="2.748082393305006E-3"/>
    <n v="2.7612872343727611E-3"/>
    <n v="2.7756242391249616E-3"/>
    <n v="2.7910934075616096E-3"/>
    <n v="2.8076947396827034E-3"/>
    <n v="3.2008942568806868E-2"/>
    <n v="3.2008942568806868E-2"/>
    <n v="1.3443719160547644E-3"/>
    <n v="2.9590259437295738E-3"/>
    <n v="4.789008925589925E-3"/>
    <n v="6.8037883366727676E-3"/>
    <n v="8.9680075507187554E-3"/>
    <n v="1.1253793118128382E-2"/>
    <n v="1.3641811323935934E-2"/>
    <n v="1.6114305936641669E-2"/>
    <n v="1.865775563459739E-2"/>
    <n v="2.1261160145208048E-2"/>
    <n v="2.3914190011999216E-2"/>
    <n v="2.6611054733707708E-2"/>
    <n v="2.9321439561503283E-2"/>
    <n v="3.2008942568806868E-2"/>
    <n v="3.2008942568806868E-2"/>
    <n v="3.2008942568806868E-2"/>
    <n v="3.2008942568806868E-2"/>
    <n v="3.2008942568806868E-2"/>
    <n v="3.2008942568806868E-2"/>
    <n v="3.2008942568806868E-2"/>
  </r>
  <r>
    <x v="60"/>
    <s v="Under $20"/>
    <n v="15.631362826866738"/>
    <s v="Water Heating"/>
    <s v="Rural"/>
    <s v="SC-NR"/>
    <s v="M_Input"/>
    <x v="2"/>
    <s v="Small Off"/>
    <s v="WHTanks-NR-Small Off"/>
    <n v="4.0989790780747855E-4"/>
    <n v="4.8584355573173403E-4"/>
    <n v="5.4651435695762351E-4"/>
    <n v="5.9609191483002606E-4"/>
    <n v="6.3589325459484044E-4"/>
    <n v="6.6790108196362679E-4"/>
    <n v="6.9391163192824158E-4"/>
    <n v="7.1494496010579816E-4"/>
    <n v="7.3205470942765821E-4"/>
    <n v="7.4600935775342113E-4"/>
    <n v="7.5730666293906065E-4"/>
    <n v="7.6669129219985427E-4"/>
    <n v="7.678504107788075E-4"/>
    <n v="7.6899650870633008E-4"/>
    <n v="7.6998671672181391E-4"/>
    <n v="7.7099446372548986E-4"/>
    <n v="7.7208801184306926E-4"/>
    <n v="7.7326958787007861E-4"/>
    <n v="7.7453919180651791E-4"/>
    <n v="7.7589682365238684E-4"/>
    <n v="9.7438949455546098E-3"/>
    <n v="9.5276717672983668"/>
    <n v="15.631362826866738"/>
    <s v="C-All-WH-All-All-All-E"/>
    <s v="C-All-WH-All-All-All-E"/>
    <n v="9.7438949455546098E-3"/>
    <n v="4.0989790780747855E-4"/>
    <n v="8.9574146353921258E-4"/>
    <n v="1.4422558204968362E-3"/>
    <n v="2.0383477353268621E-3"/>
    <n v="2.6742409899217024E-3"/>
    <n v="3.3421420718853291E-3"/>
    <n v="4.0360537038135703E-3"/>
    <n v="4.7509986639193685E-3"/>
    <n v="5.4830533733470268E-3"/>
    <n v="6.229062731100448E-3"/>
    <n v="6.9863693940395086E-3"/>
    <n v="7.7530606862393631E-3"/>
    <n v="8.5209110970181703E-3"/>
    <n v="9.2899076057245001E-3"/>
    <n v="9.7438949455546098E-3"/>
    <n v="9.7438949455546098E-3"/>
    <n v="9.7438949455546098E-3"/>
    <n v="9.7438949455546098E-3"/>
    <n v="9.7438949455546098E-3"/>
    <n v="9.7438949455546098E-3"/>
    <n v="4.0580148002428151E-4"/>
    <n v="4.81747127948537E-4"/>
    <n v="5.4241792917442654E-4"/>
    <n v="5.9199548704682908E-4"/>
    <n v="6.3179682681164346E-4"/>
    <n v="6.6380465418042981E-4"/>
    <n v="6.898152041450446E-4"/>
    <n v="7.1084853232260118E-4"/>
    <n v="7.2795828164446124E-4"/>
    <n v="7.4191292997022415E-4"/>
    <n v="7.5321023515586367E-4"/>
    <n v="7.625948644166573E-4"/>
    <n v="7.6375398299561052E-4"/>
    <n v="7.649000809231331E-4"/>
    <n v="7.6589028893861693E-4"/>
    <n v="7.6689803594229289E-4"/>
    <n v="7.6799158405987228E-4"/>
    <n v="7.6917316008688163E-4"/>
    <n v="7.7044276402332094E-4"/>
    <n v="7.7180039586918986E-4"/>
    <n v="9.6619663898906694E-3"/>
    <n v="9.6619663898906694E-3"/>
    <n v="4.0580148002428151E-4"/>
    <n v="8.8754860797281851E-4"/>
    <n v="1.429966537147245E-3"/>
    <n v="2.0219620241940742E-3"/>
    <n v="2.6537588510057177E-3"/>
    <n v="3.3175635051861476E-3"/>
    <n v="4.0073787093311925E-3"/>
    <n v="4.7182272416537935E-3"/>
    <n v="5.4461855232982546E-3"/>
    <n v="6.1880984532684787E-3"/>
    <n v="6.941308688424342E-3"/>
    <n v="7.7039035528409993E-3"/>
    <n v="8.4676575358366094E-3"/>
    <n v="9.2325576167597428E-3"/>
    <n v="9.6619663898906694E-3"/>
    <n v="9.6619663898906694E-3"/>
    <n v="9.6619663898906694E-3"/>
    <n v="9.6619663898906694E-3"/>
    <n v="9.6619663898906694E-3"/>
    <n v="9.6619663898906694E-3"/>
  </r>
  <r>
    <x v="60"/>
    <s v="Under $15"/>
    <n v="13.099475677972279"/>
    <s v="Water Heating"/>
    <s v="Rural"/>
    <s v="SC-NR"/>
    <s v="M_Input"/>
    <x v="2"/>
    <s v="XLarge Ret"/>
    <s v="WHTanks-NR-XLarge Ret"/>
    <n v="1.9542454334385128E-4"/>
    <n v="2.31387958922108E-4"/>
    <n v="2.6024577342435628E-4"/>
    <n v="2.8344599107919599E-4"/>
    <n v="3.0209144384768765E-4"/>
    <n v="3.1723487547384073E-4"/>
    <n v="3.2954877956421422E-4"/>
    <n v="3.3952868386548249E-4"/>
    <n v="3.4783983197830256E-4"/>
    <n v="3.5471328087265087E-4"/>
    <n v="3.6025281492363934E-4"/>
    <n v="3.647940498952632E-4"/>
    <n v="3.65438017685405E-4"/>
    <n v="3.6598252514129524E-4"/>
    <n v="3.6652528399281118E-4"/>
    <n v="3.6703187541126846E-4"/>
    <n v="3.6757738010818506E-4"/>
    <n v="3.681628585003549E-4"/>
    <n v="3.6878831058777793E-4"/>
    <n v="3.694537363704542E-4"/>
    <n v="4.6455377884481322E-3"/>
    <n v="7.8232127334533619"/>
    <n v="13.099475677972279"/>
    <s v="C-All-WH-All-All-All-E"/>
    <s v="C-All-WH-All-All-All-E"/>
    <n v="4.6455377884481322E-3"/>
    <n v="1.9542454334385128E-4"/>
    <n v="4.2681250226595928E-4"/>
    <n v="6.8705827569031557E-4"/>
    <n v="9.705042667695115E-4"/>
    <n v="1.2725957106171993E-3"/>
    <n v="1.58983058609104E-3"/>
    <n v="1.9193793656552543E-3"/>
    <n v="2.2589080495207369E-3"/>
    <n v="2.6067478814990395E-3"/>
    <n v="2.9614611623716902E-3"/>
    <n v="3.3217139772953293E-3"/>
    <n v="3.6865080271905925E-3"/>
    <n v="4.0519460448759977E-3"/>
    <n v="4.4179285700172927E-3"/>
    <n v="4.6455377884481322E-3"/>
    <n v="4.6455377884481322E-3"/>
    <n v="4.6455377884481322E-3"/>
    <n v="4.6455377884481322E-3"/>
    <n v="4.6455377884481322E-3"/>
    <n v="4.6455377884481322E-3"/>
    <n v="1.9347151427582211E-4"/>
    <n v="2.2943492985407884E-4"/>
    <n v="2.5829274435632715E-4"/>
    <n v="2.8149296201116685E-4"/>
    <n v="3.0013841477965851E-4"/>
    <n v="3.1528184640581159E-4"/>
    <n v="3.2759575049618508E-4"/>
    <n v="3.3757565479745335E-4"/>
    <n v="3.4588680291027343E-4"/>
    <n v="3.5276025180462173E-4"/>
    <n v="3.5829978585561021E-4"/>
    <n v="3.6284102082723407E-4"/>
    <n v="3.6348498861737586E-4"/>
    <n v="3.640294960732661E-4"/>
    <n v="3.6457225492478204E-4"/>
    <n v="3.6507884634323932E-4"/>
    <n v="3.6562435104015592E-4"/>
    <n v="3.6620982943232576E-4"/>
    <n v="3.6683528151974879E-4"/>
    <n v="3.6750070730242506E-4"/>
    <n v="4.6064772070875488E-3"/>
    <n v="4.6064772070875488E-3"/>
    <n v="1.9347151427582211E-4"/>
    <n v="4.2290644412990095E-4"/>
    <n v="6.811991884862281E-4"/>
    <n v="9.6269215049739495E-4"/>
    <n v="1.2628305652770534E-3"/>
    <n v="1.5781124116828649E-3"/>
    <n v="1.90570816217905E-3"/>
    <n v="2.2432838169765034E-3"/>
    <n v="2.5891706198867769E-3"/>
    <n v="2.9419308716913985E-3"/>
    <n v="3.3002306575470085E-3"/>
    <n v="3.6630716783742426E-3"/>
    <n v="4.0265566669916188E-3"/>
    <n v="4.3905861630648847E-3"/>
    <n v="4.6064772070875488E-3"/>
    <n v="4.6064772070875488E-3"/>
    <n v="4.6064772070875488E-3"/>
    <n v="4.6064772070875488E-3"/>
    <n v="4.6064772070875488E-3"/>
    <n v="4.6064772070875488E-3"/>
  </r>
  <r>
    <x v="60"/>
    <s v="Under $15"/>
    <n v="13.099475677972279"/>
    <s v="Water Heating"/>
    <s v="Rural"/>
    <s v="SC-NR"/>
    <s v="M_Input"/>
    <x v="2"/>
    <s v="Large Ret"/>
    <s v="WHTanks-NR-Large Ret"/>
    <n v="4.6029412940521352E-5"/>
    <n v="5.4365190342766463E-5"/>
    <n v="6.1038974814664164E-5"/>
    <n v="6.638498104384659E-5"/>
    <n v="7.0667057169802251E-5"/>
    <n v="7.410778073506594E-5"/>
    <n v="7.6873716191556046E-5"/>
    <n v="7.9094603158070281E-5"/>
    <n v="8.0891515979278355E-5"/>
    <n v="8.2343314849533063E-5"/>
    <n v="8.3507362906824639E-5"/>
    <n v="8.444576191633945E-5"/>
    <n v="8.4491220589997225E-5"/>
    <n v="8.4527755680082866E-5"/>
    <n v="8.4563026803300407E-5"/>
    <n v="8.4595562971089003E-5"/>
    <n v="8.4630267903599066E-5"/>
    <n v="8.4667384911050184E-5"/>
    <n v="8.4706913993442317E-5"/>
    <n v="8.4748855150775532E-5"/>
    <n v="1.0941889567014985E-3"/>
    <n v="7.8232127334533619"/>
    <n v="13.099475677972279"/>
    <s v="C-All-WH-All-All-All-E"/>
    <s v="C-All-WH-All-All-All-E"/>
    <n v="1.0941889567014985E-3"/>
    <n v="4.6029412940521352E-5"/>
    <n v="1.0039460328328782E-4"/>
    <n v="1.6143357809795199E-4"/>
    <n v="2.2781855914179858E-4"/>
    <n v="2.9848561631160085E-4"/>
    <n v="3.7259339704666676E-4"/>
    <n v="4.4946711323822278E-4"/>
    <n v="5.2856171639629307E-4"/>
    <n v="6.094532323755714E-4"/>
    <n v="6.9179654722510448E-4"/>
    <n v="7.753039101319291E-4"/>
    <n v="8.5974967204826853E-4"/>
    <n v="9.4424089263826577E-4"/>
    <n v="1.0287686483183487E-3"/>
    <n v="1.0941889567014985E-3"/>
    <n v="1.0941889567014985E-3"/>
    <n v="1.0941889567014985E-3"/>
    <n v="1.0941889567014985E-3"/>
    <n v="1.0941889567014985E-3"/>
    <n v="1.0941889567014985E-3"/>
    <n v="4.5569405308322457E-5"/>
    <n v="5.3905182710567568E-5"/>
    <n v="6.057896718246527E-5"/>
    <n v="6.5924973411647688E-5"/>
    <n v="7.0207049537603349E-5"/>
    <n v="7.3647773102867038E-5"/>
    <n v="7.6413708559357145E-5"/>
    <n v="7.863459552587138E-5"/>
    <n v="8.0431508347079454E-5"/>
    <n v="8.1883307217334162E-5"/>
    <n v="8.3047355274625738E-5"/>
    <n v="8.3985754284140549E-5"/>
    <n v="8.4031212957798323E-5"/>
    <n v="8.4067748047883965E-5"/>
    <n v="8.4103019171101505E-5"/>
    <n v="8.4135555338890101E-5"/>
    <n v="8.4170260271400164E-5"/>
    <n v="8.4207377278851283E-5"/>
    <n v="8.4246906361243415E-5"/>
    <n v="8.428884751857663E-5"/>
    <n v="1.0849888040575205E-3"/>
    <n v="1.0849888040575205E-3"/>
    <n v="4.5569405308322457E-5"/>
    <n v="9.9474588018890026E-5"/>
    <n v="1.600535552013553E-4"/>
    <n v="2.2597852861300298E-4"/>
    <n v="2.961855781506063E-4"/>
    <n v="3.6983335125347332E-4"/>
    <n v="4.4624705981283045E-4"/>
    <n v="5.2488165533870186E-4"/>
    <n v="6.053131636857813E-4"/>
    <n v="6.8719647090311549E-4"/>
    <n v="7.7024382617774123E-4"/>
    <n v="8.5422958046188176E-4"/>
    <n v="9.3826079341968011E-4"/>
    <n v="1.022328541467564E-3"/>
    <n v="1.0849888040575205E-3"/>
    <n v="1.0849888040575205E-3"/>
    <n v="1.0849888040575205E-3"/>
    <n v="1.0849888040575205E-3"/>
    <n v="1.0849888040575205E-3"/>
    <n v="1.0849888040575205E-3"/>
  </r>
  <r>
    <x v="60"/>
    <s v="Under $15"/>
    <n v="13.099475677972279"/>
    <s v="Water Heating"/>
    <s v="Rural"/>
    <s v="SC-NR"/>
    <s v="M_Input"/>
    <x v="2"/>
    <s v="Medium Ret"/>
    <s v="WHTanks-NR-Medium Ret"/>
    <n v="5.0507059500894461E-4"/>
    <n v="6.0129574338599096E-4"/>
    <n v="6.7880719966584616E-4"/>
    <n v="7.4143205133965322E-4"/>
    <n v="7.9208352831353285E-4"/>
    <n v="8.3418401901299882E-4"/>
    <n v="8.6929890680354643E-4"/>
    <n v="8.9825885599535606E-4"/>
    <n v="9.2344085408512639E-4"/>
    <n v="9.4511627086770096E-4"/>
    <n v="9.626981454358655E-4"/>
    <n v="9.775325220649641E-4"/>
    <n v="9.8169313860396149E-4"/>
    <n v="9.8535894797578617E-4"/>
    <n v="9.8901683974414434E-4"/>
    <n v="9.9239685912460847E-4"/>
    <n v="9.9602497325764492E-4"/>
    <n v="9.999040756130033E-4"/>
    <n v="1.0040341661906838E-3"/>
    <n v="1.0084152449906865E-3"/>
    <n v="1.2006294065222169E-2"/>
    <n v="7.8232127334533619"/>
    <n v="13.099475677972279"/>
    <s v="C-All-WH-All-All-All-E"/>
    <s v="C-All-WH-All-All-All-E"/>
    <n v="1.2006294065222169E-2"/>
    <n v="5.0507059500894461E-4"/>
    <n v="1.1063663383949355E-3"/>
    <n v="1.7851735380607816E-3"/>
    <n v="2.5266055894004351E-3"/>
    <n v="3.318689117713968E-3"/>
    <n v="4.1528731367269671E-3"/>
    <n v="5.0221720435305135E-3"/>
    <n v="5.9204308995258696E-3"/>
    <n v="6.8438717536109962E-3"/>
    <n v="7.788988024478697E-3"/>
    <n v="8.7516861699145632E-3"/>
    <n v="9.729218691979527E-3"/>
    <n v="1.0710911830583489E-2"/>
    <n v="1.1696270778559276E-2"/>
    <n v="1.2006294065222169E-2"/>
    <n v="1.2006294065222169E-2"/>
    <n v="1.2006294065222169E-2"/>
    <n v="1.2006294065222169E-2"/>
    <n v="1.2006294065222169E-2"/>
    <n v="1.2006294065222169E-2"/>
    <n v="5.0002303272950438E-4"/>
    <n v="5.9624818110655072E-4"/>
    <n v="6.7375963738640593E-4"/>
    <n v="7.3638448906021298E-4"/>
    <n v="7.8703596603409262E-4"/>
    <n v="8.2913645673355859E-4"/>
    <n v="8.642513445241062E-4"/>
    <n v="8.9321129371591583E-4"/>
    <n v="9.1839329180568616E-4"/>
    <n v="9.4006870858826073E-4"/>
    <n v="9.5765058315642527E-4"/>
    <n v="9.7248495978552387E-4"/>
    <n v="9.7664557632452125E-4"/>
    <n v="9.8031138569634594E-4"/>
    <n v="9.8396927746470411E-4"/>
    <n v="9.8734929684516823E-4"/>
    <n v="9.9097741097820468E-4"/>
    <n v="9.9485651333356307E-4"/>
    <n v="9.989866039112436E-4"/>
    <n v="1.0033676827112463E-3"/>
    <n v="1.1905342819633364E-2"/>
    <n v="1.1905342819633364E-2"/>
    <n v="5.0002303272950438E-4"/>
    <n v="1.096271213836055E-3"/>
    <n v="1.7700308512224609E-3"/>
    <n v="2.5064153402826741E-3"/>
    <n v="3.2934513063167668E-3"/>
    <n v="4.1225877630503257E-3"/>
    <n v="4.9868391075744319E-3"/>
    <n v="5.8800504012903477E-3"/>
    <n v="6.7984436930960341E-3"/>
    <n v="7.7385124016842947E-3"/>
    <n v="8.6961629848407197E-3"/>
    <n v="9.6686479446262442E-3"/>
    <n v="1.0645293520950765E-2"/>
    <n v="1.1625604906647111E-2"/>
    <n v="1.1905342819633364E-2"/>
    <n v="1.1905342819633364E-2"/>
    <n v="1.1905342819633364E-2"/>
    <n v="1.1905342819633364E-2"/>
    <n v="1.1905342819633364E-2"/>
    <n v="1.1905342819633364E-2"/>
  </r>
  <r>
    <x v="60"/>
    <s v="Under $15"/>
    <n v="13.099475677972279"/>
    <s v="Water Heating"/>
    <s v="Rural"/>
    <s v="SC-NR"/>
    <s v="M_Input"/>
    <x v="2"/>
    <s v="Small Ret"/>
    <s v="WHTanks-NR-Small Ret"/>
    <n v="8.6404639844152157E-5"/>
    <n v="1.022057194700989E-4"/>
    <n v="1.1486864890935919E-4"/>
    <n v="1.2502694862567306E-4"/>
    <n v="1.3317919821410386E-4"/>
    <n v="1.397772664462244E-4"/>
    <n v="1.4512428493549756E-4"/>
    <n v="1.4944303511560283E-4"/>
    <n v="1.5299140568535095E-4"/>
    <n v="1.5590149975164915E-4"/>
    <n v="1.5824101880043616E-4"/>
    <n v="1.6014912734683279E-4"/>
    <n v="1.6035303134481261E-4"/>
    <n v="1.6052862179092428E-4"/>
    <n v="1.6070185333014054E-4"/>
    <n v="1.608615432498279E-4"/>
    <n v="1.6103284614945077E-4"/>
    <n v="1.6121622597048632E-4"/>
    <n v="1.6141168271293466E-4"/>
    <n v="1.6161921637679568E-4"/>
    <n v="2.0539693358116234E-3"/>
    <n v="7.8232127334533619"/>
    <n v="13.099475677972279"/>
    <s v="C-All-WH-All-All-All-E"/>
    <s v="C-All-WH-All-All-All-E"/>
    <n v="2.0539693358116234E-3"/>
    <n v="8.6404639844152157E-5"/>
    <n v="1.8861035931425107E-4"/>
    <n v="3.0347900822361027E-4"/>
    <n v="4.2850595684928332E-4"/>
    <n v="5.6168515506338718E-4"/>
    <n v="7.0146242150961164E-4"/>
    <n v="8.465867064451092E-4"/>
    <n v="9.9602974156071198E-4"/>
    <n v="1.1490211472460629E-3"/>
    <n v="1.3049226469977119E-3"/>
    <n v="1.4631636657981481E-3"/>
    <n v="1.6233127931449809E-3"/>
    <n v="1.7836658244897935E-3"/>
    <n v="1.9441944462807179E-3"/>
    <n v="2.0539693358116234E-3"/>
    <n v="2.0539693358116234E-3"/>
    <n v="2.0539693358116234E-3"/>
    <n v="2.0539693358116234E-3"/>
    <n v="2.0539693358116234E-3"/>
    <n v="2.0539693358116234E-3"/>
    <n v="8.5541131247223769E-5"/>
    <n v="1.0134221087317051E-4"/>
    <n v="1.140051403124308E-4"/>
    <n v="1.2416344002874467E-4"/>
    <n v="1.3231568961717547E-4"/>
    <n v="1.3891375784929602E-4"/>
    <n v="1.4426077633856917E-4"/>
    <n v="1.4857952651867445E-4"/>
    <n v="1.5212789708842256E-4"/>
    <n v="1.5503799115472076E-4"/>
    <n v="1.5737751020350777E-4"/>
    <n v="1.592856187499044E-4"/>
    <n v="1.5948952274788422E-4"/>
    <n v="1.5966511319399589E-4"/>
    <n v="1.5983834473321215E-4"/>
    <n v="1.5999803465289951E-4"/>
    <n v="1.6016933755252238E-4"/>
    <n v="1.6035271737355794E-4"/>
    <n v="1.6054817411600628E-4"/>
    <n v="1.607557077798673E-4"/>
    <n v="2.0366991638730556E-3"/>
    <n v="2.0366991638730556E-3"/>
    <n v="8.5541131247223769E-5"/>
    <n v="1.8688334212039429E-4"/>
    <n v="3.008884824328251E-4"/>
    <n v="4.2505192246156977E-4"/>
    <n v="5.5736761207874524E-4"/>
    <n v="6.9628136992804131E-4"/>
    <n v="8.4054214626661048E-4"/>
    <n v="9.8912167278528487E-4"/>
    <n v="1.1412495698737075E-3"/>
    <n v="1.2962875610284283E-3"/>
    <n v="1.453665071231936E-3"/>
    <n v="1.6129506899818405E-3"/>
    <n v="1.7724402127297246E-3"/>
    <n v="1.9321053259237205E-3"/>
    <n v="2.0366991638730556E-3"/>
    <n v="2.0366991638730556E-3"/>
    <n v="2.0366991638730556E-3"/>
    <n v="2.0366991638730556E-3"/>
    <n v="2.0366991638730556E-3"/>
    <n v="2.0366991638730556E-3"/>
  </r>
  <r>
    <x v="60"/>
    <s v="Under $25"/>
    <n v="23.587612008749645"/>
    <s v="Water Heating"/>
    <s v="Rural"/>
    <s v="SC-NR"/>
    <s v="M_Input"/>
    <x v="2"/>
    <s v="School K-12"/>
    <s v="WHTanks-NR-School K-12"/>
    <n v="2.088997967875787E-4"/>
    <n v="2.4693592205692636E-4"/>
    <n v="2.7754473105685151E-4"/>
    <n v="3.0220975540632544E-4"/>
    <n v="3.2229048286791479E-4"/>
    <n v="3.386408919832773E-4"/>
    <n v="3.5175240160177049E-4"/>
    <n v="3.6235042885368471E-4"/>
    <n v="3.7096148794492053E-4"/>
    <n v="3.7796416151781377E-4"/>
    <n v="3.8362295726548001E-4"/>
    <n v="3.8824486451973514E-4"/>
    <n v="3.8870642848080574E-4"/>
    <n v="3.8920564655413011E-4"/>
    <n v="3.89646023389696E-4"/>
    <n v="3.9012515049754342E-4"/>
    <n v="3.9057760151321654E-4"/>
    <n v="3.9100450279848332E-4"/>
    <n v="3.9140585435334393E-4"/>
    <n v="3.917816561777982E-4"/>
    <n v="4.9658650002231981E-3"/>
    <n v="14.883795479014225"/>
    <n v="23.587612008749645"/>
    <s v="C-All-WH-All-All-All-E"/>
    <s v="C-All-WH-All-All-All-E"/>
    <n v="4.9658650002231981E-3"/>
    <n v="2.088997967875787E-4"/>
    <n v="4.5583571884450505E-4"/>
    <n v="7.3338044990135657E-4"/>
    <n v="1.035590205307682E-3"/>
    <n v="1.3578806881755967E-3"/>
    <n v="1.6965215801588739E-3"/>
    <n v="2.0482739817606443E-3"/>
    <n v="2.4106244106143291E-3"/>
    <n v="2.7815858985592496E-3"/>
    <n v="3.1595500600770632E-3"/>
    <n v="3.5431730173425434E-3"/>
    <n v="3.9314178818622789E-3"/>
    <n v="4.3201243103430844E-3"/>
    <n v="4.7093299568972142E-3"/>
    <n v="4.9658650002231981E-3"/>
    <n v="4.9658650002231981E-3"/>
    <n v="4.9658650002231981E-3"/>
    <n v="4.9658650002231981E-3"/>
    <n v="4.9658650002231981E-3"/>
    <n v="4.9658650002231981E-3"/>
    <n v="2.0681209905805826E-4"/>
    <n v="2.4484822432740592E-4"/>
    <n v="2.7545703332733108E-4"/>
    <n v="3.0012205767680501E-4"/>
    <n v="3.2020278513839436E-4"/>
    <n v="3.3655319425375687E-4"/>
    <n v="3.4966470387225005E-4"/>
    <n v="3.6026273112416428E-4"/>
    <n v="3.6887379021540009E-4"/>
    <n v="3.7587646378829334E-4"/>
    <n v="3.8153525953595958E-4"/>
    <n v="3.8615716679021471E-4"/>
    <n v="3.8661873075128531E-4"/>
    <n v="3.8711794882460967E-4"/>
    <n v="3.8755832566017556E-4"/>
    <n v="3.8803745276802298E-4"/>
    <n v="3.884899037836961E-4"/>
    <n v="3.8891680506896288E-4"/>
    <n v="3.8931815662382349E-4"/>
    <n v="3.8969395844827776E-4"/>
    <n v="4.9241110456327893E-3"/>
    <n v="4.9241110456327893E-3"/>
    <n v="2.0681209905805826E-4"/>
    <n v="4.5166032338546418E-4"/>
    <n v="7.2711735671279526E-4"/>
    <n v="1.0272394143896002E-3"/>
    <n v="1.3474421995279945E-3"/>
    <n v="1.6839953937817513E-3"/>
    <n v="2.0336600976540013E-3"/>
    <n v="2.3939228287781656E-3"/>
    <n v="2.7627966189935657E-3"/>
    <n v="3.1386730827818589E-3"/>
    <n v="3.5202083423178186E-3"/>
    <n v="3.9063655091080337E-3"/>
    <n v="4.2929842398593187E-3"/>
    <n v="4.6801021886839281E-3"/>
    <n v="4.9241110456327893E-3"/>
    <n v="4.9241110456327893E-3"/>
    <n v="4.9241110456327893E-3"/>
    <n v="4.9241110456327893E-3"/>
    <n v="4.9241110456327893E-3"/>
    <n v="4.9241110456327893E-3"/>
  </r>
  <r>
    <x v="60"/>
    <s v="Under $25"/>
    <n v="22.110927320206631"/>
    <s v="Water Heating"/>
    <s v="Rural"/>
    <s v="SC-NR"/>
    <s v="M_Input"/>
    <x v="2"/>
    <s v="University"/>
    <s v="WHTanks-NR-University"/>
    <n v="4.7328684709899838E-4"/>
    <n v="5.5983749339396922E-4"/>
    <n v="6.2959359843700949E-4"/>
    <n v="6.8558616236271774E-4"/>
    <n v="7.3120104222803542E-4"/>
    <n v="7.6831411226592678E-4"/>
    <n v="7.9830970881072862E-4"/>
    <n v="8.227015340257531E-4"/>
    <n v="8.4248503383817697E-4"/>
    <n v="8.586915727894274E-4"/>
    <n v="8.7192516911156206E-4"/>
    <n v="8.8257914695674612E-4"/>
    <n v="8.8378561711892703E-4"/>
    <n v="8.8510661093507649E-4"/>
    <n v="8.8631476496115141E-4"/>
    <n v="8.8755283173999741E-4"/>
    <n v="8.8884200665534439E-4"/>
    <n v="8.9018485416683527E-4"/>
    <n v="8.9158137427446994E-4"/>
    <n v="8.9303156697824872E-4"/>
    <n v="1.1250746172169821E-2"/>
    <n v="13.889695659586353"/>
    <n v="22.110927320206631"/>
    <s v="C-All-WH-All-All-All-E"/>
    <s v="C-All-WH-All-All-All-E"/>
    <n v="1.1250746172169821E-2"/>
    <n v="4.7328684709899838E-4"/>
    <n v="1.0331243404929677E-3"/>
    <n v="1.6627179389299771E-3"/>
    <n v="2.348304101292695E-3"/>
    <n v="3.0795051435207306E-3"/>
    <n v="3.8478192557866572E-3"/>
    <n v="4.6461289645973857E-3"/>
    <n v="5.4688304986231385E-3"/>
    <n v="6.3113155324613151E-3"/>
    <n v="7.170007105250743E-3"/>
    <n v="8.0419322743623053E-3"/>
    <n v="8.9245114213190521E-3"/>
    <n v="9.808297038437979E-3"/>
    <n v="1.0693403649373056E-2"/>
    <n v="1.1250746172169821E-2"/>
    <n v="1.1250746172169821E-2"/>
    <n v="1.1250746172169821E-2"/>
    <n v="1.1250746172169821E-2"/>
    <n v="1.1250746172169821E-2"/>
    <n v="1.1250746172169821E-2"/>
    <n v="4.6855692446960874E-4"/>
    <n v="5.5510757076457958E-4"/>
    <n v="6.2486367580761985E-4"/>
    <n v="6.8085623973332811E-4"/>
    <n v="7.2647111959864578E-4"/>
    <n v="7.6358418963653715E-4"/>
    <n v="7.9357978618133898E-4"/>
    <n v="8.1797161139636346E-4"/>
    <n v="8.3775511120878733E-4"/>
    <n v="8.5396165016003776E-4"/>
    <n v="8.6719524648217242E-4"/>
    <n v="8.7784922432735649E-4"/>
    <n v="8.7905569448953739E-4"/>
    <n v="8.8037668830568685E-4"/>
    <n v="8.8158484233176178E-4"/>
    <n v="8.8282290911060777E-4"/>
    <n v="8.8411208402595475E-4"/>
    <n v="8.8545493153744563E-4"/>
    <n v="8.868514516450803E-4"/>
    <n v="8.8830164434885908E-4"/>
    <n v="1.1156147719582028E-2"/>
    <n v="1.1156147719582028E-2"/>
    <n v="4.6855692446960874E-4"/>
    <n v="1.0236644952341884E-3"/>
    <n v="1.6485281710418081E-3"/>
    <n v="2.3293844107751364E-3"/>
    <n v="3.0558555303737823E-3"/>
    <n v="3.8194397200103196E-3"/>
    <n v="4.6130195061916584E-3"/>
    <n v="5.4309911175880222E-3"/>
    <n v="6.26874622879681E-3"/>
    <n v="7.1227078789568481E-3"/>
    <n v="7.9899031254390199E-3"/>
    <n v="8.8677523497663769E-3"/>
    <n v="9.7468080442559141E-3"/>
    <n v="1.0627184732561601E-2"/>
    <n v="1.1156147719582028E-2"/>
    <n v="1.1156147719582028E-2"/>
    <n v="1.1156147719582028E-2"/>
    <n v="1.1156147719582028E-2"/>
    <n v="1.1156147719582028E-2"/>
    <n v="1.1156147719582028E-2"/>
  </r>
  <r>
    <x v="60"/>
    <s v="Under $20"/>
    <n v="18.202739316057816"/>
    <s v="Water Heating"/>
    <s v="Rural"/>
    <s v="SC-NR"/>
    <s v="M_Input"/>
    <x v="2"/>
    <s v="Warehouse"/>
    <s v="WHTanks-NR-Warehouse"/>
    <n v="5.0259553195844821E-4"/>
    <n v="5.9588356647591323E-4"/>
    <n v="6.7080098731819599E-4"/>
    <n v="7.3192614353427511E-4"/>
    <n v="7.8183642012940029E-4"/>
    <n v="8.2229474780609385E-4"/>
    <n v="8.5506641995149353E-4"/>
    <n v="8.8161805368945103E-4"/>
    <n v="9.0313227454733947E-4"/>
    <n v="9.2033368785368217E-4"/>
    <n v="9.3443942510573633E-4"/>
    <n v="9.459454455600691E-4"/>
    <n v="9.4756458412997076E-4"/>
    <n v="9.491160088970147E-4"/>
    <n v="9.5055904222457162E-4"/>
    <n v="9.5202950580193632E-4"/>
    <n v="9.5328986591342892E-4"/>
    <n v="9.5434287517650652E-4"/>
    <n v="9.5518853359116956E-4"/>
    <n v="9.5582684115741781E-4"/>
    <n v="1.1947458062675437E-2"/>
    <n v="11.258714909695978"/>
    <n v="18.202739316057816"/>
    <s v="C-All-WH-All-All-All-E"/>
    <s v="C-All-WH-All-All-All-E"/>
    <n v="1.1947458062675437E-2"/>
    <n v="5.0259553195844821E-4"/>
    <n v="1.0984790984343614E-3"/>
    <n v="1.7692800857525574E-3"/>
    <n v="2.5012062292868323E-3"/>
    <n v="3.2830426494162325E-3"/>
    <n v="4.1053373972223268E-3"/>
    <n v="4.9604038171738203E-3"/>
    <n v="5.8420218708632714E-3"/>
    <n v="6.7451541454106112E-3"/>
    <n v="7.665487833264293E-3"/>
    <n v="8.5999272583700288E-3"/>
    <n v="9.5458727039300986E-3"/>
    <n v="1.049343728806007E-2"/>
    <n v="1.1442553296957085E-2"/>
    <n v="1.1947458062675437E-2"/>
    <n v="1.1947458062675437E-2"/>
    <n v="1.1947458062675437E-2"/>
    <n v="1.1947458062675437E-2"/>
    <n v="1.1947458062675437E-2"/>
    <n v="1.1947458062675437E-2"/>
    <n v="4.9757270490417523E-4"/>
    <n v="5.9086073942164025E-4"/>
    <n v="6.6577816026392302E-4"/>
    <n v="7.2690331648000213E-4"/>
    <n v="7.7681359307512732E-4"/>
    <n v="8.1727192075182087E-4"/>
    <n v="8.5004359289722056E-4"/>
    <n v="8.7659522663517805E-4"/>
    <n v="8.9810944749306649E-4"/>
    <n v="9.153108607994092E-4"/>
    <n v="9.2941659805146335E-4"/>
    <n v="9.4092261850579613E-4"/>
    <n v="9.4254175707569779E-4"/>
    <n v="9.4409318184274173E-4"/>
    <n v="9.4553621517029865E-4"/>
    <n v="9.4700667874766335E-4"/>
    <n v="9.4826703885915594E-4"/>
    <n v="9.4932004812223355E-4"/>
    <n v="9.5016570653689658E-4"/>
    <n v="9.5080401410314484E-4"/>
    <n v="1.1847001521589979E-2"/>
    <n v="1.1847001521589979E-2"/>
    <n v="4.9757270490417523E-4"/>
    <n v="1.0884334443258155E-3"/>
    <n v="1.7542116045897384E-3"/>
    <n v="2.4811149210697404E-3"/>
    <n v="3.2579285141448675E-3"/>
    <n v="4.0752004348966883E-3"/>
    <n v="4.9252440277939092E-3"/>
    <n v="5.8018392544290868E-3"/>
    <n v="6.6999487019221531E-3"/>
    <n v="7.6152595627215621E-3"/>
    <n v="8.5446761607730261E-3"/>
    <n v="9.4855987792788216E-3"/>
    <n v="1.0428140536354519E-2"/>
    <n v="1.1372233718197261E-2"/>
    <n v="1.1847001521589979E-2"/>
    <n v="1.1847001521589979E-2"/>
    <n v="1.1847001521589979E-2"/>
    <n v="1.1847001521589979E-2"/>
    <n v="1.1847001521589979E-2"/>
    <n v="1.1847001521589979E-2"/>
  </r>
  <r>
    <x v="60"/>
    <s v="Under $20"/>
    <n v="16.180359564113992"/>
    <s v="Water Heating"/>
    <s v="Rural"/>
    <s v="SC-NR"/>
    <s v="M_Input"/>
    <x v="2"/>
    <s v="Supermarket"/>
    <s v="WHTanks-NR-Supermarket"/>
    <n v="1.9597766265089573E-4"/>
    <n v="2.3195399958683978E-4"/>
    <n v="2.6091608022428358E-4"/>
    <n v="2.8421680487483161E-4"/>
    <n v="3.029566943554553E-4"/>
    <n v="3.1802711827004862E-4"/>
    <n v="3.3015081586259252E-4"/>
    <n v="3.3990890142965947E-4"/>
    <n v="3.4776943444238902E-4"/>
    <n v="3.5410945107710841E-4"/>
    <n v="3.592150642479529E-4"/>
    <n v="3.6335977382262073E-4"/>
    <n v="3.6366285761386046E-4"/>
    <n v="3.6394731283603669E-4"/>
    <n v="3.6422347485291355E-4"/>
    <n v="3.6449552724789356E-4"/>
    <n v="3.6476449700130551E-4"/>
    <n v="3.6503143418301721E-4"/>
    <n v="3.6529633879302833E-4"/>
    <n v="3.655592108313391E-4"/>
    <n v="4.6586862732721388E-3"/>
    <n v="9.8972547673784117"/>
    <n v="16.180359564113992"/>
    <s v="C-All-WH-All-All-All-E"/>
    <s v="C-All-WH-All-All-All-E"/>
    <n v="4.6586862732721388E-3"/>
    <n v="1.9597766265089573E-4"/>
    <n v="4.2793166223773551E-4"/>
    <n v="6.8884774246201908E-4"/>
    <n v="9.7306454733685069E-4"/>
    <n v="1.2760212416923059E-3"/>
    <n v="1.5940483599623544E-3"/>
    <n v="1.924199175824947E-3"/>
    <n v="2.2641080772546063E-3"/>
    <n v="2.6118775116969954E-3"/>
    <n v="2.9659869627741038E-3"/>
    <n v="3.3252020270220567E-3"/>
    <n v="3.6885618008446774E-3"/>
    <n v="4.0522246584585378E-3"/>
    <n v="4.4161719712945743E-3"/>
    <n v="4.6586862732721388E-3"/>
    <n v="4.6586862732721388E-3"/>
    <n v="4.6586862732721388E-3"/>
    <n v="4.6586862732721388E-3"/>
    <n v="4.6586862732721388E-3"/>
    <n v="4.6586862732721388E-3"/>
    <n v="1.9401910583253254E-4"/>
    <n v="2.299954427684766E-4"/>
    <n v="2.5895752340592037E-4"/>
    <n v="2.822582480564684E-4"/>
    <n v="3.0099813753709209E-4"/>
    <n v="3.1606856145168541E-4"/>
    <n v="3.2819225904422931E-4"/>
    <n v="3.3795034461129626E-4"/>
    <n v="3.458108776240258E-4"/>
    <n v="3.521508942587452E-4"/>
    <n v="3.5725650742958969E-4"/>
    <n v="3.6140121700425752E-4"/>
    <n v="3.6170430079549725E-4"/>
    <n v="3.6198875601767348E-4"/>
    <n v="3.6226491803455034E-4"/>
    <n v="3.6253697042953035E-4"/>
    <n v="3.628059401829423E-4"/>
    <n v="3.63072877364654E-4"/>
    <n v="3.6333778197466512E-4"/>
    <n v="3.6360065401297588E-4"/>
    <n v="4.6195151369048748E-3"/>
    <n v="4.6195151369048748E-3"/>
    <n v="1.9401910583253254E-4"/>
    <n v="4.2401454860100914E-4"/>
    <n v="6.8297207200692951E-4"/>
    <n v="9.6523032006339796E-4"/>
    <n v="1.2662284576004899E-3"/>
    <n v="1.5822970190521753E-3"/>
    <n v="1.9104892780964047E-3"/>
    <n v="2.248439622707701E-3"/>
    <n v="2.5942505003317268E-3"/>
    <n v="2.9464013945904718E-3"/>
    <n v="3.3036579020200617E-3"/>
    <n v="3.6650591190243191E-3"/>
    <n v="4.0267634198198161E-3"/>
    <n v="4.3887521758374896E-3"/>
    <n v="4.6195151369048748E-3"/>
    <n v="4.6195151369048748E-3"/>
    <n v="4.6195151369048748E-3"/>
    <n v="4.6195151369048748E-3"/>
    <n v="4.6195151369048748E-3"/>
    <n v="4.6195151369048748E-3"/>
  </r>
  <r>
    <x v="60"/>
    <s v="Under $20"/>
    <n v="16.180359564113992"/>
    <s v="Water Heating"/>
    <s v="Rural"/>
    <s v="SC-NR"/>
    <s v="M_Input"/>
    <x v="2"/>
    <s v="MiniMart"/>
    <s v="WHTanks-NR-MiniMart"/>
    <n v="3.5017588645212259E-5"/>
    <n v="4.1416221291274358E-5"/>
    <n v="4.6540547202260654E-5"/>
    <n v="5.0642293523820484E-5"/>
    <n v="5.3931270268411989E-5"/>
    <n v="5.6584713021966996E-5"/>
    <n v="5.8727213711226906E-5"/>
    <n v="6.0456353524426393E-5"/>
    <n v="6.1876418444612865E-5"/>
    <n v="6.3027149410489519E-5"/>
    <n v="6.3956228256897753E-5"/>
    <n v="6.4713014602977792E-5"/>
    <n v="6.4780321576987857E-5"/>
    <n v="6.4834827959526646E-5"/>
    <n v="6.4891581087327344E-5"/>
    <n v="6.4941217184538827E-5"/>
    <n v="6.4996002793026063E-5"/>
    <n v="6.5056125016224053E-5"/>
    <n v="6.5121583854132808E-5"/>
    <n v="6.5192379306752303E-5"/>
    <n v="8.3242119197605936E-4"/>
    <n v="9.8972547673784117"/>
    <n v="16.180359564113992"/>
    <s v="C-All-WH-All-All-All-E"/>
    <s v="C-All-WH-All-All-All-E"/>
    <n v="8.3242119197605936E-4"/>
    <n v="3.5017588645212259E-5"/>
    <n v="7.6433809936486617E-5"/>
    <n v="1.2297435713874726E-4"/>
    <n v="1.7361665066256774E-4"/>
    <n v="2.2754792093097973E-4"/>
    <n v="2.8413263395294671E-4"/>
    <n v="3.428598476641736E-4"/>
    <n v="4.0331620118859999E-4"/>
    <n v="4.6519261963321286E-4"/>
    <n v="5.2821976904370233E-4"/>
    <n v="5.9217599730060008E-4"/>
    <n v="6.5688901190357786E-4"/>
    <n v="7.2166933348056573E-4"/>
    <n v="7.8650416144009235E-4"/>
    <n v="8.3242119197605936E-4"/>
    <n v="8.3242119197605936E-4"/>
    <n v="8.3242119197605936E-4"/>
    <n v="8.3242119197605936E-4"/>
    <n v="8.3242119197605936E-4"/>
    <n v="8.3242119197605936E-4"/>
    <n v="3.4667630715946157E-5"/>
    <n v="4.1066263362008257E-5"/>
    <n v="4.6190589272994553E-5"/>
    <n v="5.0292335594554383E-5"/>
    <n v="5.3581312339145888E-5"/>
    <n v="5.6234755092700894E-5"/>
    <n v="5.8377255781960804E-5"/>
    <n v="6.0106395595160291E-5"/>
    <n v="6.152646051534677E-5"/>
    <n v="6.2677191481223425E-5"/>
    <n v="6.3606270327631659E-5"/>
    <n v="6.4363056673711697E-5"/>
    <n v="6.4430363647721762E-5"/>
    <n v="6.4484870030260551E-5"/>
    <n v="6.4541623158061249E-5"/>
    <n v="6.4591259255272732E-5"/>
    <n v="6.4646044863759969E-5"/>
    <n v="6.4706167086957958E-5"/>
    <n v="6.4771625924866713E-5"/>
    <n v="6.4842421377486208E-5"/>
    <n v="8.2542203339073736E-4"/>
    <n v="8.2542203339073736E-4"/>
    <n v="3.4667630715946157E-5"/>
    <n v="7.5733894077954414E-5"/>
    <n v="1.2192448335094897E-4"/>
    <n v="1.7221681894550336E-4"/>
    <n v="2.2579813128464926E-4"/>
    <n v="2.8203288637735014E-4"/>
    <n v="3.4041014215931094E-4"/>
    <n v="4.0051653775447123E-4"/>
    <n v="4.6204299826981801E-4"/>
    <n v="5.2472018975104149E-4"/>
    <n v="5.883264600786732E-4"/>
    <n v="6.5268951675238494E-4"/>
    <n v="7.1711988040010666E-4"/>
    <n v="7.8160475043036724E-4"/>
    <n v="8.2542203339073736E-4"/>
    <n v="8.2542203339073736E-4"/>
    <n v="8.2542203339073736E-4"/>
    <n v="8.2542203339073736E-4"/>
    <n v="8.2542203339073736E-4"/>
    <n v="8.2542203339073736E-4"/>
  </r>
  <r>
    <x v="60"/>
    <s v="Under $30"/>
    <n v="28.727420697018847"/>
    <s v="Water Heating"/>
    <s v="Rural"/>
    <s v="SC-NR"/>
    <s v="M_Input"/>
    <x v="2"/>
    <s v="Restaurant"/>
    <s v="WHTanks-NR-Restaurant"/>
    <n v="1.7035019830978143E-4"/>
    <n v="2.0196617328355719E-4"/>
    <n v="2.2750912007124866E-4"/>
    <n v="2.4812903077898156E-4"/>
    <n v="2.6476807632497078E-4"/>
    <n v="2.7819491617824069E-4"/>
    <n v="2.8903506337781145E-4"/>
    <n v="2.9779715340541314E-4"/>
    <n v="3.0503761347545249E-4"/>
    <n v="3.1102338462141415E-4"/>
    <n v="3.15905860815746E-4"/>
    <n v="3.1992801794924303E-4"/>
    <n v="3.2059691143981927E-4"/>
    <n v="3.2121046003496883E-4"/>
    <n v="3.2181203750932159E-4"/>
    <n v="3.2235059305174725E-4"/>
    <n v="3.2295081512472072E-4"/>
    <n v="3.2361363627683216E-4"/>
    <n v="3.2433905650808173E-4"/>
    <n v="3.2512707581846932E-4"/>
    <n v="4.0494825776581341E-3"/>
    <n v="18.343899676304691"/>
    <n v="28.727420697018847"/>
    <s v="C-All-WH-All-All-All-E"/>
    <s v="C-All-WH-All-All-All-E"/>
    <n v="4.0494825776581341E-3"/>
    <n v="1.7035019830978143E-4"/>
    <n v="3.723163715933386E-4"/>
    <n v="5.9982549166458731E-4"/>
    <n v="8.4795452244356881E-4"/>
    <n v="1.1127225987685395E-3"/>
    <n v="1.3909175149467803E-3"/>
    <n v="1.6799525783245917E-3"/>
    <n v="1.9777497317300047E-3"/>
    <n v="2.2827873452054572E-3"/>
    <n v="2.5938107298268715E-3"/>
    <n v="2.9097165906426174E-3"/>
    <n v="3.2296446085918603E-3"/>
    <n v="3.5502415200316796E-3"/>
    <n v="3.8714519800666482E-3"/>
    <n v="4.0494825776581341E-3"/>
    <n v="4.0494825776581341E-3"/>
    <n v="4.0494825776581341E-3"/>
    <n v="4.0494825776581341E-3"/>
    <n v="4.0494825776581341E-3"/>
    <n v="4.0494825776581341E-3"/>
    <n v="1.6864775662384565E-4"/>
    <n v="2.0026373159762141E-4"/>
    <n v="2.2580667838531288E-4"/>
    <n v="2.4642658909304578E-4"/>
    <n v="2.63065634639035E-4"/>
    <n v="2.7649247449230491E-4"/>
    <n v="2.8733262169187567E-4"/>
    <n v="2.9609471171947735E-4"/>
    <n v="3.033351717895167E-4"/>
    <n v="3.0932094293547837E-4"/>
    <n v="3.1420341912981022E-4"/>
    <n v="3.1822557626330725E-4"/>
    <n v="3.1889446975388348E-4"/>
    <n v="3.1950801834903305E-4"/>
    <n v="3.2010959582338581E-4"/>
    <n v="3.2064815136581147E-4"/>
    <n v="3.2124837343878494E-4"/>
    <n v="3.2191119459089638E-4"/>
    <n v="3.2263661482214595E-4"/>
    <n v="3.2342463413253354E-4"/>
    <n v="4.0154337439394184E-3"/>
    <n v="4.0154337439394184E-3"/>
    <n v="1.6864775662384565E-4"/>
    <n v="3.6891148822146703E-4"/>
    <n v="5.9471816660677996E-4"/>
    <n v="8.4114475569982568E-4"/>
    <n v="1.1042103903388606E-3"/>
    <n v="1.3807028648311656E-3"/>
    <n v="1.6680354865230413E-3"/>
    <n v="1.9641301982425185E-3"/>
    <n v="2.2674653700320352E-3"/>
    <n v="2.5767863129675136E-3"/>
    <n v="2.8909897320973238E-3"/>
    <n v="3.2092153083606309E-3"/>
    <n v="3.5281097781145144E-3"/>
    <n v="3.8476177964635472E-3"/>
    <n v="4.0154337439394184E-3"/>
    <n v="4.0154337439394184E-3"/>
    <n v="4.0154337439394184E-3"/>
    <n v="4.0154337439394184E-3"/>
    <n v="4.0154337439394184E-3"/>
    <n v="4.0154337439394184E-3"/>
  </r>
  <r>
    <x v="60"/>
    <s v="Under $25"/>
    <n v="23.54741634836531"/>
    <s v="Water Heating"/>
    <s v="Rural"/>
    <s v="SC-NR"/>
    <s v="M_Input"/>
    <x v="2"/>
    <s v="Lodging"/>
    <s v="WHTanks-NR-Lodging"/>
    <n v="8.634713517146627E-4"/>
    <n v="1.021082352995402E-3"/>
    <n v="1.1476321113918721E-3"/>
    <n v="1.2492480522278675E-3"/>
    <n v="1.3308353964588421E-3"/>
    <n v="1.3964770277362271E-3"/>
    <n v="1.4493241109232139E-3"/>
    <n v="1.4921029236020064E-3"/>
    <n v="1.5277201106294108E-3"/>
    <n v="1.5570338620566903E-3"/>
    <n v="1.5809019953340298E-3"/>
    <n v="1.6004826108293802E-3"/>
    <n v="1.6032713753592694E-3"/>
    <n v="1.6056581570151882E-3"/>
    <n v="1.6079397793497703E-3"/>
    <n v="1.6100406378962192E-3"/>
    <n v="1.6122860527483301E-3"/>
    <n v="1.6146806739980961E-3"/>
    <n v="1.6172245016455159E-3"/>
    <n v="1.61991753569059E-3"/>
    <n v="2.0526023625266728E-2"/>
    <n v="14.856735877841498"/>
    <n v="23.54741634836531"/>
    <s v="C-All-WH-All-All-All-E"/>
    <s v="C-All-WH-All-All-All-E"/>
    <n v="2.0526023625266728E-2"/>
    <n v="8.634713517146627E-4"/>
    <n v="1.8845537047100648E-3"/>
    <n v="3.0321858161019366E-3"/>
    <n v="4.2814338683298042E-3"/>
    <n v="5.6122692647886463E-3"/>
    <n v="7.0087462925248738E-3"/>
    <n v="8.4580704034480873E-3"/>
    <n v="9.9501733270500933E-3"/>
    <n v="1.1477893437679503E-2"/>
    <n v="1.3034927299736194E-2"/>
    <n v="1.4615829295070224E-2"/>
    <n v="1.6216311905899602E-2"/>
    <n v="1.781958328125887E-2"/>
    <n v="1.9425241438274059E-2"/>
    <n v="2.0526023625266728E-2"/>
    <n v="2.0526023625266728E-2"/>
    <n v="2.0526023625266728E-2"/>
    <n v="2.0526023625266728E-2"/>
    <n v="2.0526023625266728E-2"/>
    <n v="2.0526023625266728E-2"/>
    <n v="8.5484201263342986E-4"/>
    <n v="1.0124530139141693E-3"/>
    <n v="1.1390027723106393E-3"/>
    <n v="1.2406187131466348E-3"/>
    <n v="1.3222060573776094E-3"/>
    <n v="1.3878476886549944E-3"/>
    <n v="1.4406947718419811E-3"/>
    <n v="1.4834735845207737E-3"/>
    <n v="1.5190907715481781E-3"/>
    <n v="1.5484045229754576E-3"/>
    <n v="1.5722726562527971E-3"/>
    <n v="1.5918532717481475E-3"/>
    <n v="1.5946420362780366E-3"/>
    <n v="1.5970288179339555E-3"/>
    <n v="1.5993104402685376E-3"/>
    <n v="1.6014112988149865E-3"/>
    <n v="1.6036567136670974E-3"/>
    <n v="1.6060513349168634E-3"/>
    <n v="1.6085951625642832E-3"/>
    <n v="1.6112881966093573E-3"/>
    <n v="2.0353436843642072E-2"/>
    <n v="2.0353436843642072E-2"/>
    <n v="8.5484201263342986E-4"/>
    <n v="1.8672950265475991E-3"/>
    <n v="3.0062977988582385E-3"/>
    <n v="4.2469165120048733E-3"/>
    <n v="5.5691225693824831E-3"/>
    <n v="6.9569702580374775E-3"/>
    <n v="8.3976650298794586E-3"/>
    <n v="9.8811386144002332E-3"/>
    <n v="1.1400229385948412E-2"/>
    <n v="1.294863390892387E-2"/>
    <n v="1.4520906565176666E-2"/>
    <n v="1.6112759836924815E-2"/>
    <n v="1.7707401873202851E-2"/>
    <n v="1.9304430691136808E-2"/>
    <n v="2.0353436843642072E-2"/>
    <n v="2.0353436843642072E-2"/>
    <n v="2.0353436843642072E-2"/>
    <n v="2.0353436843642072E-2"/>
    <n v="2.0353436843642072E-2"/>
    <n v="2.0353436843642072E-2"/>
  </r>
  <r>
    <x v="60"/>
    <s v="Under $25"/>
    <n v="22.110927320206631"/>
    <s v="Water Heating"/>
    <s v="Rural"/>
    <s v="SC-NR"/>
    <s v="M_Input"/>
    <x v="2"/>
    <s v="Hospital"/>
    <s v="WHTanks-NR-Hospital"/>
    <n v="3.9604619063955308E-4"/>
    <n v="4.7148533854826641E-4"/>
    <n v="5.3233917893282889E-4"/>
    <n v="5.8149953430410007E-4"/>
    <n v="6.2096303553661422E-4"/>
    <n v="6.5288486397333879E-4"/>
    <n v="6.7890529498614027E-4"/>
    <n v="7.0046013315701447E-4"/>
    <n v="7.1839691835265298E-4"/>
    <n v="7.3350731122863433E-4"/>
    <n v="7.4574719406544769E-4"/>
    <n v="7.5576235814605165E-4"/>
    <n v="7.5773162946338678E-4"/>
    <n v="7.5954309087528777E-4"/>
    <n v="7.6118301684050622E-4"/>
    <n v="7.6267000721473935E-4"/>
    <n v="7.6419182228230464E-4"/>
    <n v="7.6575067120041073E-4"/>
    <n v="7.6734655396905782E-4"/>
    <n v="7.6897947058824604E-4"/>
    <n v="9.4146186200867715E-3"/>
    <n v="13.889695659586353"/>
    <n v="22.110927320206631"/>
    <s v="C-All-WH-All-All-All-E"/>
    <s v="C-All-WH-All-All-All-E"/>
    <n v="9.4146186200867715E-3"/>
    <n v="3.9604619063955308E-4"/>
    <n v="8.6753152918781949E-4"/>
    <n v="1.3998707081206484E-3"/>
    <n v="1.9813702424247483E-3"/>
    <n v="2.6023332779613623E-3"/>
    <n v="3.2552181419347012E-3"/>
    <n v="3.9341234369208418E-3"/>
    <n v="4.6345835700778559E-3"/>
    <n v="5.3529804884305089E-3"/>
    <n v="6.0864877996591434E-3"/>
    <n v="6.8322349937245909E-3"/>
    <n v="7.5879973518706428E-3"/>
    <n v="8.3457289813340298E-3"/>
    <n v="9.1052720722093177E-3"/>
    <n v="9.4146186200867715E-3"/>
    <n v="9.4146186200867715E-3"/>
    <n v="9.4146186200867715E-3"/>
    <n v="9.4146186200867715E-3"/>
    <n v="9.4146186200867715E-3"/>
    <n v="9.4146186200867715E-3"/>
    <n v="3.9208819381189613E-4"/>
    <n v="4.6752734172060946E-4"/>
    <n v="5.2838118210517195E-4"/>
    <n v="5.7754153747644312E-4"/>
    <n v="6.1700503870895727E-4"/>
    <n v="6.4892686714568184E-4"/>
    <n v="6.7494729815848332E-4"/>
    <n v="6.9650213632935752E-4"/>
    <n v="7.1443892152499603E-4"/>
    <n v="7.2954931440097738E-4"/>
    <n v="7.4178919723779074E-4"/>
    <n v="7.5180436131839471E-4"/>
    <n v="7.5377363263572983E-4"/>
    <n v="7.5558509404763082E-4"/>
    <n v="7.5722502001284928E-4"/>
    <n v="7.587120103870824E-4"/>
    <n v="7.6023382545464769E-4"/>
    <n v="7.6179267437275378E-4"/>
    <n v="7.6338855714140088E-4"/>
    <n v="7.6502147376058909E-4"/>
    <n v="9.3354586835336338E-3"/>
    <n v="9.3354586835336338E-3"/>
    <n v="3.9208819381189613E-4"/>
    <n v="8.5961553553250559E-4"/>
    <n v="1.3879967176376774E-3"/>
    <n v="1.9655382551141205E-3"/>
    <n v="2.5825432938230779E-3"/>
    <n v="3.2314701609687598E-3"/>
    <n v="3.9064174591272429E-3"/>
    <n v="4.6029195954566003E-3"/>
    <n v="5.3173585169815959E-3"/>
    <n v="6.0469078313825728E-3"/>
    <n v="6.7886970286203637E-3"/>
    <n v="7.5405013899387582E-3"/>
    <n v="8.2942750225744877E-3"/>
    <n v="9.0498601166221181E-3"/>
    <n v="9.3354586835336338E-3"/>
    <n v="9.3354586835336338E-3"/>
    <n v="9.3354586835336338E-3"/>
    <n v="9.3354586835336338E-3"/>
    <n v="9.3354586835336338E-3"/>
    <n v="9.3354586835336338E-3"/>
  </r>
  <r>
    <x v="60"/>
    <s v="Under $25"/>
    <n v="22.110927320206631"/>
    <s v="Water Heating"/>
    <s v="Rural"/>
    <s v="SC-NR"/>
    <s v="M_Input"/>
    <x v="2"/>
    <s v="Residential Care"/>
    <s v="WHTanks-NR-Residential Care"/>
    <n v="4.7775870192720652E-4"/>
    <n v="5.6932811113109621E-4"/>
    <n v="6.4375041293059305E-4"/>
    <n v="7.0403014472847792E-4"/>
    <n v="7.5272111314562127E-4"/>
    <n v="7.923936496316233E-4"/>
    <n v="8.2483195821727955E-4"/>
    <n v="8.5167069846684275E-4"/>
    <n v="8.7433500891356765E-4"/>
    <n v="8.9337733372249007E-4"/>
    <n v="9.0880644289031607E-4"/>
    <n v="9.2174409707788127E-4"/>
    <n v="9.2475834231907372E-4"/>
    <n v="9.2752307254329697E-4"/>
    <n v="9.3019999344173094E-4"/>
    <n v="9.3274779544198631E-4"/>
    <n v="9.3523573415401978E-4"/>
    <n v="9.3766652091258637E-4"/>
    <n v="9.4004015571768653E-4"/>
    <n v="9.4235663856931991E-4"/>
    <n v="1.1357048943732871E-2"/>
    <n v="13.889695659586353"/>
    <n v="22.110927320206631"/>
    <s v="C-All-WH-All-All-All-E"/>
    <s v="C-All-WH-All-All-All-E"/>
    <n v="1.1357048943732871E-2"/>
    <n v="4.7775870192720652E-4"/>
    <n v="1.0470868130583028E-3"/>
    <n v="1.6908372259888957E-3"/>
    <n v="2.3948673707173736E-3"/>
    <n v="3.147588483862995E-3"/>
    <n v="3.939982133494618E-3"/>
    <n v="4.7648140917118977E-3"/>
    <n v="5.6164847901787407E-3"/>
    <n v="6.4908197990923081E-3"/>
    <n v="7.3841971328147977E-3"/>
    <n v="8.293003575705114E-3"/>
    <n v="9.2147476727829948E-3"/>
    <n v="1.0139506015102068E-2"/>
    <n v="1.1067029087645366E-2"/>
    <n v="1.1357048943732871E-2"/>
    <n v="1.1357048943732871E-2"/>
    <n v="1.1357048943732871E-2"/>
    <n v="1.1357048943732871E-2"/>
    <n v="1.1357048943732871E-2"/>
    <n v="1.1357048943732871E-2"/>
    <n v="4.7298408858334441E-4"/>
    <n v="5.6455349778723404E-4"/>
    <n v="6.3897579958673088E-4"/>
    <n v="6.9925553138461575E-4"/>
    <n v="7.479464998017591E-4"/>
    <n v="7.8761903628776114E-4"/>
    <n v="8.2005734487341738E-4"/>
    <n v="8.4689608512298058E-4"/>
    <n v="8.6956039556970548E-4"/>
    <n v="8.886027203786279E-4"/>
    <n v="9.040318295464539E-4"/>
    <n v="9.169694837340191E-4"/>
    <n v="9.1998372897521155E-4"/>
    <n v="9.2274845919943481E-4"/>
    <n v="9.2542538009786877E-4"/>
    <n v="9.2797318209812414E-4"/>
    <n v="9.3046112081015761E-4"/>
    <n v="9.328919075687242E-4"/>
    <n v="9.3526554237382436E-4"/>
    <n v="9.3758202522545775E-4"/>
    <n v="1.1261556676855628E-2"/>
    <n v="1.1261556676855628E-2"/>
    <n v="4.7298408858334441E-4"/>
    <n v="1.0375375863705784E-3"/>
    <n v="1.6765133859573092E-3"/>
    <n v="2.375768917341925E-3"/>
    <n v="3.1237154171436842E-3"/>
    <n v="3.911334453431445E-3"/>
    <n v="4.731391798304862E-3"/>
    <n v="5.5782878834278425E-3"/>
    <n v="6.4478482789975481E-3"/>
    <n v="7.336450999376176E-3"/>
    <n v="8.2404828289226306E-3"/>
    <n v="9.1574523126566505E-3"/>
    <n v="1.0077436041631862E-2"/>
    <n v="1.1000184500831296E-2"/>
    <n v="1.1261556676855628E-2"/>
    <n v="1.1261556676855628E-2"/>
    <n v="1.1261556676855628E-2"/>
    <n v="1.1261556676855628E-2"/>
    <n v="1.1261556676855628E-2"/>
    <n v="1.1261556676855628E-2"/>
  </r>
  <r>
    <x v="60"/>
    <s v="Under $25"/>
    <n v="22.820342225679521"/>
    <s v="Water Heating"/>
    <s v="Rural"/>
    <s v="SC-NR"/>
    <s v="M_Input"/>
    <x v="2"/>
    <s v="Assembly"/>
    <s v="WHTanks-NR-Assembly"/>
    <n v="1.150411124826617E-3"/>
    <n v="1.3627139914702386E-3"/>
    <n v="1.533609919421453E-3"/>
    <n v="1.6697004153790676E-3"/>
    <n v="1.7794551353766802E-3"/>
    <n v="1.8690631454773364E-3"/>
    <n v="1.9423354205389874E-3"/>
    <n v="2.0025730982572263E-3"/>
    <n v="2.0519632074272984E-3"/>
    <n v="2.0940244518233074E-3"/>
    <n v="2.1291056972006193E-3"/>
    <n v="2.1584044278752561E-3"/>
    <n v="2.1650305649133566E-3"/>
    <n v="2.1708198050957648E-3"/>
    <n v="2.1766542300960695E-3"/>
    <n v="2.1825672375003278E-3"/>
    <n v="2.1877390570818772E-3"/>
    <n v="2.1921760325459864E-3"/>
    <n v="2.1958781638926543E-3"/>
    <n v="2.1988454511218808E-3"/>
    <n v="2.7347017223061199E-2"/>
    <n v="14.367271701988379"/>
    <n v="22.820342225679521"/>
    <s v="C-All-WH-All-All-All-E"/>
    <s v="C-All-WH-All-All-All-E"/>
    <n v="2.7347017223061199E-2"/>
    <n v="1.150411124826617E-3"/>
    <n v="2.5131251162968556E-3"/>
    <n v="4.0467350357183086E-3"/>
    <n v="5.7164354510973762E-3"/>
    <n v="7.4958905864740567E-3"/>
    <n v="9.3649537319513924E-3"/>
    <n v="1.130728915249038E-2"/>
    <n v="1.3309862250747605E-2"/>
    <n v="1.5361825458174903E-2"/>
    <n v="1.7455849909998211E-2"/>
    <n v="1.9584955607198831E-2"/>
    <n v="2.1743360035074086E-2"/>
    <n v="2.3908390599987443E-2"/>
    <n v="2.6079210405083209E-2"/>
    <n v="2.7347017223061199E-2"/>
    <n v="2.7347017223061199E-2"/>
    <n v="2.7347017223061199E-2"/>
    <n v="2.7347017223061199E-2"/>
    <n v="2.7347017223061199E-2"/>
    <n v="2.7347017223061199E-2"/>
    <n v="1.1389141739906246E-3"/>
    <n v="1.3512170406342462E-3"/>
    <n v="1.5221129685854607E-3"/>
    <n v="1.6582034645430753E-3"/>
    <n v="1.7679581845406879E-3"/>
    <n v="1.857566194641344E-3"/>
    <n v="1.9308384697029951E-3"/>
    <n v="1.9910761474212341E-3"/>
    <n v="2.0404662565913063E-3"/>
    <n v="2.0825275009873153E-3"/>
    <n v="2.1176087463646272E-3"/>
    <n v="2.146907477039264E-3"/>
    <n v="2.1535336140773645E-3"/>
    <n v="2.1593228542597727E-3"/>
    <n v="2.1651572792600773E-3"/>
    <n v="2.1710702866643357E-3"/>
    <n v="2.176242106245885E-3"/>
    <n v="2.1806790817099943E-3"/>
    <n v="2.1843812130566622E-3"/>
    <n v="2.1873485002858887E-3"/>
    <n v="2.7117078206341353E-2"/>
    <n v="2.7117078206341353E-2"/>
    <n v="1.1389141739906246E-3"/>
    <n v="2.4901312146248709E-3"/>
    <n v="4.0122441832103313E-3"/>
    <n v="5.6704476477534068E-3"/>
    <n v="7.4384058322940951E-3"/>
    <n v="9.2959720269354396E-3"/>
    <n v="1.1226810496638435E-2"/>
    <n v="1.321788664405967E-2"/>
    <n v="1.5258352900650977E-2"/>
    <n v="1.7340880401638292E-2"/>
    <n v="1.9458489148002918E-2"/>
    <n v="2.1605396625042184E-2"/>
    <n v="2.3758930239119548E-2"/>
    <n v="2.591825309337932E-2"/>
    <n v="2.7117078206341353E-2"/>
    <n v="2.7117078206341353E-2"/>
    <n v="2.7117078206341353E-2"/>
    <n v="2.7117078206341353E-2"/>
    <n v="2.7117078206341353E-2"/>
    <n v="2.7117078206341353E-2"/>
  </r>
  <r>
    <x v="60"/>
    <s v="Under $20"/>
    <n v="19.203999547976832"/>
    <s v="Water Heating"/>
    <s v="Rural"/>
    <s v="SC-NR"/>
    <s v="M_Input"/>
    <x v="2"/>
    <s v="Other"/>
    <s v="WHTanks-NR-Other"/>
    <n v="4.7861199661762473E-4"/>
    <n v="5.7168589770694952E-4"/>
    <n v="6.4856620659717713E-4"/>
    <n v="7.1163025557278894E-4"/>
    <n v="7.638808633909478E-4"/>
    <n v="8.0715880117690302E-4"/>
    <n v="8.4263155449511393E-4"/>
    <n v="8.7240048127191128E-4"/>
    <n v="8.973687115252201E-4"/>
    <n v="9.1841652133320883E-4"/>
    <n v="9.3571633877771103E-4"/>
    <n v="9.5054424379350914E-4"/>
    <n v="9.5479820728287161E-4"/>
    <n v="9.5909834615984073E-4"/>
    <n v="9.6334751385780096E-4"/>
    <n v="9.6720407588848575E-4"/>
    <n v="9.7109298207650281E-4"/>
    <n v="9.7501705978679575E-4"/>
    <n v="9.7897630901936359E-4"/>
    <n v="9.8297072977420667E-4"/>
    <n v="1.137733305268456E-2"/>
    <n v="11.932760373479505"/>
    <n v="19.203999547976832"/>
    <s v="C-All-WH-All-All-All-E"/>
    <s v="C-All-WH-All-All-All-E"/>
    <n v="1.137733305268456E-2"/>
    <n v="4.7861199661762473E-4"/>
    <n v="1.0502978943245742E-3"/>
    <n v="1.6988641009217514E-3"/>
    <n v="2.4104943564945405E-3"/>
    <n v="3.1743752198854884E-3"/>
    <n v="3.9815340210623915E-3"/>
    <n v="4.8241655755575054E-3"/>
    <n v="5.6965660568294163E-3"/>
    <n v="6.5939347683546361E-3"/>
    <n v="7.5123512896878453E-3"/>
    <n v="8.4480676284655557E-3"/>
    <n v="9.3986118722590647E-3"/>
    <n v="1.0353410079541936E-2"/>
    <n v="1.1312508425701777E-2"/>
    <n v="1.137733305268456E-2"/>
    <n v="1.137733305268456E-2"/>
    <n v="1.137733305268456E-2"/>
    <n v="1.137733305268456E-2"/>
    <n v="1.137733305268456E-2"/>
    <n v="1.137733305268456E-2"/>
    <n v="4.7382885563795256E-4"/>
    <n v="5.6690275672727729E-4"/>
    <n v="6.437830656175049E-4"/>
    <n v="7.0684711459311671E-4"/>
    <n v="7.5909772241127558E-4"/>
    <n v="8.0237566019723079E-4"/>
    <n v="8.378484135154417E-4"/>
    <n v="8.6761734029223905E-4"/>
    <n v="8.9258557054554787E-4"/>
    <n v="9.136333803535366E-4"/>
    <n v="9.309331977980388E-4"/>
    <n v="9.4576110281383691E-4"/>
    <n v="9.5001506630319938E-4"/>
    <n v="9.543152051801685E-4"/>
    <n v="9.5856437287812873E-4"/>
    <n v="9.6242093490881352E-4"/>
    <n v="9.6630984109683058E-4"/>
    <n v="9.7023391880712352E-4"/>
    <n v="9.7419316803969136E-4"/>
    <n v="9.7818758879453455E-4"/>
    <n v="1.1281670233091116E-2"/>
    <n v="1.1281670233091116E-2"/>
    <n v="4.7382885563795256E-4"/>
    <n v="1.0407316123652297E-3"/>
    <n v="1.6845146779827346E-3"/>
    <n v="2.3913617925758511E-3"/>
    <n v="3.1504595149871267E-3"/>
    <n v="3.9528351751843575E-3"/>
    <n v="4.7906835886997994E-3"/>
    <n v="5.6583009289920385E-3"/>
    <n v="6.5508864995375863E-3"/>
    <n v="7.4645198798911228E-3"/>
    <n v="8.3954530776891613E-3"/>
    <n v="9.3412141805029984E-3"/>
    <n v="1.0291229246806198E-2"/>
    <n v="1.1245544451986366E-2"/>
    <n v="1.1281670233091116E-2"/>
    <n v="1.1281670233091116E-2"/>
    <n v="1.1281670233091116E-2"/>
    <n v="1.1281670233091116E-2"/>
    <n v="1.1281670233091116E-2"/>
    <n v="1.1281670233091116E-2"/>
  </r>
  <r>
    <x v="61"/>
    <s v="Over $160"/>
    <n v="211.19755290822405"/>
    <s v="HVAC"/>
    <s v="Rural"/>
    <s v="SC-Retro"/>
    <s v="M_Input"/>
    <x v="2"/>
    <s v="SGSWindow-(AC with Gas Furnace)"/>
    <s v="SGSWindow-Small Office (AC with Gas Furnace)-Portland"/>
    <n v="2.9661081436059091E-3"/>
    <n v="5.9033661134523492E-3"/>
    <n v="1.0436316456031883E-2"/>
    <n v="1.6902667226097914E-2"/>
    <n v="2.5545002864683169E-2"/>
    <n v="3.6427908584597359E-2"/>
    <n v="4.9338149352164781E-2"/>
    <n v="6.3684309462293642E-2"/>
    <n v="7.8427207248075892E-2"/>
    <n v="9.2086234095352965E-2"/>
    <n v="0.10287044379570554"/>
    <n v="0.10896452175050265"/>
    <n v="0.10894962133817444"/>
    <n v="0.10226277450264913"/>
    <n v="8.9526424224949594E-2"/>
    <n v="7.2564100020547265E-2"/>
    <n v="5.4004799486983314E-2"/>
    <n v="3.656972695100353E-2"/>
    <n v="2.2308006973890685E-2"/>
    <n v="1.0654671191470271E-2"/>
    <n v="1.0654671191470271"/>
    <n v="152.00189208741693"/>
    <n v="211.19755290822405"/>
    <s v="C-All-HVAC-CAC-All-All-E"/>
    <s v="C-All-HVAC-ER-All-All-E"/>
    <n v="1.0654671191470271"/>
    <n v="2.9661081436059091E-3"/>
    <n v="8.8694742570582588E-3"/>
    <n v="1.9305790713090142E-2"/>
    <n v="3.620845793918806E-2"/>
    <n v="6.175346080387123E-2"/>
    <n v="9.8181369388468581E-2"/>
    <n v="0.14751951874063335"/>
    <n v="0.21120382820292699"/>
    <n v="0.28963103545100288"/>
    <n v="0.38171726954635588"/>
    <n v="0.48458771334206141"/>
    <n v="0.59355223509256405"/>
    <n v="0.70250185643073848"/>
    <n v="0.80476463093338757"/>
    <n v="0.89429105515833718"/>
    <n v="0.96685515517888443"/>
    <n v="1.0208599546658677"/>
    <n v="1.0574296816168711"/>
    <n v="1.0654671191470271"/>
    <n v="1.0654671191470271"/>
    <n v="2.7862737558417752E-3"/>
    <n v="5.7235317256882148E-3"/>
    <n v="1.025648206826775E-2"/>
    <n v="1.6722832838333781E-2"/>
    <n v="2.5365168476919036E-2"/>
    <n v="3.6248074196833222E-2"/>
    <n v="4.9158314964400644E-2"/>
    <n v="6.3504475074529512E-2"/>
    <n v="7.8247372860311762E-2"/>
    <n v="9.1906399707588834E-2"/>
    <n v="0.10269060940794141"/>
    <n v="0.10878468736273852"/>
    <n v="0.10876978695041031"/>
    <n v="0.102082940114885"/>
    <n v="8.9346589837185464E-2"/>
    <n v="7.2384265632783135E-2"/>
    <n v="5.3824965099219177E-2"/>
    <n v="3.6389892563239393E-2"/>
    <n v="2.2128172586126552E-2"/>
    <n v="1.0474836803706138E-2"/>
    <n v="1.0618704313917444"/>
    <n v="1.0618704313917444"/>
    <n v="2.7862737558417752E-3"/>
    <n v="8.50980548152999E-3"/>
    <n v="1.8766287549797742E-2"/>
    <n v="3.5489120388131526E-2"/>
    <n v="6.0854288865050565E-2"/>
    <n v="9.7102363061883787E-2"/>
    <n v="0.14626067802628442"/>
    <n v="0.20976515310081395"/>
    <n v="0.2880125259611257"/>
    <n v="0.37991892566871455"/>
    <n v="0.48260953507665594"/>
    <n v="0.59139422243939443"/>
    <n v="0.70016400938980472"/>
    <n v="0.80224694950468978"/>
    <n v="0.89159353934187524"/>
    <n v="0.96397780497465835"/>
    <n v="1.0178027700738774"/>
    <n v="1.0541926626371168"/>
    <n v="1.0618704313917444"/>
    <n v="1.0618704313917444"/>
  </r>
  <r>
    <x v="61"/>
    <s v="Over $160"/>
    <n v="171.77976842178529"/>
    <s v="HVAC"/>
    <s v="Rural"/>
    <s v="SC-Retro"/>
    <s v="M_Input"/>
    <x v="2"/>
    <s v="SGSWindow-(AC with Gas Furnace)"/>
    <s v="SGSWindow-Small Office (AC with Gas Furnace)-Spokane"/>
    <n v="7.8426786958873593E-4"/>
    <n v="1.5609074723658318E-3"/>
    <n v="2.7594636732885991E-3"/>
    <n v="4.4692297697762019E-3"/>
    <n v="6.7543474497081769E-3"/>
    <n v="9.6318936721179922E-3"/>
    <n v="1.3045487018161214E-2"/>
    <n v="1.68387514177092E-2"/>
    <n v="2.0736917121122668E-2"/>
    <n v="2.4348496796416076E-2"/>
    <n v="2.7199946830402902E-2"/>
    <n v="2.8811280370287285E-2"/>
    <n v="2.8807340556205378E-2"/>
    <n v="2.7039273153380301E-2"/>
    <n v="2.3671658145761602E-2"/>
    <n v="1.9186654490133737E-2"/>
    <n v="1.4279394745780596E-2"/>
    <n v="9.6693918288624416E-3"/>
    <n v="5.8984542225471986E-3"/>
    <n v="2.8171987911217236E-3"/>
    <n v="0.28171987911217233"/>
    <n v="129.8864355447725"/>
    <n v="171.77976842178529"/>
    <s v="C-All-HVAC-CAC-All-All-E"/>
    <s v="C-All-HVAC-ER-All-All-E"/>
    <n v="0.28171987911217233"/>
    <n v="7.8426786958873593E-4"/>
    <n v="2.3451753419545677E-3"/>
    <n v="5.1046390152431672E-3"/>
    <n v="9.5738687850193682E-3"/>
    <n v="1.6328216234727546E-2"/>
    <n v="2.5960109906845538E-2"/>
    <n v="3.9005596925006755E-2"/>
    <n v="5.5844348342715955E-2"/>
    <n v="7.6581265463838616E-2"/>
    <n v="0.10092976226025469"/>
    <n v="0.12812970909065757"/>
    <n v="0.15694098946094487"/>
    <n v="0.18574833001715024"/>
    <n v="0.21278760317053055"/>
    <n v="0.23645926131629216"/>
    <n v="0.25564591580642593"/>
    <n v="0.26992531055220653"/>
    <n v="0.27959470238106898"/>
    <n v="0.28171987911217233"/>
    <n v="0.28171987911217233"/>
    <n v="7.3671790669388633E-4"/>
    <n v="1.5133575094709822E-3"/>
    <n v="2.7119137103937497E-3"/>
    <n v="4.4216798068813521E-3"/>
    <n v="6.7067974868133271E-3"/>
    <n v="9.5843437092231424E-3"/>
    <n v="1.2997937055266364E-2"/>
    <n v="1.6791201454814352E-2"/>
    <n v="2.068936715822782E-2"/>
    <n v="2.4300946833521228E-2"/>
    <n v="2.7152396867508054E-2"/>
    <n v="2.8763730407392437E-2"/>
    <n v="2.875979059331053E-2"/>
    <n v="2.6991723190485453E-2"/>
    <n v="2.3624108182866754E-2"/>
    <n v="1.9139104527238888E-2"/>
    <n v="1.4231844782885746E-2"/>
    <n v="9.6218418659675918E-3"/>
    <n v="5.8509042596523488E-3"/>
    <n v="2.7696488282268742E-3"/>
    <n v="0.28076887985427534"/>
    <n v="0.28076887985427534"/>
    <n v="7.3671790669388633E-4"/>
    <n v="2.2500754161648684E-3"/>
    <n v="4.9619891265586177E-3"/>
    <n v="9.3836689334399689E-3"/>
    <n v="1.6090466420253295E-2"/>
    <n v="2.5674810129476436E-2"/>
    <n v="3.8672747184742798E-2"/>
    <n v="5.5463948639557149E-2"/>
    <n v="7.6153315797784976E-2"/>
    <n v="0.1004542626313062"/>
    <n v="0.12760665949881425"/>
    <n v="0.15637038990620669"/>
    <n v="0.18513018049951721"/>
    <n v="0.21212190369000267"/>
    <n v="0.23574601187286942"/>
    <n v="0.2548851164001083"/>
    <n v="0.26911696118299405"/>
    <n v="0.27873880304896165"/>
    <n v="0.28076887985427534"/>
    <n v="0.28076887985427534"/>
  </r>
  <r>
    <x v="61"/>
    <s v="Over $160"/>
    <n v="192.03622453676908"/>
    <s v="HVAC"/>
    <s v="Rural"/>
    <s v="SC-Retro"/>
    <s v="M_Input"/>
    <x v="2"/>
    <s v="SGSWindow-(AC with Gas Furnace)"/>
    <s v="SGSWindow-Small Office (AC with Gas Furnace)-Missoula"/>
    <n v="1.3676324185576372E-4"/>
    <n v="2.7219624115110261E-4"/>
    <n v="4.8120446135331915E-4"/>
    <n v="7.7935916491568666E-4"/>
    <n v="1.1778455928925223E-3"/>
    <n v="1.6796416822477363E-3"/>
    <n v="2.2749154534745875E-3"/>
    <n v="2.9363975269022335E-3"/>
    <n v="3.6161726389049042E-3"/>
    <n v="4.2459719253050031E-3"/>
    <n v="4.7432172744511641E-3"/>
    <n v="5.024206981119975E-3"/>
    <n v="5.0235199432250863E-3"/>
    <n v="4.7151984637838085E-3"/>
    <n v="4.12794254826916E-3"/>
    <n v="3.3458326806288206E-3"/>
    <n v="2.4900883905841975E-3"/>
    <n v="1.6861807356488095E-3"/>
    <n v="1.028592082748967E-3"/>
    <n v="4.9127250339605028E-4"/>
    <n v="4.9127250339605029E-2"/>
    <n v="143.83513521401801"/>
    <n v="192.03622453676908"/>
    <s v="C-All-HVAC-CAC-All-All-E"/>
    <s v="C-All-HVAC-ER-All-All-E"/>
    <n v="4.9127250339605029E-2"/>
    <n v="1.3676324185576372E-4"/>
    <n v="4.0895948300686635E-4"/>
    <n v="8.9016394436018556E-4"/>
    <n v="1.6695231092758722E-3"/>
    <n v="2.8473687021683945E-3"/>
    <n v="4.5270103844161306E-3"/>
    <n v="6.8019258378907181E-3"/>
    <n v="9.7383233647929512E-3"/>
    <n v="1.3354496003697855E-2"/>
    <n v="1.7600467929002859E-2"/>
    <n v="2.2343685203454023E-2"/>
    <n v="2.7367892184574E-2"/>
    <n v="3.2391412127799085E-2"/>
    <n v="3.7106610591582892E-2"/>
    <n v="4.1234553139852054E-2"/>
    <n v="4.4580385820480878E-2"/>
    <n v="4.7070474211065076E-2"/>
    <n v="4.8756654946713884E-2"/>
    <n v="4.9127250339605029E-2"/>
    <n v="4.9127250339605029E-2"/>
    <n v="1.2847132103662947E-4"/>
    <n v="2.6390432033196839E-4"/>
    <n v="4.7291254053418493E-4"/>
    <n v="7.7106724409655239E-4"/>
    <n v="1.1695536720733881E-3"/>
    <n v="1.6713497614286022E-3"/>
    <n v="2.2666235326554533E-3"/>
    <n v="2.9281056060830994E-3"/>
    <n v="3.60788071808577E-3"/>
    <n v="4.2376800044858689E-3"/>
    <n v="4.73492535363203E-3"/>
    <n v="5.0159150603008408E-3"/>
    <n v="5.0152280224059521E-3"/>
    <n v="4.7069065429646744E-3"/>
    <n v="4.1196506274500258E-3"/>
    <n v="3.3375407598096865E-3"/>
    <n v="2.4817964697650633E-3"/>
    <n v="1.6778888148296753E-3"/>
    <n v="1.0203001619298329E-3"/>
    <n v="4.8298058257691606E-4"/>
    <n v="4.8961411923222342E-2"/>
    <n v="4.8961411923222342E-2"/>
    <n v="1.2847132103662947E-4"/>
    <n v="3.9237564136859786E-4"/>
    <n v="8.6528818190278285E-4"/>
    <n v="1.6363554259993351E-3"/>
    <n v="2.8059090980727232E-3"/>
    <n v="4.4772588595013256E-3"/>
    <n v="6.7438823921567789E-3"/>
    <n v="9.6719879982398779E-3"/>
    <n v="1.3279868716325648E-2"/>
    <n v="1.7517548720811515E-2"/>
    <n v="2.2252474074443546E-2"/>
    <n v="2.7268389134744386E-2"/>
    <n v="3.2283617157150335E-2"/>
    <n v="3.6990523700115012E-2"/>
    <n v="4.1110174327565037E-2"/>
    <n v="4.4447715087374724E-2"/>
    <n v="4.6929511557139786E-2"/>
    <n v="4.8607400371969464E-2"/>
    <n v="4.8961411923222342E-2"/>
    <n v="4.8961411923222342E-2"/>
  </r>
  <r>
    <x v="61"/>
    <s v="Over $160"/>
    <n v="155.63256000278827"/>
    <s v="HVAC"/>
    <s v="Rural"/>
    <s v="SC-Retro"/>
    <s v="M_Input"/>
    <x v="2"/>
    <s v="SGSWindow-(Air-source Heat Pump)"/>
    <s v="SGSWindow-Small Office (Air-source Heat Pump)-Portland"/>
    <n v="1.8799453071974847E-3"/>
    <n v="3.7416051217072318E-3"/>
    <n v="6.614628730998752E-3"/>
    <n v="1.071305845652451E-2"/>
    <n v="1.6190646440633633E-2"/>
    <n v="2.3088327356594072E-2"/>
    <n v="3.1270950973368968E-2"/>
    <n v="4.0363672839724432E-2"/>
    <n v="4.9707850518013436E-2"/>
    <n v="5.8365061307100133E-2"/>
    <n v="6.5200187821861863E-2"/>
    <n v="6.9062667778135023E-2"/>
    <n v="6.9053223766360833E-2"/>
    <n v="6.4815041704289561E-2"/>
    <n v="5.6742631402257791E-2"/>
    <n v="4.5991761830637322E-2"/>
    <n v="3.4228714681410692E-2"/>
    <n v="2.3178213078722729E-2"/>
    <n v="1.4139010107875083E-2"/>
    <n v="6.7530238738315101E-3"/>
    <n v="0.67530238738315107"/>
    <n v="103.43464219433663"/>
    <n v="155.63256000278827"/>
    <s v="C-All-HVAC-ER-All-All-E"/>
    <s v="C-All-HVAC-ER-All-All-E"/>
    <n v="0.67530238738315107"/>
    <n v="1.8799453071974847E-3"/>
    <n v="5.6215504289047168E-3"/>
    <n v="1.2236179159903469E-2"/>
    <n v="2.2949237616427979E-2"/>
    <n v="3.9139884057061612E-2"/>
    <n v="6.2228211413655685E-2"/>
    <n v="9.3499162387024659E-2"/>
    <n v="0.13386283522674908"/>
    <n v="0.18357068574476251"/>
    <n v="0.24193574705186266"/>
    <n v="0.30713593487372454"/>
    <n v="0.37619860265185956"/>
    <n v="0.44525182641822036"/>
    <n v="0.5100668681225099"/>
    <n v="0.56680949952476767"/>
    <n v="0.61280126135540502"/>
    <n v="0.64702997603681567"/>
    <n v="0.67020818911553837"/>
    <n v="0.67530238738315107"/>
    <n v="0.67530238738315107"/>
    <n v="1.7659646979338883E-3"/>
    <n v="3.6276245124436351E-3"/>
    <n v="6.5006481217351553E-3"/>
    <n v="1.0599077847260914E-2"/>
    <n v="1.6076665831370036E-2"/>
    <n v="2.2974346747330475E-2"/>
    <n v="3.115697036410537E-2"/>
    <n v="4.0249692230460835E-2"/>
    <n v="4.9593869908749838E-2"/>
    <n v="5.8251080697836535E-2"/>
    <n v="6.5086207212598265E-2"/>
    <n v="6.8948687168871425E-2"/>
    <n v="6.8939243157097235E-2"/>
    <n v="6.4701061095025963E-2"/>
    <n v="5.6628650792994194E-2"/>
    <n v="4.5877781221373724E-2"/>
    <n v="3.4114734072147095E-2"/>
    <n v="2.3064232469459132E-2"/>
    <n v="1.4025029498611487E-2"/>
    <n v="6.6390432645679134E-3"/>
    <n v="0.67302277519787912"/>
    <n v="0.67302277519787912"/>
    <n v="1.7659646979338883E-3"/>
    <n v="5.3935892103775234E-3"/>
    <n v="1.189423733211268E-2"/>
    <n v="2.2493315179373592E-2"/>
    <n v="3.8569981010743631E-2"/>
    <n v="6.1544327758074106E-2"/>
    <n v="9.2701298122179476E-2"/>
    <n v="0.1329509903526403"/>
    <n v="0.18254486026139013"/>
    <n v="0.24079594095922668"/>
    <n v="0.30588214817182496"/>
    <n v="0.37483083534069639"/>
    <n v="0.4437700784977936"/>
    <n v="0.50847113959281953"/>
    <n v="0.56509979038581371"/>
    <n v="0.61097757160718746"/>
    <n v="0.64509230567933451"/>
    <n v="0.66815653814879361"/>
    <n v="0.67302277519787912"/>
    <n v="0.67302277519787912"/>
  </r>
  <r>
    <x v="61"/>
    <s v="Under $115"/>
    <n v="110.86166468113802"/>
    <s v="HVAC"/>
    <s v="Rural"/>
    <s v="SC-Retro"/>
    <s v="M_Input"/>
    <x v="2"/>
    <s v="SGSWindow-(Air-source Heat Pump)"/>
    <s v="SGSWindow-Small Office (Air-source Heat Pump)-Spokane"/>
    <n v="5.7673140649936653E-4"/>
    <n v="1.1478531721884611E-3"/>
    <n v="2.0292420832109265E-3"/>
    <n v="3.2865622461921251E-3"/>
    <n v="4.9669818893617887E-3"/>
    <n v="7.0830589906557863E-3"/>
    <n v="9.5933320338607436E-3"/>
    <n v="1.2382805882282579E-2"/>
    <n v="1.5249421583466637E-2"/>
    <n v="1.790528893005161E-2"/>
    <n v="2.0002175532745494E-2"/>
    <n v="2.118711080146235E-2"/>
    <n v="2.1184213558562419E-2"/>
    <n v="1.9884020041069844E-2"/>
    <n v="1.7407558343218079E-2"/>
    <n v="1.4109396367232156E-2"/>
    <n v="1.0500717592845252E-2"/>
    <n v="7.1106342178440442E-3"/>
    <n v="4.3375789470065408E-3"/>
    <n v="2.0716990765463359E-3"/>
    <n v="0.20716990765463353"/>
    <n v="72.363187115680191"/>
    <n v="110.86166468113802"/>
    <s v="C-All-HVAC-ER-All-All-E"/>
    <s v="C-All-HVAC-ER-All-All-E"/>
    <n v="0.20716990765463353"/>
    <n v="5.7673140649936653E-4"/>
    <n v="1.7245845786878276E-3"/>
    <n v="3.7538266618987542E-3"/>
    <n v="7.0403889080908793E-3"/>
    <n v="1.2007370797452668E-2"/>
    <n v="1.9090429788108453E-2"/>
    <n v="2.8683761821969196E-2"/>
    <n v="4.1066567704251773E-2"/>
    <n v="5.6315989287718408E-2"/>
    <n v="7.4221278217770026E-2"/>
    <n v="9.4223453750515523E-2"/>
    <n v="0.11541056455197787"/>
    <n v="0.1365947781105403"/>
    <n v="0.15647879815161014"/>
    <n v="0.17388635649482823"/>
    <n v="0.18799575286206038"/>
    <n v="0.19849647045490565"/>
    <n v="0.2056071046727497"/>
    <n v="0.20716990765463353"/>
    <n v="0.20716990765463353"/>
    <n v="5.4176432695584274E-4"/>
    <n v="1.1128860926449373E-3"/>
    <n v="1.994275003667403E-3"/>
    <n v="3.2515951666486015E-3"/>
    <n v="4.9320148098182647E-3"/>
    <n v="7.0480919111122623E-3"/>
    <n v="9.5583649543172205E-3"/>
    <n v="1.2347838802739056E-2"/>
    <n v="1.5214454503923114E-2"/>
    <n v="1.7870321850508086E-2"/>
    <n v="1.9967208453201969E-2"/>
    <n v="2.1152143721918825E-2"/>
    <n v="2.1149246479018894E-2"/>
    <n v="1.9849052961526319E-2"/>
    <n v="1.7372591263674554E-2"/>
    <n v="1.4074429287688633E-2"/>
    <n v="1.0465750513301729E-2"/>
    <n v="7.0756671383005202E-3"/>
    <n v="4.3026118674630168E-3"/>
    <n v="2.0367319970028123E-3"/>
    <n v="0.20647056606376304"/>
    <n v="0.20647056606376304"/>
    <n v="5.4176432695584274E-4"/>
    <n v="1.65465041960078E-3"/>
    <n v="3.648925423268183E-3"/>
    <n v="6.9005205899167841E-3"/>
    <n v="1.1832535399735049E-2"/>
    <n v="1.888062731084731E-2"/>
    <n v="2.8438992265164532E-2"/>
    <n v="4.0786831067903588E-2"/>
    <n v="5.6001285571826702E-2"/>
    <n v="7.3871607422334784E-2"/>
    <n v="9.3838815875536746E-2"/>
    <n v="0.11499095959745557"/>
    <n v="0.13614020607647448"/>
    <n v="0.15598925903800079"/>
    <n v="0.17336185030167534"/>
    <n v="0.18743627958936396"/>
    <n v="0.19790203010266569"/>
    <n v="0.20497769724096621"/>
    <n v="0.20647056606376304"/>
    <n v="0.20647056606376304"/>
  </r>
  <r>
    <x v="61"/>
    <s v="Under $130"/>
    <n v="122.34094412295696"/>
    <s v="HVAC"/>
    <s v="Rural"/>
    <s v="SC-Retro"/>
    <s v="M_Input"/>
    <x v="2"/>
    <s v="SGSWindow-(Air-source Heat Pump)"/>
    <s v="SGSWindow-Small Office (Air-source Heat Pump)-Missoula"/>
    <n v="1.0196299432888753E-4"/>
    <n v="2.0293423449339453E-4"/>
    <n v="3.5875902836341025E-4"/>
    <n v="5.8104643494977031E-4"/>
    <n v="8.7813554196868515E-4"/>
    <n v="1.2522465320192432E-3"/>
    <n v="1.6960492332139931E-3"/>
    <n v="2.1892131271548515E-3"/>
    <n v="2.6960152835642948E-3"/>
    <n v="3.1655582703799755E-3"/>
    <n v="3.5362764840395117E-3"/>
    <n v="3.7457666326992205E-3"/>
    <n v="3.7452544158196729E-3"/>
    <n v="3.5153872319684709E-3"/>
    <n v="3.0775621938169476E-3"/>
    <n v="2.4944649893584372E-3"/>
    <n v="1.8564700938819192E-3"/>
    <n v="1.2571216830890974E-3"/>
    <n v="7.6686050489122395E-4"/>
    <n v="3.662651952235718E-4"/>
    <n v="3.6626519522357175E-2"/>
    <n v="80.329923383724847"/>
    <n v="122.34094412295696"/>
    <s v="C-All-HVAC-ER-All-All-E"/>
    <s v="C-All-HVAC-ER-All-All-E"/>
    <n v="3.6626519522357175E-2"/>
    <n v="1.0196299432888753E-4"/>
    <n v="3.0489722882228208E-4"/>
    <n v="6.6365625718569233E-4"/>
    <n v="1.2447026921354625E-3"/>
    <n v="2.1228382341041477E-3"/>
    <n v="3.3750847661233908E-3"/>
    <n v="5.0711339993373839E-3"/>
    <n v="7.2603471264922354E-3"/>
    <n v="9.9563624100565302E-3"/>
    <n v="1.3121920680436506E-2"/>
    <n v="1.6658197164476019E-2"/>
    <n v="2.040396379717524E-2"/>
    <n v="2.4149218212994913E-2"/>
    <n v="2.7664605444963384E-2"/>
    <n v="3.0742167638780332E-2"/>
    <n v="3.3236632628138765E-2"/>
    <n v="3.5093102722020687E-2"/>
    <n v="3.6350224405109786E-2"/>
    <n v="3.6626519522357175E-2"/>
    <n v="3.6626519522357175E-2"/>
    <n v="9.5781003729771466E-5"/>
    <n v="1.9675224389427846E-4"/>
    <n v="3.5257703776429416E-4"/>
    <n v="5.7486444435065427E-4"/>
    <n v="8.7195355136956911E-4"/>
    <n v="1.2460645414201271E-3"/>
    <n v="1.689867242614877E-3"/>
    <n v="2.1830311365557352E-3"/>
    <n v="2.6898332929651786E-3"/>
    <n v="3.1593762797808593E-3"/>
    <n v="3.5300944934403954E-3"/>
    <n v="3.7395846421001042E-3"/>
    <n v="3.7390724252205567E-3"/>
    <n v="3.5092052413693547E-3"/>
    <n v="3.0713802032178313E-3"/>
    <n v="2.488282998759321E-3"/>
    <n v="1.8502881032828032E-3"/>
    <n v="1.2509396924899813E-3"/>
    <n v="7.6067851429210791E-4"/>
    <n v="3.600832046244557E-4"/>
    <n v="3.6502879710374851E-2"/>
    <n v="3.6502879710374851E-2"/>
    <n v="9.5781003729771466E-5"/>
    <n v="2.9253324762404994E-4"/>
    <n v="6.451102853883441E-4"/>
    <n v="1.2199747297389984E-3"/>
    <n v="2.0919282811085677E-3"/>
    <n v="3.337992822528695E-3"/>
    <n v="5.0278600651435723E-3"/>
    <n v="7.2108912016993071E-3"/>
    <n v="9.9007244946644861E-3"/>
    <n v="1.3060100774445346E-2"/>
    <n v="1.6590195267885743E-2"/>
    <n v="2.0329779909985846E-2"/>
    <n v="2.4068852335206403E-2"/>
    <n v="2.7578057576575755E-2"/>
    <n v="3.0649437779793585E-2"/>
    <n v="3.3137720778552905E-2"/>
    <n v="3.498800888183571E-2"/>
    <n v="3.6238948574325691E-2"/>
    <n v="3.6502879710374851E-2"/>
    <n v="3.6502879710374851E-2"/>
  </r>
  <r>
    <x v="61"/>
    <s v="Under $45"/>
    <n v="41.186308217157986"/>
    <s v="HVAC"/>
    <s v="Rural"/>
    <s v="SC-Retro"/>
    <s v="M_Input"/>
    <x v="2"/>
    <s v="SGSWindow-(Apackaged VAV with Electric reheat)"/>
    <s v="SGSWindow-Mid-rise Office (Apackaged VAV with Electric reheat)-Portland"/>
    <n v="1.187393488601486E-3"/>
    <n v="2.3632376651723688E-3"/>
    <n v="4.1778699915545814E-3"/>
    <n v="6.7664818787986211E-3"/>
    <n v="1.0226184818385083E-2"/>
    <n v="1.4582833586147238E-2"/>
    <n v="1.975106585601007E-2"/>
    <n v="2.5494125878256068E-2"/>
    <n v="3.1396008070816127E-2"/>
    <n v="3.6863994655881298E-2"/>
    <n v="4.118113339727069E-2"/>
    <n v="4.3620716895989335E-2"/>
    <n v="4.3614751957517975E-2"/>
    <n v="4.0937871005319926E-2"/>
    <n v="3.5839250639474803E-2"/>
    <n v="2.9048886857468776E-2"/>
    <n v="2.1619220931747927E-2"/>
    <n v="1.4639606366060133E-2"/>
    <n v="8.9303494485107691E-3"/>
    <n v="4.2652818384974365E-3"/>
    <n v="0.42652818384974378"/>
    <n v="24.007783612882168"/>
    <n v="41.186308217157986"/>
    <s v="C-All-HVAC-ER-All-All-E"/>
    <s v="C-All-HVAC-ER-All-All-E"/>
    <n v="0.42652818384974378"/>
    <n v="1.187393488601486E-3"/>
    <n v="3.550631153773855E-3"/>
    <n v="7.7285011453284364E-3"/>
    <n v="1.4494983024127057E-2"/>
    <n v="2.4721167842512139E-2"/>
    <n v="3.9304001428659377E-2"/>
    <n v="5.9055067284669444E-2"/>
    <n v="8.4549193162925515E-2"/>
    <n v="0.11594520123374163"/>
    <n v="0.15280919588962294"/>
    <n v="0.19399032928689364"/>
    <n v="0.23761104618288298"/>
    <n v="0.28122579814040094"/>
    <n v="0.32216366914572087"/>
    <n v="0.35800291978519566"/>
    <n v="0.38705180664266442"/>
    <n v="0.40867102757441237"/>
    <n v="0.42331063394047252"/>
    <n v="0.42652818384974378"/>
    <n v="0.42652818384974378"/>
    <n v="1.115402121220601E-3"/>
    <n v="2.291246297791484E-3"/>
    <n v="4.1058786241736965E-3"/>
    <n v="6.6944905114177363E-3"/>
    <n v="1.0154193451004198E-2"/>
    <n v="1.4510842218766353E-2"/>
    <n v="1.9679074488629184E-2"/>
    <n v="2.5422134510875181E-2"/>
    <n v="3.1324016703435244E-2"/>
    <n v="3.6792003288500415E-2"/>
    <n v="4.1109142029889807E-2"/>
    <n v="4.3548725528608452E-2"/>
    <n v="4.3542760590137092E-2"/>
    <n v="4.0865879637939043E-2"/>
    <n v="3.5767259272093919E-2"/>
    <n v="2.8976895490087889E-2"/>
    <n v="2.154722956436704E-2"/>
    <n v="1.4567614998679248E-2"/>
    <n v="8.8583580811298843E-3"/>
    <n v="4.1932904711165517E-3"/>
    <n v="0.42508835650212606"/>
    <n v="0.42508835650212606"/>
    <n v="1.115402121220601E-3"/>
    <n v="3.406648419012085E-3"/>
    <n v="7.5125270431857811E-3"/>
    <n v="1.4207017554603518E-2"/>
    <n v="2.4361211005607716E-2"/>
    <n v="3.8872053224374072E-2"/>
    <n v="5.8551127713003255E-2"/>
    <n v="8.3973262223878437E-2"/>
    <n v="0.11529727892731367"/>
    <n v="0.15208928221581408"/>
    <n v="0.19319842424570388"/>
    <n v="0.23674714977431233"/>
    <n v="0.28028991036444939"/>
    <n v="0.32115579000238842"/>
    <n v="0.35692304927448232"/>
    <n v="0.38589994476457024"/>
    <n v="0.40744717432893729"/>
    <n v="0.42201478932761655"/>
    <n v="0.42508835650212606"/>
    <n v="0.42508835650212606"/>
  </r>
  <r>
    <x v="61"/>
    <s v="Under $20"/>
    <n v="18.358883242303666"/>
    <s v="HVAC"/>
    <s v="Rural"/>
    <s v="SC-Retro"/>
    <s v="M_Input"/>
    <x v="2"/>
    <s v="SGSWindow-(Apackaged VAV with Electric reheat)"/>
    <s v="SGSWindow-Mid-rise Office (Apackaged VAV with Electric reheat)-Spokane"/>
    <n v="4.5276540744540824E-4"/>
    <n v="9.0112694286570633E-4"/>
    <n v="1.5930650008937456E-3"/>
    <n v="2.5801294635989427E-3"/>
    <n v="3.8993499462098825E-3"/>
    <n v="5.560585141928893E-3"/>
    <n v="7.5312855137096117E-3"/>
    <n v="9.7211736476071897E-3"/>
    <n v="1.1971622316276026E-2"/>
    <n v="1.405662210603314E-2"/>
    <n v="1.5702791720409004E-2"/>
    <n v="1.6633030118545573E-2"/>
    <n v="1.6630755625866189E-2"/>
    <n v="1.561003325654252E-2"/>
    <n v="1.36658766231166E-2"/>
    <n v="1.1076640743034771E-2"/>
    <n v="8.2436323491583089E-3"/>
    <n v="5.5822331895860732E-3"/>
    <n v="3.4052345288225583E-3"/>
    <n v="1.6263960414262756E-3"/>
    <n v="0.16263960414262754"/>
    <n v="8.1653193384499989"/>
    <n v="18.358883242303666"/>
    <s v="C-All-HVAC-ER-All-All-E"/>
    <s v="C-All-HVAC-ER-All-All-E"/>
    <n v="0.16263960414262754"/>
    <n v="4.5276540744540824E-4"/>
    <n v="1.3538923503111145E-3"/>
    <n v="2.9469573512048604E-3"/>
    <n v="5.5270868148038031E-3"/>
    <n v="9.4264367610136859E-3"/>
    <n v="1.4987021902942578E-2"/>
    <n v="2.251830741665219E-2"/>
    <n v="3.2239481064259376E-2"/>
    <n v="4.4211103380535403E-2"/>
    <n v="5.8267725486568542E-2"/>
    <n v="7.3970517206977546E-2"/>
    <n v="9.0603547325523115E-2"/>
    <n v="0.1072343029513893"/>
    <n v="0.12284433620793182"/>
    <n v="0.13651021283104842"/>
    <n v="0.14758685357408319"/>
    <n v="0.1558304859232415"/>
    <n v="0.16141271911282756"/>
    <n v="0.16263960414262754"/>
    <n v="0.16263960414262754"/>
    <n v="4.253143551214233E-4"/>
    <n v="8.7367589054172139E-4"/>
    <n v="1.5656139485697607E-3"/>
    <n v="2.5526784112749577E-3"/>
    <n v="3.8718988938858975E-3"/>
    <n v="5.533134089604908E-3"/>
    <n v="7.5038344613856268E-3"/>
    <n v="9.6937225952832048E-3"/>
    <n v="1.1944171263952041E-2"/>
    <n v="1.4029171053709155E-2"/>
    <n v="1.5675340668085017E-2"/>
    <n v="1.6605579066221586E-2"/>
    <n v="1.6603304573542203E-2"/>
    <n v="1.5582582204218536E-2"/>
    <n v="1.3638425570792615E-2"/>
    <n v="1.1049189690710786E-2"/>
    <n v="8.216181296834324E-3"/>
    <n v="5.5547821372620883E-3"/>
    <n v="3.3777834764985733E-3"/>
    <n v="1.5989449891022907E-3"/>
    <n v="0.16209058309614785"/>
    <n v="0.16209058309614785"/>
    <n v="4.253143551214233E-4"/>
    <n v="1.2989902456631446E-3"/>
    <n v="2.8646041942329056E-3"/>
    <n v="5.4172826055078633E-3"/>
    <n v="9.2891814993937612E-3"/>
    <n v="1.4822315588998668E-2"/>
    <n v="2.2326150050384297E-2"/>
    <n v="3.2019872645667503E-2"/>
    <n v="4.3964043909619541E-2"/>
    <n v="5.7993214963328696E-2"/>
    <n v="7.366855563141371E-2"/>
    <n v="9.0274134697635289E-2"/>
    <n v="0.10687743927117749"/>
    <n v="0.12246002147539603"/>
    <n v="0.13609844704618865"/>
    <n v="0.14714763673689943"/>
    <n v="0.15536381803373375"/>
    <n v="0.16091860017099585"/>
    <n v="0.16209058309614785"/>
    <n v="0.16209058309614785"/>
  </r>
  <r>
    <x v="61"/>
    <s v="Under $25"/>
    <n v="23.79212254188889"/>
    <s v="HVAC"/>
    <s v="Rural"/>
    <s v="SC-Retro"/>
    <s v="M_Input"/>
    <x v="2"/>
    <s v="SGSWindow-(Apackaged VAV with Electric reheat)"/>
    <s v="SGSWindow-Mid-rise Office (Apackaged VAV with Electric reheat)-Missoula"/>
    <n v="7.5683523496418022E-5"/>
    <n v="1.5063090296238066E-4"/>
    <n v="2.6629413476337731E-4"/>
    <n v="4.3129021270388448E-4"/>
    <n v="6.5180894657972609E-4"/>
    <n v="9.2949829938973681E-4"/>
    <n v="1.2589173438648813E-3"/>
    <n v="1.6249754554407932E-3"/>
    <n v="2.0011567667597612E-3"/>
    <n v="2.3496819146248517E-3"/>
    <n v="2.6248529295476897E-3"/>
    <n v="2.7803500556639956E-3"/>
    <n v="2.7799698551952499E-3"/>
    <n v="2.6093475767444783E-3"/>
    <n v="2.2843655400716597E-3"/>
    <n v="1.8515531137124975E-3"/>
    <n v="1.3779920734526996E-3"/>
    <n v="9.3311695155832465E-4"/>
    <n v="5.6921342318765912E-4"/>
    <n v="2.7186569687439829E-4"/>
    <n v="2.7186569687439825E-2"/>
    <n v="11.729137966796538"/>
    <n v="23.79212254188889"/>
    <s v="C-All-HVAC-ER-All-All-E"/>
    <s v="C-All-HVAC-ER-All-All-E"/>
    <n v="2.7186569687439825E-2"/>
    <n v="7.5683523496418022E-5"/>
    <n v="2.263144264587987E-4"/>
    <n v="4.92608561222176E-4"/>
    <n v="9.2389877392606043E-4"/>
    <n v="1.5757077205057865E-3"/>
    <n v="2.5052060198955234E-3"/>
    <n v="3.7641233637604049E-3"/>
    <n v="5.3890988192011983E-3"/>
    <n v="7.3902555859609595E-3"/>
    <n v="9.7399375005858112E-3"/>
    <n v="1.2364790430133501E-2"/>
    <n v="1.5145140485797496E-2"/>
    <n v="1.7925110340992746E-2"/>
    <n v="2.0534457917737226E-2"/>
    <n v="2.2818823457808887E-2"/>
    <n v="2.4670376571521383E-2"/>
    <n v="2.6048368644974083E-2"/>
    <n v="2.6981485596532406E-2"/>
    <n v="2.7186569687439825E-2"/>
    <n v="2.7186569687439825E-2"/>
    <n v="7.1094850577950366E-5"/>
    <n v="1.4604223004391302E-4"/>
    <n v="2.6170546184490964E-4"/>
    <n v="4.2670153978541681E-4"/>
    <n v="6.4722027366125848E-4"/>
    <n v="9.2490962647126919E-4"/>
    <n v="1.2543286709464135E-3"/>
    <n v="1.6203867825223255E-3"/>
    <n v="1.9965680938412935E-3"/>
    <n v="2.345093241706384E-3"/>
    <n v="2.620264256629222E-3"/>
    <n v="2.7757613827455278E-3"/>
    <n v="2.7753811822767822E-3"/>
    <n v="2.6047589038260105E-3"/>
    <n v="2.279776867153192E-3"/>
    <n v="1.8469644407940297E-3"/>
    <n v="1.3734034005342319E-3"/>
    <n v="9.2852827863985703E-4"/>
    <n v="5.6462475026919151E-4"/>
    <n v="2.6727702395593062E-4"/>
    <n v="2.7094796229070472E-2"/>
    <n v="2.7094796229070472E-2"/>
    <n v="7.1094850577950366E-5"/>
    <n v="2.1713708062186338E-4"/>
    <n v="4.7884254246677305E-4"/>
    <n v="9.0554408225218986E-4"/>
    <n v="1.5527643559134483E-3"/>
    <n v="2.4776739823847175E-3"/>
    <n v="3.7320026533311313E-3"/>
    <n v="5.3523894358534566E-3"/>
    <n v="7.3489575296947496E-3"/>
    <n v="9.6940507714011331E-3"/>
    <n v="1.2314315028030355E-2"/>
    <n v="1.5090076410775883E-2"/>
    <n v="1.7865457593052664E-2"/>
    <n v="2.0470216496878673E-2"/>
    <n v="2.2749993364031863E-2"/>
    <n v="2.4596957804825893E-2"/>
    <n v="2.5970361205360126E-2"/>
    <n v="2.6898889483999981E-2"/>
    <n v="2.7094796229070472E-2"/>
    <n v="2.7094796229070472E-2"/>
  </r>
  <r>
    <x v="61"/>
    <s v="Over $160"/>
    <n v="193.705627947615"/>
    <s v="HVAC"/>
    <s v="Rural"/>
    <s v="SC-Retro"/>
    <s v="M_Input"/>
    <x v="2"/>
    <s v="SGSWindow-(Apackaged VAV with Gas)"/>
    <s v="SGSWindow-Mid-rise Office (Apackaged VAV with Gas)-Portland"/>
    <n v="1.429905819678073E-3"/>
    <n v="2.8459035047366035E-3"/>
    <n v="5.0311549390576636E-3"/>
    <n v="8.1484629233027957E-3"/>
    <n v="1.2314772925136018E-2"/>
    <n v="1.7561220279882456E-2"/>
    <n v="2.3785008325771892E-2"/>
    <n v="3.0701026501214455E-2"/>
    <n v="3.7808304564643673E-2"/>
    <n v="4.4393068516074129E-2"/>
    <n v="4.9591936347108859E-2"/>
    <n v="5.2529778499601186E-2"/>
    <n v="5.2522595286693174E-2"/>
    <n v="4.9298990231690189E-2"/>
    <n v="4.3159031571450353E-2"/>
    <n v="3.4981809123433065E-2"/>
    <n v="2.6034713954531011E-2"/>
    <n v="1.7629588288614224E-2"/>
    <n v="1.0754277137922008E-2"/>
    <n v="5.1364197142583544E-3"/>
    <n v="0.51364197142583545"/>
    <n v="164.27478723307323"/>
    <n v="193.705627947615"/>
    <s v="C-All-HVAC-Vent-All-All-E"/>
    <s v="C-All-HVAC-ER-All-All-E"/>
    <n v="0.51364197142583545"/>
    <n v="1.429905819678073E-3"/>
    <n v="4.2758093244146768E-3"/>
    <n v="9.3069642634723403E-3"/>
    <n v="1.7455427186775136E-2"/>
    <n v="2.9770200111911154E-2"/>
    <n v="4.733142039179361E-2"/>
    <n v="7.1116428717565502E-2"/>
    <n v="0.10181745521877995"/>
    <n v="0.13962575978342362"/>
    <n v="0.18401882829949776"/>
    <n v="0.23361076464660663"/>
    <n v="0.28614054314620779"/>
    <n v="0.33866313843290097"/>
    <n v="0.38796212866459118"/>
    <n v="0.43112116023604152"/>
    <n v="0.46610296935947459"/>
    <n v="0.49213768331400559"/>
    <n v="0.50976727160261981"/>
    <n v="0.51364197142583545"/>
    <n v="0.51364197142583545"/>
    <n v="1.3432109909016802E-3"/>
    <n v="2.759208675960211E-3"/>
    <n v="4.9444601102812706E-3"/>
    <n v="8.0617680945264027E-3"/>
    <n v="1.2228078096359625E-2"/>
    <n v="1.7474525451106063E-2"/>
    <n v="2.3698313496995499E-2"/>
    <n v="3.0614331672438062E-2"/>
    <n v="3.772160973586728E-2"/>
    <n v="4.4306373687297736E-2"/>
    <n v="4.9505241518332466E-2"/>
    <n v="5.2443083670824793E-2"/>
    <n v="5.2435900457916781E-2"/>
    <n v="4.9212295402913796E-2"/>
    <n v="4.307233674267396E-2"/>
    <n v="3.4895114294656672E-2"/>
    <n v="2.5948019125754618E-2"/>
    <n v="1.7542893459837831E-2"/>
    <n v="1.0667582309145615E-2"/>
    <n v="5.0497248854819614E-3"/>
    <n v="0.51190807485030765"/>
    <n v="0.51190807485030765"/>
    <n v="1.3432109909016802E-3"/>
    <n v="4.1024196668618916E-3"/>
    <n v="9.046879777143163E-3"/>
    <n v="1.7108647871669568E-2"/>
    <n v="2.9336725968029193E-2"/>
    <n v="4.6811251419135252E-2"/>
    <n v="7.0509564916130751E-2"/>
    <n v="0.10112389658856881"/>
    <n v="0.1388455063244361"/>
    <n v="0.18315188001173383"/>
    <n v="0.23265712153006629"/>
    <n v="0.28510020520089108"/>
    <n v="0.33753610565880787"/>
    <n v="0.38674840106172165"/>
    <n v="0.42982073780439561"/>
    <n v="0.46471585209905231"/>
    <n v="0.49066387122480692"/>
    <n v="0.50820676468464476"/>
    <n v="0.51190807485030765"/>
    <n v="0.51190807485030765"/>
  </r>
  <r>
    <x v="61"/>
    <s v="Under $130"/>
    <n v="118.05716215124204"/>
    <s v="HVAC"/>
    <s v="Rural"/>
    <s v="SC-Retro"/>
    <s v="M_Input"/>
    <x v="2"/>
    <s v="SGSWindow-(Apackaged VAV with Gas)"/>
    <s v="SGSWindow-Mid-rise Office (Apackaged VAV with Gas)-Spokane"/>
    <n v="4.2217075107214472E-4"/>
    <n v="8.4023521237503308E-4"/>
    <n v="1.48541703247316E-3"/>
    <n v="2.4057827201435914E-3"/>
    <n v="3.635859693373419E-3"/>
    <n v="5.1848404652066497E-3"/>
    <n v="7.0223749641140903E-3"/>
    <n v="9.0642860797794118E-3"/>
    <n v="1.1162665481292734E-2"/>
    <n v="1.3106775858879731E-2"/>
    <n v="1.4641709073884672E-2"/>
    <n v="1.5509088597053775E-2"/>
    <n v="1.5506967798364272E-2"/>
    <n v="1.4555218565301519E-2"/>
    <n v="1.274243416826413E-2"/>
    <n v="1.0328160378301738E-2"/>
    <n v="7.6865864820434985E-3"/>
    <n v="5.2050256922323698E-3"/>
    <n v="3.1751330710554702E-3"/>
    <n v="1.5164957990578861E-3"/>
    <n v="0.15164957990578862"/>
    <n v="124.74716353874204"/>
    <n v="118.05716215124204"/>
    <s v="C-All-HVAC-Vent-All-All-E"/>
    <s v="C-All-HVAC-ER-All-All-E"/>
    <n v="0.15164957990578862"/>
    <n v="4.2217075107214472E-4"/>
    <n v="1.2624059634471778E-3"/>
    <n v="2.747822995920338E-3"/>
    <n v="5.153605716063929E-3"/>
    <n v="8.7894654094373484E-3"/>
    <n v="1.3974305874643999E-2"/>
    <n v="2.0996680838758087E-2"/>
    <n v="3.0060966918537498E-2"/>
    <n v="4.1223632399830235E-2"/>
    <n v="5.4330408258709967E-2"/>
    <n v="6.8972117332594646E-2"/>
    <n v="8.4481205929648417E-2"/>
    <n v="9.9988173728012691E-2"/>
    <n v="0.11454339229331421"/>
    <n v="0.12728582646157835"/>
    <n v="0.13761398683988008"/>
    <n v="0.14530057332192359"/>
    <n v="0.15050559901415594"/>
    <n v="0.15164957990578862"/>
    <n v="0.15164957990578862"/>
    <n v="3.9657464503850342E-4"/>
    <n v="8.1463910634139178E-4"/>
    <n v="1.4598209264395188E-3"/>
    <n v="2.3801866141099502E-3"/>
    <n v="3.6102635873397778E-3"/>
    <n v="5.1592443591730085E-3"/>
    <n v="6.9967788580804491E-3"/>
    <n v="9.0386899737457706E-3"/>
    <n v="1.1137069375259092E-2"/>
    <n v="1.3081179752846089E-2"/>
    <n v="1.4616112967851031E-2"/>
    <n v="1.5483492491020134E-2"/>
    <n v="1.5481371692330631E-2"/>
    <n v="1.4529622459267878E-2"/>
    <n v="1.2716838062230489E-2"/>
    <n v="1.0302564272268097E-2"/>
    <n v="7.6609903760098573E-3"/>
    <n v="5.1794295861987286E-3"/>
    <n v="3.149536965021829E-3"/>
    <n v="1.4908996930242449E-3"/>
    <n v="0.15113765778511579"/>
    <n v="0.15113765778511579"/>
    <n v="3.9657464503850342E-4"/>
    <n v="1.2112137513798952E-3"/>
    <n v="2.671034677819414E-3"/>
    <n v="5.0512212919293642E-3"/>
    <n v="8.6614848792691424E-3"/>
    <n v="1.3820729238442152E-2"/>
    <n v="2.0817508096522601E-2"/>
    <n v="2.9856198070268371E-2"/>
    <n v="4.0993267445527462E-2"/>
    <n v="5.4074447198373551E-2"/>
    <n v="6.8690560166224587E-2"/>
    <n v="8.4174052657244716E-2"/>
    <n v="9.9655424349575347E-2"/>
    <n v="0.11418504680884323"/>
    <n v="0.12690188487107371"/>
    <n v="0.13720444914334179"/>
    <n v="0.14486543951935166"/>
    <n v="0.1500448691055504"/>
    <n v="0.15113765778511579"/>
    <n v="0.15113765778511579"/>
  </r>
  <r>
    <x v="61"/>
    <s v="Over $160"/>
    <n v="158.75440987411011"/>
    <s v="HVAC"/>
    <s v="Rural"/>
    <s v="SC-Retro"/>
    <s v="M_Input"/>
    <x v="2"/>
    <s v="SGSWindow-(Apackaged VAV with Gas)"/>
    <s v="SGSWindow-Mid-rise Office (Apackaged VAV with Gas)-Missoula"/>
    <n v="6.6588796355919203E-5"/>
    <n v="1.3252990953499825E-4"/>
    <n v="2.3429413816038148E-4"/>
    <n v="3.7946299032178731E-4"/>
    <n v="5.7348245961114379E-4"/>
    <n v="8.1780247683851265E-4"/>
    <n v="1.1076359393272807E-3"/>
    <n v="1.4297056305899289E-3"/>
    <n v="1.7606820383348322E-3"/>
    <n v="2.0673256646348615E-3"/>
    <n v="2.3094299672525341E-3"/>
    <n v="2.4462413363133232E-3"/>
    <n v="2.4459068237217036E-3"/>
    <n v="2.2957878595315775E-3"/>
    <n v="2.0098582191077612E-3"/>
    <n v="1.6290559362898173E-3"/>
    <n v="1.2124017133472316E-3"/>
    <n v="8.2098628331586816E-4"/>
    <n v="5.0081226360308912E-4"/>
    <n v="2.3919617756943049E-4"/>
    <n v="2.3919617756943044E-2"/>
    <n v="153.67947988360874"/>
    <n v="158.75440987411011"/>
    <s v="C-All-HVAC-Vent-All-All-E"/>
    <s v="C-All-HVAC-ER-All-All-E"/>
    <n v="2.3919617756943044E-2"/>
    <n v="6.6588796355919203E-5"/>
    <n v="1.9911870589091747E-4"/>
    <n v="4.3341284405129895E-4"/>
    <n v="8.1287583437308626E-4"/>
    <n v="1.3863582939842301E-3"/>
    <n v="2.2041607708227426E-3"/>
    <n v="3.3117967101500235E-3"/>
    <n v="4.7415023407399526E-3"/>
    <n v="6.5021843790747848E-3"/>
    <n v="8.5695100437096459E-3"/>
    <n v="1.0878940010962179E-2"/>
    <n v="1.3325181347275502E-2"/>
    <n v="1.5771088170997205E-2"/>
    <n v="1.8066876030528783E-2"/>
    <n v="2.0076734249636546E-2"/>
    <n v="2.1705790185926364E-2"/>
    <n v="2.2918191899273594E-2"/>
    <n v="2.3739178182589461E-2"/>
    <n v="2.3919617756943044E-2"/>
    <n v="2.3919617756943044E-2"/>
    <n v="6.2551534447437564E-5"/>
    <n v="1.2849264762651661E-4"/>
    <n v="2.3025687625189984E-4"/>
    <n v="3.7542572841330567E-4"/>
    <n v="5.694451977026621E-4"/>
    <n v="8.1376521493003095E-4"/>
    <n v="1.1035986774187991E-3"/>
    <n v="1.4256683686814473E-3"/>
    <n v="1.7566447764263506E-3"/>
    <n v="2.0632884027263799E-3"/>
    <n v="2.3053927053440526E-3"/>
    <n v="2.4422040744048416E-3"/>
    <n v="2.441869561813222E-3"/>
    <n v="2.2917505976230959E-3"/>
    <n v="2.0058209571992796E-3"/>
    <n v="1.6250186743813357E-3"/>
    <n v="1.2083644514387501E-3"/>
    <n v="8.1694902140738647E-4"/>
    <n v="4.9677500169460743E-4"/>
    <n v="2.3515891566094885E-4"/>
    <n v="2.383887251877341E-2"/>
    <n v="2.383887251877341E-2"/>
    <n v="6.2551534447437564E-5"/>
    <n v="1.9104418207395419E-4"/>
    <n v="4.2130105832585403E-4"/>
    <n v="7.967267867391597E-4"/>
    <n v="1.3661719844418217E-3"/>
    <n v="2.1799371993718526E-3"/>
    <n v="3.283535876790652E-3"/>
    <n v="4.7092042454720991E-3"/>
    <n v="6.4658490218984493E-3"/>
    <n v="8.5291374246248292E-3"/>
    <n v="1.0834530129968881E-2"/>
    <n v="1.3276734204373723E-2"/>
    <n v="1.5718603766186945E-2"/>
    <n v="1.801035436381004E-2"/>
    <n v="2.001617532100932E-2"/>
    <n v="2.1641193995390655E-2"/>
    <n v="2.2849558446829406E-2"/>
    <n v="2.3666507468236793E-2"/>
    <n v="2.383887251877341E-2"/>
    <n v="2.383887251877341E-2"/>
  </r>
  <r>
    <x v="61"/>
    <s v="Over $160"/>
    <n v="133.28521800807275"/>
    <s v="HVAC"/>
    <s v="Rural"/>
    <s v="SC-Retro"/>
    <s v="M_Input"/>
    <x v="2"/>
    <s v="SGSWindow-(VAV with Central Chillers / Gas Boilers)"/>
    <s v="SGSWindow-High-rise Office (VAV with Central Chillers / Gas Boilers)-Portland"/>
    <n v="4.0228056042729949E-4"/>
    <n v="8.0064829518996389E-4"/>
    <n v="1.415432961127719E-3"/>
    <n v="2.292436457210389E-3"/>
    <n v="3.4645594735560883E-3"/>
    <n v="4.9405614263244788E-3"/>
    <n v="6.6915221599795193E-3"/>
    <n v="8.637230492133028E-3"/>
    <n v="1.0636746658248543E-2"/>
    <n v="1.2489262045072618E-2"/>
    <n v="1.3951878278865527E-2"/>
    <n v="1.4778392005355316E-2"/>
    <n v="1.4776371126165557E-2"/>
    <n v="1.3869462691864036E-2"/>
    <n v="1.2142085981558862E-2"/>
    <n v="9.8415585035549671E-3"/>
    <n v="7.3244399568575111E-3"/>
    <n v="4.9597956447530091E-3"/>
    <n v="3.0255395666602459E-3"/>
    <n v="1.445047479915062E-3"/>
    <n v="0.1445047479915062"/>
    <n v="107.47620711512945"/>
    <n v="133.28521800807275"/>
    <s v="C-All-HVAC-Vent-All-All-E"/>
    <s v="C-All-HVAC-ER-All-All-E"/>
    <n v="0.1445047479915062"/>
    <n v="4.0228056042729949E-4"/>
    <n v="1.2029288556172635E-3"/>
    <n v="2.6183618167449824E-3"/>
    <n v="4.9107982739553715E-3"/>
    <n v="8.3753577475114589E-3"/>
    <n v="1.3315919173835938E-2"/>
    <n v="2.0007441333815455E-2"/>
    <n v="2.8644671825948483E-2"/>
    <n v="3.9281418484197028E-2"/>
    <n v="5.1770680529269648E-2"/>
    <n v="6.572255880813517E-2"/>
    <n v="8.0500950813490485E-2"/>
    <n v="9.5277321939656046E-2"/>
    <n v="0.10914678463152008"/>
    <n v="0.12128887061307894"/>
    <n v="0.13113042911663392"/>
    <n v="0.13845486907349142"/>
    <n v="0.14341466471824443"/>
    <n v="0.1445047479915062"/>
    <n v="0.1445047479915062"/>
    <n v="3.778903916299112E-4"/>
    <n v="7.762581263925756E-4"/>
    <n v="1.3910427923303306E-3"/>
    <n v="2.2680462884130006E-3"/>
    <n v="3.4401693047586999E-3"/>
    <n v="4.9161712575270904E-3"/>
    <n v="6.6671319911821309E-3"/>
    <n v="8.6128403233356396E-3"/>
    <n v="1.0612356489451155E-2"/>
    <n v="1.246487187627523E-2"/>
    <n v="1.3927488110068139E-2"/>
    <n v="1.4754001836557928E-2"/>
    <n v="1.4751980957368169E-2"/>
    <n v="1.3845072523066647E-2"/>
    <n v="1.2117695812761474E-2"/>
    <n v="9.8171683347575787E-3"/>
    <n v="7.3000497880601227E-3"/>
    <n v="4.9354054759556207E-3"/>
    <n v="3.0011493978628575E-3"/>
    <n v="1.4206573111176738E-3"/>
    <n v="0.14401694461555845"/>
    <n v="0.14401694461555845"/>
    <n v="3.778903916299112E-4"/>
    <n v="1.1541485180224867E-3"/>
    <n v="2.5451913103528173E-3"/>
    <n v="4.8132375987658179E-3"/>
    <n v="8.2534069035245169E-3"/>
    <n v="1.3169578161051607E-2"/>
    <n v="1.983671015223374E-2"/>
    <n v="2.844955047556938E-2"/>
    <n v="3.9061906965020536E-2"/>
    <n v="5.1526778841295764E-2"/>
    <n v="6.5454266951363901E-2"/>
    <n v="8.0208268787921824E-2"/>
    <n v="9.4960249745289993E-2"/>
    <n v="0.10880532226835664"/>
    <n v="0.12092301808111811"/>
    <n v="0.13074018641587568"/>
    <n v="0.1380402362039358"/>
    <n v="0.14297564167989141"/>
    <n v="0.14401694461555845"/>
    <n v="0.14401694461555845"/>
  </r>
  <r>
    <x v="61"/>
    <s v="Under $115"/>
    <n v="104.87826723266785"/>
    <s v="HVAC"/>
    <s v="Rural"/>
    <s v="SC-Retro"/>
    <s v="M_Input"/>
    <x v="2"/>
    <s v="SGSWindow-(VAV with Central Chillers / Gas Boilers)"/>
    <s v="SGSWindow-High-rise Office (VAV with Central Chillers / Gas Boilers)-Spokane"/>
    <n v="1.0353177075587253E-4"/>
    <n v="2.0605652847266508E-4"/>
    <n v="3.6427880257530889E-4"/>
    <n v="5.8998626607313523E-4"/>
    <n v="8.9164630974287052E-4"/>
    <n v="1.2715132753425011E-3"/>
    <n v="1.7221442108437182E-3"/>
    <n v="2.2228957977171618E-3"/>
    <n v="2.7374954818605965E-3"/>
    <n v="3.2142627364022394E-3"/>
    <n v="3.5906847252252152E-3"/>
    <n v="3.8033980354747351E-3"/>
    <n v="3.8028779377579139E-3"/>
    <n v="3.569474076490197E-3"/>
    <n v="3.1249127748195732E-3"/>
    <n v="2.5328441866250702E-3"/>
    <n v="1.8850332656468684E-3"/>
    <n v="1.2764634342338377E-3"/>
    <n v="7.7865922354182309E-4"/>
    <n v="3.7190045738974971E-4"/>
    <n v="3.7190045738974983E-2"/>
    <n v="93.896439339753798"/>
    <n v="104.87826723266785"/>
    <s v="C-All-HVAC-Vent-All-All-E"/>
    <s v="C-All-HVAC-ER-All-All-E"/>
    <n v="3.7190045738974983E-2"/>
    <n v="1.0353177075587253E-4"/>
    <n v="3.0958829922853764E-4"/>
    <n v="6.7386710180384647E-4"/>
    <n v="1.2638533678769816E-3"/>
    <n v="2.1554996776198521E-3"/>
    <n v="3.4270129529623532E-3"/>
    <n v="5.1491571638060717E-3"/>
    <n v="7.372052961523233E-3"/>
    <n v="1.0109548443383829E-2"/>
    <n v="1.3323811179786069E-2"/>
    <n v="1.6914495905011283E-2"/>
    <n v="2.0717893940486017E-2"/>
    <n v="2.4520771878243929E-2"/>
    <n v="2.8090245954734125E-2"/>
    <n v="3.1215158729553698E-2"/>
    <n v="3.3748002916178771E-2"/>
    <n v="3.5633036181825638E-2"/>
    <n v="3.6909499616059473E-2"/>
    <n v="3.7190045738974983E-2"/>
    <n v="3.7190045738974983E-2"/>
    <n v="9.7254665638125769E-5"/>
    <n v="1.9977942335491831E-4"/>
    <n v="3.5800169745756213E-4"/>
    <n v="5.8370916095538841E-4"/>
    <n v="8.853692046251237E-4"/>
    <n v="1.2652361702247543E-3"/>
    <n v="1.7158671057259714E-3"/>
    <n v="2.2166186925994149E-3"/>
    <n v="2.7312183767428497E-3"/>
    <n v="3.2079856312844926E-3"/>
    <n v="3.5844076201074684E-3"/>
    <n v="3.7971209303569882E-3"/>
    <n v="3.7966008326401671E-3"/>
    <n v="3.5631969713724502E-3"/>
    <n v="3.1186356697018264E-3"/>
    <n v="2.5265670815073234E-3"/>
    <n v="1.8787561605291216E-3"/>
    <n v="1.2701863291160909E-3"/>
    <n v="7.7238211842407627E-4"/>
    <n v="3.6562335227200294E-4"/>
    <n v="3.7064503636620047E-2"/>
    <n v="3.7064503636620047E-2"/>
    <n v="9.7254665638125769E-5"/>
    <n v="2.9703408899304411E-4"/>
    <n v="6.5503578645060624E-4"/>
    <n v="1.2387449474059948E-3"/>
    <n v="2.1241141520311185E-3"/>
    <n v="3.3893503222558728E-3"/>
    <n v="5.105217427981844E-3"/>
    <n v="7.3218361205812585E-3"/>
    <n v="1.0053054497324108E-2"/>
    <n v="1.3261040128608601E-2"/>
    <n v="1.6845447748716068E-2"/>
    <n v="2.0642568679073055E-2"/>
    <n v="2.4439169511713221E-2"/>
    <n v="2.8002366483085669E-2"/>
    <n v="3.1121002152787496E-2"/>
    <n v="3.3647569234294822E-2"/>
    <n v="3.5526325394823942E-2"/>
    <n v="3.679651172394003E-2"/>
    <n v="3.7064503636620047E-2"/>
    <n v="3.7064503636620047E-2"/>
  </r>
  <r>
    <x v="61"/>
    <s v="Under $115"/>
    <n v="114.56581647599319"/>
    <s v="HVAC"/>
    <s v="Rural"/>
    <s v="SC-Retro"/>
    <s v="M_Input"/>
    <x v="2"/>
    <s v="SGSWindow-(VAV with Central Chillers / Gas Boilers)"/>
    <s v="SGSWindow-High-rise Office (VAV with Central Chillers / Gas Boilers)-Missoula"/>
    <n v="1.8556080442202666E-5"/>
    <n v="3.6931673147905807E-5"/>
    <n v="6.5289975382684903E-5"/>
    <n v="1.0574370102161997E-4"/>
    <n v="1.5981046715211682E-4"/>
    <n v="2.2789432121487907E-4"/>
    <n v="3.0866125708254672E-4"/>
    <n v="3.9841135659059754E-4"/>
    <n v="4.9064346142935319E-4"/>
    <n v="5.7609483024969211E-4"/>
    <n v="6.4356123842388856E-4"/>
    <n v="6.8168601178862306E-4"/>
    <n v="6.8159279426707731E-4"/>
    <n v="6.3975963722181541E-4"/>
    <n v="5.6008056658423994E-4"/>
    <n v="4.5396364933625235E-4"/>
    <n v="3.3785599008106609E-4"/>
    <n v="2.2878154207393224E-4"/>
    <n v="1.3955970310964246E-4"/>
    <n v="6.6656010550507455E-5"/>
    <n v="6.6656010550507471E-3"/>
    <n v="101.44610828053001"/>
    <n v="114.56581647599319"/>
    <s v="C-All-HVAC-Vent-All-All-E"/>
    <s v="C-All-HVAC-ER-All-All-E"/>
    <n v="6.6656010550507471E-3"/>
    <n v="1.8556080442202666E-5"/>
    <n v="5.5487753590108473E-5"/>
    <n v="1.2077772897279337E-4"/>
    <n v="2.2652142999441332E-4"/>
    <n v="3.8633189714653015E-4"/>
    <n v="6.1422621836140919E-4"/>
    <n v="9.2288747544395596E-4"/>
    <n v="1.3212988320345535E-3"/>
    <n v="1.8119422934639068E-3"/>
    <n v="2.3880371237135988E-3"/>
    <n v="3.0315983621374875E-3"/>
    <n v="3.7132843739261104E-3"/>
    <n v="4.3948771681931878E-3"/>
    <n v="5.0346368054150032E-3"/>
    <n v="5.594717371999243E-3"/>
    <n v="6.0486810213354952E-3"/>
    <n v="6.3865370114165616E-3"/>
    <n v="6.6153185534904941E-3"/>
    <n v="6.6656010550507471E-3"/>
    <n v="6.6656010550507471E-3"/>
    <n v="1.7431029970654887E-5"/>
    <n v="3.5806622676358028E-5"/>
    <n v="6.4164924911137117E-5"/>
    <n v="1.0461865055007218E-4"/>
    <n v="1.5868541668056905E-4"/>
    <n v="2.267692707433313E-4"/>
    <n v="3.0753620661099894E-4"/>
    <n v="3.9728630611904976E-4"/>
    <n v="4.8951841095780542E-4"/>
    <n v="5.7496977977814433E-4"/>
    <n v="6.4243618795234078E-4"/>
    <n v="6.8056096131707529E-4"/>
    <n v="6.8046774379552954E-4"/>
    <n v="6.3863458675026763E-4"/>
    <n v="5.5895551611269217E-4"/>
    <n v="4.5283859886470457E-4"/>
    <n v="3.3673093960951832E-4"/>
    <n v="2.2765649160238447E-4"/>
    <n v="1.3843465263809469E-4"/>
    <n v="6.553096007895967E-5"/>
    <n v="6.6431000456197917E-3"/>
    <n v="6.6431000456197917E-3"/>
    <n v="1.7431029970654887E-5"/>
    <n v="5.3237652647012916E-5"/>
    <n v="1.1740257755815003E-4"/>
    <n v="2.2202122810822221E-4"/>
    <n v="3.8070664478879123E-4"/>
    <n v="6.0747591553212256E-4"/>
    <n v="9.1501212214312156E-4"/>
    <n v="1.3122984282621713E-3"/>
    <n v="1.8018168392199769E-3"/>
    <n v="2.3767866189981211E-3"/>
    <n v="3.019222806950462E-3"/>
    <n v="3.6997837682675372E-3"/>
    <n v="4.3802515120630664E-3"/>
    <n v="5.0188860988133344E-3"/>
    <n v="5.5778416149260268E-3"/>
    <n v="6.0306802137907317E-3"/>
    <n v="6.3674111534002499E-3"/>
    <n v="6.5950676450026342E-3"/>
    <n v="6.6431000456197917E-3"/>
    <n v="6.6431000456197917E-3"/>
  </r>
  <r>
    <x v="61"/>
    <s v="Under $130"/>
    <n v="120.985339078766"/>
    <s v="HVAC"/>
    <s v="Rural"/>
    <s v="SC-Retro"/>
    <s v="M_Input"/>
    <x v="2"/>
    <s v="SGSWindow-(Apackaged VAV with Electric reheat)"/>
    <s v="SGSWindow-Small Office (AC with Ele Furnace)-Portland"/>
    <n v="1.3585796117117045E-3"/>
    <n v="2.7039448509304674E-3"/>
    <n v="4.7801921144046107E-3"/>
    <n v="7.7420033138128558E-3"/>
    <n v="1.1700490471963957E-2"/>
    <n v="1.6685235839097323E-2"/>
    <n v="2.2598570431066521E-2"/>
    <n v="2.9169605500704354E-2"/>
    <n v="3.5922360079963765E-2"/>
    <n v="4.2178664466753168E-2"/>
    <n v="4.711820366019305E-2"/>
    <n v="4.9909501098021433E-2"/>
    <n v="4.9902676196360692E-2"/>
    <n v="4.6839870210352588E-2"/>
    <n v="4.1006183447379232E-2"/>
    <n v="3.3236855184341094E-2"/>
    <n v="2.4736056800814501E-2"/>
    <n v="1.6750193531749571E-2"/>
    <n v="1.0217834949135E-2"/>
    <n v="4.8802060981586399E-3"/>
    <n v="0.48802060981586409"/>
    <n v="79.389119744834687"/>
    <n v="120.985339078766"/>
    <s v="C-All-HVAC-ER-All-All-E"/>
    <s v="C-All-HVAC-ER-All-All-E"/>
    <n v="0.48802060981586409"/>
    <n v="1.3585796117117045E-3"/>
    <n v="4.0625244626421716E-3"/>
    <n v="8.8427165770467824E-3"/>
    <n v="1.6584719890859637E-2"/>
    <n v="2.8285210362823596E-2"/>
    <n v="4.4970446201920922E-2"/>
    <n v="6.756901663298745E-2"/>
    <n v="9.6738622133691804E-2"/>
    <n v="0.13266098221365558"/>
    <n v="0.17483964668040874"/>
    <n v="0.22195785034060178"/>
    <n v="0.27186735143862323"/>
    <n v="0.32177002763498391"/>
    <n v="0.36860989784533649"/>
    <n v="0.40961608129271571"/>
    <n v="0.44285293647705681"/>
    <n v="0.46758899327787129"/>
    <n v="0.48433918680962085"/>
    <n v="0.48802060981586409"/>
    <n v="0.48802060981586409"/>
    <n v="1.2762092729134739E-3"/>
    <n v="2.621574512132237E-3"/>
    <n v="4.6978217756063799E-3"/>
    <n v="7.659632975014625E-3"/>
    <n v="1.1618120133165726E-2"/>
    <n v="1.6602865500299092E-2"/>
    <n v="2.251620009226829E-2"/>
    <n v="2.9087235161906123E-2"/>
    <n v="3.5839989741165534E-2"/>
    <n v="4.2096294127954938E-2"/>
    <n v="4.703583332139482E-2"/>
    <n v="4.9827130759223202E-2"/>
    <n v="4.9820305857562461E-2"/>
    <n v="4.6757499871554357E-2"/>
    <n v="4.0923813108581002E-2"/>
    <n v="3.3154484845542863E-2"/>
    <n v="2.465368646201627E-2"/>
    <n v="1.6667823192951341E-2"/>
    <n v="1.0135464610336769E-2"/>
    <n v="4.797835759360409E-3"/>
    <n v="0.4863732030398995"/>
    <n v="0.4863732030398995"/>
    <n v="1.2762092729134739E-3"/>
    <n v="3.8977837850457109E-3"/>
    <n v="8.5956055606520899E-3"/>
    <n v="1.6255238535666714E-2"/>
    <n v="2.7873358668832442E-2"/>
    <n v="4.4476224169131537E-2"/>
    <n v="6.6992424261399827E-2"/>
    <n v="9.6079659423305958E-2"/>
    <n v="0.13191964916447149"/>
    <n v="0.17401594329242642"/>
    <n v="0.22105177661382125"/>
    <n v="0.27087890737304443"/>
    <n v="0.32069921323060691"/>
    <n v="0.36745671310216127"/>
    <n v="0.40838052621074228"/>
    <n v="0.44153501105628512"/>
    <n v="0.46618869751830139"/>
    <n v="0.48285652071125273"/>
    <n v="0.4863732030398995"/>
    <n v="0.4863732030398995"/>
  </r>
  <r>
    <x v="61"/>
    <s v="Under $85"/>
    <n v="72.022421742247701"/>
    <s v="HVAC"/>
    <s v="Rural"/>
    <s v="SC-Retro"/>
    <s v="M_Input"/>
    <x v="2"/>
    <s v="SGSWindow-(Apackaged VAV with Electric reheat)"/>
    <s v="SGSWindow-Small Office (AC with Ele Furnace)-Spokane"/>
    <n v="4.8044816403889376E-4"/>
    <n v="9.5622319670703117E-4"/>
    <n v="1.6904673861734994E-3"/>
    <n v="2.7378824516716945E-3"/>
    <n v="4.1377620546852057E-3"/>
    <n v="5.9005676637162476E-3"/>
    <n v="7.9917596141679259E-3"/>
    <n v="1.0315540795504114E-2"/>
    <n v="1.2703585273606346E-2"/>
    <n v="1.4916065080008223E-2"/>
    <n v="1.6662883975439982E-2"/>
    <n v="1.7649998545488235E-2"/>
    <n v="1.7647584986912514E-2"/>
    <n v="1.6564454119866057E-2"/>
    <n v="1.4501428831773255E-2"/>
    <n v="1.1753883183646554E-2"/>
    <n v="8.7476604043392869E-3"/>
    <n v="5.9235393055000196E-3"/>
    <n v="3.6134356790318827E-3"/>
    <n v="1.7258363365527105E-3"/>
    <n v="0.17258363365527102"/>
    <n v="45.408358904300279"/>
    <n v="72.022421742247701"/>
    <s v="C-All-HVAC-ER-All-All-E"/>
    <s v="C-All-HVAC-ER-All-All-E"/>
    <n v="0.17258363365527102"/>
    <n v="4.8044816403889376E-4"/>
    <n v="1.4366713607459249E-3"/>
    <n v="3.1271387469194245E-3"/>
    <n v="5.865021198591119E-3"/>
    <n v="1.0002783253276325E-2"/>
    <n v="1.5903350916992572E-2"/>
    <n v="2.3895110531160498E-2"/>
    <n v="3.4210651326664614E-2"/>
    <n v="4.6914236600270956E-2"/>
    <n v="6.1830301680279177E-2"/>
    <n v="7.8493185655719167E-2"/>
    <n v="9.6143184201207404E-2"/>
    <n v="0.11379076918811992"/>
    <n v="0.13035522330798599"/>
    <n v="0.14485665213975923"/>
    <n v="0.1566105353234058"/>
    <n v="0.16535819572774507"/>
    <n v="0.17128173503324509"/>
    <n v="0.17258363365527102"/>
    <n v="0.17258363365527102"/>
    <n v="4.5131871317291876E-4"/>
    <n v="9.2709374584105616E-4"/>
    <n v="1.6613379353075243E-3"/>
    <n v="2.7087530008057196E-3"/>
    <n v="4.1086326038192308E-3"/>
    <n v="5.8714382128502727E-3"/>
    <n v="7.9626301633019501E-3"/>
    <n v="1.0286411344638138E-2"/>
    <n v="1.267445582274037E-2"/>
    <n v="1.4886935629142247E-2"/>
    <n v="1.6633754524574006E-2"/>
    <n v="1.7620869094622259E-2"/>
    <n v="1.7618455536046539E-2"/>
    <n v="1.6535324669000082E-2"/>
    <n v="1.4472299380907279E-2"/>
    <n v="1.1724753732780578E-2"/>
    <n v="8.7185309534733111E-3"/>
    <n v="5.8944098546340447E-3"/>
    <n v="3.5843062281659078E-3"/>
    <n v="1.6967068856867354E-3"/>
    <n v="0.17200104463795152"/>
    <n v="0.17200104463795152"/>
    <n v="4.5131871317291876E-4"/>
    <n v="1.3784124590139749E-3"/>
    <n v="3.039750394321499E-3"/>
    <n v="5.7485033951272186E-3"/>
    <n v="9.8571359989464494E-3"/>
    <n v="1.5728574211796721E-2"/>
    <n v="2.3691204375098671E-2"/>
    <n v="3.3977615719736808E-2"/>
    <n v="4.6652071542477178E-2"/>
    <n v="6.1539007171619427E-2"/>
    <n v="7.817276169619343E-2"/>
    <n v="9.5793630790815681E-2"/>
    <n v="0.11341208632686223"/>
    <n v="0.12994741099586232"/>
    <n v="0.14441971037676959"/>
    <n v="0.15614446410955019"/>
    <n v="0.16486299506302349"/>
    <n v="0.17075740491765753"/>
    <n v="0.17200104463795152"/>
    <n v="0.17200104463795152"/>
  </r>
  <r>
    <x v="61"/>
    <s v="Under $85"/>
    <n v="81.780363590782528"/>
    <s v="HVAC"/>
    <s v="Rural"/>
    <s v="SC-Retro"/>
    <s v="M_Input"/>
    <x v="2"/>
    <s v="SGSWindow-(Apackaged VAV with Electric reheat)"/>
    <s v="SGSWindow-Small Office (AC with Ele Furnace)-Missoula"/>
    <n v="8.3340521749390964E-5"/>
    <n v="1.6587042284125198E-4"/>
    <n v="2.9323545079178111E-4"/>
    <n v="4.7492439161938199E-4"/>
    <n v="7.177532860431139E-4"/>
    <n v="1.0235368235726838E-3"/>
    <n v="1.3862836114127573E-3"/>
    <n v="1.7893762873341828E-3"/>
    <n v="2.2036163399815293E-3"/>
    <n v="2.587402219972106E-3"/>
    <n v="2.8904126361700795E-3"/>
    <n v="3.0616416041458787E-3"/>
    <n v="3.0612229383125398E-3"/>
    <n v="2.8733385871191116E-3"/>
    <n v="2.5154777047994045E-3"/>
    <n v="2.0388770952347664E-3"/>
    <n v="1.5174052827166323E-3"/>
    <n v="1.0275215793798568E-3"/>
    <n v="6.2680146858465932E-4"/>
    <n v="2.9937069492207846E-4"/>
    <n v="2.9937069492207844E-2"/>
    <n v="52.180469437910141"/>
    <n v="81.780363590782528"/>
    <s v="C-All-HVAC-ER-All-All-E"/>
    <s v="C-All-HVAC-ER-All-All-E"/>
    <n v="2.9937069492207844E-2"/>
    <n v="8.3340521749390964E-5"/>
    <n v="2.4921094459064293E-4"/>
    <n v="5.424463953824241E-4"/>
    <n v="1.017370787001806E-3"/>
    <n v="1.7351240730449199E-3"/>
    <n v="2.7586608966176035E-3"/>
    <n v="4.1449445080303611E-3"/>
    <n v="5.9343207953645441E-3"/>
    <n v="8.1379371353460725E-3"/>
    <n v="1.0725339355318178E-2"/>
    <n v="1.3615751991488258E-2"/>
    <n v="1.6677393595634138E-2"/>
    <n v="1.9738616533946679E-2"/>
    <n v="2.2611955121065792E-2"/>
    <n v="2.5127432825865197E-2"/>
    <n v="2.7166309921099963E-2"/>
    <n v="2.8683715203816594E-2"/>
    <n v="2.9711236783196451E-2"/>
    <n v="2.9937069492207844E-2"/>
    <n v="2.9937069492207844E-2"/>
    <n v="7.8287606960341882E-5"/>
    <n v="1.608175080522029E-4"/>
    <n v="2.88182536002732E-4"/>
    <n v="4.6987147683033288E-4"/>
    <n v="7.1270037125406485E-4"/>
    <n v="1.0184839087836346E-3"/>
    <n v="1.3812306966237082E-3"/>
    <n v="1.7843233725451336E-3"/>
    <n v="2.1985634251924803E-3"/>
    <n v="2.5823493051830571E-3"/>
    <n v="2.8853597213810305E-3"/>
    <n v="3.0565886893568297E-3"/>
    <n v="3.0561700235234909E-3"/>
    <n v="2.8682856723300626E-3"/>
    <n v="2.5104247900103556E-3"/>
    <n v="2.0338241804457174E-3"/>
    <n v="1.5123523679275832E-3"/>
    <n v="1.0224686645908076E-3"/>
    <n v="6.2174855379561026E-4"/>
    <n v="2.9431778013302935E-4"/>
    <n v="2.9836011196426863E-2"/>
    <n v="2.9836011196426863E-2"/>
    <n v="7.8287606960341882E-5"/>
    <n v="2.3910511501254477E-4"/>
    <n v="5.2728765101527682E-4"/>
    <n v="9.971591278456096E-4"/>
    <n v="1.7098594990996746E-3"/>
    <n v="2.728343407883309E-3"/>
    <n v="4.1095741045070171E-3"/>
    <n v="5.8938974770521508E-3"/>
    <n v="8.0924609022446307E-3"/>
    <n v="1.0674810207427688E-2"/>
    <n v="1.3560169928808718E-2"/>
    <n v="1.6616758618165549E-2"/>
    <n v="1.9672928641689041E-2"/>
    <n v="2.2541214314019103E-2"/>
    <n v="2.5051639104029459E-2"/>
    <n v="2.7085463284475177E-2"/>
    <n v="2.8597815652402759E-2"/>
    <n v="2.9620284316993567E-2"/>
    <n v="2.9836011196426863E-2"/>
    <n v="2.9836011196426863E-2"/>
  </r>
  <r>
    <x v="61"/>
    <s v="Under $45"/>
    <n v="44.272767288978372"/>
    <s v="HVAC"/>
    <s v="Rural"/>
    <s v="SC-Retro"/>
    <s v="M_Input"/>
    <x v="2"/>
    <s v="SGSWindow-(Apackaged VAV with Electric reheat)"/>
    <s v="SGSWindow-High-rise Office (VAV with Central Chillers / Ele Boilers)-Portland"/>
    <n v="3.9935313849572517E-4"/>
    <n v="7.9482192521492174E-4"/>
    <n v="1.4051327629558828E-3"/>
    <n v="2.2757542472759853E-3"/>
    <n v="3.4393476478209385E-3"/>
    <n v="4.9046086379064902E-3"/>
    <n v="6.6428275158586791E-3"/>
    <n v="8.5743768013062226E-3"/>
    <n v="1.0559342357591102E-2"/>
    <n v="1.2398376868863534E-2"/>
    <n v="1.385034954872549E-2"/>
    <n v="1.4670848680806087E-2"/>
    <n v="1.4668842507686275E-2"/>
    <n v="1.3768533705337345E-2"/>
    <n v="1.2053727228255642E-2"/>
    <n v="9.7699408390733034E-3"/>
    <n v="7.2711395285608299E-3"/>
    <n v="4.923702887670355E-3"/>
    <n v="3.0035225174822305E-3"/>
    <n v="1.4345317749543849E-3"/>
    <n v="0.14345317749543843"/>
    <n v="26.149817488085979"/>
    <n v="44.272767288978372"/>
    <s v="C-All-HVAC-ER-All-All-E"/>
    <s v="C-All-HVAC-ER-All-All-E"/>
    <n v="0.14345317749543843"/>
    <n v="3.9935313849572517E-4"/>
    <n v="1.194175063710647E-3"/>
    <n v="2.5993078266665299E-3"/>
    <n v="4.8750620739425148E-3"/>
    <n v="8.3144097217634529E-3"/>
    <n v="1.3219018359669942E-2"/>
    <n v="1.9861845875528621E-2"/>
    <n v="2.8436222676834842E-2"/>
    <n v="3.8995565034425944E-2"/>
    <n v="5.1393941903289476E-2"/>
    <n v="6.5244291452014963E-2"/>
    <n v="7.9915140132821055E-2"/>
    <n v="9.4583982640507325E-2"/>
    <n v="0.10835251634584467"/>
    <n v="0.12040624357410031"/>
    <n v="0.13017618441317361"/>
    <n v="0.13744732394173442"/>
    <n v="0.14237102682940478"/>
    <n v="0.14345317749543843"/>
    <n v="0.14345317749543843"/>
    <n v="3.7514045855083434E-4"/>
    <n v="7.7060924527003086E-4"/>
    <n v="1.3809200830109921E-3"/>
    <n v="2.2515415673310946E-3"/>
    <n v="3.4151349678760478E-3"/>
    <n v="4.880395957961599E-3"/>
    <n v="6.6186148359137879E-3"/>
    <n v="8.5501641213613314E-3"/>
    <n v="1.0535129677646211E-2"/>
    <n v="1.2374164188918643E-2"/>
    <n v="1.3826136868780599E-2"/>
    <n v="1.4646636000861196E-2"/>
    <n v="1.4644629827741383E-2"/>
    <n v="1.3744321025392454E-2"/>
    <n v="1.2029514548310751E-2"/>
    <n v="9.7457281591284122E-3"/>
    <n v="7.2469268486159387E-3"/>
    <n v="4.8994902077254638E-3"/>
    <n v="2.9793098375373397E-3"/>
    <n v="1.4103190950094941E-3"/>
    <n v="0.14296892389654062"/>
    <n v="0.14296892389654062"/>
    <n v="3.7514045855083434E-4"/>
    <n v="1.1457497038208652E-3"/>
    <n v="2.5266697868318571E-3"/>
    <n v="4.7782113541629517E-3"/>
    <n v="8.1933463220390003E-3"/>
    <n v="1.3073742280000598E-2"/>
    <n v="1.9692357115914386E-2"/>
    <n v="2.824252123727572E-2"/>
    <n v="3.8777650914921927E-2"/>
    <n v="5.1151815103840571E-2"/>
    <n v="6.497795197262117E-2"/>
    <n v="7.9624587973482361E-2"/>
    <n v="9.4269217801223743E-2"/>
    <n v="0.1080135388266162"/>
    <n v="0.12004305337492695"/>
    <n v="0.12978878153405535"/>
    <n v="0.13703570838267129"/>
    <n v="0.14193519859039674"/>
    <n v="0.14296892389654062"/>
    <n v="0.14296892389654062"/>
  </r>
  <r>
    <x v="61"/>
    <s v="Under $30"/>
    <n v="27.216220551908169"/>
    <s v="HVAC"/>
    <s v="Rural"/>
    <s v="SC-Retro"/>
    <s v="M_Input"/>
    <x v="2"/>
    <s v="SGSWindow-(Apackaged VAV with Electric reheat)"/>
    <s v="SGSWindow-High-rise Office (VAV with Central Chillers / Ele Boilers)-Spokane"/>
    <n v="1.2690726318205077E-4"/>
    <n v="2.5258014905320221E-4"/>
    <n v="4.4652598456058765E-4"/>
    <n v="7.2319387368434255E-4"/>
    <n v="1.0929629819880612E-3"/>
    <n v="1.5585966384546674E-3"/>
    <n v="2.1109714149324752E-3"/>
    <n v="2.7247831266439065E-3"/>
    <n v="3.3555695709614045E-3"/>
    <n v="3.9399817471171767E-3"/>
    <n v="4.4013926169815714E-3"/>
    <n v="4.6621325217381018E-3"/>
    <n v="4.6614949959105506E-3"/>
    <n v="4.3753930096955716E-3"/>
    <n v="3.8304582742055109E-3"/>
    <n v="3.1047119299166684E-3"/>
    <n v="2.3106377009088149E-3"/>
    <n v="1.5646644484865958E-3"/>
    <n v="9.5446557409092046E-4"/>
    <n v="4.5586846316746608E-4"/>
    <n v="4.5586846316746615E-2"/>
    <n v="14.31240119497026"/>
    <n v="27.216220551908169"/>
    <s v="C-All-HVAC-ER-All-All-E"/>
    <s v="C-All-HVAC-ER-All-All-E"/>
    <n v="4.5586846316746615E-2"/>
    <n v="1.2690726318205077E-4"/>
    <n v="3.7948741223525295E-4"/>
    <n v="8.2601339679584055E-4"/>
    <n v="1.5492072704801831E-3"/>
    <n v="2.6421702524682443E-3"/>
    <n v="4.2007668909229117E-3"/>
    <n v="6.3117383058553869E-3"/>
    <n v="9.0365214324992938E-3"/>
    <n v="1.2392091003460698E-2"/>
    <n v="1.6332072750577874E-2"/>
    <n v="2.0733465367559444E-2"/>
    <n v="2.5395597889297544E-2"/>
    <n v="3.0057092885208095E-2"/>
    <n v="3.4432485894903664E-2"/>
    <n v="3.8262944169109178E-2"/>
    <n v="4.1367656099025846E-2"/>
    <n v="4.367829379993466E-2"/>
    <n v="4.5242958248421256E-2"/>
    <n v="4.5586846316746615E-2"/>
    <n v="4.5586846316746615E-2"/>
    <n v="1.1921290786113494E-4"/>
    <n v="2.4488579373228636E-4"/>
    <n v="4.388316292396718E-4"/>
    <n v="7.154995183634267E-4"/>
    <n v="1.0852686266671454E-3"/>
    <n v="1.5509022831337515E-3"/>
    <n v="2.1032770596115594E-3"/>
    <n v="2.7170887713229906E-3"/>
    <n v="3.3478752156404887E-3"/>
    <n v="3.9322873917962608E-3"/>
    <n v="4.3936982616606555E-3"/>
    <n v="4.6544381664171859E-3"/>
    <n v="4.6538006405896348E-3"/>
    <n v="4.3676986543746557E-3"/>
    <n v="3.822763918884595E-3"/>
    <n v="3.0970175745957526E-3"/>
    <n v="2.302943345587899E-3"/>
    <n v="1.55697009316568E-3"/>
    <n v="9.4677121877000461E-4"/>
    <n v="4.4817410784655023E-4"/>
    <n v="4.5432959210328298E-2"/>
    <n v="4.5432959210328298E-2"/>
    <n v="1.1921290786113494E-4"/>
    <n v="3.6409870159342131E-4"/>
    <n v="8.0293033083309311E-4"/>
    <n v="1.5184298491965199E-3"/>
    <n v="2.6036984758636651E-3"/>
    <n v="4.1546007589974166E-3"/>
    <n v="6.257877818608976E-3"/>
    <n v="8.974966589931967E-3"/>
    <n v="1.2322841805572455E-2"/>
    <n v="1.6255129197368715E-2"/>
    <n v="2.0648827459029372E-2"/>
    <n v="2.5303265625446558E-2"/>
    <n v="2.9957066266036191E-2"/>
    <n v="3.4324764920410845E-2"/>
    <n v="3.8147528839295439E-2"/>
    <n v="4.1244546413891192E-2"/>
    <n v="4.3547489759479092E-2"/>
    <n v="4.5104459852644774E-2"/>
    <n v="4.5432959210328298E-2"/>
    <n v="4.5432959210328298E-2"/>
  </r>
  <r>
    <x v="61"/>
    <s v="Under $30"/>
    <n v="29.304760829849329"/>
    <s v="HVAC"/>
    <s v="Rural"/>
    <s v="SC-Retro"/>
    <s v="M_Input"/>
    <x v="2"/>
    <s v="SGSWindow-(Apackaged VAV with Electric reheat)"/>
    <s v="SGSWindow-High-rise Office (VAV with Central Chillers / Ele Boilers)-Missoula"/>
    <n v="2.3328241923168507E-5"/>
    <n v="4.6429579161679036E-5"/>
    <n v="8.2080930055732882E-5"/>
    <n v="1.3293834584124776E-4"/>
    <n v="2.0090973690220862E-4"/>
    <n v="2.865030616123963E-4"/>
    <n v="3.880412407112973E-4"/>
    <n v="5.0087282928268871E-4"/>
    <n v="6.168247331054408E-4"/>
    <n v="7.2425206457858141E-4"/>
    <n v="8.0906915170412435E-4"/>
    <n v="8.569986667269062E-4"/>
    <n v="8.5688147598175519E-4"/>
    <n v="8.0428987340698608E-4"/>
    <n v="7.0411933136626907E-4"/>
    <n v="5.7071178738560399E-4"/>
    <n v="4.2474413151806538E-4"/>
    <n v="2.8761845356727283E-4"/>
    <n v="1.7545098098749418E-4"/>
    <n v="8.3798275427767615E-5"/>
    <n v="8.3798275427767605E-3"/>
    <n v="15.761869313929942"/>
    <n v="29.304760829849329"/>
    <s v="C-All-HVAC-ER-All-All-E"/>
    <s v="C-All-HVAC-ER-All-All-E"/>
    <n v="8.3798275427767605E-3"/>
    <n v="2.3328241923168507E-5"/>
    <n v="6.9757821084847537E-5"/>
    <n v="1.518387511405804E-4"/>
    <n v="2.8477709698182817E-4"/>
    <n v="4.8568683388403678E-4"/>
    <n v="7.7218989549643303E-4"/>
    <n v="1.1602311362077303E-3"/>
    <n v="1.6611039654904191E-3"/>
    <n v="2.2779286985958598E-3"/>
    <n v="3.0021807631744413E-3"/>
    <n v="3.8112499148785658E-3"/>
    <n v="4.668248581605472E-3"/>
    <n v="5.5251300575872271E-3"/>
    <n v="6.3294199309942133E-3"/>
    <n v="7.0335392623604824E-3"/>
    <n v="7.6042510497460868E-3"/>
    <n v="8.0289951812641518E-3"/>
    <n v="8.316613634831424E-3"/>
    <n v="8.3798275427767605E-3"/>
    <n v="8.3798275427767605E-3"/>
    <n v="2.191385650606552E-5"/>
    <n v="4.5015193744576048E-5"/>
    <n v="8.0666544638629894E-5"/>
    <n v="1.3152396042414476E-4"/>
    <n v="1.9949535148510561E-4"/>
    <n v="2.850886761952933E-4"/>
    <n v="3.866268552941943E-4"/>
    <n v="4.9945844386558571E-4"/>
    <n v="6.154103476883378E-4"/>
    <n v="7.228376791614784E-4"/>
    <n v="8.0765476628702135E-4"/>
    <n v="8.555842813098032E-4"/>
    <n v="8.5546709056465219E-4"/>
    <n v="8.0287548798988308E-4"/>
    <n v="7.0270494594916607E-4"/>
    <n v="5.6929740196850099E-4"/>
    <n v="4.2332974610096238E-4"/>
    <n v="2.8620406815016983E-4"/>
    <n v="1.7403659557039118E-4"/>
    <n v="8.2383890010664628E-5"/>
    <n v="8.3515398344347E-3"/>
    <n v="8.3515398344347E-3"/>
    <n v="2.191385650606552E-5"/>
    <n v="6.6929050250641561E-5"/>
    <n v="1.4759559488927146E-4"/>
    <n v="2.7911955531341622E-4"/>
    <n v="4.7861490679852183E-4"/>
    <n v="7.6370358299381513E-4"/>
    <n v="1.1503304382880094E-3"/>
    <n v="1.6497888821535951E-3"/>
    <n v="2.2651992298419327E-3"/>
    <n v="2.9880369090034111E-3"/>
    <n v="3.7956916752904324E-3"/>
    <n v="4.6512759566002355E-3"/>
    <n v="5.506743047164888E-3"/>
    <n v="6.3096185351547707E-3"/>
    <n v="7.0123234811039371E-3"/>
    <n v="7.5816208830724379E-3"/>
    <n v="8.0049506291734011E-3"/>
    <n v="8.2911546973235706E-3"/>
    <n v="8.3515398344347E-3"/>
    <n v="8.3515398344347E-3"/>
  </r>
  <r>
    <x v="62"/>
    <s v="Under $5"/>
    <n v="-123.85152985241368"/>
    <s v="Water Heating"/>
    <s v="Rural"/>
    <s v="SC-New"/>
    <s v="M_Input"/>
    <x v="4"/>
    <s v="Single Family"/>
    <s v="Bathroom Aerator 1.0 GPM AnyWH"/>
    <n v="4.9310966603449847E-3"/>
    <n v="7.5773719217764098E-3"/>
    <n v="1.0941378585883331E-2"/>
    <n v="1.5036839303903326E-2"/>
    <n v="1.9331103456744402E-2"/>
    <n v="2.4218247215151485E-2"/>
    <n v="2.8634706292727484E-2"/>
    <n v="3.1999945904676537E-2"/>
    <n v="3.4148454571874758E-2"/>
    <n v="3.6499988904306328E-2"/>
    <n v="3.8609358111655827E-2"/>
    <n v="3.9664870705290255E-2"/>
    <n v="3.9202683367101844E-2"/>
    <n v="3.9660908826026291E-2"/>
    <n v="4.0047073734330051E-2"/>
    <n v="4.0487768317767049E-2"/>
    <n v="4.0756749490394609E-2"/>
    <n v="4.1028175411012079E-2"/>
    <n v="4.1302069844295228E-2"/>
    <n v="4.1578456796487827E-2"/>
    <n v="0.6156572474217501"/>
    <n v="-2.0308434515016458"/>
    <n v="-123.85152985241368"/>
    <s v="R-All-WH-ERWH-All-All-R"/>
    <s v="R-All-WH-ERWH-All-All-R"/>
    <n v="0.6156572474217501"/>
    <n v="4.9310966603449847E-3"/>
    <n v="1.2508468582121395E-2"/>
    <n v="2.3449847168004724E-2"/>
    <n v="3.8486686471908046E-2"/>
    <n v="5.7817789928652448E-2"/>
    <n v="8.2036037143803933E-2"/>
    <n v="0.11067074343653141"/>
    <n v="0.14267068934120794"/>
    <n v="0.1768191439130827"/>
    <n v="0.21331913281738904"/>
    <n v="0.25192849092904485"/>
    <n v="0.29159336163433508"/>
    <n v="0.33079604500143694"/>
    <n v="0.37045695382746324"/>
    <n v="0.41050402756179327"/>
    <n v="0.45099179587956034"/>
    <n v="0.49174854536995494"/>
    <n v="0.53277672078096705"/>
    <n v="0.57407879062526224"/>
    <n v="0.6156572474217501"/>
    <n v="2.7375249767037169E-3"/>
    <n v="5.383800238135142E-3"/>
    <n v="8.7478069022420626E-3"/>
    <n v="1.2843267620262059E-2"/>
    <n v="1.7137531773103135E-2"/>
    <n v="2.2024675531510218E-2"/>
    <n v="2.6441134609086217E-2"/>
    <n v="2.980637422103527E-2"/>
    <n v="3.1954882888233491E-2"/>
    <n v="3.4306417220665061E-2"/>
    <n v="3.641578642801456E-2"/>
    <n v="3.7471299021648988E-2"/>
    <n v="3.7009111683460577E-2"/>
    <n v="3.7467337142385024E-2"/>
    <n v="3.7853502050688784E-2"/>
    <n v="3.8294196634125782E-2"/>
    <n v="3.8563177806753342E-2"/>
    <n v="3.8834603727370812E-2"/>
    <n v="3.9108498160653961E-2"/>
    <n v="3.938488511284656E-2"/>
    <n v="0.57178581374892479"/>
    <n v="0.57178581374892479"/>
    <n v="2.7375249767037169E-3"/>
    <n v="8.1213252148388589E-3"/>
    <n v="1.6869132117080923E-2"/>
    <n v="2.9712399737342982E-2"/>
    <n v="4.6849931510446113E-2"/>
    <n v="6.8874607041956332E-2"/>
    <n v="9.5315741651042549E-2"/>
    <n v="0.12512211587207783"/>
    <n v="0.15707699876031134"/>
    <n v="0.19138341598097641"/>
    <n v="0.22779920240899099"/>
    <n v="0.26527050143063996"/>
    <n v="0.30227961311410056"/>
    <n v="0.3397469502564856"/>
    <n v="0.37760045230717437"/>
    <n v="0.41589464894130013"/>
    <n v="0.45445782674805346"/>
    <n v="0.49329243047542426"/>
    <n v="0.53240092863607824"/>
    <n v="0.57178581374892479"/>
  </r>
  <r>
    <x v="62"/>
    <s v="Under $5"/>
    <n v="-137.03105541501662"/>
    <s v="Water Heating"/>
    <s v="Rural"/>
    <s v="SC-New"/>
    <s v="M_Input"/>
    <x v="4"/>
    <s v="Multifamily - Low Rise"/>
    <s v="Bathroom Aerator 1.0 GPM AnyWH"/>
    <n v="3.5499619451384443E-4"/>
    <n v="5.4515176520386328E-4"/>
    <n v="8.000798576576518E-4"/>
    <n v="1.1134816670766007E-3"/>
    <n v="1.4690889042941937E-3"/>
    <n v="1.8343779593250316E-3"/>
    <n v="2.1590676344253432E-3"/>
    <n v="2.4206103674868406E-3"/>
    <n v="2.6370537783815366E-3"/>
    <n v="2.7689930831375281E-3"/>
    <n v="2.8579023034328356E-3"/>
    <n v="2.9014169996934304E-3"/>
    <n v="2.915575853092621E-3"/>
    <n v="2.9281829454775171E-3"/>
    <n v="2.8919689421639189E-3"/>
    <n v="2.9022014405116108E-3"/>
    <n v="2.9013550716426744E-3"/>
    <n v="2.9019779592818211E-3"/>
    <n v="2.9040450136981737E-3"/>
    <n v="2.9075328812192742E-3"/>
    <n v="4.5115060621716316E-2"/>
    <n v="-0.93212927904943765"/>
    <n v="-137.03105541501662"/>
    <s v="R-All-WH-ERWH-All-All-R"/>
    <s v="R-All-WH-ERWH-All-All-R"/>
    <n v="4.5115060621716316E-2"/>
    <n v="3.5499619451384443E-4"/>
    <n v="9.0014795971770766E-4"/>
    <n v="1.7002278173753596E-3"/>
    <n v="2.8137094844519605E-3"/>
    <n v="4.2827983887461542E-3"/>
    <n v="6.1171763480711858E-3"/>
    <n v="8.2762439824965294E-3"/>
    <n v="1.0696854349983371E-2"/>
    <n v="1.3333908128364907E-2"/>
    <n v="1.6102901211502436E-2"/>
    <n v="1.8960803514935273E-2"/>
    <n v="2.1862220514628702E-2"/>
    <n v="2.4777796367721323E-2"/>
    <n v="2.770597931319884E-2"/>
    <n v="3.0597948255362759E-2"/>
    <n v="3.3500149695874372E-2"/>
    <n v="3.6401504767517044E-2"/>
    <n v="3.9303482726798865E-2"/>
    <n v="4.220752774049704E-2"/>
    <n v="4.5115060621716316E-2"/>
    <n v="1.9425233922749162E-4"/>
    <n v="3.844079099175105E-4"/>
    <n v="6.3933600237129902E-4"/>
    <n v="9.5273781179024792E-4"/>
    <n v="1.3083450490078408E-3"/>
    <n v="1.6736341040386787E-3"/>
    <n v="1.9983237791389905E-3"/>
    <n v="2.2598665122004879E-3"/>
    <n v="2.4763099230951839E-3"/>
    <n v="2.6082492278511754E-3"/>
    <n v="2.6971584481464829E-3"/>
    <n v="2.7406731444070778E-3"/>
    <n v="2.7548319978062683E-3"/>
    <n v="2.7674390901911644E-3"/>
    <n v="2.7312250868775662E-3"/>
    <n v="2.7414575852252581E-3"/>
    <n v="2.7406112163563217E-3"/>
    <n v="2.7412341039954684E-3"/>
    <n v="2.7433011584118211E-3"/>
    <n v="2.7467890259329215E-3"/>
    <n v="4.1900183515989259E-2"/>
    <n v="4.1900183515989259E-2"/>
    <n v="1.9425233922749162E-4"/>
    <n v="5.7866024914500209E-4"/>
    <n v="1.2179962515163011E-3"/>
    <n v="2.1707340633065489E-3"/>
    <n v="3.4790791123143899E-3"/>
    <n v="5.1527132163530689E-3"/>
    <n v="7.1510369954920598E-3"/>
    <n v="9.4109035076925477E-3"/>
    <n v="1.1887213430787733E-2"/>
    <n v="1.4495462658638908E-2"/>
    <n v="1.7192621106785391E-2"/>
    <n v="1.993329425119247E-2"/>
    <n v="2.2688126248998738E-2"/>
    <n v="2.5455565339189901E-2"/>
    <n v="2.8186790426067469E-2"/>
    <n v="3.0928248011292729E-2"/>
    <n v="3.3668859227649048E-2"/>
    <n v="3.6410093331644515E-2"/>
    <n v="3.9153394490056337E-2"/>
    <n v="4.1900183515989259E-2"/>
  </r>
  <r>
    <x v="62"/>
    <s v="Under $5"/>
    <n v="-137.03105541501662"/>
    <s v="Water Heating"/>
    <s v="Rural"/>
    <s v="SC-New"/>
    <s v="M_Input"/>
    <x v="4"/>
    <s v="Multifamily - High Rise"/>
    <s v="Bathroom Aerator 1.0 GPM AnyWH"/>
    <n v="7.8009269295520241E-5"/>
    <n v="1.2235015387145474E-4"/>
    <n v="1.8030155872056391E-4"/>
    <n v="2.5429969577912522E-4"/>
    <n v="3.3246694428804404E-4"/>
    <n v="4.152599903552619E-4"/>
    <n v="4.8028751049893173E-4"/>
    <n v="5.3850044449046551E-4"/>
    <n v="5.816097720943962E-4"/>
    <n v="6.1694656727982744E-4"/>
    <n v="6.3994411233706634E-4"/>
    <n v="6.4820312285921637E-4"/>
    <n v="6.5334293087368413E-4"/>
    <n v="6.4735125601373224E-4"/>
    <n v="6.5117058562502001E-4"/>
    <n v="6.5302138576110844E-4"/>
    <n v="6.5245113381001284E-4"/>
    <n v="6.5228072016758755E-4"/>
    <n v="6.5250025078260939E-4"/>
    <n v="6.5310047334424487E-4"/>
    <n v="1.0103397878247872E-2"/>
    <n v="-0.93212927904943765"/>
    <n v="-137.03105541501662"/>
    <s v="R-All-WH-ERWH-All-All-R"/>
    <s v="R-All-WH-ERWH-All-All-R"/>
    <n v="1.0103397878247872E-2"/>
    <n v="7.8009269295520241E-5"/>
    <n v="2.0035942316697498E-4"/>
    <n v="3.8066098188753889E-4"/>
    <n v="6.3496067766666405E-4"/>
    <n v="9.6742762195470809E-4"/>
    <n v="1.3826876123099699E-3"/>
    <n v="1.8629751228089017E-3"/>
    <n v="2.4014755672993673E-3"/>
    <n v="2.9830853393937634E-3"/>
    <n v="3.6000319066735909E-3"/>
    <n v="4.2399760190106571E-3"/>
    <n v="4.8881791418698738E-3"/>
    <n v="5.5415220727435578E-3"/>
    <n v="6.1888733287572897E-3"/>
    <n v="6.84004391438231E-3"/>
    <n v="7.4930653001434181E-3"/>
    <n v="8.1455164339534307E-3"/>
    <n v="8.7977971541210176E-3"/>
    <n v="9.4502974049036279E-3"/>
    <n v="1.0103397878247872E-2"/>
    <n v="4.2011110275874093E-5"/>
    <n v="8.63519948518086E-5"/>
    <n v="1.4430339970091777E-4"/>
    <n v="2.1830153675947908E-4"/>
    <n v="2.9646878526839787E-4"/>
    <n v="3.7926183133561573E-4"/>
    <n v="4.4428935147928556E-4"/>
    <n v="5.0250228547081934E-4"/>
    <n v="5.4561161307475003E-4"/>
    <n v="5.8094840826018127E-4"/>
    <n v="6.0394595331742017E-4"/>
    <n v="6.122049638395702E-4"/>
    <n v="6.1734477185403796E-4"/>
    <n v="6.1135309699408608E-4"/>
    <n v="6.1517242660537384E-4"/>
    <n v="6.1702322674146227E-4"/>
    <n v="6.1645297479036667E-4"/>
    <n v="6.1628256114794138E-4"/>
    <n v="6.1650209176296322E-4"/>
    <n v="6.171023143245987E-4"/>
    <n v="9.3834346978549487E-3"/>
    <n v="9.3834346978549487E-3"/>
    <n v="4.2011110275874093E-5"/>
    <n v="1.283631051276827E-4"/>
    <n v="2.7266650482860044E-4"/>
    <n v="4.9096804158807949E-4"/>
    <n v="7.8743682685647736E-4"/>
    <n v="1.1666986581920931E-3"/>
    <n v="1.6109880096713788E-3"/>
    <n v="2.113490295142198E-3"/>
    <n v="2.6591019082169479E-3"/>
    <n v="3.2400503164771292E-3"/>
    <n v="3.8439962697945492E-3"/>
    <n v="4.4562012336341198E-3"/>
    <n v="5.0735460054881576E-3"/>
    <n v="5.6848991024822434E-3"/>
    <n v="6.3000715290876174E-3"/>
    <n v="6.9170947558290794E-3"/>
    <n v="7.5335477306194458E-3"/>
    <n v="8.1498302917673866E-3"/>
    <n v="8.7663323835303498E-3"/>
    <n v="9.3834346978549487E-3"/>
  </r>
  <r>
    <x v="62"/>
    <s v="Under $5"/>
    <n v="-107.03743063038102"/>
    <s v="Water Heating"/>
    <s v="Rural"/>
    <s v="SC-New"/>
    <s v="M_Input"/>
    <x v="4"/>
    <s v="Manufactured"/>
    <s v="Bathroom Aerator 1.0 GPM AnyWH"/>
    <n v="2.7760104786397449E-4"/>
    <n v="4.3936511772182566E-4"/>
    <n v="6.5260193793266062E-4"/>
    <n v="9.0430394796065438E-4"/>
    <n v="1.1772592527783214E-3"/>
    <n v="1.4462152491586601E-3"/>
    <n v="1.6891111621647617E-3"/>
    <n v="1.9057699002769483E-3"/>
    <n v="2.0882701242420677E-3"/>
    <n v="2.2304232671509759E-3"/>
    <n v="2.3343062375490125E-3"/>
    <n v="2.4054682326335817E-3"/>
    <n v="2.4522153126177223E-3"/>
    <n v="2.4831070736853911E-3"/>
    <n v="2.502445103397379E-3"/>
    <n v="2.5135757696210488E-3"/>
    <n v="2.5138252280461019E-3"/>
    <n v="2.5140747321525164E-3"/>
    <n v="2.5143242819461752E-3"/>
    <n v="2.5145738774329592E-3"/>
    <n v="3.7558836856332739E-2"/>
    <n v="-2.1335648921994146"/>
    <n v="-107.03743063038102"/>
    <s v="R-All-WH-ERWH-All-All-R"/>
    <s v="R-All-WH-ERWH-All-All-R"/>
    <n v="3.7558836856332739E-2"/>
    <n v="2.7760104786397449E-4"/>
    <n v="7.1696616558580015E-4"/>
    <n v="1.3695681035184608E-3"/>
    <n v="2.2738720514791149E-3"/>
    <n v="3.4511313042574366E-3"/>
    <n v="4.8973465534160963E-3"/>
    <n v="6.586457715580858E-3"/>
    <n v="8.4922276158578072E-3"/>
    <n v="1.0580497740099875E-2"/>
    <n v="1.281092100725085E-2"/>
    <n v="1.5145227244799863E-2"/>
    <n v="1.7550695477433445E-2"/>
    <n v="2.0002910790051169E-2"/>
    <n v="2.2486017863736558E-2"/>
    <n v="2.4988462967133938E-2"/>
    <n v="2.7502038736754986E-2"/>
    <n v="3.001586396480109E-2"/>
    <n v="3.2529938696953607E-2"/>
    <n v="3.504426297889978E-2"/>
    <n v="3.7558836856332739E-2"/>
    <n v="1.4377983266090813E-4"/>
    <n v="3.055439025187593E-4"/>
    <n v="5.1878072272959421E-4"/>
    <n v="7.7048273275758796E-4"/>
    <n v="1.043438037575255E-3"/>
    <n v="1.3123940339555937E-3"/>
    <n v="1.5552899469616953E-3"/>
    <n v="1.7719486850738819E-3"/>
    <n v="1.9544489090390013E-3"/>
    <n v="2.0966020519479094E-3"/>
    <n v="2.2004850223459461E-3"/>
    <n v="2.2716470174305153E-3"/>
    <n v="2.3183940974146559E-3"/>
    <n v="2.3492858584823247E-3"/>
    <n v="2.3686238881943126E-3"/>
    <n v="2.3797545544179824E-3"/>
    <n v="2.3800040128430355E-3"/>
    <n v="2.38025351694945E-3"/>
    <n v="2.3805030667431088E-3"/>
    <n v="2.3807526622298928E-3"/>
    <n v="3.4882412552271411E-2"/>
    <n v="3.4882412552271411E-2"/>
    <n v="1.4377983266090813E-4"/>
    <n v="4.4932373517966742E-4"/>
    <n v="9.6810445790926163E-4"/>
    <n v="1.7385871906668497E-3"/>
    <n v="2.7820252282421045E-3"/>
    <n v="4.0944192621976978E-3"/>
    <n v="5.6497092091593931E-3"/>
    <n v="7.421657894233275E-3"/>
    <n v="9.3761068032722772E-3"/>
    <n v="1.1472708855220186E-2"/>
    <n v="1.3673193877566133E-2"/>
    <n v="1.5944840894996648E-2"/>
    <n v="1.8263234992411302E-2"/>
    <n v="2.0612520850893629E-2"/>
    <n v="2.2981144739087942E-2"/>
    <n v="2.5360899293505924E-2"/>
    <n v="2.7740903306348957E-2"/>
    <n v="3.0121156823298408E-2"/>
    <n v="3.2501659890041515E-2"/>
    <n v="3.4882412552271411E-2"/>
  </r>
  <r>
    <x v="62"/>
    <s v="Under $5"/>
    <n v="-180.31771410460826"/>
    <s v="Water Heating"/>
    <s v="Rural"/>
    <s v="SC-New"/>
    <s v="M_Input"/>
    <x v="4"/>
    <s v="Single Family"/>
    <s v="Bathroom Aerator 1.0 GPM HPWH"/>
    <n v="9.7759452652199596E-4"/>
    <n v="1.5022210729959268E-3"/>
    <n v="2.1691385415706283E-3"/>
    <n v="2.9810674606930718E-3"/>
    <n v="3.8324093467722938E-3"/>
    <n v="4.8012901693621005E-3"/>
    <n v="5.676857313597441E-3"/>
    <n v="6.3440192152354096E-3"/>
    <n v="6.7699630686846547E-3"/>
    <n v="7.2361569502202945E-3"/>
    <n v="7.6543413691350605E-3"/>
    <n v="7.8635977283766298E-3"/>
    <n v="7.7719686561513153E-3"/>
    <n v="7.862812282105754E-3"/>
    <n v="7.939369836478704E-3"/>
    <n v="8.0267379499656035E-3"/>
    <n v="8.0800637191018702E-3"/>
    <n v="8.1338741618144795E-3"/>
    <n v="8.1881739894726375E-3"/>
    <n v="8.2429679613366322E-3"/>
    <n v="0.12205462531959249"/>
    <n v="-1.4269226139729252"/>
    <n v="-180.31771410460826"/>
    <s v="R-All-WH-HPWH-All-All-R"/>
    <n v="0"/>
    <n v="0.12205462531959249"/>
    <n v="9.7759452652199596E-4"/>
    <n v="2.4798155995179229E-3"/>
    <n v="4.6489541410885508E-3"/>
    <n v="7.6300216017816226E-3"/>
    <n v="1.1462430948553917E-2"/>
    <n v="1.6263721117916019E-2"/>
    <n v="2.1940578431513459E-2"/>
    <n v="2.8284597646748868E-2"/>
    <n v="3.5054560715433523E-2"/>
    <n v="4.2290717665653815E-2"/>
    <n v="4.9945059034788873E-2"/>
    <n v="5.7808656763165503E-2"/>
    <n v="6.5580625419316821E-2"/>
    <n v="7.3443437701422573E-2"/>
    <n v="8.1382807537901281E-2"/>
    <n v="8.9409545487866879E-2"/>
    <n v="9.7489609206968753E-2"/>
    <n v="0.10562348336878323"/>
    <n v="0.11381165735825587"/>
    <n v="0.12205462531959249"/>
    <n v="5.4271688790127664E-4"/>
    <n v="1.0673434343752074E-3"/>
    <n v="1.7342609029499089E-3"/>
    <n v="2.5461898220723524E-3"/>
    <n v="3.3975317081515743E-3"/>
    <n v="4.3664125307413815E-3"/>
    <n v="5.241979674976722E-3"/>
    <n v="5.9091415766146906E-3"/>
    <n v="6.3350854300639357E-3"/>
    <n v="6.8012793115995755E-3"/>
    <n v="7.2194637305143415E-3"/>
    <n v="7.4287200897559108E-3"/>
    <n v="7.3370910175305963E-3"/>
    <n v="7.427934643485035E-3"/>
    <n v="7.504492197857985E-3"/>
    <n v="7.5918603113448845E-3"/>
    <n v="7.6451860804811513E-3"/>
    <n v="7.6989965231937605E-3"/>
    <n v="7.7532963508519185E-3"/>
    <n v="7.8080903227159132E-3"/>
    <n v="0.11335707254717811"/>
    <n v="0.11335707254717813"/>
    <n v="5.4271688790127664E-4"/>
    <n v="1.6100603222764841E-3"/>
    <n v="3.344321225226393E-3"/>
    <n v="5.8905110472987458E-3"/>
    <n v="9.2880427554503202E-3"/>
    <n v="1.3654455286191702E-2"/>
    <n v="1.8896434961168423E-2"/>
    <n v="2.4805576537783113E-2"/>
    <n v="3.1140661967847049E-2"/>
    <n v="3.7941941279446625E-2"/>
    <n v="4.5161405009960964E-2"/>
    <n v="5.2590125099716875E-2"/>
    <n v="5.9927216117247474E-2"/>
    <n v="6.7355150760732507E-2"/>
    <n v="7.4859642958590489E-2"/>
    <n v="8.2451503269935375E-2"/>
    <n v="9.0096689350416523E-2"/>
    <n v="9.7795685873610289E-2"/>
    <n v="0.10554898222446221"/>
    <n v="0.11335707254717813"/>
  </r>
  <r>
    <x v="62"/>
    <s v="Under $5"/>
    <n v="-123.85152985241368"/>
    <s v="Water Heating"/>
    <s v="Rural"/>
    <s v="SC-Retro"/>
    <s v="M_Input"/>
    <x v="4"/>
    <s v="Single Family"/>
    <s v="Bathroom Aerator 1.0 GPM AnyWH"/>
    <n v="1.6758254089707769E-2"/>
    <n v="2.6663080834201838E-2"/>
    <n v="5.3921642018540272E-2"/>
    <n v="9.5345896792618207E-2"/>
    <n v="0.14978778810933469"/>
    <n v="0.21166678103924724"/>
    <n v="0.27185483301893515"/>
    <n v="0.31995183336529393"/>
    <n v="0.34742461668095009"/>
    <n v="0.35011502314147414"/>
    <n v="0.32923133566584567"/>
    <n v="0.29021937331018571"/>
    <n v="0.24073861001698704"/>
    <n v="0.18852611245104087"/>
    <n v="0.13985509859015657"/>
    <n v="9.8557379674662882E-2"/>
    <n v="6.6147273270742643E-2"/>
    <n v="4.2377806152812392E-2"/>
    <n v="2.5969697799692326E-2"/>
    <n v="1.5251723363141881E-2"/>
    <n v="3.5405805555832481"/>
    <n v="-2.0308434515016458"/>
    <n v="-123.85152985241368"/>
    <s v="R-All-WH-ERWH-All-All-R"/>
    <s v="R-All-WH-ERWH-All-All-R"/>
    <n v="3.2803641593855715"/>
    <n v="1.6758254089707769E-2"/>
    <n v="4.3421334923909607E-2"/>
    <n v="9.734297694244988E-2"/>
    <n v="0.1926888737350681"/>
    <n v="0.34247666184440279"/>
    <n v="0.55414344288365003"/>
    <n v="0.82599827590258523"/>
    <n v="1.1459501092678792"/>
    <n v="1.4933747259488293"/>
    <n v="1.8434897490903035"/>
    <n v="2.1727210847561493"/>
    <n v="2.4629404580663352"/>
    <n v="2.7036790680833223"/>
    <n v="2.8922051805343632"/>
    <n v="3.0320602791245199"/>
    <n v="3.1306176587991827"/>
    <n v="3.1967649320699252"/>
    <n v="3.2391427382227373"/>
    <n v="3.2651124360224295"/>
    <n v="3.2803641593855715"/>
    <n v="5.07039698708436E-3"/>
    <n v="1.4975223731578429E-2"/>
    <n v="4.2233784915916867E-2"/>
    <n v="8.3658039689994801E-2"/>
    <n v="0.13809993100671128"/>
    <n v="0.19997892393662384"/>
    <n v="0.26016697591631172"/>
    <n v="0.30826397626267049"/>
    <n v="0.33573675957832666"/>
    <n v="0.3384271660388507"/>
    <n v="0.31754347856322224"/>
    <n v="0.27853151620756228"/>
    <n v="0.22905075291436364"/>
    <n v="0.17683825534841746"/>
    <n v="0.12816724148753317"/>
    <n v="8.6869522572039476E-2"/>
    <n v="5.4459416168119237E-2"/>
    <n v="3.0689949050188983E-2"/>
    <n v="1.4281840697068917E-2"/>
    <n v="3.563866260518472E-3"/>
    <n v="3.3068234135307799"/>
    <n v="3.0466070173331028"/>
    <n v="5.07039698708436E-3"/>
    <n v="2.0045620718662789E-2"/>
    <n v="6.2279405634579656E-2"/>
    <n v="0.14593744532457445"/>
    <n v="0.28403737633128573"/>
    <n v="0.48401630026790954"/>
    <n v="0.74418327618422131"/>
    <n v="1.0524472524468917"/>
    <n v="1.3881840120252185"/>
    <n v="1.7266111780640692"/>
    <n v="2.0441546566272915"/>
    <n v="2.3226861728348536"/>
    <n v="2.5517369257492173"/>
    <n v="2.7285751810976349"/>
    <n v="2.8567424225851679"/>
    <n v="2.9436119451572074"/>
    <n v="2.9980713613253265"/>
    <n v="3.0287613103755153"/>
    <n v="3.0430431510725842"/>
    <n v="3.0466070173331028"/>
  </r>
  <r>
    <x v="62"/>
    <s v="Under $5"/>
    <n v="-137.03105541501662"/>
    <s v="Water Heating"/>
    <s v="Rural"/>
    <s v="SC-Retro"/>
    <s v="M_Input"/>
    <x v="4"/>
    <s v="Multifamily - Low Rise"/>
    <s v="Bathroom Aerator 1.0 GPM AnyWH"/>
    <n v="6.6147852413452665E-4"/>
    <n v="1.0648128559736739E-3"/>
    <n v="2.1763433903983749E-3"/>
    <n v="3.8874972141629215E-3"/>
    <n v="6.1674006421641326E-3"/>
    <n v="8.8001100414374159E-3"/>
    <n v="1.1407336101859018E-2"/>
    <n v="1.3542758626483726E-2"/>
    <n v="1.48268912219647E-2"/>
    <n v="1.5061680658355297E-2"/>
    <n v="1.4268248947214622E-2"/>
    <n v="1.2663375955253884E-2"/>
    <n v="1.0571637436937481E-2"/>
    <n v="8.3309021389211344E-3"/>
    <n v="6.2174168980240483E-3"/>
    <n v="4.4060062939019146E-3"/>
    <n v="2.9731281108695043E-3"/>
    <n v="1.9147660996533971E-3"/>
    <n v="1.1793809196667586E-3"/>
    <n v="6.9607281015238631E-4"/>
    <n v="0.16158841845057151"/>
    <n v="-0.93212927904943765"/>
    <n v="-137.03105541501662"/>
    <s v="R-All-WH-ERWH-All-All-R"/>
    <s v="R-All-WH-ERWH-All-All-R"/>
    <n v="0.14081724488752895"/>
    <n v="6.6147852413452665E-4"/>
    <n v="1.7262913801082006E-3"/>
    <n v="3.9026347705065755E-3"/>
    <n v="7.7901319846694975E-3"/>
    <n v="1.395753262683363E-2"/>
    <n v="2.2757642668271044E-2"/>
    <n v="3.4164978770130063E-2"/>
    <n v="4.770773739661379E-2"/>
    <n v="6.2534628618578489E-2"/>
    <n v="7.7596309276933784E-2"/>
    <n v="9.1864558224148407E-2"/>
    <n v="0.10452793417940229"/>
    <n v="0.11509957161633977"/>
    <n v="0.12343047375526091"/>
    <n v="0.12964789065328497"/>
    <n v="0.13405389694718689"/>
    <n v="0.13702702505805639"/>
    <n v="0.1389417911577098"/>
    <n v="0.14012117207737657"/>
    <n v="0.14081724488752895"/>
    <n v="1.5975013183955615E-4"/>
    <n v="5.6308446367870344E-4"/>
    <n v="1.6746149981034044E-3"/>
    <n v="3.3857688218679512E-3"/>
    <n v="5.6656722498691619E-3"/>
    <n v="8.2983816491424452E-3"/>
    <n v="1.0905607709564048E-2"/>
    <n v="1.3041030234188756E-2"/>
    <n v="1.4325162829669729E-2"/>
    <n v="1.4559952266060326E-2"/>
    <n v="1.3766520554919651E-2"/>
    <n v="1.2161647562958913E-2"/>
    <n v="1.006990904464251E-2"/>
    <n v="7.8291737466261637E-3"/>
    <n v="5.7156885057290776E-3"/>
    <n v="3.9042779016069439E-3"/>
    <n v="2.4713997185745341E-3"/>
    <n v="1.4130377073584266E-3"/>
    <n v="6.7765252737178811E-4"/>
    <n v="1.9434441785741582E-4"/>
    <n v="0.15155385060467211"/>
    <n v="0.13078267704162955"/>
    <n v="1.5975013183955615E-4"/>
    <n v="7.2283459551825959E-4"/>
    <n v="2.3974495936216643E-3"/>
    <n v="5.7832184154896155E-3"/>
    <n v="1.1448890665358778E-2"/>
    <n v="1.9747272314501223E-2"/>
    <n v="3.0652880024065271E-2"/>
    <n v="4.3693910258254025E-2"/>
    <n v="5.8019073087923756E-2"/>
    <n v="7.2579025353984084E-2"/>
    <n v="8.634554590890374E-2"/>
    <n v="9.8507193471862653E-2"/>
    <n v="0.10857710251650517"/>
    <n v="0.11640627626313133"/>
    <n v="0.12212196476886041"/>
    <n v="0.12602624267046736"/>
    <n v="0.12849764238904191"/>
    <n v="0.12991068009640033"/>
    <n v="0.13058833262377212"/>
    <n v="0.13078267704162955"/>
  </r>
  <r>
    <x v="62"/>
    <s v="Under $5"/>
    <n v="-137.03105541501662"/>
    <s v="Water Heating"/>
    <s v="Rural"/>
    <s v="SC-Retro"/>
    <s v="M_Input"/>
    <x v="4"/>
    <s v="Multifamily - High Rise"/>
    <s v="Bathroom Aerator 1.0 GPM AnyWH"/>
    <n v="1.5081468785987947E-4"/>
    <n v="2.4254747715244675E-4"/>
    <n v="4.9556316415798958E-4"/>
    <n v="8.8499343180995665E-4"/>
    <n v="1.4041090137833074E-3"/>
    <n v="2.0032329121817617E-3"/>
    <n v="2.5964367841384579E-3"/>
    <n v="3.0811281463598303E-3"/>
    <n v="3.3719027559654408E-3"/>
    <n v="3.4234758853457876E-3"/>
    <n v="3.2420482653266998E-3"/>
    <n v="2.8767038934668773E-3"/>
    <n v="2.4009055705292368E-3"/>
    <n v="1.8916310970335884E-3"/>
    <n v="1.4111924050807607E-3"/>
    <n v="9.9993053018800895E-4"/>
    <n v="6.7465861013154757E-4"/>
    <n v="4.3444000823800736E-4"/>
    <n v="2.6755334887160041E-4"/>
    <n v="1.578891694523967E-4"/>
    <n v="3.6652862761155217E-2"/>
    <n v="-0.93212927904943765"/>
    <n v="-137.03105541501662"/>
    <s v="R-All-WH-ERWH-All-All-R"/>
    <s v="R-All-WH-ERWH-All-All-R"/>
    <n v="3.2011157157073582E-2"/>
    <n v="1.5081468785987947E-4"/>
    <n v="3.9336216501232625E-4"/>
    <n v="8.8892532917031583E-4"/>
    <n v="1.7739187609802725E-3"/>
    <n v="3.1780277747635796E-3"/>
    <n v="5.1812606869453409E-3"/>
    <n v="7.7776974710837988E-3"/>
    <n v="1.085882561744363E-2"/>
    <n v="1.4230728373409071E-2"/>
    <n v="1.7654204258754858E-2"/>
    <n v="2.0896252524081557E-2"/>
    <n v="2.3772956417548435E-2"/>
    <n v="2.6173861988077671E-2"/>
    <n v="2.8065493085111259E-2"/>
    <n v="2.9476685490192018E-2"/>
    <n v="3.0476616020380026E-2"/>
    <n v="3.1151274630511573E-2"/>
    <n v="3.1585714638749582E-2"/>
    <n v="3.1853267987621184E-2"/>
    <n v="3.2011157157073582E-2"/>
    <n v="3.67597194591836E-5"/>
    <n v="1.2849250875175087E-4"/>
    <n v="3.815081957572937E-4"/>
    <n v="7.7093846340926082E-4"/>
    <n v="1.2900540453826114E-3"/>
    <n v="1.8891779437810658E-3"/>
    <n v="2.4823818157377621E-3"/>
    <n v="2.9670731779591346E-3"/>
    <n v="3.2578477875647451E-3"/>
    <n v="3.3094209169450919E-3"/>
    <n v="3.1279932969260041E-3"/>
    <n v="2.7626489250661816E-3"/>
    <n v="2.286850602128541E-3"/>
    <n v="1.7775761286328924E-3"/>
    <n v="1.2971374366800648E-3"/>
    <n v="8.8587556178731312E-4"/>
    <n v="5.6060364173085174E-4"/>
    <n v="3.2038503983731147E-4"/>
    <n v="1.5349838047090452E-4"/>
    <n v="4.3834201051700828E-5"/>
    <n v="3.4371763393141297E-2"/>
    <n v="2.9730057789059662E-2"/>
    <n v="3.67597194591836E-5"/>
    <n v="1.6525222821093448E-4"/>
    <n v="5.4676042396822823E-4"/>
    <n v="1.3176988873774892E-3"/>
    <n v="2.6077529327601006E-3"/>
    <n v="4.4969308765411666E-3"/>
    <n v="6.9793126922789283E-3"/>
    <n v="9.9463858702380625E-3"/>
    <n v="1.3204233657802808E-2"/>
    <n v="1.6513654574747901E-2"/>
    <n v="1.9641647871673905E-2"/>
    <n v="2.2404296796740088E-2"/>
    <n v="2.4691147398868629E-2"/>
    <n v="2.6468723527501521E-2"/>
    <n v="2.7765860964181585E-2"/>
    <n v="2.8651736525968897E-2"/>
    <n v="2.921234016769975E-2"/>
    <n v="2.953272520753706E-2"/>
    <n v="2.9686223588007963E-2"/>
    <n v="2.9730057789059662E-2"/>
  </r>
  <r>
    <x v="62"/>
    <s v="Under $5"/>
    <n v="-107.03743063038102"/>
    <s v="Water Heating"/>
    <s v="Rural"/>
    <s v="SC-Retro"/>
    <s v="M_Input"/>
    <x v="4"/>
    <s v="Manufactured"/>
    <s v="Bathroom Aerator 1.0 GPM AnyWH"/>
    <n v="3.3032832151072005E-3"/>
    <n v="5.1583823498454646E-3"/>
    <n v="1.0248416818168524E-2"/>
    <n v="1.7815701175466766E-2"/>
    <n v="2.7528749245497565E-2"/>
    <n v="3.828218748193974E-2"/>
    <n v="4.8393822684892895E-2"/>
    <n v="5.6074469853405064E-2"/>
    <n v="5.997366670710895E-2"/>
    <n v="5.9561325255378092E-2"/>
    <n v="5.5208389066594296E-2"/>
    <n v="4.7975944227440663E-2"/>
    <n v="3.9239610565046226E-2"/>
    <n v="3.0312289038627958E-2"/>
    <n v="2.2184665710686845E-2"/>
    <n v="1.5425340210232747E-2"/>
    <n v="1.0215342817915791E-2"/>
    <n v="6.4579681225916266E-3"/>
    <n v="3.9053684544612926E-3"/>
    <n v="2.2634620676540806E-3"/>
    <n v="0.52544683602138176"/>
    <n v="-2.1335648921994146"/>
    <n v="-107.03743063038102"/>
    <s v="R-All-WH-ERWH-All-All-R"/>
    <s v="R-All-WH-ERWH-All-All-R"/>
    <n v="0.52544683602138176"/>
    <n v="3.3032832151072005E-3"/>
    <n v="8.4616655649526647E-3"/>
    <n v="1.871008238312119E-2"/>
    <n v="3.652578355858796E-2"/>
    <n v="6.4054532804085518E-2"/>
    <n v="0.10233672028602525"/>
    <n v="0.15073054297091815"/>
    <n v="0.2068050128243232"/>
    <n v="0.26677867953143214"/>
    <n v="0.32634000478681024"/>
    <n v="0.38154839385340455"/>
    <n v="0.42952433808084522"/>
    <n v="0.46876394864589144"/>
    <n v="0.49907623768451942"/>
    <n v="0.52126090339520625"/>
    <n v="0.52544683602138176"/>
    <n v="0.52544683602138176"/>
    <n v="0.52544683602138176"/>
    <n v="0.52544683602138176"/>
    <n v="0.52544683602138176"/>
    <n v="1.4311290163508622E-3"/>
    <n v="3.2862281510891264E-3"/>
    <n v="8.3762626194121854E-3"/>
    <n v="1.5943546976710427E-2"/>
    <n v="2.5656595046741226E-2"/>
    <n v="3.6410033283183402E-2"/>
    <n v="4.6521668486136557E-2"/>
    <n v="5.4202315654648725E-2"/>
    <n v="5.8101512508352611E-2"/>
    <n v="5.7689171056621753E-2"/>
    <n v="5.3336234867837957E-2"/>
    <n v="4.6103790028684324E-2"/>
    <n v="3.7367456366289888E-2"/>
    <n v="2.8440134839871619E-2"/>
    <n v="2.0312511511930507E-2"/>
    <n v="1.3553186011476408E-2"/>
    <n v="8.3431886191594525E-3"/>
    <n v="4.5858139238352889E-3"/>
    <n v="2.0332142557049544E-3"/>
    <n v="3.9130786889774241E-4"/>
    <n v="0.48800375204625501"/>
    <n v="0.48800375204625501"/>
    <n v="1.4311290163508622E-3"/>
    <n v="4.7173571674399891E-3"/>
    <n v="1.3093619786852174E-2"/>
    <n v="2.9037166763562602E-2"/>
    <n v="5.4693761810303831E-2"/>
    <n v="9.1103795093487233E-2"/>
    <n v="0.1376254635796238"/>
    <n v="0.19182777923427252"/>
    <n v="0.24992929174262513"/>
    <n v="0.30761846279924687"/>
    <n v="0.36095469766708482"/>
    <n v="0.40705848769576913"/>
    <n v="0.44442594406205904"/>
    <n v="0.47286607890193066"/>
    <n v="0.48800375204625501"/>
    <n v="0.48800375204625501"/>
    <n v="0.48800375204625501"/>
    <n v="0.48800375204625501"/>
    <n v="0.48800375204625501"/>
    <n v="0.48800375204625501"/>
  </r>
  <r>
    <x v="62"/>
    <s v="Under $5"/>
    <n v="-180.31771410460826"/>
    <s v="Water Heating"/>
    <s v="Rural"/>
    <s v="SC-Retro"/>
    <s v="M_Input"/>
    <x v="4"/>
    <s v="Single Family"/>
    <s v="Bathroom Aerator 1.0 GPM HPWH"/>
    <n v="3.3223395525605066E-3"/>
    <n v="5.2859807217621371E-3"/>
    <n v="1.0690015980079274E-2"/>
    <n v="1.8902413246199401E-2"/>
    <n v="2.969556913639522E-2"/>
    <n v="4.1963137379671903E-2"/>
    <n v="5.3895474997496612E-2"/>
    <n v="6.3430750316443074E-2"/>
    <n v="6.8877255312723415E-2"/>
    <n v="6.9410630910707274E-2"/>
    <n v="6.5270420329570131E-2"/>
    <n v="5.7536262292378633E-2"/>
    <n v="4.7726654674551609E-2"/>
    <n v="3.7375478181300513E-2"/>
    <n v="2.7726404146043642E-2"/>
    <n v="1.9539092732276709E-2"/>
    <n v="1.3113758814313868E-2"/>
    <n v="8.4014397191113244E-3"/>
    <n v="5.1485168864309734E-3"/>
    <n v="3.0236684264858902E-3"/>
    <n v="0.70192340776508677"/>
    <n v="-1.4269226139729252"/>
    <n v="-180.31771410460826"/>
    <s v="R-All-WH-HPWH-All-All-R"/>
    <n v="0"/>
    <n v="0.65033526375650208"/>
    <n v="3.3223395525605066E-3"/>
    <n v="8.6083202743226436E-3"/>
    <n v="1.9298336254401915E-2"/>
    <n v="3.8200749500601316E-2"/>
    <n v="6.7896318636996536E-2"/>
    <n v="0.10985945601666844"/>
    <n v="0.16375493101416505"/>
    <n v="0.22718568133060812"/>
    <n v="0.29606293664333155"/>
    <n v="0.36547356755403881"/>
    <n v="0.43074398788360896"/>
    <n v="0.48828025017598758"/>
    <n v="0.53600690485053915"/>
    <n v="0.57338238303183964"/>
    <n v="0.6011087871778833"/>
    <n v="0.62064787991016002"/>
    <n v="0.63376163872447389"/>
    <n v="0.64216307844358522"/>
    <n v="0.64731159533001614"/>
    <n v="0.65033526375650208"/>
    <n v="1.0052109466295689E-3"/>
    <n v="2.9688521158311994E-3"/>
    <n v="8.3728873741483363E-3"/>
    <n v="1.6585284640268462E-2"/>
    <n v="2.7378440530464281E-2"/>
    <n v="3.9646008773740964E-2"/>
    <n v="5.1578346391565673E-2"/>
    <n v="6.1113621710512135E-2"/>
    <n v="6.6560126706792483E-2"/>
    <n v="6.7093502304776342E-2"/>
    <n v="6.2953291723639199E-2"/>
    <n v="5.5219133686447694E-2"/>
    <n v="4.540952606862067E-2"/>
    <n v="3.5058349575369574E-2"/>
    <n v="2.5409275540112703E-2"/>
    <n v="1.722196412634577E-2"/>
    <n v="1.079663020838293E-2"/>
    <n v="6.0843111131803872E-3"/>
    <n v="2.8313882805000357E-3"/>
    <n v="7.065398205549525E-4"/>
    <n v="0.65558083564646807"/>
    <n v="0.60399269163788349"/>
    <n v="1.0052109466295689E-3"/>
    <n v="3.9740630624607682E-3"/>
    <n v="1.2346950436609105E-2"/>
    <n v="2.8932235076877567E-2"/>
    <n v="5.6310675607341848E-2"/>
    <n v="9.5956684381082819E-2"/>
    <n v="0.14753503077264848"/>
    <n v="0.20864865248316061"/>
    <n v="0.27520877918995312"/>
    <n v="0.34230228149472947"/>
    <n v="0.40525557321836869"/>
    <n v="0.4604747069048164"/>
    <n v="0.5058842329734371"/>
    <n v="0.54094258254880667"/>
    <n v="0.56635185808891941"/>
    <n v="0.58357382221526521"/>
    <n v="0.59437045242364817"/>
    <n v="0.60045476353682858"/>
    <n v="0.60328615181732859"/>
    <n v="0.60399269163788349"/>
  </r>
  <r>
    <x v="63"/>
    <s v="Under $25"/>
    <n v="21.891889348613276"/>
    <s v="HVAC"/>
    <s v="Rural"/>
    <s v="SC-New"/>
    <s v="M_Input"/>
    <x v="4"/>
    <s v="Single Family"/>
    <s v="SF CC&amp;S + HZ23"/>
    <n v="1.1095484474927845E-2"/>
    <n v="1.3925744147736631E-2"/>
    <n v="1.7125593834639578E-2"/>
    <n v="2.0679964790246853E-2"/>
    <n v="2.3890649460031388E-2"/>
    <n v="2.7325770709551531E-2"/>
    <n v="2.9839329662289898E-2"/>
    <n v="3.1093316594213743E-2"/>
    <n v="3.1235209653750842E-2"/>
    <n v="3.1757596030992645E-2"/>
    <n v="3.2310112531098334E-2"/>
    <n v="3.2267588056441969E-2"/>
    <n v="3.1284886780747728E-2"/>
    <n v="3.1264269750351265E-2"/>
    <n v="3.1334055930185949E-2"/>
    <n v="3.15418014696114E-2"/>
    <n v="3.1751349960392465E-2"/>
    <n v="3.1962803020354438E-2"/>
    <n v="3.2176179163253812E-2"/>
    <n v="3.2391497091039535E-2"/>
    <n v="0.55625320311185777"/>
    <n v="18.142466831277424"/>
    <n v="21.891889348613276"/>
    <s v="R-All-HVAC-ASHP-All-All-E"/>
    <n v="0"/>
    <n v="0.55625320311185777"/>
    <n v="1.1095484474927845E-2"/>
    <n v="2.5021228622664475E-2"/>
    <n v="4.2146822457304056E-2"/>
    <n v="6.2826787247550905E-2"/>
    <n v="8.6717436707582293E-2"/>
    <n v="0.11404320741713382"/>
    <n v="0.14388253707942372"/>
    <n v="0.17497585367363747"/>
    <n v="0.20621106332738831"/>
    <n v="0.23796865935838096"/>
    <n v="0.2702787718894793"/>
    <n v="0.30254635994592127"/>
    <n v="0.33383124672666897"/>
    <n v="0.36509551647702021"/>
    <n v="0.39642957240720617"/>
    <n v="0.42797137387681755"/>
    <n v="0.45972272383721002"/>
    <n v="0.49168552685756445"/>
    <n v="0.52386170602081827"/>
    <n v="0.55625320311185777"/>
    <n v="1.051441957788822E-2"/>
    <n v="1.3344679250697006E-2"/>
    <n v="1.6544528937599955E-2"/>
    <n v="2.009889989320723E-2"/>
    <n v="2.3309584562991766E-2"/>
    <n v="2.6744705812511909E-2"/>
    <n v="2.9258264765250275E-2"/>
    <n v="3.0512251697174121E-2"/>
    <n v="3.0654144756711219E-2"/>
    <n v="3.1176531133953023E-2"/>
    <n v="3.1729047634058712E-2"/>
    <n v="3.1686523159402347E-2"/>
    <n v="3.0703821883708106E-2"/>
    <n v="3.0683204853311642E-2"/>
    <n v="3.0752991033146326E-2"/>
    <n v="3.0960736572571777E-2"/>
    <n v="3.1170285063352843E-2"/>
    <n v="3.1381738123314816E-2"/>
    <n v="3.159511426621419E-2"/>
    <n v="3.1810432193999913E-2"/>
    <n v="0.5446319051710653"/>
    <n v="0.54463190517106541"/>
    <n v="1.051441957788822E-2"/>
    <n v="2.3859098828585227E-2"/>
    <n v="4.0403627766185182E-2"/>
    <n v="6.0502527659392416E-2"/>
    <n v="8.3812112222384189E-2"/>
    <n v="0.1105568180348961"/>
    <n v="0.13981508280014637"/>
    <n v="0.17032733449732049"/>
    <n v="0.2009814792540317"/>
    <n v="0.23215801038798473"/>
    <n v="0.26388705802204343"/>
    <n v="0.29557358118144578"/>
    <n v="0.3262774030651539"/>
    <n v="0.35696060791846557"/>
    <n v="0.38771359895161189"/>
    <n v="0.41867433552418365"/>
    <n v="0.44984462058753649"/>
    <n v="0.48122635871085129"/>
    <n v="0.51282147297706548"/>
    <n v="0.54463190517106541"/>
  </r>
  <r>
    <x v="63"/>
    <s v="Under $40"/>
    <n v="36.645104452083267"/>
    <s v="HVAC"/>
    <s v="Rural"/>
    <s v="SC-New"/>
    <s v="M_Input"/>
    <x v="4"/>
    <s v="Single Family"/>
    <s v="SF CC&amp;S + HZ1"/>
    <n v="2.8414409666437636E-2"/>
    <n v="3.5662417447198336E-2"/>
    <n v="4.3856907744592395E-2"/>
    <n v="5.2959291030994095E-2"/>
    <n v="6.1181528619912183E-2"/>
    <n v="6.9978525511603593E-2"/>
    <n v="7.6415494890024027E-2"/>
    <n v="7.9626828156323326E-2"/>
    <n v="7.9990201881159045E-2"/>
    <n v="8.1327980376605172E-2"/>
    <n v="8.2742919058818171E-2"/>
    <n v="8.2634018195005834E-2"/>
    <n v="8.0117419961697203E-2"/>
    <n v="8.006462183926151E-2"/>
    <n v="8.0243337163261944E-2"/>
    <n v="8.0775352405764306E-2"/>
    <n v="8.1311984823707967E-2"/>
    <n v="8.1853494650030362E-2"/>
    <n v="8.2399929296582977E-2"/>
    <n v="8.2951336657158967E-2"/>
    <n v="1.4245079993761394"/>
    <n v="29.647037259803927"/>
    <n v="36.645104452083267"/>
    <s v="R-All-HVAC-ASHP-All-All-E"/>
    <n v="0"/>
    <n v="1.4245079993761394"/>
    <n v="2.8414409666437636E-2"/>
    <n v="6.4076827113635965E-2"/>
    <n v="0.10793373485822835"/>
    <n v="0.16089302588922244"/>
    <n v="0.22207455450913463"/>
    <n v="0.29205308002073821"/>
    <n v="0.36846857491076224"/>
    <n v="0.44809540306708556"/>
    <n v="0.52808560494824464"/>
    <n v="0.60941358532484979"/>
    <n v="0.69215650438366794"/>
    <n v="0.77479052257867376"/>
    <n v="0.85490794254037095"/>
    <n v="0.9349725643796325"/>
    <n v="1.0152159015428945"/>
    <n v="1.0959912539486589"/>
    <n v="1.177303238772367"/>
    <n v="1.2591567334223974"/>
    <n v="1.3415566627189803"/>
    <n v="1.4245079993761394"/>
    <n v="2.6926361437035948E-2"/>
    <n v="3.4174369217796652E-2"/>
    <n v="4.2368859515190711E-2"/>
    <n v="5.1471242801592411E-2"/>
    <n v="5.9693480390510499E-2"/>
    <n v="6.8490477282201909E-2"/>
    <n v="7.4927446660622343E-2"/>
    <n v="7.8138779926921642E-2"/>
    <n v="7.8502153651757361E-2"/>
    <n v="7.9839932147203488E-2"/>
    <n v="8.1254870829416487E-2"/>
    <n v="8.1145969965604151E-2"/>
    <n v="7.8629371732295519E-2"/>
    <n v="7.8576573609859826E-2"/>
    <n v="7.875528893386026E-2"/>
    <n v="7.9287304176362622E-2"/>
    <n v="7.9823936594306283E-2"/>
    <n v="8.0365446420628678E-2"/>
    <n v="8.0911881067181293E-2"/>
    <n v="8.1463288427757283E-2"/>
    <n v="1.3947470347881057"/>
    <n v="1.3947470347881057"/>
    <n v="2.6926361437035948E-2"/>
    <n v="6.1100730654832597E-2"/>
    <n v="0.1034695901700233"/>
    <n v="0.15494083297161571"/>
    <n v="0.21463431336212621"/>
    <n v="0.28312479064432811"/>
    <n v="0.35805223730495045"/>
    <n v="0.43619101723187209"/>
    <n v="0.51469317088362943"/>
    <n v="0.59453310303083295"/>
    <n v="0.67578797386024947"/>
    <n v="0.75693394382585366"/>
    <n v="0.83556331555814922"/>
    <n v="0.91413988916800903"/>
    <n v="0.99289517810186934"/>
    <n v="1.072182482278232"/>
    <n v="1.1520064188725383"/>
    <n v="1.232371865293167"/>
    <n v="1.3132837463603484"/>
    <n v="1.3947470347881057"/>
  </r>
  <r>
    <x v="63"/>
    <s v="Over $160"/>
    <n v="181.80345525442004"/>
    <s v="HVAC"/>
    <s v="Rural"/>
    <s v="SC-New"/>
    <s v="M_Input"/>
    <x v="4"/>
    <s v="Manufactured"/>
    <s v="MH CC&amp;S + HZ23"/>
    <n v="1.2547414399617128E-4"/>
    <n v="1.6220183674258738E-4"/>
    <n v="2.0518818005114262E-4"/>
    <n v="2.4982623869182534E-4"/>
    <n v="2.9226298092836805E-4"/>
    <n v="3.277879878707068E-4"/>
    <n v="3.5357776607550126E-4"/>
    <n v="3.7197919842955332E-4"/>
    <n v="3.8369879273711556E-4"/>
    <n v="3.8982757880659183E-4"/>
    <n v="3.9240461441636577E-4"/>
    <n v="3.9308862160336941E-4"/>
    <n v="3.9310428590625193E-4"/>
    <n v="3.9319814525067551E-4"/>
    <n v="3.9331523768616853E-4"/>
    <n v="3.9335531435423228E-4"/>
    <n v="3.933943526829714E-4"/>
    <n v="3.9343339816049275E-4"/>
    <n v="3.9347245078771728E-4"/>
    <n v="3.9351151056556534E-4"/>
    <n v="6.7941026357433735E-3"/>
    <n v="128.43265332617074"/>
    <n v="181.80345525442004"/>
    <s v="R-All-HVAC-ASHP-All-All-E"/>
    <n v="0"/>
    <n v="6.7941026357433735E-3"/>
    <n v="1.2547414399617128E-4"/>
    <n v="2.8767598073875869E-4"/>
    <n v="4.9286416078990133E-4"/>
    <n v="7.4269039948172662E-4"/>
    <n v="1.0349533804100946E-3"/>
    <n v="1.3627413682808015E-3"/>
    <n v="1.7163191343563028E-3"/>
    <n v="2.0882983327858559E-3"/>
    <n v="2.4719971255229714E-3"/>
    <n v="2.8618247043295632E-3"/>
    <n v="3.2542293187459289E-3"/>
    <n v="3.6473179403492982E-3"/>
    <n v="4.04042222625555E-3"/>
    <n v="4.4336203715062252E-3"/>
    <n v="4.8269356091923937E-3"/>
    <n v="5.2202909235466262E-3"/>
    <n v="5.6136852762295976E-3"/>
    <n v="6.0071186743900903E-3"/>
    <n v="6.400591125177808E-3"/>
    <n v="6.7941026357433735E-3"/>
    <n v="1.1837699017048627E-4"/>
    <n v="1.5510468291690237E-4"/>
    <n v="1.9809102622545761E-4"/>
    <n v="2.4272908486614033E-4"/>
    <n v="2.8516582710268304E-4"/>
    <n v="3.2069083404502179E-4"/>
    <n v="3.4648061224981625E-4"/>
    <n v="3.6488204460386831E-4"/>
    <n v="3.7660163891143055E-4"/>
    <n v="3.8273042498090682E-4"/>
    <n v="3.8530746059068076E-4"/>
    <n v="3.859914677776844E-4"/>
    <n v="3.8600713208056692E-4"/>
    <n v="3.861009914249905E-4"/>
    <n v="3.8621808386048352E-4"/>
    <n v="3.8625816052854727E-4"/>
    <n v="3.862971988572864E-4"/>
    <n v="3.8633624433480774E-4"/>
    <n v="3.8637529696203228E-4"/>
    <n v="3.8641435673988033E-4"/>
    <n v="6.6521595592296734E-3"/>
    <n v="6.6521595592296734E-3"/>
    <n v="1.1837699017048627E-4"/>
    <n v="2.7348167308738867E-4"/>
    <n v="4.7157269931284631E-4"/>
    <n v="7.1430178417898659E-4"/>
    <n v="9.9946761128166957E-4"/>
    <n v="1.3201584453266914E-3"/>
    <n v="1.6666390575765077E-3"/>
    <n v="2.0315211021803758E-3"/>
    <n v="2.4081227410918064E-3"/>
    <n v="2.7908531660727131E-3"/>
    <n v="3.1761606266633938E-3"/>
    <n v="3.5621520944410781E-3"/>
    <n v="3.9481592265216449E-3"/>
    <n v="4.3342602179466351E-3"/>
    <n v="4.7204783018071185E-3"/>
    <n v="5.106736462335666E-3"/>
    <n v="5.4930336611929524E-3"/>
    <n v="5.8793699055277602E-3"/>
    <n v="6.2657452024897928E-3"/>
    <n v="6.6521595592296734E-3"/>
  </r>
  <r>
    <x v="63"/>
    <s v="Under $65"/>
    <n v="63.300061105447014"/>
    <s v="HVAC"/>
    <s v="Rural"/>
    <s v="SC-New"/>
    <s v="M_Input"/>
    <x v="4"/>
    <s v="Manufactured"/>
    <s v="MH CC&amp;S + HZ1"/>
    <n v="3.7935772039108953E-4"/>
    <n v="4.9039999054939346E-4"/>
    <n v="6.2036462458570833E-4"/>
    <n v="7.5532304413969973E-4"/>
    <n v="8.8362601782781137E-4"/>
    <n v="9.910320954571155E-4"/>
    <n v="1.0690047451008635E-3"/>
    <n v="1.1246395173928904E-3"/>
    <n v="1.1600724634870348E-3"/>
    <n v="1.1786021958927176E-3"/>
    <n v="1.1863935887897303E-3"/>
    <n v="1.1884616117220144E-3"/>
    <n v="1.1885089710746569E-3"/>
    <n v="1.1887927448132453E-3"/>
    <n v="1.1891467613300267E-3"/>
    <n v="1.1892679288706316E-3"/>
    <n v="1.1893859571027968E-3"/>
    <n v="1.1895040069485451E-3"/>
    <n v="1.1896220784106595E-3"/>
    <n v="1.1897401714919226E-3"/>
    <n v="2.054124623537856E-2"/>
    <n v="44.036650143824147"/>
    <n v="63.300061105447014"/>
    <s v="R-All-HVAC-ASHP-All-All-E"/>
    <n v="0"/>
    <n v="2.054124623537856E-2"/>
    <n v="3.7935772039108953E-4"/>
    <n v="8.69757710940483E-4"/>
    <n v="1.4901223355261914E-3"/>
    <n v="2.2454453796658912E-3"/>
    <n v="3.1290713974937026E-3"/>
    <n v="4.1201034929508181E-3"/>
    <n v="5.1891082380516821E-3"/>
    <n v="6.313747755444573E-3"/>
    <n v="7.473820218931608E-3"/>
    <n v="8.6524224148243258E-3"/>
    <n v="9.8388160036140555E-3"/>
    <n v="1.1027277615336071E-2"/>
    <n v="1.2215786586410728E-2"/>
    <n v="1.3404579331223973E-2"/>
    <n v="1.4593726092554E-2"/>
    <n v="1.5782994021424631E-2"/>
    <n v="1.6972379978527428E-2"/>
    <n v="1.8161883985475975E-2"/>
    <n v="1.9351506063886637E-2"/>
    <n v="2.054124623537856E-2"/>
    <n v="3.5790023113610074E-4"/>
    <n v="4.6894250129440467E-4"/>
    <n v="5.9890713533071948E-4"/>
    <n v="7.3386555488471087E-4"/>
    <n v="8.6216852857282252E-4"/>
    <n v="9.6957460620212665E-4"/>
    <n v="1.0475472558458747E-3"/>
    <n v="1.1031820281379016E-3"/>
    <n v="1.138614974232046E-3"/>
    <n v="1.1571447066377287E-3"/>
    <n v="1.1649360995347414E-3"/>
    <n v="1.1670041224670256E-3"/>
    <n v="1.167051481819668E-3"/>
    <n v="1.1673352555582564E-3"/>
    <n v="1.1676892720750378E-3"/>
    <n v="1.1678104396156427E-3"/>
    <n v="1.167928467847808E-3"/>
    <n v="1.1680465176935563E-3"/>
    <n v="1.1681645891556706E-3"/>
    <n v="1.1682826822369337E-3"/>
    <n v="2.0112096450278782E-2"/>
    <n v="2.0112096450278779E-2"/>
    <n v="3.5790023113610074E-4"/>
    <n v="8.268427324305054E-4"/>
    <n v="1.4257498677612249E-3"/>
    <n v="2.1596154226459358E-3"/>
    <n v="3.0217839512187584E-3"/>
    <n v="3.991358557420885E-3"/>
    <n v="5.0389058132667593E-3"/>
    <n v="6.1420878414046604E-3"/>
    <n v="7.2807028156367066E-3"/>
    <n v="8.4378475222744356E-3"/>
    <n v="9.6027836218091772E-3"/>
    <n v="1.0769787744276203E-2"/>
    <n v="1.1936839226095871E-2"/>
    <n v="1.3104174481654128E-2"/>
    <n v="1.4271863753729165E-2"/>
    <n v="1.5439674193344808E-2"/>
    <n v="1.6607602661192617E-2"/>
    <n v="1.7775649178886174E-2"/>
    <n v="1.8943813768041846E-2"/>
    <n v="2.0112096450278779E-2"/>
  </r>
  <r>
    <x v="63"/>
    <s v="Under $25"/>
    <n v="21.891889348613276"/>
    <s v="HVAC"/>
    <s v="Rural"/>
    <s v="SC-NR"/>
    <s v="M_Input"/>
    <x v="4"/>
    <s v="Single Family"/>
    <s v="SF CC&amp;S + HZ23"/>
    <n v="4.971289020350201E-2"/>
    <n v="6.5056284808145612E-2"/>
    <n v="8.1825834402575126E-2"/>
    <n v="9.8882976398843067E-2"/>
    <n v="0.11487094749616727"/>
    <n v="0.12851448294755088"/>
    <n v="0.13895801954702774"/>
    <n v="0.14599319274372299"/>
    <n v="0.15005041038652486"/>
    <n v="0.15195169973007586"/>
    <n v="0.15256636978820534"/>
    <n v="0.15255632839740205"/>
    <n v="0.15230406475855313"/>
    <n v="0.1519786911945937"/>
    <n v="0.15163693880744383"/>
    <n v="0.17898761941011898"/>
    <n v="0.17529024335906501"/>
    <n v="0.17204011752222831"/>
    <n v="0.16927900209129026"/>
    <n v="0.166588191818659"/>
    <n v="2.3496446470209134"/>
    <n v="18.142466831277424"/>
    <n v="21.891889348613276"/>
    <s v="R-All-HVAC-ASHP-All-All-E"/>
    <n v="0"/>
    <n v="2.3496446470209134"/>
    <n v="4.971289020350201E-2"/>
    <n v="0.11476917501164763"/>
    <n v="0.19659500941422275"/>
    <n v="0.29547798581306584"/>
    <n v="0.41034893330923311"/>
    <n v="0.53886341625678402"/>
    <n v="0.67782143580381171"/>
    <n v="0.82381462854753473"/>
    <n v="0.97386503893405962"/>
    <n v="1.1258167386641356"/>
    <n v="1.2783831084523409"/>
    <n v="1.430939436849743"/>
    <n v="1.5832435016082962"/>
    <n v="1.7352221928028899"/>
    <n v="1.8868591316103338"/>
    <n v="2.0658467510204526"/>
    <n v="2.2411369943795174"/>
    <n v="2.3496446470209134"/>
    <n v="2.3496446470209134"/>
    <n v="2.3496446470209134"/>
    <n v="4.7258439573351914E-2"/>
    <n v="6.2601834177995516E-2"/>
    <n v="7.937138377242503E-2"/>
    <n v="9.6428525768692971E-2"/>
    <n v="0.11241649686601718"/>
    <n v="0.12606003231740079"/>
    <n v="0.13650356891687765"/>
    <n v="0.1435387421135729"/>
    <n v="0.14759595975637477"/>
    <n v="0.14949724909992576"/>
    <n v="0.15011191915805525"/>
    <n v="0.15010187776725195"/>
    <n v="0.14984961412840303"/>
    <n v="0.14952424056444361"/>
    <n v="0.14918248817729374"/>
    <n v="0.17653316877996889"/>
    <n v="0.17283579272891492"/>
    <n v="0.16958566689207821"/>
    <n v="0.16682455146114017"/>
    <n v="0.1641337411885089"/>
    <n v="2.3005556344179112"/>
    <n v="2.3005556344179112"/>
    <n v="4.7258439573351914E-2"/>
    <n v="0.10986027375134744"/>
    <n v="0.18923165752377247"/>
    <n v="0.28566018329246545"/>
    <n v="0.39807668015848263"/>
    <n v="0.52413671247588345"/>
    <n v="0.6606402813927611"/>
    <n v="0.80417902350633397"/>
    <n v="0.95177498326270871"/>
    <n v="1.1012722323626345"/>
    <n v="1.2513841515206898"/>
    <n v="1.4014860292879419"/>
    <n v="1.551335643416345"/>
    <n v="1.7008598839807887"/>
    <n v="1.8500423721580823"/>
    <n v="2.026575540938051"/>
    <n v="2.1994113336669661"/>
    <n v="2.3005556344179112"/>
    <n v="2.3005556344179112"/>
    <n v="2.3005556344179112"/>
  </r>
  <r>
    <x v="63"/>
    <s v="Under $40"/>
    <n v="36.645104452083267"/>
    <s v="HVAC"/>
    <s v="Rural"/>
    <s v="SC-NR"/>
    <s v="M_Input"/>
    <x v="4"/>
    <s v="Single Family"/>
    <s v="SF CC&amp;S + HZ1"/>
    <n v="0.12730966648070829"/>
    <n v="0.16660254287157789"/>
    <n v="0.2095476574517019"/>
    <n v="0.25322926698535919"/>
    <n v="0.29417283835631453"/>
    <n v="0.32911254797333872"/>
    <n v="0.35585738529653271"/>
    <n v="0.37387374985789551"/>
    <n v="0.38426387247660349"/>
    <n v="0.38913288152475883"/>
    <n v="0.3907069891611446"/>
    <n v="0.39068127417839188"/>
    <n v="0.39003525260138039"/>
    <n v="0.38920200392604198"/>
    <n v="0.38832681074678949"/>
    <n v="0.45836912796659302"/>
    <n v="0.448900523144251"/>
    <n v="0.4405772807293718"/>
    <n v="0.43350634433463592"/>
    <n v="0.42661545231509646"/>
    <n v="6.0172014770394853"/>
    <n v="29.647037259803927"/>
    <n v="36.645104452083267"/>
    <s v="R-All-HVAC-ASHP-All-All-E"/>
    <n v="0"/>
    <n v="6.0172014770394853"/>
    <n v="0.12730966648070829"/>
    <n v="0.29391220935228618"/>
    <n v="0.50345986680398802"/>
    <n v="0.75668913378934721"/>
    <n v="1.0508619721456618"/>
    <n v="1.3799745201190006"/>
    <n v="1.7358319054155333"/>
    <n v="2.1097056552734288"/>
    <n v="2.4939695277500324"/>
    <n v="2.8831024092747914"/>
    <n v="3.2738093984359362"/>
    <n v="3.664490672614328"/>
    <n v="4.0545259252157084"/>
    <n v="4.4437279291417502"/>
    <n v="4.8320547398885401"/>
    <n v="5.2904238678551332"/>
    <n v="5.7393243909993839"/>
    <n v="6.0172014770394853"/>
    <n v="6.0172014770394853"/>
    <n v="6.0172014770394853"/>
    <n v="0.12102406751756933"/>
    <n v="0.16031694390843892"/>
    <n v="0.20326205848856294"/>
    <n v="0.24694366802222023"/>
    <n v="0.28788723939317556"/>
    <n v="0.32282694901019976"/>
    <n v="0.34957178633339375"/>
    <n v="0.36758815089475655"/>
    <n v="0.37797827351346452"/>
    <n v="0.38284728256161987"/>
    <n v="0.38442139019800564"/>
    <n v="0.38439567521525292"/>
    <n v="0.38374965363824143"/>
    <n v="0.38291640496290302"/>
    <n v="0.38204121178365053"/>
    <n v="0.45208352900345405"/>
    <n v="0.44261492418111203"/>
    <n v="0.43429168176623284"/>
    <n v="0.42722074537149696"/>
    <n v="0.42032985335195749"/>
    <n v="5.8914894977767061"/>
    <n v="5.8914894977767061"/>
    <n v="0.12102406751756933"/>
    <n v="0.28134101142600826"/>
    <n v="0.48460306991457119"/>
    <n v="0.73154673793679148"/>
    <n v="1.019433977329967"/>
    <n v="1.3422609263401668"/>
    <n v="1.6918327126735606"/>
    <n v="2.0594208635683171"/>
    <n v="2.4373991370817816"/>
    <n v="2.8202464196434014"/>
    <n v="3.204667809841407"/>
    <n v="3.5890634850566601"/>
    <n v="3.9728131386949013"/>
    <n v="4.3557295436578043"/>
    <n v="4.7377707554414545"/>
    <n v="5.1898542844449089"/>
    <n v="5.6324692086260209"/>
    <n v="5.8914894977767061"/>
    <n v="5.8914894977767061"/>
    <n v="5.8914894977767061"/>
  </r>
  <r>
    <x v="63"/>
    <s v="Over $160"/>
    <n v="181.80345525442004"/>
    <s v="HVAC"/>
    <s v="Rural"/>
    <s v="SC-NR"/>
    <s v="M_Input"/>
    <x v="4"/>
    <s v="Manufactured"/>
    <s v="MH CC&amp;S + HZ23"/>
    <n v="1.9684139699284388E-3"/>
    <n v="2.5542165527881137E-3"/>
    <n v="3.1855170248867829E-3"/>
    <n v="3.8170869175101862E-3"/>
    <n v="4.3968510479911252E-3"/>
    <n v="4.8775828423831347E-3"/>
    <n v="5.2294646060628315E-3"/>
    <n v="5.447876445623322E-3"/>
    <n v="5.5520435212279883E-3"/>
    <n v="5.5749665733376436E-3"/>
    <n v="5.5503011645288963E-3"/>
    <n v="5.5031201557359842E-3"/>
    <n v="5.4476762832565842E-3"/>
    <n v="5.3901832446012774E-3"/>
    <n v="5.3326965211247289E-3"/>
    <n v="5.5889067587234194E-3"/>
    <n v="5.5028509189251479E-3"/>
    <n v="5.4203616133856993E-3"/>
    <n v="5.3380808717828519E-3"/>
    <n v="5.257649119451091E-3"/>
    <n v="7.6483264347129695E-2"/>
    <n v="128.43265332617074"/>
    <n v="181.80345525442004"/>
    <s v="R-All-HVAC-ASHP-All-All-E"/>
    <n v="0"/>
    <n v="7.6483264347129695E-2"/>
    <n v="1.9684139699284388E-3"/>
    <n v="4.522630522716552E-3"/>
    <n v="7.7081475476033345E-3"/>
    <n v="1.1525234465113521E-2"/>
    <n v="1.5922085513104645E-2"/>
    <n v="2.0799668355487778E-2"/>
    <n v="2.602913296155061E-2"/>
    <n v="3.1477009407173934E-2"/>
    <n v="3.7029052928401925E-2"/>
    <n v="4.2604019501739566E-2"/>
    <n v="4.8154320666268464E-2"/>
    <n v="5.3657440822004451E-2"/>
    <n v="5.9105117105261035E-2"/>
    <n v="6.4495300349862311E-2"/>
    <n v="6.9827996870987036E-2"/>
    <n v="7.5416903629710458E-2"/>
    <n v="7.6483264347129695E-2"/>
    <n v="7.6483264347129695E-2"/>
    <n v="7.6483264347129695E-2"/>
    <n v="7.6483264347129695E-2"/>
    <n v="1.8885191668522533E-3"/>
    <n v="2.4743217497119282E-3"/>
    <n v="3.1056222218105974E-3"/>
    <n v="3.7371921144340008E-3"/>
    <n v="4.3169562449149402E-3"/>
    <n v="4.7976880393069497E-3"/>
    <n v="5.1495698029866465E-3"/>
    <n v="5.367981642547137E-3"/>
    <n v="5.4721487181518032E-3"/>
    <n v="5.4950717702614586E-3"/>
    <n v="5.4704063614527112E-3"/>
    <n v="5.4232253526597992E-3"/>
    <n v="5.3677814801803992E-3"/>
    <n v="5.3102884415250923E-3"/>
    <n v="5.2528017180485439E-3"/>
    <n v="5.5090119556472344E-3"/>
    <n v="5.4229561158489628E-3"/>
    <n v="5.3404668103095142E-3"/>
    <n v="5.2581860687066669E-3"/>
    <n v="5.177754316374906E-3"/>
    <n v="7.4885368285605991E-2"/>
    <n v="7.4885368285605991E-2"/>
    <n v="1.8885191668522533E-3"/>
    <n v="4.362840916564182E-3"/>
    <n v="7.4684631383747794E-3"/>
    <n v="1.1205655252808779E-2"/>
    <n v="1.5522611497723719E-2"/>
    <n v="2.032029953703067E-2"/>
    <n v="2.5469869340017316E-2"/>
    <n v="3.0837850982564453E-2"/>
    <n v="3.6309999700716258E-2"/>
    <n v="4.1805071470977714E-2"/>
    <n v="4.7275477832430426E-2"/>
    <n v="5.2698703185090227E-2"/>
    <n v="5.8066484665270625E-2"/>
    <n v="6.3376773106795722E-2"/>
    <n v="6.8629574824844261E-2"/>
    <n v="7.4138586780491497E-2"/>
    <n v="7.4885368285605991E-2"/>
    <n v="7.4885368285605991E-2"/>
    <n v="7.4885368285605991E-2"/>
    <n v="7.4885368285605991E-2"/>
  </r>
  <r>
    <x v="63"/>
    <s v="Under $65"/>
    <n v="63.300061105447014"/>
    <s v="HVAC"/>
    <s v="Rural"/>
    <s v="SC-NR"/>
    <s v="M_Input"/>
    <x v="4"/>
    <s v="Manufactured"/>
    <s v="MH CC&amp;S + HZ1"/>
    <n v="5.9512901434164243E-3"/>
    <n v="7.7224019068060203E-3"/>
    <n v="9.631071696053416E-3"/>
    <n v="1.1540556049583418E-2"/>
    <n v="1.3293411194867237E-2"/>
    <n v="1.4746852611814742E-2"/>
    <n v="1.5810729674174292E-2"/>
    <n v="1.6471074625916866E-2"/>
    <n v="1.6786012692698155E-2"/>
    <n v="1.6855318101093614E-2"/>
    <n v="1.6780744862654261E-2"/>
    <n v="1.6638098103956493E-2"/>
    <n v="1.6470469456303941E-2"/>
    <n v="1.6296645372807509E-2"/>
    <n v="1.6122840382581938E-2"/>
    <n v="1.6897464767979334E-2"/>
    <n v="1.6637284095113305E-2"/>
    <n v="1.6387886458999173E-2"/>
    <n v="1.6139119393750283E-2"/>
    <n v="1.589594255077801E-2"/>
    <n v="0.23123900978102366"/>
    <n v="44.036650143824147"/>
    <n v="63.300061105447014"/>
    <s v="R-All-HVAC-ASHP-All-All-E"/>
    <n v="0"/>
    <n v="0.23123900978102366"/>
    <n v="5.9512901434164243E-3"/>
    <n v="1.3673692050222445E-2"/>
    <n v="2.330476374627586E-2"/>
    <n v="3.4845319795859281E-2"/>
    <n v="4.8138730990726519E-2"/>
    <n v="6.2885583602541262E-2"/>
    <n v="7.8696313276715557E-2"/>
    <n v="9.5167387902632419E-2"/>
    <n v="0.11195340059533057"/>
    <n v="0.12880871869642418"/>
    <n v="0.14558946355907845"/>
    <n v="0.16222756166303495"/>
    <n v="0.17869803111933891"/>
    <n v="0.19499467649214641"/>
    <n v="0.21111751687472835"/>
    <n v="0.22801498164270767"/>
    <n v="0.23123900978102366"/>
    <n v="0.23123900978102366"/>
    <n v="0.23123900978102366"/>
    <n v="0.23123900978102366"/>
    <n v="5.709736709371865E-3"/>
    <n v="7.4808484727614611E-3"/>
    <n v="9.3895182620088568E-3"/>
    <n v="1.1299002615538858E-2"/>
    <n v="1.3051857760822677E-2"/>
    <n v="1.4505299177770183E-2"/>
    <n v="1.5569176240129733E-2"/>
    <n v="1.6229521191872306E-2"/>
    <n v="1.6544459258653596E-2"/>
    <n v="1.6613764667049054E-2"/>
    <n v="1.6539191428609702E-2"/>
    <n v="1.6396544669911934E-2"/>
    <n v="1.6228916022259381E-2"/>
    <n v="1.605509193876295E-2"/>
    <n v="1.5881286948537379E-2"/>
    <n v="1.6655911333934775E-2"/>
    <n v="1.6395730661068746E-2"/>
    <n v="1.6146333024954614E-2"/>
    <n v="1.5897565959705724E-2"/>
    <n v="1.565438911673345E-2"/>
    <n v="0.22640794110013246"/>
    <n v="0.22640794110013246"/>
    <n v="5.709736709371865E-3"/>
    <n v="1.3190585182133327E-2"/>
    <n v="2.2580103444142186E-2"/>
    <n v="3.3879106059681044E-2"/>
    <n v="4.693096382050372E-2"/>
    <n v="6.1436262998273899E-2"/>
    <n v="7.7005439238403639E-2"/>
    <n v="9.3234960430275945E-2"/>
    <n v="0.10977941968892954"/>
    <n v="0.1263931843559786"/>
    <n v="0.14293237578458831"/>
    <n v="0.15932892045450026"/>
    <n v="0.17555783647675963"/>
    <n v="0.19161292841552258"/>
    <n v="0.20749421536405996"/>
    <n v="0.22415012669799472"/>
    <n v="0.22640794110013246"/>
    <n v="0.22640794110013246"/>
    <n v="0.22640794110013246"/>
    <n v="0.22640794110013246"/>
  </r>
  <r>
    <x v="64"/>
    <s v="Under $130"/>
    <n v="118.55239697444932"/>
    <s v="Dryer"/>
    <s v="Rural"/>
    <s v="SC-New"/>
    <s v="M_Input"/>
    <x v="4"/>
    <s v="Single Family"/>
    <s v="Heat Pump Dryer"/>
    <n v="2.0670151907323582E-2"/>
    <n v="2.6566925949549198E-2"/>
    <n v="3.2163117042007937E-2"/>
    <n v="3.7940563573100133E-2"/>
    <n v="4.3143429551348894E-2"/>
    <n v="4.9298714726870349E-2"/>
    <n v="5.470359868990167E-2"/>
    <n v="5.8827033119866055E-2"/>
    <n v="6.1685696966970495E-2"/>
    <n v="6.5872914693694301E-2"/>
    <n v="7.0489421635247393E-2"/>
    <n v="7.3899986768245898E-2"/>
    <n v="7.4949162079907927E-2"/>
    <n v="7.8041753935185934E-2"/>
    <n v="8.1194250523054623E-2"/>
    <n v="8.4562144003767478E-2"/>
    <n v="8.5123934035648621E-2"/>
    <n v="8.5690830131414347E-2"/>
    <n v="8.6262881925609089E-2"/>
    <n v="8.684013955731254E-2"/>
    <n v="1.2579266508160267"/>
    <n v="78.142735030573178"/>
    <n v="118.55239697444932"/>
    <s v="R-All-Plug-Dryer-All-All-R"/>
    <n v="0"/>
    <n v="1.2579266508160267"/>
    <n v="2.0670151907323582E-2"/>
    <n v="4.7237077856872783E-2"/>
    <n v="7.9400194898880727E-2"/>
    <n v="0.11734075847198086"/>
    <n v="0.16048418802332975"/>
    <n v="0.20978290275020012"/>
    <n v="0.26448650144010177"/>
    <n v="0.32331353455996781"/>
    <n v="0.38499923152693832"/>
    <n v="0.45087214622063265"/>
    <n v="0.52136156785588006"/>
    <n v="0.595261554624126"/>
    <n v="0.67021071670403387"/>
    <n v="0.74825247063921985"/>
    <n v="0.82944672116227447"/>
    <n v="0.91400886516604196"/>
    <n v="0.99913279920169062"/>
    <n v="1.0848236293331051"/>
    <n v="1.1710865112587141"/>
    <n v="1.2579266508160267"/>
    <n v="1.9616200686677594E-2"/>
    <n v="2.5512974728903209E-2"/>
    <n v="3.1109165821361948E-2"/>
    <n v="3.6886612352454148E-2"/>
    <n v="4.2089478330702909E-2"/>
    <n v="4.8244763506224364E-2"/>
    <n v="5.3649647469255685E-2"/>
    <n v="5.777308189922007E-2"/>
    <n v="6.063174574632451E-2"/>
    <n v="6.4818963473048316E-2"/>
    <n v="6.9435470414601408E-2"/>
    <n v="7.2846035547599913E-2"/>
    <n v="7.3895210859261942E-2"/>
    <n v="7.6987802714539949E-2"/>
    <n v="8.0140299302408638E-2"/>
    <n v="8.3508192783121493E-2"/>
    <n v="8.4069982815002636E-2"/>
    <n v="8.4636878910768362E-2"/>
    <n v="8.5208930704963104E-2"/>
    <n v="8.5786188336666555E-2"/>
    <n v="1.236847626403107"/>
    <n v="1.236847626403107"/>
    <n v="1.9616200686677594E-2"/>
    <n v="4.5129175415580799E-2"/>
    <n v="7.6238341236942744E-2"/>
    <n v="0.11312495358939689"/>
    <n v="0.15521443192009982"/>
    <n v="0.20345919542632418"/>
    <n v="0.25710884289557989"/>
    <n v="0.31488192479479998"/>
    <n v="0.3755136705411245"/>
    <n v="0.44033263401417283"/>
    <n v="0.50976810442877429"/>
    <n v="0.58261413997637423"/>
    <n v="0.65650935083563622"/>
    <n v="0.7334971535501762"/>
    <n v="0.81363745285258482"/>
    <n v="0.89714564563570631"/>
    <n v="0.98121562845070898"/>
    <n v="1.0658525073614773"/>
    <n v="1.1510614380664403"/>
    <n v="1.236847626403107"/>
  </r>
  <r>
    <x v="64"/>
    <s v="Under $130"/>
    <n v="118.55239697444932"/>
    <s v="Dryer"/>
    <s v="Rural"/>
    <s v="SC-New"/>
    <s v="M_Input"/>
    <x v="4"/>
    <s v="Multifamily - Low Rise"/>
    <s v="Heat Pump Dryer"/>
    <n v="1.5623284805284193E-3"/>
    <n v="2.0067285213727099E-3"/>
    <n v="2.4692662608690997E-3"/>
    <n v="2.9497063955947374E-3"/>
    <n v="3.4423466173258131E-3"/>
    <n v="3.9203984794130998E-3"/>
    <n v="4.3304986885293797E-3"/>
    <n v="4.6719812413256604E-3"/>
    <n v="5.0012769934387399E-3"/>
    <n v="5.2466792919666789E-3"/>
    <n v="5.4780657930502694E-3"/>
    <n v="5.6754064403463037E-3"/>
    <n v="5.8522629515869529E-3"/>
    <n v="6.0493827846602784E-3"/>
    <n v="6.1559716946612457E-3"/>
    <n v="6.36397111098098E-3"/>
    <n v="6.3621151863866533E-3"/>
    <n v="6.3634810595082003E-3"/>
    <n v="6.368013713378075E-3"/>
    <n v="6.3756619378718595E-3"/>
    <n v="9.6645543642795151E-2"/>
    <n v="78.142735030573178"/>
    <n v="118.55239697444932"/>
    <s v="R-All-Plug-Dryer-All-All-R"/>
    <n v="0"/>
    <n v="9.6645543642795151E-2"/>
    <n v="1.5623284805284193E-3"/>
    <n v="3.569057001901129E-3"/>
    <n v="6.0383232627702291E-3"/>
    <n v="8.9880296583649665E-3"/>
    <n v="1.2430376275690779E-2"/>
    <n v="1.6350774755103881E-2"/>
    <n v="2.0681273443633262E-2"/>
    <n v="2.5353254684958922E-2"/>
    <n v="3.0354531678397662E-2"/>
    <n v="3.5601210970364339E-2"/>
    <n v="4.1079276763414607E-2"/>
    <n v="4.6754683203760909E-2"/>
    <n v="5.2606946155347861E-2"/>
    <n v="5.8656328940008141E-2"/>
    <n v="6.481230063466939E-2"/>
    <n v="7.1176271745650374E-2"/>
    <n v="7.7538386932037032E-2"/>
    <n v="8.3901867991545226E-2"/>
    <n v="9.0269881704923297E-2"/>
    <n v="9.6645543642795151E-2"/>
    <n v="1.4813542133672603E-3"/>
    <n v="1.9257542542115509E-3"/>
    <n v="2.3882919937079404E-3"/>
    <n v="2.8687321284335781E-3"/>
    <n v="3.3613723501646538E-3"/>
    <n v="3.8394242122519406E-3"/>
    <n v="4.2495244213682209E-3"/>
    <n v="4.5910069741645016E-3"/>
    <n v="4.9203027262775811E-3"/>
    <n v="5.1657050248055201E-3"/>
    <n v="5.3970915258891106E-3"/>
    <n v="5.5944321731851449E-3"/>
    <n v="5.7712886844257941E-3"/>
    <n v="5.9684085174991196E-3"/>
    <n v="6.0749974275000869E-3"/>
    <n v="6.2829968438198212E-3"/>
    <n v="6.2811409192254945E-3"/>
    <n v="6.2825067923470415E-3"/>
    <n v="6.2870394462169162E-3"/>
    <n v="6.2946876707107007E-3"/>
    <n v="9.5026058299571975E-2"/>
    <n v="9.5026058299571975E-2"/>
    <n v="1.4813542133672603E-3"/>
    <n v="3.4071084675788114E-3"/>
    <n v="5.7954004612867519E-3"/>
    <n v="8.6641325897203296E-3"/>
    <n v="1.2025504939884983E-2"/>
    <n v="1.5864929152136924E-2"/>
    <n v="2.0114453573505144E-2"/>
    <n v="2.4705460547669644E-2"/>
    <n v="2.9625763273947225E-2"/>
    <n v="3.4791468298752744E-2"/>
    <n v="4.0188559824641854E-2"/>
    <n v="4.5782991997826997E-2"/>
    <n v="5.155428068225279E-2"/>
    <n v="5.7522689199751911E-2"/>
    <n v="6.3597686627252001E-2"/>
    <n v="6.9880683471071819E-2"/>
    <n v="7.6161824390297311E-2"/>
    <n v="8.2444331182644354E-2"/>
    <n v="8.8731370628861272E-2"/>
    <n v="9.5026058299571975E-2"/>
  </r>
  <r>
    <x v="64"/>
    <s v="Under $130"/>
    <n v="118.55239697444932"/>
    <s v="Dryer"/>
    <s v="Rural"/>
    <s v="SC-New"/>
    <s v="M_Input"/>
    <x v="4"/>
    <s v="Multifamily - High Rise"/>
    <s v="Heat Pump Dryer"/>
    <n v="3.4331664690802577E-4"/>
    <n v="4.5037649887526748E-4"/>
    <n v="5.5646014765853595E-4"/>
    <n v="6.7366123863256985E-4"/>
    <n v="7.7903145119215429E-4"/>
    <n v="8.8748593302379866E-4"/>
    <n v="9.633252803987524E-4"/>
    <n v="1.0393510698365885E-3"/>
    <n v="1.1030459811555654E-3"/>
    <n v="1.1689883945572245E-3"/>
    <n v="1.2266535308245849E-3"/>
    <n v="1.2679377623128609E-3"/>
    <n v="1.3114166194570388E-3"/>
    <n v="1.3373739334852459E-3"/>
    <n v="1.3861102154521002E-3"/>
    <n v="1.4319506481617144E-3"/>
    <n v="1.43070019500843E-3"/>
    <n v="1.4303265105762696E-3"/>
    <n v="1.4308078991086006E-3"/>
    <n v="1.4321240720623748E-3"/>
    <n v="2.1650444028687699E-2"/>
    <n v="78.142735030573178"/>
    <n v="118.55239697444932"/>
    <s v="R-All-Plug-Dryer-All-All-R"/>
    <n v="0"/>
    <n v="2.1650444028687699E-2"/>
    <n v="3.4331664690802577E-4"/>
    <n v="7.9369314578329325E-4"/>
    <n v="1.3501532934418292E-3"/>
    <n v="2.0238145320743989E-3"/>
    <n v="2.8028459832665532E-3"/>
    <n v="3.690331916290352E-3"/>
    <n v="4.6536571966891045E-3"/>
    <n v="5.6930082665256933E-3"/>
    <n v="6.7960542476812585E-3"/>
    <n v="7.9650426422384832E-3"/>
    <n v="9.1916961730630683E-3"/>
    <n v="1.0459633935375929E-2"/>
    <n v="1.1771050554832968E-2"/>
    <n v="1.3108424488318213E-2"/>
    <n v="1.4494534703770313E-2"/>
    <n v="1.5926485351932026E-2"/>
    <n v="1.7357185546940455E-2"/>
    <n v="1.8787512057516727E-2"/>
    <n v="2.0218319956625326E-2"/>
    <n v="2.1650444028687699E-2"/>
    <n v="3.2517686753634261E-4"/>
    <n v="4.3223671950358433E-4"/>
    <n v="5.3832036828685285E-4"/>
    <n v="6.5552145926088675E-4"/>
    <n v="7.6089167182047119E-4"/>
    <n v="8.6934615365211556E-4"/>
    <n v="9.451855010270693E-4"/>
    <n v="1.0212112904649053E-3"/>
    <n v="1.0849062017838822E-3"/>
    <n v="1.1508486151855413E-3"/>
    <n v="1.2085137514529017E-3"/>
    <n v="1.2497979829411776E-3"/>
    <n v="1.2932768400853556E-3"/>
    <n v="1.3192341541135627E-3"/>
    <n v="1.367970436080417E-3"/>
    <n v="1.4138108687900312E-3"/>
    <n v="1.4125604156367468E-3"/>
    <n v="1.4121867312045864E-3"/>
    <n v="1.4126681197369174E-3"/>
    <n v="1.4139842926906916E-3"/>
    <n v="2.1287648441254036E-2"/>
    <n v="2.1287648441254036E-2"/>
    <n v="3.2517686753634261E-4"/>
    <n v="7.5741358703992694E-4"/>
    <n v="1.2957339553267798E-3"/>
    <n v="1.9512554145876665E-3"/>
    <n v="2.7121470864081378E-3"/>
    <n v="3.5814932400602536E-3"/>
    <n v="4.5266787410873227E-3"/>
    <n v="5.5478900315522276E-3"/>
    <n v="6.6327962333361098E-3"/>
    <n v="7.7836448485216515E-3"/>
    <n v="8.9921585999745528E-3"/>
    <n v="1.024195658291573E-2"/>
    <n v="1.1535233423001084E-2"/>
    <n v="1.2854467577114647E-2"/>
    <n v="1.4222438013195064E-2"/>
    <n v="1.5636248881985094E-2"/>
    <n v="1.7048809297621842E-2"/>
    <n v="1.8460996028826428E-2"/>
    <n v="1.9873664148563345E-2"/>
    <n v="2.1287648441254036E-2"/>
  </r>
  <r>
    <x v="64"/>
    <s v="Under $130"/>
    <n v="118.55239697444932"/>
    <s v="Dryer"/>
    <s v="Rural"/>
    <s v="SC-New"/>
    <s v="M_Input"/>
    <x v="4"/>
    <s v="Manufactured"/>
    <s v="Heat Pump Dryer"/>
    <n v="1.0181576369736026E-3"/>
    <n v="1.3478514947552829E-3"/>
    <n v="1.6785265468838202E-3"/>
    <n v="1.9964361054322362E-3"/>
    <n v="2.2989202293696295E-3"/>
    <n v="2.5758442213033883E-3"/>
    <n v="2.8234179139514266E-3"/>
    <n v="3.0654337490044013E-3"/>
    <n v="3.3006073834997559E-3"/>
    <n v="3.5220474620644834E-3"/>
    <n v="3.7289191379057374E-3"/>
    <n v="3.9213148402923543E-3"/>
    <n v="4.102072732818699E-3"/>
    <n v="4.275171842335182E-3"/>
    <n v="4.4392828639519231E-3"/>
    <n v="4.5934384047598394E-3"/>
    <n v="4.5938942779918607E-3"/>
    <n v="4.5943502347043684E-3"/>
    <n v="4.5948062749081066E-3"/>
    <n v="4.5952623986138261E-3"/>
    <n v="6.706575575151992E-2"/>
    <n v="78.142735030573178"/>
    <n v="118.55239697444932"/>
    <s v="R-All-Plug-Dryer-All-All-R"/>
    <n v="0"/>
    <n v="6.706575575151992E-2"/>
    <n v="1.0181576369736026E-3"/>
    <n v="2.3660091317288853E-3"/>
    <n v="4.0445356786127052E-3"/>
    <n v="6.040971784044941E-3"/>
    <n v="8.3398920134145696E-3"/>
    <n v="1.0915736234717957E-2"/>
    <n v="1.3739154148669384E-2"/>
    <n v="1.6804587897673785E-2"/>
    <n v="2.0105195281173542E-2"/>
    <n v="2.3627242743238026E-2"/>
    <n v="2.7356161881143762E-2"/>
    <n v="3.1277476721436118E-2"/>
    <n v="3.5379549454254818E-2"/>
    <n v="3.965472129659E-2"/>
    <n v="4.4094004160541919E-2"/>
    <n v="4.8687442565301761E-2"/>
    <n v="5.3281336843293621E-2"/>
    <n v="5.7875687077997992E-2"/>
    <n v="6.2470493352906095E-2"/>
    <n v="6.706575575151992E-2"/>
    <n v="9.6196673340064238E-4"/>
    <n v="1.2916605911823227E-3"/>
    <n v="1.62233564331086E-3"/>
    <n v="1.940245201859276E-3"/>
    <n v="2.2427293257966693E-3"/>
    <n v="2.5196533177304281E-3"/>
    <n v="2.7672270103784665E-3"/>
    <n v="3.0092428454314411E-3"/>
    <n v="3.2444164799267958E-3"/>
    <n v="3.4658565584915232E-3"/>
    <n v="3.6727282343327772E-3"/>
    <n v="3.8651239367193941E-3"/>
    <n v="4.0458818292457392E-3"/>
    <n v="4.2189809387622223E-3"/>
    <n v="4.3830919603789634E-3"/>
    <n v="4.5372475011868797E-3"/>
    <n v="4.537703374418901E-3"/>
    <n v="4.5381593311314087E-3"/>
    <n v="4.5386153713351468E-3"/>
    <n v="4.5390714950408664E-3"/>
    <n v="6.5941937680060722E-2"/>
    <n v="6.5941937680060722E-2"/>
    <n v="9.6196673340064238E-4"/>
    <n v="2.2536273245829649E-3"/>
    <n v="3.8759629678938251E-3"/>
    <n v="5.8162081697531011E-3"/>
    <n v="8.05893749554977E-3"/>
    <n v="1.0578590813280199E-2"/>
    <n v="1.3345817823658665E-2"/>
    <n v="1.6355060669090107E-2"/>
    <n v="1.9599477149016904E-2"/>
    <n v="2.3065333707508427E-2"/>
    <n v="2.6738061941841203E-2"/>
    <n v="3.0603185878560597E-2"/>
    <n v="3.4649067707806333E-2"/>
    <n v="3.8868048646568558E-2"/>
    <n v="4.325114060694752E-2"/>
    <n v="4.7788388108134398E-2"/>
    <n v="5.2326091482553301E-2"/>
    <n v="5.6864250813684708E-2"/>
    <n v="6.1402866185019854E-2"/>
    <n v="6.5941937680060722E-2"/>
  </r>
  <r>
    <x v="64"/>
    <s v="Under $130"/>
    <n v="118.55239697444932"/>
    <s v="Dryer"/>
    <s v="Rural"/>
    <s v="SC-NR"/>
    <s v="M_Input"/>
    <x v="4"/>
    <s v="Single Family"/>
    <s v="Heat Pump Dryer"/>
    <n v="8.682357966605099E-2"/>
    <n v="0.11635456533204128"/>
    <n v="0.14407021705139808"/>
    <n v="0.17007747098506193"/>
    <n v="0.19447697410427101"/>
    <n v="0.21736345405099558"/>
    <n v="0.23882606724733207"/>
    <n v="0.25894872653301015"/>
    <n v="0.27781040953493863"/>
    <n v="0.29548544890191603"/>
    <n v="0.31204380547099131"/>
    <n v="0.32755132536924619"/>
    <n v="0.34206998199573513"/>
    <n v="0.35565810377276319"/>
    <n v="0.36837058850338739"/>
    <n v="0.38025910512281913"/>
    <n v="0.46111701368238622"/>
    <n v="0.45280958569645469"/>
    <n v="0.44652172655004863"/>
    <n v="0.44206051294998916"/>
    <n v="8.3635080575410541"/>
    <n v="78.142735030573178"/>
    <n v="118.55239697444932"/>
    <s v="R-All-Plug-Dryer-All-All-R"/>
    <n v="0"/>
    <n v="5.8886986625208362"/>
    <n v="8.682357966605099E-2"/>
    <n v="0.20317814499809228"/>
    <n v="0.34724836204949039"/>
    <n v="0.51732583303455226"/>
    <n v="0.71180280713882327"/>
    <n v="0.92916626118981882"/>
    <n v="1.167992328437151"/>
    <n v="1.4269410549701611"/>
    <n v="1.7047514645050996"/>
    <n v="2.0002369134070155"/>
    <n v="2.3122807188780068"/>
    <n v="2.6398320442472532"/>
    <n v="2.9819020262429881"/>
    <n v="3.3375601300157514"/>
    <n v="3.7059307185191388"/>
    <n v="4.0861898236419583"/>
    <n v="4.5473068373243448"/>
    <n v="5.0001164230207991"/>
    <n v="5.4466381495708474"/>
    <n v="5.8886986625208362"/>
    <n v="8.1889745774103406E-2"/>
    <n v="0.11142073144009369"/>
    <n v="0.13913638315945048"/>
    <n v="0.16514363709311433"/>
    <n v="0.18954314021232341"/>
    <n v="0.21242962015904798"/>
    <n v="0.23389223335538448"/>
    <n v="0.25401489264106258"/>
    <n v="0.27287657564299106"/>
    <n v="0.29055161500996846"/>
    <n v="0.30710997157904374"/>
    <n v="0.32261749147729862"/>
    <n v="0.33713614810378756"/>
    <n v="0.35072426988081562"/>
    <n v="0.36343675461143982"/>
    <n v="0.37532527123087156"/>
    <n v="0.45618317979043865"/>
    <n v="0.44787575180450712"/>
    <n v="0.44158789265810106"/>
    <n v="0.43712667905804159"/>
    <n v="8.2648313797021018"/>
    <n v="5.7900219846818857"/>
    <n v="8.1889745774103406E-2"/>
    <n v="0.19331047721419709"/>
    <n v="0.33244686037364757"/>
    <n v="0.49759049746676187"/>
    <n v="0.68713363767908531"/>
    <n v="0.89956325783813329"/>
    <n v="1.1334554911935177"/>
    <n v="1.3874703838345803"/>
    <n v="1.6603469594775713"/>
    <n v="1.9508985744875398"/>
    <n v="2.2580085460665833"/>
    <n v="2.5806260375438819"/>
    <n v="2.9177621856476694"/>
    <n v="3.2684864555284849"/>
    <n v="3.6319232101399246"/>
    <n v="4.0072484813707963"/>
    <n v="4.463431661161235"/>
    <n v="4.9113074129657424"/>
    <n v="5.3528953056238437"/>
    <n v="5.7900219846818857"/>
  </r>
  <r>
    <x v="64"/>
    <s v="Under $130"/>
    <n v="118.55239697444932"/>
    <s v="Dryer"/>
    <s v="Rural"/>
    <s v="SC-NR"/>
    <s v="M_Input"/>
    <x v="4"/>
    <s v="Multifamily - Low Rise"/>
    <s v="Heat Pump Dryer"/>
    <n v="3.5980994675100316E-3"/>
    <n v="4.8219076644199664E-3"/>
    <n v="5.9704856136247103E-3"/>
    <n v="7.0482649179216938E-3"/>
    <n v="8.0594165460362299E-3"/>
    <n v="9.007866160237965E-3"/>
    <n v="9.8973085425584102E-3"/>
    <n v="1.0731221172619822E-2"/>
    <n v="1.1512877006968047E-2"/>
    <n v="1.2245356506868057E-2"/>
    <n v="1.2931558958759037E-2"/>
    <n v="1.357421312896707E-2"/>
    <n v="1.4175887291826679E-2"/>
    <n v="1.473899866806056E-2"/>
    <n v="1.5265822308099317E-2"/>
    <n v="1.5758499452983757E-2"/>
    <n v="2.1836078514756808E-2"/>
    <n v="2.1215901584238289E-2"/>
    <n v="2.0836728967115015E-2"/>
    <n v="2.0568447860279334E-2"/>
    <n v="0.35951166367399062"/>
    <n v="78.142735030573178"/>
    <n v="118.55239697444932"/>
    <s v="R-All-Plug-Dryer-All-All-R"/>
    <n v="0"/>
    <n v="0.2537949403338508"/>
    <n v="3.5980994675100316E-3"/>
    <n v="8.4200071319299984E-3"/>
    <n v="1.439049274555471E-2"/>
    <n v="2.1438757663476402E-2"/>
    <n v="2.9498174209512631E-2"/>
    <n v="3.8506040369750597E-2"/>
    <n v="4.8403348912309005E-2"/>
    <n v="5.9134570084928825E-2"/>
    <n v="7.0647447091896867E-2"/>
    <n v="8.2892803598764928E-2"/>
    <n v="9.5824362557523968E-2"/>
    <n v="0.10939857568649104"/>
    <n v="0.12357446297831773"/>
    <n v="0.13831346164637828"/>
    <n v="0.15357928395447759"/>
    <n v="0.16933778340746136"/>
    <n v="0.19117386192221816"/>
    <n v="0.21238976350645644"/>
    <n v="0.23322649247357147"/>
    <n v="0.2537949403338508"/>
    <n v="3.3854579061080876E-3"/>
    <n v="4.6092661030180228E-3"/>
    <n v="5.7578440522227667E-3"/>
    <n v="6.8356233565197502E-3"/>
    <n v="7.8467749846342864E-3"/>
    <n v="8.7952245988360215E-3"/>
    <n v="9.6846669811564666E-3"/>
    <n v="1.0518579611217879E-2"/>
    <n v="1.1300235445566104E-2"/>
    <n v="1.2032714945466113E-2"/>
    <n v="1.2718917397357093E-2"/>
    <n v="1.3361571567565126E-2"/>
    <n v="1.3963245730424735E-2"/>
    <n v="1.4526357106658616E-2"/>
    <n v="1.5053180746697373E-2"/>
    <n v="1.5545857891581813E-2"/>
    <n v="2.1623436953354863E-2"/>
    <n v="2.1003260022836343E-2"/>
    <n v="2.062408740571307E-2"/>
    <n v="2.0355806298877389E-2"/>
    <n v="0.35525883244595174"/>
    <n v="0.2495421091058119"/>
    <n v="3.3854579061080876E-3"/>
    <n v="7.9947240091261113E-3"/>
    <n v="1.3752568061348877E-2"/>
    <n v="2.0588191417868627E-2"/>
    <n v="2.8434966402502912E-2"/>
    <n v="3.7230191001338932E-2"/>
    <n v="4.6914857982495395E-2"/>
    <n v="5.7433437593713277E-2"/>
    <n v="6.873367303927938E-2"/>
    <n v="8.0766387984745489E-2"/>
    <n v="9.3485305382102576E-2"/>
    <n v="0.1068468769496677"/>
    <n v="0.12081012268009243"/>
    <n v="0.13533647978675106"/>
    <n v="0.15038966053344843"/>
    <n v="0.16593551842503024"/>
    <n v="0.1875589553783851"/>
    <n v="0.20856221540122144"/>
    <n v="0.2291863028069345"/>
    <n v="0.2495421091058119"/>
  </r>
  <r>
    <x v="64"/>
    <s v="Under $130"/>
    <n v="118.55239697444932"/>
    <s v="Dryer"/>
    <s v="Rural"/>
    <s v="SC-NR"/>
    <s v="M_Input"/>
    <x v="4"/>
    <s v="Multifamily - High Rise"/>
    <s v="Heat Pump Dryer"/>
    <n v="8.2035353875066161E-4"/>
    <n v="1.0993773384406381E-3"/>
    <n v="1.3612489163859643E-3"/>
    <n v="1.6069786618407545E-3"/>
    <n v="1.8375175404424869E-3"/>
    <n v="2.0537605888525769E-3"/>
    <n v="2.2565502038812955E-3"/>
    <n v="2.4466792381831644E-3"/>
    <n v="2.6248939138981799E-3"/>
    <n v="2.7918965649452658E-3"/>
    <n v="2.9483482180447029E-3"/>
    <n v="3.0948710219536961E-3"/>
    <n v="3.2320505338414799E-3"/>
    <n v="3.360437871205419E-3"/>
    <n v="3.4805517372354699E-3"/>
    <n v="3.5928803270693752E-3"/>
    <n v="4.9281135244838318E-3"/>
    <n v="4.8174478154073223E-3"/>
    <n v="4.7369989871397025E-3"/>
    <n v="4.69144331638371E-3"/>
    <n v="8.1858924365592764E-2"/>
    <n v="78.142735030573178"/>
    <n v="118.55239697444932"/>
    <s v="R-All-Plug-Dryer-All-All-R"/>
    <n v="0"/>
    <n v="5.7782399858385701E-2"/>
    <n v="8.2035353875066161E-4"/>
    <n v="1.9197308771912998E-3"/>
    <n v="3.2809797935772641E-3"/>
    <n v="4.8879584554180188E-3"/>
    <n v="6.7254759958605059E-3"/>
    <n v="8.7792365847130828E-3"/>
    <n v="1.1035786788594378E-2"/>
    <n v="1.3482466026777542E-2"/>
    <n v="1.6107359940675723E-2"/>
    <n v="1.8899256505620989E-2"/>
    <n v="2.1847604723665693E-2"/>
    <n v="2.4942475745619388E-2"/>
    <n v="2.8174526279460869E-2"/>
    <n v="3.1534964150666291E-2"/>
    <n v="3.5015515887901763E-2"/>
    <n v="3.8608396214971141E-2"/>
    <n v="4.353650973945497E-2"/>
    <n v="4.8353957554862291E-2"/>
    <n v="5.3090956542001994E-2"/>
    <n v="5.7782399858385701E-2"/>
    <n v="7.7194067554985893E-4"/>
    <n v="1.0509644752398355E-3"/>
    <n v="1.3128360531851617E-3"/>
    <n v="1.558565798639952E-3"/>
    <n v="1.7891046772416843E-3"/>
    <n v="2.0053477256517741E-3"/>
    <n v="2.2081373406804927E-3"/>
    <n v="2.3982663749823616E-3"/>
    <n v="2.5764810506973771E-3"/>
    <n v="2.743483701744463E-3"/>
    <n v="2.8999353548439001E-3"/>
    <n v="3.0464581587528934E-3"/>
    <n v="3.1836376706406771E-3"/>
    <n v="3.3120250080046162E-3"/>
    <n v="3.4321388740346671E-3"/>
    <n v="3.5444674638685724E-3"/>
    <n v="4.879700661283029E-3"/>
    <n v="4.7690349522065195E-3"/>
    <n v="4.6885861239388997E-3"/>
    <n v="4.6430304531829072E-3"/>
    <n v="8.0890667101576705E-2"/>
    <n v="5.6814142594369649E-2"/>
    <n v="7.7194067554985893E-4"/>
    <n v="1.8229051507896944E-3"/>
    <n v="3.1357412039748562E-3"/>
    <n v="4.6943070026148077E-3"/>
    <n v="6.483411679856492E-3"/>
    <n v="8.4887594055082661E-3"/>
    <n v="1.0696896746188759E-2"/>
    <n v="1.3095163121171122E-2"/>
    <n v="1.5671644171868497E-2"/>
    <n v="1.841512787361296E-2"/>
    <n v="2.131506322845686E-2"/>
    <n v="2.4361521387209754E-2"/>
    <n v="2.7545159057850432E-2"/>
    <n v="3.085718406585505E-2"/>
    <n v="3.4289322939889719E-2"/>
    <n v="3.783379040375829E-2"/>
    <n v="4.2713491065041319E-2"/>
    <n v="4.7482526017247839E-2"/>
    <n v="5.2171112141186742E-2"/>
    <n v="5.6814142594369649E-2"/>
  </r>
  <r>
    <x v="64"/>
    <s v="Under $130"/>
    <n v="118.55239697444932"/>
    <s v="Dryer"/>
    <s v="Rural"/>
    <s v="SC-NR"/>
    <s v="M_Input"/>
    <x v="4"/>
    <s v="Manufactured"/>
    <s v="Heat Pump Dryer"/>
    <n v="1.4974367818779383E-2"/>
    <n v="1.9898267652255077E-2"/>
    <n v="2.4430203337416807E-2"/>
    <n v="2.8597014242257406E-2"/>
    <n v="3.2423741029110824E-2"/>
    <n v="3.5933745792027225E-2"/>
    <n v="3.9148824174385873E-2"/>
    <n v="4.2089310002058317E-2"/>
    <n v="4.4774172931702959E-2"/>
    <n v="4.7221109580426156E-2"/>
    <n v="4.9446628571924507E-2"/>
    <n v="5.1466129905179646E-2"/>
    <n v="5.3293979024672943E-2"/>
    <n v="5.4943575945790961E-2"/>
    <n v="5.6427419765487014E-2"/>
    <n v="5.7757168866231709E-2"/>
    <n v="6.1165300967538909E-2"/>
    <n v="6.0297572154860389E-2"/>
    <n v="5.9518130668414646E-2"/>
    <n v="5.8760591172912408E-2"/>
    <n v="1.1912429882558013"/>
    <n v="78.142735030573178"/>
    <n v="118.55239697444932"/>
    <s v="R-All-Plug-Dryer-All-All-R"/>
    <n v="0"/>
    <n v="0.89256725360343314"/>
    <n v="1.4974367818779383E-2"/>
    <n v="3.487263547103446E-2"/>
    <n v="5.9302838808451268E-2"/>
    <n v="8.7899853050708673E-2"/>
    <n v="0.12032359407981949"/>
    <n v="0.1562573398718467"/>
    <n v="0.19540616404623257"/>
    <n v="0.23749547404829088"/>
    <n v="0.28226964697999385"/>
    <n v="0.32949075656041998"/>
    <n v="0.37893738513234448"/>
    <n v="0.43040351503752411"/>
    <n v="0.48369749406219703"/>
    <n v="0.538641070007988"/>
    <n v="0.59506848977347504"/>
    <n v="0.65282565863970676"/>
    <n v="0.71399095960724568"/>
    <n v="0.7742885317621061"/>
    <n v="0.83380666243052071"/>
    <n v="0.89256725360343314"/>
    <n v="1.422653220703388E-2"/>
    <n v="1.9150432040509573E-2"/>
    <n v="2.3682367725671304E-2"/>
    <n v="2.7849178630511902E-2"/>
    <n v="3.167590541736532E-2"/>
    <n v="3.5185910180281721E-2"/>
    <n v="3.8400988562640369E-2"/>
    <n v="4.1341474390312813E-2"/>
    <n v="4.4026337319957455E-2"/>
    <n v="4.6473273968680652E-2"/>
    <n v="4.8698792960179003E-2"/>
    <n v="5.0718294293434142E-2"/>
    <n v="5.2546143412927439E-2"/>
    <n v="5.4195740334045457E-2"/>
    <n v="5.567958415374151E-2"/>
    <n v="5.7009333254486205E-2"/>
    <n v="6.0417465355793405E-2"/>
    <n v="5.9549736543114885E-2"/>
    <n v="5.8770295056669142E-2"/>
    <n v="5.8012755561166904E-2"/>
    <n v="1.1762862760208912"/>
    <n v="0.87761054136852312"/>
    <n v="1.422653220703388E-2"/>
    <n v="3.3376964247543453E-2"/>
    <n v="5.7059331973214757E-2"/>
    <n v="8.4908510603726658E-2"/>
    <n v="0.11658441602109199"/>
    <n v="0.15177032620137371"/>
    <n v="0.19017131476401408"/>
    <n v="0.23151278915432688"/>
    <n v="0.27553912647428436"/>
    <n v="0.32201240044296503"/>
    <n v="0.37071119340314401"/>
    <n v="0.42142948769657818"/>
    <n v="0.47397563110950564"/>
    <n v="0.52817137144355109"/>
    <n v="0.58385095559729261"/>
    <n v="0.64086028885177881"/>
    <n v="0.70127775420757221"/>
    <n v="0.76082749075068712"/>
    <n v="0.81959778580735621"/>
    <n v="0.87761054136852312"/>
  </r>
  <r>
    <x v="65"/>
    <s v="Under $5"/>
    <n v="-28.495895818865559"/>
    <s v="Water Heating"/>
    <s v="Rural"/>
    <s v="SC-New"/>
    <s v="M_Input"/>
    <x v="4"/>
    <s v="Single Family"/>
    <s v="Single Family CEE Tier 3 Clothes Washer - Any DHW, Any Dryer - 54% ENERGY STAR Baseline"/>
    <n v="9.1699254582356376E-3"/>
    <n v="1.0354101064761824E-2"/>
    <n v="1.1333318968989856E-2"/>
    <n v="1.2282196337702243E-2"/>
    <n v="1.2966846297784402E-2"/>
    <n v="1.3863446046314596E-2"/>
    <n v="1.4482443243038028E-2"/>
    <n v="1.4737604290170047E-2"/>
    <n v="1.4688869661502646E-2"/>
    <n v="1.4968234558192859E-2"/>
    <n v="1.5338338779081617E-2"/>
    <n v="1.5448181882498545E-2"/>
    <n v="1.4969534374649063E-2"/>
    <n v="1.4958040176186092E-2"/>
    <n v="1.4991228606834574E-2"/>
    <n v="1.5090624025518517E-2"/>
    <n v="1.5190878841101534E-2"/>
    <n v="1.5292044864545242E-2"/>
    <n v="1.5394130953433094E-2"/>
    <n v="1.5497146055385925E-2"/>
    <n v="0.28101713448592641"/>
    <n v="-5.1622701417258021"/>
    <n v="-28.495895818865559"/>
    <s v="R-All-WH-Cwash-All-All-R"/>
    <s v="R-All-Plug-Dryer-All-All-R"/>
    <n v="0.28101713448592641"/>
    <n v="9.1699254582356376E-3"/>
    <n v="1.9524026522997461E-2"/>
    <n v="3.0857345491987317E-2"/>
    <n v="4.3139541829689557E-2"/>
    <n v="5.6106388127473955E-2"/>
    <n v="6.9969834173788548E-2"/>
    <n v="8.4452277416826579E-2"/>
    <n v="9.9189881706996622E-2"/>
    <n v="0.11387875136849927"/>
    <n v="0.12884698592669214"/>
    <n v="0.14418532470577375"/>
    <n v="0.1596335065882723"/>
    <n v="0.17460304096292137"/>
    <n v="0.18956108113910747"/>
    <n v="0.20455230974594205"/>
    <n v="0.21964293377146057"/>
    <n v="0.23483381261256212"/>
    <n v="0.25012585747710736"/>
    <n v="0.26551998843054048"/>
    <n v="0.28101713448592641"/>
    <n v="8.79717397101412E-3"/>
    <n v="9.981349577540306E-3"/>
    <n v="1.0960567481768338E-2"/>
    <n v="1.1909444850480726E-2"/>
    <n v="1.2594094810562884E-2"/>
    <n v="1.3490694559093078E-2"/>
    <n v="1.4109691755816511E-2"/>
    <n v="1.436485280294853E-2"/>
    <n v="1.4316118174281129E-2"/>
    <n v="1.4595483070971341E-2"/>
    <n v="1.4965587291860099E-2"/>
    <n v="1.5075430395277027E-2"/>
    <n v="1.4596782887427545E-2"/>
    <n v="1.4585288688964575E-2"/>
    <n v="1.4618477119613057E-2"/>
    <n v="1.4717872538296999E-2"/>
    <n v="1.4818127353880016E-2"/>
    <n v="1.4919293377323724E-2"/>
    <n v="1.5021379466211576E-2"/>
    <n v="1.5124394568164407E-2"/>
    <n v="0.27356210474149606"/>
    <n v="0.273562104741496"/>
    <n v="8.79717397101412E-3"/>
    <n v="1.8778523548554426E-2"/>
    <n v="2.9739091030322764E-2"/>
    <n v="4.1648535880803486E-2"/>
    <n v="5.4242630691366367E-2"/>
    <n v="6.7733325250459442E-2"/>
    <n v="8.1843017006275956E-2"/>
    <n v="9.6207869809224481E-2"/>
    <n v="0.11052398798350561"/>
    <n v="0.12511947105447696"/>
    <n v="0.14008505834633705"/>
    <n v="0.15516048874161409"/>
    <n v="0.16975727162904164"/>
    <n v="0.18434256031800622"/>
    <n v="0.19896103743761928"/>
    <n v="0.21367890997591629"/>
    <n v="0.22849703732979632"/>
    <n v="0.24341633070712004"/>
    <n v="0.25843771017333161"/>
    <n v="0.273562104741496"/>
  </r>
  <r>
    <x v="65"/>
    <s v="Under $5"/>
    <n v="-48.307149171926326"/>
    <s v="Water Heating"/>
    <s v="Rural"/>
    <s v="SC-New"/>
    <s v="M_Input"/>
    <x v="4"/>
    <s v="Multifamily - Low Rise"/>
    <s v="Multifamily - Low Rise CEE Tier 3 Clothes Washer - Any DHW, Any Dryer - 54% ENERGY STAR Baseline"/>
    <n v="5.082765775498801E-4"/>
    <n v="5.7354213403864023E-4"/>
    <n v="6.3807615206509587E-4"/>
    <n v="7.0025570843198343E-4"/>
    <n v="7.5871715941623478E-4"/>
    <n v="8.0848398568898262E-4"/>
    <n v="8.4075500097263798E-4"/>
    <n v="8.5833465248720043E-4"/>
    <n v="8.7335421324911424E-4"/>
    <n v="8.7428661270251042E-4"/>
    <n v="8.7415255787283235E-4"/>
    <n v="8.7003273293497678E-4"/>
    <n v="8.5717787270623116E-4"/>
    <n v="8.5028467221060476E-4"/>
    <n v="8.335164474030434E-4"/>
    <n v="8.3284661138239083E-4"/>
    <n v="8.3260372836447465E-4"/>
    <n v="8.3278247883034257E-4"/>
    <n v="8.3337566276381163E-4"/>
    <n v="8.3437657834649673E-4"/>
    <n v="1.5885231539417483E-2"/>
    <n v="-5.1312401266873868"/>
    <n v="-48.307149171926326"/>
    <s v="R-All-WH-Cwash-All-All-R"/>
    <s v="R-All-WH-ERWH-All-All-R"/>
    <n v="1.5885231539417483E-2"/>
    <n v="5.082765775498801E-4"/>
    <n v="1.0818187115885203E-3"/>
    <n v="1.7198948636536161E-3"/>
    <n v="2.4201505720855996E-3"/>
    <n v="3.1788677315018345E-3"/>
    <n v="3.9873517171908172E-3"/>
    <n v="4.8281067181634553E-3"/>
    <n v="5.6864413706506555E-3"/>
    <n v="6.5597955838997699E-3"/>
    <n v="7.4340821966022803E-3"/>
    <n v="8.308234754475112E-3"/>
    <n v="9.1782674874100884E-3"/>
    <n v="1.0035445360116319E-2"/>
    <n v="1.0885730032326924E-2"/>
    <n v="1.1719246479729967E-2"/>
    <n v="1.2552093091112358E-2"/>
    <n v="1.3384696819476832E-2"/>
    <n v="1.4217479298307174E-2"/>
    <n v="1.5050854961070986E-2"/>
    <n v="1.5885231539417483E-2"/>
    <n v="4.8720582080756275E-4"/>
    <n v="5.5247137729632289E-4"/>
    <n v="6.1700539532277853E-4"/>
    <n v="6.7918495168966609E-4"/>
    <n v="7.3764640267391744E-4"/>
    <n v="7.8741322894666527E-4"/>
    <n v="8.1968424423032064E-4"/>
    <n v="8.3726389574488309E-4"/>
    <n v="8.5228345650679689E-4"/>
    <n v="8.5321585596019307E-4"/>
    <n v="8.5308180113051501E-4"/>
    <n v="8.4896197619265944E-4"/>
    <n v="8.3610711596391381E-4"/>
    <n v="8.2921391546828742E-4"/>
    <n v="8.1244569066072606E-4"/>
    <n v="8.1177585464007349E-4"/>
    <n v="8.1153297162215731E-4"/>
    <n v="8.1171172208802523E-4"/>
    <n v="8.1230490602149429E-4"/>
    <n v="8.1330582160417939E-4"/>
    <n v="1.5463816404571135E-2"/>
    <n v="1.5463816404571137E-2"/>
    <n v="4.8720582080756275E-4"/>
    <n v="1.0396771981038856E-3"/>
    <n v="1.6566825934266642E-3"/>
    <n v="2.3358675451163303E-3"/>
    <n v="3.0735139477902477E-3"/>
    <n v="3.860927176736913E-3"/>
    <n v="4.6806114209672336E-3"/>
    <n v="5.5178753167121168E-3"/>
    <n v="6.3701587732189133E-3"/>
    <n v="7.2233746291791067E-3"/>
    <n v="8.0764564303096222E-3"/>
    <n v="8.9254184065022824E-3"/>
    <n v="9.7615255224661954E-3"/>
    <n v="1.0590739437934482E-2"/>
    <n v="1.1403185128595209E-2"/>
    <n v="1.2214960983235282E-2"/>
    <n v="1.302649395485744E-2"/>
    <n v="1.3838205676945464E-2"/>
    <n v="1.4650510582966958E-2"/>
    <n v="1.5463816404571137E-2"/>
  </r>
  <r>
    <x v="65"/>
    <s v="Under $5"/>
    <n v="-48.475442981475538"/>
    <s v="Water Heating"/>
    <s v="Rural"/>
    <s v="SC-New"/>
    <s v="M_Input"/>
    <x v="4"/>
    <s v="Manufactured"/>
    <s v="Manufactured CEE Tier 3 Clothes Washer - Any DHW, Any Dryer - 54% ENERGY STAR Baseline"/>
    <n v="4.6129761565078746E-4"/>
    <n v="5.3648451215638322E-4"/>
    <n v="6.0404771341637711E-4"/>
    <n v="6.600422301367159E-4"/>
    <n v="7.0564724371919576E-4"/>
    <n v="7.3977430752523142E-4"/>
    <n v="7.6338769144351402E-4"/>
    <n v="7.8430670859375759E-4"/>
    <n v="8.0267884615271205E-4"/>
    <n v="8.1734037678168967E-4"/>
    <n v="8.2866957543650127E-4"/>
    <n v="8.371605913131949E-4"/>
    <n v="8.3673688922799726E-4"/>
    <n v="8.3684552828359592E-4"/>
    <n v="8.3708356979114446E-4"/>
    <n v="8.3716904236923065E-4"/>
    <n v="8.3725212674382423E-4"/>
    <n v="8.3733522633300651E-4"/>
    <n v="8.3741834113873687E-4"/>
    <n v="8.3750147116297413E-4"/>
    <n v="1.523817960737657E-2"/>
    <n v="-5.1339985896105063"/>
    <n v="-48.475442981475538"/>
    <s v="R-All-WH-Cwash-All-All-R"/>
    <s v="R-All-WH-ERWH-All-All-R"/>
    <n v="1.523817960737657E-2"/>
    <n v="4.6129761565078746E-4"/>
    <n v="9.9778212780717067E-4"/>
    <n v="1.6018298412235478E-3"/>
    <n v="2.2618720713602639E-3"/>
    <n v="2.9675193150794595E-3"/>
    <n v="3.7072936226046909E-3"/>
    <n v="4.4706813140482048E-3"/>
    <n v="5.2549880226419625E-3"/>
    <n v="6.0576668687946748E-3"/>
    <n v="6.8750072455763646E-3"/>
    <n v="7.7036768210128658E-3"/>
    <n v="8.5408374123260612E-3"/>
    <n v="9.3775743015540591E-3"/>
    <n v="1.0214419829837656E-2"/>
    <n v="1.10515033996288E-2"/>
    <n v="1.188867244199803E-2"/>
    <n v="1.2725924568741854E-2"/>
    <n v="1.356325979507486E-2"/>
    <n v="1.4400678136213596E-2"/>
    <n v="1.523817960737657E-2"/>
    <n v="4.4108513244548781E-4"/>
    <n v="5.1627202895108352E-4"/>
    <n v="5.8383523021107741E-4"/>
    <n v="6.398297469314162E-4"/>
    <n v="6.8543476051389606E-4"/>
    <n v="7.1956182431993172E-4"/>
    <n v="7.4317520823821432E-4"/>
    <n v="7.6409422538845789E-4"/>
    <n v="7.8246636294741236E-4"/>
    <n v="7.9712789357638998E-4"/>
    <n v="8.0845709223120157E-4"/>
    <n v="8.1694810810789521E-4"/>
    <n v="8.1652440602269756E-4"/>
    <n v="8.1663304507829622E-4"/>
    <n v="8.1687108658584477E-4"/>
    <n v="8.1695655916393095E-4"/>
    <n v="8.1703964353852453E-4"/>
    <n v="8.1712274312770682E-4"/>
    <n v="8.1720585793343718E-4"/>
    <n v="8.1728898795767444E-4"/>
    <n v="1.4833929943270577E-2"/>
    <n v="1.4833929943270577E-2"/>
    <n v="4.4108513244548781E-4"/>
    <n v="9.5735716139657128E-4"/>
    <n v="1.5411923916076487E-3"/>
    <n v="2.1810221385390651E-3"/>
    <n v="2.8664568990529613E-3"/>
    <n v="3.5860187233728931E-3"/>
    <n v="4.3291939316111071E-3"/>
    <n v="5.0932881569995649E-3"/>
    <n v="5.8757545199469774E-3"/>
    <n v="6.6728824135233672E-3"/>
    <n v="7.4813395057545685E-3"/>
    <n v="8.298287613862464E-3"/>
    <n v="9.1148120198851611E-3"/>
    <n v="9.931445064963457E-3"/>
    <n v="1.0748316151549302E-2"/>
    <n v="1.1565272710713233E-2"/>
    <n v="1.2382312354251758E-2"/>
    <n v="1.3199435097379465E-2"/>
    <n v="1.4016640955312902E-2"/>
    <n v="1.4833929943270577E-2"/>
  </r>
  <r>
    <x v="65"/>
    <s v="Under $5"/>
    <n v="-48.307149171926326"/>
    <s v="Water Heating"/>
    <s v="Rural"/>
    <s v="SC-New"/>
    <s v="M_Input"/>
    <x v="4"/>
    <s v="Multifamily - High Rise"/>
    <s v="Multifamily - High Rise CEE Tier 3 Clothes Washer - Any DHW, Any Dryer - 54% ENERGY STAR Baseline"/>
    <n v="1.1322328077083101E-4"/>
    <n v="1.3048649048129433E-4"/>
    <n v="1.457645053057666E-4"/>
    <n v="1.621184911306306E-4"/>
    <n v="1.7405777398871365E-4"/>
    <n v="1.8553071292643175E-4"/>
    <n v="1.8959096231562159E-4"/>
    <n v="1.9356683487814253E-4"/>
    <n v="1.9526133465819979E-4"/>
    <n v="1.9746613926294431E-4"/>
    <n v="1.9842437797950907E-4"/>
    <n v="1.9703786155977245E-4"/>
    <n v="1.9471568141933912E-4"/>
    <n v="1.9055452400118942E-4"/>
    <n v="1.9025165767081189E-4"/>
    <n v="1.8996692789046779E-4"/>
    <n v="1.8980103897222526E-4"/>
    <n v="1.8975146485899089E-4"/>
    <n v="1.8981532732570777E-4"/>
    <n v="1.8998993483255314E-4"/>
    <n v="3.607375322229143E-3"/>
    <n v="-5.1312401266873868"/>
    <n v="-48.307149171926326"/>
    <s v="R-All-WH-Cwash-All-All-R"/>
    <s v="R-All-WH-ERWH-All-All-R"/>
    <n v="3.607375322229143E-3"/>
    <n v="1.1322328077083101E-4"/>
    <n v="2.4370977125212534E-4"/>
    <n v="3.8947427655789194E-4"/>
    <n v="5.5159276768852251E-4"/>
    <n v="7.2565054167723615E-4"/>
    <n v="9.1118125460366785E-4"/>
    <n v="1.1007722169192895E-3"/>
    <n v="1.294339051797432E-3"/>
    <n v="1.4896003864556318E-3"/>
    <n v="1.6870665257185762E-3"/>
    <n v="1.8854909036980852E-3"/>
    <n v="2.0825287652578577E-3"/>
    <n v="2.2772444466771968E-3"/>
    <n v="2.4677989706783864E-3"/>
    <n v="2.6580506283491981E-3"/>
    <n v="2.8480175562396659E-3"/>
    <n v="3.0378185952118913E-3"/>
    <n v="3.2275700600708822E-3"/>
    <n v="3.4173853873965898E-3"/>
    <n v="3.607375322229143E-3"/>
    <n v="1.0843832515313554E-4"/>
    <n v="1.2570153486359887E-4"/>
    <n v="1.4097954968807114E-4"/>
    <n v="1.5733353551293514E-4"/>
    <n v="1.6927281837101818E-4"/>
    <n v="1.8074575730873629E-4"/>
    <n v="1.8480600669792613E-4"/>
    <n v="1.8878187926044706E-4"/>
    <n v="1.9047637904050433E-4"/>
    <n v="1.9268118364524885E-4"/>
    <n v="1.9363942236181361E-4"/>
    <n v="1.9225290594207699E-4"/>
    <n v="1.8993072580164366E-4"/>
    <n v="1.8576956838349396E-4"/>
    <n v="1.8546670205311642E-4"/>
    <n v="1.8518197227277233E-4"/>
    <n v="1.850160833545298E-4"/>
    <n v="1.8496650924129543E-4"/>
    <n v="1.8503037170801231E-4"/>
    <n v="1.8520497921485767E-4"/>
    <n v="3.5116762098752335E-3"/>
    <n v="3.5116762098752335E-3"/>
    <n v="1.0843832515313554E-4"/>
    <n v="2.3413986001673441E-4"/>
    <n v="3.7511940970480555E-4"/>
    <n v="5.3245294521774066E-4"/>
    <n v="7.0172576358875889E-4"/>
    <n v="8.8247152089749518E-4"/>
    <n v="1.0672775275954213E-3"/>
    <n v="1.2560594068558683E-3"/>
    <n v="1.4465357858963726E-3"/>
    <n v="1.6392169695416214E-3"/>
    <n v="1.8328563919034349E-3"/>
    <n v="2.0251092978455119E-3"/>
    <n v="2.2150400236471556E-3"/>
    <n v="2.4008095920306496E-3"/>
    <n v="2.5862762940837662E-3"/>
    <n v="2.7714582663565385E-3"/>
    <n v="2.9564743497110684E-3"/>
    <n v="3.1414408589523638E-3"/>
    <n v="3.3264712306603759E-3"/>
    <n v="3.5116762098752335E-3"/>
  </r>
  <r>
    <x v="65"/>
    <s v="Under $20"/>
    <n v="15.151403834475888"/>
    <s v="Water Heating"/>
    <s v="Rural"/>
    <s v="SC-New"/>
    <s v="M_Input"/>
    <x v="4"/>
    <s v="Single Family"/>
    <s v="Single Family CEE Tier 2 Clothes Washer - Any DHW, Any Dryer - 54% ENERGY STAR Baseline"/>
    <n v="1.7617632139080502E-2"/>
    <n v="1.9892718269155209E-2"/>
    <n v="2.1774031361531224E-2"/>
    <n v="2.3597052988392955E-2"/>
    <n v="2.4912430217542688E-2"/>
    <n v="2.6635013963456397E-2"/>
    <n v="2.7824256444942585E-2"/>
    <n v="2.831448218178946E-2"/>
    <n v="2.8220851239617969E-2"/>
    <n v="2.8757578392404153E-2"/>
    <n v="2.9468637609454073E-2"/>
    <n v="2.9679672627985921E-2"/>
    <n v="2.8760075652417668E-2"/>
    <n v="2.8737992532857262E-2"/>
    <n v="2.8801755489830178E-2"/>
    <n v="2.8992717993359684E-2"/>
    <n v="2.9185331605014141E-2"/>
    <n v="2.937969586611117E-2"/>
    <n v="2.957582779419881E-2"/>
    <n v="2.9773744579808543E-2"/>
    <n v="0.53990149894895056"/>
    <n v="58.335462358707233"/>
    <n v="15.151403834475888"/>
    <s v="R-All-WH-Cwash-All-All-R"/>
    <s v="R-All-Plug-Dryer-All-All-R"/>
    <n v="0.53990149894895056"/>
    <n v="1.7617632139080502E-2"/>
    <n v="3.7510350408235707E-2"/>
    <n v="5.9284381769766928E-2"/>
    <n v="8.2881434758159886E-2"/>
    <n v="0.10779386497570258"/>
    <n v="0.13442887893915897"/>
    <n v="0.16225313538410155"/>
    <n v="0.19056761756589102"/>
    <n v="0.21878846880550901"/>
    <n v="0.24754604719791315"/>
    <n v="0.27701468480736724"/>
    <n v="0.30669435743535317"/>
    <n v="0.33545443308777084"/>
    <n v="0.36419242562062809"/>
    <n v="0.39299418111045825"/>
    <n v="0.42198689910381793"/>
    <n v="0.45117223070883206"/>
    <n v="0.48055192657494322"/>
    <n v="0.51012775436914204"/>
    <n v="0.53990149894895056"/>
    <n v="1.6901486886747401E-2"/>
    <n v="1.9176573016822109E-2"/>
    <n v="2.1057886109198124E-2"/>
    <n v="2.2880907736059854E-2"/>
    <n v="2.4196284965209588E-2"/>
    <n v="2.5918868711123297E-2"/>
    <n v="2.7108111192609485E-2"/>
    <n v="2.759833692945636E-2"/>
    <n v="2.7504705987284869E-2"/>
    <n v="2.8041433140071053E-2"/>
    <n v="2.8752492357120973E-2"/>
    <n v="2.8963527375652821E-2"/>
    <n v="2.8043930400084568E-2"/>
    <n v="2.8021847280524162E-2"/>
    <n v="2.8085610237497078E-2"/>
    <n v="2.8276572741026584E-2"/>
    <n v="2.8469186352681041E-2"/>
    <n v="2.8663550613778069E-2"/>
    <n v="2.885968254186571E-2"/>
    <n v="2.9057599327475443E-2"/>
    <n v="0.52557859390228856"/>
    <n v="0.52557859390228856"/>
    <n v="1.6901486886747401E-2"/>
    <n v="3.6078059903569507E-2"/>
    <n v="5.7135946012767627E-2"/>
    <n v="8.0016853748827485E-2"/>
    <n v="0.10421313871403708"/>
    <n v="0.13013200742516037"/>
    <n v="0.15724011861776985"/>
    <n v="0.18483845554722622"/>
    <n v="0.2123431615345111"/>
    <n v="0.24038459467458215"/>
    <n v="0.26913708703170314"/>
    <n v="0.29810061440735597"/>
    <n v="0.32614454480744054"/>
    <n v="0.35416639208796469"/>
    <n v="0.38225200232546175"/>
    <n v="0.41052857506648832"/>
    <n v="0.43899776141916935"/>
    <n v="0.46766131203294742"/>
    <n v="0.49652099457481313"/>
    <n v="0.52557859390228856"/>
  </r>
  <r>
    <x v="65"/>
    <s v="Under $5"/>
    <n v="-48.256063996536682"/>
    <s v="Water Heating"/>
    <s v="Rural"/>
    <s v="SC-New"/>
    <s v="M_Input"/>
    <x v="4"/>
    <s v="Manufactured"/>
    <s v="Manufactured CEE Tier 2 Clothes Washer - Any DHW, Any Dryer - 54% ENERGY STAR Baseline"/>
    <n v="8.8488319132299211E-4"/>
    <n v="1.0291102990908959E-3"/>
    <n v="1.1587132693178218E-3"/>
    <n v="1.2661246344994519E-3"/>
    <n v="1.3536063569060616E-3"/>
    <n v="1.419070526038098E-3"/>
    <n v="1.4643668506030248E-3"/>
    <n v="1.5044947117217808E-3"/>
    <n v="1.5397370263642643E-3"/>
    <n v="1.5678614769846009E-3"/>
    <n v="1.5895936887296339E-3"/>
    <n v="1.6058815622664242E-3"/>
    <n v="1.6050687966231614E-3"/>
    <n v="1.6052771932655004E-3"/>
    <n v="1.6057338158920226E-3"/>
    <n v="1.6058977734870791E-3"/>
    <n v="1.6060571499157557E-3"/>
    <n v="1.6062165555297855E-3"/>
    <n v="1.6063759903329269E-3"/>
    <n v="1.6065354543289374E-3"/>
    <n v="2.9230606323220217E-2"/>
    <n v="58.605410426140999"/>
    <n v="-48.256063996536682"/>
    <s v="R-All-WH-Cwash-All-All-R"/>
    <s v="R-All-WH-ERWH-All-All-R"/>
    <n v="2.9230606323220217E-2"/>
    <n v="8.8488319132299211E-4"/>
    <n v="1.913993490413888E-3"/>
    <n v="3.0727067597317095E-3"/>
    <n v="4.3388313942311612E-3"/>
    <n v="5.6924377511372226E-3"/>
    <n v="7.1115082771753208E-3"/>
    <n v="8.5758751277783454E-3"/>
    <n v="1.0080369839500126E-2"/>
    <n v="1.162010686586439E-2"/>
    <n v="1.3187968342848992E-2"/>
    <n v="1.4777562031578626E-2"/>
    <n v="1.6383443593845051E-2"/>
    <n v="1.7988512390468211E-2"/>
    <n v="1.9593789583733711E-2"/>
    <n v="2.1199523399625733E-2"/>
    <n v="2.2805421173112812E-2"/>
    <n v="2.4411478323028566E-2"/>
    <n v="2.6017694878558352E-2"/>
    <n v="2.7624070868891279E-2"/>
    <n v="2.9230606323220217E-2"/>
    <n v="8.461106374739217E-4"/>
    <n v="9.9033774524182549E-4"/>
    <n v="1.1199407154687513E-3"/>
    <n v="1.2273520806503815E-3"/>
    <n v="1.3148338030569912E-3"/>
    <n v="1.3802979721890276E-3"/>
    <n v="1.4255942967539544E-3"/>
    <n v="1.4657221578727104E-3"/>
    <n v="1.5009644725151939E-3"/>
    <n v="1.5290889231355305E-3"/>
    <n v="1.5508211348805635E-3"/>
    <n v="1.5671090084173537E-3"/>
    <n v="1.566296242774091E-3"/>
    <n v="1.56650463941643E-3"/>
    <n v="1.5669612620429522E-3"/>
    <n v="1.5671252196380087E-3"/>
    <n v="1.5672845960666853E-3"/>
    <n v="1.5674440016807151E-3"/>
    <n v="1.5676034364838565E-3"/>
    <n v="1.567762900479867E-3"/>
    <n v="2.845515524623881E-2"/>
    <n v="2.845515524623881E-2"/>
    <n v="8.461106374739217E-4"/>
    <n v="1.8364483827157472E-3"/>
    <n v="2.9563890981844985E-3"/>
    <n v="4.1837411788348804E-3"/>
    <n v="5.4985749818918716E-3"/>
    <n v="6.8788729540808988E-3"/>
    <n v="8.3044672508348523E-3"/>
    <n v="9.7701894087075629E-3"/>
    <n v="1.1271153881222757E-2"/>
    <n v="1.2800242804358288E-2"/>
    <n v="1.4351063939238852E-2"/>
    <n v="1.5918172947656205E-2"/>
    <n v="1.7484469190430296E-2"/>
    <n v="1.9050973829846725E-2"/>
    <n v="2.0617935091889677E-2"/>
    <n v="2.2185060311527685E-2"/>
    <n v="2.3752344907594369E-2"/>
    <n v="2.5319788909275085E-2"/>
    <n v="2.6887392345758942E-2"/>
    <n v="2.845515524623881E-2"/>
  </r>
  <r>
    <x v="65"/>
    <s v="Under $5"/>
    <n v="-47.707017735771508"/>
    <s v="Water Heating"/>
    <s v="Rural"/>
    <s v="SC-New"/>
    <s v="M_Input"/>
    <x v="4"/>
    <s v="Multifamily - Low Rise"/>
    <s v="Multifamily - Low Rise CEE Tier 2 Clothes Washer - Any DHW, Any Dryer - 54% ENERGY STAR Baseline"/>
    <n v="9.7485706456177095E-4"/>
    <n v="1.1000341662144224E-3"/>
    <n v="1.2238082021554606E-3"/>
    <n v="1.3430664612862956E-3"/>
    <n v="1.4551935216581382E-3"/>
    <n v="1.5506445896705048E-3"/>
    <n v="1.6125392915304682E-3"/>
    <n v="1.6462564609387384E-3"/>
    <n v="1.6750634639801673E-3"/>
    <n v="1.6768517741921358E-3"/>
    <n v="1.6765946616209048E-3"/>
    <n v="1.6686929785160365E-3"/>
    <n v="1.6440377969447059E-3"/>
    <n v="1.6308168745229115E-3"/>
    <n v="1.5986559937429842E-3"/>
    <n v="1.5973712712008229E-3"/>
    <n v="1.5969054298924958E-3"/>
    <n v="1.5972482671628757E-3"/>
    <n v="1.5983859736275611E-3"/>
    <n v="1.6003056954284635E-3"/>
    <n v="3.0467329938847865E-2"/>
    <n v="58.631435541335698"/>
    <n v="-47.707017735771508"/>
    <s v="R-All-WH-Cwash-All-All-R"/>
    <s v="R-All-WH-ERWH-All-All-R"/>
    <n v="3.0467329938847865E-2"/>
    <n v="9.7485706456177095E-4"/>
    <n v="2.0748912307761934E-3"/>
    <n v="3.2986994329316541E-3"/>
    <n v="4.6417658942179496E-3"/>
    <n v="6.0969594158760878E-3"/>
    <n v="7.6476040055465924E-3"/>
    <n v="9.2601432970770611E-3"/>
    <n v="1.09063997580158E-2"/>
    <n v="1.2581463221995968E-2"/>
    <n v="1.4258314996188104E-2"/>
    <n v="1.5934909657809009E-2"/>
    <n v="1.7603602636325044E-2"/>
    <n v="1.924764043326975E-2"/>
    <n v="2.0878457307792662E-2"/>
    <n v="2.2477113301535647E-2"/>
    <n v="2.407448457273647E-2"/>
    <n v="2.5671390002628965E-2"/>
    <n v="2.7268638269791839E-2"/>
    <n v="2.8867024243419401E-2"/>
    <n v="3.0467329938847865E-2"/>
    <n v="9.3444407491560767E-4"/>
    <n v="1.0596211765682591E-3"/>
    <n v="1.1833952125092973E-3"/>
    <n v="1.3026534716401323E-3"/>
    <n v="1.4147805320119749E-3"/>
    <n v="1.5102316000243415E-3"/>
    <n v="1.572126301884305E-3"/>
    <n v="1.6058434712925751E-3"/>
    <n v="1.634650474334004E-3"/>
    <n v="1.6364387845459725E-3"/>
    <n v="1.6361816719747415E-3"/>
    <n v="1.6282799888698732E-3"/>
    <n v="1.6036248072985426E-3"/>
    <n v="1.5904038848767483E-3"/>
    <n v="1.5582430040968209E-3"/>
    <n v="1.5569582815546596E-3"/>
    <n v="1.5564924402463325E-3"/>
    <n v="1.5568352775167124E-3"/>
    <n v="1.5579729839813978E-3"/>
    <n v="1.5598927057823002E-3"/>
    <n v="2.9659070145924601E-2"/>
    <n v="2.9659070145924598E-2"/>
    <n v="9.3444407491560767E-4"/>
    <n v="1.9940652514838669E-3"/>
    <n v="3.1774604639931642E-3"/>
    <n v="4.4801139356332965E-3"/>
    <n v="5.8948944676452709E-3"/>
    <n v="7.4051260676696127E-3"/>
    <n v="8.9772523695539168E-3"/>
    <n v="1.0583095840846492E-2"/>
    <n v="1.2217746315180496E-2"/>
    <n v="1.3854185099726468E-2"/>
    <n v="1.549036677170121E-2"/>
    <n v="1.7118646760571083E-2"/>
    <n v="1.8722271567869625E-2"/>
    <n v="2.0312675452746374E-2"/>
    <n v="2.1870918456843195E-2"/>
    <n v="2.3427876738397854E-2"/>
    <n v="2.4984369178644186E-2"/>
    <n v="2.65412044561609E-2"/>
    <n v="2.8099177440142297E-2"/>
    <n v="2.9659070145924598E-2"/>
  </r>
  <r>
    <x v="65"/>
    <s v="Under $5"/>
    <n v="-47.707017735771508"/>
    <s v="Water Heating"/>
    <s v="Rural"/>
    <s v="SC-New"/>
    <s v="M_Input"/>
    <x v="4"/>
    <s v="Multifamily - High Rise"/>
    <s v="Multifamily - High Rise CEE Tier 2 Clothes Washer - Any DHW, Any Dryer - 54% ENERGY STAR Baseline"/>
    <n v="2.171583740182748E-4"/>
    <n v="2.502686188860997E-4"/>
    <n v="2.7957132796608804E-4"/>
    <n v="3.1093771256709236E-4"/>
    <n v="3.3383684810489166E-4"/>
    <n v="3.5584155197819332E-4"/>
    <n v="3.6362897122150064E-4"/>
    <n v="3.7125455860161256E-4"/>
    <n v="3.7450455113412315E-4"/>
    <n v="3.7873329083972689E-4"/>
    <n v="3.8057115987332032E-4"/>
    <n v="3.7791186887583476E-4"/>
    <n v="3.7345800691351697E-4"/>
    <n v="3.6547704952730187E-4"/>
    <n v="3.6489616228042214E-4"/>
    <n v="3.6435006031523305E-4"/>
    <n v="3.6403189105262254E-4"/>
    <n v="3.6393680960161636E-4"/>
    <n v="3.6405929562514981E-4"/>
    <n v="3.6439418684204247E-4"/>
    <n v="6.9188222962246635E-3"/>
    <n v="58.631435541335698"/>
    <n v="-47.707017735771508"/>
    <s v="R-All-WH-Cwash-All-All-R"/>
    <s v="R-All-WH-ERWH-All-All-R"/>
    <n v="6.9188222962246635E-3"/>
    <n v="2.171583740182748E-4"/>
    <n v="4.674269929043745E-4"/>
    <n v="7.469983208704626E-4"/>
    <n v="1.057936033437555E-3"/>
    <n v="1.3917728815424466E-3"/>
    <n v="1.7476144335206399E-3"/>
    <n v="2.1112434047421405E-3"/>
    <n v="2.482497963343753E-3"/>
    <n v="2.8570025144778761E-3"/>
    <n v="3.235735805317603E-3"/>
    <n v="3.6163069651909234E-3"/>
    <n v="3.9942188340667583E-3"/>
    <n v="4.367676840980275E-3"/>
    <n v="4.7331538905075769E-3"/>
    <n v="5.0980500527879995E-3"/>
    <n v="5.4624001131032326E-3"/>
    <n v="5.8264320041558548E-3"/>
    <n v="6.190368813757471E-3"/>
    <n v="6.5544281093826212E-3"/>
    <n v="6.9188222962246635E-3"/>
    <n v="2.0798099305374042E-4"/>
    <n v="2.4109123792156532E-4"/>
    <n v="2.7039394700155363E-4"/>
    <n v="3.0176033160255795E-4"/>
    <n v="3.2465946714035725E-4"/>
    <n v="3.4666417101365891E-4"/>
    <n v="3.5445159025696623E-4"/>
    <n v="3.6207717763707815E-4"/>
    <n v="3.6532717016958874E-4"/>
    <n v="3.6955590987519248E-4"/>
    <n v="3.7139377890878591E-4"/>
    <n v="3.6873448791130035E-4"/>
    <n v="3.6428062594898256E-4"/>
    <n v="3.5629966856276746E-4"/>
    <n v="3.5571878131588773E-4"/>
    <n v="3.5517267935069864E-4"/>
    <n v="3.5485451008808813E-4"/>
    <n v="3.5475942863708195E-4"/>
    <n v="3.548819146606154E-4"/>
    <n v="3.5521680587750806E-4"/>
    <n v="6.7352746769339762E-3"/>
    <n v="6.7352746769339744E-3"/>
    <n v="2.0798099305374042E-4"/>
    <n v="4.4907223097530573E-4"/>
    <n v="7.1946617797685936E-4"/>
    <n v="1.0212265095794174E-3"/>
    <n v="1.3458859767197747E-3"/>
    <n v="1.6925501477334337E-3"/>
    <n v="2.0470017379903998E-3"/>
    <n v="2.4090789156274777E-3"/>
    <n v="2.7744060857970666E-3"/>
    <n v="3.1439619956722589E-3"/>
    <n v="3.5153557745810447E-3"/>
    <n v="3.8840902624923449E-3"/>
    <n v="4.248370888441327E-3"/>
    <n v="4.6046705570040947E-3"/>
    <n v="4.9603893383199822E-3"/>
    <n v="5.3155620176706811E-3"/>
    <n v="5.6704165277587691E-3"/>
    <n v="6.0251759563958512E-3"/>
    <n v="6.3800578710564663E-3"/>
    <n v="6.7352746769339744E-3"/>
  </r>
  <r>
    <x v="65"/>
    <s v="Under $60"/>
    <n v="55.159684674986664"/>
    <s v="Water Heating"/>
    <s v="Rural"/>
    <s v="SC-New"/>
    <s v="M_Input"/>
    <x v="4"/>
    <s v="Single Family"/>
    <s v="Single Family CEE Tier 1 Clothes Washer - Any DHW, Any Dryer - 54% ENERGY STAR Baseline"/>
    <n v="2.6608511395603912E-2"/>
    <n v="3.0044651663499927E-2"/>
    <n v="3.2886063066689696E-2"/>
    <n v="3.5639434879078689E-2"/>
    <n v="3.7626094023454237E-2"/>
    <n v="4.0227771074671133E-2"/>
    <n v="4.2023924602622643E-2"/>
    <n v="4.2764329272349681E-2"/>
    <n v="4.2622915263243168E-2"/>
    <n v="4.3433552609312004E-2"/>
    <n v="4.4507489624823406E-2"/>
    <n v="4.4826223019365119E-2"/>
    <n v="4.3437324306382467E-2"/>
    <n v="4.3403971416854807E-2"/>
    <n v="4.350027478803644E-2"/>
    <n v="4.3788691977769127E-2"/>
    <n v="4.407960289248207E-2"/>
    <n v="4.4373157872826231E-2"/>
    <n v="4.4669382620985493E-2"/>
    <n v="4.4968303100406559E-2"/>
    <n v="0.81543166947045687"/>
    <n v="101.80139213939256"/>
    <n v="55.159684674986664"/>
    <s v="R-All-WH-Cwash-All-All-R"/>
    <s v="R-All-Plug-Dryer-All-All-R"/>
    <n v="0.81543166947045687"/>
    <n v="2.6608511395603912E-2"/>
    <n v="5.6653163059103839E-2"/>
    <n v="8.9539226125793542E-2"/>
    <n v="0.12517866100487224"/>
    <n v="0.16280475502832648"/>
    <n v="0.2030325261029976"/>
    <n v="0.24505645070562024"/>
    <n v="0.2878207799779699"/>
    <n v="0.33044369524121309"/>
    <n v="0.37387724785052512"/>
    <n v="0.41838473747534854"/>
    <n v="0.46321096049471366"/>
    <n v="0.50664828480109614"/>
    <n v="0.55005225621795095"/>
    <n v="0.59355253100598737"/>
    <n v="0.63734122298375651"/>
    <n v="0.68142082587623853"/>
    <n v="0.72579398374906479"/>
    <n v="0.77046336637005031"/>
    <n v="0.81543166947045687"/>
    <n v="2.5526892767335319E-2"/>
    <n v="2.8963033035231334E-2"/>
    <n v="3.1804444438421106E-2"/>
    <n v="3.45578162508101E-2"/>
    <n v="3.6544475395185648E-2"/>
    <n v="3.9146152446402543E-2"/>
    <n v="4.0942305974354054E-2"/>
    <n v="4.1682710644081092E-2"/>
    <n v="4.1541296634974578E-2"/>
    <n v="4.2351933981043415E-2"/>
    <n v="4.3425870996554816E-2"/>
    <n v="4.374460439109653E-2"/>
    <n v="4.2355705678113878E-2"/>
    <n v="4.2322352788586218E-2"/>
    <n v="4.2418656159767851E-2"/>
    <n v="4.2707073349500538E-2"/>
    <n v="4.299798426421348E-2"/>
    <n v="4.3291539244557642E-2"/>
    <n v="4.3587763992716903E-2"/>
    <n v="4.388668447213797E-2"/>
    <n v="0.79379929690508499"/>
    <n v="0.79379929690508499"/>
    <n v="2.5526892767335319E-2"/>
    <n v="5.4489925802566654E-2"/>
    <n v="8.6294370240987767E-2"/>
    <n v="0.12085218649179787"/>
    <n v="0.15739666188698351"/>
    <n v="0.19654281433338605"/>
    <n v="0.23748512030774011"/>
    <n v="0.27916783095182118"/>
    <n v="0.32070912758679576"/>
    <n v="0.36306106156783918"/>
    <n v="0.406486932564394"/>
    <n v="0.45023153695549051"/>
    <n v="0.49258724263360437"/>
    <n v="0.53490959542219063"/>
    <n v="0.57732825158195844"/>
    <n v="0.62003532493145896"/>
    <n v="0.66303330919567249"/>
    <n v="0.70632484844023014"/>
    <n v="0.74991261243294705"/>
    <n v="0.79379929690508499"/>
  </r>
  <r>
    <x v="65"/>
    <s v="Under $5"/>
    <n v="-28.939325963854031"/>
    <s v="Water Heating"/>
    <s v="Rural"/>
    <s v="SC-New"/>
    <s v="M_Input"/>
    <x v="4"/>
    <s v="Manufactured"/>
    <s v="Manufactured CEE Tier 1 Clothes Washer - Any DHW, Any Dryer - 54% ENERGY STAR Baseline"/>
    <n v="1.3354810479728253E-3"/>
    <n v="1.5531510985701178E-3"/>
    <n v="1.7487501473443068E-3"/>
    <n v="1.9108572411885112E-3"/>
    <n v="2.0428861727623767E-3"/>
    <n v="2.1416858313550672E-3"/>
    <n v="2.2100478294045985E-3"/>
    <n v="2.2706094928481792E-3"/>
    <n v="2.3237978048799221E-3"/>
    <n v="2.3662437131720115E-3"/>
    <n v="2.3990423437716406E-3"/>
    <n v="2.4236242847933023E-3"/>
    <n v="2.422397644798709E-3"/>
    <n v="2.4227121606229824E-3"/>
    <n v="2.4234013034045102E-3"/>
    <n v="2.4236487510484665E-3"/>
    <n v="2.4238892847167274E-3"/>
    <n v="2.4241298624320287E-3"/>
    <n v="2.4243704842000433E-3"/>
    <n v="2.4246111500264419E-3"/>
    <n v="4.4115337649312768E-2"/>
    <n v="102.31406783474844"/>
    <n v="-28.939325963854031"/>
    <s v="R-All-WH-Cwash-All-All-R"/>
    <s v="R-All-WH-ERWH-All-All-R"/>
    <n v="4.4115337649312768E-2"/>
    <n v="1.3354810479728253E-3"/>
    <n v="2.8886321465429431E-3"/>
    <n v="4.6373822938872503E-3"/>
    <n v="6.5482395350757614E-3"/>
    <n v="8.5911257078381386E-3"/>
    <n v="1.0732811539193206E-2"/>
    <n v="1.2942859368597804E-2"/>
    <n v="1.5213468861445983E-2"/>
    <n v="1.7537266666325907E-2"/>
    <n v="1.9903510379497918E-2"/>
    <n v="2.2302552723269559E-2"/>
    <n v="2.4726177008062861E-2"/>
    <n v="2.7148574652861572E-2"/>
    <n v="2.9571286813484553E-2"/>
    <n v="3.1994688116889061E-2"/>
    <n v="3.4418336867937528E-2"/>
    <n v="3.6842226152654256E-2"/>
    <n v="3.9266356015086282E-2"/>
    <n v="4.1690726499286325E-2"/>
    <n v="4.4115337649312768E-2"/>
    <n v="1.2769648377490522E-3"/>
    <n v="1.4946348883463447E-3"/>
    <n v="1.6902339371205337E-3"/>
    <n v="1.8523410309647381E-3"/>
    <n v="1.9843699625386037E-3"/>
    <n v="2.0831696211312941E-3"/>
    <n v="2.1515316191808255E-3"/>
    <n v="2.2120932826244061E-3"/>
    <n v="2.265281594656149E-3"/>
    <n v="2.3077275029482385E-3"/>
    <n v="2.3405261335478675E-3"/>
    <n v="2.3651080745695293E-3"/>
    <n v="2.3638814345749359E-3"/>
    <n v="2.3641959503992093E-3"/>
    <n v="2.3648850931807372E-3"/>
    <n v="2.3651325408246934E-3"/>
    <n v="2.3653730744929544E-3"/>
    <n v="2.3656136522082556E-3"/>
    <n v="2.3658542739762702E-3"/>
    <n v="2.3660949398026689E-3"/>
    <n v="4.294501344483731E-2"/>
    <n v="4.294501344483731E-2"/>
    <n v="1.2769648377490522E-3"/>
    <n v="2.7715997260953969E-3"/>
    <n v="4.4618336632159302E-3"/>
    <n v="6.3141746941806683E-3"/>
    <n v="8.2985446567192724E-3"/>
    <n v="1.0381714277850566E-2"/>
    <n v="1.2533245897031392E-2"/>
    <n v="1.4745339179655799E-2"/>
    <n v="1.7010620774311948E-2"/>
    <n v="1.9318348277260186E-2"/>
    <n v="2.1658874410808052E-2"/>
    <n v="2.4023982485377581E-2"/>
    <n v="2.6387863919952518E-2"/>
    <n v="2.8752059870351728E-2"/>
    <n v="3.1116944963532466E-2"/>
    <n v="3.3482077504357159E-2"/>
    <n v="3.5847450578850117E-2"/>
    <n v="3.8213064231058372E-2"/>
    <n v="4.0578918505034645E-2"/>
    <n v="4.294501344483731E-2"/>
  </r>
  <r>
    <x v="65"/>
    <s v="Under $5"/>
    <n v="-28.198436911239341"/>
    <s v="Water Heating"/>
    <s v="Rural"/>
    <s v="SC-New"/>
    <s v="M_Input"/>
    <x v="4"/>
    <s v="Multifamily - Low Rise"/>
    <s v="Multifamily - Low Rise CEE Tier 1 Clothes Washer - Any DHW, Any Dryer - 54% ENERGY STAR Baseline"/>
    <n v="1.4711693355586746E-3"/>
    <n v="1.660075709795472E-3"/>
    <n v="1.8468646995194672E-3"/>
    <n v="2.026838872373479E-3"/>
    <n v="2.1960512614528412E-3"/>
    <n v="2.3400976959619293E-3"/>
    <n v="2.4335037866803238E-3"/>
    <n v="2.4843868007328332E-3"/>
    <n v="2.5278598195624673E-3"/>
    <n v="2.5305585815060933E-3"/>
    <n v="2.5301705696176508E-3"/>
    <n v="2.5182460380060246E-3"/>
    <n v="2.4810385863611225E-3"/>
    <n v="2.4610867222758094E-3"/>
    <n v="2.4125523234106213E-3"/>
    <n v="2.4106135320970672E-3"/>
    <n v="2.4099105249866296E-3"/>
    <n v="2.4104279051212199E-3"/>
    <n v="2.4121448325812112E-3"/>
    <n v="2.4150419094440237E-3"/>
    <n v="4.5978639507044963E-2"/>
    <n v="102.36327941895249"/>
    <n v="-28.198436911239341"/>
    <s v="R-All-WH-Cwash-All-All-R"/>
    <s v="R-All-WH-ERWH-All-All-R"/>
    <n v="4.5978639507044963E-2"/>
    <n v="1.4711693355586746E-3"/>
    <n v="3.1312450453541466E-3"/>
    <n v="4.9781097448736138E-3"/>
    <n v="7.0049486172470924E-3"/>
    <n v="9.2009998786999336E-3"/>
    <n v="1.1541097574661863E-2"/>
    <n v="1.3974601361342187E-2"/>
    <n v="1.6458988162075021E-2"/>
    <n v="1.8986847981637488E-2"/>
    <n v="2.151740656314358E-2"/>
    <n v="2.404757713276123E-2"/>
    <n v="2.6565823170767253E-2"/>
    <n v="2.9046861757128374E-2"/>
    <n v="3.1507948479404184E-2"/>
    <n v="3.3920500802814807E-2"/>
    <n v="3.6331114334911874E-2"/>
    <n v="3.8741024859898505E-2"/>
    <n v="4.1151452765019726E-2"/>
    <n v="4.3563597597600937E-2"/>
    <n v="4.5978639507044963E-2"/>
    <n v="1.4101815730579103E-3"/>
    <n v="1.5990879472947076E-3"/>
    <n v="1.7858769370187029E-3"/>
    <n v="1.9658511098727145E-3"/>
    <n v="2.1350634989520767E-3"/>
    <n v="2.2791099334611648E-3"/>
    <n v="2.3725160241795593E-3"/>
    <n v="2.4233990382320687E-3"/>
    <n v="2.4668720570617027E-3"/>
    <n v="2.4695708190053288E-3"/>
    <n v="2.4691828071168862E-3"/>
    <n v="2.45725827550526E-3"/>
    <n v="2.420050823860358E-3"/>
    <n v="2.4000989597750448E-3"/>
    <n v="2.3515645609098568E-3"/>
    <n v="2.3496257695963026E-3"/>
    <n v="2.3489227624858651E-3"/>
    <n v="2.3494401426204553E-3"/>
    <n v="2.3511570700804466E-3"/>
    <n v="2.3540541469432592E-3"/>
    <n v="4.4758884257029674E-2"/>
    <n v="4.4758884257029674E-2"/>
    <n v="1.4101815730579103E-3"/>
    <n v="3.0092695203526179E-3"/>
    <n v="4.7951464573713206E-3"/>
    <n v="6.7609975672440351E-3"/>
    <n v="8.8960610661961113E-3"/>
    <n v="1.1175170999657275E-2"/>
    <n v="1.3547687023836835E-2"/>
    <n v="1.5971086062068904E-2"/>
    <n v="1.8437958119130606E-2"/>
    <n v="2.0907528938135935E-2"/>
    <n v="2.3376711745252823E-2"/>
    <n v="2.5833970020758084E-2"/>
    <n v="2.8254020844618442E-2"/>
    <n v="3.0654119804393486E-2"/>
    <n v="3.3005684365303344E-2"/>
    <n v="3.5355310134899648E-2"/>
    <n v="3.770423289738551E-2"/>
    <n v="4.0053673040005969E-2"/>
    <n v="4.2404830110086417E-2"/>
    <n v="4.4758884257029674E-2"/>
  </r>
  <r>
    <x v="65"/>
    <s v="Under $5"/>
    <n v="-28.198436911239341"/>
    <s v="Water Heating"/>
    <s v="Rural"/>
    <s v="SC-New"/>
    <s v="M_Input"/>
    <x v="4"/>
    <s v="Multifamily - High Rise"/>
    <s v="Multifamily - High Rise CEE Tier 1 Clothes Washer - Any DHW, Any Dryer - 54% ENERGY STAR Baseline"/>
    <n v="3.2771649550396634E-4"/>
    <n v="3.7768359192571718E-4"/>
    <n v="4.2190468711432769E-4"/>
    <n v="4.6924010157642755E-4"/>
    <n v="5.037974815643915E-4"/>
    <n v="5.3700506322253237E-4"/>
    <n v="5.4875715777091979E-4"/>
    <n v="5.6026502977294193E-4"/>
    <n v="5.6516963530788109E-4"/>
    <n v="5.7155128079120149E-4"/>
    <n v="5.7432483259000895E-4"/>
    <n v="5.703116623396742E-4"/>
    <n v="5.6359028196303559E-4"/>
    <n v="5.5154611651373636E-4"/>
    <n v="5.5066949209761152E-4"/>
    <n v="5.4984536259752349E-4"/>
    <n v="5.4936520927075828E-4"/>
    <n v="5.4922172063002746E-4"/>
    <n v="5.4940656586365986E-4"/>
    <n v="5.4991195450672403E-4"/>
    <n v="1.0441283722923066E-2"/>
    <n v="102.36327941895249"/>
    <n v="-28.198436911239341"/>
    <s v="R-All-WH-Cwash-All-All-R"/>
    <s v="R-All-WH-ERWH-All-All-R"/>
    <n v="1.0441283722923066E-2"/>
    <n v="3.2771649550396634E-4"/>
    <n v="7.0540008742968352E-4"/>
    <n v="1.1273047745440112E-3"/>
    <n v="1.5965448761204387E-3"/>
    <n v="2.1003423576848304E-3"/>
    <n v="2.6373474209073627E-3"/>
    <n v="3.1861045786782827E-3"/>
    <n v="3.7463696084512246E-3"/>
    <n v="4.3115392437591054E-3"/>
    <n v="4.8830905245503074E-3"/>
    <n v="5.4574153571403166E-3"/>
    <n v="6.0277270194799906E-3"/>
    <n v="6.5913173014430261E-3"/>
    <n v="7.1428634179567622E-3"/>
    <n v="7.6935329100543733E-3"/>
    <n v="8.2433782726518967E-3"/>
    <n v="8.792743481922655E-3"/>
    <n v="9.3419652025526819E-3"/>
    <n v="9.8913717684163422E-3"/>
    <n v="1.0441283722923066E-2"/>
    <n v="3.1386679184322277E-4"/>
    <n v="3.638338882649736E-4"/>
    <n v="4.0805498345358412E-4"/>
    <n v="4.5539039791568398E-4"/>
    <n v="4.8994777790364798E-4"/>
    <n v="5.2315535956178885E-4"/>
    <n v="5.3490745411017627E-4"/>
    <n v="5.4641532611219841E-4"/>
    <n v="5.5131993164713757E-4"/>
    <n v="5.5770157713045797E-4"/>
    <n v="5.6047512892926543E-4"/>
    <n v="5.5646195867893068E-4"/>
    <n v="5.4974057830229207E-4"/>
    <n v="5.3769641285299284E-4"/>
    <n v="5.36819788436868E-4"/>
    <n v="5.3599565893677997E-4"/>
    <n v="5.3551550561001476E-4"/>
    <n v="5.3537201696928394E-4"/>
    <n v="5.3555686220291634E-4"/>
    <n v="5.3606225084598051E-4"/>
    <n v="1.0164289649708195E-2"/>
    <n v="1.0164289649708195E-2"/>
    <n v="3.1386679184322277E-4"/>
    <n v="6.7770068010819637E-4"/>
    <n v="1.0857556635617805E-3"/>
    <n v="1.5411460614774644E-3"/>
    <n v="2.0310938393811122E-3"/>
    <n v="2.554249198942901E-3"/>
    <n v="3.0891566530530773E-3"/>
    <n v="3.6355719791652755E-3"/>
    <n v="4.1868919108124132E-3"/>
    <n v="4.7445934879428711E-3"/>
    <n v="5.3050686168721363E-3"/>
    <n v="5.8615305755510671E-3"/>
    <n v="6.4112711538533594E-3"/>
    <n v="6.9489675667063523E-3"/>
    <n v="7.4857873551432202E-3"/>
    <n v="8.0217830140800004E-3"/>
    <n v="8.5572985196900146E-3"/>
    <n v="9.0926705366592992E-3"/>
    <n v="9.6282273988622154E-3"/>
    <n v="1.0164289649708195E-2"/>
  </r>
  <r>
    <x v="65"/>
    <s v="Under $5"/>
    <n v="-28.495895818865559"/>
    <s v="Water Heating"/>
    <s v="Rural"/>
    <s v="SC-NR"/>
    <s v="M_Input"/>
    <x v="4"/>
    <s v="Single Family"/>
    <s v="Single Family CEE Tier 3 Clothes Washer - Any DHW, Any Dryer - 54% ENERGY STAR Baseline"/>
    <n v="3.7417149330292665E-2"/>
    <n v="4.4051976137327614E-2"/>
    <n v="4.931557076550553E-2"/>
    <n v="5.3484743815862858E-2"/>
    <n v="5.6780440742050249E-2"/>
    <n v="5.9379016366212713E-2"/>
    <n v="6.142123401012467E-2"/>
    <n v="6.3019448452050666E-2"/>
    <n v="6.42633392434932E-2"/>
    <n v="6.5224486947304039E-2"/>
    <n v="6.596002581486296E-2"/>
    <n v="6.6515559292275622E-2"/>
    <n v="6.6369316863870653E-2"/>
    <n v="6.6220317003152479E-2"/>
    <n v="7.2508721486899047E-2"/>
    <n v="7.074303500508218E-2"/>
    <n v="6.9430846050021686E-2"/>
    <n v="6.8437381503131653E-2"/>
    <n v="6.7605175533225523E-2"/>
    <n v="6.6959629507762353E-2"/>
    <n v="0.93896019425015698"/>
    <n v="-5.1622701417258021"/>
    <n v="-28.495895818865559"/>
    <s v="R-All-WH-Cwash-All-All-R"/>
    <s v="R-All-Plug-Dryer-All-All-R"/>
    <n v="0.93896019425015698"/>
    <n v="3.7417149330292665E-2"/>
    <n v="8.1469125467620279E-2"/>
    <n v="0.1307846962331258"/>
    <n v="0.18426944004898865"/>
    <n v="0.2410498807910389"/>
    <n v="0.30042889715725163"/>
    <n v="0.3618501311673763"/>
    <n v="0.42486957961942695"/>
    <n v="0.48913291886292015"/>
    <n v="0.55435740581022419"/>
    <n v="0.62031743162508712"/>
    <n v="0.68683299091736272"/>
    <n v="0.75320230778123332"/>
    <n v="0.81942262478438577"/>
    <n v="0.89193134627128479"/>
    <n v="0.93896019425015698"/>
    <n v="0.93896019425015698"/>
    <n v="0.93896019425015698"/>
    <n v="0.93896019425015698"/>
    <n v="0.93896019425015698"/>
    <n v="3.617167791272656E-2"/>
    <n v="4.280650471976151E-2"/>
    <n v="4.8070099347939425E-2"/>
    <n v="5.2239272398296753E-2"/>
    <n v="5.5534969324484144E-2"/>
    <n v="5.8133544948646608E-2"/>
    <n v="6.0175762592558565E-2"/>
    <n v="6.1773977034484562E-2"/>
    <n v="6.3017867825927096E-2"/>
    <n v="6.3979015529737934E-2"/>
    <n v="6.4714554397296856E-2"/>
    <n v="6.5270087874709518E-2"/>
    <n v="6.5123845446304549E-2"/>
    <n v="6.4974845585586374E-2"/>
    <n v="7.1263250069332942E-2"/>
    <n v="6.9497563587516076E-2"/>
    <n v="6.8185374632455581E-2"/>
    <n v="6.7191910085565548E-2"/>
    <n v="6.6359704115659418E-2"/>
    <n v="6.5714158090196248E-2"/>
    <n v="0.91405076589883494"/>
    <n v="0.91405076589883494"/>
    <n v="3.617167791272656E-2"/>
    <n v="7.897818263248807E-2"/>
    <n v="0.1270482819804275"/>
    <n v="0.17928755437872426"/>
    <n v="0.23482252370320841"/>
    <n v="0.29295606865185503"/>
    <n v="0.35313183124441361"/>
    <n v="0.41490580827889817"/>
    <n v="0.47792367610482528"/>
    <n v="0.54190269163456317"/>
    <n v="0.60661724603186007"/>
    <n v="0.67188733390656963"/>
    <n v="0.73701117935287419"/>
    <n v="0.80198602493846061"/>
    <n v="0.87324927500779359"/>
    <n v="0.91405076589883494"/>
    <n v="0.91405076589883494"/>
    <n v="0.91405076589883494"/>
    <n v="0.91405076589883494"/>
    <n v="0.91405076589883494"/>
  </r>
  <r>
    <x v="65"/>
    <s v="Under $5"/>
    <n v="-48.307149171926326"/>
    <s v="Water Heating"/>
    <s v="Rural"/>
    <s v="SC-NR"/>
    <s v="M_Input"/>
    <x v="4"/>
    <s v="Multifamily - Low Rise"/>
    <s v="Multifamily - Low Rise CEE Tier 3 Clothes Washer - Any DHW, Any Dryer - 54% ENERGY STAR Baseline"/>
    <n v="1.1753542317854773E-3"/>
    <n v="1.3837685554251001E-3"/>
    <n v="1.5491094748694041E-3"/>
    <n v="1.6800722183322805E-3"/>
    <n v="1.7835971669434693E-3"/>
    <n v="1.8652240121276515E-3"/>
    <n v="1.929374438126187E-3"/>
    <n v="1.9795777544780739E-3"/>
    <n v="2.0186509921084812E-3"/>
    <n v="2.0488426530272342E-3"/>
    <n v="2.071947448944057E-3"/>
    <n v="2.0893978837203705E-3"/>
    <n v="2.0848040157898451E-3"/>
    <n v="2.080123531276414E-3"/>
    <n v="2.5202471281509683E-3"/>
    <n v="2.4325426348666842E-3"/>
    <n v="2.3743637950440393E-3"/>
    <n v="2.3319198942900027E-3"/>
    <n v="2.2990191675902661E-3"/>
    <n v="2.2714089446236501E-3"/>
    <n v="3.0670367411371722E-2"/>
    <n v="-5.1312401266873868"/>
    <n v="-48.307149171926326"/>
    <s v="R-All-WH-Cwash-All-All-R"/>
    <s v="R-All-WH-ERWH-All-All-R"/>
    <n v="3.0670367411371722E-2"/>
    <n v="1.1753542317854773E-3"/>
    <n v="2.5591227872105776E-3"/>
    <n v="4.1082322620799817E-3"/>
    <n v="5.7883044804122622E-3"/>
    <n v="7.5719016473557313E-3"/>
    <n v="9.4371256594833822E-3"/>
    <n v="1.136650009760957E-2"/>
    <n v="1.3346077852087643E-2"/>
    <n v="1.5364728844196124E-2"/>
    <n v="1.7413571497223359E-2"/>
    <n v="1.9485518946167416E-2"/>
    <n v="2.1574916829887787E-2"/>
    <n v="2.3659720845677631E-2"/>
    <n v="2.5739844376954046E-2"/>
    <n v="2.8260091505105014E-2"/>
    <n v="3.0670367411371722E-2"/>
    <n v="3.0670367411371722E-2"/>
    <n v="3.0670367411371722E-2"/>
    <n v="3.0670367411371722E-2"/>
    <n v="3.0670367411371722E-2"/>
    <n v="1.1346719257505342E-3"/>
    <n v="1.343086249390157E-3"/>
    <n v="1.5084271688344611E-3"/>
    <n v="1.6393899122973375E-3"/>
    <n v="1.7429148609085262E-3"/>
    <n v="1.8245417060927084E-3"/>
    <n v="1.888692132091244E-3"/>
    <n v="1.9388954484431309E-3"/>
    <n v="1.9779686860735383E-3"/>
    <n v="2.0081603469922914E-3"/>
    <n v="2.0312651429091142E-3"/>
    <n v="2.0487155776854277E-3"/>
    <n v="2.0441217097549023E-3"/>
    <n v="2.0394412252414712E-3"/>
    <n v="2.4795648221160255E-3"/>
    <n v="2.3918603288317413E-3"/>
    <n v="2.3336814890090964E-3"/>
    <n v="2.2912375882550599E-3"/>
    <n v="2.2583368615553233E-3"/>
    <n v="2.2307266385887072E-3"/>
    <n v="2.9856721290672864E-2"/>
    <n v="2.9856721290672864E-2"/>
    <n v="1.1346719257505342E-3"/>
    <n v="2.4777581751406911E-3"/>
    <n v="3.9861853439751519E-3"/>
    <n v="5.6255752562724892E-3"/>
    <n v="7.368490117181015E-3"/>
    <n v="9.1930318232737243E-3"/>
    <n v="1.1081723955364968E-2"/>
    <n v="1.3020619403808099E-2"/>
    <n v="1.4998588089881637E-2"/>
    <n v="1.7006748436873928E-2"/>
    <n v="1.903801357978304E-2"/>
    <n v="2.1086729157468467E-2"/>
    <n v="2.3130850867223371E-2"/>
    <n v="2.5170292092464842E-2"/>
    <n v="2.7649856914580866E-2"/>
    <n v="2.9856721290672864E-2"/>
    <n v="2.9856721290672864E-2"/>
    <n v="2.9856721290672864E-2"/>
    <n v="2.9856721290672864E-2"/>
    <n v="2.9856721290672864E-2"/>
  </r>
  <r>
    <x v="65"/>
    <s v="Under $5"/>
    <n v="-48.475442981475538"/>
    <s v="Water Heating"/>
    <s v="Rural"/>
    <s v="SC-NR"/>
    <s v="M_Input"/>
    <x v="4"/>
    <s v="Manufactured"/>
    <s v="Manufactured CEE Tier 3 Clothes Washer - Any DHW, Any Dryer - 54% ENERGY STAR Baseline"/>
    <n v="6.5906091348417071E-3"/>
    <n v="7.693806953284847E-3"/>
    <n v="8.5404545299641952E-3"/>
    <n v="9.1843382908741583E-3"/>
    <n v="9.6680245007773561E-3"/>
    <n v="1.0025199255539524E-2"/>
    <n v="1.0282520469678862E-2"/>
    <n v="1.0461083632331114E-2"/>
    <n v="1.057758188007221E-2"/>
    <n v="1.0645224136695908E-2"/>
    <n v="1.0674461774987105E-2"/>
    <n v="1.0673563733153549E-2"/>
    <n v="1.0560259224738253E-2"/>
    <n v="1.0447671720409309E-2"/>
    <n v="1.0659985152254338E-2"/>
    <n v="1.0475540040050668E-2"/>
    <n v="1.0311458742289132E-2"/>
    <n v="1.0159597859348928E-2"/>
    <n v="1.0017374092911408E-2"/>
    <n v="9.8827890661817349E-3"/>
    <n v="0.1386919282180106"/>
    <n v="-5.1339985896105063"/>
    <n v="-48.475442981475538"/>
    <s v="R-All-WH-Cwash-All-All-R"/>
    <s v="R-All-WH-ERWH-All-All-R"/>
    <n v="0.1386919282180106"/>
    <n v="6.5906091348417071E-3"/>
    <n v="1.4284416088126554E-2"/>
    <n v="2.2824870618090749E-2"/>
    <n v="3.2009208908964908E-2"/>
    <n v="4.1677233409742262E-2"/>
    <n v="5.1702432665281788E-2"/>
    <n v="6.1984953134960649E-2"/>
    <n v="7.2446036767291763E-2"/>
    <n v="8.3023618647363975E-2"/>
    <n v="9.3668842784059889E-2"/>
    <n v="0.104343304559047"/>
    <n v="0.11501686829220055"/>
    <n v="0.12557712751693881"/>
    <n v="0.13602479923734812"/>
    <n v="0.1386919282180106"/>
    <n v="0.1386919282180106"/>
    <n v="0.1386919282180106"/>
    <n v="0.1386919282180106"/>
    <n v="0.1386919282180106"/>
    <n v="0.1386919282180106"/>
    <n v="6.4066430482062585E-3"/>
    <n v="7.5098408666493983E-3"/>
    <n v="8.3564884433287474E-3"/>
    <n v="9.0003722042387106E-3"/>
    <n v="9.4840584141419083E-3"/>
    <n v="9.8412331689040761E-3"/>
    <n v="1.0098554383043414E-2"/>
    <n v="1.0277117545695666E-2"/>
    <n v="1.0393615793436763E-2"/>
    <n v="1.046125805006046E-2"/>
    <n v="1.0490495688351658E-2"/>
    <n v="1.0489597646518101E-2"/>
    <n v="1.0376293138102805E-2"/>
    <n v="1.0263705633773861E-2"/>
    <n v="1.047601906561889E-2"/>
    <n v="1.029157395341522E-2"/>
    <n v="1.0127492655653684E-2"/>
    <n v="9.9756317727134804E-3"/>
    <n v="9.8334080062759607E-3"/>
    <n v="9.6988229795462871E-3"/>
    <n v="0.13501260648530164"/>
    <n v="0.13501260648530164"/>
    <n v="6.4066430482062585E-3"/>
    <n v="1.3916483914855657E-2"/>
    <n v="2.2272972358184404E-2"/>
    <n v="3.1273344562423117E-2"/>
    <n v="4.0757402976565021E-2"/>
    <n v="5.0598636145469097E-2"/>
    <n v="6.069719052851251E-2"/>
    <n v="7.0974308074208181E-2"/>
    <n v="8.1367923867644937E-2"/>
    <n v="9.1829181917705394E-2"/>
    <n v="0.10231967760605705"/>
    <n v="0.11280927525257516"/>
    <n v="0.12318556839067796"/>
    <n v="0.13344927402445181"/>
    <n v="0.13501260648530164"/>
    <n v="0.13501260648530164"/>
    <n v="0.13501260648530164"/>
    <n v="0.13501260648530164"/>
    <n v="0.13501260648530164"/>
    <n v="0.13501260648530164"/>
  </r>
  <r>
    <x v="65"/>
    <s v="Under $5"/>
    <n v="-48.307149171926326"/>
    <s v="Water Heating"/>
    <s v="Rural"/>
    <s v="SC-NR"/>
    <s v="M_Input"/>
    <x v="4"/>
    <s v="Multifamily - High Rise"/>
    <s v="Multifamily - High Rise CEE Tier 3 Clothes Washer - Any DHW, Any Dryer - 54% ENERGY STAR Baseline"/>
    <n v="2.6281660519675997E-4"/>
    <n v="3.094193599510746E-4"/>
    <n v="3.4639063037603541E-4"/>
    <n v="3.7567472423757811E-4"/>
    <n v="3.9882355444668867E-4"/>
    <n v="4.1707583087882368E-4"/>
    <n v="4.3142026996528495E-4"/>
    <n v="4.4264604753633976E-4"/>
    <n v="4.5138306944034082E-4"/>
    <n v="4.5813411488122396E-4"/>
    <n v="4.6330049269516953E-4"/>
    <n v="4.6720251976334207E-4"/>
    <n v="4.6617530197522997E-4"/>
    <n v="4.6512871617392033E-4"/>
    <n v="5.6244614589253392E-4"/>
    <n v="5.4438178836888008E-4"/>
    <n v="5.3124970943308663E-4"/>
    <n v="5.2221106310483989E-4"/>
    <n v="5.139728165831749E-4"/>
    <n v="5.0754448845492025E-4"/>
    <n v="7.1023519713582211E-3"/>
    <n v="-5.1312401266873868"/>
    <n v="-48.307149171926326"/>
    <s v="R-All-WH-Cwash-All-All-R"/>
    <s v="R-All-WH-ERWH-All-All-R"/>
    <n v="7.1023519713582211E-3"/>
    <n v="2.6281660519675997E-4"/>
    <n v="5.7223596514783463E-4"/>
    <n v="9.186265955238701E-4"/>
    <n v="1.2943013197614481E-3"/>
    <n v="1.6931248742081367E-3"/>
    <n v="2.1102007050869606E-3"/>
    <n v="2.5416209750522456E-3"/>
    <n v="2.9842670225885852E-3"/>
    <n v="3.4356500920289259E-3"/>
    <n v="3.89378420691015E-3"/>
    <n v="4.3570846996053196E-3"/>
    <n v="4.8242872193686621E-3"/>
    <n v="5.2904625213438918E-3"/>
    <n v="5.7555912375178118E-3"/>
    <n v="6.3180373834103454E-3"/>
    <n v="6.8624191717792252E-3"/>
    <n v="7.1023519713582211E-3"/>
    <n v="7.1023519713582211E-3"/>
    <n v="7.1023519713582211E-3"/>
    <n v="7.1023519713582211E-3"/>
    <n v="2.5339578370508315E-4"/>
    <n v="2.9999853845939778E-4"/>
    <n v="3.3696980888435859E-4"/>
    <n v="3.6625390274590128E-4"/>
    <n v="3.8940273295501185E-4"/>
    <n v="4.0765500938714686E-4"/>
    <n v="4.2199944847360813E-4"/>
    <n v="4.3322522604466294E-4"/>
    <n v="4.41962247948664E-4"/>
    <n v="4.4871329338954714E-4"/>
    <n v="4.5387967120349271E-4"/>
    <n v="4.5778169827166525E-4"/>
    <n v="4.5675448048355314E-4"/>
    <n v="4.5570789468224351E-4"/>
    <n v="5.5302532440085705E-4"/>
    <n v="5.3496096687720321E-4"/>
    <n v="5.2182888794140975E-4"/>
    <n v="5.1279024161316302E-4"/>
    <n v="5.0455199509149803E-4"/>
    <n v="4.9812366696324337E-4"/>
    <n v="6.913935541524684E-3"/>
    <n v="6.913935541524684E-3"/>
    <n v="2.5339578370508315E-4"/>
    <n v="5.5339432216448088E-4"/>
    <n v="8.9036413104883947E-4"/>
    <n v="1.2566180337947408E-3"/>
    <n v="1.6460207667497527E-3"/>
    <n v="2.0536757761368996E-3"/>
    <n v="2.4756752246105078E-3"/>
    <n v="2.9089004506551706E-3"/>
    <n v="3.3508626986038345E-3"/>
    <n v="3.7995759919933819E-3"/>
    <n v="4.2534556631968748E-3"/>
    <n v="4.7112373614685401E-3"/>
    <n v="5.1679918419520934E-3"/>
    <n v="5.6236997366343371E-3"/>
    <n v="6.1767250610351944E-3"/>
    <n v="6.7116860279123978E-3"/>
    <n v="6.913935541524684E-3"/>
    <n v="6.913935541524684E-3"/>
    <n v="6.913935541524684E-3"/>
    <n v="6.913935541524684E-3"/>
  </r>
  <r>
    <x v="65"/>
    <s v="Under $20"/>
    <n v="15.151403834475888"/>
    <s v="Water Heating"/>
    <s v="Rural"/>
    <s v="SC-NR"/>
    <s v="M_Input"/>
    <x v="4"/>
    <s v="Single Family"/>
    <s v="Single Family CEE Tier 2 Clothes Washer - Any DHW, Any Dryer - 54% ENERGY STAR Baseline"/>
    <n v="7.1887342552179684E-2"/>
    <n v="8.4634440500273828E-2"/>
    <n v="9.4747071656418588E-2"/>
    <n v="0.10275705575715041"/>
    <n v="0.10908888215551238"/>
    <n v="0.11408137087754006"/>
    <n v="0.11800496211743036"/>
    <n v="0.12107551642514613"/>
    <n v="0.12346532978673053"/>
    <n v="0.12531192567828747"/>
    <n v="0.12672507273729774"/>
    <n v="0.12779238615119362"/>
    <n v="0.12751141927545412"/>
    <n v="0.12722515470908843"/>
    <n v="0.13930669206083349"/>
    <n v="0.13591438368806921"/>
    <n v="0.13339335312871414"/>
    <n v="0.13148466880951856"/>
    <n v="0.12988580099881186"/>
    <n v="0.12864555183241963"/>
    <n v="1.8039683496752972"/>
    <n v="58.335462358707233"/>
    <n v="15.151403834475888"/>
    <s v="R-All-WH-Cwash-All-All-R"/>
    <s v="R-All-Plug-Dryer-All-All-R"/>
    <n v="1.8039683496752972"/>
    <n v="7.1887342552179684E-2"/>
    <n v="0.15652178305245351"/>
    <n v="0.25126885470887211"/>
    <n v="0.3540259104660225"/>
    <n v="0.46311479262153488"/>
    <n v="0.57719616349907499"/>
    <n v="0.69520112561650538"/>
    <n v="0.81627664204165151"/>
    <n v="0.93974197182838204"/>
    <n v="1.0650538975066695"/>
    <n v="1.1917789702439672"/>
    <n v="1.3195713563951608"/>
    <n v="1.4470827756706148"/>
    <n v="1.5743079303797032"/>
    <n v="1.7136146224405366"/>
    <n v="1.8039683496752972"/>
    <n v="1.8039683496752972"/>
    <n v="1.8039683496752972"/>
    <n v="1.8039683496752972"/>
    <n v="1.8039683496752972"/>
    <n v="6.9494492427677079E-2"/>
    <n v="8.2241590375771223E-2"/>
    <n v="9.2354221531915984E-2"/>
    <n v="0.10036420563264781"/>
    <n v="0.10669603203100977"/>
    <n v="0.11168852075303745"/>
    <n v="0.11561211199292776"/>
    <n v="0.11868266630064353"/>
    <n v="0.12107247966222792"/>
    <n v="0.12291907555378487"/>
    <n v="0.12433222261279514"/>
    <n v="0.12539953602669102"/>
    <n v="0.12511856915095151"/>
    <n v="0.12483230458458583"/>
    <n v="0.13691384193633088"/>
    <n v="0.13352153356356661"/>
    <n v="0.13100050300421154"/>
    <n v="0.12909181868501596"/>
    <n v="0.12749295087430926"/>
    <n v="0.12625270170791703"/>
    <n v="1.7561113471852452"/>
    <n v="1.7561113471852452"/>
    <n v="6.9494492427677079E-2"/>
    <n v="0.1517360828034483"/>
    <n v="0.24409030433536427"/>
    <n v="0.34445450996801208"/>
    <n v="0.45115054199902183"/>
    <n v="0.5628390627520593"/>
    <n v="0.67845117474498706"/>
    <n v="0.79713384104563056"/>
    <n v="0.91820632070785846"/>
    <n v="1.0411253962616434"/>
    <n v="1.1654576188744386"/>
    <n v="1.2908571549011296"/>
    <n v="1.4159757240520812"/>
    <n v="1.540808028636667"/>
    <n v="1.6777218705729979"/>
    <n v="1.7561113471852452"/>
    <n v="1.7561113471852452"/>
    <n v="1.7561113471852452"/>
    <n v="1.7561113471852452"/>
    <n v="1.7561113471852452"/>
  </r>
  <r>
    <x v="65"/>
    <s v="Under $5"/>
    <n v="-48.256063996536682"/>
    <s v="Water Heating"/>
    <s v="Rural"/>
    <s v="SC-NR"/>
    <s v="M_Input"/>
    <x v="4"/>
    <s v="Manufactured"/>
    <s v="Manufactured CEE Tier 2 Clothes Washer - Any DHW, Any Dryer - 54% ENERGY STAR Baseline"/>
    <n v="1.2642422258726971E-2"/>
    <n v="1.475862917834724E-2"/>
    <n v="1.6382709130551131E-2"/>
    <n v="1.7617837815079994E-2"/>
    <n v="1.8545667880739976E-2"/>
    <n v="1.9230817610829239E-2"/>
    <n v="1.9724423494400713E-2"/>
    <n v="2.0066951909592148E-2"/>
    <n v="2.0290424430904109E-2"/>
    <n v="2.042017904891796E-2"/>
    <n v="2.04762640877304E-2"/>
    <n v="2.0474541420851887E-2"/>
    <n v="2.0257195283355893E-2"/>
    <n v="2.0041224537456555E-2"/>
    <n v="2.04484943362972E-2"/>
    <n v="2.0094682883618317E-2"/>
    <n v="1.9779934275618659E-2"/>
    <n v="1.9488627452920959E-2"/>
    <n v="1.9215807008900975E-2"/>
    <n v="1.8957639561430366E-2"/>
    <n v="0.26604550270469857"/>
    <n v="58.605410426140999"/>
    <n v="-48.256063996536682"/>
    <s v="R-All-WH-Cwash-All-All-R"/>
    <s v="R-All-WH-ERWH-All-All-R"/>
    <n v="0.26604550270469857"/>
    <n v="1.2642422258726971E-2"/>
    <n v="2.7401051437074213E-2"/>
    <n v="4.3783760567625341E-2"/>
    <n v="6.1401598382705334E-2"/>
    <n v="7.994726626344531E-2"/>
    <n v="9.9178083874274542E-2"/>
    <n v="0.11890250736867525"/>
    <n v="0.1389694592782674"/>
    <n v="0.15925988370917152"/>
    <n v="0.17968006275808948"/>
    <n v="0.20015632684581988"/>
    <n v="0.22063086826667178"/>
    <n v="0.24088806355002768"/>
    <n v="0.26092928808748422"/>
    <n v="0.26604550270469857"/>
    <n v="0.26604550270469857"/>
    <n v="0.26604550270469857"/>
    <n v="0.26604550270469857"/>
    <n v="0.26604550270469857"/>
    <n v="0.26604550270469857"/>
    <n v="1.2289529695847538E-2"/>
    <n v="1.4405736615467808E-2"/>
    <n v="1.60298165676717E-2"/>
    <n v="1.7264945252200563E-2"/>
    <n v="1.8192775317860545E-2"/>
    <n v="1.8877925047949808E-2"/>
    <n v="1.9371530931521282E-2"/>
    <n v="1.9714059346712717E-2"/>
    <n v="1.9937531868024678E-2"/>
    <n v="2.0067286486038529E-2"/>
    <n v="2.0123371524850969E-2"/>
    <n v="2.0121648857972456E-2"/>
    <n v="1.9904302720476462E-2"/>
    <n v="1.9688331974577124E-2"/>
    <n v="2.0095601773417768E-2"/>
    <n v="1.9741790320738885E-2"/>
    <n v="1.9427041712739228E-2"/>
    <n v="1.9135734890041528E-2"/>
    <n v="1.8862914446021544E-2"/>
    <n v="1.8604746998550935E-2"/>
    <n v="0.25898765144710989"/>
    <n v="0.25898765144710989"/>
    <n v="1.2289529695847538E-2"/>
    <n v="2.6695266311315344E-2"/>
    <n v="4.2725082878987047E-2"/>
    <n v="5.999002813118761E-2"/>
    <n v="7.8182803449048155E-2"/>
    <n v="9.7060728496997956E-2"/>
    <n v="0.11643225942851923"/>
    <n v="0.13614631877523195"/>
    <n v="0.15608385064325664"/>
    <n v="0.17615113712929517"/>
    <n v="0.19627450865414614"/>
    <n v="0.2163961575121186"/>
    <n v="0.23630046023259507"/>
    <n v="0.25598879220717219"/>
    <n v="0.25898765144710989"/>
    <n v="0.25898765144710989"/>
    <n v="0.25898765144710989"/>
    <n v="0.25898765144710989"/>
    <n v="0.25898765144710989"/>
    <n v="0.25898765144710989"/>
  </r>
  <r>
    <x v="65"/>
    <s v="Under $5"/>
    <n v="-47.707017735771508"/>
    <s v="Water Heating"/>
    <s v="Rural"/>
    <s v="SC-NR"/>
    <s v="M_Input"/>
    <x v="4"/>
    <s v="Multifamily - Low Rise"/>
    <s v="Multifamily - Low Rise CEE Tier 2 Clothes Washer - Any DHW, Any Dryer - 54% ENERGY STAR Baseline"/>
    <n v="2.2542891544243969E-3"/>
    <n v="2.6540206878649894E-3"/>
    <n v="2.9711389075523808E-3"/>
    <n v="3.2223209633429543E-3"/>
    <n v="3.4208782684985476E-3"/>
    <n v="3.5774357614077709E-3"/>
    <n v="3.7004740809793274E-3"/>
    <n v="3.7967623220113733E-3"/>
    <n v="3.8717034533200766E-3"/>
    <n v="3.9296100247371143E-3"/>
    <n v="3.9739242318433086E-3"/>
    <n v="4.0073935679739783E-3"/>
    <n v="3.9985826866476655E-3"/>
    <n v="3.9896056776824191E-3"/>
    <n v="4.8337476599113575E-3"/>
    <n v="4.6655334461379429E-3"/>
    <n v="4.5539484242931244E-3"/>
    <n v="4.4725424765764583E-3"/>
    <n v="4.40944000979142E-3"/>
    <n v="4.3564845479385867E-3"/>
    <n v="5.8824714071634851E-2"/>
    <n v="58.631435541335698"/>
    <n v="-47.707017735771508"/>
    <s v="R-All-WH-Cwash-All-All-R"/>
    <s v="R-All-WH-ERWH-All-All-R"/>
    <n v="5.8824714071634851E-2"/>
    <n v="2.2542891544243969E-3"/>
    <n v="4.9083098422893863E-3"/>
    <n v="7.8794487498417675E-3"/>
    <n v="1.1101769713184722E-2"/>
    <n v="1.4522647981683269E-2"/>
    <n v="1.810008374309104E-2"/>
    <n v="2.1800557824070366E-2"/>
    <n v="2.559732014608174E-2"/>
    <n v="2.9469023599401817E-2"/>
    <n v="3.3398633624138932E-2"/>
    <n v="3.7372557855982244E-2"/>
    <n v="4.1379951423956222E-2"/>
    <n v="4.5378534110603885E-2"/>
    <n v="4.9368139788286303E-2"/>
    <n v="5.4201887448197664E-2"/>
    <n v="5.8824714071634851E-2"/>
    <n v="5.8824714071634851E-2"/>
    <n v="5.8824714071634851E-2"/>
    <n v="5.8824714071634851E-2"/>
    <n v="5.8824714071634851E-2"/>
    <n v="2.1762618850349547E-3"/>
    <n v="2.5759934184755471E-3"/>
    <n v="2.8931116381629386E-3"/>
    <n v="3.1442936939535121E-3"/>
    <n v="3.3428509991091054E-3"/>
    <n v="3.4994084920183287E-3"/>
    <n v="3.6224468115898852E-3"/>
    <n v="3.718735052621931E-3"/>
    <n v="3.7936761839306343E-3"/>
    <n v="3.8515827553476721E-3"/>
    <n v="3.8958969624538664E-3"/>
    <n v="3.9293662985845365E-3"/>
    <n v="3.9205554172582237E-3"/>
    <n v="3.9115784082929773E-3"/>
    <n v="4.7557203905219158E-3"/>
    <n v="4.5875061767485011E-3"/>
    <n v="4.4759211549036827E-3"/>
    <n v="4.3945152071870166E-3"/>
    <n v="4.3314127404019782E-3"/>
    <n v="4.278457278549145E-3"/>
    <n v="5.7264168683846012E-2"/>
    <n v="5.7264168683846012E-2"/>
    <n v="2.1762618850349547E-3"/>
    <n v="4.7522553035105018E-3"/>
    <n v="7.6453669416734404E-3"/>
    <n v="1.0789660635626953E-2"/>
    <n v="1.4132511634736059E-2"/>
    <n v="1.7631920126754387E-2"/>
    <n v="2.1254366938344274E-2"/>
    <n v="2.4973101990966206E-2"/>
    <n v="2.876677817489684E-2"/>
    <n v="3.2618360930244512E-2"/>
    <n v="3.6514257892698382E-2"/>
    <n v="4.0443624191282918E-2"/>
    <n v="4.4364179608541138E-2"/>
    <n v="4.8275758016834112E-2"/>
    <n v="5.3031478407356031E-2"/>
    <n v="5.7264168683846012E-2"/>
    <n v="5.7264168683846012E-2"/>
    <n v="5.7264168683846012E-2"/>
    <n v="5.7264168683846012E-2"/>
    <n v="5.7264168683846012E-2"/>
  </r>
  <r>
    <x v="65"/>
    <s v="Under $5"/>
    <n v="-47.707017735771508"/>
    <s v="Water Heating"/>
    <s v="Rural"/>
    <s v="SC-NR"/>
    <s v="M_Input"/>
    <x v="4"/>
    <s v="Multifamily - High Rise"/>
    <s v="Multifamily - High Rise CEE Tier 2 Clothes Washer - Any DHW, Any Dryer - 54% ENERGY STAR Baseline"/>
    <n v="5.0407324589939444E-4"/>
    <n v="5.9345573312570153E-4"/>
    <n v="6.6436536333792527E-4"/>
    <n v="7.2053125222823792E-4"/>
    <n v="7.6492991559863046E-4"/>
    <n v="7.9993715655782044E-4"/>
    <n v="8.2744929935224326E-4"/>
    <n v="8.4897995619087716E-4"/>
    <n v="8.6573726491323436E-4"/>
    <n v="8.7868553880959854E-4"/>
    <n v="8.8859447448079974E-4"/>
    <n v="8.9607842873235281E-4"/>
    <n v="8.941082602024321E-4"/>
    <n v="8.9210094448665604E-4"/>
    <n v="1.0787524410468608E-3"/>
    <n v="1.0441056221169142E-3"/>
    <n v="1.0189187445616824E-3"/>
    <n v="1.0015829305258647E-3"/>
    <n v="9.857822559011162E-4"/>
    <n v="9.7345294275558701E-4"/>
    <n v="1.3622067787696378E-2"/>
    <n v="58.631435541335698"/>
    <n v="-47.707017735771508"/>
    <s v="R-All-WH-Cwash-All-All-R"/>
    <s v="R-All-WH-ERWH-All-All-R"/>
    <n v="1.3622067787696378E-2"/>
    <n v="5.0407324589939444E-4"/>
    <n v="1.097528979025096E-3"/>
    <n v="1.7618943423630211E-3"/>
    <n v="2.482425594591259E-3"/>
    <n v="3.2473555101898894E-3"/>
    <n v="4.0472926667477101E-3"/>
    <n v="4.8747419660999537E-3"/>
    <n v="5.7237219222908307E-3"/>
    <n v="6.5894591872040654E-3"/>
    <n v="7.4681447260136636E-3"/>
    <n v="8.3567392004944632E-3"/>
    <n v="9.2528176292268165E-3"/>
    <n v="1.0146925889429248E-2"/>
    <n v="1.1039026833915904E-2"/>
    <n v="1.2117779274962765E-2"/>
    <n v="1.3161884897079678E-2"/>
    <n v="1.3622067787696378E-2"/>
    <n v="1.3622067787696378E-2"/>
    <n v="1.3622067787696378E-2"/>
    <n v="1.3622067787696378E-2"/>
    <n v="4.8600443299165181E-4"/>
    <n v="5.753869202179589E-4"/>
    <n v="6.4629655043018264E-4"/>
    <n v="7.0246243932049529E-4"/>
    <n v="7.4686110269088783E-4"/>
    <n v="7.8186834365007781E-4"/>
    <n v="8.0938048644450063E-4"/>
    <n v="8.3091114328313453E-4"/>
    <n v="8.4766845200549173E-4"/>
    <n v="8.6061672590185591E-4"/>
    <n v="8.7052566157305711E-4"/>
    <n v="8.7800961582461018E-4"/>
    <n v="8.7603944729468947E-4"/>
    <n v="8.7403213157891341E-4"/>
    <n v="1.0606836281391182E-3"/>
    <n v="1.0260368092091716E-3"/>
    <n v="1.0008499316539398E-3"/>
    <n v="9.8351411761812206E-4"/>
    <n v="9.6771344299337357E-4"/>
    <n v="9.5538412984784438E-4"/>
    <n v="1.3260691529541525E-2"/>
    <n v="1.3260691529541525E-2"/>
    <n v="4.8600443299165181E-4"/>
    <n v="1.0613913532096107E-3"/>
    <n v="1.7076879036397935E-3"/>
    <n v="2.4101503429602889E-3"/>
    <n v="3.1570114456511769E-3"/>
    <n v="3.9388797893012547E-3"/>
    <n v="4.748260275745755E-3"/>
    <n v="5.5791714190288897E-3"/>
    <n v="6.4268398710343811E-3"/>
    <n v="7.2874565969362369E-3"/>
    <n v="8.1579822585092932E-3"/>
    <n v="9.0359918743339041E-3"/>
    <n v="9.9120313216285935E-3"/>
    <n v="1.0786063453207506E-2"/>
    <n v="1.1846747081346625E-2"/>
    <n v="1.2872783890555796E-2"/>
    <n v="1.3260691529541525E-2"/>
    <n v="1.3260691529541525E-2"/>
    <n v="1.3260691529541525E-2"/>
    <n v="1.3260691529541525E-2"/>
  </r>
  <r>
    <x v="65"/>
    <s v="Under $60"/>
    <n v="55.159684674986664"/>
    <s v="Water Heating"/>
    <s v="Rural"/>
    <s v="SC-NR"/>
    <s v="M_Input"/>
    <x v="4"/>
    <s v="Single Family"/>
    <s v="Single Family CEE Tier 1 Clothes Washer - Any DHW, Any Dryer - 54% ENERGY STAR Baseline"/>
    <n v="0.10857390813923472"/>
    <n v="0.12782628543574723"/>
    <n v="0.14309973757923489"/>
    <n v="0.15519749007743489"/>
    <n v="0.16476066369496467"/>
    <n v="0.17230098988657688"/>
    <n v="0.17822692371208371"/>
    <n v="0.18286448673092079"/>
    <n v="0.18647390345406981"/>
    <n v="0.1892628802834006"/>
    <n v="0.19139720454028686"/>
    <n v="0.19300920443403718"/>
    <n v="0.19258485056764454"/>
    <n v="0.19215249541820295"/>
    <n v="0.21039965381965547"/>
    <n v="0.20527613464968308"/>
    <n v="0.20146853611216667"/>
    <n v="0.19858578501048668"/>
    <n v="0.19617096036064738"/>
    <n v="0.19429776969479562"/>
    <n v="2.7245949972564927"/>
    <n v="101.80139213939256"/>
    <n v="55.159684674986664"/>
    <s v="R-All-WH-Cwash-All-All-R"/>
    <s v="R-All-Plug-Dryer-All-All-R"/>
    <n v="2.7245949972564927"/>
    <n v="0.10857390813923472"/>
    <n v="0.23640019357498193"/>
    <n v="0.37949993115421682"/>
    <n v="0.53469742123165176"/>
    <n v="0.69945808492661643"/>
    <n v="0.87175907481319337"/>
    <n v="1.0499859985252771"/>
    <n v="1.2328504852561979"/>
    <n v="1.4193243887102678"/>
    <n v="1.6085872689936684"/>
    <n v="1.7999844735339554"/>
    <n v="1.9929936779679926"/>
    <n v="2.1855785285356371"/>
    <n v="2.3777310239538401"/>
    <n v="2.5881306777734956"/>
    <n v="2.7245949972564927"/>
    <n v="2.7245949972564927"/>
    <n v="2.7245949972564927"/>
    <n v="2.7245949972564927"/>
    <n v="2.7245949972564927"/>
    <n v="0.10495990488935628"/>
    <n v="0.12421228218586879"/>
    <n v="0.13948573432935646"/>
    <n v="0.15158348682755646"/>
    <n v="0.16114666044508624"/>
    <n v="0.16868698663669845"/>
    <n v="0.17461292046220528"/>
    <n v="0.17925048348104236"/>
    <n v="0.18285990020419138"/>
    <n v="0.18564887703352217"/>
    <n v="0.18778320129040843"/>
    <n v="0.18939520118415876"/>
    <n v="0.18897084731776612"/>
    <n v="0.18853849216832452"/>
    <n v="0.20678565056977705"/>
    <n v="0.20166213139980466"/>
    <n v="0.19785453286228824"/>
    <n v="0.19497178176060825"/>
    <n v="0.19255695711076895"/>
    <n v="0.19068376644491719"/>
    <n v="2.6523149322589239"/>
    <n v="2.6523149322589239"/>
    <n v="0.10495990488935628"/>
    <n v="0.22917218707522508"/>
    <n v="0.36865792140458153"/>
    <n v="0.52024140823213805"/>
    <n v="0.68138806867722423"/>
    <n v="0.85007505531392269"/>
    <n v="1.024687975776128"/>
    <n v="1.2039384592571705"/>
    <n v="1.3867983594613618"/>
    <n v="1.572447236494884"/>
    <n v="1.7602304377852924"/>
    <n v="1.9496256389694513"/>
    <n v="2.1385964862872173"/>
    <n v="2.327134978455542"/>
    <n v="2.5339206290253191"/>
    <n v="2.6523149322589239"/>
    <n v="2.6523149322589239"/>
    <n v="2.6523149322589239"/>
    <n v="2.6523149322589239"/>
    <n v="2.6523149322589239"/>
  </r>
  <r>
    <x v="65"/>
    <s v="Under $5"/>
    <n v="-28.939325963854031"/>
    <s v="Water Heating"/>
    <s v="Rural"/>
    <s v="SC-NR"/>
    <s v="M_Input"/>
    <x v="4"/>
    <s v="Manufactured"/>
    <s v="Manufactured CEE Tier 1 Clothes Washer - Any DHW, Any Dryer - 54% ENERGY STAR Baseline"/>
    <n v="1.9080162774655896E-2"/>
    <n v="2.2273978933053513E-2"/>
    <n v="2.4725068543330928E-2"/>
    <n v="2.6589146159642911E-2"/>
    <n v="2.7989443374663699E-2"/>
    <n v="2.90234832214257E-2"/>
    <n v="2.97684417754378E-2"/>
    <n v="3.0285391595895356E-2"/>
    <n v="3.0622660197990311E-2"/>
    <n v="3.0818488116232681E-2"/>
    <n v="3.0903132628800328E-2"/>
    <n v="3.0900532750092288E-2"/>
    <n v="3.0572510192626794E-2"/>
    <n v="3.0246563399995437E-2"/>
    <n v="3.0861222038668645E-2"/>
    <n v="3.0327243662492304E-2"/>
    <n v="2.9852219608491555E-2"/>
    <n v="2.9412574303130618E-2"/>
    <n v="2.9000828960851616E-2"/>
    <n v="2.8611198174911336E-2"/>
    <n v="0.40152048343162611"/>
    <n v="102.31406783474844"/>
    <n v="-28.939325963854031"/>
    <s v="R-All-WH-Cwash-All-All-R"/>
    <s v="R-All-WH-ERWH-All-All-R"/>
    <n v="0.40152048343162611"/>
    <n v="1.9080162774655896E-2"/>
    <n v="4.1354141707709409E-2"/>
    <n v="6.6079210251040341E-2"/>
    <n v="9.2668356410683245E-2"/>
    <n v="0.12065779978534694"/>
    <n v="0.14968128300677264"/>
    <n v="0.17944972478221044"/>
    <n v="0.2097351163781058"/>
    <n v="0.24035777657609611"/>
    <n v="0.27117626469232881"/>
    <n v="0.30207939732112915"/>
    <n v="0.33297993007122145"/>
    <n v="0.36355244026384825"/>
    <n v="0.39379900366384368"/>
    <n v="0.40152048343162611"/>
    <n v="0.40152048343162611"/>
    <n v="0.40152048343162611"/>
    <n v="0.40152048343162611"/>
    <n v="0.40152048343162611"/>
    <n v="0.40152048343162611"/>
    <n v="1.8547571202889881E-2"/>
    <n v="2.1741387361287497E-2"/>
    <n v="2.4192476971564913E-2"/>
    <n v="2.6056554587876896E-2"/>
    <n v="2.7456851802897683E-2"/>
    <n v="2.8490891649659685E-2"/>
    <n v="2.9235850203671785E-2"/>
    <n v="2.975280002412934E-2"/>
    <n v="3.0090068626224296E-2"/>
    <n v="3.0285896544466666E-2"/>
    <n v="3.0370541057034312E-2"/>
    <n v="3.0367941178326273E-2"/>
    <n v="3.0039918620860778E-2"/>
    <n v="2.9713971828229421E-2"/>
    <n v="3.032863046690263E-2"/>
    <n v="2.9794652090726289E-2"/>
    <n v="2.931962803672554E-2"/>
    <n v="2.8879982731364603E-2"/>
    <n v="2.8468237389085601E-2"/>
    <n v="2.8078606603145321E-2"/>
    <n v="0.39086865199630577"/>
    <n v="0.39086865199630577"/>
    <n v="1.8547571202889881E-2"/>
    <n v="4.0288958564177378E-2"/>
    <n v="6.4481435535742287E-2"/>
    <n v="9.0537990123619183E-2"/>
    <n v="0.11799484192651687"/>
    <n v="0.14648573357617656"/>
    <n v="0.17572158377984834"/>
    <n v="0.20547438380397767"/>
    <n v="0.23556445243020196"/>
    <n v="0.26585034897466864"/>
    <n v="0.29622089003170293"/>
    <n v="0.32658883121002918"/>
    <n v="0.35662874983088999"/>
    <n v="0.38634272165911943"/>
    <n v="0.39086865199630577"/>
    <n v="0.39086865199630577"/>
    <n v="0.39086865199630577"/>
    <n v="0.39086865199630577"/>
    <n v="0.39086865199630577"/>
    <n v="0.39086865199630577"/>
  </r>
  <r>
    <x v="65"/>
    <s v="Under $5"/>
    <n v="-28.198436911239341"/>
    <s v="Water Heating"/>
    <s v="Rural"/>
    <s v="SC-NR"/>
    <s v="M_Input"/>
    <x v="4"/>
    <s v="Multifamily - Low Rise"/>
    <s v="Multifamily - Low Rise CEE Tier 1 Clothes Washer - Any DHW, Any Dryer - 54% ENERGY STAR Baseline"/>
    <n v="3.4019767594980817E-3"/>
    <n v="4.0052167582952424E-3"/>
    <n v="4.4837839426657752E-3"/>
    <n v="4.8628460139734254E-3"/>
    <n v="5.1624913971941829E-3"/>
    <n v="5.398754323517164E-3"/>
    <n v="5.584433034204573E-3"/>
    <n v="5.729742857286081E-3"/>
    <n v="5.8428374824996757E-3"/>
    <n v="5.9302250342679764E-3"/>
    <n v="5.9971001742184019E-3"/>
    <n v="6.0476091798838446E-3"/>
    <n v="6.0343125655413664E-3"/>
    <n v="6.020765245842101E-3"/>
    <n v="7.2946707692853677E-3"/>
    <n v="7.0408165355677248E-3"/>
    <n v="6.872422143801649E-3"/>
    <n v="6.7495713809909092E-3"/>
    <n v="6.6543426366888004E-3"/>
    <n v="6.5744268680491616E-3"/>
    <n v="8.8773132658272344E-2"/>
    <n v="102.36327941895249"/>
    <n v="-28.198436911239341"/>
    <s v="R-All-WH-Cwash-All-All-R"/>
    <s v="R-All-WH-ERWH-All-All-R"/>
    <n v="8.8773132658272344E-2"/>
    <n v="3.4019767594980817E-3"/>
    <n v="7.4071935177933241E-3"/>
    <n v="1.1890977460459098E-2"/>
    <n v="1.6753823474432522E-2"/>
    <n v="2.1916314871626704E-2"/>
    <n v="2.7315069195143867E-2"/>
    <n v="3.289950222934844E-2"/>
    <n v="3.8629245086634519E-2"/>
    <n v="4.4472082569134194E-2"/>
    <n v="5.0402307603402169E-2"/>
    <n v="5.6399407777620571E-2"/>
    <n v="6.2447016957504417E-2"/>
    <n v="6.8481329523045781E-2"/>
    <n v="7.4502094768887889E-2"/>
    <n v="8.1796765538173249E-2"/>
    <n v="8.8773132658272344E-2"/>
    <n v="8.8773132658272344E-2"/>
    <n v="8.8773132658272344E-2"/>
    <n v="8.8773132658272344E-2"/>
    <n v="8.8773132658272344E-2"/>
    <n v="3.2842248036103481E-3"/>
    <n v="3.8874648024075087E-3"/>
    <n v="4.3660319867780415E-3"/>
    <n v="4.7450940580856917E-3"/>
    <n v="5.0447394413064492E-3"/>
    <n v="5.2810023676294303E-3"/>
    <n v="5.4666810783168393E-3"/>
    <n v="5.6119909013983473E-3"/>
    <n v="5.725085526611942E-3"/>
    <n v="5.8124730783802427E-3"/>
    <n v="5.8793482183306682E-3"/>
    <n v="5.9298572239961109E-3"/>
    <n v="5.9165606096536327E-3"/>
    <n v="5.9030132899543673E-3"/>
    <n v="7.176918813397634E-3"/>
    <n v="6.9230645796799911E-3"/>
    <n v="6.7546701879139153E-3"/>
    <n v="6.6318194251031755E-3"/>
    <n v="6.5365906808010667E-3"/>
    <n v="6.4566749121614279E-3"/>
    <n v="8.6418093540517674E-2"/>
    <n v="8.6418093540517674E-2"/>
    <n v="3.2842248036103481E-3"/>
    <n v="7.1716896060178567E-3"/>
    <n v="1.1537721592795898E-2"/>
    <n v="1.6282815650881591E-2"/>
    <n v="2.132755509218804E-2"/>
    <n v="2.660855745981747E-2"/>
    <n v="3.2075238538134307E-2"/>
    <n v="3.7687229439532656E-2"/>
    <n v="4.3412314966144595E-2"/>
    <n v="4.9224788044524841E-2"/>
    <n v="5.5104136262855506E-2"/>
    <n v="6.1033993486851616E-2"/>
    <n v="6.6950554096505244E-2"/>
    <n v="7.2853567386459608E-2"/>
    <n v="8.003048619985724E-2"/>
    <n v="8.6418093540517674E-2"/>
    <n v="8.6418093540517674E-2"/>
    <n v="8.6418093540517674E-2"/>
    <n v="8.6418093540517674E-2"/>
    <n v="8.6418093540517674E-2"/>
  </r>
  <r>
    <x v="65"/>
    <s v="Under $5"/>
    <n v="-28.198436911239341"/>
    <s v="Water Heating"/>
    <s v="Rural"/>
    <s v="SC-NR"/>
    <s v="M_Input"/>
    <x v="4"/>
    <s v="Multifamily - High Rise"/>
    <s v="Multifamily - High Rise CEE Tier 1 Clothes Washer - Any DHW, Any Dryer - 54% ENERGY STAR Baseline"/>
    <n v="7.6070341919928395E-4"/>
    <n v="8.9559168038495828E-4"/>
    <n v="1.0026023154373123E-3"/>
    <n v="1.0873629808144133E-3"/>
    <n v="1.1543655747994878E-3"/>
    <n v="1.2071954524234712E-3"/>
    <n v="1.2487143809987707E-3"/>
    <n v="1.2812065721793044E-3"/>
    <n v="1.3064952423187612E-3"/>
    <n v="1.326035649007314E-3"/>
    <n v="1.3409893512857582E-3"/>
    <n v="1.352283482911668E-3"/>
    <n v="1.349310276241206E-3"/>
    <n v="1.3462810102747515E-3"/>
    <n v="1.6279591846017215E-3"/>
    <n v="1.5756732244981198E-3"/>
    <n v="1.5376633836047932E-3"/>
    <n v="1.5115016836555735E-3"/>
    <n v="1.4876566823378468E-3"/>
    <n v="1.469050357279971E-3"/>
    <n v="2.0557237716863942E-2"/>
    <n v="102.36327941895249"/>
    <n v="-28.198436911239341"/>
    <s v="R-All-WH-Cwash-All-All-R"/>
    <s v="R-All-WH-ERWH-All-All-R"/>
    <n v="2.0557237716863942E-2"/>
    <n v="7.6070341919928395E-4"/>
    <n v="1.6562950995842422E-3"/>
    <n v="2.6588974150215548E-3"/>
    <n v="3.7462603958359681E-3"/>
    <n v="4.9006259706354562E-3"/>
    <n v="6.1078214230589276E-3"/>
    <n v="7.356535804057698E-3"/>
    <n v="8.637742376237002E-3"/>
    <n v="9.9442376185557638E-3"/>
    <n v="1.1270273267563078E-2"/>
    <n v="1.2611262618848837E-2"/>
    <n v="1.3963546101760505E-2"/>
    <n v="1.5312856378001711E-2"/>
    <n v="1.6659137388276464E-2"/>
    <n v="1.8287096572878185E-2"/>
    <n v="1.9862769797376306E-2"/>
    <n v="2.0557237716863942E-2"/>
    <n v="2.0557237716863942E-2"/>
    <n v="2.0557237716863942E-2"/>
    <n v="2.0557237716863942E-2"/>
    <n v="7.3343554122399601E-4"/>
    <n v="8.6832380240967034E-4"/>
    <n v="9.7533443746202441E-4"/>
    <n v="1.0600951028391255E-3"/>
    <n v="1.1270976968242E-3"/>
    <n v="1.1799275744481834E-3"/>
    <n v="1.2214465030234828E-3"/>
    <n v="1.2539386942040166E-3"/>
    <n v="1.2792273643434733E-3"/>
    <n v="1.2987677710320261E-3"/>
    <n v="1.3137214733104704E-3"/>
    <n v="1.3250156049363802E-3"/>
    <n v="1.3220423982659181E-3"/>
    <n v="1.3190131322994637E-3"/>
    <n v="1.6006913066264337E-3"/>
    <n v="1.548405346522832E-3"/>
    <n v="1.5103955056295054E-3"/>
    <n v="1.4842338056802857E-3"/>
    <n v="1.4603888043625589E-3"/>
    <n v="1.4417824793046831E-3"/>
    <n v="2.0011880157358185E-2"/>
    <n v="2.0011880157358185E-2"/>
    <n v="7.3343554122399601E-4"/>
    <n v="1.6017593436336664E-3"/>
    <n v="2.5770937810956906E-3"/>
    <n v="3.6371888839348164E-3"/>
    <n v="4.7642865807590168E-3"/>
    <n v="5.9442141552072001E-3"/>
    <n v="7.1656606582306825E-3"/>
    <n v="8.4195993524346993E-3"/>
    <n v="9.6988267167781722E-3"/>
    <n v="1.0997594487810198E-2"/>
    <n v="1.2311315961120669E-2"/>
    <n v="1.363633156605705E-2"/>
    <n v="1.4958373964322967E-2"/>
    <n v="1.627738709662243E-2"/>
    <n v="1.7878078403248863E-2"/>
    <n v="1.9426483749771694E-2"/>
    <n v="2.0011880157358185E-2"/>
    <n v="2.0011880157358185E-2"/>
    <n v="2.0011880157358185E-2"/>
    <n v="2.0011880157358185E-2"/>
  </r>
  <r>
    <x v="29"/>
    <s v="Under $15"/>
    <n v="13.91824483273343"/>
    <s v="Electronics"/>
    <s v="Rural"/>
    <s v="SC-New"/>
    <s v="M_Input"/>
    <x v="4"/>
    <s v="Single Family"/>
    <s v="ENERGY STAR Monitors"/>
    <n v="1.0427237644682332E-2"/>
    <n v="1.0177150166438454E-2"/>
    <n v="9.9502168390984153E-3"/>
    <n v="9.8615590910350187E-3"/>
    <n v="9.6942157356061688E-3"/>
    <n v="9.7842850869716436E-3"/>
    <n v="9.7508043093715319E-3"/>
    <n v="9.5422499189676043E-3"/>
    <n v="9.2020456840637699E-3"/>
    <n v="9.1151930609365862E-3"/>
    <n v="9.1123046892040514E-3"/>
    <n v="8.9787231018141466E-3"/>
    <n v="8.6026547301763078E-3"/>
    <n v="8.4998970526912708E-3"/>
    <n v="8.4238078398202569E-3"/>
    <n v="8.3852494925699805E-3"/>
    <n v="8.3471054672816531E-3"/>
    <n v="8.3094947233044916E-3"/>
    <n v="8.2725346108447721E-3"/>
    <n v="8.236016265370601E-3"/>
    <n v="0.18267274551024901"/>
    <n v="8.8634914972033876"/>
    <n v="13.91824483273343"/>
    <s v="R-All-Elec-Monitor-All-All-R"/>
    <n v="0"/>
    <n v="0.18267274551024903"/>
    <n v="1.0427237644682332E-2"/>
    <n v="2.0604387811120787E-2"/>
    <n v="3.0554604650219204E-2"/>
    <n v="4.0416163741254223E-2"/>
    <n v="5.0110379476860395E-2"/>
    <n v="5.9894664563832037E-2"/>
    <n v="6.9645468873203567E-2"/>
    <n v="7.9187718792171166E-2"/>
    <n v="8.8389764476234936E-2"/>
    <n v="9.7504957537171519E-2"/>
    <n v="0.10661726222637558"/>
    <n v="0.11559598532818972"/>
    <n v="0.12419864005836603"/>
    <n v="0.13269853711105731"/>
    <n v="0.14112234495087755"/>
    <n v="0.14950759444344752"/>
    <n v="0.15785469991072917"/>
    <n v="0.16616419463403367"/>
    <n v="0.17443672924487844"/>
    <n v="0.18267274551024903"/>
    <n v="9.1704221996708486E-3"/>
    <n v="8.9203347214269705E-3"/>
    <n v="8.6934013940869314E-3"/>
    <n v="8.6047436460235348E-3"/>
    <n v="8.4374002905946849E-3"/>
    <n v="8.5274696419601597E-3"/>
    <n v="8.493988864360048E-3"/>
    <n v="8.2854344739561204E-3"/>
    <n v="7.945230239052286E-3"/>
    <n v="7.8583776159251023E-3"/>
    <n v="7.8554892441925674E-3"/>
    <n v="7.7219076568026618E-3"/>
    <n v="7.345839285164823E-3"/>
    <n v="7.243081607679786E-3"/>
    <n v="7.1669923948087721E-3"/>
    <n v="7.1284340475584957E-3"/>
    <n v="7.0902900222701683E-3"/>
    <n v="7.0526792782930068E-3"/>
    <n v="7.0157191658332873E-3"/>
    <n v="6.9792008203591162E-3"/>
    <n v="0.15753643661001931"/>
    <n v="0.15753643661001934"/>
    <n v="9.1704221996708486E-3"/>
    <n v="1.8090756921097819E-2"/>
    <n v="2.6784158315184749E-2"/>
    <n v="3.538890196120828E-2"/>
    <n v="4.3826302251802965E-2"/>
    <n v="5.2353771893763126E-2"/>
    <n v="6.0847760758123176E-2"/>
    <n v="6.9133195232079295E-2"/>
    <n v="7.7078425471131584E-2"/>
    <n v="8.4936803087056686E-2"/>
    <n v="9.2792292331249249E-2"/>
    <n v="0.10051419998805192"/>
    <n v="0.10786003927321675"/>
    <n v="0.11510312088089653"/>
    <n v="0.12227011327570529"/>
    <n v="0.12939854732326378"/>
    <n v="0.13648883734553394"/>
    <n v="0.14354151662382694"/>
    <n v="0.15055723578966024"/>
    <n v="0.15753643661001934"/>
  </r>
  <r>
    <x v="29"/>
    <s v="Under $15"/>
    <n v="13.91824483273343"/>
    <s v="Electronics"/>
    <s v="Rural"/>
    <s v="SC-New"/>
    <s v="M_Input"/>
    <x v="4"/>
    <s v="Multifamily - Low Rise"/>
    <s v="ENERGY STAR Monitors"/>
    <n v="7.035273101310116E-4"/>
    <n v="6.8620915615204953E-4"/>
    <n v="6.8190730720360472E-4"/>
    <n v="6.8438991524688401E-4"/>
    <n v="6.9045538544544583E-4"/>
    <n v="6.9455512685536933E-4"/>
    <n v="6.8904163132875809E-4"/>
    <n v="6.7648463878404355E-4"/>
    <n v="6.6598404552453032E-4"/>
    <n v="6.4807686382218222E-4"/>
    <n v="6.3214184181054544E-4"/>
    <n v="6.1553137431053818E-4"/>
    <n v="5.9961508492679461E-4"/>
    <n v="5.8814000156749962E-4"/>
    <n v="5.7011543121846171E-4"/>
    <n v="5.633148637445598E-4"/>
    <n v="5.5688914170885632E-4"/>
    <n v="5.5083056392624184E-4"/>
    <n v="5.4513193846483299E-4"/>
    <n v="5.3976531275889375E-4"/>
    <n v="1.2582106934931102E-2"/>
    <n v="8.8634914972033876"/>
    <n v="13.91824483273343"/>
    <s v="R-All-Elec-Monitor-All-All-R"/>
    <n v="0"/>
    <n v="1.2582106934931102E-2"/>
    <n v="7.035273101310116E-4"/>
    <n v="1.3897364662830611E-3"/>
    <n v="2.071643773486666E-3"/>
    <n v="2.75603368873355E-3"/>
    <n v="3.4464890741789959E-3"/>
    <n v="4.1410442010343653E-3"/>
    <n v="4.8300858323631233E-3"/>
    <n v="5.506570471147167E-3"/>
    <n v="6.172554516671697E-3"/>
    <n v="6.8206313804938792E-3"/>
    <n v="7.4527732223044242E-3"/>
    <n v="8.0683045966149624E-3"/>
    <n v="8.6679196815417567E-3"/>
    <n v="9.2560596831092572E-3"/>
    <n v="9.8261751143277187E-3"/>
    <n v="1.0389489978072278E-2"/>
    <n v="1.0946379119781134E-2"/>
    <n v="1.1497209683707375E-2"/>
    <n v="1.2042341622172208E-2"/>
    <n v="1.2582106934931102E-2"/>
    <n v="6.1696055775403865E-4"/>
    <n v="5.9964240377507658E-4"/>
    <n v="5.9534055482663177E-4"/>
    <n v="5.9782316286991107E-4"/>
    <n v="6.0388863306847288E-4"/>
    <n v="6.0798837447839638E-4"/>
    <n v="6.0247487895178514E-4"/>
    <n v="5.899178864070706E-4"/>
    <n v="5.7941729314755738E-4"/>
    <n v="5.6151011144520927E-4"/>
    <n v="5.4557508943357249E-4"/>
    <n v="5.2896462193356523E-4"/>
    <n v="5.1304833254982166E-4"/>
    <n v="5.0157324919052667E-4"/>
    <n v="4.8354867884148876E-4"/>
    <n v="4.7674811136758685E-4"/>
    <n v="4.7032238933188337E-4"/>
    <n v="4.6426381154926889E-4"/>
    <n v="4.5856518608786004E-4"/>
    <n v="4.5319856038192081E-4"/>
    <n v="1.0850771887391643E-2"/>
    <n v="1.0850771887391643E-2"/>
    <n v="6.1696055775403865E-4"/>
    <n v="1.2166029615291152E-3"/>
    <n v="1.8119435163557471E-3"/>
    <n v="2.4097666792256582E-3"/>
    <n v="3.0136553122941312E-3"/>
    <n v="3.6216436867725276E-3"/>
    <n v="4.2241185657243127E-3"/>
    <n v="4.8140364521313834E-3"/>
    <n v="5.3934537452789404E-3"/>
    <n v="5.9549638567241497E-3"/>
    <n v="6.5005389461577218E-3"/>
    <n v="7.029503568091287E-3"/>
    <n v="7.5425519006411083E-3"/>
    <n v="8.0441251498316359E-3"/>
    <n v="8.5276738286731244E-3"/>
    <n v="9.0044219400407105E-3"/>
    <n v="9.4747443293725937E-3"/>
    <n v="9.9390081409218619E-3"/>
    <n v="1.0397573327009722E-2"/>
    <n v="1.0850771887391643E-2"/>
  </r>
  <r>
    <x v="29"/>
    <s v="Under $15"/>
    <n v="13.91824483273343"/>
    <s v="Electronics"/>
    <s v="Rural"/>
    <s v="SC-New"/>
    <s v="M_Input"/>
    <x v="4"/>
    <s v="Multifamily - High Rise"/>
    <s v="ENERGY STAR Monitors"/>
    <n v="1.5459785834583852E-4"/>
    <n v="1.5400811517469413E-4"/>
    <n v="1.5367084824720242E-4"/>
    <n v="1.5630266073308512E-4"/>
    <n v="1.5625575245669507E-4"/>
    <n v="1.5723093150622259E-4"/>
    <n v="1.5327824124837771E-4"/>
    <n v="1.50493976052162E-4"/>
    <n v="1.4688469082862376E-4"/>
    <n v="1.4439501452835995E-4"/>
    <n v="1.4154978262995581E-4"/>
    <n v="1.3751534477397565E-4"/>
    <n v="1.3436600408341348E-4"/>
    <n v="1.3002369586048894E-4"/>
    <n v="1.2837011968136976E-4"/>
    <n v="1.2675090288613987E-4"/>
    <n v="1.2523215633469933E-4"/>
    <n v="1.2381078077417434E-4"/>
    <n v="1.2248388881030013E-4"/>
    <n v="1.212440222205873E-4"/>
    <n v="2.8184647871763659E-3"/>
    <n v="8.8634914972033876"/>
    <n v="13.91824483273343"/>
    <s v="R-All-Elec-Monitor-All-All-R"/>
    <n v="0"/>
    <n v="2.8184647871763659E-3"/>
    <n v="1.5459785834583852E-4"/>
    <n v="3.0860597352053262E-4"/>
    <n v="4.6227682176773504E-4"/>
    <n v="6.1857948250082018E-4"/>
    <n v="7.7483523495751523E-4"/>
    <n v="9.3206616646373782E-4"/>
    <n v="1.0853444077121156E-3"/>
    <n v="1.2358383837642777E-3"/>
    <n v="1.3827230745929015E-3"/>
    <n v="1.5271180891212614E-3"/>
    <n v="1.6686678717512172E-3"/>
    <n v="1.8061832165251928E-3"/>
    <n v="1.9405492206086062E-3"/>
    <n v="2.0705729164690952E-3"/>
    <n v="2.1989430361504651E-3"/>
    <n v="2.3256939390366048E-3"/>
    <n v="2.4509260953713041E-3"/>
    <n v="2.5747368761454784E-3"/>
    <n v="2.6972207649557786E-3"/>
    <n v="2.8184647871763659E-3"/>
    <n v="1.3520640470643657E-4"/>
    <n v="1.3461666153529218E-4"/>
    <n v="1.3427939460780046E-4"/>
    <n v="1.3691120709368316E-4"/>
    <n v="1.3686429881729312E-4"/>
    <n v="1.3783947786682064E-4"/>
    <n v="1.3388678760897576E-4"/>
    <n v="1.3110252241276004E-4"/>
    <n v="1.274932371892218E-4"/>
    <n v="1.25003560888958E-4"/>
    <n v="1.2215832899055385E-4"/>
    <n v="1.1812389113457371E-4"/>
    <n v="1.1497455044401154E-4"/>
    <n v="1.10632242221087E-4"/>
    <n v="1.0897866604196782E-4"/>
    <n v="1.0735944924673793E-4"/>
    <n v="1.0584070269529739E-4"/>
    <n v="1.044193271347724E-4"/>
    <n v="1.0309243517089819E-4"/>
    <n v="1.0185256858118536E-4"/>
    <n v="2.4306357143883271E-3"/>
    <n v="2.4306357143883271E-3"/>
    <n v="1.3520640470643657E-4"/>
    <n v="2.6982306624172877E-4"/>
    <n v="4.0410246084952926E-4"/>
    <n v="5.4101366794321237E-4"/>
    <n v="6.7787796676050554E-4"/>
    <n v="8.1571744462732615E-4"/>
    <n v="9.4960423223630196E-4"/>
    <n v="1.0807067546490621E-3"/>
    <n v="1.2081999918382839E-3"/>
    <n v="1.3332035527272418E-3"/>
    <n v="1.4553618817177956E-3"/>
    <n v="1.5734857728523692E-3"/>
    <n v="1.6884603232963807E-3"/>
    <n v="1.7990925655174677E-3"/>
    <n v="1.9080712315594356E-3"/>
    <n v="2.0154306808061735E-3"/>
    <n v="2.1212713835014707E-3"/>
    <n v="2.2256907106362432E-3"/>
    <n v="2.3287831458071416E-3"/>
    <n v="2.4306357143883271E-3"/>
  </r>
  <r>
    <x v="29"/>
    <s v="Under $15"/>
    <n v="13.91824483273343"/>
    <s v="Electronics"/>
    <s v="Rural"/>
    <s v="SC-New"/>
    <s v="M_Input"/>
    <x v="4"/>
    <s v="Manufactured"/>
    <s v="ENERGY STAR Monitors"/>
    <n v="3.6521826402309738E-4"/>
    <n v="3.6714598519550009E-4"/>
    <n v="3.6924488653533014E-4"/>
    <n v="3.6898531356410437E-4"/>
    <n v="3.673108681292558E-4"/>
    <n v="3.6351719424660897E-4"/>
    <n v="3.5785869220592877E-4"/>
    <n v="3.5357181429448081E-4"/>
    <n v="3.5011090434554565E-4"/>
    <n v="3.4655012260999003E-4"/>
    <n v="3.4276708634976112E-4"/>
    <n v="3.3877690195814668E-4"/>
    <n v="3.3479651509475667E-4"/>
    <n v="3.310945880123396E-4"/>
    <n v="3.2749739805863179E-4"/>
    <n v="3.2388419967480195E-4"/>
    <n v="3.2031484916072533E-4"/>
    <n v="3.1679347425153399E-4"/>
    <n v="3.1332402473014368E-4"/>
    <n v="3.0989806167736316E-4"/>
    <n v="6.8686611441180464E-3"/>
    <n v="8.8634914972033876"/>
    <n v="13.91824483273343"/>
    <s v="R-All-Elec-Monitor-All-All-R"/>
    <n v="0"/>
    <n v="6.8686611441180464E-3"/>
    <n v="3.6521826402309738E-4"/>
    <n v="7.3236424921859747E-4"/>
    <n v="1.1016091357539276E-3"/>
    <n v="1.470594449318032E-3"/>
    <n v="1.8379053174472878E-3"/>
    <n v="2.2014225116938966E-3"/>
    <n v="2.5592812038998255E-3"/>
    <n v="2.9128530181943063E-3"/>
    <n v="3.262963922539852E-3"/>
    <n v="3.6095140451498421E-3"/>
    <n v="3.9522811314996031E-3"/>
    <n v="4.29105803345775E-3"/>
    <n v="4.6258545485525068E-3"/>
    <n v="4.9569491365648467E-3"/>
    <n v="5.2844465346234782E-3"/>
    <n v="5.6083307342982801E-3"/>
    <n v="5.9286455834590057E-3"/>
    <n v="6.2454390577105397E-3"/>
    <n v="6.5587630824406832E-3"/>
    <n v="6.8686611441180464E-3"/>
    <n v="3.1796086178520597E-4"/>
    <n v="3.1988858295760867E-4"/>
    <n v="3.2198748429743872E-4"/>
    <n v="3.2172791132621296E-4"/>
    <n v="3.2005346589136438E-4"/>
    <n v="3.1625979200871756E-4"/>
    <n v="3.1060128996803735E-4"/>
    <n v="3.0631441205658939E-4"/>
    <n v="3.0285350210765424E-4"/>
    <n v="2.9929272037209861E-4"/>
    <n v="2.955096841118697E-4"/>
    <n v="2.9151949972025526E-4"/>
    <n v="2.8753911285686525E-4"/>
    <n v="2.8383718577444818E-4"/>
    <n v="2.8023999582074037E-4"/>
    <n v="2.7662679743691054E-4"/>
    <n v="2.7305744692283392E-4"/>
    <n v="2.6953607201364257E-4"/>
    <n v="2.6606662249225227E-4"/>
    <n v="2.6264065943947174E-4"/>
    <n v="5.923513099360218E-3"/>
    <n v="5.9235130993602171E-3"/>
    <n v="3.1796086178520597E-4"/>
    <n v="6.3784944474281464E-4"/>
    <n v="9.598369290402533E-4"/>
    <n v="1.2815648403664663E-3"/>
    <n v="1.6016183062578307E-3"/>
    <n v="1.9178780982665481E-3"/>
    <n v="2.2284793882345853E-3"/>
    <n v="2.5347938002911749E-3"/>
    <n v="2.8376473023988291E-3"/>
    <n v="3.1369400227709279E-3"/>
    <n v="3.4324497068827977E-3"/>
    <n v="3.723969206603053E-3"/>
    <n v="4.0115083194599182E-3"/>
    <n v="4.2953455052343664E-3"/>
    <n v="4.5755855010551072E-3"/>
    <n v="4.8522122984920174E-3"/>
    <n v="5.1252697454148514E-3"/>
    <n v="5.3948058174284937E-3"/>
    <n v="5.6608724399207456E-3"/>
    <n v="5.9235130993602171E-3"/>
  </r>
  <r>
    <x v="66"/>
    <s v="Under $15"/>
    <n v="11.463527064205421"/>
    <s v="Electronics"/>
    <s v="Rural"/>
    <s v="SC-New (2)"/>
    <s v="M_Input"/>
    <x v="4"/>
    <s v="Single Family"/>
    <s v="ENERGY STAR Desktops"/>
    <n v="3.6030892031857914E-2"/>
    <n v="3.521696451818912E-2"/>
    <n v="3.4481282385147319E-2"/>
    <n v="3.4221691523264861E-2"/>
    <n v="3.3683764328565444E-2"/>
    <n v="3.4070833781019473E-2"/>
    <n v="3.4025035627052204E-2"/>
    <n v="3.3362648857898643E-2"/>
    <n v="3.223376580855937E-2"/>
    <n v="3.1987532052929216E-2"/>
    <n v="3.2034154921847163E-2"/>
    <n v="3.161732359780875E-2"/>
    <n v="3.0340789892435761E-2"/>
    <n v="3.0022258164299095E-2"/>
    <n v="2.9793502920671119E-2"/>
    <n v="2.9628799847873123E-2"/>
    <n v="2.9461078299846639E-2"/>
    <n v="2.9290290108153951E-2"/>
    <n v="2.9116386422639719E-2"/>
    <n v="2.9311228698887679E-2"/>
    <n v="0.63993022378894659"/>
    <n v="7.3791405076599395"/>
    <n v="11.463527064205421"/>
    <s v="R-All-Elec-Comp-All-All-R"/>
    <n v="0"/>
    <n v="0.63993022378894659"/>
    <n v="3.6030892031857914E-2"/>
    <n v="7.1247856550047034E-2"/>
    <n v="0.10572913893519435"/>
    <n v="0.13995083045845921"/>
    <n v="0.17363459478702464"/>
    <n v="0.20770542856804411"/>
    <n v="0.24173046419509631"/>
    <n v="0.27509311305299494"/>
    <n v="0.3073268788615543"/>
    <n v="0.3393144109144835"/>
    <n v="0.37134856583633069"/>
    <n v="0.40296588943413947"/>
    <n v="0.43330667932657524"/>
    <n v="0.46332893749087434"/>
    <n v="0.49312244041154546"/>
    <n v="0.52275124025941855"/>
    <n v="0.55221231855926523"/>
    <n v="0.58150260866741921"/>
    <n v="0.6106189950900589"/>
    <n v="0.63993022378894659"/>
    <n v="3.5026772955106047E-2"/>
    <n v="3.4212845441437253E-2"/>
    <n v="3.3477163308395452E-2"/>
    <n v="3.3217572446512994E-2"/>
    <n v="3.2679645251813577E-2"/>
    <n v="3.3066714704267607E-2"/>
    <n v="3.3020916550300337E-2"/>
    <n v="3.2358529781146776E-2"/>
    <n v="3.1229646731807503E-2"/>
    <n v="3.0983412976177349E-2"/>
    <n v="3.1030035845095297E-2"/>
    <n v="3.0613204521056883E-2"/>
    <n v="2.9336670815683894E-2"/>
    <n v="2.9018139087547228E-2"/>
    <n v="2.8789383843919252E-2"/>
    <n v="2.8624680771121257E-2"/>
    <n v="2.8456959223094772E-2"/>
    <n v="2.8286171031402085E-2"/>
    <n v="2.8112267345887853E-2"/>
    <n v="2.8307109622135812E-2"/>
    <n v="0.61984784225390932"/>
    <n v="0.61984784225390932"/>
    <n v="3.5026772955106047E-2"/>
    <n v="6.9239618396543301E-2"/>
    <n v="0.10271678170493875"/>
    <n v="0.13593435415145175"/>
    <n v="0.16861399940326532"/>
    <n v="0.20168071410753294"/>
    <n v="0.23470163065783328"/>
    <n v="0.26706016043898007"/>
    <n v="0.29828980717078757"/>
    <n v="0.32927322014696492"/>
    <n v="0.3603032559920602"/>
    <n v="0.39091646051311707"/>
    <n v="0.42025313132880099"/>
    <n v="0.44927127041634823"/>
    <n v="0.4780606542602675"/>
    <n v="0.50668533503138879"/>
    <n v="0.53514229425448356"/>
    <n v="0.56342846528588564"/>
    <n v="0.59154073263177354"/>
    <n v="0.61984784225390932"/>
  </r>
  <r>
    <x v="66"/>
    <s v="Under $15"/>
    <n v="11.463527064205421"/>
    <s v="Electronics"/>
    <s v="Rural"/>
    <s v="SC-New (2)"/>
    <s v="M_Input"/>
    <x v="4"/>
    <s v="Multifamily - Low Rise"/>
    <s v="ENERGY STAR Desktops"/>
    <n v="2.5416384831189283E-3"/>
    <n v="2.4826146828951226E-3"/>
    <n v="2.4706048079470256E-3"/>
    <n v="2.4830562968993679E-3"/>
    <n v="2.5082489269432824E-3"/>
    <n v="2.5286426495396189E-3"/>
    <n v="2.5137997827575668E-3"/>
    <n v="2.4728327902464303E-3"/>
    <n v="2.4390323489061915E-3"/>
    <n v="2.377762393635136E-3"/>
    <n v="2.3234142576380725E-3"/>
    <n v="2.266145517221744E-3"/>
    <n v="2.2110268389828477E-3"/>
    <n v="2.1718882797838674E-3"/>
    <n v="2.1081571726345419E-3"/>
    <n v="2.0810204876487285E-3"/>
    <n v="2.0549845514636301E-3"/>
    <n v="2.0299912254611984E-3"/>
    <n v="2.0059845466953558E-3"/>
    <n v="2.0083938097457711E-3"/>
    <n v="4.6079239850164433E-2"/>
    <n v="7.3791405076599395"/>
    <n v="11.463527064205421"/>
    <s v="R-All-Elec-Comp-All-All-R"/>
    <n v="0"/>
    <n v="4.6079239850164433E-2"/>
    <n v="2.5416384831189283E-3"/>
    <n v="5.0242531660140508E-3"/>
    <n v="7.4948579739610765E-3"/>
    <n v="9.9779142708604444E-3"/>
    <n v="1.2486163197803726E-2"/>
    <n v="1.5014805847343346E-2"/>
    <n v="1.7528605630100912E-2"/>
    <n v="2.0001438420347344E-2"/>
    <n v="2.2440470769253536E-2"/>
    <n v="2.4818233162888673E-2"/>
    <n v="2.7141647420526747E-2"/>
    <n v="2.9407792937748492E-2"/>
    <n v="3.1618819776731338E-2"/>
    <n v="3.3790708056515205E-2"/>
    <n v="3.589886522914975E-2"/>
    <n v="3.797988571679848E-2"/>
    <n v="4.0034870268262107E-2"/>
    <n v="4.2064861493723307E-2"/>
    <n v="4.4070846040418665E-2"/>
    <n v="4.6079239850164433E-2"/>
    <n v="2.469335219332102E-3"/>
    <n v="2.4103114191082963E-3"/>
    <n v="2.3983015441601994E-3"/>
    <n v="2.4107530331125416E-3"/>
    <n v="2.4359456631564561E-3"/>
    <n v="2.4563393857527926E-3"/>
    <n v="2.4414965189707405E-3"/>
    <n v="2.400529526459604E-3"/>
    <n v="2.3667290851193653E-3"/>
    <n v="2.3054591298483098E-3"/>
    <n v="2.2511109938512463E-3"/>
    <n v="2.1938422534349177E-3"/>
    <n v="2.1387235751960214E-3"/>
    <n v="2.0995850159970411E-3"/>
    <n v="2.0358539088477156E-3"/>
    <n v="2.0087172238619022E-3"/>
    <n v="1.9826812876768038E-3"/>
    <n v="1.9576879616743721E-3"/>
    <n v="1.9336812829085297E-3"/>
    <n v="1.9360905459589451E-3"/>
    <n v="4.4633174574427913E-2"/>
    <n v="4.4633174574427899E-2"/>
    <n v="2.469335219332102E-3"/>
    <n v="4.8796466384403983E-3"/>
    <n v="7.2779481826005972E-3"/>
    <n v="9.6887012157131393E-3"/>
    <n v="1.2124646878869594E-2"/>
    <n v="1.4580986264622387E-2"/>
    <n v="1.7022482783593126E-2"/>
    <n v="1.942301231005273E-2"/>
    <n v="2.1789741395172094E-2"/>
    <n v="2.4095200525020403E-2"/>
    <n v="2.6346311518871648E-2"/>
    <n v="2.8540153772306565E-2"/>
    <n v="3.0678877347502586E-2"/>
    <n v="3.2778462363499627E-2"/>
    <n v="3.4814316272347344E-2"/>
    <n v="3.6823033496209245E-2"/>
    <n v="3.8805714783886051E-2"/>
    <n v="4.0763402745560423E-2"/>
    <n v="4.2697084028468953E-2"/>
    <n v="4.4633174574427899E-2"/>
  </r>
  <r>
    <x v="66"/>
    <s v="Under $15"/>
    <n v="11.463527064205421"/>
    <s v="Electronics"/>
    <s v="Rural"/>
    <s v="SC-New (2)"/>
    <s v="M_Input"/>
    <x v="4"/>
    <s v="Multifamily - High Rise"/>
    <s v="ENERGY STAR Desktops"/>
    <n v="5.5851686284414423E-4"/>
    <n v="5.5718115182505591E-4"/>
    <n v="5.5676179520316657E-4"/>
    <n v="5.6708653548088572E-4"/>
    <n v="5.6763743420636646E-4"/>
    <n v="5.7242517384263321E-4"/>
    <n v="5.5919815586265049E-4"/>
    <n v="5.5011809194258543E-4"/>
    <n v="5.3793557803315619E-4"/>
    <n v="5.2977826325881227E-4"/>
    <n v="5.2026105752793212E-4"/>
    <n v="5.0627765718328573E-4"/>
    <n v="4.9546258715551952E-4"/>
    <n v="4.801525833661017E-4"/>
    <n v="4.7468350046209174E-4"/>
    <n v="4.6824829719678936E-4"/>
    <n v="4.6212096329367616E-4"/>
    <n v="4.5628332022390922E-4"/>
    <n v="4.5071802042005032E-4"/>
    <n v="4.5113262734850315E-4"/>
    <n v="1.0321979656677315E-2"/>
    <n v="7.3791405076599395"/>
    <n v="11.463527064205421"/>
    <s v="R-All-Elec-Comp-All-All-R"/>
    <n v="0"/>
    <n v="1.0321979656677315E-2"/>
    <n v="5.5851686284414423E-4"/>
    <n v="1.1156980146692001E-3"/>
    <n v="1.6724598098723667E-3"/>
    <n v="2.2395463453532523E-3"/>
    <n v="2.8071837795596187E-3"/>
    <n v="3.3796089534022518E-3"/>
    <n v="3.9388071092649026E-3"/>
    <n v="4.4889252012074877E-3"/>
    <n v="5.0268607792406435E-3"/>
    <n v="5.5566390424994557E-3"/>
    <n v="6.0769001000273879E-3"/>
    <n v="6.5831777572106735E-3"/>
    <n v="7.0786403443661933E-3"/>
    <n v="7.5587929277322954E-3"/>
    <n v="8.0334764281943874E-3"/>
    <n v="8.5017247253911764E-3"/>
    <n v="8.963845688684852E-3"/>
    <n v="9.4201290089087619E-3"/>
    <n v="9.8708470293288122E-3"/>
    <n v="1.0321979656677315E-2"/>
    <n v="5.4232057097071548E-4"/>
    <n v="5.4098485995162716E-4"/>
    <n v="5.4056550332973782E-4"/>
    <n v="5.5089024360745697E-4"/>
    <n v="5.5144114233293771E-4"/>
    <n v="5.5622888196920446E-4"/>
    <n v="5.4300186398922173E-4"/>
    <n v="5.3392180006915668E-4"/>
    <n v="5.2173928615972744E-4"/>
    <n v="5.1358197138538352E-4"/>
    <n v="5.0406476565450337E-4"/>
    <n v="4.9008136530985698E-4"/>
    <n v="4.7926629528209077E-4"/>
    <n v="4.6395629149267295E-4"/>
    <n v="4.5848720858866299E-4"/>
    <n v="4.5205200532336061E-4"/>
    <n v="4.4592467142024741E-4"/>
    <n v="4.4008702835048047E-4"/>
    <n v="4.3452172854662157E-4"/>
    <n v="4.3493633547507439E-4"/>
    <n v="9.9980538192087406E-3"/>
    <n v="9.9980538192087423E-3"/>
    <n v="5.4232057097071548E-4"/>
    <n v="1.0833054309223426E-3"/>
    <n v="1.6238709342520806E-3"/>
    <n v="2.1747611778595377E-3"/>
    <n v="2.7262023201924755E-3"/>
    <n v="3.2824312021616799E-3"/>
    <n v="3.8254330661509016E-3"/>
    <n v="4.3593548662200585E-3"/>
    <n v="4.8810941523797858E-3"/>
    <n v="5.3946761237651693E-3"/>
    <n v="5.8987408894196729E-3"/>
    <n v="6.3888222547295297E-3"/>
    <n v="6.8680885500116209E-3"/>
    <n v="7.3320448415042936E-3"/>
    <n v="7.7905320500929569E-3"/>
    <n v="8.2425840554163181E-3"/>
    <n v="8.6885087268365659E-3"/>
    <n v="9.1285957551870463E-3"/>
    <n v="9.5631174837336672E-3"/>
    <n v="9.9980538192087423E-3"/>
  </r>
  <r>
    <x v="66"/>
    <s v="Under $15"/>
    <n v="11.463527064205421"/>
    <s v="Electronics"/>
    <s v="Rural"/>
    <s v="SC-New (2)"/>
    <s v="M_Input"/>
    <x v="4"/>
    <s v="Manufactured"/>
    <s v="ENERGY STAR Desktops"/>
    <n v="1.3098863863370393E-3"/>
    <n v="1.3186815155790815E-3"/>
    <n v="1.328130504695002E-3"/>
    <n v="1.3290470917470282E-3"/>
    <n v="1.3246987191803867E-3"/>
    <n v="1.3138749091481073E-3"/>
    <n v="1.2961197145985005E-3"/>
    <n v="1.2831066998792899E-3"/>
    <n v="1.272939304826482E-3"/>
    <n v="1.2622817911525114E-3"/>
    <n v="1.2507184301967897E-3"/>
    <n v="1.2382254211151407E-3"/>
    <n v="1.2256055446909738E-3"/>
    <n v="1.2138280503212302E-3"/>
    <n v="1.202254380696657E-3"/>
    <n v="1.1878544558124125E-3"/>
    <n v="1.1734516705264912E-3"/>
    <n v="1.159046024394507E-3"/>
    <n v="1.1446375166275253E-3"/>
    <n v="1.144751144117903E-3"/>
    <n v="2.4979139275643065E-2"/>
    <n v="7.3791405076599395"/>
    <n v="11.463527064205421"/>
    <s v="R-All-Elec-Comp-All-All-R"/>
    <n v="0"/>
    <n v="2.4979139275643065E-2"/>
    <n v="1.3098863863370393E-3"/>
    <n v="2.6285679019161208E-3"/>
    <n v="3.9566984066111231E-3"/>
    <n v="5.2857454983581513E-3"/>
    <n v="6.6104442175385376E-3"/>
    <n v="7.9243191266866447E-3"/>
    <n v="9.2204388412851449E-3"/>
    <n v="1.0503545541164436E-2"/>
    <n v="1.1776484845990918E-2"/>
    <n v="1.303876663714343E-2"/>
    <n v="1.428948506734022E-2"/>
    <n v="1.552771048845536E-2"/>
    <n v="1.6753316033146334E-2"/>
    <n v="1.7967144083467564E-2"/>
    <n v="1.9169398464164222E-2"/>
    <n v="2.0357252919976636E-2"/>
    <n v="2.1530704590503127E-2"/>
    <n v="2.2689750614897634E-2"/>
    <n v="2.383438813152516E-2"/>
    <n v="2.4979139275643065E-2"/>
    <n v="1.2706914408021849E-3"/>
    <n v="1.2794865700442271E-3"/>
    <n v="1.2889355591601476E-3"/>
    <n v="1.2898521462121738E-3"/>
    <n v="1.2855037736455323E-3"/>
    <n v="1.2746799636132529E-3"/>
    <n v="1.2569247690636461E-3"/>
    <n v="1.2439117543444355E-3"/>
    <n v="1.2337443592916276E-3"/>
    <n v="1.223086845617657E-3"/>
    <n v="1.2115234846619353E-3"/>
    <n v="1.1990304755802863E-3"/>
    <n v="1.1864105991561194E-3"/>
    <n v="1.1746331047863758E-3"/>
    <n v="1.1630594351618026E-3"/>
    <n v="1.1486595102775581E-3"/>
    <n v="1.1342567249916368E-3"/>
    <n v="1.1198510788596526E-3"/>
    <n v="1.1054425710926709E-3"/>
    <n v="1.1055561985830486E-3"/>
    <n v="2.4195240364945976E-2"/>
    <n v="2.4195240364945976E-2"/>
    <n v="1.2706914408021849E-3"/>
    <n v="2.550178010846412E-3"/>
    <n v="3.8391135700065596E-3"/>
    <n v="5.1289657162187337E-3"/>
    <n v="6.4144694898642662E-3"/>
    <n v="7.6891494534775187E-3"/>
    <n v="8.9460742225411644E-3"/>
    <n v="1.0189985976885601E-2"/>
    <n v="1.1423730336177228E-2"/>
    <n v="1.2646817181794886E-2"/>
    <n v="1.3858340666456821E-2"/>
    <n v="1.5057371142037108E-2"/>
    <n v="1.6243781741193227E-2"/>
    <n v="1.7418414845979602E-2"/>
    <n v="1.8581474281141406E-2"/>
    <n v="1.9730133791418965E-2"/>
    <n v="2.0864390516410602E-2"/>
    <n v="2.1984241595270255E-2"/>
    <n v="2.3089684166362926E-2"/>
    <n v="2.4195240364945976E-2"/>
  </r>
  <r>
    <x v="66"/>
    <s v="Over $160"/>
    <n v="173.718087454336"/>
    <s v="Electronics"/>
    <s v="Rural"/>
    <s v="SC-New (2)"/>
    <s v="M_Input"/>
    <x v="4"/>
    <s v="Single Family"/>
    <s v="ENERGY STAR Laptops"/>
    <n v="3.6478216675078241E-3"/>
    <n v="3.9554044952610666E-3"/>
    <n v="4.2620998408727951E-3"/>
    <n v="4.6240541776059498E-3"/>
    <n v="4.9469708393735526E-3"/>
    <n v="5.0557627713411022E-3"/>
    <n v="5.1017940798992042E-3"/>
    <n v="5.055232705143433E-3"/>
    <n v="4.9361065605128028E-3"/>
    <n v="4.9509020184027161E-3"/>
    <n v="5.01169890893822E-3"/>
    <n v="5.0003872066253351E-3"/>
    <n v="4.8512285710041979E-3"/>
    <n v="4.8534975082751876E-3"/>
    <n v="4.8703560605899646E-3"/>
    <n v="4.9094233874856369E-3"/>
    <n v="4.9488741130373666E-3"/>
    <n v="4.9887123172862235E-3"/>
    <n v="5.0289421237697174E-3"/>
    <n v="5.0625950131184009E-3"/>
    <n v="9.6061864366050687E-2"/>
    <n v="116.6734442893696"/>
    <n v="173.718087454336"/>
    <s v="R-All-Elec-Comp-All-All-R"/>
    <n v="0"/>
    <n v="9.6061864366050687E-2"/>
    <n v="3.6478216675078241E-3"/>
    <n v="7.6032261627688906E-3"/>
    <n v="1.1865326003641687E-2"/>
    <n v="1.6489380181247636E-2"/>
    <n v="2.1436351020621188E-2"/>
    <n v="2.6492113791962292E-2"/>
    <n v="3.1593907871861497E-2"/>
    <n v="3.6649140577004927E-2"/>
    <n v="4.1585247137517732E-2"/>
    <n v="4.6536149155920449E-2"/>
    <n v="5.1547848064858667E-2"/>
    <n v="5.6548235271484004E-2"/>
    <n v="6.1399463842488206E-2"/>
    <n v="6.625296135076339E-2"/>
    <n v="7.1123317411353359E-2"/>
    <n v="7.6032740798838996E-2"/>
    <n v="8.098161491187636E-2"/>
    <n v="8.5970327229162577E-2"/>
    <n v="9.0999269352932288E-2"/>
    <n v="9.6061864366050687E-2"/>
    <n v="3.497090311224652E-3"/>
    <n v="3.8046731389778945E-3"/>
    <n v="4.1113684845896234E-3"/>
    <n v="4.4733228213227781E-3"/>
    <n v="4.796239483090381E-3"/>
    <n v="4.9050314150579305E-3"/>
    <n v="4.9510627236160325E-3"/>
    <n v="4.9045013488602613E-3"/>
    <n v="4.7853752042296312E-3"/>
    <n v="4.8001706621195444E-3"/>
    <n v="4.8609675526550484E-3"/>
    <n v="4.8496558503421635E-3"/>
    <n v="4.7004972147210262E-3"/>
    <n v="4.7027661519920159E-3"/>
    <n v="4.719624704306793E-3"/>
    <n v="4.7586920312024652E-3"/>
    <n v="4.7981427567541949E-3"/>
    <n v="4.8379809610030518E-3"/>
    <n v="4.8782107674865457E-3"/>
    <n v="4.9118636568352293E-3"/>
    <n v="9.3047237240387243E-2"/>
    <n v="9.3047237240387243E-2"/>
    <n v="3.497090311224652E-3"/>
    <n v="7.3017634502025464E-3"/>
    <n v="1.1413131934792171E-2"/>
    <n v="1.588645475611495E-2"/>
    <n v="2.0682694239205331E-2"/>
    <n v="2.558772565426326E-2"/>
    <n v="3.0538788377879295E-2"/>
    <n v="3.5443289726739553E-2"/>
    <n v="4.0228664930969188E-2"/>
    <n v="4.5028835593088734E-2"/>
    <n v="4.9889803145743782E-2"/>
    <n v="5.4739458996085948E-2"/>
    <n v="5.9439956210806971E-2"/>
    <n v="6.4142722362798985E-2"/>
    <n v="6.8862347067105784E-2"/>
    <n v="7.362103909830825E-2"/>
    <n v="7.8419181855062442E-2"/>
    <n v="8.3257162816065489E-2"/>
    <n v="8.8135373583552029E-2"/>
    <n v="9.3047237240387243E-2"/>
  </r>
  <r>
    <x v="66"/>
    <s v="Over $160"/>
    <n v="173.718087454336"/>
    <s v="Electronics"/>
    <s v="Rural"/>
    <s v="SC-New (2)"/>
    <s v="M_Input"/>
    <x v="4"/>
    <s v="Multifamily - Low Rise"/>
    <s v="ENERGY STAR Laptops"/>
    <n v="2.150899997179012E-4"/>
    <n v="2.3307525050015487E-4"/>
    <n v="2.5526504546831029E-4"/>
    <n v="2.8045027155274878E-4"/>
    <n v="3.0791952095257229E-4"/>
    <n v="3.1364563051610708E-4"/>
    <n v="3.150669714174168E-4"/>
    <n v="3.1320106886011817E-4"/>
    <n v="3.1220431261270022E-4"/>
    <n v="3.0762378290686865E-4"/>
    <n v="3.0384088145278228E-4"/>
    <n v="2.9958094215666326E-4"/>
    <n v="2.9550628748007546E-4"/>
    <n v="2.934923560449056E-4"/>
    <n v="2.8806466428492588E-4"/>
    <n v="2.8823096774607191E-4"/>
    <n v="2.885454209456558E-4"/>
    <n v="2.8900596387491207E-4"/>
    <n v="2.8961069983947629E-4"/>
    <n v="2.8995853320602831E-4"/>
    <n v="5.7793785715363963E-3"/>
    <n v="116.6734442893696"/>
    <n v="173.718087454336"/>
    <s v="R-All-Elec-Comp-All-All-R"/>
    <n v="0"/>
    <n v="5.7793785715363963E-3"/>
    <n v="2.150899997179012E-4"/>
    <n v="4.4816525021805606E-4"/>
    <n v="7.0343029568636635E-4"/>
    <n v="9.8388056723911518E-4"/>
    <n v="1.2918000881916875E-3"/>
    <n v="1.6054457187077947E-3"/>
    <n v="1.9205126901252114E-3"/>
    <n v="2.2337137589853295E-3"/>
    <n v="2.5459180715980299E-3"/>
    <n v="2.8535418545048985E-3"/>
    <n v="3.1573827359576809E-3"/>
    <n v="3.4569636781143442E-3"/>
    <n v="3.7524699655944196E-3"/>
    <n v="4.0459623216393247E-3"/>
    <n v="4.3340269859242506E-3"/>
    <n v="4.6222579536703227E-3"/>
    <n v="4.9108033746159789E-3"/>
    <n v="5.1998093384908912E-3"/>
    <n v="5.4894200383303676E-3"/>
    <n v="5.7793785715363963E-3"/>
    <n v="2.0602153559521808E-4"/>
    <n v="2.2400678637747175E-4"/>
    <n v="2.4619658134562719E-4"/>
    <n v="2.7138180743006569E-4"/>
    <n v="2.988510568298892E-4"/>
    <n v="3.0457716639342399E-4"/>
    <n v="3.0599850729473371E-4"/>
    <n v="3.0413260473743508E-4"/>
    <n v="3.0313584849001713E-4"/>
    <n v="2.9855531878418556E-4"/>
    <n v="2.9477241733009919E-4"/>
    <n v="2.9051247803398017E-4"/>
    <n v="2.8643782335739237E-4"/>
    <n v="2.844238919222225E-4"/>
    <n v="2.7899620016224279E-4"/>
    <n v="2.7916250362338882E-4"/>
    <n v="2.7947695682297271E-4"/>
    <n v="2.7993749975222898E-4"/>
    <n v="2.805422357167932E-4"/>
    <n v="2.8089006908334522E-4"/>
    <n v="5.5980092890827336E-3"/>
    <n v="5.5980092890827336E-3"/>
    <n v="2.0602153559521808E-4"/>
    <n v="4.3002832197268983E-4"/>
    <n v="6.7622490331831707E-4"/>
    <n v="9.4760671074838282E-4"/>
    <n v="1.2464577675782721E-3"/>
    <n v="1.5510349339716962E-3"/>
    <n v="1.8570334412664298E-3"/>
    <n v="2.1611660460038647E-3"/>
    <n v="2.4643018944938821E-3"/>
    <n v="2.7628572132780676E-3"/>
    <n v="3.0576296306081669E-3"/>
    <n v="3.3481421086421471E-3"/>
    <n v="3.6345799319995394E-3"/>
    <n v="3.9190038239217614E-3"/>
    <n v="4.1980000240840042E-3"/>
    <n v="4.4771625277073932E-3"/>
    <n v="4.7566394845303655E-3"/>
    <n v="5.0365769842825947E-3"/>
    <n v="5.317119219999388E-3"/>
    <n v="5.5980092890827336E-3"/>
  </r>
  <r>
    <x v="66"/>
    <s v="Over $160"/>
    <n v="173.718087454336"/>
    <s v="Electronics"/>
    <s v="Rural"/>
    <s v="SC-New (2)"/>
    <s v="M_Input"/>
    <x v="4"/>
    <s v="Multifamily - High Rise"/>
    <s v="ENERGY STAR Laptops"/>
    <n v="4.7265334023496873E-5"/>
    <n v="5.2309823763769251E-5"/>
    <n v="5.7525114704869357E-5"/>
    <n v="6.4049926321894972E-5"/>
    <n v="6.9684729030693987E-5"/>
    <n v="7.1001987807906686E-5"/>
    <n v="7.0087073202218248E-5"/>
    <n v="6.9676192856750387E-5"/>
    <n v="6.8857556335845253E-5"/>
    <n v="6.8540235088987859E-5"/>
    <n v="6.8036329632211376E-5"/>
    <n v="6.6929125415468994E-5"/>
    <n v="6.6219146296277377E-5"/>
    <n v="6.4884144486100694E-5"/>
    <n v="6.4862119853864562E-5"/>
    <n v="6.485455604474684E-5"/>
    <n v="6.4887537858333003E-5"/>
    <n v="6.4960182638915874E-5"/>
    <n v="6.5071668442886492E-5"/>
    <n v="6.5131526632175826E-5"/>
    <n v="1.2948343104374138E-3"/>
    <n v="116.6734442893696"/>
    <n v="173.718087454336"/>
    <s v="R-All-Elec-Comp-All-All-R"/>
    <n v="0"/>
    <n v="1.2948343104374138E-3"/>
    <n v="4.7265334023496873E-5"/>
    <n v="9.957515778726613E-5"/>
    <n v="1.5710027249213549E-4"/>
    <n v="2.2115019881403046E-4"/>
    <n v="2.9083492784472446E-4"/>
    <n v="3.6183691565263112E-4"/>
    <n v="4.3192398885484937E-4"/>
    <n v="5.0160018171159981E-4"/>
    <n v="5.7045773804744512E-4"/>
    <n v="6.3899797313643296E-4"/>
    <n v="7.070343027686443E-4"/>
    <n v="7.7396342818411329E-4"/>
    <n v="8.4018257448039064E-4"/>
    <n v="9.0506671896649132E-4"/>
    <n v="9.6992883882035584E-4"/>
    <n v="1.0347833948651027E-3"/>
    <n v="1.0996709327234357E-3"/>
    <n v="1.1646311153623516E-3"/>
    <n v="1.229702783805238E-3"/>
    <n v="1.2948343104374138E-3"/>
    <n v="4.523360027501892E-5"/>
    <n v="5.0278090015291291E-5"/>
    <n v="5.5493380956391397E-5"/>
    <n v="6.2018192573417012E-5"/>
    <n v="6.7652995282216027E-5"/>
    <n v="6.8970254059428726E-5"/>
    <n v="6.8055339453740288E-5"/>
    <n v="6.7644459108272427E-5"/>
    <n v="6.6825822587367293E-5"/>
    <n v="6.6508501340509899E-5"/>
    <n v="6.6004595883733416E-5"/>
    <n v="6.4897391666991034E-5"/>
    <n v="6.4187412547799417E-5"/>
    <n v="6.2852410737622734E-5"/>
    <n v="6.2830386105386602E-5"/>
    <n v="6.282282229626888E-5"/>
    <n v="6.2855804109855043E-5"/>
    <n v="6.2928448890437914E-5"/>
    <n v="6.3039934694408532E-5"/>
    <n v="6.3099792883697866E-5"/>
    <n v="1.2541996354678547E-3"/>
    <n v="1.2541996354678544E-3"/>
    <n v="4.523360027501892E-5"/>
    <n v="9.5511690290310211E-5"/>
    <n v="1.5100507124670161E-4"/>
    <n v="2.1302326382011862E-4"/>
    <n v="2.8067625910233463E-4"/>
    <n v="3.4964651316176336E-4"/>
    <n v="4.1770185261550362E-4"/>
    <n v="4.8534631172377602E-4"/>
    <n v="5.5217213431114334E-4"/>
    <n v="6.186806356516532E-4"/>
    <n v="6.8468523153538666E-4"/>
    <n v="7.4958262320237766E-4"/>
    <n v="8.1377003575017703E-4"/>
    <n v="8.7662244648779972E-4"/>
    <n v="9.3945283259318636E-4"/>
    <n v="1.0022756548894553E-3"/>
    <n v="1.0651314589993103E-3"/>
    <n v="1.1280599078897482E-3"/>
    <n v="1.1910998425841567E-3"/>
    <n v="1.2541996354678544E-3"/>
  </r>
  <r>
    <x v="66"/>
    <s v="Over $160"/>
    <n v="173.718087454336"/>
    <s v="Electronics"/>
    <s v="Rural"/>
    <s v="SC-New (2)"/>
    <s v="M_Input"/>
    <x v="4"/>
    <s v="Manufactured"/>
    <s v="ENERGY STAR Laptops"/>
    <n v="1.108511160572214E-4"/>
    <n v="1.2380174285245792E-4"/>
    <n v="1.372236031348681E-4"/>
    <n v="1.5011001492486536E-4"/>
    <n v="1.6262364976414256E-4"/>
    <n v="1.6296930069342893E-4"/>
    <n v="1.6244910031179644E-4"/>
    <n v="1.625141786573139E-4"/>
    <n v="1.6294049598779037E-4"/>
    <n v="1.6330811721483498E-4"/>
    <n v="1.6356075505301895E-4"/>
    <n v="1.6369149087777109E-4"/>
    <n v="1.6380359480088383E-4"/>
    <n v="1.6402743071002886E-4"/>
    <n v="1.6427949920245404E-4"/>
    <n v="1.6452333908885942E-4"/>
    <n v="1.6476722707734772E-4"/>
    <n v="1.6501116322777039E-4"/>
    <n v="1.6525514755291978E-4"/>
    <n v="1.6527155233383577E-4"/>
    <n v="3.1429825195236098E-3"/>
    <n v="116.6734442893696"/>
    <n v="173.718087454336"/>
    <s v="R-All-Elec-Comp-All-All-R"/>
    <n v="0"/>
    <n v="3.1429825195236098E-3"/>
    <n v="1.108511160572214E-4"/>
    <n v="2.3465285890967932E-4"/>
    <n v="3.7187646204454741E-4"/>
    <n v="5.2198647696941275E-4"/>
    <n v="6.8461012673355528E-4"/>
    <n v="8.4757942742698421E-4"/>
    <n v="1.0100285277387807E-3"/>
    <n v="1.1725427063960946E-3"/>
    <n v="1.335483202383885E-3"/>
    <n v="1.4987913195987201E-3"/>
    <n v="1.662352074651739E-3"/>
    <n v="1.82604356552951E-3"/>
    <n v="1.9898471603303938E-3"/>
    <n v="2.1538745910404228E-3"/>
    <n v="2.3181540902428768E-3"/>
    <n v="2.4826774293317364E-3"/>
    <n v="2.6474446564090839E-3"/>
    <n v="2.8124558196368542E-3"/>
    <n v="2.9777109671897742E-3"/>
    <n v="3.1429825195236098E-3"/>
    <n v="1.059194397768522E-4"/>
    <n v="1.1887006657208872E-4"/>
    <n v="1.322919268544989E-4"/>
    <n v="1.4517833864449616E-4"/>
    <n v="1.5769197348377336E-4"/>
    <n v="1.5803762441305973E-4"/>
    <n v="1.5751742403142724E-4"/>
    <n v="1.575825023769447E-4"/>
    <n v="1.5800881970742117E-4"/>
    <n v="1.5837644093446578E-4"/>
    <n v="1.5862907877264975E-4"/>
    <n v="1.5875981459740189E-4"/>
    <n v="1.5887191852051463E-4"/>
    <n v="1.5909575442965966E-4"/>
    <n v="1.5934782292208484E-4"/>
    <n v="1.5959166280849022E-4"/>
    <n v="1.5983555079697852E-4"/>
    <n v="1.6007948694740119E-4"/>
    <n v="1.6032347127255058E-4"/>
    <n v="1.6033987605346657E-4"/>
    <n v="3.0443489939162259E-3"/>
    <n v="3.0443489939162255E-3"/>
    <n v="1.059194397768522E-4"/>
    <n v="2.2478950634894092E-4"/>
    <n v="3.5708143320343979E-4"/>
    <n v="5.0225977184793595E-4"/>
    <n v="6.5995174533170931E-4"/>
    <n v="8.1798936974476907E-4"/>
    <n v="9.7550679377619636E-4"/>
    <n v="1.133089296153141E-3"/>
    <n v="1.2910981158605621E-3"/>
    <n v="1.4494745567950279E-3"/>
    <n v="1.6081036355676777E-3"/>
    <n v="1.7668634501650797E-3"/>
    <n v="1.9257353686855942E-3"/>
    <n v="2.0848311231152538E-3"/>
    <n v="2.2441789460373386E-3"/>
    <n v="2.4037706088458287E-3"/>
    <n v="2.5636061596428072E-3"/>
    <n v="2.7236856465902085E-3"/>
    <n v="2.8840091178627589E-3"/>
    <n v="3.0443489939162255E-3"/>
  </r>
  <r>
    <x v="29"/>
    <s v="Under $15"/>
    <n v="13.91824483273343"/>
    <s v="Electronics"/>
    <s v="Rural"/>
    <s v="SC-NR"/>
    <s v="M_Input"/>
    <x v="4"/>
    <s v="Single Family"/>
    <s v="ENERGY STAR Monitors"/>
    <n v="0.14015650817066819"/>
    <n v="0.14263243085735502"/>
    <n v="0.14262596728744326"/>
    <n v="0.14146160180811973"/>
    <n v="0.13983509514603271"/>
    <n v="0.14482650968968541"/>
    <n v="0.14257183453674796"/>
    <n v="0.14052754152694782"/>
    <n v="0.13866583470316313"/>
    <n v="0.13680638672960388"/>
    <n v="0.1351337652741573"/>
    <n v="0.1334136464034463"/>
    <n v="0.13160804940074455"/>
    <n v="0.12974344847578365"/>
    <n v="0.12806214069222308"/>
    <n v="0.1264566884783121"/>
    <n v="0.1247906273707052"/>
    <n v="0.12299227347386324"/>
    <n v="0.12139380755850156"/>
    <n v="0.11983435208537002"/>
    <n v="0.65348900269887633"/>
    <n v="8.8634914972033876"/>
    <n v="13.91824483273343"/>
    <s v="R-All-Elec-Monitor-All-All-R"/>
    <n v="0"/>
    <n v="0.65348900269887633"/>
    <n v="0.14015650817066819"/>
    <n v="0.28278893902802321"/>
    <n v="0.42541490631546647"/>
    <n v="0.56687650812358625"/>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65348900269887633"/>
    <n v="0.13566040740072044"/>
    <n v="0.13813633008740728"/>
    <n v="0.13812986651749551"/>
    <n v="0.13696550103817198"/>
    <n v="0.13533899437608496"/>
    <n v="0.14033040891973766"/>
    <n v="0.13807573376680021"/>
    <n v="0.13603144075700008"/>
    <n v="0.13416973393321538"/>
    <n v="0.13231028595965613"/>
    <n v="0.13063766450420955"/>
    <n v="0.12891754563349855"/>
    <n v="0.12711194863079681"/>
    <n v="0.1252473477058359"/>
    <n v="0.12356603992227533"/>
    <n v="0.12196058770836435"/>
    <n v="0.12029452660075746"/>
    <n v="0.11849617270391549"/>
    <n v="0.11689770678855381"/>
    <n v="0.11533825131542227"/>
    <n v="0.56356698729992138"/>
    <n v="0.56356698729992138"/>
    <n v="0.13566040740072044"/>
    <n v="0.27379673748812772"/>
    <n v="0.4119266040056232"/>
    <n v="0.54889210504379515"/>
    <n v="0.56356698729992138"/>
    <n v="0.56356698729992138"/>
    <n v="0.56356698729992138"/>
    <n v="0.56356698729992138"/>
    <n v="0.56356698729992138"/>
    <n v="0.56356698729992138"/>
    <n v="0.56356698729992138"/>
    <n v="0.56356698729992138"/>
    <n v="0.56356698729992138"/>
    <n v="0.56356698729992138"/>
    <n v="0.56356698729992138"/>
    <n v="0.56356698729992138"/>
    <n v="0.56356698729992138"/>
    <n v="0.56356698729992138"/>
    <n v="0.56356698729992138"/>
    <n v="0.56356698729992138"/>
  </r>
  <r>
    <x v="29"/>
    <s v="Under $15"/>
    <n v="13.91824483273343"/>
    <s v="Electronics"/>
    <s v="Rural"/>
    <s v="SC-NR"/>
    <s v="M_Input"/>
    <x v="4"/>
    <s v="Multifamily - Low Rise"/>
    <s v="ENERGY STAR Monitors"/>
    <n v="5.1847969673675526E-3"/>
    <n v="5.2763883571955066E-3"/>
    <n v="5.2761490578847109E-3"/>
    <n v="5.2330756032050937E-3"/>
    <n v="5.172906207411977E-3"/>
    <n v="5.5641443526800137E-3"/>
    <n v="5.4673079105019224E-3"/>
    <n v="5.3914036676482556E-3"/>
    <n v="5.3256828072445108E-3"/>
    <n v="5.2650504665470365E-3"/>
    <n v="5.2046705521028684E-3"/>
    <n v="5.1395272995125247E-3"/>
    <n v="5.0708569476641879E-3"/>
    <n v="5.0043306754471448E-3"/>
    <n v="4.9339904827482494E-3"/>
    <n v="4.8656352520863623E-3"/>
    <n v="4.7975738121720114E-3"/>
    <n v="4.7307438677848569E-3"/>
    <n v="4.6676223928753561E-3"/>
    <n v="4.6009817401411416E-3"/>
    <n v="2.6852689198132405E-2"/>
    <n v="8.8634914972033876"/>
    <n v="13.91824483273343"/>
    <s v="R-All-Elec-Monitor-All-All-R"/>
    <n v="0"/>
    <n v="2.6852689198132405E-2"/>
    <n v="5.1847969673675526E-3"/>
    <n v="1.0461185324563058E-2"/>
    <n v="1.573733438244777E-2"/>
    <n v="2.0970409985652864E-2"/>
    <n v="2.6143316193064842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2.6852689198132405E-2"/>
    <n v="5.0000465031971196E-3"/>
    <n v="5.0916378930250736E-3"/>
    <n v="5.0913985937142778E-3"/>
    <n v="5.0483251390346607E-3"/>
    <n v="4.988155743241544E-3"/>
    <n v="5.3793938885095807E-3"/>
    <n v="5.2825574463314894E-3"/>
    <n v="5.2066532034778226E-3"/>
    <n v="5.1409323430740778E-3"/>
    <n v="5.0803000023766035E-3"/>
    <n v="5.0199200879324354E-3"/>
    <n v="4.9547768353420917E-3"/>
    <n v="4.8861064834937549E-3"/>
    <n v="4.8195802112767118E-3"/>
    <n v="4.7492400185778164E-3"/>
    <n v="4.6808847879159293E-3"/>
    <n v="4.6128233480015783E-3"/>
    <n v="4.5459934036144239E-3"/>
    <n v="4.4828719287049231E-3"/>
    <n v="4.4162312759707086E-3"/>
    <n v="2.3157679914723749E-2"/>
    <n v="2.3157679914723749E-2"/>
    <n v="5.0000465031971196E-3"/>
    <n v="1.0091684396222194E-2"/>
    <n v="1.5183082989936472E-2"/>
    <n v="2.0231408128971132E-2"/>
    <n v="2.3157679914723749E-2"/>
    <n v="2.3157679914723749E-2"/>
    <n v="2.3157679914723749E-2"/>
    <n v="2.3157679914723749E-2"/>
    <n v="2.3157679914723749E-2"/>
    <n v="2.3157679914723749E-2"/>
    <n v="2.3157679914723749E-2"/>
    <n v="2.3157679914723749E-2"/>
    <n v="2.3157679914723749E-2"/>
    <n v="2.3157679914723749E-2"/>
    <n v="2.3157679914723749E-2"/>
    <n v="2.3157679914723749E-2"/>
    <n v="2.3157679914723749E-2"/>
    <n v="2.3157679914723749E-2"/>
    <n v="2.3157679914723749E-2"/>
    <n v="2.3157679914723749E-2"/>
  </r>
  <r>
    <x v="29"/>
    <s v="Under $15"/>
    <n v="13.91824483273343"/>
    <s v="Electronics"/>
    <s v="Rural"/>
    <s v="SC-NR"/>
    <s v="M_Input"/>
    <x v="4"/>
    <s v="Multifamily - High Rise"/>
    <s v="ENERGY STAR Monitors"/>
    <n v="1.1821147742830742E-3"/>
    <n v="1.2029972766827231E-3"/>
    <n v="1.2029427173137542E-3"/>
    <n v="1.1931221269460585E-3"/>
    <n v="1.1794037244368778E-3"/>
    <n v="1.2648316552380538E-3"/>
    <n v="1.2450013639913908E-3"/>
    <n v="1.2281130786856965E-3"/>
    <n v="1.2143983279151501E-3"/>
    <n v="1.1996950932201683E-3"/>
    <n v="1.1859501244302656E-3"/>
    <n v="1.1694175588793561E-3"/>
    <n v="1.1537967684293305E-3"/>
    <n v="1.1378516323878481E-3"/>
    <n v="1.122804310275647E-3"/>
    <n v="1.1077087110059091E-3"/>
    <n v="1.0920237905458104E-3"/>
    <n v="1.077085282600252E-3"/>
    <n v="1.0615700693301722E-3"/>
    <n v="1.0479582201719565E-3"/>
    <n v="6.0979885680221297E-3"/>
    <n v="8.8634914972033876"/>
    <n v="13.91824483273343"/>
    <s v="R-All-Elec-Monitor-All-All-R"/>
    <n v="0"/>
    <n v="6.0979885680221297E-3"/>
    <n v="1.1821147742830742E-3"/>
    <n v="2.3851120509657976E-3"/>
    <n v="3.5880547682795518E-3"/>
    <n v="4.7811768952256105E-3"/>
    <n v="5.960580619662488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6.0979885680221297E-3"/>
    <n v="1.1401597130921662E-3"/>
    <n v="1.1610422154918151E-3"/>
    <n v="1.1609876561228462E-3"/>
    <n v="1.1511670657551505E-3"/>
    <n v="1.1374486632459698E-3"/>
    <n v="1.2228765940471458E-3"/>
    <n v="1.2030463028004828E-3"/>
    <n v="1.1861580174947885E-3"/>
    <n v="1.1724432667242421E-3"/>
    <n v="1.1577400320292603E-3"/>
    <n v="1.1439950632393576E-3"/>
    <n v="1.127462497688448E-3"/>
    <n v="1.1118417072384225E-3"/>
    <n v="1.0958965711969401E-3"/>
    <n v="1.080849249084739E-3"/>
    <n v="1.0657536498150011E-3"/>
    <n v="1.0500687293549023E-3"/>
    <n v="1.035130221409344E-3"/>
    <n v="1.0196150081392642E-3"/>
    <n v="1.0060031589810485E-3"/>
    <n v="5.2588873442039677E-3"/>
    <n v="5.2588873442039677E-3"/>
    <n v="1.1401597130921662E-3"/>
    <n v="2.3012019285839815E-3"/>
    <n v="3.4621895847068277E-3"/>
    <n v="4.6133566504619784E-3"/>
    <n v="5.2588873442039677E-3"/>
    <n v="5.2588873442039677E-3"/>
    <n v="5.2588873442039677E-3"/>
    <n v="5.2588873442039677E-3"/>
    <n v="5.2588873442039677E-3"/>
    <n v="5.2588873442039677E-3"/>
    <n v="5.2588873442039677E-3"/>
    <n v="5.2588873442039677E-3"/>
    <n v="5.2588873442039677E-3"/>
    <n v="5.2588873442039677E-3"/>
    <n v="5.2588873442039677E-3"/>
    <n v="5.2588873442039677E-3"/>
    <n v="5.2588873442039677E-3"/>
    <n v="5.2588873442039677E-3"/>
    <n v="5.2588873442039677E-3"/>
    <n v="5.2588873442039677E-3"/>
  </r>
  <r>
    <x v="29"/>
    <s v="Under $15"/>
    <n v="13.91824483273343"/>
    <s v="Electronics"/>
    <s v="Rural"/>
    <s v="SC-NR"/>
    <s v="M_Input"/>
    <x v="4"/>
    <s v="Manufactured"/>
    <s v="ENERGY STAR Monitors"/>
    <n v="1.7188419304889166E-2"/>
    <n v="1.7344508018690523E-2"/>
    <n v="1.7197421490616691E-2"/>
    <n v="1.6913143557706969E-2"/>
    <n v="1.6577650412747395E-2"/>
    <n v="1.646515353804702E-2"/>
    <n v="1.6107312090104828E-2"/>
    <n v="1.5761813264923336E-2"/>
    <n v="1.5424436324794509E-2"/>
    <n v="1.5094165726505227E-2"/>
    <n v="1.4769430952457301E-2"/>
    <n v="1.4450850085938743E-2"/>
    <n v="1.4140031761597562E-2"/>
    <n v="1.3836673513705069E-2"/>
    <n v="1.3540110272653736E-2"/>
    <n v="1.3249881744454274E-2"/>
    <n v="1.2965910398439516E-2"/>
    <n v="1.268837865223558E-2"/>
    <n v="1.2417486294170988E-2"/>
    <n v="1.2152661957695193E-2"/>
    <n v="6.2736140175234476E-2"/>
    <n v="8.8634914972033876"/>
    <n v="13.91824483273343"/>
    <s v="R-All-Elec-Monitor-All-All-R"/>
    <n v="0"/>
    <n v="6.2736140175234476E-2"/>
    <n v="1.7188419304889166E-2"/>
    <n v="3.4532927323579689E-2"/>
    <n v="5.1730348814196379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6.2736140175234476E-2"/>
    <n v="1.6756785402894648E-2"/>
    <n v="1.6912874116696005E-2"/>
    <n v="1.6765787588622173E-2"/>
    <n v="1.6481509655712451E-2"/>
    <n v="1.6146016510752877E-2"/>
    <n v="1.6033519636052502E-2"/>
    <n v="1.567567818811031E-2"/>
    <n v="1.5330179362928818E-2"/>
    <n v="1.4992802422799992E-2"/>
    <n v="1.4662531824510709E-2"/>
    <n v="1.4337797050462783E-2"/>
    <n v="1.4019216183944225E-2"/>
    <n v="1.3708397859603046E-2"/>
    <n v="1.3405039611710551E-2"/>
    <n v="1.3108476370659219E-2"/>
    <n v="1.2818247842459756E-2"/>
    <n v="1.2534276496445E-2"/>
    <n v="1.2256744750241064E-2"/>
    <n v="1.198585239217647E-2"/>
    <n v="1.1721028055700675E-2"/>
    <n v="5.410346213534413E-2"/>
    <n v="5.410346213534413E-2"/>
    <n v="1.6756785402894648E-2"/>
    <n v="3.3669659519590653E-2"/>
    <n v="5.0435447108212822E-2"/>
    <n v="5.410346213534413E-2"/>
    <n v="5.410346213534413E-2"/>
    <n v="5.410346213534413E-2"/>
    <n v="5.410346213534413E-2"/>
    <n v="5.410346213534413E-2"/>
    <n v="5.410346213534413E-2"/>
    <n v="5.410346213534413E-2"/>
    <n v="5.410346213534413E-2"/>
    <n v="5.410346213534413E-2"/>
    <n v="5.410346213534413E-2"/>
    <n v="5.410346213534413E-2"/>
    <n v="5.410346213534413E-2"/>
    <n v="5.410346213534413E-2"/>
    <n v="5.410346213534413E-2"/>
    <n v="5.410346213534413E-2"/>
    <n v="5.410346213534413E-2"/>
    <n v="5.410346213534413E-2"/>
  </r>
  <r>
    <x v="66"/>
    <s v="Under $15"/>
    <n v="11.463527064205421"/>
    <s v="Electronics"/>
    <s v="Rural"/>
    <s v="SC-NR (2)"/>
    <s v="M_Input"/>
    <x v="4"/>
    <s v="Single Family"/>
    <s v="ENERGY STAR Desktops"/>
    <n v="0.60538133223075319"/>
    <n v="0.61695577525368117"/>
    <n v="0.61781646734679685"/>
    <n v="0.6136270206839457"/>
    <n v="0.65002181863819308"/>
    <n v="0.63983444391789912"/>
    <n v="0.63085187644987284"/>
    <n v="0.62291757098734402"/>
    <n v="0.61494231717394898"/>
    <n v="0.60904936688280342"/>
    <n v="0.60278138877375342"/>
    <n v="0.5959052931785318"/>
    <n v="0.58854751367797897"/>
    <n v="0.58215470106313361"/>
    <n v="0.5761150047290996"/>
    <n v="0.56842273067615678"/>
    <n v="0.55978017951236014"/>
    <n v="0.55224424979103437"/>
    <n v="0.54484493984764293"/>
    <n v="0.5441284740967185"/>
    <n v="2.5043387790719045"/>
    <n v="7.3791405076599395"/>
    <n v="11.463527064205421"/>
    <s v="R-All-Elec-Comp-All-All-R"/>
    <n v="0"/>
    <n v="2.5043387790719045"/>
    <n v="0.60538133223075319"/>
    <n v="1.2223371074844342"/>
    <n v="1.840153574831231"/>
    <n v="2.4537805955151768"/>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n v="2.5043387790719045"/>
    <n v="0.60145175639695891"/>
    <n v="0.6130261994198869"/>
    <n v="0.61388689151300257"/>
    <n v="0.60969744485015143"/>
    <n v="0.64609224280439881"/>
    <n v="0.63590486808410485"/>
    <n v="0.62692230061607856"/>
    <n v="0.61898799515354974"/>
    <n v="0.61101274134015471"/>
    <n v="0.60511979104900915"/>
    <n v="0.59885181293995915"/>
    <n v="0.59197571734473753"/>
    <n v="0.5846179378441847"/>
    <n v="0.57822512522933933"/>
    <n v="0.57218542889530533"/>
    <n v="0.56449315484236251"/>
    <n v="0.55585060367856587"/>
    <n v="0.5483146739572401"/>
    <n v="0.54091536401384865"/>
    <n v="0.54019889826292422"/>
    <n v="2.4257472623960199"/>
    <n v="2.4257472623960199"/>
    <n v="0.60145175639695891"/>
    <n v="1.2144779558168457"/>
    <n v="1.8283648473298482"/>
    <n v="2.4257472623960199"/>
    <n v="2.4257472623960199"/>
    <n v="2.4257472623960199"/>
    <n v="2.4257472623960199"/>
    <n v="2.4257472623960199"/>
    <n v="2.4257472623960199"/>
    <n v="2.4257472623960199"/>
    <n v="2.4257472623960199"/>
    <n v="2.4257472623960199"/>
    <n v="2.4257472623960199"/>
    <n v="2.4257472623960199"/>
    <n v="2.4257472623960199"/>
    <n v="2.4257472623960199"/>
    <n v="2.4257472623960199"/>
    <n v="2.4257472623960199"/>
    <n v="2.4257472623960199"/>
    <n v="2.4257472623960199"/>
  </r>
  <r>
    <x v="66"/>
    <s v="Under $15"/>
    <n v="11.463527064205421"/>
    <s v="Electronics"/>
    <s v="Rural"/>
    <s v="SC-NR (2)"/>
    <s v="M_Input"/>
    <x v="4"/>
    <s v="Multifamily - Low Rise"/>
    <s v="ENERGY STAR Desktops"/>
    <n v="2.3413944472471311E-2"/>
    <n v="2.386160088872364E-2"/>
    <n v="2.3894888447725342E-2"/>
    <n v="2.3732855056757839E-2"/>
    <n v="2.6500393328489098E-2"/>
    <n v="2.5985671593727916E-2"/>
    <n v="2.5607987067632947E-2"/>
    <n v="2.5294496198283362E-2"/>
    <n v="2.500999675094116E-2"/>
    <n v="2.4803458583105221E-2"/>
    <n v="2.4564688410401173E-2"/>
    <n v="2.4300287777331561E-2"/>
    <n v="2.4044323906618138E-2"/>
    <n v="2.3759188286855647E-2"/>
    <n v="2.3481558433522134E-2"/>
    <n v="2.315538721604133E-2"/>
    <n v="2.2831760172609097E-2"/>
    <n v="2.2526727939224545E-2"/>
    <n v="2.2193495898842692E-2"/>
    <n v="2.2161459617513368E-2"/>
    <n v="0.11282490323407551"/>
    <n v="7.3791405076599395"/>
    <n v="11.463527064205421"/>
    <s v="R-All-Elec-Comp-All-All-R"/>
    <n v="0"/>
    <n v="0.11282490323407551"/>
    <n v="2.3413944472471311E-2"/>
    <n v="4.7275545361194951E-2"/>
    <n v="7.1170433808920297E-2"/>
    <n v="9.4903288865678143E-2"/>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0.11282490323407551"/>
    <n v="2.3236910112382419E-2"/>
    <n v="2.3684566528634748E-2"/>
    <n v="2.371785408763645E-2"/>
    <n v="2.3555820696668946E-2"/>
    <n v="2.6323358968400205E-2"/>
    <n v="2.5808637233639024E-2"/>
    <n v="2.5430952707544054E-2"/>
    <n v="2.5117461838194469E-2"/>
    <n v="2.4832962390852267E-2"/>
    <n v="2.4626424223016329E-2"/>
    <n v="2.438765405031228E-2"/>
    <n v="2.4123253417242668E-2"/>
    <n v="2.3867289546529245E-2"/>
    <n v="2.3582153926766755E-2"/>
    <n v="2.3304524073433242E-2"/>
    <n v="2.2978352855952438E-2"/>
    <n v="2.2654725812520204E-2"/>
    <n v="2.2349693579135653E-2"/>
    <n v="2.20164615387538E-2"/>
    <n v="2.1984425257424476E-2"/>
    <n v="0.10928421603229765"/>
    <n v="0.10928421603229765"/>
    <n v="2.3236910112382419E-2"/>
    <n v="4.6921476641017167E-2"/>
    <n v="7.063933072865361E-2"/>
    <n v="9.419515142532256E-2"/>
    <n v="0.10928421603229765"/>
    <n v="0.10928421603229765"/>
    <n v="0.10928421603229765"/>
    <n v="0.10928421603229765"/>
    <n v="0.10928421603229765"/>
    <n v="0.10928421603229765"/>
    <n v="0.10928421603229765"/>
    <n v="0.10928421603229765"/>
    <n v="0.10928421603229765"/>
    <n v="0.10928421603229765"/>
    <n v="0.10928421603229765"/>
    <n v="0.10928421603229765"/>
    <n v="0.10928421603229765"/>
    <n v="0.10928421603229765"/>
    <n v="0.10928421603229765"/>
    <n v="0.10928421603229765"/>
  </r>
  <r>
    <x v="66"/>
    <s v="Under $15"/>
    <n v="11.463527064205421"/>
    <s v="Electronics"/>
    <s v="Rural"/>
    <s v="SC-NR (2)"/>
    <s v="M_Input"/>
    <x v="4"/>
    <s v="Multifamily - High Rise"/>
    <s v="ENERGY STAR Desktops"/>
    <n v="5.3382938347158902E-3"/>
    <n v="5.4403578628321476E-3"/>
    <n v="5.4479473047222343E-3"/>
    <n v="5.4110042833087815E-3"/>
    <n v="6.0171569353555474E-3"/>
    <n v="5.9148555651631707E-3"/>
    <n v="5.8315874427880918E-3"/>
    <n v="5.7680469470964809E-3"/>
    <n v="5.6978807371123753E-3"/>
    <n v="5.650877553814152E-3"/>
    <n v="5.5860979797397702E-3"/>
    <n v="5.5258841665366907E-3"/>
    <n v="5.4625063201662076E-3"/>
    <n v="5.4035509617443552E-3"/>
    <n v="5.3432357526990255E-3"/>
    <n v="5.2676773443641866E-3"/>
    <n v="5.1957152230236569E-3"/>
    <n v="5.1186439538979615E-3"/>
    <n v="5.053036830177703E-3"/>
    <n v="5.0453085477752168E-3"/>
    <n v="2.5580247429740948E-2"/>
    <n v="7.3791405076599395"/>
    <n v="11.463527064205421"/>
    <s v="R-All-Elec-Comp-All-All-R"/>
    <n v="0"/>
    <n v="2.5580247429740948E-2"/>
    <n v="5.3382938347158902E-3"/>
    <n v="1.0778651697548037E-2"/>
    <n v="1.6226599002270272E-2"/>
    <n v="2.1637603285579052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2.5580247429740948E-2"/>
    <n v="5.2981556860906319E-3"/>
    <n v="5.4002197142068893E-3"/>
    <n v="5.407809156096976E-3"/>
    <n v="5.3708661346835232E-3"/>
    <n v="5.9770187867302892E-3"/>
    <n v="5.8747174165379125E-3"/>
    <n v="5.7914492941628336E-3"/>
    <n v="5.7279087984712226E-3"/>
    <n v="5.657742588487117E-3"/>
    <n v="5.6107394051888937E-3"/>
    <n v="5.5459598311145119E-3"/>
    <n v="5.4857460179114324E-3"/>
    <n v="5.4223681715409493E-3"/>
    <n v="5.3634128131190969E-3"/>
    <n v="5.3030976040737672E-3"/>
    <n v="5.2275391957389283E-3"/>
    <n v="5.1555770743983986E-3"/>
    <n v="5.0785058052727032E-3"/>
    <n v="5.0128986815524447E-3"/>
    <n v="5.0051703991499585E-3"/>
    <n v="2.4777484457235776E-2"/>
    <n v="2.4777484457235776E-2"/>
    <n v="5.2981556860906319E-3"/>
    <n v="1.069837540029752E-2"/>
    <n v="1.6106184556394496E-2"/>
    <n v="2.1477050691078019E-2"/>
    <n v="2.4777484457235776E-2"/>
    <n v="2.4777484457235776E-2"/>
    <n v="2.4777484457235776E-2"/>
    <n v="2.4777484457235776E-2"/>
    <n v="2.4777484457235776E-2"/>
    <n v="2.4777484457235776E-2"/>
    <n v="2.4777484457235776E-2"/>
    <n v="2.4777484457235776E-2"/>
    <n v="2.4777484457235776E-2"/>
    <n v="2.4777484457235776E-2"/>
    <n v="2.4777484457235776E-2"/>
    <n v="2.4777484457235776E-2"/>
    <n v="2.4777484457235776E-2"/>
    <n v="2.4777484457235776E-2"/>
    <n v="2.4777484457235776E-2"/>
    <n v="2.4777484457235776E-2"/>
  </r>
  <r>
    <x v="66"/>
    <s v="Under $15"/>
    <n v="11.463527064205421"/>
    <s v="Electronics"/>
    <s v="Rural"/>
    <s v="SC-NR (2)"/>
    <s v="M_Input"/>
    <x v="4"/>
    <s v="Manufactured"/>
    <s v="ENERGY STAR Desktops"/>
    <n v="7.7059660852226639E-2"/>
    <n v="7.7870530535971275E-2"/>
    <n v="7.7321382491237295E-2"/>
    <n v="7.6149251173940127E-2"/>
    <n v="7.6285236429897929E-2"/>
    <n v="7.4774008841529654E-2"/>
    <n v="7.3298889717176283E-2"/>
    <n v="7.184787936911595E-2"/>
    <n v="7.0419444515004037E-2"/>
    <n v="6.9048857114954135E-2"/>
    <n v="6.7693643123142161E-2"/>
    <n v="6.6364868326973817E-2"/>
    <n v="6.5060164111528734E-2"/>
    <n v="6.3775654652583516E-2"/>
    <n v="6.251054545678357E-2"/>
    <n v="6.1133213279607822E-2"/>
    <n v="5.977830782410249E-2"/>
    <n v="5.8446617002923709E-2"/>
    <n v="5.7137114038655248E-2"/>
    <n v="5.6550111548881496E-2"/>
    <n v="0.23871279230783263"/>
    <n v="7.3791405076599395"/>
    <n v="11.463527064205421"/>
    <s v="R-All-Elec-Comp-All-All-R"/>
    <n v="0"/>
    <n v="0.23871279230783263"/>
    <n v="7.7059660852226639E-2"/>
    <n v="0.15493019138819791"/>
    <n v="0.23225157387943521"/>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0.23871279230783263"/>
    <n v="7.6685094907830723E-2"/>
    <n v="7.7495964591575359E-2"/>
    <n v="7.6946816546841379E-2"/>
    <n v="7.5774685229544211E-2"/>
    <n v="7.5910670485502013E-2"/>
    <n v="7.4399442897133738E-2"/>
    <n v="7.2924323772780367E-2"/>
    <n v="7.1473313424720034E-2"/>
    <n v="7.0044878570608121E-2"/>
    <n v="6.8674291170558219E-2"/>
    <n v="6.7319077178746245E-2"/>
    <n v="6.5990302382577901E-2"/>
    <n v="6.4685598167132818E-2"/>
    <n v="6.34010887081876E-2"/>
    <n v="6.2135979512387647E-2"/>
    <n v="6.0758647335211899E-2"/>
    <n v="5.9403741879706567E-2"/>
    <n v="5.8072051058527786E-2"/>
    <n v="5.6762548094259326E-2"/>
    <n v="5.6175545604485573E-2"/>
    <n v="0.23122147341991417"/>
    <n v="0.23122147341991417"/>
    <n v="7.6685094907830723E-2"/>
    <n v="0.15418105949940608"/>
    <n v="0.23112787604624746"/>
    <n v="0.23122147341991417"/>
    <n v="0.23122147341991417"/>
    <n v="0.23122147341991417"/>
    <n v="0.23122147341991417"/>
    <n v="0.23122147341991417"/>
    <n v="0.23122147341991417"/>
    <n v="0.23122147341991417"/>
    <n v="0.23122147341991417"/>
    <n v="0.23122147341991417"/>
    <n v="0.23122147341991417"/>
    <n v="0.23122147341991417"/>
    <n v="0.23122147341991417"/>
    <n v="0.23122147341991417"/>
    <n v="0.23122147341991417"/>
    <n v="0.23122147341991417"/>
    <n v="0.23122147341991417"/>
    <n v="0.23122147341991417"/>
  </r>
  <r>
    <x v="66"/>
    <s v="Over $160"/>
    <n v="173.718087454336"/>
    <s v="Electronics"/>
    <s v="Rural"/>
    <s v="SC-NR (2)"/>
    <s v="M_Input"/>
    <x v="4"/>
    <s v="Single Family"/>
    <s v="ENERGY STAR Laptops"/>
    <n v="6.1289716026556626E-2"/>
    <n v="6.9293582800280765E-2"/>
    <n v="7.6365937837091988E-2"/>
    <n v="8.2913627649191968E-2"/>
    <n v="9.2227321360415129E-2"/>
    <n v="9.1930471731267949E-2"/>
    <n v="9.1696797425202078E-2"/>
    <n v="9.1528996590888451E-2"/>
    <n v="9.1354335655536259E-2"/>
    <n v="9.1324949568964545E-2"/>
    <n v="9.1266792053394427E-2"/>
    <n v="9.1163426517073931E-2"/>
    <n v="9.1023861089557623E-2"/>
    <n v="9.0950807315546708E-2"/>
    <n v="9.0900837911769283E-2"/>
    <n v="9.0825787916806802E-2"/>
    <n v="9.0680880141686682E-2"/>
    <n v="9.0612143483126267E-2"/>
    <n v="9.0550725390078524E-2"/>
    <n v="9.0382073405885235E-2"/>
    <n v="0.43254594150021342"/>
    <n v="116.6734442893696"/>
    <n v="173.718087454336"/>
    <s v="R-All-Elec-Comp-All-All-R"/>
    <n v="0"/>
    <n v="0.43254594150021342"/>
    <n v="6.1289716026556626E-2"/>
    <n v="0.13058329882683739"/>
    <n v="0.20694923666392939"/>
    <n v="0.28986286431312136"/>
    <n v="0.38209018567353648"/>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n v="0.43254594150021342"/>
    <n v="6.0611005105762228E-2"/>
    <n v="6.8614871879486367E-2"/>
    <n v="7.568722691629759E-2"/>
    <n v="8.223491672839757E-2"/>
    <n v="9.1548610439620731E-2"/>
    <n v="9.1251760810473551E-2"/>
    <n v="9.101808650440768E-2"/>
    <n v="9.0850285670094053E-2"/>
    <n v="9.0675624734741861E-2"/>
    <n v="9.0646238648170147E-2"/>
    <n v="9.0588081132600029E-2"/>
    <n v="9.0484715596279533E-2"/>
    <n v="9.0345150168763225E-2"/>
    <n v="9.027209639475231E-2"/>
    <n v="9.0222126990974885E-2"/>
    <n v="9.0147076996012404E-2"/>
    <n v="9.0002169220892284E-2"/>
    <n v="8.9933432562331869E-2"/>
    <n v="8.9872014469284126E-2"/>
    <n v="8.9703362485090837E-2"/>
    <n v="0.41897172308432545"/>
    <n v="0.41897172308432545"/>
    <n v="6.0611005105762228E-2"/>
    <n v="0.12922587698524859"/>
    <n v="0.20491310390154618"/>
    <n v="0.28714802062994377"/>
    <n v="0.37869663106956453"/>
    <n v="0.41897172308432545"/>
    <n v="0.41897172308432545"/>
    <n v="0.41897172308432545"/>
    <n v="0.41897172308432545"/>
    <n v="0.41897172308432545"/>
    <n v="0.41897172308432545"/>
    <n v="0.41897172308432545"/>
    <n v="0.41897172308432545"/>
    <n v="0.41897172308432545"/>
    <n v="0.41897172308432545"/>
    <n v="0.41897172308432545"/>
    <n v="0.41897172308432545"/>
    <n v="0.41897172308432545"/>
    <n v="0.41897172308432545"/>
    <n v="0.41897172308432545"/>
  </r>
  <r>
    <x v="66"/>
    <s v="Over $160"/>
    <n v="173.718087454336"/>
    <s v="Electronics"/>
    <s v="Rural"/>
    <s v="SC-NR (2)"/>
    <s v="M_Input"/>
    <x v="4"/>
    <s v="Multifamily - Low Rise"/>
    <s v="ENERGY STAR Laptops"/>
    <n v="1.9814404540329585E-3"/>
    <n v="2.2401980632726836E-3"/>
    <n v="2.4688407334304834E-3"/>
    <n v="2.6805214419427666E-3"/>
    <n v="3.0623224139572445E-3"/>
    <n v="3.0455624603756078E-3"/>
    <n v="3.0362116083583082E-3"/>
    <n v="3.0303938205476812E-3"/>
    <n v="3.0261685851352489E-3"/>
    <n v="3.0264871726002054E-3"/>
    <n v="3.0248236649526188E-3"/>
    <n v="3.0215733737276396E-3"/>
    <n v="3.0187589046793101E-3"/>
    <n v="3.0141489824471635E-3"/>
    <n v="3.0099203259246077E-3"/>
    <n v="3.0057931487446638E-3"/>
    <n v="3.00173944754603E-3"/>
    <n v="2.9987119432660424E-3"/>
    <n v="2.9939341092026879E-3"/>
    <n v="2.9882249808755863E-3"/>
    <n v="1.6288908725030242E-2"/>
    <n v="116.6734442893696"/>
    <n v="173.718087454336"/>
    <s v="R-All-Elec-Comp-All-All-R"/>
    <n v="0"/>
    <n v="1.6288908725030242E-2"/>
    <n v="1.9814404540329585E-3"/>
    <n v="4.2216385173056425E-3"/>
    <n v="6.6904792507361255E-3"/>
    <n v="9.3710006926788925E-3"/>
    <n v="1.2433323106636137E-2"/>
    <n v="1.5478885567011744E-2"/>
    <n v="1.6288908725030242E-2"/>
    <n v="1.6288908725030242E-2"/>
    <n v="1.6288908725030242E-2"/>
    <n v="1.6288908725030242E-2"/>
    <n v="1.6288908725030242E-2"/>
    <n v="1.6288908725030242E-2"/>
    <n v="1.6288908725030242E-2"/>
    <n v="1.6288908725030242E-2"/>
    <n v="1.6288908725030242E-2"/>
    <n v="1.6288908725030242E-2"/>
    <n v="1.6288908725030242E-2"/>
    <n v="1.6288908725030242E-2"/>
    <n v="1.6288908725030242E-2"/>
    <n v="1.6288908725030242E-2"/>
    <n v="1.9558814112150854E-3"/>
    <n v="2.2146390204548106E-3"/>
    <n v="2.4432816906126103E-3"/>
    <n v="2.6549623991248936E-3"/>
    <n v="3.0367633711393715E-3"/>
    <n v="3.0200034175577348E-3"/>
    <n v="3.0106525655404352E-3"/>
    <n v="3.0048347777298081E-3"/>
    <n v="3.0006095423173759E-3"/>
    <n v="3.0009281297823324E-3"/>
    <n v="2.9992646221347458E-3"/>
    <n v="2.9960143309097666E-3"/>
    <n v="2.993199861861437E-3"/>
    <n v="2.9885899396292904E-3"/>
    <n v="2.9843612831067347E-3"/>
    <n v="2.9802341059267908E-3"/>
    <n v="2.9761804047281569E-3"/>
    <n v="2.9731529004481693E-3"/>
    <n v="2.9683750663848148E-3"/>
    <n v="2.9626659380577133E-3"/>
    <n v="1.5777727868672781E-2"/>
    <n v="1.5777727868672781E-2"/>
    <n v="1.9558814112150854E-3"/>
    <n v="4.1705204316698965E-3"/>
    <n v="6.6138021222825073E-3"/>
    <n v="9.2687645214074004E-3"/>
    <n v="1.2305527892546773E-2"/>
    <n v="1.5325531310104508E-2"/>
    <n v="1.5777727868672781E-2"/>
    <n v="1.5777727868672781E-2"/>
    <n v="1.5777727868672781E-2"/>
    <n v="1.5777727868672781E-2"/>
    <n v="1.5777727868672781E-2"/>
    <n v="1.5777727868672781E-2"/>
    <n v="1.5777727868672781E-2"/>
    <n v="1.5777727868672781E-2"/>
    <n v="1.5777727868672781E-2"/>
    <n v="1.5777727868672781E-2"/>
    <n v="1.5777727868672781E-2"/>
    <n v="1.5777727868672781E-2"/>
    <n v="1.5777727868672781E-2"/>
    <n v="1.5777727868672781E-2"/>
  </r>
  <r>
    <x v="66"/>
    <s v="Over $160"/>
    <n v="173.718087454336"/>
    <s v="Electronics"/>
    <s v="Rural"/>
    <s v="SC-NR (2)"/>
    <s v="M_Input"/>
    <x v="4"/>
    <s v="Multifamily - High Rise"/>
    <s v="ENERGY STAR Laptops"/>
    <n v="4.5176118752896118E-4"/>
    <n v="5.1075697748286344E-4"/>
    <n v="5.6288667130234874E-4"/>
    <n v="6.1114909980977163E-4"/>
    <n v="6.9672455727980219E-4"/>
    <n v="6.9379661438480583E-4"/>
    <n v="6.9183333280346576E-4"/>
    <n v="6.9097771960510842E-4"/>
    <n v="6.8969979701090931E-4"/>
    <n v="6.8977758242011163E-4"/>
    <n v="6.8878468142673287E-4"/>
    <n v="6.8804769558826505E-4"/>
    <n v="6.8710817763950583E-4"/>
    <n v="6.8641640838616421E-4"/>
    <n v="6.8562932455506413E-4"/>
    <n v="6.8461757643640219E-4"/>
    <n v="6.8380156377388494E-4"/>
    <n v="6.8266476726525061E-4"/>
    <n v="6.8219071065592327E-4"/>
    <n v="6.808638824744108E-4"/>
    <n v="3.6931058977491354E-3"/>
    <n v="116.6734442893696"/>
    <n v="173.718087454336"/>
    <s v="R-All-Elec-Comp-All-All-R"/>
    <n v="0"/>
    <n v="3.6931058977491354E-3"/>
    <n v="4.5176118752896118E-4"/>
    <n v="9.6251816501182461E-4"/>
    <n v="1.5254048363141735E-3"/>
    <n v="2.1365539361239451E-3"/>
    <n v="2.8332784934037474E-3"/>
    <n v="3.527075107788553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n v="3.6931058977491354E-3"/>
    <n v="4.4596630873352275E-4"/>
    <n v="5.0496209868742506E-4"/>
    <n v="5.5709179250691037E-4"/>
    <n v="6.0535422101433325E-4"/>
    <n v="6.9092967848436381E-4"/>
    <n v="6.8800173558936745E-4"/>
    <n v="6.8603845400802739E-4"/>
    <n v="6.8518284080967004E-4"/>
    <n v="6.8390491821547093E-4"/>
    <n v="6.8398270362467325E-4"/>
    <n v="6.8298980263129449E-4"/>
    <n v="6.8225281679282668E-4"/>
    <n v="6.8131329884406745E-4"/>
    <n v="6.8062152959072583E-4"/>
    <n v="6.7983444575962575E-4"/>
    <n v="6.7882269764096381E-4"/>
    <n v="6.7800668497844656E-4"/>
    <n v="6.7686988846981223E-4"/>
    <n v="6.7639583186048489E-4"/>
    <n v="6.7506900367897242E-4"/>
    <n v="3.577208321840367E-3"/>
    <n v="3.577208321840367E-3"/>
    <n v="4.4596630873352275E-4"/>
    <n v="9.5092840742094786E-4"/>
    <n v="1.5080201999278582E-3"/>
    <n v="2.1133744209421916E-3"/>
    <n v="2.8043040994265552E-3"/>
    <n v="3.4923058350159225E-3"/>
    <n v="3.577208321840367E-3"/>
    <n v="3.577208321840367E-3"/>
    <n v="3.577208321840367E-3"/>
    <n v="3.577208321840367E-3"/>
    <n v="3.577208321840367E-3"/>
    <n v="3.577208321840367E-3"/>
    <n v="3.577208321840367E-3"/>
    <n v="3.577208321840367E-3"/>
    <n v="3.577208321840367E-3"/>
    <n v="3.577208321840367E-3"/>
    <n v="3.577208321840367E-3"/>
    <n v="3.577208321840367E-3"/>
    <n v="3.577208321840367E-3"/>
    <n v="3.577208321840367E-3"/>
  </r>
  <r>
    <x v="66"/>
    <s v="Over $160"/>
    <n v="173.718087454336"/>
    <s v="Electronics"/>
    <s v="Rural"/>
    <s v="SC-NR (2)"/>
    <s v="M_Input"/>
    <x v="4"/>
    <s v="Manufactured"/>
    <s v="ENERGY STAR Laptops"/>
    <n v="6.5212903176645135E-3"/>
    <n v="7.3107170179490116E-3"/>
    <n v="7.9889127365939758E-3"/>
    <n v="8.6007225035282745E-3"/>
    <n v="9.2665807694420153E-3"/>
    <n v="9.1804059586203159E-3"/>
    <n v="9.0937168075797409E-3"/>
    <n v="9.0072498378397509E-3"/>
    <n v="8.921398008294671E-3"/>
    <n v="8.8384083537451693E-3"/>
    <n v="8.755811491807099E-3"/>
    <n v="8.6742854399469542E-3"/>
    <n v="8.5937029956374526E-3"/>
    <n v="8.5138453963298465E-3"/>
    <n v="8.4346761003283727E-3"/>
    <n v="8.3572231116549305E-3"/>
    <n v="8.2804698030723347E-3"/>
    <n v="8.2044759317907549E-3"/>
    <n v="8.1291933638958785E-3"/>
    <n v="8.0437184623425289E-3"/>
    <n v="3.446376441672868E-2"/>
    <n v="116.6734442893696"/>
    <n v="173.718087454336"/>
    <s v="R-All-Elec-Comp-All-All-R"/>
    <n v="0"/>
    <n v="3.446376441672868E-2"/>
    <n v="6.5212903176645135E-3"/>
    <n v="1.3832007335613525E-2"/>
    <n v="2.1820920072207501E-2"/>
    <n v="3.0421642575735777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3.446376441672868E-2"/>
    <n v="6.4672129791968546E-3"/>
    <n v="7.2566396794813528E-3"/>
    <n v="7.9348353981263178E-3"/>
    <n v="8.5466451650606165E-3"/>
    <n v="9.2125034309743573E-3"/>
    <n v="9.1263286201526579E-3"/>
    <n v="9.0396394691120829E-3"/>
    <n v="8.9531724993720928E-3"/>
    <n v="8.867320669827013E-3"/>
    <n v="8.7843310152775113E-3"/>
    <n v="8.701734153339441E-3"/>
    <n v="8.6202081014792962E-3"/>
    <n v="8.5396256571697946E-3"/>
    <n v="8.4597680578621885E-3"/>
    <n v="8.3805987618607147E-3"/>
    <n v="8.3031457731872725E-3"/>
    <n v="8.2263924646046767E-3"/>
    <n v="8.1503985933230969E-3"/>
    <n v="8.0751160254282205E-3"/>
    <n v="7.9896411238748709E-3"/>
    <n v="3.3382217647375506E-2"/>
    <n v="3.3382217647375506E-2"/>
    <n v="6.4672129791968546E-3"/>
    <n v="1.3723852658678207E-2"/>
    <n v="2.1658688056804525E-2"/>
    <n v="3.0205333221865142E-2"/>
    <n v="3.3382217647375506E-2"/>
    <n v="3.3382217647375506E-2"/>
    <n v="3.3382217647375506E-2"/>
    <n v="3.3382217647375506E-2"/>
    <n v="3.3382217647375506E-2"/>
    <n v="3.3382217647375506E-2"/>
    <n v="3.3382217647375506E-2"/>
    <n v="3.3382217647375506E-2"/>
    <n v="3.3382217647375506E-2"/>
    <n v="3.3382217647375506E-2"/>
    <n v="3.3382217647375506E-2"/>
    <n v="3.3382217647375506E-2"/>
    <n v="3.3382217647375506E-2"/>
    <n v="3.3382217647375506E-2"/>
    <n v="3.3382217647375506E-2"/>
    <n v="3.3382217647375506E-2"/>
  </r>
  <r>
    <x v="67"/>
    <s v="Under $10"/>
    <n v="9.00177977578916"/>
    <s v="Whole Bldg/Meter Level"/>
    <s v="Rural"/>
    <s v="SC-New"/>
    <s v="M_Input"/>
    <x v="4"/>
    <s v="Single Family"/>
    <s v="Controled Optimization Program"/>
    <n v="2.2915470297300011E-2"/>
    <n v="2.8760796980641396E-2"/>
    <n v="3.5369436794589322E-2"/>
    <n v="4.2710268305178593E-2"/>
    <n v="4.93412855762764E-2"/>
    <n v="5.6435831032031709E-2"/>
    <n v="6.1627076682651494E-2"/>
    <n v="6.4216932074422473E-2"/>
    <n v="6.4509983378181493E-2"/>
    <n v="6.5588866372290375E-2"/>
    <n v="6.6729977017395609E-2"/>
    <n v="6.6642151349386405E-2"/>
    <n v="6.4612581397287788E-2"/>
    <n v="6.4570001107194436E-2"/>
    <n v="6.4714130291889105E-2"/>
    <n v="6.5143186521822813E-2"/>
    <n v="6.5575966381700809E-2"/>
    <n v="6.6012679742508171E-2"/>
    <n v="6.6453364840649856E-2"/>
    <n v="6.6898060301204029E-2"/>
    <n v="1.1488280464446021"/>
    <n v="5.541225586982276"/>
    <n v="9.00177977578916"/>
    <s v="R-All-WH-HPWH-All-All-R"/>
    <n v="0"/>
    <n v="1.1488280464446021"/>
    <n v="2.2915470297300011E-2"/>
    <n v="5.1676267277941404E-2"/>
    <n v="8.7045704072530733E-2"/>
    <n v="0.12975597237770933"/>
    <n v="0.17909725795398573"/>
    <n v="0.23553308898601744"/>
    <n v="0.29716016566866893"/>
    <n v="0.3613770977430914"/>
    <n v="0.42588708112127288"/>
    <n v="0.49147594749356327"/>
    <n v="0.55820592451095885"/>
    <n v="0.6248480758603453"/>
    <n v="0.68946065725763306"/>
    <n v="0.75403065836482752"/>
    <n v="0.81874478865671663"/>
    <n v="0.88388797517853945"/>
    <n v="0.94946394156024028"/>
    <n v="1.0154766213027484"/>
    <n v="1.0819299861433982"/>
    <n v="1.1488280464446021"/>
    <n v="2.168345560790385E-2"/>
    <n v="2.7528782291245234E-2"/>
    <n v="3.413742210519316E-2"/>
    <n v="4.1478253615782432E-2"/>
    <n v="4.8109270886880239E-2"/>
    <n v="5.5203816342635548E-2"/>
    <n v="6.0395061993255332E-2"/>
    <n v="6.2984917385026318E-2"/>
    <n v="6.3277968688785338E-2"/>
    <n v="6.435685168289422E-2"/>
    <n v="6.5497962327999454E-2"/>
    <n v="6.5410136659990251E-2"/>
    <n v="6.3380566707891633E-2"/>
    <n v="6.3337986417798281E-2"/>
    <n v="6.348211560249295E-2"/>
    <n v="6.3911171832426658E-2"/>
    <n v="6.4343951692304654E-2"/>
    <n v="6.4780665053112016E-2"/>
    <n v="6.5221350151253701E-2"/>
    <n v="6.5666045611807874E-2"/>
    <n v="1.1241877526566788"/>
    <n v="1.1241877526566793"/>
    <n v="2.168345560790385E-2"/>
    <n v="4.9212237899149081E-2"/>
    <n v="8.3349660004342241E-2"/>
    <n v="0.12482791362012467"/>
    <n v="0.1729371845070049"/>
    <n v="0.22814100084964045"/>
    <n v="0.28853606284289579"/>
    <n v="0.35152098022792211"/>
    <n v="0.41479894891670743"/>
    <n v="0.47915580059960167"/>
    <n v="0.54465376292760115"/>
    <n v="0.61006389958759144"/>
    <n v="0.67344446629548305"/>
    <n v="0.73678245271328136"/>
    <n v="0.80026456831577431"/>
    <n v="0.86417574014820098"/>
    <n v="0.92851969184050565"/>
    <n v="0.99330035689361762"/>
    <n v="1.0585217070448714"/>
    <n v="1.1241877526566793"/>
  </r>
  <r>
    <x v="67"/>
    <s v="Under $10"/>
    <n v="9.00177977578916"/>
    <s v="Whole Bldg/Meter Level"/>
    <s v="Rural"/>
    <s v="SC-Retro"/>
    <s v="M_Input"/>
    <x v="4"/>
    <s v="Single Family"/>
    <s v="Controled Optimization Program"/>
    <n v="0.20633391398374976"/>
    <n v="0.25603556573628627"/>
    <n v="0.31625036732476947"/>
    <n v="0.37019713180247804"/>
    <n v="0.42549348626558869"/>
    <n v="0.50091165756876899"/>
    <n v="0.55312545136401914"/>
    <n v="0.56857019073220383"/>
    <n v="0.53893410492764349"/>
    <n v="0.4657856863482796"/>
    <n v="0.36237753962322089"/>
    <n v="0.25003128962260474"/>
    <n v="0.15041722973386504"/>
    <n v="7.7407176819207335E-2"/>
    <n v="3.3377773634884936E-2"/>
    <n v="1.1785364971695954E-2"/>
    <n v="3.3229376786675373E-3"/>
    <n v="7.2793474448234867E-4"/>
    <n v="1.2026399619605505E-4"/>
    <n v="1.4509962767930827E-5"/>
    <n v="5.4011895073744611"/>
    <n v="5.541225586982276"/>
    <n v="9.00177977578916"/>
    <s v="R-All-WH-HPWH-All-All-R"/>
    <n v="0"/>
    <n v="5.0912195768413815"/>
    <n v="0.20633391398374976"/>
    <n v="0.46236947972003606"/>
    <n v="0.77861984704480558"/>
    <n v="1.1488169788472837"/>
    <n v="1.5743104651128723"/>
    <n v="2.0752221226816414"/>
    <n v="2.6283475740456606"/>
    <n v="3.1969177647778642"/>
    <n v="3.7358518697055079"/>
    <n v="4.2016375560537877"/>
    <n v="4.5640150956770089"/>
    <n v="4.8140463852996138"/>
    <n v="4.9644636150334787"/>
    <n v="5.0418707918526859"/>
    <n v="5.0752485654875708"/>
    <n v="5.0870339304592669"/>
    <n v="5.0903568681379348"/>
    <n v="5.0910848028824169"/>
    <n v="5.0912050668786133"/>
    <n v="5.0912195768413815"/>
    <n v="0.20087403917914176"/>
    <n v="0.25057569093167831"/>
    <n v="0.3107904925201615"/>
    <n v="0.36473725699787007"/>
    <n v="0.42003361146098073"/>
    <n v="0.49545178276416102"/>
    <n v="0.54766557655941117"/>
    <n v="0.56311031592759586"/>
    <n v="0.53347423012303552"/>
    <n v="0.46032581154367164"/>
    <n v="0.35691766481861292"/>
    <n v="0.24457141481799674"/>
    <n v="0.14495735492925704"/>
    <n v="7.1947302014599354E-2"/>
    <n v="2.7917898830276955E-2"/>
    <n v="6.3254901670879724E-3"/>
    <n v="0"/>
    <n v="0"/>
    <n v="0"/>
    <n v="0"/>
    <n v="5.2919920112823018"/>
    <n v="4.9996759335855385"/>
    <n v="0.20087403917914176"/>
    <n v="0.45144973011082007"/>
    <n v="0.76224022263098157"/>
    <n v="1.1269774796288516"/>
    <n v="1.5470110910898325"/>
    <n v="2.0424628738539936"/>
    <n v="2.5901284504134048"/>
    <n v="3.1532387663410004"/>
    <n v="3.6867129964640357"/>
    <n v="4.1470388080077072"/>
    <n v="4.5039564728263199"/>
    <n v="4.7485278876443164"/>
    <n v="4.8934852425735738"/>
    <n v="4.9654325445881735"/>
    <n v="4.9933504434184508"/>
    <n v="4.9996759335855385"/>
    <n v="4.9996759335855385"/>
    <n v="4.9996759335855385"/>
    <n v="4.9996759335855385"/>
    <n v="4.9996759335855385"/>
  </r>
  <r>
    <x v="68"/>
    <s v="Under $10"/>
    <n v="9.4632828398206392"/>
    <s v="Water Heating"/>
    <s v="Rural"/>
    <s v="SC-New"/>
    <s v="M_Input"/>
    <x v="4"/>
    <s v="Single Family"/>
    <s v="Energy Star Dishwasher - Any DHW"/>
    <n v="6.8839918548816554E-4"/>
    <n v="7.7729691172600016E-4"/>
    <n v="8.5080817534053646E-4"/>
    <n v="9.2204173233342423E-4"/>
    <n v="9.7343936659028405E-4"/>
    <n v="1.0407483691997597E-3"/>
    <n v="1.0872173582863796E-3"/>
    <n v="1.1063726565288784E-3"/>
    <n v="1.102714079495455E-3"/>
    <n v="1.1236863947243433E-3"/>
    <n v="1.151470638485751E-3"/>
    <n v="1.1597167145599892E-3"/>
    <n v="1.1237839737716117E-3"/>
    <n v="1.1229210881466647E-3"/>
    <n v="1.1254125902564801E-3"/>
    <n v="1.1328743439615585E-3"/>
    <n v="1.1404006137990775E-3"/>
    <n v="1.1479952892907059E-3"/>
    <n v="1.155659035387677E-3"/>
    <n v="1.1633925238004562E-3"/>
    <n v="2.10963510411732E-2"/>
    <n v="92.642027675513646"/>
    <n v="9.4632828398206392"/>
    <s v="R-All-WH-ERWH-All-All-R"/>
    <s v="R-All-WH-ERWH-All-All-R"/>
    <n v="2.10963510411732E-2"/>
    <n v="6.8839918548816554E-4"/>
    <n v="1.4656960972141658E-3"/>
    <n v="2.3165042725547024E-3"/>
    <n v="3.2385460048881265E-3"/>
    <n v="4.2119853714784102E-3"/>
    <n v="5.2527337406781697E-3"/>
    <n v="6.3399510989645491E-3"/>
    <n v="7.4463237554934277E-3"/>
    <n v="8.5490378349888825E-3"/>
    <n v="9.6727242297132265E-3"/>
    <n v="1.0824194868198977E-2"/>
    <n v="1.1983911582758966E-2"/>
    <n v="1.3107695556530578E-2"/>
    <n v="1.4230616644677242E-2"/>
    <n v="1.5356029234933722E-2"/>
    <n v="1.6488903578895282E-2"/>
    <n v="1.7629304192694359E-2"/>
    <n v="1.8777299481985064E-2"/>
    <n v="1.9932958517372742E-2"/>
    <n v="2.10963510411732E-2"/>
    <n v="0"/>
    <n v="0"/>
    <n v="0"/>
    <n v="0"/>
    <n v="0"/>
    <n v="0"/>
    <n v="0"/>
    <n v="0"/>
    <n v="0"/>
    <n v="0"/>
    <n v="0"/>
    <n v="0"/>
    <n v="0"/>
    <n v="0"/>
    <n v="0"/>
    <n v="0"/>
    <n v="0"/>
    <n v="0"/>
    <n v="0"/>
    <n v="0"/>
    <n v="0"/>
    <n v="0"/>
    <n v="0"/>
    <n v="0"/>
    <n v="0"/>
    <n v="0"/>
    <n v="0"/>
    <n v="0"/>
    <n v="0"/>
    <n v="0"/>
    <n v="0"/>
    <n v="0"/>
    <n v="0"/>
    <n v="0"/>
    <n v="0"/>
    <n v="0"/>
    <n v="0"/>
    <n v="0"/>
    <n v="0"/>
    <n v="0"/>
    <n v="0"/>
    <n v="0"/>
  </r>
  <r>
    <x v="68"/>
    <s v="Under $10"/>
    <n v="8.7637112134287509"/>
    <s v="Water Heating"/>
    <s v="Rural"/>
    <s v="SC-New"/>
    <s v="M_Input"/>
    <x v="4"/>
    <s v="Multifamily - Low Rise"/>
    <s v="Energy Star Dishwasher - Any DHW"/>
    <n v="1.1947657270582808E-4"/>
    <n v="1.3481803314180585E-4"/>
    <n v="1.4998753659188442E-4"/>
    <n v="1.6460359527964788E-4"/>
    <n v="1.7834566821300601E-4"/>
    <n v="1.9004396418048199E-4"/>
    <n v="1.976296576279637E-4"/>
    <n v="2.0176196788008547E-4"/>
    <n v="2.0529249775818966E-4"/>
    <n v="2.0551166955560277E-4"/>
    <n v="2.0548015834239322E-4"/>
    <n v="2.0451174353544751E-4"/>
    <n v="2.0149005276593281E-4"/>
    <n v="1.9986972240532171E-4"/>
    <n v="1.9592814783970708E-4"/>
    <n v="1.9577069476089663E-4"/>
    <n v="1.957136021624358E-4"/>
    <n v="1.9575561962689272E-4"/>
    <n v="1.9589505470315907E-4"/>
    <n v="1.9613033204755987E-4"/>
    <n v="3.7340162911242425E-3"/>
    <n v="69.252009483796741"/>
    <n v="8.7637112134287509"/>
    <s v="R-All-WH-ERWH-All-All-R"/>
    <s v="R-All-WH-ERWH-All-All-R"/>
    <n v="3.7340162911242425E-3"/>
    <n v="1.1947657270582808E-4"/>
    <n v="2.5429460584763396E-4"/>
    <n v="4.0428214243951835E-4"/>
    <n v="5.6888573771916623E-4"/>
    <n v="7.4723140593217221E-4"/>
    <n v="9.3727537011265418E-4"/>
    <n v="1.1349050277406178E-3"/>
    <n v="1.3366669956207033E-3"/>
    <n v="1.5419594933788929E-3"/>
    <n v="1.7474711629344958E-3"/>
    <n v="1.9529513212768891E-3"/>
    <n v="2.1574630648123366E-3"/>
    <n v="2.3589531175782696E-3"/>
    <n v="2.5588228399835915E-3"/>
    <n v="2.7547509878232987E-3"/>
    <n v="2.9505216825841951E-3"/>
    <n v="3.1462352847466311E-3"/>
    <n v="3.341990904373524E-3"/>
    <n v="3.5378859590766828E-3"/>
    <n v="3.7340162911242425E-3"/>
    <n v="0"/>
    <n v="0"/>
    <n v="0"/>
    <n v="0"/>
    <n v="0"/>
    <n v="0"/>
    <n v="0"/>
    <n v="0"/>
    <n v="0"/>
    <n v="0"/>
    <n v="0"/>
    <n v="0"/>
    <n v="0"/>
    <n v="0"/>
    <n v="0"/>
    <n v="0"/>
    <n v="0"/>
    <n v="0"/>
    <n v="0"/>
    <n v="0"/>
    <n v="0"/>
    <n v="0"/>
    <n v="0"/>
    <n v="0"/>
    <n v="0"/>
    <n v="0"/>
    <n v="0"/>
    <n v="0"/>
    <n v="0"/>
    <n v="0"/>
    <n v="0"/>
    <n v="0"/>
    <n v="0"/>
    <n v="0"/>
    <n v="0"/>
    <n v="0"/>
    <n v="0"/>
    <n v="0"/>
    <n v="0"/>
    <n v="0"/>
    <n v="0"/>
    <n v="0"/>
  </r>
  <r>
    <x v="68"/>
    <s v="Under $10"/>
    <n v="8.7637112134287509"/>
    <s v="Water Heating"/>
    <s v="Rural"/>
    <s v="SC-New"/>
    <s v="M_Input"/>
    <x v="4"/>
    <s v="Multifamily - High Rise"/>
    <s v="Energy Star Dishwasher - Any DHW"/>
    <n v="2.6254591679436345E-5"/>
    <n v="3.0257642279445624E-5"/>
    <n v="3.3800359273318786E-5"/>
    <n v="3.7592576008604456E-5"/>
    <n v="4.0361096707264675E-5"/>
    <n v="4.3021480023506621E-5"/>
    <n v="4.3962984183288228E-5"/>
    <n v="4.4884922763302902E-5"/>
    <n v="4.5277849019488185E-5"/>
    <n v="4.5789106459092618E-5"/>
    <n v="4.6011306046170093E-5"/>
    <n v="4.5689795997978688E-5"/>
    <n v="4.5151321127986387E-5"/>
    <n v="4.4186418078157773E-5"/>
    <n v="4.4116188424120384E-5"/>
    <n v="4.4050164333747673E-5"/>
    <n v="4.4011697458534804E-5"/>
    <n v="4.4000202047944543E-5"/>
    <n v="4.401501068955853E-5"/>
    <n v="4.4055499260152654E-5"/>
    <n v="8.364902118610998E-4"/>
    <n v="69.252009483796741"/>
    <n v="8.7637112134287509"/>
    <s v="R-All-WH-ERWH-All-All-R"/>
    <s v="R-All-WH-ERWH-All-All-R"/>
    <n v="8.364902118610998E-4"/>
    <n v="2.6254591679436345E-5"/>
    <n v="5.6512233958881968E-5"/>
    <n v="9.0312593232200748E-5"/>
    <n v="1.279051692408052E-4"/>
    <n v="1.6826626594806986E-4"/>
    <n v="2.1128774597157647E-4"/>
    <n v="2.5525073015486468E-4"/>
    <n v="3.001356529181676E-4"/>
    <n v="3.4541350193765575E-4"/>
    <n v="3.9120260839674834E-4"/>
    <n v="4.3721391444291846E-4"/>
    <n v="4.8290371044089716E-4"/>
    <n v="5.2805503156888351E-4"/>
    <n v="5.7224144964704131E-4"/>
    <n v="6.1635763807116166E-4"/>
    <n v="6.6040780240490934E-4"/>
    <n v="7.0441949986344411E-4"/>
    <n v="7.4841970191138866E-4"/>
    <n v="7.9243471260094717E-4"/>
    <n v="8.364902118610998E-4"/>
    <n v="0"/>
    <n v="0"/>
    <n v="0"/>
    <n v="0"/>
    <n v="0"/>
    <n v="0"/>
    <n v="0"/>
    <n v="0"/>
    <n v="0"/>
    <n v="0"/>
    <n v="0"/>
    <n v="0"/>
    <n v="0"/>
    <n v="0"/>
    <n v="0"/>
    <n v="0"/>
    <n v="0"/>
    <n v="0"/>
    <n v="0"/>
    <n v="0"/>
    <n v="0"/>
    <n v="0"/>
    <n v="0"/>
    <n v="0"/>
    <n v="0"/>
    <n v="0"/>
    <n v="0"/>
    <n v="0"/>
    <n v="0"/>
    <n v="0"/>
    <n v="0"/>
    <n v="0"/>
    <n v="0"/>
    <n v="0"/>
    <n v="0"/>
    <n v="0"/>
    <n v="0"/>
    <n v="0"/>
    <n v="0"/>
    <n v="0"/>
    <n v="0"/>
    <n v="0"/>
  </r>
  <r>
    <x v="68"/>
    <s v="Under $15"/>
    <n v="10.27249381011084"/>
    <s v="Water Heating"/>
    <s v="Rural"/>
    <s v="SC-New"/>
    <s v="M_Input"/>
    <x v="4"/>
    <s v="Manufactured"/>
    <s v="Energy Star Dishwasher - Any DHW"/>
    <n v="2.5694052553004092E-5"/>
    <n v="2.988192607449768E-5"/>
    <n v="3.3645163483332768E-5"/>
    <n v="3.6764030796927551E-5"/>
    <n v="3.9304207845134456E-5"/>
    <n v="4.1205068680226683E-5"/>
    <n v="4.2520322665432445E-5"/>
    <n v="4.3685501733737998E-5"/>
    <n v="4.4708820849066229E-5"/>
    <n v="4.5525460965354214E-5"/>
    <n v="4.6156491813431516E-5"/>
    <n v="4.6629437262881485E-5"/>
    <n v="4.6605837263066771E-5"/>
    <n v="4.6611888405559511E-5"/>
    <n v="4.6625147201610562E-5"/>
    <n v="4.6629907982587253E-5"/>
    <n v="4.6634535741792395E-5"/>
    <n v="4.6639164348442745E-5"/>
    <n v="4.6643793802647374E-5"/>
    <n v="4.6648424104515454E-5"/>
    <n v="8.487591835732492E-4"/>
    <n v="119.69781239000424"/>
    <n v="10.27249381011084"/>
    <s v="R-All-WH-ERWH-All-All-R"/>
    <s v="R-All-WH-ERWH-All-All-R"/>
    <n v="8.487591835732492E-4"/>
    <n v="2.5694052553004092E-5"/>
    <n v="5.5575978627501771E-5"/>
    <n v="8.9221142110834539E-5"/>
    <n v="1.2598517290776209E-4"/>
    <n v="1.6528938075289655E-4"/>
    <n v="2.0649444943312322E-4"/>
    <n v="2.4901477209855565E-4"/>
    <n v="2.9270027383229366E-4"/>
    <n v="3.3740909468135986E-4"/>
    <n v="3.8293455564671405E-4"/>
    <n v="4.2909104746014556E-4"/>
    <n v="4.7572048472302702E-4"/>
    <n v="5.2232632198609375E-4"/>
    <n v="5.6893821039165327E-4"/>
    <n v="6.1556335759326388E-4"/>
    <n v="6.6219326557585118E-4"/>
    <n v="7.0882780131764362E-4"/>
    <n v="7.5546696566608637E-4"/>
    <n v="8.0211075946873375E-4"/>
    <n v="8.487591835732492E-4"/>
    <n v="0"/>
    <n v="0"/>
    <n v="0"/>
    <n v="0"/>
    <n v="0"/>
    <n v="0"/>
    <n v="0"/>
    <n v="0"/>
    <n v="0"/>
    <n v="0"/>
    <n v="0"/>
    <n v="0"/>
    <n v="0"/>
    <n v="0"/>
    <n v="0"/>
    <n v="0"/>
    <n v="0"/>
    <n v="0"/>
    <n v="0"/>
    <n v="0"/>
    <n v="0"/>
    <n v="0"/>
    <n v="0"/>
    <n v="0"/>
    <n v="0"/>
    <n v="0"/>
    <n v="0"/>
    <n v="0"/>
    <n v="0"/>
    <n v="0"/>
    <n v="0"/>
    <n v="0"/>
    <n v="0"/>
    <n v="0"/>
    <n v="0"/>
    <n v="0"/>
    <n v="0"/>
    <n v="0"/>
    <n v="0"/>
    <n v="0"/>
    <n v="0"/>
    <n v="0"/>
  </r>
  <r>
    <x v="68"/>
    <s v="Under $10"/>
    <n v="9.4632828398206392"/>
    <s v="Water Heating"/>
    <s v="Rural"/>
    <s v="SC-NR"/>
    <s v="M_Input"/>
    <x v="4"/>
    <s v="Single Family"/>
    <s v="Energy Star Dishwasher - Any DHW"/>
    <n v="3.0042331139025773E-3"/>
    <n v="3.5369451658751106E-3"/>
    <n v="3.9595606126197301E-3"/>
    <n v="4.2943046527097479E-3"/>
    <n v="4.5589170568146051E-3"/>
    <n v="4.7675574016515813E-3"/>
    <n v="4.9315276126764319E-3"/>
    <n v="5.0598486856466849E-3"/>
    <n v="5.1597210161853681E-3"/>
    <n v="5.2368918271857188E-3"/>
    <n v="5.2959484432570543E-3"/>
    <n v="5.3405523775116974E-3"/>
    <n v="5.3288105330918187E-3"/>
    <n v="5.316847293680255E-3"/>
    <n v="5.3048206049232582E-3"/>
    <n v="5.9643468932145133E-3"/>
    <n v="5.8229094633541313E-3"/>
    <n v="5.7192394158161611E-3"/>
    <n v="5.6433755002875527E-3"/>
    <n v="5.5787849104466086E-3"/>
    <n v="8.3415192254685966E-2"/>
    <n v="92.642027675513646"/>
    <n v="9.4632828398206392"/>
    <s v="R-All-WH-ERWH-All-All-R"/>
    <s v="R-All-WH-ERWH-All-All-R"/>
    <n v="8.3415192254685966E-2"/>
    <n v="3.0042331139025773E-3"/>
    <n v="6.5411782797776879E-3"/>
    <n v="1.0500738892397419E-2"/>
    <n v="1.4795043545107167E-2"/>
    <n v="1.9353960601921773E-2"/>
    <n v="2.4121518003573355E-2"/>
    <n v="2.9053045616249787E-2"/>
    <n v="3.4112894301896471E-2"/>
    <n v="3.9272615318081835E-2"/>
    <n v="4.4509507145267552E-2"/>
    <n v="4.9805455588524603E-2"/>
    <n v="5.5146007966036303E-2"/>
    <n v="6.047481849912812E-2"/>
    <n v="6.5791665792808374E-2"/>
    <n v="7.1096486397731626E-2"/>
    <n v="7.7060833290946137E-2"/>
    <n v="8.2883742754300271E-2"/>
    <n v="8.3415192254685966E-2"/>
    <n v="8.3415192254685966E-2"/>
    <n v="8.3415192254685966E-2"/>
    <n v="0"/>
    <n v="0"/>
    <n v="0"/>
    <n v="0"/>
    <n v="0"/>
    <n v="0"/>
    <n v="0"/>
    <n v="8.3412574926298999E-6"/>
    <n v="1.0821358803131311E-4"/>
    <n v="1.8538439903166386E-4"/>
    <n v="2.4444101510299934E-4"/>
    <n v="2.8904494935764243E-4"/>
    <n v="2.7730310493776378E-4"/>
    <n v="2.6533986552620004E-4"/>
    <n v="2.5331317676920324E-4"/>
    <n v="9.1283946506045838E-4"/>
    <n v="7.7140203520007639E-4"/>
    <n v="6.6773198766210615E-4"/>
    <n v="5.9186807213349769E-4"/>
    <n v="5.2727748229255359E-4"/>
    <n v="0"/>
    <n v="0"/>
    <n v="0"/>
    <n v="0"/>
    <n v="0"/>
    <n v="0"/>
    <n v="0"/>
    <n v="0"/>
    <n v="0"/>
    <n v="0"/>
    <n v="0"/>
    <n v="0"/>
    <n v="0"/>
    <n v="0"/>
    <n v="0"/>
    <n v="0"/>
    <n v="0"/>
    <n v="0"/>
    <n v="0"/>
    <n v="0"/>
    <n v="0"/>
    <n v="0"/>
  </r>
  <r>
    <x v="68"/>
    <s v="Under $10"/>
    <n v="8.7637112134287509"/>
    <s v="Water Heating"/>
    <s v="Rural"/>
    <s v="SC-NR"/>
    <s v="M_Input"/>
    <x v="4"/>
    <s v="Multifamily - Low Rise"/>
    <s v="Energy Star Dishwasher - Any DHW"/>
    <n v="2.8587938094053742E-4"/>
    <n v="3.365716371216602E-4"/>
    <n v="3.7678722355220622E-4"/>
    <n v="4.0864106558123191E-4"/>
    <n v="4.3382126013067338E-4"/>
    <n v="4.5367521678332801E-4"/>
    <n v="4.6927841416466041E-4"/>
    <n v="4.8148928014166652E-4"/>
    <n v="4.9099299628361192E-4"/>
    <n v="4.9833646185305802E-4"/>
    <n v="5.0395620148119128E-4"/>
    <n v="5.0820064060948483E-4"/>
    <n v="5.0708328204252234E-4"/>
    <n v="5.0594485587361431E-4"/>
    <n v="5.0480039202410081E-4"/>
    <n v="6.2020905116802981E-4"/>
    <n v="5.9654287335349622E-4"/>
    <n v="5.80781528846856E-4"/>
    <n v="5.6924122026442612E-4"/>
    <n v="5.6027193797954157E-4"/>
    <n v="8.1315539026478052E-3"/>
    <n v="69.252009483796741"/>
    <n v="8.7637112134287509"/>
    <s v="R-All-WH-ERWH-All-All-R"/>
    <s v="R-All-WH-ERWH-All-All-R"/>
    <n v="8.1315539026478052E-3"/>
    <n v="2.8587938094053742E-4"/>
    <n v="6.2245101806219756E-4"/>
    <n v="9.9923824161440378E-4"/>
    <n v="1.4078793071956356E-3"/>
    <n v="1.8417005673263089E-3"/>
    <n v="2.2953757841096371E-3"/>
    <n v="2.7646541982742977E-3"/>
    <n v="3.2461434784159643E-3"/>
    <n v="3.7371364746995764E-3"/>
    <n v="4.2354729365526346E-3"/>
    <n v="4.7394291380338256E-3"/>
    <n v="5.2476297786433106E-3"/>
    <n v="5.7547130606858329E-3"/>
    <n v="6.2606579165594475E-3"/>
    <n v="6.7654583085835478E-3"/>
    <n v="7.3856673597515778E-3"/>
    <n v="7.9822102331050734E-3"/>
    <n v="8.1315539026478052E-3"/>
    <n v="8.1315539026478052E-3"/>
    <n v="8.1315539026478052E-3"/>
    <n v="0"/>
    <n v="0"/>
    <n v="0"/>
    <n v="0"/>
    <n v="0"/>
    <n v="0"/>
    <n v="0"/>
    <n v="0"/>
    <n v="0"/>
    <n v="5.900925455275003E-6"/>
    <n v="1.1520665083408267E-5"/>
    <n v="1.5765104211701818E-5"/>
    <n v="1.4647745644739323E-5"/>
    <n v="1.3509319475831297E-5"/>
    <n v="1.2364855626317795E-5"/>
    <n v="1.277735147702468E-4"/>
    <n v="1.0410733695571321E-4"/>
    <n v="8.8345992449072991E-5"/>
    <n v="7.6805683866643104E-5"/>
    <n v="6.7836401581758562E-5"/>
    <n v="0"/>
    <n v="0"/>
    <n v="0"/>
    <n v="0"/>
    <n v="0"/>
    <n v="0"/>
    <n v="0"/>
    <n v="0"/>
    <n v="0"/>
    <n v="0"/>
    <n v="0"/>
    <n v="0"/>
    <n v="0"/>
    <n v="0"/>
    <n v="0"/>
    <n v="0"/>
    <n v="0"/>
    <n v="0"/>
    <n v="0"/>
    <n v="0"/>
    <n v="0"/>
    <n v="0"/>
  </r>
  <r>
    <x v="68"/>
    <s v="Under $10"/>
    <n v="8.7637112134287509"/>
    <s v="Water Heating"/>
    <s v="Rural"/>
    <s v="SC-NR"/>
    <s v="M_Input"/>
    <x v="4"/>
    <s v="Multifamily - High Rise"/>
    <s v="Energy Star Dishwasher - Any DHW"/>
    <n v="6.5179454856125211E-5"/>
    <n v="7.6737104143185429E-5"/>
    <n v="8.5906110986696085E-5"/>
    <n v="9.3168670642780147E-5"/>
    <n v="9.8909663044904962E-5"/>
    <n v="1.0343629265736497E-4"/>
    <n v="1.0699376467924296E-4"/>
    <n v="1.0977779752933508E-4"/>
    <n v="1.1194461010323038E-4"/>
    <n v="1.1361889343558019E-4"/>
    <n v="1.1490017354815774E-4"/>
    <n v="1.1586789016920958E-4"/>
    <n v="1.1561313649640593E-4"/>
    <n v="1.1535357948729512E-4"/>
    <n v="1.1509264590905519E-4"/>
    <n v="1.4044388206256803E-4"/>
    <n v="1.3567454982250254E-4"/>
    <n v="1.3220627256853824E-4"/>
    <n v="1.2981156546226265E-4"/>
    <n v="1.2763668546334815E-4"/>
    <n v="1.8523766725687377E-3"/>
    <n v="69.252009483796741"/>
    <n v="8.7637112134287509"/>
    <s v="R-All-WH-ERWH-All-All-R"/>
    <s v="R-All-WH-ERWH-All-All-R"/>
    <n v="1.8523766725687377E-3"/>
    <n v="6.5179454856125211E-5"/>
    <n v="1.4191655899931064E-4"/>
    <n v="2.2782266998600673E-4"/>
    <n v="3.2099134062878686E-4"/>
    <n v="4.1990100367369181E-4"/>
    <n v="5.2333729633105672E-4"/>
    <n v="6.3033106101029971E-4"/>
    <n v="7.4010885853963474E-4"/>
    <n v="8.5205346864286515E-4"/>
    <n v="9.6567236207844534E-4"/>
    <n v="1.0805725356266031E-3"/>
    <n v="1.1964404257958127E-3"/>
    <n v="1.3120535622922185E-3"/>
    <n v="1.4274071417795136E-3"/>
    <n v="1.5424997876885688E-3"/>
    <n v="1.6829436697511368E-3"/>
    <n v="1.8186182195736394E-3"/>
    <n v="1.8523766725687377E-3"/>
    <n v="1.8523766725687377E-3"/>
    <n v="1.8523766725687377E-3"/>
    <n v="0"/>
    <n v="0"/>
    <n v="0"/>
    <n v="0"/>
    <n v="0"/>
    <n v="0"/>
    <n v="0"/>
    <n v="0"/>
    <n v="0"/>
    <n v="1.4415517751992636E-6"/>
    <n v="2.7228318877768094E-6"/>
    <n v="3.6905485088286488E-6"/>
    <n v="3.4357948360249973E-6"/>
    <n v="3.1762378269141933E-6"/>
    <n v="2.9153042486742637E-6"/>
    <n v="2.82665404021871E-5"/>
    <n v="2.3497208162121609E-5"/>
    <n v="2.0028930908157314E-5"/>
    <n v="1.7634223801881718E-5"/>
    <n v="1.5459343802967217E-5"/>
    <n v="0"/>
    <n v="0"/>
    <n v="0"/>
    <n v="0"/>
    <n v="0"/>
    <n v="0"/>
    <n v="0"/>
    <n v="0"/>
    <n v="0"/>
    <n v="0"/>
    <n v="0"/>
    <n v="0"/>
    <n v="0"/>
    <n v="0"/>
    <n v="0"/>
    <n v="0"/>
    <n v="0"/>
    <n v="0"/>
    <n v="0"/>
    <n v="0"/>
    <n v="0"/>
    <n v="0"/>
  </r>
  <r>
    <x v="68"/>
    <s v="Under $15"/>
    <n v="10.27249381011084"/>
    <s v="Water Heating"/>
    <s v="Rural"/>
    <s v="SC-NR"/>
    <s v="M_Input"/>
    <x v="4"/>
    <s v="Manufactured"/>
    <s v="Energy Star Dishwasher - Any DHW"/>
    <n v="3.9261360360699386E-4"/>
    <n v="4.5833294185458644E-4"/>
    <n v="5.0876915332826107E-4"/>
    <n v="5.4712638533864575E-4"/>
    <n v="5.7594038143517863E-4"/>
    <n v="5.9721787866123539E-4"/>
    <n v="6.1254693354839034E-4"/>
    <n v="6.2318423964954266E-4"/>
    <n v="6.301242350162426E-4"/>
    <n v="6.3415379732008836E-4"/>
    <n v="6.3589553230931407E-4"/>
    <n v="6.3584203445604312E-4"/>
    <n v="6.290922954799177E-4"/>
    <n v="6.223852696358238E-4"/>
    <n v="6.1573926822684191E-4"/>
    <n v="6.3422605560401564E-4"/>
    <n v="6.2349216957455623E-4"/>
    <n v="6.1402342493547971E-4"/>
    <n v="6.0525141414893358E-4"/>
    <n v="5.9701676030650083E-4"/>
    <n v="9.1073770860560632E-3"/>
    <n v="119.69781239000424"/>
    <n v="10.27249381011084"/>
    <s v="R-All-WH-ERWH-All-All-R"/>
    <s v="R-All-WH-ERWH-All-All-R"/>
    <n v="9.1073770860560632E-3"/>
    <n v="3.9261360360699386E-4"/>
    <n v="8.509465454615803E-4"/>
    <n v="1.3597156987898414E-3"/>
    <n v="1.9068420841284871E-3"/>
    <n v="2.482782465563666E-3"/>
    <n v="3.0800003442249015E-3"/>
    <n v="3.6925472777732918E-3"/>
    <n v="4.3157315174228343E-3"/>
    <n v="4.9458557524390771E-3"/>
    <n v="5.5800095497591656E-3"/>
    <n v="6.2159050820684795E-3"/>
    <n v="6.8517471165245227E-3"/>
    <n v="7.4808394120044405E-3"/>
    <n v="8.1032246816402642E-3"/>
    <n v="8.7189639498671066E-3"/>
    <n v="9.1073770860560632E-3"/>
    <n v="9.1073770860560632E-3"/>
    <n v="9.1073770860560632E-3"/>
    <n v="9.1073770860560632E-3"/>
    <n v="9.1073770860560632E-3"/>
    <n v="0"/>
    <n v="0"/>
    <n v="0"/>
    <n v="0"/>
    <n v="2.4410357255107542E-5"/>
    <n v="4.5687854481164304E-5"/>
    <n v="6.1016909368319253E-5"/>
    <n v="7.1654215469471572E-5"/>
    <n v="7.8594210836171519E-5"/>
    <n v="8.262377314001727E-5"/>
    <n v="8.4365508129242983E-5"/>
    <n v="8.4312010275972037E-5"/>
    <n v="7.7562271299846616E-5"/>
    <n v="7.0855245455752713E-5"/>
    <n v="6.4209244046770824E-5"/>
    <n v="8.2696031423944551E-5"/>
    <n v="7.1962145394485148E-5"/>
    <n v="6.2493400755408621E-5"/>
    <n v="5.3721389968862496E-5"/>
    <n v="4.5486736126429742E-5"/>
    <n v="0"/>
    <n v="0"/>
    <n v="0"/>
    <n v="0"/>
    <n v="0"/>
    <n v="0"/>
    <n v="0"/>
    <n v="0"/>
    <n v="0"/>
    <n v="0"/>
    <n v="0"/>
    <n v="0"/>
    <n v="0"/>
    <n v="0"/>
    <n v="0"/>
    <n v="0"/>
    <n v="0"/>
    <n v="0"/>
    <n v="0"/>
    <n v="0"/>
    <n v="0"/>
    <n v="0"/>
  </r>
  <r>
    <x v="69"/>
    <s v="Under $55"/>
    <n v="53.103868732232989"/>
    <s v="HVAC"/>
    <s v="Rural"/>
    <s v="SC-New"/>
    <s v="M_Input"/>
    <x v="4"/>
    <s v="Single Family"/>
    <s v="New SF Performance-based Duct Sealing - Heat Pump + HZ23"/>
    <n v="7.9796326694034567E-3"/>
    <n v="9.0100975733095716E-3"/>
    <n v="9.8622090996933701E-3"/>
    <n v="1.0687918412721063E-2"/>
    <n v="1.1283698085463199E-2"/>
    <n v="1.2063915621291133E-2"/>
    <n v="1.2602564520427751E-2"/>
    <n v="1.2824604648990105E-2"/>
    <n v="1.2782195968917753E-2"/>
    <n v="1.3025298191118658E-2"/>
    <n v="1.3347361412410783E-2"/>
    <n v="1.3442946444211361E-2"/>
    <n v="1.3026429286230108E-2"/>
    <n v="1.3016427080434491E-2"/>
    <n v="1.3045307520810484E-2"/>
    <n v="1.3131801018901801E-2"/>
    <n v="1.3219042360757285E-2"/>
    <n v="1.3307076632069712E-2"/>
    <n v="1.3395911540672979E-2"/>
    <n v="1.3485554872751156E-2"/>
    <n v="0.24453999296058621"/>
    <n v="41.385285752420451"/>
    <n v="53.103868732232989"/>
    <s v="R-All-HVAC-ASHP-All-All-E"/>
    <n v="0"/>
    <n v="0.24453999296058621"/>
    <n v="7.9796326694034567E-3"/>
    <n v="1.6989730242713028E-2"/>
    <n v="2.68519393424064E-2"/>
    <n v="3.7539857755127463E-2"/>
    <n v="4.8823555840590664E-2"/>
    <n v="6.0887471461881795E-2"/>
    <n v="7.3490035982309548E-2"/>
    <n v="8.6314640631299649E-2"/>
    <n v="9.9096836600217397E-2"/>
    <n v="0.11212213479133605"/>
    <n v="0.12546949620374684"/>
    <n v="0.13891244264795821"/>
    <n v="0.15193887193418831"/>
    <n v="0.1649552990146228"/>
    <n v="0.17800060653543329"/>
    <n v="0.19113240755433508"/>
    <n v="0.20435144991509235"/>
    <n v="0.21765852654716206"/>
    <n v="0.23105443808783505"/>
    <n v="0.24453999296058621"/>
    <n v="6.5192013574252722E-3"/>
    <n v="7.5496662613313871E-3"/>
    <n v="8.4017777877151856E-3"/>
    <n v="9.2274871007428788E-3"/>
    <n v="9.8232667734850145E-3"/>
    <n v="1.0603484309312948E-2"/>
    <n v="1.1142133208449567E-2"/>
    <n v="1.136417333701192E-2"/>
    <n v="1.1321764656939569E-2"/>
    <n v="1.1564866879140474E-2"/>
    <n v="1.1886930100432598E-2"/>
    <n v="1.1982515132233177E-2"/>
    <n v="1.1565997974251924E-2"/>
    <n v="1.1555995768456307E-2"/>
    <n v="1.15848762088323E-2"/>
    <n v="1.1671369706923616E-2"/>
    <n v="1.1758611048779101E-2"/>
    <n v="1.1846645320091527E-2"/>
    <n v="1.1935480228694794E-2"/>
    <n v="1.2025123560772972E-2"/>
    <n v="0.21533136672102252"/>
    <n v="0.21533136672102254"/>
    <n v="6.5192013574252722E-3"/>
    <n v="1.4068867618756659E-2"/>
    <n v="2.2470645406471847E-2"/>
    <n v="3.1698132507214725E-2"/>
    <n v="4.1521399280699742E-2"/>
    <n v="5.2124883590012688E-2"/>
    <n v="6.326701679846225E-2"/>
    <n v="7.4631190135474174E-2"/>
    <n v="8.5952954792413744E-2"/>
    <n v="9.751782167155422E-2"/>
    <n v="0.10940475177198682"/>
    <n v="0.12138726690422"/>
    <n v="0.13295326487847192"/>
    <n v="0.14450926064692823"/>
    <n v="0.15609413685576054"/>
    <n v="0.16776550656268416"/>
    <n v="0.17952411761146325"/>
    <n v="0.19137076293155478"/>
    <n v="0.20330624316024956"/>
    <n v="0.21533136672102254"/>
  </r>
  <r>
    <x v="69"/>
    <s v="Under $100"/>
    <n v="96.343721404396703"/>
    <s v="HVAC"/>
    <s v="Rural"/>
    <s v="SC-New"/>
    <s v="M_Input"/>
    <x v="4"/>
    <s v="Single Family"/>
    <s v="New SF Performance-based Duct Sealing - Heat Pump + HZ1"/>
    <n v="1.8709546170258481E-2"/>
    <n v="2.1125638676670024E-2"/>
    <n v="2.3123552691711884E-2"/>
    <n v="2.505956242490916E-2"/>
    <n v="2.645646473310824E-2"/>
    <n v="2.8285811598332964E-2"/>
    <n v="2.9548761519147919E-2"/>
    <n v="3.0069370701186621E-2"/>
    <n v="2.9969936655697818E-2"/>
    <n v="3.0539929340674416E-2"/>
    <n v="3.1295058925976199E-2"/>
    <n v="3.1519173573824048E-2"/>
    <n v="3.054258137706348E-2"/>
    <n v="3.0519129579356669E-2"/>
    <n v="3.0586844467374499E-2"/>
    <n v="3.0789642536284557E-2"/>
    <n v="3.0994194046488663E-2"/>
    <n v="3.1200604708723826E-2"/>
    <n v="3.1408892595259807E-2"/>
    <n v="3.1619075962071079E-2"/>
    <n v="0.57336377228412039"/>
    <n v="71.703768792274857"/>
    <n v="96.343721404396703"/>
    <s v="R-All-HVAC-ASHP-All-All-E"/>
    <n v="0"/>
    <n v="0.57336377228412039"/>
    <n v="1.8709546170258481E-2"/>
    <n v="3.9835184846928509E-2"/>
    <n v="6.2958737538640397E-2"/>
    <n v="8.8018299963549554E-2"/>
    <n v="0.11447476469665779"/>
    <n v="0.14276057629499075"/>
    <n v="0.17230933781413868"/>
    <n v="0.2023787085153253"/>
    <n v="0.2323486451710231"/>
    <n v="0.2628885745116975"/>
    <n v="0.29418363343767373"/>
    <n v="0.32570280701149779"/>
    <n v="0.35624538838856129"/>
    <n v="0.38676451796791794"/>
    <n v="0.41735136243529242"/>
    <n v="0.44814100497157699"/>
    <n v="0.47913519901806567"/>
    <n v="0.51033580372678955"/>
    <n v="0.54174469632204936"/>
    <n v="0.57336377228412039"/>
    <n v="1.5285327513588198E-2"/>
    <n v="1.770142001999974E-2"/>
    <n v="1.96993340350416E-2"/>
    <n v="2.1635343768238877E-2"/>
    <n v="2.3032246076437956E-2"/>
    <n v="2.486159294166268E-2"/>
    <n v="2.6124542862477635E-2"/>
    <n v="2.6645152044516337E-2"/>
    <n v="2.6545717999027534E-2"/>
    <n v="2.7115710684004132E-2"/>
    <n v="2.7870840269305915E-2"/>
    <n v="2.8094954917153765E-2"/>
    <n v="2.7118362720393197E-2"/>
    <n v="2.7094910922686385E-2"/>
    <n v="2.7162625810704215E-2"/>
    <n v="2.7365423879614274E-2"/>
    <n v="2.7569975389818379E-2"/>
    <n v="2.7776386052053542E-2"/>
    <n v="2.7984673938589524E-2"/>
    <n v="2.8194857305400795E-2"/>
    <n v="0.50487939915071478"/>
    <n v="0.50487939915071467"/>
    <n v="1.5285327513588198E-2"/>
    <n v="3.2986747533587935E-2"/>
    <n v="5.2686081568629535E-2"/>
    <n v="7.4321425336868419E-2"/>
    <n v="9.7353671413306378E-2"/>
    <n v="0.12221526435496906"/>
    <n v="0.14833980721744669"/>
    <n v="0.17498495926196303"/>
    <n v="0.20153067726099055"/>
    <n v="0.2286463879449947"/>
    <n v="0.25651722821430062"/>
    <n v="0.28461218313145437"/>
    <n v="0.31173054585184756"/>
    <n v="0.33882545677453396"/>
    <n v="0.36598808258523818"/>
    <n v="0.39335350646485245"/>
    <n v="0.42092348185467082"/>
    <n v="0.44869986790672434"/>
    <n v="0.47668454184531384"/>
    <n v="0.50487939915071467"/>
  </r>
  <r>
    <x v="69"/>
    <s v="Under $10"/>
    <n v="7.1462006336693689"/>
    <s v="HVAC"/>
    <s v="Rural"/>
    <s v="SC-New"/>
    <s v="M_Input"/>
    <x v="4"/>
    <s v="Manufactured"/>
    <s v="New MH Performance-based Duct Sealing - Heat Pump + HZ23"/>
    <n v="1.2257749663079211E-3"/>
    <n v="1.4255640230992155E-3"/>
    <n v="1.6050951499429723E-3"/>
    <n v="1.7538855935039491E-3"/>
    <n v="1.8750687127981431E-3"/>
    <n v="1.9657522521613719E-3"/>
    <n v="2.0284985007757599E-3"/>
    <n v="2.0840851907402412E-3"/>
    <n v="2.1329042297581666E-3"/>
    <n v="2.1718633238506074E-3"/>
    <n v="2.2019676374829371E-3"/>
    <n v="2.2245302399050001E-3"/>
    <n v="2.2234043649999777E-3"/>
    <n v="2.2236930442174692E-3"/>
    <n v="2.2243255758217862E-3"/>
    <n v="2.2245526963248388E-3"/>
    <n v="2.2247734708162143E-3"/>
    <n v="2.224994285736288E-3"/>
    <n v="2.2252151410902658E-3"/>
    <n v="2.2254360368833535E-3"/>
    <n v="4.0491384436216471E-2"/>
    <n v="2.7375274457647576"/>
    <n v="7.1462006336693689"/>
    <s v="R-All-HVAC-ASHP-All-All-E"/>
    <n v="0"/>
    <n v="4.0491384436216471E-2"/>
    <n v="1.2257749663079211E-3"/>
    <n v="2.6513389894071366E-3"/>
    <n v="4.2564341393501086E-3"/>
    <n v="6.0103197328540579E-3"/>
    <n v="7.885388445652201E-3"/>
    <n v="9.8511406978135721E-3"/>
    <n v="1.1879639198589332E-2"/>
    <n v="1.3963724389329572E-2"/>
    <n v="1.6096628619087738E-2"/>
    <n v="1.8268491942938343E-2"/>
    <n v="2.047045958042128E-2"/>
    <n v="2.2694989820326281E-2"/>
    <n v="2.4918394185326258E-2"/>
    <n v="2.7142087229543727E-2"/>
    <n v="2.9366412805365512E-2"/>
    <n v="3.1590965501690348E-2"/>
    <n v="3.3815738972506559E-2"/>
    <n v="3.6040733258242849E-2"/>
    <n v="3.8265948399333116E-2"/>
    <n v="4.0491384436216471E-2"/>
    <n v="9.8395404785583084E-4"/>
    <n v="1.1837431046471253E-3"/>
    <n v="1.3632742314908821E-3"/>
    <n v="1.5120646750518588E-3"/>
    <n v="1.6332477943460529E-3"/>
    <n v="1.7239313337092817E-3"/>
    <n v="1.7866775823236697E-3"/>
    <n v="1.8422642722881509E-3"/>
    <n v="1.8910833113060764E-3"/>
    <n v="1.9300424053985171E-3"/>
    <n v="1.9601467190308469E-3"/>
    <n v="1.9827093214529099E-3"/>
    <n v="1.9815834465478875E-3"/>
    <n v="1.981872125765379E-3"/>
    <n v="1.982504657369696E-3"/>
    <n v="1.9827317778727486E-3"/>
    <n v="1.9829525523641241E-3"/>
    <n v="1.9831733672841978E-3"/>
    <n v="1.9833942226381756E-3"/>
    <n v="1.9836151184312633E-3"/>
    <n v="3.5654966067174665E-2"/>
    <n v="3.5654966067174679E-2"/>
    <n v="9.8395404785583084E-4"/>
    <n v="2.1676971525029561E-3"/>
    <n v="3.5309713839938384E-3"/>
    <n v="5.043036059045697E-3"/>
    <n v="6.6762838533917495E-3"/>
    <n v="8.4002151871010317E-3"/>
    <n v="1.0186892769424701E-2"/>
    <n v="1.2029157041712851E-2"/>
    <n v="1.3920240353018927E-2"/>
    <n v="1.5850282758417444E-2"/>
    <n v="1.7810429477448292E-2"/>
    <n v="1.97931387989012E-2"/>
    <n v="2.1774722245449088E-2"/>
    <n v="2.3756594371214468E-2"/>
    <n v="2.5739099028584164E-2"/>
    <n v="2.7721830806456911E-2"/>
    <n v="2.9704783358821034E-2"/>
    <n v="3.1687956726105235E-2"/>
    <n v="3.3671350948743413E-2"/>
    <n v="3.5654966067174679E-2"/>
  </r>
  <r>
    <x v="69"/>
    <s v="Under $20"/>
    <n v="19.908686955614503"/>
    <s v="HVAC"/>
    <s v="Rural"/>
    <s v="SC-New"/>
    <s v="M_Input"/>
    <x v="4"/>
    <s v="Manufactured"/>
    <s v="New MH Performance-based Duct Sealing - Heat Pump + HZ1"/>
    <n v="6.998491958030244E-4"/>
    <n v="8.1391761339094583E-4"/>
    <n v="9.1641988191227186E-4"/>
    <n v="1.0013709333952132E-3"/>
    <n v="1.0705597412221457E-3"/>
    <n v="1.1223349885883783E-3"/>
    <n v="1.1581595998257112E-3"/>
    <n v="1.1898965020616652E-3"/>
    <n v="1.2177694527546301E-3"/>
    <n v="1.2400129243699248E-3"/>
    <n v="1.2572008098014956E-3"/>
    <n v="1.2700827984163108E-3"/>
    <n v="1.2694399865882738E-3"/>
    <n v="1.2696048063339522E-3"/>
    <n v="1.2699659466303107E-3"/>
    <n v="1.2700956197805875E-3"/>
    <n v="1.2702216697118476E-3"/>
    <n v="1.270347742725641E-3"/>
    <n v="1.2704738388249401E-3"/>
    <n v="1.2705999580127178E-3"/>
    <n v="2.3118324010149984E-2"/>
    <n v="11.329195962768436"/>
    <n v="19.908686955614503"/>
    <s v="R-All-HVAC-ASHP-All-All-E"/>
    <n v="0"/>
    <n v="2.3118324010149984E-2"/>
    <n v="6.998491958030244E-4"/>
    <n v="1.5137668091939702E-3"/>
    <n v="2.4301866911062421E-3"/>
    <n v="3.4315576245014553E-3"/>
    <n v="4.5021173657236006E-3"/>
    <n v="5.6244523543119793E-3"/>
    <n v="6.7826119541376908E-3"/>
    <n v="7.9725084561993557E-3"/>
    <n v="9.1902779089539852E-3"/>
    <n v="1.043029083332391E-2"/>
    <n v="1.1687491643125405E-2"/>
    <n v="1.2957574441541716E-2"/>
    <n v="1.4227014428129989E-2"/>
    <n v="1.5496619234463941E-2"/>
    <n v="1.6766585181094251E-2"/>
    <n v="1.8036680800874838E-2"/>
    <n v="1.9306902470586685E-2"/>
    <n v="2.0577250213312324E-2"/>
    <n v="2.1847724052137266E-2"/>
    <n v="2.3118324010149984E-2"/>
    <n v="5.6178292755739714E-4"/>
    <n v="6.7585134514531857E-4"/>
    <n v="7.7835361366664459E-4"/>
    <n v="8.6330466514958598E-4"/>
    <n v="9.3249347297651847E-4"/>
    <n v="9.8426872034275089E-4"/>
    <n v="1.0200933315800838E-3"/>
    <n v="1.0518302338160378E-3"/>
    <n v="1.0797031845090027E-3"/>
    <n v="1.1019466561242974E-3"/>
    <n v="1.1191345415558682E-3"/>
    <n v="1.1320165301706834E-3"/>
    <n v="1.1313737183426464E-3"/>
    <n v="1.1315385380883248E-3"/>
    <n v="1.1318996783846833E-3"/>
    <n v="1.1320293515349601E-3"/>
    <n v="1.1321554014662202E-3"/>
    <n v="1.1322814744800136E-3"/>
    <n v="1.1324075705793127E-3"/>
    <n v="1.1325336897670905E-3"/>
    <n v="2.0356998645237438E-2"/>
    <n v="2.0356998645237441E-2"/>
    <n v="5.6178292755739714E-4"/>
    <n v="1.2376342727027157E-3"/>
    <n v="2.0159878863693602E-3"/>
    <n v="2.8792925515189463E-3"/>
    <n v="3.8117860244954649E-3"/>
    <n v="4.7960547448382155E-3"/>
    <n v="5.8161480764182989E-3"/>
    <n v="6.8679783102343368E-3"/>
    <n v="7.9476814947433399E-3"/>
    <n v="9.0496281508676366E-3"/>
    <n v="1.0168762692423505E-2"/>
    <n v="1.1300779222594188E-2"/>
    <n v="1.2432152940936834E-2"/>
    <n v="1.3563691479025159E-2"/>
    <n v="1.4695591157409843E-2"/>
    <n v="1.5827620508944804E-2"/>
    <n v="1.6959775910411024E-2"/>
    <n v="1.8092057384891037E-2"/>
    <n v="1.9224464955470349E-2"/>
    <n v="2.0356998645237441E-2"/>
  </r>
  <r>
    <x v="69"/>
    <s v="Under $30"/>
    <n v="26.296289557261701"/>
    <s v="HVAC"/>
    <s v="Rural"/>
    <s v="SC-Retro"/>
    <s v="M_Input"/>
    <x v="4"/>
    <s v="Single Family"/>
    <s v="SF Performance-based Duct Sealing - Heat Pump + HZ23"/>
    <n v="0.17333743212980909"/>
    <n v="0.17508833019705436"/>
    <n v="0.17450492920306998"/>
    <n v="0.17398861194002854"/>
    <n v="0.17353099532991284"/>
    <n v="0.15577080210821806"/>
    <n v="0.1243324535594595"/>
    <n v="9.9231363435580019E-2"/>
    <n v="7.918686746558648E-2"/>
    <n v="6.3184797660155986E-2"/>
    <n v="5.0430246774129217E-2"/>
    <n v="4.0254451632911734E-2"/>
    <n v="3.2128142589220379E-2"/>
    <n v="2.5637409624334147E-2"/>
    <n v="2.0463618925185025E-2"/>
    <n v="1.6334368702525481E-2"/>
    <n v="1.1116873465588681E-4"/>
    <n v="3.9616135896117399E-5"/>
    <n v="1.3475923861331563E-5"/>
    <n v="4.3847032365952075E-6"/>
    <n v="1.5319133105327665"/>
    <n v="21.71307365510096"/>
    <n v="26.296289557261701"/>
    <s v="R-All-HVAC-ASHP-All-All-E"/>
    <n v="0"/>
    <n v="1.5319133105327665"/>
    <n v="0.17333743212980909"/>
    <n v="0.34842576232686345"/>
    <n v="0.52293069152993343"/>
    <n v="0.696919303469962"/>
    <n v="0.87045029879987479"/>
    <n v="1.0262211009080928"/>
    <n v="1.1505535544675523"/>
    <n v="1.2497849179031322"/>
    <n v="1.3289717853687186"/>
    <n v="1.3921565830288747"/>
    <n v="1.442586829803004"/>
    <n v="1.4828412814359158"/>
    <n v="1.5149694240251361"/>
    <n v="1.5319133105327665"/>
    <n v="1.5319133105327665"/>
    <n v="1.5319133105327665"/>
    <n v="1.5319133105327665"/>
    <n v="1.5319133105327665"/>
    <n v="1.5319133105327665"/>
    <n v="1.5319133105327665"/>
    <n v="0.1641886048200005"/>
    <n v="0.16593950288724577"/>
    <n v="0.16535610189326139"/>
    <n v="0.16483978463021995"/>
    <n v="0.16438216802010425"/>
    <n v="0.14662197479840947"/>
    <n v="0.11518362624965091"/>
    <n v="9.0082536125771426E-2"/>
    <n v="7.0038040155777886E-2"/>
    <n v="5.4035970350347393E-2"/>
    <n v="4.1281419464320623E-2"/>
    <n v="3.110562432310314E-2"/>
    <n v="2.2979315279411786E-2"/>
    <n v="1.6488582314525553E-2"/>
    <n v="1.1314791615376433E-2"/>
    <n v="7.1855413927168887E-3"/>
    <n v="0"/>
    <n v="0"/>
    <n v="0"/>
    <n v="0"/>
    <n v="1.3489367643365946"/>
    <n v="1.3489367643365946"/>
    <n v="0.1641886048200005"/>
    <n v="0.33012810770724627"/>
    <n v="0.49548420960050765"/>
    <n v="0.66032399423072763"/>
    <n v="0.82470616225083182"/>
    <n v="0.97132813704924126"/>
    <n v="1.0865117632988921"/>
    <n v="1.1765942994246634"/>
    <n v="1.2466323395804413"/>
    <n v="1.3006683099307887"/>
    <n v="1.3419497293951093"/>
    <n v="1.3489367643365946"/>
    <n v="1.3489367643365946"/>
    <n v="1.3489367643365946"/>
    <n v="1.3489367643365946"/>
    <n v="1.3489367643365946"/>
    <n v="1.3489367643365946"/>
    <n v="1.3489367643365946"/>
    <n v="1.3489367643365946"/>
    <n v="1.3489367643365946"/>
  </r>
  <r>
    <x v="69"/>
    <s v="Under $60"/>
    <n v="56.198898387086324"/>
    <s v="HVAC"/>
    <s v="Rural"/>
    <s v="SC-Retro"/>
    <s v="M_Input"/>
    <x v="4"/>
    <s v="Single Family"/>
    <s v="SF Performance-based Duct Sealing - Heat Pump + HZ1"/>
    <n v="0.37484091682047788"/>
    <n v="0.37862722095987417"/>
    <n v="0.37736562061901241"/>
    <n v="0.37624908835087667"/>
    <n v="0.37525949581116724"/>
    <n v="0.33685320913476485"/>
    <n v="0.26886801258175891"/>
    <n v="0.21458709056958628"/>
    <n v="0.17124101607039771"/>
    <n v="0.13663665829728325"/>
    <n v="0.10905503620326627"/>
    <n v="8.7049954362346513E-2"/>
    <n v="6.9476871071123755E-2"/>
    <n v="5.5440708970990446E-2"/>
    <n v="4.4252424794414102E-2"/>
    <n v="3.532295168393363E-2"/>
    <n v="2.4040156767165405E-4"/>
    <n v="8.5669601295723576E-5"/>
    <n v="2.9141585825510753E-5"/>
    <n v="9.4818883665025643E-6"/>
    <n v="3.3127512202878964"/>
    <n v="43.400378090184354"/>
    <n v="56.198898387086324"/>
    <s v="R-All-HVAC-ASHP-All-All-E"/>
    <n v="0"/>
    <n v="3.3127512202878964"/>
    <n v="0.37484091682047788"/>
    <n v="0.75346813778035204"/>
    <n v="1.1308337583993644"/>
    <n v="1.5070828467502411"/>
    <n v="1.8823423425614083"/>
    <n v="2.2191955516961732"/>
    <n v="2.4880635642779323"/>
    <n v="2.7026506548475187"/>
    <n v="2.8738916709179163"/>
    <n v="3.0105283292151994"/>
    <n v="3.1195833654184657"/>
    <n v="3.2066333197808121"/>
    <n v="3.2761101908519357"/>
    <n v="3.3127512202878964"/>
    <n v="3.3127512202878964"/>
    <n v="3.3127512202878964"/>
    <n v="3.3127512202878964"/>
    <n v="3.3127512202878964"/>
    <n v="3.3127512202878964"/>
    <n v="3.3127512202878964"/>
    <n v="0.3550566453304474"/>
    <n v="0.35884294946984369"/>
    <n v="0.35758134912898193"/>
    <n v="0.35646481686084619"/>
    <n v="0.35547522432113676"/>
    <n v="0.31706893764473437"/>
    <n v="0.24908374109172843"/>
    <n v="0.19480281907955577"/>
    <n v="0.15145674458036723"/>
    <n v="0.11685238680725275"/>
    <n v="8.9270764713235778E-2"/>
    <n v="6.7265682872316018E-2"/>
    <n v="4.9692599581093261E-2"/>
    <n v="3.5656437480959952E-2"/>
    <n v="2.4468153304383608E-2"/>
    <n v="1.5538680193903136E-2"/>
    <n v="0"/>
    <n v="0"/>
    <n v="0"/>
    <n v="0"/>
    <n v="2.9170657904872863"/>
    <n v="2.9170657904872863"/>
    <n v="0.3550566453304474"/>
    <n v="0.71389959480029108"/>
    <n v="1.071480943929273"/>
    <n v="1.4279457607901191"/>
    <n v="1.7834209851112559"/>
    <n v="2.1004899227559903"/>
    <n v="2.3495736638477189"/>
    <n v="2.5443764829272748"/>
    <n v="2.695833227507642"/>
    <n v="2.8126856143148946"/>
    <n v="2.9019563790281304"/>
    <n v="2.9170657904872863"/>
    <n v="2.9170657904872863"/>
    <n v="2.9170657904872863"/>
    <n v="2.9170657904872863"/>
    <n v="2.9170657904872863"/>
    <n v="2.9170657904872863"/>
    <n v="2.9170657904872863"/>
    <n v="2.9170657904872863"/>
    <n v="2.9170657904872863"/>
  </r>
  <r>
    <x v="69"/>
    <s v="Under $5"/>
    <n v="1.4445454814529457"/>
    <s v="HVAC"/>
    <s v="Rural"/>
    <s v="SC-Retro"/>
    <s v="M_Input"/>
    <x v="4"/>
    <s v="Manufactured"/>
    <s v="MH Performance-based Duct Sealing - Heat Pump + HZ23"/>
    <n v="9.4924264574407918E-2"/>
    <n v="9.4223784649232645E-2"/>
    <n v="9.3196016691740616E-2"/>
    <n v="9.2188379682728513E-2"/>
    <n v="9.1194870901120398E-2"/>
    <n v="8.119274440567821E-2"/>
    <n v="6.4256162008455589E-2"/>
    <n v="5.0852684879118024E-2"/>
    <n v="4.0246063748499462E-2"/>
    <n v="3.1852267938489096E-2"/>
    <n v="2.5209300463161766E-2"/>
    <n v="1.9951869779012706E-2"/>
    <n v="1.5790946208120341E-2"/>
    <n v="1.2498087492788119E-2"/>
    <n v="9.891905023111075E-3"/>
    <n v="7.8291871569674213E-3"/>
    <n v="5.2831940696055268E-5"/>
    <n v="1.8667465838595088E-5"/>
    <n v="6.2960899334427809E-6"/>
    <n v="2.0311943011644884E-6"/>
    <n v="0.70965203762533247"/>
    <n v="-1.1008101500904337"/>
    <n v="1.4445454814529457"/>
    <s v="R-All-HVAC-ASHP-All-All-E"/>
    <n v="0"/>
    <n v="0.70965203762533247"/>
    <n v="9.4924264574407918E-2"/>
    <n v="0.18914804922364056"/>
    <n v="0.28234406591538119"/>
    <n v="0.37453244559810972"/>
    <n v="0.4657273164992301"/>
    <n v="0.5469200609049083"/>
    <n v="0.61117622291336393"/>
    <n v="0.66202890779248191"/>
    <n v="0.7022749715409814"/>
    <n v="0.70965203762533247"/>
    <n v="0.70965203762533247"/>
    <n v="0.70965203762533247"/>
    <n v="0.70965203762533247"/>
    <n v="0.70965203762533247"/>
    <n v="0.70965203762533247"/>
    <n v="0.70965203762533247"/>
    <n v="0.70965203762533247"/>
    <n v="0.70965203762533247"/>
    <n v="0.70965203762533247"/>
    <n v="0.70965203762533247"/>
    <n v="9.0686110954585911E-2"/>
    <n v="8.9985631029410637E-2"/>
    <n v="8.8957863071918608E-2"/>
    <n v="8.7950226062906506E-2"/>
    <n v="8.695671728129839E-2"/>
    <n v="7.6954590785856203E-2"/>
    <n v="6.0018008388633581E-2"/>
    <n v="4.6614531259296016E-2"/>
    <n v="3.6007910128677455E-2"/>
    <n v="2.7614114318667088E-2"/>
    <n v="2.0971146843339762E-2"/>
    <n v="1.5713716159190698E-2"/>
    <n v="1.1552792588298335E-2"/>
    <n v="8.2599338729661131E-3"/>
    <n v="5.6537514032890691E-3"/>
    <n v="3.5910335371454154E-3"/>
    <n v="0"/>
    <n v="0"/>
    <n v="0"/>
    <n v="0"/>
    <n v="0.62488896522889237"/>
    <n v="0.62488896522889237"/>
    <n v="9.0686110954585911E-2"/>
    <n v="0.18067174198399655"/>
    <n v="0.26962960505591516"/>
    <n v="0.35757983111882163"/>
    <n v="0.44453654840012002"/>
    <n v="0.52149113918597623"/>
    <n v="0.58150914757460981"/>
    <n v="0.62488896522889237"/>
    <n v="0.62488896522889237"/>
    <n v="0.62488896522889237"/>
    <n v="0.62488896522889237"/>
    <n v="0.62488896522889237"/>
    <n v="0.62488896522889237"/>
    <n v="0.62488896522889237"/>
    <n v="0.62488896522889237"/>
    <n v="0.62488896522889237"/>
    <n v="0.62488896522889237"/>
    <n v="0.62488896522889237"/>
    <n v="0.62488896522889237"/>
    <n v="0.62488896522889237"/>
  </r>
  <r>
    <x v="69"/>
    <s v="Under $15"/>
    <n v="10.441092864352184"/>
    <s v="HVAC"/>
    <s v="Rural"/>
    <s v="SC-Retro"/>
    <s v="M_Input"/>
    <x v="4"/>
    <s v="Manufactured"/>
    <s v="MH Performance-based Duct Sealing - Heat Pump + HZ1"/>
    <n v="4.8939609800703256E-2"/>
    <n v="4.8578467005813003E-2"/>
    <n v="4.8048586020894776E-2"/>
    <n v="4.752908384447134E-2"/>
    <n v="4.701686568483144E-2"/>
    <n v="4.1860121304889329E-2"/>
    <n v="3.3128215531441789E-2"/>
    <n v="2.6217854480730194E-2"/>
    <n v="2.0749453943062886E-2"/>
    <n v="1.6421908256715408E-2"/>
    <n v="1.2997028036479997E-2"/>
    <n v="1.0286481819555524E-2"/>
    <n v="8.1412560768751637E-3"/>
    <n v="6.4435740207673389E-3"/>
    <n v="5.0999180682321571E-3"/>
    <n v="4.0364533371582646E-3"/>
    <n v="2.7238289116815808E-5"/>
    <n v="9.6242883545616364E-6"/>
    <n v="3.2460423685589285E-6"/>
    <n v="1.0472122904937686E-6"/>
    <n v="0.36587161324209166"/>
    <n v="4.9556392721884857"/>
    <n v="10.441092864352184"/>
    <s v="R-All-HVAC-ASHP-All-All-E"/>
    <n v="0"/>
    <n v="0.36587161324209166"/>
    <n v="4.8939609800703256E-2"/>
    <n v="9.7518076806516252E-2"/>
    <n v="0.14556666282741104"/>
    <n v="0.1930957466718824"/>
    <n v="0.24011261235671383"/>
    <n v="0.28197273366160314"/>
    <n v="0.31510094919304493"/>
    <n v="0.34131880367377515"/>
    <n v="0.36206825761683803"/>
    <n v="0.36587161324209166"/>
    <n v="0.36587161324209166"/>
    <n v="0.36587161324209166"/>
    <n v="0.36587161324209166"/>
    <n v="0.36587161324209166"/>
    <n v="0.36587161324209166"/>
    <n v="0.36587161324209166"/>
    <n v="0.36587161324209166"/>
    <n v="0.36587161324209166"/>
    <n v="0.36587161324209166"/>
    <n v="0.36587161324209166"/>
    <n v="4.6754566963031943E-2"/>
    <n v="4.6393424168141691E-2"/>
    <n v="4.5863543183223464E-2"/>
    <n v="4.5344041006800027E-2"/>
    <n v="4.4831822847160127E-2"/>
    <n v="3.9675078467218017E-2"/>
    <n v="3.0943172693770473E-2"/>
    <n v="2.4032811643058878E-2"/>
    <n v="1.856441110539157E-2"/>
    <n v="1.4236865419044092E-2"/>
    <n v="1.0811985198808681E-2"/>
    <n v="8.1014389818842084E-3"/>
    <n v="5.9562132392038478E-3"/>
    <n v="4.2585311830960239E-3"/>
    <n v="2.9148752305608416E-3"/>
    <n v="1.8514104994869491E-3"/>
    <n v="0"/>
    <n v="0"/>
    <n v="0"/>
    <n v="0"/>
    <n v="0.32217075648866533"/>
    <n v="0.32217075648866533"/>
    <n v="4.6754566963031943E-2"/>
    <n v="9.3147991131173641E-2"/>
    <n v="0.13901153431439711"/>
    <n v="0.18435557532119715"/>
    <n v="0.22918739816835726"/>
    <n v="0.26886247663557528"/>
    <n v="0.29980564932934572"/>
    <n v="0.32217075648866533"/>
    <n v="0.32217075648866533"/>
    <n v="0.32217075648866533"/>
    <n v="0.32217075648866533"/>
    <n v="0.32217075648866533"/>
    <n v="0.32217075648866533"/>
    <n v="0.32217075648866533"/>
    <n v="0.32217075648866533"/>
    <n v="0.32217075648866533"/>
    <n v="0.32217075648866533"/>
    <n v="0.32217075648866533"/>
    <n v="0.32217075648866533"/>
    <n v="0.32217075648866533"/>
  </r>
  <r>
    <x v="70"/>
    <s v="Over $160"/>
    <n v="367.10977154565961"/>
    <s v="Whole Bldg/Meter Level"/>
    <s v="Rural"/>
    <s v="SC-NR"/>
    <s v="M_Input"/>
    <x v="4"/>
    <s v="Single Family"/>
    <s v="EVSE Level 2"/>
    <n v="1.0938397684134892E-3"/>
    <n v="2.2455514086344038E-3"/>
    <n v="3.9905457943337662E-3"/>
    <n v="6.4279256968486935E-3"/>
    <n v="9.63247334292687E-3"/>
    <n v="1.3665440322221762E-2"/>
    <n v="1.8549082739044126E-2"/>
    <n v="2.4302669202495141E-2"/>
    <n v="3.0950829308610726E-2"/>
    <n v="3.8544255526169968E-2"/>
    <n v="4.71112457691071E-2"/>
    <n v="5.6363710521048556E-2"/>
    <n v="6.6216747016474189E-2"/>
    <n v="7.6568084086444846E-2"/>
    <n v="8.7281517977293568E-2"/>
    <n v="9.7826221676484415E-2"/>
    <n v="0.10484468935185183"/>
    <n v="0.11134113888526051"/>
    <n v="0.11802888938741307"/>
    <n v="0.12354629557823898"/>
    <n v="1.9237119805020586"/>
    <n v="246.40226992490361"/>
    <n v="367.10977154565961"/>
    <s v="System-System-Load-Shape-2015"/>
    <n v="0"/>
    <n v="1.038531153359316"/>
    <n v="1.0938397684134892E-3"/>
    <n v="3.339391177047893E-3"/>
    <n v="7.3299369713816596E-3"/>
    <n v="1.3757862668230352E-2"/>
    <n v="2.3390336011157222E-2"/>
    <n v="3.7055776333378983E-2"/>
    <n v="5.5604859072423109E-2"/>
    <n v="7.9907528274918246E-2"/>
    <n v="0.11085835758352897"/>
    <n v="0.14940261310969893"/>
    <n v="0.19651385887880604"/>
    <n v="0.25287756939985462"/>
    <n v="0.31909431641632879"/>
    <n v="0.39566240050277363"/>
    <n v="0.48294391848006718"/>
    <n v="0.5807701401565516"/>
    <n v="0.68561482950840347"/>
    <n v="0.796955968393664"/>
    <n v="0.91498485778107708"/>
    <n v="1.038531153359316"/>
    <n v="0"/>
    <n v="0"/>
    <n v="0"/>
    <n v="3.2668826856329259E-4"/>
    <n v="3.5312359146414691E-3"/>
    <n v="7.5642028939363615E-3"/>
    <n v="1.2447845310758725E-2"/>
    <n v="1.8201431774209742E-2"/>
    <n v="2.4849591880325324E-2"/>
    <n v="3.2443018097884566E-2"/>
    <n v="4.1010008340821698E-2"/>
    <n v="5.0262473092763153E-2"/>
    <n v="6.0115509588188787E-2"/>
    <n v="7.0466846658159443E-2"/>
    <n v="8.1180280549008166E-2"/>
    <n v="9.1724984248199012E-2"/>
    <n v="9.8743451923566428E-2"/>
    <n v="0.10523990145697511"/>
    <n v="0.11192765195912767"/>
    <n v="0.11744505814995358"/>
    <n v="1.8016872319363506"/>
    <n v="0.92748018010708255"/>
    <n v="0"/>
    <n v="0"/>
    <n v="0"/>
    <n v="3.2668826856329259E-4"/>
    <n v="3.8579241832047617E-3"/>
    <n v="1.1422127077141124E-2"/>
    <n v="2.3869972387899847E-2"/>
    <n v="4.2071404162109589E-2"/>
    <n v="6.6920996042434913E-2"/>
    <n v="9.9364014140319479E-2"/>
    <n v="0.14037402248114117"/>
    <n v="0.19063649557390433"/>
    <n v="0.25075200516209312"/>
    <n v="0.32121885182025256"/>
    <n v="0.40239913236926073"/>
    <n v="0.49412411661745975"/>
    <n v="0.59286756854102618"/>
    <n v="0.69810746999800133"/>
    <n v="0.81003512195712901"/>
    <n v="0.92748018010708255"/>
  </r>
  <r>
    <x v="71"/>
    <s v="Under $40"/>
    <n v="36.770262728615364"/>
    <s v="HVAC"/>
    <s v="Rural"/>
    <s v="SC-NR"/>
    <s v="M_Input"/>
    <x v="4"/>
    <s v="Single Family"/>
    <s v="Install Ductless Heat Pump in House with Existing FAF - Single Family Home + HZ1"/>
    <n v="6.6864890377126715E-2"/>
    <n v="7.8721404704487505E-2"/>
    <n v="8.812751083769349E-2"/>
    <n v="9.5577872609367023E-2"/>
    <n v="0.10146732217006212"/>
    <n v="0.10611100768208553"/>
    <n v="0.10976047487374717"/>
    <n v="0.11261650306860495"/>
    <n v="0.1148393506906067"/>
    <n v="0.116556933055961"/>
    <n v="0.1178713497506509"/>
    <n v="0.11886409467464616"/>
    <n v="0.11860275771769462"/>
    <n v="0.11833649319644032"/>
    <n v="0.11806881648999069"/>
    <n v="0.11780104625600808"/>
    <n v="0.11753354584283748"/>
    <n v="0.11726665286460333"/>
    <n v="0.11700036594195375"/>
    <n v="0.11673468369866903"/>
    <n v="1.7564834426390228"/>
    <n v="32.616498966769001"/>
    <n v="36.770262728615364"/>
    <s v="R-All-HVAC-ERconvertDHP-HZ1-All-N"/>
    <n v="0"/>
    <n v="1.7564834426390228"/>
    <n v="6.6864890377126715E-2"/>
    <n v="0.14558629508161422"/>
    <n v="0.23371380591930771"/>
    <n v="0.32929167852867475"/>
    <n v="0.43075900069873685"/>
    <n v="0.53687000838082244"/>
    <n v="0.64663048325456962"/>
    <n v="0.75924698632317456"/>
    <n v="0.87408633701378124"/>
    <n v="0.99064327006974229"/>
    <n v="1.1085146198203932"/>
    <n v="1.2273787144950394"/>
    <n v="1.3459814722127341"/>
    <n v="1.4643179654091745"/>
    <n v="1.5823867818991653"/>
    <n v="1.7001878281551734"/>
    <n v="1.7564834426390228"/>
    <n v="1.7564834426390228"/>
    <n v="1.7564834426390228"/>
    <n v="1.7564834426390228"/>
    <n v="6.6074391424696649E-2"/>
    <n v="7.7930905752057439E-2"/>
    <n v="8.7337011885263424E-2"/>
    <n v="9.4787373656936957E-2"/>
    <n v="0.10067682321763205"/>
    <n v="0.10532050872965547"/>
    <n v="0.1089699759213171"/>
    <n v="0.11182600411617488"/>
    <n v="0.11404885173817664"/>
    <n v="0.11576643410353094"/>
    <n v="0.11708085079822084"/>
    <n v="0.1180735957222161"/>
    <n v="0.11781225876526455"/>
    <n v="0.11754599424401026"/>
    <n v="0.11727831753756063"/>
    <n v="0.11701054730357802"/>
    <n v="0.11674304689040742"/>
    <n v="0.11647615391217327"/>
    <n v="0.11620986698952368"/>
    <n v="0.11594418474623897"/>
    <n v="1.7406734635904213"/>
    <n v="1.7406734635904213"/>
    <n v="6.6074391424696649E-2"/>
    <n v="0.14400529717675409"/>
    <n v="0.23134230906201753"/>
    <n v="0.32612968271895448"/>
    <n v="0.42680650593658653"/>
    <n v="0.53212701466624202"/>
    <n v="0.64109699058755909"/>
    <n v="0.75292299470373392"/>
    <n v="0.8669718464419105"/>
    <n v="0.98273828054544143"/>
    <n v="1.0998191313436623"/>
    <n v="1.2178927270658784"/>
    <n v="1.3357049858311429"/>
    <n v="1.4532509800751532"/>
    <n v="1.5705292976127139"/>
    <n v="1.6875398449162919"/>
    <n v="1.7406734635904213"/>
    <n v="1.7406734635904213"/>
    <n v="1.7406734635904213"/>
    <n v="1.7406734635904213"/>
  </r>
  <r>
    <x v="71"/>
    <s v="Under $35"/>
    <n v="32.803789349553831"/>
    <s v="HVAC"/>
    <s v="Rural"/>
    <s v="SC-NR"/>
    <s v="M_Input"/>
    <x v="4"/>
    <s v="Single Family"/>
    <s v="Install Ductless Heat Pump in House with Existing FAF - Single Family Home + HZ23"/>
    <n v="3.6991070009490298E-2"/>
    <n v="4.3550344227667452E-2"/>
    <n v="4.8754000863125597E-2"/>
    <n v="5.2875698398821898E-2"/>
    <n v="5.6133866322051744E-2"/>
    <n v="5.8702851254330564E-2"/>
    <n v="6.0721813606959711E-2"/>
    <n v="6.2301828743591164E-2"/>
    <n v="6.3531555010128568E-2"/>
    <n v="6.4481757861962155E-2"/>
    <n v="6.5208920947113183E-2"/>
    <n v="6.5758128412764502E-2"/>
    <n v="6.5613551286919564E-2"/>
    <n v="6.5466248128397811E-2"/>
    <n v="6.5318163719190803E-2"/>
    <n v="6.5170027568576594E-2"/>
    <n v="6.5022040688536106E-2"/>
    <n v="6.4874389854335704E-2"/>
    <n v="6.4727074302888821E-2"/>
    <n v="6.4580093272841602E-2"/>
    <n v="0.97172374964959407"/>
    <n v="32.536475286389098"/>
    <n v="32.803789349553831"/>
    <s v="R-All-HVAC-ERconvertDHP-HZ2-All-N"/>
    <n v="0"/>
    <n v="0.97172374964959407"/>
    <n v="3.6991070009490298E-2"/>
    <n v="8.0541414237157744E-2"/>
    <n v="0.12929541510028333"/>
    <n v="0.18217111349910522"/>
    <n v="0.23830497982115698"/>
    <n v="0.29700783107548756"/>
    <n v="0.35772964468244728"/>
    <n v="0.42003147342603842"/>
    <n v="0.483563028436167"/>
    <n v="0.54804478629812914"/>
    <n v="0.61325370724524231"/>
    <n v="0.67901183565800682"/>
    <n v="0.74462538694492642"/>
    <n v="0.81009163507332427"/>
    <n v="0.87540979879251513"/>
    <n v="0.94057982636109172"/>
    <n v="0.97172374964959407"/>
    <n v="0.97172374964959407"/>
    <n v="0.97172374964959407"/>
    <n v="0.97172374964959407"/>
    <n v="3.655374928815442E-2"/>
    <n v="4.3113023506331574E-2"/>
    <n v="4.831668014178972E-2"/>
    <n v="5.243837767748602E-2"/>
    <n v="5.5696545600715866E-2"/>
    <n v="5.8265530532994686E-2"/>
    <n v="6.0284492885623833E-2"/>
    <n v="6.1864508022255287E-2"/>
    <n v="6.3094234288792683E-2"/>
    <n v="6.404443714062627E-2"/>
    <n v="6.4771600225777298E-2"/>
    <n v="6.5320807691428617E-2"/>
    <n v="6.5176230565583679E-2"/>
    <n v="6.5028927407061926E-2"/>
    <n v="6.4880842997854918E-2"/>
    <n v="6.4732706847240709E-2"/>
    <n v="6.4584719967200221E-2"/>
    <n v="6.4437069132999819E-2"/>
    <n v="6.4289753581552936E-2"/>
    <n v="6.4142772551505717E-2"/>
    <n v="0.96297733522287654"/>
    <n v="0.96297733522287654"/>
    <n v="3.655374928815442E-2"/>
    <n v="7.9666772794486002E-2"/>
    <n v="0.12798345293627572"/>
    <n v="0.18042183061376174"/>
    <n v="0.23611837621447762"/>
    <n v="0.29438390674747228"/>
    <n v="0.3546683996330961"/>
    <n v="0.41653290765535139"/>
    <n v="0.47962714194414408"/>
    <n v="0.54367157908477037"/>
    <n v="0.6084431793105477"/>
    <n v="0.67376398700197626"/>
    <n v="0.7389402175675599"/>
    <n v="0.8039691449746218"/>
    <n v="0.8688499879724767"/>
    <n v="0.93358269481971745"/>
    <n v="0.96297733522287654"/>
    <n v="0.96297733522287654"/>
    <n v="0.96297733522287654"/>
    <n v="0.96297733522287654"/>
  </r>
  <r>
    <x v="71"/>
    <s v="Under $30"/>
    <n v="29.38109509275267"/>
    <s v="HVAC"/>
    <s v="Rural"/>
    <s v="SC-NR"/>
    <s v="M_Input"/>
    <x v="4"/>
    <s v="Manufactured"/>
    <s v="Install Ductless Heat Pump in House with Existing FAF - Manufactured Home + HZ1"/>
    <n v="0.33979988514505227"/>
    <n v="0.39667876907362476"/>
    <n v="0.4403303866142681"/>
    <n v="0.47352786859621621"/>
    <n v="0.49846585463190279"/>
    <n v="0.51688113888890375"/>
    <n v="0.53014815521789316"/>
    <n v="0.53935454887877754"/>
    <n v="0.54536098779695719"/>
    <n v="0.54884850018942688"/>
    <n v="0.55035593993133791"/>
    <n v="0.55030963851888037"/>
    <n v="0.5444678630231381"/>
    <n v="0.53866305496108891"/>
    <n v="0.53291106243026853"/>
    <n v="0.52721736284307852"/>
    <n v="0.52158299801571395"/>
    <n v="0.51600884756906851"/>
    <n v="0.51049426799286901"/>
    <n v="0.50503862265402932"/>
    <n v="7.5992151644912873"/>
    <n v="19.347021646083935"/>
    <n v="29.38109509275267"/>
    <s v="R-All-HVAC-ERconvertDHP-HZ1-All-N"/>
    <n v="0"/>
    <n v="7.5992151644912873"/>
    <n v="0.33979988514505227"/>
    <n v="0.73647865421867698"/>
    <n v="1.176809040832945"/>
    <n v="1.6503369094291611"/>
    <n v="2.1488027640610641"/>
    <n v="2.6656839029499677"/>
    <n v="3.195832058167861"/>
    <n v="3.7351866070466384"/>
    <n v="4.2805475948435951"/>
    <n v="4.8293960950330224"/>
    <n v="5.3797520349643602"/>
    <n v="5.930061673483241"/>
    <n v="6.4745295365063793"/>
    <n v="7.013192591467468"/>
    <n v="7.5461036538977364"/>
    <n v="7.5992151644912873"/>
    <n v="7.5992151644912873"/>
    <n v="7.5992151644912873"/>
    <n v="7.5992151644912873"/>
    <n v="7.5992151644912873"/>
    <n v="0.33637988613965564"/>
    <n v="0.39325877006822813"/>
    <n v="0.43691038760887146"/>
    <n v="0.47010786959081957"/>
    <n v="0.49504585562650616"/>
    <n v="0.51346113988350717"/>
    <n v="0.52672815621249658"/>
    <n v="0.53593454987338096"/>
    <n v="0.54194098879156061"/>
    <n v="0.5454285011840303"/>
    <n v="0.54693594092594133"/>
    <n v="0.54688963951348379"/>
    <n v="0.54104786401774152"/>
    <n v="0.53524305595569233"/>
    <n v="0.52949106342487195"/>
    <n v="0.52379736383768194"/>
    <n v="0.51816299901031737"/>
    <n v="0.51258884856367193"/>
    <n v="0.50707426898747243"/>
    <n v="0.50161862364863274"/>
    <n v="7.5308151843833553"/>
    <n v="7.5308151843833553"/>
    <n v="0.33637988613965564"/>
    <n v="0.72963865620788382"/>
    <n v="1.1665490438167554"/>
    <n v="1.636656913407575"/>
    <n v="2.1317027690340811"/>
    <n v="2.6451639089175885"/>
    <n v="3.171892065130085"/>
    <n v="3.7078266150034658"/>
    <n v="4.2497676037950267"/>
    <n v="4.7951961049790572"/>
    <n v="5.3421320459049983"/>
    <n v="5.8890216854184825"/>
    <n v="6.4300695494362241"/>
    <n v="6.9653126053919161"/>
    <n v="7.4948036688167878"/>
    <n v="7.5308151843833553"/>
    <n v="7.5308151843833553"/>
    <n v="7.5308151843833553"/>
    <n v="7.5308151843833553"/>
    <n v="7.5308151843833553"/>
  </r>
  <r>
    <x v="71"/>
    <s v="Under $30"/>
    <n v="27.506093074118169"/>
    <s v="HVAC"/>
    <s v="Rural"/>
    <s v="SC-NR"/>
    <s v="M_Input"/>
    <x v="4"/>
    <s v="Manufactured"/>
    <s v="Install Ductless Heat Pump in House with Existing FAF - Manufactured Home + HZ23"/>
    <n v="0.36891345923075325"/>
    <n v="0.43066564557512732"/>
    <n v="0.4780572720351019"/>
    <n v="0.5140990673714454"/>
    <n v="0.54117370481797122"/>
    <n v="0.56116678461276825"/>
    <n v="0.57557050015701905"/>
    <n v="0.58556568461985958"/>
    <n v="0.59208674673857697"/>
    <n v="0.59587306426563236"/>
    <n v="0.59750965931490052"/>
    <n v="0.59745939086283884"/>
    <n v="0.59111710029595477"/>
    <n v="0.58481494448025473"/>
    <n v="0.57857012935588059"/>
    <n v="0.57238860163218996"/>
    <n v="0.56627149238671803"/>
    <n v="0.56021975660503331"/>
    <n v="0.55423269564181232"/>
    <n v="0.54830961831814473"/>
    <n v="8.2503051835186856"/>
    <n v="18.854528686009058"/>
    <n v="27.506093074118169"/>
    <s v="R-All-HVAC-ERconvertDHP-HZ2-All-N"/>
    <n v="0"/>
    <n v="8.2503051835186856"/>
    <n v="0.36891345923075325"/>
    <n v="0.79957910480588057"/>
    <n v="1.2776363768409824"/>
    <n v="1.7917354442124278"/>
    <n v="2.332909149030399"/>
    <n v="2.8940759336431672"/>
    <n v="3.469646433800186"/>
    <n v="4.0552121184200454"/>
    <n v="4.6472988651586222"/>
    <n v="5.2431719294242543"/>
    <n v="5.8406815887391552"/>
    <n v="6.4381409796019939"/>
    <n v="7.0292580798979483"/>
    <n v="7.6140730243782029"/>
    <n v="8.1926431537340836"/>
    <n v="8.2503051835186856"/>
    <n v="8.2503051835186856"/>
    <n v="8.2503051835186856"/>
    <n v="8.2503051835186856"/>
    <n v="8.2503051835186856"/>
    <n v="0.36520043954239162"/>
    <n v="0.42695262588676569"/>
    <n v="0.47434425234674027"/>
    <n v="0.51038604768308382"/>
    <n v="0.53746068512960965"/>
    <n v="0.55745376492440668"/>
    <n v="0.57185748046865748"/>
    <n v="0.58185266493149801"/>
    <n v="0.5883737270502154"/>
    <n v="0.59216004457727078"/>
    <n v="0.59379663962653895"/>
    <n v="0.59374637117447726"/>
    <n v="0.58740408060759319"/>
    <n v="0.58110192479189315"/>
    <n v="0.57485710966751902"/>
    <n v="0.56867558194382839"/>
    <n v="0.56255847269835646"/>
    <n v="0.55650673691667174"/>
    <n v="0.55051967595345075"/>
    <n v="0.54459659862978316"/>
    <n v="8.1760447897514528"/>
    <n v="8.1760447897514528"/>
    <n v="0.36520043954239162"/>
    <n v="0.79215306542915731"/>
    <n v="1.2664973177758976"/>
    <n v="1.7768833654589815"/>
    <n v="2.3143440505885913"/>
    <n v="2.871797815512998"/>
    <n v="3.4436552959816553"/>
    <n v="4.0255079609131537"/>
    <n v="4.6138816879633691"/>
    <n v="5.2060417325406396"/>
    <n v="5.7998383721671782"/>
    <n v="6.3935847433416555"/>
    <n v="6.9809888239492484"/>
    <n v="7.5620907487411415"/>
    <n v="8.1369478584086607"/>
    <n v="8.1760447897514528"/>
    <n v="8.1760447897514528"/>
    <n v="8.1760447897514528"/>
    <n v="8.1760447897514528"/>
    <n v="8.1760447897514528"/>
  </r>
  <r>
    <x v="72"/>
    <s v="Under $85"/>
    <n v="81.742403903706958"/>
    <s v="Water Heating"/>
    <s v="Rural"/>
    <s v="SC-New"/>
    <s v="M_Input"/>
    <x v="4"/>
    <s v="Single Family"/>
    <s v="Single Family GFHX DHW &amp; Shower Preheat, Electric Resistance"/>
    <n v="4.981714594290163E-3"/>
    <n v="7.6045275202293889E-3"/>
    <n v="1.1183787966972262E-2"/>
    <n v="1.6016532823578448E-2"/>
    <n v="2.1863872175794139E-2"/>
    <n v="2.9485623065581237E-2"/>
    <n v="3.783144773148453E-2"/>
    <n v="4.5985540817960718E-2"/>
    <n v="5.3215974290081701E-2"/>
    <n v="6.1213004024845113E-2"/>
    <n v="6.8913241517507773E-2"/>
    <n v="7.4370784436526866E-2"/>
    <n v="7.618943134134204E-2"/>
    <n v="7.8934282782430462E-2"/>
    <n v="8.0831259974962641E-2"/>
    <n v="8.2198746067048842E-2"/>
    <n v="8.2744834824821353E-2"/>
    <n v="8.3295886938875754E-2"/>
    <n v="8.385195065653786E-2"/>
    <n v="8.4413074715567693E-2"/>
    <n v="1.0851255182664388"/>
    <n v="56.511893275095289"/>
    <n v="81.742403903706958"/>
    <s v="R-All-WH-ERWH-All-All-R"/>
    <n v="0"/>
    <n v="1.0851255182664388"/>
    <n v="4.981714594290163E-3"/>
    <n v="1.2586242114519551E-2"/>
    <n v="2.3770030081491811E-2"/>
    <n v="3.9786562905070259E-2"/>
    <n v="6.1650435080864402E-2"/>
    <n v="9.1136058146445639E-2"/>
    <n v="0.12896750587793016"/>
    <n v="0.17495304669589087"/>
    <n v="0.22816902098597258"/>
    <n v="0.28938202501081767"/>
    <n v="0.35829526652832544"/>
    <n v="0.43266605096485233"/>
    <n v="0.50885548230619437"/>
    <n v="0.58778976508862479"/>
    <n v="0.66862102506358745"/>
    <n v="0.75081977113063625"/>
    <n v="0.83356460595545756"/>
    <n v="0.91686049289433336"/>
    <n v="1.0007124435508712"/>
    <n v="1.0851255182664388"/>
    <n v="1.8198380088069897E-3"/>
    <n v="4.4426509347462156E-3"/>
    <n v="8.0219113814890882E-3"/>
    <n v="1.2854656238095275E-2"/>
    <n v="1.8701995590310966E-2"/>
    <n v="2.6323746480098064E-2"/>
    <n v="3.466957114600136E-2"/>
    <n v="4.2823664232477548E-2"/>
    <n v="5.0054097704598524E-2"/>
    <n v="5.8051127439361944E-2"/>
    <n v="6.5751364932024603E-2"/>
    <n v="7.1208907851043696E-2"/>
    <n v="7.302755475585887E-2"/>
    <n v="7.5772406196947292E-2"/>
    <n v="7.7669383389479471E-2"/>
    <n v="7.9036869481565672E-2"/>
    <n v="7.9582958239338183E-2"/>
    <n v="8.0134010353392585E-2"/>
    <n v="8.069007407105469E-2"/>
    <n v="8.1251198130084523E-2"/>
    <n v="1.0218879865567754"/>
    <n v="1.0218879865567754"/>
    <n v="1.8198380088069897E-3"/>
    <n v="6.2624889435532053E-3"/>
    <n v="1.4284400325042294E-2"/>
    <n v="2.713905656313757E-2"/>
    <n v="4.5841052153448539E-2"/>
    <n v="7.2164798633546606E-2"/>
    <n v="0.10683436977954797"/>
    <n v="0.14965803401202551"/>
    <n v="0.19971213171662405"/>
    <n v="0.25776325915598597"/>
    <n v="0.32351462408801057"/>
    <n v="0.3947235319390543"/>
    <n v="0.46775108669491317"/>
    <n v="0.54352349289186042"/>
    <n v="0.6211928762813399"/>
    <n v="0.70022974576290553"/>
    <n v="0.77981270400224367"/>
    <n v="0.8599467143556363"/>
    <n v="0.94063678842669096"/>
    <n v="1.0218879865567754"/>
  </r>
  <r>
    <x v="72"/>
    <s v="Under $85"/>
    <n v="71.749805325966349"/>
    <s v="Water Heating"/>
    <s v="Rural"/>
    <s v="SC-New"/>
    <s v="M_Input"/>
    <x v="4"/>
    <s v="Multifamily - Low Rise"/>
    <s v="Multifamily GFHX DHW &amp; Shower Preheat, Electric Resistance"/>
    <n v="5.5450207219295952E-4"/>
    <n v="8.4589255581791404E-4"/>
    <n v="1.2644287586488516E-3"/>
    <n v="1.8337459570087545E-3"/>
    <n v="2.5689914681434616E-3"/>
    <n v="3.4530317658196513E-3"/>
    <n v="4.4103253054136194E-3"/>
    <n v="5.3782513150142071E-3"/>
    <n v="6.3538081756728815E-3"/>
    <n v="7.1798766018619613E-3"/>
    <n v="7.8868144667315725E-3"/>
    <n v="8.4110578384208184E-3"/>
    <n v="8.7608739284786279E-3"/>
    <n v="9.0104267625624786E-3"/>
    <n v="9.0249817943524498E-3"/>
    <n v="9.1098883730759174E-3"/>
    <n v="9.1072316567602212E-3"/>
    <n v="9.1091868748861497E-3"/>
    <n v="9.1156752718427464E-3"/>
    <n v="9.1266235414334696E-3"/>
    <n v="0.12250561448413871"/>
    <n v="49.426800347622496"/>
    <n v="71.749805325966349"/>
    <s v="R-All-WH-ERWH-All-All-R"/>
    <n v="0"/>
    <n v="0.12250561448413871"/>
    <n v="5.5450207219295952E-4"/>
    <n v="1.4003946280108735E-3"/>
    <n v="2.6648233866597253E-3"/>
    <n v="4.49856934366848E-3"/>
    <n v="7.0675608118119411E-3"/>
    <n v="1.0520592577631592E-2"/>
    <n v="1.4930917883045212E-2"/>
    <n v="2.0309169198059418E-2"/>
    <n v="2.6662977373732299E-2"/>
    <n v="3.3842853975594264E-2"/>
    <n v="4.172966844232584E-2"/>
    <n v="5.0140726280746659E-2"/>
    <n v="5.8901600209225288E-2"/>
    <n v="6.7912026971787762E-2"/>
    <n v="7.6937008766140208E-2"/>
    <n v="8.6046897139216122E-2"/>
    <n v="9.5154128795976345E-2"/>
    <n v="0.1042633156708625"/>
    <n v="0.11337899094270525"/>
    <n v="0.12250561448413871"/>
    <n v="1.9754093957998723E-4"/>
    <n v="4.8893142320494175E-4"/>
    <n v="9.074676260358793E-4"/>
    <n v="1.4767848243957822E-3"/>
    <n v="2.2120303355304891E-3"/>
    <n v="3.0960706332066792E-3"/>
    <n v="4.0533641728006473E-3"/>
    <n v="5.021290182401235E-3"/>
    <n v="5.9968470430599094E-3"/>
    <n v="6.8229154692489892E-3"/>
    <n v="7.5298533341186004E-3"/>
    <n v="8.0540967058078464E-3"/>
    <n v="8.4039127958656559E-3"/>
    <n v="8.6534656299495066E-3"/>
    <n v="8.6680206617394777E-3"/>
    <n v="8.7529272404629453E-3"/>
    <n v="8.7502705241472491E-3"/>
    <n v="8.7522257422731776E-3"/>
    <n v="8.7587141392297743E-3"/>
    <n v="8.7696624088204975E-3"/>
    <n v="0.11536639183187927"/>
    <n v="0.11536639183187929"/>
    <n v="1.9754093957998723E-4"/>
    <n v="6.8647236278492898E-4"/>
    <n v="1.5939399888208082E-3"/>
    <n v="3.0707248132165904E-3"/>
    <n v="5.282755148747079E-3"/>
    <n v="8.3788257819537582E-3"/>
    <n v="1.2432189954754405E-2"/>
    <n v="1.7453480137155641E-2"/>
    <n v="2.3450327180215551E-2"/>
    <n v="3.027324264946454E-2"/>
    <n v="3.780309598358314E-2"/>
    <n v="4.5857192689390987E-2"/>
    <n v="5.4261105485256644E-2"/>
    <n v="6.2914571115206153E-2"/>
    <n v="7.1582591776945634E-2"/>
    <n v="8.0335519017408583E-2"/>
    <n v="8.9085789541555827E-2"/>
    <n v="9.7838015283829002E-2"/>
    <n v="0.10659672942305878"/>
    <n v="0.11536639183187929"/>
  </r>
  <r>
    <x v="72"/>
    <s v="Over $160"/>
    <n v="154.23798394466178"/>
    <s v="Water Heating"/>
    <s v="Rural"/>
    <s v="SC-New"/>
    <s v="M_Input"/>
    <x v="4"/>
    <s v="Multifamily - High Rise"/>
    <s v="Multifamily GFHX DHW &amp; Shower Preheat, Heat Pump"/>
    <n v="3.9242318161439099E-6"/>
    <n v="6.1140821388149099E-6"/>
    <n v="9.1767622023390976E-6"/>
    <n v="1.3487482918077392E-5"/>
    <n v="1.8723715079880885E-5"/>
    <n v="2.517449737132809E-5"/>
    <n v="3.1596184345875323E-5"/>
    <n v="3.8532859402102294E-5"/>
    <n v="4.5131085157005476E-5"/>
    <n v="5.1519498890097222E-5"/>
    <n v="5.6875504553171467E-5"/>
    <n v="6.0517441048060077E-5"/>
    <n v="6.3225642469365677E-5"/>
    <n v="6.4152874092838168E-5"/>
    <n v="6.5444997152453631E-5"/>
    <n v="6.6014885594154415E-5"/>
    <n v="6.5957237991591528E-5"/>
    <n v="6.5940010627597498E-5"/>
    <n v="6.5962203298084398E-5"/>
    <n v="6.6022880673437441E-5"/>
    <n v="8.8349407682241895E-4"/>
    <n v="107.77561577279181"/>
    <n v="154.23798394466178"/>
    <s v="R-All-WH-HPWH-All-All-R"/>
    <n v="0"/>
    <n v="8.8349407682241895E-4"/>
    <n v="3.9242318161439099E-6"/>
    <n v="1.003831395495882E-5"/>
    <n v="1.9215076157297917E-5"/>
    <n v="3.2702559075375309E-5"/>
    <n v="5.1426274155256194E-5"/>
    <n v="7.6600771526584284E-5"/>
    <n v="1.081969558724596E-4"/>
    <n v="1.467298152745619E-4"/>
    <n v="1.9186090043156738E-4"/>
    <n v="2.4338039932166462E-4"/>
    <n v="3.0025590387483607E-4"/>
    <n v="3.6077334492289612E-4"/>
    <n v="4.2399898739226179E-4"/>
    <n v="4.8815186148509998E-4"/>
    <n v="5.5359685863755359E-4"/>
    <n v="6.19611744231708E-4"/>
    <n v="6.8556898222329955E-4"/>
    <n v="7.5150899285089711E-4"/>
    <n v="8.1747119614898156E-4"/>
    <n v="8.8349407682241895E-4"/>
    <n v="1.3498759578643238E-6"/>
    <n v="3.5397262805353238E-6"/>
    <n v="6.6024063440595115E-6"/>
    <n v="1.0913127059797805E-5"/>
    <n v="1.6149359221601298E-5"/>
    <n v="2.2600141513048503E-5"/>
    <n v="2.9021828487595736E-5"/>
    <n v="3.5958503543822711E-5"/>
    <n v="4.2556729298725893E-5"/>
    <n v="4.8945143031817638E-5"/>
    <n v="5.4301148694891883E-5"/>
    <n v="5.7943085189780493E-5"/>
    <n v="6.0651286611086094E-5"/>
    <n v="6.1578518234558577E-5"/>
    <n v="6.2870641294174041E-5"/>
    <n v="6.3440529735874824E-5"/>
    <n v="6.3382882133311937E-5"/>
    <n v="6.3365654769317908E-5"/>
    <n v="6.3387847439804807E-5"/>
    <n v="6.344852481515785E-5"/>
    <n v="8.3200695965682725E-4"/>
    <n v="8.3200695965682714E-4"/>
    <n v="1.3498759578643238E-6"/>
    <n v="4.8896022383996475E-6"/>
    <n v="1.149200858245916E-5"/>
    <n v="2.2405135642256965E-5"/>
    <n v="3.8554494863858263E-5"/>
    <n v="6.1154636376906769E-5"/>
    <n v="9.0176464864502508E-5"/>
    <n v="1.2613496840832523E-4"/>
    <n v="1.6869169770705113E-4"/>
    <n v="2.1763684073886877E-4"/>
    <n v="2.7193798943376065E-4"/>
    <n v="3.2988107462354115E-4"/>
    <n v="3.9053236123462725E-4"/>
    <n v="4.5211087946918582E-4"/>
    <n v="5.1498152076335981E-4"/>
    <n v="5.7842205049923466E-4"/>
    <n v="6.4180493263254665E-4"/>
    <n v="7.0517058740186453E-4"/>
    <n v="7.6855843484166931E-4"/>
    <n v="8.3200695965682714E-4"/>
  </r>
  <r>
    <x v="72"/>
    <s v="Over $160"/>
    <n v="175.03624988435485"/>
    <s v="Water Heating"/>
    <s v="Rural"/>
    <s v="SC-New"/>
    <s v="M_Input"/>
    <x v="4"/>
    <s v="Single Family"/>
    <s v="Single Family GFHX DHW &amp; Shower Preheat, Heat Pump"/>
    <n v="3.1661882394633912E-4"/>
    <n v="4.8331483358806792E-4"/>
    <n v="7.1079900832266105E-4"/>
    <n v="1.0179498825789164E-3"/>
    <n v="1.3895845223946244E-3"/>
    <n v="1.8739940078160205E-3"/>
    <n v="2.4044228673113662E-3"/>
    <n v="2.9226659971663257E-3"/>
    <n v="3.3822048365027019E-3"/>
    <n v="3.8904656173565037E-3"/>
    <n v="4.3798634126113222E-3"/>
    <n v="4.7267240743274737E-3"/>
    <n v="4.8423103515574471E-3"/>
    <n v="5.0167626648595625E-3"/>
    <n v="5.1373273171262685E-3"/>
    <n v="5.2242395297880627E-3"/>
    <n v="5.2589468533377542E-3"/>
    <n v="5.2939696289269105E-3"/>
    <n v="5.3293109229719769E-3"/>
    <n v="5.3649738330595297E-3"/>
    <n v="6.896644898554985E-2"/>
    <n v="122.52229510415913"/>
    <n v="175.03624988435485"/>
    <s v="R-All-WH-HPWH-All-All-R"/>
    <n v="0"/>
    <n v="6.896644898554985E-2"/>
    <n v="3.1661882394633912E-4"/>
    <n v="7.9993365753440698E-4"/>
    <n v="1.5107326658570681E-3"/>
    <n v="2.5286825484359845E-3"/>
    <n v="3.9182670708306092E-3"/>
    <n v="5.7922610786466299E-3"/>
    <n v="8.1966839459579957E-3"/>
    <n v="1.1119349943124322E-2"/>
    <n v="1.4501554779627024E-2"/>
    <n v="1.8392020396983528E-2"/>
    <n v="2.2771883809594849E-2"/>
    <n v="2.7498607883922322E-2"/>
    <n v="3.2340918235479771E-2"/>
    <n v="3.7357680900339335E-2"/>
    <n v="4.2495008217465602E-2"/>
    <n v="4.7719247747253668E-2"/>
    <n v="5.2978194600591423E-2"/>
    <n v="5.8272164229518336E-2"/>
    <n v="6.3601475152490317E-2"/>
    <n v="6.896644898554985E-2"/>
    <n v="1.1566197926748495E-4"/>
    <n v="2.8235798890921375E-4"/>
    <n v="5.0984216364380688E-4"/>
    <n v="8.1699303790006223E-4"/>
    <n v="1.1886276777157703E-3"/>
    <n v="1.6730371631371664E-3"/>
    <n v="2.203466022632512E-3"/>
    <n v="2.7217091524874715E-3"/>
    <n v="3.1812479918238478E-3"/>
    <n v="3.6895087726776495E-3"/>
    <n v="4.178906567932468E-3"/>
    <n v="4.5257672296486195E-3"/>
    <n v="4.6413535068785929E-3"/>
    <n v="4.8158058201807083E-3"/>
    <n v="4.9363704724474143E-3"/>
    <n v="5.0232826851092085E-3"/>
    <n v="5.0579900086589E-3"/>
    <n v="5.0930127842480563E-3"/>
    <n v="5.1283540782931228E-3"/>
    <n v="5.1640169883806755E-3"/>
    <n v="6.494731209197277E-2"/>
    <n v="6.4947312091972756E-2"/>
    <n v="1.1566197926748495E-4"/>
    <n v="3.980199681766987E-4"/>
    <n v="9.0786213182050563E-4"/>
    <n v="1.7248551697205679E-3"/>
    <n v="2.9134828474363383E-3"/>
    <n v="4.5865200105735049E-3"/>
    <n v="6.7899860332060174E-3"/>
    <n v="9.5116951856934889E-3"/>
    <n v="1.2692943177517336E-2"/>
    <n v="1.6382451950194984E-2"/>
    <n v="2.0561358518127452E-2"/>
    <n v="2.5087125747776072E-2"/>
    <n v="2.9728479254654664E-2"/>
    <n v="3.4544285074835375E-2"/>
    <n v="3.9480655547282792E-2"/>
    <n v="4.4503938232392001E-2"/>
    <n v="4.95619282410509E-2"/>
    <n v="5.4654941025298956E-2"/>
    <n v="5.978329510359208E-2"/>
    <n v="6.4947312091972756E-2"/>
  </r>
  <r>
    <x v="72"/>
    <s v="Over $160"/>
    <n v="154.23798394466178"/>
    <s v="Water Heating"/>
    <s v="Rural"/>
    <s v="SC-New"/>
    <s v="M_Input"/>
    <x v="4"/>
    <s v="Multifamily - Low Rise"/>
    <s v="Multifamily GFHX DHW &amp; Shower Preheat, Heat Pump"/>
    <n v="9.9210956574051337E-6"/>
    <n v="1.5134625068156763E-5"/>
    <n v="2.2623032979692731E-5"/>
    <n v="3.2809199393817467E-5"/>
    <n v="4.596413859683416E-5"/>
    <n v="6.1781299249742076E-5"/>
    <n v="7.890909958593764E-5"/>
    <n v="9.6227135012857013E-5"/>
    <n v="1.1368170086426202E-4"/>
    <n v="1.2846163458637088E-4"/>
    <n v="1.411100962115468E-4"/>
    <n v="1.5048980622366681E-4"/>
    <n v="1.567486807455194E-4"/>
    <n v="1.6121365511203697E-4"/>
    <n v="1.6147407228615823E-4"/>
    <n v="1.6299321230691072E-4"/>
    <n v="1.6294567860410889E-4"/>
    <n v="1.6298066117140884E-4"/>
    <n v="1.6309675092129021E-4"/>
    <n v="1.6329263626661106E-4"/>
    <n v="2.1918582108443343E-3"/>
    <n v="107.77561577279181"/>
    <n v="154.23798394466178"/>
    <s v="R-All-WH-HPWH-All-All-R"/>
    <n v="0"/>
    <n v="2.1918582108443343E-3"/>
    <n v="9.9210956574051337E-6"/>
    <n v="2.5055720725561896E-5"/>
    <n v="4.7678753705254627E-5"/>
    <n v="8.0487953099072095E-5"/>
    <n v="1.2645209169590625E-4"/>
    <n v="1.8823339094564833E-4"/>
    <n v="2.67142490531586E-4"/>
    <n v="3.6336962554444301E-4"/>
    <n v="4.7705132640870501E-4"/>
    <n v="6.0551296099507594E-4"/>
    <n v="7.4662305720662276E-4"/>
    <n v="8.9711286343028955E-4"/>
    <n v="1.0538615441758089E-3"/>
    <n v="1.2150751992878459E-3"/>
    <n v="1.3765492715740041E-3"/>
    <n v="1.5395424838809148E-3"/>
    <n v="1.7024881624850237E-3"/>
    <n v="1.8654688236564327E-3"/>
    <n v="2.028565574577723E-3"/>
    <n v="2.1918582108443343E-3"/>
    <n v="3.5343827482483214E-6"/>
    <n v="8.7479121589999503E-6"/>
    <n v="1.6236320070535917E-5"/>
    <n v="2.6422486484660653E-5"/>
    <n v="3.9577425687677346E-5"/>
    <n v="5.5394586340585261E-5"/>
    <n v="7.2522386676780826E-5"/>
    <n v="8.9840422103700199E-5"/>
    <n v="1.0729498795510521E-4"/>
    <n v="1.2207492167721408E-4"/>
    <n v="1.3472338330238999E-4"/>
    <n v="1.4410309331451001E-4"/>
    <n v="1.503619678363626E-4"/>
    <n v="1.5482694220288017E-4"/>
    <n v="1.5508735937700143E-4"/>
    <n v="1.5660649939775392E-4"/>
    <n v="1.5655896569495209E-4"/>
    <n v="1.5659394826225204E-4"/>
    <n v="1.5671003801213341E-4"/>
    <n v="1.5690592335745426E-4"/>
    <n v="2.0641239526611979E-3"/>
    <n v="2.0641239526611979E-3"/>
    <n v="3.5343827482483214E-6"/>
    <n v="1.2282294907248272E-5"/>
    <n v="2.8518614977784189E-5"/>
    <n v="5.4941101462444838E-5"/>
    <n v="9.4518527150122184E-5"/>
    <n v="1.4991311349070745E-4"/>
    <n v="2.2243550016748826E-4"/>
    <n v="3.1227592227118844E-4"/>
    <n v="4.1957091022629367E-4"/>
    <n v="5.4164583190350777E-4"/>
    <n v="6.7636921520589782E-4"/>
    <n v="8.2047230852040783E-4"/>
    <n v="9.7083427635677043E-4"/>
    <n v="1.1256612185596507E-3"/>
    <n v="1.2807485779366521E-3"/>
    <n v="1.437355077334406E-3"/>
    <n v="1.5939140430293582E-3"/>
    <n v="1.7505079912916101E-3"/>
    <n v="1.9072180293037435E-3"/>
    <n v="2.0641239526611979E-3"/>
  </r>
  <r>
    <x v="72"/>
    <s v="Over $160"/>
    <n v="154.23798394466178"/>
    <s v="Water Heating"/>
    <s v="Rural"/>
    <s v="SC-New"/>
    <s v="M_Input"/>
    <x v="4"/>
    <s v="Multifamily - High Rise"/>
    <s v="Multifamily GFHX DHW &amp; Shower Preheat, Heat Pump"/>
    <n v="3.9242318161439099E-6"/>
    <n v="6.1140821388149099E-6"/>
    <n v="9.1767622023390976E-6"/>
    <n v="1.3487482918077392E-5"/>
    <n v="1.8723715079880885E-5"/>
    <n v="2.517449737132809E-5"/>
    <n v="3.1596184345875323E-5"/>
    <n v="3.8532859402102294E-5"/>
    <n v="4.5131085157005476E-5"/>
    <n v="5.1519498890097222E-5"/>
    <n v="5.6875504553171467E-5"/>
    <n v="6.0517441048060077E-5"/>
    <n v="6.3225642469365677E-5"/>
    <n v="6.4152874092838168E-5"/>
    <n v="6.5444997152453631E-5"/>
    <n v="6.6014885594154415E-5"/>
    <n v="6.5957237991591528E-5"/>
    <n v="6.5940010627597498E-5"/>
    <n v="6.5962203298084398E-5"/>
    <n v="6.6022880673437441E-5"/>
    <n v="8.8349407682241895E-4"/>
    <n v="107.77561577279181"/>
    <n v="154.23798394466178"/>
    <s v="R-All-WH-HPWH-All-All-R"/>
    <n v="0"/>
    <n v="8.8349407682241895E-4"/>
    <n v="3.9242318161439099E-6"/>
    <n v="1.003831395495882E-5"/>
    <n v="1.9215076157297917E-5"/>
    <n v="3.2702559075375309E-5"/>
    <n v="5.1426274155256194E-5"/>
    <n v="7.6600771526584284E-5"/>
    <n v="1.081969558724596E-4"/>
    <n v="1.467298152745619E-4"/>
    <n v="1.9186090043156738E-4"/>
    <n v="2.4338039932166462E-4"/>
    <n v="3.0025590387483607E-4"/>
    <n v="3.6077334492289612E-4"/>
    <n v="4.2399898739226179E-4"/>
    <n v="4.8815186148509998E-4"/>
    <n v="5.5359685863755359E-4"/>
    <n v="6.19611744231708E-4"/>
    <n v="6.8556898222329955E-4"/>
    <n v="7.5150899285089711E-4"/>
    <n v="8.1747119614898156E-4"/>
    <n v="8.8349407682241895E-4"/>
    <n v="1.3498759578643238E-6"/>
    <n v="3.5397262805353238E-6"/>
    <n v="6.6024063440595115E-6"/>
    <n v="1.0913127059797805E-5"/>
    <n v="1.6149359221601298E-5"/>
    <n v="2.2600141513048503E-5"/>
    <n v="2.9021828487595736E-5"/>
    <n v="3.5958503543822711E-5"/>
    <n v="4.2556729298725893E-5"/>
    <n v="4.8945143031817638E-5"/>
    <n v="5.4301148694891883E-5"/>
    <n v="5.7943085189780493E-5"/>
    <n v="6.0651286611086094E-5"/>
    <n v="6.1578518234558577E-5"/>
    <n v="6.2870641294174041E-5"/>
    <n v="6.3440529735874824E-5"/>
    <n v="6.3382882133311937E-5"/>
    <n v="6.3365654769317908E-5"/>
    <n v="6.3387847439804807E-5"/>
    <n v="6.344852481515785E-5"/>
    <n v="8.3200695965682725E-4"/>
    <n v="8.3200695965682714E-4"/>
    <n v="1.3498759578643238E-6"/>
    <n v="4.8896022383996475E-6"/>
    <n v="1.149200858245916E-5"/>
    <n v="2.2405135642256965E-5"/>
    <n v="3.8554494863858263E-5"/>
    <n v="6.1154636376906769E-5"/>
    <n v="9.0176464864502508E-5"/>
    <n v="1.2613496840832523E-4"/>
    <n v="1.6869169770705113E-4"/>
    <n v="2.1763684073886877E-4"/>
    <n v="2.7193798943376065E-4"/>
    <n v="3.2988107462354115E-4"/>
    <n v="3.9053236123462725E-4"/>
    <n v="4.5211087946918582E-4"/>
    <n v="5.1498152076335981E-4"/>
    <n v="5.7842205049923466E-4"/>
    <n v="6.4180493263254665E-4"/>
    <n v="7.0517058740186453E-4"/>
    <n v="7.6855843484166931E-4"/>
    <n v="8.3200695965682714E-4"/>
  </r>
  <r>
    <x v="72"/>
    <s v="Under $85"/>
    <n v="78.487891343361056"/>
    <s v="Water Heating"/>
    <s v="Rural"/>
    <s v="SC-New"/>
    <s v="M_Input"/>
    <x v="4"/>
    <s v="Single Family"/>
    <s v="Single Family GFHX DHW Preheat, Electric Resistance"/>
    <n v="4.981714594290163E-3"/>
    <n v="7.6045275202293889E-3"/>
    <n v="1.1183787966972262E-2"/>
    <n v="1.6016532823578448E-2"/>
    <n v="2.1863872175794139E-2"/>
    <n v="2.9485623065581237E-2"/>
    <n v="3.783144773148453E-2"/>
    <n v="4.5985540817960718E-2"/>
    <n v="5.3215974290081701E-2"/>
    <n v="6.1213004024845113E-2"/>
    <n v="6.8913241517507773E-2"/>
    <n v="7.4370784436526866E-2"/>
    <n v="7.618943134134204E-2"/>
    <n v="7.8934282782430462E-2"/>
    <n v="8.0831259974962641E-2"/>
    <n v="8.2198746067048842E-2"/>
    <n v="8.2744834824821353E-2"/>
    <n v="8.3295886938875754E-2"/>
    <n v="8.385195065653786E-2"/>
    <n v="8.4413074715567693E-2"/>
    <n v="1.0851255182664388"/>
    <n v="54.204332959899304"/>
    <n v="78.487891343361056"/>
    <s v="R-All-WH-ERWH-All-All-R"/>
    <n v="0"/>
    <n v="1.0851255182664388"/>
    <n v="4.981714594290163E-3"/>
    <n v="1.2586242114519551E-2"/>
    <n v="2.3770030081491811E-2"/>
    <n v="3.9786562905070259E-2"/>
    <n v="6.1650435080864402E-2"/>
    <n v="9.1136058146445639E-2"/>
    <n v="0.12896750587793016"/>
    <n v="0.17495304669589087"/>
    <n v="0.22816902098597258"/>
    <n v="0.28938202501081767"/>
    <n v="0.35829526652832544"/>
    <n v="0.43266605096485233"/>
    <n v="0.50885548230619437"/>
    <n v="0.58778976508862479"/>
    <n v="0.66862102506358745"/>
    <n v="0.75081977113063625"/>
    <n v="0.83356460595545756"/>
    <n v="0.91686049289433336"/>
    <n v="1.0007124435508712"/>
    <n v="1.0851255182664388"/>
    <n v="1.8198380088069897E-3"/>
    <n v="4.4426509347462156E-3"/>
    <n v="8.0219113814890882E-3"/>
    <n v="1.2854656238095275E-2"/>
    <n v="1.8701995590310966E-2"/>
    <n v="2.6323746480098064E-2"/>
    <n v="3.466957114600136E-2"/>
    <n v="4.2823664232477548E-2"/>
    <n v="5.0054097704598524E-2"/>
    <n v="5.8051127439361944E-2"/>
    <n v="6.5751364932024603E-2"/>
    <n v="7.1208907851043696E-2"/>
    <n v="7.302755475585887E-2"/>
    <n v="7.5772406196947292E-2"/>
    <n v="7.7669383389479471E-2"/>
    <n v="7.9036869481565672E-2"/>
    <n v="7.9582958239338183E-2"/>
    <n v="8.0134010353392585E-2"/>
    <n v="8.069007407105469E-2"/>
    <n v="8.1251198130084523E-2"/>
    <n v="1.0218879865567754"/>
    <n v="1.0218879865567754"/>
    <n v="1.8198380088069897E-3"/>
    <n v="6.2624889435532053E-3"/>
    <n v="1.4284400325042294E-2"/>
    <n v="2.713905656313757E-2"/>
    <n v="4.5841052153448539E-2"/>
    <n v="7.2164798633546606E-2"/>
    <n v="0.10683436977954797"/>
    <n v="0.14965803401202551"/>
    <n v="0.19971213171662405"/>
    <n v="0.25776325915598597"/>
    <n v="0.32351462408801057"/>
    <n v="0.3947235319390543"/>
    <n v="0.46775108669491317"/>
    <n v="0.54352349289186042"/>
    <n v="0.6211928762813399"/>
    <n v="0.70022974576290553"/>
    <n v="0.77981270400224367"/>
    <n v="0.8599467143556363"/>
    <n v="0.94063678842669096"/>
    <n v="1.0218879865567754"/>
  </r>
  <r>
    <x v="72"/>
    <s v="Under $65"/>
    <n v="64.892519128747978"/>
    <s v="Water Heating"/>
    <s v="Rural"/>
    <s v="SC-New"/>
    <s v="M_Input"/>
    <x v="4"/>
    <s v="Multifamily - Low Rise"/>
    <s v="Multifamily GFHX DHW Preheat, Electric Resistance"/>
    <n v="5.5450207219295952E-4"/>
    <n v="8.4589255581791404E-4"/>
    <n v="1.2644287586488516E-3"/>
    <n v="1.8337459570087545E-3"/>
    <n v="2.5689914681434616E-3"/>
    <n v="3.4530317658196513E-3"/>
    <n v="4.4103253054136194E-3"/>
    <n v="5.3782513150142071E-3"/>
    <n v="6.3538081756728815E-3"/>
    <n v="7.1798766018619613E-3"/>
    <n v="7.8868144667315725E-3"/>
    <n v="8.4110578384208184E-3"/>
    <n v="8.7608739284786279E-3"/>
    <n v="9.0104267625624786E-3"/>
    <n v="9.0249817943524498E-3"/>
    <n v="9.1098883730759174E-3"/>
    <n v="9.1072316567602212E-3"/>
    <n v="9.1091868748861497E-3"/>
    <n v="9.1156752718427464E-3"/>
    <n v="9.1266235414334696E-3"/>
    <n v="0.12250561448413871"/>
    <n v="44.564750745650585"/>
    <n v="64.892519128747978"/>
    <s v="R-All-WH-ERWH-All-All-R"/>
    <n v="0"/>
    <n v="0.12250561448413871"/>
    <n v="5.5450207219295952E-4"/>
    <n v="1.4003946280108735E-3"/>
    <n v="2.6648233866597253E-3"/>
    <n v="4.49856934366848E-3"/>
    <n v="7.0675608118119411E-3"/>
    <n v="1.0520592577631592E-2"/>
    <n v="1.4930917883045212E-2"/>
    <n v="2.0309169198059418E-2"/>
    <n v="2.6662977373732299E-2"/>
    <n v="3.3842853975594264E-2"/>
    <n v="4.172966844232584E-2"/>
    <n v="5.0140726280746659E-2"/>
    <n v="5.8901600209225288E-2"/>
    <n v="6.7912026971787762E-2"/>
    <n v="7.6937008766140208E-2"/>
    <n v="8.6046897139216122E-2"/>
    <n v="9.5154128795976345E-2"/>
    <n v="0.1042633156708625"/>
    <n v="0.11337899094270525"/>
    <n v="0.12250561448413871"/>
    <n v="1.9754093957998723E-4"/>
    <n v="4.8893142320494175E-4"/>
    <n v="9.074676260358793E-4"/>
    <n v="1.4767848243957822E-3"/>
    <n v="2.2120303355304891E-3"/>
    <n v="3.0960706332066792E-3"/>
    <n v="4.0533641728006473E-3"/>
    <n v="5.021290182401235E-3"/>
    <n v="5.9968470430599094E-3"/>
    <n v="6.8229154692489892E-3"/>
    <n v="7.5298533341186004E-3"/>
    <n v="8.0540967058078464E-3"/>
    <n v="8.4039127958656559E-3"/>
    <n v="8.6534656299495066E-3"/>
    <n v="8.6680206617394777E-3"/>
    <n v="8.7529272404629453E-3"/>
    <n v="8.7502705241472491E-3"/>
    <n v="8.7522257422731776E-3"/>
    <n v="8.7587141392297743E-3"/>
    <n v="8.7696624088204975E-3"/>
    <n v="0.11536639183187927"/>
    <n v="0.11536639183187929"/>
    <n v="1.9754093957998723E-4"/>
    <n v="6.8647236278492898E-4"/>
    <n v="1.5939399888208082E-3"/>
    <n v="3.0707248132165904E-3"/>
    <n v="5.282755148747079E-3"/>
    <n v="8.3788257819537582E-3"/>
    <n v="1.2432189954754405E-2"/>
    <n v="1.7453480137155641E-2"/>
    <n v="2.3450327180215551E-2"/>
    <n v="3.027324264946454E-2"/>
    <n v="3.780309598358314E-2"/>
    <n v="4.5857192689390987E-2"/>
    <n v="5.4261105485256644E-2"/>
    <n v="6.2914571115206153E-2"/>
    <n v="7.1582591776945634E-2"/>
    <n v="8.0335519017408583E-2"/>
    <n v="8.9085789541555827E-2"/>
    <n v="9.7838015283829002E-2"/>
    <n v="0.10659672942305878"/>
    <n v="0.11536639183187929"/>
  </r>
  <r>
    <x v="72"/>
    <s v="Under $65"/>
    <n v="64.892519128747978"/>
    <s v="Water Heating"/>
    <s v="Rural"/>
    <s v="SC-New"/>
    <s v="M_Input"/>
    <x v="4"/>
    <s v="Multifamily - High Rise"/>
    <s v="Multifamily GFHX DHW Preheat, Electric Resistance"/>
    <n v="2.1933007693491702E-4"/>
    <n v="3.417234681131537E-4"/>
    <n v="5.1290037239193039E-4"/>
    <n v="7.53831782798993E-4"/>
    <n v="1.0464911507223607E-3"/>
    <n v="1.4070331988381111E-3"/>
    <n v="1.7659490743949767E-3"/>
    <n v="2.153648258601119E-3"/>
    <n v="2.5224311007622955E-3"/>
    <n v="2.8794872944883669E-3"/>
    <n v="3.1788409487024699E-3"/>
    <n v="3.3823931976623475E-3"/>
    <n v="3.5337578605873546E-3"/>
    <n v="3.5855819609058089E-3"/>
    <n v="3.6578002862628759E-3"/>
    <n v="3.689652042636785E-3"/>
    <n v="3.6864300481936384E-3"/>
    <n v="3.685467189920421E-3"/>
    <n v="3.6867075651972479E-3"/>
    <n v="3.6900988973172419E-3"/>
    <n v="4.9379555775432411E-2"/>
    <n v="44.564750745650585"/>
    <n v="64.892519128747978"/>
    <s v="R-All-WH-ERWH-All-All-R"/>
    <n v="0"/>
    <n v="4.9379555775432411E-2"/>
    <n v="2.1933007693491702E-4"/>
    <n v="5.6105354504807075E-4"/>
    <n v="1.073953917440001E-3"/>
    <n v="1.8277857002389941E-3"/>
    <n v="2.8742768509613546E-3"/>
    <n v="4.2813100497994657E-3"/>
    <n v="6.0472591241944422E-3"/>
    <n v="8.2009073827955612E-3"/>
    <n v="1.0723338483557856E-2"/>
    <n v="1.3602825778046224E-2"/>
    <n v="1.6781666726748693E-2"/>
    <n v="2.0164059924411039E-2"/>
    <n v="2.3697817784998392E-2"/>
    <n v="2.7283399745904199E-2"/>
    <n v="3.0941200032167077E-2"/>
    <n v="3.4630852074803861E-2"/>
    <n v="3.8317282122997502E-2"/>
    <n v="4.200274931291792E-2"/>
    <n v="4.5689456878115167E-2"/>
    <n v="4.9379555775432411E-2"/>
    <n v="7.5446204903843901E-5"/>
    <n v="1.9783959608208059E-4"/>
    <n v="3.6901650036085725E-4"/>
    <n v="6.0994791076791986E-4"/>
    <n v="9.0260727869128754E-4"/>
    <n v="1.2631493268070381E-3"/>
    <n v="1.6220652023639036E-3"/>
    <n v="2.0097643865700458E-3"/>
    <n v="2.3785472287312223E-3"/>
    <n v="2.7356034224572936E-3"/>
    <n v="3.0349570766713967E-3"/>
    <n v="3.2385093256312742E-3"/>
    <n v="3.3898739885562814E-3"/>
    <n v="3.4416980888747357E-3"/>
    <n v="3.5139164142318027E-3"/>
    <n v="3.5457681706057118E-3"/>
    <n v="3.5425461761625652E-3"/>
    <n v="3.5415833178893477E-3"/>
    <n v="3.5428236931661747E-3"/>
    <n v="3.5462150252861687E-3"/>
    <n v="4.6501878334810946E-2"/>
    <n v="4.6501878334810946E-2"/>
    <n v="7.5446204903843901E-5"/>
    <n v="2.7328580098592446E-4"/>
    <n v="6.4230230134678171E-4"/>
    <n v="1.2522502121147016E-3"/>
    <n v="2.1548574908059892E-3"/>
    <n v="3.4180068176130271E-3"/>
    <n v="5.0400720199769312E-3"/>
    <n v="7.0498364065469769E-3"/>
    <n v="9.4283836352782001E-3"/>
    <n v="1.2163987057735495E-2"/>
    <n v="1.5198944134406891E-2"/>
    <n v="1.8437453460038167E-2"/>
    <n v="2.1827327448594447E-2"/>
    <n v="2.5269025537469181E-2"/>
    <n v="2.8782941951700985E-2"/>
    <n v="3.2328710122306696E-2"/>
    <n v="3.587125629846926E-2"/>
    <n v="3.9412839616358608E-2"/>
    <n v="4.2955663309524786E-2"/>
    <n v="4.6501878334810946E-2"/>
  </r>
  <r>
    <x v="72"/>
    <s v="Over $160"/>
    <n v="168.26241450934771"/>
    <s v="Water Heating"/>
    <s v="Rural"/>
    <s v="SC-New"/>
    <s v="M_Input"/>
    <x v="4"/>
    <s v="Single Family"/>
    <s v="Single Family GFHX DHW  Preheat, Heat Pump"/>
    <n v="3.1661882394633912E-4"/>
    <n v="4.8331483358806792E-4"/>
    <n v="7.1079900832266105E-4"/>
    <n v="1.0179498825789164E-3"/>
    <n v="1.3895845223946244E-3"/>
    <n v="1.8739940078160205E-3"/>
    <n v="2.4044228673113662E-3"/>
    <n v="2.9226659971663257E-3"/>
    <n v="3.3822048365027019E-3"/>
    <n v="3.8904656173565037E-3"/>
    <n v="4.3798634126113222E-3"/>
    <n v="4.7267240743274737E-3"/>
    <n v="4.8423103515574471E-3"/>
    <n v="5.0167626648595625E-3"/>
    <n v="5.1373273171262685E-3"/>
    <n v="5.2242395297880627E-3"/>
    <n v="5.2589468533377542E-3"/>
    <n v="5.2939696289269105E-3"/>
    <n v="5.3293109229719769E-3"/>
    <n v="5.3649738330595297E-3"/>
    <n v="6.896644898554985E-2"/>
    <n v="117.7194149790396"/>
    <n v="168.26241450934771"/>
    <s v="R-All-WH-HPWH-All-All-R"/>
    <n v="0"/>
    <n v="6.896644898554985E-2"/>
    <n v="3.1661882394633912E-4"/>
    <n v="7.9993365753440698E-4"/>
    <n v="1.5107326658570681E-3"/>
    <n v="2.5286825484359845E-3"/>
    <n v="3.9182670708306092E-3"/>
    <n v="5.7922610786466299E-3"/>
    <n v="8.1966839459579957E-3"/>
    <n v="1.1119349943124322E-2"/>
    <n v="1.4501554779627024E-2"/>
    <n v="1.8392020396983528E-2"/>
    <n v="2.2771883809594849E-2"/>
    <n v="2.7498607883922322E-2"/>
    <n v="3.2340918235479771E-2"/>
    <n v="3.7357680900339335E-2"/>
    <n v="4.2495008217465602E-2"/>
    <n v="4.7719247747253668E-2"/>
    <n v="5.2978194600591423E-2"/>
    <n v="5.8272164229518336E-2"/>
    <n v="6.3601475152490317E-2"/>
    <n v="6.896644898554985E-2"/>
    <n v="1.1566197926748495E-4"/>
    <n v="2.8235798890921375E-4"/>
    <n v="5.0984216364380688E-4"/>
    <n v="8.1699303790006223E-4"/>
    <n v="1.1886276777157703E-3"/>
    <n v="1.6730371631371664E-3"/>
    <n v="2.203466022632512E-3"/>
    <n v="2.7217091524874715E-3"/>
    <n v="3.1812479918238478E-3"/>
    <n v="3.6895087726776495E-3"/>
    <n v="4.178906567932468E-3"/>
    <n v="4.5257672296486195E-3"/>
    <n v="4.6413535068785929E-3"/>
    <n v="4.8158058201807083E-3"/>
    <n v="4.9363704724474143E-3"/>
    <n v="5.0232826851092085E-3"/>
    <n v="5.0579900086589E-3"/>
    <n v="5.0930127842480563E-3"/>
    <n v="5.1283540782931228E-3"/>
    <n v="5.1640169883806755E-3"/>
    <n v="6.494731209197277E-2"/>
    <n v="6.4947312091972756E-2"/>
    <n v="1.1566197926748495E-4"/>
    <n v="3.980199681766987E-4"/>
    <n v="9.0786213182050563E-4"/>
    <n v="1.7248551697205679E-3"/>
    <n v="2.9134828474363383E-3"/>
    <n v="4.5865200105735049E-3"/>
    <n v="6.7899860332060174E-3"/>
    <n v="9.5116951856934889E-3"/>
    <n v="1.2692943177517336E-2"/>
    <n v="1.6382451950194984E-2"/>
    <n v="2.0561358518127452E-2"/>
    <n v="2.5087125747776072E-2"/>
    <n v="2.9728479254654664E-2"/>
    <n v="3.4544285074835375E-2"/>
    <n v="3.9480655547282792E-2"/>
    <n v="4.4503938232392001E-2"/>
    <n v="4.95619282410509E-2"/>
    <n v="5.4654941025298956E-2"/>
    <n v="5.978329510359208E-2"/>
    <n v="6.4947312091972756E-2"/>
  </r>
  <r>
    <x v="72"/>
    <s v="Over $160"/>
    <n v="139.96545404718023"/>
    <s v="Water Heating"/>
    <s v="Rural"/>
    <s v="SC-New"/>
    <s v="M_Input"/>
    <x v="4"/>
    <s v="Multifamily - Low Rise"/>
    <s v="Multifamily GFHX DHW  Preheat, Heat Pump"/>
    <n v="9.9210956574051337E-6"/>
    <n v="1.5134625068156763E-5"/>
    <n v="2.2623032979692731E-5"/>
    <n v="3.2809199393817467E-5"/>
    <n v="4.596413859683416E-5"/>
    <n v="6.1781299249742076E-5"/>
    <n v="7.890909958593764E-5"/>
    <n v="9.6227135012857013E-5"/>
    <n v="1.1368170086426202E-4"/>
    <n v="1.2846163458637088E-4"/>
    <n v="1.411100962115468E-4"/>
    <n v="1.5048980622366681E-4"/>
    <n v="1.567486807455194E-4"/>
    <n v="1.6121365511203697E-4"/>
    <n v="1.6147407228615823E-4"/>
    <n v="1.6299321230691072E-4"/>
    <n v="1.6294567860410889E-4"/>
    <n v="1.6298066117140884E-4"/>
    <n v="1.6309675092129021E-4"/>
    <n v="1.6329263626661106E-4"/>
    <n v="2.1918582108443343E-3"/>
    <n v="97.655905684662244"/>
    <n v="139.96545404718023"/>
    <s v="R-All-WH-HPWH-All-All-R"/>
    <n v="0"/>
    <n v="2.1918582108443343E-3"/>
    <n v="9.9210956574051337E-6"/>
    <n v="2.5055720725561896E-5"/>
    <n v="4.7678753705254627E-5"/>
    <n v="8.0487953099072095E-5"/>
    <n v="1.2645209169590625E-4"/>
    <n v="1.8823339094564833E-4"/>
    <n v="2.67142490531586E-4"/>
    <n v="3.6336962554444301E-4"/>
    <n v="4.7705132640870501E-4"/>
    <n v="6.0551296099507594E-4"/>
    <n v="7.4662305720662276E-4"/>
    <n v="8.9711286343028955E-4"/>
    <n v="1.0538615441758089E-3"/>
    <n v="1.2150751992878459E-3"/>
    <n v="1.3765492715740041E-3"/>
    <n v="1.5395424838809148E-3"/>
    <n v="1.7024881624850237E-3"/>
    <n v="1.8654688236564327E-3"/>
    <n v="2.028565574577723E-3"/>
    <n v="2.1918582108443343E-3"/>
    <n v="3.5343827482483214E-6"/>
    <n v="8.7479121589999503E-6"/>
    <n v="1.6236320070535917E-5"/>
    <n v="2.6422486484660653E-5"/>
    <n v="3.9577425687677346E-5"/>
    <n v="5.5394586340585261E-5"/>
    <n v="7.2522386676780826E-5"/>
    <n v="8.9840422103700199E-5"/>
    <n v="1.0729498795510521E-4"/>
    <n v="1.2207492167721408E-4"/>
    <n v="1.3472338330238999E-4"/>
    <n v="1.4410309331451001E-4"/>
    <n v="1.503619678363626E-4"/>
    <n v="1.5482694220288017E-4"/>
    <n v="1.5508735937700143E-4"/>
    <n v="1.5660649939775392E-4"/>
    <n v="1.5655896569495209E-4"/>
    <n v="1.5659394826225204E-4"/>
    <n v="1.5671003801213341E-4"/>
    <n v="1.5690592335745426E-4"/>
    <n v="2.0641239526611979E-3"/>
    <n v="2.0641239526611979E-3"/>
    <n v="3.5343827482483214E-6"/>
    <n v="1.2282294907248272E-5"/>
    <n v="2.8518614977784189E-5"/>
    <n v="5.4941101462444838E-5"/>
    <n v="9.4518527150122184E-5"/>
    <n v="1.4991311349070745E-4"/>
    <n v="2.2243550016748826E-4"/>
    <n v="3.1227592227118844E-4"/>
    <n v="4.1957091022629367E-4"/>
    <n v="5.4164583190350777E-4"/>
    <n v="6.7636921520589782E-4"/>
    <n v="8.2047230852040783E-4"/>
    <n v="9.7083427635677043E-4"/>
    <n v="1.1256612185596507E-3"/>
    <n v="1.2807485779366521E-3"/>
    <n v="1.437355077334406E-3"/>
    <n v="1.5939140430293582E-3"/>
    <n v="1.7505079912916101E-3"/>
    <n v="1.9072180293037435E-3"/>
    <n v="2.0641239526611979E-3"/>
  </r>
  <r>
    <x v="72"/>
    <s v="Over $160"/>
    <n v="139.96545404718023"/>
    <s v="Water Heating"/>
    <s v="Rural"/>
    <s v="SC-New"/>
    <s v="M_Input"/>
    <x v="4"/>
    <s v="Multifamily - High Rise"/>
    <s v="Multifamily GFHX DHW  Preheat, Heat Pump"/>
    <n v="3.9242318161439099E-6"/>
    <n v="6.1140821388149099E-6"/>
    <n v="9.1767622023390976E-6"/>
    <n v="1.3487482918077392E-5"/>
    <n v="1.8723715079880885E-5"/>
    <n v="2.517449737132809E-5"/>
    <n v="3.1596184345875323E-5"/>
    <n v="3.8532859402102294E-5"/>
    <n v="4.5131085157005476E-5"/>
    <n v="5.1519498890097222E-5"/>
    <n v="5.6875504553171467E-5"/>
    <n v="6.0517441048060077E-5"/>
    <n v="6.3225642469365677E-5"/>
    <n v="6.4152874092838168E-5"/>
    <n v="6.5444997152453631E-5"/>
    <n v="6.6014885594154415E-5"/>
    <n v="6.5957237991591528E-5"/>
    <n v="6.5940010627597498E-5"/>
    <n v="6.5962203298084398E-5"/>
    <n v="6.6022880673437441E-5"/>
    <n v="8.8349407682241895E-4"/>
    <n v="97.655905684662244"/>
    <n v="139.96545404718023"/>
    <s v="R-All-WH-HPWH-All-All-R"/>
    <n v="0"/>
    <n v="8.8349407682241895E-4"/>
    <n v="3.9242318161439099E-6"/>
    <n v="1.003831395495882E-5"/>
    <n v="1.9215076157297917E-5"/>
    <n v="3.2702559075375309E-5"/>
    <n v="5.1426274155256194E-5"/>
    <n v="7.6600771526584284E-5"/>
    <n v="1.081969558724596E-4"/>
    <n v="1.467298152745619E-4"/>
    <n v="1.9186090043156738E-4"/>
    <n v="2.4338039932166462E-4"/>
    <n v="3.0025590387483607E-4"/>
    <n v="3.6077334492289612E-4"/>
    <n v="4.2399898739226179E-4"/>
    <n v="4.8815186148509998E-4"/>
    <n v="5.5359685863755359E-4"/>
    <n v="6.19611744231708E-4"/>
    <n v="6.8556898222329955E-4"/>
    <n v="7.5150899285089711E-4"/>
    <n v="8.1747119614898156E-4"/>
    <n v="8.8349407682241895E-4"/>
    <n v="1.3498759578643238E-6"/>
    <n v="3.5397262805353238E-6"/>
    <n v="6.6024063440595115E-6"/>
    <n v="1.0913127059797805E-5"/>
    <n v="1.6149359221601298E-5"/>
    <n v="2.2600141513048503E-5"/>
    <n v="2.9021828487595736E-5"/>
    <n v="3.5958503543822711E-5"/>
    <n v="4.2556729298725893E-5"/>
    <n v="4.8945143031817638E-5"/>
    <n v="5.4301148694891883E-5"/>
    <n v="5.7943085189780493E-5"/>
    <n v="6.0651286611086094E-5"/>
    <n v="6.1578518234558577E-5"/>
    <n v="6.2870641294174041E-5"/>
    <n v="6.3440529735874824E-5"/>
    <n v="6.3382882133311937E-5"/>
    <n v="6.3365654769317908E-5"/>
    <n v="6.3387847439804807E-5"/>
    <n v="6.344852481515785E-5"/>
    <n v="8.3200695965682725E-4"/>
    <n v="8.3200695965682714E-4"/>
    <n v="1.3498759578643238E-6"/>
    <n v="4.8896022383996475E-6"/>
    <n v="1.149200858245916E-5"/>
    <n v="2.2405135642256965E-5"/>
    <n v="3.8554494863858263E-5"/>
    <n v="6.1154636376906769E-5"/>
    <n v="9.0176464864502508E-5"/>
    <n v="1.2613496840832523E-4"/>
    <n v="1.6869169770705113E-4"/>
    <n v="2.1763684073886877E-4"/>
    <n v="2.7193798943376065E-4"/>
    <n v="3.2988107462354115E-4"/>
    <n v="3.9053236123462725E-4"/>
    <n v="4.5211087946918582E-4"/>
    <n v="5.1498152076335981E-4"/>
    <n v="5.7842205049923466E-4"/>
    <n v="6.4180493263254665E-4"/>
    <n v="7.0517058740186453E-4"/>
    <n v="7.6855843484166931E-4"/>
    <n v="8.3200695965682714E-4"/>
  </r>
  <r>
    <x v="73"/>
    <s v="Under $130"/>
    <n v="120.01039842707758"/>
    <s v="HVAC"/>
    <s v="Rural"/>
    <s v="SC-New"/>
    <s v="M_Input"/>
    <x v="4"/>
    <s v="Single Family"/>
    <s v="Ground Source Heat Pump Upgrade from Air Source Heat Pump - With Desuperheater - New House 4000 square feet or greater"/>
    <n v="4.5450555411971101E-5"/>
    <n v="6.9379727179913481E-5"/>
    <n v="1.0203502530859786E-4"/>
    <n v="1.4612645883810047E-4"/>
    <n v="1.994745212793104E-4"/>
    <n v="2.6901138546449533E-4"/>
    <n v="3.4515431964041063E-4"/>
    <n v="4.1954799528092857E-4"/>
    <n v="4.8551468425059844E-4"/>
    <n v="5.5847539611226127E-4"/>
    <n v="6.2872833096459812E-4"/>
    <n v="6.7852009485616898E-4"/>
    <n v="6.95112476928167E-4"/>
    <n v="7.2015506420601051E-4"/>
    <n v="7.3746209080750402E-4"/>
    <n v="7.4993831786288414E-4"/>
    <n v="7.549205457435097E-4"/>
    <n v="7.5994805668791856E-4"/>
    <n v="7.6502129087944667E-4"/>
    <n v="7.7014069297589682E-4"/>
    <n v="9.9001170306786904E-3"/>
    <n v="85.534928147322432"/>
    <n v="120.01039842707758"/>
    <s v="R-All-HVAC-ASHP-All-All-E"/>
    <n v="0"/>
    <n v="9.9001170306786904E-3"/>
    <n v="4.5450555411971101E-5"/>
    <n v="1.1483028259188458E-4"/>
    <n v="2.1686530790048246E-4"/>
    <n v="3.629917667385829E-4"/>
    <n v="5.6246628801789335E-4"/>
    <n v="8.3147767348238874E-4"/>
    <n v="1.1766319931227993E-3"/>
    <n v="1.5961799884037279E-3"/>
    <n v="2.0816946726543262E-3"/>
    <n v="2.6401700687665873E-3"/>
    <n v="3.2688983997311853E-3"/>
    <n v="3.947418494587354E-3"/>
    <n v="4.6425309715155214E-3"/>
    <n v="5.3626860357215318E-3"/>
    <n v="6.1001481265290361E-3"/>
    <n v="6.85008644439192E-3"/>
    <n v="7.6050069901354295E-3"/>
    <n v="8.3649550468233476E-3"/>
    <n v="9.1299763377027943E-3"/>
    <n v="9.9001170306786904E-3"/>
    <n v="1.7830868359711194E-5"/>
    <n v="4.1760040127653574E-5"/>
    <n v="7.4415338256337963E-5"/>
    <n v="1.1850677178584055E-4"/>
    <n v="1.7185483422705049E-4"/>
    <n v="2.4139169841223541E-4"/>
    <n v="3.1753463258815071E-4"/>
    <n v="3.9192830822866865E-4"/>
    <n v="4.5789499719833853E-4"/>
    <n v="5.3085570906000136E-4"/>
    <n v="6.0110864391233821E-4"/>
    <n v="6.5090040780390907E-4"/>
    <n v="6.6749278987590708E-4"/>
    <n v="6.925353771537506E-4"/>
    <n v="7.0984240375524411E-4"/>
    <n v="7.2231863081062423E-4"/>
    <n v="7.2730085869124978E-4"/>
    <n v="7.3232836963565864E-4"/>
    <n v="7.3740160382718676E-4"/>
    <n v="7.4252100592363691E-4"/>
    <n v="9.347723289633493E-3"/>
    <n v="9.347723289633493E-3"/>
    <n v="1.7830868359711194E-5"/>
    <n v="5.9590908487364768E-5"/>
    <n v="1.3400624674370272E-4"/>
    <n v="2.5251301852954324E-4"/>
    <n v="4.2436785275659373E-4"/>
    <n v="6.6575955116882914E-4"/>
    <n v="9.8329418375697991E-4"/>
    <n v="1.3752224919856486E-3"/>
    <n v="1.8331174891839871E-3"/>
    <n v="2.3639731982439886E-3"/>
    <n v="2.9650818421563269E-3"/>
    <n v="3.6159822499602359E-3"/>
    <n v="4.2834750398361432E-3"/>
    <n v="4.9760104169898935E-3"/>
    <n v="5.6858528207451376E-3"/>
    <n v="6.4081714515557622E-3"/>
    <n v="7.1354723102470125E-3"/>
    <n v="7.8678006798826704E-3"/>
    <n v="8.605202283709857E-3"/>
    <n v="9.347723289633493E-3"/>
  </r>
  <r>
    <x v="73"/>
    <s v="Under $130"/>
    <n v="117.19735903602098"/>
    <s v="HVAC"/>
    <s v="Rural"/>
    <s v="SC-New"/>
    <s v="M_Input"/>
    <x v="4"/>
    <s v="Single Family"/>
    <s v="Ground Source Heat Pump Upgrade from Air Source Heat Pump - With Desuperheater - New House less than 4000 square feet"/>
    <n v="1.8431696796857092E-3"/>
    <n v="2.8135763878740505E-3"/>
    <n v="4.1378562530225297E-3"/>
    <n v="5.9259090651131831E-3"/>
    <n v="8.0893486594227279E-3"/>
    <n v="1.0909297470274837E-2"/>
    <n v="1.3997144171448197E-2"/>
    <n v="1.7014052679124213E-2"/>
    <n v="1.9689219129260242E-2"/>
    <n v="2.2648016237299146E-2"/>
    <n v="2.5497004071552479E-2"/>
    <n v="2.7516224049639718E-2"/>
    <n v="2.8189099777376422E-2"/>
    <n v="2.9204659150700318E-2"/>
    <n v="2.9906516067260355E-2"/>
    <n v="3.0412468155566277E-2"/>
    <n v="3.061451390140188E-2"/>
    <n v="3.0818396024580103E-2"/>
    <n v="3.1024132375984656E-2"/>
    <n v="3.1231740987953591E-2"/>
    <n v="0.40148234429454066"/>
    <n v="86.52291619248598"/>
    <n v="117.19735903602098"/>
    <s v="R-All-HVAC-ASHP-All-All-E"/>
    <n v="0"/>
    <n v="0.40148234429454066"/>
    <n v="1.8431696796857092E-3"/>
    <n v="4.6567460675597597E-3"/>
    <n v="8.7946023205822885E-3"/>
    <n v="1.4720511385695471E-2"/>
    <n v="2.2809860045118199E-2"/>
    <n v="3.3719157515393033E-2"/>
    <n v="4.7716301686841232E-2"/>
    <n v="6.4730354365965442E-2"/>
    <n v="8.4419573495225692E-2"/>
    <n v="0.10706758973252484"/>
    <n v="0.13256459380407731"/>
    <n v="0.16008081785371703"/>
    <n v="0.18826991763109346"/>
    <n v="0.21747457678179377"/>
    <n v="0.24738109284905413"/>
    <n v="0.27779356100462038"/>
    <n v="0.30840807490602229"/>
    <n v="0.33922647093060238"/>
    <n v="0.37025060330658704"/>
    <n v="0.40148234429454066"/>
    <n v="7.2310042474047756E-4"/>
    <n v="1.6935071329288189E-3"/>
    <n v="3.0177869980772981E-3"/>
    <n v="4.8058398101679511E-3"/>
    <n v="6.9692794044774967E-3"/>
    <n v="9.7892282153296054E-3"/>
    <n v="1.2877074916502966E-2"/>
    <n v="1.5893983424178981E-2"/>
    <n v="1.8569149874315009E-2"/>
    <n v="2.1527946982353913E-2"/>
    <n v="2.4376934816607247E-2"/>
    <n v="2.6396154794694485E-2"/>
    <n v="2.7069030522431189E-2"/>
    <n v="2.8084589895755085E-2"/>
    <n v="2.8786446812315122E-2"/>
    <n v="2.9292398900621044E-2"/>
    <n v="2.9494444646456647E-2"/>
    <n v="2.969832676963487E-2"/>
    <n v="2.9904063121039423E-2"/>
    <n v="3.0111671733008358E-2"/>
    <n v="0.379080959195636"/>
    <n v="0.379080959195636"/>
    <n v="7.2310042474047756E-4"/>
    <n v="2.4166075576692965E-3"/>
    <n v="5.434394555746595E-3"/>
    <n v="1.0240234365914546E-2"/>
    <n v="1.7209513770392044E-2"/>
    <n v="2.699874198572165E-2"/>
    <n v="3.9875816902224616E-2"/>
    <n v="5.5769800326403593E-2"/>
    <n v="7.4338950200718595E-2"/>
    <n v="9.5866897183072508E-2"/>
    <n v="0.12024383199967975"/>
    <n v="0.14663998679437423"/>
    <n v="0.17370901731680544"/>
    <n v="0.20179360721256051"/>
    <n v="0.23058005402487564"/>
    <n v="0.25987245292549666"/>
    <n v="0.28936689757195333"/>
    <n v="0.31906522434158818"/>
    <n v="0.34896928746262762"/>
    <n v="0.379080959195636"/>
  </r>
  <r>
    <x v="73"/>
    <s v="Under $130"/>
    <n v="125.63960902011188"/>
    <s v="HVAC"/>
    <s v="Rural"/>
    <s v="SC-NR"/>
    <s v="M_Input"/>
    <x v="4"/>
    <s v="Single Family"/>
    <s v="Ground Source Heat Pump Upgrade from Air Source Heat Pump - With Desuperheater - Existing House 4000 square feet or greater"/>
    <n v="6.4204997226030569E-4"/>
    <n v="1.0219045392174757E-3"/>
    <n v="1.5370959331893232E-3"/>
    <n v="2.202964452226982E-3"/>
    <n v="3.0239636945382457E-3"/>
    <n v="3.9889372884772071E-3"/>
    <n v="5.0677450763441257E-3"/>
    <n v="6.2108937772999816E-3"/>
    <n v="7.3536342569939638E-3"/>
    <n v="8.424980053385692E-3"/>
    <n v="9.3603107394284943E-3"/>
    <n v="1.0114241803575773E-2"/>
    <n v="1.066937266218685E-2"/>
    <n v="1.1037413780087194E-2"/>
    <n v="1.1252136411985109E-2"/>
    <n v="1.223805483609398E-2"/>
    <n v="1.217070167307311E-2"/>
    <n v="1.2120166944117898E-2"/>
    <n v="1.2086966015867798E-2"/>
    <n v="1.2048771992987943E-2"/>
    <n v="0.17485564164202699"/>
    <n v="89.774309407007152"/>
    <n v="125.63960902011188"/>
    <s v="R-All-HVAC-ASHP-All-All-E"/>
    <n v="0"/>
    <n v="0.15257230590333751"/>
    <n v="6.4204997226030569E-4"/>
    <n v="1.6639545114777814E-3"/>
    <n v="3.2010504446671048E-3"/>
    <n v="5.4040148968940872E-3"/>
    <n v="8.4279785914323328E-3"/>
    <n v="1.241691587990954E-2"/>
    <n v="1.7484660956253666E-2"/>
    <n v="2.3695554733553649E-2"/>
    <n v="3.1049188990547615E-2"/>
    <n v="3.9474169043933305E-2"/>
    <n v="4.8834479783361799E-2"/>
    <n v="5.8948721586937571E-2"/>
    <n v="6.9618094249124421E-2"/>
    <n v="8.065550802921162E-2"/>
    <n v="9.1907644441196729E-2"/>
    <n v="0.10414569927729071"/>
    <n v="0.11631640095036383"/>
    <n v="0.12843656789448174"/>
    <n v="0.14052353391034955"/>
    <n v="0.15257230590333751"/>
    <n v="2.1639850482477749E-4"/>
    <n v="5.962530717819475E-4"/>
    <n v="1.111444465753795E-3"/>
    <n v="1.7773129847914538E-3"/>
    <n v="2.5983122271027175E-3"/>
    <n v="3.5632858210416789E-3"/>
    <n v="4.6420936089085971E-3"/>
    <n v="5.785242309864453E-3"/>
    <n v="6.9279827895584352E-3"/>
    <n v="7.9993285859501634E-3"/>
    <n v="8.9346592719929657E-3"/>
    <n v="9.6885903361402445E-3"/>
    <n v="1.0243721194751322E-2"/>
    <n v="1.0611762312651665E-2"/>
    <n v="1.082648494454958E-2"/>
    <n v="1.1812403368658452E-2"/>
    <n v="1.1745050205637582E-2"/>
    <n v="1.169451547668237E-2"/>
    <n v="1.1661314548432269E-2"/>
    <n v="1.1623120525552415E-2"/>
    <n v="0.16634261229331643"/>
    <n v="0.14405927655462689"/>
    <n v="2.1639850482477749E-4"/>
    <n v="8.12651576606725E-4"/>
    <n v="1.92409604236052E-3"/>
    <n v="3.7014090271519735E-3"/>
    <n v="6.2997212542546914E-3"/>
    <n v="9.8630070752963699E-3"/>
    <n v="1.4505100684204967E-2"/>
    <n v="2.029034299406942E-2"/>
    <n v="2.7218325783627855E-2"/>
    <n v="3.5217654369578022E-2"/>
    <n v="4.4152313641570989E-2"/>
    <n v="5.3840903977711234E-2"/>
    <n v="6.408462517246255E-2"/>
    <n v="7.4696387485114216E-2"/>
    <n v="8.552287242966379E-2"/>
    <n v="9.7335275798322241E-2"/>
    <n v="0.10908032600395982"/>
    <n v="0.12077484148064219"/>
    <n v="0.13243615602907446"/>
    <n v="0.14405927655462689"/>
  </r>
  <r>
    <x v="73"/>
    <s v="Under $115"/>
    <n v="113.21512659513068"/>
    <s v="HVAC"/>
    <s v="Rural"/>
    <s v="SC-NR"/>
    <s v="M_Input"/>
    <x v="4"/>
    <s v="Single Family"/>
    <s v="Ground Source Heat Pump Upgrade from Air Source Heat Pump - With Desuperheater - Existing House less than 4000 square feet"/>
    <n v="2.6939355669926113E-2"/>
    <n v="4.287742548414953E-2"/>
    <n v="6.4494004878168587E-2"/>
    <n v="9.2432747404100554E-2"/>
    <n v="0.12688051868193506"/>
    <n v="0.16736921579641625"/>
    <n v="0.21263420754545465"/>
    <n v="0.26059883766645453"/>
    <n v="0.30854633949800542"/>
    <n v="0.35349823841776074"/>
    <n v="0.39274316811006732"/>
    <n v="0.42437686948095532"/>
    <n v="0.44766924280016501"/>
    <n v="0.46311163981697356"/>
    <n v="0.47212104656255205"/>
    <n v="0.51348855413380667"/>
    <n v="0.51066252673328194"/>
    <n v="0.50854217302901328"/>
    <n v="0.50714911695340525"/>
    <n v="0.50554655887961031"/>
    <n v="7.3366537257289002"/>
    <n v="82.777444367178418"/>
    <n v="113.21512659513068"/>
    <s v="R-All-HVAC-ASHP-All-All-E"/>
    <n v="0"/>
    <n v="6.401681787542203"/>
    <n v="2.6939355669926113E-2"/>
    <n v="6.9816781154075636E-2"/>
    <n v="0.13431078603224422"/>
    <n v="0.22674353343634479"/>
    <n v="0.35362405211827985"/>
    <n v="0.52099326791469613"/>
    <n v="0.73362747546015084"/>
    <n v="0.99422631312660537"/>
    <n v="1.3027726526246108"/>
    <n v="1.6562708910423716"/>
    <n v="2.0490140591524391"/>
    <n v="2.4733909286333944"/>
    <n v="2.9210601714335596"/>
    <n v="3.3841718112505332"/>
    <n v="3.8562928578130853"/>
    <n v="4.3697814119468923"/>
    <n v="4.8804439386801741"/>
    <n v="5.3889861117091877"/>
    <n v="5.896135228662593"/>
    <n v="6.401681787542203"/>
    <n v="9.0797236037437334E-3"/>
    <n v="2.501779341796715E-2"/>
    <n v="4.6634372811986208E-2"/>
    <n v="7.4573115337918175E-2"/>
    <n v="0.10902088661575268"/>
    <n v="0.14950958373023387"/>
    <n v="0.19477457547927227"/>
    <n v="0.24273920560027215"/>
    <n v="0.29068670743182301"/>
    <n v="0.33563860635157838"/>
    <n v="0.37488353604388491"/>
    <n v="0.40651723741477297"/>
    <n v="0.42980961073398261"/>
    <n v="0.44525200775079121"/>
    <n v="0.4542614144963697"/>
    <n v="0.49562892206762432"/>
    <n v="0.49280289466709959"/>
    <n v="0.49068254096283093"/>
    <n v="0.4892894848872229"/>
    <n v="0.48768692681342796"/>
    <n v="6.9794610844052523"/>
    <n v="6.0444891462185542"/>
    <n v="9.0797236037437334E-3"/>
    <n v="3.4097517021710884E-2"/>
    <n v="8.0731889833697085E-2"/>
    <n v="0.15530500517161527"/>
    <n v="0.26432589178736798"/>
    <n v="0.41383547551760186"/>
    <n v="0.60861005099687415"/>
    <n v="0.85134925659714633"/>
    <n v="1.1420359640289695"/>
    <n v="1.4776745703805478"/>
    <n v="1.8525581064244327"/>
    <n v="2.2590753438392057"/>
    <n v="2.6888849545731883"/>
    <n v="3.1341369623239794"/>
    <n v="3.5883983768203489"/>
    <n v="4.0840272988879729"/>
    <n v="4.5768301935550726"/>
    <n v="5.0675127345179032"/>
    <n v="5.5568022194051263"/>
    <n v="6.0444891462185542"/>
  </r>
  <r>
    <x v="74"/>
    <s v="Under $5"/>
    <n v="-4.0054836257209345"/>
    <s v="Water Heating"/>
    <s v="Rural"/>
    <s v="SC-New"/>
    <s v="M_Input"/>
    <x v="4"/>
    <s v="Manufactured"/>
    <s v="Manufactured Tier3_buffered"/>
    <n v="1.2377152829080653E-4"/>
    <n v="1.9589584591462824E-4"/>
    <n v="2.9096986428900947E-4"/>
    <n v="4.0319401724068712E-4"/>
    <n v="5.2489418909637824E-4"/>
    <n v="6.44811224608733E-4"/>
    <n v="7.5310908082967668E-4"/>
    <n v="8.497087995268588E-4"/>
    <n v="9.3107856310442908E-4"/>
    <n v="9.9445912987303252E-4"/>
    <n v="1.0407765127088998E-3"/>
    <n v="1.0725048831729618E-3"/>
    <n v="1.0933475909987796E-3"/>
    <n v="1.1071210277648156E-3"/>
    <n v="1.1157431043383834E-3"/>
    <n v="1.1207058362156547E-3"/>
    <n v="1.1208170600411817E-3"/>
    <n v="1.1209283042342545E-3"/>
    <n v="1.1210395687974955E-3"/>
    <n v="1.1211508537335266E-3"/>
    <n v="1.6746026984780196E-2"/>
    <n v="-4.0054836257209345"/>
    <n v="-4.0054836257209345"/>
    <s v="R-All-WH-WHConvert-All-All-N"/>
    <s v=""/>
    <n v="1.6746026984780196E-2"/>
    <n v="1.2377152829080653E-4"/>
    <n v="3.196673742054348E-4"/>
    <n v="6.1063723849444427E-4"/>
    <n v="1.0138312557351314E-3"/>
    <n v="1.5387254448315096E-3"/>
    <n v="2.1835366694402426E-3"/>
    <n v="2.9366457502699194E-3"/>
    <n v="3.786354549796778E-3"/>
    <n v="4.7174331129012075E-3"/>
    <n v="5.7118922427742396E-3"/>
    <n v="6.7526687554831395E-3"/>
    <n v="7.8251736386561015E-3"/>
    <n v="8.9185212296548806E-3"/>
    <n v="1.0025642257419696E-2"/>
    <n v="1.114138536175808E-2"/>
    <n v="1.2262091197973736E-2"/>
    <n v="1.3382908258014917E-2"/>
    <n v="1.4503836562249172E-2"/>
    <n v="1.5624876131046668E-2"/>
    <n v="1.6746026984780196E-2"/>
    <n v="1.2377152829080653E-4"/>
    <n v="1.9589584591462824E-4"/>
    <n v="2.9096986428900947E-4"/>
    <n v="4.0319401724068712E-4"/>
    <n v="5.2489418909637824E-4"/>
    <n v="6.44811224608733E-4"/>
    <n v="7.5310908082967668E-4"/>
    <n v="8.497087995268588E-4"/>
    <n v="9.3107856310442908E-4"/>
    <n v="9.9445912987303252E-4"/>
    <n v="1.0407765127088998E-3"/>
    <n v="1.0725048831729618E-3"/>
    <n v="1.0933475909987796E-3"/>
    <n v="1.1071210277648156E-3"/>
    <n v="1.1157431043383834E-3"/>
    <n v="1.1207058362156547E-3"/>
    <n v="1.1208170600411817E-3"/>
    <n v="1.1209283042342545E-3"/>
    <n v="1.1210395687974955E-3"/>
    <n v="1.1211508537335266E-3"/>
    <n v="1.6746026984780196E-2"/>
    <n v="1.6746026984780196E-2"/>
    <n v="1.2377152829080653E-4"/>
    <n v="3.196673742054348E-4"/>
    <n v="6.1063723849444427E-4"/>
    <n v="1.0138312557351314E-3"/>
    <n v="1.5387254448315096E-3"/>
    <n v="2.1835366694402426E-3"/>
    <n v="2.9366457502699194E-3"/>
    <n v="3.786354549796778E-3"/>
    <n v="4.7174331129012075E-3"/>
    <n v="5.7118922427742396E-3"/>
    <n v="6.7526687554831395E-3"/>
    <n v="7.8251736386561015E-3"/>
    <n v="8.9185212296548806E-3"/>
    <n v="1.0025642257419696E-2"/>
    <n v="1.114138536175808E-2"/>
    <n v="1.2262091197973736E-2"/>
    <n v="1.3382908258014917E-2"/>
    <n v="1.4503836562249172E-2"/>
    <n v="1.5624876131046668E-2"/>
    <n v="1.6746026984780196E-2"/>
  </r>
  <r>
    <x v="74"/>
    <s v="Under $5"/>
    <n v="-4.0054834697619128"/>
    <s v="Water Heating"/>
    <s v="Rural"/>
    <s v="SC-New"/>
    <s v="M_Input"/>
    <x v="4"/>
    <s v="Single Family"/>
    <s v="Single Family Tier3_buffered"/>
    <n v="2.2132174841461585E-3"/>
    <n v="3.4009416517867372E-3"/>
    <n v="4.9108042398919843E-3"/>
    <n v="6.748964367566607E-3"/>
    <n v="8.676353173598458E-3"/>
    <n v="1.0869843335863008E-2"/>
    <n v="1.285207672567115E-2"/>
    <n v="1.4362492696098671E-2"/>
    <n v="1.5326804952502498E-2"/>
    <n v="1.6382240945262656E-2"/>
    <n v="1.7328986290526042E-2"/>
    <n v="1.7802730588778092E-2"/>
    <n v="1.7595287667195206E-2"/>
    <n v="1.7800952383834844E-2"/>
    <n v="1.7974274260425641E-2"/>
    <n v="1.8172070617790699E-2"/>
    <n v="1.829279707585283E-2"/>
    <n v="1.841462080686828E-2"/>
    <n v="1.8537552477104525E-2"/>
    <n v="1.8661602861251674E-2"/>
    <n v="0.27632461460201574"/>
    <n v="-4.0054834697619128"/>
    <n v="-4.0054834697619128"/>
    <s v="R-All-WH-WHConvert-All-All-N"/>
    <s v=""/>
    <n v="0.27632461460201574"/>
    <n v="2.2132174841461585E-3"/>
    <n v="5.6141591359328957E-3"/>
    <n v="1.052496337582488E-2"/>
    <n v="1.7273927743391489E-2"/>
    <n v="2.5950280916989948E-2"/>
    <n v="3.6820124252852957E-2"/>
    <n v="4.9672200978524109E-2"/>
    <n v="6.4034693674622778E-2"/>
    <n v="7.9361498627125271E-2"/>
    <n v="9.5743739572387923E-2"/>
    <n v="0.11307272586291396"/>
    <n v="0.13087545645169205"/>
    <n v="0.14847074411888725"/>
    <n v="0.16627169650272208"/>
    <n v="0.18424597076314772"/>
    <n v="0.20241804138093841"/>
    <n v="0.22071083845679124"/>
    <n v="0.23912545926365952"/>
    <n v="0.25766301174076406"/>
    <n v="0.27632461460201574"/>
    <n v="2.2132174841461585E-3"/>
    <n v="3.4009416517867372E-3"/>
    <n v="4.9108042398919843E-3"/>
    <n v="6.748964367566607E-3"/>
    <n v="8.676353173598458E-3"/>
    <n v="1.0869843335863008E-2"/>
    <n v="1.285207672567115E-2"/>
    <n v="1.4362492696098671E-2"/>
    <n v="1.5326804952502498E-2"/>
    <n v="1.6382240945262656E-2"/>
    <n v="1.7328986290526042E-2"/>
    <n v="1.7802730588778092E-2"/>
    <n v="1.7595287667195206E-2"/>
    <n v="1.7800952383834844E-2"/>
    <n v="1.7974274260425641E-2"/>
    <n v="1.8172070617790699E-2"/>
    <n v="1.829279707585283E-2"/>
    <n v="1.841462080686828E-2"/>
    <n v="1.8537552477104525E-2"/>
    <n v="1.8661602861251674E-2"/>
    <n v="0.27632461460201574"/>
    <n v="0.27632461460201574"/>
    <n v="2.2132174841461585E-3"/>
    <n v="5.6141591359328957E-3"/>
    <n v="1.052496337582488E-2"/>
    <n v="1.7273927743391489E-2"/>
    <n v="2.5950280916989948E-2"/>
    <n v="3.6820124252852957E-2"/>
    <n v="4.9672200978524109E-2"/>
    <n v="6.4034693674622778E-2"/>
    <n v="7.9361498627125271E-2"/>
    <n v="9.5743739572387923E-2"/>
    <n v="0.11307272586291396"/>
    <n v="0.13087545645169205"/>
    <n v="0.14847074411888725"/>
    <n v="0.16627169650272208"/>
    <n v="0.18424597076314772"/>
    <n v="0.20241804138093841"/>
    <n v="0.22071083845679124"/>
    <n v="0.23912545926365952"/>
    <n v="0.25766301174076406"/>
    <n v="0.27632461460201574"/>
  </r>
  <r>
    <x v="74"/>
    <s v="Under $15"/>
    <n v="12.707774331460781"/>
    <s v="Water Heating"/>
    <s v="Rural"/>
    <s v="SC-New"/>
    <s v="M_Input"/>
    <x v="4"/>
    <s v="Manufactured"/>
    <s v="Manufactured Tier3_indor2_gfac"/>
    <n v="3.6017634501977688E-6"/>
    <n v="5.700588072267427E-6"/>
    <n v="8.4672512069401579E-6"/>
    <n v="1.1732984917370394E-5"/>
    <n v="1.527447169486843E-5"/>
    <n v="1.8764069032227548E-5"/>
    <n v="2.1915547127859507E-5"/>
    <n v="2.4726608289562394E-5"/>
    <n v="2.7094476283535413E-5"/>
    <n v="2.8938856909616215E-5"/>
    <n v="3.0286697232110119E-5"/>
    <n v="3.1209995882857088E-5"/>
    <n v="3.1816520697463887E-5"/>
    <n v="3.2217329040162548E-5"/>
    <n v="3.2468232302781383E-5"/>
    <n v="3.2612648280636088E-5"/>
    <n v="3.2615884904721661E-5"/>
    <n v="3.261912212150479E-5"/>
    <n v="3.2622359931061783E-5"/>
    <n v="3.2625598333468939E-5"/>
    <n v="4.8731100571121355E-4"/>
    <n v="-3.920105485362305"/>
    <n v="12.707774331460781"/>
    <s v="R-All-WH-WHConvert-All-All-N"/>
    <s v=""/>
    <n v="4.8731100571121355E-4"/>
    <n v="3.6017634501977688E-6"/>
    <n v="9.3023515224651958E-6"/>
    <n v="1.7769602729405352E-5"/>
    <n v="2.9502587646775746E-5"/>
    <n v="4.4777059341644176E-5"/>
    <n v="6.3541128373871721E-5"/>
    <n v="8.5456675501731228E-5"/>
    <n v="1.1018328379129362E-4"/>
    <n v="1.3727776007482902E-4"/>
    <n v="1.6621661698444523E-4"/>
    <n v="1.9650331421655536E-4"/>
    <n v="2.2771331009941245E-4"/>
    <n v="2.5952983079687632E-4"/>
    <n v="2.9174715983703887E-4"/>
    <n v="3.2421539213982027E-4"/>
    <n v="3.5682804042045638E-4"/>
    <n v="3.8944392532517803E-4"/>
    <n v="4.2206304744668284E-4"/>
    <n v="4.5468540737774463E-4"/>
    <n v="4.8731100571121355E-4"/>
    <n v="3.6017634501977688E-6"/>
    <n v="5.700588072267427E-6"/>
    <n v="8.4672512069401579E-6"/>
    <n v="1.1732984917370394E-5"/>
    <n v="1.527447169486843E-5"/>
    <n v="1.8764069032227548E-5"/>
    <n v="2.1915547127859507E-5"/>
    <n v="2.4726608289562394E-5"/>
    <n v="2.7094476283535413E-5"/>
    <n v="2.8938856909616215E-5"/>
    <n v="3.0286697232110119E-5"/>
    <n v="3.1209995882857088E-5"/>
    <n v="3.1816520697463887E-5"/>
    <n v="3.2217329040162548E-5"/>
    <n v="3.2468232302781383E-5"/>
    <n v="3.2612648280636088E-5"/>
    <n v="3.2615884904721661E-5"/>
    <n v="3.261912212150479E-5"/>
    <n v="3.2622359931061783E-5"/>
    <n v="3.2625598333468939E-5"/>
    <n v="4.8731100571121355E-4"/>
    <n v="4.8731100571121355E-4"/>
    <n v="3.6017634501977688E-6"/>
    <n v="9.3023515224651958E-6"/>
    <n v="1.7769602729405352E-5"/>
    <n v="2.9502587646775746E-5"/>
    <n v="4.4777059341644176E-5"/>
    <n v="6.3541128373871721E-5"/>
    <n v="8.5456675501731228E-5"/>
    <n v="1.1018328379129362E-4"/>
    <n v="1.3727776007482902E-4"/>
    <n v="1.6621661698444523E-4"/>
    <n v="1.9650331421655536E-4"/>
    <n v="2.2771331009941245E-4"/>
    <n v="2.5952983079687632E-4"/>
    <n v="2.9174715983703887E-4"/>
    <n v="3.2421539213982027E-4"/>
    <n v="3.5682804042045638E-4"/>
    <n v="3.8944392532517803E-4"/>
    <n v="4.2206304744668284E-4"/>
    <n v="4.5468540737774463E-4"/>
    <n v="4.8731100571121355E-4"/>
  </r>
  <r>
    <x v="74"/>
    <s v="Under $15"/>
    <n v="12.760348062400913"/>
    <s v="Water Heating"/>
    <s v="Rural"/>
    <s v="SC-New"/>
    <s v="M_Input"/>
    <x v="4"/>
    <s v="Single Family"/>
    <s v="Single Family Tier3_indor2_gfac"/>
    <n v="2.0444651925704627E-4"/>
    <n v="3.1416283663254768E-4"/>
    <n v="4.5363677125747758E-4"/>
    <n v="6.2343727330129155E-4"/>
    <n v="8.0148029684998104E-4"/>
    <n v="1.0041044998087654E-3"/>
    <n v="1.1872138055161151E-3"/>
    <n v="1.3267388589716246E-3"/>
    <n v="1.4158174451073782E-3"/>
    <n v="1.5133136092051718E-3"/>
    <n v="1.6007694475258163E-3"/>
    <n v="1.6445316956958693E-3"/>
    <n v="1.6253691038738119E-3"/>
    <n v="1.6443674335689985E-3"/>
    <n v="1.6603780853164738E-3"/>
    <n v="1.678649573353543E-3"/>
    <n v="1.6898017101452678E-3"/>
    <n v="1.7010552078007967E-3"/>
    <n v="1.7124110516192599E-3"/>
    <n v="1.7238702369153532E-3"/>
    <n v="2.5525555461722593E-2"/>
    <n v="-3.9208450786948812"/>
    <n v="12.760348062400913"/>
    <s v="R-All-WH-WHConvert-All-All-N"/>
    <s v=""/>
    <n v="2.5525555461722593E-2"/>
    <n v="2.0444651925704627E-4"/>
    <n v="5.1860935588959401E-4"/>
    <n v="9.7224612714707159E-4"/>
    <n v="1.5956834004483631E-3"/>
    <n v="2.397163697298344E-3"/>
    <n v="3.4012681971071091E-3"/>
    <n v="4.5884820026232242E-3"/>
    <n v="5.915220861594849E-3"/>
    <n v="7.3310383067022276E-3"/>
    <n v="8.8443519159073988E-3"/>
    <n v="1.0445121363433216E-2"/>
    <n v="1.2089653059129086E-2"/>
    <n v="1.3715022163002898E-2"/>
    <n v="1.5359389596571897E-2"/>
    <n v="1.701976768188837E-2"/>
    <n v="1.8698417255241913E-2"/>
    <n v="2.038821896538718E-2"/>
    <n v="2.2089274173187977E-2"/>
    <n v="2.3801685224807238E-2"/>
    <n v="2.5525555461722593E-2"/>
    <n v="2.0444651925704627E-4"/>
    <n v="3.1416283663254768E-4"/>
    <n v="4.5363677125747758E-4"/>
    <n v="6.2343727330129155E-4"/>
    <n v="8.0148029684998104E-4"/>
    <n v="1.0041044998087654E-3"/>
    <n v="1.1872138055161151E-3"/>
    <n v="1.3267388589716246E-3"/>
    <n v="1.4158174451073782E-3"/>
    <n v="1.5133136092051718E-3"/>
    <n v="1.6007694475258163E-3"/>
    <n v="1.6445316956958693E-3"/>
    <n v="1.6253691038738119E-3"/>
    <n v="1.6443674335689985E-3"/>
    <n v="1.6603780853164738E-3"/>
    <n v="1.678649573353543E-3"/>
    <n v="1.6898017101452678E-3"/>
    <n v="1.7010552078007967E-3"/>
    <n v="1.7124110516192599E-3"/>
    <n v="1.7238702369153532E-3"/>
    <n v="2.5525555461722593E-2"/>
    <n v="2.5525555461722593E-2"/>
    <n v="2.0444651925704627E-4"/>
    <n v="5.1860935588959401E-4"/>
    <n v="9.7224612714707159E-4"/>
    <n v="1.5956834004483631E-3"/>
    <n v="2.397163697298344E-3"/>
    <n v="3.4012681971071091E-3"/>
    <n v="4.5884820026232242E-3"/>
    <n v="5.915220861594849E-3"/>
    <n v="7.3310383067022276E-3"/>
    <n v="8.8443519159073988E-3"/>
    <n v="1.0445121363433216E-2"/>
    <n v="1.2089653059129086E-2"/>
    <n v="1.3715022163002898E-2"/>
    <n v="1.5359389596571897E-2"/>
    <n v="1.701976768188837E-2"/>
    <n v="1.8698417255241913E-2"/>
    <n v="2.038821896538718E-2"/>
    <n v="2.2089274173187977E-2"/>
    <n v="2.3801685224807238E-2"/>
    <n v="2.5525555461722593E-2"/>
  </r>
  <r>
    <x v="74"/>
    <s v="Under $15"/>
    <n v="12.61109375118942"/>
    <s v="Water Heating"/>
    <s v="Rural"/>
    <s v="SC-New"/>
    <s v="M_Input"/>
    <x v="4"/>
    <s v="Manufactured"/>
    <s v="Manufactured Tier3_indor2_gfnc"/>
    <n v="2.6078526101101133E-5"/>
    <n v="4.1275041209629947E-5"/>
    <n v="6.1307033251349226E-5"/>
    <n v="8.4952539955023628E-5"/>
    <n v="1.105946335130045E-4"/>
    <n v="1.358610221870458E-4"/>
    <n v="1.5867926244918007E-4"/>
    <n v="1.7903271788591489E-4"/>
    <n v="1.9617723837945161E-4"/>
    <n v="2.0953145471339004E-4"/>
    <n v="2.1929047679140678E-4"/>
    <n v="2.2597560986456692E-4"/>
    <n v="2.3036714568511627E-4"/>
    <n v="2.3326919379880687E-4"/>
    <n v="2.3508585593487734E-4"/>
    <n v="2.3613149813208847E-4"/>
    <n v="2.3615493287089414E-4"/>
    <n v="2.3617837190111949E-4"/>
    <n v="2.3620181522331703E-4"/>
    <n v="2.3622526283803929E-4"/>
    <n v="3.5283696326853229E-3"/>
    <n v="-3.961247167764177"/>
    <n v="12.61109375118942"/>
    <s v="R-All-WH-WHConvert-All-All-N"/>
    <s v=""/>
    <n v="3.5283696326853229E-3"/>
    <n v="2.6078526101101133E-5"/>
    <n v="6.7353567310731084E-5"/>
    <n v="1.2866060056208032E-4"/>
    <n v="2.1361314051710395E-4"/>
    <n v="3.2420777403010842E-4"/>
    <n v="4.6006879621715422E-4"/>
    <n v="6.1874805866633429E-4"/>
    <n v="7.9778077655224915E-4"/>
    <n v="9.9395801493170071E-4"/>
    <n v="1.2034894696450907E-3"/>
    <n v="1.4227799464364974E-3"/>
    <n v="1.6487555563010643E-3"/>
    <n v="1.8791227019861806E-3"/>
    <n v="2.1123918957849873E-3"/>
    <n v="2.3474777517198649E-3"/>
    <n v="2.5836092498519535E-3"/>
    <n v="2.8197641827228475E-3"/>
    <n v="3.0559425546239668E-3"/>
    <n v="3.2921443698472838E-3"/>
    <n v="3.5283696326853229E-3"/>
    <n v="2.6078526101101133E-5"/>
    <n v="4.1275041209629947E-5"/>
    <n v="6.1307033251349226E-5"/>
    <n v="8.4952539955023628E-5"/>
    <n v="1.105946335130045E-4"/>
    <n v="1.358610221870458E-4"/>
    <n v="1.5867926244918007E-4"/>
    <n v="1.7903271788591489E-4"/>
    <n v="1.9617723837945161E-4"/>
    <n v="2.0953145471339004E-4"/>
    <n v="2.1929047679140678E-4"/>
    <n v="2.2597560986456692E-4"/>
    <n v="2.3036714568511627E-4"/>
    <n v="2.3326919379880687E-4"/>
    <n v="2.3508585593487734E-4"/>
    <n v="2.3613149813208847E-4"/>
    <n v="2.3615493287089414E-4"/>
    <n v="2.3617837190111949E-4"/>
    <n v="2.3620181522331703E-4"/>
    <n v="2.3622526283803929E-4"/>
    <n v="3.5283696326853229E-3"/>
    <n v="3.5283696326853229E-3"/>
    <n v="2.6078526101101133E-5"/>
    <n v="6.7353567310731084E-5"/>
    <n v="1.2866060056208032E-4"/>
    <n v="2.1361314051710395E-4"/>
    <n v="3.2420777403010842E-4"/>
    <n v="4.6006879621715422E-4"/>
    <n v="6.1874805866633429E-4"/>
    <n v="7.9778077655224915E-4"/>
    <n v="9.9395801493170071E-4"/>
    <n v="1.2034894696450907E-3"/>
    <n v="1.4227799464364974E-3"/>
    <n v="1.6487555563010643E-3"/>
    <n v="1.8791227019861806E-3"/>
    <n v="2.1123918957849873E-3"/>
    <n v="2.3474777517198649E-3"/>
    <n v="2.5836092498519535E-3"/>
    <n v="2.8197641827228475E-3"/>
    <n v="3.0559425546239668E-3"/>
    <n v="3.2921443698472838E-3"/>
    <n v="3.5283696326853229E-3"/>
  </r>
  <r>
    <x v="74"/>
    <s v="Under $15"/>
    <n v="12.717292548245618"/>
    <s v="Water Heating"/>
    <s v="Rural"/>
    <s v="SC-New"/>
    <s v="M_Input"/>
    <x v="4"/>
    <s v="Single Family"/>
    <s v="Single Family Tier3_indor2_gfnc"/>
    <n v="3.2909246983781905E-4"/>
    <n v="5.0570009318022221E-4"/>
    <n v="7.3020781182720894E-4"/>
    <n v="1.0035314506955406E-3"/>
    <n v="1.2901228711313371E-3"/>
    <n v="1.6162820038128174E-3"/>
    <n v="1.9110284924520129E-3"/>
    <n v="2.1356184958073502E-3"/>
    <n v="2.2790060772032408E-3"/>
    <n v="2.4359432241855094E-3"/>
    <n v="2.5767187088416802E-3"/>
    <n v="2.6471617097216862E-3"/>
    <n v="2.6163161629540934E-3"/>
    <n v="2.6468973010673877E-3"/>
    <n v="2.6726692484032354E-3"/>
    <n v="2.7020804076031196E-3"/>
    <n v="2.7200317244271718E-3"/>
    <n v="2.7381461993090644E-3"/>
    <n v="2.7564254182602661E-3"/>
    <n v="2.7748709834140512E-3"/>
    <n v="4.1087850854134821E-2"/>
    <n v="-3.960947990900658"/>
    <n v="12.717292548245618"/>
    <s v="R-All-WH-WHConvert-All-All-N"/>
    <s v=""/>
    <n v="4.1087850854134821E-2"/>
    <n v="3.2909246983781905E-4"/>
    <n v="8.3479256301804126E-4"/>
    <n v="1.5650003748452503E-3"/>
    <n v="2.5685318255407909E-3"/>
    <n v="3.858654696672128E-3"/>
    <n v="5.4749367004849458E-3"/>
    <n v="7.3859651929369585E-3"/>
    <n v="9.5215836887443082E-3"/>
    <n v="1.1800589765947549E-2"/>
    <n v="1.4236532990133059E-2"/>
    <n v="1.681325169897474E-2"/>
    <n v="1.9460413408696427E-2"/>
    <n v="2.2076729571650522E-2"/>
    <n v="2.472362687271791E-2"/>
    <n v="2.7396296121121145E-2"/>
    <n v="3.0098376528724265E-2"/>
    <n v="3.2818408253151438E-2"/>
    <n v="3.5556554452460504E-2"/>
    <n v="3.831297987072077E-2"/>
    <n v="4.1087850854134821E-2"/>
    <n v="3.2909246983781905E-4"/>
    <n v="5.0570009318022221E-4"/>
    <n v="7.3020781182720894E-4"/>
    <n v="1.0035314506955406E-3"/>
    <n v="1.2901228711313371E-3"/>
    <n v="1.6162820038128174E-3"/>
    <n v="1.9110284924520129E-3"/>
    <n v="2.1356184958073502E-3"/>
    <n v="2.2790060772032408E-3"/>
    <n v="2.4359432241855094E-3"/>
    <n v="2.5767187088416802E-3"/>
    <n v="2.6471617097216862E-3"/>
    <n v="2.6163161629540934E-3"/>
    <n v="2.6468973010673877E-3"/>
    <n v="2.6726692484032354E-3"/>
    <n v="2.7020804076031196E-3"/>
    <n v="2.7200317244271718E-3"/>
    <n v="2.7381461993090644E-3"/>
    <n v="2.7564254182602661E-3"/>
    <n v="2.7748709834140512E-3"/>
    <n v="4.1087850854134821E-2"/>
    <n v="4.1087850854134821E-2"/>
    <n v="3.2909246983781905E-4"/>
    <n v="8.3479256301804126E-4"/>
    <n v="1.5650003748452503E-3"/>
    <n v="2.5685318255407909E-3"/>
    <n v="3.858654696672128E-3"/>
    <n v="5.4749367004849458E-3"/>
    <n v="7.3859651929369585E-3"/>
    <n v="9.5215836887443082E-3"/>
    <n v="1.1800589765947549E-2"/>
    <n v="1.4236532990133059E-2"/>
    <n v="1.681325169897474E-2"/>
    <n v="1.9460413408696427E-2"/>
    <n v="2.2076729571650522E-2"/>
    <n v="2.472362687271791E-2"/>
    <n v="2.7396296121121145E-2"/>
    <n v="3.0098376528724265E-2"/>
    <n v="3.2818408253151438E-2"/>
    <n v="3.5556554452460504E-2"/>
    <n v="3.831297987072077E-2"/>
    <n v="4.1087850854134821E-2"/>
  </r>
  <r>
    <x v="74"/>
    <s v="Under $5"/>
    <n v="2.5103653017923895"/>
    <s v="Water Heating"/>
    <s v="Rural"/>
    <s v="SC-New"/>
    <s v="M_Input"/>
    <x v="4"/>
    <s v="Manufactured"/>
    <s v="Manufactured Tier3_indor2_hp85"/>
    <n v="1.2387759363324471E-5"/>
    <n v="1.9606371780137056E-5"/>
    <n v="2.9121920934211809E-5"/>
    <n v="4.0353953217532689E-5"/>
    <n v="5.2534399433575051E-5"/>
    <n v="6.4536379210378261E-5"/>
    <n v="7.5375445358748756E-5"/>
    <n v="8.5043695289168449E-5"/>
    <n v="9.3187644584851628E-5"/>
    <n v="9.9531132625137035E-5"/>
    <n v="1.0416684005182086E-4"/>
    <n v="1.073423960437913E-4"/>
    <n v="1.0942845293095902E-4"/>
    <n v="1.1080697691478455E-4"/>
    <n v="1.1166992343633488E-4"/>
    <n v="1.121666219026889E-4"/>
    <n v="1.1217775381650723E-4"/>
    <n v="1.1218888776882555E-4"/>
    <n v="1.1220002375990626E-4"/>
    <n v="1.1221116179001182E-4"/>
    <n v="1.6760377402126954E-3"/>
    <n v="-4.8917885772387049"/>
    <n v="2.5103653017923895"/>
    <s v="R-All-WH-WHConvert-All-All-N"/>
    <s v=""/>
    <n v="1.6760377402126954E-3"/>
    <n v="1.2387759363324471E-5"/>
    <n v="3.1994131143461527E-5"/>
    <n v="6.1116052077673339E-5"/>
    <n v="1.0147000529520602E-4"/>
    <n v="1.5400440472878107E-4"/>
    <n v="2.1854078393915933E-4"/>
    <n v="2.939162292979081E-4"/>
    <n v="3.7895992458707655E-4"/>
    <n v="4.7214756917192819E-4"/>
    <n v="5.7167870179706528E-4"/>
    <n v="6.7584554184888619E-4"/>
    <n v="7.8318793789267744E-4"/>
    <n v="8.9261639082363641E-4"/>
    <n v="1.0034233677384209E-3"/>
    <n v="1.1150932911747557E-3"/>
    <n v="1.2272599130774447E-3"/>
    <n v="1.3394376668939519E-3"/>
    <n v="1.4516265546627774E-3"/>
    <n v="1.5638265784226836E-3"/>
    <n v="1.6760377402126954E-3"/>
    <n v="1.2387759363324471E-5"/>
    <n v="1.9606371780137056E-5"/>
    <n v="2.9121920934211809E-5"/>
    <n v="4.0353953217532689E-5"/>
    <n v="5.2534399433575051E-5"/>
    <n v="6.4536379210378261E-5"/>
    <n v="7.5375445358748756E-5"/>
    <n v="8.5043695289168449E-5"/>
    <n v="9.3187644584851628E-5"/>
    <n v="9.9531132625137035E-5"/>
    <n v="1.0416684005182086E-4"/>
    <n v="1.073423960437913E-4"/>
    <n v="1.0942845293095902E-4"/>
    <n v="1.1080697691478455E-4"/>
    <n v="1.1166992343633488E-4"/>
    <n v="1.121666219026889E-4"/>
    <n v="1.1217775381650723E-4"/>
    <n v="1.1218888776882555E-4"/>
    <n v="1.1220002375990626E-4"/>
    <n v="1.1221116179001182E-4"/>
    <n v="1.6760377402126954E-3"/>
    <n v="1.6760377402126954E-3"/>
    <n v="1.2387759363324471E-5"/>
    <n v="3.1994131143461527E-5"/>
    <n v="6.1116052077673339E-5"/>
    <n v="1.0147000529520602E-4"/>
    <n v="1.5400440472878107E-4"/>
    <n v="2.1854078393915933E-4"/>
    <n v="2.939162292979081E-4"/>
    <n v="3.7895992458707655E-4"/>
    <n v="4.7214756917192819E-4"/>
    <n v="5.7167870179706528E-4"/>
    <n v="6.7584554184888619E-4"/>
    <n v="7.8318793789267744E-4"/>
    <n v="8.9261639082363641E-4"/>
    <n v="1.0034233677384209E-3"/>
    <n v="1.1150932911747557E-3"/>
    <n v="1.2272599130774447E-3"/>
    <n v="1.3394376668939519E-3"/>
    <n v="1.4516265546627774E-3"/>
    <n v="1.5638265784226836E-3"/>
    <n v="1.6760377402126954E-3"/>
  </r>
  <r>
    <x v="74"/>
    <s v="Under $5"/>
    <n v="2.2642768854406632"/>
    <s v="Water Heating"/>
    <s v="Rural"/>
    <s v="SC-New"/>
    <s v="M_Input"/>
    <x v="4"/>
    <s v="Single Family"/>
    <s v="Single Family Tier3_indor2_hp85"/>
    <n v="5.0484162677597456E-4"/>
    <n v="7.7576511497719637E-4"/>
    <n v="1.1201693547987985E-3"/>
    <n v="1.5394592600057402E-3"/>
    <n v="1.9791024976165751E-3"/>
    <n v="2.4794442623853204E-3"/>
    <n v="2.9315977160466826E-3"/>
    <n v="3.2761281840558926E-3"/>
    <n v="3.4960907370947007E-3"/>
    <n v="3.7368388910198063E-3"/>
    <n v="3.9527943782997829E-3"/>
    <n v="4.0608568908719169E-3"/>
    <n v="4.0135385307264538E-3"/>
    <n v="4.0604512769262819E-3"/>
    <n v="4.0999865231281353E-3"/>
    <n v="4.1451044726915328E-3"/>
    <n v="4.1726425442636089E-3"/>
    <n v="4.2004309071273184E-3"/>
    <n v="4.22847199429065E-3"/>
    <n v="4.2567682634931285E-3"/>
    <n v="6.3030483426595493E-2"/>
    <n v="-4.8721654728101784"/>
    <n v="2.2642768854406632"/>
    <s v="R-All-WH-WHConvert-All-All-N"/>
    <s v=""/>
    <n v="6.3030483426595493E-2"/>
    <n v="5.0484162677597456E-4"/>
    <n v="1.2806067417531709E-3"/>
    <n v="2.4007760965519694E-3"/>
    <n v="3.9402353565577098E-3"/>
    <n v="5.9193378541742853E-3"/>
    <n v="8.3987821165596062E-3"/>
    <n v="1.1330379832606289E-2"/>
    <n v="1.4606508016662183E-2"/>
    <n v="1.8102598753756884E-2"/>
    <n v="2.183943764477669E-2"/>
    <n v="2.5792232023076473E-2"/>
    <n v="2.9853088913948389E-2"/>
    <n v="3.3866627444674842E-2"/>
    <n v="3.7927078721601122E-2"/>
    <n v="4.202706524472926E-2"/>
    <n v="4.6172169717420795E-2"/>
    <n v="5.0344812261684406E-2"/>
    <n v="5.4545243168811722E-2"/>
    <n v="5.8773715163102369E-2"/>
    <n v="6.3030483426595493E-2"/>
    <n v="5.0484162677597456E-4"/>
    <n v="7.7576511497719637E-4"/>
    <n v="1.1201693547987985E-3"/>
    <n v="1.5394592600057402E-3"/>
    <n v="1.9791024976165751E-3"/>
    <n v="2.4794442623853204E-3"/>
    <n v="2.9315977160466826E-3"/>
    <n v="3.2761281840558926E-3"/>
    <n v="3.4960907370947007E-3"/>
    <n v="3.7368388910198063E-3"/>
    <n v="3.9527943782997829E-3"/>
    <n v="4.0608568908719169E-3"/>
    <n v="4.0135385307264538E-3"/>
    <n v="4.0604512769262819E-3"/>
    <n v="4.0999865231281353E-3"/>
    <n v="4.1451044726915328E-3"/>
    <n v="4.1726425442636089E-3"/>
    <n v="4.2004309071273184E-3"/>
    <n v="4.22847199429065E-3"/>
    <n v="4.2567682634931285E-3"/>
    <n v="6.3030483426595493E-2"/>
    <n v="6.3030483426595493E-2"/>
    <n v="5.0484162677597456E-4"/>
    <n v="1.2806067417531709E-3"/>
    <n v="2.4007760965519694E-3"/>
    <n v="3.9402353565577098E-3"/>
    <n v="5.9193378541742853E-3"/>
    <n v="8.3987821165596062E-3"/>
    <n v="1.1330379832606289E-2"/>
    <n v="1.4606508016662183E-2"/>
    <n v="1.8102598753756884E-2"/>
    <n v="2.183943764477669E-2"/>
    <n v="2.5792232023076473E-2"/>
    <n v="2.9853088913948389E-2"/>
    <n v="3.3866627444674842E-2"/>
    <n v="3.7927078721601122E-2"/>
    <n v="4.202706524472926E-2"/>
    <n v="4.6172169717420795E-2"/>
    <n v="5.0344812261684406E-2"/>
    <n v="5.4545243168811722E-2"/>
    <n v="5.8773715163102369E-2"/>
    <n v="6.3030483426595493E-2"/>
  </r>
  <r>
    <x v="74"/>
    <s v="Under $10"/>
    <n v="8.5521603996162252"/>
    <s v="Water Heating"/>
    <s v="Rural"/>
    <s v="SC-New"/>
    <s v="M_Input"/>
    <x v="4"/>
    <s v="Manufactured"/>
    <s v="Manufactured Tier3_indor2_zonl"/>
    <n v="2.0318291180832509E-5"/>
    <n v="3.2158194161237977E-5"/>
    <n v="4.7765512061714958E-5"/>
    <n v="6.618819010958584E-5"/>
    <n v="8.6166448136031797E-5"/>
    <n v="1.0585198711845089E-4"/>
    <n v="1.2363012565599132E-4"/>
    <n v="1.3948790199260015E-4"/>
    <n v="1.5284553417598955E-4"/>
    <n v="1.6325006604688135E-4"/>
    <n v="1.7085351155805023E-4"/>
    <n v="1.7606202985530724E-4"/>
    <n v="1.7948356154720799E-4"/>
    <n v="1.8174460415238276E-4"/>
    <n v="1.831600012539971E-4"/>
    <n v="1.8397468159871968E-4"/>
    <n v="1.8399294006336429E-4"/>
    <n v="1.8401120187153813E-4"/>
    <n v="1.8402946702367171E-4"/>
    <n v="1.8404773552019548E-4"/>
    <n v="2.7490219850837515E-3"/>
    <n v="-3.2113884225128619"/>
    <n v="8.5521603996162252"/>
    <s v="R-All-WH-WHConvert-All-All-N"/>
    <s v=""/>
    <n v="2.7490219850837515E-3"/>
    <n v="2.0318291180832509E-5"/>
    <n v="5.2476485342070485E-5"/>
    <n v="1.0024199740378545E-4"/>
    <n v="1.6643018751337128E-4"/>
    <n v="2.5259663564940307E-4"/>
    <n v="3.5844862276785398E-4"/>
    <n v="4.8207874842384529E-4"/>
    <n v="6.2156665041644547E-4"/>
    <n v="7.7441218459243502E-4"/>
    <n v="9.376622506393164E-4"/>
    <n v="1.1085157621973667E-3"/>
    <n v="1.284577792052674E-3"/>
    <n v="1.464061353599882E-3"/>
    <n v="1.6458059577522648E-3"/>
    <n v="1.8289659590062619E-3"/>
    <n v="2.0129406406049818E-3"/>
    <n v="2.1969335806683462E-3"/>
    <n v="2.3809447825398843E-3"/>
    <n v="2.5649742495635558E-3"/>
    <n v="2.7490219850837515E-3"/>
    <n v="2.0318291180832509E-5"/>
    <n v="3.2158194161237977E-5"/>
    <n v="4.7765512061714958E-5"/>
    <n v="6.618819010958584E-5"/>
    <n v="8.6166448136031797E-5"/>
    <n v="1.0585198711845089E-4"/>
    <n v="1.2363012565599132E-4"/>
    <n v="1.3948790199260015E-4"/>
    <n v="1.5284553417598955E-4"/>
    <n v="1.6325006604688135E-4"/>
    <n v="1.7085351155805023E-4"/>
    <n v="1.7606202985530724E-4"/>
    <n v="1.7948356154720799E-4"/>
    <n v="1.8174460415238276E-4"/>
    <n v="1.831600012539971E-4"/>
    <n v="1.8397468159871968E-4"/>
    <n v="1.8399294006336429E-4"/>
    <n v="1.8401120187153813E-4"/>
    <n v="1.8402946702367171E-4"/>
    <n v="1.8404773552019548E-4"/>
    <n v="2.7490219850837515E-3"/>
    <n v="2.7490219850837515E-3"/>
    <n v="2.0318291180832509E-5"/>
    <n v="5.2476485342070485E-5"/>
    <n v="1.0024199740378545E-4"/>
    <n v="1.6643018751337128E-4"/>
    <n v="2.5259663564940307E-4"/>
    <n v="3.5844862276785398E-4"/>
    <n v="4.8207874842384529E-4"/>
    <n v="6.2156665041644547E-4"/>
    <n v="7.7441218459243502E-4"/>
    <n v="9.376622506393164E-4"/>
    <n v="1.1085157621973667E-3"/>
    <n v="1.284577792052674E-3"/>
    <n v="1.464061353599882E-3"/>
    <n v="1.6458059577522648E-3"/>
    <n v="1.8289659590062619E-3"/>
    <n v="2.0129406406049818E-3"/>
    <n v="2.1969335806683462E-3"/>
    <n v="2.3809447825398843E-3"/>
    <n v="2.5649742495635558E-3"/>
    <n v="2.7490219850837515E-3"/>
  </r>
  <r>
    <x v="74"/>
    <s v="Under $10"/>
    <n v="8.6893541110723174"/>
    <s v="Water Heating"/>
    <s v="Rural"/>
    <s v="SC-New"/>
    <s v="M_Input"/>
    <x v="4"/>
    <s v="Single Family"/>
    <s v="Single Family Tier3_indor2_zonl"/>
    <n v="6.7788945320489211E-4"/>
    <n v="1.0416791360207795E-3"/>
    <n v="1.5041370424836214E-3"/>
    <n v="2.0671496577273998E-3"/>
    <n v="2.6574922486355956E-3"/>
    <n v="3.3293393930573191E-3"/>
    <n v="3.9364804076060644E-3"/>
    <n v="4.3991078103079988E-3"/>
    <n v="4.6944683489333113E-3"/>
    <n v="5.0177393031662467E-3"/>
    <n v="5.3077192482110366E-3"/>
    <n v="5.4528230464601802E-3"/>
    <n v="5.3892850662615012E-3"/>
    <n v="5.4522783976015381E-3"/>
    <n v="5.5053653955997985E-3"/>
    <n v="5.5659487162633102E-3"/>
    <n v="5.6029261905645653E-3"/>
    <n v="5.6402397501207338E-3"/>
    <n v="5.6778926619176781E-3"/>
    <n v="5.7158882261501799E-3"/>
    <n v="8.4635849500293764E-2"/>
    <n v="-3.1958821940427526"/>
    <n v="8.6893541110723174"/>
    <s v="R-All-WH-WHConvert-All-All-N"/>
    <s v=""/>
    <n v="8.4635849500293764E-2"/>
    <n v="6.7788945320489211E-4"/>
    <n v="1.7195685892256716E-3"/>
    <n v="3.2237056317092928E-3"/>
    <n v="5.2908552894366922E-3"/>
    <n v="7.9483475380722878E-3"/>
    <n v="1.1277686931129606E-2"/>
    <n v="1.521416733873567E-2"/>
    <n v="1.9613275149043669E-2"/>
    <n v="2.4307743497976979E-2"/>
    <n v="2.9325482801143225E-2"/>
    <n v="3.4633202049354259E-2"/>
    <n v="4.0086025095814437E-2"/>
    <n v="4.5475310162075941E-2"/>
    <n v="5.0927588559677481E-2"/>
    <n v="5.6432953955277282E-2"/>
    <n v="6.1998902671540596E-2"/>
    <n v="6.7601828862105168E-2"/>
    <n v="7.3242068612225902E-2"/>
    <n v="7.891996127414358E-2"/>
    <n v="8.4635849500293764E-2"/>
    <n v="6.7788945320489211E-4"/>
    <n v="1.0416791360207795E-3"/>
    <n v="1.5041370424836214E-3"/>
    <n v="2.0671496577273998E-3"/>
    <n v="2.6574922486355956E-3"/>
    <n v="3.3293393930573191E-3"/>
    <n v="3.9364804076060644E-3"/>
    <n v="4.3991078103079988E-3"/>
    <n v="4.6944683489333113E-3"/>
    <n v="5.0177393031662467E-3"/>
    <n v="5.3077192482110366E-3"/>
    <n v="5.4528230464601802E-3"/>
    <n v="5.3892850662615012E-3"/>
    <n v="5.4522783976015381E-3"/>
    <n v="5.5053653955997985E-3"/>
    <n v="5.5659487162633102E-3"/>
    <n v="5.6029261905645653E-3"/>
    <n v="5.6402397501207338E-3"/>
    <n v="5.6778926619176781E-3"/>
    <n v="5.7158882261501799E-3"/>
    <n v="8.4635849500293764E-2"/>
    <n v="8.4635849500293764E-2"/>
    <n v="6.7788945320489211E-4"/>
    <n v="1.7195685892256716E-3"/>
    <n v="3.2237056317092928E-3"/>
    <n v="5.2908552894366922E-3"/>
    <n v="7.9483475380722878E-3"/>
    <n v="1.1277686931129606E-2"/>
    <n v="1.521416733873567E-2"/>
    <n v="1.9613275149043669E-2"/>
    <n v="2.4307743497976979E-2"/>
    <n v="2.9325482801143225E-2"/>
    <n v="3.4633202049354259E-2"/>
    <n v="4.0086025095814437E-2"/>
    <n v="4.5475310162075941E-2"/>
    <n v="5.0927588559677481E-2"/>
    <n v="5.6432953955277282E-2"/>
    <n v="6.1998902671540596E-2"/>
    <n v="6.7601828862105168E-2"/>
    <n v="7.3242068612225902E-2"/>
    <n v="7.891996127414358E-2"/>
    <n v="8.4635849500293764E-2"/>
  </r>
  <r>
    <x v="74"/>
    <s v="Under $15"/>
    <n v="11.761471774818027"/>
    <s v="Water Heating"/>
    <s v="Rural"/>
    <s v="SC-New"/>
    <s v="M_Input"/>
    <x v="4"/>
    <s v="Manufactured"/>
    <s v="Manufactured Tier3_indor2_efaf"/>
    <n v="3.5219525264373524E-5"/>
    <n v="5.574269615679086E-5"/>
    <n v="8.279626686373628E-5"/>
    <n v="1.1472995504497943E-4"/>
    <n v="1.4936007019779107E-4"/>
    <n v="1.8348278905065235E-4"/>
    <n v="2.1429923881032074E-4"/>
    <n v="2.4178695169686741E-4"/>
    <n v="2.6494093940026729E-4"/>
    <n v="2.8297605218753456E-4"/>
    <n v="2.9615578954308156E-4"/>
    <n v="3.0518418371892875E-4"/>
    <n v="3.1111503296177414E-4"/>
    <n v="3.1503430188296676E-4"/>
    <n v="3.174877372400923E-4"/>
    <n v="3.1889989610364938E-4"/>
    <n v="3.1893154514593919E-4"/>
    <n v="3.1896319998386954E-4"/>
    <n v="3.1899486061818681E-4"/>
    <n v="3.1902652704963682E-4"/>
    <n v="4.7651275589214387E-3"/>
    <n v="-2.2681239822264763"/>
    <n v="11.761471774818027"/>
    <s v="R-All-WH-WHConvert-All-All-N"/>
    <s v=""/>
    <n v="4.7651275589214387E-3"/>
    <n v="3.5219525264373524E-5"/>
    <n v="9.0962221421164377E-5"/>
    <n v="1.7375848828490067E-4"/>
    <n v="2.8848844332988012E-4"/>
    <n v="4.3784851352767119E-4"/>
    <n v="6.2133130257832354E-4"/>
    <n v="8.3563054138864428E-4"/>
    <n v="1.0774174930855117E-3"/>
    <n v="1.3423584324857791E-3"/>
    <n v="1.6253344846733136E-3"/>
    <n v="1.9214902742163951E-3"/>
    <n v="2.2266744579353239E-3"/>
    <n v="2.5377894908970981E-3"/>
    <n v="2.8528237927800647E-3"/>
    <n v="3.170311530020157E-3"/>
    <n v="3.4892114261238063E-3"/>
    <n v="3.8081429712697457E-3"/>
    <n v="4.1271061712536156E-3"/>
    <n v="4.4461010318718021E-3"/>
    <n v="4.7651275589214387E-3"/>
    <n v="3.5219525264373524E-5"/>
    <n v="5.574269615679086E-5"/>
    <n v="8.279626686373628E-5"/>
    <n v="1.1472995504497943E-4"/>
    <n v="1.4936007019779107E-4"/>
    <n v="1.8348278905065235E-4"/>
    <n v="2.1429923881032074E-4"/>
    <n v="2.4178695169686741E-4"/>
    <n v="2.6494093940026729E-4"/>
    <n v="2.8297605218753456E-4"/>
    <n v="2.9615578954308156E-4"/>
    <n v="3.0518418371892875E-4"/>
    <n v="3.1111503296177414E-4"/>
    <n v="3.1503430188296676E-4"/>
    <n v="3.174877372400923E-4"/>
    <n v="3.1889989610364938E-4"/>
    <n v="3.1893154514593919E-4"/>
    <n v="3.1896319998386954E-4"/>
    <n v="3.1899486061818681E-4"/>
    <n v="3.1902652704963682E-4"/>
    <n v="4.7651275589214387E-3"/>
    <n v="4.7651275589214387E-3"/>
    <n v="3.5219525264373524E-5"/>
    <n v="9.0962221421164377E-5"/>
    <n v="1.7375848828490067E-4"/>
    <n v="2.8848844332988012E-4"/>
    <n v="4.3784851352767119E-4"/>
    <n v="6.2133130257832354E-4"/>
    <n v="8.3563054138864428E-4"/>
    <n v="1.0774174930855117E-3"/>
    <n v="1.3423584324857791E-3"/>
    <n v="1.6253344846733136E-3"/>
    <n v="1.9214902742163951E-3"/>
    <n v="2.2266744579353239E-3"/>
    <n v="2.5377894908970981E-3"/>
    <n v="2.8528237927800647E-3"/>
    <n v="3.170311530020157E-3"/>
    <n v="3.4892114261238063E-3"/>
    <n v="3.8081429712697457E-3"/>
    <n v="4.1271061712536156E-3"/>
    <n v="4.4461010318718021E-3"/>
    <n v="4.7651275589214387E-3"/>
  </r>
  <r>
    <x v="74"/>
    <s v="Under $15"/>
    <n v="11.952647030687645"/>
    <s v="Water Heating"/>
    <s v="Rural"/>
    <s v="SC-New"/>
    <s v="M_Input"/>
    <x v="4"/>
    <s v="Single Family"/>
    <s v="Single Family Tier3_indor2_efaf"/>
    <n v="7.3326063893374446E-5"/>
    <n v="1.1267652937088583E-4"/>
    <n v="1.6269975636899219E-4"/>
    <n v="2.2359980253870772E-4"/>
    <n v="2.8745608225402424E-4"/>
    <n v="3.6012856064344446E-4"/>
    <n v="4.2580189515929154E-4"/>
    <n v="4.7584345625597201E-4"/>
    <n v="5.0779206620178122E-4"/>
    <n v="5.4275969482159379E-4"/>
    <n v="5.7412629578820415E-4"/>
    <n v="5.8982190859245282E-4"/>
    <n v="5.8294912133536009E-4"/>
    <n v="5.8976299492029076E-4"/>
    <n v="5.9550531852294378E-4"/>
    <n v="6.0205850565521609E-4"/>
    <n v="6.0605829150585963E-4"/>
    <n v="6.1009443108462052E-4"/>
    <n v="6.1416727777539198E-4"/>
    <n v="6.1827718855421486E-4"/>
    <n v="9.1549052412426227E-3"/>
    <n v="-2.2337749813147387"/>
    <n v="11.952647030687645"/>
    <s v="R-All-WH-WHConvert-All-All-N"/>
    <s v=""/>
    <n v="9.1549052412426227E-3"/>
    <n v="7.3326063893374446E-5"/>
    <n v="1.8600259326426028E-4"/>
    <n v="3.4870234963325247E-4"/>
    <n v="5.7230215217196016E-4"/>
    <n v="8.5975823442598445E-4"/>
    <n v="1.219886795069429E-3"/>
    <n v="1.6456886902287205E-3"/>
    <n v="2.1215321464846926E-3"/>
    <n v="2.6293242126864741E-3"/>
    <n v="3.1720839075080678E-3"/>
    <n v="3.746210203296272E-3"/>
    <n v="4.3360321118887249E-3"/>
    <n v="4.9189812332240852E-3"/>
    <n v="5.5087442281443761E-3"/>
    <n v="6.1042495466673199E-3"/>
    <n v="6.7063080523225363E-3"/>
    <n v="7.3123663438283961E-3"/>
    <n v="7.9224607749130167E-3"/>
    <n v="8.5366280526884084E-3"/>
    <n v="9.1549052412426227E-3"/>
    <n v="7.3326063893374446E-5"/>
    <n v="1.1267652937088583E-4"/>
    <n v="1.6269975636899219E-4"/>
    <n v="2.2359980253870772E-4"/>
    <n v="2.8745608225402424E-4"/>
    <n v="3.6012856064344446E-4"/>
    <n v="4.2580189515929154E-4"/>
    <n v="4.7584345625597201E-4"/>
    <n v="5.0779206620178122E-4"/>
    <n v="5.4275969482159379E-4"/>
    <n v="5.7412629578820415E-4"/>
    <n v="5.8982190859245282E-4"/>
    <n v="5.8294912133536009E-4"/>
    <n v="5.8976299492029076E-4"/>
    <n v="5.9550531852294378E-4"/>
    <n v="6.0205850565521609E-4"/>
    <n v="6.0605829150585963E-4"/>
    <n v="6.1009443108462052E-4"/>
    <n v="6.1416727777539198E-4"/>
    <n v="6.1827718855421486E-4"/>
    <n v="9.1549052412426227E-3"/>
    <n v="9.1549052412426227E-3"/>
    <n v="7.3326063893374446E-5"/>
    <n v="1.8600259326426028E-4"/>
    <n v="3.4870234963325247E-4"/>
    <n v="5.7230215217196016E-4"/>
    <n v="8.5975823442598445E-4"/>
    <n v="1.219886795069429E-3"/>
    <n v="1.6456886902287205E-3"/>
    <n v="2.1215321464846926E-3"/>
    <n v="2.6293242126864741E-3"/>
    <n v="3.1720839075080678E-3"/>
    <n v="3.746210203296272E-3"/>
    <n v="4.3360321118887249E-3"/>
    <n v="4.9189812332240852E-3"/>
    <n v="5.5087442281443761E-3"/>
    <n v="6.1042495466673199E-3"/>
    <n v="6.7063080523225363E-3"/>
    <n v="7.3123663438283961E-3"/>
    <n v="7.9224607749130167E-3"/>
    <n v="8.5366280526884084E-3"/>
    <n v="9.1549052412426227E-3"/>
  </r>
  <r>
    <x v="74"/>
    <s v="Under $5"/>
    <n v="-4.0054836257209345"/>
    <s v="Water Heating"/>
    <s v="Rural"/>
    <s v="SC-NR"/>
    <s v="M_Input"/>
    <x v="4"/>
    <s v="Manufactured"/>
    <s v="Manufactured Tier3_buffered"/>
    <n v="1.8305930433220759E-3"/>
    <n v="2.9082787562391996E-3"/>
    <n v="4.2587726819320994E-3"/>
    <n v="5.8078706595305184E-3"/>
    <n v="7.444723382879455E-3"/>
    <n v="9.0459267337234164E-3"/>
    <n v="1.0501202220017289E-2"/>
    <n v="1.1732419096556045E-2"/>
    <n v="1.2701576077291034E-2"/>
    <n v="1.3408046379608006E-2"/>
    <n v="1.3878699839819587E-2"/>
    <n v="1.415554705583176E-2"/>
    <n v="1.4284683530163064E-2"/>
    <n v="1.5137230945743523E-2"/>
    <n v="1.5036505392361964E-2"/>
    <n v="1.4889547406894828E-2"/>
    <n v="1.4669192478562786E-2"/>
    <n v="1.4443821031232252E-2"/>
    <n v="1.4217064595109767E-2"/>
    <n v="1.3995050396585272E-2"/>
    <n v="0.18185976364151041"/>
    <n v="-4.0054836257209345"/>
    <n v="-4.0054836257209345"/>
    <s v="R-All-WH-WHConvert-All-All-N"/>
    <s v=""/>
    <n v="0.18185976364151041"/>
    <n v="1.8305930433220759E-3"/>
    <n v="4.7388717995612752E-3"/>
    <n v="8.9976444814933755E-3"/>
    <n v="1.4805515141023894E-2"/>
    <n v="2.225023852390335E-2"/>
    <n v="3.1296165257626768E-2"/>
    <n v="4.1797367477644058E-2"/>
    <n v="5.35297865742001E-2"/>
    <n v="6.6231362651491127E-2"/>
    <n v="7.9639409031099131E-2"/>
    <n v="9.3518108870918715E-2"/>
    <n v="0.10767365592675048"/>
    <n v="0.12195833945691353"/>
    <n v="0.13709557040265705"/>
    <n v="0.152132075795019"/>
    <n v="0.16702162320191383"/>
    <n v="0.18169081568047663"/>
    <n v="0.18185976364151041"/>
    <n v="0.18185976364151041"/>
    <n v="0.18185976364151041"/>
    <n v="1.8305930433220759E-3"/>
    <n v="2.9082787562391996E-3"/>
    <n v="4.2587726819320994E-3"/>
    <n v="5.8078706595305184E-3"/>
    <n v="7.444723382879455E-3"/>
    <n v="9.0459267337234164E-3"/>
    <n v="1.0501202220017289E-2"/>
    <n v="1.1732419096556045E-2"/>
    <n v="1.2701576077291034E-2"/>
    <n v="1.3408046379608006E-2"/>
    <n v="1.3878699839819587E-2"/>
    <n v="1.415554705583176E-2"/>
    <n v="1.4284683530163064E-2"/>
    <n v="1.5137230945743523E-2"/>
    <n v="1.5036505392361964E-2"/>
    <n v="1.4889547406894828E-2"/>
    <n v="1.4669192478562786E-2"/>
    <n v="1.4443821031232252E-2"/>
    <n v="1.4217064595109767E-2"/>
    <n v="1.3995050396585272E-2"/>
    <n v="0.18185976364151041"/>
    <n v="0.18185976364151041"/>
    <n v="1.8305930433220759E-3"/>
    <n v="4.7388717995612752E-3"/>
    <n v="8.9976444814933755E-3"/>
    <n v="1.4805515141023894E-2"/>
    <n v="2.225023852390335E-2"/>
    <n v="3.1296165257626768E-2"/>
    <n v="4.1797367477644058E-2"/>
    <n v="5.35297865742001E-2"/>
    <n v="6.6231362651491127E-2"/>
    <n v="7.9639409031099131E-2"/>
    <n v="9.3518108870918715E-2"/>
    <n v="0.10767365592675048"/>
    <n v="0.12195833945691353"/>
    <n v="0.13709557040265705"/>
    <n v="0.152132075795019"/>
    <n v="0.16702162320191383"/>
    <n v="0.18169081568047663"/>
    <n v="0.18185976364151041"/>
    <n v="0.18185976364151041"/>
    <n v="0.18185976364151041"/>
  </r>
  <r>
    <x v="74"/>
    <s v="Under $5"/>
    <n v="-4.0054834697619128"/>
    <s v="Water Heating"/>
    <s v="Rural"/>
    <s v="SC-NR"/>
    <s v="M_Input"/>
    <x v="4"/>
    <s v="Single Family"/>
    <s v="Single Family Tier3_buffered"/>
    <n v="2.3441757626076122E-2"/>
    <n v="3.7558943165610696E-2"/>
    <n v="5.5467777036290883E-2"/>
    <n v="7.6287293362849451E-2"/>
    <n v="9.8619501992282227E-2"/>
    <n v="0.12084989412670789"/>
    <n v="0.14148526057921645"/>
    <n v="0.15941849849547682"/>
    <n v="0.17405549110809873"/>
    <n v="0.18529964515465008"/>
    <n v="0.19343579211667861"/>
    <n v="0.19897278546004818"/>
    <n v="0.20249607709972867"/>
    <n v="0.24171881282465082"/>
    <n v="0.23935153792318448"/>
    <n v="0.23647463970732602"/>
    <n v="0.23286767387329729"/>
    <n v="0.2289322529247956"/>
    <n v="0.22562238677245111"/>
    <n v="0.2221940856340128"/>
    <n v="2.8607707863246392"/>
    <n v="-4.0054834697619128"/>
    <n v="-4.0054834697619128"/>
    <s v="R-All-WH-WHConvert-All-All-N"/>
    <s v=""/>
    <n v="2.8607707863246392"/>
    <n v="2.3441757626076122E-2"/>
    <n v="6.1000700791686818E-2"/>
    <n v="0.1164684778279777"/>
    <n v="0.19275577119082715"/>
    <n v="0.29137527318310941"/>
    <n v="0.41222516730981729"/>
    <n v="0.55371042788903369"/>
    <n v="0.71312892638451053"/>
    <n v="0.88718441749260923"/>
    <n v="1.0724840626472594"/>
    <n v="1.2659198547639381"/>
    <n v="1.4648926402239864"/>
    <n v="1.667388717323715"/>
    <n v="1.9091075301483658"/>
    <n v="2.1484590680715501"/>
    <n v="2.3849337077788761"/>
    <n v="2.6178013816521735"/>
    <n v="2.8467336345769692"/>
    <n v="2.8607707863246392"/>
    <n v="2.8607707863246392"/>
    <n v="2.3441757626076122E-2"/>
    <n v="3.7558943165610696E-2"/>
    <n v="5.5467777036290883E-2"/>
    <n v="7.6287293362849451E-2"/>
    <n v="9.8619501992282227E-2"/>
    <n v="0.12084989412670789"/>
    <n v="0.14148526057921645"/>
    <n v="0.15941849849547682"/>
    <n v="0.17405549110809873"/>
    <n v="0.18529964515465008"/>
    <n v="0.19343579211667861"/>
    <n v="0.19897278546004818"/>
    <n v="0.20249607709972867"/>
    <n v="0.24171881282465082"/>
    <n v="0.23935153792318448"/>
    <n v="0.23647463970732602"/>
    <n v="0.23286767387329729"/>
    <n v="0.2289322529247956"/>
    <n v="0.22562238677245111"/>
    <n v="0.2221940856340128"/>
    <n v="2.8607707863246392"/>
    <n v="2.8607707863246392"/>
    <n v="2.3441757626076122E-2"/>
    <n v="6.1000700791686818E-2"/>
    <n v="0.1164684778279777"/>
    <n v="0.19275577119082715"/>
    <n v="0.29137527318310941"/>
    <n v="0.41222516730981729"/>
    <n v="0.55371042788903369"/>
    <n v="0.71312892638451053"/>
    <n v="0.88718441749260923"/>
    <n v="1.0724840626472594"/>
    <n v="1.2659198547639381"/>
    <n v="1.4648926402239864"/>
    <n v="1.667388717323715"/>
    <n v="1.9091075301483658"/>
    <n v="2.1484590680715501"/>
    <n v="2.3849337077788761"/>
    <n v="2.6178013816521735"/>
    <n v="2.8467336345769692"/>
    <n v="2.8607707863246392"/>
    <n v="2.8607707863246392"/>
  </r>
  <r>
    <x v="74"/>
    <s v="Under $15"/>
    <n v="12.707774331460781"/>
    <s v="Water Heating"/>
    <s v="Rural"/>
    <s v="SC-NR"/>
    <s v="M_Input"/>
    <x v="4"/>
    <s v="Manufactured"/>
    <s v="Manufactured Tier3_indor2_gfac"/>
    <n v="1.4549984403331042E-4"/>
    <n v="2.3115684121156332E-4"/>
    <n v="3.3849727729213369E-4"/>
    <n v="4.6162323090323922E-4"/>
    <n v="5.9172413826851845E-4"/>
    <n v="7.1899154959365833E-4"/>
    <n v="8.3466027075136489E-4"/>
    <n v="9.3252028620431887E-4"/>
    <n v="1.0095511642878676E-3"/>
    <n v="1.0657030868444746E-3"/>
    <n v="1.103111731711959E-3"/>
    <n v="1.1251162000987323E-3"/>
    <n v="1.1353802710470835E-3"/>
    <n v="1.2031427464101749E-3"/>
    <n v="1.1951368423340895E-3"/>
    <n v="1.1834562757314141E-3"/>
    <n v="1.1659419473440955E-3"/>
    <n v="1.1480288942186203E-3"/>
    <n v="1.130005758923898E-3"/>
    <n v="1.1123595478360025E-3"/>
    <n v="1.4454642085689915E-2"/>
    <n v="-3.920105485362305"/>
    <n v="12.707774331460781"/>
    <s v="R-All-WH-WHConvert-All-All-N"/>
    <s v=""/>
    <n v="1.4454642085689915E-2"/>
    <n v="1.4549984403331042E-4"/>
    <n v="3.7665668524487371E-4"/>
    <n v="7.151539625370074E-4"/>
    <n v="1.1767771934402466E-3"/>
    <n v="1.7685013317087651E-3"/>
    <n v="2.4874928813024234E-3"/>
    <n v="3.3221531520537884E-3"/>
    <n v="4.2546734382581074E-3"/>
    <n v="5.2642246025459746E-3"/>
    <n v="6.3299276893904492E-3"/>
    <n v="7.4330394211024079E-3"/>
    <n v="8.5581556212011405E-3"/>
    <n v="9.6935358922482246E-3"/>
    <n v="1.08966786386584E-2"/>
    <n v="1.2091815480992489E-2"/>
    <n v="1.3275271756723904E-2"/>
    <n v="1.4441213704068E-2"/>
    <n v="1.4454642085689915E-2"/>
    <n v="1.4454642085689915E-2"/>
    <n v="1.4454642085689915E-2"/>
    <n v="1.4549984403331042E-4"/>
    <n v="2.3115684121156332E-4"/>
    <n v="3.3849727729213369E-4"/>
    <n v="4.6162323090323922E-4"/>
    <n v="5.9172413826851845E-4"/>
    <n v="7.1899154959365833E-4"/>
    <n v="8.3466027075136489E-4"/>
    <n v="9.3252028620431887E-4"/>
    <n v="1.0095511642878676E-3"/>
    <n v="1.0657030868444746E-3"/>
    <n v="1.103111731711959E-3"/>
    <n v="1.1251162000987323E-3"/>
    <n v="1.1353802710470835E-3"/>
    <n v="1.2031427464101749E-3"/>
    <n v="1.1951368423340895E-3"/>
    <n v="1.1834562757314141E-3"/>
    <n v="1.1659419473440955E-3"/>
    <n v="1.1480288942186203E-3"/>
    <n v="1.130005758923898E-3"/>
    <n v="1.1123595478360025E-3"/>
    <n v="1.4454642085689915E-2"/>
    <n v="1.4454642085689915E-2"/>
    <n v="1.4549984403331042E-4"/>
    <n v="3.7665668524487371E-4"/>
    <n v="7.151539625370074E-4"/>
    <n v="1.1767771934402466E-3"/>
    <n v="1.7685013317087651E-3"/>
    <n v="2.4874928813024234E-3"/>
    <n v="3.3221531520537884E-3"/>
    <n v="4.2546734382581074E-3"/>
    <n v="5.2642246025459746E-3"/>
    <n v="6.3299276893904492E-3"/>
    <n v="7.4330394211024079E-3"/>
    <n v="8.5581556212011405E-3"/>
    <n v="9.6935358922482246E-3"/>
    <n v="1.08966786386584E-2"/>
    <n v="1.2091815480992489E-2"/>
    <n v="1.3275271756723904E-2"/>
    <n v="1.4441213704068E-2"/>
    <n v="1.4454642085689915E-2"/>
    <n v="1.4454642085689915E-2"/>
    <n v="1.4454642085689915E-2"/>
  </r>
  <r>
    <x v="74"/>
    <s v="Under $15"/>
    <n v="12.760348062400913"/>
    <s v="Water Heating"/>
    <s v="Rural"/>
    <s v="SC-NR"/>
    <s v="M_Input"/>
    <x v="4"/>
    <s v="Single Family"/>
    <s v="Single Family Tier3_indor2_gfac"/>
    <n v="1.0569400885503152E-3"/>
    <n v="1.6934546184010578E-3"/>
    <n v="2.5009266842351426E-3"/>
    <n v="3.4396353672943723E-3"/>
    <n v="4.4465481996350843E-3"/>
    <n v="5.4488703380114059E-3"/>
    <n v="6.3792760863125167E-3"/>
    <n v="7.1878484797972811E-3"/>
    <n v="7.8478000292871494E-3"/>
    <n v="8.3547755455093391E-3"/>
    <n v="8.7216174874693159E-3"/>
    <n v="8.971268999441848E-3"/>
    <n v="9.1301268904342044E-3"/>
    <n v="1.0898598454365483E-2"/>
    <n v="1.0791862953389419E-2"/>
    <n v="1.0662149597269854E-2"/>
    <n v="1.0499519010910768E-2"/>
    <n v="1.0322079066682135E-2"/>
    <n v="1.0172844086952749E-2"/>
    <n v="1.0018269120065138E-2"/>
    <n v="0.12898620386965609"/>
    <n v="-3.9208450786948812"/>
    <n v="12.760348062400913"/>
    <s v="R-All-WH-WHConvert-All-All-N"/>
    <s v=""/>
    <n v="0.12898620386965609"/>
    <n v="1.0569400885503152E-3"/>
    <n v="2.7503947069513731E-3"/>
    <n v="5.2513213911865152E-3"/>
    <n v="8.6909567584808872E-3"/>
    <n v="1.3137504958115971E-2"/>
    <n v="1.8586375296127378E-2"/>
    <n v="2.4965651382439894E-2"/>
    <n v="3.2153499862237173E-2"/>
    <n v="4.0001299891524324E-2"/>
    <n v="4.8356075437033665E-2"/>
    <n v="5.707769292450298E-2"/>
    <n v="6.6048961923944827E-2"/>
    <n v="7.5179088814379028E-2"/>
    <n v="8.6077687268744513E-2"/>
    <n v="9.6869550222133935E-2"/>
    <n v="0.10753169981940379"/>
    <n v="0.11803121883031456"/>
    <n v="0.1283532978969967"/>
    <n v="0.12898620386965609"/>
    <n v="0.12898620386965609"/>
    <n v="1.0569400885503152E-3"/>
    <n v="1.6934546184010578E-3"/>
    <n v="2.5009266842351426E-3"/>
    <n v="3.4396353672943723E-3"/>
    <n v="4.4465481996350843E-3"/>
    <n v="5.4488703380114059E-3"/>
    <n v="6.3792760863125167E-3"/>
    <n v="7.1878484797972811E-3"/>
    <n v="7.8478000292871494E-3"/>
    <n v="8.3547755455093391E-3"/>
    <n v="8.7216174874693159E-3"/>
    <n v="8.971268999441848E-3"/>
    <n v="9.1301268904342044E-3"/>
    <n v="1.0898598454365483E-2"/>
    <n v="1.0791862953389419E-2"/>
    <n v="1.0662149597269854E-2"/>
    <n v="1.0499519010910768E-2"/>
    <n v="1.0322079066682135E-2"/>
    <n v="1.0172844086952749E-2"/>
    <n v="1.0018269120065138E-2"/>
    <n v="0.12898620386965609"/>
    <n v="0.12898620386965609"/>
    <n v="1.0569400885503152E-3"/>
    <n v="2.7503947069513731E-3"/>
    <n v="5.2513213911865152E-3"/>
    <n v="8.6909567584808872E-3"/>
    <n v="1.3137504958115971E-2"/>
    <n v="1.8586375296127378E-2"/>
    <n v="2.4965651382439894E-2"/>
    <n v="3.2153499862237173E-2"/>
    <n v="4.0001299891524324E-2"/>
    <n v="4.8356075437033665E-2"/>
    <n v="5.707769292450298E-2"/>
    <n v="6.6048961923944827E-2"/>
    <n v="7.5179088814379028E-2"/>
    <n v="8.6077687268744513E-2"/>
    <n v="9.6869550222133935E-2"/>
    <n v="0.10753169981940379"/>
    <n v="0.11803121883031456"/>
    <n v="0.1283532978969967"/>
    <n v="0.12898620386965609"/>
    <n v="0.12898620386965609"/>
  </r>
  <r>
    <x v="74"/>
    <s v="Under $15"/>
    <n v="12.61109375118942"/>
    <s v="Water Heating"/>
    <s v="Rural"/>
    <s v="SC-NR"/>
    <s v="M_Input"/>
    <x v="4"/>
    <s v="Manufactured"/>
    <s v="Manufactured Tier3_indor2_gfnc"/>
    <n v="1.0534899175903632E-3"/>
    <n v="1.6736884030107088E-3"/>
    <n v="2.4508855739901153E-3"/>
    <n v="3.3423775998736799E-3"/>
    <n v="4.2843716967697638E-3"/>
    <n v="5.2058498987544045E-3"/>
    <n v="6.0433479203489673E-3"/>
    <n v="6.7519022167461659E-3"/>
    <n v="7.309643387833414E-3"/>
    <n v="7.7162107258242204E-3"/>
    <n v="7.9870675811043613E-3"/>
    <n v="8.1463906768878477E-3"/>
    <n v="8.2207075624444043E-3"/>
    <n v="8.7113409721244778E-3"/>
    <n v="8.6533743173738339E-3"/>
    <n v="8.5688013116127816E-3"/>
    <n v="8.4419890219364947E-3"/>
    <n v="8.3122897704608137E-3"/>
    <n v="8.1817934703272543E-3"/>
    <n v="8.0540262855011788E-3"/>
    <n v="0.104658666824175"/>
    <n v="-3.961247167764177"/>
    <n v="12.61109375118942"/>
    <s v="R-All-WH-WHConvert-All-All-N"/>
    <s v=""/>
    <n v="0.104658666824175"/>
    <n v="1.0534899175903632E-3"/>
    <n v="2.727178320601072E-3"/>
    <n v="5.1780638945911877E-3"/>
    <n v="8.5204414944648685E-3"/>
    <n v="1.2804813191234632E-2"/>
    <n v="1.8010663089989037E-2"/>
    <n v="2.4054011010338005E-2"/>
    <n v="3.0805913227084172E-2"/>
    <n v="3.8115556614917584E-2"/>
    <n v="4.5831767340741805E-2"/>
    <n v="5.3818834921846165E-2"/>
    <n v="6.1965225598734013E-2"/>
    <n v="7.018593316117841E-2"/>
    <n v="7.8897274133302886E-2"/>
    <n v="8.7550648450676727E-2"/>
    <n v="9.6119449762289505E-2"/>
    <n v="0.104561438784226"/>
    <n v="0.104658666824175"/>
    <n v="0.104658666824175"/>
    <n v="0.104658666824175"/>
    <n v="1.0534899175903632E-3"/>
    <n v="1.6736884030107088E-3"/>
    <n v="2.4508855739901153E-3"/>
    <n v="3.3423775998736799E-3"/>
    <n v="4.2843716967697638E-3"/>
    <n v="5.2058498987544045E-3"/>
    <n v="6.0433479203489673E-3"/>
    <n v="6.7519022167461659E-3"/>
    <n v="7.309643387833414E-3"/>
    <n v="7.7162107258242204E-3"/>
    <n v="7.9870675811043613E-3"/>
    <n v="8.1463906768878477E-3"/>
    <n v="8.2207075624444043E-3"/>
    <n v="8.7113409721244778E-3"/>
    <n v="8.6533743173738339E-3"/>
    <n v="8.5688013116127816E-3"/>
    <n v="8.4419890219364947E-3"/>
    <n v="8.3122897704608137E-3"/>
    <n v="8.1817934703272543E-3"/>
    <n v="8.0540262855011788E-3"/>
    <n v="0.104658666824175"/>
    <n v="0.104658666824175"/>
    <n v="1.0534899175903632E-3"/>
    <n v="2.727178320601072E-3"/>
    <n v="5.1780638945911877E-3"/>
    <n v="8.5204414944648685E-3"/>
    <n v="1.2804813191234632E-2"/>
    <n v="1.8010663089989037E-2"/>
    <n v="2.4054011010338005E-2"/>
    <n v="3.0805913227084172E-2"/>
    <n v="3.8115556614917584E-2"/>
    <n v="4.5831767340741805E-2"/>
    <n v="5.3818834921846165E-2"/>
    <n v="6.1965225598734013E-2"/>
    <n v="7.018593316117841E-2"/>
    <n v="7.8897274133302886E-2"/>
    <n v="8.7550648450676727E-2"/>
    <n v="9.6119449762289505E-2"/>
    <n v="0.104561438784226"/>
    <n v="0.104658666824175"/>
    <n v="0.104658666824175"/>
    <n v="0.104658666824175"/>
  </r>
  <r>
    <x v="74"/>
    <s v="Under $15"/>
    <n v="12.717292548245618"/>
    <s v="Water Heating"/>
    <s v="Rural"/>
    <s v="SC-NR"/>
    <s v="M_Input"/>
    <x v="4"/>
    <s v="Single Family"/>
    <s v="Single Family Tier3_indor2_gfnc"/>
    <n v="1.7013301350183706E-3"/>
    <n v="2.725911719862445E-3"/>
    <n v="4.0256793922887222E-3"/>
    <n v="5.5366953787128652E-3"/>
    <n v="7.1574978854543822E-3"/>
    <n v="8.7709108664632031E-3"/>
    <n v="1.0268561825610865E-2"/>
    <n v="1.1570100668050254E-2"/>
    <n v="1.2632408239654615E-2"/>
    <n v="1.3448474100727538E-2"/>
    <n v="1.4038970437659178E-2"/>
    <n v="1.4440828258336921E-2"/>
    <n v="1.4696537848746591E-2"/>
    <n v="1.754320247735966E-2"/>
    <n v="1.7371392999931349E-2"/>
    <n v="1.7162596641394821E-2"/>
    <n v="1.6900814237220979E-2"/>
    <n v="1.6615193578545594E-2"/>
    <n v="1.6374973748715219E-2"/>
    <n v="1.6126158274560896E-2"/>
    <n v="0.20762587967125093"/>
    <n v="-3.960947990900658"/>
    <n v="12.717292548245618"/>
    <s v="R-All-WH-WHConvert-All-All-N"/>
    <s v=""/>
    <n v="0.20762587967125093"/>
    <n v="1.7013301350183706E-3"/>
    <n v="4.4272418548808156E-3"/>
    <n v="8.452921247169537E-3"/>
    <n v="1.3989616625882401E-2"/>
    <n v="2.1147114511336784E-2"/>
    <n v="2.9918025377799987E-2"/>
    <n v="4.0186587203410853E-2"/>
    <n v="5.1756687871461107E-2"/>
    <n v="6.4389096111115721E-2"/>
    <n v="7.783757021184326E-2"/>
    <n v="9.1876540649502431E-2"/>
    <n v="0.10631736890783935"/>
    <n v="0.12101390675658595"/>
    <n v="0.1385571092339456"/>
    <n v="0.15592850223387694"/>
    <n v="0.17309109887527177"/>
    <n v="0.18999191311249275"/>
    <n v="0.20660710669103835"/>
    <n v="0.20762587967125093"/>
    <n v="0.20762587967125093"/>
    <n v="1.7013301350183706E-3"/>
    <n v="2.725911719862445E-3"/>
    <n v="4.0256793922887222E-3"/>
    <n v="5.5366953787128652E-3"/>
    <n v="7.1574978854543822E-3"/>
    <n v="8.7709108664632031E-3"/>
    <n v="1.0268561825610865E-2"/>
    <n v="1.1570100668050254E-2"/>
    <n v="1.2632408239654615E-2"/>
    <n v="1.3448474100727538E-2"/>
    <n v="1.4038970437659178E-2"/>
    <n v="1.4440828258336921E-2"/>
    <n v="1.4696537848746591E-2"/>
    <n v="1.754320247735966E-2"/>
    <n v="1.7371392999931349E-2"/>
    <n v="1.7162596641394821E-2"/>
    <n v="1.6900814237220979E-2"/>
    <n v="1.6615193578545594E-2"/>
    <n v="1.6374973748715219E-2"/>
    <n v="1.6126158274560896E-2"/>
    <n v="0.20762587967125093"/>
    <n v="0.20762587967125093"/>
    <n v="1.7013301350183706E-3"/>
    <n v="4.4272418548808156E-3"/>
    <n v="8.452921247169537E-3"/>
    <n v="1.3989616625882401E-2"/>
    <n v="2.1147114511336784E-2"/>
    <n v="2.9918025377799987E-2"/>
    <n v="4.0186587203410853E-2"/>
    <n v="5.1756687871461107E-2"/>
    <n v="6.4389096111115721E-2"/>
    <n v="7.783757021184326E-2"/>
    <n v="9.1876540649502431E-2"/>
    <n v="0.10631736890783935"/>
    <n v="0.12101390675658595"/>
    <n v="0.1385571092339456"/>
    <n v="0.15592850223387694"/>
    <n v="0.17309109887527177"/>
    <n v="0.18999191311249275"/>
    <n v="0.20660710669103835"/>
    <n v="0.20762587967125093"/>
    <n v="0.20762587967125093"/>
  </r>
  <r>
    <x v="74"/>
    <s v="Under $5"/>
    <n v="2.5103653017923895"/>
    <s v="Water Heating"/>
    <s v="Rural"/>
    <s v="SC-NR"/>
    <s v="M_Input"/>
    <x v="4"/>
    <s v="Manufactured"/>
    <s v="Manufactured Tier3_indor2_hp85"/>
    <n v="5.0042627179942172E-4"/>
    <n v="7.9503147935987273E-4"/>
    <n v="1.1642138286469714E-3"/>
    <n v="1.5876882477209048E-3"/>
    <n v="2.0351520402980528E-3"/>
    <n v="2.4728704213323491E-3"/>
    <n v="2.870696737074008E-3"/>
    <n v="3.2072725115479942E-3"/>
    <n v="3.4722093943941423E-3"/>
    <n v="3.6653360430587258E-3"/>
    <n v="3.7939978214164938E-3"/>
    <n v="3.8696790989524357E-3"/>
    <n v="3.9049809289460969E-3"/>
    <n v="4.1380404427837107E-3"/>
    <n v="4.1105052604898948E-3"/>
    <n v="4.0703315927013333E-3"/>
    <n v="4.0100935208589325E-3"/>
    <n v="3.9484840912977969E-3"/>
    <n v="3.8864960495813426E-3"/>
    <n v="3.8258043857189428E-3"/>
    <n v="4.9714710673372298E-2"/>
    <n v="-4.8917885772387049"/>
    <n v="2.5103653017923895"/>
    <s v="R-All-WH-WHConvert-All-All-N"/>
    <s v=""/>
    <n v="4.9714710673372298E-2"/>
    <n v="5.0042627179942172E-4"/>
    <n v="1.2954577511592943E-3"/>
    <n v="2.4596715798062656E-3"/>
    <n v="4.0473598275271704E-3"/>
    <n v="6.0825118678252237E-3"/>
    <n v="8.5553822891575732E-3"/>
    <n v="1.1426079026231582E-2"/>
    <n v="1.4633351537779575E-2"/>
    <n v="1.8105560932173716E-2"/>
    <n v="2.1770896975232441E-2"/>
    <n v="2.5564894796648936E-2"/>
    <n v="2.9434573895601369E-2"/>
    <n v="3.3339554824547465E-2"/>
    <n v="3.7477595267331174E-2"/>
    <n v="4.1588100527821067E-2"/>
    <n v="4.5658432120522403E-2"/>
    <n v="4.9668525641381335E-2"/>
    <n v="4.9714710673372298E-2"/>
    <n v="4.9714710673372298E-2"/>
    <n v="4.9714710673372298E-2"/>
    <n v="5.0042627179942172E-4"/>
    <n v="7.9503147935987273E-4"/>
    <n v="1.1642138286469714E-3"/>
    <n v="1.5876882477209048E-3"/>
    <n v="2.0351520402980528E-3"/>
    <n v="2.4728704213323491E-3"/>
    <n v="2.870696737074008E-3"/>
    <n v="3.2072725115479942E-3"/>
    <n v="3.4722093943941423E-3"/>
    <n v="3.6653360430587258E-3"/>
    <n v="3.7939978214164938E-3"/>
    <n v="3.8696790989524357E-3"/>
    <n v="3.9049809289460969E-3"/>
    <n v="4.1380404427837107E-3"/>
    <n v="4.1105052604898948E-3"/>
    <n v="4.0703315927013333E-3"/>
    <n v="4.0100935208589325E-3"/>
    <n v="3.9484840912977969E-3"/>
    <n v="3.8864960495813426E-3"/>
    <n v="3.8258043857189428E-3"/>
    <n v="4.9714710673372298E-2"/>
    <n v="4.9714710673372298E-2"/>
    <n v="5.0042627179942172E-4"/>
    <n v="1.2954577511592943E-3"/>
    <n v="2.4596715798062656E-3"/>
    <n v="4.0473598275271704E-3"/>
    <n v="6.0825118678252237E-3"/>
    <n v="8.5553822891575732E-3"/>
    <n v="1.1426079026231582E-2"/>
    <n v="1.4633351537779575E-2"/>
    <n v="1.8105560932173716E-2"/>
    <n v="2.1770896975232441E-2"/>
    <n v="2.5564894796648936E-2"/>
    <n v="2.9434573895601369E-2"/>
    <n v="3.3339554824547465E-2"/>
    <n v="3.7477595267331174E-2"/>
    <n v="4.1588100527821067E-2"/>
    <n v="4.5658432120522403E-2"/>
    <n v="4.9668525641381335E-2"/>
    <n v="4.9714710673372298E-2"/>
    <n v="4.9714710673372298E-2"/>
    <n v="4.9714710673372298E-2"/>
  </r>
  <r>
    <x v="74"/>
    <s v="Under $5"/>
    <n v="2.2642768854406632"/>
    <s v="Water Heating"/>
    <s v="Rural"/>
    <s v="SC-NR"/>
    <s v="M_Input"/>
    <x v="4"/>
    <s v="Single Family"/>
    <s v="Single Family Tier3_indor2_hp85"/>
    <n v="2.6099116563467421E-3"/>
    <n v="4.1816627034378427E-3"/>
    <n v="6.17556073003771E-3"/>
    <n v="8.4935225145987402E-3"/>
    <n v="1.0979901417735626E-2"/>
    <n v="1.3454944479022844E-2"/>
    <n v="1.5752403752190985E-2"/>
    <n v="1.7749018827744167E-2"/>
    <n v="1.9378643117991444E-2"/>
    <n v="2.0630522314933942E-2"/>
    <n v="2.1536368417972199E-2"/>
    <n v="2.2152835139388153E-2"/>
    <n v="2.2545104356815872E-2"/>
    <n v="2.6912007077813643E-2"/>
    <n v="2.6648444146327589E-2"/>
    <n v="2.632814179069962E-2"/>
    <n v="2.5926556622708447E-2"/>
    <n v="2.5488402574280769E-2"/>
    <n v="2.5119895298088214E-2"/>
    <n v="2.4738201943630706E-2"/>
    <n v="0.3185067920444451"/>
    <n v="-4.8721654728101784"/>
    <n v="2.2642768854406632"/>
    <s v="R-All-WH-WHConvert-All-All-N"/>
    <s v=""/>
    <n v="0.3185067920444451"/>
    <n v="2.6099116563467421E-3"/>
    <n v="6.7915743597845848E-3"/>
    <n v="1.2967135089822295E-2"/>
    <n v="2.1460657604421035E-2"/>
    <n v="3.2440559022156659E-2"/>
    <n v="4.5895503501179505E-2"/>
    <n v="6.1647907253370493E-2"/>
    <n v="7.9396926081114663E-2"/>
    <n v="9.87755691991061E-2"/>
    <n v="0.11940609151404004"/>
    <n v="0.14094245993201224"/>
    <n v="0.16309529507140039"/>
    <n v="0.18564039942821625"/>
    <n v="0.21255240650602988"/>
    <n v="0.23920085065235747"/>
    <n v="0.26552899244305711"/>
    <n v="0.29145554906576554"/>
    <n v="0.3169439516400463"/>
    <n v="0.3185067920444451"/>
    <n v="0.3185067920444451"/>
    <n v="2.6099116563467421E-3"/>
    <n v="4.1816627034378427E-3"/>
    <n v="6.17556073003771E-3"/>
    <n v="8.4935225145987402E-3"/>
    <n v="1.0979901417735626E-2"/>
    <n v="1.3454944479022844E-2"/>
    <n v="1.5752403752190985E-2"/>
    <n v="1.7749018827744167E-2"/>
    <n v="1.9378643117991444E-2"/>
    <n v="2.0630522314933942E-2"/>
    <n v="2.1536368417972199E-2"/>
    <n v="2.2152835139388153E-2"/>
    <n v="2.2545104356815872E-2"/>
    <n v="2.6912007077813643E-2"/>
    <n v="2.6648444146327589E-2"/>
    <n v="2.632814179069962E-2"/>
    <n v="2.5926556622708447E-2"/>
    <n v="2.5488402574280769E-2"/>
    <n v="2.5119895298088214E-2"/>
    <n v="2.4738201943630706E-2"/>
    <n v="0.3185067920444451"/>
    <n v="0.3185067920444451"/>
    <n v="2.6099116563467421E-3"/>
    <n v="6.7915743597845848E-3"/>
    <n v="1.2967135089822295E-2"/>
    <n v="2.1460657604421035E-2"/>
    <n v="3.2440559022156659E-2"/>
    <n v="4.5895503501179505E-2"/>
    <n v="6.1647907253370493E-2"/>
    <n v="7.9396926081114663E-2"/>
    <n v="9.87755691991061E-2"/>
    <n v="0.11940609151404004"/>
    <n v="0.14094245993201224"/>
    <n v="0.16309529507140039"/>
    <n v="0.18564039942821625"/>
    <n v="0.21255240650602988"/>
    <n v="0.23920085065235747"/>
    <n v="0.26552899244305711"/>
    <n v="0.29145554906576554"/>
    <n v="0.3169439516400463"/>
    <n v="0.3185067920444451"/>
    <n v="0.3185067920444451"/>
  </r>
  <r>
    <x v="74"/>
    <s v="Under $10"/>
    <n v="8.5521603996162252"/>
    <s v="Water Heating"/>
    <s v="Rural"/>
    <s v="SC-NR"/>
    <s v="M_Input"/>
    <x v="4"/>
    <s v="Manufactured"/>
    <s v="Manufactured Tier3_indor2_zonl"/>
    <n v="8.2079465759257145E-4"/>
    <n v="1.3040034619486507E-3"/>
    <n v="1.9095330215433582E-3"/>
    <n v="2.6041119443348461E-3"/>
    <n v="3.3380380211828712E-3"/>
    <n v="4.0559797619135092E-3"/>
    <n v="4.7084908969431448E-3"/>
    <n v="5.2605394466125333E-3"/>
    <n v="5.6950865323548818E-3"/>
    <n v="6.0118511196589307E-3"/>
    <n v="6.222881008103206E-3"/>
    <n v="6.3470127569378856E-3"/>
    <n v="6.4049145001014666E-3"/>
    <n v="6.7871766127023591E-3"/>
    <n v="6.7420136550476089E-3"/>
    <n v="6.6761211674726019E-3"/>
    <n v="6.5773192253320871E-3"/>
    <n v="6.4762679946297665E-3"/>
    <n v="6.3745957676850443E-3"/>
    <n v="6.275049848004339E-3"/>
    <n v="8.1541620062704948E-2"/>
    <n v="-3.2113884225128619"/>
    <n v="8.5521603996162252"/>
    <s v="R-All-WH-WHConvert-All-All-N"/>
    <s v=""/>
    <n v="8.1541620062704948E-2"/>
    <n v="8.2079465759257145E-4"/>
    <n v="2.1247981195412222E-3"/>
    <n v="4.0343311410845802E-3"/>
    <n v="6.6384430854194258E-3"/>
    <n v="9.976481106602297E-3"/>
    <n v="1.4032460868515806E-2"/>
    <n v="1.8740951765458952E-2"/>
    <n v="2.4001491212071485E-2"/>
    <n v="2.9696577744426366E-2"/>
    <n v="3.5708428864085297E-2"/>
    <n v="4.1931309872188502E-2"/>
    <n v="4.8278322629126388E-2"/>
    <n v="5.4683237129227853E-2"/>
    <n v="6.1470413741930213E-2"/>
    <n v="6.8212427396977818E-2"/>
    <n v="7.4888548564450416E-2"/>
    <n v="8.1465867789782501E-2"/>
    <n v="8.1541620062704948E-2"/>
    <n v="8.1541620062704948E-2"/>
    <n v="8.1541620062704948E-2"/>
    <n v="8.2079465759257145E-4"/>
    <n v="1.3040034619486507E-3"/>
    <n v="1.9095330215433582E-3"/>
    <n v="2.6041119443348461E-3"/>
    <n v="3.3380380211828712E-3"/>
    <n v="4.0559797619135092E-3"/>
    <n v="4.7084908969431448E-3"/>
    <n v="5.2605394466125333E-3"/>
    <n v="5.6950865323548818E-3"/>
    <n v="6.0118511196589307E-3"/>
    <n v="6.222881008103206E-3"/>
    <n v="6.3470127569378856E-3"/>
    <n v="6.4049145001014666E-3"/>
    <n v="6.7871766127023591E-3"/>
    <n v="6.7420136550476089E-3"/>
    <n v="6.6761211674726019E-3"/>
    <n v="6.5773192253320871E-3"/>
    <n v="6.4762679946297665E-3"/>
    <n v="6.3745957676850443E-3"/>
    <n v="6.275049848004339E-3"/>
    <n v="8.1541620062704948E-2"/>
    <n v="8.1541620062704948E-2"/>
    <n v="8.2079465759257145E-4"/>
    <n v="2.1247981195412222E-3"/>
    <n v="4.0343311410845802E-3"/>
    <n v="6.6384430854194258E-3"/>
    <n v="9.976481106602297E-3"/>
    <n v="1.4032460868515806E-2"/>
    <n v="1.8740951765458952E-2"/>
    <n v="2.4001491212071485E-2"/>
    <n v="2.9696577744426366E-2"/>
    <n v="3.5708428864085297E-2"/>
    <n v="4.1931309872188502E-2"/>
    <n v="4.8278322629126388E-2"/>
    <n v="5.4683237129227853E-2"/>
    <n v="6.1470413741930213E-2"/>
    <n v="6.8212427396977818E-2"/>
    <n v="7.4888548564450416E-2"/>
    <n v="8.1465867789782501E-2"/>
    <n v="8.1541620062704948E-2"/>
    <n v="8.1541620062704948E-2"/>
    <n v="8.1541620062704948E-2"/>
  </r>
  <r>
    <x v="74"/>
    <s v="Under $10"/>
    <n v="8.6893541110723174"/>
    <s v="Water Heating"/>
    <s v="Rural"/>
    <s v="SC-NR"/>
    <s v="M_Input"/>
    <x v="4"/>
    <s v="Single Family"/>
    <s v="Single Family Tier3_indor2_zonl"/>
    <n v="3.5045279386580201E-3"/>
    <n v="5.6150382479824359E-3"/>
    <n v="8.2923975846717901E-3"/>
    <n v="1.1404902107566835E-2"/>
    <n v="1.4743553172994105E-2"/>
    <n v="1.8066982736814698E-2"/>
    <n v="2.1151956970010353E-2"/>
    <n v="2.3832964696078884E-2"/>
    <n v="2.6021185834062328E-2"/>
    <n v="2.7702179752320411E-2"/>
    <n v="2.8918528577194312E-2"/>
    <n v="2.9746305579991108E-2"/>
    <n v="3.027303545171222E-2"/>
    <n v="3.6136809634996374E-2"/>
    <n v="3.5782903534480937E-2"/>
    <n v="3.5352809070790372E-2"/>
    <n v="3.4813569959936445E-2"/>
    <n v="3.4225227017210057E-2"/>
    <n v="3.3730404120858357E-2"/>
    <n v="3.3217875268993363E-2"/>
    <n v="0.42768342317553215"/>
    <n v="-3.1958821940427526"/>
    <n v="8.6893541110723174"/>
    <s v="R-All-WH-WHConvert-All-All-N"/>
    <s v=""/>
    <n v="0.42768342317553215"/>
    <n v="3.5045279386580201E-3"/>
    <n v="9.1195661866404557E-3"/>
    <n v="1.7411963771312246E-2"/>
    <n v="2.8816865878879081E-2"/>
    <n v="4.3560419051873189E-2"/>
    <n v="6.1627401788687891E-2"/>
    <n v="8.277935875869824E-2"/>
    <n v="0.10661232345477713"/>
    <n v="0.13263350928883946"/>
    <n v="0.16033568904115988"/>
    <n v="0.1892542176183542"/>
    <n v="0.21900052319834531"/>
    <n v="0.24927355865005754"/>
    <n v="0.28541036828505389"/>
    <n v="0.32119327181953483"/>
    <n v="0.35654608089032519"/>
    <n v="0.39135965085026164"/>
    <n v="0.42558487786747168"/>
    <n v="0.42768342317553215"/>
    <n v="0.42768342317553215"/>
    <n v="3.5045279386580201E-3"/>
    <n v="5.6150382479824359E-3"/>
    <n v="8.2923975846717901E-3"/>
    <n v="1.1404902107566835E-2"/>
    <n v="1.4743553172994105E-2"/>
    <n v="1.8066982736814698E-2"/>
    <n v="2.1151956970010353E-2"/>
    <n v="2.3832964696078884E-2"/>
    <n v="2.6021185834062328E-2"/>
    <n v="2.7702179752320411E-2"/>
    <n v="2.8918528577194312E-2"/>
    <n v="2.9746305579991108E-2"/>
    <n v="3.027303545171222E-2"/>
    <n v="3.6136809634996374E-2"/>
    <n v="3.5782903534480937E-2"/>
    <n v="3.5352809070790372E-2"/>
    <n v="3.4813569959936445E-2"/>
    <n v="3.4225227017210057E-2"/>
    <n v="3.3730404120858357E-2"/>
    <n v="3.3217875268993363E-2"/>
    <n v="0.42768342317553215"/>
    <n v="0.42768342317553215"/>
    <n v="3.5045279386580201E-3"/>
    <n v="9.1195661866404557E-3"/>
    <n v="1.7411963771312246E-2"/>
    <n v="2.8816865878879081E-2"/>
    <n v="4.3560419051873189E-2"/>
    <n v="6.1627401788687891E-2"/>
    <n v="8.277935875869824E-2"/>
    <n v="0.10661232345477713"/>
    <n v="0.13263350928883946"/>
    <n v="0.16033568904115988"/>
    <n v="0.1892542176183542"/>
    <n v="0.21900052319834531"/>
    <n v="0.24927355865005754"/>
    <n v="0.28541036828505389"/>
    <n v="0.32119327181953483"/>
    <n v="0.35654608089032519"/>
    <n v="0.39135965085026164"/>
    <n v="0.42558487786747168"/>
    <n v="0.42768342317553215"/>
    <n v="0.42768342317553215"/>
  </r>
  <r>
    <x v="74"/>
    <s v="Under $15"/>
    <n v="11.761471774818027"/>
    <s v="Water Heating"/>
    <s v="Rural"/>
    <s v="SC-NR"/>
    <s v="M_Input"/>
    <x v="4"/>
    <s v="Manufactured"/>
    <s v="Manufactured Tier3_indor2_efaf"/>
    <n v="1.4227573530994119E-3"/>
    <n v="2.260346722280278E-3"/>
    <n v="3.3099656805216748E-3"/>
    <n v="4.5139419254547793E-3"/>
    <n v="5.7861221386272393E-3"/>
    <n v="7.0305952614390819E-3"/>
    <n v="8.1616516185376957E-3"/>
    <n v="9.1185671223662588E-3"/>
    <n v="9.8718067490972828E-3"/>
    <n v="1.0420883356284515E-2"/>
    <n v="1.0786680480730318E-2"/>
    <n v="1.1001849228204423E-2"/>
    <n v="1.1102215537952206E-2"/>
    <n v="1.1764824908619185E-2"/>
    <n v="1.1686539883861008E-2"/>
    <n v="1.1572322496669039E-2"/>
    <n v="1.1401060185955148E-2"/>
    <n v="1.1225898980662752E-2"/>
    <n v="1.1049661346616899E-2"/>
    <n v="1.0877109432582542E-2"/>
    <n v="0.14134343889143508"/>
    <n v="-2.2681239822264763"/>
    <n v="11.761471774818027"/>
    <s v="R-All-WH-WHConvert-All-All-N"/>
    <s v=""/>
    <n v="0.14134343889143508"/>
    <n v="1.4227573530994119E-3"/>
    <n v="3.6831040753796899E-3"/>
    <n v="6.9930697559013651E-3"/>
    <n v="1.1507011681356144E-2"/>
    <n v="1.7293133819983382E-2"/>
    <n v="2.4323729081422465E-2"/>
    <n v="3.248538069996016E-2"/>
    <n v="4.1603947822326418E-2"/>
    <n v="5.1475754571423699E-2"/>
    <n v="6.1896637927708213E-2"/>
    <n v="7.268331840843853E-2"/>
    <n v="8.3685167636642951E-2"/>
    <n v="9.4787383174595161E-2"/>
    <n v="0.10655220808321435"/>
    <n v="0.11823874796707536"/>
    <n v="0.1298110704637444"/>
    <n v="0.14121213064969956"/>
    <n v="0.14134343889143508"/>
    <n v="0.14134343889143508"/>
    <n v="0.14134343889143508"/>
    <n v="1.4227573530994119E-3"/>
    <n v="2.260346722280278E-3"/>
    <n v="3.3099656805216748E-3"/>
    <n v="4.5139419254547793E-3"/>
    <n v="5.7861221386272393E-3"/>
    <n v="7.0305952614390819E-3"/>
    <n v="8.1616516185376957E-3"/>
    <n v="9.1185671223662588E-3"/>
    <n v="9.8718067490972828E-3"/>
    <n v="1.0420883356284515E-2"/>
    <n v="1.0786680480730318E-2"/>
    <n v="1.1001849228204423E-2"/>
    <n v="1.1102215537952206E-2"/>
    <n v="1.1764824908619185E-2"/>
    <n v="1.1686539883861008E-2"/>
    <n v="1.1572322496669039E-2"/>
    <n v="1.1401060185955148E-2"/>
    <n v="1.1225898980662752E-2"/>
    <n v="1.1049661346616899E-2"/>
    <n v="1.0877109432582542E-2"/>
    <n v="0.14134343889143508"/>
    <n v="0.14134343889143508"/>
    <n v="1.4227573530994119E-3"/>
    <n v="3.6831040753796899E-3"/>
    <n v="6.9930697559013651E-3"/>
    <n v="1.1507011681356144E-2"/>
    <n v="1.7293133819983382E-2"/>
    <n v="2.4323729081422465E-2"/>
    <n v="3.248538069996016E-2"/>
    <n v="4.1603947822326418E-2"/>
    <n v="5.1475754571423699E-2"/>
    <n v="6.1896637927708213E-2"/>
    <n v="7.268331840843853E-2"/>
    <n v="8.3685167636642951E-2"/>
    <n v="9.4787383174595161E-2"/>
    <n v="0.10655220808321435"/>
    <n v="0.11823874796707536"/>
    <n v="0.1298110704637444"/>
    <n v="0.14121213064969956"/>
    <n v="0.14134343889143508"/>
    <n v="0.14134343889143508"/>
    <n v="0.14134343889143508"/>
  </r>
  <r>
    <x v="74"/>
    <s v="Under $15"/>
    <n v="11.952647030687645"/>
    <s v="Water Heating"/>
    <s v="Rural"/>
    <s v="SC-NR"/>
    <s v="M_Input"/>
    <x v="4"/>
    <s v="Single Family"/>
    <s v="Single Family Tier3_indor2_efaf"/>
    <n v="3.7907838561471706E-4"/>
    <n v="6.073684306323856E-4"/>
    <n v="8.9697349951117279E-4"/>
    <n v="1.2336474283283498E-3"/>
    <n v="1.5947832155629815E-3"/>
    <n v="1.954272520773018E-3"/>
    <n v="2.2879685484413332E-3"/>
    <n v="2.5779682569349728E-3"/>
    <n v="2.8146641403390023E-3"/>
    <n v="2.9964941819067246E-3"/>
    <n v="3.1280644124622617E-3"/>
    <n v="3.2176035388044406E-3"/>
    <n v="3.2745789468828098E-3"/>
    <n v="3.9088526892858437E-3"/>
    <n v="3.8705713128520283E-3"/>
    <n v="3.8240487803422492E-3"/>
    <n v="3.765720270716756E-3"/>
    <n v="3.7020802892926297E-3"/>
    <n v="3.6485562004574209E-3"/>
    <n v="3.5931168907567422E-3"/>
    <n v="4.6261734661370374E-2"/>
    <n v="-2.2337749813147387"/>
    <n v="11.952647030687645"/>
    <s v="R-All-WH-WHConvert-All-All-N"/>
    <s v=""/>
    <n v="4.6261734661370374E-2"/>
    <n v="3.7907838561471706E-4"/>
    <n v="9.8644681624710266E-4"/>
    <n v="1.8834203157582754E-3"/>
    <n v="3.1170677440866251E-3"/>
    <n v="4.7118509596496064E-3"/>
    <n v="6.6661234804226248E-3"/>
    <n v="8.9540920288639584E-3"/>
    <n v="1.1532060285798932E-2"/>
    <n v="1.4346724426137934E-2"/>
    <n v="1.7343218608044657E-2"/>
    <n v="2.0471283020506919E-2"/>
    <n v="2.368888655931136E-2"/>
    <n v="2.6963465506194169E-2"/>
    <n v="3.0872318195480013E-2"/>
    <n v="3.4742889508332042E-2"/>
    <n v="3.8566938288674288E-2"/>
    <n v="4.2332658559391043E-2"/>
    <n v="4.6034738848683671E-2"/>
    <n v="4.6261734661370374E-2"/>
    <n v="4.6261734661370374E-2"/>
    <n v="3.7907838561471706E-4"/>
    <n v="6.073684306323856E-4"/>
    <n v="8.9697349951117279E-4"/>
    <n v="1.2336474283283498E-3"/>
    <n v="1.5947832155629815E-3"/>
    <n v="1.954272520773018E-3"/>
    <n v="2.2879685484413332E-3"/>
    <n v="2.5779682569349728E-3"/>
    <n v="2.8146641403390023E-3"/>
    <n v="2.9964941819067246E-3"/>
    <n v="3.1280644124622617E-3"/>
    <n v="3.2176035388044406E-3"/>
    <n v="3.2745789468828098E-3"/>
    <n v="3.9088526892858437E-3"/>
    <n v="3.8705713128520283E-3"/>
    <n v="3.8240487803422492E-3"/>
    <n v="3.765720270716756E-3"/>
    <n v="3.7020802892926297E-3"/>
    <n v="3.6485562004574209E-3"/>
    <n v="3.5931168907567422E-3"/>
    <n v="4.6261734661370374E-2"/>
    <n v="4.6261734661370374E-2"/>
    <n v="3.7907838561471706E-4"/>
    <n v="9.8644681624710266E-4"/>
    <n v="1.8834203157582754E-3"/>
    <n v="3.1170677440866251E-3"/>
    <n v="4.7118509596496064E-3"/>
    <n v="6.6661234804226248E-3"/>
    <n v="8.9540920288639584E-3"/>
    <n v="1.1532060285798932E-2"/>
    <n v="1.4346724426137934E-2"/>
    <n v="1.7343218608044657E-2"/>
    <n v="2.0471283020506919E-2"/>
    <n v="2.368888655931136E-2"/>
    <n v="2.6963465506194169E-2"/>
    <n v="3.0872318195480013E-2"/>
    <n v="3.4742889508332042E-2"/>
    <n v="3.8566938288674288E-2"/>
    <n v="4.2332658559391043E-2"/>
    <n v="4.6034738848683671E-2"/>
    <n v="4.6261734661370374E-2"/>
    <n v="4.6261734661370374E-2"/>
  </r>
  <r>
    <x v="74"/>
    <s v="Over $160"/>
    <n v="415.26654468127379"/>
    <s v="Water Heating"/>
    <s v="Rural"/>
    <s v="SC-New"/>
    <s v="M_Input"/>
    <x v="4"/>
    <s v="Manufactured"/>
    <s v="Manufactured Tier4_buffered"/>
    <n v="4.6641364426456639E-4"/>
    <n v="7.3820285368584562E-4"/>
    <n v="1.0964744206384954E-3"/>
    <n v="1.5193735871553236E-3"/>
    <n v="1.9779816486916626E-3"/>
    <n v="2.4298702398328226E-3"/>
    <n v="2.837973771263502E-3"/>
    <n v="3.2019947012355797E-3"/>
    <n v="3.508623927579065E-3"/>
    <n v="3.7474636795827867E-3"/>
    <n v="3.9220034919257088E-3"/>
    <n v="4.0415668931301401E-3"/>
    <n v="4.1201093773963159E-3"/>
    <n v="4.1720124194351976E-3"/>
    <n v="4.2045033663544069E-3"/>
    <n v="4.2232046451731314E-3"/>
    <n v="4.2236237747622181E-3"/>
    <n v="4.2240429811032151E-3"/>
    <n v="4.2244622642060034E-3"/>
    <n v="4.2248816240804659E-3"/>
    <n v="6.3104783311496451E-2"/>
    <n v="278.24722126250902"/>
    <n v="415.26654468127379"/>
    <s v="R-All-WH-WHConvert-All-All-N"/>
    <s v=""/>
    <n v="6.3104783311496451E-2"/>
    <n v="4.6641364426456639E-4"/>
    <n v="1.204616497950412E-3"/>
    <n v="2.3010909185889076E-3"/>
    <n v="3.8204645057442312E-3"/>
    <n v="5.7984461544358934E-3"/>
    <n v="8.228316394268716E-3"/>
    <n v="1.1066290165532218E-2"/>
    <n v="1.4268284866767797E-2"/>
    <n v="1.7776908794346864E-2"/>
    <n v="2.1524372473929649E-2"/>
    <n v="2.5446375965855358E-2"/>
    <n v="2.9487942858985497E-2"/>
    <n v="3.3608052236381816E-2"/>
    <n v="3.7780064655817014E-2"/>
    <n v="4.1984568022171417E-2"/>
    <n v="4.6207772667344549E-2"/>
    <n v="5.0431396442106764E-2"/>
    <n v="5.4655439423209981E-2"/>
    <n v="5.8879901687415984E-2"/>
    <n v="6.3104783311496451E-2"/>
    <n v="4.6641364426456639E-4"/>
    <n v="7.3820285368584562E-4"/>
    <n v="1.0964744206384954E-3"/>
    <n v="1.5193735871553236E-3"/>
    <n v="1.9779816486916626E-3"/>
    <n v="2.4298702398328226E-3"/>
    <n v="2.837973771263502E-3"/>
    <n v="3.2019947012355797E-3"/>
    <n v="3.508623927579065E-3"/>
    <n v="3.7474636795827867E-3"/>
    <n v="3.9220034919257088E-3"/>
    <n v="4.0415668931301401E-3"/>
    <n v="4.1201093773963159E-3"/>
    <n v="4.1720124194351976E-3"/>
    <n v="4.2045033663544069E-3"/>
    <n v="4.2232046451731314E-3"/>
    <n v="4.2236237747622181E-3"/>
    <n v="4.2240429811032151E-3"/>
    <n v="4.2244622642060034E-3"/>
    <n v="4.2248816240804659E-3"/>
    <n v="6.3104783311496451E-2"/>
    <n v="6.3104783311496451E-2"/>
    <n v="4.6641364426456639E-4"/>
    <n v="1.204616497950412E-3"/>
    <n v="2.3010909185889076E-3"/>
    <n v="3.8204645057442312E-3"/>
    <n v="5.7984461544358934E-3"/>
    <n v="8.228316394268716E-3"/>
    <n v="1.1066290165532218E-2"/>
    <n v="1.4268284866767797E-2"/>
    <n v="1.7776908794346864E-2"/>
    <n v="2.1524372473929649E-2"/>
    <n v="2.5446375965855358E-2"/>
    <n v="2.9487942858985497E-2"/>
    <n v="3.3608052236381816E-2"/>
    <n v="3.7780064655817014E-2"/>
    <n v="4.1984568022171417E-2"/>
    <n v="4.6207772667344549E-2"/>
    <n v="5.0431396442106764E-2"/>
    <n v="5.4655439423209981E-2"/>
    <n v="5.8879901687415984E-2"/>
    <n v="6.3104783311496451E-2"/>
  </r>
  <r>
    <x v="74"/>
    <s v="Over $160"/>
    <n v="460.53737683752615"/>
    <s v="Water Heating"/>
    <s v="Rural"/>
    <s v="SC-New"/>
    <s v="M_Input"/>
    <x v="4"/>
    <s v="Single Family"/>
    <s v="Single Family Tier4_buffered"/>
    <n v="7.3331902716785718E-3"/>
    <n v="1.1268550160153152E-2"/>
    <n v="1.6271271185979659E-2"/>
    <n v="2.236176073913412E-2"/>
    <n v="2.8747897186808036E-2"/>
    <n v="3.6015723703706641E-2"/>
    <n v="4.2583580100316216E-2"/>
    <n v="4.7588134681991287E-2"/>
    <n v="5.0783250077642998E-2"/>
    <n v="5.4280291380601142E-2"/>
    <n v="5.7417201243899485E-2"/>
    <n v="5.8986887505683837E-2"/>
    <n v="5.8299554053197998E-2"/>
    <n v="5.8980995669348585E-2"/>
    <n v="5.9555273754710383E-2"/>
    <n v="6.0210644649795496E-2"/>
    <n v="6.0610655084439691E-2"/>
    <n v="6.1014301181373867E-2"/>
    <n v="6.1421618281801267E-2"/>
    <n v="6.1832642086168517E-2"/>
    <n v="0.91556342299843096"/>
    <n v="308.72341326537446"/>
    <n v="460.53737683752615"/>
    <s v="R-All-WH-WHConvert-All-All-N"/>
    <s v=""/>
    <n v="0.91556342299843096"/>
    <n v="7.3331902716785718E-3"/>
    <n v="1.8601740431831722E-2"/>
    <n v="3.4873011617811381E-2"/>
    <n v="5.7234772356945504E-2"/>
    <n v="8.598266954375354E-2"/>
    <n v="0.12199839324746017"/>
    <n v="0.16458197334777638"/>
    <n v="0.21217010802976766"/>
    <n v="0.26295335810741066"/>
    <n v="0.3172336494880118"/>
    <n v="0.37465085073191129"/>
    <n v="0.43363773823759511"/>
    <n v="0.49193729229079308"/>
    <n v="0.55091828796014164"/>
    <n v="0.61047356171485201"/>
    <n v="0.67068420636464754"/>
    <n v="0.73129486144908729"/>
    <n v="0.79230916263046114"/>
    <n v="0.8537307809122624"/>
    <n v="0.91556342299843096"/>
    <n v="7.3331902716785718E-3"/>
    <n v="1.1268550160153152E-2"/>
    <n v="1.6271271185979659E-2"/>
    <n v="2.236176073913412E-2"/>
    <n v="2.8747897186808036E-2"/>
    <n v="3.6015723703706641E-2"/>
    <n v="4.2583580100316216E-2"/>
    <n v="4.7588134681991287E-2"/>
    <n v="5.0783250077642998E-2"/>
    <n v="5.4280291380601142E-2"/>
    <n v="5.7417201243899485E-2"/>
    <n v="5.8986887505683837E-2"/>
    <n v="5.8299554053197998E-2"/>
    <n v="5.8980995669348585E-2"/>
    <n v="5.9555273754710383E-2"/>
    <n v="6.0210644649795496E-2"/>
    <n v="6.0610655084439691E-2"/>
    <n v="6.1014301181373867E-2"/>
    <n v="6.1421618281801267E-2"/>
    <n v="6.1832642086168517E-2"/>
    <n v="0.91556342299843096"/>
    <n v="0.91556342299843096"/>
    <n v="7.3331902716785718E-3"/>
    <n v="1.8601740431831722E-2"/>
    <n v="3.4873011617811381E-2"/>
    <n v="5.7234772356945504E-2"/>
    <n v="8.598266954375354E-2"/>
    <n v="0.12199839324746017"/>
    <n v="0.16458197334777638"/>
    <n v="0.21217010802976766"/>
    <n v="0.26295335810741066"/>
    <n v="0.3172336494880118"/>
    <n v="0.37465085073191129"/>
    <n v="0.43363773823759511"/>
    <n v="0.49193729229079308"/>
    <n v="0.55091828796014164"/>
    <n v="0.61047356171485201"/>
    <n v="0.67068420636464754"/>
    <n v="0.73129486144908729"/>
    <n v="0.79230916263046114"/>
    <n v="0.8537307809122624"/>
    <n v="0.91556342299843096"/>
  </r>
  <r>
    <x v="74"/>
    <s v="Over $160"/>
    <n v="735.65814071917123"/>
    <s v="Water Heating"/>
    <s v="Rural"/>
    <s v="SC-New"/>
    <s v="M_Input"/>
    <x v="4"/>
    <s v="Manufactured"/>
    <s v="Manufactured Tier4_indor2_gfac"/>
    <n v="7.2797278338598668E-6"/>
    <n v="1.1521780992245925E-5"/>
    <n v="1.7113640343055084E-5"/>
    <n v="2.3714199463196103E-5"/>
    <n v="3.0872098704464583E-5"/>
    <n v="3.7925121263272983E-5"/>
    <n v="4.4294751897764516E-5"/>
    <n v="4.9976346612266765E-5"/>
    <n v="5.4762178547366435E-5"/>
    <n v="5.8489960553476544E-5"/>
    <n v="6.1214156866457283E-5"/>
    <n v="6.3080287993541408E-5"/>
    <n v="6.4306169602889571E-5"/>
    <n v="6.5116266015030822E-5"/>
    <n v="6.5623380790819969E-5"/>
    <n v="6.5915268092187632E-5"/>
    <n v="6.5921809816198482E-5"/>
    <n v="6.5928352738143866E-5"/>
    <n v="6.5934896858178011E-5"/>
    <n v="6.5941442176455198E-5"/>
    <n v="9.849318371608711E-4"/>
    <n v="504.83467652593805"/>
    <n v="735.65814071917123"/>
    <s v="R-All-WH-WHConvert-All-All-N"/>
    <s v=""/>
    <n v="9.849318371608711E-4"/>
    <n v="7.2797278338598668E-6"/>
    <n v="1.8801508826105794E-5"/>
    <n v="3.5915149169160881E-5"/>
    <n v="5.9629348632356987E-5"/>
    <n v="9.0501447336821577E-5"/>
    <n v="1.2842656860009456E-4"/>
    <n v="1.7272132049785908E-4"/>
    <n v="2.2269766711012585E-4"/>
    <n v="2.774598456574923E-4"/>
    <n v="3.3594980621096885E-4"/>
    <n v="3.9716396307742615E-4"/>
    <n v="4.6024425107096757E-4"/>
    <n v="5.2455042067385711E-4"/>
    <n v="5.8966668668888791E-4"/>
    <n v="6.5529006747970791E-4"/>
    <n v="7.2120533557189551E-4"/>
    <n v="7.8712714538809402E-4"/>
    <n v="8.5305549812623787E-4"/>
    <n v="9.189903949844159E-4"/>
    <n v="9.849318371608711E-4"/>
    <n v="7.2797278338598668E-6"/>
    <n v="1.1521780992245925E-5"/>
    <n v="1.7113640343055084E-5"/>
    <n v="2.3714199463196103E-5"/>
    <n v="3.0872098704464583E-5"/>
    <n v="3.7925121263272983E-5"/>
    <n v="4.4294751897764516E-5"/>
    <n v="4.9976346612266765E-5"/>
    <n v="5.4762178547366435E-5"/>
    <n v="5.8489960553476544E-5"/>
    <n v="6.1214156866457283E-5"/>
    <n v="6.3080287993541408E-5"/>
    <n v="6.4306169602889571E-5"/>
    <n v="6.5116266015030822E-5"/>
    <n v="6.5623380790819969E-5"/>
    <n v="6.5915268092187632E-5"/>
    <n v="6.5921809816198482E-5"/>
    <n v="6.5928352738143866E-5"/>
    <n v="6.5934896858178011E-5"/>
    <n v="6.5941442176455198E-5"/>
    <n v="9.849318371608711E-4"/>
    <n v="9.849318371608711E-4"/>
    <n v="7.2797278338598668E-6"/>
    <n v="1.8801508826105794E-5"/>
    <n v="3.5915149169160881E-5"/>
    <n v="5.9629348632356987E-5"/>
    <n v="9.0501447336821577E-5"/>
    <n v="1.2842656860009456E-4"/>
    <n v="1.7272132049785908E-4"/>
    <n v="2.2269766711012585E-4"/>
    <n v="2.774598456574923E-4"/>
    <n v="3.3594980621096885E-4"/>
    <n v="3.9716396307742615E-4"/>
    <n v="4.6024425107096757E-4"/>
    <n v="5.2455042067385711E-4"/>
    <n v="5.8966668668888791E-4"/>
    <n v="6.5529006747970791E-4"/>
    <n v="7.2120533557189551E-4"/>
    <n v="7.8712714538809402E-4"/>
    <n v="8.5305549812623787E-4"/>
    <n v="9.189903949844159E-4"/>
    <n v="9.849318371608711E-4"/>
  </r>
  <r>
    <x v="74"/>
    <s v="Over $160"/>
    <n v="726.9273500586097"/>
    <s v="Water Heating"/>
    <s v="Rural"/>
    <s v="SC-New"/>
    <s v="M_Input"/>
    <x v="4"/>
    <s v="Single Family"/>
    <s v="Single Family Tier4_indor2_gfac"/>
    <n v="4.1508561991647432E-4"/>
    <n v="6.3784150628842112E-4"/>
    <n v="9.2101397029692032E-4"/>
    <n v="1.2657581454930255E-3"/>
    <n v="1.6272370254958417E-3"/>
    <n v="2.0386228157791351E-3"/>
    <n v="2.4103877152169663E-3"/>
    <n v="2.6936639652500819E-3"/>
    <n v="2.8745192827277759E-3"/>
    <n v="3.0724647202978314E-3"/>
    <n v="3.2500253899368104E-3"/>
    <n v="3.33887542258406E-3"/>
    <n v="3.2999698137501704E-3"/>
    <n v="3.3385419229137858E-3"/>
    <n v="3.3710481809318647E-3"/>
    <n v="3.4081445911139704E-3"/>
    <n v="3.4307866572660783E-3"/>
    <n v="3.4536345153149657E-3"/>
    <n v="3.4766901657030994E-3"/>
    <n v="3.4999556292074517E-3"/>
    <n v="5.1824267055484735E-2"/>
    <n v="498.94801140167408"/>
    <n v="726.9273500586097"/>
    <s v="R-All-WH-WHConvert-All-All-N"/>
    <s v=""/>
    <n v="5.1824267055484735E-2"/>
    <n v="4.1508561991647432E-4"/>
    <n v="1.0529271262048954E-3"/>
    <n v="1.973941096501816E-3"/>
    <n v="3.2396992419948412E-3"/>
    <n v="4.8669362674906829E-3"/>
    <n v="6.9055590832698185E-3"/>
    <n v="9.3159467984867857E-3"/>
    <n v="1.2009610763736868E-2"/>
    <n v="1.4884130046464644E-2"/>
    <n v="1.7956594766762476E-2"/>
    <n v="2.1206620156699288E-2"/>
    <n v="2.4545495579283347E-2"/>
    <n v="2.7845465393033519E-2"/>
    <n v="3.1184007315947303E-2"/>
    <n v="3.4555055496879164E-2"/>
    <n v="3.7963200087993136E-2"/>
    <n v="4.1393986745259216E-2"/>
    <n v="4.4847621260574184E-2"/>
    <n v="4.8324311426277286E-2"/>
    <n v="5.1824267055484735E-2"/>
    <n v="4.1508561991647432E-4"/>
    <n v="6.3784150628842112E-4"/>
    <n v="9.2101397029692032E-4"/>
    <n v="1.2657581454930255E-3"/>
    <n v="1.6272370254958417E-3"/>
    <n v="2.0386228157791351E-3"/>
    <n v="2.4103877152169663E-3"/>
    <n v="2.6936639652500819E-3"/>
    <n v="2.8745192827277759E-3"/>
    <n v="3.0724647202978314E-3"/>
    <n v="3.2500253899368104E-3"/>
    <n v="3.33887542258406E-3"/>
    <n v="3.2999698137501704E-3"/>
    <n v="3.3385419229137858E-3"/>
    <n v="3.3710481809318647E-3"/>
    <n v="3.4081445911139704E-3"/>
    <n v="3.4307866572660783E-3"/>
    <n v="3.4536345153149657E-3"/>
    <n v="3.4766901657030994E-3"/>
    <n v="3.4999556292074517E-3"/>
    <n v="5.1824267055484735E-2"/>
    <n v="5.1824267055484735E-2"/>
    <n v="4.1508561991647432E-4"/>
    <n v="1.0529271262048954E-3"/>
    <n v="1.973941096501816E-3"/>
    <n v="3.2396992419948412E-3"/>
    <n v="4.8669362674906829E-3"/>
    <n v="6.9055590832698185E-3"/>
    <n v="9.3159467984867857E-3"/>
    <n v="1.2009610763736868E-2"/>
    <n v="1.4884130046464644E-2"/>
    <n v="1.7956594766762476E-2"/>
    <n v="2.1206620156699288E-2"/>
    <n v="2.4545495579283347E-2"/>
    <n v="2.7845465393033519E-2"/>
    <n v="3.1184007315947303E-2"/>
    <n v="3.4555055496879164E-2"/>
    <n v="3.7963200087993136E-2"/>
    <n v="4.1393986745259216E-2"/>
    <n v="4.4847621260574184E-2"/>
    <n v="4.8324311426277286E-2"/>
    <n v="5.1824267055484735E-2"/>
  </r>
  <r>
    <x v="74"/>
    <s v="Over $160"/>
    <n v="639.78834048271392"/>
    <s v="Water Heating"/>
    <s v="Rural"/>
    <s v="SC-New"/>
    <s v="M_Input"/>
    <x v="4"/>
    <s v="Manufactured"/>
    <s v="Manufactured Tier4_indor2_gfnc"/>
    <n v="6.1401588535324605E-5"/>
    <n v="9.7181607860317504E-5"/>
    <n v="1.443467017816572E-4"/>
    <n v="2.0001977424363859E-4"/>
    <n v="2.6039378739635877E-4"/>
    <n v="3.1988320773869802E-4"/>
    <n v="3.7360849091781865E-4"/>
    <n v="4.2153046669027961E-4"/>
    <n v="4.6189704219759444E-4"/>
    <n v="4.9333939033373297E-4"/>
    <n v="5.1631689511366121E-4"/>
    <n v="5.320569637306807E-4"/>
    <n v="5.4239678410419987E-4"/>
    <n v="5.4922962287337466E-4"/>
    <n v="5.5350693289290024E-4"/>
    <n v="5.5596888537056061E-4"/>
    <n v="5.5602406219244077E-4"/>
    <n v="5.5607924911841905E-4"/>
    <n v="5.5613444614979637E-4"/>
    <n v="5.5618965328787335E-4"/>
    <n v="8.3075055525293276E-3"/>
    <n v="439.10153376099339"/>
    <n v="639.78834048271392"/>
    <s v="R-All-WH-WHConvert-All-All-N"/>
    <s v=""/>
    <n v="8.3075055525293276E-3"/>
    <n v="6.1401588535324605E-5"/>
    <n v="1.5858319639564211E-4"/>
    <n v="3.0292989817729931E-4"/>
    <n v="5.0294967242093787E-4"/>
    <n v="7.6334345981729664E-4"/>
    <n v="1.0832266675559947E-3"/>
    <n v="1.4568351584738134E-3"/>
    <n v="1.8783656251640929E-3"/>
    <n v="2.3402626673616873E-3"/>
    <n v="2.8336020576954202E-3"/>
    <n v="3.3499189528090815E-3"/>
    <n v="3.8819759165397622E-3"/>
    <n v="4.4243727006439623E-3"/>
    <n v="4.9736023235173368E-3"/>
    <n v="5.5271092564102373E-3"/>
    <n v="6.0830781417807976E-3"/>
    <n v="6.6391022039732385E-3"/>
    <n v="7.1951814530916572E-3"/>
    <n v="7.7513158992414538E-3"/>
    <n v="8.3075055525293276E-3"/>
    <n v="6.1401588535324605E-5"/>
    <n v="9.7181607860317504E-5"/>
    <n v="1.443467017816572E-4"/>
    <n v="2.0001977424363859E-4"/>
    <n v="2.6039378739635877E-4"/>
    <n v="3.1988320773869802E-4"/>
    <n v="3.7360849091781865E-4"/>
    <n v="4.2153046669027961E-4"/>
    <n v="4.6189704219759444E-4"/>
    <n v="4.9333939033373297E-4"/>
    <n v="5.1631689511366121E-4"/>
    <n v="5.320569637306807E-4"/>
    <n v="5.4239678410419987E-4"/>
    <n v="5.4922962287337466E-4"/>
    <n v="5.5350693289290024E-4"/>
    <n v="5.5596888537056061E-4"/>
    <n v="5.5602406219244077E-4"/>
    <n v="5.5607924911841905E-4"/>
    <n v="5.5613444614979637E-4"/>
    <n v="5.5618965328787335E-4"/>
    <n v="8.3075055525293276E-3"/>
    <n v="8.3075055525293276E-3"/>
    <n v="6.1401588535324605E-5"/>
    <n v="1.5858319639564211E-4"/>
    <n v="3.0292989817729931E-4"/>
    <n v="5.0294967242093787E-4"/>
    <n v="7.6334345981729664E-4"/>
    <n v="1.0832266675559947E-3"/>
    <n v="1.4568351584738134E-3"/>
    <n v="1.8783656251640929E-3"/>
    <n v="2.3402626673616873E-3"/>
    <n v="2.8336020576954202E-3"/>
    <n v="3.3499189528090815E-3"/>
    <n v="3.8819759165397622E-3"/>
    <n v="4.4243727006439623E-3"/>
    <n v="4.9736023235173368E-3"/>
    <n v="5.5271092564102373E-3"/>
    <n v="6.0830781417807976E-3"/>
    <n v="6.6391022039732385E-3"/>
    <n v="7.1951814530916572E-3"/>
    <n v="7.7513158992414538E-3"/>
    <n v="8.3075055525293276E-3"/>
  </r>
  <r>
    <x v="74"/>
    <s v="Over $160"/>
    <n v="634.97690006031803"/>
    <s v="Water Heating"/>
    <s v="Rural"/>
    <s v="SC-New"/>
    <s v="M_Input"/>
    <x v="4"/>
    <s v="Single Family"/>
    <s v="Single Family Tier4_indor2_gfnc"/>
    <n v="7.7554850014747425E-4"/>
    <n v="1.1917469548411055E-3"/>
    <n v="1.7208281111313378E-3"/>
    <n v="2.3649502275797907E-3"/>
    <n v="3.0403395684044268E-3"/>
    <n v="3.8089752843330875E-3"/>
    <n v="4.5035830865125612E-3"/>
    <n v="5.03285815724325E-3"/>
    <n v="5.3707693338379608E-3"/>
    <n v="5.7406117948930659E-3"/>
    <n v="6.0723672314013238E-3"/>
    <n v="6.2383751735013036E-3"/>
    <n v="6.1656836970186467E-3"/>
    <n v="6.237752060686331E-3"/>
    <n v="6.298486951132309E-3"/>
    <n v="6.3677981098358497E-3"/>
    <n v="6.4101026841259451E-3"/>
    <n v="6.4527917612492679E-3"/>
    <n v="6.4958690788447073E-3"/>
    <n v="6.5393384125442639E-3"/>
    <n v="9.6828776179264026E-2"/>
    <n v="435.88209127031627"/>
    <n v="634.97690006031803"/>
    <s v="R-All-WH-WHConvert-All-All-N"/>
    <s v=""/>
    <n v="9.6828776179264026E-2"/>
    <n v="7.7554850014747425E-4"/>
    <n v="1.9672954549885798E-3"/>
    <n v="3.6881235661199176E-3"/>
    <n v="6.0530737936997083E-3"/>
    <n v="9.0934133621041347E-3"/>
    <n v="1.2902388646437222E-2"/>
    <n v="1.7405971732949783E-2"/>
    <n v="2.2438829890193034E-2"/>
    <n v="2.7809599224030996E-2"/>
    <n v="3.355021101892406E-2"/>
    <n v="3.9622578250325384E-2"/>
    <n v="4.5860953423826685E-2"/>
    <n v="5.2026637120845334E-2"/>
    <n v="5.8264389181531664E-2"/>
    <n v="6.4562876132663968E-2"/>
    <n v="7.0930674242499825E-2"/>
    <n v="7.7340776926625776E-2"/>
    <n v="8.3793568687875047E-2"/>
    <n v="9.0289437766719757E-2"/>
    <n v="9.6828776179264026E-2"/>
    <n v="7.7554850014747425E-4"/>
    <n v="1.1917469548411055E-3"/>
    <n v="1.7208281111313378E-3"/>
    <n v="2.3649502275797907E-3"/>
    <n v="3.0403395684044268E-3"/>
    <n v="3.8089752843330875E-3"/>
    <n v="4.5035830865125612E-3"/>
    <n v="5.03285815724325E-3"/>
    <n v="5.3707693338379608E-3"/>
    <n v="5.7406117948930659E-3"/>
    <n v="6.0723672314013238E-3"/>
    <n v="6.2383751735013036E-3"/>
    <n v="6.1656836970186467E-3"/>
    <n v="6.237752060686331E-3"/>
    <n v="6.298486951132309E-3"/>
    <n v="6.3677981098358497E-3"/>
    <n v="6.4101026841259451E-3"/>
    <n v="6.4527917612492679E-3"/>
    <n v="6.4958690788447073E-3"/>
    <n v="6.5393384125442639E-3"/>
    <n v="9.6828776179264026E-2"/>
    <n v="9.6828776179264026E-2"/>
    <n v="7.7554850014747425E-4"/>
    <n v="1.9672954549885798E-3"/>
    <n v="3.6881235661199176E-3"/>
    <n v="6.0530737936997083E-3"/>
    <n v="9.0934133621041347E-3"/>
    <n v="1.2902388646437222E-2"/>
    <n v="1.7405971732949783E-2"/>
    <n v="2.2438829890193034E-2"/>
    <n v="2.7809599224030996E-2"/>
    <n v="3.355021101892406E-2"/>
    <n v="3.9622578250325384E-2"/>
    <n v="4.5860953423826685E-2"/>
    <n v="5.2026637120845334E-2"/>
    <n v="5.8264389181531664E-2"/>
    <n v="6.4562876132663968E-2"/>
    <n v="7.0930674242499825E-2"/>
    <n v="7.7340776926625776E-2"/>
    <n v="8.3793568687875047E-2"/>
    <n v="9.0289437766719757E-2"/>
    <n v="9.6828776179264026E-2"/>
  </r>
  <r>
    <x v="74"/>
    <s v="Over $160"/>
    <n v="335.18730345055354"/>
    <s v="Water Heating"/>
    <s v="Rural"/>
    <s v="SC-New"/>
    <s v="M_Input"/>
    <x v="4"/>
    <s v="Manufactured"/>
    <s v="Manufactured Tier4_indor2_hp85"/>
    <n v="6.8680949273495909E-5"/>
    <n v="1.0870280784236312E-4"/>
    <n v="1.6145947913316519E-4"/>
    <n v="2.2373277786811931E-4"/>
    <n v="2.9126432930988422E-4"/>
    <n v="3.5780641654743674E-4"/>
    <n v="4.179010091589384E-4"/>
    <n v="4.7150429313945908E-4"/>
    <n v="5.1665645924616583E-4"/>
    <n v="5.5182640140711441E-4"/>
    <n v="5.7752796512665664E-4"/>
    <n v="5.9513407076714744E-4"/>
    <n v="6.0669971093233886E-4"/>
    <n v="6.1434260526282828E-4"/>
    <n v="6.1912700448580682E-4"/>
    <n v="6.2188082954579968E-4"/>
    <n v="6.2194254776181052E-4"/>
    <n v="6.2200427727979353E-4"/>
    <n v="6.220660181012037E-4"/>
    <n v="6.2212777022749635E-4"/>
    <n v="9.2923877224170247E-3"/>
    <n v="224.1129022378073"/>
    <n v="335.18730345055354"/>
    <s v="R-All-WH-WHConvert-All-All-N"/>
    <s v=""/>
    <n v="9.2923877224170247E-3"/>
    <n v="6.8680949273495909E-5"/>
    <n v="1.7738375711585903E-4"/>
    <n v="3.3884323624902422E-4"/>
    <n v="5.6257601411714351E-4"/>
    <n v="8.5384034342702773E-4"/>
    <n v="1.2116467599744645E-3"/>
    <n v="1.6295477691334029E-3"/>
    <n v="2.1010520622728622E-3"/>
    <n v="2.6177085215190279E-3"/>
    <n v="3.1695349229261425E-3"/>
    <n v="3.7470628880527991E-3"/>
    <n v="4.3421969588199466E-3"/>
    <n v="4.9488966697522853E-3"/>
    <n v="5.5632392750151133E-3"/>
    <n v="6.1823662795009206E-3"/>
    <n v="6.8042471090467207E-3"/>
    <n v="7.4261896568085309E-3"/>
    <n v="8.0481939340883244E-3"/>
    <n v="8.6702599521895282E-3"/>
    <n v="9.2923877224170247E-3"/>
    <n v="6.8680949273495909E-5"/>
    <n v="1.0870280784236312E-4"/>
    <n v="1.6145947913316519E-4"/>
    <n v="2.2373277786811931E-4"/>
    <n v="2.9126432930988422E-4"/>
    <n v="3.5780641654743674E-4"/>
    <n v="4.179010091589384E-4"/>
    <n v="4.7150429313945908E-4"/>
    <n v="5.1665645924616583E-4"/>
    <n v="5.5182640140711441E-4"/>
    <n v="5.7752796512665664E-4"/>
    <n v="5.9513407076714744E-4"/>
    <n v="6.0669971093233886E-4"/>
    <n v="6.1434260526282828E-4"/>
    <n v="6.1912700448580682E-4"/>
    <n v="6.2188082954579968E-4"/>
    <n v="6.2194254776181052E-4"/>
    <n v="6.2200427727979353E-4"/>
    <n v="6.220660181012037E-4"/>
    <n v="6.2212777022749635E-4"/>
    <n v="9.2923877224170247E-3"/>
    <n v="9.2923877224170247E-3"/>
    <n v="6.8680949273495909E-5"/>
    <n v="1.7738375711585903E-4"/>
    <n v="3.3884323624902422E-4"/>
    <n v="5.6257601411714351E-4"/>
    <n v="8.5384034342702773E-4"/>
    <n v="1.2116467599744645E-3"/>
    <n v="1.6295477691334029E-3"/>
    <n v="2.1010520622728622E-3"/>
    <n v="2.6177085215190279E-3"/>
    <n v="3.1695349229261425E-3"/>
    <n v="3.7470628880527991E-3"/>
    <n v="4.3421969588199466E-3"/>
    <n v="4.9488966697522853E-3"/>
    <n v="5.5632392750151133E-3"/>
    <n v="6.1823662795009206E-3"/>
    <n v="6.8042471090467207E-3"/>
    <n v="7.4261896568085309E-3"/>
    <n v="8.0481939340883244E-3"/>
    <n v="8.6702599521895282E-3"/>
    <n v="9.2923877224170247E-3"/>
  </r>
  <r>
    <x v="74"/>
    <s v="Over $160"/>
    <n v="338.43001064947549"/>
    <s v="Water Heating"/>
    <s v="Rural"/>
    <s v="SC-New"/>
    <s v="M_Input"/>
    <x v="4"/>
    <s v="Single Family"/>
    <s v="Single Family Tier4_indor2_hp85"/>
    <n v="2.7396879354604628E-3"/>
    <n v="4.2099427098099785E-3"/>
    <n v="6.0789647767628373E-3"/>
    <n v="8.3543783596161606E-3"/>
    <n v="1.0740245946806382E-2"/>
    <n v="1.3455513911728419E-2"/>
    <n v="1.5909272271322883E-2"/>
    <n v="1.7778979356753537E-2"/>
    <n v="1.8972677975985914E-2"/>
    <n v="2.0279176445625144E-2"/>
    <n v="2.1451129414075554E-2"/>
    <n v="2.2037565924590951E-2"/>
    <n v="2.1780777392226471E-2"/>
    <n v="2.2035364728068375E-2"/>
    <n v="2.2249915651169537E-2"/>
    <n v="2.2494762937002422E-2"/>
    <n v="2.2644207274494316E-2"/>
    <n v="2.2795009899408768E-2"/>
    <n v="2.2947184015258106E-2"/>
    <n v="2.3100742959768387E-2"/>
    <n v="0.34205549988593453"/>
    <n v="226.29947203688994"/>
    <n v="338.43001064947549"/>
    <s v="R-All-WH-WHConvert-All-All-N"/>
    <s v=""/>
    <n v="0.34205549988593453"/>
    <n v="2.7396879354604628E-3"/>
    <n v="6.9496306452704413E-3"/>
    <n v="1.3028595422033279E-2"/>
    <n v="2.1382973781649439E-2"/>
    <n v="3.2123219728455818E-2"/>
    <n v="4.5578733640184235E-2"/>
    <n v="6.1488005911507118E-2"/>
    <n v="7.9266985268260648E-2"/>
    <n v="9.8239663244246558E-2"/>
    <n v="0.1185188396898717"/>
    <n v="0.13996996910394727"/>
    <n v="0.16200753502853821"/>
    <n v="0.18378831242076468"/>
    <n v="0.20582367714883307"/>
    <n v="0.22807359280000261"/>
    <n v="0.25056835573700503"/>
    <n v="0.27321256301149932"/>
    <n v="0.29600757291090807"/>
    <n v="0.31895475692616615"/>
    <n v="0.34205549988593453"/>
    <n v="2.7396879354604628E-3"/>
    <n v="4.2099427098099785E-3"/>
    <n v="6.0789647767628373E-3"/>
    <n v="8.3543783596161606E-3"/>
    <n v="1.0740245946806382E-2"/>
    <n v="1.3455513911728419E-2"/>
    <n v="1.5909272271322883E-2"/>
    <n v="1.7778979356753537E-2"/>
    <n v="1.8972677975985914E-2"/>
    <n v="2.0279176445625144E-2"/>
    <n v="2.1451129414075554E-2"/>
    <n v="2.2037565924590951E-2"/>
    <n v="2.1780777392226471E-2"/>
    <n v="2.2035364728068375E-2"/>
    <n v="2.2249915651169537E-2"/>
    <n v="2.2494762937002422E-2"/>
    <n v="2.2644207274494316E-2"/>
    <n v="2.2795009899408768E-2"/>
    <n v="2.2947184015258106E-2"/>
    <n v="2.3100742959768387E-2"/>
    <n v="0.34205549988593453"/>
    <n v="0.34205549988593453"/>
    <n v="2.7396879354604628E-3"/>
    <n v="6.9496306452704413E-3"/>
    <n v="1.3028595422033279E-2"/>
    <n v="2.1382973781649439E-2"/>
    <n v="3.2123219728455818E-2"/>
    <n v="4.5578733640184235E-2"/>
    <n v="6.1488005911507118E-2"/>
    <n v="7.9266985268260648E-2"/>
    <n v="9.8239663244246558E-2"/>
    <n v="0.1185188396898717"/>
    <n v="0.13996996910394727"/>
    <n v="0.16200753502853821"/>
    <n v="0.18378831242076468"/>
    <n v="0.20582367714883307"/>
    <n v="0.22807359280000261"/>
    <n v="0.25056835573700503"/>
    <n v="0.27321256301149932"/>
    <n v="0.29600757291090807"/>
    <n v="0.31895475692616615"/>
    <n v="0.34205549988593453"/>
  </r>
  <r>
    <x v="74"/>
    <s v="Over $160"/>
    <n v="230.83694443635264"/>
    <s v="Water Heating"/>
    <s v="Rural"/>
    <s v="SC-New"/>
    <s v="M_Input"/>
    <x v="4"/>
    <s v="Manufactured"/>
    <s v="Manufactured Tier4_indor2_zonl"/>
    <n v="1.9023863427806113E-4"/>
    <n v="3.0109475662273529E-4"/>
    <n v="4.4722490190440264E-4"/>
    <n v="6.1971505279256303E-4"/>
    <n v="8.0676998218500947E-4"/>
    <n v="9.9108420515351282E-4"/>
    <n v="1.1575395810159473E-3"/>
    <n v="1.3060147498239086E-3"/>
    <n v="1.4310812567038711E-3"/>
    <n v="1.5284981071567408E-3"/>
    <n v="1.599688596405018E-3"/>
    <n v="1.6484555620254937E-3"/>
    <n v="1.6804911062754124E-3"/>
    <n v="1.7016610783672944E-3"/>
    <n v="1.7149133351233275E-3"/>
    <n v="1.7225411260026816E-3"/>
    <n v="1.7227120786358083E-3"/>
    <n v="1.7228830625741483E-3"/>
    <n v="1.723054077821732E-3"/>
    <n v="1.7232251243825907E-3"/>
    <n v="2.5738886375250257E-2"/>
    <n v="152.84502053793088"/>
    <n v="230.83694443635264"/>
    <s v="R-All-WH-WHConvert-All-All-N"/>
    <s v=""/>
    <n v="2.5738886375250257E-2"/>
    <n v="1.9023863427806113E-4"/>
    <n v="4.9133339090079637E-4"/>
    <n v="9.3855829280519907E-4"/>
    <n v="1.558273345597762E-3"/>
    <n v="2.3650433277827712E-3"/>
    <n v="3.3561275329362841E-3"/>
    <n v="4.5136671139522312E-3"/>
    <n v="5.8196818637761393E-3"/>
    <n v="7.25076312048001E-3"/>
    <n v="8.7792612276367515E-3"/>
    <n v="1.0378949824041769E-2"/>
    <n v="1.2027405386067263E-2"/>
    <n v="1.3707896492342676E-2"/>
    <n v="1.540955757070997E-2"/>
    <n v="1.7124470905833297E-2"/>
    <n v="1.8847012031835978E-2"/>
    <n v="2.0569724110471786E-2"/>
    <n v="2.2292607173045934E-2"/>
    <n v="2.4015661250867668E-2"/>
    <n v="2.5738886375250257E-2"/>
    <n v="1.9023863427806113E-4"/>
    <n v="3.0109475662273529E-4"/>
    <n v="4.4722490190440264E-4"/>
    <n v="6.1971505279256303E-4"/>
    <n v="8.0676998218500947E-4"/>
    <n v="9.9108420515351282E-4"/>
    <n v="1.1575395810159473E-3"/>
    <n v="1.3060147498239086E-3"/>
    <n v="1.4310812567038711E-3"/>
    <n v="1.5284981071567408E-3"/>
    <n v="1.599688596405018E-3"/>
    <n v="1.6484555620254937E-3"/>
    <n v="1.6804911062754124E-3"/>
    <n v="1.7016610783672944E-3"/>
    <n v="1.7149133351233275E-3"/>
    <n v="1.7225411260026816E-3"/>
    <n v="1.7227120786358083E-3"/>
    <n v="1.7228830625741483E-3"/>
    <n v="1.723054077821732E-3"/>
    <n v="1.7232251243825907E-3"/>
    <n v="2.5738886375250257E-2"/>
    <n v="2.5738886375250257E-2"/>
    <n v="1.9023863427806113E-4"/>
    <n v="4.9133339090079637E-4"/>
    <n v="9.3855829280519907E-4"/>
    <n v="1.558273345597762E-3"/>
    <n v="2.3650433277827712E-3"/>
    <n v="3.3561275329362841E-3"/>
    <n v="4.5136671139522312E-3"/>
    <n v="5.8196818637761393E-3"/>
    <n v="7.25076312048001E-3"/>
    <n v="8.7792612276367515E-3"/>
    <n v="1.0378949824041769E-2"/>
    <n v="1.2027405386067263E-2"/>
    <n v="1.3707896492342676E-2"/>
    <n v="1.540955757070997E-2"/>
    <n v="1.7124470905833297E-2"/>
    <n v="1.8847012031835978E-2"/>
    <n v="2.0569724110471786E-2"/>
    <n v="2.2292607173045934E-2"/>
    <n v="2.4015661250867668E-2"/>
    <n v="2.5738886375250257E-2"/>
  </r>
  <r>
    <x v="74"/>
    <s v="Over $160"/>
    <n v="228.6921859701188"/>
    <s v="Water Heating"/>
    <s v="Rural"/>
    <s v="SC-New"/>
    <s v="M_Input"/>
    <x v="4"/>
    <s v="Single Family"/>
    <s v="Single Family Tier4_indor2_zonl"/>
    <n v="6.4008443743945294E-3"/>
    <n v="9.8358604138180459E-3"/>
    <n v="1.420253270084396E-2"/>
    <n v="1.9518674018515494E-2"/>
    <n v="2.5092873519799233E-2"/>
    <n v="3.1436664523617999E-2"/>
    <n v="3.716947999827315E-2"/>
    <n v="4.1537752721835353E-2"/>
    <n v="4.4326639365726742E-2"/>
    <n v="4.7379064888832825E-2"/>
    <n v="5.0117146284187078E-2"/>
    <n v="5.1487261759999889E-2"/>
    <n v="5.0887316265653668E-2"/>
    <n v="5.1482119015019305E-2"/>
    <n v="5.1983383064613475E-2"/>
    <n v="5.2555429738916817E-2"/>
    <n v="5.2904582624009683E-2"/>
    <n v="5.3256908931263128E-2"/>
    <n v="5.3612439508580141E-2"/>
    <n v="5.3971205517432681E-2"/>
    <n v="0.79915817923533328"/>
    <n v="151.39931197776909"/>
    <n v="228.6921859701188"/>
    <s v="R-All-WH-WHConvert-All-All-N"/>
    <s v=""/>
    <n v="0.79915817923533328"/>
    <n v="6.4008443743945294E-3"/>
    <n v="1.6236704788212576E-2"/>
    <n v="3.0439237489056536E-2"/>
    <n v="4.9957911507572034E-2"/>
    <n v="7.5050785027371267E-2"/>
    <n v="0.10648744955098927"/>
    <n v="0.1436569295492624"/>
    <n v="0.18519468227109775"/>
    <n v="0.22952132163682448"/>
    <n v="0.27690038652565729"/>
    <n v="0.32701753280984436"/>
    <n v="0.37850479456984426"/>
    <n v="0.42939211083549794"/>
    <n v="0.48087422985051725"/>
    <n v="0.53285761291513078"/>
    <n v="0.58541304265404759"/>
    <n v="0.63831762527805724"/>
    <n v="0.69157453420932036"/>
    <n v="0.74518697371790055"/>
    <n v="0.79915817923533328"/>
    <n v="6.4008443743945294E-3"/>
    <n v="9.8358604138180459E-3"/>
    <n v="1.420253270084396E-2"/>
    <n v="1.9518674018515494E-2"/>
    <n v="2.5092873519799233E-2"/>
    <n v="3.1436664523617999E-2"/>
    <n v="3.716947999827315E-2"/>
    <n v="4.1537752721835353E-2"/>
    <n v="4.4326639365726742E-2"/>
    <n v="4.7379064888832825E-2"/>
    <n v="5.0117146284187078E-2"/>
    <n v="5.1487261759999889E-2"/>
    <n v="5.0887316265653668E-2"/>
    <n v="5.1482119015019305E-2"/>
    <n v="5.1983383064613475E-2"/>
    <n v="5.2555429738916817E-2"/>
    <n v="5.2904582624009683E-2"/>
    <n v="5.3256908931263128E-2"/>
    <n v="5.3612439508580141E-2"/>
    <n v="5.3971205517432681E-2"/>
    <n v="0.79915817923533328"/>
    <n v="0.79915817923533328"/>
    <n v="6.4008443743945294E-3"/>
    <n v="1.6236704788212576E-2"/>
    <n v="3.0439237489056536E-2"/>
    <n v="4.9957911507572034E-2"/>
    <n v="7.5050785027371267E-2"/>
    <n v="0.10648744955098927"/>
    <n v="0.1436569295492624"/>
    <n v="0.18519468227109775"/>
    <n v="0.22952132163682448"/>
    <n v="0.27690038652565729"/>
    <n v="0.32701753280984436"/>
    <n v="0.37850479456984426"/>
    <n v="0.42939211083549794"/>
    <n v="0.48087422985051725"/>
    <n v="0.53285761291513078"/>
    <n v="0.58541304265404759"/>
    <n v="0.63831762527805724"/>
    <n v="0.69157453420932036"/>
    <n v="0.74518697371790055"/>
    <n v="0.79915817923533328"/>
  </r>
  <r>
    <x v="74"/>
    <s v="Over $160"/>
    <n v="211.77525431384137"/>
    <s v="Water Heating"/>
    <s v="Rural"/>
    <s v="SC-New"/>
    <s v="M_Input"/>
    <x v="4"/>
    <s v="Manufactured"/>
    <s v="Manufactured Tier4_indor2_efaf"/>
    <n v="3.7760431306577765E-4"/>
    <n v="5.9764242512409067E-4"/>
    <n v="8.8769588002134223E-4"/>
    <n v="1.2300712612571788E-3"/>
    <n v="1.6013562443882197E-3"/>
    <n v="1.9672012044111512E-3"/>
    <n v="2.2975981718681912E-3"/>
    <n v="2.5923062596223787E-3"/>
    <n v="2.8405505376427813E-3"/>
    <n v="3.0339130637978035E-3"/>
    <n v="3.175218934140211E-3"/>
    <n v="3.2720163939375011E-3"/>
    <n v="3.3356036864245677E-3"/>
    <n v="3.3776239248462354E-3"/>
    <n v="3.4039283047526806E-3"/>
    <n v="3.4190686927508284E-3"/>
    <n v="3.4194080163159066E-3"/>
    <n v="3.4197474020186435E-3"/>
    <n v="3.4200868498670397E-3"/>
    <n v="3.4204263598690975E-3"/>
    <n v="5.1089067926121619E-2"/>
    <n v="139.6133166972941"/>
    <n v="211.77525431384137"/>
    <s v="R-All-WH-WHConvert-All-All-N"/>
    <s v=""/>
    <n v="5.1089067926121619E-2"/>
    <n v="3.7760431306577765E-4"/>
    <n v="9.7524673818986832E-4"/>
    <n v="1.8629426182112105E-3"/>
    <n v="3.0930138794683891E-3"/>
    <n v="4.6943701238566088E-3"/>
    <n v="6.66157132826776E-3"/>
    <n v="8.9591695001359512E-3"/>
    <n v="1.1551475759758329E-2"/>
    <n v="1.4392026297401111E-2"/>
    <n v="1.7425939361198916E-2"/>
    <n v="2.0601158295339126E-2"/>
    <n v="2.3873174689276626E-2"/>
    <n v="2.7208778375701195E-2"/>
    <n v="3.0586402300547429E-2"/>
    <n v="3.3990330605300108E-2"/>
    <n v="3.7409399298050934E-2"/>
    <n v="4.082880731436684E-2"/>
    <n v="4.4248554716385481E-2"/>
    <n v="4.7668641566252522E-2"/>
    <n v="5.1089067926121619E-2"/>
    <n v="3.7760431306577765E-4"/>
    <n v="5.9764242512409067E-4"/>
    <n v="8.8769588002134223E-4"/>
    <n v="1.2300712612571788E-3"/>
    <n v="1.6013562443882197E-3"/>
    <n v="1.9672012044111512E-3"/>
    <n v="2.2975981718681912E-3"/>
    <n v="2.5923062596223787E-3"/>
    <n v="2.8405505376427813E-3"/>
    <n v="3.0339130637978035E-3"/>
    <n v="3.175218934140211E-3"/>
    <n v="3.2720163939375011E-3"/>
    <n v="3.3356036864245677E-3"/>
    <n v="3.3776239248462354E-3"/>
    <n v="3.4039283047526806E-3"/>
    <n v="3.4190686927508284E-3"/>
    <n v="3.4194080163159066E-3"/>
    <n v="3.4197474020186435E-3"/>
    <n v="3.4200868498670397E-3"/>
    <n v="3.4204263598690975E-3"/>
    <n v="5.1089067926121619E-2"/>
    <n v="5.1089067926121619E-2"/>
    <n v="3.7760431306577765E-4"/>
    <n v="9.7524673818986832E-4"/>
    <n v="1.8629426182112105E-3"/>
    <n v="3.0930138794683891E-3"/>
    <n v="4.6943701238566088E-3"/>
    <n v="6.66157132826776E-3"/>
    <n v="8.9591695001359512E-3"/>
    <n v="1.1551475759758329E-2"/>
    <n v="1.4392026297401111E-2"/>
    <n v="1.7425939361198916E-2"/>
    <n v="2.0601158295339126E-2"/>
    <n v="2.3873174689276626E-2"/>
    <n v="2.7208778375701195E-2"/>
    <n v="3.0586402300547429E-2"/>
    <n v="3.3990330605300108E-2"/>
    <n v="3.7409399298050934E-2"/>
    <n v="4.082880731436684E-2"/>
    <n v="4.4248554716385481E-2"/>
    <n v="4.7668641566252522E-2"/>
    <n v="5.1089067926121619E-2"/>
  </r>
  <r>
    <x v="74"/>
    <s v="Over $160"/>
    <n v="209.86207435377898"/>
    <s v="Water Heating"/>
    <s v="Rural"/>
    <s v="SC-New"/>
    <s v="M_Input"/>
    <x v="4"/>
    <s v="Single Family"/>
    <s v="Single Family Tier4_indor2_efaf"/>
    <n v="7.9337240925424061E-4"/>
    <n v="1.2191360728618539E-3"/>
    <n v="1.7603767452081765E-3"/>
    <n v="2.4193022866584855E-3"/>
    <n v="3.1102136460548131E-3"/>
    <n v="3.8965143992239844E-3"/>
    <n v="4.607085904935272E-3"/>
    <n v="5.1485249483270998E-3"/>
    <n v="5.4942021100235008E-3"/>
    <n v="5.8725444113960279E-3"/>
    <n v="6.2119243597754002E-3"/>
    <n v="6.3817475506579239E-3"/>
    <n v="6.3073854549046248E-3"/>
    <n v="6.3811101172605829E-3"/>
    <n v="6.4432408368090771E-3"/>
    <n v="6.5141449272152511E-3"/>
    <n v="6.5574217590582988E-3"/>
    <n v="6.601091930504354E-3"/>
    <n v="6.6451592650919444E-3"/>
    <n v="6.6896276252258824E-3"/>
    <n v="9.9054126760446795E-2"/>
    <n v="138.32322225732787"/>
    <n v="209.86207435377898"/>
    <s v="R-All-WH-WHConvert-All-All-N"/>
    <s v=""/>
    <n v="9.9054126760446795E-2"/>
    <n v="7.9337240925424061E-4"/>
    <n v="2.0125084821160945E-3"/>
    <n v="3.7728852273242711E-3"/>
    <n v="6.1921875139827566E-3"/>
    <n v="9.3024011600375701E-3"/>
    <n v="1.3198915559261554E-2"/>
    <n v="1.7806001464196825E-2"/>
    <n v="2.2954526412523924E-2"/>
    <n v="2.8448728522547425E-2"/>
    <n v="3.432127293394345E-2"/>
    <n v="4.0533197293718848E-2"/>
    <n v="4.691494484437677E-2"/>
    <n v="5.3222330299281397E-2"/>
    <n v="5.9603440416541982E-2"/>
    <n v="6.6046681253351058E-2"/>
    <n v="7.2560826180566307E-2"/>
    <n v="7.9118247939624603E-2"/>
    <n v="8.5719339870128961E-2"/>
    <n v="9.2364499135220907E-2"/>
    <n v="9.9054126760446795E-2"/>
    <n v="7.9337240925424061E-4"/>
    <n v="1.2191360728618539E-3"/>
    <n v="1.7603767452081765E-3"/>
    <n v="2.4193022866584855E-3"/>
    <n v="3.1102136460548131E-3"/>
    <n v="3.8965143992239844E-3"/>
    <n v="4.607085904935272E-3"/>
    <n v="5.1485249483270998E-3"/>
    <n v="5.4942021100235008E-3"/>
    <n v="5.8725444113960279E-3"/>
    <n v="6.2119243597754002E-3"/>
    <n v="6.3817475506579239E-3"/>
    <n v="6.3073854549046248E-3"/>
    <n v="6.3811101172605829E-3"/>
    <n v="6.4432408368090771E-3"/>
    <n v="6.5141449272152511E-3"/>
    <n v="6.5574217590582988E-3"/>
    <n v="6.601091930504354E-3"/>
    <n v="6.6451592650919444E-3"/>
    <n v="6.6896276252258824E-3"/>
    <n v="9.9054126760446795E-2"/>
    <n v="9.9054126760446795E-2"/>
    <n v="7.9337240925424061E-4"/>
    <n v="2.0125084821160945E-3"/>
    <n v="3.7728852273242711E-3"/>
    <n v="6.1921875139827566E-3"/>
    <n v="9.3024011600375701E-3"/>
    <n v="1.3198915559261554E-2"/>
    <n v="1.7806001464196825E-2"/>
    <n v="2.2954526412523924E-2"/>
    <n v="2.8448728522547425E-2"/>
    <n v="3.432127293394345E-2"/>
    <n v="4.0533197293718848E-2"/>
    <n v="4.691494484437677E-2"/>
    <n v="5.3222330299281397E-2"/>
    <n v="5.9603440416541982E-2"/>
    <n v="6.6046681253351058E-2"/>
    <n v="7.2560826180566307E-2"/>
    <n v="7.9118247939624603E-2"/>
    <n v="8.5719339870128961E-2"/>
    <n v="9.2364499135220907E-2"/>
    <n v="9.9054126760446795E-2"/>
  </r>
  <r>
    <x v="74"/>
    <s v="Over $160"/>
    <n v="415.26654468127379"/>
    <s v="Water Heating"/>
    <s v="Rural"/>
    <s v="SC-NR"/>
    <s v="M_Input"/>
    <x v="4"/>
    <s v="Manufactured"/>
    <s v="Manufactured Tier4_buffered"/>
    <n v="6.8983035459911348E-3"/>
    <n v="1.0959393585636936E-2"/>
    <n v="1.6048518703003473E-2"/>
    <n v="2.1886052124720261E-2"/>
    <n v="2.8054275579372918E-2"/>
    <n v="3.4088159949945393E-2"/>
    <n v="3.9572137988710815E-2"/>
    <n v="4.4211786203421692E-2"/>
    <n v="4.7863902691690226E-2"/>
    <n v="5.0526125521274723E-2"/>
    <n v="5.2299709467392291E-2"/>
    <n v="5.3342964897036452E-2"/>
    <n v="5.3829595501280303E-2"/>
    <n v="5.7042287083103119E-2"/>
    <n v="5.6662718590477931E-2"/>
    <n v="5.6108930409124451E-2"/>
    <n v="5.5278557329190216E-2"/>
    <n v="5.4429280282084221E-2"/>
    <n v="5.3574784121352956E-2"/>
    <n v="5.2738158341238232E-2"/>
    <n v="0.68531007313601988"/>
    <n v="278.24722126250902"/>
    <n v="415.26654468127379"/>
    <s v="R-All-WH-WHConvert-All-All-N"/>
    <s v=""/>
    <n v="0.68531007313601988"/>
    <n v="6.8983035459911348E-3"/>
    <n v="1.7857697131628072E-2"/>
    <n v="3.3906215834631548E-2"/>
    <n v="5.5792267959351813E-2"/>
    <n v="8.3846543538724727E-2"/>
    <n v="0.11793470348867012"/>
    <n v="0.15750684147738092"/>
    <n v="0.20171862768080262"/>
    <n v="0.24958253037249284"/>
    <n v="0.30010865589376756"/>
    <n v="0.35240836536115983"/>
    <n v="0.40575133025819626"/>
    <n v="0.45958092575947657"/>
    <n v="0.51662321284257973"/>
    <n v="0.57328593143305762"/>
    <n v="0.62939486184218207"/>
    <n v="0.68467341917137226"/>
    <n v="0.68531007313601988"/>
    <n v="0.68531007313601988"/>
    <n v="0.68531007313601988"/>
    <n v="6.8983035459911348E-3"/>
    <n v="1.0959393585636936E-2"/>
    <n v="1.6048518703003473E-2"/>
    <n v="2.1886052124720261E-2"/>
    <n v="2.8054275579372918E-2"/>
    <n v="3.4088159949945393E-2"/>
    <n v="3.9572137988710815E-2"/>
    <n v="4.4211786203421692E-2"/>
    <n v="4.7863902691690226E-2"/>
    <n v="5.0526125521274723E-2"/>
    <n v="5.2299709467392291E-2"/>
    <n v="5.3342964897036452E-2"/>
    <n v="5.3829595501280303E-2"/>
    <n v="5.7042287083103119E-2"/>
    <n v="5.6662718590477931E-2"/>
    <n v="5.6108930409124451E-2"/>
    <n v="5.5278557329190216E-2"/>
    <n v="5.4429280282084221E-2"/>
    <n v="5.3574784121352956E-2"/>
    <n v="5.2738158341238232E-2"/>
    <n v="0.68531007313601988"/>
    <n v="0.68531007313601988"/>
    <n v="6.8983035459911348E-3"/>
    <n v="1.7857697131628072E-2"/>
    <n v="3.3906215834631548E-2"/>
    <n v="5.5792267959351813E-2"/>
    <n v="8.3846543538724727E-2"/>
    <n v="0.11793470348867012"/>
    <n v="0.15750684147738092"/>
    <n v="0.20171862768080262"/>
    <n v="0.24958253037249284"/>
    <n v="0.30010865589376756"/>
    <n v="0.35240836536115983"/>
    <n v="0.40575133025819626"/>
    <n v="0.45958092575947657"/>
    <n v="0.51662321284257973"/>
    <n v="0.57328593143305762"/>
    <n v="0.62939486184218207"/>
    <n v="0.68467341917137226"/>
    <n v="0.68531007313601988"/>
    <n v="0.68531007313601988"/>
    <n v="0.68531007313601988"/>
  </r>
  <r>
    <x v="74"/>
    <s v="Over $160"/>
    <n v="460.53737683752615"/>
    <s v="Water Heating"/>
    <s v="Rural"/>
    <s v="SC-NR"/>
    <s v="M_Input"/>
    <x v="4"/>
    <s v="Single Family"/>
    <s v="Single Family Tier4_buffered"/>
    <n v="7.7671024291996821E-2"/>
    <n v="0.12444636761165032"/>
    <n v="0.18378481367866448"/>
    <n v="0.25276740381298779"/>
    <n v="0.32676209084196378"/>
    <n v="0.40041942298556082"/>
    <n v="0.46879185796134792"/>
    <n v="0.52821116346080388"/>
    <n v="0.57670881568087895"/>
    <n v="0.61396476619549201"/>
    <n v="0.64092276475563481"/>
    <n v="0.65926882699795952"/>
    <n v="0.67094276693448551"/>
    <n v="0.80090188125875306"/>
    <n v="0.79305824302519778"/>
    <n v="0.78352603836828316"/>
    <n v="0.77157485555238337"/>
    <n v="0.75853538210648919"/>
    <n v="0.74756859802729403"/>
    <n v="0.73620939598914481"/>
    <n v="9.4787686479313482"/>
    <n v="308.72341326537446"/>
    <n v="460.53737683752615"/>
    <s v="R-All-WH-WHConvert-All-All-N"/>
    <s v=""/>
    <n v="9.4787686479313482"/>
    <n v="7.7671024291996821E-2"/>
    <n v="0.20211739190364714"/>
    <n v="0.38590220558231159"/>
    <n v="0.63866960939529938"/>
    <n v="0.96543170023726321"/>
    <n v="1.3658511232228241"/>
    <n v="1.834642981184172"/>
    <n v="2.362854144644976"/>
    <n v="2.9395629603258548"/>
    <n v="3.553527726521347"/>
    <n v="4.1944504912769816"/>
    <n v="4.8537193182749414"/>
    <n v="5.5246620852094273"/>
    <n v="6.32556396646818"/>
    <n v="7.1186222094933775"/>
    <n v="7.9021482478616605"/>
    <n v="8.6737231034140443"/>
    <n v="9.4322584855205331"/>
    <n v="9.4787686479313482"/>
    <n v="9.4787686479313482"/>
    <n v="7.7671024291996821E-2"/>
    <n v="0.12444636761165032"/>
    <n v="0.18378481367866448"/>
    <n v="0.25276740381298779"/>
    <n v="0.32676209084196378"/>
    <n v="0.40041942298556082"/>
    <n v="0.46879185796134792"/>
    <n v="0.52821116346080388"/>
    <n v="0.57670881568087895"/>
    <n v="0.61396476619549201"/>
    <n v="0.64092276475563481"/>
    <n v="0.65926882699795952"/>
    <n v="0.67094276693448551"/>
    <n v="0.80090188125875306"/>
    <n v="0.79305824302519778"/>
    <n v="0.78352603836828316"/>
    <n v="0.77157485555238337"/>
    <n v="0.75853538210648919"/>
    <n v="0.74756859802729403"/>
    <n v="0.73620939598914481"/>
    <n v="9.4787686479313482"/>
    <n v="9.4787686479313482"/>
    <n v="7.7671024291996821E-2"/>
    <n v="0.20211739190364714"/>
    <n v="0.38590220558231159"/>
    <n v="0.63866960939529938"/>
    <n v="0.96543170023726321"/>
    <n v="1.3658511232228241"/>
    <n v="1.834642981184172"/>
    <n v="2.362854144644976"/>
    <n v="2.9395629603258548"/>
    <n v="3.553527726521347"/>
    <n v="4.1944504912769816"/>
    <n v="4.8537193182749414"/>
    <n v="5.5246620852094273"/>
    <n v="6.32556396646818"/>
    <n v="7.1186222094933775"/>
    <n v="7.9021482478616605"/>
    <n v="8.6737231034140443"/>
    <n v="9.4322584855205331"/>
    <n v="9.4787686479313482"/>
    <n v="9.4787686479313482"/>
  </r>
  <r>
    <x v="74"/>
    <s v="Over $160"/>
    <n v="735.65814071917123"/>
    <s v="Water Heating"/>
    <s v="Rural"/>
    <s v="SC-NR"/>
    <s v="M_Input"/>
    <x v="4"/>
    <s v="Manufactured"/>
    <s v="Manufactured Tier4_indor2_gfac"/>
    <n v="2.9407796460742026E-4"/>
    <n v="4.672041665763877E-4"/>
    <n v="6.8415599337986045E-4"/>
    <n v="9.330128225322824E-4"/>
    <n v="1.195967125237931E-3"/>
    <n v="1.453194488827298E-3"/>
    <n v="1.6869790836686097E-3"/>
    <n v="1.8847694961055263E-3"/>
    <n v="2.0404609608575168E-3"/>
    <n v="2.1539527876285477E-3"/>
    <n v="2.2295615156958646E-3"/>
    <n v="2.274035991379627E-3"/>
    <n v="2.2947812857346248E-3"/>
    <n v="2.4317398575044763E-3"/>
    <n v="2.4155586719425293E-3"/>
    <n v="2.3919504181000723E-3"/>
    <n v="2.3565512183426527E-3"/>
    <n v="2.3203461334640849E-3"/>
    <n v="2.2839185552867322E-3"/>
    <n v="2.2482527999435641E-3"/>
    <n v="2.9215094709759824E-2"/>
    <n v="504.83467652593805"/>
    <n v="735.65814071917123"/>
    <s v="R-All-WH-WHConvert-All-All-N"/>
    <s v=""/>
    <n v="2.9215094709759824E-2"/>
    <n v="2.9407796460742026E-4"/>
    <n v="7.6128213118380802E-4"/>
    <n v="1.4454381245636685E-3"/>
    <n v="2.378450947095951E-3"/>
    <n v="3.5744180723338822E-3"/>
    <n v="5.0276125611611799E-3"/>
    <n v="6.7145916448297892E-3"/>
    <n v="8.5993611409353153E-3"/>
    <n v="1.0639822101792831E-2"/>
    <n v="1.2793774889421379E-2"/>
    <n v="1.5023336405117244E-2"/>
    <n v="1.7297372396496872E-2"/>
    <n v="1.9592153682231498E-2"/>
    <n v="2.2023893539735974E-2"/>
    <n v="2.4439452211678502E-2"/>
    <n v="2.6831402629778574E-2"/>
    <n v="2.9187953848121225E-2"/>
    <n v="2.9215094709759824E-2"/>
    <n v="2.9215094709759824E-2"/>
    <n v="2.9215094709759824E-2"/>
    <n v="2.9407796460742026E-4"/>
    <n v="4.672041665763877E-4"/>
    <n v="6.8415599337986045E-4"/>
    <n v="9.330128225322824E-4"/>
    <n v="1.195967125237931E-3"/>
    <n v="1.453194488827298E-3"/>
    <n v="1.6869790836686097E-3"/>
    <n v="1.8847694961055263E-3"/>
    <n v="2.0404609608575168E-3"/>
    <n v="2.1539527876285477E-3"/>
    <n v="2.2295615156958646E-3"/>
    <n v="2.274035991379627E-3"/>
    <n v="2.2947812857346248E-3"/>
    <n v="2.4317398575044763E-3"/>
    <n v="2.4155586719425293E-3"/>
    <n v="2.3919504181000723E-3"/>
    <n v="2.3565512183426527E-3"/>
    <n v="2.3203461334640849E-3"/>
    <n v="2.2839185552867322E-3"/>
    <n v="2.2482527999435641E-3"/>
    <n v="2.9215094709759824E-2"/>
    <n v="2.9215094709759824E-2"/>
    <n v="2.9407796460742026E-4"/>
    <n v="7.6128213118380802E-4"/>
    <n v="1.4454381245636685E-3"/>
    <n v="2.378450947095951E-3"/>
    <n v="3.5744180723338822E-3"/>
    <n v="5.0276125611611799E-3"/>
    <n v="6.7145916448297892E-3"/>
    <n v="8.5993611409353153E-3"/>
    <n v="1.0639822101792831E-2"/>
    <n v="1.2793774889421379E-2"/>
    <n v="1.5023336405117244E-2"/>
    <n v="1.7297372396496872E-2"/>
    <n v="1.9592153682231498E-2"/>
    <n v="2.2023893539735974E-2"/>
    <n v="2.4439452211678502E-2"/>
    <n v="2.6831402629778574E-2"/>
    <n v="2.9187953848121225E-2"/>
    <n v="2.9215094709759824E-2"/>
    <n v="2.9215094709759824E-2"/>
    <n v="2.9215094709759824E-2"/>
  </r>
  <r>
    <x v="74"/>
    <s v="Over $160"/>
    <n v="726.9273500586097"/>
    <s v="Water Heating"/>
    <s v="Rural"/>
    <s v="SC-NR"/>
    <s v="M_Input"/>
    <x v="4"/>
    <s v="Single Family"/>
    <s v="Single Family Tier4_indor2_gfac"/>
    <n v="2.1458943564545926E-3"/>
    <n v="3.4382031185164964E-3"/>
    <n v="5.0776051696249103E-3"/>
    <n v="6.9834555457749959E-3"/>
    <n v="9.0277800895864329E-3"/>
    <n v="1.1062784195676651E-2"/>
    <n v="1.2951777210626731E-2"/>
    <n v="1.4593413245403112E-2"/>
    <n v="1.5933305942184246E-2"/>
    <n v="1.6962613005949822E-2"/>
    <n v="1.7707408346282191E-2"/>
    <n v="1.8214273187937509E-2"/>
    <n v="1.8536800694890478E-2"/>
    <n v="2.2127309929709703E-2"/>
    <n v="2.191060596355392E-2"/>
    <n v="2.1647250299529922E-2"/>
    <n v="2.1317063128813811E-2"/>
    <n v="2.0956808674417914E-2"/>
    <n v="2.0653818463093689E-2"/>
    <n v="2.0339986531949666E-2"/>
    <n v="0.26187933445124512"/>
    <n v="498.94801140167408"/>
    <n v="726.9273500586097"/>
    <s v="R-All-WH-WHConvert-All-All-N"/>
    <s v=""/>
    <n v="0.26187933445124512"/>
    <n v="2.1458943564545926E-3"/>
    <n v="5.584097474971089E-3"/>
    <n v="1.0661702644596E-2"/>
    <n v="1.7645158190370998E-2"/>
    <n v="2.6672938279957432E-2"/>
    <n v="3.7735722475634087E-2"/>
    <n v="5.0687499686260816E-2"/>
    <n v="6.5280912931663923E-2"/>
    <n v="8.1214218873848165E-2"/>
    <n v="9.8176831879797991E-2"/>
    <n v="0.11588424022608018"/>
    <n v="0.13409851341401768"/>
    <n v="0.15263531410890815"/>
    <n v="0.17476262403861786"/>
    <n v="0.19667323000217179"/>
    <n v="0.2183204803017017"/>
    <n v="0.23963754343051552"/>
    <n v="0.26059435210493342"/>
    <n v="0.26187933445124512"/>
    <n v="0.26187933445124512"/>
    <n v="2.1458943564545926E-3"/>
    <n v="3.4382031185164964E-3"/>
    <n v="5.0776051696249103E-3"/>
    <n v="6.9834555457749959E-3"/>
    <n v="9.0277800895864329E-3"/>
    <n v="1.1062784195676651E-2"/>
    <n v="1.2951777210626731E-2"/>
    <n v="1.4593413245403112E-2"/>
    <n v="1.5933305942184246E-2"/>
    <n v="1.6962613005949822E-2"/>
    <n v="1.7707408346282191E-2"/>
    <n v="1.8214273187937509E-2"/>
    <n v="1.8536800694890478E-2"/>
    <n v="2.2127309929709703E-2"/>
    <n v="2.191060596355392E-2"/>
    <n v="2.1647250299529922E-2"/>
    <n v="2.1317063128813811E-2"/>
    <n v="2.0956808674417914E-2"/>
    <n v="2.0653818463093689E-2"/>
    <n v="2.0339986531949666E-2"/>
    <n v="0.26187933445124512"/>
    <n v="0.26187933445124512"/>
    <n v="2.1458943564545926E-3"/>
    <n v="5.584097474971089E-3"/>
    <n v="1.0661702644596E-2"/>
    <n v="1.7645158190370998E-2"/>
    <n v="2.6672938279957432E-2"/>
    <n v="3.7735722475634087E-2"/>
    <n v="5.0687499686260816E-2"/>
    <n v="6.5280912931663923E-2"/>
    <n v="8.1214218873848165E-2"/>
    <n v="9.8176831879797991E-2"/>
    <n v="0.11588424022608018"/>
    <n v="0.13409851341401768"/>
    <n v="0.15263531410890815"/>
    <n v="0.17476262403861786"/>
    <n v="0.19667323000217179"/>
    <n v="0.2183204803017017"/>
    <n v="0.23963754343051552"/>
    <n v="0.26059435210493342"/>
    <n v="0.26187933445124512"/>
    <n v="0.26187933445124512"/>
  </r>
  <r>
    <x v="74"/>
    <s v="Over $160"/>
    <n v="639.78834048271392"/>
    <s v="Water Heating"/>
    <s v="Rural"/>
    <s v="SC-NR"/>
    <s v="M_Input"/>
    <x v="4"/>
    <s v="Manufactured"/>
    <s v="Manufactured Tier4_indor2_gfnc"/>
    <n v="2.4804298446630857E-3"/>
    <n v="3.9406800161788614E-3"/>
    <n v="5.7705817797329331E-3"/>
    <n v="7.8695894592165621E-3"/>
    <n v="1.0087503681672404E-2"/>
    <n v="1.2257113466488521E-2"/>
    <n v="1.4228992886427311E-2"/>
    <n v="1.5897275794504701E-2"/>
    <n v="1.7210470940715952E-2"/>
    <n v="1.8167729042743413E-2"/>
    <n v="1.8805458380490799E-2"/>
    <n v="1.918058276955889E-2"/>
    <n v="1.9355561018347945E-2"/>
    <n v="2.0510751715324765E-2"/>
    <n v="2.0374269896146425E-2"/>
    <n v="2.0175143730779416E-2"/>
    <n v="1.9876565659237365E-2"/>
    <n v="1.9571190269478927E-2"/>
    <n v="1.9263938237860288E-2"/>
    <n v="1.8963111876715736E-2"/>
    <n v="0.24641762237944437"/>
    <n v="439.10153376099339"/>
    <n v="639.78834048271392"/>
    <s v="R-All-WH-WHConvert-All-All-N"/>
    <s v=""/>
    <n v="0.24641762237944437"/>
    <n v="2.4804298446630857E-3"/>
    <n v="6.4211098608419476E-3"/>
    <n v="1.2191691640574881E-2"/>
    <n v="2.0061281099791443E-2"/>
    <n v="3.0148784781463846E-2"/>
    <n v="4.2405898247952364E-2"/>
    <n v="5.6634891134379674E-2"/>
    <n v="7.2532166928884367E-2"/>
    <n v="8.9742637869600322E-2"/>
    <n v="0.10791036691234374"/>
    <n v="0.12671582529283454"/>
    <n v="0.14589640806239343"/>
    <n v="0.16525196908074138"/>
    <n v="0.18576272079606615"/>
    <n v="0.20613699069221258"/>
    <n v="0.226312134422992"/>
    <n v="0.24618870008222937"/>
    <n v="0.24641762237944437"/>
    <n v="0.24641762237944437"/>
    <n v="0.24641762237944437"/>
    <n v="2.4804298446630857E-3"/>
    <n v="3.9406800161788614E-3"/>
    <n v="5.7705817797329331E-3"/>
    <n v="7.8695894592165621E-3"/>
    <n v="1.0087503681672404E-2"/>
    <n v="1.2257113466488521E-2"/>
    <n v="1.4228992886427311E-2"/>
    <n v="1.5897275794504701E-2"/>
    <n v="1.7210470940715952E-2"/>
    <n v="1.8167729042743413E-2"/>
    <n v="1.8805458380490799E-2"/>
    <n v="1.918058276955889E-2"/>
    <n v="1.9355561018347945E-2"/>
    <n v="2.0510751715324765E-2"/>
    <n v="2.0374269896146425E-2"/>
    <n v="2.0175143730779416E-2"/>
    <n v="1.9876565659237365E-2"/>
    <n v="1.9571190269478927E-2"/>
    <n v="1.9263938237860288E-2"/>
    <n v="1.8963111876715736E-2"/>
    <n v="0.24641762237944437"/>
    <n v="0.24641762237944437"/>
    <n v="2.4804298446630857E-3"/>
    <n v="6.4211098608419476E-3"/>
    <n v="1.2191691640574881E-2"/>
    <n v="2.0061281099791443E-2"/>
    <n v="3.0148784781463846E-2"/>
    <n v="4.2405898247952364E-2"/>
    <n v="5.6634891134379674E-2"/>
    <n v="7.2532166928884367E-2"/>
    <n v="8.9742637869600322E-2"/>
    <n v="0.10791036691234374"/>
    <n v="0.12671582529283454"/>
    <n v="0.14589640806239343"/>
    <n v="0.16525196908074138"/>
    <n v="0.18576272079606615"/>
    <n v="0.20613699069221258"/>
    <n v="0.226312134422992"/>
    <n v="0.24618870008222937"/>
    <n v="0.24641762237944437"/>
    <n v="0.24641762237944437"/>
    <n v="0.24641762237944437"/>
  </r>
  <r>
    <x v="74"/>
    <s v="Over $160"/>
    <n v="634.97690006031803"/>
    <s v="Water Heating"/>
    <s v="Rural"/>
    <s v="SC-NR"/>
    <s v="M_Input"/>
    <x v="4"/>
    <s v="Single Family"/>
    <s v="Single Family Tier4_indor2_gfnc"/>
    <n v="4.0094020842210264E-3"/>
    <n v="6.4239596454929056E-3"/>
    <n v="9.4870284218375733E-3"/>
    <n v="1.3047930871375877E-2"/>
    <n v="1.6867559299088373E-2"/>
    <n v="2.0669773364200537E-2"/>
    <n v="2.4199179417410441E-2"/>
    <n v="2.7266422182445432E-2"/>
    <n v="2.976988585713565E-2"/>
    <n v="3.1693049443615055E-2"/>
    <n v="3.3084629593338931E-2"/>
    <n v="3.4031658950324041E-2"/>
    <n v="3.4634271308526213E-2"/>
    <n v="4.1342800629272237E-2"/>
    <n v="4.0937909619167046E-2"/>
    <n v="4.0445854292653308E-2"/>
    <n v="3.9828930572028291E-2"/>
    <n v="3.9155828955464433E-2"/>
    <n v="3.858972019939827E-2"/>
    <n v="3.8003354707994083E-2"/>
    <n v="0.48929694334906315"/>
    <n v="435.88209127031627"/>
    <n v="634.97690006031803"/>
    <s v="R-All-WH-WHConvert-All-All-N"/>
    <s v=""/>
    <n v="0.48929694334906315"/>
    <n v="4.0094020842210264E-3"/>
    <n v="1.0433361729713932E-2"/>
    <n v="1.9920390151551504E-2"/>
    <n v="3.2968321022927377E-2"/>
    <n v="4.9835880322015746E-2"/>
    <n v="7.050565368621628E-2"/>
    <n v="9.470483310362672E-2"/>
    <n v="0.12197125528607215"/>
    <n v="0.1517411411432078"/>
    <n v="0.18343419058682287"/>
    <n v="0.2165188201801618"/>
    <n v="0.25055047913048584"/>
    <n v="0.28518475043901204"/>
    <n v="0.32652755106828429"/>
    <n v="0.36746546068745134"/>
    <n v="0.40791131498010463"/>
    <n v="0.44774024555213293"/>
    <n v="0.48689607450759737"/>
    <n v="0.48929694334906315"/>
    <n v="0.48929694334906315"/>
    <n v="4.0094020842210264E-3"/>
    <n v="6.4239596454929056E-3"/>
    <n v="9.4870284218375733E-3"/>
    <n v="1.3047930871375877E-2"/>
    <n v="1.6867559299088373E-2"/>
    <n v="2.0669773364200537E-2"/>
    <n v="2.4199179417410441E-2"/>
    <n v="2.7266422182445432E-2"/>
    <n v="2.976988585713565E-2"/>
    <n v="3.1693049443615055E-2"/>
    <n v="3.3084629593338931E-2"/>
    <n v="3.4031658950324041E-2"/>
    <n v="3.4634271308526213E-2"/>
    <n v="4.1342800629272237E-2"/>
    <n v="4.0937909619167046E-2"/>
    <n v="4.0445854292653308E-2"/>
    <n v="3.9828930572028291E-2"/>
    <n v="3.9155828955464433E-2"/>
    <n v="3.858972019939827E-2"/>
    <n v="3.8003354707994083E-2"/>
    <n v="0.48929694334906315"/>
    <n v="0.48929694334906315"/>
    <n v="4.0094020842210264E-3"/>
    <n v="1.0433361729713932E-2"/>
    <n v="1.9920390151551504E-2"/>
    <n v="3.2968321022927377E-2"/>
    <n v="4.9835880322015746E-2"/>
    <n v="7.050565368621628E-2"/>
    <n v="9.470483310362672E-2"/>
    <n v="0.12197125528607215"/>
    <n v="0.1517411411432078"/>
    <n v="0.18343419058682287"/>
    <n v="0.2165188201801618"/>
    <n v="0.25055047913048584"/>
    <n v="0.28518475043901204"/>
    <n v="0.32652755106828429"/>
    <n v="0.36746546068745134"/>
    <n v="0.40791131498010463"/>
    <n v="0.44774024555213293"/>
    <n v="0.48689607450759737"/>
    <n v="0.48929694334906315"/>
    <n v="0.48929694334906315"/>
  </r>
  <r>
    <x v="74"/>
    <s v="Over $160"/>
    <n v="335.18730345055354"/>
    <s v="Water Heating"/>
    <s v="Rural"/>
    <s v="SC-NR"/>
    <s v="M_Input"/>
    <x v="4"/>
    <s v="Manufactured"/>
    <s v="Manufactured Tier4_indor2_hp85"/>
    <n v="2.7744929797665226E-3"/>
    <n v="4.4078606229959912E-3"/>
    <n v="6.4547032730983408E-3"/>
    <n v="8.8025552326019066E-3"/>
    <n v="1.1283410497735957E-2"/>
    <n v="1.3710234674907035E-2"/>
    <n v="1.591588690060397E-2"/>
    <n v="1.7781950247117977E-2"/>
    <n v="1.925082900700948E-2"/>
    <n v="2.0321573212742326E-2"/>
    <n v="2.1034907465826837E-2"/>
    <n v="2.1454504087859087E-2"/>
    <n v="2.1650226584877755E-2"/>
    <n v="2.2942368947198484E-2"/>
    <n v="2.2789706758428733E-2"/>
    <n v="2.2566973529715446E-2"/>
    <n v="2.2232998043495569E-2"/>
    <n v="2.1891419394576624E-2"/>
    <n v="2.1547741621718384E-2"/>
    <n v="2.1211251303751889E-2"/>
    <n v="0.27563124385619958"/>
    <n v="224.1129022378073"/>
    <n v="335.18730345055354"/>
    <s v="R-All-WH-WHConvert-All-All-N"/>
    <s v=""/>
    <n v="0.27563124385619958"/>
    <n v="2.7744929797665226E-3"/>
    <n v="7.1823536027625142E-3"/>
    <n v="1.3637056875860854E-2"/>
    <n v="2.2439612108462761E-2"/>
    <n v="3.3723022606198721E-2"/>
    <n v="4.7433257281105756E-2"/>
    <n v="6.3349144181709727E-2"/>
    <n v="8.113109442882771E-2"/>
    <n v="0.10038192343583718"/>
    <n v="0.12070349664857952"/>
    <n v="0.14173840411440636"/>
    <n v="0.16319290820226545"/>
    <n v="0.1848431347871432"/>
    <n v="0.20778550373434168"/>
    <n v="0.23057521049277041"/>
    <n v="0.25314218402248584"/>
    <n v="0.27537518206598138"/>
    <n v="0.27563124385619958"/>
    <n v="0.27563124385619958"/>
    <n v="0.27563124385619958"/>
    <n v="2.7744929797665226E-3"/>
    <n v="4.4078606229959912E-3"/>
    <n v="6.4547032730983408E-3"/>
    <n v="8.8025552326019066E-3"/>
    <n v="1.1283410497735957E-2"/>
    <n v="1.3710234674907035E-2"/>
    <n v="1.591588690060397E-2"/>
    <n v="1.7781950247117977E-2"/>
    <n v="1.925082900700948E-2"/>
    <n v="2.0321573212742326E-2"/>
    <n v="2.1034907465826837E-2"/>
    <n v="2.1454504087859087E-2"/>
    <n v="2.1650226584877755E-2"/>
    <n v="2.2942368947198484E-2"/>
    <n v="2.2789706758428733E-2"/>
    <n v="2.2566973529715446E-2"/>
    <n v="2.2232998043495569E-2"/>
    <n v="2.1891419394576624E-2"/>
    <n v="2.1547741621718384E-2"/>
    <n v="2.1211251303751889E-2"/>
    <n v="0.27563124385619958"/>
    <n v="0.27563124385619958"/>
    <n v="2.7744929797665226E-3"/>
    <n v="7.1823536027625142E-3"/>
    <n v="1.3637056875860854E-2"/>
    <n v="2.2439612108462761E-2"/>
    <n v="3.3723022606198721E-2"/>
    <n v="4.7433257281105756E-2"/>
    <n v="6.3349144181709727E-2"/>
    <n v="8.113109442882771E-2"/>
    <n v="0.10038192343583718"/>
    <n v="0.12070349664857952"/>
    <n v="0.14173840411440636"/>
    <n v="0.16319290820226545"/>
    <n v="0.1848431347871432"/>
    <n v="0.20778550373434168"/>
    <n v="0.23057521049277041"/>
    <n v="0.25314218402248584"/>
    <n v="0.27537518206598138"/>
    <n v="0.27563124385619958"/>
    <n v="0.27563124385619958"/>
    <n v="0.27563124385619958"/>
  </r>
  <r>
    <x v="74"/>
    <s v="Over $160"/>
    <n v="338.43001064947549"/>
    <s v="Water Heating"/>
    <s v="Rural"/>
    <s v="SC-NR"/>
    <s v="M_Input"/>
    <x v="4"/>
    <s v="Single Family"/>
    <s v="Single Family Tier4_indor2_hp85"/>
    <n v="1.4163537827049663E-2"/>
    <n v="2.2693158113638454E-2"/>
    <n v="3.3513696829710213E-2"/>
    <n v="4.6092873346068118E-2"/>
    <n v="5.9586020350228218E-2"/>
    <n v="7.301764970705768E-2"/>
    <n v="8.548556265058295E-2"/>
    <n v="9.6320846320007661E-2"/>
    <n v="0.10516453465814268"/>
    <n v="0.11195826590098898"/>
    <n v="0.11687413556832738"/>
    <n v="0.1202195935291972"/>
    <n v="0.12234837052665375"/>
    <n v="0.14604679408267343"/>
    <n v="0.144616483772808"/>
    <n v="0.1428782584505072"/>
    <n v="0.14069892540534709"/>
    <n v="0.13832113938952961"/>
    <n v="0.13632131432525818"/>
    <n v="0.13424993070158422"/>
    <n v="1.7284811102029123"/>
    <n v="226.29947203688994"/>
    <n v="338.43001064947549"/>
    <s v="R-All-WH-WHConvert-All-All-N"/>
    <s v=""/>
    <n v="1.7284811102029123"/>
    <n v="1.4163537827049663E-2"/>
    <n v="3.6856695940688119E-2"/>
    <n v="7.0370392770398332E-2"/>
    <n v="0.11646326611646646"/>
    <n v="0.17604928646669468"/>
    <n v="0.24906693617375236"/>
    <n v="0.3345524988243353"/>
    <n v="0.43087334514434295"/>
    <n v="0.53603787980248563"/>
    <n v="0.64799614570347464"/>
    <n v="0.76487028127180201"/>
    <n v="0.88508987480099921"/>
    <n v="1.0074382453276529"/>
    <n v="1.1534850394103264"/>
    <n v="1.2981015231831345"/>
    <n v="1.4409797816336418"/>
    <n v="1.5816787070389888"/>
    <n v="1.7199998464285184"/>
    <n v="1.7284811102029123"/>
    <n v="1.7284811102029123"/>
    <n v="1.4163537827049663E-2"/>
    <n v="2.2693158113638454E-2"/>
    <n v="3.3513696829710213E-2"/>
    <n v="4.6092873346068118E-2"/>
    <n v="5.9586020350228218E-2"/>
    <n v="7.301764970705768E-2"/>
    <n v="8.548556265058295E-2"/>
    <n v="9.6320846320007661E-2"/>
    <n v="0.10516453465814268"/>
    <n v="0.11195826590098898"/>
    <n v="0.11687413556832738"/>
    <n v="0.1202195935291972"/>
    <n v="0.12234837052665375"/>
    <n v="0.14604679408267343"/>
    <n v="0.144616483772808"/>
    <n v="0.1428782584505072"/>
    <n v="0.14069892540534709"/>
    <n v="0.13832113938952961"/>
    <n v="0.13632131432525818"/>
    <n v="0.13424993070158422"/>
    <n v="1.7284811102029123"/>
    <n v="1.7284811102029123"/>
    <n v="1.4163537827049663E-2"/>
    <n v="3.6856695940688119E-2"/>
    <n v="7.0370392770398332E-2"/>
    <n v="0.11646326611646646"/>
    <n v="0.17604928646669468"/>
    <n v="0.24906693617375236"/>
    <n v="0.3345524988243353"/>
    <n v="0.43087334514434295"/>
    <n v="0.53603787980248563"/>
    <n v="0.64799614570347464"/>
    <n v="0.76487028127180201"/>
    <n v="0.88508987480099921"/>
    <n v="1.0074382453276529"/>
    <n v="1.1534850394103264"/>
    <n v="1.2981015231831345"/>
    <n v="1.4409797816336418"/>
    <n v="1.5816787070389888"/>
    <n v="1.7199998464285184"/>
    <n v="1.7284811102029123"/>
    <n v="1.7284811102029123"/>
  </r>
  <r>
    <x v="74"/>
    <s v="Over $160"/>
    <n v="230.83694443635264"/>
    <s v="Water Heating"/>
    <s v="Rural"/>
    <s v="SC-NR"/>
    <s v="M_Input"/>
    <x v="4"/>
    <s v="Manufactured"/>
    <s v="Manufactured Tier4_indor2_zonl"/>
    <n v="7.685038731526918E-3"/>
    <n v="1.2209286474297426E-2"/>
    <n v="1.7878814261209131E-2"/>
    <n v="2.4382104547492223E-2"/>
    <n v="3.125379928195577E-2"/>
    <n v="3.7975833877889442E-2"/>
    <n v="4.4085246626948162E-2"/>
    <n v="4.9254035734733061E-2"/>
    <n v="5.3322667460964111E-2"/>
    <n v="5.6288510500620108E-2"/>
    <n v="5.8264367496279418E-2"/>
    <n v="5.9426603737441949E-2"/>
    <n v="5.9968733409850143E-2"/>
    <n v="6.3547824859530824E-2"/>
    <n v="6.3124967479068483E-2"/>
    <n v="6.2508021066897831E-2"/>
    <n v="6.1582945903364265E-2"/>
    <n v="6.0636810819964047E-2"/>
    <n v="5.9684861395387465E-2"/>
    <n v="5.8752820426023047E-2"/>
    <n v="0.76346806429190783"/>
    <n v="152.84502053793088"/>
    <n v="230.83694443635264"/>
    <s v="R-All-WH-WHConvert-All-All-N"/>
    <s v=""/>
    <n v="0.76346806429190783"/>
    <n v="7.685038731526918E-3"/>
    <n v="1.9894325205824345E-2"/>
    <n v="3.7773139467033479E-2"/>
    <n v="6.2155244014525698E-2"/>
    <n v="9.3409043296481475E-2"/>
    <n v="0.13138487717437092"/>
    <n v="0.17547012380131907"/>
    <n v="0.22472415953605213"/>
    <n v="0.27804682699701622"/>
    <n v="0.33433533749763633"/>
    <n v="0.39259970499391572"/>
    <n v="0.45202630873135768"/>
    <n v="0.51199504214120783"/>
    <n v="0.57554286700073864"/>
    <n v="0.63866783447980713"/>
    <n v="0.70117585554670492"/>
    <n v="0.76275880145006913"/>
    <n v="0.76346806429190783"/>
    <n v="0.76346806429190783"/>
    <n v="0.76346806429190783"/>
    <n v="7.685038731526918E-3"/>
    <n v="1.2209286474297426E-2"/>
    <n v="1.7878814261209131E-2"/>
    <n v="2.4382104547492223E-2"/>
    <n v="3.125379928195577E-2"/>
    <n v="3.7975833877889442E-2"/>
    <n v="4.4085246626948162E-2"/>
    <n v="4.9254035734733061E-2"/>
    <n v="5.3322667460964111E-2"/>
    <n v="5.6288510500620108E-2"/>
    <n v="5.8264367496279418E-2"/>
    <n v="5.9426603737441949E-2"/>
    <n v="5.9968733409850143E-2"/>
    <n v="6.3547824859530824E-2"/>
    <n v="6.3124967479068483E-2"/>
    <n v="6.2508021066897831E-2"/>
    <n v="6.1582945903364265E-2"/>
    <n v="6.0636810819964047E-2"/>
    <n v="5.9684861395387465E-2"/>
    <n v="5.8752820426023047E-2"/>
    <n v="0.76346806429190783"/>
    <n v="0.76346806429190783"/>
    <n v="7.685038731526918E-3"/>
    <n v="1.9894325205824345E-2"/>
    <n v="3.7773139467033479E-2"/>
    <n v="6.2155244014525698E-2"/>
    <n v="9.3409043296481475E-2"/>
    <n v="0.13138487717437092"/>
    <n v="0.17547012380131907"/>
    <n v="0.22472415953605213"/>
    <n v="0.27804682699701622"/>
    <n v="0.33433533749763633"/>
    <n v="0.39259970499391572"/>
    <n v="0.45202630873135768"/>
    <n v="0.51199504214120783"/>
    <n v="0.57554286700073864"/>
    <n v="0.63866783447980713"/>
    <n v="0.70117585554670492"/>
    <n v="0.76275880145006913"/>
    <n v="0.76346806429190783"/>
    <n v="0.76346806429190783"/>
    <n v="0.76346806429190783"/>
  </r>
  <r>
    <x v="74"/>
    <s v="Over $160"/>
    <n v="228.6921859701188"/>
    <s v="Water Heating"/>
    <s v="Rural"/>
    <s v="SC-NR"/>
    <s v="M_Input"/>
    <x v="4"/>
    <s v="Single Family"/>
    <s v="Single Family Tier4_indor2_zonl"/>
    <n v="3.3090849599466454E-2"/>
    <n v="5.3018948460827164E-2"/>
    <n v="7.8299413243778954E-2"/>
    <n v="0.10768865506110023"/>
    <n v="0.13921324330948431"/>
    <n v="0.17059410537586581"/>
    <n v="0.19972339758176499"/>
    <n v="0.22503831159906143"/>
    <n v="0.24570018042556918"/>
    <n v="0.26157265109789507"/>
    <n v="0.27305779737976571"/>
    <n v="0.28087392690730917"/>
    <n v="0.28584747520532727"/>
    <n v="0.34121506621348813"/>
    <n v="0.33787337405138351"/>
    <n v="0.33381228751971287"/>
    <n v="0.32872062307081984"/>
    <n v="0.32316530487349321"/>
    <n v="0.3184930322227531"/>
    <n v="0.31365357439867142"/>
    <n v="4.0383207325508863"/>
    <n v="151.39931197776909"/>
    <n v="228.6921859701188"/>
    <s v="R-All-WH-WHConvert-All-All-N"/>
    <s v=""/>
    <n v="4.0383207325508863"/>
    <n v="3.3090849599466454E-2"/>
    <n v="8.6109798060293619E-2"/>
    <n v="0.16440921130407257"/>
    <n v="0.2720978663651728"/>
    <n v="0.41131110967465712"/>
    <n v="0.58190521505052295"/>
    <n v="0.781628612632288"/>
    <n v="1.0066669242313495"/>
    <n v="1.2523671046569187"/>
    <n v="1.5139397557548138"/>
    <n v="1.7869975531345794"/>
    <n v="2.0678714800418887"/>
    <n v="2.3537189552472162"/>
    <n v="2.6949340214607043"/>
    <n v="3.032807395512088"/>
    <n v="3.3666196830318009"/>
    <n v="3.6953403061026209"/>
    <n v="4.0185056109761144"/>
    <n v="4.0383207325508863"/>
    <n v="4.0383207325508863"/>
    <n v="3.3090849599466454E-2"/>
    <n v="5.3018948460827164E-2"/>
    <n v="7.8299413243778954E-2"/>
    <n v="0.10768865506110023"/>
    <n v="0.13921324330948431"/>
    <n v="0.17059410537586581"/>
    <n v="0.19972339758176499"/>
    <n v="0.22503831159906143"/>
    <n v="0.24570018042556918"/>
    <n v="0.26157265109789507"/>
    <n v="0.27305779737976571"/>
    <n v="0.28087392690730917"/>
    <n v="0.28584747520532727"/>
    <n v="0.34121506621348813"/>
    <n v="0.33787337405138351"/>
    <n v="0.33381228751971287"/>
    <n v="0.32872062307081984"/>
    <n v="0.32316530487349321"/>
    <n v="0.3184930322227531"/>
    <n v="0.31365357439867142"/>
    <n v="4.0383207325508863"/>
    <n v="4.0383207325508863"/>
    <n v="3.3090849599466454E-2"/>
    <n v="8.6109798060293619E-2"/>
    <n v="0.16440921130407257"/>
    <n v="0.2720978663651728"/>
    <n v="0.41131110967465712"/>
    <n v="0.58190521505052295"/>
    <n v="0.781628612632288"/>
    <n v="1.0066669242313495"/>
    <n v="1.2523671046569187"/>
    <n v="1.5139397557548138"/>
    <n v="1.7869975531345794"/>
    <n v="2.0678714800418887"/>
    <n v="2.3537189552472162"/>
    <n v="2.6949340214607043"/>
    <n v="3.032807395512088"/>
    <n v="3.3666196830318009"/>
    <n v="3.6953403061026209"/>
    <n v="4.0185056109761144"/>
    <n v="4.0383207325508863"/>
    <n v="4.0383207325508863"/>
  </r>
  <r>
    <x v="74"/>
    <s v="Over $160"/>
    <n v="211.77525431384137"/>
    <s v="Water Heating"/>
    <s v="Rural"/>
    <s v="SC-NR"/>
    <s v="M_Input"/>
    <x v="4"/>
    <s v="Manufactured"/>
    <s v="Manufactured Tier4_indor2_efaf"/>
    <n v="1.5254019153967256E-2"/>
    <n v="2.4234190124660916E-2"/>
    <n v="3.5487625335171261E-2"/>
    <n v="4.8395994187472605E-2"/>
    <n v="6.203560834708742E-2"/>
    <n v="7.5378162374740293E-2"/>
    <n v="8.750472443243304E-2"/>
    <n v="9.7764244365561928E-2"/>
    <n v="0.10584006394832628"/>
    <n v="0.1117269603082597"/>
    <n v="0.11564883520182949"/>
    <n v="0.11795575576572961"/>
    <n v="0.11903182794906465"/>
    <n v="0.1261359599429944"/>
    <n v="0.12529663111118156"/>
    <n v="0.12407205531957033"/>
    <n v="0.12223587533969443"/>
    <n v="0.12035789356385503"/>
    <n v="0.11846837091297648"/>
    <n v="0.11661836451799998"/>
    <n v="1.5154063477097361"/>
    <n v="139.6133166972941"/>
    <n v="211.77525431384137"/>
    <s v="R-All-WH-WHConvert-All-All-N"/>
    <s v=""/>
    <n v="1.5154063477097361"/>
    <n v="1.5254019153967256E-2"/>
    <n v="3.9488209278628172E-2"/>
    <n v="7.4975834613799433E-2"/>
    <n v="0.12337182880127204"/>
    <n v="0.18540743714835944"/>
    <n v="0.26078559952309976"/>
    <n v="0.34829032395553283"/>
    <n v="0.44605456832109475"/>
    <n v="0.55189463226942104"/>
    <n v="0.66362159257768072"/>
    <n v="0.77927042777951017"/>
    <n v="0.89722618354523975"/>
    <n v="1.0162580114943045"/>
    <n v="1.1423939714372988"/>
    <n v="1.2676906025484804"/>
    <n v="1.3917626578680506"/>
    <n v="1.513998533207745"/>
    <n v="1.5154063477097361"/>
    <n v="1.5154063477097361"/>
    <n v="1.5154063477097361"/>
    <n v="1.5254019153967256E-2"/>
    <n v="2.4234190124660916E-2"/>
    <n v="3.5487625335171261E-2"/>
    <n v="4.8395994187472605E-2"/>
    <n v="6.203560834708742E-2"/>
    <n v="7.5378162374740293E-2"/>
    <n v="8.750472443243304E-2"/>
    <n v="9.7764244365561928E-2"/>
    <n v="0.10584006394832628"/>
    <n v="0.1117269603082597"/>
    <n v="0.11564883520182949"/>
    <n v="0.11795575576572961"/>
    <n v="0.11903182794906465"/>
    <n v="0.1261359599429944"/>
    <n v="0.12529663111118156"/>
    <n v="0.12407205531957033"/>
    <n v="0.12223587533969443"/>
    <n v="0.12035789356385503"/>
    <n v="0.11846837091297648"/>
    <n v="0.11661836451799998"/>
    <n v="1.5154063477097361"/>
    <n v="1.5154063477097361"/>
    <n v="1.5254019153967256E-2"/>
    <n v="3.9488209278628172E-2"/>
    <n v="7.4975834613799433E-2"/>
    <n v="0.12337182880127204"/>
    <n v="0.18540743714835944"/>
    <n v="0.26078559952309976"/>
    <n v="0.34829032395553283"/>
    <n v="0.44605456832109475"/>
    <n v="0.55189463226942104"/>
    <n v="0.66362159257768072"/>
    <n v="0.77927042777951017"/>
    <n v="0.89722618354523975"/>
    <n v="1.0162580114943045"/>
    <n v="1.1423939714372988"/>
    <n v="1.2676906025484804"/>
    <n v="1.3917626578680506"/>
    <n v="1.513998533207745"/>
    <n v="1.5154063477097361"/>
    <n v="1.5154063477097361"/>
    <n v="1.5154063477097361"/>
  </r>
  <r>
    <x v="74"/>
    <s v="Over $160"/>
    <n v="209.86207435377898"/>
    <s v="Water Heating"/>
    <s v="Rural"/>
    <s v="SC-NR"/>
    <s v="M_Input"/>
    <x v="4"/>
    <s v="Single Family"/>
    <s v="Single Family Tier4_indor2_efaf"/>
    <n v="4.1015474733334372E-3"/>
    <n v="6.571597185640334E-3"/>
    <n v="9.7050624097209694E-3"/>
    <n v="1.3347802683182038E-2"/>
    <n v="1.7255215059808392E-2"/>
    <n v="2.1144812851261519E-2"/>
    <n v="2.4755332867919644E-2"/>
    <n v="2.7893068008662886E-2"/>
    <n v="3.0454067103744337E-2"/>
    <n v="3.2421429464325337E-2"/>
    <n v="3.3844991363867226E-2"/>
    <n v="3.4813785659056906E-2"/>
    <n v="3.5430247451430072E-2"/>
    <n v="4.2292954385607512E-2"/>
    <n v="4.1878758037975521E-2"/>
    <n v="4.1375394135126961E-2"/>
    <n v="4.0744292071922289E-2"/>
    <n v="4.0055721014013418E-2"/>
    <n v="3.9476601761491197E-2"/>
    <n v="3.8876760226718821E-2"/>
    <n v="0.50054212562046696"/>
    <n v="138.32322225732787"/>
    <n v="209.86207435377898"/>
    <s v="R-All-WH-WHConvert-All-All-N"/>
    <s v=""/>
    <n v="0.50054212562046696"/>
    <n v="4.1015474733334372E-3"/>
    <n v="1.067314465897377E-2"/>
    <n v="2.037820706869474E-2"/>
    <n v="3.3726009751876777E-2"/>
    <n v="5.0981224811685169E-2"/>
    <n v="7.2126037662946688E-2"/>
    <n v="9.6881370530866331E-2"/>
    <n v="0.12477443853952921"/>
    <n v="0.15522850564327356"/>
    <n v="0.18764993510759889"/>
    <n v="0.22149492647146612"/>
    <n v="0.25630871213052303"/>
    <n v="0.29173895958195312"/>
    <n v="0.3340319139675606"/>
    <n v="0.37591067200553613"/>
    <n v="0.4172860661406631"/>
    <n v="0.45803035821258542"/>
    <n v="0.49808607922659887"/>
    <n v="0.50054212562046696"/>
    <n v="0.50054212562046696"/>
    <n v="4.1015474733334372E-3"/>
    <n v="6.571597185640334E-3"/>
    <n v="9.7050624097209694E-3"/>
    <n v="1.3347802683182038E-2"/>
    <n v="1.7255215059808392E-2"/>
    <n v="2.1144812851261519E-2"/>
    <n v="2.4755332867919644E-2"/>
    <n v="2.7893068008662886E-2"/>
    <n v="3.0454067103744337E-2"/>
    <n v="3.2421429464325337E-2"/>
    <n v="3.3844991363867226E-2"/>
    <n v="3.4813785659056906E-2"/>
    <n v="3.5430247451430072E-2"/>
    <n v="4.2292954385607512E-2"/>
    <n v="4.1878758037975521E-2"/>
    <n v="4.1375394135126961E-2"/>
    <n v="4.0744292071922289E-2"/>
    <n v="4.0055721014013418E-2"/>
    <n v="3.9476601761491197E-2"/>
    <n v="3.8876760226718821E-2"/>
    <n v="0.50054212562046696"/>
    <n v="0.50054212562046696"/>
    <n v="4.1015474733334372E-3"/>
    <n v="1.067314465897377E-2"/>
    <n v="2.037820706869474E-2"/>
    <n v="3.3726009751876777E-2"/>
    <n v="5.0981224811685169E-2"/>
    <n v="7.2126037662946688E-2"/>
    <n v="9.6881370530866331E-2"/>
    <n v="0.12477443853952921"/>
    <n v="0.15522850564327356"/>
    <n v="0.18764993510759889"/>
    <n v="0.22149492647146612"/>
    <n v="0.25630871213052303"/>
    <n v="0.29173895958195312"/>
    <n v="0.3340319139675606"/>
    <n v="0.37591067200553613"/>
    <n v="0.4172860661406631"/>
    <n v="0.45803035821258542"/>
    <n v="0.49808607922659887"/>
    <n v="0.50054212562046696"/>
    <n v="0.50054212562046696"/>
  </r>
  <r>
    <x v="74"/>
    <s v="Under $45"/>
    <n v="42.160777585571608"/>
    <s v="Water Heating"/>
    <s v="Rural"/>
    <s v="SC-New"/>
    <s v="M_Input"/>
    <x v="4"/>
    <s v="Manufactured"/>
    <s v="Manufactured Tier1_indor2_hp85"/>
    <n v="1.7180089479764692E-4"/>
    <n v="2.7191295187210611E-4"/>
    <n v="4.0388030861629725E-4"/>
    <n v="5.5965288540557731E-4"/>
    <n v="7.2857863683292029E-4"/>
    <n v="8.9502930838073218E-4"/>
    <n v="1.0453519945457621E-3"/>
    <n v="1.1794370974652646E-3"/>
    <n v="1.2923822827202638E-3"/>
    <n v="1.380357588786165E-3"/>
    <n v="1.4446483665261879E-3"/>
    <n v="1.488688886276334E-3"/>
    <n v="1.5176195773967359E-3"/>
    <n v="1.5367377768204689E-3"/>
    <n v="1.5487056380144618E-3"/>
    <n v="1.5555941509780638E-3"/>
    <n v="1.5557485350517859E-3"/>
    <n v="1.555902947396651E-3"/>
    <n v="1.5560573880162997E-3"/>
    <n v="1.5562118569143707E-3"/>
    <n v="2.3244299072814098E-2"/>
    <n v="25.116451043128688"/>
    <n v="42.160777585571608"/>
    <s v="R-All-WH-WHConvert-All-All-N"/>
    <s v=""/>
    <n v="2.3244299072814098E-2"/>
    <n v="1.7180089479764692E-4"/>
    <n v="4.4371384666975306E-4"/>
    <n v="8.4759415528605031E-4"/>
    <n v="1.4072470406916275E-3"/>
    <n v="2.1358256775245478E-3"/>
    <n v="3.0308549859052801E-3"/>
    <n v="4.0762069804510422E-3"/>
    <n v="5.2556440779163065E-3"/>
    <n v="6.5480263606365703E-3"/>
    <n v="7.9283839494227355E-3"/>
    <n v="9.3730323159489232E-3"/>
    <n v="1.0861721202225257E-2"/>
    <n v="1.2379340779621993E-2"/>
    <n v="1.3916078556442462E-2"/>
    <n v="1.5464784194456923E-2"/>
    <n v="1.7020378345434989E-2"/>
    <n v="1.8576126880486776E-2"/>
    <n v="2.0132029827883428E-2"/>
    <n v="2.1688087215899727E-2"/>
    <n v="2.3244299072814098E-2"/>
    <n v="1.6410661871416849E-4"/>
    <n v="2.6421867578862768E-4"/>
    <n v="3.9618603253281881E-4"/>
    <n v="5.5195860932209882E-4"/>
    <n v="7.208843607494418E-4"/>
    <n v="8.8733503229725369E-4"/>
    <n v="1.0376577184622836E-3"/>
    <n v="1.1717428213817861E-3"/>
    <n v="1.2846880066367853E-3"/>
    <n v="1.3726633127026865E-3"/>
    <n v="1.4369540904427094E-3"/>
    <n v="1.4809946101928555E-3"/>
    <n v="1.5099253013132574E-3"/>
    <n v="1.5290435007369904E-3"/>
    <n v="1.5410113619309833E-3"/>
    <n v="1.5478998748945853E-3"/>
    <n v="1.5480542589683074E-3"/>
    <n v="1.5482086713131725E-3"/>
    <n v="1.5483631119328212E-3"/>
    <n v="1.5485175808308922E-3"/>
    <n v="2.309041355114453E-2"/>
    <n v="2.309041355114453E-2"/>
    <n v="1.6410661871416849E-4"/>
    <n v="4.2832529450279619E-4"/>
    <n v="8.2451132703561495E-4"/>
    <n v="1.3764699363577138E-3"/>
    <n v="2.0973542971071558E-3"/>
    <n v="2.9846893294044096E-3"/>
    <n v="4.0223470478666931E-3"/>
    <n v="5.1940898692484794E-3"/>
    <n v="6.4787778758852652E-3"/>
    <n v="7.8514411885879515E-3"/>
    <n v="9.2883952790306611E-3"/>
    <n v="1.0769389889223517E-2"/>
    <n v="1.2279315190536775E-2"/>
    <n v="1.3808358691273765E-2"/>
    <n v="1.5349370053204749E-2"/>
    <n v="1.6897269928099333E-2"/>
    <n v="1.8445324187067642E-2"/>
    <n v="1.9993532858380816E-2"/>
    <n v="2.1541895970313637E-2"/>
    <n v="2.309041355114453E-2"/>
  </r>
  <r>
    <x v="74"/>
    <s v="Under $45"/>
    <n v="42.248546414471456"/>
    <s v="Water Heating"/>
    <s v="Rural"/>
    <s v="SC-New"/>
    <s v="M_Input"/>
    <x v="4"/>
    <s v="Single Family"/>
    <s v="Single Family Tier1_indor2_hp85"/>
    <n v="6.9003088202613154E-3"/>
    <n v="1.0603362681309965E-2"/>
    <n v="1.5310770881685988E-2"/>
    <n v="2.1041736154147315E-2"/>
    <n v="2.7050896154735951E-2"/>
    <n v="3.3889699671449433E-2"/>
    <n v="4.0069852612355045E-2"/>
    <n v="4.4778986132970357E-2"/>
    <n v="4.7785492459625593E-2"/>
    <n v="5.1076101874304898E-2"/>
    <n v="5.4027838566816422E-2"/>
    <n v="5.5504865557247193E-2"/>
    <n v="5.4858105701176656E-2"/>
    <n v="5.549932151860569E-2"/>
    <n v="5.6039699715665303E-2"/>
    <n v="5.6656383778175425E-2"/>
    <n v="5.7032781420690168E-2"/>
    <n v="5.741260011074871E-2"/>
    <n v="5.7795873103347474E-2"/>
    <n v="5.8182633991520023E-2"/>
    <n v="0.86151731090683881"/>
    <n v="25.217254776894624"/>
    <n v="42.248546414471456"/>
    <s v="R-All-WH-WHConvert-All-All-N"/>
    <s v=""/>
    <n v="0.86151731090683881"/>
    <n v="6.9003088202613154E-3"/>
    <n v="1.7503671501571279E-2"/>
    <n v="3.2814442383257265E-2"/>
    <n v="5.3856178537404584E-2"/>
    <n v="8.0907074692140535E-2"/>
    <n v="0.11479677436358997"/>
    <n v="0.154866626975945"/>
    <n v="0.19964561310891535"/>
    <n v="0.24743110556854095"/>
    <n v="0.29850720744284587"/>
    <n v="0.35253504600966229"/>
    <n v="0.4080399115669095"/>
    <n v="0.46289801726808616"/>
    <n v="0.51839733878669181"/>
    <n v="0.57443703850235717"/>
    <n v="0.63109342228053256"/>
    <n v="0.68812620370122268"/>
    <n v="0.74553880381197135"/>
    <n v="0.80333467691531879"/>
    <n v="0.86151731090683881"/>
    <n v="6.6151312797362947E-3"/>
    <n v="1.0318185140784943E-2"/>
    <n v="1.5025593341160966E-2"/>
    <n v="2.0756558613622293E-2"/>
    <n v="2.6765718614210929E-2"/>
    <n v="3.3604522130924415E-2"/>
    <n v="3.9784675071830027E-2"/>
    <n v="4.4493808592445339E-2"/>
    <n v="4.7500314919100575E-2"/>
    <n v="5.079092433377988E-2"/>
    <n v="5.3742661026291404E-2"/>
    <n v="5.5219688016722175E-2"/>
    <n v="5.4572928160651638E-2"/>
    <n v="5.5214143978080672E-2"/>
    <n v="5.5754522175140285E-2"/>
    <n v="5.6371206237650406E-2"/>
    <n v="5.674760388016515E-2"/>
    <n v="5.7127422570223692E-2"/>
    <n v="5.7510695562822456E-2"/>
    <n v="5.7897456450995005E-2"/>
    <n v="0.85581376009633836"/>
    <n v="0.85581376009633836"/>
    <n v="6.6151312797362947E-3"/>
    <n v="1.693331642052124E-2"/>
    <n v="3.1958909761682204E-2"/>
    <n v="5.2715468375304497E-2"/>
    <n v="7.9481186989515423E-2"/>
    <n v="0.11308570912043983"/>
    <n v="0.15287038419226986"/>
    <n v="0.1973641927847152"/>
    <n v="0.24486450770381579"/>
    <n v="0.2956554320375957"/>
    <n v="0.34939809306388708"/>
    <n v="0.40461778108060925"/>
    <n v="0.45919070924126087"/>
    <n v="0.5144048532193416"/>
    <n v="0.57015937539448192"/>
    <n v="0.62653058163213227"/>
    <n v="0.68327818551229746"/>
    <n v="0.7404056080825212"/>
    <n v="0.79791630364534361"/>
    <n v="0.85581376009633836"/>
  </r>
  <r>
    <x v="74"/>
    <s v="Under $45"/>
    <n v="43.797916604382138"/>
    <s v="Water Heating"/>
    <s v="Rural"/>
    <s v="SC-New"/>
    <s v="M_Input"/>
    <x v="4"/>
    <s v="Single Family"/>
    <s v="Single Family Tier1_buffered"/>
    <n v="2.3408417974682592E-2"/>
    <n v="3.5970556107930124E-2"/>
    <n v="5.1939838295459423E-2"/>
    <n v="7.1381407360057478E-2"/>
    <n v="9.1766716573681281E-2"/>
    <n v="0.11496648564719007"/>
    <n v="0.13593186661150233"/>
    <n v="0.15190700172798793"/>
    <n v="0.16210619115139813"/>
    <n v="0.17326916408154616"/>
    <n v="0.18328255450352737"/>
    <n v="0.18829318026716985"/>
    <n v="0.18609912990877278"/>
    <n v="0.1882743728228701"/>
    <n v="0.19010753696532628"/>
    <n v="0.19219955902833519"/>
    <n v="0.19347644004484843"/>
    <n v="0.1947649265290157"/>
    <n v="0.19606513129417275"/>
    <n v="0.19737716830040344"/>
    <n v="2.9225876451958781"/>
    <n v="28.175625772413337"/>
    <n v="43.797916604382138"/>
    <s v="R-All-WH-WHConvert-All-All-N"/>
    <s v=""/>
    <n v="2.9225876451958781"/>
    <n v="2.3408417974682592E-2"/>
    <n v="5.9378974082612716E-2"/>
    <n v="0.11131881237807215"/>
    <n v="0.18270021973812961"/>
    <n v="0.27446693631181091"/>
    <n v="0.38943342195900099"/>
    <n v="0.52536528857050335"/>
    <n v="0.67727229029849134"/>
    <n v="0.83937848144988947"/>
    <n v="1.0126476455314357"/>
    <n v="1.195930200034963"/>
    <n v="1.3842233803021329"/>
    <n v="1.5703225102109057"/>
    <n v="1.7585968830337759"/>
    <n v="1.9487044199991022"/>
    <n v="2.1409039790274376"/>
    <n v="2.3343804190722861"/>
    <n v="2.529145345601302"/>
    <n v="2.7252104768954748"/>
    <n v="2.9225876451958781"/>
    <n v="2.2440989524813753E-2"/>
    <n v="3.5003127658061288E-2"/>
    <n v="5.0972409845590587E-2"/>
    <n v="7.0413978910188635E-2"/>
    <n v="9.0799288123812438E-2"/>
    <n v="0.11399905719732123"/>
    <n v="0.1349644381616335"/>
    <n v="0.1509395732781191"/>
    <n v="0.1611387627015293"/>
    <n v="0.17230173563167733"/>
    <n v="0.18231512605365854"/>
    <n v="0.18732575181730102"/>
    <n v="0.18513170145890395"/>
    <n v="0.18730694437300127"/>
    <n v="0.18914010851545746"/>
    <n v="0.19123213057846636"/>
    <n v="0.1925090115949796"/>
    <n v="0.19379749807914687"/>
    <n v="0.19509770284430392"/>
    <n v="0.19640973985053461"/>
    <n v="2.9032390761985014"/>
    <n v="2.9032390761985005"/>
    <n v="2.2440989524813753E-2"/>
    <n v="5.7444117182875037E-2"/>
    <n v="0.10841652702846563"/>
    <n v="0.17883050593865427"/>
    <n v="0.26962979406246668"/>
    <n v="0.38362885125978791"/>
    <n v="0.51859328942142136"/>
    <n v="0.66953286269954049"/>
    <n v="0.83067162540106976"/>
    <n v="1.0029733610327471"/>
    <n v="1.1852884870864058"/>
    <n v="1.3726142389037068"/>
    <n v="1.5577459403626108"/>
    <n v="1.7450528847356122"/>
    <n v="1.9341929932510695"/>
    <n v="2.1254251238295359"/>
    <n v="2.3179341354245153"/>
    <n v="2.5117316335036621"/>
    <n v="2.7068293363479659"/>
    <n v="2.9032390761985005"/>
  </r>
  <r>
    <x v="74"/>
    <s v="Under $45"/>
    <n v="42.523891039690042"/>
    <s v="Water Heating"/>
    <s v="Rural"/>
    <s v="SC-New"/>
    <s v="M_Input"/>
    <x v="4"/>
    <s v="Manufactured"/>
    <s v="Manufactured Tier1_indor2_gfac"/>
    <n v="4.752964816964503E-5"/>
    <n v="7.5226191053737407E-5"/>
    <n v="1.1173567514761971E-4"/>
    <n v="1.548310023168639E-4"/>
    <n v="2.0156522649882372E-4"/>
    <n v="2.4761470642491434E-4"/>
    <n v="2.8920229183158647E-4"/>
    <n v="3.2629766187643378E-4"/>
    <n v="3.5754455918711659E-4"/>
    <n v="3.8188340416143513E-4"/>
    <n v="3.9966979607828322E-4"/>
    <n v="4.1185384442912689E-4"/>
    <n v="4.1985767684150753E-4"/>
    <n v="4.2514683027296886E-4"/>
    <n v="4.2845780390068846E-4"/>
    <n v="4.3036354832627876E-4"/>
    <n v="4.3040625951655325E-4"/>
    <n v="4.3044897852819255E-4"/>
    <n v="4.3049170536220362E-4"/>
    <n v="4.3053444001959367E-4"/>
    <n v="6.4306612499435726E-3"/>
    <n v="21.787898336150612"/>
    <n v="42.523891039690042"/>
    <s v="R-All-WH-WHConvert-All-All-N"/>
    <s v=""/>
    <n v="6.4306612499435726E-3"/>
    <n v="4.752964816964503E-5"/>
    <n v="1.2275583922338244E-4"/>
    <n v="2.3449151437100215E-4"/>
    <n v="3.8932251668786605E-4"/>
    <n v="5.9088774318668972E-4"/>
    <n v="8.3850244961160411E-4"/>
    <n v="1.1277047414431905E-3"/>
    <n v="1.4540024033196243E-3"/>
    <n v="1.8115469625067408E-3"/>
    <n v="2.193430366668176E-3"/>
    <n v="2.5931001627464592E-3"/>
    <n v="3.0049540071755863E-3"/>
    <n v="3.4248116840170937E-3"/>
    <n v="3.8499585142900625E-3"/>
    <n v="4.2784163181907508E-3"/>
    <n v="4.7087798665170297E-3"/>
    <n v="5.1391861260335833E-3"/>
    <n v="5.5696351045617758E-3"/>
    <n v="6.0001268099239792E-3"/>
    <n v="6.4306612499435726E-3"/>
    <n v="4.5400985012223262E-5"/>
    <n v="7.3097527896315631E-5"/>
    <n v="1.0960701199019793E-4"/>
    <n v="1.5270233915944212E-4"/>
    <n v="1.9943656334140195E-4"/>
    <n v="2.4548604326749256E-4"/>
    <n v="2.870736286741647E-4"/>
    <n v="3.2416899871901201E-4"/>
    <n v="3.5541589602969482E-4"/>
    <n v="3.7975474100401335E-4"/>
    <n v="3.9754113292086145E-4"/>
    <n v="4.0972518127170511E-4"/>
    <n v="4.1772901368408575E-4"/>
    <n v="4.2301816711554709E-4"/>
    <n v="4.2632914074326668E-4"/>
    <n v="4.2823488516885699E-4"/>
    <n v="4.2827759635913148E-4"/>
    <n v="4.2832031537077078E-4"/>
    <n v="4.2836304220478184E-4"/>
    <n v="4.284057768621719E-4"/>
    <n v="6.3880879867951375E-3"/>
    <n v="6.3880879867951367E-3"/>
    <n v="4.5400985012223262E-5"/>
    <n v="1.1849851290853889E-4"/>
    <n v="2.2810552489873682E-4"/>
    <n v="3.8080786405817894E-4"/>
    <n v="5.8024442739958095E-4"/>
    <n v="8.2573047066707345E-4"/>
    <n v="1.1128040993412382E-3"/>
    <n v="1.4369730980602503E-3"/>
    <n v="1.7923889940899451E-3"/>
    <n v="2.1721437350939584E-3"/>
    <n v="2.5696848680148198E-3"/>
    <n v="2.979410049286525E-3"/>
    <n v="3.3971390629706109E-3"/>
    <n v="3.8201572300861578E-3"/>
    <n v="4.2464863708294243E-3"/>
    <n v="4.6747212559982813E-3"/>
    <n v="5.102998852357413E-3"/>
    <n v="5.5313191677281836E-3"/>
    <n v="5.9596822099329651E-3"/>
    <n v="6.3880879867951367E-3"/>
  </r>
  <r>
    <x v="74"/>
    <s v="Under $45"/>
    <n v="42.99945604554857"/>
    <s v="Water Heating"/>
    <s v="Rural"/>
    <s v="SC-New"/>
    <s v="M_Input"/>
    <x v="4"/>
    <s v="Manufactured"/>
    <s v="Manufactured Tier1_indor2_gfnc"/>
    <n v="3.4362141072131146E-4"/>
    <n v="5.4385695852015399E-4"/>
    <n v="8.0780674380510594E-4"/>
    <n v="1.1193696879391978E-3"/>
    <n v="1.4572404835540309E-3"/>
    <n v="1.7901608367345905E-3"/>
    <n v="2.0908233771962368E-3"/>
    <n v="2.3590088966964689E-3"/>
    <n v="2.5849121665089746E-3"/>
    <n v="2.7608728261703246E-3"/>
    <n v="2.8894617242049784E-3"/>
    <n v="2.9775477935078741E-3"/>
    <n v="3.0354124798801087E-3"/>
    <n v="3.0736510621888449E-3"/>
    <n v="3.097588151408552E-3"/>
    <n v="3.1113659640626297E-3"/>
    <n v="3.1116747498420509E-3"/>
    <n v="3.1119835921669873E-3"/>
    <n v="3.1122924910447179E-3"/>
    <n v="3.1126014464825246E-3"/>
    <n v="4.6491252842635666E-2"/>
    <n v="22.053201473560602"/>
    <n v="42.99945604554857"/>
    <s v="R-All-WH-WHConvert-All-All-N"/>
    <s v=""/>
    <n v="4.6491252842635666E-2"/>
    <n v="3.4362141072131146E-4"/>
    <n v="8.8747836924146545E-4"/>
    <n v="1.6952851130465714E-3"/>
    <n v="2.8146548009857692E-3"/>
    <n v="4.2718952845398001E-3"/>
    <n v="6.0620561212743904E-3"/>
    <n v="8.1528794984706277E-3"/>
    <n v="1.0511888395167097E-2"/>
    <n v="1.3096800561676072E-2"/>
    <n v="1.5857673387846397E-2"/>
    <n v="1.8747135112051373E-2"/>
    <n v="2.1724682905559248E-2"/>
    <n v="2.4760095385439357E-2"/>
    <n v="2.7833746447628201E-2"/>
    <n v="3.0931334599036752E-2"/>
    <n v="3.4042700563099382E-2"/>
    <n v="3.7154375312941433E-2"/>
    <n v="4.0266358905108421E-2"/>
    <n v="4.3378651396153142E-2"/>
    <n v="4.6491252842635666E-2"/>
    <n v="3.2823197980246665E-4"/>
    <n v="5.2846752760130923E-4"/>
    <n v="7.9241731288626118E-4"/>
    <n v="1.103980257020353E-3"/>
    <n v="1.441851052635186E-3"/>
    <n v="1.7747714058157457E-3"/>
    <n v="2.0754339462773922E-3"/>
    <n v="2.3436194657776243E-3"/>
    <n v="2.5695227355901299E-3"/>
    <n v="2.7454833952514799E-3"/>
    <n v="2.8740722932861337E-3"/>
    <n v="2.9621583625890294E-3"/>
    <n v="3.020023048961264E-3"/>
    <n v="3.0582616312700003E-3"/>
    <n v="3.0821987204897074E-3"/>
    <n v="3.095976533143785E-3"/>
    <n v="3.0962853189232063E-3"/>
    <n v="3.0965941612481427E-3"/>
    <n v="3.0969030601258733E-3"/>
    <n v="3.0972120155636799E-3"/>
    <n v="4.6183464224258772E-2"/>
    <n v="4.6183464224258765E-2"/>
    <n v="3.2823197980246665E-4"/>
    <n v="8.5669950740377594E-4"/>
    <n v="1.6491168202900372E-3"/>
    <n v="2.7530970773103902E-3"/>
    <n v="4.1949481299455764E-3"/>
    <n v="5.9697195357613225E-3"/>
    <n v="8.0451534820387138E-3"/>
    <n v="1.0388772947816339E-2"/>
    <n v="1.2958295683406468E-2"/>
    <n v="1.5703779078657949E-2"/>
    <n v="1.8577851371944083E-2"/>
    <n v="2.1540009734533114E-2"/>
    <n v="2.4560032783494376E-2"/>
    <n v="2.7618294414764377E-2"/>
    <n v="3.0700493135254085E-2"/>
    <n v="3.3796469668397867E-2"/>
    <n v="3.6892754987321072E-2"/>
    <n v="3.9989349148569213E-2"/>
    <n v="4.3086252208695087E-2"/>
    <n v="4.6183464224258765E-2"/>
  </r>
  <r>
    <x v="74"/>
    <s v="Under $45"/>
    <n v="42.908574089046361"/>
    <s v="Water Heating"/>
    <s v="Rural"/>
    <s v="SC-New"/>
    <s v="M_Input"/>
    <x v="4"/>
    <s v="Single Family"/>
    <s v="Single Family Tier1_indor2_gfac"/>
    <n v="2.661522598897612E-3"/>
    <n v="4.0898299098945717E-3"/>
    <n v="5.9055273857449714E-3"/>
    <n v="8.1160217249788523E-3"/>
    <n v="1.0433818733570207E-2"/>
    <n v="1.3071618081870115E-2"/>
    <n v="1.5455368888582694E-2"/>
    <n v="1.7271731838823703E-2"/>
    <n v="1.8431373347711791E-2"/>
    <n v="1.9700596443292386E-2"/>
    <n v="2.0839112721005481E-2"/>
    <n v="2.1408817761259656E-2"/>
    <n v="2.1159355596908829E-2"/>
    <n v="2.1406679366512714E-2"/>
    <n v="2.1615108992039427E-2"/>
    <n v="2.1852970602512751E-2"/>
    <n v="2.1998151181791065E-2"/>
    <n v="2.21446512955405E-2"/>
    <n v="2.2292483770567331E-2"/>
    <n v="2.2441661564062371E-2"/>
    <n v="0.33229640180556697"/>
    <n v="21.953191524773626"/>
    <n v="42.908574089046361"/>
    <s v="R-All-WH-WHConvert-All-All-N"/>
    <s v=""/>
    <n v="0.33229640180556697"/>
    <n v="2.661522598897612E-3"/>
    <n v="6.7513525087921841E-3"/>
    <n v="1.2656879894537156E-2"/>
    <n v="2.0772901619516008E-2"/>
    <n v="3.1206720353086213E-2"/>
    <n v="4.4278338434956328E-2"/>
    <n v="5.9733707323539026E-2"/>
    <n v="7.7005439162362729E-2"/>
    <n v="9.543681251007452E-2"/>
    <n v="0.11513740895336691"/>
    <n v="0.13597652167437238"/>
    <n v="0.15738533943563204"/>
    <n v="0.17854469503254086"/>
    <n v="0.19995137439905358"/>
    <n v="0.221566483391093"/>
    <n v="0.24341945399360576"/>
    <n v="0.26541760517539681"/>
    <n v="0.28756225647093731"/>
    <n v="0.30985474024150461"/>
    <n v="0.33229640180556697"/>
    <n v="2.5515265844327636E-3"/>
    <n v="3.9798338954297238E-3"/>
    <n v="5.7955313712801234E-3"/>
    <n v="8.0060257105140035E-3"/>
    <n v="1.0323822719105358E-2"/>
    <n v="1.2961622067405266E-2"/>
    <n v="1.5345372874117845E-2"/>
    <n v="1.7161735824358856E-2"/>
    <n v="1.8321377333246944E-2"/>
    <n v="1.9590600428827539E-2"/>
    <n v="2.0729116706540634E-2"/>
    <n v="2.1298821746794809E-2"/>
    <n v="2.1049359582443982E-2"/>
    <n v="2.1296683352047867E-2"/>
    <n v="2.150511297757458E-2"/>
    <n v="2.1742974588047904E-2"/>
    <n v="2.1888155167326218E-2"/>
    <n v="2.2034655281075653E-2"/>
    <n v="2.2182487756102483E-2"/>
    <n v="2.2331665549597524E-2"/>
    <n v="0.33009648151627002"/>
    <n v="0.33009648151627013"/>
    <n v="2.5515265844327636E-3"/>
    <n v="6.5313604798624874E-3"/>
    <n v="1.2326891851142611E-2"/>
    <n v="2.0332917561656616E-2"/>
    <n v="3.0656740280761974E-2"/>
    <n v="4.3618362348167239E-2"/>
    <n v="5.8963735222285082E-2"/>
    <n v="7.6125471046643939E-2"/>
    <n v="9.4446848379890883E-2"/>
    <n v="0.11403744880871843"/>
    <n v="0.13476656551525906"/>
    <n v="0.15606538726205388"/>
    <n v="0.17711474684449785"/>
    <n v="0.19841143019654572"/>
    <n v="0.21991654317412029"/>
    <n v="0.24165951776216821"/>
    <n v="0.26354767292949444"/>
    <n v="0.28558232821057011"/>
    <n v="0.3077648159666726"/>
    <n v="0.33009648151627013"/>
  </r>
  <r>
    <x v="74"/>
    <s v="Under $45"/>
    <n v="43.415784741487812"/>
    <s v="Water Heating"/>
    <s v="Rural"/>
    <s v="SC-New"/>
    <s v="M_Input"/>
    <x v="4"/>
    <s v="Single Family"/>
    <s v="Single Family Tier1_indor2_gfnc"/>
    <n v="4.2788325167102429E-3"/>
    <n v="6.5750699293401797E-3"/>
    <n v="9.4941003382479627E-3"/>
    <n v="1.3047831221703709E-2"/>
    <n v="1.6774068681269967E-2"/>
    <n v="2.1014762195853541E-2"/>
    <n v="2.4847031163894886E-2"/>
    <n v="2.7767131431635641E-2"/>
    <n v="2.9631444662720899E-2"/>
    <n v="3.1671928201947398E-2"/>
    <n v="3.3502279171689478E-2"/>
    <n v="3.4418173123588643E-2"/>
    <n v="3.4017121927947716E-2"/>
    <n v="3.4414735304582125E-2"/>
    <n v="3.4749819988634342E-2"/>
    <n v="3.5132221398185351E-2"/>
    <n v="3.5365622904401442E-2"/>
    <n v="3.5601145777914699E-2"/>
    <n v="3.5838810639912323E-2"/>
    <n v="3.6078638321195983E-2"/>
    <n v="0.53422076890137649"/>
    <n v="22.235001953667496"/>
    <n v="43.415784741487812"/>
    <s v="R-All-WH-WHConvert-All-All-N"/>
    <s v=""/>
    <n v="0.53422076890137649"/>
    <n v="4.2788325167102429E-3"/>
    <n v="1.0853902446050423E-2"/>
    <n v="2.0348002784298387E-2"/>
    <n v="3.3395834006002094E-2"/>
    <n v="5.0169902687272061E-2"/>
    <n v="7.1184664883125609E-2"/>
    <n v="9.6031696047020498E-2"/>
    <n v="0.12379882747865614"/>
    <n v="0.15343027214137706"/>
    <n v="0.18510220034332445"/>
    <n v="0.21860447951501394"/>
    <n v="0.25302265263860257"/>
    <n v="0.28703977456655028"/>
    <n v="0.32145450987113239"/>
    <n v="0.35620432985976674"/>
    <n v="0.39133655125795208"/>
    <n v="0.42670217416235351"/>
    <n v="0.46230331994026819"/>
    <n v="0.49814213058018053"/>
    <n v="0.53422076890137649"/>
    <n v="4.1019959482002984E-3"/>
    <n v="6.3982333608302352E-3"/>
    <n v="9.3172637697380191E-3"/>
    <n v="1.2870994653193765E-2"/>
    <n v="1.6597232112760023E-2"/>
    <n v="2.0837925627343597E-2"/>
    <n v="2.4670194595384942E-2"/>
    <n v="2.7590294863125697E-2"/>
    <n v="2.9454608094210955E-2"/>
    <n v="3.1495091633437451E-2"/>
    <n v="3.3325442603179531E-2"/>
    <n v="3.4241336555078696E-2"/>
    <n v="3.3840285359437769E-2"/>
    <n v="3.4237898736072178E-2"/>
    <n v="3.4572983420124395E-2"/>
    <n v="3.4955384829675404E-2"/>
    <n v="3.5188786335891495E-2"/>
    <n v="3.5424309209404752E-2"/>
    <n v="3.5661974071402376E-2"/>
    <n v="3.5901801752686036E-2"/>
    <n v="0.53068403753117765"/>
    <n v="0.53068403753117765"/>
    <n v="4.1019959482002984E-3"/>
    <n v="1.0500229309030534E-2"/>
    <n v="1.9817493078768553E-2"/>
    <n v="3.2688487731962319E-2"/>
    <n v="4.9285719844722339E-2"/>
    <n v="7.012364547206594E-2"/>
    <n v="9.4793840067450882E-2"/>
    <n v="0.12238413493057658"/>
    <n v="0.15183874302478753"/>
    <n v="0.18333383465822498"/>
    <n v="0.21665927726140449"/>
    <n v="0.25090061381648321"/>
    <n v="0.28474089917592099"/>
    <n v="0.31897879791199318"/>
    <n v="0.35355178133211757"/>
    <n v="0.38850716616179298"/>
    <n v="0.42369595249768449"/>
    <n v="0.45912026170708925"/>
    <n v="0.49478223577849162"/>
    <n v="0.53068403753117765"/>
  </r>
  <r>
    <x v="74"/>
    <s v="Under $55"/>
    <n v="50.661654863512211"/>
    <s v="Water Heating"/>
    <s v="Rural"/>
    <s v="SC-New"/>
    <s v="M_Input"/>
    <x v="4"/>
    <s v="Manufactured"/>
    <s v="Manufactured Tier1_buffered"/>
    <n v="1.1750406833685835E-3"/>
    <n v="1.8597620295336468E-3"/>
    <n v="2.7623592670723879E-3"/>
    <n v="3.8277734798222735E-3"/>
    <n v="4.983149478471934E-3"/>
    <n v="6.1215970463560773E-3"/>
    <n v="7.1497364637043113E-3"/>
    <n v="8.0668181305352839E-3"/>
    <n v="8.8393122890874972E-3"/>
    <n v="9.4410237288387027E-3"/>
    <n v="9.8807436703379145E-3"/>
    <n v="1.0181960974730141E-2"/>
    <n v="1.0379833861856152E-2"/>
    <n v="1.0510593728631581E-2"/>
    <n v="1.0592448504838734E-2"/>
    <n v="1.0639562828601004E-2"/>
    <n v="1.0640618746078625E-2"/>
    <n v="1.064167485691812E-2"/>
    <n v="1.0642731161144389E-2"/>
    <n v="1.0643787658782324E-2"/>
    <n v="0.15898052858870967"/>
    <n v="32.796274322067411"/>
    <n v="50.661654863512211"/>
    <s v="R-All-WH-WHConvert-All-All-N"/>
    <s v=""/>
    <n v="0.15898052858870967"/>
    <n v="1.1750406833685835E-3"/>
    <n v="3.0348027129022304E-3"/>
    <n v="5.7971619799746183E-3"/>
    <n v="9.6249354597968927E-3"/>
    <n v="1.4608084938268828E-2"/>
    <n v="2.0729681984624906E-2"/>
    <n v="2.7879418448329217E-2"/>
    <n v="3.5946236578864504E-2"/>
    <n v="4.4785548867952003E-2"/>
    <n v="5.4226572596790708E-2"/>
    <n v="6.4107316267128622E-2"/>
    <n v="7.428927724185877E-2"/>
    <n v="8.4669111103714917E-2"/>
    <n v="9.5179704832346501E-2"/>
    <n v="0.10577215333718523"/>
    <n v="0.11641171616578623"/>
    <n v="0.12705233491186485"/>
    <n v="0.13769400976878296"/>
    <n v="0.14833674092992735"/>
    <n v="0.15898052858870967"/>
    <n v="1.1224153030537374E-3"/>
    <n v="1.8071366492188007E-3"/>
    <n v="2.7097338867575417E-3"/>
    <n v="3.7751480995074273E-3"/>
    <n v="4.9305240981570879E-3"/>
    <n v="6.0689716660412311E-3"/>
    <n v="7.0971110833894652E-3"/>
    <n v="8.0141927502204377E-3"/>
    <n v="8.786686908772651E-3"/>
    <n v="9.3883983485238565E-3"/>
    <n v="9.8281182900230683E-3"/>
    <n v="1.0129335594415294E-2"/>
    <n v="1.0327208481541306E-2"/>
    <n v="1.0457968348316735E-2"/>
    <n v="1.0539823124523888E-2"/>
    <n v="1.0586937448286158E-2"/>
    <n v="1.0587993365763779E-2"/>
    <n v="1.0589049476603274E-2"/>
    <n v="1.0590105780829542E-2"/>
    <n v="1.0591162278467478E-2"/>
    <n v="0.15792802098241274"/>
    <n v="0.15792802098241279"/>
    <n v="1.1224153030537374E-3"/>
    <n v="2.929551952272538E-3"/>
    <n v="5.6392858390300797E-3"/>
    <n v="9.414433938537508E-3"/>
    <n v="1.4344958036694597E-2"/>
    <n v="2.0413929702735829E-2"/>
    <n v="2.7511040786125294E-2"/>
    <n v="3.5525233536345735E-2"/>
    <n v="4.4311920445118384E-2"/>
    <n v="5.3700318793642239E-2"/>
    <n v="6.3528437083665304E-2"/>
    <n v="7.3657772678080602E-2"/>
    <n v="8.3984981159621913E-2"/>
    <n v="9.4442949507938648E-2"/>
    <n v="0.10498277263246253"/>
    <n v="0.11556971008074869"/>
    <n v="0.12615770344651248"/>
    <n v="0.13674675292311575"/>
    <n v="0.14733685870394531"/>
    <n v="0.15792802098241279"/>
  </r>
  <r>
    <x v="74"/>
    <s v="Under $55"/>
    <n v="51.272403067944502"/>
    <s v="Water Heating"/>
    <s v="Rural"/>
    <s v="SC-New"/>
    <s v="M_Input"/>
    <x v="4"/>
    <s v="Manufactured"/>
    <s v="Manufactured Tier1_indor2_zonl"/>
    <n v="2.9329180100878908E-4"/>
    <n v="4.6419920842739692E-4"/>
    <n v="6.8948874361556478E-4"/>
    <n v="9.5541762395183656E-4"/>
    <n v="1.2438010921010782E-3"/>
    <n v="1.5279592002115188E-3"/>
    <n v="1.7845842393869518E-3"/>
    <n v="2.0134891084217107E-3"/>
    <n v="2.2063047327973979E-3"/>
    <n v="2.3564927512635335E-3"/>
    <n v="2.4662474647872104E-3"/>
    <n v="2.5414317260222716E-3"/>
    <n v="2.5908210759038636E-3"/>
    <n v="2.6234589218687293E-3"/>
    <n v="2.6438899887030656E-3"/>
    <n v="2.6556497899296355E-3"/>
    <n v="2.6559133484115776E-3"/>
    <n v="2.6561769551569142E-3"/>
    <n v="2.6564406101718591E-3"/>
    <n v="2.656704313462628E-3"/>
    <n v="3.9681762695603535E-2"/>
    <n v="30.231196434685593"/>
    <n v="51.272403067944502"/>
    <s v="R-All-WH-WHConvert-All-All-N"/>
    <s v=""/>
    <n v="3.9681762695603535E-2"/>
    <n v="2.9329180100878908E-4"/>
    <n v="7.5749100943618599E-4"/>
    <n v="1.4469797530517509E-3"/>
    <n v="2.4023973770035873E-3"/>
    <n v="3.6461984691046655E-3"/>
    <n v="5.1741576693161845E-3"/>
    <n v="6.9587419087031362E-3"/>
    <n v="8.9722310171248473E-3"/>
    <n v="1.1178535749922246E-2"/>
    <n v="1.353502850118578E-2"/>
    <n v="1.6001275965972991E-2"/>
    <n v="1.8542707691995262E-2"/>
    <n v="2.1133528767899125E-2"/>
    <n v="2.3756987689767854E-2"/>
    <n v="2.6400877678470921E-2"/>
    <n v="2.9056527468400557E-2"/>
    <n v="3.1712440816812133E-2"/>
    <n v="3.4368617771969048E-2"/>
    <n v="3.7025058382140909E-2"/>
    <n v="3.9681762695603535E-2"/>
    <n v="2.8015643234473043E-4"/>
    <n v="4.5106383976333827E-4"/>
    <n v="6.7635337495150613E-4"/>
    <n v="9.4228225528777791E-4"/>
    <n v="1.2306657234370196E-3"/>
    <n v="1.5148238315474602E-3"/>
    <n v="1.7714488707228932E-3"/>
    <n v="2.0003537397576521E-3"/>
    <n v="2.1931693641333394E-3"/>
    <n v="2.343357382599475E-3"/>
    <n v="2.4531120961231519E-3"/>
    <n v="2.5282963573582131E-3"/>
    <n v="2.577685707239805E-3"/>
    <n v="2.6103235532046708E-3"/>
    <n v="2.630754620039007E-3"/>
    <n v="2.642514421265577E-3"/>
    <n v="2.642777979747519E-3"/>
    <n v="2.6430415864928556E-3"/>
    <n v="2.6433052415078006E-3"/>
    <n v="2.6435689447985695E-3"/>
    <n v="3.9419055322322365E-2"/>
    <n v="3.9419055322322358E-2"/>
    <n v="2.8015643234473043E-4"/>
    <n v="7.312202721080687E-4"/>
    <n v="1.4075736470595748E-3"/>
    <n v="2.3498559023473527E-3"/>
    <n v="3.5805216257843724E-3"/>
    <n v="5.0953454573318324E-3"/>
    <n v="6.8667943280547256E-3"/>
    <n v="8.8671480678123773E-3"/>
    <n v="1.1060317431945717E-2"/>
    <n v="1.3403674814545193E-2"/>
    <n v="1.5856786910668344E-2"/>
    <n v="1.8385083268026556E-2"/>
    <n v="2.096276897526636E-2"/>
    <n v="2.3573092528471031E-2"/>
    <n v="2.620384714851004E-2"/>
    <n v="2.8846361569775616E-2"/>
    <n v="3.1489139549523135E-2"/>
    <n v="3.4132181136015988E-2"/>
    <n v="3.6775486377523786E-2"/>
    <n v="3.9419055322322358E-2"/>
  </r>
  <r>
    <x v="74"/>
    <s v="Under $55"/>
    <n v="51.986040938723463"/>
    <s v="Water Heating"/>
    <s v="Rural"/>
    <s v="SC-New"/>
    <s v="M_Input"/>
    <x v="4"/>
    <s v="Single Family"/>
    <s v="Single Family Tier1_indor2_zonl"/>
    <n v="9.6638042947525451E-3"/>
    <n v="1.4849889256779906E-2"/>
    <n v="2.144256108769434E-2"/>
    <n v="2.9468712997079767E-2"/>
    <n v="3.7884473470151531E-2"/>
    <n v="4.7462140284385765E-2"/>
    <n v="5.611737443233937E-2"/>
    <n v="6.2712462554694176E-2"/>
    <n v="6.6923040589465577E-2"/>
    <n v="7.1531501778993423E-2"/>
    <n v="7.5665375561905002E-2"/>
    <n v="7.7733935121395786E-2"/>
    <n v="7.6828155273338014E-2"/>
    <n v="7.7726170758114443E-2"/>
    <n v="7.8482964298455971E-2"/>
    <n v="7.9346623338511044E-2"/>
    <n v="7.9873763970766259E-2"/>
    <n v="8.0405695741332453E-2"/>
    <n v="8.094246522345519E-2"/>
    <n v="8.148411946379723E-2"/>
    <n v="1.2065452294974077"/>
    <n v="30.641153719468932"/>
    <n v="51.986040938723463"/>
    <s v="R-All-WH-WHConvert-All-All-N"/>
    <s v=""/>
    <n v="1.2065452294974077"/>
    <n v="9.6638042947525451E-3"/>
    <n v="2.4513693551532451E-2"/>
    <n v="4.5956254639226791E-2"/>
    <n v="7.5424967636306559E-2"/>
    <n v="0.11330944110645809"/>
    <n v="0.16077158139084385"/>
    <n v="0.21688895582318324"/>
    <n v="0.27960141837787744"/>
    <n v="0.34652445896734302"/>
    <n v="0.41805596074633644"/>
    <n v="0.49372133630824144"/>
    <n v="0.57145527142963726"/>
    <n v="0.64828342670297523"/>
    <n v="0.72600959746108962"/>
    <n v="0.80449256175954553"/>
    <n v="0.88383918509805659"/>
    <n v="0.96371294906882288"/>
    <n v="1.0441186448101554"/>
    <n v="1.1250611100336105"/>
    <n v="1.2065452294974077"/>
    <n v="9.2644163814463252E-3"/>
    <n v="1.4450501343473686E-2"/>
    <n v="2.104317317438812E-2"/>
    <n v="2.9069325083773547E-2"/>
    <n v="3.7485085556845314E-2"/>
    <n v="4.7062752371079548E-2"/>
    <n v="5.5717986519033154E-2"/>
    <n v="6.231307464138796E-2"/>
    <n v="6.6523652676159353E-2"/>
    <n v="7.1132113865687199E-2"/>
    <n v="7.5265987648598778E-2"/>
    <n v="7.7334547208089563E-2"/>
    <n v="7.6428767360031791E-2"/>
    <n v="7.732678284480822E-2"/>
    <n v="7.8083576385149747E-2"/>
    <n v="7.894723542520482E-2"/>
    <n v="7.9474376057460036E-2"/>
    <n v="8.000630782802623E-2"/>
    <n v="8.0543077310148967E-2"/>
    <n v="8.1084731550491007E-2"/>
    <n v="1.1985574712312834"/>
    <n v="1.1985574712312834"/>
    <n v="9.2644163814463252E-3"/>
    <n v="2.3714917724920011E-2"/>
    <n v="4.4758090899308128E-2"/>
    <n v="7.3827415983081679E-2"/>
    <n v="0.111312501539927"/>
    <n v="0.15837525391100654"/>
    <n v="0.21409324043003969"/>
    <n v="0.27640631507142766"/>
    <n v="0.34292996774758699"/>
    <n v="0.41406208161327418"/>
    <n v="0.48932806926187294"/>
    <n v="0.56666261646996252"/>
    <n v="0.64309138382999431"/>
    <n v="0.72041816667480252"/>
    <n v="0.79850174305995225"/>
    <n v="0.87744897848515713"/>
    <n v="0.95692335454261712"/>
    <n v="1.0369296623706434"/>
    <n v="1.1174727396807924"/>
    <n v="1.1985574712312834"/>
  </r>
  <r>
    <x v="74"/>
    <s v="Under $55"/>
    <n v="54.652609874035782"/>
    <s v="Water Heating"/>
    <s v="Rural"/>
    <s v="SC-New"/>
    <s v="M_Input"/>
    <x v="4"/>
    <s v="Manufactured"/>
    <s v="Manufactured Tier1_indor2_efaf"/>
    <n v="5.1730800511598312E-4"/>
    <n v="8.1875444748896709E-4"/>
    <n v="1.2161200731929248E-3"/>
    <n v="1.6851653656842799E-3"/>
    <n v="2.1938160545326955E-3"/>
    <n v="2.6950140544036113E-3"/>
    <n v="3.1476492341871612E-3"/>
    <n v="3.5513915848236796E-3"/>
    <n v="3.8914797347750323E-3"/>
    <n v="4.1563813241062356E-3"/>
    <n v="4.3499666603131221E-3"/>
    <n v="4.4825766414372196E-3"/>
    <n v="4.569689564380662E-3"/>
    <n v="4.6272561889139597E-3"/>
    <n v="4.6632924994760294E-3"/>
    <n v="4.6840344339322704E-3"/>
    <n v="4.6844992983166682E-3"/>
    <n v="4.6849642478280296E-3"/>
    <n v="4.6854292824773155E-3"/>
    <n v="4.6858944022754841E-3"/>
    <n v="6.9990683097661321E-2"/>
    <n v="32.190531373938036"/>
    <n v="54.652609874035782"/>
    <s v="R-All-WH-WHConvert-All-All-N"/>
    <s v=""/>
    <n v="6.9990683097661321E-2"/>
    <n v="5.1730800511598312E-4"/>
    <n v="1.3360624526049503E-3"/>
    <n v="2.5521825257978749E-3"/>
    <n v="4.2373478914821544E-3"/>
    <n v="6.4311639460148499E-3"/>
    <n v="9.1261780004184608E-3"/>
    <n v="1.2273827234605622E-2"/>
    <n v="1.5825218819429301E-2"/>
    <n v="1.9716698554204333E-2"/>
    <n v="2.3873079878310569E-2"/>
    <n v="2.8223046538623689E-2"/>
    <n v="3.2705623180060907E-2"/>
    <n v="3.7275312744441569E-2"/>
    <n v="4.1902568933355526E-2"/>
    <n v="4.6565861432831555E-2"/>
    <n v="5.1249895866763824E-2"/>
    <n v="5.5934395165080489E-2"/>
    <n v="6.0619359412908518E-2"/>
    <n v="6.5304788695385835E-2"/>
    <n v="6.9990683097661321E-2"/>
    <n v="4.9413984515823668E-4"/>
    <n v="7.9558628753122066E-4"/>
    <n v="1.1929519132351783E-3"/>
    <n v="1.6619972057265334E-3"/>
    <n v="2.1706478945749492E-3"/>
    <n v="2.671845894445865E-3"/>
    <n v="3.1244810742294148E-3"/>
    <n v="3.5282234248659333E-3"/>
    <n v="3.8683115748172859E-3"/>
    <n v="4.1332131641484892E-3"/>
    <n v="4.3267985003553758E-3"/>
    <n v="4.4594084814794733E-3"/>
    <n v="4.5465214044229157E-3"/>
    <n v="4.6040880289562134E-3"/>
    <n v="4.6401243395182831E-3"/>
    <n v="4.6608662739745241E-3"/>
    <n v="4.6613311383589219E-3"/>
    <n v="4.6617960878702833E-3"/>
    <n v="4.6622611225195692E-3"/>
    <n v="4.6627262423177378E-3"/>
    <n v="6.9527319898506398E-2"/>
    <n v="6.9527319898506398E-2"/>
    <n v="4.9413984515823668E-4"/>
    <n v="1.2897261326894572E-3"/>
    <n v="2.4826780459246355E-3"/>
    <n v="4.1446752516511691E-3"/>
    <n v="6.3153231462261183E-3"/>
    <n v="8.9871690406719829E-3"/>
    <n v="1.2111650114901397E-2"/>
    <n v="1.563987353976733E-2"/>
    <n v="1.9508185114584617E-2"/>
    <n v="2.3641398278733107E-2"/>
    <n v="2.7968196779088482E-2"/>
    <n v="3.2427605260567954E-2"/>
    <n v="3.6974126664990871E-2"/>
    <n v="4.1578214693947083E-2"/>
    <n v="4.6218339033465367E-2"/>
    <n v="5.087920530743989E-2"/>
    <n v="5.5540536445798809E-2"/>
    <n v="6.0202332533669092E-2"/>
    <n v="6.4864593656188657E-2"/>
    <n v="6.9527319898506398E-2"/>
  </r>
  <r>
    <x v="74"/>
    <s v="Under $60"/>
    <n v="55.463488241390039"/>
    <s v="Water Heating"/>
    <s v="Rural"/>
    <s v="SC-New"/>
    <s v="M_Input"/>
    <x v="4"/>
    <s v="Single Family"/>
    <s v="Single Family Tier1_indor2_efaf"/>
    <n v="1.0638940203616415E-3"/>
    <n v="1.6348332293835289E-3"/>
    <n v="2.3606244318114438E-3"/>
    <n v="3.2442283172446369E-3"/>
    <n v="4.1707244435122883E-3"/>
    <n v="5.2251355368963803E-3"/>
    <n v="6.1779954638961267E-3"/>
    <n v="6.9040526773003034E-3"/>
    <n v="7.3675977426625842E-3"/>
    <n v="7.8749460035612111E-3"/>
    <n v="8.3300466517559884E-3"/>
    <n v="8.557775616352176E-3"/>
    <n v="8.458057768730199E-3"/>
    <n v="8.5569208329340733E-3"/>
    <n v="8.6402366884357068E-3"/>
    <n v="8.7353174310004986E-3"/>
    <n v="8.7933506598864043E-3"/>
    <n v="8.8519113480672509E-3"/>
    <n v="8.9110046228196276E-3"/>
    <n v="8.9706356635388933E-3"/>
    <n v="0.13282928915015096"/>
    <n v="32.657399784125587"/>
    <n v="55.463488241390039"/>
    <s v="R-All-WH-WHConvert-All-All-N"/>
    <s v=""/>
    <n v="0.13282928915015096"/>
    <n v="1.0638940203616415E-3"/>
    <n v="2.6987272497451704E-3"/>
    <n v="5.0593516815566142E-3"/>
    <n v="8.3035799988012519E-3"/>
    <n v="1.247430444231354E-2"/>
    <n v="1.7699439979209919E-2"/>
    <n v="2.3877435443106047E-2"/>
    <n v="3.0781488120406351E-2"/>
    <n v="3.8149085863068935E-2"/>
    <n v="4.602403186663015E-2"/>
    <n v="5.435407851838614E-2"/>
    <n v="6.2911854134738321E-2"/>
    <n v="7.1369911903468516E-2"/>
    <n v="7.9926832736402595E-2"/>
    <n v="8.8567069424838302E-2"/>
    <n v="9.7302386855838807E-2"/>
    <n v="0.10609573751572521"/>
    <n v="0.11494764886379245"/>
    <n v="0.12385865348661208"/>
    <n v="0.13282928915015096"/>
    <n v="1.0199251650525657E-3"/>
    <n v="1.590864374074453E-3"/>
    <n v="2.3166555765023679E-3"/>
    <n v="3.200259461935561E-3"/>
    <n v="4.1267555882032129E-3"/>
    <n v="5.1811666815873049E-3"/>
    <n v="6.1340266085870513E-3"/>
    <n v="6.860083821991228E-3"/>
    <n v="7.3236288873535088E-3"/>
    <n v="7.8309771482521356E-3"/>
    <n v="8.286077796446913E-3"/>
    <n v="8.5138067610431006E-3"/>
    <n v="8.4140889134211236E-3"/>
    <n v="8.5129519776249978E-3"/>
    <n v="8.5962678331266314E-3"/>
    <n v="8.6913485756914231E-3"/>
    <n v="8.7493818045773289E-3"/>
    <n v="8.8079424927581754E-3"/>
    <n v="8.8670357675105522E-3"/>
    <n v="8.9266668082298179E-3"/>
    <n v="0.13194991204396944"/>
    <n v="0.13194991204396947"/>
    <n v="1.0199251650525657E-3"/>
    <n v="2.6107895391270187E-3"/>
    <n v="4.9274451156293871E-3"/>
    <n v="8.1277045775649485E-3"/>
    <n v="1.2254460165768161E-2"/>
    <n v="1.7435626847355466E-2"/>
    <n v="2.3569653455942516E-2"/>
    <n v="3.0429737277933744E-2"/>
    <n v="3.7753366165287253E-2"/>
    <n v="4.5584343313539388E-2"/>
    <n v="5.38704211099863E-2"/>
    <n v="6.2384227871029402E-2"/>
    <n v="7.0798316784450532E-2"/>
    <n v="7.9311268762075532E-2"/>
    <n v="8.790753659520216E-2"/>
    <n v="9.6598885170893586E-2"/>
    <n v="0.10534826697547092"/>
    <n v="0.1141562094682291"/>
    <n v="0.12302324523573965"/>
    <n v="0.13194991204396947"/>
  </r>
  <r>
    <x v="74"/>
    <s v="Under $5"/>
    <n v="-1.3438170330103152"/>
    <s v="Water Heating"/>
    <s v="Rural"/>
    <s v="SC-New"/>
    <s v="M_Input"/>
    <x v="4"/>
    <s v="Manufactured"/>
    <s v="Manufactured Tier2_buffered"/>
    <n v="7.7040490899342744E-4"/>
    <n v="1.2193363322577607E-3"/>
    <n v="1.811116134000704E-3"/>
    <n v="2.5096454285446386E-3"/>
    <n v="3.2671573629749762E-3"/>
    <n v="4.0135703232609286E-3"/>
    <n v="4.6876607317597992E-3"/>
    <n v="5.2889371199517452E-3"/>
    <n v="5.7954160022073422E-3"/>
    <n v="6.1899227231601017E-3"/>
    <n v="6.4782211678932151E-3"/>
    <n v="6.6757115980222168E-3"/>
    <n v="6.805445185766229E-3"/>
    <n v="6.891176722289988E-3"/>
    <n v="6.9448440738184188E-3"/>
    <n v="6.9757341585823789E-3"/>
    <n v="6.9764264614275194E-3"/>
    <n v="6.9771188910486438E-3"/>
    <n v="6.977811447462073E-3"/>
    <n v="6.9785041306841301E-3"/>
    <n v="0.10423416090410623"/>
    <n v="-2.2136574670156008"/>
    <n v="-1.3438170330103152"/>
    <s v="R-All-WH-WHConvert-All-All-N"/>
    <s v=""/>
    <n v="0.10423416090410623"/>
    <n v="7.7040490899342744E-4"/>
    <n v="1.989741241251188E-3"/>
    <n v="3.800857375251892E-3"/>
    <n v="6.3105028037965302E-3"/>
    <n v="9.5776601667715063E-3"/>
    <n v="1.3591230490032434E-2"/>
    <n v="1.8278891221792232E-2"/>
    <n v="2.3567828341743979E-2"/>
    <n v="2.9363244343951322E-2"/>
    <n v="3.5553167067111424E-2"/>
    <n v="4.2031388235004637E-2"/>
    <n v="4.8707099833026853E-2"/>
    <n v="5.5512545018793082E-2"/>
    <n v="6.2403721741083072E-2"/>
    <n v="6.9348565814901494E-2"/>
    <n v="7.6324299973483875E-2"/>
    <n v="8.330072643491139E-2"/>
    <n v="9.0277845325960032E-2"/>
    <n v="9.72556567734221E-2"/>
    <n v="0.10423416090410623"/>
    <n v="7.3590154931742354E-4"/>
    <n v="1.1848329725817569E-3"/>
    <n v="1.7766127743247002E-3"/>
    <n v="2.4751420688686348E-3"/>
    <n v="3.2326540032989724E-3"/>
    <n v="3.9790669635849244E-3"/>
    <n v="4.653157372083795E-3"/>
    <n v="5.254433760275741E-3"/>
    <n v="5.760912642531338E-3"/>
    <n v="6.1554193634840975E-3"/>
    <n v="6.4437178082172109E-3"/>
    <n v="6.6412082383462126E-3"/>
    <n v="6.7709418260902248E-3"/>
    <n v="6.8566733626139837E-3"/>
    <n v="6.9103407141424145E-3"/>
    <n v="6.9412307989063747E-3"/>
    <n v="6.9419231017515152E-3"/>
    <n v="6.9426155313726395E-3"/>
    <n v="6.9433080877860688E-3"/>
    <n v="6.9440007710081259E-3"/>
    <n v="0.10354409371058615"/>
    <n v="0.10354409371058615"/>
    <n v="7.3590154931742354E-4"/>
    <n v="1.9207345218991805E-3"/>
    <n v="3.6973472962238806E-3"/>
    <n v="6.172489365092515E-3"/>
    <n v="9.4051433683914869E-3"/>
    <n v="1.3384210331976412E-2"/>
    <n v="1.8037367704060208E-2"/>
    <n v="2.3291801464335949E-2"/>
    <n v="2.9052714106867286E-2"/>
    <n v="3.5208133470351385E-2"/>
    <n v="4.1651851278568595E-2"/>
    <n v="4.8293059516914809E-2"/>
    <n v="5.5064001343005035E-2"/>
    <n v="6.1920674705619017E-2"/>
    <n v="6.8831015419761429E-2"/>
    <n v="7.5772246218667808E-2"/>
    <n v="8.271416932041932E-2"/>
    <n v="8.965678485179196E-2"/>
    <n v="9.6600092939578025E-2"/>
    <n v="0.10354409371058615"/>
  </r>
  <r>
    <x v="74"/>
    <s v="Under $5"/>
    <n v="-0.76820845920120173"/>
    <s v="Water Heating"/>
    <s v="Rural"/>
    <s v="SC-New"/>
    <s v="M_Input"/>
    <x v="4"/>
    <s v="Single Family"/>
    <s v="Single Family Tier2_buffered"/>
    <n v="1.1034297597826649E-2"/>
    <n v="1.6955858413135846E-2"/>
    <n v="2.448348425574727E-2"/>
    <n v="3.3647882253915878E-2"/>
    <n v="4.3257141996719699E-2"/>
    <n v="5.4193086340964619E-2"/>
    <n v="6.4075781235691603E-2"/>
    <n v="7.1606166041338987E-2"/>
    <n v="7.6413876305066908E-2"/>
    <n v="8.1675896383525709E-2"/>
    <n v="8.6396024416050987E-2"/>
    <n v="8.8757941222524908E-2"/>
    <n v="8.7723706246656166E-2"/>
    <n v="8.8749075739275152E-2"/>
    <n v="8.9613195592030806E-2"/>
    <n v="9.0599336306427927E-2"/>
    <n v="9.1201234527335501E-2"/>
    <n v="9.1808603352193957E-2"/>
    <n v="9.2421495959134459E-2"/>
    <n v="9.3039966066843935E-2"/>
    <n v="1.3776540502524068"/>
    <n v="-1.826159445222808"/>
    <n v="-0.76820845920120173"/>
    <s v="R-All-WH-WHConvert-All-All-N"/>
    <s v=""/>
    <n v="1.3776540502524068"/>
    <n v="1.1034297597826649E-2"/>
    <n v="2.7990156010962497E-2"/>
    <n v="5.2473640266709767E-2"/>
    <n v="8.6121522520625646E-2"/>
    <n v="0.12937866451734534"/>
    <n v="0.18357175085830996"/>
    <n v="0.24764753209400156"/>
    <n v="0.31925369813534055"/>
    <n v="0.39566757444040745"/>
    <n v="0.47734347082393314"/>
    <n v="0.56373949523998412"/>
    <n v="0.65249743646250902"/>
    <n v="0.74022114270916517"/>
    <n v="0.82897021844844032"/>
    <n v="0.91858341404047117"/>
    <n v="1.0091827503468991"/>
    <n v="1.1003839848742345"/>
    <n v="1.1921925882264284"/>
    <n v="1.2846140841855629"/>
    <n v="1.3776540502524068"/>
    <n v="1.0578269623958346E-2"/>
    <n v="1.6499830439267543E-2"/>
    <n v="2.4027456281878967E-2"/>
    <n v="3.3191854280047575E-2"/>
    <n v="4.2801114022851396E-2"/>
    <n v="5.3737058367096316E-2"/>
    <n v="6.36197532618233E-2"/>
    <n v="7.1150138067470683E-2"/>
    <n v="7.5957848331198605E-2"/>
    <n v="8.1219868409657406E-2"/>
    <n v="8.5939996442182684E-2"/>
    <n v="8.8301913248656605E-2"/>
    <n v="8.7267678272787863E-2"/>
    <n v="8.8293047765406849E-2"/>
    <n v="8.9157167618162503E-2"/>
    <n v="9.0143308332559624E-2"/>
    <n v="9.0745206553467198E-2"/>
    <n v="9.1352575378325654E-2"/>
    <n v="9.1965467985266156E-2"/>
    <n v="9.2583938092975632E-2"/>
    <n v="1.3685334907750408"/>
    <n v="1.3685334907750411"/>
    <n v="1.0578269623958346E-2"/>
    <n v="2.7078100063225891E-2"/>
    <n v="5.1105556345104858E-2"/>
    <n v="8.4297410625152433E-2"/>
    <n v="0.12709852464800384"/>
    <n v="0.18083558301510017"/>
    <n v="0.24445533627692345"/>
    <n v="0.31560547434439412"/>
    <n v="0.39156332267559274"/>
    <n v="0.47278319108525013"/>
    <n v="0.55872318752743277"/>
    <n v="0.64702510077608943"/>
    <n v="0.73429277904887735"/>
    <n v="0.82258582681428416"/>
    <n v="0.91174299443244666"/>
    <n v="1.0018863027650062"/>
    <n v="1.0926315093184735"/>
    <n v="1.1839840846967993"/>
    <n v="1.2759495526820654"/>
    <n v="1.3685334907750411"/>
  </r>
  <r>
    <x v="74"/>
    <s v="Under $10"/>
    <n v="7.1173945627211817"/>
    <s v="Water Heating"/>
    <s v="Rural"/>
    <s v="SC-New"/>
    <s v="M_Input"/>
    <x v="4"/>
    <s v="Manufactured"/>
    <s v="Manufactured Tier2_indor2_gfac"/>
    <n v="1.3092561714077379E-5"/>
    <n v="2.0721877539902449E-5"/>
    <n v="3.0778814463613118E-5"/>
    <n v="4.2649893932533565E-5"/>
    <n v="5.5523347404730942E-5"/>
    <n v="6.820818057836584E-5"/>
    <n v="7.9663936079288274E-5"/>
    <n v="8.9882261699650792E-5"/>
    <n v="9.8489561504466674E-5"/>
    <n v="1.0519396269713403E-4"/>
    <n v="1.1009341899041295E-4"/>
    <n v="1.1344964844095205E-4"/>
    <n v="1.1565439166636373E-4"/>
    <n v="1.1711134685924601E-4"/>
    <n v="1.180233907775994E-4"/>
    <n v="1.1854834893454268E-4"/>
    <n v="1.1856011419930023E-4"/>
    <n v="1.1857188161853836E-4"/>
    <n v="1.185836511925344E-4"/>
    <n v="1.1859542292156574E-4"/>
    <n v="1.7713960132148185E-3"/>
    <n v="-0.92913972847037074"/>
    <n v="7.1173945627211817"/>
    <s v="R-All-WH-WHConvert-All-All-N"/>
    <s v=""/>
    <n v="1.7713960132148185E-3"/>
    <n v="1.3092561714077379E-5"/>
    <n v="3.3814439253979827E-5"/>
    <n v="6.4593253717592938E-5"/>
    <n v="1.072431476501265E-4"/>
    <n v="1.6276649505485744E-4"/>
    <n v="2.3097467563322328E-4"/>
    <n v="3.1063861171251155E-4"/>
    <n v="4.0052087341216233E-4"/>
    <n v="4.99010434916629E-4"/>
    <n v="6.0420439761376299E-4"/>
    <n v="7.142978166041759E-4"/>
    <n v="8.2774746504512794E-4"/>
    <n v="9.4340185671149164E-4"/>
    <n v="1.0605132035707376E-3"/>
    <n v="1.178536594348337E-3"/>
    <n v="1.2970849432828798E-3"/>
    <n v="1.4156450574821799E-3"/>
    <n v="1.5342169391007183E-3"/>
    <n v="1.6528005902932527E-3"/>
    <n v="1.7713960132148185E-3"/>
    <n v="1.2506198153010112E-5"/>
    <n v="2.0135513978835183E-5"/>
    <n v="3.0192450902545853E-5"/>
    <n v="4.2063530371466296E-5"/>
    <n v="5.4936983843663673E-5"/>
    <n v="6.7621817017298578E-5"/>
    <n v="7.9077572518221012E-5"/>
    <n v="8.9295898138583529E-5"/>
    <n v="9.7903197943399411E-5"/>
    <n v="1.0460759913606676E-4"/>
    <n v="1.0950705542934569E-4"/>
    <n v="1.1286328487988478E-4"/>
    <n v="1.1506802810529647E-4"/>
    <n v="1.1652498329817875E-4"/>
    <n v="1.1743702721653214E-4"/>
    <n v="1.1796198537347542E-4"/>
    <n v="1.1797375063823297E-4"/>
    <n v="1.179855180574711E-4"/>
    <n v="1.1799728763146714E-4"/>
    <n v="1.1800905936049848E-4"/>
    <n v="1.7596687419934732E-3"/>
    <n v="1.7596687419934734E-3"/>
    <n v="1.2506198153010112E-5"/>
    <n v="3.2641712131845295E-5"/>
    <n v="6.2834163034391151E-5"/>
    <n v="1.0489769340585745E-4"/>
    <n v="1.5983467724952114E-4"/>
    <n v="2.2745649426681971E-4"/>
    <n v="3.0653406678504073E-4"/>
    <n v="3.9582996492362429E-4"/>
    <n v="4.9373316286702368E-4"/>
    <n v="5.9834076200309045E-4"/>
    <n v="7.0784781743243614E-4"/>
    <n v="8.2071110231232095E-4"/>
    <n v="9.3577913041761743E-4"/>
    <n v="1.0523041137157961E-3"/>
    <n v="1.1697411409323283E-3"/>
    <n v="1.2877031263058038E-3"/>
    <n v="1.4056768769440367E-3"/>
    <n v="1.5236623950015079E-3"/>
    <n v="1.6416596826329751E-3"/>
    <n v="1.7596687419934734E-3"/>
  </r>
  <r>
    <x v="74"/>
    <s v="Under $10"/>
    <n v="7.2596142350428243"/>
    <s v="Water Heating"/>
    <s v="Rural"/>
    <s v="SC-New"/>
    <s v="M_Input"/>
    <x v="4"/>
    <s v="Single Family"/>
    <s v="Single Family Tier2_indor2_gfac"/>
    <n v="7.3216317607332647E-4"/>
    <n v="1.1250788769061628E-3"/>
    <n v="1.6245624549368642E-3"/>
    <n v="2.2326514325679155E-3"/>
    <n v="2.8702585000436502E-3"/>
    <n v="3.5958956032173541E-3"/>
    <n v="4.2516460230458105E-3"/>
    <n v="4.7513126676578853E-3"/>
    <n v="5.0703205959037817E-3"/>
    <n v="5.4194735255805072E-3"/>
    <n v="5.7326700748966258E-3"/>
    <n v="5.8893912884870137E-3"/>
    <n v="5.8207662801414619E-3"/>
    <n v="5.8888030335196252E-3"/>
    <n v="5.9461403248417498E-3"/>
    <n v="6.0115741153578253E-3"/>
    <n v="6.0515121095242484E-3"/>
    <n v="6.091813096869729E-3"/>
    <n v="6.1324806059441439E-3"/>
    <n v="6.173518201165084E-3"/>
    <n v="9.141203198668077E-2"/>
    <n v="-0.90966016110626191"/>
    <n v="7.2596142350428243"/>
    <s v="R-All-WH-WHConvert-All-All-N"/>
    <s v=""/>
    <n v="9.141203198668077E-2"/>
    <n v="7.3216317607332647E-4"/>
    <n v="1.8572420529794891E-3"/>
    <n v="3.4818045079163533E-3"/>
    <n v="5.7144559404842688E-3"/>
    <n v="8.5847144405279199E-3"/>
    <n v="1.2180610043745274E-2"/>
    <n v="1.6432256066791086E-2"/>
    <n v="2.118356873444897E-2"/>
    <n v="2.6253889330352751E-2"/>
    <n v="3.1673362855933258E-2"/>
    <n v="3.7406032930829884E-2"/>
    <n v="4.3295424219316897E-2"/>
    <n v="4.9116190499458361E-2"/>
    <n v="5.5004993532977983E-2"/>
    <n v="6.0951133857819736E-2"/>
    <n v="6.6962707973177563E-2"/>
    <n v="7.3014220082701808E-2"/>
    <n v="7.9106033179571544E-2"/>
    <n v="8.5238513785515682E-2"/>
    <n v="9.141203198668077E-2"/>
    <n v="7.0190416893983526E-4"/>
    <n v="1.0948198697726716E-3"/>
    <n v="1.594303447803373E-3"/>
    <n v="2.2023924254344243E-3"/>
    <n v="2.839999492910159E-3"/>
    <n v="3.5656365960838629E-3"/>
    <n v="4.2213870159123193E-3"/>
    <n v="4.7210536605243941E-3"/>
    <n v="5.0400615887702905E-3"/>
    <n v="5.389214518447016E-3"/>
    <n v="5.7024110677631346E-3"/>
    <n v="5.8591322813535225E-3"/>
    <n v="5.7905072730079707E-3"/>
    <n v="5.858544026386134E-3"/>
    <n v="5.9158813177082586E-3"/>
    <n v="5.9813151082243341E-3"/>
    <n v="6.0212531023907572E-3"/>
    <n v="6.0615540897362378E-3"/>
    <n v="6.1022215988106527E-3"/>
    <n v="6.1432591940315927E-3"/>
    <n v="9.0806851844010952E-2"/>
    <n v="9.0806851844010952E-2"/>
    <n v="7.0190416893983526E-4"/>
    <n v="1.7967240387125067E-3"/>
    <n v="3.3910274865158797E-3"/>
    <n v="5.593419911950304E-3"/>
    <n v="8.4334194048604622E-3"/>
    <n v="1.1999056000944325E-2"/>
    <n v="1.6220443016856646E-2"/>
    <n v="2.0941496677381041E-2"/>
    <n v="2.5981558266151332E-2"/>
    <n v="3.137077278459835E-2"/>
    <n v="3.7073183852361483E-2"/>
    <n v="4.2932316133715002E-2"/>
    <n v="4.8722823406722973E-2"/>
    <n v="5.458136743310911E-2"/>
    <n v="6.049724875081737E-2"/>
    <n v="6.6478563859041703E-2"/>
    <n v="7.2499816961432456E-2"/>
    <n v="7.8561371051168699E-2"/>
    <n v="8.4663592649979358E-2"/>
    <n v="9.0806851844010952E-2"/>
  </r>
  <r>
    <x v="74"/>
    <s v="Under $10"/>
    <n v="7.3061201052203186"/>
    <s v="Water Heating"/>
    <s v="Rural"/>
    <s v="SC-New"/>
    <s v="M_Input"/>
    <x v="4"/>
    <s v="Manufactured"/>
    <s v="Manufactured Tier2_indor2_gfnc"/>
    <n v="9.325896054460026E-5"/>
    <n v="1.4760295212707972E-4"/>
    <n v="2.192390080991833E-4"/>
    <n v="3.0379729057980026E-4"/>
    <n v="3.954955323490586E-4"/>
    <n v="4.858502224616052E-4"/>
    <n v="5.67450131906401E-4"/>
    <n v="6.4023576749646543E-4"/>
    <n v="7.0154598702590885E-4"/>
    <n v="7.4930176621997274E-4"/>
    <n v="7.8420083418874193E-4"/>
    <n v="8.0810742151228392E-4"/>
    <n v="8.2381191586258068E-4"/>
    <n v="8.3418987930591252E-4"/>
    <n v="8.406864129602246E-4"/>
    <n v="8.4442571571205364E-4"/>
    <n v="8.4450952027114476E-4"/>
    <n v="8.4459334017670672E-4"/>
    <n v="8.4467717543071526E-4"/>
    <n v="8.4476102603514623E-4"/>
    <n v="1.2617740860265585E-2"/>
    <n v="-0.90403309307873103"/>
    <n v="7.3061201052203186"/>
    <s v="R-All-WH-WHConvert-All-All-N"/>
    <s v=""/>
    <n v="1.2617740860265585E-2"/>
    <n v="9.325896054460026E-5"/>
    <n v="2.4086191267167997E-4"/>
    <n v="4.6010092077086327E-4"/>
    <n v="7.6389821135066358E-4"/>
    <n v="1.1593937436997221E-3"/>
    <n v="1.6452439661613274E-3"/>
    <n v="2.2126940980677283E-3"/>
    <n v="2.8529298655641938E-3"/>
    <n v="3.5544758525901028E-3"/>
    <n v="4.3037776188100752E-3"/>
    <n v="5.0879784529988172E-3"/>
    <n v="5.8960858745111012E-3"/>
    <n v="6.7198977903736822E-3"/>
    <n v="7.5540876696795949E-3"/>
    <n v="8.3947740826398193E-3"/>
    <n v="9.2391997983518725E-3"/>
    <n v="1.0083709318623017E-2"/>
    <n v="1.0928302658799724E-2"/>
    <n v="1.1772979834230439E-2"/>
    <n v="1.2617740860265585E-2"/>
    <n v="8.9082264081327795E-5"/>
    <n v="1.4342625566380726E-4"/>
    <n v="2.1506231163591084E-4"/>
    <n v="2.9962059411652779E-4"/>
    <n v="3.9131883588578613E-4"/>
    <n v="4.8167352599833273E-4"/>
    <n v="5.6327343544312848E-4"/>
    <n v="6.3605907103319291E-4"/>
    <n v="6.9736929056263633E-4"/>
    <n v="7.4512506975670022E-4"/>
    <n v="7.8002413772546941E-4"/>
    <n v="8.039307250490114E-4"/>
    <n v="8.1963521939930816E-4"/>
    <n v="8.3001318284264001E-4"/>
    <n v="8.3650971649695208E-4"/>
    <n v="8.4024901924878112E-4"/>
    <n v="8.4033282380787224E-4"/>
    <n v="8.404166437134342E-4"/>
    <n v="8.4050047896744274E-4"/>
    <n v="8.4058432957187371E-4"/>
    <n v="1.2534206931000135E-2"/>
    <n v="1.2534206931000135E-2"/>
    <n v="8.9082264081327795E-5"/>
    <n v="2.3250851974513504E-4"/>
    <n v="4.4757083138104587E-4"/>
    <n v="7.4719142549757372E-4"/>
    <n v="1.13851026138336E-3"/>
    <n v="1.6201837873816927E-3"/>
    <n v="2.1834572228248213E-3"/>
    <n v="2.8195162938580141E-3"/>
    <n v="3.5168855844206503E-3"/>
    <n v="4.2620106541773504E-3"/>
    <n v="5.0420347919028202E-3"/>
    <n v="5.8459655169518319E-3"/>
    <n v="6.6656007363511405E-3"/>
    <n v="7.49561391919378E-3"/>
    <n v="8.332123635690733E-3"/>
    <n v="9.1723726549395139E-3"/>
    <n v="1.0012705478747386E-2"/>
    <n v="1.0853122122460819E-2"/>
    <n v="1.1693622601428262E-2"/>
    <n v="1.2534206931000135E-2"/>
  </r>
  <r>
    <x v="74"/>
    <s v="Under $10"/>
    <n v="7.4217772245380846"/>
    <s v="Water Heating"/>
    <s v="Rural"/>
    <s v="SC-New"/>
    <s v="M_Input"/>
    <x v="4"/>
    <s v="Single Family"/>
    <s v="Single Family Tier2_indor2_gfnc"/>
    <n v="1.1644085070400502E-3"/>
    <n v="1.7892888609702473E-3"/>
    <n v="2.5836513014646646E-3"/>
    <n v="3.5507362378968802E-3"/>
    <n v="4.5647657845607377E-3"/>
    <n v="5.7187954374734356E-3"/>
    <n v="6.7616795817408443E-3"/>
    <n v="7.5563331653733931E-3"/>
    <n v="8.0636730010844714E-3"/>
    <n v="8.6189544668281385E-3"/>
    <n v="9.1170520744613768E-3"/>
    <n v="9.3662963963582931E-3"/>
    <n v="9.2571574146058776E-3"/>
    <n v="9.3653608547867966E-3"/>
    <n v="9.4565482184345816E-3"/>
    <n v="9.5606119911217282E-3"/>
    <n v="9.6241280783564143E-3"/>
    <n v="9.6882214581394104E-3"/>
    <n v="9.7528977421616966E-3"/>
    <n v="9.8181625991571025E-3"/>
    <n v="0.14537872317201614"/>
    <n v="-0.89072017697894035"/>
    <n v="7.4217772245380846"/>
    <s v="R-All-WH-WHConvert-All-All-N"/>
    <s v=""/>
    <n v="0.14537872317201614"/>
    <n v="1.1644085070400502E-3"/>
    <n v="2.9536973680102975E-3"/>
    <n v="5.5373486694749625E-3"/>
    <n v="9.0880849073718423E-3"/>
    <n v="1.365285069193258E-2"/>
    <n v="1.9371646129406016E-2"/>
    <n v="2.6133325711146863E-2"/>
    <n v="3.3689658876520256E-2"/>
    <n v="4.175333187760473E-2"/>
    <n v="5.0372286344432866E-2"/>
    <n v="5.9489338418894241E-2"/>
    <n v="6.8855634815252531E-2"/>
    <n v="7.811279222985841E-2"/>
    <n v="8.747815308464521E-2"/>
    <n v="9.6934701303079795E-2"/>
    <n v="0.10649531329420152"/>
    <n v="0.11611944137255793"/>
    <n v="0.12580766283069733"/>
    <n v="0.13556056057285903"/>
    <n v="0.14537872317201614"/>
    <n v="1.1162855660451401E-3"/>
    <n v="1.7411659199753373E-3"/>
    <n v="2.5355283604697543E-3"/>
    <n v="3.5026132969019699E-3"/>
    <n v="4.5166428435658278E-3"/>
    <n v="5.6706724964785257E-3"/>
    <n v="6.7135566407459345E-3"/>
    <n v="7.5082102243784832E-3"/>
    <n v="8.0155500600895616E-3"/>
    <n v="8.5708315258332286E-3"/>
    <n v="9.0689291334664669E-3"/>
    <n v="9.3181734553633832E-3"/>
    <n v="9.2090344736109678E-3"/>
    <n v="9.3172379137918867E-3"/>
    <n v="9.4084252774396717E-3"/>
    <n v="9.5124890501268183E-3"/>
    <n v="9.5760051373615044E-3"/>
    <n v="9.6400985171445006E-3"/>
    <n v="9.7047748011667868E-3"/>
    <n v="9.7700396581621926E-3"/>
    <n v="0.14441626435211793"/>
    <n v="0.14441626435211796"/>
    <n v="1.1162855660451401E-3"/>
    <n v="2.8574514860204773E-3"/>
    <n v="5.3929798464902312E-3"/>
    <n v="8.8955931433922011E-3"/>
    <n v="1.3412235986958029E-2"/>
    <n v="1.9082908483436554E-2"/>
    <n v="2.5796465124182488E-2"/>
    <n v="3.3304675348560971E-2"/>
    <n v="4.1320225408650532E-2"/>
    <n v="4.9891056934483757E-2"/>
    <n v="5.8959986067950221E-2"/>
    <n v="6.8278159523313606E-2"/>
    <n v="7.748719399692458E-2"/>
    <n v="8.6804431910716462E-2"/>
    <n v="9.6212857188156128E-2"/>
    <n v="0.10572534623828295"/>
    <n v="0.11530135137564446"/>
    <n v="0.12494144989278896"/>
    <n v="0.13464622469395576"/>
    <n v="0.14441626435211796"/>
  </r>
  <r>
    <x v="74"/>
    <s v="Under $5"/>
    <n v="2.4862871288153996"/>
    <s v="Water Heating"/>
    <s v="Rural"/>
    <s v="SC-New"/>
    <s v="M_Input"/>
    <x v="4"/>
    <s v="Manufactured"/>
    <s v="Manufactured Tier2_indor2_hp85"/>
    <n v="4.6171853104168128E-5"/>
    <n v="7.3077179753615467E-5"/>
    <n v="1.0854368542761036E-4"/>
    <n v="1.5040789423539187E-4"/>
    <n v="1.9580704649010597E-4"/>
    <n v="2.4054101580294203E-4"/>
    <n v="2.8094055500214529E-4"/>
    <n v="3.169762094307701E-4"/>
    <n v="3.4733046636615535E-4"/>
    <n v="3.709740155645073E-4"/>
    <n v="3.8825229778335923E-4"/>
    <n v="4.0008828042436948E-4"/>
    <n v="4.078634647281917E-4"/>
    <n v="4.1300152117689919E-4"/>
    <n v="4.1621790913384766E-4"/>
    <n v="4.1806921153268674E-4"/>
    <n v="4.1811070257836454E-4"/>
    <n v="4.1815220122197162E-4"/>
    <n v="4.1819370746448638E-4"/>
    <n v="4.1823522130688686E-4"/>
    <n v="6.2469544385284756E-3"/>
    <n v="-1.2113832791822865"/>
    <n v="2.4862871288153996"/>
    <s v="R-All-WH-WHConvert-All-All-N"/>
    <s v=""/>
    <n v="6.2469544385284756E-3"/>
    <n v="4.6171853104168128E-5"/>
    <n v="1.1924903285778359E-4"/>
    <n v="2.2779271828539394E-4"/>
    <n v="3.7820061252078581E-4"/>
    <n v="5.7400765901089172E-4"/>
    <n v="8.1454867481383373E-4"/>
    <n v="1.095489229815979E-3"/>
    <n v="1.4124654392467491E-3"/>
    <n v="1.7597959056129045E-3"/>
    <n v="2.1307699211774119E-3"/>
    <n v="2.5190222189607711E-3"/>
    <n v="2.9191104993851404E-3"/>
    <n v="3.3269739641133321E-3"/>
    <n v="3.7399754852902312E-3"/>
    <n v="4.1561933944240792E-3"/>
    <n v="4.5742626059567656E-3"/>
    <n v="4.9923733085351302E-3"/>
    <n v="5.4105255097571022E-3"/>
    <n v="5.8287192172215884E-3"/>
    <n v="6.2469544385284756E-3"/>
    <n v="4.4104000166104465E-5"/>
    <n v="7.1009326815551805E-5"/>
    <n v="1.064758324895467E-4"/>
    <n v="1.4834004129732819E-4"/>
    <n v="1.937391935520423E-4"/>
    <n v="2.3847316286487835E-4"/>
    <n v="2.7887270206408162E-4"/>
    <n v="3.1490835649270642E-4"/>
    <n v="3.4526261342809168E-4"/>
    <n v="3.6890616262644362E-4"/>
    <n v="3.8618444484529556E-4"/>
    <n v="3.9802042748630581E-4"/>
    <n v="4.0579561179012803E-4"/>
    <n v="4.1093366823883551E-4"/>
    <n v="4.1415005619578399E-4"/>
    <n v="4.1600135859462306E-4"/>
    <n v="4.1604284964030086E-4"/>
    <n v="4.1608434828390795E-4"/>
    <n v="4.161258545264227E-4"/>
    <n v="4.1616736836882319E-4"/>
    <n v="6.2055973797672023E-3"/>
    <n v="6.2055973797672014E-3"/>
    <n v="4.4104000166104465E-5"/>
    <n v="1.1511332698165626E-4"/>
    <n v="2.2158915947120296E-4"/>
    <n v="3.6992920076853116E-4"/>
    <n v="5.636683943205734E-4"/>
    <n v="8.0214155718545178E-4"/>
    <n v="1.0810142592495334E-3"/>
    <n v="1.3959226157422399E-3"/>
    <n v="1.7411852291703317E-3"/>
    <n v="2.1100913917967753E-3"/>
    <n v="2.4962758366420708E-3"/>
    <n v="2.8942962641283765E-3"/>
    <n v="3.3000918759185046E-3"/>
    <n v="3.71102554415734E-3"/>
    <n v="4.125175600353124E-3"/>
    <n v="4.5411769589477468E-3"/>
    <n v="4.9572198085880478E-3"/>
    <n v="5.3733041568719553E-3"/>
    <n v="5.7894300113983778E-3"/>
    <n v="6.2055973797672014E-3"/>
  </r>
  <r>
    <x v="74"/>
    <s v="Under $5"/>
    <n v="2.4791168578527598"/>
    <s v="Water Heating"/>
    <s v="Rural"/>
    <s v="SC-New"/>
    <s v="M_Input"/>
    <x v="4"/>
    <s v="Single Family"/>
    <s v="Single Family Tier2_indor2_hp85"/>
    <n v="1.8513217903348732E-3"/>
    <n v="2.8448344695954269E-3"/>
    <n v="4.1078108963558697E-3"/>
    <n v="5.6454030773618038E-3"/>
    <n v="7.2576336514532927E-3"/>
    <n v="9.0924538457516357E-3"/>
    <n v="1.0750561055896387E-2"/>
    <n v="1.2014000378309402E-2"/>
    <n v="1.2820632490045192E-2"/>
    <n v="1.3703488181226586E-2"/>
    <n v="1.4495425846702064E-2"/>
    <n v="1.4891705538455577E-2"/>
    <n v="1.4718182780873858E-2"/>
    <n v="1.4890218097848091E-2"/>
    <n v="1.5035199135262077E-2"/>
    <n v="1.5200652692836901E-2"/>
    <n v="1.530163848572955E-2"/>
    <n v="1.5403542130276171E-2"/>
    <n v="1.5506372548642591E-2"/>
    <n v="1.5610138753688467E-2"/>
    <n v="0.23114121584664585"/>
    <n v="-1.1865291976732208"/>
    <n v="2.4791168578527598"/>
    <s v="R-All-WH-WHConvert-All-All-N"/>
    <s v=""/>
    <n v="0.23114121584664585"/>
    <n v="1.8513217903348732E-3"/>
    <n v="4.6961562599303003E-3"/>
    <n v="8.8039671562861709E-3"/>
    <n v="1.4449370233647976E-2"/>
    <n v="2.1707003885101269E-2"/>
    <n v="3.0799457730852905E-2"/>
    <n v="4.1550018786749292E-2"/>
    <n v="5.3564019165058693E-2"/>
    <n v="6.6384651655103891E-2"/>
    <n v="8.008813983633048E-2"/>
    <n v="9.4583565683032542E-2"/>
    <n v="0.10947527122148812"/>
    <n v="0.12419345400236198"/>
    <n v="0.13908367210021008"/>
    <n v="0.15411887123547216"/>
    <n v="0.16931952392830907"/>
    <n v="0.18462116241403861"/>
    <n v="0.20002470454431479"/>
    <n v="0.21553107709295738"/>
    <n v="0.23114121584664585"/>
    <n v="1.7748099401205977E-3"/>
    <n v="2.7683226193811515E-3"/>
    <n v="4.0312990461415944E-3"/>
    <n v="5.5688912271475285E-3"/>
    <n v="7.1811218012390174E-3"/>
    <n v="9.0159419955373604E-3"/>
    <n v="1.0674049205682112E-2"/>
    <n v="1.1937488528095126E-2"/>
    <n v="1.2744120639830917E-2"/>
    <n v="1.362697633101231E-2"/>
    <n v="1.4418913996487788E-2"/>
    <n v="1.4815193688241302E-2"/>
    <n v="1.4641670930659583E-2"/>
    <n v="1.4813706247633816E-2"/>
    <n v="1.4958687285047801E-2"/>
    <n v="1.5124140842622626E-2"/>
    <n v="1.5225126635515274E-2"/>
    <n v="1.5327030280061896E-2"/>
    <n v="1.5429860698428315E-2"/>
    <n v="1.5533626903474191E-2"/>
    <n v="0.22961097884236034"/>
    <n v="0.22961097884236026"/>
    <n v="1.7748099401205977E-3"/>
    <n v="4.5431325595017488E-3"/>
    <n v="8.5744316056433432E-3"/>
    <n v="1.4143322832790871E-2"/>
    <n v="2.1324444634029889E-2"/>
    <n v="3.0340386629567249E-2"/>
    <n v="4.1014435835249358E-2"/>
    <n v="5.2951924363344484E-2"/>
    <n v="6.5696045003175399E-2"/>
    <n v="7.9323021334187713E-2"/>
    <n v="9.3741935330675499E-2"/>
    <n v="0.1085571290189168"/>
    <n v="0.12319879994957639"/>
    <n v="0.1380125061972102"/>
    <n v="0.15297119348225799"/>
    <n v="0.16809533432488061"/>
    <n v="0.18332046096039589"/>
    <n v="0.19864749124045777"/>
    <n v="0.21407735193888608"/>
    <n v="0.22961097884236026"/>
  </r>
  <r>
    <x v="74"/>
    <s v="Under $10"/>
    <n v="6.0812514655542644"/>
    <s v="Water Heating"/>
    <s v="Rural"/>
    <s v="SC-New"/>
    <s v="M_Input"/>
    <x v="4"/>
    <s v="Manufactured"/>
    <s v="Manufactured Tier2_indor2_zonl"/>
    <n v="7.5350720294964612E-5"/>
    <n v="1.1925919713762676E-4"/>
    <n v="1.7713919478146644E-4"/>
    <n v="2.4546000229006454E-4"/>
    <n v="3.1954970398463792E-4"/>
    <n v="3.9255385224289243E-4"/>
    <n v="4.5848437427276995E-4"/>
    <n v="5.1729320118667577E-4"/>
    <n v="5.6683020198539905E-4"/>
    <n v="6.0541558122945659E-4"/>
    <n v="6.3361308518739598E-4"/>
    <n v="6.5292896179704229E-4"/>
    <n v="6.6561776890204031E-4"/>
    <n v="6.7400288295524585E-4"/>
    <n v="6.7925190661382293E-4"/>
    <n v="6.8227316220262487E-4"/>
    <n v="6.8234087402200031E-4"/>
    <n v="6.8240859824090908E-4"/>
    <n v="6.8247633486094843E-4"/>
    <n v="6.825440838837142E-4"/>
    <n v="1.0194793688071699E-2"/>
    <n v="0.87773151135480354"/>
    <n v="6.0812514655542644"/>
    <s v="R-All-WH-WHConvert-All-All-N"/>
    <s v=""/>
    <n v="1.0194793688071699E-2"/>
    <n v="7.5350720294964612E-5"/>
    <n v="1.9460991743259137E-4"/>
    <n v="3.7174911221405781E-4"/>
    <n v="6.172091145041224E-4"/>
    <n v="9.3675881848876027E-4"/>
    <n v="1.3293126707316528E-3"/>
    <n v="1.7877970450044228E-3"/>
    <n v="2.3050902461910984E-3"/>
    <n v="2.8719204481764977E-3"/>
    <n v="3.4773360294059544E-3"/>
    <n v="4.1109491145933505E-3"/>
    <n v="4.7638780763903932E-3"/>
    <n v="5.4294958452924336E-3"/>
    <n v="6.1034987282476798E-3"/>
    <n v="6.7827506348615025E-3"/>
    <n v="7.4650237970641277E-3"/>
    <n v="8.1473646710861283E-3"/>
    <n v="8.8297732693270372E-3"/>
    <n v="9.5122496041879848E-3"/>
    <n v="1.0194793688071699E-2"/>
    <n v="7.1976062405543884E-5"/>
    <n v="1.1588453924820603E-4"/>
    <n v="1.7376453689204571E-4"/>
    <n v="2.4208534440064381E-4"/>
    <n v="3.1617504609521719E-4"/>
    <n v="3.8917919435347171E-4"/>
    <n v="4.5510971638334922E-4"/>
    <n v="5.1391854329725498E-4"/>
    <n v="5.6345554409597827E-4"/>
    <n v="6.0204092334003581E-4"/>
    <n v="6.3023842729797519E-4"/>
    <n v="6.495543039076215E-4"/>
    <n v="6.6224311101261953E-4"/>
    <n v="6.7062822506582507E-4"/>
    <n v="6.7587724872440215E-4"/>
    <n v="6.7889850431320409E-4"/>
    <n v="6.7896621613257953E-4"/>
    <n v="6.790339403514883E-4"/>
    <n v="6.7910167697152765E-4"/>
    <n v="6.7916942599429342E-4"/>
    <n v="1.0127300530283285E-2"/>
    <n v="1.0127300530283283E-2"/>
    <n v="7.1976062405543884E-5"/>
    <n v="1.8786060165374991E-4"/>
    <n v="3.6162513854579563E-4"/>
    <n v="6.0371048294643949E-4"/>
    <n v="9.1988552904165668E-4"/>
    <n v="1.3090647233951285E-3"/>
    <n v="1.7641744397784778E-3"/>
    <n v="2.2780929830757326E-3"/>
    <n v="2.841548527171711E-3"/>
    <n v="3.4435894505117468E-3"/>
    <n v="4.073827877809722E-3"/>
    <n v="4.7233821817173434E-3"/>
    <n v="5.3856252927299633E-3"/>
    <n v="6.0562535177957882E-3"/>
    <n v="6.7321307665201904E-3"/>
    <n v="7.4110292708333943E-3"/>
    <n v="8.0899954869659736E-3"/>
    <n v="8.769029427317462E-3"/>
    <n v="9.4481311042889891E-3"/>
    <n v="1.0127300530283283E-2"/>
  </r>
  <r>
    <x v="74"/>
    <s v="Under $10"/>
    <n v="6.221342311421532"/>
    <s v="Water Heating"/>
    <s v="Rural"/>
    <s v="SC-New"/>
    <s v="M_Input"/>
    <x v="4"/>
    <s v="Single Family"/>
    <s v="Single Family Tier2_indor2_zonl"/>
    <n v="2.4877861053291444E-3"/>
    <n v="3.8228576481783528E-3"/>
    <n v="5.5200316469160562E-3"/>
    <n v="7.5862313122251239E-3"/>
    <n v="9.7527292391393471E-3"/>
    <n v="1.2218340679021481E-2"/>
    <n v="1.4446487130967061E-2"/>
    <n v="1.6144283163852854E-2"/>
    <n v="1.7228226630712617E-2"/>
    <n v="1.841459851538348E-2"/>
    <n v="1.9478795745028969E-2"/>
    <n v="2.0011312088819309E-2"/>
    <n v="1.9778134092684925E-2"/>
    <n v="2.0009313282293544E-2"/>
    <n v="2.0204137225001785E-2"/>
    <n v="2.0426471917847092E-2"/>
    <n v="2.0562175529021322E-2"/>
    <n v="2.0699112539274752E-2"/>
    <n v="2.0837294938116865E-2"/>
    <n v="2.0976734836930556E-2"/>
    <n v="0.31060505426674462"/>
    <n v="0.93142546597283427"/>
    <n v="6.221342311421532"/>
    <s v="R-All-WH-WHConvert-All-All-N"/>
    <s v=""/>
    <n v="0.31060505426674462"/>
    <n v="2.4877861053291444E-3"/>
    <n v="6.3106437535074972E-3"/>
    <n v="1.1830675400423554E-2"/>
    <n v="1.9416906712648677E-2"/>
    <n v="2.9169635951788023E-2"/>
    <n v="4.1387976630809502E-2"/>
    <n v="5.5834463761776559E-2"/>
    <n v="7.1978746925629417E-2"/>
    <n v="8.9206973556342037E-2"/>
    <n v="0.10762157207172551"/>
    <n v="0.12710036781675449"/>
    <n v="0.14711167990557381"/>
    <n v="0.16688981399825872"/>
    <n v="0.18689912728055227"/>
    <n v="0.20710326450555405"/>
    <n v="0.22752973642340113"/>
    <n v="0.24809191195242244"/>
    <n v="0.26879102449169717"/>
    <n v="0.28962831942981404"/>
    <n v="0.31060505426674462"/>
    <n v="2.3849703123914566E-3"/>
    <n v="3.7200418552406651E-3"/>
    <n v="5.4172158539783685E-3"/>
    <n v="7.4834155192874362E-3"/>
    <n v="9.6499134462016602E-3"/>
    <n v="1.2115524886083794E-2"/>
    <n v="1.4343671338029374E-2"/>
    <n v="1.6041467370915167E-2"/>
    <n v="1.712541083777493E-2"/>
    <n v="1.8311782722445793E-2"/>
    <n v="1.9375979952091282E-2"/>
    <n v="1.9908496295881623E-2"/>
    <n v="1.9675318299747238E-2"/>
    <n v="1.9906497489355857E-2"/>
    <n v="2.0101321432064098E-2"/>
    <n v="2.0323656124909405E-2"/>
    <n v="2.0459359736083635E-2"/>
    <n v="2.0596296746337065E-2"/>
    <n v="2.0734479145179178E-2"/>
    <n v="2.087391904399287E-2"/>
    <n v="0.30854873840799085"/>
    <n v="0.30854873840799091"/>
    <n v="2.3849703123914566E-3"/>
    <n v="6.1050121676321217E-3"/>
    <n v="1.152222802161049E-2"/>
    <n v="1.9005643540897926E-2"/>
    <n v="2.8655556987099588E-2"/>
    <n v="4.077108187318338E-2"/>
    <n v="5.5114753211212758E-2"/>
    <n v="7.1156220582127921E-2"/>
    <n v="8.8281631419902848E-2"/>
    <n v="0.10659341414234864"/>
    <n v="0.12596939409443991"/>
    <n v="0.14587789039032154"/>
    <n v="0.16555320869006879"/>
    <n v="0.18545970617942464"/>
    <n v="0.20556102761148876"/>
    <n v="0.22588468373639817"/>
    <n v="0.24634404347248179"/>
    <n v="0.26694034021881885"/>
    <n v="0.28767481936399802"/>
    <n v="0.30854873840799091"/>
  </r>
  <r>
    <x v="74"/>
    <s v="Under $10"/>
    <n v="7.8095987560003275"/>
    <s v="Water Heating"/>
    <s v="Rural"/>
    <s v="SC-New"/>
    <s v="M_Input"/>
    <x v="4"/>
    <s v="Manufactured"/>
    <s v="Manufactured Tier2_indor2_efaf"/>
    <n v="1.3139377135939397E-4"/>
    <n v="2.079597330969825E-4"/>
    <n v="3.0888871090803014E-4"/>
    <n v="4.2802398294966706E-4"/>
    <n v="5.5721883717845964E-4"/>
    <n v="6.8452074387534108E-4"/>
    <n v="7.9948792538718277E-4"/>
    <n v="9.0203656098338794E-4"/>
    <n v="9.8841733254467247E-4"/>
    <n v="1.0557010755316389E-3"/>
    <n v="1.1048708296289027E-3"/>
    <n v="1.1385531337252538E-3"/>
    <n v="1.1606794015704867E-3"/>
    <n v="1.1753010502344467E-3"/>
    <n v="1.184454101615446E-3"/>
    <n v="1.1897224542536079E-3"/>
    <n v="1.1898405275948907E-3"/>
    <n v="1.189958622558018E-3"/>
    <n v="1.1900767391457719E-3"/>
    <n v="1.1901948773609383E-3"/>
    <n v="1.7777300411502522E-2"/>
    <n v="1.9138773255808315"/>
    <n v="7.8095987560003275"/>
    <s v="R-All-WH-WHConvert-All-All-N"/>
    <s v=""/>
    <n v="1.7777300411502522E-2"/>
    <n v="1.3139377135939397E-4"/>
    <n v="3.3935350445637644E-4"/>
    <n v="6.4824221536440658E-4"/>
    <n v="1.0762661983140737E-3"/>
    <n v="1.6334850354925334E-3"/>
    <n v="2.3180057793678746E-3"/>
    <n v="3.1174937047550575E-3"/>
    <n v="4.0195302657384455E-3"/>
    <n v="5.0079475982831179E-3"/>
    <n v="6.0636486738147571E-3"/>
    <n v="7.16851950344366E-3"/>
    <n v="8.3070726371689135E-3"/>
    <n v="9.4677520387394E-3"/>
    <n v="1.0643053088973847E-2"/>
    <n v="1.1827507190589294E-2"/>
    <n v="1.3017229644842901E-2"/>
    <n v="1.4207070172437792E-2"/>
    <n v="1.5397028794995811E-2"/>
    <n v="1.6587105534141583E-2"/>
    <n v="1.7777300411502522E-2"/>
    <n v="1.2550916899059148E-4"/>
    <n v="2.0207513072818001E-4"/>
    <n v="3.0300410853922763E-4"/>
    <n v="4.2213938058086454E-4"/>
    <n v="5.5133423480965718E-4"/>
    <n v="6.7863614150653862E-4"/>
    <n v="7.9360332301838031E-4"/>
    <n v="8.9615195861458548E-4"/>
    <n v="9.8253273017587001E-4"/>
    <n v="1.0498164731628365E-3"/>
    <n v="1.0989862272601002E-3"/>
    <n v="1.1326685313564513E-3"/>
    <n v="1.1547947992016842E-3"/>
    <n v="1.1694164478656443E-3"/>
    <n v="1.1785694992466436E-3"/>
    <n v="1.1838378518848054E-3"/>
    <n v="1.1839559252260882E-3"/>
    <n v="1.1840740201892156E-3"/>
    <n v="1.1841921367769695E-3"/>
    <n v="1.1843102749921359E-3"/>
    <n v="1.7659608364126472E-2"/>
    <n v="1.7659608364126472E-2"/>
    <n v="1.2550916899059148E-4"/>
    <n v="3.2758429971877152E-4"/>
    <n v="6.3058840825799909E-4"/>
    <n v="1.0527277888388636E-3"/>
    <n v="1.6040620236485209E-3"/>
    <n v="2.2826981651550594E-3"/>
    <n v="3.0763014881734396E-3"/>
    <n v="3.9724534467880249E-3"/>
    <n v="4.9549861769638947E-3"/>
    <n v="6.0048026501267312E-3"/>
    <n v="7.1037888773868314E-3"/>
    <n v="8.2364574087432831E-3"/>
    <n v="9.3912522079449678E-3"/>
    <n v="1.0560668655810613E-2"/>
    <n v="1.1739238155057256E-2"/>
    <n v="1.2923076006942062E-2"/>
    <n v="1.4107031932168151E-2"/>
    <n v="1.5291105952357366E-2"/>
    <n v="1.6475298089134335E-2"/>
    <n v="1.7659608364126472E-2"/>
  </r>
  <r>
    <x v="74"/>
    <s v="Under $10"/>
    <n v="7.980756349888396"/>
    <s v="Water Heating"/>
    <s v="Rural"/>
    <s v="SC-New"/>
    <s v="M_Input"/>
    <x v="4"/>
    <s v="Single Family"/>
    <s v="Single Family Tier2_indor2_efaf"/>
    <n v="2.7094529057037985E-4"/>
    <n v="4.1634820376080693E-4"/>
    <n v="6.0118776904796874E-4"/>
    <n v="8.2621799471502635E-4"/>
    <n v="1.0621717244470431E-3"/>
    <n v="1.3307019676948373E-3"/>
    <n v="1.5733698508229503E-3"/>
    <n v="1.7582771619756579E-3"/>
    <n v="1.8763296653484622E-3"/>
    <n v="2.0055376685317377E-3"/>
    <n v="2.1214396051945526E-3"/>
    <n v="2.1794360684727577E-3"/>
    <n v="2.1540406055019202E-3"/>
    <n v="2.1792183780476215E-3"/>
    <n v="2.2004366932613269E-3"/>
    <n v="2.2246512098661932E-3"/>
    <n v="2.2394307177516538E-3"/>
    <n v="2.2543445553816158E-3"/>
    <n v="2.2693940285359953E-3"/>
    <n v="2.2845804562679648E-3"/>
    <n v="3.3828059615196471E-2"/>
    <n v="1.9851761637305638"/>
    <n v="7.980756349888396"/>
    <s v="R-All-WH-WHConvert-All-All-N"/>
    <s v=""/>
    <n v="3.3828059615196471E-2"/>
    <n v="2.7094529057037985E-4"/>
    <n v="6.8729349433118672E-4"/>
    <n v="1.2884812633791555E-3"/>
    <n v="2.1146992580941817E-3"/>
    <n v="3.1768709825412246E-3"/>
    <n v="4.5075729502360622E-3"/>
    <n v="6.0809428010590123E-3"/>
    <n v="7.8392199630346708E-3"/>
    <n v="9.7155496283831324E-3"/>
    <n v="1.1721087296914869E-2"/>
    <n v="1.3842526902109423E-2"/>
    <n v="1.6021962970582181E-2"/>
    <n v="1.81760035760841E-2"/>
    <n v="2.0355221954131721E-2"/>
    <n v="2.2555658647393048E-2"/>
    <n v="2.4780309857259243E-2"/>
    <n v="2.7019740575010897E-2"/>
    <n v="2.9274085130392515E-2"/>
    <n v="3.1543479158928509E-2"/>
    <n v="3.3828059615196471E-2"/>
    <n v="2.5974760165610716E-4"/>
    <n v="4.0515051484653423E-4"/>
    <n v="5.899900801336961E-4"/>
    <n v="8.1502030580075371E-4"/>
    <n v="1.0509740355327704E-3"/>
    <n v="1.3195042787805646E-3"/>
    <n v="1.5621721619086776E-3"/>
    <n v="1.7470794730613851E-3"/>
    <n v="1.8651319764341895E-3"/>
    <n v="1.9943399796174652E-3"/>
    <n v="2.1102419162802801E-3"/>
    <n v="2.1682383795584852E-3"/>
    <n v="2.1428429165876476E-3"/>
    <n v="2.168020689133349E-3"/>
    <n v="2.1892390043470543E-3"/>
    <n v="2.2134535209519207E-3"/>
    <n v="2.2282330288373813E-3"/>
    <n v="2.2431468664673433E-3"/>
    <n v="2.2581963396217227E-3"/>
    <n v="2.2733827673536923E-3"/>
    <n v="3.3604105836911015E-2"/>
    <n v="3.3604105836911015E-2"/>
    <n v="2.5974760165610716E-4"/>
    <n v="6.6489811650264144E-4"/>
    <n v="1.2548881966363374E-3"/>
    <n v="2.0699085024370911E-3"/>
    <n v="3.1208825379698615E-3"/>
    <n v="4.4403868167504261E-3"/>
    <n v="6.0025589786591033E-3"/>
    <n v="7.7496384517204888E-3"/>
    <n v="9.6147704281546783E-3"/>
    <n v="1.1609110407772143E-2"/>
    <n v="1.3719352324052423E-2"/>
    <n v="1.5887590703610909E-2"/>
    <n v="1.8030433620198558E-2"/>
    <n v="2.0198454309331905E-2"/>
    <n v="2.2387693313678958E-2"/>
    <n v="2.4601146834630879E-2"/>
    <n v="2.6829379863468259E-2"/>
    <n v="2.9072526729935603E-2"/>
    <n v="3.1330723069557323E-2"/>
    <n v="3.3604105836911015E-2"/>
  </r>
  <r>
    <x v="74"/>
    <s v="Under $45"/>
    <n v="42.160777585571608"/>
    <s v="Water Heating"/>
    <s v="Rural"/>
    <s v="SC-NR"/>
    <s v="M_Input"/>
    <x v="4"/>
    <s v="Manufactured"/>
    <s v="Manufactured Tier1_indor2_hp85"/>
    <n v="6.9402124108034454E-3"/>
    <n v="1.1025974556036867E-2"/>
    <n v="1.6146017341078459E-2"/>
    <n v="2.2019015192183872E-2"/>
    <n v="2.8224712098268427E-2"/>
    <n v="3.4295253777800051E-2"/>
    <n v="3.9812548311371487E-2"/>
    <n v="4.44803835127104E-2"/>
    <n v="4.8154687493188471E-2"/>
    <n v="5.0833083971253558E-2"/>
    <n v="5.2617442869406165E-2"/>
    <n v="5.3667036328462071E-2"/>
    <n v="5.4156623331488719E-2"/>
    <n v="5.7388832792785609E-2"/>
    <n v="5.7006958329636162E-2"/>
    <n v="5.6449805750953361E-2"/>
    <n v="5.5614387953442021E-2"/>
    <n v="5.4759951342579771E-2"/>
    <n v="5.3900263910712953E-2"/>
    <n v="5.3058555426353106E-2"/>
    <n v="0.68947349781254963"/>
    <n v="25.116451043128688"/>
    <n v="42.160777585571608"/>
    <s v="R-All-WH-WHConvert-All-All-N"/>
    <s v=""/>
    <n v="0.68947349781254963"/>
    <n v="6.9402124108034454E-3"/>
    <n v="1.7966186966840311E-2"/>
    <n v="3.4112204307918767E-2"/>
    <n v="5.6131219500102636E-2"/>
    <n v="8.435593159837107E-2"/>
    <n v="0.11865118537617111"/>
    <n v="0.1584637336875426"/>
    <n v="0.20294411720025302"/>
    <n v="0.25109880469344148"/>
    <n v="0.30193188866469506"/>
    <n v="0.35454933153410123"/>
    <n v="0.40821636786256332"/>
    <n v="0.46237299119405206"/>
    <n v="0.51976182398683768"/>
    <n v="0.57676878231647388"/>
    <n v="0.63321858806742726"/>
    <n v="0.68883297602086924"/>
    <n v="0.68947349781254963"/>
    <n v="0.68947349781254963"/>
    <n v="0.68947349781254963"/>
    <n v="6.7119844299212035E-3"/>
    <n v="1.0797746575154626E-2"/>
    <n v="1.5917789360196218E-2"/>
    <n v="2.1790787211301631E-2"/>
    <n v="2.7996484117386186E-2"/>
    <n v="3.406702579691781E-2"/>
    <n v="3.9584320330489246E-2"/>
    <n v="4.4252155531828159E-2"/>
    <n v="4.792645951230623E-2"/>
    <n v="5.0604855990371317E-2"/>
    <n v="5.2389214888523924E-2"/>
    <n v="5.343880834757983E-2"/>
    <n v="5.3928395350606478E-2"/>
    <n v="5.7160604811903368E-2"/>
    <n v="5.6778730348753921E-2"/>
    <n v="5.622157777007112E-2"/>
    <n v="5.538615997255978E-2"/>
    <n v="5.453172336169753E-2"/>
    <n v="5.3672035929830712E-2"/>
    <n v="5.2830327445470865E-2"/>
    <n v="0.68490893819490484"/>
    <n v="0.68490893819490484"/>
    <n v="6.7119844299212035E-3"/>
    <n v="1.7509731005075829E-2"/>
    <n v="3.3427520365272051E-2"/>
    <n v="5.5218307576573686E-2"/>
    <n v="8.3214791693959872E-2"/>
    <n v="0.11728181749087768"/>
    <n v="0.15686613782136694"/>
    <n v="0.20111829335319509"/>
    <n v="0.24904475286550132"/>
    <n v="0.29964960885587266"/>
    <n v="0.3520388237443966"/>
    <n v="0.4054776320919764"/>
    <n v="0.45940602744258285"/>
    <n v="0.51656663225448618"/>
    <n v="0.57334536260324009"/>
    <n v="0.62956694037331118"/>
    <n v="0.68490893819490484"/>
    <n v="0.68490893819490484"/>
    <n v="0.68490893819490484"/>
    <n v="0.68490893819490484"/>
  </r>
  <r>
    <x v="74"/>
    <s v="Under $45"/>
    <n v="42.248546414471456"/>
    <s v="Water Heating"/>
    <s v="Rural"/>
    <s v="SC-NR"/>
    <s v="M_Input"/>
    <x v="4"/>
    <s v="Single Family"/>
    <s v="Single Family Tier1_indor2_hp85"/>
    <n v="3.5672962503909951E-2"/>
    <n v="5.715607134095211E-2"/>
    <n v="8.4409196697340538E-2"/>
    <n v="0.11609171117060291"/>
    <n v="0.1500761953451627"/>
    <n v="0.18390573823645326"/>
    <n v="0.21530801896372817"/>
    <n v="0.24259828166351943"/>
    <n v="0.26487241728802757"/>
    <n v="0.28198343311239671"/>
    <n v="0.29436477712816661"/>
    <n v="0.30279080725240537"/>
    <n v="0.30815244662081387"/>
    <n v="0.36784042749386442"/>
    <n v="0.36423797966791643"/>
    <n v="0.3598600023925384"/>
    <n v="0.35437103014896126"/>
    <n v="0.34838222477982644"/>
    <n v="0.34334536990618836"/>
    <n v="0.33812828422880814"/>
    <n v="4.3534350376235933"/>
    <n v="25.217254776894624"/>
    <n v="42.248546414471456"/>
    <s v="R-All-WH-WHConvert-All-All-N"/>
    <s v=""/>
    <n v="4.3534350376235933"/>
    <n v="3.5672962503909951E-2"/>
    <n v="9.2829033844862061E-2"/>
    <n v="0.17723823054220261"/>
    <n v="0.29332994171280552"/>
    <n v="0.44340613705796822"/>
    <n v="0.62731187529442145"/>
    <n v="0.84261989425814965"/>
    <n v="1.085218175921669"/>
    <n v="1.3500905932096967"/>
    <n v="1.6320740263220934"/>
    <n v="1.92643880345026"/>
    <n v="2.2292296107026655"/>
    <n v="2.5373820573234793"/>
    <n v="2.9052224848173438"/>
    <n v="3.2694604644852601"/>
    <n v="3.6293204668777985"/>
    <n v="3.9836914970267596"/>
    <n v="4.3320737218065863"/>
    <n v="4.3534350376235933"/>
    <n v="4.3534350376235933"/>
    <n v="3.4231898138577424E-2"/>
    <n v="5.5715006975619583E-2"/>
    <n v="8.2968132332008004E-2"/>
    <n v="0.11465064680527037"/>
    <n v="0.14863513097983017"/>
    <n v="0.18246467387112073"/>
    <n v="0.21386695459839564"/>
    <n v="0.2411572172981869"/>
    <n v="0.26343135292269504"/>
    <n v="0.28054236874706417"/>
    <n v="0.29292371276283408"/>
    <n v="0.30134974288707284"/>
    <n v="0.30671138225548134"/>
    <n v="0.36639936312853189"/>
    <n v="0.3627969153025839"/>
    <n v="0.35841893802720587"/>
    <n v="0.35292996578362873"/>
    <n v="0.34694116041449391"/>
    <n v="0.34190430554085582"/>
    <n v="0.33668721986347561"/>
    <n v="4.3246137503169431"/>
    <n v="4.3246137503169431"/>
    <n v="3.4231898138577424E-2"/>
    <n v="8.9946905114197007E-2"/>
    <n v="0.17291503744620501"/>
    <n v="0.28756568425147538"/>
    <n v="0.43620081523130555"/>
    <n v="0.61866548910242625"/>
    <n v="0.83253244370082191"/>
    <n v="1.0736896609990088"/>
    <n v="1.3371210139217038"/>
    <n v="1.6176633826687681"/>
    <n v="1.9105870954316022"/>
    <n v="2.211936838318675"/>
    <n v="2.5186482205741565"/>
    <n v="2.8850475837026885"/>
    <n v="3.2478444990052724"/>
    <n v="3.6062634370324784"/>
    <n v="3.9591934028161071"/>
    <n v="4.306134563230601"/>
    <n v="4.3246137503169431"/>
    <n v="4.3246137503169431"/>
  </r>
  <r>
    <x v="74"/>
    <s v="Under $45"/>
    <n v="43.797916604382138"/>
    <s v="Water Heating"/>
    <s v="Rural"/>
    <s v="SC-NR"/>
    <s v="M_Input"/>
    <x v="4"/>
    <s v="Single Family"/>
    <s v="Single Family Tier1_buffered"/>
    <n v="0.24793517334067613"/>
    <n v="0.3972476480986909"/>
    <n v="0.58666304522391521"/>
    <n v="0.80686370046626632"/>
    <n v="1.0430635667876968"/>
    <n v="1.2781865560787784"/>
    <n v="1.496439523282052"/>
    <n v="1.6861130333597116"/>
    <n v="1.8409233235471569"/>
    <n v="1.9598487610962541"/>
    <n v="2.0459019077729277"/>
    <n v="2.1044647265799701"/>
    <n v="2.1417293352048037"/>
    <n v="2.5565743283138764"/>
    <n v="2.5315364995639027"/>
    <n v="2.5011085653957368"/>
    <n v="2.4629589644332635"/>
    <n v="2.4213354099797395"/>
    <n v="2.3863281271937802"/>
    <n v="2.350068199479264"/>
    <n v="30.257360054194379"/>
    <n v="28.175625772413337"/>
    <n v="43.797916604382138"/>
    <s v="R-All-WH-WHConvert-All-All-N"/>
    <s v=""/>
    <n v="30.257360054194379"/>
    <n v="0.24793517334067613"/>
    <n v="0.645182821439367"/>
    <n v="1.2318458666632823"/>
    <n v="2.0387095671295485"/>
    <n v="3.0817731339172454"/>
    <n v="4.3599596899960238"/>
    <n v="5.8563992132780758"/>
    <n v="7.5425122466377879"/>
    <n v="9.383435570184945"/>
    <n v="11.343284331281199"/>
    <n v="13.389186239054126"/>
    <n v="15.493650965634096"/>
    <n v="17.6353803008389"/>
    <n v="20.191954629152775"/>
    <n v="22.723491128716677"/>
    <n v="25.224599694112413"/>
    <n v="27.687558658545676"/>
    <n v="30.108894068525416"/>
    <n v="30.257360054194379"/>
    <n v="30.257360054194379"/>
    <n v="0.2379194494384454"/>
    <n v="0.38723192419646019"/>
    <n v="0.5766473213216845"/>
    <n v="0.79684797656403561"/>
    <n v="1.0330478428854661"/>
    <n v="1.2681708321765477"/>
    <n v="1.4864237993798213"/>
    <n v="1.6760973094574809"/>
    <n v="1.8309075996449262"/>
    <n v="1.9498330371940233"/>
    <n v="2.035886183870697"/>
    <n v="2.0944490026777394"/>
    <n v="2.131713611302573"/>
    <n v="2.5465586044116457"/>
    <n v="2.521520775661672"/>
    <n v="2.4910928414935061"/>
    <n v="2.4529432405310327"/>
    <n v="2.4113196860775088"/>
    <n v="2.3763124032915495"/>
    <n v="2.3400524755770333"/>
    <n v="30.057045576149765"/>
    <n v="30.057045576149765"/>
    <n v="0.2379194494384454"/>
    <n v="0.62515137363490558"/>
    <n v="1.2017986949565902"/>
    <n v="1.9986466715206257"/>
    <n v="3.0316945144060918"/>
    <n v="4.2998653465826395"/>
    <n v="5.7862891459624608"/>
    <n v="7.4623864554199422"/>
    <n v="9.2932940550648677"/>
    <n v="11.243127092258892"/>
    <n v="13.279013276129589"/>
    <n v="15.373462278807329"/>
    <n v="17.505175890109903"/>
    <n v="20.051734494521551"/>
    <n v="22.573255270183221"/>
    <n v="25.064348111676729"/>
    <n v="27.517291352207764"/>
    <n v="29.928611038285272"/>
    <n v="30.057045576149765"/>
    <n v="30.057045576149765"/>
  </r>
  <r>
    <x v="74"/>
    <s v="Under $45"/>
    <n v="42.523891039690042"/>
    <s v="Water Heating"/>
    <s v="Rural"/>
    <s v="SC-NR"/>
    <s v="M_Input"/>
    <x v="4"/>
    <s v="Manufactured"/>
    <s v="Manufactured Tier1_indor2_gfac"/>
    <n v="1.920047357707998E-3"/>
    <n v="3.0503955872473614E-3"/>
    <n v="4.4668831583580208E-3"/>
    <n v="6.0916798271582855E-3"/>
    <n v="7.8085194917075383E-3"/>
    <n v="9.4879677307120325E-3"/>
    <n v="1.1014357149916311E-2"/>
    <n v="1.2305739043443922E-2"/>
    <n v="1.3322255142886498E-2"/>
    <n v="1.4063248037080632E-2"/>
    <n v="1.4556900591902662E-2"/>
    <n v="1.4847276307866454E-2"/>
    <n v="1.4982723204285106E-2"/>
    <n v="1.5876931460225709E-2"/>
    <n v="1.5771283821429401E-2"/>
    <n v="1.5617144542511237E-2"/>
    <n v="1.5386021683476402E-2"/>
    <n v="1.5149637166705527E-2"/>
    <n v="1.4911799981860693E-2"/>
    <n v="1.467893677023337E-2"/>
    <n v="0.19074657796121011"/>
    <n v="21.787898336150612"/>
    <n v="42.523891039690042"/>
    <s v="R-All-WH-WHConvert-All-All-N"/>
    <s v=""/>
    <n v="0.19074657796121011"/>
    <n v="1.920047357707998E-3"/>
    <n v="4.970442944955359E-3"/>
    <n v="9.4373261033133798E-3"/>
    <n v="1.5529005930471665E-2"/>
    <n v="2.3337525422179203E-2"/>
    <n v="3.2825493152891239E-2"/>
    <n v="4.383985030280755E-2"/>
    <n v="5.6145589346251468E-2"/>
    <n v="6.9467844489137967E-2"/>
    <n v="8.3531092526218598E-2"/>
    <n v="9.8087993118121261E-2"/>
    <n v="0.11293526942598772"/>
    <n v="0.12791799263027281"/>
    <n v="0.14379492409049852"/>
    <n v="0.15956620791192791"/>
    <n v="0.17518335245443914"/>
    <n v="0.19056937413791555"/>
    <n v="0.19074657796121011"/>
    <n v="0.19074657796121011"/>
    <n v="0.19074657796121011"/>
    <n v="1.8569068505146094E-3"/>
    <n v="2.9872550800539729E-3"/>
    <n v="4.4037426511646322E-3"/>
    <n v="6.0285393199648969E-3"/>
    <n v="7.7453789845141497E-3"/>
    <n v="9.424827223518643E-3"/>
    <n v="1.0951216642722921E-2"/>
    <n v="1.2242598536250532E-2"/>
    <n v="1.3259114635693108E-2"/>
    <n v="1.4000107529887243E-2"/>
    <n v="1.4493760084709272E-2"/>
    <n v="1.4784135800673065E-2"/>
    <n v="1.4919582697091717E-2"/>
    <n v="1.5813790953032321E-2"/>
    <n v="1.5708143314236013E-2"/>
    <n v="1.5554004035317847E-2"/>
    <n v="1.5322881176283012E-2"/>
    <n v="1.5086496659512137E-2"/>
    <n v="1.4848659474667304E-2"/>
    <n v="1.4615796263039981E-2"/>
    <n v="0.18948376781734233"/>
    <n v="0.18948376781734233"/>
    <n v="1.8569068505146094E-3"/>
    <n v="4.8441619305685819E-3"/>
    <n v="9.2479045817332149E-3"/>
    <n v="1.5276443901698113E-2"/>
    <n v="2.3021822886212261E-2"/>
    <n v="3.2446650109730905E-2"/>
    <n v="4.3397866752453829E-2"/>
    <n v="5.5640465288704359E-2"/>
    <n v="6.8899579924397464E-2"/>
    <n v="8.2899687454284707E-2"/>
    <n v="9.7393447538993982E-2"/>
    <n v="0.11217758333966704"/>
    <n v="0.12709716603675875"/>
    <n v="0.14291095698979106"/>
    <n v="0.15861910030402707"/>
    <n v="0.17417310433934491"/>
    <n v="0.18948376781734233"/>
    <n v="0.18948376781734233"/>
    <n v="0.18948376781734233"/>
    <n v="0.18948376781734233"/>
  </r>
  <r>
    <x v="74"/>
    <s v="Under $45"/>
    <n v="42.99945604554857"/>
    <s v="Water Heating"/>
    <s v="Rural"/>
    <s v="SC-NR"/>
    <s v="M_Input"/>
    <x v="4"/>
    <s v="Manufactured"/>
    <s v="Manufactured Tier1_indor2_gfnc"/>
    <n v="1.3881217452998378E-2"/>
    <n v="2.2053208372314993E-2"/>
    <n v="3.2293878694909628E-2"/>
    <n v="4.4040545143516005E-2"/>
    <n v="5.6452647699147498E-2"/>
    <n v="6.8594424365794701E-2"/>
    <n v="7.9629643554983462E-2"/>
    <n v="8.8965847064213635E-2"/>
    <n v="9.631487466199129E-2"/>
    <n v="0.1016719735138206"/>
    <n v="0.10524089509911563"/>
    <n v="0.10734020188974351"/>
    <n v="0.10831943181080413"/>
    <n v="0.11478421987925849"/>
    <n v="0.11402042733964213"/>
    <n v="0.11290605855070479"/>
    <n v="0.11123512754385143"/>
    <n v="0.10952615673818576"/>
    <n v="0.10780668369082241"/>
    <n v="0.10612317059182205"/>
    <n v="1.3790257393732173"/>
    <n v="22.053201473560602"/>
    <n v="42.99945604554857"/>
    <s v="R-All-WH-WHConvert-All-All-N"/>
    <s v=""/>
    <n v="1.3790257393732173"/>
    <n v="1.3881217452998378E-2"/>
    <n v="3.5934425825313372E-2"/>
    <n v="6.8228304520222993E-2"/>
    <n v="0.112268849663739"/>
    <n v="0.1687214973628865"/>
    <n v="0.23731592172868121"/>
    <n v="0.31694556528366469"/>
    <n v="0.40591141234787831"/>
    <n v="0.5022262870098696"/>
    <n v="0.60389826052369022"/>
    <n v="0.70913915562280583"/>
    <n v="0.8164793575125493"/>
    <n v="0.92479878932335347"/>
    <n v="1.0395830092026119"/>
    <n v="1.1536034365422541"/>
    <n v="1.2665094950929587"/>
    <n v="1.3777446226368102"/>
    <n v="1.3790257393732173"/>
    <n v="1.3790257393732173"/>
    <n v="1.3790257393732173"/>
    <n v="1.3424735425653858E-2"/>
    <n v="2.1596726344970472E-2"/>
    <n v="3.1837396667565111E-2"/>
    <n v="4.3584063116171488E-2"/>
    <n v="5.5996165671802982E-2"/>
    <n v="6.8137942338450178E-2"/>
    <n v="7.9173161527638938E-2"/>
    <n v="8.8509365036869111E-2"/>
    <n v="9.5858392634646766E-2"/>
    <n v="0.10121549148647607"/>
    <n v="0.10478441307177111"/>
    <n v="0.10688371986239899"/>
    <n v="0.1078629497834596"/>
    <n v="0.11432773785191397"/>
    <n v="0.1135639453122976"/>
    <n v="0.11244957652336027"/>
    <n v="0.1107786455165069"/>
    <n v="0.10906967471084124"/>
    <n v="0.10735020166347789"/>
    <n v="0.10566668856447753"/>
    <n v="1.3698960988263269"/>
    <n v="1.3698960988263269"/>
    <n v="1.3424735425653858E-2"/>
    <n v="3.5021461770624332E-2"/>
    <n v="6.685885843818945E-2"/>
    <n v="0.11044292155436095"/>
    <n v="0.16643908722616393"/>
    <n v="0.23457702956461413"/>
    <n v="0.31375019109225305"/>
    <n v="0.40225955612912218"/>
    <n v="0.49811794876376891"/>
    <n v="0.59933344025024504"/>
    <n v="0.70411785332201615"/>
    <n v="0.81100157318441513"/>
    <n v="0.91886452296787469"/>
    <n v="1.0331922608197885"/>
    <n v="1.1467562061320862"/>
    <n v="1.2592057826554464"/>
    <n v="1.3698960988263269"/>
    <n v="1.3698960988263269"/>
    <n v="1.3698960988263269"/>
    <n v="1.3698960988263269"/>
  </r>
  <r>
    <x v="74"/>
    <s v="Under $45"/>
    <n v="42.908574089046361"/>
    <s v="Water Heating"/>
    <s v="Rural"/>
    <s v="SC-NR"/>
    <s v="M_Input"/>
    <x v="4"/>
    <s v="Single Family"/>
    <s v="Single Family Tier1_indor2_gfac"/>
    <n v="1.3759441547746257E-2"/>
    <n v="2.2045705417049338E-2"/>
    <n v="3.2557526107397872E-2"/>
    <n v="4.4777809352241855E-2"/>
    <n v="5.7885986826397812E-2"/>
    <n v="7.0934401797502877E-2"/>
    <n v="8.304659590208556E-2"/>
    <n v="9.357274086128993E-2"/>
    <n v="0.10216411218679732"/>
    <n v="0.10876401321918741"/>
    <n v="0.11353962946493236"/>
    <n v="0.11678963901940391"/>
    <n v="0.11885768042419688"/>
    <n v="0.14187997031211178"/>
    <n v="0.14049046782028757"/>
    <n v="0.13880183536058299"/>
    <n v="0.13668468030976763"/>
    <n v="0.1343747342993008"/>
    <n v="0.13243196573303134"/>
    <n v="0.13041968022633618"/>
    <n v="1.679166257232684"/>
    <n v="21.953191524773626"/>
    <n v="42.908574089046361"/>
    <s v="R-All-WH-WHConvert-All-All-N"/>
    <s v=""/>
    <n v="1.679166257232684"/>
    <n v="1.3759441547746257E-2"/>
    <n v="3.5805146964795594E-2"/>
    <n v="6.8362673072193458E-2"/>
    <n v="0.11314048242443531"/>
    <n v="0.17102646925083312"/>
    <n v="0.241960871048336"/>
    <n v="0.32500746695042154"/>
    <n v="0.41858020781171146"/>
    <n v="0.52074431999850879"/>
    <n v="0.62950833321769617"/>
    <n v="0.74304796268262852"/>
    <n v="0.85983760170203238"/>
    <n v="0.97869528212622925"/>
    <n v="1.120575252438341"/>
    <n v="1.2610657202586286"/>
    <n v="1.3998675556192115"/>
    <n v="1.5365522359289792"/>
    <n v="1.6709269702282801"/>
    <n v="1.679166257232684"/>
    <n v="1.679166257232684"/>
    <n v="1.320360767498731E-2"/>
    <n v="2.1489871544290391E-2"/>
    <n v="3.2001692234638925E-2"/>
    <n v="4.4221975479482908E-2"/>
    <n v="5.7330152953638865E-2"/>
    <n v="7.0378567924743937E-2"/>
    <n v="8.249076202932662E-2"/>
    <n v="9.301690698853099E-2"/>
    <n v="0.10160827831403837"/>
    <n v="0.10820817934642847"/>
    <n v="0.11298379559217342"/>
    <n v="0.11623380514664497"/>
    <n v="0.11830184655143794"/>
    <n v="0.14132413643935282"/>
    <n v="0.13993463394752861"/>
    <n v="0.13824600148782404"/>
    <n v="0.13612884643700868"/>
    <n v="0.13381890042654185"/>
    <n v="0.13187613186027239"/>
    <n v="0.12986384635357723"/>
    <n v="1.668049579777505"/>
    <n v="1.668049579777505"/>
    <n v="1.320360767498731E-2"/>
    <n v="3.4693479219277699E-2"/>
    <n v="6.6695171453916624E-2"/>
    <n v="0.11091714693339953"/>
    <n v="0.1682472998870384"/>
    <n v="0.23862586781178236"/>
    <n v="0.321116629841109"/>
    <n v="0.41413353682963999"/>
    <n v="0.51574181514367834"/>
    <n v="0.6239499944901068"/>
    <n v="0.73693379008228022"/>
    <n v="0.85316759522892516"/>
    <n v="0.9714694417803631"/>
    <n v="1.112793578219716"/>
    <n v="1.2527282121672447"/>
    <n v="1.3909742136550687"/>
    <n v="1.5271030600920774"/>
    <n v="1.6609219605186192"/>
    <n v="1.668049579777505"/>
    <n v="1.668049579777505"/>
  </r>
  <r>
    <x v="74"/>
    <s v="Under $45"/>
    <n v="43.415784741487812"/>
    <s v="Water Heating"/>
    <s v="Rural"/>
    <s v="SC-NR"/>
    <s v="M_Input"/>
    <x v="4"/>
    <s v="Single Family"/>
    <s v="Single Family Tier1_indor2_gfnc"/>
    <n v="2.2120550819540671E-2"/>
    <n v="3.5442074108766451E-2"/>
    <n v="5.2341543682430991E-2"/>
    <n v="7.1987646004878086E-2"/>
    <n v="9.3061183398270297E-2"/>
    <n v="0.11403864280177801"/>
    <n v="0.13351097416761373"/>
    <n v="0.15043347234429816"/>
    <n v="0.16424550572922569"/>
    <n v="0.17485592517716017"/>
    <n v="0.18253350871076868"/>
    <n v="0.18775843017754554"/>
    <n v="0.1910831446896058"/>
    <n v="0.22809523792613948"/>
    <n v="0.22586138560171057"/>
    <n v="0.22314663297088597"/>
    <n v="0.21974296024682261"/>
    <n v="0.21602934454973083"/>
    <n v="0.21290602659735303"/>
    <n v="0.20967094880296633"/>
    <n v="2.6995341634092376"/>
    <n v="22.235001953667496"/>
    <n v="43.415784741487812"/>
    <s v="R-All-WH-WHConvert-All-All-N"/>
    <s v=""/>
    <n v="2.6995341634092376"/>
    <n v="2.2120550819540671E-2"/>
    <n v="5.7562624928307118E-2"/>
    <n v="0.10990416861073811"/>
    <n v="0.18189181461561621"/>
    <n v="0.27495299801388651"/>
    <n v="0.38899164081566451"/>
    <n v="0.52250261498327821"/>
    <n v="0.67293608732757637"/>
    <n v="0.83718159305680206"/>
    <n v="1.0120375182339623"/>
    <n v="1.1945710269447309"/>
    <n v="1.3823294571222764"/>
    <n v="1.5734126018118821"/>
    <n v="1.8015078397380215"/>
    <n v="2.027369225339732"/>
    <n v="2.2505158583106177"/>
    <n v="2.4702588185574403"/>
    <n v="2.6862881631071711"/>
    <n v="2.6995341634092376"/>
    <n v="2.6995341634092376"/>
    <n v="2.1226957036179578E-2"/>
    <n v="3.4548480325405362E-2"/>
    <n v="5.1447949899069902E-2"/>
    <n v="7.109405222151699E-2"/>
    <n v="9.2167589614909201E-2"/>
    <n v="0.11314504901841692"/>
    <n v="0.13261738038425264"/>
    <n v="0.14953987856093706"/>
    <n v="0.1633519119458646"/>
    <n v="0.17396233139379907"/>
    <n v="0.18163991492740758"/>
    <n v="0.18686483639418444"/>
    <n v="0.1901895509062447"/>
    <n v="0.22720164414277838"/>
    <n v="0.22496779181834947"/>
    <n v="0.22225303918752487"/>
    <n v="0.21884936646346151"/>
    <n v="0.21513575076636973"/>
    <n v="0.21201243281399193"/>
    <n v="0.20877735501960523"/>
    <n v="2.6816622877420158"/>
    <n v="2.6816622877420158"/>
    <n v="2.1226957036179578E-2"/>
    <n v="5.577543736158494E-2"/>
    <n v="0.10722338726065483"/>
    <n v="0.17831743948217182"/>
    <n v="0.27048502909708105"/>
    <n v="0.38363007811549799"/>
    <n v="0.51624745849975062"/>
    <n v="0.66578733706068771"/>
    <n v="0.82913924900655234"/>
    <n v="1.0031015804003514"/>
    <n v="1.1847414953277589"/>
    <n v="1.3716063317219434"/>
    <n v="1.5617958826281881"/>
    <n v="1.7889975267709666"/>
    <n v="2.013965318589316"/>
    <n v="2.2362183577768411"/>
    <n v="2.4550677242403025"/>
    <n v="2.6702034750066721"/>
    <n v="2.6816622877420158"/>
    <n v="2.6816622877420158"/>
  </r>
  <r>
    <x v="74"/>
    <s v="Under $55"/>
    <n v="50.661654863512211"/>
    <s v="Water Heating"/>
    <s v="Rural"/>
    <s v="SC-NR"/>
    <s v="M_Input"/>
    <x v="4"/>
    <s v="Manufactured"/>
    <s v="Manufactured Tier1_buffered"/>
    <n v="1.737896695870984E-2"/>
    <n v="2.7610112796930503E-2"/>
    <n v="4.0431197962840809E-2"/>
    <n v="5.513775585493836E-2"/>
    <n v="7.0677424542704939E-2"/>
    <n v="8.5878651396486178E-2"/>
    <n v="9.9694493581827581E-2"/>
    <n v="0.11138320697141973"/>
    <n v="0.1205840215421069"/>
    <n v="0.1272909868537391"/>
    <n v="0.13175919510125642"/>
    <n v="0.13438747921783703"/>
    <n v="0.1356134526960795"/>
    <n v="0.14370721958771923"/>
    <n v="0.14275096878664598"/>
    <n v="0.14135580453478305"/>
    <n v="0.13926383710781101"/>
    <n v="0.13712424472222756"/>
    <n v="0.13497150377009551"/>
    <n v="0.13286378385135286"/>
    <n v="1.72650870436446"/>
    <n v="32.796274322067411"/>
    <n v="50.661654863512211"/>
    <s v="R-All-WH-WHConvert-All-All-N"/>
    <s v=""/>
    <n v="1.72650870436446"/>
    <n v="1.737896695870984E-2"/>
    <n v="4.4989079755640343E-2"/>
    <n v="8.5420277718481152E-2"/>
    <n v="0.14055803357341951"/>
    <n v="0.21123545811612443"/>
    <n v="0.29711410951261064"/>
    <n v="0.39680860309443822"/>
    <n v="0.50819181006585801"/>
    <n v="0.62877583160796491"/>
    <n v="0.75606681846170398"/>
    <n v="0.88782601356296043"/>
    <n v="1.0222134927807975"/>
    <n v="1.157826945476877"/>
    <n v="1.3015341650645962"/>
    <n v="1.4442851338512421"/>
    <n v="1.5856409383860253"/>
    <n v="1.7249047754938363"/>
    <n v="1.72650870436446"/>
    <n v="1.72650870436446"/>
    <n v="1.72650870436446"/>
    <n v="1.6807461894595185E-2"/>
    <n v="2.7038607732815849E-2"/>
    <n v="3.9859692898726158E-2"/>
    <n v="5.4566250790823709E-2"/>
    <n v="7.0105919478590281E-2"/>
    <n v="8.530714633237152E-2"/>
    <n v="9.9122988517712923E-2"/>
    <n v="0.11081170190730508"/>
    <n v="0.12001251647799224"/>
    <n v="0.12671948178962444"/>
    <n v="0.13118769003714176"/>
    <n v="0.13381597415372237"/>
    <n v="0.13504194763196484"/>
    <n v="0.14313571452360457"/>
    <n v="0.14217946372253132"/>
    <n v="0.14078429947066839"/>
    <n v="0.13869233204369635"/>
    <n v="0.1365527396581129"/>
    <n v="0.13439999870598085"/>
    <n v="0.1322922787872382"/>
    <n v="1.715078603082167"/>
    <n v="1.715078603082167"/>
    <n v="1.6807461894595185E-2"/>
    <n v="4.3846069627411034E-2"/>
    <n v="8.3705762526137192E-2"/>
    <n v="0.1382720133169609"/>
    <n v="0.20837793279555117"/>
    <n v="0.29368507912792269"/>
    <n v="0.39280806764563558"/>
    <n v="0.50361976955294063"/>
    <n v="0.6236322860309329"/>
    <n v="0.75035176782055735"/>
    <n v="0.88153945785769916"/>
    <n v="1.0153554320114215"/>
    <n v="1.1503973796433864"/>
    <n v="1.2935330941669909"/>
    <n v="1.4357125578895222"/>
    <n v="1.5764968573601905"/>
    <n v="1.715078603082167"/>
    <n v="1.715078603082167"/>
    <n v="1.715078603082167"/>
    <n v="1.715078603082167"/>
  </r>
  <r>
    <x v="74"/>
    <s v="Under $55"/>
    <n v="51.272403067944502"/>
    <s v="Water Heating"/>
    <s v="Rural"/>
    <s v="SC-NR"/>
    <s v="M_Input"/>
    <x v="4"/>
    <s v="Manufactured"/>
    <s v="Manufactured Tier1_indor2_zonl"/>
    <n v="1.1848060510660228E-2"/>
    <n v="1.8823114624787324E-2"/>
    <n v="2.7563852392396872E-2"/>
    <n v="3.7590005743345797E-2"/>
    <n v="4.8184129972116338E-2"/>
    <n v="5.8547522458434975E-2"/>
    <n v="6.796643294986783E-2"/>
    <n v="7.5935179530759719E-2"/>
    <n v="8.2207808280205172E-2"/>
    <n v="8.6780262502824682E-2"/>
    <n v="8.9826450565474988E-2"/>
    <n v="9.161827566799341E-2"/>
    <n v="9.2454079544552439E-2"/>
    <n v="9.7971981737425051E-2"/>
    <n v="9.7320060516710327E-2"/>
    <n v="9.6368911319082234E-2"/>
    <n v="9.4942718570112578E-2"/>
    <n v="9.3484057643213478E-2"/>
    <n v="9.2016432719060307E-2"/>
    <n v="9.0579500754340125E-2"/>
    <n v="1.17704232076003"/>
    <n v="30.231196434685593"/>
    <n v="51.272403067944502"/>
    <s v="R-All-WH-WHConvert-All-All-N"/>
    <s v=""/>
    <n v="1.17704232076003"/>
    <n v="1.1848060510660228E-2"/>
    <n v="3.0671175135447551E-2"/>
    <n v="5.8235027527844423E-2"/>
    <n v="9.5825033271190213E-2"/>
    <n v="0.14400916324330654"/>
    <n v="0.20255668570174151"/>
    <n v="0.27052311865160933"/>
    <n v="0.34645829818236906"/>
    <n v="0.42866610646257425"/>
    <n v="0.51544636896539897"/>
    <n v="0.60527281953087397"/>
    <n v="0.69689109519886738"/>
    <n v="0.78934517474341981"/>
    <n v="0.88731715648084486"/>
    <n v="0.98463721699755524"/>
    <n v="1.0810061283166374"/>
    <n v="1.1759488468867501"/>
    <n v="1.17704232076003"/>
    <n v="1.17704232076003"/>
    <n v="1.17704232076003"/>
    <n v="1.1458438584462502E-2"/>
    <n v="1.8433492698589599E-2"/>
    <n v="2.7174230466199146E-2"/>
    <n v="3.7200383817148068E-2"/>
    <n v="4.7794508045918609E-2"/>
    <n v="5.8157900532237246E-2"/>
    <n v="6.7576811023670108E-2"/>
    <n v="7.5545557604561997E-2"/>
    <n v="8.1818186354007449E-2"/>
    <n v="8.6390640576626959E-2"/>
    <n v="8.9436828639277266E-2"/>
    <n v="9.1228653741795687E-2"/>
    <n v="9.2064457618354717E-2"/>
    <n v="9.7582359811227329E-2"/>
    <n v="9.6930438590512605E-2"/>
    <n v="9.5979289392884512E-2"/>
    <n v="9.4553096643914855E-2"/>
    <n v="9.3094435717015755E-2"/>
    <n v="9.1626810792862584E-2"/>
    <n v="9.0189878828142403E-2"/>
    <n v="1.1692498822360755"/>
    <n v="1.1692498822360755"/>
    <n v="1.1458438584462502E-2"/>
    <n v="2.9891931283052099E-2"/>
    <n v="5.7066161749251249E-2"/>
    <n v="9.4266545566399323E-2"/>
    <n v="0.14206105361231794"/>
    <n v="0.20021895414455518"/>
    <n v="0.26779576516822529"/>
    <n v="0.34334132277278728"/>
    <n v="0.42515950912679473"/>
    <n v="0.51155014970342172"/>
    <n v="0.60098697834269899"/>
    <n v="0.69221563208449466"/>
    <n v="0.78428008970284935"/>
    <n v="0.88186244951407666"/>
    <n v="0.97879288810458931"/>
    <n v="1.0747721774974739"/>
    <n v="1.1692498822360755"/>
    <n v="1.1692498822360755"/>
    <n v="1.1692498822360755"/>
    <n v="1.1692498822360755"/>
  </r>
  <r>
    <x v="74"/>
    <s v="Under $55"/>
    <n v="51.986040938723463"/>
    <s v="Water Heating"/>
    <s v="Rural"/>
    <s v="SC-NR"/>
    <s v="M_Input"/>
    <x v="4"/>
    <s v="Single Family"/>
    <s v="Single Family Tier1_indor2_zonl"/>
    <n v="4.9959579669765615E-2"/>
    <n v="8.0046430106726532E-2"/>
    <n v="0.11821412328172885"/>
    <n v="0.16258512571226613"/>
    <n v="0.21018001061897146"/>
    <n v="0.25755790201456102"/>
    <n v="0.30153644026000898"/>
    <n v="0.33975614386353281"/>
    <n v="0.37095081835085103"/>
    <n v="0.39491460207681689"/>
    <n v="0.41225453404088724"/>
    <n v="0.42405509372935196"/>
    <n v="0.43156400889604718"/>
    <n v="0.515156349605843"/>
    <n v="0.51011116225570641"/>
    <n v="0.5039798547014851"/>
    <n v="0.49629261128630586"/>
    <n v="0.48790535724388601"/>
    <n v="0.48085129908101298"/>
    <n v="0.47354482972023298"/>
    <n v="6.0969364284075445"/>
    <n v="30.641153719468932"/>
    <n v="51.986040938723463"/>
    <s v="R-All-WH-WHConvert-All-All-N"/>
    <s v=""/>
    <n v="6.0969364284075445"/>
    <n v="4.9959579669765615E-2"/>
    <n v="0.13000600977649215"/>
    <n v="0.24822013305822099"/>
    <n v="0.41080525877048713"/>
    <n v="0.62098526938945864"/>
    <n v="0.87854317140401972"/>
    <n v="1.1800796116640286"/>
    <n v="1.5198357555275614"/>
    <n v="1.8907865738784124"/>
    <n v="2.2857011759552295"/>
    <n v="2.6979557099961169"/>
    <n v="3.1220108037254688"/>
    <n v="3.5535748126215161"/>
    <n v="4.0687311622273592"/>
    <n v="4.5788423244830661"/>
    <n v="5.0828221791845509"/>
    <n v="5.5791147904708565"/>
    <n v="6.0670201477147421"/>
    <n v="6.0969364284075445"/>
    <n v="6.0969364284075445"/>
    <n v="4.79413853591249E-2"/>
    <n v="7.8028235796085824E-2"/>
    <n v="0.11619592897108814"/>
    <n v="0.16056693140162542"/>
    <n v="0.20816181630833075"/>
    <n v="0.25553970770392032"/>
    <n v="0.29951824594936827"/>
    <n v="0.3377379495528921"/>
    <n v="0.36893262404021032"/>
    <n v="0.39289640776617618"/>
    <n v="0.41023633973024654"/>
    <n v="0.42203689941871125"/>
    <n v="0.42954581458540647"/>
    <n v="0.51313815529520224"/>
    <n v="0.50809296794506564"/>
    <n v="0.50196166039084433"/>
    <n v="0.49427441697566515"/>
    <n v="0.4858871629332453"/>
    <n v="0.47883310477037228"/>
    <n v="0.47152663540959228"/>
    <n v="6.0565725421947301"/>
    <n v="6.0565725421947301"/>
    <n v="4.79413853591249E-2"/>
    <n v="0.12596962115521071"/>
    <n v="0.24216555012629887"/>
    <n v="0.40273248152792429"/>
    <n v="0.61089429783625504"/>
    <n v="0.86643400554017536"/>
    <n v="1.1659522514895437"/>
    <n v="1.5036902010424358"/>
    <n v="1.872622825082646"/>
    <n v="2.2655192328488223"/>
    <n v="2.6757555725790687"/>
    <n v="3.0977924719977801"/>
    <n v="3.5273382865831864"/>
    <n v="4.0404764418783889"/>
    <n v="4.5485694098234548"/>
    <n v="5.0505310702142996"/>
    <n v="5.544805487189965"/>
    <n v="6.0306926501232105"/>
    <n v="6.0565725421947301"/>
    <n v="6.0565725421947301"/>
  </r>
  <r>
    <x v="74"/>
    <s v="Under $55"/>
    <n v="54.652609874035782"/>
    <s v="Water Heating"/>
    <s v="Rural"/>
    <s v="SC-NR"/>
    <s v="M_Input"/>
    <x v="4"/>
    <s v="Manufactured"/>
    <s v="Manufactured Tier1_indor2_efaf"/>
    <n v="2.0897606159401054E-2"/>
    <n v="3.3200204857845375E-2"/>
    <n v="4.8617115941795262E-2"/>
    <n v="6.6301242709494779E-2"/>
    <n v="8.4987156369154007E-2"/>
    <n v="0.10326610543930138"/>
    <n v="0.11987917740357061"/>
    <n v="0.13393445062586043"/>
    <n v="0.14499811164211762"/>
    <n v="0.15306300525404837"/>
    <n v="0.15843587099553064"/>
    <n v="0.16159629166229442"/>
    <n v="0.16307048233030422"/>
    <n v="0.17280295683522401"/>
    <n v="0.17165309834950865"/>
    <n v="0.16997546163310442"/>
    <n v="0.16745994321989699"/>
    <n v="0.16488715744259466"/>
    <n v="0.1622985609691821"/>
    <n v="0.15976410072992528"/>
    <n v="2.0760669503721023"/>
    <n v="32.190531373938036"/>
    <n v="54.652609874035782"/>
    <s v="R-All-WH-WHConvert-All-All-N"/>
    <s v=""/>
    <n v="2.0760669503721023"/>
    <n v="2.0897606159401054E-2"/>
    <n v="5.4097811017246429E-2"/>
    <n v="0.10271492695904169"/>
    <n v="0.16901616966853647"/>
    <n v="0.25400332603769049"/>
    <n v="0.35726943147699186"/>
    <n v="0.47714860888056249"/>
    <n v="0.61108305950642294"/>
    <n v="0.75608117114854057"/>
    <n v="0.90914417640258893"/>
    <n v="1.0675800473981196"/>
    <n v="1.229176339060414"/>
    <n v="1.3922468213907182"/>
    <n v="1.5650497782259423"/>
    <n v="1.7367028765754509"/>
    <n v="1.9066783382085553"/>
    <n v="2.0741382814284521"/>
    <n v="2.0760669503721023"/>
    <n v="2.0760669503721023"/>
    <n v="2.0760669503721023"/>
    <n v="2.0210391103618594E-2"/>
    <n v="3.2512989802062915E-2"/>
    <n v="4.7929900886012802E-2"/>
    <n v="6.5614027653712326E-2"/>
    <n v="8.4299941313371554E-2"/>
    <n v="0.10257889038351893"/>
    <n v="0.11919196234778816"/>
    <n v="0.13324723557007798"/>
    <n v="0.14431089658633517"/>
    <n v="0.15237579019826591"/>
    <n v="0.15774865593974818"/>
    <n v="0.16090907660651196"/>
    <n v="0.16238326727452176"/>
    <n v="0.17211574177944156"/>
    <n v="0.1709658832937262"/>
    <n v="0.16928824657732197"/>
    <n v="0.16677272816411454"/>
    <n v="0.16419994238681221"/>
    <n v="0.16161134591339965"/>
    <n v="0.15907688567414283"/>
    <n v="2.062322649256453"/>
    <n v="2.062322649256453"/>
    <n v="2.0210391103618594E-2"/>
    <n v="5.2723380905681509E-2"/>
    <n v="0.1006532817916943"/>
    <n v="0.16626730944540663"/>
    <n v="0.25056725075877817"/>
    <n v="0.35314614114229709"/>
    <n v="0.47233810349008526"/>
    <n v="0.60558533906016321"/>
    <n v="0.74989623564649843"/>
    <n v="0.90227202584476429"/>
    <n v="1.0600206817845126"/>
    <n v="1.2209297583910246"/>
    <n v="1.3833130256655464"/>
    <n v="1.555428767444988"/>
    <n v="1.7263946507387142"/>
    <n v="1.8956828973160362"/>
    <n v="2.062322649256453"/>
    <n v="2.062322649256453"/>
    <n v="2.062322649256453"/>
    <n v="2.062322649256453"/>
  </r>
  <r>
    <x v="74"/>
    <s v="Under $60"/>
    <n v="55.463488241390039"/>
    <s v="Water Heating"/>
    <s v="Rural"/>
    <s v="SC-NR"/>
    <s v="M_Input"/>
    <x v="4"/>
    <s v="Single Family"/>
    <s v="Single Family Tier1_indor2_efaf"/>
    <n v="5.5000801391752209E-3"/>
    <n v="8.8123595785238439E-3"/>
    <n v="1.301426384948803E-2"/>
    <n v="1.7899094163046161E-2"/>
    <n v="2.3138843635160333E-2"/>
    <n v="2.8354704161276435E-2"/>
    <n v="3.3196327856924328E-2"/>
    <n v="3.7403957987209822E-2"/>
    <n v="4.083819844179009E-2"/>
    <n v="4.3476385788479073E-2"/>
    <n v="4.5385349315407011E-2"/>
    <n v="4.6684480020723063E-2"/>
    <n v="4.751114100242234E-2"/>
    <n v="5.671387200945191E-2"/>
    <n v="5.6158444303167653E-2"/>
    <n v="5.5483444971126512E-2"/>
    <n v="5.4637151725420524E-2"/>
    <n v="5.3713793889228645E-2"/>
    <n v="5.2937208388336522E-2"/>
    <n v="5.2132834787030222E-2"/>
    <n v="0.67121539415176501"/>
    <n v="32.657399784125587"/>
    <n v="55.463488241390039"/>
    <s v="R-All-WH-WHConvert-All-All-N"/>
    <s v=""/>
    <n v="0.67121539415176501"/>
    <n v="5.5000801391752209E-3"/>
    <n v="1.4312439717699065E-2"/>
    <n v="2.7326703567187097E-2"/>
    <n v="4.5225797730233261E-2"/>
    <n v="6.8364641365393594E-2"/>
    <n v="9.6719345526670025E-2"/>
    <n v="0.12991567338359436"/>
    <n v="0.16731963137080419"/>
    <n v="0.20815782981259429"/>
    <n v="0.25163421560107335"/>
    <n v="0.29701956491648035"/>
    <n v="0.34370404493720341"/>
    <n v="0.39121518593962573"/>
    <n v="0.44792905794907767"/>
    <n v="0.5040875022522453"/>
    <n v="0.55957094722337186"/>
    <n v="0.61420809894879236"/>
    <n v="0.66792189283802106"/>
    <n v="0.67121539415176501"/>
    <n v="0.67121539415176501"/>
    <n v="5.2778959150819784E-3"/>
    <n v="8.5901753544306014E-3"/>
    <n v="1.2792079625394788E-2"/>
    <n v="1.7676909938952916E-2"/>
    <n v="2.2916659411067089E-2"/>
    <n v="2.813251993718319E-2"/>
    <n v="3.2974143632831084E-2"/>
    <n v="3.7181773763116578E-2"/>
    <n v="4.0616014217696846E-2"/>
    <n v="4.3254201564385829E-2"/>
    <n v="4.5163165091313767E-2"/>
    <n v="4.6462295796629818E-2"/>
    <n v="4.7288956778329096E-2"/>
    <n v="5.6491687785358666E-2"/>
    <n v="5.5936260079074408E-2"/>
    <n v="5.5261260747033268E-2"/>
    <n v="5.441496750132728E-2"/>
    <n v="5.3491609665135401E-2"/>
    <n v="5.2715024164243278E-2"/>
    <n v="5.1910650562936977E-2"/>
    <n v="0.66677170966990018"/>
    <n v="0.66677170966990018"/>
    <n v="5.2778959150819784E-3"/>
    <n v="1.386807126951258E-2"/>
    <n v="2.6660150894907367E-2"/>
    <n v="4.4337060833860284E-2"/>
    <n v="6.7253720244927373E-2"/>
    <n v="9.538624018211056E-2"/>
    <n v="0.12836038381494164"/>
    <n v="0.16554215757805821"/>
    <n v="0.20615817179575505"/>
    <n v="0.24941237336014088"/>
    <n v="0.29457553845145468"/>
    <n v="0.34103783424808448"/>
    <n v="0.3883267910264136"/>
    <n v="0.44481847881177228"/>
    <n v="0.50075473889084665"/>
    <n v="0.55601599963787995"/>
    <n v="0.61043096713920719"/>
    <n v="0.66392257680434263"/>
    <n v="0.66677170966990018"/>
    <n v="0.66677170966990018"/>
  </r>
  <r>
    <x v="74"/>
    <s v="Under $5"/>
    <n v="-1.3438170330103152"/>
    <s v="Water Heating"/>
    <s v="Rural"/>
    <s v="SC-NR"/>
    <s v="M_Input"/>
    <x v="4"/>
    <s v="Manufactured"/>
    <s v="Manufactured Tier2_buffered"/>
    <n v="1.1394364167751001E-2"/>
    <n v="1.810232338138142E-2"/>
    <n v="2.6508353138686245E-2"/>
    <n v="3.6150576216433097E-2"/>
    <n v="4.6339020932122596E-2"/>
    <n v="5.6305569287965589E-2"/>
    <n v="6.5363802583303154E-2"/>
    <n v="7.3027402918691975E-2"/>
    <n v="7.9059834656863726E-2"/>
    <n v="8.3457196444982576E-2"/>
    <n v="8.6386737197923891E-2"/>
    <n v="8.8109948159299609E-2"/>
    <n v="8.8913746699471052E-2"/>
    <n v="9.4220352533485235E-2"/>
    <n v="9.3593395252939193E-2"/>
    <n v="9.2678668296076697E-2"/>
    <n v="9.1307088572919096E-2"/>
    <n v="8.9904283971828189E-2"/>
    <n v="8.8492858630741938E-2"/>
    <n v="8.7110950927318867E-2"/>
    <n v="1.1319699820512823"/>
    <n v="-2.2136574670156008"/>
    <n v="-1.3438170330103152"/>
    <s v="R-All-WH-WHConvert-All-All-N"/>
    <s v=""/>
    <n v="1.1319699820512823"/>
    <n v="1.1394364167751001E-2"/>
    <n v="2.9496687549132421E-2"/>
    <n v="5.6005040687818669E-2"/>
    <n v="9.2155616904251766E-2"/>
    <n v="0.13849463783637436"/>
    <n v="0.19480020712433996"/>
    <n v="0.26016400970764308"/>
    <n v="0.33319141262633506"/>
    <n v="0.41225124728319879"/>
    <n v="0.49570844372818135"/>
    <n v="0.58209518092610524"/>
    <n v="0.67020512908540486"/>
    <n v="0.75911887578487591"/>
    <n v="0.85333922831836118"/>
    <n v="0.94693262357130037"/>
    <n v="1.039611291867377"/>
    <n v="1.130918380440296"/>
    <n v="1.1319699820512823"/>
    <n v="1.1319699820512823"/>
    <n v="1.1319699820512823"/>
    <n v="1.1019661986677306E-2"/>
    <n v="1.7727621200307724E-2"/>
    <n v="2.613365095761255E-2"/>
    <n v="3.5775874035359402E-2"/>
    <n v="4.5964318751048901E-2"/>
    <n v="5.5930867106891893E-2"/>
    <n v="6.4989100402229466E-2"/>
    <n v="7.2652700737618287E-2"/>
    <n v="7.8685132475790037E-2"/>
    <n v="8.3082494263908888E-2"/>
    <n v="8.6012035016850202E-2"/>
    <n v="8.773524597822592E-2"/>
    <n v="8.8539044518397364E-2"/>
    <n v="9.3845650352411547E-2"/>
    <n v="9.3218693071865505E-2"/>
    <n v="9.2303966115003008E-2"/>
    <n v="9.0932386391845407E-2"/>
    <n v="8.9529581790754501E-2"/>
    <n v="8.811815644966825E-2"/>
    <n v="8.6736248746245179E-2"/>
    <n v="1.1244759384298084"/>
    <n v="1.1244759384298084"/>
    <n v="1.1019661986677306E-2"/>
    <n v="2.874728318698503E-2"/>
    <n v="5.4880934144597576E-2"/>
    <n v="9.0656808179956971E-2"/>
    <n v="0.13662112693100587"/>
    <n v="0.19255199403789774"/>
    <n v="0.25754109444012718"/>
    <n v="0.3301937951777455"/>
    <n v="0.40887892765353551"/>
    <n v="0.49196142191744441"/>
    <n v="0.57797345693429458"/>
    <n v="0.66570870291252049"/>
    <n v="0.75424774743091783"/>
    <n v="0.84809339778332937"/>
    <n v="0.94131209085519485"/>
    <n v="1.0336160569701978"/>
    <n v="1.1244759384298084"/>
    <n v="1.1244759384298084"/>
    <n v="1.1244759384298084"/>
    <n v="1.1244759384298084"/>
  </r>
  <r>
    <x v="74"/>
    <s v="Under $5"/>
    <n v="-0.76820845920120173"/>
    <s v="Water Heating"/>
    <s v="Rural"/>
    <s v="SC-NR"/>
    <s v="M_Input"/>
    <x v="4"/>
    <s v="Single Family"/>
    <s v="Single Family Tier2_buffered"/>
    <n v="0.11687207954713794"/>
    <n v="0.18725523330532154"/>
    <n v="0.27654216690975214"/>
    <n v="0.38034070484633709"/>
    <n v="0.49168097655442033"/>
    <n v="0.60251362824127919"/>
    <n v="0.70539406186709241"/>
    <n v="0.79480266516889853"/>
    <n v="0.86777738797937254"/>
    <n v="0.92383665141561833"/>
    <n v="0.9644005216731818"/>
    <n v="0.99200595710172734"/>
    <n v="1.0095718080651574"/>
    <n v="1.205122106076953"/>
    <n v="1.1933197342152819"/>
    <n v="1.1789765658191198"/>
    <n v="1.1609935457485816"/>
    <n v="1.1413729679113152"/>
    <n v="1.1248711788211969"/>
    <n v="1.1077789159561717"/>
    <n v="14.262762896820673"/>
    <n v="-1.826159445222808"/>
    <n v="-0.76820845920120173"/>
    <s v="R-All-WH-WHConvert-All-All-N"/>
    <s v=""/>
    <n v="14.262762896820673"/>
    <n v="0.11687207954713794"/>
    <n v="0.30412731285245947"/>
    <n v="0.58066947976221162"/>
    <n v="0.9610101846085487"/>
    <n v="1.4526911611629689"/>
    <n v="2.055204789404248"/>
    <n v="2.7605988512713404"/>
    <n v="3.5554015164402388"/>
    <n v="4.4231789044196113"/>
    <n v="5.3470155558352293"/>
    <n v="6.3114160775084107"/>
    <n v="7.3034220346101382"/>
    <n v="8.3129938426752954"/>
    <n v="9.5181159487522482"/>
    <n v="10.711435682967529"/>
    <n v="11.890412248786649"/>
    <n v="13.051405794535231"/>
    <n v="14.192778762446547"/>
    <n v="14.262762896820673"/>
    <n v="14.262762896820673"/>
    <n v="0.11215085155495116"/>
    <n v="0.18253400531313477"/>
    <n v="0.27182093891756537"/>
    <n v="0.37561947685415031"/>
    <n v="0.48695974856223356"/>
    <n v="0.59779240024909241"/>
    <n v="0.70067283387490564"/>
    <n v="0.79008143717671175"/>
    <n v="0.86305615998718577"/>
    <n v="0.91911542342343155"/>
    <n v="0.95967929368099503"/>
    <n v="0.98728472910954057"/>
    <n v="1.0048505800729706"/>
    <n v="1.2004008780847661"/>
    <n v="1.188598506223095"/>
    <n v="1.1742553378269329"/>
    <n v="1.1562723177563947"/>
    <n v="1.1366517399191283"/>
    <n v="1.12014995082901"/>
    <n v="1.1030576879639848"/>
    <n v="14.168338336976937"/>
    <n v="14.168338336976937"/>
    <n v="0.11215085155495116"/>
    <n v="0.29468485686808593"/>
    <n v="0.5665057957856513"/>
    <n v="0.94212527263980161"/>
    <n v="1.4290850212020352"/>
    <n v="2.0268774214511276"/>
    <n v="2.7275502553260331"/>
    <n v="3.5176316925027447"/>
    <n v="4.3806878524899302"/>
    <n v="5.2998032759133622"/>
    <n v="6.2594825695943577"/>
    <n v="7.2467672987038982"/>
    <n v="8.2516178787768695"/>
    <n v="9.4520187568616354"/>
    <n v="10.64061726308473"/>
    <n v="11.814872600911663"/>
    <n v="12.971144918668058"/>
    <n v="14.107796658587187"/>
    <n v="14.168338336976937"/>
    <n v="14.168338336976937"/>
  </r>
  <r>
    <x v="74"/>
    <s v="Under $10"/>
    <n v="7.1173945627211817"/>
    <s v="Water Heating"/>
    <s v="Rural"/>
    <s v="SC-NR"/>
    <s v="M_Input"/>
    <x v="4"/>
    <s v="Manufactured"/>
    <s v="Manufactured Tier2_indor2_gfac"/>
    <n v="5.2889805611474868E-4"/>
    <n v="8.4026484555153121E-4"/>
    <n v="1.2304518478999723E-3"/>
    <n v="1.6780198707720777E-3"/>
    <n v="2.1509421440668022E-3"/>
    <n v="2.6135645400139243E-3"/>
    <n v="3.0340252090960453E-3"/>
    <n v="3.3897504834996205E-3"/>
    <n v="3.6697609670151461E-3"/>
    <n v="3.8738755685434915E-3"/>
    <n v="4.0098575669006153E-3"/>
    <n v="4.0898447354981186E-3"/>
    <n v="4.127155065337125E-3"/>
    <n v="4.3734745149226354E-3"/>
    <n v="4.3443727166944997E-3"/>
    <n v="4.3019133655417966E-3"/>
    <n v="4.2382480448003709E-3"/>
    <n v="4.1731333428562572E-3"/>
    <n v="4.1076184875943542E-3"/>
    <n v="4.0434737676863265E-3"/>
    <n v="5.2543232274569279E-2"/>
    <n v="-0.92913972847037074"/>
    <n v="7.1173945627211817"/>
    <s v="R-All-WH-WHConvert-All-All-N"/>
    <s v=""/>
    <n v="5.2543232274569279E-2"/>
    <n v="5.2889805611474868E-4"/>
    <n v="1.36916290166628E-3"/>
    <n v="2.599614749566252E-3"/>
    <n v="4.27763462033833E-3"/>
    <n v="6.4285767644051322E-3"/>
    <n v="9.042141304419056E-3"/>
    <n v="1.2076166513515101E-2"/>
    <n v="1.5465916997014722E-2"/>
    <n v="1.9135677964029867E-2"/>
    <n v="2.3009553532573359E-2"/>
    <n v="2.7019411099473974E-2"/>
    <n v="3.1109255834972094E-2"/>
    <n v="3.5236410900309219E-2"/>
    <n v="3.9609885415231853E-2"/>
    <n v="4.3954258131926355E-2"/>
    <n v="4.825617149746815E-2"/>
    <n v="5.2494419542268522E-2"/>
    <n v="5.2543232274569279E-2"/>
    <n v="5.2543232274569279E-2"/>
    <n v="5.2543232274569279E-2"/>
    <n v="5.1150531245005768E-4"/>
    <n v="8.2287210188684021E-4"/>
    <n v="1.2130591042352813E-3"/>
    <n v="1.6606271271073867E-3"/>
    <n v="2.133549400402111E-3"/>
    <n v="2.5961717963492331E-3"/>
    <n v="3.016632465431354E-3"/>
    <n v="3.3723577398349293E-3"/>
    <n v="3.6523682233504549E-3"/>
    <n v="3.8564828248788003E-3"/>
    <n v="3.9924648232359241E-3"/>
    <n v="4.0724519918334274E-3"/>
    <n v="4.1097623216724338E-3"/>
    <n v="4.3560817712579442E-3"/>
    <n v="4.3269799730298085E-3"/>
    <n v="4.2845206218771054E-3"/>
    <n v="4.2208553011356797E-3"/>
    <n v="4.1557405991915659E-3"/>
    <n v="4.0902257439296629E-3"/>
    <n v="4.0260810240216353E-3"/>
    <n v="5.2195377401275458E-2"/>
    <n v="5.2195377401275458E-2"/>
    <n v="5.1150531245005768E-4"/>
    <n v="1.334377414336898E-3"/>
    <n v="2.5474365185721793E-3"/>
    <n v="4.208063645679566E-3"/>
    <n v="6.341613046081677E-3"/>
    <n v="8.9377848424309105E-3"/>
    <n v="1.1954417307862265E-2"/>
    <n v="1.5326775047697194E-2"/>
    <n v="1.897914327104765E-2"/>
    <n v="2.2835626095926452E-2"/>
    <n v="2.6828090919162377E-2"/>
    <n v="3.0900542910995803E-2"/>
    <n v="3.5010305232668237E-2"/>
    <n v="3.9366387003926182E-2"/>
    <n v="4.3693366976955993E-2"/>
    <n v="4.7977887598833098E-2"/>
    <n v="5.2195377401275458E-2"/>
    <n v="5.2195377401275458E-2"/>
    <n v="5.2195377401275458E-2"/>
    <n v="5.2195377401275458E-2"/>
  </r>
  <r>
    <x v="74"/>
    <s v="Under $10"/>
    <n v="7.2596142350428243"/>
    <s v="Water Heating"/>
    <s v="Rural"/>
    <s v="SC-NR"/>
    <s v="M_Input"/>
    <x v="4"/>
    <s v="Single Family"/>
    <s v="Single Family Tier2_indor2_gfac"/>
    <n v="3.7851102330545097E-3"/>
    <n v="6.0645938920861758E-3"/>
    <n v="8.9563100947390051E-3"/>
    <n v="1.2318010422501212E-2"/>
    <n v="1.5923963216584579E-2"/>
    <n v="1.9513475833131233E-2"/>
    <n v="2.2845441719312701E-2"/>
    <n v="2.5741098411587806E-2"/>
    <n v="2.810451464525578E-2"/>
    <n v="2.9920093631376668E-2"/>
    <n v="3.1233826740252112E-2"/>
    <n v="3.2127877881751393E-2"/>
    <n v="3.2696779218081021E-2"/>
    <n v="3.9030023539131799E-2"/>
    <n v="3.8647782727801776E-2"/>
    <n v="3.8183253700158001E-2"/>
    <n v="3.7600841600074125E-2"/>
    <n v="3.6965394278198373E-2"/>
    <n v="3.643095447879767E-2"/>
    <n v="3.5877391135635199E-2"/>
    <n v="0.4619249524914284"/>
    <n v="-0.90966016110626191"/>
    <n v="7.2596142350428243"/>
    <s v="R-All-WH-WHConvert-All-All-N"/>
    <s v=""/>
    <n v="0.4619249524914284"/>
    <n v="3.7851102330545097E-3"/>
    <n v="9.8497041251406851E-3"/>
    <n v="1.880601421987969E-2"/>
    <n v="3.1124024642380902E-2"/>
    <n v="4.7047987858965482E-2"/>
    <n v="6.6561463692096715E-2"/>
    <n v="8.9406905411409415E-2"/>
    <n v="0.11514800382299722"/>
    <n v="0.14325251846825302"/>
    <n v="0.1731726120996297"/>
    <n v="0.2044064388398818"/>
    <n v="0.23653431672163319"/>
    <n v="0.26923109593971423"/>
    <n v="0.30826111947884605"/>
    <n v="0.34690890220664783"/>
    <n v="0.38509215590680584"/>
    <n v="0.42269299750687994"/>
    <n v="0.45965839178507834"/>
    <n v="0.4619249524914284"/>
    <n v="0.4619249524914284"/>
    <n v="3.6322048645947833E-3"/>
    <n v="5.9116885236264495E-3"/>
    <n v="8.8034047262792788E-3"/>
    <n v="1.2165105054041486E-2"/>
    <n v="1.5771057848124853E-2"/>
    <n v="1.9360570464671507E-2"/>
    <n v="2.2692536350852974E-2"/>
    <n v="2.558819304312808E-2"/>
    <n v="2.7951609276796054E-2"/>
    <n v="2.9767188262916942E-2"/>
    <n v="3.1080921371792386E-2"/>
    <n v="3.197497251329167E-2"/>
    <n v="3.2543873849621298E-2"/>
    <n v="3.8877118170672076E-2"/>
    <n v="3.8494877359342053E-2"/>
    <n v="3.8030348331698278E-2"/>
    <n v="3.7447936231614402E-2"/>
    <n v="3.681248890973865E-2"/>
    <n v="3.6278049110337947E-2"/>
    <n v="3.5724485767175476E-2"/>
    <n v="0.45886684512223386"/>
    <n v="0.45886684512223386"/>
    <n v="3.6322048645947833E-3"/>
    <n v="9.5438933882212324E-3"/>
    <n v="1.8347298114500511E-2"/>
    <n v="3.0512403168541997E-2"/>
    <n v="4.6283461016666846E-2"/>
    <n v="6.564403148133835E-2"/>
    <n v="8.8336567832191321E-2"/>
    <n v="0.1139247608753194"/>
    <n v="0.14187637015211546"/>
    <n v="0.1716435584150324"/>
    <n v="0.20272447978682478"/>
    <n v="0.23469945230011646"/>
    <n v="0.26724332614973778"/>
    <n v="0.30612044432040986"/>
    <n v="0.3446153216797519"/>
    <n v="0.38264567001145017"/>
    <n v="0.42009360624306458"/>
    <n v="0.45690609515280323"/>
    <n v="0.45886684512223386"/>
    <n v="0.45886684512223386"/>
  </r>
  <r>
    <x v="74"/>
    <s v="Under $10"/>
    <n v="7.3061201052203186"/>
    <s v="Water Heating"/>
    <s v="Rural"/>
    <s v="SC-NR"/>
    <s v="M_Input"/>
    <x v="4"/>
    <s v="Manufactured"/>
    <s v="Manufactured Tier2_indor2_gfnc"/>
    <n v="3.7673668472600337E-3"/>
    <n v="5.9852477910452223E-3"/>
    <n v="8.7645689851476392E-3"/>
    <n v="1.195261800852364E-2"/>
    <n v="1.5321266603735813E-2"/>
    <n v="1.8616548666396789E-2"/>
    <n v="2.1611510676491769E-2"/>
    <n v="2.4145359288765267E-2"/>
    <n v="2.6139887724416729E-2"/>
    <n v="2.7593806062646997E-2"/>
    <n v="2.8562412520001138E-2"/>
    <n v="2.9132165053020576E-2"/>
    <n v="2.9397928366140622E-2"/>
    <n v="3.1152473911307949E-2"/>
    <n v="3.0945180372273756E-2"/>
    <n v="3.0642740327279223E-2"/>
    <n v="3.0189249118702372E-2"/>
    <n v="2.9725433896586578E-2"/>
    <n v="2.9258768362721999E-2"/>
    <n v="2.8801862370320588E-2"/>
    <n v="0.3742680258143149"/>
    <n v="-0.90403309307873103"/>
    <n v="7.3061201052203186"/>
    <s v="R-All-WH-WHConvert-All-All-N"/>
    <s v=""/>
    <n v="0.3742680258143149"/>
    <n v="3.7673668472600337E-3"/>
    <n v="9.7526146383052556E-3"/>
    <n v="1.8517183623452893E-2"/>
    <n v="3.0469801631976531E-2"/>
    <n v="4.5791068235712343E-2"/>
    <n v="6.4407616902109138E-2"/>
    <n v="8.6019127578600904E-2"/>
    <n v="0.11016448686736617"/>
    <n v="0.13630437459178291"/>
    <n v="0.1638981806544299"/>
    <n v="0.19246059317443104"/>
    <n v="0.22159275822745161"/>
    <n v="0.25099068659359225"/>
    <n v="0.28214316050490018"/>
    <n v="0.31308834087717397"/>
    <n v="0.34373108120445317"/>
    <n v="0.37392033032315553"/>
    <n v="0.3742680258143149"/>
    <n v="0.3742680258143149"/>
    <n v="0.3742680258143149"/>
    <n v="3.6434774793417807E-3"/>
    <n v="5.8613584231269689E-3"/>
    <n v="8.6406796172293857E-3"/>
    <n v="1.1828728640605387E-2"/>
    <n v="1.519737723581756E-2"/>
    <n v="1.8492659298478535E-2"/>
    <n v="2.1487621308573516E-2"/>
    <n v="2.4021469920847013E-2"/>
    <n v="2.6015998356498475E-2"/>
    <n v="2.7469916694728744E-2"/>
    <n v="2.8438523152082885E-2"/>
    <n v="2.9008275685102322E-2"/>
    <n v="2.9274038998222368E-2"/>
    <n v="3.1028584543389696E-2"/>
    <n v="3.0821291004355503E-2"/>
    <n v="3.0518850959360969E-2"/>
    <n v="3.0065359750784119E-2"/>
    <n v="2.9601544528668325E-2"/>
    <n v="2.9134878994803746E-2"/>
    <n v="2.8677973002402334E-2"/>
    <n v="0.37179023845594983"/>
    <n v="0.37179023845594983"/>
    <n v="3.6434774793417807E-3"/>
    <n v="9.5048359024687487E-3"/>
    <n v="1.8145515519698133E-2"/>
    <n v="2.9974244160303518E-2"/>
    <n v="4.5171621396121076E-2"/>
    <n v="6.3664280694599618E-2"/>
    <n v="8.515190200317313E-2"/>
    <n v="0.10917337192402014"/>
    <n v="0.13518937028051861"/>
    <n v="0.16265928697524734"/>
    <n v="0.19109781012733024"/>
    <n v="0.22010608581243257"/>
    <n v="0.24938012481065494"/>
    <n v="0.28040870935404466"/>
    <n v="0.31123000035840015"/>
    <n v="0.34174885131776112"/>
    <n v="0.37179023845594983"/>
    <n v="0.37179023845594983"/>
    <n v="0.37179023845594983"/>
    <n v="0.37179023845594983"/>
  </r>
  <r>
    <x v="74"/>
    <s v="Under $10"/>
    <n v="7.4217772245380846"/>
    <s v="Water Heating"/>
    <s v="Rural"/>
    <s v="SC-NR"/>
    <s v="M_Input"/>
    <x v="4"/>
    <s v="Single Family"/>
    <s v="Single Family Tier2_indor2_gfnc"/>
    <n v="6.0197162319614028E-3"/>
    <n v="9.644932919954774E-3"/>
    <n v="1.4243824336992224E-2"/>
    <n v="1.9590163223849343E-2"/>
    <n v="2.5324953290640405E-2"/>
    <n v="3.1033597433672153E-2"/>
    <n v="3.6332647631531836E-2"/>
    <n v="4.0937805875129303E-2"/>
    <n v="4.4696506200538638E-2"/>
    <n v="4.7583943981799839E-2"/>
    <n v="4.9673262398711768E-2"/>
    <n v="5.1095132261757666E-2"/>
    <n v="5.1999894447752021E-2"/>
    <n v="6.2072080274065779E-2"/>
    <n v="6.1464176917279081E-2"/>
    <n v="6.0725405057082064E-2"/>
    <n v="5.9799155791750512E-2"/>
    <n v="5.8788561034259133E-2"/>
    <n v="5.7938605355990186E-2"/>
    <n v="5.7058236215574189E-2"/>
    <n v="0.73463042375299992"/>
    <n v="-0.89072017697894035"/>
    <n v="7.4217772245380846"/>
    <s v="R-All-WH-WHConvert-All-All-N"/>
    <s v=""/>
    <n v="0.73463042375299992"/>
    <n v="6.0197162319614028E-3"/>
    <n v="1.5664649151916177E-2"/>
    <n v="2.9908473488908401E-2"/>
    <n v="4.949863671275774E-2"/>
    <n v="7.4823590003398138E-2"/>
    <n v="0.10585718743707029"/>
    <n v="0.14218983506860211"/>
    <n v="0.18312764094373141"/>
    <n v="0.22782414714427004"/>
    <n v="0.2754080911260699"/>
    <n v="0.32508135352478168"/>
    <n v="0.37617648578653934"/>
    <n v="0.42817638023429139"/>
    <n v="0.49024846050835719"/>
    <n v="0.55171263742563625"/>
    <n v="0.61243804248271827"/>
    <n v="0.67223719827446882"/>
    <n v="0.73102575930872793"/>
    <n v="0.73463042375299992"/>
    <n v="0.73463042375299992"/>
    <n v="5.7765405060781778E-3"/>
    <n v="9.4017571940715489E-3"/>
    <n v="1.4000648611108999E-2"/>
    <n v="1.9346987497966119E-2"/>
    <n v="2.5081777564757182E-2"/>
    <n v="3.079042170778893E-2"/>
    <n v="3.608947190564861E-2"/>
    <n v="4.0694630149246076E-2"/>
    <n v="4.4453330474655411E-2"/>
    <n v="4.7340768255916613E-2"/>
    <n v="4.9430086672828541E-2"/>
    <n v="5.0851956535874439E-2"/>
    <n v="5.1756718721868794E-2"/>
    <n v="6.1828904548182552E-2"/>
    <n v="6.1221001191395855E-2"/>
    <n v="6.0482229331198838E-2"/>
    <n v="5.9555980065867285E-2"/>
    <n v="5.8545385308375907E-2"/>
    <n v="5.7695429630106959E-2"/>
    <n v="5.6815060489690962E-2"/>
    <n v="0.72976690923533538"/>
    <n v="0.72976690923533538"/>
    <n v="5.7765405060781778E-3"/>
    <n v="1.5178297700149727E-2"/>
    <n v="2.9178946311258724E-2"/>
    <n v="4.8525933809224847E-2"/>
    <n v="7.3607711373982032E-2"/>
    <n v="0.10439813308177096"/>
    <n v="0.14048760498741958"/>
    <n v="0.18118223513666565"/>
    <n v="0.22563556561132106"/>
    <n v="0.27297633386723769"/>
    <n v="0.32240642054006624"/>
    <n v="0.37325837707594067"/>
    <n v="0.42501509579780949"/>
    <n v="0.48684400034599207"/>
    <n v="0.54806500153738791"/>
    <n v="0.60854723086858675"/>
    <n v="0.66810321093445402"/>
    <n v="0.72664859624282996"/>
    <n v="0.72976690923533538"/>
    <n v="0.72976690923533538"/>
  </r>
  <r>
    <x v="74"/>
    <s v="Under $5"/>
    <n v="2.4862871288153996"/>
    <s v="Water Heating"/>
    <s v="Rural"/>
    <s v="SC-NR"/>
    <s v="M_Input"/>
    <x v="4"/>
    <s v="Manufactured"/>
    <s v="Manufactured Tier2_indor2_hp85"/>
    <n v="1.8651967343986749E-3"/>
    <n v="2.9632539349184021E-3"/>
    <n v="4.3392762404857793E-3"/>
    <n v="5.9176568093514082E-3"/>
    <n v="7.5854509514844265E-3"/>
    <n v="9.2169218412035871E-3"/>
    <n v="1.0699706392684156E-2"/>
    <n v="1.1954196955638069E-2"/>
    <n v="1.294167390589792E-2"/>
    <n v="1.3661498612780858E-2"/>
    <n v="1.4141048832979976E-2"/>
    <n v="1.4423129290521855E-2"/>
    <n v="1.4554706830976941E-2"/>
    <n v="1.5423369946059541E-2"/>
    <n v="1.5320740378049801E-2"/>
    <n v="1.517100444652366E-2"/>
    <n v="1.4946484150091357E-2"/>
    <n v="1.471685250742721E-2"/>
    <n v="1.448580969553495E-2"/>
    <n v="1.4259598763734106E-2"/>
    <n v="0.18529745783753654"/>
    <n v="-1.2113832791822865"/>
    <n v="2.4862871288153996"/>
    <s v="R-All-WH-WHConvert-All-All-N"/>
    <s v=""/>
    <n v="0.18529745783753654"/>
    <n v="1.8651967343986749E-3"/>
    <n v="4.8284506693170772E-3"/>
    <n v="9.1677269098028556E-3"/>
    <n v="1.5085383719154265E-2"/>
    <n v="2.2670834670638691E-2"/>
    <n v="3.188775651184228E-2"/>
    <n v="4.2587462904526432E-2"/>
    <n v="5.4541659860164501E-2"/>
    <n v="6.7483333766062414E-2"/>
    <n v="8.1144832378843276E-2"/>
    <n v="9.5285881211823256E-2"/>
    <n v="0.10970901050234511"/>
    <n v="0.12426371733332205"/>
    <n v="0.13968708727938159"/>
    <n v="0.1550078276574314"/>
    <n v="0.17017883210395507"/>
    <n v="0.18512531625404643"/>
    <n v="0.18529745783753654"/>
    <n v="0.18529745783753654"/>
    <n v="0.18529745783753654"/>
    <n v="1.8038599828062722E-3"/>
    <n v="2.9019171833259997E-3"/>
    <n v="4.2779394888933769E-3"/>
    <n v="5.8563200577590058E-3"/>
    <n v="7.5241141998920241E-3"/>
    <n v="9.1555850896111839E-3"/>
    <n v="1.0638369641091753E-2"/>
    <n v="1.1892860204045666E-2"/>
    <n v="1.2880337154305517E-2"/>
    <n v="1.3600161861188455E-2"/>
    <n v="1.4079712081387573E-2"/>
    <n v="1.4361792538929451E-2"/>
    <n v="1.4493370079384537E-2"/>
    <n v="1.5362033194467137E-2"/>
    <n v="1.5259403626457398E-2"/>
    <n v="1.5109667694931257E-2"/>
    <n v="1.4885147398498954E-2"/>
    <n v="1.4655515755834807E-2"/>
    <n v="1.4424472943942546E-2"/>
    <n v="1.4198262012141702E-2"/>
    <n v="0.18407072280568848"/>
    <n v="0.18407072280568848"/>
    <n v="1.8038599828062722E-3"/>
    <n v="4.7057771661322724E-3"/>
    <n v="8.9837166550256493E-3"/>
    <n v="1.4840036712784655E-2"/>
    <n v="2.236415091267668E-2"/>
    <n v="3.1519736002287864E-2"/>
    <n v="4.2158105643379615E-2"/>
    <n v="5.4050965847425282E-2"/>
    <n v="6.6931303001730794E-2"/>
    <n v="8.0531464862919247E-2"/>
    <n v="9.4611176944306818E-2"/>
    <n v="0.10897296948323627"/>
    <n v="0.12346633956262081"/>
    <n v="0.13882837275708795"/>
    <n v="0.15408777638354534"/>
    <n v="0.16919744407847659"/>
    <n v="0.18407072280568848"/>
    <n v="0.18407072280568848"/>
    <n v="0.18407072280568848"/>
    <n v="0.18407072280568848"/>
  </r>
  <r>
    <x v="74"/>
    <s v="Under $5"/>
    <n v="2.4791168578527598"/>
    <s v="Water Heating"/>
    <s v="Rural"/>
    <s v="SC-NR"/>
    <s v="M_Input"/>
    <x v="4"/>
    <s v="Single Family"/>
    <s v="Single Family Tier2_indor2_hp85"/>
    <n v="9.5708952352057709E-3"/>
    <n v="1.533471661626762E-2"/>
    <n v="2.2646607452060537E-2"/>
    <n v="3.1146883446190519E-2"/>
    <n v="4.0264767547393762E-2"/>
    <n v="4.9341081599862897E-2"/>
    <n v="5.7766172141595372E-2"/>
    <n v="6.5088026759425849E-2"/>
    <n v="7.1064077066253201E-2"/>
    <n v="7.5654885575780151E-2"/>
    <n v="7.8976744432694174E-2"/>
    <n v="8.1237410379878638E-2"/>
    <n v="8.2675914083583338E-2"/>
    <n v="9.868993062830729E-2"/>
    <n v="9.7723410095322039E-2"/>
    <n v="9.6548818502595099E-2"/>
    <n v="9.5076151961752883E-2"/>
    <n v="9.3469382443641058E-2"/>
    <n v="9.2118016957658741E-2"/>
    <n v="9.0718296358456296E-2"/>
    <n v="1.1680070208299258"/>
    <n v="-1.1865291976732208"/>
    <n v="2.4791168578527598"/>
    <s v="R-All-WH-WHConvert-All-All-N"/>
    <s v=""/>
    <n v="1.1680070208299258"/>
    <n v="9.5708952352057709E-3"/>
    <n v="2.4905611851473393E-2"/>
    <n v="4.7552219303533927E-2"/>
    <n v="7.8699102749724442E-2"/>
    <n v="0.1189638702971182"/>
    <n v="0.16830495189698111"/>
    <n v="0.22607112403857649"/>
    <n v="0.29115915079800236"/>
    <n v="0.36222322786425554"/>
    <n v="0.43787811344003569"/>
    <n v="0.51685485787272989"/>
    <n v="0.59809226825260853"/>
    <n v="0.68076818233619185"/>
    <n v="0.77945811296449918"/>
    <n v="0.87718152305982122"/>
    <n v="0.97373034156241633"/>
    <n v="1.0688064935241692"/>
    <n v="1.1622758759678102"/>
    <n v="1.1680070208299258"/>
    <n v="1.1680070208299258"/>
    <n v="9.1842641538574191E-3"/>
    <n v="1.4948085534919268E-2"/>
    <n v="2.2259976370712184E-2"/>
    <n v="3.0760252364842165E-2"/>
    <n v="3.9878136466045412E-2"/>
    <n v="4.8954450518514547E-2"/>
    <n v="5.7379541060247022E-2"/>
    <n v="6.4701395678077492E-2"/>
    <n v="7.0677445984904844E-2"/>
    <n v="7.5268254494431794E-2"/>
    <n v="7.8590113351345817E-2"/>
    <n v="8.0850779298530281E-2"/>
    <n v="8.2289283002234981E-2"/>
    <n v="9.8303299546958933E-2"/>
    <n v="9.7336779013973682E-2"/>
    <n v="9.6162187421246742E-2"/>
    <n v="9.4689520880404526E-2"/>
    <n v="9.3082751362292701E-2"/>
    <n v="9.1731385876310384E-2"/>
    <n v="9.0331665277107939E-2"/>
    <n v="1.1602743992029587"/>
    <n v="1.1602743992029587"/>
    <n v="9.1842641538574191E-3"/>
    <n v="2.4132349688776686E-2"/>
    <n v="4.639232605948887E-2"/>
    <n v="7.7152578424331042E-2"/>
    <n v="0.11703071489037645"/>
    <n v="0.16598516540889099"/>
    <n v="0.22336470646913803"/>
    <n v="0.28806610214721551"/>
    <n v="0.35874354813212034"/>
    <n v="0.43401180262655215"/>
    <n v="0.51260191597789795"/>
    <n v="0.59345269527642819"/>
    <n v="0.67574197827866311"/>
    <n v="0.77404527782562205"/>
    <n v="0.87138205683959569"/>
    <n v="0.9675442442608424"/>
    <n v="1.062233765141247"/>
    <n v="1.1553165165035397"/>
    <n v="1.1602743992029587"/>
    <n v="1.1602743992029587"/>
  </r>
  <r>
    <x v="74"/>
    <s v="Under $10"/>
    <n v="6.0812514655542644"/>
    <s v="Water Heating"/>
    <s v="Rural"/>
    <s v="SC-NR"/>
    <s v="M_Input"/>
    <x v="4"/>
    <s v="Manufactured"/>
    <s v="Manufactured Tier2_indor2_zonl"/>
    <n v="3.0439306196282704E-3"/>
    <n v="4.8359184958256113E-3"/>
    <n v="7.0815349243566056E-3"/>
    <n v="9.6573923952551401E-3"/>
    <n v="1.237916944045892E-2"/>
    <n v="1.5041668309699835E-2"/>
    <n v="1.746151669101206E-2"/>
    <n v="1.9508797906010112E-2"/>
    <n v="2.1120322990543432E-2"/>
    <n v="2.2295049723459526E-2"/>
    <n v="2.3077657569587982E-2"/>
    <n v="2.3538002221749989E-2"/>
    <n v="2.3752731797917589E-2"/>
    <n v="2.517035719119497E-2"/>
    <n v="2.5002869612655552E-2"/>
    <n v="2.4758506228126073E-2"/>
    <n v="2.4392097584772621E-2"/>
    <n v="2.4017347417431015E-2"/>
    <n v="2.3640294275210815E-2"/>
    <n v="2.3271126578793409E-2"/>
    <n v="0.3023984522644983"/>
    <n v="0.87773151135480354"/>
    <n v="6.0812514655542644"/>
    <s v="R-All-WH-WHConvert-All-All-N"/>
    <s v=""/>
    <n v="0.3023984522644983"/>
    <n v="3.0439306196282704E-3"/>
    <n v="7.8798491154538821E-3"/>
    <n v="1.4961384039810488E-2"/>
    <n v="2.4618776435065628E-2"/>
    <n v="3.6997945875524546E-2"/>
    <n v="5.2039614185224382E-2"/>
    <n v="6.9501130876236439E-2"/>
    <n v="8.9009928782246547E-2"/>
    <n v="0.11013025177278998"/>
    <n v="0.13242530149624951"/>
    <n v="0.1555029590658375"/>
    <n v="0.17904096128758748"/>
    <n v="0.20279369308550507"/>
    <n v="0.22796405027670005"/>
    <n v="0.2529669198893556"/>
    <n v="0.27772542611748169"/>
    <n v="0.30211752370225431"/>
    <n v="0.3023984522644983"/>
    <n v="0.3023984522644983"/>
    <n v="0.3023984522644983"/>
    <n v="2.9438313577984775E-3"/>
    <n v="4.7358192339958189E-3"/>
    <n v="6.9814356625268132E-3"/>
    <n v="9.5572931334253469E-3"/>
    <n v="1.2279070178629127E-2"/>
    <n v="1.4941569047870041E-2"/>
    <n v="1.7361417429182267E-2"/>
    <n v="1.9408698644180319E-2"/>
    <n v="2.1020223728713639E-2"/>
    <n v="2.2194950461629732E-2"/>
    <n v="2.2977558307758189E-2"/>
    <n v="2.3437902959920195E-2"/>
    <n v="2.3652632536087796E-2"/>
    <n v="2.5070257929365177E-2"/>
    <n v="2.4902770350825758E-2"/>
    <n v="2.465840696629628E-2"/>
    <n v="2.4291998322942827E-2"/>
    <n v="2.3917248155601221E-2"/>
    <n v="2.3540195013381022E-2"/>
    <n v="2.3171027316963615E-2"/>
    <n v="0.30039646702790246"/>
    <n v="0.30039646702790246"/>
    <n v="2.9438313577984775E-3"/>
    <n v="7.6796505917942964E-3"/>
    <n v="1.466108625432111E-2"/>
    <n v="2.4218379387746458E-2"/>
    <n v="3.6497449566375587E-2"/>
    <n v="5.143901861424563E-2"/>
    <n v="6.8800436043427893E-2"/>
    <n v="8.8209134687608215E-2"/>
    <n v="0.10922935841632185"/>
    <n v="0.13142430887795159"/>
    <n v="0.15440186718570978"/>
    <n v="0.17783977014562996"/>
    <n v="0.20149240268171775"/>
    <n v="0.22656266061108293"/>
    <n v="0.25146543096190871"/>
    <n v="0.276123837928205"/>
    <n v="0.30039646702790246"/>
    <n v="0.30039646702790246"/>
    <n v="0.30039646702790246"/>
    <n v="0.30039646702790246"/>
  </r>
  <r>
    <x v="74"/>
    <s v="Under $10"/>
    <n v="6.221342311421532"/>
    <s v="Water Heating"/>
    <s v="Rural"/>
    <s v="SC-NR"/>
    <s v="M_Input"/>
    <x v="4"/>
    <s v="Single Family"/>
    <s v="Single Family Tier2_indor2_zonl"/>
    <n v="1.2861265019410232E-2"/>
    <n v="2.0606625561410338E-2"/>
    <n v="3.0432265015304938E-2"/>
    <n v="4.1854843531941063E-2"/>
    <n v="5.4107357111912432E-2"/>
    <n v="6.6304009312096415E-2"/>
    <n v="7.7625554434768346E-2"/>
    <n v="8.7464583110698213E-2"/>
    <n v="9.5495134577055621E-2"/>
    <n v="0.10166421316828315"/>
    <n v="0.10612809100477771"/>
    <n v="0.10916594934013439"/>
    <n v="0.11109899498634469"/>
    <n v="0.13261845641031952"/>
    <n v="0.13131965662033751"/>
    <n v="0.12974125320118154"/>
    <n v="0.12776229990564034"/>
    <n v="0.12560314048641161"/>
    <n v="0.1237871902303299"/>
    <n v="0.12190626089853131"/>
    <n v="1.5695551429889323"/>
    <n v="0.93142546597283427"/>
    <n v="6.221342311421532"/>
    <s v="R-All-WH-WHConvert-All-All-N"/>
    <s v=""/>
    <n v="1.5695551429889323"/>
    <n v="1.2861265019410232E-2"/>
    <n v="3.3467890580820572E-2"/>
    <n v="6.390015559612551E-2"/>
    <n v="0.10575499912806657"/>
    <n v="0.15986235623997902"/>
    <n v="0.22616636555207542"/>
    <n v="0.30379191998684374"/>
    <n v="0.39125650309754195"/>
    <n v="0.48675163767459756"/>
    <n v="0.58841585084288073"/>
    <n v="0.69454394184765844"/>
    <n v="0.80370989118779279"/>
    <n v="0.91480888617413747"/>
    <n v="1.0474273425844569"/>
    <n v="1.1787469992047943"/>
    <n v="1.3084882524059758"/>
    <n v="1.436250552311616"/>
    <n v="1.5618536927980275"/>
    <n v="1.5695551429889323"/>
    <n v="1.5695551429889323"/>
    <n v="1.2341714373440237E-2"/>
    <n v="2.0087074915440341E-2"/>
    <n v="2.9912714369334941E-2"/>
    <n v="4.133529288597107E-2"/>
    <n v="5.3587806465942439E-2"/>
    <n v="6.5784458666126422E-2"/>
    <n v="7.7106003788798352E-2"/>
    <n v="8.694503246472822E-2"/>
    <n v="9.4975583931085628E-2"/>
    <n v="0.10114466252231316"/>
    <n v="0.10560854035880772"/>
    <n v="0.1086463986941644"/>
    <n v="0.1105794443403747"/>
    <n v="0.13209890576434952"/>
    <n v="0.1308001059743675"/>
    <n v="0.12922170255521154"/>
    <n v="0.12724274925967033"/>
    <n v="0.1250835898404416"/>
    <n v="0.12326763958435991"/>
    <n v="0.12138671025256131"/>
    <n v="1.5591641300695325"/>
    <n v="1.5591641300695325"/>
    <n v="1.2341714373440237E-2"/>
    <n v="3.2428789288880579E-2"/>
    <n v="6.2341503658215516E-2"/>
    <n v="0.10367679654418659"/>
    <n v="0.15726460301012901"/>
    <n v="0.22304906167625543"/>
    <n v="0.30015506546505377"/>
    <n v="0.38710009792978201"/>
    <n v="0.48207568186086763"/>
    <n v="0.58322034438318082"/>
    <n v="0.68882888474198856"/>
    <n v="0.79747528343615293"/>
    <n v="0.90805472777652763"/>
    <n v="1.0401536335408772"/>
    <n v="1.1709537395152447"/>
    <n v="1.3001754420704563"/>
    <n v="1.4274181913301267"/>
    <n v="1.5525017811705684"/>
    <n v="1.5591641300695325"/>
    <n v="1.5591641300695325"/>
  </r>
  <r>
    <x v="74"/>
    <s v="Under $10"/>
    <n v="7.8095987560003275"/>
    <s v="Water Heating"/>
    <s v="Rural"/>
    <s v="SC-NR"/>
    <s v="M_Input"/>
    <x v="4"/>
    <s v="Manufactured"/>
    <s v="Manufactured Tier2_indor2_efaf"/>
    <n v="5.3078925099010986E-3"/>
    <n v="8.432694029543825E-3"/>
    <n v="1.2348516073663263E-2"/>
    <n v="1.6840200111463314E-2"/>
    <n v="2.1586333252179297E-2"/>
    <n v="2.6229099323959833E-2"/>
    <n v="3.0448740538985948E-2"/>
    <n v="3.4018713046465913E-2"/>
    <n v="3.6828830291108221E-2"/>
    <n v="3.8877274886598825E-2"/>
    <n v="4.0241957214727057E-2"/>
    <n v="4.1044689023207681E-2"/>
    <n v="4.141912643700571E-2"/>
    <n v="4.3891128643068315E-2"/>
    <n v="4.3599070060031539E-2"/>
    <n v="4.3172958318169141E-2"/>
    <n v="4.2534028612913152E-2"/>
    <n v="4.1880553269720323E-2"/>
    <n v="4.1223062084960772E-2"/>
    <n v="4.0579321246034993E-2"/>
    <n v="0.52731112510587796"/>
    <n v="1.9138773255808315"/>
    <n v="7.8095987560003275"/>
    <s v="R-All-WH-WHConvert-All-All-N"/>
    <s v=""/>
    <n v="0.52731112510587796"/>
    <n v="5.3078925099010986E-3"/>
    <n v="1.3740586539444924E-2"/>
    <n v="2.6089102613108185E-2"/>
    <n v="4.2929302724571503E-2"/>
    <n v="6.4515635976750807E-2"/>
    <n v="9.0744735300710644E-2"/>
    <n v="0.12119347583969658"/>
    <n v="0.15521218888616251"/>
    <n v="0.19204101917727073"/>
    <n v="0.23091829406386954"/>
    <n v="0.27116025127859661"/>
    <n v="0.31220494030180429"/>
    <n v="0.35362406673880997"/>
    <n v="0.39751519538187829"/>
    <n v="0.44111426544190985"/>
    <n v="0.48428722376007899"/>
    <n v="0.52682125237299215"/>
    <n v="0.52731112510587796"/>
    <n v="0.52731112510587796"/>
    <n v="0.52731112510587796"/>
    <n v="5.1333431562834821E-3"/>
    <n v="8.2581446759262076E-3"/>
    <n v="1.2173966720045646E-2"/>
    <n v="1.6665650757845697E-2"/>
    <n v="2.141178389856168E-2"/>
    <n v="2.6054549970342216E-2"/>
    <n v="3.0274191185368331E-2"/>
    <n v="3.3844163692848296E-2"/>
    <n v="3.6654280937490603E-2"/>
    <n v="3.8702725532981208E-2"/>
    <n v="4.006740786110944E-2"/>
    <n v="4.0870139669590064E-2"/>
    <n v="4.1244577083388093E-2"/>
    <n v="4.3716579289450698E-2"/>
    <n v="4.3424520706413922E-2"/>
    <n v="4.2998408964551524E-2"/>
    <n v="4.2359479259295535E-2"/>
    <n v="4.1706003916102706E-2"/>
    <n v="4.1048512731343155E-2"/>
    <n v="4.0404771892417375E-2"/>
    <n v="0.52382013803352567"/>
    <n v="0.52382013803352567"/>
    <n v="5.1333431562834821E-3"/>
    <n v="1.3391487832209691E-2"/>
    <n v="2.5565454552255337E-2"/>
    <n v="4.2231105310101033E-2"/>
    <n v="6.3642889208662706E-2"/>
    <n v="8.9697439179004926E-2"/>
    <n v="0.11997163036437325"/>
    <n v="0.15381579405722154"/>
    <n v="0.19047007499471214"/>
    <n v="0.22917280052769334"/>
    <n v="0.2692402083888028"/>
    <n v="0.31011034805839288"/>
    <n v="0.35135492514178096"/>
    <n v="0.39507150443123168"/>
    <n v="0.43849602513764563"/>
    <n v="0.48149443410219717"/>
    <n v="0.52382013803352567"/>
    <n v="0.52382013803352567"/>
    <n v="0.52382013803352567"/>
    <n v="0.52382013803352567"/>
  </r>
  <r>
    <x v="74"/>
    <s v="Under $10"/>
    <n v="7.980756349888396"/>
    <s v="Water Heating"/>
    <s v="Rural"/>
    <s v="SC-NR"/>
    <s v="M_Input"/>
    <x v="4"/>
    <s v="Single Family"/>
    <s v="Single Family Tier2_indor2_efaf"/>
    <n v="1.4007229883317191E-3"/>
    <n v="2.2442717798171201E-3"/>
    <n v="3.3143841705779173E-3"/>
    <n v="4.5584195193658647E-3"/>
    <n v="5.8928432646514952E-3"/>
    <n v="7.2211831357062448E-3"/>
    <n v="8.454214917014537E-3"/>
    <n v="9.5257855306696143E-3"/>
    <n v="1.040039452371434E-2"/>
    <n v="1.1072270127437321E-2"/>
    <n v="1.1558431970245621E-2"/>
    <n v="1.1889285739233918E-2"/>
    <n v="1.2099814133606857E-2"/>
    <n v="1.4443503052821851E-2"/>
    <n v="1.4302050503611288E-2"/>
    <n v="1.4130146266295874E-2"/>
    <n v="1.3914618060499945E-2"/>
    <n v="1.367946356913209E-2"/>
    <n v="1.3481688057506941E-2"/>
    <n v="1.3276835661533334E-2"/>
    <n v="0.17094056975895294"/>
    <n v="1.9851761637305638"/>
    <n v="7.980756349888396"/>
    <s v="R-All-WH-WHConvert-All-All-N"/>
    <s v=""/>
    <n v="0.17094056975895294"/>
    <n v="1.4007229883317191E-3"/>
    <n v="3.6449947681488392E-3"/>
    <n v="6.9593789387267565E-3"/>
    <n v="1.1517798458092622E-2"/>
    <n v="1.7410641722744119E-2"/>
    <n v="2.4631824858450363E-2"/>
    <n v="3.3086039775464898E-2"/>
    <n v="4.2611825306134513E-2"/>
    <n v="5.3012219829848856E-2"/>
    <n v="6.4084489957286175E-2"/>
    <n v="7.5642921927531803E-2"/>
    <n v="8.7532207666765727E-2"/>
    <n v="9.9632021800372589E-2"/>
    <n v="0.11407552485319444"/>
    <n v="0.12837757535680572"/>
    <n v="0.1425077216231016"/>
    <n v="0.15642233968360156"/>
    <n v="0.17010180325273364"/>
    <n v="0.17094056975895294"/>
    <n v="0.17094056975895294"/>
    <n v="1.3441386218394299E-3"/>
    <n v="2.1876874133248307E-3"/>
    <n v="3.257799804085628E-3"/>
    <n v="4.5018351528735758E-3"/>
    <n v="5.8362588981592063E-3"/>
    <n v="7.1645987692139559E-3"/>
    <n v="8.3976305505222473E-3"/>
    <n v="9.4692011641773245E-3"/>
    <n v="1.034381015722205E-2"/>
    <n v="1.1015685760945032E-2"/>
    <n v="1.1501847603753331E-2"/>
    <n v="1.1832701372741629E-2"/>
    <n v="1.2043229767114567E-2"/>
    <n v="1.4386918686329561E-2"/>
    <n v="1.4245466137118998E-2"/>
    <n v="1.4073561899803584E-2"/>
    <n v="1.3858033694007656E-2"/>
    <n v="1.36228792026398E-2"/>
    <n v="1.3425103691014651E-2"/>
    <n v="1.3220251295041044E-2"/>
    <n v="0.16980888242910716"/>
    <n v="0.16980888242910716"/>
    <n v="1.3441386218394299E-3"/>
    <n v="3.5318260351642605E-3"/>
    <n v="6.7896258392498889E-3"/>
    <n v="1.1291460992123465E-2"/>
    <n v="1.712771989028267E-2"/>
    <n v="2.4292318659496624E-2"/>
    <n v="3.2689949210018873E-2"/>
    <n v="4.2159150374196194E-2"/>
    <n v="5.2502960531418244E-2"/>
    <n v="6.3518646292363271E-2"/>
    <n v="7.5020493896116605E-2"/>
    <n v="8.6853195268858235E-2"/>
    <n v="9.8896425035972804E-2"/>
    <n v="0.11328334372230237"/>
    <n v="0.12752880985942136"/>
    <n v="0.14160237175922494"/>
    <n v="0.15546040545323259"/>
    <n v="0.16908328465587238"/>
    <n v="0.16980888242910716"/>
    <n v="0.16980888242910716"/>
  </r>
  <r>
    <x v="75"/>
    <s v="Under $115"/>
    <n v="103.97254500306313"/>
    <s v="HVAC"/>
    <s v="Rural"/>
    <s v="SC-New"/>
    <s v="M_Input"/>
    <x v="4"/>
    <s v="Single Family"/>
    <s v="SF RNC HRV ACH3 HZ1CZ1"/>
    <n v="1.2323187924412856E-2"/>
    <n v="1.8811198420633109E-2"/>
    <n v="2.766515789197356E-2"/>
    <n v="3.961984175261804E-2"/>
    <n v="5.4084311832409082E-2"/>
    <n v="7.2938115427572794E-2"/>
    <n v="9.3583048772410651E-2"/>
    <n v="0.11375369876768993"/>
    <n v="0.13163950670900329"/>
    <n v="0.15142163159659916"/>
    <n v="0.17046958624929101"/>
    <n v="0.18396982311025145"/>
    <n v="0.18846858094793978"/>
    <n v="0.19525847617234648"/>
    <n v="0.19995099839324862"/>
    <n v="0.20333372692533155"/>
    <n v="0.20468457797431633"/>
    <n v="0.20604770679856108"/>
    <n v="0.20742323274670582"/>
    <n v="0.20881127638057023"/>
    <n v="2.6842576847938844"/>
    <n v="67.87801223919611"/>
    <n v="103.97254500306313"/>
    <s v="R-All-HVAC-ASHP-All-All-E"/>
    <n v="0"/>
    <n v="2.6842576847938844"/>
    <n v="1.2323187924412856E-2"/>
    <n v="3.1134386345045964E-2"/>
    <n v="5.8799544237019524E-2"/>
    <n v="9.8419385989637564E-2"/>
    <n v="0.15250369782204665"/>
    <n v="0.22544181324961943"/>
    <n v="0.31902486202203006"/>
    <n v="0.43277856078971999"/>
    <n v="0.56441806749872325"/>
    <n v="0.71583969909532241"/>
    <n v="0.8863092853446134"/>
    <n v="1.0702791084548648"/>
    <n v="1.2587476894028047"/>
    <n v="1.4540061655751511"/>
    <n v="1.6539571639683996"/>
    <n v="1.8572908908937311"/>
    <n v="2.0619754688680474"/>
    <n v="2.2680231756666083"/>
    <n v="2.4754464084133141"/>
    <n v="2.6842576847938844"/>
    <n v="7.2952692924321437E-3"/>
    <n v="1.3783279788652396E-2"/>
    <n v="2.2637239259992847E-2"/>
    <n v="3.459192312063733E-2"/>
    <n v="4.9056393200428372E-2"/>
    <n v="6.7910196795592084E-2"/>
    <n v="8.8555130140429941E-2"/>
    <n v="0.10872578013570922"/>
    <n v="0.12661158807702258"/>
    <n v="0.14639371296461845"/>
    <n v="0.1654416676173103"/>
    <n v="0.17894190447827074"/>
    <n v="0.18344066231595907"/>
    <n v="0.19023055754036577"/>
    <n v="0.19492307976126791"/>
    <n v="0.19830580829335084"/>
    <n v="0.19965665934233562"/>
    <n v="0.20101978816658037"/>
    <n v="0.20239531411472511"/>
    <n v="0.20378335774858952"/>
    <n v="2.5836993121542702"/>
    <n v="2.5836993121542706"/>
    <n v="7.2952692924321437E-3"/>
    <n v="2.107854908108454E-2"/>
    <n v="4.3715788341077387E-2"/>
    <n v="7.8307711461714724E-2"/>
    <n v="0.1273641046621431"/>
    <n v="0.19527430145773517"/>
    <n v="0.28382943159816509"/>
    <n v="0.39255521173387431"/>
    <n v="0.51916679981089686"/>
    <n v="0.66556051277551531"/>
    <n v="0.83100218039282558"/>
    <n v="1.0099440848710963"/>
    <n v="1.1933847471870553"/>
    <n v="1.3836153047274211"/>
    <n v="1.5785383844886891"/>
    <n v="1.77684419278204"/>
    <n v="1.9765008521243757"/>
    <n v="2.1775206402909562"/>
    <n v="2.3799159544056812"/>
    <n v="2.5836993121542706"/>
  </r>
  <r>
    <x v="75"/>
    <s v="Under $115"/>
    <n v="100.61635304522285"/>
    <s v="HVAC"/>
    <s v="Rural"/>
    <s v="SC-New"/>
    <s v="M_Input"/>
    <x v="4"/>
    <s v="Single Family"/>
    <s v="SF RNC HRV ACH3 HZ1CZ2"/>
    <n v="1.5186005091015489E-4"/>
    <n v="2.3181254455912031E-4"/>
    <n v="3.4092089739130936E-4"/>
    <n v="4.8823983067608072E-4"/>
    <n v="6.6648714591453068E-4"/>
    <n v="8.988247189007871E-4"/>
    <n v="1.153234588166268E-3"/>
    <n v="1.4017998095977972E-3"/>
    <n v="1.6222086616900621E-3"/>
    <n v="1.8659860438875737E-3"/>
    <n v="2.1007161625090439E-3"/>
    <n v="2.2670811217695586E-3"/>
    <n v="2.3225198279269465E-3"/>
    <n v="2.406192481527427E-3"/>
    <n v="2.4640189682883346E-3"/>
    <n v="2.5057047179700125E-3"/>
    <n v="2.5223514095833463E-3"/>
    <n v="2.5391494016221449E-3"/>
    <n v="2.5561001648333184E-3"/>
    <n v="2.5732051849139234E-3"/>
    <n v="3.3078413732637736E-2"/>
    <n v="65.686937289701859"/>
    <n v="100.61635304522285"/>
    <s v="R-All-HVAC-ASHP-All-All-E"/>
    <n v="0"/>
    <n v="3.3078413732637736E-2"/>
    <n v="1.5186005091015489E-4"/>
    <n v="3.8367259546927518E-4"/>
    <n v="7.2459349286058453E-4"/>
    <n v="1.2128333235366653E-3"/>
    <n v="1.8793204694511961E-3"/>
    <n v="2.7781451883519834E-3"/>
    <n v="3.9313797765182512E-3"/>
    <n v="5.3331795861160484E-3"/>
    <n v="6.9553882478061105E-3"/>
    <n v="8.8213742916936847E-3"/>
    <n v="1.0922090454202728E-2"/>
    <n v="1.3189171575972287E-2"/>
    <n v="1.5511691403899233E-2"/>
    <n v="1.7917883885426658E-2"/>
    <n v="2.0381902853714991E-2"/>
    <n v="2.2887607571685002E-2"/>
    <n v="2.5409958981268348E-2"/>
    <n v="2.7949108382890494E-2"/>
    <n v="3.0505208547723813E-2"/>
    <n v="3.3078413732637736E-2"/>
    <n v="8.9900435905656246E-5"/>
    <n v="1.6985292955462166E-4"/>
    <n v="2.789612823868107E-4"/>
    <n v="4.2628021567158207E-4"/>
    <n v="6.0452753091003208E-4"/>
    <n v="8.368651038962885E-4"/>
    <n v="1.0912749731617694E-3"/>
    <n v="1.3398401945932986E-3"/>
    <n v="1.5602490466855635E-3"/>
    <n v="1.8040264288830751E-3"/>
    <n v="2.0387565475045452E-3"/>
    <n v="2.20512150676506E-3"/>
    <n v="2.2605602129224479E-3"/>
    <n v="2.3442328665229284E-3"/>
    <n v="2.402059353283836E-3"/>
    <n v="2.4437451029655139E-3"/>
    <n v="2.4603917945788477E-3"/>
    <n v="2.4771897866176463E-3"/>
    <n v="2.4941405498288198E-3"/>
    <n v="2.5112455699094248E-3"/>
    <n v="3.1839221432547762E-2"/>
    <n v="3.1839221432547769E-2"/>
    <n v="8.9900435905656246E-5"/>
    <n v="2.5975336546027792E-4"/>
    <n v="5.3871464784708862E-4"/>
    <n v="9.6499486351867068E-4"/>
    <n v="1.5695223944287027E-3"/>
    <n v="2.4063874983249909E-3"/>
    <n v="3.4976624714867606E-3"/>
    <n v="4.8375026660800596E-3"/>
    <n v="6.3977517127656227E-3"/>
    <n v="8.2017781416486978E-3"/>
    <n v="1.0240534689153244E-2"/>
    <n v="1.2445656195918304E-2"/>
    <n v="1.4706216408840751E-2"/>
    <n v="1.7050449275363679E-2"/>
    <n v="1.9452508628647516E-2"/>
    <n v="2.1896253731613032E-2"/>
    <n v="2.4356645526191878E-2"/>
    <n v="2.6833835312809525E-2"/>
    <n v="2.9327975862638345E-2"/>
    <n v="3.1839221432547769E-2"/>
  </r>
  <r>
    <x v="75"/>
    <s v="Under $100"/>
    <n v="97.059216427418178"/>
    <s v="HVAC"/>
    <s v="Rural"/>
    <s v="SC-New"/>
    <s v="M_Input"/>
    <x v="4"/>
    <s v="Single Family"/>
    <s v="SF RNC HRV ACH3 HZ1CZ3"/>
    <n v="1.587566406190621E-3"/>
    <n v="2.4234010595278717E-3"/>
    <n v="3.5640351799105718E-3"/>
    <n v="5.1041281014986865E-3"/>
    <n v="6.9675506933536864E-3"/>
    <n v="9.3964404741628971E-3"/>
    <n v="1.205607715562418E-2"/>
    <n v="1.4654613063698479E-2"/>
    <n v="1.6958798312627029E-2"/>
    <n v="1.9507281473579146E-2"/>
    <n v="2.1961183264149836E-2"/>
    <n v="2.3700386029500701E-2"/>
    <n v="2.4279950088452674E-2"/>
    <n v="2.5154675818997423E-2"/>
    <n v="2.5759202073396985E-2"/>
    <n v="2.6194990784219014E-2"/>
    <n v="2.6369017647908E-2"/>
    <n v="2.6544626227599781E-2"/>
    <n v="2.6721831898690134E-2"/>
    <n v="2.6900650192865819E-2"/>
    <n v="0.34580640594595358"/>
    <n v="63.364676515256789"/>
    <n v="97.059216427418178"/>
    <s v="R-All-HVAC-ASHP-All-All-E"/>
    <n v="0"/>
    <n v="0.34580640594595358"/>
    <n v="1.587566406190621E-3"/>
    <n v="4.0109674657184922E-3"/>
    <n v="7.5750026456290641E-3"/>
    <n v="1.2679130747127751E-2"/>
    <n v="1.9646681440481435E-2"/>
    <n v="2.9043121914644331E-2"/>
    <n v="4.1099199070268509E-2"/>
    <n v="5.575381213396699E-2"/>
    <n v="7.2712610446594023E-2"/>
    <n v="9.2219891920173172E-2"/>
    <n v="0.11418107518432301"/>
    <n v="0.13788146121382372"/>
    <n v="0.1621614113022764"/>
    <n v="0.18731608712127382"/>
    <n v="0.21307528919467081"/>
    <n v="0.23927027997888983"/>
    <n v="0.26563929762679783"/>
    <n v="0.29218392385439762"/>
    <n v="0.31890575575308777"/>
    <n v="0.34580640594595358"/>
    <n v="9.3983184577063118E-4"/>
    <n v="1.7756664991078819E-3"/>
    <n v="2.9163006194905822E-3"/>
    <n v="4.4563935410786969E-3"/>
    <n v="6.3198161329336968E-3"/>
    <n v="8.7487059137429067E-3"/>
    <n v="1.140834259520419E-2"/>
    <n v="1.4006878503278489E-2"/>
    <n v="1.631106375220704E-2"/>
    <n v="1.8859546913159157E-2"/>
    <n v="2.1313448703729847E-2"/>
    <n v="2.3052651469080712E-2"/>
    <n v="2.3632215528032685E-2"/>
    <n v="2.4506941258577435E-2"/>
    <n v="2.5111467512976996E-2"/>
    <n v="2.5547256223799025E-2"/>
    <n v="2.5721283087488011E-2"/>
    <n v="2.5896891667179792E-2"/>
    <n v="2.6074097338270145E-2"/>
    <n v="2.625291563244583E-2"/>
    <n v="0.33285171473755376"/>
    <n v="0.33285171473755376"/>
    <n v="9.3983184577063118E-4"/>
    <n v="2.7154983448785131E-3"/>
    <n v="5.6317989643690954E-3"/>
    <n v="1.0088192505447792E-2"/>
    <n v="1.6408008638381488E-2"/>
    <n v="2.5156714552124395E-2"/>
    <n v="3.6565057147328585E-2"/>
    <n v="5.0571935650607074E-2"/>
    <n v="6.6882999402814114E-2"/>
    <n v="8.5742546315973278E-2"/>
    <n v="0.10705599501970313"/>
    <n v="0.13010864648878384"/>
    <n v="0.15374086201681653"/>
    <n v="0.17824780327539397"/>
    <n v="0.20335927078837096"/>
    <n v="0.22890652701216999"/>
    <n v="0.25462781009965801"/>
    <n v="0.2805247017668378"/>
    <n v="0.30659879910510796"/>
    <n v="0.33285171473755376"/>
  </r>
  <r>
    <x v="75"/>
    <s v="Under $85"/>
    <n v="70.235920571593155"/>
    <s v="HVAC"/>
    <s v="Rural"/>
    <s v="SC-New"/>
    <s v="M_Input"/>
    <x v="4"/>
    <s v="Single Family"/>
    <s v="SF RNC HRV ACH3 HZ2CZ1"/>
    <n v="3.2276397929294144E-3"/>
    <n v="4.9269533944901849E-3"/>
    <n v="7.2459468310886385E-3"/>
    <n v="1.0377069522487955E-2"/>
    <n v="1.4165545321082487E-2"/>
    <n v="1.9103657691443454E-2"/>
    <n v="2.4510895558372998E-2"/>
    <n v="2.979391103889175E-2"/>
    <n v="3.4478489882789114E-2"/>
    <n v="3.9659744430519783E-2"/>
    <n v="4.4648708064608994E-2"/>
    <n v="4.8184635778580363E-2"/>
    <n v="4.9362932328526669E-2"/>
    <n v="5.1141314363316641E-2"/>
    <n v="5.2370360900810785E-2"/>
    <n v="5.3256351545909943E-2"/>
    <n v="5.3610161016865596E-2"/>
    <n v="5.3967186233311849E-2"/>
    <n v="5.4327458454564263E-2"/>
    <n v="5.4691009257689466E-2"/>
    <n v="0.70304997140828029"/>
    <n v="45.179764195552224"/>
    <n v="70.235920571593155"/>
    <s v="R-All-HVAC-ASHP-All-All-E"/>
    <n v="0"/>
    <n v="0.70304997140828029"/>
    <n v="3.2276397929294144E-3"/>
    <n v="8.1545931874195988E-3"/>
    <n v="1.5400540018508237E-2"/>
    <n v="2.5777609540996192E-2"/>
    <n v="3.9943154862078681E-2"/>
    <n v="5.9046812553522135E-2"/>
    <n v="8.355770811189514E-2"/>
    <n v="0.1133516191507869"/>
    <n v="0.14783010903357602"/>
    <n v="0.1874898534640958"/>
    <n v="0.2321385615287048"/>
    <n v="0.28032319730728517"/>
    <n v="0.32968612963581184"/>
    <n v="0.38082744399912849"/>
    <n v="0.43319780489993925"/>
    <n v="0.48645415644584922"/>
    <n v="0.54006431746271477"/>
    <n v="0.59403150369602664"/>
    <n v="0.64835896215059086"/>
    <n v="0.70304997140828029"/>
    <n v="1.9107475770732336E-3"/>
    <n v="3.6100611786340038E-3"/>
    <n v="5.9290546152324574E-3"/>
    <n v="9.0601773066317746E-3"/>
    <n v="1.2848653105226307E-2"/>
    <n v="1.7786765475587274E-2"/>
    <n v="2.3194003342516818E-2"/>
    <n v="2.847701882303557E-2"/>
    <n v="3.3161597666932933E-2"/>
    <n v="3.8342852214663603E-2"/>
    <n v="4.3331815848752814E-2"/>
    <n v="4.6867743562724183E-2"/>
    <n v="4.8046040112670489E-2"/>
    <n v="4.9824422147460461E-2"/>
    <n v="5.1053468684954605E-2"/>
    <n v="5.1939459330053762E-2"/>
    <n v="5.2293268801009415E-2"/>
    <n v="5.2650294017455669E-2"/>
    <n v="5.3010566238708083E-2"/>
    <n v="5.3374117041833286E-2"/>
    <n v="0.67671212709115669"/>
    <n v="0.67671212709115669"/>
    <n v="1.9107475770732336E-3"/>
    <n v="5.5208087557072376E-3"/>
    <n v="1.1449863370939695E-2"/>
    <n v="2.0510040677571471E-2"/>
    <n v="3.335869378279778E-2"/>
    <n v="5.1145459258385054E-2"/>
    <n v="7.4339462600901879E-2"/>
    <n v="0.10281648142393746"/>
    <n v="0.1359780790908704"/>
    <n v="0.174320931305534"/>
    <n v="0.21765274715428681"/>
    <n v="0.264520490717011"/>
    <n v="0.3125665308296815"/>
    <n v="0.36239095297714197"/>
    <n v="0.41344442166209655"/>
    <n v="0.46538388099215033"/>
    <n v="0.51767714979315971"/>
    <n v="0.5703274438106154"/>
    <n v="0.62333801004932343"/>
    <n v="0.67671212709115669"/>
  </r>
  <r>
    <x v="75"/>
    <s v="Under $70"/>
    <n v="68.637834696520841"/>
    <s v="HVAC"/>
    <s v="Rural"/>
    <s v="SC-New"/>
    <s v="M_Input"/>
    <x v="4"/>
    <s v="Single Family"/>
    <s v="SF RNC HRV ACH3 HZ2CZ2"/>
    <n v="2.9796748731352935E-3"/>
    <n v="4.5484379213663077E-3"/>
    <n v="6.6892736147218775E-3"/>
    <n v="9.5798463572888577E-3"/>
    <n v="1.3077270750581484E-2"/>
    <n v="1.7636010354336557E-2"/>
    <n v="2.2627834671427566E-2"/>
    <n v="2.7504980044393525E-2"/>
    <n v="3.1829663952108442E-2"/>
    <n v="3.6612866223009646E-2"/>
    <n v="4.1218550418639602E-2"/>
    <n v="4.4482828850707368E-2"/>
    <n v="4.5570602223271507E-2"/>
    <n v="4.7212359235781723E-2"/>
    <n v="4.8346983704629747E-2"/>
    <n v="4.9164907708670734E-2"/>
    <n v="4.9491535603392228E-2"/>
    <n v="4.9821132192469822E-2"/>
    <n v="5.0153726333707641E-2"/>
    <n v="5.0489347178249641E-2"/>
    <n v="0.64903783221188949"/>
    <n v="44.151783891280232"/>
    <n v="68.637834696520841"/>
    <s v="R-All-HVAC-ASHP-All-All-E"/>
    <n v="0"/>
    <n v="0.64903783221188949"/>
    <n v="2.9796748731352935E-3"/>
    <n v="7.5281127945016017E-3"/>
    <n v="1.421738640922348E-2"/>
    <n v="2.3797232766512338E-2"/>
    <n v="3.6874503517093822E-2"/>
    <n v="5.4510513871430383E-2"/>
    <n v="7.7138348542857949E-2"/>
    <n v="0.10464332858725148"/>
    <n v="0.13647299253935991"/>
    <n v="0.17308585876236954"/>
    <n v="0.21430440918100913"/>
    <n v="0.25878723803171649"/>
    <n v="0.30435784025498802"/>
    <n v="0.35157019949076973"/>
    <n v="0.39991718319539948"/>
    <n v="0.4490820909040702"/>
    <n v="0.4985736265074624"/>
    <n v="0.54839475869993226"/>
    <n v="0.59854848503363989"/>
    <n v="0.64903783221188949"/>
    <n v="1.7639535107918305E-3"/>
    <n v="3.3327165590228448E-3"/>
    <n v="5.4735522523784146E-3"/>
    <n v="8.364124994945394E-3"/>
    <n v="1.1861549388238021E-2"/>
    <n v="1.6420288991993093E-2"/>
    <n v="2.1412113309084102E-2"/>
    <n v="2.6289258682050062E-2"/>
    <n v="3.0613942589764978E-2"/>
    <n v="3.5397144860666183E-2"/>
    <n v="4.0002829056296138E-2"/>
    <n v="4.3267107488363904E-2"/>
    <n v="4.4354880860928043E-2"/>
    <n v="4.5996637873438259E-2"/>
    <n v="4.7131262342286283E-2"/>
    <n v="4.794918634632727E-2"/>
    <n v="4.8275814241048765E-2"/>
    <n v="4.8605410830126358E-2"/>
    <n v="4.8938004971364177E-2"/>
    <n v="4.9273625815906177E-2"/>
    <n v="0.62472340496502021"/>
    <n v="0.62472340496502032"/>
    <n v="1.7639535107918305E-3"/>
    <n v="5.0966700698146751E-3"/>
    <n v="1.0570222322193089E-2"/>
    <n v="1.8934347317138483E-2"/>
    <n v="3.0795896705376503E-2"/>
    <n v="4.72161856973696E-2"/>
    <n v="6.8628299006453702E-2"/>
    <n v="9.4917557688503768E-2"/>
    <n v="0.12553150027826876"/>
    <n v="0.16092864513893496"/>
    <n v="0.20093147419523111"/>
    <n v="0.24419858168359501"/>
    <n v="0.28855346254452308"/>
    <n v="0.33455010041796135"/>
    <n v="0.38168136276024761"/>
    <n v="0.42963054910657489"/>
    <n v="0.47790636334762365"/>
    <n v="0.52651177417774997"/>
    <n v="0.5754497791491141"/>
    <n v="0.62472340496502032"/>
  </r>
  <r>
    <x v="75"/>
    <s v="Under $70"/>
    <n v="66.887008637013167"/>
    <s v="HVAC"/>
    <s v="Rural"/>
    <s v="SC-New"/>
    <s v="M_Input"/>
    <x v="4"/>
    <s v="Single Family"/>
    <s v="SF RNC HRV ACH3 HZ2CZ3"/>
    <n v="0"/>
    <n v="0"/>
    <n v="0"/>
    <n v="0"/>
    <n v="0"/>
    <n v="0"/>
    <n v="0"/>
    <n v="0"/>
    <n v="0"/>
    <n v="0"/>
    <n v="0"/>
    <n v="0"/>
    <n v="0"/>
    <n v="0"/>
    <n v="0"/>
    <n v="0"/>
    <n v="0"/>
    <n v="0"/>
    <n v="0"/>
    <n v="0"/>
    <n v="0"/>
    <n v="43.025552358010096"/>
    <n v="66.887008637013167"/>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5"/>
    <s v="Under $65"/>
    <n v="62.183848092342444"/>
    <s v="HVAC"/>
    <s v="Rural"/>
    <s v="SC-New"/>
    <s v="M_Input"/>
    <x v="4"/>
    <s v="Single Family"/>
    <s v="SF RNC HRV ACH3 HZ3CZ1"/>
    <n v="3.9533364366644173E-3"/>
    <n v="6.0347206088035262E-3"/>
    <n v="8.8751122997764546E-3"/>
    <n v="1.27102309058527E-2"/>
    <n v="1.7350500692715074E-2"/>
    <n v="2.3398889241169878E-2"/>
    <n v="3.0021880607143423E-2"/>
    <n v="3.6492719651930766E-2"/>
    <n v="4.2230570658284276E-2"/>
    <n v="4.8576769027770306E-2"/>
    <n v="5.468744214533585E-2"/>
    <n v="5.9018381396883306E-2"/>
    <n v="6.0461603993872952E-2"/>
    <n v="6.2639834201545438E-2"/>
    <n v="6.4145217320713752E-2"/>
    <n v="6.5230412486384726E-2"/>
    <n v="6.5663771833431472E-2"/>
    <n v="6.6101069948319296E-2"/>
    <n v="6.6542345118651258E-2"/>
    <n v="6.6987636021224081E-2"/>
    <n v="0.86112244459647291"/>
    <n v="39.760476883092714"/>
    <n v="62.183848092342444"/>
    <s v="R-All-HVAC-ASHP-All-All-E"/>
    <n v="0"/>
    <n v="0.86112244459647291"/>
    <n v="3.9533364366644173E-3"/>
    <n v="9.9880570454679435E-3"/>
    <n v="1.8863169345244398E-2"/>
    <n v="3.1573400251097096E-2"/>
    <n v="4.8923900943812174E-2"/>
    <n v="7.2322790184982055E-2"/>
    <n v="0.10234467079212548"/>
    <n v="0.13883739044405624"/>
    <n v="0.18106796110234052"/>
    <n v="0.22964473013011083"/>
    <n v="0.28433217227544666"/>
    <n v="0.34335055367232997"/>
    <n v="0.40381215766620293"/>
    <n v="0.46645199186774838"/>
    <n v="0.53059720918846209"/>
    <n v="0.59582762167484682"/>
    <n v="0.66149139350827824"/>
    <n v="0.72759246345659756"/>
    <n v="0.79413480857524887"/>
    <n v="0.86112244459647291"/>
    <n v="2.340356577044179E-3"/>
    <n v="4.4217407491832878E-3"/>
    <n v="7.2621324401562163E-3"/>
    <n v="1.1097251046232461E-2"/>
    <n v="1.5737520833094834E-2"/>
    <n v="2.1785909381549638E-2"/>
    <n v="2.8408900747523183E-2"/>
    <n v="3.487973979231053E-2"/>
    <n v="4.061759079866404E-2"/>
    <n v="4.6963789168150069E-2"/>
    <n v="5.3074462285715614E-2"/>
    <n v="5.7405401537263069E-2"/>
    <n v="5.8848624134252715E-2"/>
    <n v="6.1026854341925202E-2"/>
    <n v="6.2532237461093515E-2"/>
    <n v="6.3617432626764489E-2"/>
    <n v="6.4050791973811236E-2"/>
    <n v="6.448809008869906E-2"/>
    <n v="6.4929365259031022E-2"/>
    <n v="6.5374656161603845E-2"/>
    <n v="0.82886284740406813"/>
    <n v="0.82886284740406824"/>
    <n v="2.340356577044179E-3"/>
    <n v="6.7620973262274668E-3"/>
    <n v="1.4024229766383683E-2"/>
    <n v="2.5121480812616143E-2"/>
    <n v="4.0859001645710977E-2"/>
    <n v="6.2644911027260608E-2"/>
    <n v="9.1053811774783791E-2"/>
    <n v="0.12593355156709432"/>
    <n v="0.16655114236575835"/>
    <n v="0.21351493153390844"/>
    <n v="0.26658939381962404"/>
    <n v="0.32399479535688713"/>
    <n v="0.38284341949113987"/>
    <n v="0.4438702738330651"/>
    <n v="0.50640251129415859"/>
    <n v="0.57001994392092303"/>
    <n v="0.63407073589473428"/>
    <n v="0.69855882598343333"/>
    <n v="0.76348819124246436"/>
    <n v="0.82886284740406824"/>
  </r>
  <r>
    <x v="75"/>
    <s v="Under $65"/>
    <n v="60.913435129466713"/>
    <s v="HVAC"/>
    <s v="Rural"/>
    <s v="SC-New"/>
    <s v="M_Input"/>
    <x v="4"/>
    <s v="Single Family"/>
    <s v="SF RNC HRV ACH3 HZ3CZ2"/>
    <n v="7.1858942497163975E-4"/>
    <n v="1.0969181301967537E-3"/>
    <n v="1.6132099926805333E-3"/>
    <n v="2.3103112179341085E-3"/>
    <n v="3.1537630342101121E-3"/>
    <n v="4.2531655562748263E-3"/>
    <n v="5.4570123913503131E-3"/>
    <n v="6.6332028276494927E-3"/>
    <n v="7.6761596114408043E-3"/>
    <n v="8.8296943814116183E-3"/>
    <n v="9.9404182350702735E-3"/>
    <n v="1.072764370808932E-2"/>
    <n v="1.0989975162214663E-2"/>
    <n v="1.1385907362133347E-2"/>
    <n v="1.1659537600109725E-2"/>
    <n v="1.1856791181375746E-2"/>
    <n v="1.1935561973841652E-2"/>
    <n v="1.2015048707630385E-2"/>
    <n v="1.209525834219684E-2"/>
    <n v="1.217619790773882E-2"/>
    <n v="0.15652436674852102"/>
    <n v="38.948172292881573"/>
    <n v="60.913435129466713"/>
    <s v="R-All-HVAC-ASHP-All-All-E"/>
    <n v="0"/>
    <n v="0.15652436674852102"/>
    <n v="7.1858942497163975E-4"/>
    <n v="1.8155075551683935E-3"/>
    <n v="3.4287175478489268E-3"/>
    <n v="5.7390287657830353E-3"/>
    <n v="8.892791799993147E-3"/>
    <n v="1.3145957356267973E-2"/>
    <n v="1.8602969747618287E-2"/>
    <n v="2.5236172575267779E-2"/>
    <n v="3.2912332186708582E-2"/>
    <n v="4.1742026568120198E-2"/>
    <n v="5.1682444803190473E-2"/>
    <n v="6.2410088511279792E-2"/>
    <n v="7.3400063673494456E-2"/>
    <n v="8.4785971035627808E-2"/>
    <n v="9.6445508635737531E-2"/>
    <n v="0.10830229981711328"/>
    <n v="0.12023786179095494"/>
    <n v="0.13225291049858534"/>
    <n v="0.14434816884078219"/>
    <n v="0.15652436674852102"/>
    <n v="4.2540155988993769E-4"/>
    <n v="8.0373026511505155E-4"/>
    <n v="1.3200221275988311E-3"/>
    <n v="2.0171233528524066E-3"/>
    <n v="2.8605751691284102E-3"/>
    <n v="3.9599776911931244E-3"/>
    <n v="5.1638245262686112E-3"/>
    <n v="6.3400149625677908E-3"/>
    <n v="7.3829717463591025E-3"/>
    <n v="8.5365065163299156E-3"/>
    <n v="9.6472303699885707E-3"/>
    <n v="1.0434455843007617E-2"/>
    <n v="1.069678729713296E-2"/>
    <n v="1.1092719497051644E-2"/>
    <n v="1.1366349735028022E-2"/>
    <n v="1.1563603316294043E-2"/>
    <n v="1.1642374108759949E-2"/>
    <n v="1.1721860842548682E-2"/>
    <n v="1.1802070477115137E-2"/>
    <n v="1.1883010042657117E-2"/>
    <n v="0.15066060944688697"/>
    <n v="0.15066060944688692"/>
    <n v="4.2540155988993769E-4"/>
    <n v="1.2291318250049893E-3"/>
    <n v="2.5491539526038207E-3"/>
    <n v="4.5662773054562268E-3"/>
    <n v="7.4268524745846366E-3"/>
    <n v="1.138683016577776E-2"/>
    <n v="1.655065469204637E-2"/>
    <n v="2.289066965461416E-2"/>
    <n v="3.0273641400973262E-2"/>
    <n v="3.8810147917303181E-2"/>
    <n v="4.8457378287291755E-2"/>
    <n v="5.8891834130299373E-2"/>
    <n v="6.9588621427432329E-2"/>
    <n v="8.068134092448398E-2"/>
    <n v="9.2047690659512002E-2"/>
    <n v="0.10361129397580604"/>
    <n v="0.115253668084566"/>
    <n v="0.12697552892711467"/>
    <n v="0.13877759940422979"/>
    <n v="0.15066060944688692"/>
  </r>
  <r>
    <x v="75"/>
    <s v="Under $60"/>
    <n v="59.516451014855029"/>
    <s v="HVAC"/>
    <s v="Rural"/>
    <s v="SC-New"/>
    <s v="M_Input"/>
    <x v="4"/>
    <s v="Single Family"/>
    <s v="SF RNC HRV ACH3 HZ3CZ3"/>
    <n v="0"/>
    <n v="0"/>
    <n v="0"/>
    <n v="0"/>
    <n v="0"/>
    <n v="0"/>
    <n v="0"/>
    <n v="0"/>
    <n v="0"/>
    <n v="0"/>
    <n v="0"/>
    <n v="0"/>
    <n v="0"/>
    <n v="0"/>
    <n v="0"/>
    <n v="0"/>
    <n v="0"/>
    <n v="0"/>
    <n v="0"/>
    <n v="0"/>
    <n v="0"/>
    <n v="38.054937855016263"/>
    <n v="59.516451014855029"/>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6"/>
    <s v="Over $160"/>
    <n v="460.89330091206614"/>
    <s v="Lighting"/>
    <s v="Rural"/>
    <s v="SC-NR"/>
    <s v="M_Input"/>
    <x v="4"/>
    <s v="Single Family"/>
    <s v="All_NR_LF_FIX_REPL_from LF2018 to LED_FIX_KIT"/>
    <n v="2.456445786960753E-2"/>
    <n v="2.8920239282426281E-2"/>
    <n v="3.2375803129506699E-2"/>
    <n v="3.5112876305300252E-2"/>
    <n v="3.7276510086689987E-2"/>
    <n v="3.8982481882597203E-2"/>
    <n v="4.032320318746236E-2"/>
    <n v="4.1372435211493253E-2"/>
    <n v="4.2189052818330706E-2"/>
    <n v="4.2820048837517471E-2"/>
    <n v="4.3302932056763208E-2"/>
    <n v="4.3667641259503336E-2"/>
    <n v="4.3571632717014135E-2"/>
    <n v="4.3473813912890888E-2"/>
    <n v="4.3375476307891146E-2"/>
    <n v="4.3277104343257669E-2"/>
    <n v="4.3178831503918963E-2"/>
    <n v="4.3080781820706293E-2"/>
    <n v="4.2982954786880911E-2"/>
    <n v="4.2885349896854767E-2"/>
    <n v="0.89836064548270123"/>
    <n v="308.97509800060323"/>
    <n v="460.89330091206614"/>
    <s v="R-All-Lgt-Lighting-All-All-R"/>
    <s v="R-All-HVAC-ER-All-All-E"/>
    <n v="0.79673362721661312"/>
    <n v="2.456445786960753E-2"/>
    <n v="5.3484697152033814E-2"/>
    <n v="8.5860500281540519E-2"/>
    <n v="0.12097337658684076"/>
    <n v="0.15824988667353074"/>
    <n v="0.19723236855612794"/>
    <n v="0.23755557174359029"/>
    <n v="0.27892800695508357"/>
    <n v="0.32111705977341426"/>
    <n v="0.36393710861093176"/>
    <n v="0.40724004066769498"/>
    <n v="0.45090768192719832"/>
    <n v="0.49447931464421246"/>
    <n v="0.53795312855710331"/>
    <n v="0.58132860486499449"/>
    <n v="0.6246057092082522"/>
    <n v="0.66778454071217119"/>
    <n v="0.71086532253287749"/>
    <n v="0.75384827731975834"/>
    <n v="0.79673362721661312"/>
    <n v="1.910212156918523E-2"/>
    <n v="2.3457902982003981E-2"/>
    <n v="2.6913466829084399E-2"/>
    <n v="2.9650540004877952E-2"/>
    <n v="3.1814173786267684E-2"/>
    <n v="3.35201455821749E-2"/>
    <n v="3.4860866887040057E-2"/>
    <n v="3.5910098911070949E-2"/>
    <n v="3.6726716517908403E-2"/>
    <n v="3.7357712537095168E-2"/>
    <n v="3.7840595756340904E-2"/>
    <n v="3.8205304959081032E-2"/>
    <n v="3.8109296416591831E-2"/>
    <n v="3.8011477612468585E-2"/>
    <n v="3.7913140007468843E-2"/>
    <n v="3.7814768042835366E-2"/>
    <n v="3.771649520349666E-2"/>
    <n v="3.761844552028399E-2"/>
    <n v="3.7520618486458608E-2"/>
    <n v="3.7423013596432464E-2"/>
    <n v="0.78911391947425524"/>
    <n v="0.68748690120816702"/>
    <n v="1.910212156918523E-2"/>
    <n v="4.2560024551189207E-2"/>
    <n v="6.9473491380273603E-2"/>
    <n v="9.9124031385151551E-2"/>
    <n v="0.13093820517141924"/>
    <n v="0.16445835075359413"/>
    <n v="0.19931921764063421"/>
    <n v="0.23522931655170515"/>
    <n v="0.27195603306961358"/>
    <n v="0.30931374560670877"/>
    <n v="0.34715434136304968"/>
    <n v="0.38535964632213071"/>
    <n v="0.42346894273872254"/>
    <n v="0.46148042035119113"/>
    <n v="0.49939356035866"/>
    <n v="0.53720832840149535"/>
    <n v="0.57492482360499197"/>
    <n v="0.61254326912527601"/>
    <n v="0.65006388761173461"/>
    <n v="0.68748690120816702"/>
  </r>
  <r>
    <x v="76"/>
    <s v="Over $160"/>
    <n v="460.89330091206614"/>
    <s v="Lighting"/>
    <s v="Rural"/>
    <s v="SC-NR"/>
    <s v="M_Input"/>
    <x v="4"/>
    <s v="Multifamily - Low Rise"/>
    <s v="All_NR_LF_FIX_REPL_from LF2018 to LED_FIX_KIT"/>
    <n v="2.9971773029545049E-4"/>
    <n v="3.5286380860363687E-4"/>
    <n v="3.950260808451976E-4"/>
    <n v="4.2842184797859306E-4"/>
    <n v="4.5482092137075978E-4"/>
    <n v="4.7563593365230545E-4"/>
    <n v="4.9199442333805704E-4"/>
    <n v="5.0479637157066287E-4"/>
    <n v="5.1476012699109522E-4"/>
    <n v="5.2245906220543662E-4"/>
    <n v="5.2835083236617373E-4"/>
    <n v="5.3280072888450272E-4"/>
    <n v="5.3162928317717544E-4"/>
    <n v="5.3043575006425376E-4"/>
    <n v="5.2923588700923795E-4"/>
    <n v="5.2803560481088784E-4"/>
    <n v="5.2683653215475086E-4"/>
    <n v="5.2564018237415795E-4"/>
    <n v="5.2444654928595453E-4"/>
    <n v="5.2325562672102764E-4"/>
    <n v="1.0961146184462206E-2"/>
    <n v="308.97509800060323"/>
    <n v="460.89330091206614"/>
    <s v="R-All-Lgt-Lighting-All-All-R"/>
    <s v="R-All-HVAC-ER-All-All-E"/>
    <n v="9.7211632836993189E-3"/>
    <n v="2.9971773029545049E-4"/>
    <n v="6.5258153889908741E-4"/>
    <n v="1.0476076197442851E-3"/>
    <n v="1.476029467722878E-3"/>
    <n v="1.9308503890936377E-3"/>
    <n v="2.406486322745943E-3"/>
    <n v="2.8984807460840003E-3"/>
    <n v="3.403277117654663E-3"/>
    <n v="3.9180372446457586E-3"/>
    <n v="4.440496306851195E-3"/>
    <n v="4.9688471392173687E-3"/>
    <n v="5.5016478681018718E-3"/>
    <n v="6.0332771512790475E-3"/>
    <n v="6.5637129013433014E-3"/>
    <n v="7.0929487883525395E-3"/>
    <n v="7.6209843931634271E-3"/>
    <n v="8.147820925318178E-3"/>
    <n v="8.6734611076923363E-3"/>
    <n v="9.1979076569782912E-3"/>
    <n v="9.7211632836993189E-3"/>
    <n v="2.3307028217356204E-4"/>
    <n v="2.8621636048174845E-4"/>
    <n v="3.2837863272330912E-4"/>
    <n v="3.6177439985670464E-4"/>
    <n v="3.8817347324887131E-4"/>
    <n v="4.0898848553041697E-4"/>
    <n v="4.2534697521616862E-4"/>
    <n v="4.3814892344877445E-4"/>
    <n v="4.481126788692068E-4"/>
    <n v="4.558116140835482E-4"/>
    <n v="4.6170338424428531E-4"/>
    <n v="4.661532807626143E-4"/>
    <n v="4.6498183505528702E-4"/>
    <n v="4.6378830194236534E-4"/>
    <n v="4.6258843888734953E-4"/>
    <n v="4.6138815668899942E-4"/>
    <n v="4.6018908403286244E-4"/>
    <n v="4.5899273425226953E-4"/>
    <n v="4.5779910116406611E-4"/>
    <n v="4.5660817859913922E-4"/>
    <n v="9.6281972220244368E-3"/>
    <n v="8.3882143212615501E-3"/>
    <n v="2.3307028217356204E-4"/>
    <n v="5.1928664265531047E-4"/>
    <n v="8.4766527537861959E-4"/>
    <n v="1.2094396752353243E-3"/>
    <n v="1.5976131484841958E-3"/>
    <n v="2.0066016340146127E-3"/>
    <n v="2.4319486092307815E-3"/>
    <n v="2.8700975326795561E-3"/>
    <n v="3.3182102115487631E-3"/>
    <n v="3.7740218256323114E-3"/>
    <n v="4.2357252098765971E-3"/>
    <n v="4.7018784906392112E-3"/>
    <n v="5.166860325694498E-3"/>
    <n v="5.6306486276368629E-3"/>
    <n v="6.0932370665242128E-3"/>
    <n v="6.5546252232132124E-3"/>
    <n v="7.0148143072460752E-3"/>
    <n v="7.4738070414983445E-3"/>
    <n v="7.9316061426624104E-3"/>
    <n v="8.3882143212615501E-3"/>
  </r>
  <r>
    <x v="76"/>
    <s v="Over $160"/>
    <n v="460.89330091206614"/>
    <s v="Lighting"/>
    <s v="Rural"/>
    <s v="SC-NR"/>
    <s v="M_Input"/>
    <x v="4"/>
    <s v="Multifamily - High Rise"/>
    <s v="All_NR_LF_FIX_REPL_from LF2018 to LED_FIX_KIT"/>
    <n v="6.8334547972999794E-5"/>
    <n v="8.0451659743956914E-5"/>
    <n v="9.0064503843308285E-5"/>
    <n v="9.7678616792257103E-5"/>
    <n v="1.0369750911931926E-4"/>
    <n v="1.0844325590550275E-4"/>
    <n v="1.1217293181454852E-4"/>
    <n v="1.150917292603536E-4"/>
    <n v="1.1736342910973388E-4"/>
    <n v="1.1911875822298588E-4"/>
    <n v="1.2046206030357324E-4"/>
    <n v="1.2147662045924662E-4"/>
    <n v="1.2120953511595972E-4"/>
    <n v="1.2093741392485798E-4"/>
    <n v="1.2066384953007498E-4"/>
    <n v="1.2039018957214244E-4"/>
    <n v="1.2011680538541736E-4"/>
    <n v="1.1984404200437272E-4"/>
    <n v="1.1957189801927186E-4"/>
    <n v="1.1930037202357952E-4"/>
    <n v="2.4991013012237726E-3"/>
    <n v="308.97509800060323"/>
    <n v="460.89330091206614"/>
    <s v="R-All-Lgt-Lighting-All-All-R"/>
    <s v="R-All-HVAC-ER-All-All-E"/>
    <n v="2.2163897281234626E-3"/>
    <n v="6.8334547972999794E-5"/>
    <n v="1.4878620771695671E-4"/>
    <n v="2.3885071156026501E-4"/>
    <n v="3.3652932835252211E-4"/>
    <n v="4.4022683747184138E-4"/>
    <n v="5.4867009337734418E-4"/>
    <n v="6.6084302519189267E-4"/>
    <n v="7.7593475445224627E-4"/>
    <n v="8.9329818356198012E-4"/>
    <n v="1.0124169417849659E-3"/>
    <n v="1.1328790020885392E-3"/>
    <n v="1.2543556225477859E-3"/>
    <n v="1.3755651576637456E-3"/>
    <n v="1.4965025715886035E-3"/>
    <n v="1.6171664211186785E-3"/>
    <n v="1.737556610690821E-3"/>
    <n v="1.8576734160762384E-3"/>
    <n v="1.977517458080611E-3"/>
    <n v="2.097089356099883E-3"/>
    <n v="2.2163897281234626E-3"/>
    <n v="5.3139173189954037E-5"/>
    <n v="6.525628496091115E-5"/>
    <n v="7.4869129060262522E-5"/>
    <n v="8.2483242009211339E-5"/>
    <n v="8.8502134336273497E-5"/>
    <n v="9.324788112245699E-5"/>
    <n v="9.6977557031502755E-5"/>
    <n v="9.9896354477307838E-5"/>
    <n v="1.0216805432668812E-4"/>
    <n v="1.0392338343994012E-4"/>
    <n v="1.0526668552052747E-4"/>
    <n v="1.0628124567620085E-4"/>
    <n v="1.0601416033291396E-4"/>
    <n v="1.0574203914181222E-4"/>
    <n v="1.0546847474702922E-4"/>
    <n v="1.0519481478909668E-4"/>
    <n v="1.049214306023716E-4"/>
    <n v="1.0464866722132695E-4"/>
    <n v="1.0437652323622609E-4"/>
    <n v="1.0410499724053375E-4"/>
    <n v="2.1951938055628575E-3"/>
    <n v="1.9124822324625473E-3"/>
    <n v="5.3139173189954037E-5"/>
    <n v="1.1839545815086518E-4"/>
    <n v="1.9326458721112772E-4"/>
    <n v="2.7574782922033906E-4"/>
    <n v="3.6424996355661257E-4"/>
    <n v="4.5749784467906954E-4"/>
    <n v="5.5447540171057227E-4"/>
    <n v="6.5437175618788005E-4"/>
    <n v="7.565398105145682E-4"/>
    <n v="8.6046319395450827E-4"/>
    <n v="9.6572987947503579E-4"/>
    <n v="1.0720111251512367E-3"/>
    <n v="1.1780252854841507E-3"/>
    <n v="1.2837673246259629E-3"/>
    <n v="1.3892357993729922E-3"/>
    <n v="1.494430614162089E-3"/>
    <n v="1.5993520447644606E-3"/>
    <n v="1.7040007119857876E-3"/>
    <n v="1.8083772352220136E-3"/>
    <n v="1.9124822324625473E-3"/>
  </r>
  <r>
    <x v="76"/>
    <s v="Over $160"/>
    <n v="460.89330091206614"/>
    <s v="Lighting"/>
    <s v="Rural"/>
    <s v="SC-NR"/>
    <s v="M_Input"/>
    <x v="4"/>
    <s v="Manufactured"/>
    <s v="All_NR_LF_FIX_REPL_from LF2018 to LED_FIX_KIT"/>
    <n v="2.5702239054486487E-3"/>
    <n v="3.0004520296460727E-3"/>
    <n v="3.3306299838457044E-3"/>
    <n v="3.5817335466214262E-3"/>
    <n v="3.7703628271619576E-3"/>
    <n v="3.9096548219275567E-3"/>
    <n v="4.010005657856152E-3"/>
    <n v="4.0796422119122972E-3"/>
    <n v="4.1250745194821867E-3"/>
    <n v="4.1514538330533115E-3"/>
    <n v="4.1628560077745557E-3"/>
    <n v="4.1625057869464849E-3"/>
    <n v="4.1183189826366146E-3"/>
    <n v="4.0744117975554566E-3"/>
    <n v="4.0309041056668443E-3"/>
    <n v="3.9878373377566908E-3"/>
    <n v="3.9452193740539387E-3"/>
    <n v="3.9030568679529719E-3"/>
    <n v="3.8613449519845607E-3"/>
    <n v="3.8200788106980518E-3"/>
    <n v="9.3997108301369134E-2"/>
    <n v="308.97509800060323"/>
    <n v="460.89330091206614"/>
    <s v="R-All-Lgt-Lighting-All-All-R"/>
    <s v="R-All-HVAC-ER-All-All-E"/>
    <n v="7.6595767359981498E-2"/>
    <n v="2.5702239054486487E-3"/>
    <n v="5.570675935094721E-3"/>
    <n v="8.9013059189404255E-3"/>
    <n v="1.2483039465561851E-2"/>
    <n v="1.6253402292723807E-2"/>
    <n v="2.0163057114651363E-2"/>
    <n v="2.4173062772507515E-2"/>
    <n v="2.8252704984419813E-2"/>
    <n v="3.2377779503901999E-2"/>
    <n v="3.6529233336955312E-2"/>
    <n v="4.069208934472987E-2"/>
    <n v="4.4854595131676354E-2"/>
    <n v="4.8972914114312968E-2"/>
    <n v="5.3047325911868427E-2"/>
    <n v="5.7078230017535272E-2"/>
    <n v="6.1066067355291964E-2"/>
    <n v="6.5011286729345905E-2"/>
    <n v="6.891434359729888E-2"/>
    <n v="7.2775688549283443E-2"/>
    <n v="7.6595767359981498E-2"/>
    <n v="2.0450900009456102E-3"/>
    <n v="2.4753181251430337E-3"/>
    <n v="2.8054960793426655E-3"/>
    <n v="3.0565996421183872E-3"/>
    <n v="3.2452289226589191E-3"/>
    <n v="3.3845209174245177E-3"/>
    <n v="3.484871753353113E-3"/>
    <n v="3.5545083074092583E-3"/>
    <n v="3.5999406149791477E-3"/>
    <n v="3.6263199285502725E-3"/>
    <n v="3.6377221032715167E-3"/>
    <n v="3.6373718824434459E-3"/>
    <n v="3.5931850781335756E-3"/>
    <n v="3.5492778930524176E-3"/>
    <n v="3.5057702011638053E-3"/>
    <n v="3.4627034332536518E-3"/>
    <n v="3.4200854695508997E-3"/>
    <n v="3.3779229634499329E-3"/>
    <n v="3.3362110474815217E-3"/>
    <n v="3.2949449061950133E-3"/>
    <n v="8.3494430211308354E-2"/>
    <n v="6.6093089269920718E-2"/>
    <n v="2.0450900009456102E-3"/>
    <n v="4.5204081260886439E-3"/>
    <n v="7.3259042054313094E-3"/>
    <n v="1.0382503847549697E-2"/>
    <n v="1.3627732770208616E-2"/>
    <n v="1.7012253687633132E-2"/>
    <n v="2.0497125440986246E-2"/>
    <n v="2.4051633748395505E-2"/>
    <n v="2.7651574363374651E-2"/>
    <n v="3.1277894291924922E-2"/>
    <n v="3.4915616395196442E-2"/>
    <n v="3.8552988277639887E-2"/>
    <n v="4.2146173355773461E-2"/>
    <n v="4.5695451248825882E-2"/>
    <n v="4.9201221449989688E-2"/>
    <n v="5.266392488324334E-2"/>
    <n v="5.6084010352794242E-2"/>
    <n v="5.9461933316244178E-2"/>
    <n v="6.2798144363725703E-2"/>
    <n v="6.6093089269920718E-2"/>
  </r>
  <r>
    <x v="0"/>
    <s v="Under $5"/>
    <n v="-47.248061972308925"/>
    <s v="Lighting"/>
    <s v="Rural"/>
    <s v="SC-New (2)"/>
    <s v="M_Input"/>
    <x v="4"/>
    <s v="Single Family"/>
    <s v="2017 - LEDDecorative and Mini-Base250 to 664 lumensANY"/>
    <n v="5.6427057401706717E-3"/>
    <n v="5.9338183684291028E-3"/>
    <n v="6.2351461988289216E-3"/>
    <n v="6.5945521920578124E-3"/>
    <n v="6.8597986458190574E-3"/>
    <n v="7.268127085237221E-3"/>
    <n v="7.5512879425128484E-3"/>
    <n v="7.6479729927798655E-3"/>
    <n v="7.5914710790231151E-3"/>
    <n v="7.7085486324026467E-3"/>
    <n v="7.8752130739342657E-3"/>
    <n v="7.9110538165255775E-3"/>
    <n v="7.7133374457849964E-3"/>
    <n v="7.7445332581189356E-3"/>
    <n v="7.7907753577278879E-3"/>
    <n v="7.8652420932656727E-3"/>
    <n v="7.9174949619504088E-3"/>
    <n v="7.9702227527065888E-3"/>
    <n v="8.0234300821119108E-3"/>
    <n v="8.0771216136715958E-3"/>
    <n v="0.1479218533330591"/>
    <n v="-1.9724637909239984"/>
    <n v="-47.248061972308925"/>
    <s v="R-All-Lgt-Lighting-All-All-R"/>
    <s v="R-All-HVAC-ER-All-All-E"/>
    <n v="0.1479218533330591"/>
    <n v="5.6427057401706717E-3"/>
    <n v="1.1576524108599775E-2"/>
    <n v="1.7811670307428695E-2"/>
    <n v="2.4406222499486506E-2"/>
    <n v="3.1266021145305564E-2"/>
    <n v="3.8534148230542783E-2"/>
    <n v="4.6085436173055633E-2"/>
    <n v="5.3733409165835501E-2"/>
    <n v="6.1324880244858618E-2"/>
    <n v="6.9033428877261271E-2"/>
    <n v="7.6908641951195539E-2"/>
    <n v="8.4819695767721109E-2"/>
    <n v="9.2533033213506102E-2"/>
    <n v="0.10027756647162504"/>
    <n v="0.10806834182935293"/>
    <n v="0.1159335839226186"/>
    <n v="0.123851078884569"/>
    <n v="0.1318213016372756"/>
    <n v="0.13984473171938749"/>
    <n v="0.1479218533330591"/>
    <n v="3.8142165936992968E-3"/>
    <n v="4.1053292219577278E-3"/>
    <n v="4.4066570523575467E-3"/>
    <n v="4.7660630455864375E-3"/>
    <n v="5.0313094993476824E-3"/>
    <n v="5.4396379387658461E-3"/>
    <n v="5.7227987960414735E-3"/>
    <n v="5.8194838463084906E-3"/>
    <n v="5.7629819325517402E-3"/>
    <n v="5.8800594859312718E-3"/>
    <n v="6.0467239274628907E-3"/>
    <n v="6.0825646700542026E-3"/>
    <n v="5.8848482993136214E-3"/>
    <n v="5.9160441116475606E-3"/>
    <n v="5.962286211256513E-3"/>
    <n v="6.0367529467942977E-3"/>
    <n v="6.0890058154790339E-3"/>
    <n v="6.1417336062352139E-3"/>
    <n v="6.1949409356405359E-3"/>
    <n v="6.2486324672002208E-3"/>
    <n v="0.1113520704036316"/>
    <n v="0.11135207040363161"/>
    <n v="3.8142165936992968E-3"/>
    <n v="7.9195458156570246E-3"/>
    <n v="1.2326202868014571E-2"/>
    <n v="1.709226591360101E-2"/>
    <n v="2.2123575412948692E-2"/>
    <n v="2.7563213351714539E-2"/>
    <n v="3.3286012147756013E-2"/>
    <n v="3.9105495994064501E-2"/>
    <n v="4.4868477926616239E-2"/>
    <n v="5.0748537412547513E-2"/>
    <n v="5.6795261340010401E-2"/>
    <n v="6.28778260100646E-2"/>
    <n v="6.8762674309378227E-2"/>
    <n v="7.4678718421025789E-2"/>
    <n v="8.0641004632282298E-2"/>
    <n v="8.66777575790766E-2"/>
    <n v="9.276676339455564E-2"/>
    <n v="9.8908497000790851E-2"/>
    <n v="0.10510343793643138"/>
    <n v="0.11135207040363161"/>
  </r>
  <r>
    <x v="0"/>
    <s v="Under $20"/>
    <n v="19.994264814626433"/>
    <s v="Lighting"/>
    <s v="Rural"/>
    <s v="SC-New (2)"/>
    <s v="M_Input"/>
    <x v="4"/>
    <s v="Single Family"/>
    <s v="2017 - LEDDecorative and Mini-Base665 to 1439 lumensANY"/>
    <n v="5.0053731598194073E-3"/>
    <n v="5.2636051859192047E-3"/>
    <n v="5.5308986270519792E-3"/>
    <n v="5.8497104160806432E-3"/>
    <n v="6.0849978015174132E-3"/>
    <n v="6.4472063420947566E-3"/>
    <n v="6.6983847341964189E-3"/>
    <n v="6.7841493970809442E-3"/>
    <n v="6.7340292640066446E-3"/>
    <n v="6.8378831366499322E-3"/>
    <n v="6.9857231553841761E-3"/>
    <n v="7.0175157561780501E-3"/>
    <n v="6.8421310629241585E-3"/>
    <n v="6.8698033692511477E-3"/>
    <n v="6.9108225141249575E-3"/>
    <n v="6.9768783774861644E-3"/>
    <n v="7.0232293868213109E-3"/>
    <n v="7.0700016767085323E-3"/>
    <n v="7.1171993422921038E-3"/>
    <n v="7.1648265203434489E-3"/>
    <n v="0.13121436922593141"/>
    <n v="22.656824288434802"/>
    <n v="19.994264814626433"/>
    <s v="R-All-Lgt-Lighting-All-All-R"/>
    <s v="R-All-HVAC-ER-All-All-E"/>
    <n v="0.13121436922593141"/>
    <n v="5.0053731598194073E-3"/>
    <n v="1.0268978345738613E-2"/>
    <n v="1.5799876972790592E-2"/>
    <n v="2.1649587388871235E-2"/>
    <n v="2.7734585190388648E-2"/>
    <n v="3.4181791532483408E-2"/>
    <n v="4.0880176266679828E-2"/>
    <n v="4.7664325663760776E-2"/>
    <n v="5.4398354927767421E-2"/>
    <n v="6.1236238064417352E-2"/>
    <n v="6.8221961219801522E-2"/>
    <n v="7.5239476975979575E-2"/>
    <n v="8.2081608038903728E-2"/>
    <n v="8.8951411408154879E-2"/>
    <n v="9.5862233922279841E-2"/>
    <n v="0.102839112299766"/>
    <n v="0.10986234168658732"/>
    <n v="0.11693234336329585"/>
    <n v="0.12404954270558795"/>
    <n v="0.13121436922593141"/>
    <n v="3.3834082872559665E-3"/>
    <n v="3.6416403133557639E-3"/>
    <n v="3.9089337544885383E-3"/>
    <n v="4.2277455435172024E-3"/>
    <n v="4.4630329289539724E-3"/>
    <n v="4.8252414695313158E-3"/>
    <n v="5.0764198616329781E-3"/>
    <n v="5.1621845245175034E-3"/>
    <n v="5.1120643914432037E-3"/>
    <n v="5.2159182640864913E-3"/>
    <n v="5.3637582828207353E-3"/>
    <n v="5.3955508836146093E-3"/>
    <n v="5.2201661903607177E-3"/>
    <n v="5.2478384966877069E-3"/>
    <n v="5.2888576415615167E-3"/>
    <n v="5.3549135049227236E-3"/>
    <n v="5.40126451425787E-3"/>
    <n v="5.4480368041450915E-3"/>
    <n v="5.495234469728663E-3"/>
    <n v="5.5428616477800081E-3"/>
    <n v="9.8775071774662604E-2"/>
    <n v="9.8775071774662576E-2"/>
    <n v="3.3834082872559665E-3"/>
    <n v="7.0250486006117304E-3"/>
    <n v="1.0933982355100269E-2"/>
    <n v="1.5161727898617472E-2"/>
    <n v="1.9624760827571443E-2"/>
    <n v="2.4450002297102758E-2"/>
    <n v="2.9526422158735736E-2"/>
    <n v="3.4688606683253242E-2"/>
    <n v="3.9800671074696446E-2"/>
    <n v="4.5016589338782935E-2"/>
    <n v="5.038034762160367E-2"/>
    <n v="5.5775898505218281E-2"/>
    <n v="6.0996064695579E-2"/>
    <n v="6.6243903192266709E-2"/>
    <n v="7.1532760833828229E-2"/>
    <n v="7.6887674338750947E-2"/>
    <n v="8.2288938853008822E-2"/>
    <n v="8.7736975657153909E-2"/>
    <n v="9.323221012688257E-2"/>
    <n v="9.8775071774662576E-2"/>
  </r>
  <r>
    <x v="0"/>
    <s v="Under $85"/>
    <n v="74.287370578875169"/>
    <s v="Lighting"/>
    <s v="Rural"/>
    <s v="SC-New (2)"/>
    <s v="M_Input"/>
    <x v="4"/>
    <s v="Single Family"/>
    <s v="2017 - LEDDecorative and Mini-Base1440 to 2600 lumensANY"/>
    <n v="1.9823703076059625E-4"/>
    <n v="2.084642702623887E-4"/>
    <n v="2.190503857067475E-4"/>
    <n v="2.3167687736092748E-4"/>
    <n v="2.4099539791376713E-4"/>
    <n v="2.5534061120906763E-4"/>
    <n v="2.6528849262601493E-4"/>
    <n v="2.686851888505628E-4"/>
    <n v="2.6670018872275344E-4"/>
    <n v="2.7081330530536146E-4"/>
    <n v="2.7666848640888684E-4"/>
    <n v="2.7792762745198178E-4"/>
    <n v="2.7098154376922919E-4"/>
    <n v="2.7207750118646951E-4"/>
    <n v="2.7370205808252644E-4"/>
    <n v="2.7631819034658437E-4"/>
    <n v="2.7815391491096188E-4"/>
    <n v="2.8000632422652455E-4"/>
    <n v="2.8187558048082872E-4"/>
    <n v="2.837618475100676E-4"/>
    <n v="5.1967248230922478E-3"/>
    <n v="51.305668741660313"/>
    <n v="74.287370578875169"/>
    <s v="R-All-Lgt-Lighting-All-All-R"/>
    <s v="R-All-HVAC-ER-All-All-E"/>
    <n v="5.1967248230922478E-3"/>
    <n v="1.9823703076059625E-4"/>
    <n v="4.0670130102298495E-4"/>
    <n v="6.2575168672973245E-4"/>
    <n v="8.5742856409065996E-4"/>
    <n v="1.0984239620044271E-3"/>
    <n v="1.3537645732134948E-3"/>
    <n v="1.6190530658395097E-3"/>
    <n v="1.8877382546900726E-3"/>
    <n v="2.1544384434128258E-3"/>
    <n v="2.4252517487181871E-3"/>
    <n v="2.7019202351270741E-3"/>
    <n v="2.9798478625790558E-3"/>
    <n v="3.2508294063482851E-3"/>
    <n v="3.5229069075347545E-3"/>
    <n v="3.7966089656172809E-3"/>
    <n v="4.0729271559638656E-3"/>
    <n v="4.3510810708748274E-3"/>
    <n v="4.6310873951013517E-3"/>
    <n v="4.91296297558218E-3"/>
    <n v="5.1967248230922478E-3"/>
    <n v="1.3399936254515271E-4"/>
    <n v="1.4422660204694516E-4"/>
    <n v="1.5481271749130397E-4"/>
    <n v="1.6743920914548394E-4"/>
    <n v="1.7675772969832359E-4"/>
    <n v="1.9110294299362409E-4"/>
    <n v="2.0105082441057139E-4"/>
    <n v="2.0444752063511926E-4"/>
    <n v="2.024625205073099E-4"/>
    <n v="2.0657563708991792E-4"/>
    <n v="2.1243081819344331E-4"/>
    <n v="2.1368995923653824E-4"/>
    <n v="2.0674387555378565E-4"/>
    <n v="2.0783983297102598E-4"/>
    <n v="2.094643898670829E-4"/>
    <n v="2.1208052213114083E-4"/>
    <n v="2.1391624669551835E-4"/>
    <n v="2.1576865601108101E-4"/>
    <n v="2.1763791226538519E-4"/>
    <n v="2.1952417929462406E-4"/>
    <n v="3.9119714587833769E-3"/>
    <n v="3.9119714587833778E-3"/>
    <n v="1.3399936254515271E-4"/>
    <n v="2.7822596459209787E-4"/>
    <n v="4.3303868208340187E-4"/>
    <n v="6.0047789122888581E-4"/>
    <n v="7.7723562092720942E-4"/>
    <n v="9.6833856392083354E-4"/>
    <n v="1.1693893883314049E-3"/>
    <n v="1.373836908966524E-3"/>
    <n v="1.5762994294738339E-3"/>
    <n v="1.7828750665637519E-3"/>
    <n v="1.9953058847571952E-3"/>
    <n v="2.2089958439937335E-3"/>
    <n v="2.4157397195475193E-3"/>
    <n v="2.6235795525185453E-3"/>
    <n v="2.8330439423856282E-3"/>
    <n v="3.045124464516769E-3"/>
    <n v="3.2590407112122874E-3"/>
    <n v="3.4748093672233682E-3"/>
    <n v="3.6924472794887535E-3"/>
    <n v="3.9119714587833778E-3"/>
  </r>
  <r>
    <x v="0"/>
    <s v="Under $5"/>
    <n v="-28.246767018857415"/>
    <s v="Lighting"/>
    <s v="Rural"/>
    <s v="SC-New (2)"/>
    <s v="M_Input"/>
    <x v="4"/>
    <s v="Single Family"/>
    <s v="2017 - LEDGeneral Purpose and Dimmable250 to 664 lumensANY"/>
    <n v="5.2945675182328681E-3"/>
    <n v="5.5677193600437566E-3"/>
    <n v="5.8504561562967919E-3"/>
    <n v="6.1876878648477246E-3"/>
    <n v="6.4365693984731621E-3"/>
    <n v="6.8197051832657833E-3"/>
    <n v="7.0853958547983332E-3"/>
    <n v="7.1761157239912622E-3"/>
    <n v="7.1230998108691565E-3"/>
    <n v="7.2329540261659997E-3"/>
    <n v="7.3893357655673252E-3"/>
    <n v="7.4229652405552529E-3"/>
    <n v="7.2374473839543693E-3"/>
    <n v="7.266718507116493E-3"/>
    <n v="7.3101076062186271E-3"/>
    <n v="7.3799799648568577E-3"/>
    <n v="7.4290089863957888E-3"/>
    <n v="7.4784836287217953E-3"/>
    <n v="7.5284082235834108E-3"/>
    <n v="7.578787146761406E-3"/>
    <n v="0.13879551335071616"/>
    <n v="-3.21112930794061"/>
    <n v="-28.246767018857415"/>
    <s v="R-All-Lgt-Lighting-All-All-R"/>
    <s v="R-All-HVAC-ER-All-All-E"/>
    <n v="0.13879551335071616"/>
    <n v="5.2945675182328681E-3"/>
    <n v="1.0862286878276624E-2"/>
    <n v="1.6712743034573416E-2"/>
    <n v="2.2900430899421141E-2"/>
    <n v="2.9337000297894301E-2"/>
    <n v="3.6156705481160081E-2"/>
    <n v="4.3242101335958412E-2"/>
    <n v="5.0418217059949672E-2"/>
    <n v="5.7541316870818829E-2"/>
    <n v="6.4774270896984829E-2"/>
    <n v="7.2163606662552157E-2"/>
    <n v="7.9586571903107417E-2"/>
    <n v="8.6824019287061793E-2"/>
    <n v="9.4090737794178286E-2"/>
    <n v="0.10140084540039691"/>
    <n v="0.10878082536525377"/>
    <n v="0.11620983435164955"/>
    <n v="0.12368831798037135"/>
    <n v="0.13121672620395475"/>
    <n v="0.13879551335071616"/>
    <n v="3.5788907333477739E-3"/>
    <n v="3.8520425751586624E-3"/>
    <n v="4.1347793714116982E-3"/>
    <n v="4.47201107996263E-3"/>
    <n v="4.7208926135880683E-3"/>
    <n v="5.1040283983806896E-3"/>
    <n v="5.3697190699132386E-3"/>
    <n v="5.4604389391061676E-3"/>
    <n v="5.4074230259840619E-3"/>
    <n v="5.517277241280906E-3"/>
    <n v="5.6736589806822314E-3"/>
    <n v="5.7072884556701592E-3"/>
    <n v="5.5217705990692756E-3"/>
    <n v="5.5510417222313993E-3"/>
    <n v="5.5944308213335334E-3"/>
    <n v="5.6643031799717639E-3"/>
    <n v="5.7133322015106951E-3"/>
    <n v="5.7628068438367007E-3"/>
    <n v="5.8127314386983171E-3"/>
    <n v="5.8631103618763114E-3"/>
    <n v="0.10448197765301429"/>
    <n v="0.1044819776530143"/>
    <n v="3.5788907333477739E-3"/>
    <n v="7.4309333085064364E-3"/>
    <n v="1.1565712679918135E-2"/>
    <n v="1.6037723759880766E-2"/>
    <n v="2.0758616373468833E-2"/>
    <n v="2.5862644771849522E-2"/>
    <n v="3.1232363841762763E-2"/>
    <n v="3.6692802780868929E-2"/>
    <n v="4.2100225806852992E-2"/>
    <n v="4.7617503048133898E-2"/>
    <n v="5.3291162028816133E-2"/>
    <n v="5.8998450484486292E-2"/>
    <n v="6.4520221083555568E-2"/>
    <n v="7.007126280578696E-2"/>
    <n v="7.5665693627120501E-2"/>
    <n v="8.132999680709227E-2"/>
    <n v="8.7043329008602968E-2"/>
    <n v="9.2806135852439672E-2"/>
    <n v="9.8618867291137988E-2"/>
    <n v="0.1044819776530143"/>
  </r>
  <r>
    <x v="0"/>
    <s v="Under $5"/>
    <n v="-17.148284682861011"/>
    <s v="Lighting"/>
    <s v="Rural"/>
    <s v="SC-New (2)"/>
    <s v="M_Input"/>
    <x v="4"/>
    <s v="Single Family"/>
    <s v="2017 - LEDGeneral Purpose and Dimmable665 to 1439 lumensANY"/>
    <n v="0.13268866190756659"/>
    <n v="0.13953419787677662"/>
    <n v="0.14661994511442236"/>
    <n v="0.15507140484297077"/>
    <n v="0.16130869571829515"/>
    <n v="0.17091057055282477"/>
    <n v="0.1775691200123552"/>
    <n v="0.1798426764473588"/>
    <n v="0.17851402957530457"/>
    <n v="0.18126711729822945"/>
    <n v="0.1851862445312816"/>
    <n v="0.1860290423653701"/>
    <n v="0.18137972661529975"/>
    <n v="0.18211329855513023"/>
    <n v="0.18320068510396748"/>
    <n v="0.1849517761496676"/>
    <n v="0.18618050639821668"/>
    <n v="0.187420404476008"/>
    <n v="0.18867157894222319"/>
    <n v="0.18993413945954815"/>
    <n v="3.4783938219428165"/>
    <n v="-3.9194405525459688"/>
    <n v="-17.148284682861011"/>
    <s v="R-All-Lgt-Lighting-All-All-R"/>
    <s v="R-All-HVAC-ER-All-All-E"/>
    <n v="3.4783938219428165"/>
    <n v="0.13268866190756659"/>
    <n v="0.27222285978434324"/>
    <n v="0.41884280489876557"/>
    <n v="0.57391420974173635"/>
    <n v="0.73522290546003144"/>
    <n v="0.90613347601285621"/>
    <n v="1.0837025960252114"/>
    <n v="1.2635452724725702"/>
    <n v="1.4420593020478747"/>
    <n v="1.6233264193461041"/>
    <n v="1.8085126638773856"/>
    <n v="1.9945417062427557"/>
    <n v="2.1759214328580554"/>
    <n v="2.3580347314131855"/>
    <n v="2.5412354165171531"/>
    <n v="2.7261871926668206"/>
    <n v="2.9123676990650371"/>
    <n v="3.0997881035410453"/>
    <n v="3.2884596824832686"/>
    <n v="3.4783938219428165"/>
    <n v="8.9691598206269124E-2"/>
    <n v="9.6537134175479156E-2"/>
    <n v="0.1036228814131249"/>
    <n v="0.11207434114167331"/>
    <n v="0.11831163201699768"/>
    <n v="0.1279135068515273"/>
    <n v="0.13457205631105773"/>
    <n v="0.13684561274606133"/>
    <n v="0.13551696587400711"/>
    <n v="0.13827005359693198"/>
    <n v="0.14218918082998414"/>
    <n v="0.14303197866407263"/>
    <n v="0.13838266291400228"/>
    <n v="0.13911623485383276"/>
    <n v="0.14020362140267001"/>
    <n v="0.14195471244837013"/>
    <n v="0.14318344269691921"/>
    <n v="0.14442334077471053"/>
    <n v="0.14567451524092573"/>
    <n v="0.14693707575825068"/>
    <n v="2.618452547916867"/>
    <n v="2.6184525479168674"/>
    <n v="8.9691598206269124E-2"/>
    <n v="0.18622873238174828"/>
    <n v="0.28985161379487318"/>
    <n v="0.40192595493654648"/>
    <n v="0.52023758695354416"/>
    <n v="0.64815109380507141"/>
    <n v="0.78272315011612914"/>
    <n v="0.91956876286219047"/>
    <n v="1.0550857287361977"/>
    <n v="1.1933557823331296"/>
    <n v="1.3355449631631138"/>
    <n v="1.4785769418271864"/>
    <n v="1.6169596047411887"/>
    <n v="1.7560758395950216"/>
    <n v="1.8962794609976916"/>
    <n v="2.0382341734460616"/>
    <n v="2.1814176161429808"/>
    <n v="2.3258409569176912"/>
    <n v="2.4715154721586168"/>
    <n v="2.6184525479168674"/>
  </r>
  <r>
    <x v="0"/>
    <s v="Under $15"/>
    <n v="10.028032874801839"/>
    <s v="Lighting"/>
    <s v="Rural"/>
    <s v="SC-New (2)"/>
    <s v="M_Input"/>
    <x v="4"/>
    <s v="Single Family"/>
    <s v="2017 - LEDGeneral Purpose and Dimmable1440 to 2600 lumensANY"/>
    <n v="2.5396165539306275E-2"/>
    <n v="2.6706378199378461E-2"/>
    <n v="2.8062566491806124E-2"/>
    <n v="2.968014758147387E-2"/>
    <n v="3.0873944167476731E-2"/>
    <n v="3.2711710855901736E-2"/>
    <n v="3.3986134924204513E-2"/>
    <n v="3.4421286012143955E-2"/>
    <n v="3.4166987450225561E-2"/>
    <n v="3.4693919220811498E-2"/>
    <n v="3.5444027048785E-2"/>
    <n v="3.5605335731855377E-2"/>
    <n v="3.4715472266990961E-2"/>
    <n v="3.4855875479677688E-2"/>
    <n v="3.5063997623668582E-2"/>
    <n v="3.5399150585735353E-2"/>
    <n v="3.5634325440517166E-2"/>
    <n v="3.5871637780416951E-2"/>
    <n v="3.6111108383298521E-2"/>
    <n v="3.6352758238232731E-2"/>
    <n v="0.66575292902190697"/>
    <n v="11.908241674098283"/>
    <n v="10.028032874801839"/>
    <s v="R-All-Lgt-Lighting-All-All-R"/>
    <s v="R-All-HVAC-ER-All-All-E"/>
    <n v="0.66575292902190697"/>
    <n v="2.5396165539306275E-2"/>
    <n v="5.210254373868474E-2"/>
    <n v="8.016511023049086E-2"/>
    <n v="0.10984525781196473"/>
    <n v="0.14071920197944146"/>
    <n v="0.1734309128353432"/>
    <n v="0.20741704775954772"/>
    <n v="0.24183833377169167"/>
    <n v="0.27600532122191723"/>
    <n v="0.31069924044272873"/>
    <n v="0.34614326749151375"/>
    <n v="0.38174860322336912"/>
    <n v="0.41646407549036008"/>
    <n v="0.45131995097003774"/>
    <n v="0.48638394859370632"/>
    <n v="0.52178309917944166"/>
    <n v="0.5574174246199588"/>
    <n v="0.59328906240037571"/>
    <n v="0.62940017078367427"/>
    <n v="0.66575292902190697"/>
    <n v="1.7166671536096509E-2"/>
    <n v="1.8476884196168695E-2"/>
    <n v="1.9833072488596358E-2"/>
    <n v="2.1450653578264103E-2"/>
    <n v="2.2644450164266965E-2"/>
    <n v="2.448221685269197E-2"/>
    <n v="2.5756640920994747E-2"/>
    <n v="2.6191792008934189E-2"/>
    <n v="2.5937493447015795E-2"/>
    <n v="2.6464425217601732E-2"/>
    <n v="2.7214533045575234E-2"/>
    <n v="2.7375841728645611E-2"/>
    <n v="2.6485978263781195E-2"/>
    <n v="2.6626381476467922E-2"/>
    <n v="2.6834503620458815E-2"/>
    <n v="2.7169656582525587E-2"/>
    <n v="2.74048314373074E-2"/>
    <n v="2.7642143777207185E-2"/>
    <n v="2.7881614380088755E-2"/>
    <n v="2.8123264235022965E-2"/>
    <n v="0.50116304895771169"/>
    <n v="0.50116304895771158"/>
    <n v="1.7166671536096509E-2"/>
    <n v="3.56435557322652E-2"/>
    <n v="5.5476628220861558E-2"/>
    <n v="7.6927281799125669E-2"/>
    <n v="9.957173196339264E-2"/>
    <n v="0.12405394881608461"/>
    <n v="0.14981058973707936"/>
    <n v="0.17600238174601354"/>
    <n v="0.20193987519302933"/>
    <n v="0.22840430041063106"/>
    <n v="0.25561883345620628"/>
    <n v="0.28299467518485188"/>
    <n v="0.30948065344863307"/>
    <n v="0.33610703492510097"/>
    <n v="0.36294153854555977"/>
    <n v="0.39011119512808534"/>
    <n v="0.41751602656539272"/>
    <n v="0.44515817034259991"/>
    <n v="0.47303978472268865"/>
    <n v="0.50116304895771158"/>
  </r>
  <r>
    <x v="0"/>
    <s v="Under $5"/>
    <n v="-18.531143649888556"/>
    <s v="Lighting"/>
    <s v="Rural"/>
    <s v="SC-New (2)"/>
    <s v="M_Input"/>
    <x v="4"/>
    <s v="Single Family"/>
    <s v="2017 - LEDGlobe250 to 664 lumensANY"/>
    <n v="2.7506506017836991E-3"/>
    <n v="2.892559317739826E-3"/>
    <n v="3.0394476397947647E-3"/>
    <n v="3.2146473324744362E-3"/>
    <n v="3.343947060522507E-3"/>
    <n v="3.5429949852822688E-3"/>
    <n v="3.6810274502612479E-3"/>
    <n v="3.7281585260157705E-3"/>
    <n v="3.7006155297594689E-3"/>
    <n v="3.7576873420225392E-3"/>
    <n v="3.838931281987592E-3"/>
    <n v="3.856402574079848E-3"/>
    <n v="3.7600217455903552E-3"/>
    <n v="3.7752287728430086E-3"/>
    <n v="3.7977704159791359E-3"/>
    <n v="3.8340707265662496E-3"/>
    <n v="3.8595424401928111E-3"/>
    <n v="3.885245664151789E-3"/>
    <n v="3.9111826488869928E-3"/>
    <n v="3.9373556677180033E-3"/>
    <n v="7.210748772365233E-2"/>
    <n v="-2.9392495876166804"/>
    <n v="-18.531143649888556"/>
    <s v="R-All-Lgt-Lighting-All-All-R"/>
    <s v="R-All-HVAC-ER-All-All-E"/>
    <n v="7.210748772365233E-2"/>
    <n v="2.7506506017836991E-3"/>
    <n v="5.6432099195235248E-3"/>
    <n v="8.6826575593182895E-3"/>
    <n v="1.1897304891792726E-2"/>
    <n v="1.5241251952315233E-2"/>
    <n v="1.8784246937597501E-2"/>
    <n v="2.2465274387858749E-2"/>
    <n v="2.619343291387452E-2"/>
    <n v="2.989404844363399E-2"/>
    <n v="3.3651735785656528E-2"/>
    <n v="3.7490667067644118E-2"/>
    <n v="4.1347069641723966E-2"/>
    <n v="4.5107091387314321E-2"/>
    <n v="4.8882320160157332E-2"/>
    <n v="5.2680090576136471E-2"/>
    <n v="5.6514161302702717E-2"/>
    <n v="6.0373703742895531E-2"/>
    <n v="6.4258949407047322E-2"/>
    <n v="6.8170132055934321E-2"/>
    <n v="7.210748772365233E-2"/>
    <n v="1.8593167270981967E-3"/>
    <n v="2.0012254430543238E-3"/>
    <n v="2.1481137651092625E-3"/>
    <n v="2.323313457788934E-3"/>
    <n v="2.4526131858370048E-3"/>
    <n v="2.6516611105967666E-3"/>
    <n v="2.7896935755757453E-3"/>
    <n v="2.8368246513302683E-3"/>
    <n v="2.8092816550739667E-3"/>
    <n v="2.8663534673370366E-3"/>
    <n v="2.9475974073020893E-3"/>
    <n v="2.9650686993943458E-3"/>
    <n v="2.8686878709048525E-3"/>
    <n v="2.8838948981575064E-3"/>
    <n v="2.9064365412936333E-3"/>
    <n v="2.942736851880747E-3"/>
    <n v="2.9682085655073085E-3"/>
    <n v="2.9939117894662868E-3"/>
    <n v="3.0198487742014906E-3"/>
    <n v="3.0460217930325011E-3"/>
    <n v="5.4280810229942286E-2"/>
    <n v="5.4280810229942272E-2"/>
    <n v="1.8593167270981967E-3"/>
    <n v="3.8605421701525203E-3"/>
    <n v="6.0086559352617828E-3"/>
    <n v="8.3319693930507168E-3"/>
    <n v="1.0784582578887722E-2"/>
    <n v="1.3436243689484487E-2"/>
    <n v="1.6225937265060233E-2"/>
    <n v="1.9062761916390503E-2"/>
    <n v="2.187204357146447E-2"/>
    <n v="2.4738397038801506E-2"/>
    <n v="2.7685994446103597E-2"/>
    <n v="3.0651063145497943E-2"/>
    <n v="3.3519751016402796E-2"/>
    <n v="3.6403645914560301E-2"/>
    <n v="3.9310082455853934E-2"/>
    <n v="4.2252819307734682E-2"/>
    <n v="4.522102787324199E-2"/>
    <n v="4.8214939662708275E-2"/>
    <n v="5.1234788436909769E-2"/>
    <n v="5.4280810229942272E-2"/>
  </r>
  <r>
    <x v="0"/>
    <s v="Under $5"/>
    <n v="-12.500155525017536"/>
    <s v="Lighting"/>
    <s v="Rural"/>
    <s v="SC-New (2)"/>
    <s v="M_Input"/>
    <x v="4"/>
    <s v="Single Family"/>
    <s v="2017 - LEDGlobe665 to 1439 lumensANY"/>
    <n v="3.8535533250830161E-3"/>
    <n v="4.0523618556453419E-3"/>
    <n v="4.2581466185314804E-3"/>
    <n v="4.5035944983317956E-3"/>
    <n v="4.6847383326773379E-3"/>
    <n v="4.9635966478015691E-3"/>
    <n v="5.1569747031766219E-3"/>
    <n v="5.2230034869017545E-3"/>
    <n v="5.1844168322617949E-3"/>
    <n v="5.2643721969207061E-3"/>
    <n v="5.3781917619327669E-3"/>
    <n v="5.4026683551038302E-3"/>
    <n v="5.2676426045199154E-3"/>
    <n v="5.2889470516918283E-3"/>
    <n v="5.3205270072862361E-3"/>
    <n v="5.371382314926473E-3"/>
    <n v="5.4070671840543635E-3"/>
    <n v="5.4430763900539325E-3"/>
    <n v="5.4794130857084662E-3"/>
    <n v="5.5160804558492971E-3"/>
    <n v="0.10101975470845852"/>
    <n v="-3.6707692411429833"/>
    <n v="-12.500155525017536"/>
    <s v="R-All-Lgt-Lighting-All-All-R"/>
    <s v="R-All-HVAC-ER-All-All-E"/>
    <n v="0.10101975470845852"/>
    <n v="3.8535533250830161E-3"/>
    <n v="7.9059151807283588E-3"/>
    <n v="1.2164061799259839E-2"/>
    <n v="1.6667656297591635E-2"/>
    <n v="2.1352394630268973E-2"/>
    <n v="2.6315991278070543E-2"/>
    <n v="3.1472965981247165E-2"/>
    <n v="3.6695969468148917E-2"/>
    <n v="4.1880386300410716E-2"/>
    <n v="4.7144758497331421E-2"/>
    <n v="5.2522950259264185E-2"/>
    <n v="5.7925618614368013E-2"/>
    <n v="6.3193261218887922E-2"/>
    <n v="6.8482208270579756E-2"/>
    <n v="7.3802735277865988E-2"/>
    <n v="7.9174117592792456E-2"/>
    <n v="8.4581184776846813E-2"/>
    <n v="9.0024261166900751E-2"/>
    <n v="9.5503674252609222E-2"/>
    <n v="0.10101975470845852"/>
    <n v="2.6048296179258445E-3"/>
    <n v="2.8036381484881703E-3"/>
    <n v="3.0094229113743088E-3"/>
    <n v="3.2548707911746241E-3"/>
    <n v="3.4360146255201663E-3"/>
    <n v="3.7148729406443976E-3"/>
    <n v="3.9082509960194503E-3"/>
    <n v="3.974279779744583E-3"/>
    <n v="3.9356931251046234E-3"/>
    <n v="4.0156484897635345E-3"/>
    <n v="4.1294680547755954E-3"/>
    <n v="4.1539446479466587E-3"/>
    <n v="4.0189188973627438E-3"/>
    <n v="4.0402233445346568E-3"/>
    <n v="4.0718033001290645E-3"/>
    <n v="4.1226586077693014E-3"/>
    <n v="4.158343476897192E-3"/>
    <n v="4.194352682896761E-3"/>
    <n v="4.2306893785512946E-3"/>
    <n v="4.2673567486921256E-3"/>
    <n v="7.6045280565315093E-2"/>
    <n v="7.6045280565315107E-2"/>
    <n v="2.6048296179258445E-3"/>
    <n v="5.4084677664140149E-3"/>
    <n v="8.4178906777883228E-3"/>
    <n v="1.1672761468962947E-2"/>
    <n v="1.5108776094483113E-2"/>
    <n v="1.882364903512751E-2"/>
    <n v="2.2731900031146959E-2"/>
    <n v="2.6706179810891541E-2"/>
    <n v="3.0641872935996163E-2"/>
    <n v="3.4657521425759695E-2"/>
    <n v="3.8786989480535293E-2"/>
    <n v="4.2940934128481954E-2"/>
    <n v="4.6959853025844697E-2"/>
    <n v="5.1000076370379357E-2"/>
    <n v="5.5071879670508424E-2"/>
    <n v="5.9194538278277725E-2"/>
    <n v="6.3352881755174922E-2"/>
    <n v="6.7547234438071688E-2"/>
    <n v="7.1777923816622985E-2"/>
    <n v="7.6045280565315107E-2"/>
  </r>
  <r>
    <x v="0"/>
    <s v="Under $5"/>
    <n v="-7.683352853414922"/>
    <s v="Lighting"/>
    <s v="Rural"/>
    <s v="SC-New (2)"/>
    <s v="M_Input"/>
    <x v="4"/>
    <s v="Single Family"/>
    <s v="2017 - LEDGlobe1440 to 2600 lumensANY"/>
    <n v="9.8429852133684109E-4"/>
    <n v="1.0350794308387052E-3"/>
    <n v="1.0876422529239854E-3"/>
    <n v="1.1503360746443604E-3"/>
    <n v="1.196604957738579E-3"/>
    <n v="1.267832680332336E-3"/>
    <n v="1.3172265041379424E-3"/>
    <n v="1.3340919861239524E-3"/>
    <n v="1.3242359431679027E-3"/>
    <n v="1.3446586389418134E-3"/>
    <n v="1.3737311390708106E-3"/>
    <n v="1.3799831025012438E-3"/>
    <n v="1.3454939867604408E-3"/>
    <n v="1.3509357009603505E-3"/>
    <n v="1.3590020493337153E-3"/>
    <n v="1.3719918278289529E-3"/>
    <n v="1.3811066787090625E-3"/>
    <n v="1.390304373727108E-3"/>
    <n v="1.399585718186576E-3"/>
    <n v="1.4089515255768636E-3"/>
    <n v="2.5803093092841539E-2"/>
    <n v="2.2744114552073573"/>
    <n v="-7.683352853414922"/>
    <s v="R-All-Lgt-Lighting-All-All-R"/>
    <s v="R-All-HVAC-ER-All-All-E"/>
    <n v="2.5803093092841539E-2"/>
    <n v="9.8429852133684109E-4"/>
    <n v="2.019377952175546E-3"/>
    <n v="3.1070202050995314E-3"/>
    <n v="4.2573562797438916E-3"/>
    <n v="5.4539612374824705E-3"/>
    <n v="6.721793917814807E-3"/>
    <n v="8.0390204219527497E-3"/>
    <n v="9.3731124080767021E-3"/>
    <n v="1.0697348351244605E-2"/>
    <n v="1.2042006990186418E-2"/>
    <n v="1.3415738129257228E-2"/>
    <n v="1.4795721231758471E-2"/>
    <n v="1.6141215218518912E-2"/>
    <n v="1.7492150919479262E-2"/>
    <n v="1.8851152968812977E-2"/>
    <n v="2.0223144796641931E-2"/>
    <n v="2.1604251475350993E-2"/>
    <n v="2.2994555849078099E-2"/>
    <n v="2.4394141567264674E-2"/>
    <n v="2.5803093092841539E-2"/>
    <n v="6.653417573256453E-4"/>
    <n v="7.1612266682750936E-4"/>
    <n v="7.6868548891278956E-4"/>
    <n v="8.3137931063316463E-4"/>
    <n v="8.7764819372738317E-4"/>
    <n v="9.4887591632114023E-4"/>
    <n v="9.9826974012674676E-4"/>
    <n v="1.0151352221127565E-3"/>
    <n v="1.0052791791567068E-3"/>
    <n v="1.0257018749306175E-3"/>
    <n v="1.054774375059615E-3"/>
    <n v="1.0610263384900481E-3"/>
    <n v="1.0265372227492449E-3"/>
    <n v="1.0319789369491548E-3"/>
    <n v="1.0400452853225194E-3"/>
    <n v="1.053035063817757E-3"/>
    <n v="1.0621499146978666E-3"/>
    <n v="1.0713476097159121E-3"/>
    <n v="1.0806289541753803E-3"/>
    <n v="1.0899947615656677E-3"/>
    <n v="1.9423957812617625E-2"/>
    <n v="1.9423957812617632E-2"/>
    <n v="6.653417573256453E-4"/>
    <n v="1.3814644241531547E-3"/>
    <n v="2.1501499130659441E-3"/>
    <n v="2.9815292236991088E-3"/>
    <n v="3.8591774174264919E-3"/>
    <n v="4.8080533337476325E-3"/>
    <n v="5.8063230738743792E-3"/>
    <n v="6.8214582959871357E-3"/>
    <n v="7.826737475143843E-3"/>
    <n v="8.8524393500744609E-3"/>
    <n v="9.9072137251340758E-3"/>
    <n v="1.0968240063624124E-2"/>
    <n v="1.1994777286373369E-2"/>
    <n v="1.3026756223322524E-2"/>
    <n v="1.4066801508645043E-2"/>
    <n v="1.51198365724628E-2"/>
    <n v="1.6181986487160668E-2"/>
    <n v="1.7253334096876582E-2"/>
    <n v="1.8333963051051963E-2"/>
    <n v="1.9423957812617632E-2"/>
  </r>
  <r>
    <x v="0"/>
    <s v="Under $25"/>
    <n v="20.980850615766499"/>
    <s v="Lighting"/>
    <s v="Rural"/>
    <s v="SC-New (2)"/>
    <s v="M_Input"/>
    <x v="4"/>
    <s v="Single Family"/>
    <s v="2017 - LEDReflectors and Outdoor250 to 664 lumensANY"/>
    <n v="1.0267774512514832E-3"/>
    <n v="1.0797498896939796E-3"/>
    <n v="1.134581141922225E-3"/>
    <n v="1.1999806127939608E-3"/>
    <n v="1.2482463013283817E-3"/>
    <n v="1.3225479668067931E-3"/>
    <n v="1.374073457717624E-3"/>
    <n v="1.3916667957470296E-3"/>
    <n v="1.3813853999646876E-3"/>
    <n v="1.4026894688623436E-3"/>
    <n v="1.4330166378429669E-3"/>
    <n v="1.4395384144557154E-3"/>
    <n v="1.4035608674121997E-3"/>
    <n v="1.4092374272317075E-3"/>
    <n v="1.4176518913847792E-3"/>
    <n v="1.4312022639257711E-3"/>
    <n v="1.4407104803381104E-3"/>
    <n v="1.4503051161556982E-3"/>
    <n v="1.4599870114361431E-3"/>
    <n v="1.4697570147762381E-3"/>
    <n v="2.691666561104784E-2"/>
    <n v="68.631136502790909"/>
    <n v="20.980850615766499"/>
    <s v="R-All-Lgt-Lighting-All-All-R"/>
    <s v="R-All-HVAC-ER-All-All-E"/>
    <n v="2.691666561104784E-2"/>
    <n v="1.0267774512514832E-3"/>
    <n v="2.1065273409454628E-3"/>
    <n v="3.241108482867688E-3"/>
    <n v="4.4410890956616492E-3"/>
    <n v="5.6893353969900314E-3"/>
    <n v="7.0118833637968243E-3"/>
    <n v="8.3859568215144484E-3"/>
    <n v="9.7776236172614772E-3"/>
    <n v="1.1159009017226164E-2"/>
    <n v="1.2561698486088508E-2"/>
    <n v="1.3994715123931474E-2"/>
    <n v="1.5434253538387189E-2"/>
    <n v="1.683781440579939E-2"/>
    <n v="1.8247051833031099E-2"/>
    <n v="1.966470372441588E-2"/>
    <n v="2.109590598834165E-2"/>
    <n v="2.2536616468679761E-2"/>
    <n v="2.3986921584835459E-2"/>
    <n v="2.5446908596271602E-2"/>
    <n v="2.691666561104784E-2"/>
    <n v="6.9405561319970982E-4"/>
    <n v="7.4702805164220619E-4"/>
    <n v="8.0185930387045162E-4"/>
    <n v="8.6725877474218738E-4"/>
    <n v="9.1552446327660829E-4"/>
    <n v="9.8982612875501974E-4"/>
    <n v="1.0413516196658506E-3"/>
    <n v="1.0589449576952562E-3"/>
    <n v="1.0486635619129142E-3"/>
    <n v="1.0699676308105702E-3"/>
    <n v="1.1002947997911935E-3"/>
    <n v="1.106816576403942E-3"/>
    <n v="1.0708390293604263E-3"/>
    <n v="1.0765155891799341E-3"/>
    <n v="1.0849300533330058E-3"/>
    <n v="1.0984804258739977E-3"/>
    <n v="1.107988642286337E-3"/>
    <n v="1.1175832781039248E-3"/>
    <n v="1.1272651733843697E-3"/>
    <n v="1.1370351767244647E-3"/>
    <n v="2.0262228850012373E-2"/>
    <n v="2.0262228850012366E-2"/>
    <n v="6.9405561319970982E-4"/>
    <n v="1.441083664841916E-3"/>
    <n v="2.2429429687123676E-3"/>
    <n v="3.1102017434545548E-3"/>
    <n v="4.0257262067311629E-3"/>
    <n v="5.0155523354861826E-3"/>
    <n v="6.0569039551520328E-3"/>
    <n v="7.1158489128472892E-3"/>
    <n v="8.1645124747602039E-3"/>
    <n v="9.2344801055707741E-3"/>
    <n v="1.0334774905361967E-2"/>
    <n v="1.1441591481765909E-2"/>
    <n v="1.2512430511126335E-2"/>
    <n v="1.358894610030627E-2"/>
    <n v="1.4673876153639276E-2"/>
    <n v="1.5772356579513272E-2"/>
    <n v="1.6880345221799608E-2"/>
    <n v="1.7997928499903532E-2"/>
    <n v="1.91251936732879E-2"/>
    <n v="2.0262228850012366E-2"/>
  </r>
  <r>
    <x v="0"/>
    <s v="Under $5"/>
    <n v="-16.136963281502727"/>
    <s v="Lighting"/>
    <s v="Rural"/>
    <s v="SC-New (2)"/>
    <s v="M_Input"/>
    <x v="4"/>
    <s v="Single Family"/>
    <s v="2017 - LEDReflectors and Outdoor665 to 1439 lumensANY"/>
    <n v="3.3223179452465383E-2"/>
    <n v="3.4937195304941174E-2"/>
    <n v="3.6711356327041977E-2"/>
    <n v="3.8827470538763016E-2"/>
    <n v="4.0389191269600437E-2"/>
    <n v="4.2793351550679419E-2"/>
    <n v="4.4460548886207617E-2"/>
    <n v="4.5029812094906259E-2"/>
    <n v="4.4697139560383577E-2"/>
    <n v="4.538646995344179E-2"/>
    <n v="4.6367758523910903E-2"/>
    <n v="4.6578782007617281E-2"/>
    <n v="4.5414665576905482E-2"/>
    <n v="4.5598340593654536E-2"/>
    <n v="4.5870605291533417E-2"/>
    <n v="4.6309051283922938E-2"/>
    <n v="4.6616706248253328E-2"/>
    <n v="4.6927157463519359E-2"/>
    <n v="4.7240432111253505E-2"/>
    <n v="4.7556557649288594E-2"/>
    <n v="0.87093577168828995"/>
    <n v="10.192427119190857"/>
    <n v="-16.136963281502727"/>
    <s v="R-All-Lgt-Lighting-All-All-R"/>
    <s v="R-All-HVAC-ER-All-All-E"/>
    <n v="0.87093577168828995"/>
    <n v="3.3223179452465383E-2"/>
    <n v="6.816037475740655E-2"/>
    <n v="0.10487173108444853"/>
    <n v="0.14369920162321154"/>
    <n v="0.18408839289281198"/>
    <n v="0.22688174444349141"/>
    <n v="0.271342293329699"/>
    <n v="0.31637210542460525"/>
    <n v="0.36106924498498882"/>
    <n v="0.40645571493843063"/>
    <n v="0.45282347346234153"/>
    <n v="0.49940225546995881"/>
    <n v="0.5448169210468643"/>
    <n v="0.59041526164051883"/>
    <n v="0.63628586693205225"/>
    <n v="0.68259491821597518"/>
    <n v="0.72921162446422849"/>
    <n v="0.77613878192774788"/>
    <n v="0.82337921403900138"/>
    <n v="0.87093577168828995"/>
    <n v="2.2457382716400544E-2"/>
    <n v="2.4171398568876335E-2"/>
    <n v="2.5945559590977139E-2"/>
    <n v="2.8061673802698178E-2"/>
    <n v="2.9623394533535598E-2"/>
    <n v="3.2027554814614584E-2"/>
    <n v="3.3694752150142782E-2"/>
    <n v="3.4264015358841424E-2"/>
    <n v="3.3931342824318741E-2"/>
    <n v="3.4620673217376954E-2"/>
    <n v="3.5601961787846068E-2"/>
    <n v="3.5812985271552439E-2"/>
    <n v="3.4648868840840646E-2"/>
    <n v="3.4832543857589701E-2"/>
    <n v="3.5104808555468575E-2"/>
    <n v="3.5543254547858102E-2"/>
    <n v="3.5850909512188486E-2"/>
    <n v="3.6161360727454517E-2"/>
    <n v="3.6474635375188663E-2"/>
    <n v="3.6790760913223752E-2"/>
    <n v="0.65561983696699322"/>
    <n v="0.65561983696699322"/>
    <n v="2.2457382716400544E-2"/>
    <n v="4.662878128527688E-2"/>
    <n v="7.2574340876254015E-2"/>
    <n v="0.1006360146789522"/>
    <n v="0.1302594092124878"/>
    <n v="0.16228696402710238"/>
    <n v="0.19598171617724516"/>
    <n v="0.23024573153608657"/>
    <n v="0.26417707436040533"/>
    <n v="0.29879774757778227"/>
    <n v="0.33439970936562835"/>
    <n v="0.37021269463718076"/>
    <n v="0.40486156347802138"/>
    <n v="0.4396941073356111"/>
    <n v="0.4747989158910797"/>
    <n v="0.51034217043893781"/>
    <n v="0.54619307995112631"/>
    <n v="0.58235444067858078"/>
    <n v="0.61882907605376947"/>
    <n v="0.65561983696699322"/>
  </r>
  <r>
    <x v="0"/>
    <s v="Under $15"/>
    <n v="11.572452330799026"/>
    <s v="Lighting"/>
    <s v="Rural"/>
    <s v="SC-New (2)"/>
    <s v="M_Input"/>
    <x v="4"/>
    <s v="Single Family"/>
    <s v="2017 - LEDReflectors and Outdoor1440 to 2600 lumensANY"/>
    <n v="8.8213235616705823E-3"/>
    <n v="9.2764241472769234E-3"/>
    <n v="9.7474943062557627E-3"/>
    <n v="1.0309358897865628E-2"/>
    <n v="1.0724022518468121E-2"/>
    <n v="1.136236827835718E-2"/>
    <n v="1.180503774528437E-2"/>
    <n v="1.1956186883881123E-2"/>
    <n v="1.1867856624241032E-2"/>
    <n v="1.2050885658134685E-2"/>
    <n v="1.231143459204579E-2"/>
    <n v="1.2367464943732878E-2"/>
    <n v="1.20583720794133E-2"/>
    <n v="1.2107140944393751E-2"/>
    <n v="1.2179431888065967E-2"/>
    <n v="1.229584681363682E-2"/>
    <n v="1.2377534479610978E-2"/>
    <n v="1.2459964598133913E-2"/>
    <n v="1.2543144386368369E-2"/>
    <n v="1.262708113483956E-2"/>
    <n v="0.23124837448167676"/>
    <n v="17.489841226833143"/>
    <n v="11.572452330799026"/>
    <s v="R-All-Lgt-Lighting-All-All-R"/>
    <s v="R-All-HVAC-ER-All-All-E"/>
    <n v="0.23124837448167676"/>
    <n v="8.8213235616705823E-3"/>
    <n v="1.8097747708947506E-2"/>
    <n v="2.7845242015203268E-2"/>
    <n v="3.8154600913068895E-2"/>
    <n v="4.8878623431537017E-2"/>
    <n v="6.02409917098942E-2"/>
    <n v="7.2046029455178573E-2"/>
    <n v="8.4002216339059702E-2"/>
    <n v="9.5870072963300731E-2"/>
    <n v="0.10792095862143541"/>
    <n v="0.1202323932134812"/>
    <n v="0.13259985815721409"/>
    <n v="0.14465823023662738"/>
    <n v="0.15676537118102113"/>
    <n v="0.1689448030690871"/>
    <n v="0.18124064988272393"/>
    <n v="0.19361818436233491"/>
    <n v="0.20607814896046883"/>
    <n v="0.21862129334683719"/>
    <n v="0.23124837448167676"/>
    <n v="5.9628200116451282E-3"/>
    <n v="6.4179205972514693E-3"/>
    <n v="6.8889907562303086E-3"/>
    <n v="7.4508553478401744E-3"/>
    <n v="7.8655189684426665E-3"/>
    <n v="8.5038647283317264E-3"/>
    <n v="8.9465341952589157E-3"/>
    <n v="9.0976833338556693E-3"/>
    <n v="9.0093530742155776E-3"/>
    <n v="9.1923821081092306E-3"/>
    <n v="9.4529310420203363E-3"/>
    <n v="9.5089613937074241E-3"/>
    <n v="9.199868529387846E-3"/>
    <n v="9.2486373943682972E-3"/>
    <n v="9.3209283380405131E-3"/>
    <n v="9.4373432636113662E-3"/>
    <n v="9.5190309295855244E-3"/>
    <n v="9.6014610481084586E-3"/>
    <n v="9.6846408363429146E-3"/>
    <n v="9.7685775848141056E-3"/>
    <n v="0.17407830348116768"/>
    <n v="0.17407830348116768"/>
    <n v="5.9628200116451282E-3"/>
    <n v="1.2380740608896598E-2"/>
    <n v="1.9269731365126906E-2"/>
    <n v="2.6720586712967079E-2"/>
    <n v="3.4586105681409747E-2"/>
    <n v="4.3089970409741475E-2"/>
    <n v="5.2036504605000394E-2"/>
    <n v="6.1134187938856062E-2"/>
    <n v="7.0143541013071645E-2"/>
    <n v="7.9335923121180874E-2"/>
    <n v="8.8788854163201203E-2"/>
    <n v="9.8297815556908627E-2"/>
    <n v="0.10749768408629648"/>
    <n v="0.11674632148066477"/>
    <n v="0.12606724981870529"/>
    <n v="0.13550459308231666"/>
    <n v="0.14502362401190219"/>
    <n v="0.15462508506001066"/>
    <n v="0.16430972589635356"/>
    <n v="0.17407830348116768"/>
  </r>
  <r>
    <x v="0"/>
    <s v="Over $160"/>
    <n v="228.24624831063548"/>
    <s v="Lighting"/>
    <s v="Rural"/>
    <s v="SC-New (2)"/>
    <s v="M_Input"/>
    <x v="4"/>
    <s v="Single Family"/>
    <s v="2017 - LEDThree-Way250 to 664 lumensANY"/>
    <n v="1.1468636688805084E-5"/>
    <n v="1.2060314710441233E-5"/>
    <n v="1.2672754835836972E-5"/>
    <n v="1.3403237152286212E-5"/>
    <n v="1.394234292020273E-5"/>
    <n v="1.4772258697673701E-5"/>
    <n v="1.5347774974105749E-5"/>
    <n v="1.5544284550505841E-5"/>
    <n v="1.542944604023492E-5"/>
    <n v="1.5667402791118656E-5"/>
    <n v="1.6006143462151937E-5"/>
    <n v="1.6078988737869662E-5"/>
    <n v="1.5677135916215307E-5"/>
    <n v="1.5740540505138502E-5"/>
    <n v="1.5834526239033348E-5"/>
    <n v="1.5985877731492777E-5"/>
    <n v="1.6092080180191606E-5"/>
    <n v="1.6199247894304525E-5"/>
    <n v="1.6307390256892579E-5"/>
    <n v="1.6416516746395629E-5"/>
    <n v="3.0064690103089698E-4"/>
    <n v="169.50805383749872"/>
    <n v="228.24624831063548"/>
    <s v="R-All-Lgt-Lighting-All-All-R"/>
    <s v="R-All-HVAC-ER-All-All-E"/>
    <n v="3.0064690103089698E-4"/>
    <n v="1.1468636688805084E-5"/>
    <n v="2.3528951399246317E-5"/>
    <n v="3.6201706235083287E-5"/>
    <n v="4.9604943387369499E-5"/>
    <n v="6.3547286307572234E-5"/>
    <n v="7.8319545005245937E-5"/>
    <n v="9.3667319979351686E-5"/>
    <n v="1.0921160452985752E-4"/>
    <n v="1.2464105057009245E-4"/>
    <n v="1.4030845336121111E-4"/>
    <n v="1.5631459682336304E-4"/>
    <n v="1.7239358556123271E-4"/>
    <n v="1.8807072147744802E-4"/>
    <n v="2.0381126198258653E-4"/>
    <n v="2.1964578822161989E-4"/>
    <n v="2.3563166595311268E-4"/>
    <n v="2.5172374613330426E-4"/>
    <n v="2.6792299402760879E-4"/>
    <n v="2.8423038428450136E-4"/>
    <n v="3.0064690103089698E-4"/>
    <n v="7.7522852297851385E-6"/>
    <n v="8.3439632514212869E-6"/>
    <n v="8.9564033768170258E-6"/>
    <n v="9.6868856932662665E-6"/>
    <n v="1.0225991461182784E-5"/>
    <n v="1.1055907238653755E-5"/>
    <n v="1.1631423515085804E-5"/>
    <n v="1.1827933091485895E-5"/>
    <n v="1.1713094581214974E-5"/>
    <n v="1.1951051332098711E-5"/>
    <n v="1.2289792003131991E-5"/>
    <n v="1.2362637278849716E-5"/>
    <n v="1.1960784457195361E-5"/>
    <n v="1.2024189046118556E-5"/>
    <n v="1.2118174780013402E-5"/>
    <n v="1.2269526272472831E-5"/>
    <n v="1.237572872117166E-5"/>
    <n v="1.248289643528458E-5"/>
    <n v="1.2591038797872633E-5"/>
    <n v="1.2700165287375684E-5"/>
    <n v="2.2631987185049805E-4"/>
    <n v="2.263198718504981E-4"/>
    <n v="7.7522852297851385E-6"/>
    <n v="1.6096248481206425E-5"/>
    <n v="2.5052651858023451E-5"/>
    <n v="3.4739537551289716E-5"/>
    <n v="4.49655290124725E-5"/>
    <n v="5.6021436251126259E-5"/>
    <n v="6.7652859766212064E-5"/>
    <n v="7.9480792857697957E-5"/>
    <n v="9.1193887438912929E-5"/>
    <n v="1.0314493877101164E-4"/>
    <n v="1.1543473077414362E-4"/>
    <n v="1.2779736805299335E-4"/>
    <n v="1.3975815251018872E-4"/>
    <n v="1.5178234155630729E-4"/>
    <n v="1.639005163363207E-4"/>
    <n v="1.7617004260879354E-4"/>
    <n v="1.8854577132996521E-4"/>
    <n v="2.0102866776524979E-4"/>
    <n v="2.1361970656312242E-4"/>
    <n v="2.263198718504981E-4"/>
  </r>
  <r>
    <x v="0"/>
    <s v="Under $20"/>
    <n v="16.552697547422113"/>
    <s v="Lighting"/>
    <s v="Rural"/>
    <s v="SC-New (2)"/>
    <s v="M_Input"/>
    <x v="4"/>
    <s v="Single Family"/>
    <s v="2017 - LEDThree-Way665 to 1439 lumensANY"/>
    <n v="6.6087296278116313E-4"/>
    <n v="6.9496803596042519E-4"/>
    <n v="7.3025951228659013E-4"/>
    <n v="7.7235309549358898E-4"/>
    <n v="8.0341872567814092E-4"/>
    <n v="8.5124209942329164E-4"/>
    <n v="8.844058622187158E-4"/>
    <n v="8.9572960273768848E-4"/>
    <n v="8.8911210594330497E-4"/>
    <n v="9.0282421377594897E-4"/>
    <n v="9.2234393150305812E-4"/>
    <n v="9.2654159461633611E-4"/>
    <n v="9.0338507897678175E-4"/>
    <n v="9.070387284621208E-4"/>
    <n v="9.1245459715721001E-4"/>
    <n v="9.2117613154330197E-4"/>
    <n v="9.2729598073119392E-4"/>
    <n v="9.3347145273035717E-4"/>
    <n v="9.3970308823377148E-4"/>
    <n v="9.4599143343056268E-4"/>
    <n v="1.732458823368355E-2"/>
    <n v="17.699535955245178"/>
    <n v="16.552697547422113"/>
    <s v="R-All-Lgt-Lighting-All-All-R"/>
    <s v="R-All-HVAC-ER-All-All-E"/>
    <n v="1.7324588233683554E-2"/>
    <n v="6.6087296278116313E-4"/>
    <n v="1.3558409987415882E-3"/>
    <n v="2.0861005110281786E-3"/>
    <n v="2.8584536065217677E-3"/>
    <n v="3.6618723321999087E-3"/>
    <n v="4.5131144316232002E-3"/>
    <n v="5.3975202938419163E-3"/>
    <n v="6.2932498965796047E-3"/>
    <n v="7.1823620025229101E-3"/>
    <n v="8.0851862162988584E-3"/>
    <n v="9.0075301478019162E-3"/>
    <n v="9.9340717424182528E-3"/>
    <n v="1.0837456821395034E-2"/>
    <n v="1.1744495549857155E-2"/>
    <n v="1.2656950147014366E-2"/>
    <n v="1.3578126278557668E-2"/>
    <n v="1.4505422259288862E-2"/>
    <n v="1.5438893712019218E-2"/>
    <n v="1.6378596800252991E-2"/>
    <n v="1.7324588233683554E-2"/>
    <n v="4.4672055163572777E-4"/>
    <n v="4.8081562481498984E-4"/>
    <n v="5.1610710114115472E-4"/>
    <n v="5.5820068434815368E-4"/>
    <n v="5.8926631453270562E-4"/>
    <n v="6.3708968827785634E-4"/>
    <n v="6.702534510732805E-4"/>
    <n v="6.8157719159225318E-4"/>
    <n v="6.7495969479786956E-4"/>
    <n v="6.8867180263051356E-4"/>
    <n v="7.0819152035762282E-4"/>
    <n v="7.123891834709007E-4"/>
    <n v="6.8923266783134634E-4"/>
    <n v="6.9288631731668549E-4"/>
    <n v="6.983021860117746E-4"/>
    <n v="7.0702372039786656E-4"/>
    <n v="7.1314356958575862E-4"/>
    <n v="7.1931904158492187E-4"/>
    <n v="7.2555067708833607E-4"/>
    <n v="7.3183902228512727E-4"/>
    <n v="1.3041540010774844E-2"/>
    <n v="1.3041540010774847E-2"/>
    <n v="4.4672055163572777E-4"/>
    <n v="9.2753617645071761E-4"/>
    <n v="1.4436432775918723E-3"/>
    <n v="2.001843961940026E-3"/>
    <n v="2.5911102764727316E-3"/>
    <n v="3.2281999647505877E-3"/>
    <n v="3.898453415823868E-3"/>
    <n v="4.5800306074161214E-3"/>
    <n v="5.254990302213991E-3"/>
    <n v="5.9436621048445043E-3"/>
    <n v="6.6518536252021272E-3"/>
    <n v="7.3642428086730279E-3"/>
    <n v="8.0534754765043751E-3"/>
    <n v="8.7463617938210603E-3"/>
    <n v="9.4446639798328354E-3"/>
    <n v="1.0151687700230703E-2"/>
    <n v="1.0864831269816461E-2"/>
    <n v="1.1584150311401384E-2"/>
    <n v="1.230970098848972E-2"/>
    <n v="1.3041540010774847E-2"/>
  </r>
  <r>
    <x v="0"/>
    <s v="Under $35"/>
    <n v="34.005141879934243"/>
    <s v="Lighting"/>
    <s v="Rural"/>
    <s v="SC-New (2)"/>
    <s v="M_Input"/>
    <x v="4"/>
    <s v="Single Family"/>
    <s v="2017 - LEDThree-Way1440 to 2600 lumensANY"/>
    <n v="4.4750813175393114E-3"/>
    <n v="4.7059550763363916E-3"/>
    <n v="4.9449302429266139E-3"/>
    <n v="5.2299656709235438E-3"/>
    <n v="5.4403256479324796E-3"/>
    <n v="5.7641601795919185E-3"/>
    <n v="5.9887275982385378E-3"/>
    <n v="6.0654059653302431E-3"/>
    <n v="6.0205957855510644E-3"/>
    <n v="6.1134469098090699E-3"/>
    <n v="6.2456240891517086E-3"/>
    <n v="6.2740484382073896E-3"/>
    <n v="6.1172447915855341E-3"/>
    <n v="6.1419853687818991E-3"/>
    <n v="6.1786587601605457E-3"/>
    <n v="6.2377163669768828E-3"/>
    <n v="6.2791567410113115E-3"/>
    <n v="6.3209737632331656E-3"/>
    <n v="6.3631710949286361E-3"/>
    <n v="6.4057524346008976E-3"/>
    <n v="0.11731292624281714"/>
    <n v="27.246105431627203"/>
    <n v="34.005141879934243"/>
    <s v="R-All-Lgt-Lighting-All-All-R"/>
    <s v="R-All-HVAC-ER-All-All-E"/>
    <n v="0.11731292624281714"/>
    <n v="4.4750813175393114E-3"/>
    <n v="9.1810363938757029E-3"/>
    <n v="1.4125966636802316E-2"/>
    <n v="1.9355932307725858E-2"/>
    <n v="2.4796257955658339E-2"/>
    <n v="3.0560418135250258E-2"/>
    <n v="3.6549145733488796E-2"/>
    <n v="4.2614551698819038E-2"/>
    <n v="4.8635147484370103E-2"/>
    <n v="5.4748594394179173E-2"/>
    <n v="6.0994218483330878E-2"/>
    <n v="6.7268266921538269E-2"/>
    <n v="7.3385511713123797E-2"/>
    <n v="7.9527497081905693E-2"/>
    <n v="8.5706155842066242E-2"/>
    <n v="9.1943872209043126E-2"/>
    <n v="9.8223028950054442E-2"/>
    <n v="0.10454400271328761"/>
    <n v="0.11090717380821624"/>
    <n v="0.11731292624281714"/>
    <n v="3.0249547301390697E-3"/>
    <n v="3.2558284889361499E-3"/>
    <n v="3.4948036555263722E-3"/>
    <n v="3.7798390835233021E-3"/>
    <n v="3.9901990605322379E-3"/>
    <n v="4.3140335921916769E-3"/>
    <n v="4.5386010108382962E-3"/>
    <n v="4.6152793779300014E-3"/>
    <n v="4.5704691981508228E-3"/>
    <n v="4.6633203224088282E-3"/>
    <n v="4.7954975017514669E-3"/>
    <n v="4.8239218508071479E-3"/>
    <n v="4.6671182041852924E-3"/>
    <n v="4.6918587813816574E-3"/>
    <n v="4.728532172760304E-3"/>
    <n v="4.7875897795766412E-3"/>
    <n v="4.8290301536110698E-3"/>
    <n v="4.8708471758329239E-3"/>
    <n v="4.9130445075283944E-3"/>
    <n v="4.9556258472006559E-3"/>
    <n v="8.8310394494812303E-2"/>
    <n v="8.831039449481233E-2"/>
    <n v="3.0249547301390697E-3"/>
    <n v="6.2807832190752196E-3"/>
    <n v="9.7755868746015918E-3"/>
    <n v="1.3555425958124895E-2"/>
    <n v="1.7545625018657134E-2"/>
    <n v="2.185965861084881E-2"/>
    <n v="2.6398259621687105E-2"/>
    <n v="3.1013538999617105E-2"/>
    <n v="3.5584008197767927E-2"/>
    <n v="4.0247328520176755E-2"/>
    <n v="4.5042826021928224E-2"/>
    <n v="4.9866747872735373E-2"/>
    <n v="5.4533866076920665E-2"/>
    <n v="5.9225724858302325E-2"/>
    <n v="6.3954257031062625E-2"/>
    <n v="6.8741846810639273E-2"/>
    <n v="7.357087696425034E-2"/>
    <n v="7.8441724140083269E-2"/>
    <n v="8.3354768647611668E-2"/>
    <n v="8.831039449481233E-2"/>
  </r>
  <r>
    <x v="0"/>
    <s v="Under $5"/>
    <n v="-47.248061972308925"/>
    <s v="Lighting"/>
    <s v="Rural"/>
    <s v="SC-New (2)"/>
    <s v="M_Input"/>
    <x v="4"/>
    <s v="Multifamily - Low Rise"/>
    <s v="2017 - LEDDecorative and Mini-Base250 to 664 lumensANY"/>
    <n v="2.5813075411488281E-4"/>
    <n v="2.712721643123823E-4"/>
    <n v="2.8972108172484878E-4"/>
    <n v="3.103015805284707E-4"/>
    <n v="3.3126455333292961E-4"/>
    <n v="3.4981690525108766E-4"/>
    <n v="3.6179845720182407E-4"/>
    <n v="3.676157890087571E-4"/>
    <n v="3.7251695122249816E-4"/>
    <n v="3.7159847287389477E-4"/>
    <n v="3.7041560580940825E-4"/>
    <n v="3.6771437892986247E-4"/>
    <n v="3.6452141439037312E-4"/>
    <n v="3.6333142286039242E-4"/>
    <n v="3.5749970234470724E-4"/>
    <n v="3.5825146448315498E-4"/>
    <n v="3.5814698762549912E-4"/>
    <n v="3.5822387767379748E-4"/>
    <n v="3.5847903751952263E-4"/>
    <n v="3.5890958435542307E-4"/>
    <n v="6.8995301855637155E-3"/>
    <n v="-1.9724637909239984"/>
    <n v="-47.248061972308925"/>
    <s v="R-All-Lgt-Lighting-All-All-R"/>
    <s v="R-All-HVAC-ER-All-All-E"/>
    <n v="6.8995301855637155E-3"/>
    <n v="2.5813075411488281E-4"/>
    <n v="5.2940291842726512E-4"/>
    <n v="8.1912400015211385E-4"/>
    <n v="1.1294255806805847E-3"/>
    <n v="1.4606901340135142E-3"/>
    <n v="1.8105070392646018E-3"/>
    <n v="2.1723054964664259E-3"/>
    <n v="2.5399212854751831E-3"/>
    <n v="2.9124382366976813E-3"/>
    <n v="3.2840367095715761E-3"/>
    <n v="3.6544523153809842E-3"/>
    <n v="4.0221666943108464E-3"/>
    <n v="4.3866881087012196E-3"/>
    <n v="4.7500195315616119E-3"/>
    <n v="5.1075192339063193E-3"/>
    <n v="5.4657706983894739E-3"/>
    <n v="5.8239176860149728E-3"/>
    <n v="6.1821415636887705E-3"/>
    <n v="6.5406206012082928E-3"/>
    <n v="6.8995301855637155E-3"/>
    <n v="1.7284439665119227E-4"/>
    <n v="1.8598580684869176E-4"/>
    <n v="2.0443472426115824E-4"/>
    <n v="2.2501522306478015E-4"/>
    <n v="2.4597819586923906E-4"/>
    <n v="2.6453054778739711E-4"/>
    <n v="2.7651209973813352E-4"/>
    <n v="2.8232943154506655E-4"/>
    <n v="2.8723059375880761E-4"/>
    <n v="2.8631211541020423E-4"/>
    <n v="2.851292483457177E-4"/>
    <n v="2.8242802146617193E-4"/>
    <n v="2.7923505692668257E-4"/>
    <n v="2.7804506539670187E-4"/>
    <n v="2.7221334488101669E-4"/>
    <n v="2.7296510701946443E-4"/>
    <n v="2.7286063016180857E-4"/>
    <n v="2.7293752021010693E-4"/>
    <n v="2.7319268005583208E-4"/>
    <n v="2.7362322689173253E-4"/>
    <n v="5.1938030362899045E-3"/>
    <n v="5.1938030362899045E-3"/>
    <n v="1.7284439665119227E-4"/>
    <n v="3.5883020349988402E-4"/>
    <n v="5.6326492776104221E-4"/>
    <n v="7.8828015082582235E-4"/>
    <n v="1.0342583466950615E-3"/>
    <n v="1.2987888944824585E-3"/>
    <n v="1.5753009942205921E-3"/>
    <n v="1.8576304257656587E-3"/>
    <n v="2.1448610195244663E-3"/>
    <n v="2.4311731349346707E-3"/>
    <n v="2.7163023832803882E-3"/>
    <n v="2.9987304047465603E-3"/>
    <n v="3.2779654616732429E-3"/>
    <n v="3.5560105270699446E-3"/>
    <n v="3.8282238719509615E-3"/>
    <n v="4.101188978970426E-3"/>
    <n v="4.3740496091322347E-3"/>
    <n v="4.6469871293423415E-3"/>
    <n v="4.9201798093981737E-3"/>
    <n v="5.1938030362899045E-3"/>
  </r>
  <r>
    <x v="0"/>
    <s v="Under $20"/>
    <n v="19.994264814626433"/>
    <s v="Lighting"/>
    <s v="Rural"/>
    <s v="SC-New (2)"/>
    <s v="M_Input"/>
    <x v="4"/>
    <s v="Multifamily - Low Rise"/>
    <s v="2017 - LEDDecorative and Mini-Base665 to 1439 lumensANY"/>
    <n v="2.2897539015236652E-4"/>
    <n v="2.4063250376303501E-4"/>
    <n v="2.5699765202633816E-4"/>
    <n v="2.7525362373047828E-4"/>
    <n v="2.9384886974489994E-4"/>
    <n v="3.1030576978871886E-4"/>
    <n v="3.2093402887376274E-4"/>
    <n v="3.2609430442754445E-4"/>
    <n v="3.3044188995232825E-4"/>
    <n v="3.2962715193732848E-4"/>
    <n v="3.2857788739495372E-4"/>
    <n v="3.261817588098306E-4"/>
    <n v="3.2334943337197585E-4"/>
    <n v="3.2229384905855412E-4"/>
    <n v="3.171208099725401E-4"/>
    <n v="3.1778766204734656E-4"/>
    <n v="3.1769498564648266E-4"/>
    <n v="3.1776319111416636E-4"/>
    <n v="3.1798953115422273E-4"/>
    <n v="3.1837144856684249E-4"/>
    <n v="6.1202417415337149E-3"/>
    <n v="22.656824288434802"/>
    <n v="19.994264814626433"/>
    <s v="R-All-Lgt-Lighting-All-All-R"/>
    <s v="R-All-HVAC-ER-All-All-E"/>
    <n v="6.1202417415337149E-3"/>
    <n v="2.2897539015236652E-4"/>
    <n v="4.6960789391540153E-4"/>
    <n v="7.2660554594173969E-4"/>
    <n v="1.001859169672218E-3"/>
    <n v="1.295708039417118E-3"/>
    <n v="1.6060138092058368E-3"/>
    <n v="1.9269478380795995E-3"/>
    <n v="2.2530421425071439E-3"/>
    <n v="2.5834840324594722E-3"/>
    <n v="2.9131111843968007E-3"/>
    <n v="3.2416890717917543E-3"/>
    <n v="3.5678708306015848E-3"/>
    <n v="3.8912202639735608E-3"/>
    <n v="4.2135141130321147E-3"/>
    <n v="4.5306349230046549E-3"/>
    <n v="4.8484225850520014E-3"/>
    <n v="5.1661175706984837E-3"/>
    <n v="5.4838807618126503E-3"/>
    <n v="5.8018702929668728E-3"/>
    <n v="6.1202417415337149E-3"/>
    <n v="1.5332196000652864E-4"/>
    <n v="1.6497907361719713E-4"/>
    <n v="1.8134422188050028E-4"/>
    <n v="1.996001935846404E-4"/>
    <n v="2.1819543959906206E-4"/>
    <n v="2.3465233964288097E-4"/>
    <n v="2.4528059872792483E-4"/>
    <n v="2.504408742817066E-4"/>
    <n v="2.5478845980649034E-4"/>
    <n v="2.5397372179149062E-4"/>
    <n v="2.5292445724911581E-4"/>
    <n v="2.5052832866399269E-4"/>
    <n v="2.4769600322613794E-4"/>
    <n v="2.4664041891271627E-4"/>
    <n v="2.4146737982670222E-4"/>
    <n v="2.4213423190150868E-4"/>
    <n v="2.4204155550064477E-4"/>
    <n v="2.4210976096832848E-4"/>
    <n v="2.4233610100838485E-4"/>
    <n v="2.4271801842100461E-4"/>
    <n v="4.6071731386169573E-3"/>
    <n v="4.6071731386169582E-3"/>
    <n v="1.5332196000652864E-4"/>
    <n v="3.1830103362372577E-4"/>
    <n v="4.9964525550422602E-4"/>
    <n v="6.9924544908886639E-4"/>
    <n v="9.1744088868792842E-4"/>
    <n v="1.1520932283308094E-3"/>
    <n v="1.3973738270587344E-3"/>
    <n v="1.6478147013404411E-3"/>
    <n v="1.9026031611469314E-3"/>
    <n v="2.1565768829384219E-3"/>
    <n v="2.4095013401875375E-3"/>
    <n v="2.6600296688515301E-3"/>
    <n v="2.9077256720776682E-3"/>
    <n v="3.1543660909903845E-3"/>
    <n v="3.3958334708170867E-3"/>
    <n v="3.6379677027185953E-3"/>
    <n v="3.8800092582192401E-3"/>
    <n v="4.1221190191875687E-3"/>
    <n v="4.3644551201959536E-3"/>
    <n v="4.6071731386169582E-3"/>
  </r>
  <r>
    <x v="0"/>
    <s v="Under $85"/>
    <n v="74.287370578875169"/>
    <s v="Lighting"/>
    <s v="Rural"/>
    <s v="SC-New (2)"/>
    <s v="M_Input"/>
    <x v="4"/>
    <s v="Multifamily - Low Rise"/>
    <s v="2017 - LEDDecorative and Mini-Base1440 to 2600 lumensANY"/>
    <n v="9.0685349546829635E-6"/>
    <n v="9.5302131384332504E-6"/>
    <n v="1.0178352307300171E-5"/>
    <n v="1.0901377246445519E-5"/>
    <n v="1.1637839092238206E-5"/>
    <n v="1.2289612076198568E-5"/>
    <n v="1.2710542635399759E-5"/>
    <n v="1.2914914551543786E-5"/>
    <n v="1.3087100004634358E-5"/>
    <n v="1.3054832431411674E-5"/>
    <n v="1.3013276471302146E-5"/>
    <n v="1.2918378168844208E-5"/>
    <n v="1.2806204357417868E-5"/>
    <n v="1.2764398103752312E-5"/>
    <n v="1.2559520689885944E-5"/>
    <n v="1.2585931263292811E-5"/>
    <n v="1.2582260828753324E-5"/>
    <n v="1.25849620957645E-5"/>
    <n v="1.2593926258085744E-5"/>
    <n v="1.260905203821364E-5"/>
    <n v="2.4239122871360072E-4"/>
    <n v="51.305668741660313"/>
    <n v="74.287370578875169"/>
    <s v="R-All-Lgt-Lighting-All-All-R"/>
    <s v="R-All-HVAC-ER-All-All-E"/>
    <n v="2.4239122871360074E-4"/>
    <n v="9.0685349546829635E-6"/>
    <n v="1.8598748093116216E-5"/>
    <n v="2.8777100400416387E-5"/>
    <n v="3.9678477646861904E-5"/>
    <n v="5.1316316739100112E-5"/>
    <n v="6.3605928815298679E-5"/>
    <n v="7.6316471450698433E-5"/>
    <n v="8.9231386002242214E-5"/>
    <n v="1.0231848600687657E-4"/>
    <n v="1.1537331843828824E-4"/>
    <n v="1.2838659490959039E-4"/>
    <n v="1.4130497307843459E-4"/>
    <n v="1.5411117743585246E-4"/>
    <n v="1.6687557553960478E-4"/>
    <n v="1.7943509622949072E-4"/>
    <n v="1.9202102749278353E-4"/>
    <n v="2.0460328832153684E-4"/>
    <n v="2.1718825041730134E-4"/>
    <n v="2.2978217667538709E-4"/>
    <n v="2.4239122871360074E-4"/>
    <n v="6.0722925407594861E-6"/>
    <n v="6.5339707245097729E-6"/>
    <n v="7.1821098933766938E-6"/>
    <n v="7.9051348325220426E-6"/>
    <n v="8.6415966783147291E-6"/>
    <n v="9.2933696622750918E-6"/>
    <n v="9.7143002214762826E-6"/>
    <n v="9.9186721376203098E-6"/>
    <n v="1.0090857590710882E-5"/>
    <n v="1.0058590017488196E-5"/>
    <n v="1.0017034057378668E-5"/>
    <n v="9.92213575492073E-6"/>
    <n v="9.8099619434943901E-6"/>
    <n v="9.7681556898288357E-6"/>
    <n v="9.5632782759624671E-6"/>
    <n v="9.589688849369333E-6"/>
    <n v="9.5860184148298478E-6"/>
    <n v="9.5887196818410215E-6"/>
    <n v="9.597683844162266E-6"/>
    <n v="9.612809624290162E-6"/>
    <n v="1.8246638043513115E-4"/>
    <n v="1.8246638043513123E-4"/>
    <n v="6.0722925407594861E-6"/>
    <n v="1.2606263265269259E-5"/>
    <n v="1.9788373158645952E-5"/>
    <n v="2.7693507991167995E-5"/>
    <n v="3.6335104669482727E-5"/>
    <n v="4.5628474331757822E-5"/>
    <n v="5.5342774553234105E-5"/>
    <n v="6.5261446690854415E-5"/>
    <n v="7.5352304281565296E-5"/>
    <n v="8.5410894299053496E-5"/>
    <n v="9.5427928356432167E-5"/>
    <n v="1.053500641113529E-4"/>
    <n v="1.151600260548473E-4"/>
    <n v="1.2492818174467615E-4"/>
    <n v="1.3449146002063862E-4"/>
    <n v="1.4408114887000796E-4"/>
    <n v="1.536671672848378E-4"/>
    <n v="1.6325588696667882E-4"/>
    <n v="1.7285357081084108E-4"/>
    <n v="1.8246638043513123E-4"/>
  </r>
  <r>
    <x v="0"/>
    <s v="Under $5"/>
    <n v="-28.246767018857415"/>
    <s v="Lighting"/>
    <s v="Rural"/>
    <s v="SC-New (2)"/>
    <s v="M_Input"/>
    <x v="4"/>
    <s v="Multifamily - Low Rise"/>
    <s v="2017 - LEDGeneral Purpose and Dimmable250 to 664 lumensANY"/>
    <n v="2.4220485155979028E-4"/>
    <n v="2.5453547569284147E-4"/>
    <n v="2.7184614957456184E-4"/>
    <n v="2.9115689259257205E-4"/>
    <n v="3.1082651209903423E-4"/>
    <n v="3.2823423888397434E-4"/>
    <n v="3.3947656458683303E-4"/>
    <n v="3.4493498426101566E-4"/>
    <n v="3.4953375929082592E-4"/>
    <n v="3.4867194833440904E-4"/>
    <n v="3.4756206066235951E-4"/>
    <n v="3.4502749147616128E-4"/>
    <n v="3.420315233863672E-4"/>
    <n v="3.4091495080723101E-4"/>
    <n v="3.3544303016498525E-4"/>
    <n v="3.3614841080734743E-4"/>
    <n v="3.3605037986219043E-4"/>
    <n v="3.3612252602237345E-4"/>
    <n v="3.363619432617869E-4"/>
    <n v="3.3676592663384327E-4"/>
    <n v="6.4738496199605033E-3"/>
    <n v="-3.21112930794061"/>
    <n v="-28.246767018857415"/>
    <s v="R-All-Lgt-Lighting-All-All-R"/>
    <s v="R-All-HVAC-ER-All-All-E"/>
    <n v="6.4738496199605033E-3"/>
    <n v="2.4220485155979028E-4"/>
    <n v="4.9674032725263175E-4"/>
    <n v="7.6858647682719354E-4"/>
    <n v="1.0597433694197655E-3"/>
    <n v="1.3705698815187997E-3"/>
    <n v="1.6988041204027741E-3"/>
    <n v="2.0382806849896071E-3"/>
    <n v="2.383215669250623E-3"/>
    <n v="2.7327494285414489E-3"/>
    <n v="3.0814213768758578E-3"/>
    <n v="3.4289834375382175E-3"/>
    <n v="3.7740109290143788E-3"/>
    <n v="4.1160424524007456E-3"/>
    <n v="4.4569574032079767E-3"/>
    <n v="4.7924004333729621E-3"/>
    <n v="5.1285488441803091E-3"/>
    <n v="5.4645992240424995E-3"/>
    <n v="5.8007217500648731E-3"/>
    <n v="6.1370836933266597E-3"/>
    <n v="6.4738496199605033E-3"/>
    <n v="1.6218040960439678E-4"/>
    <n v="1.7451103373744797E-4"/>
    <n v="1.9182170761916834E-4"/>
    <n v="2.1113245063717856E-4"/>
    <n v="2.3080207014364074E-4"/>
    <n v="2.4820979692858085E-4"/>
    <n v="2.5945212263143953E-4"/>
    <n v="2.6491054230562216E-4"/>
    <n v="2.6950931733543242E-4"/>
    <n v="2.6864750637901555E-4"/>
    <n v="2.6753761870696601E-4"/>
    <n v="2.6500304952076779E-4"/>
    <n v="2.620070814309737E-4"/>
    <n v="2.6089050885183752E-4"/>
    <n v="2.5541858820959175E-4"/>
    <n v="2.5612396885195393E-4"/>
    <n v="2.5602593790679693E-4"/>
    <n v="2.5609808406697995E-4"/>
    <n v="2.5633750130639341E-4"/>
    <n v="2.5674148467844977E-4"/>
    <n v="4.8733607808526336E-3"/>
    <n v="4.8733607808526336E-3"/>
    <n v="1.6218040960439678E-4"/>
    <n v="3.3669144334184475E-4"/>
    <n v="5.285131509610131E-4"/>
    <n v="7.3964560159819166E-4"/>
    <n v="9.7044767174183245E-4"/>
    <n v="1.2186574686704134E-3"/>
    <n v="1.478109591301853E-3"/>
    <n v="1.7430201336074752E-3"/>
    <n v="2.0125294509429075E-3"/>
    <n v="2.2811769573219229E-3"/>
    <n v="2.5487145760288888E-3"/>
    <n v="2.8137176255496566E-3"/>
    <n v="3.0757247069806305E-3"/>
    <n v="3.336615215832468E-3"/>
    <n v="3.5920338040420596E-3"/>
    <n v="3.8481577728940136E-3"/>
    <n v="4.1041837108008105E-3"/>
    <n v="4.3602817948677902E-3"/>
    <n v="4.6166192961741839E-3"/>
    <n v="4.8733607808526336E-3"/>
  </r>
  <r>
    <x v="0"/>
    <s v="Under $5"/>
    <n v="-17.148284682861011"/>
    <s v="Lighting"/>
    <s v="Rural"/>
    <s v="SC-New (2)"/>
    <s v="M_Input"/>
    <x v="4"/>
    <s v="Multifamily - Low Rise"/>
    <s v="2017 - LEDGeneral Purpose and Dimmable665 to 1439 lumensANY"/>
    <n v="6.0699646477859618E-3"/>
    <n v="6.3789859249847817E-3"/>
    <n v="6.8128136448455277E-3"/>
    <n v="7.2967656659835775E-3"/>
    <n v="7.7897115928332447E-3"/>
    <n v="8.2259715830953293E-3"/>
    <n v="8.5077187039138465E-3"/>
    <n v="8.6445137112875475E-3"/>
    <n v="8.759764919817439E-3"/>
    <n v="8.7381668304115645E-3"/>
    <n v="8.7103516199029066E-3"/>
    <n v="8.6468320609076436E-3"/>
    <n v="8.5717492528060244E-3"/>
    <n v="8.5437665099402354E-3"/>
    <n v="8.4066331509673551E-3"/>
    <n v="8.4243108957969826E-3"/>
    <n v="8.4218541144085828E-3"/>
    <n v="8.4236621898412748E-3"/>
    <n v="8.4296622933484992E-3"/>
    <n v="8.439786635494757E-3"/>
    <n v="0.16224298594837308"/>
    <n v="-3.9194405525459688"/>
    <n v="-17.148284682861011"/>
    <s v="R-All-Lgt-Lighting-All-All-R"/>
    <s v="R-All-HVAC-ER-All-All-E"/>
    <n v="0.16224298594837308"/>
    <n v="6.0699646477859618E-3"/>
    <n v="1.2448950572770744E-2"/>
    <n v="1.9261764217616273E-2"/>
    <n v="2.655852988359985E-2"/>
    <n v="3.4348241476433096E-2"/>
    <n v="4.2574213059528423E-2"/>
    <n v="5.1081931763442272E-2"/>
    <n v="5.9726445474729821E-2"/>
    <n v="6.8486210394547262E-2"/>
    <n v="7.7224377224958826E-2"/>
    <n v="8.5934728844861738E-2"/>
    <n v="9.4581560905769385E-2"/>
    <n v="0.10315331015857541"/>
    <n v="0.11169707666851565"/>
    <n v="0.12010370981948301"/>
    <n v="0.12852802071527999"/>
    <n v="0.13694987482968857"/>
    <n v="0.14537353701952985"/>
    <n v="0.15380319931287834"/>
    <n v="0.16224298594837308"/>
    <n v="4.0644493556691655E-3"/>
    <n v="4.3734706328679854E-3"/>
    <n v="4.8072983527287314E-3"/>
    <n v="5.2912503738667812E-3"/>
    <n v="5.7841963007164484E-3"/>
    <n v="6.220456290978533E-3"/>
    <n v="6.5022034117970503E-3"/>
    <n v="6.6389984191707512E-3"/>
    <n v="6.7542496277006427E-3"/>
    <n v="6.7326515382947682E-3"/>
    <n v="6.7048363277861104E-3"/>
    <n v="6.6413167687908474E-3"/>
    <n v="6.5662339606892281E-3"/>
    <n v="6.5382512178234391E-3"/>
    <n v="6.4011178588505588E-3"/>
    <n v="6.4187956036801863E-3"/>
    <n v="6.4163388222917865E-3"/>
    <n v="6.4181468977244785E-3"/>
    <n v="6.424147001231703E-3"/>
    <n v="6.4342713433779607E-3"/>
    <n v="0.12213268010603714"/>
    <n v="0.12213268010603714"/>
    <n v="4.0644493556691655E-3"/>
    <n v="8.43791998853715E-3"/>
    <n v="1.3245218341265881E-2"/>
    <n v="1.8536468715132662E-2"/>
    <n v="2.4320665015849112E-2"/>
    <n v="3.0541121306827644E-2"/>
    <n v="3.7043324718624697E-2"/>
    <n v="4.3682323137795451E-2"/>
    <n v="5.0436572765496096E-2"/>
    <n v="5.7169224303790865E-2"/>
    <n v="6.3874060631576982E-2"/>
    <n v="7.0515377400367826E-2"/>
    <n v="7.7081611361057054E-2"/>
    <n v="8.3619862578880488E-2"/>
    <n v="9.0020980437731046E-2"/>
    <n v="9.6439776041411227E-2"/>
    <n v="0.10285611486370301"/>
    <n v="0.10927426176142749"/>
    <n v="0.11569840876265919"/>
    <n v="0.12213268010603714"/>
  </r>
  <r>
    <x v="0"/>
    <s v="Under $15"/>
    <n v="10.028032874801839"/>
    <s v="Lighting"/>
    <s v="Rural"/>
    <s v="SC-New (2)"/>
    <s v="M_Input"/>
    <x v="4"/>
    <s v="Multifamily - Low Rise"/>
    <s v="2017 - LEDGeneral Purpose and Dimmable1440 to 2600 lumensANY"/>
    <n v="1.1617709063966265E-3"/>
    <n v="1.2209165439973442E-3"/>
    <n v="1.3039497167698477E-3"/>
    <n v="1.3965765129498077E-3"/>
    <n v="1.490924712564043E-3"/>
    <n v="1.5744234137461386E-3"/>
    <n v="1.6283488691517746E-3"/>
    <n v="1.6545309754619072E-3"/>
    <n v="1.6765896708195352E-3"/>
    <n v="1.6724558688352594E-3"/>
    <n v="1.6671321306919006E-3"/>
    <n v="1.6549746998154693E-3"/>
    <n v="1.6406041017832651E-3"/>
    <n v="1.6352482985077866E-3"/>
    <n v="1.609001432834648E-3"/>
    <n v="1.6123848939955387E-3"/>
    <n v="1.6119146742651057E-3"/>
    <n v="1.6122607338480126E-3"/>
    <n v="1.6134091335660574E-3"/>
    <n v="1.6153468987483012E-3"/>
    <n v="3.1052764188748368E-2"/>
    <n v="11.908241674098283"/>
    <n v="10.028032874801839"/>
    <s v="R-All-Lgt-Lighting-All-All-R"/>
    <s v="R-All-HVAC-ER-All-All-E"/>
    <n v="3.1052764188748368E-2"/>
    <n v="1.1617709063966265E-3"/>
    <n v="2.3826874503939709E-3"/>
    <n v="3.6866371671638188E-3"/>
    <n v="5.0832136801136265E-3"/>
    <n v="6.5741383926776692E-3"/>
    <n v="8.1485618064238083E-3"/>
    <n v="9.7769106755755831E-3"/>
    <n v="1.143144165103749E-2"/>
    <n v="1.3108031321857025E-2"/>
    <n v="1.4780487190692283E-2"/>
    <n v="1.6447619321384183E-2"/>
    <n v="1.8102594021199653E-2"/>
    <n v="1.9743198122982919E-2"/>
    <n v="2.1378446421490706E-2"/>
    <n v="2.2987447854325355E-2"/>
    <n v="2.4599832748320893E-2"/>
    <n v="2.6211747422585998E-2"/>
    <n v="2.7824008156434009E-2"/>
    <n v="2.9437417290000066E-2"/>
    <n v="3.1052764188748368E-2"/>
    <n v="7.7792199558547668E-4"/>
    <n v="8.3706763318619438E-4"/>
    <n v="9.2010080595869787E-4"/>
    <n v="1.0127276021386579E-3"/>
    <n v="1.1070758017528931E-3"/>
    <n v="1.1905745029349888E-3"/>
    <n v="1.2444999583406248E-3"/>
    <n v="1.2706820646507574E-3"/>
    <n v="1.2927407600083853E-3"/>
    <n v="1.2886069580241096E-3"/>
    <n v="1.2832832198807508E-3"/>
    <n v="1.2711257890043195E-3"/>
    <n v="1.2567551909721153E-3"/>
    <n v="1.2513993876966368E-3"/>
    <n v="1.2251525220234982E-3"/>
    <n v="1.2285359831843889E-3"/>
    <n v="1.2280657634539558E-3"/>
    <n v="1.2284118230368628E-3"/>
    <n v="1.2295602227549076E-3"/>
    <n v="1.2314979879371514E-3"/>
    <n v="2.3375785972525372E-2"/>
    <n v="2.3375785972525372E-2"/>
    <n v="7.7792199558547668E-4"/>
    <n v="1.6149896287716711E-3"/>
    <n v="2.5350904347303692E-3"/>
    <n v="3.5478180368690273E-3"/>
    <n v="4.6548938386219204E-3"/>
    <n v="5.845468341556909E-3"/>
    <n v="7.0899682998975342E-3"/>
    <n v="8.3606503645482916E-3"/>
    <n v="9.6533911245566765E-3"/>
    <n v="1.0941998082580786E-2"/>
    <n v="1.2225281302461536E-2"/>
    <n v="1.3496407091465856E-2"/>
    <n v="1.4753162282437971E-2"/>
    <n v="1.6004561670134608E-2"/>
    <n v="1.7229714192158106E-2"/>
    <n v="1.8458250175342493E-2"/>
    <n v="1.968631593879645E-2"/>
    <n v="2.0914727761833313E-2"/>
    <n v="2.2144287984588222E-2"/>
    <n v="2.3375785972525372E-2"/>
  </r>
  <r>
    <x v="0"/>
    <s v="Under $5"/>
    <n v="-18.531143649888556"/>
    <s v="Lighting"/>
    <s v="Rural"/>
    <s v="SC-New (2)"/>
    <s v="M_Input"/>
    <x v="4"/>
    <s v="Multifamily - Low Rise"/>
    <s v="2017 - LEDGlobe250 to 664 lumensANY"/>
    <n v="1.2583103688896361E-4"/>
    <n v="1.3223708206170818E-4"/>
    <n v="1.4123037856157562E-4"/>
    <n v="1.5126275735747558E-4"/>
    <n v="1.6148158081113602E-4"/>
    <n v="1.7052529854479209E-4"/>
    <n v="1.7636594744643036E-4"/>
    <n v="1.7920172304280795E-4"/>
    <n v="1.8159089331207999E-4"/>
    <n v="1.8114316253563256E-4"/>
    <n v="1.8056655015274723E-4"/>
    <n v="1.7924978268623178E-4"/>
    <n v="1.7769330778988983E-4"/>
    <n v="1.7711322244275623E-4"/>
    <n v="1.7427043278039507E-4"/>
    <n v="1.7463689438121868E-4"/>
    <n v="1.7458596503196379E-4"/>
    <n v="1.7462344663518077E-4"/>
    <n v="1.7474782944291756E-4"/>
    <n v="1.7495770817269683E-4"/>
    <n v="3.363315000078599E-3"/>
    <n v="-2.9392495876166804"/>
    <n v="-18.531143649888556"/>
    <s v="R-All-Lgt-Lighting-All-All-R"/>
    <s v="R-All-HVAC-ER-All-All-E"/>
    <n v="3.3633150000785994E-3"/>
    <n v="1.2583103688896361E-4"/>
    <n v="2.5806811895067176E-4"/>
    <n v="3.9929849751224741E-4"/>
    <n v="5.5056125486972296E-4"/>
    <n v="7.1204283568085901E-4"/>
    <n v="8.8256813422565113E-4"/>
    <n v="1.0589340816720815E-3"/>
    <n v="1.2381358047148894E-3"/>
    <n v="1.4197266980269694E-3"/>
    <n v="1.6008698605626021E-3"/>
    <n v="1.7814364107153493E-3"/>
    <n v="1.9606861934015809E-3"/>
    <n v="2.1383795011914709E-3"/>
    <n v="2.3154927236342269E-3"/>
    <n v="2.489763156414622E-3"/>
    <n v="2.6644000507958406E-3"/>
    <n v="2.8389860158278043E-3"/>
    <n v="3.013609462462985E-3"/>
    <n v="3.1883572919059024E-3"/>
    <n v="3.3633150000785994E-3"/>
    <n v="8.4256483601280645E-5"/>
    <n v="9.066252877402521E-5"/>
    <n v="9.9655825273892648E-5"/>
    <n v="1.0968820406979261E-4"/>
    <n v="1.1990702752345306E-4"/>
    <n v="1.2895074525710913E-4"/>
    <n v="1.3479139415874741E-4"/>
    <n v="1.3762716975512497E-4"/>
    <n v="1.4001634002439701E-4"/>
    <n v="1.3956860924794958E-4"/>
    <n v="1.3899199686506428E-4"/>
    <n v="1.3767522939854879E-4"/>
    <n v="1.3611875450220687E-4"/>
    <n v="1.3553866915507325E-4"/>
    <n v="1.3269587949271211E-4"/>
    <n v="1.3306234109353572E-4"/>
    <n v="1.3301141174428081E-4"/>
    <n v="1.3304889334749779E-4"/>
    <n v="1.3317327615523458E-4"/>
    <n v="1.3338315488501388E-4"/>
    <n v="2.5318239343249394E-3"/>
    <n v="2.5318239343249402E-3"/>
    <n v="8.4256483601280645E-5"/>
    <n v="1.7491901237530585E-4"/>
    <n v="2.7457483764919852E-4"/>
    <n v="3.8426304171899114E-4"/>
    <n v="5.0417006924244421E-4"/>
    <n v="6.3312081449955334E-4"/>
    <n v="7.6791220865830075E-4"/>
    <n v="9.0553937841342572E-4"/>
    <n v="1.0455557184378228E-3"/>
    <n v="1.1851243276857723E-3"/>
    <n v="1.3241163245508365E-3"/>
    <n v="1.4617915539493853E-3"/>
    <n v="1.5979103084515921E-3"/>
    <n v="1.7334489776066654E-3"/>
    <n v="1.8661448570993775E-3"/>
    <n v="1.9992071981929133E-3"/>
    <n v="2.132218609937194E-3"/>
    <n v="2.2652675032846918E-3"/>
    <n v="2.3984407794399262E-3"/>
    <n v="2.5318239343249402E-3"/>
  </r>
  <r>
    <x v="0"/>
    <s v="Under $5"/>
    <n v="-12.500155525017536"/>
    <s v="Lighting"/>
    <s v="Rural"/>
    <s v="SC-New (2)"/>
    <s v="M_Input"/>
    <x v="4"/>
    <s v="Multifamily - Low Rise"/>
    <s v="2017 - LEDGlobe665 to 1439 lumensANY"/>
    <n v="1.7628433443624982E-4"/>
    <n v="1.8525895180861033E-4"/>
    <n v="1.9785820654785212E-4"/>
    <n v="2.1191317472242247E-4"/>
    <n v="2.2622934453066844E-4"/>
    <n v="2.3889923743565725E-4"/>
    <n v="2.470817568661351E-4"/>
    <n v="2.5105456696114455E-4"/>
    <n v="2.5440170055541952E-4"/>
    <n v="2.5377444734441467E-4"/>
    <n v="2.5296663607099788E-4"/>
    <n v="2.5112189663165893E-4"/>
    <n v="2.4894133650951277E-4"/>
    <n v="2.481286597497568E-4"/>
    <n v="2.4414602322412904E-4"/>
    <n v="2.4465942151595624E-4"/>
    <n v="2.445880715004224E-4"/>
    <n v="2.4464058175258324E-4"/>
    <n v="2.4481483717492828E-4"/>
    <n v="2.4510886902196866E-4"/>
    <n v="4.7118720543604898E-3"/>
    <n v="-3.6707692411429833"/>
    <n v="-12.500155525017536"/>
    <s v="R-All-Lgt-Lighting-All-All-R"/>
    <s v="R-All-HVAC-ER-All-All-E"/>
    <n v="4.7118720543604898E-3"/>
    <n v="1.7628433443624982E-4"/>
    <n v="3.6154328624486015E-4"/>
    <n v="5.594014927927123E-4"/>
    <n v="7.713146675151348E-4"/>
    <n v="9.9754401204580332E-4"/>
    <n v="1.2364432494814605E-3"/>
    <n v="1.4835250063475955E-3"/>
    <n v="1.7345795733087401E-3"/>
    <n v="1.9889812738641596E-3"/>
    <n v="2.2427557212085741E-3"/>
    <n v="2.4957223572795719E-3"/>
    <n v="2.746844253911231E-3"/>
    <n v="2.9957855904207439E-3"/>
    <n v="3.2439142501705007E-3"/>
    <n v="3.4880602733946297E-3"/>
    <n v="3.7327196949105859E-3"/>
    <n v="3.9773077664110087E-3"/>
    <n v="4.2219483481635922E-3"/>
    <n v="4.4667631853385209E-3"/>
    <n v="4.7118720543604898E-3"/>
    <n v="1.1804002017957852E-4"/>
    <n v="1.2701463755193903E-4"/>
    <n v="1.3961389229118082E-4"/>
    <n v="1.5366886046575118E-4"/>
    <n v="1.6798503027399715E-4"/>
    <n v="1.8065492317898596E-4"/>
    <n v="1.888374426094638E-4"/>
    <n v="1.9281025270447325E-4"/>
    <n v="1.9615738629874822E-4"/>
    <n v="1.9553013308774337E-4"/>
    <n v="1.9472232181432658E-4"/>
    <n v="1.9287758237498763E-4"/>
    <n v="1.9069702225284148E-4"/>
    <n v="1.898843454930855E-4"/>
    <n v="1.8590170896745775E-4"/>
    <n v="1.8641510725928495E-4"/>
    <n v="1.863437572437511E-4"/>
    <n v="1.8639626749591195E-4"/>
    <n v="1.8657052291825698E-4"/>
    <n v="1.8686455476529736E-4"/>
    <n v="3.5469857692270639E-3"/>
    <n v="3.5469857692270622E-3"/>
    <n v="1.1804002017957852E-4"/>
    <n v="2.4505465773151755E-4"/>
    <n v="3.846685500226984E-4"/>
    <n v="5.3833741048844961E-4"/>
    <n v="7.0632244076244673E-4"/>
    <n v="8.8697736394143271E-4"/>
    <n v="1.0758148065508964E-3"/>
    <n v="1.2686250592553697E-3"/>
    <n v="1.4647824455541179E-3"/>
    <n v="1.6603125786418611E-3"/>
    <n v="1.8550349004561877E-3"/>
    <n v="2.0479124828311755E-3"/>
    <n v="2.2386095050840171E-3"/>
    <n v="2.4284938505771026E-3"/>
    <n v="2.6143955595445603E-3"/>
    <n v="2.8008106668038451E-3"/>
    <n v="2.9871544240475962E-3"/>
    <n v="3.173550691543508E-3"/>
    <n v="3.360121214461765E-3"/>
    <n v="3.5469857692270622E-3"/>
  </r>
  <r>
    <x v="0"/>
    <s v="Under $5"/>
    <n v="-7.683352853414922"/>
    <s v="Lighting"/>
    <s v="Rural"/>
    <s v="SC-New (2)"/>
    <s v="M_Input"/>
    <x v="4"/>
    <s v="Multifamily - Low Rise"/>
    <s v="2017 - LEDGlobe1440 to 2600 lumensANY"/>
    <n v="4.5027639449289791E-5"/>
    <n v="4.7319991952025185E-5"/>
    <n v="5.0538171840457048E-5"/>
    <n v="5.4128179094701526E-5"/>
    <n v="5.7784904092313981E-5"/>
    <n v="6.1021126819712715E-5"/>
    <n v="6.3111156747105963E-5"/>
    <n v="6.4125916573216766E-5"/>
    <n v="6.4980862221981249E-5"/>
    <n v="6.4820645311506169E-5"/>
    <n v="6.461430913944183E-5"/>
    <n v="6.4143114335785142E-5"/>
    <n v="6.3586142127837749E-5"/>
    <n v="6.3378563183037398E-5"/>
    <n v="6.2361293428994733E-5"/>
    <n v="6.2492428808960315E-5"/>
    <n v="6.2474204144900202E-5"/>
    <n v="6.2487616639602295E-5"/>
    <n v="6.2532126041725468E-5"/>
    <n v="6.2607229482070762E-5"/>
    <n v="1.2035356214346665E-3"/>
    <n v="2.2744114552073573"/>
    <n v="-7.683352853414922"/>
    <s v="R-All-Lgt-Lighting-All-All-R"/>
    <s v="R-All-HVAC-ER-All-All-E"/>
    <n v="1.2035356214346665E-3"/>
    <n v="4.5027639449289791E-5"/>
    <n v="9.2347631401314969E-5"/>
    <n v="1.4288580324177202E-4"/>
    <n v="1.9701398233647354E-4"/>
    <n v="2.547988864287875E-4"/>
    <n v="3.1582001324850025E-4"/>
    <n v="3.7893116999560624E-4"/>
    <n v="4.4305708656882303E-4"/>
    <n v="5.0803794879080431E-4"/>
    <n v="5.7285859410231052E-4"/>
    <n v="6.3747290324175237E-4"/>
    <n v="7.0161601757753747E-4"/>
    <n v="7.6520215970537521E-4"/>
    <n v="8.2858072288841263E-4"/>
    <n v="8.9094201631740731E-4"/>
    <n v="9.5343444512636759E-4"/>
    <n v="1.0159086492712679E-3"/>
    <n v="1.0783962659108703E-3"/>
    <n v="1.1409283919525956E-3"/>
    <n v="1.2035356214346665E-3"/>
    <n v="3.015051499743475E-5"/>
    <n v="3.244286750017014E-5"/>
    <n v="3.5661047388602004E-5"/>
    <n v="3.9251054642846489E-5"/>
    <n v="4.2907779640458937E-5"/>
    <n v="4.614400236785767E-5"/>
    <n v="4.8234032295250918E-5"/>
    <n v="4.9248792121361722E-5"/>
    <n v="5.0103737770126205E-5"/>
    <n v="4.9943520859651124E-5"/>
    <n v="4.9737184687586786E-5"/>
    <n v="4.9265989883930098E-5"/>
    <n v="4.8709017675982704E-5"/>
    <n v="4.8501438731182354E-5"/>
    <n v="4.7484168977139689E-5"/>
    <n v="4.7615304357105271E-5"/>
    <n v="4.7597079693045157E-5"/>
    <n v="4.7610492187747251E-5"/>
    <n v="4.7655001589870424E-5"/>
    <n v="4.7730105030215718E-5"/>
    <n v="9.0599313239756569E-4"/>
    <n v="9.0599313239756536E-4"/>
    <n v="3.015051499743475E-5"/>
    <n v="6.2593382497604894E-5"/>
    <n v="9.8254429886206898E-5"/>
    <n v="1.3750548452905339E-4"/>
    <n v="1.8041326416951231E-4"/>
    <n v="2.2655726653736998E-4"/>
    <n v="2.747912988326209E-4"/>
    <n v="3.2404009095398262E-4"/>
    <n v="3.7414382872410883E-4"/>
    <n v="4.2408734958375996E-4"/>
    <n v="4.7382453427134675E-4"/>
    <n v="5.2309052415527683E-4"/>
    <n v="5.7179954183125955E-4"/>
    <n v="6.2030098056244185E-4"/>
    <n v="6.6778514953958151E-4"/>
    <n v="7.1540045389668677E-4"/>
    <n v="7.6299753358973193E-4"/>
    <n v="8.1060802577747921E-4"/>
    <n v="8.5826302736734966E-4"/>
    <n v="9.0599313239756536E-4"/>
  </r>
  <r>
    <x v="0"/>
    <s v="Under $25"/>
    <n v="20.980850615766499"/>
    <s v="Lighting"/>
    <s v="Rural"/>
    <s v="SC-New (2)"/>
    <s v="M_Input"/>
    <x v="4"/>
    <s v="Multifamily - Low Rise"/>
    <s v="2017 - LEDReflectors and Outdoor250 to 664 lumensANY"/>
    <n v="4.6970877094095309E-5"/>
    <n v="4.9362159625874225E-5"/>
    <n v="5.2719225060682542E-5"/>
    <n v="5.646416464819822E-5"/>
    <n v="6.0278701286815411E-5"/>
    <n v="6.3654588227301297E-5"/>
    <n v="6.5834816639077779E-5"/>
    <n v="6.6893369999974139E-5"/>
    <n v="6.7785212154734985E-5"/>
    <n v="6.7618080834897616E-5"/>
    <n v="6.7402839905178992E-5"/>
    <n v="6.6911309958670015E-5"/>
    <n v="6.6330300750896935E-5"/>
    <n v="6.61137634146566E-5"/>
    <n v="6.5052591805994089E-5"/>
    <n v="6.5189386536750214E-5"/>
    <n v="6.517037535903544E-5"/>
    <n v="6.5184366690757069E-5"/>
    <n v="6.5230796965189125E-5"/>
    <n v="6.5309141611032167E-5"/>
    <n v="1.2554760685698121E-3"/>
    <n v="68.631136502790909"/>
    <n v="20.980850615766499"/>
    <s v="R-All-Lgt-Lighting-All-All-R"/>
    <s v="R-All-HVAC-ER-All-All-E"/>
    <n v="1.2554760685698121E-3"/>
    <n v="4.6970877094095309E-5"/>
    <n v="9.6333036719969527E-5"/>
    <n v="1.4905226178065206E-4"/>
    <n v="2.0551642642885028E-4"/>
    <n v="2.6579512771566572E-4"/>
    <n v="3.2944971594296702E-4"/>
    <n v="3.952845325820448E-4"/>
    <n v="4.6217790258201892E-4"/>
    <n v="5.2996311473675389E-4"/>
    <n v="5.9758119557165156E-4"/>
    <n v="6.6498403547683054E-4"/>
    <n v="7.318953454355005E-4"/>
    <n v="7.9822564618639742E-4"/>
    <n v="8.6433940960105402E-4"/>
    <n v="9.2939200140704811E-4"/>
    <n v="9.9458138794379842E-4"/>
    <n v="1.059751763302834E-3"/>
    <n v="1.124936129993591E-3"/>
    <n v="1.19016692695878E-3"/>
    <n v="1.2554760685698121E-3"/>
    <n v="3.1451707253343978E-5"/>
    <n v="3.3842989785122893E-5"/>
    <n v="3.720005521993121E-5"/>
    <n v="4.0944994807446888E-5"/>
    <n v="4.4759531446064079E-5"/>
    <n v="4.8135418386549966E-5"/>
    <n v="5.0315646798326448E-5"/>
    <n v="5.1374200159222807E-5"/>
    <n v="5.2266042313983654E-5"/>
    <n v="5.2098910994146284E-5"/>
    <n v="5.1883670064427661E-5"/>
    <n v="5.1392140117918684E-5"/>
    <n v="5.0811130910145603E-5"/>
    <n v="5.0594593573905269E-5"/>
    <n v="4.9533421965242758E-5"/>
    <n v="4.9670216695998883E-5"/>
    <n v="4.9651205518284109E-5"/>
    <n v="4.9665196850005737E-5"/>
    <n v="4.9711627124437794E-5"/>
    <n v="4.9789971770280836E-5"/>
    <n v="9.450926717547855E-4"/>
    <n v="9.450926717547855E-4"/>
    <n v="3.1451707253343978E-5"/>
    <n v="6.5294697038466878E-5"/>
    <n v="1.0249475225839808E-4"/>
    <n v="1.4343974706584498E-4"/>
    <n v="1.8819927851190907E-4"/>
    <n v="2.3633469689845904E-4"/>
    <n v="2.866503436967855E-4"/>
    <n v="3.3802454385600833E-4"/>
    <n v="3.90290586169992E-4"/>
    <n v="4.4238949716413826E-4"/>
    <n v="4.9427316722856589E-4"/>
    <n v="5.4566530734648461E-4"/>
    <n v="5.9647643825663018E-4"/>
    <n v="6.4707103183053543E-4"/>
    <n v="6.9660445379577816E-4"/>
    <n v="7.4627467049177701E-4"/>
    <n v="7.959258760100611E-4"/>
    <n v="8.4559107286006686E-4"/>
    <n v="8.9530269998450466E-4"/>
    <n v="9.450926717547855E-4"/>
  </r>
  <r>
    <x v="0"/>
    <s v="Under $5"/>
    <n v="-16.136963281502727"/>
    <s v="Lighting"/>
    <s v="Rural"/>
    <s v="SC-New (2)"/>
    <s v="M_Input"/>
    <x v="4"/>
    <s v="Multifamily - Low Rise"/>
    <s v="2017 - LEDReflectors and Outdoor665 to 1439 lumensANY"/>
    <n v="1.5198248430901835E-3"/>
    <n v="1.5971989698573856E-3"/>
    <n v="1.7058226908383679E-3"/>
    <n v="1.8269967581136361E-3"/>
    <n v="1.9504227596471887E-3"/>
    <n v="2.059655483348214E-3"/>
    <n v="2.1302005850969211E-3"/>
    <n v="2.1644519296567435E-3"/>
    <n v="2.1933090416967264E-3"/>
    <n v="2.1879012156636201E-3"/>
    <n v="2.1809367190973573E-3"/>
    <n v="2.165032408383069E-3"/>
    <n v="2.1462328397425109E-3"/>
    <n v="2.1392263956768534E-3"/>
    <n v="2.1048903331333246E-3"/>
    <n v="2.1093165657921388E-3"/>
    <n v="2.108701425901745E-3"/>
    <n v="2.1091541398993116E-3"/>
    <n v="2.1106564725981874E-3"/>
    <n v="2.1131914505769212E-3"/>
    <n v="4.0623123027810397E-2"/>
    <n v="10.192427119190857"/>
    <n v="-16.136963281502727"/>
    <s v="R-All-Lgt-Lighting-All-All-R"/>
    <s v="R-All-HVAC-ER-All-All-E"/>
    <n v="4.0623123027810397E-2"/>
    <n v="1.5198248430901835E-3"/>
    <n v="3.1170238129475691E-3"/>
    <n v="4.822846503785937E-3"/>
    <n v="6.6498432618995731E-3"/>
    <n v="8.6002660215467614E-3"/>
    <n v="1.0659921504894976E-2"/>
    <n v="1.2790122089991897E-2"/>
    <n v="1.495457401964864E-2"/>
    <n v="1.7147883061345365E-2"/>
    <n v="1.9335784277008987E-2"/>
    <n v="2.1516720996106343E-2"/>
    <n v="2.3681753404489411E-2"/>
    <n v="2.582798624423192E-2"/>
    <n v="2.7967212639908774E-2"/>
    <n v="3.0072102973042098E-2"/>
    <n v="3.2181419538834237E-2"/>
    <n v="3.4290120964735979E-2"/>
    <n v="3.6399275104635288E-2"/>
    <n v="3.8509931577233474E-2"/>
    <n v="4.0623123027810397E-2"/>
    <n v="1.0176749722061492E-3"/>
    <n v="1.0950490989733513E-3"/>
    <n v="1.2036728199543336E-3"/>
    <n v="1.3248468872296018E-3"/>
    <n v="1.4482728887631544E-3"/>
    <n v="1.5575056124641797E-3"/>
    <n v="1.6280507142128868E-3"/>
    <n v="1.6623020587727092E-3"/>
    <n v="1.6911591708126921E-3"/>
    <n v="1.6857513447795858E-3"/>
    <n v="1.678786848213323E-3"/>
    <n v="1.6628825374990347E-3"/>
    <n v="1.6440829688584766E-3"/>
    <n v="1.6370765247928191E-3"/>
    <n v="1.6027404622492903E-3"/>
    <n v="1.6071666949081045E-3"/>
    <n v="1.6065515550177107E-3"/>
    <n v="1.6070042690152773E-3"/>
    <n v="1.6085066017141531E-3"/>
    <n v="1.6110415796928869E-3"/>
    <n v="3.058012561012971E-2"/>
    <n v="3.0580125610129721E-2"/>
    <n v="1.0176749722061492E-3"/>
    <n v="2.1127240711795005E-3"/>
    <n v="3.3163968911338344E-3"/>
    <n v="4.641243778363436E-3"/>
    <n v="6.0895166671265906E-3"/>
    <n v="7.6470222795907705E-3"/>
    <n v="9.2750729938036579E-3"/>
    <n v="1.0937375052576368E-2"/>
    <n v="1.2628534223389059E-2"/>
    <n v="1.4314285568168645E-2"/>
    <n v="1.5993072416381968E-2"/>
    <n v="1.7655954953881003E-2"/>
    <n v="1.9300037922739481E-2"/>
    <n v="2.0937114447532299E-2"/>
    <n v="2.2539854909781588E-2"/>
    <n v="2.4147021604689692E-2"/>
    <n v="2.5753573159707402E-2"/>
    <n v="2.7360577428722679E-2"/>
    <n v="2.8969084030436833E-2"/>
    <n v="3.0580125610129721E-2"/>
  </r>
  <r>
    <x v="0"/>
    <s v="Under $15"/>
    <n v="11.572452330799026"/>
    <s v="Lighting"/>
    <s v="Rural"/>
    <s v="SC-New (2)"/>
    <s v="M_Input"/>
    <x v="4"/>
    <s v="Multifamily - Low Rise"/>
    <s v="2017 - LEDReflectors and Outdoor1440 to 2600 lumensANY"/>
    <n v="4.0353954434571289E-4"/>
    <n v="4.2408370112913463E-4"/>
    <n v="4.5292516076778371E-4"/>
    <n v="4.8509895244982734E-4"/>
    <n v="5.1787067127368369E-4"/>
    <n v="5.4687383157229271E-4"/>
    <n v="5.6560476516962302E-4"/>
    <n v="5.7469908418917237E-4"/>
    <n v="5.8236114202214664E-4"/>
    <n v="5.8092527152481786E-4"/>
    <n v="5.7907607832092677E-4"/>
    <n v="5.7485321123992351E-4"/>
    <n v="5.6986160355723692E-4"/>
    <n v="5.680012725733125E-4"/>
    <n v="5.5888445947709466E-4"/>
    <n v="5.600597001098733E-4"/>
    <n v="5.5989636992599928E-4"/>
    <n v="5.6001657325148609E-4"/>
    <n v="5.604154683317424E-4"/>
    <n v="5.6108854843246302E-4"/>
    <n v="1.0786135409664253E-2"/>
    <n v="17.489841226833143"/>
    <n v="11.572452330799026"/>
    <s v="R-All-Lgt-Lighting-All-All-R"/>
    <s v="R-All-HVAC-ER-All-All-E"/>
    <n v="1.0786135409664253E-2"/>
    <n v="4.0353954434571289E-4"/>
    <n v="8.2762324547484747E-4"/>
    <n v="1.2805484062426312E-3"/>
    <n v="1.7656473586924585E-3"/>
    <n v="2.2835180299661424E-3"/>
    <n v="2.830391861538435E-3"/>
    <n v="3.3959966267080579E-3"/>
    <n v="3.9706957108972306E-3"/>
    <n v="4.5530568529193773E-3"/>
    <n v="5.133982124444195E-3"/>
    <n v="5.7130582027651216E-3"/>
    <n v="6.2879114140050449E-3"/>
    <n v="6.8577730175622817E-3"/>
    <n v="7.4257742901355939E-3"/>
    <n v="7.9846587496126883E-3"/>
    <n v="8.544718449722561E-3"/>
    <n v="9.1046148196485596E-3"/>
    <n v="9.6646313929000457E-3"/>
    <n v="1.0225046861231789E-2"/>
    <n v="1.0786135409664253E-2"/>
    <n v="2.7021014720427026E-4"/>
    <n v="2.9075430398769206E-4"/>
    <n v="3.1959576362634108E-4"/>
    <n v="3.5176955530838471E-4"/>
    <n v="3.8454127413224107E-4"/>
    <n v="4.1354443443085008E-4"/>
    <n v="4.3227536802818039E-4"/>
    <n v="4.4136968704772974E-4"/>
    <n v="4.4903174488070401E-4"/>
    <n v="4.4759587438337523E-4"/>
    <n v="4.4574668117948414E-4"/>
    <n v="4.4152381409848088E-4"/>
    <n v="4.3653220641579429E-4"/>
    <n v="4.3467187543186987E-4"/>
    <n v="4.2555506233565204E-4"/>
    <n v="4.2673030296843067E-4"/>
    <n v="4.2656697278455665E-4"/>
    <n v="4.2668717611004346E-4"/>
    <n v="4.2708607119029977E-4"/>
    <n v="4.277591512910204E-4"/>
    <n v="8.1195474668354015E-3"/>
    <n v="8.1195474668353997E-3"/>
    <n v="2.7021014720427026E-4"/>
    <n v="5.6096445119196232E-4"/>
    <n v="8.805602148183034E-4"/>
    <n v="1.232329770126688E-3"/>
    <n v="1.6168710442589292E-3"/>
    <n v="2.0304154786897795E-3"/>
    <n v="2.4626908467179597E-3"/>
    <n v="2.9040605337656896E-3"/>
    <n v="3.3530922786463935E-3"/>
    <n v="3.8006881530297685E-3"/>
    <n v="4.2464348342092523E-3"/>
    <n v="4.6879586483077329E-3"/>
    <n v="5.124490854723527E-3"/>
    <n v="5.5591627301553965E-3"/>
    <n v="5.984717792491049E-3"/>
    <n v="6.4114480954594799E-3"/>
    <n v="6.8380150682440365E-3"/>
    <n v="7.26470224435408E-3"/>
    <n v="7.6917883155443794E-3"/>
    <n v="8.1195474668353997E-3"/>
  </r>
  <r>
    <x v="0"/>
    <s v="Over $160"/>
    <n v="228.24624831063548"/>
    <s v="Lighting"/>
    <s v="Rural"/>
    <s v="SC-New (2)"/>
    <s v="M_Input"/>
    <x v="4"/>
    <s v="Multifamily - Low Rise"/>
    <s v="2017 - LEDThree-Way250 to 664 lumensANY"/>
    <n v="5.2464331359255441E-7"/>
    <n v="5.5135285083826625E-7"/>
    <n v="5.8884974343698409E-7"/>
    <n v="6.3067901374126696E-7"/>
    <n v="6.7328565142221195E-7"/>
    <n v="7.1099277167083504E-7"/>
    <n v="7.353449304787623E-7"/>
    <n v="7.4716848961227942E-7"/>
    <n v="7.571299604687408E-7"/>
    <n v="7.552631797128923E-7"/>
    <n v="7.5285903651662856E-7"/>
    <n v="7.4736887078372452E-7"/>
    <n v="7.4087926243804258E-7"/>
    <n v="7.3846063897112163E-7"/>
    <n v="7.2660783520201683E-7"/>
    <n v="7.2813577006859666E-7"/>
    <n v="7.27923423868384E-7"/>
    <n v="7.2807970067414401E-7"/>
    <n v="7.2859830570211174E-7"/>
    <n v="7.294733797296839E-7"/>
    <n v="1.4023096128929243E-5"/>
    <n v="169.50805383749872"/>
    <n v="228.24624831063548"/>
    <s v="R-All-Lgt-Lighting-All-All-R"/>
    <s v="R-All-HVAC-ER-All-All-E"/>
    <n v="1.4023096128929247E-5"/>
    <n v="5.2464331359255441E-7"/>
    <n v="1.0759961644308207E-6"/>
    <n v="1.6648459078678046E-6"/>
    <n v="2.2955249216090717E-6"/>
    <n v="2.9688105730312839E-6"/>
    <n v="3.6798033447021189E-6"/>
    <n v="4.4151482751808815E-6"/>
    <n v="5.1623167647931607E-6"/>
    <n v="5.9194467252619013E-6"/>
    <n v="6.6747099049747936E-6"/>
    <n v="7.427568941491422E-6"/>
    <n v="8.1749378122751466E-6"/>
    <n v="8.9158170747131883E-6"/>
    <n v="9.6542777136843103E-6"/>
    <n v="1.0380885548886326E-5"/>
    <n v="1.1109021318954922E-5"/>
    <n v="1.1836944742823306E-5"/>
    <n v="1.256502444349745E-5"/>
    <n v="1.3293622749199562E-5"/>
    <n v="1.4023096128929247E-5"/>
    <n v="3.5130125159216339E-7"/>
    <n v="3.7801078883787523E-7"/>
    <n v="4.1550768143659307E-7"/>
    <n v="4.5733695174087594E-7"/>
    <n v="4.9994358942182094E-7"/>
    <n v="5.3765070967044403E-7"/>
    <n v="5.6200286847837128E-7"/>
    <n v="5.738264276118884E-7"/>
    <n v="5.8378789846834978E-7"/>
    <n v="5.8192111771250129E-7"/>
    <n v="5.7951697451623754E-7"/>
    <n v="5.740268087833335E-7"/>
    <n v="5.6753720043765157E-7"/>
    <n v="5.6511857697073061E-7"/>
    <n v="5.5326577320162581E-7"/>
    <n v="5.5479370806820564E-7"/>
    <n v="5.5458136186799298E-7"/>
    <n v="5.5473763867375299E-7"/>
    <n v="5.5525624370172073E-7"/>
    <n v="5.5613131772929288E-7"/>
    <n v="1.0556254888921423E-5"/>
    <n v="1.0556254888921427E-5"/>
    <n v="3.5130125159216339E-7"/>
    <n v="7.2931204043003863E-7"/>
    <n v="1.1448197218666317E-6"/>
    <n v="1.6021566736075076E-6"/>
    <n v="2.1021002630293285E-6"/>
    <n v="2.6397509726997726E-6"/>
    <n v="3.2017538411781439E-6"/>
    <n v="3.7755802687900322E-6"/>
    <n v="4.3593681672583819E-6"/>
    <n v="4.9412892849708828E-6"/>
    <n v="5.5208062594871207E-6"/>
    <n v="6.094833068270454E-6"/>
    <n v="6.6623702687081052E-6"/>
    <n v="7.2274888456788358E-6"/>
    <n v="7.7807546188804615E-6"/>
    <n v="8.3355483269486678E-6"/>
    <n v="8.89012968881666E-6"/>
    <n v="9.4448673274904132E-6"/>
    <n v="1.0000123571192134E-5"/>
    <n v="1.0556254888921427E-5"/>
  </r>
  <r>
    <x v="0"/>
    <s v="Under $20"/>
    <n v="16.552697547422113"/>
    <s v="Lighting"/>
    <s v="Rural"/>
    <s v="SC-New (2)"/>
    <s v="M_Input"/>
    <x v="4"/>
    <s v="Multifamily - Low Rise"/>
    <s v="2017 - LEDThree-Way665 to 1439 lumensANY"/>
    <n v="3.0232240366955369E-5"/>
    <n v="3.1771360621005935E-5"/>
    <n v="3.3932095430139004E-5"/>
    <n v="3.6342480774715278E-5"/>
    <n v="3.8797661424550955E-5"/>
    <n v="4.0970510469544933E-5"/>
    <n v="4.2373788276507107E-5"/>
    <n v="4.305511342152746E-5"/>
    <n v="4.3629136902888045E-5"/>
    <n v="4.352156483809463E-5"/>
    <n v="4.3383027601265431E-5"/>
    <n v="4.3066660260271401E-5"/>
    <n v="4.2692700668466834E-5"/>
    <n v="4.2553329015165072E-5"/>
    <n v="4.1870318666446099E-5"/>
    <n v="4.1958364950377902E-5"/>
    <n v="4.194612863439042E-5"/>
    <n v="4.1955133986852016E-5"/>
    <n v="4.1985018274814576E-5"/>
    <n v="4.2035443864267505E-5"/>
    <n v="8.080720784482459E-4"/>
    <n v="17.699535955245178"/>
    <n v="16.552697547422113"/>
    <s v="R-All-Lgt-Lighting-All-All-R"/>
    <s v="R-All-HVAC-ER-All-All-E"/>
    <n v="8.080720784482459E-4"/>
    <n v="3.0232240366955369E-5"/>
    <n v="6.200360098796131E-5"/>
    <n v="9.5935696418100307E-5"/>
    <n v="1.3227817719281559E-4"/>
    <n v="1.7107583861736655E-4"/>
    <n v="2.1204634908691147E-4"/>
    <n v="2.5442013736341859E-4"/>
    <n v="2.9747525078494604E-4"/>
    <n v="3.411043876878341E-4"/>
    <n v="3.8462595252592872E-4"/>
    <n v="4.2800898012719415E-4"/>
    <n v="4.7107564038746555E-4"/>
    <n v="5.1376834105593236E-4"/>
    <n v="5.5632167007109738E-4"/>
    <n v="5.9819198873754353E-4"/>
    <n v="6.4015035368792143E-4"/>
    <n v="6.8209648232231185E-4"/>
    <n v="7.2405161630916383E-4"/>
    <n v="7.6603663458397835E-4"/>
    <n v="8.080720784482459E-4"/>
    <n v="2.0243513267367545E-5"/>
    <n v="2.1782633521418111E-5"/>
    <n v="2.394336833055118E-5"/>
    <n v="2.6353753675127455E-5"/>
    <n v="2.8808934324963131E-5"/>
    <n v="3.0981783369957112E-5"/>
    <n v="3.238506117691928E-5"/>
    <n v="3.3066386321939633E-5"/>
    <n v="3.3640409803300218E-5"/>
    <n v="3.353283773850681E-5"/>
    <n v="3.3394300501677604E-5"/>
    <n v="3.3077933160683581E-5"/>
    <n v="3.2703973568879013E-5"/>
    <n v="3.2564601915577245E-5"/>
    <n v="3.1881591566858272E-5"/>
    <n v="3.1969637850790081E-5"/>
    <n v="3.1957401534802592E-5"/>
    <n v="3.1966406887264196E-5"/>
    <n v="3.1996291175226749E-5"/>
    <n v="3.2046716764679684E-5"/>
    <n v="6.0829753645648941E-4"/>
    <n v="6.0829753645648941E-4"/>
    <n v="2.0243513267367545E-5"/>
    <n v="4.2026146788785656E-5"/>
    <n v="6.5969515119336839E-5"/>
    <n v="9.2323268794464297E-5"/>
    <n v="1.2113220311942742E-4"/>
    <n v="1.5211398648938454E-4"/>
    <n v="1.8449904766630382E-4"/>
    <n v="2.1756543398824345E-4"/>
    <n v="2.5120584379154369E-4"/>
    <n v="2.8473868153005048E-4"/>
    <n v="3.1813298203172807E-4"/>
    <n v="3.5121091519241168E-4"/>
    <n v="3.839148887612907E-4"/>
    <n v="4.1647949067686793E-4"/>
    <n v="4.4836108224372619E-4"/>
    <n v="4.803307200945163E-4"/>
    <n v="5.1228812162931888E-4"/>
    <n v="5.4425452851658302E-4"/>
    <n v="5.7625081969180981E-4"/>
    <n v="6.0829753645648941E-4"/>
  </r>
  <r>
    <x v="0"/>
    <s v="Under $35"/>
    <n v="34.005141879934243"/>
    <s v="Lighting"/>
    <s v="Rural"/>
    <s v="SC-New (2)"/>
    <s v="M_Input"/>
    <x v="4"/>
    <s v="Multifamily - High Rise"/>
    <s v="2017 - LEDThree-Way1440 to 2600 lumensANY"/>
    <n v="4.4985835515224475E-5"/>
    <n v="4.8284290923102151E-5"/>
    <n v="5.1779728709456533E-5"/>
    <n v="5.6203101950508762E-5"/>
    <n v="5.9455069165998259E-5"/>
    <n v="6.2803751677253171E-5"/>
    <n v="6.3828595048704103E-5"/>
    <n v="6.4858792864481272E-5"/>
    <n v="6.5158679831237354E-5"/>
    <n v="6.5661852348079344E-5"/>
    <n v="6.5780545883290024E-5"/>
    <n v="6.5151603471108819E-5"/>
    <n v="6.4781862032049328E-5"/>
    <n v="6.3702763968385387E-5"/>
    <n v="6.3839630240388655E-5"/>
    <n v="6.3929506755952702E-5"/>
    <n v="6.3873680213736686E-5"/>
    <n v="6.3856997053977595E-5"/>
    <n v="6.3878488668559015E-5"/>
    <n v="6.3937249274483753E-5"/>
    <n v="1.2257520255959773E-3"/>
    <n v="27.246105431627203"/>
    <n v="34.005141879934243"/>
    <s v="R-All-Lgt-Lighting-All-All-R"/>
    <s v="R-All-HVAC-ER-All-All-E"/>
    <n v="1.2257520255959773E-3"/>
    <n v="4.4985835515224475E-5"/>
    <n v="9.3270126438326626E-5"/>
    <n v="1.4504985514778317E-4"/>
    <n v="2.0125295709829191E-4"/>
    <n v="2.6070802626429018E-4"/>
    <n v="3.2351177794154334E-4"/>
    <n v="3.8734037299024743E-4"/>
    <n v="4.5219916585472869E-4"/>
    <n v="5.17357845685966E-4"/>
    <n v="5.8301969803404533E-4"/>
    <n v="6.4880024391733538E-4"/>
    <n v="7.1395184738844424E-4"/>
    <n v="7.7873370942049358E-4"/>
    <n v="8.42436473388879E-4"/>
    <n v="9.0627610362926762E-4"/>
    <n v="9.7020561038522037E-4"/>
    <n v="1.034079290598957E-3"/>
    <n v="1.0979362876529346E-3"/>
    <n v="1.1618147763214936E-3"/>
    <n v="1.2257520255959773E-3"/>
    <n v="2.9834090018762094E-5"/>
    <n v="3.3132545426639774E-5"/>
    <n v="3.6627983212994148E-5"/>
    <n v="4.1051356454046385E-5"/>
    <n v="4.4303323669535875E-5"/>
    <n v="4.7652006180790794E-5"/>
    <n v="4.8676849552241726E-5"/>
    <n v="4.9707047368018894E-5"/>
    <n v="5.0006934334774977E-5"/>
    <n v="5.0510106851616967E-5"/>
    <n v="5.0628800386827647E-5"/>
    <n v="4.9999857974646441E-5"/>
    <n v="4.963011653558695E-5"/>
    <n v="4.855101847192301E-5"/>
    <n v="4.8687884743926278E-5"/>
    <n v="4.8777761259490325E-5"/>
    <n v="4.8721934717274308E-5"/>
    <n v="4.8705251557515218E-5"/>
    <n v="4.8726743172096637E-5"/>
    <n v="4.8785503778021376E-5"/>
    <n v="9.2271711566672965E-4"/>
    <n v="9.2271711566672976E-4"/>
    <n v="2.9834090018762094E-5"/>
    <n v="6.2966635445401871E-5"/>
    <n v="9.9594618658396019E-5"/>
    <n v="1.406459751124424E-4"/>
    <n v="1.8494929878197828E-4"/>
    <n v="2.3260130496276907E-4"/>
    <n v="2.812781545150108E-4"/>
    <n v="3.3098520188302972E-4"/>
    <n v="3.809921362178047E-4"/>
    <n v="4.3150224306942164E-4"/>
    <n v="4.821310434562493E-4"/>
    <n v="5.3213090143089576E-4"/>
    <n v="5.8176101796648277E-4"/>
    <n v="6.3031203643840574E-4"/>
    <n v="6.7899992118233203E-4"/>
    <n v="7.2777768244182233E-4"/>
    <n v="7.7649961715909666E-4"/>
    <n v="8.2520486871661184E-4"/>
    <n v="8.7393161188870842E-4"/>
    <n v="9.2271711566672976E-4"/>
  </r>
  <r>
    <x v="0"/>
    <s v="Under $5"/>
    <n v="-47.248061972308925"/>
    <s v="Lighting"/>
    <s v="Rural"/>
    <s v="SC-New (2)"/>
    <s v="M_Input"/>
    <x v="4"/>
    <s v="Multifamily - High Rise"/>
    <s v="2017 - LEDDecorative and Mini-Base250 to 664 lumensANY"/>
    <n v="5.6723401045974613E-5"/>
    <n v="6.0882479271163721E-5"/>
    <n v="6.5289935909810173E-5"/>
    <n v="7.0867442061570398E-5"/>
    <n v="7.4967902538516378E-5"/>
    <n v="7.919031296806751E-5"/>
    <n v="8.0482555312848364E-5"/>
    <n v="8.1781549167063625E-5"/>
    <n v="8.2159681716763834E-5"/>
    <n v="8.2794140455636902E-5"/>
    <n v="8.2943803142173882E-5"/>
    <n v="8.2150759014563906E-5"/>
    <n v="8.1684545778978E-5"/>
    <n v="8.0323892774935708E-5"/>
    <n v="8.0496469772730532E-5"/>
    <n v="8.0609796591685085E-5"/>
    <n v="8.0539403960163167E-5"/>
    <n v="8.051836788178671E-5"/>
    <n v="8.0545467022195339E-5"/>
    <n v="8.0619559264284428E-5"/>
    <n v="1.5455714656509125E-3"/>
    <n v="-1.9724637909239984"/>
    <n v="-47.248061972308925"/>
    <s v="R-All-Lgt-Lighting-All-All-R"/>
    <s v="R-All-HVAC-ER-All-All-E"/>
    <n v="1.5455714656509125E-3"/>
    <n v="5.6723401045974613E-5"/>
    <n v="1.1760588031713834E-4"/>
    <n v="1.8289581622694853E-4"/>
    <n v="2.5376325828851894E-4"/>
    <n v="3.287311608270353E-4"/>
    <n v="4.0792147379510281E-4"/>
    <n v="4.8840402910795119E-4"/>
    <n v="5.7018557827501486E-4"/>
    <n v="6.5234525999177868E-4"/>
    <n v="7.3513940044741557E-4"/>
    <n v="8.1808320358958946E-4"/>
    <n v="9.0023396260415335E-4"/>
    <n v="9.8191850838313141E-4"/>
    <n v="1.0622424011580672E-3"/>
    <n v="1.1427388709307977E-3"/>
    <n v="1.2233486675224828E-3"/>
    <n v="1.303888071482646E-3"/>
    <n v="1.3844064393644328E-3"/>
    <n v="1.464951906386628E-3"/>
    <n v="1.5455714656509125E-3"/>
    <n v="3.7618308820856099E-5"/>
    <n v="4.1777387046045208E-5"/>
    <n v="4.6184843684691659E-5"/>
    <n v="5.1762349836451884E-5"/>
    <n v="5.5862810313397864E-5"/>
    <n v="6.0085220742948997E-5"/>
    <n v="6.1377463087729857E-5"/>
    <n v="6.2676456941945118E-5"/>
    <n v="6.3054589491645327E-5"/>
    <n v="6.3689048230518395E-5"/>
    <n v="6.3838710917055375E-5"/>
    <n v="6.3045666789445399E-5"/>
    <n v="6.257945355385948E-5"/>
    <n v="6.1218800549817201E-5"/>
    <n v="6.1391377547612012E-5"/>
    <n v="6.1504704366566578E-5"/>
    <n v="6.1434311735044647E-5"/>
    <n v="6.141327565666819E-5"/>
    <n v="6.1440374797076819E-5"/>
    <n v="6.1514467039165921E-5"/>
    <n v="1.1634696211485422E-3"/>
    <n v="1.1634696211485422E-3"/>
    <n v="3.7618308820856099E-5"/>
    <n v="7.93956958669013E-5"/>
    <n v="1.2558053955159297E-4"/>
    <n v="1.7734288938804486E-4"/>
    <n v="2.3320569970144273E-4"/>
    <n v="2.9329092044439175E-4"/>
    <n v="3.5466838353212158E-4"/>
    <n v="4.1734484047406669E-4"/>
    <n v="4.8039942996571202E-4"/>
    <n v="5.4408847819623042E-4"/>
    <n v="6.0792718911328576E-4"/>
    <n v="6.7097285590273122E-4"/>
    <n v="7.3355230945659072E-4"/>
    <n v="7.9477111000640795E-4"/>
    <n v="8.5616248755401999E-4"/>
    <n v="9.1766719192058657E-4"/>
    <n v="9.7910150365563111E-4"/>
    <n v="1.0405147793122994E-3"/>
    <n v="1.1019551541093763E-3"/>
    <n v="1.1634696211485422E-3"/>
  </r>
  <r>
    <x v="0"/>
    <s v="Under $20"/>
    <n v="19.994264814626433"/>
    <s v="Lighting"/>
    <s v="Rural"/>
    <s v="SC-New (2)"/>
    <s v="M_Input"/>
    <x v="4"/>
    <s v="Multifamily - High Rise"/>
    <s v="2017 - LEDDecorative and Mini-Base665 to 1439 lumensANY"/>
    <n v="5.0316603807273099E-5"/>
    <n v="5.4005922279038969E-5"/>
    <n v="5.7915565308108488E-5"/>
    <n v="6.286310304554574E-5"/>
    <n v="6.6500424529119138E-5"/>
    <n v="7.0245921956595746E-5"/>
    <n v="7.1392208055213503E-5"/>
    <n v="7.2544483093476032E-5"/>
    <n v="7.2879906311038009E-5"/>
    <n v="7.3442704175892123E-5"/>
    <n v="7.3575462754615429E-5"/>
    <n v="7.2871991410605318E-5"/>
    <n v="7.2458436048407116E-5"/>
    <n v="7.1251466140730317E-5"/>
    <n v="7.1404550904058465E-5"/>
    <n v="7.1505077680396391E-5"/>
    <n v="7.1442635758968418E-5"/>
    <n v="7.1423975664513425E-5"/>
    <n v="7.1448014009998983E-5"/>
    <n v="7.1513737678214281E-5"/>
    <n v="1.371002190611809E-3"/>
    <n v="22.656824288434802"/>
    <n v="19.994264814626433"/>
    <s v="R-All-Lgt-Lighting-All-All-R"/>
    <s v="R-All-HVAC-ER-All-All-E"/>
    <n v="1.371002190611809E-3"/>
    <n v="5.0316603807273099E-5"/>
    <n v="1.0432252608631207E-4"/>
    <n v="1.6223809139442056E-4"/>
    <n v="2.2510119443996631E-4"/>
    <n v="2.9160161896908546E-4"/>
    <n v="3.6184754092568119E-4"/>
    <n v="4.332397489808947E-4"/>
    <n v="5.0578423207437069E-4"/>
    <n v="5.7866413838540871E-4"/>
    <n v="6.5210684256130085E-4"/>
    <n v="7.2568230531591628E-4"/>
    <n v="7.9855429672652154E-4"/>
    <n v="8.7101273277492863E-4"/>
    <n v="9.4226419891565896E-4"/>
    <n v="1.0136687498197175E-3"/>
    <n v="1.0851738275001138E-3"/>
    <n v="1.1566164632590822E-3"/>
    <n v="1.2280404389235957E-3"/>
    <n v="1.2994884529335946E-3"/>
    <n v="1.371002190611809E-3"/>
    <n v="3.3369394393409483E-5"/>
    <n v="3.7058712865175354E-5"/>
    <n v="4.0968355894244872E-5"/>
    <n v="4.5915893631682125E-5"/>
    <n v="4.9553215115255522E-5"/>
    <n v="5.329871254273213E-5"/>
    <n v="5.4444998641349887E-5"/>
    <n v="5.5597273679612416E-5"/>
    <n v="5.5932696897174394E-5"/>
    <n v="5.6495494762028507E-5"/>
    <n v="5.6628253340751813E-5"/>
    <n v="5.5924781996741702E-5"/>
    <n v="5.55112266345435E-5"/>
    <n v="5.4304256726866701E-5"/>
    <n v="5.445734149019485E-5"/>
    <n v="5.4557868266532775E-5"/>
    <n v="5.4495426345104802E-5"/>
    <n v="5.4476766250649809E-5"/>
    <n v="5.4500804596135367E-5"/>
    <n v="5.4566528264350665E-5"/>
    <n v="1.0320580023345366E-3"/>
    <n v="1.0320580023345368E-3"/>
    <n v="3.3369394393409483E-5"/>
    <n v="7.0428107258584837E-5"/>
    <n v="1.1139646315282972E-4"/>
    <n v="1.5731235678451185E-4"/>
    <n v="2.0686557189976738E-4"/>
    <n v="2.6016428444249951E-4"/>
    <n v="3.1460928308384942E-4"/>
    <n v="3.7020655676346182E-4"/>
    <n v="4.2613925366063619E-4"/>
    <n v="4.8263474842266468E-4"/>
    <n v="5.3926300176341646E-4"/>
    <n v="5.9518778376015818E-4"/>
    <n v="6.5069901039470173E-4"/>
    <n v="7.0500326712156841E-4"/>
    <n v="7.594606086117633E-4"/>
    <n v="8.1401847687829609E-4"/>
    <n v="8.6851390322340092E-4"/>
    <n v="9.2299066947405068E-4"/>
    <n v="9.7749147407018614E-4"/>
    <n v="1.0320580023345368E-3"/>
  </r>
  <r>
    <x v="0"/>
    <s v="Under $85"/>
    <n v="74.287370578875169"/>
    <s v="Lighting"/>
    <s v="Rural"/>
    <s v="SC-New (2)"/>
    <s v="M_Input"/>
    <x v="4"/>
    <s v="Multifamily - High Rise"/>
    <s v="2017 - LEDDecorative and Mini-Base1440 to 2600 lumensANY"/>
    <n v="1.992781320837828E-6"/>
    <n v="2.1388962089832458E-6"/>
    <n v="2.2937370171847596E-6"/>
    <n v="2.4896834849763731E-6"/>
    <n v="2.6337390404369644E-6"/>
    <n v="2.7820788874447348E-6"/>
    <n v="2.8274773713012975E-6"/>
    <n v="2.8731130461873152E-6"/>
    <n v="2.8863974309024109E-6"/>
    <n v="2.9086869533984932E-6"/>
    <n v="2.9139448364001771E-6"/>
    <n v="2.8860839624934736E-6"/>
    <n v="2.869705166259977E-6"/>
    <n v="2.8219033095201143E-6"/>
    <n v="2.8279662079230688E-6"/>
    <n v="2.8319475553704759E-6"/>
    <n v="2.8294745527183989E-6"/>
    <n v="2.8287355225601353E-6"/>
    <n v="2.8296875575196275E-6"/>
    <n v="2.8322905332462501E-6"/>
    <n v="5.4298329965665123E-5"/>
    <n v="51.305668741660313"/>
    <n v="74.287370578875169"/>
    <s v="R-All-Lgt-Lighting-All-All-R"/>
    <s v="R-All-HVAC-ER-All-All-E"/>
    <n v="5.4298329965665117E-5"/>
    <n v="1.992781320837828E-6"/>
    <n v="4.1316775298210738E-6"/>
    <n v="6.4254145470058334E-6"/>
    <n v="8.9150980319822056E-6"/>
    <n v="1.154883707241917E-5"/>
    <n v="1.4330915959863905E-5"/>
    <n v="1.7158393331165202E-5"/>
    <n v="2.0031506377352517E-5"/>
    <n v="2.2917903808254926E-5"/>
    <n v="2.5826590761653419E-5"/>
    <n v="2.8740535598053595E-5"/>
    <n v="3.162661956054707E-5"/>
    <n v="3.4496324726807045E-5"/>
    <n v="3.7318228036327157E-5"/>
    <n v="4.0146194244250226E-5"/>
    <n v="4.2978141799620705E-5"/>
    <n v="4.5807616352339105E-5"/>
    <n v="4.863635187489924E-5"/>
    <n v="5.1466039432418869E-5"/>
    <n v="5.4298329965665117E-5"/>
    <n v="1.3215897100202321E-6"/>
    <n v="1.4677045981656499E-6"/>
    <n v="1.6225454063671637E-6"/>
    <n v="1.8184918741587772E-6"/>
    <n v="1.9625474296193685E-6"/>
    <n v="2.1108872766271389E-6"/>
    <n v="2.1562857604837016E-6"/>
    <n v="2.2019214353697193E-6"/>
    <n v="2.215205820084815E-6"/>
    <n v="2.2374953425808973E-6"/>
    <n v="2.2427532255825812E-6"/>
    <n v="2.2148923516758777E-6"/>
    <n v="2.1985135554423811E-6"/>
    <n v="2.1507116987025184E-6"/>
    <n v="2.1567745971054729E-6"/>
    <n v="2.16075594455288E-6"/>
    <n v="2.158282941900803E-6"/>
    <n v="2.1575439117425394E-6"/>
    <n v="2.1584959467020316E-6"/>
    <n v="2.1610989224286542E-6"/>
    <n v="4.0874497749313204E-5"/>
    <n v="4.0874497749313197E-5"/>
    <n v="1.3215897100202321E-6"/>
    <n v="2.789294308185882E-6"/>
    <n v="4.4118397145530461E-6"/>
    <n v="6.2303315887118237E-6"/>
    <n v="8.1928790183311923E-6"/>
    <n v="1.0303766294958331E-5"/>
    <n v="1.2460052055442032E-5"/>
    <n v="1.4661973490811751E-5"/>
    <n v="1.6877179310896566E-5"/>
    <n v="1.9114674653477463E-5"/>
    <n v="2.1357427879060043E-5"/>
    <n v="2.3572320230735921E-5"/>
    <n v="2.5770833786178303E-5"/>
    <n v="2.7921545484880822E-5"/>
    <n v="3.0078320081986295E-5"/>
    <n v="3.2239076026539177E-5"/>
    <n v="3.4397358968439977E-5"/>
    <n v="3.6554902880182513E-5"/>
    <n v="3.8713398826884543E-5"/>
    <n v="4.0874497749313197E-5"/>
  </r>
  <r>
    <x v="0"/>
    <s v="Under $5"/>
    <n v="-28.246767018857415"/>
    <s v="Lighting"/>
    <s v="Rural"/>
    <s v="SC-New (2)"/>
    <s v="M_Input"/>
    <x v="4"/>
    <s v="Multifamily - High Rise"/>
    <s v="2017 - LEDGeneral Purpose and Dimmable250 to 664 lumensANY"/>
    <n v="5.322373530196343E-5"/>
    <n v="5.7126210726139963E-5"/>
    <n v="6.126174035173613E-5"/>
    <n v="6.6495130902943656E-5"/>
    <n v="7.0342605120229219E-5"/>
    <n v="7.4304505339444402E-5"/>
    <n v="7.5517020161129062E-5"/>
    <n v="7.6735869944124146E-5"/>
    <n v="7.7090672836108493E-5"/>
    <n v="7.7685987351019709E-5"/>
    <n v="7.7826416293324678E-5"/>
    <n v="7.7082300638191796E-5"/>
    <n v="7.6644851377612636E-5"/>
    <n v="7.5368146631607139E-5"/>
    <n v="7.5530076140072156E-5"/>
    <n v="7.5636411030142694E-5"/>
    <n v="7.5570361415376206E-5"/>
    <n v="7.5550623200694886E-5"/>
    <n v="7.5576050404448975E-5"/>
    <n v="7.5645571374774451E-5"/>
    <n v="1.4502142865410838E-3"/>
    <n v="-3.21112930794061"/>
    <n v="-28.246767018857415"/>
    <s v="R-All-Lgt-Lighting-All-All-R"/>
    <s v="R-All-HVAC-ER-All-All-E"/>
    <n v="1.4502142865410838E-3"/>
    <n v="5.322373530196343E-5"/>
    <n v="1.1034994602810339E-4"/>
    <n v="1.7161168637983953E-4"/>
    <n v="2.381068172827832E-4"/>
    <n v="3.0844942240301244E-4"/>
    <n v="3.8275392774245686E-4"/>
    <n v="4.5827094790358591E-4"/>
    <n v="5.3500681784771011E-4"/>
    <n v="6.1209749068381859E-4"/>
    <n v="6.897834780348383E-4"/>
    <n v="7.67609894328163E-4"/>
    <n v="8.4469219496635477E-4"/>
    <n v="9.2133704634396745E-4"/>
    <n v="9.9670519297557461E-4"/>
    <n v="1.0722352691156468E-3"/>
    <n v="1.1478716801457895E-3"/>
    <n v="1.2234420415611657E-3"/>
    <n v="1.2989926647618605E-3"/>
    <n v="1.3745687151663095E-3"/>
    <n v="1.4502142865410838E-3"/>
    <n v="3.5297370648949241E-5"/>
    <n v="3.9199846073125773E-5"/>
    <n v="4.333537569872194E-5"/>
    <n v="4.8568766249929467E-5"/>
    <n v="5.241624046721503E-5"/>
    <n v="5.6378140686430213E-5"/>
    <n v="5.7590655508114873E-5"/>
    <n v="5.8809505291109957E-5"/>
    <n v="5.9164308183094304E-5"/>
    <n v="5.975962269800552E-5"/>
    <n v="5.9900051640310489E-5"/>
    <n v="5.9155935985177607E-5"/>
    <n v="5.8718486724598447E-5"/>
    <n v="5.744178197859295E-5"/>
    <n v="5.7603711487057967E-5"/>
    <n v="5.7710046377128505E-5"/>
    <n v="5.7643996762362017E-5"/>
    <n v="5.7624258547680697E-5"/>
    <n v="5.7649685751434786E-5"/>
    <n v="5.7719206721760262E-5"/>
    <n v="1.0916869934807999E-3"/>
    <n v="1.0916869934808001E-3"/>
    <n v="3.5297370648949241E-5"/>
    <n v="7.4497216722075021E-5"/>
    <n v="1.1783259242079697E-4"/>
    <n v="1.6640135867072644E-4"/>
    <n v="2.1881759913794146E-4"/>
    <n v="2.7519573982437168E-4"/>
    <n v="3.3278639533248654E-4"/>
    <n v="3.9159590062359649E-4"/>
    <n v="4.5076020880669077E-4"/>
    <n v="5.1051983150469634E-4"/>
    <n v="5.7041988314500685E-4"/>
    <n v="6.2957581913018442E-4"/>
    <n v="6.882943058547829E-4"/>
    <n v="7.4573608783337587E-4"/>
    <n v="8.0333979932043387E-4"/>
    <n v="8.6104984569756234E-4"/>
    <n v="9.1869384245992435E-4"/>
    <n v="9.7631810100760506E-4"/>
    <n v="1.0339677867590399E-3"/>
    <n v="1.0916869934808001E-3"/>
  </r>
  <r>
    <x v="0"/>
    <s v="Under $5"/>
    <n v="-17.148284682861011"/>
    <s v="Lighting"/>
    <s v="Rural"/>
    <s v="SC-New (2)"/>
    <s v="M_Input"/>
    <x v="4"/>
    <s v="Multifamily - High Rise"/>
    <s v="2017 - LEDGeneral Purpose and Dimmable665 to 1439 lumensANY"/>
    <n v="1.3338551627909247E-3"/>
    <n v="1.4316562089345336E-3"/>
    <n v="1.5352978926810848E-3"/>
    <n v="1.666453381224406E-3"/>
    <n v="1.7628760264843677E-3"/>
    <n v="1.8621663343118928E-3"/>
    <n v="1.892553512996154E-3"/>
    <n v="1.9230994539469505E-3"/>
    <n v="1.9319912700993024E-3"/>
    <n v="1.9469106164152563E-3"/>
    <n v="1.9504299460646325E-3"/>
    <n v="1.9317814520669568E-3"/>
    <n v="1.9208184117735217E-3"/>
    <n v="1.8888225511455975E-3"/>
    <n v="1.8928807125964777E-3"/>
    <n v="1.895545601509304E-3"/>
    <n v="1.8938903133346428E-3"/>
    <n v="1.8933956483246136E-3"/>
    <n v="1.8940328867072687E-3"/>
    <n v="1.8957751715105583E-3"/>
    <n v="3.6344232554918442E-2"/>
    <n v="-3.9194405525459688"/>
    <n v="-17.148284682861011"/>
    <s v="R-All-Lgt-Lighting-All-All-R"/>
    <s v="R-All-HVAC-ER-All-All-E"/>
    <n v="3.6344232554918442E-2"/>
    <n v="1.3338551627909247E-3"/>
    <n v="2.7655113717254586E-3"/>
    <n v="4.3008092644065436E-3"/>
    <n v="5.9672626456309498E-3"/>
    <n v="7.7301386721153175E-3"/>
    <n v="9.5923050064272101E-3"/>
    <n v="1.1484858519423364E-2"/>
    <n v="1.3407957973370315E-2"/>
    <n v="1.5339949243469618E-2"/>
    <n v="1.7286859859884873E-2"/>
    <n v="1.9237289805949506E-2"/>
    <n v="2.1169071258016463E-2"/>
    <n v="2.3089889669789986E-2"/>
    <n v="2.4978712220935582E-2"/>
    <n v="2.687159293353206E-2"/>
    <n v="2.8767138535041363E-2"/>
    <n v="3.0661028848376005E-2"/>
    <n v="3.2554424496700617E-2"/>
    <n v="3.4448457383407884E-2"/>
    <n v="3.6344232554918442E-2"/>
    <n v="8.8459744145971209E-4"/>
    <n v="9.82398487603321E-4"/>
    <n v="1.0860401713498721E-3"/>
    <n v="1.2171956598931934E-3"/>
    <n v="1.313618305153155E-3"/>
    <n v="1.4129086129806801E-3"/>
    <n v="1.4432957916649413E-3"/>
    <n v="1.4738417326157379E-3"/>
    <n v="1.4827335487680897E-3"/>
    <n v="1.4976528950840437E-3"/>
    <n v="1.5011722247334199E-3"/>
    <n v="1.4825237307357442E-3"/>
    <n v="1.471560690442309E-3"/>
    <n v="1.4395648298143849E-3"/>
    <n v="1.4436229912652651E-3"/>
    <n v="1.4462878801780913E-3"/>
    <n v="1.4446325920034302E-3"/>
    <n v="1.4441379269934009E-3"/>
    <n v="1.4447751653760561E-3"/>
    <n v="1.4465174501793457E-3"/>
    <n v="2.735907812829419E-2"/>
    <n v="2.7359078128294193E-2"/>
    <n v="8.8459744145971209E-4"/>
    <n v="1.8669959290630331E-3"/>
    <n v="2.9530361004129055E-3"/>
    <n v="4.1702317603060993E-3"/>
    <n v="5.4838500654592545E-3"/>
    <n v="6.8967586784399347E-3"/>
    <n v="8.3400544701048764E-3"/>
    <n v="9.8138962027206136E-3"/>
    <n v="1.1296629751488704E-2"/>
    <n v="1.2794282646572747E-2"/>
    <n v="1.4295454871306167E-2"/>
    <n v="1.5777978602041911E-2"/>
    <n v="1.7249539292484219E-2"/>
    <n v="1.8689104122298603E-2"/>
    <n v="2.013272711356387E-2"/>
    <n v="2.1579014993741961E-2"/>
    <n v="2.3023647585745391E-2"/>
    <n v="2.4467785512738791E-2"/>
    <n v="2.5912560678114847E-2"/>
    <n v="2.7359078128294193E-2"/>
  </r>
  <r>
    <x v="0"/>
    <s v="Under $15"/>
    <n v="10.028032874801839"/>
    <s v="Lighting"/>
    <s v="Rural"/>
    <s v="SC-New (2)"/>
    <s v="M_Input"/>
    <x v="4"/>
    <s v="Multifamily - High Rise"/>
    <s v="2017 - LEDGeneral Purpose and Dimmable1440 to 2600 lumensANY"/>
    <n v="2.5529541132379843E-4"/>
    <n v="2.7401420403805961E-4"/>
    <n v="2.9385087523030827E-4"/>
    <n v="3.1895359652201215E-4"/>
    <n v="3.3740856792315298E-4"/>
    <n v="3.5641240033645362E-4"/>
    <n v="3.6222840457557663E-4"/>
    <n v="3.680747953808491E-4"/>
    <n v="3.6977665921536057E-4"/>
    <n v="3.7263217213810121E-4"/>
    <n v="3.7330576004740727E-4"/>
    <n v="3.6973650074661151E-4"/>
    <n v="3.6763821154764354E-4"/>
    <n v="3.6151431097168184E-4"/>
    <n v="3.6229102948334767E-4"/>
    <n v="3.6280108029704234E-4"/>
    <n v="3.624842636836662E-4"/>
    <n v="3.6238958645728835E-4"/>
    <n v="3.6251155174973502E-4"/>
    <n v="3.6284501922649489E-4"/>
    <n v="6.9561644008945909E-3"/>
    <n v="11.908241674098283"/>
    <n v="10.028032874801839"/>
    <s v="R-All-Lgt-Lighting-All-All-R"/>
    <s v="R-All-HVAC-ER-All-All-E"/>
    <n v="6.9561644008945926E-3"/>
    <n v="2.5529541132379843E-4"/>
    <n v="5.2930961536185798E-4"/>
    <n v="8.2316049059216626E-4"/>
    <n v="1.1421140871141783E-3"/>
    <n v="1.4795226550373313E-3"/>
    <n v="1.8359350553737849E-3"/>
    <n v="2.1981634599493615E-3"/>
    <n v="2.5662382553302107E-3"/>
    <n v="2.9360149145455715E-3"/>
    <n v="3.3086470866836729E-3"/>
    <n v="3.6819528467310803E-3"/>
    <n v="4.0516893474776914E-3"/>
    <n v="4.4193275590253354E-3"/>
    <n v="4.7808418699970172E-3"/>
    <n v="5.1431328994803651E-3"/>
    <n v="5.5059339797774078E-3"/>
    <n v="5.8684182434610745E-3"/>
    <n v="6.2308078299183629E-3"/>
    <n v="6.5933193816680976E-3"/>
    <n v="6.9561644008945926E-3"/>
    <n v="1.6930898794207026E-4"/>
    <n v="1.8802778065633144E-4"/>
    <n v="2.078644518485801E-4"/>
    <n v="2.3296717314028398E-4"/>
    <n v="2.5142214454142479E-4"/>
    <n v="2.7042597695472548E-4"/>
    <n v="2.7624198119384849E-4"/>
    <n v="2.8208837199912096E-4"/>
    <n v="2.8379023583363237E-4"/>
    <n v="2.8664574875637307E-4"/>
    <n v="2.8731933666567913E-4"/>
    <n v="2.8375007736488331E-4"/>
    <n v="2.816517881659154E-4"/>
    <n v="2.755278875899537E-4"/>
    <n v="2.7630460610161953E-4"/>
    <n v="2.7681465691531415E-4"/>
    <n v="2.7649784030193806E-4"/>
    <n v="2.7640316307556015E-4"/>
    <n v="2.7652512836800688E-4"/>
    <n v="2.768585958447667E-4"/>
    <n v="5.2364359332600276E-3"/>
    <n v="5.2364359332600268E-3"/>
    <n v="1.6930898794207026E-4"/>
    <n v="3.573367685984017E-4"/>
    <n v="5.6520122044698183E-4"/>
    <n v="7.9816839358726578E-4"/>
    <n v="1.0495905381286905E-3"/>
    <n v="1.3200165150834158E-3"/>
    <n v="1.5962584962772642E-3"/>
    <n v="1.8783468682763852E-3"/>
    <n v="2.1621371041100177E-3"/>
    <n v="2.4487828528663908E-3"/>
    <n v="2.73610218953207E-3"/>
    <n v="3.0198522668969533E-3"/>
    <n v="3.3015040550628686E-3"/>
    <n v="3.5770319426528222E-3"/>
    <n v="3.8533365487544418E-3"/>
    <n v="4.1301512056697558E-3"/>
    <n v="4.4066490459716938E-3"/>
    <n v="4.6830522090472535E-3"/>
    <n v="4.9595773374152604E-3"/>
    <n v="5.2364359332600268E-3"/>
  </r>
  <r>
    <x v="0"/>
    <s v="Under $5"/>
    <n v="-18.531143649888556"/>
    <s v="Lighting"/>
    <s v="Rural"/>
    <s v="SC-New (2)"/>
    <s v="M_Input"/>
    <x v="4"/>
    <s v="Multifamily - High Rise"/>
    <s v="2017 - LEDGlobe250 to 664 lumensANY"/>
    <n v="2.7650964697940984E-5"/>
    <n v="2.9678391175550627E-5"/>
    <n v="3.1826894715106402E-5"/>
    <n v="3.4545762463883875E-5"/>
    <n v="3.6544614539087181E-5"/>
    <n v="3.8602913575724735E-5"/>
    <n v="3.9232843142672941E-5"/>
    <n v="3.9866063868923768E-5"/>
    <n v="4.0050392198856397E-5"/>
    <n v="4.0359671894138774E-5"/>
    <n v="4.0432627986081839E-5"/>
    <n v="4.0046042647895234E-5"/>
    <n v="3.9818777612985739E-5"/>
    <n v="3.9155499891848599E-5"/>
    <n v="3.9239626026489818E-5"/>
    <n v="3.9294869467687965E-5"/>
    <n v="3.9260555161188078E-5"/>
    <n v="3.9250300700950426E-5"/>
    <n v="3.9263510722933705E-5"/>
    <n v="3.9299628479143989E-5"/>
    <n v="7.534199509690912E-4"/>
    <n v="-2.9392495876166804"/>
    <n v="-18.531143649888556"/>
    <s v="R-All-Lgt-Lighting-All-All-R"/>
    <s v="R-All-HVAC-ER-All-All-E"/>
    <n v="7.534199509690912E-4"/>
    <n v="2.7650964697940984E-5"/>
    <n v="5.7329355873491611E-5"/>
    <n v="8.9156250588598007E-5"/>
    <n v="1.237020130524819E-4"/>
    <n v="1.6024662759156908E-4"/>
    <n v="1.9884954116729383E-4"/>
    <n v="2.3808238430996677E-4"/>
    <n v="2.7794844817889057E-4"/>
    <n v="3.1799884037774699E-4"/>
    <n v="3.5835851227188575E-4"/>
    <n v="3.9879114025796758E-4"/>
    <n v="4.3883718290586279E-4"/>
    <n v="4.7865596051884852E-4"/>
    <n v="5.1781146041069716E-4"/>
    <n v="5.5705108643718697E-4"/>
    <n v="5.9634595590487497E-4"/>
    <n v="6.356065110660631E-4"/>
    <n v="6.7485681176701357E-4"/>
    <n v="7.1412032248994724E-4"/>
    <n v="7.534199509690912E-4"/>
    <n v="1.8337802565094088E-5"/>
    <n v="2.0365229042703731E-5"/>
    <n v="2.2513732582259506E-5"/>
    <n v="2.5232600331036979E-5"/>
    <n v="2.7231452406240285E-5"/>
    <n v="2.9289751442877839E-5"/>
    <n v="2.9919681009826045E-5"/>
    <n v="3.0552901736076869E-5"/>
    <n v="3.0737230066009498E-5"/>
    <n v="3.1046509761291881E-5"/>
    <n v="3.1119465853234946E-5"/>
    <n v="3.0732880515048342E-5"/>
    <n v="3.0505615480138843E-5"/>
    <n v="2.9842337759001703E-5"/>
    <n v="2.9926463893642922E-5"/>
    <n v="2.9981707334841069E-5"/>
    <n v="2.9947393028341182E-5"/>
    <n v="2.993713856810353E-5"/>
    <n v="2.9950348590086809E-5"/>
    <n v="2.9986466346297093E-5"/>
    <n v="5.6715670831215326E-4"/>
    <n v="5.6715670831215326E-4"/>
    <n v="1.8337802565094088E-5"/>
    <n v="3.8703031607797819E-5"/>
    <n v="6.1216764190057322E-5"/>
    <n v="8.6449364521094297E-5"/>
    <n v="1.1368081692733459E-4"/>
    <n v="1.4297056837021243E-4"/>
    <n v="1.7289024938003849E-4"/>
    <n v="2.0344315111611537E-4"/>
    <n v="2.3418038118212488E-4"/>
    <n v="2.6522689094341678E-4"/>
    <n v="2.9634635679665175E-4"/>
    <n v="3.2707923731170011E-4"/>
    <n v="3.5758485279183897E-4"/>
    <n v="3.8742719055084065E-4"/>
    <n v="4.1735365444448355E-4"/>
    <n v="4.4733536177932464E-4"/>
    <n v="4.7728275480766579E-4"/>
    <n v="5.0721989337576935E-4"/>
    <n v="5.3717024196585621E-4"/>
    <n v="5.6715670831215326E-4"/>
  </r>
  <r>
    <x v="0"/>
    <s v="Under $5"/>
    <n v="-12.500155525017536"/>
    <s v="Lighting"/>
    <s v="Rural"/>
    <s v="SC-New (2)"/>
    <s v="M_Input"/>
    <x v="4"/>
    <s v="Multifamily - High Rise"/>
    <s v="2017 - LEDGlobe665 to 1439 lumensANY"/>
    <n v="3.8737914180887517E-5"/>
    <n v="4.157825894844457E-5"/>
    <n v="4.4588227918490763E-5"/>
    <n v="4.8397254716357501E-5"/>
    <n v="5.1197567869817953E-5"/>
    <n v="5.408116387852454E-5"/>
    <n v="5.4963670430140835E-5"/>
    <n v="5.5850787766516789E-5"/>
    <n v="5.6109024508129217E-5"/>
    <n v="5.6542313198944103E-5"/>
    <n v="5.6644521814793017E-5"/>
    <n v="5.6102930958276627E-5"/>
    <n v="5.5784541581456954E-5"/>
    <n v="5.4855315577222173E-5"/>
    <n v="5.4973172983634595E-5"/>
    <n v="5.5050566872331366E-5"/>
    <n v="5.500249387831868E-5"/>
    <n v="5.4988127782777465E-5"/>
    <n v="5.5006634504098251E-5"/>
    <n v="5.5057234060235405E-5"/>
    <n v="1.0555117234293985E-3"/>
    <n v="-3.6707692411429833"/>
    <n v="-12.500155525017536"/>
    <s v="R-All-Lgt-Lighting-All-All-R"/>
    <s v="R-All-HVAC-ER-All-All-E"/>
    <n v="1.0555117234293985E-3"/>
    <n v="3.8737914180887517E-5"/>
    <n v="8.0316173129332087E-5"/>
    <n v="1.2490440104782284E-4"/>
    <n v="1.7330165576418034E-4"/>
    <n v="2.244992236339983E-4"/>
    <n v="2.7858038751252284E-4"/>
    <n v="3.3354405794266365E-4"/>
    <n v="3.8939484570918047E-4"/>
    <n v="4.455038702173097E-4"/>
    <n v="5.0204618341625378E-4"/>
    <n v="5.5869070523104677E-4"/>
    <n v="6.1479363618932342E-4"/>
    <n v="6.7057817777078043E-4"/>
    <n v="7.2543349334800258E-4"/>
    <n v="7.804066663316372E-4"/>
    <n v="8.3545723320396857E-4"/>
    <n v="8.904597270822873E-4"/>
    <n v="9.4544785486506478E-4"/>
    <n v="1.000454489369163E-3"/>
    <n v="1.0555117234293985E-3"/>
    <n v="2.5690540268404121E-5"/>
    <n v="2.8530885035961174E-5"/>
    <n v="3.1540854006007363E-5"/>
    <n v="3.5349880803874108E-5"/>
    <n v="3.815019395733456E-5"/>
    <n v="4.1033789966041147E-5"/>
    <n v="4.1916296517657443E-5"/>
    <n v="4.280341385403339E-5"/>
    <n v="4.3061650595645825E-5"/>
    <n v="4.3494939286460704E-5"/>
    <n v="4.3597147902309618E-5"/>
    <n v="4.3055557045793228E-5"/>
    <n v="4.2737167668973562E-5"/>
    <n v="4.1807941664738781E-5"/>
    <n v="4.1925799071151196E-5"/>
    <n v="4.2003192959847967E-5"/>
    <n v="4.1955119965835281E-5"/>
    <n v="4.1940753870294066E-5"/>
    <n v="4.1959260591614852E-5"/>
    <n v="4.2009860147752012E-5"/>
    <n v="7.9456424517973057E-4"/>
    <n v="7.9456424517973046E-4"/>
    <n v="2.5690540268404121E-5"/>
    <n v="5.4221425304365295E-5"/>
    <n v="8.5762279310372651E-5"/>
    <n v="1.2111216011424676E-4"/>
    <n v="1.5926235407158132E-4"/>
    <n v="2.0029614403762247E-4"/>
    <n v="2.4221244055527992E-4"/>
    <n v="2.8501585440931333E-4"/>
    <n v="3.2807750500495915E-4"/>
    <n v="3.7157244429141987E-4"/>
    <n v="4.151695921937295E-4"/>
    <n v="4.5822514923952274E-4"/>
    <n v="5.0096231690849628E-4"/>
    <n v="5.4277025857323502E-4"/>
    <n v="5.8469605764438623E-4"/>
    <n v="6.2669925060423418E-4"/>
    <n v="6.686543705700695E-4"/>
    <n v="7.1059512444036357E-4"/>
    <n v="7.5255438503197842E-4"/>
    <n v="7.9456424517973046E-4"/>
  </r>
  <r>
    <x v="0"/>
    <s v="Under $5"/>
    <n v="-7.683352853414922"/>
    <s v="Lighting"/>
    <s v="Rural"/>
    <s v="SC-New (2)"/>
    <s v="M_Input"/>
    <x v="4"/>
    <s v="Multifamily - High Rise"/>
    <s v="2017 - LEDGlobe1440 to 2600 lumensANY"/>
    <n v="9.8946786073343429E-6"/>
    <n v="1.0620177106757081E-5"/>
    <n v="1.1389002073366934E-5"/>
    <n v="1.2361927352606938E-5"/>
    <n v="1.3077200728555834E-5"/>
    <n v="1.381374672858856E-5"/>
    <n v="1.4039162032477542E-5"/>
    <n v="1.4265755051643389E-5"/>
    <n v="1.433171548386823E-5"/>
    <n v="1.4442388772052686E-5"/>
    <n v="1.4468495531440995E-5"/>
    <n v="1.4330159031523183E-5"/>
    <n v="1.4248834039658375E-5"/>
    <n v="1.4011485363047984E-5"/>
    <n v="1.4041589233702956E-5"/>
    <n v="1.406135766137954E-5"/>
    <n v="1.4049078558709558E-5"/>
    <n v="1.4045409081371186E-5"/>
    <n v="1.4050136183059976E-5"/>
    <n v="1.406306063591805E-5"/>
    <n v="2.6960535925706335E-4"/>
    <n v="2.2744114552073573"/>
    <n v="-7.683352853414922"/>
    <s v="R-All-Lgt-Lighting-All-All-R"/>
    <s v="R-All-HVAC-ER-All-All-E"/>
    <n v="2.6960535925706335E-4"/>
    <n v="9.8946786073343429E-6"/>
    <n v="2.0514855714091424E-5"/>
    <n v="3.1903857787458356E-5"/>
    <n v="4.4265785140065291E-5"/>
    <n v="5.7342985868621122E-5"/>
    <n v="7.1156732597209683E-5"/>
    <n v="8.5195894629687226E-5"/>
    <n v="9.9461649681330613E-5"/>
    <n v="1.1379336516519885E-4"/>
    <n v="1.2823575393725153E-4"/>
    <n v="1.4270424946869254E-4"/>
    <n v="1.5703440850021571E-4"/>
    <n v="1.7128324253987408E-4"/>
    <n v="1.8529472790292207E-4"/>
    <n v="1.9933631713662503E-4"/>
    <n v="2.1339767479800457E-4"/>
    <n v="2.2744675335671413E-4"/>
    <n v="2.4149216243808533E-4"/>
    <n v="2.5554229862114532E-4"/>
    <n v="2.6960535925706335E-4"/>
    <n v="6.5620373367974628E-6"/>
    <n v="7.2875358362202007E-6"/>
    <n v="8.0563608028300537E-6"/>
    <n v="9.0292860820700575E-6"/>
    <n v="9.744559458018954E-6"/>
    <n v="1.048110545805168E-5"/>
    <n v="1.0706520761940662E-5"/>
    <n v="1.0933113781106509E-5"/>
    <n v="1.099907421333135E-5"/>
    <n v="1.1109747501515806E-5"/>
    <n v="1.1135854260904115E-5"/>
    <n v="1.0997517760986303E-5"/>
    <n v="1.0916192769121495E-5"/>
    <n v="1.0678844092511104E-5"/>
    <n v="1.0708947963166076E-5"/>
    <n v="1.072871639084266E-5"/>
    <n v="1.0716437288172678E-5"/>
    <n v="1.0712767810834306E-5"/>
    <n v="1.0717494912523096E-5"/>
    <n v="1.073041936538117E-5"/>
    <n v="2.0295253384632577E-4"/>
    <n v="2.0295253384632577E-4"/>
    <n v="6.5620373367974628E-6"/>
    <n v="1.3849573173017664E-5"/>
    <n v="2.1905933975847719E-5"/>
    <n v="3.0935220057917778E-5"/>
    <n v="4.0679779515936732E-5"/>
    <n v="5.116088497398841E-5"/>
    <n v="6.1867405735929076E-5"/>
    <n v="7.2800519517035586E-5"/>
    <n v="8.3799593730366943E-5"/>
    <n v="9.4909341231882752E-5"/>
    <n v="1.0604519549278687E-4"/>
    <n v="1.1704271325377316E-4"/>
    <n v="1.2795890602289466E-4"/>
    <n v="1.3863775011540576E-4"/>
    <n v="1.4934669807857185E-4"/>
    <n v="1.6007541446941452E-4"/>
    <n v="1.707918517575872E-4"/>
    <n v="1.815046195684215E-4"/>
    <n v="1.9222211448094458E-4"/>
    <n v="2.0295253384632577E-4"/>
  </r>
  <r>
    <x v="0"/>
    <s v="Under $25"/>
    <n v="20.980850615766499"/>
    <s v="Lighting"/>
    <s v="Rural"/>
    <s v="SC-New (2)"/>
    <s v="M_Input"/>
    <x v="4"/>
    <s v="Multifamily - High Rise"/>
    <s v="2017 - LEDReflectors and Outdoor250 to 664 lumensANY"/>
    <n v="1.032169881510424E-5"/>
    <n v="1.107850732794476E-5"/>
    <n v="1.1880512128888704E-5"/>
    <n v="1.2895425508134068E-5"/>
    <n v="1.3641567616432047E-5"/>
    <n v="1.4409900401912552E-5"/>
    <n v="1.4645043852992677E-5"/>
    <n v="1.4881415845479764E-5"/>
    <n v="1.495022290250072E-5"/>
    <n v="1.506567246815619E-5"/>
    <n v="1.5092905905252852E-5"/>
    <n v="1.4948599279039751E-5"/>
    <n v="1.4863764580968094E-5"/>
    <n v="1.4616172753951078E-5"/>
    <n v="1.4647575803852992E-5"/>
    <n v="1.4668197368698422E-5"/>
    <n v="1.4655388342300601E-5"/>
    <n v="1.4651560502974174E-5"/>
    <n v="1.465649161007086E-5"/>
    <n v="1.4669973837745459E-5"/>
    <n v="2.8124059685239995E-4"/>
    <n v="68.631136502790909"/>
    <n v="20.980850615766499"/>
    <s v="R-All-Lgt-Lighting-All-All-R"/>
    <s v="R-All-HVAC-ER-All-All-E"/>
    <n v="2.8124059685239995E-4"/>
    <n v="1.032169881510424E-5"/>
    <n v="2.1400206143049E-5"/>
    <n v="3.3280718271937702E-5"/>
    <n v="4.6176143780071772E-5"/>
    <n v="5.9817711396503819E-5"/>
    <n v="7.4227611798416377E-5"/>
    <n v="8.8872655651409059E-5"/>
    <n v="1.0375407149688882E-4"/>
    <n v="1.1870429439938954E-4"/>
    <n v="1.3376996686754574E-4"/>
    <n v="1.488628727727986E-4"/>
    <n v="1.6381147205183835E-4"/>
    <n v="1.7867523663280644E-4"/>
    <n v="1.9329140938675752E-4"/>
    <n v="2.079389851906105E-4"/>
    <n v="2.2260718255930892E-4"/>
    <n v="2.3726257090160951E-4"/>
    <n v="2.5191413140458367E-4"/>
    <n v="2.6657062301465451E-4"/>
    <n v="2.8124059685239995E-4"/>
    <n v="6.8452322396491854E-6"/>
    <n v="7.602040752489706E-6"/>
    <n v="8.4040455534336511E-6"/>
    <n v="9.4189589326790143E-6"/>
    <n v="1.0165101040976992E-5"/>
    <n v="1.0933433826457497E-5"/>
    <n v="1.1168577277537623E-5"/>
    <n v="1.1404949270024709E-5"/>
    <n v="1.1473756327045667E-5"/>
    <n v="1.1589205892701136E-5"/>
    <n v="1.1616439329797797E-5"/>
    <n v="1.1472132703584698E-5"/>
    <n v="1.1387298005513039E-5"/>
    <n v="1.1139706178496023E-5"/>
    <n v="1.1171109228397938E-5"/>
    <n v="1.1191730793243369E-5"/>
    <n v="1.1178921766845547E-5"/>
    <n v="1.1175093927519121E-5"/>
    <n v="1.1180025034615807E-5"/>
    <n v="1.1193507262290406E-5"/>
    <n v="2.1171126534329888E-4"/>
    <n v="2.1171126534329893E-4"/>
    <n v="6.8452322396491854E-6"/>
    <n v="1.4447272992138891E-5"/>
    <n v="2.2851318545572544E-5"/>
    <n v="3.2270277478251558E-5"/>
    <n v="4.2435378519228551E-5"/>
    <n v="5.3368812345686047E-5"/>
    <n v="6.4537389623223667E-5"/>
    <n v="7.5942338893248383E-5"/>
    <n v="8.7416095220294043E-5"/>
    <n v="9.9005301112995179E-5"/>
    <n v="1.1062174044279297E-4"/>
    <n v="1.2209387314637767E-4"/>
    <n v="1.3348117115189069E-4"/>
    <n v="1.4462087733038671E-4"/>
    <n v="1.5579198655878466E-4"/>
    <n v="1.6698371735202804E-4"/>
    <n v="1.7816263911887359E-4"/>
    <n v="1.8933773304639272E-4"/>
    <n v="2.0051775808100852E-4"/>
    <n v="2.1171126534329893E-4"/>
  </r>
  <r>
    <x v="0"/>
    <s v="Under $5"/>
    <n v="-16.136963281502727"/>
    <s v="Lighting"/>
    <s v="Rural"/>
    <s v="SC-New (2)"/>
    <s v="M_Input"/>
    <x v="4"/>
    <s v="Multifamily - High Rise"/>
    <s v="2017 - LEDReflectors and Outdoor665 to 1439 lumensANY"/>
    <n v="3.3397660960565647E-4"/>
    <n v="3.5846447209485286E-4"/>
    <n v="3.8441473949800154E-4"/>
    <n v="4.1725403615988193E-4"/>
    <n v="4.4139676848304531E-4"/>
    <n v="4.6625751896029686E-4"/>
    <n v="4.738659963988938E-4"/>
    <n v="4.8151422544245507E-4"/>
    <n v="4.837405980611925E-4"/>
    <n v="4.8747617058745479E-4"/>
    <n v="4.8835735605434153E-4"/>
    <n v="4.8368806288568643E-4"/>
    <n v="4.8094308792115528E-4"/>
    <n v="4.729318215168102E-4"/>
    <n v="4.7394792209534789E-4"/>
    <n v="4.7461516887663946E-4"/>
    <n v="4.7420071043473722E-4"/>
    <n v="4.7407685400148366E-4"/>
    <n v="4.7423640859218185E-4"/>
    <n v="4.7467264963828803E-4"/>
    <n v="9.1000311773084038E-3"/>
    <n v="10.192427119190857"/>
    <n v="-16.136963281502727"/>
    <s v="R-All-Lgt-Lighting-All-All-R"/>
    <s v="R-All-HVAC-ER-All-All-E"/>
    <n v="9.1000311773084038E-3"/>
    <n v="3.3397660960565647E-4"/>
    <n v="6.9244108170050933E-4"/>
    <n v="1.0768558211985109E-3"/>
    <n v="1.4941098573583928E-3"/>
    <n v="1.9355066258414382E-3"/>
    <n v="2.4017641448017351E-3"/>
    <n v="2.875630141200629E-3"/>
    <n v="3.3571443666430842E-3"/>
    <n v="3.8408849647042767E-3"/>
    <n v="4.3283611352917311E-3"/>
    <n v="4.8167184913460726E-3"/>
    <n v="5.3004065542317591E-3"/>
    <n v="5.781349642152914E-3"/>
    <n v="6.2542814636697246E-3"/>
    <n v="6.7282293857650723E-3"/>
    <n v="7.2028445546417118E-3"/>
    <n v="7.677045265076449E-3"/>
    <n v="8.1511221190779335E-3"/>
    <n v="8.6253585276701156E-3"/>
    <n v="9.1000311773084038E-3"/>
    <n v="2.2148945598140683E-4"/>
    <n v="2.4597731847060322E-4"/>
    <n v="2.719275858737519E-4"/>
    <n v="3.0476688253563229E-4"/>
    <n v="3.2890961485879566E-4"/>
    <n v="3.5377036533604722E-4"/>
    <n v="3.6137884277464416E-4"/>
    <n v="3.6902707181820542E-4"/>
    <n v="3.7125344443694286E-4"/>
    <n v="3.7498901696320514E-4"/>
    <n v="3.7587020243009189E-4"/>
    <n v="3.7120090926143678E-4"/>
    <n v="3.6845593429690564E-4"/>
    <n v="3.6044466789256056E-4"/>
    <n v="3.6146076847109825E-4"/>
    <n v="3.6212801525238982E-4"/>
    <n v="3.6171355681048758E-4"/>
    <n v="3.6158970037723402E-4"/>
    <n v="3.6174925496793221E-4"/>
    <n v="3.6218549601403838E-4"/>
    <n v="6.8502881048234108E-3"/>
    <n v="6.8502881048234099E-3"/>
    <n v="2.2148945598140683E-4"/>
    <n v="4.6746677445201005E-4"/>
    <n v="7.3939436032576195E-4"/>
    <n v="1.0441612428613942E-3"/>
    <n v="1.3730708577201899E-3"/>
    <n v="1.7268412230562371E-3"/>
    <n v="2.0882200658308811E-3"/>
    <n v="2.4572471376490867E-3"/>
    <n v="2.8285005820860294E-3"/>
    <n v="3.2034895990492346E-3"/>
    <n v="3.5793598014793263E-3"/>
    <n v="3.9505607107407628E-3"/>
    <n v="4.3190166450376684E-3"/>
    <n v="4.6794613129302288E-3"/>
    <n v="5.0409220814013273E-3"/>
    <n v="5.4030500966537175E-3"/>
    <n v="5.7647636534642055E-3"/>
    <n v="6.1263533538414398E-3"/>
    <n v="6.4881026088093718E-3"/>
    <n v="6.8502881048234099E-3"/>
  </r>
  <r>
    <x v="0"/>
    <s v="Under $15"/>
    <n v="11.572452330799026"/>
    <s v="Lighting"/>
    <s v="Rural"/>
    <s v="SC-New (2)"/>
    <s v="M_Input"/>
    <x v="4"/>
    <s v="Multifamily - High Rise"/>
    <s v="2017 - LEDReflectors and Outdoor1440 to 2600 lumensANY"/>
    <n v="8.8676513925358625E-5"/>
    <n v="9.517846111737752E-5"/>
    <n v="1.0206870187842729E-4"/>
    <n v="1.10788097979773E-4"/>
    <n v="1.171984071974726E-4"/>
    <n v="1.2379936254130312E-4"/>
    <n v="1.2581954370408324E-4"/>
    <n v="1.2785027959929008E-4"/>
    <n v="1.2844141968769811E-4"/>
    <n v="1.2943327821795695E-4"/>
    <n v="1.2966724806218489E-4"/>
    <n v="1.2842747069819306E-4"/>
    <n v="1.2769863279857359E-4"/>
    <n v="1.2557150426192705E-4"/>
    <n v="1.2584129638062855E-4"/>
    <n v="1.2601846183710384E-4"/>
    <n v="1.2590841601731358E-4"/>
    <n v="1.2587553001149084E-4"/>
    <n v="1.2591789448995123E-4"/>
    <n v="1.2603372396449293E-4"/>
    <n v="2.4162142443706004E-3"/>
    <n v="17.489841226833143"/>
    <n v="11.572452330799026"/>
    <s v="R-All-Lgt-Lighting-All-All-R"/>
    <s v="R-All-HVAC-ER-All-All-E"/>
    <n v="2.4162142443706004E-3"/>
    <n v="8.8676513925358625E-5"/>
    <n v="1.8385497504273615E-4"/>
    <n v="2.8592367692116343E-4"/>
    <n v="3.9671177490093644E-4"/>
    <n v="5.1391018209840907E-4"/>
    <n v="6.3770954463971221E-4"/>
    <n v="7.6352908834379548E-4"/>
    <n v="8.9137936794308559E-4"/>
    <n v="1.0198207876307838E-3"/>
    <n v="1.1492540658487407E-3"/>
    <n v="1.2789213139109256E-3"/>
    <n v="1.4073487846091187E-3"/>
    <n v="1.5350474174076923E-3"/>
    <n v="1.6606189216696193E-3"/>
    <n v="1.7864602180502479E-3"/>
    <n v="1.9124786798873517E-3"/>
    <n v="2.0383870959046653E-3"/>
    <n v="2.1642626259161563E-3"/>
    <n v="2.2901805204061077E-3"/>
    <n v="2.4162142443706004E-3"/>
    <n v="5.8809246703972401E-5"/>
    <n v="6.5311193895991302E-5"/>
    <n v="7.2201434657041054E-5"/>
    <n v="8.0920830758386784E-5"/>
    <n v="8.7331139976086367E-5"/>
    <n v="9.3932095319916885E-5"/>
    <n v="9.5952276482697013E-5"/>
    <n v="9.7983012377903851E-5"/>
    <n v="9.8574152466311883E-5"/>
    <n v="9.9566010996570721E-5"/>
    <n v="9.9799980840798661E-5"/>
    <n v="9.8560203476806833E-5"/>
    <n v="9.7831365577187357E-5"/>
    <n v="9.5704237040540818E-5"/>
    <n v="9.5974029159242322E-5"/>
    <n v="9.6151194615717606E-5"/>
    <n v="9.6041148795927346E-5"/>
    <n v="9.6008262790104611E-5"/>
    <n v="9.6050627268565002E-5"/>
    <n v="9.6166456743106702E-5"/>
    <n v="1.8188688999428758E-3"/>
    <n v="1.8188688999428756E-3"/>
    <n v="5.8809246703972401E-5"/>
    <n v="1.2412044059996371E-4"/>
    <n v="1.9632187525700476E-4"/>
    <n v="2.7724270601539158E-4"/>
    <n v="3.6457384599147792E-4"/>
    <n v="4.5850594131139483E-4"/>
    <n v="5.5445821779409187E-4"/>
    <n v="6.5244123017199574E-4"/>
    <n v="7.510153826383076E-4"/>
    <n v="8.5058139363487838E-4"/>
    <n v="9.5038137447567706E-4"/>
    <n v="1.0489415779524839E-3"/>
    <n v="1.1467729435296712E-3"/>
    <n v="1.2424771805702121E-3"/>
    <n v="1.3384512097294543E-3"/>
    <n v="1.434602404345172E-3"/>
    <n v="1.5306435531410993E-3"/>
    <n v="1.6266518159312039E-3"/>
    <n v="1.722702443199769E-3"/>
    <n v="1.8188688999428756E-3"/>
  </r>
  <r>
    <x v="0"/>
    <s v="Over $160"/>
    <n v="228.24624831063548"/>
    <s v="Lighting"/>
    <s v="Rural"/>
    <s v="SC-New (2)"/>
    <s v="M_Input"/>
    <x v="4"/>
    <s v="Multifamily - High Rise"/>
    <s v="2017 - LEDThree-Way250 to 664 lumensANY"/>
    <n v="1.152886767988707E-7"/>
    <n v="1.237418833493104E-7"/>
    <n v="1.3269991186220054E-7"/>
    <n v="1.4403603226783046E-7"/>
    <n v="1.5237009993542345E-7"/>
    <n v="1.6095202736481269E-7"/>
    <n v="1.6357847266403778E-7"/>
    <n v="1.662186402114837E-7"/>
    <n v="1.6698718371391205E-7"/>
    <n v="1.682767028037295E-7"/>
    <n v="1.6858088789804414E-7"/>
    <n v="1.6696904857900957E-7"/>
    <n v="1.6602148362264781E-7"/>
    <n v="1.6325599563134585E-7"/>
    <n v="1.6360675340247387E-7"/>
    <n v="1.63837086893805E-7"/>
    <n v="1.6369401590026609E-7"/>
    <n v="1.6365126067761834E-7"/>
    <n v="1.6370633889899594E-7"/>
    <n v="1.6385692924432074E-7"/>
    <n v="3.1413294317201386E-6"/>
    <n v="169.50805383749872"/>
    <n v="228.24624831063548"/>
    <s v="R-All-Lgt-Lighting-All-All-R"/>
    <s v="R-All-HVAC-ER-All-All-E"/>
    <n v="3.1413294317201386E-6"/>
    <n v="1.152886767988707E-7"/>
    <n v="2.3903056014818112E-7"/>
    <n v="3.7173047201038163E-7"/>
    <n v="5.1576650427821204E-7"/>
    <n v="6.6813660421363549E-7"/>
    <n v="8.290886315784482E-7"/>
    <n v="9.9266710424248598E-7"/>
    <n v="1.1588857444539696E-6"/>
    <n v="1.3258729281678816E-6"/>
    <n v="1.4941496309716112E-6"/>
    <n v="1.6627305188696554E-6"/>
    <n v="1.8296995674486649E-6"/>
    <n v="1.9957210510713126E-6"/>
    <n v="2.1589770467026583E-6"/>
    <n v="2.3225838001051321E-6"/>
    <n v="2.4864208869989371E-6"/>
    <n v="2.6501149028992033E-6"/>
    <n v="2.8137661635768216E-6"/>
    <n v="2.9774725024758177E-6"/>
    <n v="3.1413294317201386E-6"/>
    <n v="7.6458127816642245E-8"/>
    <n v="8.4911334367081943E-8"/>
    <n v="9.3869362879972081E-8"/>
    <n v="1.05205483285602E-7"/>
    <n v="1.1353955095319499E-7"/>
    <n v="1.2212147838258424E-7"/>
    <n v="1.2474792368180931E-7"/>
    <n v="1.2738809122925523E-7"/>
    <n v="1.281566347316836E-7"/>
    <n v="1.2944615382150105E-7"/>
    <n v="1.2975033891581569E-7"/>
    <n v="1.2813849959678113E-7"/>
    <n v="1.2719093464041934E-7"/>
    <n v="1.2442544664911741E-7"/>
    <n v="1.2477620442024542E-7"/>
    <n v="1.2500653791157656E-7"/>
    <n v="1.2486346691803765E-7"/>
    <n v="1.2482071169538987E-7"/>
    <n v="1.2487578991676749E-7"/>
    <n v="1.2502638026209227E-7"/>
    <n v="2.3647184520755693E-6"/>
    <n v="2.3647184520755693E-6"/>
    <n v="7.6458127816642245E-8"/>
    <n v="1.6136946218372417E-7"/>
    <n v="2.5523882506369627E-7"/>
    <n v="3.6044430834929826E-7"/>
    <n v="4.7398385930249324E-7"/>
    <n v="5.9610533768507748E-7"/>
    <n v="7.2085326136688673E-7"/>
    <n v="8.4824135259614196E-7"/>
    <n v="9.7639798732782556E-7"/>
    <n v="1.1058441411493266E-6"/>
    <n v="1.2355944800651423E-6"/>
    <n v="1.3637329796619235E-6"/>
    <n v="1.4909239143023428E-6"/>
    <n v="1.6153493609514602E-6"/>
    <n v="1.7401255653717055E-6"/>
    <n v="1.8651321032832822E-6"/>
    <n v="1.9899955702013196E-6"/>
    <n v="2.1148162818967095E-6"/>
    <n v="2.239692071813477E-6"/>
    <n v="2.3647184520755693E-6"/>
  </r>
  <r>
    <x v="0"/>
    <s v="Under $20"/>
    <n v="16.552697547422113"/>
    <s v="Lighting"/>
    <s v="Rural"/>
    <s v="SC-New (2)"/>
    <s v="M_Input"/>
    <x v="4"/>
    <s v="Multifamily - High Rise"/>
    <s v="2017 - LEDThree-Way665 to 1439 lumensANY"/>
    <n v="6.6434373569059316E-6"/>
    <n v="7.1305480579924303E-6"/>
    <n v="7.6467488065758014E-6"/>
    <n v="8.299985602037772E-6"/>
    <n v="8.7802310000698845E-6"/>
    <n v="9.2747591606985682E-6"/>
    <n v="9.4261064161379061E-6"/>
    <n v="9.5782444074845519E-6"/>
    <n v="9.6225312425511671E-6"/>
    <n v="9.696838967573302E-6"/>
    <n v="9.7143674419655384E-6"/>
    <n v="9.6214862168293936E-6"/>
    <n v="9.5668833832816497E-6"/>
    <n v="9.4075238803224624E-6"/>
    <n v="9.4277360758705314E-6"/>
    <n v="9.4410088981748892E-6"/>
    <n v="9.4327645223215341E-6"/>
    <n v="9.4303007795566088E-6"/>
    <n v="9.4334746273585922E-6"/>
    <n v="9.4421523011206544E-6"/>
    <n v="1.8101712914482919E-4"/>
    <n v="17.699535955245178"/>
    <n v="16.552697547422113"/>
    <s v="R-All-Lgt-Lighting-All-All-R"/>
    <s v="R-All-HVAC-ER-All-All-E"/>
    <n v="1.8101712914482919E-4"/>
    <n v="6.6434373569059316E-6"/>
    <n v="1.3773985414898362E-5"/>
    <n v="2.1420734221474162E-5"/>
    <n v="2.9720719823511933E-5"/>
    <n v="3.8500950823581816E-5"/>
    <n v="4.7775709984280388E-5"/>
    <n v="5.7201816400418294E-5"/>
    <n v="6.6780060807902842E-5"/>
    <n v="7.640259205045401E-5"/>
    <n v="8.6099431018027317E-5"/>
    <n v="9.5813798459992852E-5"/>
    <n v="1.0543528467682225E-4"/>
    <n v="1.150021680601039E-4"/>
    <n v="1.2440969194042636E-4"/>
    <n v="1.338374280162969E-4"/>
    <n v="1.432784369144718E-4"/>
    <n v="1.5271120143679333E-4"/>
    <n v="1.6214150221634995E-4"/>
    <n v="1.7157497684370854E-4"/>
    <n v="1.8101712914482919E-4"/>
    <n v="4.4058514390126574E-6"/>
    <n v="4.8929621400991561E-6"/>
    <n v="5.4091628886825263E-6"/>
    <n v="6.0623996841444969E-6"/>
    <n v="6.5426450821766094E-6"/>
    <n v="7.0371732428052931E-6"/>
    <n v="7.1885204982446311E-6"/>
    <n v="7.3406584895912768E-6"/>
    <n v="7.3849453246578921E-6"/>
    <n v="7.459253049680027E-6"/>
    <n v="7.4767815240722634E-6"/>
    <n v="7.3839002989361185E-6"/>
    <n v="7.3292974653883746E-6"/>
    <n v="7.1699379624291874E-6"/>
    <n v="7.1901501579772564E-6"/>
    <n v="7.2034229802816142E-6"/>
    <n v="7.1951786044282591E-6"/>
    <n v="7.1927148616633337E-6"/>
    <n v="7.1958887094653171E-6"/>
    <n v="7.2045663832273794E-6"/>
    <n v="1.3626541078696369E-4"/>
    <n v="1.3626541078696366E-4"/>
    <n v="4.4058514390126574E-6"/>
    <n v="9.2988135791118135E-6"/>
    <n v="1.470797646779434E-5"/>
    <n v="2.0770376151938837E-5"/>
    <n v="2.7313021234115446E-5"/>
    <n v="3.4350194476920741E-5"/>
    <n v="4.153871497516537E-5"/>
    <n v="4.8879373464756649E-5"/>
    <n v="5.6264318789414539E-5"/>
    <n v="6.3723571839094563E-5"/>
    <n v="7.1200353363166821E-5"/>
    <n v="7.8584253662102938E-5"/>
    <n v="8.5913551127491316E-5"/>
    <n v="9.3083489089920503E-5"/>
    <n v="1.0027363924789776E-4"/>
    <n v="1.0747706222817937E-4"/>
    <n v="1.1467224083260763E-4"/>
    <n v="1.2186495569427097E-4"/>
    <n v="1.2906084440373629E-4"/>
    <n v="1.3626541078696366E-4"/>
  </r>
  <r>
    <x v="0"/>
    <s v="Under $35"/>
    <n v="34.005141879934243"/>
    <s v="Lighting"/>
    <s v="Rural"/>
    <s v="SC-New (2)"/>
    <s v="M_Input"/>
    <x v="4"/>
    <s v="Multifamily - High Rise"/>
    <s v="2017 - LEDThree-Way1440 to 2600 lumensANY"/>
    <n v="4.4985835515224475E-5"/>
    <n v="4.8284290923102151E-5"/>
    <n v="5.1779728709456533E-5"/>
    <n v="5.6203101950508762E-5"/>
    <n v="5.9455069165998259E-5"/>
    <n v="6.2803751677253171E-5"/>
    <n v="6.3828595048704103E-5"/>
    <n v="6.4858792864481272E-5"/>
    <n v="6.5158679831237354E-5"/>
    <n v="6.5661852348079344E-5"/>
    <n v="6.5780545883290024E-5"/>
    <n v="6.5151603471108819E-5"/>
    <n v="6.4781862032049328E-5"/>
    <n v="6.3702763968385387E-5"/>
    <n v="6.3839630240388655E-5"/>
    <n v="6.3929506755952702E-5"/>
    <n v="6.3873680213736686E-5"/>
    <n v="6.3856997053977595E-5"/>
    <n v="6.3878488668559015E-5"/>
    <n v="6.3937249274483753E-5"/>
    <n v="1.2257520255959773E-3"/>
    <n v="27.246105431627203"/>
    <n v="34.005141879934243"/>
    <s v="R-All-Lgt-Lighting-All-All-R"/>
    <s v="R-All-HVAC-ER-All-All-E"/>
    <n v="1.2257520255959773E-3"/>
    <n v="4.4985835515224475E-5"/>
    <n v="9.3270126438326626E-5"/>
    <n v="1.4504985514778317E-4"/>
    <n v="2.0125295709829191E-4"/>
    <n v="2.6070802626429018E-4"/>
    <n v="3.2351177794154334E-4"/>
    <n v="3.8734037299024743E-4"/>
    <n v="4.5219916585472869E-4"/>
    <n v="5.17357845685966E-4"/>
    <n v="5.8301969803404533E-4"/>
    <n v="6.4880024391733538E-4"/>
    <n v="7.1395184738844424E-4"/>
    <n v="7.7873370942049358E-4"/>
    <n v="8.42436473388879E-4"/>
    <n v="9.0627610362926762E-4"/>
    <n v="9.7020561038522037E-4"/>
    <n v="1.034079290598957E-3"/>
    <n v="1.0979362876529346E-3"/>
    <n v="1.1618147763214936E-3"/>
    <n v="1.2257520255959773E-3"/>
    <n v="2.9834090018762094E-5"/>
    <n v="3.3132545426639774E-5"/>
    <n v="3.6627983212994148E-5"/>
    <n v="4.1051356454046385E-5"/>
    <n v="4.4303323669535875E-5"/>
    <n v="4.7652006180790794E-5"/>
    <n v="4.8676849552241726E-5"/>
    <n v="4.9707047368018894E-5"/>
    <n v="5.0006934334774977E-5"/>
    <n v="5.0510106851616967E-5"/>
    <n v="5.0628800386827647E-5"/>
    <n v="4.9999857974646441E-5"/>
    <n v="4.963011653558695E-5"/>
    <n v="4.855101847192301E-5"/>
    <n v="4.8687884743926278E-5"/>
    <n v="4.8777761259490325E-5"/>
    <n v="4.8721934717274308E-5"/>
    <n v="4.8705251557515218E-5"/>
    <n v="4.8726743172096637E-5"/>
    <n v="4.8785503778021376E-5"/>
    <n v="9.2271711566672965E-4"/>
    <n v="9.2271711566672976E-4"/>
    <n v="2.9834090018762094E-5"/>
    <n v="6.2966635445401871E-5"/>
    <n v="9.9594618658396019E-5"/>
    <n v="1.406459751124424E-4"/>
    <n v="1.8494929878197828E-4"/>
    <n v="2.3260130496276907E-4"/>
    <n v="2.812781545150108E-4"/>
    <n v="3.3098520188302972E-4"/>
    <n v="3.809921362178047E-4"/>
    <n v="4.3150224306942164E-4"/>
    <n v="4.821310434562493E-4"/>
    <n v="5.3213090143089576E-4"/>
    <n v="5.8176101796648277E-4"/>
    <n v="6.3031203643840574E-4"/>
    <n v="6.7899992118233203E-4"/>
    <n v="7.2777768244182233E-4"/>
    <n v="7.7649961715909666E-4"/>
    <n v="8.2520486871661184E-4"/>
    <n v="8.7393161188870842E-4"/>
    <n v="9.2271711566672976E-4"/>
  </r>
  <r>
    <x v="0"/>
    <s v="Under $5"/>
    <n v="-47.248061972308925"/>
    <s v="Lighting"/>
    <s v="Rural"/>
    <s v="SC-New (2)"/>
    <s v="M_Input"/>
    <x v="4"/>
    <s v="Manufactured"/>
    <s v="2017 - LEDDecorative and Mini-Base250 to 664 lumensANY"/>
    <n v="1.254546451017605E-4"/>
    <n v="1.3588232724277E-4"/>
    <n v="1.4687392894107576E-4"/>
    <n v="1.5662638919766378E-4"/>
    <n v="1.6498656983356005E-4"/>
    <n v="1.7140934633381774E-4"/>
    <n v="1.7591719345128233E-4"/>
    <n v="1.7988266900249316E-4"/>
    <n v="1.8334257265287796E-4"/>
    <n v="1.8603254565810644E-4"/>
    <n v="1.880396005449064E-4"/>
    <n v="1.8947402443090901E-4"/>
    <n v="1.9054909674774345E-4"/>
    <n v="1.914916283982696E-4"/>
    <n v="1.9226321994610541E-4"/>
    <n v="1.9284216328535489E-4"/>
    <n v="1.9286130179827272E-4"/>
    <n v="1.9288044381587615E-4"/>
    <n v="1.9289958933861636E-4"/>
    <n v="1.9291873836694464E-4"/>
    <n v="3.5426279940884062E-3"/>
    <n v="-1.9724637909239984"/>
    <n v="-47.248061972308925"/>
    <s v="R-All-Lgt-Lighting-All-All-R"/>
    <s v="R-All-HVAC-ER-All-All-E"/>
    <n v="3.5426279940884062E-3"/>
    <n v="1.254546451017605E-4"/>
    <n v="2.613369723445305E-4"/>
    <n v="4.0821090128560626E-4"/>
    <n v="5.6483729048327003E-4"/>
    <n v="7.2982386031683003E-4"/>
    <n v="9.0123320665064775E-4"/>
    <n v="1.0771504001019301E-3"/>
    <n v="1.2570330691044232E-3"/>
    <n v="1.4403756417573012E-3"/>
    <n v="1.6264081874154076E-3"/>
    <n v="1.814447787960314E-3"/>
    <n v="2.003921812391223E-3"/>
    <n v="2.1944709091389664E-3"/>
    <n v="2.3859625375372358E-3"/>
    <n v="2.5782257574833412E-3"/>
    <n v="2.771067920768696E-3"/>
    <n v="2.9639292225669689E-3"/>
    <n v="3.1568096663828452E-3"/>
    <n v="3.3497092557214616E-3"/>
    <n v="3.5426279940884062E-3"/>
    <n v="8.1663571022994779E-5"/>
    <n v="9.2091253164004283E-5"/>
    <n v="1.0308285486231004E-4"/>
    <n v="1.1283531511889806E-4"/>
    <n v="1.2119549575479433E-4"/>
    <n v="1.2761827225505202E-4"/>
    <n v="1.3212611937251661E-4"/>
    <n v="1.3609159492372744E-4"/>
    <n v="1.3955149857411225E-4"/>
    <n v="1.4224147157934072E-4"/>
    <n v="1.4424852646614068E-4"/>
    <n v="1.4568295035214329E-4"/>
    <n v="1.4675802266897773E-4"/>
    <n v="1.4770055431950388E-4"/>
    <n v="1.4847214586733969E-4"/>
    <n v="1.4905108920658917E-4"/>
    <n v="1.49070227719507E-4"/>
    <n v="1.4908936973711043E-4"/>
    <n v="1.4910851525985064E-4"/>
    <n v="1.4912766428817892E-4"/>
    <n v="2.6668065125130917E-3"/>
    <n v="2.6668065125130922E-3"/>
    <n v="8.1663571022994779E-5"/>
    <n v="1.7375482418699906E-4"/>
    <n v="2.7683767904930913E-4"/>
    <n v="3.8967299416820715E-4"/>
    <n v="5.1086848992300152E-4"/>
    <n v="6.3848676217805348E-4"/>
    <n v="7.7061288155057012E-4"/>
    <n v="9.0670447647429756E-4"/>
    <n v="1.0462559750484099E-3"/>
    <n v="1.1884974466277506E-3"/>
    <n v="1.3327459730938913E-3"/>
    <n v="1.4784289234460344E-3"/>
    <n v="1.6251869461150121E-3"/>
    <n v="1.772887500434516E-3"/>
    <n v="1.9213596463018557E-3"/>
    <n v="2.0704107355084449E-3"/>
    <n v="2.2194809632279521E-3"/>
    <n v="2.3685703329650626E-3"/>
    <n v="2.5176788482249132E-3"/>
    <n v="2.6668065125130922E-3"/>
  </r>
  <r>
    <x v="0"/>
    <s v="Under $20"/>
    <n v="19.994264814626433"/>
    <s v="Lighting"/>
    <s v="Rural"/>
    <s v="SC-New (2)"/>
    <s v="M_Input"/>
    <x v="4"/>
    <s v="Manufactured"/>
    <s v="2017 - LEDDecorative and Mini-Base665 to 1439 lumensANY"/>
    <n v="1.1128478823494844E-4"/>
    <n v="1.205346840670424E-4"/>
    <n v="1.3028480584504975E-4"/>
    <n v="1.3893574478432793E-4"/>
    <n v="1.4635165936379197E-4"/>
    <n v="1.5204899581659382E-4"/>
    <n v="1.5604769041618926E-4"/>
    <n v="1.5956527325745764E-4"/>
    <n v="1.6263438755556976E-4"/>
    <n v="1.6502053336947537E-4"/>
    <n v="1.6680089533114114E-4"/>
    <n v="1.6807330384390262E-4"/>
    <n v="1.690269488446049E-4"/>
    <n v="1.6986302338810593E-4"/>
    <n v="1.7054746517928182E-4"/>
    <n v="1.710610180003524E-4"/>
    <n v="1.7107799485565714E-4"/>
    <n v="1.7109497481979997E-4"/>
    <n v="1.711119578931813E-4"/>
    <n v="1.7112894407620138E-4"/>
    <n v="3.1424950889426748E-3"/>
    <n v="22.656824288434802"/>
    <n v="19.994264814626433"/>
    <s v="R-All-Lgt-Lighting-All-All-R"/>
    <s v="R-All-HVAC-ER-All-All-E"/>
    <n v="3.1424950889426748E-3"/>
    <n v="1.1128478823494844E-4"/>
    <n v="2.3181947230199084E-4"/>
    <n v="3.6210427814704058E-4"/>
    <n v="5.0104002293136852E-4"/>
    <n v="6.4739168229516046E-4"/>
    <n v="7.9944067811175425E-4"/>
    <n v="9.5548836852794351E-4"/>
    <n v="1.1150536417854013E-3"/>
    <n v="1.277688029340971E-3"/>
    <n v="1.4427085627104464E-3"/>
    <n v="1.6095094580415876E-3"/>
    <n v="1.7775827618854902E-3"/>
    <n v="1.9466097107300952E-3"/>
    <n v="2.116472734118201E-3"/>
    <n v="2.2870201992974829E-3"/>
    <n v="2.4580812172978351E-3"/>
    <n v="2.6291592121534921E-3"/>
    <n v="2.8002541869732922E-3"/>
    <n v="2.9713661448664734E-3"/>
    <n v="3.1424950889426748E-3"/>
    <n v="7.2439830350100882E-5"/>
    <n v="8.1689726182194845E-5"/>
    <n v="9.1439847960202194E-5"/>
    <n v="1.0009078689948038E-4"/>
    <n v="1.0750670147894441E-4"/>
    <n v="1.1320403793174627E-4"/>
    <n v="1.172027325313417E-4"/>
    <n v="1.2072031537261009E-4"/>
    <n v="1.237894296707222E-4"/>
    <n v="1.261755754846278E-4"/>
    <n v="1.2795593744629357E-4"/>
    <n v="1.2922834595905508E-4"/>
    <n v="1.3018199095975733E-4"/>
    <n v="1.3101806550325836E-4"/>
    <n v="1.3170250729443425E-4"/>
    <n v="1.3221606011550486E-4"/>
    <n v="1.322330369708096E-4"/>
    <n v="1.322500169349524E-4"/>
    <n v="1.3226700000833376E-4"/>
    <n v="1.3228398619135381E-4"/>
    <n v="2.3655959312457236E-3"/>
    <n v="2.3655959312457245E-3"/>
    <n v="7.2439830350100882E-5"/>
    <n v="1.5412955653229573E-4"/>
    <n v="2.4556940449249793E-4"/>
    <n v="3.456601913919783E-4"/>
    <n v="4.5316689287092272E-4"/>
    <n v="5.6637093080266895E-4"/>
    <n v="6.8357366333401069E-4"/>
    <n v="8.0429397870662082E-4"/>
    <n v="9.2808340837734302E-4"/>
    <n v="1.0542589838619708E-3"/>
    <n v="1.1822149213082645E-3"/>
    <n v="1.3114432672673196E-3"/>
    <n v="1.4416252582270771E-3"/>
    <n v="1.5726433237303354E-3"/>
    <n v="1.7043458310247697E-3"/>
    <n v="1.8365618911402746E-3"/>
    <n v="1.9687949281110844E-3"/>
    <n v="2.1010449450460369E-3"/>
    <n v="2.2333119450543707E-3"/>
    <n v="2.3655959312457245E-3"/>
  </r>
  <r>
    <x v="0"/>
    <s v="Under $85"/>
    <n v="74.287370578875169"/>
    <s v="Lighting"/>
    <s v="Rural"/>
    <s v="SC-New (2)"/>
    <s v="M_Input"/>
    <x v="4"/>
    <s v="Manufactured"/>
    <s v="2017 - LEDDecorative and Mini-Base1440 to 2600 lumensANY"/>
    <n v="4.4074168466819893E-6"/>
    <n v="4.7737575421807597E-6"/>
    <n v="5.1599096089921259E-6"/>
    <n v="5.5025287092782682E-6"/>
    <n v="5.7962348605815215E-6"/>
    <n v="6.0218769906656439E-6"/>
    <n v="6.1802446725610805E-6"/>
    <n v="6.3195579975905018E-6"/>
    <n v="6.4411097952479995E-6"/>
    <n v="6.535612731594016E-6"/>
    <n v="6.6061236920540485E-6"/>
    <n v="6.6565172346392814E-6"/>
    <n v="6.6942861975722532E-6"/>
    <n v="6.7273988007101474E-6"/>
    <n v="6.7545060121165531E-6"/>
    <n v="6.774845192261E-6"/>
    <n v="6.775517557992747E-6"/>
    <n v="6.7761900468495454E-6"/>
    <n v="6.7768626588472542E-6"/>
    <n v="6.7775353940017256E-6"/>
    <n v="1.2445803254241847E-4"/>
    <n v="51.305668741660313"/>
    <n v="74.287370578875169"/>
    <s v="R-All-Lgt-Lighting-All-All-R"/>
    <s v="R-All-HVAC-ER-All-All-E"/>
    <n v="1.2445803254241847E-4"/>
    <n v="4.4074168466819893E-6"/>
    <n v="9.1811743888627481E-6"/>
    <n v="1.4341083997854874E-5"/>
    <n v="1.9843612707133144E-5"/>
    <n v="2.5639847567714665E-5"/>
    <n v="3.1661724558380308E-5"/>
    <n v="3.7841969230941388E-5"/>
    <n v="4.4161527228531889E-5"/>
    <n v="5.0602637023779891E-5"/>
    <n v="5.7138249755373908E-5"/>
    <n v="6.3744373447427962E-5"/>
    <n v="7.0400890682067248E-5"/>
    <n v="7.7095176879639495E-5"/>
    <n v="8.3822575680349648E-5"/>
    <n v="9.0577081692466197E-5"/>
    <n v="9.7351926884727197E-5"/>
    <n v="1.0412744444271995E-4"/>
    <n v="1.1090363448956949E-4"/>
    <n v="1.1768049714841675E-4"/>
    <n v="1.2445803254241847E-4"/>
    <n v="2.8689682904527822E-6"/>
    <n v="3.2353089859515526E-6"/>
    <n v="3.6214610527629189E-6"/>
    <n v="3.9640801530490612E-6"/>
    <n v="4.2577863043523145E-6"/>
    <n v="4.4834284344364368E-6"/>
    <n v="4.6417961163318735E-6"/>
    <n v="4.7811094413612948E-6"/>
    <n v="4.9026612390187925E-6"/>
    <n v="4.997164175364809E-6"/>
    <n v="5.0676751358248414E-6"/>
    <n v="5.1180686784100743E-6"/>
    <n v="5.1558376413430461E-6"/>
    <n v="5.1889502444809404E-6"/>
    <n v="5.2160574558873461E-6"/>
    <n v="5.236396636031793E-6"/>
    <n v="5.23706900176354E-6"/>
    <n v="5.2377414906203383E-6"/>
    <n v="5.2384141026180471E-6"/>
    <n v="5.2390868377725186E-6"/>
    <n v="9.3689061417834323E-5"/>
    <n v="9.3689061417834323E-5"/>
    <n v="2.8689682904527822E-6"/>
    <n v="6.1042772764043349E-6"/>
    <n v="9.7257383291672538E-6"/>
    <n v="1.3689818482216316E-5"/>
    <n v="1.794760478656863E-5"/>
    <n v="2.2431033221005068E-5"/>
    <n v="2.7072829337336941E-5"/>
    <n v="3.1853938778698233E-5"/>
    <n v="3.6756600017717029E-5"/>
    <n v="4.1753764193081839E-5"/>
    <n v="4.682143932890668E-5"/>
    <n v="5.1939508007316753E-5"/>
    <n v="5.7095345648659801E-5"/>
    <n v="6.2284295893140748E-5"/>
    <n v="6.7500353349028098E-5"/>
    <n v="7.2736749985059885E-5"/>
    <n v="7.7973818986823421E-5"/>
    <n v="8.3211560477443753E-5"/>
    <n v="8.84499745800618E-5"/>
    <n v="9.3689061417834323E-5"/>
  </r>
  <r>
    <x v="0"/>
    <s v="Under $5"/>
    <n v="-28.246767018857415"/>
    <s v="Lighting"/>
    <s v="Rural"/>
    <s v="SC-New (2)"/>
    <s v="M_Input"/>
    <x v="4"/>
    <s v="Manufactured"/>
    <s v="2017 - LEDGeneral Purpose and Dimmable250 to 664 lumensANY"/>
    <n v="1.1771446528542932E-4"/>
    <n v="1.2749879034090815E-4"/>
    <n v="1.3781224278818085E-4"/>
    <n v="1.4696300514847828E-4"/>
    <n v="1.5480738741464206E-4"/>
    <n v="1.6083389763881428E-4"/>
    <n v="1.6506362394819402E-4"/>
    <n v="1.6878444140963272E-4"/>
    <n v="1.7203087925825753E-4"/>
    <n v="1.745548889008329E-4"/>
    <n v="1.7643811444905015E-4"/>
    <n v="1.7778403863221993E-4"/>
    <n v="1.7879278217309628E-4"/>
    <n v="1.7967716241398953E-4"/>
    <n v="1.8040114904994536E-4"/>
    <n v="1.8094437330086913E-4"/>
    <n v="1.8096233102425725E-4"/>
    <n v="1.8098029203610211E-4"/>
    <n v="1.8099825633682728E-4"/>
    <n v="1.8101622392685608E-4"/>
    <n v="3.3240583454765831E-3"/>
    <n v="-3.21112930794061"/>
    <n v="-28.246767018857415"/>
    <s v="R-All-Lgt-Lighting-All-All-R"/>
    <s v="R-All-HVAC-ER-All-All-E"/>
    <n v="3.3240583454765831E-3"/>
    <n v="1.1771446528542932E-4"/>
    <n v="2.4521325562633747E-4"/>
    <n v="3.8302549841451832E-4"/>
    <n v="5.2998850356299654E-4"/>
    <n v="6.8479589097763865E-4"/>
    <n v="8.4562978861645293E-4"/>
    <n v="1.010693412564647E-3"/>
    <n v="1.1794778539742797E-3"/>
    <n v="1.3515087332325371E-3"/>
    <n v="1.52606362213337E-3"/>
    <n v="1.7025017365824202E-3"/>
    <n v="1.8802857752146401E-3"/>
    <n v="2.0590785573877364E-3"/>
    <n v="2.2387557198017259E-3"/>
    <n v="2.4191568688516712E-3"/>
    <n v="2.6001012421525403E-3"/>
    <n v="2.7810635731767975E-3"/>
    <n v="2.9620438652128997E-3"/>
    <n v="3.1430421215497269E-3"/>
    <n v="3.3240583454765831E-3"/>
    <n v="7.6625170701914578E-5"/>
    <n v="8.6409495757393408E-5"/>
    <n v="9.6722948204666111E-5"/>
    <n v="1.0587371056496354E-4"/>
    <n v="1.1371809283112732E-4"/>
    <n v="1.1974460305529954E-4"/>
    <n v="1.2397432936467928E-4"/>
    <n v="1.2769514682611799E-4"/>
    <n v="1.3094158467474279E-4"/>
    <n v="1.3346559431731816E-4"/>
    <n v="1.3534881986553541E-4"/>
    <n v="1.3669474404870519E-4"/>
    <n v="1.3770348758958154E-4"/>
    <n v="1.3858786783047479E-4"/>
    <n v="1.3931185446643062E-4"/>
    <n v="1.3985507871735439E-4"/>
    <n v="1.3987303644074251E-4"/>
    <n v="1.3989099745258737E-4"/>
    <n v="1.3990896175331254E-4"/>
    <n v="1.3992692934334134E-4"/>
    <n v="2.5022724538062884E-3"/>
    <n v="2.5022724538062884E-3"/>
    <n v="7.6625170701914578E-5"/>
    <n v="1.6303466645930799E-4"/>
    <n v="2.5975761466397412E-4"/>
    <n v="3.6563132522893769E-4"/>
    <n v="4.7934941806006498E-4"/>
    <n v="5.9909402111536455E-4"/>
    <n v="7.2306835048004385E-4"/>
    <n v="8.5076349730616179E-4"/>
    <n v="9.8170508198090452E-4"/>
    <n v="1.1151706762982227E-3"/>
    <n v="1.2505194961637581E-3"/>
    <n v="1.3872142402124633E-3"/>
    <n v="1.524917727802045E-3"/>
    <n v="1.6635055956325197E-3"/>
    <n v="1.8028174500989503E-3"/>
    <n v="1.9426725288163047E-3"/>
    <n v="2.0825455652570472E-3"/>
    <n v="2.2224365627096345E-3"/>
    <n v="2.3623455244629471E-3"/>
    <n v="2.5022724538062884E-3"/>
  </r>
  <r>
    <x v="0"/>
    <s v="Under $5"/>
    <n v="-17.148284682861011"/>
    <s v="Lighting"/>
    <s v="Rural"/>
    <s v="SC-New (2)"/>
    <s v="M_Input"/>
    <x v="4"/>
    <s v="Manufactured"/>
    <s v="2017 - LEDGeneral Purpose and Dimmable665 to 1439 lumensANY"/>
    <n v="2.9500756826879586E-3"/>
    <n v="3.1952834347487866E-3"/>
    <n v="3.4537517988150329E-3"/>
    <n v="3.6830816560395646E-3"/>
    <n v="3.8796719502995434E-3"/>
    <n v="4.0307040364640752E-3"/>
    <n v="4.1367064100846004E-3"/>
    <n v="4.2299548743756745E-3"/>
    <n v="4.3113147763160472E-3"/>
    <n v="4.3745696995863238E-3"/>
    <n v="4.4217657504823744E-3"/>
    <n v="4.4554963391053018E-3"/>
    <n v="4.4807767477856803E-3"/>
    <n v="4.5029404524466396E-3"/>
    <n v="4.5210844873717054E-3"/>
    <n v="4.5346983847717459E-3"/>
    <n v="4.5351484283832535E-3"/>
    <n v="4.5355985544077125E-3"/>
    <n v="4.5360487628557308E-3"/>
    <n v="4.5364990537379267E-3"/>
    <n v="8.3305171280765658E-2"/>
    <n v="-3.9194405525459688"/>
    <n v="-17.148284682861011"/>
    <s v="R-All-Lgt-Lighting-All-All-R"/>
    <s v="R-All-HVAC-ER-All-All-E"/>
    <n v="8.3305171280765672E-2"/>
    <n v="2.9500756826879586E-3"/>
    <n v="6.1453591174367456E-3"/>
    <n v="9.5991109162517785E-3"/>
    <n v="1.3282192572291343E-2"/>
    <n v="1.7161864522590886E-2"/>
    <n v="2.119256855905496E-2"/>
    <n v="2.5329274969139559E-2"/>
    <n v="2.9559229843515233E-2"/>
    <n v="3.3870544619831279E-2"/>
    <n v="3.82451143194176E-2"/>
    <n v="4.2666880069899972E-2"/>
    <n v="4.7122376409005275E-2"/>
    <n v="5.1603153156790954E-2"/>
    <n v="5.6106093609237594E-2"/>
    <n v="6.0627178096609301E-2"/>
    <n v="6.5161876481381054E-2"/>
    <n v="6.9697024909764302E-2"/>
    <n v="7.4232623464172018E-2"/>
    <n v="7.8768672227027742E-2"/>
    <n v="8.3305171280765672E-2"/>
    <n v="1.9203251887643115E-3"/>
    <n v="2.1655329408251395E-3"/>
    <n v="2.4240013048913859E-3"/>
    <n v="2.6533311621159176E-3"/>
    <n v="2.8499214563758963E-3"/>
    <n v="3.0009535425404282E-3"/>
    <n v="3.1069559161609533E-3"/>
    <n v="3.2002043804520274E-3"/>
    <n v="3.2815642823924001E-3"/>
    <n v="3.3448192056626767E-3"/>
    <n v="3.3920152565587273E-3"/>
    <n v="3.4257458451816547E-3"/>
    <n v="3.4510262538620332E-3"/>
    <n v="3.4731899585229925E-3"/>
    <n v="3.4913339934480583E-3"/>
    <n v="3.5049478908480989E-3"/>
    <n v="3.5053979344596064E-3"/>
    <n v="3.5058480604840654E-3"/>
    <n v="3.5062982689320838E-3"/>
    <n v="3.5067485598142796E-3"/>
    <n v="6.2710161402292713E-2"/>
    <n v="6.2710161402292741E-2"/>
    <n v="1.9203251887643115E-3"/>
    <n v="4.0858581295894515E-3"/>
    <n v="6.5098594344808374E-3"/>
    <n v="9.1631905965967545E-3"/>
    <n v="1.201311205297265E-2"/>
    <n v="1.5014065595513078E-2"/>
    <n v="1.8121021511674031E-2"/>
    <n v="2.132122589212606E-2"/>
    <n v="2.4602790174518462E-2"/>
    <n v="2.7947609380181138E-2"/>
    <n v="3.1339624636739866E-2"/>
    <n v="3.476537048192152E-2"/>
    <n v="3.8216396735783552E-2"/>
    <n v="4.1689586694306544E-2"/>
    <n v="4.5180920687754603E-2"/>
    <n v="4.8685868578602701E-2"/>
    <n v="5.2191266513062308E-2"/>
    <n v="5.5697114573546376E-2"/>
    <n v="5.9203412842478459E-2"/>
    <n v="6.2710161402292741E-2"/>
  </r>
  <r>
    <x v="0"/>
    <s v="Under $15"/>
    <n v="10.028032874801839"/>
    <s v="Lighting"/>
    <s v="Rural"/>
    <s v="SC-New (2)"/>
    <s v="M_Input"/>
    <x v="4"/>
    <s v="Manufactured"/>
    <s v="2017 - LEDGeneral Purpose and Dimmable1440 to 2600 lumensANY"/>
    <n v="5.6463460640831869E-4"/>
    <n v="6.1156654899732494E-4"/>
    <n v="6.6103652831682957E-4"/>
    <n v="7.049294950063035E-4"/>
    <n v="7.425562189831064E-4"/>
    <n v="7.7146325449645875E-4"/>
    <n v="7.9175175382507218E-4"/>
    <n v="8.0959919761851317E-4"/>
    <n v="8.2517121039062786E-4"/>
    <n v="8.3727799087551292E-4"/>
    <n v="8.4631115696616628E-4"/>
    <n v="8.5276707867108868E-4"/>
    <n v="8.5760566423309724E-4"/>
    <n v="8.6184772308305492E-4"/>
    <n v="8.6532043060669314E-4"/>
    <n v="8.6792608497863522E-4"/>
    <n v="8.6801222181876478E-4"/>
    <n v="8.6809837443245692E-4"/>
    <n v="8.6818454282174321E-4"/>
    <n v="8.6827072698865437E-4"/>
    <n v="1.5944330809518421E-2"/>
    <n v="11.908241674098283"/>
    <n v="10.028032874801839"/>
    <s v="R-All-Lgt-Lighting-All-All-R"/>
    <s v="R-All-HVAC-ER-All-All-E"/>
    <n v="1.5944330809518421E-2"/>
    <n v="5.6463460640831869E-4"/>
    <n v="1.1762011554056436E-3"/>
    <n v="1.8372376837224732E-3"/>
    <n v="2.5421671787287767E-3"/>
    <n v="3.2847233977118832E-3"/>
    <n v="4.0561866522083418E-3"/>
    <n v="4.8479384060334139E-3"/>
    <n v="5.6575376036519269E-3"/>
    <n v="6.4827088140425549E-3"/>
    <n v="7.3199868049180676E-3"/>
    <n v="8.1662979618842332E-3"/>
    <n v="9.0190650405553227E-3"/>
    <n v="9.8766707047884192E-3"/>
    <n v="1.0738518427871473E-2"/>
    <n v="1.1603838858478167E-2"/>
    <n v="1.2471764943456802E-2"/>
    <n v="1.3339777165275566E-2"/>
    <n v="1.4207875539708023E-2"/>
    <n v="1.5076060082529767E-2"/>
    <n v="1.5944330809518421E-2"/>
    <n v="3.675438103153932E-4"/>
    <n v="4.1447575290439945E-4"/>
    <n v="4.6394573222390407E-4"/>
    <n v="5.0783869891337795E-4"/>
    <n v="5.4546542289018096E-4"/>
    <n v="5.7437245840353331E-4"/>
    <n v="5.9466095773214674E-4"/>
    <n v="6.1250840152558762E-4"/>
    <n v="6.2808041429770231E-4"/>
    <n v="6.4018719478258737E-4"/>
    <n v="6.4922036087324084E-4"/>
    <n v="6.5567628257816313E-4"/>
    <n v="6.605148681401718E-4"/>
    <n v="6.6475692699012948E-4"/>
    <n v="6.682296345137677E-4"/>
    <n v="6.7083528888570968E-4"/>
    <n v="6.7092142572583923E-4"/>
    <n v="6.7100757833953137E-4"/>
    <n v="6.7109374672881766E-4"/>
    <n v="6.7117993089572882E-4"/>
    <n v="1.200251488765991E-2"/>
    <n v="1.2002514887659913E-2"/>
    <n v="3.675438103153932E-4"/>
    <n v="7.8201956321979264E-4"/>
    <n v="1.2459652954436968E-3"/>
    <n v="1.7538039943570747E-3"/>
    <n v="2.2992694172472555E-3"/>
    <n v="2.8736418756507886E-3"/>
    <n v="3.4683028333829351E-3"/>
    <n v="4.0808112349085225E-3"/>
    <n v="4.708891649206225E-3"/>
    <n v="5.3490788439888122E-3"/>
    <n v="5.998299204862053E-3"/>
    <n v="6.6539754874402161E-3"/>
    <n v="7.3144903555803879E-3"/>
    <n v="7.9792472825705174E-3"/>
    <n v="8.6474769170842847E-3"/>
    <n v="9.318312205969995E-3"/>
    <n v="9.9892336316958347E-3"/>
    <n v="1.0660241210035367E-2"/>
    <n v="1.1331334956764184E-2"/>
    <n v="1.2002514887659913E-2"/>
  </r>
  <r>
    <x v="0"/>
    <s v="Under $5"/>
    <n v="-18.531143649888556"/>
    <s v="Lighting"/>
    <s v="Rural"/>
    <s v="SC-New (2)"/>
    <s v="M_Input"/>
    <x v="4"/>
    <s v="Manufactured"/>
    <s v="2017 - LEDGlobe250 to 664 lumensANY"/>
    <n v="6.11553944039762E-5"/>
    <n v="6.6238578159631253E-5"/>
    <n v="7.1596655865291829E-5"/>
    <n v="7.6350689109074639E-5"/>
    <n v="8.0426027600224263E-5"/>
    <n v="8.3556939410809231E-5"/>
    <n v="8.5754380311923439E-5"/>
    <n v="8.7687431265412788E-5"/>
    <n v="8.9374031009626374E-5"/>
    <n v="9.0685312548363835E-5"/>
    <n v="9.1663691890899276E-5"/>
    <n v="9.2362930714777187E-5"/>
    <n v="9.2886996376080334E-5"/>
    <n v="9.3346452419173858E-5"/>
    <n v="9.3722580265124858E-5"/>
    <n v="9.4004797860341343E-5"/>
    <n v="9.4014127314064251E-5"/>
    <n v="9.4023458476216726E-5"/>
    <n v="9.403279134701874E-5"/>
    <n v="9.4042125926690277E-5"/>
    <n v="1.7269253922747208E-3"/>
    <n v="-2.9392495876166804"/>
    <n v="-18.531143649888556"/>
    <s v="R-All-Lgt-Lighting-All-All-R"/>
    <s v="R-All-HVAC-ER-All-All-E"/>
    <n v="1.7269253922747203E-3"/>
    <n v="6.11553944039762E-5"/>
    <n v="1.2739397256360745E-4"/>
    <n v="1.9899062842889927E-4"/>
    <n v="2.7534131753797391E-4"/>
    <n v="3.5576734513819818E-4"/>
    <n v="4.393242845490074E-4"/>
    <n v="5.2507866486093085E-4"/>
    <n v="6.127660961263437E-4"/>
    <n v="7.0214012713597012E-4"/>
    <n v="7.928254396843339E-4"/>
    <n v="8.8448913157523315E-4"/>
    <n v="9.7685206229001023E-4"/>
    <n v="1.0697390586660905E-3"/>
    <n v="1.1630855110852643E-3"/>
    <n v="1.2568080913503892E-3"/>
    <n v="1.3508128892107305E-3"/>
    <n v="1.4448270165247946E-3"/>
    <n v="1.5388504750010114E-3"/>
    <n v="1.6328832663480301E-3"/>
    <n v="1.7269253922747203E-3"/>
    <n v="3.9808553045584164E-5"/>
    <n v="4.4891736801239216E-5"/>
    <n v="5.0249814506899792E-5"/>
    <n v="5.5003847750682603E-5"/>
    <n v="5.9079186241832226E-5"/>
    <n v="6.2210098052417194E-5"/>
    <n v="6.4407538953531403E-5"/>
    <n v="6.6340589907020752E-5"/>
    <n v="6.8027189651234337E-5"/>
    <n v="6.9338471189971798E-5"/>
    <n v="7.031685053250724E-5"/>
    <n v="7.1016089356385151E-5"/>
    <n v="7.1540155017688298E-5"/>
    <n v="7.1999611060781822E-5"/>
    <n v="7.2375738906732822E-5"/>
    <n v="7.2657956501949306E-5"/>
    <n v="7.2667285955672214E-5"/>
    <n v="7.267661711782469E-5"/>
    <n v="7.2685949988626704E-5"/>
    <n v="7.2695284568298241E-5"/>
    <n v="1.2999885651068799E-3"/>
    <n v="1.2999885651068799E-3"/>
    <n v="3.9808553045584164E-5"/>
    <n v="8.4700289846823381E-5"/>
    <n v="1.3495010435372317E-4"/>
    <n v="1.8995395210440576E-4"/>
    <n v="2.4903313834623796E-4"/>
    <n v="3.1124323639865516E-4"/>
    <n v="3.7565077535218659E-4"/>
    <n v="4.4199136525920735E-4"/>
    <n v="5.100185549104417E-4"/>
    <n v="5.7935702610041346E-4"/>
    <n v="6.4967387663292069E-4"/>
    <n v="7.2068996598930585E-4"/>
    <n v="7.9223012100699413E-4"/>
    <n v="8.6422973206777597E-4"/>
    <n v="9.3660547097450882E-4"/>
    <n v="1.0092634274764581E-3"/>
    <n v="1.0819307134321303E-3"/>
    <n v="1.154607330549955E-3"/>
    <n v="1.2272932805385817E-3"/>
    <n v="1.2999885651068799E-3"/>
  </r>
  <r>
    <x v="0"/>
    <s v="Under $5"/>
    <n v="-12.500155525017536"/>
    <s v="Lighting"/>
    <s v="Rural"/>
    <s v="SC-New (2)"/>
    <s v="M_Input"/>
    <x v="4"/>
    <s v="Manufactured"/>
    <s v="2017 - LEDGlobe665 to 1439 lumensANY"/>
    <n v="8.5676302653410442E-5"/>
    <n v="9.2797643201319394E-5"/>
    <n v="1.0030409936311337E-4"/>
    <n v="1.0696431298757538E-4"/>
    <n v="1.1267370195294398E-4"/>
    <n v="1.1705998627796792E-4"/>
    <n v="1.201385145671192E-4"/>
    <n v="1.2284664293665592E-4"/>
    <n v="1.2520950285357298E-4"/>
    <n v="1.2704655672382645E-4"/>
    <n v="1.2841722770842007E-4"/>
    <n v="1.2939683380344157E-4"/>
    <n v="1.3013102918629644E-4"/>
    <n v="1.3077470903478187E-4"/>
    <n v="1.3130164935591207E-4"/>
    <n v="1.3169702510873875E-4"/>
    <n v="1.3171009530652826E-4"/>
    <n v="1.3172316789776038E-4"/>
    <n v="1.317362428827433E-4"/>
    <n v="1.3174932026178531E-4"/>
    <n v="2.4193545640639131E-3"/>
    <n v="-3.6707692411429833"/>
    <n v="-12.500155525017536"/>
    <s v="R-All-Lgt-Lighting-All-All-R"/>
    <s v="R-All-HVAC-ER-All-All-E"/>
    <n v="2.4193545640639131E-3"/>
    <n v="8.5676302653410442E-5"/>
    <n v="1.7847394585472984E-4"/>
    <n v="2.7877804521784318E-4"/>
    <n v="3.8574235820541857E-4"/>
    <n v="4.9841606015836256E-4"/>
    <n v="6.1547604643633048E-4"/>
    <n v="7.3561456100344964E-4"/>
    <n v="8.584612039401055E-4"/>
    <n v="9.8367070679367856E-4"/>
    <n v="1.1107172635175049E-3"/>
    <n v="1.239134491225925E-3"/>
    <n v="1.3685313250293666E-3"/>
    <n v="1.4986623542156631E-3"/>
    <n v="1.6294370632504449E-3"/>
    <n v="1.7607387126063569E-3"/>
    <n v="1.8924357377150956E-3"/>
    <n v="2.0241458330216241E-3"/>
    <n v="2.1558690009193843E-3"/>
    <n v="2.2876052438021276E-3"/>
    <n v="2.4193545640639131E-3"/>
    <n v="5.5770217364603547E-5"/>
    <n v="6.2891557912512499E-5"/>
    <n v="7.0398014074306471E-5"/>
    <n v="7.7058227698768484E-5"/>
    <n v="8.2767616664137088E-5"/>
    <n v="8.715390098916103E-5"/>
    <n v="9.0232429278312305E-5"/>
    <n v="9.2940557647849028E-5"/>
    <n v="9.5303417564766081E-5"/>
    <n v="9.7140471435019557E-5"/>
    <n v="9.8511142419613177E-5"/>
    <n v="9.9490748514634671E-5"/>
    <n v="1.0022494389748954E-4"/>
    <n v="1.0086862374597498E-4"/>
    <n v="1.0139556406710517E-4"/>
    <n v="1.0179093981993185E-4"/>
    <n v="1.0180401001772137E-4"/>
    <n v="1.0181708260895348E-4"/>
    <n v="1.018301575939364E-4"/>
    <n v="1.0184323497297842E-4"/>
    <n v="1.8212328582877752E-3"/>
    <n v="1.8212328582877749E-3"/>
    <n v="5.5770217364603547E-5"/>
    <n v="1.1866177527711605E-4"/>
    <n v="1.8905978935142252E-4"/>
    <n v="2.6611801705019099E-4"/>
    <n v="3.4888563371432809E-4"/>
    <n v="4.360395347034891E-4"/>
    <n v="5.2627196398180142E-4"/>
    <n v="6.1921252162965045E-4"/>
    <n v="7.1451593919441656E-4"/>
    <n v="8.1165641062943606E-4"/>
    <n v="9.1016755304904919E-4"/>
    <n v="1.0096583015636838E-3"/>
    <n v="1.1098832454611734E-3"/>
    <n v="1.2107518692071485E-3"/>
    <n v="1.3121474332742536E-3"/>
    <n v="1.4139383730941853E-3"/>
    <n v="1.5157423831119066E-3"/>
    <n v="1.6175594657208601E-3"/>
    <n v="1.7193896233147965E-3"/>
    <n v="1.8212328582877749E-3"/>
  </r>
  <r>
    <x v="0"/>
    <s v="Under $5"/>
    <n v="-7.683352853414922"/>
    <s v="Lighting"/>
    <s v="Rural"/>
    <s v="SC-New (2)"/>
    <s v="M_Input"/>
    <x v="4"/>
    <s v="Manufactured"/>
    <s v="2017 - LEDGlobe1440 to 2600 lumensANY"/>
    <n v="2.1883973284200722E-5"/>
    <n v="2.3702950311355752E-5"/>
    <n v="2.5620295960225015E-5"/>
    <n v="2.732148908493783E-5"/>
    <n v="2.8779816670485943E-5"/>
    <n v="2.9900188652153281E-5"/>
    <n v="3.0686525465810821E-5"/>
    <n v="3.1378252431770985E-5"/>
    <n v="3.1981788785403114E-5"/>
    <n v="3.245102049327564E-5"/>
    <n v="3.280112578819739E-5"/>
    <n v="3.305134286046313E-5"/>
    <n v="3.3238875604596325E-5"/>
    <n v="3.3403288308828178E-5"/>
    <n v="3.3537882678016E-5"/>
    <n v="3.3638872008135464E-5"/>
    <n v="3.3642210479222397E-5"/>
    <n v="3.3645549561657324E-5"/>
    <n v="3.3648889255518946E-5"/>
    <n v="3.3652229560886002E-5"/>
    <n v="6.1796656724514047E-4"/>
    <n v="2.2744114552073573"/>
    <n v="-7.683352853414922"/>
    <s v="R-All-Lgt-Lighting-All-All-R"/>
    <s v="R-All-HVAC-ER-All-All-E"/>
    <n v="6.1796656724514047E-4"/>
    <n v="2.1883973284200722E-5"/>
    <n v="4.5586923595556473E-5"/>
    <n v="7.1207219555781485E-5"/>
    <n v="9.8528708640719309E-5"/>
    <n v="1.2730852531120526E-4"/>
    <n v="1.5720871396335853E-4"/>
    <n v="1.8789523942916935E-4"/>
    <n v="2.1927349186094035E-4"/>
    <n v="2.5125528064634344E-4"/>
    <n v="2.837063011396191E-4"/>
    <n v="3.165074269278165E-4"/>
    <n v="3.4955876978827965E-4"/>
    <n v="3.8279764539287596E-4"/>
    <n v="4.1620093370170415E-4"/>
    <n v="4.4973881637972016E-4"/>
    <n v="4.8337768838785562E-4"/>
    <n v="5.1701989886707806E-4"/>
    <n v="5.5066544842873543E-4"/>
    <n v="5.8431433768425442E-4"/>
    <n v="6.1796656724514047E-4"/>
    <n v="1.4245175259234517E-5"/>
    <n v="1.6064152286389547E-5"/>
    <n v="1.798149793525881E-5"/>
    <n v="1.9682691059971626E-5"/>
    <n v="2.1141018645519739E-5"/>
    <n v="2.2261390627187077E-5"/>
    <n v="2.3047727440844616E-5"/>
    <n v="2.3739454406804781E-5"/>
    <n v="2.434299076043691E-5"/>
    <n v="2.4812222468309436E-5"/>
    <n v="2.5162327763231185E-5"/>
    <n v="2.5412544835496926E-5"/>
    <n v="2.5600077579630121E-5"/>
    <n v="2.5764490283861974E-5"/>
    <n v="2.5899084653049795E-5"/>
    <n v="2.600007398316926E-5"/>
    <n v="2.6003412454256192E-5"/>
    <n v="2.600675153669112E-5"/>
    <n v="2.6010091230552741E-5"/>
    <n v="2.6013431535919798E-5"/>
    <n v="4.6519060674581639E-4"/>
    <n v="4.6519060674581622E-4"/>
    <n v="1.4245175259234517E-5"/>
    <n v="3.0309327545624064E-5"/>
    <n v="4.8290825480882875E-5"/>
    <n v="6.7973516540854504E-5"/>
    <n v="8.911453518637425E-5"/>
    <n v="1.1137592581356132E-4"/>
    <n v="1.3442365325440594E-4"/>
    <n v="1.5816310766121071E-4"/>
    <n v="1.8250609842164763E-4"/>
    <n v="2.0731832088995706E-4"/>
    <n v="2.3248064865318823E-4"/>
    <n v="2.5789319348868518E-4"/>
    <n v="2.8349327106831531E-4"/>
    <n v="3.0925776135217728E-4"/>
    <n v="3.3515684600522706E-4"/>
    <n v="3.6115691998839629E-4"/>
    <n v="3.8716033244265251E-4"/>
    <n v="4.1316708397934364E-4"/>
    <n v="4.3917717520989641E-4"/>
    <n v="4.6519060674581622E-4"/>
  </r>
  <r>
    <x v="0"/>
    <s v="Under $25"/>
    <n v="20.980850615766499"/>
    <s v="Lighting"/>
    <s v="Rural"/>
    <s v="SC-New (2)"/>
    <s v="M_Input"/>
    <x v="4"/>
    <s v="Manufactured"/>
    <s v="2017 - LEDReflectors and Outdoor250 to 664 lumensANY"/>
    <n v="2.2828410106203563E-5"/>
    <n v="2.4725887909269456E-5"/>
    <n v="2.6725979584547304E-5"/>
    <n v="2.8500590338108941E-5"/>
    <n v="3.0021854313335809E-5"/>
    <n v="3.119057768622838E-5"/>
    <n v="3.201085008515054E-5"/>
    <n v="3.2732429601602384E-5"/>
    <n v="3.3362012503015614E-5"/>
    <n v="3.385149463329595E-5"/>
    <n v="3.4216709265439429E-5"/>
    <n v="3.447772484369274E-5"/>
    <n v="3.467335085437266E-5"/>
    <n v="3.4844859043956521E-5"/>
    <n v="3.4985262041981732E-5"/>
    <n v="3.5090609723336393E-5"/>
    <n v="3.5094092271323015E-5"/>
    <n v="3.5097575457041305E-5"/>
    <n v="3.5101059280573358E-5"/>
    <n v="3.5104543742001302E-5"/>
    <n v="6.4463587328447648E-4"/>
    <n v="68.631136502790909"/>
    <n v="20.980850615766499"/>
    <s v="R-All-Lgt-Lighting-All-All-R"/>
    <s v="R-All-HVAC-ER-All-All-E"/>
    <n v="6.4463587328447648E-4"/>
    <n v="2.2828410106203563E-5"/>
    <n v="4.7554298015473016E-5"/>
    <n v="7.4280277600020323E-5"/>
    <n v="1.0278086793812926E-4"/>
    <n v="1.3280272225146508E-4"/>
    <n v="1.6399329993769347E-4"/>
    <n v="1.96004150022844E-4"/>
    <n v="2.2873657962444639E-4"/>
    <n v="2.6209859212746202E-4"/>
    <n v="2.9595008676075799E-4"/>
    <n v="3.3016679602619744E-4"/>
    <n v="3.646445208698902E-4"/>
    <n v="3.9931787172426287E-4"/>
    <n v="4.3416273076821941E-4"/>
    <n v="4.6914799281020113E-4"/>
    <n v="5.0423860253353756E-4"/>
    <n v="5.3933269480486057E-4"/>
    <n v="5.7443027026190185E-4"/>
    <n v="6.0953132954247519E-4"/>
    <n v="6.4463587328447648E-4"/>
    <n v="1.4859947900198121E-5"/>
    <n v="1.6757425703264014E-5"/>
    <n v="1.8757517378541861E-5"/>
    <n v="2.0532128132103498E-5"/>
    <n v="2.2053392107330366E-5"/>
    <n v="2.3222115480222938E-5"/>
    <n v="2.4042387879145098E-5"/>
    <n v="2.4763967395596941E-5"/>
    <n v="2.5393550297010172E-5"/>
    <n v="2.5883032427290507E-5"/>
    <n v="2.6248247059433987E-5"/>
    <n v="2.6509262637687297E-5"/>
    <n v="2.6704888648367217E-5"/>
    <n v="2.6876396837951078E-5"/>
    <n v="2.701679983597629E-5"/>
    <n v="2.712214751733095E-5"/>
    <n v="2.7125630065317572E-5"/>
    <n v="2.7129113251035862E-5"/>
    <n v="2.7132597074567916E-5"/>
    <n v="2.713608153599586E-5"/>
    <n v="4.8526662916436767E-4"/>
    <n v="4.8526662916436762E-4"/>
    <n v="1.4859947900198121E-5"/>
    <n v="3.1617373603462138E-5"/>
    <n v="5.0374890982003999E-5"/>
    <n v="7.0907019114107504E-5"/>
    <n v="9.2960411221437874E-5"/>
    <n v="1.1618252670166081E-4"/>
    <n v="1.4022491458080591E-4"/>
    <n v="1.6498888197640285E-4"/>
    <n v="1.9038243227341304E-4"/>
    <n v="2.1626546470070355E-4"/>
    <n v="2.4251371176013754E-4"/>
    <n v="2.6902297439782485E-4"/>
    <n v="2.9572786304619204E-4"/>
    <n v="3.2260425988414311E-4"/>
    <n v="3.4962105972011941E-4"/>
    <n v="3.7674320723745037E-4"/>
    <n v="4.0386883730276796E-4"/>
    <n v="4.3099795055380382E-4"/>
    <n v="4.5813054762837175E-4"/>
    <n v="4.8526662916436762E-4"/>
  </r>
  <r>
    <x v="0"/>
    <s v="Under $5"/>
    <n v="-16.136963281502727"/>
    <s v="Lighting"/>
    <s v="Rural"/>
    <s v="SC-New (2)"/>
    <s v="M_Input"/>
    <x v="4"/>
    <s v="Manufactured"/>
    <s v="2017 - LEDReflectors and Outdoor665 to 1439 lumensANY"/>
    <n v="7.3865311772133618E-4"/>
    <n v="8.0004932921925293E-4"/>
    <n v="8.6476579194264675E-4"/>
    <n v="9.2218642525709275E-4"/>
    <n v="9.7140958065647506E-4"/>
    <n v="1.0092256685541733E-3"/>
    <n v="1.0357670160254086E-3"/>
    <n v="1.0591149827489502E-3"/>
    <n v="1.079486238163998E-3"/>
    <n v="1.0953242882042063E-3"/>
    <n v="1.1071414460971654E-3"/>
    <n v="1.1155870614402272E-3"/>
    <n v="1.1219168830100979E-3"/>
    <n v="1.1274663303155164E-3"/>
    <n v="1.1320093147698107E-3"/>
    <n v="1.1354180231693586E-3"/>
    <n v="1.135530707097673E-3"/>
    <n v="1.1356434116609098E-3"/>
    <n v="1.1357561368617263E-3"/>
    <n v="1.1358688827027795E-3"/>
    <n v="2.0858320635618807E-2"/>
    <n v="10.192427119190857"/>
    <n v="-16.136963281502727"/>
    <s v="R-All-Lgt-Lighting-All-All-R"/>
    <s v="R-All-HVAC-ER-All-All-E"/>
    <n v="2.0858320635618807E-2"/>
    <n v="7.3865311772133618E-4"/>
    <n v="1.538702446940589E-3"/>
    <n v="2.4034682388832359E-3"/>
    <n v="3.3256546641403286E-3"/>
    <n v="4.2970642447968041E-3"/>
    <n v="5.3062899133509769E-3"/>
    <n v="6.3420569293763853E-3"/>
    <n v="7.4011719121253351E-3"/>
    <n v="8.4806581502893334E-3"/>
    <n v="9.5759824384935403E-3"/>
    <n v="1.0683123884590705E-2"/>
    <n v="1.1798710946030933E-2"/>
    <n v="1.2920627829041031E-2"/>
    <n v="1.4048094159356548E-2"/>
    <n v="1.5180103474126358E-2"/>
    <n v="1.6315521497295718E-2"/>
    <n v="1.7451052204393393E-2"/>
    <n v="1.8586695616054302E-2"/>
    <n v="1.9722451752916027E-2"/>
    <n v="2.0858320635618807E-2"/>
    <n v="4.8081959254250346E-4"/>
    <n v="5.4221580404042015E-4"/>
    <n v="6.0693226676381408E-4"/>
    <n v="6.6435290007825997E-4"/>
    <n v="7.1357605547764228E-4"/>
    <n v="7.5139214337534049E-4"/>
    <n v="7.7793349084657581E-4"/>
    <n v="8.0128145757011747E-4"/>
    <n v="8.2165271298516524E-4"/>
    <n v="8.3749076302537355E-4"/>
    <n v="8.4930792091833258E-4"/>
    <n v="8.5775353626139439E-4"/>
    <n v="8.6408335783126513E-4"/>
    <n v="8.6963280513668363E-4"/>
    <n v="8.7417578959097793E-4"/>
    <n v="8.7758449799052582E-4"/>
    <n v="8.7769718191884022E-4"/>
    <n v="8.7780988648207699E-4"/>
    <n v="8.7792261168289352E-4"/>
    <n v="8.7803535752394675E-4"/>
    <n v="1.5701650132042153E-2"/>
    <n v="1.5701650132042146E-2"/>
    <n v="4.8081959254250346E-4"/>
    <n v="1.0230353965829237E-3"/>
    <n v="1.6299676633467377E-3"/>
    <n v="2.2943205634249975E-3"/>
    <n v="3.0078966189026396E-3"/>
    <n v="3.7592887622779798E-3"/>
    <n v="4.5372222531245556E-3"/>
    <n v="5.3385037106946729E-3"/>
    <n v="6.1601564236798377E-3"/>
    <n v="6.9976471867052113E-3"/>
    <n v="7.8469551076235447E-3"/>
    <n v="8.7047086438849387E-3"/>
    <n v="9.5687920017162031E-3"/>
    <n v="1.0438424806852887E-2"/>
    <n v="1.1312600596443864E-2"/>
    <n v="1.219018509443439E-2"/>
    <n v="1.306788227635323E-2"/>
    <n v="1.3945692162835307E-2"/>
    <n v="1.48236147745182E-2"/>
    <n v="1.5701650132042146E-2"/>
  </r>
  <r>
    <x v="0"/>
    <s v="Under $15"/>
    <n v="11.572452330799026"/>
    <s v="Lighting"/>
    <s v="Rural"/>
    <s v="SC-New (2)"/>
    <s v="M_Input"/>
    <x v="4"/>
    <s v="Manufactured"/>
    <s v="2017 - LEDReflectors and Outdoor1440 to 2600 lumensANY"/>
    <n v="1.9612506264126179E-4"/>
    <n v="2.1242680907280912E-4"/>
    <n v="2.2961013911100293E-4"/>
    <n v="2.4485630139680969E-4"/>
    <n v="2.5792589279836724E-4"/>
    <n v="2.6796671227079173E-4"/>
    <n v="2.7501389492052826E-4"/>
    <n v="2.8121318024992186E-4"/>
    <n v="2.8662209770861002E-4"/>
    <n v="2.9082737144499348E-4"/>
    <n v="2.9396502940161047E-4"/>
    <n v="2.9620748502585768E-4"/>
    <n v="2.9788816114041693E-4"/>
    <n v="2.9936163451281273E-4"/>
    <n v="3.005678747483179E-4"/>
    <n v="3.0147294525076086E-4"/>
    <n v="3.0150286476503496E-4"/>
    <n v="3.0153278975823469E-4"/>
    <n v="3.0156272023106561E-4"/>
    <n v="3.0159265618423303E-4"/>
    <n v="5.5382416226334415E-3"/>
    <n v="17.489841226833143"/>
    <n v="11.572452330799026"/>
    <s v="R-All-Lgt-Lighting-All-All-R"/>
    <s v="R-All-HVAC-ER-All-All-E"/>
    <n v="5.5382416226334415E-3"/>
    <n v="1.9612506264126179E-4"/>
    <n v="4.0855187171407088E-4"/>
    <n v="6.3816201082507375E-4"/>
    <n v="8.830183122218835E-4"/>
    <n v="1.1409442050202508E-3"/>
    <n v="1.4089109172910426E-3"/>
    <n v="1.6839248122115708E-3"/>
    <n v="1.9651379924614928E-3"/>
    <n v="2.2517600901701029E-3"/>
    <n v="2.5425874616150966E-3"/>
    <n v="2.8365524910167073E-3"/>
    <n v="3.1327599760425651E-3"/>
    <n v="3.4306481371829821E-3"/>
    <n v="3.7300097716957948E-3"/>
    <n v="4.0305776464441122E-3"/>
    <n v="4.3320505916948733E-3"/>
    <n v="4.6335534564599084E-3"/>
    <n v="4.9350862462181431E-3"/>
    <n v="5.2366489664492089E-3"/>
    <n v="5.5382416226334415E-3"/>
    <n v="1.2766584265893574E-4"/>
    <n v="1.4396758909048307E-4"/>
    <n v="1.6115091912867688E-4"/>
    <n v="1.7639708141448365E-4"/>
    <n v="1.8946667281604119E-4"/>
    <n v="1.9950749228846569E-4"/>
    <n v="2.0655467493820221E-4"/>
    <n v="2.1275396026759581E-4"/>
    <n v="2.1816287772628398E-4"/>
    <n v="2.2236815146266744E-4"/>
    <n v="2.2550580941928442E-4"/>
    <n v="2.2774826504353164E-4"/>
    <n v="2.2942894115809089E-4"/>
    <n v="2.3090241453048668E-4"/>
    <n v="2.3210865476599185E-4"/>
    <n v="2.3301372526843481E-4"/>
    <n v="2.3304364478270891E-4"/>
    <n v="2.3307356977590865E-4"/>
    <n v="2.3310350024873956E-4"/>
    <n v="2.3313343620190698E-4"/>
    <n v="4.1690572229869209E-3"/>
    <n v="4.1690572229869209E-3"/>
    <n v="1.2766584265893574E-4"/>
    <n v="2.7163343174941884E-4"/>
    <n v="4.3278435087809575E-4"/>
    <n v="6.0918143229257943E-4"/>
    <n v="7.9864810510862059E-4"/>
    <n v="9.9815559739708636E-4"/>
    <n v="1.2047102723352885E-3"/>
    <n v="1.4174642326028844E-3"/>
    <n v="1.6356271103291685E-3"/>
    <n v="1.8579952617918359E-3"/>
    <n v="2.0835010712111205E-3"/>
    <n v="2.3112493362546522E-3"/>
    <n v="2.5406782774127432E-3"/>
    <n v="2.7715806919432298E-3"/>
    <n v="3.0036893467092216E-3"/>
    <n v="3.2367030719776565E-3"/>
    <n v="3.4697467167603656E-3"/>
    <n v="3.7028202865362742E-3"/>
    <n v="3.9359237867850139E-3"/>
    <n v="4.1690572229869209E-3"/>
  </r>
  <r>
    <x v="0"/>
    <s v="Over $160"/>
    <n v="228.24624831063548"/>
    <s v="Lighting"/>
    <s v="Rural"/>
    <s v="SC-New (2)"/>
    <s v="M_Input"/>
    <x v="4"/>
    <s v="Manufactured"/>
    <s v="2017 - LEDThree-Way250 to 664 lumensANY"/>
    <n v="2.5498294822503947E-7"/>
    <n v="2.7617691145622549E-7"/>
    <n v="2.985170249249297E-7"/>
    <n v="3.1833861914852569E-7"/>
    <n v="3.3533044519454901E-7"/>
    <n v="3.4838455320703285E-7"/>
    <n v="3.5754662247299378E-7"/>
    <n v="3.6560633717181492E-7"/>
    <n v="3.7263849156222507E-7"/>
    <n v="3.7810578412012573E-7"/>
    <n v="3.8218506529676636E-7"/>
    <n v="3.8510049047819881E-7"/>
    <n v="3.8728554395851609E-7"/>
    <n v="3.8920121235685754E-7"/>
    <n v="3.9076944992616468E-7"/>
    <n v="3.9194613556723713E-7"/>
    <n v="3.9198503404281364E-7"/>
    <n v="3.9202393964156243E-7"/>
    <n v="3.9206285236440067E-7"/>
    <n v="3.9210177221224554E-7"/>
    <n v="7.200289233328225E-6"/>
    <n v="169.50805383749872"/>
    <n v="228.24624831063548"/>
    <s v="R-All-Lgt-Lighting-All-All-R"/>
    <s v="R-All-HVAC-ER-All-All-E"/>
    <n v="7.200289233328225E-6"/>
    <n v="2.5498294822503947E-7"/>
    <n v="5.3115985968126496E-7"/>
    <n v="8.2967688460619467E-7"/>
    <n v="1.1480155037547204E-6"/>
    <n v="1.4833459489492695E-6"/>
    <n v="1.8317305021563022E-6"/>
    <n v="2.1892771246292959E-6"/>
    <n v="2.554883461801111E-6"/>
    <n v="2.9275219533633359E-6"/>
    <n v="3.3056277374834617E-6"/>
    <n v="3.687812802780228E-6"/>
    <n v="4.0729132932584266E-6"/>
    <n v="4.4601988372169429E-6"/>
    <n v="4.8494000495738006E-6"/>
    <n v="5.2401694994999653E-6"/>
    <n v="5.6321156350672026E-6"/>
    <n v="6.0241006691100163E-6"/>
    <n v="6.4161246087515789E-6"/>
    <n v="6.8081874611159796E-6"/>
    <n v="7.200289233328225E-6"/>
    <n v="1.6597885303599575E-7"/>
    <n v="1.8717281626718177E-7"/>
    <n v="2.0951292973588598E-7"/>
    <n v="2.2933452395948197E-7"/>
    <n v="2.4632635000550529E-7"/>
    <n v="2.5938045801798913E-7"/>
    <n v="2.6854252728395006E-7"/>
    <n v="2.766022419827712E-7"/>
    <n v="2.8363439637318135E-7"/>
    <n v="2.8910168893108201E-7"/>
    <n v="2.9318097010772264E-7"/>
    <n v="2.9609639528915509E-7"/>
    <n v="2.9828144876947237E-7"/>
    <n v="3.0019711716781382E-7"/>
    <n v="3.0176535473712096E-7"/>
    <n v="3.0294204037819341E-7"/>
    <n v="3.0298093885376992E-7"/>
    <n v="3.0301984445251871E-7"/>
    <n v="3.0305875717535695E-7"/>
    <n v="3.0309767702320182E-7"/>
    <n v="5.4202073295473502E-6"/>
    <n v="5.4202073295473502E-6"/>
    <n v="1.6597885303599575E-7"/>
    <n v="3.5315166930317753E-7"/>
    <n v="5.6266459903906351E-7"/>
    <n v="7.9199912299854553E-7"/>
    <n v="1.0383254730040508E-6"/>
    <n v="1.2977059310220399E-6"/>
    <n v="1.56624845830599E-6"/>
    <n v="1.8428507002887612E-6"/>
    <n v="2.1264850966619427E-6"/>
    <n v="2.4155867855930247E-6"/>
    <n v="2.7087677557007472E-6"/>
    <n v="3.0048641509899024E-6"/>
    <n v="3.3031455997593749E-6"/>
    <n v="3.6033427169271888E-6"/>
    <n v="3.9051080716643096E-6"/>
    <n v="4.2080501120425031E-6"/>
    <n v="4.5110310508962729E-6"/>
    <n v="4.8140508953487917E-6"/>
    <n v="5.1171096525241486E-6"/>
    <n v="5.4202073295473502E-6"/>
  </r>
  <r>
    <x v="0"/>
    <s v="Under $20"/>
    <n v="16.552697547422113"/>
    <s v="Lighting"/>
    <s v="Rural"/>
    <s v="SC-New (2)"/>
    <s v="M_Input"/>
    <x v="4"/>
    <s v="Manufactured"/>
    <s v="2017 - LEDThree-Way665 to 1439 lumensANY"/>
    <n v="1.4693231726195256E-5"/>
    <n v="1.5914520503033148E-5"/>
    <n v="1.7201855465116443E-5"/>
    <n v="1.8344062342624446E-5"/>
    <n v="1.9323205611942505E-5"/>
    <n v="2.0075440360741961E-5"/>
    <n v="2.0603398829154536E-5"/>
    <n v="2.1067834810231539E-5"/>
    <n v="2.1473058276004179E-5"/>
    <n v="2.1788107564701089E-5"/>
    <n v="2.2023173572141651E-5"/>
    <n v="2.2191173111206388E-5"/>
    <n v="2.2317085441203039E-5"/>
    <n v="2.2427474625590919E-5"/>
    <n v="2.2517843327372583E-5"/>
    <n v="2.2585649096007373E-5"/>
    <n v="2.2587890596152461E-5"/>
    <n v="2.2590132506765857E-5"/>
    <n v="2.2592374827900421E-5"/>
    <n v="2.2594617559609005E-5"/>
    <n v="4.1491213015369482E-4"/>
    <n v="17.699535955245178"/>
    <n v="16.552697547422113"/>
    <s v="R-All-Lgt-Lighting-All-All-R"/>
    <s v="R-All-HVAC-ER-All-All-E"/>
    <n v="4.1491213015369482E-4"/>
    <n v="1.4693231726195256E-5"/>
    <n v="3.0607752229228404E-5"/>
    <n v="4.7809607694344846E-5"/>
    <n v="6.6153670036969296E-5"/>
    <n v="8.5476875648911798E-5"/>
    <n v="1.0555231600965376E-4"/>
    <n v="1.2615571483880829E-4"/>
    <n v="1.4722354964903983E-4"/>
    <n v="1.6869660792504402E-4"/>
    <n v="1.904847154897451E-4"/>
    <n v="2.1250788906188676E-4"/>
    <n v="2.3469906217309314E-4"/>
    <n v="2.5701614761429616E-4"/>
    <n v="2.794436222398871E-4"/>
    <n v="3.0196146556725966E-4"/>
    <n v="3.2454711466326706E-4"/>
    <n v="3.4713500525941952E-4"/>
    <n v="3.697251377661854E-4"/>
    <n v="3.9231751259408582E-4"/>
    <n v="4.1491213015369482E-4"/>
    <n v="9.5644268225874414E-6"/>
    <n v="1.0785715599425334E-5"/>
    <n v="1.2073050561508628E-5"/>
    <n v="1.3215257439016632E-5"/>
    <n v="1.4194400708334691E-5"/>
    <n v="1.4946635457134147E-5"/>
    <n v="1.5474593925546722E-5"/>
    <n v="1.5939029906623725E-5"/>
    <n v="1.6344253372396365E-5"/>
    <n v="1.6659302661093275E-5"/>
    <n v="1.6894368668533836E-5"/>
    <n v="1.7062368207598573E-5"/>
    <n v="1.7188280537595225E-5"/>
    <n v="1.7298669721983104E-5"/>
    <n v="1.7389038423764769E-5"/>
    <n v="1.7456844192399559E-5"/>
    <n v="1.7459085692544647E-5"/>
    <n v="1.7461327603158042E-5"/>
    <n v="1.7463569924292606E-5"/>
    <n v="1.7465812656001191E-5"/>
    <n v="3.1233603208153852E-4"/>
    <n v="3.1233603208153852E-4"/>
    <n v="9.5644268225874414E-6"/>
    <n v="2.0350142422012775E-5"/>
    <n v="3.24231929835214E-5"/>
    <n v="4.5638450422538032E-5"/>
    <n v="5.9832851130872723E-5"/>
    <n v="7.4779486588006863E-5"/>
    <n v="9.0254080513553581E-5"/>
    <n v="1.0619311042017731E-4"/>
    <n v="1.2253736379257368E-4"/>
    <n v="1.3919666645366695E-4"/>
    <n v="1.560910351222008E-4"/>
    <n v="1.7315340332979936E-4"/>
    <n v="1.9034168386739458E-4"/>
    <n v="2.0764035358937768E-4"/>
    <n v="2.2502939201314245E-4"/>
    <n v="2.4248623620554201E-4"/>
    <n v="2.5994532189808667E-4"/>
    <n v="2.7740664950124473E-4"/>
    <n v="2.9487021942553734E-4"/>
    <n v="3.1233603208153852E-4"/>
  </r>
  <r>
    <x v="0"/>
    <s v="Under $35"/>
    <n v="34.005141879934243"/>
    <s v="Lighting"/>
    <s v="Rural"/>
    <s v="SC-New (2)"/>
    <s v="M_Input"/>
    <x v="4"/>
    <s v="Manufactured"/>
    <s v="2017 - LEDThree-Way1440 to 2600 lumensANY"/>
    <n v="9.9494775085760907E-5"/>
    <n v="1.0776469517077647E-4"/>
    <n v="1.1648184500542898E-4"/>
    <n v="1.2421626439639683E-4"/>
    <n v="1.3084650348694731E-4"/>
    <n v="1.3594023838054897E-4"/>
    <n v="1.3951529321179368E-4"/>
    <n v="1.4266020743761433E-4"/>
    <n v="1.4540416590351417E-4"/>
    <n v="1.4753751265145551E-4"/>
    <n v="1.4912925502484441E-4"/>
    <n v="1.5026685883217823E-4"/>
    <n v="1.5111947037380432E-4"/>
    <n v="1.5186696740354162E-4"/>
    <n v="1.5247889633967409E-4"/>
    <n v="1.5293804105511529E-4"/>
    <n v="1.5295321930568307E-4"/>
    <n v="1.5296840033572455E-4"/>
    <n v="1.5298358414559776E-4"/>
    <n v="1.5299877073566057E-4"/>
    <n v="2.809564964282061E-3"/>
    <n v="27.246105431627203"/>
    <n v="34.005141879934243"/>
    <s v="R-All-Lgt-Lighting-All-All-R"/>
    <s v="R-All-HVAC-ER-All-All-E"/>
    <n v="2.809564964282061E-3"/>
    <n v="9.9494775085760907E-5"/>
    <n v="2.0725947025653738E-4"/>
    <n v="3.2374131526196638E-4"/>
    <n v="4.4795757965836321E-4"/>
    <n v="5.7880408314531055E-4"/>
    <n v="7.1474432152585955E-4"/>
    <n v="8.5425961473765326E-4"/>
    <n v="9.9691982217526751E-4"/>
    <n v="1.1423239880787818E-3"/>
    <n v="1.2898615007302372E-3"/>
    <n v="1.4389907557550816E-3"/>
    <n v="1.5892576145872597E-3"/>
    <n v="1.740377084961064E-3"/>
    <n v="1.8922440523646057E-3"/>
    <n v="2.0447229487042798E-3"/>
    <n v="2.1976609897593948E-3"/>
    <n v="2.3506142090650778E-3"/>
    <n v="2.5035826094008022E-3"/>
    <n v="2.6565661935464002E-3"/>
    <n v="2.809564964282061E-3"/>
    <n v="6.4765227505465307E-5"/>
    <n v="7.3035147590480874E-5"/>
    <n v="8.1752297425133377E-5"/>
    <n v="8.9486716816101231E-5"/>
    <n v="9.6116955906651712E-5"/>
    <n v="1.0121069080025337E-4"/>
    <n v="1.0478574563149808E-4"/>
    <n v="1.0793065985731873E-4"/>
    <n v="1.1067461832321857E-4"/>
    <n v="1.1280796507115991E-4"/>
    <n v="1.1439970744454881E-4"/>
    <n v="1.1553731125188263E-4"/>
    <n v="1.1638992279350872E-4"/>
    <n v="1.1713741982324602E-4"/>
    <n v="1.1774934875937849E-4"/>
    <n v="1.1820849347481969E-4"/>
    <n v="1.1822367172538747E-4"/>
    <n v="1.1823885275542895E-4"/>
    <n v="1.1825403656530216E-4"/>
    <n v="1.1826922315536497E-4"/>
    <n v="2.1149740126761487E-3"/>
    <n v="2.1149740126761491E-3"/>
    <n v="6.4765227505465307E-5"/>
    <n v="1.3780037509594618E-4"/>
    <n v="2.1955267252107954E-4"/>
    <n v="3.0903938933718076E-4"/>
    <n v="4.0515634524383249E-4"/>
    <n v="5.0636703604408587E-4"/>
    <n v="6.1115278167558397E-4"/>
    <n v="7.1908344153290271E-4"/>
    <n v="8.2975805985612125E-4"/>
    <n v="9.425660249272812E-4"/>
    <n v="1.0569657323718301E-3"/>
    <n v="1.1725030436237126E-3"/>
    <n v="1.2888929664172212E-3"/>
    <n v="1.4060303862404673E-3"/>
    <n v="1.5237797349998458E-3"/>
    <n v="1.6419882284746654E-3"/>
    <n v="1.760211900200053E-3"/>
    <n v="1.8784507529554819E-3"/>
    <n v="1.996704789520784E-3"/>
    <n v="2.1149740126761491E-3"/>
  </r>
  <r>
    <x v="0"/>
    <s v="Under $5"/>
    <n v="-47.248061972308925"/>
    <s v="Lighting"/>
    <s v="Rural"/>
    <s v="SC-NR (2)"/>
    <s v="M_Input"/>
    <x v="4"/>
    <s v="Single Family"/>
    <s v="2017 - LEDDecorative and Mini-Base250 to 664 lumensANY"/>
    <n v="3.2821993275946801E-2"/>
    <n v="3.5988181452414801E-2"/>
    <n v="3.8676418460432599E-2"/>
    <n v="4.093660774496273E-2"/>
    <n v="4.2820173417402782E-2"/>
    <n v="4.4376901176900144E-2"/>
    <n v="4.56531123774538E-2"/>
    <n v="4.6619403192922286E-2"/>
    <n v="5.1121828794927715E-2"/>
    <n v="5.1113859213656278E-2"/>
    <n v="5.1095399231626711E-2"/>
    <n v="5.10777507628766E-2"/>
    <n v="5.1003491356763117E-2"/>
    <n v="5.0958417557018687E-2"/>
    <n v="5.0863323954408922E-2"/>
    <n v="5.0732357759671463E-2"/>
    <n v="5.0465554470074149E-2"/>
    <n v="5.0269936514157058E-2"/>
    <n v="5.0107056221501571E-2"/>
    <n v="4.9938040315021304E-2"/>
    <n v="0.41979999570966647"/>
    <n v="-1.9724637909239984"/>
    <n v="-47.248061972308925"/>
    <s v="R-All-Lgt-Lighting-All-All-R"/>
    <s v="R-All-HVAC-ER-All-All-E"/>
    <n v="0.41979999570966647"/>
    <n v="3.2821993275946801E-2"/>
    <n v="6.8810174728361595E-2"/>
    <n v="0.10748659318879419"/>
    <n v="0.14842320093375694"/>
    <n v="0.19124337435115973"/>
    <n v="0.23562027552805986"/>
    <n v="0.28127338790551365"/>
    <n v="0.32789279109843594"/>
    <n v="0.37901461989336366"/>
    <n v="0.41979999570966647"/>
    <n v="0.41979999570966647"/>
    <n v="0.41979999570966647"/>
    <n v="0.41979999570966647"/>
    <n v="0.41979999570966647"/>
    <n v="0.41979999570966647"/>
    <n v="0.41979999570966647"/>
    <n v="0.41979999570966647"/>
    <n v="0.41979999570966647"/>
    <n v="0.41979999570966647"/>
    <n v="0.41979999570966647"/>
    <n v="2.7632768570145308E-2"/>
    <n v="3.0798956746613308E-2"/>
    <n v="3.3487193754631106E-2"/>
    <n v="3.5747383039161237E-2"/>
    <n v="3.7630948711601289E-2"/>
    <n v="3.9187676471098651E-2"/>
    <n v="4.0463887671652307E-2"/>
    <n v="4.1430178487120793E-2"/>
    <n v="4.5932604089126222E-2"/>
    <n v="4.5924634507854785E-2"/>
    <n v="4.5906174525825218E-2"/>
    <n v="4.5888526057075107E-2"/>
    <n v="4.5814266650961624E-2"/>
    <n v="4.5769192851217194E-2"/>
    <n v="4.5674099248607429E-2"/>
    <n v="4.5543133053869971E-2"/>
    <n v="4.5276329764272656E-2"/>
    <n v="4.5080711808355566E-2"/>
    <n v="4.4917831515700078E-2"/>
    <n v="4.4748815609219811E-2"/>
    <n v="0.31601550159363667"/>
    <n v="0.31601550159363667"/>
    <n v="2.7632768570145308E-2"/>
    <n v="5.8431725316758616E-2"/>
    <n v="9.1918919071389715E-2"/>
    <n v="0.12766630211055097"/>
    <n v="0.16529725082215224"/>
    <n v="0.20448492729325091"/>
    <n v="0.24494881496490323"/>
    <n v="0.286378993452024"/>
    <n v="0.31601550159363667"/>
    <n v="0.31601550159363667"/>
    <n v="0.31601550159363667"/>
    <n v="0.31601550159363667"/>
    <n v="0.31601550159363667"/>
    <n v="0.31601550159363667"/>
    <n v="0.31601550159363667"/>
    <n v="0.31601550159363667"/>
    <n v="0.31601550159363667"/>
    <n v="0.31601550159363667"/>
    <n v="0.31601550159363667"/>
    <n v="0.31601550159363667"/>
  </r>
  <r>
    <x v="0"/>
    <s v="Under $20"/>
    <n v="19.994264814626433"/>
    <s v="Lighting"/>
    <s v="Rural"/>
    <s v="SC-NR (2)"/>
    <s v="M_Input"/>
    <x v="4"/>
    <s v="Single Family"/>
    <s v="2017 - LEDDecorative and Mini-Base665 to 1439 lumensANY"/>
    <n v="2.9114813311216219E-2"/>
    <n v="3.1923386723898044E-2"/>
    <n v="3.4307992618083566E-2"/>
    <n v="3.6312897942201425E-2"/>
    <n v="3.7983718554814735E-2"/>
    <n v="3.9364616957696587E-2"/>
    <n v="4.0496682598482416E-2"/>
    <n v="4.1353832755701078E-2"/>
    <n v="4.5347718189407929E-2"/>
    <n v="4.5340648756758445E-2"/>
    <n v="4.5324273793604909E-2"/>
    <n v="4.5308618684892638E-2"/>
    <n v="4.5242746733502641E-2"/>
    <n v="4.5202763931308003E-2"/>
    <n v="4.5118410965179545E-2"/>
    <n v="4.5002237146063689E-2"/>
    <n v="4.4765568766354499E-2"/>
    <n v="4.4592045476072741E-2"/>
    <n v="4.4447562193998105E-2"/>
    <n v="4.4297636303683413E-2"/>
    <n v="0.37238440701568665"/>
    <n v="22.656824288434802"/>
    <n v="19.994264814626433"/>
    <s v="R-All-Lgt-Lighting-All-All-R"/>
    <s v="R-All-HVAC-ER-All-All-E"/>
    <n v="0.37238440701568665"/>
    <n v="2.9114813311216219E-2"/>
    <n v="6.103820003511426E-2"/>
    <n v="9.5346192653197825E-2"/>
    <n v="0.13165909059539926"/>
    <n v="0.16964280915021401"/>
    <n v="0.20900742610791059"/>
    <n v="0.249504108706393"/>
    <n v="0.29085794146209409"/>
    <n v="0.33620565965150201"/>
    <n v="0.37238440701568665"/>
    <n v="0.37238440701568665"/>
    <n v="0.37238440701568665"/>
    <n v="0.37238440701568665"/>
    <n v="0.37238440701568665"/>
    <n v="0.37238440701568665"/>
    <n v="0.37238440701568665"/>
    <n v="0.37238440701568665"/>
    <n v="0.37238440701568665"/>
    <n v="0.37238440701568665"/>
    <n v="0.37238440701568665"/>
    <n v="2.4511701389610875E-2"/>
    <n v="2.7320274802292696E-2"/>
    <n v="2.9704880696478218E-2"/>
    <n v="3.1709786020596077E-2"/>
    <n v="3.3380606633209388E-2"/>
    <n v="3.4761505036091239E-2"/>
    <n v="3.5893570676877068E-2"/>
    <n v="3.6750720834095731E-2"/>
    <n v="4.0744606267802581E-2"/>
    <n v="4.0737536835153097E-2"/>
    <n v="4.0721161871999562E-2"/>
    <n v="4.070550676328729E-2"/>
    <n v="4.0639634811897293E-2"/>
    <n v="4.0599652009702655E-2"/>
    <n v="4.0515299043574197E-2"/>
    <n v="4.0399125224458342E-2"/>
    <n v="4.0162456844749152E-2"/>
    <n v="3.9988933554467393E-2"/>
    <n v="3.9844450272392758E-2"/>
    <n v="3.9694524382078065E-2"/>
    <n v="0.28032216858357972"/>
    <n v="0.28032216858357972"/>
    <n v="2.4511701389610875E-2"/>
    <n v="5.1831976191903571E-2"/>
    <n v="8.153685688838179E-2"/>
    <n v="0.11324664290897787"/>
    <n v="0.14662724954218725"/>
    <n v="0.18138875457827849"/>
    <n v="0.21728232525515556"/>
    <n v="0.25403304608925131"/>
    <n v="0.28032216858357972"/>
    <n v="0.28032216858357972"/>
    <n v="0.28032216858357972"/>
    <n v="0.28032216858357972"/>
    <n v="0.28032216858357972"/>
    <n v="0.28032216858357972"/>
    <n v="0.28032216858357972"/>
    <n v="0.28032216858357972"/>
    <n v="0.28032216858357972"/>
    <n v="0.28032216858357972"/>
    <n v="0.28032216858357972"/>
    <n v="0.28032216858357972"/>
  </r>
  <r>
    <x v="0"/>
    <s v="Under $85"/>
    <n v="74.287370578875169"/>
    <s v="Lighting"/>
    <s v="Rural"/>
    <s v="SC-NR (2)"/>
    <s v="M_Input"/>
    <x v="4"/>
    <s v="Single Family"/>
    <s v="2017 - LEDDecorative and Mini-Base1440 to 2600 lumensANY"/>
    <n v="1.1530876835110584E-3"/>
    <n v="1.2643207996496536E-3"/>
    <n v="1.3587627477130448E-3"/>
    <n v="1.4381667133553534E-3"/>
    <n v="1.504339305608198E-3"/>
    <n v="1.5590295735320432E-3"/>
    <n v="1.6038648583529601E-3"/>
    <n v="1.6378121579163627E-3"/>
    <n v="1.795989373539705E-3"/>
    <n v="1.7957093897517137E-3"/>
    <n v="1.7950608618656353E-3"/>
    <n v="1.794440843703499E-3"/>
    <n v="1.7918319952446506E-3"/>
    <n v="1.7902484825403069E-3"/>
    <n v="1.7869076963477027E-3"/>
    <n v="1.7823066501882442E-3"/>
    <n v="1.7729334355705824E-3"/>
    <n v="1.7660610724649908E-3"/>
    <n v="1.7603388343983169E-3"/>
    <n v="1.7544010426730752E-3"/>
    <n v="1.4748226913615069E-2"/>
    <n v="51.305668741660313"/>
    <n v="74.287370578875169"/>
    <s v="R-All-Lgt-Lighting-All-All-R"/>
    <s v="R-All-HVAC-ER-All-All-E"/>
    <n v="1.4748226913615069E-2"/>
    <n v="1.1530876835110584E-3"/>
    <n v="2.4174084831607122E-3"/>
    <n v="3.7761712308737568E-3"/>
    <n v="5.2143379442291101E-3"/>
    <n v="6.7186772498373081E-3"/>
    <n v="8.2777068233693511E-3"/>
    <n v="9.881571681722311E-3"/>
    <n v="1.1519383839638674E-2"/>
    <n v="1.331537321317838E-2"/>
    <n v="1.4748226913615069E-2"/>
    <n v="1.4748226913615069E-2"/>
    <n v="1.4748226913615069E-2"/>
    <n v="1.4748226913615069E-2"/>
    <n v="1.4748226913615069E-2"/>
    <n v="1.4748226913615069E-2"/>
    <n v="1.4748226913615069E-2"/>
    <n v="1.4748226913615069E-2"/>
    <n v="1.4748226913615069E-2"/>
    <n v="1.4748226913615069E-2"/>
    <n v="1.4748226913615069E-2"/>
    <n v="9.7078214694829197E-4"/>
    <n v="1.0820152630868871E-3"/>
    <n v="1.1764572111502784E-3"/>
    <n v="1.2558611767925869E-3"/>
    <n v="1.3220337690454315E-3"/>
    <n v="1.3767240369692768E-3"/>
    <n v="1.4215593217901936E-3"/>
    <n v="1.4555066213535963E-3"/>
    <n v="1.6136838369769386E-3"/>
    <n v="1.6134038531889472E-3"/>
    <n v="1.6127553253028688E-3"/>
    <n v="1.6121353071407326E-3"/>
    <n v="1.6095264586818842E-3"/>
    <n v="1.6079429459775404E-3"/>
    <n v="1.6046021597849363E-3"/>
    <n v="1.6000011136254777E-3"/>
    <n v="1.5906278990078159E-3"/>
    <n v="1.5837555359022243E-3"/>
    <n v="1.5780332978355504E-3"/>
    <n v="1.5720955061103087E-3"/>
    <n v="1.1102116182359741E-2"/>
    <n v="1.1102116182359741E-2"/>
    <n v="9.7078214694829197E-4"/>
    <n v="2.0527974100351789E-3"/>
    <n v="3.2292546211854572E-3"/>
    <n v="4.4851157979780443E-3"/>
    <n v="5.8071495670234761E-3"/>
    <n v="7.1838736039927529E-3"/>
    <n v="8.6054329257829465E-3"/>
    <n v="1.0060939547136542E-2"/>
    <n v="1.1102116182359741E-2"/>
    <n v="1.1102116182359741E-2"/>
    <n v="1.1102116182359741E-2"/>
    <n v="1.1102116182359741E-2"/>
    <n v="1.1102116182359741E-2"/>
    <n v="1.1102116182359741E-2"/>
    <n v="1.1102116182359741E-2"/>
    <n v="1.1102116182359741E-2"/>
    <n v="1.1102116182359741E-2"/>
    <n v="1.1102116182359741E-2"/>
    <n v="1.1102116182359741E-2"/>
    <n v="1.1102116182359741E-2"/>
  </r>
  <r>
    <x v="0"/>
    <s v="Under $5"/>
    <n v="-28.246767018857415"/>
    <s v="Lighting"/>
    <s v="Rural"/>
    <s v="SC-NR (2)"/>
    <s v="M_Input"/>
    <x v="4"/>
    <s v="Single Family"/>
    <s v="2017 - LEDGeneral Purpose and Dimmable250 to 664 lumensANY"/>
    <n v="3.0796973559218316E-2"/>
    <n v="3.3767817308237455E-2"/>
    <n v="3.629019805948535E-2"/>
    <n v="3.8410940363259864E-2"/>
    <n v="4.0178295615681349E-2"/>
    <n v="4.1638977885800392E-2"/>
    <n v="4.2836450637348131E-2"/>
    <n v="4.3743124173117411E-2"/>
    <n v="4.7967763458475032E-2"/>
    <n v="4.796028557675009E-2"/>
    <n v="4.7942964520905351E-2"/>
    <n v="4.7926404910375656E-2"/>
    <n v="4.7856727089550681E-2"/>
    <n v="4.7814434209673705E-2"/>
    <n v="4.7725207600533837E-2"/>
    <n v="4.7602321631891688E-2"/>
    <n v="4.735197931458756E-2"/>
    <n v="4.7168430406834237E-2"/>
    <n v="4.7015599345537763E-2"/>
    <n v="4.6857011219606517E-2"/>
    <n v="0.39389958005704384"/>
    <n v="-3.21112930794061"/>
    <n v="-28.246767018857415"/>
    <s v="R-All-Lgt-Lighting-All-All-R"/>
    <s v="R-All-HVAC-ER-All-All-E"/>
    <n v="0.39389958005704384"/>
    <n v="3.0796973559218316E-2"/>
    <n v="6.4564790867455771E-2"/>
    <n v="0.10085498892694111"/>
    <n v="0.13926592929020098"/>
    <n v="0.17944422490588233"/>
    <n v="0.22108320279168273"/>
    <n v="0.26391965342903084"/>
    <n v="0.30766277760214827"/>
    <n v="0.35563054106062331"/>
    <n v="0.39389958005704384"/>
    <n v="0.39389958005704384"/>
    <n v="0.39389958005704384"/>
    <n v="0.39389958005704384"/>
    <n v="0.39389958005704384"/>
    <n v="0.39389958005704384"/>
    <n v="0.39389958005704384"/>
    <n v="0.39389958005704384"/>
    <n v="0.39389958005704384"/>
    <n v="0.39389958005704384"/>
    <n v="0.39389958005704384"/>
    <n v="2.5927908639430904E-2"/>
    <n v="2.8898752388450043E-2"/>
    <n v="3.1421133139697938E-2"/>
    <n v="3.3541875443472452E-2"/>
    <n v="3.5309230695893937E-2"/>
    <n v="3.676991296601298E-2"/>
    <n v="3.7967385717560719E-2"/>
    <n v="3.8874059253329998E-2"/>
    <n v="4.309869853868762E-2"/>
    <n v="4.3091220656962678E-2"/>
    <n v="4.3073899601117939E-2"/>
    <n v="4.3057339990588243E-2"/>
    <n v="4.2987662169763269E-2"/>
    <n v="4.2945369289886293E-2"/>
    <n v="4.2856142680746424E-2"/>
    <n v="4.2733256712104276E-2"/>
    <n v="4.2482914394800148E-2"/>
    <n v="4.2299365487046825E-2"/>
    <n v="4.2146534425750351E-2"/>
    <n v="4.1987946299819105E-2"/>
    <n v="0.29651828166129557"/>
    <n v="0.29651828166129557"/>
    <n v="2.5927908639430904E-2"/>
    <n v="5.4826661027880946E-2"/>
    <n v="8.6247794167578884E-2"/>
    <n v="0.11978966961105134"/>
    <n v="0.15509890030694529"/>
    <n v="0.19186881327295827"/>
    <n v="0.22983619899051899"/>
    <n v="0.26871025824384898"/>
    <n v="0.29651828166129557"/>
    <n v="0.29651828166129557"/>
    <n v="0.29651828166129557"/>
    <n v="0.29651828166129557"/>
    <n v="0.29651828166129557"/>
    <n v="0.29651828166129557"/>
    <n v="0.29651828166129557"/>
    <n v="0.29651828166129557"/>
    <n v="0.29651828166129557"/>
    <n v="0.29651828166129557"/>
    <n v="0.29651828166129557"/>
    <n v="0.29651828166129557"/>
  </r>
  <r>
    <x v="0"/>
    <s v="Under $5"/>
    <n v="-17.148284682861011"/>
    <s v="Lighting"/>
    <s v="Rural"/>
    <s v="SC-NR (2)"/>
    <s v="M_Input"/>
    <x v="4"/>
    <s v="Single Family"/>
    <s v="2017 - LEDGeneral Purpose and Dimmable665 to 1439 lumensANY"/>
    <n v="0.77181171045662267"/>
    <n v="0.84626487031081554"/>
    <n v="0.90947897147241408"/>
    <n v="0.96262749730942732"/>
    <n v="1.0069196897786974"/>
    <n v="1.0435262634462841"/>
    <n v="1.0735364685341346"/>
    <n v="1.0962588717963335"/>
    <n v="1.2021337580615179"/>
    <n v="1.2019463527415233"/>
    <n v="1.2015122648363357"/>
    <n v="1.20109725972868"/>
    <n v="1.1993510440504278"/>
    <n v="1.1982911301632655"/>
    <n v="1.1960549967430107"/>
    <n v="1.1929753165443555"/>
    <n v="1.1867014165539351"/>
    <n v="1.1821014451907383"/>
    <n v="1.1782713025111879"/>
    <n v="1.1742968803979974"/>
    <n v="9.8716293679764071"/>
    <n v="-3.9194405525459688"/>
    <n v="-17.148284682861011"/>
    <s v="R-All-Lgt-Lighting-All-All-R"/>
    <s v="R-All-HVAC-ER-All-All-E"/>
    <n v="9.8716293679764071"/>
    <n v="0.77181171045662267"/>
    <n v="1.6180765807674382"/>
    <n v="2.5275555522398525"/>
    <n v="3.4901830495492798"/>
    <n v="4.4971027393279774"/>
    <n v="5.5406290027742617"/>
    <n v="6.6141654713083966"/>
    <n v="7.7104243431047301"/>
    <n v="8.9125581011662476"/>
    <n v="9.8716293679764071"/>
    <n v="9.8716293679764071"/>
    <n v="9.8716293679764071"/>
    <n v="9.8716293679764071"/>
    <n v="9.8716293679764071"/>
    <n v="9.8716293679764071"/>
    <n v="9.8716293679764071"/>
    <n v="9.8716293679764071"/>
    <n v="9.8716293679764071"/>
    <n v="9.8716293679764071"/>
    <n v="9.8716293679764071"/>
    <n v="0.64978669014612533"/>
    <n v="0.72423985000031821"/>
    <n v="0.78745395116191674"/>
    <n v="0.84060247699892998"/>
    <n v="0.88489466946820006"/>
    <n v="0.92150124313578674"/>
    <n v="0.95151144822363731"/>
    <n v="0.97423385148583619"/>
    <n v="1.0801087377510206"/>
    <n v="1.0799213324310259"/>
    <n v="1.0794872445258383"/>
    <n v="1.0790722394181826"/>
    <n v="1.0773260237399305"/>
    <n v="1.0762661098527682"/>
    <n v="1.0740299764325134"/>
    <n v="1.0709502962338582"/>
    <n v="1.0646763962434378"/>
    <n v="1.060076424880241"/>
    <n v="1.0562462822006906"/>
    <n v="1.0522718600875001"/>
    <n v="7.4311289617664613"/>
    <n v="7.4311289617664613"/>
    <n v="0.64978669014612533"/>
    <n v="1.3740265401464435"/>
    <n v="2.1614804913083603"/>
    <n v="3.00208296830729"/>
    <n v="3.8869776377754901"/>
    <n v="4.8084788809112773"/>
    <n v="5.759990329134915"/>
    <n v="6.7342241806207515"/>
    <n v="7.4311289617664613"/>
    <n v="7.4311289617664613"/>
    <n v="7.4311289617664613"/>
    <n v="7.4311289617664613"/>
    <n v="7.4311289617664613"/>
    <n v="7.4311289617664613"/>
    <n v="7.4311289617664613"/>
    <n v="7.4311289617664613"/>
    <n v="7.4311289617664613"/>
    <n v="7.4311289617664613"/>
    <n v="7.4311289617664613"/>
    <n v="7.4311289617664613"/>
  </r>
  <r>
    <x v="0"/>
    <s v="Under $15"/>
    <n v="10.028032874801839"/>
    <s v="Lighting"/>
    <s v="Rural"/>
    <s v="SC-NR (2)"/>
    <s v="M_Input"/>
    <x v="4"/>
    <s v="Single Family"/>
    <s v="2017 - LEDGeneral Purpose and Dimmable1440 to 2600 lumensANY"/>
    <n v="0.14772217672664434"/>
    <n v="0.16197226219286673"/>
    <n v="0.17407122946285666"/>
    <n v="0.18424367932347219"/>
    <n v="0.19272105663572503"/>
    <n v="0.19972743224705239"/>
    <n v="0.20547128500223741"/>
    <n v="0.20982027689349389"/>
    <n v="0.23008437556922637"/>
    <n v="0.23004850681856528"/>
    <n v="0.22996542384719257"/>
    <n v="0.22988599325936257"/>
    <n v="0.22955177342629868"/>
    <n v="0.22934890945775149"/>
    <n v="0.2289209210095122"/>
    <n v="0.22833148053276939"/>
    <n v="0.22713067708473417"/>
    <n v="0.22625025797027212"/>
    <n v="0.225517181487846"/>
    <n v="0.22475649040498641"/>
    <n v="1.8893968027686463"/>
    <n v="11.908241674098283"/>
    <n v="10.028032874801839"/>
    <s v="R-All-Lgt-Lighting-All-All-R"/>
    <s v="R-All-HVAC-ER-All-All-E"/>
    <n v="1.8893968027686463"/>
    <n v="0.14772217672664434"/>
    <n v="0.30969443891951109"/>
    <n v="0.48376566838236779"/>
    <n v="0.66800934770583997"/>
    <n v="0.860730404341565"/>
    <n v="1.0604578365886175"/>
    <n v="1.2659291215908548"/>
    <n v="1.4757493984843486"/>
    <n v="1.7058337740535749"/>
    <n v="1.8893968027686463"/>
    <n v="1.8893968027686463"/>
    <n v="1.8893968027686463"/>
    <n v="1.8893968027686463"/>
    <n v="1.8893968027686463"/>
    <n v="1.8893968027686463"/>
    <n v="1.8893968027686463"/>
    <n v="1.8893968027686463"/>
    <n v="1.8893968027686463"/>
    <n v="1.8893968027686463"/>
    <n v="1.8893968027686463"/>
    <n v="0.12436699647845254"/>
    <n v="0.13861708194467492"/>
    <n v="0.15071604921466486"/>
    <n v="0.16088849907528038"/>
    <n v="0.16936587638753323"/>
    <n v="0.17637225199886059"/>
    <n v="0.1821161047540456"/>
    <n v="0.18646509664530209"/>
    <n v="0.20672919532103456"/>
    <n v="0.20669332657037348"/>
    <n v="0.20661024359900076"/>
    <n v="0.20653081301117077"/>
    <n v="0.20619659317810687"/>
    <n v="0.20599372920955969"/>
    <n v="0.20556574076132039"/>
    <n v="0.20497630028457758"/>
    <n v="0.20377549683654236"/>
    <n v="0.20289507772208032"/>
    <n v="0.20216200123965419"/>
    <n v="0.20140131015679461"/>
    <n v="1.4222931978048101"/>
    <n v="1.4222931978048101"/>
    <n v="0.12436699647845254"/>
    <n v="0.26298407842312743"/>
    <n v="0.41370012763779229"/>
    <n v="0.57458862671307265"/>
    <n v="0.74395450310060585"/>
    <n v="0.92032675509946649"/>
    <n v="1.1024428598535121"/>
    <n v="1.2889079564988142"/>
    <n v="1.4222931978048101"/>
    <n v="1.4222931978048101"/>
    <n v="1.4222931978048101"/>
    <n v="1.4222931978048101"/>
    <n v="1.4222931978048101"/>
    <n v="1.4222931978048101"/>
    <n v="1.4222931978048101"/>
    <n v="1.4222931978048101"/>
    <n v="1.4222931978048101"/>
    <n v="1.4222931978048101"/>
    <n v="1.4222931978048101"/>
    <n v="1.4222931978048101"/>
  </r>
  <r>
    <x v="0"/>
    <s v="Under $5"/>
    <n v="-18.531143649888556"/>
    <s v="Lighting"/>
    <s v="Rural"/>
    <s v="SC-NR (2)"/>
    <s v="M_Input"/>
    <x v="4"/>
    <s v="Single Family"/>
    <s v="2017 - LEDGlobe250 to 664 lumensANY"/>
    <n v="1.5999741916985544E-2"/>
    <n v="1.7543164135684956E-2"/>
    <n v="1.8853599427605335E-2"/>
    <n v="1.9955374232443882E-2"/>
    <n v="2.0873556269389797E-2"/>
    <n v="2.1632414580570372E-2"/>
    <n v="2.2254529443270943E-2"/>
    <n v="2.2725567370013165E-2"/>
    <n v="2.4920365444184571E-2"/>
    <n v="2.4916480511223402E-2"/>
    <n v="2.4907481821052992E-2"/>
    <n v="2.4898878719380957E-2"/>
    <n v="2.4862679475698982E-2"/>
    <n v="2.484070734387062E-2"/>
    <n v="2.4794352051340968E-2"/>
    <n v="2.4730509941020853E-2"/>
    <n v="2.4600451301977504E-2"/>
    <n v="2.4505093388072392E-2"/>
    <n v="2.4425694107719702E-2"/>
    <n v="2.4343303898788325E-2"/>
    <n v="0.20463996600195963"/>
    <n v="-2.9392495876166804"/>
    <n v="-18.531143649888556"/>
    <s v="R-All-Lgt-Lighting-All-All-R"/>
    <s v="R-All-HVAC-ER-All-All-E"/>
    <n v="0.20463996600195963"/>
    <n v="1.5999741916985544E-2"/>
    <n v="3.3542906052670504E-2"/>
    <n v="5.2396505480275843E-2"/>
    <n v="7.2351879712719724E-2"/>
    <n v="9.3225435982109528E-2"/>
    <n v="0.1148578505626799"/>
    <n v="0.13711238000595083"/>
    <n v="0.15983794737596399"/>
    <n v="0.18475831282014857"/>
    <n v="0.20463996600195963"/>
    <n v="0.20463996600195963"/>
    <n v="0.20463996600195963"/>
    <n v="0.20463996600195963"/>
    <n v="0.20463996600195963"/>
    <n v="0.20463996600195963"/>
    <n v="0.20463996600195963"/>
    <n v="0.20463996600195963"/>
    <n v="0.20463996600195963"/>
    <n v="0.20463996600195963"/>
    <n v="0.20463996600195963"/>
    <n v="1.347014978210098E-2"/>
    <n v="1.5013572000800392E-2"/>
    <n v="1.6324007292720773E-2"/>
    <n v="1.7425782097559316E-2"/>
    <n v="1.8343964134505231E-2"/>
    <n v="1.9102822445685806E-2"/>
    <n v="1.9724937308386377E-2"/>
    <n v="2.0195975235128602E-2"/>
    <n v="2.2390773309300005E-2"/>
    <n v="2.2386888376338836E-2"/>
    <n v="2.2377889686168426E-2"/>
    <n v="2.2369286584496391E-2"/>
    <n v="2.233308734081442E-2"/>
    <n v="2.2311115208986057E-2"/>
    <n v="2.2264759916456406E-2"/>
    <n v="2.220091780613629E-2"/>
    <n v="2.2070859167092942E-2"/>
    <n v="2.1975501253187826E-2"/>
    <n v="2.189610197283514E-2"/>
    <n v="2.1813711763903759E-2"/>
    <n v="0.15404812330426834"/>
    <n v="0.15404812330426834"/>
    <n v="1.347014978210098E-2"/>
    <n v="2.8483721782901372E-2"/>
    <n v="4.4807729075622145E-2"/>
    <n v="6.2233511173181461E-2"/>
    <n v="8.0577475307686691E-2"/>
    <n v="9.9680297753372504E-2"/>
    <n v="0.11940523506175887"/>
    <n v="0.13960121029688749"/>
    <n v="0.15404812330426834"/>
    <n v="0.15404812330426834"/>
    <n v="0.15404812330426834"/>
    <n v="0.15404812330426834"/>
    <n v="0.15404812330426834"/>
    <n v="0.15404812330426834"/>
    <n v="0.15404812330426834"/>
    <n v="0.15404812330426834"/>
    <n v="0.15404812330426834"/>
    <n v="0.15404812330426834"/>
    <n v="0.15404812330426834"/>
    <n v="0.15404812330426834"/>
  </r>
  <r>
    <x v="0"/>
    <s v="Under $5"/>
    <n v="-12.500155525017536"/>
    <s v="Lighting"/>
    <s v="Rural"/>
    <s v="SC-NR (2)"/>
    <s v="M_Input"/>
    <x v="4"/>
    <s v="Single Family"/>
    <s v="2017 - LEDGlobe665 to 1439 lumensANY"/>
    <n v="2.2415009243517921E-2"/>
    <n v="2.4577283077577138E-2"/>
    <n v="2.6413151389318108E-2"/>
    <n v="2.7956694564131013E-2"/>
    <n v="2.9243031490823919E-2"/>
    <n v="3.0306162143048699E-2"/>
    <n v="3.1177720601323539E-2"/>
    <n v="3.1837626213348791E-2"/>
    <n v="3.4912452005881105E-2"/>
    <n v="3.4907009367575619E-2"/>
    <n v="3.4894402556516053E-2"/>
    <n v="3.4882349949386389E-2"/>
    <n v="3.4831636232505826E-2"/>
    <n v="3.4800854139857847E-2"/>
    <n v="3.4735912197923456E-2"/>
    <n v="3.4646471911925353E-2"/>
    <n v="3.4464264873119224E-2"/>
    <n v="3.4330672185642418E-2"/>
    <n v="3.4219436916206922E-2"/>
    <n v="3.4104011473449519E-2"/>
    <n v="0.28669254500020958"/>
    <n v="-3.6707692411429833"/>
    <n v="-12.500155525017536"/>
    <s v="R-All-Lgt-Lighting-All-All-R"/>
    <s v="R-All-HVAC-ER-All-All-E"/>
    <n v="0.28669254500020958"/>
    <n v="2.2415009243517921E-2"/>
    <n v="4.6992292321095058E-2"/>
    <n v="7.340544371041316E-2"/>
    <n v="0.10136213827454417"/>
    <n v="0.1306051697653681"/>
    <n v="0.1609113319084168"/>
    <n v="0.19208905250974034"/>
    <n v="0.22392667872308913"/>
    <n v="0.25883913072897025"/>
    <n v="0.28669254500020958"/>
    <n v="0.28669254500020958"/>
    <n v="0.28669254500020958"/>
    <n v="0.28669254500020958"/>
    <n v="0.28669254500020958"/>
    <n v="0.28669254500020958"/>
    <n v="0.28669254500020958"/>
    <n v="0.28669254500020958"/>
    <n v="0.28669254500020958"/>
    <n v="0.28669254500020958"/>
    <n v="0.28669254500020958"/>
    <n v="1.8871150137542383E-2"/>
    <n v="2.10334239716016E-2"/>
    <n v="2.2869292283342571E-2"/>
    <n v="2.4412835458155476E-2"/>
    <n v="2.5699172384848382E-2"/>
    <n v="2.6762303037073162E-2"/>
    <n v="2.7633861495348001E-2"/>
    <n v="2.8293767107373254E-2"/>
    <n v="3.1368592899905567E-2"/>
    <n v="3.1363150261600081E-2"/>
    <n v="3.1350543450540516E-2"/>
    <n v="3.1338490843410852E-2"/>
    <n v="3.1287777126530289E-2"/>
    <n v="3.1256995033882309E-2"/>
    <n v="3.1192053091947919E-2"/>
    <n v="3.1102612805949816E-2"/>
    <n v="3.0920405767143687E-2"/>
    <n v="3.078681307966688E-2"/>
    <n v="3.0675577810231384E-2"/>
    <n v="3.0560152367473982E-2"/>
    <n v="0.21581536288069883"/>
    <n v="0.21581536288069883"/>
    <n v="1.8871150137542383E-2"/>
    <n v="3.9904574109143984E-2"/>
    <n v="6.2773866392486555E-2"/>
    <n v="8.7186701850642034E-2"/>
    <n v="0.11288587423549042"/>
    <n v="0.13964817727256357"/>
    <n v="0.16728203876791156"/>
    <n v="0.19557580587528481"/>
    <n v="0.21581536288069883"/>
    <n v="0.21581536288069883"/>
    <n v="0.21581536288069883"/>
    <n v="0.21581536288069883"/>
    <n v="0.21581536288069883"/>
    <n v="0.21581536288069883"/>
    <n v="0.21581536288069883"/>
    <n v="0.21581536288069883"/>
    <n v="0.21581536288069883"/>
    <n v="0.21581536288069883"/>
    <n v="0.21581536288069883"/>
    <n v="0.21581536288069883"/>
  </r>
  <r>
    <x v="0"/>
    <s v="Under $5"/>
    <n v="-7.683352853414922"/>
    <s v="Lighting"/>
    <s v="Rural"/>
    <s v="SC-NR (2)"/>
    <s v="M_Input"/>
    <x v="4"/>
    <s v="Single Family"/>
    <s v="2017 - LEDGlobe1440 to 2600 lumensANY"/>
    <n v="5.7253808609670697E-3"/>
    <n v="6.2776822716511891E-3"/>
    <n v="6.7466111568060009E-3"/>
    <n v="7.1408725401112894E-3"/>
    <n v="7.4694367062390606E-3"/>
    <n v="7.7409881396035326E-3"/>
    <n v="7.9636070135022247E-3"/>
    <n v="8.1321642030214199E-3"/>
    <n v="8.9175553019995909E-3"/>
    <n v="8.9161651095241452E-3"/>
    <n v="8.9129449995534529E-3"/>
    <n v="8.9098664477922068E-3"/>
    <n v="8.8969128352881025E-3"/>
    <n v="8.8890502820233395E-3"/>
    <n v="8.8724624079169426E-3"/>
    <n v="8.8496170146320375E-3"/>
    <n v="8.8030765612518661E-3"/>
    <n v="8.7689534873893766E-3"/>
    <n v="8.7405410840853438E-3"/>
    <n v="8.7110584006899298E-3"/>
    <n v="7.3228790240218847E-2"/>
    <n v="2.2744114552073573"/>
    <n v="-7.683352853414922"/>
    <s v="R-All-Lgt-Lighting-All-All-R"/>
    <s v="R-All-HVAC-ER-All-All-E"/>
    <n v="7.3228790240218847E-2"/>
    <n v="5.7253808609670697E-3"/>
    <n v="1.2003063132618258E-2"/>
    <n v="1.874967428942426E-2"/>
    <n v="2.5890546829535548E-2"/>
    <n v="3.3359983535774608E-2"/>
    <n v="4.1100971675378142E-2"/>
    <n v="4.9064578688880367E-2"/>
    <n v="5.7196742891901783E-2"/>
    <n v="6.6114298193901369E-2"/>
    <n v="7.3228790240218847E-2"/>
    <n v="7.3228790240218847E-2"/>
    <n v="7.3228790240218847E-2"/>
    <n v="7.3228790240218847E-2"/>
    <n v="7.3228790240218847E-2"/>
    <n v="7.3228790240218847E-2"/>
    <n v="7.3228790240218847E-2"/>
    <n v="7.3228790240218847E-2"/>
    <n v="7.3228790240218847E-2"/>
    <n v="7.3228790240218847E-2"/>
    <n v="7.3228790240218847E-2"/>
    <n v="4.8201863603141758E-3"/>
    <n v="5.3724877709982952E-3"/>
    <n v="5.841416656153107E-3"/>
    <n v="6.2356780394583955E-3"/>
    <n v="6.5642422055861667E-3"/>
    <n v="6.8357936389506387E-3"/>
    <n v="7.0584125128493307E-3"/>
    <n v="7.2269697023685259E-3"/>
    <n v="8.012360801346697E-3"/>
    <n v="8.0109706088712512E-3"/>
    <n v="8.007750498900559E-3"/>
    <n v="8.0046719471393128E-3"/>
    <n v="7.9917183346352085E-3"/>
    <n v="7.9838557813704455E-3"/>
    <n v="7.9672679072640487E-3"/>
    <n v="7.9444225139791436E-3"/>
    <n v="7.8978820605989722E-3"/>
    <n v="7.8637589867364827E-3"/>
    <n v="7.8353465834324499E-3"/>
    <n v="7.8058639000370359E-3"/>
    <n v="5.5124900227160961E-2"/>
    <n v="5.5124900227160961E-2"/>
    <n v="4.8201863603141758E-3"/>
    <n v="1.019267413131247E-2"/>
    <n v="1.6034090787465576E-2"/>
    <n v="2.2269768826923973E-2"/>
    <n v="2.883401103251014E-2"/>
    <n v="3.5669804671460775E-2"/>
    <n v="4.2728217184310108E-2"/>
    <n v="4.9955186886678632E-2"/>
    <n v="5.5124900227160961E-2"/>
    <n v="5.5124900227160961E-2"/>
    <n v="5.5124900227160961E-2"/>
    <n v="5.5124900227160961E-2"/>
    <n v="5.5124900227160961E-2"/>
    <n v="5.5124900227160961E-2"/>
    <n v="5.5124900227160961E-2"/>
    <n v="5.5124900227160961E-2"/>
    <n v="5.5124900227160961E-2"/>
    <n v="5.5124900227160961E-2"/>
    <n v="5.5124900227160961E-2"/>
    <n v="5.5124900227160961E-2"/>
  </r>
  <r>
    <x v="0"/>
    <s v="Under $25"/>
    <n v="20.980850615766499"/>
    <s v="Lighting"/>
    <s v="Rural"/>
    <s v="SC-NR (2)"/>
    <s v="M_Input"/>
    <x v="4"/>
    <s v="Single Family"/>
    <s v="2017 - LEDReflectors and Outdoor250 to 664 lumensANY"/>
    <n v="5.9724685554576971E-3"/>
    <n v="6.5486053904644549E-3"/>
    <n v="7.0377716292428279E-3"/>
    <n v="7.4490479742761184E-3"/>
    <n v="7.7917918367895423E-3"/>
    <n v="8.0750624935969646E-3"/>
    <n v="8.3072888304116573E-3"/>
    <n v="8.4831203669759637E-3"/>
    <n v="9.3024062374344012E-3"/>
    <n v="9.3009560490456729E-3"/>
    <n v="9.2975969702329096E-3"/>
    <n v="9.29438555879376E-3"/>
    <n v="9.2808729130433656E-3"/>
    <n v="9.2726710390930132E-3"/>
    <n v="9.2553672895420002E-3"/>
    <n v="9.2315359678632313E-3"/>
    <n v="9.1829869890058015E-3"/>
    <n v="9.1473912809458078E-3"/>
    <n v="9.1177526962928288E-3"/>
    <n v="9.0869976419504905E-3"/>
    <n v="7.6389092303990574E-2"/>
    <n v="68.631136502790909"/>
    <n v="20.980850615766499"/>
    <s v="R-All-Lgt-Lighting-All-All-R"/>
    <s v="R-All-HVAC-ER-All-All-E"/>
    <n v="7.6389092303990574E-2"/>
    <n v="5.9724685554576971E-3"/>
    <n v="1.2521073945922152E-2"/>
    <n v="1.955884557516498E-2"/>
    <n v="2.7007893549441098E-2"/>
    <n v="3.4799685386230642E-2"/>
    <n v="4.2874747879827604E-2"/>
    <n v="5.1182036710239263E-2"/>
    <n v="5.9665157077215231E-2"/>
    <n v="6.8967563314649635E-2"/>
    <n v="7.6389092303990574E-2"/>
    <n v="7.6389092303990574E-2"/>
    <n v="7.6389092303990574E-2"/>
    <n v="7.6389092303990574E-2"/>
    <n v="7.6389092303990574E-2"/>
    <n v="7.6389092303990574E-2"/>
    <n v="7.6389092303990574E-2"/>
    <n v="7.6389092303990574E-2"/>
    <n v="7.6389092303990574E-2"/>
    <n v="7.6389092303990574E-2"/>
    <n v="7.6389092303990574E-2"/>
    <n v="5.0282089816396725E-3"/>
    <n v="5.6043458166464303E-3"/>
    <n v="6.0935120554248033E-3"/>
    <n v="6.5047884004580938E-3"/>
    <n v="6.8475322629715177E-3"/>
    <n v="7.13080291977894E-3"/>
    <n v="7.3630292565936327E-3"/>
    <n v="7.5388607931579392E-3"/>
    <n v="8.3581466636163757E-3"/>
    <n v="8.3566964752276474E-3"/>
    <n v="8.3533373964148842E-3"/>
    <n v="8.3501259849757346E-3"/>
    <n v="8.3366133392253402E-3"/>
    <n v="8.3284114652749878E-3"/>
    <n v="8.3111077157239747E-3"/>
    <n v="8.2872763940452059E-3"/>
    <n v="8.238727415187776E-3"/>
    <n v="8.2031317071277823E-3"/>
    <n v="8.1734931224748033E-3"/>
    <n v="8.142738068132465E-3"/>
    <n v="5.7503900827630072E-2"/>
    <n v="5.7503900827630072E-2"/>
    <n v="5.0282089816396725E-3"/>
    <n v="1.0632554798286103E-2"/>
    <n v="1.6726066853710905E-2"/>
    <n v="2.3230855254169E-2"/>
    <n v="3.0078387517140516E-2"/>
    <n v="3.7209190436919455E-2"/>
    <n v="4.457221969351309E-2"/>
    <n v="5.2111080486671027E-2"/>
    <n v="5.7503900827630072E-2"/>
    <n v="5.7503900827630072E-2"/>
    <n v="5.7503900827630072E-2"/>
    <n v="5.7503900827630072E-2"/>
    <n v="5.7503900827630072E-2"/>
    <n v="5.7503900827630072E-2"/>
    <n v="5.7503900827630072E-2"/>
    <n v="5.7503900827630072E-2"/>
    <n v="5.7503900827630072E-2"/>
    <n v="5.7503900827630072E-2"/>
    <n v="5.7503900827630072E-2"/>
    <n v="5.7503900827630072E-2"/>
  </r>
  <r>
    <x v="0"/>
    <s v="Under $5"/>
    <n v="-16.136963281502727"/>
    <s v="Lighting"/>
    <s v="Rural"/>
    <s v="SC-NR (2)"/>
    <s v="M_Input"/>
    <x v="4"/>
    <s v="Single Family"/>
    <s v="2017 - LEDReflectors and Outdoor665 to 1439 lumensANY"/>
    <n v="0.19324966120976755"/>
    <n v="0.21189157571156628"/>
    <n v="0.22771940452998565"/>
    <n v="0.24102696966880019"/>
    <n v="0.25211704652687261"/>
    <n v="0.26128276384298615"/>
    <n v="0.26879685294981209"/>
    <n v="0.2744861897048787"/>
    <n v="0.3009956163230168"/>
    <n v="0.30094869294247312"/>
    <n v="0.30084000407512862"/>
    <n v="0.30073609324381018"/>
    <n v="0.30029886796768457"/>
    <n v="0.30003348199746588"/>
    <n v="0.29947358893024556"/>
    <n v="0.29870248485529921"/>
    <n v="0.29713159777081133"/>
    <n v="0.29597983640794401"/>
    <n v="0.29502082818718217"/>
    <n v="0.29402569463780365"/>
    <n v="2.4717026252700887"/>
    <n v="10.192427119190857"/>
    <n v="-16.136963281502727"/>
    <s v="R-All-Lgt-Lighting-All-All-R"/>
    <s v="R-All-HVAC-ER-All-All-E"/>
    <n v="2.4717026252700887"/>
    <n v="0.19324966120976755"/>
    <n v="0.40514123692133386"/>
    <n v="0.63286064145131948"/>
    <n v="0.8738876111201197"/>
    <n v="1.1260046576469924"/>
    <n v="1.3872874214899786"/>
    <n v="1.6560842744397908"/>
    <n v="1.9305704641446695"/>
    <n v="2.2315660804676862"/>
    <n v="2.4717026252700887"/>
    <n v="2.4717026252700887"/>
    <n v="2.4717026252700887"/>
    <n v="2.4717026252700887"/>
    <n v="2.4717026252700887"/>
    <n v="2.4717026252700887"/>
    <n v="2.4717026252700887"/>
    <n v="2.4717026252700887"/>
    <n v="2.4717026252700887"/>
    <n v="2.4717026252700887"/>
    <n v="2.4717026252700887"/>
    <n v="0.16269649193980748"/>
    <n v="0.1813384064416062"/>
    <n v="0.19716623526002558"/>
    <n v="0.21047380039884012"/>
    <n v="0.22156387725691254"/>
    <n v="0.23072959457302608"/>
    <n v="0.23824368367985202"/>
    <n v="0.24393302043491863"/>
    <n v="0.27044244705305676"/>
    <n v="0.27039552367251307"/>
    <n v="0.27028683480516857"/>
    <n v="0.27018292397385013"/>
    <n v="0.26974569869772452"/>
    <n v="0.26948031272750583"/>
    <n v="0.26892041966028551"/>
    <n v="0.26814931558533917"/>
    <n v="0.26657842850085128"/>
    <n v="0.26542666713798396"/>
    <n v="0.26446765891722213"/>
    <n v="0.2634725253678436"/>
    <n v="1.8606392398708875"/>
    <n v="1.8606392398708875"/>
    <n v="0.16269649193980748"/>
    <n v="0.34403489838141366"/>
    <n v="0.54120113364143929"/>
    <n v="0.75167493404027941"/>
    <n v="0.97323881129719192"/>
    <n v="1.203968405870218"/>
    <n v="1.4422120895500701"/>
    <n v="1.6861451099849887"/>
    <n v="1.8606392398708875"/>
    <n v="1.8606392398708875"/>
    <n v="1.8606392398708875"/>
    <n v="1.8606392398708875"/>
    <n v="1.8606392398708875"/>
    <n v="1.8606392398708875"/>
    <n v="1.8606392398708875"/>
    <n v="1.8606392398708875"/>
    <n v="1.8606392398708875"/>
    <n v="1.8606392398708875"/>
    <n v="1.8606392398708875"/>
    <n v="1.8606392398708875"/>
  </r>
  <r>
    <x v="0"/>
    <s v="Under $15"/>
    <n v="11.572452330799026"/>
    <s v="Lighting"/>
    <s v="Rural"/>
    <s v="SC-NR (2)"/>
    <s v="M_Input"/>
    <x v="4"/>
    <s v="Single Family"/>
    <s v="2017 - LEDReflectors and Outdoor1440 to 2600 lumensANY"/>
    <n v="5.1311097186036429E-2"/>
    <n v="5.6260844992824459E-2"/>
    <n v="6.046340481963991E-2"/>
    <n v="6.3996791444344184E-2"/>
    <n v="6.694139692464815E-2"/>
    <n v="6.9375051964676054E-2"/>
    <n v="7.1370171407635255E-2"/>
    <n v="7.28807878264989E-2"/>
    <n v="7.9919494942641722E-2"/>
    <n v="7.9907035980880559E-2"/>
    <n v="7.9878177223765834E-2"/>
    <n v="7.9850587117107519E-2"/>
    <n v="7.9734496312626774E-2"/>
    <n v="7.966403178904391E-2"/>
    <n v="7.9515370583605902E-2"/>
    <n v="7.9310629235639571E-2"/>
    <n v="7.8893531791039376E-2"/>
    <n v="7.8587719408987886E-2"/>
    <n v="7.8333086289790327E-2"/>
    <n v="7.8068861276687551E-2"/>
    <n v="0.65627940989013567"/>
    <n v="17.489841226833143"/>
    <n v="11.572452330799026"/>
    <s v="R-All-Lgt-Lighting-All-All-R"/>
    <s v="R-All-HVAC-ER-All-All-E"/>
    <n v="0.65627940989013567"/>
    <n v="5.1311097186036429E-2"/>
    <n v="0.10757194217886089"/>
    <n v="0.16803534699850081"/>
    <n v="0.23203213844284498"/>
    <n v="0.29897353536749316"/>
    <n v="0.36834858733216924"/>
    <n v="0.43971875873980448"/>
    <n v="0.51259954656630335"/>
    <n v="0.59251904150894508"/>
    <n v="0.65627940989013567"/>
    <n v="0.65627940989013567"/>
    <n v="0.65627940989013567"/>
    <n v="0.65627940989013567"/>
    <n v="0.65627940989013567"/>
    <n v="0.65627940989013567"/>
    <n v="0.65627940989013567"/>
    <n v="0.65627940989013567"/>
    <n v="0.65627940989013567"/>
    <n v="0.65627940989013567"/>
    <n v="0.65627940989013567"/>
    <n v="4.3198707089524821E-2"/>
    <n v="4.8148454896312851E-2"/>
    <n v="5.2351014723128302E-2"/>
    <n v="5.5884401347832575E-2"/>
    <n v="5.8829006828136542E-2"/>
    <n v="6.1262661868164446E-2"/>
    <n v="6.325778131112364E-2"/>
    <n v="6.4768397729987284E-2"/>
    <n v="7.1807104846130107E-2"/>
    <n v="7.1794645884368943E-2"/>
    <n v="7.1765787127254219E-2"/>
    <n v="7.1738197020595904E-2"/>
    <n v="7.1622106216115158E-2"/>
    <n v="7.1551641692532295E-2"/>
    <n v="7.1402980487094286E-2"/>
    <n v="7.1198239139127956E-2"/>
    <n v="7.078114169452776E-2"/>
    <n v="7.047532931247627E-2"/>
    <n v="7.0220696193278712E-2"/>
    <n v="6.9956471180175936E-2"/>
    <n v="0.49403160795990347"/>
    <n v="0.49403160795990347"/>
    <n v="4.3198707089524821E-2"/>
    <n v="9.1347161985837672E-2"/>
    <n v="0.14369817670896598"/>
    <n v="0.19958257805679855"/>
    <n v="0.2584115848849351"/>
    <n v="0.31967424675309952"/>
    <n v="0.38293202806422316"/>
    <n v="0.44770042579421043"/>
    <n v="0.49403160795990347"/>
    <n v="0.49403160795990347"/>
    <n v="0.49403160795990347"/>
    <n v="0.49403160795990347"/>
    <n v="0.49403160795990347"/>
    <n v="0.49403160795990347"/>
    <n v="0.49403160795990347"/>
    <n v="0.49403160795990347"/>
    <n v="0.49403160795990347"/>
    <n v="0.49403160795990347"/>
    <n v="0.49403160795990347"/>
    <n v="0.49403160795990347"/>
  </r>
  <r>
    <x v="0"/>
    <s v="Over $160"/>
    <n v="228.24624831063548"/>
    <s v="Lighting"/>
    <s v="Rural"/>
    <s v="SC-NR (2)"/>
    <s v="M_Input"/>
    <x v="4"/>
    <s v="Single Family"/>
    <s v="2017 - LEDThree-Way250 to 664 lumensANY"/>
    <n v="6.6709754790943927E-5"/>
    <n v="7.314494095097991E-5"/>
    <n v="7.860870514461371E-5"/>
    <n v="8.320247468458307E-5"/>
    <n v="8.7030767594300945E-5"/>
    <n v="9.0194771871531423E-5"/>
    <n v="9.2788634332431396E-5"/>
    <n v="9.4752592548335475E-5"/>
    <n v="1.0390364274047484E-4"/>
    <n v="1.0388744479637272E-4"/>
    <n v="1.0384992541525884E-4"/>
    <n v="1.0381405541148248E-4"/>
    <n v="1.0366312531009889E-4"/>
    <n v="1.0357151411198644E-4"/>
    <n v="1.0337823910705452E-4"/>
    <n v="1.0311205409314062E-4"/>
    <n v="1.0256978410128436E-4"/>
    <n v="1.0217219624724324E-4"/>
    <n v="1.0184114674967092E-4"/>
    <n v="1.0149762679394262E-4"/>
    <n v="8.532313848091034E-4"/>
    <n v="169.50805383749872"/>
    <n v="228.24624831063548"/>
    <s v="R-All-Lgt-Lighting-All-All-R"/>
    <s v="R-All-HVAC-ER-All-All-E"/>
    <n v="8.532313848091034E-4"/>
    <n v="6.6709754790943927E-5"/>
    <n v="1.3985469574192384E-4"/>
    <n v="2.1846340088653755E-4"/>
    <n v="3.016658755711206E-4"/>
    <n v="3.8869664316542154E-4"/>
    <n v="4.7889141503695295E-4"/>
    <n v="5.7168004936938431E-4"/>
    <n v="6.6643264191771983E-4"/>
    <n v="7.7033628465819463E-4"/>
    <n v="8.532313848091034E-4"/>
    <n v="8.532313848091034E-4"/>
    <n v="8.532313848091034E-4"/>
    <n v="8.532313848091034E-4"/>
    <n v="8.532313848091034E-4"/>
    <n v="8.532313848091034E-4"/>
    <n v="8.532313848091034E-4"/>
    <n v="8.532313848091034E-4"/>
    <n v="8.532313848091034E-4"/>
    <n v="8.532313848091034E-4"/>
    <n v="8.532313848091034E-4"/>
    <n v="5.6162805226707268E-5"/>
    <n v="6.2597991386743258E-5"/>
    <n v="6.8061755580377058E-5"/>
    <n v="7.2655525120346418E-5"/>
    <n v="7.6483818030064293E-5"/>
    <n v="7.9647822307294771E-5"/>
    <n v="8.2241684768194744E-5"/>
    <n v="8.4205642984098823E-5"/>
    <n v="9.3356693176238189E-5"/>
    <n v="9.3340495232136072E-5"/>
    <n v="9.330297585102219E-5"/>
    <n v="9.3267105847245831E-5"/>
    <n v="9.3116175745862234E-5"/>
    <n v="9.3024564547749785E-5"/>
    <n v="9.2831289542817869E-5"/>
    <n v="9.2565104528903971E-5"/>
    <n v="9.202283453704771E-5"/>
    <n v="9.1625246683006586E-5"/>
    <n v="9.1294197185434265E-5"/>
    <n v="9.0950677229705964E-5"/>
    <n v="6.4229239352437024E-4"/>
    <n v="6.4229239352437024E-4"/>
    <n v="5.6162805226707268E-5"/>
    <n v="1.1876079661345053E-4"/>
    <n v="1.8682255219382759E-4"/>
    <n v="2.59478077314174E-4"/>
    <n v="3.3596189534423828E-4"/>
    <n v="4.1560971765153303E-4"/>
    <n v="4.9785140241972775E-4"/>
    <n v="5.8205704540382661E-4"/>
    <n v="6.4229239352437024E-4"/>
    <n v="6.4229239352437024E-4"/>
    <n v="6.4229239352437024E-4"/>
    <n v="6.4229239352437024E-4"/>
    <n v="6.4229239352437024E-4"/>
    <n v="6.4229239352437024E-4"/>
    <n v="6.4229239352437024E-4"/>
    <n v="6.4229239352437024E-4"/>
    <n v="6.4229239352437024E-4"/>
    <n v="6.4229239352437024E-4"/>
    <n v="6.4229239352437024E-4"/>
    <n v="6.4229239352437024E-4"/>
  </r>
  <r>
    <x v="0"/>
    <s v="Under $20"/>
    <n v="16.552697547422113"/>
    <s v="Lighting"/>
    <s v="Rural"/>
    <s v="SC-NR (2)"/>
    <s v="M_Input"/>
    <x v="4"/>
    <s v="Single Family"/>
    <s v="2017 - LEDThree-Way665 to 1439 lumensANY"/>
    <n v="3.8441075858764002E-3"/>
    <n v="4.2149311335246253E-3"/>
    <n v="4.5297771024538774E-3"/>
    <n v="4.7944901776511128E-3"/>
    <n v="5.01509314435848E-3"/>
    <n v="5.1974168971883764E-3"/>
    <n v="5.3468865870997433E-3"/>
    <n v="5.4600584417971616E-3"/>
    <n v="5.9873819430239124E-3"/>
    <n v="5.9864485467013865E-3"/>
    <n v="5.9842865160057374E-3"/>
    <n v="5.9822195296398853E-3"/>
    <n v="5.973522277649016E-3"/>
    <n v="5.9682432400821909E-3"/>
    <n v="5.9571058897059607E-3"/>
    <n v="5.94176714600289E-3"/>
    <n v="5.910519179407595E-3"/>
    <n v="5.8876084298393897E-3"/>
    <n v="5.8685319111367431E-3"/>
    <n v="5.8487367901405201E-3"/>
    <n v="4.9166920926799119E-2"/>
    <n v="17.699535955245178"/>
    <n v="16.552697547422113"/>
    <s v="R-All-Lgt-Lighting-All-All-R"/>
    <s v="R-All-HVAC-ER-All-All-E"/>
    <n v="4.9166920926799119E-2"/>
    <n v="3.8441075858764002E-3"/>
    <n v="8.0590387194010259E-3"/>
    <n v="1.2588815821854903E-2"/>
    <n v="1.7383305999506014E-2"/>
    <n v="2.2398399143864496E-2"/>
    <n v="2.7595816041052872E-2"/>
    <n v="3.2942702628152618E-2"/>
    <n v="3.8402761069949776E-2"/>
    <n v="4.4390143012973685E-2"/>
    <n v="4.9166920926799119E-2"/>
    <n v="4.9166920926799119E-2"/>
    <n v="4.9166920926799119E-2"/>
    <n v="4.9166920926799119E-2"/>
    <n v="4.9166920926799119E-2"/>
    <n v="4.9166920926799119E-2"/>
    <n v="4.9166920926799119E-2"/>
    <n v="4.9166920926799119E-2"/>
    <n v="4.9166920926799119E-2"/>
    <n v="4.9166920926799119E-2"/>
    <n v="4.9166920926799119E-2"/>
    <n v="3.2363462628915668E-3"/>
    <n v="3.6071698105397919E-3"/>
    <n v="3.922015779469044E-3"/>
    <n v="4.1867288546662794E-3"/>
    <n v="4.4073318213736466E-3"/>
    <n v="4.589655574203543E-3"/>
    <n v="4.7391252641149099E-3"/>
    <n v="4.8522971188123282E-3"/>
    <n v="5.379620620039079E-3"/>
    <n v="5.3786872237165531E-3"/>
    <n v="5.376525193020904E-3"/>
    <n v="5.3744582066550519E-3"/>
    <n v="5.3657609546641826E-3"/>
    <n v="5.3604819170973575E-3"/>
    <n v="5.3493445667211273E-3"/>
    <n v="5.3340058230180567E-3"/>
    <n v="5.3027578564227617E-3"/>
    <n v="5.2798471068545563E-3"/>
    <n v="5.2607705881519097E-3"/>
    <n v="5.2409754671556867E-3"/>
    <n v="3.7011694467102452E-2"/>
    <n v="3.7011694467102452E-2"/>
    <n v="3.2363462628915668E-3"/>
    <n v="6.8435160734313591E-3"/>
    <n v="1.0765531852900403E-2"/>
    <n v="1.4952260707566683E-2"/>
    <n v="1.9359592528940331E-2"/>
    <n v="2.3949248103143875E-2"/>
    <n v="2.8688373367258786E-2"/>
    <n v="3.3540670486071116E-2"/>
    <n v="3.7011694467102452E-2"/>
    <n v="3.7011694467102452E-2"/>
    <n v="3.7011694467102452E-2"/>
    <n v="3.7011694467102452E-2"/>
    <n v="3.7011694467102452E-2"/>
    <n v="3.7011694467102452E-2"/>
    <n v="3.7011694467102452E-2"/>
    <n v="3.7011694467102452E-2"/>
    <n v="3.7011694467102452E-2"/>
    <n v="3.7011694467102452E-2"/>
    <n v="3.7011694467102452E-2"/>
    <n v="3.7011694467102452E-2"/>
  </r>
  <r>
    <x v="0"/>
    <s v="Under $35"/>
    <n v="34.005141879934243"/>
    <s v="Lighting"/>
    <s v="Rural"/>
    <s v="SC-NR (2)"/>
    <s v="M_Input"/>
    <x v="4"/>
    <s v="Single Family"/>
    <s v="2017 - LEDThree-Way1440 to 2600 lumensANY"/>
    <n v="2.6030258474748644E-2"/>
    <n v="2.8541278933507715E-2"/>
    <n v="3.0673248907780087E-2"/>
    <n v="3.2465745505519984E-2"/>
    <n v="3.3959551835183364E-2"/>
    <n v="3.5194151623619399E-2"/>
    <n v="3.6206281116776234E-2"/>
    <n v="3.6972620914513414E-2"/>
    <n v="4.05433760846272E-2"/>
    <n v="4.0537055619605869E-2"/>
    <n v="4.0522415494016029E-2"/>
    <n v="4.0508418958236293E-2"/>
    <n v="4.0449525778926194E-2"/>
    <n v="4.0413778935402024E-2"/>
    <n v="4.0338362703535281E-2"/>
    <n v="4.0234496863584358E-2"/>
    <n v="4.0022902201074295E-2"/>
    <n v="3.9867762751985579E-2"/>
    <n v="3.9738586681458125E-2"/>
    <n v="3.9604544617192351E-2"/>
    <n v="0.33293232084198487"/>
    <n v="27.246105431627203"/>
    <n v="34.005141879934243"/>
    <s v="R-All-Lgt-Lighting-All-All-R"/>
    <s v="R-All-HVAC-ER-All-All-E"/>
    <n v="0.33293232084198487"/>
    <n v="2.6030258474748644E-2"/>
    <n v="5.4571537408256363E-2"/>
    <n v="8.524478631603645E-2"/>
    <n v="0.11771053182155644"/>
    <n v="0.15167008365673981"/>
    <n v="0.18686423528035923"/>
    <n v="0.22307051639713546"/>
    <n v="0.26004313731164885"/>
    <n v="0.30058651339627607"/>
    <n v="0.33293232084198487"/>
    <n v="0.33293232084198487"/>
    <n v="0.33293232084198487"/>
    <n v="0.33293232084198487"/>
    <n v="0.33293232084198487"/>
    <n v="0.33293232084198487"/>
    <n v="0.33293232084198487"/>
    <n v="0.33293232084198487"/>
    <n v="0.33293232084198487"/>
    <n v="0.33293232084198487"/>
    <n v="0.33293232084198487"/>
    <n v="2.1914821022796155E-2"/>
    <n v="2.4425841481555223E-2"/>
    <n v="2.6557811455827599E-2"/>
    <n v="2.8350308053567495E-2"/>
    <n v="2.9844114383230876E-2"/>
    <n v="3.107871417166691E-2"/>
    <n v="3.2090843664823746E-2"/>
    <n v="3.2857183462560925E-2"/>
    <n v="3.6427938632674711E-2"/>
    <n v="3.642161816765338E-2"/>
    <n v="3.640697804206354E-2"/>
    <n v="3.6392981506283804E-2"/>
    <n v="3.6334088326973706E-2"/>
    <n v="3.6298341483449535E-2"/>
    <n v="3.6222925251582792E-2"/>
    <n v="3.6119059411631869E-2"/>
    <n v="3.5907464749121806E-2"/>
    <n v="3.575232530003309E-2"/>
    <n v="3.5623149229505637E-2"/>
    <n v="3.5489107165239862E-2"/>
    <n v="0.25062357180293504"/>
    <n v="0.25062357180293504"/>
    <n v="2.1914821022796155E-2"/>
    <n v="4.6340662504351378E-2"/>
    <n v="7.2898473960178983E-2"/>
    <n v="0.10124878201374649"/>
    <n v="0.13109289639697735"/>
    <n v="0.16217161056864426"/>
    <n v="0.194262454233468"/>
    <n v="0.22711963769602891"/>
    <n v="0.25062357180293504"/>
    <n v="0.25062357180293504"/>
    <n v="0.25062357180293504"/>
    <n v="0.25062357180293504"/>
    <n v="0.25062357180293504"/>
    <n v="0.25062357180293504"/>
    <n v="0.25062357180293504"/>
    <n v="0.25062357180293504"/>
    <n v="0.25062357180293504"/>
    <n v="0.25062357180293504"/>
    <n v="0.25062357180293504"/>
    <n v="0.25062357180293504"/>
  </r>
  <r>
    <x v="0"/>
    <s v="Under $5"/>
    <n v="-47.248061972308925"/>
    <s v="Lighting"/>
    <s v="Rural"/>
    <s v="SC-NR (2)"/>
    <s v="M_Input"/>
    <x v="4"/>
    <s v="Multifamily - Low Rise"/>
    <s v="2017 - LEDDecorative and Mini-Base250 to 664 lumensANY"/>
    <n v="1.1140640289830305E-3"/>
    <n v="1.2215326662363263E-3"/>
    <n v="1.3127783879865638E-3"/>
    <n v="1.3894950488645972E-3"/>
    <n v="1.4534281186294607E-3"/>
    <n v="1.5062674548112563E-3"/>
    <n v="1.5495853258115934E-3"/>
    <n v="1.5823836904071374E-3"/>
    <n v="1.7797875585304312E-3"/>
    <n v="1.7729710194520291E-3"/>
    <n v="1.7696097563018477E-3"/>
    <n v="1.7667610089637609E-3"/>
    <n v="1.7635250066528664E-3"/>
    <n v="1.7592232673135086E-3"/>
    <n v="1.7532066117156985E-3"/>
    <n v="1.7467698215045996E-3"/>
    <n v="1.7371205606077494E-3"/>
    <n v="1.7278910766337192E-3"/>
    <n v="1.7199070623245118E-3"/>
    <n v="1.7126251589794014E-3"/>
    <n v="1.4605892885424712E-2"/>
    <n v="-1.9724637909239984"/>
    <n v="-47.248061972308925"/>
    <s v="R-All-Lgt-Lighting-All-All-R"/>
    <s v="R-All-HVAC-ER-All-All-E"/>
    <n v="1.4605892885424712E-2"/>
    <n v="1.1140640289830305E-3"/>
    <n v="2.3355966952193566E-3"/>
    <n v="3.6483750832059202E-3"/>
    <n v="5.0378701320705176E-3"/>
    <n v="6.4912982506999785E-3"/>
    <n v="7.9975657055112344E-3"/>
    <n v="9.5471510313228283E-3"/>
    <n v="1.1129534721729966E-2"/>
    <n v="1.2909322280260397E-2"/>
    <n v="1.4605892885424712E-2"/>
    <n v="1.4605892885424712E-2"/>
    <n v="1.4605892885424712E-2"/>
    <n v="1.4605892885424712E-2"/>
    <n v="1.4605892885424712E-2"/>
    <n v="1.4605892885424712E-2"/>
    <n v="1.4605892885424712E-2"/>
    <n v="1.4605892885424712E-2"/>
    <n v="1.4605892885424712E-2"/>
    <n v="1.4605892885424712E-2"/>
    <n v="1.4605892885424712E-2"/>
    <n v="9.3351790943577183E-4"/>
    <n v="1.0409865466890675E-3"/>
    <n v="1.132232268439305E-3"/>
    <n v="1.2089489293173384E-3"/>
    <n v="1.272881999082202E-3"/>
    <n v="1.3257213352639975E-3"/>
    <n v="1.3690392062643347E-3"/>
    <n v="1.4018375708598786E-3"/>
    <n v="1.5992414389831725E-3"/>
    <n v="1.5924248999047703E-3"/>
    <n v="1.5890636367545889E-3"/>
    <n v="1.5862148894165021E-3"/>
    <n v="1.5829788871056076E-3"/>
    <n v="1.5786771477662499E-3"/>
    <n v="1.5726604921684397E-3"/>
    <n v="1.5662237019573408E-3"/>
    <n v="1.5565744410604907E-3"/>
    <n v="1.5473449570864604E-3"/>
    <n v="1.539360942777253E-3"/>
    <n v="1.5320790394321427E-3"/>
    <n v="1.0994970494479537E-2"/>
    <n v="1.0994970494479537E-2"/>
    <n v="9.3351790943577183E-4"/>
    <n v="1.9745044561248395E-3"/>
    <n v="3.1067367245641445E-3"/>
    <n v="4.3156856538814833E-3"/>
    <n v="5.5885676529636857E-3"/>
    <n v="6.914288988227683E-3"/>
    <n v="8.2833281944920175E-3"/>
    <n v="9.6851657653518955E-3"/>
    <n v="1.0994970494479537E-2"/>
    <n v="1.0994970494479537E-2"/>
    <n v="1.0994970494479537E-2"/>
    <n v="1.0994970494479537E-2"/>
    <n v="1.0994970494479537E-2"/>
    <n v="1.0994970494479537E-2"/>
    <n v="1.0994970494479537E-2"/>
    <n v="1.0994970494479537E-2"/>
    <n v="1.0994970494479537E-2"/>
    <n v="1.0994970494479537E-2"/>
    <n v="1.0994970494479537E-2"/>
    <n v="1.0994970494479537E-2"/>
  </r>
  <r>
    <x v="0"/>
    <s v="Under $20"/>
    <n v="19.994264814626433"/>
    <s v="Lighting"/>
    <s v="Rural"/>
    <s v="SC-NR (2)"/>
    <s v="M_Input"/>
    <x v="4"/>
    <s v="Multifamily - Low Rise"/>
    <s v="2017 - LEDDecorative and Mini-Base665 to 1439 lumensANY"/>
    <n v="9.8823267520295466E-4"/>
    <n v="1.0835629400084603E-3"/>
    <n v="1.1645026358968324E-3"/>
    <n v="1.2325542999303111E-3"/>
    <n v="1.2892662544715082E-3"/>
    <n v="1.3361374909466243E-3"/>
    <n v="1.3745626931155133E-3"/>
    <n v="1.4036565465595778E-3"/>
    <n v="1.5787640337557784E-3"/>
    <n v="1.5727174094381222E-3"/>
    <n v="1.569735794388584E-3"/>
    <n v="1.5672088074922695E-3"/>
    <n v="1.5643383053151399E-3"/>
    <n v="1.5605224390231099E-3"/>
    <n v="1.5551853529108994E-3"/>
    <n v="1.549475585568495E-3"/>
    <n v="1.5409161898230549E-3"/>
    <n v="1.5327291580177782E-3"/>
    <n v="1.5256469225139095E-3"/>
    <n v="1.519187495913558E-3"/>
    <n v="1.2956185842448491E-2"/>
    <n v="22.656824288434802"/>
    <n v="19.994264814626433"/>
    <s v="R-All-Lgt-Lighting-All-All-R"/>
    <s v="R-All-HVAC-ER-All-All-E"/>
    <n v="1.2956185842448491E-2"/>
    <n v="9.8823267520295466E-4"/>
    <n v="2.0717956152114152E-3"/>
    <n v="3.2362982511082473E-3"/>
    <n v="4.4688525510385583E-3"/>
    <n v="5.7581188055100662E-3"/>
    <n v="7.094256296456691E-3"/>
    <n v="8.4688189895722049E-3"/>
    <n v="9.8724755361317834E-3"/>
    <n v="1.1451239569887563E-2"/>
    <n v="1.2956185842448491E-2"/>
    <n v="1.2956185842448491E-2"/>
    <n v="1.2956185842448491E-2"/>
    <n v="1.2956185842448491E-2"/>
    <n v="1.2956185842448491E-2"/>
    <n v="1.2956185842448491E-2"/>
    <n v="1.2956185842448491E-2"/>
    <n v="1.2956185842448491E-2"/>
    <n v="1.2956185842448491E-2"/>
    <n v="1.2956185842448491E-2"/>
    <n v="1.2956185842448491E-2"/>
    <n v="8.2807888684253929E-4"/>
    <n v="9.2340915164804496E-4"/>
    <n v="1.0043488475364169E-3"/>
    <n v="1.0724005115698956E-3"/>
    <n v="1.1291124661110927E-3"/>
    <n v="1.1759837025862088E-3"/>
    <n v="1.2144089047550978E-3"/>
    <n v="1.2435027581991624E-3"/>
    <n v="1.4186102453953629E-3"/>
    <n v="1.4125636210777068E-3"/>
    <n v="1.4095820060281686E-3"/>
    <n v="1.407055019131854E-3"/>
    <n v="1.4041845169547244E-3"/>
    <n v="1.4003686506626944E-3"/>
    <n v="1.395031564550484E-3"/>
    <n v="1.3893217972080795E-3"/>
    <n v="1.3807624014626394E-3"/>
    <n v="1.3725753696573627E-3"/>
    <n v="1.365493134153494E-3"/>
    <n v="1.3590337075531425E-3"/>
    <n v="9.7531100752401845E-3"/>
    <n v="9.7531100752401845E-3"/>
    <n v="8.2807888684253929E-4"/>
    <n v="1.7514880384905842E-3"/>
    <n v="2.7558368860270011E-3"/>
    <n v="3.8282373975968968E-3"/>
    <n v="4.9573498637079895E-3"/>
    <n v="6.1333335662941985E-3"/>
    <n v="7.3477424710492959E-3"/>
    <n v="8.5912452292484578E-3"/>
    <n v="9.7531100752401845E-3"/>
    <n v="9.7531100752401845E-3"/>
    <n v="9.7531100752401845E-3"/>
    <n v="9.7531100752401845E-3"/>
    <n v="9.7531100752401845E-3"/>
    <n v="9.7531100752401845E-3"/>
    <n v="9.7531100752401845E-3"/>
    <n v="9.7531100752401845E-3"/>
    <n v="9.7531100752401845E-3"/>
    <n v="9.7531100752401845E-3"/>
    <n v="9.7531100752401845E-3"/>
    <n v="9.7531100752401845E-3"/>
  </r>
  <r>
    <x v="0"/>
    <s v="Under $85"/>
    <n v="74.287370578875169"/>
    <s v="Lighting"/>
    <s v="Rural"/>
    <s v="SC-NR (2)"/>
    <s v="M_Input"/>
    <x v="4"/>
    <s v="Multifamily - Low Rise"/>
    <s v="2017 - LEDDecorative and Mini-Base1440 to 2600 lumensANY"/>
    <n v="3.9138802438438501E-5"/>
    <n v="4.2914342849364949E-5"/>
    <n v="4.6119947001394942E-5"/>
    <n v="4.8815122642765355E-5"/>
    <n v="5.1061190841461325E-5"/>
    <n v="5.2917518921352179E-5"/>
    <n v="5.4439343117295059E-5"/>
    <n v="5.5591600688505464E-5"/>
    <n v="6.2526705668166239E-5"/>
    <n v="6.2287230046152831E-5"/>
    <n v="6.2169143642718143E-5"/>
    <n v="6.2069062717060581E-5"/>
    <n v="6.1955376921772831E-5"/>
    <n v="6.1804250126755049E-5"/>
    <n v="6.1592875655758287E-5"/>
    <n v="6.1366741202211798E-5"/>
    <n v="6.1027747655975945E-5"/>
    <n v="6.0703501526067168E-5"/>
    <n v="6.0423010683005865E-5"/>
    <n v="6.0167186090356342E-5"/>
    <n v="5.1312773880821539E-4"/>
    <n v="51.305668741660313"/>
    <n v="74.287370578875169"/>
    <s v="R-All-Lgt-Lighting-All-All-R"/>
    <s v="R-All-HVAC-ER-All-All-E"/>
    <n v="5.1312773880821539E-4"/>
    <n v="3.9138802438438501E-5"/>
    <n v="8.2053145287803444E-5"/>
    <n v="1.281730922891984E-4"/>
    <n v="1.7698821493196377E-4"/>
    <n v="2.2804940577342509E-4"/>
    <n v="2.8096692469477724E-4"/>
    <n v="3.3540626781207233E-4"/>
    <n v="3.9099786850057779E-4"/>
    <n v="4.5352457416874403E-4"/>
    <n v="5.1312773880821539E-4"/>
    <n v="5.1312773880821539E-4"/>
    <n v="5.1312773880821539E-4"/>
    <n v="5.1312773880821539E-4"/>
    <n v="5.1312773880821539E-4"/>
    <n v="5.1312773880821539E-4"/>
    <n v="5.1312773880821539E-4"/>
    <n v="5.1312773880821539E-4"/>
    <n v="5.1312773880821539E-4"/>
    <n v="5.1312773880821539E-4"/>
    <n v="5.1312773880821539E-4"/>
    <n v="3.2795936391109637E-5"/>
    <n v="3.6571476802036085E-5"/>
    <n v="3.9777080954066078E-5"/>
    <n v="4.2472256595436491E-5"/>
    <n v="4.4718324794132461E-5"/>
    <n v="4.6574652874023315E-5"/>
    <n v="4.8096477069966195E-5"/>
    <n v="4.92487346411766E-5"/>
    <n v="5.6183839620837375E-5"/>
    <n v="5.5944363998823967E-5"/>
    <n v="5.5826277595389279E-5"/>
    <n v="5.5726196669731717E-5"/>
    <n v="5.5612510874443967E-5"/>
    <n v="5.5461384079426185E-5"/>
    <n v="5.5250009608429423E-5"/>
    <n v="5.5023875154882934E-5"/>
    <n v="5.4684881608647081E-5"/>
    <n v="5.4360635478738304E-5"/>
    <n v="5.4080144635677001E-5"/>
    <n v="5.3824320043027478E-5"/>
    <n v="3.8627041786163817E-4"/>
    <n v="3.8627041786163817E-4"/>
    <n v="3.2795936391109637E-5"/>
    <n v="6.9367413193145716E-5"/>
    <n v="1.0914449414721179E-4"/>
    <n v="1.5161675074264828E-4"/>
    <n v="1.9633507553678075E-4"/>
    <n v="2.4290972841080406E-4"/>
    <n v="2.9100620548077027E-4"/>
    <n v="3.4025494012194688E-4"/>
    <n v="3.8627041786163817E-4"/>
    <n v="3.8627041786163817E-4"/>
    <n v="3.8627041786163817E-4"/>
    <n v="3.8627041786163817E-4"/>
    <n v="3.8627041786163817E-4"/>
    <n v="3.8627041786163817E-4"/>
    <n v="3.8627041786163817E-4"/>
    <n v="3.8627041786163817E-4"/>
    <n v="3.8627041786163817E-4"/>
    <n v="3.8627041786163817E-4"/>
    <n v="3.8627041786163817E-4"/>
    <n v="3.8627041786163817E-4"/>
  </r>
  <r>
    <x v="0"/>
    <s v="Under $5"/>
    <n v="-28.246767018857415"/>
    <s v="Lighting"/>
    <s v="Rural"/>
    <s v="SC-NR (2)"/>
    <s v="M_Input"/>
    <x v="4"/>
    <s v="Multifamily - Low Rise"/>
    <s v="2017 - LEDGeneral Purpose and Dimmable250 to 664 lumensANY"/>
    <n v="1.0453295799377953E-3"/>
    <n v="1.1461677207572458E-3"/>
    <n v="1.2317838518833581E-3"/>
    <n v="1.3037673221360246E-3"/>
    <n v="1.3637559109628669E-3"/>
    <n v="1.4133352166922949E-3"/>
    <n v="1.4539805034249772E-3"/>
    <n v="1.4847553061233497E-3"/>
    <n v="1.6699799405923274E-3"/>
    <n v="1.6635839617741618E-3"/>
    <n v="1.6604300785992006E-3"/>
    <n v="1.657757090529574E-3"/>
    <n v="1.6547207399713276E-3"/>
    <n v="1.6506844052009485E-3"/>
    <n v="1.6450389594230871E-3"/>
    <n v="1.6389993000925026E-3"/>
    <n v="1.6299453699972805E-3"/>
    <n v="1.6212853178327537E-3"/>
    <n v="1.6137938935456961E-3"/>
    <n v="1.606961262056965E-3"/>
    <n v="1.3704752579144636E-2"/>
    <n v="-3.21112930794061"/>
    <n v="-28.246767018857415"/>
    <s v="R-All-Lgt-Lighting-All-All-R"/>
    <s v="R-All-HVAC-ER-All-All-E"/>
    <n v="1.3704752579144636E-2"/>
    <n v="1.0453295799377953E-3"/>
    <n v="2.1914973006950411E-3"/>
    <n v="3.4232811525783989E-3"/>
    <n v="4.7270484747144233E-3"/>
    <n v="6.0908043856772905E-3"/>
    <n v="7.5041396023695856E-3"/>
    <n v="8.9581201057945623E-3"/>
    <n v="1.0442875411917912E-2"/>
    <n v="1.2112855352510239E-2"/>
    <n v="1.3704752579144636E-2"/>
    <n v="1.3704752579144636E-2"/>
    <n v="1.3704752579144636E-2"/>
    <n v="1.3704752579144636E-2"/>
    <n v="1.3704752579144636E-2"/>
    <n v="1.3704752579144636E-2"/>
    <n v="1.3704752579144636E-2"/>
    <n v="1.3704752579144636E-2"/>
    <n v="1.3704752579144636E-2"/>
    <n v="1.3704752579144636E-2"/>
    <n v="1.3704752579144636E-2"/>
    <n v="8.7592262091586485E-4"/>
    <n v="9.7676076173531536E-4"/>
    <n v="1.0623768928614277E-3"/>
    <n v="1.1343603631140942E-3"/>
    <n v="1.1943489519409365E-3"/>
    <n v="1.2439282576703645E-3"/>
    <n v="1.2845735444030467E-3"/>
    <n v="1.3153483471014193E-3"/>
    <n v="1.5005729815703969E-3"/>
    <n v="1.4941770027522313E-3"/>
    <n v="1.4910231195772701E-3"/>
    <n v="1.4883501315076436E-3"/>
    <n v="1.4853137809493972E-3"/>
    <n v="1.481277446179018E-3"/>
    <n v="1.4756320004011567E-3"/>
    <n v="1.4695923410705722E-3"/>
    <n v="1.46053841097535E-3"/>
    <n v="1.4518783588108233E-3"/>
    <n v="1.4443869345237656E-3"/>
    <n v="1.4375543030350345E-3"/>
    <n v="1.0316613398706027E-2"/>
    <n v="1.0316613398706027E-2"/>
    <n v="8.7592262091586485E-4"/>
    <n v="1.8526833826511802E-3"/>
    <n v="2.9150602755126081E-3"/>
    <n v="4.0494206386267025E-3"/>
    <n v="5.2437695905676387E-3"/>
    <n v="6.487697848238003E-3"/>
    <n v="7.7722713926410497E-3"/>
    <n v="9.0876197397424686E-3"/>
    <n v="1.0316613398706027E-2"/>
    <n v="1.0316613398706027E-2"/>
    <n v="1.0316613398706027E-2"/>
    <n v="1.0316613398706027E-2"/>
    <n v="1.0316613398706027E-2"/>
    <n v="1.0316613398706027E-2"/>
    <n v="1.0316613398706027E-2"/>
    <n v="1.0316613398706027E-2"/>
    <n v="1.0316613398706027E-2"/>
    <n v="1.0316613398706027E-2"/>
    <n v="1.0316613398706027E-2"/>
    <n v="1.0316613398706027E-2"/>
  </r>
  <r>
    <x v="0"/>
    <s v="Under $5"/>
    <n v="-17.148284682861011"/>
    <s v="Lighting"/>
    <s v="Rural"/>
    <s v="SC-NR (2)"/>
    <s v="M_Input"/>
    <x v="4"/>
    <s v="Multifamily - Low Rise"/>
    <s v="2017 - LEDGeneral Purpose and Dimmable665 to 1439 lumensANY"/>
    <n v="2.6197301807313396E-2"/>
    <n v="2.8724435124341231E-2"/>
    <n v="3.0870085328575148E-2"/>
    <n v="3.2674083542668625E-2"/>
    <n v="3.4177474623006313E-2"/>
    <n v="3.5419995700108307E-2"/>
    <n v="3.6438618787043457E-2"/>
    <n v="3.7209874867252891E-2"/>
    <n v="4.1851842094107666E-2"/>
    <n v="4.1691550650463031E-2"/>
    <n v="4.1612510287514157E-2"/>
    <n v="4.1545521773526523E-2"/>
    <n v="4.1469426928901619E-2"/>
    <n v="4.1368271195624397E-2"/>
    <n v="4.1226789073891802E-2"/>
    <n v="4.1075427454232941E-2"/>
    <n v="4.0848524337934483E-2"/>
    <n v="4.0631492308443179E-2"/>
    <n v="4.0443747594449374E-2"/>
    <n v="4.027251307408012E-2"/>
    <n v="0.34345870087381764"/>
    <n v="-3.9194405525459688"/>
    <n v="-17.148284682861011"/>
    <s v="R-All-Lgt-Lighting-All-All-R"/>
    <s v="R-All-HVAC-ER-All-All-E"/>
    <n v="0.34345870087381764"/>
    <n v="2.6197301807313396E-2"/>
    <n v="5.4921736931654627E-2"/>
    <n v="8.5791822260229772E-2"/>
    <n v="0.1184659058028984"/>
    <n v="0.1526433804259047"/>
    <n v="0.18806337612601301"/>
    <n v="0.22450199491305647"/>
    <n v="0.26171186978030936"/>
    <n v="0.303563711874417"/>
    <n v="0.34345870087381764"/>
    <n v="0.34345870087381764"/>
    <n v="0.34345870087381764"/>
    <n v="0.34345870087381764"/>
    <n v="0.34345870087381764"/>
    <n v="0.34345870087381764"/>
    <n v="0.34345870087381764"/>
    <n v="0.34345870087381764"/>
    <n v="0.34345870087381764"/>
    <n v="0.34345870087381764"/>
    <n v="0.34345870087381764"/>
    <n v="2.1951745842063872E-2"/>
    <n v="2.4478879159091707E-2"/>
    <n v="2.6624529363325627E-2"/>
    <n v="2.8428527577419101E-2"/>
    <n v="2.9931918657756788E-2"/>
    <n v="3.1174439734858783E-2"/>
    <n v="3.2193062821793933E-2"/>
    <n v="3.2964318902003367E-2"/>
    <n v="3.7606286128858142E-2"/>
    <n v="3.7445994685213507E-2"/>
    <n v="3.7366954322264632E-2"/>
    <n v="3.7299965808276998E-2"/>
    <n v="3.7223870963652095E-2"/>
    <n v="3.7122715230374873E-2"/>
    <n v="3.6981233108642278E-2"/>
    <n v="3.6829871488983416E-2"/>
    <n v="3.6602968372684959E-2"/>
    <n v="3.6385936343193655E-2"/>
    <n v="3.619819162919985E-2"/>
    <n v="3.6026957108830596E-2"/>
    <n v="0.25854758156882718"/>
    <n v="0.25854758156882718"/>
    <n v="2.1951745842063872E-2"/>
    <n v="4.6430625001155579E-2"/>
    <n v="7.3055154364481206E-2"/>
    <n v="0.1014836819419003"/>
    <n v="0.1314156005996571"/>
    <n v="0.16259004033451588"/>
    <n v="0.19478310315630981"/>
    <n v="0.22774742205831316"/>
    <n v="0.25854758156882718"/>
    <n v="0.25854758156882718"/>
    <n v="0.25854758156882718"/>
    <n v="0.25854758156882718"/>
    <n v="0.25854758156882718"/>
    <n v="0.25854758156882718"/>
    <n v="0.25854758156882718"/>
    <n v="0.25854758156882718"/>
    <n v="0.25854758156882718"/>
    <n v="0.25854758156882718"/>
    <n v="0.25854758156882718"/>
    <n v="0.25854758156882718"/>
  </r>
  <r>
    <x v="0"/>
    <s v="Under $15"/>
    <n v="10.028032874801839"/>
    <s v="Lighting"/>
    <s v="Rural"/>
    <s v="SC-NR (2)"/>
    <s v="M_Input"/>
    <x v="4"/>
    <s v="Multifamily - Low Rise"/>
    <s v="2017 - LEDGeneral Purpose and Dimmable1440 to 2600 lumensANY"/>
    <n v="5.0140758359984551E-3"/>
    <n v="5.4977606899752306E-3"/>
    <n v="5.9084309536796796E-3"/>
    <n v="6.25371017060061E-3"/>
    <n v="6.5414541887984078E-3"/>
    <n v="6.7792685619823172E-3"/>
    <n v="6.9742296096412743E-3"/>
    <n v="7.1218454405993096E-3"/>
    <n v="8.0103024227291108E-3"/>
    <n v="7.979623177201944E-3"/>
    <n v="7.9644951164250955E-3"/>
    <n v="7.9516737391800117E-3"/>
    <n v="7.9371094407463746E-3"/>
    <n v="7.9177485721489676E-3"/>
    <n v="7.8906693678468202E-3"/>
    <n v="7.8616992607262043E-3"/>
    <n v="7.8182707641232703E-3"/>
    <n v="7.7767315604787852E-3"/>
    <n v="7.7407978509427154E-3"/>
    <n v="7.7080241371767985E-3"/>
    <n v="6.5736845167545882E-2"/>
    <n v="11.908241674098283"/>
    <n v="10.028032874801839"/>
    <s v="R-All-Lgt-Lighting-All-All-R"/>
    <s v="R-All-HVAC-ER-All-All-E"/>
    <n v="6.5736845167545882E-2"/>
    <n v="5.0140758359984551E-3"/>
    <n v="1.0511836525973685E-2"/>
    <n v="1.6420267479653364E-2"/>
    <n v="2.2673977650253974E-2"/>
    <n v="2.9215431839052383E-2"/>
    <n v="3.5994700401034703E-2"/>
    <n v="4.2968930010675976E-2"/>
    <n v="5.0090775451275285E-2"/>
    <n v="5.8101077874004398E-2"/>
    <n v="6.5736845167545882E-2"/>
    <n v="6.5736845167545882E-2"/>
    <n v="6.5736845167545882E-2"/>
    <n v="6.5736845167545882E-2"/>
    <n v="6.5736845167545882E-2"/>
    <n v="6.5736845167545882E-2"/>
    <n v="6.5736845167545882E-2"/>
    <n v="6.5736845167545882E-2"/>
    <n v="6.5736845167545882E-2"/>
    <n v="6.5736845167545882E-2"/>
    <n v="6.5736845167545882E-2"/>
    <n v="4.2014906418318572E-3"/>
    <n v="4.6851754958086326E-3"/>
    <n v="5.0958457595130817E-3"/>
    <n v="5.4411249764340121E-3"/>
    <n v="5.7288689946318099E-3"/>
    <n v="5.9666833678157193E-3"/>
    <n v="6.1616444154746763E-3"/>
    <n v="6.3092602464327116E-3"/>
    <n v="7.1977172285625128E-3"/>
    <n v="7.1670379830353461E-3"/>
    <n v="7.1519099222584976E-3"/>
    <n v="7.1390885450134138E-3"/>
    <n v="7.1245242465797767E-3"/>
    <n v="7.1051633779823696E-3"/>
    <n v="7.0780841736802222E-3"/>
    <n v="7.0491140665596063E-3"/>
    <n v="7.0056855699566723E-3"/>
    <n v="6.9641463663121872E-3"/>
    <n v="6.9282126567761174E-3"/>
    <n v="6.8954389430102006E-3"/>
    <n v="4.948514128421392E-2"/>
    <n v="4.948514128421392E-2"/>
    <n v="4.2014906418318572E-3"/>
    <n v="8.8866661376404907E-3"/>
    <n v="1.3982511897153573E-2"/>
    <n v="1.9423636873587585E-2"/>
    <n v="2.5152505868219394E-2"/>
    <n v="3.1119189236035114E-2"/>
    <n v="3.728083365150979E-2"/>
    <n v="4.3590093897942501E-2"/>
    <n v="4.948514128421392E-2"/>
    <n v="4.948514128421392E-2"/>
    <n v="4.948514128421392E-2"/>
    <n v="4.948514128421392E-2"/>
    <n v="4.948514128421392E-2"/>
    <n v="4.948514128421392E-2"/>
    <n v="4.948514128421392E-2"/>
    <n v="4.948514128421392E-2"/>
    <n v="4.948514128421392E-2"/>
    <n v="4.948514128421392E-2"/>
    <n v="4.948514128421392E-2"/>
    <n v="4.948514128421392E-2"/>
  </r>
  <r>
    <x v="0"/>
    <s v="Under $5"/>
    <n v="-18.531143649888556"/>
    <s v="Lighting"/>
    <s v="Rural"/>
    <s v="SC-NR (2)"/>
    <s v="M_Input"/>
    <x v="4"/>
    <s v="Multifamily - Low Rise"/>
    <s v="2017 - LEDGlobe250 to 664 lumensANY"/>
    <n v="5.4307295699156165E-4"/>
    <n v="5.9546070948930424E-4"/>
    <n v="6.3994027496721033E-4"/>
    <n v="6.7733735699272409E-4"/>
    <n v="7.0850281996745674E-4"/>
    <n v="7.342604189915573E-4"/>
    <n v="7.5537658797531567E-4"/>
    <n v="7.7136481161597025E-4"/>
    <n v="8.6759330440839167E-4"/>
    <n v="8.6427044509559644E-4"/>
    <n v="8.6263192965060724E-4"/>
    <n v="8.6124325036434637E-4"/>
    <n v="8.5966579583921204E-4"/>
    <n v="8.57568826327177E-4"/>
    <n v="8.5463588633297844E-4"/>
    <n v="8.5149814325669666E-4"/>
    <n v="8.4679441662006971E-4"/>
    <n v="8.4229531870209972E-4"/>
    <n v="8.3840335006586067E-4"/>
    <n v="8.3485363956514052E-4"/>
    <n v="7.1199367652417358E-3"/>
    <n v="-2.9392495876166804"/>
    <n v="-18.531143649888556"/>
    <s v="R-All-Lgt-Lighting-All-All-R"/>
    <s v="R-All-HVAC-ER-All-All-E"/>
    <n v="7.1199367652417358E-3"/>
    <n v="5.4307295699156165E-4"/>
    <n v="1.1385336664808659E-3"/>
    <n v="1.7784739414480762E-3"/>
    <n v="2.4558112984408003E-3"/>
    <n v="3.1643141184082568E-3"/>
    <n v="3.898574537399814E-3"/>
    <n v="4.6539511253751295E-3"/>
    <n v="5.4253159369910993E-3"/>
    <n v="6.2929092413994909E-3"/>
    <n v="7.1199367652417358E-3"/>
    <n v="7.1199367652417358E-3"/>
    <n v="7.1199367652417358E-3"/>
    <n v="7.1199367652417358E-3"/>
    <n v="7.1199367652417358E-3"/>
    <n v="7.1199367652417358E-3"/>
    <n v="7.1199367652417358E-3"/>
    <n v="7.1199367652417358E-3"/>
    <n v="7.1199367652417358E-3"/>
    <n v="7.1199367652417358E-3"/>
    <n v="7.1199367652417358E-3"/>
    <n v="4.5506211339095982E-4"/>
    <n v="5.0744986588870241E-4"/>
    <n v="5.519294313666085E-4"/>
    <n v="5.8932651339212226E-4"/>
    <n v="6.2049197636685491E-4"/>
    <n v="6.4624957539095548E-4"/>
    <n v="6.6736574437471384E-4"/>
    <n v="6.8335396801536843E-4"/>
    <n v="7.7958246080778984E-4"/>
    <n v="7.7625960149499461E-4"/>
    <n v="7.7462108605000541E-4"/>
    <n v="7.7323240676374454E-4"/>
    <n v="7.7165495223861021E-4"/>
    <n v="7.6955798272657517E-4"/>
    <n v="7.6662504273237661E-4"/>
    <n v="7.6348729965609484E-4"/>
    <n v="7.5878357301946788E-4"/>
    <n v="7.5428447510149789E-4"/>
    <n v="7.5039250646525885E-4"/>
    <n v="7.4684279596453869E-4"/>
    <n v="5.3597198932296992E-3"/>
    <n v="5.3597198932296992E-3"/>
    <n v="4.5506211339095982E-4"/>
    <n v="9.6251197927966223E-4"/>
    <n v="1.5144414106462707E-3"/>
    <n v="2.103767924038393E-3"/>
    <n v="2.7242599004052479E-3"/>
    <n v="3.3705094757962035E-3"/>
    <n v="4.0378752201709178E-3"/>
    <n v="4.7212291881862864E-3"/>
    <n v="5.3597198932296992E-3"/>
    <n v="5.3597198932296992E-3"/>
    <n v="5.3597198932296992E-3"/>
    <n v="5.3597198932296992E-3"/>
    <n v="5.3597198932296992E-3"/>
    <n v="5.3597198932296992E-3"/>
    <n v="5.3597198932296992E-3"/>
    <n v="5.3597198932296992E-3"/>
    <n v="5.3597198932296992E-3"/>
    <n v="5.3597198932296992E-3"/>
    <n v="5.3597198932296992E-3"/>
    <n v="5.3597198932296992E-3"/>
  </r>
  <r>
    <x v="0"/>
    <s v="Under $5"/>
    <n v="-12.500155525017536"/>
    <s v="Lighting"/>
    <s v="Rural"/>
    <s v="SC-NR (2)"/>
    <s v="M_Input"/>
    <x v="4"/>
    <s v="Multifamily - Low Rise"/>
    <s v="2017 - LEDGlobe665 to 1439 lumensANY"/>
    <n v="7.6082385666155397E-4"/>
    <n v="8.3421703778764492E-4"/>
    <n v="8.965311598846074E-4"/>
    <n v="9.4892300118003378E-4"/>
    <n v="9.9258458924074704E-4"/>
    <n v="1.0286699725682816E-3"/>
    <n v="1.0582528949313068E-3"/>
    <n v="1.0806517675226359E-3"/>
    <n v="1.2154641017854818E-3"/>
    <n v="1.2108089065581047E-3"/>
    <n v="1.208513410853509E-3"/>
    <n v="1.2065679257826048E-3"/>
    <n v="1.2043579740255339E-3"/>
    <n v="1.2014202022014942E-3"/>
    <n v="1.1973112686060805E-3"/>
    <n v="1.1929154139464517E-3"/>
    <n v="1.186325677900332E-3"/>
    <n v="1.1800226186421238E-3"/>
    <n v="1.1745701236325536E-3"/>
    <n v="1.1695971188117075E-3"/>
    <n v="9.9747514200044692E-3"/>
    <n v="-3.6707692411429833"/>
    <n v="-12.500155525017536"/>
    <s v="R-All-Lgt-Lighting-All-All-R"/>
    <s v="R-All-HVAC-ER-All-All-E"/>
    <n v="9.9747514200044692E-3"/>
    <n v="7.6082385666155397E-4"/>
    <n v="1.595040894449199E-3"/>
    <n v="2.4915720543338066E-3"/>
    <n v="3.4404950555138405E-3"/>
    <n v="4.4330796447545878E-3"/>
    <n v="5.4617496173228692E-3"/>
    <n v="6.5200025122541761E-3"/>
    <n v="7.6006542797768121E-3"/>
    <n v="8.8161183815622934E-3"/>
    <n v="9.9747514200044692E-3"/>
    <n v="9.9747514200044692E-3"/>
    <n v="9.9747514200044692E-3"/>
    <n v="9.9747514200044692E-3"/>
    <n v="9.9747514200044692E-3"/>
    <n v="9.9747514200044692E-3"/>
    <n v="9.9747514200044692E-3"/>
    <n v="9.9747514200044692E-3"/>
    <n v="9.9747514200044692E-3"/>
    <n v="9.9747514200044692E-3"/>
    <n v="9.9747514200044692E-3"/>
    <n v="6.3752412576133319E-4"/>
    <n v="7.1091730688742426E-4"/>
    <n v="7.7323142898438673E-4"/>
    <n v="8.2562327027981301E-4"/>
    <n v="8.6928485834052638E-4"/>
    <n v="9.0537024166806096E-4"/>
    <n v="9.3495316403108611E-4"/>
    <n v="9.5735203662241524E-4"/>
    <n v="1.0921643708852612E-3"/>
    <n v="1.087509175657884E-3"/>
    <n v="1.0852136799532884E-3"/>
    <n v="1.0832681948823842E-3"/>
    <n v="1.0810582431253133E-3"/>
    <n v="1.0781204713012735E-3"/>
    <n v="1.0740115377058598E-3"/>
    <n v="1.069615683046231E-3"/>
    <n v="1.0630259470001114E-3"/>
    <n v="1.0567228877419032E-3"/>
    <n v="1.051270392732333E-3"/>
    <n v="1.0462973879114869E-3"/>
    <n v="7.508756802000055E-3"/>
    <n v="7.508756802000055E-3"/>
    <n v="6.3752412576133319E-4"/>
    <n v="1.3484414326487575E-3"/>
    <n v="2.121672861633144E-3"/>
    <n v="2.947296131912957E-3"/>
    <n v="3.8165809902534834E-3"/>
    <n v="4.7219512319215447E-3"/>
    <n v="5.6569043959526309E-3"/>
    <n v="6.6142564325750459E-3"/>
    <n v="7.508756802000055E-3"/>
    <n v="7.508756802000055E-3"/>
    <n v="7.508756802000055E-3"/>
    <n v="7.508756802000055E-3"/>
    <n v="7.508756802000055E-3"/>
    <n v="7.508756802000055E-3"/>
    <n v="7.508756802000055E-3"/>
    <n v="7.508756802000055E-3"/>
    <n v="7.508756802000055E-3"/>
    <n v="7.508756802000055E-3"/>
    <n v="7.508756802000055E-3"/>
    <n v="7.508756802000055E-3"/>
  </r>
  <r>
    <x v="0"/>
    <s v="Under $5"/>
    <n v="-7.683352853414922"/>
    <s v="Lighting"/>
    <s v="Rural"/>
    <s v="SC-NR (2)"/>
    <s v="M_Input"/>
    <x v="4"/>
    <s v="Multifamily - Low Rise"/>
    <s v="2017 - LEDGlobe1440 to 2600 lumensANY"/>
    <n v="1.943343542790153E-4"/>
    <n v="2.1308089638299985E-4"/>
    <n v="2.2899755642743352E-4"/>
    <n v="2.423798058909444E-4"/>
    <n v="2.5353211985728935E-4"/>
    <n v="2.6274927256151459E-4"/>
    <n v="2.7030552630509584E-4"/>
    <n v="2.7602678544215019E-4"/>
    <n v="3.1046138906088404E-4"/>
    <n v="3.0927233018656762E-4"/>
    <n v="3.0868600041838664E-4"/>
    <n v="3.0818907253987271E-4"/>
    <n v="3.0762459293800723E-4"/>
    <n v="3.068742090147834E-4"/>
    <n v="3.0582467967885557E-4"/>
    <n v="3.0470186318289056E-4"/>
    <n v="3.0301867187891243E-4"/>
    <n v="3.0140870534040118E-4"/>
    <n v="3.0001599520438629E-4"/>
    <n v="2.9874575943006907E-4"/>
    <n v="2.5478129521411116E-3"/>
    <n v="2.2744114552073573"/>
    <n v="-7.683352853414922"/>
    <s v="R-All-Lgt-Lighting-All-All-R"/>
    <s v="R-All-HVAC-ER-All-All-E"/>
    <n v="2.5478129521411116E-3"/>
    <n v="1.943343542790153E-4"/>
    <n v="4.0741525066201518E-4"/>
    <n v="6.364128070894487E-4"/>
    <n v="8.787926129803931E-4"/>
    <n v="1.1323247328376826E-3"/>
    <n v="1.3950740053991972E-3"/>
    <n v="1.665379531704293E-3"/>
    <n v="1.9414063171464433E-3"/>
    <n v="2.2518677062073273E-3"/>
    <n v="2.5478129521411116E-3"/>
    <n v="2.5478129521411116E-3"/>
    <n v="2.5478129521411116E-3"/>
    <n v="2.5478129521411116E-3"/>
    <n v="2.5478129521411116E-3"/>
    <n v="2.5478129521411116E-3"/>
    <n v="2.5478129521411116E-3"/>
    <n v="2.5478129521411116E-3"/>
    <n v="2.5478129521411116E-3"/>
    <n v="2.5478129521411116E-3"/>
    <n v="2.5478129521411116E-3"/>
    <n v="1.6284037130585814E-4"/>
    <n v="1.8158691340984268E-4"/>
    <n v="1.9750357345427636E-4"/>
    <n v="2.1088582291778723E-4"/>
    <n v="2.2203813688413218E-4"/>
    <n v="2.3125528958835742E-4"/>
    <n v="2.3881154333193867E-4"/>
    <n v="2.4453280246899305E-4"/>
    <n v="2.789674060877269E-4"/>
    <n v="2.7777834721341048E-4"/>
    <n v="2.771920174452295E-4"/>
    <n v="2.7669508956671557E-4"/>
    <n v="2.7613060996485009E-4"/>
    <n v="2.7538022604162626E-4"/>
    <n v="2.7433069670569838E-4"/>
    <n v="2.7320788020973336E-4"/>
    <n v="2.7152468890575523E-4"/>
    <n v="2.6991472236724404E-4"/>
    <n v="2.6852201223122915E-4"/>
    <n v="2.6725177645691193E-4"/>
    <n v="1.9179332926779684E-3"/>
    <n v="1.9179332926779684E-3"/>
    <n v="1.6284037130585814E-4"/>
    <n v="3.4442728471570079E-4"/>
    <n v="5.4193085816997718E-4"/>
    <n v="7.5281668108776443E-4"/>
    <n v="9.7485481797189664E-4"/>
    <n v="1.2061101075602541E-3"/>
    <n v="1.4449216508921928E-3"/>
    <n v="1.6894544533611858E-3"/>
    <n v="1.9179332926779684E-3"/>
    <n v="1.9179332926779684E-3"/>
    <n v="1.9179332926779684E-3"/>
    <n v="1.9179332926779684E-3"/>
    <n v="1.9179332926779684E-3"/>
    <n v="1.9179332926779684E-3"/>
    <n v="1.9179332926779684E-3"/>
    <n v="1.9179332926779684E-3"/>
    <n v="1.9179332926779684E-3"/>
    <n v="1.9179332926779684E-3"/>
    <n v="1.9179332926779684E-3"/>
    <n v="1.9179332926779684E-3"/>
  </r>
  <r>
    <x v="0"/>
    <s v="Under $25"/>
    <n v="20.980850615766499"/>
    <s v="Lighting"/>
    <s v="Rural"/>
    <s v="SC-NR (2)"/>
    <s v="M_Input"/>
    <x v="4"/>
    <s v="Multifamily - Low Rise"/>
    <s v="2017 - LEDReflectors and Outdoor250 to 664 lumensANY"/>
    <n v="2.0272115486489215E-4"/>
    <n v="2.2227673308029483E-4"/>
    <n v="2.3888030128505413E-4"/>
    <n v="2.5284008248790832E-4"/>
    <n v="2.6447369186727396E-4"/>
    <n v="2.7408862509767899E-4"/>
    <n v="2.8197098069576156E-4"/>
    <n v="2.8793914964791594E-4"/>
    <n v="3.2385983201415404E-4"/>
    <n v="3.2261945745918632E-4"/>
    <n v="3.2200782372011704E-4"/>
    <n v="3.2148945014797814E-4"/>
    <n v="3.2090060955305408E-4"/>
    <n v="3.2011784164733643E-4"/>
    <n v="3.1902301824447883E-4"/>
    <n v="3.1785174486048125E-4"/>
    <n v="3.1609591282415948E-4"/>
    <n v="3.1441646568167305E-4"/>
    <n v="3.129636509788254E-4"/>
    <n v="3.116385962087841E-4"/>
    <n v="2.6577677732482568E-3"/>
    <n v="68.631136502790909"/>
    <n v="20.980850615766499"/>
    <s v="R-All-Lgt-Lighting-All-All-R"/>
    <s v="R-All-HVAC-ER-All-All-E"/>
    <n v="2.6577677732482568E-3"/>
    <n v="2.0272115486489215E-4"/>
    <n v="4.2499788794518698E-4"/>
    <n v="6.6387818923024108E-4"/>
    <n v="9.1671827171814946E-4"/>
    <n v="1.1811919635854235E-3"/>
    <n v="1.4552805886831025E-3"/>
    <n v="1.7372515693788639E-3"/>
    <n v="2.02519071902678E-3"/>
    <n v="2.3490505510409339E-3"/>
    <n v="2.6577677732482568E-3"/>
    <n v="2.6577677732482568E-3"/>
    <n v="2.6577677732482568E-3"/>
    <n v="2.6577677732482568E-3"/>
    <n v="2.6577677732482568E-3"/>
    <n v="2.6577677732482568E-3"/>
    <n v="2.6577677732482568E-3"/>
    <n v="2.6577677732482568E-3"/>
    <n v="2.6577677732482568E-3"/>
    <n v="2.6577677732482568E-3"/>
    <n v="2.6577677732482568E-3"/>
    <n v="1.6986800019082389E-4"/>
    <n v="1.8942357840622657E-4"/>
    <n v="2.0602714661098587E-4"/>
    <n v="2.1998692781384006E-4"/>
    <n v="2.316205371932057E-4"/>
    <n v="2.4123547042361073E-4"/>
    <n v="2.491178260216933E-4"/>
    <n v="2.5508599497384767E-4"/>
    <n v="2.9100667734008578E-4"/>
    <n v="2.8976630278511805E-4"/>
    <n v="2.8915466904604878E-4"/>
    <n v="2.8863629547390987E-4"/>
    <n v="2.8804745487898581E-4"/>
    <n v="2.8726468697326817E-4"/>
    <n v="2.8616986357041057E-4"/>
    <n v="2.8499859018641299E-4"/>
    <n v="2.8324275815009122E-4"/>
    <n v="2.8156331100760479E-4"/>
    <n v="2.8011049630475714E-4"/>
    <n v="2.7878544153471583E-4"/>
    <n v="2.0007046797668915E-3"/>
    <n v="2.0007046797668915E-3"/>
    <n v="1.6986800019082389E-4"/>
    <n v="3.5929157859705045E-4"/>
    <n v="5.6531872520803629E-4"/>
    <n v="7.853056530218764E-4"/>
    <n v="1.016926190215082E-3"/>
    <n v="1.2581616606386927E-3"/>
    <n v="1.5072794866603859E-3"/>
    <n v="1.7623654816342335E-3"/>
    <n v="2.0007046797668915E-3"/>
    <n v="2.0007046797668915E-3"/>
    <n v="2.0007046797668915E-3"/>
    <n v="2.0007046797668915E-3"/>
    <n v="2.0007046797668915E-3"/>
    <n v="2.0007046797668915E-3"/>
    <n v="2.0007046797668915E-3"/>
    <n v="2.0007046797668915E-3"/>
    <n v="2.0007046797668915E-3"/>
    <n v="2.0007046797668915E-3"/>
    <n v="2.0007046797668915E-3"/>
    <n v="2.0007046797668915E-3"/>
  </r>
  <r>
    <x v="0"/>
    <s v="Under $5"/>
    <n v="-16.136963281502727"/>
    <s v="Lighting"/>
    <s v="Rural"/>
    <s v="SC-NR (2)"/>
    <s v="M_Input"/>
    <x v="4"/>
    <s v="Multifamily - Low Rise"/>
    <s v="2017 - LEDReflectors and Outdoor665 to 1439 lumensANY"/>
    <n v="6.559397363740665E-3"/>
    <n v="7.1921522840548615E-3"/>
    <n v="7.7293897597567503E-3"/>
    <n v="8.181082885130992E-3"/>
    <n v="8.5575086545316113E-3"/>
    <n v="8.8686166280733669E-3"/>
    <n v="9.1236640234208747E-3"/>
    <n v="9.3167745634491744E-3"/>
    <n v="1.0479051038116563E-2"/>
    <n v="1.0438916550961883E-2"/>
    <n v="1.0419126072073286E-2"/>
    <n v="1.040235318892359E-2"/>
    <n v="1.0383300222060892E-2"/>
    <n v="1.0357972398032822E-2"/>
    <n v="1.0322547472857886E-2"/>
    <n v="1.028464887489294E-2"/>
    <n v="1.0227835859803832E-2"/>
    <n v="1.0173494411491202E-2"/>
    <n v="1.0126486051962995E-2"/>
    <n v="1.008361158841126E-2"/>
    <n v="8.5996722625708913E-2"/>
    <n v="10.192427119190857"/>
    <n v="-16.136963281502727"/>
    <s v="R-All-Lgt-Lighting-All-All-R"/>
    <s v="R-All-HVAC-ER-All-All-E"/>
    <n v="8.5996722625708913E-2"/>
    <n v="6.559397363740665E-3"/>
    <n v="1.3751549647795527E-2"/>
    <n v="2.1480939407552278E-2"/>
    <n v="2.966202229268327E-2"/>
    <n v="3.8219530947214878E-2"/>
    <n v="4.7088147575288244E-2"/>
    <n v="5.6211811598709117E-2"/>
    <n v="6.5528586162158287E-2"/>
    <n v="7.6007637200274855E-2"/>
    <n v="8.5996722625708913E-2"/>
    <n v="8.5996722625708913E-2"/>
    <n v="8.5996722625708913E-2"/>
    <n v="8.5996722625708913E-2"/>
    <n v="8.5996722625708913E-2"/>
    <n v="8.5996722625708913E-2"/>
    <n v="8.5996722625708913E-2"/>
    <n v="8.5996722625708913E-2"/>
    <n v="8.5996722625708913E-2"/>
    <n v="8.5996722625708913E-2"/>
    <n v="8.5996722625708913E-2"/>
    <n v="5.4963761102199346E-3"/>
    <n v="6.129131030534132E-3"/>
    <n v="6.6663685062360208E-3"/>
    <n v="7.1180616316102625E-3"/>
    <n v="7.4944874010108818E-3"/>
    <n v="7.8055953745526374E-3"/>
    <n v="8.0606427699001452E-3"/>
    <n v="8.2537533099284448E-3"/>
    <n v="9.4160297845958339E-3"/>
    <n v="9.3758952974411537E-3"/>
    <n v="9.3561048185525561E-3"/>
    <n v="9.3393319354028604E-3"/>
    <n v="9.3202789685401626E-3"/>
    <n v="9.2949511445120925E-3"/>
    <n v="9.2595262193371566E-3"/>
    <n v="9.2216276213722102E-3"/>
    <n v="9.1648146062831021E-3"/>
    <n v="9.1104731579704726E-3"/>
    <n v="9.0634647984422657E-3"/>
    <n v="9.0205903348905304E-3"/>
    <n v="6.4736297555294309E-2"/>
    <n v="6.4736297555294309E-2"/>
    <n v="5.4963761102199346E-3"/>
    <n v="1.1625507140754067E-2"/>
    <n v="1.8291875646990086E-2"/>
    <n v="2.5409937278600348E-2"/>
    <n v="3.290442467961123E-2"/>
    <n v="4.0710020054163867E-2"/>
    <n v="4.8770662824064011E-2"/>
    <n v="5.7024416133992457E-2"/>
    <n v="6.4736297555294309E-2"/>
    <n v="6.4736297555294309E-2"/>
    <n v="6.4736297555294309E-2"/>
    <n v="6.4736297555294309E-2"/>
    <n v="6.4736297555294309E-2"/>
    <n v="6.4736297555294309E-2"/>
    <n v="6.4736297555294309E-2"/>
    <n v="6.4736297555294309E-2"/>
    <n v="6.4736297555294309E-2"/>
    <n v="6.4736297555294309E-2"/>
    <n v="6.4736297555294309E-2"/>
    <n v="6.4736297555294309E-2"/>
  </r>
  <r>
    <x v="0"/>
    <s v="Under $15"/>
    <n v="11.572452330799026"/>
    <s v="Lighting"/>
    <s v="Rural"/>
    <s v="SC-NR (2)"/>
    <s v="M_Input"/>
    <x v="4"/>
    <s v="Multifamily - Low Rise"/>
    <s v="2017 - LEDReflectors and Outdoor1440 to 2600 lumensANY"/>
    <n v="1.7416324225654936E-3"/>
    <n v="1.9096396987901183E-3"/>
    <n v="2.0522854563824076E-3"/>
    <n v="2.1722177228052928E-3"/>
    <n v="2.2721652161987122E-3"/>
    <n v="2.3547697153001321E-3"/>
    <n v="2.422489170060345E-3"/>
    <n v="2.4737633281882833E-3"/>
    <n v="2.7823676526427875E-3"/>
    <n v="2.7717112584322435E-3"/>
    <n v="2.766456547095343E-3"/>
    <n v="2.7620030591461457E-3"/>
    <n v="2.7569441698924511E-3"/>
    <n v="2.7502191985156353E-3"/>
    <n v="2.7408132737285996E-3"/>
    <n v="2.7307505464191687E-3"/>
    <n v="2.7156657171862491E-3"/>
    <n v="2.7012371312930363E-3"/>
    <n v="2.6887556061549927E-3"/>
    <n v="2.6773717012501647E-3"/>
    <n v="2.2833603767815246E-2"/>
    <n v="17.489841226833143"/>
    <n v="11.572452330799026"/>
    <s v="R-All-Lgt-Lighting-All-All-R"/>
    <s v="R-All-HVAC-ER-All-All-E"/>
    <n v="2.2833603767815246E-2"/>
    <n v="1.7416324225654936E-3"/>
    <n v="3.6512721213556119E-3"/>
    <n v="5.7035575777380195E-3"/>
    <n v="7.8757753005433122E-3"/>
    <n v="1.0147940516742025E-2"/>
    <n v="1.2502710232042157E-2"/>
    <n v="1.4925199402102501E-2"/>
    <n v="1.7398962730290783E-2"/>
    <n v="2.0181330382933571E-2"/>
    <n v="2.2833603767815246E-2"/>
    <n v="2.2833603767815246E-2"/>
    <n v="2.2833603767815246E-2"/>
    <n v="2.2833603767815246E-2"/>
    <n v="2.2833603767815246E-2"/>
    <n v="2.2833603767815246E-2"/>
    <n v="2.2833603767815246E-2"/>
    <n v="2.2833603767815246E-2"/>
    <n v="2.2833603767815246E-2"/>
    <n v="2.2833603767815246E-2"/>
    <n v="2.2833603767815246E-2"/>
    <n v="1.4593820604755052E-3"/>
    <n v="1.6273893367001299E-3"/>
    <n v="1.7700350942924195E-3"/>
    <n v="1.8899673607153046E-3"/>
    <n v="1.989914854108724E-3"/>
    <n v="2.072519353210144E-3"/>
    <n v="2.1402388079703569E-3"/>
    <n v="2.1915129660982952E-3"/>
    <n v="2.5001172905527993E-3"/>
    <n v="2.4894608963422554E-3"/>
    <n v="2.4842061850053549E-3"/>
    <n v="2.4797526970561576E-3"/>
    <n v="2.474693807802463E-3"/>
    <n v="2.4679688364256471E-3"/>
    <n v="2.4585629116386115E-3"/>
    <n v="2.4485001843291805E-3"/>
    <n v="2.433415355096261E-3"/>
    <n v="2.4189867692030482E-3"/>
    <n v="2.4065052440650045E-3"/>
    <n v="2.3951213391601766E-3"/>
    <n v="1.7188596526015482E-2"/>
    <n v="1.7188596526015482E-2"/>
    <n v="1.4593820604755052E-3"/>
    <n v="3.0867713971756351E-3"/>
    <n v="4.8568064914680546E-3"/>
    <n v="6.7467738521833596E-3"/>
    <n v="8.7366887062920832E-3"/>
    <n v="1.0809208059502227E-2"/>
    <n v="1.2949446867472583E-2"/>
    <n v="1.5140959833570878E-2"/>
    <n v="1.7188596526015482E-2"/>
    <n v="1.7188596526015482E-2"/>
    <n v="1.7188596526015482E-2"/>
    <n v="1.7188596526015482E-2"/>
    <n v="1.7188596526015482E-2"/>
    <n v="1.7188596526015482E-2"/>
    <n v="1.7188596526015482E-2"/>
    <n v="1.7188596526015482E-2"/>
    <n v="1.7188596526015482E-2"/>
    <n v="1.7188596526015482E-2"/>
    <n v="1.7188596526015482E-2"/>
    <n v="1.7188596526015482E-2"/>
  </r>
  <r>
    <x v="0"/>
    <s v="Over $160"/>
    <n v="228.24624831063548"/>
    <s v="Lighting"/>
    <s v="Rural"/>
    <s v="SC-NR (2)"/>
    <s v="M_Input"/>
    <x v="4"/>
    <s v="Multifamily - Low Rise"/>
    <s v="2017 - LEDThree-Way250 to 664 lumensANY"/>
    <n v="2.2643030107904115E-6"/>
    <n v="2.4827299167558749E-6"/>
    <n v="2.6681842148085703E-6"/>
    <n v="2.82410861563721E-6"/>
    <n v="2.9540507361900126E-6"/>
    <n v="3.0614451631636786E-6"/>
    <n v="3.1494874867423598E-6"/>
    <n v="3.2161492169218059E-6"/>
    <n v="3.6173668860186841E-6"/>
    <n v="3.6035124669217065E-6"/>
    <n v="3.5966807965032998E-6"/>
    <n v="3.5908907996927044E-6"/>
    <n v="3.5843137183177933E-6"/>
    <n v="3.5755705571669611E-6"/>
    <n v="3.5633418781767181E-6"/>
    <n v="3.5502592877010853E-6"/>
    <n v="3.5306474432000259E-6"/>
    <n v="3.5118887831887908E-6"/>
    <n v="3.495661504353629E-6"/>
    <n v="3.4808612458050518E-6"/>
    <n v="2.9686056075196376E-5"/>
    <n v="169.50805383749872"/>
    <n v="228.24624831063548"/>
    <s v="R-All-Lgt-Lighting-All-All-R"/>
    <s v="R-All-HVAC-ER-All-All-E"/>
    <n v="2.9686056075196376E-5"/>
    <n v="2.2643030107904115E-6"/>
    <n v="4.7470329275462864E-6"/>
    <n v="7.4152171423548571E-6"/>
    <n v="1.0239325757992067E-5"/>
    <n v="1.319337649418208E-5"/>
    <n v="1.625482165734576E-5"/>
    <n v="1.9404309144088119E-5"/>
    <n v="2.2620458361009924E-5"/>
    <n v="2.6237825247028607E-5"/>
    <n v="2.9686056075196376E-5"/>
    <n v="2.9686056075196376E-5"/>
    <n v="2.9686056075196376E-5"/>
    <n v="2.9686056075196376E-5"/>
    <n v="2.9686056075196376E-5"/>
    <n v="2.9686056075196376E-5"/>
    <n v="2.9686056075196376E-5"/>
    <n v="2.9686056075196376E-5"/>
    <n v="2.9686056075196376E-5"/>
    <n v="2.9686056075196376E-5"/>
    <n v="2.9686056075196376E-5"/>
    <n v="1.8973482295193874E-6"/>
    <n v="2.1157751354848508E-6"/>
    <n v="2.3012294335375462E-6"/>
    <n v="2.4571538343661859E-6"/>
    <n v="2.5870959549189885E-6"/>
    <n v="2.6944903818926545E-6"/>
    <n v="2.7825327054713357E-6"/>
    <n v="2.8491944356507818E-6"/>
    <n v="3.25041210474766E-6"/>
    <n v="3.2365576856506824E-6"/>
    <n v="3.2297260152322757E-6"/>
    <n v="3.2239360184216803E-6"/>
    <n v="3.2173589370467693E-6"/>
    <n v="3.2086157758959371E-6"/>
    <n v="3.196387096905694E-6"/>
    <n v="3.1833045064300612E-6"/>
    <n v="3.1636926619290019E-6"/>
    <n v="3.1449340019177667E-6"/>
    <n v="3.1287067230826049E-6"/>
    <n v="3.1139064645340277E-6"/>
    <n v="2.2346960449775896E-5"/>
    <n v="2.2346960449775896E-5"/>
    <n v="1.8973482295193874E-6"/>
    <n v="4.0131233650042382E-6"/>
    <n v="6.3143527985417844E-6"/>
    <n v="8.7715066329079703E-6"/>
    <n v="1.1358602587826959E-5"/>
    <n v="1.4053092969719614E-5"/>
    <n v="1.6835625675190949E-5"/>
    <n v="1.9684820110841732E-5"/>
    <n v="2.2346960449775896E-5"/>
    <n v="2.2346960449775896E-5"/>
    <n v="2.2346960449775896E-5"/>
    <n v="2.2346960449775896E-5"/>
    <n v="2.2346960449775896E-5"/>
    <n v="2.2346960449775896E-5"/>
    <n v="2.2346960449775896E-5"/>
    <n v="2.2346960449775896E-5"/>
    <n v="2.2346960449775896E-5"/>
    <n v="2.2346960449775896E-5"/>
    <n v="2.2346960449775896E-5"/>
    <n v="2.2346960449775896E-5"/>
  </r>
  <r>
    <x v="0"/>
    <s v="Under $20"/>
    <n v="16.552697547422113"/>
    <s v="Lighting"/>
    <s v="Rural"/>
    <s v="SC-NR (2)"/>
    <s v="M_Input"/>
    <x v="4"/>
    <s v="Multifamily - Low Rise"/>
    <s v="2017 - LEDThree-Way665 to 1439 lumensANY"/>
    <n v="1.3047903425487964E-4"/>
    <n v="1.4306574707990312E-4"/>
    <n v="1.5375243415006052E-4"/>
    <n v="1.627374794995298E-4"/>
    <n v="1.7022531231959144E-4"/>
    <n v="1.7641384850450274E-4"/>
    <n v="1.8148723192507773E-4"/>
    <n v="1.8532857212297691E-4"/>
    <n v="2.0844848749661772E-4"/>
    <n v="2.0765013532585204E-4"/>
    <n v="2.0725646462264072E-4"/>
    <n v="2.069228197047188E-4"/>
    <n v="2.0654381953472191E-4"/>
    <n v="2.0604000038248877E-4"/>
    <n v="2.0533533046099143E-4"/>
    <n v="2.0458145442819992E-4"/>
    <n v="2.0345133424628928E-4"/>
    <n v="2.0237037828301161E-4"/>
    <n v="2.014352915649767E-4"/>
    <n v="2.0058243599178788E-4"/>
    <n v="1.7106402760890711E-3"/>
    <n v="17.699535955245178"/>
    <n v="16.552697547422113"/>
    <s v="R-All-Lgt-Lighting-All-All-R"/>
    <s v="R-All-HVAC-ER-All-All-E"/>
    <n v="1.7106402760890711E-3"/>
    <n v="1.3047903425487964E-4"/>
    <n v="2.7354478133478276E-4"/>
    <n v="4.2729721548484328E-4"/>
    <n v="5.9003469498437313E-4"/>
    <n v="7.6026000730396452E-4"/>
    <n v="9.3667385580846723E-4"/>
    <n v="1.1181610877335449E-3"/>
    <n v="1.3034896598565218E-3"/>
    <n v="1.5119381473531395E-3"/>
    <n v="1.7106402760890711E-3"/>
    <n v="1.7106402760890711E-3"/>
    <n v="1.7106402760890711E-3"/>
    <n v="1.7106402760890711E-3"/>
    <n v="1.7106402760890711E-3"/>
    <n v="1.7106402760890711E-3"/>
    <n v="1.7106402760890711E-3"/>
    <n v="1.7106402760890711E-3"/>
    <n v="1.7106402760890711E-3"/>
    <n v="1.7106402760890711E-3"/>
    <n v="1.7106402760890711E-3"/>
    <n v="1.0933349620308855E-4"/>
    <n v="1.2192020902811204E-4"/>
    <n v="1.3260689609826944E-4"/>
    <n v="1.4159194144773872E-4"/>
    <n v="1.4907977426780036E-4"/>
    <n v="1.5526831045271165E-4"/>
    <n v="1.6034169387328664E-4"/>
    <n v="1.6418303407118582E-4"/>
    <n v="1.8730294944482664E-4"/>
    <n v="1.8650459727406095E-4"/>
    <n v="1.8611092657084963E-4"/>
    <n v="1.8577728165292771E-4"/>
    <n v="1.8539828148293083E-4"/>
    <n v="1.8489446233069769E-4"/>
    <n v="1.8418979240920034E-4"/>
    <n v="1.8343591637640883E-4"/>
    <n v="1.823057961944982E-4"/>
    <n v="1.8122484023122052E-4"/>
    <n v="1.8028975351318561E-4"/>
    <n v="1.7943689793999679E-4"/>
    <n v="1.2877295150532492E-3"/>
    <n v="1.2877295150532492E-3"/>
    <n v="1.0933349620308855E-4"/>
    <n v="2.3125370523120059E-4"/>
    <n v="3.6386060132947003E-4"/>
    <n v="5.054525427772088E-4"/>
    <n v="6.5453231704500916E-4"/>
    <n v="8.0980062749772084E-4"/>
    <n v="9.7014232137100751E-4"/>
    <n v="1.1343253554421933E-3"/>
    <n v="1.2877295150532492E-3"/>
    <n v="1.2877295150532492E-3"/>
    <n v="1.2877295150532492E-3"/>
    <n v="1.2877295150532492E-3"/>
    <n v="1.2877295150532492E-3"/>
    <n v="1.2877295150532492E-3"/>
    <n v="1.2877295150532492E-3"/>
    <n v="1.2877295150532492E-3"/>
    <n v="1.2877295150532492E-3"/>
    <n v="1.2877295150532492E-3"/>
    <n v="1.2877295150532492E-3"/>
    <n v="1.2877295150532492E-3"/>
  </r>
  <r>
    <x v="0"/>
    <s v="Under $35"/>
    <n v="34.005141879934243"/>
    <s v="Lighting"/>
    <s v="Rural"/>
    <s v="SC-NR (2)"/>
    <s v="M_Input"/>
    <x v="4"/>
    <s v="Multifamily - Low Rise"/>
    <s v="2017 - LEDThree-Way1440 to 2600 lumensANY"/>
    <n v="8.8353484165448228E-4"/>
    <n v="9.6876538759095858E-4"/>
    <n v="1.0411299664848995E-3"/>
    <n v="1.1019719298350757E-3"/>
    <n v="1.1526755637390866E-3"/>
    <n v="1.1945810497003626E-3"/>
    <n v="1.2289353123813233E-3"/>
    <n v="1.2549468315719238E-3"/>
    <n v="1.4115026405980078E-3"/>
    <n v="1.4060966229737194E-3"/>
    <n v="1.4034308936907577E-3"/>
    <n v="1.4011716272008699E-3"/>
    <n v="1.3986052389907064E-3"/>
    <n v="1.3951936428102717E-3"/>
    <n v="1.3904219917088951E-3"/>
    <n v="1.3853171429102872E-3"/>
    <n v="1.3776645682136931E-3"/>
    <n v="1.3703449075394391E-3"/>
    <n v="1.3640129960559568E-3"/>
    <n v="1.358237910287468E-3"/>
    <n v="1.1583548990021852E-2"/>
    <n v="27.246105431627203"/>
    <n v="34.005141879934243"/>
    <s v="R-All-Lgt-Lighting-All-All-R"/>
    <s v="R-All-HVAC-ER-All-All-E"/>
    <n v="1.1583548990021852E-2"/>
    <n v="8.8353484165448228E-4"/>
    <n v="1.8523002292454409E-3"/>
    <n v="2.8934301957303406E-3"/>
    <n v="3.995402125565416E-3"/>
    <n v="5.1480776893045024E-3"/>
    <n v="6.3426587390048653E-3"/>
    <n v="7.5715940513861888E-3"/>
    <n v="8.8265408829581119E-3"/>
    <n v="1.0238043523556119E-2"/>
    <n v="1.1583548990021852E-2"/>
    <n v="1.1583548990021852E-2"/>
    <n v="1.1583548990021852E-2"/>
    <n v="1.1583548990021852E-2"/>
    <n v="1.1583548990021852E-2"/>
    <n v="1.1583548990021852E-2"/>
    <n v="1.1583548990021852E-2"/>
    <n v="1.1583548990021852E-2"/>
    <n v="1.1583548990021852E-2"/>
    <n v="1.1583548990021852E-2"/>
    <n v="1.1583548990021852E-2"/>
    <n v="7.4034846906229405E-4"/>
    <n v="8.2557901499877035E-4"/>
    <n v="8.9794359389271127E-4"/>
    <n v="9.5878555724288744E-4"/>
    <n v="1.0094891911468984E-3"/>
    <n v="1.0513946771081744E-3"/>
    <n v="1.0857489397891351E-3"/>
    <n v="1.1117604589797356E-3"/>
    <n v="1.2683162680058196E-3"/>
    <n v="1.2629102503815312E-3"/>
    <n v="1.2602445210985695E-3"/>
    <n v="1.2579852546086817E-3"/>
    <n v="1.2554188663985181E-3"/>
    <n v="1.2520072702180834E-3"/>
    <n v="1.2472356191167069E-3"/>
    <n v="1.2421307703180989E-3"/>
    <n v="1.2344781956215049E-3"/>
    <n v="1.2271585349472509E-3"/>
    <n v="1.2208266234637686E-3"/>
    <n v="1.2150515376952798E-3"/>
    <n v="8.719821538178088E-3"/>
    <n v="8.719821538178088E-3"/>
    <n v="7.4034846906229405E-4"/>
    <n v="1.5659274840610644E-3"/>
    <n v="2.4638710779537757E-3"/>
    <n v="3.4226566351966631E-3"/>
    <n v="4.4321458263435615E-3"/>
    <n v="5.4835405034517355E-3"/>
    <n v="6.5692894432408701E-3"/>
    <n v="7.6810499022206061E-3"/>
    <n v="8.719821538178088E-3"/>
    <n v="8.719821538178088E-3"/>
    <n v="8.719821538178088E-3"/>
    <n v="8.719821538178088E-3"/>
    <n v="8.719821538178088E-3"/>
    <n v="8.719821538178088E-3"/>
    <n v="8.719821538178088E-3"/>
    <n v="8.719821538178088E-3"/>
    <n v="8.719821538178088E-3"/>
    <n v="8.719821538178088E-3"/>
    <n v="8.719821538178088E-3"/>
    <n v="8.719821538178088E-3"/>
  </r>
  <r>
    <x v="0"/>
    <s v="Under $5"/>
    <n v="-47.248061972308925"/>
    <s v="Lighting"/>
    <s v="Rural"/>
    <s v="SC-NR (2)"/>
    <s v="M_Input"/>
    <x v="4"/>
    <s v="Multifamily - High Rise"/>
    <s v="2017 - LEDDecorative and Mini-Base250 to 664 lumensANY"/>
    <n v="2.5400253017560592E-4"/>
    <n v="2.7850498700636791E-4"/>
    <n v="2.9930867834663697E-4"/>
    <n v="3.1679979686648766E-4"/>
    <n v="3.3137630329672642E-4"/>
    <n v="3.4342347898305318E-4"/>
    <n v="3.5329979537929298E-4"/>
    <n v="3.6077770273125649E-4"/>
    <n v="4.0435972298478822E-4"/>
    <n v="4.0370470217749454E-4"/>
    <n v="4.0311854321115542E-4"/>
    <n v="4.0286085489535758E-4"/>
    <n v="4.0189355305647416E-4"/>
    <n v="4.0093402533997776E-4"/>
    <n v="3.992155240869498E-4"/>
    <n v="3.9779062316104498E-4"/>
    <n v="3.9547311090277018E-4"/>
    <n v="3.9357391816319227E-4"/>
    <n v="3.9185224848444384E-4"/>
    <n v="3.9017300956813584E-4"/>
    <n v="3.3248096412341111E-3"/>
    <n v="-1.9724637909239984"/>
    <n v="-47.248061972308925"/>
    <s v="R-All-Lgt-Lighting-All-All-R"/>
    <s v="R-All-HVAC-ER-All-All-E"/>
    <n v="3.3248096412341111E-3"/>
    <n v="2.5400253017560592E-4"/>
    <n v="5.3250751718197389E-4"/>
    <n v="8.3181619552861086E-4"/>
    <n v="1.1486159923950986E-3"/>
    <n v="1.479992295691825E-3"/>
    <n v="1.8234157746748782E-3"/>
    <n v="2.176715570054171E-3"/>
    <n v="2.5374932727854275E-3"/>
    <n v="2.9418529957702159E-3"/>
    <n v="3.3248096412341111E-3"/>
    <n v="3.3248096412341111E-3"/>
    <n v="3.3248096412341111E-3"/>
    <n v="3.3248096412341111E-3"/>
    <n v="3.3248096412341111E-3"/>
    <n v="3.3248096412341111E-3"/>
    <n v="3.3248096412341111E-3"/>
    <n v="3.3248096412341111E-3"/>
    <n v="3.3248096412341111E-3"/>
    <n v="3.3248096412341111E-3"/>
    <n v="3.3248096412341111E-3"/>
    <n v="2.1290394868750287E-4"/>
    <n v="2.3740640551826487E-4"/>
    <n v="2.5821009685853393E-4"/>
    <n v="2.7570121537838461E-4"/>
    <n v="2.9027772180862337E-4"/>
    <n v="3.0232489749495013E-4"/>
    <n v="3.1220121389118993E-4"/>
    <n v="3.1967912124315344E-4"/>
    <n v="3.6326114149668517E-4"/>
    <n v="3.626061206893915E-4"/>
    <n v="3.6201996172305237E-4"/>
    <n v="3.6176227340725453E-4"/>
    <n v="3.6079497156837111E-4"/>
    <n v="3.5983544385187471E-4"/>
    <n v="3.5811694259884675E-4"/>
    <n v="3.5669204167294193E-4"/>
    <n v="3.5437452941466713E-4"/>
    <n v="3.5247533667508922E-4"/>
    <n v="3.5075366699634079E-4"/>
    <n v="3.4907442808003279E-4"/>
    <n v="2.5028380114720502E-3"/>
    <n v="2.5028380114720502E-3"/>
    <n v="2.1290394868750287E-4"/>
    <n v="4.5031035420576773E-4"/>
    <n v="7.085204510643016E-4"/>
    <n v="9.8422166644268616E-4"/>
    <n v="1.2744993882513095E-3"/>
    <n v="1.5768242857462597E-3"/>
    <n v="1.8890254996374496E-3"/>
    <n v="2.2087046208806031E-3"/>
    <n v="2.5028380114720502E-3"/>
    <n v="2.5028380114720502E-3"/>
    <n v="2.5028380114720502E-3"/>
    <n v="2.5028380114720502E-3"/>
    <n v="2.5028380114720502E-3"/>
    <n v="2.5028380114720502E-3"/>
    <n v="2.5028380114720502E-3"/>
    <n v="2.5028380114720502E-3"/>
    <n v="2.5028380114720502E-3"/>
    <n v="2.5028380114720502E-3"/>
    <n v="2.5028380114720502E-3"/>
    <n v="2.5028380114720502E-3"/>
  </r>
  <r>
    <x v="0"/>
    <s v="Under $20"/>
    <n v="19.994264814626433"/>
    <s v="Lighting"/>
    <s v="Rural"/>
    <s v="SC-NR (2)"/>
    <s v="M_Input"/>
    <x v="4"/>
    <s v="Multifamily - High Rise"/>
    <s v="2017 - LEDDecorative and Mini-Base665 to 1439 lumensANY"/>
    <n v="2.2531344103524748E-4"/>
    <n v="2.4704839327584053E-4"/>
    <n v="2.6550234835601464E-4"/>
    <n v="2.8101787923886959E-4"/>
    <n v="2.9394799776878694E-4"/>
    <n v="3.0463446851679819E-4"/>
    <n v="3.1339527428692651E-4"/>
    <n v="3.200285666247973E-4"/>
    <n v="3.5868808290521494E-4"/>
    <n v="3.5810704541736391E-4"/>
    <n v="3.5758709196017507E-4"/>
    <n v="3.5735850903579697E-4"/>
    <n v="3.5650046204828125E-4"/>
    <n v="3.5564931111122943E-4"/>
    <n v="3.5412491121460078E-4"/>
    <n v="3.5286095006221383E-4"/>
    <n v="3.5080519628215404E-4"/>
    <n v="3.4912051364908097E-4"/>
    <n v="3.4759330319422189E-4"/>
    <n v="3.4610373103014902E-4"/>
    <n v="2.9492788931500544E-3"/>
    <n v="22.656824288434802"/>
    <n v="19.994264814626433"/>
    <s v="R-All-Lgt-Lighting-All-All-R"/>
    <s v="R-All-HVAC-ER-All-All-E"/>
    <n v="2.9492788931500544E-3"/>
    <n v="2.2531344103524748E-4"/>
    <n v="4.7236183431108802E-4"/>
    <n v="7.3786418266710266E-4"/>
    <n v="1.0188820619059721E-3"/>
    <n v="1.3128300596747591E-3"/>
    <n v="1.6174645281915572E-3"/>
    <n v="1.9308598024784837E-3"/>
    <n v="2.2508883691032809E-3"/>
    <n v="2.6095764520084959E-3"/>
    <n v="2.9492788931500544E-3"/>
    <n v="2.9492788931500544E-3"/>
    <n v="2.9492788931500544E-3"/>
    <n v="2.9492788931500544E-3"/>
    <n v="2.9492788931500544E-3"/>
    <n v="2.9492788931500544E-3"/>
    <n v="2.9492788931500544E-3"/>
    <n v="2.9492788931500544E-3"/>
    <n v="2.9492788931500544E-3"/>
    <n v="2.9492788931500544E-3"/>
    <n v="2.9492788931500544E-3"/>
    <n v="1.8885686396749138E-4"/>
    <n v="2.1059181620808443E-4"/>
    <n v="2.2904577128825853E-4"/>
    <n v="2.4456130217111351E-4"/>
    <n v="2.5749142070103086E-4"/>
    <n v="2.6817789144904211E-4"/>
    <n v="2.7693869721917043E-4"/>
    <n v="2.8357198955704122E-4"/>
    <n v="3.2223150583745886E-4"/>
    <n v="3.2165046834960783E-4"/>
    <n v="3.2113051489241899E-4"/>
    <n v="3.2090193196804089E-4"/>
    <n v="3.2004388498052517E-4"/>
    <n v="3.1919273404347335E-4"/>
    <n v="3.176683341468447E-4"/>
    <n v="3.1640437299445775E-4"/>
    <n v="3.1434861921439796E-4"/>
    <n v="3.1266393658132489E-4"/>
    <n v="3.1113672612646581E-4"/>
    <n v="3.0964715396239294E-4"/>
    <n v="2.2201473517949322E-3"/>
    <n v="2.2201473517949322E-3"/>
    <n v="1.8885686396749138E-4"/>
    <n v="3.994486801755758E-4"/>
    <n v="6.2849445146383436E-4"/>
    <n v="8.7305575363494782E-4"/>
    <n v="1.1305471743359788E-3"/>
    <n v="1.3987250657850208E-3"/>
    <n v="1.6756637630041913E-3"/>
    <n v="1.9592357525612327E-3"/>
    <n v="2.2201473517949322E-3"/>
    <n v="2.2201473517949322E-3"/>
    <n v="2.2201473517949322E-3"/>
    <n v="2.2201473517949322E-3"/>
    <n v="2.2201473517949322E-3"/>
    <n v="2.2201473517949322E-3"/>
    <n v="2.2201473517949322E-3"/>
    <n v="2.2201473517949322E-3"/>
    <n v="2.2201473517949322E-3"/>
    <n v="2.2201473517949322E-3"/>
    <n v="2.2201473517949322E-3"/>
    <n v="2.2201473517949322E-3"/>
  </r>
  <r>
    <x v="0"/>
    <s v="Under $85"/>
    <n v="74.287370578875169"/>
    <s v="Lighting"/>
    <s v="Rural"/>
    <s v="SC-NR (2)"/>
    <s v="M_Input"/>
    <x v="4"/>
    <s v="Multifamily - High Rise"/>
    <s v="2017 - LEDDecorative and Mini-Base1440 to 2600 lumensANY"/>
    <n v="8.9235040256002964E-6"/>
    <n v="9.7843134514561665E-6"/>
    <n v="1.0515179491624712E-5"/>
    <n v="1.1129669695388554E-5"/>
    <n v="1.1641765042310876E-5"/>
    <n v="1.2065001065431305E-5"/>
    <n v="1.241197142458095E-5"/>
    <n v="1.267468194290602E-5"/>
    <n v="1.4205786113038939E-5"/>
    <n v="1.4182774213091736E-5"/>
    <n v="1.4162181536742604E-5"/>
    <n v="1.4153128545334282E-5"/>
    <n v="1.4119145726945508E-5"/>
    <n v="1.4085436025570048E-5"/>
    <n v="1.4025062403154584E-5"/>
    <n v="1.3975003416972032E-5"/>
    <n v="1.3893585606087249E-5"/>
    <n v="1.3826864010655511E-5"/>
    <n v="1.376637907651551E-5"/>
    <n v="1.3707384801067708E-5"/>
    <n v="1.1680573495624426E-4"/>
    <n v="51.305668741660313"/>
    <n v="74.287370578875169"/>
    <s v="R-All-Lgt-Lighting-All-All-R"/>
    <s v="R-All-HVAC-ER-All-All-E"/>
    <n v="1.1680573495624426E-4"/>
    <n v="8.9235040256002964E-6"/>
    <n v="1.8707817477056461E-5"/>
    <n v="2.9222996968681173E-5"/>
    <n v="4.0352666664069729E-5"/>
    <n v="5.1994431706380609E-5"/>
    <n v="6.4059432771811908E-5"/>
    <n v="7.6471404196392861E-5"/>
    <n v="8.9146086139298876E-5"/>
    <n v="1.0335187225233782E-4"/>
    <n v="1.1680573495624426E-4"/>
    <n v="1.1680573495624426E-4"/>
    <n v="1.1680573495624426E-4"/>
    <n v="1.1680573495624426E-4"/>
    <n v="1.1680573495624426E-4"/>
    <n v="1.1680573495624426E-4"/>
    <n v="1.1680573495624426E-4"/>
    <n v="1.1680573495624426E-4"/>
    <n v="1.1680573495624426E-4"/>
    <n v="1.1680573495624426E-4"/>
    <n v="1.1680573495624426E-4"/>
    <n v="7.4796469226730161E-6"/>
    <n v="8.3404563485288862E-6"/>
    <n v="9.0713223886974319E-6"/>
    <n v="9.6858125924612734E-6"/>
    <n v="1.0197907939383596E-5"/>
    <n v="1.0621143962504024E-5"/>
    <n v="1.096811432165367E-5"/>
    <n v="1.123082483997874E-5"/>
    <n v="1.2761929010111659E-5"/>
    <n v="1.2738917110164455E-5"/>
    <n v="1.2718324433815324E-5"/>
    <n v="1.2709271442407002E-5"/>
    <n v="1.2675288624018228E-5"/>
    <n v="1.2641578922642768E-5"/>
    <n v="1.2581205300227304E-5"/>
    <n v="1.2531146314044752E-5"/>
    <n v="1.2449728503159968E-5"/>
    <n v="1.2383006907728231E-5"/>
    <n v="1.232252197358823E-5"/>
    <n v="1.2263527698140428E-5"/>
    <n v="8.7928592897698672E-5"/>
    <n v="8.7928592897698672E-5"/>
    <n v="7.4796469226730161E-6"/>
    <n v="1.5820103271201901E-5"/>
    <n v="2.4891425659899332E-5"/>
    <n v="3.4577238252360608E-5"/>
    <n v="4.4775146191744207E-5"/>
    <n v="5.5396290154248233E-5"/>
    <n v="6.6364404475901899E-5"/>
    <n v="7.7595229315880634E-5"/>
    <n v="8.7928592897698672E-5"/>
    <n v="8.7928592897698672E-5"/>
    <n v="8.7928592897698672E-5"/>
    <n v="8.7928592897698672E-5"/>
    <n v="8.7928592897698672E-5"/>
    <n v="8.7928592897698672E-5"/>
    <n v="8.7928592897698672E-5"/>
    <n v="8.7928592897698672E-5"/>
    <n v="8.7928592897698672E-5"/>
    <n v="8.7928592897698672E-5"/>
    <n v="8.7928592897698672E-5"/>
    <n v="8.7928592897698672E-5"/>
  </r>
  <r>
    <x v="0"/>
    <s v="Under $5"/>
    <n v="-28.246767018857415"/>
    <s v="Lighting"/>
    <s v="Rural"/>
    <s v="SC-NR (2)"/>
    <s v="M_Input"/>
    <x v="4"/>
    <s v="Multifamily - High Rise"/>
    <s v="2017 - LEDGeneral Purpose and Dimmable250 to 664 lumensANY"/>
    <n v="2.3833132680352233E-4"/>
    <n v="2.6132205466117086E-4"/>
    <n v="2.80842219897751E-4"/>
    <n v="2.9725418824008075E-4"/>
    <n v="3.1093136742123717E-4"/>
    <n v="3.2223526806967695E-4"/>
    <n v="3.3150224501285897E-4"/>
    <n v="3.3851878764208057E-4"/>
    <n v="3.7941192640184458E-4"/>
    <n v="3.7879731843719827E-4"/>
    <n v="3.7824732374199281E-4"/>
    <n v="3.780055340316171E-4"/>
    <n v="3.7709791184958142E-4"/>
    <n v="3.761975841496201E-4"/>
    <n v="3.745851093311035E-4"/>
    <n v="3.732481205696148E-4"/>
    <n v="3.7107359194969822E-4"/>
    <n v="3.6929157377387032E-4"/>
    <n v="3.6767612601211057E-4"/>
    <n v="3.6610049116049271E-4"/>
    <n v="3.1196787394859194E-3"/>
    <n v="-3.21112930794061"/>
    <n v="-28.246767018857415"/>
    <s v="R-All-Lgt-Lighting-All-All-R"/>
    <s v="R-All-HVAC-ER-All-All-E"/>
    <n v="3.1196787394859194E-3"/>
    <n v="2.3833132680352233E-4"/>
    <n v="4.9965338146469324E-4"/>
    <n v="7.8049560136244419E-4"/>
    <n v="1.0777497896025249E-3"/>
    <n v="1.3886811570237622E-3"/>
    <n v="1.710916425093439E-3"/>
    <n v="2.042418670106298E-3"/>
    <n v="2.3809374577483788E-3"/>
    <n v="2.7603493841502234E-3"/>
    <n v="3.1196787394859194E-3"/>
    <n v="3.1196787394859194E-3"/>
    <n v="3.1196787394859194E-3"/>
    <n v="3.1196787394859194E-3"/>
    <n v="3.1196787394859194E-3"/>
    <n v="3.1196787394859194E-3"/>
    <n v="3.1196787394859194E-3"/>
    <n v="3.1196787394859194E-3"/>
    <n v="3.1196787394859194E-3"/>
    <n v="3.1196787394859194E-3"/>
    <n v="3.1196787394859194E-3"/>
    <n v="1.9976840599706265E-4"/>
    <n v="2.2275913385471117E-4"/>
    <n v="2.4227929909129131E-4"/>
    <n v="2.5869126743362106E-4"/>
    <n v="2.7236844661477749E-4"/>
    <n v="2.8367234726321726E-4"/>
    <n v="2.9293932420639928E-4"/>
    <n v="2.9995586683562089E-4"/>
    <n v="3.4084900559538489E-4"/>
    <n v="3.4023439763073858E-4"/>
    <n v="3.3968440293553312E-4"/>
    <n v="3.3944261322515741E-4"/>
    <n v="3.3853499104312173E-4"/>
    <n v="3.3763466334316042E-4"/>
    <n v="3.3602218852464382E-4"/>
    <n v="3.3468519976315511E-4"/>
    <n v="3.3251067114323853E-4"/>
    <n v="3.3072865296741063E-4"/>
    <n v="3.2911320520565088E-4"/>
    <n v="3.2753757035403302E-4"/>
    <n v="2.3484203233567254E-3"/>
    <n v="2.3484203233567254E-3"/>
    <n v="1.9976840599706265E-4"/>
    <n v="4.2252753985177381E-4"/>
    <n v="6.6480683894306518E-4"/>
    <n v="9.2349810637668624E-4"/>
    <n v="1.1958665529914637E-3"/>
    <n v="1.479538900254681E-3"/>
    <n v="1.7724782244610802E-3"/>
    <n v="2.0724340912967013E-3"/>
    <n v="2.3484203233567254E-3"/>
    <n v="2.3484203233567254E-3"/>
    <n v="2.3484203233567254E-3"/>
    <n v="2.3484203233567254E-3"/>
    <n v="2.3484203233567254E-3"/>
    <n v="2.3484203233567254E-3"/>
    <n v="2.3484203233567254E-3"/>
    <n v="2.3484203233567254E-3"/>
    <n v="2.3484203233567254E-3"/>
    <n v="2.3484203233567254E-3"/>
    <n v="2.3484203233567254E-3"/>
    <n v="2.3484203233567254E-3"/>
  </r>
  <r>
    <x v="0"/>
    <s v="Under $5"/>
    <n v="-17.148284682861011"/>
    <s v="Lighting"/>
    <s v="Rural"/>
    <s v="SC-NR (2)"/>
    <s v="M_Input"/>
    <x v="4"/>
    <s v="Multifamily - High Rise"/>
    <s v="2017 - LEDGeneral Purpose and Dimmable665 to 1439 lumensANY"/>
    <n v="5.9728891425619626E-3"/>
    <n v="6.5490663100467566E-3"/>
    <n v="7.0382667209465868E-3"/>
    <n v="7.4495717257678116E-3"/>
    <n v="7.7923394018750772E-3"/>
    <n v="8.0756296699115784E-3"/>
    <n v="8.3078720138395085E-3"/>
    <n v="8.4837155835895735E-3"/>
    <n v="9.5085501606438586E-3"/>
    <n v="9.4931472956986465E-3"/>
    <n v="9.4793637222695126E-3"/>
    <n v="9.4733041615929717E-3"/>
    <n v="9.4505579840369718E-3"/>
    <n v="9.4279946155701854E-3"/>
    <n v="9.3875839256900729E-3"/>
    <n v="9.3540772702103824E-3"/>
    <n v="9.2995807902121978E-3"/>
    <n v="9.2549211260505252E-3"/>
    <n v="9.2144359303945392E-3"/>
    <n v="9.1749484973990911E-3"/>
    <n v="7.8183155866530657E-2"/>
    <n v="-3.9194405525459688"/>
    <n v="-17.148284682861011"/>
    <s v="R-All-Lgt-Lighting-All-All-R"/>
    <s v="R-All-HVAC-ER-All-All-E"/>
    <n v="7.8183155866530657E-2"/>
    <n v="5.9728891425619626E-3"/>
    <n v="1.2521955452608719E-2"/>
    <n v="1.9560222173555304E-2"/>
    <n v="2.7009793899323117E-2"/>
    <n v="3.480213330119819E-2"/>
    <n v="4.2877762971109769E-2"/>
    <n v="5.1185634984949276E-2"/>
    <n v="5.9669350568538851E-2"/>
    <n v="6.9177900729182715E-2"/>
    <n v="7.8183155866530657E-2"/>
    <n v="7.8183155866530657E-2"/>
    <n v="7.8183155866530657E-2"/>
    <n v="7.8183155866530657E-2"/>
    <n v="7.8183155866530657E-2"/>
    <n v="7.8183155866530657E-2"/>
    <n v="7.8183155866530657E-2"/>
    <n v="7.8183155866530657E-2"/>
    <n v="7.8183155866530657E-2"/>
    <n v="7.8183155866530657E-2"/>
    <n v="7.8183155866530657E-2"/>
    <n v="5.0064528201549498E-3"/>
    <n v="5.5826299876397438E-3"/>
    <n v="6.071830398539574E-3"/>
    <n v="6.4831354033607989E-3"/>
    <n v="6.8259030794680644E-3"/>
    <n v="7.1091933475045657E-3"/>
    <n v="7.3414356914324958E-3"/>
    <n v="7.5172792611825608E-3"/>
    <n v="8.5421138382368467E-3"/>
    <n v="8.5267109732916346E-3"/>
    <n v="8.5129273998625007E-3"/>
    <n v="8.5068678391859599E-3"/>
    <n v="8.4841216616299599E-3"/>
    <n v="8.4615582931631735E-3"/>
    <n v="8.421147603283061E-3"/>
    <n v="8.3876409478033705E-3"/>
    <n v="8.3331444678051859E-3"/>
    <n v="8.2884848036435133E-3"/>
    <n v="8.2479996079875273E-3"/>
    <n v="8.2085121749920793E-3"/>
    <n v="5.8854429418390405E-2"/>
    <n v="5.8854429418390405E-2"/>
    <n v="5.0064528201549498E-3"/>
    <n v="1.0589082807794694E-2"/>
    <n v="1.6660913206334269E-2"/>
    <n v="2.3144048609695066E-2"/>
    <n v="2.9969951689163131E-2"/>
    <n v="3.7079145036667698E-2"/>
    <n v="4.4420580728100192E-2"/>
    <n v="5.1937859989282756E-2"/>
    <n v="5.8854429418390405E-2"/>
    <n v="5.8854429418390405E-2"/>
    <n v="5.8854429418390405E-2"/>
    <n v="5.8854429418390405E-2"/>
    <n v="5.8854429418390405E-2"/>
    <n v="5.8854429418390405E-2"/>
    <n v="5.8854429418390405E-2"/>
    <n v="5.8854429418390405E-2"/>
    <n v="5.8854429418390405E-2"/>
    <n v="5.8854429418390405E-2"/>
    <n v="5.8854429418390405E-2"/>
    <n v="5.8854429418390405E-2"/>
  </r>
  <r>
    <x v="0"/>
    <s v="Under $15"/>
    <n v="10.028032874801839"/>
    <s v="Lighting"/>
    <s v="Rural"/>
    <s v="SC-NR (2)"/>
    <s v="M_Input"/>
    <x v="4"/>
    <s v="Multifamily - High Rise"/>
    <s v="2017 - LEDGeneral Purpose and Dimmable1440 to 2600 lumensANY"/>
    <n v="1.143190979784676E-3"/>
    <n v="1.2534693601304347E-3"/>
    <n v="1.3471006805349124E-3"/>
    <n v="1.4258230810732606E-3"/>
    <n v="1.491427666414603E-3"/>
    <n v="1.5456484750300461E-3"/>
    <n v="1.5900988819211712E-3"/>
    <n v="1.623754752303722E-3"/>
    <n v="1.8199046583703485E-3"/>
    <n v="1.8169566016011825E-3"/>
    <n v="1.8143184718054856E-3"/>
    <n v="1.8131586921843444E-3"/>
    <n v="1.8088051499728708E-3"/>
    <n v="1.8044865968088776E-3"/>
    <n v="1.7967521260937552E-3"/>
    <n v="1.7903390644425376E-3"/>
    <n v="1.7799086206695229E-3"/>
    <n v="1.7713609105059398E-3"/>
    <n v="1.7636121796348206E-3"/>
    <n v="1.7560544171956059E-3"/>
    <n v="1.4963994211916683E-2"/>
    <n v="11.908241674098283"/>
    <n v="10.028032874801839"/>
    <s v="R-All-Lgt-Lighting-All-All-R"/>
    <s v="R-All-HVAC-ER-All-All-E"/>
    <n v="1.4963994211916683E-2"/>
    <n v="1.143190979784676E-3"/>
    <n v="2.3966603399151109E-3"/>
    <n v="3.7437610204500236E-3"/>
    <n v="5.1695841015232842E-3"/>
    <n v="6.6610117679378874E-3"/>
    <n v="8.2066602429679333E-3"/>
    <n v="9.7967591248891046E-3"/>
    <n v="1.1420513877192827E-2"/>
    <n v="1.3240418535563176E-2"/>
    <n v="1.4963994211916683E-2"/>
    <n v="1.4963994211916683E-2"/>
    <n v="1.4963994211916683E-2"/>
    <n v="1.4963994211916683E-2"/>
    <n v="1.4963994211916683E-2"/>
    <n v="1.4963994211916683E-2"/>
    <n v="1.4963994211916683E-2"/>
    <n v="1.4963994211916683E-2"/>
    <n v="1.4963994211916683E-2"/>
    <n v="1.4963994211916683E-2"/>
    <n v="1.4963994211916683E-2"/>
    <n v="9.5821830409257734E-4"/>
    <n v="1.068496684438336E-3"/>
    <n v="1.1621280048428138E-3"/>
    <n v="1.240850405381162E-3"/>
    <n v="1.3064549907225043E-3"/>
    <n v="1.3606757993379474E-3"/>
    <n v="1.4051262062290725E-3"/>
    <n v="1.4387820766116233E-3"/>
    <n v="1.6349319826782498E-3"/>
    <n v="1.6319839259090838E-3"/>
    <n v="1.6293457961133869E-3"/>
    <n v="1.6281860164922457E-3"/>
    <n v="1.6238324742807722E-3"/>
    <n v="1.6195139211167789E-3"/>
    <n v="1.6117794504016565E-3"/>
    <n v="1.605366388750439E-3"/>
    <n v="1.5949359449774242E-3"/>
    <n v="1.5863882348138411E-3"/>
    <n v="1.5786395039427219E-3"/>
    <n v="1.5710817415035072E-3"/>
    <n v="1.1264540698074709E-2"/>
    <n v="1.1264540698074709E-2"/>
    <n v="9.5821830409257734E-4"/>
    <n v="2.0267149885309131E-3"/>
    <n v="3.1888429933737269E-3"/>
    <n v="4.4296933987548887E-3"/>
    <n v="5.736148389477393E-3"/>
    <n v="7.0968241888153399E-3"/>
    <n v="8.5019503950444116E-3"/>
    <n v="9.9407324716560344E-3"/>
    <n v="1.1264540698074709E-2"/>
    <n v="1.1264540698074709E-2"/>
    <n v="1.1264540698074709E-2"/>
    <n v="1.1264540698074709E-2"/>
    <n v="1.1264540698074709E-2"/>
    <n v="1.1264540698074709E-2"/>
    <n v="1.1264540698074709E-2"/>
    <n v="1.1264540698074709E-2"/>
    <n v="1.1264540698074709E-2"/>
    <n v="1.1264540698074709E-2"/>
    <n v="1.1264540698074709E-2"/>
    <n v="1.1264540698074709E-2"/>
  </r>
  <r>
    <x v="0"/>
    <s v="Under $5"/>
    <n v="-18.531143649888556"/>
    <s v="Lighting"/>
    <s v="Rural"/>
    <s v="SC-NR (2)"/>
    <s v="M_Input"/>
    <x v="4"/>
    <s v="Multifamily - High Rise"/>
    <s v="2017 - LEDGlobe250 to 664 lumensANY"/>
    <n v="1.2381865095467136E-4"/>
    <n v="1.3576286721016511E-4"/>
    <n v="1.4590404570491726E-4"/>
    <n v="1.5443044383693153E-4"/>
    <n v="1.6153605558251718E-4"/>
    <n v="1.6740869409625011E-4"/>
    <n v="1.7222310351074885E-4"/>
    <n v="1.7586836011368112E-4"/>
    <n v="1.9711329397296485E-4"/>
    <n v="1.9679399088314809E-4"/>
    <n v="1.9650825588512699E-4"/>
    <n v="1.9638264052370988E-4"/>
    <n v="1.9591110975323401E-4"/>
    <n v="1.9544336863534803E-4"/>
    <n v="1.9460565057534789E-4"/>
    <n v="1.9391105391023739E-4"/>
    <n v="1.9278133586690885E-4"/>
    <n v="1.9185553610123377E-4"/>
    <n v="1.9101627352827904E-4"/>
    <n v="1.9019769468536711E-4"/>
    <n v="1.6207454475909353E-3"/>
    <n v="-2.9392495876166804"/>
    <n v="-18.531143649888556"/>
    <s v="R-All-Lgt-Lighting-All-All-R"/>
    <s v="R-All-HVAC-ER-All-All-E"/>
    <n v="1.6207454475909353E-3"/>
    <n v="1.2381865095467136E-4"/>
    <n v="2.595815181648365E-4"/>
    <n v="4.0548556386975376E-4"/>
    <n v="5.5991600770668526E-4"/>
    <n v="7.2145206328920247E-4"/>
    <n v="8.8886075738545253E-4"/>
    <n v="1.0610838608962013E-3"/>
    <n v="1.2369522210098824E-3"/>
    <n v="1.4340655149828472E-3"/>
    <n v="1.6207454475909353E-3"/>
    <n v="1.6207454475909353E-3"/>
    <n v="1.6207454475909353E-3"/>
    <n v="1.6207454475909353E-3"/>
    <n v="1.6207454475909353E-3"/>
    <n v="1.6207454475909353E-3"/>
    <n v="1.6207454475909353E-3"/>
    <n v="1.6207454475909353E-3"/>
    <n v="1.6207454475909353E-3"/>
    <n v="1.6207454475909353E-3"/>
    <n v="1.6207454475909353E-3"/>
    <n v="1.0378431935770104E-4"/>
    <n v="1.1572853561319479E-4"/>
    <n v="1.2586971410794695E-4"/>
    <n v="1.343961122399612E-4"/>
    <n v="1.4150172398554685E-4"/>
    <n v="1.4737436249927981E-4"/>
    <n v="1.5218877191377854E-4"/>
    <n v="1.5583402851671079E-4"/>
    <n v="1.7707896237599454E-4"/>
    <n v="1.7675965928617775E-4"/>
    <n v="1.7647392428815666E-4"/>
    <n v="1.7634830892673955E-4"/>
    <n v="1.758767781562637E-4"/>
    <n v="1.754090370383777E-4"/>
    <n v="1.7457131897837756E-4"/>
    <n v="1.7387672231326709E-4"/>
    <n v="1.7274700426993852E-4"/>
    <n v="1.7182120450426347E-4"/>
    <n v="1.7098194193130873E-4"/>
    <n v="1.7016336308839678E-4"/>
    <n v="1.220058815651529E-3"/>
    <n v="1.220058815651529E-3"/>
    <n v="1.0378431935770104E-4"/>
    <n v="2.1951285497089583E-4"/>
    <n v="3.4538256907884279E-4"/>
    <n v="4.7977868131880399E-4"/>
    <n v="6.2128040530435083E-4"/>
    <n v="7.686547678036307E-4"/>
    <n v="9.2084353971740918E-4"/>
    <n v="1.07667756823412E-3"/>
    <n v="1.220058815651529E-3"/>
    <n v="1.220058815651529E-3"/>
    <n v="1.220058815651529E-3"/>
    <n v="1.220058815651529E-3"/>
    <n v="1.220058815651529E-3"/>
    <n v="1.220058815651529E-3"/>
    <n v="1.220058815651529E-3"/>
    <n v="1.220058815651529E-3"/>
    <n v="1.220058815651529E-3"/>
    <n v="1.220058815651529E-3"/>
    <n v="1.220058815651529E-3"/>
    <n v="1.220058815651529E-3"/>
  </r>
  <r>
    <x v="0"/>
    <s v="Under $5"/>
    <n v="-12.500155525017536"/>
    <s v="Lighting"/>
    <s v="Rural"/>
    <s v="SC-NR (2)"/>
    <s v="M_Input"/>
    <x v="4"/>
    <s v="Multifamily - High Rise"/>
    <s v="2017 - LEDGlobe665 to 1439 lumensANY"/>
    <n v="1.7346506087841825E-4"/>
    <n v="1.9019843815178816E-4"/>
    <n v="2.0440583042595441E-4"/>
    <n v="2.1635097891238835E-4"/>
    <n v="2.2630566154317917E-4"/>
    <n v="2.3453299716222551E-4"/>
    <n v="2.4127779542759648E-4"/>
    <n v="2.4638465658033669E-4"/>
    <n v="2.7614797347035638E-4"/>
    <n v="2.7570064239796396E-4"/>
    <n v="2.7530033890212817E-4"/>
    <n v="2.7512435672054667E-4"/>
    <n v="2.7446376065383144E-4"/>
    <n v="2.7380847374136835E-4"/>
    <n v="2.7263486368216925E-4"/>
    <n v="2.7166176106903014E-4"/>
    <n v="2.7007907051594714E-4"/>
    <n v="2.6878206145086828E-4"/>
    <n v="2.676062875897569E-4"/>
    <n v="2.6645949082105787E-4"/>
    <n v="2.2706006370373393E-3"/>
    <n v="-3.6707692411429833"/>
    <n v="-12.500155525017536"/>
    <s v="R-All-Lgt-Lighting-All-All-R"/>
    <s v="R-All-HVAC-ER-All-All-E"/>
    <n v="2.2706006370373393E-3"/>
    <n v="1.7346506087841825E-4"/>
    <n v="3.6366349903020644E-4"/>
    <n v="5.6806932945616085E-4"/>
    <n v="7.844203083685492E-4"/>
    <n v="1.0107259699117283E-3"/>
    <n v="1.2452589670739539E-3"/>
    <n v="1.4865367625015503E-3"/>
    <n v="1.7329214190818869E-3"/>
    <n v="2.0090693925522434E-3"/>
    <n v="2.2706006370373393E-3"/>
    <n v="2.2706006370373393E-3"/>
    <n v="2.2706006370373393E-3"/>
    <n v="2.2706006370373393E-3"/>
    <n v="2.2706006370373393E-3"/>
    <n v="2.2706006370373393E-3"/>
    <n v="2.2706006370373393E-3"/>
    <n v="2.2706006370373393E-3"/>
    <n v="2.2706006370373393E-3"/>
    <n v="2.2706006370373393E-3"/>
    <n v="2.2706006370373393E-3"/>
    <n v="1.453977501515462E-4"/>
    <n v="1.6213112742491611E-4"/>
    <n v="1.7633851969908236E-4"/>
    <n v="1.882836681855163E-4"/>
    <n v="1.9823835081630712E-4"/>
    <n v="2.0646568643535346E-4"/>
    <n v="2.1321048470072444E-4"/>
    <n v="2.1831734585346465E-4"/>
    <n v="2.480806627434843E-4"/>
    <n v="2.4763333167109188E-4"/>
    <n v="2.472330281752561E-4"/>
    <n v="2.470570459936746E-4"/>
    <n v="2.4639644992695937E-4"/>
    <n v="2.4574116301449627E-4"/>
    <n v="2.4456755295529717E-4"/>
    <n v="2.435944503421581E-4"/>
    <n v="2.4201175978907509E-4"/>
    <n v="2.4071475072399623E-4"/>
    <n v="2.3953897686288485E-4"/>
    <n v="2.3839218009418582E-4"/>
    <n v="1.7092544224998982E-3"/>
    <n v="1.7092544224998982E-3"/>
    <n v="1.453977501515462E-4"/>
    <n v="3.0752887757646229E-4"/>
    <n v="4.8386739727554462E-4"/>
    <n v="6.721510654610609E-4"/>
    <n v="8.7038941627736799E-4"/>
    <n v="1.0768551027127214E-3"/>
    <n v="1.2900655874134458E-3"/>
    <n v="1.5083829332669103E-3"/>
    <n v="1.7092544224998982E-3"/>
    <n v="1.7092544224998982E-3"/>
    <n v="1.7092544224998982E-3"/>
    <n v="1.7092544224998982E-3"/>
    <n v="1.7092544224998982E-3"/>
    <n v="1.7092544224998982E-3"/>
    <n v="1.7092544224998982E-3"/>
    <n v="1.7092544224998982E-3"/>
    <n v="1.7092544224998982E-3"/>
    <n v="1.7092544224998982E-3"/>
    <n v="1.7092544224998982E-3"/>
    <n v="1.7092544224998982E-3"/>
  </r>
  <r>
    <x v="0"/>
    <s v="Under $5"/>
    <n v="-7.683352853414922"/>
    <s v="Lighting"/>
    <s v="Rural"/>
    <s v="SC-NR (2)"/>
    <s v="M_Input"/>
    <x v="4"/>
    <s v="Multifamily - High Rise"/>
    <s v="2017 - LEDGlobe1440 to 2600 lumensANY"/>
    <n v="4.4307523089109958E-5"/>
    <n v="4.8581666228622551E-5"/>
    <n v="5.2210606592958389E-5"/>
    <n v="5.5261710600217088E-5"/>
    <n v="5.7804397457587591E-5"/>
    <n v="5.9905874614179105E-5"/>
    <n v="6.1628672873154005E-5"/>
    <n v="6.2933099063028101E-5"/>
    <n v="7.0535430296966612E-5"/>
    <n v="7.04211702164747E-5"/>
    <n v="7.0318922211633962E-5"/>
    <n v="7.0273971749943245E-5"/>
    <n v="7.0105238200199305E-5"/>
    <n v="6.9937860747604992E-5"/>
    <n v="6.9638089978020314E-5"/>
    <n v="6.9389534065484392E-5"/>
    <n v="6.8985273415711286E-5"/>
    <n v="6.8653983305721672E-5"/>
    <n v="6.835365984441507E-5"/>
    <n v="6.8060737892003788E-5"/>
    <n v="5.7997091542367476E-4"/>
    <n v="2.2744114552073573"/>
    <n v="-7.683352853414922"/>
    <s v="R-All-Lgt-Lighting-All-All-R"/>
    <s v="R-All-HVAC-ER-All-All-E"/>
    <n v="5.7997091542367476E-4"/>
    <n v="4.4307523089109958E-5"/>
    <n v="9.2889189317732509E-5"/>
    <n v="1.4509979591069091E-4"/>
    <n v="2.0036150651090801E-4"/>
    <n v="2.5816590396849558E-4"/>
    <n v="3.1807177858267469E-4"/>
    <n v="3.7970045145582868E-4"/>
    <n v="4.4263355051885679E-4"/>
    <n v="5.1316898081582335E-4"/>
    <n v="5.7997091542367476E-4"/>
    <n v="5.7997091542367476E-4"/>
    <n v="5.7997091542367476E-4"/>
    <n v="5.7997091542367476E-4"/>
    <n v="5.7997091542367476E-4"/>
    <n v="5.7997091542367476E-4"/>
    <n v="5.7997091542367476E-4"/>
    <n v="5.7997091542367476E-4"/>
    <n v="5.7997091542367476E-4"/>
    <n v="5.7997091542367476E-4"/>
    <n v="5.7997091542367476E-4"/>
    <n v="3.7138396281771262E-5"/>
    <n v="4.1412539421283854E-5"/>
    <n v="4.5041479785619692E-5"/>
    <n v="4.8092583792878392E-5"/>
    <n v="5.0635270650248895E-5"/>
    <n v="5.2736747806840409E-5"/>
    <n v="5.4459546065815309E-5"/>
    <n v="5.5763972255689404E-5"/>
    <n v="6.3366303489627908E-5"/>
    <n v="6.3252043409135997E-5"/>
    <n v="6.3149795404295259E-5"/>
    <n v="6.3104844942604542E-5"/>
    <n v="6.2936111392860602E-5"/>
    <n v="6.2768733940266288E-5"/>
    <n v="6.2468963170681611E-5"/>
    <n v="6.2220407258145688E-5"/>
    <n v="6.1816146608372583E-5"/>
    <n v="6.1484856498382969E-5"/>
    <n v="6.1184533037076367E-5"/>
    <n v="6.0891611084665092E-5"/>
    <n v="4.3658837927690081E-4"/>
    <n v="4.3658837927690081E-4"/>
    <n v="3.7138396281771262E-5"/>
    <n v="7.8550935703055116E-5"/>
    <n v="1.235924154886748E-4"/>
    <n v="1.7168499928155319E-4"/>
    <n v="2.2232026993180209E-4"/>
    <n v="2.7505701773864247E-4"/>
    <n v="3.2951656380445779E-4"/>
    <n v="3.8528053606014717E-4"/>
    <n v="4.3658837927690081E-4"/>
    <n v="4.3658837927690081E-4"/>
    <n v="4.3658837927690081E-4"/>
    <n v="4.3658837927690081E-4"/>
    <n v="4.3658837927690081E-4"/>
    <n v="4.3658837927690081E-4"/>
    <n v="4.3658837927690081E-4"/>
    <n v="4.3658837927690081E-4"/>
    <n v="4.3658837927690081E-4"/>
    <n v="4.3658837927690081E-4"/>
    <n v="4.3658837927690081E-4"/>
    <n v="4.3658837927690081E-4"/>
  </r>
  <r>
    <x v="0"/>
    <s v="Under $25"/>
    <n v="20.980850615766499"/>
    <s v="Lighting"/>
    <s v="Rural"/>
    <s v="SC-NR (2)"/>
    <s v="M_Input"/>
    <x v="4"/>
    <s v="Multifamily - High Rise"/>
    <s v="2017 - LEDReflectors and Outdoor250 to 664 lumensANY"/>
    <n v="4.6219682995067586E-5"/>
    <n v="5.067828341347756E-5"/>
    <n v="5.4463836329858757E-5"/>
    <n v="5.764661546460886E-5"/>
    <n v="6.0299035918513077E-5"/>
    <n v="6.2491205582425265E-5"/>
    <n v="6.4288353873340345E-5"/>
    <n v="6.5649074599371257E-5"/>
    <n v="7.3579496233400747E-5"/>
    <n v="7.3460305081850561E-5"/>
    <n v="7.3353644405714093E-5"/>
    <n v="7.330675403710449E-5"/>
    <n v="7.3130738529216311E-5"/>
    <n v="7.2956137642954323E-5"/>
    <n v="7.2643429800687312E-5"/>
    <n v="7.2384147072089415E-5"/>
    <n v="7.1962439926729119E-5"/>
    <n v="7.1616852478016942E-5"/>
    <n v="7.130356809175924E-5"/>
    <n v="7.0998004637997262E-5"/>
    <n v="6.05000460155036E-4"/>
    <n v="68.631136502790909"/>
    <n v="20.980850615766499"/>
    <s v="R-All-Lgt-Lighting-All-All-R"/>
    <s v="R-All-HVAC-ER-All-All-E"/>
    <n v="6.05000460155036E-4"/>
    <n v="4.6219682995067586E-5"/>
    <n v="9.6897966408545153E-5"/>
    <n v="1.5136180273840391E-4"/>
    <n v="2.0900841820301278E-4"/>
    <n v="2.6930745412152585E-4"/>
    <n v="3.3179865970395109E-4"/>
    <n v="3.9608701357729146E-4"/>
    <n v="4.6173608817666272E-4"/>
    <n v="5.3531558441006349E-4"/>
    <n v="6.05000460155036E-4"/>
    <n v="6.05000460155036E-4"/>
    <n v="6.05000460155036E-4"/>
    <n v="6.05000460155036E-4"/>
    <n v="6.05000460155036E-4"/>
    <n v="6.05000460155036E-4"/>
    <n v="6.05000460155036E-4"/>
    <n v="6.05000460155036E-4"/>
    <n v="6.05000460155036E-4"/>
    <n v="6.05000460155036E-4"/>
    <n v="6.05000460155036E-4"/>
    <n v="3.8741161396822861E-5"/>
    <n v="4.3199761815232836E-5"/>
    <n v="4.6985314731614033E-5"/>
    <n v="5.0168093866364136E-5"/>
    <n v="5.2820514320268353E-5"/>
    <n v="5.501268398418054E-5"/>
    <n v="5.680983227509562E-5"/>
    <n v="5.8170553001126533E-5"/>
    <n v="6.6100974635156023E-5"/>
    <n v="6.5981783483605837E-5"/>
    <n v="6.5875122807469369E-5"/>
    <n v="6.5828232438859766E-5"/>
    <n v="6.5652216930971586E-5"/>
    <n v="6.5477616044709599E-5"/>
    <n v="6.5164908202442587E-5"/>
    <n v="6.490562547384469E-5"/>
    <n v="6.4483918328484395E-5"/>
    <n v="6.4138330879772218E-5"/>
    <n v="6.3825046493514516E-5"/>
    <n v="6.3519483039752538E-5"/>
    <n v="4.5543002819014157E-4"/>
    <n v="4.5543002819014157E-4"/>
    <n v="3.8741161396822861E-5"/>
    <n v="8.1940923212055704E-5"/>
    <n v="1.2892623794366972E-4"/>
    <n v="1.7909433181003385E-4"/>
    <n v="2.3191484613030222E-4"/>
    <n v="2.8692753011448277E-4"/>
    <n v="3.4373736238957841E-4"/>
    <n v="4.0190791539070493E-4"/>
    <n v="4.5543002819014157E-4"/>
    <n v="4.5543002819014157E-4"/>
    <n v="4.5543002819014157E-4"/>
    <n v="4.5543002819014157E-4"/>
    <n v="4.5543002819014157E-4"/>
    <n v="4.5543002819014157E-4"/>
    <n v="4.5543002819014157E-4"/>
    <n v="4.5543002819014157E-4"/>
    <n v="4.5543002819014157E-4"/>
    <n v="4.5543002819014157E-4"/>
    <n v="4.5543002819014157E-4"/>
    <n v="4.5543002819014157E-4"/>
  </r>
  <r>
    <x v="0"/>
    <s v="Under $5"/>
    <n v="-16.136963281502727"/>
    <s v="Lighting"/>
    <s v="Rural"/>
    <s v="SC-NR (2)"/>
    <s v="M_Input"/>
    <x v="4"/>
    <s v="Multifamily - High Rise"/>
    <s v="2017 - LEDReflectors and Outdoor665 to 1439 lumensANY"/>
    <n v="1.4955186447750451E-3"/>
    <n v="1.6397844558591564E-3"/>
    <n v="1.7622726383902823E-3"/>
    <n v="1.8652570214447428E-3"/>
    <n v="1.9510807222048664E-3"/>
    <n v="2.0220122040421778E-3"/>
    <n v="2.0801620787779243E-3"/>
    <n v="2.1241905766870993E-3"/>
    <n v="2.3807932326569414E-3"/>
    <n v="2.3769365945779971E-3"/>
    <n v="2.3734854019369003E-3"/>
    <n v="2.371968182086571E-3"/>
    <n v="2.3662728926177007E-3"/>
    <n v="2.3606233757045955E-3"/>
    <n v="2.3505051667907085E-3"/>
    <n v="2.3421156208276242E-3"/>
    <n v="2.3284705489090554E-3"/>
    <n v="2.317288462848351E-3"/>
    <n v="2.307151598845729E-3"/>
    <n v="2.2972645591117767E-3"/>
    <n v="1.9575847552998023E-2"/>
    <n v="10.192427119190857"/>
    <n v="-16.136963281502727"/>
    <s v="R-All-Lgt-Lighting-All-All-R"/>
    <s v="R-All-HVAC-ER-All-All-E"/>
    <n v="1.9575847552998023E-2"/>
    <n v="1.4955186447750451E-3"/>
    <n v="3.1353031006342014E-3"/>
    <n v="4.8975757390244835E-3"/>
    <n v="6.7628327604692265E-3"/>
    <n v="8.7139134826740936E-3"/>
    <n v="1.0735925686716271E-2"/>
    <n v="1.2816087765494196E-2"/>
    <n v="1.4940278342181295E-2"/>
    <n v="1.7321071574838236E-2"/>
    <n v="1.9575847552998023E-2"/>
    <n v="1.9575847552998023E-2"/>
    <n v="1.9575847552998023E-2"/>
    <n v="1.9575847552998023E-2"/>
    <n v="1.9575847552998023E-2"/>
    <n v="1.9575847552998023E-2"/>
    <n v="1.9575847552998023E-2"/>
    <n v="1.9575847552998023E-2"/>
    <n v="1.9575847552998023E-2"/>
    <n v="1.9575847552998023E-2"/>
    <n v="1.9575847552998023E-2"/>
    <n v="1.2535380044768111E-3"/>
    <n v="1.3978038155609224E-3"/>
    <n v="1.5202919980920482E-3"/>
    <n v="1.6232763811465088E-3"/>
    <n v="1.7091000819066324E-3"/>
    <n v="1.7800315637439437E-3"/>
    <n v="1.8381814384796902E-3"/>
    <n v="1.8822099363888652E-3"/>
    <n v="2.1388125923587076E-3"/>
    <n v="2.1349559542797633E-3"/>
    <n v="2.1315047616386664E-3"/>
    <n v="2.1299875417883371E-3"/>
    <n v="2.1242922523194668E-3"/>
    <n v="2.1186427354063617E-3"/>
    <n v="2.1085245264924747E-3"/>
    <n v="2.1001349805293903E-3"/>
    <n v="2.0864899086108215E-3"/>
    <n v="2.0753078225501172E-3"/>
    <n v="2.0651709585474951E-3"/>
    <n v="2.0552839188135428E-3"/>
    <n v="1.4736234747033342E-2"/>
    <n v="1.4736234747033342E-2"/>
    <n v="1.2535380044768111E-3"/>
    <n v="2.6513418200377337E-3"/>
    <n v="4.1716338181297819E-3"/>
    <n v="5.7949101992762903E-3"/>
    <n v="7.5040102811829226E-3"/>
    <n v="9.2840418449268661E-3"/>
    <n v="1.1122223283406556E-2"/>
    <n v="1.3004433219795421E-2"/>
    <n v="1.4736234747033342E-2"/>
    <n v="1.4736234747033342E-2"/>
    <n v="1.4736234747033342E-2"/>
    <n v="1.4736234747033342E-2"/>
    <n v="1.4736234747033342E-2"/>
    <n v="1.4736234747033342E-2"/>
    <n v="1.4736234747033342E-2"/>
    <n v="1.4736234747033342E-2"/>
    <n v="1.4736234747033342E-2"/>
    <n v="1.4736234747033342E-2"/>
    <n v="1.4736234747033342E-2"/>
    <n v="1.4736234747033342E-2"/>
  </r>
  <r>
    <x v="0"/>
    <s v="Under $15"/>
    <n v="11.572452330799026"/>
    <s v="Lighting"/>
    <s v="Rural"/>
    <s v="SC-NR (2)"/>
    <s v="M_Input"/>
    <x v="4"/>
    <s v="Multifamily - High Rise"/>
    <s v="2017 - LEDReflectors and Outdoor1440 to 2600 lumensANY"/>
    <n v="3.9708583210547582E-4"/>
    <n v="4.3539087754161779E-4"/>
    <n v="4.6791358934690985E-4"/>
    <n v="4.9525770811261111E-4"/>
    <n v="5.1804537160966575E-4"/>
    <n v="5.3687889574274676E-4"/>
    <n v="5.5231868412448665E-4"/>
    <n v="5.6400900493038246E-4"/>
    <n v="6.3214140804167002E-4"/>
    <n v="6.3111740453221355E-4"/>
    <n v="6.302010537354957E-4"/>
    <n v="6.2979820586137535E-4"/>
    <n v="6.2828600889497236E-4"/>
    <n v="6.2678596532662748E-4"/>
    <n v="6.2409940744249492E-4"/>
    <n v="6.2187183919961298E-4"/>
    <n v="6.1824883874030481E-4"/>
    <n v="6.1527980323974267E-4"/>
    <n v="6.1258829210981839E-4"/>
    <n v="6.0996311360500175E-4"/>
    <n v="5.1977230386996707E-3"/>
    <n v="17.489841226833143"/>
    <n v="11.572452330799026"/>
    <s v="R-All-Lgt-Lighting-All-All-R"/>
    <s v="R-All-HVAC-ER-All-All-E"/>
    <n v="5.1977230386996707E-3"/>
    <n v="3.9708583210547582E-4"/>
    <n v="8.3247670964709366E-4"/>
    <n v="1.3003902989940034E-3"/>
    <n v="1.7956480071066145E-3"/>
    <n v="2.31369337871628E-3"/>
    <n v="2.8505722744590267E-3"/>
    <n v="3.4028909585835133E-3"/>
    <n v="3.9668999635138957E-3"/>
    <n v="4.5990413715555657E-3"/>
    <n v="5.1977230386996707E-3"/>
    <n v="5.1977230386996707E-3"/>
    <n v="5.1977230386996707E-3"/>
    <n v="5.1977230386996707E-3"/>
    <n v="5.1977230386996707E-3"/>
    <n v="5.1977230386996707E-3"/>
    <n v="5.1977230386996707E-3"/>
    <n v="5.1977230386996707E-3"/>
    <n v="5.1977230386996707E-3"/>
    <n v="5.1977230386996707E-3"/>
    <n v="5.1977230386996707E-3"/>
    <n v="3.3283582476391344E-4"/>
    <n v="3.7114087020005541E-4"/>
    <n v="4.0366358200534747E-4"/>
    <n v="4.3100770077104874E-4"/>
    <n v="4.5379536426810337E-4"/>
    <n v="4.7262888840118438E-4"/>
    <n v="4.8806867678292428E-4"/>
    <n v="4.9975899758882003E-4"/>
    <n v="5.6789140070010759E-4"/>
    <n v="5.6686739719065112E-4"/>
    <n v="5.6595104639393327E-4"/>
    <n v="5.6554819851981292E-4"/>
    <n v="5.6403600155340993E-4"/>
    <n v="5.6253595798506505E-4"/>
    <n v="5.5984940010093249E-4"/>
    <n v="5.5762183185805055E-4"/>
    <n v="5.5399883139874238E-4"/>
    <n v="5.5102979589818023E-4"/>
    <n v="5.4833828476825595E-4"/>
    <n v="5.4571310626343932E-4"/>
    <n v="3.9127228918684233E-3"/>
    <n v="3.9127228918684233E-3"/>
    <n v="3.3283582476391344E-4"/>
    <n v="7.0397669496396879E-4"/>
    <n v="1.1076402769693162E-3"/>
    <n v="1.538647977740365E-3"/>
    <n v="1.9924433420084684E-3"/>
    <n v="2.4650722304096527E-3"/>
    <n v="2.9531409071925771E-3"/>
    <n v="3.4528999047813971E-3"/>
    <n v="3.9127228918684233E-3"/>
    <n v="3.9127228918684233E-3"/>
    <n v="3.9127228918684233E-3"/>
    <n v="3.9127228918684233E-3"/>
    <n v="3.9127228918684233E-3"/>
    <n v="3.9127228918684233E-3"/>
    <n v="3.9127228918684233E-3"/>
    <n v="3.9127228918684233E-3"/>
    <n v="3.9127228918684233E-3"/>
    <n v="3.9127228918684233E-3"/>
    <n v="3.9127228918684233E-3"/>
    <n v="3.9127228918684233E-3"/>
  </r>
  <r>
    <x v="0"/>
    <s v="Over $160"/>
    <n v="228.24624831063548"/>
    <s v="Lighting"/>
    <s v="Rural"/>
    <s v="SC-NR (2)"/>
    <s v="M_Input"/>
    <x v="4"/>
    <s v="Multifamily - High Rise"/>
    <s v="2017 - LEDThree-Way250 to 664 lumensANY"/>
    <n v="5.1625281748843507E-7"/>
    <n v="5.6605335437885249E-7"/>
    <n v="6.0833625707729618E-7"/>
    <n v="6.4388645104841224E-7"/>
    <n v="6.7351278000090937E-7"/>
    <n v="6.9799831715892314E-7"/>
    <n v="7.1807164541451602E-7"/>
    <n v="7.3327027645452836E-7"/>
    <n v="8.2184947577261689E-7"/>
    <n v="8.2051816487171702E-7"/>
    <n v="8.1932681367667429E-7"/>
    <n v="8.188030696062018E-7"/>
    <n v="8.1683705651436331E-7"/>
    <n v="8.1488684410208118E-7"/>
    <n v="8.113940398645812E-7"/>
    <n v="8.0849796982491778E-7"/>
    <n v="8.0378769299393034E-7"/>
    <n v="7.9992763852091843E-7"/>
    <n v="7.9642839454951463E-7"/>
    <n v="7.9301538987912469E-7"/>
    <n v="6.7575797127420419E-6"/>
    <n v="169.50805383749872"/>
    <n v="228.24624831063548"/>
    <s v="R-All-Lgt-Lighting-All-All-R"/>
    <s v="R-All-HVAC-ER-All-All-E"/>
    <n v="6.7575797127420419E-6"/>
    <n v="5.1625281748843507E-7"/>
    <n v="1.0823061718672875E-6"/>
    <n v="1.6906424289445837E-6"/>
    <n v="2.3345288799929959E-6"/>
    <n v="3.0080416599939054E-6"/>
    <n v="3.7060399771528287E-6"/>
    <n v="4.4241116225673449E-6"/>
    <n v="5.1573818990218734E-6"/>
    <n v="5.9792313747944906E-6"/>
    <n v="6.7575797127420419E-6"/>
    <n v="6.7575797127420419E-6"/>
    <n v="6.7575797127420419E-6"/>
    <n v="6.7575797127420419E-6"/>
    <n v="6.7575797127420419E-6"/>
    <n v="6.7575797127420419E-6"/>
    <n v="6.7575797127420419E-6"/>
    <n v="6.7575797127420419E-6"/>
    <n v="6.7575797127420419E-6"/>
    <n v="6.7575797127420419E-6"/>
    <n v="6.7575797127420419E-6"/>
    <n v="4.3272113584202551E-7"/>
    <n v="4.8252167273244293E-7"/>
    <n v="5.2480457543088663E-7"/>
    <n v="5.6035476940200268E-7"/>
    <n v="5.8998109835449981E-7"/>
    <n v="6.1446663551251358E-7"/>
    <n v="6.3453996376810646E-7"/>
    <n v="6.497385948081188E-7"/>
    <n v="7.3831779412620733E-7"/>
    <n v="7.3698648322530747E-7"/>
    <n v="7.3579513203026473E-7"/>
    <n v="7.3527138795979224E-7"/>
    <n v="7.3330537486795376E-7"/>
    <n v="7.3135516245567162E-7"/>
    <n v="7.2786235821817164E-7"/>
    <n v="7.2496628817850822E-7"/>
    <n v="7.2025601134752078E-7"/>
    <n v="7.1639595687450887E-7"/>
    <n v="7.1289671290310507E-7"/>
    <n v="7.0948370823271513E-7"/>
    <n v="5.0869460798138508E-6"/>
    <n v="5.0869460798138508E-6"/>
    <n v="4.3272113584202551E-7"/>
    <n v="9.1524280857446844E-7"/>
    <n v="1.4400473840053551E-6"/>
    <n v="2.0004021534073576E-6"/>
    <n v="2.5903832517618576E-6"/>
    <n v="3.2048498872743714E-6"/>
    <n v="3.8393898510424776E-6"/>
    <n v="4.4891284458505961E-6"/>
    <n v="5.0869460798138508E-6"/>
    <n v="5.0869460798138508E-6"/>
    <n v="5.0869460798138508E-6"/>
    <n v="5.0869460798138508E-6"/>
    <n v="5.0869460798138508E-6"/>
    <n v="5.0869460798138508E-6"/>
    <n v="5.0869460798138508E-6"/>
    <n v="5.0869460798138508E-6"/>
    <n v="5.0869460798138508E-6"/>
    <n v="5.0869460798138508E-6"/>
    <n v="5.0869460798138508E-6"/>
    <n v="5.0869460798138508E-6"/>
  </r>
  <r>
    <x v="0"/>
    <s v="Under $20"/>
    <n v="16.552697547422113"/>
    <s v="Lighting"/>
    <s v="Rural"/>
    <s v="SC-NR (2)"/>
    <s v="M_Input"/>
    <x v="4"/>
    <s v="Multifamily - High Rise"/>
    <s v="2017 - LEDThree-Way665 to 1439 lumensANY"/>
    <n v="2.9748743315824094E-5"/>
    <n v="3.2618467874715139E-5"/>
    <n v="3.5054993500170241E-5"/>
    <n v="3.7103551027506495E-5"/>
    <n v="3.88107495657842E-5"/>
    <n v="4.0221713216128145E-5"/>
    <n v="4.1378426108611851E-5"/>
    <n v="4.2254237645604339E-5"/>
    <n v="4.7358558192376113E-5"/>
    <n v="4.7281842240573437E-5"/>
    <n v="4.7213191378631919E-5"/>
    <n v="4.7183010956583133E-5"/>
    <n v="4.7069720690954783E-5"/>
    <n v="4.6957340929529817E-5"/>
    <n v="4.6756070286166906E-5"/>
    <n v="4.6589186074950909E-5"/>
    <n v="4.6317759340520235E-5"/>
    <n v="4.6095326133741078E-5"/>
    <n v="4.589368440476967E-5"/>
    <n v="4.5697012161179602E-5"/>
    <n v="3.8940127298208257E-4"/>
    <n v="17.699535955245178"/>
    <n v="16.552697547422113"/>
    <s v="R-All-Lgt-Lighting-All-All-R"/>
    <s v="R-All-HVAC-ER-All-All-E"/>
    <n v="3.8940127298208257E-4"/>
    <n v="2.9748743315824094E-5"/>
    <n v="6.2367211190539226E-5"/>
    <n v="9.7422204690709467E-5"/>
    <n v="1.3452575571821596E-4"/>
    <n v="1.7333650528400014E-4"/>
    <n v="2.1355821850012829E-4"/>
    <n v="2.5493664460874012E-4"/>
    <n v="2.9719088225434447E-4"/>
    <n v="3.4454944044672058E-4"/>
    <n v="3.8940127298208257E-4"/>
    <n v="3.8940127298208257E-4"/>
    <n v="3.8940127298208257E-4"/>
    <n v="3.8940127298208257E-4"/>
    <n v="3.8940127298208257E-4"/>
    <n v="3.8940127298208257E-4"/>
    <n v="3.8940127298208257E-4"/>
    <n v="3.8940127298208257E-4"/>
    <n v="3.8940127298208257E-4"/>
    <n v="3.8940127298208257E-4"/>
    <n v="3.8940127298208257E-4"/>
    <n v="2.4935282794431706E-5"/>
    <n v="2.780500735332275E-5"/>
    <n v="3.0241532978777852E-5"/>
    <n v="3.2290090506114109E-5"/>
    <n v="3.3997289044391815E-5"/>
    <n v="3.5408252694735759E-5"/>
    <n v="3.6564965587219466E-5"/>
    <n v="3.7440777124211953E-5"/>
    <n v="4.2545097670983728E-5"/>
    <n v="4.2468381719181052E-5"/>
    <n v="4.2399730857239534E-5"/>
    <n v="4.2369550435190747E-5"/>
    <n v="4.2256260169562397E-5"/>
    <n v="4.2143880408137432E-5"/>
    <n v="4.194260976477452E-5"/>
    <n v="4.1775725553558524E-5"/>
    <n v="4.150429881912785E-5"/>
    <n v="4.1281865612348693E-5"/>
    <n v="4.1080223883377284E-5"/>
    <n v="4.0883551639787216E-5"/>
    <n v="2.9313206255423478E-4"/>
    <n v="2.9313206255423478E-4"/>
    <n v="2.4935282794431706E-5"/>
    <n v="5.2740290147754455E-5"/>
    <n v="8.2981823126532304E-5"/>
    <n v="1.1527191363264641E-4"/>
    <n v="1.4926920267703824E-4"/>
    <n v="1.8467745537177399E-4"/>
    <n v="2.2124242095899346E-4"/>
    <n v="2.5868319808320544E-4"/>
    <n v="2.9313206255423478E-4"/>
    <n v="2.9313206255423478E-4"/>
    <n v="2.9313206255423478E-4"/>
    <n v="2.9313206255423478E-4"/>
    <n v="2.9313206255423478E-4"/>
    <n v="2.9313206255423478E-4"/>
    <n v="2.9313206255423478E-4"/>
    <n v="2.9313206255423478E-4"/>
    <n v="2.9313206255423478E-4"/>
    <n v="2.9313206255423478E-4"/>
    <n v="2.9313206255423478E-4"/>
    <n v="2.9313206255423478E-4"/>
  </r>
  <r>
    <x v="0"/>
    <s v="Under $35"/>
    <n v="34.005141879934243"/>
    <s v="Lighting"/>
    <s v="Rural"/>
    <s v="SC-NR (2)"/>
    <s v="M_Input"/>
    <x v="4"/>
    <s v="Multifamily - High Rise"/>
    <s v="2017 - LEDThree-Way1440 to 2600 lumensANY"/>
    <n v="2.0144271733053175E-4"/>
    <n v="2.2087497055198711E-4"/>
    <n v="2.3737383027276296E-4"/>
    <n v="2.512455757288147E-4"/>
    <n v="2.6280581909514345E-4"/>
    <n v="2.7236011686034353E-4"/>
    <n v="2.801927632938227E-4"/>
    <n v="2.8612329467823071E-4"/>
    <n v="3.2068704717532636E-4"/>
    <n v="3.2016756742353784E-4"/>
    <n v="3.1970270018428105E-4"/>
    <n v="3.1949833436744154E-4"/>
    <n v="3.1873119275365998E-4"/>
    <n v="3.1797021659160619E-4"/>
    <n v="3.166073185058802E-4"/>
    <n v="3.1547726710740546E-4"/>
    <n v="3.1363930916883322E-4"/>
    <n v="3.1213310942377356E-4"/>
    <n v="3.1076769854305173E-4"/>
    <n v="3.0943593838257455E-4"/>
    <n v="2.6368189650469564E-3"/>
    <n v="27.246105431627203"/>
    <n v="34.005141879934243"/>
    <s v="R-All-Lgt-Lighting-All-All-R"/>
    <s v="R-All-HVAC-ER-All-All-E"/>
    <n v="2.6368189650469564E-3"/>
    <n v="2.0144271733053175E-4"/>
    <n v="4.2231768788251887E-4"/>
    <n v="6.5969151815528182E-4"/>
    <n v="9.1093709388409658E-4"/>
    <n v="1.1737429129792401E-3"/>
    <n v="1.4461030298395837E-3"/>
    <n v="1.7262957931334065E-3"/>
    <n v="2.012419087811637E-3"/>
    <n v="2.3331061349869632E-3"/>
    <n v="2.6368189650469564E-3"/>
    <n v="2.6368189650469564E-3"/>
    <n v="2.6368189650469564E-3"/>
    <n v="2.6368189650469564E-3"/>
    <n v="2.6368189650469564E-3"/>
    <n v="2.6368189650469564E-3"/>
    <n v="2.6368189650469564E-3"/>
    <n v="2.6368189650469564E-3"/>
    <n v="2.6368189650469564E-3"/>
    <n v="2.6368189650469564E-3"/>
    <n v="2.6368189650469564E-3"/>
    <n v="1.6884851471503013E-4"/>
    <n v="1.8828076793648549E-4"/>
    <n v="2.0477962765726133E-4"/>
    <n v="2.1865137311331308E-4"/>
    <n v="2.3021161647964183E-4"/>
    <n v="2.3976591424484191E-4"/>
    <n v="2.4759856067832107E-4"/>
    <n v="2.5352909206272908E-4"/>
    <n v="2.8809284455982474E-4"/>
    <n v="2.8757336480803622E-4"/>
    <n v="2.8710849756877942E-4"/>
    <n v="2.8690413175193991E-4"/>
    <n v="2.8613699013815835E-4"/>
    <n v="2.8537601397610456E-4"/>
    <n v="2.8401311589037857E-4"/>
    <n v="2.8288306449190384E-4"/>
    <n v="2.8104510655333159E-4"/>
    <n v="2.7953890680827194E-4"/>
    <n v="2.7817349592755011E-4"/>
    <n v="2.7684173576707292E-4"/>
    <n v="1.9849349127369241E-3"/>
    <n v="1.9849349127369241E-3"/>
    <n v="1.6884851471503013E-4"/>
    <n v="3.5712928265151561E-4"/>
    <n v="5.6190891030877699E-4"/>
    <n v="7.8056028342209007E-4"/>
    <n v="1.0107718999017318E-3"/>
    <n v="1.2505378141465739E-3"/>
    <n v="1.4981363748248948E-3"/>
    <n v="1.751665466887624E-3"/>
    <n v="1.9849349127369241E-3"/>
    <n v="1.9849349127369241E-3"/>
    <n v="1.9849349127369241E-3"/>
    <n v="1.9849349127369241E-3"/>
    <n v="1.9849349127369241E-3"/>
    <n v="1.9849349127369241E-3"/>
    <n v="1.9849349127369241E-3"/>
    <n v="1.9849349127369241E-3"/>
    <n v="1.9849349127369241E-3"/>
    <n v="1.9849349127369241E-3"/>
    <n v="1.9849349127369241E-3"/>
    <n v="1.9849349127369241E-3"/>
  </r>
  <r>
    <x v="0"/>
    <s v="Under $5"/>
    <n v="-47.248061972308925"/>
    <s v="Lighting"/>
    <s v="Rural"/>
    <s v="SC-NR (2)"/>
    <s v="M_Input"/>
    <x v="4"/>
    <s v="Manufactured"/>
    <s v="2017 - LEDDecorative and Mini-Base250 to 664 lumensANY"/>
    <n v="3.302731363468273E-3"/>
    <n v="3.5907835838770619E-3"/>
    <n v="3.8264550064021222E-3"/>
    <n v="4.0159032668447376E-3"/>
    <n v="4.1652478080574339E-3"/>
    <n v="4.2802627152710012E-3"/>
    <n v="4.3662125690088482E-3"/>
    <n v="4.4210174124831659E-3"/>
    <n v="4.5359196988625245E-3"/>
    <n v="4.5385793880215707E-3"/>
    <n v="4.5296969620712323E-3"/>
    <n v="4.5112251764541497E-3"/>
    <n v="4.4855371372766626E-3"/>
    <n v="4.4543462741835037E-3"/>
    <n v="4.4191308743708902E-3"/>
    <n v="4.3816005156328535E-3"/>
    <n v="4.332564684878526E-3"/>
    <n v="4.2846038401850948E-3"/>
    <n v="4.2375718038744365E-3"/>
    <n v="4.191362587401686E-3"/>
    <n v="3.427491759270266E-2"/>
    <n v="-1.9724637909239984"/>
    <n v="-47.248061972308925"/>
    <s v="R-All-Lgt-Lighting-All-All-R"/>
    <s v="R-All-HVAC-ER-All-All-E"/>
    <n v="3.427491759270266E-2"/>
    <n v="3.302731363468273E-3"/>
    <n v="6.8935149473453349E-3"/>
    <n v="1.0719969953747457E-2"/>
    <n v="1.4735873220592194E-2"/>
    <n v="1.8901121028649628E-2"/>
    <n v="2.318138374392063E-2"/>
    <n v="2.7547596312929478E-2"/>
    <n v="3.1968613725412647E-2"/>
    <n v="3.427491759270266E-2"/>
    <n v="3.427491759270266E-2"/>
    <n v="3.427491759270266E-2"/>
    <n v="3.427491759270266E-2"/>
    <n v="3.427491759270266E-2"/>
    <n v="3.427491759270266E-2"/>
    <n v="3.427491759270266E-2"/>
    <n v="3.427491759270266E-2"/>
    <n v="3.427491759270266E-2"/>
    <n v="3.427491759270266E-2"/>
    <n v="3.427491759270266E-2"/>
    <n v="3.427491759270266E-2"/>
    <n v="2.8790528237372464E-3"/>
    <n v="3.1671050441460353E-3"/>
    <n v="3.4027764666710956E-3"/>
    <n v="3.592224727113711E-3"/>
    <n v="3.7415692683264072E-3"/>
    <n v="3.8565841755399746E-3"/>
    <n v="3.9425340292778216E-3"/>
    <n v="3.9973388727521392E-3"/>
    <n v="4.1122411591314979E-3"/>
    <n v="4.114900848290544E-3"/>
    <n v="4.1060184223402057E-3"/>
    <n v="4.0875466367231231E-3"/>
    <n v="4.061858597545636E-3"/>
    <n v="4.0306677344524771E-3"/>
    <n v="3.9954523346398636E-3"/>
    <n v="3.9579219759018269E-3"/>
    <n v="3.9088861451474994E-3"/>
    <n v="3.8609253004540682E-3"/>
    <n v="3.8138932641434099E-3"/>
    <n v="3.7676840476706594E-3"/>
    <n v="2.5801346798082124E-2"/>
    <n v="2.5801346798082124E-2"/>
    <n v="2.8790528237372464E-3"/>
    <n v="6.0461578678832817E-3"/>
    <n v="9.4489343345543764E-3"/>
    <n v="1.3041159061668087E-2"/>
    <n v="1.6782728329994494E-2"/>
    <n v="2.0639312505534468E-2"/>
    <n v="2.4581846534812289E-2"/>
    <n v="2.5801346798082124E-2"/>
    <n v="2.5801346798082124E-2"/>
    <n v="2.5801346798082124E-2"/>
    <n v="2.5801346798082124E-2"/>
    <n v="2.5801346798082124E-2"/>
    <n v="2.5801346798082124E-2"/>
    <n v="2.5801346798082124E-2"/>
    <n v="2.5801346798082124E-2"/>
    <n v="2.5801346798082124E-2"/>
    <n v="2.5801346798082124E-2"/>
    <n v="2.5801346798082124E-2"/>
    <n v="2.5801346798082124E-2"/>
    <n v="2.5801346798082124E-2"/>
  </r>
  <r>
    <x v="0"/>
    <s v="Under $20"/>
    <n v="19.994264814626433"/>
    <s v="Lighting"/>
    <s v="Rural"/>
    <s v="SC-NR (2)"/>
    <s v="M_Input"/>
    <x v="4"/>
    <s v="Manufactured"/>
    <s v="2017 - LEDDecorative and Mini-Base665 to 1439 lumensANY"/>
    <n v="2.9296943136889212E-3"/>
    <n v="3.1852115990217778E-3"/>
    <n v="3.3942643951733829E-3"/>
    <n v="3.5623148450210952E-3"/>
    <n v="3.6947912123123936E-3"/>
    <n v="3.7968154106411377E-3"/>
    <n v="3.8730573964542783E-3"/>
    <n v="3.9216721400163208E-3"/>
    <n v="4.0235964378138736E-3"/>
    <n v="4.0259557202828112E-3"/>
    <n v="4.0180765469760406E-3"/>
    <n v="4.0016911134271201E-3"/>
    <n v="3.9789044880477334E-3"/>
    <n v="3.9512365719544555E-3"/>
    <n v="3.9199986826951383E-3"/>
    <n v="3.8867073045946591E-3"/>
    <n v="3.8432099750458511E-3"/>
    <n v="3.8006662139842447E-3"/>
    <n v="3.7589463542146498E-3"/>
    <n v="3.7179563783911007E-3"/>
    <n v="3.0403632667250682E-2"/>
    <n v="22.656824288434802"/>
    <n v="19.994264814626433"/>
    <s v="R-All-Lgt-Lighting-All-All-R"/>
    <s v="R-All-HVAC-ER-All-All-E"/>
    <n v="3.0403632667250682E-2"/>
    <n v="2.9296943136889212E-3"/>
    <n v="6.114905912710699E-3"/>
    <n v="9.5091703078840819E-3"/>
    <n v="1.3071485152905177E-2"/>
    <n v="1.6766276365217572E-2"/>
    <n v="2.0563091775858709E-2"/>
    <n v="2.4436149172312988E-2"/>
    <n v="2.8357821312329307E-2"/>
    <n v="3.0403632667250682E-2"/>
    <n v="3.0403632667250682E-2"/>
    <n v="3.0403632667250682E-2"/>
    <n v="3.0403632667250682E-2"/>
    <n v="3.0403632667250682E-2"/>
    <n v="3.0403632667250682E-2"/>
    <n v="3.0403632667250682E-2"/>
    <n v="3.0403632667250682E-2"/>
    <n v="3.0403632667250682E-2"/>
    <n v="3.0403632667250682E-2"/>
    <n v="3.0403632667250682E-2"/>
    <n v="3.0403632667250682E-2"/>
    <n v="2.5538694366154945E-3"/>
    <n v="2.809386721948351E-3"/>
    <n v="3.0184395180999561E-3"/>
    <n v="3.1864899679476684E-3"/>
    <n v="3.3189663352389668E-3"/>
    <n v="3.4209905335677109E-3"/>
    <n v="3.4972325193808516E-3"/>
    <n v="3.545847262942894E-3"/>
    <n v="3.6477715607404469E-3"/>
    <n v="3.6501308432093844E-3"/>
    <n v="3.6422516699026138E-3"/>
    <n v="3.6258662363536933E-3"/>
    <n v="3.6030796109743067E-3"/>
    <n v="3.5754116948810287E-3"/>
    <n v="3.5441738056217116E-3"/>
    <n v="3.5108824275212323E-3"/>
    <n v="3.4673850979724244E-3"/>
    <n v="3.4248413369108179E-3"/>
    <n v="3.383121477141223E-3"/>
    <n v="3.3421315013176739E-3"/>
    <n v="2.2887135125782145E-2"/>
    <n v="2.2887135125782145E-2"/>
    <n v="2.5538694366154945E-3"/>
    <n v="5.3632561585638455E-3"/>
    <n v="8.3816956766638012E-3"/>
    <n v="1.156818564461147E-2"/>
    <n v="1.4887151979850436E-2"/>
    <n v="1.8308142513418148E-2"/>
    <n v="2.1805375032798998E-2"/>
    <n v="2.2887135125782145E-2"/>
    <n v="2.2887135125782145E-2"/>
    <n v="2.2887135125782145E-2"/>
    <n v="2.2887135125782145E-2"/>
    <n v="2.2887135125782145E-2"/>
    <n v="2.2887135125782145E-2"/>
    <n v="2.2887135125782145E-2"/>
    <n v="2.2887135125782145E-2"/>
    <n v="2.2887135125782145E-2"/>
    <n v="2.2887135125782145E-2"/>
    <n v="2.2887135125782145E-2"/>
    <n v="2.2887135125782145E-2"/>
    <n v="2.2887135125782145E-2"/>
  </r>
  <r>
    <x v="0"/>
    <s v="Under $85"/>
    <n v="74.287370578875169"/>
    <s v="Lighting"/>
    <s v="Rural"/>
    <s v="SC-NR (2)"/>
    <s v="M_Input"/>
    <x v="4"/>
    <s v="Manufactured"/>
    <s v="2017 - LEDDecorative and Mini-Base1440 to 2600 lumensANY"/>
    <n v="1.160300907121276E-4"/>
    <n v="1.2614981332522064E-4"/>
    <n v="1.3442931702216176E-4"/>
    <n v="1.410849291278124E-4"/>
    <n v="1.4633163518932901E-4"/>
    <n v="1.5037228780335912E-4"/>
    <n v="1.5339183987356559E-4"/>
    <n v="1.5531721928229575E-4"/>
    <n v="1.5935391535122078E-4"/>
    <n v="1.5944735436893915E-4"/>
    <n v="1.5913530092730559E-4"/>
    <n v="1.5848635836283545E-4"/>
    <n v="1.5758389758478095E-4"/>
    <n v="1.5648811404206852E-4"/>
    <n v="1.5525094226360737E-4"/>
    <n v="1.5393244237681662E-4"/>
    <n v="1.5220973735953838E-4"/>
    <n v="1.5052479827488781E-4"/>
    <n v="1.4887248967363018E-4"/>
    <n v="1.4724908801330285E-4"/>
    <n v="1.2041311750089576E-3"/>
    <n v="51.305668741660313"/>
    <n v="74.287370578875169"/>
    <s v="R-All-Lgt-Lighting-All-All-R"/>
    <s v="R-All-HVAC-ER-All-All-E"/>
    <n v="1.2041311750089576E-3"/>
    <n v="1.160300907121276E-4"/>
    <n v="2.4217990403734824E-4"/>
    <n v="3.7660922105950997E-4"/>
    <n v="5.176941501873224E-4"/>
    <n v="6.6402578537665146E-4"/>
    <n v="8.1439807318001059E-4"/>
    <n v="9.6778991305357615E-4"/>
    <n v="1.1231071323358718E-3"/>
    <n v="1.2041311750089576E-3"/>
    <n v="1.2041311750089576E-3"/>
    <n v="1.2041311750089576E-3"/>
    <n v="1.2041311750089576E-3"/>
    <n v="1.2041311750089576E-3"/>
    <n v="1.2041311750089576E-3"/>
    <n v="1.2041311750089576E-3"/>
    <n v="1.2041311750089576E-3"/>
    <n v="1.2041311750089576E-3"/>
    <n v="1.2041311750089576E-3"/>
    <n v="1.2041311750089576E-3"/>
    <n v="1.2041311750089576E-3"/>
    <n v="1.0114560451336231E-4"/>
    <n v="1.1126532712645535E-4"/>
    <n v="1.1954483082339647E-4"/>
    <n v="1.262004429290471E-4"/>
    <n v="1.3144714899056371E-4"/>
    <n v="1.3548780160459382E-4"/>
    <n v="1.3850735367480028E-4"/>
    <n v="1.4043273308353044E-4"/>
    <n v="1.4446942915245548E-4"/>
    <n v="1.4456286817017384E-4"/>
    <n v="1.4425081472854028E-4"/>
    <n v="1.4360187216407014E-4"/>
    <n v="1.4269941138601565E-4"/>
    <n v="1.4160362784330322E-4"/>
    <n v="1.4036645606484206E-4"/>
    <n v="1.3904795617805131E-4"/>
    <n v="1.3732525116077308E-4"/>
    <n v="1.3564031207612251E-4"/>
    <n v="1.3398800347486488E-4"/>
    <n v="1.3236460181453754E-4"/>
    <n v="9.0644145103365163E-4"/>
    <n v="9.0644145103365163E-4"/>
    <n v="1.0114560451336231E-4"/>
    <n v="2.1241093163981765E-4"/>
    <n v="3.3195576246321414E-4"/>
    <n v="4.5815620539226123E-4"/>
    <n v="5.8960335438282491E-4"/>
    <n v="7.250911559874187E-4"/>
    <n v="8.6359850966221904E-4"/>
    <n v="9.0644145103365163E-4"/>
    <n v="9.0644145103365163E-4"/>
    <n v="9.0644145103365163E-4"/>
    <n v="9.0644145103365163E-4"/>
    <n v="9.0644145103365163E-4"/>
    <n v="9.0644145103365163E-4"/>
    <n v="9.0644145103365163E-4"/>
    <n v="9.0644145103365163E-4"/>
    <n v="9.0644145103365163E-4"/>
    <n v="9.0644145103365163E-4"/>
    <n v="9.0644145103365163E-4"/>
    <n v="9.0644145103365163E-4"/>
    <n v="9.0644145103365163E-4"/>
  </r>
  <r>
    <x v="0"/>
    <s v="Under $5"/>
    <n v="-28.246767018857415"/>
    <s v="Lighting"/>
    <s v="Rural"/>
    <s v="SC-NR (2)"/>
    <s v="M_Input"/>
    <x v="4"/>
    <s v="Manufactured"/>
    <s v="2017 - LEDGeneral Purpose and Dimmable250 to 664 lumensANY"/>
    <n v="3.0989626260289741E-3"/>
    <n v="3.369242878084986E-3"/>
    <n v="3.5903740722555283E-3"/>
    <n v="3.7681339364611815E-3"/>
    <n v="3.9082643620655146E-3"/>
    <n v="4.0161831903521555E-3"/>
    <n v="4.0968301928278701E-3"/>
    <n v="4.1482537398746782E-3"/>
    <n v="4.2560668956988269E-3"/>
    <n v="4.2585624899187822E-3"/>
    <n v="4.2502280833263961E-3"/>
    <n v="4.2328959521405153E-3"/>
    <n v="4.2087927888534464E-3"/>
    <n v="4.179526309578613E-3"/>
    <n v="4.1464835955731484E-3"/>
    <n v="4.1112687487475505E-3"/>
    <n v="4.0652582834324524E-3"/>
    <n v="4.020256480724029E-3"/>
    <n v="3.976126181673696E-3"/>
    <n v="3.9327679369157084E-3"/>
    <n v="3.2160256751390157E-2"/>
    <n v="-3.21112930794061"/>
    <n v="-28.246767018857415"/>
    <s v="R-All-Lgt-Lighting-All-All-R"/>
    <s v="R-All-HVAC-ER-All-All-E"/>
    <n v="3.2160256751390157E-2"/>
    <n v="3.0989626260289741E-3"/>
    <n v="6.4682055041139601E-3"/>
    <n v="1.0058579576369488E-2"/>
    <n v="1.3826713512830669E-2"/>
    <n v="1.7734977874896182E-2"/>
    <n v="2.1751161065248339E-2"/>
    <n v="2.584799125807621E-2"/>
    <n v="2.9996244997950887E-2"/>
    <n v="3.2160256751390157E-2"/>
    <n v="3.2160256751390157E-2"/>
    <n v="3.2160256751390157E-2"/>
    <n v="3.2160256751390157E-2"/>
    <n v="3.2160256751390157E-2"/>
    <n v="3.2160256751390157E-2"/>
    <n v="3.2160256751390157E-2"/>
    <n v="3.2160256751390157E-2"/>
    <n v="3.2160256751390157E-2"/>
    <n v="3.2160256751390157E-2"/>
    <n v="3.2160256751390157E-2"/>
    <n v="3.2160256751390157E-2"/>
    <n v="2.7014237966225731E-3"/>
    <n v="2.971704048678585E-3"/>
    <n v="3.1928352428491273E-3"/>
    <n v="3.3705951070547805E-3"/>
    <n v="3.5107255326591136E-3"/>
    <n v="3.6186443609457545E-3"/>
    <n v="3.6992913634214691E-3"/>
    <n v="3.7507149104682772E-3"/>
    <n v="3.8585280662924259E-3"/>
    <n v="3.8610236605123812E-3"/>
    <n v="3.8526892539199951E-3"/>
    <n v="3.8353571227341143E-3"/>
    <n v="3.8112539594470454E-3"/>
    <n v="3.781987480172212E-3"/>
    <n v="3.7489447661667474E-3"/>
    <n v="3.7137299193411495E-3"/>
    <n v="3.6677194540260514E-3"/>
    <n v="3.622717651317628E-3"/>
    <n v="3.578587352267295E-3"/>
    <n v="3.5352291075093074E-3"/>
    <n v="2.4209480163262135E-2"/>
    <n v="2.4209480163262135E-2"/>
    <n v="2.7014237966225731E-3"/>
    <n v="5.6731278453011581E-3"/>
    <n v="8.865963088150285E-3"/>
    <n v="1.2236558195205065E-2"/>
    <n v="1.5747283727864179E-2"/>
    <n v="1.9365928088809933E-2"/>
    <n v="2.3065219452231403E-2"/>
    <n v="2.4209480163262135E-2"/>
    <n v="2.4209480163262135E-2"/>
    <n v="2.4209480163262135E-2"/>
    <n v="2.4209480163262135E-2"/>
    <n v="2.4209480163262135E-2"/>
    <n v="2.4209480163262135E-2"/>
    <n v="2.4209480163262135E-2"/>
    <n v="2.4209480163262135E-2"/>
    <n v="2.4209480163262135E-2"/>
    <n v="2.4209480163262135E-2"/>
    <n v="2.4209480163262135E-2"/>
    <n v="2.4209480163262135E-2"/>
    <n v="2.4209480163262135E-2"/>
  </r>
  <r>
    <x v="0"/>
    <s v="Under $5"/>
    <n v="-17.148284682861011"/>
    <s v="Lighting"/>
    <s v="Rural"/>
    <s v="SC-NR (2)"/>
    <s v="M_Input"/>
    <x v="4"/>
    <s v="Manufactured"/>
    <s v="2017 - LEDGeneral Purpose and Dimmable665 to 1439 lumensANY"/>
    <n v="7.7663983457252395E-2"/>
    <n v="8.4437553699174939E-2"/>
    <n v="8.9979385427539582E-2"/>
    <n v="9.4434275924467501E-2"/>
    <n v="9.7946124361935796E-2"/>
    <n v="0.10065070880073552"/>
    <n v="0.10267182625905633"/>
    <n v="0.10396056639216147"/>
    <n v="0.10666250254333424"/>
    <n v="0.10672504533961928"/>
    <n v="0.10651617440639782"/>
    <n v="0.10608180893893682"/>
    <n v="0.10547775271087152"/>
    <n v="0.10474429715282071"/>
    <n v="0.1039162043025396"/>
    <n v="0.10303367501407976"/>
    <n v="0.10188059366128166"/>
    <n v="0.10075279068884888"/>
    <n v="9.9646828717374417E-2"/>
    <n v="9.8560215418028244E-2"/>
    <n v="0.80597733813960559"/>
    <n v="-3.9194405525459688"/>
    <n v="-17.148284682861011"/>
    <s v="R-All-Lgt-Lighting-All-All-R"/>
    <s v="R-All-HVAC-ER-All-All-E"/>
    <n v="0.80597733813960559"/>
    <n v="7.7663983457252395E-2"/>
    <n v="0.16210153715642733"/>
    <n v="0.25208092258396692"/>
    <n v="0.34651519850843443"/>
    <n v="0.44446132287037021"/>
    <n v="0.54511203167110578"/>
    <n v="0.64778385793016213"/>
    <n v="0.75174442432232358"/>
    <n v="0.80597733813960559"/>
    <n v="0.80597733813960559"/>
    <n v="0.80597733813960559"/>
    <n v="0.80597733813960559"/>
    <n v="0.80597733813960559"/>
    <n v="0.80597733813960559"/>
    <n v="0.80597733813960559"/>
    <n v="0.80597733813960559"/>
    <n v="0.80597733813960559"/>
    <n v="0.80597733813960559"/>
    <n v="0.80597733813960559"/>
    <n v="0.80597733813960559"/>
    <n v="6.7701149826632945E-2"/>
    <n v="7.4474720068555489E-2"/>
    <n v="8.0016551796920132E-2"/>
    <n v="8.4471442293848051E-2"/>
    <n v="8.7983290731316346E-2"/>
    <n v="9.0687875170116075E-2"/>
    <n v="9.2708992628436876E-2"/>
    <n v="9.3997732761542024E-2"/>
    <n v="9.6699668912714795E-2"/>
    <n v="9.6762211708999832E-2"/>
    <n v="9.6553340775778373E-2"/>
    <n v="9.6118975308317367E-2"/>
    <n v="9.5514919080252073E-2"/>
    <n v="9.4781463522201265E-2"/>
    <n v="9.3953370671920153E-2"/>
    <n v="9.3070841383460307E-2"/>
    <n v="9.191776003066221E-2"/>
    <n v="9.0789957058229426E-2"/>
    <n v="8.9683995086754967E-2"/>
    <n v="8.8597381787408794E-2"/>
    <n v="0.60672066552721671"/>
    <n v="0.60672066552721671"/>
    <n v="6.7701149826632945E-2"/>
    <n v="0.14217586989518843"/>
    <n v="0.22219242169210857"/>
    <n v="0.30666386398595663"/>
    <n v="0.39464715471727296"/>
    <n v="0.48533502988738902"/>
    <n v="0.57804402251582587"/>
    <n v="0.60672066552721671"/>
    <n v="0.60672066552721671"/>
    <n v="0.60672066552721671"/>
    <n v="0.60672066552721671"/>
    <n v="0.60672066552721671"/>
    <n v="0.60672066552721671"/>
    <n v="0.60672066552721671"/>
    <n v="0.60672066552721671"/>
    <n v="0.60672066552721671"/>
    <n v="0.60672066552721671"/>
    <n v="0.60672066552721671"/>
    <n v="0.60672066552721671"/>
    <n v="0.60672066552721671"/>
  </r>
  <r>
    <x v="0"/>
    <s v="Under $15"/>
    <n v="10.028032874801839"/>
    <s v="Lighting"/>
    <s v="Rural"/>
    <s v="SC-NR (2)"/>
    <s v="M_Input"/>
    <x v="4"/>
    <s v="Manufactured"/>
    <s v="2017 - LEDGeneral Purpose and Dimmable1440 to 2600 lumensANY"/>
    <n v="1.4864626351393262E-2"/>
    <n v="1.6161065012262554E-2"/>
    <n v="1.7221753046501458E-2"/>
    <n v="1.8074404169008653E-2"/>
    <n v="1.8746560199408815E-2"/>
    <n v="1.9264208603841721E-2"/>
    <n v="1.9651043717015548E-2"/>
    <n v="1.9897704262739388E-2"/>
    <n v="2.0414845793789115E-2"/>
    <n v="2.0426816275553809E-2"/>
    <n v="2.0386839078405369E-2"/>
    <n v="2.0303702982542991E-2"/>
    <n v="2.0188088643363952E-2"/>
    <n v="2.0047707705760115E-2"/>
    <n v="1.9889213507346189E-2"/>
    <n v="1.9720300356962435E-2"/>
    <n v="1.9499604447493192E-2"/>
    <n v="1.9283746735373249E-2"/>
    <n v="1.9072069317695249E-2"/>
    <n v="1.8864095171067474E-2"/>
    <n v="0.15426136345079547"/>
    <n v="11.908241674098283"/>
    <n v="10.028032874801839"/>
    <s v="R-All-Lgt-Lighting-All-All-R"/>
    <s v="R-All-HVAC-ER-All-All-E"/>
    <n v="0.15426136345079547"/>
    <n v="1.4864626351393262E-2"/>
    <n v="3.1025691363655815E-2"/>
    <n v="4.824744441015727E-2"/>
    <n v="6.6321848579165926E-2"/>
    <n v="8.5068408778574744E-2"/>
    <n v="0.10433261738241646"/>
    <n v="0.12398366109943201"/>
    <n v="0.14388136536217139"/>
    <n v="0.15426136345079547"/>
    <n v="0.15426136345079547"/>
    <n v="0.15426136345079547"/>
    <n v="0.15426136345079547"/>
    <n v="0.15426136345079547"/>
    <n v="0.15426136345079547"/>
    <n v="0.15426136345079547"/>
    <n v="0.15426136345079547"/>
    <n v="0.15426136345079547"/>
    <n v="0.15426136345079547"/>
    <n v="0.15426136345079547"/>
    <n v="0.15426136345079547"/>
    <n v="1.2957773358180956E-2"/>
    <n v="1.4254212019050248E-2"/>
    <n v="1.5314900053289152E-2"/>
    <n v="1.6167551175796345E-2"/>
    <n v="1.6839707206196507E-2"/>
    <n v="1.7357355610629413E-2"/>
    <n v="1.774419072380324E-2"/>
    <n v="1.799085126952708E-2"/>
    <n v="1.8507992800576807E-2"/>
    <n v="1.8519963282341501E-2"/>
    <n v="1.8479986085193061E-2"/>
    <n v="1.8396849989330683E-2"/>
    <n v="1.8281235650151644E-2"/>
    <n v="1.8140854712547807E-2"/>
    <n v="1.7982360514133881E-2"/>
    <n v="1.7813447363750127E-2"/>
    <n v="1.7592751454280884E-2"/>
    <n v="1.7376893742160941E-2"/>
    <n v="1.7165216324482941E-2"/>
    <n v="1.6957242177855165E-2"/>
    <n v="0.11612430358654934"/>
    <n v="0.11612430358654934"/>
    <n v="1.2957773358180956E-2"/>
    <n v="2.7211985377231206E-2"/>
    <n v="4.2526885430520356E-2"/>
    <n v="5.8694436606316701E-2"/>
    <n v="7.5534143812513208E-2"/>
    <n v="9.2891499423142621E-2"/>
    <n v="0.11063569014694585"/>
    <n v="0.11612430358654934"/>
    <n v="0.11612430358654934"/>
    <n v="0.11612430358654934"/>
    <n v="0.11612430358654934"/>
    <n v="0.11612430358654934"/>
    <n v="0.11612430358654934"/>
    <n v="0.11612430358654934"/>
    <n v="0.11612430358654934"/>
    <n v="0.11612430358654934"/>
    <n v="0.11612430358654934"/>
    <n v="0.11612430358654934"/>
    <n v="0.11612430358654934"/>
    <n v="0.11612430358654934"/>
  </r>
  <r>
    <x v="0"/>
    <s v="Under $5"/>
    <n v="-18.531143649888556"/>
    <s v="Lighting"/>
    <s v="Rural"/>
    <s v="SC-NR (2)"/>
    <s v="M_Input"/>
    <x v="4"/>
    <s v="Manufactured"/>
    <s v="2017 - LEDGlobe250 to 664 lumensANY"/>
    <n v="1.6099829462627843E-3"/>
    <n v="1.7503998047517758E-3"/>
    <n v="1.865282587948649E-3"/>
    <n v="1.9576329594882423E-3"/>
    <n v="2.030433965083013E-3"/>
    <n v="2.0865002989144715E-3"/>
    <n v="2.1283982868290567E-3"/>
    <n v="2.1551140119837647E-3"/>
    <n v="2.2111254465205133E-3"/>
    <n v="2.2124219655882725E-3"/>
    <n v="2.2080920480964461E-3"/>
    <n v="2.199087604029492E-3"/>
    <n v="2.1865654517720782E-3"/>
    <n v="2.1713608371265601E-3"/>
    <n v="2.1541943809711321E-3"/>
    <n v="2.135899451445919E-3"/>
    <n v="2.1119959477751294E-3"/>
    <n v="2.0886164677184488E-3"/>
    <n v="2.0656897540214992E-3"/>
    <n v="2.0431641404326396E-3"/>
    <n v="1.6707999148579157E-2"/>
    <n v="-2.9392495876166804"/>
    <n v="-18.531143649888556"/>
    <s v="R-All-Lgt-Lighting-All-All-R"/>
    <s v="R-All-HVAC-ER-All-All-E"/>
    <n v="1.6707999148579157E-2"/>
    <n v="1.6099829462627843E-3"/>
    <n v="3.3603827510145599E-3"/>
    <n v="5.2256653389632091E-3"/>
    <n v="7.1832982984514513E-3"/>
    <n v="9.2137322635344639E-3"/>
    <n v="1.1300232562448935E-2"/>
    <n v="1.3428630849277992E-2"/>
    <n v="1.5583744861261756E-2"/>
    <n v="1.6707999148579157E-2"/>
    <n v="1.6707999148579157E-2"/>
    <n v="1.6707999148579157E-2"/>
    <n v="1.6707999148579157E-2"/>
    <n v="1.6707999148579157E-2"/>
    <n v="1.6707999148579157E-2"/>
    <n v="1.6707999148579157E-2"/>
    <n v="1.6707999148579157E-2"/>
    <n v="1.6707999148579157E-2"/>
    <n v="1.6707999148579157E-2"/>
    <n v="1.6707999148579157E-2"/>
    <n v="1.6707999148579157E-2"/>
    <n v="1.4034523058330498E-3"/>
    <n v="1.5438691643220412E-3"/>
    <n v="1.6587519475189144E-3"/>
    <n v="1.7511023190585077E-3"/>
    <n v="1.8239033246532784E-3"/>
    <n v="1.879969658484737E-3"/>
    <n v="1.9218676463993222E-3"/>
    <n v="1.9485833715540302E-3"/>
    <n v="2.0045948060907785E-3"/>
    <n v="2.0058913251585378E-3"/>
    <n v="2.0015614076667114E-3"/>
    <n v="1.9925569635997572E-3"/>
    <n v="1.9800348113423434E-3"/>
    <n v="1.9648301966968254E-3"/>
    <n v="1.9476637405413976E-3"/>
    <n v="1.9293688110161844E-3"/>
    <n v="1.9054653073453949E-3"/>
    <n v="1.8820858272887142E-3"/>
    <n v="1.8591591135917647E-3"/>
    <n v="1.836633500002905E-3"/>
    <n v="1.2577386339984465E-2"/>
    <n v="1.2577386339984465E-2"/>
    <n v="1.4034523058330498E-3"/>
    <n v="2.9473214701550912E-3"/>
    <n v="4.6060734176740052E-3"/>
    <n v="6.3571757367325132E-3"/>
    <n v="8.1810790613857914E-3"/>
    <n v="1.0061048719870529E-2"/>
    <n v="1.1982916366269851E-2"/>
    <n v="1.2577386339984465E-2"/>
    <n v="1.2577386339984465E-2"/>
    <n v="1.2577386339984465E-2"/>
    <n v="1.2577386339984465E-2"/>
    <n v="1.2577386339984465E-2"/>
    <n v="1.2577386339984465E-2"/>
    <n v="1.2577386339984465E-2"/>
    <n v="1.2577386339984465E-2"/>
    <n v="1.2577386339984465E-2"/>
    <n v="1.2577386339984465E-2"/>
    <n v="1.2577386339984465E-2"/>
    <n v="1.2577386339984465E-2"/>
    <n v="1.2577386339984465E-2"/>
  </r>
  <r>
    <x v="0"/>
    <s v="Under $5"/>
    <n v="-12.500155525017536"/>
    <s v="Lighting"/>
    <s v="Rural"/>
    <s v="SC-NR (2)"/>
    <s v="M_Input"/>
    <x v="4"/>
    <s v="Manufactured"/>
    <s v="2017 - LEDGlobe665 to 1439 lumensANY"/>
    <n v="2.2555227959068047E-3"/>
    <n v="2.4522412928242531E-3"/>
    <n v="2.6131875543727108E-3"/>
    <n v="2.742566793265603E-3"/>
    <n v="2.8445581392392409E-3"/>
    <n v="2.923104868155421E-3"/>
    <n v="2.9818023016054706E-3"/>
    <n v="3.019229981964135E-3"/>
    <n v="3.0976997991273149E-3"/>
    <n v="3.0995161713562557E-3"/>
    <n v="3.0934501272221354E-3"/>
    <n v="3.0808352551797771E-3"/>
    <n v="3.0632922122947751E-3"/>
    <n v="3.0419911450905832E-3"/>
    <n v="3.0179416150794857E-3"/>
    <n v="2.992311138253993E-3"/>
    <n v="2.9588232696050368E-3"/>
    <n v="2.9260695374324691E-3"/>
    <n v="2.8939501131250655E-3"/>
    <n v="2.862392614296026E-3"/>
    <n v="2.3407249773104551E-2"/>
    <n v="-3.6707692411429833"/>
    <n v="-12.500155525017536"/>
    <s v="R-All-Lgt-Lighting-All-All-R"/>
    <s v="R-All-HVAC-ER-All-All-E"/>
    <n v="2.3407249773104551E-2"/>
    <n v="2.2555227959068047E-3"/>
    <n v="4.7077640887310578E-3"/>
    <n v="7.320951643103769E-3"/>
    <n v="1.0063518436369372E-2"/>
    <n v="1.2908076575608612E-2"/>
    <n v="1.5831181443764032E-2"/>
    <n v="1.8812983745369504E-2"/>
    <n v="2.1832213727333641E-2"/>
    <n v="2.3407249773104551E-2"/>
    <n v="2.3407249773104551E-2"/>
    <n v="2.3407249773104551E-2"/>
    <n v="2.3407249773104551E-2"/>
    <n v="2.3407249773104551E-2"/>
    <n v="2.3407249773104551E-2"/>
    <n v="2.3407249773104551E-2"/>
    <n v="2.3407249773104551E-2"/>
    <n v="2.3407249773104551E-2"/>
    <n v="2.3407249773104551E-2"/>
    <n v="2.3407249773104551E-2"/>
    <n v="2.3407249773104551E-2"/>
    <n v="1.9661814903831477E-3"/>
    <n v="2.1628999873005961E-3"/>
    <n v="2.3238462488490538E-3"/>
    <n v="2.4532254877419461E-3"/>
    <n v="2.5552168337155839E-3"/>
    <n v="2.633763562631764E-3"/>
    <n v="2.6924609960818136E-3"/>
    <n v="2.729888676440478E-3"/>
    <n v="2.8083584936036579E-3"/>
    <n v="2.8101748658325987E-3"/>
    <n v="2.8041088216984784E-3"/>
    <n v="2.7914939496561202E-3"/>
    <n v="2.7739509067711181E-3"/>
    <n v="2.7526498395669262E-3"/>
    <n v="2.7286003095558287E-3"/>
    <n v="2.702969832730336E-3"/>
    <n v="2.6694819640813799E-3"/>
    <n v="2.6367282319088121E-3"/>
    <n v="2.6046088076014085E-3"/>
    <n v="2.573051308772369E-3"/>
    <n v="1.7620423662631411E-2"/>
    <n v="1.7620423662631411E-2"/>
    <n v="1.9661814903831477E-3"/>
    <n v="4.1290814776837438E-3"/>
    <n v="6.4529277265327981E-3"/>
    <n v="8.9061532142747438E-3"/>
    <n v="1.1461370047990327E-2"/>
    <n v="1.409513361062209E-2"/>
    <n v="1.6787594606703905E-2"/>
    <n v="1.7620423662631411E-2"/>
    <n v="1.7620423662631411E-2"/>
    <n v="1.7620423662631411E-2"/>
    <n v="1.7620423662631411E-2"/>
    <n v="1.7620423662631411E-2"/>
    <n v="1.7620423662631411E-2"/>
    <n v="1.7620423662631411E-2"/>
    <n v="1.7620423662631411E-2"/>
    <n v="1.7620423662631411E-2"/>
    <n v="1.7620423662631411E-2"/>
    <n v="1.7620423662631411E-2"/>
    <n v="1.7620423662631411E-2"/>
    <n v="1.7620423662631411E-2"/>
  </r>
  <r>
    <x v="0"/>
    <s v="Under $5"/>
    <n v="-7.683352853414922"/>
    <s v="Lighting"/>
    <s v="Rural"/>
    <s v="SC-NR (2)"/>
    <s v="M_Input"/>
    <x v="4"/>
    <s v="Manufactured"/>
    <s v="2017 - LEDGlobe1440 to 2600 lumensANY"/>
    <n v="5.7611963960684973E-4"/>
    <n v="6.2636669973577122E-4"/>
    <n v="6.674765933567258E-4"/>
    <n v="7.0052344201586997E-4"/>
    <n v="7.2657470498336597E-4"/>
    <n v="7.4663759826806592E-4"/>
    <n v="7.6163046123822005E-4"/>
    <n v="7.7119047178596787E-4"/>
    <n v="7.9123371979308496E-4"/>
    <n v="7.9169766886769773E-4"/>
    <n v="7.9014824220407425E-4"/>
    <n v="7.869260732470952E-4"/>
    <n v="7.8244512028893538E-4"/>
    <n v="7.7700426942137136E-4"/>
    <n v="7.7086138911537237E-4"/>
    <n v="7.6431469355616485E-4"/>
    <n v="7.557610141820302E-4"/>
    <n v="7.4739485250577341E-4"/>
    <n v="7.3919070968356748E-4"/>
    <n v="7.3113009735667218E-4"/>
    <n v="5.9788250989708533E-3"/>
    <n v="2.2744114552073573"/>
    <n v="-7.683352853414922"/>
    <s v="R-All-Lgt-Lighting-All-All-R"/>
    <s v="R-All-HVAC-ER-All-All-E"/>
    <n v="5.9788250989708533E-3"/>
    <n v="5.7611963960684973E-4"/>
    <n v="1.2024863393426208E-3"/>
    <n v="1.8699629326993468E-3"/>
    <n v="2.5704863747152166E-3"/>
    <n v="3.2970610796985824E-3"/>
    <n v="4.0436986779666482E-3"/>
    <n v="4.8053291392048687E-3"/>
    <n v="5.5765196109908363E-3"/>
    <n v="5.9788250989708533E-3"/>
    <n v="5.9788250989708533E-3"/>
    <n v="5.9788250989708533E-3"/>
    <n v="5.9788250989708533E-3"/>
    <n v="5.9788250989708533E-3"/>
    <n v="5.9788250989708533E-3"/>
    <n v="5.9788250989708533E-3"/>
    <n v="5.9788250989708533E-3"/>
    <n v="5.9788250989708533E-3"/>
    <n v="5.9788250989708533E-3"/>
    <n v="5.9788250989708533E-3"/>
    <n v="5.9788250989708533E-3"/>
    <n v="5.022142865046006E-4"/>
    <n v="5.5246134663352198E-4"/>
    <n v="5.9357124025447667E-4"/>
    <n v="6.2661808891362083E-4"/>
    <n v="6.5266935188111673E-4"/>
    <n v="6.7273224516581679E-4"/>
    <n v="6.8772510813597081E-4"/>
    <n v="6.9728511868371863E-4"/>
    <n v="7.1732836669083583E-4"/>
    <n v="7.1779231576544859E-4"/>
    <n v="7.1624288910182511E-4"/>
    <n v="7.1302072014484607E-4"/>
    <n v="7.0853976718668614E-4"/>
    <n v="7.0309891631912223E-4"/>
    <n v="6.9695603601312313E-4"/>
    <n v="6.9040934045391561E-4"/>
    <n v="6.8185566107978107E-4"/>
    <n v="6.7348949940352417E-4"/>
    <n v="6.6528535658131834E-4"/>
    <n v="6.5722474425442294E-4"/>
    <n v="4.5007180369258694E-3"/>
    <n v="4.5007180369258694E-3"/>
    <n v="5.022142865046006E-4"/>
    <n v="1.0546756331381226E-3"/>
    <n v="1.6482468733925993E-3"/>
    <n v="2.2748649623062201E-3"/>
    <n v="2.9275343141873366E-3"/>
    <n v="3.6002665593531536E-3"/>
    <n v="4.2879916674891244E-3"/>
    <n v="4.5007180369258694E-3"/>
    <n v="4.5007180369258694E-3"/>
    <n v="4.5007180369258694E-3"/>
    <n v="4.5007180369258694E-3"/>
    <n v="4.5007180369258694E-3"/>
    <n v="4.5007180369258694E-3"/>
    <n v="4.5007180369258694E-3"/>
    <n v="4.5007180369258694E-3"/>
    <n v="4.5007180369258694E-3"/>
    <n v="4.5007180369258694E-3"/>
    <n v="4.5007180369258694E-3"/>
    <n v="4.5007180369258694E-3"/>
    <n v="4.5007180369258694E-3"/>
  </r>
  <r>
    <x v="0"/>
    <s v="Under $25"/>
    <n v="20.980850615766499"/>
    <s v="Lighting"/>
    <s v="Rural"/>
    <s v="SC-NR (2)"/>
    <s v="M_Input"/>
    <x v="4"/>
    <s v="Manufactured"/>
    <s v="2017 - LEDReflectors and Outdoor250 to 664 lumensANY"/>
    <n v="6.009829765547403E-4"/>
    <n v="6.5339852652629015E-4"/>
    <n v="6.9628258139209885E-4"/>
    <n v="7.3075561808024164E-4"/>
    <n v="7.5793116372194192E-4"/>
    <n v="7.7885990229569955E-4"/>
    <n v="7.9449980553008561E-4"/>
    <n v="8.044723931662246E-4"/>
    <n v="8.2538063863996395E-4"/>
    <n v="8.2586461015674972E-4"/>
    <n v="8.24248315581385E-4"/>
    <n v="8.2088708892358677E-4"/>
    <n v="8.1621275348792209E-4"/>
    <n v="8.1053709425920608E-4"/>
    <n v="8.0412910842237893E-4"/>
    <n v="7.9729988005853571E-4"/>
    <n v="7.8837705337921906E-4"/>
    <n v="7.7964983701498238E-4"/>
    <n v="7.7109163167982965E-4"/>
    <n v="7.626831511212132E-4"/>
    <n v="6.23685057279372E-3"/>
    <n v="68.631136502790909"/>
    <n v="20.980850615766499"/>
    <s v="R-All-Lgt-Lighting-All-All-R"/>
    <s v="R-All-HVAC-ER-All-All-E"/>
    <n v="6.23685057279372E-3"/>
    <n v="6.009829765547403E-4"/>
    <n v="1.2543815030810306E-3"/>
    <n v="1.9506640844731294E-3"/>
    <n v="2.6814197025533709E-3"/>
    <n v="3.4393508662753126E-3"/>
    <n v="4.2182107685710124E-3"/>
    <n v="5.0127105741010983E-3"/>
    <n v="5.8171829672673233E-3"/>
    <n v="6.23685057279372E-3"/>
    <n v="6.23685057279372E-3"/>
    <n v="6.23685057279372E-3"/>
    <n v="6.23685057279372E-3"/>
    <n v="6.23685057279372E-3"/>
    <n v="6.23685057279372E-3"/>
    <n v="6.23685057279372E-3"/>
    <n v="6.23685057279372E-3"/>
    <n v="6.23685057279372E-3"/>
    <n v="6.23685057279372E-3"/>
    <n v="6.23685057279372E-3"/>
    <n v="6.23685057279372E-3"/>
    <n v="5.2388812326866125E-4"/>
    <n v="5.763036732402111E-4"/>
    <n v="6.191877281060198E-4"/>
    <n v="6.536607647941626E-4"/>
    <n v="6.8083631043586287E-4"/>
    <n v="7.017650490096205E-4"/>
    <n v="7.1740495224400657E-4"/>
    <n v="7.2737753988014555E-4"/>
    <n v="7.4828578535388491E-4"/>
    <n v="7.4876975687067067E-4"/>
    <n v="7.4715346229530595E-4"/>
    <n v="7.4379223563750773E-4"/>
    <n v="7.3911790020184305E-4"/>
    <n v="7.3344224097312703E-4"/>
    <n v="7.2703425513629988E-4"/>
    <n v="7.2020502677245667E-4"/>
    <n v="7.1128220009314001E-4"/>
    <n v="7.0255498372890333E-4"/>
    <n v="6.9399677839375061E-4"/>
    <n v="6.8558829783513416E-4"/>
    <n v="4.6949535070721395E-3"/>
    <n v="4.6949535070721395E-3"/>
    <n v="5.2388812326866125E-4"/>
    <n v="1.1001917965088722E-3"/>
    <n v="1.7193795246148919E-3"/>
    <n v="2.3730402894090548E-3"/>
    <n v="3.0538765998449177E-3"/>
    <n v="3.7556416488545383E-3"/>
    <n v="4.4730466010985447E-3"/>
    <n v="4.6949535070721395E-3"/>
    <n v="4.6949535070721395E-3"/>
    <n v="4.6949535070721395E-3"/>
    <n v="4.6949535070721395E-3"/>
    <n v="4.6949535070721395E-3"/>
    <n v="4.6949535070721395E-3"/>
    <n v="4.6949535070721395E-3"/>
    <n v="4.6949535070721395E-3"/>
    <n v="4.6949535070721395E-3"/>
    <n v="4.6949535070721395E-3"/>
    <n v="4.6949535070721395E-3"/>
    <n v="4.6949535070721395E-3"/>
    <n v="4.6949535070721395E-3"/>
  </r>
  <r>
    <x v="0"/>
    <s v="Under $5"/>
    <n v="-16.136963281502727"/>
    <s v="Lighting"/>
    <s v="Rural"/>
    <s v="SC-NR (2)"/>
    <s v="M_Input"/>
    <x v="4"/>
    <s v="Manufactured"/>
    <s v="2017 - LEDReflectors and Outdoor665 to 1439 lumensANY"/>
    <n v="1.9445854847726519E-2"/>
    <n v="2.1141851600169768E-2"/>
    <n v="2.2529440165461677E-2"/>
    <n v="2.3644875533433227E-2"/>
    <n v="2.4524187821088575E-2"/>
    <n v="2.5201373745362819E-2"/>
    <n v="2.5707430156264598E-2"/>
    <n v="2.603011066335701E-2"/>
    <n v="2.6706633497554019E-2"/>
    <n v="2.6722293242060931E-2"/>
    <n v="2.6669995205461136E-2"/>
    <n v="2.656123684083565E-2"/>
    <n v="2.6409990546119283E-2"/>
    <n v="2.6226344669559719E-2"/>
    <n v="2.6019003085337857E-2"/>
    <n v="2.579803146273621E-2"/>
    <n v="2.5509317806598882E-2"/>
    <n v="2.5226933464172849E-2"/>
    <n v="2.495001776905871E-2"/>
    <n v="2.4677946680838975E-2"/>
    <n v="0.20180420357457471"/>
    <n v="10.192427119190857"/>
    <n v="-16.136963281502727"/>
    <s v="R-All-Lgt-Lighting-All-All-R"/>
    <s v="R-All-HVAC-ER-All-All-E"/>
    <n v="0.20180420357457471"/>
    <n v="1.9445854847726519E-2"/>
    <n v="4.0587706447896291E-2"/>
    <n v="6.3117146613357961E-2"/>
    <n v="8.6762022146791185E-2"/>
    <n v="0.11128620996787976"/>
    <n v="0.13648758371324257"/>
    <n v="0.16219501386950716"/>
    <n v="0.18822512453286416"/>
    <n v="0.20180420357457471"/>
    <n v="0.20180420357457471"/>
    <n v="0.20180420357457471"/>
    <n v="0.20180420357457471"/>
    <n v="0.20180420357457471"/>
    <n v="0.20180420357457471"/>
    <n v="0.20180420357457471"/>
    <n v="0.20180420357457471"/>
    <n v="0.20180420357457471"/>
    <n v="0.20180420357457471"/>
    <n v="0.20180420357457471"/>
    <n v="0.20180420357457471"/>
    <n v="1.6951316092066251E-2"/>
    <n v="1.8647312844509503E-2"/>
    <n v="2.0034901409801409E-2"/>
    <n v="2.1150336777772963E-2"/>
    <n v="2.2029649065428307E-2"/>
    <n v="2.2706834989702551E-2"/>
    <n v="2.3212891400604334E-2"/>
    <n v="2.3535571907696742E-2"/>
    <n v="2.4212094741893751E-2"/>
    <n v="2.4227754486400667E-2"/>
    <n v="2.4175456449800868E-2"/>
    <n v="2.4066698085175385E-2"/>
    <n v="2.3915451790459015E-2"/>
    <n v="2.3731805913899451E-2"/>
    <n v="2.3524464329677593E-2"/>
    <n v="2.3303492707075942E-2"/>
    <n v="2.3014779050938614E-2"/>
    <n v="2.2732394708512585E-2"/>
    <n v="2.2455479013398442E-2"/>
    <n v="2.2183407925178707E-2"/>
    <n v="0.15191342846136938"/>
    <n v="0.15191342846136938"/>
    <n v="1.6951316092066251E-2"/>
    <n v="3.5598628936575755E-2"/>
    <n v="5.5633530346377164E-2"/>
    <n v="7.6783867124150126E-2"/>
    <n v="9.8813516189578426E-2"/>
    <n v="0.12152035117928098"/>
    <n v="0.14473324257988532"/>
    <n v="0.15191342846136938"/>
    <n v="0.15191342846136938"/>
    <n v="0.15191342846136938"/>
    <n v="0.15191342846136938"/>
    <n v="0.15191342846136938"/>
    <n v="0.15191342846136938"/>
    <n v="0.15191342846136938"/>
    <n v="0.15191342846136938"/>
    <n v="0.15191342846136938"/>
    <n v="0.15191342846136938"/>
    <n v="0.15191342846136938"/>
    <n v="0.15191342846136938"/>
    <n v="0.15191342846136938"/>
  </r>
  <r>
    <x v="0"/>
    <s v="Under $15"/>
    <n v="11.572452330799026"/>
    <s v="Lighting"/>
    <s v="Rural"/>
    <s v="SC-NR (2)"/>
    <s v="M_Input"/>
    <x v="4"/>
    <s v="Manufactured"/>
    <s v="2017 - LEDReflectors and Outdoor1440 to 2600 lumensANY"/>
    <n v="5.1632077474856727E-3"/>
    <n v="5.6135239532013222E-3"/>
    <n v="5.9819524993742542E-3"/>
    <n v="6.2781197071842803E-3"/>
    <n v="6.5115921902215729E-3"/>
    <n v="6.6913966595072098E-3"/>
    <n v="6.8257633099781372E-3"/>
    <n v="6.9114405150806392E-3"/>
    <n v="7.0910689225859719E-3"/>
    <n v="7.0952268531472608E-3"/>
    <n v="7.0813408280861459E-3"/>
    <n v="7.0524636182521996E-3"/>
    <n v="7.012305134772143E-3"/>
    <n v="6.9635440070114378E-3"/>
    <n v="6.9084912627421138E-3"/>
    <n v="6.8498195096756889E-3"/>
    <n v="6.7731610856647008E-3"/>
    <n v="6.6981832029231157E-3"/>
    <n v="6.6246573397708026E-3"/>
    <n v="6.5524178027813931E-3"/>
    <n v="5.3582474801473622E-2"/>
    <n v="17.489841226833143"/>
    <n v="11.572452330799026"/>
    <s v="R-All-Lgt-Lighting-All-All-R"/>
    <s v="R-All-HVAC-ER-All-All-E"/>
    <n v="5.3582474801473622E-2"/>
    <n v="5.1632077474856727E-3"/>
    <n v="1.0776731700686996E-2"/>
    <n v="1.6758684200061248E-2"/>
    <n v="2.303680390724553E-2"/>
    <n v="2.9548396097467101E-2"/>
    <n v="3.6239792756974309E-2"/>
    <n v="4.3065556066952448E-2"/>
    <n v="4.9976996582033084E-2"/>
    <n v="5.3582474801473622E-2"/>
    <n v="5.3582474801473622E-2"/>
    <n v="5.3582474801473622E-2"/>
    <n v="5.3582474801473622E-2"/>
    <n v="5.3582474801473622E-2"/>
    <n v="5.3582474801473622E-2"/>
    <n v="5.3582474801473622E-2"/>
    <n v="5.3582474801473622E-2"/>
    <n v="5.3582474801473622E-2"/>
    <n v="5.3582474801473622E-2"/>
    <n v="5.3582474801473622E-2"/>
    <n v="5.3582474801473622E-2"/>
    <n v="4.5008649535850914E-3"/>
    <n v="4.9511811593007399E-3"/>
    <n v="5.319609705473672E-3"/>
    <n v="5.6157769132836981E-3"/>
    <n v="5.8492493963209907E-3"/>
    <n v="6.0290538656066275E-3"/>
    <n v="6.163420516077555E-3"/>
    <n v="6.249097721180057E-3"/>
    <n v="6.4287261286853897E-3"/>
    <n v="6.4328840592466786E-3"/>
    <n v="6.4189980341855645E-3"/>
    <n v="6.3901208243516174E-3"/>
    <n v="6.3499623408715608E-3"/>
    <n v="6.3012012131108564E-3"/>
    <n v="6.2461484688415315E-3"/>
    <n v="6.1874767157751066E-3"/>
    <n v="6.1108182917641186E-3"/>
    <n v="6.0358404090225335E-3"/>
    <n v="5.9623145458702204E-3"/>
    <n v="5.8900750088808108E-3"/>
    <n v="4.0335618923461984E-2"/>
    <n v="4.0335618923461984E-2"/>
    <n v="4.5008649535850914E-3"/>
    <n v="9.4520461128858313E-3"/>
    <n v="1.4771655818359503E-2"/>
    <n v="2.0387432731643201E-2"/>
    <n v="2.6236682127964192E-2"/>
    <n v="3.226573599357082E-2"/>
    <n v="3.8429156509648371E-2"/>
    <n v="4.0335618923461984E-2"/>
    <n v="4.0335618923461984E-2"/>
    <n v="4.0335618923461984E-2"/>
    <n v="4.0335618923461984E-2"/>
    <n v="4.0335618923461984E-2"/>
    <n v="4.0335618923461984E-2"/>
    <n v="4.0335618923461984E-2"/>
    <n v="4.0335618923461984E-2"/>
    <n v="4.0335618923461984E-2"/>
    <n v="4.0335618923461984E-2"/>
    <n v="4.0335618923461984E-2"/>
    <n v="4.0335618923461984E-2"/>
    <n v="4.0335618923461984E-2"/>
  </r>
  <r>
    <x v="0"/>
    <s v="Over $160"/>
    <n v="228.24624831063548"/>
    <s v="Lighting"/>
    <s v="Rural"/>
    <s v="SC-NR (2)"/>
    <s v="M_Input"/>
    <x v="4"/>
    <s v="Manufactured"/>
    <s v="2017 - LEDThree-Way250 to 664 lumensANY"/>
    <n v="6.7127062498909967E-6"/>
    <n v="7.298164080830819E-6"/>
    <n v="7.7771594506641627E-6"/>
    <n v="8.1622075765791578E-6"/>
    <n v="8.4657460496969969E-6"/>
    <n v="8.699510531732374E-6"/>
    <n v="8.8742011307756409E-6"/>
    <n v="8.9855903946387557E-6"/>
    <n v="9.2191259780764349E-6"/>
    <n v="9.2245317195903158E-6"/>
    <n v="9.2064784450035452E-6"/>
    <n v="9.1689350734384345E-6"/>
    <n v="9.1167248746189089E-6"/>
    <n v="9.0533303448848658E-6"/>
    <n v="8.9817560603307913E-6"/>
    <n v="8.9054766885211182E-6"/>
    <n v="8.8058127766407679E-6"/>
    <n v="8.7083337429280287E-6"/>
    <n v="8.612742485467682E-6"/>
    <n v="8.5188235855988573E-6"/>
    <n v="6.9662781564354832E-5"/>
    <n v="169.50805383749872"/>
    <n v="228.24624831063548"/>
    <s v="R-All-Lgt-Lighting-All-All-R"/>
    <s v="R-All-HVAC-ER-All-All-E"/>
    <n v="6.9662781564354832E-5"/>
    <n v="6.7127062498909967E-6"/>
    <n v="1.4010870330721815E-5"/>
    <n v="2.1788029781385978E-5"/>
    <n v="2.9950237357965134E-5"/>
    <n v="3.8415983407662131E-5"/>
    <n v="4.7115493939394505E-5"/>
    <n v="5.5989695070170144E-5"/>
    <n v="6.4975285464808903E-5"/>
    <n v="6.9662781564354832E-5"/>
    <n v="6.9662781564354832E-5"/>
    <n v="6.9662781564354832E-5"/>
    <n v="6.9662781564354832E-5"/>
    <n v="6.9662781564354832E-5"/>
    <n v="6.9662781564354832E-5"/>
    <n v="6.9662781564354832E-5"/>
    <n v="6.9662781564354832E-5"/>
    <n v="6.9662781564354832E-5"/>
    <n v="6.9662781564354832E-5"/>
    <n v="6.9662781564354832E-5"/>
    <n v="6.9662781564354832E-5"/>
    <n v="5.8515918362105043E-6"/>
    <n v="6.4370496671503266E-6"/>
    <n v="6.9160450369836702E-6"/>
    <n v="7.3010931628986654E-6"/>
    <n v="7.6046316360165044E-6"/>
    <n v="7.8383961180518815E-6"/>
    <n v="8.0130867170951485E-6"/>
    <n v="8.1244759809582632E-6"/>
    <n v="8.3580115643959425E-6"/>
    <n v="8.3634173059098233E-6"/>
    <n v="8.3453640313230527E-6"/>
    <n v="8.307820659757942E-6"/>
    <n v="8.2556104609384164E-6"/>
    <n v="8.1922159312043734E-6"/>
    <n v="8.1206416466502988E-6"/>
    <n v="8.0443622748406257E-6"/>
    <n v="7.9446983629602755E-6"/>
    <n v="7.8472193292475362E-6"/>
    <n v="7.7516280717871895E-6"/>
    <n v="7.6577091719183649E-6"/>
    <n v="5.2440493290744982E-5"/>
    <n v="5.2440493290744982E-5"/>
    <n v="5.8515918362105043E-6"/>
    <n v="1.228864150336083E-5"/>
    <n v="1.92046865403445E-5"/>
    <n v="2.6505779703243164E-5"/>
    <n v="3.4110411339259668E-5"/>
    <n v="4.194880745731155E-5"/>
    <n v="4.9961894174406697E-5"/>
    <n v="5.2440493290744982E-5"/>
    <n v="5.2440493290744982E-5"/>
    <n v="5.2440493290744982E-5"/>
    <n v="5.2440493290744982E-5"/>
    <n v="5.2440493290744982E-5"/>
    <n v="5.2440493290744982E-5"/>
    <n v="5.2440493290744982E-5"/>
    <n v="5.2440493290744982E-5"/>
    <n v="5.2440493290744982E-5"/>
    <n v="5.2440493290744982E-5"/>
    <n v="5.2440493290744982E-5"/>
    <n v="5.2440493290744982E-5"/>
    <n v="5.2440493290744982E-5"/>
  </r>
  <r>
    <x v="0"/>
    <s v="Under $20"/>
    <n v="16.552697547422113"/>
    <s v="Lighting"/>
    <s v="Rural"/>
    <s v="SC-NR (2)"/>
    <s v="M_Input"/>
    <x v="4"/>
    <s v="Manufactured"/>
    <s v="2017 - LEDThree-Way665 to 1439 lumensANY"/>
    <n v="3.8681546796015103E-4"/>
    <n v="4.20552106569892E-4"/>
    <n v="4.481539129405848E-4"/>
    <n v="4.703420685768315E-4"/>
    <n v="4.8783328183003974E-4"/>
    <n v="5.0130381281185421E-4"/>
    <n v="5.1137024850882195E-4"/>
    <n v="5.1778898465233291E-4"/>
    <n v="5.3124632549668449E-4"/>
    <n v="5.3155782794525315E-4"/>
    <n v="5.3051751937259548E-4"/>
    <n v="5.283541062423105E-4"/>
    <n v="5.2534552643308753E-4"/>
    <n v="5.2169245660218502E-4"/>
    <n v="5.175680335538583E-4"/>
    <n v="5.1317248281711257E-4"/>
    <n v="5.074294126934404E-4"/>
    <n v="5.018122447974806E-4"/>
    <n v="4.9630385881857325E-4"/>
    <n v="4.9089184139212148E-4"/>
    <n v="4.0142738929860458E-3"/>
    <n v="17.699535955245178"/>
    <n v="16.552697547422113"/>
    <s v="R-All-Lgt-Lighting-All-All-R"/>
    <s v="R-All-HVAC-ER-All-All-E"/>
    <n v="4.0142738929860458E-3"/>
    <n v="3.8681546796015103E-4"/>
    <n v="8.0736757453004303E-4"/>
    <n v="1.2555214874706278E-3"/>
    <n v="1.7258635560474592E-3"/>
    <n v="2.213696837877499E-3"/>
    <n v="2.7150006506893531E-3"/>
    <n v="3.2263708991981752E-3"/>
    <n v="3.7441598838505079E-3"/>
    <n v="4.0142738929860458E-3"/>
    <n v="4.0142738929860458E-3"/>
    <n v="4.0142738929860458E-3"/>
    <n v="4.0142738929860458E-3"/>
    <n v="4.0142738929860458E-3"/>
    <n v="4.0142738929860458E-3"/>
    <n v="4.0142738929860458E-3"/>
    <n v="4.0142738929860458E-3"/>
    <n v="4.0142738929860458E-3"/>
    <n v="4.0142738929860458E-3"/>
    <n v="4.0142738929860458E-3"/>
    <n v="4.0142738929860458E-3"/>
    <n v="3.3719429246175059E-4"/>
    <n v="3.7093093107149155E-4"/>
    <n v="3.9853273744218436E-4"/>
    <n v="4.2072089307843106E-4"/>
    <n v="4.3821210633163929E-4"/>
    <n v="4.5168263731345376E-4"/>
    <n v="4.6174907301042151E-4"/>
    <n v="4.6816780915393246E-4"/>
    <n v="4.8162514999828404E-4"/>
    <n v="4.819366524468527E-4"/>
    <n v="4.8089634387419504E-4"/>
    <n v="4.7873293074391005E-4"/>
    <n v="4.7572435093468709E-4"/>
    <n v="4.7207128110378458E-4"/>
    <n v="4.6794685805545786E-4"/>
    <n v="4.6355130731871213E-4"/>
    <n v="4.5780823719503995E-4"/>
    <n v="4.5219106929908015E-4"/>
    <n v="4.466826833201728E-4"/>
    <n v="4.4127066589372103E-4"/>
    <n v="3.021850383018037E-3"/>
    <n v="3.021850383018037E-3"/>
    <n v="3.3719429246175059E-4"/>
    <n v="7.0812522353324214E-4"/>
    <n v="1.1066579609754264E-3"/>
    <n v="1.5273788540538574E-3"/>
    <n v="1.9655909603854965E-3"/>
    <n v="2.4172735976989504E-3"/>
    <n v="2.8790226707093719E-3"/>
    <n v="3.021850383018037E-3"/>
    <n v="3.021850383018037E-3"/>
    <n v="3.021850383018037E-3"/>
    <n v="3.021850383018037E-3"/>
    <n v="3.021850383018037E-3"/>
    <n v="3.021850383018037E-3"/>
    <n v="3.021850383018037E-3"/>
    <n v="3.021850383018037E-3"/>
    <n v="3.021850383018037E-3"/>
    <n v="3.021850383018037E-3"/>
    <n v="3.021850383018037E-3"/>
    <n v="3.021850383018037E-3"/>
    <n v="3.021850383018037E-3"/>
  </r>
  <r>
    <x v="0"/>
    <s v="Under $35"/>
    <n v="34.005141879934243"/>
    <s v="Lighting"/>
    <s v="Rural"/>
    <s v="SC-NR (2)"/>
    <s v="M_Input"/>
    <x v="4"/>
    <s v="Manufactured"/>
    <s v="2017 - LEDThree-Way1440 to 2600 lumensANY"/>
    <n v="2.6193092643992748E-3"/>
    <n v="2.8477558943289967E-3"/>
    <n v="3.0346606929456815E-3"/>
    <n v="3.1849071190372591E-3"/>
    <n v="3.3033483415698369E-3"/>
    <n v="3.3945636354749897E-3"/>
    <n v="3.4627282009190561E-3"/>
    <n v="3.5061924789508868E-3"/>
    <n v="3.5973184562383834E-3"/>
    <n v="3.5994277856654655E-3"/>
    <n v="3.5923833675697626E-3"/>
    <n v="3.5777338808655177E-3"/>
    <n v="3.5573613735080971E-3"/>
    <n v="3.5326247214242505E-3"/>
    <n v="3.504696315257471E-3"/>
    <n v="3.4749319761331597E-3"/>
    <n v="3.4360429501581725E-3"/>
    <n v="3.3980064673174979E-3"/>
    <n v="3.360706597944318E-3"/>
    <n v="3.3240592853149894E-3"/>
    <n v="2.7182534486489787E-2"/>
    <n v="27.246105431627203"/>
    <n v="34.005141879934243"/>
    <s v="R-All-Lgt-Lighting-All-All-R"/>
    <s v="R-All-HVAC-ER-All-All-E"/>
    <n v="2.7182534486489787E-2"/>
    <n v="2.6193092643992748E-3"/>
    <n v="5.467065158728272E-3"/>
    <n v="8.5017258516739535E-3"/>
    <n v="1.1686632970711212E-2"/>
    <n v="1.4989981312281048E-2"/>
    <n v="1.8384544947756036E-2"/>
    <n v="2.1847273148675093E-2"/>
    <n v="2.5353465627625981E-2"/>
    <n v="2.7182534486489787E-2"/>
    <n v="2.7182534486489787E-2"/>
    <n v="2.7182534486489787E-2"/>
    <n v="2.7182534486489787E-2"/>
    <n v="2.7182534486489787E-2"/>
    <n v="2.7182534486489787E-2"/>
    <n v="2.7182534486489787E-2"/>
    <n v="2.7182534486489787E-2"/>
    <n v="2.7182534486489787E-2"/>
    <n v="2.7182534486489787E-2"/>
    <n v="2.7182534486489787E-2"/>
    <n v="2.7182534486489787E-2"/>
    <n v="2.2833009724383853E-3"/>
    <n v="2.5117476023681072E-3"/>
    <n v="2.698652400984792E-3"/>
    <n v="2.8488988270763695E-3"/>
    <n v="2.9673400496089473E-3"/>
    <n v="3.0585553435141001E-3"/>
    <n v="3.1267199089581666E-3"/>
    <n v="3.1701841869899972E-3"/>
    <n v="3.2613101642774939E-3"/>
    <n v="3.263419493704576E-3"/>
    <n v="3.2563750756088731E-3"/>
    <n v="3.2417255889046282E-3"/>
    <n v="3.2213530815472075E-3"/>
    <n v="3.1966164294633609E-3"/>
    <n v="3.1686880232965815E-3"/>
    <n v="3.1389236841722701E-3"/>
    <n v="3.1000346581972829E-3"/>
    <n v="3.0619981753566084E-3"/>
    <n v="3.0246983059834284E-3"/>
    <n v="2.9880509933540998E-3"/>
    <n v="2.0462368647271995E-2"/>
    <n v="2.0462368647271995E-2"/>
    <n v="2.2833009724383853E-3"/>
    <n v="4.795048574806492E-3"/>
    <n v="7.4937009757912836E-3"/>
    <n v="1.0342599802867653E-2"/>
    <n v="1.3309939852476601E-2"/>
    <n v="1.63684951959907E-2"/>
    <n v="1.9495215104948865E-2"/>
    <n v="2.0462368647271995E-2"/>
    <n v="2.0462368647271995E-2"/>
    <n v="2.0462368647271995E-2"/>
    <n v="2.0462368647271995E-2"/>
    <n v="2.0462368647271995E-2"/>
    <n v="2.0462368647271995E-2"/>
    <n v="2.0462368647271995E-2"/>
    <n v="2.0462368647271995E-2"/>
    <n v="2.0462368647271995E-2"/>
    <n v="2.0462368647271995E-2"/>
    <n v="2.0462368647271995E-2"/>
    <n v="2.0462368647271995E-2"/>
    <n v="2.0462368647271995E-2"/>
  </r>
  <r>
    <x v="77"/>
    <s v="Under $25"/>
    <n v="24.493550414938667"/>
    <s v="HVAC"/>
    <s v="Rural"/>
    <s v="SC-Retro"/>
    <s v="M_Input"/>
    <x v="4"/>
    <s v="Multifamily - Low Rise"/>
    <s v="Low E Storm Window Single Pane Wood Frame_Electric Zonal"/>
    <n v="0"/>
    <n v="0"/>
    <n v="0"/>
    <n v="0"/>
    <n v="0"/>
    <n v="0"/>
    <n v="0"/>
    <n v="0"/>
    <n v="0"/>
    <n v="0"/>
    <n v="0"/>
    <n v="0"/>
    <n v="0"/>
    <n v="0"/>
    <n v="0"/>
    <n v="0"/>
    <n v="0"/>
    <n v="0"/>
    <n v="0"/>
    <n v="0"/>
    <n v="0"/>
    <n v="13.038933303919345"/>
    <n v="24.493550414938667"/>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25"/>
    <n v="24.493550414938667"/>
    <s v="HVAC"/>
    <s v="Rural"/>
    <s v="SC-Retro"/>
    <s v="M_Input"/>
    <x v="4"/>
    <s v="Multifamily - Low Rise"/>
    <s v="Low E Storm Window Single Pane Metal Frame_Electric Zonal"/>
    <n v="1.2623829405809386E-2"/>
    <n v="1.2595162989154269E-2"/>
    <n v="1.2566561668708672E-2"/>
    <n v="1.2538025296650948E-2"/>
    <n v="1.2509553725495153E-2"/>
    <n v="1.1233032127281212E-2"/>
    <n v="8.9660191662859056E-3"/>
    <n v="7.1565271762169614E-3"/>
    <n v="5.7122208054734315E-3"/>
    <n v="4.5593995141833491E-3"/>
    <n v="3.6392367588480197E-3"/>
    <n v="2.9047781721586708E-3"/>
    <n v="2.3185455601191459E-3"/>
    <n v="1.8506244524528759E-3"/>
    <n v="1.4771376171881267E-3"/>
    <n v="1.1790266454224203E-3"/>
    <n v="8.0236041744190016E-6"/>
    <n v="2.8590657254126596E-6"/>
    <n v="9.7246817320144356E-7"/>
    <n v="3.1638908972630626E-7"/>
    <n v="0.11053898786441853"/>
    <n v="13.038933303919345"/>
    <n v="24.493550414938667"/>
    <s v="R-All-HVAC-ER-All-All-E"/>
    <n v="0"/>
    <n v="0.11053898786441853"/>
    <n v="1.2623829405809386E-2"/>
    <n v="2.5218992394963655E-2"/>
    <n v="3.778555406367233E-2"/>
    <n v="5.0323579360323278E-2"/>
    <n v="6.2833133085818435E-2"/>
    <n v="7.4066165213099652E-2"/>
    <n v="8.303218437938556E-2"/>
    <n v="9.0188711555602527E-2"/>
    <n v="9.5900932361075955E-2"/>
    <n v="0.10046033187525931"/>
    <n v="0.10409956863410733"/>
    <n v="0.107004346806266"/>
    <n v="0.10932289236638515"/>
    <n v="0.11053898786441853"/>
    <n v="0.11053898786441853"/>
    <n v="0.11053898786441853"/>
    <n v="0.11053898786441853"/>
    <n v="0.11053898786441853"/>
    <n v="0.11053898786441853"/>
    <n v="0.11053898786441853"/>
    <n v="1.2623829405809386E-2"/>
    <n v="1.2595162989154269E-2"/>
    <n v="1.2566561668708672E-2"/>
    <n v="1.2538025296650948E-2"/>
    <n v="1.2509553725495153E-2"/>
    <n v="1.1233032127281212E-2"/>
    <n v="8.9660191662859056E-3"/>
    <n v="7.1565271762169614E-3"/>
    <n v="5.7122208054734315E-3"/>
    <n v="4.5593995141833491E-3"/>
    <n v="3.6392367588480197E-3"/>
    <n v="2.9047781721586708E-3"/>
    <n v="2.3185455601191459E-3"/>
    <n v="1.8506244524528759E-3"/>
    <n v="1.4771376171881267E-3"/>
    <n v="1.1790266454224203E-3"/>
    <n v="8.0236041744190016E-6"/>
    <n v="2.8590657254126596E-6"/>
    <n v="9.7246817320144356E-7"/>
    <n v="3.1638908972630626E-7"/>
    <n v="0.11053898786441853"/>
    <n v="0.11053898786441853"/>
    <n v="1.2623829405809386E-2"/>
    <n v="2.5218992394963655E-2"/>
    <n v="3.778555406367233E-2"/>
    <n v="5.0323579360323278E-2"/>
    <n v="6.2833133085818435E-2"/>
    <n v="7.4066165213099652E-2"/>
    <n v="8.303218437938556E-2"/>
    <n v="9.0188711555602527E-2"/>
    <n v="9.5900932361075955E-2"/>
    <n v="0.10046033187525931"/>
    <n v="0.10409956863410733"/>
    <n v="0.107004346806266"/>
    <n v="0.10932289236638515"/>
    <n v="0.11053898786441853"/>
    <n v="0.11053898786441853"/>
    <n v="0.11053898786441853"/>
    <n v="0.11053898786441853"/>
    <n v="0.11053898786441853"/>
    <n v="0.11053898786441853"/>
    <n v="0.11053898786441853"/>
  </r>
  <r>
    <x v="77"/>
    <s v="Under $25"/>
    <n v="24.493550414938667"/>
    <s v="HVAC"/>
    <s v="Rural"/>
    <s v="SC-Retro"/>
    <s v="M_Input"/>
    <x v="4"/>
    <s v="Multifamily - Low Rise"/>
    <s v="Low E Storm Window Double Pane Metal Frame_Electric Zonal"/>
    <n v="9.10619026994441E-2"/>
    <n v="9.0855117708909597E-2"/>
    <n v="9.0648802289414618E-2"/>
    <n v="9.0442955374648831E-2"/>
    <n v="9.0237575900723399E-2"/>
    <n v="8.1029396525548802E-2"/>
    <n v="6.4676314822976658E-2"/>
    <n v="5.1623557356272207E-2"/>
    <n v="4.1205063730216915E-2"/>
    <n v="3.2889195630082815E-2"/>
    <n v="2.6251608207090719E-2"/>
    <n v="2.0953596470089701E-2"/>
    <n v="1.6724811736020209E-2"/>
    <n v="1.3349466188518335E-2"/>
    <n v="1.0655321586346305E-2"/>
    <n v="8.5049002338466479E-3"/>
    <n v="5.7878211051676593E-5"/>
    <n v="2.0623850063993374E-5"/>
    <n v="7.0148921788838354E-6"/>
    <n v="2.2822704250553336E-6"/>
    <n v="0.79737219458720443"/>
    <n v="13.038933303919345"/>
    <n v="24.493550414938667"/>
    <s v="R-All-HVAC-ER-All-All-E"/>
    <n v="0"/>
    <n v="0.79737219458720443"/>
    <n v="9.10619026994441E-2"/>
    <n v="0.1819170204083537"/>
    <n v="0.2725658226977683"/>
    <n v="0.36300877807241716"/>
    <n v="0.45324635397314056"/>
    <n v="0.53427575049868936"/>
    <n v="0.59895206532166601"/>
    <n v="0.65057562267793823"/>
    <n v="0.69178068640815515"/>
    <n v="0.72466988203823801"/>
    <n v="0.75092149024532873"/>
    <n v="0.77187508671541838"/>
    <n v="0.78859989845143863"/>
    <n v="0.79737219458720443"/>
    <n v="0.79737219458720443"/>
    <n v="0.79737219458720443"/>
    <n v="0.79737219458720443"/>
    <n v="0.79737219458720443"/>
    <n v="0.79737219458720443"/>
    <n v="0.79737219458720443"/>
    <n v="9.10619026994441E-2"/>
    <n v="9.0855117708909597E-2"/>
    <n v="9.0648802289414618E-2"/>
    <n v="9.0442955374648831E-2"/>
    <n v="9.0237575900723399E-2"/>
    <n v="8.1029396525548802E-2"/>
    <n v="6.4676314822976658E-2"/>
    <n v="5.1623557356272207E-2"/>
    <n v="4.1205063730216915E-2"/>
    <n v="3.2889195630082815E-2"/>
    <n v="2.6251608207090719E-2"/>
    <n v="2.0953596470089701E-2"/>
    <n v="1.6724811736020209E-2"/>
    <n v="1.3349466188518335E-2"/>
    <n v="1.0655321586346305E-2"/>
    <n v="8.5049002338466479E-3"/>
    <n v="5.7878211051676593E-5"/>
    <n v="2.0623850063993374E-5"/>
    <n v="7.0148921788838354E-6"/>
    <n v="2.2822704250553336E-6"/>
    <n v="0.79737219458720443"/>
    <n v="0.79737219458720443"/>
    <n v="9.10619026994441E-2"/>
    <n v="0.1819170204083537"/>
    <n v="0.2725658226977683"/>
    <n v="0.36300877807241716"/>
    <n v="0.45324635397314056"/>
    <n v="0.53427575049868936"/>
    <n v="0.59895206532166601"/>
    <n v="0.65057562267793823"/>
    <n v="0.69178068640815515"/>
    <n v="0.72466988203823801"/>
    <n v="0.75092149024532873"/>
    <n v="0.77187508671541838"/>
    <n v="0.78859989845143863"/>
    <n v="0.79737219458720443"/>
    <n v="0.79737219458720443"/>
    <n v="0.79737219458720443"/>
    <n v="0.79737219458720443"/>
    <n v="0.79737219458720443"/>
    <n v="0.79737219458720443"/>
    <n v="0.79737219458720443"/>
  </r>
  <r>
    <x v="77"/>
    <s v="Under $30"/>
    <n v="25.557496727281212"/>
    <s v="HVAC"/>
    <s v="Rural"/>
    <s v="SC-Retro"/>
    <s v="M_Input"/>
    <x v="4"/>
    <s v="Multifamily - Low Rise"/>
    <s v="Low E Storm Window Single Pane Wood Frame_Electric FAF"/>
    <n v="0"/>
    <n v="0"/>
    <n v="0"/>
    <n v="0"/>
    <n v="0"/>
    <n v="0"/>
    <n v="0"/>
    <n v="0"/>
    <n v="0"/>
    <n v="0"/>
    <n v="0"/>
    <n v="0"/>
    <n v="0"/>
    <n v="0"/>
    <n v="0"/>
    <n v="0"/>
    <n v="0"/>
    <n v="0"/>
    <n v="0"/>
    <n v="0"/>
    <n v="0"/>
    <n v="13.755178853959039"/>
    <n v="25.55749672728121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30"/>
    <n v="25.557496727281212"/>
    <s v="HVAC"/>
    <s v="Rural"/>
    <s v="SC-Retro"/>
    <s v="M_Input"/>
    <x v="4"/>
    <s v="Multifamily - Low Rise"/>
    <s v="Low E Storm Window Single Pane Metal Frame_Electric FAF"/>
    <n v="1.0822834542409325E-4"/>
    <n v="1.0798257856967169E-4"/>
    <n v="1.0773736980700045E-4"/>
    <n v="1.074927178687548E-4"/>
    <n v="1.0724862149048797E-4"/>
    <n v="9.6304571469562039E-5"/>
    <n v="7.6868705066726584E-5"/>
    <n v="6.1355320193734833E-5"/>
    <n v="4.897279475188164E-5"/>
    <n v="3.9089269165851857E-5"/>
    <n v="3.1200403645775346E-5"/>
    <n v="2.4903642570778093E-5"/>
    <n v="1.9877672748539822E-5"/>
    <n v="1.5866027340180271E-5"/>
    <n v="1.2663998786167742E-5"/>
    <n v="1.010819292173461E-5"/>
    <n v="6.8789063620868836E-8"/>
    <n v="2.4511734353582845E-8"/>
    <n v="8.3372975014022492E-9"/>
    <n v="2.7125103318930398E-9"/>
    <n v="9.4768800946521477E-4"/>
    <n v="13.755178853959039"/>
    <n v="25.557496727281212"/>
    <s v="R-All-HVAC-ER-All-All-E"/>
    <n v="0"/>
    <n v="9.4768800946521477E-4"/>
    <n v="1.0822834542409325E-4"/>
    <n v="2.1621092399376496E-4"/>
    <n v="3.2394829380076541E-4"/>
    <n v="4.3144101166952024E-4"/>
    <n v="5.3868963316000822E-4"/>
    <n v="6.3499420462957029E-4"/>
    <n v="7.1186290969629687E-4"/>
    <n v="7.732182298900317E-4"/>
    <n v="8.221910246419133E-4"/>
    <n v="8.6128029380776519E-4"/>
    <n v="8.9248069745354053E-4"/>
    <n v="9.1738434002431864E-4"/>
    <n v="9.3726201277285841E-4"/>
    <n v="9.4768800946521477E-4"/>
    <n v="9.4768800946521477E-4"/>
    <n v="9.4768800946521477E-4"/>
    <n v="9.4768800946521477E-4"/>
    <n v="9.4768800946521477E-4"/>
    <n v="9.4768800946521477E-4"/>
    <n v="9.4768800946521477E-4"/>
    <n v="1.0822834542409325E-4"/>
    <n v="1.0798257856967169E-4"/>
    <n v="1.0773736980700045E-4"/>
    <n v="1.074927178687548E-4"/>
    <n v="1.0724862149048797E-4"/>
    <n v="9.6304571469562039E-5"/>
    <n v="7.6868705066726584E-5"/>
    <n v="6.1355320193734833E-5"/>
    <n v="4.897279475188164E-5"/>
    <n v="3.9089269165851857E-5"/>
    <n v="3.1200403645775346E-5"/>
    <n v="2.4903642570778093E-5"/>
    <n v="1.9877672748539822E-5"/>
    <n v="1.5866027340180271E-5"/>
    <n v="1.2663998786167742E-5"/>
    <n v="1.010819292173461E-5"/>
    <n v="6.8789063620868836E-8"/>
    <n v="2.4511734353582845E-8"/>
    <n v="8.3372975014022492E-9"/>
    <n v="2.7125103318930398E-9"/>
    <n v="9.4768800946521477E-4"/>
    <n v="9.4768800946521477E-4"/>
    <n v="1.0822834542409325E-4"/>
    <n v="2.1621092399376496E-4"/>
    <n v="3.2394829380076541E-4"/>
    <n v="4.3144101166952024E-4"/>
    <n v="5.3868963316000822E-4"/>
    <n v="6.3499420462957029E-4"/>
    <n v="7.1186290969629687E-4"/>
    <n v="7.732182298900317E-4"/>
    <n v="8.221910246419133E-4"/>
    <n v="8.6128029380776519E-4"/>
    <n v="8.9248069745354053E-4"/>
    <n v="9.1738434002431864E-4"/>
    <n v="9.3726201277285841E-4"/>
    <n v="9.4768800946521477E-4"/>
    <n v="9.4768800946521477E-4"/>
    <n v="9.4768800946521477E-4"/>
    <n v="9.4768800946521477E-4"/>
    <n v="9.4768800946521477E-4"/>
    <n v="9.4768800946521477E-4"/>
    <n v="9.4768800946521477E-4"/>
  </r>
  <r>
    <x v="77"/>
    <s v="Under $30"/>
    <n v="25.557496727281212"/>
    <s v="HVAC"/>
    <s v="Rural"/>
    <s v="SC-Retro"/>
    <s v="M_Input"/>
    <x v="4"/>
    <s v="Multifamily - Low Rise"/>
    <s v="Low E Storm Window Double Pane Metal Frame_Electric FAF"/>
    <n v="7.8070439194902284E-4"/>
    <n v="7.7893155451082166E-4"/>
    <n v="7.7716274286345041E-4"/>
    <n v="7.7539794786507196E-4"/>
    <n v="7.7363716039460827E-4"/>
    <n v="6.9469233421652426E-4"/>
    <n v="5.5449185159277172E-4"/>
    <n v="4.4258616129618856E-4"/>
    <n v="3.5326490300664569E-4"/>
    <n v="2.8197016221837647E-4"/>
    <n v="2.2506388748151917E-4"/>
    <n v="1.7964224671780803E-4"/>
    <n v="1.4338744952351244E-4"/>
    <n v="1.1444947419943231E-4"/>
    <n v="9.135166423598757E-5"/>
    <n v="7.2915376999836001E-5"/>
    <n v="4.9620941608627567E-7"/>
    <n v="1.7681521960946301E-7"/>
    <n v="6.0141035611557606E-8"/>
    <n v="1.9566673786039168E-8"/>
    <n v="6.8361406458516865E-3"/>
    <n v="13.755178853959039"/>
    <n v="25.557496727281212"/>
    <s v="R-All-HVAC-ER-All-All-E"/>
    <n v="0"/>
    <n v="6.8361406458516865E-3"/>
    <n v="7.8070439194902284E-4"/>
    <n v="1.5596359464598445E-3"/>
    <n v="2.3367986893232948E-3"/>
    <n v="3.1121966371883665E-3"/>
    <n v="3.8858337975829749E-3"/>
    <n v="4.580526131799499E-3"/>
    <n v="5.1350179833922708E-3"/>
    <n v="5.577604144688459E-3"/>
    <n v="5.9308690476951049E-3"/>
    <n v="6.2128392099134811E-3"/>
    <n v="6.4379030973950001E-3"/>
    <n v="6.6175453441128084E-3"/>
    <n v="6.7609327936363206E-3"/>
    <n v="6.8361406458516865E-3"/>
    <n v="6.8361406458516865E-3"/>
    <n v="6.8361406458516865E-3"/>
    <n v="6.8361406458516865E-3"/>
    <n v="6.8361406458516865E-3"/>
    <n v="6.8361406458516865E-3"/>
    <n v="6.8361406458516865E-3"/>
    <n v="7.8070439194902284E-4"/>
    <n v="7.7893155451082166E-4"/>
    <n v="7.7716274286345041E-4"/>
    <n v="7.7539794786507196E-4"/>
    <n v="7.7363716039460827E-4"/>
    <n v="6.9469233421652426E-4"/>
    <n v="5.5449185159277172E-4"/>
    <n v="4.4258616129618856E-4"/>
    <n v="3.5326490300664569E-4"/>
    <n v="2.8197016221837647E-4"/>
    <n v="2.2506388748151917E-4"/>
    <n v="1.7964224671780803E-4"/>
    <n v="1.4338744952351244E-4"/>
    <n v="1.1444947419943231E-4"/>
    <n v="9.135166423598757E-5"/>
    <n v="7.2915376999836001E-5"/>
    <n v="4.9620941608627567E-7"/>
    <n v="1.7681521960946301E-7"/>
    <n v="6.0141035611557606E-8"/>
    <n v="1.9566673786039168E-8"/>
    <n v="6.8361406458516865E-3"/>
    <n v="6.8361406458516865E-3"/>
    <n v="7.8070439194902284E-4"/>
    <n v="1.5596359464598445E-3"/>
    <n v="2.3367986893232948E-3"/>
    <n v="3.1121966371883665E-3"/>
    <n v="3.8858337975829749E-3"/>
    <n v="4.580526131799499E-3"/>
    <n v="5.1350179833922708E-3"/>
    <n v="5.577604144688459E-3"/>
    <n v="5.9308690476951049E-3"/>
    <n v="6.2128392099134811E-3"/>
    <n v="6.4379030973950001E-3"/>
    <n v="6.6175453441128084E-3"/>
    <n v="6.7609327936363206E-3"/>
    <n v="6.8361406458516865E-3"/>
    <n v="6.8361406458516865E-3"/>
    <n v="6.8361406458516865E-3"/>
    <n v="6.8361406458516865E-3"/>
    <n v="6.8361406458516865E-3"/>
    <n v="6.8361406458516865E-3"/>
    <n v="6.8361406458516865E-3"/>
  </r>
  <r>
    <x v="77"/>
    <s v="Under $85"/>
    <n v="76.281847603291624"/>
    <s v="HVAC"/>
    <s v="Rural"/>
    <s v="SC-Retro"/>
    <s v="M_Input"/>
    <x v="4"/>
    <s v="Multifamily - Low Rise"/>
    <s v="Low E Storm Window Single Pane Wood Frame_Heat Pump"/>
    <n v="0"/>
    <n v="0"/>
    <n v="0"/>
    <n v="0"/>
    <n v="0"/>
    <n v="0"/>
    <n v="0"/>
    <n v="0"/>
    <n v="0"/>
    <n v="0"/>
    <n v="0"/>
    <n v="0"/>
    <n v="0"/>
    <n v="0"/>
    <n v="0"/>
    <n v="0"/>
    <n v="0"/>
    <n v="0"/>
    <n v="0"/>
    <n v="0"/>
    <n v="0"/>
    <n v="47.902663714921871"/>
    <n v="76.281847603291624"/>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85"/>
    <n v="76.281847603291624"/>
    <s v="HVAC"/>
    <s v="Rural"/>
    <s v="SC-Retro"/>
    <s v="M_Input"/>
    <x v="4"/>
    <s v="Multifamily - Low Rise"/>
    <s v="Low E Storm Window Single Pane Metal Frame_Heat Pump"/>
    <n v="9.449710785092258E-6"/>
    <n v="9.4282522135346372E-6"/>
    <n v="9.4068423704835047E-6"/>
    <n v="9.385481145285295E-6"/>
    <n v="9.3641684275377304E-6"/>
    <n v="8.4086136963802957E-6"/>
    <n v="6.7116154133075875E-6"/>
    <n v="5.3570996459902902E-6"/>
    <n v="4.2759477189599895E-6"/>
    <n v="3.4129902565774084E-6"/>
    <n v="2.7241919820117704E-6"/>
    <n v="2.1744046706712004E-6"/>
    <n v="1.7355735950537368E-6"/>
    <n v="1.3853059388977186E-6"/>
    <n v="1.105728129198619E-6"/>
    <n v="8.8257377765515286E-7"/>
    <n v="6.0061599745182255E-9"/>
    <n v="2.1401860998126666E-9"/>
    <n v="7.2795208878786789E-10"/>
    <n v="2.3683664420372505E-10"/>
    <n v="8.2745214008902825E-5"/>
    <n v="47.902663714921871"/>
    <n v="76.281847603291624"/>
    <s v="R-All-HVAC-ER-All-All-E"/>
    <n v="0"/>
    <n v="8.2745214008902825E-5"/>
    <n v="9.449710785092258E-6"/>
    <n v="1.8877962998626895E-5"/>
    <n v="2.82848053691104E-5"/>
    <n v="3.7670286514395695E-5"/>
    <n v="4.7034454941933427E-5"/>
    <n v="5.5443068638313719E-5"/>
    <n v="6.2154684051621311E-5"/>
    <n v="6.7511783697611605E-5"/>
    <n v="7.1787731416571591E-5"/>
    <n v="7.5200721673149E-5"/>
    <n v="7.7924913655160773E-5"/>
    <n v="8.0099318325831969E-5"/>
    <n v="8.1834891920885703E-5"/>
    <n v="8.2745214008902825E-5"/>
    <n v="8.2745214008902825E-5"/>
    <n v="8.2745214008902825E-5"/>
    <n v="8.2745214008902825E-5"/>
    <n v="8.2745214008902825E-5"/>
    <n v="8.2745214008902825E-5"/>
    <n v="8.2745214008902825E-5"/>
    <n v="9.449710785092258E-6"/>
    <n v="9.4282522135346372E-6"/>
    <n v="9.4068423704835047E-6"/>
    <n v="9.385481145285295E-6"/>
    <n v="9.3641684275377304E-6"/>
    <n v="8.4086136963802957E-6"/>
    <n v="6.7116154133075875E-6"/>
    <n v="5.3570996459902902E-6"/>
    <n v="4.2759477189599895E-6"/>
    <n v="3.4129902565774084E-6"/>
    <n v="2.7241919820117704E-6"/>
    <n v="2.1744046706712004E-6"/>
    <n v="1.7355735950537368E-6"/>
    <n v="1.3853059388977186E-6"/>
    <n v="1.105728129198619E-6"/>
    <n v="8.8257377765515286E-7"/>
    <n v="6.0061599745182255E-9"/>
    <n v="2.1401860998126666E-9"/>
    <n v="7.2795208878786789E-10"/>
    <n v="2.3683664420372505E-10"/>
    <n v="8.2745214008902825E-5"/>
    <n v="8.2745214008902825E-5"/>
    <n v="9.449710785092258E-6"/>
    <n v="1.8877962998626895E-5"/>
    <n v="2.82848053691104E-5"/>
    <n v="3.7670286514395695E-5"/>
    <n v="4.7034454941933427E-5"/>
    <n v="5.5443068638313719E-5"/>
    <n v="6.2154684051621311E-5"/>
    <n v="6.7511783697611605E-5"/>
    <n v="7.1787731416571591E-5"/>
    <n v="7.5200721673149E-5"/>
    <n v="7.7924913655160773E-5"/>
    <n v="8.0099318325831969E-5"/>
    <n v="8.1834891920885703E-5"/>
    <n v="8.2745214008902825E-5"/>
    <n v="8.2745214008902825E-5"/>
    <n v="8.2745214008902825E-5"/>
    <n v="8.2745214008902825E-5"/>
    <n v="8.2745214008902825E-5"/>
    <n v="8.2745214008902825E-5"/>
    <n v="8.2745214008902825E-5"/>
  </r>
  <r>
    <x v="77"/>
    <s v="Under $85"/>
    <n v="76.281847603291624"/>
    <s v="HVAC"/>
    <s v="Rural"/>
    <s v="SC-Retro"/>
    <s v="M_Input"/>
    <x v="4"/>
    <s v="Multifamily - Low Rise"/>
    <s v="Low E Storm Window Double Pane Metal Frame_Heat Pump"/>
    <n v="6.8165420839254987E-5"/>
    <n v="6.8010629587533076E-5"/>
    <n v="6.7856189838542519E-5"/>
    <n v="6.7702100794084677E-5"/>
    <n v="6.7548361657773415E-5"/>
    <n v="6.0655474471528006E-5"/>
    <n v="4.8414189551820814E-5"/>
    <n v="3.8643399798313178E-5"/>
    <n v="3.084451814222529E-5"/>
    <n v="2.4619580688850103E-5"/>
    <n v="1.9650939285222101E-5"/>
    <n v="1.5685052465835543E-5"/>
    <n v="1.2519547655466331E-5"/>
    <n v="9.9928944349337907E-6"/>
    <n v="7.9761619138156641E-6"/>
    <n v="6.3664396026240058E-6"/>
    <n v="4.3325391813769323E-8"/>
    <n v="1.5438217050854421E-8"/>
    <n v="5.251077161146712E-9"/>
    <n v="1.708419430970575E-9"/>
    <n v="5.9688200661646082E-4"/>
    <n v="47.902663714921871"/>
    <n v="76.281847603291624"/>
    <s v="R-All-HVAC-ER-All-All-E"/>
    <n v="0"/>
    <n v="5.9688200661646082E-4"/>
    <n v="6.8165420839254987E-5"/>
    <n v="1.3617605042678808E-4"/>
    <n v="2.0403224026533059E-4"/>
    <n v="2.7173434105941529E-4"/>
    <n v="3.3928270271718869E-4"/>
    <n v="3.9993817718871668E-4"/>
    <n v="4.4835236674053752E-4"/>
    <n v="4.8699576653885067E-4"/>
    <n v="5.1784028468107601E-4"/>
    <n v="5.4245986536992613E-4"/>
    <n v="5.6211080465514828E-4"/>
    <n v="5.7779585712098387E-4"/>
    <n v="5.9031540477645021E-4"/>
    <n v="5.9688200661646082E-4"/>
    <n v="5.9688200661646082E-4"/>
    <n v="5.9688200661646082E-4"/>
    <n v="5.9688200661646082E-4"/>
    <n v="5.9688200661646082E-4"/>
    <n v="5.9688200661646082E-4"/>
    <n v="5.9688200661646082E-4"/>
    <n v="6.8165420839254987E-5"/>
    <n v="6.8010629587533076E-5"/>
    <n v="6.7856189838542519E-5"/>
    <n v="6.7702100794084677E-5"/>
    <n v="6.7548361657773415E-5"/>
    <n v="6.0655474471528006E-5"/>
    <n v="4.8414189551820814E-5"/>
    <n v="3.8643399798313178E-5"/>
    <n v="3.084451814222529E-5"/>
    <n v="2.4619580688850103E-5"/>
    <n v="1.9650939285222101E-5"/>
    <n v="1.5685052465835543E-5"/>
    <n v="1.2519547655466331E-5"/>
    <n v="9.9928944349337907E-6"/>
    <n v="7.9761619138156641E-6"/>
    <n v="6.3664396026240058E-6"/>
    <n v="4.3325391813769323E-8"/>
    <n v="1.5438217050854421E-8"/>
    <n v="5.251077161146712E-9"/>
    <n v="1.708419430970575E-9"/>
    <n v="5.9688200661646082E-4"/>
    <n v="5.9688200661646082E-4"/>
    <n v="6.8165420839254987E-5"/>
    <n v="1.3617605042678808E-4"/>
    <n v="2.0403224026533059E-4"/>
    <n v="2.7173434105941529E-4"/>
    <n v="3.3928270271718869E-4"/>
    <n v="3.9993817718871668E-4"/>
    <n v="4.4835236674053752E-4"/>
    <n v="4.8699576653885067E-4"/>
    <n v="5.1784028468107601E-4"/>
    <n v="5.4245986536992613E-4"/>
    <n v="5.6211080465514828E-4"/>
    <n v="5.7779585712098387E-4"/>
    <n v="5.9031540477645021E-4"/>
    <n v="5.9688200661646082E-4"/>
    <n v="5.9688200661646082E-4"/>
    <n v="5.9688200661646082E-4"/>
    <n v="5.9688200661646082E-4"/>
    <n v="5.9688200661646082E-4"/>
    <n v="5.9688200661646082E-4"/>
    <n v="5.9688200661646082E-4"/>
  </r>
  <r>
    <x v="77"/>
    <s v="Under $40"/>
    <n v="38.702096878177692"/>
    <s v="HVAC"/>
    <s v="Rural"/>
    <s v="SC-Retro"/>
    <s v="M_Input"/>
    <x v="4"/>
    <s v="Multifamily - Low Rise"/>
    <s v="Low E Storm Window Single Pane Wood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40"/>
    <n v="38.702096878177692"/>
    <s v="HVAC"/>
    <s v="Rural"/>
    <s v="SC-Retro"/>
    <s v="M_Input"/>
    <x v="4"/>
    <s v="Multifamily - Low Rise"/>
    <s v="Low E Storm Window Single Pane Metal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40"/>
    <n v="38.702096878177692"/>
    <s v="HVAC"/>
    <s v="Rural"/>
    <s v="SC-Retro"/>
    <s v="M_Input"/>
    <x v="4"/>
    <s v="Multifamily - Low Rise"/>
    <s v="Low E Storm Window Double Pane Metal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10"/>
    <n v="5.6501602578288326"/>
    <s v="HVAC"/>
    <s v="Rural"/>
    <s v="SC-Retro"/>
    <s v="M_Input"/>
    <x v="4"/>
    <s v="Multifamily - Low Rise"/>
    <s v="WALL R0 - R11_Electric Zonal"/>
    <n v="3.5221287799087592E-2"/>
    <n v="3.5141306671434405E-2"/>
    <n v="3.5061507166350397E-2"/>
    <n v="3.4981888871403834E-2"/>
    <n v="3.4902451375099501E-2"/>
    <n v="3.1340874840188944E-2"/>
    <n v="2.5015764338716839E-2"/>
    <n v="1.9967166476404719E-2"/>
    <n v="1.593745974331124E-2"/>
    <n v="1.2721014940693881E-2"/>
    <n v="1.015370226671616E-2"/>
    <n v="8.1045160470107364E-3"/>
    <n v="6.4688897340986684E-3"/>
    <n v="5.1633600512595414E-3"/>
    <n v="4.1213080010332878E-3"/>
    <n v="3.2895594091366248E-3"/>
    <n v="2.2386366508020241E-5"/>
    <n v="7.9769754100863512E-6"/>
    <n v="2.7132481201004439E-6"/>
    <n v="8.8274570477111933E-7"/>
    <n v="0.30841081413860516"/>
    <n v="1.0311865003289435"/>
    <n v="5.6501602578288326"/>
    <s v="R-All-HVAC-ER-All-All-E"/>
    <n v="0"/>
    <n v="0.30841081413860516"/>
    <n v="3.5221287799087592E-2"/>
    <n v="7.0362594470521997E-2"/>
    <n v="0.10542410163687239"/>
    <n v="0.14040599050827623"/>
    <n v="0.17530844188337574"/>
    <n v="0.20664931672356468"/>
    <n v="0.23166508106228151"/>
    <n v="0.25163224753868624"/>
    <n v="0.26756970728199747"/>
    <n v="0.28029072222269136"/>
    <n v="0.29044442448940749"/>
    <n v="0.29854894053641823"/>
    <n v="0.30501783027051688"/>
    <n v="0.30841081413860516"/>
    <n v="0.30841081413860516"/>
    <n v="0.30841081413860516"/>
    <n v="0.30841081413860516"/>
    <n v="0.30841081413860516"/>
    <n v="0.30841081413860516"/>
    <n v="0.30841081413860516"/>
    <n v="3.4363499898794655E-2"/>
    <n v="3.4283518771141469E-2"/>
    <n v="3.4203719266057461E-2"/>
    <n v="3.4124100971110898E-2"/>
    <n v="3.4044663474806565E-2"/>
    <n v="3.0483086939896004E-2"/>
    <n v="2.4157976438423899E-2"/>
    <n v="1.910937857611178E-2"/>
    <n v="1.5079671843018302E-2"/>
    <n v="1.1863227040400944E-2"/>
    <n v="9.2959143664232222E-3"/>
    <n v="7.2467281467177985E-3"/>
    <n v="5.6111018338057305E-3"/>
    <n v="4.3055721509666035E-3"/>
    <n v="3.2635201007403494E-3"/>
    <n v="2.4317715088436865E-3"/>
    <n v="0"/>
    <n v="0"/>
    <n v="0"/>
    <n v="0"/>
    <n v="0.29125505613274638"/>
    <n v="0.29125505613274638"/>
    <n v="3.4363499898794655E-2"/>
    <n v="6.8647018669936125E-2"/>
    <n v="0.10285073793599359"/>
    <n v="0.13697483890710449"/>
    <n v="0.17101950238191105"/>
    <n v="0.20150258932180706"/>
    <n v="0.22566056576023097"/>
    <n v="0.24476994433634275"/>
    <n v="0.25984961617936103"/>
    <n v="0.27171284321976197"/>
    <n v="0.28100875758618521"/>
    <n v="0.28825548573290299"/>
    <n v="0.29125505613274638"/>
    <n v="0.29125505613274638"/>
    <n v="0.29125505613274638"/>
    <n v="0.29125505613274638"/>
    <n v="0.29125505613274638"/>
    <n v="0.29125505613274638"/>
    <n v="0.29125505613274638"/>
    <n v="0.29125505613274638"/>
  </r>
  <r>
    <x v="77"/>
    <s v="Under $20"/>
    <n v="17.15008525479897"/>
    <s v="HVAC"/>
    <s v="Rural"/>
    <s v="SC-Retro"/>
    <s v="M_Input"/>
    <x v="4"/>
    <s v="Multifamily - Low Rise"/>
    <s v="FLOOR R0 - R19_Electric Zonal"/>
    <n v="3.9182904912367176E-3"/>
    <n v="3.9093927674013615E-3"/>
    <n v="3.9005152486757642E-3"/>
    <n v="3.8916578891778049E-3"/>
    <n v="3.8828206431295517E-3"/>
    <n v="3.4866031183713184E-3"/>
    <n v="2.782948542328766E-3"/>
    <n v="2.2213031785698624E-3"/>
    <n v="1.7730072029990376E-3"/>
    <n v="1.4151848213310441E-3"/>
    <n v="1.129576955546562E-3"/>
    <n v="9.0160951366179717E-4"/>
    <n v="7.1964969817583555E-4"/>
    <n v="5.7441240385894949E-4"/>
    <n v="4.5848641435322141E-4"/>
    <n v="3.659562201900015E-4"/>
    <n v="2.4904338399570993E-6"/>
    <n v="8.8742089944196069E-7"/>
    <n v="3.0184286190781678E-7"/>
    <n v="9.8203510357572239E-8"/>
    <n v="3.4310022033469653E-2"/>
    <n v="9.2536771762022507"/>
    <n v="17.15008525479897"/>
    <s v="R-All-HVAC-ER-All-All-E"/>
    <n v="0"/>
    <n v="3.4310022033469653E-2"/>
    <n v="3.9182904912367176E-3"/>
    <n v="7.8276832586380782E-3"/>
    <n v="1.1728198507313842E-2"/>
    <n v="1.5619856396491646E-2"/>
    <n v="1.9502677039621198E-2"/>
    <n v="2.2989280157992516E-2"/>
    <n v="2.5772228700321281E-2"/>
    <n v="2.7993531878891142E-2"/>
    <n v="2.976653908189018E-2"/>
    <n v="3.1181723903221225E-2"/>
    <n v="3.2311300858767787E-2"/>
    <n v="3.3212910372429585E-2"/>
    <n v="3.3932560070605418E-2"/>
    <n v="3.4310022033469653E-2"/>
    <n v="3.4310022033469653E-2"/>
    <n v="3.4310022033469653E-2"/>
    <n v="3.4310022033469653E-2"/>
    <n v="3.4310022033469653E-2"/>
    <n v="3.4310022033469653E-2"/>
    <n v="3.4310022033469653E-2"/>
    <n v="3.8228634815149778E-3"/>
    <n v="3.8139657576796216E-3"/>
    <n v="3.8050882389540244E-3"/>
    <n v="3.7962308794560651E-3"/>
    <n v="3.7873936334078119E-3"/>
    <n v="3.3911761086495786E-3"/>
    <n v="2.6875215326070262E-3"/>
    <n v="2.1258761688481226E-3"/>
    <n v="1.6775801932772977E-3"/>
    <n v="1.3197578116093042E-3"/>
    <n v="1.0341499458248222E-3"/>
    <n v="8.0618250394005734E-4"/>
    <n v="6.2422268845409572E-4"/>
    <n v="4.789853941372096E-4"/>
    <n v="3.6305940463148153E-4"/>
    <n v="2.7052921046826162E-4"/>
    <n v="0"/>
    <n v="0"/>
    <n v="0"/>
    <n v="0"/>
    <n v="3.2401481839034858E-2"/>
    <n v="3.2401481839034858E-2"/>
    <n v="3.8228634815149778E-3"/>
    <n v="7.6368292391945994E-3"/>
    <n v="1.1441917478148624E-2"/>
    <n v="1.5238148357604689E-2"/>
    <n v="1.9025541991012501E-2"/>
    <n v="2.2416718099662079E-2"/>
    <n v="2.5104239632269106E-2"/>
    <n v="2.7230115801117227E-2"/>
    <n v="2.8907695994394526E-2"/>
    <n v="3.0227453806003831E-2"/>
    <n v="3.1261603751828654E-2"/>
    <n v="3.2067786255768713E-2"/>
    <n v="3.2401481839034858E-2"/>
    <n v="3.2401481839034858E-2"/>
    <n v="3.2401481839034858E-2"/>
    <n v="3.2401481839034858E-2"/>
    <n v="3.2401481839034858E-2"/>
    <n v="3.2401481839034858E-2"/>
    <n v="3.2401481839034858E-2"/>
    <n v="3.2401481839034858E-2"/>
  </r>
  <r>
    <x v="77"/>
    <s v="Under $15"/>
    <n v="11.622099327044808"/>
    <s v="HVAC"/>
    <s v="Rural"/>
    <s v="SC-Retro"/>
    <s v="M_Input"/>
    <x v="4"/>
    <s v="Multifamily - Low Rise"/>
    <s v="FLOOR R0 - R30_Electric Zonal"/>
    <n v="5.799958018856427E-2"/>
    <n v="5.7867873708853629E-2"/>
    <n v="5.7736466310562895E-2"/>
    <n v="5.7605357314532674E-2"/>
    <n v="5.7474546043145787E-2"/>
    <n v="5.1609628638291424E-2"/>
    <n v="4.1193946059496986E-2"/>
    <n v="3.2880321690470615E-2"/>
    <n v="2.624452517628106E-2"/>
    <n v="2.0947942912859997E-2"/>
    <n v="1.6720299160795208E-2"/>
    <n v="1.334586432612728E-2"/>
    <n v="1.0652446639772075E-2"/>
    <n v="8.502605499371178E-3"/>
    <n v="6.7866381050920551E-3"/>
    <n v="5.4169815091260872E-3"/>
    <n v="3.6864065471397805E-5"/>
    <n v="1.3135840676770882E-5"/>
    <n v="4.4679584917764858E-6"/>
    <n v="1.4536345343769492E-6"/>
    <n v="0.50786609074855571"/>
    <n v="5.3011459414947995"/>
    <n v="11.622099327044808"/>
    <s v="R-All-HVAC-ER-All-All-E"/>
    <n v="0"/>
    <n v="0.50786609074855571"/>
    <n v="5.799958018856427E-2"/>
    <n v="0.1158674538974179"/>
    <n v="0.17360392020798079"/>
    <n v="0.23120927752251347"/>
    <n v="0.28868382356565925"/>
    <n v="0.34029345220395069"/>
    <n v="0.38148739826344769"/>
    <n v="0.4143677199539183"/>
    <n v="0.44061224513019936"/>
    <n v="0.46156018804305937"/>
    <n v="0.47828048720385458"/>
    <n v="0.49162635152998185"/>
    <n v="0.50227879816975396"/>
    <n v="0.50786609074855571"/>
    <n v="0.50786609074855571"/>
    <n v="0.50786609074855571"/>
    <n v="0.50786609074855571"/>
    <n v="0.50786609074855571"/>
    <n v="0.50786609074855571"/>
    <n v="0.50786609074855571"/>
    <n v="5.6587044156616306E-2"/>
    <n v="5.6455337676905665E-2"/>
    <n v="5.6323930278614931E-2"/>
    <n v="5.619282128258471E-2"/>
    <n v="5.6062010011197823E-2"/>
    <n v="5.019709260634346E-2"/>
    <n v="3.9781410027549022E-2"/>
    <n v="3.1467785658522651E-2"/>
    <n v="2.4831989144333096E-2"/>
    <n v="1.9535406880912033E-2"/>
    <n v="1.5307763128847244E-2"/>
    <n v="1.1933328294179316E-2"/>
    <n v="9.239910607824111E-3"/>
    <n v="7.0900694674232139E-3"/>
    <n v="5.3741020731440901E-3"/>
    <n v="4.0044454771781222E-3"/>
    <n v="0"/>
    <n v="0"/>
    <n v="0"/>
    <n v="0"/>
    <n v="0.47961537010959643"/>
    <n v="0.47961537010959643"/>
    <n v="5.6587044156616306E-2"/>
    <n v="0.11304238183352197"/>
    <n v="0.1693663121121369"/>
    <n v="0.22555913339472161"/>
    <n v="0.28162114340591943"/>
    <n v="0.3318182360122629"/>
    <n v="0.37159964603981194"/>
    <n v="0.40306743169833459"/>
    <n v="0.42789942084266769"/>
    <n v="0.44743482772357973"/>
    <n v="0.46274259085242697"/>
    <n v="0.47467591914660628"/>
    <n v="0.47961537010959643"/>
    <n v="0.47961537010959643"/>
    <n v="0.47961537010959643"/>
    <n v="0.47961537010959643"/>
    <n v="0.47961537010959643"/>
    <n v="0.47961537010959643"/>
    <n v="0.47961537010959643"/>
    <n v="0.47961537010959643"/>
  </r>
  <r>
    <x v="77"/>
    <s v="Under $20"/>
    <n v="18.439829951567564"/>
    <s v="HVAC"/>
    <s v="Rural"/>
    <s v="SC-Retro"/>
    <s v="M_Input"/>
    <x v="4"/>
    <s v="Multifamily - Low Rise"/>
    <s v="ATTIC R0 - R19_Electric Zonal"/>
    <n v="6.1343856060674922E-3"/>
    <n v="6.1204555339749679E-3"/>
    <n v="6.1065570945382569E-3"/>
    <n v="6.0926902159253614E-3"/>
    <n v="6.078854826467397E-3"/>
    <n v="5.4585457691924116E-3"/>
    <n v="4.3569203249909658E-3"/>
    <n v="3.4776212421734191E-3"/>
    <n v="2.7757793583340021E-3"/>
    <n v="2.2155808553026156E-3"/>
    <n v="1.768439739868115E-3"/>
    <n v="1.4115391483276081E-3"/>
    <n v="1.1266670400711643E-3"/>
    <n v="8.9928686759179052E-4"/>
    <n v="7.1779580076468147E-4"/>
    <n v="5.7293265382063463E-4"/>
    <n v="3.8989660248171918E-6"/>
    <n v="1.3893257797591283E-6"/>
    <n v="4.7255825251412322E-7"/>
    <n v="1.5374516048519199E-7"/>
    <n v="5.3714982535545616E-2"/>
    <n v="10.175849603085979"/>
    <n v="18.439829951567564"/>
    <s v="R-All-HVAC-ER-All-All-E"/>
    <n v="0"/>
    <n v="5.3714982535545616E-2"/>
    <n v="6.1343856060674922E-3"/>
    <n v="1.2254841140042459E-2"/>
    <n v="1.8361398234580717E-2"/>
    <n v="2.4454088450506079E-2"/>
    <n v="3.0532943276973475E-2"/>
    <n v="3.5991489046165885E-2"/>
    <n v="4.034840937115685E-2"/>
    <n v="4.382603061333027E-2"/>
    <n v="4.6601809971664271E-2"/>
    <n v="4.8817390826966886E-2"/>
    <n v="5.0585830566835001E-2"/>
    <n v="5.1997369715162611E-2"/>
    <n v="5.3124036755233778E-2"/>
    <n v="5.3714982535545616E-2"/>
    <n v="5.3714982535545616E-2"/>
    <n v="5.3714982535545616E-2"/>
    <n v="5.3714982535545616E-2"/>
    <n v="5.3714982535545616E-2"/>
    <n v="5.3714982535545616E-2"/>
    <n v="5.3714982535545616E-2"/>
    <n v="5.9849872712129625E-3"/>
    <n v="5.9710571991204381E-3"/>
    <n v="5.9571587596837271E-3"/>
    <n v="5.9432918810708316E-3"/>
    <n v="5.9294564916128672E-3"/>
    <n v="5.3091474343378818E-3"/>
    <n v="4.207521990136436E-3"/>
    <n v="3.3282229073188893E-3"/>
    <n v="2.6263810234794724E-3"/>
    <n v="2.0661825204480858E-3"/>
    <n v="1.6190414050135851E-3"/>
    <n v="1.2621408134730781E-3"/>
    <n v="9.7726870521663432E-4"/>
    <n v="7.4988853273726054E-4"/>
    <n v="5.683974659101516E-4"/>
    <n v="4.2353431896610471E-4"/>
    <n v="0"/>
    <n v="0"/>
    <n v="0"/>
    <n v="0"/>
    <n v="5.0727015838455021E-2"/>
    <n v="5.0727015838455021E-2"/>
    <n v="5.9849872712129625E-3"/>
    <n v="1.19560444703334E-2"/>
    <n v="1.7913203230017126E-2"/>
    <n v="2.3856495111087957E-2"/>
    <n v="2.9785951602700825E-2"/>
    <n v="3.509509903703871E-2"/>
    <n v="3.9302621027175147E-2"/>
    <n v="4.2630843934494039E-2"/>
    <n v="4.5257224957973512E-2"/>
    <n v="4.7323407478421599E-2"/>
    <n v="4.8942448883435186E-2"/>
    <n v="5.0204589696908261E-2"/>
    <n v="5.0727015838455021E-2"/>
    <n v="5.0727015838455021E-2"/>
    <n v="5.0727015838455021E-2"/>
    <n v="5.0727015838455021E-2"/>
    <n v="5.0727015838455021E-2"/>
    <n v="5.0727015838455021E-2"/>
    <n v="5.0727015838455021E-2"/>
    <n v="5.0727015838455021E-2"/>
  </r>
  <r>
    <x v="77"/>
    <s v="Under $20"/>
    <n v="18.192377206708798"/>
    <s v="HVAC"/>
    <s v="Rural"/>
    <s v="SC-Retro"/>
    <s v="M_Input"/>
    <x v="4"/>
    <s v="Multifamily - Low Rise"/>
    <s v="ATTIC R0 - R38_Electric Zonal"/>
    <n v="1.566841324264203E-3"/>
    <n v="1.5632833130783791E-3"/>
    <n v="1.5597333814877268E-3"/>
    <n v="1.5561915111449573E-3"/>
    <n v="1.5526576837444459E-3"/>
    <n v="1.3942186929199222E-3"/>
    <n v="1.1128421410239201E-3"/>
    <n v="8.8825206341558644E-4"/>
    <n v="7.0898800384760759E-4"/>
    <n v="5.6590241700866617E-4"/>
    <n v="4.5169388457676196E-4"/>
    <n v="3.6053453604691137E-4"/>
    <n v="2.8777266224084034E-4"/>
    <n v="2.2969534636317187E-4"/>
    <n v="1.8333900006367547E-4"/>
    <n v="1.4633813647753447E-4"/>
    <n v="9.9587171102241423E-7"/>
    <n v="3.5486080993002366E-7"/>
    <n v="1.2070056330154023E-7"/>
    <n v="3.9269502493544473E-8"/>
    <n v="1.3719850653923312E-2"/>
    <n v="9.9989199372093314"/>
    <n v="18.192377206708798"/>
    <s v="R-All-HVAC-ER-All-All-E"/>
    <n v="0"/>
    <n v="1.3719850653923312E-2"/>
    <n v="1.566841324264203E-3"/>
    <n v="3.1301246373425821E-3"/>
    <n v="4.6898580188303087E-3"/>
    <n v="6.246049529975266E-3"/>
    <n v="7.7987072137197123E-3"/>
    <n v="9.1929259066396343E-3"/>
    <n v="1.0305768047663554E-2"/>
    <n v="1.119402011107914E-2"/>
    <n v="1.1903008114926747E-2"/>
    <n v="1.2468910531935412E-2"/>
    <n v="1.2920604416512174E-2"/>
    <n v="1.3281138952559085E-2"/>
    <n v="1.3568911614799926E-2"/>
    <n v="1.3719850653923312E-2"/>
    <n v="1.3719850653923312E-2"/>
    <n v="1.3719850653923312E-2"/>
    <n v="1.3719850653923312E-2"/>
    <n v="1.3719850653923312E-2"/>
    <n v="1.3719850653923312E-2"/>
    <n v="1.3719850653923312E-2"/>
    <n v="1.5286820855305297E-3"/>
    <n v="1.5251240743447058E-3"/>
    <n v="1.5215741427540535E-3"/>
    <n v="1.518032272411284E-3"/>
    <n v="1.5144984450107726E-3"/>
    <n v="1.3560594541862489E-3"/>
    <n v="1.0746829022902468E-3"/>
    <n v="8.5009282468191314E-4"/>
    <n v="6.7082876511393428E-4"/>
    <n v="5.2774317827499286E-4"/>
    <n v="4.1353464584308866E-4"/>
    <n v="3.2237529731323806E-4"/>
    <n v="2.4961342350716704E-4"/>
    <n v="1.9153610762949859E-4"/>
    <n v="1.4517976133000219E-4"/>
    <n v="1.0817889774386119E-4"/>
    <n v="0"/>
    <n v="0"/>
    <n v="0"/>
    <n v="0"/>
    <n v="1.2956665879249846E-2"/>
    <n v="1.2956665879249846E-2"/>
    <n v="1.5286820855305297E-3"/>
    <n v="3.0538061598752355E-3"/>
    <n v="4.5753803026292892E-3"/>
    <n v="6.0934125750405736E-3"/>
    <n v="7.6079110200513462E-3"/>
    <n v="8.9639704742375953E-3"/>
    <n v="1.0038653376527842E-2"/>
    <n v="1.0888746201209755E-2"/>
    <n v="1.1559574966323689E-2"/>
    <n v="1.2087318144598682E-2"/>
    <n v="1.2500852790441771E-2"/>
    <n v="1.2823228087755009E-2"/>
    <n v="1.2956665879249846E-2"/>
    <n v="1.2956665879249846E-2"/>
    <n v="1.2956665879249846E-2"/>
    <n v="1.2956665879249846E-2"/>
    <n v="1.2956665879249846E-2"/>
    <n v="1.2956665879249846E-2"/>
    <n v="1.2956665879249846E-2"/>
    <n v="1.2956665879249846E-2"/>
  </r>
  <r>
    <x v="77"/>
    <s v="Under $25"/>
    <n v="20.4292931912236"/>
    <s v="HVAC"/>
    <s v="Rural"/>
    <s v="SC-Retro"/>
    <s v="M_Input"/>
    <x v="4"/>
    <s v="Multifamily - Low Rise"/>
    <s v="ATTIC R0 - R49_Electric Zonal"/>
    <n v="9.8365130756552076E-3"/>
    <n v="9.8141761465669226E-3"/>
    <n v="9.7918899405750482E-3"/>
    <n v="9.7696543424966777E-3"/>
    <n v="9.7474692374104489E-3"/>
    <n v="8.7528010595903909E-3"/>
    <n v="6.9863400344399619E-3"/>
    <n v="5.5763802632460037E-3"/>
    <n v="4.4509738556995811E-3"/>
    <n v="3.5526932039941523E-3"/>
    <n v="2.8357005479921929E-3"/>
    <n v="2.2634089509453916E-3"/>
    <n v="1.8066153292691826E-3"/>
    <n v="1.442010268001783E-3"/>
    <n v="1.1509885803214876E-3"/>
    <n v="9.1869991596262024E-4"/>
    <n v="6.2520083913074671E-6"/>
    <n v="2.2277897211789941E-6"/>
    <n v="7.5774914202757519E-7"/>
    <n v="2.4653101036483179E-7"/>
    <n v="8.6132200027803793E-2"/>
    <n v="11.59832348377428"/>
    <n v="20.4292931912236"/>
    <s v="R-All-HVAC-ER-All-All-E"/>
    <n v="0"/>
    <n v="8.6132200027803793E-2"/>
    <n v="9.8365130756552076E-3"/>
    <n v="1.9650689222222129E-2"/>
    <n v="2.9442579162797175E-2"/>
    <n v="3.9212233505293854E-2"/>
    <n v="4.8959702742704302E-2"/>
    <n v="5.7712503802294694E-2"/>
    <n v="6.469884383673466E-2"/>
    <n v="7.027522409998066E-2"/>
    <n v="7.4726197955680237E-2"/>
    <n v="7.8278891159674388E-2"/>
    <n v="8.1114591707666578E-2"/>
    <n v="8.3378000658611964E-2"/>
    <n v="8.5184615987881143E-2"/>
    <n v="8.6132200027803793E-2"/>
    <n v="8.6132200027803793E-2"/>
    <n v="8.6132200027803793E-2"/>
    <n v="8.6132200027803793E-2"/>
    <n v="8.6132200027803793E-2"/>
    <n v="8.6132200027803793E-2"/>
    <n v="8.6132200027803793E-2"/>
    <n v="9.5969522184400757E-3"/>
    <n v="9.5746152893517907E-3"/>
    <n v="9.5523290833599162E-3"/>
    <n v="9.5300934852815457E-3"/>
    <n v="9.5079083801953169E-3"/>
    <n v="8.513240202375259E-3"/>
    <n v="6.7467791772248291E-3"/>
    <n v="5.3368194060308708E-3"/>
    <n v="4.2114129984844482E-3"/>
    <n v="3.3131323467790199E-3"/>
    <n v="2.5961396907770605E-3"/>
    <n v="2.0238480937302592E-3"/>
    <n v="1.5670544720540499E-3"/>
    <n v="1.2024494107866503E-3"/>
    <n v="9.1142772310635499E-4"/>
    <n v="6.7913905874748761E-4"/>
    <n v="0"/>
    <n v="0"/>
    <n v="0"/>
    <n v="0"/>
    <n v="8.1340982883501139E-2"/>
    <n v="8.1340982883501139E-2"/>
    <n v="9.5969522184400757E-3"/>
    <n v="1.9171567507791865E-2"/>
    <n v="2.8723896591151779E-2"/>
    <n v="3.8253990076433327E-2"/>
    <n v="4.7761898456628642E-2"/>
    <n v="5.6275138659003902E-2"/>
    <n v="6.3021917836228736E-2"/>
    <n v="6.8358737242259604E-2"/>
    <n v="7.257015024074405E-2"/>
    <n v="7.5883282587523068E-2"/>
    <n v="7.8479422278300126E-2"/>
    <n v="8.050327037203038E-2"/>
    <n v="8.1340982883501139E-2"/>
    <n v="8.1340982883501139E-2"/>
    <n v="8.1340982883501139E-2"/>
    <n v="8.1340982883501139E-2"/>
    <n v="8.1340982883501139E-2"/>
    <n v="8.1340982883501139E-2"/>
    <n v="8.1340982883501139E-2"/>
    <n v="8.1340982883501139E-2"/>
  </r>
  <r>
    <x v="77"/>
    <s v="Under $100"/>
    <n v="87.444497292727164"/>
    <s v="HVAC"/>
    <s v="Rural"/>
    <s v="SC-Retro"/>
    <s v="M_Input"/>
    <x v="4"/>
    <s v="Multifamily - Low Rise"/>
    <s v="ATTIC R19 - R30_Electric Zonal"/>
    <n v="1.8204343408591529E-3"/>
    <n v="1.8163004661345529E-3"/>
    <n v="1.812175978686305E-3"/>
    <n v="1.8080608571976139E-3"/>
    <n v="1.8039550804000936E-3"/>
    <n v="1.6198727643662867E-3"/>
    <n v="1.2929554627533972E-3"/>
    <n v="1.0320155171680127E-3"/>
    <n v="8.2373759836049121E-4"/>
    <n v="6.5749363228057218E-4"/>
    <n v="5.2480046722392564E-4"/>
    <n v="4.1888699278067314E-4"/>
    <n v="3.3434862138940618E-4"/>
    <n v="2.6687150126795305E-4"/>
    <n v="2.1301238776774481E-4"/>
    <n v="1.7002294035494599E-4"/>
    <n v="1.1570533874492505E-6"/>
    <n v="4.1229497500333878E-7"/>
    <n v="1.4023593007948845E-7"/>
    <n v="4.5625265162873737E-8"/>
    <n v="1.5940406277955302E-2"/>
    <n v="59.514452589967483"/>
    <n v="87.444497292727164"/>
    <s v="R-All-HVAC-ER-All-All-E"/>
    <n v="0"/>
    <n v="1.5940406277955302E-2"/>
    <n v="1.8204343408591529E-3"/>
    <n v="3.6367348069937058E-3"/>
    <n v="5.448910785680011E-3"/>
    <n v="7.2569716428776253E-3"/>
    <n v="9.0609267232777194E-3"/>
    <n v="1.0680799487644006E-2"/>
    <n v="1.1973754950397403E-2"/>
    <n v="1.3005770467565415E-2"/>
    <n v="1.3829508065925906E-2"/>
    <n v="1.4487001698206478E-2"/>
    <n v="1.5011802165430403E-2"/>
    <n v="1.5430689158211077E-2"/>
    <n v="1.5765037779600484E-2"/>
    <n v="1.5940406277955302E-2"/>
    <n v="1.5940406277955302E-2"/>
    <n v="1.5940406277955302E-2"/>
    <n v="1.5940406277955302E-2"/>
    <n v="1.5940406277955302E-2"/>
    <n v="1.5940406277955302E-2"/>
    <n v="1.5940406277955302E-2"/>
    <n v="1.7760990354673044E-3"/>
    <n v="1.7719651607427044E-3"/>
    <n v="1.7678406732944566E-3"/>
    <n v="1.7637255518057654E-3"/>
    <n v="1.7596197750082451E-3"/>
    <n v="1.5755374589744382E-3"/>
    <n v="1.2486201573615487E-3"/>
    <n v="9.8768021177616421E-4"/>
    <n v="7.7940229296864284E-4"/>
    <n v="6.1315832688872381E-4"/>
    <n v="4.8046516183207727E-4"/>
    <n v="3.7455168738882477E-4"/>
    <n v="2.9001331599755781E-4"/>
    <n v="2.2253619587610468E-4"/>
    <n v="1.6867708237589641E-4"/>
    <n v="1.256876349630976E-4"/>
    <n v="0"/>
    <n v="0"/>
    <n v="0"/>
    <n v="0"/>
    <n v="1.5053700170118334E-2"/>
    <n v="1.5053700170118334E-2"/>
    <n v="1.7760990354673044E-3"/>
    <n v="3.5480641962100088E-3"/>
    <n v="5.3159048695044656E-3"/>
    <n v="7.0796304213102314E-3"/>
    <n v="8.839250196318477E-3"/>
    <n v="1.0414787655292915E-2"/>
    <n v="1.1663407812654463E-2"/>
    <n v="1.2651088024430627E-2"/>
    <n v="1.343049031739927E-2"/>
    <n v="1.4043648644287993E-2"/>
    <n v="1.452411380612007E-2"/>
    <n v="1.4898665493508895E-2"/>
    <n v="1.5053700170118334E-2"/>
    <n v="1.5053700170118334E-2"/>
    <n v="1.5053700170118334E-2"/>
    <n v="1.5053700170118334E-2"/>
    <n v="1.5053700170118334E-2"/>
    <n v="1.5053700170118334E-2"/>
    <n v="1.5053700170118334E-2"/>
    <n v="1.5053700170118334E-2"/>
  </r>
  <r>
    <x v="77"/>
    <s v="Under $85"/>
    <n v="73.981624878742934"/>
    <s v="HVAC"/>
    <s v="Rural"/>
    <s v="SC-Retro"/>
    <s v="M_Input"/>
    <x v="4"/>
    <s v="Multifamily - Low Rise"/>
    <s v="ATTIC R19 - R38_Electric Zonal"/>
    <n v="3.7993194633365761E-4"/>
    <n v="3.7906919010303417E-4"/>
    <n v="3.7820839303462578E-4"/>
    <n v="3.7734955067953167E-4"/>
    <n v="3.7649265859895432E-4"/>
    <n v="3.3807394112775769E-4"/>
    <n v="2.69844989440704E-4"/>
    <n v="2.1538577650602328E-4"/>
    <n v="1.7191733971883366E-4"/>
    <n v="1.3722155740945299E-4"/>
    <n v="1.0952796180229033E-4"/>
    <n v="8.7423395004679945E-5"/>
    <n v="6.9779897921778744E-5"/>
    <n v="5.5697152389394173E-5"/>
    <n v="4.4456539442990354E-5"/>
    <n v="3.5484469393133623E-5"/>
    <n v="2.4148168139811933E-7"/>
    <n v="8.6047614462533769E-8"/>
    <n v="2.9267800911657842E-8"/>
    <n v="9.5221757831369147E-9"/>
    <n v="3.3268267064631169E-3"/>
    <n v="49.888446948746108"/>
    <n v="73.981624878742934"/>
    <s v="R-All-HVAC-ER-All-All-E"/>
    <n v="0"/>
    <n v="3.3268267064631169E-3"/>
    <n v="3.7993194633365761E-4"/>
    <n v="7.5900113643669184E-4"/>
    <n v="1.1372095294713176E-3"/>
    <n v="1.5145590801508492E-3"/>
    <n v="1.8910517387498034E-3"/>
    <n v="2.2291256798775611E-3"/>
    <n v="2.498970669318265E-3"/>
    <n v="2.7143564458242883E-3"/>
    <n v="2.8862737855431218E-3"/>
    <n v="3.0234953429525749E-3"/>
    <n v="3.1330233047548654E-3"/>
    <n v="3.2204466997595455E-3"/>
    <n v="3.2902265976813244E-3"/>
    <n v="3.3268267064631169E-3"/>
    <n v="3.3268267064631169E-3"/>
    <n v="3.3268267064631169E-3"/>
    <n v="3.3268267064631169E-3"/>
    <n v="3.3268267064631169E-3"/>
    <n v="3.3268267064631169E-3"/>
    <n v="3.3268267064631169E-3"/>
    <n v="3.7067899032708595E-4"/>
    <n v="3.6981623409646251E-4"/>
    <n v="3.6895543702805412E-4"/>
    <n v="3.6809659467296001E-4"/>
    <n v="3.6723970259238265E-4"/>
    <n v="3.2882098512118603E-4"/>
    <n v="2.6059203343413234E-4"/>
    <n v="2.061328204994516E-4"/>
    <n v="1.6266438371226197E-4"/>
    <n v="1.279686014028813E-4"/>
    <n v="1.0027500579571865E-4"/>
    <n v="7.817043899810827E-5"/>
    <n v="6.0526941915207069E-5"/>
    <n v="4.6444196382822498E-5"/>
    <n v="3.5203583436418679E-5"/>
    <n v="2.6231513386561944E-5"/>
    <n v="0"/>
    <n v="0"/>
    <n v="0"/>
    <n v="0"/>
    <n v="3.1417675863316835E-3"/>
    <n v="3.1417675863316835E-3"/>
    <n v="3.7067899032708595E-4"/>
    <n v="7.4049522442354841E-4"/>
    <n v="1.1094506614516026E-3"/>
    <n v="1.4775472561245626E-3"/>
    <n v="1.8447869587169452E-3"/>
    <n v="2.1736079438381311E-3"/>
    <n v="2.4341999772722633E-3"/>
    <n v="2.640332797771715E-3"/>
    <n v="2.8029971814839769E-3"/>
    <n v="2.9309657828868584E-3"/>
    <n v="3.0312407886825769E-3"/>
    <n v="3.1094112276806849E-3"/>
    <n v="3.1417675863316835E-3"/>
    <n v="3.1417675863316835E-3"/>
    <n v="3.1417675863316835E-3"/>
    <n v="3.1417675863316835E-3"/>
    <n v="3.1417675863316835E-3"/>
    <n v="3.1417675863316835E-3"/>
    <n v="3.1417675863316835E-3"/>
    <n v="3.1417675863316835E-3"/>
  </r>
  <r>
    <x v="77"/>
    <s v="Under $85"/>
    <n v="72.837714835378065"/>
    <s v="HVAC"/>
    <s v="Rural"/>
    <s v="SC-Retro"/>
    <s v="M_Input"/>
    <x v="4"/>
    <s v="Multifamily - Low Rise"/>
    <s v="ATTIC R19 - R49_Electric Zonal"/>
    <n v="6.7213976141309428E-3"/>
    <n v="6.7061345447153595E-3"/>
    <n v="6.6909061349496521E-3"/>
    <n v="6.6757123061280685E-3"/>
    <n v="6.6605529797235906E-3"/>
    <n v="5.9808852696487582E-3"/>
    <n v="4.7738430150833086E-3"/>
    <n v="3.8104019898709848E-3"/>
    <n v="3.0413994089328877E-3"/>
    <n v="2.4275943559882805E-3"/>
    <n v="1.9376653851898586E-3"/>
    <n v="1.5466122400974518E-3"/>
    <n v="1.2344801323809992E-3"/>
    <n v="9.8534148232745579E-4"/>
    <n v="7.8648316107173954E-4"/>
    <n v="6.2775776088135179E-4"/>
    <n v="4.2720661236005677E-6"/>
    <n v="1.522273228485545E-6"/>
    <n v="5.1777832613663847E-7"/>
    <n v="1.6845735192245412E-7"/>
    <n v="5.8855079977430627E-2"/>
    <n v="49.07054686086871"/>
    <n v="72.837714835378065"/>
    <s v="R-All-HVAC-ER-All-All-E"/>
    <n v="0"/>
    <n v="5.8855079977430627E-2"/>
    <n v="6.7213976141309428E-3"/>
    <n v="1.3427532158846303E-2"/>
    <n v="2.0118438293795955E-2"/>
    <n v="2.6794150599924023E-2"/>
    <n v="3.345470357964761E-2"/>
    <n v="3.943558884929637E-2"/>
    <n v="4.4209431864379679E-2"/>
    <n v="4.8019833854250661E-2"/>
    <n v="5.1061233263183549E-2"/>
    <n v="5.3488827619171828E-2"/>
    <n v="5.5426493004361685E-2"/>
    <n v="5.6973105244459137E-2"/>
    <n v="5.8207585376840135E-2"/>
    <n v="5.8855079977430627E-2"/>
    <n v="5.8855079977430627E-2"/>
    <n v="5.8855079977430627E-2"/>
    <n v="5.8855079977430627E-2"/>
    <n v="5.8855079977430627E-2"/>
    <n v="5.8855079977430627E-2"/>
    <n v="5.8855079977430627E-2"/>
    <n v="6.5577030445471271E-3"/>
    <n v="6.5424399751315438E-3"/>
    <n v="6.5272115653658364E-3"/>
    <n v="6.5120177365442528E-3"/>
    <n v="6.4968584101397749E-3"/>
    <n v="5.8171907000649425E-3"/>
    <n v="4.6101484454994929E-3"/>
    <n v="3.6467074202871691E-3"/>
    <n v="2.877704839349072E-3"/>
    <n v="2.2638997864044648E-3"/>
    <n v="1.7739708156060429E-3"/>
    <n v="1.3829176705136362E-3"/>
    <n v="1.0707855627971835E-3"/>
    <n v="8.216469127436401E-4"/>
    <n v="6.2278859148792373E-4"/>
    <n v="4.6406319129753604E-4"/>
    <n v="0"/>
    <n v="0"/>
    <n v="0"/>
    <n v="0"/>
    <n v="5.558118858575431E-2"/>
    <n v="5.558118858575431E-2"/>
    <n v="6.5577030445471271E-3"/>
    <n v="1.310014301967867E-2"/>
    <n v="1.9627354585044506E-2"/>
    <n v="2.6139372321588757E-2"/>
    <n v="3.2636230731728534E-2"/>
    <n v="3.8453421431793477E-2"/>
    <n v="4.306356987729297E-2"/>
    <n v="4.6710277297580143E-2"/>
    <n v="4.9587982136929214E-2"/>
    <n v="5.1851881923333676E-2"/>
    <n v="5.3625852738939717E-2"/>
    <n v="5.5008770409453352E-2"/>
    <n v="5.558118858575431E-2"/>
    <n v="5.558118858575431E-2"/>
    <n v="5.558118858575431E-2"/>
    <n v="5.558118858575431E-2"/>
    <n v="5.558118858575431E-2"/>
    <n v="5.558118858575431E-2"/>
    <n v="5.558118858575431E-2"/>
    <n v="5.558118858575431E-2"/>
  </r>
  <r>
    <x v="77"/>
    <s v="Under $15"/>
    <n v="14.885160514338072"/>
    <s v="HVAC"/>
    <s v="Rural"/>
    <s v="SC-Retro"/>
    <s v="M_Input"/>
    <x v="4"/>
    <s v="Multifamily - Low Rise"/>
    <s v="WINDOW CL22 Prime Window Replacement of Single Pane Base_Electric Zonal"/>
    <n v="5.9838841086707575E-2"/>
    <n v="5.9702957980590735E-2"/>
    <n v="5.9567383440251434E-2"/>
    <n v="5.9432116764993034E-2"/>
    <n v="5.9297157255710012E-2"/>
    <n v="5.324625379339596E-2"/>
    <n v="4.2500273001539163E-2"/>
    <n v="3.3923010099714997E-2"/>
    <n v="2.7076781699347904E-2"/>
    <n v="2.161223620896489E-2"/>
    <n v="1.7250527006440419E-2"/>
    <n v="1.3769083361974915E-2"/>
    <n v="1.0990253025790606E-2"/>
    <n v="8.7722369307796227E-3"/>
    <n v="7.0018534231333779E-3"/>
    <n v="5.5887627917372571E-3"/>
    <n v="3.8033084866843459E-5"/>
    <n v="1.3552399521550049E-5"/>
    <n v="4.6096447129824814E-6"/>
    <n v="1.4997316466418657E-6"/>
    <n v="0.52397134942749513"/>
    <n v="7.6342472612331402"/>
    <n v="14.885160514338072"/>
    <s v="R-All-HVAC-ER-All-All-E"/>
    <n v="0"/>
    <n v="0.52397134942749513"/>
    <n v="5.9838841086707575E-2"/>
    <n v="0.11954179906729831"/>
    <n v="0.17910918250754976"/>
    <n v="0.23854129927254281"/>
    <n v="0.2978384565282528"/>
    <n v="0.35108471032164879"/>
    <n v="0.39358498332318792"/>
    <n v="0.42750799342290291"/>
    <n v="0.45458477512225082"/>
    <n v="0.47619701133121572"/>
    <n v="0.49344753833765614"/>
    <n v="0.50721662169963111"/>
    <n v="0.51820687472542171"/>
    <n v="0.52397134942749513"/>
    <n v="0.52397134942749513"/>
    <n v="0.52397134942749513"/>
    <n v="0.52397134942749513"/>
    <n v="0.52397134942749513"/>
    <n v="0.52397134942749513"/>
    <n v="0.52397134942749513"/>
    <n v="5.8381511242764181E-2"/>
    <n v="5.824562813664734E-2"/>
    <n v="5.8110053596308039E-2"/>
    <n v="5.797478692104964E-2"/>
    <n v="5.7839827411766617E-2"/>
    <n v="5.1788923949452566E-2"/>
    <n v="4.1042943157595768E-2"/>
    <n v="3.2465680255771602E-2"/>
    <n v="2.5619451855404509E-2"/>
    <n v="2.0154906365021496E-2"/>
    <n v="1.5793197162497025E-2"/>
    <n v="1.2311753518031522E-2"/>
    <n v="9.5329231818472131E-3"/>
    <n v="7.314907086836229E-3"/>
    <n v="5.5445235791899842E-3"/>
    <n v="4.1314329477938633E-3"/>
    <n v="0"/>
    <n v="0"/>
    <n v="0"/>
    <n v="0"/>
    <n v="0.49482475254862723"/>
    <n v="0.49482475254862723"/>
    <n v="5.8381511242764181E-2"/>
    <n v="0.11662713937941152"/>
    <n v="0.17473719297571955"/>
    <n v="0.23271197989676917"/>
    <n v="0.2905518073085358"/>
    <n v="0.34234073125798836"/>
    <n v="0.38338367441558413"/>
    <n v="0.41584935467135575"/>
    <n v="0.44146880652676024"/>
    <n v="0.46162371289178172"/>
    <n v="0.47741691005427878"/>
    <n v="0.48972866357231032"/>
    <n v="0.49482475254862723"/>
    <n v="0.49482475254862723"/>
    <n v="0.49482475254862723"/>
    <n v="0.49482475254862723"/>
    <n v="0.49482475254862723"/>
    <n v="0.49482475254862723"/>
    <n v="0.49482475254862723"/>
    <n v="0.49482475254862723"/>
  </r>
  <r>
    <x v="77"/>
    <s v="Under $35"/>
    <n v="34.637249130135352"/>
    <s v="HVAC"/>
    <s v="Rural"/>
    <s v="SC-Retro"/>
    <s v="M_Input"/>
    <x v="4"/>
    <s v="Multifamily - Low Rise"/>
    <s v="WINDOW CL22 Prime Window Replacement of Double Pane Base_Electric Zonal"/>
    <n v="0.18224714619349042"/>
    <n v="0.18183329612794821"/>
    <n v="0.18142038584050585"/>
    <n v="0.18100841319709846"/>
    <n v="0.18059737606850726"/>
    <n v="0.16216854509731371"/>
    <n v="0.12944023190140516"/>
    <n v="0.10331703737389633"/>
    <n v="8.2465938564215552E-2"/>
    <n v="6.5822938753712201E-2"/>
    <n v="5.2538773481625271E-2"/>
    <n v="4.1935573999236822E-2"/>
    <n v="3.3472276760714854E-2"/>
    <n v="2.6717013854783093E-2"/>
    <n v="2.1325075507096378E-2"/>
    <n v="1.7021320116654699E-2"/>
    <n v="1.1583481651780803E-4"/>
    <n v="4.1275634554780405E-5"/>
    <n v="1.4039285832585828E-5"/>
    <n v="4.5676321214258789E-6"/>
    <n v="1.5958244074604164"/>
    <n v="21.757066715725809"/>
    <n v="34.637249130135352"/>
    <s v="R-All-HVAC-ER-All-All-E"/>
    <n v="0"/>
    <n v="1.5958244074604164"/>
    <n v="0.18224714619349042"/>
    <n v="0.36408044232143866"/>
    <n v="0.54550082816194445"/>
    <n v="0.72650924135904293"/>
    <n v="0.90710661742755017"/>
    <n v="1.069275162524864"/>
    <n v="1.1987153944262692"/>
    <n v="1.3020324318001655"/>
    <n v="1.3844983703643809"/>
    <n v="1.4503213091180931"/>
    <n v="1.5028600825997183"/>
    <n v="1.5447956565989551"/>
    <n v="1.5782679333596701"/>
    <n v="1.5958244074604164"/>
    <n v="1.5958244074604164"/>
    <n v="1.5958244074604164"/>
    <n v="1.5958244074604164"/>
    <n v="1.5958244074604164"/>
    <n v="1.5958244074604164"/>
    <n v="1.5958244074604164"/>
    <n v="0.17780865439956617"/>
    <n v="0.17739480433402396"/>
    <n v="0.1769818940465816"/>
    <n v="0.17656992140317421"/>
    <n v="0.17615888427458301"/>
    <n v="0.15773005330338946"/>
    <n v="0.12500174010748091"/>
    <n v="9.8878545579972096E-2"/>
    <n v="7.8027446770291317E-2"/>
    <n v="6.138444695978796E-2"/>
    <n v="4.810028168770103E-2"/>
    <n v="3.749708220531258E-2"/>
    <n v="2.9033784966790613E-2"/>
    <n v="2.2278522060858855E-2"/>
    <n v="1.6886583713172136E-2"/>
    <n v="1.2582828322730459E-2"/>
    <n v="0"/>
    <n v="0"/>
    <n v="0"/>
    <n v="0"/>
    <n v="1.5070545715819317"/>
    <n v="1.5070545715819317"/>
    <n v="0.17780865439956617"/>
    <n v="0.35520345873359016"/>
    <n v="0.53218535278017176"/>
    <n v="0.70875527418334594"/>
    <n v="0.88491415845792898"/>
    <n v="1.0426442117613184"/>
    <n v="1.1676459518687994"/>
    <n v="1.2665244974487715"/>
    <n v="1.3445519442190628"/>
    <n v="1.4059363911788507"/>
    <n v="1.4540366728665517"/>
    <n v="1.4915337550718644"/>
    <n v="1.5070545715819317"/>
    <n v="1.5070545715819317"/>
    <n v="1.5070545715819317"/>
    <n v="1.5070545715819317"/>
    <n v="1.5070545715819317"/>
    <n v="1.5070545715819317"/>
    <n v="1.5070545715819317"/>
    <n v="1.5070545715819317"/>
  </r>
  <r>
    <x v="77"/>
    <s v="Under $15"/>
    <n v="14.873512938359948"/>
    <s v="HVAC"/>
    <s v="Rural"/>
    <s v="SC-Retro"/>
    <s v="M_Input"/>
    <x v="4"/>
    <s v="Multifamily - Low Rise"/>
    <s v="WINDOW CL30 Prime Window Replacement of Single Pane Base_Electric Zonal"/>
    <n v="0.21423094692578654"/>
    <n v="0.21374446747588463"/>
    <n v="0.2132590927321821"/>
    <n v="0.21277482018609251"/>
    <n v="0.21229164733472586"/>
    <n v="0.19062861451278815"/>
    <n v="0.15215658532776472"/>
    <n v="0.12144885235501848"/>
    <n v="9.6938451310392346E-2"/>
    <n v="7.7374657398884952E-2"/>
    <n v="6.1759162919007675E-2"/>
    <n v="4.9295135289497277E-2"/>
    <n v="3.9346556014637171E-2"/>
    <n v="3.1405765723556647E-2"/>
    <n v="2.5067559161112026E-2"/>
    <n v="2.0008508241036713E-2"/>
    <n v="1.3616346235259256E-4"/>
    <n v="4.8519378548980344E-5"/>
    <n v="1.6503136322823091E-5"/>
    <n v="5.3692371870822567E-6"/>
    <n v="1.8758865698481841"/>
    <n v="7.6259191995369191"/>
    <n v="14.873512938359948"/>
    <s v="R-All-HVAC-ER-All-All-E"/>
    <n v="0"/>
    <n v="1.8758865698481841"/>
    <n v="0.21423094692578654"/>
    <n v="0.42797541440167119"/>
    <n v="0.64123450713385333"/>
    <n v="0.85400932731994583"/>
    <n v="1.0663009746546717"/>
    <n v="1.2569295891674599"/>
    <n v="1.4090861744952246"/>
    <n v="1.5305350268502431"/>
    <n v="1.6274734781606355"/>
    <n v="1.7048481355595204"/>
    <n v="1.7666072984785282"/>
    <n v="1.8159024337680254"/>
    <n v="1.8552489897826625"/>
    <n v="1.8758865698481841"/>
    <n v="1.8758865698481841"/>
    <n v="1.8758865698481841"/>
    <n v="1.8758865698481841"/>
    <n v="1.8758865698481841"/>
    <n v="1.8758865698481841"/>
    <n v="1.8758865698481841"/>
    <n v="0.20901351378735375"/>
    <n v="0.20852703433745184"/>
    <n v="0.20804165959374932"/>
    <n v="0.20755738704765972"/>
    <n v="0.20707421419629307"/>
    <n v="0.18541118137435536"/>
    <n v="0.14693915218933193"/>
    <n v="0.11623141921658568"/>
    <n v="9.1721018171959545E-2"/>
    <n v="7.2157224260452152E-2"/>
    <n v="5.6541729780574881E-2"/>
    <n v="4.4077702151064484E-2"/>
    <n v="3.4129122876204378E-2"/>
    <n v="2.6188332585123854E-2"/>
    <n v="1.9850126022679229E-2"/>
    <n v="1.4791075102603917E-2"/>
    <n v="0"/>
    <n v="0"/>
    <n v="0"/>
    <n v="0"/>
    <n v="1.7715379070795283"/>
    <n v="1.7715379070795283"/>
    <n v="0.20901351378735375"/>
    <n v="0.41754054812480557"/>
    <n v="0.62558220771855488"/>
    <n v="0.83313959476621458"/>
    <n v="1.0402138089625077"/>
    <n v="1.225624990336863"/>
    <n v="1.372564142526195"/>
    <n v="1.4887955617427806"/>
    <n v="1.58051657991474"/>
    <n v="1.6526738041751923"/>
    <n v="1.7092155339557671"/>
    <n v="1.7532932361068316"/>
    <n v="1.7715379070795283"/>
    <n v="1.7715379070795283"/>
    <n v="1.7715379070795283"/>
    <n v="1.7715379070795283"/>
    <n v="1.7715379070795283"/>
    <n v="1.7715379070795283"/>
    <n v="1.7715379070795283"/>
    <n v="1.7715379070795283"/>
  </r>
  <r>
    <x v="77"/>
    <s v="Under $40"/>
    <n v="39.141537982111032"/>
    <s v="HVAC"/>
    <s v="Rural"/>
    <s v="SC-Retro"/>
    <s v="M_Input"/>
    <x v="4"/>
    <s v="Multifamily - Low Rise"/>
    <s v="WINDOW CL30 Prime Window Replacement of Double Pane Base_Electric Zonal"/>
    <n v="0.59306248138873674"/>
    <n v="0.59171574454308673"/>
    <n v="0.5903720658914523"/>
    <n v="0.5890314384892319"/>
    <n v="0.58769385540759389"/>
    <n v="0.52772337876009712"/>
    <n v="0.4212200120899498"/>
    <n v="0.33621079854738711"/>
    <n v="0.26835786006229218"/>
    <n v="0.21419877460319733"/>
    <n v="0.17096989456862283"/>
    <n v="0.13646532246954171"/>
    <n v="0.10892434766777791"/>
    <n v="8.6941600255252022E-2"/>
    <n v="6.9395337376714925E-2"/>
    <n v="5.5390202566891145E-2"/>
    <n v="3.7694573083918079E-4"/>
    <n v="1.3431776991428747E-4"/>
    <n v="4.5686167749146838E-5"/>
    <n v="1.4863833517193857E-5"/>
    <n v="5.1930776569986703"/>
    <n v="24.977650597496176"/>
    <n v="39.141537982111032"/>
    <s v="R-All-HVAC-ER-All-All-E"/>
    <n v="0"/>
    <n v="5.1930776569986703"/>
    <n v="0.59306248138873674"/>
    <n v="1.1847782259318236"/>
    <n v="1.7751502918232758"/>
    <n v="2.3641817303125077"/>
    <n v="2.9518755857201016"/>
    <n v="3.4795989644801986"/>
    <n v="3.9008189765701484"/>
    <n v="4.2370297751175352"/>
    <n v="4.5053876351798277"/>
    <n v="4.7195864097830249"/>
    <n v="4.890556304351648"/>
    <n v="5.02702162682119"/>
    <n v="5.1359459744889682"/>
    <n v="5.1930776569986703"/>
    <n v="5.1930776569986703"/>
    <n v="5.1930776569986703"/>
    <n v="5.1930776569986703"/>
    <n v="5.1930776569986703"/>
    <n v="5.1930776569986703"/>
    <n v="5.1930776569986703"/>
    <n v="0.57861889194490779"/>
    <n v="0.57727215509925778"/>
    <n v="0.57592847644762335"/>
    <n v="0.57458784904540294"/>
    <n v="0.57325026596376494"/>
    <n v="0.51327978931626816"/>
    <n v="0.40677642264612079"/>
    <n v="0.32176720910355811"/>
    <n v="0.25391427061846317"/>
    <n v="0.19975518515936835"/>
    <n v="0.15652630512479385"/>
    <n v="0.12202173302571273"/>
    <n v="9.4480758223948927E-2"/>
    <n v="7.2498010811423041E-2"/>
    <n v="5.4951747932885937E-2"/>
    <n v="4.0946613123062157E-2"/>
    <n v="0"/>
    <n v="0"/>
    <n v="0"/>
    <n v="0"/>
    <n v="4.9042058681220908"/>
    <n v="4.9042058681220908"/>
    <n v="0.57861889194490779"/>
    <n v="1.1558910470441655"/>
    <n v="1.7318195234917888"/>
    <n v="2.3064073725371919"/>
    <n v="2.8796576385009569"/>
    <n v="3.3929374278172251"/>
    <n v="3.7997138504633456"/>
    <n v="4.1214810595669036"/>
    <n v="4.3753953301853663"/>
    <n v="4.5751505153447347"/>
    <n v="4.731676820469529"/>
    <n v="4.8536985534952422"/>
    <n v="4.9042058681220908"/>
    <n v="4.9042058681220908"/>
    <n v="4.9042058681220908"/>
    <n v="4.9042058681220908"/>
    <n v="4.9042058681220908"/>
    <n v="4.9042058681220908"/>
    <n v="4.9042058681220908"/>
    <n v="4.9042058681220908"/>
  </r>
  <r>
    <x v="77"/>
    <s v="Under $5"/>
    <n v="4.6412170658604923"/>
    <s v="HVAC"/>
    <s v="Rural"/>
    <s v="SC-Retro"/>
    <s v="M_Input"/>
    <x v="4"/>
    <s v="Multifamily - Low Rise"/>
    <s v="WALL R0 - R11_Electric FAF"/>
    <n v="3.3178456267110671E-4"/>
    <n v="3.3103114037684738E-4"/>
    <n v="3.302794289673528E-4"/>
    <n v="3.2952942455751551E-4"/>
    <n v="3.2878112327105021E-4"/>
    <n v="2.9523106911642663E-4"/>
    <n v="2.3564852251710229E-4"/>
    <n v="1.8809072612406693E-4"/>
    <n v="1.5013088508251165E-4"/>
    <n v="1.1983197215577305E-4"/>
    <n v="9.5647884463279499E-5"/>
    <n v="7.6344548434940582E-5"/>
    <n v="6.093694709967811E-5"/>
    <n v="4.8638856315895082E-5"/>
    <n v="3.8822725067741126E-5"/>
    <n v="3.0987652585755047E-5"/>
    <n v="2.1087959259260857E-7"/>
    <n v="7.514311552067194E-8"/>
    <n v="2.555879972591599E-8"/>
    <n v="8.3154653310226443E-9"/>
    <n v="2.9052301459195325E-3"/>
    <n v="0.30978823115490528"/>
    <n v="4.6412170658604923"/>
    <s v="R-All-HVAC-ER-All-All-E"/>
    <n v="0"/>
    <n v="2.9052301459195325E-3"/>
    <n v="3.3178456267110671E-4"/>
    <n v="6.6281570304795403E-4"/>
    <n v="9.9309513201530693E-4"/>
    <n v="1.3226245565728224E-3"/>
    <n v="1.6514056798438727E-3"/>
    <n v="1.9466367489602994E-3"/>
    <n v="2.1822852714774017E-3"/>
    <n v="2.3703759976014685E-3"/>
    <n v="2.5205068826839802E-3"/>
    <n v="2.6403388548397531E-3"/>
    <n v="2.7359867393030326E-3"/>
    <n v="2.8123312877379732E-3"/>
    <n v="2.8732682348376511E-3"/>
    <n v="2.9052301459195325E-3"/>
    <n v="2.9052301459195325E-3"/>
    <n v="2.9052301459195325E-3"/>
    <n v="2.9052301459195325E-3"/>
    <n v="2.9052301459195325E-3"/>
    <n v="2.9052301459195325E-3"/>
    <n v="2.9052301459195325E-3"/>
    <n v="3.2370419988066293E-4"/>
    <n v="3.2295077758640359E-4"/>
    <n v="3.2219906617690901E-4"/>
    <n v="3.2144906176707173E-4"/>
    <n v="3.2070076048060643E-4"/>
    <n v="2.8715070632598285E-4"/>
    <n v="2.2756815972665848E-4"/>
    <n v="1.8001036333362312E-4"/>
    <n v="1.4205052229206784E-4"/>
    <n v="1.1175160936532925E-4"/>
    <n v="8.7567521672835704E-5"/>
    <n v="6.8264185644496787E-5"/>
    <n v="5.2856584309234315E-5"/>
    <n v="4.0558493525451287E-5"/>
    <n v="3.0742362277297331E-5"/>
    <n v="2.2907289795311252E-5"/>
    <n v="0"/>
    <n v="0"/>
    <n v="0"/>
    <n v="0"/>
    <n v="2.7436228901106564E-3"/>
    <n v="2.7436228901106564E-3"/>
    <n v="3.2370419988066293E-4"/>
    <n v="6.4665497746706647E-4"/>
    <n v="9.6885404364397548E-4"/>
    <n v="1.2903031054110471E-3"/>
    <n v="1.6110038658916535E-3"/>
    <n v="1.8981545722176363E-3"/>
    <n v="2.1257227319442947E-3"/>
    <n v="2.3057330952779178E-3"/>
    <n v="2.4477836175699859E-3"/>
    <n v="2.5595352269353151E-3"/>
    <n v="2.6471027486081509E-3"/>
    <n v="2.7153669342526478E-3"/>
    <n v="2.7436228901106564E-3"/>
    <n v="2.7436228901106564E-3"/>
    <n v="2.7436228901106564E-3"/>
    <n v="2.7436228901106564E-3"/>
    <n v="2.7436228901106564E-3"/>
    <n v="2.7436228901106564E-3"/>
    <n v="2.7436228901106564E-3"/>
    <n v="2.7436228901106564E-3"/>
  </r>
  <r>
    <x v="77"/>
    <s v="Under $20"/>
    <n v="18.112878478299113"/>
    <s v="HVAC"/>
    <s v="Rural"/>
    <s v="SC-Retro"/>
    <s v="M_Input"/>
    <x v="4"/>
    <s v="Multifamily - Low Rise"/>
    <s v="FLOOR R0 - R19_Electric FAF"/>
    <n v="3.3450163398037464E-5"/>
    <n v="3.3374204171219302E-5"/>
    <n v="3.3298417433966285E-5"/>
    <n v="3.3222802794586045E-5"/>
    <n v="3.3147359862275652E-5"/>
    <n v="2.97648794224077E-5"/>
    <n v="2.3757831043263369E-5"/>
    <n v="1.8963105069907637E-5"/>
    <n v="1.513603465053357E-5"/>
    <n v="1.2081330778771503E-5"/>
    <n v="9.6431170221287992E-6"/>
    <n v="7.6969754081947158E-6"/>
    <n v="6.1435975834788457E-6"/>
    <n v="4.9037172741311554E-6"/>
    <n v="3.9140654604847756E-6"/>
    <n v="3.1241418647396005E-6"/>
    <n v="2.1260654120688589E-8"/>
    <n v="7.5758482316602741E-9"/>
    <n v="2.5768107479343478E-9"/>
    <n v="8.3835628702578546E-10"/>
    <n v="2.929021841991067E-4"/>
    <n v="9.9420780401304665"/>
    <n v="18.112878478299113"/>
    <s v="R-All-HVAC-ER-All-All-E"/>
    <n v="0"/>
    <n v="2.929021841991067E-4"/>
    <n v="3.3450163398037464E-5"/>
    <n v="6.6824367569256766E-5"/>
    <n v="1.0012278500322306E-4"/>
    <n v="1.3334558779780912E-4"/>
    <n v="1.6649294766008475E-4"/>
    <n v="1.9625782708249245E-4"/>
    <n v="2.2001565812575582E-4"/>
    <n v="2.3897876319566345E-4"/>
    <n v="2.5411479784619704E-4"/>
    <n v="2.6619612862496854E-4"/>
    <n v="2.7583924564709734E-4"/>
    <n v="2.8353622105529205E-4"/>
    <n v="2.8967981863877091E-4"/>
    <n v="2.929021841991067E-4"/>
    <n v="2.929021841991067E-4"/>
    <n v="2.929021841991067E-4"/>
    <n v="2.929021841991067E-4"/>
    <n v="2.929021841991067E-4"/>
    <n v="2.929021841991067E-4"/>
    <n v="2.929021841991067E-4"/>
    <n v="3.2635509896742107E-5"/>
    <n v="3.2559550669923944E-5"/>
    <n v="3.2483763932670927E-5"/>
    <n v="3.2408149293290687E-5"/>
    <n v="3.2332706360980295E-5"/>
    <n v="2.8950225921112339E-5"/>
    <n v="2.2943177541968008E-5"/>
    <n v="1.8148451568612276E-5"/>
    <n v="1.4321381149238211E-5"/>
    <n v="1.1266677277476144E-5"/>
    <n v="8.8284635208334398E-6"/>
    <n v="6.8823219068993557E-6"/>
    <n v="5.3289440821834855E-6"/>
    <n v="4.0890637728357952E-6"/>
    <n v="3.0994119591894154E-6"/>
    <n v="2.3094883634442407E-6"/>
    <n v="0"/>
    <n v="0"/>
    <n v="0"/>
    <n v="0"/>
    <n v="2.7660911417319952E-4"/>
    <n v="2.7660911417319952E-4"/>
    <n v="3.2635509896742107E-5"/>
    <n v="6.5195060566666051E-5"/>
    <n v="9.7678824499336978E-5"/>
    <n v="1.3008697379262766E-4"/>
    <n v="1.6241968015360796E-4"/>
    <n v="1.9136990607472029E-4"/>
    <n v="2.143130836166883E-4"/>
    <n v="2.3246153518530059E-4"/>
    <n v="2.4678291633453882E-4"/>
    <n v="2.5804959361201495E-4"/>
    <n v="2.6687805713284838E-4"/>
    <n v="2.7376037903974773E-4"/>
    <n v="2.7660911417319952E-4"/>
    <n v="2.7660911417319952E-4"/>
    <n v="2.7660911417319952E-4"/>
    <n v="2.7660911417319952E-4"/>
    <n v="2.7660911417319952E-4"/>
    <n v="2.7660911417319952E-4"/>
    <n v="2.7660911417319952E-4"/>
    <n v="2.7660911417319952E-4"/>
  </r>
  <r>
    <x v="77"/>
    <s v="Under $15"/>
    <n v="12.36530440639774"/>
    <s v="HVAC"/>
    <s v="Rural"/>
    <s v="SC-Retro"/>
    <s v="M_Input"/>
    <x v="4"/>
    <s v="Multifamily - Low Rise"/>
    <s v="FLOOR R0 - R30_Electric FAF"/>
    <n v="4.9573217014279604E-4"/>
    <n v="4.9460645270145334E-4"/>
    <n v="4.9348329155932613E-4"/>
    <n v="4.9236268091152485E-4"/>
    <n v="4.9124461496634169E-4"/>
    <n v="4.4111617915069831E-4"/>
    <n v="3.5209158773956341E-4"/>
    <n v="2.8103364151287557E-4"/>
    <n v="2.2431637225143707E-4"/>
    <n v="1.7904559251046107E-4"/>
    <n v="1.4291121007203555E-4"/>
    <n v="1.1406934780067369E-4"/>
    <n v="9.1048253675217998E-5"/>
    <n v="7.267319974330462E-5"/>
    <n v="5.8006537717568246E-5"/>
    <n v="4.6299852350861439E-5"/>
    <n v="3.1508336986248318E-7"/>
    <n v="1.1227424033371853E-7"/>
    <n v="3.8188392951040768E-8"/>
    <n v="1.2424458935364514E-8"/>
    <n v="4.3408169247121584E-3"/>
    <n v="5.8325404364024802"/>
    <n v="12.36530440639774"/>
    <s v="R-All-HVAC-ER-All-All-E"/>
    <n v="0"/>
    <n v="4.3408169247121584E-3"/>
    <n v="4.9573217014279604E-4"/>
    <n v="9.9033862284424938E-4"/>
    <n v="1.4838219144035756E-3"/>
    <n v="1.9761845953151004E-3"/>
    <n v="2.4674292102814421E-3"/>
    <n v="2.9085453894321404E-3"/>
    <n v="3.2606369771717037E-3"/>
    <n v="3.5416706186845795E-3"/>
    <n v="3.7659869909360166E-3"/>
    <n v="3.945032583446478E-3"/>
    <n v="4.0879437935185132E-3"/>
    <n v="4.2020131413191865E-3"/>
    <n v="4.2930613949944043E-3"/>
    <n v="4.3408169247121584E-3"/>
    <n v="4.3408169247121584E-3"/>
    <n v="4.3408169247121584E-3"/>
    <n v="4.3408169247121584E-3"/>
    <n v="4.3408169247121584E-3"/>
    <n v="4.3408169247121584E-3"/>
    <n v="4.3408169247121584E-3"/>
    <n v="4.8365898702240297E-4"/>
    <n v="4.8253326958106027E-4"/>
    <n v="4.8141010843893306E-4"/>
    <n v="4.8028949779113178E-4"/>
    <n v="4.7917143184594862E-4"/>
    <n v="4.2904299603030525E-4"/>
    <n v="3.4001840461917035E-4"/>
    <n v="2.689604583924825E-4"/>
    <n v="2.12243189131044E-4"/>
    <n v="1.66972409390068E-4"/>
    <n v="1.3083802695164248E-4"/>
    <n v="1.0199616468028062E-4"/>
    <n v="7.8975070554824931E-5"/>
    <n v="6.0600016622911553E-5"/>
    <n v="4.5933354597175172E-5"/>
    <n v="3.4226669230468372E-5"/>
    <n v="0"/>
    <n v="0"/>
    <n v="0"/>
    <n v="0"/>
    <n v="4.0993532623042972E-3"/>
    <n v="4.0993532623042972E-3"/>
    <n v="4.8365898702240297E-4"/>
    <n v="9.6619225660346324E-4"/>
    <n v="1.4476023650423964E-3"/>
    <n v="1.9278918628335281E-3"/>
    <n v="2.4070632946794767E-3"/>
    <n v="2.8361062907097819E-3"/>
    <n v="3.1761246953289522E-3"/>
    <n v="3.4450851537214345E-3"/>
    <n v="3.6573283428524787E-3"/>
    <n v="3.8243007522425466E-3"/>
    <n v="3.9551387791941887E-3"/>
    <n v="4.0571349438744695E-3"/>
    <n v="4.0993532623042972E-3"/>
    <n v="4.0993532623042972E-3"/>
    <n v="4.0993532623042972E-3"/>
    <n v="4.0993532623042972E-3"/>
    <n v="4.0993532623042972E-3"/>
    <n v="4.0993532623042972E-3"/>
    <n v="4.0993532623042972E-3"/>
    <n v="4.0993532623042972E-3"/>
  </r>
  <r>
    <x v="77"/>
    <s v="Under $20"/>
    <n v="15.777769192929382"/>
    <s v="HVAC"/>
    <s v="Rural"/>
    <s v="SC-Retro"/>
    <s v="M_Input"/>
    <x v="4"/>
    <s v="Multifamily - Low Rise"/>
    <s v="ATTIC R0 - R19_Electric FAF"/>
    <n v="5.9666248688366396E-5"/>
    <n v="5.9530757508141711E-5"/>
    <n v="5.9395574003702286E-5"/>
    <n v="5.926069747637246E-5"/>
    <n v="5.9126127229063144E-5"/>
    <n v="5.30926763096414E-5"/>
    <n v="4.2377690011723876E-5"/>
    <n v="3.3825166398772029E-5"/>
    <n v="2.699868448676855E-5"/>
    <n v="2.1549900314534442E-5"/>
    <n v="1.7200771533663517E-5"/>
    <n v="1.3729369372244405E-5"/>
    <n v="1.0958553980594376E-5"/>
    <n v="8.7469352808277716E-6"/>
    <n v="6.98165806752178E-6"/>
    <n v="5.5726431952265524E-6"/>
    <n v="3.7923386530206718E-8"/>
    <n v="1.3513310510228573E-8"/>
    <n v="4.5963491741306922E-9"/>
    <n v="1.4954059899770412E-9"/>
    <n v="5.2246006561555236E-4"/>
    <n v="8.2724659051681559"/>
    <n v="15.777769192929382"/>
    <s v="R-All-HVAC-ER-All-All-E"/>
    <n v="0"/>
    <n v="5.2246006561555236E-4"/>
    <n v="5.9666248688366396E-5"/>
    <n v="1.191970061965081E-4"/>
    <n v="1.785925802002104E-4"/>
    <n v="2.3785327767658285E-4"/>
    <n v="2.9697940490564596E-4"/>
    <n v="3.5007208121528736E-4"/>
    <n v="3.9244977122701125E-4"/>
    <n v="4.2627493762578325E-4"/>
    <n v="4.5327362211255182E-4"/>
    <n v="4.7482352242708627E-4"/>
    <n v="4.9202429396074982E-4"/>
    <n v="5.0575366333299417E-4"/>
    <n v="5.1671221731358857E-4"/>
    <n v="5.2246006561555236E-4"/>
    <n v="5.2246006561555236E-4"/>
    <n v="5.2246006561555236E-4"/>
    <n v="5.2246006561555236E-4"/>
    <n v="5.2246006561555236E-4"/>
    <n v="5.2246006561555236E-4"/>
    <n v="5.2246006561555236E-4"/>
    <n v="5.8213122202114638E-5"/>
    <n v="5.8077631021889953E-5"/>
    <n v="5.7942447517450528E-5"/>
    <n v="5.7807570990120702E-5"/>
    <n v="5.7673000742811386E-5"/>
    <n v="5.1639549823389642E-5"/>
    <n v="4.0924563525472118E-5"/>
    <n v="3.2372039912520271E-5"/>
    <n v="2.5545558000516792E-5"/>
    <n v="2.0096773828282684E-5"/>
    <n v="1.5747645047411759E-5"/>
    <n v="1.2276242885992647E-5"/>
    <n v="9.5054274943426186E-6"/>
    <n v="7.2938087945760136E-6"/>
    <n v="5.528531581270022E-6"/>
    <n v="4.1195167089747936E-6"/>
    <n v="0"/>
    <n v="0"/>
    <n v="0"/>
    <n v="0"/>
    <n v="4.933975358905172E-4"/>
    <n v="4.933975358905172E-4"/>
    <n v="5.8213122202114638E-5"/>
    <n v="1.1629075322400458E-4"/>
    <n v="1.7423320074145513E-4"/>
    <n v="2.3204077173157581E-4"/>
    <n v="2.8971377247438723E-4"/>
    <n v="3.4135332229777687E-4"/>
    <n v="3.8227788582324899E-4"/>
    <n v="4.1464992573576924E-4"/>
    <n v="4.4019548373628605E-4"/>
    <n v="4.6029225756456874E-4"/>
    <n v="4.7603990261198048E-4"/>
    <n v="4.8831614549797308E-4"/>
    <n v="4.933975358905172E-4"/>
    <n v="4.933975358905172E-4"/>
    <n v="4.933975358905172E-4"/>
    <n v="4.933975358905172E-4"/>
    <n v="4.933975358905172E-4"/>
    <n v="4.933975358905172E-4"/>
    <n v="4.933975358905172E-4"/>
    <n v="4.933975358905172E-4"/>
  </r>
  <r>
    <x v="77"/>
    <s v="Under $20"/>
    <n v="15.543214335739645"/>
    <s v="HVAC"/>
    <s v="Rural"/>
    <s v="SC-Retro"/>
    <s v="M_Input"/>
    <x v="4"/>
    <s v="Multifamily - Low Rise"/>
    <s v="ATTIC R0 - R38_Electric FAF"/>
    <n v="1.5245653369315715E-5"/>
    <n v="1.5211033268107511E-5"/>
    <n v="1.5176491782841741E-5"/>
    <n v="1.5142028734995925E-5"/>
    <n v="1.5107643946452972E-5"/>
    <n v="1.356600351555023E-5"/>
    <n v="1.0828158074516683E-5"/>
    <n v="8.642855440242398E-6"/>
    <n v="6.8985832721380755E-6"/>
    <n v="5.5063342770995796E-6"/>
    <n v="4.3950643161207727E-6"/>
    <n v="3.508067140633718E-6"/>
    <n v="2.8000807674314501E-6"/>
    <n v="2.2349778353224887E-6"/>
    <n v="1.7839220862778508E-6"/>
    <n v="1.4238968993850126E-6"/>
    <n v="9.6900143437849138E-9"/>
    <n v="3.4528607452247101E-9"/>
    <n v="1.174438611670253E-9"/>
    <n v="3.8209945942241837E-10"/>
    <n v="1.3349666243116272E-4"/>
    <n v="8.1047582786634997"/>
    <n v="15.543214335739645"/>
    <s v="R-All-HVAC-ER-All-All-E"/>
    <n v="0"/>
    <n v="1.3349666243116272E-4"/>
    <n v="1.5245653369315715E-5"/>
    <n v="3.0456686637423224E-5"/>
    <n v="4.5633178420264967E-5"/>
    <n v="6.0775207155260895E-5"/>
    <n v="7.5882851101713862E-5"/>
    <n v="8.9448854617264097E-5"/>
    <n v="1.0027701269178077E-4"/>
    <n v="1.0891986813202317E-4"/>
    <n v="1.1581845140416125E-4"/>
    <n v="1.2132478568126083E-4"/>
    <n v="1.2571984999738161E-4"/>
    <n v="1.2922791713801531E-4"/>
    <n v="1.3202799790544675E-4"/>
    <n v="1.3349666243116272E-4"/>
    <n v="1.3349666243116272E-4"/>
    <n v="1.3349666243116272E-4"/>
    <n v="1.3349666243116272E-4"/>
    <n v="1.3349666243116272E-4"/>
    <n v="1.3349666243116272E-4"/>
    <n v="1.3349666243116272E-4"/>
    <n v="1.4874356979846445E-5"/>
    <n v="1.4839736878638242E-5"/>
    <n v="1.4805195393372472E-5"/>
    <n v="1.4770732345526655E-5"/>
    <n v="1.4736347556983703E-5"/>
    <n v="1.3194707126080961E-5"/>
    <n v="1.0456861685047413E-5"/>
    <n v="8.2715590507731285E-6"/>
    <n v="6.5272868826688052E-6"/>
    <n v="5.1350378876303093E-6"/>
    <n v="4.0237679266515024E-6"/>
    <n v="3.1367707511644477E-6"/>
    <n v="2.4287843779621798E-6"/>
    <n v="1.8636814458532184E-6"/>
    <n v="1.4126256968085805E-6"/>
    <n v="1.0526005099157425E-6"/>
    <n v="0"/>
    <n v="0"/>
    <n v="0"/>
    <n v="0"/>
    <n v="1.2607073464177731E-4"/>
    <n v="1.2607073464177731E-4"/>
    <n v="1.4874356979846445E-5"/>
    <n v="2.9714093858484685E-5"/>
    <n v="4.4519289251857158E-5"/>
    <n v="5.9290021597383817E-5"/>
    <n v="7.4026369154367514E-5"/>
    <n v="8.7221076280448481E-5"/>
    <n v="9.7677937965495889E-5"/>
    <n v="1.0594949701626901E-4"/>
    <n v="1.1247678389893781E-4"/>
    <n v="1.1761182178656813E-4"/>
    <n v="1.2163558971321963E-4"/>
    <n v="1.2477236046438408E-4"/>
    <n v="1.2607073464177731E-4"/>
    <n v="1.2607073464177731E-4"/>
    <n v="1.2607073464177731E-4"/>
    <n v="1.2607073464177731E-4"/>
    <n v="1.2607073464177731E-4"/>
    <n v="1.2607073464177731E-4"/>
    <n v="1.2607073464177731E-4"/>
    <n v="1.2607073464177731E-4"/>
  </r>
  <r>
    <x v="77"/>
    <s v="Under $20"/>
    <n v="17.57188888449209"/>
    <s v="HVAC"/>
    <s v="Rural"/>
    <s v="SC-Retro"/>
    <s v="M_Input"/>
    <x v="4"/>
    <s v="Multifamily - Low Rise"/>
    <s v="ATTIC R0 - R49_Electric FAF"/>
    <n v="9.5718278014037946E-5"/>
    <n v="9.5500919243505334E-5"/>
    <n v="9.528405405514017E-5"/>
    <n v="9.5067681328107271E-5"/>
    <n v="9.4851799944116688E-5"/>
    <n v="8.5172767908676117E-5"/>
    <n v="6.7983484856251695E-5"/>
    <n v="5.4263285398400326E-5"/>
    <n v="4.3312050690756437E-5"/>
    <n v="3.4570957531700769E-5"/>
    <n v="2.7593962548481301E-5"/>
    <n v="2.2025041349484709E-5"/>
    <n v="1.7580021194643894E-5"/>
    <n v="1.4032080135520793E-5"/>
    <n v="1.1200172670421274E-5"/>
    <n v="8.939791295069869E-6"/>
    <n v="6.0837765653598217E-8"/>
    <n v="2.1678433632786399E-8"/>
    <n v="7.3735929067184119E-9"/>
    <n v="2.3989724415235229E-9"/>
    <n v="8.3814516432927013E-4"/>
    <n v="9.5552683964158582"/>
    <n v="17.57188888449209"/>
    <s v="R-All-HVAC-ER-All-All-E"/>
    <n v="0"/>
    <n v="8.3814516432927013E-4"/>
    <n v="9.5718278014037946E-5"/>
    <n v="1.9121919725754327E-4"/>
    <n v="2.8650325131268346E-4"/>
    <n v="3.8157093264079073E-4"/>
    <n v="4.7642273258490745E-4"/>
    <n v="5.6159550049358355E-4"/>
    <n v="6.2957898534983525E-4"/>
    <n v="6.8384227074823562E-4"/>
    <n v="7.27154321438992E-4"/>
    <n v="7.6172527897069278E-4"/>
    <n v="7.8931924151917404E-4"/>
    <n v="8.113442828686587E-4"/>
    <n v="8.2892430406330262E-4"/>
    <n v="8.3814516432927013E-4"/>
    <n v="8.3814516432927013E-4"/>
    <n v="8.3814516432927013E-4"/>
    <n v="8.3814516432927013E-4"/>
    <n v="8.3814516432927013E-4"/>
    <n v="8.3814516432927013E-4"/>
    <n v="8.3814516432927013E-4"/>
    <n v="9.3387131544162301E-5"/>
    <n v="9.3169772773629689E-5"/>
    <n v="9.2952907585264525E-5"/>
    <n v="9.2736534858231626E-5"/>
    <n v="9.2520653474241043E-5"/>
    <n v="8.2841621438800472E-5"/>
    <n v="6.565233838637605E-5"/>
    <n v="5.1932138928524674E-5"/>
    <n v="4.0980904220880785E-5"/>
    <n v="3.2239811061825117E-5"/>
    <n v="2.5262816078605652E-5"/>
    <n v="1.969389487960906E-5"/>
    <n v="1.5248874724768245E-5"/>
    <n v="1.1700933665645143E-5"/>
    <n v="8.869026200545625E-6"/>
    <n v="6.6086448251942196E-6"/>
    <n v="0"/>
    <n v="0"/>
    <n v="0"/>
    <n v="0"/>
    <n v="7.9152223493175711E-4"/>
    <n v="7.9152223493175711E-4"/>
    <n v="9.3387131544162301E-5"/>
    <n v="1.8655690431779198E-4"/>
    <n v="2.795098119030565E-4"/>
    <n v="3.722463467612881E-4"/>
    <n v="4.6476700023552914E-4"/>
    <n v="5.4760862167432963E-4"/>
    <n v="6.1326096006070565E-4"/>
    <n v="6.6519309898923035E-4"/>
    <n v="7.0617400321011116E-4"/>
    <n v="7.3841381427193627E-4"/>
    <n v="7.6367663035054197E-4"/>
    <n v="7.8337052523015107E-4"/>
    <n v="7.9152223493175711E-4"/>
    <n v="7.9152223493175711E-4"/>
    <n v="7.9152223493175711E-4"/>
    <n v="7.9152223493175711E-4"/>
    <n v="7.9152223493175711E-4"/>
    <n v="7.9152223493175711E-4"/>
    <n v="7.9152223493175711E-4"/>
    <n v="7.9152223493175711E-4"/>
  </r>
  <r>
    <x v="77"/>
    <s v="Under $85"/>
    <n v="78.32680096899773"/>
    <s v="HVAC"/>
    <s v="Rural"/>
    <s v="SC-Retro"/>
    <s v="M_Input"/>
    <x v="4"/>
    <s v="Multifamily - Low Rise"/>
    <s v="ATTIC R19 - R30_Electric FAF"/>
    <n v="1.7730531404341539E-5"/>
    <n v="1.7690268597833758E-5"/>
    <n v="1.7650097220824102E-5"/>
    <n v="1.7610017065692839E-5"/>
    <n v="1.757002792529171E-5"/>
    <n v="1.5777116633648555E-5"/>
    <n v="1.2593031740955136E-5"/>
    <n v="1.0051548208148728E-5"/>
    <n v="8.0229783787613016E-6"/>
    <n v="6.4038077252505705E-6"/>
    <n v="5.1114126756889455E-6"/>
    <n v="4.0798444709973466E-6"/>
    <n v="3.2564639100058757E-6"/>
    <n v="2.5992552590070662E-6"/>
    <n v="2.0746822590960945E-6"/>
    <n v="1.6559768269363237E-6"/>
    <n v="1.1269382785311867E-8"/>
    <n v="4.0156400250606448E-9"/>
    <n v="1.3658595130203555E-9"/>
    <n v="4.4437757443092085E-10"/>
    <n v="1.5525518705380032E-4"/>
    <n v="52.995264592909948"/>
    <n v="78.32680096899773"/>
    <s v="R-All-HVAC-ER-All-All-E"/>
    <n v="0"/>
    <n v="1.5525518705380032E-4"/>
    <n v="1.7730531404341539E-5"/>
    <n v="3.5420800002175301E-5"/>
    <n v="5.3070897222999406E-5"/>
    <n v="7.0680914288692248E-5"/>
    <n v="8.8250942213983962E-5"/>
    <n v="1.0402805884763251E-4"/>
    <n v="1.1662109058858765E-4"/>
    <n v="1.2667263879673638E-4"/>
    <n v="1.3469561717549769E-4"/>
    <n v="1.4109942490074827E-4"/>
    <n v="1.4621083757643721E-4"/>
    <n v="1.5029068204743456E-4"/>
    <n v="1.5354714595744044E-4"/>
    <n v="1.5525518705380032E-4"/>
    <n v="1.5525518705380032E-4"/>
    <n v="1.5525518705380032E-4"/>
    <n v="1.5525518705380032E-4"/>
    <n v="1.5525518705380032E-4"/>
    <n v="1.5525518705380032E-4"/>
    <n v="1.5525518705380032E-4"/>
    <n v="1.7298717684435416E-5"/>
    <n v="1.7258454877927635E-5"/>
    <n v="1.7218283500917979E-5"/>
    <n v="1.7178203345786716E-5"/>
    <n v="1.7138214205385587E-5"/>
    <n v="1.5345302913742432E-5"/>
    <n v="1.2161218021049013E-5"/>
    <n v="9.6197344882426065E-6"/>
    <n v="7.5911646588551795E-6"/>
    <n v="5.9719940053444484E-6"/>
    <n v="4.6795989557828234E-6"/>
    <n v="3.6480307510912245E-6"/>
    <n v="2.8246501900997536E-6"/>
    <n v="2.1674415391009441E-6"/>
    <n v="1.6428685391899724E-6"/>
    <n v="1.2241631070302016E-6"/>
    <n v="0"/>
    <n v="0"/>
    <n v="0"/>
    <n v="0"/>
    <n v="1.4661891265567789E-4"/>
    <n v="1.4661891265567789E-4"/>
    <n v="1.7298717684435416E-5"/>
    <n v="3.4557172562363055E-5"/>
    <n v="5.1775456063281038E-5"/>
    <n v="6.8953659409067756E-5"/>
    <n v="8.6091873614453347E-5"/>
    <n v="1.0143717652819577E-4"/>
    <n v="1.1359839454924479E-4"/>
    <n v="1.232181290374874E-4"/>
    <n v="1.3080929369634257E-4"/>
    <n v="1.3678128770168701E-4"/>
    <n v="1.4146088665746982E-4"/>
    <n v="1.4510891740856103E-4"/>
    <n v="1.4661891265567789E-4"/>
    <n v="1.4661891265567789E-4"/>
    <n v="1.4661891265567789E-4"/>
    <n v="1.4661891265567789E-4"/>
    <n v="1.4661891265567789E-4"/>
    <n v="1.4661891265567789E-4"/>
    <n v="1.4661891265567789E-4"/>
    <n v="1.4661891265567789E-4"/>
  </r>
  <r>
    <x v="77"/>
    <s v="Under $70"/>
    <n v="66.108160325990696"/>
    <s v="HVAC"/>
    <s v="Rural"/>
    <s v="SC-Retro"/>
    <s v="M_Input"/>
    <x v="4"/>
    <s v="Multifamily - Low Rise"/>
    <s v="ATTIC R19 - R38_Electric FAF"/>
    <n v="3.7008338216805664E-6"/>
    <n v="3.6924299023235122E-6"/>
    <n v="3.6840450667362148E-6"/>
    <n v="3.6756792715829091E-6"/>
    <n v="3.6673324736262398E-6"/>
    <n v="3.2931041667543294E-6"/>
    <n v="2.6285009017277357E-6"/>
    <n v="2.0980256440515279E-6"/>
    <n v="1.6746091280412133E-6"/>
    <n v="1.3366451166457144E-6"/>
    <n v="1.0668878712865011E-6"/>
    <n v="8.5157213064501278E-7"/>
    <n v="6.79710692386856E-7"/>
    <n v="5.4253375459231843E-7"/>
    <n v="4.3304140742354754E-7"/>
    <n v="3.4564643942620774E-7"/>
    <n v="2.3522201343121975E-9"/>
    <n v="8.3817095390607838E-10"/>
    <n v="2.8509123422054581E-10"/>
    <n v="9.2753427381631237E-11"/>
    <n v="3.2405889825691028E-5"/>
    <n v="44.258889461294565"/>
    <n v="66.108160325990696"/>
    <s v="R-All-HVAC-ER-All-All-E"/>
    <n v="0"/>
    <n v="3.2405889825691028E-5"/>
    <n v="3.7008338216805664E-6"/>
    <n v="7.3932637240040786E-6"/>
    <n v="1.1077308790740293E-5"/>
    <n v="1.4752988062323202E-5"/>
    <n v="1.842032053594944E-5"/>
    <n v="2.1713424702703771E-5"/>
    <n v="2.4341925604431506E-5"/>
    <n v="2.6439951248483034E-5"/>
    <n v="2.8114560376524249E-5"/>
    <n v="2.9451205493169962E-5"/>
    <n v="3.051809336445646E-5"/>
    <n v="3.1369665495101474E-5"/>
    <n v="3.204937618748833E-5"/>
    <n v="3.2405889825691028E-5"/>
    <n v="3.2405889825691028E-5"/>
    <n v="3.2405889825691028E-5"/>
    <n v="3.2405889825691028E-5"/>
    <n v="3.2405889825691028E-5"/>
    <n v="3.2405889825691028E-5"/>
    <n v="3.2405889825691028E-5"/>
    <n v="3.6107028051390675E-6"/>
    <n v="3.6022988857820133E-6"/>
    <n v="3.5939140501947159E-6"/>
    <n v="3.5855482550414102E-6"/>
    <n v="3.5772014570847409E-6"/>
    <n v="3.2029731502128305E-6"/>
    <n v="2.5383698851862368E-6"/>
    <n v="2.007894627510029E-6"/>
    <n v="1.5844781114997144E-6"/>
    <n v="1.2465141001042153E-6"/>
    <n v="9.7675685474500199E-7"/>
    <n v="7.6144111410351376E-7"/>
    <n v="5.8957967584535699E-7"/>
    <n v="4.5240273805081942E-7"/>
    <n v="3.4291039088204852E-7"/>
    <n v="2.5551542288470873E-7"/>
    <n v="0"/>
    <n v="0"/>
    <n v="0"/>
    <n v="0"/>
    <n v="3.060326949486105E-5"/>
    <n v="3.060326949486105E-5"/>
    <n v="3.6107028051390675E-6"/>
    <n v="7.2130016909210808E-6"/>
    <n v="1.0806915741115796E-5"/>
    <n v="1.4392463996157206E-5"/>
    <n v="1.7969665453241946E-5"/>
    <n v="2.1172638603454778E-5"/>
    <n v="2.3711008488641014E-5"/>
    <n v="2.5718903116151043E-5"/>
    <n v="2.7303381227650758E-5"/>
    <n v="2.8549895327754973E-5"/>
    <n v="2.9526652182499976E-5"/>
    <n v="3.0288093296603491E-5"/>
    <n v="3.060326949486105E-5"/>
    <n v="3.060326949486105E-5"/>
    <n v="3.060326949486105E-5"/>
    <n v="3.060326949486105E-5"/>
    <n v="3.060326949486105E-5"/>
    <n v="3.060326949486105E-5"/>
    <n v="3.060326949486105E-5"/>
    <n v="3.060326949486105E-5"/>
  </r>
  <r>
    <x v="77"/>
    <s v="Under $70"/>
    <n v="65.06539868768462"/>
    <s v="HVAC"/>
    <s v="Rural"/>
    <s v="SC-Retro"/>
    <s v="M_Input"/>
    <x v="4"/>
    <s v="Multifamily - Low Rise"/>
    <s v="ATTIC R19 - R49_Electric FAF"/>
    <n v="6.5476326821745429E-5"/>
    <n v="6.532764201261338E-5"/>
    <n v="6.5179294839594058E-5"/>
    <n v="6.5031284535977456E-5"/>
    <n v="6.4883610336794459E-5"/>
    <n v="5.8262644330931863E-5"/>
    <n v="4.6504272384385074E-5"/>
    <n v="3.7118935723501341E-5"/>
    <n v="2.9627716306514218E-5"/>
    <n v="2.3648349728505837E-5"/>
    <n v="1.8875718907797202E-5"/>
    <n v="1.5066284471287895E-5"/>
    <n v="1.2025657347334427E-5"/>
    <n v="9.5986794163548975E-6"/>
    <n v="7.6615060513409243E-6"/>
    <n v="6.1152865335536376E-6"/>
    <n v="4.161622534053058E-8"/>
    <n v="1.4829186598150763E-8"/>
    <n v="5.0439246194963123E-9"/>
    <n v="1.6410230822844324E-9"/>
    <n v="5.7333529021113779E-4"/>
    <n v="43.513310872704729"/>
    <n v="65.06539868768462"/>
    <s v="R-All-HVAC-ER-All-All-E"/>
    <n v="0"/>
    <n v="5.7333529021113779E-4"/>
    <n v="6.5476326821745429E-5"/>
    <n v="1.308039688343588E-4"/>
    <n v="1.9598326367395284E-4"/>
    <n v="2.6101454820993031E-4"/>
    <n v="3.2589815854672477E-4"/>
    <n v="3.8416080287765665E-4"/>
    <n v="4.3066507526204171E-4"/>
    <n v="4.6778401098554305E-4"/>
    <n v="4.9741172729205721E-4"/>
    <n v="5.2106007702056305E-4"/>
    <n v="5.3993579592836029E-4"/>
    <n v="5.5500208039964817E-4"/>
    <n v="5.6702773774698265E-4"/>
    <n v="5.7333529021113779E-4"/>
    <n v="5.7333529021113779E-4"/>
    <n v="5.7333529021113779E-4"/>
    <n v="5.7333529021113779E-4"/>
    <n v="5.7333529021113779E-4"/>
    <n v="5.7333529021113779E-4"/>
    <n v="5.7333529021113779E-4"/>
    <n v="6.388170026454231E-5"/>
    <n v="6.3733015455410261E-5"/>
    <n v="6.3584668282390939E-5"/>
    <n v="6.3436657978774337E-5"/>
    <n v="6.3288983779591341E-5"/>
    <n v="5.6668017773728744E-5"/>
    <n v="4.4909645827181955E-5"/>
    <n v="3.5524309166298222E-5"/>
    <n v="2.8033089749311103E-5"/>
    <n v="2.2053723171302722E-5"/>
    <n v="1.7281092350594087E-5"/>
    <n v="1.3471657914084778E-5"/>
    <n v="1.0431030790131309E-5"/>
    <n v="8.0040528591517802E-6"/>
    <n v="6.066879494137807E-6"/>
    <n v="4.5206599763505211E-6"/>
    <n v="0"/>
    <n v="0"/>
    <n v="0"/>
    <n v="0"/>
    <n v="5.4144275906707541E-4"/>
    <n v="5.4144275906707541E-4"/>
    <n v="6.388170026454231E-5"/>
    <n v="1.2761471571995256E-4"/>
    <n v="1.9119938400234351E-4"/>
    <n v="2.5463604198111783E-4"/>
    <n v="3.1792502576070915E-4"/>
    <n v="3.7459304353443788E-4"/>
    <n v="4.1950268936161985E-4"/>
    <n v="4.550269985279181E-4"/>
    <n v="4.8306008827722922E-4"/>
    <n v="5.0511381144853192E-4"/>
    <n v="5.2239490379912595E-4"/>
    <n v="5.3586656171321074E-4"/>
    <n v="5.4144275906707541E-4"/>
    <n v="5.4144275906707541E-4"/>
    <n v="5.4144275906707541E-4"/>
    <n v="5.4144275906707541E-4"/>
    <n v="5.4144275906707541E-4"/>
    <n v="5.4144275906707541E-4"/>
    <n v="5.4144275906707541E-4"/>
    <n v="5.4144275906707541E-4"/>
  </r>
  <r>
    <x v="77"/>
    <s v="Under $15"/>
    <n v="13.456413718956586"/>
    <s v="HVAC"/>
    <s v="Rural"/>
    <s v="SC-Retro"/>
    <s v="M_Input"/>
    <x v="4"/>
    <s v="Multifamily - Low Rise"/>
    <s v="WINDOW CL22 Prime Window Replacement of Single Pane Base_Electric FAF"/>
    <n v="5.6004110972917242E-4"/>
    <n v="5.5876935840242393E-4"/>
    <n v="5.5750049499123859E-4"/>
    <n v="5.5623451293768729E-4"/>
    <n v="5.5497140569873114E-4"/>
    <n v="4.9834005007157092E-4"/>
    <n v="3.9776672848802996E-4"/>
    <n v="3.174907781731511E-4"/>
    <n v="2.5341585156745056E-4"/>
    <n v="2.022723122705394E-4"/>
    <n v="1.6145039096096425E-4"/>
    <n v="1.2886701323008861E-4"/>
    <n v="1.0285950377697771E-4"/>
    <n v="8.2100742867033367E-5"/>
    <n v="6.5531445630281326E-5"/>
    <n v="5.2306108525101717E-5"/>
    <n v="3.5595761328977912E-7"/>
    <n v="1.2683903514347964E-7"/>
    <n v="4.3142388683215804E-8"/>
    <n v="1.4036223971387125E-8"/>
    <n v="4.9039301341825539E-3"/>
    <n v="6.6126877983406986"/>
    <n v="13.456413718956586"/>
    <s v="R-All-HVAC-ER-All-All-E"/>
    <n v="0"/>
    <n v="4.9039301341825539E-3"/>
    <n v="5.6004110972917242E-4"/>
    <n v="1.1188104681315965E-3"/>
    <n v="1.676310963122835E-3"/>
    <n v="2.2325454760605224E-3"/>
    <n v="2.7875168817592536E-3"/>
    <n v="3.2858569318308245E-3"/>
    <n v="3.6836236603188543E-3"/>
    <n v="4.0011144384920058E-3"/>
    <n v="4.2545302900594568E-3"/>
    <n v="4.4568026023299959E-3"/>
    <n v="4.6182529932909605E-3"/>
    <n v="4.747120006521049E-3"/>
    <n v="4.8499795102980268E-3"/>
    <n v="4.9039301341825539E-3"/>
    <n v="4.9039301341825539E-3"/>
    <n v="4.9039301341825539E-3"/>
    <n v="4.9039301341825539E-3"/>
    <n v="4.9039301341825539E-3"/>
    <n v="4.9039301341825539E-3"/>
    <n v="4.9039301341825539E-3"/>
    <n v="5.4640173088724489E-4"/>
    <n v="5.451299795604964E-4"/>
    <n v="5.4386111614931106E-4"/>
    <n v="5.4259513409575977E-4"/>
    <n v="5.4133202685680362E-4"/>
    <n v="4.8470067122964345E-4"/>
    <n v="3.8412734964610249E-4"/>
    <n v="3.0385139933122363E-4"/>
    <n v="2.3977647272552309E-4"/>
    <n v="1.8863293342861193E-4"/>
    <n v="1.4781101211903678E-4"/>
    <n v="1.1522763438816113E-4"/>
    <n v="8.9220124935050223E-5"/>
    <n v="6.8461364025105883E-5"/>
    <n v="5.1892066788353843E-5"/>
    <n v="3.8666729683174233E-5"/>
    <n v="0"/>
    <n v="0"/>
    <n v="0"/>
    <n v="0"/>
    <n v="4.6311425573440038E-3"/>
    <n v="4.6311425573440038E-3"/>
    <n v="5.4640173088724489E-4"/>
    <n v="1.0915317104477412E-3"/>
    <n v="1.6353928265970524E-3"/>
    <n v="2.1779879606928119E-3"/>
    <n v="2.7193199875496154E-3"/>
    <n v="3.2040206587792587E-3"/>
    <n v="3.5881480084253613E-3"/>
    <n v="3.8919994077565847E-3"/>
    <n v="4.1317758804821081E-3"/>
    <n v="4.3204088139107196E-3"/>
    <n v="4.4682198260297566E-3"/>
    <n v="4.5834474604179174E-3"/>
    <n v="4.6311425573440038E-3"/>
    <n v="4.6311425573440038E-3"/>
    <n v="4.6311425573440038E-3"/>
    <n v="4.6311425573440038E-3"/>
    <n v="4.6311425573440038E-3"/>
    <n v="4.6311425573440038E-3"/>
    <n v="4.6311425573440038E-3"/>
    <n v="4.6311425573440038E-3"/>
  </r>
  <r>
    <x v="77"/>
    <s v="Under $35"/>
    <n v="32.37850332873105"/>
    <s v="HVAC"/>
    <s v="Rural"/>
    <s v="SC-Retro"/>
    <s v="M_Input"/>
    <x v="4"/>
    <s v="Multifamily - Low Rise"/>
    <s v="WINDOW CL22 Prime Window Replacement of Double Pane Base_Electric FAF"/>
    <n v="1.6945874818614091E-3"/>
    <n v="1.6907393824256531E-3"/>
    <n v="1.6869000213226334E-3"/>
    <n v="1.6830693787091883E-3"/>
    <n v="1.6792474347872167E-3"/>
    <n v="1.507890752823217E-3"/>
    <n v="1.2035732861159819E-3"/>
    <n v="9.6067215236902081E-4"/>
    <n v="7.6679251274807162E-4"/>
    <n v="6.1204101332235333E-4"/>
    <n v="4.8852094375069239E-4"/>
    <n v="3.8992928135254268E-4"/>
    <n v="3.1123505839639843E-4"/>
    <n v="2.4842264022595915E-4"/>
    <n v="1.9828681413594406E-4"/>
    <n v="1.5826923272540714E-4"/>
    <n v="1.0770661386729685E-6"/>
    <n v="3.8379297060792836E-7"/>
    <n v="1.3054140228300568E-7"/>
    <n v="4.2471184742166552E-8"/>
    <n v="1.48384439516009E-2"/>
    <n v="20.142054765986305"/>
    <n v="32.37850332873105"/>
    <s v="R-All-HVAC-ER-All-All-E"/>
    <n v="0"/>
    <n v="1.48384439516009E-2"/>
    <n v="1.6945874818614091E-3"/>
    <n v="3.3853268642870622E-3"/>
    <n v="5.0722268856096958E-3"/>
    <n v="6.7552962643188837E-3"/>
    <n v="8.4345436991061003E-3"/>
    <n v="9.9424344519293169E-3"/>
    <n v="1.1146007738045298E-2"/>
    <n v="1.2106679890414319E-2"/>
    <n v="1.2873472403162391E-2"/>
    <n v="1.3485513416484744E-2"/>
    <n v="1.3974034360235437E-2"/>
    <n v="1.4363963641587979E-2"/>
    <n v="1.4675198699984378E-2"/>
    <n v="1.48384439516009E-2"/>
    <n v="1.48384439516009E-2"/>
    <n v="1.48384439516009E-2"/>
    <n v="1.48384439516009E-2"/>
    <n v="1.48384439516009E-2"/>
    <n v="1.48384439516009E-2"/>
    <n v="1.48384439516009E-2"/>
    <n v="1.653317081806183E-3"/>
    <n v="1.649468982370427E-3"/>
    <n v="1.6456296212674073E-3"/>
    <n v="1.6417989786539622E-3"/>
    <n v="1.6379770347319906E-3"/>
    <n v="1.4666203527679909E-3"/>
    <n v="1.1623028860607558E-3"/>
    <n v="9.1940175231379484E-4"/>
    <n v="7.2552211269284565E-4"/>
    <n v="5.7077061326712736E-4"/>
    <n v="4.4725054369546636E-4"/>
    <n v="3.4865888129731665E-4"/>
    <n v="2.6996465834117241E-4"/>
    <n v="2.0715224017073315E-4"/>
    <n v="1.5701641408071807E-4"/>
    <n v="1.1699883267018114E-4"/>
    <n v="0"/>
    <n v="0"/>
    <n v="0"/>
    <n v="0"/>
    <n v="1.401303595049638E-2"/>
    <n v="1.401303595049638E-2"/>
    <n v="1.653317081806183E-3"/>
    <n v="3.30278606417661E-3"/>
    <n v="4.9484156854440169E-3"/>
    <n v="6.5902146640979794E-3"/>
    <n v="8.2281916988299706E-3"/>
    <n v="9.6948120515979608E-3"/>
    <n v="1.0857114937658717E-2"/>
    <n v="1.1776516689972512E-2"/>
    <n v="1.2502038802665358E-2"/>
    <n v="1.3072809415932486E-2"/>
    <n v="1.3520059959627953E-2"/>
    <n v="1.3868718840925269E-2"/>
    <n v="1.401303595049638E-2"/>
    <n v="1.401303595049638E-2"/>
    <n v="1.401303595049638E-2"/>
    <n v="1.401303595049638E-2"/>
    <n v="1.401303595049638E-2"/>
    <n v="1.401303595049638E-2"/>
    <n v="1.401303595049638E-2"/>
    <n v="1.401303595049638E-2"/>
  </r>
  <r>
    <x v="77"/>
    <s v="Under $15"/>
    <n v="13.462427683262899"/>
    <s v="HVAC"/>
    <s v="Rural"/>
    <s v="SC-Retro"/>
    <s v="M_Input"/>
    <x v="4"/>
    <s v="Multifamily - Low Rise"/>
    <s v="WINDOW CL30 Prime Window Replacement of Single Pane Base_Electric FAF"/>
    <n v="2.0036013737644511E-3"/>
    <n v="1.99905156007918E-3"/>
    <n v="1.9945120781918596E-3"/>
    <n v="1.9899829046408622E-3"/>
    <n v="1.9854640160178322E-3"/>
    <n v="1.7828598500708142E-3"/>
    <n v="1.423049040135302E-3"/>
    <n v="1.1358540440234656E-3"/>
    <n v="9.0661978114386953E-4"/>
    <n v="7.2364881023778563E-4"/>
    <n v="5.7760442850459119E-4"/>
    <n v="4.6103423526460048E-4"/>
    <n v="3.6798984840942127E-4"/>
    <n v="2.9372336840597003E-4"/>
    <n v="2.3444510091963835E-4"/>
    <n v="1.8713017504705371E-4"/>
    <n v="1.2734728765433096E-6"/>
    <n v="4.5377894701931634E-7"/>
    <n v="1.5434607876370406E-7"/>
    <n v="5.0215952263105522E-8"/>
    <n v="1.7544285558687873E-2"/>
    <n v="6.6169878059882903"/>
    <n v="13.462427683262899"/>
    <s v="R-All-HVAC-ER-All-All-E"/>
    <n v="0"/>
    <n v="1.7544285558687873E-2"/>
    <n v="2.0036013737644511E-3"/>
    <n v="4.0026529338436315E-3"/>
    <n v="5.9971650120354911E-3"/>
    <n v="7.9871479166763529E-3"/>
    <n v="9.9726119326941851E-3"/>
    <n v="1.1755471782764999E-2"/>
    <n v="1.3178520822900301E-2"/>
    <n v="1.4314374866923767E-2"/>
    <n v="1.5220994648067636E-2"/>
    <n v="1.5944643458305423E-2"/>
    <n v="1.6522247886810015E-2"/>
    <n v="1.6983282122074617E-2"/>
    <n v="1.7351271970484038E-2"/>
    <n v="1.7544285558687873E-2"/>
    <n v="1.7544285558687873E-2"/>
    <n v="1.7544285558687873E-2"/>
    <n v="1.7544285558687873E-2"/>
    <n v="1.7544285558687873E-2"/>
    <n v="1.7544285558687873E-2"/>
    <n v="1.7544285558687873E-2"/>
    <n v="1.954805173431595E-3"/>
    <n v="1.950255359746324E-3"/>
    <n v="1.9457158778590036E-3"/>
    <n v="1.9411867043080061E-3"/>
    <n v="1.9366678156849761E-3"/>
    <n v="1.7340636497379582E-3"/>
    <n v="1.374252839802446E-3"/>
    <n v="1.0870578436906096E-3"/>
    <n v="8.578235808110135E-4"/>
    <n v="6.748526099049296E-4"/>
    <n v="5.2880822817173516E-4"/>
    <n v="4.122380349317445E-4"/>
    <n v="3.1919364807656529E-4"/>
    <n v="2.4492716807311406E-4"/>
    <n v="1.8564890058678235E-4"/>
    <n v="1.3833397471419773E-4"/>
    <n v="0"/>
    <n v="0"/>
    <n v="0"/>
    <n v="0"/>
    <n v="1.6568361552030755E-2"/>
    <n v="1.6568361552030755E-2"/>
    <n v="1.954805173431595E-3"/>
    <n v="3.905060533177919E-3"/>
    <n v="5.8507764110369226E-3"/>
    <n v="7.7919631153449288E-3"/>
    <n v="9.7286309310299045E-3"/>
    <n v="1.1462694580767863E-2"/>
    <n v="1.2836947420570309E-2"/>
    <n v="1.3924005264260918E-2"/>
    <n v="1.4781828845071931E-2"/>
    <n v="1.5456681454976862E-2"/>
    <n v="1.5985489683148595E-2"/>
    <n v="1.6397727718080339E-2"/>
    <n v="1.6568361552030755E-2"/>
    <n v="1.6568361552030755E-2"/>
    <n v="1.6568361552030755E-2"/>
    <n v="1.6568361552030755E-2"/>
    <n v="1.6568361552030755E-2"/>
    <n v="1.6568361552030755E-2"/>
    <n v="1.6568361552030755E-2"/>
    <n v="1.6568361552030755E-2"/>
  </r>
  <r>
    <x v="77"/>
    <s v="Under $40"/>
    <n v="36.7946648555194"/>
    <s v="HVAC"/>
    <s v="Rural"/>
    <s v="SC-Retro"/>
    <s v="M_Input"/>
    <x v="4"/>
    <s v="Multifamily - Low Rise"/>
    <s v="WINDOW CL30 Prime Window Replacement of Double Pane Base_Electric FAF"/>
    <n v="5.4985154496091006E-3"/>
    <n v="5.4860293227932139E-3"/>
    <n v="5.4735715496964871E-3"/>
    <n v="5.4611420659327918E-3"/>
    <n v="5.4487408072622047E-3"/>
    <n v="4.8927309386316148E-3"/>
    <n v="3.9052963504582045E-3"/>
    <n v="3.1171425071593309E-3"/>
    <n v="2.488051235548237E-3"/>
    <n v="1.9859210595907133E-3"/>
    <n v="1.5851291157422138E-3"/>
    <n v="1.2652236610510251E-3"/>
    <n v="1.0098804549014998E-3"/>
    <n v="8.0606976030219118E-4"/>
    <n v="6.4339145818700482E-4"/>
    <n v="5.1354434672355373E-4"/>
    <n v="3.4948120808958531E-6"/>
    <n v="1.2453128569208057E-6"/>
    <n v="4.2357442442469717E-7"/>
    <n v="1.3780844480893201E-7"/>
    <n v="4.8147064810377851E-2"/>
    <n v="23.29962727074043"/>
    <n v="36.7946648555194"/>
    <s v="R-All-HVAC-ER-All-All-E"/>
    <n v="0"/>
    <n v="4.8147064810377851E-2"/>
    <n v="5.4985154496091006E-3"/>
    <n v="1.0984544772402315E-2"/>
    <n v="1.6458116322098801E-2"/>
    <n v="2.1919258388031593E-2"/>
    <n v="2.7367999195293799E-2"/>
    <n v="3.2260730133925414E-2"/>
    <n v="3.616602648438362E-2"/>
    <n v="3.9283168991542952E-2"/>
    <n v="4.1771220227091191E-2"/>
    <n v="4.3757141286681907E-2"/>
    <n v="4.5342270402424119E-2"/>
    <n v="4.6607494063475141E-2"/>
    <n v="4.7617374518376644E-2"/>
    <n v="4.8147064810377851E-2"/>
    <n v="4.8147064810377851E-2"/>
    <n v="4.8147064810377851E-2"/>
    <n v="4.8147064810377851E-2"/>
    <n v="4.8147064810377851E-2"/>
    <n v="4.8147064810377851E-2"/>
    <n v="4.8147064810377851E-2"/>
    <n v="5.3646032528389797E-3"/>
    <n v="5.352117126023093E-3"/>
    <n v="5.3396593529263662E-3"/>
    <n v="5.3272298691626708E-3"/>
    <n v="5.3148286104920837E-3"/>
    <n v="4.7588187418614938E-3"/>
    <n v="3.771384153688084E-3"/>
    <n v="2.9832303103892099E-3"/>
    <n v="2.354139038778116E-3"/>
    <n v="1.8520088628205926E-3"/>
    <n v="1.451216918972093E-3"/>
    <n v="1.1313114642809044E-3"/>
    <n v="8.7596825813137909E-4"/>
    <n v="6.7215756353207045E-4"/>
    <n v="5.0947926141688409E-4"/>
    <n v="3.79632149953433E-4"/>
    <n v="0"/>
    <n v="0"/>
    <n v="0"/>
    <n v="0"/>
    <n v="4.5468820874975439E-2"/>
    <n v="4.5468820874975439E-2"/>
    <n v="5.3646032528389797E-3"/>
    <n v="1.0716720378862073E-2"/>
    <n v="1.6056379731788438E-2"/>
    <n v="2.138360960095111E-2"/>
    <n v="2.6698438211443194E-2"/>
    <n v="3.1457256953304688E-2"/>
    <n v="3.5228641106992774E-2"/>
    <n v="3.8211871417381985E-2"/>
    <n v="4.0566010456160102E-2"/>
    <n v="4.2418019318980697E-2"/>
    <n v="4.3869236237952788E-2"/>
    <n v="4.500054770223369E-2"/>
    <n v="4.5468820874975439E-2"/>
    <n v="4.5468820874975439E-2"/>
    <n v="4.5468820874975439E-2"/>
    <n v="4.5468820874975439E-2"/>
    <n v="4.5468820874975439E-2"/>
    <n v="4.5468820874975439E-2"/>
    <n v="4.5468820874975439E-2"/>
    <n v="4.5468820874975439E-2"/>
  </r>
  <r>
    <x v="77"/>
    <s v="Under $30"/>
    <n v="29.820430006450358"/>
    <s v="HVAC"/>
    <s v="Rural"/>
    <s v="SC-Retro"/>
    <s v="M_Input"/>
    <x v="4"/>
    <s v="Multifamily - Low Rise"/>
    <s v="WALL R0 - R11_Heat Pump"/>
    <n v="2.6219231473973541E-5"/>
    <n v="2.6159692376157169E-5"/>
    <n v="2.6100288480784543E-5"/>
    <n v="2.6041019480835568E-5"/>
    <n v="2.5981885069987305E-5"/>
    <n v="2.3330596448351177E-5"/>
    <n v="1.862209353151989E-5"/>
    <n v="1.4863844919883421E-5"/>
    <n v="1.1864073468882E-5"/>
    <n v="9.4697058556322566E-6"/>
    <n v="7.5585615031298567E-6"/>
    <n v="6.0331179096356664E-6"/>
    <n v="4.8155342384254856E-6"/>
    <n v="3.8436792300067123E-6"/>
    <n v="3.0679607478017935E-6"/>
    <n v="2.4487951743142994E-6"/>
    <n v="1.6664732098472462E-8"/>
    <n v="5.9381748314343872E-9"/>
    <n v="2.0197807903287388E-9"/>
    <n v="6.5712855526677977E-10"/>
    <n v="2.2958543058116676E-4"/>
    <n v="18.313022485671873"/>
    <n v="29.820430006450358"/>
    <s v="R-All-HVAC-ER-All-All-E"/>
    <n v="0"/>
    <n v="2.2958543058116676E-4"/>
    <n v="2.6219231473973541E-5"/>
    <n v="5.2378923850130706E-5"/>
    <n v="7.8479212330915252E-5"/>
    <n v="1.0452023181175082E-4"/>
    <n v="1.3050211688173813E-4"/>
    <n v="1.5383271333008929E-4"/>
    <n v="1.7245480686160918E-4"/>
    <n v="1.8731865178149261E-4"/>
    <n v="1.9918272525037463E-4"/>
    <n v="2.0865243110600688E-4"/>
    <n v="2.1621099260913675E-4"/>
    <n v="2.2224411051877241E-4"/>
    <n v="2.270596447571979E-4"/>
    <n v="2.2958543058116676E-4"/>
    <n v="2.2958543058116676E-4"/>
    <n v="2.2958543058116676E-4"/>
    <n v="2.2958543058116676E-4"/>
    <n v="2.2958543058116676E-4"/>
    <n v="2.2958543058116676E-4"/>
    <n v="2.2958543058116676E-4"/>
    <n v="2.5580681866087345E-5"/>
    <n v="2.5521142768270972E-5"/>
    <n v="2.5461738872898346E-5"/>
    <n v="2.5402469872949372E-5"/>
    <n v="2.5343335462101109E-5"/>
    <n v="2.2692046840464981E-5"/>
    <n v="1.7983543923633693E-5"/>
    <n v="1.4225295311997224E-5"/>
    <n v="1.1225523860995803E-5"/>
    <n v="8.8311562477460586E-6"/>
    <n v="6.9200118952436595E-6"/>
    <n v="5.3945683017494692E-6"/>
    <n v="4.1769846305392884E-6"/>
    <n v="3.2051296221205151E-6"/>
    <n v="2.4294111399155963E-6"/>
    <n v="1.8102455664281023E-6"/>
    <n v="0"/>
    <n v="0"/>
    <n v="0"/>
    <n v="0"/>
    <n v="2.168144384234428E-4"/>
    <n v="2.168144384234428E-4"/>
    <n v="2.5580681866087345E-5"/>
    <n v="5.1101824634358314E-5"/>
    <n v="7.6563563507256663E-5"/>
    <n v="1.0196603338020604E-4"/>
    <n v="1.2730936884230716E-4"/>
    <n v="1.5000141568277214E-4"/>
    <n v="1.6798495960640582E-4"/>
    <n v="1.8221025491840304E-4"/>
    <n v="1.9343577877939885E-4"/>
    <n v="2.0226693502714489E-4"/>
    <n v="2.0918694692238855E-4"/>
    <n v="2.1458151522413802E-4"/>
    <n v="2.168144384234428E-4"/>
    <n v="2.168144384234428E-4"/>
    <n v="2.168144384234428E-4"/>
    <n v="2.168144384234428E-4"/>
    <n v="2.168144384234428E-4"/>
    <n v="2.168144384234428E-4"/>
    <n v="2.168144384234428E-4"/>
    <n v="2.168144384234428E-4"/>
  </r>
  <r>
    <x v="77"/>
    <s v="Under $85"/>
    <n v="72.347701314327864"/>
    <s v="HVAC"/>
    <s v="Rural"/>
    <s v="SC-Retro"/>
    <s v="M_Input"/>
    <x v="4"/>
    <s v="Multifamily - Low Rise"/>
    <s v="FLOOR R0 - R19_Heat Pump"/>
    <n v="2.42859375257575E-6"/>
    <n v="2.4230788586272227E-6"/>
    <n v="2.4175764879980982E-6"/>
    <n v="2.4120866122502007E-6"/>
    <n v="2.4066092030099293E-6"/>
    <n v="2.1610298087713059E-6"/>
    <n v="1.7248980030335165E-6"/>
    <n v="1.3767848591411427E-6"/>
    <n v="1.0989267452491009E-6"/>
    <n v="8.7714502625858688E-7"/>
    <n v="7.0012255176824887E-7"/>
    <n v="5.5882616080636507E-7"/>
    <n v="4.4604573472581553E-7"/>
    <n v="3.5602627690157783E-7"/>
    <n v="2.8417424487270384E-7"/>
    <n v="2.2682314954886282E-7"/>
    <n v="1.5435946054663384E-9"/>
    <n v="5.5003192262288455E-10"/>
    <n v="1.8708507966124206E-10"/>
    <n v="6.0867470716836004E-11"/>
    <n v="2.1265678322619998E-5"/>
    <n v="48.720185305558672"/>
    <n v="72.347701314327864"/>
    <s v="R-All-HVAC-ER-All-All-E"/>
    <n v="0"/>
    <n v="2.1265678322619998E-5"/>
    <n v="2.42859375257575E-6"/>
    <n v="4.8516726112029723E-6"/>
    <n v="7.2692490992010705E-6"/>
    <n v="9.6813357114512708E-6"/>
    <n v="1.20879449144612E-5"/>
    <n v="1.4248974723232506E-5"/>
    <n v="1.5973872726266022E-5"/>
    <n v="1.7350657585407166E-5"/>
    <n v="1.8449584330656265E-5"/>
    <n v="1.9326729356914851E-5"/>
    <n v="2.0026851908683101E-5"/>
    <n v="2.0585678069489467E-5"/>
    <n v="2.1031723804215283E-5"/>
    <n v="2.1265678322619998E-5"/>
    <n v="2.1265678322619998E-5"/>
    <n v="2.1265678322619998E-5"/>
    <n v="2.1265678322619998E-5"/>
    <n v="2.1265678322619998E-5"/>
    <n v="2.1265678322619998E-5"/>
    <n v="2.1265678322619998E-5"/>
    <n v="2.3694471833881104E-6"/>
    <n v="2.3639322894395831E-6"/>
    <n v="2.3584299188104585E-6"/>
    <n v="2.3529400430625611E-6"/>
    <n v="2.3474626338222897E-6"/>
    <n v="2.1018832395836663E-6"/>
    <n v="1.6657514338458769E-6"/>
    <n v="1.3176382899535031E-6"/>
    <n v="1.0397801760614612E-6"/>
    <n v="8.1799845707094733E-7"/>
    <n v="6.4097598258060932E-7"/>
    <n v="4.9967959161872552E-7"/>
    <n v="3.8689916553817593E-7"/>
    <n v="2.9687970771393823E-7"/>
    <n v="2.2502767568506427E-7"/>
    <n v="1.6767658036122325E-7"/>
    <n v="0"/>
    <n v="0"/>
    <n v="0"/>
    <n v="0"/>
    <n v="2.0082746938867205E-5"/>
    <n v="2.0082746938867205E-5"/>
    <n v="2.3694471833881104E-6"/>
    <n v="4.733379472827693E-6"/>
    <n v="7.0918093916381515E-6"/>
    <n v="9.4447494347007122E-6"/>
    <n v="1.1792212068523002E-5"/>
    <n v="1.3894095308106669E-5"/>
    <n v="1.5559846741952546E-5"/>
    <n v="1.6877485031906048E-5"/>
    <n v="1.791726520796751E-5"/>
    <n v="1.8735263665038458E-5"/>
    <n v="1.9376239647619066E-5"/>
    <n v="1.9875919239237791E-5"/>
    <n v="2.0082746938867205E-5"/>
    <n v="2.0082746938867205E-5"/>
    <n v="2.0082746938867205E-5"/>
    <n v="2.0082746938867205E-5"/>
    <n v="2.0082746938867205E-5"/>
    <n v="2.0082746938867205E-5"/>
    <n v="2.0082746938867205E-5"/>
    <n v="2.0082746938867205E-5"/>
  </r>
  <r>
    <x v="77"/>
    <s v="Under $60"/>
    <n v="56.047813835157889"/>
    <s v="HVAC"/>
    <s v="Rural"/>
    <s v="SC-Retro"/>
    <s v="M_Input"/>
    <x v="4"/>
    <s v="Multifamily - Low Rise"/>
    <s v="FLOOR R0 - R30_Heat Pump"/>
    <n v="3.5818686602657909E-5"/>
    <n v="3.5737348891161425E-5"/>
    <n v="3.5656195882788883E-5"/>
    <n v="3.5575227158113158E-5"/>
    <n v="3.5494442298659533E-5"/>
    <n v="3.1872456798213251E-5"/>
    <n v="2.5440064204513725E-5"/>
    <n v="2.0305835562888339E-5"/>
    <n v="1.6207779767863292E-5"/>
    <n v="1.2936779882314431E-5"/>
    <n v="1.0325922249714699E-5"/>
    <n v="8.2419791692457507E-6"/>
    <n v="6.57861050892164E-6"/>
    <n v="5.2509373464061749E-6"/>
    <n v="4.1912107394852828E-6"/>
    <n v="3.3453546107914211E-6"/>
    <n v="2.2766068370270843E-8"/>
    <n v="8.1122752774074692E-9"/>
    <n v="2.7592683335004604E-9"/>
    <n v="8.9771821886246268E-10"/>
    <n v="3.1364186226000073E-4"/>
    <n v="37.065702963232894"/>
    <n v="56.047813835157889"/>
    <s v="R-All-HVAC-ER-All-All-E"/>
    <n v="0"/>
    <n v="3.1364186226000073E-4"/>
    <n v="3.5818686602657909E-5"/>
    <n v="7.1556035493819327E-5"/>
    <n v="1.0721223137660821E-4"/>
    <n v="1.4278745853472138E-4"/>
    <n v="1.7828190083338092E-4"/>
    <n v="2.1015435763159417E-4"/>
    <n v="2.355944218361079E-4"/>
    <n v="2.5590025739899625E-4"/>
    <n v="2.7210803716685956E-4"/>
    <n v="2.8504481704917401E-4"/>
    <n v="2.953707392988887E-4"/>
    <n v="3.0361271846813447E-4"/>
    <n v="3.1019132897705613E-4"/>
    <n v="3.1364186226000073E-4"/>
    <n v="3.1364186226000073E-4"/>
    <n v="3.1364186226000073E-4"/>
    <n v="3.1364186226000073E-4"/>
    <n v="3.1364186226000073E-4"/>
    <n v="3.1364186226000073E-4"/>
    <n v="3.1364186226000073E-4"/>
    <n v="3.4946349505064884E-5"/>
    <n v="3.48650117935684E-5"/>
    <n v="3.4783858785195858E-5"/>
    <n v="3.4702890060520133E-5"/>
    <n v="3.4622105201066508E-5"/>
    <n v="3.1000119700620226E-5"/>
    <n v="2.45677271069207E-5"/>
    <n v="1.9433498465295314E-5"/>
    <n v="1.5335442670270267E-5"/>
    <n v="1.2064442784721405E-5"/>
    <n v="9.453585152121672E-6"/>
    <n v="7.3696420716527248E-6"/>
    <n v="5.7062734113286142E-6"/>
    <n v="4.378600248813149E-6"/>
    <n v="3.318873641892257E-6"/>
    <n v="2.4730175131983948E-6"/>
    <n v="0"/>
    <n v="0"/>
    <n v="0"/>
    <n v="0"/>
    <n v="2.9619512030814021E-4"/>
    <n v="2.9619512030814021E-4"/>
    <n v="3.4946349505064884E-5"/>
    <n v="6.9811361298633291E-5"/>
    <n v="1.0459522008382914E-4"/>
    <n v="1.3929811014434928E-4"/>
    <n v="1.739202153454158E-4"/>
    <n v="2.0492033504603604E-4"/>
    <n v="2.2948806215295674E-4"/>
    <n v="2.4892156061825205E-4"/>
    <n v="2.6425700328852234E-4"/>
    <n v="2.7632144607324377E-4"/>
    <n v="2.8577503122536544E-4"/>
    <n v="2.9314467329701814E-4"/>
    <n v="2.9619512030814021E-4"/>
    <n v="2.9619512030814021E-4"/>
    <n v="2.9619512030814021E-4"/>
    <n v="2.9619512030814021E-4"/>
    <n v="2.9619512030814021E-4"/>
    <n v="2.9619512030814021E-4"/>
    <n v="2.9619512030814021E-4"/>
    <n v="2.9619512030814021E-4"/>
  </r>
  <r>
    <x v="77"/>
    <s v="Under $60"/>
    <n v="58.475291077346419"/>
    <s v="HVAC"/>
    <s v="Rural"/>
    <s v="SC-Retro"/>
    <s v="M_Input"/>
    <x v="4"/>
    <s v="Multifamily - Low Rise"/>
    <s v="ATTIC R0 - R19_Heat Pump"/>
    <n v="4.7787674329028223E-6"/>
    <n v="4.7679157227025526E-6"/>
    <n v="4.757088654759085E-6"/>
    <n v="4.7462861731143405E-6"/>
    <n v="4.7355082219373164E-6"/>
    <n v="4.2522792709714082E-6"/>
    <n v="3.3940984955731402E-6"/>
    <n v="2.7091128930062482E-6"/>
    <n v="2.1623687929578906E-6"/>
    <n v="1.7259667579114732E-6"/>
    <n v="1.3776379214854178E-6"/>
    <n v="1.0996076454051887E-6"/>
    <n v="8.7768850942329573E-7"/>
    <n v="7.0055635097901578E-7"/>
    <n v="5.5917241211179941E-7"/>
    <n v="4.4632210675125788E-7"/>
    <n v="3.0373460453744367E-9"/>
    <n v="1.0823031378135691E-9"/>
    <n v="3.681291220151435E-10"/>
    <n v="1.1976951125575683E-10"/>
    <n v="4.1844681062422436E-5"/>
    <n v="38.801358543164838"/>
    <n v="58.475291077346419"/>
    <s v="R-All-HVAC-ER-All-All-E"/>
    <n v="0"/>
    <n v="4.1844681062422436E-5"/>
    <n v="4.7787674329028223E-6"/>
    <n v="9.5466831556053749E-6"/>
    <n v="1.430377181036446E-5"/>
    <n v="1.9050057983478799E-5"/>
    <n v="2.3785566205416117E-5"/>
    <n v="2.8037845476387526E-5"/>
    <n v="3.1431943971960668E-5"/>
    <n v="3.4141056864966915E-5"/>
    <n v="3.6303425657924809E-5"/>
    <n v="3.802939241583628E-5"/>
    <n v="3.9407030337321696E-5"/>
    <n v="4.0506637982726884E-5"/>
    <n v="4.1384326492150178E-5"/>
    <n v="4.1844681062422436E-5"/>
    <n v="4.1844681062422436E-5"/>
    <n v="4.1844681062422436E-5"/>
    <n v="4.1844681062422436E-5"/>
    <n v="4.1844681062422436E-5"/>
    <n v="4.1844681062422436E-5"/>
    <n v="4.1844681062422436E-5"/>
    <n v="4.662384156242388E-6"/>
    <n v="4.6515324460421183E-6"/>
    <n v="4.6407053780986507E-6"/>
    <n v="4.6299028964539062E-6"/>
    <n v="4.6191249452768821E-6"/>
    <n v="4.1358959943109739E-6"/>
    <n v="3.2777152189127059E-6"/>
    <n v="2.5927296163458139E-6"/>
    <n v="2.0459855162974563E-6"/>
    <n v="1.6095834812510391E-6"/>
    <n v="1.2612546448249837E-6"/>
    <n v="9.8322436874475462E-7"/>
    <n v="7.6130523276286164E-7"/>
    <n v="5.8417307431858169E-7"/>
    <n v="4.4278913545136527E-7"/>
    <n v="3.2993883009082374E-7"/>
    <n v="0"/>
    <n v="0"/>
    <n v="0"/>
    <n v="0"/>
    <n v="3.9517015529213753E-5"/>
    <n v="3.9517015529213753E-5"/>
    <n v="4.662384156242388E-6"/>
    <n v="9.3139166022845063E-6"/>
    <n v="1.3954621980383158E-5"/>
    <n v="1.8584524876837066E-5"/>
    <n v="2.3203649822113946E-5"/>
    <n v="2.7339545816424918E-5"/>
    <n v="3.0617261035337627E-5"/>
    <n v="3.3209990651683441E-5"/>
    <n v="3.5255976167980894E-5"/>
    <n v="3.6865559649231932E-5"/>
    <n v="3.8126814294056914E-5"/>
    <n v="3.9110038662801669E-5"/>
    <n v="3.9517015529213753E-5"/>
    <n v="3.9517015529213753E-5"/>
    <n v="3.9517015529213753E-5"/>
    <n v="3.9517015529213753E-5"/>
    <n v="3.9517015529213753E-5"/>
    <n v="3.9517015529213753E-5"/>
    <n v="3.9517015529213753E-5"/>
    <n v="3.9517015529213753E-5"/>
  </r>
  <r>
    <x v="77"/>
    <s v="Under $60"/>
    <n v="58.18536860902362"/>
    <s v="HVAC"/>
    <s v="Rural"/>
    <s v="SC-Retro"/>
    <s v="M_Input"/>
    <x v="4"/>
    <s v="Multifamily - Low Rise"/>
    <s v="ATTIC R0 - R38_Heat Pump"/>
    <n v="1.2152777680551658E-6"/>
    <n v="1.2125180936544066E-6"/>
    <n v="1.2097646859714284E-6"/>
    <n v="1.2070175307756572E-6"/>
    <n v="1.2042766138688337E-6"/>
    <n v="1.0813877289764457E-6"/>
    <n v="8.6314567556889139E-7"/>
    <n v="6.8894850319640095E-7"/>
    <n v="5.4990722133169912E-7"/>
    <n v="4.3892678577537291E-7"/>
    <n v="3.5034405041008033E-7"/>
    <n v="2.7963878632040326E-7"/>
    <n v="2.2320302206707087E-7"/>
    <n v="1.7815693493531069E-7"/>
    <n v="1.4220189839547478E-7"/>
    <n v="1.1350318703349593E-7"/>
    <n v="7.7242074963075364E-10"/>
    <n v="2.7523811529832284E-10"/>
    <n v="9.3618102165502296E-11"/>
    <n v="3.0458319297522109E-11"/>
    <n v="1.0641428217742505E-5"/>
    <n v="38.594062861398349"/>
    <n v="58.18536860902362"/>
    <s v="R-All-HVAC-ER-All-All-E"/>
    <n v="0"/>
    <n v="1.0641428217742505E-5"/>
    <n v="1.2152777680551658E-6"/>
    <n v="2.4277958617095722E-6"/>
    <n v="3.6375605476810008E-6"/>
    <n v="4.844578078456658E-6"/>
    <n v="6.0488546923254912E-6"/>
    <n v="7.1302424213019372E-6"/>
    <n v="7.9933880968708291E-6"/>
    <n v="8.6823366000672303E-6"/>
    <n v="9.2322438213989287E-6"/>
    <n v="9.6711706071743021E-6"/>
    <n v="1.0021514657584383E-5"/>
    <n v="1.0301153443904786E-5"/>
    <n v="1.0524356465971857E-5"/>
    <n v="1.0641428217742505E-5"/>
    <n v="1.0641428217742505E-5"/>
    <n v="1.0641428217742505E-5"/>
    <n v="1.0641428217742505E-5"/>
    <n v="1.0641428217742505E-5"/>
    <n v="1.0641428217742505E-5"/>
    <n v="1.0641428217742505E-5"/>
    <n v="1.1856805945821467E-6"/>
    <n v="1.1829209201813875E-6"/>
    <n v="1.1801675124984093E-6"/>
    <n v="1.1774203573026381E-6"/>
    <n v="1.1746794403958146E-6"/>
    <n v="1.0517905555034266E-6"/>
    <n v="8.3354850209587218E-7"/>
    <n v="6.5935132972338174E-7"/>
    <n v="5.2031004785867991E-7"/>
    <n v="4.0932961230235375E-7"/>
    <n v="3.2074687693706117E-7"/>
    <n v="2.500416128473841E-7"/>
    <n v="1.9360584859405171E-7"/>
    <n v="1.4855976146229153E-7"/>
    <n v="1.1260472492245562E-7"/>
    <n v="8.3906013560476756E-8"/>
    <n v="0"/>
    <n v="0"/>
    <n v="0"/>
    <n v="0"/>
    <n v="1.0049484748282122E-5"/>
    <n v="1.0049484748282122E-5"/>
    <n v="1.1856805945821467E-6"/>
    <n v="2.368601514763534E-6"/>
    <n v="3.5487690272619435E-6"/>
    <n v="4.7261893845645815E-6"/>
    <n v="5.9008688249603957E-6"/>
    <n v="6.9526593804638225E-6"/>
    <n v="7.7862078825596953E-6"/>
    <n v="8.4455592122830775E-6"/>
    <n v="8.9658692601417568E-6"/>
    <n v="9.375198872444111E-6"/>
    <n v="9.6959457493811729E-6"/>
    <n v="9.9459873622285564E-6"/>
    <n v="1.0049484748282122E-5"/>
    <n v="1.0049484748282122E-5"/>
    <n v="1.0049484748282122E-5"/>
    <n v="1.0049484748282122E-5"/>
    <n v="1.0049484748282122E-5"/>
    <n v="1.0049484748282122E-5"/>
    <n v="1.0049484748282122E-5"/>
    <n v="1.0049484748282122E-5"/>
  </r>
  <r>
    <x v="77"/>
    <s v="Under $65"/>
    <n v="63.699757573561321"/>
    <s v="HVAC"/>
    <s v="Rural"/>
    <s v="SC-Retro"/>
    <s v="M_Input"/>
    <x v="4"/>
    <s v="Multifamily - Low Rise"/>
    <s v="ATTIC R0 - R49_Heat Pump"/>
    <n v="7.61239673768864E-6"/>
    <n v="7.5951103715938819E-6"/>
    <n v="7.5778632596871357E-6"/>
    <n v="7.5606553128292901E-6"/>
    <n v="7.5434864420836568E-6"/>
    <n v="6.7737209028439538E-6"/>
    <n v="5.4066712134179522E-6"/>
    <n v="4.3155149185035422E-6"/>
    <n v="3.4445721362910911E-6"/>
    <n v="2.7494001124267558E-6"/>
    <n v="2.1945253805459704E-6"/>
    <n v="1.7516336105804728E-6"/>
    <n v="1.3981247758236677E-6"/>
    <n v="1.1159599113448141E-6"/>
    <n v="8.9074061576160221E-7"/>
    <n v="7.1097432488522787E-7"/>
    <n v="4.8383779817037266E-9"/>
    <n v="1.7240681810032197E-9"/>
    <n v="5.8641584191386382E-10"/>
    <n v="1.9078832555868107E-10"/>
    <n v="6.6657002685672196E-5"/>
    <n v="42.536872215024211"/>
    <n v="63.699757573561321"/>
    <s v="R-All-HVAC-ER-All-All-E"/>
    <n v="0"/>
    <n v="6.6657002685672196E-5"/>
    <n v="7.61239673768864E-6"/>
    <n v="1.5207507109282523E-5"/>
    <n v="2.2785370368969658E-5"/>
    <n v="3.0346025681798949E-5"/>
    <n v="3.7889512123882604E-5"/>
    <n v="4.4663233026726559E-5"/>
    <n v="5.0069904240144511E-5"/>
    <n v="5.4385419158648053E-5"/>
    <n v="5.7829991294939145E-5"/>
    <n v="6.05793914073659E-5"/>
    <n v="6.2773916787911866E-5"/>
    <n v="6.4525550398492336E-5"/>
    <n v="6.5923675174316005E-5"/>
    <n v="6.6657002685672196E-5"/>
    <n v="6.6657002685672196E-5"/>
    <n v="6.6657002685672196E-5"/>
    <n v="6.6657002685672196E-5"/>
    <n v="6.6657002685672196E-5"/>
    <n v="6.6657002685672196E-5"/>
    <n v="6.6657002685672196E-5"/>
    <n v="7.4270025564461269E-6"/>
    <n v="7.4097161903513688E-6"/>
    <n v="7.3924690784446226E-6"/>
    <n v="7.3752611315867771E-6"/>
    <n v="7.3580922608411437E-6"/>
    <n v="6.5883267216014408E-6"/>
    <n v="5.2212770321754392E-6"/>
    <n v="4.1301207372610291E-6"/>
    <n v="3.2591779550485784E-6"/>
    <n v="2.5640059311842432E-6"/>
    <n v="2.0091311993034578E-6"/>
    <n v="1.5662394293379599E-6"/>
    <n v="1.2127305945811549E-6"/>
    <n v="9.3056573010230127E-7"/>
    <n v="7.0534643451908946E-7"/>
    <n v="5.2558014364271501E-7"/>
    <n v="0"/>
    <n v="0"/>
    <n v="0"/>
    <n v="0"/>
    <n v="6.2949119060821935E-5"/>
    <n v="6.2949119060821935E-5"/>
    <n v="7.4270025564461269E-6"/>
    <n v="1.4836718746797497E-5"/>
    <n v="2.2229187825242118E-5"/>
    <n v="2.9604448956828897E-5"/>
    <n v="3.6962541217670042E-5"/>
    <n v="4.3550867939271481E-5"/>
    <n v="4.8772144971446922E-5"/>
    <n v="5.2902265708707955E-5"/>
    <n v="5.616144366375653E-5"/>
    <n v="5.8725449594940776E-5"/>
    <n v="6.0734580794244233E-5"/>
    <n v="6.2300820223582193E-5"/>
    <n v="6.2949119060821935E-5"/>
    <n v="6.2949119060821935E-5"/>
    <n v="6.2949119060821935E-5"/>
    <n v="6.2949119060821935E-5"/>
    <n v="6.2949119060821935E-5"/>
    <n v="6.2949119060821935E-5"/>
    <n v="6.2949119060821935E-5"/>
    <n v="6.2949119060821935E-5"/>
  </r>
  <r>
    <x v="77"/>
    <s v="Over $160"/>
    <n v="224.16281801306206"/>
    <s v="HVAC"/>
    <s v="Rural"/>
    <s v="SC-Retro"/>
    <s v="M_Input"/>
    <x v="4"/>
    <s v="Multifamily - Low Rise"/>
    <s v="ATTIC R19 - R30_Heat Pump"/>
    <n v="1.409628446684603E-6"/>
    <n v="1.4064274373012732E-6"/>
    <n v="1.4032336968270625E-6"/>
    <n v="1.4000472087556039E-6"/>
    <n v="1.3968679566180121E-6"/>
    <n v="1.2543263315845187E-6"/>
    <n v="1.0011823880081691E-6"/>
    <n v="7.9912710816770307E-7"/>
    <n v="6.378499488779113E-7"/>
    <n v="5.0912120628270929E-7"/>
    <n v="4.0637206782370432E-7"/>
    <n v="3.2435941671542549E-7"/>
    <n v="2.5889828445987996E-7"/>
    <n v="2.0664829889947602E-7"/>
    <n v="1.6494323060941218E-7"/>
    <n v="1.3165493966685974E-7"/>
    <n v="8.9594847376450176E-10"/>
    <n v="3.192549778617859E-10"/>
    <n v="1.0858977544558114E-10"/>
    <n v="3.5329300385951616E-11"/>
    <n v="1.2343235697537381E-5"/>
    <n v="157.26857860732773"/>
    <n v="224.16281801306206"/>
    <s v="R-All-HVAC-ER-All-All-E"/>
    <n v="0"/>
    <n v="1.2343235697537381E-5"/>
    <n v="1.409628446684603E-6"/>
    <n v="2.8160558839858762E-6"/>
    <n v="4.2192895808129385E-6"/>
    <n v="5.6193367895685421E-6"/>
    <n v="7.0162047461865547E-6"/>
    <n v="8.2705310777710734E-6"/>
    <n v="9.2717134657792421E-6"/>
    <n v="1.0070840573946945E-5"/>
    <n v="1.0708690522824857E-5"/>
    <n v="1.1217811729107566E-5"/>
    <n v="1.162418379693127E-5"/>
    <n v="1.1948543213646695E-5"/>
    <n v="1.2207441498106576E-5"/>
    <n v="1.2343235697537381E-5"/>
    <n v="1.2343235697537381E-5"/>
    <n v="1.2343235697537381E-5"/>
    <n v="1.2343235697537381E-5"/>
    <n v="1.2343235697537381E-5"/>
    <n v="1.2343235697537381E-5"/>
    <n v="1.2343235697537381E-5"/>
    <n v="1.3752980090137207E-6"/>
    <n v="1.3720969996303909E-6"/>
    <n v="1.3689032591561802E-6"/>
    <n v="1.3657167710847216E-6"/>
    <n v="1.3625375189471298E-6"/>
    <n v="1.2199958939136364E-6"/>
    <n v="9.6685195033728681E-7"/>
    <n v="7.6479667049682089E-7"/>
    <n v="6.0351951120702901E-7"/>
    <n v="4.7479076861182705E-7"/>
    <n v="3.7204163015282208E-7"/>
    <n v="2.9002897904454325E-7"/>
    <n v="2.2456784678899772E-7"/>
    <n v="1.7231786122859378E-7"/>
    <n v="1.3061279293852994E-7"/>
    <n v="9.7324501995977493E-8"/>
    <n v="0"/>
    <n v="0"/>
    <n v="0"/>
    <n v="0"/>
    <n v="1.1656626944119737E-5"/>
    <n v="1.1656626944119737E-5"/>
    <n v="1.3752980090137207E-6"/>
    <n v="2.7473950086441116E-6"/>
    <n v="4.1162982678002916E-6"/>
    <n v="5.482015038885013E-6"/>
    <n v="6.8445525578321424E-6"/>
    <n v="8.0645484517457796E-6"/>
    <n v="9.0314004020830668E-6"/>
    <n v="9.7961970725798879E-6"/>
    <n v="1.0399716583786917E-5"/>
    <n v="1.0874507352398744E-5"/>
    <n v="1.1246548982551566E-5"/>
    <n v="1.1536577961596109E-5"/>
    <n v="1.1656626944119737E-5"/>
    <n v="1.1656626944119737E-5"/>
    <n v="1.1656626944119737E-5"/>
    <n v="1.1656626944119737E-5"/>
    <n v="1.1656626944119737E-5"/>
    <n v="1.1656626944119737E-5"/>
    <n v="1.1656626944119737E-5"/>
    <n v="1.1656626944119737E-5"/>
  </r>
  <r>
    <x v="77"/>
    <s v="Over $160"/>
    <n v="194.17428864774777"/>
    <s v="HVAC"/>
    <s v="Rural"/>
    <s v="SC-Retro"/>
    <s v="M_Input"/>
    <x v="4"/>
    <s v="Multifamily - Low Rise"/>
    <s v="ATTIC R19 - R38_Heat Pump"/>
    <n v="2.909534086030419E-7"/>
    <n v="2.9029270642067548E-7"/>
    <n v="2.896335045725924E-7"/>
    <n v="2.8897579965180683E-7"/>
    <n v="2.8831958825906965E-7"/>
    <n v="2.5889838030256554E-7"/>
    <n v="2.066483753995114E-7"/>
    <n v="1.6494329167046636E-7"/>
    <n v="1.316549884047763E-7"/>
    <n v="1.0508481912978174E-7"/>
    <n v="8.3876952520686348E-8"/>
    <n v="6.6949186594389912E-8"/>
    <n v="5.343772575124268E-8"/>
    <n v="4.2653102729470827E-8"/>
    <n v="3.4044996243285766E-8"/>
    <n v="2.7174149007558532E-8"/>
    <n v="1.849276403208118E-10"/>
    <n v="6.589560833625724E-11"/>
    <n v="2.2413399346217823E-11"/>
    <n v="7.2921204130277433E-12"/>
    <n v="2.5476972374073985E-6"/>
    <n v="135.82666458141748"/>
    <n v="194.17428864774777"/>
    <s v="R-All-HVAC-ER-All-All-E"/>
    <n v="0"/>
    <n v="2.5476972374073985E-6"/>
    <n v="2.909534086030419E-7"/>
    <n v="5.8124611502371738E-7"/>
    <n v="8.7087961959630979E-7"/>
    <n v="1.1598554192481166E-6"/>
    <n v="1.4481750075071862E-6"/>
    <n v="1.7070733878097517E-6"/>
    <n v="1.9137217632092631E-6"/>
    <n v="2.0786650548797294E-6"/>
    <n v="2.2103200432845059E-6"/>
    <n v="2.3154048624142876E-6"/>
    <n v="2.399281814934974E-6"/>
    <n v="2.4662310015293637E-6"/>
    <n v="2.5196687272806063E-6"/>
    <n v="2.5476972374073985E-6"/>
    <n v="2.5476972374073985E-6"/>
    <n v="2.5476972374073985E-6"/>
    <n v="2.5476972374073985E-6"/>
    <n v="2.5476972374073985E-6"/>
    <n v="2.5476972374073985E-6"/>
    <n v="2.5476972374073985E-6"/>
    <n v="2.8386745777488559E-7"/>
    <n v="2.8320675559251917E-7"/>
    <n v="2.825475537444361E-7"/>
    <n v="2.8188984882365052E-7"/>
    <n v="2.8123363743091334E-7"/>
    <n v="2.5181242947440923E-7"/>
    <n v="1.9956242457135509E-7"/>
    <n v="1.5785734084231005E-7"/>
    <n v="1.2456903757661999E-7"/>
    <n v="9.7998868301625429E-8"/>
    <n v="7.6791001692530041E-8"/>
    <n v="5.9863235766233604E-8"/>
    <n v="4.6351774923086366E-8"/>
    <n v="3.5567151901314513E-8"/>
    <n v="2.6959045415129452E-8"/>
    <n v="2.0088198179402218E-8"/>
    <n v="0"/>
    <n v="0"/>
    <n v="0"/>
    <n v="0"/>
    <n v="2.4059782208442722E-6"/>
    <n v="2.4059782208442722E-6"/>
    <n v="2.8386745777488559E-7"/>
    <n v="5.6707421336740477E-7"/>
    <n v="8.4962176711184092E-7"/>
    <n v="1.1315116159354915E-6"/>
    <n v="1.4127452533664048E-6"/>
    <n v="1.6645576828408142E-6"/>
    <n v="1.8641201074121693E-6"/>
    <n v="2.0219774482544794E-6"/>
    <n v="2.1465464858310995E-6"/>
    <n v="2.2445453541327248E-6"/>
    <n v="2.3213363558252548E-6"/>
    <n v="2.3811995915914883E-6"/>
    <n v="2.4059782208442722E-6"/>
    <n v="2.4059782208442722E-6"/>
    <n v="2.4059782208442722E-6"/>
    <n v="2.4059782208442722E-6"/>
    <n v="2.4059782208442722E-6"/>
    <n v="2.4059782208442722E-6"/>
    <n v="2.4059782208442722E-6"/>
    <n v="2.4059782208442722E-6"/>
  </r>
  <r>
    <x v="77"/>
    <s v="Over $160"/>
    <n v="192.52486445376147"/>
    <s v="HVAC"/>
    <s v="Rural"/>
    <s v="SC-Retro"/>
    <s v="M_Input"/>
    <x v="4"/>
    <s v="Multifamily - Low Rise"/>
    <s v="ATTIC R19 - R49_Heat Pump"/>
    <n v="5.1188646987995609E-6"/>
    <n v="5.1072406896704923E-6"/>
    <n v="5.0956430765483869E-6"/>
    <n v="5.0840717994927208E-6"/>
    <n v="5.0725267986990878E-6"/>
    <n v="4.5549072130489924E-6"/>
    <n v="3.6356510788984775E-6"/>
    <n v="2.9019161421397516E-6"/>
    <n v="2.3162611354230035E-6"/>
    <n v="1.8488010627057923E-6"/>
    <n v="1.4756822178591907E-6"/>
    <n v="1.1778649699166456E-6"/>
    <n v="9.4015220253140047E-7"/>
    <n v="7.5041383053202958E-7"/>
    <n v="5.9896782195215424E-7"/>
    <n v="4.7808614012317917E-7"/>
    <n v="3.2535091251053621E-9"/>
    <n v="1.1593289280848202E-9"/>
    <n v="3.9432828522034389E-10"/>
    <n v="1.2829331658585396E-10"/>
    <n v="4.4822700357453555E-5"/>
    <n v="134.64731992837105"/>
    <n v="192.52486445376147"/>
    <s v="R-All-HVAC-ER-All-All-E"/>
    <n v="0"/>
    <n v="4.4822700357453555E-5"/>
    <n v="5.1188646987995609E-6"/>
    <n v="1.0226105388470052E-5"/>
    <n v="1.5321748465018439E-5"/>
    <n v="2.0405820264511159E-5"/>
    <n v="2.5478347063210245E-5"/>
    <n v="3.0033254276259237E-5"/>
    <n v="3.3668905355157716E-5"/>
    <n v="3.6570821497297465E-5"/>
    <n v="3.8887082632720465E-5"/>
    <n v="4.0735883695426258E-5"/>
    <n v="4.221156591328545E-5"/>
    <n v="4.3389430883202098E-5"/>
    <n v="4.43295830857335E-5"/>
    <n v="4.4822700357453555E-5"/>
    <n v="4.4822700357453555E-5"/>
    <n v="4.4822700357453555E-5"/>
    <n v="4.4822700357453555E-5"/>
    <n v="4.4822700357453555E-5"/>
    <n v="4.4822700357453555E-5"/>
    <n v="4.4822700357453555E-5"/>
    <n v="4.9941986097311011E-6"/>
    <n v="4.9825746006020326E-6"/>
    <n v="4.9709769874799272E-6"/>
    <n v="4.9594057104242611E-6"/>
    <n v="4.9478607096306281E-6"/>
    <n v="4.4302411239805327E-6"/>
    <n v="3.5109849898300173E-6"/>
    <n v="2.7772500530712914E-6"/>
    <n v="2.1915950463545434E-6"/>
    <n v="1.7241349736373324E-6"/>
    <n v="1.3510161287907308E-6"/>
    <n v="1.0531988808481856E-6"/>
    <n v="8.1548611346294044E-7"/>
    <n v="6.2574774146356955E-7"/>
    <n v="4.7430173288369422E-7"/>
    <n v="3.5342005105471915E-7"/>
    <n v="0"/>
    <n v="0"/>
    <n v="0"/>
    <n v="0"/>
    <n v="4.2329378576084355E-5"/>
    <n v="4.2329378576084355E-5"/>
    <n v="4.9941986097311011E-6"/>
    <n v="9.9767732103331329E-6"/>
    <n v="1.494775019781306E-5"/>
    <n v="1.990715590823732E-5"/>
    <n v="2.4855016617867948E-5"/>
    <n v="2.9285257741848482E-5"/>
    <n v="3.2796242731678496E-5"/>
    <n v="3.5573492784749787E-5"/>
    <n v="3.776508783110433E-5"/>
    <n v="3.9489222804741664E-5"/>
    <n v="4.0840238933532392E-5"/>
    <n v="4.1893437814380575E-5"/>
    <n v="4.2329378576084355E-5"/>
    <n v="4.2329378576084355E-5"/>
    <n v="4.2329378576084355E-5"/>
    <n v="4.2329378576084355E-5"/>
    <n v="4.2329378576084355E-5"/>
    <n v="4.2329378576084355E-5"/>
    <n v="4.2329378576084355E-5"/>
    <n v="4.2329378576084355E-5"/>
  </r>
  <r>
    <x v="77"/>
    <s v="Under $50"/>
    <n v="45.478604825722847"/>
    <s v="HVAC"/>
    <s v="Rural"/>
    <s v="SC-Retro"/>
    <s v="M_Input"/>
    <x v="4"/>
    <s v="Multifamily - Low Rise"/>
    <s v="WINDOW CL22 Prime Window Replacement of Single Pane Base_Heat Pump"/>
    <n v="5.0387136363848812E-5"/>
    <n v="5.0272716357158979E-5"/>
    <n v="5.0158556177458245E-5"/>
    <n v="5.0044655234726852E-5"/>
    <n v="4.9931012940284898E-5"/>
    <n v="4.4835865836110267E-5"/>
    <n v="3.5787241402725868E-5"/>
    <n v="2.8564780078039558E-5"/>
    <n v="2.2799931733341593E-5"/>
    <n v="1.8198525793821349E-5"/>
    <n v="1.4525760205854859E-5"/>
    <n v="1.1594219880691289E-5"/>
    <n v="9.2543132157471803E-6"/>
    <n v="7.3866386851761703E-6"/>
    <n v="5.8958919795903891E-6"/>
    <n v="4.7060027864581043E-6"/>
    <n v="3.2025657561559529E-8"/>
    <n v="1.1411761831420087E-8"/>
    <n v="3.8815390225453088E-9"/>
    <n v="1.262845028683376E-9"/>
    <n v="4.4120867575120543E-4"/>
    <n v="29.508677803996427"/>
    <n v="45.478604825722847"/>
    <s v="R-All-HVAC-ER-All-All-E"/>
    <n v="0"/>
    <n v="4.4120867575120543E-4"/>
    <n v="5.0387136363848812E-5"/>
    <n v="1.0065985272100779E-4"/>
    <n v="1.5081840889846602E-4"/>
    <n v="2.0086306413319286E-4"/>
    <n v="2.5079407707347774E-4"/>
    <n v="2.9562994290958803E-4"/>
    <n v="3.3141718431231387E-4"/>
    <n v="3.5998196439035343E-4"/>
    <n v="3.82781896123695E-4"/>
    <n v="4.0098042191751633E-4"/>
    <n v="4.1550618212337118E-4"/>
    <n v="4.2710040200406244E-4"/>
    <n v="4.3635471521980961E-4"/>
    <n v="4.4120867575120543E-4"/>
    <n v="4.4120867575120543E-4"/>
    <n v="4.4120867575120543E-4"/>
    <n v="4.4120867575120543E-4"/>
    <n v="4.4120867575120543E-4"/>
    <n v="4.4120867575120543E-4"/>
    <n v="4.4120867575120543E-4"/>
    <n v="4.9159995659912388E-5"/>
    <n v="4.9045575653222554E-5"/>
    <n v="4.8931415473521821E-5"/>
    <n v="4.8817514530790428E-5"/>
    <n v="4.8703872236348474E-5"/>
    <n v="4.3608725132173843E-5"/>
    <n v="3.4560100698789443E-5"/>
    <n v="2.733763937410313E-5"/>
    <n v="2.1572791029405165E-5"/>
    <n v="1.6971385089884921E-5"/>
    <n v="1.3298619501918433E-5"/>
    <n v="1.0367079176754863E-5"/>
    <n v="8.0271725118107544E-6"/>
    <n v="6.1594979812397436E-6"/>
    <n v="4.6687512756539624E-6"/>
    <n v="3.4788620825216776E-6"/>
    <n v="0"/>
    <n v="0"/>
    <n v="0"/>
    <n v="0"/>
    <n v="4.166658616724769E-4"/>
    <n v="4.166658616724769E-4"/>
    <n v="4.9159995659912388E-5"/>
    <n v="9.8205571313134943E-5"/>
    <n v="1.4713698678665675E-4"/>
    <n v="1.9595450131744716E-4"/>
    <n v="2.4465837355379562E-4"/>
    <n v="2.8826709868596948E-4"/>
    <n v="3.2282719938475895E-4"/>
    <n v="3.5016483875886209E-4"/>
    <n v="3.7173762978826724E-4"/>
    <n v="3.8870901487815214E-4"/>
    <n v="4.0200763438007057E-4"/>
    <n v="4.1237471355682541E-4"/>
    <n v="4.166658616724769E-4"/>
    <n v="4.166658616724769E-4"/>
    <n v="4.166658616724769E-4"/>
    <n v="4.166658616724769E-4"/>
    <n v="4.166658616724769E-4"/>
    <n v="4.166658616724769E-4"/>
    <n v="4.166658616724769E-4"/>
    <n v="4.166658616724769E-4"/>
  </r>
  <r>
    <x v="77"/>
    <s v="Under $100"/>
    <n v="88.611149157680899"/>
    <s v="HVAC"/>
    <s v="Rural"/>
    <s v="SC-Retro"/>
    <s v="M_Input"/>
    <x v="4"/>
    <s v="Multifamily - Low Rise"/>
    <s v="WINDOW CL22 Prime Window Replacement of Double Pane Base_Heat Pump"/>
    <n v="1.5403462192334122E-4"/>
    <n v="1.5368483736039911E-4"/>
    <n v="1.5333584709447242E-4"/>
    <n v="1.5298764932185739E-4"/>
    <n v="1.5264024224294611E-4"/>
    <n v="1.3706426165599548E-4"/>
    <n v="1.0940241095152318E-4"/>
    <n v="8.7323182406552689E-5"/>
    <n v="6.9699909894919092E-5"/>
    <n v="5.5633307278495279E-5"/>
    <n v="4.4405579338763214E-5"/>
    <n v="3.5443793886641768E-5"/>
    <n v="2.8290645990561541E-5"/>
    <n v="2.2581122470213895E-5"/>
    <n v="1.8023875884096683E-5"/>
    <n v="1.4386357556575655E-5"/>
    <n v="9.7903163591581531E-8"/>
    <n v="3.4886015479998193E-8"/>
    <n v="1.1865953077806394E-8"/>
    <n v="3.860545976186456E-9"/>
    <n v="1.348784957094628E-3"/>
    <n v="60.348613167892957"/>
    <n v="88.611149157680899"/>
    <s v="R-All-HVAC-ER-All-All-E"/>
    <n v="0"/>
    <n v="1.348784957094628E-3"/>
    <n v="1.5403462192334122E-4"/>
    <n v="3.077194592837403E-4"/>
    <n v="4.6105530637821271E-4"/>
    <n v="6.1404295570007005E-4"/>
    <n v="7.6668319794301614E-4"/>
    <n v="9.0374745959901162E-4"/>
    <n v="1.0131498705505347E-3"/>
    <n v="1.1004730529570873E-3"/>
    <n v="1.1701729628520064E-3"/>
    <n v="1.2258062701305016E-3"/>
    <n v="1.2702118494692647E-3"/>
    <n v="1.3056556433559065E-3"/>
    <n v="1.3339462893464681E-3"/>
    <n v="1.348784957094628E-3"/>
    <n v="1.348784957094628E-3"/>
    <n v="1.348784957094628E-3"/>
    <n v="1.348784957094628E-3"/>
    <n v="1.348784957094628E-3"/>
    <n v="1.348784957094628E-3"/>
    <n v="1.348784957094628E-3"/>
    <n v="1.5028322488000364E-4"/>
    <n v="1.4993344031706153E-4"/>
    <n v="1.4958445005113484E-4"/>
    <n v="1.4923625227851982E-4"/>
    <n v="1.4888884519960853E-4"/>
    <n v="1.333128646126579E-4"/>
    <n v="1.0565101390818559E-4"/>
    <n v="8.3571785363215098E-5"/>
    <n v="6.5948512851581501E-5"/>
    <n v="5.1881910235157694E-5"/>
    <n v="4.0654182295425629E-5"/>
    <n v="3.1692396843304184E-5"/>
    <n v="2.4539248947223953E-5"/>
    <n v="1.8829725426876306E-5"/>
    <n v="1.4272478840759095E-5"/>
    <n v="1.0634960513238069E-5"/>
    <n v="0"/>
    <n v="0"/>
    <n v="0"/>
    <n v="0"/>
    <n v="1.2737570162278762E-3"/>
    <n v="1.2737570162278762E-3"/>
    <n v="1.5028322488000364E-4"/>
    <n v="3.0021666519706514E-4"/>
    <n v="4.4980111524819998E-4"/>
    <n v="5.9903736752671974E-4"/>
    <n v="7.479262127263283E-4"/>
    <n v="8.8123907733898615E-4"/>
    <n v="9.8689009124717174E-4"/>
    <n v="1.0704618766103869E-3"/>
    <n v="1.1364103894619683E-3"/>
    <n v="1.1882922996971261E-3"/>
    <n v="1.2289464819925518E-3"/>
    <n v="1.260638878835856E-3"/>
    <n v="1.2737570162278762E-3"/>
    <n v="1.2737570162278762E-3"/>
    <n v="1.2737570162278762E-3"/>
    <n v="1.2737570162278762E-3"/>
    <n v="1.2737570162278762E-3"/>
    <n v="1.2737570162278762E-3"/>
    <n v="1.2737570162278762E-3"/>
    <n v="1.2737570162278762E-3"/>
  </r>
  <r>
    <x v="77"/>
    <s v="Under $45"/>
    <n v="44.600800724859766"/>
    <s v="HVAC"/>
    <s v="Rural"/>
    <s v="SC-Retro"/>
    <s v="M_Input"/>
    <x v="4"/>
    <s v="Multifamily - Low Rise"/>
    <s v="WINDOW CL30 Prime Window Replacement of Single Pane Base_Heat Pump"/>
    <n v="1.8317954104698662E-4"/>
    <n v="1.8276357368260436E-4"/>
    <n v="1.8234855090432195E-4"/>
    <n v="1.8193447056715626E-4"/>
    <n v="1.8152133053099537E-4"/>
    <n v="1.6299821579452816E-4"/>
    <n v="1.3010246123437968E-4"/>
    <n v="1.0384561779854461E-4"/>
    <n v="8.2887842656059982E-5"/>
    <n v="6.6159695573326803E-5"/>
    <n v="5.2807567166609831E-5"/>
    <n v="4.2150120642034639E-5"/>
    <n v="3.3643524317882944E-5"/>
    <n v="2.6853700802915257E-5"/>
    <n v="2.1434176752677055E-5"/>
    <n v="1.710840291387793E-5"/>
    <n v="1.1642743916805362E-7"/>
    <n v="4.1486804880557727E-8"/>
    <n v="1.4111112240463663E-8"/>
    <n v="4.5910005898580805E-9"/>
    <n v="1.6039888067153709E-3"/>
    <n v="28.881044490171185"/>
    <n v="44.600800724859766"/>
    <s v="R-All-HVAC-ER-All-All-E"/>
    <n v="0"/>
    <n v="1.6039888067153709E-3"/>
    <n v="1.8317954104698662E-4"/>
    <n v="3.6594311472959098E-4"/>
    <n v="5.4829166563391291E-4"/>
    <n v="7.3022613620106914E-4"/>
    <n v="9.1174746673206453E-4"/>
    <n v="1.0747456825265927E-3"/>
    <n v="1.2048481437609724E-3"/>
    <n v="1.3086937615595169E-3"/>
    <n v="1.3915816042155769E-3"/>
    <n v="1.4577412997889038E-3"/>
    <n v="1.5105488669555137E-3"/>
    <n v="1.5526989875975484E-3"/>
    <n v="1.5863425119154314E-3"/>
    <n v="1.6039888067153709E-3"/>
    <n v="1.6039888067153709E-3"/>
    <n v="1.6039888067153709E-3"/>
    <n v="1.6039888067153709E-3"/>
    <n v="1.6039888067153709E-3"/>
    <n v="1.6039888067153709E-3"/>
    <n v="1.6039888067153709E-3"/>
    <n v="1.7871834147962189E-4"/>
    <n v="1.7830237411523963E-4"/>
    <n v="1.7788735133695722E-4"/>
    <n v="1.7747327099979152E-4"/>
    <n v="1.7706013096363064E-4"/>
    <n v="1.5853701622716343E-4"/>
    <n v="1.2564126166701495E-4"/>
    <n v="9.9384418231179868E-5"/>
    <n v="7.8426643088695235E-5"/>
    <n v="6.1698496005962056E-5"/>
    <n v="4.8346367599245085E-5"/>
    <n v="3.7688921074669893E-5"/>
    <n v="2.9182324750518201E-5"/>
    <n v="2.2392501235550514E-5"/>
    <n v="1.6972977185312312E-5"/>
    <n v="1.2647203346513187E-5"/>
    <n v="0"/>
    <n v="0"/>
    <n v="0"/>
    <n v="0"/>
    <n v="1.514764815368076E-3"/>
    <n v="1.514764815368076E-3"/>
    <n v="1.7871834147962189E-4"/>
    <n v="3.5702071559486152E-4"/>
    <n v="5.3490806693181877E-4"/>
    <n v="7.1238133793161032E-4"/>
    <n v="8.8944146889524092E-4"/>
    <n v="1.0479784851224042E-3"/>
    <n v="1.1736197467894192E-3"/>
    <n v="1.2730041650205991E-3"/>
    <n v="1.3514308081092944E-3"/>
    <n v="1.4131293041152564E-3"/>
    <n v="1.4614756717145014E-3"/>
    <n v="1.4991645927891711E-3"/>
    <n v="1.514764815368076E-3"/>
    <n v="1.514764815368076E-3"/>
    <n v="1.514764815368076E-3"/>
    <n v="1.514764815368076E-3"/>
    <n v="1.514764815368076E-3"/>
    <n v="1.514764815368076E-3"/>
    <n v="1.514764815368076E-3"/>
    <n v="1.514764815368076E-3"/>
  </r>
  <r>
    <x v="77"/>
    <s v="Under $100"/>
    <n v="95.222581797727145"/>
    <s v="HVAC"/>
    <s v="Rural"/>
    <s v="SC-Retro"/>
    <s v="M_Input"/>
    <x v="4"/>
    <s v="Multifamily - Low Rise"/>
    <s v="WINDOW CL30 Prime Window Replacement of Double Pane Base_Heat Pump"/>
    <n v="5.1675997672300921E-4"/>
    <n v="5.1558650896396229E-4"/>
    <n v="5.144157059364027E-4"/>
    <n v="5.132475615892111E-4"/>
    <n v="5.1208206988500877E-4"/>
    <n v="4.5982730232011393E-4"/>
    <n v="3.6702649463369355E-4"/>
    <n v="2.9295443546611738E-4"/>
    <n v="2.3383135145304835E-4"/>
    <n v="1.8664029044435776E-4"/>
    <n v="1.4897317147888426E-4"/>
    <n v="1.1890790443820787E-4"/>
    <n v="9.4910309000772477E-5"/>
    <n v="7.5755827984532603E-5"/>
    <n v="6.0467040240859238E-5"/>
    <n v="4.8263784487131514E-5"/>
    <n v="3.2844847416104339E-7"/>
    <n v="1.1703665268431854E-7"/>
    <n v="3.9808255830531422E-8"/>
    <n v="1.2951475609068359E-8"/>
    <n v="4.5249442906377347E-3"/>
    <n v="65.075812975828015"/>
    <n v="95.222581797727145"/>
    <s v="R-All-HVAC-ER-All-All-E"/>
    <n v="0"/>
    <n v="4.5249442906377347E-3"/>
    <n v="5.1675997672300921E-4"/>
    <n v="1.0323464856869715E-3"/>
    <n v="1.5467621916233742E-3"/>
    <n v="2.0600097532125854E-3"/>
    <n v="2.5720918230975943E-3"/>
    <n v="3.0319191254177084E-3"/>
    <n v="3.3989456200514022E-3"/>
    <n v="3.6919000555175195E-3"/>
    <n v="3.9257314069705675E-3"/>
    <n v="4.1123716974149254E-3"/>
    <n v="4.2613448688938096E-3"/>
    <n v="4.3802527733320176E-3"/>
    <n v="4.4751630823327898E-3"/>
    <n v="4.5249442906377347E-3"/>
    <n v="4.5249442906377347E-3"/>
    <n v="4.5249442906377347E-3"/>
    <n v="4.5249442906377347E-3"/>
    <n v="4.5249442906377347E-3"/>
    <n v="4.5249442906377347E-3"/>
    <n v="4.5249442906377347E-3"/>
    <n v="5.0417467723262146E-4"/>
    <n v="5.0300120947357454E-4"/>
    <n v="5.0183040644601496E-4"/>
    <n v="5.0066226209882336E-4"/>
    <n v="4.9949677039462102E-4"/>
    <n v="4.4724200282972618E-4"/>
    <n v="3.544411951433058E-4"/>
    <n v="2.8036913597572963E-4"/>
    <n v="2.212460519626606E-4"/>
    <n v="1.7405499095397002E-4"/>
    <n v="1.3638787198849651E-4"/>
    <n v="1.0632260494782011E-4"/>
    <n v="8.2325009510384717E-5"/>
    <n v="6.3170528494144843E-5"/>
    <n v="4.7881740750471485E-5"/>
    <n v="3.5678484996743754E-5"/>
    <n v="0"/>
    <n v="0"/>
    <n v="0"/>
    <n v="0"/>
    <n v="4.2732383008299794E-3"/>
    <n v="4.2732383008299794E-3"/>
    <n v="5.0417467723262146E-4"/>
    <n v="1.007175886706196E-3"/>
    <n v="1.5090062931522111E-3"/>
    <n v="2.0096685552510344E-3"/>
    <n v="2.5091653256456552E-3"/>
    <n v="2.9564073284753813E-3"/>
    <n v="3.310848523618687E-3"/>
    <n v="3.5912176595944167E-3"/>
    <n v="3.8124637115570775E-3"/>
    <n v="3.9865187025110473E-3"/>
    <n v="4.1229065744995434E-3"/>
    <n v="4.2292291794473634E-3"/>
    <n v="4.2732383008299794E-3"/>
    <n v="4.2732383008299794E-3"/>
    <n v="4.2732383008299794E-3"/>
    <n v="4.2732383008299794E-3"/>
    <n v="4.2732383008299794E-3"/>
    <n v="4.2732383008299794E-3"/>
    <n v="4.2732383008299794E-3"/>
    <n v="4.2732383008299794E-3"/>
  </r>
  <r>
    <x v="78"/>
    <s v="Under $65"/>
    <n v="60.52883310450445"/>
    <s v="HVAC"/>
    <s v="Rural"/>
    <s v="SC-New"/>
    <s v="M_Input"/>
    <x v="4"/>
    <s v="Manufactured"/>
    <s v="HVAC Conversion - FAF w/CAC to ASHP 8.5 HSPF/14SEER + HZ23"/>
    <n v="5.9785603795631638E-4"/>
    <n v="7.7285522240438367E-4"/>
    <n v="9.7767546726269523E-4"/>
    <n v="1.1903657636937641E-3"/>
    <n v="1.3925672832202658E-3"/>
    <n v="1.5618359406702452E-3"/>
    <n v="1.6847184256685976E-3"/>
    <n v="1.7723971066265674E-3"/>
    <n v="1.828238334117933E-3"/>
    <n v="1.8574406194675813E-3"/>
    <n v="1.8697196137708123E-3"/>
    <n v="1.8729787539707894E-3"/>
    <n v="1.8730533908462473E-3"/>
    <n v="1.8735006094842482E-3"/>
    <n v="1.8740585285688418E-3"/>
    <n v="1.8742494848664496E-3"/>
    <n v="1.8744354937110213E-3"/>
    <n v="1.8746215366179323E-3"/>
    <n v="1.8748076135915673E-3"/>
    <n v="1.8749937246363123E-3"/>
    <n v="3.2372368951152572E-2"/>
    <n v="45.962560177644335"/>
    <n v="60.52883310450445"/>
    <s v="R-All-HVAC-ASHP-All-All-E"/>
    <n v="0"/>
    <n v="3.2372368951152572E-2"/>
    <n v="5.9785603795631638E-4"/>
    <n v="1.3707112603607002E-3"/>
    <n v="2.3483867276233956E-3"/>
    <n v="3.5387524913171597E-3"/>
    <n v="4.9313197745374255E-3"/>
    <n v="6.4931557152076705E-3"/>
    <n v="8.1778741408762672E-3"/>
    <n v="9.9502712475028343E-3"/>
    <n v="1.1778509581620767E-2"/>
    <n v="1.3635950201088348E-2"/>
    <n v="1.5505669814859161E-2"/>
    <n v="1.7378648568829952E-2"/>
    <n v="1.9251701959676199E-2"/>
    <n v="2.1125202569160447E-2"/>
    <n v="2.299926109772929E-2"/>
    <n v="2.487351058259574E-2"/>
    <n v="2.6747946076306761E-2"/>
    <n v="2.8622567612924692E-2"/>
    <n v="3.0497375226516257E-2"/>
    <n v="3.2372368951152572E-2"/>
    <n v="2.9432413687757557E-4"/>
    <n v="4.6932332132564286E-4"/>
    <n v="6.7414356618395442E-4"/>
    <n v="8.8683386261502331E-4"/>
    <n v="1.0890353821415249E-3"/>
    <n v="1.2583040395915044E-3"/>
    <n v="1.3811865245898568E-3"/>
    <n v="1.4688652055478266E-3"/>
    <n v="1.5247064330391922E-3"/>
    <n v="1.5539087183888405E-3"/>
    <n v="1.5661877126920715E-3"/>
    <n v="1.5694468528920486E-3"/>
    <n v="1.5695214897675064E-3"/>
    <n v="1.5699687084055074E-3"/>
    <n v="1.5705266274901009E-3"/>
    <n v="1.5707175837877088E-3"/>
    <n v="1.5709035926322805E-3"/>
    <n v="1.5710896355391915E-3"/>
    <n v="1.5712757125128265E-3"/>
    <n v="1.5714618235575714E-3"/>
    <n v="2.6301730929577757E-2"/>
    <n v="2.6301730929577761E-2"/>
    <n v="2.9432413687757557E-4"/>
    <n v="7.6364745820321843E-4"/>
    <n v="1.4377910243871727E-3"/>
    <n v="2.324624887002196E-3"/>
    <n v="3.413660269143721E-3"/>
    <n v="4.6719643087352256E-3"/>
    <n v="6.0531508333250827E-3"/>
    <n v="7.5220160388729095E-3"/>
    <n v="9.0467224719121015E-3"/>
    <n v="1.0600631190300943E-2"/>
    <n v="1.2166818902993015E-2"/>
    <n v="1.3736265755885064E-2"/>
    <n v="1.5305787245652571E-2"/>
    <n v="1.6875755954058078E-2"/>
    <n v="1.8446282581548179E-2"/>
    <n v="2.0017000165335887E-2"/>
    <n v="2.1587903757968169E-2"/>
    <n v="2.3158993393507361E-2"/>
    <n v="2.4730269106020188E-2"/>
    <n v="2.6301730929577761E-2"/>
  </r>
  <r>
    <x v="78"/>
    <s v="Under $85"/>
    <n v="79.342041644825287"/>
    <s v="HVAC"/>
    <s v="Rural"/>
    <s v="SC-New"/>
    <s v="M_Input"/>
    <x v="4"/>
    <s v="Manufactured"/>
    <s v="HVAC Conversion - FAF to ASHP 8.5 HSPF/14SEER + HZ23CZ23"/>
    <n v="8.4917144925802804E-4"/>
    <n v="1.0977334803194193E-3"/>
    <n v="1.3886521850267636E-3"/>
    <n v="1.6907492047054163E-3"/>
    <n v="1.9779483738656691E-3"/>
    <n v="2.2183709873966912E-3"/>
    <n v="2.3929084868107272E-3"/>
    <n v="2.5174438730094233E-3"/>
    <n v="2.5967585793378635E-3"/>
    <n v="2.6382363689689166E-3"/>
    <n v="2.6556769746096131E-3"/>
    <n v="2.6603061305121123E-3"/>
    <n v="2.6604121418253323E-3"/>
    <n v="2.6610473537741243E-3"/>
    <n v="2.6618398003290709E-3"/>
    <n v="2.6621110272226538E-3"/>
    <n v="2.6623752269464866E-3"/>
    <n v="2.66263947505114E-3"/>
    <n v="2.662903771542843E-3"/>
    <n v="2.663168116427824E-3"/>
    <n v="4.5980453006940127E-2"/>
    <n v="65.675099120319615"/>
    <n v="79.342041644825287"/>
    <s v="R-All-HVAC-ASHP-All-All-E"/>
    <n v="0"/>
    <n v="4.5980453006940127E-2"/>
    <n v="8.4917144925802804E-4"/>
    <n v="1.9469049295774473E-3"/>
    <n v="3.3355571146042109E-3"/>
    <n v="5.0263063193096268E-3"/>
    <n v="7.0042546931752964E-3"/>
    <n v="9.2226256805719876E-3"/>
    <n v="1.1615534167382716E-2"/>
    <n v="1.4132978040392138E-2"/>
    <n v="1.6729736619730002E-2"/>
    <n v="1.9367972988698919E-2"/>
    <n v="2.2023649963308533E-2"/>
    <n v="2.4683956093820646E-2"/>
    <n v="2.7344368235645979E-2"/>
    <n v="3.0005415589420104E-2"/>
    <n v="3.2667255389749177E-2"/>
    <n v="3.5329366416971833E-2"/>
    <n v="3.7991741643918317E-2"/>
    <n v="4.0654381118969456E-2"/>
    <n v="4.33172848905123E-2"/>
    <n v="4.5980453006940127E-2"/>
    <n v="4.1804654966487242E-4"/>
    <n v="6.6660858072626369E-4"/>
    <n v="9.5752728543360807E-4"/>
    <n v="1.2596243051122607E-3"/>
    <n v="1.5468234742725135E-3"/>
    <n v="1.7872460878035356E-3"/>
    <n v="1.9617835872175714E-3"/>
    <n v="2.0863189734162675E-3"/>
    <n v="2.1656336797447077E-3"/>
    <n v="2.2071114693757608E-3"/>
    <n v="2.2245520750164573E-3"/>
    <n v="2.2291812309189565E-3"/>
    <n v="2.2292872422321765E-3"/>
    <n v="2.2299224541809685E-3"/>
    <n v="2.2307149007359151E-3"/>
    <n v="2.230986127629498E-3"/>
    <n v="2.2312503273533308E-3"/>
    <n v="2.2315145754579842E-3"/>
    <n v="2.2317788719496872E-3"/>
    <n v="2.2320432168346682E-3"/>
    <n v="3.7357955015077014E-2"/>
    <n v="3.7357955015077007E-2"/>
    <n v="4.1804654966487242E-4"/>
    <n v="1.0846551303911362E-3"/>
    <n v="2.0421824158247445E-3"/>
    <n v="3.3018067209370054E-3"/>
    <n v="4.8486301952095192E-3"/>
    <n v="6.6358762830130546E-3"/>
    <n v="8.597659870230626E-3"/>
    <n v="1.0683978843646894E-2"/>
    <n v="1.2849612523391601E-2"/>
    <n v="1.5056723992767362E-2"/>
    <n v="1.7281276067783818E-2"/>
    <n v="1.9510457298702776E-2"/>
    <n v="2.1739744540934951E-2"/>
    <n v="2.3969666995115921E-2"/>
    <n v="2.6200381895851835E-2"/>
    <n v="2.8431368023481333E-2"/>
    <n v="3.0662618350834663E-2"/>
    <n v="3.2894132926292646E-2"/>
    <n v="3.5125911798242336E-2"/>
    <n v="3.7357955015077007E-2"/>
  </r>
  <r>
    <x v="78"/>
    <s v="Under $60"/>
    <n v="59.885491745457841"/>
    <s v="HVAC"/>
    <s v="Rural"/>
    <s v="SC-New"/>
    <s v="M_Input"/>
    <x v="4"/>
    <s v="Manufactured"/>
    <s v="HVAC Conversion - FAF to ASHP 8.5 HSPF/14SEER + HZ23CZ1"/>
    <n v="9.5238529292852717E-4"/>
    <n v="1.2311591765419661E-3"/>
    <n v="1.5574380405371953E-3"/>
    <n v="1.8962539049081422E-3"/>
    <n v="2.2183611367145245E-3"/>
    <n v="2.4880062848344404E-3"/>
    <n v="2.6837582117882866E-3"/>
    <n v="2.8234304421352265E-3"/>
    <n v="2.9123855758554592E-3"/>
    <n v="2.9589048469194062E-3"/>
    <n v="2.9784652976699339E-3"/>
    <n v="2.9836571114126883E-3"/>
    <n v="2.9837760080332512E-3"/>
    <n v="2.98448842779071E-3"/>
    <n v="2.9853771934752172E-3"/>
    <n v="2.9856813870567608E-3"/>
    <n v="2.9859776993404513E-3"/>
    <n v="2.9862740658854834E-3"/>
    <n v="2.9865704866988418E-3"/>
    <n v="2.986866961787515E-3"/>
    <n v="5.1569217552314028E-2"/>
    <n v="48.91940022162872"/>
    <n v="59.885491745457841"/>
    <s v="R-All-HVAC-ASHP-All-All-E"/>
    <n v="0"/>
    <n v="5.1569217552314028E-2"/>
    <n v="9.5238529292852717E-4"/>
    <n v="2.1835444694704932E-3"/>
    <n v="3.7409825100076883E-3"/>
    <n v="5.6372364149158303E-3"/>
    <n v="7.8555975516303549E-3"/>
    <n v="1.0343603836464795E-2"/>
    <n v="1.3027362048253081E-2"/>
    <n v="1.5850792490388309E-2"/>
    <n v="1.8763178066243769E-2"/>
    <n v="2.1722082913163174E-2"/>
    <n v="2.4700548210833107E-2"/>
    <n v="2.7684205322245796E-2"/>
    <n v="3.0667981330279048E-2"/>
    <n v="3.3652469758069757E-2"/>
    <n v="3.6637846951544976E-2"/>
    <n v="3.9623528338601735E-2"/>
    <n v="4.2609506037942189E-2"/>
    <n v="4.5595780103827671E-2"/>
    <n v="4.8582350590526513E-2"/>
    <n v="5.1569217552314028E-2"/>
    <n v="4.6885865746925385E-4"/>
    <n v="7.4763254108269278E-4"/>
    <n v="1.073911405077922E-3"/>
    <n v="1.4127272694488689E-3"/>
    <n v="1.7348345012552513E-3"/>
    <n v="2.0044796493751669E-3"/>
    <n v="2.2002315763290131E-3"/>
    <n v="2.339903806675953E-3"/>
    <n v="2.4288589403961857E-3"/>
    <n v="2.4753782114601327E-3"/>
    <n v="2.4949386622106604E-3"/>
    <n v="2.5001304759534148E-3"/>
    <n v="2.5002493725739777E-3"/>
    <n v="2.5009617923314365E-3"/>
    <n v="2.5018505580159437E-3"/>
    <n v="2.5021547515974873E-3"/>
    <n v="2.5024510638811778E-3"/>
    <n v="2.5027474304262099E-3"/>
    <n v="2.5030438512395684E-3"/>
    <n v="2.5033403263282415E-3"/>
    <n v="4.1898684843128559E-2"/>
    <n v="4.1898684843128559E-2"/>
    <n v="4.6885865746925385E-4"/>
    <n v="1.2164911985519467E-3"/>
    <n v="2.2904026036298687E-3"/>
    <n v="3.7031298730787377E-3"/>
    <n v="5.4379643743339891E-3"/>
    <n v="7.4424440237091556E-3"/>
    <n v="9.6426756000381683E-3"/>
    <n v="1.1982579406714121E-2"/>
    <n v="1.4411438347110306E-2"/>
    <n v="1.6886816558570439E-2"/>
    <n v="1.9381755220781099E-2"/>
    <n v="2.1881885696734514E-2"/>
    <n v="2.4382135069308492E-2"/>
    <n v="2.6883096861639928E-2"/>
    <n v="2.9384947419655871E-2"/>
    <n v="3.1887102171253359E-2"/>
    <n v="3.438955323513454E-2"/>
    <n v="3.6892300665560748E-2"/>
    <n v="3.9395344516800317E-2"/>
    <n v="4.1898684843128559E-2"/>
  </r>
  <r>
    <x v="78"/>
    <s v="Under $70"/>
    <n v="67.710290682864965"/>
    <s v="HVAC"/>
    <s v="Rural"/>
    <s v="SC-New"/>
    <s v="M_Input"/>
    <x v="4"/>
    <s v="Manufactured"/>
    <s v="HVAC Conversion - FAF w/CAC to ASHP 8.5 HSPF/14SEER + HZ1"/>
    <n v="0"/>
    <n v="0"/>
    <n v="0"/>
    <n v="0"/>
    <n v="0"/>
    <n v="0"/>
    <n v="0"/>
    <n v="0"/>
    <n v="0"/>
    <n v="0"/>
    <n v="0"/>
    <n v="0"/>
    <n v="0"/>
    <n v="0"/>
    <n v="0"/>
    <n v="0"/>
    <n v="0"/>
    <n v="0"/>
    <n v="0"/>
    <n v="0"/>
    <n v="0"/>
    <n v="46.928554344672108"/>
    <n v="67.710290682864965"/>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85"/>
    <n v="78.542970785137129"/>
    <s v="HVAC"/>
    <s v="Rural"/>
    <s v="SC-New"/>
    <s v="M_Input"/>
    <x v="4"/>
    <s v="Manufactured"/>
    <s v="HVAC Conversion - FAF to ASHP 8.5 HSPF/14SEER + HZ1CZ23"/>
    <n v="0"/>
    <n v="0"/>
    <n v="0"/>
    <n v="0"/>
    <n v="0"/>
    <n v="0"/>
    <n v="0"/>
    <n v="0"/>
    <n v="0"/>
    <n v="0"/>
    <n v="0"/>
    <n v="0"/>
    <n v="0"/>
    <n v="0"/>
    <n v="0"/>
    <n v="0"/>
    <n v="0"/>
    <n v="0"/>
    <n v="0"/>
    <n v="0"/>
    <n v="0"/>
    <n v="61.707683635376497"/>
    <n v="78.542970785137129"/>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100"/>
    <n v="86.260637333380785"/>
    <s v="HVAC"/>
    <s v="Rural"/>
    <s v="SC-New"/>
    <s v="M_Input"/>
    <x v="4"/>
    <s v="Manufactured"/>
    <s v="HVAC Conversion - FAF to ASHP 8.5 HSPF/14SEER + HZ1CZ1"/>
    <n v="2.7559197110013341E-3"/>
    <n v="3.5626083972579831E-3"/>
    <n v="4.5067623644014648E-3"/>
    <n v="5.4871946809785356E-3"/>
    <n v="6.419277185593506E-3"/>
    <n v="7.1995500270550742E-3"/>
    <n v="7.7659978690831077E-3"/>
    <n v="8.1701677523758516E-3"/>
    <n v="8.4275774459469446E-3"/>
    <n v="8.562190377308293E-3"/>
    <n v="8.6187925027082883E-3"/>
    <n v="8.6338160671582485E-3"/>
    <n v="8.6341601186073983E-3"/>
    <n v="8.6362216494465065E-3"/>
    <n v="8.6387934729370425E-3"/>
    <n v="8.6396737186669615E-3"/>
    <n v="8.64053115826551E-3"/>
    <n v="8.6413887548802432E-3"/>
    <n v="8.6422465085313656E-3"/>
    <n v="8.6431044192391022E-3"/>
    <n v="0.14922597418144279"/>
    <n v="63.308807567190762"/>
    <n v="86.260637333380785"/>
    <s v="R-All-HVAC-ASHP-All-All-E"/>
    <n v="0"/>
    <n v="0.14922597418144279"/>
    <n v="2.7559197110013341E-3"/>
    <n v="6.3185281082593168E-3"/>
    <n v="1.0825290472660782E-2"/>
    <n v="1.6312485153639318E-2"/>
    <n v="2.2731762339232825E-2"/>
    <n v="2.9931312366287897E-2"/>
    <n v="3.7697310235371005E-2"/>
    <n v="4.586747798774686E-2"/>
    <n v="5.4295055433693805E-2"/>
    <n v="6.2857245811002105E-2"/>
    <n v="7.1476038313710397E-2"/>
    <n v="8.010985438086865E-2"/>
    <n v="8.8744014499476054E-2"/>
    <n v="9.7380236148922564E-2"/>
    <n v="0.10601902962185961"/>
    <n v="0.11465870334052657"/>
    <n v="0.12329923449879207"/>
    <n v="0.13194062325367231"/>
    <n v="0.14058286976220369"/>
    <n v="0.14922597418144279"/>
    <n v="1.3567374731500701E-3"/>
    <n v="2.1634261594067191E-3"/>
    <n v="3.1075801265502009E-3"/>
    <n v="4.0880124431272712E-3"/>
    <n v="5.0200949477422416E-3"/>
    <n v="5.8003677892038107E-3"/>
    <n v="6.3668156312318442E-3"/>
    <n v="6.7709855145245881E-3"/>
    <n v="7.0283952080956811E-3"/>
    <n v="7.1630081394570295E-3"/>
    <n v="7.2196102648570248E-3"/>
    <n v="7.2346338293069849E-3"/>
    <n v="7.2349778807561348E-3"/>
    <n v="7.2370394115952429E-3"/>
    <n v="7.2396112350857789E-3"/>
    <n v="7.240491480815698E-3"/>
    <n v="7.2413489204142464E-3"/>
    <n v="7.2422065170289797E-3"/>
    <n v="7.243064270680102E-3"/>
    <n v="7.2439221813878386E-3"/>
    <n v="0.12124232942441751"/>
    <n v="0.12124232942441747"/>
    <n v="1.3567374731500701E-3"/>
    <n v="3.5201636325567893E-3"/>
    <n v="6.6277437591069901E-3"/>
    <n v="1.071575620223426E-2"/>
    <n v="1.5735851149976502E-2"/>
    <n v="2.1536218939180313E-2"/>
    <n v="2.7903034570412155E-2"/>
    <n v="3.4674020084936745E-2"/>
    <n v="4.1702415293032424E-2"/>
    <n v="4.8865423432489452E-2"/>
    <n v="5.6085033697346479E-2"/>
    <n v="6.3319667526653467E-2"/>
    <n v="7.0554645407409605E-2"/>
    <n v="7.779168481900485E-2"/>
    <n v="8.5031296054090627E-2"/>
    <n v="9.2271787534906322E-2"/>
    <n v="9.9513136455320561E-2"/>
    <n v="0.10675534297234954"/>
    <n v="0.11399840724302963"/>
    <n v="0.12124232942441747"/>
  </r>
  <r>
    <x v="78"/>
    <s v="Over $160"/>
    <n v="754.41687467923896"/>
    <s v="HVAC"/>
    <s v="Rural"/>
    <s v="SC-New (2)"/>
    <s v="M_Input"/>
    <x v="4"/>
    <s v="Manufactured"/>
    <s v="HVAC Upgrade - Heat Pump Upgrade to 9.0 HSPF/14 SEER + HZ23CZ1"/>
    <n v="2.2541316647035615E-6"/>
    <n v="2.9139413478341851E-6"/>
    <n v="3.6861871230640928E-6"/>
    <n v="4.4881058150611302E-6"/>
    <n v="5.2504780566695101E-6"/>
    <n v="5.8886815979503575E-6"/>
    <n v="6.3519926341976607E-6"/>
    <n v="6.6825727045142585E-6"/>
    <n v="6.8931141577953543E-6"/>
    <n v="7.0032172460126557E-6"/>
    <n v="7.0495134579974703E-6"/>
    <n v="7.0618015853359367E-6"/>
    <n v="7.0620829931224981E-6"/>
    <n v="7.0637691677681696E-6"/>
    <n v="7.0658727227966077E-6"/>
    <n v="7.06659269651885E-6"/>
    <n v="7.0672940165689016E-6"/>
    <n v="7.0679954650461894E-6"/>
    <n v="7.0686970419672425E-6"/>
    <n v="7.0693987473486009E-6"/>
    <n v="1.2205544024227323E-4"/>
    <n v="512.91685379892567"/>
    <n v="754.41687467923896"/>
    <s v="R-All-HVAC-ASHP-All-All-E"/>
    <n v="0"/>
    <n v="1.2205544024227323E-4"/>
    <n v="2.2541316647035615E-6"/>
    <n v="5.1680730125377461E-6"/>
    <n v="8.8542601356018381E-6"/>
    <n v="1.3342365950662968E-5"/>
    <n v="1.8592844007332479E-5"/>
    <n v="2.4481525605282837E-5"/>
    <n v="3.0833518239480498E-5"/>
    <n v="3.7516090943994758E-5"/>
    <n v="4.4409205101790113E-5"/>
    <n v="5.1412422347802769E-5"/>
    <n v="5.8461935805800236E-5"/>
    <n v="6.5523737391136178E-5"/>
    <n v="7.2585820384258679E-5"/>
    <n v="7.9649589552026849E-5"/>
    <n v="8.6715462274823454E-5"/>
    <n v="9.3782054971342302E-5"/>
    <n v="1.008493489879112E-4"/>
    <n v="1.0791734445295739E-4"/>
    <n v="1.1498604149492463E-4"/>
    <n v="1.2205544024227323E-4"/>
    <n v="1.1097075458001222E-6"/>
    <n v="1.7695172289307458E-6"/>
    <n v="2.5417630041606534E-6"/>
    <n v="3.3436816961576908E-6"/>
    <n v="4.1060539377660706E-6"/>
    <n v="4.7442574790469181E-6"/>
    <n v="5.2075685152942213E-6"/>
    <n v="5.5381485856108191E-6"/>
    <n v="5.7486900388919149E-6"/>
    <n v="5.8587931271092163E-6"/>
    <n v="5.9050893390940308E-6"/>
    <n v="5.9173774664324972E-6"/>
    <n v="5.9176588742190586E-6"/>
    <n v="5.9193450488647302E-6"/>
    <n v="5.9214486038931683E-6"/>
    <n v="5.9221685776154106E-6"/>
    <n v="5.9228698976654622E-6"/>
    <n v="5.92357134614275E-6"/>
    <n v="5.9242729230638031E-6"/>
    <n v="5.9249746284451614E-6"/>
    <n v="9.9166957864204436E-5"/>
    <n v="9.916695786420445E-5"/>
    <n v="1.1097075458001222E-6"/>
    <n v="2.8792247747308681E-6"/>
    <n v="5.4209877788915214E-6"/>
    <n v="8.7646694750492122E-6"/>
    <n v="1.2870723412815283E-5"/>
    <n v="1.7614980891862202E-5"/>
    <n v="2.2822549407156423E-5"/>
    <n v="2.8360697992767242E-5"/>
    <n v="3.4109388031659154E-5"/>
    <n v="3.9968181158768373E-5"/>
    <n v="4.5873270497862403E-5"/>
    <n v="5.1790647964294901E-5"/>
    <n v="5.7708306838513958E-5"/>
    <n v="6.3627651887378692E-5"/>
    <n v="6.954910049127186E-5"/>
    <n v="7.5471269068887271E-5"/>
    <n v="8.1394138966552729E-5"/>
    <n v="8.731771031269548E-5"/>
    <n v="9.3241983235759288E-5"/>
    <n v="9.916695786420445E-5"/>
  </r>
  <r>
    <x v="78"/>
    <s v="Over $160"/>
    <n v="249.37637144698405"/>
    <s v="HVAC"/>
    <s v="Rural"/>
    <s v="SC-New (2)"/>
    <s v="M_Input"/>
    <x v="4"/>
    <s v="Manufactured"/>
    <s v="HVAC Upgrade - Heat Pump Upgrade to 9.0 HSPF/14 SEER + HZ23CZ23"/>
    <n v="8.4112862832368064E-6"/>
    <n v="1.0873364352661949E-5"/>
    <n v="1.375499739929817E-5"/>
    <n v="1.6747354855557462E-5"/>
    <n v="1.9592144837869506E-5"/>
    <n v="2.197359964671924E-5"/>
    <n v="2.3702443540392881E-5"/>
    <n v="2.4936002189386506E-5"/>
    <n v="2.5721637059685407E-5"/>
    <n v="2.613248643914523E-5"/>
    <n v="2.6305240630451488E-5"/>
    <n v="2.6351093744778019E-5"/>
    <n v="2.6352143817181584E-5"/>
    <n v="2.6358435773366025E-5"/>
    <n v="2.6366285183333415E-5"/>
    <n v="2.6368971763354012E-5"/>
    <n v="2.637158873724668E-5"/>
    <n v="2.6374206190365229E-5"/>
    <n v="2.6376824122771348E-5"/>
    <n v="2.6379442534526747E-5"/>
    <n v="4.5544954910132774E-4"/>
    <n v="172.92959547017097"/>
    <n v="249.37637144698405"/>
    <s v="R-All-HVAC-ASHP-All-All-E"/>
    <n v="0"/>
    <n v="4.5544954910132774E-4"/>
    <n v="8.4112862832368064E-6"/>
    <n v="1.9284650635898755E-5"/>
    <n v="3.3039648035196922E-5"/>
    <n v="4.9787002890754384E-5"/>
    <n v="6.937914772862389E-5"/>
    <n v="9.1352747375343134E-5"/>
    <n v="1.1505519091573602E-4"/>
    <n v="1.3999119310512253E-4"/>
    <n v="1.6571283016480792E-4"/>
    <n v="1.9184531660395315E-4"/>
    <n v="2.1815055723440463E-4"/>
    <n v="2.4450165097918266E-4"/>
    <n v="2.7085379479636424E-4"/>
    <n v="2.9721223056973029E-4"/>
    <n v="3.2357851575306372E-4"/>
    <n v="3.4994748751641773E-4"/>
    <n v="3.7631907625366442E-4"/>
    <n v="4.0269328244402967E-4"/>
    <n v="4.2907010656680099E-4"/>
    <n v="4.5544954910132774E-4"/>
    <n v="4.1408707417365808E-6"/>
    <n v="6.6029488111617232E-6"/>
    <n v="9.4845818577979452E-6"/>
    <n v="1.2476939314057237E-5"/>
    <n v="1.5321729296369282E-5"/>
    <n v="1.7703184105219015E-5"/>
    <n v="1.9432027998892656E-5"/>
    <n v="2.0665586647886281E-5"/>
    <n v="2.1451221518185182E-5"/>
    <n v="2.1862070897645005E-5"/>
    <n v="2.2034825088951263E-5"/>
    <n v="2.2080678203277794E-5"/>
    <n v="2.2081728275681359E-5"/>
    <n v="2.20880202318658E-5"/>
    <n v="2.209586964183319E-5"/>
    <n v="2.2098556221853787E-5"/>
    <n v="2.2101173195746455E-5"/>
    <n v="2.2103790648865004E-5"/>
    <n v="2.2106408581271123E-5"/>
    <n v="2.2109026993026522E-5"/>
    <n v="3.7004123827132323E-4"/>
    <n v="3.7004123827132313E-4"/>
    <n v="4.1408707417365808E-6"/>
    <n v="1.0743819552898304E-5"/>
    <n v="2.0228401410696251E-5"/>
    <n v="3.2705340724753485E-5"/>
    <n v="4.8027070021122763E-5"/>
    <n v="6.5730254126341778E-5"/>
    <n v="8.5162282125234438E-5"/>
    <n v="1.0582786877312072E-4"/>
    <n v="1.272790902913059E-4"/>
    <n v="1.491411611889509E-4"/>
    <n v="1.7117598627790215E-4"/>
    <n v="1.9325666448117995E-4"/>
    <n v="2.153383927568613E-4"/>
    <n v="2.3742641298872709E-4"/>
    <n v="2.5952228263056027E-4"/>
    <n v="2.8162083885241408E-4"/>
    <n v="3.0372201204816051E-4"/>
    <n v="3.2582580269702551E-4"/>
    <n v="3.4793221127829663E-4"/>
    <n v="3.7004123827132313E-4"/>
  </r>
  <r>
    <x v="78"/>
    <s v="Under $65"/>
    <n v="60.621187019177185"/>
    <s v="HVAC"/>
    <s v="Rural"/>
    <s v="SC-New (2)"/>
    <s v="M_Input"/>
    <x v="4"/>
    <s v="Manufactured"/>
    <s v="HVAC Upgrade - Heat Pump Upgrade to 9.0 HSPF/14 SEER + HZ1CZ23"/>
    <n v="0"/>
    <n v="0"/>
    <n v="0"/>
    <n v="0"/>
    <n v="0"/>
    <n v="0"/>
    <n v="0"/>
    <n v="0"/>
    <n v="0"/>
    <n v="0"/>
    <n v="0"/>
    <n v="0"/>
    <n v="0"/>
    <n v="0"/>
    <n v="0"/>
    <n v="0"/>
    <n v="0"/>
    <n v="0"/>
    <n v="0"/>
    <n v="0"/>
    <n v="0"/>
    <n v="42.175961429588533"/>
    <n v="60.621187019177185"/>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65"/>
    <n v="61.264322195013925"/>
    <s v="HVAC"/>
    <s v="Rural"/>
    <s v="SC-New (2)"/>
    <s v="M_Input"/>
    <x v="4"/>
    <s v="Manufactured"/>
    <s v="HVAC Upgrade - Heat Pump Upgrade to 9.0 HSPF/14 SEER + HZ1CZ1"/>
    <n v="9.0041645227835639E-5"/>
    <n v="1.1639784719093224E-4"/>
    <n v="1.4724532660429233E-4"/>
    <n v="1.7927809536266162E-4"/>
    <n v="2.0973117491668099E-4"/>
    <n v="2.3522431613242072E-4"/>
    <n v="2.5373134862264864E-4"/>
    <n v="2.6693642172327193E-4"/>
    <n v="2.7534653331477135E-4"/>
    <n v="2.797446185566355E-4"/>
    <n v="2.8159392805359319E-4"/>
    <n v="2.8208477924017205E-4"/>
    <n v="2.820960201186348E-4"/>
    <n v="2.8216337463106861E-4"/>
    <n v="2.822474014687878E-4"/>
    <n v="2.8227616093279187E-4"/>
    <n v="2.8230417527291536E-4"/>
    <n v="2.8233219474308488E-4"/>
    <n v="2.8236021934396096E-4"/>
    <n v="2.8238824907620422E-4"/>
    <n v="4.8755238305333648E-3"/>
    <n v="42.623409684957089"/>
    <n v="61.264322195013925"/>
    <s v="R-All-HVAC-ASHP-All-All-E"/>
    <n v="0"/>
    <n v="4.8755238305333648E-3"/>
    <n v="9.0041645227835639E-5"/>
    <n v="2.0643949241876786E-4"/>
    <n v="3.536848190230602E-4"/>
    <n v="5.3296291438572176E-4"/>
    <n v="7.4269408930240273E-4"/>
    <n v="9.7791840543482345E-4"/>
    <n v="1.2316497540574721E-3"/>
    <n v="1.498586175780744E-3"/>
    <n v="1.7739327090955154E-3"/>
    <n v="2.0536773276521509E-3"/>
    <n v="2.3352712557057442E-3"/>
    <n v="2.6173560349459163E-3"/>
    <n v="2.8994520550645513E-3"/>
    <n v="3.1816154296956198E-3"/>
    <n v="3.4638628311644075E-3"/>
    <n v="3.7461389920971995E-3"/>
    <n v="4.0284431673701148E-3"/>
    <n v="4.3107753621131999E-3"/>
    <n v="4.593135581457161E-3"/>
    <n v="4.8755238305333648E-3"/>
    <n v="4.4327443117093661E-5"/>
    <n v="7.0683645080190261E-5"/>
    <n v="1.0153112449355036E-4"/>
    <n v="1.3356389325191965E-4"/>
    <n v="1.64016972805939E-4"/>
    <n v="1.8951011402167876E-4"/>
    <n v="2.0801714651190668E-4"/>
    <n v="2.2122221961252996E-4"/>
    <n v="2.2963233120402938E-4"/>
    <n v="2.3403041644589354E-4"/>
    <n v="2.3587972594285122E-4"/>
    <n v="2.3637057712943009E-4"/>
    <n v="2.3638181800789284E-4"/>
    <n v="2.3644917252032665E-4"/>
    <n v="2.3653319935804584E-4"/>
    <n v="2.365619588220499E-4"/>
    <n v="2.365899731621734E-4"/>
    <n v="2.3661799263234291E-4"/>
    <n v="2.36646017233219E-4"/>
    <n v="2.3667404696546226E-4"/>
    <n v="3.9612397883185251E-3"/>
    <n v="3.9612397883185251E-3"/>
    <n v="4.4327443117093661E-5"/>
    <n v="1.1501108819728392E-4"/>
    <n v="2.1654221269083428E-4"/>
    <n v="3.501061059427539E-4"/>
    <n v="5.1412307874869291E-4"/>
    <n v="7.0363319277037166E-4"/>
    <n v="9.1165033928227834E-4"/>
    <n v="1.1328725588948083E-3"/>
    <n v="1.3625048900988376E-3"/>
    <n v="1.5965353065447311E-3"/>
    <n v="1.8324150324875823E-3"/>
    <n v="2.0687856096170123E-3"/>
    <n v="2.305167427624905E-3"/>
    <n v="2.5416166001452317E-3"/>
    <n v="2.7781497995032775E-3"/>
    <n v="3.0147117583253277E-3"/>
    <n v="3.2513017314875011E-3"/>
    <n v="3.4879197241198439E-3"/>
    <n v="3.7245657413530627E-3"/>
    <n v="3.9612397883185251E-3"/>
  </r>
  <r>
    <x v="78"/>
    <s v="Under $65"/>
    <n v="60.52883310450445"/>
    <s v="HVAC"/>
    <s v="Rural"/>
    <s v="SC-NR"/>
    <s v="M_Input"/>
    <x v="4"/>
    <s v="Manufactured"/>
    <s v="HVAC Conversion - FAF w/CAC to ASHP 8.5 HSPF/14SEER + HZ23"/>
    <n v="6.2231725270527581E-3"/>
    <n v="8.0751968449158402E-3"/>
    <n v="1.0071063473734114E-2"/>
    <n v="1.2067781879888544E-2"/>
    <n v="1.3900715533123475E-2"/>
    <n v="1.5420556857888056E-2"/>
    <n v="1.6533036731510346E-2"/>
    <n v="1.7223549286440713E-2"/>
    <n v="1.7552875176741086E-2"/>
    <n v="1.762534677585811E-2"/>
    <n v="1.754736668792331E-2"/>
    <n v="1.7398203167340618E-2"/>
    <n v="1.722291646988857E-2"/>
    <n v="1.7041151300507311E-2"/>
    <n v="1.6859406096665586E-2"/>
    <n v="1.7621710293854509E-2"/>
    <n v="1.7335678523257514E-2"/>
    <n v="1.7058542703049316E-2"/>
    <n v="1.6781438235041385E-2"/>
    <n v="1.6511016375427602E-2"/>
    <n v="0.2407759701130866"/>
    <n v="45.962560177644335"/>
    <n v="60.52883310450445"/>
    <s v="R-All-HVAC-ASHP-All-All-E"/>
    <n v="0"/>
    <n v="0.2407759701130866"/>
    <n v="6.2231725270527581E-3"/>
    <n v="1.4298369371968598E-2"/>
    <n v="2.4369432845702713E-2"/>
    <n v="3.6437214725591256E-2"/>
    <n v="5.0337930258714733E-2"/>
    <n v="6.5758487116602787E-2"/>
    <n v="8.2291523848113141E-2"/>
    <n v="9.951507313455385E-2"/>
    <n v="0.11706794831129494"/>
    <n v="0.13469329508715305"/>
    <n v="0.15224066177507636"/>
    <n v="0.16963886494241698"/>
    <n v="0.18686178141230556"/>
    <n v="0.20390293271281287"/>
    <n v="0.22076233880947846"/>
    <n v="0.23838404910333297"/>
    <n v="0.2407759701130866"/>
    <n v="0.2407759701130866"/>
    <n v="0.2407759701130866"/>
    <n v="0.2407759701130866"/>
    <n v="3.9655932917246235E-3"/>
    <n v="5.8176176095877056E-3"/>
    <n v="7.8134842384059797E-3"/>
    <n v="9.810202644560409E-3"/>
    <n v="1.1643136297795341E-2"/>
    <n v="1.3162977622559921E-2"/>
    <n v="1.4275457496182212E-2"/>
    <n v="1.4965970051112578E-2"/>
    <n v="1.5295295941412951E-2"/>
    <n v="1.5367767540529976E-2"/>
    <n v="1.5289787452595176E-2"/>
    <n v="1.5140623932012483E-2"/>
    <n v="1.4965337234560436E-2"/>
    <n v="1.4783572065179176E-2"/>
    <n v="1.4601826861337451E-2"/>
    <n v="1.5364131058526374E-2"/>
    <n v="1.5078099287929379E-2"/>
    <n v="1.4800963467721182E-2"/>
    <n v="1.452385899971325E-2"/>
    <n v="1.4253437140099467E-2"/>
    <n v="0.19562438540652391"/>
    <n v="0.19562438540652391"/>
    <n v="3.9655932917246235E-3"/>
    <n v="9.7832109013123291E-3"/>
    <n v="1.7596695139718309E-2"/>
    <n v="2.7406897784278718E-2"/>
    <n v="3.905003408207406E-2"/>
    <n v="5.221301170463398E-2"/>
    <n v="6.6488469200816191E-2"/>
    <n v="8.1454439251928773E-2"/>
    <n v="9.6749735193341721E-2"/>
    <n v="0.11211750273387169"/>
    <n v="0.12740729018646688"/>
    <n v="0.14254791411847936"/>
    <n v="0.15751325135303978"/>
    <n v="0.17229682341821895"/>
    <n v="0.18689865027955641"/>
    <n v="0.19562438540652391"/>
    <n v="0.19562438540652391"/>
    <n v="0.19562438540652391"/>
    <n v="0.19562438540652391"/>
    <n v="0.19562438540652391"/>
  </r>
  <r>
    <x v="78"/>
    <s v="Under $85"/>
    <n v="79.342041644825287"/>
    <s v="HVAC"/>
    <s v="Rural"/>
    <s v="SC-NR"/>
    <s v="M_Input"/>
    <x v="4"/>
    <s v="Manufactured"/>
    <s v="HVAC Conversion - FAF to ASHP 8.5 HSPF/14SEER + HZ23CZ23"/>
    <n v="8.839152067184209E-3"/>
    <n v="1.1469695332142947E-2"/>
    <n v="1.4304546617601045E-2"/>
    <n v="1.7140607734438384E-2"/>
    <n v="1.9744035362320004E-2"/>
    <n v="2.1902758831609245E-2"/>
    <n v="2.3482881949180329E-2"/>
    <n v="2.4463659109189413E-2"/>
    <n v="2.493142078723572E-2"/>
    <n v="2.5034356626208957E-2"/>
    <n v="2.4923596744095489E-2"/>
    <n v="2.4711730684529344E-2"/>
    <n v="2.4462760281186383E-2"/>
    <n v="2.4204588108441023E-2"/>
    <n v="2.3946444293971011E-2"/>
    <n v="2.5029191508693777E-2"/>
    <n v="2.4622923113375789E-2"/>
    <n v="2.4229290179781992E-2"/>
    <n v="2.3835701777633306E-2"/>
    <n v="2.3451605092377332E-2"/>
    <n v="0.34198881755272442"/>
    <n v="65.675099120319615"/>
    <n v="79.342041644825287"/>
    <s v="R-All-HVAC-ASHP-All-All-E"/>
    <n v="0"/>
    <n v="0.34198881755272442"/>
    <n v="8.839152067184209E-3"/>
    <n v="2.0308847399327156E-2"/>
    <n v="3.4613394016928201E-2"/>
    <n v="5.1754001751366588E-2"/>
    <n v="7.1498037113686588E-2"/>
    <n v="9.3400795945295836E-2"/>
    <n v="0.11688367789447617"/>
    <n v="0.14134733700366559"/>
    <n v="0.16627875779090132"/>
    <n v="0.19131311441711027"/>
    <n v="0.21623671116120577"/>
    <n v="0.24094844184573511"/>
    <n v="0.26541120212692149"/>
    <n v="0.28961579023536249"/>
    <n v="0.31356223452933352"/>
    <n v="0.33859142603802728"/>
    <n v="0.34198881755272442"/>
    <n v="0.34198881755272442"/>
    <n v="0.34198881755272442"/>
    <n v="0.34198881755272442"/>
    <n v="5.632574380636704E-3"/>
    <n v="8.2631176455954421E-3"/>
    <n v="1.109796893105354E-2"/>
    <n v="1.3934030047890879E-2"/>
    <n v="1.6537457675772499E-2"/>
    <n v="1.869618114506174E-2"/>
    <n v="2.0276304262632824E-2"/>
    <n v="2.1257081422641908E-2"/>
    <n v="2.1724843100688215E-2"/>
    <n v="2.1827778939661452E-2"/>
    <n v="2.1717019057547984E-2"/>
    <n v="2.1505152997981839E-2"/>
    <n v="2.1256182594638878E-2"/>
    <n v="2.0998010421893518E-2"/>
    <n v="2.0739866607423506E-2"/>
    <n v="2.1822613822146272E-2"/>
    <n v="2.1416345426828284E-2"/>
    <n v="2.1022712493234487E-2"/>
    <n v="2.0629124091085801E-2"/>
    <n v="2.0245027405829827E-2"/>
    <n v="0.27785726382177434"/>
    <n v="0.27785726382177434"/>
    <n v="5.632574380636704E-3"/>
    <n v="1.3895692026232146E-2"/>
    <n v="2.4993660957285686E-2"/>
    <n v="3.8927691005176568E-2"/>
    <n v="5.5465148680949067E-2"/>
    <n v="7.4161329826010813E-2"/>
    <n v="9.4437634088643641E-2"/>
    <n v="0.11569471551128555"/>
    <n v="0.13741955861197375"/>
    <n v="0.1592473375516352"/>
    <n v="0.1809643566091832"/>
    <n v="0.20246950960716503"/>
    <n v="0.22372569220180391"/>
    <n v="0.24472370262369741"/>
    <n v="0.26546356923112091"/>
    <n v="0.27785726382177434"/>
    <n v="0.27785726382177434"/>
    <n v="0.27785726382177434"/>
    <n v="0.27785726382177434"/>
    <n v="0.27785726382177434"/>
  </r>
  <r>
    <x v="78"/>
    <s v="Under $60"/>
    <n v="59.885491745457841"/>
    <s v="HVAC"/>
    <s v="Rural"/>
    <s v="SC-NR"/>
    <s v="M_Input"/>
    <x v="4"/>
    <s v="Manufactured"/>
    <s v="HVAC Conversion - FAF to ASHP 8.5 HSPF/14SEER + HZ23CZ1"/>
    <n v="9.9135203357350078E-3"/>
    <n v="1.2863797008541088E-2"/>
    <n v="1.604321463294292E-2"/>
    <n v="1.9223989139530936E-2"/>
    <n v="2.2143854363644067E-2"/>
    <n v="2.4564963181477151E-2"/>
    <n v="2.6337144782149179E-2"/>
    <n v="2.7437132003397636E-2"/>
    <n v="2.7961748490628942E-2"/>
    <n v="2.8077195823719373E-2"/>
    <n v="2.7952973462188578E-2"/>
    <n v="2.771535581809818E-2"/>
    <n v="2.7436123925969093E-2"/>
    <n v="2.7146571821289964E-2"/>
    <n v="2.6857051521736178E-2"/>
    <n v="2.8071402904089306E-2"/>
    <n v="2.7615753994766443E-2"/>
    <n v="2.7174276343704805E-2"/>
    <n v="2.6732848636730932E-2"/>
    <n v="2.6302066331908965E-2"/>
    <n v="0.38355637188205066"/>
    <n v="48.91940022162872"/>
    <n v="59.885491745457841"/>
    <s v="R-All-HVAC-ASHP-All-All-E"/>
    <n v="0"/>
    <n v="0.38355637188205066"/>
    <n v="9.9135203357350078E-3"/>
    <n v="2.2777317344276096E-2"/>
    <n v="3.8820531977219019E-2"/>
    <n v="5.8044521116749959E-2"/>
    <n v="8.0188375480394022E-2"/>
    <n v="0.10475333866187117"/>
    <n v="0.13109048344402036"/>
    <n v="0.158527615447418"/>
    <n v="0.18648936393804694"/>
    <n v="0.21456655976176631"/>
    <n v="0.24251953322395489"/>
    <n v="0.27023488904205306"/>
    <n v="0.29767101296802218"/>
    <n v="0.32481758478931216"/>
    <n v="0.35167463631104834"/>
    <n v="0.37974603921513767"/>
    <n v="0.38355637188205066"/>
    <n v="0.38355637188205066"/>
    <n v="0.38355637188205066"/>
    <n v="0.38355637188205066"/>
    <n v="6.3171942558026247E-3"/>
    <n v="9.2674709286087037E-3"/>
    <n v="1.2446888553010536E-2"/>
    <n v="1.5627663059598552E-2"/>
    <n v="1.8547528283711683E-2"/>
    <n v="2.0968637101544767E-2"/>
    <n v="2.2740818702216795E-2"/>
    <n v="2.3840805923465252E-2"/>
    <n v="2.4365422410696558E-2"/>
    <n v="2.4480869743786989E-2"/>
    <n v="2.4356647382256194E-2"/>
    <n v="2.4119029738165796E-2"/>
    <n v="2.3839797846036709E-2"/>
    <n v="2.355024574135758E-2"/>
    <n v="2.3260725441803794E-2"/>
    <n v="2.4475076824156922E-2"/>
    <n v="2.4019427914834059E-2"/>
    <n v="2.3577950263772421E-2"/>
    <n v="2.3136522556798548E-2"/>
    <n v="2.2705740251976581E-2"/>
    <n v="0.31162985028340301"/>
    <n v="0.31162985028340301"/>
    <n v="6.3171942558026247E-3"/>
    <n v="1.5584665184411328E-2"/>
    <n v="2.8031553737421864E-2"/>
    <n v="4.3659216797020416E-2"/>
    <n v="6.2206745080732095E-2"/>
    <n v="8.3175382182276866E-2"/>
    <n v="0.10591620088449366"/>
    <n v="0.1297570068079589"/>
    <n v="0.15412242921865546"/>
    <n v="0.17860329896244245"/>
    <n v="0.20295994634469866"/>
    <n v="0.22707897608286445"/>
    <n v="0.25091877392890116"/>
    <n v="0.27446901967025872"/>
    <n v="0.29772974511206252"/>
    <n v="0.31162985028340301"/>
    <n v="0.31162985028340301"/>
    <n v="0.31162985028340301"/>
    <n v="0.31162985028340301"/>
    <n v="0.31162985028340301"/>
  </r>
  <r>
    <x v="78"/>
    <s v="Under $70"/>
    <n v="67.710290682864965"/>
    <s v="HVAC"/>
    <s v="Rural"/>
    <s v="SC-NR"/>
    <s v="M_Input"/>
    <x v="4"/>
    <s v="Manufactured"/>
    <s v="HVAC Conversion - FAF w/CAC to ASHP 8.5 HSPF/14SEER + HZ1"/>
    <n v="0"/>
    <n v="0"/>
    <n v="0"/>
    <n v="0"/>
    <n v="0"/>
    <n v="0"/>
    <n v="0"/>
    <n v="0"/>
    <n v="0"/>
    <n v="0"/>
    <n v="0"/>
    <n v="0"/>
    <n v="0"/>
    <n v="0"/>
    <n v="0"/>
    <n v="0"/>
    <n v="0"/>
    <n v="0"/>
    <n v="0"/>
    <n v="0"/>
    <n v="0"/>
    <n v="46.928554344672108"/>
    <n v="67.710290682864965"/>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85"/>
    <n v="78.542970785137129"/>
    <s v="HVAC"/>
    <s v="Rural"/>
    <s v="SC-NR"/>
    <s v="M_Input"/>
    <x v="4"/>
    <s v="Manufactured"/>
    <s v="HVAC Conversion - FAF to ASHP 8.5 HSPF/14SEER + HZ1CZ23"/>
    <n v="0"/>
    <n v="0"/>
    <n v="0"/>
    <n v="0"/>
    <n v="0"/>
    <n v="0"/>
    <n v="0"/>
    <n v="0"/>
    <n v="0"/>
    <n v="0"/>
    <n v="0"/>
    <n v="0"/>
    <n v="0"/>
    <n v="0"/>
    <n v="0"/>
    <n v="0"/>
    <n v="0"/>
    <n v="0"/>
    <n v="0"/>
    <n v="0"/>
    <n v="0"/>
    <n v="61.707683635376497"/>
    <n v="78.542970785137129"/>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100"/>
    <n v="86.260637333380785"/>
    <s v="HVAC"/>
    <s v="Rural"/>
    <s v="SC-NR"/>
    <s v="M_Input"/>
    <x v="4"/>
    <s v="Manufactured"/>
    <s v="HVAC Conversion - FAF to ASHP 8.5 HSPF/14SEER + HZ1CZ1"/>
    <n v="2.8686778661453975E-2"/>
    <n v="3.7224001669688617E-2"/>
    <n v="4.6424290424306777E-2"/>
    <n v="5.5628505592310536E-2"/>
    <n v="6.4077726915181807E-2"/>
    <n v="7.1083695574177125E-2"/>
    <n v="7.6211861917178866E-2"/>
    <n v="7.9394897698387326E-2"/>
    <n v="8.0912981743376397E-2"/>
    <n v="8.1247051980715024E-2"/>
    <n v="8.0887589421568235E-2"/>
    <n v="8.0199994648851011E-2"/>
    <n v="7.9391980622203789E-2"/>
    <n v="7.855410297061452E-2"/>
    <n v="7.7716317353596215E-2"/>
    <n v="8.1230288994651206E-2"/>
    <n v="7.991177660284618E-2"/>
    <n v="7.8634271616617193E-2"/>
    <n v="7.7356911153720273E-2"/>
    <n v="7.6110355317732012E-2"/>
    <n v="1.109898035383909"/>
    <n v="63.308807567190762"/>
    <n v="86.260637333380785"/>
    <s v="R-All-HVAC-ASHP-All-All-E"/>
    <n v="0"/>
    <n v="1.109898035383909"/>
    <n v="2.8686778661453975E-2"/>
    <n v="6.5910780331142588E-2"/>
    <n v="0.11233507075544936"/>
    <n v="0.16796357634775991"/>
    <n v="0.2320413032629417"/>
    <n v="0.30312499883711885"/>
    <n v="0.37933686075429773"/>
    <n v="0.45873175845268505"/>
    <n v="0.53964474019606146"/>
    <n v="0.62089179217677648"/>
    <n v="0.70177938159834474"/>
    <n v="0.78197937624719571"/>
    <n v="0.86137135686939947"/>
    <n v="0.93992545984001397"/>
    <n v="1.0176417771936102"/>
    <n v="1.0988720661882614"/>
    <n v="1.109898035383909"/>
    <n v="1.109898035383909"/>
    <n v="1.109898035383909"/>
    <n v="1.109898035383909"/>
    <n v="1.8280080863341708E-2"/>
    <n v="2.681730387157635E-2"/>
    <n v="3.6017592626194514E-2"/>
    <n v="4.5221807794198265E-2"/>
    <n v="5.3671029117069544E-2"/>
    <n v="6.0676997776064862E-2"/>
    <n v="6.5805164119066603E-2"/>
    <n v="6.8988199900275063E-2"/>
    <n v="7.0506283945264134E-2"/>
    <n v="7.0840354182602761E-2"/>
    <n v="7.0480891623455971E-2"/>
    <n v="6.9793296850738748E-2"/>
    <n v="6.8985282824091526E-2"/>
    <n v="6.8147405172502257E-2"/>
    <n v="6.7309619555483952E-2"/>
    <n v="7.0823591196538943E-2"/>
    <n v="6.9505078804733916E-2"/>
    <n v="6.822757381850493E-2"/>
    <n v="6.695021335560801E-2"/>
    <n v="6.5703657519619749E-2"/>
    <n v="0.90176407942166359"/>
    <n v="0.90176407942166359"/>
    <n v="1.8280080863341708E-2"/>
    <n v="4.5097384734918061E-2"/>
    <n v="8.1114977361112575E-2"/>
    <n v="0.12633678515531083"/>
    <n v="0.18000781427238038"/>
    <n v="0.24068481204844525"/>
    <n v="0.30648997616751184"/>
    <n v="0.37547817606778688"/>
    <n v="0.44598446001305103"/>
    <n v="0.51682481419565374"/>
    <n v="0.58730570581910968"/>
    <n v="0.65709900266984844"/>
    <n v="0.72608428549394"/>
    <n v="0.79423169066644228"/>
    <n v="0.86154131022192626"/>
    <n v="0.90176407942166359"/>
    <n v="0.90176407942166359"/>
    <n v="0.90176407942166359"/>
    <n v="0.90176407942166359"/>
    <n v="0.90176407942166359"/>
  </r>
  <r>
    <x v="78"/>
    <s v="Over $160"/>
    <n v="754.41687467923896"/>
    <s v="HVAC"/>
    <s v="Rural"/>
    <s v="SC-NR (2)"/>
    <s v="M_Input"/>
    <x v="4"/>
    <s v="Manufactured"/>
    <s v="HVAC Upgrade - Heat Pump Upgrade to 9.0 HSPF/14 SEER + HZ23CZ1"/>
    <n v="2.9197816538430571E-5"/>
    <n v="3.7887125090075002E-5"/>
    <n v="4.7251311509475223E-5"/>
    <n v="5.6619494288977039E-5"/>
    <n v="6.5219233457644167E-5"/>
    <n v="7.2350009275781014E-5"/>
    <n v="7.7569530848020546E-5"/>
    <n v="8.0809270515962554E-5"/>
    <n v="8.2354398324093495E-5"/>
    <n v="8.2694419823749337E-5"/>
    <n v="8.2328553653195096E-5"/>
    <n v="8.1628709789110162E-5"/>
    <n v="8.080630147380413E-5"/>
    <n v="7.9953497530863444E-5"/>
    <n v="7.9100787262034776E-5"/>
    <n v="8.2677358215072264E-5"/>
    <n v="8.13353573102687E-5"/>
    <n v="8.0035094333548909E-5"/>
    <n v="7.8734978454758251E-5"/>
    <n v="7.7466215968958435E-5"/>
    <n v="1.129670207866462E-3"/>
    <n v="512.91685379892567"/>
    <n v="754.41687467923896"/>
    <s v="R-All-HVAC-ASHP-All-All-E"/>
    <n v="0"/>
    <n v="1.129670207866462E-3"/>
    <n v="2.9197816538430571E-5"/>
    <n v="6.708494162850558E-5"/>
    <n v="1.143362531379808E-4"/>
    <n v="1.7095574742695784E-4"/>
    <n v="2.3617498088460202E-4"/>
    <n v="3.0852499016038306E-4"/>
    <n v="3.860945210084036E-4"/>
    <n v="4.6690379152436614E-4"/>
    <n v="5.492581898484596E-4"/>
    <n v="6.3195260967220895E-4"/>
    <n v="7.1428116332540408E-4"/>
    <n v="7.959098731145142E-4"/>
    <n v="8.7671617458831834E-4"/>
    <n v="9.5666967211918176E-4"/>
    <n v="1.0357704593812165E-3"/>
    <n v="1.1184478175962887E-3"/>
    <n v="1.129670207866462E-3"/>
    <n v="1.129670207866462E-3"/>
    <n v="1.129670207866462E-3"/>
    <n v="1.129670207866462E-3"/>
    <n v="1.8605729616922918E-5"/>
    <n v="2.7295038168567349E-5"/>
    <n v="3.665922458796757E-5"/>
    <n v="4.6027407367469386E-5"/>
    <n v="5.4627146536136514E-5"/>
    <n v="6.175792235427336E-5"/>
    <n v="6.6977443926512892E-5"/>
    <n v="7.0217183594454901E-5"/>
    <n v="7.1762311402585841E-5"/>
    <n v="7.2102332902241684E-5"/>
    <n v="7.1736466731687443E-5"/>
    <n v="7.1036622867602509E-5"/>
    <n v="7.0214214552296477E-5"/>
    <n v="6.9361410609355791E-5"/>
    <n v="6.8508700340527123E-5"/>
    <n v="7.2085271293564611E-5"/>
    <n v="7.0743270388761047E-5"/>
    <n v="6.9443007412041256E-5"/>
    <n v="6.8142891533250598E-5"/>
    <n v="6.6874129047450782E-5"/>
    <n v="9.1782846943630903E-4"/>
    <n v="9.1782846943630903E-4"/>
    <n v="1.8605729616922918E-5"/>
    <n v="4.5900767785490267E-5"/>
    <n v="8.255999237345783E-5"/>
    <n v="1.285873997409272E-4"/>
    <n v="1.8321454627706372E-4"/>
    <n v="2.4497246863133706E-4"/>
    <n v="3.1194991255784998E-4"/>
    <n v="3.8216709615230486E-4"/>
    <n v="4.5392940755489071E-4"/>
    <n v="5.260317404571324E-4"/>
    <n v="5.9776820718881985E-4"/>
    <n v="6.6880483005642231E-4"/>
    <n v="7.3901904460871878E-4"/>
    <n v="8.0838045521807453E-4"/>
    <n v="8.7688915555860164E-4"/>
    <n v="9.1782846943630903E-4"/>
    <n v="9.1782846943630903E-4"/>
    <n v="9.1782846943630903E-4"/>
    <n v="9.1782846943630903E-4"/>
    <n v="9.1782846943630903E-4"/>
  </r>
  <r>
    <x v="78"/>
    <s v="Over $160"/>
    <n v="249.37637144698405"/>
    <s v="HVAC"/>
    <s v="Rural"/>
    <s v="SC-NR (2)"/>
    <s v="M_Input"/>
    <x v="4"/>
    <s v="Manufactured"/>
    <s v="HVAC Upgrade - Heat Pump Upgrade to 9.0 HSPF/14 SEER + HZ23CZ23"/>
    <n v="6.8310608920365846E-5"/>
    <n v="8.8639935857484799E-5"/>
    <n v="1.1054819312429454E-4"/>
    <n v="1.3246580019271175E-4"/>
    <n v="1.5258557245015982E-4"/>
    <n v="1.692685883726145E-4"/>
    <n v="1.8148007331031087E-4"/>
    <n v="1.8905970136809025E-4"/>
    <n v="1.9267465049602553E-4"/>
    <n v="1.9347015777845995E-4"/>
    <n v="1.9261418483743458E-4"/>
    <n v="1.9097684457803878E-4"/>
    <n v="1.8905275505833841E-4"/>
    <n v="1.8705755255560026E-4"/>
    <n v="1.8506256921088106E-4"/>
    <n v="1.9343024079095656E-4"/>
    <n v="1.9029052317343702E-4"/>
    <n v="1.8724845475097713E-4"/>
    <n v="1.8420673047579613E-4"/>
    <n v="1.8123835995171171E-4"/>
    <n v="2.64295310154388E-3"/>
    <n v="172.92959547017097"/>
    <n v="249.37637144698405"/>
    <s v="R-All-HVAC-ASHP-All-All-E"/>
    <n v="0"/>
    <n v="2.64295310154388E-3"/>
    <n v="6.8310608920365846E-5"/>
    <n v="1.5695054477785064E-4"/>
    <n v="2.6749873790214517E-4"/>
    <n v="3.9996453809485692E-4"/>
    <n v="5.5255011054501668E-4"/>
    <n v="7.2181869891763117E-4"/>
    <n v="9.0329877222794204E-4"/>
    <n v="1.0923584735960323E-3"/>
    <n v="1.2850331240920579E-3"/>
    <n v="1.4785032818705177E-3"/>
    <n v="1.6711174667079524E-3"/>
    <n v="1.8620943112859912E-3"/>
    <n v="2.0511470663443295E-3"/>
    <n v="2.2382046188999297E-3"/>
    <n v="2.4232671881108106E-3"/>
    <n v="2.6166974289017673E-3"/>
    <n v="2.64295310154388E-3"/>
    <n v="2.64295310154388E-3"/>
    <n v="2.64295310154388E-3"/>
    <n v="2.64295310154388E-3"/>
    <n v="4.3529580983113008E-5"/>
    <n v="6.3858907920231968E-5"/>
    <n v="8.5767165187041692E-5"/>
    <n v="1.0768477225545892E-4"/>
    <n v="1.2780454451290698E-4"/>
    <n v="1.4448756043536167E-4"/>
    <n v="1.5669904537305804E-4"/>
    <n v="1.6427867343083742E-4"/>
    <n v="1.678936225587727E-4"/>
    <n v="1.6868912984120712E-4"/>
    <n v="1.6783315690018175E-4"/>
    <n v="1.6619581664078595E-4"/>
    <n v="1.6427172712108558E-4"/>
    <n v="1.6227652461834742E-4"/>
    <n v="1.6028154127362823E-4"/>
    <n v="1.6864921285370373E-4"/>
    <n v="1.6550949523618419E-4"/>
    <n v="1.624674268137243E-4"/>
    <n v="1.594257025385433E-4"/>
    <n v="1.5645733201445888E-4"/>
    <n v="2.1473325427988233E-3"/>
    <n v="2.1473325427988233E-3"/>
    <n v="4.3529580983113008E-5"/>
    <n v="1.0738848890334498E-4"/>
    <n v="1.9315565409038667E-4"/>
    <n v="3.0084042634584559E-4"/>
    <n v="4.286449708587526E-4"/>
    <n v="5.7313253129411424E-4"/>
    <n v="7.2983157666717225E-4"/>
    <n v="8.9411025009800962E-4"/>
    <n v="1.0620038726567823E-3"/>
    <n v="1.2306930024979894E-3"/>
    <n v="1.3985261593981711E-3"/>
    <n v="1.5647219760389569E-3"/>
    <n v="1.7289937031600426E-3"/>
    <n v="1.8912702277783901E-3"/>
    <n v="2.0515517690520182E-3"/>
    <n v="2.1473325427988233E-3"/>
    <n v="2.1473325427988233E-3"/>
    <n v="2.1473325427988233E-3"/>
    <n v="2.1473325427988233E-3"/>
    <n v="2.1473325427988233E-3"/>
  </r>
  <r>
    <x v="78"/>
    <s v="Under $65"/>
    <n v="60.621187019177185"/>
    <s v="HVAC"/>
    <s v="Rural"/>
    <s v="SC-NR (2)"/>
    <s v="M_Input"/>
    <x v="4"/>
    <s v="Manufactured"/>
    <s v="HVAC Upgrade - Heat Pump Upgrade to 9.0 HSPF/14 SEER + HZ1CZ23"/>
    <n v="0"/>
    <n v="0"/>
    <n v="0"/>
    <n v="0"/>
    <n v="0"/>
    <n v="0"/>
    <n v="0"/>
    <n v="0"/>
    <n v="0"/>
    <n v="0"/>
    <n v="0"/>
    <n v="0"/>
    <n v="0"/>
    <n v="0"/>
    <n v="0"/>
    <n v="0"/>
    <n v="0"/>
    <n v="0"/>
    <n v="0"/>
    <n v="0"/>
    <n v="0"/>
    <n v="42.175961429588533"/>
    <n v="60.621187019177185"/>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65"/>
    <n v="61.264322195013925"/>
    <s v="HVAC"/>
    <s v="Rural"/>
    <s v="SC-NR (2)"/>
    <s v="M_Input"/>
    <x v="4"/>
    <s v="Manufactured"/>
    <s v="HVAC Upgrade - Heat Pump Upgrade to 9.0 HSPF/14 SEER + HZ1CZ1"/>
    <n v="9.3767165511903102E-4"/>
    <n v="1.2167239712652146E-3"/>
    <n v="1.5174496151559172E-3"/>
    <n v="1.8183035999308093E-3"/>
    <n v="2.0944794451095913E-3"/>
    <n v="2.3234803484776397E-3"/>
    <n v="2.4911023836777547E-3"/>
    <n v="2.5951448230360388E-3"/>
    <n v="2.6447657440838031E-3"/>
    <n v="2.6556853456210865E-3"/>
    <n v="2.643935756837826E-3"/>
    <n v="2.6214606599929057E-3"/>
    <n v="2.5950494738967923E-3"/>
    <n v="2.5676621491077379E-3"/>
    <n v="2.5402778326107439E-3"/>
    <n v="2.6551374215382641E-3"/>
    <n v="2.6120398081286409E-3"/>
    <n v="2.5702825850888252E-3"/>
    <n v="2.5285300860172738E-3"/>
    <n v="2.4877844837409195E-3"/>
    <n v="3.6278731053556453E-2"/>
    <n v="42.623409684957089"/>
    <n v="61.264322195013925"/>
    <s v="R-All-HVAC-ASHP-All-All-E"/>
    <n v="0"/>
    <n v="3.6278731053556453E-2"/>
    <n v="9.3767165511903102E-4"/>
    <n v="2.1543956263842456E-3"/>
    <n v="3.6718452415401628E-3"/>
    <n v="5.4901488414709721E-3"/>
    <n v="7.5846282865805635E-3"/>
    <n v="9.9081086350582027E-3"/>
    <n v="1.2399211018735957E-2"/>
    <n v="1.4994355841771997E-2"/>
    <n v="1.7639121585855799E-2"/>
    <n v="2.0294806931476884E-2"/>
    <n v="2.2938742688314709E-2"/>
    <n v="2.5560203348307615E-2"/>
    <n v="2.8155252822204407E-2"/>
    <n v="3.0722914971312146E-2"/>
    <n v="3.3263192803922891E-2"/>
    <n v="3.5918330225461155E-2"/>
    <n v="3.6278731053556453E-2"/>
    <n v="3.6278731053556453E-2"/>
    <n v="3.6278731053556453E-2"/>
    <n v="3.6278731053556453E-2"/>
    <n v="5.9751266885434856E-4"/>
    <n v="8.7656498500053213E-4"/>
    <n v="1.1772906288912348E-3"/>
    <n v="1.4781446136661268E-3"/>
    <n v="1.7543204588449089E-3"/>
    <n v="1.9833213622129572E-3"/>
    <n v="2.1509433974130723E-3"/>
    <n v="2.2549858367713563E-3"/>
    <n v="2.3046067578191207E-3"/>
    <n v="2.3155263593564041E-3"/>
    <n v="2.3037767705731435E-3"/>
    <n v="2.2813016737282233E-3"/>
    <n v="2.2548904876321099E-3"/>
    <n v="2.2275031628430555E-3"/>
    <n v="2.2001188463460614E-3"/>
    <n v="2.3149784352735816E-3"/>
    <n v="2.2718808218639584E-3"/>
    <n v="2.2301235988241427E-3"/>
    <n v="2.1883710997525913E-3"/>
    <n v="2.1476254974762371E-3"/>
    <n v="2.9475551328262805E-2"/>
    <n v="2.9475551328262805E-2"/>
    <n v="5.9751266885434856E-4"/>
    <n v="1.4740776538548807E-3"/>
    <n v="2.6513682827461155E-3"/>
    <n v="4.1295128964122423E-3"/>
    <n v="5.8838333552571516E-3"/>
    <n v="7.8671547174701088E-3"/>
    <n v="1.0018098114883181E-2"/>
    <n v="1.2273083951654537E-2"/>
    <n v="1.4577690709473658E-2"/>
    <n v="1.6893217068830062E-2"/>
    <n v="1.9196993839403206E-2"/>
    <n v="2.1478295513131428E-2"/>
    <n v="2.3733186000763538E-2"/>
    <n v="2.5960689163606596E-2"/>
    <n v="2.8160808009952656E-2"/>
    <n v="2.9475551328262805E-2"/>
    <n v="2.9475551328262805E-2"/>
    <n v="2.9475551328262805E-2"/>
    <n v="2.9475551328262805E-2"/>
    <n v="2.9475551328262805E-2"/>
  </r>
  <r>
    <x v="77"/>
    <s v="Under $85"/>
    <n v="73.079746135288318"/>
    <s v="HVAC"/>
    <s v="Rural"/>
    <s v="SC-Retro"/>
    <s v="M_Input"/>
    <x v="4"/>
    <s v="Manufactured"/>
    <s v="Manufactured Home Weatherization - Add a Low-e Storm Window to an existing Single Pane Wood Framed Window_Electric FAF"/>
    <n v="2.3664259475024383E-4"/>
    <n v="2.3411359854016663E-4"/>
    <n v="2.3161162967838797E-4"/>
    <n v="2.2913639932400207E-4"/>
    <n v="2.2668762172294198E-4"/>
    <n v="2.0183851275749161E-4"/>
    <n v="1.5974517384082396E-4"/>
    <n v="1.2643038346252334E-4"/>
    <n v="1.0006337893129954E-4"/>
    <n v="7.9195202363020726E-5"/>
    <n v="6.2679075445032506E-5"/>
    <n v="4.9607380010667459E-5"/>
    <n v="3.9261781289050629E-5"/>
    <n v="3.1073752930668129E-5"/>
    <n v="2.4593334522636337E-5"/>
    <n v="1.9464404711326621E-5"/>
    <n v="1.3134333775880591E-7"/>
    <n v="4.6407026172970892E-8"/>
    <n v="1.565150281093196E-8"/>
    <n v="5.0492071996166573E-9"/>
    <n v="1.7640755370110159E-3"/>
    <n v="53.969266626440167"/>
    <n v="73.079746135288318"/>
    <s v="R-All-HVAC-ER-All-All-E"/>
    <n v="0"/>
    <n v="1.7640755370110159E-3"/>
    <n v="2.3664259475024383E-4"/>
    <n v="4.707561932904105E-4"/>
    <n v="7.0236782296879843E-4"/>
    <n v="9.3150422229280048E-4"/>
    <n v="1.1581918440157425E-3"/>
    <n v="1.3600303567732341E-3"/>
    <n v="1.519775530614058E-3"/>
    <n v="1.6462059140765813E-3"/>
    <n v="1.7462692930078809E-3"/>
    <n v="1.7640755370110159E-3"/>
    <n v="1.7640755370110159E-3"/>
    <n v="1.7640755370110159E-3"/>
    <n v="1.7640755370110159E-3"/>
    <n v="1.7640755370110159E-3"/>
    <n v="1.7640755370110159E-3"/>
    <n v="1.7640755370110159E-3"/>
    <n v="1.7640755370110159E-3"/>
    <n v="1.7640755370110159E-3"/>
    <n v="1.7640755370110159E-3"/>
    <n v="1.7640755370110159E-3"/>
    <n v="2.3664259475024383E-4"/>
    <n v="2.3411359854016663E-4"/>
    <n v="2.3161162967838797E-4"/>
    <n v="2.2913639932400207E-4"/>
    <n v="2.2668762172294198E-4"/>
    <n v="2.0183851275749161E-4"/>
    <n v="1.5974517384082396E-4"/>
    <n v="1.2643038346252334E-4"/>
    <n v="1.0006337893129954E-4"/>
    <n v="7.9195202363020726E-5"/>
    <n v="6.2679075445032506E-5"/>
    <n v="4.9607380010667459E-5"/>
    <n v="3.9261781289050629E-5"/>
    <n v="3.1073752930668129E-5"/>
    <n v="2.4593334522636337E-5"/>
    <n v="1.9464404711326621E-5"/>
    <n v="1.3134333775880591E-7"/>
    <n v="4.6407026172970892E-8"/>
    <n v="1.565150281093196E-8"/>
    <n v="5.0492071996166573E-9"/>
    <n v="1.7640755370110159E-3"/>
    <n v="1.7640755370110159E-3"/>
    <n v="2.3664259475024383E-4"/>
    <n v="4.707561932904105E-4"/>
    <n v="7.0236782296879843E-4"/>
    <n v="9.3150422229280048E-4"/>
    <n v="1.1581918440157425E-3"/>
    <n v="1.3600303567732341E-3"/>
    <n v="1.519775530614058E-3"/>
    <n v="1.6462059140765813E-3"/>
    <n v="1.7462692930078809E-3"/>
    <n v="1.7640755370110159E-3"/>
    <n v="1.7640755370110159E-3"/>
    <n v="1.7640755370110159E-3"/>
    <n v="1.7640755370110159E-3"/>
    <n v="1.7640755370110159E-3"/>
    <n v="1.7640755370110159E-3"/>
    <n v="1.7640755370110159E-3"/>
    <n v="1.7640755370110159E-3"/>
    <n v="1.7640755370110159E-3"/>
    <n v="1.7640755370110159E-3"/>
    <n v="1.7640755370110159E-3"/>
  </r>
  <r>
    <x v="77"/>
    <s v="Under $30"/>
    <n v="26.04521117991851"/>
    <s v="HVAC"/>
    <s v="Rural"/>
    <s v="SC-Retro"/>
    <s v="M_Input"/>
    <x v="4"/>
    <s v="Manufactured"/>
    <s v="Manufactured Home Weatherization - Add a Low-e Storm Window to an existing Single Pane Metal Framed Window_Electric FAF"/>
    <n v="1.4145400635529207E-3"/>
    <n v="1.3994228930219634E-3"/>
    <n v="1.384467279488047E-3"/>
    <n v="1.3696714963937291E-3"/>
    <n v="1.3550338356332632E-3"/>
    <n v="1.2064973466198647E-3"/>
    <n v="9.5488282063319724E-4"/>
    <n v="7.5574240067325651E-4"/>
    <n v="5.9813263348547938E-4"/>
    <n v="4.7339231849577386E-4"/>
    <n v="3.7466654495159623E-4"/>
    <n v="2.9652999092172577E-4"/>
    <n v="2.3468878313487697E-4"/>
    <n v="1.8574453382649009E-4"/>
    <n v="1.4700758760418549E-4"/>
    <n v="1.1634921560270528E-4"/>
    <n v="7.8510977086217322E-7"/>
    <n v="2.7739975477068531E-7"/>
    <n v="9.3557450230973682E-8"/>
    <n v="3.0181827073759523E-8"/>
    <n v="1.0544828266734274E-2"/>
    <n v="21.827378318313073"/>
    <n v="26.04521117991851"/>
    <s v="R-All-HVAC-ER-All-All-E"/>
    <n v="0"/>
    <n v="1.0544828266734274E-2"/>
    <n v="1.4145400635529207E-3"/>
    <n v="2.8139629565748841E-3"/>
    <n v="4.1984302360629309E-3"/>
    <n v="5.5681017324566602E-3"/>
    <n v="6.9231355680899236E-3"/>
    <n v="8.1296329147097883E-3"/>
    <n v="9.0845157353429858E-3"/>
    <n v="9.8402581360162427E-3"/>
    <n v="1.0438390769501722E-2"/>
    <n v="1.0544828266734274E-2"/>
    <n v="1.0544828266734274E-2"/>
    <n v="1.0544828266734274E-2"/>
    <n v="1.0544828266734274E-2"/>
    <n v="1.0544828266734274E-2"/>
    <n v="1.0544828266734274E-2"/>
    <n v="1.0544828266734274E-2"/>
    <n v="1.0544828266734274E-2"/>
    <n v="1.0544828266734274E-2"/>
    <n v="1.0544828266734274E-2"/>
    <n v="1.0544828266734274E-2"/>
    <n v="1.4145400635529207E-3"/>
    <n v="1.3994228930219634E-3"/>
    <n v="1.384467279488047E-3"/>
    <n v="1.3696714963937291E-3"/>
    <n v="1.3550338356332632E-3"/>
    <n v="1.2064973466198647E-3"/>
    <n v="9.5488282063319724E-4"/>
    <n v="7.5574240067325651E-4"/>
    <n v="5.9813263348547938E-4"/>
    <n v="4.7339231849577386E-4"/>
    <n v="3.7466654495159623E-4"/>
    <n v="2.9652999092172577E-4"/>
    <n v="2.3468878313487697E-4"/>
    <n v="1.8574453382649009E-4"/>
    <n v="1.4700758760418549E-4"/>
    <n v="1.1634921560270528E-4"/>
    <n v="7.8510977086217322E-7"/>
    <n v="2.7739975477068531E-7"/>
    <n v="9.3557450230973682E-8"/>
    <n v="3.0181827073759523E-8"/>
    <n v="1.0544828266734274E-2"/>
    <n v="1.0544828266734274E-2"/>
    <n v="1.4145400635529207E-3"/>
    <n v="2.8139629565748841E-3"/>
    <n v="4.1984302360629309E-3"/>
    <n v="5.5681017324566602E-3"/>
    <n v="6.9231355680899236E-3"/>
    <n v="8.1296329147097883E-3"/>
    <n v="9.0845157353429858E-3"/>
    <n v="9.8402581360162427E-3"/>
    <n v="1.0438390769501722E-2"/>
    <n v="1.0544828266734274E-2"/>
    <n v="1.0544828266734274E-2"/>
    <n v="1.0544828266734274E-2"/>
    <n v="1.0544828266734274E-2"/>
    <n v="1.0544828266734274E-2"/>
    <n v="1.0544828266734274E-2"/>
    <n v="1.0544828266734274E-2"/>
    <n v="1.0544828266734274E-2"/>
    <n v="1.0544828266734274E-2"/>
    <n v="1.0544828266734274E-2"/>
    <n v="1.0544828266734274E-2"/>
  </r>
  <r>
    <x v="77"/>
    <s v="Under $130"/>
    <n v="126.90903100794954"/>
    <s v="HVAC"/>
    <s v="Rural"/>
    <s v="SC-Retro"/>
    <s v="M_Input"/>
    <x v="4"/>
    <s v="Manufactured"/>
    <s v="Manufactured Home Weatherization - Add a Low-e Storm Window to an existing Double Pane Metal Framed Window_Electric FAF"/>
    <n v="3.0852066131664871E-5"/>
    <n v="3.052235051811533E-5"/>
    <n v="3.0196158570869197E-5"/>
    <n v="2.9873452632552316E-5"/>
    <n v="2.9554195448234408E-5"/>
    <n v="2.6314515145015325E-5"/>
    <n v="2.0826633822000567E-5"/>
    <n v="1.6483247894379762E-5"/>
    <n v="1.3045673317622861E-5"/>
    <n v="1.032500350663088E-5"/>
    <n v="8.1717282670209668E-6"/>
    <n v="6.4675176940273375E-6"/>
    <n v="5.1187195359110399E-6"/>
    <n v="4.0512126795592486E-6"/>
    <n v="3.2063339395485187E-6"/>
    <n v="2.5376543136755795E-6"/>
    <n v="1.7123769906111127E-8"/>
    <n v="6.0502744316740363E-9"/>
    <n v="2.040550646820162E-9"/>
    <n v="6.5828586184774754E-10"/>
    <n v="2.2998976657840256E-4"/>
    <n v="90.138868924734922"/>
    <n v="126.90903100794954"/>
    <s v="R-All-HVAC-ER-All-All-E"/>
    <n v="0"/>
    <n v="2.2998976657840256E-4"/>
    <n v="3.0852066131664871E-5"/>
    <n v="6.1374416649780201E-5"/>
    <n v="9.1570575220649398E-5"/>
    <n v="1.2144402785320172E-4"/>
    <n v="1.5099822330143613E-4"/>
    <n v="1.7731273844645145E-4"/>
    <n v="1.9813937226845202E-4"/>
    <n v="2.1462262016283179E-4"/>
    <n v="2.2766829348045466E-4"/>
    <n v="2.2998976657840256E-4"/>
    <n v="2.2998976657840256E-4"/>
    <n v="2.2998976657840256E-4"/>
    <n v="2.2998976657840256E-4"/>
    <n v="2.2998976657840256E-4"/>
    <n v="2.2998976657840256E-4"/>
    <n v="2.2998976657840256E-4"/>
    <n v="2.2998976657840256E-4"/>
    <n v="2.2998976657840256E-4"/>
    <n v="2.2998976657840256E-4"/>
    <n v="2.2998976657840256E-4"/>
    <n v="3.0852066131664871E-5"/>
    <n v="3.052235051811533E-5"/>
    <n v="3.0196158570869197E-5"/>
    <n v="2.9873452632552316E-5"/>
    <n v="2.9554195448234408E-5"/>
    <n v="2.6314515145015325E-5"/>
    <n v="2.0826633822000567E-5"/>
    <n v="1.6483247894379762E-5"/>
    <n v="1.3045673317622861E-5"/>
    <n v="1.032500350663088E-5"/>
    <n v="8.1717282670209668E-6"/>
    <n v="6.4675176940273375E-6"/>
    <n v="5.1187195359110399E-6"/>
    <n v="4.0512126795592486E-6"/>
    <n v="3.2063339395485187E-6"/>
    <n v="2.5376543136755795E-6"/>
    <n v="1.7123769906111127E-8"/>
    <n v="6.0502744316740363E-9"/>
    <n v="2.040550646820162E-9"/>
    <n v="6.5828586184774754E-10"/>
    <n v="2.2998976657840256E-4"/>
    <n v="2.2998976657840256E-4"/>
    <n v="3.0852066131664871E-5"/>
    <n v="6.1374416649780201E-5"/>
    <n v="9.1570575220649398E-5"/>
    <n v="1.2144402785320172E-4"/>
    <n v="1.5099822330143613E-4"/>
    <n v="1.7731273844645145E-4"/>
    <n v="1.9813937226845202E-4"/>
    <n v="2.1462262016283179E-4"/>
    <n v="2.2766829348045466E-4"/>
    <n v="2.2998976657840256E-4"/>
    <n v="2.2998976657840256E-4"/>
    <n v="2.2998976657840256E-4"/>
    <n v="2.2998976657840256E-4"/>
    <n v="2.2998976657840256E-4"/>
    <n v="2.2998976657840256E-4"/>
    <n v="2.2998976657840256E-4"/>
    <n v="2.2998976657840256E-4"/>
    <n v="2.2998976657840256E-4"/>
    <n v="2.2998976657840256E-4"/>
    <n v="2.2998976657840256E-4"/>
  </r>
  <r>
    <x v="77"/>
    <s v="Under $115"/>
    <n v="100.6806476980056"/>
    <s v="HVAC"/>
    <s v="Rural"/>
    <s v="SC-Retro"/>
    <s v="M_Input"/>
    <x v="4"/>
    <s v="Manufactured"/>
    <s v="Manufactured Home Weatherization - Add a Low-e Storm Window to an existing Single Pane Wood Framed Window_Heat Pump"/>
    <n v="5.2537895945292696E-5"/>
    <n v="5.1976424161773323E-5"/>
    <n v="5.1420952819611858E-5"/>
    <n v="5.0871417792172672E-5"/>
    <n v="5.0327755638140575E-5"/>
    <n v="4.4810913234777235E-5"/>
    <n v="3.5465615688797105E-5"/>
    <n v="2.8069276106814077E-5"/>
    <n v="2.2215440106103694E-5"/>
    <n v="1.7582419198479882E-5"/>
    <n v="1.3915612897812332E-5"/>
    <n v="1.1013517544758734E-5"/>
    <n v="8.7166529853512636E-6"/>
    <n v="6.8987985862147708E-6"/>
    <n v="5.4600569752107629E-6"/>
    <n v="4.3213643361205989E-6"/>
    <n v="2.9160019224613706E-8"/>
    <n v="1.0302995176245667E-8"/>
    <n v="3.4748479111973239E-9"/>
    <n v="1.1209931277995736E-9"/>
    <n v="3.91648921450248E-4"/>
    <n v="71.319201945719385"/>
    <n v="100.6806476980056"/>
    <s v="R-All-HVAC-ER-All-All-E"/>
    <n v="0"/>
    <n v="3.91648921450248E-4"/>
    <n v="5.2537895945292696E-5"/>
    <n v="1.0451432010706601E-4"/>
    <n v="1.5593527292667787E-4"/>
    <n v="2.0680669071885055E-4"/>
    <n v="2.5713444635699114E-4"/>
    <n v="3.0194535959176839E-4"/>
    <n v="3.3741097528056552E-4"/>
    <n v="3.6548025138737961E-4"/>
    <n v="3.8769569149348332E-4"/>
    <n v="3.91648921450248E-4"/>
    <n v="3.91648921450248E-4"/>
    <n v="3.91648921450248E-4"/>
    <n v="3.91648921450248E-4"/>
    <n v="3.91648921450248E-4"/>
    <n v="3.91648921450248E-4"/>
    <n v="3.91648921450248E-4"/>
    <n v="3.91648921450248E-4"/>
    <n v="3.91648921450248E-4"/>
    <n v="3.91648921450248E-4"/>
    <n v="3.91648921450248E-4"/>
    <n v="5.2537895945292696E-5"/>
    <n v="5.1976424161773323E-5"/>
    <n v="5.1420952819611858E-5"/>
    <n v="5.0871417792172672E-5"/>
    <n v="5.0327755638140575E-5"/>
    <n v="4.4810913234777235E-5"/>
    <n v="3.5465615688797105E-5"/>
    <n v="2.8069276106814077E-5"/>
    <n v="2.2215440106103694E-5"/>
    <n v="1.7582419198479882E-5"/>
    <n v="1.3915612897812332E-5"/>
    <n v="1.1013517544758734E-5"/>
    <n v="8.7166529853512636E-6"/>
    <n v="6.8987985862147708E-6"/>
    <n v="5.4600569752107629E-6"/>
    <n v="4.3213643361205989E-6"/>
    <n v="2.9160019224613706E-8"/>
    <n v="1.0302995176245667E-8"/>
    <n v="3.4748479111973239E-9"/>
    <n v="1.1209931277995736E-9"/>
    <n v="3.91648921450248E-4"/>
    <n v="3.91648921450248E-4"/>
    <n v="5.2537895945292696E-5"/>
    <n v="1.0451432010706601E-4"/>
    <n v="1.5593527292667787E-4"/>
    <n v="2.0680669071885055E-4"/>
    <n v="2.5713444635699114E-4"/>
    <n v="3.0194535959176839E-4"/>
    <n v="3.3741097528056552E-4"/>
    <n v="3.6548025138737961E-4"/>
    <n v="3.8769569149348332E-4"/>
    <n v="3.91648921450248E-4"/>
    <n v="3.91648921450248E-4"/>
    <n v="3.91648921450248E-4"/>
    <n v="3.91648921450248E-4"/>
    <n v="3.91648921450248E-4"/>
    <n v="3.91648921450248E-4"/>
    <n v="3.91648921450248E-4"/>
    <n v="3.91648921450248E-4"/>
    <n v="3.91648921450248E-4"/>
    <n v="3.91648921450248E-4"/>
    <n v="3.91648921450248E-4"/>
  </r>
  <r>
    <x v="77"/>
    <s v="Under $35"/>
    <n v="34.272110716192124"/>
    <s v="HVAC"/>
    <s v="Rural"/>
    <s v="SC-Retro"/>
    <s v="M_Input"/>
    <x v="4"/>
    <s v="Manufactured"/>
    <s v="Manufactured Home Weatherization - Add a Low-e Storm Window to an existing Single Pane Metal Framed Window_Heat Pump"/>
    <n v="3.5103157613399302E-4"/>
    <n v="3.4728010642670203E-4"/>
    <n v="3.4356872862544323E-4"/>
    <n v="3.3989701426855913E-4"/>
    <n v="3.3626453947335587E-4"/>
    <n v="2.994037963984518E-4"/>
    <n v="2.3696325766004291E-4"/>
    <n v="1.8754466762382796E-4"/>
    <n v="1.4843230423761605E-4"/>
    <n v="1.1747680816753325E-4"/>
    <n v="9.2977068085789137E-5"/>
    <n v="7.3586738733156986E-5"/>
    <n v="5.8240254601118723E-5"/>
    <n v="4.6094273430204107E-5"/>
    <n v="3.6481331642695245E-5"/>
    <n v="2.8873164915801216E-5"/>
    <n v="1.9483245996703873E-7"/>
    <n v="6.8839388607881443E-8"/>
    <n v="2.3217171474922765E-8"/>
    <n v="7.4899075687502132E-9"/>
    <n v="2.6167994685401372E-3"/>
    <n v="26.205542322243979"/>
    <n v="34.272110716192124"/>
    <s v="R-All-HVAC-ER-All-All-E"/>
    <n v="0"/>
    <n v="2.6167994685401372E-3"/>
    <n v="3.5103157613399302E-4"/>
    <n v="6.983116825606951E-4"/>
    <n v="1.0418804111861383E-3"/>
    <n v="1.3817774254546973E-3"/>
    <n v="1.7180419649280533E-3"/>
    <n v="2.017445761326505E-3"/>
    <n v="2.2544090189865478E-3"/>
    <n v="2.4419536866103755E-3"/>
    <n v="2.5903859908479915E-3"/>
    <n v="2.6167994685401372E-3"/>
    <n v="2.6167994685401372E-3"/>
    <n v="2.6167994685401372E-3"/>
    <n v="2.6167994685401372E-3"/>
    <n v="2.6167994685401372E-3"/>
    <n v="2.6167994685401372E-3"/>
    <n v="2.6167994685401372E-3"/>
    <n v="2.6167994685401372E-3"/>
    <n v="2.6167994685401372E-3"/>
    <n v="2.6167994685401372E-3"/>
    <n v="2.6167994685401372E-3"/>
    <n v="3.5103157613399302E-4"/>
    <n v="3.4728010642670203E-4"/>
    <n v="3.4356872862544323E-4"/>
    <n v="3.3989701426855913E-4"/>
    <n v="3.3626453947335587E-4"/>
    <n v="2.994037963984518E-4"/>
    <n v="2.3696325766004291E-4"/>
    <n v="1.8754466762382796E-4"/>
    <n v="1.4843230423761605E-4"/>
    <n v="1.1747680816753325E-4"/>
    <n v="9.2977068085789137E-5"/>
    <n v="7.3586738733156986E-5"/>
    <n v="5.8240254601118723E-5"/>
    <n v="4.6094273430204107E-5"/>
    <n v="3.6481331642695245E-5"/>
    <n v="2.8873164915801216E-5"/>
    <n v="1.9483245996703873E-7"/>
    <n v="6.8839388607881443E-8"/>
    <n v="2.3217171474922765E-8"/>
    <n v="7.4899075687502132E-9"/>
    <n v="2.6167994685401372E-3"/>
    <n v="2.6167994685401372E-3"/>
    <n v="3.5103157613399302E-4"/>
    <n v="6.983116825606951E-4"/>
    <n v="1.0418804111861383E-3"/>
    <n v="1.3817774254546973E-3"/>
    <n v="1.7180419649280533E-3"/>
    <n v="2.017445761326505E-3"/>
    <n v="2.2544090189865478E-3"/>
    <n v="2.4419536866103755E-3"/>
    <n v="2.5903859908479915E-3"/>
    <n v="2.6167994685401372E-3"/>
    <n v="2.6167994685401372E-3"/>
    <n v="2.6167994685401372E-3"/>
    <n v="2.6167994685401372E-3"/>
    <n v="2.6167994685401372E-3"/>
    <n v="2.6167994685401372E-3"/>
    <n v="2.6167994685401372E-3"/>
    <n v="2.6167994685401372E-3"/>
    <n v="2.6167994685401372E-3"/>
    <n v="2.6167994685401372E-3"/>
    <n v="2.6167994685401372E-3"/>
  </r>
  <r>
    <x v="77"/>
    <s v="Over $160"/>
    <n v="169.64279512474911"/>
    <s v="HVAC"/>
    <s v="Rural"/>
    <s v="SC-Retro"/>
    <s v="M_Input"/>
    <x v="4"/>
    <s v="Manufactured"/>
    <s v="Manufactured Home Weatherization - Add a Low-e Storm Window to an existing Double Pane Metal Framed Window_Heat Pump"/>
    <n v="6.8279404903310353E-6"/>
    <n v="6.7549703826422467E-6"/>
    <n v="6.6827801055075827E-6"/>
    <n v="6.6113613248884594E-6"/>
    <n v="6.5407057958120453E-6"/>
    <n v="5.8237248252774842E-6"/>
    <n v="4.6091894054572278E-6"/>
    <n v="3.6479448484873954E-6"/>
    <n v="2.8871674489769921E-6"/>
    <n v="2.285049863593385E-6"/>
    <n v="1.8085036532807471E-6"/>
    <n v="1.4313409593550184E-6"/>
    <n v="1.1328353903022527E-6"/>
    <n v="8.9658303504396048E-7"/>
    <n v="7.0960101141804995E-7"/>
    <n v="5.6161401200372997E-7"/>
    <n v="3.7897002226715663E-9"/>
    <n v="1.3389999098712705E-9"/>
    <n v="4.5159887589164551E-10"/>
    <n v="1.4568673200494493E-10"/>
    <n v="5.0899555085898458E-5"/>
    <n v="117.61911250459804"/>
    <n v="169.64279512474911"/>
    <s v="R-All-HVAC-ER-All-All-E"/>
    <n v="0"/>
    <n v="5.0899555085898458E-5"/>
    <n v="6.8279404903310353E-6"/>
    <n v="1.3582910872973283E-5"/>
    <n v="2.0265690978480864E-5"/>
    <n v="2.6877052303369325E-5"/>
    <n v="3.3417758099181367E-5"/>
    <n v="3.9241482924458851E-5"/>
    <n v="4.3850672329916081E-5"/>
    <n v="4.7498617178403475E-5"/>
    <n v="5.0385784627380469E-5"/>
    <n v="5.0899555085898458E-5"/>
    <n v="5.0899555085898458E-5"/>
    <n v="5.0899555085898458E-5"/>
    <n v="5.0899555085898458E-5"/>
    <n v="5.0899555085898458E-5"/>
    <n v="5.0899555085898458E-5"/>
    <n v="5.0899555085898458E-5"/>
    <n v="5.0899555085898458E-5"/>
    <n v="5.0899555085898458E-5"/>
    <n v="5.0899555085898458E-5"/>
    <n v="5.0899555085898458E-5"/>
    <n v="6.8279404903310353E-6"/>
    <n v="6.7549703826422467E-6"/>
    <n v="6.6827801055075827E-6"/>
    <n v="6.6113613248884594E-6"/>
    <n v="6.5407057958120453E-6"/>
    <n v="5.8237248252774842E-6"/>
    <n v="4.6091894054572278E-6"/>
    <n v="3.6479448484873954E-6"/>
    <n v="2.8871674489769921E-6"/>
    <n v="2.285049863593385E-6"/>
    <n v="1.8085036532807471E-6"/>
    <n v="1.4313409593550184E-6"/>
    <n v="1.1328353903022527E-6"/>
    <n v="8.9658303504396048E-7"/>
    <n v="7.0960101141804995E-7"/>
    <n v="5.6161401200372997E-7"/>
    <n v="3.7897002226715663E-9"/>
    <n v="1.3389999098712705E-9"/>
    <n v="4.5159887589164551E-10"/>
    <n v="1.4568673200494493E-10"/>
    <n v="5.0899555085898458E-5"/>
    <n v="5.0899555085898458E-5"/>
    <n v="6.8279404903310353E-6"/>
    <n v="1.3582910872973283E-5"/>
    <n v="2.0265690978480864E-5"/>
    <n v="2.6877052303369325E-5"/>
    <n v="3.3417758099181367E-5"/>
    <n v="3.9241482924458851E-5"/>
    <n v="4.3850672329916081E-5"/>
    <n v="4.7498617178403475E-5"/>
    <n v="5.0385784627380469E-5"/>
    <n v="5.0899555085898458E-5"/>
    <n v="5.0899555085898458E-5"/>
    <n v="5.0899555085898458E-5"/>
    <n v="5.0899555085898458E-5"/>
    <n v="5.0899555085898458E-5"/>
    <n v="5.0899555085898458E-5"/>
    <n v="5.0899555085898458E-5"/>
    <n v="5.0899555085898458E-5"/>
    <n v="5.0899555085898458E-5"/>
    <n v="5.0899555085898458E-5"/>
    <n v="5.0899555085898458E-5"/>
  </r>
  <r>
    <x v="77"/>
    <s v="Under $20"/>
    <n v="15.801415023033606"/>
    <s v="HVAC"/>
    <s v="Rural"/>
    <s v="SC-Retro"/>
    <s v="M_Input"/>
    <x v="4"/>
    <s v="Manufactured"/>
    <s v="Attic R0 - R22_Electric FAF"/>
    <n v="1.0301250255866661E-2"/>
    <n v="1.0191160933681708E-2"/>
    <n v="1.0082248134594253E-2"/>
    <n v="9.9744992851178594E-3"/>
    <n v="9.8679019461387768E-3"/>
    <n v="8.7861994303319087E-3"/>
    <n v="6.9538411486656359E-3"/>
    <n v="5.5036204338749827E-3"/>
    <n v="4.3558426533770508E-3"/>
    <n v="3.4474334574741169E-3"/>
    <n v="2.7284726261858302E-3"/>
    <n v="2.1594507809006205E-3"/>
    <n v="1.709098207685187E-3"/>
    <n v="1.3526664786008594E-3"/>
    <n v="1.0705684401884753E-3"/>
    <n v="8.4730183179602362E-4"/>
    <n v="5.717485447293453E-6"/>
    <n v="2.0201366991554024E-6"/>
    <n v="6.8132302008425523E-7"/>
    <n v="2.1979621636531814E-7"/>
    <n v="7.6791684929680776E-2"/>
    <n v="13.784342817450492"/>
    <n v="15.801415023033606"/>
    <s v="R-All-HVAC-ER-All-All-E"/>
    <n v="0"/>
    <n v="7.6791684929680776E-2"/>
    <n v="1.0301250255866661E-2"/>
    <n v="2.0492411189548369E-2"/>
    <n v="3.057465932414262E-2"/>
    <n v="4.0549158609260477E-2"/>
    <n v="5.0417060555399254E-2"/>
    <n v="5.9203259985731164E-2"/>
    <n v="6.6157101134396795E-2"/>
    <n v="7.1660721568271774E-2"/>
    <n v="7.6016564221648819E-2"/>
    <n v="7.6791684929680776E-2"/>
    <n v="7.6791684929680776E-2"/>
    <n v="7.6791684929680776E-2"/>
    <n v="7.6791684929680776E-2"/>
    <n v="7.6791684929680776E-2"/>
    <n v="7.6791684929680776E-2"/>
    <n v="7.6791684929680776E-2"/>
    <n v="7.6791684929680776E-2"/>
    <n v="7.6791684929680776E-2"/>
    <n v="7.6791684929680776E-2"/>
    <n v="7.6791684929680776E-2"/>
    <n v="1.0087668321783818E-2"/>
    <n v="9.9775789995988646E-3"/>
    <n v="9.8686662005114095E-3"/>
    <n v="9.7609173510350162E-3"/>
    <n v="9.6543200120559336E-3"/>
    <n v="8.5726174962490655E-3"/>
    <n v="6.7402592145827918E-3"/>
    <n v="5.2900384997921386E-3"/>
    <n v="4.1422607192942067E-3"/>
    <n v="3.2338515233912733E-3"/>
    <n v="2.5148906921029866E-3"/>
    <n v="1.9458688468177766E-3"/>
    <n v="1.4955162736023432E-3"/>
    <n v="1.1390845445180156E-3"/>
    <n v="8.5698650610563159E-4"/>
    <n v="6.3371989771317987E-4"/>
    <n v="0"/>
    <n v="0"/>
    <n v="0"/>
    <n v="0"/>
    <n v="7.2520046248023898E-2"/>
    <n v="7.2520046248023898E-2"/>
    <n v="1.0087668321783818E-2"/>
    <n v="2.0065247321382682E-2"/>
    <n v="2.993391352189409E-2"/>
    <n v="3.9694830872929104E-2"/>
    <n v="4.9349150884985038E-2"/>
    <n v="5.7921768381234105E-2"/>
    <n v="6.4662027595816893E-2"/>
    <n v="6.9952066095609028E-2"/>
    <n v="7.2520046248023898E-2"/>
    <n v="7.2520046248023898E-2"/>
    <n v="7.2520046248023898E-2"/>
    <n v="7.2520046248023898E-2"/>
    <n v="7.2520046248023898E-2"/>
    <n v="7.2520046248023898E-2"/>
    <n v="7.2520046248023898E-2"/>
    <n v="7.2520046248023898E-2"/>
    <n v="7.2520046248023898E-2"/>
    <n v="7.2520046248023898E-2"/>
    <n v="7.2520046248023898E-2"/>
    <n v="7.2520046248023898E-2"/>
  </r>
  <r>
    <x v="77"/>
    <s v="Under $30"/>
    <n v="27.863293007792848"/>
    <s v="HVAC"/>
    <s v="Rural"/>
    <s v="SC-Retro"/>
    <s v="M_Input"/>
    <x v="4"/>
    <s v="Manufactured"/>
    <s v="Attic R0 - R30_Electric FAF"/>
    <n v="2.3054699490381903E-2"/>
    <n v="2.2808314228687239E-2"/>
    <n v="2.256456208295253E-2"/>
    <n v="2.2323414913103141E-2"/>
    <n v="2.2084844879796992E-2"/>
    <n v="1.9663941997089641E-2"/>
    <n v="1.5563034971899195E-2"/>
    <n v="1.2317370422085527E-2"/>
    <n v="9.7485878807578741E-3"/>
    <n v="7.7155238831218258E-3"/>
    <n v="6.1064545469733597E-3"/>
    <n v="4.8329559598439039E-3"/>
    <n v="3.825044979884075E-3"/>
    <n v="3.0273334207268267E-3"/>
    <n v="2.3959842795175045E-3"/>
    <n v="1.8963027423377537E-3"/>
    <n v="1.2796010732086859E-5"/>
    <n v="4.5211642637257273E-6"/>
    <n v="1.5248340826373241E-6"/>
    <n v="4.9191463090021278E-7"/>
    <n v="0.17186352874066071"/>
    <n v="22.531260830230778"/>
    <n v="27.863293007792848"/>
    <s v="R-All-HVAC-ER-All-All-E"/>
    <n v="0"/>
    <n v="0.17186352874066071"/>
    <n v="2.3054699490381903E-2"/>
    <n v="4.5863013719069146E-2"/>
    <n v="6.8427575802021676E-2"/>
    <n v="9.0750990715124824E-2"/>
    <n v="0.11283583559492182"/>
    <n v="0.13249977759201145"/>
    <n v="0.14806281256391066"/>
    <n v="0.16038018298599618"/>
    <n v="0.17012877086675407"/>
    <n v="0.17186352874066071"/>
    <n v="0.17186352874066071"/>
    <n v="0.17186352874066071"/>
    <n v="0.17186352874066071"/>
    <n v="0.17186352874066071"/>
    <n v="0.17186352874066071"/>
    <n v="0.17186352874066071"/>
    <n v="0.17186352874066071"/>
    <n v="0.17186352874066071"/>
    <n v="0.17186352874066071"/>
    <n v="0.17186352874066071"/>
    <n v="2.2576692725712711E-2"/>
    <n v="2.2330307464018047E-2"/>
    <n v="2.2086555318283338E-2"/>
    <n v="2.1845408148433949E-2"/>
    <n v="2.1606838115127799E-2"/>
    <n v="1.9185935232420449E-2"/>
    <n v="1.5085028207230003E-2"/>
    <n v="1.1839363657416335E-2"/>
    <n v="9.270581116088682E-3"/>
    <n v="7.2375171184526329E-3"/>
    <n v="5.6284477823041667E-3"/>
    <n v="4.3549491951747109E-3"/>
    <n v="3.347038215214882E-3"/>
    <n v="2.5493266560576338E-3"/>
    <n v="1.9179775148483117E-3"/>
    <n v="1.4182959776685609E-3"/>
    <n v="0"/>
    <n v="0"/>
    <n v="0"/>
    <n v="0"/>
    <n v="0.16230339344727684"/>
    <n v="0.16230339344727684"/>
    <n v="2.2576692725712711E-2"/>
    <n v="4.4907000189730761E-2"/>
    <n v="6.6993555508014099E-2"/>
    <n v="8.8838963656448056E-2"/>
    <n v="0.11044580177157585"/>
    <n v="0.1296317370039963"/>
    <n v="0.14471676521122631"/>
    <n v="0.15655612886864265"/>
    <n v="0.16230339344727684"/>
    <n v="0.16230339344727684"/>
    <n v="0.16230339344727684"/>
    <n v="0.16230339344727684"/>
    <n v="0.16230339344727684"/>
    <n v="0.16230339344727684"/>
    <n v="0.16230339344727684"/>
    <n v="0.16230339344727684"/>
    <n v="0.16230339344727684"/>
    <n v="0.16230339344727684"/>
    <n v="0.16230339344727684"/>
    <n v="0.16230339344727684"/>
  </r>
  <r>
    <x v="77"/>
    <s v="Under $35"/>
    <n v="30.989493187086737"/>
    <s v="HVAC"/>
    <s v="Rural"/>
    <s v="SC-Retro"/>
    <s v="M_Input"/>
    <x v="4"/>
    <s v="Manufactured"/>
    <s v="Attic R0 - R22_Heat Pump"/>
    <n v="2.5709065935363169E-3"/>
    <n v="2.5434313495364871E-3"/>
    <n v="2.5162497330977469E-3"/>
    <n v="2.4893586062263232E-3"/>
    <n v="2.462754864464135E-3"/>
    <n v="2.1927918928773688E-3"/>
    <n v="1.7354860444563154E-3"/>
    <n v="1.3735511428539693E-3"/>
    <n v="1.0870976162913966E-3"/>
    <n v="8.603838550131647E-4"/>
    <n v="6.8095115551139939E-4"/>
    <n v="5.3893907177653307E-4"/>
    <n v="4.2654354976344374E-4"/>
    <n v="3.3758806769207324E-4"/>
    <n v="2.67184214862168E-4"/>
    <n v="2.1146305661676494E-4"/>
    <n v="1.4269259235327655E-6"/>
    <n v="5.0417013767290242E-7"/>
    <n v="1.7003934485186636E-7"/>
    <n v="5.4855044567635409E-8"/>
    <n v="1.9165076491763189E-2"/>
    <n v="21.131592744542928"/>
    <n v="30.989493187086737"/>
    <s v="R-All-HVAC-ASHP-All-All-E"/>
    <n v="0"/>
    <n v="1.9165076491763189E-2"/>
    <n v="2.5709065935363169E-3"/>
    <n v="5.1143379430728039E-3"/>
    <n v="7.6305876761705513E-3"/>
    <n v="1.0119946282396874E-2"/>
    <n v="1.2582701146861009E-2"/>
    <n v="1.4775493039738378E-2"/>
    <n v="1.6510979084194695E-2"/>
    <n v="1.7884530227048664E-2"/>
    <n v="1.8971627843340059E-2"/>
    <n v="1.9165076491763189E-2"/>
    <n v="1.9165076491763189E-2"/>
    <n v="1.9165076491763189E-2"/>
    <n v="1.9165076491763189E-2"/>
    <n v="1.9165076491763189E-2"/>
    <n v="1.9165076491763189E-2"/>
    <n v="1.9165076491763189E-2"/>
    <n v="1.9165076491763189E-2"/>
    <n v="1.9165076491763189E-2"/>
    <n v="1.9165076491763189E-2"/>
    <n v="1.9165076491763189E-2"/>
    <n v="2.517602461614941E-3"/>
    <n v="2.4901272176151112E-3"/>
    <n v="2.4629456011763711E-3"/>
    <n v="2.4360544743049473E-3"/>
    <n v="2.4094507325427591E-3"/>
    <n v="2.1394877609559929E-3"/>
    <n v="1.6821819125349398E-3"/>
    <n v="1.3202470109325937E-3"/>
    <n v="1.033793484370021E-3"/>
    <n v="8.0707972309178896E-4"/>
    <n v="6.2764702359002366E-4"/>
    <n v="4.8563493985515733E-4"/>
    <n v="3.73239417842068E-4"/>
    <n v="2.842839357706975E-4"/>
    <n v="2.1388008294079229E-4"/>
    <n v="1.5815892469538923E-4"/>
    <n v="0"/>
    <n v="0"/>
    <n v="0"/>
    <n v="0"/>
    <n v="1.8098993853335674E-2"/>
    <n v="1.8098993853335674E-2"/>
    <n v="2.517602461614941E-3"/>
    <n v="5.0077296792300522E-3"/>
    <n v="7.4706752804064233E-3"/>
    <n v="9.9067297547113711E-3"/>
    <n v="1.2316180487254131E-2"/>
    <n v="1.4455668248210124E-2"/>
    <n v="1.6137850160745065E-2"/>
    <n v="1.745809717167766E-2"/>
    <n v="1.8098993853335674E-2"/>
    <n v="1.8098993853335674E-2"/>
    <n v="1.8098993853335674E-2"/>
    <n v="1.8098993853335674E-2"/>
    <n v="1.8098993853335674E-2"/>
    <n v="1.8098993853335674E-2"/>
    <n v="1.8098993853335674E-2"/>
    <n v="1.8098993853335674E-2"/>
    <n v="1.8098993853335674E-2"/>
    <n v="1.8098993853335674E-2"/>
    <n v="1.8098993853335674E-2"/>
    <n v="1.8098993853335674E-2"/>
  </r>
  <r>
    <x v="77"/>
    <s v="Under $55"/>
    <n v="51.935087058026951"/>
    <s v="HVAC"/>
    <s v="Rural"/>
    <s v="SC-Retro"/>
    <s v="M_Input"/>
    <x v="4"/>
    <s v="Manufactured"/>
    <s v="Attic R0 - R30_Heat Pump"/>
    <n v="4.9940523885962764E-3"/>
    <n v="4.940681018251826E-3"/>
    <n v="4.8878800270205289E-3"/>
    <n v="4.8356433192685141E-3"/>
    <n v="4.7839648645058696E-3"/>
    <n v="4.2595548270214041E-3"/>
    <n v="3.3712264177481613E-3"/>
    <n v="2.6681585332874952E-3"/>
    <n v="2.1117151672981134E-3"/>
    <n v="1.6713178366888305E-3"/>
    <n v="1.3227651884549342E-3"/>
    <n v="1.0469030518184923E-3"/>
    <n v="8.285718504484319E-4"/>
    <n v="6.5577353142969572E-4"/>
    <n v="5.1901223085364567E-4"/>
    <n v="4.1077244332871803E-4"/>
    <n v="2.7718404218515962E-6"/>
    <n v="9.7936350026662484E-7"/>
    <n v="3.303058144733073E-7"/>
    <n v="1.0655733935970589E-7"/>
    <n v="3.7228655553630183E-2"/>
    <n v="36.68684926997549"/>
    <n v="51.935087058026951"/>
    <s v="R-All-HVAC-ASHP-All-All-E"/>
    <n v="0"/>
    <n v="3.7228655553630183E-2"/>
    <n v="4.9940523885962764E-3"/>
    <n v="9.9347334068481015E-3"/>
    <n v="1.482261343386863E-2"/>
    <n v="1.9658256753137145E-2"/>
    <n v="2.4442221617643013E-2"/>
    <n v="2.8701776444664418E-2"/>
    <n v="3.2073002862412582E-2"/>
    <n v="3.4741161395700076E-2"/>
    <n v="3.6852876562998189E-2"/>
    <n v="3.7228655553630183E-2"/>
    <n v="3.7228655553630183E-2"/>
    <n v="3.7228655553630183E-2"/>
    <n v="3.7228655553630183E-2"/>
    <n v="3.7228655553630183E-2"/>
    <n v="3.7228655553630183E-2"/>
    <n v="3.7228655553630183E-2"/>
    <n v="3.7228655553630183E-2"/>
    <n v="3.7228655553630183E-2"/>
    <n v="3.7228655553630183E-2"/>
    <n v="3.7228655553630183E-2"/>
    <n v="4.8905077370662376E-3"/>
    <n v="4.8371363667217872E-3"/>
    <n v="4.7843353754904901E-3"/>
    <n v="4.7320986677384753E-3"/>
    <n v="4.6804202129758308E-3"/>
    <n v="4.1560101754913653E-3"/>
    <n v="3.2676817662181225E-3"/>
    <n v="2.5646138817574564E-3"/>
    <n v="2.0081705157680746E-3"/>
    <n v="1.5677731851587917E-3"/>
    <n v="1.2192205369248952E-3"/>
    <n v="9.4335840028845336E-4"/>
    <n v="7.2502719891839298E-4"/>
    <n v="5.5222887989965681E-4"/>
    <n v="4.1546757932360676E-4"/>
    <n v="3.0722779179867912E-4"/>
    <n v="0"/>
    <n v="0"/>
    <n v="0"/>
    <n v="0"/>
    <n v="3.5157762523029407E-2"/>
    <n v="3.5157762523029407E-2"/>
    <n v="4.8905077370662376E-3"/>
    <n v="9.7276441037880239E-3"/>
    <n v="1.4511979479278514E-2"/>
    <n v="1.924407814701699E-2"/>
    <n v="2.3924498359992823E-2"/>
    <n v="2.8080508535484189E-2"/>
    <n v="3.1348190301702314E-2"/>
    <n v="3.3912804183459773E-2"/>
    <n v="3.5157762523029407E-2"/>
    <n v="3.5157762523029407E-2"/>
    <n v="3.5157762523029407E-2"/>
    <n v="3.5157762523029407E-2"/>
    <n v="3.5157762523029407E-2"/>
    <n v="3.5157762523029407E-2"/>
    <n v="3.5157762523029407E-2"/>
    <n v="3.5157762523029407E-2"/>
    <n v="3.5157762523029407E-2"/>
    <n v="3.5157762523029407E-2"/>
    <n v="3.5157762523029407E-2"/>
    <n v="3.5157762523029407E-2"/>
  </r>
  <r>
    <x v="77"/>
    <s v="Over $160"/>
    <n v="170.3055101671354"/>
    <s v="HVAC"/>
    <s v="Rural"/>
    <s v="SC-Retro"/>
    <s v="M_Input"/>
    <x v="4"/>
    <s v="Manufactured"/>
    <s v="Floor R11 - R22_Electric FAF"/>
    <n v="3.8298439452788043E-3"/>
    <n v="3.7889144548249858E-3"/>
    <n v="3.7484223772821733E-3"/>
    <n v="3.7083630380245038E-3"/>
    <n v="3.6687318123837759E-3"/>
    <n v="3.2665717126039982E-3"/>
    <n v="2.5853295239071051E-3"/>
    <n v="2.0461601137963504E-3"/>
    <n v="1.6194342626636598E-3"/>
    <n v="1.2817019124780034E-3"/>
    <n v="1.0144035051770151E-3"/>
    <n v="8.0285007090763352E-4"/>
    <n v="6.3541601844515911E-4"/>
    <n v="5.0290026883880031E-4"/>
    <n v="3.9802062437298356E-4"/>
    <n v="3.1501358667406052E-4"/>
    <n v="2.1256717853316798E-6"/>
    <n v="7.5105527132394865E-7"/>
    <n v="2.5330525697720019E-7"/>
    <n v="8.1716800148845902E-8"/>
    <n v="2.85499490130533E-2"/>
    <n v="119.57467079060278"/>
    <n v="170.3055101671354"/>
    <s v="R-All-HVAC-ER-All-All-E"/>
    <n v="0"/>
    <n v="2.85499490130533E-2"/>
    <n v="3.8298439452788043E-3"/>
    <n v="7.6187584001037902E-3"/>
    <n v="1.1367180777385964E-2"/>
    <n v="1.5075543815410469E-2"/>
    <n v="1.8744275627794245E-2"/>
    <n v="2.2010847340398244E-2"/>
    <n v="2.459617686430535E-2"/>
    <n v="2.6642336978101699E-2"/>
    <n v="2.8261771240765361E-2"/>
    <n v="2.85499490130533E-2"/>
    <n v="2.85499490130533E-2"/>
    <n v="2.85499490130533E-2"/>
    <n v="2.85499490130533E-2"/>
    <n v="2.85499490130533E-2"/>
    <n v="2.85499490130533E-2"/>
    <n v="2.85499490130533E-2"/>
    <n v="2.85499490130533E-2"/>
    <n v="2.85499490130533E-2"/>
    <n v="2.85499490130533E-2"/>
    <n v="2.85499490130533E-2"/>
    <n v="3.7504375182189176E-3"/>
    <n v="3.7095080277650991E-3"/>
    <n v="3.6690159502222866E-3"/>
    <n v="3.628956610964617E-3"/>
    <n v="3.5893253853238891E-3"/>
    <n v="3.1871652855441114E-3"/>
    <n v="2.5059230968472184E-3"/>
    <n v="1.9667536867364636E-3"/>
    <n v="1.540027835603773E-3"/>
    <n v="1.2022954854181167E-3"/>
    <n v="9.3499707811712835E-4"/>
    <n v="7.2344364384774676E-4"/>
    <n v="5.5600959138527235E-4"/>
    <n v="4.2349384177891355E-4"/>
    <n v="3.1861419731309679E-4"/>
    <n v="2.3560715961417378E-4"/>
    <n v="0"/>
    <n v="0"/>
    <n v="0"/>
    <n v="0"/>
    <n v="2.6961820471855566E-2"/>
    <n v="2.6961820471855566E-2"/>
    <n v="3.7504375182189176E-3"/>
    <n v="7.4599455459840166E-3"/>
    <n v="1.1128961496206303E-2"/>
    <n v="1.475791810717092E-2"/>
    <n v="1.8347243492494808E-2"/>
    <n v="2.1534408778038919E-2"/>
    <n v="2.4040331874886137E-2"/>
    <n v="2.6007085561622602E-2"/>
    <n v="2.6961820471855566E-2"/>
    <n v="2.6961820471855566E-2"/>
    <n v="2.6961820471855566E-2"/>
    <n v="2.6961820471855566E-2"/>
    <n v="2.6961820471855566E-2"/>
    <n v="2.6961820471855566E-2"/>
    <n v="2.6961820471855566E-2"/>
    <n v="2.6961820471855566E-2"/>
    <n v="2.6961820471855566E-2"/>
    <n v="2.6961820471855566E-2"/>
    <n v="2.6961820471855566E-2"/>
    <n v="2.6961820471855566E-2"/>
  </r>
  <r>
    <x v="77"/>
    <s v="Under $65"/>
    <n v="63.091727515612703"/>
    <s v="HVAC"/>
    <s v="Rural"/>
    <s v="SC-Retro"/>
    <s v="M_Input"/>
    <x v="4"/>
    <s v="Manufactured"/>
    <s v="Floor R0 - R22_Electric FAF"/>
    <n v="5.7730672642429624E-3"/>
    <n v="5.7113705724567681E-3"/>
    <n v="5.6503332323813941E-3"/>
    <n v="5.5899481975340238E-3"/>
    <n v="5.5302084967375036E-3"/>
    <n v="4.9239965099840072E-3"/>
    <n v="3.8970990606935598E-3"/>
    <n v="3.0843606525846126E-3"/>
    <n v="2.4411185055991671E-3"/>
    <n v="1.9320242441120408E-3"/>
    <n v="1.5291013817129355E-3"/>
    <n v="1.2102079167391735E-3"/>
    <n v="9.5781955287849337E-4"/>
    <n v="7.5806667861525888E-4"/>
    <n v="5.9997218421753244E-4"/>
    <n v="4.7484823167837775E-4"/>
    <n v="3.2042157262180198E-6"/>
    <n v="1.1321329700293464E-6"/>
    <n v="3.8182973191855985E-7"/>
    <n v="1.2317906176295749E-7"/>
    <n v="4.3035898694056329E-2"/>
    <n v="46.15793186202967"/>
    <n v="63.091727515612703"/>
    <s v="R-All-HVAC-ER-All-All-E"/>
    <n v="0"/>
    <n v="4.3035898694056329E-2"/>
    <n v="5.7730672642429624E-3"/>
    <n v="1.148443783669973E-2"/>
    <n v="1.7134771069081123E-2"/>
    <n v="2.2724719266615147E-2"/>
    <n v="2.8254927763352651E-2"/>
    <n v="3.3178924273336657E-2"/>
    <n v="3.707602333403022E-2"/>
    <n v="4.0160383986614832E-2"/>
    <n v="4.2601502492213998E-2"/>
    <n v="4.3035898694056329E-2"/>
    <n v="4.3035898694056329E-2"/>
    <n v="4.3035898694056329E-2"/>
    <n v="4.3035898694056329E-2"/>
    <n v="4.3035898694056329E-2"/>
    <n v="4.3035898694056329E-2"/>
    <n v="4.3035898694056329E-2"/>
    <n v="4.3035898694056329E-2"/>
    <n v="4.3035898694056329E-2"/>
    <n v="4.3035898694056329E-2"/>
    <n v="4.3035898694056329E-2"/>
    <n v="5.6533708350464049E-3"/>
    <n v="5.5916741432602106E-3"/>
    <n v="5.5306368031848366E-3"/>
    <n v="5.4702517683374663E-3"/>
    <n v="5.4105120675409461E-3"/>
    <n v="4.8043000807874497E-3"/>
    <n v="3.7774026314970023E-3"/>
    <n v="2.9646642233880551E-3"/>
    <n v="2.3214220764026096E-3"/>
    <n v="1.8123278149154833E-3"/>
    <n v="1.409404952516378E-3"/>
    <n v="1.090511487542616E-3"/>
    <n v="8.3812312368193597E-4"/>
    <n v="6.3837024941870149E-4"/>
    <n v="4.8027575502097505E-4"/>
    <n v="3.5515180248182031E-4"/>
    <n v="0"/>
    <n v="0"/>
    <n v="0"/>
    <n v="0"/>
    <n v="4.0641970110125179E-2"/>
    <n v="4.0641970110125179E-2"/>
    <n v="5.6533708350464049E-3"/>
    <n v="1.1245044978306615E-2"/>
    <n v="1.6775681781491452E-2"/>
    <n v="2.2245933549828917E-2"/>
    <n v="2.7656445617369865E-2"/>
    <n v="3.2460745698157316E-2"/>
    <n v="3.6238148329654316E-2"/>
    <n v="3.9202812553042372E-2"/>
    <n v="4.0641970110125179E-2"/>
    <n v="4.0641970110125179E-2"/>
    <n v="4.0641970110125179E-2"/>
    <n v="4.0641970110125179E-2"/>
    <n v="4.0641970110125179E-2"/>
    <n v="4.0641970110125179E-2"/>
    <n v="4.0641970110125179E-2"/>
    <n v="4.0641970110125179E-2"/>
    <n v="4.0641970110125179E-2"/>
    <n v="4.0641970110125179E-2"/>
    <n v="4.0641970110125179E-2"/>
    <n v="4.0641970110125179E-2"/>
  </r>
  <r>
    <x v="77"/>
    <s v="Under $85"/>
    <n v="83.823186596223096"/>
    <s v="HVAC"/>
    <s v="Rural"/>
    <s v="SC-Retro"/>
    <s v="M_Input"/>
    <x v="4"/>
    <s v="Manufactured"/>
    <s v="CFM50 Infiltration Reduction_Electric FAF"/>
    <n v="2.2841996805184509E-2"/>
    <n v="2.259788469421025E-2"/>
    <n v="2.2356381406064954E-2"/>
    <n v="2.2117459060294324E-2"/>
    <n v="2.1881090074402088E-2"/>
    <n v="1.9482522444599186E-2"/>
    <n v="1.5419450392550198E-2"/>
    <n v="1.2203730347772626E-2"/>
    <n v="9.6586473972575318E-3"/>
    <n v="7.6443404505063053E-3"/>
    <n v="6.0501163899863647E-3"/>
    <n v="4.7883671023518162E-3"/>
    <n v="3.789755110304052E-3"/>
    <n v="2.9994032389500029E-3"/>
    <n v="2.3738789256760131E-3"/>
    <n v="1.8788074509586273E-3"/>
    <n v="1.2677954721698819E-5"/>
    <n v="4.4794519967966277E-6"/>
    <n v="1.5107659615588953E-6"/>
    <n v="4.87376225924515E-7"/>
    <n v="0.17027791561801342"/>
    <n v="60.466919644894695"/>
    <n v="83.823186596223096"/>
    <s v="R-All-HVAC-ER-All-All-E"/>
    <n v="0"/>
    <n v="0.17027791561801342"/>
    <n v="2.2841996805184509E-2"/>
    <n v="4.5439881499394763E-2"/>
    <n v="6.7796262905459717E-2"/>
    <n v="8.9913721965754034E-2"/>
    <n v="0.11179481204015612"/>
    <n v="0.13127733448475531"/>
    <n v="0.1466967848773055"/>
    <n v="0.15890051522507814"/>
    <n v="0.16855916262233567"/>
    <n v="0.17027791561801342"/>
    <n v="0.17027791561801342"/>
    <n v="0.17027791561801342"/>
    <n v="0.17027791561801342"/>
    <n v="0.17027791561801342"/>
    <n v="0.17027791561801342"/>
    <n v="0.17027791561801342"/>
    <n v="0.17027791561801342"/>
    <n v="0.17027791561801342"/>
    <n v="0.17027791561801342"/>
    <n v="0.17027791561801342"/>
    <n v="2.2368400131500456E-2"/>
    <n v="2.2124288020526198E-2"/>
    <n v="2.1882784732380901E-2"/>
    <n v="2.1643862386610271E-2"/>
    <n v="2.1407493400718035E-2"/>
    <n v="1.9008925770915133E-2"/>
    <n v="1.4945853718866146E-2"/>
    <n v="1.1730133674088573E-2"/>
    <n v="9.1850507235734791E-3"/>
    <n v="7.1707437768222535E-3"/>
    <n v="5.5765197163023129E-3"/>
    <n v="4.3147704286677644E-3"/>
    <n v="3.3161584366199997E-3"/>
    <n v="2.5258065652659506E-3"/>
    <n v="1.900282251991961E-3"/>
    <n v="1.4052107772745753E-3"/>
    <n v="0"/>
    <n v="0"/>
    <n v="0"/>
    <n v="0"/>
    <n v="0.16080598214433237"/>
    <n v="0.16080598214433237"/>
    <n v="2.2368400131500456E-2"/>
    <n v="4.4492688152026658E-2"/>
    <n v="6.6375472884407566E-2"/>
    <n v="8.8019335271017837E-2"/>
    <n v="0.10942682867173587"/>
    <n v="0.12843575444265098"/>
    <n v="0.14338160816151713"/>
    <n v="0.15511174183560569"/>
    <n v="0.16080598214433237"/>
    <n v="0.16080598214433237"/>
    <n v="0.16080598214433237"/>
    <n v="0.16080598214433237"/>
    <n v="0.16080598214433237"/>
    <n v="0.16080598214433237"/>
    <n v="0.16080598214433237"/>
    <n v="0.16080598214433237"/>
    <n v="0.16080598214433237"/>
    <n v="0.16080598214433237"/>
    <n v="0.16080598214433237"/>
    <n v="0.16080598214433237"/>
  </r>
  <r>
    <x v="77"/>
    <s v="Over $160"/>
    <n v="151.44864549735578"/>
    <s v="HVAC"/>
    <s v="Rural"/>
    <s v="SC-Retro"/>
    <s v="M_Input"/>
    <x v="4"/>
    <s v="Manufactured"/>
    <s v="Attic R11 - R30_Electric FAF"/>
    <n v="1.2354821755336702E-4"/>
    <n v="1.2222785942306495E-4"/>
    <n v="1.2092161194224682E-4"/>
    <n v="1.1962932431059231E-4"/>
    <n v="1.1835084733938223E-4"/>
    <n v="1.0537743009084768E-4"/>
    <n v="8.3401010336353298E-5"/>
    <n v="6.6007763893348499E-5"/>
    <n v="5.2241871850572501E-5"/>
    <n v="4.13468509380403E-5"/>
    <n v="3.2723982160945277E-5"/>
    <n v="2.5899409124883166E-5"/>
    <n v="2.0498097991833925E-5"/>
    <n v="1.6223228076625911E-5"/>
    <n v="1.2839880526040733E-5"/>
    <n v="1.016212871718981E-5"/>
    <n v="6.8572757515344116E-8"/>
    <n v="2.4228543351099717E-8"/>
    <n v="8.1714590577534409E-9"/>
    <n v="2.6361296039229776E-9"/>
    <n v="9.2100235993962019E-4"/>
    <n v="110.53448392917397"/>
    <n v="151.44864549735578"/>
    <s v="R-All-HVAC-ER-All-All-E"/>
    <n v="0"/>
    <n v="9.2100235993962019E-4"/>
    <n v="1.2354821755336702E-4"/>
    <n v="2.4577607697643197E-4"/>
    <n v="3.6669768891867881E-4"/>
    <n v="4.8632701322927113E-4"/>
    <n v="6.0467786056865331E-4"/>
    <n v="7.1005529065950104E-4"/>
    <n v="7.9345630099585433E-4"/>
    <n v="8.5946406488920284E-4"/>
    <n v="9.1170593673977533E-4"/>
    <n v="9.2100235993962019E-4"/>
    <n v="9.2100235993962019E-4"/>
    <n v="9.2100235993962019E-4"/>
    <n v="9.2100235993962019E-4"/>
    <n v="9.2100235993962019E-4"/>
    <n v="9.2100235993962019E-4"/>
    <n v="9.2100235993962019E-4"/>
    <n v="9.2100235993962019E-4"/>
    <n v="9.2100235993962019E-4"/>
    <n v="9.2100235993962019E-4"/>
    <n v="9.2100235993962019E-4"/>
    <n v="1.2098661904812655E-4"/>
    <n v="1.1966626091782447E-4"/>
    <n v="1.1836001343700635E-4"/>
    <n v="1.1706772580535184E-4"/>
    <n v="1.1578924883414175E-4"/>
    <n v="1.028158315856072E-4"/>
    <n v="8.0839411831112821E-5"/>
    <n v="6.3446165388108023E-5"/>
    <n v="4.9680273345332031E-5"/>
    <n v="3.8785252432799831E-5"/>
    <n v="3.0162383655704804E-5"/>
    <n v="2.3337810619642693E-5"/>
    <n v="1.7936499486593453E-5"/>
    <n v="1.366162957138544E-5"/>
    <n v="1.0278282020800261E-5"/>
    <n v="7.6005302119493392E-6"/>
    <n v="0"/>
    <n v="0"/>
    <n v="0"/>
    <n v="0"/>
    <n v="8.6977038983481077E-4"/>
    <n v="8.6977038983481077E-4"/>
    <n v="1.2098661904812655E-4"/>
    <n v="2.4065287996595102E-4"/>
    <n v="3.5901289340295738E-4"/>
    <n v="4.7608061920830923E-4"/>
    <n v="5.9186986804245093E-4"/>
    <n v="6.9468569962805819E-4"/>
    <n v="7.7552511145917099E-4"/>
    <n v="8.3897127684727903E-4"/>
    <n v="8.6977038983481077E-4"/>
    <n v="8.6977038983481077E-4"/>
    <n v="8.6977038983481077E-4"/>
    <n v="8.6977038983481077E-4"/>
    <n v="8.6977038983481077E-4"/>
    <n v="8.6977038983481077E-4"/>
    <n v="8.6977038983481077E-4"/>
    <n v="8.6977038983481077E-4"/>
    <n v="8.6977038983481077E-4"/>
    <n v="8.6977038983481077E-4"/>
    <n v="8.6977038983481077E-4"/>
    <n v="8.6977038983481077E-4"/>
  </r>
  <r>
    <x v="77"/>
    <s v="Under $55"/>
    <n v="50.366481110706452"/>
    <s v="HVAC"/>
    <s v="Rural"/>
    <s v="SC-Retro"/>
    <s v="M_Input"/>
    <x v="4"/>
    <s v="Manufactured"/>
    <s v="WINDOW CL30 Prime Window Replacement of Single Pane Base_Electric FAF"/>
    <n v="1.6536346605251311E-2"/>
    <n v="1.6359622892695078E-2"/>
    <n v="1.6184787824065173E-2"/>
    <n v="1.6011821215449494E-2"/>
    <n v="1.5840703098641131E-2"/>
    <n v="1.4104272346949833E-2"/>
    <n v="1.1162832143283317E-2"/>
    <n v="8.8348280856946817E-3"/>
    <n v="6.9923283179300329E-3"/>
    <n v="5.534081119800513E-3"/>
    <n v="4.3799507757666112E-3"/>
    <n v="3.4665138408433863E-3"/>
    <n v="2.7435738034420061E-3"/>
    <n v="2.171402613843857E-3"/>
    <n v="1.71855749077814E-3"/>
    <n v="1.3601530320908215E-3"/>
    <n v="9.178140392529517E-6"/>
    <n v="3.2428763322391068E-6"/>
    <n v="1.0937112807091947E-6"/>
    <n v="3.5283352273378229E-7"/>
    <n v="0.1232718249588452"/>
    <n v="36.709944240781731"/>
    <n v="50.366481110706452"/>
    <s v="R-All-HVAC-ER-All-All-E"/>
    <n v="0"/>
    <n v="0.1232718249588452"/>
    <n v="1.6536346605251311E-2"/>
    <n v="3.289596949794639E-2"/>
    <n v="4.9080757322011559E-2"/>
    <n v="6.509257853746106E-2"/>
    <n v="8.0933281636102195E-2"/>
    <n v="9.5037553983052026E-2"/>
    <n v="0.10620038612633534"/>
    <n v="0.11503521421203002"/>
    <n v="0.12202754252996005"/>
    <n v="0.1232718249588452"/>
    <n v="0.1232718249588452"/>
    <n v="0.1232718249588452"/>
    <n v="0.1232718249588452"/>
    <n v="0.1232718249588452"/>
    <n v="0.1232718249588452"/>
    <n v="0.1232718249588452"/>
    <n v="0.1232718249588452"/>
    <n v="0.1232718249588452"/>
    <n v="0.1232718249588452"/>
    <n v="0.1232718249588452"/>
    <n v="1.6193488718792101E-2"/>
    <n v="1.6016765006235868E-2"/>
    <n v="1.5841929937605963E-2"/>
    <n v="1.5668963328990284E-2"/>
    <n v="1.5497845212181921E-2"/>
    <n v="1.3761414460490623E-2"/>
    <n v="1.0819974256824107E-2"/>
    <n v="8.4919701992354716E-3"/>
    <n v="6.6494704314708228E-3"/>
    <n v="5.1912232333413029E-3"/>
    <n v="4.0370928893074011E-3"/>
    <n v="3.1236559543841762E-3"/>
    <n v="2.400715916982796E-3"/>
    <n v="1.828544727384647E-3"/>
    <n v="1.3756996043189299E-3"/>
    <n v="1.0172951456316115E-3"/>
    <n v="0"/>
    <n v="0"/>
    <n v="0"/>
    <n v="0"/>
    <n v="0.116414667229661"/>
    <n v="0.116414667229661"/>
    <n v="1.6193488718792101E-2"/>
    <n v="3.2210253725027969E-2"/>
    <n v="4.8052183662633932E-2"/>
    <n v="6.372114699162422E-2"/>
    <n v="7.9218992203806141E-2"/>
    <n v="9.2980406664296758E-2"/>
    <n v="0.10380038092112087"/>
    <n v="0.11229235112035635"/>
    <n v="0.116414667229661"/>
    <n v="0.116414667229661"/>
    <n v="0.116414667229661"/>
    <n v="0.116414667229661"/>
    <n v="0.116414667229661"/>
    <n v="0.116414667229661"/>
    <n v="0.116414667229661"/>
    <n v="0.116414667229661"/>
    <n v="0.116414667229661"/>
    <n v="0.116414667229661"/>
    <n v="0.116414667229661"/>
    <n v="0.116414667229661"/>
  </r>
  <r>
    <x v="77"/>
    <s v="Under $70"/>
    <n v="67.990414008324194"/>
    <s v="HVAC"/>
    <s v="Rural"/>
    <s v="SC-Retro"/>
    <s v="M_Input"/>
    <x v="4"/>
    <s v="Manufactured"/>
    <s v="WINDOW CL22 Prime Window Replacement of Single Pane Base_Electric FAF"/>
    <n v="4.3017569875691605E-3"/>
    <n v="4.2557841688138668E-3"/>
    <n v="4.2103026609509398E-3"/>
    <n v="4.1653072133475159E-3"/>
    <n v="4.1207926314841738E-3"/>
    <n v="3.6690783987197301E-3"/>
    <n v="2.9038936059904183E-3"/>
    <n v="2.2982877874330688E-3"/>
    <n v="1.8189808135420432E-3"/>
    <n v="1.4396331121480281E-3"/>
    <n v="1.1393982180368455E-3"/>
    <n v="9.0177718775063251E-4"/>
    <n v="7.1371192571159734E-4"/>
    <n v="5.6486759681019603E-4"/>
    <n v="4.4706469155324262E-4"/>
    <n v="3.5382953379206529E-4"/>
    <n v="2.3875968803119185E-6"/>
    <n v="8.43600237406866E-7"/>
    <n v="2.8451750900527831E-7"/>
    <n v="9.1785937250897613E-8"/>
    <n v="3.206787128051105E-2"/>
    <n v="48.791742108453846"/>
    <n v="67.990414008324194"/>
    <s v="R-All-HVAC-ER-All-All-E"/>
    <n v="0"/>
    <n v="3.206787128051105E-2"/>
    <n v="4.3017569875691605E-3"/>
    <n v="8.5575411563830264E-3"/>
    <n v="1.2767843817333965E-2"/>
    <n v="1.6933151030681482E-2"/>
    <n v="2.1053943662165654E-2"/>
    <n v="2.4723022060885384E-2"/>
    <n v="2.7626915666875803E-2"/>
    <n v="2.9925203454308873E-2"/>
    <n v="3.1744184267850917E-2"/>
    <n v="3.206787128051105E-2"/>
    <n v="3.206787128051105E-2"/>
    <n v="3.206787128051105E-2"/>
    <n v="3.206787128051105E-2"/>
    <n v="3.206787128051105E-2"/>
    <n v="3.206787128051105E-2"/>
    <n v="3.206787128051105E-2"/>
    <n v="3.206787128051105E-2"/>
    <n v="3.206787128051105E-2"/>
    <n v="3.206787128051105E-2"/>
    <n v="3.206787128051105E-2"/>
    <n v="4.2125661073809852E-3"/>
    <n v="4.1665932886256916E-3"/>
    <n v="4.1211117807627646E-3"/>
    <n v="4.0761163331593407E-3"/>
    <n v="4.0316017512959986E-3"/>
    <n v="3.5798875185315553E-3"/>
    <n v="2.8147027258022435E-3"/>
    <n v="2.209096907244894E-3"/>
    <n v="1.7297899333538684E-3"/>
    <n v="1.3504422319598533E-3"/>
    <n v="1.0502073378486707E-3"/>
    <n v="8.1258630756245772E-4"/>
    <n v="6.2452104552342255E-4"/>
    <n v="4.7567671662202118E-4"/>
    <n v="3.5787381136506778E-4"/>
    <n v="2.6463865360389045E-4"/>
    <n v="0"/>
    <n v="0"/>
    <n v="0"/>
    <n v="0"/>
    <n v="3.0284053676747552E-2"/>
    <n v="3.0284053676747552E-2"/>
    <n v="4.2125661073809852E-3"/>
    <n v="8.379159396006676E-3"/>
    <n v="1.250027117676944E-2"/>
    <n v="1.6576387509928781E-2"/>
    <n v="2.0607989261224778E-2"/>
    <n v="2.4187876779756333E-2"/>
    <n v="2.7002579505558576E-2"/>
    <n v="2.9211676412803471E-2"/>
    <n v="3.0284053676747552E-2"/>
    <n v="3.0284053676747552E-2"/>
    <n v="3.0284053676747552E-2"/>
    <n v="3.0284053676747552E-2"/>
    <n v="3.0284053676747552E-2"/>
    <n v="3.0284053676747552E-2"/>
    <n v="3.0284053676747552E-2"/>
    <n v="3.0284053676747552E-2"/>
    <n v="3.0284053676747552E-2"/>
    <n v="3.0284053676747552E-2"/>
    <n v="3.0284053676747552E-2"/>
    <n v="3.0284053676747552E-2"/>
  </r>
  <r>
    <x v="77"/>
    <s v="Under $130"/>
    <n v="122.39442234745404"/>
    <s v="HVAC"/>
    <s v="Rural"/>
    <s v="SC-Retro"/>
    <s v="M_Input"/>
    <x v="4"/>
    <s v="Manufactured"/>
    <s v="WINDOW CL22 Prime Window Replacement of Double Pane Base_Electric FAF"/>
    <n v="1.3432239636978685E-4"/>
    <n v="1.328868947361684E-4"/>
    <n v="1.3146673428909682E-4"/>
    <n v="1.3006175107751881E-4"/>
    <n v="1.2867178290252391E-4"/>
    <n v="1.1456700236875735E-4"/>
    <n v="9.0674101090947197E-5"/>
    <n v="7.1764054558988931E-5"/>
    <n v="5.6797690462681799E-5"/>
    <n v="4.4952555450206791E-5"/>
    <n v="3.5577718478387999E-5"/>
    <n v="2.8157999905689634E-5"/>
    <n v="2.2285660593173097E-5"/>
    <n v="1.7637995231818809E-5"/>
    <n v="1.3959598572230061E-5"/>
    <n v="1.1048330024846754E-5"/>
    <n v="7.4552731698995791E-8"/>
    <n v="2.6341424165534537E-8"/>
    <n v="8.8840614960788645E-9"/>
    <n v="2.8660166253496986E-9"/>
    <n v="1.0013195374176996E-3"/>
    <n v="86.118274287246294"/>
    <n v="122.39442234745404"/>
    <s v="R-All-HVAC-ER-All-All-E"/>
    <n v="0"/>
    <n v="1.0013195374176996E-3"/>
    <n v="1.3432239636978685E-4"/>
    <n v="2.6720929110595523E-4"/>
    <n v="3.9867602539505204E-4"/>
    <n v="5.2873777647257085E-4"/>
    <n v="6.5740955937509471E-4"/>
    <n v="7.7197656174385202E-4"/>
    <n v="8.6265066283479916E-4"/>
    <n v="9.3441471739378809E-4"/>
    <n v="9.9121240785646995E-4"/>
    <n v="1.0013195374176996E-3"/>
    <n v="1.0013195374176996E-3"/>
    <n v="1.0013195374176996E-3"/>
    <n v="1.0013195374176996E-3"/>
    <n v="1.0013195374176996E-3"/>
    <n v="1.0013195374176996E-3"/>
    <n v="1.0013195374176996E-3"/>
    <n v="1.0013195374176996E-3"/>
    <n v="1.0013195374176996E-3"/>
    <n v="1.0013195374176996E-3"/>
    <n v="1.0013195374176996E-3"/>
    <n v="1.3153741042199252E-4"/>
    <n v="1.3010190878837407E-4"/>
    <n v="1.2868174834130248E-4"/>
    <n v="1.2727676512972448E-4"/>
    <n v="1.2588679695472958E-4"/>
    <n v="1.1178201642096301E-4"/>
    <n v="8.7889115143152864E-5"/>
    <n v="6.8979068611194598E-5"/>
    <n v="5.4012704514887466E-5"/>
    <n v="4.2167569502412457E-5"/>
    <n v="3.2792732530593665E-5"/>
    <n v="2.5373013957895301E-5"/>
    <n v="1.9500674645378763E-5"/>
    <n v="1.4853009284024477E-5"/>
    <n v="1.1174612624435729E-5"/>
    <n v="8.2633440770524219E-6"/>
    <n v="0"/>
    <n v="0"/>
    <n v="0"/>
    <n v="0"/>
    <n v="9.4561981846181295E-4"/>
    <n v="9.4561981846181295E-4"/>
    <n v="1.3153741042199252E-4"/>
    <n v="2.6163931921036662E-4"/>
    <n v="3.9032106755166913E-4"/>
    <n v="5.1759783268139363E-4"/>
    <n v="6.4348462963612324E-4"/>
    <n v="7.5526664605708629E-4"/>
    <n v="8.4315576120023918E-4"/>
    <n v="9.1213482981143375E-4"/>
    <n v="9.4561981846181295E-4"/>
    <n v="9.4561981846181295E-4"/>
    <n v="9.4561981846181295E-4"/>
    <n v="9.4561981846181295E-4"/>
    <n v="9.4561981846181295E-4"/>
    <n v="9.4561981846181295E-4"/>
    <n v="9.4561981846181295E-4"/>
    <n v="9.4561981846181295E-4"/>
    <n v="9.4561981846181295E-4"/>
    <n v="9.4561981846181295E-4"/>
    <n v="9.4561981846181295E-4"/>
    <n v="9.4561981846181295E-4"/>
  </r>
  <r>
    <x v="77"/>
    <s v="Under $100"/>
    <n v="95.065940094368273"/>
    <s v="HVAC"/>
    <s v="Rural"/>
    <s v="SC-Retro"/>
    <s v="M_Input"/>
    <x v="4"/>
    <s v="Manufactured"/>
    <s v="WINDOW CL30 Prime Window Replacement of Double Pane Base_Electric FAF"/>
    <n v="5.0956310239245767E-4"/>
    <n v="5.0411740840779792E-4"/>
    <n v="4.9872991248111243E-4"/>
    <n v="4.9339999265054233E-4"/>
    <n v="4.8812703360112734E-4"/>
    <n v="4.3461938393439271E-4"/>
    <n v="3.4397968996436928E-4"/>
    <n v="2.7224286693537073E-4"/>
    <n v="2.154667288782869E-4"/>
    <n v="1.7053123108834477E-4"/>
    <n v="1.3496701290218073E-4"/>
    <n v="1.0681969780831803E-4"/>
    <n v="8.4542493713854865E-5"/>
    <n v="6.691119138141409E-5"/>
    <n v="5.2956889907146331E-5"/>
    <n v="4.1912752272658E-5"/>
    <n v="2.8282194394290728E-7"/>
    <n v="9.9928367733056539E-8"/>
    <n v="3.3702420892824258E-8"/>
    <n v="1.0872470731545453E-8"/>
    <n v="3.798588349839112E-3"/>
    <n v="67.462930713079245"/>
    <n v="95.065940094368273"/>
    <s v="R-All-HVAC-ER-All-All-E"/>
    <n v="0"/>
    <n v="3.798588349839112E-3"/>
    <n v="5.0956310239245767E-4"/>
    <n v="1.0136805108002557E-3"/>
    <n v="1.5124104232813681E-3"/>
    <n v="2.0058104159319107E-3"/>
    <n v="2.4939374495330379E-3"/>
    <n v="2.9285568334674306E-3"/>
    <n v="3.2725365234318E-3"/>
    <n v="3.5447793903671705E-3"/>
    <n v="3.7602461192454573E-3"/>
    <n v="3.798588349839112E-3"/>
    <n v="3.798588349839112E-3"/>
    <n v="3.798588349839112E-3"/>
    <n v="3.798588349839112E-3"/>
    <n v="3.798588349839112E-3"/>
    <n v="3.798588349839112E-3"/>
    <n v="3.798588349839112E-3"/>
    <n v="3.798588349839112E-3"/>
    <n v="3.798588349839112E-3"/>
    <n v="3.798588349839112E-3"/>
    <n v="3.798588349839112E-3"/>
    <n v="4.9899802822738208E-4"/>
    <n v="4.9355233424272233E-4"/>
    <n v="4.8816483831603684E-4"/>
    <n v="4.8283491848546674E-4"/>
    <n v="4.7756195943605176E-4"/>
    <n v="4.2405430976931712E-4"/>
    <n v="3.3341461579929369E-4"/>
    <n v="2.6167779277029514E-4"/>
    <n v="2.0490165471321131E-4"/>
    <n v="1.5996615692326919E-4"/>
    <n v="1.2440193873710514E-4"/>
    <n v="9.6254623643242425E-5"/>
    <n v="7.3977419548779263E-5"/>
    <n v="5.6346117216338488E-5"/>
    <n v="4.2391815742070729E-5"/>
    <n v="3.1347678107582398E-5"/>
    <n v="0"/>
    <n v="0"/>
    <n v="0"/>
    <n v="0"/>
    <n v="3.5872868665376002E-3"/>
    <n v="3.5872868665376002E-3"/>
    <n v="4.9899802822738208E-4"/>
    <n v="9.9255036247010431E-4"/>
    <n v="1.4807152007861413E-3"/>
    <n v="1.9635501192716079E-3"/>
    <n v="2.4411120787076598E-3"/>
    <n v="2.8651663884769769E-3"/>
    <n v="3.1985810042762706E-3"/>
    <n v="3.4602587970465658E-3"/>
    <n v="3.5872868665376002E-3"/>
    <n v="3.5872868665376002E-3"/>
    <n v="3.5872868665376002E-3"/>
    <n v="3.5872868665376002E-3"/>
    <n v="3.5872868665376002E-3"/>
    <n v="3.5872868665376002E-3"/>
    <n v="3.5872868665376002E-3"/>
    <n v="3.5872868665376002E-3"/>
    <n v="3.5872868665376002E-3"/>
    <n v="3.5872868665376002E-3"/>
    <n v="3.5872868665376002E-3"/>
    <n v="3.5872868665376002E-3"/>
  </r>
  <r>
    <x v="77"/>
    <s v="Under $115"/>
    <n v="113.25841760283133"/>
    <s v="HVAC"/>
    <s v="Rural"/>
    <s v="SC-Retro"/>
    <s v="M_Input"/>
    <x v="4"/>
    <s v="Manufactured"/>
    <s v="CFM50 Infiltration Reduction_Heat Pump"/>
    <n v="5.4404743516426376E-3"/>
    <n v="5.3823320758158866E-3"/>
    <n v="5.3248111657046649E-3"/>
    <n v="5.2679049807819699E-3"/>
    <n v="5.2116069514880261E-3"/>
    <n v="4.6403195206246653E-3"/>
    <n v="3.6725827909254763E-3"/>
    <n v="2.9066671586413235E-3"/>
    <n v="2.3004829168180533E-3"/>
    <n v="1.8207181495955888E-3"/>
    <n v="1.4410081274813351E-3"/>
    <n v="1.1404864744872726E-3"/>
    <n v="9.0263848876539869E-4"/>
    <n v="7.1439360275357211E-4"/>
    <n v="5.6540711038511183E-4"/>
    <n v="4.4749168979375169E-4"/>
    <n v="3.0196172463798735E-6"/>
    <n v="1.0669095134649108E-6"/>
    <n v="3.5983209065725566E-7"/>
    <n v="1.1608257716509623E-7"/>
    <n v="4.0556552059437534E-2"/>
    <n v="77.660431377125022"/>
    <n v="113.25841760283133"/>
    <s v="R-All-HVAC-ASHP-All-All-E"/>
    <n v="0"/>
    <n v="4.0556552059437534E-2"/>
    <n v="5.4404743516426376E-3"/>
    <n v="1.0822806427458524E-2"/>
    <n v="1.6147617593163188E-2"/>
    <n v="2.1415522573945158E-2"/>
    <n v="2.6627129525433182E-2"/>
    <n v="3.1267449046057848E-2"/>
    <n v="3.4940031836983326E-2"/>
    <n v="3.784669899562465E-2"/>
    <n v="4.0147181912442702E-2"/>
    <n v="4.0556552059437534E-2"/>
    <n v="4.0556552059437534E-2"/>
    <n v="4.0556552059437534E-2"/>
    <n v="4.0556552059437534E-2"/>
    <n v="4.0556552059437534E-2"/>
    <n v="4.0556552059437534E-2"/>
    <n v="4.0556552059437534E-2"/>
    <n v="4.0556552059437534E-2"/>
    <n v="4.0556552059437534E-2"/>
    <n v="4.0556552059437534E-2"/>
    <n v="4.0556552059437534E-2"/>
    <n v="5.3276737686561038E-3"/>
    <n v="5.2695314928293529E-3"/>
    <n v="5.2120105827181311E-3"/>
    <n v="5.1551043977954361E-3"/>
    <n v="5.0988063685014923E-3"/>
    <n v="4.5275189376381315E-3"/>
    <n v="3.5597822079389426E-3"/>
    <n v="2.7938665756547898E-3"/>
    <n v="2.1876823338315195E-3"/>
    <n v="1.707917566609055E-3"/>
    <n v="1.3282075444948013E-3"/>
    <n v="1.0276858915007389E-3"/>
    <n v="7.8983790577886494E-4"/>
    <n v="6.0159301976703836E-4"/>
    <n v="4.5260652739857808E-4"/>
    <n v="3.3469110680721793E-4"/>
    <n v="0"/>
    <n v="0"/>
    <n v="0"/>
    <n v="0"/>
    <n v="3.8300540399706859E-2"/>
    <n v="3.8300540399706859E-2"/>
    <n v="5.3276737686561038E-3"/>
    <n v="1.0597205261485457E-2"/>
    <n v="1.5809215844203587E-2"/>
    <n v="2.0964320241999023E-2"/>
    <n v="2.6063126610500517E-2"/>
    <n v="3.0590645548138649E-2"/>
    <n v="3.4150427756077593E-2"/>
    <n v="3.694429433173238E-2"/>
    <n v="3.8300540399706859E-2"/>
    <n v="3.8300540399706859E-2"/>
    <n v="3.8300540399706859E-2"/>
    <n v="3.8300540399706859E-2"/>
    <n v="3.8300540399706859E-2"/>
    <n v="3.8300540399706859E-2"/>
    <n v="3.8300540399706859E-2"/>
    <n v="3.8300540399706859E-2"/>
    <n v="3.8300540399706859E-2"/>
    <n v="3.8300540399706859E-2"/>
    <n v="3.8300540399706859E-2"/>
    <n v="3.8300540399706859E-2"/>
  </r>
  <r>
    <x v="77"/>
    <s v="Under $100"/>
    <n v="91.169023044473605"/>
    <s v="HVAC"/>
    <s v="Rural"/>
    <s v="SC-Retro"/>
    <s v="M_Input"/>
    <x v="4"/>
    <s v="Manufactured"/>
    <s v="WINDOW CL22 Prime Window Replacement of Single Pane Base_Heat Pump"/>
    <n v="1.0508666097021585E-3"/>
    <n v="1.0396360124547003E-3"/>
    <n v="1.028525436448159E-3"/>
    <n v="1.0175335990171563E-3"/>
    <n v="1.0066592312041405E-3"/>
    <n v="8.9631096985160353E-4"/>
    <n v="7.093856853097898E-4"/>
    <n v="5.6144359206688761E-4"/>
    <n v="4.4435476159250824E-4"/>
    <n v="3.5168475861135397E-4"/>
    <n v="2.7834104668140802E-4"/>
    <n v="2.2029313574353055E-4"/>
    <n v="1.7435109278461698E-4"/>
    <n v="1.379902440109637E-4"/>
    <n v="1.0921243531136216E-4"/>
    <n v="8.6436226793618916E-5"/>
    <n v="5.8326071096048801E-7"/>
    <n v="2.0608121843922187E-7"/>
    <n v="6.9504147015574092E-8"/>
    <n v="2.2422181675048676E-8"/>
    <n v="7.8337886752544196E-3"/>
    <n v="62.095985693711192"/>
    <n v="91.169023044473605"/>
    <s v="R-All-HVAC-ASHP-All-All-E"/>
    <n v="0"/>
    <n v="7.8337886752544196E-3"/>
    <n v="1.0508666097021585E-3"/>
    <n v="2.0905026221568587E-3"/>
    <n v="3.1190280586050178E-3"/>
    <n v="4.1365616576221741E-3"/>
    <n v="5.1432208888263151E-3"/>
    <n v="6.0395318586779186E-3"/>
    <n v="6.7489175439877083E-3"/>
    <n v="7.310361136054596E-3"/>
    <n v="7.7547158976471039E-3"/>
    <n v="7.8337886752544196E-3"/>
    <n v="7.8337886752544196E-3"/>
    <n v="7.8337886752544196E-3"/>
    <n v="7.8337886752544196E-3"/>
    <n v="7.8337886752544196E-3"/>
    <n v="7.8337886752544196E-3"/>
    <n v="7.8337886752544196E-3"/>
    <n v="7.8337886752544196E-3"/>
    <n v="7.8337886752544196E-3"/>
    <n v="7.8337886752544196E-3"/>
    <n v="7.8337886752544196E-3"/>
    <n v="1.0290783687228226E-3"/>
    <n v="1.0178477714753644E-3"/>
    <n v="1.0067371954688232E-3"/>
    <n v="9.9574535803782045E-4"/>
    <n v="9.848709902248046E-4"/>
    <n v="8.7452272887226764E-4"/>
    <n v="6.8759744433045391E-4"/>
    <n v="5.3965535108755171E-4"/>
    <n v="4.225665206131724E-4"/>
    <n v="3.2989651763201813E-4"/>
    <n v="2.5655280570207218E-4"/>
    <n v="1.9850489476419471E-4"/>
    <n v="1.5256285180528114E-4"/>
    <n v="1.1620200303162786E-4"/>
    <n v="8.7424194332026323E-5"/>
    <n v="6.4647985814283076E-5"/>
    <n v="0"/>
    <n v="0"/>
    <n v="0"/>
    <n v="0"/>
    <n v="7.3980238556677026E-3"/>
    <n v="7.3980238556677026E-3"/>
    <n v="1.0290783687228226E-3"/>
    <n v="2.046926140198187E-3"/>
    <n v="3.0536633356670101E-3"/>
    <n v="4.0494086937048306E-3"/>
    <n v="5.0342796839296352E-3"/>
    <n v="5.9088024128019032E-3"/>
    <n v="6.5963998571323575E-3"/>
    <n v="7.1360552082199089E-3"/>
    <n v="7.3980238556677026E-3"/>
    <n v="7.3980238556677026E-3"/>
    <n v="7.3980238556677026E-3"/>
    <n v="7.3980238556677026E-3"/>
    <n v="7.3980238556677026E-3"/>
    <n v="7.3980238556677026E-3"/>
    <n v="7.3980238556677026E-3"/>
    <n v="7.3980238556677026E-3"/>
    <n v="7.3980238556677026E-3"/>
    <n v="7.3980238556677026E-3"/>
    <n v="7.3980238556677026E-3"/>
    <n v="7.3980238556677026E-3"/>
  </r>
  <r>
    <x v="77"/>
    <s v="Under $85"/>
    <n v="70.460924246284748"/>
    <s v="HVAC"/>
    <s v="Rural"/>
    <s v="SC-Retro"/>
    <s v="M_Input"/>
    <x v="4"/>
    <s v="Manufactured"/>
    <s v="WINDOW CL30 Prime Window Replacement of Single Pane Base_Heat Pump"/>
    <n v="4.0639717034785545E-3"/>
    <n v="4.0205400928388663E-3"/>
    <n v="3.9775726352347766E-3"/>
    <n v="3.9350643702690709E-3"/>
    <n v="3.8930103905562312E-3"/>
    <n v="3.4662652570403153E-3"/>
    <n v="2.7433770616889426E-3"/>
    <n v="2.1712469025025696E-3"/>
    <n v="1.7184342529731095E-3"/>
    <n v="1.3600554954794021E-3"/>
    <n v="1.0764164806325392E-3"/>
    <n v="8.5193026580795885E-4"/>
    <n v="6.7426055886205232E-4"/>
    <n v="5.3364379630978936E-4"/>
    <n v="4.2235260181989424E-4"/>
    <n v="3.3427114022043387E-4"/>
    <n v="2.2556193176277854E-6"/>
    <n v="7.9696912302956406E-7"/>
    <n v="2.6879042890682726E-7"/>
    <n v="8.6712348661910318E-8"/>
    <n v="3.029527745323253E-2"/>
    <n v="47.836912487533752"/>
    <n v="70.460924246284748"/>
    <s v="R-All-HVAC-ASHP-All-All-E"/>
    <n v="0"/>
    <n v="3.029527745323253E-2"/>
    <n v="4.0639717034785545E-3"/>
    <n v="8.0845117963174208E-3"/>
    <n v="1.2062084431552197E-2"/>
    <n v="1.5997148801821268E-2"/>
    <n v="1.98901591923775E-2"/>
    <n v="2.3356424449417816E-2"/>
    <n v="2.609980151110676E-2"/>
    <n v="2.8271048413609331E-2"/>
    <n v="2.998948266658244E-2"/>
    <n v="3.029527745323253E-2"/>
    <n v="3.029527745323253E-2"/>
    <n v="3.029527745323253E-2"/>
    <n v="3.029527745323253E-2"/>
    <n v="3.029527745323253E-2"/>
    <n v="3.029527745323253E-2"/>
    <n v="3.029527745323253E-2"/>
    <n v="3.029527745323253E-2"/>
    <n v="3.029527745323253E-2"/>
    <n v="3.029527745323253E-2"/>
    <n v="3.029527745323253E-2"/>
    <n v="3.9797109666818179E-3"/>
    <n v="3.9362793560421298E-3"/>
    <n v="3.8933118984380397E-3"/>
    <n v="3.8508036334723339E-3"/>
    <n v="3.8087496537594942E-3"/>
    <n v="3.3820045202435783E-3"/>
    <n v="2.6591163248922056E-3"/>
    <n v="2.0869861657058326E-3"/>
    <n v="1.6341735161763727E-3"/>
    <n v="1.2757947586826653E-3"/>
    <n v="9.921557438358024E-4"/>
    <n v="7.6766952901122199E-4"/>
    <n v="5.8999982206531546E-4"/>
    <n v="4.4938305951305256E-4"/>
    <n v="3.3809186502315743E-4"/>
    <n v="2.5001040342369706E-4"/>
    <n v="0"/>
    <n v="0"/>
    <n v="0"/>
    <n v="0"/>
    <n v="2.8610062717297793E-2"/>
    <n v="2.8610062717297793E-2"/>
    <n v="3.9797109666818179E-3"/>
    <n v="7.9159903227239477E-3"/>
    <n v="1.1809302221161987E-2"/>
    <n v="1.5660105854634322E-2"/>
    <n v="1.9468855508393817E-2"/>
    <n v="2.2850860028637395E-2"/>
    <n v="2.5509976353529602E-2"/>
    <n v="2.7596962519235435E-2"/>
    <n v="2.8610062717297793E-2"/>
    <n v="2.8610062717297793E-2"/>
    <n v="2.8610062717297793E-2"/>
    <n v="2.8610062717297793E-2"/>
    <n v="2.8610062717297793E-2"/>
    <n v="2.8610062717297793E-2"/>
    <n v="2.8610062717297793E-2"/>
    <n v="2.8610062717297793E-2"/>
    <n v="2.8610062717297793E-2"/>
    <n v="2.8610062717297793E-2"/>
    <n v="2.8610062717297793E-2"/>
    <n v="2.8610062717297793E-2"/>
  </r>
  <r>
    <x v="77"/>
    <s v="Under $100"/>
    <n v="91.010943029367894"/>
    <s v="HVAC"/>
    <s v="Rural"/>
    <s v="SC-Retro"/>
    <s v="M_Input"/>
    <x v="4"/>
    <s v="Manufactured"/>
    <s v="Floor R0 - R22_Heat Pump"/>
    <n v="1.3630887695840815E-3"/>
    <n v="1.3485214583360149E-3"/>
    <n v="1.3341098277462687E-3"/>
    <n v="1.3198522140577525E-3"/>
    <n v="1.3057469712939255E-3"/>
    <n v="1.1626132239618992E-3"/>
    <n v="9.2015071372716006E-4"/>
    <n v="7.2825366039389625E-4"/>
    <n v="5.7637665869850869E-4"/>
    <n v="4.5617354331287829E-4"/>
    <n v="3.610387382593098E-4"/>
    <n v="2.8574425771656645E-4"/>
    <n v="2.2615241015867959E-4"/>
    <n v="1.7898841792758248E-4"/>
    <n v="1.4166045690046058E-4"/>
    <n v="1.1211722681054429E-4"/>
    <n v="7.5655284648848171E-7"/>
    <n v="2.6730984873172747E-7"/>
    <n v="9.0154469998149205E-8"/>
    <n v="2.908401860774248E-8"/>
    <n v="1.0161279526771439E-2"/>
    <n v="61.323478079449515"/>
    <n v="91.010943029367894"/>
    <s v="R-All-HVAC-ASHP-All-All-E"/>
    <n v="0"/>
    <n v="1.0161279526771439E-2"/>
    <n v="1.3630887695840815E-3"/>
    <n v="2.7116102279200966E-3"/>
    <n v="4.0457200556663648E-3"/>
    <n v="5.365572269724117E-3"/>
    <n v="6.6713192410180425E-3"/>
    <n v="7.8339324649799418E-3"/>
    <n v="8.7540831787071022E-3"/>
    <n v="9.4823368391009979E-3"/>
    <n v="1.0058713497799507E-2"/>
    <n v="1.0161279526771439E-2"/>
    <n v="1.0161279526771439E-2"/>
    <n v="1.0161279526771439E-2"/>
    <n v="1.0161279526771439E-2"/>
    <n v="1.0161279526771439E-2"/>
    <n v="1.0161279526771439E-2"/>
    <n v="1.0161279526771439E-2"/>
    <n v="1.0161279526771439E-2"/>
    <n v="1.0161279526771439E-2"/>
    <n v="1.0161279526771439E-2"/>
    <n v="1.0161279526771439E-2"/>
    <n v="1.3348270412983747E-3"/>
    <n v="1.320259730050308E-3"/>
    <n v="1.3058480994605618E-3"/>
    <n v="1.2915904857720456E-3"/>
    <n v="1.2774852430082187E-3"/>
    <n v="1.1343514956761924E-3"/>
    <n v="8.9188898544145323E-4"/>
    <n v="6.9999193210818942E-4"/>
    <n v="5.4811493041280186E-4"/>
    <n v="4.2791181502717146E-4"/>
    <n v="3.3277700997360297E-4"/>
    <n v="2.5748252943085963E-4"/>
    <n v="1.9789068187297274E-4"/>
    <n v="1.5072668964187562E-4"/>
    <n v="1.1339872861475372E-4"/>
    <n v="8.3855498524837435E-5"/>
    <n v="0"/>
    <n v="0"/>
    <n v="0"/>
    <n v="0"/>
    <n v="9.5960449610573029E-3"/>
    <n v="9.5960449610573029E-3"/>
    <n v="1.3348270412983747E-3"/>
    <n v="2.6550867713486829E-3"/>
    <n v="3.9609348708092452E-3"/>
    <n v="5.2525253565812906E-3"/>
    <n v="6.5300105995895093E-3"/>
    <n v="7.6643620952657017E-3"/>
    <n v="8.5562510807071553E-3"/>
    <n v="9.2562430128153451E-3"/>
    <n v="9.5960449610573029E-3"/>
    <n v="9.5960449610573029E-3"/>
    <n v="9.5960449610573029E-3"/>
    <n v="9.5960449610573029E-3"/>
    <n v="9.5960449610573029E-3"/>
    <n v="9.5960449610573029E-3"/>
    <n v="9.5960449610573029E-3"/>
    <n v="9.5960449610573029E-3"/>
    <n v="9.5960449610573029E-3"/>
    <n v="9.5960449610573029E-3"/>
    <n v="9.5960449610573029E-3"/>
    <n v="9.5960449610573029E-3"/>
  </r>
  <r>
    <x v="77"/>
    <s v="Over $160"/>
    <n v="184.01414503923505"/>
    <s v="HVAC"/>
    <s v="Rural"/>
    <s v="SC-Retro"/>
    <s v="M_Input"/>
    <x v="4"/>
    <s v="Manufactured"/>
    <s v="WINDOW CL22 Prime Window Replacement of Double Pane Base_Heat Pump"/>
    <n v="2.7724533652933822E-5"/>
    <n v="2.7428241936692179E-5"/>
    <n v="2.7135116686015366E-5"/>
    <n v="2.6845124060928737E-5"/>
    <n v="2.6558230583104956E-5"/>
    <n v="2.3646962818799227E-5"/>
    <n v="1.8715398437538157E-5"/>
    <n v="1.4812309782013341E-5"/>
    <n v="1.1723208662138899E-5"/>
    <n v="9.2783383117557291E-6"/>
    <n v="7.3433446685480594E-6"/>
    <n v="5.8118931547010084E-6"/>
    <n v="4.5998252249188126E-6"/>
    <n v="3.6405335639532911E-6"/>
    <n v="2.8813017847877859E-6"/>
    <n v="2.2804074812611167E-6"/>
    <n v="1.5387900862166812E-8"/>
    <n v="5.436946633479163E-9"/>
    <n v="1.8336961562589707E-9"/>
    <n v="5.9155417508057719E-10"/>
    <n v="2.0667526758569245E-4"/>
    <n v="125.60317274982899"/>
    <n v="184.01414503923505"/>
    <s v="R-All-HVAC-ASHP-All-All-E"/>
    <n v="0"/>
    <n v="2.0667526758569245E-4"/>
    <n v="2.7724533652933822E-5"/>
    <n v="5.5152775589626001E-5"/>
    <n v="8.2287892275641374E-5"/>
    <n v="1.0913301633657012E-4"/>
    <n v="1.3569124691967507E-4"/>
    <n v="1.5933820973847428E-4"/>
    <n v="1.7805360817601244E-4"/>
    <n v="1.9286591795802577E-4"/>
    <n v="2.0458912662016466E-4"/>
    <n v="2.0667526758569245E-4"/>
    <n v="2.0667526758569245E-4"/>
    <n v="2.0667526758569245E-4"/>
    <n v="2.0667526758569245E-4"/>
    <n v="2.0667526758569245E-4"/>
    <n v="2.0667526758569245E-4"/>
    <n v="2.0667526758569245E-4"/>
    <n v="2.0667526758569245E-4"/>
    <n v="2.0667526758569245E-4"/>
    <n v="2.0667526758569245E-4"/>
    <n v="2.0667526758569245E-4"/>
    <n v="2.71497044455989E-5"/>
    <n v="2.6853412729357257E-5"/>
    <n v="2.6560287478680445E-5"/>
    <n v="2.6270294853593816E-5"/>
    <n v="2.5983401375770035E-5"/>
    <n v="2.3072133611464305E-5"/>
    <n v="1.8140569230203235E-5"/>
    <n v="1.423748057467842E-5"/>
    <n v="1.1148379454803977E-5"/>
    <n v="8.7035091044208074E-6"/>
    <n v="6.7685154612131378E-6"/>
    <n v="5.2370639473660868E-6"/>
    <n v="4.024996017583891E-6"/>
    <n v="3.0657043566183691E-6"/>
    <n v="2.3064725774528643E-6"/>
    <n v="1.7055782739261948E-6"/>
    <n v="0"/>
    <n v="0"/>
    <n v="0"/>
    <n v="0"/>
    <n v="1.9517868343899402E-4"/>
    <n v="1.9517868343899402E-4"/>
    <n v="2.71497044455989E-5"/>
    <n v="5.4003117174956157E-5"/>
    <n v="8.0563404653636602E-5"/>
    <n v="1.0683369950723042E-4"/>
    <n v="1.3281710088300044E-4"/>
    <n v="1.5588923449446474E-4"/>
    <n v="1.7402980372466798E-4"/>
    <n v="1.882672842993464E-4"/>
    <n v="1.9517868343899402E-4"/>
    <n v="1.9517868343899402E-4"/>
    <n v="1.9517868343899402E-4"/>
    <n v="1.9517868343899402E-4"/>
    <n v="1.9517868343899402E-4"/>
    <n v="1.9517868343899402E-4"/>
    <n v="1.9517868343899402E-4"/>
    <n v="1.9517868343899402E-4"/>
    <n v="1.9517868343899402E-4"/>
    <n v="1.9517868343899402E-4"/>
    <n v="1.9517868343899402E-4"/>
    <n v="1.9517868343899402E-4"/>
  </r>
  <r>
    <x v="77"/>
    <s v="Over $160"/>
    <n v="148.92793177790691"/>
    <s v="HVAC"/>
    <s v="Rural"/>
    <s v="SC-Retro"/>
    <s v="M_Input"/>
    <x v="4"/>
    <s v="Manufactured"/>
    <s v="WINDOW CL30 Prime Window Replacement of Double Pane Base_Heat Pump"/>
    <n v="1.0382831439801768E-4"/>
    <n v="1.0271870260607287E-4"/>
    <n v="1.0162094922034374E-4"/>
    <n v="1.0053492751020344E-4"/>
    <n v="9.9460512099393611E-5"/>
    <n v="8.8557821056395222E-5"/>
    <n v="7.0089123856236667E-5"/>
    <n v="5.5472065869896736E-5"/>
    <n v="4.390338932165652E-5"/>
    <n v="3.4747355514930501E-5"/>
    <n v="2.7500808797133089E-5"/>
    <n v="2.1765526420320037E-5"/>
    <n v="1.7226334827033742E-5"/>
    <n v="1.363378977574539E-5"/>
    <n v="1.0790468519020819E-5"/>
    <n v="8.5401207422984222E-6"/>
    <n v="5.7627653133617777E-8"/>
    <n v="2.0361352565668196E-8"/>
    <n v="6.8671878634952572E-9"/>
    <n v="2.2153690172973083E-9"/>
    <n v="7.7399839902846958E-4"/>
    <n v="101.52288222732155"/>
    <n v="148.92793177790691"/>
    <s v="R-All-HVAC-ASHP-All-All-E"/>
    <n v="0"/>
    <n v="7.7399839902846958E-4"/>
    <n v="1.0382831439801768E-4"/>
    <n v="2.0654701700409053E-4"/>
    <n v="3.0816796622443426E-4"/>
    <n v="4.0870289373463772E-4"/>
    <n v="5.0816340583403137E-4"/>
    <n v="5.9672122689042662E-4"/>
    <n v="6.6681035074666326E-4"/>
    <n v="7.2228241661656002E-4"/>
    <n v="7.6618580593821651E-4"/>
    <n v="7.7399839902846958E-4"/>
    <n v="7.7399839902846958E-4"/>
    <n v="7.7399839902846958E-4"/>
    <n v="7.7399839902846958E-4"/>
    <n v="7.7399839902846958E-4"/>
    <n v="7.7399839902846958E-4"/>
    <n v="7.7399839902846958E-4"/>
    <n v="7.7399839902846958E-4"/>
    <n v="7.7399839902846958E-4"/>
    <n v="7.7399839902846958E-4"/>
    <n v="7.7399839902846958E-4"/>
    <n v="1.0167558034623977E-4"/>
    <n v="1.0056596855429495E-4"/>
    <n v="9.946821516856583E-5"/>
    <n v="9.8382193458425529E-5"/>
    <n v="9.7307778047615696E-5"/>
    <n v="8.6405087004617307E-5"/>
    <n v="6.7936389804458753E-5"/>
    <n v="5.3319331818118815E-5"/>
    <n v="4.1750655269878599E-5"/>
    <n v="3.2594621463152579E-5"/>
    <n v="2.5348074745355167E-5"/>
    <n v="1.9612792368542115E-5"/>
    <n v="1.507360077525582E-5"/>
    <n v="1.1481055723967471E-5"/>
    <n v="8.6377344672428995E-6"/>
    <n v="6.3873866905205016E-6"/>
    <n v="0"/>
    <n v="0"/>
    <n v="0"/>
    <n v="0"/>
    <n v="7.3094371799291118E-4"/>
    <n v="7.3094371799291118E-4"/>
    <n v="1.0167558034623977E-4"/>
    <n v="2.022415489005347E-4"/>
    <n v="3.0170976406910052E-4"/>
    <n v="4.0009195752752606E-4"/>
    <n v="4.9739973557514174E-4"/>
    <n v="5.8380482257975902E-4"/>
    <n v="6.517412123842178E-4"/>
    <n v="7.050605442023366E-4"/>
    <n v="7.3094371799291118E-4"/>
    <n v="7.3094371799291118E-4"/>
    <n v="7.3094371799291118E-4"/>
    <n v="7.3094371799291118E-4"/>
    <n v="7.3094371799291118E-4"/>
    <n v="7.3094371799291118E-4"/>
    <n v="7.3094371799291118E-4"/>
    <n v="7.3094371799291118E-4"/>
    <n v="7.3094371799291118E-4"/>
    <n v="7.3094371799291118E-4"/>
    <n v="7.3094371799291118E-4"/>
    <n v="7.3094371799291118E-4"/>
  </r>
  <r>
    <x v="77"/>
    <s v="Over $160"/>
    <n v="225.29377378768996"/>
    <s v="HVAC"/>
    <s v="Rural"/>
    <s v="SC-Retro"/>
    <s v="M_Input"/>
    <x v="4"/>
    <s v="Manufactured"/>
    <s v="Floor R11 - R22_Heat Pump"/>
    <n v="8.7786926183651567E-4"/>
    <n v="8.6848748490632737E-4"/>
    <n v="8.592059708993256E-4"/>
    <n v="8.5002364830700681E-4"/>
    <n v="8.4093945707206354E-4"/>
    <n v="7.4875711361940573E-4"/>
    <n v="5.9260412517702721E-4"/>
    <n v="4.6901677832383805E-4"/>
    <n v="3.7120352188496695E-4"/>
    <n v="2.9378917989296964E-4"/>
    <n v="2.3251956712019311E-4"/>
    <n v="1.8402770692051539E-4"/>
    <n v="1.456488042441484E-4"/>
    <n v="1.1527380595419118E-4"/>
    <n v="9.1233501079006465E-5"/>
    <n v="7.2206791909350018E-5"/>
    <n v="4.8724228656788895E-7"/>
    <n v="1.7215540530009272E-7"/>
    <n v="5.8062130504300649E-8"/>
    <n v="1.8730963467778361E-8"/>
    <n v="6.5441629015865078E-3"/>
    <n v="153.58779729434315"/>
    <n v="225.29377378768996"/>
    <s v="R-All-HVAC-ASHP-All-All-E"/>
    <n v="0"/>
    <n v="6.5441629015865078E-3"/>
    <n v="8.7786926183651567E-4"/>
    <n v="1.746356746742843E-3"/>
    <n v="2.6055627176421684E-3"/>
    <n v="3.4555863659491751E-3"/>
    <n v="4.2965258230212387E-3"/>
    <n v="5.0452829366406443E-3"/>
    <n v="5.6378870618176719E-3"/>
    <n v="6.1069038401415096E-3"/>
    <n v="6.4781073620264768E-3"/>
    <n v="6.5441629015865078E-3"/>
    <n v="6.5441629015865078E-3"/>
    <n v="6.5441629015865078E-3"/>
    <n v="6.5441629015865078E-3"/>
    <n v="6.5441629015865078E-3"/>
    <n v="6.5441629015865078E-3"/>
    <n v="6.5441629015865078E-3"/>
    <n v="6.5441629015865078E-3"/>
    <n v="6.5441629015865078E-3"/>
    <n v="6.5441629015865078E-3"/>
    <n v="6.5441629015865078E-3"/>
    <n v="8.5966787752317559E-4"/>
    <n v="8.5028610059298729E-4"/>
    <n v="8.4100458658598553E-4"/>
    <n v="8.3182226399366674E-4"/>
    <n v="8.2273807275872347E-4"/>
    <n v="7.3055572930606565E-4"/>
    <n v="5.7440274086368714E-4"/>
    <n v="4.5081539401049803E-4"/>
    <n v="3.5300213757162693E-4"/>
    <n v="2.7558779557962962E-4"/>
    <n v="2.1431818280685309E-4"/>
    <n v="1.6582632260717537E-4"/>
    <n v="1.2744741993080838E-4"/>
    <n v="9.7072421640851162E-5"/>
    <n v="7.3032116765666446E-5"/>
    <n v="5.4005407596009999E-5"/>
    <n v="0"/>
    <n v="0"/>
    <n v="0"/>
    <n v="0"/>
    <n v="6.1801352153197072E-3"/>
    <n v="6.1801352153197072E-3"/>
    <n v="8.5966787752317559E-4"/>
    <n v="1.7099539781161629E-3"/>
    <n v="2.5509585647021486E-3"/>
    <n v="3.3827808286958153E-3"/>
    <n v="4.2055189014545387E-3"/>
    <n v="4.9360746307606047E-3"/>
    <n v="5.5104773716242918E-3"/>
    <n v="5.9612927656347899E-3"/>
    <n v="6.1801352153197072E-3"/>
    <n v="6.1801352153197072E-3"/>
    <n v="6.1801352153197072E-3"/>
    <n v="6.1801352153197072E-3"/>
    <n v="6.1801352153197072E-3"/>
    <n v="6.1801352153197072E-3"/>
    <n v="6.1801352153197072E-3"/>
    <n v="6.1801352153197072E-3"/>
    <n v="6.1801352153197072E-3"/>
    <n v="6.1801352153197072E-3"/>
    <n v="6.1801352153197072E-3"/>
    <n v="6.1801352153197072E-3"/>
  </r>
  <r>
    <x v="77"/>
    <s v="Over $160"/>
    <n v="220.30252337762849"/>
    <s v="HVAC"/>
    <s v="Rural"/>
    <s v="SC-Retro"/>
    <s v="M_Input"/>
    <x v="4"/>
    <s v="Manufactured"/>
    <s v="Attic R11 - R30_Heat Pump"/>
    <n v="2.6697501293308535E-5"/>
    <n v="2.6412185458006083E-5"/>
    <n v="2.6129918789177285E-5"/>
    <n v="2.5850668700421294E-5"/>
    <n v="2.5574402953587651E-5"/>
    <n v="2.2770980689549141E-5"/>
    <n v="1.8022102021473891E-5"/>
    <n v="1.4263600048700586E-5"/>
    <n v="1.1288932118288653E-5"/>
    <n v="8.9346299627167991E-6"/>
    <n v="7.0713165544996013E-6"/>
    <n v="5.5965963920832917E-6"/>
    <n v="4.4294285136972223E-6"/>
    <n v="3.5056730168549168E-6"/>
    <n v="2.7745663493836275E-6"/>
    <n v="2.1959316770616501E-6"/>
    <n v="1.4817868834577458E-8"/>
    <n v="5.2355394538295271E-9"/>
    <n v="1.7657684026753078E-9"/>
    <n v="5.696405411892131E-10"/>
    <n v="1.990191536758284E-4"/>
    <n v="151.51888592265593"/>
    <n v="220.30252337762849"/>
    <s v="R-All-HVAC-ASHP-All-All-E"/>
    <n v="0"/>
    <n v="1.990191536758284E-4"/>
    <n v="2.6697501293308535E-5"/>
    <n v="5.3109686751314618E-5"/>
    <n v="7.92396055404919E-5"/>
    <n v="1.0509027424091319E-4"/>
    <n v="1.3066467719450084E-4"/>
    <n v="1.5343565788404997E-4"/>
    <n v="1.7145775990552386E-4"/>
    <n v="1.8572135995422446E-4"/>
    <n v="1.9701029207251311E-4"/>
    <n v="1.990191536758284E-4"/>
    <n v="1.990191536758284E-4"/>
    <n v="1.990191536758284E-4"/>
    <n v="1.990191536758284E-4"/>
    <n v="1.990191536758284E-4"/>
    <n v="1.990191536758284E-4"/>
    <n v="1.990191536758284E-4"/>
    <n v="1.990191536758284E-4"/>
    <n v="1.990191536758284E-4"/>
    <n v="1.990191536758284E-4"/>
    <n v="1.990191536758284E-4"/>
    <n v="2.6143966157303403E-5"/>
    <n v="2.5858650322000951E-5"/>
    <n v="2.5576383653172152E-5"/>
    <n v="2.5297133564416161E-5"/>
    <n v="2.5020867817582519E-5"/>
    <n v="2.2217445553544008E-5"/>
    <n v="1.7468566885468759E-5"/>
    <n v="1.3710064912695454E-5"/>
    <n v="1.0735396982283521E-5"/>
    <n v="8.3810948267116667E-6"/>
    <n v="6.5177814184944688E-6"/>
    <n v="5.0430612560781592E-6"/>
    <n v="3.8758933776920899E-6"/>
    <n v="2.9521378808497844E-6"/>
    <n v="2.221031213378495E-6"/>
    <n v="1.6423965410565176E-6"/>
    <n v="0"/>
    <n v="0"/>
    <n v="0"/>
    <n v="0"/>
    <n v="1.8794845095572573E-4"/>
    <n v="1.8794845095572573E-4"/>
    <n v="2.6143966157303403E-5"/>
    <n v="5.2002616479304353E-5"/>
    <n v="7.7579000132476506E-5"/>
    <n v="1.0287613369689266E-4"/>
    <n v="1.2789700151447518E-4"/>
    <n v="1.5011444706801918E-4"/>
    <n v="1.6758301395348795E-4"/>
    <n v="1.812930788661834E-4"/>
    <n v="1.8794845095572573E-4"/>
    <n v="1.8794845095572573E-4"/>
    <n v="1.8794845095572573E-4"/>
    <n v="1.8794845095572573E-4"/>
    <n v="1.8794845095572573E-4"/>
    <n v="1.8794845095572573E-4"/>
    <n v="1.8794845095572573E-4"/>
    <n v="1.8794845095572573E-4"/>
    <n v="1.8794845095572573E-4"/>
    <n v="1.8794845095572573E-4"/>
    <n v="1.8794845095572573E-4"/>
    <n v="1.8794845095572573E-4"/>
  </r>
  <r>
    <x v="79"/>
    <s v="Under $25"/>
    <n v="21.55046429547723"/>
    <s v="Food Preparation"/>
    <s v="Rural"/>
    <s v="SC-New"/>
    <s v="M_Input"/>
    <x v="4"/>
    <s v="Single Family"/>
    <s v="Microwave Top Tier"/>
    <n v="3.7795084697080502E-3"/>
    <n v="4.2675824191497859E-3"/>
    <n v="4.671180286937875E-3"/>
    <n v="5.0622728937531085E-3"/>
    <n v="5.3773895719906274E-3"/>
    <n v="5.7659171159925859E-3"/>
    <n v="6.0233629573379181E-3"/>
    <n v="6.1294864596819973E-3"/>
    <n v="6.1092173412653963E-3"/>
    <n v="6.3183239451265472E-3"/>
    <n v="6.4745506766053038E-3"/>
    <n v="6.52091715408319E-3"/>
    <n v="6.3188726178111951E-3"/>
    <n v="6.3140207383797055E-3"/>
    <n v="6.3207764537911585E-3"/>
    <n v="6.3699864373883159E-3"/>
    <n v="6.4751712905544608E-3"/>
    <n v="6.5182937021959686E-3"/>
    <n v="6.625515171971243E-3"/>
    <n v="6.6698520769251672E-3"/>
    <n v="0.11811219778064959"/>
    <n v="11.430646991991916"/>
    <n v="21.55046429547723"/>
    <s v="R-All-Food-Oven-All-All-R"/>
    <n v="0"/>
    <n v="0.11811219778064959"/>
    <n v="3.7795084697080502E-3"/>
    <n v="8.0470908888578361E-3"/>
    <n v="1.2718271175795711E-2"/>
    <n v="1.778054406954882E-2"/>
    <n v="2.3157933641539449E-2"/>
    <n v="2.8923850757532035E-2"/>
    <n v="3.4947213714869953E-2"/>
    <n v="4.107670017455195E-2"/>
    <n v="4.7185917515817348E-2"/>
    <n v="5.3504241460943895E-2"/>
    <n v="5.9978792137549197E-2"/>
    <n v="6.6499709291632389E-2"/>
    <n v="7.2818581909443583E-2"/>
    <n v="7.9132602647823291E-2"/>
    <n v="8.5453379101614449E-2"/>
    <n v="9.1823365539002763E-2"/>
    <n v="9.829853682955722E-2"/>
    <n v="0.10481683053175318"/>
    <n v="0.11144234570372442"/>
    <n v="0.11811219778064959"/>
    <n v="1.5844962847546612E-3"/>
    <n v="2.0725702341963968E-3"/>
    <n v="2.4761681019844859E-3"/>
    <n v="2.8672607087997194E-3"/>
    <n v="3.1823773870372383E-3"/>
    <n v="3.5709049310391969E-3"/>
    <n v="3.8283507723845291E-3"/>
    <n v="3.9344742747286082E-3"/>
    <n v="3.9142051563120072E-3"/>
    <n v="4.1233117601731581E-3"/>
    <n v="4.2795384916519148E-3"/>
    <n v="4.3259049691298009E-3"/>
    <n v="4.123860432857806E-3"/>
    <n v="4.1190085534263165E-3"/>
    <n v="4.1257642688377694E-3"/>
    <n v="4.1749742524349268E-3"/>
    <n v="4.2801591056010717E-3"/>
    <n v="4.3232815172425795E-3"/>
    <n v="4.430502987017854E-3"/>
    <n v="4.4748398919717781E-3"/>
    <n v="7.4211954081581807E-2"/>
    <n v="7.4211954081581835E-2"/>
    <n v="1.5844962847546612E-3"/>
    <n v="3.657066518951058E-3"/>
    <n v="6.1332346209355439E-3"/>
    <n v="9.0004953297352641E-3"/>
    <n v="1.2182872716772503E-2"/>
    <n v="1.57537776478117E-2"/>
    <n v="1.9582128420196229E-2"/>
    <n v="2.3516602694924837E-2"/>
    <n v="2.7430807851236846E-2"/>
    <n v="3.1554119611410004E-2"/>
    <n v="3.5833658103061918E-2"/>
    <n v="4.015956307219172E-2"/>
    <n v="4.4283423505049525E-2"/>
    <n v="4.8402432058475844E-2"/>
    <n v="5.2528196327313613E-2"/>
    <n v="5.6703170579748538E-2"/>
    <n v="6.0983329685349613E-2"/>
    <n v="6.5306611202592194E-2"/>
    <n v="6.9737114189610053E-2"/>
    <n v="7.4211954081581835E-2"/>
  </r>
  <r>
    <x v="79"/>
    <s v="Under $25"/>
    <n v="21.55046429547723"/>
    <s v="Food Preparation"/>
    <s v="Rural"/>
    <s v="SC-New"/>
    <s v="M_Input"/>
    <x v="4"/>
    <s v="Multifamily - Low Rise"/>
    <s v="Microwave Top Tier"/>
    <n v="5.7882937002724181E-4"/>
    <n v="6.5315429983016772E-4"/>
    <n v="7.2664614787015358E-4"/>
    <n v="7.9745671642696863E-4"/>
    <n v="8.6935666641406526E-4"/>
    <n v="9.2907241409504848E-4"/>
    <n v="9.6615677272873671E-4"/>
    <n v="9.8635849541056013E-4"/>
    <n v="1.0036182801715743E-3"/>
    <n v="1.0196851199222414E-3"/>
    <n v="1.019528771062393E-3"/>
    <n v="1.0147237973560817E-3"/>
    <n v="9.9973110559632293E-4"/>
    <n v="9.916915292469792E-4"/>
    <n v="9.7102033005682373E-4"/>
    <n v="9.7135342628568058E-4"/>
    <n v="9.8059044612532975E-4"/>
    <n v="9.8080096764126766E-4"/>
    <n v="9.9102870606922427E-4"/>
    <n v="9.9221896889919851E-4"/>
    <n v="1.8443022331236063E-2"/>
    <n v="11.430646991991916"/>
    <n v="21.55046429547723"/>
    <s v="R-All-Food-Oven-All-All-R"/>
    <n v="0"/>
    <n v="1.8443022331236063E-2"/>
    <n v="5.7882937002724181E-4"/>
    <n v="1.2319836698574094E-3"/>
    <n v="1.9586298177275631E-3"/>
    <n v="2.7560865341545318E-3"/>
    <n v="3.6254432005685972E-3"/>
    <n v="4.5545156146636458E-3"/>
    <n v="5.5206723873923828E-3"/>
    <n v="6.5070308828029432E-3"/>
    <n v="7.510649162974517E-3"/>
    <n v="8.5303342828967586E-3"/>
    <n v="9.5498630539591518E-3"/>
    <n v="1.0564586851315234E-2"/>
    <n v="1.1564317956911558E-2"/>
    <n v="1.2556009486158537E-2"/>
    <n v="1.352702981621536E-2"/>
    <n v="1.449838324250104E-2"/>
    <n v="1.547897368862637E-2"/>
    <n v="1.6459774656267637E-2"/>
    <n v="1.7450803362336863E-2"/>
    <n v="1.8443022331236063E-2"/>
    <n v="2.360818849655175E-4"/>
    <n v="3.1040681476844341E-4"/>
    <n v="3.8389866280842927E-4"/>
    <n v="4.5470923136524432E-4"/>
    <n v="5.2660918135234095E-4"/>
    <n v="5.8632492903332417E-4"/>
    <n v="6.234092876670124E-4"/>
    <n v="6.4361101034883582E-4"/>
    <n v="6.6087079510984996E-4"/>
    <n v="6.7693763486051709E-4"/>
    <n v="6.7678128600066867E-4"/>
    <n v="6.7197631229435738E-4"/>
    <n v="6.5698362053459862E-4"/>
    <n v="6.4894404418525489E-4"/>
    <n v="6.2827284499509942E-4"/>
    <n v="6.2860594122395627E-4"/>
    <n v="6.3784296106360544E-4"/>
    <n v="6.3805348257954335E-4"/>
    <n v="6.4828122100749996E-4"/>
    <n v="6.494714838374742E-4"/>
    <n v="1.1588072630001577E-2"/>
    <n v="1.1588072630001571E-2"/>
    <n v="2.360818849655175E-4"/>
    <n v="5.4648869973396091E-4"/>
    <n v="9.3038736254239017E-4"/>
    <n v="1.3850965939076346E-3"/>
    <n v="1.9117057752599757E-3"/>
    <n v="2.4980307042932999E-3"/>
    <n v="3.1214399919603122E-3"/>
    <n v="3.7650510023091478E-3"/>
    <n v="4.4259217974189982E-3"/>
    <n v="5.1028594322795155E-3"/>
    <n v="5.7796407182801844E-3"/>
    <n v="6.4516170305745418E-3"/>
    <n v="7.1086006511091402E-3"/>
    <n v="7.7575446952943949E-3"/>
    <n v="8.385817540289494E-3"/>
    <n v="9.0144234815134495E-3"/>
    <n v="9.6522664425770545E-3"/>
    <n v="1.0290319925156598E-2"/>
    <n v="1.0938601146164097E-2"/>
    <n v="1.1588072630001571E-2"/>
  </r>
  <r>
    <x v="79"/>
    <s v="Under $25"/>
    <n v="21.55046429547723"/>
    <s v="Food Preparation"/>
    <s v="Rural"/>
    <s v="SC-New"/>
    <s v="M_Input"/>
    <x v="4"/>
    <s v="Multifamily - High Rise"/>
    <s v="Microwave Top Tier"/>
    <n v="1.271958880135276E-4"/>
    <n v="1.4658950807237888E-4"/>
    <n v="1.6375294521580453E-4"/>
    <n v="1.8212513630046798E-4"/>
    <n v="1.9674258891635074E-4"/>
    <n v="2.1032012500761245E-4"/>
    <n v="2.1492287861981407E-4"/>
    <n v="2.1942998152032052E-4"/>
    <n v="2.2135088938482234E-4"/>
    <n v="2.271913347394595E-4"/>
    <n v="2.282938201267161E-4"/>
    <n v="2.2669858705428193E-4"/>
    <n v="2.2402684187518561E-4"/>
    <n v="2.1923929241774901E-4"/>
    <n v="2.1863992650757283E-4"/>
    <n v="2.1856324362689886E-4"/>
    <n v="2.2051328864602083E-4"/>
    <n v="2.2045569280355228E-4"/>
    <n v="2.2267095592277272E-4"/>
    <n v="2.2287578669702218E-4"/>
    <n v="4.1315987114683306E-3"/>
    <n v="11.430646991991916"/>
    <n v="21.55046429547723"/>
    <s v="R-All-Food-Oven-All-All-R"/>
    <n v="0"/>
    <n v="4.1315987114683306E-3"/>
    <n v="1.271958880135276E-4"/>
    <n v="2.737853960859065E-4"/>
    <n v="4.3753834130171103E-4"/>
    <n v="6.1966347760217906E-4"/>
    <n v="8.1640606651852982E-4"/>
    <n v="1.0267261915261423E-3"/>
    <n v="1.2416490701459564E-3"/>
    <n v="1.4610790516662768E-3"/>
    <n v="1.6824299410510991E-3"/>
    <n v="1.9096212757905586E-3"/>
    <n v="2.1379150959172748E-3"/>
    <n v="2.3646136829715567E-3"/>
    <n v="2.5886405248467421E-3"/>
    <n v="2.807879817264491E-3"/>
    <n v="3.026519743772064E-3"/>
    <n v="3.2450829873989628E-3"/>
    <n v="3.4655962760449838E-3"/>
    <n v="3.6860519688485362E-3"/>
    <n v="3.9087229247713089E-3"/>
    <n v="4.1315987114683306E-3"/>
    <n v="5.0413729308353841E-5"/>
    <n v="6.9807349367205119E-5"/>
    <n v="8.6970786510630769E-5"/>
    <n v="1.0534297759529422E-4"/>
    <n v="1.1996043021117698E-4"/>
    <n v="1.3353796630243871E-4"/>
    <n v="1.381407199146403E-4"/>
    <n v="1.4264782281514678E-4"/>
    <n v="1.445687306796486E-4"/>
    <n v="1.5040917603428573E-4"/>
    <n v="1.5151166142154233E-4"/>
    <n v="1.4991642834910818E-4"/>
    <n v="1.4724468317001187E-4"/>
    <n v="1.4245713371257527E-4"/>
    <n v="1.4185776780239909E-4"/>
    <n v="1.4178108492172509E-4"/>
    <n v="1.4373112994084706E-4"/>
    <n v="1.4367353409837851E-4"/>
    <n v="1.4588879721759895E-4"/>
    <n v="1.4609362799184844E-4"/>
    <n v="2.5959555373648554E-3"/>
    <n v="2.5959555373648554E-3"/>
    <n v="5.0413729308353841E-5"/>
    <n v="1.2022107867555896E-4"/>
    <n v="2.0719186518618974E-4"/>
    <n v="3.1253484278148398E-4"/>
    <n v="4.3249527299266095E-4"/>
    <n v="5.6603323929509965E-4"/>
    <n v="7.0417395920973995E-4"/>
    <n v="8.4682178202488668E-4"/>
    <n v="9.9139051270453527E-4"/>
    <n v="1.1417996887388209E-3"/>
    <n v="1.2933113501603633E-3"/>
    <n v="1.4432277785094713E-3"/>
    <n v="1.5904724616794832E-3"/>
    <n v="1.7329295953920584E-3"/>
    <n v="1.8747873631944575E-3"/>
    <n v="2.0165684481161824E-3"/>
    <n v="2.1602995780570294E-3"/>
    <n v="2.3039731121554077E-3"/>
    <n v="2.4498619093730068E-3"/>
    <n v="2.5959555373648554E-3"/>
  </r>
  <r>
    <x v="79"/>
    <s v="Under $25"/>
    <n v="21.55046429547723"/>
    <s v="Food Preparation"/>
    <s v="Rural"/>
    <s v="SC-New"/>
    <s v="M_Input"/>
    <x v="4"/>
    <s v="Manufactured"/>
    <s v="Microwave Top Tier"/>
    <n v="1.875453480678623E-4"/>
    <n v="2.1811336358944924E-4"/>
    <n v="2.4558188644103259E-4"/>
    <n v="2.6834704015506688E-4"/>
    <n v="2.8865584502475077E-4"/>
    <n v="3.0349532913988883E-4"/>
    <n v="3.1318281308125468E-4"/>
    <n v="3.2176492242286578E-4"/>
    <n v="3.2930216436103348E-4"/>
    <n v="3.4032184822460344E-4"/>
    <n v="3.4503906755529475E-4"/>
    <n v="3.4857453245896086E-4"/>
    <n v="3.4839811259665225E-4"/>
    <n v="3.4844334741587952E-4"/>
    <n v="3.4814293842375267E-4"/>
    <n v="3.4857805128550026E-4"/>
    <n v="3.5203041675621317E-4"/>
    <n v="3.5206535674869302E-4"/>
    <n v="3.5551875268415142E-4"/>
    <n v="3.5555404482079996E-4"/>
    <n v="6.3186551812537076E-3"/>
    <n v="11.430646991991916"/>
    <n v="21.55046429547723"/>
    <s v="R-All-Food-Oven-All-All-R"/>
    <n v="0"/>
    <n v="6.3186551812537076E-3"/>
    <n v="1.875453480678623E-4"/>
    <n v="4.0565871165731157E-4"/>
    <n v="6.5124059809834416E-4"/>
    <n v="9.1958763825341098E-4"/>
    <n v="1.2082434832781618E-3"/>
    <n v="1.5117388124180507E-3"/>
    <n v="1.8249216254993053E-3"/>
    <n v="2.1466865479221713E-3"/>
    <n v="2.4759887122832048E-3"/>
    <n v="2.8163105605078084E-3"/>
    <n v="3.1613496280631032E-3"/>
    <n v="3.5099241605220642E-3"/>
    <n v="3.8583222731187164E-3"/>
    <n v="4.2067656205345963E-3"/>
    <n v="4.5549085589583491E-3"/>
    <n v="4.9034866102438497E-3"/>
    <n v="5.2555170270000631E-3"/>
    <n v="5.6075823837487566E-3"/>
    <n v="5.9631011364329077E-3"/>
    <n v="6.3186551812537076E-3"/>
    <n v="7.0118652299078557E-5"/>
    <n v="1.006866678206655E-4"/>
    <n v="1.2815519067224885E-4"/>
    <n v="1.5092034438628313E-4"/>
    <n v="1.7122914925596703E-4"/>
    <n v="1.8606863337110508E-4"/>
    <n v="1.9575611731247094E-4"/>
    <n v="2.0433822665408204E-4"/>
    <n v="2.1187546859224973E-4"/>
    <n v="2.228951524558197E-4"/>
    <n v="2.27612371786511E-4"/>
    <n v="2.3114783669017712E-4"/>
    <n v="2.3097141682786851E-4"/>
    <n v="2.3101665164709578E-4"/>
    <n v="2.3071624265496893E-4"/>
    <n v="2.3115135551671651E-4"/>
    <n v="2.3460372098742943E-4"/>
    <n v="2.3463866097990927E-4"/>
    <n v="2.3809205691536768E-4"/>
    <n v="2.3812734905201622E-4"/>
    <n v="3.9701212658780332E-3"/>
    <n v="3.9701212658780306E-3"/>
    <n v="7.0118652299078557E-5"/>
    <n v="1.7080532011974406E-4"/>
    <n v="2.9896051079199293E-4"/>
    <n v="4.4988085517827606E-4"/>
    <n v="6.2111000443424314E-4"/>
    <n v="8.0717863780534822E-4"/>
    <n v="1.0029347551178192E-3"/>
    <n v="1.2072729817719013E-3"/>
    <n v="1.419148450364151E-3"/>
    <n v="1.6420436028199707E-3"/>
    <n v="1.8696559746064817E-3"/>
    <n v="2.1008038112966588E-3"/>
    <n v="2.3317752281245274E-3"/>
    <n v="2.5627918797716232E-3"/>
    <n v="2.793508122426592E-3"/>
    <n v="3.0246594779433085E-3"/>
    <n v="3.2592631989307379E-3"/>
    <n v="3.4939018599106472E-3"/>
    <n v="3.7319939168260147E-3"/>
    <n v="3.9701212658780306E-3"/>
  </r>
  <r>
    <x v="79"/>
    <s v="Under $25"/>
    <n v="21.55046429547723"/>
    <s v="Food Preparation"/>
    <s v="Rural"/>
    <s v="SC-NR"/>
    <s v="M_Input"/>
    <x v="4"/>
    <s v="Single Family"/>
    <s v="Microwave Top Tier"/>
    <n v="2.8223236519080142E-2"/>
    <n v="3.3227794311153282E-2"/>
    <n v="3.7198050698679715E-2"/>
    <n v="4.0342800076846444E-2"/>
    <n v="4.3092580092473895E-2"/>
    <n v="4.5195666803352554E-2"/>
    <n v="4.6750077668041318E-2"/>
    <n v="4.7966540516669653E-2"/>
    <n v="4.8913313925698143E-2"/>
    <n v="5.4019311408380809E-2"/>
    <n v="5.39101246005095E-2"/>
    <n v="5.3849815925100318E-2"/>
    <n v="5.3372212879452881E-2"/>
    <n v="5.2928078202625371E-2"/>
    <n v="5.2539970379721322E-2"/>
    <n v="5.2308122098637007E-2"/>
    <n v="5.2539058205470106E-2"/>
    <n v="5.227452548014045E-2"/>
    <n v="5.248799098052017E-2"/>
    <n v="5.2302994971927107E-2"/>
    <n v="0.4849994348880548"/>
    <n v="11.430646991991916"/>
    <n v="21.55046429547723"/>
    <s v="R-All-Food-Oven-All-All-R"/>
    <n v="0"/>
    <n v="0.4849994348880548"/>
    <n v="2.8223236519080142E-2"/>
    <n v="6.1451030830233427E-2"/>
    <n v="9.8649081528913135E-2"/>
    <n v="0.13899188160575959"/>
    <n v="0.1820844616982335"/>
    <n v="0.22728012850158605"/>
    <n v="0.27403020616962737"/>
    <n v="0.32199674668629702"/>
    <n v="0.37091006061199516"/>
    <n v="0.42492937202037595"/>
    <n v="0.47883949662088543"/>
    <n v="0.4849994348880548"/>
    <n v="0.4849994348880548"/>
    <n v="0.4849994348880548"/>
    <n v="0.4849994348880548"/>
    <n v="0.4849994348880548"/>
    <n v="0.4849994348880548"/>
    <n v="0.4849994348880548"/>
    <n v="0.4849994348880548"/>
    <n v="0.4849994348880548"/>
    <n v="1.9209945010849494E-2"/>
    <n v="2.421450280292263E-2"/>
    <n v="2.8184759190449063E-2"/>
    <n v="3.1329508568615792E-2"/>
    <n v="3.4079288584243243E-2"/>
    <n v="3.6182375295121902E-2"/>
    <n v="3.7736786159810666E-2"/>
    <n v="3.8953249008439002E-2"/>
    <n v="3.9900022417467491E-2"/>
    <n v="4.5006019900150157E-2"/>
    <n v="4.4896833092278848E-2"/>
    <n v="4.4836524416869666E-2"/>
    <n v="4.4358921371222229E-2"/>
    <n v="4.391478669439472E-2"/>
    <n v="4.352667887149067E-2"/>
    <n v="4.3294830590406355E-2"/>
    <n v="4.3525766697239454E-2"/>
    <n v="4.3261233971909799E-2"/>
    <n v="4.3474699472289519E-2"/>
    <n v="4.3289703463696455E-2"/>
    <n v="0.3047336047234418"/>
    <n v="0.3047336047234418"/>
    <n v="1.9209945010849494E-2"/>
    <n v="4.3424447813772124E-2"/>
    <n v="7.1609207004221187E-2"/>
    <n v="0.10293871557283699"/>
    <n v="0.13701800415708024"/>
    <n v="0.17320037945220212"/>
    <n v="0.21093716561201278"/>
    <n v="0.24989041462045178"/>
    <n v="0.28979043703791929"/>
    <n v="0.3047336047234418"/>
    <n v="0.3047336047234418"/>
    <n v="0.3047336047234418"/>
    <n v="0.3047336047234418"/>
    <n v="0.3047336047234418"/>
    <n v="0.3047336047234418"/>
    <n v="0.3047336047234418"/>
    <n v="0.3047336047234418"/>
    <n v="0.3047336047234418"/>
    <n v="0.3047336047234418"/>
    <n v="0.3047336047234418"/>
  </r>
  <r>
    <x v="79"/>
    <s v="Under $25"/>
    <n v="21.55046429547723"/>
    <s v="Food Preparation"/>
    <s v="Rural"/>
    <s v="SC-NR"/>
    <s v="M_Input"/>
    <x v="4"/>
    <s v="Multifamily - Low Rise"/>
    <s v="Microwave Top Tier"/>
    <n v="2.3698935975299501E-3"/>
    <n v="2.7901241611080173E-3"/>
    <n v="3.1235048354648267E-3"/>
    <n v="3.3875680079572157E-3"/>
    <n v="3.6184657505640341E-3"/>
    <n v="3.7950609145857347E-3"/>
    <n v="3.925583989979429E-3"/>
    <n v="4.0277297067570599E-3"/>
    <n v="4.107229711031792E-3"/>
    <n v="4.7873401931082509E-3"/>
    <n v="4.7310167588820225E-3"/>
    <n v="4.6983297919644101E-3"/>
    <n v="4.6362624402478117E-3"/>
    <n v="4.5821040923932606E-3"/>
    <n v="4.5320581462998839E-3"/>
    <n v="4.4981063076660714E-3"/>
    <n v="4.5065543493714661E-3"/>
    <n v="4.4765949168347847E-3"/>
    <n v="4.4785169039682805E-3"/>
    <n v="4.4543928500958762E-3"/>
    <n v="4.2229209917962411E-2"/>
    <n v="11.430646991991916"/>
    <n v="21.55046429547723"/>
    <s v="R-All-Food-Oven-All-All-R"/>
    <n v="0"/>
    <n v="4.2229209917962411E-2"/>
    <n v="2.3698935975299501E-3"/>
    <n v="5.1600177586379678E-3"/>
    <n v="8.2835225941027945E-3"/>
    <n v="1.167109060206001E-2"/>
    <n v="1.5289556352624044E-2"/>
    <n v="1.908461726720978E-2"/>
    <n v="2.3010201257189208E-2"/>
    <n v="2.7037930963946268E-2"/>
    <n v="3.1145160674978061E-2"/>
    <n v="3.593250086808631E-2"/>
    <n v="4.0663517626968335E-2"/>
    <n v="4.2229209917962411E-2"/>
    <n v="4.2229209917962411E-2"/>
    <n v="4.2229209917962411E-2"/>
    <n v="4.2229209917962411E-2"/>
    <n v="4.2229209917962411E-2"/>
    <n v="4.2229209917962411E-2"/>
    <n v="4.2229209917962411E-2"/>
    <n v="4.2229209917962411E-2"/>
    <n v="4.2229209917962411E-2"/>
    <n v="1.5851005611407136E-3"/>
    <n v="2.0053311247187808E-3"/>
    <n v="2.3387117990755902E-3"/>
    <n v="2.6027749715679793E-3"/>
    <n v="2.8336727141747976E-3"/>
    <n v="3.0102678781964982E-3"/>
    <n v="3.1407909535901926E-3"/>
    <n v="3.2429366703678234E-3"/>
    <n v="3.3224366746425556E-3"/>
    <n v="4.0025471567190149E-3"/>
    <n v="3.9462237224927865E-3"/>
    <n v="3.9135367555751741E-3"/>
    <n v="3.8514694038585752E-3"/>
    <n v="3.7973110560040242E-3"/>
    <n v="3.7472651099106475E-3"/>
    <n v="3.713313271276835E-3"/>
    <n v="3.7217613129822296E-3"/>
    <n v="3.6918018804455483E-3"/>
    <n v="3.6937238675790441E-3"/>
    <n v="3.6695998137066398E-3"/>
    <n v="2.6533349190177684E-2"/>
    <n v="2.6533349190177684E-2"/>
    <n v="1.5851005611407136E-3"/>
    <n v="3.5904316858594945E-3"/>
    <n v="5.9291434849350847E-3"/>
    <n v="8.531918456503064E-3"/>
    <n v="1.1365591170677862E-2"/>
    <n v="1.4375859048874361E-2"/>
    <n v="1.7516650002464555E-2"/>
    <n v="2.0759586672832377E-2"/>
    <n v="2.4082023347474932E-2"/>
    <n v="2.6533349190177684E-2"/>
    <n v="2.6533349190177684E-2"/>
    <n v="2.6533349190177684E-2"/>
    <n v="2.6533349190177684E-2"/>
    <n v="2.6533349190177684E-2"/>
    <n v="2.6533349190177684E-2"/>
    <n v="2.6533349190177684E-2"/>
    <n v="2.6533349190177684E-2"/>
    <n v="2.6533349190177684E-2"/>
    <n v="2.6533349190177684E-2"/>
    <n v="2.6533349190177684E-2"/>
  </r>
  <r>
    <x v="79"/>
    <s v="Under $25"/>
    <n v="21.55046429547723"/>
    <s v="Food Preparation"/>
    <s v="Rural"/>
    <s v="SC-NR"/>
    <s v="M_Input"/>
    <x v="4"/>
    <s v="Multifamily - High Rise"/>
    <s v="Microwave Top Tier"/>
    <n v="5.40327085660483E-4"/>
    <n v="6.3613811952304008E-4"/>
    <n v="7.1214769580886495E-4"/>
    <n v="7.7235313480907334E-4"/>
    <n v="8.2499697691167204E-4"/>
    <n v="8.6526002940357828E-4"/>
    <n v="8.9501881393821904E-4"/>
    <n v="9.1830766433921725E-4"/>
    <n v="9.3643337498906809E-4"/>
    <n v="1.0869055037302318E-3"/>
    <n v="1.0770424767505944E-3"/>
    <n v="1.070188325923736E-3"/>
    <n v="1.0571787602955789E-3"/>
    <n v="1.0442191393202544E-3"/>
    <n v="1.0328857679436461E-3"/>
    <n v="1.024320435375457E-3"/>
    <n v="1.0263804559062007E-3"/>
    <n v="1.0193206805691188E-3"/>
    <n v="1.0203158319128651E-3"/>
    <n v="1.01503927818591E-3"/>
    <n v="9.6147762760642706E-3"/>
    <n v="11.430646991991916"/>
    <n v="21.55046429547723"/>
    <s v="R-All-Food-Oven-All-All-R"/>
    <n v="0"/>
    <n v="9.6147762760642706E-3"/>
    <n v="5.40327085660483E-4"/>
    <n v="1.1764652051835232E-3"/>
    <n v="1.8886129009923881E-3"/>
    <n v="2.6609660358014615E-3"/>
    <n v="3.4859630127131334E-3"/>
    <n v="4.3512230421167116E-3"/>
    <n v="5.2462418560549305E-3"/>
    <n v="6.164549520394148E-3"/>
    <n v="7.100982895383216E-3"/>
    <n v="8.187888399113448E-3"/>
    <n v="9.2649308758640421E-3"/>
    <n v="9.6147762760642706E-3"/>
    <n v="9.6147762760642706E-3"/>
    <n v="9.6147762760642706E-3"/>
    <n v="9.6147762760642706E-3"/>
    <n v="9.6147762760642706E-3"/>
    <n v="9.6147762760642706E-3"/>
    <n v="9.6147762760642706E-3"/>
    <n v="9.6147762760642706E-3"/>
    <n v="9.6147762760642706E-3"/>
    <n v="3.6164485403563539E-4"/>
    <n v="4.5745588789819247E-4"/>
    <n v="5.3346546418401729E-4"/>
    <n v="5.9367090318422568E-4"/>
    <n v="6.4631474528682449E-4"/>
    <n v="6.8657779777873073E-4"/>
    <n v="7.1633658231337149E-4"/>
    <n v="7.3962543271436959E-4"/>
    <n v="7.5775114336422054E-4"/>
    <n v="9.0822327210538412E-4"/>
    <n v="8.983602451257467E-4"/>
    <n v="8.9150609429888839E-4"/>
    <n v="8.784965286707312E-4"/>
    <n v="8.6553690769540677E-4"/>
    <n v="8.5420353631879839E-4"/>
    <n v="8.4563820375060939E-4"/>
    <n v="8.4769822428135307E-4"/>
    <n v="8.4063844894427119E-4"/>
    <n v="8.4163360028801748E-4"/>
    <n v="8.3635704656106233E-4"/>
    <n v="6.0411316435673183E-3"/>
    <n v="6.0411316435673183E-3"/>
    <n v="3.6164485403563539E-4"/>
    <n v="8.1910074193382787E-4"/>
    <n v="1.3525662061178452E-3"/>
    <n v="1.9462371093020708E-3"/>
    <n v="2.5925518545888955E-3"/>
    <n v="3.2791296523676265E-3"/>
    <n v="3.9954662346809982E-3"/>
    <n v="4.7350916673953676E-3"/>
    <n v="5.4928428107595883E-3"/>
    <n v="6.0411316435673183E-3"/>
    <n v="6.0411316435673183E-3"/>
    <n v="6.0411316435673183E-3"/>
    <n v="6.0411316435673183E-3"/>
    <n v="6.0411316435673183E-3"/>
    <n v="6.0411316435673183E-3"/>
    <n v="6.0411316435673183E-3"/>
    <n v="6.0411316435673183E-3"/>
    <n v="6.0411316435673183E-3"/>
    <n v="6.0411316435673183E-3"/>
    <n v="6.0411316435673183E-3"/>
  </r>
  <r>
    <x v="79"/>
    <s v="Under $25"/>
    <n v="21.55046429547723"/>
    <s v="Food Preparation"/>
    <s v="Rural"/>
    <s v="SC-NR"/>
    <s v="M_Input"/>
    <x v="4"/>
    <s v="Manufactured"/>
    <s v="Microwave Top Tier"/>
    <n v="4.9036249139256475E-3"/>
    <n v="5.7244395301206241E-3"/>
    <n v="6.3543725249892904E-3"/>
    <n v="6.8334427273137799E-3"/>
    <n v="7.2376411971752427E-3"/>
    <n v="7.5268347475261239E-3"/>
    <n v="7.7200293371288559E-3"/>
    <n v="7.8540930482851688E-3"/>
    <n v="7.941558946645149E-3"/>
    <n v="8.2919312048989734E-3"/>
    <n v="8.2849948516502975E-3"/>
    <n v="8.2629070139895438E-3"/>
    <n v="8.1583143483840281E-3"/>
    <n v="8.0562697127874745E-3"/>
    <n v="7.9491224380633455E-3"/>
    <n v="7.8639230180957437E-3"/>
    <n v="7.8489626463850697E-3"/>
    <n v="7.7595293423208291E-3"/>
    <n v="7.7422041394789101E-3"/>
    <n v="7.6558493238547149E-3"/>
    <n v="6.9774917925393698E-2"/>
    <n v="11.430646991991916"/>
    <n v="21.55046429547723"/>
    <s v="R-All-Food-Oven-All-All-R"/>
    <n v="0"/>
    <n v="6.9774917925393698E-2"/>
    <n v="4.9036249139256475E-3"/>
    <n v="1.0628064444046272E-2"/>
    <n v="1.6982436969035564E-2"/>
    <n v="2.3815879696349344E-2"/>
    <n v="3.1053520893524589E-2"/>
    <n v="3.8580355641050709E-2"/>
    <n v="4.6300384978179565E-2"/>
    <n v="5.4154478026464732E-2"/>
    <n v="6.2096036973109878E-2"/>
    <n v="6.9774917925393698E-2"/>
    <n v="6.9774917925393698E-2"/>
    <n v="6.9774917925393698E-2"/>
    <n v="6.9774917925393698E-2"/>
    <n v="6.9774917925393698E-2"/>
    <n v="6.9774917925393698E-2"/>
    <n v="6.9774917925393698E-2"/>
    <n v="6.9774917925393698E-2"/>
    <n v="6.9774917925393698E-2"/>
    <n v="6.9774917925393698E-2"/>
    <n v="6.9774917925393698E-2"/>
    <n v="3.6069189180318552E-3"/>
    <n v="4.4277335342268317E-3"/>
    <n v="5.057666529095498E-3"/>
    <n v="5.5367367314199875E-3"/>
    <n v="5.9409352012814503E-3"/>
    <n v="6.2301287516323316E-3"/>
    <n v="6.4233233412350635E-3"/>
    <n v="6.5573870523913764E-3"/>
    <n v="6.6448529507513567E-3"/>
    <n v="6.9952252090051811E-3"/>
    <n v="6.9882888557565052E-3"/>
    <n v="6.9662010180957515E-3"/>
    <n v="6.8616083524902357E-3"/>
    <n v="6.7595637168936821E-3"/>
    <n v="6.6524164421695531E-3"/>
    <n v="6.5672170222019514E-3"/>
    <n v="6.5522566504912774E-3"/>
    <n v="6.4628233464270367E-3"/>
    <n v="6.4454981435851178E-3"/>
    <n v="6.3591433279609226E-3"/>
    <n v="4.3840798007517848E-2"/>
    <n v="4.3840798007517848E-2"/>
    <n v="3.6069189180318552E-3"/>
    <n v="8.0346524522586869E-3"/>
    <n v="1.3092318981354184E-2"/>
    <n v="1.8629055712774172E-2"/>
    <n v="2.4569990914055623E-2"/>
    <n v="3.0800119665687953E-2"/>
    <n v="3.722344300692302E-2"/>
    <n v="4.3780830059314393E-2"/>
    <n v="4.3840798007517848E-2"/>
    <n v="4.3840798007517848E-2"/>
    <n v="4.3840798007517848E-2"/>
    <n v="4.3840798007517848E-2"/>
    <n v="4.3840798007517848E-2"/>
    <n v="4.3840798007517848E-2"/>
    <n v="4.3840798007517848E-2"/>
    <n v="4.3840798007517848E-2"/>
    <n v="4.3840798007517848E-2"/>
    <n v="4.3840798007517848E-2"/>
    <n v="4.3840798007517848E-2"/>
    <n v="4.3840798007517848E-2"/>
  </r>
  <r>
    <x v="80"/>
    <s v="Over $160"/>
    <n v="308.89092316059964"/>
    <s v="Food Preparation"/>
    <s v="Rural"/>
    <s v="SC-New"/>
    <s v="M_Input"/>
    <x v="4"/>
    <s v="Single Family"/>
    <s v="Self-Cleaning Oven"/>
    <n v="9.7791971360837084E-3"/>
    <n v="1.028371534270856E-2"/>
    <n v="1.0805937197215386E-2"/>
    <n v="1.1428812502346748E-2"/>
    <n v="1.1888502849570111E-2"/>
    <n v="1.2596164118686517E-2"/>
    <n v="1.3086901359299224E-2"/>
    <n v="1.3254463201119587E-2"/>
    <n v="1.3156541498547067E-2"/>
    <n v="1.3359444950796584E-2"/>
    <n v="1.3648285890651035E-2"/>
    <n v="1.3710400362580503E-2"/>
    <n v="1.3367744293748414E-2"/>
    <n v="1.3421808782077483E-2"/>
    <n v="1.3501949521092644E-2"/>
    <n v="1.3631005495378237E-2"/>
    <n v="1.3721563310604387E-2"/>
    <n v="1.3812944198444067E-2"/>
    <n v="1.3905156159743939E-2"/>
    <n v="1.3998207276679289E-2"/>
    <n v="0.25635874544737353"/>
    <n v="203.1085265058459"/>
    <n v="308.89092316059964"/>
    <s v="R-All-Food-Oven-All-All-R"/>
    <n v="0"/>
    <n v="0.25635874544737353"/>
    <n v="9.7791971360837084E-3"/>
    <n v="2.0062912478792268E-2"/>
    <n v="3.0868849676007656E-2"/>
    <n v="4.22976621783544E-2"/>
    <n v="5.4186165027924511E-2"/>
    <n v="6.678232914661103E-2"/>
    <n v="7.9869230505910258E-2"/>
    <n v="9.3123693707029845E-2"/>
    <n v="0.10628023520557692"/>
    <n v="0.1196396801563735"/>
    <n v="0.13328796604702453"/>
    <n v="0.14699836640960504"/>
    <n v="0.16036611070335344"/>
    <n v="0.17378791948543093"/>
    <n v="0.18728986900652358"/>
    <n v="0.20092087450190182"/>
    <n v="0.21464243781250622"/>
    <n v="0.22845538201095028"/>
    <n v="0.24236053817069422"/>
    <n v="0.25635874544737353"/>
    <n v="8.4502750374606458E-3"/>
    <n v="8.9547932440854974E-3"/>
    <n v="9.4770150985923236E-3"/>
    <n v="1.0099890403723685E-2"/>
    <n v="1.0559580750947048E-2"/>
    <n v="1.1267242020063455E-2"/>
    <n v="1.1757979260676161E-2"/>
    <n v="1.1925541102496525E-2"/>
    <n v="1.1827619399924005E-2"/>
    <n v="1.2030522852173521E-2"/>
    <n v="1.2319363792027973E-2"/>
    <n v="1.2381478263957441E-2"/>
    <n v="1.2038822195125351E-2"/>
    <n v="1.209288668345442E-2"/>
    <n v="1.2173027422469581E-2"/>
    <n v="1.2302083396755174E-2"/>
    <n v="1.2392641211981324E-2"/>
    <n v="1.2484022099821005E-2"/>
    <n v="1.2576234061120876E-2"/>
    <n v="1.2669285178056227E-2"/>
    <n v="0.22978030347491227"/>
    <n v="0.22978030347491224"/>
    <n v="8.4502750374606458E-3"/>
    <n v="1.7405068281546143E-2"/>
    <n v="2.6882083380138467E-2"/>
    <n v="3.698197378386215E-2"/>
    <n v="4.7541554534809197E-2"/>
    <n v="5.8808796554872651E-2"/>
    <n v="7.0566775815548807E-2"/>
    <n v="8.249231691804533E-2"/>
    <n v="9.4319936317969338E-2"/>
    <n v="0.10635045917014285"/>
    <n v="0.11866982296217082"/>
    <n v="0.13105130122612826"/>
    <n v="0.1430901234212536"/>
    <n v="0.15518301010470803"/>
    <n v="0.16735603752717762"/>
    <n v="0.1796581209239328"/>
    <n v="0.19205076213591413"/>
    <n v="0.20453478423573512"/>
    <n v="0.217111018296856"/>
    <n v="0.22978030347491224"/>
  </r>
  <r>
    <x v="80"/>
    <s v="Over $160"/>
    <n v="308.89092316059964"/>
    <s v="Food Preparation"/>
    <s v="Rural"/>
    <s v="SC-New"/>
    <s v="M_Input"/>
    <x v="4"/>
    <s v="Multifamily - Low Rise"/>
    <s v="Self-Cleaning Oven"/>
    <n v="1.6354562589267641E-3"/>
    <n v="1.7187171692058208E-3"/>
    <n v="1.8356052074254465E-3"/>
    <n v="1.9659984482294397E-3"/>
    <n v="2.0988149551052753E-3"/>
    <n v="2.2163583302308126E-3"/>
    <n v="2.292270649151041E-3"/>
    <n v="2.3291279068091818E-3"/>
    <n v="2.3601805275864436E-3"/>
    <n v="2.3543612629697082E-3"/>
    <n v="2.3468668931077123E-3"/>
    <n v="2.3297525495569698E-3"/>
    <n v="2.3095226708718629E-3"/>
    <n v="2.301983162058006E-3"/>
    <n v="2.2650347408968287E-3"/>
    <n v="2.2697977304862111E-3"/>
    <n v="2.2691357894813421E-3"/>
    <n v="2.2696229468956914E-3"/>
    <n v="2.2712395801719127E-3"/>
    <n v="2.2739674245155625E-3"/>
    <n v="4.3713814203682026E-2"/>
    <n v="203.1085265058459"/>
    <n v="308.89092316059964"/>
    <s v="R-All-Food-Oven-All-All-R"/>
    <n v="0"/>
    <n v="4.3713814203682026E-2"/>
    <n v="1.6354562589267641E-3"/>
    <n v="3.3541734281325852E-3"/>
    <n v="5.1897786355580315E-3"/>
    <n v="7.1557770837874712E-3"/>
    <n v="9.2545920388927456E-3"/>
    <n v="1.1470950369123559E-2"/>
    <n v="1.37632210182746E-2"/>
    <n v="1.609234892508378E-2"/>
    <n v="1.8452529452670223E-2"/>
    <n v="2.0806890715639931E-2"/>
    <n v="2.3153757608747643E-2"/>
    <n v="2.5483510158304613E-2"/>
    <n v="2.7793032829176476E-2"/>
    <n v="3.0095015991234483E-2"/>
    <n v="3.2360050732131308E-2"/>
    <n v="3.4629848462617518E-2"/>
    <n v="3.6898984252098858E-2"/>
    <n v="3.9168607198994551E-2"/>
    <n v="4.1439846779166463E-2"/>
    <n v="4.3713814203682026E-2"/>
    <n v="1.4088509460906502E-3"/>
    <n v="1.4921118563697069E-3"/>
    <n v="1.6089998945893326E-3"/>
    <n v="1.7393931353933258E-3"/>
    <n v="1.8722096422691614E-3"/>
    <n v="1.9897530173946989E-3"/>
    <n v="2.0656653363149268E-3"/>
    <n v="2.1025225939730677E-3"/>
    <n v="2.1335752147503299E-3"/>
    <n v="2.1277559501335945E-3"/>
    <n v="2.1202615802715982E-3"/>
    <n v="2.1031472367208561E-3"/>
    <n v="2.0829173580357487E-3"/>
    <n v="2.0753778492218922E-3"/>
    <n v="2.0384294280607149E-3"/>
    <n v="2.0431924176500969E-3"/>
    <n v="2.0425304766452284E-3"/>
    <n v="2.0430176340595777E-3"/>
    <n v="2.0446342673357985E-3"/>
    <n v="2.0473621116794483E-3"/>
    <n v="3.918170794695975E-2"/>
    <n v="3.918170794695975E-2"/>
    <n v="1.4088509460906502E-3"/>
    <n v="2.9009628024603568E-3"/>
    <n v="4.5099626970496898E-3"/>
    <n v="6.2493558324430154E-3"/>
    <n v="8.1215654747121765E-3"/>
    <n v="1.0111318492106875E-2"/>
    <n v="1.2176983828421802E-2"/>
    <n v="1.427950642239487E-2"/>
    <n v="1.6413081637145201E-2"/>
    <n v="1.8540837587278796E-2"/>
    <n v="2.0661099167550392E-2"/>
    <n v="2.276424640427125E-2"/>
    <n v="2.4847163762307001E-2"/>
    <n v="2.6922541611528891E-2"/>
    <n v="2.8960971039589604E-2"/>
    <n v="3.1004163457239702E-2"/>
    <n v="3.304669393388493E-2"/>
    <n v="3.5089711567944507E-2"/>
    <n v="3.7134345835280302E-2"/>
    <n v="3.918170794695975E-2"/>
  </r>
  <r>
    <x v="80"/>
    <s v="Over $160"/>
    <n v="308.89092316059964"/>
    <s v="Food Preparation"/>
    <s v="Rural"/>
    <s v="SC-New"/>
    <s v="M_Input"/>
    <x v="4"/>
    <s v="Multifamily - High Rise"/>
    <s v="Self-Cleaning Oven"/>
    <n v="3.593862404592241E-4"/>
    <n v="3.8573719014778498E-4"/>
    <n v="4.1366180753922755E-4"/>
    <n v="4.4899958577637283E-4"/>
    <n v="4.7497914708241731E-4"/>
    <n v="5.0173135484799663E-4"/>
    <n v="5.099187009783286E-4"/>
    <n v="5.1814882309790446E-4"/>
    <n v="5.2054458274782174E-4"/>
    <n v="5.2456436535403884E-4"/>
    <n v="5.2551259323282843E-4"/>
    <n v="5.2048805058756272E-4"/>
    <n v="5.1753423225333163E-4"/>
    <n v="5.0891345214009441E-4"/>
    <n v="5.1000685975112524E-4"/>
    <n v="5.1072487204686674E-4"/>
    <n v="5.102788807499379E-4"/>
    <n v="5.1014560106320706E-4"/>
    <n v="5.1031729489699597E-4"/>
    <n v="5.1078672606368536E-4"/>
    <n v="9.792380360816753E-3"/>
    <n v="203.1085265058459"/>
    <n v="308.89092316059964"/>
    <s v="R-All-Food-Oven-All-All-R"/>
    <n v="0"/>
    <n v="9.792380360816753E-3"/>
    <n v="3.593862404592241E-4"/>
    <n v="7.4512343060700913E-4"/>
    <n v="1.1587852381462367E-3"/>
    <n v="1.6077848239226095E-3"/>
    <n v="2.0827639710050269E-3"/>
    <n v="2.5844953258530234E-3"/>
    <n v="3.094414026831352E-3"/>
    <n v="3.6125628499292565E-3"/>
    <n v="4.1331074326770786E-3"/>
    <n v="4.6576717980311173E-3"/>
    <n v="5.1831843912639453E-3"/>
    <n v="5.7036724418515084E-3"/>
    <n v="6.2212066741048396E-3"/>
    <n v="6.7301201262449338E-3"/>
    <n v="7.2401269859960586E-3"/>
    <n v="7.7508518580429253E-3"/>
    <n v="8.2611307387928639E-3"/>
    <n v="8.7712763398560718E-3"/>
    <n v="9.2815936347530673E-3"/>
    <n v="9.792380360816753E-3"/>
    <n v="3.0862413114673607E-4"/>
    <n v="3.3497508083529695E-4"/>
    <n v="3.6289969822673952E-4"/>
    <n v="3.982374764638848E-4"/>
    <n v="4.2421703776992928E-4"/>
    <n v="4.509692455355086E-4"/>
    <n v="4.5915659166584057E-4"/>
    <n v="4.6738671378541643E-4"/>
    <n v="4.6978247343533371E-4"/>
    <n v="4.7380225604155081E-4"/>
    <n v="4.747504839203404E-4"/>
    <n v="4.697259412750747E-4"/>
    <n v="4.667721229408436E-4"/>
    <n v="4.5815134282760638E-4"/>
    <n v="4.5924475043863721E-4"/>
    <n v="4.5996276273437871E-4"/>
    <n v="4.5951677143744987E-4"/>
    <n v="4.5938349175071903E-4"/>
    <n v="4.5955518558450794E-4"/>
    <n v="4.6002461675119733E-4"/>
    <n v="8.7771381745669931E-3"/>
    <n v="8.7771381745669931E-3"/>
    <n v="3.0862413114673607E-4"/>
    <n v="6.4359921198203296E-4"/>
    <n v="1.0064989102087725E-3"/>
    <n v="1.4047363866726572E-3"/>
    <n v="1.8289534244425865E-3"/>
    <n v="2.2799226699780949E-3"/>
    <n v="2.7390792616439354E-3"/>
    <n v="3.2064659754293518E-3"/>
    <n v="3.6762484488646855E-3"/>
    <n v="4.1500507049062364E-3"/>
    <n v="4.6248011888265772E-3"/>
    <n v="5.0945271301016523E-3"/>
    <n v="5.5612992530424963E-3"/>
    <n v="6.0194505958701024E-3"/>
    <n v="6.47869534630874E-3"/>
    <n v="6.9386581090431186E-3"/>
    <n v="7.3981748804805682E-3"/>
    <n v="7.8575583722312881E-3"/>
    <n v="8.3171135578157963E-3"/>
    <n v="8.7771381745669931E-3"/>
  </r>
  <r>
    <x v="80"/>
    <s v="Over $160"/>
    <n v="308.89092316059964"/>
    <s v="Food Preparation"/>
    <s v="Rural"/>
    <s v="SC-New"/>
    <s v="M_Input"/>
    <x v="4"/>
    <s v="Manufactured"/>
    <s v="Self-Cleaning Oven"/>
    <n v="5.0837017742630462E-4"/>
    <n v="5.5062546909661442E-4"/>
    <n v="5.9516588847315088E-4"/>
    <n v="6.3468503060585657E-4"/>
    <n v="6.6856234546924147E-4"/>
    <n v="6.9458886705684017E-4"/>
    <n v="7.128556680753061E-4"/>
    <n v="7.2892465864886021E-4"/>
    <n v="7.4294495922200602E-4"/>
    <n v="7.5384532925478343E-4"/>
    <n v="7.619783628947833E-4"/>
    <n v="7.6779096811828993E-4"/>
    <n v="7.7214740070802714E-4"/>
    <n v="7.7596674898340753E-4"/>
    <n v="7.7909340987153788E-4"/>
    <n v="7.8143941729003779E-4"/>
    <n v="7.8151697080907929E-4"/>
    <n v="7.8159453852988761E-4"/>
    <n v="7.8167212045429104E-4"/>
    <n v="7.8174971658411863E-4"/>
    <n v="1.4355518047572423E-2"/>
    <n v="203.1085265058459"/>
    <n v="308.89092316059964"/>
    <s v="R-All-Food-Oven-All-All-R"/>
    <n v="0"/>
    <n v="1.4355518047572423E-2"/>
    <n v="5.0837017742630462E-4"/>
    <n v="1.058995646522919E-3"/>
    <n v="1.6541615349960699E-3"/>
    <n v="2.2888465656019266E-3"/>
    <n v="2.9574089110711681E-3"/>
    <n v="3.6519977781280084E-3"/>
    <n v="4.364853446203314E-3"/>
    <n v="5.093778104852174E-3"/>
    <n v="5.8367230640741802E-3"/>
    <n v="6.5905683933289638E-3"/>
    <n v="7.3525467562237474E-3"/>
    <n v="8.1203377243420378E-3"/>
    <n v="8.8924851250500644E-3"/>
    <n v="9.6684518740334721E-3"/>
    <n v="1.044754528390501E-2"/>
    <n v="1.1228984701195047E-2"/>
    <n v="1.2010501672004126E-2"/>
    <n v="1.2792096210534013E-2"/>
    <n v="1.3573768330988304E-2"/>
    <n v="1.4355518047572423E-2"/>
    <n v="4.3395350349029692E-4"/>
    <n v="4.7620879516060673E-4"/>
    <n v="5.2074921453714319E-4"/>
    <n v="5.6026835666984887E-4"/>
    <n v="5.9414567153323378E-4"/>
    <n v="6.2017219312083247E-4"/>
    <n v="6.384389941392984E-4"/>
    <n v="6.5450798471285252E-4"/>
    <n v="6.6852828528599832E-4"/>
    <n v="6.7942865531877574E-4"/>
    <n v="6.8756168895877561E-4"/>
    <n v="6.9337429418228223E-4"/>
    <n v="6.9773072677201944E-4"/>
    <n v="7.0155007504739983E-4"/>
    <n v="7.0467673593553018E-4"/>
    <n v="7.070227433540301E-4"/>
    <n v="7.0710029687307159E-4"/>
    <n v="7.0717786459387991E-4"/>
    <n v="7.0725544651828334E-4"/>
    <n v="7.0733304264811094E-4"/>
    <n v="1.2867184568852268E-2"/>
    <n v="1.2867184568852273E-2"/>
    <n v="4.3395350349029692E-4"/>
    <n v="9.1016229865090365E-4"/>
    <n v="1.4309115131880467E-3"/>
    <n v="1.9911798698578958E-3"/>
    <n v="2.5853255413911297E-3"/>
    <n v="3.2054977345119624E-3"/>
    <n v="3.8439367286512609E-3"/>
    <n v="4.4984447133641133E-3"/>
    <n v="5.166972998650112E-3"/>
    <n v="5.8464016539688879E-3"/>
    <n v="6.533963342927664E-3"/>
    <n v="7.2273376371099459E-3"/>
    <n v="7.9250683638819649E-3"/>
    <n v="8.6266184389293642E-3"/>
    <n v="9.331295174864895E-3"/>
    <n v="1.0038317918218926E-2"/>
    <n v="1.0745418215091998E-2"/>
    <n v="1.1452596079685878E-2"/>
    <n v="1.2159851526204161E-2"/>
    <n v="1.2867184568852273E-2"/>
  </r>
  <r>
    <x v="80"/>
    <s v="Over $160"/>
    <n v="262.12281805295078"/>
    <s v="Food Preparation"/>
    <s v="Rural"/>
    <s v="SC-New"/>
    <s v="M_Input"/>
    <x v="4"/>
    <s v="Single Family"/>
    <s v="Non self-cleaning oven"/>
    <n v="1.4839614033310466E-2"/>
    <n v="1.5605204025505781E-2"/>
    <n v="1.6397658728361315E-2"/>
    <n v="1.7342851773394001E-2"/>
    <n v="1.8040416944921468E-2"/>
    <n v="1.911426993651948E-2"/>
    <n v="1.9858947760386395E-2"/>
    <n v="2.0113217413070851E-2"/>
    <n v="1.9964624409837577E-2"/>
    <n v="2.0272523808480328E-2"/>
    <n v="2.0710830553380986E-2"/>
    <n v="2.0805087247104351E-2"/>
    <n v="2.0285117791853546E-2"/>
    <n v="2.0367158896920486E-2"/>
    <n v="2.0488769865467292E-2"/>
    <n v="2.0684608114808274E-2"/>
    <n v="2.0822026658166747E-2"/>
    <n v="2.0960694187483489E-2"/>
    <n v="2.1100622843783456E-2"/>
    <n v="2.1241824891505143E-2"/>
    <n v="0.38901606988426141"/>
    <n v="171.62437474128097"/>
    <n v="262.12281805295078"/>
    <s v="R-All-Food-Oven-All-All-R"/>
    <n v="0"/>
    <n v="0.38901606988426141"/>
    <n v="1.4839614033310466E-2"/>
    <n v="3.0444818058816249E-2"/>
    <n v="4.6842476787177567E-2"/>
    <n v="6.4185328560571575E-2"/>
    <n v="8.2225745505493039E-2"/>
    <n v="0.10134001544201252"/>
    <n v="0.12119896320239891"/>
    <n v="0.14131218061546977"/>
    <n v="0.16127680502530733"/>
    <n v="0.18154932883378766"/>
    <n v="0.20226015938716865"/>
    <n v="0.22306524663427302"/>
    <n v="0.24335036442612656"/>
    <n v="0.26371752332304704"/>
    <n v="0.28420629318851431"/>
    <n v="0.30489090130332258"/>
    <n v="0.32571292796148932"/>
    <n v="0.34667362214897279"/>
    <n v="0.36777424499275624"/>
    <n v="0.38901606988426141"/>
    <n v="1.2823017911003357E-2"/>
    <n v="1.3588607903198671E-2"/>
    <n v="1.4381062606054205E-2"/>
    <n v="1.5326255651086891E-2"/>
    <n v="1.602382082261436E-2"/>
    <n v="1.7097673814212372E-2"/>
    <n v="1.7842351638079283E-2"/>
    <n v="1.809662129076374E-2"/>
    <n v="1.7948028287530469E-2"/>
    <n v="1.8255927686173221E-2"/>
    <n v="1.8694234431073875E-2"/>
    <n v="1.8788491124797239E-2"/>
    <n v="1.8268521669546435E-2"/>
    <n v="1.8350562774613374E-2"/>
    <n v="1.8472173743160181E-2"/>
    <n v="1.8668011992501163E-2"/>
    <n v="1.8805430535859639E-2"/>
    <n v="1.8944098065176378E-2"/>
    <n v="1.9084026721476348E-2"/>
    <n v="1.9225228769198036E-2"/>
    <n v="0.34868414743811921"/>
    <n v="0.34868414743811926"/>
    <n v="1.2823017911003357E-2"/>
    <n v="2.6411625814202026E-2"/>
    <n v="4.0792688420256233E-2"/>
    <n v="5.6118944071343123E-2"/>
    <n v="7.2142764893957489E-2"/>
    <n v="8.9240438708169861E-2"/>
    <n v="0.10708279034624915"/>
    <n v="0.12517941163701291"/>
    <n v="0.14312743992454338"/>
    <n v="0.16138336761071659"/>
    <n v="0.18007760204179046"/>
    <n v="0.19886609316658771"/>
    <n v="0.21713461483613414"/>
    <n v="0.2354851776107475"/>
    <n v="0.25395735135390768"/>
    <n v="0.27262536334640886"/>
    <n v="0.2914307938822685"/>
    <n v="0.31037489194744489"/>
    <n v="0.32945891866892124"/>
    <n v="0.34868414743811926"/>
  </r>
  <r>
    <x v="80"/>
    <s v="Over $160"/>
    <n v="262.12281805295078"/>
    <s v="Food Preparation"/>
    <s v="Rural"/>
    <s v="SC-New"/>
    <s v="M_Input"/>
    <x v="4"/>
    <s v="Multifamily - Low Rise"/>
    <s v="Non self-cleaning oven"/>
    <n v="2.4817517545775037E-3"/>
    <n v="2.6080974816765378E-3"/>
    <n v="2.7854712832424962E-3"/>
    <n v="2.9833387910917818E-3"/>
    <n v="3.1848835264992981E-3"/>
    <n v="3.3632517805351446E-3"/>
    <n v="3.4784462589236734E-3"/>
    <n v="3.534375950324917E-3"/>
    <n v="3.5814972937895056E-3"/>
    <n v="3.5726667487387866E-3"/>
    <n v="3.5612942858844958E-3"/>
    <n v="3.5353238254067754E-3"/>
    <n v="3.5046256415528099E-3"/>
    <n v="3.4931846818051478E-3"/>
    <n v="3.4371166527489669E-3"/>
    <n v="3.4443443347526659E-3"/>
    <n v="3.4433398607771055E-3"/>
    <n v="3.4440791063308882E-3"/>
    <n v="3.4465322948205659E-3"/>
    <n v="3.4506717100137967E-3"/>
    <n v="6.6334293263492869E-2"/>
    <n v="171.62437474128097"/>
    <n v="262.12281805295078"/>
    <s v="R-All-Food-Oven-All-All-R"/>
    <n v="0"/>
    <n v="6.6334293263492869E-2"/>
    <n v="2.4817517545775037E-3"/>
    <n v="5.0898492362540411E-3"/>
    <n v="7.8753205194965377E-3"/>
    <n v="1.0858659310588319E-2"/>
    <n v="1.4043542837087617E-2"/>
    <n v="1.7406794617622762E-2"/>
    <n v="2.0885240876546435E-2"/>
    <n v="2.4419616826871354E-2"/>
    <n v="2.800111412066086E-2"/>
    <n v="3.1573780869399645E-2"/>
    <n v="3.5135075155284141E-2"/>
    <n v="3.8670398980690919E-2"/>
    <n v="4.2175024622243727E-2"/>
    <n v="4.5668209304048878E-2"/>
    <n v="4.9105325956797848E-2"/>
    <n v="5.2549670291550513E-2"/>
    <n v="5.5993010152327619E-2"/>
    <n v="5.943708925865851E-2"/>
    <n v="6.2883621553479069E-2"/>
    <n v="6.6334293263492869E-2"/>
    <n v="2.1378855523125407E-3"/>
    <n v="2.2642312794115748E-3"/>
    <n v="2.4416050809775332E-3"/>
    <n v="2.6394725888268188E-3"/>
    <n v="2.8410173242343351E-3"/>
    <n v="3.0193855782701816E-3"/>
    <n v="3.1345800566587104E-3"/>
    <n v="3.1905097480599541E-3"/>
    <n v="3.2376310915245426E-3"/>
    <n v="3.2288005464738236E-3"/>
    <n v="3.2174280836195328E-3"/>
    <n v="3.1914576231418124E-3"/>
    <n v="3.1607594392878469E-3"/>
    <n v="3.1493184795401848E-3"/>
    <n v="3.0932504504840039E-3"/>
    <n v="3.1004781324877029E-3"/>
    <n v="3.0994736585121425E-3"/>
    <n v="3.1002129040659252E-3"/>
    <n v="3.102666092555603E-3"/>
    <n v="3.1068055077488337E-3"/>
    <n v="5.9456969218193614E-2"/>
    <n v="5.9456969218193614E-2"/>
    <n v="2.1378855523125407E-3"/>
    <n v="4.402116831724116E-3"/>
    <n v="6.8437219127016492E-3"/>
    <n v="9.4831945015284684E-3"/>
    <n v="1.2324211825762803E-2"/>
    <n v="1.5343597404032985E-2"/>
    <n v="1.8478177460691695E-2"/>
    <n v="2.166868720875165E-2"/>
    <n v="2.4906318300276193E-2"/>
    <n v="2.8135118846750018E-2"/>
    <n v="3.1352546930369554E-2"/>
    <n v="3.4544004553511365E-2"/>
    <n v="3.7704763992799213E-2"/>
    <n v="4.0854082472339397E-2"/>
    <n v="4.39473329228234E-2"/>
    <n v="4.7047811055311105E-2"/>
    <n v="5.0147284713823251E-2"/>
    <n v="5.3247497617889175E-2"/>
    <n v="5.6350163710444781E-2"/>
    <n v="5.9456969218193614E-2"/>
  </r>
  <r>
    <x v="80"/>
    <s v="Over $160"/>
    <n v="262.12281805295078"/>
    <s v="Food Preparation"/>
    <s v="Rural"/>
    <s v="SC-New"/>
    <s v="M_Input"/>
    <x v="4"/>
    <s v="Multifamily - High Rise"/>
    <s v="Non self-cleaning oven"/>
    <n v="5.4535694731205387E-4"/>
    <n v="5.8534365760614922E-4"/>
    <n v="6.2771835752786775E-4"/>
    <n v="6.8134228825925721E-4"/>
    <n v="7.20765428745289E-4"/>
    <n v="7.6136103513871041E-4"/>
    <n v="7.7378506697287162E-4"/>
    <n v="7.8627400998137998E-4"/>
    <n v="7.8990949743772436E-4"/>
    <n v="7.9600938698325466E-4"/>
    <n v="7.9744829199161608E-4"/>
    <n v="7.8982371172065197E-4"/>
    <n v="7.8534138833617209E-4"/>
    <n v="7.7225963451054965E-4"/>
    <n v="7.7391884504726248E-4"/>
    <n v="7.7500840538557059E-4"/>
    <n v="7.7433162807793066E-4"/>
    <n v="7.7412938048213714E-4"/>
    <n v="7.743899202984298E-4"/>
    <n v="7.751022668471228E-4"/>
    <n v="1.4859619148662002E-2"/>
    <n v="171.62437474128097"/>
    <n v="262.12281805295078"/>
    <s v="R-All-Food-Oven-All-All-R"/>
    <n v="0"/>
    <n v="1.4859619148662002E-2"/>
    <n v="5.4535694731205387E-4"/>
    <n v="1.1307006049182031E-3"/>
    <n v="1.7584189624460708E-3"/>
    <n v="2.439761250705328E-3"/>
    <n v="3.1605266794506167E-3"/>
    <n v="3.9218877145893276E-3"/>
    <n v="4.6956727815621992E-3"/>
    <n v="5.4819467915435795E-3"/>
    <n v="6.2718562889813034E-3"/>
    <n v="7.0678656759645582E-3"/>
    <n v="7.8653139679561741E-3"/>
    <n v="8.6551376796768255E-3"/>
    <n v="9.4404790680129979E-3"/>
    <n v="1.0212738702523547E-2"/>
    <n v="1.098665754757081E-2"/>
    <n v="1.1761665952956381E-2"/>
    <n v="1.2535997581034313E-2"/>
    <n v="1.331012696151645E-2"/>
    <n v="1.408451688181488E-2"/>
    <n v="1.4859619148662002E-2"/>
    <n v="4.6832709514407636E-4"/>
    <n v="5.0831380543817171E-4"/>
    <n v="5.5068850535989024E-4"/>
    <n v="6.043124360912797E-4"/>
    <n v="6.4373557657731149E-4"/>
    <n v="6.843311829707329E-4"/>
    <n v="6.9675521480489411E-4"/>
    <n v="7.0924415781340247E-4"/>
    <n v="7.1287964526974684E-4"/>
    <n v="7.1897953481527715E-4"/>
    <n v="7.2041843982363857E-4"/>
    <n v="7.1279385955267446E-4"/>
    <n v="7.0831153616819457E-4"/>
    <n v="6.9522978234257213E-4"/>
    <n v="6.9688899287928497E-4"/>
    <n v="6.9797855321759308E-4"/>
    <n v="6.9730177590995315E-4"/>
    <n v="6.9709952831415963E-4"/>
    <n v="6.9736006813045229E-4"/>
    <n v="6.9807241467914529E-4"/>
    <n v="1.3319022105302452E-2"/>
    <n v="1.3319022105302451E-2"/>
    <n v="4.6832709514407636E-4"/>
    <n v="9.7664090058224807E-4"/>
    <n v="1.5273294059421384E-3"/>
    <n v="2.1316418420334179E-3"/>
    <n v="2.7753774186107293E-3"/>
    <n v="3.4597086015814623E-3"/>
    <n v="4.1564638163863561E-3"/>
    <n v="4.8657079741997586E-3"/>
    <n v="5.5785876194695055E-3"/>
    <n v="6.2975671542847824E-3"/>
    <n v="7.0179855941084213E-3"/>
    <n v="7.7307794536610958E-3"/>
    <n v="8.4390909898292912E-3"/>
    <n v="9.1343207721718625E-3"/>
    <n v="9.8312097650511479E-3"/>
    <n v="1.0529188318268741E-2"/>
    <n v="1.1226490094178695E-2"/>
    <n v="1.1923589622492854E-2"/>
    <n v="1.2620949690623306E-2"/>
    <n v="1.3319022105302451E-2"/>
  </r>
  <r>
    <x v="80"/>
    <s v="Over $160"/>
    <n v="262.12281805295078"/>
    <s v="Food Preparation"/>
    <s v="Rural"/>
    <s v="SC-New"/>
    <s v="M_Input"/>
    <x v="4"/>
    <s v="Manufactured"/>
    <s v="Non self-cleaning oven"/>
    <n v="7.7143523277751255E-4"/>
    <n v="8.3555626546828765E-4"/>
    <n v="9.0314490523409584E-4"/>
    <n v="9.6311391986955957E-4"/>
    <n v="1.0145216448659792E-3"/>
    <n v="1.0540160460540359E-3"/>
    <n v="1.0817353233081065E-3"/>
    <n v="1.1061194945951925E-3"/>
    <n v="1.1273948453465125E-3"/>
    <n v="1.1439358028357347E-3"/>
    <n v="1.1562774172298445E-3"/>
    <n v="1.165097856867631E-3"/>
    <n v="1.1717086018290242E-3"/>
    <n v="1.1775043387874605E-3"/>
    <n v="1.182248945133691E-3"/>
    <n v="1.1858089351947732E-3"/>
    <n v="1.1859266201410406E-3"/>
    <n v="1.1860443266380287E-3"/>
    <n v="1.1861620546885102E-3"/>
    <n v="1.1862798042952614E-3"/>
    <n v="2.1784032381160282E-2"/>
    <n v="171.62437474128097"/>
    <n v="262.12281805295078"/>
    <s v="R-All-Food-Oven-All-All-R"/>
    <n v="0"/>
    <n v="2.1784032381160282E-2"/>
    <n v="7.7143523277751255E-4"/>
    <n v="1.6069914982458002E-3"/>
    <n v="2.5101364034798958E-3"/>
    <n v="3.4732503233494555E-3"/>
    <n v="4.4877719682154347E-3"/>
    <n v="5.5417880142694708E-3"/>
    <n v="6.6235233375775771E-3"/>
    <n v="7.72964283217277E-3"/>
    <n v="8.8570376775192819E-3"/>
    <n v="1.0000973480355016E-2"/>
    <n v="1.1157250897584861E-2"/>
    <n v="1.2322348754452492E-2"/>
    <n v="1.3494057356281517E-2"/>
    <n v="1.4671561695068978E-2"/>
    <n v="1.5853810640202668E-2"/>
    <n v="1.703961957539744E-2"/>
    <n v="1.822554619553848E-2"/>
    <n v="1.941159052217651E-2"/>
    <n v="2.0597752576865021E-2"/>
    <n v="2.1784032381160282E-2"/>
    <n v="6.5851034707515557E-4"/>
    <n v="7.2263137976593067E-4"/>
    <n v="7.9022001953173886E-4"/>
    <n v="8.501890341672026E-4"/>
    <n v="9.0159675916362222E-4"/>
    <n v="9.4109116035167889E-4"/>
    <n v="9.6881043760574956E-4"/>
    <n v="9.9319460889283544E-4"/>
    <n v="1.0144699596441554E-3"/>
    <n v="1.0310109171333777E-3"/>
    <n v="1.0433525315274874E-3"/>
    <n v="1.0521729711652739E-3"/>
    <n v="1.0587837161266671E-3"/>
    <n v="1.0645794530851035E-3"/>
    <n v="1.069324059431334E-3"/>
    <n v="1.0728840494924161E-3"/>
    <n v="1.0730017344386836E-3"/>
    <n v="1.0731194409356716E-3"/>
    <n v="1.0732371689861531E-3"/>
    <n v="1.0733549185929043E-3"/>
    <n v="1.9525534667113143E-2"/>
    <n v="1.9525534667113143E-2"/>
    <n v="6.5851034707515557E-4"/>
    <n v="1.3811417268410862E-3"/>
    <n v="2.1713617463728252E-3"/>
    <n v="3.021550780540028E-3"/>
    <n v="3.9231475397036499E-3"/>
    <n v="4.8642387000553287E-3"/>
    <n v="5.8330491376610786E-3"/>
    <n v="6.8262437465539142E-3"/>
    <n v="7.8407137061980697E-3"/>
    <n v="8.8717246233314465E-3"/>
    <n v="9.9150771548589343E-3"/>
    <n v="1.0967250126024208E-2"/>
    <n v="1.2026033842150875E-2"/>
    <n v="1.3090613295235979E-2"/>
    <n v="1.4159937354667314E-2"/>
    <n v="1.5232821404159731E-2"/>
    <n v="1.6305823138598415E-2"/>
    <n v="1.7378942579534085E-2"/>
    <n v="1.8452179748520238E-2"/>
    <n v="1.9525534667113143E-2"/>
  </r>
  <r>
    <x v="80"/>
    <s v="Over $160"/>
    <n v="308.89092316059964"/>
    <s v="Food Preparation"/>
    <s v="Rural"/>
    <s v="SC-NR"/>
    <s v="M_Input"/>
    <x v="4"/>
    <s v="Single Family"/>
    <s v="Self-Cleaning Oven"/>
    <n v="3.2861486666247559E-2"/>
    <n v="3.6031484590172615E-2"/>
    <n v="3.8722956246143865E-2"/>
    <n v="4.0985865125941032E-2"/>
    <n v="4.2871697217535851E-2"/>
    <n v="4.443029812521411E-2"/>
    <n v="4.5708044939605293E-2"/>
    <n v="4.6675498454121292E-2"/>
    <n v="4.7401901724243814E-2"/>
    <n v="4.7941058709453949E-2"/>
    <n v="4.8334776693303917E-2"/>
    <n v="4.8615541154991546E-2"/>
    <n v="4.8808594230962808E-2"/>
    <n v="4.8933549746703796E-2"/>
    <n v="4.9005648148603025E-2"/>
    <n v="4.9036731626538009E-2"/>
    <n v="4.8925379933259079E-2"/>
    <n v="4.8814281095323188E-2"/>
    <n v="4.8703434538551152E-2"/>
    <n v="4.8592839690067564E-2"/>
    <n v="0.98289398554760843"/>
    <n v="203.1085265058459"/>
    <n v="308.89092316059964"/>
    <s v="R-All-Food-Oven-All-All-R"/>
    <n v="0"/>
    <n v="0.91140106865698345"/>
    <n v="3.2861486666247559E-2"/>
    <n v="6.8892971256420174E-2"/>
    <n v="0.10761592750256405"/>
    <n v="0.14860179262850509"/>
    <n v="0.19147348984604096"/>
    <n v="0.23590378797125505"/>
    <n v="0.28161183291086034"/>
    <n v="0.32828733136498162"/>
    <n v="0.37568923308922542"/>
    <n v="0.42363029179867939"/>
    <n v="0.47196506849198333"/>
    <n v="0.52058060964697483"/>
    <n v="0.56938920387793768"/>
    <n v="0.61832275362464151"/>
    <n v="0.66732840177324448"/>
    <n v="0.71636513339978247"/>
    <n v="0.76529051333304154"/>
    <n v="0.8141047944283647"/>
    <n v="0.86280822896691589"/>
    <n v="0.91140106865698345"/>
    <n v="2.8136931556051105E-2"/>
    <n v="3.130692947997616E-2"/>
    <n v="3.3998401135947411E-2"/>
    <n v="3.6261310015744577E-2"/>
    <n v="3.8147142107339396E-2"/>
    <n v="3.9705743015017655E-2"/>
    <n v="4.0983489829408838E-2"/>
    <n v="4.1950943343924837E-2"/>
    <n v="4.267734661404736E-2"/>
    <n v="4.3216503599257494E-2"/>
    <n v="4.3610221583107463E-2"/>
    <n v="4.3890986044795091E-2"/>
    <n v="4.4084039120766354E-2"/>
    <n v="4.4208994636507341E-2"/>
    <n v="4.428109303840657E-2"/>
    <n v="4.4312176516341555E-2"/>
    <n v="4.4200824823062625E-2"/>
    <n v="4.4089725985126733E-2"/>
    <n v="4.3978879428354697E-2"/>
    <n v="4.386828457987111E-2"/>
    <n v="0.88840288334367934"/>
    <n v="0.81690996645305425"/>
    <n v="2.8136931556051105E-2"/>
    <n v="5.9443861036027265E-2"/>
    <n v="9.3442262171974683E-2"/>
    <n v="0.12970357218771927"/>
    <n v="0.16785071429505866"/>
    <n v="0.20755645731007633"/>
    <n v="0.24853994713948516"/>
    <n v="0.29049089048340998"/>
    <n v="0.33316823709745735"/>
    <n v="0.37638474069671485"/>
    <n v="0.4199949622798223"/>
    <n v="0.46388594832461738"/>
    <n v="0.50796998744538369"/>
    <n v="0.55217898208189098"/>
    <n v="0.59646007512029753"/>
    <n v="0.64077225163663909"/>
    <n v="0.68497307645970174"/>
    <n v="0.72906280244482846"/>
    <n v="0.77304168187318312"/>
    <n v="0.81690996645305425"/>
  </r>
  <r>
    <x v="80"/>
    <s v="Over $160"/>
    <n v="308.89092316059964"/>
    <s v="Food Preparation"/>
    <s v="Rural"/>
    <s v="SC-NR"/>
    <s v="M_Input"/>
    <x v="4"/>
    <s v="Multifamily - Low Rise"/>
    <s v="Self-Cleaning Oven"/>
    <n v="3.0132123264577696E-3"/>
    <n v="3.3038830725322594E-3"/>
    <n v="3.5506756503029743E-3"/>
    <n v="3.7581714334792697E-3"/>
    <n v="3.931091399362761E-3"/>
    <n v="4.0740061106923891E-3"/>
    <n v="4.1911680865379559E-3"/>
    <n v="4.2798779218040364E-3"/>
    <n v="4.3464848140171743E-3"/>
    <n v="4.3959222825251066E-3"/>
    <n v="4.4320238190762497E-3"/>
    <n v="4.4577681585054613E-3"/>
    <n v="4.4754698619712723E-3"/>
    <n v="4.4869274062809914E-3"/>
    <n v="4.4935382540748367E-3"/>
    <n v="4.4963882670720845E-3"/>
    <n v="4.4861777885109814E-3"/>
    <n v="4.4759904960864488E-3"/>
    <n v="4.4658263371469987E-3"/>
    <n v="4.4556852591607007E-3"/>
    <n v="9.0125752490594985E-2"/>
    <n v="203.1085265058459"/>
    <n v="308.89092316059964"/>
    <s v="R-All-Food-Oven-All-All-R"/>
    <n v="0"/>
    <n v="8.3570288745597715E-2"/>
    <n v="3.0132123264577696E-3"/>
    <n v="6.3170953989900285E-3"/>
    <n v="9.8677710492930028E-3"/>
    <n v="1.3625942482772272E-2"/>
    <n v="1.7557033882135031E-2"/>
    <n v="2.1631039992827422E-2"/>
    <n v="2.5822208079365378E-2"/>
    <n v="3.0102086001169415E-2"/>
    <n v="3.444857081518659E-2"/>
    <n v="3.8844493097711694E-2"/>
    <n v="4.3276516916787945E-2"/>
    <n v="4.7734285075293405E-2"/>
    <n v="5.220975493726468E-2"/>
    <n v="5.6696682343545669E-2"/>
    <n v="6.1190220597620505E-2"/>
    <n v="6.5686608864692589E-2"/>
    <n v="7.0172786653203575E-2"/>
    <n v="7.4648777149290024E-2"/>
    <n v="7.9114603486437021E-2"/>
    <n v="8.3570288745597715E-2"/>
    <n v="2.5799975230832006E-3"/>
    <n v="2.8706682691576903E-3"/>
    <n v="3.1174608469284053E-3"/>
    <n v="3.3249566301047006E-3"/>
    <n v="3.497876595988192E-3"/>
    <n v="3.6407913073178201E-3"/>
    <n v="3.7579532831633869E-3"/>
    <n v="3.8466631184294674E-3"/>
    <n v="3.9132700106426057E-3"/>
    <n v="3.962707479150538E-3"/>
    <n v="3.9988090157016811E-3"/>
    <n v="4.0245533551308927E-3"/>
    <n v="4.0422550585967037E-3"/>
    <n v="4.0537126029064228E-3"/>
    <n v="4.0603234507002681E-3"/>
    <n v="4.0631734636975159E-3"/>
    <n v="4.0529629851364128E-3"/>
    <n v="4.0427756927118802E-3"/>
    <n v="4.0326115337724301E-3"/>
    <n v="4.0224704557861321E-3"/>
    <n v="8.1461456423103609E-2"/>
    <n v="7.4905992678106353E-2"/>
    <n v="2.5799975230832006E-3"/>
    <n v="5.4506657922408913E-3"/>
    <n v="8.5681266391692962E-3"/>
    <n v="1.1893083269273998E-2"/>
    <n v="1.5390959865262189E-2"/>
    <n v="1.9031751172580009E-2"/>
    <n v="2.2789704455743395E-2"/>
    <n v="2.6636367574172863E-2"/>
    <n v="3.0549637584815468E-2"/>
    <n v="3.4512345063966006E-2"/>
    <n v="3.8511154079667688E-2"/>
    <n v="4.2535707434798578E-2"/>
    <n v="4.6577962493395283E-2"/>
    <n v="5.0631675096301704E-2"/>
    <n v="5.469199854700197E-2"/>
    <n v="5.8755172010699484E-2"/>
    <n v="6.2808134995835901E-2"/>
    <n v="6.6850910688547788E-2"/>
    <n v="7.0883522222320222E-2"/>
    <n v="7.4905992678106353E-2"/>
  </r>
  <r>
    <x v="80"/>
    <s v="Over $160"/>
    <n v="308.89092316059964"/>
    <s v="Food Preparation"/>
    <s v="Rural"/>
    <s v="SC-NR"/>
    <s v="M_Input"/>
    <x v="4"/>
    <s v="Multifamily - High Rise"/>
    <s v="Self-Cleaning Oven"/>
    <n v="6.8700140653069736E-4"/>
    <n v="7.532732751398542E-4"/>
    <n v="8.0954108161372825E-4"/>
    <n v="8.5684936242740734E-4"/>
    <n v="8.9627448316519879E-4"/>
    <n v="9.2885851544041611E-4"/>
    <n v="9.5557101807126877E-4"/>
    <n v="9.7579653655391297E-4"/>
    <n v="9.9098266473786919E-4"/>
    <n v="1.0022542270177806E-3"/>
    <n v="1.0104852455128203E-3"/>
    <n v="1.0163548608873411E-3"/>
    <n v="1.0203907846329796E-3"/>
    <n v="1.0230030628939732E-3"/>
    <n v="1.0245103120489212E-3"/>
    <n v="1.0251601046043772E-3"/>
    <n v="1.022832152779928E-3"/>
    <n v="1.0205094873099441E-3"/>
    <n v="1.0181920961900787E-3"/>
    <n v="1.0158799674432424E-3"/>
    <n v="2.0548342439068411E-2"/>
    <n v="203.1085265058459"/>
    <n v="308.89092316059964"/>
    <s v="R-All-Food-Oven-All-All-R"/>
    <n v="0"/>
    <n v="1.9053720645001739E-2"/>
    <n v="6.8700140653069736E-4"/>
    <n v="1.4402746816705517E-3"/>
    <n v="2.24981576328428E-3"/>
    <n v="3.1066651257116874E-3"/>
    <n v="4.002939608876886E-3"/>
    <n v="4.9317981243173024E-3"/>
    <n v="5.8873691423885714E-3"/>
    <n v="6.8631656789424848E-3"/>
    <n v="7.8541483436803533E-3"/>
    <n v="8.8564025706981339E-3"/>
    <n v="9.8668878162109543E-3"/>
    <n v="1.0883242677098295E-2"/>
    <n v="1.1903633461731275E-2"/>
    <n v="1.2926636524625248E-2"/>
    <n v="1.3951146836674169E-2"/>
    <n v="1.4976306941278546E-2"/>
    <n v="1.5999139094058475E-2"/>
    <n v="1.701964858136842E-2"/>
    <n v="1.8037840677558498E-2"/>
    <n v="1.9053720645001739E-2"/>
    <n v="5.8823001341147454E-4"/>
    <n v="6.5450188202063138E-4"/>
    <n v="7.1076968849450542E-4"/>
    <n v="7.5807796930818451E-4"/>
    <n v="7.9750309004597596E-4"/>
    <n v="8.3008712232119329E-4"/>
    <n v="8.5679962495204594E-4"/>
    <n v="8.7702514343469015E-4"/>
    <n v="8.9221127161864637E-4"/>
    <n v="9.0348283389855778E-4"/>
    <n v="9.1171385239359752E-4"/>
    <n v="9.1758346776811832E-4"/>
    <n v="9.2161939151375678E-4"/>
    <n v="9.2423166977475039E-4"/>
    <n v="9.2573891892969835E-4"/>
    <n v="9.2638871148515442E-4"/>
    <n v="9.240607596607052E-4"/>
    <n v="9.2173809419072127E-4"/>
    <n v="9.1942070307085588E-4"/>
    <n v="9.1710857432401958E-4"/>
    <n v="1.8572914576683953E-2"/>
    <n v="1.7078292782617285E-2"/>
    <n v="5.8823001341147454E-4"/>
    <n v="1.242731895432106E-3"/>
    <n v="1.9535015839266113E-3"/>
    <n v="2.7115795532347961E-3"/>
    <n v="3.5090826432807721E-3"/>
    <n v="4.3391697656019659E-3"/>
    <n v="5.1959693905540118E-3"/>
    <n v="6.0729945339887022E-3"/>
    <n v="6.9652058056073485E-3"/>
    <n v="7.868688639505907E-3"/>
    <n v="8.7804024918995052E-3"/>
    <n v="9.6979859596676241E-3"/>
    <n v="1.0619605351181382E-2"/>
    <n v="1.1543837020956132E-2"/>
    <n v="1.2469575939885831E-2"/>
    <n v="1.3395964651370985E-2"/>
    <n v="1.432002541103169E-2"/>
    <n v="1.5241763505222411E-2"/>
    <n v="1.6161184208293267E-2"/>
    <n v="1.7078292782617285E-2"/>
  </r>
  <r>
    <x v="80"/>
    <s v="Over $160"/>
    <n v="308.89092316059964"/>
    <s v="Food Preparation"/>
    <s v="Rural"/>
    <s v="SC-NR"/>
    <s v="M_Input"/>
    <x v="4"/>
    <s v="Manufactured"/>
    <s v="Self-Cleaning Oven"/>
    <n v="5.9814093601515527E-3"/>
    <n v="6.5030861354483044E-3"/>
    <n v="6.9298987028293003E-3"/>
    <n v="7.2729988443697028E-3"/>
    <n v="7.5434691728311397E-3"/>
    <n v="7.7517668412923632E-3"/>
    <n v="7.9074262646828698E-3"/>
    <n v="8.0066805386952381E-3"/>
    <n v="8.0626968840313909E-3"/>
    <n v="8.0856179896148898E-3"/>
    <n v="8.0832562351699638E-3"/>
    <n v="8.0616285740021821E-3"/>
    <n v="8.025368648012822E-3"/>
    <n v="7.9780443128836896E-3"/>
    <n v="7.9224022839058297E-3"/>
    <n v="7.8605566298887014E-3"/>
    <n v="7.7765509674800944E-3"/>
    <n v="7.6934430724496759E-3"/>
    <n v="7.6112233503696147E-3"/>
    <n v="7.5298823093475969E-3"/>
    <n v="0.15230795485393039"/>
    <n v="203.1085265058459"/>
    <n v="308.89092316059964"/>
    <s v="R-All-Food-Oven-All-All-R"/>
    <n v="0"/>
    <n v="0.15230795485393039"/>
    <n v="5.9814093601515527E-3"/>
    <n v="1.2484495495599858E-2"/>
    <n v="1.9414394198429157E-2"/>
    <n v="2.6687393042798858E-2"/>
    <n v="3.4230862215630001E-2"/>
    <n v="4.1982629056922363E-2"/>
    <n v="4.9890055321605231E-2"/>
    <n v="5.7896735860300468E-2"/>
    <n v="6.5959432744331858E-2"/>
    <n v="7.4045050733946752E-2"/>
    <n v="8.2128306969116716E-2"/>
    <n v="9.0189935543118896E-2"/>
    <n v="9.8215304191131725E-2"/>
    <n v="0.10619334850401542"/>
    <n v="0.11411575078792124"/>
    <n v="0.12197630741780995"/>
    <n v="0.12975285838529005"/>
    <n v="0.13744630145773973"/>
    <n v="0.14505752480810935"/>
    <n v="0.15230795485393039"/>
    <n v="5.1918696600400834E-3"/>
    <n v="5.7135464353368351E-3"/>
    <n v="6.1403590027178309E-3"/>
    <n v="6.4834591442582334E-3"/>
    <n v="6.7539294727196704E-3"/>
    <n v="6.9622271411808939E-3"/>
    <n v="7.1178865645714004E-3"/>
    <n v="7.2171408385837688E-3"/>
    <n v="7.2731571839199215E-3"/>
    <n v="7.2960782895034205E-3"/>
    <n v="7.2937165350584945E-3"/>
    <n v="7.2720888738907127E-3"/>
    <n v="7.2358289479013526E-3"/>
    <n v="7.1885046127722202E-3"/>
    <n v="7.1328625837943603E-3"/>
    <n v="7.071016929777232E-3"/>
    <n v="6.9870112673686251E-3"/>
    <n v="6.9039033723382066E-3"/>
    <n v="6.8216836502581453E-3"/>
    <n v="6.7403426092361276E-3"/>
    <n v="0.13651716085170101"/>
    <n v="0.13651716085170101"/>
    <n v="5.1918696600400834E-3"/>
    <n v="1.0905416095376919E-2"/>
    <n v="1.704577509809475E-2"/>
    <n v="2.3529234242352984E-2"/>
    <n v="3.0283163715072656E-2"/>
    <n v="3.724539085625355E-2"/>
    <n v="4.4363277420824951E-2"/>
    <n v="5.158041825940872E-2"/>
    <n v="5.8853575443328643E-2"/>
    <n v="6.6149653732832062E-2"/>
    <n v="7.3443370267890551E-2"/>
    <n v="8.0715459141781271E-2"/>
    <n v="8.7951288089682625E-2"/>
    <n v="9.5139792702454845E-2"/>
    <n v="0.10227265528624921"/>
    <n v="0.10934367221602644"/>
    <n v="0.11633068348339506"/>
    <n v="0.12323458685573327"/>
    <n v="0.13005627050599142"/>
    <n v="0.13651716085170101"/>
  </r>
  <r>
    <x v="80"/>
    <s v="Over $160"/>
    <n v="262.12281805295078"/>
    <s v="Food Preparation"/>
    <s v="Rural"/>
    <s v="SC-NR"/>
    <s v="M_Input"/>
    <x v="4"/>
    <s v="Single Family"/>
    <s v="Non self-cleaning oven"/>
    <n v="4.986623870057115E-2"/>
    <n v="5.4676607591067017E-2"/>
    <n v="5.8760828412102978E-2"/>
    <n v="6.2194719139679527E-2"/>
    <n v="6.5056408088319015E-2"/>
    <n v="6.7421534343578796E-2"/>
    <n v="6.9360473634197353E-2"/>
    <n v="7.0828552920339669E-2"/>
    <n v="7.1930846289738892E-2"/>
    <n v="7.2748999503396861E-2"/>
    <n v="7.3346453756236121E-2"/>
    <n v="7.3772504707836348E-2"/>
    <n v="7.4065456480409367E-2"/>
    <n v="7.4255072417088605E-2"/>
    <n v="7.4364479400270828E-2"/>
    <n v="7.4411647568470046E-2"/>
    <n v="7.424267499053544E-2"/>
    <n v="7.4074086112371346E-2"/>
    <n v="7.390588006267948E-2"/>
    <n v="7.3738055972140087E-2"/>
    <n v="1.4915096994383659"/>
    <n v="171.62437474128097"/>
    <n v="262.12281805295078"/>
    <s v="R-All-Food-Oven-All-All-R"/>
    <n v="0"/>
    <n v="1.383021520091029"/>
    <n v="4.986623870057115E-2"/>
    <n v="0.10454284629163817"/>
    <n v="0.16330367470374113"/>
    <n v="0.22549839384342066"/>
    <n v="0.29055480193173966"/>
    <n v="0.35797633627531844"/>
    <n v="0.42733680990951578"/>
    <n v="0.49816536282985546"/>
    <n v="0.57009620911959435"/>
    <n v="0.64284520862299122"/>
    <n v="0.71619166237922738"/>
    <n v="0.78996416708706374"/>
    <n v="0.86402962356747315"/>
    <n v="0.93828469598456177"/>
    <n v="1.0126491753848326"/>
    <n v="1.0870608229533025"/>
    <n v="1.1613034979438379"/>
    <n v="1.2353775840562093"/>
    <n v="1.3092834641188889"/>
    <n v="1.383021520091029"/>
    <n v="4.2696879770713507E-2"/>
    <n v="4.7507248661209374E-2"/>
    <n v="5.1591469482245335E-2"/>
    <n v="5.5025360209821884E-2"/>
    <n v="5.7887049158461372E-2"/>
    <n v="6.0252175413721153E-2"/>
    <n v="6.219111470433971E-2"/>
    <n v="6.3659193990482033E-2"/>
    <n v="6.4761487359881256E-2"/>
    <n v="6.5579640573539225E-2"/>
    <n v="6.6177094826378485E-2"/>
    <n v="6.6603145777978712E-2"/>
    <n v="6.6896097550551731E-2"/>
    <n v="6.7085713487230969E-2"/>
    <n v="6.7195120470413192E-2"/>
    <n v="6.724228863861241E-2"/>
    <n v="6.7073316060677804E-2"/>
    <n v="6.690472718251371E-2"/>
    <n v="6.6736521132821844E-2"/>
    <n v="6.6568697042282451E-2"/>
    <n v="1.3481225208412131"/>
    <n v="1.2396343414938762"/>
    <n v="4.2696879770713507E-2"/>
    <n v="9.0204128431922881E-2"/>
    <n v="0.14179559791416821"/>
    <n v="0.19682095812399009"/>
    <n v="0.25470800728245147"/>
    <n v="0.3149601826961726"/>
    <n v="0.37715129740051229"/>
    <n v="0.44081049139099432"/>
    <n v="0.50557197875087556"/>
    <n v="0.57115161932441483"/>
    <n v="0.63732871415079329"/>
    <n v="0.70393185992877205"/>
    <n v="0.77082795747932376"/>
    <n v="0.83791367096655467"/>
    <n v="0.90510879143696787"/>
    <n v="0.97235108007558024"/>
    <n v="1.0394243961362581"/>
    <n v="1.1063291233187718"/>
    <n v="1.1730656444515937"/>
    <n v="1.2396343414938762"/>
  </r>
  <r>
    <x v="80"/>
    <s v="Over $160"/>
    <n v="262.12281805295078"/>
    <s v="Food Preparation"/>
    <s v="Rural"/>
    <s v="SC-NR"/>
    <s v="M_Input"/>
    <x v="4"/>
    <s v="Multifamily - Low Rise"/>
    <s v="Non self-cleaning oven"/>
    <n v="4.5724518386131901E-3"/>
    <n v="5.0135352550220794E-3"/>
    <n v="5.3880349761586772E-3"/>
    <n v="5.7029030878274845E-3"/>
    <n v="5.965303519750045E-3"/>
    <n v="6.182171952434385E-3"/>
    <n v="6.3599614454504291E-3"/>
    <n v="6.4945757392404352E-3"/>
    <n v="6.5956495348339587E-3"/>
    <n v="6.6706692876043246E-3"/>
    <n v="6.7254521967709292E-3"/>
    <n v="6.7645183956986906E-3"/>
    <n v="6.791380155770535E-3"/>
    <n v="6.8087666071284299E-3"/>
    <n v="6.8187983539404083E-3"/>
    <n v="6.8231231560975346E-3"/>
    <n v="6.8076290865094402E-3"/>
    <n v="6.7921702011305256E-3"/>
    <n v="6.7767464200638667E-3"/>
    <n v="6.7613576635939627E-3"/>
    <n v="0.13676290219032258"/>
    <n v="171.62437474128097"/>
    <n v="262.12281805295078"/>
    <s v="R-All-Food-Oven-All-All-R"/>
    <n v="0"/>
    <n v="0.12681519887363935"/>
    <n v="4.5724518386131901E-3"/>
    <n v="9.5859870936352704E-3"/>
    <n v="1.4974022069793948E-2"/>
    <n v="2.0676925157621432E-2"/>
    <n v="2.6642228677371475E-2"/>
    <n v="3.2824400629805864E-2"/>
    <n v="3.9184362075256295E-2"/>
    <n v="4.567893781449673E-2"/>
    <n v="5.2274587349330687E-2"/>
    <n v="5.8945256636935013E-2"/>
    <n v="6.5670708833705946E-2"/>
    <n v="7.2435227229404639E-2"/>
    <n v="7.9226607385175174E-2"/>
    <n v="8.6035373992303599E-2"/>
    <n v="9.2854172346244004E-2"/>
    <n v="9.9677295502341542E-2"/>
    <n v="0.10648492458885098"/>
    <n v="0.11327709478998151"/>
    <n v="0.12005384121004538"/>
    <n v="0.12681519887363935"/>
    <n v="3.9150624449712478E-3"/>
    <n v="4.356145861380137E-3"/>
    <n v="4.7306455825167348E-3"/>
    <n v="5.0455136941855421E-3"/>
    <n v="5.3079141261081026E-3"/>
    <n v="5.5247825587924427E-3"/>
    <n v="5.7025720518084867E-3"/>
    <n v="5.8371863455984928E-3"/>
    <n v="5.9382601411920163E-3"/>
    <n v="6.0132798939623823E-3"/>
    <n v="6.0680628031289869E-3"/>
    <n v="6.1071290020567482E-3"/>
    <n v="6.1339907621285926E-3"/>
    <n v="6.1513772134864876E-3"/>
    <n v="6.1614089602984659E-3"/>
    <n v="6.1657337624555922E-3"/>
    <n v="6.1502396928674978E-3"/>
    <n v="6.1347808074885832E-3"/>
    <n v="6.1193570264219243E-3"/>
    <n v="6.1039682699520204E-3"/>
    <n v="0.12361511431748373"/>
    <n v="0.11366741100080048"/>
    <n v="3.9150624449712478E-3"/>
    <n v="8.2712083063513839E-3"/>
    <n v="1.3001853888868119E-2"/>
    <n v="1.8047367583053663E-2"/>
    <n v="2.3355281709161766E-2"/>
    <n v="2.8880064267954208E-2"/>
    <n v="3.4582636319762695E-2"/>
    <n v="4.0419822665361191E-2"/>
    <n v="4.6358082806553208E-2"/>
    <n v="5.2371362700515588E-2"/>
    <n v="5.8439425503644574E-2"/>
    <n v="6.454655450570132E-2"/>
    <n v="7.0680545267829908E-2"/>
    <n v="7.68319224813164E-2"/>
    <n v="8.2993331441614859E-2"/>
    <n v="8.9159065204070451E-2"/>
    <n v="9.5309304896937952E-2"/>
    <n v="0.10144408570442653"/>
    <n v="0.10756344273084846"/>
    <n v="0.11366741100080048"/>
  </r>
  <r>
    <x v="80"/>
    <s v="Over $160"/>
    <n v="262.12281805295078"/>
    <s v="Food Preparation"/>
    <s v="Rural"/>
    <s v="SC-NR"/>
    <s v="M_Input"/>
    <x v="4"/>
    <s v="Multifamily - High Rise"/>
    <s v="Non self-cleaning oven"/>
    <n v="1.0425023211404149E-3"/>
    <n v="1.1430677292962009E-3"/>
    <n v="1.2284522980858315E-3"/>
    <n v="1.3002410776845226E-3"/>
    <n v="1.3600674179069458E-3"/>
    <n v="1.409512628580631E-3"/>
    <n v="1.450047983721696E-3"/>
    <n v="1.4807395511100415E-3"/>
    <n v="1.503784007395595E-3"/>
    <n v="1.5208882370638082E-3"/>
    <n v="1.533378540292969E-3"/>
    <n v="1.5422854909832744E-3"/>
    <n v="1.548409874183625E-3"/>
    <n v="1.5523739215999224E-3"/>
    <n v="1.5546611232382785E-3"/>
    <n v="1.5556471623364276E-3"/>
    <n v="1.552114571052886E-3"/>
    <n v="1.5485900016405482E-3"/>
    <n v="1.5450734358832088E-3"/>
    <n v="1.5415648556060234E-3"/>
    <n v="3.1181442257148754E-2"/>
    <n v="171.62437474128097"/>
    <n v="262.12281805295078"/>
    <s v="R-All-Food-Oven-All-All-R"/>
    <n v="0"/>
    <n v="2.8913402228802853E-2"/>
    <n v="1.0425023211404149E-3"/>
    <n v="2.1855700504366158E-3"/>
    <n v="3.4140223485224471E-3"/>
    <n v="4.7142634262069697E-3"/>
    <n v="6.0743308441139152E-3"/>
    <n v="7.4838434726945463E-3"/>
    <n v="8.9338914564162427E-3"/>
    <n v="1.0414631007526284E-2"/>
    <n v="1.191841501492188E-2"/>
    <n v="1.3439303251985687E-2"/>
    <n v="1.4972681792278656E-2"/>
    <n v="1.651496728326193E-2"/>
    <n v="1.8063377157445555E-2"/>
    <n v="1.9615751079045479E-2"/>
    <n v="2.1170412202283759E-2"/>
    <n v="2.2726059364620188E-2"/>
    <n v="2.4278173935673074E-2"/>
    <n v="2.5826763937313622E-2"/>
    <n v="2.7371837373196831E-2"/>
    <n v="2.8913402228802853E-2"/>
    <n v="8.9261994009981482E-4"/>
    <n v="9.9318534825560073E-4"/>
    <n v="1.0785699170452316E-3"/>
    <n v="1.1503586966439224E-3"/>
    <n v="1.2101850368663458E-3"/>
    <n v="1.2596302475400309E-3"/>
    <n v="1.3001656026810958E-3"/>
    <n v="1.3308571700694416E-3"/>
    <n v="1.353901626354995E-3"/>
    <n v="1.3710058560232083E-3"/>
    <n v="1.3834961592523688E-3"/>
    <n v="1.3924031099426743E-3"/>
    <n v="1.3985274931430248E-3"/>
    <n v="1.4024915405593222E-3"/>
    <n v="1.4047787421976785E-3"/>
    <n v="1.4057647812958274E-3"/>
    <n v="1.4022321900122861E-3"/>
    <n v="1.3987076205999481E-3"/>
    <n v="1.3951910548426088E-3"/>
    <n v="1.3916824745654234E-3"/>
    <n v="2.8183794636336752E-2"/>
    <n v="2.5915754607990851E-2"/>
    <n v="8.9261994009981482E-4"/>
    <n v="1.8858052883554154E-3"/>
    <n v="2.964375205400647E-3"/>
    <n v="4.1147339020445699E-3"/>
    <n v="5.3249189389109157E-3"/>
    <n v="6.584549186450947E-3"/>
    <n v="7.884714789132042E-3"/>
    <n v="9.2155719592014844E-3"/>
    <n v="1.0569473585556479E-2"/>
    <n v="1.1940479441579688E-2"/>
    <n v="1.3323975600832056E-2"/>
    <n v="1.4716378710774729E-2"/>
    <n v="1.6114906203917756E-2"/>
    <n v="1.7517397744477078E-2"/>
    <n v="1.8922176486674755E-2"/>
    <n v="2.0327941267970582E-2"/>
    <n v="2.1730173457982869E-2"/>
    <n v="2.3128881078582818E-2"/>
    <n v="2.4524072133425428E-2"/>
    <n v="2.5915754607990851E-2"/>
  </r>
  <r>
    <x v="80"/>
    <s v="Over $160"/>
    <n v="262.12281805295078"/>
    <s v="Food Preparation"/>
    <s v="Rural"/>
    <s v="SC-NR"/>
    <s v="M_Input"/>
    <x v="4"/>
    <s v="Manufactured"/>
    <s v="Non self-cleaning oven"/>
    <n v="9.0765944325186341E-3"/>
    <n v="9.8682219953766283E-3"/>
    <n v="1.0515896203837957E-2"/>
    <n v="1.1036539525000489E-2"/>
    <n v="1.1446969463775382E-2"/>
    <n v="1.1763054410319461E-2"/>
    <n v="1.1999262529617874E-2"/>
    <n v="1.2149877666730228E-2"/>
    <n v="1.2234880651410629E-2"/>
    <n v="1.2269662684673955E-2"/>
    <n v="1.2266078799011723E-2"/>
    <n v="1.223325952563918E-2"/>
    <n v="1.2178236265644448E-2"/>
    <n v="1.2106423124143485E-2"/>
    <n v="1.2021988152379287E-2"/>
    <n v="1.1928139381106909E-2"/>
    <n v="1.1800663516840252E-2"/>
    <n v="1.1674549985411209E-2"/>
    <n v="1.1549784227587165E-2"/>
    <n v="1.1426351839729832E-2"/>
    <n v="0.2311223746472448"/>
    <n v="171.62437474128097"/>
    <n v="262.12281805295078"/>
    <s v="R-All-Food-Oven-All-All-R"/>
    <n v="0"/>
    <n v="0.2311223746472448"/>
    <n v="9.0765944325186341E-3"/>
    <n v="1.8944816427895264E-2"/>
    <n v="2.9460712631733221E-2"/>
    <n v="4.0497252156733707E-2"/>
    <n v="5.1944221620509087E-2"/>
    <n v="6.3707276030828541E-2"/>
    <n v="7.5706538560446415E-2"/>
    <n v="8.7856416227176645E-2"/>
    <n v="0.10009129687858727"/>
    <n v="0.11236095956326123"/>
    <n v="0.12462703836227294"/>
    <n v="0.13686029788791212"/>
    <n v="0.14903853415355658"/>
    <n v="0.16114495727770006"/>
    <n v="0.17316694543007935"/>
    <n v="0.18509508481118625"/>
    <n v="0.1968957483280265"/>
    <n v="0.20857029831343771"/>
    <n v="0.22012008254102489"/>
    <n v="0.2311223746472448"/>
    <n v="7.878493581233206E-3"/>
    <n v="8.6701211440912002E-3"/>
    <n v="9.3177953525525291E-3"/>
    <n v="9.8384386737150609E-3"/>
    <n v="1.0248868612489954E-2"/>
    <n v="1.0564953559034033E-2"/>
    <n v="1.0801161678332446E-2"/>
    <n v="1.09517768154448E-2"/>
    <n v="1.1036779800125201E-2"/>
    <n v="1.1071561833388527E-2"/>
    <n v="1.1067977947726295E-2"/>
    <n v="1.1035158674353751E-2"/>
    <n v="1.098013541435902E-2"/>
    <n v="1.0908322272858057E-2"/>
    <n v="1.0823887301093859E-2"/>
    <n v="1.0730038529821481E-2"/>
    <n v="1.0602562665554824E-2"/>
    <n v="1.047644913412578E-2"/>
    <n v="1.0351683376301737E-2"/>
    <n v="1.0228250988444404E-2"/>
    <n v="0.20716035762153626"/>
    <n v="0.20716035762153626"/>
    <n v="7.878493581233206E-3"/>
    <n v="1.6548614725324408E-2"/>
    <n v="2.5866410077876937E-2"/>
    <n v="3.5704848751591994E-2"/>
    <n v="4.595371736408195E-2"/>
    <n v="5.651867092311598E-2"/>
    <n v="6.7319832601448429E-2"/>
    <n v="7.8271609416893234E-2"/>
    <n v="8.9308389217018433E-2"/>
    <n v="0.10037995105040697"/>
    <n v="0.11144792899813326"/>
    <n v="0.12248308767248701"/>
    <n v="0.13346322308684602"/>
    <n v="0.14437154535970409"/>
    <n v="0.15519543266079794"/>
    <n v="0.16592547119061943"/>
    <n v="0.17652803385617424"/>
    <n v="0.18700448299030004"/>
    <n v="0.19735616636660178"/>
    <n v="0.20716035762153626"/>
  </r>
  <r>
    <x v="81"/>
    <s v="Under $15"/>
    <n v="11.051913787806729"/>
    <s v="Electronics"/>
    <s v="Rural"/>
    <s v="SC-New"/>
    <s v="M_Input"/>
    <x v="4"/>
    <s v="Single Family"/>
    <s v="Occupancy sensing advanced power strip"/>
    <n v="1.1708844252333126E-3"/>
    <n v="1.7819455771048817E-3"/>
    <n v="2.5480754587242724E-3"/>
    <n v="3.4675241142176055E-3"/>
    <n v="4.4136686132835177E-3"/>
    <n v="5.4796656385479973E-3"/>
    <n v="6.4200208439990514E-3"/>
    <n v="7.1086760125853351E-3"/>
    <n v="7.5156931347601964E-3"/>
    <n v="7.9581342920797341E-3"/>
    <n v="8.3385968025628896E-3"/>
    <n v="8.4849419388797372E-3"/>
    <n v="8.3054062304954174E-3"/>
    <n v="8.3208755859042974E-3"/>
    <n v="8.3194891226705189E-3"/>
    <n v="8.3094729280944243E-3"/>
    <n v="8.2624349896716753E-3"/>
    <n v="8.2145370031654688E-3"/>
    <n v="8.1657652684244096E-3"/>
    <n v="8.2204092846533353E-3"/>
    <n v="0.13080621726505809"/>
    <n v="7.2680227301833922"/>
    <n v="11.051913787806729"/>
    <s v="R-All-Elec-CompAcc-All-All-R"/>
    <n v="0"/>
    <n v="0.13080621726505809"/>
    <n v="1.1708844252333126E-3"/>
    <n v="2.9528300023381943E-3"/>
    <n v="5.5009054610624664E-3"/>
    <n v="8.9684295752800718E-3"/>
    <n v="1.338209818856359E-2"/>
    <n v="1.8861763827111588E-2"/>
    <n v="2.5281784671110641E-2"/>
    <n v="3.2390460683695978E-2"/>
    <n v="3.9906153818456178E-2"/>
    <n v="4.7864288110535912E-2"/>
    <n v="5.62028849130988E-2"/>
    <n v="6.4687826851978533E-2"/>
    <n v="7.2993233082473949E-2"/>
    <n v="8.1314108668378252E-2"/>
    <n v="8.9633597791048764E-2"/>
    <n v="9.7943070719143183E-2"/>
    <n v="0.10620550570881486"/>
    <n v="0.11442004271198034"/>
    <n v="0.12258580798040475"/>
    <n v="0.13080621726505809"/>
    <n v="0"/>
    <n v="4.6334219856186795E-4"/>
    <n v="1.2294720801812587E-3"/>
    <n v="2.1489207356745919E-3"/>
    <n v="3.0950652347405041E-3"/>
    <n v="4.1610622600049838E-3"/>
    <n v="5.1014174654560379E-3"/>
    <n v="5.7900726340423215E-3"/>
    <n v="6.1970897562171829E-3"/>
    <n v="6.6395309135367205E-3"/>
    <n v="7.019993424019876E-3"/>
    <n v="7.1663385603367236E-3"/>
    <n v="6.9868028519524039E-3"/>
    <n v="7.0022722073612839E-3"/>
    <n v="7.0008857441275054E-3"/>
    <n v="6.9908695495514107E-3"/>
    <n v="6.9438316111286617E-3"/>
    <n v="6.8959336246224552E-3"/>
    <n v="6.847161889881396E-3"/>
    <n v="6.9018059061103218E-3"/>
    <n v="0.10443414969419781"/>
    <n v="0.10443414969419781"/>
    <n v="0"/>
    <n v="4.6334219856186795E-4"/>
    <n v="1.6928142787431266E-3"/>
    <n v="3.8417350144177185E-3"/>
    <n v="6.9368002491582226E-3"/>
    <n v="1.1097862509163206E-2"/>
    <n v="1.6199279974619243E-2"/>
    <n v="2.1989352608661566E-2"/>
    <n v="2.8186442364878748E-2"/>
    <n v="3.4825973278415467E-2"/>
    <n v="4.1845966702435344E-2"/>
    <n v="4.9012305262772067E-2"/>
    <n v="5.5999108114724472E-2"/>
    <n v="6.3001380322085757E-2"/>
    <n v="7.0002266066213265E-2"/>
    <n v="7.699313561576468E-2"/>
    <n v="8.3936967226893339E-2"/>
    <n v="9.0832900851515797E-2"/>
    <n v="9.7680062741397192E-2"/>
    <n v="0.10443414969419781"/>
  </r>
  <r>
    <x v="81"/>
    <s v="Under $15"/>
    <n v="11.051913787806729"/>
    <s v="Electronics"/>
    <s v="Rural"/>
    <s v="SC-New"/>
    <s v="M_Input"/>
    <x v="4"/>
    <s v="Multifamily - Low Rise"/>
    <s v="Occupancy sensing advanced power strip"/>
    <n v="5.106358118139516E-5"/>
    <n v="7.7662311542054988E-5"/>
    <n v="1.1287314734319589E-4"/>
    <n v="1.5554750911681161E-4"/>
    <n v="2.031927529199473E-4"/>
    <n v="2.5143007977162704E-4"/>
    <n v="2.9324256577332883E-4"/>
    <n v="3.2574774984815637E-4"/>
    <n v="3.5158798934355743E-4"/>
    <n v="3.6572736787180625E-4"/>
    <n v="3.7390806287296367E-4"/>
    <n v="3.7598458670271543E-4"/>
    <n v="3.7418509798177663E-4"/>
    <n v="3.7215309226566756E-4"/>
    <n v="3.6394566758311261E-4"/>
    <n v="3.6082303057452915E-4"/>
    <n v="3.5630872355357009E-4"/>
    <n v="3.5197519215113591E-4"/>
    <n v="3.4781273308947256E-4"/>
    <n v="3.4823046929171648E-4"/>
    <n v="5.8134017107785404E-3"/>
    <n v="7.2680227301833922"/>
    <n v="11.051913787806729"/>
    <s v="R-All-Elec-CompAcc-All-All-R"/>
    <n v="0"/>
    <n v="5.8134017107785404E-3"/>
    <n v="5.106358118139516E-5"/>
    <n v="1.2872589272345015E-4"/>
    <n v="2.4159904006664602E-4"/>
    <n v="3.9714654918345763E-4"/>
    <n v="6.0033930210340487E-4"/>
    <n v="8.5176938187503186E-4"/>
    <n v="1.1450119476483606E-3"/>
    <n v="1.470759697496517E-3"/>
    <n v="1.8223476868400744E-3"/>
    <n v="2.1880750547118807E-3"/>
    <n v="2.5619831175848445E-3"/>
    <n v="2.9379677042875598E-3"/>
    <n v="3.3121528022693365E-3"/>
    <n v="3.6843058945350039E-3"/>
    <n v="4.0482515621181169E-3"/>
    <n v="4.4090745926926456E-3"/>
    <n v="4.7653833162462156E-3"/>
    <n v="5.1173585083973518E-3"/>
    <n v="5.465171241486824E-3"/>
    <n v="5.8134017107785404E-3"/>
    <n v="0"/>
    <n v="1.9059813152186761E-5"/>
    <n v="5.427064895332766E-5"/>
    <n v="9.6945010726943382E-5"/>
    <n v="1.4459025453007908E-4"/>
    <n v="1.9282758138175883E-4"/>
    <n v="2.3464006738346062E-4"/>
    <n v="2.6714525145828816E-4"/>
    <n v="2.9298549095368922E-4"/>
    <n v="3.0712486948193804E-4"/>
    <n v="3.1530556448309546E-4"/>
    <n v="3.1738208831284722E-4"/>
    <n v="3.1558259959190842E-4"/>
    <n v="3.1355059387579935E-4"/>
    <n v="3.053431691932444E-4"/>
    <n v="3.0222053218466094E-4"/>
    <n v="2.9770622516370188E-4"/>
    <n v="2.933726937612677E-4"/>
    <n v="2.8921023469960435E-4"/>
    <n v="2.8962797090184827E-4"/>
    <n v="4.6413517429811759E-3"/>
    <n v="4.6413517429811759E-3"/>
    <n v="0"/>
    <n v="1.9059813152186761E-5"/>
    <n v="7.3330462105514421E-5"/>
    <n v="1.7027547283245782E-4"/>
    <n v="3.148657273625369E-4"/>
    <n v="5.0769330874429579E-4"/>
    <n v="7.423333761277564E-4"/>
    <n v="1.0094786275860446E-3"/>
    <n v="1.3024641185397337E-3"/>
    <n v="1.6095889880216718E-3"/>
    <n v="1.9248945525047671E-3"/>
    <n v="2.2422766408176143E-3"/>
    <n v="2.5578592404095226E-3"/>
    <n v="2.8714098342853219E-3"/>
    <n v="3.1767530034785664E-3"/>
    <n v="3.4789735356632275E-3"/>
    <n v="3.7766797608269295E-3"/>
    <n v="4.0700524545881972E-3"/>
    <n v="4.3592626892878013E-3"/>
    <n v="4.6413517429811759E-3"/>
  </r>
  <r>
    <x v="81"/>
    <s v="Under $15"/>
    <n v="11.051913787806729"/>
    <s v="Electronics"/>
    <s v="Rural"/>
    <s v="SC-New"/>
    <s v="M_Input"/>
    <x v="4"/>
    <s v="Multifamily - High Rise"/>
    <s v="Occupancy sensing advanced power strip"/>
    <n v="1.1221057344088697E-5"/>
    <n v="1.7430000916588692E-5"/>
    <n v="2.5436466383812187E-5"/>
    <n v="3.5524324663070273E-5"/>
    <n v="4.5984197053905574E-5"/>
    <n v="5.6917851618434366E-5"/>
    <n v="6.5232204698894243E-5"/>
    <n v="7.2467386920730802E-5"/>
    <n v="7.7543739164369712E-5"/>
    <n v="8.148602665093432E-5"/>
    <n v="8.3725837340028643E-5"/>
    <n v="8.3998399152339468E-5"/>
    <n v="8.3850052587503137E-5"/>
    <n v="8.2274153013443989E-5"/>
    <n v="8.1947876424445882E-5"/>
    <n v="8.1188422054798848E-5"/>
    <n v="8.0126018680403753E-5"/>
    <n v="7.9113844088011536E-5"/>
    <n v="7.8148890425516318E-5"/>
    <n v="7.8220778102408236E-5"/>
    <n v="1.301837527283729E-3"/>
    <n v="7.2680227301833922"/>
    <n v="11.051913787806729"/>
    <s v="R-All-Elec-CompAcc-All-All-R"/>
    <n v="0"/>
    <n v="1.301837527283729E-3"/>
    <n v="1.1221057344088697E-5"/>
    <n v="2.8651058260677391E-5"/>
    <n v="5.4087524644489581E-5"/>
    <n v="8.9611849307559847E-5"/>
    <n v="1.3559604636146543E-4"/>
    <n v="1.9251389797989981E-4"/>
    <n v="2.5774610267879406E-4"/>
    <n v="3.3021348959952487E-4"/>
    <n v="4.0775722876389457E-4"/>
    <n v="4.8924325541482893E-4"/>
    <n v="5.7296909275485761E-4"/>
    <n v="6.569674919071971E-4"/>
    <n v="7.4081754449470026E-4"/>
    <n v="8.230916975081442E-4"/>
    <n v="9.050395739325901E-4"/>
    <n v="9.8622799598738903E-4"/>
    <n v="1.0663540146677928E-3"/>
    <n v="1.1454678587558044E-3"/>
    <n v="1.2236167491813208E-3"/>
    <n v="1.301837527283729E-3"/>
    <n v="0"/>
    <n v="4.3067152067666987E-6"/>
    <n v="1.2313180673990194E-5"/>
    <n v="2.2401038953248279E-5"/>
    <n v="3.286091134408358E-5"/>
    <n v="4.3794565908612371E-5"/>
    <n v="5.2108918989072249E-5"/>
    <n v="5.9344101210908808E-5"/>
    <n v="6.4420453454547725E-5"/>
    <n v="6.8362740941112332E-5"/>
    <n v="7.0602551630206655E-5"/>
    <n v="7.087511344251748E-5"/>
    <n v="7.0726766877681149E-5"/>
    <n v="6.9150867303622001E-5"/>
    <n v="6.8824590714623894E-5"/>
    <n v="6.806513634497686E-5"/>
    <n v="6.7002732970581765E-5"/>
    <n v="6.5990558378189548E-5"/>
    <n v="6.502560471569433E-5"/>
    <n v="6.5097492392586249E-5"/>
    <n v="1.0393718130872892E-3"/>
    <n v="1.0393718130872892E-3"/>
    <n v="0"/>
    <n v="4.3067152067666987E-6"/>
    <n v="1.6619895880756893E-5"/>
    <n v="3.9020934834005171E-5"/>
    <n v="7.1881846178088751E-5"/>
    <n v="1.1567641208670113E-4"/>
    <n v="1.6778533107577337E-4"/>
    <n v="2.2712943228668219E-4"/>
    <n v="2.9154988574122992E-4"/>
    <n v="3.5991262668234224E-4"/>
    <n v="4.3051517831254888E-4"/>
    <n v="5.0139029175506639E-4"/>
    <n v="5.7211705863274755E-4"/>
    <n v="6.4126792593636951E-4"/>
    <n v="7.1009251665099342E-4"/>
    <n v="7.7815765299597025E-4"/>
    <n v="8.4516038596655198E-4"/>
    <n v="9.1115094434474151E-4"/>
    <n v="9.7617654906043583E-4"/>
    <n v="1.0393718130872892E-3"/>
  </r>
  <r>
    <x v="81"/>
    <s v="Under $15"/>
    <n v="11.051913787806729"/>
    <s v="Electronics"/>
    <s v="Rural"/>
    <s v="SC-New"/>
    <s v="M_Input"/>
    <x v="4"/>
    <s v="Manufactured"/>
    <s v="Occupancy sensing advanced power strip"/>
    <n v="3.1299235879864421E-5"/>
    <n v="4.9061805498898935E-5"/>
    <n v="7.216568182933042E-5"/>
    <n v="9.9019214955731066E-5"/>
    <n v="1.276313345318546E-4"/>
    <n v="1.5537688419615025E-4"/>
    <n v="1.7982251093784702E-4"/>
    <n v="2.0102592118609319E-4"/>
    <n v="2.1823619521580681E-4"/>
    <n v="2.3091276331501753E-4"/>
    <n v="2.3938687997024876E-4"/>
    <n v="2.4433437883268866E-4"/>
    <n v="2.4668673957065778E-4"/>
    <n v="2.4736823725255927E-4"/>
    <n v="2.4684966969636363E-4"/>
    <n v="2.4495355109993946E-4"/>
    <n v="2.4198347898020031E-4"/>
    <n v="2.3901281691074221E-4"/>
    <n v="2.3604156472887514E-4"/>
    <n v="2.3606499643562541E-4"/>
    <n v="3.787233861024494E-3"/>
    <n v="7.2680227301833922"/>
    <n v="11.051913787806729"/>
    <s v="R-All-Elec-CompAcc-All-All-R"/>
    <n v="0"/>
    <n v="3.787233861024494E-3"/>
    <n v="3.1299235879864421E-5"/>
    <n v="8.0361041378763356E-5"/>
    <n v="1.5252672320809378E-4"/>
    <n v="2.5154593816382483E-4"/>
    <n v="3.7917727269567942E-4"/>
    <n v="5.3455415689182962E-4"/>
    <n v="7.1437666782967662E-4"/>
    <n v="9.1540258901576981E-4"/>
    <n v="1.1336387842315766E-3"/>
    <n v="1.3645515475465941E-3"/>
    <n v="1.6039384275168427E-3"/>
    <n v="1.8482728063495314E-3"/>
    <n v="2.0949595459201892E-3"/>
    <n v="2.3423277831727484E-3"/>
    <n v="2.5891774528691118E-3"/>
    <n v="2.8341310039690514E-3"/>
    <n v="3.0761144829492518E-3"/>
    <n v="3.3151272998599938E-3"/>
    <n v="3.5511688645888688E-3"/>
    <n v="3.787233861024494E-3"/>
    <n v="0"/>
    <n v="1.0884267237394627E-5"/>
    <n v="3.3988143567826112E-5"/>
    <n v="6.0841676694226758E-5"/>
    <n v="8.9453796270350287E-5"/>
    <n v="1.1719934593464595E-4"/>
    <n v="1.416449726763427E-4"/>
    <n v="1.628483829245889E-4"/>
    <n v="1.8005865695430251E-4"/>
    <n v="1.9273522505351324E-4"/>
    <n v="2.0120934170874446E-4"/>
    <n v="2.0615684057118436E-4"/>
    <n v="2.0850920130915349E-4"/>
    <n v="2.0919069899105497E-4"/>
    <n v="2.0867213143485933E-4"/>
    <n v="2.0677601283843516E-4"/>
    <n v="2.0380594071869602E-4"/>
    <n v="2.0083527864923792E-4"/>
    <n v="1.9786402646737084E-4"/>
    <n v="1.9788745817412109E-4"/>
    <n v="3.0236830957944081E-3"/>
    <n v="3.0236830957944081E-3"/>
    <n v="0"/>
    <n v="1.0884267237394627E-5"/>
    <n v="4.4872410805220739E-5"/>
    <n v="1.0571408749944749E-4"/>
    <n v="1.9516788376979779E-4"/>
    <n v="3.1236722970444375E-4"/>
    <n v="4.5401220238078645E-4"/>
    <n v="6.1686058530537535E-4"/>
    <n v="7.9691924225967791E-4"/>
    <n v="9.8965446731319115E-4"/>
    <n v="1.1908638090219357E-3"/>
    <n v="1.3970206495931201E-3"/>
    <n v="1.6055298509022736E-3"/>
    <n v="1.8147205498933285E-3"/>
    <n v="2.023392681328188E-3"/>
    <n v="2.2301686941666233E-3"/>
    <n v="2.4339746348853194E-3"/>
    <n v="2.6348099135345571E-3"/>
    <n v="2.8326739400019278E-3"/>
    <n v="3.0236830957944081E-3"/>
  </r>
  <r>
    <x v="81"/>
    <s v="Under $5"/>
    <n v="1.6178735513013094"/>
    <s v="Electronics"/>
    <s v="Rural"/>
    <s v="SC-New"/>
    <s v="M_Input"/>
    <x v="4"/>
    <s v="Single Family"/>
    <s v="Infrared sensing advanced power strip"/>
    <n v="1.99484642030071E-2"/>
    <n v="3.2608117710135075E-2"/>
    <n v="4.9216371568227793E-2"/>
    <n v="6.9826187677885385E-2"/>
    <n v="0.10326704181338178"/>
    <n v="0.12997121783494081"/>
    <n v="0.15436510725368119"/>
    <n v="0.17331438560046045"/>
    <n v="0.18580667810043597"/>
    <n v="0.19947787767716108"/>
    <n v="0.2118987564589449"/>
    <n v="0.21859836430876334"/>
    <n v="0.21691232770170293"/>
    <n v="0.22029981414504754"/>
    <n v="0.22330197608254046"/>
    <n v="0.22628380671025891"/>
    <n v="0.22831455095582442"/>
    <n v="0.23034808423807321"/>
    <n v="0.2323941284846254"/>
    <n v="0.23445927269018257"/>
    <n v="3.3606125312152804"/>
    <n v="0.56106616535165443"/>
    <n v="1.6178735513013094"/>
    <s v="R-All-Elec-TV-All-All-R"/>
    <n v="0"/>
    <n v="3.3606125312152804"/>
    <n v="1.99484642030071E-2"/>
    <n v="5.2556581913142178E-2"/>
    <n v="0.10177295348136997"/>
    <n v="0.17159914115925534"/>
    <n v="0.2748661829726371"/>
    <n v="0.40483740080757791"/>
    <n v="0.55920250806125904"/>
    <n v="0.73251689366171946"/>
    <n v="0.9183235717621554"/>
    <n v="1.1178014494393165"/>
    <n v="1.3297002058982614"/>
    <n v="1.5482985702070247"/>
    <n v="1.7652108979087275"/>
    <n v="1.9855107120537752"/>
    <n v="2.2088126881363155"/>
    <n v="2.4350964948465745"/>
    <n v="2.6634110458023992"/>
    <n v="2.8937591300404724"/>
    <n v="3.1261532585250977"/>
    <n v="3.3606125312152804"/>
    <n v="0"/>
    <n v="0"/>
    <n v="1.5339426494163769E-2"/>
    <n v="3.594924260382136E-2"/>
    <n v="6.9390096739317758E-2"/>
    <n v="9.6094272760876787E-2"/>
    <n v="0.12048816217961716"/>
    <n v="0.13943744052639642"/>
    <n v="0.15192973302637194"/>
    <n v="0.16560093260309705"/>
    <n v="0.17802181138488088"/>
    <n v="0.18472141923469931"/>
    <n v="0.18303538262763891"/>
    <n v="0.18642286907098352"/>
    <n v="0.18942503100847644"/>
    <n v="0.19240686163619489"/>
    <n v="0.1944376058817604"/>
    <n v="0.19647113916400918"/>
    <n v="0.19851718341056138"/>
    <n v="0.20058232761611855"/>
    <n v="2.6830736297339999"/>
    <n v="2.6830736297339999"/>
    <n v="0"/>
    <n v="0"/>
    <n v="1.5339426494163769E-2"/>
    <n v="5.1288669097985129E-2"/>
    <n v="0.12067876583730289"/>
    <n v="0.21677303859817967"/>
    <n v="0.33726120077779687"/>
    <n v="0.47669864130419326"/>
    <n v="0.62862837433056518"/>
    <n v="0.79422930693366223"/>
    <n v="0.97225111831854316"/>
    <n v="1.1569725375532425"/>
    <n v="1.3400079201808814"/>
    <n v="1.5264307892518649"/>
    <n v="1.7158558202603413"/>
    <n v="1.9082626818965363"/>
    <n v="2.1027002877782968"/>
    <n v="2.2991714269423058"/>
    <n v="2.497688610352867"/>
    <n v="2.6830736297339999"/>
  </r>
  <r>
    <x v="81"/>
    <s v="Under $5"/>
    <n v="1.6178735513013094"/>
    <s v="Electronics"/>
    <s v="Rural"/>
    <s v="SC-New"/>
    <s v="M_Input"/>
    <x v="4"/>
    <s v="Multifamily - Low Rise"/>
    <s v="Infrared sensing advanced power strip"/>
    <n v="1.2422147077102044E-3"/>
    <n v="2.0292313715177279E-3"/>
    <n v="3.1129912757049969E-3"/>
    <n v="4.4725155918165444E-3"/>
    <n v="6.7882869044545036E-3"/>
    <n v="8.5153072573667943E-3"/>
    <n v="1.0067686249171594E-2"/>
    <n v="1.1340110233730492E-2"/>
    <n v="1.2411271357020194E-2"/>
    <n v="1.3089736278190319E-2"/>
    <n v="1.3567199915649353E-2"/>
    <n v="1.3831141859599008E-2"/>
    <n v="1.3954034875814619E-2"/>
    <n v="1.4068788318956126E-2"/>
    <n v="1.3948336720764743E-2"/>
    <n v="1.4030211236377531E-2"/>
    <n v="1.4058596031164543E-2"/>
    <n v="1.4093002535583533E-2"/>
    <n v="1.4133954786091352E-2"/>
    <n v="1.4181778612459778E-2"/>
    <n v="0.212936396119144"/>
    <n v="0.56106616535165443"/>
    <n v="1.6178735513013094"/>
    <s v="R-All-Elec-TV-All-All-R"/>
    <n v="0"/>
    <n v="0.212936396119144"/>
    <n v="1.2422147077102044E-3"/>
    <n v="3.2714460792279323E-3"/>
    <n v="6.3844373549329292E-3"/>
    <n v="1.0856952946749474E-2"/>
    <n v="1.7645239851203975E-2"/>
    <n v="2.616054710857077E-2"/>
    <n v="3.6228233357742362E-2"/>
    <n v="4.7568343591472856E-2"/>
    <n v="5.9979614948493049E-2"/>
    <n v="7.3069351226683371E-2"/>
    <n v="8.6636551142332721E-2"/>
    <n v="0.10046769300193173"/>
    <n v="0.11442172787774635"/>
    <n v="0.12849051619670249"/>
    <n v="0.14243885291746722"/>
    <n v="0.15646906415384476"/>
    <n v="0.17052766018500931"/>
    <n v="0.18462066272059285"/>
    <n v="0.19875461750668422"/>
    <n v="0.212936396119144"/>
    <n v="0"/>
    <n v="0"/>
    <n v="9.6646753082425298E-4"/>
    <n v="2.3259918469358005E-3"/>
    <n v="4.6417631595737597E-3"/>
    <n v="6.3687835124860504E-3"/>
    <n v="7.9211625042908511E-3"/>
    <n v="9.193586488849749E-3"/>
    <n v="1.0264747612139451E-2"/>
    <n v="1.0943212533309574E-2"/>
    <n v="1.1420676170768609E-2"/>
    <n v="1.1684618114718263E-2"/>
    <n v="1.1807511130933875E-2"/>
    <n v="1.1922264574075383E-2"/>
    <n v="1.1801812975884E-2"/>
    <n v="1.1883687491496788E-2"/>
    <n v="1.1912072286283798E-2"/>
    <n v="1.1946478790702788E-2"/>
    <n v="1.1987431041210608E-2"/>
    <n v="1.2035254867579035E-2"/>
    <n v="0.17000592122152913"/>
    <n v="0.17000592122152913"/>
    <n v="0"/>
    <n v="0"/>
    <n v="9.6646753082425298E-4"/>
    <n v="3.2924593777600535E-3"/>
    <n v="7.9342225373338141E-3"/>
    <n v="1.4303006049819864E-2"/>
    <n v="2.2224168554110715E-2"/>
    <n v="3.141775504296046E-2"/>
    <n v="4.1682502655099915E-2"/>
    <n v="5.2625715188409486E-2"/>
    <n v="6.4046391359178098E-2"/>
    <n v="7.5731009473896355E-2"/>
    <n v="8.7538520604830222E-2"/>
    <n v="9.9460785178905609E-2"/>
    <n v="0.11126259815478962"/>
    <n v="0.12314628564628641"/>
    <n v="0.13505835793257021"/>
    <n v="0.147004836723273"/>
    <n v="0.15899226776448361"/>
    <n v="0.17000592122152913"/>
  </r>
  <r>
    <x v="81"/>
    <s v="Under $5"/>
    <n v="1.6178735513013094"/>
    <s v="Electronics"/>
    <s v="Rural"/>
    <s v="SC-New"/>
    <s v="M_Input"/>
    <x v="4"/>
    <s v="Multifamily - High Rise"/>
    <s v="Infrared sensing advanced power strip"/>
    <n v="2.7297267732497374E-4"/>
    <n v="4.5542688548964384E-4"/>
    <n v="7.0152644629293268E-4"/>
    <n v="1.021444167421661E-3"/>
    <n v="1.5362453541631137E-3"/>
    <n v="1.927665120260897E-3"/>
    <n v="2.2395703997415239E-3"/>
    <n v="2.5227746205907912E-3"/>
    <n v="2.7373414848553108E-3"/>
    <n v="2.9164637183843214E-3"/>
    <n v="3.0379798835288604E-3"/>
    <n v="3.0900037281949492E-3"/>
    <n v="3.1269191757120462E-3"/>
    <n v="3.1102728068728518E-3"/>
    <n v="3.1406791610144934E-3"/>
    <n v="3.1569235188875161E-3"/>
    <n v="3.1614699662103002E-3"/>
    <n v="3.1676994009661734E-3"/>
    <n v="3.175711464172636E-3"/>
    <n v="3.1855620221831146E-3"/>
    <n v="4.7684652002268103E-2"/>
    <n v="0.56106616535165443"/>
    <n v="1.6178735513013094"/>
    <s v="R-All-Elec-TV-All-All-R"/>
    <n v="0"/>
    <n v="4.7684652002268103E-2"/>
    <n v="2.7297267732497374E-4"/>
    <n v="7.2839956281461763E-4"/>
    <n v="1.4299260091075504E-3"/>
    <n v="2.4513701765292114E-3"/>
    <n v="3.9876155306923251E-3"/>
    <n v="5.9152806509532221E-3"/>
    <n v="8.1548510506947464E-3"/>
    <n v="1.0677625671285537E-2"/>
    <n v="1.3414967156140848E-2"/>
    <n v="1.6331430874525169E-2"/>
    <n v="1.9369410758054029E-2"/>
    <n v="2.2459414486248979E-2"/>
    <n v="2.5586333661961023E-2"/>
    <n v="2.8696606468833874E-2"/>
    <n v="3.1837285629848368E-2"/>
    <n v="3.4994209148735883E-2"/>
    <n v="3.8155679114946182E-2"/>
    <n v="4.1323378515912355E-2"/>
    <n v="4.4499089980084991E-2"/>
    <n v="4.7684652002268103E-2"/>
    <n v="0"/>
    <n v="0"/>
    <n v="2.2083719046476341E-4"/>
    <n v="5.4075491159349173E-4"/>
    <n v="1.0555560983349444E-3"/>
    <n v="1.4469758644327277E-3"/>
    <n v="1.7588811439133547E-3"/>
    <n v="2.0420853647626219E-3"/>
    <n v="2.2566522290271415E-3"/>
    <n v="2.4357744625561522E-3"/>
    <n v="2.5572906277006912E-3"/>
    <n v="2.60931447236678E-3"/>
    <n v="2.6462299198838769E-3"/>
    <n v="2.6295835510446825E-3"/>
    <n v="2.6599899051863241E-3"/>
    <n v="2.6762342630593469E-3"/>
    <n v="2.680780710382131E-3"/>
    <n v="2.6870101451380041E-3"/>
    <n v="2.6950222083444667E-3"/>
    <n v="2.7048727663549453E-3"/>
    <n v="3.807086688570472E-2"/>
    <n v="3.807086688570472E-2"/>
    <n v="0"/>
    <n v="0"/>
    <n v="2.2083719046476341E-4"/>
    <n v="7.6159210205825514E-4"/>
    <n v="1.8171482003931996E-3"/>
    <n v="3.2641240648259274E-3"/>
    <n v="5.0230052087392816E-3"/>
    <n v="7.0650905735019035E-3"/>
    <n v="9.3217428025290441E-3"/>
    <n v="1.1757517265085195E-2"/>
    <n v="1.4314807892785886E-2"/>
    <n v="1.6924122365152665E-2"/>
    <n v="1.9570352285036542E-2"/>
    <n v="2.2199935836081226E-2"/>
    <n v="2.4859925741267549E-2"/>
    <n v="2.7536160004326897E-2"/>
    <n v="3.0216940714709029E-2"/>
    <n v="3.2903950859847035E-2"/>
    <n v="3.55989730681915E-2"/>
    <n v="3.807086688570472E-2"/>
  </r>
  <r>
    <x v="81"/>
    <s v="Under $5"/>
    <n v="1.6178735513013094"/>
    <s v="Electronics"/>
    <s v="Rural"/>
    <s v="SC-New"/>
    <s v="M_Input"/>
    <x v="4"/>
    <s v="Manufactured"/>
    <s v="Infrared sensing advanced power strip"/>
    <n v="5.4338513578882275E-4"/>
    <n v="9.1485739521566839E-4"/>
    <n v="1.4203867400573505E-3"/>
    <n v="2.0318746067421239E-3"/>
    <n v="3.042971654338806E-3"/>
    <n v="3.7554165840736052E-3"/>
    <n v="4.4059071546627398E-3"/>
    <n v="4.9943219421850066E-3"/>
    <n v="5.4979102171626732E-3"/>
    <n v="5.8980710032636215E-3"/>
    <n v="6.1988961426751397E-3"/>
    <n v="6.4144761382791586E-3"/>
    <n v="6.5651967075971134E-3"/>
    <n v="6.6737144298151451E-3"/>
    <n v="6.7516052318141164E-3"/>
    <n v="6.7973920815272964E-3"/>
    <n v="6.8138070968363652E-3"/>
    <n v="6.829694651547538E-3"/>
    <n v="6.845344779309326E-3"/>
    <n v="6.8609483486480362E-3"/>
    <n v="9.9256178041539647E-2"/>
    <n v="0.56106616535165443"/>
    <n v="1.6178735513013094"/>
    <s v="R-All-Elec-TV-All-All-R"/>
    <n v="0"/>
    <n v="9.9256178041539647E-2"/>
    <n v="5.4338513578882275E-4"/>
    <n v="1.458242531004491E-3"/>
    <n v="2.8786292710618415E-3"/>
    <n v="4.910503877803965E-3"/>
    <n v="7.9534755321427706E-3"/>
    <n v="1.1708892116216375E-2"/>
    <n v="1.6114799270879117E-2"/>
    <n v="2.1109121213064123E-2"/>
    <n v="2.6607031430226795E-2"/>
    <n v="3.2505102433490418E-2"/>
    <n v="3.8703998576165556E-2"/>
    <n v="4.5118474714444717E-2"/>
    <n v="5.1683671422041833E-2"/>
    <n v="5.8357385851856979E-2"/>
    <n v="6.5108991083671089E-2"/>
    <n v="7.1906383165198387E-2"/>
    <n v="7.872019026203475E-2"/>
    <n v="8.5549884913582286E-2"/>
    <n v="9.2395229692891614E-2"/>
    <n v="9.9256178041539647E-2"/>
    <n v="0"/>
    <n v="0"/>
    <n v="4.1982625873378753E-4"/>
    <n v="1.0313141254185609E-3"/>
    <n v="2.0424111730152428E-3"/>
    <n v="2.754856102750042E-3"/>
    <n v="3.405346673339177E-3"/>
    <n v="3.9937614608614438E-3"/>
    <n v="4.4973497358391104E-3"/>
    <n v="4.8975105219400588E-3"/>
    <n v="5.1983356613515769E-3"/>
    <n v="5.4139156569555959E-3"/>
    <n v="5.5646362262735507E-3"/>
    <n v="5.6731539484915824E-3"/>
    <n v="5.7510447504905537E-3"/>
    <n v="5.7968316002037336E-3"/>
    <n v="5.8132466155128024E-3"/>
    <n v="5.8291341702239752E-3"/>
    <n v="5.8447842979857632E-3"/>
    <n v="5.8603878673244734E-3"/>
    <n v="7.9244968415068395E-2"/>
    <n v="7.9244968415068395E-2"/>
    <n v="0"/>
    <n v="0"/>
    <n v="4.1982625873378753E-4"/>
    <n v="1.4511403841523485E-3"/>
    <n v="3.4935515571675913E-3"/>
    <n v="6.2484076599176337E-3"/>
    <n v="9.6537543332568115E-3"/>
    <n v="1.3647515794118256E-2"/>
    <n v="1.8144865529957366E-2"/>
    <n v="2.3042376051897424E-2"/>
    <n v="2.8240711713249E-2"/>
    <n v="3.3654627370204596E-2"/>
    <n v="3.9219263596478149E-2"/>
    <n v="4.4892417544969733E-2"/>
    <n v="5.0643462295460288E-2"/>
    <n v="5.6440293895664025E-2"/>
    <n v="6.2253540511176826E-2"/>
    <n v="6.8082674681400807E-2"/>
    <n v="7.3927458979386573E-2"/>
    <n v="7.9244968415068395E-2"/>
  </r>
  <r>
    <x v="81"/>
    <s v="Under $60"/>
    <n v="58.886366374927597"/>
    <s v="Electronics"/>
    <s v="Rural"/>
    <s v="SC-New"/>
    <s v="M_Input"/>
    <x v="4"/>
    <s v="Single Family"/>
    <s v="Load sensing advanced power strip"/>
    <n v="3.8222820040251372E-3"/>
    <n v="6.0647216067140335E-3"/>
    <n v="8.9572728682312964E-3"/>
    <n v="1.2503338933953629E-2"/>
    <n v="1.7499491725395409E-2"/>
    <n v="2.1920144605523093E-2"/>
    <n v="2.5911957257514186E-2"/>
    <n v="2.8954763654873174E-2"/>
    <n v="3.089551481746091E-2"/>
    <n v="3.3015270248834445E-2"/>
    <n v="3.4911293323060998E-2"/>
    <n v="3.5852251358722428E-2"/>
    <n v="3.5417340607406311E-2"/>
    <n v="3.5811864772987791E-2"/>
    <n v="3.6140555248234542E-2"/>
    <n v="3.6455026771245479E-2"/>
    <n v="3.6613364970521346E-2"/>
    <n v="3.677081637977913E-2"/>
    <n v="3.6928432614313798E-2"/>
    <n v="3.7231715901364204E-2"/>
    <n v="0.55167741967016137"/>
    <n v="39.470036503486639"/>
    <n v="58.886366374927597"/>
    <s v="R-All-Elec-CompAcc-All-All-R"/>
    <n v="0"/>
    <n v="0.55167741967016137"/>
    <n v="3.8222820040251372E-3"/>
    <n v="9.8870036107391712E-3"/>
    <n v="1.8844276478970468E-2"/>
    <n v="3.1347615412924093E-2"/>
    <n v="4.8847107138319502E-2"/>
    <n v="7.0767251743842602E-2"/>
    <n v="9.6679209001356792E-2"/>
    <n v="0.12563397265622997"/>
    <n v="0.15652948747369089"/>
    <n v="0.18954475772252533"/>
    <n v="0.22445605104558633"/>
    <n v="0.26030830240430874"/>
    <n v="0.29572564301171506"/>
    <n v="0.33153750778470287"/>
    <n v="0.36767806303293743"/>
    <n v="0.40413308980418289"/>
    <n v="0.44074645477470425"/>
    <n v="0.47751727115448339"/>
    <n v="0.51444570376879717"/>
    <n v="0.55167741967016137"/>
    <n v="0"/>
    <n v="5.0348969700352367E-4"/>
    <n v="3.3960409585207865E-3"/>
    <n v="6.9421070242431191E-3"/>
    <n v="1.19382598156849E-2"/>
    <n v="1.6358912695812584E-2"/>
    <n v="2.0350725347803675E-2"/>
    <n v="2.3393531745162663E-2"/>
    <n v="2.5334282907750402E-2"/>
    <n v="2.7454038339123937E-2"/>
    <n v="2.9350061413350489E-2"/>
    <n v="3.029101944901192E-2"/>
    <n v="2.9856108697695803E-2"/>
    <n v="3.0250632863277283E-2"/>
    <n v="3.0579323338524034E-2"/>
    <n v="3.0893794861534971E-2"/>
    <n v="3.1052133060810838E-2"/>
    <n v="3.1209584470068621E-2"/>
    <n v="3.136720070460329E-2"/>
    <n v="3.1670483991653696E-2"/>
    <n v="0.44045278147595118"/>
    <n v="0.44045278147595118"/>
    <n v="0"/>
    <n v="5.0348969700352367E-4"/>
    <n v="3.8995306555243102E-3"/>
    <n v="1.0841637679767429E-2"/>
    <n v="2.2779897495452329E-2"/>
    <n v="3.9138810191264917E-2"/>
    <n v="5.9489535539068591E-2"/>
    <n v="8.2883067284231254E-2"/>
    <n v="0.10821735019198166"/>
    <n v="0.13567138853110561"/>
    <n v="0.16502144994445611"/>
    <n v="0.19531246939346802"/>
    <n v="0.22516857809116383"/>
    <n v="0.25541921095444109"/>
    <n v="0.28599853429296512"/>
    <n v="0.31689232915450011"/>
    <n v="0.34794446221531095"/>
    <n v="0.37915404668537955"/>
    <n v="0.41052124738998286"/>
    <n v="0.44045278147595118"/>
  </r>
  <r>
    <x v="81"/>
    <s v="Under $60"/>
    <n v="58.886366374927597"/>
    <s v="Electronics"/>
    <s v="Rural"/>
    <s v="SC-New"/>
    <s v="M_Input"/>
    <x v="4"/>
    <s v="Multifamily - Low Rise"/>
    <s v="Load sensing advanced power strip"/>
    <n v="2.1875126986025471E-4"/>
    <n v="3.4686251088806636E-4"/>
    <n v="5.2069663532857758E-4"/>
    <n v="7.3603792401638602E-4"/>
    <n v="1.0572179873964474E-3"/>
    <n v="1.3198883805228554E-3"/>
    <n v="1.5531786359891117E-3"/>
    <n v="1.7411786950705149E-3"/>
    <n v="1.8966668091159591E-3"/>
    <n v="1.9910935721847004E-3"/>
    <n v="2.0543214949037799E-3"/>
    <n v="2.0848183274203625E-3"/>
    <n v="2.0939782830973939E-3"/>
    <n v="2.1018908338536328E-3"/>
    <n v="2.0747478972976598E-3"/>
    <n v="2.0773458704532594E-3"/>
    <n v="2.0719948023331571E-3"/>
    <n v="2.0675825274748751E-3"/>
    <n v="2.0641444073986616E-3"/>
    <n v="2.0697457331572502E-3"/>
    <n v="3.2142142597762907E-2"/>
    <n v="39.470036503486639"/>
    <n v="58.886366374927597"/>
    <s v="R-All-Elec-CompAcc-All-All-R"/>
    <n v="0"/>
    <n v="3.2142142597762907E-2"/>
    <n v="2.1875126986025471E-4"/>
    <n v="5.656137807483211E-4"/>
    <n v="1.0863104160768987E-3"/>
    <n v="1.8223483400932848E-3"/>
    <n v="2.8795663274897325E-3"/>
    <n v="4.1994547080125878E-3"/>
    <n v="5.7526333440016996E-3"/>
    <n v="7.493812039072215E-3"/>
    <n v="9.3904788481881732E-3"/>
    <n v="1.1381572420372873E-2"/>
    <n v="1.3435893915276654E-2"/>
    <n v="1.5520712242697016E-2"/>
    <n v="1.761469052579441E-2"/>
    <n v="1.9716581359648044E-2"/>
    <n v="2.1791329256945706E-2"/>
    <n v="2.3868675127398965E-2"/>
    <n v="2.5940669929732124E-2"/>
    <n v="2.8008252457206999E-2"/>
    <n v="3.0072396864605659E-2"/>
    <n v="3.2142142597762907E-2"/>
    <n v="0"/>
    <n v="2.2850864429858843E-5"/>
    <n v="1.9668498887037006E-4"/>
    <n v="4.120262775581785E-4"/>
    <n v="7.3320634093823991E-4"/>
    <n v="9.9587673406464775E-4"/>
    <n v="1.2291669895309041E-3"/>
    <n v="1.4171670486123073E-3"/>
    <n v="1.5726551626577515E-3"/>
    <n v="1.6670819257264928E-3"/>
    <n v="1.7303098484455722E-3"/>
    <n v="1.7608066809621549E-3"/>
    <n v="1.7699666366391862E-3"/>
    <n v="1.7778791873954251E-3"/>
    <n v="1.7507362508394522E-3"/>
    <n v="1.7533342239950517E-3"/>
    <n v="1.7479831558749495E-3"/>
    <n v="1.7435708810166674E-3"/>
    <n v="1.740132760940454E-3"/>
    <n v="1.7457340866990426E-3"/>
    <n v="2.5661909668598756E-2"/>
    <n v="2.5661909668598756E-2"/>
    <n v="0"/>
    <n v="2.2850864429858843E-5"/>
    <n v="2.195358533002289E-4"/>
    <n v="6.3156213085840745E-4"/>
    <n v="1.3647684717966475E-3"/>
    <n v="2.3606452058612952E-3"/>
    <n v="3.5898121953921993E-3"/>
    <n v="5.0069792440045066E-3"/>
    <n v="6.5796344066622586E-3"/>
    <n v="8.2467163323887514E-3"/>
    <n v="9.9770261808343232E-3"/>
    <n v="1.1737832861796478E-2"/>
    <n v="1.3507799498435665E-2"/>
    <n v="1.528567868583109E-2"/>
    <n v="1.7036414936670543E-2"/>
    <n v="1.8789749160665593E-2"/>
    <n v="2.0537732316540543E-2"/>
    <n v="2.2281303197557209E-2"/>
    <n v="2.4021435958497664E-2"/>
    <n v="2.5661909668598756E-2"/>
  </r>
  <r>
    <x v="81"/>
    <s v="Under $60"/>
    <n v="58.886366374927597"/>
    <s v="Electronics"/>
    <s v="Rural"/>
    <s v="SC-New"/>
    <s v="M_Input"/>
    <x v="4"/>
    <s v="Multifamily - High Rise"/>
    <s v="Load sensing advanced power strip"/>
    <n v="4.8069886333950912E-5"/>
    <n v="7.7847462464922614E-5"/>
    <n v="1.1734130546061964E-4"/>
    <n v="1.6809816065556238E-4"/>
    <n v="2.3925715638354908E-4"/>
    <n v="2.987916603444244E-4"/>
    <n v="3.455066847120261E-4"/>
    <n v="3.873508573815933E-4"/>
    <n v="4.183153030978257E-4"/>
    <n v="4.4362636800103169E-4"/>
    <n v="4.6000555859870764E-4"/>
    <n v="4.6576750276530304E-4"/>
    <n v="4.6923351598399831E-4"/>
    <n v="4.6467782124077941E-4"/>
    <n v="4.6716089637418375E-4"/>
    <n v="4.6742147532990194E-4"/>
    <n v="4.6594619570824303E-4"/>
    <n v="4.6473275777773079E-4"/>
    <n v="4.6378576679291446E-4"/>
    <n v="4.6491371662850237E-4"/>
    <n v="7.1978500520357702E-3"/>
    <n v="39.470036503486639"/>
    <n v="58.886366374927597"/>
    <s v="R-All-Elec-CompAcc-All-All-R"/>
    <n v="0"/>
    <n v="7.1978500520357702E-3"/>
    <n v="4.8069886333950912E-5"/>
    <n v="1.2591734879887354E-4"/>
    <n v="2.4325865425949317E-4"/>
    <n v="4.1135681491505556E-4"/>
    <n v="6.5061397129860467E-4"/>
    <n v="9.4940563164302907E-4"/>
    <n v="1.2949123163550551E-3"/>
    <n v="1.6822631737366484E-3"/>
    <n v="2.1005784768344739E-3"/>
    <n v="2.5442048448355058E-3"/>
    <n v="3.0042104034342133E-3"/>
    <n v="3.4699779061995164E-3"/>
    <n v="3.9392114221835145E-3"/>
    <n v="4.403889243424294E-3"/>
    <n v="4.8710501397984775E-3"/>
    <n v="5.3384716151283797E-3"/>
    <n v="5.8044178108366228E-3"/>
    <n v="6.2691505686143538E-3"/>
    <n v="6.7329363354072681E-3"/>
    <n v="7.1978500520357702E-3"/>
    <n v="0"/>
    <n v="5.2889129150327749E-6"/>
    <n v="4.4782755910729796E-5"/>
    <n v="9.5539611105672543E-5"/>
    <n v="1.6669860683365923E-4"/>
    <n v="2.2623311079453457E-4"/>
    <n v="2.7294813516213627E-4"/>
    <n v="3.1479230783170348E-4"/>
    <n v="3.4575675354793587E-4"/>
    <n v="3.7106781845114186E-4"/>
    <n v="3.8744700904881781E-4"/>
    <n v="3.9320895321541321E-4"/>
    <n v="3.9667496643410848E-4"/>
    <n v="3.9211927169088958E-4"/>
    <n v="3.9460234682429392E-4"/>
    <n v="3.9486292578001211E-4"/>
    <n v="3.933876461583532E-4"/>
    <n v="3.9217420822784097E-4"/>
    <n v="3.9122721724302464E-4"/>
    <n v="3.9235516707861255E-4"/>
    <n v="5.7466790610379735E-3"/>
    <n v="5.7466790610379735E-3"/>
    <n v="0"/>
    <n v="5.2889129150327749E-6"/>
    <n v="5.007166882576257E-5"/>
    <n v="1.456112799314351E-4"/>
    <n v="3.1230988676509433E-4"/>
    <n v="5.385429975596289E-4"/>
    <n v="8.1149113272176512E-4"/>
    <n v="1.1262834405534685E-3"/>
    <n v="1.4720401941014044E-3"/>
    <n v="1.8431080125525462E-3"/>
    <n v="2.2305550216013639E-3"/>
    <n v="2.6237639748167771E-3"/>
    <n v="3.0204389412508857E-3"/>
    <n v="3.4125582129417753E-3"/>
    <n v="3.8071605597660694E-3"/>
    <n v="4.2020234855460817E-3"/>
    <n v="4.5954111317044345E-3"/>
    <n v="4.9875853399322751E-3"/>
    <n v="5.3788125571753E-3"/>
    <n v="5.7466790610379735E-3"/>
  </r>
  <r>
    <x v="81"/>
    <s v="Under $60"/>
    <n v="58.886366374927597"/>
    <s v="Electronics"/>
    <s v="Rural"/>
    <s v="SC-New"/>
    <s v="M_Input"/>
    <x v="4"/>
    <s v="Manufactured"/>
    <s v="Load sensing advanced power strip"/>
    <n v="1.0359215546980085E-4"/>
    <n v="1.6929510394704468E-4"/>
    <n v="2.572045675422457E-4"/>
    <n v="3.6200155066282863E-4"/>
    <n v="5.1305917763886408E-4"/>
    <n v="6.3017359506069618E-4"/>
    <n v="7.3585505252274114E-4"/>
    <n v="8.3017146616738442E-4"/>
    <n v="9.0957311746969066E-4"/>
    <n v="9.7126104282756285E-4"/>
    <n v="1.0161498224563385E-3"/>
    <n v="1.046734585403669E-3"/>
    <n v="1.066560048639106E-3"/>
    <n v="1.0794096087647397E-3"/>
    <n v="1.0872142870561813E-3"/>
    <n v="1.0895624363045761E-3"/>
    <n v="1.0871807241107398E-3"/>
    <n v="1.0847403873332695E-3"/>
    <n v="1.0822732049408925E-3"/>
    <n v="1.0840158790370884E-3"/>
    <n v="1.6206027813355457E-2"/>
    <n v="39.470036503486639"/>
    <n v="58.886366374927597"/>
    <s v="R-All-Elec-CompAcc-All-All-R"/>
    <n v="0"/>
    <n v="1.6206027813355457E-2"/>
    <n v="1.0359215546980085E-4"/>
    <n v="2.7288725941684551E-4"/>
    <n v="5.3009182695909116E-4"/>
    <n v="8.9209337762191979E-4"/>
    <n v="1.4051525552607838E-3"/>
    <n v="2.0353261503214797E-3"/>
    <n v="2.7711812028442208E-3"/>
    <n v="3.6013526690116052E-3"/>
    <n v="4.5109257864812957E-3"/>
    <n v="5.4821868293088586E-3"/>
    <n v="6.4983366517651969E-3"/>
    <n v="7.5450712371688657E-3"/>
    <n v="8.6116312858079726E-3"/>
    <n v="9.6910408945727125E-3"/>
    <n v="1.0778255181628893E-2"/>
    <n v="1.1867817617933469E-2"/>
    <n v="1.2954998342044209E-2"/>
    <n v="1.4039738729377478E-2"/>
    <n v="1.512201193431837E-2"/>
    <n v="1.6206027813355457E-2"/>
    <n v="0"/>
    <n v="5.928839909678579E-6"/>
    <n v="9.38383035048796E-5"/>
    <n v="1.9863528662546253E-4"/>
    <n v="3.4969291360149797E-4"/>
    <n v="4.6680733102333008E-4"/>
    <n v="5.7248878848537499E-4"/>
    <n v="6.6680520213001837E-4"/>
    <n v="7.462068534323245E-4"/>
    <n v="8.078947787901968E-4"/>
    <n v="8.5278355841897249E-4"/>
    <n v="8.8336832136630297E-4"/>
    <n v="9.0319378460173997E-4"/>
    <n v="9.1604334472737367E-4"/>
    <n v="9.2384802301881527E-4"/>
    <n v="9.2619617226721005E-4"/>
    <n v="9.2381446007337373E-4"/>
    <n v="9.2137412329590341E-4"/>
    <n v="9.1890694090352647E-4"/>
    <n v="9.2064961499972232E-4"/>
    <n v="1.2938702532608135E-2"/>
    <n v="1.2938702532608135E-2"/>
    <n v="0"/>
    <n v="5.928839909678579E-6"/>
    <n v="9.9767143414558179E-5"/>
    <n v="2.984024300400207E-4"/>
    <n v="6.4809534364151868E-4"/>
    <n v="1.1149026746648488E-3"/>
    <n v="1.6873914631502238E-3"/>
    <n v="2.3541966652802422E-3"/>
    <n v="3.1004035187125667E-3"/>
    <n v="3.908298297502763E-3"/>
    <n v="4.7610818559217357E-3"/>
    <n v="5.6444501772880389E-3"/>
    <n v="6.5476439618897785E-3"/>
    <n v="7.4636873066171519E-3"/>
    <n v="8.3875353296359676E-3"/>
    <n v="9.3137315019031774E-3"/>
    <n v="1.0237545961976551E-2"/>
    <n v="1.1158920085272455E-2"/>
    <n v="1.2077827026175981E-2"/>
    <n v="1.2938702532608135E-2"/>
  </r>
  <r>
    <x v="81"/>
    <s v="Under $5"/>
    <n v="1.1441839994159859"/>
    <s v="Electronics"/>
    <s v="Rural"/>
    <s v="SC-New"/>
    <s v="M_Input"/>
    <x v="4"/>
    <s v="Single Family"/>
    <s v="PC-interaction-sensing Home Office APS"/>
    <n v="4.917714585979914E-3"/>
    <n v="7.4841714238405039E-3"/>
    <n v="1.0701916926641946E-2"/>
    <n v="1.4563601279713944E-2"/>
    <n v="1.8537408175790773E-2"/>
    <n v="2.3014595681901586E-2"/>
    <n v="2.6964087544796015E-2"/>
    <n v="2.9856439252858403E-2"/>
    <n v="3.1565911165992826E-2"/>
    <n v="3.3424164026734877E-2"/>
    <n v="3.5022106570764135E-2"/>
    <n v="3.5636756143294895E-2"/>
    <n v="3.4882706168080757E-2"/>
    <n v="3.4947677460798049E-2"/>
    <n v="3.4941854315216181E-2"/>
    <n v="3.4899786297996588E-2"/>
    <n v="3.4702226956621049E-2"/>
    <n v="3.4501055413294963E-2"/>
    <n v="3.4296214127382527E-2"/>
    <n v="3.4525718995544012E-2"/>
    <n v="0.54938611251324387"/>
    <n v="0.59816797378491271"/>
    <n v="1.1441839994159859"/>
    <s v="R-All-Elec-CompAcc-All-All-R"/>
    <n v="0"/>
    <n v="0.54938611251324387"/>
    <n v="4.917714585979914E-3"/>
    <n v="1.2401886009820418E-2"/>
    <n v="2.3103802936462366E-2"/>
    <n v="3.7667404216176308E-2"/>
    <n v="5.6204812391967077E-2"/>
    <n v="7.9219408073868666E-2"/>
    <n v="0.10618349561866468"/>
    <n v="0.13603993487152308"/>
    <n v="0.16760584603751591"/>
    <n v="0.20103001006425078"/>
    <n v="0.23605211663501491"/>
    <n v="0.27168887277830978"/>
    <n v="0.30657157894639053"/>
    <n v="0.34151925640718861"/>
    <n v="0.37646111072240479"/>
    <n v="0.41136089702040135"/>
    <n v="0.44606312397702241"/>
    <n v="0.48056417939031737"/>
    <n v="0.51486039351769985"/>
    <n v="0.54938611251324387"/>
    <n v="0"/>
    <n v="1.9460372339598466E-3"/>
    <n v="5.1637827367612887E-3"/>
    <n v="9.0254670898332855E-3"/>
    <n v="1.2999273985910116E-2"/>
    <n v="1.747646149202093E-2"/>
    <n v="2.1425953354915359E-2"/>
    <n v="2.4318305062977746E-2"/>
    <n v="2.6027776976112169E-2"/>
    <n v="2.7886029836854221E-2"/>
    <n v="2.9483972380883478E-2"/>
    <n v="3.0098621953414239E-2"/>
    <n v="2.9344571978200101E-2"/>
    <n v="2.9409543270917392E-2"/>
    <n v="2.9403720125335524E-2"/>
    <n v="2.9361652108115931E-2"/>
    <n v="2.9164092766740392E-2"/>
    <n v="2.8962921223414307E-2"/>
    <n v="2.875807993750187E-2"/>
    <n v="2.8987584805663356E-2"/>
    <n v="0.43862342871563076"/>
    <n v="0.43862342871563076"/>
    <n v="0"/>
    <n v="1.9460372339598466E-3"/>
    <n v="7.1098199707211353E-3"/>
    <n v="1.6135287060554421E-2"/>
    <n v="2.9134561046464537E-2"/>
    <n v="4.6611022538485467E-2"/>
    <n v="6.8036975893400825E-2"/>
    <n v="9.2355280956378571E-2"/>
    <n v="0.11838305793249074"/>
    <n v="0.14626908776934497"/>
    <n v="0.17575306015022846"/>
    <n v="0.20585168210364269"/>
    <n v="0.23519625408184278"/>
    <n v="0.26460579735276019"/>
    <n v="0.29400951747809573"/>
    <n v="0.32337116958621165"/>
    <n v="0.35253526235295202"/>
    <n v="0.38149818357636633"/>
    <n v="0.41025626351386818"/>
    <n v="0.43862342871563076"/>
  </r>
  <r>
    <x v="81"/>
    <s v="Under $5"/>
    <n v="1.1441839994159859"/>
    <s v="Electronics"/>
    <s v="Rural"/>
    <s v="SC-New"/>
    <s v="M_Input"/>
    <x v="4"/>
    <s v="Multifamily - Low Rise"/>
    <s v="PC-interaction-sensing Home Office APS"/>
    <n v="2.1446704096185964E-4"/>
    <n v="3.2618170847663092E-4"/>
    <n v="4.7406721884142268E-4"/>
    <n v="6.5329953829060879E-4"/>
    <n v="8.5340956226377857E-4"/>
    <n v="1.0560063350408338E-3"/>
    <n v="1.2316187762479813E-3"/>
    <n v="1.3681405493622568E-3"/>
    <n v="1.4766695552429414E-3"/>
    <n v="1.5360549450615861E-3"/>
    <n v="1.5704138640664474E-3"/>
    <n v="1.5791352641514049E-3"/>
    <n v="1.571577411523462E-3"/>
    <n v="1.5630429875158039E-3"/>
    <n v="1.5285718038490729E-3"/>
    <n v="1.5154567284130223E-3"/>
    <n v="1.4964966389249942E-3"/>
    <n v="1.478295807034771E-3"/>
    <n v="1.4608134789757849E-3"/>
    <n v="1.4625679710252094E-3"/>
    <n v="2.4416287185269871E-2"/>
    <n v="0.59816797378491271"/>
    <n v="1.1441839994159859"/>
    <s v="R-All-Elec-CompAcc-All-All-R"/>
    <n v="0"/>
    <n v="2.4416287185269871E-2"/>
    <n v="2.1446704096185964E-4"/>
    <n v="5.4064874943849056E-4"/>
    <n v="1.0147159682799133E-3"/>
    <n v="1.6680155065705222E-3"/>
    <n v="2.521425068834301E-3"/>
    <n v="3.5774314038751346E-3"/>
    <n v="4.8090501801231157E-3"/>
    <n v="6.1771907294853722E-3"/>
    <n v="7.653860284728314E-3"/>
    <n v="9.1899152297899005E-3"/>
    <n v="1.0760329093856349E-2"/>
    <n v="1.2339464358007753E-2"/>
    <n v="1.3911041769531216E-2"/>
    <n v="1.547408475704702E-2"/>
    <n v="1.7002656560896091E-2"/>
    <n v="1.8518113289309114E-2"/>
    <n v="2.0014609928234107E-2"/>
    <n v="2.1492905735268877E-2"/>
    <n v="2.2953719214244661E-2"/>
    <n v="2.4416287185269871E-2"/>
    <n v="0"/>
    <n v="8.0051215239184369E-5"/>
    <n v="2.2793672560397614E-4"/>
    <n v="4.0716904505316224E-4"/>
    <n v="6.0727906902633202E-4"/>
    <n v="8.0987584180338724E-4"/>
    <n v="9.8548828301053479E-4"/>
    <n v="1.1220100561248102E-3"/>
    <n v="1.2305390620054948E-3"/>
    <n v="1.2899244518241395E-3"/>
    <n v="1.3242833708290009E-3"/>
    <n v="1.3330047709139584E-3"/>
    <n v="1.3254469182860155E-3"/>
    <n v="1.3169124942783573E-3"/>
    <n v="1.2824413106116263E-3"/>
    <n v="1.2693262351755757E-3"/>
    <n v="1.2503661456875477E-3"/>
    <n v="1.2321653137973244E-3"/>
    <n v="1.2146829857383383E-3"/>
    <n v="1.2164374777877628E-3"/>
    <n v="1.9493677320520941E-2"/>
    <n v="1.9493677320520941E-2"/>
    <n v="0"/>
    <n v="8.0051215239184369E-5"/>
    <n v="3.079879408431605E-4"/>
    <n v="7.1515698589632269E-4"/>
    <n v="1.3224360549226547E-3"/>
    <n v="2.132311896726042E-3"/>
    <n v="3.1178001797365767E-3"/>
    <n v="4.239810235861387E-3"/>
    <n v="5.4703492978668816E-3"/>
    <n v="6.7602737496910209E-3"/>
    <n v="8.0845571205200219E-3"/>
    <n v="9.4175618914339801E-3"/>
    <n v="1.0743008809719996E-2"/>
    <n v="1.2059921303998354E-2"/>
    <n v="1.3342362614609981E-2"/>
    <n v="1.4611688849785557E-2"/>
    <n v="1.5862054995473104E-2"/>
    <n v="1.7094220309270429E-2"/>
    <n v="1.8308903295008769E-2"/>
    <n v="1.9493677320520941E-2"/>
  </r>
  <r>
    <x v="81"/>
    <s v="Under $5"/>
    <n v="1.1441839994159859"/>
    <s v="Electronics"/>
    <s v="Rural"/>
    <s v="SC-New"/>
    <s v="M_Input"/>
    <x v="4"/>
    <s v="Multifamily - High Rise"/>
    <s v="PC-interaction-sensing Home Office APS"/>
    <n v="4.7128440845172528E-5"/>
    <n v="7.320600384967251E-5"/>
    <n v="1.0683315881201117E-4"/>
    <n v="1.4920216358489517E-4"/>
    <n v="1.9313362762640341E-4"/>
    <n v="2.390549767974243E-4"/>
    <n v="2.7397525973535587E-4"/>
    <n v="3.0436302506706934E-4"/>
    <n v="3.2568370449035278E-4"/>
    <n v="3.4224131193392418E-4"/>
    <n v="3.5164851682812032E-4"/>
    <n v="3.5279327643982574E-4"/>
    <n v="3.5217022086751315E-4"/>
    <n v="3.4555144265646475E-4"/>
    <n v="3.4418108098267271E-4"/>
    <n v="3.4099137263015515E-4"/>
    <n v="3.3652927845769583E-4"/>
    <n v="3.3227814516964842E-4"/>
    <n v="3.2822533978716853E-4"/>
    <n v="3.2852726803011455E-4"/>
    <n v="5.4677176145916601E-3"/>
    <n v="0.59816797378491271"/>
    <n v="1.1441839994159859"/>
    <s v="R-All-Elec-CompAcc-All-All-R"/>
    <n v="0"/>
    <n v="5.4677176145916601E-3"/>
    <n v="4.7128440845172528E-5"/>
    <n v="1.2033444469484504E-4"/>
    <n v="2.2716760350685621E-4"/>
    <n v="3.7636976709175138E-4"/>
    <n v="5.6950339471815482E-4"/>
    <n v="8.0855837151557917E-4"/>
    <n v="1.0825336312509351E-3"/>
    <n v="1.3868966563180044E-3"/>
    <n v="1.7125803608083572E-3"/>
    <n v="2.0548216727422812E-3"/>
    <n v="2.4064701895704014E-3"/>
    <n v="2.759263466010227E-3"/>
    <n v="3.1114336868777403E-3"/>
    <n v="3.4569851295342051E-3"/>
    <n v="3.8011662105168777E-3"/>
    <n v="4.1421575831470329E-3"/>
    <n v="4.4786868616047285E-3"/>
    <n v="4.8109650067743766E-3"/>
    <n v="5.1391903465615452E-3"/>
    <n v="5.4677176145916601E-3"/>
    <n v="0"/>
    <n v="1.8088203868420152E-5"/>
    <n v="5.1715358830758817E-5"/>
    <n v="9.4084363603642802E-5"/>
    <n v="1.3801582764515105E-4"/>
    <n v="1.8393717681617193E-4"/>
    <n v="2.188574597541035E-4"/>
    <n v="2.49245225085817E-4"/>
    <n v="2.7056590450910044E-4"/>
    <n v="2.8712351195267185E-4"/>
    <n v="2.9653071684686798E-4"/>
    <n v="2.976754764585734E-4"/>
    <n v="2.9705242088626081E-4"/>
    <n v="2.9043364267521241E-4"/>
    <n v="2.8906328100142037E-4"/>
    <n v="2.8587357264890282E-4"/>
    <n v="2.8141147847644349E-4"/>
    <n v="2.7716034518839608E-4"/>
    <n v="2.7310753980591619E-4"/>
    <n v="2.7340946804886221E-4"/>
    <n v="4.3653616149666131E-3"/>
    <n v="4.3653616149666131E-3"/>
    <n v="0"/>
    <n v="1.8088203868420152E-5"/>
    <n v="6.9803562699178969E-5"/>
    <n v="1.6388792630282176E-4"/>
    <n v="3.0190375394797281E-4"/>
    <n v="4.8584093076414476E-4"/>
    <n v="7.0469839051824829E-4"/>
    <n v="9.5394361560406529E-4"/>
    <n v="1.2245095201131658E-3"/>
    <n v="1.5116330320658377E-3"/>
    <n v="1.8081637489127057E-3"/>
    <n v="2.1058392253712789E-3"/>
    <n v="2.4028916462575396E-3"/>
    <n v="2.6933252889327517E-3"/>
    <n v="2.9823885699341722E-3"/>
    <n v="3.2682621425830752E-3"/>
    <n v="3.5496736210595186E-3"/>
    <n v="3.8268339662479146E-3"/>
    <n v="4.099941506053831E-3"/>
    <n v="4.3653616149666131E-3"/>
  </r>
  <r>
    <x v="81"/>
    <s v="Under $5"/>
    <n v="1.1441839994159859"/>
    <s v="Electronics"/>
    <s v="Rural"/>
    <s v="SC-New"/>
    <s v="M_Input"/>
    <x v="4"/>
    <s v="Manufactured"/>
    <s v="PC-interaction-sensing Home Office APS"/>
    <n v="1.3145679069543055E-4"/>
    <n v="2.0605958309537553E-4"/>
    <n v="3.0309586368318776E-4"/>
    <n v="4.1588070281407054E-4"/>
    <n v="5.360516050337893E-4"/>
    <n v="6.5258291362383118E-4"/>
    <n v="7.5525454593895747E-4"/>
    <n v="8.4430886898159143E-4"/>
    <n v="9.1659201990638864E-4"/>
    <n v="9.6983360592307357E-4"/>
    <n v="1.0054248958750451E-3"/>
    <n v="1.0262043910972923E-3"/>
    <n v="1.0360843061967627E-3"/>
    <n v="1.0389465964607489E-3"/>
    <n v="1.0367686127247271E-3"/>
    <n v="1.0288049146197457E-3"/>
    <n v="1.0163306117168412E-3"/>
    <n v="1.0038538310251173E-3"/>
    <n v="9.9137457186127573E-4"/>
    <n v="9.9147298502962685E-4"/>
    <n v="1.5906382216302879E-2"/>
    <n v="0.59816797378491271"/>
    <n v="1.1441839994159859"/>
    <s v="R-All-Elec-CompAcc-All-All-R"/>
    <n v="0"/>
    <n v="1.5906382216302879E-2"/>
    <n v="1.3145679069543055E-4"/>
    <n v="3.3751637379080609E-4"/>
    <n v="6.4061223747399385E-4"/>
    <n v="1.0564929402880644E-3"/>
    <n v="1.5925445453218536E-3"/>
    <n v="2.2451274589456848E-3"/>
    <n v="3.0003820048846424E-3"/>
    <n v="3.8446908738662337E-3"/>
    <n v="4.7612828937726222E-3"/>
    <n v="5.7311164996956959E-3"/>
    <n v="6.7365413955707415E-3"/>
    <n v="7.7627457866680342E-3"/>
    <n v="8.7988300928647963E-3"/>
    <n v="9.8377766893255458E-3"/>
    <n v="1.0874545302050273E-2"/>
    <n v="1.1903350216670019E-2"/>
    <n v="1.291968082838686E-2"/>
    <n v="1.3923534659411978E-2"/>
    <n v="1.4914909231273253E-2"/>
    <n v="1.5906382216302879E-2"/>
    <n v="0"/>
    <n v="4.5713922397057404E-5"/>
    <n v="1.4275020298486964E-4"/>
    <n v="2.5553504211575239E-4"/>
    <n v="3.757059443354712E-4"/>
    <n v="4.9223725292551308E-4"/>
    <n v="5.9490888524063937E-4"/>
    <n v="6.8396320828327333E-4"/>
    <n v="7.5624635920807054E-4"/>
    <n v="8.0948794522475546E-4"/>
    <n v="8.4507923517672704E-4"/>
    <n v="8.6585873039897422E-4"/>
    <n v="8.7573864549844456E-4"/>
    <n v="8.7860093576243076E-4"/>
    <n v="8.7642295202640895E-4"/>
    <n v="8.6845925392142764E-4"/>
    <n v="8.5598495101852311E-4"/>
    <n v="8.4350817032679919E-4"/>
    <n v="8.3102891116295762E-4"/>
    <n v="8.3112732433130874E-4"/>
    <n v="1.2699469002336516E-2"/>
    <n v="1.2699469002336516E-2"/>
    <n v="0"/>
    <n v="4.5713922397057404E-5"/>
    <n v="1.8846412538192704E-4"/>
    <n v="4.439991674976794E-4"/>
    <n v="8.197051118331506E-4"/>
    <n v="1.3119423647586638E-3"/>
    <n v="1.9068512499993031E-3"/>
    <n v="2.5908144582825763E-3"/>
    <n v="3.347060817490647E-3"/>
    <n v="4.1565487627154025E-3"/>
    <n v="5.0016279978921298E-3"/>
    <n v="5.8674867282911044E-3"/>
    <n v="6.7432253737895491E-3"/>
    <n v="7.6218263095519795E-3"/>
    <n v="8.4982492615783885E-3"/>
    <n v="9.3667085154998161E-3"/>
    <n v="1.0222693466518339E-2"/>
    <n v="1.1066201636845139E-2"/>
    <n v="1.1897230548008095E-2"/>
    <n v="1.2699469002336516E-2"/>
  </r>
  <r>
    <x v="81"/>
    <s v="Under $15"/>
    <n v="11.051913787806729"/>
    <s v="Electronics"/>
    <s v="Rural"/>
    <s v="SC-Retro"/>
    <s v="M_Input"/>
    <x v="4"/>
    <s v="Single Family"/>
    <s v="Occupancy sensing advanced power strip"/>
    <n v="3.9792322193839373E-3"/>
    <n v="6.2701257727112315E-3"/>
    <n v="1.2379937385690969E-2"/>
    <n v="2.139070945175298E-2"/>
    <n v="3.2858074491835372E-2"/>
    <n v="4.5462748011046543E-2"/>
    <n v="5.7198670648391667E-2"/>
    <n v="6.5953644285434029E-2"/>
    <n v="7.0181675070322094E-2"/>
    <n v="6.9333979083575234E-2"/>
    <n v="6.3947300213774011E-2"/>
    <n v="5.5296338651650109E-2"/>
    <n v="4.4993960855974957E-2"/>
    <n v="3.4564980303154129E-2"/>
    <n v="2.5162031810506851E-2"/>
    <n v="1.7362157280250062E-2"/>
    <n v="1.1408679178808544E-2"/>
    <n v="7.154910431590983E-3"/>
    <n v="4.2914143135847011E-3"/>
    <n v="2.4979851594355402E-3"/>
    <n v="0.57988972610181444"/>
    <n v="7.2680227301833922"/>
    <n v="11.051913787806729"/>
    <s v="R-All-Elec-CompAcc-All-All-R"/>
    <n v="0"/>
    <n v="0.57988972610181444"/>
    <n v="3.9792322193839373E-3"/>
    <n v="1.0249357992095169E-2"/>
    <n v="2.2629295377786136E-2"/>
    <n v="4.4020004829539119E-2"/>
    <n v="7.6878079321374498E-2"/>
    <n v="0.12234082733242105"/>
    <n v="0.1795394979808127"/>
    <n v="0.24549314226624674"/>
    <n v="0.31567481733656882"/>
    <n v="0.38500879642014407"/>
    <n v="0.44895609663391811"/>
    <n v="0.50425243528556818"/>
    <n v="0.54924639614154314"/>
    <n v="0.57988972610181444"/>
    <n v="0.57988972610181444"/>
    <n v="0.57988972610181444"/>
    <n v="0.57988972610181444"/>
    <n v="0.57988972610181444"/>
    <n v="0.57988972610181444"/>
    <n v="0.57988972610181444"/>
    <n v="0"/>
    <n v="4.2449726966535279E-4"/>
    <n v="6.5343088826450907E-3"/>
    <n v="1.5545080948707102E-2"/>
    <n v="2.7012445988789494E-2"/>
    <n v="3.9617119508000662E-2"/>
    <n v="5.1353042145345786E-2"/>
    <n v="6.0108015782388148E-2"/>
    <n v="6.433604656727622E-2"/>
    <n v="6.348835058052936E-2"/>
    <n v="5.810167171072813E-2"/>
    <n v="4.9450710148604228E-2"/>
    <n v="3.9148332352929076E-2"/>
    <n v="2.8719351800108251E-2"/>
    <n v="1.9316403307460973E-2"/>
    <n v="1.1516528777204185E-2"/>
    <n v="5.5630506757626654E-3"/>
    <n v="1.3092819285451043E-3"/>
    <n v="0"/>
    <n v="0"/>
    <n v="0.46297715604089684"/>
    <n v="0.46297715604089684"/>
    <n v="0"/>
    <n v="4.2449726966535279E-4"/>
    <n v="6.9588061523104434E-3"/>
    <n v="2.2503887101017545E-2"/>
    <n v="4.9516333089807039E-2"/>
    <n v="8.9133452597807694E-2"/>
    <n v="0.14048649474315347"/>
    <n v="0.20059451052554161"/>
    <n v="0.26493055709281782"/>
    <n v="0.32841890767334719"/>
    <n v="0.3865205793840753"/>
    <n v="0.43597128953267955"/>
    <n v="0.46297715604089684"/>
    <n v="0.46297715604089684"/>
    <n v="0.46297715604089684"/>
    <n v="0.46297715604089684"/>
    <n v="0.46297715604089684"/>
    <n v="0.46297715604089684"/>
    <n v="0.46297715604089684"/>
    <n v="0.46297715604089684"/>
  </r>
  <r>
    <x v="81"/>
    <s v="Under $15"/>
    <n v="11.051913787806729"/>
    <s v="Electronics"/>
    <s v="Rural"/>
    <s v="SC-Retro"/>
    <s v="M_Input"/>
    <x v="4"/>
    <s v="Multifamily - Low Rise"/>
    <s v="Occupancy sensing advanced power strip"/>
    <n v="9.5148801138981155E-5"/>
    <n v="1.5171980362859417E-4"/>
    <n v="2.9938772716139682E-4"/>
    <n v="5.173168980475997E-4"/>
    <n v="7.9477530068532848E-4"/>
    <n v="1.1001051504538949E-3"/>
    <n v="1.3841315866334428E-3"/>
    <n v="1.5957844015763512E-3"/>
    <n v="1.6978502947654316E-3"/>
    <n v="1.6775226066656043E-3"/>
    <n v="1.546547732437144E-3"/>
    <n v="1.336750264137712E-3"/>
    <n v="1.0873816379623443E-3"/>
    <n v="8.353646782721122E-4"/>
    <n v="6.0803010069609672E-4"/>
    <n v="4.193795376535386E-4"/>
    <n v="2.7555958027788757E-4"/>
    <n v="1.728092391624352E-4"/>
    <n v="1.0364532255875191E-4"/>
    <n v="6.0329467925110244E-5"/>
    <n v="1.4005062639709864E-2"/>
    <n v="7.2680227301833922"/>
    <n v="11.051913787806729"/>
    <s v="R-All-Elec-CompAcc-All-All-R"/>
    <n v="0"/>
    <n v="1.4005062639709864E-2"/>
    <n v="9.5148801138981155E-5"/>
    <n v="2.4686860476757534E-4"/>
    <n v="5.4625633192897211E-4"/>
    <n v="1.0635732299765718E-3"/>
    <n v="1.8583485306619004E-3"/>
    <n v="2.9584536811157955E-3"/>
    <n v="4.3425852677492381E-3"/>
    <n v="5.9383696693255895E-3"/>
    <n v="7.6362199640910211E-3"/>
    <n v="9.3137425707566258E-3"/>
    <n v="1.086029030319377E-2"/>
    <n v="1.2197040567331483E-2"/>
    <n v="1.3284422205293828E-2"/>
    <n v="1.4005062639709864E-2"/>
    <n v="1.4005062639709864E-2"/>
    <n v="1.4005062639709864E-2"/>
    <n v="1.4005062639709864E-2"/>
    <n v="1.4005062639709864E-2"/>
    <n v="1.4005062639709864E-2"/>
    <n v="1.4005062639709864E-2"/>
    <n v="0"/>
    <n v="1.0540559250574579E-5"/>
    <n v="1.5820848278337723E-4"/>
    <n v="3.7613765366958007E-4"/>
    <n v="6.5359605630730885E-4"/>
    <n v="9.5892590607587526E-4"/>
    <n v="1.2429523422554233E-3"/>
    <n v="1.4546051571983317E-3"/>
    <n v="1.556671050387412E-3"/>
    <n v="1.5363433622875848E-3"/>
    <n v="1.4053684880591245E-3"/>
    <n v="1.1955710197596925E-3"/>
    <n v="9.4620239358432468E-4"/>
    <n v="6.9418543389409258E-4"/>
    <n v="4.6685085631807709E-4"/>
    <n v="2.7820029327551904E-4"/>
    <n v="1.3438033589986798E-4"/>
    <n v="3.16299947844156E-5"/>
    <n v="0"/>
    <n v="0"/>
    <n v="1.1181477752149472E-2"/>
    <n v="1.1181477752149472E-2"/>
    <n v="0"/>
    <n v="1.0540559250574579E-5"/>
    <n v="1.6874904203395181E-4"/>
    <n v="5.4488669570353185E-4"/>
    <n v="1.1984827520108406E-3"/>
    <n v="2.1574086580867157E-3"/>
    <n v="3.4003610003421388E-3"/>
    <n v="4.8549661575404707E-3"/>
    <n v="6.4116372079278828E-3"/>
    <n v="7.9479805702154672E-3"/>
    <n v="9.3533490582745921E-3"/>
    <n v="1.0548920078034284E-2"/>
    <n v="1.1181477752149472E-2"/>
    <n v="1.1181477752149472E-2"/>
    <n v="1.1181477752149472E-2"/>
    <n v="1.1181477752149472E-2"/>
    <n v="1.1181477752149472E-2"/>
    <n v="1.1181477752149472E-2"/>
    <n v="1.1181477752149472E-2"/>
    <n v="1.1181477752149472E-2"/>
  </r>
  <r>
    <x v="81"/>
    <s v="Under $15"/>
    <n v="11.051913787806729"/>
    <s v="Electronics"/>
    <s v="Rural"/>
    <s v="SC-Retro"/>
    <s v="M_Input"/>
    <x v="4"/>
    <s v="Multifamily - High Rise"/>
    <s v="Occupancy sensing advanced power strip"/>
    <n v="2.1693579187309824E-5"/>
    <n v="3.4559150844932301E-5"/>
    <n v="6.8233158436416271E-5"/>
    <n v="1.179136311050993E-4"/>
    <n v="1.8121315343827248E-4"/>
    <n v="2.5077593796217056E-4"/>
    <n v="3.1552398860438153E-4"/>
    <n v="3.6362716644030944E-4"/>
    <n v="3.8689005395534473E-4"/>
    <n v="3.8218964204543273E-4"/>
    <n v="3.5243188083141356E-4"/>
    <n v="3.0465734619078237E-4"/>
    <n v="2.4781389556126441E-4"/>
    <n v="1.9039225321691925E-4"/>
    <n v="1.3854177542143946E-4"/>
    <n v="9.5592898485903749E-5"/>
    <n v="6.2809814181830531E-5"/>
    <n v="3.9388851941219878E-5"/>
    <n v="2.3623882209193621E-5"/>
    <n v="1.375077052173103E-5"/>
    <n v="3.1921448858156349E-3"/>
    <n v="7.2680227301833922"/>
    <n v="11.051913787806729"/>
    <s v="R-All-Elec-CompAcc-All-All-R"/>
    <n v="0"/>
    <n v="3.1921448858156349E-3"/>
    <n v="2.1693579187309824E-5"/>
    <n v="5.6252730032242126E-5"/>
    <n v="1.244858884686584E-4"/>
    <n v="2.4239951957375768E-4"/>
    <n v="4.2361267301203019E-4"/>
    <n v="6.7438861097420075E-4"/>
    <n v="9.8991259957858222E-4"/>
    <n v="1.3535397660188917E-3"/>
    <n v="1.7404298199742364E-3"/>
    <n v="2.1226194620196691E-3"/>
    <n v="2.4750513428510828E-3"/>
    <n v="2.7797086890418653E-3"/>
    <n v="3.0275225846031297E-3"/>
    <n v="3.1921448858156349E-3"/>
    <n v="3.1921448858156349E-3"/>
    <n v="3.1921448858156349E-3"/>
    <n v="3.1921448858156349E-3"/>
    <n v="3.1921448858156349E-3"/>
    <n v="3.1921448858156349E-3"/>
    <n v="3.1921448858156349E-3"/>
    <n v="0"/>
    <n v="2.3804584307477705E-6"/>
    <n v="3.6054466022231741E-5"/>
    <n v="8.5734938690914769E-5"/>
    <n v="1.4903446102408795E-4"/>
    <n v="2.1859724554798603E-4"/>
    <n v="2.8334529619019699E-4"/>
    <n v="3.3144847402612491E-4"/>
    <n v="3.547113615411602E-4"/>
    <n v="3.5001094963124819E-4"/>
    <n v="3.2025318841722903E-4"/>
    <n v="2.7247865377659784E-4"/>
    <n v="2.1563520314707988E-4"/>
    <n v="1.5821356080273472E-4"/>
    <n v="1.0636308300725493E-4"/>
    <n v="6.3414206071719218E-5"/>
    <n v="3.0631121767646E-5"/>
    <n v="7.210159527035347E-6"/>
    <n v="0"/>
    <n v="0"/>
    <n v="2.548571037531944E-3"/>
    <n v="2.548571037531944E-3"/>
    <n v="0"/>
    <n v="2.3804584307477705E-6"/>
    <n v="3.8434924452979511E-5"/>
    <n v="1.2416986314389429E-4"/>
    <n v="2.7320432416798226E-4"/>
    <n v="4.9180156971596824E-4"/>
    <n v="7.7514686590616523E-4"/>
    <n v="1.1065953399322901E-3"/>
    <n v="1.4613067014734504E-3"/>
    <n v="1.8113176511046986E-3"/>
    <n v="2.1315708395219278E-3"/>
    <n v="2.4040494932985258E-3"/>
    <n v="2.548571037531944E-3"/>
    <n v="2.548571037531944E-3"/>
    <n v="2.548571037531944E-3"/>
    <n v="2.548571037531944E-3"/>
    <n v="2.548571037531944E-3"/>
    <n v="2.548571037531944E-3"/>
    <n v="2.548571037531944E-3"/>
    <n v="2.548571037531944E-3"/>
  </r>
  <r>
    <x v="81"/>
    <s v="Under $15"/>
    <n v="11.051913787806729"/>
    <s v="Electronics"/>
    <s v="Rural"/>
    <s v="SC-Retro"/>
    <s v="M_Input"/>
    <x v="4"/>
    <s v="Manufactured"/>
    <s v="Occupancy sensing advanced power strip"/>
    <n v="3.7244182370053144E-4"/>
    <n v="5.7602822788645626E-4"/>
    <n v="1.1286005731200254E-3"/>
    <n v="1.9347672680032635E-3"/>
    <n v="2.9479487686442808E-3"/>
    <n v="4.0461133017184849E-3"/>
    <n v="5.048001197197889E-3"/>
    <n v="5.7725829849617476E-3"/>
    <n v="6.0930252183610369E-3"/>
    <n v="5.9714943786943189E-3"/>
    <n v="5.4618138159506129E-3"/>
    <n v="4.6830338285671017E-3"/>
    <n v="3.7787860434118567E-3"/>
    <n v="2.8794962022460507E-3"/>
    <n v="2.0785571842040066E-3"/>
    <n v="1.4221249040157625E-3"/>
    <n v="9.265339680854085E-4"/>
    <n v="5.7612543455735736E-4"/>
    <n v="3.4260975836701162E-4"/>
    <n v="1.9773116893396581E-4"/>
    <n v="4.5901903364717667E-2"/>
    <n v="7.2680227301833922"/>
    <n v="11.051913787806729"/>
    <s v="R-All-Elec-CompAcc-All-All-R"/>
    <n v="0"/>
    <n v="4.5901903364717667E-2"/>
    <n v="3.7244182370053144E-4"/>
    <n v="9.484700515869877E-4"/>
    <n v="2.077070624707013E-3"/>
    <n v="4.0118378927102762E-3"/>
    <n v="6.959786661354557E-3"/>
    <n v="1.1005899963073041E-2"/>
    <n v="1.6053901160270931E-2"/>
    <n v="2.182648414523268E-2"/>
    <n v="2.7919509363593716E-2"/>
    <n v="3.3891003742288033E-2"/>
    <n v="3.9352817558238648E-2"/>
    <n v="4.4035851386805748E-2"/>
    <n v="4.5901903364717667E-2"/>
    <n v="4.5901903364717667E-2"/>
    <n v="4.5901903364717667E-2"/>
    <n v="4.5901903364717667E-2"/>
    <n v="4.5901903364717667E-2"/>
    <n v="4.5901903364717667E-2"/>
    <n v="4.5901903364717667E-2"/>
    <n v="4.5901903364717667E-2"/>
    <n v="0"/>
    <n v="1.1331012377964255E-4"/>
    <n v="6.6588246901321175E-4"/>
    <n v="1.4720491638964498E-3"/>
    <n v="2.4852306645374669E-3"/>
    <n v="3.583395197611671E-3"/>
    <n v="4.5852830930910755E-3"/>
    <n v="5.3098648808549342E-3"/>
    <n v="5.6303071142542235E-3"/>
    <n v="5.5087762745875055E-3"/>
    <n v="4.9990957118437995E-3"/>
    <n v="4.2203157244602883E-3"/>
    <n v="3.3160679393050428E-3"/>
    <n v="2.4167780981392368E-3"/>
    <n v="1.615839080097193E-3"/>
    <n v="9.5940679990894886E-4"/>
    <n v="4.6381586397859479E-4"/>
    <n v="1.1340733045054366E-4"/>
    <n v="0"/>
    <n v="0"/>
    <n v="3.6647541282581395E-2"/>
    <n v="3.6647541282581395E-2"/>
    <n v="0"/>
    <n v="1.1331012377964255E-4"/>
    <n v="7.7919259279285425E-4"/>
    <n v="2.2512417566893043E-3"/>
    <n v="4.7364724212267707E-3"/>
    <n v="8.3198676188384422E-3"/>
    <n v="1.2905150711929518E-2"/>
    <n v="1.8215015592784451E-2"/>
    <n v="2.3845322707038673E-2"/>
    <n v="2.9354098981626178E-2"/>
    <n v="3.4353194693469979E-2"/>
    <n v="3.6647541282581395E-2"/>
    <n v="3.6647541282581395E-2"/>
    <n v="3.6647541282581395E-2"/>
    <n v="3.6647541282581395E-2"/>
    <n v="3.6647541282581395E-2"/>
    <n v="3.6647541282581395E-2"/>
    <n v="3.6647541282581395E-2"/>
    <n v="3.6647541282581395E-2"/>
    <n v="3.6647541282581395E-2"/>
  </r>
  <r>
    <x v="81"/>
    <s v="Under $5"/>
    <n v="1.6178735513013094"/>
    <s v="Electronics"/>
    <s v="Rural"/>
    <s v="SC-Retro"/>
    <s v="M_Input"/>
    <x v="4"/>
    <s v="Single Family"/>
    <s v="Infrared sensing advanced power strip"/>
    <n v="5.7547045738555604E-2"/>
    <n v="9.7641915870271573E-2"/>
    <n v="0.20346072123204634"/>
    <n v="0.3664730951886071"/>
    <n v="0.65402427560278487"/>
    <n v="0.91728492652267968"/>
    <n v="1.1698906696845996"/>
    <n v="1.3677708659410426"/>
    <n v="1.4757562734261813"/>
    <n v="1.4780569625950875"/>
    <n v="1.3820046526638146"/>
    <n v="1.2115691271286759"/>
    <n v="0.99936699795403205"/>
    <n v="0.77822093478746424"/>
    <n v="0.57433276739218198"/>
    <n v="0.4020775225460953"/>
    <n v="0.2680995281529891"/>
    <n v="0.17062832844765163"/>
    <n v="0.10386866010611193"/>
    <n v="6.0594078603728764E-2"/>
    <n v="14.066490151946324"/>
    <n v="0.56106616535165443"/>
    <n v="1.6178735513013094"/>
    <s v="R-All-Elec-TV-All-All-R"/>
    <n v="0"/>
    <n v="13.738669349584603"/>
    <n v="5.7547045738555604E-2"/>
    <n v="0.15518896160882717"/>
    <n v="0.35864968284087351"/>
    <n v="0.72512277802948066"/>
    <n v="1.3791470536322654"/>
    <n v="2.2964319801549449"/>
    <n v="3.4663226498395447"/>
    <n v="4.8340935157805873"/>
    <n v="6.3098497892067691"/>
    <n v="7.7879067518018568"/>
    <n v="9.1699114044656707"/>
    <n v="10.381480531594347"/>
    <n v="11.38084752954838"/>
    <n v="12.159068464335844"/>
    <n v="12.733401231728026"/>
    <n v="13.135478754274121"/>
    <n v="13.403578282427111"/>
    <n v="13.574206610874763"/>
    <n v="13.678075270980875"/>
    <n v="13.738669349584603"/>
    <n v="0"/>
    <n v="0"/>
    <n v="6.4966877439142451E-2"/>
    <n v="0.22797925139570321"/>
    <n v="0.51553043180988101"/>
    <n v="0.77879108272977582"/>
    <n v="1.0313968258916957"/>
    <n v="1.2292770221481386"/>
    <n v="1.3372624296332773"/>
    <n v="1.3395631188021835"/>
    <n v="1.2435108088709106"/>
    <n v="1.073075283335772"/>
    <n v="0.8608731541611282"/>
    <n v="0.63972709099456038"/>
    <n v="0.43583892359927812"/>
    <n v="0.26358367875319144"/>
    <n v="0.12960568436008521"/>
    <n v="3.2134484654747747E-2"/>
    <n v="0"/>
    <n v="0"/>
    <n v="11.296613276088246"/>
    <n v="11.203116148579468"/>
    <n v="0"/>
    <n v="0"/>
    <n v="6.4966877439142451E-2"/>
    <n v="0.29294612883484566"/>
    <n v="0.80847656064472662"/>
    <n v="1.5872676433745023"/>
    <n v="2.6186644692661982"/>
    <n v="3.8479414914143368"/>
    <n v="5.1852039210476146"/>
    <n v="6.5247670398497979"/>
    <n v="7.7682778487207083"/>
    <n v="8.8413531320564793"/>
    <n v="9.7022262862176074"/>
    <n v="10.341953377212167"/>
    <n v="10.777792300811445"/>
    <n v="11.041375979564636"/>
    <n v="11.170981663924721"/>
    <n v="11.203116148579468"/>
    <n v="11.203116148579468"/>
    <n v="11.203116148579468"/>
  </r>
  <r>
    <x v="81"/>
    <s v="Under $5"/>
    <n v="1.6178735513013094"/>
    <s v="Electronics"/>
    <s v="Rural"/>
    <s v="SC-Retro"/>
    <s v="M_Input"/>
    <x v="4"/>
    <s v="Multifamily - Low Rise"/>
    <s v="Infrared sensing advanced power strip"/>
    <n v="2.3146680562016655E-3"/>
    <n v="3.9642727481390382E-3"/>
    <n v="8.256980554221768E-3"/>
    <n v="1.4874605871641007E-2"/>
    <n v="2.6551944831180375E-2"/>
    <n v="3.7257806941935173E-2"/>
    <n v="4.7520394950319303E-2"/>
    <n v="5.5553326251920068E-2"/>
    <n v="5.9935155268740763E-2"/>
    <n v="6.0040156824282105E-2"/>
    <n v="5.6116260515616981E-2"/>
    <n v="4.9174309767022174E-2"/>
    <n v="4.0550415773601821E-2"/>
    <n v="3.1579930603810404E-2"/>
    <n v="2.3302952435703551E-2"/>
    <n v="1.6307117348148693E-2"/>
    <n v="1.0872539922704517E-2"/>
    <n v="6.9192406169430133E-3"/>
    <n v="4.2118018216958522E-3"/>
    <n v="2.4569336498946009E-3"/>
    <n v="0.57035990622524624"/>
    <n v="0.56106616535165443"/>
    <n v="1.6178735513013094"/>
    <s v="R-All-Elec-TV-All-All-R"/>
    <n v="0"/>
    <n v="0.55776081475372297"/>
    <n v="2.3146680562016655E-3"/>
    <n v="6.2789408043407036E-3"/>
    <n v="1.4535921358562472E-2"/>
    <n v="2.941052723020348E-2"/>
    <n v="5.5962472061383856E-2"/>
    <n v="9.3220279003319029E-2"/>
    <n v="0.14074067395363832"/>
    <n v="0.19629400020555837"/>
    <n v="0.25622915547429914"/>
    <n v="0.31626931229858124"/>
    <n v="0.37238557281419821"/>
    <n v="0.4215598825812204"/>
    <n v="0.4621102983548222"/>
    <n v="0.49369022895863263"/>
    <n v="0.51699318139433614"/>
    <n v="0.53330029874248486"/>
    <n v="0.5441728386651894"/>
    <n v="0.55109207928213244"/>
    <n v="0.55530388110382833"/>
    <n v="0.55776081475372297"/>
    <n v="0"/>
    <n v="0"/>
    <n v="2.6344244545918917E-3"/>
    <n v="9.2520497720111304E-3"/>
    <n v="2.0929388731550501E-2"/>
    <n v="3.1635250842305299E-2"/>
    <n v="4.1897838850689428E-2"/>
    <n v="4.9930770152290194E-2"/>
    <n v="5.4312599169110888E-2"/>
    <n v="5.4417600724652231E-2"/>
    <n v="5.0493704415987106E-2"/>
    <n v="4.35517536673923E-2"/>
    <n v="3.4927859673971946E-2"/>
    <n v="2.5957374504180529E-2"/>
    <n v="1.7680396336073677E-2"/>
    <n v="1.0684561248518817E-2"/>
    <n v="5.2499838230746412E-3"/>
    <n v="1.296684517313137E-3"/>
    <n v="0"/>
    <n v="0"/>
    <n v="0.45790878423264869"/>
    <n v="0.45485224088371357"/>
    <n v="0"/>
    <n v="0"/>
    <n v="2.6344244545918917E-3"/>
    <n v="1.1886474226603022E-2"/>
    <n v="3.2815862958153523E-2"/>
    <n v="6.4451113800458815E-2"/>
    <n v="0.10634895265114824"/>
    <n v="0.15627972280343844"/>
    <n v="0.21059232197254932"/>
    <n v="0.26500992269720153"/>
    <n v="0.31550362711318863"/>
    <n v="0.35905538078058091"/>
    <n v="0.39398324045455285"/>
    <n v="0.41994061495873336"/>
    <n v="0.43762101129480702"/>
    <n v="0.44830557254332581"/>
    <n v="0.45355555636640044"/>
    <n v="0.45485224088371357"/>
    <n v="0.45485224088371357"/>
    <n v="0.45485224088371357"/>
  </r>
  <r>
    <x v="81"/>
    <s v="Under $5"/>
    <n v="1.6178735513013094"/>
    <s v="Electronics"/>
    <s v="Rural"/>
    <s v="SC-Retro"/>
    <s v="M_Input"/>
    <x v="4"/>
    <s v="Multifamily - High Rise"/>
    <s v="Infrared sensing advanced power strip"/>
    <n v="5.2773586391490087E-4"/>
    <n v="9.0299286327029653E-4"/>
    <n v="1.8818402066925711E-3"/>
    <n v="3.3904146495153525E-3"/>
    <n v="6.0539899121528611E-3"/>
    <n v="8.4931531121568357E-3"/>
    <n v="1.0832658324956675E-2"/>
    <n v="1.2658789364882281E-2"/>
    <n v="1.3657455858879885E-2"/>
    <n v="1.367893699545129E-2"/>
    <n v="1.2787939760241623E-2"/>
    <n v="1.1207265198521081E-2"/>
    <n v="9.2414255939764194E-3"/>
    <n v="7.1975441390818174E-3"/>
    <n v="5.3096588463427902E-3"/>
    <n v="3.7170259235373188E-3"/>
    <n v="2.4782379605199465E-3"/>
    <n v="1.577120213753521E-3"/>
    <n v="9.5999614519804604E-4"/>
    <n v="5.6000379199031328E-4"/>
    <n v="0.13000095069684903"/>
    <n v="0.56106616535165443"/>
    <n v="1.6178735513013094"/>
    <s v="R-All-Elec-TV-All-All-R"/>
    <n v="0"/>
    <n v="0.12711418472503583"/>
    <n v="5.2773586391490087E-4"/>
    <n v="1.4307287271851975E-3"/>
    <n v="3.3125689338777686E-3"/>
    <n v="6.7029835833931212E-3"/>
    <n v="1.2756973495545982E-2"/>
    <n v="2.125012660770282E-2"/>
    <n v="3.2082784932659494E-2"/>
    <n v="4.4741574297541775E-2"/>
    <n v="5.8399030156421658E-2"/>
    <n v="7.2077967151872951E-2"/>
    <n v="8.4865906912114569E-2"/>
    <n v="9.6073172110635652E-2"/>
    <n v="0.10531459770461207"/>
    <n v="0.11251214184369389"/>
    <n v="0.11782180069003668"/>
    <n v="0.121538826613574"/>
    <n v="0.12401706457409395"/>
    <n v="0.12559418478784748"/>
    <n v="0.12655418093304552"/>
    <n v="0.12711418472503583"/>
    <n v="0"/>
    <n v="0"/>
    <n v="6.0045468126657857E-4"/>
    <n v="2.10902912408936E-3"/>
    <n v="4.772604386726869E-3"/>
    <n v="7.2117675867308436E-3"/>
    <n v="9.5512727995306825E-3"/>
    <n v="1.1377403839456289E-2"/>
    <n v="1.2376070333453892E-2"/>
    <n v="1.2397551470025298E-2"/>
    <n v="1.1506554234815631E-2"/>
    <n v="9.9258796730950886E-3"/>
    <n v="7.9600400685504273E-3"/>
    <n v="5.9161586136558253E-3"/>
    <n v="4.0282733209167972E-3"/>
    <n v="2.4356403981113262E-3"/>
    <n v="1.1968524350939539E-3"/>
    <n v="2.9573468832752841E-4"/>
    <n v="0"/>
    <n v="0"/>
    <n v="0.10437324018832918"/>
    <n v="0.1036612876538464"/>
    <n v="0"/>
    <n v="0"/>
    <n v="6.0045468126657857E-4"/>
    <n v="2.7094838053559386E-3"/>
    <n v="7.4820881920828076E-3"/>
    <n v="1.4693855778813651E-2"/>
    <n v="2.4245128578344335E-2"/>
    <n v="3.5622532417800626E-2"/>
    <n v="4.7998602751254518E-2"/>
    <n v="6.0396154221279814E-2"/>
    <n v="7.1902708456095449E-2"/>
    <n v="8.1828588129190541E-2"/>
    <n v="8.9788628197740972E-2"/>
    <n v="9.5704786811396797E-2"/>
    <n v="9.9733060132313589E-2"/>
    <n v="0.10216870053042491"/>
    <n v="0.10336555296551887"/>
    <n v="0.1036612876538464"/>
    <n v="0.1036612876538464"/>
    <n v="0.1036612876538464"/>
  </r>
  <r>
    <x v="81"/>
    <s v="Under $5"/>
    <n v="1.6178735513013094"/>
    <s v="Electronics"/>
    <s v="Rural"/>
    <s v="SC-Retro"/>
    <s v="M_Input"/>
    <x v="4"/>
    <s v="Manufactured"/>
    <s v="Infrared sensing advanced power strip"/>
    <n v="6.4659518117867456E-3"/>
    <n v="1.0741220767888939E-2"/>
    <n v="2.2213457258977644E-2"/>
    <n v="3.9701430510928663E-2"/>
    <n v="7.028465677594746E-2"/>
    <n v="9.7793446386350499E-2"/>
    <n v="0.12368320559803293"/>
    <n v="0.14341502675264306"/>
    <n v="0.15349839456434325"/>
    <n v="0.15252642311971371"/>
    <n v="0.14143305013171079"/>
    <n v="0.12294302951394133"/>
    <n v="0.10056670956087457"/>
    <n v="7.7685541074164546E-2"/>
    <n v="5.6850785244147002E-2"/>
    <n v="3.9463565717222614E-2"/>
    <n v="2.6089482446513951E-2"/>
    <n v="1.6462551464285258E-2"/>
    <n v="9.9358853321952802E-3"/>
    <n v="5.7468212460871472E-3"/>
    <n v="1.3340842261459234"/>
    <n v="0.56106616535165443"/>
    <n v="1.6178735513013094"/>
    <s v="R-All-Elec-TV-All-All-R"/>
    <n v="0"/>
    <n v="1.3340842261459234"/>
    <n v="6.4659518117867456E-3"/>
    <n v="1.7207172579675686E-2"/>
    <n v="3.9420629838653326E-2"/>
    <n v="7.9122060349581996E-2"/>
    <n v="0.14940671712552944"/>
    <n v="0.24720016351187996"/>
    <n v="0.37088336910991287"/>
    <n v="0.51429839586255599"/>
    <n v="0.66779679042689921"/>
    <n v="0.82032321354661297"/>
    <n v="0.96175626367832379"/>
    <n v="1.0846992931922652"/>
    <n v="1.1852660027531399"/>
    <n v="1.2629515438273045"/>
    <n v="1.3198023290714516"/>
    <n v="1.3340842261459234"/>
    <n v="1.3340842261459234"/>
    <n v="1.3340842261459234"/>
    <n v="1.3340842261459234"/>
    <n v="1.3340842261459234"/>
    <n v="0"/>
    <n v="0"/>
    <n v="8.7651059142371847E-3"/>
    <n v="2.6253079166188204E-2"/>
    <n v="5.6836305431207004E-2"/>
    <n v="8.4345095041610044E-2"/>
    <n v="0.11023485425329248"/>
    <n v="0.1299666754079026"/>
    <n v="0.14005004321960279"/>
    <n v="0.13907807177497325"/>
    <n v="0.12798469878697033"/>
    <n v="0.10949467816920087"/>
    <n v="8.7118358216134117E-2"/>
    <n v="6.4237189729424091E-2"/>
    <n v="4.340243389940654E-2"/>
    <n v="2.6015214372482155E-2"/>
    <n v="1.2641131101773492E-2"/>
    <n v="3.0142001195447993E-3"/>
    <n v="0"/>
    <n v="0"/>
    <n v="1.0651171992511141"/>
    <n v="1.0651171992511141"/>
    <n v="0"/>
    <n v="0"/>
    <n v="8.7651059142371847E-3"/>
    <n v="3.5018185080425389E-2"/>
    <n v="9.1854490511632386E-2"/>
    <n v="0.17619958555324244"/>
    <n v="0.28643443980653494"/>
    <n v="0.41640111521443757"/>
    <n v="0.55645115843404036"/>
    <n v="0.69552923020901358"/>
    <n v="0.82351392899598386"/>
    <n v="0.93300860716518474"/>
    <n v="1.0201269653813188"/>
    <n v="1.0651171992511141"/>
    <n v="1.0651171992511141"/>
    <n v="1.0651171992511141"/>
    <n v="1.0651171992511141"/>
    <n v="1.0651171992511141"/>
    <n v="1.0651171992511141"/>
    <n v="1.0651171992511141"/>
  </r>
  <r>
    <x v="81"/>
    <s v="Under $60"/>
    <n v="58.886366374927597"/>
    <s v="Electronics"/>
    <s v="Rural"/>
    <s v="SC-Retro"/>
    <s v="M_Input"/>
    <x v="4"/>
    <s v="Single Family"/>
    <s v="Load sensing advanced power strip"/>
    <n v="1.1556865839282459E-2"/>
    <n v="1.9019162241535173E-2"/>
    <n v="3.8782528270344188E-2"/>
    <n v="6.8731095941174047E-2"/>
    <n v="0.11608327514362386"/>
    <n v="0.16204027366877846"/>
    <n v="0.20569394641591832"/>
    <n v="0.23934775940689687"/>
    <n v="0.25703275184779506"/>
    <n v="0.25624903357725731"/>
    <n v="0.23850688874932416"/>
    <n v="0.20814741874449763"/>
    <n v="0.17092750533706366"/>
    <n v="0.1325192027326145"/>
    <n v="9.7370814163333416E-2"/>
    <n v="6.7853997801105265E-2"/>
    <n v="4.5036129903910552E-2"/>
    <n v="2.8531568541717414E-2"/>
    <n v="1.7289122141859459E-2"/>
    <n v="1.0079182746078028E-2"/>
    <n v="2.3398115476691035"/>
    <n v="39.470036503486639"/>
    <n v="58.886366374927597"/>
    <s v="R-All-Elec-CompAcc-All-All-R"/>
    <n v="0"/>
    <n v="2.3398115476691035"/>
    <n v="1.1556865839282459E-2"/>
    <n v="3.0576028080817632E-2"/>
    <n v="6.9358556351161824E-2"/>
    <n v="0.13808965229233588"/>
    <n v="0.25417292743595976"/>
    <n v="0.41621320110473825"/>
    <n v="0.62190714752065657"/>
    <n v="0.86125490692755347"/>
    <n v="1.1182876587753485"/>
    <n v="1.3745366923526059"/>
    <n v="1.6130435811019301"/>
    <n v="1.8211909998464277"/>
    <n v="1.9921185051834913"/>
    <n v="2.1246377079161056"/>
    <n v="2.222008522079439"/>
    <n v="2.2898625198805442"/>
    <n v="2.3348986497844546"/>
    <n v="2.3398115476691035"/>
    <n v="2.3398115476691035"/>
    <n v="2.3398115476691035"/>
    <n v="0"/>
    <n v="0"/>
    <n v="1.5195855737351362E-2"/>
    <n v="4.5144423408181221E-2"/>
    <n v="9.2496602610631029E-2"/>
    <n v="0.13845360113578564"/>
    <n v="0.1821072738829255"/>
    <n v="0.21576108687390405"/>
    <n v="0.23344607931480224"/>
    <n v="0.23266236104426449"/>
    <n v="0.21492021621633134"/>
    <n v="0.18456074621150481"/>
    <n v="0.14734083280407084"/>
    <n v="0.10893253019962168"/>
    <n v="7.3784141630340583E-2"/>
    <n v="4.4267325268112438E-2"/>
    <n v="2.1449457370917725E-2"/>
    <n v="4.9448960087245877E-3"/>
    <n v="0"/>
    <n v="0"/>
    <n v="1.868078097009247"/>
    <n v="1.868078097009247"/>
    <n v="0"/>
    <n v="0"/>
    <n v="1.5195855737351362E-2"/>
    <n v="6.0340279145532583E-2"/>
    <n v="0.15283688175616361"/>
    <n v="0.29129048289194925"/>
    <n v="0.47339775677487472"/>
    <n v="0.68915884364877877"/>
    <n v="0.92260492296358099"/>
    <n v="1.1552672840078455"/>
    <n v="1.3701875002241768"/>
    <n v="1.5547482464356817"/>
    <n v="1.7020890792397525"/>
    <n v="1.8110216094393743"/>
    <n v="1.868078097009247"/>
    <n v="1.868078097009247"/>
    <n v="1.868078097009247"/>
    <n v="1.868078097009247"/>
    <n v="1.868078097009247"/>
    <n v="1.868078097009247"/>
  </r>
  <r>
    <x v="81"/>
    <s v="Under $60"/>
    <n v="58.886366374927597"/>
    <s v="Electronics"/>
    <s v="Rural"/>
    <s v="SC-Retro"/>
    <s v="M_Input"/>
    <x v="4"/>
    <s v="Multifamily - Low Rise"/>
    <s v="Load sensing advanced power strip"/>
    <n v="4.0760793883403671E-4"/>
    <n v="6.7762484779455791E-4"/>
    <n v="1.3811095540520232E-3"/>
    <n v="2.4479006951606567E-3"/>
    <n v="4.1352397255722323E-3"/>
    <n v="5.7750290130612215E-3"/>
    <n v="7.331144454037191E-3"/>
    <n v="8.5297467234870597E-3"/>
    <n v="9.1591760769240572E-3"/>
    <n v="9.1327714924992233E-3"/>
    <n v="8.4970252452666577E-3"/>
    <n v="7.4122225974700695E-3"/>
    <n v="6.0850994537546017E-3"/>
    <n v="4.7180727412357562E-3"/>
    <n v="3.4662019231890603E-3"/>
    <n v="2.414469911496481E-3"/>
    <n v="1.6024250329168474E-3"/>
    <n v="1.0151208705784492E-3"/>
    <n v="6.1509798969218215E-4"/>
    <n v="3.585747653719581E-4"/>
    <n v="8.3240615619010777E-2"/>
    <n v="39.470036503486639"/>
    <n v="58.886366374927597"/>
    <s v="R-All-Elec-CompAcc-All-All-R"/>
    <n v="0"/>
    <n v="8.3240615619010777E-2"/>
    <n v="4.0760793883403671E-4"/>
    <n v="1.0852327866285945E-3"/>
    <n v="2.4663423406806177E-3"/>
    <n v="4.9142430358412748E-3"/>
    <n v="9.0494827614135062E-3"/>
    <n v="1.4824511774474728E-2"/>
    <n v="2.215565622851192E-2"/>
    <n v="3.068540295199898E-2"/>
    <n v="3.9844579028923036E-2"/>
    <n v="4.8977350521422255E-2"/>
    <n v="5.7474375766688915E-2"/>
    <n v="6.4886598364158984E-2"/>
    <n v="7.0971697817913584E-2"/>
    <n v="7.5689770559149341E-2"/>
    <n v="7.9155972482338396E-2"/>
    <n v="8.1570442393834874E-2"/>
    <n v="8.3172867426751729E-2"/>
    <n v="8.3240615619010777E-2"/>
    <n v="8.3240615619010777E-2"/>
    <n v="8.3240615619010777E-2"/>
    <n v="0"/>
    <n v="0"/>
    <n v="5.4199533393193557E-4"/>
    <n v="1.608786475040569E-3"/>
    <n v="3.2961255054521446E-3"/>
    <n v="4.9359147929411342E-3"/>
    <n v="6.4920302339171038E-3"/>
    <n v="7.6906325033669724E-3"/>
    <n v="8.3200618568039699E-3"/>
    <n v="8.293657272379136E-3"/>
    <n v="7.6579110251465705E-3"/>
    <n v="6.5731083773499822E-3"/>
    <n v="5.2459852336345144E-3"/>
    <n v="3.8789585211156685E-3"/>
    <n v="2.6270877030689726E-3"/>
    <n v="1.5753556913763933E-3"/>
    <n v="7.6331081279675981E-4"/>
    <n v="1.7600665045836158E-4"/>
    <n v="0"/>
    <n v="0"/>
    <n v="6.6458331216609018E-2"/>
    <n v="6.6458331216609018E-2"/>
    <n v="0"/>
    <n v="0"/>
    <n v="5.4199533393193557E-4"/>
    <n v="2.1507818089725045E-3"/>
    <n v="5.4469073144246486E-3"/>
    <n v="1.0382822107365783E-2"/>
    <n v="1.6874852341282887E-2"/>
    <n v="2.4565484844649859E-2"/>
    <n v="3.2885546701453827E-2"/>
    <n v="4.1179203973832963E-2"/>
    <n v="4.8837114998979532E-2"/>
    <n v="5.5410223376329518E-2"/>
    <n v="6.0656208609964034E-2"/>
    <n v="6.4535167131079707E-2"/>
    <n v="6.6458331216609018E-2"/>
    <n v="6.6458331216609018E-2"/>
    <n v="6.6458331216609018E-2"/>
    <n v="6.6458331216609018E-2"/>
    <n v="6.6458331216609018E-2"/>
    <n v="6.6458331216609018E-2"/>
  </r>
  <r>
    <x v="81"/>
    <s v="Under $60"/>
    <n v="58.886366374927597"/>
    <s v="Electronics"/>
    <s v="Rural"/>
    <s v="SC-Retro"/>
    <s v="M_Input"/>
    <x v="4"/>
    <s v="Multifamily - High Rise"/>
    <s v="Load sensing advanced power strip"/>
    <n v="9.293312151727862E-5"/>
    <n v="1.5435123676097931E-4"/>
    <n v="3.1476730162982754E-4"/>
    <n v="5.5795753171884819E-4"/>
    <n v="9.4285747210311329E-4"/>
    <n v="1.3164544470241266E-3"/>
    <n v="1.6711936650465977E-3"/>
    <n v="1.9436508017318861E-3"/>
    <n v="2.0871063470747409E-3"/>
    <n v="2.0807175138694229E-3"/>
    <n v="1.9363272958554101E-3"/>
    <n v="1.6893118531584902E-3"/>
    <n v="1.3867920405005688E-3"/>
    <n v="1.075320184596786E-3"/>
    <n v="7.8978617647062653E-4"/>
    <n v="5.503515465688449E-4"/>
    <n v="3.6524957127718994E-4"/>
    <n v="2.3137909678586476E-4"/>
    <n v="1.4019930756993806E-4"/>
    <n v="8.1729202711252518E-5"/>
    <n v="1.8972860905809914E-2"/>
    <n v="39.470036503486639"/>
    <n v="58.886366374927597"/>
    <s v="R-All-Elec-CompAcc-All-All-R"/>
    <n v="0"/>
    <n v="1.8972860905809914E-2"/>
    <n v="9.293312151727862E-5"/>
    <n v="2.4728435827825793E-4"/>
    <n v="5.6205165990808547E-4"/>
    <n v="1.1200091916269337E-3"/>
    <n v="2.0628666637300471E-3"/>
    <n v="3.3793211107541734E-3"/>
    <n v="5.0505147758007716E-3"/>
    <n v="6.9941655775326572E-3"/>
    <n v="9.0812719246073977E-3"/>
    <n v="1.1161989438476821E-2"/>
    <n v="1.3098316734332231E-2"/>
    <n v="1.4787628587490722E-2"/>
    <n v="1.6174420627991289E-2"/>
    <n v="1.7249740812588076E-2"/>
    <n v="1.8039526989058703E-2"/>
    <n v="1.8589878535627546E-2"/>
    <n v="1.8955128106904737E-2"/>
    <n v="1.8972860905809914E-2"/>
    <n v="1.8972860905809914E-2"/>
    <n v="1.8972860905809914E-2"/>
    <n v="0"/>
    <n v="0"/>
    <n v="1.2350973747037134E-4"/>
    <n v="3.6669996755939199E-4"/>
    <n v="7.5159990794365704E-4"/>
    <n v="1.1251968828646704E-3"/>
    <n v="1.4799361008871416E-3"/>
    <n v="1.7523932375724299E-3"/>
    <n v="1.8958487829152848E-3"/>
    <n v="1.8894599497099667E-3"/>
    <n v="1.745069731695954E-3"/>
    <n v="1.4980542889990341E-3"/>
    <n v="1.1955344763411127E-3"/>
    <n v="8.840626204373299E-4"/>
    <n v="5.9852861231117038E-4"/>
    <n v="3.590939824093887E-4"/>
    <n v="1.7399200711773374E-4"/>
    <n v="4.0121532626408559E-5"/>
    <n v="0"/>
    <n v="0"/>
    <n v="1.5147709622620791E-2"/>
    <n v="1.5147709622620791E-2"/>
    <n v="0"/>
    <n v="0"/>
    <n v="1.2350973747037134E-4"/>
    <n v="4.9020970502976333E-4"/>
    <n v="1.2418096129734203E-3"/>
    <n v="2.3670064958380907E-3"/>
    <n v="3.8469425967252325E-3"/>
    <n v="5.5993358342976626E-3"/>
    <n v="7.4951846172129476E-3"/>
    <n v="9.3846445669229141E-3"/>
    <n v="1.1129714298618868E-2"/>
    <n v="1.2627768587617902E-2"/>
    <n v="1.3823303063959014E-2"/>
    <n v="1.4707365684396343E-2"/>
    <n v="1.5147709622620791E-2"/>
    <n v="1.5147709622620791E-2"/>
    <n v="1.5147709622620791E-2"/>
    <n v="1.5147709622620791E-2"/>
    <n v="1.5147709622620791E-2"/>
    <n v="1.5147709622620791E-2"/>
  </r>
  <r>
    <x v="81"/>
    <s v="Under $60"/>
    <n v="58.886366374927597"/>
    <s v="Electronics"/>
    <s v="Rural"/>
    <s v="SC-Retro"/>
    <s v="M_Input"/>
    <x v="4"/>
    <s v="Manufactured"/>
    <s v="Load sensing advanced power strip"/>
    <n v="1.2326834895372766E-3"/>
    <n v="1.9876716261218331E-3"/>
    <n v="4.022427488785776E-3"/>
    <n v="7.0732609978981509E-3"/>
    <n v="1.1850320115430975E-2"/>
    <n v="1.6410122899285267E-2"/>
    <n v="2.0657019895483547E-2"/>
    <n v="2.3838884318616482E-2"/>
    <n v="2.5394742321298867E-2"/>
    <n v="2.5117190467194819E-2"/>
    <n v="2.3184316283572235E-2"/>
    <n v="2.0062233961489231E-2"/>
    <n v="1.6337733569597643E-2"/>
    <n v="1.2564894764288525E-2"/>
    <n v="9.1547097061526004E-3"/>
    <n v="6.3256640623945964E-3"/>
    <n v="4.1627216642286229E-3"/>
    <n v="2.6146988061635131E-3"/>
    <n v="1.5708985900758628E-3"/>
    <n v="9.0798606375950056E-4"/>
    <n v="0.21078259325477325"/>
    <n v="39.470036503486639"/>
    <n v="58.886366374927597"/>
    <s v="R-All-Elec-CompAcc-All-All-R"/>
    <n v="0"/>
    <n v="0.21078259325477325"/>
    <n v="1.2326834895372766E-3"/>
    <n v="3.2203551156591097E-3"/>
    <n v="7.2427826044448862E-3"/>
    <n v="1.4316043602343037E-2"/>
    <n v="2.6166363717774012E-2"/>
    <n v="4.2576486617059275E-2"/>
    <n v="6.3233506512542823E-2"/>
    <n v="8.7072390831159308E-2"/>
    <n v="0.11246713315245818"/>
    <n v="0.137584323619653"/>
    <n v="0.16076863990322524"/>
    <n v="0.18083087386471447"/>
    <n v="0.19716860743431211"/>
    <n v="0.20973350219860062"/>
    <n v="0.21078259325477325"/>
    <n v="0.21078259325477325"/>
    <n v="0.21078259325477325"/>
    <n v="0.21078259325477325"/>
    <n v="0.21078259325477325"/>
    <n v="0.21078259325477325"/>
    <n v="0"/>
    <n v="0"/>
    <n v="1.8976153398295591E-3"/>
    <n v="4.9484488489419335E-3"/>
    <n v="9.7255079664747574E-3"/>
    <n v="1.428531075032905E-2"/>
    <n v="1.8532207746527331E-2"/>
    <n v="2.1714072169660266E-2"/>
    <n v="2.3269930172342652E-2"/>
    <n v="2.2992378318238603E-2"/>
    <n v="2.1059504134616019E-2"/>
    <n v="1.7937421812533015E-2"/>
    <n v="1.4212921420641426E-2"/>
    <n v="1.0440082615332308E-2"/>
    <n v="7.029897557196383E-3"/>
    <n v="4.200851913438379E-3"/>
    <n v="2.037909515272406E-3"/>
    <n v="4.898866572072961E-4"/>
    <n v="0"/>
    <n v="0"/>
    <n v="0.16828635027564892"/>
    <n v="0.16828635027564892"/>
    <n v="0"/>
    <n v="0"/>
    <n v="1.8976153398295591E-3"/>
    <n v="6.8460641887714922E-3"/>
    <n v="1.657157215524625E-2"/>
    <n v="3.0856882905575297E-2"/>
    <n v="4.9389090652102632E-2"/>
    <n v="7.1103162821762905E-2"/>
    <n v="9.4373092994105554E-2"/>
    <n v="0.11736547131234415"/>
    <n v="0.13842497544696017"/>
    <n v="0.15636239725949319"/>
    <n v="0.16828635027564892"/>
    <n v="0.16828635027564892"/>
    <n v="0.16828635027564892"/>
    <n v="0.16828635027564892"/>
    <n v="0.16828635027564892"/>
    <n v="0.16828635027564892"/>
    <n v="0.16828635027564892"/>
    <n v="0.16828635027564892"/>
  </r>
  <r>
    <x v="81"/>
    <s v="Under $5"/>
    <n v="1.1441839994159859"/>
    <s v="Electronics"/>
    <s v="Rural"/>
    <s v="SC-Retro"/>
    <s v="M_Input"/>
    <x v="4"/>
    <s v="Single Family"/>
    <s v="PC-interaction-sensing Home Office APS"/>
    <n v="1.6712775321412535E-2"/>
    <n v="2.6334528245387168E-2"/>
    <n v="5.1995737019902073E-2"/>
    <n v="8.9840979697362516E-2"/>
    <n v="0.13800391286570857"/>
    <n v="0.19094354164639546"/>
    <n v="0.240234416723245"/>
    <n v="0.27700530599882295"/>
    <n v="0.29476303529535286"/>
    <n v="0.29120271215101595"/>
    <n v="0.26857866089785093"/>
    <n v="0.2322446223369305"/>
    <n v="0.18897463559509484"/>
    <n v="0.14517291727324735"/>
    <n v="0.10568053360412877"/>
    <n v="7.2921060577050251E-2"/>
    <n v="4.7916452550995893E-2"/>
    <n v="3.0050623812682128E-2"/>
    <n v="1.8023940117055746E-2"/>
    <n v="1.0491537669629269E-2"/>
    <n v="2.4355368496276206"/>
    <n v="0.59816797378491271"/>
    <n v="1.1441839994159859"/>
    <s v="R-All-Elec-CompAcc-All-All-R"/>
    <n v="0"/>
    <n v="2.4355368496276206"/>
    <n v="1.6712775321412535E-2"/>
    <n v="4.3047303566799699E-2"/>
    <n v="9.5043040586701766E-2"/>
    <n v="0.18488402028406428"/>
    <n v="0.32288793314977282"/>
    <n v="0.51383147479616831"/>
    <n v="0.75406589151941328"/>
    <n v="1.0310711975182363"/>
    <n v="1.3258342328135893"/>
    <n v="1.6170369449646051"/>
    <n v="1.885615605862456"/>
    <n v="2.1178602281993864"/>
    <n v="2.3068348637944811"/>
    <n v="2.4355368496276206"/>
    <n v="2.4355368496276206"/>
    <n v="2.4355368496276206"/>
    <n v="2.4355368496276206"/>
    <n v="2.4355368496276206"/>
    <n v="2.4355368496276206"/>
    <n v="2.4355368496276206"/>
    <n v="0"/>
    <n v="1.7828885325944822E-3"/>
    <n v="2.7444097307109387E-2"/>
    <n v="6.528933998456983E-2"/>
    <n v="0.11345227315291588"/>
    <n v="0.16639190193360276"/>
    <n v="0.2156827770104523"/>
    <n v="0.25245366628603028"/>
    <n v="0.27021139558256019"/>
    <n v="0.26665107243822328"/>
    <n v="0.24402702118505826"/>
    <n v="0.20769298262413782"/>
    <n v="0.16442299588230214"/>
    <n v="0.12062127756045467"/>
    <n v="8.1128893891336082E-2"/>
    <n v="4.8369420864257565E-2"/>
    <n v="2.3364812838203207E-2"/>
    <n v="5.4989840998894424E-3"/>
    <n v="0"/>
    <n v="0"/>
    <n v="1.944504055371767"/>
    <n v="1.944504055371767"/>
    <n v="0"/>
    <n v="1.7828885325944822E-3"/>
    <n v="2.9226985839703869E-2"/>
    <n v="9.4516325824273703E-2"/>
    <n v="0.20796859897718958"/>
    <n v="0.37436050091079232"/>
    <n v="0.59004327792124456"/>
    <n v="0.84249694420727483"/>
    <n v="1.112708339789835"/>
    <n v="1.3793594122280584"/>
    <n v="1.6233864334131165"/>
    <n v="1.8310794160372543"/>
    <n v="1.944504055371767"/>
    <n v="1.944504055371767"/>
    <n v="1.944504055371767"/>
    <n v="1.944504055371767"/>
    <n v="1.944504055371767"/>
    <n v="1.944504055371767"/>
    <n v="1.944504055371767"/>
    <n v="1.944504055371767"/>
  </r>
  <r>
    <x v="81"/>
    <s v="Under $5"/>
    <n v="1.1441839994159859"/>
    <s v="Electronics"/>
    <s v="Rural"/>
    <s v="SC-Retro"/>
    <s v="M_Input"/>
    <x v="4"/>
    <s v="Multifamily - Low Rise"/>
    <s v="PC-interaction-sensing Home Office APS"/>
    <n v="3.9962496478372091E-4"/>
    <n v="6.3722317524009546E-4"/>
    <n v="1.2574284540778668E-3"/>
    <n v="2.1727309717999186E-3"/>
    <n v="3.3380562628783795E-3"/>
    <n v="4.6204416319063591E-3"/>
    <n v="5.8133526638604587E-3"/>
    <n v="6.7022944866206744E-3"/>
    <n v="7.1309712380148117E-3"/>
    <n v="7.0455949479955385E-3"/>
    <n v="6.495500476236005E-3"/>
    <n v="5.614351109378391E-3"/>
    <n v="4.5670028794418463E-3"/>
    <n v="3.5085316487428711E-3"/>
    <n v="2.5537264229236059E-3"/>
    <n v="1.7613940581448621E-3"/>
    <n v="1.1573502371671281E-3"/>
    <n v="7.2579880448222795E-4"/>
    <n v="4.3531035474675812E-4"/>
    <n v="2.5338376528546297E-4"/>
    <n v="5.8821263086781428E-2"/>
    <n v="0.59816797378491271"/>
    <n v="1.1441839994159859"/>
    <s v="R-All-Elec-CompAcc-All-All-R"/>
    <n v="0"/>
    <n v="5.8821263086781428E-2"/>
    <n v="3.9962496478372091E-4"/>
    <n v="1.0368481400238163E-3"/>
    <n v="2.2942765941016833E-3"/>
    <n v="4.4670075659016019E-3"/>
    <n v="7.8050638287799814E-3"/>
    <n v="1.242550546068634E-2"/>
    <n v="1.82388581245468E-2"/>
    <n v="2.4941152611167475E-2"/>
    <n v="3.2072123849182288E-2"/>
    <n v="3.9117718797177826E-2"/>
    <n v="4.561321927341383E-2"/>
    <n v="5.1227570382792222E-2"/>
    <n v="5.5794573262234068E-2"/>
    <n v="5.8821263086781428E-2"/>
    <n v="5.8821263086781428E-2"/>
    <n v="5.8821263086781428E-2"/>
    <n v="5.8821263086781428E-2"/>
    <n v="5.8821263086781428E-2"/>
    <n v="5.8821263086781428E-2"/>
    <n v="5.8821263086781428E-2"/>
    <n v="0"/>
    <n v="4.4270348852413111E-5"/>
    <n v="6.6447562769018443E-4"/>
    <n v="1.5797781454122363E-3"/>
    <n v="2.7451034364906974E-3"/>
    <n v="4.027488805518677E-3"/>
    <n v="5.2203998374727766E-3"/>
    <n v="6.1093416602329923E-3"/>
    <n v="6.5380184116271296E-3"/>
    <n v="6.4526421216078564E-3"/>
    <n v="5.9025476498483229E-3"/>
    <n v="5.0213982829907088E-3"/>
    <n v="3.9740500530541642E-3"/>
    <n v="2.9155788223551886E-3"/>
    <n v="1.9607735965359238E-3"/>
    <n v="1.1684412317571797E-3"/>
    <n v="5.6439741077944573E-4"/>
    <n v="1.328459780945456E-4"/>
    <n v="0"/>
    <n v="0"/>
    <n v="4.6962206559027782E-2"/>
    <n v="4.6962206559027782E-2"/>
    <n v="0"/>
    <n v="4.4270348852413111E-5"/>
    <n v="7.0874597654259754E-4"/>
    <n v="2.2885241219548339E-3"/>
    <n v="5.0336275584455317E-3"/>
    <n v="9.0611163639642087E-3"/>
    <n v="1.4281516201436986E-2"/>
    <n v="2.0390857861669977E-2"/>
    <n v="2.6928876273297105E-2"/>
    <n v="3.3381518394904962E-2"/>
    <n v="3.9284066044753284E-2"/>
    <n v="4.4305464327743994E-2"/>
    <n v="4.6962206559027782E-2"/>
    <n v="4.6962206559027782E-2"/>
    <n v="4.6962206559027782E-2"/>
    <n v="4.6962206559027782E-2"/>
    <n v="4.6962206559027782E-2"/>
    <n v="4.6962206559027782E-2"/>
    <n v="4.6962206559027782E-2"/>
    <n v="4.6962206559027782E-2"/>
  </r>
  <r>
    <x v="81"/>
    <s v="Under $5"/>
    <n v="1.1441839994159859"/>
    <s v="Electronics"/>
    <s v="Rural"/>
    <s v="SC-Retro"/>
    <s v="M_Input"/>
    <x v="4"/>
    <s v="Multifamily - High Rise"/>
    <s v="PC-interaction-sensing Home Office APS"/>
    <n v="9.1113032586701248E-5"/>
    <n v="1.4514843354871567E-4"/>
    <n v="2.8657926543294832E-4"/>
    <n v="4.9523725064141706E-4"/>
    <n v="7.6109524444074438E-4"/>
    <n v="1.0532589394411163E-3"/>
    <n v="1.3252007521384025E-3"/>
    <n v="1.5272340990492999E-3"/>
    <n v="1.6249382266124476E-3"/>
    <n v="1.6051964965908174E-3"/>
    <n v="1.4802138994919371E-3"/>
    <n v="1.279560854001286E-3"/>
    <n v="1.0408183613573106E-3"/>
    <n v="7.9964746351106071E-4"/>
    <n v="5.8187545677004576E-4"/>
    <n v="4.0149017364079576E-4"/>
    <n v="2.6380121956368817E-4"/>
    <n v="1.6543317815312348E-4"/>
    <n v="9.9220305278613209E-5"/>
    <n v="5.7753236191270326E-5"/>
    <n v="1.3407008520425666E-2"/>
    <n v="0.59816797378491271"/>
    <n v="1.1441839994159859"/>
    <s v="R-All-Elec-CompAcc-All-All-R"/>
    <n v="0"/>
    <n v="1.3407008520425666E-2"/>
    <n v="9.1113032586701248E-5"/>
    <n v="2.3626146613541692E-4"/>
    <n v="5.2284073156836524E-4"/>
    <n v="1.0180779822097823E-3"/>
    <n v="1.7791732266505267E-3"/>
    <n v="2.8324321660916432E-3"/>
    <n v="4.1576329182300455E-3"/>
    <n v="5.6848670172793452E-3"/>
    <n v="7.309805243891793E-3"/>
    <n v="8.9150017404826098E-3"/>
    <n v="1.0395215639974547E-2"/>
    <n v="1.1674776493975832E-2"/>
    <n v="1.2715594855333143E-2"/>
    <n v="1.3407008520425666E-2"/>
    <n v="1.3407008520425666E-2"/>
    <n v="1.3407008520425666E-2"/>
    <n v="1.3407008520425666E-2"/>
    <n v="1.3407008520425666E-2"/>
    <n v="1.3407008520425666E-2"/>
    <n v="1.3407008520425666E-2"/>
    <n v="0"/>
    <n v="9.9979254091406538E-6"/>
    <n v="1.514287572933733E-4"/>
    <n v="3.6008674250184204E-4"/>
    <n v="6.2594473630116936E-4"/>
    <n v="9.181084313015413E-4"/>
    <n v="1.1900502439988274E-3"/>
    <n v="1.3920835909097249E-3"/>
    <n v="1.4897877184728726E-3"/>
    <n v="1.4700459884512424E-3"/>
    <n v="1.345063391352362E-3"/>
    <n v="1.144410345861711E-3"/>
    <n v="9.0566785321773559E-4"/>
    <n v="6.6449695537148569E-4"/>
    <n v="4.4672494863047074E-4"/>
    <n v="2.6633966550122074E-4"/>
    <n v="1.2865071142411315E-4"/>
    <n v="3.028267001354846E-5"/>
    <n v="0"/>
    <n v="0"/>
    <n v="1.0703998357634165E-2"/>
    <n v="1.0703998357634165E-2"/>
    <n v="0"/>
    <n v="9.9979254091406538E-6"/>
    <n v="1.6142668270251396E-4"/>
    <n v="5.2151342520435602E-4"/>
    <n v="1.1474581615055254E-3"/>
    <n v="2.0655665928070669E-3"/>
    <n v="3.2556168368058943E-3"/>
    <n v="4.6477004277156193E-3"/>
    <n v="6.1374881461884918E-3"/>
    <n v="7.6075341346397343E-3"/>
    <n v="8.9525975259920967E-3"/>
    <n v="1.0097007871853808E-2"/>
    <n v="1.0703998357634165E-2"/>
    <n v="1.0703998357634165E-2"/>
    <n v="1.0703998357634165E-2"/>
    <n v="1.0703998357634165E-2"/>
    <n v="1.0703998357634165E-2"/>
    <n v="1.0703998357634165E-2"/>
    <n v="1.0703998357634165E-2"/>
    <n v="1.0703998357634165E-2"/>
  </r>
  <r>
    <x v="81"/>
    <s v="Under $5"/>
    <n v="1.1441839994159859"/>
    <s v="Electronics"/>
    <s v="Rural"/>
    <s v="SC-Retro"/>
    <s v="M_Input"/>
    <x v="4"/>
    <s v="Manufactured"/>
    <s v="PC-interaction-sensing Home Office APS"/>
    <n v="1.5642556595422321E-3"/>
    <n v="2.4193185571231165E-3"/>
    <n v="4.7401224071041076E-3"/>
    <n v="8.1260225256137072E-3"/>
    <n v="1.2381384828305982E-2"/>
    <n v="1.6993675867217638E-2"/>
    <n v="2.1201605028231135E-2"/>
    <n v="2.4244848536839343E-2"/>
    <n v="2.5590705917116353E-2"/>
    <n v="2.5080276390516139E-2"/>
    <n v="2.2939618026992577E-2"/>
    <n v="1.9668742079981826E-2"/>
    <n v="1.5870901382329796E-2"/>
    <n v="1.2093884049433413E-2"/>
    <n v="8.7299401736568288E-3"/>
    <n v="5.9729245968662024E-3"/>
    <n v="3.891442665958715E-3"/>
    <n v="2.4197268251409006E-3"/>
    <n v="1.4389609851414486E-3"/>
    <n v="8.3047090952265634E-4"/>
    <n v="0.19278799413181419"/>
    <n v="0.59816797378491271"/>
    <n v="1.1441839994159859"/>
    <s v="R-All-Elec-CompAcc-All-All-R"/>
    <n v="0"/>
    <n v="0.19278799413181419"/>
    <n v="1.5642556595422321E-3"/>
    <n v="3.983574216665349E-3"/>
    <n v="8.7236966237694558E-3"/>
    <n v="1.6849719149383165E-2"/>
    <n v="2.9231103977689146E-2"/>
    <n v="4.6224779844906784E-2"/>
    <n v="6.7426384873137915E-2"/>
    <n v="9.1671233409977265E-2"/>
    <n v="0.11726193932709361"/>
    <n v="0.14234221571760974"/>
    <n v="0.16528183374460231"/>
    <n v="0.18495057582458413"/>
    <n v="0.19278799413181419"/>
    <n v="0.19278799413181419"/>
    <n v="0.19278799413181419"/>
    <n v="0.19278799413181419"/>
    <n v="0.19278799413181419"/>
    <n v="0.19278799413181419"/>
    <n v="0.19278799413181419"/>
    <n v="0.19278799413181419"/>
    <n v="0"/>
    <n v="4.7590251987449919E-4"/>
    <n v="2.7967063698554903E-3"/>
    <n v="6.1826064883650899E-3"/>
    <n v="1.0437968791057364E-2"/>
    <n v="1.505025982996902E-2"/>
    <n v="1.9258188990982517E-2"/>
    <n v="2.2301432499590726E-2"/>
    <n v="2.3647289879867736E-2"/>
    <n v="2.3136860353267522E-2"/>
    <n v="2.0996201989743959E-2"/>
    <n v="1.7725326042733209E-2"/>
    <n v="1.3927485345081179E-2"/>
    <n v="1.0150468012184796E-2"/>
    <n v="6.7865241364082115E-3"/>
    <n v="4.0295085596175851E-3"/>
    <n v="1.9480266287100977E-3"/>
    <n v="4.7631078789228329E-4"/>
    <n v="0"/>
    <n v="0"/>
    <n v="0.15391967338684184"/>
    <n v="0.15391967338684184"/>
    <n v="0"/>
    <n v="4.7590251987449919E-4"/>
    <n v="3.2726088897299895E-3"/>
    <n v="9.455215378095079E-3"/>
    <n v="1.9893184169152443E-2"/>
    <n v="3.4943443999121464E-2"/>
    <n v="5.4201632990103984E-2"/>
    <n v="7.650306548969471E-2"/>
    <n v="0.10015035536956245"/>
    <n v="0.12328721572282997"/>
    <n v="0.14428341771257391"/>
    <n v="0.15391967338684184"/>
    <n v="0.15391967338684184"/>
    <n v="0.15391967338684184"/>
    <n v="0.15391967338684184"/>
    <n v="0.15391967338684184"/>
    <n v="0.15391967338684184"/>
    <n v="0.15391967338684184"/>
    <n v="0.15391967338684184"/>
    <n v="0.15391967338684184"/>
  </r>
  <r>
    <x v="82"/>
    <s v="Over $160"/>
    <n v="182.74028524564577"/>
    <s v="Refrigeration"/>
    <s v="Rural"/>
    <s v="SC-New"/>
    <s v="M_Input"/>
    <x v="4"/>
    <s v="Single Family"/>
    <s v="Std Size Refrig and Refrig-Freezer - CEE Tier 1"/>
    <n v="5.1440116703286741E-4"/>
    <n v="7.8522720583452824E-4"/>
    <n v="1.154813964784829E-3"/>
    <n v="1.6538328361307764E-3"/>
    <n v="2.2576165595629594E-3"/>
    <n v="3.0446222136070412E-3"/>
    <n v="3.9063941731875681E-3"/>
    <n v="4.7483683409942747E-3"/>
    <n v="5.4949673975671865E-3"/>
    <n v="6.3207235404569807E-3"/>
    <n v="7.1158335528201683E-3"/>
    <n v="7.6793677323761505E-3"/>
    <n v="7.867157312158559E-3"/>
    <n v="8.1505847863551049E-3"/>
    <n v="8.3464625836885201E-3"/>
    <n v="8.4876662653439496E-3"/>
    <n v="8.5440542195281705E-3"/>
    <n v="8.6009546792394555E-3"/>
    <n v="8.6583726263932057E-3"/>
    <n v="8.7163130935460197E-3"/>
    <n v="0.11204773425060831"/>
    <n v="120.8217098748823"/>
    <n v="182.74028524564577"/>
    <s v="R-All-Ref-Refrig-All-All-C"/>
    <n v="0"/>
    <n v="0.11204773425060831"/>
    <n v="5.1440116703286741E-4"/>
    <n v="1.2996283728673955E-3"/>
    <n v="2.4544423376522246E-3"/>
    <n v="4.1082751737830008E-3"/>
    <n v="6.3658917333459606E-3"/>
    <n v="9.4105139469530009E-3"/>
    <n v="1.331690812014057E-2"/>
    <n v="1.8065276461134844E-2"/>
    <n v="2.3560243858702031E-2"/>
    <n v="2.9880967399159013E-2"/>
    <n v="3.6996800951979179E-2"/>
    <n v="4.4676168684355332E-2"/>
    <n v="5.2543325996513887E-2"/>
    <n v="6.0693910782868996E-2"/>
    <n v="6.9040373366557523E-2"/>
    <n v="7.7528039631901469E-2"/>
    <n v="8.6072093851429637E-2"/>
    <n v="9.4673048530669088E-2"/>
    <n v="0.10333142115706229"/>
    <n v="0.11204773425060831"/>
    <n v="0"/>
    <n v="3.6143186061375165E-5"/>
    <n v="4.0572994501167597E-4"/>
    <n v="9.0474881635762335E-4"/>
    <n v="1.5085325397898063E-3"/>
    <n v="2.2955381938338879E-3"/>
    <n v="3.1573101534144148E-3"/>
    <n v="3.9992843212211214E-3"/>
    <n v="4.7458833777940333E-3"/>
    <n v="5.5716395206838274E-3"/>
    <n v="6.3667495330470151E-3"/>
    <n v="6.9302837126029972E-3"/>
    <n v="7.1180732923854058E-3"/>
    <n v="7.4015007665819517E-3"/>
    <n v="7.5973785639153668E-3"/>
    <n v="7.7385822455707963E-3"/>
    <n v="7.7949701997550172E-3"/>
    <n v="7.8518706594663031E-3"/>
    <n v="7.9092886066200532E-3"/>
    <n v="7.9672290737728673E-3"/>
    <n v="9.7066053855145246E-2"/>
    <n v="9.7066053855145246E-2"/>
    <n v="0"/>
    <n v="3.6143186061375165E-5"/>
    <n v="4.4187313107305114E-4"/>
    <n v="1.3466219474306744E-3"/>
    <n v="2.8551544872204805E-3"/>
    <n v="5.1506926810543684E-3"/>
    <n v="8.3080028344687841E-3"/>
    <n v="1.2307287155689906E-2"/>
    <n v="1.7053170533483937E-2"/>
    <n v="2.2624810054167763E-2"/>
    <n v="2.8991559587214777E-2"/>
    <n v="3.5921843299817777E-2"/>
    <n v="4.303991659220318E-2"/>
    <n v="5.0441417358785129E-2"/>
    <n v="5.8038795922700497E-2"/>
    <n v="6.5777378168271297E-2"/>
    <n v="7.3572348368026314E-2"/>
    <n v="8.1424219027492611E-2"/>
    <n v="8.9333507634112658E-2"/>
    <n v="9.7066053855145246E-2"/>
  </r>
  <r>
    <x v="82"/>
    <s v="Over $160"/>
    <n v="185.18191376685431"/>
    <s v="Refrigeration"/>
    <s v="Rural"/>
    <s v="SC-New"/>
    <s v="M_Input"/>
    <x v="4"/>
    <s v="Single Family"/>
    <s v="Std Size Refrig and Refrig-Freezer - CEE Tier 2"/>
    <n v="1.7564901495645121E-3"/>
    <n v="2.681261125774795E-3"/>
    <n v="3.9432635143972902E-3"/>
    <n v="5.647228800910631E-3"/>
    <n v="7.7089273946236792E-3"/>
    <n v="1.0396261264711265E-2"/>
    <n v="1.3338894476267309E-2"/>
    <n v="1.6213925535140786E-2"/>
    <n v="1.8763285786612936E-2"/>
    <n v="2.1582938275534359E-2"/>
    <n v="2.429794553842967E-2"/>
    <n v="2.6222206793594653E-2"/>
    <n v="2.6863438906230167E-2"/>
    <n v="2.7831239133849744E-2"/>
    <n v="2.8500089524526546E-2"/>
    <n v="2.8982247987231126E-2"/>
    <n v="2.9174792041223037E-2"/>
    <n v="2.9369086112453584E-2"/>
    <n v="2.9565147212325345E-2"/>
    <n v="2.976299252516186E-2"/>
    <n v="0.38260166209856328"/>
    <n v="122.46692790138593"/>
    <n v="185.18191376685431"/>
    <s v="R-All-Ref-Refrig-All-All-C"/>
    <n v="0"/>
    <n v="0.38260166209856328"/>
    <n v="1.7564901495645121E-3"/>
    <n v="4.4377512753393071E-3"/>
    <n v="8.3810147897365982E-3"/>
    <n v="1.4028243590647228E-2"/>
    <n v="2.1737170985270907E-2"/>
    <n v="3.213343224998217E-2"/>
    <n v="4.5472326726249478E-2"/>
    <n v="6.1686252261390268E-2"/>
    <n v="8.04495380480032E-2"/>
    <n v="0.10203247632353755"/>
    <n v="0.12633042186196722"/>
    <n v="0.15255262865556188"/>
    <n v="0.17941606756179204"/>
    <n v="0.20724730669564179"/>
    <n v="0.23574739622016833"/>
    <n v="0.26472964420739947"/>
    <n v="0.2939044362486225"/>
    <n v="0.32327352236107609"/>
    <n v="0.35283866957340143"/>
    <n v="0.38260166209856328"/>
    <n v="0"/>
    <n v="1.2341564203066082E-4"/>
    <n v="1.385418030653156E-3"/>
    <n v="3.0893833171664969E-3"/>
    <n v="5.1510819108795455E-3"/>
    <n v="7.8384157809671309E-3"/>
    <n v="1.0781048992523174E-2"/>
    <n v="1.3656080051396652E-2"/>
    <n v="1.6205440302868801E-2"/>
    <n v="1.9025092791790224E-2"/>
    <n v="2.1740100054685536E-2"/>
    <n v="2.3664361309850519E-2"/>
    <n v="2.4305593422486033E-2"/>
    <n v="2.527339365010561E-2"/>
    <n v="2.5942244040782412E-2"/>
    <n v="2.6424402503486991E-2"/>
    <n v="2.6616946557478902E-2"/>
    <n v="2.6811240628709449E-2"/>
    <n v="2.700730172858121E-2"/>
    <n v="2.7205147041417726E-2"/>
    <n v="0.3314447524236806"/>
    <n v="0.3314447524236806"/>
    <n v="0"/>
    <n v="1.2341564203066082E-4"/>
    <n v="1.5088336726838169E-3"/>
    <n v="4.5982169898503133E-3"/>
    <n v="9.7492989007298587E-3"/>
    <n v="1.7587714681696988E-2"/>
    <n v="2.8368763674220164E-2"/>
    <n v="4.2024843725616816E-2"/>
    <n v="5.8230284028485617E-2"/>
    <n v="7.7255376820275834E-2"/>
    <n v="9.8995476874961366E-2"/>
    <n v="0.12265983818481188"/>
    <n v="0.14696543160729791"/>
    <n v="0.17223882525740353"/>
    <n v="0.19818106929818594"/>
    <n v="0.22460547180167292"/>
    <n v="0.25122241835915182"/>
    <n v="0.27803365898786125"/>
    <n v="0.30504096071644249"/>
    <n v="0.3314447524236806"/>
  </r>
  <r>
    <x v="82"/>
    <s v="Under $115"/>
    <n v="100.67989985789693"/>
    <s v="Refrigeration"/>
    <s v="Rural"/>
    <s v="SC-New"/>
    <s v="M_Input"/>
    <x v="4"/>
    <s v="Single Family"/>
    <s v="Std Size Refrig and Refrig-Freezer - CEE Tier 3"/>
    <n v="3.0627752824210295E-3"/>
    <n v="4.6752896984793551E-3"/>
    <n v="6.8758313429557469E-3"/>
    <n v="9.8470195178114069E-3"/>
    <n v="1.3441983881370224E-2"/>
    <n v="1.8127862566746145E-2"/>
    <n v="2.3258904302345722E-2"/>
    <n v="2.8272068802866045E-2"/>
    <n v="3.2717364192727146E-2"/>
    <n v="3.7633965603914445E-2"/>
    <n v="4.2368098122933115E-2"/>
    <n v="4.5723414297465029E-2"/>
    <n v="4.6841524675346503E-2"/>
    <n v="4.8529068790643476E-2"/>
    <n v="4.9695336899070068E-2"/>
    <n v="5.053607205613761E-2"/>
    <n v="5.0871809304359458E-2"/>
    <n v="5.1210598041110084E-2"/>
    <n v="5.1552467929011463E-2"/>
    <n v="5.1897448932206262E-2"/>
    <n v="0.66713890423992028"/>
    <n v="65.527784476708007"/>
    <n v="100.67989985789693"/>
    <s v="R-All-Ref-Refrig-All-All-C"/>
    <n v="0"/>
    <n v="0.66713890423992028"/>
    <n v="3.0627752824210295E-3"/>
    <n v="7.7380649809003846E-3"/>
    <n v="1.4613896323856131E-2"/>
    <n v="2.4460915841667537E-2"/>
    <n v="3.7902899723037758E-2"/>
    <n v="5.6030762289783903E-2"/>
    <n v="7.9289666592129632E-2"/>
    <n v="0.10756173539499568"/>
    <n v="0.14027909958772283"/>
    <n v="0.17791306519163727"/>
    <n v="0.22028116331457037"/>
    <n v="0.26600457761203539"/>
    <n v="0.31284610228738191"/>
    <n v="0.36137517107802541"/>
    <n v="0.41107050797709549"/>
    <n v="0.46160658003323307"/>
    <n v="0.51247838933759249"/>
    <n v="0.56368898737870254"/>
    <n v="0.61524145530771401"/>
    <n v="0.66713890423992028"/>
    <n v="0"/>
    <n v="2.1519868925501656E-4"/>
    <n v="2.4157403337314084E-3"/>
    <n v="5.3869285085870683E-3"/>
    <n v="8.981892872145885E-3"/>
    <n v="1.3667771557521805E-2"/>
    <n v="1.8798813293121382E-2"/>
    <n v="2.3811977793641706E-2"/>
    <n v="2.8257273183502806E-2"/>
    <n v="3.3173874594690109E-2"/>
    <n v="3.7908007113708779E-2"/>
    <n v="4.1263323288240693E-2"/>
    <n v="4.2381433666122167E-2"/>
    <n v="4.406897778141914E-2"/>
    <n v="4.5235245889845732E-2"/>
    <n v="4.6075981046913274E-2"/>
    <n v="4.6411718295135122E-2"/>
    <n v="4.6750507031885748E-2"/>
    <n v="4.7092376919787127E-2"/>
    <n v="4.7437357922981926E-2"/>
    <n v="0.57793708405543354"/>
    <n v="0.57793708405543354"/>
    <n v="0"/>
    <n v="2.1519868925501656E-4"/>
    <n v="2.6309390229864249E-3"/>
    <n v="8.0178675315734933E-3"/>
    <n v="1.699976040371938E-2"/>
    <n v="3.0667531961241185E-2"/>
    <n v="4.9466345254362568E-2"/>
    <n v="7.3278323048004274E-2"/>
    <n v="0.10153559623150708"/>
    <n v="0.13470947082619719"/>
    <n v="0.17261747793990598"/>
    <n v="0.21388080122814668"/>
    <n v="0.25626223489426886"/>
    <n v="0.30033121267568802"/>
    <n v="0.34556645856553375"/>
    <n v="0.39164243961244705"/>
    <n v="0.43805415790758218"/>
    <n v="0.48480466493946794"/>
    <n v="0.53189704185925502"/>
    <n v="0.57793708405543354"/>
  </r>
  <r>
    <x v="82"/>
    <s v="Over $160"/>
    <n v="182.74028524564577"/>
    <s v="Refrigeration"/>
    <s v="Rural"/>
    <s v="SC-New"/>
    <s v="M_Input"/>
    <x v="4"/>
    <s v="Multifamily - Low Rise"/>
    <s v="Std Size Refrig and Refrig-Freezer - CEE Tier 1"/>
    <n v="6.8018309343903098E-5"/>
    <n v="1.0376188731952267E-4"/>
    <n v="1.5510186663319914E-4"/>
    <n v="2.2493748178194228E-4"/>
    <n v="3.1512678697659217E-4"/>
    <n v="4.235680885609268E-4"/>
    <n v="5.4099504036925813E-4"/>
    <n v="6.5972623010611474E-4"/>
    <n v="7.7939346249069957E-4"/>
    <n v="8.8072361177138131E-4"/>
    <n v="9.6744054357553687E-4"/>
    <n v="1.0317471523606544E-3"/>
    <n v="1.0746575402928872E-3"/>
    <n v="1.1052690793972105E-3"/>
    <n v="1.1070544805786436E-3"/>
    <n v="1.1174695939326937E-3"/>
    <n v="1.1171437063278277E-3"/>
    <n v="1.117383544261703E-3"/>
    <n v="1.1181794471328943E-3"/>
    <n v="1.1195224227954685E-3"/>
    <n v="1.502722027600906E-2"/>
    <n v="120.8217098748823"/>
    <n v="182.74028524564577"/>
    <s v="R-All-Ref-Refrig-All-All-C"/>
    <n v="0"/>
    <n v="1.502722027600906E-2"/>
    <n v="6.8018309343903098E-5"/>
    <n v="1.7178019666342576E-4"/>
    <n v="3.268820632966249E-4"/>
    <n v="5.5181954507856719E-4"/>
    <n v="8.6694633205515936E-4"/>
    <n v="1.2905144206160862E-3"/>
    <n v="1.8315094609853443E-3"/>
    <n v="2.4912356910914589E-3"/>
    <n v="3.2706291535821584E-3"/>
    <n v="4.1513527653535397E-3"/>
    <n v="5.1187933089290767E-3"/>
    <n v="6.1505404612897316E-3"/>
    <n v="7.225198001582619E-3"/>
    <n v="8.3304670809798299E-3"/>
    <n v="9.4375215615584741E-3"/>
    <n v="1.0554991155491168E-2"/>
    <n v="1.1672134861818995E-2"/>
    <n v="1.2789518406080698E-2"/>
    <n v="1.3907697853213592E-2"/>
    <n v="1.502722027600906E-2"/>
    <n v="0"/>
    <n v="3.2988958484712595E-6"/>
    <n v="5.4638875162147735E-5"/>
    <n v="1.2447449031089086E-4"/>
    <n v="2.1466379550554075E-4"/>
    <n v="3.2310509708987538E-4"/>
    <n v="4.4053204889820671E-4"/>
    <n v="5.5926323863506337E-4"/>
    <n v="6.789304710196482E-4"/>
    <n v="7.8026062030032994E-4"/>
    <n v="8.6697755210448551E-4"/>
    <n v="9.3128416088960307E-4"/>
    <n v="9.741945488218358E-4"/>
    <n v="1.004806087926159E-3"/>
    <n v="1.0065914891075921E-3"/>
    <n v="1.0170066024616422E-3"/>
    <n v="1.0166807148567763E-3"/>
    <n v="1.0169205527906515E-3"/>
    <n v="1.0177164556618428E-3"/>
    <n v="1.019059431324417E-3"/>
    <n v="1.3017960446588032E-2"/>
    <n v="1.3017960446588032E-2"/>
    <n v="0"/>
    <n v="3.2988958484712595E-6"/>
    <n v="5.7937771010618995E-5"/>
    <n v="1.8241226132150986E-4"/>
    <n v="3.9707605682705061E-4"/>
    <n v="7.2018115391692594E-4"/>
    <n v="1.1607132028151326E-3"/>
    <n v="1.7199764414501961E-3"/>
    <n v="2.3989069124698442E-3"/>
    <n v="3.179167532770174E-3"/>
    <n v="4.0461450848746595E-3"/>
    <n v="4.9774292457642625E-3"/>
    <n v="5.9516237945860979E-3"/>
    <n v="6.9564298825122569E-3"/>
    <n v="7.9630213716198484E-3"/>
    <n v="8.9800279740814906E-3"/>
    <n v="9.9967086889382675E-3"/>
    <n v="1.1013629241728919E-2"/>
    <n v="1.2031345697390762E-2"/>
    <n v="1.3017960446588032E-2"/>
  </r>
  <r>
    <x v="82"/>
    <s v="Over $160"/>
    <n v="185.18191376685431"/>
    <s v="Refrigeration"/>
    <s v="Rural"/>
    <s v="SC-New"/>
    <s v="M_Input"/>
    <x v="4"/>
    <s v="Multifamily - Low Rise"/>
    <s v="Std Size Refrig and Refrig-Freezer - CEE Tier 2"/>
    <n v="2.3225742476778622E-4"/>
    <n v="3.5430855265792827E-4"/>
    <n v="5.2961563538380513E-4"/>
    <n v="7.6807848881218393E-4"/>
    <n v="1.0760416823722564E-3"/>
    <n v="1.4463287078421419E-3"/>
    <n v="1.8472984127408515E-3"/>
    <n v="2.2527216088463506E-3"/>
    <n v="2.6613410451543956E-3"/>
    <n v="3.0073461098241777E-3"/>
    <n v="3.303452429708799E-3"/>
    <n v="3.5230357668432988E-3"/>
    <n v="3.6695589058783674E-3"/>
    <n v="3.7740860149630892E-3"/>
    <n v="3.7801825011089074E-3"/>
    <n v="3.815746269594327E-3"/>
    <n v="3.8146334836900615E-3"/>
    <n v="3.8154524417238732E-3"/>
    <n v="3.8181701563070681E-3"/>
    <n v="3.8227559225797671E-3"/>
    <n v="5.1312411560799437E-2"/>
    <n v="122.46692790138593"/>
    <n v="185.18191376685431"/>
    <s v="R-All-Ref-Refrig-All-All-C"/>
    <n v="0"/>
    <n v="5.1312411560799437E-2"/>
    <n v="2.3225742476778622E-4"/>
    <n v="5.8656597742571452E-4"/>
    <n v="1.1161816128095197E-3"/>
    <n v="1.8842601016217037E-3"/>
    <n v="2.9603017839939603E-3"/>
    <n v="4.4066304918361021E-3"/>
    <n v="6.2539289045769539E-3"/>
    <n v="8.5066505134233049E-3"/>
    <n v="1.11679915585777E-2"/>
    <n v="1.4175337668401879E-2"/>
    <n v="1.7478790098110677E-2"/>
    <n v="2.1001825864953975E-2"/>
    <n v="2.4671384770832343E-2"/>
    <n v="2.8445470785795433E-2"/>
    <n v="3.222565328690434E-2"/>
    <n v="3.6041399556498668E-2"/>
    <n v="3.9856033040188726E-2"/>
    <n v="4.3671485481912603E-2"/>
    <n v="4.748965563821967E-2"/>
    <n v="5.1312411560799437E-2"/>
    <n v="0"/>
    <n v="1.1264511890014459E-5"/>
    <n v="1.8657159461589131E-4"/>
    <n v="4.2503444804427011E-4"/>
    <n v="7.3299764160434256E-4"/>
    <n v="1.1032846670742281E-3"/>
    <n v="1.5042543719729377E-3"/>
    <n v="1.9096775680784368E-3"/>
    <n v="2.318297004386482E-3"/>
    <n v="2.6643020690562636E-3"/>
    <n v="2.960408388940885E-3"/>
    <n v="3.1799917260753848E-3"/>
    <n v="3.3265148651104538E-3"/>
    <n v="3.4310419741951752E-3"/>
    <n v="3.4371384603409938E-3"/>
    <n v="3.4727022288264129E-3"/>
    <n v="3.4715894429221475E-3"/>
    <n v="3.4724084009559592E-3"/>
    <n v="3.475126115539154E-3"/>
    <n v="3.4797118818118535E-3"/>
    <n v="4.4451530745441163E-2"/>
    <n v="4.4451530745441163E-2"/>
    <n v="0"/>
    <n v="1.1264511890014459E-5"/>
    <n v="1.9783610650590577E-4"/>
    <n v="6.2287055455017594E-4"/>
    <n v="1.3558681961545185E-3"/>
    <n v="2.4591528632287463E-3"/>
    <n v="3.963407235201684E-3"/>
    <n v="5.873084803280121E-3"/>
    <n v="8.1913818076666031E-3"/>
    <n v="1.0855683876722866E-2"/>
    <n v="1.381609226566375E-2"/>
    <n v="1.6996083991739134E-2"/>
    <n v="2.0322598856849589E-2"/>
    <n v="2.3753640831044764E-2"/>
    <n v="2.7190779291385758E-2"/>
    <n v="3.0663481520212171E-2"/>
    <n v="3.4135070963134319E-2"/>
    <n v="3.7607479364090278E-2"/>
    <n v="4.1082605479629435E-2"/>
    <n v="4.4451530745441163E-2"/>
  </r>
  <r>
    <x v="82"/>
    <s v="Under $115"/>
    <n v="100.67989985789693"/>
    <s v="Refrigeration"/>
    <s v="Rural"/>
    <s v="SC-New"/>
    <s v="M_Input"/>
    <x v="4"/>
    <s v="Multifamily - Low Rise"/>
    <s v="Std Size Refrig and Refrig-Freezer - CEE Tier 3"/>
    <n v="4.0498507772099003E-4"/>
    <n v="6.1780447655804889E-4"/>
    <n v="9.2348578079950723E-4"/>
    <n v="1.3392912058610173E-3"/>
    <n v="1.876283717527016E-3"/>
    <n v="2.5219497061985444E-3"/>
    <n v="3.2211167931690582E-3"/>
    <n v="3.9280493906902669E-3"/>
    <n v="4.6405552420617528E-3"/>
    <n v="5.2438810050475819E-3"/>
    <n v="5.7601987980828127E-3"/>
    <n v="6.14308418891396E-3"/>
    <n v="6.3985752024278194E-3"/>
    <n v="6.5808381352014458E-3"/>
    <n v="6.5914685205079974E-3"/>
    <n v="6.6534807276894016E-3"/>
    <n v="6.6515403734192348E-3"/>
    <n v="6.6529683828071154E-3"/>
    <n v="6.6577072360549678E-3"/>
    <n v="6.6657033933886518E-3"/>
    <n v="8.9472967354127186E-2"/>
    <n v="65.527784476708007"/>
    <n v="100.67989985789693"/>
    <s v="R-All-Ref-Refrig-All-All-C"/>
    <n v="0"/>
    <n v="8.9472967354127186E-2"/>
    <n v="4.0498507772099003E-4"/>
    <n v="1.022789554279039E-3"/>
    <n v="1.9462753350785462E-3"/>
    <n v="3.2855665409395633E-3"/>
    <n v="5.1618502584665788E-3"/>
    <n v="7.6837999646651237E-3"/>
    <n v="1.0904916757834181E-2"/>
    <n v="1.4832966148524449E-2"/>
    <n v="1.9473521390586203E-2"/>
    <n v="2.4717402395633786E-2"/>
    <n v="3.0477601193716598E-2"/>
    <n v="3.6620685382630559E-2"/>
    <n v="4.301926058505838E-2"/>
    <n v="4.9600098720259826E-2"/>
    <n v="5.619156724076782E-2"/>
    <n v="6.2845047968457218E-2"/>
    <n v="6.9496588341876456E-2"/>
    <n v="7.614955672468357E-2"/>
    <n v="8.2807263960738536E-2"/>
    <n v="8.9472967354127186E-2"/>
    <n v="0"/>
    <n v="1.9641822980805178E-5"/>
    <n v="3.2532312722226352E-4"/>
    <n v="7.4112855228377359E-4"/>
    <n v="1.2781210639497722E-3"/>
    <n v="1.9237870526213007E-3"/>
    <n v="2.6229541395918145E-3"/>
    <n v="3.3298867371130232E-3"/>
    <n v="4.0423925884845091E-3"/>
    <n v="4.6457183514703381E-3"/>
    <n v="5.162036144505569E-3"/>
    <n v="5.5449215353367163E-3"/>
    <n v="5.8004125488505757E-3"/>
    <n v="5.9826754816242021E-3"/>
    <n v="5.9933058669307537E-3"/>
    <n v="6.0553180741121579E-3"/>
    <n v="6.0533777198419911E-3"/>
    <n v="6.0548057292298717E-3"/>
    <n v="6.0595445824777241E-3"/>
    <n v="6.0675407398114081E-3"/>
    <n v="7.7509714282582312E-2"/>
    <n v="7.7509714282582312E-2"/>
    <n v="0"/>
    <n v="1.9641822980805178E-5"/>
    <n v="3.4496495020306869E-4"/>
    <n v="1.0860935024868423E-3"/>
    <n v="2.3642145664366145E-3"/>
    <n v="4.2880016190579157E-3"/>
    <n v="6.9109557586497297E-3"/>
    <n v="1.0240842495762754E-2"/>
    <n v="1.4283235084247264E-2"/>
    <n v="1.8928953435717603E-2"/>
    <n v="2.4090989580223172E-2"/>
    <n v="2.9635911115559889E-2"/>
    <n v="3.5436323664410463E-2"/>
    <n v="4.1418999146034668E-2"/>
    <n v="4.7412305012965422E-2"/>
    <n v="5.346762308707758E-2"/>
    <n v="5.952100080691957E-2"/>
    <n v="6.5575806536149445E-2"/>
    <n v="7.1635351118627164E-2"/>
    <n v="7.7509714282582312E-2"/>
  </r>
  <r>
    <x v="82"/>
    <s v="Over $160"/>
    <n v="182.74028524564577"/>
    <s v="Refrigeration"/>
    <s v="Rural"/>
    <s v="SC-New"/>
    <s v="M_Input"/>
    <x v="4"/>
    <s v="Multifamily - High Rise"/>
    <s v="Std Size Refrig and Refrig-Freezer - CEE Tier 1"/>
    <n v="1.4946804198566151E-5"/>
    <n v="2.3287612165740038E-5"/>
    <n v="3.4952896322507962E-5"/>
    <n v="5.137177816016555E-5"/>
    <n v="7.1315792817693431E-5"/>
    <n v="9.5885844831741817E-5"/>
    <n v="1.2034507719364575E-4"/>
    <n v="1.467658211028023E-4"/>
    <n v="1.7189746292140006E-4"/>
    <n v="1.9622996254976851E-4"/>
    <n v="2.1663017631977138E-4"/>
    <n v="2.3050176042669661E-4"/>
    <n v="2.4081688916297744E-4"/>
    <n v="2.4434857387786783E-4"/>
    <n v="2.4927007476705377E-4"/>
    <n v="2.5144069346447271E-4"/>
    <n v="2.5122112248385947E-4"/>
    <n v="2.5115550606552838E-4"/>
    <n v="2.5124003458370776E-4"/>
    <n v="2.5147114550966114E-4"/>
    <n v="3.3650950289256282E-3"/>
    <n v="120.8217098748823"/>
    <n v="182.74028524564577"/>
    <s v="R-All-Ref-Refrig-All-All-C"/>
    <n v="0"/>
    <n v="3.3650950289256282E-3"/>
    <n v="1.4946804198566151E-5"/>
    <n v="3.8234416364306192E-5"/>
    <n v="7.3187312686814161E-5"/>
    <n v="1.245590908469797E-4"/>
    <n v="1.9587488366467313E-4"/>
    <n v="2.9176072849641495E-4"/>
    <n v="4.1210580569006069E-4"/>
    <n v="5.5887162679286301E-4"/>
    <n v="7.3076908971426307E-4"/>
    <n v="9.2699905226403161E-4"/>
    <n v="1.1436292285838031E-3"/>
    <n v="1.3741309890104997E-3"/>
    <n v="1.6149478781734771E-3"/>
    <n v="1.859296452051345E-3"/>
    <n v="2.1085665268183989E-3"/>
    <n v="2.3600072202828717E-3"/>
    <n v="2.611228342766731E-3"/>
    <n v="2.8623838488322593E-3"/>
    <n v="3.1136238834159669E-3"/>
    <n v="3.3650950289256282E-3"/>
    <n v="0"/>
    <n v="7.9060293975848525E-7"/>
    <n v="1.2455887096526409E-5"/>
    <n v="2.8874768934183997E-5"/>
    <n v="4.8818783591711882E-5"/>
    <n v="7.3388835605760268E-5"/>
    <n v="9.78480679676642E-5"/>
    <n v="1.2426881187682073E-4"/>
    <n v="1.494004536954185E-4"/>
    <n v="1.7373295332378695E-4"/>
    <n v="1.9413316709378982E-4"/>
    <n v="2.0800475120071505E-4"/>
    <n v="2.1831987993699588E-4"/>
    <n v="2.2185156465188627E-4"/>
    <n v="2.2677306554107221E-4"/>
    <n v="2.2894368423849115E-4"/>
    <n v="2.287241132578779E-4"/>
    <n v="2.2865849683954682E-4"/>
    <n v="2.287430253577262E-4"/>
    <n v="2.2897413628367958E-4"/>
    <n v="2.915154844405997E-3"/>
    <n v="2.915154844405997E-3"/>
    <n v="0"/>
    <n v="7.9060293975848525E-7"/>
    <n v="1.3246490036284894E-5"/>
    <n v="4.2121258970468888E-5"/>
    <n v="9.094004256218077E-5"/>
    <n v="1.6432887816794102E-4"/>
    <n v="2.6217694613560522E-4"/>
    <n v="3.8644575801242596E-4"/>
    <n v="5.3584621170784448E-4"/>
    <n v="7.0957916503163149E-4"/>
    <n v="9.0371233212542133E-4"/>
    <n v="1.1117170833261363E-3"/>
    <n v="1.3300369632631322E-3"/>
    <n v="1.5518885279150185E-3"/>
    <n v="1.7786615934560907E-3"/>
    <n v="2.0076052776945817E-3"/>
    <n v="2.2363293909524596E-3"/>
    <n v="2.4649878877920067E-3"/>
    <n v="2.693730913149733E-3"/>
    <n v="2.915154844405997E-3"/>
  </r>
  <r>
    <x v="82"/>
    <s v="Over $160"/>
    <n v="185.18191376685431"/>
    <s v="Refrigeration"/>
    <s v="Rural"/>
    <s v="SC-New"/>
    <s v="M_Input"/>
    <x v="4"/>
    <s v="Multifamily - High Rise"/>
    <s v="Std Size Refrig and Refrig-Freezer - CEE Tier 2"/>
    <n v="5.103782033327591E-5"/>
    <n v="7.9518601429198375E-5"/>
    <n v="1.1935124183983848E-4"/>
    <n v="1.7541566405151384E-4"/>
    <n v="2.4351711391949147E-4"/>
    <n v="3.2741477415595472E-4"/>
    <n v="4.1093402617749757E-4"/>
    <n v="5.0115111625193508E-4"/>
    <n v="5.8696639842047268E-4"/>
    <n v="6.7005290492674701E-4"/>
    <n v="7.3971210640700095E-4"/>
    <n v="7.8707844692915046E-4"/>
    <n v="8.2230080484345391E-4"/>
    <n v="8.3436020480332255E-4"/>
    <n v="8.5116531409728299E-4"/>
    <n v="8.5857717589858651E-4"/>
    <n v="8.578274220307989E-4"/>
    <n v="8.5760336617744012E-4"/>
    <n v="8.5789199987241365E-4"/>
    <n v="8.5868115839480858E-4"/>
    <n v="1.1490557660960184E-2"/>
    <n v="122.46692790138593"/>
    <n v="185.18191376685431"/>
    <s v="R-All-Ref-Refrig-All-All-C"/>
    <n v="0"/>
    <n v="1.1490557660960184E-2"/>
    <n v="5.103782033327591E-5"/>
    <n v="1.3055642176247427E-4"/>
    <n v="2.4990766360231275E-4"/>
    <n v="4.2532332765382662E-4"/>
    <n v="6.6884044157331803E-4"/>
    <n v="9.962552157292727E-4"/>
    <n v="1.4071892419067703E-3"/>
    <n v="1.9083403581587055E-3"/>
    <n v="2.4953067565791783E-3"/>
    <n v="3.1653596615059251E-3"/>
    <n v="3.9050717679129259E-3"/>
    <n v="4.6921502148420764E-3"/>
    <n v="5.5144510196855302E-3"/>
    <n v="6.3488112244888531E-3"/>
    <n v="7.1999765385861361E-3"/>
    <n v="8.0585537144847227E-3"/>
    <n v="8.9163811365155221E-3"/>
    <n v="9.7739845026929631E-3"/>
    <n v="1.0631876502565377E-2"/>
    <n v="1.1490557660960184E-2"/>
    <n v="0"/>
    <n v="2.6996172732512535E-6"/>
    <n v="4.2532257683891361E-5"/>
    <n v="9.8596679895566715E-5"/>
    <n v="1.6669812976354435E-4"/>
    <n v="2.5059579000000763E-4"/>
    <n v="3.3411504202155047E-4"/>
    <n v="4.2433213209598793E-4"/>
    <n v="5.1014741426452554E-4"/>
    <n v="5.9323392077079986E-4"/>
    <n v="6.628931222510538E-4"/>
    <n v="7.1025946277320331E-4"/>
    <n v="7.4548182068750676E-4"/>
    <n v="7.575412206473754E-4"/>
    <n v="7.7434632994133584E-4"/>
    <n v="7.8175819174263936E-4"/>
    <n v="7.8100843787485175E-4"/>
    <n v="7.8078438202149297E-4"/>
    <n v="7.8107301571646651E-4"/>
    <n v="7.8186217423886143E-4"/>
    <n v="9.9541779778412418E-3"/>
    <n v="9.9541779778412418E-3"/>
    <n v="0"/>
    <n v="2.6996172732512535E-6"/>
    <n v="4.5231874957142614E-5"/>
    <n v="1.4382855485270933E-4"/>
    <n v="3.1052668461625365E-4"/>
    <n v="5.6112247461626128E-4"/>
    <n v="8.9523751663781175E-4"/>
    <n v="1.3195696487337998E-3"/>
    <n v="1.8297170629983253E-3"/>
    <n v="2.4229509837691253E-3"/>
    <n v="3.0858441060201791E-3"/>
    <n v="3.7961035687933825E-3"/>
    <n v="4.5415853894808893E-3"/>
    <n v="5.2991266101282651E-3"/>
    <n v="6.0734729400696011E-3"/>
    <n v="6.8552311318122406E-3"/>
    <n v="7.6362395696870922E-3"/>
    <n v="8.4170239517085844E-3"/>
    <n v="9.1980969674250509E-3"/>
    <n v="9.9541779778412418E-3"/>
  </r>
  <r>
    <x v="82"/>
    <s v="Under $115"/>
    <n v="100.67989985789693"/>
    <s v="Refrigeration"/>
    <s v="Rural"/>
    <s v="SC-New"/>
    <s v="M_Input"/>
    <x v="4"/>
    <s v="Multifamily - High Rise"/>
    <s v="Std Size Refrig and Refrig-Freezer - CEE Tier 3"/>
    <n v="8.8994165224415728E-5"/>
    <n v="1.3865583419891153E-4"/>
    <n v="2.0811163303360508E-4"/>
    <n v="3.0587063647333901E-4"/>
    <n v="4.2461849133855982E-4"/>
    <n v="5.7091004901618498E-4"/>
    <n v="7.1654177986380451E-4"/>
    <n v="8.738524676581231E-4"/>
    <n v="1.0234877645853206E-3"/>
    <n v="1.1683649211655738E-3"/>
    <n v="1.2898290128029819E-3"/>
    <n v="1.372421253360633E-3"/>
    <n v="1.4338381461540609E-3"/>
    <n v="1.454866007953953E-3"/>
    <n v="1.4841689182928965E-3"/>
    <n v="1.4970929117052031E-3"/>
    <n v="1.4957855729679326E-3"/>
    <n v="1.4953948888928076E-3"/>
    <n v="1.4958981767403696E-3"/>
    <n v="1.4972742250016725E-3"/>
    <n v="2.0035976856430351E-2"/>
    <n v="65.527784476708007"/>
    <n v="100.67989985789693"/>
    <s v="R-All-Ref-Refrig-All-All-C"/>
    <n v="0"/>
    <n v="2.0035976856430351E-2"/>
    <n v="8.8994165224415728E-5"/>
    <n v="2.2764999942332726E-4"/>
    <n v="4.3576163245693232E-4"/>
    <n v="7.4163226893027138E-4"/>
    <n v="1.1662507602688311E-3"/>
    <n v="1.7371608092850161E-3"/>
    <n v="2.4537025891488208E-3"/>
    <n v="3.327555056806944E-3"/>
    <n v="4.3510428213922644E-3"/>
    <n v="5.5194077425578386E-3"/>
    <n v="6.8092367553608205E-3"/>
    <n v="8.1816580087214538E-3"/>
    <n v="9.6154961548755146E-3"/>
    <n v="1.1070362162829467E-2"/>
    <n v="1.2554531081122363E-2"/>
    <n v="1.4051623992827566E-2"/>
    <n v="1.5547409565795499E-2"/>
    <n v="1.7042804454688306E-2"/>
    <n v="1.8538702631428677E-2"/>
    <n v="2.0035976856430351E-2"/>
    <n v="0"/>
    <n v="4.7072971394463835E-6"/>
    <n v="7.4163095974139932E-5"/>
    <n v="1.7192209941387386E-4"/>
    <n v="2.9066995427909467E-4"/>
    <n v="4.3696151195671984E-4"/>
    <n v="5.8259324280433931E-4"/>
    <n v="7.399039305986579E-4"/>
    <n v="8.8953922752585553E-4"/>
    <n v="1.0344163841061087E-3"/>
    <n v="1.1558804757435168E-3"/>
    <n v="1.2384727163011679E-3"/>
    <n v="1.2998896090945958E-3"/>
    <n v="1.3209174708944879E-3"/>
    <n v="1.3502203812334314E-3"/>
    <n v="1.363144374645738E-3"/>
    <n v="1.3618370359084675E-3"/>
    <n v="1.3614463518333425E-3"/>
    <n v="1.3619496396809045E-3"/>
    <n v="1.3633256879422074E-3"/>
    <n v="1.7357006115241047E-2"/>
    <n v="1.7357006115241047E-2"/>
    <n v="0"/>
    <n v="4.7072971394463835E-6"/>
    <n v="7.8870393113586316E-5"/>
    <n v="2.5079249252746018E-4"/>
    <n v="5.414624468065548E-4"/>
    <n v="9.7842395876327468E-4"/>
    <n v="1.561017201567614E-3"/>
    <n v="2.3009211321662719E-3"/>
    <n v="3.1904603596921276E-3"/>
    <n v="4.2248767437982363E-3"/>
    <n v="5.3807572195417527E-3"/>
    <n v="6.6192299358429204E-3"/>
    <n v="7.9191195449375158E-3"/>
    <n v="9.2400370158320037E-3"/>
    <n v="1.0590257397065435E-2"/>
    <n v="1.1953401771711173E-2"/>
    <n v="1.3315238807619641E-2"/>
    <n v="1.4676685159452984E-2"/>
    <n v="1.6038634799133887E-2"/>
    <n v="1.7357006115241047E-2"/>
  </r>
  <r>
    <x v="82"/>
    <s v="Over $160"/>
    <n v="182.74028524564577"/>
    <s v="Refrigeration"/>
    <s v="Rural"/>
    <s v="SC-New"/>
    <s v="M_Input"/>
    <x v="4"/>
    <s v="Manufactured"/>
    <s v="Std Size Refrig and Refrig-Freezer - CEE Tier 1"/>
    <n v="2.697740216513407E-5"/>
    <n v="4.2415335226131216E-5"/>
    <n v="6.4166586467599048E-5"/>
    <n v="9.2655259000137892E-5"/>
    <n v="1.2808145278474424E-4"/>
    <n v="1.6937302174057777E-4"/>
    <n v="2.1466545341854957E-4"/>
    <n v="2.6344272842570226E-4"/>
    <n v="3.1304108273400429E-4"/>
    <n v="3.5981722130872001E-4"/>
    <n v="4.0078515373694577E-4"/>
    <n v="4.3385004129441613E-4"/>
    <n v="4.5843866082285404E-4"/>
    <n v="4.7538136185050418E-4"/>
    <n v="4.8586634581600441E-4"/>
    <n v="4.9088191532641349E-4"/>
    <n v="4.9093063262826042E-4"/>
    <n v="4.9097935885132442E-4"/>
    <n v="4.9102809399675376E-4"/>
    <n v="4.9107683806569747E-4"/>
    <n v="6.3838539456604736E-3"/>
    <n v="120.8217098748823"/>
    <n v="182.74028524564577"/>
    <s v="R-All-Ref-Refrig-All-All-C"/>
    <n v="0"/>
    <n v="6.3838539456604736E-3"/>
    <n v="2.697740216513407E-5"/>
    <n v="6.9392737391265279E-5"/>
    <n v="1.3355932385886431E-4"/>
    <n v="2.2621458285900219E-4"/>
    <n v="3.5429603564374646E-4"/>
    <n v="5.2366905738432422E-4"/>
    <n v="7.3833451080287374E-4"/>
    <n v="1.0017772392285759E-3"/>
    <n v="1.3148183219625802E-3"/>
    <n v="1.6746355432713002E-3"/>
    <n v="2.075420697008246E-3"/>
    <n v="2.5092707383026621E-3"/>
    <n v="2.9677093991255163E-3"/>
    <n v="3.4430907609760203E-3"/>
    <n v="3.9289571067920243E-3"/>
    <n v="4.4198390221184373E-3"/>
    <n v="4.9107696547466976E-3"/>
    <n v="5.401749013598022E-3"/>
    <n v="5.8927771075947761E-3"/>
    <n v="6.3838539456604736E-3"/>
    <n v="0"/>
    <n v="0"/>
    <n v="2.1487963760562112E-5"/>
    <n v="4.9976636293100956E-5"/>
    <n v="8.5402830077707301E-5"/>
    <n v="1.2669439903354083E-4"/>
    <n v="1.7198683071151263E-4"/>
    <n v="2.2076410571866532E-4"/>
    <n v="2.7036246002696738E-4"/>
    <n v="3.171385986016831E-4"/>
    <n v="3.5810653102990881E-4"/>
    <n v="3.9117141858737922E-4"/>
    <n v="4.1576003811581708E-4"/>
    <n v="4.3270273914346722E-4"/>
    <n v="4.431877231089675E-4"/>
    <n v="4.4820329261937653E-4"/>
    <n v="4.4825200992122346E-4"/>
    <n v="4.4830073614428746E-4"/>
    <n v="4.4834947128971679E-4"/>
    <n v="4.4839821535866051E-4"/>
    <n v="5.5302814915197352E-3"/>
    <n v="5.5302814915197352E-3"/>
    <n v="0"/>
    <n v="0"/>
    <n v="2.1487963760562112E-5"/>
    <n v="7.1464600053663068E-5"/>
    <n v="1.5686743013137037E-4"/>
    <n v="2.835618291649112E-4"/>
    <n v="4.5554865987642386E-4"/>
    <n v="6.7631276559508915E-4"/>
    <n v="9.4667522562205653E-4"/>
    <n v="1.2638138242237395E-3"/>
    <n v="1.6219203552536483E-3"/>
    <n v="2.0130917738410276E-3"/>
    <n v="2.4288518119568447E-3"/>
    <n v="2.8615545511003117E-3"/>
    <n v="3.3047422742092793E-3"/>
    <n v="3.7529455668286558E-3"/>
    <n v="4.201197576749879E-3"/>
    <n v="4.6494983128941665E-3"/>
    <n v="5.0978477841838836E-3"/>
    <n v="5.5302814915197352E-3"/>
  </r>
  <r>
    <x v="82"/>
    <s v="Over $160"/>
    <n v="185.18191376685431"/>
    <s v="Refrigeration"/>
    <s v="Rural"/>
    <s v="SC-New"/>
    <s v="M_Input"/>
    <x v="4"/>
    <s v="Manufactured"/>
    <s v="Std Size Refrig and Refrig-Freezer - CEE Tier 2"/>
    <n v="9.2117872588089742E-5"/>
    <n v="1.4483271673918245E-4"/>
    <n v="2.191052125943483E-4"/>
    <n v="3.1638351576424809E-4"/>
    <n v="4.3735089377031067E-4"/>
    <n v="5.7834636341385303E-4"/>
    <n v="7.3300330276542718E-4"/>
    <n v="8.9955969603113038E-4"/>
    <n v="1.0689197720971646E-3"/>
    <n v="1.2286430229503317E-3"/>
    <n v="1.368533393287702E-3"/>
    <n v="1.4814377819502649E-3"/>
    <n v="1.5653988433961682E-3"/>
    <n v="1.6232519148301654E-3"/>
    <n v="1.6590542656684682E-3"/>
    <n v="1.676180584588593E-3"/>
    <n v="1.6763469361956499E-3"/>
    <n v="1.6765133182653697E-3"/>
    <n v="1.676679730801675E-3"/>
    <n v="1.6768461738084883E-3"/>
    <n v="2.1798505311506632E-2"/>
    <n v="122.46692790138593"/>
    <n v="185.18191376685431"/>
    <s v="R-All-Ref-Refrig-All-All-C"/>
    <n v="0"/>
    <n v="2.1798505311506632E-2"/>
    <n v="9.2117872588089742E-5"/>
    <n v="2.3695058932727219E-4"/>
    <n v="4.5605580192162049E-4"/>
    <n v="7.7243931768586859E-4"/>
    <n v="1.2097902114561793E-3"/>
    <n v="1.7881365748700323E-3"/>
    <n v="2.5211398776354595E-3"/>
    <n v="3.4206995736665901E-3"/>
    <n v="4.4896193457637547E-3"/>
    <n v="5.7182623687140862E-3"/>
    <n v="7.086795762001788E-3"/>
    <n v="8.5682335439520533E-3"/>
    <n v="1.0133632387348221E-2"/>
    <n v="1.1756884302178387E-2"/>
    <n v="1.3415938567846855E-2"/>
    <n v="1.5092119152435447E-2"/>
    <n v="1.6768466088631098E-2"/>
    <n v="1.8444979406896468E-2"/>
    <n v="2.0121659137698145E-2"/>
    <n v="2.1798505311506632E-2"/>
    <n v="0"/>
    <n v="0"/>
    <n v="7.3373466272122533E-5"/>
    <n v="1.7065176944202232E-4"/>
    <n v="2.916191474480849E-4"/>
    <n v="4.3261461709162726E-4"/>
    <n v="5.8727155644320141E-4"/>
    <n v="7.5382794970890461E-4"/>
    <n v="9.2318802577493885E-4"/>
    <n v="1.082911276628106E-3"/>
    <n v="1.2228016469654763E-3"/>
    <n v="1.335706035628039E-3"/>
    <n v="1.4196670970739425E-3"/>
    <n v="1.4775201685079398E-3"/>
    <n v="1.5133225193462423E-3"/>
    <n v="1.5304488382663671E-3"/>
    <n v="1.5306151898734242E-3"/>
    <n v="1.530781571943144E-3"/>
    <n v="1.5309479844794493E-3"/>
    <n v="1.5311144274862626E-3"/>
    <n v="1.8883870385062118E-2"/>
    <n v="1.8883870385062118E-2"/>
    <n v="0"/>
    <n v="0"/>
    <n v="7.3373466272122533E-5"/>
    <n v="2.4402523571414485E-4"/>
    <n v="5.3564438316222975E-4"/>
    <n v="9.6825900025385701E-4"/>
    <n v="1.5555305566970585E-3"/>
    <n v="2.3093585064059632E-3"/>
    <n v="3.232546532180902E-3"/>
    <n v="4.3154578088090076E-3"/>
    <n v="5.5382594557744844E-3"/>
    <n v="6.8739654914025238E-3"/>
    <n v="8.2936325884764659E-3"/>
    <n v="9.7711527569844057E-3"/>
    <n v="1.1284475276330648E-2"/>
    <n v="1.2814924114597014E-2"/>
    <n v="1.4345539304470439E-2"/>
    <n v="1.5876320876413583E-2"/>
    <n v="1.7407268860893034E-2"/>
    <n v="1.8883870385062118E-2"/>
  </r>
  <r>
    <x v="82"/>
    <s v="Under $115"/>
    <n v="100.67989985789693"/>
    <s v="Refrigeration"/>
    <s v="Rural"/>
    <s v="SC-New"/>
    <s v="M_Input"/>
    <x v="4"/>
    <s v="Manufactured"/>
    <s v="Std Size Refrig and Refrig-Freezer - CEE Tier 3"/>
    <n v="1.6062506430904901E-4"/>
    <n v="2.5254344012383672E-4"/>
    <n v="3.8205168958673283E-4"/>
    <n v="5.5167494795712398E-4"/>
    <n v="7.6260462235814858E-4"/>
    <n v="1.0084570909670118E-3"/>
    <n v="1.2781309352628814E-3"/>
    <n v="1.5685537449494987E-3"/>
    <n v="1.8638653098521538E-3"/>
    <n v="2.1423732336582173E-3"/>
    <n v="2.3862987510454045E-3"/>
    <n v="2.5831690670891859E-3"/>
    <n v="2.7295711768568392E-3"/>
    <n v="2.830449031050395E-3"/>
    <n v="2.8928772520269291E-3"/>
    <n v="2.9227402525569485E-3"/>
    <n v="2.9230303182828567E-3"/>
    <n v="2.9233204371262233E-3"/>
    <n v="2.9236106090938865E-3"/>
    <n v="2.9239008341926873E-3"/>
    <n v="3.8009847808346008E-2"/>
    <n v="65.527784476708007"/>
    <n v="100.67989985789693"/>
    <s v="R-All-Ref-Refrig-All-All-C"/>
    <n v="0"/>
    <n v="3.8009847808346008E-2"/>
    <n v="1.6062506430904901E-4"/>
    <n v="4.1316850443288576E-4"/>
    <n v="7.9522019401961864E-4"/>
    <n v="1.3468951419767427E-3"/>
    <n v="2.1094997643348913E-3"/>
    <n v="3.1179568553019029E-3"/>
    <n v="4.3960877905647846E-3"/>
    <n v="5.9646415355142837E-3"/>
    <n v="7.8285068453664373E-3"/>
    <n v="9.9708800790246545E-3"/>
    <n v="1.2357178830070059E-2"/>
    <n v="1.4940347897159246E-2"/>
    <n v="1.7669919074016084E-2"/>
    <n v="2.0500368105066478E-2"/>
    <n v="2.3393245357093407E-2"/>
    <n v="2.6315985609650355E-2"/>
    <n v="2.923901592793321E-2"/>
    <n v="3.2162336365059434E-2"/>
    <n v="3.508594697415332E-2"/>
    <n v="3.8009847808346008E-2"/>
    <n v="0"/>
    <n v="0"/>
    <n v="1.2794062007095617E-4"/>
    <n v="2.9756387844134732E-4"/>
    <n v="5.0849355284237198E-4"/>
    <n v="7.5434602145123524E-4"/>
    <n v="1.0240198657471048E-3"/>
    <n v="1.3144426754337221E-3"/>
    <n v="1.6097542403363772E-3"/>
    <n v="1.8882621641424407E-3"/>
    <n v="2.1321876815296277E-3"/>
    <n v="2.3290579975734091E-3"/>
    <n v="2.4754601073410623E-3"/>
    <n v="2.5763379615346181E-3"/>
    <n v="2.6387661825111523E-3"/>
    <n v="2.6686291830411717E-3"/>
    <n v="2.6689192487670799E-3"/>
    <n v="2.6692093676104465E-3"/>
    <n v="2.6694995395781097E-3"/>
    <n v="2.6697897646769104E-3"/>
    <n v="3.2927626418030473E-2"/>
    <n v="3.2927626418030473E-2"/>
    <n v="0"/>
    <n v="0"/>
    <n v="1.2794062007095617E-4"/>
    <n v="4.2550449851230348E-4"/>
    <n v="9.3399805135467541E-4"/>
    <n v="1.6883440728059106E-3"/>
    <n v="2.7123639385530154E-3"/>
    <n v="4.0268066139867373E-3"/>
    <n v="5.6365608543231145E-3"/>
    <n v="7.5248230184655554E-3"/>
    <n v="9.6570106999951839E-3"/>
    <n v="1.1986068697568592E-2"/>
    <n v="1.4461528804909654E-2"/>
    <n v="1.7037866766444271E-2"/>
    <n v="1.9676632948955424E-2"/>
    <n v="2.2345262131996595E-2"/>
    <n v="2.5014181380763674E-2"/>
    <n v="2.7683390748374122E-2"/>
    <n v="3.0352890287952232E-2"/>
    <n v="3.2927626418030473E-2"/>
  </r>
  <r>
    <x v="83"/>
    <s v="Under $115"/>
    <n v="105.93275899523864"/>
    <s v="Refrigeration"/>
    <s v="Rural"/>
    <s v="SC-New (2)"/>
    <s v="M_Input"/>
    <x v="4"/>
    <s v="Single Family"/>
    <s v="Std Size Freezer - ENERGY STAR"/>
    <n v="4.3272583237910392E-4"/>
    <n v="6.605507880384601E-4"/>
    <n v="9.7145548295888499E-4"/>
    <n v="1.3912413822048304E-3"/>
    <n v="1.8991578315515562E-3"/>
    <n v="2.5612046902273779E-3"/>
    <n v="3.2861466468746656E-3"/>
    <n v="3.9944342557606321E-3"/>
    <n v="4.6224901757588163E-3"/>
    <n v="5.317134817284898E-3"/>
    <n v="5.9859992444739529E-3"/>
    <n v="6.460056872159811E-3"/>
    <n v="6.6180296907134518E-3"/>
    <n v="6.8564552572770877E-3"/>
    <n v="7.021232066366778E-3"/>
    <n v="7.1400157795371557E-3"/>
    <n v="7.1874505949580999E-3"/>
    <n v="7.2353165415564389E-3"/>
    <n v="7.2836178102314731E-3"/>
    <n v="7.3323586344830119E-3"/>
    <n v="9.425707439479647E-2"/>
    <n v="69.995236044040695"/>
    <n v="105.93275899523864"/>
    <s v="R-All-Ref-Freezer-All-All-R"/>
    <n v="0"/>
    <n v="9.425707439479647E-2"/>
    <n v="4.3272583237910392E-4"/>
    <n v="1.0932766204175639E-3"/>
    <n v="2.064732103376449E-3"/>
    <n v="3.4559734855812794E-3"/>
    <n v="5.3551313171328356E-3"/>
    <n v="7.9163360073602126E-3"/>
    <n v="1.1202482654234878E-2"/>
    <n v="1.5196916909995511E-2"/>
    <n v="1.9819407085754328E-2"/>
    <n v="2.5136541903039225E-2"/>
    <n v="3.1122541147513179E-2"/>
    <n v="3.7582598019672987E-2"/>
    <n v="4.4200627710386436E-2"/>
    <n v="5.1057082967663522E-2"/>
    <n v="5.8078315034030298E-2"/>
    <n v="6.5218330813567454E-2"/>
    <n v="7.2405781408525549E-2"/>
    <n v="7.9641097950081993E-2"/>
    <n v="8.6924715760313465E-2"/>
    <n v="9.425707439479647E-2"/>
    <n v="0"/>
    <n v="0"/>
    <n v="0"/>
    <n v="0"/>
    <n v="0"/>
    <n v="0"/>
    <n v="0"/>
    <n v="0"/>
    <n v="0"/>
    <n v="0"/>
    <n v="0"/>
    <n v="3.6854373090031579E-4"/>
    <n v="5.265165494539566E-4"/>
    <n v="7.6494211601759246E-4"/>
    <n v="9.2971892510728283E-4"/>
    <n v="1.0485026382776605E-3"/>
    <n v="1.0959374536986047E-3"/>
    <n v="1.1438034002969437E-3"/>
    <n v="1.1921046689719779E-3"/>
    <n v="1.2408454932235167E-3"/>
    <n v="0"/>
    <n v="0"/>
    <n v="0"/>
    <n v="0"/>
    <n v="0"/>
    <n v="0"/>
    <n v="0"/>
    <n v="0"/>
    <n v="0"/>
    <n v="0"/>
    <n v="0"/>
    <n v="0"/>
    <n v="0"/>
    <n v="0"/>
    <n v="0"/>
    <n v="0"/>
    <n v="0"/>
    <n v="0"/>
    <n v="0"/>
    <n v="0"/>
    <n v="0"/>
    <n v="0"/>
  </r>
  <r>
    <x v="83"/>
    <s v="Under $115"/>
    <n v="105.93275899523864"/>
    <s v="Refrigeration"/>
    <s v="Rural"/>
    <s v="SC-New (2)"/>
    <s v="M_Input"/>
    <x v="4"/>
    <s v="Multifamily - Low Rise"/>
    <s v="Std Size Freezer - ENERGY STAR"/>
    <n v="6.6164225537005511E-6"/>
    <n v="1.0093348366015557E-5"/>
    <n v="1.5087400707423495E-5"/>
    <n v="2.1880600120621105E-5"/>
    <n v="3.0653687231260281E-5"/>
    <n v="4.1202221596140786E-5"/>
    <n v="5.2624827359960676E-5"/>
    <n v="6.417430174678698E-5"/>
    <n v="7.5814828877284723E-5"/>
    <n v="8.5671632016580076E-5"/>
    <n v="9.4106946991490674E-5"/>
    <n v="1.0036231706496032E-4"/>
    <n v="1.0453638815319316E-4"/>
    <n v="1.0751409929725122E-4"/>
    <n v="1.0768777266194057E-4"/>
    <n v="1.0870089385768616E-4"/>
    <n v="1.0866919342114778E-4"/>
    <n v="1.0869252344993313E-4"/>
    <n v="1.0876994421734559E-4"/>
    <n v="1.0890058102012179E-4"/>
    <n v="1.461759930710845E-3"/>
    <n v="69.995236044040695"/>
    <n v="105.93275899523864"/>
    <s v="R-All-Ref-Freezer-All-All-R"/>
    <n v="0"/>
    <n v="1.461759930710845E-3"/>
    <n v="6.6164225537005511E-6"/>
    <n v="1.6709770919716108E-5"/>
    <n v="3.1797171627139605E-5"/>
    <n v="5.367777174776071E-5"/>
    <n v="8.4331458979020984E-5"/>
    <n v="1.2553368057516176E-4"/>
    <n v="1.7815850793512244E-4"/>
    <n v="2.4233280968190941E-4"/>
    <n v="3.1814763855919414E-4"/>
    <n v="4.0381927057577422E-4"/>
    <n v="4.9792621756726487E-4"/>
    <n v="5.982885346322252E-4"/>
    <n v="7.028249227854184E-4"/>
    <n v="8.1033902208266966E-4"/>
    <n v="9.1802679474461025E-4"/>
    <n v="1.0267276886022963E-3"/>
    <n v="1.1353968820234442E-3"/>
    <n v="1.2440894054733774E-3"/>
    <n v="1.3528593496907231E-3"/>
    <n v="1.461759930710845E-3"/>
    <n v="0"/>
    <n v="0"/>
    <n v="0"/>
    <n v="0"/>
    <n v="0"/>
    <n v="0"/>
    <n v="0"/>
    <n v="0"/>
    <n v="0"/>
    <n v="0"/>
    <n v="0"/>
    <n v="5.8937598297141954E-6"/>
    <n v="1.0067830917947034E-5"/>
    <n v="1.3045542062005099E-5"/>
    <n v="1.3219215426694451E-5"/>
    <n v="1.4232336622440041E-5"/>
    <n v="1.4200636185901654E-5"/>
    <n v="1.4223966214687011E-5"/>
    <n v="1.4301386982099466E-5"/>
    <n v="1.4432023784875667E-5"/>
    <n v="0"/>
    <n v="0"/>
    <n v="0"/>
    <n v="0"/>
    <n v="0"/>
    <n v="0"/>
    <n v="0"/>
    <n v="0"/>
    <n v="0"/>
    <n v="0"/>
    <n v="0"/>
    <n v="0"/>
    <n v="0"/>
    <n v="0"/>
    <n v="0"/>
    <n v="0"/>
    <n v="0"/>
    <n v="0"/>
    <n v="0"/>
    <n v="0"/>
    <n v="0"/>
    <n v="0"/>
  </r>
  <r>
    <x v="83"/>
    <s v="Under $115"/>
    <n v="105.93275899523864"/>
    <s v="Refrigeration"/>
    <s v="Rural"/>
    <s v="SC-New (2)"/>
    <s v="M_Input"/>
    <x v="4"/>
    <s v="Multifamily - High Rise"/>
    <s v="Std Size Freezer - ENERGY STAR"/>
    <n v="1.4539375259259322E-6"/>
    <n v="2.2652824488211853E-6"/>
    <n v="3.4000129344015861E-6"/>
    <n v="4.9971455468569058E-6"/>
    <n v="6.9371824231664485E-6"/>
    <n v="9.3272131054847398E-6"/>
    <n v="1.1706463901432518E-5"/>
    <n v="1.4276519046470594E-5"/>
    <n v="1.6721177894125403E-5"/>
    <n v="1.9088100872393728E-5"/>
    <n v="2.1072514125091811E-5"/>
    <n v="2.2421860541165898E-5"/>
    <n v="2.3425255819192917E-5"/>
    <n v="2.3768797413001356E-5"/>
    <n v="2.4247532180086345E-5"/>
    <n v="2.4458677247401574E-5"/>
    <n v="2.4437318669067574E-5"/>
    <n v="2.4430935888396804E-5"/>
    <n v="2.4439158327318142E-5"/>
    <n v="2.4461639443912112E-5"/>
    <n v="3.2733672535371357E-4"/>
    <n v="69.995236044040695"/>
    <n v="105.93275899523864"/>
    <s v="R-All-Ref-Freezer-All-All-R"/>
    <n v="0"/>
    <n v="3.2733672535371357E-4"/>
    <n v="1.4539375259259322E-6"/>
    <n v="3.7192199747471175E-6"/>
    <n v="7.1192329091487036E-6"/>
    <n v="1.2116378456005609E-5"/>
    <n v="1.9053560879172058E-5"/>
    <n v="2.8380773984656798E-5"/>
    <n v="4.0087237886089317E-5"/>
    <n v="5.4363756932559913E-5"/>
    <n v="7.1084934826685312E-5"/>
    <n v="9.0173035699079034E-5"/>
    <n v="1.1124554982417085E-4"/>
    <n v="1.3366741036533676E-4"/>
    <n v="1.5709266618452967E-4"/>
    <n v="1.8086146359753101E-4"/>
    <n v="2.0510899577761736E-4"/>
    <n v="2.2956767302501893E-4"/>
    <n v="2.540049916940865E-4"/>
    <n v="2.7843592758248332E-4"/>
    <n v="3.0287508590980144E-4"/>
    <n v="3.2733672535371357E-4"/>
    <n v="0"/>
    <n v="0"/>
    <n v="0"/>
    <n v="0"/>
    <n v="0"/>
    <n v="0"/>
    <n v="0"/>
    <n v="0"/>
    <n v="0"/>
    <n v="0"/>
    <n v="0"/>
    <n v="1.2672047563150626E-6"/>
    <n v="2.2706000343420817E-6"/>
    <n v="2.614141628150521E-6"/>
    <n v="3.0928763952355104E-6"/>
    <n v="3.3040214625507385E-6"/>
    <n v="3.2826628842167392E-6"/>
    <n v="3.2762801035459693E-6"/>
    <n v="3.284502542467307E-6"/>
    <n v="3.3069836590612769E-6"/>
    <n v="0"/>
    <n v="0"/>
    <n v="0"/>
    <n v="0"/>
    <n v="0"/>
    <n v="0"/>
    <n v="0"/>
    <n v="0"/>
    <n v="0"/>
    <n v="0"/>
    <n v="0"/>
    <n v="0"/>
    <n v="0"/>
    <n v="0"/>
    <n v="0"/>
    <n v="0"/>
    <n v="0"/>
    <n v="0"/>
    <n v="0"/>
    <n v="0"/>
    <n v="0"/>
    <n v="0"/>
  </r>
  <r>
    <x v="83"/>
    <s v="Under $115"/>
    <n v="105.93275899523864"/>
    <s v="Refrigeration"/>
    <s v="Rural"/>
    <s v="SC-New (2)"/>
    <s v="M_Input"/>
    <x v="4"/>
    <s v="Manufactured"/>
    <s v="Std Size Freezer - ENERGY STAR"/>
    <n v="2.6314751988576002E-5"/>
    <n v="4.1373480669331423E-5"/>
    <n v="6.2590452502156075E-5"/>
    <n v="9.0379353286176067E-5"/>
    <n v="1.2493536789554333E-4"/>
    <n v="1.6521268554239407E-4"/>
    <n v="2.0939259209046501E-4"/>
    <n v="2.5697174321238735E-4"/>
    <n v="3.0535180533531876E-4"/>
    <n v="3.5097897425404213E-4"/>
    <n v="3.9094060490826426E-4"/>
    <n v="4.2319331442710402E-4"/>
    <n v="4.47177959822966E-4"/>
    <n v="4.6370449461790707E-4"/>
    <n v="4.7393193427156362E-4"/>
    <n v="4.7882430555846442E-4"/>
    <n v="4.7887182620955641E-4"/>
    <n v="4.7891935556273194E-4"/>
    <n v="4.7896689361911154E-4"/>
    <n v="4.7901444037981572E-4"/>
    <n v="6.2270463361538747E-3"/>
    <n v="69.995236044040695"/>
    <n v="105.93275899523864"/>
    <s v="R-All-Ref-Freezer-All-All-R"/>
    <n v="0"/>
    <n v="6.2270463361538747E-3"/>
    <n v="2.6314751988576002E-5"/>
    <n v="6.7688232657907418E-5"/>
    <n v="1.3027868516006351E-4"/>
    <n v="2.2065803844623956E-4"/>
    <n v="3.4559340634178286E-4"/>
    <n v="5.1080609188417696E-4"/>
    <n v="7.2019868397464192E-4"/>
    <n v="9.7717042718702932E-4"/>
    <n v="1.2825222325223481E-3"/>
    <n v="1.6335012067763902E-3"/>
    <n v="2.0244418116846545E-3"/>
    <n v="2.4476351261117583E-3"/>
    <n v="2.8948130859347242E-3"/>
    <n v="3.3585175805526312E-3"/>
    <n v="3.8324495148241949E-3"/>
    <n v="4.3112738203826594E-3"/>
    <n v="4.7901456465922155E-3"/>
    <n v="5.2690650021549471E-3"/>
    <n v="5.7480318957740589E-3"/>
    <n v="6.2270463361538747E-3"/>
    <n v="0"/>
    <n v="0"/>
    <n v="0"/>
    <n v="0"/>
    <n v="0"/>
    <n v="0"/>
    <n v="0"/>
    <n v="0"/>
    <n v="0"/>
    <n v="0"/>
    <n v="0"/>
    <n v="2.0760554536487297E-5"/>
    <n v="4.4745199932349274E-5"/>
    <n v="6.127173472729035E-5"/>
    <n v="7.1499174380946899E-5"/>
    <n v="7.6391545667847693E-5"/>
    <n v="7.6439066318939684E-5"/>
    <n v="7.6486595672115216E-5"/>
    <n v="7.6534133728494813E-5"/>
    <n v="7.6581680489198997E-5"/>
    <n v="0"/>
    <n v="0"/>
    <n v="0"/>
    <n v="0"/>
    <n v="0"/>
    <n v="0"/>
    <n v="0"/>
    <n v="0"/>
    <n v="0"/>
    <n v="0"/>
    <n v="0"/>
    <n v="0"/>
    <n v="0"/>
    <n v="0"/>
    <n v="0"/>
    <n v="0"/>
    <n v="0"/>
    <n v="0"/>
    <n v="0"/>
    <n v="0"/>
    <n v="0"/>
    <n v="0"/>
  </r>
  <r>
    <x v="82"/>
    <s v="Over $160"/>
    <n v="182.74028524564577"/>
    <s v="Refrigeration"/>
    <s v="Rural"/>
    <s v="SC-NR"/>
    <s v="M_Input"/>
    <x v="4"/>
    <s v="Single Family"/>
    <s v="Std Size Refrig and Refrig-Freezer - CEE Tier 1"/>
    <n v="2.2744288686326868E-3"/>
    <n v="3.6200440548273898E-3"/>
    <n v="5.4450829613715956E-3"/>
    <n v="7.8038878018754062E-3"/>
    <n v="1.0712235217987814E-2"/>
    <n v="1.4130604339314071E-2"/>
    <n v="1.7952225213764467E-2"/>
    <n v="2.2001770450003243E-2"/>
    <n v="2.6049869583504043E-2"/>
    <n v="2.9845056738521496E-2"/>
    <n v="3.3158417389507214E-2"/>
    <n v="3.582917924815008E-2"/>
    <n v="3.7795701645540636E-2"/>
    <n v="3.9099468298546589E-2"/>
    <n v="3.9860112132885719E-2"/>
    <n v="4.9145787364209992E-2"/>
    <n v="4.8421811551588256E-2"/>
    <n v="4.7800158701254647E-2"/>
    <n v="4.7263655359591747E-2"/>
    <n v="4.659768661508893E-2"/>
    <n v="0.65209228473856384"/>
    <n v="120.8217098748823"/>
    <n v="182.74028524564577"/>
    <s v="R-All-Ref-Refrig-All-All-C"/>
    <n v="0"/>
    <n v="0.56480718353616599"/>
    <n v="2.2744288686326868E-3"/>
    <n v="5.8944729234600771E-3"/>
    <n v="1.1339555884831673E-2"/>
    <n v="1.914344368670708E-2"/>
    <n v="2.9855678904694892E-2"/>
    <n v="4.3986283244008967E-2"/>
    <n v="6.1938508457773434E-2"/>
    <n v="8.394027890777668E-2"/>
    <n v="0.10999014849128072"/>
    <n v="0.13983520522980222"/>
    <n v="0.17299362261930945"/>
    <n v="0.20882280186745952"/>
    <n v="0.24661850351300016"/>
    <n v="0.28571797181154673"/>
    <n v="0.32557808394443244"/>
    <n v="0.37472387130864243"/>
    <n v="0.42314568286023069"/>
    <n v="0.47094584156148533"/>
    <n v="0.5182094969210771"/>
    <n v="0.56480718353616599"/>
    <n v="0"/>
    <n v="0"/>
    <n v="1.6691205265245267E-3"/>
    <n v="4.0279253670283373E-3"/>
    <n v="6.9362727831407452E-3"/>
    <n v="1.0354641904467003E-2"/>
    <n v="1.4176262778917398E-2"/>
    <n v="1.8225808015156175E-2"/>
    <n v="2.2273907148656975E-2"/>
    <n v="2.6069094303674427E-2"/>
    <n v="2.9382454954660145E-2"/>
    <n v="3.2053216813303011E-2"/>
    <n v="3.4019739210693567E-2"/>
    <n v="3.532350586369952E-2"/>
    <n v="3.6084149698038651E-2"/>
    <n v="4.5369824929362923E-2"/>
    <n v="4.4645849116741188E-2"/>
    <n v="4.4024196266407578E-2"/>
    <n v="4.3487692924744678E-2"/>
    <n v="4.2821724180241862E-2"/>
    <n v="0.57657303604162247"/>
    <n v="0.49094538678545868"/>
    <n v="0"/>
    <n v="0"/>
    <n v="1.6691205265245267E-3"/>
    <n v="5.6970458935528641E-3"/>
    <n v="1.2633318676693608E-2"/>
    <n v="2.2987960581160611E-2"/>
    <n v="3.7164223360078005E-2"/>
    <n v="5.5390031375234183E-2"/>
    <n v="7.7663938523891154E-2"/>
    <n v="0.10373303282756557"/>
    <n v="0.13311548778222571"/>
    <n v="0.16516870459552871"/>
    <n v="0.19918844380622228"/>
    <n v="0.23451194966992178"/>
    <n v="0.27059609936796042"/>
    <n v="0.31596592429732334"/>
    <n v="0.36061177341406453"/>
    <n v="0.40463596968047211"/>
    <n v="0.4481236626052168"/>
    <n v="0.49094538678545868"/>
  </r>
  <r>
    <x v="82"/>
    <s v="Over $160"/>
    <n v="185.18191376685431"/>
    <s v="Refrigeration"/>
    <s v="Rural"/>
    <s v="SC-NR"/>
    <s v="M_Input"/>
    <x v="4"/>
    <s v="Single Family"/>
    <s v="Std Size Refrig and Refrig-Freezer - CEE Tier 2"/>
    <n v="7.7663352256415333E-3"/>
    <n v="1.236111449740861E-2"/>
    <n v="1.8592948846478163E-2"/>
    <n v="2.6647396877746539E-2"/>
    <n v="3.6578330000194996E-2"/>
    <n v="4.8250799026303227E-2"/>
    <n v="6.1300223972326609E-2"/>
    <n v="7.512792650009871E-2"/>
    <n v="8.8950691120693898E-2"/>
    <n v="0.10190985467001762"/>
    <n v="0.11322375852249317"/>
    <n v="0.12234342464533277"/>
    <n v="0.12905837290223243"/>
    <n v="0.13351025487704402"/>
    <n v="0.13610757286146896"/>
    <n v="0.16781472696836106"/>
    <n v="0.16534261674604539"/>
    <n v="0.1632199016784299"/>
    <n v="0.16138794075914387"/>
    <n v="0.15911390326738545"/>
    <n v="2.2266545026658546"/>
    <n v="122.46692790138593"/>
    <n v="185.18191376685431"/>
    <s v="R-All-Ref-Refrig-All-All-C"/>
    <n v="0"/>
    <n v="1.9286080939648469"/>
    <n v="7.7663352256415333E-3"/>
    <n v="2.0127449723050143E-2"/>
    <n v="3.8720398569528303E-2"/>
    <n v="6.5367795447274835E-2"/>
    <n v="0.10194612544746984"/>
    <n v="0.15019692447377306"/>
    <n v="0.21149714844609968"/>
    <n v="0.28662507494619838"/>
    <n v="0.37557576606689225"/>
    <n v="0.47748562073690987"/>
    <n v="0.59070937925940303"/>
    <n v="0.7130528039047358"/>
    <n v="0.84211117680696823"/>
    <n v="0.97562143168401227"/>
    <n v="1.1117290045454813"/>
    <n v="1.2795437315138423"/>
    <n v="1.4448863482598877"/>
    <n v="1.6081062499383176"/>
    <n v="1.7694941906974615"/>
    <n v="1.9286080939648469"/>
    <n v="0"/>
    <n v="0"/>
    <n v="5.6994306217989961E-3"/>
    <n v="1.3753878653067372E-2"/>
    <n v="2.3684811775515829E-2"/>
    <n v="3.5357280801624064E-2"/>
    <n v="4.8406705747647438E-2"/>
    <n v="6.2234408275419539E-2"/>
    <n v="7.6057172896014727E-2"/>
    <n v="8.9016336445338448E-2"/>
    <n v="0.100330240297814"/>
    <n v="0.10944990642065359"/>
    <n v="0.11616485467755326"/>
    <n v="0.12061673665236484"/>
    <n v="0.12321405463678979"/>
    <n v="0.1549212087436819"/>
    <n v="0.15244909852136623"/>
    <n v="0.15032638345375074"/>
    <n v="0.14849442253446471"/>
    <n v="0.14622038504270629"/>
    <n v="1.9687841381722713"/>
    <n v="1.6763973161975718"/>
    <n v="0"/>
    <n v="0"/>
    <n v="5.6994306217989961E-3"/>
    <n v="1.9453309274866368E-2"/>
    <n v="4.31381210503822E-2"/>
    <n v="7.8495401852006264E-2"/>
    <n v="0.1269021075996537"/>
    <n v="0.18913651587507324"/>
    <n v="0.26519368877108795"/>
    <n v="0.35421002521642642"/>
    <n v="0.45454026551424043"/>
    <n v="0.56399017193489398"/>
    <n v="0.6801550266124472"/>
    <n v="0.80077176326481203"/>
    <n v="0.92398581790160184"/>
    <n v="1.0789070266452838"/>
    <n v="1.2313561251666501"/>
    <n v="1.3816825086204008"/>
    <n v="1.5301769311548654"/>
    <n v="1.6763973161975718"/>
  </r>
  <r>
    <x v="82"/>
    <s v="Under $115"/>
    <n v="100.67989985789693"/>
    <s v="Refrigeration"/>
    <s v="Rural"/>
    <s v="SC-NR"/>
    <s v="M_Input"/>
    <x v="4"/>
    <s v="Single Family"/>
    <s v="Std Size Refrig and Refrig-Freezer - CEE Tier 3"/>
    <n v="1.3542085374055785E-2"/>
    <n v="2.1553958589079377E-2"/>
    <n v="3.2420349279175052E-2"/>
    <n v="4.6464814230959543E-2"/>
    <n v="6.37812885114174E-2"/>
    <n v="8.4134462496966309E-2"/>
    <n v="0.10688862151368379"/>
    <n v="0.13099985579827761"/>
    <n v="0.15510247990076931"/>
    <n v="0.1776992509726486"/>
    <n v="0.19742719825185276"/>
    <n v="0.2133290739281215"/>
    <n v="0.22503786577592524"/>
    <n v="0.23280057032402027"/>
    <n v="0.23732948915983418"/>
    <n v="0.29261695427803064"/>
    <n v="0.28830635903432489"/>
    <n v="0.28460500082156898"/>
    <n v="0.28141062787086285"/>
    <n v="0.27744541017648339"/>
    <n v="3.8825964238668194"/>
    <n v="65.527784476708007"/>
    <n v="100.67989985789693"/>
    <s v="R-All-Ref-Refrig-All-All-C"/>
    <n v="0"/>
    <n v="3.3628957162880582"/>
    <n v="1.3542085374055785E-2"/>
    <n v="3.5096043963135162E-2"/>
    <n v="6.7516393242310208E-2"/>
    <n v="0.11398120747326976"/>
    <n v="0.17776249598468716"/>
    <n v="0.26189695848165345"/>
    <n v="0.36878557999533723"/>
    <n v="0.49978543579361484"/>
    <n v="0.65488791569438409"/>
    <n v="0.8325871666670327"/>
    <n v="1.0300143649188855"/>
    <n v="1.243343438847007"/>
    <n v="1.4683813046229324"/>
    <n v="1.7011818749469527"/>
    <n v="1.9385113641067868"/>
    <n v="2.2311283183848176"/>
    <n v="2.5194346774191425"/>
    <n v="2.8040396782407115"/>
    <n v="3.0854503061115746"/>
    <n v="3.3628957162880582"/>
    <n v="0"/>
    <n v="0"/>
    <n v="9.9380433398088656E-3"/>
    <n v="2.3982508291593357E-2"/>
    <n v="4.129898257205121E-2"/>
    <n v="6.1652156557600118E-2"/>
    <n v="8.4406315574317603E-2"/>
    <n v="0.10851754985891142"/>
    <n v="0.13262017396140313"/>
    <n v="0.15521694503328243"/>
    <n v="0.17494489231248658"/>
    <n v="0.19084676798875533"/>
    <n v="0.20255555983655907"/>
    <n v="0.21031826438465409"/>
    <n v="0.214847183220468"/>
    <n v="0.27013464833866446"/>
    <n v="0.26582405309495871"/>
    <n v="0.2621226948822028"/>
    <n v="0.25892832193149667"/>
    <n v="0.25496310423711721"/>
    <n v="3.4329503050794958"/>
    <n v="2.923118165416331"/>
    <n v="0"/>
    <n v="0"/>
    <n v="9.9380433398088656E-3"/>
    <n v="3.3920551631402222E-2"/>
    <n v="7.5219534203453425E-2"/>
    <n v="0.13687169076105354"/>
    <n v="0.22127800633537115"/>
    <n v="0.32979555619428258"/>
    <n v="0.46241573015568571"/>
    <n v="0.61763267518896814"/>
    <n v="0.79257756750145469"/>
    <n v="0.98342433549021002"/>
    <n v="1.1859798953267691"/>
    <n v="1.3962981597114232"/>
    <n v="1.6111453429318912"/>
    <n v="1.8812799912705556"/>
    <n v="2.1471040443655145"/>
    <n v="2.4092267392477171"/>
    <n v="2.6681550611792137"/>
    <n v="2.923118165416331"/>
  </r>
  <r>
    <x v="82"/>
    <s v="Over $160"/>
    <n v="182.74028524564577"/>
    <s v="Refrigeration"/>
    <s v="Rural"/>
    <s v="SC-NR"/>
    <s v="M_Input"/>
    <x v="4"/>
    <s v="Multifamily - Low Rise"/>
    <s v="Std Size Refrig and Refrig-Freezer - CEE Tier 1"/>
    <n v="1.6489331262274442E-4"/>
    <n v="2.6244875908430749E-4"/>
    <n v="3.9476182952119076E-4"/>
    <n v="5.6577226374197095E-4"/>
    <n v="7.7662384456473417E-4"/>
    <n v="1.0244513533483671E-3"/>
    <n v="1.301514096726649E-3"/>
    <n v="1.5951010532014988E-3"/>
    <n v="1.8885831475403917E-3"/>
    <n v="2.1637294171692576E-3"/>
    <n v="2.4039438469058063E-3"/>
    <n v="2.5975706509082726E-3"/>
    <n v="2.7401409631092688E-3"/>
    <n v="2.8346623064444626E-3"/>
    <n v="2.8898079226157333E-3"/>
    <n v="4.0987585762042415E-3"/>
    <n v="4.0077637282428906E-3"/>
    <n v="3.9479578502837386E-3"/>
    <n v="3.894033156972948E-3"/>
    <n v="3.8334601913168932E-3"/>
    <n v="4.9743101604838899E-2"/>
    <n v="120.8217098748823"/>
    <n v="182.74028524564577"/>
    <s v="R-All-Ref-Refrig-All-All-C"/>
    <n v="0"/>
    <n v="4.3385978270525372E-2"/>
    <n v="1.6489331262274442E-4"/>
    <n v="4.2734207170705191E-4"/>
    <n v="8.2210390122824267E-4"/>
    <n v="1.3878761649702136E-3"/>
    <n v="2.1645000095349477E-3"/>
    <n v="3.1889513628833147E-3"/>
    <n v="4.4904654596099637E-3"/>
    <n v="6.0855665128114623E-3"/>
    <n v="7.9741496603518546E-3"/>
    <n v="1.0137879077521112E-2"/>
    <n v="1.2541822924426918E-2"/>
    <n v="1.513939357533519E-2"/>
    <n v="1.7879534538444458E-2"/>
    <n v="2.071419684488892E-2"/>
    <n v="2.3604004767504655E-2"/>
    <n v="2.7702763343708896E-2"/>
    <n v="3.1710527071951787E-2"/>
    <n v="3.5658484922235528E-2"/>
    <n v="3.9552518079208475E-2"/>
    <n v="4.3385978270525372E-2"/>
    <n v="0"/>
    <n v="0"/>
    <n v="1.0470917274915637E-4"/>
    <n v="2.7571960696993656E-4"/>
    <n v="4.8657118779269978E-4"/>
    <n v="7.3439869657633268E-4"/>
    <n v="1.0114614399546146E-3"/>
    <n v="1.3050483964294644E-3"/>
    <n v="1.5985304907683573E-3"/>
    <n v="1.8736767603972232E-3"/>
    <n v="2.1138911901337721E-3"/>
    <n v="2.307517994136238E-3"/>
    <n v="2.4500883063372347E-3"/>
    <n v="2.5446096496724285E-3"/>
    <n v="2.5997552658436991E-3"/>
    <n v="3.8087059194322074E-3"/>
    <n v="3.7177110714708564E-3"/>
    <n v="3.6579051935117044E-3"/>
    <n v="3.6039805002009134E-3"/>
    <n v="3.5434075345448591E-3"/>
    <n v="4.3942048469398212E-2"/>
    <n v="3.7737688376921701E-2"/>
    <n v="0"/>
    <n v="0"/>
    <n v="1.0470917274915637E-4"/>
    <n v="3.8042877971909293E-4"/>
    <n v="8.6699996751179271E-4"/>
    <n v="1.6013986640881254E-3"/>
    <n v="2.61286010404274E-3"/>
    <n v="3.9179085004722048E-3"/>
    <n v="5.5164389912405621E-3"/>
    <n v="7.3901157516377851E-3"/>
    <n v="9.5040069417715572E-3"/>
    <n v="1.1811524935907796E-2"/>
    <n v="1.4261613242245031E-2"/>
    <n v="1.6806222891917459E-2"/>
    <n v="1.9405978157761159E-2"/>
    <n v="2.3214684077193366E-2"/>
    <n v="2.6932395148664221E-2"/>
    <n v="3.0590300342175927E-2"/>
    <n v="3.4194280842376842E-2"/>
    <n v="3.7737688376921701E-2"/>
  </r>
  <r>
    <x v="82"/>
    <s v="Over $160"/>
    <n v="185.18191376685431"/>
    <s v="Refrigeration"/>
    <s v="Rural"/>
    <s v="SC-NR"/>
    <s v="M_Input"/>
    <x v="4"/>
    <s v="Multifamily - Low Rise"/>
    <s v="Std Size Refrig and Refrig-Freezer - CEE Tier 2"/>
    <n v="5.6304980997915637E-4"/>
    <n v="8.961656575471209E-4"/>
    <n v="1.3479659639530574E-3"/>
    <n v="1.9319034867121341E-3"/>
    <n v="2.651883822043732E-3"/>
    <n v="3.4981233056756767E-3"/>
    <n v="4.4441903264065578E-3"/>
    <n v="5.4466814367265881E-3"/>
    <n v="6.4488144815509022E-3"/>
    <n v="7.3883374516876413E-3"/>
    <n v="8.2085810799229272E-3"/>
    <n v="8.8697451590865738E-3"/>
    <n v="9.356570160759612E-3"/>
    <n v="9.6793256658637902E-3"/>
    <n v="9.8676275940169072E-3"/>
    <n v="1.3995747921943988E-2"/>
    <n v="1.3685034097115087E-2"/>
    <n v="1.3480819094790653E-2"/>
    <n v="1.3296686167633742E-2"/>
    <n v="1.308985184391229E-2"/>
    <n v="0.16985433466581451"/>
    <n v="122.46692790138593"/>
    <n v="185.18191376685431"/>
    <s v="R-All-Ref-Refrig-All-All-C"/>
    <n v="0"/>
    <n v="0.14814710452732813"/>
    <n v="5.6304980997915637E-4"/>
    <n v="1.4592154675262773E-3"/>
    <n v="2.8071814314793346E-3"/>
    <n v="4.7390849181914683E-3"/>
    <n v="7.3909687402352008E-3"/>
    <n v="1.0889092045910877E-2"/>
    <n v="1.5333282372317434E-2"/>
    <n v="2.0779963809044021E-2"/>
    <n v="2.7228778290594925E-2"/>
    <n v="3.4617115742282566E-2"/>
    <n v="4.2825696822205495E-2"/>
    <n v="5.169544198129207E-2"/>
    <n v="6.1052012142051679E-2"/>
    <n v="7.0731337807915462E-2"/>
    <n v="8.0598965401932371E-2"/>
    <n v="9.4594713323876353E-2"/>
    <n v="0.10827974742099145"/>
    <n v="0.1217605665157821"/>
    <n v="0.13505725268341584"/>
    <n v="0.14814710452732813"/>
    <n v="0"/>
    <n v="0"/>
    <n v="3.575431828116175E-4"/>
    <n v="9.4148070557069428E-4"/>
    <n v="1.6614610409022921E-3"/>
    <n v="2.5077005245342371E-3"/>
    <n v="3.4537675452651177E-3"/>
    <n v="4.4562586555851481E-3"/>
    <n v="5.4583917004094621E-3"/>
    <n v="6.3979146705462012E-3"/>
    <n v="7.2181582987814871E-3"/>
    <n v="7.8793223779451346E-3"/>
    <n v="8.3661473796181728E-3"/>
    <n v="8.688902884722351E-3"/>
    <n v="8.877204812875468E-3"/>
    <n v="1.3005325140802548E-2"/>
    <n v="1.2694611315973648E-2"/>
    <n v="1.2490396313649213E-2"/>
    <n v="1.2306263386492303E-2"/>
    <n v="1.2099429062770851E-2"/>
    <n v="0.15004587904298572"/>
    <n v="0.12886027899925595"/>
    <n v="0"/>
    <n v="0"/>
    <n v="3.575431828116175E-4"/>
    <n v="1.2990238883823118E-3"/>
    <n v="2.9604849292846039E-3"/>
    <n v="5.4681854538188406E-3"/>
    <n v="8.9219529990839583E-3"/>
    <n v="1.3378211654669106E-2"/>
    <n v="1.8836603355078568E-2"/>
    <n v="2.5234518025624771E-2"/>
    <n v="3.2452676324406259E-2"/>
    <n v="4.0331998702351393E-2"/>
    <n v="4.8698146081969568E-2"/>
    <n v="5.7387048966691917E-2"/>
    <n v="6.6264253779567378E-2"/>
    <n v="7.9269578920369926E-2"/>
    <n v="9.1964190236343571E-2"/>
    <n v="0.10445458654999279"/>
    <n v="0.1167608499364851"/>
    <n v="0.12886027899925595"/>
  </r>
  <r>
    <x v="82"/>
    <s v="Under $115"/>
    <n v="100.67989985789693"/>
    <s v="Refrigeration"/>
    <s v="Rural"/>
    <s v="SC-NR"/>
    <s v="M_Input"/>
    <x v="4"/>
    <s v="Multifamily - Low Rise"/>
    <s v="Std Size Refrig and Refrig-Freezer - CEE Tier 3"/>
    <n v="9.8178463523041805E-4"/>
    <n v="1.5626355921041855E-3"/>
    <n v="2.350435518789472E-3"/>
    <n v="3.3686418614940314E-3"/>
    <n v="4.6240647714542978E-3"/>
    <n v="6.0996445656929686E-3"/>
    <n v="7.7492926934246533E-3"/>
    <n v="9.4973269732048452E-3"/>
    <n v="1.1244736897562354E-2"/>
    <n v="1.288297422608653E-2"/>
    <n v="1.4313225292820513E-2"/>
    <n v="1.5466090852464632E-2"/>
    <n v="1.6314963009452496E-2"/>
    <n v="1.6877748735033407E-2"/>
    <n v="1.7206089028500227E-2"/>
    <n v="2.4404253451095804E-2"/>
    <n v="2.3862464689668138E-2"/>
    <n v="2.350637691907978E-2"/>
    <n v="2.3185306073270694E-2"/>
    <n v="2.2824651016703824E-2"/>
    <n v="0.29617339895444672"/>
    <n v="65.527784476708007"/>
    <n v="100.67989985789693"/>
    <s v="R-All-Ref-Refrig-All-All-C"/>
    <n v="0"/>
    <n v="0.25832270680313324"/>
    <n v="9.8178463523041805E-4"/>
    <n v="2.5444202273346038E-3"/>
    <n v="4.8948557461240758E-3"/>
    <n v="8.2634976076181067E-3"/>
    <n v="1.2887562379072404E-2"/>
    <n v="1.8987206944765373E-2"/>
    <n v="2.6736499638190026E-2"/>
    <n v="3.6233826611394869E-2"/>
    <n v="4.7478563508957225E-2"/>
    <n v="6.0361537735043755E-2"/>
    <n v="7.4674763027864272E-2"/>
    <n v="9.01408538803289E-2"/>
    <n v="0.1064558168897814"/>
    <n v="0.1233335656248148"/>
    <n v="0.14053965465331503"/>
    <n v="0.16494390810441084"/>
    <n v="0.18880637279407897"/>
    <n v="0.21231274971315875"/>
    <n v="0.23549805578642943"/>
    <n v="0.25832270680313324"/>
    <n v="0"/>
    <n v="0"/>
    <n v="6.2344467060351577E-4"/>
    <n v="1.6416510133080752E-3"/>
    <n v="2.8970739232683416E-3"/>
    <n v="4.3726537175070128E-3"/>
    <n v="6.0223018452386975E-3"/>
    <n v="7.7703361250188886E-3"/>
    <n v="9.5177460493763976E-3"/>
    <n v="1.1155983377900573E-2"/>
    <n v="1.2586234444634557E-2"/>
    <n v="1.3739100004278675E-2"/>
    <n v="1.4587972161266539E-2"/>
    <n v="1.515075788684745E-2"/>
    <n v="1.5479098180314271E-2"/>
    <n v="2.2677262602909847E-2"/>
    <n v="2.2135473841482182E-2"/>
    <n v="2.1779386070893823E-2"/>
    <n v="2.1458315225084738E-2"/>
    <n v="2.1097660168517867E-2"/>
    <n v="0.26163358199072762"/>
    <n v="0.22469245130845145"/>
    <n v="0"/>
    <n v="0"/>
    <n v="6.2344467060351577E-4"/>
    <n v="2.2650956839115909E-3"/>
    <n v="5.1621696071799325E-3"/>
    <n v="9.5348233246869453E-3"/>
    <n v="1.5557125169925643E-2"/>
    <n v="2.3327461294944531E-2"/>
    <n v="3.2845207344320927E-2"/>
    <n v="4.40011907222215E-2"/>
    <n v="5.6587425166856054E-2"/>
    <n v="7.0326525171134732E-2"/>
    <n v="8.4914497332401279E-2"/>
    <n v="0.10006525521924872"/>
    <n v="0.115544353399563"/>
    <n v="0.13822161600247285"/>
    <n v="0.16035708984395503"/>
    <n v="0.18213647591484886"/>
    <n v="0.20359479113993359"/>
    <n v="0.22469245130845145"/>
  </r>
  <r>
    <x v="82"/>
    <s v="Over $160"/>
    <n v="182.74028524564577"/>
    <s v="Refrigeration"/>
    <s v="Rural"/>
    <s v="SC-NR"/>
    <s v="M_Input"/>
    <x v="4"/>
    <s v="Multifamily - High Rise"/>
    <s v="Std Size Refrig and Refrig-Freezer - CEE Tier 1"/>
    <n v="3.7595073106747112E-5"/>
    <n v="5.9837358638816226E-5"/>
    <n v="9.0004255506449874E-5"/>
    <n v="1.2899400999853106E-4"/>
    <n v="1.7706740042062137E-4"/>
    <n v="2.3357116738599278E-4"/>
    <n v="2.9674046107526074E-4"/>
    <n v="3.6367721500603801E-4"/>
    <n v="4.3059006075276139E-4"/>
    <n v="4.9332240542590208E-4"/>
    <n v="5.4809041817061943E-4"/>
    <n v="5.9223662238056776E-4"/>
    <n v="6.2474213291216258E-4"/>
    <n v="6.4629265401161182E-4"/>
    <n v="6.5886565311327203E-4"/>
    <n v="9.2471767845179846E-4"/>
    <n v="9.0983012178636792E-4"/>
    <n v="8.9735007453799578E-4"/>
    <n v="8.8821189208948808E-4"/>
    <n v="8.7241611809530512E-4"/>
    <n v="1.1323342712608727E-2"/>
    <n v="120.8217098748823"/>
    <n v="182.74028524564577"/>
    <s v="R-All-Ref-Refrig-All-All-C"/>
    <n v="0"/>
    <n v="9.8741527728663098E-3"/>
    <n v="3.7595073106747112E-5"/>
    <n v="9.7432431745563344E-5"/>
    <n v="1.8743668725201322E-4"/>
    <n v="3.1643069725054428E-4"/>
    <n v="4.9349809767116563E-4"/>
    <n v="7.2706926505715841E-4"/>
    <n v="1.023809726132419E-3"/>
    <n v="1.3874869411384569E-3"/>
    <n v="1.8180770018912183E-3"/>
    <n v="2.3113994073171206E-3"/>
    <n v="2.85948982548774E-3"/>
    <n v="3.451726447868308E-3"/>
    <n v="4.0764685807804703E-3"/>
    <n v="4.7227612347920823E-3"/>
    <n v="5.3816268879053539E-3"/>
    <n v="6.3063445663571523E-3"/>
    <n v="7.2161746881435201E-3"/>
    <n v="8.1135247626815156E-3"/>
    <n v="9.0017366547710045E-3"/>
    <n v="9.8741527728663098E-3"/>
    <n v="0"/>
    <n v="0"/>
    <n v="2.3991585991780363E-5"/>
    <n v="6.2981340483861549E-5"/>
    <n v="1.1105473090595186E-4"/>
    <n v="1.6755849787132327E-4"/>
    <n v="2.3072779156059123E-4"/>
    <n v="2.9766454549136849E-4"/>
    <n v="3.6457739123809188E-4"/>
    <n v="4.2730973591123257E-4"/>
    <n v="4.8207774865594992E-4"/>
    <n v="5.2622395286589831E-4"/>
    <n v="5.5872946339749312E-4"/>
    <n v="5.8027998449694225E-4"/>
    <n v="5.9285298359860257E-4"/>
    <n v="8.58705008937129E-4"/>
    <n v="8.4381745227169835E-4"/>
    <n v="8.3133740502332621E-4"/>
    <n v="8.2219922257481862E-4"/>
    <n v="8.0640344858063555E-4"/>
    <n v="1.0003089322315337E-2"/>
    <n v="8.5884922898566956E-3"/>
    <n v="0"/>
    <n v="0"/>
    <n v="2.3991585991780363E-5"/>
    <n v="8.6972926475641912E-5"/>
    <n v="1.9802765738159377E-4"/>
    <n v="3.6558615525291707E-4"/>
    <n v="5.9631394681350825E-4"/>
    <n v="8.9397849230487669E-4"/>
    <n v="1.2585558835429686E-3"/>
    <n v="1.6858656194542012E-3"/>
    <n v="2.1679433681101512E-3"/>
    <n v="2.6941673209760495E-3"/>
    <n v="3.2528967843735426E-3"/>
    <n v="3.8331767688704848E-3"/>
    <n v="4.4260297524690876E-3"/>
    <n v="5.2847347614062169E-3"/>
    <n v="6.1285522136779154E-3"/>
    <n v="6.9598896187012416E-3"/>
    <n v="7.7820888412760605E-3"/>
    <n v="8.5884922898566956E-3"/>
  </r>
  <r>
    <x v="82"/>
    <s v="Over $160"/>
    <n v="185.18191376685431"/>
    <s v="Refrigeration"/>
    <s v="Rural"/>
    <s v="SC-NR"/>
    <s v="M_Input"/>
    <x v="4"/>
    <s v="Multifamily - High Rise"/>
    <s v="Std Size Refrig and Refrig-Freezer - CEE Tier 2"/>
    <n v="1.2837330048269448E-4"/>
    <n v="2.0432249722777965E-4"/>
    <n v="3.0733131716605442E-4"/>
    <n v="4.40466939883068E-4"/>
    <n v="6.0461982705405559E-4"/>
    <n v="7.9755933895376738E-4"/>
    <n v="1.0132591647534577E-3"/>
    <n v="1.2418234769252488E-3"/>
    <n v="1.4703061514716302E-3"/>
    <n v="1.6845139576339688E-3"/>
    <n v="1.8715265094370894E-3"/>
    <n v="2.0222695049919243E-3"/>
    <n v="2.1332638275449755E-3"/>
    <n v="2.2068509040430854E-3"/>
    <n v="2.2497830560052104E-3"/>
    <n v="3.1575696118608669E-3"/>
    <n v="3.1067340999883959E-3"/>
    <n v="3.0641193443020731E-3"/>
    <n v="3.0329158236174049E-3"/>
    <n v="2.9789790847379676E-3"/>
    <n v="3.86650365697353E-2"/>
    <n v="122.46692790138593"/>
    <n v="185.18191376685431"/>
    <s v="R-All-Ref-Refrig-All-All-C"/>
    <n v="0"/>
    <n v="3.3716587738080714E-2"/>
    <n v="1.2837330048269448E-4"/>
    <n v="3.326957977104741E-4"/>
    <n v="6.4002711487652847E-4"/>
    <n v="1.0804940547595966E-3"/>
    <n v="1.6851138818136523E-3"/>
    <n v="2.4826732207674194E-3"/>
    <n v="3.4959323855208771E-3"/>
    <n v="4.7377558624461264E-3"/>
    <n v="6.2080620139177561E-3"/>
    <n v="7.8925759715517251E-3"/>
    <n v="9.7641024809888149E-3"/>
    <n v="1.1786371985980738E-2"/>
    <n v="1.3919635813525713E-2"/>
    <n v="1.6126486717568798E-2"/>
    <n v="1.8376269773574008E-2"/>
    <n v="2.1533839385434874E-2"/>
    <n v="2.464057348542327E-2"/>
    <n v="2.7704692829725344E-2"/>
    <n v="3.0737608653342748E-2"/>
    <n v="3.3716587738080714E-2"/>
    <n v="0"/>
    <n v="0"/>
    <n v="8.192241224892012E-5"/>
    <n v="2.150580349659337E-4"/>
    <n v="3.7921092213692129E-4"/>
    <n v="5.7215043403663303E-4"/>
    <n v="7.8785025983632334E-4"/>
    <n v="1.0164145720081145E-3"/>
    <n v="1.2448972465544958E-3"/>
    <n v="1.4591050527168344E-3"/>
    <n v="1.646117604519955E-3"/>
    <n v="1.7968606000747899E-3"/>
    <n v="1.9078549226278412E-3"/>
    <n v="1.9814419991259513E-3"/>
    <n v="2.0243741510880763E-3"/>
    <n v="2.9321607069437328E-3"/>
    <n v="2.8813251950712618E-3"/>
    <n v="2.838710439384939E-3"/>
    <n v="2.8075069187002708E-3"/>
    <n v="2.7535701798208335E-3"/>
    <n v="3.4156858471392618E-2"/>
    <n v="2.9326531651861824E-2"/>
    <n v="0"/>
    <n v="0"/>
    <n v="8.192241224892012E-5"/>
    <n v="2.9698044721485382E-4"/>
    <n v="6.7619136935177511E-4"/>
    <n v="1.2483418033884081E-3"/>
    <n v="2.0361920632247315E-3"/>
    <n v="3.0526066352328457E-3"/>
    <n v="4.2975038817873413E-3"/>
    <n v="5.7566089345041753E-3"/>
    <n v="7.4027265390241301E-3"/>
    <n v="9.1995871390989203E-3"/>
    <n v="1.1107442061726761E-2"/>
    <n v="1.3088884060852712E-2"/>
    <n v="1.5113258211940789E-2"/>
    <n v="1.8045418918884521E-2"/>
    <n v="2.0926744113955783E-2"/>
    <n v="2.3765454553340722E-2"/>
    <n v="2.6572961472040992E-2"/>
    <n v="2.9326531651861824E-2"/>
  </r>
  <r>
    <x v="82"/>
    <s v="Under $115"/>
    <n v="100.67989985789693"/>
    <s v="Refrigeration"/>
    <s v="Rural"/>
    <s v="SC-NR"/>
    <s v="M_Input"/>
    <x v="4"/>
    <s v="Multifamily - High Rise"/>
    <s v="Std Size Refrig and Refrig-Freezer - CEE Tier 3"/>
    <n v="2.2384331146900273E-4"/>
    <n v="3.5627520843594616E-4"/>
    <n v="5.3589071476629869E-4"/>
    <n v="7.6803804253155724E-4"/>
    <n v="1.0542698813437472E-3"/>
    <n v="1.3906966857840258E-3"/>
    <n v="1.7668104345833606E-3"/>
    <n v="2.1653558667549485E-3"/>
    <n v="2.5637589481702387E-3"/>
    <n v="2.9372710764211741E-3"/>
    <n v="3.2633630965256365E-3"/>
    <n v="3.5262122339932843E-3"/>
    <n v="3.7197519858039258E-3"/>
    <n v="3.8480650760082261E-3"/>
    <n v="3.9229254638580196E-3"/>
    <n v="5.5058243065746462E-3"/>
    <n v="5.4171829047023803E-3"/>
    <n v="5.3428759577406554E-3"/>
    <n v="5.2884666734635943E-3"/>
    <n v="5.1944176913527092E-3"/>
    <n v="6.7419859046206995E-2"/>
    <n v="65.527784476708007"/>
    <n v="100.67989985789693"/>
    <s v="R-All-Ref-Refrig-All-All-C"/>
    <n v="0"/>
    <n v="5.8791295560283383E-2"/>
    <n v="2.2384331146900273E-4"/>
    <n v="5.8011851990494886E-4"/>
    <n v="1.1160092346712475E-3"/>
    <n v="1.8840472772028048E-3"/>
    <n v="2.9383171585465519E-3"/>
    <n v="4.3290138443305773E-3"/>
    <n v="6.0958242789139376E-3"/>
    <n v="8.2611801456688866E-3"/>
    <n v="1.0824939093839126E-2"/>
    <n v="1.3762210170260299E-2"/>
    <n v="1.7025573266785936E-2"/>
    <n v="2.055178550077922E-2"/>
    <n v="2.4271537486583145E-2"/>
    <n v="2.811960256259137E-2"/>
    <n v="3.2042528026449392E-2"/>
    <n v="3.7548352333024039E-2"/>
    <n v="4.2965535237726421E-2"/>
    <n v="4.8308411195467076E-2"/>
    <n v="5.3596877868930672E-2"/>
    <n v="5.8791295560283383E-2"/>
    <n v="0"/>
    <n v="0"/>
    <n v="1.4284733641945348E-4"/>
    <n v="3.7499466418471203E-4"/>
    <n v="6.6122650299690194E-4"/>
    <n v="9.9765330743718057E-4"/>
    <n v="1.3737670562365154E-3"/>
    <n v="1.7723124884081033E-3"/>
    <n v="2.1707155698233935E-3"/>
    <n v="2.5442276980743288E-3"/>
    <n v="2.8703197181787913E-3"/>
    <n v="3.1331688556464391E-3"/>
    <n v="3.3267086074570806E-3"/>
    <n v="3.4550216976613809E-3"/>
    <n v="3.5298820855111743E-3"/>
    <n v="5.112780928227801E-3"/>
    <n v="5.0241395263555351E-3"/>
    <n v="4.9498325793938102E-3"/>
    <n v="4.8954232951167491E-3"/>
    <n v="4.801374313005864E-3"/>
    <n v="5.9558991479270088E-2"/>
    <n v="5.1136396230135203E-2"/>
    <n v="0"/>
    <n v="0"/>
    <n v="1.4284733641945348E-4"/>
    <n v="5.178420006041655E-4"/>
    <n v="1.1790685036010674E-3"/>
    <n v="2.1767218110382482E-3"/>
    <n v="3.5504888672747634E-3"/>
    <n v="5.3228013556828671E-3"/>
    <n v="7.4935169255062606E-3"/>
    <n v="1.0037744623580589E-2"/>
    <n v="1.2908064341759382E-2"/>
    <n v="1.6041233197405819E-2"/>
    <n v="1.9367941804862898E-2"/>
    <n v="2.2822963502524281E-2"/>
    <n v="2.6352845588035453E-2"/>
    <n v="3.1465626516263251E-2"/>
    <n v="3.6489766042618783E-2"/>
    <n v="4.1439598622012595E-2"/>
    <n v="4.6335021917129342E-2"/>
    <n v="5.1136396230135203E-2"/>
  </r>
  <r>
    <x v="82"/>
    <s v="Over $160"/>
    <n v="182.74028524564577"/>
    <s v="Refrigeration"/>
    <s v="Rural"/>
    <s v="SC-NR"/>
    <s v="M_Input"/>
    <x v="4"/>
    <s v="Manufactured"/>
    <s v="Std Size Refrig and Refrig-Freezer - CEE Tier 1"/>
    <n v="4.1764760412234915E-4"/>
    <n v="6.5913219057284157E-4"/>
    <n v="9.830694462866431E-4"/>
    <n v="1.397049342622056E-3"/>
    <n v="1.9015242129166944E-3"/>
    <n v="2.4871588678088358E-3"/>
    <n v="3.1331566537330189E-3"/>
    <n v="3.8075225314142926E-3"/>
    <n v="4.4700402857361021E-3"/>
    <n v="5.0780774891970278E-3"/>
    <n v="5.5942483178714423E-3"/>
    <n v="5.9938495374574977E-3"/>
    <n v="6.2694929754397652E-3"/>
    <n v="6.4310500677669307E-3"/>
    <n v="6.5008566012243882E-3"/>
    <n v="6.9675342491332766E-3"/>
    <n v="6.8780242331965705E-3"/>
    <n v="6.7927512810063689E-3"/>
    <n v="6.7034152268080341E-3"/>
    <n v="6.6087559794692566E-3"/>
    <n v="9.7907449271631669E-2"/>
    <n v="120.8217098748823"/>
    <n v="182.74028524564577"/>
    <s v="R-All-Ref-Refrig-All-All-C"/>
    <n v="0"/>
    <n v="8.9074357093783391E-2"/>
    <n v="4.1764760412234915E-4"/>
    <n v="1.0767797946951907E-3"/>
    <n v="2.0598492409818338E-3"/>
    <n v="3.45689858360389E-3"/>
    <n v="5.3584227965205846E-3"/>
    <n v="7.8455816643294204E-3"/>
    <n v="1.0978738318062439E-2"/>
    <n v="1.4786260849476731E-2"/>
    <n v="1.9256301135212834E-2"/>
    <n v="2.4334378624409861E-2"/>
    <n v="2.9928626942281301E-2"/>
    <n v="3.5922476479738799E-2"/>
    <n v="4.2191969455178564E-2"/>
    <n v="4.8623019522945496E-2"/>
    <n v="5.5123876124169885E-2"/>
    <n v="6.2091410373303159E-2"/>
    <n v="6.8969434606499735E-2"/>
    <n v="7.5762185887506106E-2"/>
    <n v="8.2465601114314141E-2"/>
    <n v="8.9074357093783391E-2"/>
    <n v="0"/>
    <n v="6.3634406375939864E-5"/>
    <n v="3.875716620897414E-4"/>
    <n v="8.0155155842515427E-4"/>
    <n v="1.3060264287197928E-3"/>
    <n v="1.891661083611934E-3"/>
    <n v="2.5376588695361171E-3"/>
    <n v="3.2120247472173908E-3"/>
    <n v="3.8745425015392003E-3"/>
    <n v="4.4825797050001264E-3"/>
    <n v="4.9987505336745409E-3"/>
    <n v="5.3983517532605963E-3"/>
    <n v="5.6739951912428638E-3"/>
    <n v="5.8355522835700294E-3"/>
    <n v="5.9053588170274868E-3"/>
    <n v="6.3720364649363752E-3"/>
    <n v="6.2825264489996691E-3"/>
    <n v="6.1972534968094675E-3"/>
    <n v="6.1079174426111327E-3"/>
    <n v="6.0132581952723552E-3"/>
    <n v="8.5997493587693638E-2"/>
    <n v="7.7342251589919919E-2"/>
    <n v="0"/>
    <n v="6.3634406375939864E-5"/>
    <n v="4.5120606846568126E-4"/>
    <n v="1.2527576268908354E-3"/>
    <n v="2.5587840556106282E-3"/>
    <n v="4.4504451392225622E-3"/>
    <n v="6.9881040087586797E-3"/>
    <n v="1.0200128755976071E-2"/>
    <n v="1.4074671257515272E-2"/>
    <n v="1.8557250962515398E-2"/>
    <n v="2.355600149618994E-2"/>
    <n v="2.8954353249450535E-2"/>
    <n v="3.4628348440693402E-2"/>
    <n v="4.0463900724263431E-2"/>
    <n v="4.6369259541290918E-2"/>
    <n v="5.274129600622729E-2"/>
    <n v="5.9023822455226957E-2"/>
    <n v="6.5221075952036425E-2"/>
    <n v="7.1328993394647558E-2"/>
    <n v="7.7342251589919919E-2"/>
  </r>
  <r>
    <x v="82"/>
    <s v="Over $160"/>
    <n v="185.18191376685431"/>
    <s v="Refrigeration"/>
    <s v="Rural"/>
    <s v="SC-NR"/>
    <s v="M_Input"/>
    <x v="4"/>
    <s v="Manufactured"/>
    <s v="Std Size Refrig and Refrig-Freezer - CEE Tier 2"/>
    <n v="1.4261124383943178E-3"/>
    <n v="2.2506931830660114E-3"/>
    <n v="3.3568193647391122E-3"/>
    <n v="4.7704079345808094E-3"/>
    <n v="6.4930034440088633E-3"/>
    <n v="8.4927296664338847E-3"/>
    <n v="1.0698573704777236E-2"/>
    <n v="1.3001284307441753E-2"/>
    <n v="1.526353794129384E-2"/>
    <n v="1.7339760599590474E-2"/>
    <n v="1.9102293490580652E-2"/>
    <n v="2.0466784185664989E-2"/>
    <n v="2.1408004802252377E-2"/>
    <n v="2.1959662651128951E-2"/>
    <n v="2.2198026201313968E-2"/>
    <n v="2.3791558145073194E-2"/>
    <n v="2.3485914473642441E-2"/>
    <n v="2.319473881124974E-2"/>
    <n v="2.2889689154956271E-2"/>
    <n v="2.2566462758572277E-2"/>
    <n v="0.33431780726037902"/>
    <n v="122.46692790138593"/>
    <n v="185.18191376685431"/>
    <s v="R-All-Ref-Refrig-All-All-C"/>
    <n v="0"/>
    <n v="0.3041560572587611"/>
    <n v="1.4261124383943178E-3"/>
    <n v="3.6768056214603294E-3"/>
    <n v="7.033624986199442E-3"/>
    <n v="1.1804032920780251E-2"/>
    <n v="1.8297036364789115E-2"/>
    <n v="2.6789766031222999E-2"/>
    <n v="3.7488339736000235E-2"/>
    <n v="5.048962404344199E-2"/>
    <n v="6.5753161984735825E-2"/>
    <n v="8.3092922584326295E-2"/>
    <n v="0.10219521607490695"/>
    <n v="0.12266200026057193"/>
    <n v="0.1440700050628243"/>
    <n v="0.16602966771395325"/>
    <n v="0.18822769391526722"/>
    <n v="0.21201925206034042"/>
    <n v="0.23550516653398285"/>
    <n v="0.25869990534523257"/>
    <n v="0.28158959450018883"/>
    <n v="0.3041560572587611"/>
    <n v="0"/>
    <n v="2.1728801397836311E-4"/>
    <n v="1.323414195651464E-3"/>
    <n v="2.7370027654931611E-3"/>
    <n v="4.4595982749212146E-3"/>
    <n v="6.459324497346236E-3"/>
    <n v="8.6651685356895873E-3"/>
    <n v="1.0967879138354104E-2"/>
    <n v="1.3230132772206192E-2"/>
    <n v="1.5306355430502825E-2"/>
    <n v="1.7068888321493003E-2"/>
    <n v="1.843337901657734E-2"/>
    <n v="1.9374599633164728E-2"/>
    <n v="1.9926257482041302E-2"/>
    <n v="2.0164621032226319E-2"/>
    <n v="2.1758152975985545E-2"/>
    <n v="2.1452509304554793E-2"/>
    <n v="2.1161333642162092E-2"/>
    <n v="2.0856283985868623E-2"/>
    <n v="2.0533057589484628E-2"/>
    <n v="0.29364970387862604"/>
    <n v="0.26409524660770151"/>
    <n v="0"/>
    <n v="2.1728801397836311E-4"/>
    <n v="1.5407022096298271E-3"/>
    <n v="4.2777049751229878E-3"/>
    <n v="8.7373032500442024E-3"/>
    <n v="1.5196627747390438E-2"/>
    <n v="2.3861796283080026E-2"/>
    <n v="3.4829675421434128E-2"/>
    <n v="4.8059808193640322E-2"/>
    <n v="6.3366163624143143E-2"/>
    <n v="8.0435051945636146E-2"/>
    <n v="9.8868430962213483E-2"/>
    <n v="0.11824303059537822"/>
    <n v="0.13816928807741952"/>
    <n v="0.15833390910964584"/>
    <n v="0.18009206208563139"/>
    <n v="0.20154457139018617"/>
    <n v="0.22270590503234827"/>
    <n v="0.24356218901821688"/>
    <n v="0.26409524660770151"/>
  </r>
  <r>
    <x v="82"/>
    <s v="Under $115"/>
    <n v="100.67989985789693"/>
    <s v="Refrigeration"/>
    <s v="Rural"/>
    <s v="SC-NR"/>
    <s v="M_Input"/>
    <x v="4"/>
    <s v="Manufactured"/>
    <s v="Std Size Refrig and Refrig-Freezer - CEE Tier 3"/>
    <n v="2.4866987881202898E-3"/>
    <n v="3.9245124438171001E-3"/>
    <n v="5.8532542186042064E-3"/>
    <n v="8.318115255426679E-3"/>
    <n v="1.1321788774002212E-2"/>
    <n v="1.4808692499121902E-2"/>
    <n v="1.8655001912920105E-2"/>
    <n v="2.2670216639947345E-2"/>
    <n v="2.6614886932602954E-2"/>
    <n v="3.0235176770385418E-2"/>
    <n v="3.3308488723952132E-2"/>
    <n v="3.5687738260326667E-2"/>
    <n v="3.7328935758931286E-2"/>
    <n v="3.8290856339192797E-2"/>
    <n v="3.8706488610126856E-2"/>
    <n v="4.148511520834839E-2"/>
    <n v="4.0952167225509664E-2"/>
    <n v="4.0444446973369311E-2"/>
    <n v="3.9912534769114522E-2"/>
    <n v="3.9348927954856928E-2"/>
    <n v="0.58294680263601417"/>
    <n v="65.527784476708007"/>
    <n v="100.67989985789693"/>
    <s v="R-All-Ref-Refrig-All-All-C"/>
    <n v="0"/>
    <n v="0.5303540440586767"/>
    <n v="2.4866987881202898E-3"/>
    <n v="6.4112112319373894E-3"/>
    <n v="1.2264465450541596E-2"/>
    <n v="2.0582580705968273E-2"/>
    <n v="3.1904369479970482E-2"/>
    <n v="4.6713061979092384E-2"/>
    <n v="6.5368063892012496E-2"/>
    <n v="8.8038280531959834E-2"/>
    <n v="0.11465316746456279"/>
    <n v="0.1448883442349482"/>
    <n v="0.17819683295890032"/>
    <n v="0.21388457121922699"/>
    <n v="0.25121350697815825"/>
    <n v="0.28950436331735108"/>
    <n v="0.32821085192747795"/>
    <n v="0.36969596713582636"/>
    <n v="0.41064813436133601"/>
    <n v="0.45109258133470531"/>
    <n v="0.49100511610381981"/>
    <n v="0.5303540440586767"/>
    <n v="0"/>
    <n v="3.7888305752484946E-4"/>
    <n v="2.3076248323119558E-3"/>
    <n v="4.7724858691344284E-3"/>
    <n v="7.7761593877099617E-3"/>
    <n v="1.1263063112829652E-2"/>
    <n v="1.5109372526627855E-2"/>
    <n v="1.9124587253655095E-2"/>
    <n v="2.3069257546310704E-2"/>
    <n v="2.6689547384093168E-2"/>
    <n v="2.9762859337659882E-2"/>
    <n v="3.2142108874034417E-2"/>
    <n v="3.3783306372639037E-2"/>
    <n v="3.4745226952900547E-2"/>
    <n v="3.5160859223834606E-2"/>
    <n v="3.793948582205614E-2"/>
    <n v="3.7406537839217414E-2"/>
    <n v="3.6898817587077061E-2"/>
    <n v="3.6366905382822272E-2"/>
    <n v="3.5803298568564679E-2"/>
    <n v="0.51203421491016921"/>
    <n v="0.46050038693100381"/>
    <n v="0"/>
    <n v="3.7888305752484946E-4"/>
    <n v="2.6865078898368052E-3"/>
    <n v="7.4589937589712337E-3"/>
    <n v="1.5235153146681196E-2"/>
    <n v="2.6498216259510848E-2"/>
    <n v="4.1607588786138704E-2"/>
    <n v="6.0732176039793799E-2"/>
    <n v="8.3801433586104507E-2"/>
    <n v="0.11049098097019767"/>
    <n v="0.14025384030785756"/>
    <n v="0.17239594918189199"/>
    <n v="0.20617925555453104"/>
    <n v="0.24092448250743159"/>
    <n v="0.2760853417312662"/>
    <n v="0.31402482755332234"/>
    <n v="0.35143136539253977"/>
    <n v="0.38833018297961686"/>
    <n v="0.42469708836243913"/>
    <n v="0.46050038693100381"/>
  </r>
  <r>
    <x v="83"/>
    <s v="Under $115"/>
    <n v="105.93275899523864"/>
    <s v="Refrigeration"/>
    <s v="Rural"/>
    <s v="SC-NR (2)"/>
    <s v="M_Input"/>
    <x v="4"/>
    <s v="Single Family"/>
    <s v="Std Size Freezer - ENERGY STAR"/>
    <n v="1.3401922122786296E-3"/>
    <n v="2.1330870871779858E-3"/>
    <n v="3.2084792277668659E-3"/>
    <n v="4.5983894250590683E-3"/>
    <n v="6.3121139611082991E-3"/>
    <n v="8.3263654236520809E-3"/>
    <n v="1.057823032250859E-2"/>
    <n v="1.2964398148517527E-2"/>
    <n v="1.5349713868024337E-2"/>
    <n v="1.7586002872020317E-2"/>
    <n v="1.9538378785886993E-2"/>
    <n v="2.1112107598938754E-2"/>
    <n v="2.2270867953505798E-2"/>
    <n v="2.3039103856190925E-2"/>
    <n v="2.3487308219562322E-2"/>
    <n v="2.3673531932148557E-2"/>
    <n v="2.3619774518489477E-2"/>
    <n v="2.3566139176160159E-2"/>
    <n v="2.3512625627963323E-2"/>
    <n v="2.3459233597331128E-2"/>
    <n v="0.51513568311028768"/>
    <n v="69.995236044040695"/>
    <n v="105.93275899523864"/>
    <s v="R-All-Ref-Freezer-All-All-R"/>
    <n v="0"/>
    <n v="0.30967604381429115"/>
    <n v="1.3401922122786296E-3"/>
    <n v="3.4732792994566154E-3"/>
    <n v="6.6817585272234813E-3"/>
    <n v="1.1280147952282549E-2"/>
    <n v="1.7592261913390847E-2"/>
    <n v="2.5918627337042928E-2"/>
    <n v="3.6496857659551518E-2"/>
    <n v="4.9461255808069045E-2"/>
    <n v="6.4810969676093386E-2"/>
    <n v="8.2396972548113706E-2"/>
    <n v="0.1019353513340007"/>
    <n v="0.12304745893293945"/>
    <n v="0.14531832688644525"/>
    <n v="0.16835743074263618"/>
    <n v="0.1918447389621985"/>
    <n v="0.21551827089434705"/>
    <n v="0.23913804541283654"/>
    <n v="0.26270418458899669"/>
    <n v="0.28621681021695999"/>
    <n v="0.30967604381429115"/>
    <n v="0"/>
    <n v="0"/>
    <n v="0"/>
    <n v="0"/>
    <n v="0"/>
    <n v="0"/>
    <n v="0"/>
    <n v="0"/>
    <n v="0"/>
    <n v="0"/>
    <n v="0"/>
    <n v="1.0988014090306808E-3"/>
    <n v="2.2575617635977249E-3"/>
    <n v="3.025797666282852E-3"/>
    <n v="3.4740020296542481E-3"/>
    <n v="3.6602257422404839E-3"/>
    <n v="3.6064683285814032E-3"/>
    <n v="3.5528329862520858E-3"/>
    <n v="3.4993194380552491E-3"/>
    <n v="3.445927407423055E-3"/>
    <n v="0.11486955931212622"/>
    <n v="2.7620936771117783E-2"/>
    <n v="0"/>
    <n v="0"/>
    <n v="0"/>
    <n v="0"/>
    <n v="0"/>
    <n v="0"/>
    <n v="0"/>
    <n v="0"/>
    <n v="0"/>
    <n v="0"/>
    <n v="0"/>
    <n v="1.0988014090306808E-3"/>
    <n v="3.3563631726284057E-3"/>
    <n v="6.3821608389112577E-3"/>
    <n v="9.8561628685655059E-3"/>
    <n v="1.351638861080599E-2"/>
    <n v="1.7122856939387393E-2"/>
    <n v="2.0675689925639479E-2"/>
    <n v="2.4175009363694728E-2"/>
    <n v="2.7620936771117783E-2"/>
  </r>
  <r>
    <x v="83"/>
    <s v="Under $115"/>
    <n v="105.93275899523864"/>
    <s v="Refrigeration"/>
    <s v="Rural"/>
    <s v="SC-NR (2)"/>
    <s v="M_Input"/>
    <x v="4"/>
    <s v="Multifamily - Low Rise"/>
    <s v="Std Size Freezer - ENERGY STAR"/>
    <n v="1.12352902759365E-5"/>
    <n v="1.7882398891565462E-5"/>
    <n v="2.6897778169316508E-5"/>
    <n v="3.8549869076606517E-5"/>
    <n v="5.2916605228628444E-5"/>
    <n v="6.980276001112537E-5"/>
    <n v="8.868090792985986E-5"/>
    <n v="1.0868496161013442E-4"/>
    <n v="1.2868187032790145E-4"/>
    <n v="1.4742943600204144E-4"/>
    <n v="1.6379686051205404E-4"/>
    <n v="1.7698995678483469E-4"/>
    <n v="1.8670423092264545E-4"/>
    <n v="1.9314460568830999E-4"/>
    <n v="1.9690204736544533E-4"/>
    <n v="1.9846321646001825E-4"/>
    <n v="1.9801254265329373E-4"/>
    <n v="1.9756289224467631E-4"/>
    <n v="1.9711426291021551E-4"/>
    <n v="1.9666665233123787E-4"/>
    <n v="4.3185558417045342E-3"/>
    <n v="69.995236044040695"/>
    <n v="105.93275899523864"/>
    <s v="R-All-Ref-Freezer-All-All-R"/>
    <n v="0"/>
    <n v="2.5961191453958473E-3"/>
    <n v="1.12352902759365E-5"/>
    <n v="2.9117689167501962E-5"/>
    <n v="5.6015467336818466E-5"/>
    <n v="9.456533641342499E-5"/>
    <n v="1.4748194164205343E-4"/>
    <n v="2.172847016531788E-4"/>
    <n v="3.0596560958303867E-4"/>
    <n v="4.1465057119317308E-4"/>
    <n v="5.4333244152107458E-4"/>
    <n v="6.9076187752311604E-4"/>
    <n v="8.5455873803517014E-4"/>
    <n v="1.0315486948200049E-3"/>
    <n v="1.2182529257426503E-3"/>
    <n v="1.4113975314309602E-3"/>
    <n v="1.6082995787964054E-3"/>
    <n v="1.8067627952564236E-3"/>
    <n v="2.0047753379097174E-3"/>
    <n v="2.2023382301543937E-3"/>
    <n v="2.3994524930646094E-3"/>
    <n v="2.5961191453958473E-3"/>
    <n v="0"/>
    <n v="0"/>
    <n v="0"/>
    <n v="0"/>
    <n v="0"/>
    <n v="0"/>
    <n v="0"/>
    <n v="0"/>
    <n v="0"/>
    <n v="0"/>
    <n v="0"/>
    <n v="9.2116335980160031E-6"/>
    <n v="1.8925907735826758E-5"/>
    <n v="2.5366282501491303E-5"/>
    <n v="2.9123724178626637E-5"/>
    <n v="3.0684893273199556E-5"/>
    <n v="3.0234219466475045E-5"/>
    <n v="2.9784569057857624E-5"/>
    <n v="2.9335939723396825E-5"/>
    <n v="2.8888329144419184E-5"/>
    <n v="9.6298937796816027E-4"/>
    <n v="2.3155549867930893E-4"/>
    <n v="0"/>
    <n v="0"/>
    <n v="0"/>
    <n v="0"/>
    <n v="0"/>
    <n v="0"/>
    <n v="0"/>
    <n v="0"/>
    <n v="0"/>
    <n v="0"/>
    <n v="0"/>
    <n v="9.2116335980160031E-6"/>
    <n v="2.8137541333842761E-5"/>
    <n v="5.3503823835334064E-5"/>
    <n v="8.2627548013960701E-5"/>
    <n v="1.1331244128716026E-4"/>
    <n v="1.435466607536353E-4"/>
    <n v="1.7333122981149293E-4"/>
    <n v="2.0266716953488975E-4"/>
    <n v="2.3155549867930893E-4"/>
  </r>
  <r>
    <x v="83"/>
    <s v="Under $115"/>
    <n v="105.93275899523864"/>
    <s v="Refrigeration"/>
    <s v="Rural"/>
    <s v="SC-NR (2)"/>
    <s v="M_Input"/>
    <x v="4"/>
    <s v="Multifamily - High Rise"/>
    <s v="Std Size Freezer - ENERGY STAR"/>
    <n v="2.5616051529375082E-6"/>
    <n v="4.0771216428317726E-6"/>
    <n v="6.132595195040301E-6"/>
    <n v="8.7892293698188824E-6"/>
    <n v="1.2064792746826991E-5"/>
    <n v="1.5914774370958992E-5"/>
    <n v="2.0218923155625435E-5"/>
    <n v="2.4779774342245856E-5"/>
    <n v="2.9338996503507135E-5"/>
    <n v="3.361337301327722E-5"/>
    <n v="3.7345086029625544E-5"/>
    <n v="4.035306380016325E-5"/>
    <n v="4.2567882828182487E-5"/>
    <n v="4.4036264755252887E-5"/>
    <n v="4.4892947735898857E-5"/>
    <n v="4.5248888588253147E-5"/>
    <n v="4.5146136606128398E-5"/>
    <n v="4.504361795503474E-5"/>
    <n v="4.4941332105119943E-5"/>
    <n v="4.4839278527734915E-5"/>
    <n v="9.8461496104395251E-4"/>
    <n v="69.995236044040695"/>
    <n v="105.93275899523864"/>
    <s v="R-All-Ref-Freezer-All-All-R"/>
    <n v="0"/>
    <n v="5.9190568442446425E-4"/>
    <n v="2.5616051529375082E-6"/>
    <n v="6.6387267957692808E-6"/>
    <n v="1.2771321990809582E-5"/>
    <n v="2.1560551360628462E-5"/>
    <n v="3.3625344107455452E-5"/>
    <n v="4.9540118478414447E-5"/>
    <n v="6.9759041634039878E-5"/>
    <n v="9.4538815976285734E-5"/>
    <n v="1.2387781247979286E-4"/>
    <n v="1.5749118549307007E-4"/>
    <n v="1.9483627152269562E-4"/>
    <n v="2.3518933532285888E-4"/>
    <n v="2.7775721815104134E-4"/>
    <n v="3.2179348290629423E-4"/>
    <n v="3.6668643064219309E-4"/>
    <n v="4.1193531923044621E-4"/>
    <n v="4.5708145583657462E-4"/>
    <n v="5.021250737916094E-4"/>
    <n v="5.4706640589672934E-4"/>
    <n v="5.9190568442446425E-4"/>
    <n v="0"/>
    <n v="0"/>
    <n v="0"/>
    <n v="0"/>
    <n v="0"/>
    <n v="0"/>
    <n v="0"/>
    <n v="0"/>
    <n v="0"/>
    <n v="0"/>
    <n v="0"/>
    <n v="2.1002188205309261E-6"/>
    <n v="4.3150378485501626E-6"/>
    <n v="5.7834197756205633E-6"/>
    <n v="6.6401027562665329E-6"/>
    <n v="6.9960436086208229E-6"/>
    <n v="6.8932916264960738E-6"/>
    <n v="6.7907729754024162E-6"/>
    <n v="6.6884871254876193E-6"/>
    <n v="6.5864335481025912E-6"/>
    <n v="2.1955806145130608E-4"/>
    <n v="5.2793808085077708E-5"/>
    <n v="0"/>
    <n v="0"/>
    <n v="0"/>
    <n v="0"/>
    <n v="0"/>
    <n v="0"/>
    <n v="0"/>
    <n v="0"/>
    <n v="0"/>
    <n v="0"/>
    <n v="0"/>
    <n v="2.1002188205309261E-6"/>
    <n v="6.4152566690810886E-6"/>
    <n v="1.2198676444701652E-5"/>
    <n v="1.8838779200968185E-5"/>
    <n v="2.5834822809589008E-5"/>
    <n v="3.2728114436085081E-5"/>
    <n v="3.9518887411487498E-5"/>
    <n v="4.6207374536975117E-5"/>
    <n v="5.2793808085077708E-5"/>
  </r>
  <r>
    <x v="83"/>
    <s v="Under $115"/>
    <n v="105.93275899523864"/>
    <s v="Refrigeration"/>
    <s v="Rural"/>
    <s v="SC-NR (2)"/>
    <s v="M_Input"/>
    <x v="4"/>
    <s v="Manufactured"/>
    <s v="Std Size Freezer - ENERGY STAR"/>
    <n v="2.8535993899105061E-4"/>
    <n v="4.5035556251821088E-4"/>
    <n v="6.7168740930725391E-4"/>
    <n v="9.5454136751453741E-4"/>
    <n v="1.2992264962902891E-3"/>
    <n v="1.6993644780279027E-3"/>
    <n v="2.1407458889593921E-3"/>
    <n v="2.6015099489308706E-3"/>
    <n v="3.0541787158235838E-3"/>
    <n v="3.4696233576012227E-3"/>
    <n v="3.8222998119269171E-3"/>
    <n v="4.095329463040206E-3"/>
    <n v="4.2836643029136338E-3"/>
    <n v="4.3940490424763824E-3"/>
    <n v="4.4417447264261485E-3"/>
    <n v="4.4391971813455078E-3"/>
    <n v="4.391755541097872E-3"/>
    <n v="4.3448209090180294E-3"/>
    <n v="4.2983878667165456E-3"/>
    <n v="4.2524510537102428E-3"/>
    <n v="9.3378552600938483E-2"/>
    <n v="69.995236044040695"/>
    <n v="105.93275899523864"/>
    <s v="R-All-Ref-Freezer-All-All-R"/>
    <n v="0"/>
    <n v="5.9390293062635789E-2"/>
    <n v="2.8535993899105061E-4"/>
    <n v="7.3571550150926149E-4"/>
    <n v="1.4074029108165154E-3"/>
    <n v="2.361944278331053E-3"/>
    <n v="3.6611707746213419E-3"/>
    <n v="5.3605352526492449E-3"/>
    <n v="7.5012811416086365E-3"/>
    <n v="1.0102791090539506E-2"/>
    <n v="1.315696980636309E-2"/>
    <n v="1.6626593163964313E-2"/>
    <n v="2.0448892975891229E-2"/>
    <n v="2.4544222438931434E-2"/>
    <n v="2.8827886741845068E-2"/>
    <n v="3.3221935784321449E-2"/>
    <n v="3.7663680510747595E-2"/>
    <n v="4.2102877692093102E-2"/>
    <n v="4.6494633233190974E-2"/>
    <n v="5.0839454142209001E-2"/>
    <n v="5.5137842008925547E-2"/>
    <n v="5.9390293062635789E-2"/>
    <n v="0"/>
    <n v="0"/>
    <n v="0"/>
    <n v="0"/>
    <n v="0"/>
    <n v="0"/>
    <n v="0"/>
    <n v="0"/>
    <n v="0"/>
    <n v="0"/>
    <n v="0"/>
    <n v="2.5713744427465586E-4"/>
    <n v="4.4547228414808368E-4"/>
    <n v="5.5585702371083222E-4"/>
    <n v="6.0355270766059834E-4"/>
    <n v="6.0100516257995769E-4"/>
    <n v="5.535635223323219E-4"/>
    <n v="5.0662889025247923E-4"/>
    <n v="4.6019584795099549E-4"/>
    <n v="4.1425903494469269E-4"/>
    <n v="1.6614712225627479E-2"/>
    <n v="4.3976719178546175E-3"/>
    <n v="0"/>
    <n v="0"/>
    <n v="0"/>
    <n v="0"/>
    <n v="0"/>
    <n v="0"/>
    <n v="0"/>
    <n v="0"/>
    <n v="0"/>
    <n v="0"/>
    <n v="0"/>
    <n v="2.5713744427465586E-4"/>
    <n v="7.0260972842273953E-4"/>
    <n v="1.2584667521335718E-3"/>
    <n v="1.8620194597941701E-3"/>
    <n v="2.4630246223741278E-3"/>
    <n v="3.0165881447064497E-3"/>
    <n v="3.5232170349589289E-3"/>
    <n v="3.9834128829099244E-3"/>
    <n v="4.3976719178546175E-3"/>
  </r>
  <r>
    <x v="78"/>
    <s v="Under $5"/>
    <n v="0"/>
    <s v="HVAC"/>
    <s v="Rural"/>
    <s v="SC-New"/>
    <s v="M_Input"/>
    <x v="4"/>
    <s v="Single Family"/>
    <s v="New SF HVAC Conversion - Convert FAF w/CAC to Heat Pump - House with &quot;Good Insulation&quot; + HZ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Over $160"/>
    <n v="557.35830330660383"/>
    <s v="HVAC"/>
    <s v="Rural"/>
    <s v="SC-New (2)"/>
    <s v="M_Input"/>
    <x v="4"/>
    <s v="Single Family"/>
    <s v="New SF HVAC Upgrade - Central Heat Pump Upgrade to Variable Capacity Central Heat Pump"/>
    <n v="1.4528506606007638E-2"/>
    <n v="1.8234468832896953E-2"/>
    <n v="2.2424374863539515E-2"/>
    <n v="2.707849357511365E-2"/>
    <n v="3.1282587009715611E-2"/>
    <n v="3.5780559304559013E-2"/>
    <n v="3.9071831346980251E-2"/>
    <n v="4.0713810790552175E-2"/>
    <n v="4.0899606575989907E-2"/>
    <n v="4.1583623028790664E-2"/>
    <n v="4.2307092079633152E-2"/>
    <n v="4.2251410228844384E-2"/>
    <n v="4.0964654160831532E-2"/>
    <n v="4.0937658074001043E-2"/>
    <n v="4.1029036596230285E-2"/>
    <n v="4.1301060089096377E-2"/>
    <n v="4.1575444379342658E-2"/>
    <n v="4.1852322526075209E-2"/>
    <n v="4.2131718771339047E-2"/>
    <n v="4.2413657603599636E-2"/>
    <n v="0.72836191644313864"/>
    <n v="378.60565710065276"/>
    <n v="557.35830330660383"/>
    <s v="R-All-HVAC-ASHP-All-All-E"/>
    <n v="0"/>
    <n v="0.72836191644313864"/>
    <n v="1.4528506606007638E-2"/>
    <n v="3.2762975438904593E-2"/>
    <n v="5.5187350302444108E-2"/>
    <n v="8.2265843877557754E-2"/>
    <n v="0.11354843088727337"/>
    <n v="0.14932899019183238"/>
    <n v="0.18840082153881263"/>
    <n v="0.2291146323293648"/>
    <n v="0.2700142389053547"/>
    <n v="0.31159786193414535"/>
    <n v="0.35390495401377853"/>
    <n v="0.3961563642426229"/>
    <n v="0.43712101840345441"/>
    <n v="0.47805867647745548"/>
    <n v="0.51908771307368573"/>
    <n v="0.56038877316278213"/>
    <n v="0.60196421754212481"/>
    <n v="0.64381654006819999"/>
    <n v="0.68594825883953903"/>
    <n v="0.72836191644313864"/>
    <n v="7.6991924614377653E-3"/>
    <n v="1.140515468832708E-2"/>
    <n v="1.5595060718969642E-2"/>
    <n v="2.0249179430543777E-2"/>
    <n v="2.4453272865145738E-2"/>
    <n v="2.895124515998914E-2"/>
    <n v="3.2242517202410378E-2"/>
    <n v="3.3884496645982302E-2"/>
    <n v="3.4070292431420034E-2"/>
    <n v="3.4754308884220791E-2"/>
    <n v="3.5477777935063279E-2"/>
    <n v="3.5422096084274511E-2"/>
    <n v="3.4135340016261659E-2"/>
    <n v="3.410834392943117E-2"/>
    <n v="3.4199722451660412E-2"/>
    <n v="3.4471745944526504E-2"/>
    <n v="3.4746130234772785E-2"/>
    <n v="3.5023008381505336E-2"/>
    <n v="3.5302404626769174E-2"/>
    <n v="3.5584343459029763E-2"/>
    <n v="0.59177563355174123"/>
    <n v="0.59177563355174123"/>
    <n v="7.6991924614377653E-3"/>
    <n v="1.9104347149764847E-2"/>
    <n v="3.4699407868734489E-2"/>
    <n v="5.4948587299278262E-2"/>
    <n v="7.9401860164423993E-2"/>
    <n v="0.10835310532441314"/>
    <n v="0.1405956225268235"/>
    <n v="0.17448011917280581"/>
    <n v="0.20855041160422585"/>
    <n v="0.24330472048844665"/>
    <n v="0.27878249842350994"/>
    <n v="0.31420459450778443"/>
    <n v="0.3483399345240461"/>
    <n v="0.38244827845347729"/>
    <n v="0.41664800090513771"/>
    <n v="0.45111974684966422"/>
    <n v="0.48586587708443701"/>
    <n v="0.52088888546594236"/>
    <n v="0.55619129009271151"/>
    <n v="0.59177563355174123"/>
  </r>
  <r>
    <x v="78"/>
    <s v="Under $25"/>
    <n v="23.304958793026252"/>
    <s v="HVAC"/>
    <s v="Rural"/>
    <s v="SC-New (2)"/>
    <s v="M_Input"/>
    <x v="4"/>
    <s v="Single Family"/>
    <s v="New SF HVAC Upgrade - Heat Pump Upgrade to 9.0 HSPF/14 SEER"/>
    <n v="3.8775279768029493E-3"/>
    <n v="4.8666160231817975E-3"/>
    <n v="5.9848643259546282E-3"/>
    <n v="7.2270068255855585E-3"/>
    <n v="8.3490416191012197E-3"/>
    <n v="9.5495100419828866E-3"/>
    <n v="1.0427921001198787E-2"/>
    <n v="1.0866150573063572E-2"/>
    <n v="1.0915737800129912E-2"/>
    <n v="1.1098295650310586E-2"/>
    <n v="1.1291383044704777E-2"/>
    <n v="1.1276522058638643E-2"/>
    <n v="1.0933098416529575E-2"/>
    <n v="1.0925893403324288E-2"/>
    <n v="1.0950281510514619E-2"/>
    <n v="1.1022882138544741E-2"/>
    <n v="1.1096112842200493E-2"/>
    <n v="1.1170009133762688E-2"/>
    <n v="1.1244577483215498E-2"/>
    <n v="1.1319824426310498E-2"/>
    <n v="0.19439325629505771"/>
    <n v="19.258817269698874"/>
    <n v="23.304958793026252"/>
    <s v="R-All-HVAC-ASHP-All-All-E"/>
    <n v="0"/>
    <n v="0.19439325629505771"/>
    <n v="3.8775279768029493E-3"/>
    <n v="8.7441439999847471E-3"/>
    <n v="1.4729008325939374E-2"/>
    <n v="2.1956015151524934E-2"/>
    <n v="3.0305056770626154E-2"/>
    <n v="3.9854566812609044E-2"/>
    <n v="5.0282487813807827E-2"/>
    <n v="6.1148638386871401E-2"/>
    <n v="7.2064376187001317E-2"/>
    <n v="8.3162671837311908E-2"/>
    <n v="9.4454054882016691E-2"/>
    <n v="0.10573057694065534"/>
    <n v="0.11666367535718491"/>
    <n v="0.1275895687605092"/>
    <n v="0.13853985027102381"/>
    <n v="0.14956273240956855"/>
    <n v="0.16065884525176904"/>
    <n v="0.17182885438553172"/>
    <n v="0.18307343186874722"/>
    <n v="0.19439325629505771"/>
    <n v="2.0548453449214478E-3"/>
    <n v="3.043933391300296E-3"/>
    <n v="4.1621816940731263E-3"/>
    <n v="5.4043241937040565E-3"/>
    <n v="6.5263589872197186E-3"/>
    <n v="7.7268274101013855E-3"/>
    <n v="8.6052383693172863E-3"/>
    <n v="9.043467941182071E-3"/>
    <n v="9.0930551682484109E-3"/>
    <n v="9.2756130184290849E-3"/>
    <n v="9.4687004128232756E-3"/>
    <n v="9.4538394267571421E-3"/>
    <n v="9.1104157846480741E-3"/>
    <n v="9.1032107714427869E-3"/>
    <n v="9.1275988786331183E-3"/>
    <n v="9.2001995066632401E-3"/>
    <n v="9.2734302103189923E-3"/>
    <n v="9.3473265018811872E-3"/>
    <n v="9.4218948513339965E-3"/>
    <n v="9.4971417944289972E-3"/>
    <n v="0.15793960365742768"/>
    <n v="0.15793960365742771"/>
    <n v="2.0548453449214478E-3"/>
    <n v="5.0987787362217433E-3"/>
    <n v="9.2609604302948696E-3"/>
    <n v="1.4665284623998926E-2"/>
    <n v="2.1191643611218645E-2"/>
    <n v="2.891847102132003E-2"/>
    <n v="3.7523709390637316E-2"/>
    <n v="4.6567177331819386E-2"/>
    <n v="5.5660232500067797E-2"/>
    <n v="6.4935845518496876E-2"/>
    <n v="7.4404545931320148E-2"/>
    <n v="8.3858385358077298E-2"/>
    <n v="9.2968801142725377E-2"/>
    <n v="0.10207201191416816"/>
    <n v="0.11119961079280127"/>
    <n v="0.12039981029946452"/>
    <n v="0.12967324050978352"/>
    <n v="0.13902056701166471"/>
    <n v="0.1484424618629987"/>
    <n v="0.15793960365742771"/>
  </r>
  <r>
    <x v="37"/>
    <s v="Under $60"/>
    <n v="58.991396366627683"/>
    <s v="HVAC"/>
    <s v="Rural"/>
    <s v="SC-New (3)"/>
    <s v="M_Input"/>
    <x v="4"/>
    <s v="Single Family"/>
    <s v="New SF Zonal to DHP"/>
    <n v="2.9137172724753645E-2"/>
    <n v="3.656954443676675E-2"/>
    <n v="4.4972473865510454E-2"/>
    <n v="5.4306389900938945E-2"/>
    <n v="6.2737772415116091E-2"/>
    <n v="7.1758534095591603E-2"/>
    <n v="7.835923742903167E-2"/>
    <n v="8.1652255765690296E-2"/>
    <n v="8.2024872445342165E-2"/>
    <n v="8.3396679340043051E-2"/>
    <n v="8.4847609106402877E-2"/>
    <n v="8.4735938186048576E-2"/>
    <n v="8.2155326508258339E-2"/>
    <n v="8.2101185386517256E-2"/>
    <n v="8.2284446602396477E-2"/>
    <n v="8.2829994449244854E-2"/>
    <n v="8.3380276916305771E-2"/>
    <n v="8.3935560855931082E-2"/>
    <n v="8.4495894885963735E-2"/>
    <n v="8.5061328118447174E-2"/>
    <n v="1.4607424934343005"/>
    <n v="47.000670654442146"/>
    <n v="58.991396366627683"/>
    <s v="R-All-HVAC-ERconvertDHP-HZ1-All-N"/>
    <n v="0"/>
    <n v="1.4607424934343005"/>
    <n v="2.9137172724753645E-2"/>
    <n v="6.5706717161520392E-2"/>
    <n v="0.11067919102703085"/>
    <n v="0.16498558092796978"/>
    <n v="0.22772335334308585"/>
    <n v="0.29948188743867743"/>
    <n v="0.3778411248677091"/>
    <n v="0.4594933806333994"/>
    <n v="0.54151825307874157"/>
    <n v="0.6249149324187846"/>
    <n v="0.70976254152518747"/>
    <n v="0.79449847971123599"/>
    <n v="0.87665380621949429"/>
    <n v="0.95875499160601152"/>
    <n v="1.0410394382084081"/>
    <n v="1.1238694326576528"/>
    <n v="1.2072497095739585"/>
    <n v="1.2911852704298896"/>
    <n v="1.3756811653158534"/>
    <n v="1.4607424934343005"/>
    <n v="8.1751683315851552E-3"/>
    <n v="1.560754004359826E-2"/>
    <n v="2.4010469472341964E-2"/>
    <n v="3.3344385507770455E-2"/>
    <n v="4.1775768021947601E-2"/>
    <n v="5.0796529702423113E-2"/>
    <n v="5.7397233035863179E-2"/>
    <n v="6.0690251372521806E-2"/>
    <n v="6.1062868052173674E-2"/>
    <n v="6.243467494687456E-2"/>
    <n v="6.3885604713234387E-2"/>
    <n v="6.3773933792880086E-2"/>
    <n v="6.1193322115089849E-2"/>
    <n v="6.1139180993348766E-2"/>
    <n v="6.1322442209227987E-2"/>
    <n v="6.1867990056076363E-2"/>
    <n v="6.241827252313728E-2"/>
    <n v="6.2973556462762592E-2"/>
    <n v="6.3533890492795245E-2"/>
    <n v="6.4099323725278684E-2"/>
    <n v="1.0415024055709308"/>
    <n v="1.041502405570931"/>
    <n v="8.1751683315851552E-3"/>
    <n v="2.3782708375183415E-2"/>
    <n v="4.7793177847525375E-2"/>
    <n v="8.113756335529583E-2"/>
    <n v="0.12291333137724343"/>
    <n v="0.17370986107966654"/>
    <n v="0.23110709411552971"/>
    <n v="0.29179734548805153"/>
    <n v="0.35286021354022523"/>
    <n v="0.41529488848709978"/>
    <n v="0.47918049320033418"/>
    <n v="0.54295442699321428"/>
    <n v="0.60414774910830416"/>
    <n v="0.66528693010165296"/>
    <n v="0.72660937231088096"/>
    <n v="0.78847736236695731"/>
    <n v="0.85089563489009457"/>
    <n v="0.91386919135285716"/>
    <n v="0.97740308184565239"/>
    <n v="1.041502405570931"/>
  </r>
  <r>
    <x v="78"/>
    <s v="Under $40"/>
    <n v="36.383353914239898"/>
    <s v="HVAC"/>
    <s v="Rural"/>
    <s v="SC-NR"/>
    <s v="M_Input"/>
    <x v="4"/>
    <s v="Single Family"/>
    <s v="Existing Single Family Home HVAC Conversion - Convert FAF w/CAC to Heat Pump - House with &quot;Good Insulation&quot; + HZ1"/>
    <n v="0"/>
    <n v="0"/>
    <n v="0"/>
    <n v="0"/>
    <n v="0"/>
    <n v="0"/>
    <n v="0"/>
    <n v="0"/>
    <n v="0"/>
    <n v="0"/>
    <n v="0"/>
    <n v="0"/>
    <n v="0"/>
    <n v="0"/>
    <n v="0"/>
    <n v="0"/>
    <n v="0"/>
    <n v="0"/>
    <n v="0"/>
    <n v="0"/>
    <n v="0"/>
    <n v="28.100077363486811"/>
    <n v="36.383353914239898"/>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45"/>
    <n v="44.572463909940154"/>
    <s v="HVAC"/>
    <s v="Rural"/>
    <s v="SC-NR"/>
    <s v="M_Input"/>
    <x v="4"/>
    <s v="Single Family"/>
    <s v="Existing Single Family Home HVAC Conversion - Convert FAF w/CAC to Heat Pump - House with &quot;Good Insulation&quot; + HZ23"/>
    <n v="1.160823231958882E-2"/>
    <n v="1.5190999050968318E-2"/>
    <n v="1.9106780788665213E-2"/>
    <n v="2.3089716928373801E-2"/>
    <n v="2.6822995803467992E-2"/>
    <n v="3.0008836106292517E-2"/>
    <n v="3.2447459139244156E-2"/>
    <n v="3.4090210637728345E-2"/>
    <n v="3.5037593193358973E-2"/>
    <n v="3.5481554675307649E-2"/>
    <n v="3.5625083502649077E-2"/>
    <n v="3.5622738782863546E-2"/>
    <n v="3.5563833840633143E-2"/>
    <n v="3.5487857330202321E-2"/>
    <n v="3.5408056274790517E-2"/>
    <n v="4.1523057355713058E-2"/>
    <n v="4.059043663810067E-2"/>
    <n v="3.9753206555242414E-2"/>
    <n v="3.9021487108594273E-2"/>
    <n v="3.8314595117721312E-2"/>
    <n v="0.54270477664299377"/>
    <n v="32.023908281852748"/>
    <n v="44.572463909940154"/>
    <s v="R-All-HVAC-ASHP-All-All-E"/>
    <n v="0"/>
    <n v="0.54270477664299377"/>
    <n v="1.160823231958882E-2"/>
    <n v="2.679923137055714E-2"/>
    <n v="4.5906012159222354E-2"/>
    <n v="6.8995729087596158E-2"/>
    <n v="9.5818724891064147E-2"/>
    <n v="0.12582756099735667"/>
    <n v="0.15827502013660083"/>
    <n v="0.19236523077432918"/>
    <n v="0.22740282396768816"/>
    <n v="0.2628843786429958"/>
    <n v="0.29850946214564489"/>
    <n v="0.33413220092850843"/>
    <n v="0.36969603476914159"/>
    <n v="0.40518389209934391"/>
    <n v="0.4405919483741344"/>
    <n v="0.48211500572984745"/>
    <n v="0.52270544236794814"/>
    <n v="0.54270477664299377"/>
    <n v="0.54270477664299377"/>
    <n v="0.54270477664299377"/>
    <n v="6.5196886659710206E-3"/>
    <n v="1.0102455397350519E-2"/>
    <n v="1.4018237135047414E-2"/>
    <n v="1.8001173274756001E-2"/>
    <n v="2.1734452149850193E-2"/>
    <n v="2.4920292452674717E-2"/>
    <n v="2.7358915485626356E-2"/>
    <n v="2.9001666984110545E-2"/>
    <n v="2.9949049539741174E-2"/>
    <n v="3.0393011021689849E-2"/>
    <n v="3.0536539849031277E-2"/>
    <n v="3.0534195129245746E-2"/>
    <n v="3.0475290187015343E-2"/>
    <n v="3.0399313676584522E-2"/>
    <n v="3.0319512621172717E-2"/>
    <n v="3.6434513702095259E-2"/>
    <n v="3.550189298448287E-2"/>
    <n v="3.4664662901624614E-2"/>
    <n v="3.3932943454976473E-2"/>
    <n v="3.3226051464103512E-2"/>
    <n v="0.44093390357063778"/>
    <n v="0.44093390357063778"/>
    <n v="6.5196886659710206E-3"/>
    <n v="1.6622144063321541E-2"/>
    <n v="3.0640381198368954E-2"/>
    <n v="4.8641554473124959E-2"/>
    <n v="7.0376006622975149E-2"/>
    <n v="9.5296299075649862E-2"/>
    <n v="0.12265521456127622"/>
    <n v="0.15165688154538676"/>
    <n v="0.18160593108512793"/>
    <n v="0.21199894210681777"/>
    <n v="0.24253548195584906"/>
    <n v="0.27306967708509483"/>
    <n v="0.30354496727211017"/>
    <n v="0.33394428094869466"/>
    <n v="0.36426379356986738"/>
    <n v="0.40069830727196265"/>
    <n v="0.43620020025644551"/>
    <n v="0.44093390357063778"/>
    <n v="0.44093390357063778"/>
    <n v="0.44093390357063778"/>
  </r>
  <r>
    <x v="78"/>
    <s v="Under $40"/>
    <n v="37.410360062325509"/>
    <s v="HVAC"/>
    <s v="Rural"/>
    <s v="SC-NR"/>
    <s v="M_Input"/>
    <x v="4"/>
    <s v="Single Family"/>
    <s v="Existing Single Family Home HVAC Conversion - Convert FAF w/o CAC to Heat Pump - House with &quot;Good Insulation&quot; + HZ1CZ23"/>
    <n v="0"/>
    <n v="0"/>
    <n v="0"/>
    <n v="0"/>
    <n v="0"/>
    <n v="0"/>
    <n v="0"/>
    <n v="0"/>
    <n v="0"/>
    <n v="0"/>
    <n v="0"/>
    <n v="0"/>
    <n v="0"/>
    <n v="0"/>
    <n v="0"/>
    <n v="0"/>
    <n v="0"/>
    <n v="0"/>
    <n v="0"/>
    <n v="0"/>
    <n v="0"/>
    <n v="28.913564068904705"/>
    <n v="37.410360062325509"/>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60"/>
    <n v="55.791867362651388"/>
    <s v="HVAC"/>
    <s v="Rural"/>
    <s v="SC-NR"/>
    <s v="M_Input"/>
    <x v="4"/>
    <s v="Single Family"/>
    <s v="Existing Single Family Home HVAC Conversion - Convert FAF w/o CAC to Heat Pump - House with &quot;Good Insulation&quot; + HZ23CZ23"/>
    <n v="2.4895613087166157E-2"/>
    <n v="3.2579399202945281E-2"/>
    <n v="4.097738645816125E-2"/>
    <n v="4.9519396503717304E-2"/>
    <n v="5.7525978717272448E-2"/>
    <n v="6.435849596477608E-2"/>
    <n v="6.9588492558776541E-2"/>
    <n v="7.3111622056763151E-2"/>
    <n v="7.5143427494591117E-2"/>
    <n v="7.609557016161439E-2"/>
    <n v="7.6403389479316811E-2"/>
    <n v="7.6398360872465085E-2"/>
    <n v="7.6272030298583024E-2"/>
    <n v="7.6109087160013439E-2"/>
    <n v="7.5937941705237585E-2"/>
    <n v="8.9052488067421595E-2"/>
    <n v="8.7052341627935459E-2"/>
    <n v="8.5256774858255835E-2"/>
    <n v="8.3687491634886202E-2"/>
    <n v="8.2171454652279263E-2"/>
    <n v="1.1639126240660453"/>
    <n v="41.043457015185993"/>
    <n v="55.791867362651388"/>
    <s v="R-All-HVAC-ASHP-All-All-E"/>
    <n v="0"/>
    <n v="1.1639126240660453"/>
    <n v="2.4895613087166157E-2"/>
    <n v="5.7475012290111441E-2"/>
    <n v="9.845239874827269E-2"/>
    <n v="0.14797179525199"/>
    <n v="0.20549777396926244"/>
    <n v="0.26985626993403855"/>
    <n v="0.33944476249281508"/>
    <n v="0.41255638454957821"/>
    <n v="0.48769981204416935"/>
    <n v="0.56379538220578373"/>
    <n v="0.64019877168510053"/>
    <n v="0.71659713255756563"/>
    <n v="0.79286916285614861"/>
    <n v="0.86897825001616202"/>
    <n v="0.94491619172139962"/>
    <n v="1.0339686797888212"/>
    <n v="1.1210210214167566"/>
    <n v="1.1639126240660453"/>
    <n v="1.1639126240660453"/>
    <n v="1.1639126240660453"/>
    <n v="1.3982460206529218E-2"/>
    <n v="2.166624632230834E-2"/>
    <n v="3.0064233577524309E-2"/>
    <n v="3.8606243623080364E-2"/>
    <n v="4.6612825836635507E-2"/>
    <n v="5.3445343084139139E-2"/>
    <n v="5.86753396781396E-2"/>
    <n v="6.219846917612621E-2"/>
    <n v="6.4230274613954183E-2"/>
    <n v="6.5182417280977456E-2"/>
    <n v="6.5490236598679877E-2"/>
    <n v="6.5485207991828151E-2"/>
    <n v="6.535887741794609E-2"/>
    <n v="6.5195934279376505E-2"/>
    <n v="6.5024788824600652E-2"/>
    <n v="7.8139335186784661E-2"/>
    <n v="7.6139188747298525E-2"/>
    <n v="7.4343621977618901E-2"/>
    <n v="7.2774338754249268E-2"/>
    <n v="7.1258301771642329E-2"/>
    <n v="0.94564956645330656"/>
    <n v="0.94564956645330656"/>
    <n v="1.3982460206529218E-2"/>
    <n v="3.5648706528837559E-2"/>
    <n v="6.5712940106361861E-2"/>
    <n v="0.10431918372944222"/>
    <n v="0.15093200956607772"/>
    <n v="0.20437735265021686"/>
    <n v="0.26305269232835649"/>
    <n v="0.32525116150448269"/>
    <n v="0.38948143611843689"/>
    <n v="0.45466385339941434"/>
    <n v="0.5201540899980942"/>
    <n v="0.58563929798992231"/>
    <n v="0.65099817540786842"/>
    <n v="0.71619410968724495"/>
    <n v="0.78121889851184556"/>
    <n v="0.85935823369863018"/>
    <n v="0.93549742244592871"/>
    <n v="0.94564956645330656"/>
    <n v="0.94564956645330656"/>
    <n v="0.94564956645330656"/>
  </r>
  <r>
    <x v="78"/>
    <s v="Under $65"/>
    <n v="64.474276427495624"/>
    <s v="HVAC"/>
    <s v="Rural"/>
    <s v="SC-NR"/>
    <s v="M_Input"/>
    <x v="4"/>
    <s v="Single Family"/>
    <s v="Existing Single Family Home HVAC Conversion - Convert FAF w/o CAC to Heat Pump - House with &quot;Good Insulation&quot; + HZ1CZ1"/>
    <n v="0.10686692553998965"/>
    <n v="0.13985035100636137"/>
    <n v="0.17589955676589331"/>
    <n v="0.21256699485243982"/>
    <n v="0.24693605506597963"/>
    <n v="0.27626532321387159"/>
    <n v="0.29871561012299658"/>
    <n v="0.31383899818380989"/>
    <n v="0.32256072757749332"/>
    <n v="0.32664789583255738"/>
    <n v="0.32796924124347376"/>
    <n v="0.32794765544230825"/>
    <n v="0.32740536873560178"/>
    <n v="0.32670591890900774"/>
    <n v="0.32597125981433112"/>
    <n v="0.38226677037963419"/>
    <n v="0.37368094042359956"/>
    <n v="0.36597328929624684"/>
    <n v="0.35923698307250296"/>
    <n v="0.35272924169779285"/>
    <n v="4.9962121155891781"/>
    <n v="48.955701657960766"/>
    <n v="64.474276427495624"/>
    <s v="R-All-HVAC-ASHP-All-All-E"/>
    <n v="0"/>
    <n v="4.9962121155891781"/>
    <n v="0.10686692553998965"/>
    <n v="0.24671727654635101"/>
    <n v="0.42261683331224431"/>
    <n v="0.63518382816468411"/>
    <n v="0.8821198832306637"/>
    <n v="1.1583852064445352"/>
    <n v="1.4571008165675319"/>
    <n v="1.7709398147513418"/>
    <n v="2.0935005423288349"/>
    <n v="2.4201484381613922"/>
    <n v="2.7481176794048658"/>
    <n v="3.0760653348471743"/>
    <n v="3.403470703582776"/>
    <n v="3.7301766224917836"/>
    <n v="4.0561478823061146"/>
    <n v="4.4384146526857489"/>
    <n v="4.8120955931093485"/>
    <n v="4.9962121155891781"/>
    <n v="4.9962121155891781"/>
    <n v="4.9962121155891781"/>
    <n v="6.0021118119293386E-2"/>
    <n v="9.3004543585665095E-2"/>
    <n v="0.12905374934519703"/>
    <n v="0.16572118743174355"/>
    <n v="0.20009024764528335"/>
    <n v="0.22941951579317532"/>
    <n v="0.2518698027023003"/>
    <n v="0.26699319076311362"/>
    <n v="0.27571492015679705"/>
    <n v="0.27980208841186111"/>
    <n v="0.28112343382277749"/>
    <n v="0.28110184802161198"/>
    <n v="0.2805595613149055"/>
    <n v="0.27986011148831147"/>
    <n v="0.27912545239363484"/>
    <n v="0.33542096295893792"/>
    <n v="0.32683513300290329"/>
    <n v="0.31912748187555057"/>
    <n v="0.31239117565180669"/>
    <n v="0.30588343427709658"/>
    <n v="4.0592959671752524"/>
    <n v="4.0592959671752524"/>
    <n v="6.0021118119293386E-2"/>
    <n v="0.15302566170495849"/>
    <n v="0.28207941105015555"/>
    <n v="0.44780059848189913"/>
    <n v="0.64789084612718251"/>
    <n v="0.87731036192035783"/>
    <n v="1.129180164622658"/>
    <n v="1.3961733553857716"/>
    <n v="1.6718882755425686"/>
    <n v="1.9516903639544296"/>
    <n v="2.2328137977772071"/>
    <n v="2.5139156457988192"/>
    <n v="2.7944752071137247"/>
    <n v="3.0743353186020359"/>
    <n v="3.353460770995671"/>
    <n v="3.6888817339546089"/>
    <n v="4.0157168669575123"/>
    <n v="4.0592959671752524"/>
    <n v="4.0592959671752524"/>
    <n v="4.0592959671752524"/>
  </r>
  <r>
    <x v="78"/>
    <s v="Under $85"/>
    <n v="78.80432819885084"/>
    <s v="HVAC"/>
    <s v="Rural"/>
    <s v="SC-NR"/>
    <s v="M_Input"/>
    <x v="4"/>
    <s v="Single Family"/>
    <s v="Existing Single Family Home HVAC Conversion - Convert FAF w/o CAC to Heat Pump - House with &quot;Good Insulation&quot; + HZ23CZ1"/>
    <n v="2.14869183025659E-2"/>
    <n v="2.8118644299675276E-2"/>
    <n v="3.5366783376508726E-2"/>
    <n v="4.2739225715885253E-2"/>
    <n v="4.9649550731906758E-2"/>
    <n v="5.554656316473832E-2"/>
    <n v="6.0060471263507602E-2"/>
    <n v="6.310121564797197E-2"/>
    <n v="6.4854827310254104E-2"/>
    <n v="6.56766030836438E-2"/>
    <n v="6.5942275935654562E-2"/>
    <n v="6.5937935843116149E-2"/>
    <n v="6.5828902387678995E-2"/>
    <n v="6.5688269341441077E-2"/>
    <n v="6.5540557035994013E-2"/>
    <n v="7.6859466326270748E-2"/>
    <n v="7.5133178928248751E-2"/>
    <n v="7.3583460254849312E-2"/>
    <n v="7.2229042498754267E-2"/>
    <n v="7.0920580534998237E-2"/>
    <n v="1.0045502947474896"/>
    <n v="57.122897064959439"/>
    <n v="78.80432819885084"/>
    <s v="R-All-HVAC-ASHP-All-All-E"/>
    <n v="0"/>
    <n v="1.0045502947474896"/>
    <n v="2.14869183025659E-2"/>
    <n v="4.9605562602241179E-2"/>
    <n v="8.4972345978749905E-2"/>
    <n v="0.12771157169463515"/>
    <n v="0.1773611224265419"/>
    <n v="0.23290768559128022"/>
    <n v="0.29296815685478783"/>
    <n v="0.35606937250275983"/>
    <n v="0.42092419981301393"/>
    <n v="0.48660080289665775"/>
    <n v="0.55254307883231235"/>
    <n v="0.61848101467542849"/>
    <n v="0.68430991706310751"/>
    <n v="0.74999818640454863"/>
    <n v="0.81553874344054267"/>
    <n v="0.89239820976681339"/>
    <n v="0.96753138869506217"/>
    <n v="1.0045502947474896"/>
    <n v="1.0045502947474896"/>
    <n v="1.0045502947474896"/>
    <n v="1.2067988808897846E-2"/>
    <n v="1.8699714806007222E-2"/>
    <n v="2.5947853882840672E-2"/>
    <n v="3.3320296222217202E-2"/>
    <n v="4.0230621238238701E-2"/>
    <n v="4.612763367107027E-2"/>
    <n v="5.0641541769839551E-2"/>
    <n v="5.3682286154303913E-2"/>
    <n v="5.5435897816586047E-2"/>
    <n v="5.6257673589975743E-2"/>
    <n v="5.6523346441986505E-2"/>
    <n v="5.6519006349448092E-2"/>
    <n v="5.6409972894010937E-2"/>
    <n v="5.626933984777302E-2"/>
    <n v="5.6121627542325955E-2"/>
    <n v="6.744053683260269E-2"/>
    <n v="6.5714249434580693E-2"/>
    <n v="6.4164530761181254E-2"/>
    <n v="6.281011300508621E-2"/>
    <n v="6.150165104133018E-2"/>
    <n v="0.81617170487412849"/>
    <n v="0.81617170487412849"/>
    <n v="1.2067988808897846E-2"/>
    <n v="3.0767703614905068E-2"/>
    <n v="5.671555749774574E-2"/>
    <n v="9.0035853719962949E-2"/>
    <n v="0.13026647495820165"/>
    <n v="0.17639410862927191"/>
    <n v="0.22703565039911144"/>
    <n v="0.28071793655341537"/>
    <n v="0.3361538343700014"/>
    <n v="0.39241150795997715"/>
    <n v="0.44893485440196368"/>
    <n v="0.50545386075141174"/>
    <n v="0.56186383364542269"/>
    <n v="0.61813317349319574"/>
    <n v="0.67425480103552171"/>
    <n v="0.74169533786812436"/>
    <n v="0.80740958730270507"/>
    <n v="0.81617170487412849"/>
    <n v="0.81617170487412849"/>
    <n v="0.81617170487412849"/>
  </r>
  <r>
    <x v="78"/>
    <s v="Under $35"/>
    <n v="33.304076192688257"/>
    <s v="HVAC"/>
    <s v="Rural"/>
    <s v="SC-NR (2)"/>
    <s v="M_Input"/>
    <x v="4"/>
    <s v="Single Family"/>
    <s v="Existing Single Family Home HVAC Upgrade + HZ1"/>
    <n v="2.1326604954765131E-2"/>
    <n v="2.7908851813855585E-2"/>
    <n v="3.5102912710450691E-2"/>
    <n v="4.2420349446126826E-2"/>
    <n v="4.9279116703976118E-2"/>
    <n v="5.5132131677897211E-2"/>
    <n v="5.9612361623811394E-2"/>
    <n v="6.2630419092208248E-2"/>
    <n v="6.4370947102737053E-2"/>
    <n v="6.5186591628103238E-2"/>
    <n v="6.5450282301761281E-2"/>
    <n v="6.54459745905423E-2"/>
    <n v="6.5337754630926989E-2"/>
    <n v="6.5198170844249531E-2"/>
    <n v="6.5051560616534776E-2"/>
    <n v="7.6286019814144651E-2"/>
    <n v="7.4572612202239305E-2"/>
    <n v="7.3034455940218915E-2"/>
    <n v="7.1690143460354863E-2"/>
    <n v="7.0391443897838774E-2"/>
    <n v="0.99705537069567773"/>
    <n v="26.570749734623753"/>
    <n v="33.304076192688257"/>
    <s v="R-All-HVAC-ASHP-All-All-E"/>
    <n v="0"/>
    <n v="0.99705537069567773"/>
    <n v="2.1326604954765131E-2"/>
    <n v="4.923545676862072E-2"/>
    <n v="8.4338369479071418E-2"/>
    <n v="0.12675871892519824"/>
    <n v="0.17603783562917436"/>
    <n v="0.23116996730707157"/>
    <n v="0.29078232893088296"/>
    <n v="0.35341274802309119"/>
    <n v="0.41778369512582825"/>
    <n v="0.4829702867539315"/>
    <n v="0.54842056905569281"/>
    <n v="0.61386654364623516"/>
    <n v="0.67920429827716211"/>
    <n v="0.74440246912141161"/>
    <n v="0.80945402973794645"/>
    <n v="0.88574004955209107"/>
    <n v="0.96031266175433039"/>
    <n v="0.99705537069567773"/>
    <n v="0.99705537069567773"/>
    <n v="0.99705537069567773"/>
    <n v="1.1977949853104653E-2"/>
    <n v="1.8560196712195109E-2"/>
    <n v="2.5754257608790215E-2"/>
    <n v="3.307169434446635E-2"/>
    <n v="3.9930461602315642E-2"/>
    <n v="4.5783476576236735E-2"/>
    <n v="5.0263706522150918E-2"/>
    <n v="5.3281763990547772E-2"/>
    <n v="5.5022292001076577E-2"/>
    <n v="5.5837936526442762E-2"/>
    <n v="5.6101627200100805E-2"/>
    <n v="5.6097319488881824E-2"/>
    <n v="5.5989099529266513E-2"/>
    <n v="5.5849515742589055E-2"/>
    <n v="5.57029055148743E-2"/>
    <n v="6.6937364712484168E-2"/>
    <n v="6.5223957100578822E-2"/>
    <n v="6.3685800838558432E-2"/>
    <n v="6.2341488358694387E-2"/>
    <n v="6.1042788796178298E-2"/>
    <n v="0.81008226866246824"/>
    <n v="0.81008226866246824"/>
    <n v="1.1977949853104653E-2"/>
    <n v="3.0538146565299761E-2"/>
    <n v="5.6292404174089976E-2"/>
    <n v="8.9364098518556326E-2"/>
    <n v="0.12929456012087198"/>
    <n v="0.17507803669710872"/>
    <n v="0.22534174321925965"/>
    <n v="0.27862350720980744"/>
    <n v="0.333645799210884"/>
    <n v="0.38948373573732675"/>
    <n v="0.44558536293742756"/>
    <n v="0.50168268242630942"/>
    <n v="0.55767178195557598"/>
    <n v="0.61352129769816499"/>
    <n v="0.66922420321303933"/>
    <n v="0.73616156792552345"/>
    <n v="0.80138552502610227"/>
    <n v="0.81008226866246824"/>
    <n v="0.81008226866246824"/>
    <n v="0.81008226866246824"/>
  </r>
  <r>
    <x v="78"/>
    <s v="Under $60"/>
    <n v="55.794315669750056"/>
    <s v="HVAC"/>
    <s v="Rural"/>
    <s v="SC-NR (2)"/>
    <s v="M_Input"/>
    <x v="4"/>
    <s v="Single Family"/>
    <s v="Existing Single Family Home HVAC Upgrade + HZ23"/>
    <n v="3.8758710715306416E-3"/>
    <n v="5.0721205561970609E-3"/>
    <n v="6.3795603749157289E-3"/>
    <n v="7.709422367563828E-3"/>
    <n v="8.9559263309206324E-3"/>
    <n v="1.0019646105670226E-2"/>
    <n v="1.0833877610309892E-2"/>
    <n v="1.1382375679214322E-2"/>
    <n v="1.1698697108692018E-2"/>
    <n v="1.1846931346031929E-2"/>
    <n v="1.1894854166191605E-2"/>
    <n v="1.1894071288029157E-2"/>
    <n v="1.1874403525076505E-2"/>
    <n v="1.1849035738596407E-2"/>
    <n v="1.1822390975325581E-2"/>
    <n v="1.3864127834083228E-2"/>
    <n v="1.3552735232644315E-2"/>
    <n v="1.3273192596950374E-2"/>
    <n v="1.3028878892877259E-2"/>
    <n v="1.2792854824553113E-2"/>
    <n v="0.18120362224509523"/>
    <n v="40.308250860184977"/>
    <n v="55.794315669750056"/>
    <s v="R-All-HVAC-ASHP-All-All-E"/>
    <n v="0"/>
    <n v="0.18120362224509523"/>
    <n v="3.8758710715306416E-3"/>
    <n v="8.947991627727702E-3"/>
    <n v="1.5327552002643432E-2"/>
    <n v="2.3036974370207259E-2"/>
    <n v="3.199290070112789E-2"/>
    <n v="4.2012546806798112E-2"/>
    <n v="5.2846424417108004E-2"/>
    <n v="6.4228800096322328E-2"/>
    <n v="7.5927497205014349E-2"/>
    <n v="8.777442855104628E-2"/>
    <n v="9.9669282717237878E-2"/>
    <n v="0.11156335400526704"/>
    <n v="0.12343775753034354"/>
    <n v="0.13528679326893994"/>
    <n v="0.14710918424426553"/>
    <n v="0.16097331207834875"/>
    <n v="0.17452604731099305"/>
    <n v="0.18120362224509523"/>
    <n v="0.18120362224509523"/>
    <n v="0.18120362224509523"/>
    <n v="2.176857940134537E-3"/>
    <n v="3.3731074248009563E-3"/>
    <n v="4.6805472435196248E-3"/>
    <n v="6.0104092361677238E-3"/>
    <n v="7.2569131995245274E-3"/>
    <n v="8.3206329742741211E-3"/>
    <n v="9.1348644789137866E-3"/>
    <n v="9.6833625478182171E-3"/>
    <n v="9.9996839772959131E-3"/>
    <n v="1.0147918214635824E-2"/>
    <n v="1.01958410347955E-2"/>
    <n v="1.0195058156633052E-2"/>
    <n v="1.01753903936804E-2"/>
    <n v="1.0150022607200302E-2"/>
    <n v="1.0123377843929476E-2"/>
    <n v="1.2165114702687123E-2"/>
    <n v="1.185372210124821E-2"/>
    <n v="1.1574179465554269E-2"/>
    <n v="1.1329865761481154E-2"/>
    <n v="1.1093841693157008E-2"/>
    <n v="0.14722335961717314"/>
    <n v="0.14722335961717314"/>
    <n v="2.176857940134537E-3"/>
    <n v="5.5499653649354937E-3"/>
    <n v="1.0230512608455119E-2"/>
    <n v="1.6240921844622842E-2"/>
    <n v="2.3497835044147368E-2"/>
    <n v="3.1818468018421489E-2"/>
    <n v="4.0953332497335279E-2"/>
    <n v="5.0636695045153494E-2"/>
    <n v="6.0636379022449408E-2"/>
    <n v="7.0784297237085236E-2"/>
    <n v="8.0980138271880733E-2"/>
    <n v="9.117519642851378E-2"/>
    <n v="0.10135058682219418"/>
    <n v="0.11150060942939448"/>
    <n v="0.12162398727332395"/>
    <n v="0.13378910197601107"/>
    <n v="0.14564282407725929"/>
    <n v="0.14722335961717314"/>
    <n v="0.14722335961717314"/>
    <n v="0.14722335961717314"/>
  </r>
  <r>
    <x v="78"/>
    <s v="Over $160"/>
    <n v="487.76889494462631"/>
    <s v="HVAC"/>
    <s v="Rural"/>
    <s v="SC-NR (2)"/>
    <s v="M_Input"/>
    <x v="4"/>
    <s v="Single Family"/>
    <s v="Existing Single Family Home HVAC Upgrade - Central Heat Pump Upgrade to Variable Capacity Central Heat Pump + HZ23CZ1"/>
    <n v="2.9324162889543891E-2"/>
    <n v="3.8374777344332187E-2"/>
    <n v="4.8266638426605245E-2"/>
    <n v="5.8328141756649118E-2"/>
    <n v="6.7758972810970472E-2"/>
    <n v="7.5806890651350961E-2"/>
    <n v="8.1967223859344546E-2"/>
    <n v="8.6117064352052686E-2"/>
    <n v="8.8510296983445161E-2"/>
    <n v="8.9631811306636056E-2"/>
    <n v="8.999438698538112E-2"/>
    <n v="8.9988463866078491E-2"/>
    <n v="8.9839661010190738E-2"/>
    <n v="8.9647732772857563E-2"/>
    <n v="8.9446143152385874E-2"/>
    <n v="0.10489356725882047"/>
    <n v="0.10253762527863811"/>
    <n v="0.10042265457079556"/>
    <n v="9.8574219800348306E-2"/>
    <n v="9.6788502964659864E-2"/>
    <n v="1.3709549251833368"/>
    <n v="331.65552850858069"/>
    <n v="487.76889494462631"/>
    <s v="R-All-HVAC-ASHP-All-All-E"/>
    <n v="0"/>
    <n v="1.3709549251833368"/>
    <n v="2.9324162889543891E-2"/>
    <n v="6.769894023387607E-2"/>
    <n v="0.11596557866048132"/>
    <n v="0.17429372041713043"/>
    <n v="0.24205269322810091"/>
    <n v="0.3178595838794519"/>
    <n v="0.39982680773879642"/>
    <n v="0.4859438720908491"/>
    <n v="0.57445416907429425"/>
    <n v="0.66408598038093025"/>
    <n v="0.75408036736631134"/>
    <n v="0.84406883123238985"/>
    <n v="0.93390849224258055"/>
    <n v="1.0235562250154382"/>
    <n v="1.1130023681678241"/>
    <n v="1.2178959354266445"/>
    <n v="1.3204335607052826"/>
    <n v="1.3709549251833368"/>
    <n v="1.3709549251833368"/>
    <n v="1.3709549251833368"/>
    <n v="1.6469726584247012E-2"/>
    <n v="2.5520341039035308E-2"/>
    <n v="3.541220212130837E-2"/>
    <n v="4.5473705451352237E-2"/>
    <n v="5.490453650567359E-2"/>
    <n v="6.2952454346054079E-2"/>
    <n v="6.9112787554047664E-2"/>
    <n v="7.3262628046755804E-2"/>
    <n v="7.5655860678148279E-2"/>
    <n v="7.6777375001339174E-2"/>
    <n v="7.7139950680084238E-2"/>
    <n v="7.7134027560781609E-2"/>
    <n v="7.6985224704893856E-2"/>
    <n v="7.6793296467560682E-2"/>
    <n v="7.6591706847088992E-2"/>
    <n v="9.203913095352359E-2"/>
    <n v="8.9683188973341224E-2"/>
    <n v="8.7568218265498682E-2"/>
    <n v="8.5719783495051424E-2"/>
    <n v="8.3934066659362982E-2"/>
    <n v="1.1138661990773993"/>
    <n v="1.1138661990773993"/>
    <n v="1.6469726584247012E-2"/>
    <n v="4.1990067623282321E-2"/>
    <n v="7.740226974459069E-2"/>
    <n v="0.12287597519594293"/>
    <n v="0.17778051170161652"/>
    <n v="0.24073296604767058"/>
    <n v="0.30984575360171823"/>
    <n v="0.38310838164847405"/>
    <n v="0.45876424232662233"/>
    <n v="0.53554161732796146"/>
    <n v="0.61268156800804574"/>
    <n v="0.68981559556882732"/>
    <n v="0.76680082027372121"/>
    <n v="0.84359411674128193"/>
    <n v="0.92018582358837087"/>
    <n v="1.0122249545418944"/>
    <n v="1.1019081435152356"/>
    <n v="1.1138661990773993"/>
    <n v="1.1138661990773993"/>
    <n v="1.1138661990773993"/>
  </r>
  <r>
    <x v="78"/>
    <s v="Over $160"/>
    <n v="483.65814490920809"/>
    <s v="HVAC"/>
    <s v="Rural"/>
    <s v="SC-NR (2)"/>
    <s v="M_Input"/>
    <x v="4"/>
    <s v="Single Family"/>
    <s v="Existing Single Family Home HVAC Upgrade - Central Heat Pump Upgrade to Variable Capacity Central Heat Pump + HZ23CZ23"/>
    <n v="8.6705841887982967E-3"/>
    <n v="1.1346674718174609E-2"/>
    <n v="1.427150550092573E-2"/>
    <n v="1.7246496194355778E-2"/>
    <n v="2.00350093715208E-2"/>
    <n v="2.2414622028918505E-2"/>
    <n v="2.4236112651247713E-2"/>
    <n v="2.5463139710729093E-2"/>
    <n v="2.617077201696167E-2"/>
    <n v="2.6502381972710383E-2"/>
    <n v="2.6609588543592275E-2"/>
    <n v="2.6607837192504532E-2"/>
    <n v="2.6563839084378874E-2"/>
    <n v="2.6507089640370077E-2"/>
    <n v="2.644748351342039E-2"/>
    <n v="3.1014986146638671E-2"/>
    <n v="3.0318379960128251E-2"/>
    <n v="2.9693024288484172E-2"/>
    <n v="2.9146478105562115E-2"/>
    <n v="2.8618476395180399E-2"/>
    <n v="0.40536468654279406"/>
    <n v="328.52851463423787"/>
    <n v="483.65814490920809"/>
    <s v="R-All-HVAC-ASHP-All-All-E"/>
    <n v="0"/>
    <n v="0.40536468654279406"/>
    <n v="8.6705841887982967E-3"/>
    <n v="2.0017258906972906E-2"/>
    <n v="3.4288764407898638E-2"/>
    <n v="5.1535260602254412E-2"/>
    <n v="7.1570269973775219E-2"/>
    <n v="9.3984892002693721E-2"/>
    <n v="0.11822100465394143"/>
    <n v="0.14368414436467053"/>
    <n v="0.16985491638163219"/>
    <n v="0.19635729835434257"/>
    <n v="0.22296688689793484"/>
    <n v="0.24957472409043938"/>
    <n v="0.27613856317481827"/>
    <n v="0.30264565281518835"/>
    <n v="0.32909313632860876"/>
    <n v="0.36010812247524743"/>
    <n v="0.39042650243537569"/>
    <n v="0.40536468654279406"/>
    <n v="0.40536468654279406"/>
    <n v="0.40536468654279406"/>
    <n v="4.8697775773889878E-3"/>
    <n v="7.5458681067653004E-3"/>
    <n v="1.0470698889516421E-2"/>
    <n v="1.3445689582946469E-2"/>
    <n v="1.6234202760111491E-2"/>
    <n v="1.8613815417509196E-2"/>
    <n v="2.0435306039838404E-2"/>
    <n v="2.1662333099319784E-2"/>
    <n v="2.2369965405552361E-2"/>
    <n v="2.2701575361301074E-2"/>
    <n v="2.2808781932182966E-2"/>
    <n v="2.2807030581095223E-2"/>
    <n v="2.2763032472969565E-2"/>
    <n v="2.2706283028960769E-2"/>
    <n v="2.2646676902011081E-2"/>
    <n v="2.7214179535229362E-2"/>
    <n v="2.6517573348718942E-2"/>
    <n v="2.5892217677074864E-2"/>
    <n v="2.5345671494152806E-2"/>
    <n v="2.481766978377109E-2"/>
    <n v="0.32934855431460786"/>
    <n v="0.32934855431460786"/>
    <n v="4.8697775773889878E-3"/>
    <n v="1.2415645684154288E-2"/>
    <n v="2.2886344573670711E-2"/>
    <n v="3.6332034156617177E-2"/>
    <n v="5.2566236916728667E-2"/>
    <n v="7.1180052334237867E-2"/>
    <n v="9.1615358374076278E-2"/>
    <n v="0.11327769147339606"/>
    <n v="0.13564765687894842"/>
    <n v="0.15834923224024949"/>
    <n v="0.18115801417243246"/>
    <n v="0.2039650447535277"/>
    <n v="0.22672807722649727"/>
    <n v="0.24943436025545804"/>
    <n v="0.27208103715746912"/>
    <n v="0.29929521669269848"/>
    <n v="0.32581279004141744"/>
    <n v="0.32934855431460786"/>
    <n v="0.32934855431460786"/>
    <n v="0.32934855431460786"/>
  </r>
  <r>
    <x v="78"/>
    <s v="Over $160"/>
    <n v="556.39486168333224"/>
    <s v="HVAC"/>
    <s v="Rural"/>
    <s v="SC-NR (2)"/>
    <s v="M_Input"/>
    <x v="4"/>
    <s v="Single Family"/>
    <s v="Existing Single Family Home HVAC Upgrade - Central Heat Pump Upgrade to Variable Capacity Central Heat Pump + HZ1CZ23"/>
    <n v="8.3871917851549068E-3"/>
    <n v="1.0975816036484226E-2"/>
    <n v="1.3805050627822451E-2"/>
    <n v="1.6682805685790114E-2"/>
    <n v="1.9380178123800679E-2"/>
    <n v="2.1682014689526113E-2"/>
    <n v="2.3443971075818176E-2"/>
    <n v="2.4630893554091388E-2"/>
    <n v="2.5315397358738341E-2"/>
    <n v="2.563616885880916E-2"/>
    <n v="2.5739871452664008E-2"/>
    <n v="2.5738177343347244E-2"/>
    <n v="2.5695617284763123E-2"/>
    <n v="2.5640722659413931E-2"/>
    <n v="2.5583064719947386E-2"/>
    <n v="3.0001281500945057E-2"/>
    <n v="2.9327443434470087E-2"/>
    <n v="2.8722527106134411E-2"/>
    <n v="2.8193844429650654E-2"/>
    <n v="2.7683100111686187E-2"/>
    <n v="0.39211560546934981"/>
    <n v="378.15506878380518"/>
    <n v="556.39486168333224"/>
    <s v="R-All-HVAC-ASHP-All-All-E"/>
    <n v="0"/>
    <n v="0.39211560546934981"/>
    <n v="8.3871917851549068E-3"/>
    <n v="1.9363007821639133E-2"/>
    <n v="3.3168058449461586E-2"/>
    <n v="4.98508641352517E-2"/>
    <n v="6.9231042259052383E-2"/>
    <n v="9.09130569485785E-2"/>
    <n v="0.11435702802439668"/>
    <n v="0.13898792157848808"/>
    <n v="0.16430331893722641"/>
    <n v="0.18993948779603556"/>
    <n v="0.21567935924869958"/>
    <n v="0.24141753659204682"/>
    <n v="0.26711315387680995"/>
    <n v="0.29275387653622387"/>
    <n v="0.31833694125617124"/>
    <n v="0.34833822275711629"/>
    <n v="0.37766566619158637"/>
    <n v="0.39211560546934981"/>
    <n v="0.39211560546934981"/>
    <n v="0.39211560546934981"/>
    <n v="4.7106120652603035E-3"/>
    <n v="7.2992363165896232E-3"/>
    <n v="1.0128470907927848E-2"/>
    <n v="1.3006225965895511E-2"/>
    <n v="1.5703598403906078E-2"/>
    <n v="1.8005434969631511E-2"/>
    <n v="1.9767391355923574E-2"/>
    <n v="2.0954313834196787E-2"/>
    <n v="2.1638817638843739E-2"/>
    <n v="2.1959589138914559E-2"/>
    <n v="2.2063291732769406E-2"/>
    <n v="2.2061597623452642E-2"/>
    <n v="2.2019037564868522E-2"/>
    <n v="2.1964142939519329E-2"/>
    <n v="2.1906485000052784E-2"/>
    <n v="2.6324701781050456E-2"/>
    <n v="2.5650863714575485E-2"/>
    <n v="2.504594738623981E-2"/>
    <n v="2.4517264709756053E-2"/>
    <n v="2.4006520391791585E-2"/>
    <n v="0.31858401107145773"/>
    <n v="0.31858401107145773"/>
    <n v="4.7106120652603035E-3"/>
    <n v="1.2009848381849927E-2"/>
    <n v="2.2138319289777775E-2"/>
    <n v="3.5144545255673287E-2"/>
    <n v="5.0848143659579362E-2"/>
    <n v="6.8853578629210876E-2"/>
    <n v="8.8620969985134454E-2"/>
    <n v="0.10957528381933124"/>
    <n v="0.13121410145817497"/>
    <n v="0.15317369059708952"/>
    <n v="0.17523698232985893"/>
    <n v="0.19729857995331157"/>
    <n v="0.2193176175181801"/>
    <n v="0.24128176045769945"/>
    <n v="0.26318824545775221"/>
    <n v="0.28951294723880266"/>
    <n v="0.31516381095337814"/>
    <n v="0.31858401107145773"/>
    <n v="0.31858401107145773"/>
    <n v="0.31858401107145773"/>
  </r>
  <r>
    <x v="78"/>
    <s v="Over $160"/>
    <n v="739.24568974231636"/>
    <s v="HVAC"/>
    <s v="Rural"/>
    <s v="SC-NR (2)"/>
    <s v="M_Input"/>
    <x v="4"/>
    <s v="Single Family"/>
    <s v="Existing Single Family Home HVAC Upgrade - Central Heat Pump Upgrade to Variable Capacity Central Heat Pump + HZ1CZ1"/>
    <n v="8.5595817744883188E-2"/>
    <n v="0.11201412500464462"/>
    <n v="0.1408879906131956"/>
    <n v="0.17025703376446849"/>
    <n v="0.19778517494787165"/>
    <n v="0.22127665913058406"/>
    <n v="0.23925837477257395"/>
    <n v="0.25137155910530851"/>
    <n v="0.25835728977763484"/>
    <n v="0.26163093601837206"/>
    <n v="0.26268927694470956"/>
    <n v="0.2626719876450212"/>
    <n v="0.26223763928253041"/>
    <n v="0.26167741001069239"/>
    <n v="0.2610889796272523"/>
    <n v="0.30617926586740135"/>
    <n v="0.29930238480816007"/>
    <n v="0.29312888727555675"/>
    <n v="0.2877333952944055"/>
    <n v="0.28252097394115833"/>
    <n v="4.0017513323214287"/>
    <n v="502.43006164161983"/>
    <n v="739.24568974231636"/>
    <s v="R-All-HVAC-ASHP-All-All-E"/>
    <n v="0"/>
    <n v="4.0017513323214287"/>
    <n v="8.5595817744883188E-2"/>
    <n v="0.19760994274952781"/>
    <n v="0.33849793336272338"/>
    <n v="0.50875496712719182"/>
    <n v="0.70654014207506344"/>
    <n v="0.92781680120564747"/>
    <n v="1.1670751759782214"/>
    <n v="1.4184467350835299"/>
    <n v="1.6768040248611649"/>
    <n v="1.9384349608795368"/>
    <n v="2.2011242378242466"/>
    <n v="2.4637962254692676"/>
    <n v="2.7260338647517979"/>
    <n v="2.9877112747624901"/>
    <n v="3.2488002543897423"/>
    <n v="3.5549795202571435"/>
    <n v="3.8542819050653034"/>
    <n v="4.0017513323214287"/>
    <n v="4.0017513323214287"/>
    <n v="4.0017513323214287"/>
    <n v="4.8074337887269586E-2"/>
    <n v="7.4492645147031022E-2"/>
    <n v="0.10336651075558199"/>
    <n v="0.13273555390685488"/>
    <n v="0.16026369509025806"/>
    <n v="0.18375517927297047"/>
    <n v="0.20173689491496033"/>
    <n v="0.21385007924769489"/>
    <n v="0.22083580992002122"/>
    <n v="0.22410945616075845"/>
    <n v="0.22516779708709594"/>
    <n v="0.22515050778740758"/>
    <n v="0.22471615942491679"/>
    <n v="0.22415593015307878"/>
    <n v="0.22356749976963869"/>
    <n v="0.26865778600978774"/>
    <n v="0.26178090495054646"/>
    <n v="0.25560740741794313"/>
    <n v="0.25021191543679189"/>
    <n v="0.24499949408354471"/>
    <n v="3.2513217351691566"/>
    <n v="3.2513217351691566"/>
    <n v="4.8074337887269586E-2"/>
    <n v="0.12256698303430061"/>
    <n v="0.22593349378988259"/>
    <n v="0.35866904769673746"/>
    <n v="0.51893274278699553"/>
    <n v="0.702687922059966"/>
    <n v="0.90442481697492627"/>
    <n v="1.1182748962226212"/>
    <n v="1.3391107061426424"/>
    <n v="1.5632201623034008"/>
    <n v="1.7883879593904968"/>
    <n v="2.0135384671779044"/>
    <n v="2.2382546266028212"/>
    <n v="2.4624105567558998"/>
    <n v="2.6859780565255384"/>
    <n v="2.9546358425353261"/>
    <n v="3.2164167474858725"/>
    <n v="3.2513217351691566"/>
    <n v="3.2513217351691566"/>
    <n v="3.2513217351691566"/>
  </r>
  <r>
    <x v="37"/>
    <s v="Under $85"/>
    <n v="71.708375243644127"/>
    <s v="HVAC"/>
    <s v="Rural"/>
    <s v="SC-NR (3)"/>
    <s v="M_Input"/>
    <x v="4"/>
    <s v="Single Family"/>
    <s v="Zonal to DHP No Screen + HZ23CZ23"/>
    <n v="4.3245373302578854E-2"/>
    <n v="5.6592632427735198E-2"/>
    <n v="7.118050751121055E-2"/>
    <n v="8.6018559977766598E-2"/>
    <n v="9.9926537880968849E-2"/>
    <n v="0.11179508507962857"/>
    <n v="0.12087994490159294"/>
    <n v="0.12699986047869918"/>
    <n v="0.13052924472521027"/>
    <n v="0.13218318130144829"/>
    <n v="0.1327178843938035"/>
    <n v="0.1327091493616622"/>
    <n v="0.13248970456197282"/>
    <n v="0.13220666124707769"/>
    <n v="0.13190936995102059"/>
    <n v="0.15395891396488728"/>
    <n v="0.15029797815969195"/>
    <n v="0.14696805108961375"/>
    <n v="0.1440078270612708"/>
    <n v="0.14116274809950433"/>
    <n v="2.0161399796482748"/>
    <n v="51.177315849873764"/>
    <n v="71.708375243644127"/>
    <s v="R-All-HVAC-ERconvertDHP-HZ1-All-N"/>
    <n v="0"/>
    <n v="2.0161399796482748"/>
    <n v="4.3245373302578854E-2"/>
    <n v="9.9838005730314053E-2"/>
    <n v="0.17101851324152462"/>
    <n v="0.2570370732192912"/>
    <n v="0.35696361110026004"/>
    <n v="0.46875869617988863"/>
    <n v="0.58963864108148156"/>
    <n v="0.71663850156018072"/>
    <n v="0.84716774628539104"/>
    <n v="0.97935092758683928"/>
    <n v="1.1120688119806428"/>
    <n v="1.2447779613423049"/>
    <n v="1.3772676659042777"/>
    <n v="1.5094743271513553"/>
    <n v="1.6413836971023759"/>
    <n v="1.7953426110672632"/>
    <n v="1.9456405892269553"/>
    <n v="2.0161399796482748"/>
    <n v="2.0161399796482748"/>
    <n v="2.0161399796482748"/>
    <n v="1.4313282054060256E-2"/>
    <n v="2.76605411792166E-2"/>
    <n v="4.2248416262691948E-2"/>
    <n v="5.7086468729247997E-2"/>
    <n v="7.0994446632450248E-2"/>
    <n v="8.2862993831109968E-2"/>
    <n v="9.1947853653074341E-2"/>
    <n v="9.8067769230180582E-2"/>
    <n v="0.10159715347669167"/>
    <n v="0.10325109005292969"/>
    <n v="0.1037857931452849"/>
    <n v="0.1037770581131436"/>
    <n v="0.10355761331345421"/>
    <n v="0.10327456999855909"/>
    <n v="0.10297727870250199"/>
    <n v="0.1250268227163687"/>
    <n v="0.12136588691117335"/>
    <n v="0.11803595984109515"/>
    <n v="0.1150757358127522"/>
    <n v="0.11223065685098572"/>
    <n v="1.4374981546779029"/>
    <n v="1.4374981546779029"/>
    <n v="1.4313282054060256E-2"/>
    <n v="4.1973823233276857E-2"/>
    <n v="8.4222239495968798E-2"/>
    <n v="0.14130870822521679"/>
    <n v="0.21230315485766704"/>
    <n v="0.295166148688777"/>
    <n v="0.38711400234185134"/>
    <n v="0.48518177157203191"/>
    <n v="0.58677892504872353"/>
    <n v="0.69003001510165318"/>
    <n v="0.79381580824693809"/>
    <n v="0.89759286636008173"/>
    <n v="1.001150479673536"/>
    <n v="1.1044250496720951"/>
    <n v="1.2074023283745972"/>
    <n v="1.3324291510909658"/>
    <n v="1.4374981546779029"/>
    <n v="1.4374981546779029"/>
    <n v="1.4374981546779029"/>
    <n v="1.4374981546779029"/>
  </r>
  <r>
    <x v="37"/>
    <s v="Under $85"/>
    <n v="73.70578562098342"/>
    <s v="HVAC"/>
    <s v="Rural"/>
    <s v="SC-NR (3)"/>
    <s v="M_Input"/>
    <x v="4"/>
    <s v="Single Family"/>
    <s v="Zonal to DHP No Screen + HZ1CZ23"/>
    <n v="9.4117858942492656E-3"/>
    <n v="1.2316641039841106E-2"/>
    <n v="1.5491499908027503E-2"/>
    <n v="1.8720806588437975E-2"/>
    <n v="2.1747694790581987E-2"/>
    <n v="2.4330727762178882E-2"/>
    <n v="2.6307927841487649E-2"/>
    <n v="2.7639846858571727E-2"/>
    <n v="2.8407970852652679E-2"/>
    <n v="2.8767928363697952E-2"/>
    <n v="2.8884299448924313E-2"/>
    <n v="2.8882398384231952E-2"/>
    <n v="2.8834639113989743E-2"/>
    <n v="2.8773038464598839E-2"/>
    <n v="2.8708336929774845E-2"/>
    <n v="3.3507129759526258E-2"/>
    <n v="3.271037530142485E-2"/>
    <n v="3.1985660534650663E-2"/>
    <n v="3.1341406765378318E-2"/>
    <n v="3.0722212803216777E-2"/>
    <n v="0.43878631104692239"/>
    <n v="54.074337196332593"/>
    <n v="73.70578562098342"/>
    <s v="R-All-HVAC-ERconvertDHP-HZ1-All-N"/>
    <n v="0"/>
    <n v="0.43878631104692239"/>
    <n v="9.4117858942492656E-3"/>
    <n v="2.172842693409037E-2"/>
    <n v="3.7219926842117876E-2"/>
    <n v="5.5940733430555847E-2"/>
    <n v="7.7688428221137834E-2"/>
    <n v="0.10201915598331672"/>
    <n v="0.12832708382480437"/>
    <n v="0.15596693068337611"/>
    <n v="0.18437490153602878"/>
    <n v="0.21314282989972674"/>
    <n v="0.24202712934865106"/>
    <n v="0.27090952773288302"/>
    <n v="0.29974416684687277"/>
    <n v="0.32851720531147161"/>
    <n v="0.35722554224124647"/>
    <n v="0.39073267200077272"/>
    <n v="0.42344304730219756"/>
    <n v="0.43878631104692239"/>
    <n v="0.43878631104692239"/>
    <n v="0.43878631104692239"/>
    <n v="3.1150973121275381E-3"/>
    <n v="6.0199524577193783E-3"/>
    <n v="9.1948113259057752E-3"/>
    <n v="1.2424118006316247E-2"/>
    <n v="1.5451006208460259E-2"/>
    <n v="1.8034039180057155E-2"/>
    <n v="2.0011239259365921E-2"/>
    <n v="2.1343158276449999E-2"/>
    <n v="2.2111282270530951E-2"/>
    <n v="2.2471239781576224E-2"/>
    <n v="2.2587610866802586E-2"/>
    <n v="2.2585709802110224E-2"/>
    <n v="2.2537950531868016E-2"/>
    <n v="2.2476349882477112E-2"/>
    <n v="2.2411648347653117E-2"/>
    <n v="2.721044117740453E-2"/>
    <n v="2.6413686719303123E-2"/>
    <n v="2.5688971952528936E-2"/>
    <n v="2.5044718183256591E-2"/>
    <n v="2.4425524221095049E-2"/>
    <n v="0.31285253940448787"/>
    <n v="0.31285253940448787"/>
    <n v="3.1150973121275381E-3"/>
    <n v="9.1350497698469164E-3"/>
    <n v="1.8329861095752693E-2"/>
    <n v="3.0753979102068941E-2"/>
    <n v="4.6204985310529204E-2"/>
    <n v="6.4239024490586355E-2"/>
    <n v="8.4250263749952273E-2"/>
    <n v="0.10559342202640228"/>
    <n v="0.12770470429693323"/>
    <n v="0.15017594407850945"/>
    <n v="0.17276355494531204"/>
    <n v="0.19534926474742226"/>
    <n v="0.21788721527929028"/>
    <n v="0.24036356516176738"/>
    <n v="0.26277521350942051"/>
    <n v="0.28998565468682502"/>
    <n v="0.31285253940448787"/>
    <n v="0.31285253940448787"/>
    <n v="0.31285253940448787"/>
    <n v="0.31285253940448787"/>
  </r>
  <r>
    <x v="37"/>
    <s v="Under $85"/>
    <n v="81.015289915433272"/>
    <s v="HVAC"/>
    <s v="Rural"/>
    <s v="SC-NR (3)"/>
    <s v="M_Input"/>
    <x v="4"/>
    <s v="Single Family"/>
    <s v="Zonal to DHP No Screen + HZ23CZ1"/>
    <n v="5.605373627243531E-2"/>
    <n v="7.3354170650157605E-2"/>
    <n v="9.2262665137719246E-2"/>
    <n v="0.11149543424662396"/>
    <n v="0.1295226604197986"/>
    <n v="0.14490641974026566"/>
    <n v="0.15668202248438778"/>
    <n v="0.1646145273414617"/>
    <n v="0.16918924039512892"/>
    <n v="0.17133303792942503"/>
    <n v="0.17202610874449759"/>
    <n v="0.17201478658097835"/>
    <n v="0.17173034688283814"/>
    <n v="0.17136347213728337"/>
    <n v="0.17097812946053781"/>
    <n v="0.19955828106272164"/>
    <n v="0.19481305366697396"/>
    <n v="0.19049687277782715"/>
    <n v="0.18665989313537915"/>
    <n v="0.18297216208768341"/>
    <n v="2.6132779087555766"/>
    <n v="78.60174035504626"/>
    <n v="81.015289915433272"/>
    <s v="R-All-HVAC-ERconvertDHP-HZ1-All-N"/>
    <n v="0"/>
    <n v="2.6132779087555766"/>
    <n v="5.605373627243531E-2"/>
    <n v="0.12940790692259291"/>
    <n v="0.22167057206031215"/>
    <n v="0.3331660063069361"/>
    <n v="0.4626886667267347"/>
    <n v="0.60759508646700033"/>
    <n v="0.76427710895138812"/>
    <n v="0.92889163629284988"/>
    <n v="1.0980808766879788"/>
    <n v="1.2694139146174039"/>
    <n v="1.4414400233619016"/>
    <n v="1.6134548099428798"/>
    <n v="1.785185156825718"/>
    <n v="1.9565486289630014"/>
    <n v="2.1275267584235391"/>
    <n v="2.3270850394862608"/>
    <n v="2.5218980931532347"/>
    <n v="2.6132779087555766"/>
    <n v="2.6132779087555766"/>
    <n v="2.6132779087555766"/>
    <n v="1.8552572822938956E-2"/>
    <n v="3.5853007200661251E-2"/>
    <n v="5.4761501688222892E-2"/>
    <n v="7.3994270797127615E-2"/>
    <n v="9.2021496970302236E-2"/>
    <n v="0.1074052562907693"/>
    <n v="0.11918085903489142"/>
    <n v="0.12711336389196534"/>
    <n v="0.13168807694563256"/>
    <n v="0.13383187447992867"/>
    <n v="0.13452494529500122"/>
    <n v="0.13451362313148199"/>
    <n v="0.13422918343334178"/>
    <n v="0.13386230868778701"/>
    <n v="0.13347696601104145"/>
    <n v="0.16205711761322528"/>
    <n v="0.1573118902174776"/>
    <n v="0.15299570932833079"/>
    <n v="0.14915872968588278"/>
    <n v="0.14547099863818705"/>
    <n v="1.8632546397656495"/>
    <n v="1.8632546397656495"/>
    <n v="1.8552572822938956E-2"/>
    <n v="5.4405580023600207E-2"/>
    <n v="0.1091670817118231"/>
    <n v="0.18316135250895071"/>
    <n v="0.27518284947925298"/>
    <n v="0.38258810577002228"/>
    <n v="0.50176896480491373"/>
    <n v="0.6288823286968791"/>
    <n v="0.76057040564251166"/>
    <n v="0.89440228012244027"/>
    <n v="1.0289272254174415"/>
    <n v="1.1634408485489236"/>
    <n v="1.2976700319822654"/>
    <n v="1.4315323406700524"/>
    <n v="1.5650093066810939"/>
    <n v="1.7270664242943192"/>
    <n v="1.8632546397656495"/>
    <n v="1.8632546397656495"/>
    <n v="1.8632546397656495"/>
    <n v="1.8632546397656495"/>
  </r>
  <r>
    <x v="37"/>
    <s v="Under $100"/>
    <n v="93.223085804749019"/>
    <s v="HVAC"/>
    <s v="Rural"/>
    <s v="SC-NR (3)"/>
    <s v="M_Input"/>
    <x v="4"/>
    <s v="Single Family"/>
    <s v="Zonal to DHP No Screen + HZ1CZ1"/>
    <n v="0.72085832048735599"/>
    <n v="0.94334415102349767"/>
    <n v="1.1865098431907637"/>
    <n v="1.4338457490576466"/>
    <n v="1.665678216372243"/>
    <n v="1.863515357015924"/>
    <n v="2.014951135990545"/>
    <n v="2.1169641775608006"/>
    <n v="2.1757955809225744"/>
    <n v="2.2033650953350787"/>
    <n v="2.2122780759311227"/>
    <n v="2.2121324714394066"/>
    <n v="2.2084745400200854"/>
    <n v="2.20375648319646"/>
    <n v="2.1988009263818205"/>
    <n v="2.5663453837769916"/>
    <n v="2.5053211438547121"/>
    <n v="2.4498144976688447"/>
    <n v="2.400470441683777"/>
    <n v="2.3530457419897042"/>
    <n v="33.607092935188057"/>
    <n v="67.887605649338852"/>
    <n v="93.223085804749019"/>
    <s v="R-All-HVAC-ERconvertDHP-HZ1-All-N"/>
    <n v="0"/>
    <n v="33.607092935188057"/>
    <n v="0.72085832048735599"/>
    <n v="1.6642024715108537"/>
    <n v="2.8507123147016173"/>
    <n v="4.2845580637592642"/>
    <n v="5.9502362801315076"/>
    <n v="7.8137516371474316"/>
    <n v="9.8287027731379766"/>
    <n v="11.945666950698778"/>
    <n v="14.121462531621352"/>
    <n v="16.324827626956431"/>
    <n v="18.537105702887555"/>
    <n v="20.749238174326962"/>
    <n v="22.957712714347046"/>
    <n v="25.161469197543507"/>
    <n v="27.360270123925329"/>
    <n v="29.926615507702319"/>
    <n v="32.431936651557031"/>
    <n v="33.607092935188057"/>
    <n v="33.607092935188057"/>
    <n v="33.607092935188057"/>
    <n v="0.23858849338540439"/>
    <n v="0.46107432392154607"/>
    <n v="0.70424001608881204"/>
    <n v="0.95157592195569496"/>
    <n v="1.1834083892702913"/>
    <n v="1.3812455299139723"/>
    <n v="1.5326813088885933"/>
    <n v="1.6346943504588489"/>
    <n v="1.6935257538206228"/>
    <n v="1.7210952682331271"/>
    <n v="1.730008248829171"/>
    <n v="1.729862644337455"/>
    <n v="1.7262047129181337"/>
    <n v="1.7214866560945083"/>
    <n v="1.7165310992798688"/>
    <n v="2.0840755566750402"/>
    <n v="2.0230513167527606"/>
    <n v="1.9675446705668931"/>
    <n v="1.9182006145818253"/>
    <n v="1.8707759148877525"/>
    <n v="23.961696393149026"/>
    <n v="23.961696393149026"/>
    <n v="0.23858849338540439"/>
    <n v="0.69966281730695046"/>
    <n v="1.4039028333957626"/>
    <n v="2.3554787553514576"/>
    <n v="3.5388871446217491"/>
    <n v="4.9201326745357212"/>
    <n v="6.4528139834243143"/>
    <n v="8.0875083338831626"/>
    <n v="9.7810340877037856"/>
    <n v="11.502129355936912"/>
    <n v="13.232137604766082"/>
    <n v="14.962000249103538"/>
    <n v="16.688204962021672"/>
    <n v="18.409691618116181"/>
    <n v="20.12622271739605"/>
    <n v="22.210298274071089"/>
    <n v="23.961696393149026"/>
    <n v="23.961696393149026"/>
    <n v="23.961696393149026"/>
    <n v="23.961696393149026"/>
  </r>
  <r>
    <x v="77"/>
    <s v="Under $25"/>
    <n v="23.742898532248471"/>
    <s v="HVAC"/>
    <s v="Rural"/>
    <s v="SC-Retro"/>
    <s v="M_Input"/>
    <x v="4"/>
    <s v="Single Family"/>
    <s v="Windows - Add a Low-e Storm Window to an existing Single Pane Wood Framed Window_Electric FAF"/>
    <n v="1.1287523438099613E-4"/>
    <n v="1.1261891940932755E-4"/>
    <n v="1.1236318647290393E-4"/>
    <n v="1.1210803425005064E-4"/>
    <n v="1.1185346142209407E-4"/>
    <n v="1.0043952000601969E-4"/>
    <n v="8.0169155057622637E-5"/>
    <n v="6.3989686751469345E-5"/>
    <n v="5.1075504133828868E-5"/>
    <n v="4.0767618267249413E-5"/>
    <n v="3.2540035137575382E-5"/>
    <n v="2.5972915067380052E-5"/>
    <n v="2.0731149005993449E-5"/>
    <n v="1.6547258480372651E-5"/>
    <n v="1.3207746620175501E-5"/>
    <n v="1.0542203772889196E-5"/>
    <n v="7.1742630773725532E-8"/>
    <n v="2.5564185339015956E-8"/>
    <n v="8.695273181283757E-9"/>
    <n v="2.8289765600854877E-9"/>
    <n v="9.8837860026882449E-4"/>
    <n v="20.658952679661535"/>
    <n v="23.742898532248471"/>
    <s v="R-All-HVAC-ER-All-All-E"/>
    <n v="0"/>
    <n v="9.8837860026882449E-4"/>
    <n v="1.1287523438099613E-4"/>
    <n v="2.2549415379032368E-4"/>
    <n v="3.3785734026322759E-4"/>
    <n v="4.4996537451327822E-4"/>
    <n v="5.6181883593537231E-4"/>
    <n v="6.6225835594139202E-4"/>
    <n v="7.4242751099901463E-4"/>
    <n v="8.0641719775048398E-4"/>
    <n v="8.5749270188431289E-4"/>
    <n v="8.9826032015156228E-4"/>
    <n v="9.308003552891377E-4"/>
    <n v="9.5677327035651773E-4"/>
    <n v="9.7750441936251121E-4"/>
    <n v="9.8837860026882449E-4"/>
    <n v="9.8837860026882449E-4"/>
    <n v="9.8837860026882449E-4"/>
    <n v="9.8837860026882449E-4"/>
    <n v="9.8837860026882449E-4"/>
    <n v="9.8837860026882449E-4"/>
    <n v="9.8837860026882449E-4"/>
    <n v="1.1287523438099613E-4"/>
    <n v="1.1261891940932755E-4"/>
    <n v="1.1236318647290393E-4"/>
    <n v="1.1210803425005064E-4"/>
    <n v="1.1185346142209407E-4"/>
    <n v="1.0043952000601969E-4"/>
    <n v="8.0169155057622637E-5"/>
    <n v="6.3989686751469345E-5"/>
    <n v="5.1075504133828868E-5"/>
    <n v="4.0767618267249413E-5"/>
    <n v="3.2540035137575382E-5"/>
    <n v="2.5972915067380052E-5"/>
    <n v="2.0731149005993449E-5"/>
    <n v="1.6547258480372651E-5"/>
    <n v="1.3207746620175501E-5"/>
    <n v="1.0542203772889196E-5"/>
    <n v="7.1742630773725532E-8"/>
    <n v="2.5564185339015956E-8"/>
    <n v="8.695273181283757E-9"/>
    <n v="2.8289765600854877E-9"/>
    <n v="9.8837860026882449E-4"/>
    <n v="9.8837860026882449E-4"/>
    <n v="1.1287523438099613E-4"/>
    <n v="2.2549415379032368E-4"/>
    <n v="3.3785734026322759E-4"/>
    <n v="4.4996537451327822E-4"/>
    <n v="5.6181883593537231E-4"/>
    <n v="6.6225835594139202E-4"/>
    <n v="7.4242751099901463E-4"/>
    <n v="8.0641719775048398E-4"/>
    <n v="8.5749270188431289E-4"/>
    <n v="8.9826032015156228E-4"/>
    <n v="9.308003552891377E-4"/>
    <n v="9.5677327035651773E-4"/>
    <n v="9.7750441936251121E-4"/>
    <n v="9.8837860026882449E-4"/>
    <n v="9.8837860026882449E-4"/>
    <n v="9.8837860026882449E-4"/>
    <n v="9.8837860026882449E-4"/>
    <n v="9.8837860026882449E-4"/>
    <n v="9.8837860026882449E-4"/>
    <n v="9.8837860026882449E-4"/>
  </r>
  <r>
    <x v="77"/>
    <s v="Under $25"/>
    <n v="23.742898532248471"/>
    <s v="HVAC"/>
    <s v="Rural"/>
    <s v="SC-Retro"/>
    <s v="M_Input"/>
    <x v="4"/>
    <s v="Single Family"/>
    <s v="Windows - Add a Low-e Storm Window to an existing Single Pane Metal Framed Window_Electric FAF"/>
    <n v="3.386257031429885E-4"/>
    <n v="3.3785675822798261E-4"/>
    <n v="3.3708955941871176E-4"/>
    <n v="3.3632410275015191E-4"/>
    <n v="3.3556038426628214E-4"/>
    <n v="3.0131856001805912E-4"/>
    <n v="2.4050746517286783E-4"/>
    <n v="1.9196906025440799E-4"/>
    <n v="1.5322651240148654E-4"/>
    <n v="1.2230285480174823E-4"/>
    <n v="9.7620105412726159E-5"/>
    <n v="7.7918745202140157E-5"/>
    <n v="6.219344701798035E-5"/>
    <n v="4.9641775441117962E-5"/>
    <n v="3.9623239860526504E-5"/>
    <n v="3.1626611318667588E-5"/>
    <n v="2.1522789232117661E-7"/>
    <n v="7.6692556017047876E-8"/>
    <n v="2.6085819543851266E-8"/>
    <n v="8.4869296802564636E-9"/>
    <n v="2.9651358008064735E-3"/>
    <n v="20.658952679661535"/>
    <n v="23.742898532248471"/>
    <s v="R-All-HVAC-ER-All-All-E"/>
    <n v="0"/>
    <n v="2.9651358008064735E-3"/>
    <n v="3.386257031429885E-4"/>
    <n v="6.7648246137097111E-4"/>
    <n v="1.0135720207896828E-3"/>
    <n v="1.3498961235398348E-3"/>
    <n v="1.6854565078061169E-3"/>
    <n v="1.986775067824176E-3"/>
    <n v="2.2272825329970438E-3"/>
    <n v="2.4192515932514517E-3"/>
    <n v="2.5724781056529382E-3"/>
    <n v="2.6947809604546866E-3"/>
    <n v="2.792401065867413E-3"/>
    <n v="2.8703198110695532E-3"/>
    <n v="2.9325132580875334E-3"/>
    <n v="2.9651358008064735E-3"/>
    <n v="2.9651358008064735E-3"/>
    <n v="2.9651358008064735E-3"/>
    <n v="2.9651358008064735E-3"/>
    <n v="2.9651358008064735E-3"/>
    <n v="2.9651358008064735E-3"/>
    <n v="2.9651358008064735E-3"/>
    <n v="3.386257031429885E-4"/>
    <n v="3.3785675822798261E-4"/>
    <n v="3.3708955941871176E-4"/>
    <n v="3.3632410275015191E-4"/>
    <n v="3.3556038426628214E-4"/>
    <n v="3.0131856001805912E-4"/>
    <n v="2.4050746517286783E-4"/>
    <n v="1.9196906025440799E-4"/>
    <n v="1.5322651240148654E-4"/>
    <n v="1.2230285480174823E-4"/>
    <n v="9.7620105412726159E-5"/>
    <n v="7.7918745202140157E-5"/>
    <n v="6.219344701798035E-5"/>
    <n v="4.9641775441117962E-5"/>
    <n v="3.9623239860526504E-5"/>
    <n v="3.1626611318667588E-5"/>
    <n v="2.1522789232117661E-7"/>
    <n v="7.6692556017047876E-8"/>
    <n v="2.6085819543851266E-8"/>
    <n v="8.4869296802564636E-9"/>
    <n v="2.9651358008064735E-3"/>
    <n v="2.9651358008064735E-3"/>
    <n v="3.386257031429885E-4"/>
    <n v="6.7648246137097111E-4"/>
    <n v="1.0135720207896828E-3"/>
    <n v="1.3498961235398348E-3"/>
    <n v="1.6854565078061169E-3"/>
    <n v="1.986775067824176E-3"/>
    <n v="2.2272825329970438E-3"/>
    <n v="2.4192515932514517E-3"/>
    <n v="2.5724781056529382E-3"/>
    <n v="2.6947809604546866E-3"/>
    <n v="2.792401065867413E-3"/>
    <n v="2.8703198110695532E-3"/>
    <n v="2.9325132580875334E-3"/>
    <n v="2.9651358008064735E-3"/>
    <n v="2.9651358008064735E-3"/>
    <n v="2.9651358008064735E-3"/>
    <n v="2.9651358008064735E-3"/>
    <n v="2.9651358008064735E-3"/>
    <n v="2.9651358008064735E-3"/>
    <n v="2.9651358008064735E-3"/>
  </r>
  <r>
    <x v="77"/>
    <s v="Under $25"/>
    <n v="23.742898532248471"/>
    <s v="HVAC"/>
    <s v="Rural"/>
    <s v="SC-Retro"/>
    <s v="M_Input"/>
    <x v="4"/>
    <s v="Single Family"/>
    <s v="Windows - Add a Low-e Storm Window to an existing Double Pane Metal Framed Window_Electric FAF"/>
    <n v="1.6683025663263656E-2"/>
    <n v="1.664514216053007E-2"/>
    <n v="1.6607344682946137E-2"/>
    <n v="1.6569633035167564E-2"/>
    <n v="1.6532007022293616E-2"/>
    <n v="1.4845019804879553E-2"/>
    <n v="1.1849048009185433E-2"/>
    <n v="9.4577131300176333E-3"/>
    <n v="7.5489893855073629E-3"/>
    <n v="6.0254778252506148E-3"/>
    <n v="4.8094362262965009E-3"/>
    <n v="3.838812038753301E-3"/>
    <n v="3.0640759489236613E-3"/>
    <n v="2.4456944820412411E-3"/>
    <n v="1.9521126757932055E-3"/>
    <n v="1.5581438838640062E-3"/>
    <n v="1.0603602791274657E-5"/>
    <n v="3.778401545831349E-6"/>
    <n v="1.2851664621382011E-6"/>
    <n v="4.1812439027478557E-7"/>
    <n v="0.14608293523137564"/>
    <n v="20.658952679661535"/>
    <n v="23.742898532248471"/>
    <s v="R-All-HVAC-ER-All-All-E"/>
    <n v="0"/>
    <n v="0.14608293523137564"/>
    <n v="1.6683025663263656E-2"/>
    <n v="3.3328167823793726E-2"/>
    <n v="4.993551250673986E-2"/>
    <n v="6.6505145541907423E-2"/>
    <n v="8.3037152564201036E-2"/>
    <n v="9.7882172369080589E-2"/>
    <n v="0.10973122037826602"/>
    <n v="0.11918893350828365"/>
    <n v="0.12673792289379102"/>
    <n v="0.13276340071904164"/>
    <n v="0.13757283694533814"/>
    <n v="0.14141164898409145"/>
    <n v="0.14447572493301511"/>
    <n v="0.14608293523137564"/>
    <n v="0.14608293523137564"/>
    <n v="0.14608293523137564"/>
    <n v="0.14608293523137564"/>
    <n v="0.14608293523137564"/>
    <n v="0.14608293523137564"/>
    <n v="0.14608293523137564"/>
    <n v="1.6683025663263656E-2"/>
    <n v="1.664514216053007E-2"/>
    <n v="1.6607344682946137E-2"/>
    <n v="1.6569633035167564E-2"/>
    <n v="1.6532007022293616E-2"/>
    <n v="1.4845019804879553E-2"/>
    <n v="1.1849048009185433E-2"/>
    <n v="9.4577131300176333E-3"/>
    <n v="7.5489893855073629E-3"/>
    <n v="6.0254778252506148E-3"/>
    <n v="4.8094362262965009E-3"/>
    <n v="3.838812038753301E-3"/>
    <n v="3.0640759489236613E-3"/>
    <n v="2.4456944820412411E-3"/>
    <n v="1.9521126757932055E-3"/>
    <n v="1.5581438838640062E-3"/>
    <n v="1.0603602791274657E-5"/>
    <n v="3.778401545831349E-6"/>
    <n v="1.2851664621382011E-6"/>
    <n v="4.1812439027478557E-7"/>
    <n v="0.14608293523137564"/>
    <n v="0.14608293523137564"/>
    <n v="1.6683025663263656E-2"/>
    <n v="3.3328167823793726E-2"/>
    <n v="4.993551250673986E-2"/>
    <n v="6.6505145541907423E-2"/>
    <n v="8.3037152564201036E-2"/>
    <n v="9.7882172369080589E-2"/>
    <n v="0.10973122037826602"/>
    <n v="0.11918893350828365"/>
    <n v="0.12673792289379102"/>
    <n v="0.13276340071904164"/>
    <n v="0.13757283694533814"/>
    <n v="0.14141164898409145"/>
    <n v="0.14447572493301511"/>
    <n v="0.14608293523137564"/>
    <n v="0.14608293523137564"/>
    <n v="0.14608293523137564"/>
    <n v="0.14608293523137564"/>
    <n v="0.14608293523137564"/>
    <n v="0.14608293523137564"/>
    <n v="0.14608293523137564"/>
  </r>
  <r>
    <x v="77"/>
    <s v="Under $60"/>
    <n v="57.8129355932601"/>
    <s v="HVAC"/>
    <s v="Rural"/>
    <s v="SC-Retro"/>
    <s v="M_Input"/>
    <x v="4"/>
    <s v="Single Family"/>
    <s v="Windows - Add a Low-e Storm Window to an existing Single Pane Wood Framed Window_DHP"/>
    <n v="1.1449113881411492E-4"/>
    <n v="1.1423115447687409E-4"/>
    <n v="1.1397176050720499E-4"/>
    <n v="1.1371295556451205E-4"/>
    <n v="1.1345473831124374E-4"/>
    <n v="1.0187739667159738E-4"/>
    <n v="8.1316844307327576E-5"/>
    <n v="6.4905753230202524E-5"/>
    <n v="5.180669316751051E-5"/>
    <n v="4.1351241197886131E-5"/>
    <n v="3.30058732580542E-5"/>
    <n v="2.6344739310568186E-5"/>
    <n v="2.1027932935312767E-5"/>
    <n v="1.6784146478710208E-5"/>
    <n v="1.3396826682175748E-5"/>
    <n v="1.0693124334913925E-5"/>
    <n v="7.276968720241529E-8"/>
    <n v="2.5930158270500215E-8"/>
    <n v="8.8197533700325911E-9"/>
    <n v="2.8694757518674618E-9"/>
    <n v="1.0025280757541485E-3"/>
    <n v="43.721596131320496"/>
    <n v="57.8129355932601"/>
    <s v="R-All-HVAC-ER-All-All-E"/>
    <n v="0"/>
    <n v="1.0025280757541485E-3"/>
    <n v="1.1449113881411492E-4"/>
    <n v="2.2872229329098901E-4"/>
    <n v="3.4269405379819403E-4"/>
    <n v="4.5640700936270607E-4"/>
    <n v="5.6986174767394984E-4"/>
    <n v="6.7173914434554721E-4"/>
    <n v="7.5305598865287482E-4"/>
    <n v="8.179617418830774E-4"/>
    <n v="8.6976843505058793E-4"/>
    <n v="9.1111967624847405E-4"/>
    <n v="9.4412554950652826E-4"/>
    <n v="9.704702888170964E-4"/>
    <n v="9.9149822175240913E-4"/>
    <n v="1.0025280757541485E-3"/>
    <n v="1.0025280757541485E-3"/>
    <n v="1.0025280757541485E-3"/>
    <n v="1.0025280757541485E-3"/>
    <n v="1.0025280757541485E-3"/>
    <n v="1.0025280757541485E-3"/>
    <n v="1.0025280757541485E-3"/>
    <n v="1.1449113881411492E-4"/>
    <n v="1.1423115447687409E-4"/>
    <n v="1.1397176050720499E-4"/>
    <n v="1.1371295556451205E-4"/>
    <n v="1.1345473831124374E-4"/>
    <n v="1.0187739667159738E-4"/>
    <n v="8.1316844307327576E-5"/>
    <n v="6.4905753230202524E-5"/>
    <n v="5.180669316751051E-5"/>
    <n v="4.1351241197886131E-5"/>
    <n v="3.30058732580542E-5"/>
    <n v="2.6344739310568186E-5"/>
    <n v="2.1027932935312767E-5"/>
    <n v="1.6784146478710208E-5"/>
    <n v="1.3396826682175748E-5"/>
    <n v="1.0693124334913925E-5"/>
    <n v="7.276968720241529E-8"/>
    <n v="2.5930158270500215E-8"/>
    <n v="8.8197533700325911E-9"/>
    <n v="2.8694757518674618E-9"/>
    <n v="1.0025280757541485E-3"/>
    <n v="1.0025280757541485E-3"/>
    <n v="1.1449113881411492E-4"/>
    <n v="2.2872229329098901E-4"/>
    <n v="3.4269405379819403E-4"/>
    <n v="4.5640700936270607E-4"/>
    <n v="5.6986174767394984E-4"/>
    <n v="6.7173914434554721E-4"/>
    <n v="7.5305598865287482E-4"/>
    <n v="8.179617418830774E-4"/>
    <n v="8.6976843505058793E-4"/>
    <n v="9.1111967624847405E-4"/>
    <n v="9.4412554950652826E-4"/>
    <n v="9.704702888170964E-4"/>
    <n v="9.9149822175240913E-4"/>
    <n v="1.0025280757541485E-3"/>
    <n v="1.0025280757541485E-3"/>
    <n v="1.0025280757541485E-3"/>
    <n v="1.0025280757541485E-3"/>
    <n v="1.0025280757541485E-3"/>
    <n v="1.0025280757541485E-3"/>
    <n v="1.0025280757541485E-3"/>
  </r>
  <r>
    <x v="77"/>
    <s v="Under $60"/>
    <n v="57.8129355932601"/>
    <s v="HVAC"/>
    <s v="Rural"/>
    <s v="SC-Retro"/>
    <s v="M_Input"/>
    <x v="4"/>
    <s v="Single Family"/>
    <s v="Windows - Add a Low-e Storm Window to an existing Single Pane Metal Framed Window_DHP"/>
    <n v="3.4347341644234481E-4"/>
    <n v="3.4269346343062225E-4"/>
    <n v="3.4191528152161492E-4"/>
    <n v="3.4113886669353611E-4"/>
    <n v="3.4036421493373125E-4"/>
    <n v="3.0563219001479211E-4"/>
    <n v="2.4395053292198274E-4"/>
    <n v="1.9471725969060752E-4"/>
    <n v="1.5542007950253154E-4"/>
    <n v="1.2405372359365835E-4"/>
    <n v="9.9017619774162592E-5"/>
    <n v="7.9034217931704573E-5"/>
    <n v="6.3083798805938299E-5"/>
    <n v="5.0352439436130633E-5"/>
    <n v="4.0190480046527228E-5"/>
    <n v="3.2079373004741768E-5"/>
    <n v="2.1830906160724595E-7"/>
    <n v="7.7790474811500652E-8"/>
    <n v="2.6459260110097768E-8"/>
    <n v="8.6084272556023865E-9"/>
    <n v="3.0075842272624461E-3"/>
    <n v="43.721596131320496"/>
    <n v="57.8129355932601"/>
    <s v="R-All-HVAC-ER-All-All-E"/>
    <n v="0"/>
    <n v="3.0075842272624461E-3"/>
    <n v="3.4347341644234481E-4"/>
    <n v="6.8616687987296701E-4"/>
    <n v="1.028082161394582E-3"/>
    <n v="1.3692210280881181E-3"/>
    <n v="1.7095852430218494E-3"/>
    <n v="2.0152174330366414E-3"/>
    <n v="2.2591679659586241E-3"/>
    <n v="2.4538852256492318E-3"/>
    <n v="2.6093053051517634E-3"/>
    <n v="2.7333590287454217E-3"/>
    <n v="2.8323766485195841E-3"/>
    <n v="2.9114108664512889E-3"/>
    <n v="2.9744946652572272E-3"/>
    <n v="3.0075842272624461E-3"/>
    <n v="3.0075842272624461E-3"/>
    <n v="3.0075842272624461E-3"/>
    <n v="3.0075842272624461E-3"/>
    <n v="3.0075842272624461E-3"/>
    <n v="3.0075842272624461E-3"/>
    <n v="3.0075842272624461E-3"/>
    <n v="3.4347341644234481E-4"/>
    <n v="3.4269346343062225E-4"/>
    <n v="3.4191528152161492E-4"/>
    <n v="3.4113886669353611E-4"/>
    <n v="3.4036421493373125E-4"/>
    <n v="3.0563219001479211E-4"/>
    <n v="2.4395053292198274E-4"/>
    <n v="1.9471725969060752E-4"/>
    <n v="1.5542007950253154E-4"/>
    <n v="1.2405372359365835E-4"/>
    <n v="9.9017619774162592E-5"/>
    <n v="7.9034217931704573E-5"/>
    <n v="6.3083798805938299E-5"/>
    <n v="5.0352439436130633E-5"/>
    <n v="4.0190480046527228E-5"/>
    <n v="3.2079373004741768E-5"/>
    <n v="2.1830906160724595E-7"/>
    <n v="7.7790474811500652E-8"/>
    <n v="2.6459260110097768E-8"/>
    <n v="8.6084272556023865E-9"/>
    <n v="3.0075842272624461E-3"/>
    <n v="3.0075842272624461E-3"/>
    <n v="3.4347341644234481E-4"/>
    <n v="6.8616687987296701E-4"/>
    <n v="1.028082161394582E-3"/>
    <n v="1.3692210280881181E-3"/>
    <n v="1.7095852430218494E-3"/>
    <n v="2.0152174330366414E-3"/>
    <n v="2.2591679659586241E-3"/>
    <n v="2.4538852256492318E-3"/>
    <n v="2.6093053051517634E-3"/>
    <n v="2.7333590287454217E-3"/>
    <n v="2.8323766485195841E-3"/>
    <n v="2.9114108664512889E-3"/>
    <n v="2.9744946652572272E-3"/>
    <n v="3.0075842272624461E-3"/>
    <n v="3.0075842272624461E-3"/>
    <n v="3.0075842272624461E-3"/>
    <n v="3.0075842272624461E-3"/>
    <n v="3.0075842272624461E-3"/>
    <n v="3.0075842272624461E-3"/>
    <n v="3.0075842272624461E-3"/>
  </r>
  <r>
    <x v="77"/>
    <s v="Under $60"/>
    <n v="57.8129355932601"/>
    <s v="HVAC"/>
    <s v="Rural"/>
    <s v="SC-Retro"/>
    <s v="M_Input"/>
    <x v="4"/>
    <s v="Single Family"/>
    <s v="Windows - Add a Low-e Storm Window to an existing Double Pane Metal Framed Window_DHP"/>
    <n v="1.6921857283635825E-2"/>
    <n v="1.6883431446524419E-2"/>
    <n v="1.6845092866085435E-2"/>
    <n v="1.6806841344178047E-2"/>
    <n v="1.6768676683111369E-2"/>
    <n v="1.5057538817079092E-2"/>
    <n v="1.2018677151585722E-2"/>
    <n v="9.5931082913900227E-3"/>
    <n v="7.6570595523646331E-3"/>
    <n v="6.1117376357650872E-3"/>
    <n v="4.8782873729762283E-3"/>
    <n v="3.8937678793798938E-3"/>
    <n v="3.1079407872686782E-3"/>
    <n v="2.4807066667534789E-3"/>
    <n v="1.980058819551492E-3"/>
    <n v="1.5804500312060728E-3"/>
    <n v="1.075540233216966E-5"/>
    <n v="3.832492559165622E-6"/>
    <n v="1.3035647068448747E-6"/>
    <n v="4.241101945085073E-7"/>
    <n v="0.14817423598426363"/>
    <n v="43.721596131320496"/>
    <n v="57.8129355932601"/>
    <s v="R-All-HVAC-ER-All-All-E"/>
    <n v="0"/>
    <n v="0.14817423598426363"/>
    <n v="1.6921857283635825E-2"/>
    <n v="3.3805288730160241E-2"/>
    <n v="5.0650381596245672E-2"/>
    <n v="6.7457222940423722E-2"/>
    <n v="8.4225899623535092E-2"/>
    <n v="9.9283438440614186E-2"/>
    <n v="0.11130211559219991"/>
    <n v="0.12089522388358993"/>
    <n v="0.12855228343595457"/>
    <n v="0.13466402107171965"/>
    <n v="0.1395423084446959"/>
    <n v="0.14343607632407579"/>
    <n v="0.14654401711134446"/>
    <n v="0.14817423598426363"/>
    <n v="0.14817423598426363"/>
    <n v="0.14817423598426363"/>
    <n v="0.14817423598426363"/>
    <n v="0.14817423598426363"/>
    <n v="0.14817423598426363"/>
    <n v="0.14817423598426363"/>
    <n v="1.6921857283635825E-2"/>
    <n v="1.6883431446524419E-2"/>
    <n v="1.6845092866085435E-2"/>
    <n v="1.6806841344178047E-2"/>
    <n v="1.6768676683111369E-2"/>
    <n v="1.5057538817079092E-2"/>
    <n v="1.2018677151585722E-2"/>
    <n v="9.5931082913900227E-3"/>
    <n v="7.6570595523646331E-3"/>
    <n v="6.1117376357650872E-3"/>
    <n v="4.8782873729762283E-3"/>
    <n v="3.8937678793798938E-3"/>
    <n v="3.1079407872686782E-3"/>
    <n v="2.4807066667534789E-3"/>
    <n v="1.980058819551492E-3"/>
    <n v="1.5804500312060728E-3"/>
    <n v="1.075540233216966E-5"/>
    <n v="3.832492559165622E-6"/>
    <n v="1.3035647068448747E-6"/>
    <n v="4.241101945085073E-7"/>
    <n v="0.14817423598426363"/>
    <n v="0.14817423598426363"/>
    <n v="1.6921857283635825E-2"/>
    <n v="3.3805288730160241E-2"/>
    <n v="5.0650381596245672E-2"/>
    <n v="6.7457222940423722E-2"/>
    <n v="8.4225899623535092E-2"/>
    <n v="9.9283438440614186E-2"/>
    <n v="0.11130211559219991"/>
    <n v="0.12089522388358993"/>
    <n v="0.12855228343595457"/>
    <n v="0.13466402107171965"/>
    <n v="0.1395423084446959"/>
    <n v="0.14343607632407579"/>
    <n v="0.14654401711134446"/>
    <n v="0.14817423598426363"/>
    <n v="0.14817423598426363"/>
    <n v="0.14817423598426363"/>
    <n v="0.14817423598426363"/>
    <n v="0.14817423598426363"/>
    <n v="0.14817423598426363"/>
    <n v="0.14817423598426363"/>
  </r>
  <r>
    <x v="77"/>
    <s v="Under $60"/>
    <n v="58.508740202610461"/>
    <s v="HVAC"/>
    <s v="Rural"/>
    <s v="SC-Retro"/>
    <s v="M_Input"/>
    <x v="4"/>
    <s v="Single Family"/>
    <s v="Windows - Add a Low-e Storm Window to an existing Single Pane Wood Framed Window_Electric Zonal"/>
    <n v="4.8246345711644727E-4"/>
    <n v="4.813678881192258E-4"/>
    <n v="4.8027480691959764E-4"/>
    <n v="4.791842078683193E-4"/>
    <n v="4.7809608532897404E-4"/>
    <n v="4.293093903101508E-4"/>
    <n v="3.42667618059158E-4"/>
    <n v="2.7351159587146956E-4"/>
    <n v="2.1831240868299136E-4"/>
    <n v="1.7425333515792255E-4"/>
    <n v="1.390861151541357E-4"/>
    <n v="1.1101622480360299E-4"/>
    <n v="8.8611304988898024E-5"/>
    <n v="7.0728070475520945E-5"/>
    <n v="5.6453969996458206E-5"/>
    <n v="4.5060620301582295E-5"/>
    <n v="3.0665006239444823E-7"/>
    <n v="1.0926918827380769E-7"/>
    <n v="3.716627108346799E-8"/>
    <n v="1.2091915633798518E-8"/>
    <n v="4.2246340310226329E-3"/>
    <n v="44.391720034198002"/>
    <n v="58.508740202610461"/>
    <s v="R-All-HVAC-ER-All-All-E"/>
    <n v="0"/>
    <n v="4.2246340310226329E-3"/>
    <n v="4.8246345711644727E-4"/>
    <n v="9.6383134523567301E-4"/>
    <n v="1.4441061521552707E-3"/>
    <n v="1.92329036002359E-3"/>
    <n v="2.401386445352564E-3"/>
    <n v="2.8306958356627146E-3"/>
    <n v="3.1733634537218728E-3"/>
    <n v="3.4468750495933423E-3"/>
    <n v="3.6651874582763339E-3"/>
    <n v="3.8394407934342562E-3"/>
    <n v="3.9785269085883916E-3"/>
    <n v="4.0895431333919947E-3"/>
    <n v="4.1781544383808931E-3"/>
    <n v="4.2246340310226329E-3"/>
    <n v="4.2246340310226329E-3"/>
    <n v="4.2246340310226329E-3"/>
    <n v="4.2246340310226329E-3"/>
    <n v="4.2246340310226329E-3"/>
    <n v="4.2246340310226329E-3"/>
    <n v="4.2246340310226329E-3"/>
    <n v="4.8246345711644727E-4"/>
    <n v="4.813678881192258E-4"/>
    <n v="4.8027480691959764E-4"/>
    <n v="4.791842078683193E-4"/>
    <n v="4.7809608532897404E-4"/>
    <n v="4.293093903101508E-4"/>
    <n v="3.42667618059158E-4"/>
    <n v="2.7351159587146956E-4"/>
    <n v="2.1831240868299136E-4"/>
    <n v="1.7425333515792255E-4"/>
    <n v="1.390861151541357E-4"/>
    <n v="1.1101622480360299E-4"/>
    <n v="8.8611304988898024E-5"/>
    <n v="7.0728070475520945E-5"/>
    <n v="5.6453969996458206E-5"/>
    <n v="4.5060620301582295E-5"/>
    <n v="3.0665006239444823E-7"/>
    <n v="1.0926918827380769E-7"/>
    <n v="3.716627108346799E-8"/>
    <n v="1.2091915633798518E-8"/>
    <n v="4.2246340310226329E-3"/>
    <n v="4.2246340310226329E-3"/>
    <n v="4.8246345711644727E-4"/>
    <n v="9.6383134523567301E-4"/>
    <n v="1.4441061521552707E-3"/>
    <n v="1.92329036002359E-3"/>
    <n v="2.401386445352564E-3"/>
    <n v="2.8306958356627146E-3"/>
    <n v="3.1733634537218728E-3"/>
    <n v="3.4468750495933423E-3"/>
    <n v="3.6651874582763339E-3"/>
    <n v="3.8394407934342562E-3"/>
    <n v="3.9785269085883916E-3"/>
    <n v="4.0895431333919947E-3"/>
    <n v="4.1781544383808931E-3"/>
    <n v="4.2246340310226329E-3"/>
    <n v="4.2246340310226329E-3"/>
    <n v="4.2246340310226329E-3"/>
    <n v="4.2246340310226329E-3"/>
    <n v="4.2246340310226329E-3"/>
    <n v="4.2246340310226329E-3"/>
    <n v="4.2246340310226329E-3"/>
  </r>
  <r>
    <x v="77"/>
    <s v="Under $60"/>
    <n v="58.508740202610461"/>
    <s v="HVAC"/>
    <s v="Rural"/>
    <s v="SC-Retro"/>
    <s v="M_Input"/>
    <x v="4"/>
    <s v="Single Family"/>
    <s v="Windows - Add a Low-e Storm Window to an existing Single Pane Metal Framed Window_Electric Zonal"/>
    <n v="1.4473903713493421E-3"/>
    <n v="1.4441036643576767E-3"/>
    <n v="1.4408244207587927E-3"/>
    <n v="1.4375526236049571E-3"/>
    <n v="1.4342882559869221E-3"/>
    <n v="1.2879281709304523E-3"/>
    <n v="1.0280028541774736E-3"/>
    <n v="8.2053478761440852E-4"/>
    <n v="6.5493722604897389E-4"/>
    <n v="5.2276000547376742E-4"/>
    <n v="4.1725834546240721E-4"/>
    <n v="3.3304867441080895E-4"/>
    <n v="2.6583391496669414E-4"/>
    <n v="2.1218421142656286E-4"/>
    <n v="1.693619099893746E-4"/>
    <n v="1.3518186090474688E-4"/>
    <n v="9.1995018718334475E-7"/>
    <n v="3.2780756482142299E-7"/>
    <n v="1.1149881325040399E-7"/>
    <n v="3.627574690139556E-8"/>
    <n v="1.2673902093067898E-2"/>
    <n v="44.391720034198002"/>
    <n v="58.508740202610461"/>
    <s v="R-All-HVAC-ER-All-All-E"/>
    <n v="0"/>
    <n v="1.2673902093067898E-2"/>
    <n v="1.4473903713493421E-3"/>
    <n v="2.8914940357070186E-3"/>
    <n v="4.3323184564658113E-3"/>
    <n v="5.7698710800707688E-3"/>
    <n v="7.2041593360576911E-3"/>
    <n v="8.492087506988143E-3"/>
    <n v="9.5200903611656167E-3"/>
    <n v="1.0340625148780026E-2"/>
    <n v="1.0995562374829E-2"/>
    <n v="1.1518322380302768E-2"/>
    <n v="1.1935580725765175E-2"/>
    <n v="1.2268629400175984E-2"/>
    <n v="1.2534463315142678E-2"/>
    <n v="1.2673902093067898E-2"/>
    <n v="1.2673902093067898E-2"/>
    <n v="1.2673902093067898E-2"/>
    <n v="1.2673902093067898E-2"/>
    <n v="1.2673902093067898E-2"/>
    <n v="1.2673902093067898E-2"/>
    <n v="1.2673902093067898E-2"/>
    <n v="1.4473903713493421E-3"/>
    <n v="1.4441036643576767E-3"/>
    <n v="1.4408244207587927E-3"/>
    <n v="1.4375526236049571E-3"/>
    <n v="1.4342882559869221E-3"/>
    <n v="1.2879281709304523E-3"/>
    <n v="1.0280028541774736E-3"/>
    <n v="8.2053478761440852E-4"/>
    <n v="6.5493722604897389E-4"/>
    <n v="5.2276000547376742E-4"/>
    <n v="4.1725834546240721E-4"/>
    <n v="3.3304867441080895E-4"/>
    <n v="2.6583391496669414E-4"/>
    <n v="2.1218421142656286E-4"/>
    <n v="1.693619099893746E-4"/>
    <n v="1.3518186090474688E-4"/>
    <n v="9.1995018718334475E-7"/>
    <n v="3.2780756482142299E-7"/>
    <n v="1.1149881325040399E-7"/>
    <n v="3.627574690139556E-8"/>
    <n v="1.2673902093067898E-2"/>
    <n v="1.2673902093067898E-2"/>
    <n v="1.4473903713493421E-3"/>
    <n v="2.8914940357070186E-3"/>
    <n v="4.3323184564658113E-3"/>
    <n v="5.7698710800707688E-3"/>
    <n v="7.2041593360576911E-3"/>
    <n v="8.492087506988143E-3"/>
    <n v="9.5200903611656167E-3"/>
    <n v="1.0340625148780026E-2"/>
    <n v="1.0995562374829E-2"/>
    <n v="1.1518322380302768E-2"/>
    <n v="1.1935580725765175E-2"/>
    <n v="1.2268629400175984E-2"/>
    <n v="1.2534463315142678E-2"/>
    <n v="1.2673902093067898E-2"/>
    <n v="1.2673902093067898E-2"/>
    <n v="1.2673902093067898E-2"/>
    <n v="1.2673902093067898E-2"/>
    <n v="1.2673902093067898E-2"/>
    <n v="1.2673902093067898E-2"/>
    <n v="1.2673902093067898E-2"/>
  </r>
  <r>
    <x v="77"/>
    <s v="Under $60"/>
    <n v="58.508740202610461"/>
    <s v="HVAC"/>
    <s v="Rural"/>
    <s v="SC-Retro"/>
    <s v="M_Input"/>
    <x v="4"/>
    <s v="Single Family"/>
    <s v="Windows - Add a Low-e Storm Window to an existing Double Pane Metal Framed Window_Electric Zonal"/>
    <n v="7.1308381159080253E-2"/>
    <n v="7.1146455420482604E-2"/>
    <n v="7.0984897379824427E-2"/>
    <n v="7.0823706202144149E-2"/>
    <n v="7.0662881054376153E-2"/>
    <n v="6.3452178994811925E-2"/>
    <n v="5.0646474378553658E-2"/>
    <n v="4.0425173849226191E-2"/>
    <n v="3.2266701696261897E-2"/>
    <n v="2.5754744858703417E-2"/>
    <n v="2.0557009172516516E-2"/>
    <n v="1.6408262960373312E-2"/>
    <n v="1.3096802706918308E-2"/>
    <n v="1.0453650185774462E-2"/>
    <n v="8.3439297859176365E-3"/>
    <n v="6.6599860369409968E-3"/>
    <n v="4.532305858431327E-5"/>
    <n v="1.615004993941199E-5"/>
    <n v="5.493196605026959E-6"/>
    <n v="1.7871922033469832E-6"/>
    <n v="0.62440338081205904"/>
    <n v="44.391720034198002"/>
    <n v="58.508740202610461"/>
    <s v="R-All-HVAC-ER-All-All-E"/>
    <n v="0"/>
    <n v="0.62440338081205904"/>
    <n v="7.1308381159080253E-2"/>
    <n v="0.14245483657956287"/>
    <n v="0.21343973395938731"/>
    <n v="0.28426344016153149"/>
    <n v="0.35492632121590761"/>
    <n v="0.41837850021071954"/>
    <n v="0.46902497458927317"/>
    <n v="0.50945014843849934"/>
    <n v="0.54171685013476123"/>
    <n v="0.56747159499346467"/>
    <n v="0.58802860416598124"/>
    <n v="0.60443686712635458"/>
    <n v="0.61753366983327285"/>
    <n v="0.62440338081205904"/>
    <n v="0.62440338081205904"/>
    <n v="0.62440338081205904"/>
    <n v="0.62440338081205904"/>
    <n v="0.62440338081205904"/>
    <n v="0.62440338081205904"/>
    <n v="0.62440338081205904"/>
    <n v="7.1308381159080253E-2"/>
    <n v="7.1146455420482604E-2"/>
    <n v="7.0984897379824427E-2"/>
    <n v="7.0823706202144149E-2"/>
    <n v="7.0662881054376153E-2"/>
    <n v="6.3452178994811925E-2"/>
    <n v="5.0646474378553658E-2"/>
    <n v="4.0425173849226191E-2"/>
    <n v="3.2266701696261897E-2"/>
    <n v="2.5754744858703417E-2"/>
    <n v="2.0557009172516516E-2"/>
    <n v="1.6408262960373312E-2"/>
    <n v="1.3096802706918308E-2"/>
    <n v="1.0453650185774462E-2"/>
    <n v="8.3439297859176365E-3"/>
    <n v="6.6599860369409968E-3"/>
    <n v="4.532305858431327E-5"/>
    <n v="1.615004993941199E-5"/>
    <n v="5.493196605026959E-6"/>
    <n v="1.7871922033469832E-6"/>
    <n v="0.62440338081205904"/>
    <n v="0.62440338081205904"/>
    <n v="7.1308381159080253E-2"/>
    <n v="0.14245483657956287"/>
    <n v="0.21343973395938731"/>
    <n v="0.28426344016153149"/>
    <n v="0.35492632121590761"/>
    <n v="0.41837850021071954"/>
    <n v="0.46902497458927317"/>
    <n v="0.50945014843849934"/>
    <n v="0.54171685013476123"/>
    <n v="0.56747159499346467"/>
    <n v="0.58802860416598124"/>
    <n v="0.60443686712635458"/>
    <n v="0.61753366983327285"/>
    <n v="0.62440338081205904"/>
    <n v="0.62440338081205904"/>
    <n v="0.62440338081205904"/>
    <n v="0.62440338081205904"/>
    <n v="0.62440338081205904"/>
    <n v="0.62440338081205904"/>
    <n v="0.62440338081205904"/>
  </r>
  <r>
    <x v="77"/>
    <s v="Under $100"/>
    <n v="97.901994618431203"/>
    <s v="HVAC"/>
    <s v="Rural"/>
    <s v="SC-Retro"/>
    <s v="M_Input"/>
    <x v="4"/>
    <s v="Single Family"/>
    <s v="Windows - Add a Low-e Storm Window to an existing Single Pane Wood Framed Window_Heat Pump"/>
    <n v="2.5492845752864531E-4"/>
    <n v="2.5434957075399264E-4"/>
    <n v="2.5377199850460362E-4"/>
    <n v="2.5319573779547907E-4"/>
    <n v="2.5262078564839769E-4"/>
    <n v="2.2684242518271114E-4"/>
    <n v="1.8106185251612109E-4"/>
    <n v="1.4452056051756658E-4"/>
    <n v="1.1535390874481416E-4"/>
    <n v="9.2073572196597528E-5"/>
    <n v="7.3491594600370871E-5"/>
    <n v="5.8659769009210296E-5"/>
    <n v="4.6821252402061028E-5"/>
    <n v="3.7371945262063676E-5"/>
    <n v="2.9829665398040553E-5"/>
    <n v="2.3809543001292586E-5"/>
    <n v="1.6203056678013131E-7"/>
    <n v="5.7736653856720279E-8"/>
    <n v="1.963825450331084E-8"/>
    <n v="6.3892370616304684E-9"/>
    <n v="2.2322507979950141E-3"/>
    <n v="70.720111430033597"/>
    <n v="97.901994618431203"/>
    <s v="R-All-HVAC-ER-All-All-E"/>
    <n v="0"/>
    <n v="2.2322507979950141E-3"/>
    <n v="2.5492845752864531E-4"/>
    <n v="5.0927802828263789E-4"/>
    <n v="7.6305002678724151E-4"/>
    <n v="1.0162457645827205E-3"/>
    <n v="1.2688665502311183E-3"/>
    <n v="1.4957089754138295E-3"/>
    <n v="1.6767708279299505E-3"/>
    <n v="1.821291388447517E-3"/>
    <n v="1.9366452971923312E-3"/>
    <n v="2.0287188693889286E-3"/>
    <n v="2.1022104639892994E-3"/>
    <n v="2.1608702329985099E-3"/>
    <n v="2.2076914854005708E-3"/>
    <n v="2.2322507979950141E-3"/>
    <n v="2.2322507979950141E-3"/>
    <n v="2.2322507979950141E-3"/>
    <n v="2.2322507979950141E-3"/>
    <n v="2.2322507979950141E-3"/>
    <n v="2.2322507979950141E-3"/>
    <n v="2.2322507979950141E-3"/>
    <n v="2.5492845752864531E-4"/>
    <n v="2.5434957075399264E-4"/>
    <n v="2.5377199850460362E-4"/>
    <n v="2.5319573779547907E-4"/>
    <n v="2.5262078564839769E-4"/>
    <n v="2.2684242518271114E-4"/>
    <n v="1.8106185251612109E-4"/>
    <n v="1.4452056051756658E-4"/>
    <n v="1.1535390874481416E-4"/>
    <n v="9.2073572196597528E-5"/>
    <n v="7.3491594600370871E-5"/>
    <n v="5.8659769009210296E-5"/>
    <n v="4.6821252402061028E-5"/>
    <n v="3.7371945262063676E-5"/>
    <n v="2.9829665398040553E-5"/>
    <n v="2.3809543001292586E-5"/>
    <n v="1.6203056678013131E-7"/>
    <n v="5.7736653856720279E-8"/>
    <n v="1.963825450331084E-8"/>
    <n v="6.3892370616304684E-9"/>
    <n v="2.2322507979950141E-3"/>
    <n v="2.2322507979950141E-3"/>
    <n v="2.5492845752864531E-4"/>
    <n v="5.0927802828263789E-4"/>
    <n v="7.6305002678724151E-4"/>
    <n v="1.0162457645827205E-3"/>
    <n v="1.2688665502311183E-3"/>
    <n v="1.4957089754138295E-3"/>
    <n v="1.6767708279299505E-3"/>
    <n v="1.821291388447517E-3"/>
    <n v="1.9366452971923312E-3"/>
    <n v="2.0287188693889286E-3"/>
    <n v="2.1022104639892994E-3"/>
    <n v="2.1608702329985099E-3"/>
    <n v="2.2076914854005708E-3"/>
    <n v="2.2322507979950141E-3"/>
    <n v="2.2322507979950141E-3"/>
    <n v="2.2322507979950141E-3"/>
    <n v="2.2322507979950141E-3"/>
    <n v="2.2322507979950141E-3"/>
    <n v="2.2322507979950141E-3"/>
    <n v="2.2322507979950141E-3"/>
  </r>
  <r>
    <x v="77"/>
    <s v="Under $100"/>
    <n v="97.901994618431203"/>
    <s v="HVAC"/>
    <s v="Rural"/>
    <s v="SC-Retro"/>
    <s v="M_Input"/>
    <x v="4"/>
    <s v="Single Family"/>
    <s v="Windows - Add a Low-e Storm Window to an existing Single Pane Metal Framed Window_Heat Pump"/>
    <n v="7.6478537258593577E-4"/>
    <n v="7.6304871226197781E-4"/>
    <n v="7.6131599551381075E-4"/>
    <n v="7.5958721338643704E-4"/>
    <n v="7.5786235694519279E-4"/>
    <n v="6.8052727554813357E-4"/>
    <n v="5.4318555754836312E-4"/>
    <n v="4.3356168155269964E-4"/>
    <n v="3.4606172623444237E-4"/>
    <n v="2.7622071658979253E-4"/>
    <n v="2.2047478380111255E-4"/>
    <n v="1.759793070276309E-4"/>
    <n v="1.4046375720618308E-4"/>
    <n v="1.1211583578619101E-4"/>
    <n v="8.9488996194121627E-5"/>
    <n v="7.1428629003877773E-5"/>
    <n v="4.8609170034039391E-7"/>
    <n v="1.7320996157016082E-7"/>
    <n v="5.8914763509932531E-8"/>
    <n v="1.9167711184891401E-8"/>
    <n v="6.696752393985041E-3"/>
    <n v="70.720111430033597"/>
    <n v="97.901994618431203"/>
    <s v="R-All-HVAC-ER-All-All-E"/>
    <n v="0"/>
    <n v="6.696752393985041E-3"/>
    <n v="7.6478537258593577E-4"/>
    <n v="1.5278340848479135E-3"/>
    <n v="2.2891500803617244E-3"/>
    <n v="3.0487372937481614E-3"/>
    <n v="3.8065996506933542E-3"/>
    <n v="4.4871269262414873E-3"/>
    <n v="5.0303124837898505E-3"/>
    <n v="5.4638741653425501E-3"/>
    <n v="5.8099358915769924E-3"/>
    <n v="6.0861566081667848E-3"/>
    <n v="6.3066313919678974E-3"/>
    <n v="6.4826106989955279E-3"/>
    <n v="6.6230744562017106E-3"/>
    <n v="6.696752393985041E-3"/>
    <n v="6.696752393985041E-3"/>
    <n v="6.696752393985041E-3"/>
    <n v="6.696752393985041E-3"/>
    <n v="6.696752393985041E-3"/>
    <n v="6.696752393985041E-3"/>
    <n v="6.696752393985041E-3"/>
    <n v="7.6478537258593577E-4"/>
    <n v="7.6304871226197781E-4"/>
    <n v="7.6131599551381075E-4"/>
    <n v="7.5958721338643704E-4"/>
    <n v="7.5786235694519279E-4"/>
    <n v="6.8052727554813357E-4"/>
    <n v="5.4318555754836312E-4"/>
    <n v="4.3356168155269964E-4"/>
    <n v="3.4606172623444237E-4"/>
    <n v="2.7622071658979253E-4"/>
    <n v="2.2047478380111255E-4"/>
    <n v="1.759793070276309E-4"/>
    <n v="1.4046375720618308E-4"/>
    <n v="1.1211583578619101E-4"/>
    <n v="8.9488996194121627E-5"/>
    <n v="7.1428629003877773E-5"/>
    <n v="4.8609170034039391E-7"/>
    <n v="1.7320996157016082E-7"/>
    <n v="5.8914763509932531E-8"/>
    <n v="1.9167711184891401E-8"/>
    <n v="6.696752393985041E-3"/>
    <n v="6.696752393985041E-3"/>
    <n v="7.6478537258593577E-4"/>
    <n v="1.5278340848479135E-3"/>
    <n v="2.2891500803617244E-3"/>
    <n v="3.0487372937481614E-3"/>
    <n v="3.8065996506933542E-3"/>
    <n v="4.4871269262414873E-3"/>
    <n v="5.0303124837898505E-3"/>
    <n v="5.4638741653425501E-3"/>
    <n v="5.8099358915769924E-3"/>
    <n v="6.0861566081667848E-3"/>
    <n v="6.3066313919678974E-3"/>
    <n v="6.4826106989955279E-3"/>
    <n v="6.6230744562017106E-3"/>
    <n v="6.696752393985041E-3"/>
    <n v="6.696752393985041E-3"/>
    <n v="6.696752393985041E-3"/>
    <n v="6.696752393985041E-3"/>
    <n v="6.696752393985041E-3"/>
    <n v="6.696752393985041E-3"/>
    <n v="6.696752393985041E-3"/>
  </r>
  <r>
    <x v="77"/>
    <s v="Under $100"/>
    <n v="97.901994618431203"/>
    <s v="HVAC"/>
    <s v="Rural"/>
    <s v="SC-Retro"/>
    <s v="M_Input"/>
    <x v="4"/>
    <s v="Single Family"/>
    <s v="Windows - Add a Low-e Storm Window to an existing Double Pane Metal Framed Window_Heat Pump"/>
    <n v="3.7678575132709946E-2"/>
    <n v="3.7593015328820131E-2"/>
    <n v="3.750764981253317E-2"/>
    <n v="3.7422478142664417E-2"/>
    <n v="3.7337499879031032E-2"/>
    <n v="3.352744312420481E-2"/>
    <n v="2.6761047706608965E-2"/>
    <n v="2.1360223375888179E-2"/>
    <n v="1.7049375184035154E-2"/>
    <n v="1.3608527825327905E-2"/>
    <n v="1.0862100667837701E-2"/>
    <n v="8.6699481701943259E-3"/>
    <n v="6.9202084912014994E-3"/>
    <n v="5.5235953689240997E-3"/>
    <n v="4.4088419934733116E-3"/>
    <n v="3.5190643820095539E-3"/>
    <n v="2.3948212543257356E-5"/>
    <n v="8.5335112107178421E-6"/>
    <n v="2.9025455021832249E-6"/>
    <n v="9.4433297483192037E-7"/>
    <n v="0.3299279736074815"/>
    <n v="70.720111430033597"/>
    <n v="97.901994618431203"/>
    <s v="R-All-HVAC-ER-All-All-E"/>
    <n v="0"/>
    <n v="0.3299279736074815"/>
    <n v="3.7678575132709946E-2"/>
    <n v="7.5271590461530077E-2"/>
    <n v="0.11277924027406325"/>
    <n v="0.15020171841672766"/>
    <n v="0.1875392182957587"/>
    <n v="0.22106666141996351"/>
    <n v="0.24782770912657248"/>
    <n v="0.26918793250246065"/>
    <n v="0.2862373076864958"/>
    <n v="0.2998458355118237"/>
    <n v="0.31070793617966141"/>
    <n v="0.31937788434985576"/>
    <n v="0.32629809284105726"/>
    <n v="0.3299279736074815"/>
    <n v="0.3299279736074815"/>
    <n v="0.3299279736074815"/>
    <n v="0.3299279736074815"/>
    <n v="0.3299279736074815"/>
    <n v="0.3299279736074815"/>
    <n v="0.3299279736074815"/>
    <n v="3.7678575132709946E-2"/>
    <n v="3.7593015328820131E-2"/>
    <n v="3.750764981253317E-2"/>
    <n v="3.7422478142664417E-2"/>
    <n v="3.7337499879031032E-2"/>
    <n v="3.352744312420481E-2"/>
    <n v="2.6761047706608965E-2"/>
    <n v="2.1360223375888179E-2"/>
    <n v="1.7049375184035154E-2"/>
    <n v="1.3608527825327905E-2"/>
    <n v="1.0862100667837701E-2"/>
    <n v="8.6699481701943259E-3"/>
    <n v="6.9202084912014994E-3"/>
    <n v="5.5235953689240997E-3"/>
    <n v="4.4088419934733116E-3"/>
    <n v="3.5190643820095539E-3"/>
    <n v="2.3948212543257356E-5"/>
    <n v="8.5335112107178421E-6"/>
    <n v="2.9025455021832249E-6"/>
    <n v="9.4433297483192037E-7"/>
    <n v="0.3299279736074815"/>
    <n v="0.3299279736074815"/>
    <n v="3.7678575132709946E-2"/>
    <n v="7.5271590461530077E-2"/>
    <n v="0.11277924027406325"/>
    <n v="0.15020171841672766"/>
    <n v="0.1875392182957587"/>
    <n v="0.22106666141996351"/>
    <n v="0.24782770912657248"/>
    <n v="0.26918793250246065"/>
    <n v="0.2862373076864958"/>
    <n v="0.2998458355118237"/>
    <n v="0.31070793617966141"/>
    <n v="0.31937788434985576"/>
    <n v="0.32629809284105726"/>
    <n v="0.3299279736074815"/>
    <n v="0.3299279736074815"/>
    <n v="0.3299279736074815"/>
    <n v="0.3299279736074815"/>
    <n v="0.3299279736074815"/>
    <n v="0.3299279736074815"/>
    <n v="0.3299279736074815"/>
  </r>
  <r>
    <x v="77"/>
    <s v="Under $5"/>
    <n v="-4.9389441208174025"/>
    <s v="HVAC"/>
    <s v="Rural"/>
    <s v="SC-Retro"/>
    <s v="M_Input"/>
    <x v="4"/>
    <s v="Single Family"/>
    <s v="ATTIC R0 - R38_Electric FAF"/>
    <n v="8.2530563677634845E-3"/>
    <n v="8.2343154816808678E-3"/>
    <n v="8.2156171520519437E-3"/>
    <n v="8.1969612822403223E-3"/>
    <n v="8.1783477758290354E-3"/>
    <n v="7.3437988829580594E-3"/>
    <n v="5.8616981774163683E-3"/>
    <n v="4.6787100342386371E-3"/>
    <n v="3.7344685655810758E-3"/>
    <n v="2.9807907233521565E-3"/>
    <n v="2.379217599610392E-3"/>
    <n v="1.8990519334178271E-3"/>
    <n v="1.5157916814370197E-3"/>
    <n v="1.2098797200235114E-3"/>
    <n v="9.6570587822228404E-4"/>
    <n v="7.7081037709678297E-4"/>
    <n v="5.2455791475803676E-6"/>
    <n v="1.8691669944773373E-6"/>
    <n v="6.3576904262286097E-7"/>
    <n v="2.0684522288263817E-7"/>
    <n v="7.2266909082787531E-2"/>
    <n v="1.1950909075177718"/>
    <n v="-4.9389441208174025"/>
    <s v="R-All-HVAC-ER-All-All-E"/>
    <n v="0"/>
    <n v="7.2266909082787531E-2"/>
    <n v="8.2530563677634845E-3"/>
    <n v="1.6487371849444352E-2"/>
    <n v="2.4702989001496298E-2"/>
    <n v="3.2899950283736622E-2"/>
    <n v="4.1078298059565657E-2"/>
    <n v="4.8422096942523717E-2"/>
    <n v="5.4283795119940081E-2"/>
    <n v="5.8962505154178717E-2"/>
    <n v="6.2696973719759796E-2"/>
    <n v="6.5677764443111949E-2"/>
    <n v="6.8056982042722342E-2"/>
    <n v="6.9956033976140169E-2"/>
    <n v="7.147182565757719E-2"/>
    <n v="7.2266909082787531E-2"/>
    <n v="7.2266909082787531E-2"/>
    <n v="7.2266909082787531E-2"/>
    <n v="7.2266909082787531E-2"/>
    <n v="7.2266909082787531E-2"/>
    <n v="7.2266909082787531E-2"/>
    <n v="7.2266909082787531E-2"/>
    <n v="8.0520592646757642E-3"/>
    <n v="8.0333183785931475E-3"/>
    <n v="8.0146200489642234E-3"/>
    <n v="7.995964179152602E-3"/>
    <n v="7.9773506727413152E-3"/>
    <n v="7.1428017798703392E-3"/>
    <n v="5.660701074328648E-3"/>
    <n v="4.4777129311509168E-3"/>
    <n v="3.5334714624933555E-3"/>
    <n v="2.7797936202644362E-3"/>
    <n v="2.1782204965226717E-3"/>
    <n v="1.6980548303301068E-3"/>
    <n v="1.3147945783492994E-3"/>
    <n v="1.0088826169357911E-3"/>
    <n v="7.6470877513456364E-4"/>
    <n v="5.6981327400906258E-4"/>
    <n v="0"/>
    <n v="0"/>
    <n v="0"/>
    <n v="0"/>
    <n v="6.8246967021033125E-2"/>
    <n v="6.8246967021033125E-2"/>
    <n v="8.0520592646757642E-3"/>
    <n v="1.6085377643268912E-2"/>
    <n v="2.4099997692233137E-2"/>
    <n v="3.2095961871385741E-2"/>
    <n v="4.0073312544127056E-2"/>
    <n v="4.7216114323997395E-2"/>
    <n v="5.2876815398326046E-2"/>
    <n v="5.7354528329476961E-2"/>
    <n v="6.0887999791970314E-2"/>
    <n v="6.3667793412234747E-2"/>
    <n v="6.5846013908757411E-2"/>
    <n v="6.7544068739087512E-2"/>
    <n v="6.8246967021033125E-2"/>
    <n v="6.8246967021033125E-2"/>
    <n v="6.8246967021033125E-2"/>
    <n v="6.8246967021033125E-2"/>
    <n v="6.8246967021033125E-2"/>
    <n v="6.8246967021033125E-2"/>
    <n v="6.8246967021033125E-2"/>
    <n v="6.8246967021033125E-2"/>
  </r>
  <r>
    <x v="77"/>
    <s v="Under $5"/>
    <n v="-3.037818361792437"/>
    <s v="HVAC"/>
    <s v="Rural"/>
    <s v="SC-Retro"/>
    <s v="M_Input"/>
    <x v="4"/>
    <s v="Single Family"/>
    <s v="ATTIC R0 - R49_Electric FAF"/>
    <n v="4.4607080973361624E-3"/>
    <n v="4.4505788047959436E-3"/>
    <n v="4.4404725136638267E-3"/>
    <n v="4.4303891717086437E-3"/>
    <n v="4.4203287268178302E-3"/>
    <n v="3.9692620142974481E-3"/>
    <n v="3.1681989506667503E-3"/>
    <n v="2.5288037309833559E-3"/>
    <n v="2.0184490966040931E-3"/>
    <n v="1.6110925121095125E-3"/>
    <n v="1.2859472586860352E-3"/>
    <n v="1.0264217229567284E-3"/>
    <n v="8.1927275496038144E-4"/>
    <n v="6.5392989256587487E-4"/>
    <n v="5.2195596863451878E-4"/>
    <n v="4.166165766244644E-4"/>
    <n v="2.8351917563808452E-6"/>
    <n v="1.0102691628408247E-6"/>
    <n v="3.4362786222336009E-7"/>
    <n v="1.1179811690271121E-7"/>
    <n v="3.9059661312164769E-2"/>
    <n v="2.5553359142108047"/>
    <n v="-3.037818361792437"/>
    <s v="R-All-HVAC-ER-All-All-E"/>
    <n v="0"/>
    <n v="3.9059661312164769E-2"/>
    <n v="4.4607080973361624E-3"/>
    <n v="8.911286902132106E-3"/>
    <n v="1.3351759415795934E-2"/>
    <n v="1.7782148587504577E-2"/>
    <n v="2.2202477314322407E-2"/>
    <n v="2.6171739328619853E-2"/>
    <n v="2.9339938279286604E-2"/>
    <n v="3.1868742010269957E-2"/>
    <n v="3.3887191106874048E-2"/>
    <n v="3.5498283618983564E-2"/>
    <n v="3.6784230877669598E-2"/>
    <n v="3.7810652600626327E-2"/>
    <n v="3.8629925355586708E-2"/>
    <n v="3.9059661312164769E-2"/>
    <n v="3.9059661312164769E-2"/>
    <n v="3.9059661312164769E-2"/>
    <n v="3.9059661312164769E-2"/>
    <n v="3.9059661312164769E-2"/>
    <n v="3.9059661312164769E-2"/>
    <n v="3.9059661312164769E-2"/>
    <n v="4.3520708403816857E-3"/>
    <n v="4.3419415478414668E-3"/>
    <n v="4.33183525670935E-3"/>
    <n v="4.3217519147541669E-3"/>
    <n v="4.3116914698633534E-3"/>
    <n v="3.8606247573429709E-3"/>
    <n v="3.0595616937122731E-3"/>
    <n v="2.4201664740288787E-3"/>
    <n v="1.9098118396496159E-3"/>
    <n v="1.5024552551550353E-3"/>
    <n v="1.177310001731558E-3"/>
    <n v="9.1778446600225127E-4"/>
    <n v="7.1063549800590435E-4"/>
    <n v="5.4529263561139778E-4"/>
    <n v="4.133187116800417E-4"/>
    <n v="3.0797931966998731E-4"/>
    <n v="0"/>
    <n v="0"/>
    <n v="0"/>
    <n v="0"/>
    <n v="3.6886916173075227E-2"/>
    <n v="3.6886916173075227E-2"/>
    <n v="4.3520708403816857E-3"/>
    <n v="8.6940123882231525E-3"/>
    <n v="1.3025847644932503E-2"/>
    <n v="1.734759955968667E-2"/>
    <n v="2.1659291029550023E-2"/>
    <n v="2.5519915786892992E-2"/>
    <n v="2.8579477480605266E-2"/>
    <n v="3.0999643954634146E-2"/>
    <n v="3.2909455794283761E-2"/>
    <n v="3.4411911049438797E-2"/>
    <n v="3.5589221051170357E-2"/>
    <n v="3.6507005517172605E-2"/>
    <n v="3.6886916173075227E-2"/>
    <n v="3.6886916173075227E-2"/>
    <n v="3.6886916173075227E-2"/>
    <n v="3.6886916173075227E-2"/>
    <n v="3.6886916173075227E-2"/>
    <n v="3.6886916173075227E-2"/>
    <n v="3.6886916173075227E-2"/>
    <n v="3.6886916173075227E-2"/>
  </r>
  <r>
    <x v="77"/>
    <s v="Under $5"/>
    <n v="-3.4735017857817181"/>
    <s v="HVAC"/>
    <s v="Rural"/>
    <s v="SC-Retro"/>
    <s v="M_Input"/>
    <x v="4"/>
    <s v="Single Family"/>
    <s v="ATTIC R0 - R38_Electric Zonal"/>
    <n v="5.2061835334981856E-2"/>
    <n v="5.1943614292765804E-2"/>
    <n v="5.1825661704681884E-2"/>
    <n v="5.1707976961129498E-2"/>
    <n v="5.1590559453892258E-2"/>
    <n v="4.6326067718521484E-2"/>
    <n v="3.6976697080128296E-2"/>
    <n v="2.9514184870237128E-2"/>
    <n v="2.3557731688876742E-2"/>
    <n v="1.8803389785795863E-2"/>
    <n v="1.5008553119887859E-2"/>
    <n v="1.1979577582476919E-2"/>
    <n v="9.5618996653593375E-3"/>
    <n v="7.6321493459116426E-3"/>
    <n v="6.0918547231075216E-3"/>
    <n v="4.8624171626472064E-3"/>
    <n v="3.3090102096558214E-5"/>
    <n v="1.1791057754090311E-5"/>
    <n v="4.0105509684141544E-6"/>
    <n v="1.3048186579224557E-6"/>
    <n v="0.45587328538454608"/>
    <n v="2.8830478182002572"/>
    <n v="-3.4735017857817181"/>
    <s v="R-All-HVAC-ER-All-All-E"/>
    <n v="0"/>
    <n v="0.45587328538454608"/>
    <n v="5.2061835334981856E-2"/>
    <n v="0.10400544962774766"/>
    <n v="0.15583111133242955"/>
    <n v="0.20753908829355905"/>
    <n v="0.25912964774745129"/>
    <n v="0.30545571546597278"/>
    <n v="0.34243241254610107"/>
    <n v="0.37194659741633818"/>
    <n v="0.39550432910521494"/>
    <n v="0.41430771889101081"/>
    <n v="0.42931627201089867"/>
    <n v="0.44129584959337559"/>
    <n v="0.45085774925873495"/>
    <n v="0.45587328538454608"/>
    <n v="0.45587328538454608"/>
    <n v="0.45587328538454608"/>
    <n v="0.45587328538454608"/>
    <n v="0.45587328538454608"/>
    <n v="0.45587328538454608"/>
    <n v="0.45587328538454608"/>
    <n v="5.0793907719143092E-2"/>
    <n v="5.067568667692704E-2"/>
    <n v="5.055773408884312E-2"/>
    <n v="5.0440049345290734E-2"/>
    <n v="5.0322631838053494E-2"/>
    <n v="4.505814010268272E-2"/>
    <n v="3.5708769464289532E-2"/>
    <n v="2.8246257254398367E-2"/>
    <n v="2.2289804073037982E-2"/>
    <n v="1.7535462169957102E-2"/>
    <n v="1.3740625504049097E-2"/>
    <n v="1.0711649966638157E-2"/>
    <n v="8.2939720495205753E-3"/>
    <n v="6.3642217300728804E-3"/>
    <n v="4.8239271072687594E-3"/>
    <n v="3.5944895468084442E-3"/>
    <n v="0"/>
    <n v="0"/>
    <n v="0"/>
    <n v="0"/>
    <n v="0.43051473306777083"/>
    <n v="0.43051473306777083"/>
    <n v="5.0793907719143092E-2"/>
    <n v="0.10146959439607013"/>
    <n v="0.15202732848491324"/>
    <n v="0.20246737783020397"/>
    <n v="0.25279000966825749"/>
    <n v="0.29784814977094021"/>
    <n v="0.33355691923522973"/>
    <n v="0.36180317648962812"/>
    <n v="0.38409298056266611"/>
    <n v="0.40162844273262321"/>
    <n v="0.4153690682366723"/>
    <n v="0.42608071820331045"/>
    <n v="0.43051473306777083"/>
    <n v="0.43051473306777083"/>
    <n v="0.43051473306777083"/>
    <n v="0.43051473306777083"/>
    <n v="0.43051473306777083"/>
    <n v="0.43051473306777083"/>
    <n v="0.43051473306777083"/>
    <n v="0.43051473306777083"/>
  </r>
  <r>
    <x v="77"/>
    <s v="Under $5"/>
    <n v="-3.4596909244581382"/>
    <s v="HVAC"/>
    <s v="Rural"/>
    <s v="SC-Retro"/>
    <s v="M_Input"/>
    <x v="4"/>
    <s v="Single Family"/>
    <s v="ATTIC R0 - R38_DHP"/>
    <n v="1.2441138246133949E-2"/>
    <n v="1.2412887142031523E-2"/>
    <n v="1.2384700190008043E-2"/>
    <n v="1.2356577244388179E-2"/>
    <n v="1.2328518159827375E-2"/>
    <n v="1.1070470512180028E-2"/>
    <n v="8.8362655157910742E-3"/>
    <n v="7.0529602314240636E-3"/>
    <n v="5.6295556009665652E-3"/>
    <n v="4.4934176890963585E-3"/>
    <n v="3.5865712961814264E-3"/>
    <n v="2.8627415817155883E-3"/>
    <n v="2.2849927373279548E-3"/>
    <n v="1.8238432148362258E-3"/>
    <n v="1.4557613326132491E-3"/>
    <n v="1.1619644935994139E-3"/>
    <n v="7.9074917761369982E-6"/>
    <n v="2.8176912827393006E-6"/>
    <n v="9.5839531434421826E-7"/>
    <n v="3.1181054614954235E-7"/>
    <n v="0.10893935124829364"/>
    <n v="2.6741640754410616"/>
    <n v="-3.4596909244581382"/>
    <s v="R-All-HVAC-ER-All-All-E"/>
    <n v="0"/>
    <n v="0.10893935124829364"/>
    <n v="1.2441138246133949E-2"/>
    <n v="2.4854025388165474E-2"/>
    <n v="3.7238725578173516E-2"/>
    <n v="4.9595302822561693E-2"/>
    <n v="6.192382098238907E-2"/>
    <n v="7.2994291494569097E-2"/>
    <n v="8.1830557010360169E-2"/>
    <n v="8.8883517241784227E-2"/>
    <n v="9.4513072842750789E-2"/>
    <n v="9.9006490531847152E-2"/>
    <n v="0.10259306182802858"/>
    <n v="0.10545580340974417"/>
    <n v="0.10774079614707212"/>
    <n v="0.10893935124829364"/>
    <n v="0.10893935124829364"/>
    <n v="0.10893935124829364"/>
    <n v="0.10893935124829364"/>
    <n v="0.10893935124829364"/>
    <n v="0.10893935124829364"/>
    <n v="0.10893935124829364"/>
    <n v="1.2138143496654924E-2"/>
    <n v="1.2109892392552498E-2"/>
    <n v="1.2081705440529018E-2"/>
    <n v="1.2053582494909154E-2"/>
    <n v="1.2025523410348351E-2"/>
    <n v="1.0767475762701003E-2"/>
    <n v="8.5332707663120493E-3"/>
    <n v="6.7499654819450387E-3"/>
    <n v="5.3265608514875403E-3"/>
    <n v="4.1904229396173337E-3"/>
    <n v="3.283576546702402E-3"/>
    <n v="2.5597468322365638E-3"/>
    <n v="1.9819979878489304E-3"/>
    <n v="1.5208484653572011E-3"/>
    <n v="1.1527665831342244E-3"/>
    <n v="8.5896974412038923E-4"/>
    <n v="0"/>
    <n v="0"/>
    <n v="0"/>
    <n v="0"/>
    <n v="0.10287945625871314"/>
    <n v="0.10287945625871314"/>
    <n v="1.2138143496654924E-2"/>
    <n v="2.4248035889207424E-2"/>
    <n v="3.6329741329736445E-2"/>
    <n v="4.8383323824645601E-2"/>
    <n v="6.040884723499395E-2"/>
    <n v="7.1176322997694955E-2"/>
    <n v="7.9709593764007006E-2"/>
    <n v="8.6459559245952042E-2"/>
    <n v="9.1786120097439583E-2"/>
    <n v="9.5976543037056911E-2"/>
    <n v="9.9260119583759313E-2"/>
    <n v="0.10181986641599587"/>
    <n v="0.10287945625871314"/>
    <n v="0.10287945625871314"/>
    <n v="0.10287945625871314"/>
    <n v="0.10287945625871314"/>
    <n v="0.10287945625871314"/>
    <n v="0.10287945625871314"/>
    <n v="0.10287945625871314"/>
    <n v="0.10287945625871314"/>
  </r>
  <r>
    <x v="77"/>
    <s v="Under $5"/>
    <n v="-1.1973813842593548"/>
    <s v="HVAC"/>
    <s v="Rural"/>
    <s v="SC-Retro"/>
    <s v="M_Input"/>
    <x v="4"/>
    <s v="Single Family"/>
    <s v="ATTIC R0 - R49_Electric Zonal"/>
    <n v="2.8131568302422142E-2"/>
    <n v="2.8067687663130701E-2"/>
    <n v="2.8003952082800501E-2"/>
    <n v="2.7940361232034392E-2"/>
    <n v="2.7876914782183151E-2"/>
    <n v="2.5032251164809512E-2"/>
    <n v="1.9980326717538008E-2"/>
    <n v="1.5947964612179174E-2"/>
    <n v="1.2729400217868858E-2"/>
    <n v="1.0160395627096799E-2"/>
    <n v="8.1098588725503178E-3"/>
    <n v="6.4731545253298379E-3"/>
    <n v="5.1667643256560446E-3"/>
    <n v="4.1240253870676305E-3"/>
    <n v="3.2917285018644244E-3"/>
    <n v="2.6274029650654313E-3"/>
    <n v="1.7880208434333983E-5"/>
    <n v="6.3712879969123252E-6"/>
    <n v="2.167097793851285E-6"/>
    <n v="7.0505764849507957E-7"/>
    <n v="0.24633074079176448"/>
    <n v="4.5109785083590292"/>
    <n v="-1.1973813842593548"/>
    <s v="R-All-HVAC-ER-All-All-E"/>
    <n v="0"/>
    <n v="0.24633074079176448"/>
    <n v="2.8131568302422142E-2"/>
    <n v="5.6199255965552843E-2"/>
    <n v="8.4203208048353351E-2"/>
    <n v="0.11214356928038774"/>
    <n v="0.14002048406257089"/>
    <n v="0.1650527352273804"/>
    <n v="0.18503306194491842"/>
    <n v="0.2009810265570976"/>
    <n v="0.21371042677496646"/>
    <n v="0.22387082240206327"/>
    <n v="0.23198068127461358"/>
    <n v="0.23845383579994342"/>
    <n v="0.24362060012559947"/>
    <n v="0.24633074079176448"/>
    <n v="0.24633074079176448"/>
    <n v="0.24633074079176448"/>
    <n v="0.24633074079176448"/>
    <n v="0.24633074079176448"/>
    <n v="0.24633074079176448"/>
    <n v="0.24633074079176448"/>
    <n v="2.744644469704036E-2"/>
    <n v="2.7382564057748918E-2"/>
    <n v="2.7318828477418719E-2"/>
    <n v="2.725523762665261E-2"/>
    <n v="2.7191791176801369E-2"/>
    <n v="2.4347127559427729E-2"/>
    <n v="1.9295203112156226E-2"/>
    <n v="1.5262841006797392E-2"/>
    <n v="1.2044276612487076E-2"/>
    <n v="9.4752720217150168E-3"/>
    <n v="7.4247352671685364E-3"/>
    <n v="5.7880309199480565E-3"/>
    <n v="4.4816407202742633E-3"/>
    <n v="3.4389017816858491E-3"/>
    <n v="2.6066048964826427E-3"/>
    <n v="1.9422793596836497E-3"/>
    <n v="0"/>
    <n v="0"/>
    <n v="0"/>
    <n v="0"/>
    <n v="0.23262826868412884"/>
    <n v="0.23262826868412884"/>
    <n v="2.744644469704036E-2"/>
    <n v="5.4829008754789278E-2"/>
    <n v="8.2147837232208004E-2"/>
    <n v="0.10940307485886061"/>
    <n v="0.13659486603566198"/>
    <n v="0.16094199359508971"/>
    <n v="0.18023719670724592"/>
    <n v="0.19550003771404331"/>
    <n v="0.20754431432653039"/>
    <n v="0.21701958634824542"/>
    <n v="0.22444432161541394"/>
    <n v="0.23023235253536201"/>
    <n v="0.23262826868412884"/>
    <n v="0.23262826868412884"/>
    <n v="0.23262826868412884"/>
    <n v="0.23262826868412884"/>
    <n v="0.23262826868412884"/>
    <n v="0.23262826868412884"/>
    <n v="0.23262826868412884"/>
    <n v="0.23262826868412884"/>
  </r>
  <r>
    <x v="77"/>
    <s v="Under $5"/>
    <n v="-1.227567047815687"/>
    <s v="HVAC"/>
    <s v="Rural"/>
    <s v="SC-Retro"/>
    <s v="M_Input"/>
    <x v="4"/>
    <s v="Single Family"/>
    <s v="ATTIC R0 - R49_DHP"/>
    <n v="6.7227050205891136E-3"/>
    <n v="6.7074392277308437E-3"/>
    <n v="6.6922081001495534E-3"/>
    <n v="6.6770115591279827E-3"/>
    <n v="6.661849526127612E-3"/>
    <n v="5.9820497305094504E-3"/>
    <n v="4.7747726430679791E-3"/>
    <n v="3.8111441429038041E-3"/>
    <n v="3.0419918944365066E-3"/>
    <n v="2.4280673568979156E-3"/>
    <n v="1.9380429975554888E-3"/>
    <n v="1.5469137006036446E-3"/>
    <n v="1.2347207983174526E-3"/>
    <n v="9.8553361393255217E-4"/>
    <n v="7.8663654610379116E-4"/>
    <n v="6.2788021323486893E-4"/>
    <n v="4.2728996022709237E-6"/>
    <n v="1.522570279196761E-6"/>
    <n v="5.1787938241527909E-7"/>
    <n v="1.6849023639163831E-7"/>
    <n v="5.8866569045979825E-2"/>
    <n v="4.2706244833438296"/>
    <n v="-1.227567047815687"/>
    <s v="R-All-HVAC-ER-All-All-E"/>
    <n v="0"/>
    <n v="5.8866569045979825E-2"/>
    <n v="6.7227050205891136E-3"/>
    <n v="1.3430144248319956E-2"/>
    <n v="2.012235234846951E-2"/>
    <n v="2.6799363907597493E-2"/>
    <n v="3.3461213433725108E-2"/>
    <n v="3.9443263164234556E-2"/>
    <n v="4.4218035807302533E-2"/>
    <n v="4.8029179950206335E-2"/>
    <n v="5.107117184464284E-2"/>
    <n v="5.3499239201540753E-2"/>
    <n v="5.5437282199096244E-2"/>
    <n v="5.6984195899699885E-2"/>
    <n v="5.8218916698017341E-2"/>
    <n v="5.8866569045979825E-2"/>
    <n v="5.8866569045979825E-2"/>
    <n v="5.8866569045979825E-2"/>
    <n v="5.8866569045979825E-2"/>
    <n v="5.8866569045979825E-2"/>
    <n v="5.8866569045979825E-2"/>
    <n v="5.8866569045979825E-2"/>
    <n v="6.5589784962762953E-3"/>
    <n v="6.5437127034180254E-3"/>
    <n v="6.5284815758367351E-3"/>
    <n v="6.5132850348151644E-3"/>
    <n v="6.4981230018147937E-3"/>
    <n v="5.8183232061966321E-3"/>
    <n v="4.6110461187551608E-3"/>
    <n v="3.6474176185909862E-3"/>
    <n v="2.8782653701236887E-3"/>
    <n v="2.2643408325850978E-3"/>
    <n v="1.7743164732426709E-3"/>
    <n v="1.3831871762908267E-3"/>
    <n v="1.0709942740046348E-3"/>
    <n v="8.218070896197343E-4"/>
    <n v="6.2291002179097328E-4"/>
    <n v="4.64153688922051E-4"/>
    <n v="0"/>
    <n v="0"/>
    <n v="0"/>
    <n v="0"/>
    <n v="5.5592038559723465E-2"/>
    <n v="5.5592038559723465E-2"/>
    <n v="6.5589784962762953E-3"/>
    <n v="1.310269119969432E-2"/>
    <n v="1.9631172775531055E-2"/>
    <n v="2.614445781034622E-2"/>
    <n v="3.2642580812161016E-2"/>
    <n v="3.8460904018357646E-2"/>
    <n v="4.3071950137112805E-2"/>
    <n v="4.6719367755703789E-2"/>
    <n v="4.9597633125827476E-2"/>
    <n v="5.186197395841257E-2"/>
    <n v="5.3636290431655242E-2"/>
    <n v="5.5019477607946066E-2"/>
    <n v="5.5592038559723465E-2"/>
    <n v="5.5592038559723465E-2"/>
    <n v="5.5592038559723465E-2"/>
    <n v="5.5592038559723465E-2"/>
    <n v="5.5592038559723465E-2"/>
    <n v="5.5592038559723465E-2"/>
    <n v="5.5592038559723465E-2"/>
    <n v="5.5592038559723465E-2"/>
  </r>
  <r>
    <x v="77"/>
    <s v="Under $5"/>
    <n v="2.2076981593452611"/>
    <s v="HVAC"/>
    <s v="Rural"/>
    <s v="SC-Retro"/>
    <s v="M_Input"/>
    <x v="4"/>
    <s v="Single Family"/>
    <s v="WALL R0 - R11_Electric FAF"/>
    <n v="2.2238886757239135E-2"/>
    <n v="2.2188387109017958E-2"/>
    <n v="2.2138002134453699E-2"/>
    <n v="2.2087731573147577E-2"/>
    <n v="2.20375751652921E-2"/>
    <n v="1.9788779386502777E-2"/>
    <n v="1.5795074717029175E-2"/>
    <n v="1.2607366045360967E-2"/>
    <n v="1.0062989979424173E-2"/>
    <n v="8.0321113039509597E-3"/>
    <n v="6.4110977086303794E-3"/>
    <n v="5.1172316062636867E-3"/>
    <n v="4.084489193932163E-3"/>
    <n v="3.2601713697945432E-3"/>
    <n v="2.6022145868858804E-3"/>
    <n v="2.0770444213269674E-3"/>
    <n v="1.4134865368766122E-5"/>
    <n v="5.0367029217098622E-6"/>
    <n v="1.7131587514504821E-6"/>
    <n v="5.5737017693597148E-7"/>
    <n v="0.19473217384838118"/>
    <n v="6.8151711081841855"/>
    <n v="2.2076981593452611"/>
    <s v="R-All-HVAC-ER-All-All-E"/>
    <n v="0"/>
    <n v="0.19473217384838118"/>
    <n v="2.2238886757239135E-2"/>
    <n v="4.4427273866257097E-2"/>
    <n v="6.6565276000710799E-2"/>
    <n v="8.8653007573858383E-2"/>
    <n v="0.11069058273915049"/>
    <n v="0.13047936212565325"/>
    <n v="0.14627443684268243"/>
    <n v="0.15888180288804341"/>
    <n v="0.16894479286746758"/>
    <n v="0.17697690417141854"/>
    <n v="0.18338800188004892"/>
    <n v="0.1885052334863126"/>
    <n v="0.19258972268024477"/>
    <n v="0.19473217384838118"/>
    <n v="0.19473217384838118"/>
    <n v="0.19473217384838118"/>
    <n v="0.19473217384838118"/>
    <n v="0.19473217384838118"/>
    <n v="0.19473217384838118"/>
    <n v="0.19473217384838118"/>
    <n v="2.1697275066379904E-2"/>
    <n v="2.1646775418158726E-2"/>
    <n v="2.1596390443594467E-2"/>
    <n v="2.1546119882288346E-2"/>
    <n v="2.1495963474432868E-2"/>
    <n v="1.9247167695643545E-2"/>
    <n v="1.5253463026169943E-2"/>
    <n v="1.2065754354501735E-2"/>
    <n v="9.5213782885649415E-3"/>
    <n v="7.4904996130917278E-3"/>
    <n v="5.8694860177711475E-3"/>
    <n v="4.5756199154044549E-3"/>
    <n v="3.5428775030729308E-3"/>
    <n v="2.7185596789353109E-3"/>
    <n v="2.0606028960266482E-3"/>
    <n v="1.5354327304677351E-3"/>
    <n v="0"/>
    <n v="0"/>
    <n v="0"/>
    <n v="0"/>
    <n v="0.18389994003119653"/>
    <n v="0.18389994003119653"/>
    <n v="2.1697275066379904E-2"/>
    <n v="4.3344050484538627E-2"/>
    <n v="6.4940440928133086E-2"/>
    <n v="8.6486560810421428E-2"/>
    <n v="0.1079825242848543"/>
    <n v="0.12722969198049786"/>
    <n v="0.14248315500666781"/>
    <n v="0.15454890936116955"/>
    <n v="0.1640702876497345"/>
    <n v="0.17156078726282623"/>
    <n v="0.17743027328059738"/>
    <n v="0.18200589319600183"/>
    <n v="0.18389994003119653"/>
    <n v="0.18389994003119653"/>
    <n v="0.18389994003119653"/>
    <n v="0.18389994003119653"/>
    <n v="0.18389994003119653"/>
    <n v="0.18389994003119653"/>
    <n v="0.18389994003119653"/>
    <n v="0.18389994003119653"/>
  </r>
  <r>
    <x v="77"/>
    <s v="Under $15"/>
    <n v="11.129490974369965"/>
    <s v="HVAC"/>
    <s v="Rural"/>
    <s v="SC-Retro"/>
    <s v="M_Input"/>
    <x v="4"/>
    <s v="Single Family"/>
    <s v="ATTIC R0 - R38_Heat Pump"/>
    <n v="2.6359272855118663E-2"/>
    <n v="2.6299416711190227E-2"/>
    <n v="2.623969648747421E-2"/>
    <n v="2.6180111875325558E-2"/>
    <n v="2.6120662566800037E-2"/>
    <n v="2.3455213429187455E-2"/>
    <n v="1.8721561415282188E-2"/>
    <n v="1.4943239074943894E-2"/>
    <n v="1.1927444997651348E-2"/>
    <n v="9.5202883028579488E-3"/>
    <n v="7.598935848153663E-3"/>
    <n v="6.0653442613728785E-3"/>
    <n v="4.8412569528281379E-3"/>
    <n v="3.8642108136499589E-3"/>
    <n v="3.0843488287904878E-3"/>
    <n v="2.4618759577134737E-3"/>
    <n v="1.6753751079936188E-5"/>
    <n v="5.9698953483050029E-6"/>
    <n v="2.0305701210029371E-6"/>
    <n v="6.6063885011593878E-7"/>
    <n v="0.23081184594228865"/>
    <n v="11.994821946777146"/>
    <n v="11.129490974369965"/>
    <s v="R-All-HVAC-ER-All-All-E"/>
    <n v="0"/>
    <n v="0.23081184594228865"/>
    <n v="2.6359272855118663E-2"/>
    <n v="5.265868956630889E-2"/>
    <n v="7.8898386053783104E-2"/>
    <n v="0.10507849792910866"/>
    <n v="0.13119916049590868"/>
    <n v="0.15465437392509615"/>
    <n v="0.17337593534037835"/>
    <n v="0.18831917441532223"/>
    <n v="0.20024661941297359"/>
    <n v="0.20976690771583154"/>
    <n v="0.21736584356398519"/>
    <n v="0.22343118782535806"/>
    <n v="0.2282724447781862"/>
    <n v="0.23081184594228865"/>
    <n v="0.23081184594228865"/>
    <n v="0.23081184594228865"/>
    <n v="0.23081184594228865"/>
    <n v="0.23081184594228865"/>
    <n v="0.23081184594228865"/>
    <n v="0.23081184594228865"/>
    <n v="2.5717312198691764E-2"/>
    <n v="2.5657456054763328E-2"/>
    <n v="2.5597735831047311E-2"/>
    <n v="2.5538151218898658E-2"/>
    <n v="2.5478701910373137E-2"/>
    <n v="2.2813252772760556E-2"/>
    <n v="1.8079600758855289E-2"/>
    <n v="1.4301278418516996E-2"/>
    <n v="1.128548434122445E-2"/>
    <n v="8.8783276464310511E-3"/>
    <n v="6.9569751917267653E-3"/>
    <n v="5.4233836049459808E-3"/>
    <n v="4.1992962964012403E-3"/>
    <n v="3.2222501572230612E-3"/>
    <n v="2.4423881723635902E-3"/>
    <n v="1.8199153012865761E-3"/>
    <n v="0"/>
    <n v="0"/>
    <n v="0"/>
    <n v="0"/>
    <n v="0.21797263281375071"/>
    <n v="0.21797263281375071"/>
    <n v="2.5717312198691764E-2"/>
    <n v="5.1374768253455091E-2"/>
    <n v="7.6972504084502402E-2"/>
    <n v="0.10251065530340106"/>
    <n v="0.12798935721377419"/>
    <n v="0.15080260998653475"/>
    <n v="0.16888221074539003"/>
    <n v="0.18318348916390703"/>
    <n v="0.19446897350513148"/>
    <n v="0.20334730115156252"/>
    <n v="0.2103042763432893"/>
    <n v="0.21572765994823528"/>
    <n v="0.21797263281375071"/>
    <n v="0.21797263281375071"/>
    <n v="0.21797263281375071"/>
    <n v="0.21797263281375071"/>
    <n v="0.21797263281375071"/>
    <n v="0.21797263281375071"/>
    <n v="0.21797263281375071"/>
    <n v="0.21797263281375071"/>
  </r>
  <r>
    <x v="77"/>
    <s v="Under $15"/>
    <n v="14.674904174016486"/>
    <s v="HVAC"/>
    <s v="Rural"/>
    <s v="SC-Retro"/>
    <s v="M_Input"/>
    <x v="4"/>
    <s v="Single Family"/>
    <s v="ATTIC R0 - R49_Heat Pump"/>
    <n v="1.4225660221947068E-2"/>
    <n v="1.4193356858709313E-2"/>
    <n v="1.4161126849344787E-2"/>
    <n v="1.412897002728288E-2"/>
    <n v="1.4096886226331233E-2"/>
    <n v="1.2658387752607393E-2"/>
    <n v="1.0103714657910275E-2"/>
    <n v="8.0646170652690988E-3"/>
    <n v="6.437043266904887E-3"/>
    <n v="5.1379409195324178E-3"/>
    <n v="4.1010190234900728E-3"/>
    <n v="3.2733652049385647E-3"/>
    <n v="2.6127456867497826E-3"/>
    <n v="2.0854501701583631E-3"/>
    <n v="1.6645716551249054E-3"/>
    <n v="1.3286334215479535E-3"/>
    <n v="9.0417202180131227E-6"/>
    <n v="3.2218530174316905E-6"/>
    <n v="1.0958648501799002E-6"/>
    <n v="3.5653577634036179E-7"/>
    <n v="0.12456530624431783"/>
    <n v="14.532384654294171"/>
    <n v="14.674904174016486"/>
    <s v="R-All-HVAC-ER-All-All-E"/>
    <n v="0"/>
    <n v="0.12456530624431783"/>
    <n v="1.4225660221947068E-2"/>
    <n v="2.8419017080656382E-2"/>
    <n v="4.2580143930001167E-2"/>
    <n v="5.6709113957284049E-2"/>
    <n v="7.0806000183615284E-2"/>
    <n v="8.3464387936222684E-2"/>
    <n v="9.3568102594132951E-2"/>
    <n v="0.10163271965940204"/>
    <n v="0.10806976292630693"/>
    <n v="0.11320770384583935"/>
    <n v="0.11730872286932942"/>
    <n v="0.12058208807426798"/>
    <n v="0.12319483376101777"/>
    <n v="0.12456530624431783"/>
    <n v="0.12456530624431783"/>
    <n v="0.12456530624431783"/>
    <n v="0.12456530624431783"/>
    <n v="0.12456530624431783"/>
    <n v="0.12456530624431783"/>
    <n v="0.12456530624431783"/>
    <n v="1.3879204755425588E-2"/>
    <n v="1.3846901392187833E-2"/>
    <n v="1.3814671382823307E-2"/>
    <n v="1.37825145607614E-2"/>
    <n v="1.3750430759809753E-2"/>
    <n v="1.2311932286085913E-2"/>
    <n v="9.7572591913887945E-3"/>
    <n v="7.7181615987476178E-3"/>
    <n v="6.090587800383406E-3"/>
    <n v="4.7914854530109368E-3"/>
    <n v="3.7545635569685917E-3"/>
    <n v="2.9269097384170837E-3"/>
    <n v="2.2662902202283015E-3"/>
    <n v="1.738994703636882E-3"/>
    <n v="1.3181161886034244E-3"/>
    <n v="9.8217795502647249E-4"/>
    <n v="0"/>
    <n v="0"/>
    <n v="0"/>
    <n v="0"/>
    <n v="0.11763619691388821"/>
    <n v="0.11763619691388821"/>
    <n v="1.3879204755425588E-2"/>
    <n v="2.7726106147613422E-2"/>
    <n v="4.154077753043673E-2"/>
    <n v="5.5323292091198129E-2"/>
    <n v="6.9073722851007879E-2"/>
    <n v="8.1385655137093796E-2"/>
    <n v="9.1142914328482594E-2"/>
    <n v="9.8861075927230216E-2"/>
    <n v="0.10495166372761362"/>
    <n v="0.10974314918062456"/>
    <n v="0.11349771273759315"/>
    <n v="0.11642462247601024"/>
    <n v="0.11763619691388821"/>
    <n v="0.11763619691388821"/>
    <n v="0.11763619691388821"/>
    <n v="0.11763619691388821"/>
    <n v="0.11763619691388821"/>
    <n v="0.11763619691388821"/>
    <n v="0.11763619691388821"/>
    <n v="0.11763619691388821"/>
  </r>
  <r>
    <x v="77"/>
    <s v="Under $30"/>
    <n v="26.768628631615485"/>
    <s v="HVAC"/>
    <s v="Rural"/>
    <s v="SC-Retro"/>
    <s v="M_Input"/>
    <x v="4"/>
    <s v="Single Family"/>
    <s v="FLOOR R0 - R30_Electric FAF"/>
    <n v="1.0547958090919206E-2"/>
    <n v="1.0524005984914184E-2"/>
    <n v="1.0500108268903607E-2"/>
    <n v="1.0476264819379709E-2"/>
    <n v="1.0452475513115157E-2"/>
    <n v="9.3858662044462113E-3"/>
    <n v="7.4916423639743678E-3"/>
    <n v="5.979704386059586E-3"/>
    <n v="4.772900628119546E-3"/>
    <n v="3.8096499316942916E-3"/>
    <n v="3.0407992398903973E-3"/>
    <n v="2.4271153998671417E-3"/>
    <n v="1.9372831612798507E-3"/>
    <n v="1.5463072119207397E-3"/>
    <n v="1.2342367091336573E-3"/>
    <n v="9.8514722199404946E-4"/>
    <n v="6.7042010311958486E-6"/>
    <n v="2.388920448875986E-6"/>
    <n v="8.1255536352371436E-7"/>
    <n v="2.6436203087077181E-7"/>
    <n v="9.23619437936882E-2"/>
    <n v="24.592669999669926"/>
    <n v="26.768628631615485"/>
    <s v="R-All-HVAC-ER-All-All-E"/>
    <n v="0"/>
    <n v="9.23619437936882E-2"/>
    <n v="1.0547958090919206E-2"/>
    <n v="2.107196407583339E-2"/>
    <n v="3.1572072344736996E-2"/>
    <n v="4.2048337164116704E-2"/>
    <n v="5.2500812677231862E-2"/>
    <n v="6.1886678881678071E-2"/>
    <n v="6.9378321245652436E-2"/>
    <n v="7.5358025631712025E-2"/>
    <n v="8.0130926259831564E-2"/>
    <n v="8.3940576191525854E-2"/>
    <n v="8.698137543141625E-2"/>
    <n v="8.9408490831283396E-2"/>
    <n v="9.1345773992563245E-2"/>
    <n v="9.23619437936882E-2"/>
    <n v="9.23619437936882E-2"/>
    <n v="9.23619437936882E-2"/>
    <n v="9.23619437936882E-2"/>
    <n v="9.23619437936882E-2"/>
    <n v="9.23619437936882E-2"/>
    <n v="9.23619437936882E-2"/>
    <n v="1.0291070348331308E-2"/>
    <n v="1.0267118242326286E-2"/>
    <n v="1.0243220526315709E-2"/>
    <n v="1.0219377076791811E-2"/>
    <n v="1.0195587770527259E-2"/>
    <n v="9.1289784618583131E-3"/>
    <n v="7.2347546213864695E-3"/>
    <n v="5.7228166434716878E-3"/>
    <n v="4.5160128855316478E-3"/>
    <n v="3.552762189106393E-3"/>
    <n v="2.7839114973024987E-3"/>
    <n v="2.1702276572792435E-3"/>
    <n v="1.6803954186919523E-3"/>
    <n v="1.2894194693328412E-3"/>
    <n v="9.7734896654575886E-4"/>
    <n v="7.2825947940615104E-4"/>
    <n v="0"/>
    <n v="0"/>
    <n v="0"/>
    <n v="0"/>
    <n v="8.7224188941930236E-2"/>
    <n v="8.7224188941930236E-2"/>
    <n v="1.0291070348331308E-2"/>
    <n v="2.0558188590657594E-2"/>
    <n v="3.0801409116973301E-2"/>
    <n v="4.1020786193765112E-2"/>
    <n v="5.1216373964292371E-2"/>
    <n v="6.0345352426150682E-2"/>
    <n v="6.7580107047537155E-2"/>
    <n v="7.3302923691008839E-2"/>
    <n v="7.7818936576540487E-2"/>
    <n v="8.1371698765646885E-2"/>
    <n v="8.415561026294939E-2"/>
    <n v="8.6325837920228632E-2"/>
    <n v="8.7224188941930236E-2"/>
    <n v="8.7224188941930236E-2"/>
    <n v="8.7224188941930236E-2"/>
    <n v="8.7224188941930236E-2"/>
    <n v="8.7224188941930236E-2"/>
    <n v="8.7224188941930236E-2"/>
    <n v="8.7224188941930236E-2"/>
    <n v="8.7224188941930236E-2"/>
  </r>
  <r>
    <x v="77"/>
    <s v="Under $30"/>
    <n v="27.385616754272601"/>
    <s v="HVAC"/>
    <s v="Rural"/>
    <s v="SC-Retro"/>
    <s v="M_Input"/>
    <x v="4"/>
    <s v="Single Family"/>
    <s v="FLOOR R0 - R25_Electric FAF"/>
    <n v="4.3811223381261073E-3"/>
    <n v="4.371173767439793E-3"/>
    <n v="4.3612477877817725E-3"/>
    <n v="4.351344347852764E-3"/>
    <n v="4.3414633964699656E-3"/>
    <n v="3.8984443943101336E-3"/>
    <n v="3.1116735037387423E-3"/>
    <n v="2.4836860589833175E-3"/>
    <n v="1.9824369208968295E-3"/>
    <n v="1.5823481921638878E-3"/>
    <n v="1.2630040203809481E-3"/>
    <n v="1.0081088115738951E-3"/>
    <n v="8.0465569354751492E-4"/>
    <n v="6.4226279715537643E-4"/>
    <n v="5.1264348704380331E-4"/>
    <n v="4.0918350863914792E-4"/>
    <n v="2.7846076599741772E-6"/>
    <n v="9.9224443748854102E-7"/>
    <n v="3.3749702297003494E-7"/>
    <n v="1.0980346990546201E-7"/>
    <n v="3.8362778052335997E-2"/>
    <n v="25.030629457396255"/>
    <n v="27.385616754272601"/>
    <s v="R-All-HVAC-ER-All-All-E"/>
    <n v="0"/>
    <n v="3.8362778052335997E-2"/>
    <n v="4.3811223381261073E-3"/>
    <n v="8.7522961055658995E-3"/>
    <n v="1.3113543893347672E-2"/>
    <n v="1.7464888241200436E-2"/>
    <n v="2.1806351637670401E-2"/>
    <n v="2.5704796031980535E-2"/>
    <n v="2.8816469535719279E-2"/>
    <n v="3.1300155594702596E-2"/>
    <n v="3.3282592515599424E-2"/>
    <n v="3.486494070776331E-2"/>
    <n v="3.6127944728144255E-2"/>
    <n v="3.7136053539718147E-2"/>
    <n v="3.794070923326566E-2"/>
    <n v="3.8362778052335997E-2"/>
    <n v="3.8362778052335997E-2"/>
    <n v="3.8362778052335997E-2"/>
    <n v="3.8362778052335997E-2"/>
    <n v="3.8362778052335997E-2"/>
    <n v="3.8362778052335997E-2"/>
    <n v="3.8362778052335997E-2"/>
    <n v="4.2744233336608223E-3"/>
    <n v="4.2644747629745081E-3"/>
    <n v="4.2545487833164876E-3"/>
    <n v="4.2446453433874791E-3"/>
    <n v="4.2347643920046807E-3"/>
    <n v="3.7917453898448483E-3"/>
    <n v="3.0049744992734569E-3"/>
    <n v="2.3769870545180321E-3"/>
    <n v="1.8757379164315441E-3"/>
    <n v="1.4756491876986024E-3"/>
    <n v="1.1563050159156627E-3"/>
    <n v="9.0140980710860981E-4"/>
    <n v="6.9795668908222966E-4"/>
    <n v="5.3556379269009116E-4"/>
    <n v="4.0594448257851799E-4"/>
    <n v="3.024845041738626E-4"/>
    <n v="0"/>
    <n v="0"/>
    <n v="0"/>
    <n v="0"/>
    <n v="3.6228797963030288E-2"/>
    <n v="3.6228797963030288E-2"/>
    <n v="4.2744233336608223E-3"/>
    <n v="8.5388980966353313E-3"/>
    <n v="1.279344687995182E-2"/>
    <n v="1.70380922233393E-2"/>
    <n v="2.127285661534398E-2"/>
    <n v="2.5064602005188827E-2"/>
    <n v="2.8069576504462283E-2"/>
    <n v="3.0446563558980316E-2"/>
    <n v="3.232230147541186E-2"/>
    <n v="3.3797950663110463E-2"/>
    <n v="3.4954255679026124E-2"/>
    <n v="3.5855665486134732E-2"/>
    <n v="3.6228797963030288E-2"/>
    <n v="3.6228797963030288E-2"/>
    <n v="3.6228797963030288E-2"/>
    <n v="3.6228797963030288E-2"/>
    <n v="3.6228797963030288E-2"/>
    <n v="3.6228797963030288E-2"/>
    <n v="3.6228797963030288E-2"/>
    <n v="3.6228797963030288E-2"/>
  </r>
  <r>
    <x v="77"/>
    <s v="Under $30"/>
    <n v="29.146313626904618"/>
    <s v="HVAC"/>
    <s v="Rural"/>
    <s v="SC-Retro"/>
    <s v="M_Input"/>
    <x v="4"/>
    <s v="Single Family"/>
    <s v="FLOOR R0 - R19_Electric FAF"/>
    <n v="7.054096998458801E-3"/>
    <n v="7.0380786868936215E-3"/>
    <n v="7.022096749410827E-3"/>
    <n v="7.006151103412836E-3"/>
    <n v="6.9902416664896216E-3"/>
    <n v="6.2769315207764666E-3"/>
    <n v="5.0101423856371285E-3"/>
    <n v="3.9990123583907742E-3"/>
    <n v="3.1919451807213401E-3"/>
    <n v="2.5477575770308705E-3"/>
    <n v="2.0335777414107435E-3"/>
    <n v="1.6231679448798335E-3"/>
    <n v="1.2955856683687359E-3"/>
    <n v="1.0341149413264994E-3"/>
    <n v="8.2541335396305862E-4"/>
    <n v="6.588312166020988E-4"/>
    <n v="4.4835297944478041E-6"/>
    <n v="1.5976245281521028E-6"/>
    <n v="5.4340795645071917E-7"/>
    <n v="1.7679586820480747E-7"/>
    <n v="6.1768363589516172E-2"/>
    <n v="26.284590690862483"/>
    <n v="29.146313626904618"/>
    <s v="R-All-HVAC-ER-All-All-E"/>
    <n v="0"/>
    <n v="6.1768363589516172E-2"/>
    <n v="7.054096998458801E-3"/>
    <n v="1.4092175685352423E-2"/>
    <n v="2.111427243476325E-2"/>
    <n v="2.8120423538176086E-2"/>
    <n v="3.5110665204665707E-2"/>
    <n v="4.1387596725442177E-2"/>
    <n v="4.6397739111079306E-2"/>
    <n v="5.0396751469470077E-2"/>
    <n v="5.358869665019142E-2"/>
    <n v="5.6136454227222292E-2"/>
    <n v="5.8170031968633032E-2"/>
    <n v="5.9793199913512868E-2"/>
    <n v="6.1088785581881605E-2"/>
    <n v="6.1768363589516172E-2"/>
    <n v="6.1768363589516172E-2"/>
    <n v="6.1768363589516172E-2"/>
    <n v="6.1768363589516172E-2"/>
    <n v="6.1768363589516172E-2"/>
    <n v="6.1768363589516172E-2"/>
    <n v="6.1768363589516172E-2"/>
    <n v="6.8822996668510645E-3"/>
    <n v="6.866281355285885E-3"/>
    <n v="6.8502994178030905E-3"/>
    <n v="6.8343537718050995E-3"/>
    <n v="6.8184443348818851E-3"/>
    <n v="6.1051341891687301E-3"/>
    <n v="4.838345054029392E-3"/>
    <n v="3.8272150267830382E-3"/>
    <n v="3.020147849113604E-3"/>
    <n v="2.3759602454231344E-3"/>
    <n v="1.8617804098030072E-3"/>
    <n v="1.4513706132720972E-3"/>
    <n v="1.1237883367609996E-3"/>
    <n v="8.6231760971876314E-4"/>
    <n v="6.5361602235532233E-4"/>
    <n v="4.8703388499436257E-4"/>
    <n v="0"/>
    <n v="0"/>
    <n v="0"/>
    <n v="0"/>
    <n v="5.8332416957361445E-2"/>
    <n v="5.8332416957361445E-2"/>
    <n v="6.8822996668510645E-3"/>
    <n v="1.374858102213695E-2"/>
    <n v="2.0598880439940039E-2"/>
    <n v="2.743323421174514E-2"/>
    <n v="3.4251678546627022E-2"/>
    <n v="4.035681273579575E-2"/>
    <n v="4.5195157789825142E-2"/>
    <n v="4.9022372816608178E-2"/>
    <n v="5.2042520665721785E-2"/>
    <n v="5.4418480911144922E-2"/>
    <n v="5.6280261320947926E-2"/>
    <n v="5.7731631934220026E-2"/>
    <n v="5.8332416957361445E-2"/>
    <n v="5.8332416957361445E-2"/>
    <n v="5.8332416957361445E-2"/>
    <n v="5.8332416957361445E-2"/>
    <n v="5.8332416957361445E-2"/>
    <n v="5.8332416957361445E-2"/>
    <n v="5.8332416957361445E-2"/>
    <n v="5.8332416957361445E-2"/>
  </r>
  <r>
    <x v="77"/>
    <s v="Under $15"/>
    <n v="13.452113325861431"/>
    <s v="HVAC"/>
    <s v="Rural"/>
    <s v="SC-Retro"/>
    <s v="M_Input"/>
    <x v="4"/>
    <s v="Single Family"/>
    <s v="WALL R0 - R11_Electric Zonal"/>
    <n v="0.11226116054727563"/>
    <n v="0.11200624000298653"/>
    <n v="0.11175189832750285"/>
    <n v="0.11149813420634012"/>
    <n v="0.11124494632799881"/>
    <n v="9.9893100045561706E-2"/>
    <n v="7.9733011729439557E-2"/>
    <n v="6.3641564397814515E-2"/>
    <n v="5.079763865869015E-2"/>
    <n v="4.0545830664518723E-2"/>
    <n v="3.2363007960303843E-2"/>
    <n v="2.5831614917566064E-2"/>
    <n v="2.061836557553277E-2"/>
    <n v="1.6457236621208141E-2"/>
    <n v="1.3135892668807523E-2"/>
    <n v="1.0484851143482202E-2"/>
    <n v="7.1352330168264857E-5"/>
    <n v="2.5425108796821732E-5"/>
    <n v="8.6479683870393843E-6"/>
    <n v="2.8135861115846816E-6"/>
    <n v="0.98300153558707359"/>
    <n v="15.229675260473188"/>
    <n v="13.452113325861431"/>
    <s v="R-All-HVAC-ER-All-All-E"/>
    <n v="0"/>
    <n v="0.98300153558707359"/>
    <n v="0.11226116054727563"/>
    <n v="0.22426740055026217"/>
    <n v="0.33601929887776505"/>
    <n v="0.44751743308410519"/>
    <n v="0.55876237941210394"/>
    <n v="0.65865547945766567"/>
    <n v="0.73838849118710526"/>
    <n v="0.8020300555849198"/>
    <n v="0.85282769424360994"/>
    <n v="0.89337352490812871"/>
    <n v="0.9257365328684326"/>
    <n v="0.95156814778599863"/>
    <n v="0.97218651336153139"/>
    <n v="0.98300153558707359"/>
    <n v="0.98300153558707359"/>
    <n v="0.98300153558707359"/>
    <n v="0.98300153558707359"/>
    <n v="0.98300153558707359"/>
    <n v="0.98300153558707359"/>
    <n v="0.98300153558707359"/>
    <n v="0.10952712274918136"/>
    <n v="0.10927220220489228"/>
    <n v="0.10901786052940859"/>
    <n v="0.10876409640824586"/>
    <n v="0.10851090852990455"/>
    <n v="9.7159062247467454E-2"/>
    <n v="7.6998973931345305E-2"/>
    <n v="6.0907526599720256E-2"/>
    <n v="4.8063600860595891E-2"/>
    <n v="3.7811792866424464E-2"/>
    <n v="2.9628970162209584E-2"/>
    <n v="2.3097577119471805E-2"/>
    <n v="1.7884327777438511E-2"/>
    <n v="1.3723198823113882E-2"/>
    <n v="1.0401854870713264E-2"/>
    <n v="7.7508133453879427E-3"/>
    <n v="0"/>
    <n v="0"/>
    <n v="0"/>
    <n v="0"/>
    <n v="0.92832077962518844"/>
    <n v="0.92832077962518844"/>
    <n v="0.10952712274918136"/>
    <n v="0.21879932495407364"/>
    <n v="0.32781718548348227"/>
    <n v="0.43658128189172812"/>
    <n v="0.54509219042163271"/>
    <n v="0.64225125266910021"/>
    <n v="0.71925022660044546"/>
    <n v="0.78015775320016567"/>
    <n v="0.82822135406076158"/>
    <n v="0.86603314692718603"/>
    <n v="0.89566211708939558"/>
    <n v="0.91875969420886738"/>
    <n v="0.92832077962518844"/>
    <n v="0.92832077962518844"/>
    <n v="0.92832077962518844"/>
    <n v="0.92832077962518844"/>
    <n v="0.92832077962518844"/>
    <n v="0.92832077962518844"/>
    <n v="0.92832077962518844"/>
    <n v="0.92832077962518844"/>
  </r>
  <r>
    <x v="77"/>
    <s v="Under $40"/>
    <n v="37.993642032245617"/>
    <s v="HVAC"/>
    <s v="Rural"/>
    <s v="SC-Retro"/>
    <s v="M_Input"/>
    <x v="4"/>
    <s v="Single Family"/>
    <s v="ATTIC R11 - R38_Electric FAF"/>
    <n v="1.0913508793169815E-3"/>
    <n v="1.0888726601465258E-3"/>
    <n v="1.0864000684698239E-3"/>
    <n v="1.0839330915080687E-3"/>
    <n v="1.08147171651147E-3"/>
    <n v="9.7111433768327156E-4"/>
    <n v="7.7512731952268058E-4"/>
    <n v="6.1869373991919549E-4"/>
    <n v="4.938310573944371E-4"/>
    <n v="3.9416774005044623E-4"/>
    <n v="3.1461813705325358E-4"/>
    <n v="2.5112296645634079E-4"/>
    <n v="2.0044217689572734E-4"/>
    <n v="1.5998961323867238E-4"/>
    <n v="1.2770104945315826E-4"/>
    <n v="1.0192885463827185E-4"/>
    <n v="6.936542245851673E-7"/>
    <n v="2.4717110269367068E-7"/>
    <n v="8.4071533355709051E-8"/>
    <n v="2.7352377812082988E-8"/>
    <n v="9.5562845155258858E-3"/>
    <n v="32.219774871302725"/>
    <n v="37.993642032245617"/>
    <s v="R-All-HVAC-ER-All-All-E"/>
    <n v="0"/>
    <n v="9.5562845155258858E-3"/>
    <n v="1.0913508793169815E-3"/>
    <n v="2.1802235394635071E-3"/>
    <n v="3.266623607933331E-3"/>
    <n v="4.3505566994414E-3"/>
    <n v="5.4320284159528696E-3"/>
    <n v="6.403142753636141E-3"/>
    <n v="7.1782700731588215E-3"/>
    <n v="7.7969638130780169E-3"/>
    <n v="8.2907948704724534E-3"/>
    <n v="8.6849626105229005E-3"/>
    <n v="8.9995807475761538E-3"/>
    <n v="9.2507037140324953E-3"/>
    <n v="9.4511458909282229E-3"/>
    <n v="9.5562845155258858E-3"/>
    <n v="9.5562845155258858E-3"/>
    <n v="9.5562845155258858E-3"/>
    <n v="9.5562845155258858E-3"/>
    <n v="9.5562845155258858E-3"/>
    <n v="9.5562845155258858E-3"/>
    <n v="9.5562845155258858E-3"/>
    <n v="1.064771833273898E-3"/>
    <n v="1.0622936141034423E-3"/>
    <n v="1.0598210224267404E-3"/>
    <n v="1.0573540454649852E-3"/>
    <n v="1.0548926704683865E-3"/>
    <n v="9.4453529164018806E-4"/>
    <n v="7.4854827347959707E-4"/>
    <n v="5.9211469387611198E-4"/>
    <n v="4.6725201135135354E-4"/>
    <n v="3.6758869400736266E-4"/>
    <n v="2.8803909101017002E-4"/>
    <n v="2.2454392041325726E-4"/>
    <n v="1.7386313085264381E-4"/>
    <n v="1.3341056719558885E-4"/>
    <n v="1.0112200341007471E-4"/>
    <n v="7.5349808595188297E-5"/>
    <n v="0"/>
    <n v="0"/>
    <n v="0"/>
    <n v="0"/>
    <n v="9.0247035946642157E-3"/>
    <n v="9.0247035946642157E-3"/>
    <n v="1.064771833273898E-3"/>
    <n v="2.1270654473773401E-3"/>
    <n v="3.1868864698040805E-3"/>
    <n v="4.2442405152690659E-3"/>
    <n v="5.2991331857374525E-3"/>
    <n v="6.2436684773776409E-3"/>
    <n v="6.9922167508572382E-3"/>
    <n v="7.5843314447333506E-3"/>
    <n v="8.051583456084704E-3"/>
    <n v="8.4191721500920663E-3"/>
    <n v="8.7072112411022366E-3"/>
    <n v="8.9317551615154932E-3"/>
    <n v="9.0247035946642157E-3"/>
    <n v="9.0247035946642157E-3"/>
    <n v="9.0247035946642157E-3"/>
    <n v="9.0247035946642157E-3"/>
    <n v="9.0247035946642157E-3"/>
    <n v="9.0247035946642157E-3"/>
    <n v="9.0247035946642157E-3"/>
    <n v="9.0247035946642157E-3"/>
  </r>
  <r>
    <x v="77"/>
    <s v="Under $15"/>
    <n v="13.395804307510041"/>
    <s v="HVAC"/>
    <s v="Rural"/>
    <s v="SC-Retro"/>
    <s v="M_Input"/>
    <x v="4"/>
    <s v="Single Family"/>
    <s v="WALL R0 - R11_DHP"/>
    <n v="2.657612498460871E-2"/>
    <n v="2.6515776416919361E-2"/>
    <n v="2.645556488762912E-2"/>
    <n v="2.6395490085553745E-2"/>
    <n v="2.6335551700215624E-2"/>
    <n v="2.3648174479657978E-2"/>
    <n v="1.8875579717782295E-2"/>
    <n v="1.5066173923438815E-2"/>
    <n v="1.2025569549923048E-2"/>
    <n v="9.5986096891564707E-3"/>
    <n v="7.6614506766008493E-3"/>
    <n v="6.1152425581278095E-3"/>
    <n v="4.8810849437366747E-3"/>
    <n v="3.8960008538511527E-3"/>
    <n v="3.1097231103683447E-3"/>
    <n v="2.4821292874204364E-3"/>
    <n v="1.6891580625485461E-5"/>
    <n v="6.0190084071601629E-6"/>
    <n v="2.0472751893573865E-6"/>
    <n v="6.6607378537606204E-7"/>
    <n v="0.23271068589053831"/>
    <n v="14.985627140741279"/>
    <n v="13.395804307510041"/>
    <s v="R-All-HVAC-ER-All-All-E"/>
    <n v="0"/>
    <n v="0.23271068589053831"/>
    <n v="2.657612498460871E-2"/>
    <n v="5.3091901401528072E-2"/>
    <n v="7.9547466289157195E-2"/>
    <n v="0.10594295637471093"/>
    <n v="0.13227850807492655"/>
    <n v="0.15592668255458453"/>
    <n v="0.17480226227236684"/>
    <n v="0.18986843619580565"/>
    <n v="0.20189400574572869"/>
    <n v="0.21149261543488515"/>
    <n v="0.219154066111486"/>
    <n v="0.22526930866961381"/>
    <n v="0.23015039361335049"/>
    <n v="0.23271068589053831"/>
    <n v="0.23271068589053831"/>
    <n v="0.23271068589053831"/>
    <n v="0.23271068589053831"/>
    <n v="0.23271068589053831"/>
    <n v="0.23271068589053831"/>
    <n v="0.23271068589053831"/>
    <n v="2.5928883054447134E-2"/>
    <n v="2.5868534486757785E-2"/>
    <n v="2.5808322957467544E-2"/>
    <n v="2.5748248155392169E-2"/>
    <n v="2.5688309770054048E-2"/>
    <n v="2.3000932549496401E-2"/>
    <n v="1.8228337787620719E-2"/>
    <n v="1.4418931993277238E-2"/>
    <n v="1.137832761976147E-2"/>
    <n v="8.951367758994893E-3"/>
    <n v="7.0142087464392716E-3"/>
    <n v="5.4680006279662317E-3"/>
    <n v="4.2338430135750969E-3"/>
    <n v="3.2487589236895754E-3"/>
    <n v="2.4624811802067669E-3"/>
    <n v="1.8348873572588589E-3"/>
    <n v="0"/>
    <n v="0"/>
    <n v="0"/>
    <n v="0"/>
    <n v="0.21976584728730675"/>
    <n v="0.21976584728730675"/>
    <n v="2.5928883054447134E-2"/>
    <n v="5.179741754120492E-2"/>
    <n v="7.7605740498672471E-2"/>
    <n v="0.10335398865406464"/>
    <n v="0.12904229842411868"/>
    <n v="0.15204323097361508"/>
    <n v="0.17027156876123581"/>
    <n v="0.18469050075451304"/>
    <n v="0.1960688283742745"/>
    <n v="0.20502019613326938"/>
    <n v="0.21203440487970865"/>
    <n v="0.21750240550767488"/>
    <n v="0.21976584728730675"/>
    <n v="0.21976584728730675"/>
    <n v="0.21976584728730675"/>
    <n v="0.21976584728730675"/>
    <n v="0.21976584728730675"/>
    <n v="0.21976584728730675"/>
    <n v="0.21976584728730675"/>
    <n v="0.21976584728730675"/>
  </r>
  <r>
    <x v="77"/>
    <s v="Under $25"/>
    <n v="24.493931063061503"/>
    <s v="HVAC"/>
    <s v="Rural"/>
    <s v="SC-Retro"/>
    <s v="M_Input"/>
    <x v="4"/>
    <s v="Single Family"/>
    <s v="WINDOW CL30 Prime Window Replacement of Single Pane Base_Electric FAF"/>
    <n v="4.843445631792208E-3"/>
    <n v="4.8324472260152518E-3"/>
    <n v="4.8214737952124815E-3"/>
    <n v="4.8105252826711967E-3"/>
    <n v="4.7996016318074715E-3"/>
    <n v="4.3098325075492877E-3"/>
    <n v="3.4400366563818053E-3"/>
    <n v="2.7457800683719897E-3"/>
    <n v="2.1916360018671009E-3"/>
    <n v="1.749327420650968E-3"/>
    <n v="1.3962840645227424E-3"/>
    <n v="1.1144907270216181E-3"/>
    <n v="8.8956796985413457E-4"/>
    <n v="7.1003836443320786E-4"/>
    <n v="5.6674081807335411E-4"/>
    <n v="4.5236309889656499E-4"/>
    <n v="3.0784567893910371E-6"/>
    <n v="1.0969522454557985E-6"/>
    <n v="3.7311180914118502E-7"/>
    <n v="1.2139061537749941E-7"/>
    <n v="4.2411057131190401E-2"/>
    <n v="22.652541585048294"/>
    <n v="24.493931063061503"/>
    <s v="R-All-HVAC-ER-All-All-E"/>
    <n v="0"/>
    <n v="4.2411057131190401E-2"/>
    <n v="4.843445631792208E-3"/>
    <n v="9.6758928578074589E-3"/>
    <n v="1.4497366653019941E-2"/>
    <n v="1.9307891935691136E-2"/>
    <n v="2.4107493567498608E-2"/>
    <n v="2.8417326075047895E-2"/>
    <n v="3.1857362731429702E-2"/>
    <n v="3.4603142799801694E-2"/>
    <n v="3.6794778801668794E-2"/>
    <n v="3.8544106222319761E-2"/>
    <n v="3.99403902868425E-2"/>
    <n v="4.105488101386412E-2"/>
    <n v="4.1944448983718255E-2"/>
    <n v="4.2411057131190401E-2"/>
    <n v="4.2411057131190401E-2"/>
    <n v="4.2411057131190401E-2"/>
    <n v="4.2411057131190401E-2"/>
    <n v="4.2411057131190401E-2"/>
    <n v="4.2411057131190401E-2"/>
    <n v="4.2411057131190401E-2"/>
    <n v="4.725487084367804E-3"/>
    <n v="4.7144886785908478E-3"/>
    <n v="4.7035152477880775E-3"/>
    <n v="4.6925667352467927E-3"/>
    <n v="4.6816430843830675E-3"/>
    <n v="4.1918739601248837E-3"/>
    <n v="3.3220781089574013E-3"/>
    <n v="2.6278215209475857E-3"/>
    <n v="2.0736774544426969E-3"/>
    <n v="1.6313688732265642E-3"/>
    <n v="1.2783255170983386E-3"/>
    <n v="9.9653217959721433E-4"/>
    <n v="7.7160942242973077E-4"/>
    <n v="5.9207981700880406E-4"/>
    <n v="4.4878227064895025E-4"/>
    <n v="3.3440455147216113E-4"/>
    <n v="0"/>
    <n v="0"/>
    <n v="0"/>
    <n v="0"/>
    <n v="4.005188618270232E-2"/>
    <n v="4.005188618270232E-2"/>
    <n v="4.725487084367804E-3"/>
    <n v="9.4399757629586509E-3"/>
    <n v="1.4143491010746728E-2"/>
    <n v="1.883605774599352E-2"/>
    <n v="2.3517700830376589E-2"/>
    <n v="2.7709574790501474E-2"/>
    <n v="3.1031652899458875E-2"/>
    <n v="3.3659474420406461E-2"/>
    <n v="3.5733151874849156E-2"/>
    <n v="3.7364520748075718E-2"/>
    <n v="3.8642846265174058E-2"/>
    <n v="3.9639378444771271E-2"/>
    <n v="4.005188618270232E-2"/>
    <n v="4.005188618270232E-2"/>
    <n v="4.005188618270232E-2"/>
    <n v="4.005188618270232E-2"/>
    <n v="4.005188618270232E-2"/>
    <n v="4.005188618270232E-2"/>
    <n v="4.005188618270232E-2"/>
    <n v="4.005188618270232E-2"/>
  </r>
  <r>
    <x v="77"/>
    <s v="Under $30"/>
    <n v="27.292332709245894"/>
    <s v="HVAC"/>
    <s v="Rural"/>
    <s v="SC-Retro"/>
    <s v="M_Input"/>
    <x v="4"/>
    <s v="Single Family"/>
    <s v="FLOOR R0 - R30_Electric Zonal"/>
    <n v="7.8313209342869686E-2"/>
    <n v="7.8135377171409962E-2"/>
    <n v="7.795794881792005E-2"/>
    <n v="7.778092336541767E-2"/>
    <n v="7.7604299899002721E-2"/>
    <n v="6.9685269755267551E-2"/>
    <n v="5.5621623798157133E-2"/>
    <n v="4.4396255403888418E-2"/>
    <n v="3.5436352973797873E-2"/>
    <n v="2.8284707812848805E-2"/>
    <n v="2.2576383541776407E-2"/>
    <n v="1.8020094009733988E-2"/>
    <n v="1.4383339453760007E-2"/>
    <n v="1.1480542428376773E-2"/>
    <n v="9.16357810183672E-3"/>
    <n v="7.3142156960203869E-3"/>
    <n v="4.9775273499116601E-5"/>
    <n v="1.7736515978135043E-5"/>
    <n v="6.0328091691117836E-6"/>
    <n v="1.9627532539887774E-6"/>
    <n v="0.6857403278703329"/>
    <n v="25.269814601479826"/>
    <n v="27.292332709245894"/>
    <s v="R-All-HVAC-ER-All-All-E"/>
    <n v="0"/>
    <n v="0.6857403278703329"/>
    <n v="7.8313209342869686E-2"/>
    <n v="0.15644858651427965"/>
    <n v="0.23440653533219968"/>
    <n v="0.31218745869761733"/>
    <n v="0.38979175859662007"/>
    <n v="0.45947702835188764"/>
    <n v="0.5150986521500448"/>
    <n v="0.55949490755393327"/>
    <n v="0.59493126052773115"/>
    <n v="0.62321596834057991"/>
    <n v="0.64579235188235629"/>
    <n v="0.66381244589209032"/>
    <n v="0.67819578534585034"/>
    <n v="0.6857403278703329"/>
    <n v="0.6857403278703329"/>
    <n v="0.6857403278703329"/>
    <n v="0.6857403278703329"/>
    <n v="0.6857403278703329"/>
    <n v="0.6857403278703329"/>
    <n v="0.6857403278703329"/>
    <n v="7.6405948867477508E-2"/>
    <n v="7.6228116696017784E-2"/>
    <n v="7.6050688342527872E-2"/>
    <n v="7.5873662890025492E-2"/>
    <n v="7.5697039423610543E-2"/>
    <n v="6.7778009279875373E-2"/>
    <n v="5.3714363322764955E-2"/>
    <n v="4.248899492849624E-2"/>
    <n v="3.3529092498405695E-2"/>
    <n v="2.637744733745663E-2"/>
    <n v="2.0669123066384232E-2"/>
    <n v="1.6112833534341814E-2"/>
    <n v="1.2476078978367833E-2"/>
    <n v="9.5732819529845987E-3"/>
    <n v="7.2563176264445447E-3"/>
    <n v="5.4069552206282116E-3"/>
    <n v="0"/>
    <n v="0"/>
    <n v="0"/>
    <n v="0"/>
    <n v="0.6475951183624894"/>
    <n v="0.6475951183624894"/>
    <n v="7.6405948867477508E-2"/>
    <n v="0.15263406556349529"/>
    <n v="0.22868475390602316"/>
    <n v="0.30455841679604867"/>
    <n v="0.38025545621965923"/>
    <n v="0.4480334654995346"/>
    <n v="0.50174782882229951"/>
    <n v="0.54423682375079574"/>
    <n v="0.57776591624920148"/>
    <n v="0.6041433635866581"/>
    <n v="0.62481248665304234"/>
    <n v="0.64092532018738413"/>
    <n v="0.6475951183624894"/>
    <n v="0.6475951183624894"/>
    <n v="0.6475951183624894"/>
    <n v="0.6475951183624894"/>
    <n v="0.6475951183624894"/>
    <n v="0.6475951183624894"/>
    <n v="0.6475951183624894"/>
    <n v="0.6475951183624894"/>
  </r>
  <r>
    <x v="77"/>
    <s v="Under $30"/>
    <n v="27.798027097883384"/>
    <s v="HVAC"/>
    <s v="Rural"/>
    <s v="SC-Retro"/>
    <s v="M_Input"/>
    <x v="4"/>
    <s v="Single Family"/>
    <s v="FLOOR R0 - R25_Electric Zonal"/>
    <n v="3.2599338842714959E-2"/>
    <n v="3.2525312873619878E-2"/>
    <n v="3.2451455001311282E-2"/>
    <n v="3.2377764844078109E-2"/>
    <n v="3.2304242021076096E-2"/>
    <n v="2.900779753709325E-2"/>
    <n v="2.31535417382717E-2"/>
    <n v="1.8480772086897593E-2"/>
    <n v="1.4751045036159871E-2"/>
    <n v="1.1774038911127804E-2"/>
    <n v="9.3978421149774009E-3"/>
    <n v="7.5012013366603531E-3"/>
    <n v="5.9873341991392237E-3"/>
    <n v="4.7789906180737531E-3"/>
    <n v="3.8145108604294041E-3"/>
    <n v="3.0446791523936227E-3"/>
    <n v="2.0719889025136104E-5"/>
    <n v="7.3831566744888677E-6"/>
    <n v="2.511269706956772E-6"/>
    <n v="8.1703277043960432E-7"/>
    <n v="0.2854522435479116"/>
    <n v="25.629543933385499"/>
    <n v="27.798027097883384"/>
    <s v="R-All-HVAC-ER-All-All-E"/>
    <n v="0"/>
    <n v="0.2854522435479116"/>
    <n v="3.2599338842714959E-2"/>
    <n v="6.512465171633483E-2"/>
    <n v="9.7576106717646105E-2"/>
    <n v="0.12995387156172422"/>
    <n v="0.16225811358280032"/>
    <n v="0.19126591111989358"/>
    <n v="0.21441945285816527"/>
    <n v="0.23290022494506285"/>
    <n v="0.24765126998122272"/>
    <n v="0.25942530889235055"/>
    <n v="0.26882315100732795"/>
    <n v="0.27632435234398833"/>
    <n v="0.28231168654312755"/>
    <n v="0.2854522435479116"/>
    <n v="0.2854522435479116"/>
    <n v="0.2854522435479116"/>
    <n v="0.2854522435479116"/>
    <n v="0.2854522435479116"/>
    <n v="0.2854522435479116"/>
    <n v="0.2854522435479116"/>
    <n v="3.1805405979787434E-2"/>
    <n v="3.1731380010692353E-2"/>
    <n v="3.1657522138383756E-2"/>
    <n v="3.1583831981150584E-2"/>
    <n v="3.1510309158148571E-2"/>
    <n v="2.8213864674165725E-2"/>
    <n v="2.2359608875344175E-2"/>
    <n v="1.7686839223970068E-2"/>
    <n v="1.3957112173232346E-2"/>
    <n v="1.0980106048200279E-2"/>
    <n v="8.6039092520498756E-3"/>
    <n v="6.7072684737328287E-3"/>
    <n v="5.1934013362116994E-3"/>
    <n v="3.9850577551462287E-3"/>
    <n v="3.0205779975018793E-3"/>
    <n v="2.2507462894660979E-3"/>
    <n v="0"/>
    <n v="0"/>
    <n v="0"/>
    <n v="0"/>
    <n v="0.26957358628936112"/>
    <n v="0.26957358628936112"/>
    <n v="3.1805405979787434E-2"/>
    <n v="6.3536785990479794E-2"/>
    <n v="9.519430812886355E-2"/>
    <n v="0.12677814011001415"/>
    <n v="0.15828844926816271"/>
    <n v="0.18650231394232844"/>
    <n v="0.20886192281767263"/>
    <n v="0.2265487620416427"/>
    <n v="0.24050587421487504"/>
    <n v="0.25148598026307534"/>
    <n v="0.26008988951512524"/>
    <n v="0.26679715798885806"/>
    <n v="0.26957358628936112"/>
    <n v="0.26957358628936112"/>
    <n v="0.26957358628936112"/>
    <n v="0.26957358628936112"/>
    <n v="0.26957358628936112"/>
    <n v="0.26957358628936112"/>
    <n v="0.26957358628936112"/>
    <n v="0.26957358628936112"/>
  </r>
  <r>
    <x v="77"/>
    <s v="Under $30"/>
    <n v="27.767694670730126"/>
    <s v="HVAC"/>
    <s v="Rural"/>
    <s v="SC-Retro"/>
    <s v="M_Input"/>
    <x v="4"/>
    <s v="Single Family"/>
    <s v="FLOOR R0 - R30_DHP"/>
    <n v="1.8262949028082717E-2"/>
    <n v="1.8221477864914026E-2"/>
    <n v="1.8180100873687214E-2"/>
    <n v="1.8138817840558413E-2"/>
    <n v="1.8097628552169318E-2"/>
    <n v="1.6250879516081521E-2"/>
    <n v="1.2971181858190881E-2"/>
    <n v="1.0353381712772046E-2"/>
    <n v="8.2638971577346301E-3"/>
    <n v="6.5961053236710801E-3"/>
    <n v="5.2649016088299081E-3"/>
    <n v="4.2023569349606106E-3"/>
    <n v="3.3542514411273702E-3"/>
    <n v="2.6773077357386578E-3"/>
    <n v="2.1369825243145427E-3"/>
    <n v="1.7057039234848453E-3"/>
    <n v="1.1607789929707562E-5"/>
    <n v="4.1362254204941156E-6"/>
    <n v="1.4068748717635075E-6"/>
    <n v="4.577217934634961E-7"/>
    <n v="0.15991734676031225"/>
    <n v="25.436859595200975"/>
    <n v="27.767694670730126"/>
    <s v="R-All-HVAC-ER-All-All-E"/>
    <n v="0"/>
    <n v="0.15991734676031225"/>
    <n v="1.8262949028082717E-2"/>
    <n v="3.6484426892996746E-2"/>
    <n v="5.4664527766683957E-2"/>
    <n v="7.2803345607242373E-2"/>
    <n v="9.0900974159411688E-2"/>
    <n v="0.10715185367549321"/>
    <n v="0.12012303553368409"/>
    <n v="0.13047641724645614"/>
    <n v="0.13874031440419077"/>
    <n v="0.14533641972786185"/>
    <n v="0.15060132133669177"/>
    <n v="0.15480367827165237"/>
    <n v="0.15815792971277973"/>
    <n v="0.15991734676031225"/>
    <n v="0.15991734676031225"/>
    <n v="0.15991734676031225"/>
    <n v="0.15991734676031225"/>
    <n v="0.15991734676031225"/>
    <n v="0.15991734676031225"/>
    <n v="0.15991734676031225"/>
    <n v="1.781816836926867E-2"/>
    <n v="1.7776697206099978E-2"/>
    <n v="1.7735320214873167E-2"/>
    <n v="1.7694037181744365E-2"/>
    <n v="1.7652847893355271E-2"/>
    <n v="1.5806098857267473E-2"/>
    <n v="1.2526401199376832E-2"/>
    <n v="9.9086010539579973E-3"/>
    <n v="7.8191164989205812E-3"/>
    <n v="6.1513246648570311E-3"/>
    <n v="4.8201209500158592E-3"/>
    <n v="3.7575762761465617E-3"/>
    <n v="2.9094707823133213E-3"/>
    <n v="2.2325270769246088E-3"/>
    <n v="1.6922018655004939E-3"/>
    <n v="1.2609232646707965E-3"/>
    <n v="0"/>
    <n v="0"/>
    <n v="0"/>
    <n v="0"/>
    <n v="0.15102173358403126"/>
    <n v="0.15102173358403126"/>
    <n v="1.781816836926867E-2"/>
    <n v="3.5594865575368645E-2"/>
    <n v="5.3330185790241812E-2"/>
    <n v="7.1024222971986184E-2"/>
    <n v="8.8677070865341462E-2"/>
    <n v="0.10448316972260893"/>
    <n v="0.11700957092198576"/>
    <n v="0.12691817197594377"/>
    <n v="0.13473728847486435"/>
    <n v="0.1408886131397214"/>
    <n v="0.14570873408973725"/>
    <n v="0.14946631036588381"/>
    <n v="0.15102173358403126"/>
    <n v="0.15102173358403126"/>
    <n v="0.15102173358403126"/>
    <n v="0.15102173358403126"/>
    <n v="0.15102173358403126"/>
    <n v="0.15102173358403126"/>
    <n v="0.15102173358403126"/>
    <n v="0.15102173358403126"/>
  </r>
  <r>
    <x v="77"/>
    <s v="Under $45"/>
    <n v="42.347209492902628"/>
    <s v="HVAC"/>
    <s v="Rural"/>
    <s v="SC-Retro"/>
    <s v="M_Input"/>
    <x v="4"/>
    <s v="Single Family"/>
    <s v="ATTIC R11 - R49_Electric FAF"/>
    <n v="9.294993419849798E-4"/>
    <n v="9.2738865225916532E-4"/>
    <n v="9.2528275544811393E-4"/>
    <n v="9.2318164066816481E-4"/>
    <n v="9.2108529706037032E-4"/>
    <n v="8.2709434241139894E-4"/>
    <n v="6.6017295363506121E-4"/>
    <n v="5.2693907618879435E-4"/>
    <n v="4.205940102299176E-4"/>
    <n v="3.3571114657267092E-4"/>
    <n v="2.679590559825823E-4"/>
    <n v="2.138804636548873E-4"/>
    <n v="1.7071583031775961E-4"/>
    <n v="1.3626253760188223E-4"/>
    <n v="1.0876249214348809E-4"/>
    <n v="8.6812413047993196E-5"/>
    <n v="5.9078263236524804E-7"/>
    <n v="2.1051467650372379E-7"/>
    <n v="7.1603401266058721E-8"/>
    <n v="2.3295914870171956E-8"/>
    <n v="8.1390507281779885E-3"/>
    <n v="35.333319795036438"/>
    <n v="42.347209492902628"/>
    <s v="R-All-HVAC-ER-All-All-E"/>
    <n v="0"/>
    <n v="8.1390507281779885E-3"/>
    <n v="9.294993419849798E-4"/>
    <n v="1.8568879942441451E-3"/>
    <n v="2.7821707496922593E-3"/>
    <n v="3.705352390360424E-3"/>
    <n v="4.6264376874207945E-3"/>
    <n v="5.4535320298321937E-3"/>
    <n v="6.1137049834672549E-3"/>
    <n v="6.6406440596560494E-3"/>
    <n v="7.0612380698859669E-3"/>
    <n v="7.3969492164586374E-3"/>
    <n v="7.6649082724412195E-3"/>
    <n v="7.8787887360961071E-3"/>
    <n v="8.0495045664138662E-3"/>
    <n v="8.1390507281779885E-3"/>
    <n v="8.1390507281779885E-3"/>
    <n v="8.1390507281779885E-3"/>
    <n v="8.1390507281779885E-3"/>
    <n v="8.1390507281779885E-3"/>
    <n v="8.1390507281779885E-3"/>
    <n v="8.1390507281779885E-3"/>
    <n v="9.0686207080497552E-4"/>
    <n v="9.0475138107916104E-4"/>
    <n v="9.0264548426810965E-4"/>
    <n v="9.0054436948816053E-4"/>
    <n v="8.9844802588036603E-4"/>
    <n v="8.0445707123139466E-4"/>
    <n v="6.3753568245505693E-4"/>
    <n v="5.0430180500879006E-4"/>
    <n v="3.9795673904991332E-4"/>
    <n v="3.1307387539266664E-4"/>
    <n v="2.4532178480257802E-4"/>
    <n v="1.9124319247488302E-4"/>
    <n v="1.4807855913775533E-4"/>
    <n v="1.1362526642187794E-4"/>
    <n v="8.612522096348379E-5"/>
    <n v="6.4175141867988902E-5"/>
    <n v="0"/>
    <n v="0"/>
    <n v="0"/>
    <n v="0"/>
    <n v="7.6863053045779029E-3"/>
    <n v="7.6863053045779029E-3"/>
    <n v="9.0686207080497552E-4"/>
    <n v="1.8116134518841366E-3"/>
    <n v="2.7142589361522462E-3"/>
    <n v="3.6148033056404068E-3"/>
    <n v="4.5132513315207729E-3"/>
    <n v="5.3177084027521675E-3"/>
    <n v="5.9552440852072243E-3"/>
    <n v="6.4595458902160143E-3"/>
    <n v="6.8575026292659273E-3"/>
    <n v="7.1705765046585941E-3"/>
    <n v="7.4158982894611718E-3"/>
    <n v="7.6071414819360549E-3"/>
    <n v="7.6863053045779029E-3"/>
    <n v="7.6863053045779029E-3"/>
    <n v="7.6863053045779029E-3"/>
    <n v="7.6863053045779029E-3"/>
    <n v="7.6863053045779029E-3"/>
    <n v="7.6863053045779029E-3"/>
    <n v="7.6863053045779029E-3"/>
    <n v="7.6863053045779029E-3"/>
  </r>
  <r>
    <x v="77"/>
    <s v="Under $30"/>
    <n v="28.2792635642794"/>
    <s v="HVAC"/>
    <s v="Rural"/>
    <s v="SC-Retro"/>
    <s v="M_Input"/>
    <x v="4"/>
    <s v="Single Family"/>
    <s v="FLOOR R0 - R25_DHP"/>
    <n v="7.6018821585491555E-3"/>
    <n v="7.5846199466850384E-3"/>
    <n v="7.5673969335288476E-3"/>
    <n v="7.5502130300688928E-3"/>
    <n v="7.5330681474956064E-3"/>
    <n v="6.7643659774809821E-3"/>
    <n v="5.3992044653606306E-3"/>
    <n v="4.3095552422528754E-3"/>
    <n v="3.4398153478317562E-3"/>
    <n v="2.7456034235666046E-3"/>
    <n v="2.1914950069201692E-3"/>
    <n v="1.749214880828374E-3"/>
    <n v="1.3961942371073267E-3"/>
    <n v="1.1144190282720186E-3"/>
    <n v="8.8951074110419877E-4"/>
    <n v="7.0999268539643948E-4"/>
    <n v="4.8316978288196103E-6"/>
    <n v="1.7216878927626662E-6"/>
    <n v="5.8560624412435962E-7"/>
    <n v="1.905249327454627E-7"/>
    <n v="6.6564979363979551E-2"/>
    <n v="25.800789574987622"/>
    <n v="28.2792635642794"/>
    <s v="R-All-HVAC-ER-All-All-E"/>
    <n v="0"/>
    <n v="6.6564979363979551E-2"/>
    <n v="7.6018821585491555E-3"/>
    <n v="1.5186502105234194E-2"/>
    <n v="2.2753899038763042E-2"/>
    <n v="3.0304112068831934E-2"/>
    <n v="3.7837180216327537E-2"/>
    <n v="4.4601546193808517E-2"/>
    <n v="5.0000750659169146E-2"/>
    <n v="5.4310305901422024E-2"/>
    <n v="5.7750121249253779E-2"/>
    <n v="6.0495724672820383E-2"/>
    <n v="6.2687219679740558E-2"/>
    <n v="6.4436434560568925E-2"/>
    <n v="6.5832628797676249E-2"/>
    <n v="6.6564979363979551E-2"/>
    <n v="6.6564979363979551E-2"/>
    <n v="6.6564979363979551E-2"/>
    <n v="6.6564979363979551E-2"/>
    <n v="6.6564979363979551E-2"/>
    <n v="6.6564979363979551E-2"/>
    <n v="6.6564979363979551E-2"/>
    <n v="7.4167439232341974E-3"/>
    <n v="7.3994817113700803E-3"/>
    <n v="7.3822586982138895E-3"/>
    <n v="7.3650747947539346E-3"/>
    <n v="7.3479299121806483E-3"/>
    <n v="6.5792277421660239E-3"/>
    <n v="5.2140662300456725E-3"/>
    <n v="4.1244170069379173E-3"/>
    <n v="3.2546771125167985E-3"/>
    <n v="2.560465188251647E-3"/>
    <n v="2.0063567716052115E-3"/>
    <n v="1.5640766455134163E-3"/>
    <n v="1.2110560017923691E-3"/>
    <n v="9.2928079295706079E-4"/>
    <n v="7.0437250578924099E-4"/>
    <n v="5.2485445008148169E-4"/>
    <n v="0"/>
    <n v="0"/>
    <n v="0"/>
    <n v="0"/>
    <n v="6.2862214657680396E-2"/>
    <n v="6.2862214657680396E-2"/>
    <n v="7.4167439232341974E-3"/>
    <n v="1.4816225634604278E-2"/>
    <n v="2.2198484332818166E-2"/>
    <n v="2.9563559127572102E-2"/>
    <n v="3.6911489039752748E-2"/>
    <n v="4.3490716781918771E-2"/>
    <n v="4.8704783011964445E-2"/>
    <n v="5.2829200018902359E-2"/>
    <n v="5.6083877131419158E-2"/>
    <n v="5.8644342319670806E-2"/>
    <n v="6.0650699091276017E-2"/>
    <n v="6.2214775736789435E-2"/>
    <n v="6.2862214657680396E-2"/>
    <n v="6.2862214657680396E-2"/>
    <n v="6.2862214657680396E-2"/>
    <n v="6.2862214657680396E-2"/>
    <n v="6.2862214657680396E-2"/>
    <n v="6.2862214657680396E-2"/>
    <n v="6.2862214657680396E-2"/>
    <n v="6.2862214657680396E-2"/>
  </r>
  <r>
    <x v="77"/>
    <s v="Under $30"/>
    <n v="29.383795229712121"/>
    <s v="HVAC"/>
    <s v="Rural"/>
    <s v="SC-Retro"/>
    <s v="M_Input"/>
    <x v="4"/>
    <s v="Single Family"/>
    <s v="FLOOR R0 - R19_Electric Zonal"/>
    <n v="5.2671800573279234E-2"/>
    <n v="5.2552194433405315E-2"/>
    <n v="5.2432859892917391E-2"/>
    <n v="5.2313796335072667E-2"/>
    <n v="5.2195003144528802E-2"/>
    <n v="4.6868831736606761E-2"/>
    <n v="3.7409922295889658E-2"/>
    <n v="2.9859978035070688E-2"/>
    <n v="2.3833738044221196E-2"/>
    <n v="1.9023693470014712E-2"/>
    <n v="1.5184395858073465E-2"/>
    <n v="1.2119932332703861E-2"/>
    <n v="9.6739284935869439E-3"/>
    <n v="7.7215688941190052E-3"/>
    <n v="6.1632279198829444E-3"/>
    <n v="4.9193860617309949E-3"/>
    <n v="3.3477791310369889E-5"/>
    <n v="1.1929203774231081E-5"/>
    <n v="4.0575392595762364E-6"/>
    <n v="1.3201061332581508E-6"/>
    <n v="0.46121437363784773"/>
    <n v="26.760538700187286"/>
    <n v="29.383795229712121"/>
    <s v="R-All-HVAC-ER-All-All-E"/>
    <n v="0"/>
    <n v="0.46121437363784773"/>
    <n v="5.2671800573279234E-2"/>
    <n v="0.10522399500668456"/>
    <n v="0.15765685489960196"/>
    <n v="0.20997065123467462"/>
    <n v="0.26216565437920342"/>
    <n v="0.30903448611581019"/>
    <n v="0.34644440841169988"/>
    <n v="0.37630438644677056"/>
    <n v="0.40013812449099173"/>
    <n v="0.41916181796100643"/>
    <n v="0.4343462138190799"/>
    <n v="0.44646614615178376"/>
    <n v="0.45614007464537071"/>
    <n v="0.46121437363784773"/>
    <n v="0.46121437363784773"/>
    <n v="0.46121437363784773"/>
    <n v="0.46121437363784773"/>
    <n v="0.46121437363784773"/>
    <n v="0.46121437363784773"/>
    <n v="0.46121437363784773"/>
    <n v="5.1389017703772161E-2"/>
    <n v="5.1269411563898241E-2"/>
    <n v="5.1150077023410317E-2"/>
    <n v="5.1031013465565593E-2"/>
    <n v="5.0912220275021729E-2"/>
    <n v="4.5586048867099688E-2"/>
    <n v="3.6127139426382585E-2"/>
    <n v="2.8577195165563618E-2"/>
    <n v="2.2550955174714126E-2"/>
    <n v="1.7740910600507642E-2"/>
    <n v="1.3901612988566393E-2"/>
    <n v="1.0837149463196789E-2"/>
    <n v="8.391145624079872E-3"/>
    <n v="6.4387860246119342E-3"/>
    <n v="4.8804450503758725E-3"/>
    <n v="3.6366031922239234E-3"/>
    <n v="0"/>
    <n v="0"/>
    <n v="0"/>
    <n v="0"/>
    <n v="0.43555871624770631"/>
    <n v="0.43555871624770631"/>
    <n v="5.1389017703772161E-2"/>
    <n v="0.10265842926767041"/>
    <n v="0.15380850629108073"/>
    <n v="0.20483951975664633"/>
    <n v="0.25575174003166806"/>
    <n v="0.30133778889876772"/>
    <n v="0.33746492832515029"/>
    <n v="0.36604212349071391"/>
    <n v="0.38859307866542803"/>
    <n v="0.40633398926593567"/>
    <n v="0.42023560225450207"/>
    <n v="0.43107275171769888"/>
    <n v="0.43555871624770631"/>
    <n v="0.43555871624770631"/>
    <n v="0.43555871624770631"/>
    <n v="0.43555871624770631"/>
    <n v="0.43555871624770631"/>
    <n v="0.43555871624770631"/>
    <n v="0.43555871624770631"/>
    <n v="0.43555871624770631"/>
  </r>
  <r>
    <x v="77"/>
    <s v="Under $30"/>
    <n v="28.140339415380808"/>
    <s v="HVAC"/>
    <s v="Rural"/>
    <s v="SC-Retro"/>
    <s v="M_Input"/>
    <x v="4"/>
    <s v="Single Family"/>
    <s v="WINDOW CL22 Prime Window Replacement of Single Pane Base_Electric FAF"/>
    <n v="1.3209131094760985E-3"/>
    <n v="1.3179136046857982E-3"/>
    <n v="1.3149209111148902E-3"/>
    <n v="1.3119350132965849E-3"/>
    <n v="1.3089558957992144E-3"/>
    <n v="1.1753851889035379E-3"/>
    <n v="9.3817291695533071E-4"/>
    <n v="7.4883402515012274E-4"/>
    <n v="5.9770686947812832E-4"/>
    <n v="4.7707968631596808E-4"/>
    <n v="3.8079707414785056E-4"/>
    <n v="3.0394589381767641E-4"/>
    <n v="2.4260455933218912E-4"/>
    <n v="1.9364292594810099E-4"/>
    <n v="1.545625641701058E-4"/>
    <n v="1.2336926911154405E-4"/>
    <n v="8.3956221235782739E-7"/>
    <n v="2.9916276792305915E-7"/>
    <n v="1.0175571637676621E-7"/>
    <n v="3.3105864586772957E-8"/>
    <n v="1.1566418952575245E-2"/>
    <n v="25.261739509043196"/>
    <n v="28.140339415380808"/>
    <s v="R-All-HVAC-ER-All-All-E"/>
    <n v="0"/>
    <n v="1.1566418952575245E-2"/>
    <n v="1.3209131094760985E-3"/>
    <n v="2.6388267141618967E-3"/>
    <n v="3.9537476252767866E-3"/>
    <n v="5.265682638573372E-3"/>
    <n v="6.5746385343725868E-3"/>
    <n v="7.7500237232761247E-3"/>
    <n v="8.6881966402314551E-3"/>
    <n v="9.4370306653815787E-3"/>
    <n v="1.0034737534859707E-2"/>
    <n v="1.0511817221175675E-2"/>
    <n v="1.0892614295323524E-2"/>
    <n v="1.11965601891412E-2"/>
    <n v="1.1439164748473389E-2"/>
    <n v="1.1566418952575245E-2"/>
    <n v="1.1566418952575245E-2"/>
    <n v="1.1566418952575245E-2"/>
    <n v="1.1566418952575245E-2"/>
    <n v="1.1566418952575245E-2"/>
    <n v="1.1566418952575245E-2"/>
    <n v="1.1566418952575245E-2"/>
    <n v="1.2887432445673438E-3"/>
    <n v="1.2857437397770434E-3"/>
    <n v="1.2827510462061354E-3"/>
    <n v="1.2797651483878302E-3"/>
    <n v="1.2767860308904597E-3"/>
    <n v="1.1432153239947832E-3"/>
    <n v="9.0600305204657609E-4"/>
    <n v="7.1666416024136813E-4"/>
    <n v="5.655370045693737E-4"/>
    <n v="4.4490982140721341E-4"/>
    <n v="3.4862720923909589E-4"/>
    <n v="2.7177602890892175E-4"/>
    <n v="2.1043469442343448E-4"/>
    <n v="1.6147306103934635E-4"/>
    <n v="1.2239269926135116E-4"/>
    <n v="9.1199404202789409E-5"/>
    <n v="0"/>
    <n v="0"/>
    <n v="0"/>
    <n v="0"/>
    <n v="1.0923021654400152E-2"/>
    <n v="1.0923021654400152E-2"/>
    <n v="1.2887432445673438E-3"/>
    <n v="2.5744869843443872E-3"/>
    <n v="3.8572380305505229E-3"/>
    <n v="5.1370031789383531E-3"/>
    <n v="6.4137892098288128E-3"/>
    <n v="7.5570045338235955E-3"/>
    <n v="8.4630075858701716E-3"/>
    <n v="9.1796717461115392E-3"/>
    <n v="9.7452087506809133E-3"/>
    <n v="1.0190118572088127E-2"/>
    <n v="1.0538745781327222E-2"/>
    <n v="1.0810521810236144E-2"/>
    <n v="1.0923021654400152E-2"/>
    <n v="1.0923021654400152E-2"/>
    <n v="1.0923021654400152E-2"/>
    <n v="1.0923021654400152E-2"/>
    <n v="1.0923021654400152E-2"/>
    <n v="1.0923021654400152E-2"/>
    <n v="1.0923021654400152E-2"/>
    <n v="1.0923021654400152E-2"/>
  </r>
  <r>
    <x v="77"/>
    <s v="Under $30"/>
    <n v="29.878953814884866"/>
    <s v="HVAC"/>
    <s v="Rural"/>
    <s v="SC-Retro"/>
    <s v="M_Input"/>
    <x v="4"/>
    <s v="Single Family"/>
    <s v="FLOOR R0 - R19_DHP"/>
    <n v="1.2281470882389282E-2"/>
    <n v="1.2253582347950953E-2"/>
    <n v="1.2225757142275162E-2"/>
    <n v="1.2197995121556142E-2"/>
    <n v="1.2170296142314664E-2"/>
    <n v="1.0928394055257598E-2"/>
    <n v="8.7228624499025766E-3"/>
    <n v="6.9624437895625313E-3"/>
    <n v="5.5573068819122886E-3"/>
    <n v="4.4357499626851834E-3"/>
    <n v="3.5405418756883668E-3"/>
    <n v="2.8260016635190525E-3"/>
    <n v="2.255667545426142E-3"/>
    <n v="1.8004363341927291E-3"/>
    <n v="1.4370783496239707E-3"/>
    <n v="1.1470520471827388E-3"/>
    <n v="7.8060084278492518E-6"/>
    <n v="2.7815295320971419E-6"/>
    <n v="9.4609543870268435E-7"/>
    <n v="3.0780882485149689E-7"/>
    <n v="0.10754124291787021"/>
    <n v="26.941747030603718"/>
    <n v="29.878953814884866"/>
    <s v="R-All-HVAC-ER-All-All-E"/>
    <n v="0"/>
    <n v="0.10754124291787021"/>
    <n v="1.2281470882389282E-2"/>
    <n v="2.4535053230340234E-2"/>
    <n v="3.6760810372615395E-2"/>
    <n v="4.8958805494171538E-2"/>
    <n v="6.1129101636486202E-2"/>
    <n v="7.20574956917438E-2"/>
    <n v="8.0780358141646372E-2"/>
    <n v="8.7742801931208897E-2"/>
    <n v="9.3300108813121188E-2"/>
    <n v="9.7735858775806372E-2"/>
    <n v="0.10127640065149474"/>
    <n v="0.10410240231501379"/>
    <n v="0.10635806986043993"/>
    <n v="0.10754124291787021"/>
    <n v="0.10754124291787021"/>
    <n v="0.10754124291787021"/>
    <n v="0.10754124291787021"/>
    <n v="0.10754124291787021"/>
    <n v="0.10754124291787021"/>
    <n v="0.10754124291787021"/>
    <n v="1.1982364713835948E-2"/>
    <n v="1.1954476179397619E-2"/>
    <n v="1.1926650973721828E-2"/>
    <n v="1.1898888953002807E-2"/>
    <n v="1.1871189973761329E-2"/>
    <n v="1.0629287886704263E-2"/>
    <n v="8.4237562813492418E-3"/>
    <n v="6.6633376210091973E-3"/>
    <n v="5.2582007133589546E-3"/>
    <n v="4.1366437941318494E-3"/>
    <n v="3.2414357071350324E-3"/>
    <n v="2.5268954949657181E-3"/>
    <n v="1.9565613768728076E-3"/>
    <n v="1.5013301656393949E-3"/>
    <n v="1.1379721810706365E-3"/>
    <n v="8.4794587862940449E-4"/>
    <n v="0"/>
    <n v="0"/>
    <n v="0"/>
    <n v="0"/>
    <n v="0.10155911954680352"/>
    <n v="0.10155911954680352"/>
    <n v="1.1982364713835948E-2"/>
    <n v="2.3936840893233564E-2"/>
    <n v="3.5863491866955394E-2"/>
    <n v="4.7762380819958199E-2"/>
    <n v="5.9633570793719531E-2"/>
    <n v="7.0262858680423798E-2"/>
    <n v="7.8686614961773038E-2"/>
    <n v="8.5349952582782232E-2"/>
    <n v="9.0608153296141192E-2"/>
    <n v="9.4744797090273045E-2"/>
    <n v="9.7986232797408077E-2"/>
    <n v="0.1005131282923738"/>
    <n v="0.10155911954680352"/>
    <n v="0.10155911954680352"/>
    <n v="0.10155911954680352"/>
    <n v="0.10155911954680352"/>
    <n v="0.10155911954680352"/>
    <n v="0.10155911954680352"/>
    <n v="0.10155911954680352"/>
    <n v="0.10155911954680352"/>
  </r>
  <r>
    <x v="77"/>
    <s v="Under $35"/>
    <n v="33.190279376668435"/>
    <s v="HVAC"/>
    <s v="Rural"/>
    <s v="SC-Retro"/>
    <s v="M_Input"/>
    <x v="4"/>
    <s v="Single Family"/>
    <s v="WALL R0 - R11_Heat Pump"/>
    <n v="5.7627839891609606E-2"/>
    <n v="5.7496979670320636E-2"/>
    <n v="5.7366416603975304E-2"/>
    <n v="5.7236150017799747E-2"/>
    <n v="5.7106179238552296E-2"/>
    <n v="5.1278853235068159E-2"/>
    <n v="4.0929928139171387E-2"/>
    <n v="3.2669588178935158E-2"/>
    <n v="2.6076322151168743E-2"/>
    <n v="2.0813686821126529E-2"/>
    <n v="1.6613138792217281E-2"/>
    <n v="1.3260331189826963E-2"/>
    <n v="1.058417590216435E-2"/>
    <n v="8.4481132427446006E-3"/>
    <n v="6.7431435401259917E-3"/>
    <n v="5.3822650686877766E-3"/>
    <n v="3.6627811780891308E-5"/>
    <n v="1.3051656439565959E-5"/>
    <n v="4.4393246530364796E-6"/>
    <n v="1.4443186688006611E-6"/>
    <n v="0.50461134402901919"/>
    <n v="28.943854501766236"/>
    <n v="33.190279376668435"/>
    <s v="R-All-HVAC-ER-All-All-E"/>
    <n v="0"/>
    <n v="0.50461134402901919"/>
    <n v="5.7627839891609606E-2"/>
    <n v="0.11512481956193024"/>
    <n v="0.17249123616590556"/>
    <n v="0.22972738618370531"/>
    <n v="0.28683356542225757"/>
    <n v="0.33811241865732572"/>
    <n v="0.37904234679649712"/>
    <n v="0.41171193497543229"/>
    <n v="0.43778825712660102"/>
    <n v="0.45860194394772757"/>
    <n v="0.47521508273994484"/>
    <n v="0.48847541392977178"/>
    <n v="0.49905958983193616"/>
    <n v="0.50461134402901919"/>
    <n v="0.50461134402901919"/>
    <n v="0.50461134402901919"/>
    <n v="0.50461134402901919"/>
    <n v="0.50461134402901919"/>
    <n v="0.50461134402901919"/>
    <n v="0.50461134402901919"/>
    <n v="5.6224356338454691E-2"/>
    <n v="5.6093496117165721E-2"/>
    <n v="5.5962933050820389E-2"/>
    <n v="5.5832666464644833E-2"/>
    <n v="5.5702695685397381E-2"/>
    <n v="4.9875369681913244E-2"/>
    <n v="3.9526444586016472E-2"/>
    <n v="3.1266104625780243E-2"/>
    <n v="2.4672838598013828E-2"/>
    <n v="1.9410203267971615E-2"/>
    <n v="1.5209655239062364E-2"/>
    <n v="1.1856847636672047E-2"/>
    <n v="9.1806923490094332E-3"/>
    <n v="7.044629689589685E-3"/>
    <n v="5.3396599869710761E-3"/>
    <n v="3.978781515532861E-3"/>
    <n v="0"/>
    <n v="0"/>
    <n v="0"/>
    <n v="0"/>
    <n v="0.47654167296592087"/>
    <n v="0.47654167296592087"/>
    <n v="5.6224356338454691E-2"/>
    <n v="0.11231785245562041"/>
    <n v="0.16828078550644079"/>
    <n v="0.22411345197108562"/>
    <n v="0.27981614765648299"/>
    <n v="0.32969151733839624"/>
    <n v="0.3692179619244127"/>
    <n v="0.40048406655019292"/>
    <n v="0.42515690514820675"/>
    <n v="0.44456710841617836"/>
    <n v="0.45977676365524073"/>
    <n v="0.47163361129191278"/>
    <n v="0.47654167296592087"/>
    <n v="0.47654167296592087"/>
    <n v="0.47654167296592087"/>
    <n v="0.47654167296592087"/>
    <n v="0.47654167296592087"/>
    <n v="0.47654167296592087"/>
    <n v="0.47654167296592087"/>
    <n v="0.47654167296592087"/>
  </r>
  <r>
    <x v="77"/>
    <s v="Under $60"/>
    <n v="57.358326269793238"/>
    <s v="HVAC"/>
    <s v="Rural"/>
    <s v="SC-Retro"/>
    <s v="M_Input"/>
    <x v="4"/>
    <s v="Single Family"/>
    <s v="CFM50 Infiltration Reduction_Electric FAF"/>
    <n v="2.4662000710595468E-2"/>
    <n v="2.4605998700516885E-2"/>
    <n v="2.4550123858755633E-2"/>
    <n v="2.4494375896540306E-2"/>
    <n v="2.4438754525755186E-2"/>
    <n v="2.1944933513044943E-2"/>
    <n v="1.7516081094683431E-2"/>
    <n v="1.3981044724202245E-2"/>
    <n v="1.1159437463410318E-2"/>
    <n v="8.9072774571838445E-3"/>
    <n v="7.109640782467304E-3"/>
    <n v="5.6747970744927701E-3"/>
    <n v="4.5295286811236016E-3"/>
    <n v="3.6153944896708339E-3"/>
    <n v="2.8857477755720468E-3"/>
    <n v="2.3033558987852541E-3"/>
    <n v="1.5674977959731198E-5"/>
    <n v="5.5854941117424765E-6"/>
    <n v="1.8998218214264515E-6"/>
    <n v="6.1810035051260555E-7"/>
    <n v="0.21594988374412613"/>
    <n v="42.045358858435741"/>
    <n v="57.358326269793238"/>
    <s v="R-All-HVAC-ER-All-All-E"/>
    <n v="0"/>
    <n v="0.21594988374412613"/>
    <n v="2.4662000710595468E-2"/>
    <n v="4.9267999411112352E-2"/>
    <n v="7.3818123269867988E-2"/>
    <n v="9.8312499166408301E-2"/>
    <n v="0.12275125369216348"/>
    <n v="0.14469618720520844"/>
    <n v="0.16221226829989188"/>
    <n v="0.17619331302409413"/>
    <n v="0.18735275048750444"/>
    <n v="0.19626002794468828"/>
    <n v="0.20336966872715559"/>
    <n v="0.20904446580164837"/>
    <n v="0.21357399448277198"/>
    <n v="0.21594988374412613"/>
    <n v="0.21594988374412613"/>
    <n v="0.21594988374412613"/>
    <n v="0.21594988374412613"/>
    <n v="0.21594988374412613"/>
    <n v="0.21594988374412613"/>
    <n v="0.21594988374412613"/>
    <n v="2.4061375865896836E-2"/>
    <n v="2.4005373855818253E-2"/>
    <n v="2.3949499014057001E-2"/>
    <n v="2.3893751051841675E-2"/>
    <n v="2.3838129681056554E-2"/>
    <n v="2.1344308668346312E-2"/>
    <n v="1.6915456249984799E-2"/>
    <n v="1.3380419879503613E-2"/>
    <n v="1.0558812618711687E-2"/>
    <n v="8.306652612485213E-3"/>
    <n v="6.5090159377686734E-3"/>
    <n v="5.0741722297941386E-3"/>
    <n v="3.9289038364249702E-3"/>
    <n v="3.0147696449722029E-3"/>
    <n v="2.2851229308734158E-3"/>
    <n v="1.7027310540866231E-3"/>
    <n v="0"/>
    <n v="0"/>
    <n v="0"/>
    <n v="0"/>
    <n v="0.2039373868501535"/>
    <n v="0.2039373868501535"/>
    <n v="2.4061375865896836E-2"/>
    <n v="4.8066749721715089E-2"/>
    <n v="7.2016248735772087E-2"/>
    <n v="9.5909999787613762E-2"/>
    <n v="0.11974812946867032"/>
    <n v="0.14109243813701663"/>
    <n v="0.15800789438700144"/>
    <n v="0.17138831426650505"/>
    <n v="0.18194712688521675"/>
    <n v="0.19025377949770195"/>
    <n v="0.19676279543547062"/>
    <n v="0.20183696766526477"/>
    <n v="0.2039373868501535"/>
    <n v="0.2039373868501535"/>
    <n v="0.2039373868501535"/>
    <n v="0.2039373868501535"/>
    <n v="0.2039373868501535"/>
    <n v="0.2039373868501535"/>
    <n v="0.2039373868501535"/>
    <n v="0.2039373868501535"/>
  </r>
  <r>
    <x v="77"/>
    <s v="Under $65"/>
    <n v="61.428134959811082"/>
    <s v="HVAC"/>
    <s v="Rural"/>
    <s v="SC-Retro"/>
    <s v="M_Input"/>
    <x v="4"/>
    <s v="Single Family"/>
    <s v="ATTIC R11 - R38_Electric Zonal"/>
    <n v="5.8154883075866772E-3"/>
    <n v="5.8022826054769747E-3"/>
    <n v="5.7891068906286989E-3"/>
    <n v="5.7759610949473404E-3"/>
    <n v="5.7628451504930095E-3"/>
    <n v="5.1747830905320927E-3"/>
    <n v="4.1304258318793944E-3"/>
    <n v="3.2968372305055139E-3"/>
    <n v="2.6314806673339232E-3"/>
    <n v="2.1004041201907954E-3"/>
    <n v="1.676507649430754E-3"/>
    <n v="1.3381605337664817E-3"/>
    <n v="1.0680974910780786E-3"/>
    <n v="8.5253766021347167E-4"/>
    <n v="6.8048138690846277E-4"/>
    <n v="5.4314892999907864E-4"/>
    <n v="3.6962796374963946E-6"/>
    <n v="1.3171022124323142E-6"/>
    <n v="4.4799250955567704E-7"/>
    <n v="1.4575278800381209E-7"/>
    <n v="5.0922633515257283E-2"/>
    <n v="49.40160530370791"/>
    <n v="61.428134959811082"/>
    <s v="R-All-HVAC-ER-All-All-E"/>
    <n v="0"/>
    <n v="5.0922633515257283E-2"/>
    <n v="5.8154883075866772E-3"/>
    <n v="1.1617770913063652E-2"/>
    <n v="1.740687780369235E-2"/>
    <n v="2.3182838898639691E-2"/>
    <n v="2.8945684049132701E-2"/>
    <n v="3.4120467139664795E-2"/>
    <n v="3.8250892971544187E-2"/>
    <n v="4.1547730202049701E-2"/>
    <n v="4.4179210869383624E-2"/>
    <n v="4.6279614989574419E-2"/>
    <n v="4.7956122639005172E-2"/>
    <n v="4.9294283172771652E-2"/>
    <n v="5.036238066384973E-2"/>
    <n v="5.0922633515257283E-2"/>
    <n v="5.0922633515257283E-2"/>
    <n v="5.0922633515257283E-2"/>
    <n v="5.0922633515257283E-2"/>
    <n v="5.0922633515257283E-2"/>
    <n v="5.0922633515257283E-2"/>
    <n v="5.0922633515257283E-2"/>
    <n v="5.6738563774533573E-3"/>
    <n v="5.6606506753436548E-3"/>
    <n v="5.647474960495379E-3"/>
    <n v="5.6343291648140205E-3"/>
    <n v="5.6212132203596896E-3"/>
    <n v="5.0331511603987729E-3"/>
    <n v="3.9887939017460745E-3"/>
    <n v="3.1552053003721936E-3"/>
    <n v="2.4898487372006029E-3"/>
    <n v="1.9587721900574751E-3"/>
    <n v="1.5348757192974337E-3"/>
    <n v="1.1965286036331613E-3"/>
    <n v="9.2646556094475832E-4"/>
    <n v="7.1090573008015146E-4"/>
    <n v="5.3884945677514255E-4"/>
    <n v="4.0151699986575837E-4"/>
    <n v="0"/>
    <n v="0"/>
    <n v="0"/>
    <n v="0"/>
    <n v="4.8089994912590875E-2"/>
    <n v="4.8089994912590875E-2"/>
    <n v="5.6738563774533573E-3"/>
    <n v="1.1334507052797012E-2"/>
    <n v="1.6981982013292391E-2"/>
    <n v="2.2616311178106412E-2"/>
    <n v="2.82375243984661E-2"/>
    <n v="3.3270675558864871E-2"/>
    <n v="3.7259469460610942E-2"/>
    <n v="4.0414674760983135E-2"/>
    <n v="4.2904523498183737E-2"/>
    <n v="4.4863295688241212E-2"/>
    <n v="4.6398171407538644E-2"/>
    <n v="4.7594700011171803E-2"/>
    <n v="4.8089994912590875E-2"/>
    <n v="4.8089994912590875E-2"/>
    <n v="4.8089994912590875E-2"/>
    <n v="4.8089994912590875E-2"/>
    <n v="4.8089994912590875E-2"/>
    <n v="4.8089994912590875E-2"/>
    <n v="4.8089994912590875E-2"/>
    <n v="4.8089994912590875E-2"/>
  </r>
  <r>
    <x v="77"/>
    <s v="Under $65"/>
    <n v="61.271325151264961"/>
    <s v="HVAC"/>
    <s v="Rural"/>
    <s v="SC-Retro"/>
    <s v="M_Input"/>
    <x v="4"/>
    <s v="Single Family"/>
    <s v="ATTIC R11 - R38_DHP"/>
    <n v="1.3713085705226789E-3"/>
    <n v="1.3681946286617384E-3"/>
    <n v="1.3650877578817503E-3"/>
    <n v="1.3619879421258368E-3"/>
    <n v="1.3588951653735807E-3"/>
    <n v="1.2202284704768496E-3"/>
    <n v="9.7396607878573384E-4"/>
    <n v="7.7740353186035195E-4"/>
    <n v="6.2051057476500014E-4"/>
    <n v="4.9528122476340383E-4"/>
    <n v="3.9532523953526291E-4"/>
    <n v="3.1554203389855734E-4"/>
    <n v="2.5186040555843885E-4"/>
    <n v="2.0103078852706647E-4"/>
    <n v="1.6045943325711449E-4"/>
    <n v="1.2807605198110147E-4"/>
    <n v="8.7159317977387553E-7"/>
    <n v="3.1057642224240596E-7"/>
    <n v="1.0563789924265214E-7"/>
    <n v="3.4368919133833818E-8"/>
    <n v="1.2007700829173561E-2"/>
    <n v="49.085217573819158"/>
    <n v="61.271325151264961"/>
    <s v="R-All-HVAC-ER-All-All-E"/>
    <n v="0"/>
    <n v="1.2007700829173561E-2"/>
    <n v="1.3713085705226789E-3"/>
    <n v="2.7395031991844171E-3"/>
    <n v="4.1045909570661676E-3"/>
    <n v="5.4665788991920044E-3"/>
    <n v="6.8254740645655853E-3"/>
    <n v="8.0457025350424358E-3"/>
    <n v="9.0196686138281704E-3"/>
    <n v="9.7970721456885224E-3"/>
    <n v="1.0417582720453523E-2"/>
    <n v="1.0912863945216927E-2"/>
    <n v="1.1308189184752191E-2"/>
    <n v="1.1623731218650749E-2"/>
    <n v="1.1875591624209187E-2"/>
    <n v="1.2007700829173561E-2"/>
    <n v="1.2007700829173561E-2"/>
    <n v="1.2007700829173561E-2"/>
    <n v="1.2007700829173561E-2"/>
    <n v="1.2007700829173561E-2"/>
    <n v="1.2007700829173561E-2"/>
    <n v="1.2007700829173561E-2"/>
    <n v="1.337911361315308E-3"/>
    <n v="1.3347974194543675E-3"/>
    <n v="1.3316905486743793E-3"/>
    <n v="1.3285907329184659E-3"/>
    <n v="1.3254979561662097E-3"/>
    <n v="1.1868312612694787E-3"/>
    <n v="9.4056886957836301E-4"/>
    <n v="7.4400632265298112E-4"/>
    <n v="5.8711336555762931E-4"/>
    <n v="4.61884015556033E-4"/>
    <n v="3.6192803032789208E-4"/>
    <n v="2.821448246911865E-4"/>
    <n v="2.1846319635106801E-4"/>
    <n v="1.6763357931969563E-4"/>
    <n v="1.2706222404974365E-4"/>
    <n v="9.4678842773730635E-5"/>
    <n v="0"/>
    <n v="0"/>
    <n v="0"/>
    <n v="0"/>
    <n v="1.1339756645026145E-2"/>
    <n v="1.1339756645026145E-2"/>
    <n v="1.337911361315308E-3"/>
    <n v="2.6727087807696757E-3"/>
    <n v="4.004399329444055E-3"/>
    <n v="5.3329900623625207E-3"/>
    <n v="6.6584880185287304E-3"/>
    <n v="7.8453192797982088E-3"/>
    <n v="8.7858881493765723E-3"/>
    <n v="9.5298944720295532E-3"/>
    <n v="1.0117007837587183E-2"/>
    <n v="1.0578891853143216E-2"/>
    <n v="1.0940819883471108E-2"/>
    <n v="1.1222964708162295E-2"/>
    <n v="1.1339756645026145E-2"/>
    <n v="1.1339756645026145E-2"/>
    <n v="1.1339756645026145E-2"/>
    <n v="1.1339756645026145E-2"/>
    <n v="1.1339756645026145E-2"/>
    <n v="1.1339756645026145E-2"/>
    <n v="1.1339756645026145E-2"/>
    <n v="1.1339756645026145E-2"/>
  </r>
  <r>
    <x v="77"/>
    <s v="Under $85"/>
    <n v="74.768755001149259"/>
    <s v="HVAC"/>
    <s v="Rural"/>
    <s v="SC-Retro"/>
    <s v="M_Input"/>
    <x v="4"/>
    <s v="Single Family"/>
    <s v="CFM50 Infiltration Reduction_Electric Zonal"/>
    <n v="0.14975746398800754"/>
    <n v="0.14941739753897867"/>
    <n v="0.14907810330648355"/>
    <n v="0.14873957953698744"/>
    <n v="0.14840182448093725"/>
    <n v="0.13325835275347769"/>
    <n v="0.10636460174218917"/>
    <n v="8.4898456794703675E-2"/>
    <n v="6.7764536773170098E-2"/>
    <n v="5.4088526664112367E-2"/>
    <n v="4.3172562759297269E-2"/>
    <n v="3.4459621848826144E-2"/>
    <n v="2.7505097267091799E-2"/>
    <n v="2.1954111365210801E-2"/>
    <n v="1.7523406703700041E-2"/>
    <n v="1.3986891903530753E-2"/>
    <n v="9.5184692226074356E-5"/>
    <n v="3.3917338788135391E-5"/>
    <n v="1.153647270327376E-5"/>
    <n v="3.75335083593189E-6"/>
    <n v="1.3113334687453475"/>
    <n v="54.049226599327611"/>
    <n v="74.768755001149259"/>
    <s v="R-All-HVAC-ER-All-All-E"/>
    <n v="0"/>
    <n v="1.3113334687453475"/>
    <n v="0.14975746398800754"/>
    <n v="0.29917486152698625"/>
    <n v="0.44825296483346977"/>
    <n v="0.59699254437045723"/>
    <n v="0.74539436885139443"/>
    <n v="0.87865272160487207"/>
    <n v="0.98501732334706127"/>
    <n v="1.0699157801417649"/>
    <n v="1.137680316914935"/>
    <n v="1.1917688435790474"/>
    <n v="1.2349414063383448"/>
    <n v="1.269401028187171"/>
    <n v="1.2969061254542629"/>
    <n v="1.3113334687453475"/>
    <n v="1.3113334687453475"/>
    <n v="1.3113334687453475"/>
    <n v="1.3113334687453475"/>
    <n v="1.3113334687453475"/>
    <n v="1.3113334687453475"/>
    <n v="1.3113334687453475"/>
    <n v="0.146110231364597"/>
    <n v="0.14577016491556813"/>
    <n v="0.145430870683073"/>
    <n v="0.14509234691357689"/>
    <n v="0.1447545918575267"/>
    <n v="0.12961112013006715"/>
    <n v="0.10271736911877863"/>
    <n v="8.1251224171293129E-2"/>
    <n v="6.4117304149759552E-2"/>
    <n v="5.0441294040701821E-2"/>
    <n v="3.9525330135886723E-2"/>
    <n v="3.0812389225415598E-2"/>
    <n v="2.3857864643681254E-2"/>
    <n v="1.8306878741800255E-2"/>
    <n v="1.3876174080289495E-2"/>
    <n v="1.0339659280120208E-2"/>
    <n v="0"/>
    <n v="0"/>
    <n v="0"/>
    <n v="0"/>
    <n v="1.2383888162771366"/>
    <n v="1.2383888162771366"/>
    <n v="0.146110231364597"/>
    <n v="0.29188039628016516"/>
    <n v="0.43731126696323819"/>
    <n v="0.58240361387681505"/>
    <n v="0.72715820573434176"/>
    <n v="0.8567693258644089"/>
    <n v="0.9594866949831875"/>
    <n v="1.0407379191544806"/>
    <n v="1.1048552233042401"/>
    <n v="1.1552965173449419"/>
    <n v="1.1948218474808285"/>
    <n v="1.2256342367062441"/>
    <n v="1.2383888162771366"/>
    <n v="1.2383888162771366"/>
    <n v="1.2383888162771366"/>
    <n v="1.2383888162771366"/>
    <n v="1.2383888162771366"/>
    <n v="1.2383888162771366"/>
    <n v="1.2383888162771366"/>
    <n v="1.2383888162771366"/>
  </r>
  <r>
    <x v="77"/>
    <s v="Under $85"/>
    <n v="73.564828290538969"/>
    <s v="HVAC"/>
    <s v="Rural"/>
    <s v="SC-Retro"/>
    <s v="M_Input"/>
    <x v="4"/>
    <s v="Single Family"/>
    <s v="CFM50 Infiltration Reduction_DHP"/>
    <n v="3.566138169247457E-2"/>
    <n v="3.5580402493730963E-2"/>
    <n v="3.549960718103768E-2"/>
    <n v="3.5418995336829746E-2"/>
    <n v="3.5338566544490337E-2"/>
    <n v="3.1732488349513831E-2"/>
    <n v="2.5328344646648144E-2"/>
    <n v="2.0216663612175188E-2"/>
    <n v="1.6136604792367913E-2"/>
    <n v="1.2879969673544699E-2"/>
    <n v="1.0280577663393809E-2"/>
    <n v="8.2057861758912595E-3"/>
    <n v="6.5497221040611824E-3"/>
    <n v="5.2278792940602375E-3"/>
    <n v="4.1728063388089742E-3"/>
    <n v="3.33066464655902E-3"/>
    <n v="2.2666099908226118E-5"/>
    <n v="8.076653625848843E-6"/>
    <n v="2.7471522654069825E-6"/>
    <n v="8.9377633155335882E-7"/>
    <n v="0.31226465853340923"/>
    <n v="53.079077388130941"/>
    <n v="73.564828290538969"/>
    <s v="R-All-HVAC-ER-All-All-E"/>
    <n v="0"/>
    <n v="0.31226465853340923"/>
    <n v="3.566138169247457E-2"/>
    <n v="7.1241784186205526E-2"/>
    <n v="0.1067413913672432"/>
    <n v="0.14216038670407294"/>
    <n v="0.17749895324856327"/>
    <n v="0.20923144159807711"/>
    <n v="0.23455978624472526"/>
    <n v="0.25477644985690046"/>
    <n v="0.27091305464926835"/>
    <n v="0.28379302432281306"/>
    <n v="0.29407360198620686"/>
    <n v="0.30227938816209809"/>
    <n v="0.30882911026615928"/>
    <n v="0.31226465853340923"/>
    <n v="0.31226465853340923"/>
    <n v="0.31226465853340923"/>
    <n v="0.31226465853340923"/>
    <n v="0.31226465853340923"/>
    <n v="0.31226465853340923"/>
    <n v="0.31226465853340923"/>
    <n v="3.4792875033500266E-2"/>
    <n v="3.4711895834756659E-2"/>
    <n v="3.4631100522063377E-2"/>
    <n v="3.4550488677855443E-2"/>
    <n v="3.4470059885516033E-2"/>
    <n v="3.0863981690539527E-2"/>
    <n v="2.445983798767384E-2"/>
    <n v="1.9348156953200885E-2"/>
    <n v="1.5268098133393611E-2"/>
    <n v="1.2011463014570397E-2"/>
    <n v="9.4120710044195074E-3"/>
    <n v="7.3372795169169575E-3"/>
    <n v="5.6812154450868804E-3"/>
    <n v="4.3593726350859355E-3"/>
    <n v="3.3042996798346718E-3"/>
    <n v="2.4621579875847175E-3"/>
    <n v="0"/>
    <n v="0"/>
    <n v="0"/>
    <n v="0"/>
    <n v="0.29489452535392319"/>
    <n v="0.29489452535392319"/>
    <n v="3.4792875033500266E-2"/>
    <n v="6.9504770868256932E-2"/>
    <n v="0.10413587139032031"/>
    <n v="0.13868636006817575"/>
    <n v="0.1731564199536918"/>
    <n v="0.20402040164423133"/>
    <n v="0.22848023963190517"/>
    <n v="0.24782839658510605"/>
    <n v="0.26309649471849966"/>
    <n v="0.27510795773307006"/>
    <n v="0.28452002873748955"/>
    <n v="0.29185730825440653"/>
    <n v="0.29489452535392319"/>
    <n v="0.29489452535392319"/>
    <n v="0.29489452535392319"/>
    <n v="0.29489452535392319"/>
    <n v="0.29489452535392319"/>
    <n v="0.29489452535392319"/>
    <n v="0.29489452535392319"/>
    <n v="0.29489452535392319"/>
  </r>
  <r>
    <x v="77"/>
    <s v="Under $70"/>
    <n v="67.594918888558453"/>
    <s v="HVAC"/>
    <s v="Rural"/>
    <s v="SC-Retro"/>
    <s v="M_Input"/>
    <x v="4"/>
    <s v="Single Family"/>
    <s v="ATTIC R11 - R49_Electric Zonal"/>
    <n v="4.9520905055302281E-3"/>
    <n v="4.9408453910054512E-3"/>
    <n v="4.9296258116764708E-3"/>
    <n v="4.9184317095584467E-3"/>
    <n v="4.9072630267982011E-3"/>
    <n v="4.4065077351065421E-3"/>
    <n v="3.5172012157883414E-3"/>
    <n v="2.8073715368262891E-3"/>
    <n v="2.2407972880266066E-3"/>
    <n v="1.7885671419550662E-3"/>
    <n v="1.4276045577056812E-3"/>
    <n v="1.1394902239757428E-3"/>
    <n v="9.0952215270524402E-4"/>
    <n v="7.2596546144584667E-4"/>
    <n v="5.7945356212019431E-4"/>
    <n v="4.6251019984485644E-4"/>
    <n v="3.1475106354786169E-6"/>
    <n v="1.1215583311361869E-6"/>
    <n v="3.8148119913252223E-7"/>
    <n v="1.2411356698742364E-7"/>
    <n v="4.3362393080306691E-2"/>
    <n v="53.811369235297214"/>
    <n v="67.594918888558453"/>
    <s v="R-All-HVAC-ER-All-All-E"/>
    <n v="0"/>
    <n v="4.3362393080306691E-2"/>
    <n v="4.9520905055302281E-3"/>
    <n v="9.8929358965356793E-3"/>
    <n v="1.482256170821215E-2"/>
    <n v="1.9740993417770598E-2"/>
    <n v="2.4648256444568799E-2"/>
    <n v="2.9054764179675341E-2"/>
    <n v="3.2571965395463684E-2"/>
    <n v="3.5379336932289972E-2"/>
    <n v="3.7620134220316577E-2"/>
    <n v="3.9408701362271641E-2"/>
    <n v="4.083630591997732E-2"/>
    <n v="4.1975796143953061E-2"/>
    <n v="4.2885318296658308E-2"/>
    <n v="4.3362393080306691E-2"/>
    <n v="4.3362393080306691E-2"/>
    <n v="4.3362393080306691E-2"/>
    <n v="4.3362393080306691E-2"/>
    <n v="4.3362393080306691E-2"/>
    <n v="4.3362393080306691E-2"/>
    <n v="4.3362393080306691E-2"/>
    <n v="4.8314859923067818E-3"/>
    <n v="4.820240877782005E-3"/>
    <n v="4.8090212984530246E-3"/>
    <n v="4.7978271963350005E-3"/>
    <n v="4.7866585135747548E-3"/>
    <n v="4.2859032218830959E-3"/>
    <n v="3.3965967025648947E-3"/>
    <n v="2.6867670236028424E-3"/>
    <n v="2.1201927748031599E-3"/>
    <n v="1.6679626287316198E-3"/>
    <n v="1.3070000444822347E-3"/>
    <n v="1.0188857107522964E-3"/>
    <n v="7.8891763948179747E-4"/>
    <n v="6.0536094822240011E-4"/>
    <n v="4.5884904889674781E-4"/>
    <n v="3.4190568662140994E-4"/>
    <n v="0"/>
    <n v="0"/>
    <n v="0"/>
    <n v="0"/>
    <n v="4.0950302815837759E-2"/>
    <n v="4.0950302815837759E-2"/>
    <n v="4.8314859923067818E-3"/>
    <n v="9.6517268700887868E-3"/>
    <n v="1.4460748168541811E-2"/>
    <n v="1.9258575364876813E-2"/>
    <n v="2.4045233878451568E-2"/>
    <n v="2.8331137100334663E-2"/>
    <n v="3.172773380289956E-2"/>
    <n v="3.4414500826502402E-2"/>
    <n v="3.6534693601305561E-2"/>
    <n v="3.8202656230037178E-2"/>
    <n v="3.9509656274519411E-2"/>
    <n v="4.0528541985271706E-2"/>
    <n v="4.0950302815837759E-2"/>
    <n v="4.0950302815837759E-2"/>
    <n v="4.0950302815837759E-2"/>
    <n v="4.0950302815837759E-2"/>
    <n v="4.0950302815837759E-2"/>
    <n v="4.0950302815837759E-2"/>
    <n v="4.0950302815837759E-2"/>
    <n v="4.0950302815837759E-2"/>
  </r>
  <r>
    <x v="77"/>
    <s v="Under $70"/>
    <n v="67.400673483266317"/>
    <s v="HVAC"/>
    <s v="Rural"/>
    <s v="SC-Retro"/>
    <s v="M_Input"/>
    <x v="4"/>
    <s v="Single Family"/>
    <s v="ATTIC R11 - R49_DHP"/>
    <n v="1.1677287289890094E-3"/>
    <n v="1.1650770724256471E-3"/>
    <n v="1.1624314371944267E-3"/>
    <n v="1.1597918096222218E-3"/>
    <n v="1.1571581760669509E-3"/>
    <n v="1.0390774706257619E-3"/>
    <n v="8.2937436234747507E-4"/>
    <n v="6.6199282764261137E-4"/>
    <n v="5.283916693661399E-4"/>
    <n v="4.2175344595465328E-4"/>
    <n v="3.3663658889248785E-4"/>
    <n v="2.6869772865674332E-4"/>
    <n v="2.1447005990293875E-4"/>
    <n v="1.7118643624089227E-4"/>
    <n v="1.3663816742588372E-4"/>
    <n v="1.0906231362414466E-4"/>
    <n v="7.4219939836364099E-7"/>
    <n v="2.6446929494566349E-7"/>
    <n v="8.9955253301358366E-8"/>
    <n v="2.9266625411362199E-8"/>
    <n v="1.0225078096016485E-2"/>
    <n v="53.468217392066379"/>
    <n v="67.400673483266317"/>
    <s v="R-All-HVAC-ER-All-All-E"/>
    <n v="0"/>
    <n v="1.0225078096016485E-2"/>
    <n v="1.1677287289890094E-3"/>
    <n v="2.3328058014146563E-3"/>
    <n v="3.495237238609083E-3"/>
    <n v="4.655029048231305E-3"/>
    <n v="5.8121872242982561E-3"/>
    <n v="6.8512646949240178E-3"/>
    <n v="7.6806390572714926E-3"/>
    <n v="8.3426318849141035E-3"/>
    <n v="8.8710235542802437E-3"/>
    <n v="9.2927770002348975E-3"/>
    <n v="9.6294135891273856E-3"/>
    <n v="9.8981113177841282E-3"/>
    <n v="1.0112581377687066E-2"/>
    <n v="1.0225078096016485E-2"/>
    <n v="1.0225078096016485E-2"/>
    <n v="1.0225078096016485E-2"/>
    <n v="1.0225078096016485E-2"/>
    <n v="1.0225078096016485E-2"/>
    <n v="1.0225078096016485E-2"/>
    <n v="1.0225078096016485E-2"/>
    <n v="1.13928955672843E-3"/>
    <n v="1.1366379001650677E-3"/>
    <n v="1.1339922649338473E-3"/>
    <n v="1.1313526373616424E-3"/>
    <n v="1.1287190038063715E-3"/>
    <n v="1.0106382983651825E-3"/>
    <n v="8.0093519008689578E-4"/>
    <n v="6.3355365538203209E-4"/>
    <n v="4.9995249710556061E-4"/>
    <n v="3.9331427369407399E-4"/>
    <n v="3.0819741663190857E-4"/>
    <n v="2.4025855639616404E-4"/>
    <n v="1.8603088764235947E-4"/>
    <n v="1.4274726398031299E-4"/>
    <n v="1.0819899516530443E-4"/>
    <n v="8.0623141363565375E-5"/>
    <n v="0"/>
    <n v="0"/>
    <n v="0"/>
    <n v="0"/>
    <n v="9.6562946508048988E-3"/>
    <n v="9.6562946508048988E-3"/>
    <n v="1.13928955672843E-3"/>
    <n v="2.2759274568934975E-3"/>
    <n v="3.4099197218273448E-3"/>
    <n v="4.5412723591889874E-3"/>
    <n v="5.6699913629953587E-3"/>
    <n v="6.6806296613605414E-3"/>
    <n v="7.4815648514474373E-3"/>
    <n v="8.11511850682947E-3"/>
    <n v="8.6150710039350313E-3"/>
    <n v="9.0083852776291044E-3"/>
    <n v="9.3165826942610136E-3"/>
    <n v="9.5568412506571773E-3"/>
    <n v="9.6562946508048988E-3"/>
    <n v="9.6562946508048988E-3"/>
    <n v="9.6562946508048988E-3"/>
    <n v="9.6562946508048988E-3"/>
    <n v="9.6562946508048988E-3"/>
    <n v="9.6562946508048988E-3"/>
    <n v="9.6562946508048988E-3"/>
    <n v="9.6562946508048988E-3"/>
  </r>
  <r>
    <x v="77"/>
    <s v="Under $65"/>
    <n v="60.128554384372556"/>
    <s v="HVAC"/>
    <s v="Rural"/>
    <s v="SC-Retro"/>
    <s v="M_Input"/>
    <x v="4"/>
    <s v="Single Family"/>
    <s v="WINDOW CL30 Prime Window Replacement of Single Pane Base_Electric Zonal"/>
    <n v="2.0378116754440064E-2"/>
    <n v="2.03318425079482E-2"/>
    <n v="2.0285673340150003E-2"/>
    <n v="2.0239609012434781E-2"/>
    <n v="2.0193649286733596E-2"/>
    <n v="1.8133014532966365E-2"/>
    <n v="1.4473470738095715E-2"/>
    <n v="1.1552483721097198E-2"/>
    <n v="9.2210004456591884E-3"/>
    <n v="7.3600492562106382E-3"/>
    <n v="5.8746689551834475E-3"/>
    <n v="4.6890630934126026E-3"/>
    <n v="3.742732205293696E-3"/>
    <n v="2.9873866231874182E-3"/>
    <n v="2.3844823372017898E-3"/>
    <n v="1.9032541594367995E-3"/>
    <n v="1.295217426741224E-5"/>
    <n v="4.6152723972400468E-6"/>
    <n v="1.5698154964786891E-6"/>
    <n v="5.1073395287409667E-7"/>
    <n v="0.17843856204881706"/>
    <n v="48.488726878280012"/>
    <n v="60.128554384372556"/>
    <s v="R-All-HVAC-ER-All-All-E"/>
    <n v="0"/>
    <n v="0.17843856204881706"/>
    <n v="2.0378116754440064E-2"/>
    <n v="4.0709959262388268E-2"/>
    <n v="6.099563260253827E-2"/>
    <n v="8.1235241614973058E-2"/>
    <n v="0.10142889090170665"/>
    <n v="0.11956190543467302"/>
    <n v="0.13403537617276873"/>
    <n v="0.14558785989386591"/>
    <n v="0.1548088603395251"/>
    <n v="0.16216890959573574"/>
    <n v="0.1680435785509192"/>
    <n v="0.1727326416443318"/>
    <n v="0.1764753738496255"/>
    <n v="0.17843856204881706"/>
    <n v="0.17843856204881706"/>
    <n v="0.17843856204881706"/>
    <n v="0.17843856204881706"/>
    <n v="0.17843856204881706"/>
    <n v="0.17843856204881706"/>
    <n v="0.17843856204881706"/>
    <n v="1.9881822745104978E-2"/>
    <n v="1.9835548498613114E-2"/>
    <n v="1.9789379330814916E-2"/>
    <n v="1.9743315003099695E-2"/>
    <n v="1.969735527739851E-2"/>
    <n v="1.7636720523631279E-2"/>
    <n v="1.3977176728760631E-2"/>
    <n v="1.1056189711762114E-2"/>
    <n v="8.7247064363241041E-3"/>
    <n v="6.8637552468755539E-3"/>
    <n v="5.3783749458483632E-3"/>
    <n v="4.1927690840775182E-3"/>
    <n v="3.2464381959586112E-3"/>
    <n v="2.4910926138523334E-3"/>
    <n v="1.888188327866705E-3"/>
    <n v="1.406960150101715E-3"/>
    <n v="0"/>
    <n v="0"/>
    <n v="0"/>
    <n v="0"/>
    <n v="0.16851268186211538"/>
    <n v="0.16851268186211538"/>
    <n v="1.9881822745104978E-2"/>
    <n v="3.9717371243718089E-2"/>
    <n v="5.9506750574533002E-2"/>
    <n v="7.92500655776327E-2"/>
    <n v="9.8947420855031207E-2"/>
    <n v="0.11658414137866249"/>
    <n v="0.13056131810742314"/>
    <n v="0.14161750781918525"/>
    <n v="0.15034221425550937"/>
    <n v="0.15720596950238491"/>
    <n v="0.16258434444823328"/>
    <n v="0.16677711353231078"/>
    <n v="0.16851268186211538"/>
    <n v="0.16851268186211538"/>
    <n v="0.16851268186211538"/>
    <n v="0.16851268186211538"/>
    <n v="0.16851268186211538"/>
    <n v="0.16851268186211538"/>
    <n v="0.16851268186211538"/>
    <n v="0.16851268186211538"/>
  </r>
  <r>
    <x v="77"/>
    <s v="Under $115"/>
    <n v="104.31450264836106"/>
    <s v="HVAC"/>
    <s v="Rural"/>
    <s v="SC-Retro"/>
    <s v="M_Input"/>
    <x v="4"/>
    <s v="Single Family"/>
    <s v="ATTIC R19 - R49_Electric FAF"/>
    <n v="5.0722218910429807E-4"/>
    <n v="5.0607039844142207E-4"/>
    <n v="5.0492122324324699E-4"/>
    <n v="5.0377465757062427E-4"/>
    <n v="5.0263069549789225E-4"/>
    <n v="4.5134039800156069E-4"/>
    <n v="3.6025240213202541E-4"/>
    <n v="2.8754747817066851E-4"/>
    <n v="2.2951561658708701E-4"/>
    <n v="1.8319554945317606E-4"/>
    <n v="1.4622364193992384E-4"/>
    <n v="1.1671328002234049E-4"/>
    <n v="9.3158599750715201E-5"/>
    <n v="7.4357645555439555E-5"/>
    <n v="5.9351036483413121E-5"/>
    <n v="4.7373010607619331E-5"/>
    <n v="3.2238652200997805E-7"/>
    <n v="1.1487659025855163E-7"/>
    <n v="3.9073544538421691E-8"/>
    <n v="1.2712440347081955E-8"/>
    <n v="4.4414309307214996E-3"/>
    <n v="79.616287980005637"/>
    <n v="104.31450264836106"/>
    <s v="R-All-HVAC-ER-All-All-E"/>
    <n v="0"/>
    <n v="4.4414309307214996E-3"/>
    <n v="5.0722218910429807E-4"/>
    <n v="1.0132925875457202E-3"/>
    <n v="1.5182138107889672E-3"/>
    <n v="2.0219884683595913E-3"/>
    <n v="2.5246191638574837E-3"/>
    <n v="2.9759595618590443E-3"/>
    <n v="3.3362119639910696E-3"/>
    <n v="3.623759442161738E-3"/>
    <n v="3.853275058748825E-3"/>
    <n v="4.0364706082020013E-3"/>
    <n v="4.1826942501419252E-3"/>
    <n v="4.2994075301642657E-3"/>
    <n v="4.3925661299149812E-3"/>
    <n v="4.4414309307214996E-3"/>
    <n v="4.4414309307214996E-3"/>
    <n v="4.4414309307214996E-3"/>
    <n v="4.4414309307214996E-3"/>
    <n v="4.4414309307214996E-3"/>
    <n v="4.4414309307214996E-3"/>
    <n v="4.4414309307214996E-3"/>
    <n v="4.9486916664949043E-4"/>
    <n v="4.9371737598661442E-4"/>
    <n v="4.9256820078843935E-4"/>
    <n v="4.9142163511581662E-4"/>
    <n v="4.902776730430846E-4"/>
    <n v="4.3898737554675304E-4"/>
    <n v="3.4789937967721776E-4"/>
    <n v="2.7519445571586086E-4"/>
    <n v="2.1716259413227934E-4"/>
    <n v="1.7084252699836838E-4"/>
    <n v="1.3387061948511616E-4"/>
    <n v="1.0436025756753281E-4"/>
    <n v="8.0805577295907526E-5"/>
    <n v="6.200462310063188E-5"/>
    <n v="4.6998014028605446E-5"/>
    <n v="3.5019988152811656E-5"/>
    <n v="0"/>
    <n v="0"/>
    <n v="0"/>
    <n v="0"/>
    <n v="4.1943704816253457E-3"/>
    <n v="4.1943704816253457E-3"/>
    <n v="4.9486916664949043E-4"/>
    <n v="9.8858654263610495E-4"/>
    <n v="1.4811547434245443E-3"/>
    <n v="1.9725763785403607E-3"/>
    <n v="2.4628540515834454E-3"/>
    <n v="2.9018414271301985E-3"/>
    <n v="3.2497408068074161E-3"/>
    <n v="3.5249352625232769E-3"/>
    <n v="3.7420978566555562E-3"/>
    <n v="3.9129403836539248E-3"/>
    <n v="4.0468110031390411E-3"/>
    <n v="4.1511712607065739E-3"/>
    <n v="4.1943704816253457E-3"/>
    <n v="4.1943704816253457E-3"/>
    <n v="4.1943704816253457E-3"/>
    <n v="4.1943704816253457E-3"/>
    <n v="4.1943704816253457E-3"/>
    <n v="4.1943704816253457E-3"/>
    <n v="4.1943704816253457E-3"/>
    <n v="4.1943704816253457E-3"/>
  </r>
  <r>
    <x v="77"/>
    <s v="Under $115"/>
    <n v="106.14034963346508"/>
    <s v="HVAC"/>
    <s v="Rural"/>
    <s v="SC-Retro"/>
    <s v="M_Input"/>
    <x v="4"/>
    <s v="Single Family"/>
    <s v="ATTIC R19 - R38_Electric FAF"/>
    <n v="1.9543465424858142E-4"/>
    <n v="1.9499086488999009E-4"/>
    <n v="1.9454808327997608E-4"/>
    <n v="1.9410630713016301E-4"/>
    <n v="1.9366553415737036E-4"/>
    <n v="1.7390318587524252E-4"/>
    <n v="1.3880663181794689E-4"/>
    <n v="1.1079314585107909E-4"/>
    <n v="8.843324707769031E-5"/>
    <n v="7.0585947611015077E-5"/>
    <n v="5.6340529888808138E-5"/>
    <n v="4.4970074293602511E-5"/>
    <n v="3.589436567180484E-5"/>
    <n v="2.8650285933917872E-5"/>
    <n v="2.2868181920262327E-5"/>
    <n v="1.8253002624281309E-5"/>
    <n v="1.2421676302190951E-7"/>
    <n v="4.4262390685395511E-8"/>
    <n v="1.5055186526082292E-8"/>
    <n v="4.8981520076536151E-9"/>
    <n v="1.7113003669009961E-3"/>
    <n v="80.920996901443146"/>
    <n v="106.14034963346508"/>
    <s v="R-All-HVAC-ER-All-All-E"/>
    <n v="0"/>
    <n v="1.7113003669009961E-3"/>
    <n v="1.9543465424858142E-4"/>
    <n v="3.904255191385715E-4"/>
    <n v="5.8497360241854758E-4"/>
    <n v="7.7907990954871056E-4"/>
    <n v="9.7274544370608089E-4"/>
    <n v="1.1466486295813234E-3"/>
    <n v="1.2854552613992703E-3"/>
    <n v="1.3962484072503494E-3"/>
    <n v="1.4846816543280397E-3"/>
    <n v="1.5552676019390547E-3"/>
    <n v="1.6116081318278629E-3"/>
    <n v="1.6565782061214655E-3"/>
    <n v="1.6924725717932703E-3"/>
    <n v="1.7113003669009961E-3"/>
    <n v="1.7113003669009961E-3"/>
    <n v="1.7113003669009961E-3"/>
    <n v="1.7113003669009961E-3"/>
    <n v="1.7113003669009961E-3"/>
    <n v="1.7113003669009961E-3"/>
    <n v="1.7113003669009961E-3"/>
    <n v="1.9067498733289789E-4"/>
    <n v="1.9023119797430656E-4"/>
    <n v="1.8978841636429255E-4"/>
    <n v="1.8934664021447948E-4"/>
    <n v="1.8890586724168684E-4"/>
    <n v="1.6914351895955899E-4"/>
    <n v="1.3404696490226337E-4"/>
    <n v="1.0603347893539557E-4"/>
    <n v="8.3673580162006784E-5"/>
    <n v="6.5826280695331551E-5"/>
    <n v="5.1580862973124612E-5"/>
    <n v="4.0210407377918985E-5"/>
    <n v="3.1134698756121314E-5"/>
    <n v="2.3890619018234346E-5"/>
    <n v="1.8108515004578801E-5"/>
    <n v="1.3493335708597781E-5"/>
    <n v="0"/>
    <n v="0"/>
    <n v="0"/>
    <n v="0"/>
    <n v="1.6161070285873255E-3"/>
    <n v="1.6161070285873255E-3"/>
    <n v="1.9067498733289789E-4"/>
    <n v="3.8090618530720445E-4"/>
    <n v="5.7069460167149698E-4"/>
    <n v="7.6004124188597645E-4"/>
    <n v="9.4894710912766329E-4"/>
    <n v="1.1180906280872224E-3"/>
    <n v="1.2521375929894858E-3"/>
    <n v="1.3581710719248814E-3"/>
    <n v="1.4418446520868882E-3"/>
    <n v="1.5076709327822198E-3"/>
    <n v="1.5592517957553444E-3"/>
    <n v="1.5994622031332633E-3"/>
    <n v="1.6161070285873255E-3"/>
    <n v="1.6161070285873255E-3"/>
    <n v="1.6161070285873255E-3"/>
    <n v="1.6161070285873255E-3"/>
    <n v="1.6161070285873255E-3"/>
    <n v="1.6161070285873255E-3"/>
    <n v="1.6161070285873255E-3"/>
    <n v="1.6161070285873255E-3"/>
  </r>
  <r>
    <x v="77"/>
    <s v="Under $60"/>
    <n v="59.296331080438343"/>
    <s v="HVAC"/>
    <s v="Rural"/>
    <s v="SC-Retro"/>
    <s v="M_Input"/>
    <x v="4"/>
    <s v="Single Family"/>
    <s v="WINDOW CL30 Prime Window Replacement of Single Pane Base_DHP"/>
    <n v="4.8455073131426678E-3"/>
    <n v="4.8345042257382509E-3"/>
    <n v="4.8235261239389718E-3"/>
    <n v="4.8125729510079887E-3"/>
    <n v="4.8016446503372917E-3"/>
    <n v="4.3116670489026761E-3"/>
    <n v="3.4415009567907544E-3"/>
    <n v="2.7469488486143584E-3"/>
    <n v="2.1925689028255394E-3"/>
    <n v="1.7500720466864768E-3"/>
    <n v="1.3968784126448467E-3"/>
    <n v="1.1149651258116197E-3"/>
    <n v="8.8994662708141421E-4"/>
    <n v="7.1034060233683054E-4"/>
    <n v="5.6698205934330788E-4"/>
    <n v="4.5255565366759596E-4"/>
    <n v="3.0797671781996206E-6"/>
    <n v="1.0974191787422909E-6"/>
    <n v="3.7327062947633921E-7"/>
    <n v="1.2144228701518682E-7"/>
    <n v="4.242910999937307E-2"/>
    <n v="47.681157834493604"/>
    <n v="59.296331080438343"/>
    <s v="R-All-HVAC-ER-All-All-E"/>
    <n v="0"/>
    <n v="4.242910999937307E-2"/>
    <n v="4.8455073131426678E-3"/>
    <n v="9.6800115388809178E-3"/>
    <n v="1.450353766281989E-2"/>
    <n v="1.9316110613827878E-2"/>
    <n v="2.411775526416517E-2"/>
    <n v="2.8429422313067845E-2"/>
    <n v="3.1870923269858603E-2"/>
    <n v="3.4617872118472962E-2"/>
    <n v="3.6810441021298504E-2"/>
    <n v="3.8560513067984983E-2"/>
    <n v="3.9957391480629829E-2"/>
    <n v="4.107235660644145E-2"/>
    <n v="4.1962303233522867E-2"/>
    <n v="4.242910999937307E-2"/>
    <n v="4.242910999937307E-2"/>
    <n v="4.242910999937307E-2"/>
    <n v="4.242910999937307E-2"/>
    <n v="4.242910999937307E-2"/>
    <n v="4.242910999937307E-2"/>
    <n v="4.242910999937307E-2"/>
    <n v="4.7274985549889941E-3"/>
    <n v="4.7164954675845772E-3"/>
    <n v="4.7055173657852981E-3"/>
    <n v="4.694564192854315E-3"/>
    <n v="4.683635892183618E-3"/>
    <n v="4.1936582907490024E-3"/>
    <n v="3.3234921986370802E-3"/>
    <n v="2.6289400904606843E-3"/>
    <n v="2.0745601446718652E-3"/>
    <n v="1.6320632885328029E-3"/>
    <n v="1.2788696544911728E-3"/>
    <n v="9.9695636765794577E-4"/>
    <n v="7.719378689277403E-4"/>
    <n v="5.9233184418315662E-4"/>
    <n v="4.4897330118963397E-4"/>
    <n v="3.3454689551392204E-4"/>
    <n v="0"/>
    <n v="0"/>
    <n v="0"/>
    <n v="0"/>
    <n v="4.0068934836299593E-2"/>
    <n v="4.0068934836299593E-2"/>
    <n v="4.7274985549889941E-3"/>
    <n v="9.4439940225735722E-3"/>
    <n v="1.4149511388358869E-2"/>
    <n v="1.8844075581213184E-2"/>
    <n v="2.3527711473396801E-2"/>
    <n v="2.7721369764145805E-2"/>
    <n v="3.1044861962782885E-2"/>
    <n v="3.3673802053243572E-2"/>
    <n v="3.574836219791544E-2"/>
    <n v="3.7380425486448245E-2"/>
    <n v="3.8659295140939416E-2"/>
    <n v="3.9656251508597362E-2"/>
    <n v="4.0068934836299593E-2"/>
    <n v="4.0068934836299593E-2"/>
    <n v="4.0068934836299593E-2"/>
    <n v="4.0068934836299593E-2"/>
    <n v="4.0068934836299593E-2"/>
    <n v="4.0068934836299593E-2"/>
    <n v="4.0068934836299593E-2"/>
    <n v="4.0068934836299593E-2"/>
  </r>
  <r>
    <x v="77"/>
    <s v="Under $70"/>
    <n v="66.678403241220238"/>
    <s v="HVAC"/>
    <s v="Rural"/>
    <s v="SC-Retro"/>
    <s v="M_Input"/>
    <x v="4"/>
    <s v="Single Family"/>
    <s v="WINDOW CL22 Prime Window Replacement of Single Pane Base_Electric Zonal"/>
    <n v="5.556286977975832E-3"/>
    <n v="5.5436698653988136E-3"/>
    <n v="5.5310814035251128E-3"/>
    <n v="5.5185215272952571E-3"/>
    <n v="5.5059901717974952E-3"/>
    <n v="4.9441385450407346E-3"/>
    <n v="3.9463291901433205E-3"/>
    <n v="3.149894351686076E-3"/>
    <n v="2.5141933043916977E-3"/>
    <n v="2.0067872969975805E-3"/>
    <n v="1.6017842575414948E-3"/>
    <n v="1.2785175646399618E-3"/>
    <n v="1.0204914646881236E-3"/>
    <n v="8.1453932140117106E-4"/>
    <n v="6.5015174459244203E-4"/>
    <n v="5.1894031373399122E-4"/>
    <n v="3.5315332660863306E-6"/>
    <n v="1.258397830850037E-6"/>
    <n v="4.2802509702025076E-7"/>
    <n v="1.3925646053363384E-7"/>
    <n v="4.8652967819734994E-2"/>
    <n v="53.173694016651822"/>
    <n v="66.678403241220238"/>
    <s v="R-All-HVAC-ER-All-All-E"/>
    <n v="0"/>
    <n v="4.8652967819734994E-2"/>
    <n v="5.556286977975832E-3"/>
    <n v="1.1099956843374646E-2"/>
    <n v="1.6631038246899758E-2"/>
    <n v="2.2149559774195016E-2"/>
    <n v="2.7655549945992512E-2"/>
    <n v="3.2599688491033244E-2"/>
    <n v="3.6546017681176567E-2"/>
    <n v="3.9695912032862643E-2"/>
    <n v="4.221010533725434E-2"/>
    <n v="4.4216892634251923E-2"/>
    <n v="4.581867689179342E-2"/>
    <n v="4.7097194456433379E-2"/>
    <n v="4.8117685921121506E-2"/>
    <n v="4.8652967819734994E-2"/>
    <n v="4.8652967819734994E-2"/>
    <n v="4.8652967819734994E-2"/>
    <n v="4.8652967819734994E-2"/>
    <n v="4.8652967819734994E-2"/>
    <n v="4.8652967819734994E-2"/>
    <n v="4.8652967819734994E-2"/>
    <n v="5.420967705123245E-3"/>
    <n v="5.4083505925462266E-3"/>
    <n v="5.3957621306725259E-3"/>
    <n v="5.3832022544426702E-3"/>
    <n v="5.3706708989449082E-3"/>
    <n v="4.8088192721881477E-3"/>
    <n v="3.8110099172907336E-3"/>
    <n v="3.014575078833489E-3"/>
    <n v="2.3788740315391107E-3"/>
    <n v="1.8714680241449936E-3"/>
    <n v="1.4664649846889079E-3"/>
    <n v="1.1431982917873749E-3"/>
    <n v="8.8517219183553665E-4"/>
    <n v="6.7922004854858412E-4"/>
    <n v="5.1483247173985509E-4"/>
    <n v="3.8362104088140433E-4"/>
    <n v="0"/>
    <n v="0"/>
    <n v="0"/>
    <n v="0"/>
    <n v="4.5946582362683258E-2"/>
    <n v="4.5946582362683258E-2"/>
    <n v="5.420967705123245E-3"/>
    <n v="1.0829318297669472E-2"/>
    <n v="1.6225080428341997E-2"/>
    <n v="2.1608282682784669E-2"/>
    <n v="2.6978953581729578E-2"/>
    <n v="3.1787772853917727E-2"/>
    <n v="3.5598782771208461E-2"/>
    <n v="3.8613357850041947E-2"/>
    <n v="4.0992231881581055E-2"/>
    <n v="4.2863699905726048E-2"/>
    <n v="4.4330164890414955E-2"/>
    <n v="4.5473363182202332E-2"/>
    <n v="4.5946582362683258E-2"/>
    <n v="4.5946582362683258E-2"/>
    <n v="4.5946582362683258E-2"/>
    <n v="4.5946582362683258E-2"/>
    <n v="4.5946582362683258E-2"/>
    <n v="4.5946582362683258E-2"/>
    <n v="4.5946582362683258E-2"/>
    <n v="4.5946582362683258E-2"/>
  </r>
  <r>
    <x v="77"/>
    <s v="Under $85"/>
    <n v="83.508448736167182"/>
    <s v="HVAC"/>
    <s v="Rural"/>
    <s v="SC-Retro"/>
    <s v="M_Input"/>
    <x v="4"/>
    <s v="Single Family"/>
    <s v="WINDOW CL30 Prime Window Replacement of Single Pane Base_Heat Pump"/>
    <n v="1.265661362093584E-2"/>
    <n v="1.2627873219381316E-2"/>
    <n v="1.2599198080993246E-2"/>
    <n v="1.2570588057573259E-2"/>
    <n v="1.254204300125949E-2"/>
    <n v="1.1262206488073275E-2"/>
    <n v="8.9893059841305197E-3"/>
    <n v="7.1751145889484792E-3"/>
    <n v="5.7270571783213002E-3"/>
    <n v="4.5712418271731435E-3"/>
    <n v="3.6486892293647955E-3"/>
    <n v="2.9123230832693399E-3"/>
    <n v="2.3245678675736414E-3"/>
    <n v="1.8554314258601527E-3"/>
    <n v="1.4809745174972301E-3"/>
    <n v="1.1820892386035641E-3"/>
    <n v="8.0444462669960213E-6"/>
    <n v="2.8664925317257375E-6"/>
    <n v="9.7499432526115512E-7"/>
    <n v="3.1721097599523064E-7"/>
    <n v="0.11082613580743117"/>
    <n v="64.549154225079221"/>
    <n v="83.508448736167182"/>
    <s v="R-All-HVAC-ER-All-All-E"/>
    <n v="0"/>
    <n v="0.11082613580743117"/>
    <n v="1.265661362093584E-2"/>
    <n v="2.5284486840317158E-2"/>
    <n v="3.7883684921310404E-2"/>
    <n v="5.0454272978883663E-2"/>
    <n v="6.2996315980143158E-2"/>
    <n v="7.4258522468216431E-2"/>
    <n v="8.3247828452346948E-2"/>
    <n v="9.0422943041295431E-2"/>
    <n v="9.6150000219616727E-2"/>
    <n v="0.10072124204678987"/>
    <n v="0.10436993127615467"/>
    <n v="0.10728225435942401"/>
    <n v="0.10960682222699765"/>
    <n v="0.11082613580743117"/>
    <n v="0.11082613580743117"/>
    <n v="0.11082613580743117"/>
    <n v="0.11082613580743117"/>
    <n v="0.11082613580743117"/>
    <n v="0.11082613580743117"/>
    <n v="0.11082613580743117"/>
    <n v="1.2348371127567523E-2"/>
    <n v="1.2319630726013E-2"/>
    <n v="1.2290955587624929E-2"/>
    <n v="1.2262345564204942E-2"/>
    <n v="1.2233800507891173E-2"/>
    <n v="1.0953963994704958E-2"/>
    <n v="8.6810634907622027E-3"/>
    <n v="6.8668720955801614E-3"/>
    <n v="5.4188146849529824E-3"/>
    <n v="4.2629993338048257E-3"/>
    <n v="3.3404467359964781E-3"/>
    <n v="2.6040805899010225E-3"/>
    <n v="2.0163253742053241E-3"/>
    <n v="1.5471889324918352E-3"/>
    <n v="1.1727320241289125E-3"/>
    <n v="8.7384674523524662E-4"/>
    <n v="0"/>
    <n v="0"/>
    <n v="0"/>
    <n v="0"/>
    <n v="0.10466128594006482"/>
    <n v="0.10466128594006482"/>
    <n v="1.2348371127567523E-2"/>
    <n v="2.4668001853580521E-2"/>
    <n v="3.6958957441205448E-2"/>
    <n v="4.9221303005410388E-2"/>
    <n v="6.1455103513301565E-2"/>
    <n v="7.2409067508006519E-2"/>
    <n v="8.1090130998768717E-2"/>
    <n v="8.7957003094348882E-2"/>
    <n v="9.3375817779301859E-2"/>
    <n v="9.763881711310668E-2"/>
    <n v="0.10097926384910316"/>
    <n v="0.10358334443900419"/>
    <n v="0.10466128594006482"/>
    <n v="0.10466128594006482"/>
    <n v="0.10466128594006482"/>
    <n v="0.10466128594006482"/>
    <n v="0.10466128594006482"/>
    <n v="0.10466128594006482"/>
    <n v="0.10466128594006482"/>
    <n v="0.10466128594006482"/>
  </r>
  <r>
    <x v="77"/>
    <s v="Under $70"/>
    <n v="65.750508110017847"/>
    <s v="HVAC"/>
    <s v="Rural"/>
    <s v="SC-Retro"/>
    <s v="M_Input"/>
    <x v="4"/>
    <s v="Single Family"/>
    <s v="WINDOW CL22 Prime Window Replacement of Single Pane Base_DHP"/>
    <n v="1.3212090042428336E-3"/>
    <n v="1.3182088275402297E-3"/>
    <n v="1.3152154635827835E-3"/>
    <n v="1.3122288969002421E-3"/>
    <n v="1.3092491120574796E-3"/>
    <n v="1.1756484842889794E-3"/>
    <n v="9.3838307495469316E-4"/>
    <n v="7.4900176977132861E-4"/>
    <n v="5.9784076044601354E-4"/>
    <n v="4.7718655586059122E-4"/>
    <n v="3.8088237564165822E-4"/>
    <n v="3.0401398005189278E-4"/>
    <n v="2.426589046324042E-4"/>
    <n v="1.9368630346323977E-4"/>
    <n v="1.5459718738153658E-4"/>
    <n v="1.2339690478329577E-4"/>
    <n v="8.397502807956397E-7"/>
    <n v="2.9922978270003071E-7"/>
    <n v="1.0177851044531261E-7"/>
    <n v="3.3113280556838808E-8"/>
    <n v="1.1569009920000262E-2"/>
    <n v="52.297725857189761"/>
    <n v="65.750508110017847"/>
    <s v="R-All-HVAC-ER-All-All-E"/>
    <n v="0"/>
    <n v="1.1569009920000262E-2"/>
    <n v="1.3212090042428336E-3"/>
    <n v="2.6394178317830632E-3"/>
    <n v="3.9546332953658472E-3"/>
    <n v="5.2668621922660891E-3"/>
    <n v="6.5761113043235689E-3"/>
    <n v="7.7517597886125481E-3"/>
    <n v="8.6901428635672417E-3"/>
    <n v="9.4391446333385708E-3"/>
    <n v="1.0036985393784585E-2"/>
    <n v="1.0514171949645176E-2"/>
    <n v="1.0895054325286833E-2"/>
    <n v="1.1199068305338726E-2"/>
    <n v="1.144172720997113E-2"/>
    <n v="1.1569009920000262E-2"/>
    <n v="1.1569009920000262E-2"/>
    <n v="1.1569009920000262E-2"/>
    <n v="1.1569009920000262E-2"/>
    <n v="1.1569009920000262E-2"/>
    <n v="1.1569009920000262E-2"/>
    <n v="1.1569009920000262E-2"/>
    <n v="1.2890319330351901E-3"/>
    <n v="1.2860317563325862E-3"/>
    <n v="1.28303839237514E-3"/>
    <n v="1.2800518256925986E-3"/>
    <n v="1.2770720408498361E-3"/>
    <n v="1.1434714130813359E-3"/>
    <n v="9.0620600374704966E-4"/>
    <n v="7.1682469856368511E-4"/>
    <n v="5.6566368923837004E-4"/>
    <n v="4.4500948465294772E-4"/>
    <n v="3.4870530443401472E-4"/>
    <n v="2.7183690884424928E-4"/>
    <n v="2.1048183342476073E-4"/>
    <n v="1.6150923225559627E-4"/>
    <n v="1.2242011617389308E-4"/>
    <n v="9.1219833575652279E-5"/>
    <n v="0"/>
    <n v="0"/>
    <n v="0"/>
    <n v="0"/>
    <n v="1.0925468495847392E-2"/>
    <n v="1.0925468495847392E-2"/>
    <n v="1.2890319330351901E-3"/>
    <n v="2.5750636893677762E-3"/>
    <n v="3.8581020817429162E-3"/>
    <n v="5.1381539074355151E-3"/>
    <n v="6.4152259482853514E-3"/>
    <n v="7.5586973613666871E-3"/>
    <n v="8.4649033651137372E-3"/>
    <n v="9.1817280636774228E-3"/>
    <n v="9.7473917529157933E-3"/>
    <n v="1.0192401237568741E-2"/>
    <n v="1.0541106542002755E-2"/>
    <n v="1.0812943450847004E-2"/>
    <n v="1.0925468495847392E-2"/>
    <n v="1.0925468495847392E-2"/>
    <n v="1.0925468495847392E-2"/>
    <n v="1.0925468495847392E-2"/>
    <n v="1.0925468495847392E-2"/>
    <n v="1.0925468495847392E-2"/>
    <n v="1.0925468495847392E-2"/>
    <n v="1.0925468495847392E-2"/>
  </r>
  <r>
    <x v="77"/>
    <s v="Under $100"/>
    <n v="91.318283051646048"/>
    <s v="HVAC"/>
    <s v="Rural"/>
    <s v="SC-Retro"/>
    <s v="M_Input"/>
    <x v="4"/>
    <s v="Single Family"/>
    <s v="WINDOW CL22 Prime Window Replacement of Single Pane Base_Heat Pump"/>
    <n v="3.4631285595499058E-3"/>
    <n v="3.4552645519711506E-3"/>
    <n v="3.4474184018337627E-3"/>
    <n v="3.4395900685873994E-3"/>
    <n v="3.4317795117737942E-3"/>
    <n v="3.0815880219239021E-3"/>
    <n v="2.4596723275710939E-3"/>
    <n v="1.963269559712873E-3"/>
    <n v="1.5670491231250278E-3"/>
    <n v="1.2507925578217869E-3"/>
    <n v="9.9836182517524402E-4"/>
    <n v="7.9687581104816402E-4"/>
    <n v="6.3605302428526339E-4"/>
    <n v="5.0768694957661073E-4"/>
    <n v="4.0522728283547545E-4"/>
    <n v="3.2344568023890677E-4"/>
    <n v="2.2011378752145736E-6"/>
    <n v="7.8433556160197476E-7"/>
    <n v="2.6677994559506301E-7"/>
    <n v="8.6795917397259983E-8"/>
    <n v="3.0324474425323603E-2"/>
    <n v="70.146071512936615"/>
    <n v="91.318283051646048"/>
    <s v="R-All-HVAC-ER-All-All-E"/>
    <n v="0"/>
    <n v="3.0324474425323603E-2"/>
    <n v="3.4631285595499058E-3"/>
    <n v="6.9183931115210564E-3"/>
    <n v="1.036581151335482E-2"/>
    <n v="1.3805401581942219E-2"/>
    <n v="1.7237181093716011E-2"/>
    <n v="2.0318769115639915E-2"/>
    <n v="2.277844144321101E-2"/>
    <n v="2.4741711002923883E-2"/>
    <n v="2.6308760126048911E-2"/>
    <n v="2.7559552683870697E-2"/>
    <n v="2.8557914509045941E-2"/>
    <n v="2.9354790320094106E-2"/>
    <n v="2.9990843344379368E-2"/>
    <n v="3.0324474425323603E-2"/>
    <n v="3.0324474425323603E-2"/>
    <n v="3.0324474425323603E-2"/>
    <n v="3.0324474425323603E-2"/>
    <n v="3.0324474425323603E-2"/>
    <n v="3.0324474425323603E-2"/>
    <n v="3.0324474425323603E-2"/>
    <n v="3.378786616750536E-3"/>
    <n v="3.3709226091717809E-3"/>
    <n v="3.363076459034393E-3"/>
    <n v="3.3552481257880296E-3"/>
    <n v="3.3474375689744244E-3"/>
    <n v="2.9972460791245323E-3"/>
    <n v="2.3753303847717242E-3"/>
    <n v="1.8789276169135034E-3"/>
    <n v="1.4827071803256583E-3"/>
    <n v="1.1664506150224174E-3"/>
    <n v="9.1401988237587448E-4"/>
    <n v="7.1253386824879448E-4"/>
    <n v="5.5171108148589386E-4"/>
    <n v="4.2334500677724114E-4"/>
    <n v="3.2088534003610586E-4"/>
    <n v="2.3910373743953717E-4"/>
    <n v="0"/>
    <n v="0"/>
    <n v="0"/>
    <n v="0"/>
    <n v="2.8637635569336212E-2"/>
    <n v="2.8637635569336212E-2"/>
    <n v="3.378786616750536E-3"/>
    <n v="6.7497092259223169E-3"/>
    <n v="1.011278568495671E-2"/>
    <n v="1.3468033810744739E-2"/>
    <n v="1.6815471379719164E-2"/>
    <n v="1.9812717458843696E-2"/>
    <n v="2.218804784361542E-2"/>
    <n v="2.4066975460528921E-2"/>
    <n v="2.5549682640854578E-2"/>
    <n v="2.6716133255876996E-2"/>
    <n v="2.7630153138252872E-2"/>
    <n v="2.8342687006501666E-2"/>
    <n v="2.8637635569336212E-2"/>
    <n v="2.8637635569336212E-2"/>
    <n v="2.8637635569336212E-2"/>
    <n v="2.8637635569336212E-2"/>
    <n v="2.8637635569336212E-2"/>
    <n v="2.8637635569336212E-2"/>
    <n v="2.8637635569336212E-2"/>
    <n v="2.8637635569336212E-2"/>
  </r>
  <r>
    <x v="77"/>
    <s v="Under $130"/>
    <n v="117.49312612800699"/>
    <s v="HVAC"/>
    <s v="Rural"/>
    <s v="SC-Retro"/>
    <s v="M_Input"/>
    <x v="4"/>
    <s v="Single Family"/>
    <s v="ATTIC R11 - R38_Heat Pump"/>
    <n v="2.7912005898207606E-3"/>
    <n v="2.7848623837118227E-3"/>
    <n v="2.7785385702828042E-3"/>
    <n v="2.7722291168510772E-3"/>
    <n v="2.7659339908082262E-3"/>
    <n v="2.4836878436578979E-3"/>
    <n v="1.9824383453944101E-3"/>
    <n v="1.5823493291741739E-3"/>
    <n v="1.2630049279236557E-3"/>
    <n v="1.0081095359593965E-3"/>
    <n v="8.046562717399791E-4"/>
    <n v="6.4226325865898888E-4"/>
    <n v="5.126438554083144E-4"/>
    <n v="4.0918380266157656E-4"/>
    <n v="3.2660370858679456E-4"/>
    <n v="2.6068965039378975E-4"/>
    <n v="1.7740656259016357E-6"/>
    <n v="6.3215611101811347E-7"/>
    <n v="2.150183941176209E-7"/>
    <n v="6.9955478599025109E-8"/>
    <n v="2.4440816864439042E-2"/>
    <n v="88.425276897438735"/>
    <n v="117.49312612800699"/>
    <s v="R-All-HVAC-ER-All-All-E"/>
    <n v="0"/>
    <n v="2.4440816864439042E-2"/>
    <n v="2.7912005898207606E-3"/>
    <n v="5.5760629735325832E-3"/>
    <n v="8.3546015438153882E-3"/>
    <n v="1.1126830660666465E-2"/>
    <n v="1.3892764651474692E-2"/>
    <n v="1.6376452495132591E-2"/>
    <n v="1.8358890840527001E-2"/>
    <n v="1.9941240169701176E-2"/>
    <n v="2.1204245097624832E-2"/>
    <n v="2.2212354633584227E-2"/>
    <n v="2.3017010905324205E-2"/>
    <n v="2.3659274163983196E-2"/>
    <n v="2.417191801939151E-2"/>
    <n v="2.4440816864439042E-2"/>
    <n v="2.4440816864439042E-2"/>
    <n v="2.4440816864439042E-2"/>
    <n v="2.4440816864439042E-2"/>
    <n v="2.4440816864439042E-2"/>
    <n v="2.4440816864439042E-2"/>
    <n v="2.4440816864439042E-2"/>
    <n v="2.7232229573303209E-3"/>
    <n v="2.716884751221383E-3"/>
    <n v="2.7105609377923645E-3"/>
    <n v="2.7042514843606375E-3"/>
    <n v="2.6979563583177865E-3"/>
    <n v="2.4157102111674583E-3"/>
    <n v="1.9144607129039704E-3"/>
    <n v="1.5143716966837342E-3"/>
    <n v="1.1950272954332161E-3"/>
    <n v="9.4013190346895685E-4"/>
    <n v="7.3667863924953942E-4"/>
    <n v="5.742856261685492E-4"/>
    <n v="4.4466622291787473E-4"/>
    <n v="3.4120617017113688E-4"/>
    <n v="2.5862607609635488E-4"/>
    <n v="1.9271201790335007E-4"/>
    <n v="0"/>
    <n v="0"/>
    <n v="0"/>
    <n v="0"/>
    <n v="2.3081264214630248E-2"/>
    <n v="2.3081264214630248E-2"/>
    <n v="2.7232229573303209E-3"/>
    <n v="5.4401077085517039E-3"/>
    <n v="8.1506686463440683E-3"/>
    <n v="1.0854920130704706E-2"/>
    <n v="1.3552876489022493E-2"/>
    <n v="1.5968586700189951E-2"/>
    <n v="1.7883047413093923E-2"/>
    <n v="1.9397419109777658E-2"/>
    <n v="2.0592446405210876E-2"/>
    <n v="2.1532578308679832E-2"/>
    <n v="2.2269256947929372E-2"/>
    <n v="2.284354257409792E-2"/>
    <n v="2.3081264214630248E-2"/>
    <n v="2.3081264214630248E-2"/>
    <n v="2.3081264214630248E-2"/>
    <n v="2.3081264214630248E-2"/>
    <n v="2.3081264214630248E-2"/>
    <n v="2.3081264214630248E-2"/>
    <n v="2.3081264214630248E-2"/>
    <n v="2.3081264214630248E-2"/>
  </r>
  <r>
    <x v="77"/>
    <s v="Under $115"/>
    <n v="105.28058345293441"/>
    <s v="HVAC"/>
    <s v="Rural"/>
    <s v="SC-Retro"/>
    <s v="M_Input"/>
    <x v="4"/>
    <s v="Single Family"/>
    <s v="WINDOW CL30 Prime Window Replacement of Double Pane Base_Electric FAF"/>
    <n v="6.5863278684177268E-2"/>
    <n v="6.5713717582466011E-2"/>
    <n v="6.5564496101308004E-2"/>
    <n v="6.5415613469499229E-2"/>
    <n v="6.5267068917586921E-2"/>
    <n v="5.8606975510079033E-2"/>
    <n v="4.6779113508748582E-2"/>
    <n v="3.7338310697982505E-2"/>
    <n v="2.9802818848166986E-2"/>
    <n v="2.378811453150852E-2"/>
    <n v="1.8987277540660232E-2"/>
    <n v="1.5155329268679052E-2"/>
    <n v="1.2096731864282496E-2"/>
    <n v="9.6554102654017593E-3"/>
    <n v="7.7067879522479017E-3"/>
    <n v="6.151430017815201E-3"/>
    <n v="4.1862193333185764E-5"/>
    <n v="1.4916833374044752E-5"/>
    <n v="5.0737365367576606E-6"/>
    <n v="1.6507223448059191E-6"/>
    <n v="0.57672398690445259"/>
    <n v="79.918921032662212"/>
    <n v="105.28058345293441"/>
    <s v="R-All-HVAC-ER-All-All-E"/>
    <n v="0"/>
    <n v="0.57672398690445259"/>
    <n v="6.5863278684177268E-2"/>
    <n v="0.13157699626664326"/>
    <n v="0.19714149236795125"/>
    <n v="0.26255710583745051"/>
    <n v="0.32782417475503745"/>
    <n v="0.38643115026511649"/>
    <n v="0.43321026377386507"/>
    <n v="0.47054857447184756"/>
    <n v="0.50035139332001455"/>
    <n v="0.52413950785152308"/>
    <n v="0.54312678539218329"/>
    <n v="0.55828211466086231"/>
    <n v="0.57037884652514481"/>
    <n v="0.57672398690445259"/>
    <n v="0.57672398690445259"/>
    <n v="0.57672398690445259"/>
    <n v="0.57672398690445259"/>
    <n v="0.57672398690445259"/>
    <n v="0.57672398690445259"/>
    <n v="0.57672398690445259"/>
    <n v="6.4259227090989579E-2"/>
    <n v="6.4109665989278322E-2"/>
    <n v="6.3960444508120315E-2"/>
    <n v="6.381156187631154E-2"/>
    <n v="6.3663017324399232E-2"/>
    <n v="5.7002923916891345E-2"/>
    <n v="4.5175061915560893E-2"/>
    <n v="3.5734259104794816E-2"/>
    <n v="2.8198767254979294E-2"/>
    <n v="2.2184062938320828E-2"/>
    <n v="1.738322594747254E-2"/>
    <n v="1.3551277675491361E-2"/>
    <n v="1.0492680271094805E-2"/>
    <n v="8.0513586722140689E-3"/>
    <n v="6.1027363590602113E-3"/>
    <n v="4.5473784246275097E-3"/>
    <n v="0"/>
    <n v="0"/>
    <n v="0"/>
    <n v="0"/>
    <n v="0.54464295504069882"/>
    <n v="0.54464295504069882"/>
    <n v="6.4259227090989579E-2"/>
    <n v="0.12836889308026789"/>
    <n v="0.19232933758838822"/>
    <n v="0.25614089946469976"/>
    <n v="0.31980391678909897"/>
    <n v="0.3768068407059903"/>
    <n v="0.42198190262155122"/>
    <n v="0.45771616172634605"/>
    <n v="0.48591492898132532"/>
    <n v="0.50809899191964614"/>
    <n v="0.52548221786711868"/>
    <n v="0.53903349554261004"/>
    <n v="0.54464295504069882"/>
    <n v="0.54464295504069882"/>
    <n v="0.54464295504069882"/>
    <n v="0.54464295504069882"/>
    <n v="0.54464295504069882"/>
    <n v="0.54464295504069882"/>
    <n v="0.54464295504069882"/>
    <n v="0.54464295504069882"/>
  </r>
  <r>
    <x v="77"/>
    <s v="Under $130"/>
    <n v="127.70619701540976"/>
    <s v="HVAC"/>
    <s v="Rural"/>
    <s v="SC-Retro"/>
    <s v="M_Input"/>
    <x v="4"/>
    <s v="Single Family"/>
    <s v="ATTIC R11 - R49_Heat Pump"/>
    <n v="2.3738925235190643E-3"/>
    <n v="2.3685019327641761E-3"/>
    <n v="2.3631235828619778E-3"/>
    <n v="2.357757446016173E-3"/>
    <n v="2.3524034944935801E-3"/>
    <n v="2.1123555305615962E-3"/>
    <n v="1.6860470664960348E-3"/>
    <n v="1.3457747378747848E-3"/>
    <n v="1.0741750222108674E-3"/>
    <n v="8.5738864452445664E-4"/>
    <n v="6.8435336193767608E-4"/>
    <n v="5.4623947609565131E-4"/>
    <n v="4.3599926856562261E-4"/>
    <n v="3.4800736766317232E-4"/>
    <n v="2.7777369523183536E-4"/>
    <n v="2.2171434553485686E-4"/>
    <n v="1.5088278287554049E-6"/>
    <n v="5.3764343240524835E-7"/>
    <n v="1.8287132787101967E-7"/>
    <n v="5.9496543613186814E-8"/>
    <n v="2.078670828416395E-2"/>
    <n v="95.730460743567079"/>
    <n v="127.70619701540976"/>
    <s v="R-All-HVAC-ER-All-All-E"/>
    <n v="0"/>
    <n v="2.078670828416395E-2"/>
    <n v="2.3738925235190643E-3"/>
    <n v="4.7423944562832408E-3"/>
    <n v="7.1055180391452182E-3"/>
    <n v="9.4632754851613904E-3"/>
    <n v="1.1815678979654971E-2"/>
    <n v="1.3928034510216568E-2"/>
    <n v="1.5614081576712603E-2"/>
    <n v="1.6959856314587386E-2"/>
    <n v="1.8034031336798255E-2"/>
    <n v="1.889141998132271E-2"/>
    <n v="1.9575773343260387E-2"/>
    <n v="2.0122012819356039E-2"/>
    <n v="2.0558012087921664E-2"/>
    <n v="2.078670828416395E-2"/>
    <n v="2.078670828416395E-2"/>
    <n v="2.078670828416395E-2"/>
    <n v="2.078670828416395E-2"/>
    <n v="2.078670828416395E-2"/>
    <n v="2.078670828416395E-2"/>
    <n v="2.078670828416395E-2"/>
    <n v="2.3160781213137594E-3"/>
    <n v="2.3106875305588712E-3"/>
    <n v="2.305309180656673E-3"/>
    <n v="2.2999430438108682E-3"/>
    <n v="2.2945890922882752E-3"/>
    <n v="2.0545411283562913E-3"/>
    <n v="1.6282326642907299E-3"/>
    <n v="1.2879603356694799E-3"/>
    <n v="1.0163606200055625E-3"/>
    <n v="7.9957424231915188E-4"/>
    <n v="6.2653895973237132E-4"/>
    <n v="4.8842507389034655E-4"/>
    <n v="3.7818486636031779E-4"/>
    <n v="2.901929654578675E-4"/>
    <n v="2.1995929302653057E-4"/>
    <n v="1.6389994332955207E-4"/>
    <n v="0"/>
    <n v="0"/>
    <n v="0"/>
    <n v="0"/>
    <n v="1.9630420240057855E-2"/>
    <n v="1.9630420240057855E-2"/>
    <n v="2.3160781213137594E-3"/>
    <n v="4.6267656518726302E-3"/>
    <n v="6.9320748325293032E-3"/>
    <n v="9.2320178763401709E-3"/>
    <n v="1.1526606968628447E-2"/>
    <n v="1.3581148096984737E-2"/>
    <n v="1.5209380761275468E-2"/>
    <n v="1.6497341096944947E-2"/>
    <n v="1.7513701716950509E-2"/>
    <n v="1.8313275959269661E-2"/>
    <n v="1.8939814919002033E-2"/>
    <n v="1.9428239992892379E-2"/>
    <n v="1.9630420240057855E-2"/>
    <n v="1.9630420240057855E-2"/>
    <n v="1.9630420240057855E-2"/>
    <n v="1.9630420240057855E-2"/>
    <n v="1.9630420240057855E-2"/>
    <n v="1.9630420240057855E-2"/>
    <n v="1.9630420240057855E-2"/>
    <n v="1.9630420240057855E-2"/>
  </r>
  <r>
    <x v="77"/>
    <s v="Under $115"/>
    <n v="107.2476145694898"/>
    <s v="HVAC"/>
    <s v="Rural"/>
    <s v="SC-Retro"/>
    <s v="M_Input"/>
    <x v="4"/>
    <s v="Single Family"/>
    <s v="WINDOW CL22 Prime Window Replacement of Double Pane Base_Electric FAF"/>
    <n v="1.9058750658123551E-2"/>
    <n v="1.9015472403493418E-2"/>
    <n v="1.8972292424314672E-2"/>
    <n v="1.8929210497425266E-2"/>
    <n v="1.8886226400169879E-2"/>
    <n v="1.6959005919358928E-2"/>
    <n v="1.3536396580656116E-2"/>
    <n v="1.0804526707525611E-2"/>
    <n v="8.6239935922426906E-3"/>
    <n v="6.8835283110772697E-3"/>
    <n v="5.4943178589584515E-3"/>
    <n v="4.3854731717585466E-3"/>
    <n v="3.5004117770244584E-3"/>
    <n v="2.7939704859300733E-3"/>
    <n v="2.2301007919942745E-3"/>
    <n v="1.7800293766517476E-3"/>
    <n v="1.2113595324719532E-5"/>
    <n v="4.3164599996293975E-6"/>
    <n v="1.4681789532944426E-6"/>
    <n v="4.7766686086653996E-7"/>
    <n v="0.16688568933346251"/>
    <n v="81.377352026046935"/>
    <n v="107.2476145694898"/>
    <s v="R-All-HVAC-ER-All-All-E"/>
    <n v="0"/>
    <n v="0.16688568933346251"/>
    <n v="1.9058750658123551E-2"/>
    <n v="3.8074223061616966E-2"/>
    <n v="5.7046515485931634E-2"/>
    <n v="7.5975725983356904E-2"/>
    <n v="9.4861952383526779E-2"/>
    <n v="0.11182095830288571"/>
    <n v="0.12535735488354183"/>
    <n v="0.13616188159106743"/>
    <n v="0.14478587518331013"/>
    <n v="0.1516694034943874"/>
    <n v="0.15716372135334586"/>
    <n v="0.16154919452510441"/>
    <n v="0.16504960630212887"/>
    <n v="0.16688568933346251"/>
    <n v="0.16688568933346251"/>
    <n v="0.16688568933346251"/>
    <n v="0.16688568933346251"/>
    <n v="0.16688568933346251"/>
    <n v="0.16688568933346251"/>
    <n v="0.16688568933346251"/>
    <n v="1.8594588837332289E-2"/>
    <n v="1.8551310582702155E-2"/>
    <n v="1.8508130603523409E-2"/>
    <n v="1.8465048676634004E-2"/>
    <n v="1.8422064579378616E-2"/>
    <n v="1.6494844098567666E-2"/>
    <n v="1.3072234759864854E-2"/>
    <n v="1.0340364886734349E-2"/>
    <n v="8.1598317714514281E-3"/>
    <n v="6.4193664902860081E-3"/>
    <n v="5.0301560381671899E-3"/>
    <n v="3.921311350967285E-3"/>
    <n v="3.0362499562331963E-3"/>
    <n v="2.3298086651388113E-3"/>
    <n v="1.7659389712030126E-3"/>
    <n v="1.3158675558604858E-3"/>
    <n v="0"/>
    <n v="0"/>
    <n v="0"/>
    <n v="0"/>
    <n v="0.15760245291763728"/>
    <n v="0.15760245291763728"/>
    <n v="1.8594588837332289E-2"/>
    <n v="3.7145899420034448E-2"/>
    <n v="5.5654030023557857E-2"/>
    <n v="7.4119078700191854E-2"/>
    <n v="9.254114327957047E-2"/>
    <n v="0.10903598737813813"/>
    <n v="0.12210822213800299"/>
    <n v="0.13244858702473733"/>
    <n v="0.14060841879618877"/>
    <n v="0.14702778528647478"/>
    <n v="0.15205794132464198"/>
    <n v="0.15597925267560928"/>
    <n v="0.15760245291763728"/>
    <n v="0.15760245291763728"/>
    <n v="0.15760245291763728"/>
    <n v="0.15760245291763728"/>
    <n v="0.15760245291763728"/>
    <n v="0.15760245291763728"/>
    <n v="0.15760245291763728"/>
    <n v="0.15760245291763728"/>
  </r>
  <r>
    <x v="77"/>
    <s v="Over $160"/>
    <n v="149.06504316158865"/>
    <s v="HVAC"/>
    <s v="Rural"/>
    <s v="SC-Retro"/>
    <s v="M_Input"/>
    <x v="4"/>
    <s v="Single Family"/>
    <s v="CFM50 Infiltration Reduction_Heat Pump"/>
    <n v="6.506247283650006E-2"/>
    <n v="6.4914730189734093E-2"/>
    <n v="6.4767323034207833E-2"/>
    <n v="6.4620250608094135E-2"/>
    <n v="6.4473512151295667E-2"/>
    <n v="5.7894396214897038E-2"/>
    <n v="4.6210344561994611E-2"/>
    <n v="3.6884328780490798E-2"/>
    <n v="2.94404580290933E-2"/>
    <n v="2.349888414998753E-2"/>
    <n v="1.8756418658597264E-2"/>
    <n v="1.4971061547054874E-2"/>
    <n v="1.1949652432340582E-2"/>
    <n v="9.5380139080273752E-3"/>
    <n v="7.6130841315109731E-3"/>
    <n v="6.0766371859328891E-3"/>
    <n v="4.1353207295934895E-5"/>
    <n v="1.4735465430732333E-5"/>
    <n v="5.0120469584466251E-6"/>
    <n v="1.6306518573807371E-6"/>
    <n v="0.56971182549318411"/>
    <n v="103.86971589895681"/>
    <n v="149.06504316158865"/>
    <s v="R-All-HVAC-ER-All-All-E"/>
    <n v="0"/>
    <n v="0.56971182549318411"/>
    <n v="6.506247283650006E-2"/>
    <n v="0.12997720302623417"/>
    <n v="0.19474452606044201"/>
    <n v="0.25936477666853613"/>
    <n v="0.32383828881983179"/>
    <n v="0.38173268503472885"/>
    <n v="0.42794302959672348"/>
    <n v="0.46482735837721428"/>
    <n v="0.49426781640630757"/>
    <n v="0.51776670055629515"/>
    <n v="0.53652311921489237"/>
    <n v="0.55149418076194723"/>
    <n v="0.56344383319428781"/>
    <n v="0.56971182549318411"/>
    <n v="0.56971182549318411"/>
    <n v="0.56971182549318411"/>
    <n v="0.56971182549318411"/>
    <n v="0.56971182549318411"/>
    <n v="0.56971182549318411"/>
    <n v="0.56971182549318411"/>
    <n v="6.3477924279320641E-2"/>
    <n v="6.3330181632554675E-2"/>
    <n v="6.3182774477028414E-2"/>
    <n v="6.3035702050914716E-2"/>
    <n v="6.2888963594116248E-2"/>
    <n v="5.6309847657717627E-2"/>
    <n v="4.4625796004815199E-2"/>
    <n v="3.5299780223311386E-2"/>
    <n v="2.7855909471913885E-2"/>
    <n v="2.1914335592808115E-2"/>
    <n v="1.7171870101417849E-2"/>
    <n v="1.3386512989875461E-2"/>
    <n v="1.0365103875161168E-2"/>
    <n v="7.9534653508479616E-3"/>
    <n v="6.0285355743315595E-3"/>
    <n v="4.4920886287534746E-3"/>
    <n v="0"/>
    <n v="0"/>
    <n v="0"/>
    <n v="0"/>
    <n v="0.53802085434959579"/>
    <n v="0.53802085434959579"/>
    <n v="6.3477924279320641E-2"/>
    <n v="0.1268081059118753"/>
    <n v="0.18999088038890372"/>
    <n v="0.25302658243981846"/>
    <n v="0.31591554603393468"/>
    <n v="0.37222539369165231"/>
    <n v="0.41685118969646751"/>
    <n v="0.45215096991977888"/>
    <n v="0.48000687939169279"/>
    <n v="0.50192121498450093"/>
    <n v="0.51909308508591878"/>
    <n v="0.53247959807579426"/>
    <n v="0.53802085434959579"/>
    <n v="0.53802085434959579"/>
    <n v="0.53802085434959579"/>
    <n v="0.53802085434959579"/>
    <n v="0.53802085434959579"/>
    <n v="0.53802085434959579"/>
    <n v="0.53802085434959579"/>
    <n v="0.53802085434959579"/>
  </r>
  <r>
    <x v="77"/>
    <s v="Under $130"/>
    <n v="118.37160521255024"/>
    <s v="HVAC"/>
    <s v="Rural"/>
    <s v="SC-Retro"/>
    <s v="M_Input"/>
    <x v="4"/>
    <s v="Single Family"/>
    <s v="ATTIC R19 - R49_DHP"/>
    <n v="7.9987292870356899E-4"/>
    <n v="7.9805659221325305E-4"/>
    <n v="7.9624438022587703E-4"/>
    <n v="7.94436283375597E-4"/>
    <n v="7.9263229231783653E-4"/>
    <n v="7.1174915795631471E-4"/>
    <n v="5.6810634502148455E-4"/>
    <n v="4.5345303980462068E-4"/>
    <n v="3.6193867769647046E-4"/>
    <n v="2.8889343529180746E-4"/>
    <n v="2.3058993718458727E-4"/>
    <n v="1.840530542934762E-4"/>
    <n v="1.4690808804739794E-4"/>
    <n v="1.1725959352638141E-4"/>
    <n v="9.3594658107156036E-5"/>
    <n v="7.4705700086062375E-5"/>
    <n v="5.0839308112692669E-7"/>
    <n v="1.8115665415160553E-7"/>
    <n v="6.1617711480579733E-8"/>
    <n v="2.004710580455104E-8"/>
    <n v="7.0039924169412087E-3"/>
    <n v="89.976872819401535"/>
    <n v="118.37160521255024"/>
    <s v="R-All-HVAC-ER-All-All-E"/>
    <n v="0"/>
    <n v="7.0039924169412087E-3"/>
    <n v="7.9987292870356899E-4"/>
    <n v="1.5979295209168219E-3"/>
    <n v="2.394173901142699E-3"/>
    <n v="3.1886101845182962E-3"/>
    <n v="3.9812424768361325E-3"/>
    <n v="4.6929916347924474E-3"/>
    <n v="5.2610979798139324E-3"/>
    <n v="5.7145510196185533E-3"/>
    <n v="6.0764896973150235E-3"/>
    <n v="6.3653831326068305E-3"/>
    <n v="6.5959730697914181E-3"/>
    <n v="6.780026124084894E-3"/>
    <n v="6.9269342121322918E-3"/>
    <n v="7.0039924169412087E-3"/>
    <n v="7.0039924169412087E-3"/>
    <n v="7.0039924169412087E-3"/>
    <n v="7.0039924169412087E-3"/>
    <n v="7.0039924169412087E-3"/>
    <n v="7.0039924169412087E-3"/>
    <n v="7.0039924169412087E-3"/>
    <n v="7.8039261324908051E-4"/>
    <n v="7.7857627675876457E-4"/>
    <n v="7.7676406477138855E-4"/>
    <n v="7.7495596792110852E-4"/>
    <n v="7.7315197686334805E-4"/>
    <n v="6.9226884250182623E-4"/>
    <n v="5.4862602956699607E-4"/>
    <n v="4.3397272435013215E-4"/>
    <n v="3.4245836224198193E-4"/>
    <n v="2.6941311983731892E-4"/>
    <n v="2.1110962173009873E-4"/>
    <n v="1.6457273883898767E-4"/>
    <n v="1.2742777259290941E-4"/>
    <n v="9.7779278071892877E-5"/>
    <n v="7.41143426526675E-5"/>
    <n v="5.5225384631573838E-5"/>
    <n v="0"/>
    <n v="0"/>
    <n v="0"/>
    <n v="0"/>
    <n v="6.6143861078514377E-3"/>
    <n v="6.6143861078514377E-3"/>
    <n v="7.8039261324908051E-4"/>
    <n v="1.5589688900078452E-3"/>
    <n v="2.3357329547792336E-3"/>
    <n v="3.1106889227003423E-3"/>
    <n v="3.8838408995636904E-3"/>
    <n v="4.5761097420655168E-3"/>
    <n v="5.1247357716325131E-3"/>
    <n v="5.5587084959826455E-3"/>
    <n v="5.901166858224627E-3"/>
    <n v="6.1705799780619464E-3"/>
    <n v="6.3816895997920453E-3"/>
    <n v="6.5462623386310327E-3"/>
    <n v="6.6143861078514377E-3"/>
    <n v="6.6143861078514377E-3"/>
    <n v="6.6143861078514377E-3"/>
    <n v="6.6143861078514377E-3"/>
    <n v="6.6143861078514377E-3"/>
    <n v="6.6143861078514377E-3"/>
    <n v="6.6143861078514377E-3"/>
    <n v="6.6143861078514377E-3"/>
  </r>
  <r>
    <x v="77"/>
    <s v="Under $130"/>
    <n v="118.61308687508281"/>
    <s v="HVAC"/>
    <s v="Rural"/>
    <s v="SC-Retro"/>
    <s v="M_Input"/>
    <x v="4"/>
    <s v="Single Family"/>
    <s v="ATTIC R19 - R49_Electric Zonal"/>
    <n v="3.3985871206352186E-3"/>
    <n v="3.3908696725491426E-3"/>
    <n v="3.3831697490998782E-3"/>
    <n v="3.3754873104928076E-3"/>
    <n v="3.3678223170236781E-3"/>
    <n v="3.0241572561705574E-3"/>
    <n v="2.4138320451356351E-3"/>
    <n v="1.926680608369484E-3"/>
    <n v="1.537844430455567E-3"/>
    <n v="1.2274818576622493E-3"/>
    <n v="9.7975561184925715E-4"/>
    <n v="7.8202464090042884E-4"/>
    <n v="6.2419906717466045E-4"/>
    <n v="4.9822531808345544E-4"/>
    <n v="3.9767516587765461E-4"/>
    <n v="3.1741770603743166E-4"/>
    <n v="2.160115833071723E-6"/>
    <n v="7.6971810086747379E-7"/>
    <n v="2.6180803615935756E-7"/>
    <n v="8.5178324141794024E-8"/>
    <n v="2.9759324971560228E-2"/>
    <n v="90.351586722915215"/>
    <n v="118.61308687508281"/>
    <s v="R-All-HVAC-ER-All-All-E"/>
    <n v="0"/>
    <n v="2.9759324971560228E-2"/>
    <n v="3.3985871206352186E-3"/>
    <n v="6.7894567931843612E-3"/>
    <n v="1.0172626542284239E-2"/>
    <n v="1.3548113852777047E-2"/>
    <n v="1.6915936169800725E-2"/>
    <n v="1.9940093425971282E-2"/>
    <n v="2.2353925471106918E-2"/>
    <n v="2.4280606079476401E-2"/>
    <n v="2.5818450509931968E-2"/>
    <n v="2.7045932367594217E-2"/>
    <n v="2.8025687979443475E-2"/>
    <n v="2.8807712620343904E-2"/>
    <n v="2.9431911687518564E-2"/>
    <n v="2.9759324971560228E-2"/>
    <n v="2.9759324971560228E-2"/>
    <n v="2.9759324971560228E-2"/>
    <n v="2.9759324971560228E-2"/>
    <n v="2.9759324971560228E-2"/>
    <n v="2.9759324971560228E-2"/>
    <n v="2.9759324971560228E-2"/>
    <n v="3.3158170369960065E-3"/>
    <n v="3.3080995889099305E-3"/>
    <n v="3.300399665460666E-3"/>
    <n v="3.2927172268535955E-3"/>
    <n v="3.2850522333844659E-3"/>
    <n v="2.9413871725313453E-3"/>
    <n v="2.331061961496423E-3"/>
    <n v="1.8439105247302719E-3"/>
    <n v="1.4550743468163549E-3"/>
    <n v="1.1447117740230371E-3"/>
    <n v="8.9698552821004503E-4"/>
    <n v="6.9925455726121673E-4"/>
    <n v="5.4142898353544834E-4"/>
    <n v="4.1545523444424333E-4"/>
    <n v="3.1490508223844249E-4"/>
    <n v="2.3464762239821954E-4"/>
    <n v="0"/>
    <n v="0"/>
    <n v="0"/>
    <n v="0"/>
    <n v="2.8103923298775986E-2"/>
    <n v="2.8103923298775986E-2"/>
    <n v="3.3158170369960065E-3"/>
    <n v="6.623916625905937E-3"/>
    <n v="9.9243162913666035E-3"/>
    <n v="1.3217033518220199E-2"/>
    <n v="1.6502085751604664E-2"/>
    <n v="1.9443472924136007E-2"/>
    <n v="2.177453488563243E-2"/>
    <n v="2.36184454103627E-2"/>
    <n v="2.5073519757179055E-2"/>
    <n v="2.6218231531202091E-2"/>
    <n v="2.7115217059412135E-2"/>
    <n v="2.7814471616673352E-2"/>
    <n v="2.8103923298775986E-2"/>
    <n v="2.8103923298775986E-2"/>
    <n v="2.8103923298775986E-2"/>
    <n v="2.8103923298775986E-2"/>
    <n v="2.8103923298775986E-2"/>
    <n v="2.8103923298775986E-2"/>
    <n v="2.8103923298775986E-2"/>
    <n v="2.8103923298775986E-2"/>
  </r>
  <r>
    <x v="77"/>
    <s v="Under $130"/>
    <n v="120.37611365845277"/>
    <s v="HVAC"/>
    <s v="Rural"/>
    <s v="SC-Retro"/>
    <s v="M_Input"/>
    <x v="4"/>
    <s v="Single Family"/>
    <s v="ATTIC R19 - R38_DHP"/>
    <n v="3.0827068931195265E-4"/>
    <n v="3.0757067399477022E-4"/>
    <n v="3.0687224825928083E-4"/>
    <n v="3.0617540849589255E-4"/>
    <n v="3.0548015110320906E-4"/>
    <n v="2.7430782523921166E-4"/>
    <n v="2.1894794572697689E-4"/>
    <n v="1.7476061026060205E-4"/>
    <n v="1.3949101370762493E-4"/>
    <n v="1.1133940809754285E-4"/>
    <n v="8.8869264521185195E-5"/>
    <n v="7.0933969485604623E-5"/>
    <n v="5.661831516322741E-5"/>
    <n v="4.5191797881452289E-5"/>
    <n v="3.6071341753462695E-5"/>
    <n v="2.8791545300062475E-5"/>
    <n v="1.9593447901086079E-7"/>
    <n v="6.981769809271616E-8"/>
    <n v="2.3747440012415791E-8"/>
    <n v="7.7261461206031974E-9"/>
    <n v="2.6993357229949748E-3"/>
    <n v="91.409721067618719"/>
    <n v="120.37611365845277"/>
    <s v="R-All-HVAC-ER-All-All-E"/>
    <n v="0"/>
    <n v="2.6993357229949748E-3"/>
    <n v="3.0827068931195265E-4"/>
    <n v="6.1584136330672281E-4"/>
    <n v="9.227136115660037E-4"/>
    <n v="1.2288890200618963E-3"/>
    <n v="1.5343691711651054E-3"/>
    <n v="1.8086769964043171E-3"/>
    <n v="2.027624942131294E-3"/>
    <n v="2.202385552391896E-3"/>
    <n v="2.3418765660995211E-3"/>
    <n v="2.4532159741970641E-3"/>
    <n v="2.5420852387182491E-3"/>
    <n v="2.6130192082038537E-3"/>
    <n v="2.6696375233670813E-3"/>
    <n v="2.6993357229949748E-3"/>
    <n v="2.6993357229949748E-3"/>
    <n v="2.6993357229949748E-3"/>
    <n v="2.6993357229949748E-3"/>
    <n v="2.6993357229949748E-3"/>
    <n v="2.6993357229949748E-3"/>
    <n v="2.6993357229949748E-3"/>
    <n v="3.0076298395317435E-4"/>
    <n v="3.0006296863599192E-4"/>
    <n v="2.9936454290050254E-4"/>
    <n v="2.9866770313711425E-4"/>
    <n v="2.9797244574443076E-4"/>
    <n v="2.6680011988043336E-4"/>
    <n v="2.1144024036819859E-4"/>
    <n v="1.6725290490182375E-4"/>
    <n v="1.3198330834884663E-4"/>
    <n v="1.0383170273876456E-4"/>
    <n v="8.1361559162406911E-5"/>
    <n v="6.3426264126826339E-5"/>
    <n v="4.9110609804449126E-5"/>
    <n v="3.7684092522674005E-5"/>
    <n v="2.8563636394684408E-5"/>
    <n v="2.1283839941284188E-5"/>
    <n v="0"/>
    <n v="0"/>
    <n v="0"/>
    <n v="0"/>
    <n v="2.5491816158194091E-3"/>
    <n v="2.5491816158194091E-3"/>
    <n v="3.0076298395317435E-4"/>
    <n v="6.0082595258916633E-4"/>
    <n v="9.0019049548966887E-4"/>
    <n v="1.1988581986267831E-3"/>
    <n v="1.4968306443712139E-3"/>
    <n v="1.7636307642516472E-3"/>
    <n v="1.9750710046198459E-3"/>
    <n v="2.1423239095216696E-3"/>
    <n v="2.2743072178705161E-3"/>
    <n v="2.3781389206092808E-3"/>
    <n v="2.4595004797716875E-3"/>
    <n v="2.522926743898514E-3"/>
    <n v="2.5491816158194091E-3"/>
    <n v="2.5491816158194091E-3"/>
    <n v="2.5491816158194091E-3"/>
    <n v="2.5491816158194091E-3"/>
    <n v="2.5491816158194091E-3"/>
    <n v="2.5491816158194091E-3"/>
    <n v="2.5491816158194091E-3"/>
    <n v="2.5491816158194091E-3"/>
  </r>
  <r>
    <x v="77"/>
    <s v="Under $130"/>
    <n v="120.62322213691581"/>
    <s v="HVAC"/>
    <s v="Rural"/>
    <s v="SC-Retro"/>
    <s v="M_Input"/>
    <x v="4"/>
    <s v="Single Family"/>
    <s v="ATTIC R19 - R38_Electric Zonal"/>
    <n v="1.3098355341368392E-3"/>
    <n v="1.3068611840974889E-3"/>
    <n v="1.303893588156592E-3"/>
    <n v="1.3009327309770698E-3"/>
    <n v="1.2979785972566671E-3"/>
    <n v="1.1655280545550925E-3"/>
    <n v="9.303051161936687E-4"/>
    <n v="7.4255407738467785E-4"/>
    <n v="5.9269431957614208E-4"/>
    <n v="4.7307875231805251E-4"/>
    <n v="3.7760359514640797E-4"/>
    <n v="3.0139691197044561E-4"/>
    <n v="2.4057000439865831E-4"/>
    <n v="1.9201897802471679E-4"/>
    <n v="1.5326635593586202E-4"/>
    <n v="1.2233465724848631E-4"/>
    <n v="8.3252139067722693E-7"/>
    <n v="2.966538988107801E-7"/>
    <n v="1.0090236227930328E-7"/>
    <n v="3.2828228831248714E-8"/>
    <n v="1.1469419478171206E-2"/>
    <n v="91.788447205346813"/>
    <n v="120.62322213691581"/>
    <s v="R-All-HVAC-ER-All-All-E"/>
    <n v="0"/>
    <n v="1.1469419478171206E-2"/>
    <n v="1.3098355341368392E-3"/>
    <n v="2.6166967182343279E-3"/>
    <n v="3.9205903063909194E-3"/>
    <n v="5.2215230373679894E-3"/>
    <n v="6.5195016346246562E-3"/>
    <n v="7.6850296891797492E-3"/>
    <n v="8.6153348053734178E-3"/>
    <n v="9.3578888827580958E-3"/>
    <n v="9.9505832023342386E-3"/>
    <n v="1.0423661954652292E-2"/>
    <n v="1.08012655497987E-2"/>
    <n v="1.1102662461769146E-2"/>
    <n v="1.1343232466167804E-2"/>
    <n v="1.1469419478171206E-2"/>
    <n v="1.1469419478171206E-2"/>
    <n v="1.1469419478171206E-2"/>
    <n v="1.1469419478171206E-2"/>
    <n v="1.1469419478171206E-2"/>
    <n v="1.1469419478171206E-2"/>
    <n v="1.1469419478171206E-2"/>
    <n v="1.2779354554082838E-3"/>
    <n v="1.2749611053689334E-3"/>
    <n v="1.2719935094280366E-3"/>
    <n v="1.2690326522485143E-3"/>
    <n v="1.2660785185281116E-3"/>
    <n v="1.1336279758265371E-3"/>
    <n v="8.9840503746511317E-4"/>
    <n v="7.1065399865612232E-4"/>
    <n v="5.6079424084758654E-4"/>
    <n v="4.4117867358949698E-4"/>
    <n v="3.4570351641785243E-4"/>
    <n v="2.6949683324189013E-4"/>
    <n v="2.086699256701028E-4"/>
    <n v="1.6011889929616128E-4"/>
    <n v="1.2136627720730651E-4"/>
    <n v="9.0434578519930795E-5"/>
    <n v="0"/>
    <n v="0"/>
    <n v="0"/>
    <n v="0"/>
    <n v="1.0831417903600095E-2"/>
    <n v="1.0831417903600095E-2"/>
    <n v="1.2779354554082838E-3"/>
    <n v="2.552896560777217E-3"/>
    <n v="3.8248900702052536E-3"/>
    <n v="5.0939227224537677E-3"/>
    <n v="6.3600012409818791E-3"/>
    <n v="7.4936292168084166E-3"/>
    <n v="8.3920342542735289E-3"/>
    <n v="9.1026882529296506E-3"/>
    <n v="9.6634824937772371E-3"/>
    <n v="1.0104661167366734E-2"/>
    <n v="1.0450364683784586E-2"/>
    <n v="1.0719861517026476E-2"/>
    <n v="1.0831417903600095E-2"/>
    <n v="1.0831417903600095E-2"/>
    <n v="1.0831417903600095E-2"/>
    <n v="1.0831417903600095E-2"/>
    <n v="1.0831417903600095E-2"/>
    <n v="1.0831417903600095E-2"/>
    <n v="1.0831417903600095E-2"/>
    <n v="1.0831417903600095E-2"/>
  </r>
  <r>
    <x v="77"/>
    <s v="Under $130"/>
    <n v="124.00929397356454"/>
    <s v="HVAC"/>
    <s v="Rural"/>
    <s v="SC-Retro"/>
    <s v="M_Input"/>
    <x v="4"/>
    <s v="Single Family"/>
    <s v="WINDOW CL30 Prime Window Replacement of Double Pane Base_Electric Zonal"/>
    <n v="0.42579358738197515"/>
    <n v="0.42482670326532196"/>
    <n v="0.42386201473104174"/>
    <n v="0.42289951679344734"/>
    <n v="0.42193920447817262"/>
    <n v="0.37888296553993256"/>
    <n v="0.30241808414897131"/>
    <n v="0.24138508705452769"/>
    <n v="0.19266956344984876"/>
    <n v="0.15378564240619275"/>
    <n v="0.12274914307594517"/>
    <n v="9.7976325293629096E-2"/>
    <n v="7.8203073988906635E-2"/>
    <n v="6.2420393528599495E-2"/>
    <n v="4.9822920372898989E-2"/>
    <n v="3.976782673353213E-2"/>
    <n v="2.7063112907704502E-4"/>
    <n v="9.6434494631976794E-5"/>
    <n v="3.2800743063160628E-5"/>
    <n v="1.0671606440013925E-5"/>
    <n v="3.7284110390373835"/>
    <n v="93.984284423008603"/>
    <n v="124.00929397356454"/>
    <s v="R-All-HVAC-ER-All-All-E"/>
    <n v="0"/>
    <n v="3.7284110390373835"/>
    <n v="0.42579358738197515"/>
    <n v="0.85062029064729705"/>
    <n v="1.2744823053783387"/>
    <n v="1.697381822171786"/>
    <n v="2.1193210266499585"/>
    <n v="2.4982039921898909"/>
    <n v="2.8006220763388621"/>
    <n v="3.0420071633933898"/>
    <n v="3.2346767268432384"/>
    <n v="3.3884623692494311"/>
    <n v="3.5112115123253762"/>
    <n v="3.6091878376190052"/>
    <n v="3.687390911607912"/>
    <n v="3.7284110390373835"/>
    <n v="3.7284110390373835"/>
    <n v="3.7284110390373835"/>
    <n v="3.7284110390373835"/>
    <n v="3.7284110390373835"/>
    <n v="3.7284110390373835"/>
    <n v="3.7284110390373835"/>
    <n v="0.415423698487069"/>
    <n v="0.41445681437041582"/>
    <n v="0.41349212583613559"/>
    <n v="0.4125296278985412"/>
    <n v="0.41156931558326648"/>
    <n v="0.36851307664502642"/>
    <n v="0.29204819525406517"/>
    <n v="0.23101519815962152"/>
    <n v="0.18229967455494259"/>
    <n v="0.14341575351128658"/>
    <n v="0.11237925418103901"/>
    <n v="8.7606436398722939E-2"/>
    <n v="6.7833185094000478E-2"/>
    <n v="5.2050504633693331E-2"/>
    <n v="3.9453031477992825E-2"/>
    <n v="2.939793783862597E-2"/>
    <n v="0"/>
    <n v="0"/>
    <n v="0"/>
    <n v="0"/>
    <n v="3.5210132611392604"/>
    <n v="3.5210132611392604"/>
    <n v="0.415423698487069"/>
    <n v="0.82988051285748488"/>
    <n v="1.2433726386936206"/>
    <n v="1.6559022665921619"/>
    <n v="2.0674715821754281"/>
    <n v="2.4359846588204546"/>
    <n v="2.7280328540745198"/>
    <n v="2.9590480522341411"/>
    <n v="3.1413477267890837"/>
    <n v="3.2847634803003705"/>
    <n v="3.3971427344814096"/>
    <n v="3.4847491708801326"/>
    <n v="3.5210132611392604"/>
    <n v="3.5210132611392604"/>
    <n v="3.5210132611392604"/>
    <n v="3.5210132611392604"/>
    <n v="3.5210132611392604"/>
    <n v="3.5210132611392604"/>
    <n v="3.5210132611392604"/>
    <n v="3.5210132611392604"/>
  </r>
  <r>
    <x v="77"/>
    <s v="Under $130"/>
    <n v="125.51429424568683"/>
    <s v="HVAC"/>
    <s v="Rural"/>
    <s v="SC-Retro"/>
    <s v="M_Input"/>
    <x v="4"/>
    <s v="Single Family"/>
    <s v="WINDOW CL22 Prime Window Replacement of Double Pane Base_Electric Zonal"/>
    <n v="0.12397125506195478"/>
    <n v="0.12368974345399944"/>
    <n v="0.12340887109733965"/>
    <n v="0.12312863654037562"/>
    <n v="0.12284903833480362"/>
    <n v="0.11031306753204799"/>
    <n v="8.805005654476164E-2"/>
    <n v="7.0280091298189892E-2"/>
    <n v="5.6096400464784951E-2"/>
    <n v="4.4775214246008999E-2"/>
    <n v="3.5738831621372057E-2"/>
    <n v="2.8526141240622457E-2"/>
    <n v="2.2769091689984609E-2"/>
    <n v="1.817391044985282E-2"/>
    <n v="1.4506113179058165E-2"/>
    <n v="1.1578538374791496E-2"/>
    <n v="7.8795176171634891E-5"/>
    <n v="2.8077231985334482E-5"/>
    <n v="9.5500482041239573E-6"/>
    <n v="3.1070746086857812E-6"/>
    <n v="1.0855395891194155"/>
    <n v="95.092825378919855"/>
    <n v="125.51429424568683"/>
    <s v="R-All-HVAC-ER-All-All-E"/>
    <n v="0"/>
    <n v="1.0855395891194155"/>
    <n v="0.12397125506195478"/>
    <n v="0.24766099851595422"/>
    <n v="0.37106986961329386"/>
    <n v="0.49419850615366945"/>
    <n v="0.6170475444884731"/>
    <n v="0.72736061202052105"/>
    <n v="0.81541066856528266"/>
    <n v="0.88569075986347257"/>
    <n v="0.94178716032825749"/>
    <n v="0.98656237457426643"/>
    <n v="1.0223012061956385"/>
    <n v="1.0508273474362608"/>
    <n v="1.0735964391262454"/>
    <n v="1.0855395891194155"/>
    <n v="1.0855395891194155"/>
    <n v="1.0855395891194155"/>
    <n v="1.0855395891194155"/>
    <n v="1.0855395891194155"/>
    <n v="1.0855395891194155"/>
    <n v="1.0855395891194155"/>
    <n v="0.12095202654548284"/>
    <n v="0.12067051493752751"/>
    <n v="0.12038964258086772"/>
    <n v="0.12010940802390369"/>
    <n v="0.11982980981833169"/>
    <n v="0.10729383901557606"/>
    <n v="8.5030828028289707E-2"/>
    <n v="6.7260862781717959E-2"/>
    <n v="5.3077171948313018E-2"/>
    <n v="4.1755985729537065E-2"/>
    <n v="3.2719603104900123E-2"/>
    <n v="2.5506912724150524E-2"/>
    <n v="1.9749863173512676E-2"/>
    <n v="1.5154681933380884E-2"/>
    <n v="1.148688466258623E-2"/>
    <n v="8.5593098583195606E-3"/>
    <n v="0"/>
    <n v="0"/>
    <n v="0"/>
    <n v="0"/>
    <n v="1.0251550187899767"/>
    <n v="1.0251550187899767"/>
    <n v="0.12095202654548284"/>
    <n v="0.24162254148301035"/>
    <n v="0.36201218406387808"/>
    <n v="0.48212159208778177"/>
    <n v="0.6019514019061134"/>
    <n v="0.7092452409216895"/>
    <n v="0.79427606894997926"/>
    <n v="0.86153693173169721"/>
    <n v="0.91461410368001017"/>
    <n v="0.95637008940954726"/>
    <n v="0.98908969251444734"/>
    <n v="1.014596605238598"/>
    <n v="1.0251550187899767"/>
    <n v="1.0251550187899767"/>
    <n v="1.0251550187899767"/>
    <n v="1.0251550187899767"/>
    <n v="1.0251550187899767"/>
    <n v="1.0251550187899767"/>
    <n v="1.0251550187899767"/>
    <n v="1.0251550187899767"/>
  </r>
  <r>
    <x v="77"/>
    <s v="Under $130"/>
    <n v="122.64279561484088"/>
    <s v="HVAC"/>
    <s v="Rural"/>
    <s v="SC-Retro"/>
    <s v="M_Input"/>
    <x v="4"/>
    <s v="Single Family"/>
    <s v="WINDOW CL30 Prime Window Replacement of Double Pane Base_DHP"/>
    <n v="0.10102413805753234"/>
    <n v="0.10079473433380085"/>
    <n v="0.1005658515357558"/>
    <n v="0.10033748848048883"/>
    <n v="0.10010964398777776"/>
    <n v="8.989408519207244E-2"/>
    <n v="7.1751964307420729E-2"/>
    <n v="5.7271225030803223E-2"/>
    <n v="4.571293968309767E-2"/>
    <n v="3.6487308475532013E-2"/>
    <n v="2.9123563022154207E-2"/>
    <n v="2.3245943823841368E-2"/>
    <n v="1.8554525895410796E-2"/>
    <n v="1.4809914099954993E-2"/>
    <n v="1.1821027219148442E-2"/>
    <n v="9.4353474012569081E-3"/>
    <n v="6.4210165105231065E-5"/>
    <n v="2.2880127808194415E-5"/>
    <n v="7.7823313779259161E-6"/>
    <n v="2.5319541539372082E-6"/>
    <n v="0.88460588112390415"/>
    <n v="92.792482046079186"/>
    <n v="122.64279561484088"/>
    <s v="R-All-HVAC-ER-All-All-E"/>
    <n v="0"/>
    <n v="0.88460588112390415"/>
    <n v="0.10102413805753234"/>
    <n v="0.20181887239133317"/>
    <n v="0.30238472392708898"/>
    <n v="0.40272221240757783"/>
    <n v="0.50283185639535555"/>
    <n v="0.59272594158742797"/>
    <n v="0.66447790589484867"/>
    <n v="0.72174913092565185"/>
    <n v="0.76746207060874949"/>
    <n v="0.80394937908428155"/>
    <n v="0.83307294210643579"/>
    <n v="0.85631888593027716"/>
    <n v="0.87487341182568801"/>
    <n v="0.88460588112390415"/>
    <n v="0.88460588112390415"/>
    <n v="0.88460588112390415"/>
    <n v="0.88460588112390415"/>
    <n v="0.88460588112390415"/>
    <n v="0.88460588112390415"/>
    <n v="0.88460588112390415"/>
    <n v="9.8563769657431299E-2"/>
    <n v="9.8334365933699805E-2"/>
    <n v="9.8105483135654759E-2"/>
    <n v="9.7877120080387792E-2"/>
    <n v="9.764927558767672E-2"/>
    <n v="8.74337167919714E-2"/>
    <n v="6.9291595907319689E-2"/>
    <n v="5.4810856630702183E-2"/>
    <n v="4.325257128299663E-2"/>
    <n v="3.4026940075430973E-2"/>
    <n v="2.6663194622053171E-2"/>
    <n v="2.0785575423740332E-2"/>
    <n v="1.609415749530976E-2"/>
    <n v="1.2349545699853956E-2"/>
    <n v="9.3606588190474054E-3"/>
    <n v="6.9749790011558715E-3"/>
    <n v="0"/>
    <n v="0"/>
    <n v="0"/>
    <n v="0"/>
    <n v="0.8353985131218834"/>
    <n v="0.8353985131218834"/>
    <n v="9.8563769657431299E-2"/>
    <n v="0.19689813559113112"/>
    <n v="0.29500361872678588"/>
    <n v="0.39288073880717367"/>
    <n v="0.49053001439485039"/>
    <n v="0.57796373118682176"/>
    <n v="0.64725532709414146"/>
    <n v="0.70206618372484364"/>
    <n v="0.74531875500784028"/>
    <n v="0.77934569508327123"/>
    <n v="0.80600888970532436"/>
    <n v="0.82679446512906474"/>
    <n v="0.8353985131218834"/>
    <n v="0.8353985131218834"/>
    <n v="0.8353985131218834"/>
    <n v="0.8353985131218834"/>
    <n v="0.8353985131218834"/>
    <n v="0.8353985131218834"/>
    <n v="0.8353985131218834"/>
    <n v="0.8353985131218834"/>
  </r>
  <r>
    <x v="77"/>
    <s v="Under $130"/>
    <n v="124.20503698924365"/>
    <s v="HVAC"/>
    <s v="Rural"/>
    <s v="SC-Retro"/>
    <s v="M_Input"/>
    <x v="4"/>
    <s v="Single Family"/>
    <s v="WINDOW CL22 Prime Window Replacement of Double Pane Base_DHP"/>
    <n v="2.9396318579184417E-2"/>
    <n v="2.9329565968613056E-2"/>
    <n v="2.9262964938621627E-2"/>
    <n v="2.9196515145003786E-2"/>
    <n v="2.9130216244334792E-2"/>
    <n v="2.6157661104572797E-2"/>
    <n v="2.0878610221470181E-2"/>
    <n v="1.6664959571017355E-2"/>
    <n v="1.3301693673942591E-2"/>
    <n v="1.0617190749332431E-2"/>
    <n v="8.4744651448809601E-3"/>
    <n v="6.7641771903097694E-3"/>
    <n v="5.3990537785791612E-3"/>
    <n v="4.3094349665690826E-3"/>
    <n v="3.43971934578054E-3"/>
    <n v="2.7455267963253623E-3"/>
    <n v="1.8684073982204771E-5"/>
    <n v="6.6577309058465285E-6"/>
    <n v="2.2645270414879454E-6"/>
    <n v="7.3675591168756367E-7"/>
    <n v="0.25740537656187962"/>
    <n v="93.943244857223249"/>
    <n v="124.20503698924365"/>
    <s v="R-All-HVAC-ER-All-All-E"/>
    <n v="0"/>
    <n v="0.25740537656187962"/>
    <n v="2.9396318579184417E-2"/>
    <n v="5.8725884547797473E-2"/>
    <n v="8.7988849486419107E-2"/>
    <n v="0.1171853646314229"/>
    <n v="0.14631558087575769"/>
    <n v="0.17247324198033048"/>
    <n v="0.19335185220180068"/>
    <n v="0.21001681177281803"/>
    <n v="0.22331850544676063"/>
    <n v="0.23393569619609306"/>
    <n v="0.24241016134097401"/>
    <n v="0.24917433853128379"/>
    <n v="0.25457339230986298"/>
    <n v="0.25740537656187962"/>
    <n v="0.25740537656187962"/>
    <n v="0.25740537656187962"/>
    <n v="0.25740537656187962"/>
    <n v="0.25740537656187962"/>
    <n v="0.25740537656187962"/>
    <n v="0.25740537656187962"/>
    <n v="2.8680392913277331E-2"/>
    <n v="2.8613640302705971E-2"/>
    <n v="2.8547039272714542E-2"/>
    <n v="2.84805894790967E-2"/>
    <n v="2.8414290578427707E-2"/>
    <n v="2.5441735438665711E-2"/>
    <n v="2.0162684555563096E-2"/>
    <n v="1.5949033905110269E-2"/>
    <n v="1.2585768008035503E-2"/>
    <n v="9.9012650834253441E-3"/>
    <n v="7.7585394789738728E-3"/>
    <n v="6.048251524402682E-3"/>
    <n v="4.6831281126720739E-3"/>
    <n v="3.5935093006619952E-3"/>
    <n v="2.7237936798734526E-3"/>
    <n v="2.0296011304182749E-3"/>
    <n v="0"/>
    <n v="0"/>
    <n v="0"/>
    <n v="0"/>
    <n v="0.24308686324373788"/>
    <n v="0.24308686324373788"/>
    <n v="2.8680392913277331E-2"/>
    <n v="5.7294033215983302E-2"/>
    <n v="8.584107248869785E-2"/>
    <n v="0.11432166196779456"/>
    <n v="0.14273595254622226"/>
    <n v="0.16817768798488797"/>
    <n v="0.18834037254045105"/>
    <n v="0.20428940644556132"/>
    <n v="0.21687517445359683"/>
    <n v="0.22677643953702217"/>
    <n v="0.23453497901599604"/>
    <n v="0.24058323054039873"/>
    <n v="0.24308686324373788"/>
    <n v="0.24308686324373788"/>
    <n v="0.24308686324373788"/>
    <n v="0.24308686324373788"/>
    <n v="0.24308686324373788"/>
    <n v="0.24308686324373788"/>
    <n v="0.24308686324373788"/>
    <n v="0.24308686324373788"/>
  </r>
  <r>
    <x v="77"/>
    <s v="Over $160"/>
    <n v="258.79253226329564"/>
    <s v="HVAC"/>
    <s v="Rural"/>
    <s v="SC-Retro"/>
    <s v="M_Input"/>
    <x v="4"/>
    <s v="Single Family"/>
    <s v="FLOOR R0 - R30_Heat Pump"/>
    <n v="1.0679144939839765E-2"/>
    <n v="1.0654894937191165E-2"/>
    <n v="1.063070000099515E-2"/>
    <n v="1.0606560006207848E-2"/>
    <n v="1.0582474828069332E-2"/>
    <n v="9.5025999078926903E-3"/>
    <n v="7.5848172653626899E-3"/>
    <n v="6.0540750433111488E-3"/>
    <n v="4.8322620503224844E-3"/>
    <n v="3.8570312320105717E-3"/>
    <n v="3.0786182060867713E-3"/>
    <n v="2.4573018699432072E-3"/>
    <n v="1.9613774998432499E-3"/>
    <n v="1.5655389123926681E-3"/>
    <n v="1.2495871327225332E-3"/>
    <n v="9.9739967490126199E-4"/>
    <n v="6.7875823833240572E-6"/>
    <n v="2.4186318814877376E-6"/>
    <n v="8.2266126049404293E-7"/>
    <n v="2.6764994892137837E-7"/>
    <n v="9.3510665874495746E-2"/>
    <n v="192.30373942675058"/>
    <n v="258.79253226329564"/>
    <s v="R-All-HVAC-ER-All-All-E"/>
    <n v="0"/>
    <n v="9.3510665874495746E-2"/>
    <n v="1.0679144939839765E-2"/>
    <n v="2.133403987703093E-2"/>
    <n v="3.1964739878026081E-2"/>
    <n v="4.2571299884233929E-2"/>
    <n v="5.3153774712303259E-2"/>
    <n v="6.2656374620195951E-2"/>
    <n v="7.0241191885558635E-2"/>
    <n v="7.6295266928869787E-2"/>
    <n v="8.1127528979192273E-2"/>
    <n v="8.4984560211202848E-2"/>
    <n v="8.8063178417289625E-2"/>
    <n v="9.0520480287232835E-2"/>
    <n v="9.2481857787076086E-2"/>
    <n v="9.3510665874495746E-2"/>
    <n v="9.3510665874495746E-2"/>
    <n v="9.3510665874495746E-2"/>
    <n v="9.3510665874495746E-2"/>
    <n v="9.3510665874495746E-2"/>
    <n v="9.3510665874495746E-2"/>
    <n v="9.3510665874495746E-2"/>
    <n v="1.0419062238266824E-2"/>
    <n v="1.0394812235618224E-2"/>
    <n v="1.037061729942221E-2"/>
    <n v="1.0346477304634907E-2"/>
    <n v="1.0322392126496391E-2"/>
    <n v="9.2425172063197499E-3"/>
    <n v="7.3247345637897504E-3"/>
    <n v="5.7939923417382093E-3"/>
    <n v="4.5721793487495449E-3"/>
    <n v="3.5969485304376322E-3"/>
    <n v="2.8185355045138314E-3"/>
    <n v="2.1972191683702676E-3"/>
    <n v="1.7012947982703102E-3"/>
    <n v="1.3054562108197284E-3"/>
    <n v="9.8950443114959345E-4"/>
    <n v="7.3731697332832225E-4"/>
    <n v="0"/>
    <n v="0"/>
    <n v="0"/>
    <n v="0"/>
    <n v="8.8309011843036953E-2"/>
    <n v="8.8309011843036953E-2"/>
    <n v="1.0419062238266824E-2"/>
    <n v="2.0813874473885049E-2"/>
    <n v="3.118449177330726E-2"/>
    <n v="4.1530969077942168E-2"/>
    <n v="5.1853361204438557E-2"/>
    <n v="6.1095878410758309E-2"/>
    <n v="6.8420612974548059E-2"/>
    <n v="7.4214605316286264E-2"/>
    <n v="7.8786784665035803E-2"/>
    <n v="8.238373319547343E-2"/>
    <n v="8.520226869998726E-2"/>
    <n v="8.7399487868357523E-2"/>
    <n v="8.8309011843036953E-2"/>
    <n v="8.8309011843036953E-2"/>
    <n v="8.8309011843036953E-2"/>
    <n v="8.8309011843036953E-2"/>
    <n v="8.8309011843036953E-2"/>
    <n v="8.8309011843036953E-2"/>
    <n v="8.8309011843036953E-2"/>
    <n v="8.8309011843036953E-2"/>
  </r>
  <r>
    <x v="77"/>
    <s v="Over $160"/>
    <n v="260.49969744001044"/>
    <s v="HVAC"/>
    <s v="Rural"/>
    <s v="SC-Retro"/>
    <s v="M_Input"/>
    <x v="4"/>
    <s v="Single Family"/>
    <s v="FLOOR R0 - R25_Heat Pump"/>
    <n v="4.4665006619232697E-3"/>
    <n v="4.4563582157356972E-3"/>
    <n v="4.4462388008252845E-3"/>
    <n v="4.4361423648930321E-3"/>
    <n v="4.4260688557587113E-3"/>
    <n v="3.9744163992245195E-3"/>
    <n v="3.1723130950236751E-3"/>
    <n v="2.5320875726112324E-3"/>
    <n v="2.021070204397461E-3"/>
    <n v="1.6131846367741529E-3"/>
    <n v="1.2876171578116923E-3"/>
    <n v="1.0277546086766857E-3"/>
    <n v="8.2033664218277111E-4"/>
    <n v="6.5477906965961691E-4"/>
    <n v="5.2263376767313914E-4"/>
    <n v="4.171575845486543E-4"/>
    <n v="2.8388734658779262E-6"/>
    <n v="1.011581073247967E-6"/>
    <n v="3.4407408881842625E-7"/>
    <n v="1.1194329515664417E-7"/>
    <n v="3.9110383216840933E-2"/>
    <n v="193.46759761737323"/>
    <n v="260.49969744001044"/>
    <s v="R-All-HVAC-ER-All-All-E"/>
    <n v="0"/>
    <n v="3.9110383216840933E-2"/>
    <n v="4.4665006619232697E-3"/>
    <n v="8.9228588776589669E-3"/>
    <n v="1.3369097678484251E-2"/>
    <n v="1.7805240043377284E-2"/>
    <n v="2.2231308899135997E-2"/>
    <n v="2.6205725298360516E-2"/>
    <n v="2.9378038393384192E-2"/>
    <n v="3.1910125965995427E-2"/>
    <n v="3.3931196170392891E-2"/>
    <n v="3.5544380807167042E-2"/>
    <n v="3.6831997964978734E-2"/>
    <n v="3.7859752573655418E-2"/>
    <n v="3.8680089215838188E-2"/>
    <n v="3.9110383216840933E-2"/>
    <n v="3.9110383216840933E-2"/>
    <n v="3.9110383216840933E-2"/>
    <n v="3.9110383216840933E-2"/>
    <n v="3.9110383216840933E-2"/>
    <n v="3.9110383216840933E-2"/>
    <n v="3.9110383216840933E-2"/>
    <n v="4.3577223313289708E-3"/>
    <n v="4.3475798851413984E-3"/>
    <n v="4.3374604702309857E-3"/>
    <n v="4.3273640342987333E-3"/>
    <n v="4.3172905251644125E-3"/>
    <n v="3.8656380686302202E-3"/>
    <n v="3.0635347644293758E-3"/>
    <n v="2.4233092420169332E-3"/>
    <n v="1.9122918738031618E-3"/>
    <n v="1.5044063061798536E-3"/>
    <n v="1.1788388272173931E-3"/>
    <n v="9.189762780823866E-4"/>
    <n v="7.1155831158847198E-4"/>
    <n v="5.4600073906531778E-4"/>
    <n v="4.1385543707883995E-4"/>
    <n v="3.0837925395435511E-4"/>
    <n v="0"/>
    <n v="0"/>
    <n v="0"/>
    <n v="0"/>
    <n v="3.693481660495495E-2"/>
    <n v="3.693481660495495E-2"/>
    <n v="4.3577223313289708E-3"/>
    <n v="8.7053022164703692E-3"/>
    <n v="1.3042762686701355E-2"/>
    <n v="1.7370126721000089E-2"/>
    <n v="2.1687417246164502E-2"/>
    <n v="2.5553055314794723E-2"/>
    <n v="2.86165900792241E-2"/>
    <n v="3.1039899321241033E-2"/>
    <n v="3.2952191195044195E-2"/>
    <n v="3.4456597501224047E-2"/>
    <n v="3.563543632844144E-2"/>
    <n v="3.6554412606523826E-2"/>
    <n v="3.693481660495495E-2"/>
    <n v="3.693481660495495E-2"/>
    <n v="3.693481660495495E-2"/>
    <n v="3.693481660495495E-2"/>
    <n v="3.693481660495495E-2"/>
    <n v="3.693481660495495E-2"/>
    <n v="3.693481660495495E-2"/>
    <n v="3.693481660495495E-2"/>
  </r>
  <r>
    <x v="77"/>
    <s v="Over $160"/>
    <n v="221.69695923609638"/>
    <s v="HVAC"/>
    <s v="Rural"/>
    <s v="SC-Retro"/>
    <s v="M_Input"/>
    <x v="4"/>
    <s v="Single Family"/>
    <s v="ATTIC R19 - R49_Heat Pump"/>
    <n v="1.5530977467357559E-3"/>
    <n v="1.5495710014126014E-3"/>
    <n v="1.5460522645567821E-3"/>
    <n v="1.5425415179828215E-3"/>
    <n v="1.5390387435465359E-3"/>
    <n v="1.3819895308304511E-3"/>
    <n v="1.1030810678756464E-3"/>
    <n v="8.8046096960987612E-4"/>
    <n v="7.0276930824249707E-4"/>
    <n v="5.6093877827028912E-4"/>
    <n v="4.4773200718491082E-4"/>
    <n v="3.5737224457182233E-4"/>
    <n v="2.8524858428885313E-4"/>
    <n v="2.276806777098281E-4"/>
    <n v="1.817309317472828E-4"/>
    <n v="1.4505460843640996E-4"/>
    <n v="9.8713698191290611E-7"/>
    <n v="3.5174836061155958E-7"/>
    <n v="1.1964191489091877E-7"/>
    <n v="3.8925076391927899E-8"/>
    <n v="1.359951618632293E-2"/>
    <n v="163.12729561996224"/>
    <n v="221.69695923609638"/>
    <s v="R-All-HVAC-ER-All-All-E"/>
    <n v="0"/>
    <n v="1.359951618632293E-2"/>
    <n v="1.5530977467357559E-3"/>
    <n v="3.1026687481483573E-3"/>
    <n v="4.6487210127051396E-3"/>
    <n v="6.1912625306879609E-3"/>
    <n v="7.7303012742344964E-3"/>
    <n v="9.1122908050649473E-3"/>
    <n v="1.0215371872940594E-2"/>
    <n v="1.109583284255047E-2"/>
    <n v="1.1798602150792967E-2"/>
    <n v="1.2359540929063256E-2"/>
    <n v="1.2807272936248167E-2"/>
    <n v="1.316464518081999E-2"/>
    <n v="1.3449893765108844E-2"/>
    <n v="1.359951618632293E-2"/>
    <n v="1.359951618632293E-2"/>
    <n v="1.359951618632293E-2"/>
    <n v="1.359951618632293E-2"/>
    <n v="1.359951618632293E-2"/>
    <n v="1.359951618632293E-2"/>
    <n v="1.359951618632293E-2"/>
    <n v="1.5152731961698244E-3"/>
    <n v="1.5117464508466699E-3"/>
    <n v="1.5082277139908506E-3"/>
    <n v="1.50471696741689E-3"/>
    <n v="1.5012141929806044E-3"/>
    <n v="1.3441649802645196E-3"/>
    <n v="1.0652565173097149E-3"/>
    <n v="8.4263641904394463E-4"/>
    <n v="6.6494475767656558E-4"/>
    <n v="5.2311422770435763E-4"/>
    <n v="4.0990745661897933E-4"/>
    <n v="3.1954769400589084E-4"/>
    <n v="2.4742403372292164E-4"/>
    <n v="1.8985612714389661E-4"/>
    <n v="1.4390638118135131E-4"/>
    <n v="1.0723005787047846E-4"/>
    <n v="0"/>
    <n v="0"/>
    <n v="0"/>
    <n v="0"/>
    <n v="1.28430251750043E-2"/>
    <n v="1.28430251750043E-2"/>
    <n v="1.5152731961698244E-3"/>
    <n v="3.0270196470164944E-3"/>
    <n v="4.5352473610073447E-3"/>
    <n v="6.039964328424235E-3"/>
    <n v="7.5411785214048394E-3"/>
    <n v="8.8853435016693592E-3"/>
    <n v="9.9506000189790739E-3"/>
    <n v="1.0793236438023018E-2"/>
    <n v="1.1458181195699585E-2"/>
    <n v="1.1981295423403942E-2"/>
    <n v="1.2391202880022921E-2"/>
    <n v="1.2710750574028812E-2"/>
    <n v="1.28430251750043E-2"/>
    <n v="1.28430251750043E-2"/>
    <n v="1.28430251750043E-2"/>
    <n v="1.28430251750043E-2"/>
    <n v="1.28430251750043E-2"/>
    <n v="1.28430251750043E-2"/>
    <n v="1.28430251750043E-2"/>
    <n v="1.28430251750043E-2"/>
  </r>
  <r>
    <x v="77"/>
    <s v="Over $160"/>
    <n v="224.87536610347831"/>
    <s v="HVAC"/>
    <s v="Rural"/>
    <s v="SC-Retro"/>
    <s v="M_Input"/>
    <x v="4"/>
    <s v="Single Family"/>
    <s v="ATTIC R19 - R38_Heat Pump"/>
    <n v="5.992276556090598E-4"/>
    <n v="5.9786694065318161E-4"/>
    <n v="5.9650931558338197E-4"/>
    <n v="5.9515477338320597E-4"/>
    <n v="5.938033070521302E-4"/>
    <n v="5.3320941864497663E-4"/>
    <n v="4.2559889333373924E-4"/>
    <n v="3.3970596105975222E-4"/>
    <n v="2.7114765049221425E-4"/>
    <n v="2.164255467819597E-4"/>
    <n v="1.7274727335767634E-4"/>
    <n v="1.3788400166351902E-4"/>
    <n v="1.1005671780057937E-4"/>
    <n v="8.7845442450928282E-5"/>
    <n v="7.0116771730209906E-5"/>
    <n v="5.5966041500817898E-5"/>
    <n v="3.8086448884489616E-7"/>
    <n v="1.3571415317329452E-7"/>
    <n v="4.616112818613324E-8"/>
    <n v="1.5018360769476428E-8"/>
    <n v="5.2470658842145995E-3"/>
    <n v="165.39730279531895"/>
    <n v="224.87536610347831"/>
    <s v="R-All-HVAC-ER-All-All-E"/>
    <n v="0"/>
    <n v="5.2470658842145995E-3"/>
    <n v="5.992276556090598E-4"/>
    <n v="1.1970945962622415E-3"/>
    <n v="1.7936039118456235E-3"/>
    <n v="2.3887586852288293E-3"/>
    <n v="2.9825619922809595E-3"/>
    <n v="3.5157714109259361E-3"/>
    <n v="3.9413703042596752E-3"/>
    <n v="4.2810762653194279E-3"/>
    <n v="4.552223915811642E-3"/>
    <n v="4.7686494625936021E-3"/>
    <n v="4.941396735951278E-3"/>
    <n v="5.0792807376147968E-3"/>
    <n v="5.189337455415376E-3"/>
    <n v="5.2470658842145995E-3"/>
    <n v="5.2470658842145995E-3"/>
    <n v="5.2470658842145995E-3"/>
    <n v="5.2470658842145995E-3"/>
    <n v="5.2470658842145995E-3"/>
    <n v="5.2470658842145995E-3"/>
    <n v="5.2470658842145995E-3"/>
    <n v="5.8463390785060284E-4"/>
    <n v="5.8327319289472465E-4"/>
    <n v="5.8191556782492501E-4"/>
    <n v="5.8056102562474901E-4"/>
    <n v="5.7920955929367324E-4"/>
    <n v="5.1861567088651967E-4"/>
    <n v="4.1100514557528228E-4"/>
    <n v="3.2511221330129526E-4"/>
    <n v="2.5655390273375729E-4"/>
    <n v="2.0183179902350277E-4"/>
    <n v="1.5815352559921941E-4"/>
    <n v="1.2329025390506209E-4"/>
    <n v="9.5462970042122422E-5"/>
    <n v="7.3251694692471334E-5"/>
    <n v="5.5523023971752958E-5"/>
    <n v="4.1372293742360957E-5"/>
    <n v="0"/>
    <n v="0"/>
    <n v="0"/>
    <n v="0"/>
    <n v="4.9551909290454603E-3"/>
    <n v="4.9551909290454603E-3"/>
    <n v="5.8463390785060284E-4"/>
    <n v="1.1679071007453276E-3"/>
    <n v="1.7498226685702526E-3"/>
    <n v="2.3303836941950015E-3"/>
    <n v="2.9095932534886747E-3"/>
    <n v="3.4282089243751943E-3"/>
    <n v="3.8392140699504765E-3"/>
    <n v="4.1643262832517722E-3"/>
    <n v="4.4208801859855294E-3"/>
    <n v="4.6227119850090325E-3"/>
    <n v="4.7808655106082523E-3"/>
    <n v="4.9041557645133141E-3"/>
    <n v="4.9551909290454603E-3"/>
    <n v="4.9551909290454603E-3"/>
    <n v="4.9551909290454603E-3"/>
    <n v="4.9551909290454603E-3"/>
    <n v="4.9551909290454603E-3"/>
    <n v="4.9551909290454603E-3"/>
    <n v="4.9551909290454603E-3"/>
    <n v="4.9551909290454603E-3"/>
  </r>
  <r>
    <x v="77"/>
    <s v="Over $160"/>
    <n v="267.6802651228063"/>
    <s v="HVAC"/>
    <s v="Rural"/>
    <s v="SC-Retro"/>
    <s v="M_Input"/>
    <x v="4"/>
    <s v="Single Family"/>
    <s v="FLOOR R0 - R19_Heat Pump"/>
    <n v="7.2688891113395241E-3"/>
    <n v="7.2523830538606376E-3"/>
    <n v="7.2359144780284419E-3"/>
    <n v="7.2194832987303127E-3"/>
    <n v="7.2030894310468998E-3"/>
    <n v="6.4680595112265194E-3"/>
    <n v="5.1626975701035988E-3"/>
    <n v="4.1207793703956462E-3"/>
    <n v="3.289137585322008E-3"/>
    <n v="2.6253349385553706E-3"/>
    <n v="2.0954987016527488E-3"/>
    <n v="1.6725922259064724E-3"/>
    <n v="1.3350353078034785E-3"/>
    <n v="1.0656029876714209E-3"/>
    <n v="8.5054658906549949E-4"/>
    <n v="6.7889214701979191E-4"/>
    <n v="4.6200500092851565E-6"/>
    <n v="1.6462710307543247E-6"/>
    <n v="5.5995433271230809E-7"/>
    <n v="1.8217917355042273E-7"/>
    <n v="6.3649165246691494E-2"/>
    <n v="198.51508142464596"/>
    <n v="267.6802651228063"/>
    <s v="R-All-HVAC-ER-All-All-E"/>
    <n v="0"/>
    <n v="6.3649165246691494E-2"/>
    <n v="7.2688891113395241E-3"/>
    <n v="1.4521272165200161E-2"/>
    <n v="2.1757186643228604E-2"/>
    <n v="2.8976669941958917E-2"/>
    <n v="3.617975937300582E-2"/>
    <n v="4.2647818884232337E-2"/>
    <n v="4.7810516454335934E-2"/>
    <n v="5.1931295824731577E-2"/>
    <n v="5.5220433410053588E-2"/>
    <n v="5.784576834860896E-2"/>
    <n v="5.9941267050261711E-2"/>
    <n v="6.1613859276168186E-2"/>
    <n v="6.2948894583971668E-2"/>
    <n v="6.3649165246691494E-2"/>
    <n v="6.3649165246691494E-2"/>
    <n v="6.3649165246691494E-2"/>
    <n v="6.3649165246691494E-2"/>
    <n v="6.3649165246691494E-2"/>
    <n v="6.3649165246691494E-2"/>
    <n v="6.3649165246691494E-2"/>
    <n v="7.0918606761828347E-3"/>
    <n v="7.0753546187039482E-3"/>
    <n v="7.0588860428717525E-3"/>
    <n v="7.0424548635736233E-3"/>
    <n v="7.0260609958902103E-3"/>
    <n v="6.29103107606983E-3"/>
    <n v="4.9856691349469094E-3"/>
    <n v="3.9437509352389568E-3"/>
    <n v="3.112109150165319E-3"/>
    <n v="2.4483065033986816E-3"/>
    <n v="1.9184702664960598E-3"/>
    <n v="1.4955637907497835E-3"/>
    <n v="1.1580068726467895E-3"/>
    <n v="8.8857455251473182E-4"/>
    <n v="6.735181539088104E-4"/>
    <n v="5.0186371186310282E-4"/>
    <n v="0"/>
    <n v="0"/>
    <n v="0"/>
    <n v="0"/>
    <n v="6.0108596543557713E-2"/>
    <n v="6.0108596543557713E-2"/>
    <n v="7.0918606761828347E-3"/>
    <n v="1.4167215294886782E-2"/>
    <n v="2.1226101337758534E-2"/>
    <n v="2.8268556201332156E-2"/>
    <n v="3.5294617197222364E-2"/>
    <n v="4.1585648273292197E-2"/>
    <n v="4.657131740823911E-2"/>
    <n v="5.0515068343478069E-2"/>
    <n v="5.3627177493643388E-2"/>
    <n v="5.6075483997042069E-2"/>
    <n v="5.7993954263538129E-2"/>
    <n v="5.9489518054287913E-2"/>
    <n v="6.0108596543557713E-2"/>
    <n v="6.0108596543557713E-2"/>
    <n v="6.0108596543557713E-2"/>
    <n v="6.0108596543557713E-2"/>
    <n v="6.0108596543557713E-2"/>
    <n v="6.0108596543557713E-2"/>
    <n v="6.0108596543557713E-2"/>
    <n v="6.0108596543557713E-2"/>
  </r>
  <r>
    <x v="77"/>
    <s v="Over $160"/>
    <n v="172.01575395103595"/>
    <s v="HVAC"/>
    <s v="Rural"/>
    <s v="SC-Retro"/>
    <s v="M_Input"/>
    <x v="4"/>
    <s v="Single Family"/>
    <s v="WINDOW CL30 Prime Window Replacement of Double Pane Base_Heat Pump"/>
    <n v="0.25661279204097431"/>
    <n v="0.25603008051100506"/>
    <n v="0.25544869219148236"/>
    <n v="0.25486862407768474"/>
    <n v="0.25428987317171364"/>
    <n v="0.22834119283423049"/>
    <n v="0.18225814393848946"/>
    <n v="0.14547542044250658"/>
    <n v="0.11611606206231541"/>
    <n v="9.268191030379655E-2"/>
    <n v="7.3977159963890898E-2"/>
    <n v="5.904733920982768E-2"/>
    <n v="4.7130604492823185E-2"/>
    <n v="3.7618864957918698E-2"/>
    <n v="3.0026752594221856E-2"/>
    <n v="2.3966854724701704E-2"/>
    <n v="1.6310111684082564E-4"/>
    <n v="5.8118124955161061E-5"/>
    <n v="1.9768006160471789E-5"/>
    <n v="6.4314513071277426E-6"/>
    <n v="2.2469994733515679"/>
    <n v="126.95879606139765"/>
    <n v="172.01575395103595"/>
    <s v="R-All-HVAC-ER-All-All-E"/>
    <n v="0"/>
    <n v="2.2469994733515679"/>
    <n v="0.25661279204097431"/>
    <n v="0.51264287255197938"/>
    <n v="0.76809156474346174"/>
    <n v="1.0229601888211466"/>
    <n v="1.2772500619928602"/>
    <n v="1.5055912548270907"/>
    <n v="1.68784939876558"/>
    <n v="1.8333248192080867"/>
    <n v="1.949440881270402"/>
    <n v="2.0421227915741986"/>
    <n v="2.1160999515380894"/>
    <n v="2.1751472907479172"/>
    <n v="2.2222778952407403"/>
    <n v="2.2469994733515679"/>
    <n v="2.2469994733515679"/>
    <n v="2.2469994733515679"/>
    <n v="2.2469994733515679"/>
    <n v="2.2469994733515679"/>
    <n v="2.2469994733515679"/>
    <n v="2.2469994733515679"/>
    <n v="0.25036317668429831"/>
    <n v="0.24978046515432906"/>
    <n v="0.24919907683480635"/>
    <n v="0.24861900872100873"/>
    <n v="0.24804025781503763"/>
    <n v="0.22209157747755448"/>
    <n v="0.17600852858181346"/>
    <n v="0.13922580508583057"/>
    <n v="0.10986644670563939"/>
    <n v="8.6432294947120528E-2"/>
    <n v="6.7727544607214876E-2"/>
    <n v="5.2797723853151665E-2"/>
    <n v="4.0880989136147169E-2"/>
    <n v="3.1369249601242682E-2"/>
    <n v="2.3777137237545841E-2"/>
    <n v="1.7717239368025689E-2"/>
    <n v="0"/>
    <n v="0"/>
    <n v="0"/>
    <n v="0"/>
    <n v="2.1220071662180477"/>
    <n v="2.1220071662180477"/>
    <n v="0.25036317668429831"/>
    <n v="0.50014364183862736"/>
    <n v="0.74934271867343372"/>
    <n v="0.99796172739444244"/>
    <n v="1.2460019852094801"/>
    <n v="1.4680935626870346"/>
    <n v="1.644102091268848"/>
    <n v="1.7833278963546786"/>
    <n v="1.893194343060318"/>
    <n v="1.9796266380074385"/>
    <n v="2.0473541826146535"/>
    <n v="2.1001519064678051"/>
    <n v="2.1220071662180477"/>
    <n v="2.1220071662180477"/>
    <n v="2.1220071662180477"/>
    <n v="2.1220071662180477"/>
    <n v="2.1220071662180477"/>
    <n v="2.1220071662180477"/>
    <n v="2.1220071662180477"/>
    <n v="2.1220071662180477"/>
  </r>
  <r>
    <x v="77"/>
    <s v="Over $160"/>
    <n v="177.41569918139638"/>
    <s v="HVAC"/>
    <s v="Rural"/>
    <s v="SC-Retro"/>
    <s v="M_Input"/>
    <x v="4"/>
    <s v="Single Family"/>
    <s v="WINDOW CL22 Prime Window Replacement of Double Pane Base_Heat Pump"/>
    <n v="7.3278523733978099E-2"/>
    <n v="7.3112124232459511E-2"/>
    <n v="7.2946102587817557E-2"/>
    <n v="7.2780457942021981E-2"/>
    <n v="7.2615189438990799E-2"/>
    <n v="6.5205266602127498E-2"/>
    <n v="5.2045759761558806E-2"/>
    <n v="4.1542060178763433E-2"/>
    <n v="3.3158181796217011E-2"/>
    <n v="2.6466309453593986E-2"/>
    <n v="2.1124968202367291E-2"/>
    <n v="1.6861598415657788E-2"/>
    <n v="1.3458647530605643E-2"/>
    <n v="1.0742468708356509E-2"/>
    <n v="8.5744599290227229E-3"/>
    <n v="6.843991364594292E-3"/>
    <n v="4.6575266051235622E-5"/>
    <n v="1.6596251359990874E-5"/>
    <n v="5.6449653077788068E-6"/>
    <n v="1.8365696172232623E-6"/>
    <n v="0.64165470056511353"/>
    <n v="130.93040093792357"/>
    <n v="177.41569918139638"/>
    <s v="R-All-HVAC-ER-All-All-E"/>
    <n v="0"/>
    <n v="0.64165470056511353"/>
    <n v="7.3278523733978099E-2"/>
    <n v="0.14639064796643761"/>
    <n v="0.21933675055425517"/>
    <n v="0.29211720849627715"/>
    <n v="0.36473239793526796"/>
    <n v="0.42993766453739546"/>
    <n v="0.48198342429895424"/>
    <n v="0.52352548447771763"/>
    <n v="0.55668366627393462"/>
    <n v="0.58314997572752858"/>
    <n v="0.60427494392989589"/>
    <n v="0.62113654234555371"/>
    <n v="0.63459518987615937"/>
    <n v="0.64165470056511353"/>
    <n v="0.64165470056511353"/>
    <n v="0.64165470056511353"/>
    <n v="0.64165470056511353"/>
    <n v="0.64165470056511353"/>
    <n v="0.64165470056511353"/>
    <n v="0.64165470056511353"/>
    <n v="7.1493879314656658E-2"/>
    <n v="7.132747981313807E-2"/>
    <n v="7.1161458168496117E-2"/>
    <n v="7.099581352270054E-2"/>
    <n v="7.0830545019669358E-2"/>
    <n v="6.3420622182806058E-2"/>
    <n v="5.0261115342237365E-2"/>
    <n v="3.9757415759441993E-2"/>
    <n v="3.137353737689557E-2"/>
    <n v="2.4681665034272549E-2"/>
    <n v="1.9340323783045853E-2"/>
    <n v="1.5076953996336351E-2"/>
    <n v="1.1674003111284206E-2"/>
    <n v="8.9578242890350716E-3"/>
    <n v="6.7898155097012858E-3"/>
    <n v="5.0593469452728541E-3"/>
    <n v="0"/>
    <n v="0"/>
    <n v="0"/>
    <n v="0"/>
    <n v="0.60596181217868483"/>
    <n v="0.60596181217868483"/>
    <n v="7.1493879314656658E-2"/>
    <n v="0.14282135912779473"/>
    <n v="0.21398281729629084"/>
    <n v="0.28497863081899139"/>
    <n v="0.35580917583866073"/>
    <n v="0.41922979802146676"/>
    <n v="0.46949091336370413"/>
    <n v="0.5092483291231461"/>
    <n v="0.54062186650004163"/>
    <n v="0.56530353153431423"/>
    <n v="0.58464385531736007"/>
    <n v="0.59972080931369642"/>
    <n v="0.60596181217868483"/>
    <n v="0.60596181217868483"/>
    <n v="0.60596181217868483"/>
    <n v="0.60596181217868483"/>
    <n v="0.60596181217868483"/>
    <n v="0.60596181217868483"/>
    <n v="0.60596181217868483"/>
    <n v="0.60596181217868483"/>
  </r>
  <r>
    <x v="53"/>
    <s v="Under $5"/>
    <n v="-83.624867505328567"/>
    <s v="Water Heating"/>
    <s v="Rural"/>
    <s v="SC-New"/>
    <s v="M_Input"/>
    <x v="4"/>
    <s v="Single Family"/>
    <s v="SF Showerhead Replace_2_00gpm_Any Shower_ AnyWH"/>
    <n v="3.097311172404164E-2"/>
    <n v="3.4972882881273856E-2"/>
    <n v="3.8280371659451175E-2"/>
    <n v="4.1485379692220749E-2"/>
    <n v="4.3797910999270807E-2"/>
    <n v="4.682634174382308E-2"/>
    <n v="4.8917118753767551E-2"/>
    <n v="4.9778972174107559E-2"/>
    <n v="4.9614361992114268E-2"/>
    <n v="5.0557968371072355E-2"/>
    <n v="5.180806352564437E-2"/>
    <n v="5.2179078833210726E-2"/>
    <n v="5.0562358740492711E-2"/>
    <n v="5.0523534968719058E-2"/>
    <n v="5.063563500433034E-2"/>
    <n v="5.097136133294413E-2"/>
    <n v="5.1309990432828176E-2"/>
    <n v="5.1651697305045409E-2"/>
    <n v="5.1996511867714965E-2"/>
    <n v="5.234446434307375E-2"/>
    <n v="0.94918711634514652"/>
    <n v="5.0619652419864138"/>
    <n v="-83.624867505328567"/>
    <s v="R-All-WH-ERWH-All-All-R"/>
    <s v="R-All-WH-ERWH-All-All-R"/>
    <n v="0.94918711634514652"/>
    <n v="3.097311172404164E-2"/>
    <n v="6.59459946053155E-2"/>
    <n v="0.10422636626476667"/>
    <n v="0.14571174595698741"/>
    <n v="0.18950965695625821"/>
    <n v="0.23633599870008129"/>
    <n v="0.28525311745384885"/>
    <n v="0.33503208962795639"/>
    <n v="0.38464645162007066"/>
    <n v="0.43520441999114301"/>
    <n v="0.48701248351678739"/>
    <n v="0.5391915623499981"/>
    <n v="0.58975392109049085"/>
    <n v="0.64027745605920994"/>
    <n v="0.69091309106354026"/>
    <n v="0.74188445239648437"/>
    <n v="0.79319444282931251"/>
    <n v="0.84484614013435788"/>
    <n v="0.8968426520020728"/>
    <n v="0.94918711634514652"/>
    <n v="1.5238027133854404E-2"/>
    <n v="1.923779829108662E-2"/>
    <n v="2.2545287069263939E-2"/>
    <n v="2.5750295102033513E-2"/>
    <n v="2.8062826409083572E-2"/>
    <n v="3.1091257153635844E-2"/>
    <n v="3.3182034163580315E-2"/>
    <n v="3.4043887583920324E-2"/>
    <n v="3.3879277401927033E-2"/>
    <n v="3.4822883780885119E-2"/>
    <n v="3.6072978935457134E-2"/>
    <n v="3.6443994243023491E-2"/>
    <n v="3.4827274150305475E-2"/>
    <n v="3.4788450378531822E-2"/>
    <n v="3.4900550414143104E-2"/>
    <n v="3.5236276742756895E-2"/>
    <n v="3.557490584264094E-2"/>
    <n v="3.5916612714858173E-2"/>
    <n v="3.6261427277527729E-2"/>
    <n v="3.6609379752886514E-2"/>
    <n v="0.63448542454140178"/>
    <n v="0.63448542454140178"/>
    <n v="1.5238027133854404E-2"/>
    <n v="3.4475825424941028E-2"/>
    <n v="5.7021112494204967E-2"/>
    <n v="8.277140759623848E-2"/>
    <n v="0.11083423400532205"/>
    <n v="0.14192549115895789"/>
    <n v="0.1751075253225382"/>
    <n v="0.20915141290645853"/>
    <n v="0.24303069030838556"/>
    <n v="0.27785357408927069"/>
    <n v="0.31392655302472783"/>
    <n v="0.3503705472677513"/>
    <n v="0.38519782141805675"/>
    <n v="0.41998627179658859"/>
    <n v="0.45488682221073168"/>
    <n v="0.4901230989534886"/>
    <n v="0.52569800479612949"/>
    <n v="0.56161461751098762"/>
    <n v="0.5978760447885153"/>
    <n v="0.63448542454140178"/>
  </r>
  <r>
    <x v="53"/>
    <s v="Under $5"/>
    <n v="-93.306592436868939"/>
    <s v="Water Heating"/>
    <s v="Rural"/>
    <s v="SC-New"/>
    <s v="M_Input"/>
    <x v="4"/>
    <s v="Multifamily - Low Rise"/>
    <s v="MF Showerhead Replace_2_00gpm_Any Shower_ AnyWH"/>
    <n v="3.8478185221383692E-3"/>
    <n v="4.3418999498635617E-3"/>
    <n v="4.8304433941969531E-3"/>
    <n v="5.301162800234069E-3"/>
    <n v="5.7437349427723727E-3"/>
    <n v="6.1204859566463691E-3"/>
    <n v="6.3647880075794029E-3"/>
    <n v="6.4978716704869911E-3"/>
    <n v="6.611574616179788E-3"/>
    <n v="6.6186331824117884E-3"/>
    <n v="6.6176183438781998E-3"/>
    <n v="6.5864299330718971E-3"/>
    <n v="6.4891144724104934E-3"/>
    <n v="6.4369307092480418E-3"/>
    <n v="6.309989809651733E-3"/>
    <n v="6.3049189337528533E-3"/>
    <n v="6.3030802305421817E-3"/>
    <n v="6.3044334295361687E-3"/>
    <n v="6.3089240242774E-3"/>
    <n v="6.3165012798273587E-3"/>
    <n v="0.12025635420870601"/>
    <n v="6.0003165667229403"/>
    <n v="-93.306592436868939"/>
    <s v="R-All-WH-ERWH-All-All-R"/>
    <s v="R-All-WH-ERWH-All-All-R"/>
    <n v="0.12025635420870601"/>
    <n v="3.8478185221383692E-3"/>
    <n v="8.1897184720019309E-3"/>
    <n v="1.3020161866198884E-2"/>
    <n v="1.8321324666432954E-2"/>
    <n v="2.4065059609205325E-2"/>
    <n v="3.0185545565851693E-2"/>
    <n v="3.6550333573431099E-2"/>
    <n v="4.3048205243918086E-2"/>
    <n v="4.9659779860097876E-2"/>
    <n v="5.6278413042509662E-2"/>
    <n v="6.2896031386387857E-2"/>
    <n v="6.948246131945976E-2"/>
    <n v="7.5971575791870249E-2"/>
    <n v="8.2408506501118292E-2"/>
    <n v="8.8718496310770029E-2"/>
    <n v="9.5023415244522888E-2"/>
    <n v="0.10132649547506507"/>
    <n v="0.10763092890460124"/>
    <n v="0.11393985292887865"/>
    <n v="0.12025635420870601"/>
    <n v="1.854277023948202E-3"/>
    <n v="2.3483584516733945E-3"/>
    <n v="2.8369018960067859E-3"/>
    <n v="3.3076213020439018E-3"/>
    <n v="3.7501934445822054E-3"/>
    <n v="4.1269444584562023E-3"/>
    <n v="4.3712465093892362E-3"/>
    <n v="4.5043301722968235E-3"/>
    <n v="4.6180331179896204E-3"/>
    <n v="4.6250916842216216E-3"/>
    <n v="4.624076845688033E-3"/>
    <n v="4.5928884348817294E-3"/>
    <n v="4.4955729742203257E-3"/>
    <n v="4.443389211057875E-3"/>
    <n v="4.3164483114615654E-3"/>
    <n v="4.3113774355626865E-3"/>
    <n v="4.309538732352014E-3"/>
    <n v="4.310891931346001E-3"/>
    <n v="4.3153825260872324E-3"/>
    <n v="4.322959781637192E-3"/>
    <n v="8.0385524244902667E-2"/>
    <n v="8.038552424490264E-2"/>
    <n v="1.854277023948202E-3"/>
    <n v="4.2026354756215965E-3"/>
    <n v="7.0395373716283828E-3"/>
    <n v="1.0347158673672285E-2"/>
    <n v="1.409735211825449E-2"/>
    <n v="1.8224296576710694E-2"/>
    <n v="2.2595543086099928E-2"/>
    <n v="2.7099873258396752E-2"/>
    <n v="3.1717906376386371E-2"/>
    <n v="3.6342998060607992E-2"/>
    <n v="4.0967074906296023E-2"/>
    <n v="4.5559963341177755E-2"/>
    <n v="5.005553631539808E-2"/>
    <n v="5.4498925526455952E-2"/>
    <n v="5.8815373837917517E-2"/>
    <n v="6.3126751273480206E-2"/>
    <n v="6.743629000583222E-2"/>
    <n v="7.1747181937178217E-2"/>
    <n v="7.6062564463265453E-2"/>
    <n v="8.038552424490264E-2"/>
  </r>
  <r>
    <x v="53"/>
    <s v="Under $5"/>
    <n v="-93.306592436868939"/>
    <s v="Water Heating"/>
    <s v="Rural"/>
    <s v="SC-New"/>
    <s v="M_Input"/>
    <x v="4"/>
    <s v="Multifamily - High Rise"/>
    <s v="MF Showerhead Replace_2_00gpm_Any Shower_ AnyWH"/>
    <n v="8.4554571551069568E-4"/>
    <n v="9.7446648964185311E-4"/>
    <n v="1.0885619290991193E-3"/>
    <n v="1.2106926653893434E-3"/>
    <n v="1.2998546239388008E-3"/>
    <n v="1.3855339497546501E-3"/>
    <n v="1.4158556861639947E-3"/>
    <n v="1.4455473007133075E-3"/>
    <n v="1.4582017390868183E-3"/>
    <n v="1.4746671079967104E-3"/>
    <n v="1.4818231861081347E-3"/>
    <n v="1.4714687518415069E-3"/>
    <n v="1.4541268283870745E-3"/>
    <n v="1.4230515159378311E-3"/>
    <n v="1.4207897255509093E-3"/>
    <n v="1.4186633779993355E-3"/>
    <n v="1.4174245279755966E-3"/>
    <n v="1.4170543110135006E-3"/>
    <n v="1.4175312326743714E-3"/>
    <n v="1.4188351926753885E-3"/>
    <n v="2.6939695857458947E-2"/>
    <n v="6.0003165667229403"/>
    <n v="-93.306592436868939"/>
    <s v="R-All-WH-ERWH-All-All-R"/>
    <s v="R-All-WH-ERWH-All-All-R"/>
    <n v="2.6939695857458947E-2"/>
    <n v="8.4554571551069568E-4"/>
    <n v="1.8200122051525488E-3"/>
    <n v="2.9085741342516681E-3"/>
    <n v="4.1192667996410113E-3"/>
    <n v="5.4191214235798126E-3"/>
    <n v="6.8046553733344629E-3"/>
    <n v="8.220511059498458E-3"/>
    <n v="9.6660583602117649E-3"/>
    <n v="1.1124260099298584E-2"/>
    <n v="1.2598927207295295E-2"/>
    <n v="1.4080750393403429E-2"/>
    <n v="1.5552219145244937E-2"/>
    <n v="1.7006345973632011E-2"/>
    <n v="1.8429397489569843E-2"/>
    <n v="1.9850187215120753E-2"/>
    <n v="2.1268850593120087E-2"/>
    <n v="2.2686275121095684E-2"/>
    <n v="2.4103329432109185E-2"/>
    <n v="2.5520860664783557E-2"/>
    <n v="2.6939695857458947E-2"/>
    <n v="3.9895474745872949E-4"/>
    <n v="5.2787552158988687E-4"/>
    <n v="6.4197096104715305E-4"/>
    <n v="7.6410169733737718E-4"/>
    <n v="8.5326365588683458E-4"/>
    <n v="9.3894298170268389E-4"/>
    <n v="9.6926471811202846E-4"/>
    <n v="9.9895633266134124E-4"/>
    <n v="1.0116107710348521E-3"/>
    <n v="1.0280761399447441E-3"/>
    <n v="1.0352322180561685E-3"/>
    <n v="1.0248777837895406E-3"/>
    <n v="1.0075358603351082E-3"/>
    <n v="9.7646054788586489E-4"/>
    <n v="9.7419875749894303E-4"/>
    <n v="9.7207240994736928E-4"/>
    <n v="9.708335599236304E-4"/>
    <n v="9.7046334296153436E-4"/>
    <n v="9.7094026462240515E-4"/>
    <n v="9.7224422462342222E-4"/>
    <n v="1.8007876496419623E-2"/>
    <n v="1.8007876496419613E-2"/>
    <n v="3.9895474745872949E-4"/>
    <n v="9.268302690486163E-4"/>
    <n v="1.5688012300957694E-3"/>
    <n v="2.3329029274331463E-3"/>
    <n v="3.1861665833199807E-3"/>
    <n v="4.1251095650226641E-3"/>
    <n v="5.0943742831346924E-3"/>
    <n v="6.0933306157960332E-3"/>
    <n v="7.1049413868308851E-3"/>
    <n v="8.1330175267756294E-3"/>
    <n v="9.1682497448317985E-3"/>
    <n v="1.0193127528621339E-2"/>
    <n v="1.1200663388956447E-2"/>
    <n v="1.2177123936842312E-2"/>
    <n v="1.3151322694341255E-2"/>
    <n v="1.4123395104288623E-2"/>
    <n v="1.5094228664212254E-2"/>
    <n v="1.6064692007173788E-2"/>
    <n v="1.7035632271796192E-2"/>
    <n v="1.8007876496419613E-2"/>
  </r>
  <r>
    <x v="53"/>
    <s v="Under $5"/>
    <n v="-72.425772053782381"/>
    <s v="Water Heating"/>
    <s v="Rural"/>
    <s v="SC-New"/>
    <s v="M_Input"/>
    <x v="4"/>
    <s v="Manufactured"/>
    <s v="MH Showerhead Replace_2_00gpm_Any Shower_ AnyWH"/>
    <n v="1.2226588651590726E-3"/>
    <n v="1.4219400286367436E-3"/>
    <n v="1.6010147608191731E-3"/>
    <n v="1.7494269570795754E-3"/>
    <n v="1.8703020109721797E-3"/>
    <n v="1.9607550193742134E-3"/>
    <n v="2.0233417577499636E-3"/>
    <n v="2.078787138132164E-3"/>
    <n v="2.1274820719368562E-3"/>
    <n v="2.1663421262534846E-3"/>
    <n v="2.196369910270776E-3"/>
    <n v="2.2188751552224542E-3"/>
    <n v="2.2177521424578592E-3"/>
    <n v="2.2180400878101083E-3"/>
    <n v="2.2186710114255911E-3"/>
    <n v="2.2188975545547546E-3"/>
    <n v="2.2191177678047391E-3"/>
    <n v="2.2193380213806476E-3"/>
    <n v="2.2195583152876705E-3"/>
    <n v="2.2197786495310014E-3"/>
    <n v="4.0388449351859028E-2"/>
    <n v="4.119030345829664"/>
    <n v="-72.425772053782381"/>
    <s v="R-All-WH-ERWH-All-All-R"/>
    <s v="R-All-WH-ERWH-All-All-R"/>
    <n v="4.0388449351859028E-2"/>
    <n v="1.2226588651590726E-3"/>
    <n v="2.6445988937958162E-3"/>
    <n v="4.2456136546149895E-3"/>
    <n v="5.9950406116945649E-3"/>
    <n v="7.8653426226667454E-3"/>
    <n v="9.8260976420409592E-3"/>
    <n v="1.1849439399790922E-2"/>
    <n v="1.3928226537923086E-2"/>
    <n v="1.6055708609859942E-2"/>
    <n v="1.8222050736113427E-2"/>
    <n v="2.0418420646384203E-2"/>
    <n v="2.2637295801606658E-2"/>
    <n v="2.4855047944064516E-2"/>
    <n v="2.7073088031874623E-2"/>
    <n v="2.9291759043300215E-2"/>
    <n v="3.1510656597854972E-2"/>
    <n v="3.3729774365659708E-2"/>
    <n v="3.5949112387040356E-2"/>
    <n v="3.8168670702328024E-2"/>
    <n v="4.0388449351859028E-2"/>
    <n v="5.5312210462543459E-4"/>
    <n v="7.5240326810310559E-4"/>
    <n v="9.3147800028553507E-4"/>
    <n v="1.0798901965459375E-3"/>
    <n v="1.2007652504385418E-3"/>
    <n v="1.2912182588405755E-3"/>
    <n v="1.3538049972163257E-3"/>
    <n v="1.4092503775985261E-3"/>
    <n v="1.4579453114032183E-3"/>
    <n v="1.4968053657198467E-3"/>
    <n v="1.5268331497371381E-3"/>
    <n v="1.5493383946888163E-3"/>
    <n v="1.5482153819242213E-3"/>
    <n v="1.5485033272764704E-3"/>
    <n v="1.5491342508919532E-3"/>
    <n v="1.5493607940211167E-3"/>
    <n v="1.5495810072711012E-3"/>
    <n v="1.5498012608470097E-3"/>
    <n v="1.5500215547540326E-3"/>
    <n v="1.5502418889973635E-3"/>
    <n v="2.699771414118627E-2"/>
    <n v="2.6997714141186267E-2"/>
    <n v="5.5312210462543459E-4"/>
    <n v="1.3055253727285402E-3"/>
    <n v="2.2370033730140754E-3"/>
    <n v="3.3168935695600129E-3"/>
    <n v="4.5176588199985542E-3"/>
    <n v="5.8088770788391302E-3"/>
    <n v="7.1626820760554554E-3"/>
    <n v="8.5719324536539816E-3"/>
    <n v="1.0029877765057199E-2"/>
    <n v="1.1526683130777047E-2"/>
    <n v="1.3053516280514184E-2"/>
    <n v="1.4602854675203E-2"/>
    <n v="1.615107005712722E-2"/>
    <n v="1.7699573384403689E-2"/>
    <n v="1.9248707635295643E-2"/>
    <n v="2.0798068429316759E-2"/>
    <n v="2.234764943658786E-2"/>
    <n v="2.3897450697434871E-2"/>
    <n v="2.5447472252188904E-2"/>
    <n v="2.6997714141186267E-2"/>
  </r>
  <r>
    <x v="53"/>
    <s v="Under $5"/>
    <n v="-92.363531478442084"/>
    <s v="Water Heating"/>
    <s v="Rural"/>
    <s v="SC-New"/>
    <s v="M_Input"/>
    <x v="4"/>
    <s v="Single Family"/>
    <s v="SF Showerhead Replace_1_75gpm_Any Shower_ AnyWH"/>
    <n v="1.598716210984789E-2"/>
    <n v="1.8051694419765289E-2"/>
    <n v="1.9758896451783903E-2"/>
    <n v="2.1413201755034385E-2"/>
    <n v="2.2606843944405066E-2"/>
    <n v="2.4170006654144156E-2"/>
    <n v="2.5249187567296646E-2"/>
    <n v="2.5694044076021518E-2"/>
    <n v="2.5609078455262932E-2"/>
    <n v="2.6096132784278893E-2"/>
    <n v="2.6741385158885002E-2"/>
    <n v="2.6932889387460596E-2"/>
    <n v="2.609839892880679E-2"/>
    <n v="2.6078359549535145E-2"/>
    <n v="2.6136221396217026E-2"/>
    <n v="2.6309510773400484E-2"/>
    <n v="2.6484298452571761E-2"/>
    <n v="2.6660674762735832E-2"/>
    <n v="2.6838655146507084E-2"/>
    <n v="2.7018255203474097E-2"/>
    <n v="0.48993489697743442"/>
    <n v="-2.7138108769560016"/>
    <n v="-92.363531478442084"/>
    <s v="R-All-WH-ERWH-All-All-R"/>
    <s v="R-All-WH-ERWH-All-All-R"/>
    <n v="0.48993489697743442"/>
    <n v="1.598716210984789E-2"/>
    <n v="3.4038856529613179E-2"/>
    <n v="5.3797752981397079E-2"/>
    <n v="7.5210954736431468E-2"/>
    <n v="9.7817798680836537E-2"/>
    <n v="0.12198780533498069"/>
    <n v="0.14723699290227732"/>
    <n v="0.17293103697829884"/>
    <n v="0.19854011543356176"/>
    <n v="0.22463624821784065"/>
    <n v="0.25137763337672564"/>
    <n v="0.27831052276418622"/>
    <n v="0.304408921692993"/>
    <n v="0.33048728124252813"/>
    <n v="0.35662350263874515"/>
    <n v="0.38293301341214564"/>
    <n v="0.40941731186471741"/>
    <n v="0.43607798662745323"/>
    <n v="0.4629166417739603"/>
    <n v="0.48993489697743442"/>
    <n v="7.8652998185550875E-3"/>
    <n v="9.9298321284724857E-3"/>
    <n v="1.1637034160491101E-2"/>
    <n v="1.3291339463741583E-2"/>
    <n v="1.4484981653112263E-2"/>
    <n v="1.6048144362851353E-2"/>
    <n v="1.7127325276003844E-2"/>
    <n v="1.7572181784728715E-2"/>
    <n v="1.7487216163970129E-2"/>
    <n v="1.797427049298609E-2"/>
    <n v="1.8619522867592199E-2"/>
    <n v="1.8811027096167793E-2"/>
    <n v="1.7976536637513987E-2"/>
    <n v="1.7956497258242343E-2"/>
    <n v="1.8014359104924223E-2"/>
    <n v="1.8187648482107681E-2"/>
    <n v="1.8362436161278958E-2"/>
    <n v="1.8538812471443029E-2"/>
    <n v="1.8716792855214281E-2"/>
    <n v="1.8896392912181294E-2"/>
    <n v="0.32749765115157836"/>
    <n v="0.32749765115157842"/>
    <n v="7.8652998185550875E-3"/>
    <n v="1.7795131947027573E-2"/>
    <n v="2.9432166107518674E-2"/>
    <n v="4.2723505571260256E-2"/>
    <n v="5.7208487224372523E-2"/>
    <n v="7.3256631587223869E-2"/>
    <n v="9.0383956863227713E-2"/>
    <n v="0.10795613864795643"/>
    <n v="0.12544335481192656"/>
    <n v="0.14341762530491264"/>
    <n v="0.16203714817250484"/>
    <n v="0.18084817526867264"/>
    <n v="0.19882471190618661"/>
    <n v="0.21678120916442895"/>
    <n v="0.23479556826935316"/>
    <n v="0.25298321675146085"/>
    <n v="0.27134565291273982"/>
    <n v="0.28988446538418283"/>
    <n v="0.3086012582393971"/>
    <n v="0.32749765115157842"/>
  </r>
  <r>
    <x v="53"/>
    <s v="Under $5"/>
    <n v="-102.60847812181807"/>
    <s v="Water Heating"/>
    <s v="Rural"/>
    <s v="SC-New"/>
    <s v="M_Input"/>
    <x v="4"/>
    <s v="Multifamily - Low Rise"/>
    <s v="MF Showerhead Replace_1_75gpm_Any Shower_ AnyWH"/>
    <n v="1.9959068760125932E-3"/>
    <n v="2.2521924864781296E-3"/>
    <n v="2.5056054824824222E-3"/>
    <n v="2.7497729487432586E-3"/>
    <n v="2.9793401118881897E-3"/>
    <n v="3.1747651130438924E-3"/>
    <n v="3.3014873429192872E-3"/>
    <n v="3.3705193402325554E-3"/>
    <n v="3.4294983408858972E-3"/>
    <n v="3.4331596988205772E-3"/>
    <n v="3.4326332906244577E-3"/>
    <n v="3.4164555100919159E-3"/>
    <n v="3.3659768827972772E-3"/>
    <n v="3.3389085761417266E-3"/>
    <n v="3.2730628994566699E-3"/>
    <n v="3.2704325789216057E-3"/>
    <n v="3.2694788228231791E-3"/>
    <n v="3.2701807424072699E-3"/>
    <n v="3.2725100645595077E-3"/>
    <n v="3.2764404724949271E-3"/>
    <n v="6.2378327581825349E-2"/>
    <n v="-2.7092398986917301"/>
    <n v="-102.60847812181807"/>
    <s v="R-All-WH-ERWH-All-All-R"/>
    <s v="R-All-WH-ERWH-All-All-R"/>
    <n v="6.2378327581825349E-2"/>
    <n v="1.9959068760125932E-3"/>
    <n v="4.2480993624907232E-3"/>
    <n v="6.7537048449731454E-3"/>
    <n v="9.5034777937164049E-3"/>
    <n v="1.2482817905604595E-2"/>
    <n v="1.5657583018648488E-2"/>
    <n v="1.8959070361567777E-2"/>
    <n v="2.2329589701800334E-2"/>
    <n v="2.5759088042686229E-2"/>
    <n v="2.9192247741506805E-2"/>
    <n v="3.2624881032131264E-2"/>
    <n v="3.6041336542223183E-2"/>
    <n v="3.9407313425020463E-2"/>
    <n v="4.2746222001162189E-2"/>
    <n v="4.6019284900618858E-2"/>
    <n v="4.9289717479540467E-2"/>
    <n v="5.2559196302363644E-2"/>
    <n v="5.5829377044770916E-2"/>
    <n v="5.9101887109330425E-2"/>
    <n v="6.2378327581825349E-2"/>
    <n v="9.6183441106615047E-4"/>
    <n v="1.2181200215316869E-3"/>
    <n v="1.4715330175359795E-3"/>
    <n v="1.7157004837968159E-3"/>
    <n v="1.945267646941747E-3"/>
    <n v="2.1406926480974494E-3"/>
    <n v="2.2674148779728443E-3"/>
    <n v="2.3364468752861125E-3"/>
    <n v="2.3954258759394543E-3"/>
    <n v="2.3990872338741347E-3"/>
    <n v="2.3985608256780148E-3"/>
    <n v="2.3823830451454734E-3"/>
    <n v="2.3319044178508348E-3"/>
    <n v="2.3048361111952841E-3"/>
    <n v="2.238990434510227E-3"/>
    <n v="2.2363601139751632E-3"/>
    <n v="2.2354063578767366E-3"/>
    <n v="2.2361082774608274E-3"/>
    <n v="2.2384375996130652E-3"/>
    <n v="2.2423680075484842E-3"/>
    <n v="4.1696878282896491E-2"/>
    <n v="4.1696878282896477E-2"/>
    <n v="9.6183441106615047E-4"/>
    <n v="2.1799544325978373E-3"/>
    <n v="3.6514874501338166E-3"/>
    <n v="5.3671879339306323E-3"/>
    <n v="7.3124555808723795E-3"/>
    <n v="9.453148228969829E-3"/>
    <n v="1.1720563106942673E-2"/>
    <n v="1.4057009982228787E-2"/>
    <n v="1.6452435858168239E-2"/>
    <n v="1.8851523092042376E-2"/>
    <n v="2.1250083917720389E-2"/>
    <n v="2.3632466962865861E-2"/>
    <n v="2.5964371380716694E-2"/>
    <n v="2.8269207491911977E-2"/>
    <n v="3.0508197926422204E-2"/>
    <n v="3.2744558040397366E-2"/>
    <n v="3.4979964398274103E-2"/>
    <n v="3.7216072675734929E-2"/>
    <n v="3.9454510275347993E-2"/>
    <n v="4.1696878282896477E-2"/>
  </r>
  <r>
    <x v="53"/>
    <s v="Under $5"/>
    <n v="-102.60847812181807"/>
    <s v="Water Heating"/>
    <s v="Rural"/>
    <s v="SC-New"/>
    <s v="M_Input"/>
    <x v="4"/>
    <s v="Multifamily - High Rise"/>
    <s v="MF Showerhead Replace_1_75gpm_Any Shower_ AnyWH"/>
    <n v="4.3859410153078367E-4"/>
    <n v="5.0546676147271994E-4"/>
    <n v="5.6464935306955088E-4"/>
    <n v="6.2799994378261604E-4"/>
    <n v="6.7424925754929388E-4"/>
    <n v="7.186920904282576E-4"/>
    <n v="7.3442031717384205E-4"/>
    <n v="7.4982169260200441E-4"/>
    <n v="7.5638569254546611E-4"/>
    <n v="7.6492646515058231E-4"/>
    <n v="7.6863840359718484E-4"/>
    <n v="7.6326744173110957E-4"/>
    <n v="7.5427199039502363E-4"/>
    <n v="7.3815287525619006E-4"/>
    <n v="7.3697965906644944E-4"/>
    <n v="7.3587669860338174E-4"/>
    <n v="7.3523409312017029E-4"/>
    <n v="7.3504205740538469E-4"/>
    <n v="7.3528944205119759E-4"/>
    <n v="7.3596582081415156E-4"/>
    <n v="1.3973924157345359E-2"/>
    <n v="-2.7092398986917301"/>
    <n v="-102.60847812181807"/>
    <s v="R-All-WH-ERWH-All-All-R"/>
    <s v="R-All-WH-ERWH-All-All-R"/>
    <n v="1.3973924157345359E-2"/>
    <n v="4.3859410153078367E-4"/>
    <n v="9.4406086300350355E-4"/>
    <n v="1.5087102160730543E-3"/>
    <n v="2.1367101598556704E-3"/>
    <n v="2.8109594174049644E-3"/>
    <n v="3.5296515078332221E-3"/>
    <n v="4.2640718250070639E-3"/>
    <n v="5.0138935176090686E-3"/>
    <n v="5.770279210154535E-3"/>
    <n v="6.535205675305117E-3"/>
    <n v="7.3038440789023017E-3"/>
    <n v="8.0671115206334115E-3"/>
    <n v="8.8213835110284352E-3"/>
    <n v="9.5595363862846245E-3"/>
    <n v="1.0296516045351074E-2"/>
    <n v="1.1032392743954456E-2"/>
    <n v="1.1767626837074626E-2"/>
    <n v="1.2502668894480011E-2"/>
    <n v="1.3237958336531208E-2"/>
    <n v="1.3973924157345359E-2"/>
    <n v="2.0694232825414728E-4"/>
    <n v="2.7381498819608355E-4"/>
    <n v="3.329975797929145E-4"/>
    <n v="3.9634817050597965E-4"/>
    <n v="4.4259748427265749E-4"/>
    <n v="4.8704031715162121E-4"/>
    <n v="5.0276854389720571E-4"/>
    <n v="5.1816991932536797E-4"/>
    <n v="5.2473391926882978E-4"/>
    <n v="5.3327469187394597E-4"/>
    <n v="5.3698663032054851E-4"/>
    <n v="5.3161566845447324E-4"/>
    <n v="5.2262021711838719E-4"/>
    <n v="5.0650110197955362E-4"/>
    <n v="5.053278857898131E-4"/>
    <n v="5.042249253267453E-4"/>
    <n v="5.0358231984353385E-4"/>
    <n v="5.0339028412874835E-4"/>
    <n v="5.0363766877456126E-4"/>
    <n v="5.0431404753751522E-4"/>
    <n v="9.3408886918126318E-3"/>
    <n v="9.3408886918126301E-3"/>
    <n v="2.0694232825414728E-4"/>
    <n v="4.8075731645023082E-4"/>
    <n v="8.1375489624314532E-4"/>
    <n v="1.210103066749125E-3"/>
    <n v="1.6527005510217825E-3"/>
    <n v="2.1397408681734036E-3"/>
    <n v="2.6425094120706093E-3"/>
    <n v="3.1606793313959771E-3"/>
    <n v="3.6854132506648069E-3"/>
    <n v="4.2186879425387524E-3"/>
    <n v="4.7556745728593013E-3"/>
    <n v="5.2872902413137746E-3"/>
    <n v="5.8099104584321618E-3"/>
    <n v="6.3164115604117154E-3"/>
    <n v="6.8217394462015283E-3"/>
    <n v="7.3259643715282733E-3"/>
    <n v="7.8295466913718068E-3"/>
    <n v="8.3329369755005545E-3"/>
    <n v="8.8365746442751157E-3"/>
    <n v="9.3408886918126301E-3"/>
  </r>
  <r>
    <x v="53"/>
    <s v="Under $5"/>
    <n v="-79.682042916350611"/>
    <s v="Water Heating"/>
    <s v="Rural"/>
    <s v="SC-New"/>
    <s v="M_Input"/>
    <x v="4"/>
    <s v="Manufactured"/>
    <s v="MH Showerhead Replace_1_75gpm_Any Shower_ AnyWH"/>
    <n v="6.3456612124955958E-4"/>
    <n v="7.3799405078055951E-4"/>
    <n v="8.3093474049618485E-4"/>
    <n v="9.0796141932768303E-4"/>
    <n v="9.7069618230221234E-4"/>
    <n v="1.0176417501401918E-3"/>
    <n v="1.050124583205483E-3"/>
    <n v="1.0789010154327683E-3"/>
    <n v="1.104173931819734E-3"/>
    <n v="1.1243424961199992E-3"/>
    <n v="1.1399270675622492E-3"/>
    <n v="1.1516074032664361E-3"/>
    <n v="1.1510245539742498E-3"/>
    <n v="1.1511739990652033E-3"/>
    <n v="1.1515014516056386E-3"/>
    <n v="1.1516190286329395E-3"/>
    <n v="1.1517333204210029E-3"/>
    <n v="1.151847633138424E-3"/>
    <n v="1.1519619667878973E-3"/>
    <n v="1.1520763213721179E-3"/>
    <n v="2.096180903670054E-2"/>
    <n v="-2.719511238916839"/>
    <n v="-79.682042916350611"/>
    <s v="R-All-WH-ERWH-All-All-R"/>
    <s v="R-All-WH-ERWH-All-All-R"/>
    <n v="2.096180903670054E-2"/>
    <n v="6.3456612124955958E-4"/>
    <n v="1.372560172030119E-3"/>
    <n v="2.2034949125263039E-3"/>
    <n v="3.1114563318539869E-3"/>
    <n v="4.0821525141561989E-3"/>
    <n v="5.0997942642963907E-3"/>
    <n v="6.1499188475018732E-3"/>
    <n v="7.2288198629346413E-3"/>
    <n v="8.3329937947543755E-3"/>
    <n v="9.4573362908743751E-3"/>
    <n v="1.0597263358436625E-2"/>
    <n v="1.1748870761703062E-2"/>
    <n v="1.2899895315677312E-2"/>
    <n v="1.4051069314742516E-2"/>
    <n v="1.5202570766348155E-2"/>
    <n v="1.6354189794981096E-2"/>
    <n v="1.7505923115402101E-2"/>
    <n v="1.8657770748540525E-2"/>
    <n v="1.9809732715328422E-2"/>
    <n v="2.096180903670054E-2"/>
    <n v="2.8707316366931963E-4"/>
    <n v="3.9050109320031955E-4"/>
    <n v="4.8344178291594489E-4"/>
    <n v="5.6046846174744307E-4"/>
    <n v="6.2320322472197238E-4"/>
    <n v="6.7014879255995188E-4"/>
    <n v="7.0263162562524302E-4"/>
    <n v="7.3140805785252834E-4"/>
    <n v="7.5668097423949401E-4"/>
    <n v="7.7684953853975926E-4"/>
    <n v="7.9243410998200924E-4"/>
    <n v="8.0411444568619615E-4"/>
    <n v="8.0353159639400982E-4"/>
    <n v="8.0368104148496335E-4"/>
    <n v="8.0400849402539865E-4"/>
    <n v="8.0412607105269959E-4"/>
    <n v="8.0424036284076298E-4"/>
    <n v="8.0435467555818401E-4"/>
    <n v="8.0446900920765735E-4"/>
    <n v="8.0458336379187791E-4"/>
    <n v="1.4011949885095741E-2"/>
    <n v="1.4011949885095736E-2"/>
    <n v="2.8707316366931963E-4"/>
    <n v="6.7757425686963918E-4"/>
    <n v="1.1610160397855841E-3"/>
    <n v="1.721484501533027E-3"/>
    <n v="2.3446877262549995E-3"/>
    <n v="3.0148365188149514E-3"/>
    <n v="3.7174681444401944E-3"/>
    <n v="4.4488762022927225E-3"/>
    <n v="5.2055571765322163E-3"/>
    <n v="5.9824067150719756E-3"/>
    <n v="6.7748408250539851E-3"/>
    <n v="7.5789552707401812E-3"/>
    <n v="8.3824868671341906E-3"/>
    <n v="9.1861679086191542E-3"/>
    <n v="9.990176402644553E-3"/>
    <n v="1.0794302473697252E-2"/>
    <n v="1.1598542836538016E-2"/>
    <n v="1.24028975120962E-2"/>
    <n v="1.3207366521303858E-2"/>
    <n v="1.4011949885095736E-2"/>
  </r>
  <r>
    <x v="53"/>
    <s v="Under $5"/>
    <n v="-88.286031672761965"/>
    <s v="Water Heating"/>
    <s v="Rural"/>
    <s v="SC-New"/>
    <s v="M_Input"/>
    <x v="4"/>
    <s v="Single Family"/>
    <s v="SF Showerhead Replace_1_50gpm_Any Shower_ AnyWH"/>
    <n v="1.6765393653664307E-2"/>
    <n v="1.8930424360718501E-2"/>
    <n v="2.0720730477367992E-2"/>
    <n v="2.2455564930272828E-2"/>
    <n v="2.3707311866278068E-2"/>
    <n v="2.5346567038236401E-2"/>
    <n v="2.6478280891402205E-2"/>
    <n v="2.6944792360850126E-2"/>
    <n v="2.685569073860735E-2"/>
    <n v="2.7366454156190014E-2"/>
    <n v="2.8043116467606082E-2"/>
    <n v="2.8243942840438914E-2"/>
    <n v="2.7368830613301365E-2"/>
    <n v="2.7347815746512894E-2"/>
    <n v="2.7408494222810581E-2"/>
    <n v="2.7590219072068808E-2"/>
    <n v="2.7773515158452503E-2"/>
    <n v="2.7958477208049788E-2"/>
    <n v="2.8145121415198794E-2"/>
    <n v="2.8333464138853157E-2"/>
    <n v="0.51378420735688068"/>
    <n v="-2.715813517613364"/>
    <n v="-88.286031672761965"/>
    <s v="R-All-WH-ERWH-All-All-R"/>
    <s v="R-All-WH-ERWH-All-All-R"/>
    <n v="0.51378420735688068"/>
    <n v="1.6765393653664307E-2"/>
    <n v="3.5695818014382805E-2"/>
    <n v="5.6416548491750797E-2"/>
    <n v="7.8872113422023632E-2"/>
    <n v="0.1025794252883017"/>
    <n v="0.12792599232653812"/>
    <n v="0.15440427321794031"/>
    <n v="0.18134906557879044"/>
    <n v="0.20820475631739779"/>
    <n v="0.23557121047358781"/>
    <n v="0.26361432694119391"/>
    <n v="0.29185826978163282"/>
    <n v="0.31922710039493418"/>
    <n v="0.34657491614144709"/>
    <n v="0.37398341036425764"/>
    <n v="0.40157362943632646"/>
    <n v="0.42934714459477896"/>
    <n v="0.45730562180282874"/>
    <n v="0.48545074321802756"/>
    <n v="0.51378420735688068"/>
    <n v="8.2481710485029364E-3"/>
    <n v="1.0413201755557131E-2"/>
    <n v="1.2203507872206622E-2"/>
    <n v="1.3938342325111458E-2"/>
    <n v="1.5190089261116698E-2"/>
    <n v="1.682934443307503E-2"/>
    <n v="1.7961058286240835E-2"/>
    <n v="1.8427569755688756E-2"/>
    <n v="1.833846813344598E-2"/>
    <n v="1.8849231551028644E-2"/>
    <n v="1.9525893862444712E-2"/>
    <n v="1.9726720235277544E-2"/>
    <n v="1.8851608008139994E-2"/>
    <n v="1.8830593141351524E-2"/>
    <n v="1.8891271617649211E-2"/>
    <n v="1.9072996466907438E-2"/>
    <n v="1.9256292553291133E-2"/>
    <n v="1.9441254602888418E-2"/>
    <n v="1.9627898810037424E-2"/>
    <n v="1.9816241533691787E-2"/>
    <n v="0.34343975525365328"/>
    <n v="0.34343975525365328"/>
    <n v="8.2481710485029364E-3"/>
    <n v="1.8661372804060068E-2"/>
    <n v="3.0864880676266689E-2"/>
    <n v="4.4803223001378151E-2"/>
    <n v="5.9993312262494852E-2"/>
    <n v="7.6822656695569883E-2"/>
    <n v="9.4783714981810721E-2"/>
    <n v="0.11321128473749947"/>
    <n v="0.13154975287094545"/>
    <n v="0.15039898442197408"/>
    <n v="0.1699248782844188"/>
    <n v="0.18965159851969635"/>
    <n v="0.20850320652783633"/>
    <n v="0.22733379966918785"/>
    <n v="0.24622507128683707"/>
    <n v="0.26529806775374454"/>
    <n v="0.28455436030703568"/>
    <n v="0.30399561490992411"/>
    <n v="0.32362351371996151"/>
    <n v="0.34343975525365328"/>
  </r>
  <r>
    <x v="53"/>
    <s v="Under $5"/>
    <n v="-99.036882397239552"/>
    <s v="Water Heating"/>
    <s v="Rural"/>
    <s v="SC-New"/>
    <s v="M_Input"/>
    <x v="4"/>
    <s v="Multifamily - Low Rise"/>
    <s v="MF Showerhead Replace_1_50gpm_Any Shower_ AnyWH"/>
    <n v="2.0721396447761849E-3"/>
    <n v="2.3382139692918911E-3"/>
    <n v="2.6013059611242244E-3"/>
    <n v="2.8547992943474721E-3"/>
    <n v="3.0931346724196967E-3"/>
    <n v="3.2960238439246137E-3"/>
    <n v="3.4275861725858781E-3"/>
    <n v="3.4992548161032946E-3"/>
    <n v="3.5604864932581052E-3"/>
    <n v="3.5642876951184465E-3"/>
    <n v="3.5637411809971596E-3"/>
    <n v="3.546945497386439E-3"/>
    <n v="3.4945388615417513E-3"/>
    <n v="3.466436693042797E-3"/>
    <n v="3.3980760702421973E-3"/>
    <n v="3.3953452857929428E-3"/>
    <n v="3.3943551014077151E-3"/>
    <n v="3.3950838304957895E-3"/>
    <n v="3.3975021200638631E-3"/>
    <n v="3.4015826481691605E-3"/>
    <n v="6.4760839852089636E-2"/>
    <n v="-2.7109952584742349"/>
    <n v="-99.036882397239552"/>
    <s v="R-All-WH-ERWH-All-All-R"/>
    <s v="R-All-WH-ERWH-All-All-R"/>
    <n v="6.4760839852089636E-2"/>
    <n v="2.0721396447761849E-3"/>
    <n v="4.4103536140680764E-3"/>
    <n v="7.0116595751923009E-3"/>
    <n v="9.8664588695397733E-3"/>
    <n v="1.2959593541959471E-2"/>
    <n v="1.6255617385884085E-2"/>
    <n v="1.9683203558469965E-2"/>
    <n v="2.3182458374573257E-2"/>
    <n v="2.6742944867831363E-2"/>
    <n v="3.0307232562949808E-2"/>
    <n v="3.3870973743946965E-2"/>
    <n v="3.7417919241333406E-2"/>
    <n v="4.0912458102875159E-2"/>
    <n v="4.4378894795917959E-2"/>
    <n v="4.7776970866160159E-2"/>
    <n v="5.1172316151953105E-2"/>
    <n v="5.4566671253360823E-2"/>
    <n v="5.7961755083856613E-2"/>
    <n v="6.1359257203920478E-2"/>
    <n v="6.4760839852089636E-2"/>
    <n v="9.9857124539890038E-4"/>
    <n v="1.2646455699146066E-3"/>
    <n v="1.5277375617469399E-3"/>
    <n v="1.7812308949701876E-3"/>
    <n v="2.019566273042412E-3"/>
    <n v="2.2224554445473294E-3"/>
    <n v="2.3540177732085934E-3"/>
    <n v="2.4256864167260103E-3"/>
    <n v="2.4869180938808209E-3"/>
    <n v="2.4907192957411622E-3"/>
    <n v="2.4901727816198753E-3"/>
    <n v="2.4733770980091543E-3"/>
    <n v="2.420970462164467E-3"/>
    <n v="2.3928682936655123E-3"/>
    <n v="2.3245076708649131E-3"/>
    <n v="2.3217768864156581E-3"/>
    <n v="2.3207867020304303E-3"/>
    <n v="2.3215154311185052E-3"/>
    <n v="2.3239337206865784E-3"/>
    <n v="2.3280142487918758E-3"/>
    <n v="4.3289471864543946E-2"/>
    <n v="4.3289471864543946E-2"/>
    <n v="9.9857124539890038E-4"/>
    <n v="2.263216815313507E-3"/>
    <n v="3.7909543770604471E-3"/>
    <n v="5.5721852720306345E-3"/>
    <n v="7.5917515450730465E-3"/>
    <n v="9.8142069896203759E-3"/>
    <n v="1.2168224762828968E-2"/>
    <n v="1.459391117955498E-2"/>
    <n v="1.7080829273435801E-2"/>
    <n v="1.9571548569176964E-2"/>
    <n v="2.2061721350796839E-2"/>
    <n v="2.4535098448805994E-2"/>
    <n v="2.6956068910970462E-2"/>
    <n v="2.9348937204635973E-2"/>
    <n v="3.1673444875500889E-2"/>
    <n v="3.399522176191655E-2"/>
    <n v="3.6316008463946982E-2"/>
    <n v="3.8637523895065487E-2"/>
    <n v="4.0961457615752067E-2"/>
    <n v="4.3289471864543946E-2"/>
  </r>
  <r>
    <x v="53"/>
    <s v="Under $5"/>
    <n v="-99.036882397239552"/>
    <s v="Water Heating"/>
    <s v="Rural"/>
    <s v="SC-New"/>
    <s v="M_Input"/>
    <x v="4"/>
    <s v="Multifamily - High Rise"/>
    <s v="MF Showerhead Replace_1_50gpm_Any Shower_ AnyWH"/>
    <n v="4.5534600670477056E-4"/>
    <n v="5.2477283792755564E-4"/>
    <n v="5.8621588209071293E-4"/>
    <n v="6.5198612022866905E-4"/>
    <n v="7.0000190581035154E-4"/>
    <n v="7.4614221277629733E-4"/>
    <n v="7.6247117209461235E-4"/>
    <n v="7.7846079615589818E-4"/>
    <n v="7.8527550513587268E-4"/>
    <n v="7.9414248872352168E-4"/>
    <n v="7.97996202995773E-4"/>
    <n v="7.9242009964795054E-4"/>
    <n v="7.8308107107894387E-4"/>
    <n v="7.6634629356035679E-4"/>
    <n v="7.6512826690396704E-4"/>
    <n v="7.6398317936024886E-4"/>
    <n v="7.6331602984855776E-4"/>
    <n v="7.6311665941569695E-4"/>
    <n v="7.6337349280720371E-4"/>
    <n v="7.6407570555392336E-4"/>
    <n v="1.4507651928820885E-2"/>
    <n v="-2.7109952584742349"/>
    <n v="-99.036882397239552"/>
    <s v="R-All-WH-ERWH-All-All-R"/>
    <s v="R-All-WH-ERWH-All-All-R"/>
    <n v="1.4507651928820885E-2"/>
    <n v="4.5534600670477056E-4"/>
    <n v="9.8011884463232619E-4"/>
    <n v="1.5663347267230391E-3"/>
    <n v="2.2183208469517082E-3"/>
    <n v="2.9183227527620598E-3"/>
    <n v="3.6644649655383573E-3"/>
    <n v="4.4269361376329695E-3"/>
    <n v="5.2053969337888676E-3"/>
    <n v="5.9906724389247401E-3"/>
    <n v="6.7848149276482621E-3"/>
    <n v="7.5828111306440356E-3"/>
    <n v="8.3752312302919855E-3"/>
    <n v="9.15831230137093E-3"/>
    <n v="9.9246585949312877E-3"/>
    <n v="1.0689786861835254E-2"/>
    <n v="1.1453770041195502E-2"/>
    <n v="1.221708607104406E-2"/>
    <n v="1.2980202730459757E-2"/>
    <n v="1.3743576223266961E-2"/>
    <n v="1.4507651928820885E-2"/>
    <n v="2.1484639775097382E-4"/>
    <n v="2.8427322897375893E-4"/>
    <n v="3.4571627313691622E-4"/>
    <n v="4.1148651127487234E-4"/>
    <n v="4.5950229685655483E-4"/>
    <n v="5.0564260382250062E-4"/>
    <n v="5.2197156314081564E-4"/>
    <n v="5.3796118720210147E-4"/>
    <n v="5.4477589618207598E-4"/>
    <n v="5.5364287976972498E-4"/>
    <n v="5.574965940419763E-4"/>
    <n v="5.5192049069415384E-4"/>
    <n v="5.4258146212514716E-4"/>
    <n v="5.2584668460656009E-4"/>
    <n v="5.2462865795017033E-4"/>
    <n v="5.2348357040645215E-4"/>
    <n v="5.2281642089476105E-4"/>
    <n v="5.2261705046190024E-4"/>
    <n v="5.22873883853407E-4"/>
    <n v="5.2357609660012665E-4"/>
    <n v="9.697659749744951E-3"/>
    <n v="9.6976597497449493E-3"/>
    <n v="2.1484639775097382E-4"/>
    <n v="4.9911962672473278E-4"/>
    <n v="8.4483589986164901E-4"/>
    <n v="1.2563224111365213E-3"/>
    <n v="1.7158247079930762E-3"/>
    <n v="2.2214673118155768E-3"/>
    <n v="2.7434388749563924E-3"/>
    <n v="3.2814000621584939E-3"/>
    <n v="3.8261759583405699E-3"/>
    <n v="4.3798188381102953E-3"/>
    <n v="4.9373154321522717E-3"/>
    <n v="5.4892359228464254E-3"/>
    <n v="6.0318173849715729E-3"/>
    <n v="6.5576640695781327E-3"/>
    <n v="7.0822927275283028E-3"/>
    <n v="7.6057762979347548E-3"/>
    <n v="8.1285927188295155E-3"/>
    <n v="8.6512097692914153E-3"/>
    <n v="9.1740836531448225E-3"/>
    <n v="9.6976597497449493E-3"/>
  </r>
  <r>
    <x v="53"/>
    <s v="Under $5"/>
    <n v="-76.834385310073984"/>
    <s v="Water Heating"/>
    <s v="Rural"/>
    <s v="SC-New"/>
    <s v="M_Input"/>
    <x v="4"/>
    <s v="Manufactured"/>
    <s v="MH Showerhead Replace_1_50gpm_Any Shower_ AnyWH"/>
    <n v="6.5916967395899032E-4"/>
    <n v="7.6660773644639897E-4"/>
    <n v="8.631519452937525E-4"/>
    <n v="9.4316512133838795E-4"/>
    <n v="1.008332251872216E-3"/>
    <n v="1.0570980047375673E-3"/>
    <n v="1.0908402701436521E-3"/>
    <n v="1.1207324292327797E-3"/>
    <n v="1.1469852333093424E-3"/>
    <n v="1.1679357781128497E-3"/>
    <n v="1.1841245983671518E-3"/>
    <n v="1.1962578069013531E-3"/>
    <n v="1.195652359233991E-3"/>
    <n v="1.1958075986465277E-3"/>
    <n v="1.1961477472568738E-3"/>
    <n v="1.1962698830094074E-3"/>
    <n v="1.1963886061466047E-3"/>
    <n v="1.196507351024638E-3"/>
    <n v="1.196626117646306E-3"/>
    <n v="1.1967449060144087E-3"/>
    <n v="2.1774545418693201E-2"/>
    <n v="-2.7209087790665065"/>
    <n v="-76.834385310073984"/>
    <s v="R-All-WH-ERWH-All-All-R"/>
    <s v="R-All-WH-ERWH-All-All-R"/>
    <n v="2.1774545418693201E-2"/>
    <n v="6.5916967395899032E-4"/>
    <n v="1.4257774104053894E-3"/>
    <n v="2.2889293556991419E-3"/>
    <n v="3.2320944770375297E-3"/>
    <n v="4.2404267289097453E-3"/>
    <n v="5.2975247336473127E-3"/>
    <n v="6.388365003790965E-3"/>
    <n v="7.5090974330237446E-3"/>
    <n v="8.6560826663330866E-3"/>
    <n v="9.824018444445937E-3"/>
    <n v="1.1008143042813088E-2"/>
    <n v="1.2204400849714442E-2"/>
    <n v="1.3400053208948434E-2"/>
    <n v="1.4595860807594962E-2"/>
    <n v="1.5792008554851834E-2"/>
    <n v="1.6988278437861243E-2"/>
    <n v="1.8184667044007848E-2"/>
    <n v="1.9381174395032487E-2"/>
    <n v="2.0577800512678792E-2"/>
    <n v="2.1774545418693201E-2"/>
    <n v="2.9820363451748427E-4"/>
    <n v="4.0564169700489292E-4"/>
    <n v="5.0218590585224645E-4"/>
    <n v="5.821990818968819E-4"/>
    <n v="6.4736621243070998E-4"/>
    <n v="6.961319652960613E-4"/>
    <n v="7.2987423070214601E-4"/>
    <n v="7.5976638979127363E-4"/>
    <n v="7.8601919386783639E-4"/>
    <n v="8.0696973867134365E-4"/>
    <n v="8.2315855892564572E-4"/>
    <n v="8.3529176745984703E-4"/>
    <n v="8.3468631979248498E-4"/>
    <n v="8.348415592050216E-4"/>
    <n v="8.3518170781536779E-4"/>
    <n v="8.3530384356790132E-4"/>
    <n v="8.354225667050987E-4"/>
    <n v="8.3554131158313199E-4"/>
    <n v="8.3566007820479995E-4"/>
    <n v="8.3577886657290265E-4"/>
    <n v="1.455522462986308E-2"/>
    <n v="1.4555224629863079E-2"/>
    <n v="2.9820363451748427E-4"/>
    <n v="7.0384533152237719E-4"/>
    <n v="1.2060312373746236E-3"/>
    <n v="1.7882303192715055E-3"/>
    <n v="2.4355965317022156E-3"/>
    <n v="3.131728496998277E-3"/>
    <n v="3.8616027277004229E-3"/>
    <n v="4.6213691174916962E-3"/>
    <n v="5.4073883113595327E-3"/>
    <n v="6.2143580500308767E-3"/>
    <n v="7.0375166089565221E-3"/>
    <n v="7.8728083764163688E-3"/>
    <n v="8.7074946962088541E-3"/>
    <n v="9.542336255413876E-3"/>
    <n v="1.0377517963229244E-2"/>
    <n v="1.1212821806797146E-2"/>
    <n v="1.2048244373502244E-2"/>
    <n v="1.2883785685085376E-2"/>
    <n v="1.3719445763290176E-2"/>
    <n v="1.4555224629863079E-2"/>
  </r>
  <r>
    <x v="53"/>
    <s v="Under $5"/>
    <n v="-138.31214322571978"/>
    <s v="Water Heating"/>
    <s v="Rural"/>
    <s v="SC-New"/>
    <s v="M_Input"/>
    <x v="4"/>
    <s v="Single Family"/>
    <s v="SF Showerhead Replace_1_50GPM_any shower_HPWH"/>
    <n v="5.3069507129704981E-3"/>
    <n v="5.9922737952527363E-3"/>
    <n v="6.5589808179722341E-3"/>
    <n v="7.1081287310435651E-3"/>
    <n v="7.5043591704666056E-3"/>
    <n v="8.0232522297812876E-3"/>
    <n v="8.3814871608545709E-3"/>
    <n v="8.5291576198094337E-3"/>
    <n v="8.5009532168913594E-3"/>
    <n v="8.6626312746270976E-3"/>
    <n v="8.8768232948201256E-3"/>
    <n v="8.9403932702412266E-3"/>
    <n v="8.6633835230396274E-3"/>
    <n v="8.6567314357346749E-3"/>
    <n v="8.6759387200789715E-3"/>
    <n v="8.7334622616228146E-3"/>
    <n v="8.7914831656596259E-3"/>
    <n v="8.8500314169718316E-3"/>
    <n v="8.9091121417471004E-3"/>
    <n v="8.9687305182808274E-3"/>
    <n v="0.16263426447786619"/>
    <n v="3.2429365840979063"/>
    <n v="-138.31214322571978"/>
    <s v="R-All-WH-HPWH-All-All-R"/>
    <n v="0"/>
    <n v="0.16263426447786619"/>
    <n v="5.3069507129704981E-3"/>
    <n v="1.1299224508223234E-2"/>
    <n v="1.7858205326195468E-2"/>
    <n v="2.4966334057239033E-2"/>
    <n v="3.2470693227705641E-2"/>
    <n v="4.0493945457486927E-2"/>
    <n v="4.8875432618341499E-2"/>
    <n v="5.7404590238150935E-2"/>
    <n v="6.5905543455042292E-2"/>
    <n v="7.4568174729669395E-2"/>
    <n v="8.3444998024489514E-2"/>
    <n v="9.2385391294730737E-2"/>
    <n v="0.10104877481777036"/>
    <n v="0.10970550625350503"/>
    <n v="0.11838144497358401"/>
    <n v="0.12711490723520683"/>
    <n v="0.13590639040086644"/>
    <n v="0.14475642181783827"/>
    <n v="0.15366553395958538"/>
    <n v="0.16263426447786619"/>
    <n v="2.6108923017735507E-3"/>
    <n v="3.2962153840557888E-3"/>
    <n v="3.8629224067752866E-3"/>
    <n v="4.4120703198466176E-3"/>
    <n v="4.8083007592696582E-3"/>
    <n v="5.3271938185843401E-3"/>
    <n v="5.6854287496576235E-3"/>
    <n v="5.8330992086124862E-3"/>
    <n v="5.8048948056944119E-3"/>
    <n v="5.9665728634301501E-3"/>
    <n v="6.1807648836231781E-3"/>
    <n v="6.2443348590442791E-3"/>
    <n v="5.96732511184268E-3"/>
    <n v="5.9606730245377274E-3"/>
    <n v="5.979880308882024E-3"/>
    <n v="6.0374038504258671E-3"/>
    <n v="6.0954247544626784E-3"/>
    <n v="6.1539730057748841E-3"/>
    <n v="6.213053730550153E-3"/>
    <n v="6.2726721070838799E-3"/>
    <n v="0.10871309625392725"/>
    <n v="0.10871309625392728"/>
    <n v="2.6108923017735507E-3"/>
    <n v="5.9071076858293395E-3"/>
    <n v="9.7700300926046261E-3"/>
    <n v="1.4182100412451243E-2"/>
    <n v="1.8990401171720902E-2"/>
    <n v="2.4317594990305242E-2"/>
    <n v="3.0003023739962865E-2"/>
    <n v="3.5836122948575355E-2"/>
    <n v="4.1641017754269767E-2"/>
    <n v="4.7607590617699917E-2"/>
    <n v="5.3788355501323097E-2"/>
    <n v="6.0032690360367374E-2"/>
    <n v="6.6000015472210058E-2"/>
    <n v="7.1960688496747791E-2"/>
    <n v="7.7940568805629815E-2"/>
    <n v="8.397797265605568E-2"/>
    <n v="9.0073397410518355E-2"/>
    <n v="9.6227370416293243E-2"/>
    <n v="0.1024404241468434"/>
    <n v="0.10871309625392728"/>
  </r>
  <r>
    <x v="53"/>
    <s v="Under $5"/>
    <n v="-141.65052921344815"/>
    <s v="Water Heating"/>
    <s v="Rural"/>
    <s v="SC-New"/>
    <s v="M_Input"/>
    <x v="4"/>
    <s v="Manufactured"/>
    <s v="MH Showerhead Replace_1_50GPM_any shower_HPWH"/>
    <n v="1.5673553648945727E-4"/>
    <n v="1.8228186094673118E-4"/>
    <n v="2.0523787510581332E-4"/>
    <n v="2.242631861433498E-4"/>
    <n v="2.3975844566333419E-4"/>
    <n v="2.5135383109992012E-4"/>
    <n v="2.5937697336468596E-4"/>
    <n v="2.6648464802988013E-4"/>
    <n v="2.7272696695602154E-4"/>
    <n v="2.7770852938106794E-4"/>
    <n v="2.8155786215217359E-4"/>
    <n v="2.8444286281903501E-4"/>
    <n v="2.8429890115224538E-4"/>
    <n v="2.8433581354911293E-4"/>
    <n v="2.8441669314208416E-4"/>
    <n v="2.8444573424250813E-4"/>
    <n v="2.8447396390072431E-4"/>
    <n v="2.8450219872841622E-4"/>
    <n v="2.8453043872624919E-4"/>
    <n v="2.8455868389488909E-4"/>
    <n v="5.1774910054876999E-3"/>
    <n v="3.6432261323420723"/>
    <n v="-141.65052921344815"/>
    <s v="R-All-WH-ERWH-All-All-R"/>
    <s v="R-All-WH-ERWH-All-All-R"/>
    <n v="5.1774910054876999E-3"/>
    <n v="1.5673553648945727E-4"/>
    <n v="3.3901739743618845E-4"/>
    <n v="5.4425527254200177E-4"/>
    <n v="7.6851845868535157E-4"/>
    <n v="1.0082769043486858E-3"/>
    <n v="1.259630735448606E-3"/>
    <n v="1.5190077088132919E-3"/>
    <n v="1.7854923568431721E-3"/>
    <n v="2.0582193237991936E-3"/>
    <n v="2.3359278531802615E-3"/>
    <n v="2.6174857153324349E-3"/>
    <n v="2.9019285781514701E-3"/>
    <n v="3.1862274793037154E-3"/>
    <n v="3.4705632928528282E-3"/>
    <n v="3.7549799859949123E-3"/>
    <n v="4.0394257202374202E-3"/>
    <n v="4.3238996841381445E-3"/>
    <n v="4.6084018828665609E-3"/>
    <n v="4.8929323215928106E-3"/>
    <n v="5.1774910054876999E-3"/>
    <n v="7.0906032977044667E-5"/>
    <n v="9.6452357434318584E-5"/>
    <n v="1.1940837159340072E-4"/>
    <n v="1.3843368263093722E-4"/>
    <n v="1.5392894215092158E-4"/>
    <n v="1.6552432758750753E-4"/>
    <n v="1.7354746985227338E-4"/>
    <n v="1.8065514451746754E-4"/>
    <n v="1.8689746344360895E-4"/>
    <n v="1.9187902586865536E-4"/>
    <n v="1.95728358639761E-4"/>
    <n v="1.9861335930662242E-4"/>
    <n v="1.9846939763983279E-4"/>
    <n v="1.9850631003670035E-4"/>
    <n v="1.9858718962967157E-4"/>
    <n v="1.9861623073009555E-4"/>
    <n v="1.9864446038831172E-4"/>
    <n v="1.9867269521600363E-4"/>
    <n v="1.9870093521383661E-4"/>
    <n v="1.9872918038247651E-4"/>
    <n v="3.4609009352394478E-3"/>
    <n v="3.4609009352394478E-3"/>
    <n v="7.0906032977044667E-5"/>
    <n v="1.6735839041136325E-4"/>
    <n v="2.8676676200476396E-4"/>
    <n v="4.2520044463570118E-4"/>
    <n v="5.7912938678662275E-4"/>
    <n v="7.4465371437413023E-4"/>
    <n v="9.1820118422640366E-4"/>
    <n v="1.0988563287438712E-3"/>
    <n v="1.2857537921874801E-3"/>
    <n v="1.4776328180561354E-3"/>
    <n v="1.6733611766958964E-3"/>
    <n v="1.8719745360025188E-3"/>
    <n v="2.0704439336423517E-3"/>
    <n v="2.2689502436790522E-3"/>
    <n v="2.4675374333087237E-3"/>
    <n v="2.6661536640388193E-3"/>
    <n v="2.8647981244271309E-3"/>
    <n v="3.0634708196431346E-3"/>
    <n v="3.2621717548569711E-3"/>
    <n v="3.4609009352394478E-3"/>
  </r>
  <r>
    <x v="53"/>
    <s v="Under $5"/>
    <n v="-83.624867505328567"/>
    <s v="Water Heating"/>
    <s v="Rural"/>
    <s v="SC-Retro"/>
    <s v="M_Input"/>
    <x v="4"/>
    <s v="Single Family"/>
    <s v="SF Showerhead Replace_2_00gpm_Any Shower_ AnyWH"/>
    <n v="0.35699914224605261"/>
    <n v="0.36089726487606261"/>
    <n v="0.36433833746575472"/>
    <n v="0.36747750708773569"/>
    <n v="0.37044728715034664"/>
    <n v="0.3359367278605348"/>
    <n v="0.27075594648338225"/>
    <n v="0.21817890242415924"/>
    <n v="0.17575593713908966"/>
    <n v="0.14152535309625222"/>
    <n v="0.1139468310272049"/>
    <n v="9.1739727189523376E-2"/>
    <n v="7.3850756451684138E-2"/>
    <n v="5.9432919719584219E-2"/>
    <n v="4.7828096925607827E-2"/>
    <n v="3.8488723333605097E-2"/>
    <n v="2.6408060384117631E-4"/>
    <n v="9.487626999324066E-5"/>
    <n v="3.2537530626970969E-5"/>
    <n v="1.0673715985340717E-5"/>
    <n v="3.7291480651007025"/>
    <n v="5.0619652419864138"/>
    <n v="-83.624867505328567"/>
    <s v="R-All-WH-ERWH-All-All-R"/>
    <s v="R-All-WH-ERWH-All-All-R"/>
    <n v="3.3880016285970265"/>
    <n v="0.35699914224605261"/>
    <n v="0.71789640712211522"/>
    <n v="1.0822347445878699"/>
    <n v="1.4497122516756056"/>
    <n v="1.8201595388259522"/>
    <n v="2.1560962666864869"/>
    <n v="2.4268522131698691"/>
    <n v="2.6450311155940285"/>
    <n v="2.820787052733118"/>
    <n v="2.9623124058293704"/>
    <n v="3.0762592368565751"/>
    <n v="3.1679989640460984"/>
    <n v="3.2418497204977825"/>
    <n v="3.3012826402173667"/>
    <n v="3.3491107371429747"/>
    <n v="3.3875994604765798"/>
    <n v="3.3878635410804208"/>
    <n v="3.387958417350414"/>
    <n v="3.3879909548810412"/>
    <n v="3.3880016285970265"/>
    <n v="0.3008347766540091"/>
    <n v="0.30473289928401909"/>
    <n v="0.30817397187371121"/>
    <n v="0.31131314149569217"/>
    <n v="0.31428292155830312"/>
    <n v="0.27977236226849128"/>
    <n v="0.21459158089133876"/>
    <n v="0.16201453683211575"/>
    <n v="0.11959157154704617"/>
    <n v="8.536098750420873E-2"/>
    <n v="5.7782465435161405E-2"/>
    <n v="3.5575361597479878E-2"/>
    <n v="1.768639085964064E-2"/>
    <n v="3.2685541275407209E-3"/>
    <n v="0"/>
    <n v="0"/>
    <n v="0"/>
    <n v="0"/>
    <n v="0"/>
    <n v="0"/>
    <n v="2.6058607532598326"/>
    <n v="2.5149815219287581"/>
    <n v="0.3008347766540091"/>
    <n v="0.60556767593802818"/>
    <n v="0.91374164781173939"/>
    <n v="1.2250547893074315"/>
    <n v="1.5393377108657347"/>
    <n v="1.819110073134226"/>
    <n v="2.0337016540255646"/>
    <n v="2.1957161908576803"/>
    <n v="2.3153077624047267"/>
    <n v="2.4006687499089354"/>
    <n v="2.4584512153440969"/>
    <n v="2.494026576941577"/>
    <n v="2.5117129678012176"/>
    <n v="2.5149815219287581"/>
    <n v="2.5149815219287581"/>
    <n v="2.5149815219287581"/>
    <n v="2.5149815219287581"/>
    <n v="2.5149815219287581"/>
    <n v="2.5149815219287581"/>
    <n v="2.5149815219287581"/>
  </r>
  <r>
    <x v="53"/>
    <s v="Under $5"/>
    <n v="-93.306592436868939"/>
    <s v="Water Heating"/>
    <s v="Rural"/>
    <s v="SC-Retro"/>
    <s v="M_Input"/>
    <x v="4"/>
    <s v="Multifamily - Low Rise"/>
    <s v="MF Showerhead Replace_2_00gpm_Any Shower_ AnyWH"/>
    <n v="2.8357332426581394E-2"/>
    <n v="2.8855020974971671E-2"/>
    <n v="2.9292565594220398E-2"/>
    <n v="2.9697672011291622E-2"/>
    <n v="3.0084549664018436E-2"/>
    <n v="2.7415057200522935E-2"/>
    <n v="2.2197684143154265E-2"/>
    <n v="1.7964495990204124E-2"/>
    <n v="1.4530883018325683E-2"/>
    <n v="1.1748679094729611E-2"/>
    <n v="9.4945010678203299E-3"/>
    <n v="7.6697156956869843E-3"/>
    <n v="6.1932940393559554E-3"/>
    <n v="4.9998461520847646E-3"/>
    <n v="4.0357089136668113E-3"/>
    <n v="3.2565614033355549E-3"/>
    <n v="2.2403093837875494E-5"/>
    <n v="8.0692740507363144E-6"/>
    <n v="2.7741457247751259E-6"/>
    <n v="9.1220672800813594E-7"/>
    <n v="0.31870381031267386"/>
    <n v="6.0003165667229403"/>
    <n v="-93.306592436868939"/>
    <s v="R-All-WH-ERWH-All-All-R"/>
    <s v="R-All-WH-ERWH-All-All-R"/>
    <n v="0.27582772611031192"/>
    <n v="2.8357332426581394E-2"/>
    <n v="5.7212353401553062E-2"/>
    <n v="8.6504918995773464E-2"/>
    <n v="0.11620259100706509"/>
    <n v="0.14628714067108353"/>
    <n v="0.17370219787160646"/>
    <n v="0.19589988201476072"/>
    <n v="0.21386437800496483"/>
    <n v="0.2283952610232905"/>
    <n v="0.24014394011802009"/>
    <n v="0.24963844118584042"/>
    <n v="0.25730815688152742"/>
    <n v="0.2635014509208834"/>
    <n v="0.26850129707296816"/>
    <n v="0.27253700598663499"/>
    <n v="0.27579356738997057"/>
    <n v="0.27581597048380846"/>
    <n v="0.27582403975785919"/>
    <n v="0.27582681390358393"/>
    <n v="0.27582772611031192"/>
    <n v="2.3784817136470179E-2"/>
    <n v="2.4282505684860456E-2"/>
    <n v="2.4720050304109183E-2"/>
    <n v="2.5125156721180406E-2"/>
    <n v="2.5512034373907221E-2"/>
    <n v="2.2842541910411719E-2"/>
    <n v="1.7625168853043049E-2"/>
    <n v="1.3391980700092909E-2"/>
    <n v="9.9583677282144671E-3"/>
    <n v="7.1761638046183964E-3"/>
    <n v="4.9219857777091152E-3"/>
    <n v="3.0972004055757696E-3"/>
    <n v="1.6207787492447407E-3"/>
    <n v="4.273308619735499E-4"/>
    <n v="0"/>
    <n v="0"/>
    <n v="0"/>
    <n v="0"/>
    <n v="0"/>
    <n v="0"/>
    <n v="0.22725350451044957"/>
    <n v="0.20448608301141111"/>
    <n v="2.3784817136470179E-2"/>
    <n v="4.8067322821330638E-2"/>
    <n v="7.2787373125439814E-2"/>
    <n v="9.7912529846620217E-2"/>
    <n v="0.12342456422052744"/>
    <n v="0.14626710613093916"/>
    <n v="0.16389227498398221"/>
    <n v="0.1772842556840751"/>
    <n v="0.18724262341228956"/>
    <n v="0.19441878721690795"/>
    <n v="0.19934077299461705"/>
    <n v="0.20243797340019282"/>
    <n v="0.20405875214943756"/>
    <n v="0.20448608301141111"/>
    <n v="0.20448608301141111"/>
    <n v="0.20448608301141111"/>
    <n v="0.20448608301141111"/>
    <n v="0.20448608301141111"/>
    <n v="0.20448608301141111"/>
    <n v="0.20448608301141111"/>
  </r>
  <r>
    <x v="53"/>
    <s v="Under $5"/>
    <n v="-93.306592436868939"/>
    <s v="Water Heating"/>
    <s v="Rural"/>
    <s v="SC-Retro"/>
    <s v="M_Input"/>
    <x v="4"/>
    <s v="Multifamily - High Rise"/>
    <s v="MF Showerhead Replace_2_00gpm_Any Shower_ AnyWH"/>
    <n v="6.465368235573957E-3"/>
    <n v="6.5742024639130862E-3"/>
    <n v="6.6721730762526353E-3"/>
    <n v="6.7632962599822434E-3"/>
    <n v="6.8516770299135122E-3"/>
    <n v="6.2431223912560868E-3"/>
    <n v="5.0545579345160404E-3"/>
    <n v="4.0893460052345496E-3"/>
    <n v="3.3067508246675823E-3"/>
    <n v="2.6725696785596872E-3"/>
    <n v="2.1592499500625571E-3"/>
    <n v="1.743935299163489E-3"/>
    <n v="1.4079446893530895E-3"/>
    <n v="1.1364499479026731E-3"/>
    <n v="9.1702929316852329E-4"/>
    <n v="7.3990970243092567E-4"/>
    <n v="5.0895714857911145E-6"/>
    <n v="1.8329882588963468E-6"/>
    <n v="6.3009379130088891E-7"/>
    <n v="2.0716628191377684E-7"/>
    <n v="7.2379079639545651E-2"/>
    <n v="6.0003165667229403"/>
    <n v="-93.306592436868939"/>
    <s v="R-All-WH-ERWH-All-All-R"/>
    <s v="R-All-WH-ERWH-All-All-R"/>
    <n v="6.2805342601768524E-2"/>
    <n v="6.465368235573957E-3"/>
    <n v="1.3039570699487043E-2"/>
    <n v="1.9711743775739678E-2"/>
    <n v="2.647504003572192E-2"/>
    <n v="3.3326717065635433E-2"/>
    <n v="3.956983945689152E-2"/>
    <n v="4.4624397391407562E-2"/>
    <n v="4.8713743396642112E-2"/>
    <n v="5.2020494221309693E-2"/>
    <n v="5.469306389986938E-2"/>
    <n v="5.6852313849931939E-2"/>
    <n v="5.8596249149095427E-2"/>
    <n v="6.0004193838448516E-2"/>
    <n v="6.1140643786351187E-2"/>
    <n v="6.2057673079519711E-2"/>
    <n v="6.2797582781950634E-2"/>
    <n v="6.2802672353436423E-2"/>
    <n v="6.2804505341695321E-2"/>
    <n v="6.2805135435486617E-2"/>
    <n v="6.2805342601768524E-2"/>
    <n v="5.4242169583002264E-3"/>
    <n v="5.5330511866393556E-3"/>
    <n v="5.6310217989789055E-3"/>
    <n v="5.7221449827085137E-3"/>
    <n v="5.8105257526397825E-3"/>
    <n v="5.2019711139823562E-3"/>
    <n v="4.0134066572423098E-3"/>
    <n v="3.0481947279608194E-3"/>
    <n v="2.2655995473938521E-3"/>
    <n v="1.6314184012859571E-3"/>
    <n v="1.1180986727888269E-3"/>
    <n v="7.027840218897588E-4"/>
    <n v="3.6679341207935937E-4"/>
    <n v="9.5298670628942957E-5"/>
    <n v="0"/>
    <n v="0"/>
    <n v="0"/>
    <n v="0"/>
    <n v="0"/>
    <n v="0"/>
    <n v="5.1556054094071047E-2"/>
    <n v="4.6564525904518969E-2"/>
    <n v="5.4242169583002264E-3"/>
    <n v="1.0957268144939582E-2"/>
    <n v="1.6588289943918488E-2"/>
    <n v="2.2310434926627001E-2"/>
    <n v="2.8120960679266782E-2"/>
    <n v="3.332293179324914E-2"/>
    <n v="3.7336338450491446E-2"/>
    <n v="4.0384533178452267E-2"/>
    <n v="4.265013272584612E-2"/>
    <n v="4.4281551127132078E-2"/>
    <n v="4.5399649799920908E-2"/>
    <n v="4.6102433821810666E-2"/>
    <n v="4.6469227233890027E-2"/>
    <n v="4.6564525904518969E-2"/>
    <n v="4.6564525904518969E-2"/>
    <n v="4.6564525904518969E-2"/>
    <n v="4.6564525904518969E-2"/>
    <n v="4.6564525904518969E-2"/>
    <n v="4.6564525904518969E-2"/>
    <n v="4.6564525904518969E-2"/>
  </r>
  <r>
    <x v="53"/>
    <s v="Under $5"/>
    <n v="-72.425772053782381"/>
    <s v="Water Heating"/>
    <s v="Rural"/>
    <s v="SC-Retro"/>
    <s v="M_Input"/>
    <x v="4"/>
    <s v="Manufactured"/>
    <s v="MH Showerhead Replace_2_00gpm_Any Shower_ AnyWH"/>
    <n v="5.063740309296582E-2"/>
    <n v="5.0277420152501778E-2"/>
    <n v="4.9914575370897572E-2"/>
    <n v="4.955320874023144E-2"/>
    <n v="4.9194488273807555E-2"/>
    <n v="4.3955120288218248E-2"/>
    <n v="3.491037030237578E-2"/>
    <n v="2.7726893079661249E-2"/>
    <n v="2.2022088482890129E-2"/>
    <n v="1.7491713502453727E-2"/>
    <n v="1.3893913326603261E-2"/>
    <n v="1.1036620410667589E-2"/>
    <n v="8.7673314993591493E-3"/>
    <n v="6.9650552577586872E-3"/>
    <n v="5.5336120753916983E-3"/>
    <n v="4.3966339937742309E-3"/>
    <n v="2.9785337806981759E-5"/>
    <n v="1.0566255385295084E-5"/>
    <n v="3.5781954874914571E-6"/>
    <n v="1.1591237988544642E-6"/>
    <n v="0.4049708908918771"/>
    <n v="4.119030345829664"/>
    <n v="-72.425772053782381"/>
    <s v="R-All-WH-ERWH-All-All-R"/>
    <s v="R-All-WH-ERWH-All-All-R"/>
    <n v="0.4049708908918771"/>
    <n v="5.063740309296582E-2"/>
    <n v="0.10091482324546761"/>
    <n v="0.15082939861636518"/>
    <n v="0.20038260735659663"/>
    <n v="0.2495770956304042"/>
    <n v="0.29353221591862244"/>
    <n v="0.3284425862209982"/>
    <n v="0.35616947930065945"/>
    <n v="0.37819156778354956"/>
    <n v="0.39568328128600327"/>
    <n v="0.4049708908918771"/>
    <n v="0.4049708908918771"/>
    <n v="0.4049708908918771"/>
    <n v="0.4049708908918771"/>
    <n v="0.4049708908918771"/>
    <n v="0.4049708908918771"/>
    <n v="0.4049708908918771"/>
    <n v="0.4049708908918771"/>
    <n v="0.4049708908918771"/>
    <n v="0.4049708908918771"/>
    <n v="4.3924025809376488E-2"/>
    <n v="4.3564042868912446E-2"/>
    <n v="4.320119808730824E-2"/>
    <n v="4.2839831456642108E-2"/>
    <n v="4.2481110990218222E-2"/>
    <n v="3.7241743004628916E-2"/>
    <n v="2.8196993018786448E-2"/>
    <n v="2.1013515796071913E-2"/>
    <n v="1.5308711199300796E-2"/>
    <n v="1.0778336218864393E-2"/>
    <n v="7.180536043013927E-3"/>
    <n v="4.3232431270782551E-3"/>
    <n v="2.0539542157698154E-3"/>
    <n v="2.5167797416935332E-4"/>
    <n v="0"/>
    <n v="0"/>
    <n v="0"/>
    <n v="0"/>
    <n v="0"/>
    <n v="0"/>
    <n v="0.27070334522009043"/>
    <n v="0.27070334522009043"/>
    <n v="4.3924025809376488E-2"/>
    <n v="8.7488068678288927E-2"/>
    <n v="0.13068926676559717"/>
    <n v="0.17352909822223928"/>
    <n v="0.2160102092124575"/>
    <n v="0.25325195221708641"/>
    <n v="0.27070334522009043"/>
    <n v="0.27070334522009043"/>
    <n v="0.27070334522009043"/>
    <n v="0.27070334522009043"/>
    <n v="0.27070334522009043"/>
    <n v="0.27070334522009043"/>
    <n v="0.27070334522009043"/>
    <n v="0.27070334522009043"/>
    <n v="0.27070334522009043"/>
    <n v="0.27070334522009043"/>
    <n v="0.27070334522009043"/>
    <n v="0.27070334522009043"/>
    <n v="0.27070334522009043"/>
    <n v="0.27070334522009043"/>
  </r>
  <r>
    <x v="53"/>
    <s v="Under $5"/>
    <n v="-92.363531478442084"/>
    <s v="Water Heating"/>
    <s v="Rural"/>
    <s v="SC-Retro"/>
    <s v="M_Input"/>
    <x v="4"/>
    <s v="Single Family"/>
    <s v="SF Showerhead Replace_1_75gpm_Any Shower_ AnyWH"/>
    <n v="0.18426960813672932"/>
    <n v="0.18628167327778722"/>
    <n v="0.188057826278277"/>
    <n v="0.18967814825574125"/>
    <n v="0.19121103767655789"/>
    <n v="0.17339797740727006"/>
    <n v="0.13975409533279839"/>
    <n v="0.11261579117658528"/>
    <n v="9.0718642797192287E-2"/>
    <n v="7.3050095281418037E-2"/>
    <n v="5.8815093419282087E-2"/>
    <n v="4.7352616797417098E-2"/>
    <n v="3.811899901589564E-2"/>
    <n v="3.0677050813756046E-2"/>
    <n v="2.4687075220850094E-2"/>
    <n v="1.9866439795192026E-2"/>
    <n v="1.3630853306864627E-4"/>
    <n v="4.8971582909516909E-5"/>
    <n v="1.6794656650005054E-5"/>
    <n v="5.5093730747002249E-6"/>
    <n v="1.9248467890332777"/>
    <n v="-2.7138108769560016"/>
    <n v="-92.363531478442084"/>
    <s v="R-All-WH-ERWH-All-All-R"/>
    <s v="R-All-WH-ERWH-All-All-R"/>
    <n v="1.7487597548284528"/>
    <n v="0.18426960813672932"/>
    <n v="0.37055128141451654"/>
    <n v="0.55860910769279348"/>
    <n v="0.74828725594853474"/>
    <n v="0.93949829362509263"/>
    <n v="1.1128962710323627"/>
    <n v="1.2526503663651611"/>
    <n v="1.3652661575417464"/>
    <n v="1.4559848003389386"/>
    <n v="1.5290348956203568"/>
    <n v="1.5878499890396389"/>
    <n v="1.6352026058370561"/>
    <n v="1.6733216048529518"/>
    <n v="1.7039986556667079"/>
    <n v="1.7286857308875581"/>
    <n v="1.74855217068275"/>
    <n v="1.7486884792158186"/>
    <n v="1.7487374507987281"/>
    <n v="1.7487542454553782"/>
    <n v="1.7487597548284528"/>
    <n v="0.15527966274419724"/>
    <n v="0.15729172788525514"/>
    <n v="0.15906788088574492"/>
    <n v="0.16068820286320917"/>
    <n v="0.16222109228402581"/>
    <n v="0.14440803201473798"/>
    <n v="0.1107641499402663"/>
    <n v="8.3625845784053188E-2"/>
    <n v="6.1728697404660193E-2"/>
    <n v="4.4060149888885944E-2"/>
    <n v="2.9825148026749997E-2"/>
    <n v="1.8362671404885008E-2"/>
    <n v="9.1290536233635498E-3"/>
    <n v="1.6871054212239563E-3"/>
    <n v="0"/>
    <n v="0"/>
    <n v="0"/>
    <n v="0"/>
    <n v="0"/>
    <n v="0"/>
    <n v="1.3450478811826359"/>
    <n v="1.2981394201712584"/>
    <n v="0.15527966274419724"/>
    <n v="0.31257139062945238"/>
    <n v="0.4716392715151973"/>
    <n v="0.63232747437840642"/>
    <n v="0.79454856666243223"/>
    <n v="0.93895659867717018"/>
    <n v="1.0497207486174365"/>
    <n v="1.1333465944014898"/>
    <n v="1.19507529180615"/>
    <n v="1.239135441695036"/>
    <n v="1.2689605897217859"/>
    <n v="1.2873232611266709"/>
    <n v="1.2964523147500344"/>
    <n v="1.2981394201712584"/>
    <n v="1.2981394201712584"/>
    <n v="1.2981394201712584"/>
    <n v="1.2981394201712584"/>
    <n v="1.2981394201712584"/>
    <n v="1.2981394201712584"/>
    <n v="1.2981394201712584"/>
  </r>
  <r>
    <x v="53"/>
    <s v="Under $5"/>
    <n v="-102.60847812181807"/>
    <s v="Water Heating"/>
    <s v="Rural"/>
    <s v="SC-Retro"/>
    <s v="M_Input"/>
    <x v="4"/>
    <s v="Multifamily - Low Rise"/>
    <s v="MF Showerhead Replace_1_75gpm_Any Shower_ AnyWH"/>
    <n v="1.4709268238600515E-2"/>
    <n v="1.4967424903248214E-2"/>
    <n v="1.5194384233345603E-2"/>
    <n v="1.5404517502026876E-2"/>
    <n v="1.560519530499767E-2"/>
    <n v="1.4220499448709343E-2"/>
    <n v="1.1514189184851609E-2"/>
    <n v="9.3183867338480705E-3"/>
    <n v="7.5373329495522197E-3"/>
    <n v="6.0941723873725352E-3"/>
    <n v="4.924904814648131E-3"/>
    <n v="3.9783680560839295E-3"/>
    <n v="3.2125314869186662E-3"/>
    <n v="2.5934766040902773E-3"/>
    <n v="2.0933677417552705E-3"/>
    <n v="1.6892151383123156E-3"/>
    <n v="1.162073751080174E-5"/>
    <n v="4.185623482404828E-6"/>
    <n v="1.4389806835439165E-6"/>
    <n v="4.7317192073927958E-7"/>
    <n v="0.16531526181774653"/>
    <n v="-2.7092398986917301"/>
    <n v="-102.60847812181807"/>
    <s v="R-All-WH-ERWH-All-All-R"/>
    <s v="R-All-WH-ERWH-All-All-R"/>
    <n v="0.14307495324195876"/>
    <n v="1.4709268238600515E-2"/>
    <n v="2.9676693141848731E-2"/>
    <n v="4.4871077375194336E-2"/>
    <n v="6.0275594877221214E-2"/>
    <n v="7.5880790182218882E-2"/>
    <n v="9.0101289630928227E-2"/>
    <n v="0.10161547881577984"/>
    <n v="0.11093386554962792"/>
    <n v="0.11847119849918014"/>
    <n v="0.12456537088655267"/>
    <n v="0.12949027570120081"/>
    <n v="0.13346864375728473"/>
    <n v="0.1366811752442034"/>
    <n v="0.13927465184829368"/>
    <n v="0.14136801959004897"/>
    <n v="0.14305723472836129"/>
    <n v="0.14306885546587209"/>
    <n v="0.14307304108935448"/>
    <n v="0.14307448007003803"/>
    <n v="0.14307495324195876"/>
    <n v="1.2337452973484042E-2"/>
    <n v="1.2595609638131739E-2"/>
    <n v="1.2822568968229128E-2"/>
    <n v="1.3032702236910401E-2"/>
    <n v="1.3233380039881195E-2"/>
    <n v="1.1848684183592868E-2"/>
    <n v="9.1423739197351341E-3"/>
    <n v="6.9465714687315964E-3"/>
    <n v="5.1655176844357456E-3"/>
    <n v="3.7223571222560611E-3"/>
    <n v="2.5530895495316569E-3"/>
    <n v="1.6065527909674554E-3"/>
    <n v="8.407162218021921E-4"/>
    <n v="2.2166133897380319E-4"/>
    <n v="0"/>
    <n v="0"/>
    <n v="0"/>
    <n v="0"/>
    <n v="0"/>
    <n v="0"/>
    <n v="0.11787895651541705"/>
    <n v="0.10606923813666301"/>
    <n v="1.2337452973484042E-2"/>
    <n v="2.4933062611615781E-2"/>
    <n v="3.7755631579844906E-2"/>
    <n v="5.0788333816755307E-2"/>
    <n v="6.4021713856636506E-2"/>
    <n v="7.5870398040229381E-2"/>
    <n v="8.5012771959964512E-2"/>
    <n v="9.1959343428696105E-2"/>
    <n v="9.7124861113131844E-2"/>
    <n v="0.10084721823538791"/>
    <n v="0.10340030778491956"/>
    <n v="0.10500686057588701"/>
    <n v="0.10584757679768921"/>
    <n v="0.10606923813666301"/>
    <n v="0.10606923813666301"/>
    <n v="0.10606923813666301"/>
    <n v="0.10606923813666301"/>
    <n v="0.10606923813666301"/>
    <n v="0.10606923813666301"/>
    <n v="0.10606923813666301"/>
  </r>
  <r>
    <x v="53"/>
    <s v="Under $5"/>
    <n v="-102.60847812181807"/>
    <s v="Water Heating"/>
    <s v="Rural"/>
    <s v="SC-Retro"/>
    <s v="M_Input"/>
    <x v="4"/>
    <s v="Multifamily - High Rise"/>
    <s v="MF Showerhead Replace_1_75gpm_Any Shower_ AnyWH"/>
    <n v="3.3536594418606077E-3"/>
    <n v="3.410112983896907E-3"/>
    <n v="3.4609314457579934E-3"/>
    <n v="3.5081980691508792E-3"/>
    <n v="3.5540421715684416E-3"/>
    <n v="3.2383780151802374E-3"/>
    <n v="2.6218562228600322E-3"/>
    <n v="2.1211899062501473E-3"/>
    <n v="1.7152489573615613E-3"/>
    <n v="1.3862920424572525E-3"/>
    <n v="1.1200273083473474E-3"/>
    <n v="9.0459891361693422E-4"/>
    <n v="7.3031679388131827E-4"/>
    <n v="5.8948940866435475E-4"/>
    <n v="4.7567343969300783E-4"/>
    <n v="3.8379950982969212E-4"/>
    <n v="2.6400181469064664E-6"/>
    <n v="9.5079168846778833E-7"/>
    <n v="3.2683675785504315E-7"/>
    <n v="1.0745948754357638E-7"/>
    <n v="3.7543845142610742E-2"/>
    <n v="-2.7092398986917301"/>
    <n v="-102.60847812181807"/>
    <s v="R-All-WH-ERWH-All-All-R"/>
    <s v="R-All-WH-ERWH-All-All-R"/>
    <n v="3.2577839736457476E-2"/>
    <n v="3.3536594418606077E-3"/>
    <n v="6.7637724257575147E-3"/>
    <n v="1.0224703871515507E-2"/>
    <n v="1.3732901940666387E-2"/>
    <n v="1.7286944112234828E-2"/>
    <n v="2.0525322127415063E-2"/>
    <n v="2.3147178350275095E-2"/>
    <n v="2.5268368256525241E-2"/>
    <n v="2.6983617213886802E-2"/>
    <n v="2.8369909256344056E-2"/>
    <n v="2.9489936564691403E-2"/>
    <n v="3.0394535478308338E-2"/>
    <n v="3.1124852272189654E-2"/>
    <n v="3.1714341680854012E-2"/>
    <n v="3.2190015120547019E-2"/>
    <n v="3.2573814630376709E-2"/>
    <n v="3.2576454648523614E-2"/>
    <n v="3.2577405440212079E-2"/>
    <n v="3.2577732276969931E-2"/>
    <n v="3.2577839736457476E-2"/>
    <n v="2.8136025287489441E-3"/>
    <n v="2.8700560707852433E-3"/>
    <n v="2.9208745326463298E-3"/>
    <n v="2.9681411560392155E-3"/>
    <n v="3.013985258456778E-3"/>
    <n v="2.6983211020685737E-3"/>
    <n v="2.0817993097483685E-3"/>
    <n v="1.5811329931384836E-3"/>
    <n v="1.1751920442498974E-3"/>
    <n v="8.4623512934558869E-4"/>
    <n v="5.7997039523568366E-4"/>
    <n v="3.6454200050527045E-4"/>
    <n v="1.902598807696545E-4"/>
    <n v="4.9432495552690974E-5"/>
    <n v="0"/>
    <n v="0"/>
    <n v="0"/>
    <n v="0"/>
    <n v="0"/>
    <n v="0"/>
    <n v="2.6742706880377467E-2"/>
    <n v="2.415354489729072E-2"/>
    <n v="2.8136025287489441E-3"/>
    <n v="5.6836585995341873E-3"/>
    <n v="8.6045331321805175E-3"/>
    <n v="1.1572674288219733E-2"/>
    <n v="1.4586659546676511E-2"/>
    <n v="1.7284980648745084E-2"/>
    <n v="1.9366779958493452E-2"/>
    <n v="2.0947912951631936E-2"/>
    <n v="2.2123104995881833E-2"/>
    <n v="2.296934012522742E-2"/>
    <n v="2.3549310520463104E-2"/>
    <n v="2.3913852520968375E-2"/>
    <n v="2.4104112401738029E-2"/>
    <n v="2.415354489729072E-2"/>
    <n v="2.415354489729072E-2"/>
    <n v="2.415354489729072E-2"/>
    <n v="2.415354489729072E-2"/>
    <n v="2.415354489729072E-2"/>
    <n v="2.415354489729072E-2"/>
    <n v="2.415354489729072E-2"/>
  </r>
  <r>
    <x v="53"/>
    <s v="Under $5"/>
    <n v="-79.682042916350611"/>
    <s v="Water Heating"/>
    <s v="Rural"/>
    <s v="SC-Retro"/>
    <s v="M_Input"/>
    <x v="4"/>
    <s v="Manufactured"/>
    <s v="MH Showerhead Replace_1_75gpm_Any Shower_ AnyWH"/>
    <n v="2.6281067750384458E-2"/>
    <n v="2.6094234787604972E-2"/>
    <n v="2.5905916514831255E-2"/>
    <n v="2.5718365409853994E-2"/>
    <n v="2.5532187677472513E-2"/>
    <n v="2.2812929252121E-2"/>
    <n v="1.8118658364516281E-2"/>
    <n v="1.4390397434015885E-2"/>
    <n v="1.1429575058603165E-2"/>
    <n v="9.0782875809079424E-3"/>
    <n v="7.211011133095674E-3"/>
    <n v="5.7280616901999671E-3"/>
    <n v="4.550289293108422E-3"/>
    <n v="3.6148988284068501E-3"/>
    <n v="2.8719725928819753E-3"/>
    <n v="2.281875230684472E-3"/>
    <n v="1.5458740635578031E-5"/>
    <n v="5.4839398683022081E-6"/>
    <n v="1.8571015156175358E-6"/>
    <n v="6.015911012033886E-7"/>
    <n v="0.21018193608632021"/>
    <n v="-2.719511238916839"/>
    <n v="-79.682042916350611"/>
    <s v="R-All-WH-ERWH-All-All-R"/>
    <s v="R-All-WH-ERWH-All-All-R"/>
    <n v="0.21018193608632021"/>
    <n v="2.6281067750384458E-2"/>
    <n v="5.2375302537989429E-2"/>
    <n v="7.8281219052820677E-2"/>
    <n v="0.10399958446267467"/>
    <n v="0.12953177214014719"/>
    <n v="0.15234470139226819"/>
    <n v="0.17046335975678448"/>
    <n v="0.18485375719080036"/>
    <n v="0.19628333224940353"/>
    <n v="0.20536161983031148"/>
    <n v="0.21018193608632021"/>
    <n v="0.21018193608632021"/>
    <n v="0.21018193608632021"/>
    <n v="0.21018193608632021"/>
    <n v="0.21018193608632021"/>
    <n v="0.21018193608632021"/>
    <n v="0.21018193608632021"/>
    <n v="0.21018193608632021"/>
    <n v="0.21018193608632021"/>
    <n v="0.21018193608632021"/>
    <n v="2.2796791060681696E-2"/>
    <n v="2.260995809790221E-2"/>
    <n v="2.2421639825128493E-2"/>
    <n v="2.2234088720151233E-2"/>
    <n v="2.2047910987769752E-2"/>
    <n v="1.9328652562418239E-2"/>
    <n v="1.4634381674813521E-2"/>
    <n v="1.0906120744313125E-2"/>
    <n v="7.945298368900405E-3"/>
    <n v="5.5940108912051825E-3"/>
    <n v="3.7267344433929137E-3"/>
    <n v="2.2437850004972068E-3"/>
    <n v="1.0660126034056617E-3"/>
    <n v="1.3062213870408982E-4"/>
    <n v="0"/>
    <n v="0"/>
    <n v="0"/>
    <n v="0"/>
    <n v="0"/>
    <n v="0"/>
    <n v="0.14049640229226501"/>
    <n v="0.14049640229226501"/>
    <n v="2.2796791060681696E-2"/>
    <n v="4.5406749158583906E-2"/>
    <n v="6.7828388983712407E-2"/>
    <n v="9.0062477703863636E-2"/>
    <n v="0.11211038869163339"/>
    <n v="0.13143904125405165"/>
    <n v="0.14049640229226501"/>
    <n v="0.14049640229226501"/>
    <n v="0.14049640229226501"/>
    <n v="0.14049640229226501"/>
    <n v="0.14049640229226501"/>
    <n v="0.14049640229226501"/>
    <n v="0.14049640229226501"/>
    <n v="0.14049640229226501"/>
    <n v="0.14049640229226501"/>
    <n v="0.14049640229226501"/>
    <n v="0.14049640229226501"/>
    <n v="0.14049640229226501"/>
    <n v="0.14049640229226501"/>
    <n v="0.14049640229226501"/>
  </r>
  <r>
    <x v="53"/>
    <s v="Under $5"/>
    <n v="-88.286031672761965"/>
    <s v="Water Heating"/>
    <s v="Rural"/>
    <s v="SC-Retro"/>
    <s v="M_Input"/>
    <x v="4"/>
    <s v="Single Family"/>
    <s v="SF Showerhead Replace_1_50gpm_Any Shower_ AnyWH"/>
    <n v="0.19323958170885921"/>
    <n v="0.1953495912224221"/>
    <n v="0.19721220473930176"/>
    <n v="0.19891140160809045"/>
    <n v="0.20051890983193579"/>
    <n v="0.18183873598124983"/>
    <n v="0.14655711919771022"/>
    <n v="0.11809776229961996"/>
    <n v="9.5134692934914958E-2"/>
    <n v="7.6606066506090545E-2"/>
    <n v="6.1678125684601987E-2"/>
    <n v="4.9657672555330559E-2"/>
    <n v="3.9974575837413158E-2"/>
    <n v="3.2170364539512157E-2"/>
    <n v="2.588880574246653E-2"/>
    <n v="2.0833508872600364E-2"/>
    <n v="1.4294383202893013E-4"/>
    <n v="5.1355447557222632E-5"/>
    <n v="1.7612195840687871E-5"/>
    <n v="5.7775612549366294E-6"/>
    <n v="2.0185455004084938"/>
    <n v="-2.715813517613364"/>
    <n v="-88.286031672761965"/>
    <s v="R-All-WH-ERWH-All-All-R"/>
    <s v="R-All-WH-ERWH-All-All-R"/>
    <n v="1.8338868082988014"/>
    <n v="0.19323958170885921"/>
    <n v="0.38858917293128131"/>
    <n v="0.58580137767058305"/>
    <n v="0.78471277927867344"/>
    <n v="0.98523168911060921"/>
    <n v="1.1670704250918591"/>
    <n v="1.3136275442895693"/>
    <n v="1.4317253065891893"/>
    <n v="1.5268599995241043"/>
    <n v="1.6034660660301949"/>
    <n v="1.6651441917147969"/>
    <n v="1.7148018642701275"/>
    <n v="1.7547764401075407"/>
    <n v="1.7869468046470529"/>
    <n v="1.8128356103895193"/>
    <n v="1.8336691192621197"/>
    <n v="1.8338120630941486"/>
    <n v="1.8338634185417058"/>
    <n v="1.8338810307375464"/>
    <n v="1.8338868082988014"/>
    <n v="0.16283844840173869"/>
    <n v="0.16494845791530158"/>
    <n v="0.16681107143218124"/>
    <n v="0.16851026830096993"/>
    <n v="0.17011777652481527"/>
    <n v="0.15143760267412931"/>
    <n v="0.11615598589058969"/>
    <n v="8.7696628992499429E-2"/>
    <n v="6.4733559627794424E-2"/>
    <n v="4.6204933198970011E-2"/>
    <n v="3.1276992377481452E-2"/>
    <n v="1.9256539248210029E-2"/>
    <n v="9.5734425302926272E-3"/>
    <n v="1.7692312323916264E-3"/>
    <n v="0"/>
    <n v="0"/>
    <n v="0"/>
    <n v="0"/>
    <n v="0"/>
    <n v="0"/>
    <n v="1.4105228342660832"/>
    <n v="1.3613309383473653"/>
    <n v="0.16283844840173869"/>
    <n v="0.32778690631704027"/>
    <n v="0.49459797774922154"/>
    <n v="0.66310824605019147"/>
    <n v="0.83322602257500678"/>
    <n v="0.98466362524913609"/>
    <n v="1.1008196111397257"/>
    <n v="1.1885162401322251"/>
    <n v="1.2532497997600196"/>
    <n v="1.2994547329589896"/>
    <n v="1.330731725336471"/>
    <n v="1.349988264584681"/>
    <n v="1.3595617071149737"/>
    <n v="1.3613309383473653"/>
    <n v="1.3613309383473653"/>
    <n v="1.3613309383473653"/>
    <n v="1.3613309383473653"/>
    <n v="1.3613309383473653"/>
    <n v="1.3613309383473653"/>
    <n v="1.3613309383473653"/>
  </r>
  <r>
    <x v="53"/>
    <s v="Under $5"/>
    <n v="-99.036882397239552"/>
    <s v="Water Heating"/>
    <s v="Rural"/>
    <s v="SC-Retro"/>
    <s v="M_Input"/>
    <x v="4"/>
    <s v="Multifamily - Low Rise"/>
    <s v="MF Showerhead Replace_1_50gpm_Any Shower_ AnyWH"/>
    <n v="1.5271082147751955E-2"/>
    <n v="1.5539098990525893E-2"/>
    <n v="1.5774726930535891E-2"/>
    <n v="1.5992886145253748E-2"/>
    <n v="1.6201228746985305E-2"/>
    <n v="1.4763645052948146E-2"/>
    <n v="1.1953968481259777E-2"/>
    <n v="9.6742983395790589E-3"/>
    <n v="7.825218004082082E-3"/>
    <n v="6.3269365709100753E-3"/>
    <n v="5.1130093471941666E-3"/>
    <n v="4.1303200412796523E-3"/>
    <n v="3.335232687526426E-3"/>
    <n v="2.6925332808468492E-3"/>
    <n v="2.173322984613698E-3"/>
    <n v="1.7537339535829877E-3"/>
    <n v="1.2064586372775275E-5"/>
    <n v="4.3454914957377381E-6"/>
    <n v="1.4939419059447484E-6"/>
    <n v="4.9124451022361696E-7"/>
    <n v="0.17162940416511993"/>
    <n v="-2.7109952584742349"/>
    <n v="-99.036882397239552"/>
    <s v="R-All-WH-ERWH-All-All-R"/>
    <s v="R-All-WH-ERWH-All-All-R"/>
    <n v="0.14853963696916039"/>
    <n v="1.5271082147751955E-2"/>
    <n v="3.0810181138277846E-2"/>
    <n v="4.6584908068813741E-2"/>
    <n v="6.2577794214067492E-2"/>
    <n v="7.8779022961052797E-2"/>
    <n v="9.3542668014000949E-2"/>
    <n v="0.10549663649526073"/>
    <n v="0.11517093483483978"/>
    <n v="0.12299615283892186"/>
    <n v="0.12932308940983195"/>
    <n v="0.13443609875702611"/>
    <n v="0.13856641879830575"/>
    <n v="0.14190165148583217"/>
    <n v="0.14459418476667901"/>
    <n v="0.14676750775129271"/>
    <n v="0.14852124170487571"/>
    <n v="0.14853330629124847"/>
    <n v="0.14853765178274422"/>
    <n v="0.14853914572465016"/>
    <n v="0.14853963696916039"/>
    <n v="1.2808676461394585E-2"/>
    <n v="1.3076693304168524E-2"/>
    <n v="1.3312321244178521E-2"/>
    <n v="1.3530480458896378E-2"/>
    <n v="1.3738823060627936E-2"/>
    <n v="1.2301239366590777E-2"/>
    <n v="9.491562794902408E-3"/>
    <n v="7.2118926532216895E-3"/>
    <n v="5.3628123177247126E-3"/>
    <n v="3.8645308845527064E-3"/>
    <n v="2.6506036608367977E-3"/>
    <n v="1.6679143549222833E-3"/>
    <n v="8.728270011690571E-4"/>
    <n v="2.3012759448948032E-4"/>
    <n v="0"/>
    <n v="0"/>
    <n v="0"/>
    <n v="0"/>
    <n v="0"/>
    <n v="0"/>
    <n v="0.12238129043797255"/>
    <n v="0.11012050515767585"/>
    <n v="1.2808676461394585E-2"/>
    <n v="2.5885369765563111E-2"/>
    <n v="3.9197691009741631E-2"/>
    <n v="5.2728171468638008E-2"/>
    <n v="6.6466994529265938E-2"/>
    <n v="7.8768233895856715E-2"/>
    <n v="8.8259796690759118E-2"/>
    <n v="9.5471689343980815E-2"/>
    <n v="0.10083450166170553"/>
    <n v="0.10469903254625823"/>
    <n v="0.10734963620709503"/>
    <n v="0.10901755056201731"/>
    <n v="0.10989037756318637"/>
    <n v="0.11012050515767585"/>
    <n v="0.11012050515767585"/>
    <n v="0.11012050515767585"/>
    <n v="0.11012050515767585"/>
    <n v="0.11012050515767585"/>
    <n v="0.11012050515767585"/>
    <n v="0.11012050515767585"/>
  </r>
  <r>
    <x v="53"/>
    <s v="Under $5"/>
    <n v="-99.036882397239552"/>
    <s v="Water Heating"/>
    <s v="Rural"/>
    <s v="SC-Retro"/>
    <s v="M_Input"/>
    <x v="4"/>
    <s v="Multifamily - High Rise"/>
    <s v="MF Showerhead Replace_1_50gpm_Any Shower_ AnyWH"/>
    <n v="3.4817509614679491E-3"/>
    <n v="3.5403607212454976E-3"/>
    <n v="3.5931201714856195E-3"/>
    <n v="3.6421921223788261E-3"/>
    <n v="3.6897872197454891E-3"/>
    <n v="3.3620664123531203E-3"/>
    <n v="2.7219968464386106E-3"/>
    <n v="2.2022078042143469E-3"/>
    <n v="1.7807621226850674E-3"/>
    <n v="1.4392408458215552E-3"/>
    <n v="1.1628062495055282E-3"/>
    <n v="9.391496637718332E-4"/>
    <n v="7.5821091656871908E-4"/>
    <n v="6.1200469247813351E-4"/>
    <n v="4.9384157357285248E-4"/>
    <n v="3.9845856012710797E-4"/>
    <n v="2.7408524570356407E-6"/>
    <n v="9.8710675095913709E-7"/>
    <n v="3.3932014136579179E-7"/>
    <n v="1.1156385451771562E-7"/>
    <n v="3.8977815484438794E-2"/>
    <n v="-2.7109952584742349"/>
    <n v="-99.036882397239552"/>
    <s v="R-All-WH-ERWH-All-All-R"/>
    <s v="R-All-WH-ERWH-All-All-R"/>
    <n v="3.3822135727064141E-2"/>
    <n v="3.4817509614679491E-3"/>
    <n v="7.0221116827134467E-3"/>
    <n v="1.0615231854199067E-2"/>
    <n v="1.4257423976577893E-2"/>
    <n v="1.7947211196323382E-2"/>
    <n v="2.1309277608676503E-2"/>
    <n v="2.4031274455115114E-2"/>
    <n v="2.623348225932946E-2"/>
    <n v="2.8014244382014528E-2"/>
    <n v="2.9453485227836085E-2"/>
    <n v="3.0616291477341614E-2"/>
    <n v="3.1555441141113451E-2"/>
    <n v="3.231365205768217E-2"/>
    <n v="3.2925656750160306E-2"/>
    <n v="3.3419498323733157E-2"/>
    <n v="3.3817956883860266E-2"/>
    <n v="3.3820697736317303E-2"/>
    <n v="3.3821684843068259E-2"/>
    <n v="3.3822024163209626E-2"/>
    <n v="3.3822135727064141E-2"/>
    <n v="2.9210668165594441E-3"/>
    <n v="2.9796765763369926E-3"/>
    <n v="3.0324360265771145E-3"/>
    <n v="3.0815079774703211E-3"/>
    <n v="3.1291030748369841E-3"/>
    <n v="2.8013822674446153E-3"/>
    <n v="2.1613127015301056E-3"/>
    <n v="1.6415236593058419E-3"/>
    <n v="1.2200779777765624E-3"/>
    <n v="8.785567009130501E-4"/>
    <n v="6.0212210459702307E-4"/>
    <n v="3.7846551886332809E-4"/>
    <n v="1.9752677166021398E-4"/>
    <n v="5.132054756962841E-5"/>
    <n v="0"/>
    <n v="0"/>
    <n v="0"/>
    <n v="0"/>
    <n v="0"/>
    <n v="0"/>
    <n v="2.776413258626869E-2"/>
    <n v="2.5076078721441224E-2"/>
    <n v="2.9210668165594441E-3"/>
    <n v="5.9007433928964367E-3"/>
    <n v="8.9331794194735508E-3"/>
    <n v="1.2014687396943871E-2"/>
    <n v="1.5143790471780855E-2"/>
    <n v="1.7945172739225471E-2"/>
    <n v="2.0106485440755578E-2"/>
    <n v="2.174800910006142E-2"/>
    <n v="2.2968087077837981E-2"/>
    <n v="2.384664377875103E-2"/>
    <n v="2.4448765883348052E-2"/>
    <n v="2.482723140221138E-2"/>
    <n v="2.5024758173871595E-2"/>
    <n v="2.5076078721441224E-2"/>
    <n v="2.5076078721441224E-2"/>
    <n v="2.5076078721441224E-2"/>
    <n v="2.5076078721441224E-2"/>
    <n v="2.5076078721441224E-2"/>
    <n v="2.5076078721441224E-2"/>
    <n v="2.5076078721441224E-2"/>
  </r>
  <r>
    <x v="53"/>
    <s v="Under $5"/>
    <n v="-76.834385310073984"/>
    <s v="Water Heating"/>
    <s v="Rural"/>
    <s v="SC-Retro"/>
    <s v="M_Input"/>
    <x v="4"/>
    <s v="Manufactured"/>
    <s v="MH Showerhead Replace_1_50gpm_Any Shower_ AnyWH"/>
    <n v="2.7300043730985879E-2"/>
    <n v="2.7105966834920836E-2"/>
    <n v="2.6910347040059533E-2"/>
    <n v="2.6715524157811952E-2"/>
    <n v="2.652212789689801E-2"/>
    <n v="2.3697437719427498E-2"/>
    <n v="1.882115941392265E-2"/>
    <n v="1.4948345439623681E-2"/>
    <n v="1.1872725335593994E-2"/>
    <n v="9.4302731652760666E-3"/>
    <n v="7.4905982187598932E-3"/>
    <n v="5.9501514977052788E-3"/>
    <n v="4.7267142214448069E-3"/>
    <n v="3.755056569083003E-3"/>
    <n v="2.9833254160202016E-3"/>
    <n v="2.3703486547051828E-3"/>
    <n v="1.6058110704846644E-5"/>
    <n v="5.6965645248776891E-6"/>
    <n v="1.9291055093641402E-6"/>
    <n v="6.2491613837813735E-7"/>
    <n v="0.21833116147025194"/>
    <n v="-2.7209087790665065"/>
    <n v="-76.834385310073984"/>
    <s v="R-All-WH-ERWH-All-All-R"/>
    <s v="R-All-WH-ERWH-All-All-R"/>
    <n v="0.21833116147025194"/>
    <n v="2.7300043730985879E-2"/>
    <n v="5.4406010565906715E-2"/>
    <n v="8.1316357605966255E-2"/>
    <n v="0.1080318817637782"/>
    <n v="0.13455400966067621"/>
    <n v="0.15825144738010372"/>
    <n v="0.17707260679402637"/>
    <n v="0.19202095223365004"/>
    <n v="0.20389367756924404"/>
    <n v="0.2133239507345201"/>
    <n v="0.21833116147025194"/>
    <n v="0.21833116147025194"/>
    <n v="0.21833116147025194"/>
    <n v="0.21833116147025194"/>
    <n v="0.21833116147025194"/>
    <n v="0.21833116147025194"/>
    <n v="0.21833116147025194"/>
    <n v="0.21833116147025194"/>
    <n v="0.21833116147025194"/>
    <n v="0.21833116147025194"/>
    <n v="2.3680673814086343E-2"/>
    <n v="2.34865969180213E-2"/>
    <n v="2.3290977123159997E-2"/>
    <n v="2.3096154240912416E-2"/>
    <n v="2.2902757979998474E-2"/>
    <n v="2.0078067802527962E-2"/>
    <n v="1.5201789497023114E-2"/>
    <n v="1.1328975522724147E-2"/>
    <n v="8.253355418694458E-3"/>
    <n v="5.8109032483765312E-3"/>
    <n v="3.8712283018603579E-3"/>
    <n v="2.3307815808057434E-3"/>
    <n v="1.1073443045452715E-3"/>
    <n v="1.356866521834677E-4"/>
    <n v="0"/>
    <n v="0"/>
    <n v="0"/>
    <n v="0"/>
    <n v="0"/>
    <n v="0"/>
    <n v="0.14594376313226123"/>
    <n v="0.14594376313226123"/>
    <n v="2.3680673814086343E-2"/>
    <n v="4.7167270732107643E-2"/>
    <n v="7.0458247855267636E-2"/>
    <n v="9.3554402096180045E-2"/>
    <n v="0.11645716007617851"/>
    <n v="0.13653522787870648"/>
    <n v="0.14594376313226123"/>
    <n v="0.14594376313226123"/>
    <n v="0.14594376313226123"/>
    <n v="0.14594376313226123"/>
    <n v="0.14594376313226123"/>
    <n v="0.14594376313226123"/>
    <n v="0.14594376313226123"/>
    <n v="0.14594376313226123"/>
    <n v="0.14594376313226123"/>
    <n v="0.14594376313226123"/>
    <n v="0.14594376313226123"/>
    <n v="0.14594376313226123"/>
    <n v="0.14594376313226123"/>
    <n v="0.14594376313226123"/>
  </r>
  <r>
    <x v="53"/>
    <s v="Under $5"/>
    <n v="-138.31214322571978"/>
    <s v="Water Heating"/>
    <s v="Rural"/>
    <s v="SC-Retro"/>
    <s v="M_Input"/>
    <x v="4"/>
    <s v="Single Family"/>
    <s v="SF Showerhead Replace_1_50GPM_any shower_HPWH"/>
    <n v="6.1168437622686637E-2"/>
    <n v="6.183634418806154E-2"/>
    <n v="6.242593953760063E-2"/>
    <n v="6.2963806659636565E-2"/>
    <n v="6.3472650477495673E-2"/>
    <n v="5.7559591471353977E-2"/>
    <n v="4.6391479036175104E-2"/>
    <n v="3.7382898176041721E-2"/>
    <n v="3.011412299220478E-2"/>
    <n v="2.4249035105328821E-2"/>
    <n v="1.9523715329227698E-2"/>
    <n v="1.5718737431158907E-2"/>
    <n v="1.2653630933067074E-2"/>
    <n v="1.0183270524767562E-2"/>
    <n v="8.1948935367174586E-3"/>
    <n v="6.5946799132246322E-3"/>
    <n v="4.524772200233213E-5"/>
    <n v="1.6256154472648141E-5"/>
    <n v="5.5749991443407616E-6"/>
    <n v="1.8288406138567018E-6"/>
    <n v="0.63895436658684879"/>
    <n v="3.2429365840979063"/>
    <n v="-138.31214322571978"/>
    <s v="R-All-WH-HPWH-All-All-R"/>
    <n v="0"/>
    <n v="0.58050214065098182"/>
    <n v="6.1168437622686637E-2"/>
    <n v="0.12300478181074817"/>
    <n v="0.18543072134834881"/>
    <n v="0.24839452800798539"/>
    <n v="0.31186717848548107"/>
    <n v="0.36942676995683504"/>
    <n v="0.41581824899301012"/>
    <n v="0.45320114716905185"/>
    <n v="0.48331527016125664"/>
    <n v="0.50756430526658547"/>
    <n v="0.52708802059581317"/>
    <n v="0.54280675802697209"/>
    <n v="0.55546038896003913"/>
    <n v="0.56564365948480666"/>
    <n v="0.57383855302152409"/>
    <n v="0.58043323293474869"/>
    <n v="0.58047848065675101"/>
    <n v="0.58049473681122365"/>
    <n v="0.58050031181036799"/>
    <n v="0.58050214065098182"/>
    <n v="5.1545203035285703E-2"/>
    <n v="5.2213109600660605E-2"/>
    <n v="5.2802704950199696E-2"/>
    <n v="5.334057207223563E-2"/>
    <n v="5.3849415890094739E-2"/>
    <n v="4.7936356883953042E-2"/>
    <n v="3.6768244448774169E-2"/>
    <n v="2.7759663588640786E-2"/>
    <n v="2.0490888404803845E-2"/>
    <n v="1.4625800517927886E-2"/>
    <n v="9.9004807418267629E-3"/>
    <n v="6.0955028437579724E-3"/>
    <n v="3.0303963456661392E-3"/>
    <n v="5.6003593736662742E-4"/>
    <n v="0"/>
    <n v="0"/>
    <n v="0"/>
    <n v="0"/>
    <n v="0"/>
    <n v="0"/>
    <n v="0.44648967483883006"/>
    <n v="0.4309183752611937"/>
    <n v="5.1545203035285703E-2"/>
    <n v="0.10375831263594631"/>
    <n v="0.15656101758614602"/>
    <n v="0.20990158965838165"/>
    <n v="0.26375100554847641"/>
    <n v="0.31168736243242945"/>
    <n v="0.34845560688120364"/>
    <n v="0.37621527046984443"/>
    <n v="0.39670615887464827"/>
    <n v="0.41133195939257616"/>
    <n v="0.42123244013440292"/>
    <n v="0.4273279429781609"/>
    <n v="0.43035833932382705"/>
    <n v="0.4309183752611937"/>
    <n v="0.4309183752611937"/>
    <n v="0.4309183752611937"/>
    <n v="0.4309183752611937"/>
    <n v="0.4309183752611937"/>
    <n v="0.4309183752611937"/>
    <n v="0.4309183752611937"/>
  </r>
  <r>
    <x v="53"/>
    <s v="Under $5"/>
    <n v="-141.65052921344815"/>
    <s v="Water Heating"/>
    <s v="Rural"/>
    <s v="SC-Retro"/>
    <s v="M_Input"/>
    <x v="4"/>
    <s v="Manufactured"/>
    <s v="MH Showerhead Replace_1_50GPM_any shower_HPWH"/>
    <n v="7.3765098477856228E-3"/>
    <n v="7.324070000100452E-3"/>
    <n v="7.2712132590111176E-3"/>
    <n v="7.2185718448201895E-3"/>
    <n v="7.1663159057010371E-3"/>
    <n v="6.4030806846744484E-3"/>
    <n v="5.0855034933868903E-3"/>
    <n v="4.0390637623166688E-3"/>
    <n v="3.2080269255634728E-3"/>
    <n v="2.5480729465650323E-3"/>
    <n v="2.0239700738564504E-3"/>
    <n v="1.6077392238321639E-3"/>
    <n v="1.2771647674169075E-3"/>
    <n v="1.0146215161331018E-3"/>
    <n v="8.0609868347736324E-4"/>
    <n v="6.4047150863251608E-4"/>
    <n v="4.3389238829931852E-6"/>
    <n v="1.5392196705023013E-6"/>
    <n v="5.2124699606582621E-7"/>
    <n v="1.6885321116004035E-7"/>
    <n v="5.8993383986261708E-2"/>
    <n v="3.6432261323420723"/>
    <n v="-141.65052921344815"/>
    <s v="R-All-WH-ERWH-All-All-R"/>
    <s v="R-All-WH-ERWH-All-All-R"/>
    <n v="5.8993383986261708E-2"/>
    <n v="7.3765098477856228E-3"/>
    <n v="1.4700579847886076E-2"/>
    <n v="2.1971793106897192E-2"/>
    <n v="2.9190364951717382E-2"/>
    <n v="3.6356680857418416E-2"/>
    <n v="4.2759761542092864E-2"/>
    <n v="4.7845265035479756E-2"/>
    <n v="5.1884328797796427E-2"/>
    <n v="5.5092355723359902E-2"/>
    <n v="5.7640428669924935E-2"/>
    <n v="5.8993383986261708E-2"/>
    <n v="5.8993383986261708E-2"/>
    <n v="5.8993383986261708E-2"/>
    <n v="5.8993383986261708E-2"/>
    <n v="5.8993383986261708E-2"/>
    <n v="5.8993383986261708E-2"/>
    <n v="5.8993383986261708E-2"/>
    <n v="5.8993383986261708E-2"/>
    <n v="5.8993383986261708E-2"/>
    <n v="5.8993383986261708E-2"/>
    <n v="6.3985510540974814E-3"/>
    <n v="6.3461112064123106E-3"/>
    <n v="6.2932544653229762E-3"/>
    <n v="6.2406130511320481E-3"/>
    <n v="6.1883571120128957E-3"/>
    <n v="5.4251218909863071E-3"/>
    <n v="4.1075446996987489E-3"/>
    <n v="3.0611049686285275E-3"/>
    <n v="2.2300681318753309E-3"/>
    <n v="1.5701141528768907E-3"/>
    <n v="1.0460112801683088E-3"/>
    <n v="6.2978043014402232E-4"/>
    <n v="2.9920597372876589E-4"/>
    <n v="3.6662722444960215E-5"/>
    <n v="0"/>
    <n v="0"/>
    <n v="0"/>
    <n v="0"/>
    <n v="0"/>
    <n v="0"/>
    <n v="3.9434208112498877E-2"/>
    <n v="3.9434208112498877E-2"/>
    <n v="6.3985510540974814E-3"/>
    <n v="1.2744662260509791E-2"/>
    <n v="1.9037916725832767E-2"/>
    <n v="2.5278529776964816E-2"/>
    <n v="3.146688688897771E-2"/>
    <n v="3.6892008779964014E-2"/>
    <n v="3.9434208112498877E-2"/>
    <n v="3.9434208112498877E-2"/>
    <n v="3.9434208112498877E-2"/>
    <n v="3.9434208112498877E-2"/>
    <n v="3.9434208112498877E-2"/>
    <n v="3.9434208112498877E-2"/>
    <n v="3.9434208112498877E-2"/>
    <n v="3.9434208112498877E-2"/>
    <n v="3.9434208112498877E-2"/>
    <n v="3.9434208112498877E-2"/>
    <n v="3.9434208112498877E-2"/>
    <n v="3.9434208112498877E-2"/>
    <n v="3.9434208112498877E-2"/>
    <n v="3.9434208112498877E-2"/>
  </r>
  <r>
    <x v="84"/>
    <s v="Over $160"/>
    <n v="494.021872889078"/>
    <s v="Water Heating"/>
    <s v="Rural"/>
    <s v="SC-New"/>
    <s v="M_Input"/>
    <x v="4"/>
    <s v="Single Family"/>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69.10499339456118"/>
    <s v="Water Heating"/>
    <s v="Rural"/>
    <s v="SC-New"/>
    <s v="M_Input"/>
    <x v="4"/>
    <s v="Single Family"/>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36.07561089456061"/>
    <s v="Water Heating"/>
    <s v="Rural"/>
    <s v="SC-New"/>
    <s v="M_Input"/>
    <x v="4"/>
    <s v="Single Family"/>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374.42076356122612"/>
    <s v="Water Heating"/>
    <s v="Rural"/>
    <s v="SC-New"/>
    <s v="M_Input"/>
    <x v="4"/>
    <s v="Single Family"/>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94.021872889078"/>
    <s v="Water Heating"/>
    <s v="Rural"/>
    <s v="SC-New"/>
    <s v="M_Input"/>
    <x v="4"/>
    <s v="Multifamily - Low Rise"/>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69.10499339456118"/>
    <s v="Water Heating"/>
    <s v="Rural"/>
    <s v="SC-New"/>
    <s v="M_Input"/>
    <x v="4"/>
    <s v="Multifamily - Low Rise"/>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36.07561089456061"/>
    <s v="Water Heating"/>
    <s v="Rural"/>
    <s v="SC-New"/>
    <s v="M_Input"/>
    <x v="4"/>
    <s v="Multifamily - Low Rise"/>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374.42076356122612"/>
    <s v="Water Heating"/>
    <s v="Rural"/>
    <s v="SC-New"/>
    <s v="M_Input"/>
    <x v="4"/>
    <s v="Multifamily - Low Rise"/>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94.021872889078"/>
    <s v="Water Heating"/>
    <s v="Rural"/>
    <s v="SC-Retro"/>
    <s v="M_Input"/>
    <x v="4"/>
    <s v="Single Family"/>
    <s v="SHW Solar Zone 1"/>
    <n v="3.7784691416158284E-2"/>
    <n v="7.4643803477884477E-2"/>
    <n v="0.10947722647523796"/>
    <n v="0.14126902507639139"/>
    <n v="0.16913788081886927"/>
    <n v="0.18169159745060856"/>
    <n v="0.17100653801954635"/>
    <n v="0.16094985379486285"/>
    <n v="0.15148459080334542"/>
    <n v="0.14257596828950628"/>
    <n v="0.13419125091131956"/>
    <n v="0.12629962845197146"/>
    <n v="0.1188721026056139"/>
    <n v="0.11188138042110786"/>
    <n v="0.10530177401221051"/>
    <n v="9.9109106165681957E-2"/>
    <n v="9.3280621500464511E-2"/>
    <n v="8.7794902851477966E-2"/>
    <n v="8.2631792570787163E-2"/>
    <n v="7.7772318456943976E-2"/>
    <n v="3.618736867578277"/>
    <n v="308.74100157039521"/>
    <n v="494.021872889078"/>
    <s v="R-All-WH-SWH-All-All-C"/>
    <n v="0"/>
    <n v="2.37715605356999"/>
    <n v="3.7784691416158284E-2"/>
    <n v="0.11242849489404276"/>
    <n v="0.22190572136928072"/>
    <n v="0.3631747464456721"/>
    <n v="0.53231262726454132"/>
    <n v="0.7140042247151499"/>
    <n v="0.88501076273469625"/>
    <n v="1.0459606165295592"/>
    <n v="1.1974452073329047"/>
    <n v="1.340021175622411"/>
    <n v="1.4742124265337306"/>
    <n v="1.6005120549857021"/>
    <n v="1.719384157591316"/>
    <n v="1.8312655380124239"/>
    <n v="1.9365673120246343"/>
    <n v="2.0356764181903162"/>
    <n v="2.1289570396907807"/>
    <n v="2.2167519425422588"/>
    <n v="2.2993837351130462"/>
    <n v="2.37715605356999"/>
    <n v="3.2269702478493166E-2"/>
    <n v="6.9128814540219352E-2"/>
    <n v="0.10396223753757283"/>
    <n v="0.13575403613872628"/>
    <n v="0.16362289188120416"/>
    <n v="0.17617660851294345"/>
    <n v="0.16549154908188124"/>
    <n v="0.15543486485719774"/>
    <n v="0.14596960186568031"/>
    <n v="0.13706097935184117"/>
    <n v="0.12867626197365445"/>
    <n v="0.12078463951430635"/>
    <n v="0.11335711366794879"/>
    <n v="0.10636639148344273"/>
    <n v="9.9786785074545387E-2"/>
    <n v="9.3594117228016832E-2"/>
    <n v="8.7765632562799401E-2"/>
    <n v="8.2279913913812841E-2"/>
    <n v="7.7116803633122039E-2"/>
    <n v="7.2257329519278851E-2"/>
    <n v="3.5084370888249747"/>
    <n v="2.2668562748166874"/>
    <n v="3.2269702478493166E-2"/>
    <n v="0.10139851701871253"/>
    <n v="0.20536075455628536"/>
    <n v="0.3411147906950116"/>
    <n v="0.50473768257621576"/>
    <n v="0.68091429108915924"/>
    <n v="0.84640584017104048"/>
    <n v="1.0018407050282383"/>
    <n v="1.1478103068939185"/>
    <n v="1.2848712862457596"/>
    <n v="1.4135475482194142"/>
    <n v="1.5343321877337206"/>
    <n v="1.6476893014016694"/>
    <n v="1.7540556928851121"/>
    <n v="1.8538424779596574"/>
    <n v="1.9474365951876742"/>
    <n v="2.0352022277504735"/>
    <n v="2.1174821416642864"/>
    <n v="2.1945989452974084"/>
    <n v="2.2668562748166874"/>
  </r>
  <r>
    <x v="84"/>
    <s v="Over $160"/>
    <n v="469.10499339456118"/>
    <s v="Water Heating"/>
    <s v="Rural"/>
    <s v="SC-Retro"/>
    <s v="M_Input"/>
    <x v="4"/>
    <s v="Single Family"/>
    <s v="SHW Solar Zone 2"/>
    <n v="5.1363944309519287E-2"/>
    <n v="0.10146966988988519"/>
    <n v="0.14882170405737521"/>
    <n v="0.19203899951875303"/>
    <n v="0.22992350513931528"/>
    <n v="0.24698883974396416"/>
    <n v="0.23246372978564162"/>
    <n v="0.21879282368333142"/>
    <n v="0.20592588675862369"/>
    <n v="0.19381563857277551"/>
    <n v="0.182417579191508"/>
    <n v="0.17168982566695851"/>
    <n v="0.16159295813592778"/>
    <n v="0.15208987496889848"/>
    <n v="0.14314565643756394"/>
    <n v="0.13472743639990026"/>
    <n v="0.12680428153128351"/>
    <n v="0.11934707765787195"/>
    <n v="0.11232842277459031"/>
    <n v="0.10572252635458536"/>
    <n v="4.9192567669775427"/>
    <n v="293.08814370326968"/>
    <n v="469.10499339456118"/>
    <s v="R-All-WH-SWH-All-All-C"/>
    <n v="0"/>
    <n v="3.2314703805782727"/>
    <n v="5.1363944309519287E-2"/>
    <n v="0.15283361419940447"/>
    <n v="0.30165531825677971"/>
    <n v="0.49369431777553274"/>
    <n v="0.723617822914848"/>
    <n v="0.97060666265881212"/>
    <n v="1.2030703924444537"/>
    <n v="1.4218632161277851"/>
    <n v="1.6277891028864089"/>
    <n v="1.8216047414591845"/>
    <n v="2.0040223206506926"/>
    <n v="2.1757121463176512"/>
    <n v="2.3373051044535789"/>
    <n v="2.4893949794224772"/>
    <n v="2.6325406358600412"/>
    <n v="2.7672680722599416"/>
    <n v="2.8940723537912252"/>
    <n v="3.0134194314490972"/>
    <n v="3.1257478542236874"/>
    <n v="3.2314703805782727"/>
    <n v="4.386695084351714E-2"/>
    <n v="9.3972676423883045E-2"/>
    <n v="0.14132471059137308"/>
    <n v="0.1845420060527509"/>
    <n v="0.22242651167331312"/>
    <n v="0.23949184627796199"/>
    <n v="0.22496673631963948"/>
    <n v="0.21129583021732928"/>
    <n v="0.19842889329262153"/>
    <n v="0.18631864510677337"/>
    <n v="0.17492058572550584"/>
    <n v="0.16419283220095637"/>
    <n v="0.15409596466992564"/>
    <n v="0.14459288150289634"/>
    <n v="0.13564866297156181"/>
    <n v="0.12723044293389812"/>
    <n v="0.11930728806528136"/>
    <n v="0.1118500841918698"/>
    <n v="0.10483142930858816"/>
    <n v="9.8225532888583211E-2"/>
    <n v="4.7693168976574993"/>
    <n v="3.0815305112582294"/>
    <n v="4.386695084351714E-2"/>
    <n v="0.13783962726740018"/>
    <n v="0.27916433785877326"/>
    <n v="0.46370634391152415"/>
    <n v="0.68613285558483728"/>
    <n v="0.92562470186279922"/>
    <n v="1.1505914381824387"/>
    <n v="1.361887268399768"/>
    <n v="1.5603161616923895"/>
    <n v="1.7466348067991628"/>
    <n v="1.9215553925246687"/>
    <n v="2.0857482247256249"/>
    <n v="2.2398441893955505"/>
    <n v="2.3844370708984468"/>
    <n v="2.5200857338700087"/>
    <n v="2.6473161768039066"/>
    <n v="2.7666234648691881"/>
    <n v="2.878473549061058"/>
    <n v="2.9833049783696461"/>
    <n v="3.0815305112582294"/>
  </r>
  <r>
    <x v="84"/>
    <s v="Over $160"/>
    <n v="436.07561089456061"/>
    <s v="Water Heating"/>
    <s v="Rural"/>
    <s v="SC-Retro"/>
    <s v="M_Input"/>
    <x v="4"/>
    <s v="Single Family"/>
    <s v="SHW Solar Zone 3"/>
    <n v="3.1119060064267446E-2"/>
    <n v="6.1475823059396965E-2"/>
    <n v="9.0164250617525005E-2"/>
    <n v="0.11634762947125062"/>
    <n v="0.13930011533968623"/>
    <n v="0.14963921954435436"/>
    <n v="0.14083912104511664"/>
    <n v="0.13255654551767793"/>
    <n v="0.12476105807243294"/>
    <n v="0.11742401365821041"/>
    <n v="0.11051845180407503"/>
    <n v="0.1040189975512356"/>
    <n v="9.7901768211025725E-2"/>
    <n v="9.2144285606332033E-2"/>
    <n v="8.6725393473997284E-2"/>
    <n v="8.1625179724685873E-2"/>
    <n v="7.6824903274551909E-2"/>
    <n v="7.2306925179844453E-2"/>
    <n v="6.8054643821406663E-2"/>
    <n v="6.405243390088923E-2"/>
    <n v="2.9803522463277301"/>
    <n v="272.3390065305685"/>
    <n v="436.07561089456061"/>
    <s v="R-All-WH-SWH-All-All-C"/>
    <n v="0"/>
    <n v="1.957799818937962"/>
    <n v="3.1119060064267446E-2"/>
    <n v="9.2594883123664415E-2"/>
    <n v="0.18275913374118941"/>
    <n v="0.29910676321244001"/>
    <n v="0.43840687855212623"/>
    <n v="0.58804609809648056"/>
    <n v="0.72888521914159721"/>
    <n v="0.86144176465927513"/>
    <n v="0.98620282273170812"/>
    <n v="1.1036268363899184"/>
    <n v="1.2141452881939934"/>
    <n v="1.3181642857452289"/>
    <n v="1.4160660539562546"/>
    <n v="1.5082103395625865"/>
    <n v="1.5949357330365839"/>
    <n v="1.6765609127612697"/>
    <n v="1.7533858160358216"/>
    <n v="1.825692741215666"/>
    <n v="1.8937473850370727"/>
    <n v="1.957799818937962"/>
    <n v="2.6576975278798511E-2"/>
    <n v="5.6933738273928031E-2"/>
    <n v="8.5622165832056063E-2"/>
    <n v="0.11180554468578167"/>
    <n v="0.13475803055421728"/>
    <n v="0.14509713475888542"/>
    <n v="0.1362970362596477"/>
    <n v="0.12801446073220898"/>
    <n v="0.120218973286964"/>
    <n v="0.11288192887274147"/>
    <n v="0.10597636701860609"/>
    <n v="9.9476912765766659E-2"/>
    <n v="9.3359683425556783E-2"/>
    <n v="8.7602200820863091E-2"/>
    <n v="8.2183308688528342E-2"/>
    <n v="7.7083094939216931E-2"/>
    <n v="7.2282818489082967E-2"/>
    <n v="6.7764840394375511E-2"/>
    <n v="6.3512559035937721E-2"/>
    <n v="5.9510349115420295E-2"/>
    <n v="2.8895105506183514"/>
    <n v="1.8669581232285835"/>
    <n v="2.6576975278798511E-2"/>
    <n v="8.3510713552726545E-2"/>
    <n v="0.16913287938478261"/>
    <n v="0.2809384240705643"/>
    <n v="0.41569645462478155"/>
    <n v="0.56079358938366697"/>
    <n v="0.6970906256433147"/>
    <n v="0.82510508637552371"/>
    <n v="0.94532405966248767"/>
    <n v="1.0582059885352291"/>
    <n v="1.1641823555538351"/>
    <n v="1.2636592683196017"/>
    <n v="1.3570189517451585"/>
    <n v="1.4446211525660215"/>
    <n v="1.5268044612545499"/>
    <n v="1.6038875561937669"/>
    <n v="1.6761703746828498"/>
    <n v="1.7439352150772254"/>
    <n v="1.8074477741131632"/>
    <n v="1.8669581232285835"/>
  </r>
  <r>
    <x v="84"/>
    <s v="Over $160"/>
    <n v="374.42076356122612"/>
    <s v="Water Heating"/>
    <s v="Rural"/>
    <s v="SC-Retro"/>
    <s v="M_Input"/>
    <x v="4"/>
    <s v="Single Family"/>
    <s v="SHW Solar Zone 4"/>
    <n v="3.6154736625073169E-3"/>
    <n v="7.142382150784346E-3"/>
    <n v="1.0475460143530674E-2"/>
    <n v="1.35174966460983E-2"/>
    <n v="1.6184161640960631E-2"/>
    <n v="1.7385379122102321E-2"/>
    <n v="1.636296635366535E-2"/>
    <n v="1.5400680422941905E-2"/>
    <n v="1.4494985344540343E-2"/>
    <n v="1.3642553080021928E-2"/>
    <n v="1.2840251308796199E-2"/>
    <n v="1.2085131918194988E-2"/>
    <n v="1.137442017043107E-2"/>
    <n v="1.0705504506634524E-2"/>
    <n v="1.0075926950501303E-2"/>
    <n v="9.4833740762913735E-3"/>
    <n v="8.9256685079878613E-3"/>
    <n v="8.4007609183799035E-3"/>
    <n v="7.9067224986701795E-3"/>
    <n v="7.4417378709348654E-3"/>
    <n v="0.34626319141191858"/>
    <n v="233.60728380819285"/>
    <n v="374.42076356122612"/>
    <s v="R-All-WH-SWH-All-All-C"/>
    <n v="0"/>
    <n v="0.2274610372939754"/>
    <n v="3.6154736625073169E-3"/>
    <n v="1.0757855813291663E-2"/>
    <n v="2.1233315956822339E-2"/>
    <n v="3.4750812602920636E-2"/>
    <n v="5.093497424388127E-2"/>
    <n v="6.8320353365983591E-2"/>
    <n v="8.4683319719648945E-2"/>
    <n v="0.10008400014259085"/>
    <n v="0.11457898548713119"/>
    <n v="0.12822153856715313"/>
    <n v="0.14106178987594933"/>
    <n v="0.15314692179414433"/>
    <n v="0.16452134196457541"/>
    <n v="0.17522684647120992"/>
    <n v="0.18530277342171123"/>
    <n v="0.1947861474980026"/>
    <n v="0.20371181600599048"/>
    <n v="0.21211257692437038"/>
    <n v="0.22001929942304055"/>
    <n v="0.2274610372939754"/>
    <n v="3.0877653101077369E-3"/>
    <n v="6.614673798384766E-3"/>
    <n v="9.9477517911310941E-3"/>
    <n v="1.298978829369872E-2"/>
    <n v="1.5656453288561051E-2"/>
    <n v="1.6857670769702741E-2"/>
    <n v="1.583525800126577E-2"/>
    <n v="1.4872972070542325E-2"/>
    <n v="1.3967276992140763E-2"/>
    <n v="1.3114844727622348E-2"/>
    <n v="1.2312542956396619E-2"/>
    <n v="1.1557423565795408E-2"/>
    <n v="1.084671181803149E-2"/>
    <n v="1.0177796154234944E-2"/>
    <n v="9.5482185981017233E-3"/>
    <n v="8.9556657238917935E-3"/>
    <n v="8.3979601555882813E-3"/>
    <n v="7.8730525659803235E-3"/>
    <n v="7.3790141462705995E-3"/>
    <n v="6.9140295185352854E-3"/>
    <n v="0.33570902436392697"/>
    <n v="0.21690687024598376"/>
    <n v="3.0877653101077369E-3"/>
    <n v="9.7024391084925034E-3"/>
    <n v="1.9650190899623596E-2"/>
    <n v="3.2639979193322316E-2"/>
    <n v="4.8296432481883367E-2"/>
    <n v="6.5154103251586104E-2"/>
    <n v="8.0989361252851874E-2"/>
    <n v="9.5862333323394194E-2"/>
    <n v="0.10982961031553495"/>
    <n v="0.12294445504315731"/>
    <n v="0.13525699799955393"/>
    <n v="0.14681442156534935"/>
    <n v="0.15766113338338084"/>
    <n v="0.16783892953761578"/>
    <n v="0.17738714813571752"/>
    <n v="0.1863428138596093"/>
    <n v="0.19474077401519757"/>
    <n v="0.20261382658117788"/>
    <n v="0.20999284072744848"/>
    <n v="0.21690687024598376"/>
  </r>
  <r>
    <x v="84"/>
    <s v="Over $160"/>
    <n v="494.021872889078"/>
    <s v="Water Heating"/>
    <s v="Rural"/>
    <s v="SC-Retro"/>
    <s v="M_Input"/>
    <x v="4"/>
    <s v="Multifamily - Low Rise"/>
    <s v="SHW Solar Zone 1"/>
    <n v="2.8631646431857088E-3"/>
    <n v="5.6561925774790897E-3"/>
    <n v="8.2957221401103367E-3"/>
    <n v="1.0704770059367406E-2"/>
    <n v="1.2816553772227393E-2"/>
    <n v="1.3767820858361495E-2"/>
    <n v="1.2958151768959902E-2"/>
    <n v="1.2196098350990746E-2"/>
    <n v="1.1478860383727255E-2"/>
    <n v="1.0803802324076817E-2"/>
    <n v="1.0168443622086038E-2"/>
    <n v="9.5704496059795807E-3"/>
    <n v="9.0076229032388083E-3"/>
    <n v="8.4778953661965948E-3"/>
    <n v="7.9793204724782872E-3"/>
    <n v="7.5100661723635749E-3"/>
    <n v="7.0684081567866097E-3"/>
    <n v="6.6527235212366894E-3"/>
    <n v="6.2614848022778443E-3"/>
    <n v="5.8932543647730509E-3"/>
    <n v="0.27421243525904843"/>
    <n v="308.74100157039521"/>
    <n v="494.021872889078"/>
    <s v="R-All-WH-SWH-All-All-C"/>
    <n v="0"/>
    <n v="0.18013080586590322"/>
    <n v="2.8631646431857088E-3"/>
    <n v="8.5193572206647989E-3"/>
    <n v="1.6815079360775136E-2"/>
    <n v="2.7519849420142541E-2"/>
    <n v="4.0336403192369932E-2"/>
    <n v="5.4104224050731425E-2"/>
    <n v="6.7062375819691322E-2"/>
    <n v="7.9258474170682075E-2"/>
    <n v="9.0737334554409327E-2"/>
    <n v="0.10154113687848615"/>
    <n v="0.11170958050057218"/>
    <n v="0.12128003010655176"/>
    <n v="0.13028765300979056"/>
    <n v="0.13876554837598715"/>
    <n v="0.14674486884846544"/>
    <n v="0.15425493502082901"/>
    <n v="0.16132334317761562"/>
    <n v="0.16797606669885232"/>
    <n v="0.17423755150113016"/>
    <n v="0.18013080586590322"/>
    <n v="2.445262166740693E-3"/>
    <n v="5.2382901010340739E-3"/>
    <n v="7.8778196636653218E-3"/>
    <n v="1.0286867582922391E-2"/>
    <n v="1.2398651295782378E-2"/>
    <n v="1.334991838191648E-2"/>
    <n v="1.2540249292514887E-2"/>
    <n v="1.1778195874545731E-2"/>
    <n v="1.106095790728224E-2"/>
    <n v="1.0385899847631802E-2"/>
    <n v="9.7505411456410233E-3"/>
    <n v="9.1525471295345658E-3"/>
    <n v="8.5897204267937934E-3"/>
    <n v="8.0599928897515799E-3"/>
    <n v="7.5614179960332715E-3"/>
    <n v="7.0921636959185592E-3"/>
    <n v="6.650505680341594E-3"/>
    <n v="6.2348210447916736E-3"/>
    <n v="5.8435823258328285E-3"/>
    <n v="5.4753518883280351E-3"/>
    <n v="0.26585438573014814"/>
    <n v="0.17177275633700292"/>
    <n v="2.445262166740693E-3"/>
    <n v="7.6835522677747674E-3"/>
    <n v="1.5561371931440089E-2"/>
    <n v="2.5848239514362478E-2"/>
    <n v="3.824689081014486E-2"/>
    <n v="5.1596809192061339E-2"/>
    <n v="6.4137058484576223E-2"/>
    <n v="7.5915254359121956E-2"/>
    <n v="8.6976212266404201E-2"/>
    <n v="9.7362112114036004E-2"/>
    <n v="0.10711265325967703"/>
    <n v="0.11626520038921159"/>
    <n v="0.12485492081600538"/>
    <n v="0.13291491370575698"/>
    <n v="0.14047633170179025"/>
    <n v="0.1475684953977088"/>
    <n v="0.15421900107805039"/>
    <n v="0.16045382212284207"/>
    <n v="0.16629740444867488"/>
    <n v="0.17177275633700292"/>
  </r>
  <r>
    <x v="84"/>
    <s v="Over $160"/>
    <n v="469.10499339456118"/>
    <s v="Water Heating"/>
    <s v="Rural"/>
    <s v="SC-Retro"/>
    <s v="M_Input"/>
    <x v="4"/>
    <s v="Multifamily - Low Rise"/>
    <s v="SHW Solar Zone 2"/>
    <n v="3.8921431873514007E-3"/>
    <n v="7.6889435817732322E-3"/>
    <n v="1.1277080585860104E-2"/>
    <n v="1.4551904291599511E-2"/>
    <n v="1.7422631481783843E-2"/>
    <n v="1.8715769729163466E-2"/>
    <n v="1.7615117680451008E-2"/>
    <n v="1.6579193663225668E-2"/>
    <n v="1.5604191099318519E-2"/>
    <n v="1.4686527270873188E-2"/>
    <n v="1.3822830155388294E-2"/>
    <n v="1.3009926034975581E-2"/>
    <n v="1.2244827834302576E-2"/>
    <n v="1.1524724144366937E-2"/>
    <n v="1.0846968891769577E-2"/>
    <n v="1.0209071615525388E-2"/>
    <n v="9.6086883156833031E-3"/>
    <n v="9.0436128401276562E-3"/>
    <n v="8.5117687779121317E-3"/>
    <n v="8.0112018293362897E-3"/>
    <n v="0.37276028268951955"/>
    <n v="293.08814370326968"/>
    <n v="469.10499339456118"/>
    <s v="R-All-WH-SWH-All-All-C"/>
    <n v="0"/>
    <n v="0.2448671230107877"/>
    <n v="3.8921431873514007E-3"/>
    <n v="1.1581086769124633E-2"/>
    <n v="2.2858167354984735E-2"/>
    <n v="3.7410071646584248E-2"/>
    <n v="5.483270312836809E-2"/>
    <n v="7.3548472857531549E-2"/>
    <n v="9.1163590537982564E-2"/>
    <n v="0.10774278420120822"/>
    <n v="0.12334697530052674"/>
    <n v="0.13803350257139993"/>
    <n v="0.15185633272678822"/>
    <n v="0.16486625876176381"/>
    <n v="0.17711108659606639"/>
    <n v="0.18863581074043334"/>
    <n v="0.19948277963220293"/>
    <n v="0.20969185124772832"/>
    <n v="0.21930053956341161"/>
    <n v="0.22834415240353928"/>
    <n v="0.23685592118145141"/>
    <n v="0.2448671230107877"/>
    <n v="3.3240528120584952E-3"/>
    <n v="7.1208532064803267E-3"/>
    <n v="1.0708990210567199E-2"/>
    <n v="1.3983813916306606E-2"/>
    <n v="1.6854541106490938E-2"/>
    <n v="1.8147679353870561E-2"/>
    <n v="1.7047027305158103E-2"/>
    <n v="1.6011103287932763E-2"/>
    <n v="1.5036100724025614E-2"/>
    <n v="1.4118436895580283E-2"/>
    <n v="1.3254739780095389E-2"/>
    <n v="1.2441835659682677E-2"/>
    <n v="1.1676737459009672E-2"/>
    <n v="1.0956633769074032E-2"/>
    <n v="1.0278878516476672E-2"/>
    <n v="9.6409812402324831E-3"/>
    <n v="9.0405979403903984E-3"/>
    <n v="8.4755224648347515E-3"/>
    <n v="7.943678402619227E-3"/>
    <n v="7.4431114540433841E-3"/>
    <n v="0.36139847518366142"/>
    <n v="0.23350531550492959"/>
    <n v="3.3240528120584952E-3"/>
    <n v="1.0444906018538822E-2"/>
    <n v="2.1153896229106021E-2"/>
    <n v="3.5137710145412629E-2"/>
    <n v="5.1992251251903571E-2"/>
    <n v="7.0139930605774128E-2"/>
    <n v="8.7186957910932228E-2"/>
    <n v="0.10319806119886499"/>
    <n v="0.1182341619228906"/>
    <n v="0.13235259881847089"/>
    <n v="0.14560733859856628"/>
    <n v="0.15804917425824896"/>
    <n v="0.16972591171725865"/>
    <n v="0.18068254548633267"/>
    <n v="0.19096142400280935"/>
    <n v="0.20060240524304185"/>
    <n v="0.20964300318343224"/>
    <n v="0.21811852564826698"/>
    <n v="0.2260622040508862"/>
    <n v="0.23350531550492959"/>
  </r>
  <r>
    <x v="84"/>
    <s v="Over $160"/>
    <n v="436.07561089456061"/>
    <s v="Water Heating"/>
    <s v="Rural"/>
    <s v="SC-Retro"/>
    <s v="M_Input"/>
    <x v="4"/>
    <s v="Multifamily - Low Rise"/>
    <s v="SHW Solar Zone 3"/>
    <n v="2.3580711967143542E-3"/>
    <n v="4.658378564350643E-3"/>
    <n v="6.832266345945838E-3"/>
    <n v="8.8163319578989409E-3"/>
    <n v="1.0555574009115705E-2"/>
    <n v="1.1339027214132711E-2"/>
    <n v="1.067219257605773E-2"/>
    <n v="1.0044573686048183E-2"/>
    <n v="9.4538643128309462E-3"/>
    <n v="8.897893851837679E-3"/>
    <n v="8.3746193491603636E-3"/>
    <n v="7.882117994568609E-3"/>
    <n v="7.4185800560035292E-3"/>
    <n v="6.9823022295856163E-3"/>
    <n v="6.5716813807007463E-3"/>
    <n v="6.1852086531653614E-3"/>
    <n v="5.82146392482474E-3"/>
    <n v="5.4791105892106427E-3"/>
    <n v="5.1568906440838513E-3"/>
    <n v="4.8536200688131777E-3"/>
    <n v="0.22583837325044859"/>
    <n v="272.3390065305685"/>
    <n v="436.07561089456061"/>
    <s v="R-All-WH-SWH-All-All-C"/>
    <n v="0"/>
    <n v="0.14835376860504934"/>
    <n v="2.3580711967143542E-3"/>
    <n v="7.0164497610649967E-3"/>
    <n v="1.3848716107010835E-2"/>
    <n v="2.2665048064909776E-2"/>
    <n v="3.3220622074025478E-2"/>
    <n v="4.4559649288158192E-2"/>
    <n v="5.5231841864215925E-2"/>
    <n v="6.5276415550264102E-2"/>
    <n v="7.473027986309505E-2"/>
    <n v="8.3628173714932724E-2"/>
    <n v="9.2002793064093091E-2"/>
    <n v="9.9884911058661707E-2"/>
    <n v="0.10730349111466524"/>
    <n v="0.11428579334425085"/>
    <n v="0.12085747472495159"/>
    <n v="0.12704268337811694"/>
    <n v="0.13286414730294169"/>
    <n v="0.13834325789215232"/>
    <n v="0.14350014853623616"/>
    <n v="0.14835376860504934"/>
    <n v="2.0138912715095877E-3"/>
    <n v="4.314198639145876E-3"/>
    <n v="6.488086420741071E-3"/>
    <n v="8.4721520326941739E-3"/>
    <n v="1.0211394083910938E-2"/>
    <n v="1.0994847288927944E-2"/>
    <n v="1.0328012650852963E-2"/>
    <n v="9.7003937608434159E-3"/>
    <n v="9.1096843876261793E-3"/>
    <n v="8.553713926632912E-3"/>
    <n v="8.0304394239555967E-3"/>
    <n v="7.537938069363842E-3"/>
    <n v="7.0744001307987622E-3"/>
    <n v="6.6381223043808493E-3"/>
    <n v="6.2275014554959793E-3"/>
    <n v="5.8410287279605944E-3"/>
    <n v="5.4772839996199731E-3"/>
    <n v="5.1349306640058757E-3"/>
    <n v="4.8127107188790843E-3"/>
    <n v="4.5094401436084107E-3"/>
    <n v="0.21895477474635325"/>
    <n v="0.14147017010095403"/>
    <n v="2.0138912715095877E-3"/>
    <n v="6.3280899106554636E-3"/>
    <n v="1.2816176331396534E-2"/>
    <n v="2.1288328364090708E-2"/>
    <n v="3.1499722448001644E-2"/>
    <n v="4.249456973692959E-2"/>
    <n v="5.2822582387782549E-2"/>
    <n v="6.2522976148625967E-2"/>
    <n v="7.1632660536252141E-2"/>
    <n v="8.0186374462885054E-2"/>
    <n v="8.8216813886840648E-2"/>
    <n v="9.575475195620449E-2"/>
    <n v="0.10282915208700324"/>
    <n v="0.1094672743913841"/>
    <n v="0.11569477584688008"/>
    <n v="0.12153580457484067"/>
    <n v="0.12701308857446064"/>
    <n v="0.13214801923846653"/>
    <n v="0.13696072995734562"/>
    <n v="0.14147017010095403"/>
  </r>
  <r>
    <x v="84"/>
    <s v="Over $160"/>
    <n v="374.42076356122612"/>
    <s v="Water Heating"/>
    <s v="Rural"/>
    <s v="SC-Retro"/>
    <s v="M_Input"/>
    <x v="4"/>
    <s v="Multifamily - Low Rise"/>
    <s v="SHW Solar Zone 4"/>
    <n v="2.7396535398019106E-4"/>
    <n v="5.4121959257816894E-4"/>
    <n v="7.9378615478705578E-4"/>
    <n v="1.024298803623121E-3"/>
    <n v="1.2263673691875368E-3"/>
    <n v="1.3173905049344427E-3"/>
    <n v="1.2399163438823852E-3"/>
    <n v="1.1669983456447993E-3"/>
    <n v="1.0983685677320837E-3"/>
    <n v="1.03377482503221E-3"/>
    <n v="9.7297976313817137E-4"/>
    <n v="9.1575998617195523E-4"/>
    <n v="8.6190523590013216E-4"/>
    <n v="8.1121761912467897E-4"/>
    <n v="7.6351088051002753E-4"/>
    <n v="7.1860971817427996E-4"/>
    <n v="6.7634913952969956E-4"/>
    <n v="6.3657385500542278E-4"/>
    <n v="5.9913770742466206E-4"/>
    <n v="5.6390313493949961E-4"/>
    <n v="2.623834681331063E-2"/>
    <n v="233.60728380819285"/>
    <n v="374.42076356122612"/>
    <s v="R-All-WH-SWH-All-All-C"/>
    <n v="0"/>
    <n v="1.7236032901300526E-2"/>
    <n v="2.7396535398019106E-4"/>
    <n v="8.1518494655835995E-4"/>
    <n v="1.6089711013454158E-3"/>
    <n v="2.6332699049685369E-3"/>
    <n v="3.8596372741560737E-3"/>
    <n v="5.1770277790905168E-3"/>
    <n v="6.4169441229729018E-3"/>
    <n v="7.5839424686177008E-3"/>
    <n v="8.6823110363497841E-3"/>
    <n v="9.7160858613819946E-3"/>
    <n v="1.0689065624520166E-2"/>
    <n v="1.1604825610692121E-2"/>
    <n v="1.2466730846592253E-2"/>
    <n v="1.3277948465716932E-2"/>
    <n v="1.4041459346226959E-2"/>
    <n v="1.476006906440124E-2"/>
    <n v="1.543641820393094E-2"/>
    <n v="1.6072992058936364E-2"/>
    <n v="1.6672129766361028E-2"/>
    <n v="1.7236032901300526E-2"/>
    <n v="2.3397785268125472E-4"/>
    <n v="5.0123209127923255E-4"/>
    <n v="7.5379865348811938E-4"/>
    <n v="9.8431130232418465E-4"/>
    <n v="1.1863798678886004E-3"/>
    <n v="1.2774030036355063E-3"/>
    <n v="1.1999288425834488E-3"/>
    <n v="1.1270108443458629E-3"/>
    <n v="1.0583810664331473E-3"/>
    <n v="9.9378732373327358E-4"/>
    <n v="9.3299226183923497E-4"/>
    <n v="8.7577248487301883E-4"/>
    <n v="8.2191773460119576E-4"/>
    <n v="7.7123011782574257E-4"/>
    <n v="7.2352337921109114E-4"/>
    <n v="6.7862221687534357E-4"/>
    <n v="6.3636163823076316E-4"/>
    <n v="5.9658635370648638E-4"/>
    <n v="5.5915020612572566E-4"/>
    <n v="5.2391563364056321E-4"/>
    <n v="2.5438596787331902E-2"/>
    <n v="1.6436282875321798E-2"/>
    <n v="2.3397785268125472E-4"/>
    <n v="7.3520994396048726E-4"/>
    <n v="1.4890085974486066E-3"/>
    <n v="2.4733198997727913E-3"/>
    <n v="3.6596997676613917E-3"/>
    <n v="4.9371027712968984E-3"/>
    <n v="6.137031613880347E-3"/>
    <n v="7.2640424582262096E-3"/>
    <n v="8.3224235246593566E-3"/>
    <n v="9.3162108483926306E-3"/>
    <n v="1.0249203110231865E-2"/>
    <n v="1.1124975595104884E-2"/>
    <n v="1.194689332970608E-2"/>
    <n v="1.2718123447531822E-2"/>
    <n v="1.3441646826742914E-2"/>
    <n v="1.4120269043618258E-2"/>
    <n v="1.4756630681849021E-2"/>
    <n v="1.5353217035555507E-2"/>
    <n v="1.5912367241681234E-2"/>
    <n v="1.6436282875321798E-2"/>
  </r>
  <r>
    <x v="85"/>
    <s v="Under $30"/>
    <n v="25.784664131973745"/>
    <s v="HVAC"/>
    <s v="Rural"/>
    <s v="SC-New"/>
    <s v="M_Input"/>
    <x v="4"/>
    <s v="Single Family"/>
    <s v="WIFI Enabled Thermostat HZ3"/>
    <n v="1.2022743637262732E-4"/>
    <n v="1.508953054052541E-4"/>
    <n v="1.8556794412629541E-4"/>
    <n v="2.2408207200197501E-4"/>
    <n v="2.5887211544003763E-4"/>
    <n v="2.9609408825178625E-4"/>
    <n v="3.2333028057327255E-4"/>
    <n v="3.369181175361971E-4"/>
    <n v="3.384556293794846E-4"/>
    <n v="3.4411605593171721E-4"/>
    <n v="3.5010296371491389E-4"/>
    <n v="3.4964218089983444E-4"/>
    <n v="3.3899391625093119E-4"/>
    <n v="3.3877051611768007E-4"/>
    <n v="3.3952669882558463E-4"/>
    <n v="3.4177776895049993E-4"/>
    <n v="3.4404837533089636E-4"/>
    <n v="3.4633961906791567E-4"/>
    <n v="3.4865170077122849E-4"/>
    <n v="3.5098482308970321E-4"/>
    <n v="6.0273976080378365E-3"/>
    <n v="16.755514791055617"/>
    <n v="25.784664131973745"/>
    <s v="R-All-HVAC-ASHP-All-All-E"/>
    <n v="0"/>
    <n v="6.0273976080378365E-3"/>
    <n v="1.2022743637262732E-4"/>
    <n v="2.7112274177788141E-4"/>
    <n v="4.5669068590417682E-4"/>
    <n v="6.8077275790615185E-4"/>
    <n v="9.3964487334618953E-4"/>
    <n v="1.2357389615979758E-3"/>
    <n v="1.5590692421712485E-3"/>
    <n v="1.8959873597074457E-3"/>
    <n v="2.2344429890869301E-3"/>
    <n v="2.5785590450186475E-3"/>
    <n v="2.9286620087335615E-3"/>
    <n v="3.2783041896333959E-3"/>
    <n v="3.617298105884327E-3"/>
    <n v="3.9560686220020073E-3"/>
    <n v="4.2955953208275921E-3"/>
    <n v="4.6373730897780923E-3"/>
    <n v="4.9814214651089884E-3"/>
    <n v="5.3277610841769045E-3"/>
    <n v="5.676412784948133E-3"/>
    <n v="6.0273976080378365E-3"/>
    <n v="6.528689557623547E-5"/>
    <n v="9.5954764608862251E-5"/>
    <n v="1.3062740332990357E-4"/>
    <n v="1.6914153120558314E-4"/>
    <n v="2.0393157464364579E-4"/>
    <n v="2.4115354745539441E-4"/>
    <n v="2.6838973977688071E-4"/>
    <n v="2.8197757673980526E-4"/>
    <n v="2.8351508858309276E-4"/>
    <n v="2.8917551513532537E-4"/>
    <n v="2.9516242291852205E-4"/>
    <n v="2.947016401034426E-4"/>
    <n v="2.8405337545453935E-4"/>
    <n v="2.8382997532128823E-4"/>
    <n v="2.8458615802919279E-4"/>
    <n v="2.8683722815410809E-4"/>
    <n v="2.8910783453450453E-4"/>
    <n v="2.9139907827152383E-4"/>
    <n v="2.9371115997483665E-4"/>
    <n v="2.9604428229331137E-4"/>
    <n v="4.9285867921099995E-3"/>
    <n v="4.9285867921099987E-3"/>
    <n v="6.528689557623547E-5"/>
    <n v="1.6124166018509773E-4"/>
    <n v="2.918690635150013E-4"/>
    <n v="4.6101059472058444E-4"/>
    <n v="6.6494216936423029E-4"/>
    <n v="9.060957168196247E-4"/>
    <n v="1.1744854565965055E-3"/>
    <n v="1.4564630333363108E-3"/>
    <n v="1.7399781219194035E-3"/>
    <n v="2.029153637054729E-3"/>
    <n v="2.3243160599732511E-3"/>
    <n v="2.6190177000766936E-3"/>
    <n v="2.9030710755312329E-3"/>
    <n v="3.1869010508525212E-3"/>
    <n v="3.4714872088817141E-3"/>
    <n v="3.758324437035822E-3"/>
    <n v="4.0474322715703262E-3"/>
    <n v="4.3388313498418504E-3"/>
    <n v="4.632542509816687E-3"/>
    <n v="4.9285867921099987E-3"/>
  </r>
  <r>
    <x v="85"/>
    <s v="Under $25"/>
    <n v="24.463441427736281"/>
    <s v="HVAC"/>
    <s v="Rural"/>
    <s v="SC-New"/>
    <s v="M_Input"/>
    <x v="4"/>
    <s v="Single Family"/>
    <s v="WIFI Enabled Thermostat HZ2"/>
    <n v="4.6697117929311356E-4"/>
    <n v="5.8608717644526628E-4"/>
    <n v="7.2075795943182786E-4"/>
    <n v="8.7034933604415157E-4"/>
    <n v="1.0054761265845306E-3"/>
    <n v="1.1500486889208579E-3"/>
    <n v="1.2558358306211874E-3"/>
    <n v="1.3086118727797646E-3"/>
    <n v="1.3145836687383163E-3"/>
    <n v="1.3365691334720543E-3"/>
    <n v="1.3598226725325859E-3"/>
    <n v="1.3580329621216544E-3"/>
    <n v="1.3166744099429972E-3"/>
    <n v="1.3158067093013968E-3"/>
    <n v="1.3187437721010793E-3"/>
    <n v="1.3274870748164861E-3"/>
    <n v="1.3363062576183045E-3"/>
    <n v="1.3452055972549561E-3"/>
    <n v="1.3541858729074424E-3"/>
    <n v="1.3632478716771449E-3"/>
    <n v="2.3410804172605115E-2"/>
    <n v="15.866071525410073"/>
    <n v="24.463441427736281"/>
    <s v="R-All-HVAC-ASHP-All-All-E"/>
    <n v="0"/>
    <n v="2.3410804172605115E-2"/>
    <n v="4.6697117929311356E-4"/>
    <n v="1.0530583557383799E-3"/>
    <n v="1.7738163151702077E-3"/>
    <n v="2.6441656512143593E-3"/>
    <n v="3.6496417777988899E-3"/>
    <n v="4.7996904667197476E-3"/>
    <n v="6.0555262973409352E-3"/>
    <n v="7.3641381701206998E-3"/>
    <n v="8.6787218388590156E-3"/>
    <n v="1.0015290972331069E-2"/>
    <n v="1.1375113644863655E-2"/>
    <n v="1.273314660698531E-2"/>
    <n v="1.4049821016928307E-2"/>
    <n v="1.5365627726229703E-2"/>
    <n v="1.6684371498330783E-2"/>
    <n v="1.8011858573147268E-2"/>
    <n v="1.9348164830765572E-2"/>
    <n v="2.0693370428020528E-2"/>
    <n v="2.2047556300927969E-2"/>
    <n v="2.3410804172605115E-2"/>
    <n v="2.5357854695604379E-4"/>
    <n v="3.7269454410819651E-4"/>
    <n v="5.0736532709475804E-4"/>
    <n v="6.5695670370708175E-4"/>
    <n v="7.9208349424746073E-4"/>
    <n v="9.3665605658378812E-4"/>
    <n v="1.0424431982841175E-3"/>
    <n v="1.0952192404426948E-3"/>
    <n v="1.1011910364012464E-3"/>
    <n v="1.1231765011349845E-3"/>
    <n v="1.1464300401955161E-3"/>
    <n v="1.1446403297845846E-3"/>
    <n v="1.1032817776059274E-3"/>
    <n v="1.102414076964327E-3"/>
    <n v="1.1053511397640095E-3"/>
    <n v="1.1140944424794163E-3"/>
    <n v="1.1229136252812347E-3"/>
    <n v="1.1318129649178863E-3"/>
    <n v="1.1407932405703726E-3"/>
    <n v="1.1498552393400751E-3"/>
    <n v="1.9142951525863719E-2"/>
    <n v="1.9142951525863722E-2"/>
    <n v="2.5357854695604379E-4"/>
    <n v="6.2627309106424024E-4"/>
    <n v="1.1336384181589983E-3"/>
    <n v="1.79059512186608E-3"/>
    <n v="2.582678616113541E-3"/>
    <n v="3.5193346726973291E-3"/>
    <n v="4.5617778709814462E-3"/>
    <n v="5.6569971114241412E-3"/>
    <n v="6.7581881478253874E-3"/>
    <n v="7.8813646489603716E-3"/>
    <n v="9.0277946891558873E-3"/>
    <n v="1.0172435018940471E-2"/>
    <n v="1.1275716796546398E-2"/>
    <n v="1.2378130873510725E-2"/>
    <n v="1.3483482013274734E-2"/>
    <n v="1.4597576455754151E-2"/>
    <n v="1.5720490081035387E-2"/>
    <n v="1.6852303045953275E-2"/>
    <n v="1.7993096286523649E-2"/>
    <n v="1.9142951525863722E-2"/>
  </r>
  <r>
    <x v="85"/>
    <s v="Under $25"/>
    <n v="24.403028921314743"/>
    <s v="HVAC"/>
    <s v="Rural"/>
    <s v="SC-New"/>
    <s v="M_Input"/>
    <x v="4"/>
    <s v="Single Family"/>
    <s v="WIFI Enabled Thermostat HZ1"/>
    <n v="2.6818231070478006E-3"/>
    <n v="3.3659082235324065E-3"/>
    <n v="4.1393247290313073E-3"/>
    <n v="4.9984304473356155E-3"/>
    <n v="5.7744658116614511E-3"/>
    <n v="6.6047483976351433E-3"/>
    <n v="7.2122856796360225E-3"/>
    <n v="7.5153793514417524E-3"/>
    <n v="7.5496754731348764E-3"/>
    <n v="7.6759383560634905E-3"/>
    <n v="7.8094838105550821E-3"/>
    <n v="7.7992054744440058E-3"/>
    <n v="7.5616826340094692E-3"/>
    <n v="7.5566994150575708E-3"/>
    <n v="7.5735670146703819E-3"/>
    <n v="7.6237799449192815E-3"/>
    <n v="7.6744286557433603E-3"/>
    <n v="7.7255377085786248E-3"/>
    <n v="7.7771115782742989E-3"/>
    <n v="7.8291547851664558E-3"/>
    <n v="0.13444863059793841"/>
    <n v="15.8254020025317"/>
    <n v="24.403028921314743"/>
    <s v="R-All-HVAC-ASHP-All-All-E"/>
    <n v="0"/>
    <n v="0.13444863059793841"/>
    <n v="2.6818231070478006E-3"/>
    <n v="6.0477313305802071E-3"/>
    <n v="1.0187056059611514E-2"/>
    <n v="1.5185486506947128E-2"/>
    <n v="2.0959952318608581E-2"/>
    <n v="2.7564700716243725E-2"/>
    <n v="3.4776986395879748E-2"/>
    <n v="4.2292365747321502E-2"/>
    <n v="4.9842041220456379E-2"/>
    <n v="5.751797957651987E-2"/>
    <n v="6.5327463387074958E-2"/>
    <n v="7.3126668861518959E-2"/>
    <n v="8.0688351495528429E-2"/>
    <n v="8.8245050910586001E-2"/>
    <n v="9.581861792525638E-2"/>
    <n v="0.10344239787017566"/>
    <n v="0.11111682652591902"/>
    <n v="0.11884236423449765"/>
    <n v="0.12661947581277194"/>
    <n v="0.13444863059793841"/>
    <n v="1.4563057354155485E-3"/>
    <n v="2.1403908519001544E-3"/>
    <n v="2.9138073573990553E-3"/>
    <n v="3.7729130757033634E-3"/>
    <n v="4.5489484400291994E-3"/>
    <n v="5.3792310260028908E-3"/>
    <n v="5.98676830800377E-3"/>
    <n v="6.2898619798094999E-3"/>
    <n v="6.3241581015026239E-3"/>
    <n v="6.450420984431238E-3"/>
    <n v="6.5839664389228305E-3"/>
    <n v="6.5736881028117533E-3"/>
    <n v="6.3361652623772167E-3"/>
    <n v="6.3311820434253183E-3"/>
    <n v="6.3480496430381294E-3"/>
    <n v="6.398262573287029E-3"/>
    <n v="6.4489112841111078E-3"/>
    <n v="6.5000203369463723E-3"/>
    <n v="6.5515942066420464E-3"/>
    <n v="6.6036374135342042E-3"/>
    <n v="0.10993828316529336"/>
    <n v="0.10993828316529336"/>
    <n v="1.4563057354155485E-3"/>
    <n v="3.5966965873157029E-3"/>
    <n v="6.5105039447147586E-3"/>
    <n v="1.0283417020418122E-2"/>
    <n v="1.4832365460447321E-2"/>
    <n v="2.0211596486450212E-2"/>
    <n v="2.6198364794453984E-2"/>
    <n v="3.2488226774263482E-2"/>
    <n v="3.8812384875766104E-2"/>
    <n v="4.526280586019734E-2"/>
    <n v="5.1846772299120172E-2"/>
    <n v="5.8420460401931926E-2"/>
    <n v="6.4756625664309148E-2"/>
    <n v="7.1087807707734471E-2"/>
    <n v="7.7435857350772602E-2"/>
    <n v="8.3834119924059633E-2"/>
    <n v="9.0283031208170744E-2"/>
    <n v="9.6783051545117113E-2"/>
    <n v="0.10333464575175916"/>
    <n v="0.10993828316529336"/>
  </r>
  <r>
    <x v="85"/>
    <s v="Under $30"/>
    <n v="25.784664131973745"/>
    <s v="HVAC"/>
    <s v="Rural"/>
    <s v="SC-Retro"/>
    <s v="M_Input"/>
    <x v="4"/>
    <s v="Single Family"/>
    <s v="WIFI Enabled Thermostat HZ3"/>
    <n v="3.1123198444119133E-3"/>
    <n v="3.8312628309359721E-3"/>
    <n v="4.6989586962661806E-3"/>
    <n v="5.465921930432327E-3"/>
    <n v="6.2466008207195363E-3"/>
    <n v="7.3161549733094878E-3"/>
    <n v="8.0403211495567589E-3"/>
    <n v="8.2281840813839564E-3"/>
    <n v="7.7670325179418145E-3"/>
    <n v="6.6867722122662789E-3"/>
    <n v="5.1825035580303413E-3"/>
    <n v="3.5622691883105267E-3"/>
    <n v="2.1350361459359828E-3"/>
    <n v="1.094774442853658E-3"/>
    <n v="4.703793637883195E-4"/>
    <n v="1.6549632316949627E-4"/>
    <n v="4.6496724869388116E-5"/>
    <n v="1.0149577939232882E-5"/>
    <n v="1.6708871793485779E-6"/>
    <n v="2.0087895121309095E-7"/>
    <n v="7.4775194181925242E-2"/>
    <n v="16.755514791055617"/>
    <n v="25.784664131973745"/>
    <s v="R-All-HVAC-ASHP-All-All-E"/>
    <n v="0"/>
    <n v="7.4062506148251744E-2"/>
    <n v="3.1123198444119133E-3"/>
    <n v="6.9435826753478855E-3"/>
    <n v="1.1642541371614065E-2"/>
    <n v="1.7108463302046392E-2"/>
    <n v="2.3355064122765928E-2"/>
    <n v="3.0671219096075415E-2"/>
    <n v="3.871154024563217E-2"/>
    <n v="4.6939724327016125E-2"/>
    <n v="5.4706756844957939E-2"/>
    <n v="6.1393529057224221E-2"/>
    <n v="6.6576032615254563E-2"/>
    <n v="7.013830180356509E-2"/>
    <n v="7.2273337949501068E-2"/>
    <n v="7.3368112392354731E-2"/>
    <n v="7.3838491756143057E-2"/>
    <n v="7.4003988079312549E-2"/>
    <n v="7.4050484804181943E-2"/>
    <n v="7.4060634382121182E-2"/>
    <n v="7.4062305269300535E-2"/>
    <n v="7.4062506148251744E-2"/>
    <n v="2.4372301282307896E-3"/>
    <n v="3.1561731147548484E-3"/>
    <n v="4.0238689800850564E-3"/>
    <n v="4.7908322142512037E-3"/>
    <n v="5.5715111045384121E-3"/>
    <n v="6.6410652571283636E-3"/>
    <n v="7.3652314333756356E-3"/>
    <n v="7.553094365202833E-3"/>
    <n v="7.0919428017606912E-3"/>
    <n v="6.0116824960851547E-3"/>
    <n v="4.5074138418492171E-3"/>
    <n v="2.887179472129403E-3"/>
    <n v="1.459946429754859E-3"/>
    <n v="4.1968472667253424E-4"/>
    <n v="0"/>
    <n v="0"/>
    <n v="0"/>
    <n v="0"/>
    <n v="0"/>
    <n v="0"/>
    <n v="6.1273399858302768E-2"/>
    <n v="6.1273399858302768E-2"/>
    <n v="2.4372301282307896E-3"/>
    <n v="5.593403242985638E-3"/>
    <n v="9.6172722230706935E-3"/>
    <n v="1.4408104437321897E-2"/>
    <n v="1.9979615541860309E-2"/>
    <n v="2.6620680798988675E-2"/>
    <n v="3.3985912232364308E-2"/>
    <n v="4.1539006597567138E-2"/>
    <n v="4.8630949399327827E-2"/>
    <n v="5.4642631895412984E-2"/>
    <n v="5.9150045737262201E-2"/>
    <n v="6.1273399858302768E-2"/>
    <n v="6.1273399858302768E-2"/>
    <n v="6.1273399858302768E-2"/>
    <n v="6.1273399858302768E-2"/>
    <n v="6.1273399858302768E-2"/>
    <n v="6.1273399858302768E-2"/>
    <n v="6.1273399858302768E-2"/>
    <n v="6.1273399858302768E-2"/>
    <n v="6.1273399858302768E-2"/>
  </r>
  <r>
    <x v="85"/>
    <s v="Under $25"/>
    <n v="24.463441427736281"/>
    <s v="HVAC"/>
    <s v="Rural"/>
    <s v="SC-Retro"/>
    <s v="M_Input"/>
    <x v="4"/>
    <s v="Single Family"/>
    <s v="WIFI Enabled Thermostat HZ2"/>
    <n v="1.2088452618900592E-2"/>
    <n v="1.4880873919651949E-2"/>
    <n v="1.8251061072650721E-2"/>
    <n v="2.1229996137214466E-2"/>
    <n v="2.4262203701856982E-2"/>
    <n v="2.8416421566112203E-2"/>
    <n v="3.122913007532703E-2"/>
    <n v="3.1958801916194643E-2"/>
    <n v="3.0167659262649138E-2"/>
    <n v="2.5971858003763656E-2"/>
    <n v="2.0129180752748509E-2"/>
    <n v="1.383608512344209E-2"/>
    <n v="8.2926191972612119E-3"/>
    <n v="4.2521751113020288E-3"/>
    <n v="1.8269840300228306E-3"/>
    <n v="6.4279847870672095E-4"/>
    <n v="1.8059630231347942E-4"/>
    <n v="3.9421620576865477E-5"/>
    <n v="6.4898344350274597E-6"/>
    <n v="7.8022690638106164E-7"/>
    <n v="0.29043171560925918"/>
    <n v="15.866071525410073"/>
    <n v="24.463441427736281"/>
    <s v="R-All-HVAC-ASHP-All-All-E"/>
    <n v="0"/>
    <n v="0.28766358895203659"/>
    <n v="1.2088452618900592E-2"/>
    <n v="2.6969326538552541E-2"/>
    <n v="4.5220387611203262E-2"/>
    <n v="6.6450383748417732E-2"/>
    <n v="9.0712587450274718E-2"/>
    <n v="0.11912900901638693"/>
    <n v="0.15035813909171397"/>
    <n v="0.18231694100790863"/>
    <n v="0.21248460027055777"/>
    <n v="0.23845645827432144"/>
    <n v="0.25858563902706994"/>
    <n v="0.27242172415051202"/>
    <n v="0.28071434334777323"/>
    <n v="0.28496651845907528"/>
    <n v="0.28679350248909813"/>
    <n v="0.28743630096780487"/>
    <n v="0.28761689727011835"/>
    <n v="0.28765631889069521"/>
    <n v="0.28766280872513023"/>
    <n v="0.28766358895203659"/>
    <n v="9.466360271221403E-3"/>
    <n v="1.2258781571972761E-2"/>
    <n v="1.5628968724971531E-2"/>
    <n v="1.8607903789535276E-2"/>
    <n v="2.1640111354177791E-2"/>
    <n v="2.5794329218433013E-2"/>
    <n v="2.860703772764784E-2"/>
    <n v="2.9336709568515452E-2"/>
    <n v="2.7545566914969948E-2"/>
    <n v="2.3349765656084466E-2"/>
    <n v="1.7507088405069319E-2"/>
    <n v="1.1213992775762901E-2"/>
    <n v="5.6705268495820223E-3"/>
    <n v="1.6300827636228392E-3"/>
    <n v="0"/>
    <n v="0"/>
    <n v="0"/>
    <n v="0"/>
    <n v="0"/>
    <n v="0"/>
    <n v="0.2379898686556754"/>
    <n v="0.2379898686556754"/>
    <n v="9.466360271221403E-3"/>
    <n v="2.1725141843194164E-2"/>
    <n v="3.7354110568165691E-2"/>
    <n v="5.596201435770097E-2"/>
    <n v="7.7602125711878758E-2"/>
    <n v="0.10339645493031177"/>
    <n v="0.1320034926579596"/>
    <n v="0.16134020222647505"/>
    <n v="0.188885769141445"/>
    <n v="0.21223553479752946"/>
    <n v="0.22974262320259878"/>
    <n v="0.2379898686556754"/>
    <n v="0.2379898686556754"/>
    <n v="0.2379898686556754"/>
    <n v="0.2379898686556754"/>
    <n v="0.2379898686556754"/>
    <n v="0.2379898686556754"/>
    <n v="0.2379898686556754"/>
    <n v="0.2379898686556754"/>
    <n v="0.2379898686556754"/>
  </r>
  <r>
    <x v="85"/>
    <s v="Under $25"/>
    <n v="24.403028921314743"/>
    <s v="HVAC"/>
    <s v="Rural"/>
    <s v="SC-Retro"/>
    <s v="M_Input"/>
    <x v="4"/>
    <s v="Single Family"/>
    <s v="WIFI Enabled Thermostat HZ1"/>
    <n v="6.9424180761851584E-2"/>
    <n v="8.5461101884700616E-2"/>
    <n v="0.10481614173034927"/>
    <n v="0.12192421444403462"/>
    <n v="0.13933823199546713"/>
    <n v="0.16319597301694758"/>
    <n v="0.17934940390923723"/>
    <n v="0.18353992120489365"/>
    <n v="0.17325335970110092"/>
    <n v="0.1491568045653153"/>
    <n v="0.11560221371772972"/>
    <n v="7.9460862769512072E-2"/>
    <n v="4.7624647445755688E-2"/>
    <n v="2.4420311090645297E-2"/>
    <n v="1.0492399114094093E-2"/>
    <n v="3.6916021583610382E-3"/>
    <n v="1.0371675128320317E-3"/>
    <n v="2.2639901062062817E-4"/>
    <n v="3.72712251216824E-5"/>
    <n v="4.4808558623266819E-6"/>
    <n v="1.6679540847028305"/>
    <n v="15.8254020025317"/>
    <n v="24.403028921314743"/>
    <s v="R-All-HVAC-ASHP-All-All-E"/>
    <n v="0"/>
    <n v="1.652056688114433"/>
    <n v="6.9424180761851584E-2"/>
    <n v="0.15488528264655221"/>
    <n v="0.25970142437690147"/>
    <n v="0.38162563882093609"/>
    <n v="0.52096387081640327"/>
    <n v="0.68415984383335082"/>
    <n v="0.86350924774258808"/>
    <n v="1.0470491689474817"/>
    <n v="1.2203025286485827"/>
    <n v="1.369459333213898"/>
    <n v="1.4850615469316277"/>
    <n v="1.5645224097011399"/>
    <n v="1.6121470571468957"/>
    <n v="1.636567368237541"/>
    <n v="1.6470597673516352"/>
    <n v="1.6507513695099962"/>
    <n v="1.6517885370228282"/>
    <n v="1.6520149360334488"/>
    <n v="1.6520522072585706"/>
    <n v="1.652056688114433"/>
    <n v="5.4365461597503856E-2"/>
    <n v="7.0402382720352888E-2"/>
    <n v="8.9757422566001541E-2"/>
    <n v="0.10686549527968689"/>
    <n v="0.1242795128311194"/>
    <n v="0.14813725385259985"/>
    <n v="0.1642906847448895"/>
    <n v="0.16848120204054592"/>
    <n v="0.15819464053675319"/>
    <n v="0.13409808540096757"/>
    <n v="0.10054349455338199"/>
    <n v="6.4402143605164344E-2"/>
    <n v="3.256592828140796E-2"/>
    <n v="9.3615919262975723E-3"/>
    <n v="0"/>
    <n v="0"/>
    <n v="0"/>
    <n v="0"/>
    <n v="0"/>
    <n v="0"/>
    <n v="1.366779701415876"/>
    <n v="1.366779701415876"/>
    <n v="5.4365461597503856E-2"/>
    <n v="0.12476784431785674"/>
    <n v="0.21452526688385828"/>
    <n v="0.32139076216354517"/>
    <n v="0.44567027499466461"/>
    <n v="0.5938075288472644"/>
    <n v="0.7580982135921539"/>
    <n v="0.92657941563269985"/>
    <n v="1.084774056169453"/>
    <n v="1.2188721415704205"/>
    <n v="1.3194156361238025"/>
    <n v="1.366779701415876"/>
    <n v="1.366779701415876"/>
    <n v="1.366779701415876"/>
    <n v="1.366779701415876"/>
    <n v="1.366779701415876"/>
    <n v="1.366779701415876"/>
    <n v="1.366779701415876"/>
    <n v="1.366779701415876"/>
    <n v="1.366779701415876"/>
  </r>
  <r>
    <x v="28"/>
    <s v="Under $45"/>
    <n v="43.484524952690037"/>
    <s v="Lighting"/>
    <s v="Urban"/>
    <s v="SC-NR"/>
    <s v="M_Input(KSF)_Out"/>
    <x v="2"/>
    <s v="Bi-Level Stairwell Lighting-NR"/>
    <s v="NR_LFStairwell8760_Fix_Repl_from LF_2018 to LF_Bi-Level_Fix"/>
    <n v="9.1193498109637131E-2"/>
    <n v="0.10716397355773648"/>
    <n v="0.11974544355368467"/>
    <n v="0.129627651687483"/>
    <n v="0.13736009097095611"/>
    <n v="0.14338052257492803"/>
    <n v="0.14803769525751276"/>
    <n v="0.15160944483469402"/>
    <n v="0.15431711319903935"/>
    <n v="0.15633703532695606"/>
    <n v="0.15780969050797605"/>
    <n v="0.15884699277778572"/>
    <n v="0.15820756306434658"/>
    <n v="0.15756383128949406"/>
    <n v="0.15692049417003096"/>
    <n v="0.15627929994264783"/>
    <n v="0.15563765516855788"/>
    <n v="0.15499601039446784"/>
    <n v="0.15435436562037785"/>
    <n v="0.15371272084628779"/>
    <n v="2.5698717480520226"/>
    <n v="20.698232261208105"/>
    <n v="43.484524952690037"/>
    <s v="C-All-Lgt-LPD Int-All-All-E"/>
    <n v="0"/>
    <n v="2.5698717480520226"/>
    <n v="9.1193498109637131E-2"/>
    <n v="0.19835747166737361"/>
    <n v="0.31810291522105827"/>
    <n v="0.44773056690854129"/>
    <n v="0.58509065787949743"/>
    <n v="0.72847118045442549"/>
    <n v="0.87650887571193825"/>
    <n v="1.0281183205466322"/>
    <n v="1.1824354337456715"/>
    <n v="1.3387724690726275"/>
    <n v="1.4965821595806035"/>
    <n v="1.6554291523583893"/>
    <n v="1.813636715422736"/>
    <n v="1.97120054671223"/>
    <n v="2.1281210408822608"/>
    <n v="2.2844003408249085"/>
    <n v="2.4400379959934666"/>
    <n v="2.5698717480520226"/>
    <n v="2.5698717480520226"/>
    <n v="2.5698717480520226"/>
    <n v="7.6209553949544873E-2"/>
    <n v="9.218002939764422E-2"/>
    <n v="0.10476149939359242"/>
    <n v="0.11464370752739074"/>
    <n v="0.12237614681086385"/>
    <n v="0.12839657841483576"/>
    <n v="0.13305375109742049"/>
    <n v="0.13662550067460175"/>
    <n v="0.13933316903894707"/>
    <n v="0.14135309116686379"/>
    <n v="0.14282574634788378"/>
    <n v="0.14386304861769345"/>
    <n v="0.14322361890425431"/>
    <n v="0.14257988712940178"/>
    <n v="0.14193655000993868"/>
    <n v="0.14129535578255556"/>
    <n v="0.1406537110084656"/>
    <n v="0.14001206623437557"/>
    <n v="0.13937042146028558"/>
    <n v="0.13872877668619552"/>
    <n v="2.2701928648501775"/>
    <n v="2.2701928648501775"/>
    <n v="7.6209553949544873E-2"/>
    <n v="0.16838958334718909"/>
    <n v="0.27315108274078148"/>
    <n v="0.38779479026817221"/>
    <n v="0.51017093707903605"/>
    <n v="0.63856751549387181"/>
    <n v="0.77162126659129227"/>
    <n v="0.90824676726589404"/>
    <n v="1.047579936304841"/>
    <n v="1.1889330274717049"/>
    <n v="1.3317587738195886"/>
    <n v="1.4756218224372821"/>
    <n v="1.6188454413415365"/>
    <n v="1.7614253284709382"/>
    <n v="1.903361878480877"/>
    <n v="2.0446572342634326"/>
    <n v="2.1853109452718984"/>
    <n v="2.2701928648501775"/>
    <n v="2.2701928648501775"/>
    <n v="2.2701928648501775"/>
  </r>
  <r>
    <x v="28"/>
    <s v="Under $100"/>
    <n v="92.98883334172092"/>
    <s v="Lighting"/>
    <s v="Urban"/>
    <s v="SC-NR"/>
    <s v="M_Input(KSF)_Out"/>
    <x v="2"/>
    <s v="Bi-Level Stairwell Lighting-NR"/>
    <s v="NR_LFStairwell3600_Fix_Repl_from LF_2019 to LF_Bi-Level_Fix"/>
    <n v="1.1737952235312104E-2"/>
    <n v="1.3793588677283454E-2"/>
    <n v="1.5413009983886948E-2"/>
    <n v="1.6684996358556779E-2"/>
    <n v="1.7680275680584088E-2"/>
    <n v="1.8455194288470218E-2"/>
    <n v="1.9054641306436977E-2"/>
    <n v="1.9514378314036421E-2"/>
    <n v="1.9862895287160325E-2"/>
    <n v="2.0122889145801771E-2"/>
    <n v="2.0312441652638565E-2"/>
    <n v="2.0445957799611766E-2"/>
    <n v="2.0363653736386069E-2"/>
    <n v="2.0280795934215928E-2"/>
    <n v="2.0197988930032561E-2"/>
    <n v="2.0115457747759753E-2"/>
    <n v="2.0032868573460823E-2"/>
    <n v="1.9950279399161889E-2"/>
    <n v="1.9867690224862955E-2"/>
    <n v="1.9785101050564025E-2"/>
    <n v="0.33078051017679833"/>
    <n v="55.807219670745482"/>
    <n v="92.98883334172092"/>
    <s v="C-All-Lgt-LPD Int-All-All-E"/>
    <n v="0"/>
    <n v="0.33078051017679833"/>
    <n v="1.1737952235312104E-2"/>
    <n v="2.553154091259556E-2"/>
    <n v="4.0944550896482509E-2"/>
    <n v="5.7629547255039285E-2"/>
    <n v="7.5309822935623369E-2"/>
    <n v="9.3765017224093583E-2"/>
    <n v="0.11281965853053055"/>
    <n v="0.13233403684456696"/>
    <n v="0.15219693213172727"/>
    <n v="0.17231982127752904"/>
    <n v="0.19263226293016761"/>
    <n v="0.21307822072977939"/>
    <n v="0.23344187446616546"/>
    <n v="0.25372267040038138"/>
    <n v="0.27392065933041393"/>
    <n v="0.29403611707817368"/>
    <n v="0.31406898565163449"/>
    <n v="0.33078051017679833"/>
    <n v="0.33078051017679833"/>
    <n v="0.33078051017679833"/>
    <n v="9.8092969638990651E-3"/>
    <n v="1.1864933405870415E-2"/>
    <n v="1.3484354712473908E-2"/>
    <n v="1.4756341087143739E-2"/>
    <n v="1.5751620409171049E-2"/>
    <n v="1.6526539017057178E-2"/>
    <n v="1.7125986035023938E-2"/>
    <n v="1.7585723042623382E-2"/>
    <n v="1.7934240015747286E-2"/>
    <n v="1.8194233874388732E-2"/>
    <n v="1.8383786381225526E-2"/>
    <n v="1.8517302528198727E-2"/>
    <n v="1.843499846497303E-2"/>
    <n v="1.8352140662802888E-2"/>
    <n v="1.8269333658619522E-2"/>
    <n v="1.8186802476346714E-2"/>
    <n v="1.8104213302047784E-2"/>
    <n v="1.802162412774885E-2"/>
    <n v="1.7939034953449916E-2"/>
    <n v="1.7856445779150985E-2"/>
    <n v="0.29220740474853751"/>
    <n v="0.29220740474853751"/>
    <n v="9.8092969638990651E-3"/>
    <n v="2.1674230369769482E-2"/>
    <n v="3.5158585082243392E-2"/>
    <n v="4.9914926169387128E-2"/>
    <n v="6.566654657855818E-2"/>
    <n v="8.2193085595615362E-2"/>
    <n v="9.93190716306393E-2"/>
    <n v="0.11690479467326267"/>
    <n v="0.13483903468900996"/>
    <n v="0.15303326856339869"/>
    <n v="0.17141705494462423"/>
    <n v="0.18993435747282295"/>
    <n v="0.20836935593779599"/>
    <n v="0.22672149660059887"/>
    <n v="0.24499083025921839"/>
    <n v="0.2631776327355651"/>
    <n v="0.28128184603761286"/>
    <n v="0.29220740474853751"/>
    <n v="0.29220740474853751"/>
    <n v="0.29220740474853751"/>
  </r>
  <r>
    <x v="6"/>
    <s v="Under $10"/>
    <n v="6.2785951308063908"/>
    <s v="Compressed air"/>
    <s v="Urban"/>
    <s v="SC-NR"/>
    <s v="M_Input"/>
    <x v="2"/>
    <s v="Large Off"/>
    <s v="Compressed Air-NR-Large Off"/>
    <n v="1.0980839076432276E-3"/>
    <n v="1.3137475871043578E-3"/>
    <n v="1.5327055182884171E-3"/>
    <n v="1.7516634494724769E-3"/>
    <n v="1.9706213806565368E-3"/>
    <n v="2.189579311840596E-3"/>
    <n v="2.4085372430246552E-3"/>
    <n v="2.6274951742087157E-3"/>
    <n v="2.8464531053927758E-3"/>
    <n v="3.0654110365768341E-3"/>
    <n v="3.284368967760895E-3"/>
    <n v="3.5033268989449547E-3"/>
    <n v="3.7222848301290143E-3"/>
    <n v="3.9412427613130735E-3"/>
    <n v="4.1602006924971336E-3"/>
    <n v="4.3791586236811928E-3"/>
    <n v="4.3791189737106074E-3"/>
    <n v="4.37907908440418E-3"/>
    <n v="4.3790389535883333E-3"/>
    <n v="4.3789985790630755E-3"/>
    <n v="4.3923356305729112E-2"/>
    <n v="3.6182483989034608"/>
    <n v="6.2785951308063908"/>
    <s v="C-LOff-CA-All-All-All-C"/>
    <n v="0"/>
    <n v="4.3923356305729112E-2"/>
    <n v="1.0980839076432276E-3"/>
    <n v="2.4118314947475855E-3"/>
    <n v="3.9445370130360025E-3"/>
    <n v="5.6962004625084797E-3"/>
    <n v="7.666821843165016E-3"/>
    <n v="9.8564011550056115E-3"/>
    <n v="1.2264938398030266E-2"/>
    <n v="1.4892433572238982E-2"/>
    <n v="1.7738886677631759E-2"/>
    <n v="2.0804297714208594E-2"/>
    <n v="2.4088666681969489E-2"/>
    <n v="2.7591993580914444E-2"/>
    <n v="3.1314278411043457E-2"/>
    <n v="3.525552117235653E-2"/>
    <n v="3.9415721864853662E-2"/>
    <n v="4.3794880488534853E-2"/>
    <n v="4.3923356305729112E-2"/>
    <n v="4.3923356305729112E-2"/>
    <n v="4.3923356305729112E-2"/>
    <n v="4.3923356305729112E-2"/>
    <n v="8.0026825418287985E-4"/>
    <n v="1.0159319336440101E-3"/>
    <n v="1.2348898648280693E-3"/>
    <n v="1.4538477960121291E-3"/>
    <n v="1.672805727196189E-3"/>
    <n v="1.8917636583802482E-3"/>
    <n v="2.1107215895643074E-3"/>
    <n v="2.3296795207483679E-3"/>
    <n v="2.548637451932428E-3"/>
    <n v="2.7675953831164863E-3"/>
    <n v="2.9865533143005473E-3"/>
    <n v="3.2055112454846069E-3"/>
    <n v="3.4244691766686665E-3"/>
    <n v="3.6434271078527257E-3"/>
    <n v="3.8623850390367858E-3"/>
    <n v="4.0813429702208446E-3"/>
    <n v="4.08130332025026E-3"/>
    <n v="4.0812634309438326E-3"/>
    <n v="4.0812233001279851E-3"/>
    <n v="4.0811829256027273E-3"/>
    <n v="3.7967043236522155E-2"/>
    <n v="3.7967043236522155E-2"/>
    <n v="8.0026825418287985E-4"/>
    <n v="1.8162001878268899E-3"/>
    <n v="3.0510900526549592E-3"/>
    <n v="4.5049378486670885E-3"/>
    <n v="6.1777435758632775E-3"/>
    <n v="8.0695072342435257E-3"/>
    <n v="1.0180228823807834E-2"/>
    <n v="1.2509908344556201E-2"/>
    <n v="1.505854579648863E-2"/>
    <n v="1.7826141179605116E-2"/>
    <n v="2.0812694493905663E-2"/>
    <n v="2.4018205739390269E-2"/>
    <n v="2.7442674916058934E-2"/>
    <n v="3.1086102023911658E-2"/>
    <n v="3.4948487062948445E-2"/>
    <n v="3.7967043236522155E-2"/>
    <n v="3.7967043236522155E-2"/>
    <n v="3.7967043236522155E-2"/>
    <n v="3.7967043236522155E-2"/>
    <n v="3.7967043236522155E-2"/>
  </r>
  <r>
    <x v="6"/>
    <s v="Under $5"/>
    <n v="0"/>
    <s v="Compressed air"/>
    <s v="Urban"/>
    <s v="SC-NR"/>
    <s v="M_Input"/>
    <x v="2"/>
    <s v="Medium Off"/>
    <s v="Compressed Air-NR-Medium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NR"/>
    <s v="M_Input"/>
    <x v="2"/>
    <s v="Small Off"/>
    <s v="Compressed Air-NR-Small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5.8810390340031384"/>
    <s v="Compressed air"/>
    <s v="Urban"/>
    <s v="SC-NR"/>
    <s v="M_Input"/>
    <x v="2"/>
    <s v="XLarge Ret"/>
    <s v="Compressed Air-NR-XLarge Ret"/>
    <n v="2.3445872625170996E-3"/>
    <n v="2.8005625933314243E-3"/>
    <n v="3.2673230255533289E-3"/>
    <n v="3.7340834577752331E-3"/>
    <n v="4.2008438899971377E-3"/>
    <n v="4.6676043222190411E-3"/>
    <n v="5.1343647544409444E-3"/>
    <n v="5.6011251866628494E-3"/>
    <n v="6.0678856188847545E-3"/>
    <n v="6.5346460511066578E-3"/>
    <n v="7.0014064833285629E-3"/>
    <n v="7.4681669155504645E-3"/>
    <n v="7.9349273477723747E-3"/>
    <n v="8.4016877799942772E-3"/>
    <n v="8.8684482122161831E-3"/>
    <n v="9.3352086444380873E-3"/>
    <n v="9.3350092815026823E-3"/>
    <n v="9.3348080673975129E-3"/>
    <n v="9.3346049762189631E-3"/>
    <n v="9.3343999815778591E-3"/>
    <n v="9.3783490500683978E-2"/>
    <n v="3.2233028495639626"/>
    <n v="5.8810390340031384"/>
    <s v="C-Ret-CA-All-All-All-C"/>
    <n v="0"/>
    <n v="9.3783490500683978E-2"/>
    <n v="2.3445872625170996E-3"/>
    <n v="5.1451498558485239E-3"/>
    <n v="8.4124728814018532E-3"/>
    <n v="1.2146556339177087E-2"/>
    <n v="1.6347400229174226E-2"/>
    <n v="2.1015004551393268E-2"/>
    <n v="2.6149369305834211E-2"/>
    <n v="3.1750494492497061E-2"/>
    <n v="3.7818380111381819E-2"/>
    <n v="4.4353026162488478E-2"/>
    <n v="5.1354432645817044E-2"/>
    <n v="5.8822599561367511E-2"/>
    <n v="6.6757526909139886E-2"/>
    <n v="7.5159214689134168E-2"/>
    <n v="8.4027662901350358E-2"/>
    <n v="9.3362871545788442E-2"/>
    <n v="9.3783490500683978E-2"/>
    <n v="9.3783490500683978E-2"/>
    <n v="9.3783490500683978E-2"/>
    <n v="9.3783490500683978E-2"/>
    <n v="1.7087025338355061E-3"/>
    <n v="2.1646778646498307E-3"/>
    <n v="2.6314382968717354E-3"/>
    <n v="3.0981987290936396E-3"/>
    <n v="3.5649591613155442E-3"/>
    <n v="4.0317195935374479E-3"/>
    <n v="4.4984800257593513E-3"/>
    <n v="4.9652404579812563E-3"/>
    <n v="5.4320008902031614E-3"/>
    <n v="5.8987613224250647E-3"/>
    <n v="6.3655217546469698E-3"/>
    <n v="6.8322821868688714E-3"/>
    <n v="7.2990426190907816E-3"/>
    <n v="7.7658030513126841E-3"/>
    <n v="8.2325634835345891E-3"/>
    <n v="8.6993239157564933E-3"/>
    <n v="8.6991245528210883E-3"/>
    <n v="8.6989233387159189E-3"/>
    <n v="8.6987202475373691E-3"/>
    <n v="8.6985152528962651E-3"/>
    <n v="8.1065795927052112E-2"/>
    <n v="8.1065795927052112E-2"/>
    <n v="1.7087025338355061E-3"/>
    <n v="3.8733803984853368E-3"/>
    <n v="6.5048186953570722E-3"/>
    <n v="9.6030174244507126E-3"/>
    <n v="1.3167976585766256E-2"/>
    <n v="1.7199696179303704E-2"/>
    <n v="2.1698176205063056E-2"/>
    <n v="2.6663416663044313E-2"/>
    <n v="3.2095417553247477E-2"/>
    <n v="3.7994178875672538E-2"/>
    <n v="4.4359700630319507E-2"/>
    <n v="5.1191982817188376E-2"/>
    <n v="5.8491025436279161E-2"/>
    <n v="6.6256828487591846E-2"/>
    <n v="7.4489391971126431E-2"/>
    <n v="8.1065795927052112E-2"/>
    <n v="8.1065795927052112E-2"/>
    <n v="8.1065795927052112E-2"/>
    <n v="8.1065795927052112E-2"/>
    <n v="8.1065795927052112E-2"/>
  </r>
  <r>
    <x v="6"/>
    <s v="Under $5"/>
    <n v="0"/>
    <s v="Compressed air"/>
    <s v="Urban"/>
    <s v="SC-NR"/>
    <s v="M_Input"/>
    <x v="2"/>
    <s v="Large Ret"/>
    <s v="Compressed Air-NR-Large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NR"/>
    <s v="M_Input"/>
    <x v="2"/>
    <s v="Medium Ret"/>
    <s v="Compressed Air-NR-Medium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NR"/>
    <s v="M_Input"/>
    <x v="2"/>
    <s v="Small Ret"/>
    <s v="Compressed Air-NR-Small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6.3033648066995438"/>
    <s v="Compressed air"/>
    <s v="Urban"/>
    <s v="SC-NR"/>
    <s v="M_Input"/>
    <x v="2"/>
    <s v="School K-12"/>
    <s v="Compressed Air-NR-School K-12"/>
    <n v="1.7466059646052646E-5"/>
    <n v="2.0873338561804597E-5"/>
    <n v="2.4352228322105363E-5"/>
    <n v="2.7831118082406126E-5"/>
    <n v="3.1310007842706888E-5"/>
    <n v="3.4788897603007654E-5"/>
    <n v="3.8267787363308414E-5"/>
    <n v="4.1746677123609193E-5"/>
    <n v="4.522556688390996E-5"/>
    <n v="4.8704456644210726E-5"/>
    <n v="5.2183346404511492E-5"/>
    <n v="5.5662236164812258E-5"/>
    <n v="5.9141125925113038E-5"/>
    <n v="6.2620015685413777E-5"/>
    <n v="6.6098905445714556E-5"/>
    <n v="6.9577795206015322E-5"/>
    <n v="6.9576615953228309E-5"/>
    <n v="6.9575426950619875E-5"/>
    <n v="6.9574228076773852E-5"/>
    <n v="6.9573019208249553E-5"/>
    <n v="6.9864238584210574E-4"/>
    <n v="3.6439539176530795"/>
    <n v="6.3033648066995438"/>
    <s v="C-Misc-CA-All-All-All-C"/>
    <n v="0"/>
    <n v="6.9864238584210574E-4"/>
    <n v="1.7466059646052646E-5"/>
    <n v="3.8339398207857246E-5"/>
    <n v="6.2691626529962608E-5"/>
    <n v="9.0522744612368737E-5"/>
    <n v="1.2183275245507562E-4"/>
    <n v="1.5662165005808328E-4"/>
    <n v="1.9488943742139171E-4"/>
    <n v="2.366361145450009E-4"/>
    <n v="2.8186168142891086E-4"/>
    <n v="3.3056613807312159E-4"/>
    <n v="3.8274948447763308E-4"/>
    <n v="4.3841172064244534E-4"/>
    <n v="4.9755284656755841E-4"/>
    <n v="5.601728622529722E-4"/>
    <n v="6.2627176769868682E-4"/>
    <n v="6.9584956290470214E-4"/>
    <n v="6.9864238584210574E-4"/>
    <n v="6.9864238584210574E-4"/>
    <n v="6.9864238584210574E-4"/>
    <n v="6.9864238584210574E-4"/>
    <n v="1.272902094558512E-5"/>
    <n v="1.6136299861337071E-5"/>
    <n v="1.9615189621637837E-5"/>
    <n v="2.30940793819386E-5"/>
    <n v="2.6572969142239363E-5"/>
    <n v="3.0051858902540129E-5"/>
    <n v="3.3530748662840888E-5"/>
    <n v="3.7009638423141668E-5"/>
    <n v="4.0488528183442434E-5"/>
    <n v="4.39674179437432E-5"/>
    <n v="4.7446307704043966E-5"/>
    <n v="5.0925197464344732E-5"/>
    <n v="5.4404087224645512E-5"/>
    <n v="5.7882976984946251E-5"/>
    <n v="6.1361866745247024E-5"/>
    <n v="6.484075650554779E-5"/>
    <n v="6.4839577252760776E-5"/>
    <n v="6.4838388250152343E-5"/>
    <n v="6.483718937630632E-5"/>
    <n v="6.4835980507782021E-5"/>
    <n v="6.0390161183275525E-4"/>
    <n v="6.0390161183275525E-4"/>
    <n v="1.272902094558512E-5"/>
    <n v="2.8865320806922191E-5"/>
    <n v="4.8480510428560025E-5"/>
    <n v="7.1574589810498621E-5"/>
    <n v="9.8147558952737984E-5"/>
    <n v="1.2819941785527811E-4"/>
    <n v="1.6173016651811899E-4"/>
    <n v="1.9873980494126067E-4"/>
    <n v="2.3922833312470311E-4"/>
    <n v="2.8319575106844629E-4"/>
    <n v="3.3064205877249026E-4"/>
    <n v="3.81567256236835E-4"/>
    <n v="4.3597134346148051E-4"/>
    <n v="4.9385432044642672E-4"/>
    <n v="5.5521618719167371E-4"/>
    <n v="6.0390161183275525E-4"/>
    <n v="6.0390161183275525E-4"/>
    <n v="6.0390161183275525E-4"/>
    <n v="6.0390161183275525E-4"/>
    <n v="6.0390161183275525E-4"/>
  </r>
  <r>
    <x v="6"/>
    <s v="Under $10"/>
    <n v="6.3033648066995438"/>
    <s v="Compressed air"/>
    <s v="Urban"/>
    <s v="SC-NR"/>
    <s v="M_Input"/>
    <x v="2"/>
    <s v="University"/>
    <s v="Compressed Air-NR-University"/>
    <n v="1.7466059646052646E-5"/>
    <n v="2.0873338561804593E-5"/>
    <n v="2.4352228322105359E-5"/>
    <n v="2.7831118082406129E-5"/>
    <n v="3.1310007842706888E-5"/>
    <n v="3.4788897603007648E-5"/>
    <n v="3.8267787363308421E-5"/>
    <n v="4.1746677123609187E-5"/>
    <n v="4.5225566883909966E-5"/>
    <n v="4.8704456644210719E-5"/>
    <n v="5.2183346404511492E-5"/>
    <n v="5.5662236164812258E-5"/>
    <n v="5.9141125925113038E-5"/>
    <n v="6.2620015685413777E-5"/>
    <n v="6.609890544571457E-5"/>
    <n v="6.9577795206015322E-5"/>
    <n v="6.9576615953228309E-5"/>
    <n v="6.9575426950619875E-5"/>
    <n v="6.9574228076773866E-5"/>
    <n v="6.9573019208249567E-5"/>
    <n v="6.9864238584210574E-4"/>
    <n v="3.6439539176530795"/>
    <n v="6.3033648066995438"/>
    <s v="C-Misc-CA-All-All-All-C"/>
    <n v="0"/>
    <n v="6.9864238584210574E-4"/>
    <n v="1.7466059646052646E-5"/>
    <n v="3.8339398207857239E-5"/>
    <n v="6.2691626529962595E-5"/>
    <n v="9.0522744612368724E-5"/>
    <n v="1.2183275245507562E-4"/>
    <n v="1.5662165005808328E-4"/>
    <n v="1.9488943742139171E-4"/>
    <n v="2.366361145450009E-4"/>
    <n v="2.8186168142891086E-4"/>
    <n v="3.3056613807312159E-4"/>
    <n v="3.8274948447763308E-4"/>
    <n v="4.3841172064244534E-4"/>
    <n v="4.9755284656755841E-4"/>
    <n v="5.601728622529722E-4"/>
    <n v="6.2627176769868682E-4"/>
    <n v="6.9584956290470214E-4"/>
    <n v="6.9864238584210574E-4"/>
    <n v="6.9864238584210574E-4"/>
    <n v="6.9864238584210574E-4"/>
    <n v="6.9864238584210574E-4"/>
    <n v="1.272902094558512E-5"/>
    <n v="1.6136299861337068E-5"/>
    <n v="1.9615189621637834E-5"/>
    <n v="2.3094079381938603E-5"/>
    <n v="2.6572969142239363E-5"/>
    <n v="3.0051858902540122E-5"/>
    <n v="3.3530748662840895E-5"/>
    <n v="3.7009638423141661E-5"/>
    <n v="4.0488528183442441E-5"/>
    <n v="4.3967417943743193E-5"/>
    <n v="4.7446307704043966E-5"/>
    <n v="5.0925197464344732E-5"/>
    <n v="5.4404087224645512E-5"/>
    <n v="5.7882976984946251E-5"/>
    <n v="6.1361866745247037E-5"/>
    <n v="6.484075650554779E-5"/>
    <n v="6.4839577252760776E-5"/>
    <n v="6.4838388250152343E-5"/>
    <n v="6.4837189376306333E-5"/>
    <n v="6.4835980507782034E-5"/>
    <n v="6.0390161183275525E-4"/>
    <n v="6.0390161183275525E-4"/>
    <n v="1.272902094558512E-5"/>
    <n v="2.8865320806922188E-5"/>
    <n v="4.8480510428560025E-5"/>
    <n v="7.1574589810498621E-5"/>
    <n v="9.8147558952737984E-5"/>
    <n v="1.2819941785527811E-4"/>
    <n v="1.6173016651811902E-4"/>
    <n v="1.987398049412607E-4"/>
    <n v="2.3922833312470314E-4"/>
    <n v="2.8319575106844634E-4"/>
    <n v="3.3064205877249032E-4"/>
    <n v="3.8156725623683506E-4"/>
    <n v="4.3597134346148056E-4"/>
    <n v="4.9385432044642683E-4"/>
    <n v="5.5521618719167392E-4"/>
    <n v="6.0390161183275525E-4"/>
    <n v="6.0390161183275525E-4"/>
    <n v="6.0390161183275525E-4"/>
    <n v="6.0390161183275525E-4"/>
    <n v="6.0390161183275525E-4"/>
  </r>
  <r>
    <x v="6"/>
    <s v="Under $10"/>
    <n v="6.2035766725777197"/>
    <s v="Compressed air"/>
    <s v="Urban"/>
    <s v="SC-NR"/>
    <s v="M_Input"/>
    <x v="2"/>
    <s v="Warehouse"/>
    <s v="Compressed Air-NR-Warehouse"/>
    <n v="2.4376805355157752E-3"/>
    <n v="2.9143933410412399E-3"/>
    <n v="3.4001255645481126E-3"/>
    <n v="3.8858577880549862E-3"/>
    <n v="4.3715900115618598E-3"/>
    <n v="4.8573222350687326E-3"/>
    <n v="5.343054458575607E-3"/>
    <n v="5.8287866820824798E-3"/>
    <n v="6.3145189055893525E-3"/>
    <n v="6.8002511290962287E-3"/>
    <n v="7.2859833526030988E-3"/>
    <n v="7.7717155761099768E-3"/>
    <n v="8.2574477996168478E-3"/>
    <n v="8.7431800231237231E-3"/>
    <n v="9.2289122466305985E-3"/>
    <n v="9.7146444701374703E-3"/>
    <n v="9.7145104870137878E-3"/>
    <n v="9.7143755050233781E-3"/>
    <n v="9.7142395129543608E-3"/>
    <n v="9.7141024994264469E-3"/>
    <n v="9.7507221420631007E-2"/>
    <n v="3.5438097844109735"/>
    <n v="6.2035766725777197"/>
    <s v="C-War-CA-All-All-All-C"/>
    <n v="0"/>
    <n v="9.7507221420631007E-2"/>
    <n v="2.4376805355157752E-3"/>
    <n v="5.3520738765570151E-3"/>
    <n v="8.7521994411051268E-3"/>
    <n v="1.2638057229160112E-2"/>
    <n v="1.7009647240721973E-2"/>
    <n v="2.1866969475790705E-2"/>
    <n v="2.7210023934366313E-2"/>
    <n v="3.3038810616448797E-2"/>
    <n v="3.9353329522038148E-2"/>
    <n v="4.6153580651134375E-2"/>
    <n v="5.3439564003737478E-2"/>
    <n v="6.1211279579847455E-2"/>
    <n v="6.9468727379464301E-2"/>
    <n v="7.821190740258803E-2"/>
    <n v="8.7440819649218626E-2"/>
    <n v="9.7155464119356091E-2"/>
    <n v="9.7507221420631007E-2"/>
    <n v="9.7507221420631007E-2"/>
    <n v="9.7507221420631007E-2"/>
    <n v="9.7507221420631007E-2"/>
    <n v="1.7765476142890715E-3"/>
    <n v="2.2532604198145364E-3"/>
    <n v="2.7389926433214092E-3"/>
    <n v="3.2247248668282828E-3"/>
    <n v="3.7104570903351564E-3"/>
    <n v="4.1961893138420291E-3"/>
    <n v="4.6819215373489036E-3"/>
    <n v="5.1676537608557763E-3"/>
    <n v="5.653385984362649E-3"/>
    <n v="6.1391182078695252E-3"/>
    <n v="6.6248504313763954E-3"/>
    <n v="7.1105826548832733E-3"/>
    <n v="7.5963148783901443E-3"/>
    <n v="8.0820471018970188E-3"/>
    <n v="8.5677793254038941E-3"/>
    <n v="9.053511548910766E-3"/>
    <n v="9.0533775657870835E-3"/>
    <n v="9.0532425837966737E-3"/>
    <n v="9.0531065917276565E-3"/>
    <n v="9.0529695781997425E-3"/>
    <n v="8.4284562996096934E-2"/>
    <n v="8.4284562996096934E-2"/>
    <n v="1.7765476142890715E-3"/>
    <n v="4.0298080341036081E-3"/>
    <n v="6.7688006774250173E-3"/>
    <n v="9.9935255442533E-3"/>
    <n v="1.3703982634588456E-2"/>
    <n v="1.7900171948430486E-2"/>
    <n v="2.258209348577939E-2"/>
    <n v="2.7749747246635165E-2"/>
    <n v="3.3403133230997813E-2"/>
    <n v="3.9542251438867339E-2"/>
    <n v="4.6167101870243733E-2"/>
    <n v="5.3277684525127003E-2"/>
    <n v="6.0873999403517148E-2"/>
    <n v="6.8956046505414162E-2"/>
    <n v="7.7523825830818058E-2"/>
    <n v="8.4284562996096934E-2"/>
    <n v="8.4284562996096934E-2"/>
    <n v="8.4284562996096934E-2"/>
    <n v="8.4284562996096934E-2"/>
    <n v="8.4284562996096934E-2"/>
  </r>
  <r>
    <x v="6"/>
    <s v="Under $10"/>
    <n v="6.3033648066995465"/>
    <s v="Compressed air"/>
    <s v="Urban"/>
    <s v="SC-NR"/>
    <s v="M_Input"/>
    <x v="2"/>
    <s v="Supermarket"/>
    <s v="Compressed Air-NR-Supermarket"/>
    <n v="7.6450038302235395E-5"/>
    <n v="9.0914385549018347E-5"/>
    <n v="1.060667831405214E-4"/>
    <n v="1.2121918073202449E-4"/>
    <n v="1.3637157832352751E-4"/>
    <n v="1.5152397591503054E-4"/>
    <n v="1.6667637350653361E-4"/>
    <n v="1.8182877109803667E-4"/>
    <n v="1.969811686895397E-4"/>
    <n v="2.1213356628104279E-4"/>
    <n v="2.2728596387254585E-4"/>
    <n v="2.4243836146404892E-4"/>
    <n v="2.5759075905555201E-4"/>
    <n v="2.7274315664705507E-4"/>
    <n v="2.8789555423855819E-4"/>
    <n v="3.0304795183006114E-4"/>
    <n v="3.0302295706476355E-4"/>
    <n v="3.0299750414694516E-4"/>
    <n v="3.0297158036322679E-4"/>
    <n v="3.0294517252545561E-4"/>
    <n v="3.0580015320894158E-3"/>
    <n v="3.6439539176530813"/>
    <n v="6.3033648066995465"/>
    <s v="C-Misc-CA-All-All-All-C"/>
    <n v="0"/>
    <n v="3.0580015320894158E-3"/>
    <n v="7.6450038302235395E-5"/>
    <n v="1.6736442385125374E-4"/>
    <n v="2.7343120699177515E-4"/>
    <n v="3.9465038772379965E-4"/>
    <n v="5.3102196604732721E-4"/>
    <n v="6.8254594196235773E-4"/>
    <n v="8.4922231546889131E-4"/>
    <n v="1.0310510865669279E-3"/>
    <n v="1.2280322552564677E-3"/>
    <n v="1.4401658215375105E-3"/>
    <n v="1.6674517854100564E-3"/>
    <n v="1.9098901468741054E-3"/>
    <n v="2.1674809059296575E-3"/>
    <n v="2.4402240625767124E-3"/>
    <n v="2.7281196168152705E-3"/>
    <n v="3.0311675686453318E-3"/>
    <n v="3.0580015320894158E-3"/>
    <n v="3.0580015320894158E-3"/>
    <n v="3.0580015320894158E-3"/>
    <n v="3.0580015320894158E-3"/>
    <n v="5.5715722868258305E-5"/>
    <n v="7.0180070115041251E-5"/>
    <n v="8.5332467706544313E-5"/>
    <n v="1.004848652980474E-4"/>
    <n v="1.1563726288955041E-4"/>
    <n v="1.3078966048105345E-4"/>
    <n v="1.4594205807255651E-4"/>
    <n v="1.6109445566405957E-4"/>
    <n v="1.7624685325556261E-4"/>
    <n v="1.913992508470657E-4"/>
    <n v="2.0655164843856876E-4"/>
    <n v="2.2170404603007182E-4"/>
    <n v="2.3685644362157491E-4"/>
    <n v="2.52008841213078E-4"/>
    <n v="2.6716123880458112E-4"/>
    <n v="2.8231363639608407E-4"/>
    <n v="2.8228864163078648E-4"/>
    <n v="2.8226318871296809E-4"/>
    <n v="2.8223726492924972E-4"/>
    <n v="2.8221085709147854E-4"/>
    <n v="2.6433152234098742E-3"/>
    <n v="2.6433152234098742E-3"/>
    <n v="5.5715722868258305E-5"/>
    <n v="1.2589579298329955E-4"/>
    <n v="2.1122826068984386E-4"/>
    <n v="3.1171312598789126E-4"/>
    <n v="4.273503888774417E-4"/>
    <n v="5.5814004935849509E-4"/>
    <n v="7.0408210743105166E-4"/>
    <n v="8.6517656309511117E-4"/>
    <n v="1.0414234163506739E-3"/>
    <n v="1.2328226671977395E-3"/>
    <n v="1.4393743156363083E-3"/>
    <n v="1.6610783616663801E-3"/>
    <n v="1.897934805287955E-3"/>
    <n v="2.1499436465010329E-3"/>
    <n v="2.4171048853056142E-3"/>
    <n v="2.6433152234098742E-3"/>
    <n v="2.6433152234098742E-3"/>
    <n v="2.6433152234098742E-3"/>
    <n v="2.6433152234098742E-3"/>
    <n v="2.6433152234098742E-3"/>
  </r>
  <r>
    <x v="6"/>
    <s v="Under $5"/>
    <n v="0"/>
    <s v="Compressed air"/>
    <s v="Urban"/>
    <s v="SC-NR"/>
    <s v="M_Input"/>
    <x v="2"/>
    <s v="MiniMart"/>
    <s v="Compressed Air-NR-MiniMart"/>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10"/>
    <n v="6.3033648066995438"/>
    <s v="Compressed air"/>
    <s v="Urban"/>
    <s v="SC-NR"/>
    <s v="M_Input"/>
    <x v="2"/>
    <s v="Restaurant"/>
    <s v="Compressed Air-NR-Restaurant"/>
    <n v="1.1056793946727636E-5"/>
    <n v="1.3205527055158899E-5"/>
    <n v="1.5406448231018709E-5"/>
    <n v="1.7607369406878533E-5"/>
    <n v="1.9808290582738346E-5"/>
    <n v="2.2009211758598163E-5"/>
    <n v="2.4210132934457977E-5"/>
    <n v="2.6411054110317801E-5"/>
    <n v="2.8611975286177618E-5"/>
    <n v="3.0812896462037438E-5"/>
    <n v="3.3013817637897259E-5"/>
    <n v="3.5214738813757072E-5"/>
    <n v="3.7415659989616893E-5"/>
    <n v="3.961658116547672E-5"/>
    <n v="4.1817502341336527E-5"/>
    <n v="4.4018423517196347E-5"/>
    <n v="4.4017433533761471E-5"/>
    <n v="4.401643411582126E-5"/>
    <n v="4.4015425127864239E-5"/>
    <n v="4.4014406431771304E-5"/>
    <n v="4.4227175786910547E-4"/>
    <n v="3.64395391765308"/>
    <n v="6.3033648066995438"/>
    <s v="C-Misc-CA-All-All-All-C"/>
    <n v="0"/>
    <n v="4.4227175786910547E-4"/>
    <n v="1.1056793946727636E-5"/>
    <n v="2.4262321001886536E-5"/>
    <n v="3.9668769232905245E-5"/>
    <n v="5.7276138639783774E-5"/>
    <n v="7.7084429222522117E-5"/>
    <n v="9.9093640981120281E-5"/>
    <n v="1.2330377391557825E-4"/>
    <n v="1.4971482802589604E-4"/>
    <n v="1.7832680331207365E-4"/>
    <n v="2.0913969977411108E-4"/>
    <n v="2.4215351741200834E-4"/>
    <n v="2.7736825622576538E-4"/>
    <n v="3.1478391621538227E-4"/>
    <n v="3.5440049738085899E-4"/>
    <n v="3.9621799972219552E-4"/>
    <n v="4.4023642323939188E-4"/>
    <n v="4.4227175786910547E-4"/>
    <n v="4.4227175786910547E-4"/>
    <n v="4.4227175786910547E-4"/>
    <n v="4.4227175786910547E-4"/>
    <n v="8.0580373931519664E-6"/>
    <n v="1.0206770501583231E-5"/>
    <n v="1.2407691677443041E-5"/>
    <n v="1.4608612853302865E-5"/>
    <n v="1.6809534029162679E-5"/>
    <n v="1.9010455205022496E-5"/>
    <n v="2.121137638088231E-5"/>
    <n v="2.3412297556742133E-5"/>
    <n v="2.561321873260195E-5"/>
    <n v="2.7814139908461771E-5"/>
    <n v="3.0015061084321591E-5"/>
    <n v="3.2215982260181405E-5"/>
    <n v="3.4416903436041225E-5"/>
    <n v="3.6617824611901052E-5"/>
    <n v="3.8818745787760859E-5"/>
    <n v="4.101966696362068E-5"/>
    <n v="4.1018676980185803E-5"/>
    <n v="4.1017677562245592E-5"/>
    <n v="4.1016668574288571E-5"/>
    <n v="4.1015649878195636E-5"/>
    <n v="3.8229662679759209E-4"/>
    <n v="3.8229662679759209E-4"/>
    <n v="8.0580373931519664E-6"/>
    <n v="1.8264807894735198E-5"/>
    <n v="3.0672499572178242E-5"/>
    <n v="4.5281112425481104E-5"/>
    <n v="6.2090646454643786E-5"/>
    <n v="8.1101101659666289E-5"/>
    <n v="1.023124780405486E-4"/>
    <n v="1.2572477559729073E-4"/>
    <n v="1.5133799432989268E-4"/>
    <n v="1.7915213423835445E-4"/>
    <n v="2.0916719532267604E-4"/>
    <n v="2.4138317758285745E-4"/>
    <n v="2.7580008101889866E-4"/>
    <n v="3.1241790563079968E-4"/>
    <n v="3.5123665141856053E-4"/>
    <n v="3.8229662679759209E-4"/>
    <n v="3.8229662679759209E-4"/>
    <n v="3.8229662679759209E-4"/>
    <n v="3.8229662679759209E-4"/>
    <n v="3.8229662679759209E-4"/>
  </r>
  <r>
    <x v="6"/>
    <s v="Under $10"/>
    <n v="6.3033648066995438"/>
    <s v="Compressed air"/>
    <s v="Urban"/>
    <s v="SC-NR"/>
    <s v="M_Input"/>
    <x v="2"/>
    <s v="Lodging"/>
    <s v="Compressed Air-NR-Lodging"/>
    <n v="2.8101333588946093E-5"/>
    <n v="3.3640668465999151E-5"/>
    <n v="3.9247446543665677E-5"/>
    <n v="4.4854224621332183E-5"/>
    <n v="5.0461002698998716E-5"/>
    <n v="5.6067780776665222E-5"/>
    <n v="6.1674558854331768E-5"/>
    <n v="6.7281336931998288E-5"/>
    <n v="7.2888115009664807E-5"/>
    <n v="7.8494893087331354E-5"/>
    <n v="8.410167116499786E-5"/>
    <n v="8.9708449242664406E-5"/>
    <n v="9.5315227320330953E-5"/>
    <n v="1.0092200539799746E-4"/>
    <n v="1.0652878347566399E-4"/>
    <n v="1.121355615533305E-4"/>
    <n v="1.12134912540975E-4"/>
    <n v="1.1213426039833475E-4"/>
    <n v="1.1213360510270836E-4"/>
    <n v="1.1213294663117423E-4"/>
    <n v="1.1240533435578435E-3"/>
    <n v="3.6439539176530809"/>
    <n v="6.3033648066995438"/>
    <s v="C-Misc-CA-All-All-All-C"/>
    <n v="0"/>
    <n v="1.1240533435578435E-3"/>
    <n v="2.8101333588946093E-5"/>
    <n v="6.1742002054945237E-5"/>
    <n v="1.0098944859861091E-4"/>
    <n v="1.4584367321994311E-4"/>
    <n v="1.9630467591894181E-4"/>
    <n v="2.5237245669560706E-4"/>
    <n v="3.1404701554993886E-4"/>
    <n v="3.8132835248193714E-4"/>
    <n v="4.5421646749160198E-4"/>
    <n v="5.3271136057893331E-4"/>
    <n v="6.1681303174393118E-4"/>
    <n v="7.065214809865956E-4"/>
    <n v="8.0183670830692656E-4"/>
    <n v="9.0275871370492397E-4"/>
    <n v="1.0092874971805879E-3"/>
    <n v="1.1214230587339184E-3"/>
    <n v="1.1240533435578435E-3"/>
    <n v="1.1240533435578435E-3"/>
    <n v="1.1240533435578435E-3"/>
    <n v="1.1240533435578435E-3"/>
    <n v="2.0479860432253291E-5"/>
    <n v="2.6019195309306349E-5"/>
    <n v="3.1625973386972875E-5"/>
    <n v="3.7232751464639381E-5"/>
    <n v="4.2839529542305914E-5"/>
    <n v="4.844630761997242E-5"/>
    <n v="5.4053085697638966E-5"/>
    <n v="5.9659863775305486E-5"/>
    <n v="6.5266641852971998E-5"/>
    <n v="7.0873419930638545E-5"/>
    <n v="7.6480198008305064E-5"/>
    <n v="8.2086976085971611E-5"/>
    <n v="8.7693754163638158E-5"/>
    <n v="9.330053224130465E-5"/>
    <n v="9.8907310318971196E-5"/>
    <n v="1.0451408839663769E-4"/>
    <n v="1.0451343938428219E-4"/>
    <n v="1.0451278724164196E-4"/>
    <n v="1.0451213194601555E-4"/>
    <n v="1.0451147347448144E-4"/>
    <n v="9.7162388042398742E-4"/>
    <n v="9.7162388042398742E-4"/>
    <n v="2.0479860432253291E-5"/>
    <n v="4.6499055741559639E-5"/>
    <n v="7.8125029128532514E-5"/>
    <n v="1.153577805931719E-4"/>
    <n v="1.5819731013547782E-4"/>
    <n v="2.0664361775545024E-4"/>
    <n v="2.6069670345308922E-4"/>
    <n v="3.2035656722839473E-4"/>
    <n v="3.8562320908136673E-4"/>
    <n v="4.5649662901200527E-4"/>
    <n v="5.3297682702031031E-4"/>
    <n v="6.1506380310628189E-4"/>
    <n v="7.0275755726992002E-4"/>
    <n v="7.960580895112247E-4"/>
    <n v="8.9496539983019592E-4"/>
    <n v="9.7162388042398742E-4"/>
    <n v="9.7162388042398742E-4"/>
    <n v="9.7162388042398742E-4"/>
    <n v="9.7162388042398742E-4"/>
    <n v="9.7162388042398742E-4"/>
  </r>
  <r>
    <x v="6"/>
    <s v="Under $10"/>
    <n v="6.3033648066995447"/>
    <s v="Compressed air"/>
    <s v="Urban"/>
    <s v="SC-NR"/>
    <s v="M_Input"/>
    <x v="2"/>
    <s v="Hospital"/>
    <s v="Compressed Air-NR-Hospital"/>
    <n v="5.1447056878224385E-6"/>
    <n v="6.160682167053615E-6"/>
    <n v="7.1874625282292162E-6"/>
    <n v="8.2142428894048183E-6"/>
    <n v="9.2410232505804179E-6"/>
    <n v="1.0267803611756022E-5"/>
    <n v="1.1294583972931624E-5"/>
    <n v="1.2321364334107228E-5"/>
    <n v="1.334814469528283E-5"/>
    <n v="1.4374925056458432E-5"/>
    <n v="1.5401705417634035E-5"/>
    <n v="1.642848577880964E-5"/>
    <n v="1.7455266139985241E-5"/>
    <n v="1.8482046501160849E-5"/>
    <n v="1.9508826862336451E-5"/>
    <n v="2.0535607223512048E-5"/>
    <n v="2.0535516279922177E-5"/>
    <n v="2.0535424952758213E-5"/>
    <n v="2.0535333239588324E-5"/>
    <n v="2.053524113796008E-5"/>
    <n v="2.0578822751289751E-4"/>
    <n v="3.64395391765308"/>
    <n v="6.3033648066995447"/>
    <s v="C-Misc-CA-All-All-All-C"/>
    <n v="0"/>
    <n v="2.0578822751289751E-4"/>
    <n v="5.1447056878224385E-6"/>
    <n v="1.1305387854876054E-5"/>
    <n v="1.8492850383105271E-5"/>
    <n v="2.6707093272510091E-5"/>
    <n v="3.5948116523090509E-5"/>
    <n v="4.6215920134846534E-5"/>
    <n v="5.7510504107778155E-5"/>
    <n v="6.9831868441885383E-5"/>
    <n v="8.3180013137168219E-5"/>
    <n v="9.755493819362665E-5"/>
    <n v="1.1295664361126069E-4"/>
    <n v="1.2938512939007034E-4"/>
    <n v="1.4684039553005556E-4"/>
    <n v="1.653224420312164E-4"/>
    <n v="1.8483126889355284E-4"/>
    <n v="2.0536687611706489E-4"/>
    <n v="2.0578822751289751E-4"/>
    <n v="2.0578822751289751E-4"/>
    <n v="2.0578822751289751E-4"/>
    <n v="2.0578822751289751E-4"/>
    <n v="3.7493898329817565E-6"/>
    <n v="4.765366312212933E-6"/>
    <n v="5.7921466733885342E-6"/>
    <n v="6.8189270345641363E-6"/>
    <n v="7.845707395739735E-6"/>
    <n v="8.8724877569153396E-6"/>
    <n v="9.8992681180909408E-6"/>
    <n v="1.0926048479266545E-5"/>
    <n v="1.1952828840442147E-5"/>
    <n v="1.297960920161775E-5"/>
    <n v="1.4006389562793353E-5"/>
    <n v="1.5033169923968957E-5"/>
    <n v="1.605995028514456E-5"/>
    <n v="1.7086730646320168E-5"/>
    <n v="1.8113511007495769E-5"/>
    <n v="1.9140291368671367E-5"/>
    <n v="1.9140200425081496E-5"/>
    <n v="1.9140109097917532E-5"/>
    <n v="1.9140017384747643E-5"/>
    <n v="1.9139925283119398E-5"/>
    <n v="1.7788191041608387E-4"/>
    <n v="1.7788191041608387E-4"/>
    <n v="3.7493898329817565E-6"/>
    <n v="8.5147561451946895E-6"/>
    <n v="1.4306902818583224E-5"/>
    <n v="2.1125829853147359E-5"/>
    <n v="2.8971537248887092E-5"/>
    <n v="3.7844025005802434E-5"/>
    <n v="4.7743293123893376E-5"/>
    <n v="5.866934160315992E-5"/>
    <n v="7.0622170443602065E-5"/>
    <n v="8.3601779645219818E-5"/>
    <n v="9.7608169208013166E-5"/>
    <n v="1.1264133913198212E-4"/>
    <n v="1.2870128941712668E-4"/>
    <n v="1.4578802006344686E-4"/>
    <n v="1.6390153107094264E-4"/>
    <n v="1.7788191041608387E-4"/>
    <n v="1.7788191041608387E-4"/>
    <n v="1.7788191041608387E-4"/>
    <n v="1.7788191041608387E-4"/>
    <n v="1.7788191041608387E-4"/>
  </r>
  <r>
    <x v="6"/>
    <s v="Under $10"/>
    <n v="6.3033648066995447"/>
    <s v="Compressed air"/>
    <s v="Urban"/>
    <s v="SC-NR"/>
    <s v="M_Input"/>
    <x v="2"/>
    <s v="Residential Care"/>
    <s v="Compressed Air-NR-Residential Care"/>
    <n v="5.1447056878224385E-6"/>
    <n v="6.1588300730059982E-6"/>
    <n v="7.1853017518403318E-6"/>
    <n v="8.211773430674662E-6"/>
    <n v="9.2382451095089956E-6"/>
    <n v="1.0264716788343329E-5"/>
    <n v="1.1291188467177663E-5"/>
    <n v="1.2317660146011995E-5"/>
    <n v="1.3344131824846327E-5"/>
    <n v="1.437060350368066E-5"/>
    <n v="1.5397075182514994E-5"/>
    <n v="1.6423546861349331E-5"/>
    <n v="1.7450018540183668E-5"/>
    <n v="1.8476490219018005E-5"/>
    <n v="1.9502961897852335E-5"/>
    <n v="2.0529433576686665E-5"/>
    <n v="2.0529314757501577E-5"/>
    <n v="2.0529195365233596E-5"/>
    <n v="2.0529075395726611E-5"/>
    <n v="2.0528954844784214E-5"/>
    <n v="2.0578822751289751E-4"/>
    <n v="3.64395391765308"/>
    <n v="6.3033648066995447"/>
    <s v="C-Misc-CA-All-All-All-C"/>
    <n v="0"/>
    <n v="2.0578822751289751E-4"/>
    <n v="5.1447056878224385E-6"/>
    <n v="1.1303535760828436E-5"/>
    <n v="1.8488837512668768E-5"/>
    <n v="2.670061094334343E-5"/>
    <n v="3.5938856052852425E-5"/>
    <n v="4.6203572841195755E-5"/>
    <n v="5.7494761308373414E-5"/>
    <n v="6.9812421454385404E-5"/>
    <n v="8.315655327923173E-5"/>
    <n v="9.7527156782912394E-5"/>
    <n v="1.1292423196542739E-4"/>
    <n v="1.2934777882677673E-4"/>
    <n v="1.4679779736696041E-4"/>
    <n v="1.6527428758597842E-4"/>
    <n v="1.8477724948383074E-4"/>
    <n v="2.053066830605174E-4"/>
    <n v="2.0578822751289751E-4"/>
    <n v="2.0578822751289751E-4"/>
    <n v="2.0578822751289751E-4"/>
    <n v="2.0578822751289751E-4"/>
    <n v="3.7493898329817565E-6"/>
    <n v="4.7635142181653162E-6"/>
    <n v="5.7899858969996498E-6"/>
    <n v="6.81645757583398E-6"/>
    <n v="7.8429292546683127E-6"/>
    <n v="8.8694009335026463E-6"/>
    <n v="9.8958726123369799E-6"/>
    <n v="1.0922344291171312E-5"/>
    <n v="1.1948815970005644E-5"/>
    <n v="1.2975287648839977E-5"/>
    <n v="1.4001759327674311E-5"/>
    <n v="1.5028231006508648E-5"/>
    <n v="1.6054702685342987E-5"/>
    <n v="1.7081174364177324E-5"/>
    <n v="1.8107646043011654E-5"/>
    <n v="1.9134117721845984E-5"/>
    <n v="1.9133998902660895E-5"/>
    <n v="1.9133879510392915E-5"/>
    <n v="1.913375954088593E-5"/>
    <n v="1.9133638989943533E-5"/>
    <n v="1.7788191041608387E-4"/>
    <n v="1.7788191041608387E-4"/>
    <n v="3.7493898329817565E-6"/>
    <n v="8.5129040511470735E-6"/>
    <n v="1.4302889948146724E-5"/>
    <n v="2.1119347523980705E-5"/>
    <n v="2.8962276778649016E-5"/>
    <n v="3.7831677712151661E-5"/>
    <n v="4.7727550324488642E-5"/>
    <n v="5.8649894615659954E-5"/>
    <n v="7.0598710585665603E-5"/>
    <n v="8.3573998234505575E-5"/>
    <n v="9.7575757562179885E-5"/>
    <n v="1.1260398856868853E-4"/>
    <n v="1.2865869125403153E-4"/>
    <n v="1.4573986561820885E-4"/>
    <n v="1.638475116612205E-4"/>
    <n v="1.7788191041608387E-4"/>
    <n v="1.7788191041608387E-4"/>
    <n v="1.7788191041608387E-4"/>
    <n v="1.7788191041608387E-4"/>
    <n v="1.7788191041608387E-4"/>
  </r>
  <r>
    <x v="6"/>
    <s v="Under $10"/>
    <n v="6.3033648066995429"/>
    <s v="Compressed air"/>
    <s v="Urban"/>
    <s v="SC-NR"/>
    <s v="M_Input"/>
    <x v="2"/>
    <s v="Assembly"/>
    <s v="Compressed Air-NR-Assembly"/>
    <n v="8.5047064876161369E-5"/>
    <n v="1.0159858445410035E-4"/>
    <n v="1.1853168186311711E-4"/>
    <n v="1.3546477927213384E-4"/>
    <n v="1.5239787668115058E-4"/>
    <n v="1.6933097409016729E-4"/>
    <n v="1.8626407149918405E-4"/>
    <n v="2.0319716890820073E-4"/>
    <n v="2.2013026631721754E-4"/>
    <n v="2.3706336372623428E-4"/>
    <n v="2.5399646113525106E-4"/>
    <n v="2.709295585442678E-4"/>
    <n v="2.8786265595328442E-4"/>
    <n v="3.0479575336230126E-4"/>
    <n v="3.21728850771318E-4"/>
    <n v="3.3866194818033473E-4"/>
    <n v="3.3865506926680089E-4"/>
    <n v="3.386481280675727E-4"/>
    <n v="3.3864112373284627E-4"/>
    <n v="3.3863405539728798E-4"/>
    <n v="3.4018825950464546E-3"/>
    <n v="3.6439539176530795"/>
    <n v="6.3033648066995429"/>
    <s v="C-Misc-CA-All-All-All-C"/>
    <n v="0"/>
    <n v="3.4018825950464546E-3"/>
    <n v="8.5047064876161369E-5"/>
    <n v="1.8664564933026172E-4"/>
    <n v="3.0517733119337883E-4"/>
    <n v="4.406421104655127E-4"/>
    <n v="5.9303998714666331E-4"/>
    <n v="7.6237096123683065E-4"/>
    <n v="9.4863503273601472E-4"/>
    <n v="1.1518322016442154E-3"/>
    <n v="1.3719624679614331E-3"/>
    <n v="1.6090258316876673E-3"/>
    <n v="1.8630222928229185E-3"/>
    <n v="2.1339518513671862E-3"/>
    <n v="2.4218145073204708E-3"/>
    <n v="2.7266102606827722E-3"/>
    <n v="3.0483391114540901E-3"/>
    <n v="3.3870010596344247E-3"/>
    <n v="3.4018825950464546E-3"/>
    <n v="3.4018825950464546E-3"/>
    <n v="3.4018825950464546E-3"/>
    <n v="3.4018825950464546E-3"/>
    <n v="6.1981116067805027E-5"/>
    <n v="7.8532635645744007E-5"/>
    <n v="9.5465733054760768E-5"/>
    <n v="1.123988304637775E-4"/>
    <n v="1.2933192787279422E-4"/>
    <n v="1.4626502528181096E-4"/>
    <n v="1.6319812269082769E-4"/>
    <n v="1.8013122009984437E-4"/>
    <n v="1.9706431750886121E-4"/>
    <n v="2.1399741491787795E-4"/>
    <n v="2.3093051232689473E-4"/>
    <n v="2.4786360973591147E-4"/>
    <n v="2.6479670714492809E-4"/>
    <n v="2.8172980455394494E-4"/>
    <n v="2.9866290196296167E-4"/>
    <n v="3.155959993719784E-4"/>
    <n v="3.1558912045844456E-4"/>
    <n v="3.1558217925921637E-4"/>
    <n v="3.1557517492448995E-4"/>
    <n v="3.1556810658893165E-4"/>
    <n v="2.9405636188793278E-3"/>
    <n v="2.9405636188793278E-3"/>
    <n v="6.1981116067805027E-5"/>
    <n v="1.4051375171354903E-4"/>
    <n v="2.3597948476830979E-4"/>
    <n v="3.4837831523208728E-4"/>
    <n v="4.777102431048815E-4"/>
    <n v="6.2397526838669246E-4"/>
    <n v="7.8717339107752015E-4"/>
    <n v="9.6730461117736457E-4"/>
    <n v="1.1643689286862258E-3"/>
    <n v="1.3783663436041037E-3"/>
    <n v="1.6092968559309985E-3"/>
    <n v="1.85716046566691E-3"/>
    <n v="2.121957172811838E-3"/>
    <n v="2.4036869773657829E-3"/>
    <n v="2.7023498793287445E-3"/>
    <n v="2.9405636188793278E-3"/>
    <n v="2.9405636188793278E-3"/>
    <n v="2.9405636188793278E-3"/>
    <n v="2.9405636188793278E-3"/>
    <n v="2.9405636188793278E-3"/>
  </r>
  <r>
    <x v="6"/>
    <s v="Under $10"/>
    <n v="6.3033648066995429"/>
    <s v="Compressed air"/>
    <s v="Urban"/>
    <s v="SC-NR"/>
    <s v="M_Input"/>
    <x v="2"/>
    <s v="Other"/>
    <s v="Compressed Air-NR-Other"/>
    <n v="4.6092672009007509E-4"/>
    <n v="5.4813405553111728E-4"/>
    <n v="6.3948973145296995E-4"/>
    <n v="7.3084540737482315E-4"/>
    <n v="8.2220108329667582E-4"/>
    <n v="9.135567592185288E-4"/>
    <n v="1.0049124351403818E-3"/>
    <n v="1.0962681110622343E-3"/>
    <n v="1.1876237869840878E-3"/>
    <n v="1.2789794629059405E-3"/>
    <n v="1.3703351388277933E-3"/>
    <n v="1.4616908147496467E-3"/>
    <n v="1.5530464906714993E-3"/>
    <n v="1.6444021665933523E-3"/>
    <n v="1.7357578425152055E-3"/>
    <n v="1.8271135184370578E-3"/>
    <n v="1.8269628219110142E-3"/>
    <n v="1.8268093631268563E-3"/>
    <n v="1.8266530654340494E-3"/>
    <n v="1.826493849319593E-3"/>
    <n v="1.8437068803603001E-2"/>
    <n v="3.64395391765308"/>
    <n v="6.3033648066995429"/>
    <s v="C-Misc-CA-All-All-All-C"/>
    <n v="0"/>
    <n v="1.8437068803603001E-2"/>
    <n v="4.6092672009007509E-4"/>
    <n v="1.0090607756211923E-3"/>
    <n v="1.6485505070741621E-3"/>
    <n v="2.3793959144489851E-3"/>
    <n v="3.201596997745661E-3"/>
    <n v="4.11515375696419E-3"/>
    <n v="5.1200661921045713E-3"/>
    <n v="6.2163343031668055E-3"/>
    <n v="7.4039580901508932E-3"/>
    <n v="8.6829375530568347E-3"/>
    <n v="1.0053272691884628E-2"/>
    <n v="1.1514963506634274E-2"/>
    <n v="1.3068009997305773E-2"/>
    <n v="1.4712412163899125E-2"/>
    <n v="1.6448170006414329E-2"/>
    <n v="1.8275283524851388E-2"/>
    <n v="1.8437068803603001E-2"/>
    <n v="1.8437068803603001E-2"/>
    <n v="1.8437068803603001E-2"/>
    <n v="1.8437068803603001E-2"/>
    <n v="3.3591697230533614E-4"/>
    <n v="4.2312430774637833E-4"/>
    <n v="5.1447998366823105E-4"/>
    <n v="6.0583565959008425E-4"/>
    <n v="6.9719133551193681E-4"/>
    <n v="7.885470114337898E-4"/>
    <n v="8.7990268735564279E-4"/>
    <n v="9.7125836327749534E-4"/>
    <n v="1.0626140391993488E-3"/>
    <n v="1.1539697151212015E-3"/>
    <n v="1.2453253910430543E-3"/>
    <n v="1.3366810669649077E-3"/>
    <n v="1.4280367428867603E-3"/>
    <n v="1.5193924188086133E-3"/>
    <n v="1.6107480947304665E-3"/>
    <n v="1.7021037706523188E-3"/>
    <n v="1.7019530741262752E-3"/>
    <n v="1.7017996153421173E-3"/>
    <n v="1.7016433176493104E-3"/>
    <n v="1.7014841015348539E-3"/>
    <n v="1.593687384790822E-2"/>
    <n v="1.593687384790822E-2"/>
    <n v="3.3591697230533614E-4"/>
    <n v="7.5904128005171447E-4"/>
    <n v="1.2735212637199455E-3"/>
    <n v="1.8793569233100298E-3"/>
    <n v="2.5765482588219666E-3"/>
    <n v="3.3650952702557564E-3"/>
    <n v="4.2449979576113994E-3"/>
    <n v="5.2162563208888943E-3"/>
    <n v="6.2788703600882428E-3"/>
    <n v="7.4328400752094442E-3"/>
    <n v="8.6781654662524983E-3"/>
    <n v="1.0014846533217405E-2"/>
    <n v="1.1442883276104165E-2"/>
    <n v="1.2962275694912779E-2"/>
    <n v="1.4573023789643246E-2"/>
    <n v="1.593687384790822E-2"/>
    <n v="1.593687384790822E-2"/>
    <n v="1.593687384790822E-2"/>
    <n v="1.593687384790822E-2"/>
    <n v="1.593687384790822E-2"/>
  </r>
  <r>
    <x v="6"/>
    <s v="Under $5"/>
    <n v="3.4592146360181144"/>
    <s v="Compressed air"/>
    <s v="Urban"/>
    <s v="SC-Retro"/>
    <s v="M_Input"/>
    <x v="2"/>
    <s v="Large Off"/>
    <s v="Compressed Air-Retro-Large Off"/>
    <n v="3.4140426946725817E-2"/>
    <n v="3.4038005665885641E-2"/>
    <n v="3.4038005665885641E-2"/>
    <n v="3.4038005665885641E-2"/>
    <n v="3.4038005665885641E-2"/>
    <n v="3.4038005665885641E-2"/>
    <n v="3.4038005665885641E-2"/>
    <n v="3.4038005665885641E-2"/>
    <n v="3.4038005665885641E-2"/>
    <n v="3.4038005665885634E-2"/>
    <n v="3.4038005665885641E-2"/>
    <n v="3.4038005665885641E-2"/>
    <n v="3.4038005665885641E-2"/>
    <n v="3.4038005665885641E-2"/>
    <n v="3.4038005665885641E-2"/>
    <n v="3.4038005665885641E-2"/>
    <n v="3.4037697477477896E-2"/>
    <n v="3.4037387428777946E-2"/>
    <n v="3.4037075502891125E-2"/>
    <n v="3.4036761682717541E-2"/>
    <n v="0.68280853893451632"/>
    <n v="-0.20366577677319708"/>
    <n v="3.4592146360181144"/>
    <s v="C-LOff-CA-All-All-All-C"/>
    <n v="0"/>
    <n v="0.68085943402687499"/>
    <n v="3.4140426946725817E-2"/>
    <n v="6.8178432612611459E-2"/>
    <n v="0.10221643827849711"/>
    <n v="0.13625444394438274"/>
    <n v="0.17029244961026838"/>
    <n v="0.20433045527615401"/>
    <n v="0.23836846094203964"/>
    <n v="0.27240646660792528"/>
    <n v="0.30644447227381094"/>
    <n v="0.34048247793969655"/>
    <n v="0.37452048360558221"/>
    <n v="0.40855848927146787"/>
    <n v="0.44259649493735354"/>
    <n v="0.4766345006032392"/>
    <n v="0.51067250626912486"/>
    <n v="0.54471051193501052"/>
    <n v="0.57874820941248839"/>
    <n v="0.61278559684126632"/>
    <n v="0.64682267234415747"/>
    <n v="0.68085943402687499"/>
    <n v="2.9523962853044795E-2"/>
    <n v="2.9421541572204619E-2"/>
    <n v="2.9421541572204619E-2"/>
    <n v="2.9421541572204619E-2"/>
    <n v="2.9421541572204619E-2"/>
    <n v="2.9421541572204619E-2"/>
    <n v="2.9421541572204619E-2"/>
    <n v="2.9421541572204619E-2"/>
    <n v="2.9421541572204619E-2"/>
    <n v="2.9421541572204613E-2"/>
    <n v="2.9421541572204619E-2"/>
    <n v="2.9421541572204619E-2"/>
    <n v="2.9421541572204619E-2"/>
    <n v="2.9421541572204619E-2"/>
    <n v="2.9421541572204619E-2"/>
    <n v="2.9421541572204619E-2"/>
    <n v="2.9421233383796874E-2"/>
    <n v="2.9420923335096924E-2"/>
    <n v="2.9420611409210103E-2"/>
    <n v="2.9420297589036519E-2"/>
    <n v="0.59047925706089588"/>
    <n v="0.58853015215325455"/>
    <n v="2.9523962853044795E-2"/>
    <n v="5.8945504425249415E-2"/>
    <n v="8.8367045997454041E-2"/>
    <n v="0.11778858756965865"/>
    <n v="0.14721012914186327"/>
    <n v="0.17663167071406788"/>
    <n v="0.20605321228627249"/>
    <n v="0.2354747538584771"/>
    <n v="0.26489629543068172"/>
    <n v="0.29431783700288633"/>
    <n v="0.32373937857509094"/>
    <n v="0.35316092014729555"/>
    <n v="0.38258246171950017"/>
    <n v="0.41200400329170478"/>
    <n v="0.44142554486390939"/>
    <n v="0.470847086436114"/>
    <n v="0.50026831981991093"/>
    <n v="0.52968924315500787"/>
    <n v="0.55910985456421802"/>
    <n v="0.58853015215325455"/>
  </r>
  <r>
    <x v="6"/>
    <s v="Under $5"/>
    <n v="0"/>
    <s v="Compressed air"/>
    <s v="Urban"/>
    <s v="SC-Retro"/>
    <s v="M_Input"/>
    <x v="2"/>
    <s v="Medium Off"/>
    <s v="Compressed Air-Retro-Medium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Retro"/>
    <s v="M_Input"/>
    <x v="2"/>
    <s v="Small Off"/>
    <s v="Compressed Air-Retro-Small Off"/>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0644251434742853"/>
    <s v="Compressed air"/>
    <s v="Urban"/>
    <s v="SC-Retro"/>
    <s v="M_Input"/>
    <x v="2"/>
    <s v="XLarge Ret"/>
    <s v="Compressed Air-Retro-XLarge Ret"/>
    <n v="7.2895349434622544E-2"/>
    <n v="7.2560030827223274E-2"/>
    <n v="7.2560030827223301E-2"/>
    <n v="7.2560030827223301E-2"/>
    <n v="7.2560030827223287E-2"/>
    <n v="7.2560030827223274E-2"/>
    <n v="7.2560030827223274E-2"/>
    <n v="7.2560030827223287E-2"/>
    <n v="7.2560030827223301E-2"/>
    <n v="7.2560030827223274E-2"/>
    <n v="7.2560030827223287E-2"/>
    <n v="7.2560030827223274E-2"/>
    <n v="7.2560030827223287E-2"/>
    <n v="7.2560030827223301E-2"/>
    <n v="7.2560030827223287E-2"/>
    <n v="7.2560030827223301E-2"/>
    <n v="7.2558481233498118E-2"/>
    <n v="7.2556917251135208E-2"/>
    <n v="7.2555338678792825E-2"/>
    <n v="7.2553745311355153E-2"/>
    <n v="1.4579069886924509"/>
    <n v="-0.59486095468992173"/>
    <n v="3.0644251434742853"/>
    <s v="C-Ret-CA-All-All-All-C"/>
    <n v="0"/>
    <n v="1.4515202943177534"/>
    <n v="7.2895349434622544E-2"/>
    <n v="0.14545538026184582"/>
    <n v="0.21801541108906913"/>
    <n v="0.29057544191629242"/>
    <n v="0.36313547274351571"/>
    <n v="0.435695503570739"/>
    <n v="0.50825553439796223"/>
    <n v="0.58081556522518551"/>
    <n v="0.6533755960524088"/>
    <n v="0.72593562687963209"/>
    <n v="0.79849565770685538"/>
    <n v="0.87105568853407866"/>
    <n v="0.94361571936130195"/>
    <n v="1.0161757501885254"/>
    <n v="1.0887357810157487"/>
    <n v="1.1612958118429721"/>
    <n v="1.2338542930764702"/>
    <n v="1.3064112103276053"/>
    <n v="1.3789665490063983"/>
    <n v="1.4515202943177534"/>
    <n v="6.3053536300984273E-2"/>
    <n v="6.2718217693585002E-2"/>
    <n v="6.2718217693585029E-2"/>
    <n v="6.2718217693585029E-2"/>
    <n v="6.2718217693585016E-2"/>
    <n v="6.2718217693585002E-2"/>
    <n v="6.2718217693585002E-2"/>
    <n v="6.2718217693585016E-2"/>
    <n v="6.2718217693585029E-2"/>
    <n v="6.2718217693585002E-2"/>
    <n v="6.2718217693585016E-2"/>
    <n v="6.2718217693585002E-2"/>
    <n v="6.2718217693585016E-2"/>
    <n v="6.2718217693585029E-2"/>
    <n v="6.2718217693585016E-2"/>
    <n v="6.2718217693585029E-2"/>
    <n v="6.2716668099859846E-2"/>
    <n v="6.2715104117496936E-2"/>
    <n v="6.2713525545154553E-2"/>
    <n v="6.2711932177716881E-2"/>
    <n v="1.2610707260196856"/>
    <n v="1.2546840316449877"/>
    <n v="6.3053536300984273E-2"/>
    <n v="0.12577175399456927"/>
    <n v="0.18848997168815429"/>
    <n v="0.25120818938173933"/>
    <n v="0.31392640707532438"/>
    <n v="0.37664462476890936"/>
    <n v="0.43936284246249435"/>
    <n v="0.50208106015607934"/>
    <n v="0.56479927784966433"/>
    <n v="0.62751749554324932"/>
    <n v="0.6902357132368343"/>
    <n v="0.75295393093041929"/>
    <n v="0.81567214862400428"/>
    <n v="0.87839036631758927"/>
    <n v="0.94110858401117425"/>
    <n v="1.0038268017047594"/>
    <n v="1.0665434698046192"/>
    <n v="1.1292585739221161"/>
    <n v="1.1919720994672707"/>
    <n v="1.2546840316449877"/>
  </r>
  <r>
    <x v="6"/>
    <s v="Under $5"/>
    <n v="0"/>
    <s v="Compressed air"/>
    <s v="Urban"/>
    <s v="SC-Retro"/>
    <s v="M_Input"/>
    <x v="2"/>
    <s v="Large Ret"/>
    <s v="Compressed Air-Retro-Large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Retro"/>
    <s v="M_Input"/>
    <x v="2"/>
    <s v="Medium Ret"/>
    <s v="Compressed Air-Retro-Medium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0"/>
    <s v="Compressed air"/>
    <s v="Urban"/>
    <s v="SC-Retro"/>
    <s v="M_Input"/>
    <x v="2"/>
    <s v="Small Ret"/>
    <s v="Compressed Air-Retro-Small Ret"/>
    <n v="0"/>
    <n v="0"/>
    <n v="0"/>
    <n v="0"/>
    <n v="0"/>
    <n v="0"/>
    <n v="0"/>
    <n v="0"/>
    <n v="0"/>
    <n v="0"/>
    <n v="0"/>
    <n v="0"/>
    <n v="0"/>
    <n v="0"/>
    <n v="0"/>
    <n v="0"/>
    <n v="0"/>
    <n v="0"/>
    <n v="0"/>
    <n v="0"/>
    <n v="0"/>
    <n v="0"/>
    <n v="0"/>
    <s v="C-Ret-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4849760988328997"/>
    <s v="Compressed air"/>
    <s v="Urban"/>
    <s v="SC-Retro"/>
    <s v="M_Input"/>
    <x v="2"/>
    <s v="School K-12"/>
    <s v="Compressed Air-Retro-School K-12"/>
    <n v="5.430356726318185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006036372902E-4"/>
    <n v="5.4079081857072724E-4"/>
    <n v="5.4078150005128743E-4"/>
    <n v="5.4077210384593979E-4"/>
    <n v="1.086071345263637E-2"/>
    <n v="-0.17661580504816704"/>
    <n v="3.4849760988328997"/>
    <s v="C-Misc-CA-All-All-All-C"/>
    <n v="0"/>
    <n v="1.0818318551073923E-2"/>
    <n v="5.430356726318185E-4"/>
    <n v="1.0838448990058466E-3"/>
    <n v="1.6246541253798746E-3"/>
    <n v="2.1654633517539028E-3"/>
    <n v="2.706272578127931E-3"/>
    <n v="3.2470818045019592E-3"/>
    <n v="3.7878910308759874E-3"/>
    <n v="4.3287002572500151E-3"/>
    <n v="4.8695094836240429E-3"/>
    <n v="5.4103187099980707E-3"/>
    <n v="5.9511279363720984E-3"/>
    <n v="6.4919371627461262E-3"/>
    <n v="7.0327463891201539E-3"/>
    <n v="7.5735556154941817E-3"/>
    <n v="8.1143648418682095E-3"/>
    <n v="8.6551740682422381E-3"/>
    <n v="9.195974128605967E-3"/>
    <n v="9.7367649471766949E-3"/>
    <n v="1.0277546447227982E-2"/>
    <n v="1.0818318551073923E-2"/>
    <n v="4.6968370503160941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4809276351993E-4"/>
    <n v="4.6743885097051815E-4"/>
    <n v="4.6742953245107834E-4"/>
    <n v="4.674201362457307E-4"/>
    <n v="9.3936741006321878E-3"/>
    <n v="9.3512791990697439E-3"/>
    <n v="4.6968370503160941E-4"/>
    <n v="9.3714096380542841E-4"/>
    <n v="1.4045982225792475E-3"/>
    <n v="1.8720554813530664E-3"/>
    <n v="2.3395127401268853E-3"/>
    <n v="2.8069699989007042E-3"/>
    <n v="3.2744272576745231E-3"/>
    <n v="3.741884516448342E-3"/>
    <n v="4.2093417752221609E-3"/>
    <n v="4.6767990339959802E-3"/>
    <n v="5.1442562927697996E-3"/>
    <n v="5.6117135515436189E-3"/>
    <n v="6.0791708103174382E-3"/>
    <n v="6.5466280690912575E-3"/>
    <n v="7.0140853278650769E-3"/>
    <n v="7.4815425866388962E-3"/>
    <n v="7.9489906794024158E-3"/>
    <n v="8.4164295303729344E-3"/>
    <n v="8.8838590628240125E-3"/>
    <n v="9.3512791990697439E-3"/>
  </r>
  <r>
    <x v="6"/>
    <s v="Under $5"/>
    <n v="3.4849760988328997"/>
    <s v="Compressed air"/>
    <s v="Urban"/>
    <s v="SC-Retro"/>
    <s v="M_Input"/>
    <x v="2"/>
    <s v="University"/>
    <s v="Compressed Air-Retro-University"/>
    <n v="5.430356726318185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922637402809E-4"/>
    <n v="5.4080006036372902E-4"/>
    <n v="5.4079081857072724E-4"/>
    <n v="5.4078150005128743E-4"/>
    <n v="5.407721038459399E-4"/>
    <n v="1.086071345263637E-2"/>
    <n v="-0.17661580504816704"/>
    <n v="3.4849760988328997"/>
    <s v="C-Misc-CA-All-All-All-C"/>
    <n v="0"/>
    <n v="1.0818318551073923E-2"/>
    <n v="5.430356726318185E-4"/>
    <n v="1.0838448990058466E-3"/>
    <n v="1.6246541253798746E-3"/>
    <n v="2.1654633517539028E-3"/>
    <n v="2.706272578127931E-3"/>
    <n v="3.2470818045019592E-3"/>
    <n v="3.7878910308759874E-3"/>
    <n v="4.3287002572500151E-3"/>
    <n v="4.8695094836240429E-3"/>
    <n v="5.4103187099980707E-3"/>
    <n v="5.9511279363720984E-3"/>
    <n v="6.4919371627461262E-3"/>
    <n v="7.0327463891201539E-3"/>
    <n v="7.5735556154941817E-3"/>
    <n v="8.1143648418682095E-3"/>
    <n v="8.6551740682422381E-3"/>
    <n v="9.195974128605967E-3"/>
    <n v="9.7367649471766949E-3"/>
    <n v="1.0277546447227982E-2"/>
    <n v="1.0818318551073923E-2"/>
    <n v="4.6968370503160941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57258773819E-4"/>
    <n v="4.6744809276351993E-4"/>
    <n v="4.6743885097051815E-4"/>
    <n v="4.6742953245107834E-4"/>
    <n v="4.6742013624573081E-4"/>
    <n v="9.3936741006321878E-3"/>
    <n v="9.3512791990697439E-3"/>
    <n v="4.6968370503160941E-4"/>
    <n v="9.3714096380542841E-4"/>
    <n v="1.4045982225792475E-3"/>
    <n v="1.8720554813530664E-3"/>
    <n v="2.3395127401268853E-3"/>
    <n v="2.8069699989007042E-3"/>
    <n v="3.2744272576745231E-3"/>
    <n v="3.741884516448342E-3"/>
    <n v="4.2093417752221609E-3"/>
    <n v="4.6767990339959802E-3"/>
    <n v="5.1442562927697996E-3"/>
    <n v="5.6117135515436189E-3"/>
    <n v="6.0791708103174382E-3"/>
    <n v="6.5466280690912575E-3"/>
    <n v="7.0140853278650769E-3"/>
    <n v="7.4815425866388962E-3"/>
    <n v="7.9489906794024158E-3"/>
    <n v="8.4164295303729344E-3"/>
    <n v="8.8838590628240125E-3"/>
    <n v="9.3512791990697439E-3"/>
  </r>
  <r>
    <x v="6"/>
    <s v="Under $5"/>
    <n v="3.3848106841995342"/>
    <s v="Compressed air"/>
    <s v="Urban"/>
    <s v="SC-Retro"/>
    <s v="M_Input"/>
    <x v="2"/>
    <s v="Warehouse"/>
    <s v="Compressed Air-Retro-Warehouse"/>
    <n v="7.5789703922399559E-2"/>
    <n v="7.5509282017886661E-2"/>
    <n v="7.5509282017886661E-2"/>
    <n v="7.5509282017886661E-2"/>
    <n v="7.5509282017886661E-2"/>
    <n v="7.5509282017886661E-2"/>
    <n v="7.5509282017886689E-2"/>
    <n v="7.5509282017886661E-2"/>
    <n v="7.5509282017886661E-2"/>
    <n v="7.5509282017886689E-2"/>
    <n v="7.5509282017886661E-2"/>
    <n v="7.5509282017886675E-2"/>
    <n v="7.5509282017886648E-2"/>
    <n v="7.5509282017886661E-2"/>
    <n v="7.5509282017886675E-2"/>
    <n v="7.5509282017886661E-2"/>
    <n v="7.5508240603607168E-2"/>
    <n v="7.5507191425408973E-2"/>
    <n v="7.5506134396145244E-2"/>
    <n v="7.55050694273601E-2"/>
    <n v="1.5157940784479911"/>
    <n v="-0.27727137466359286"/>
    <n v="3.3848106841995342"/>
    <s v="C-War-CA-All-All-All-C"/>
    <n v="0"/>
    <n v="1.5104555700432207"/>
    <n v="7.5789703922399559E-2"/>
    <n v="0.15129898594028623"/>
    <n v="0.22680826795817288"/>
    <n v="0.30231754997605953"/>
    <n v="0.37782683199394618"/>
    <n v="0.45333611401183282"/>
    <n v="0.52884539602971947"/>
    <n v="0.60435467804760612"/>
    <n v="0.67986396006549277"/>
    <n v="0.75537324208337941"/>
    <n v="0.83088252410126606"/>
    <n v="0.90639180611915271"/>
    <n v="0.98190108813703936"/>
    <n v="1.057410370154926"/>
    <n v="1.1329196521728127"/>
    <n v="1.2084289341906993"/>
    <n v="1.2839371747943065"/>
    <n v="1.3594443662197155"/>
    <n v="1.4349505006158607"/>
    <n v="1.5104555700432207"/>
    <n v="6.5548289093256148E-2"/>
    <n v="6.526786718874325E-2"/>
    <n v="6.526786718874325E-2"/>
    <n v="6.526786718874325E-2"/>
    <n v="6.526786718874325E-2"/>
    <n v="6.526786718874325E-2"/>
    <n v="6.5267867188743278E-2"/>
    <n v="6.526786718874325E-2"/>
    <n v="6.526786718874325E-2"/>
    <n v="6.5267867188743278E-2"/>
    <n v="6.526786718874325E-2"/>
    <n v="6.5267867188743264E-2"/>
    <n v="6.5267867188743237E-2"/>
    <n v="6.526786718874325E-2"/>
    <n v="6.5267867188743264E-2"/>
    <n v="6.526786718874325E-2"/>
    <n v="6.5266825774463758E-2"/>
    <n v="6.5265776596265562E-2"/>
    <n v="6.5264719567001833E-2"/>
    <n v="6.5263654598216689E-2"/>
    <n v="1.3109657818651228"/>
    <n v="1.3056272734603525"/>
    <n v="6.5548289093256148E-2"/>
    <n v="0.13081615628199939"/>
    <n v="0.19608402347074264"/>
    <n v="0.26135189065948589"/>
    <n v="0.32661975784822916"/>
    <n v="0.39188762503697239"/>
    <n v="0.45715549222571567"/>
    <n v="0.52242335941445894"/>
    <n v="0.58769122660320217"/>
    <n v="0.65295909379194539"/>
    <n v="0.71822696098068861"/>
    <n v="0.78349482816943183"/>
    <n v="0.84876269535817506"/>
    <n v="0.91403056254691828"/>
    <n v="0.9792984297356615"/>
    <n v="1.0445662969244047"/>
    <n v="1.1098331226988685"/>
    <n v="1.1750988992951341"/>
    <n v="1.2403636188621359"/>
    <n v="1.3056272734603525"/>
  </r>
  <r>
    <x v="6"/>
    <s v="Under $5"/>
    <n v="3.4849760988328975"/>
    <s v="Compressed air"/>
    <s v="Urban"/>
    <s v="SC-Retro"/>
    <s v="M_Input"/>
    <x v="2"/>
    <s v="Supermarket"/>
    <s v="Compressed Air-Retro-Supermarket"/>
    <n v="0"/>
    <n v="0"/>
    <n v="0"/>
    <n v="0"/>
    <n v="0"/>
    <n v="0"/>
    <n v="0"/>
    <n v="0"/>
    <n v="0"/>
    <n v="0"/>
    <n v="0"/>
    <n v="0"/>
    <n v="0"/>
    <n v="0"/>
    <n v="0"/>
    <n v="0"/>
    <n v="0"/>
    <n v="0"/>
    <n v="0"/>
    <n v="0"/>
    <n v="4.7538023817026376E-2"/>
    <n v="-0.17661580504816723"/>
    <n v="3.4849760988328975"/>
    <s v="C-Misc-CA-All-All-All-C"/>
    <n v="0"/>
    <n v="0"/>
    <n v="0"/>
    <n v="0"/>
    <n v="0"/>
    <n v="0"/>
    <n v="0"/>
    <n v="0"/>
    <n v="0"/>
    <n v="0"/>
    <n v="0"/>
    <n v="0"/>
    <n v="0"/>
    <n v="0"/>
    <n v="0"/>
    <n v="0"/>
    <n v="0"/>
    <n v="0"/>
    <n v="0"/>
    <n v="0"/>
    <n v="0"/>
    <n v="0"/>
    <n v="0"/>
    <n v="0"/>
    <n v="0"/>
    <n v="0"/>
    <n v="0"/>
    <n v="0"/>
    <n v="0"/>
    <n v="0"/>
    <n v="0"/>
    <n v="0"/>
    <n v="0"/>
    <n v="0"/>
    <n v="0"/>
    <n v="0"/>
    <n v="0"/>
    <n v="0"/>
    <n v="0"/>
    <n v="0"/>
    <n v="0"/>
    <n v="0"/>
    <n v="4.7538023817026376E-2"/>
    <n v="0"/>
    <n v="0"/>
    <n v="0"/>
    <n v="0"/>
    <n v="0"/>
    <n v="0"/>
    <n v="0"/>
    <n v="0"/>
    <n v="0"/>
    <n v="0"/>
    <n v="0"/>
    <n v="0"/>
    <n v="0"/>
    <n v="0"/>
    <n v="0"/>
    <n v="0"/>
    <n v="0"/>
    <n v="0"/>
    <n v="0"/>
    <n v="0"/>
    <n v="0"/>
  </r>
  <r>
    <x v="6"/>
    <s v="Under $5"/>
    <n v="0"/>
    <s v="Compressed air"/>
    <s v="Urban"/>
    <s v="SC-Retro"/>
    <s v="M_Input"/>
    <x v="2"/>
    <s v="MiniMart"/>
    <s v="Compressed Air-Retro-MiniMart"/>
    <n v="0"/>
    <n v="0"/>
    <n v="0"/>
    <n v="0"/>
    <n v="0"/>
    <n v="0"/>
    <n v="0"/>
    <n v="0"/>
    <n v="0"/>
    <n v="0"/>
    <n v="0"/>
    <n v="0"/>
    <n v="0"/>
    <n v="0"/>
    <n v="0"/>
    <n v="0"/>
    <n v="0"/>
    <n v="0"/>
    <n v="0"/>
    <n v="0"/>
    <n v="0"/>
    <n v="0"/>
    <n v="0"/>
    <s v="C-Misc-CA-All-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
    <s v="Under $5"/>
    <n v="3.4849760988328984"/>
    <s v="Compressed air"/>
    <s v="Urban"/>
    <s v="SC-Retro"/>
    <s v="M_Input"/>
    <x v="2"/>
    <s v="Restaurant"/>
    <s v="Compressed Air-Retro-Restaurant"/>
    <n v="0"/>
    <n v="0"/>
    <n v="0"/>
    <n v="0"/>
    <n v="0"/>
    <n v="0"/>
    <n v="0"/>
    <n v="0"/>
    <n v="0"/>
    <n v="0"/>
    <n v="0"/>
    <n v="0"/>
    <n v="0"/>
    <n v="0"/>
    <n v="0"/>
    <n v="0"/>
    <n v="0"/>
    <n v="0"/>
    <n v="0"/>
    <n v="0"/>
    <n v="6.875315508692457E-3"/>
    <n v="-0.17661580504816707"/>
    <n v="3.4849760988328984"/>
    <s v="C-Misc-CA-All-All-All-C"/>
    <n v="0"/>
    <n v="0"/>
    <n v="0"/>
    <n v="0"/>
    <n v="0"/>
    <n v="0"/>
    <n v="0"/>
    <n v="0"/>
    <n v="0"/>
    <n v="0"/>
    <n v="0"/>
    <n v="0"/>
    <n v="0"/>
    <n v="0"/>
    <n v="0"/>
    <n v="0"/>
    <n v="0"/>
    <n v="0"/>
    <n v="0"/>
    <n v="0"/>
    <n v="0"/>
    <n v="0"/>
    <n v="0"/>
    <n v="0"/>
    <n v="0"/>
    <n v="0"/>
    <n v="0"/>
    <n v="0"/>
    <n v="0"/>
    <n v="0"/>
    <n v="0"/>
    <n v="0"/>
    <n v="0"/>
    <n v="0"/>
    <n v="0"/>
    <n v="0"/>
    <n v="0"/>
    <n v="0"/>
    <n v="0"/>
    <n v="0"/>
    <n v="0"/>
    <n v="0"/>
    <n v="6.875315508692457E-3"/>
    <n v="0"/>
    <n v="0"/>
    <n v="0"/>
    <n v="0"/>
    <n v="0"/>
    <n v="0"/>
    <n v="0"/>
    <n v="0"/>
    <n v="0"/>
    <n v="0"/>
    <n v="0"/>
    <n v="0"/>
    <n v="0"/>
    <n v="0"/>
    <n v="0"/>
    <n v="0"/>
    <n v="0"/>
    <n v="0"/>
    <n v="0"/>
    <n v="0"/>
    <n v="0"/>
  </r>
  <r>
    <x v="6"/>
    <s v="Under $5"/>
    <n v="3.4849760988328975"/>
    <s v="Compressed air"/>
    <s v="Urban"/>
    <s v="SC-Retro"/>
    <s v="M_Input"/>
    <x v="2"/>
    <s v="Lodging"/>
    <s v="Compressed Air-Retro-Lodging"/>
    <n v="0"/>
    <n v="0"/>
    <n v="0"/>
    <n v="0"/>
    <n v="0"/>
    <n v="0"/>
    <n v="0"/>
    <n v="0"/>
    <n v="0"/>
    <n v="0"/>
    <n v="0"/>
    <n v="0"/>
    <n v="0"/>
    <n v="0"/>
    <n v="0"/>
    <n v="0"/>
    <n v="0"/>
    <n v="0"/>
    <n v="0"/>
    <n v="0"/>
    <n v="1.7473920158944656E-2"/>
    <n v="-0.17661580504816743"/>
    <n v="3.4849760988328975"/>
    <s v="C-Misc-CA-All-All-All-C"/>
    <n v="0"/>
    <n v="0"/>
    <n v="0"/>
    <n v="0"/>
    <n v="0"/>
    <n v="0"/>
    <n v="0"/>
    <n v="0"/>
    <n v="0"/>
    <n v="0"/>
    <n v="0"/>
    <n v="0"/>
    <n v="0"/>
    <n v="0"/>
    <n v="0"/>
    <n v="0"/>
    <n v="0"/>
    <n v="0"/>
    <n v="0"/>
    <n v="0"/>
    <n v="0"/>
    <n v="0"/>
    <n v="0"/>
    <n v="0"/>
    <n v="0"/>
    <n v="0"/>
    <n v="0"/>
    <n v="0"/>
    <n v="0"/>
    <n v="0"/>
    <n v="0"/>
    <n v="0"/>
    <n v="0"/>
    <n v="0"/>
    <n v="0"/>
    <n v="0"/>
    <n v="0"/>
    <n v="0"/>
    <n v="0"/>
    <n v="0"/>
    <n v="0"/>
    <n v="0"/>
    <n v="1.7473920158944656E-2"/>
    <n v="0"/>
    <n v="0"/>
    <n v="0"/>
    <n v="0"/>
    <n v="0"/>
    <n v="0"/>
    <n v="0"/>
    <n v="0"/>
    <n v="0"/>
    <n v="0"/>
    <n v="0"/>
    <n v="0"/>
    <n v="0"/>
    <n v="0"/>
    <n v="0"/>
    <n v="0"/>
    <n v="0"/>
    <n v="0"/>
    <n v="0"/>
    <n v="0"/>
    <n v="0"/>
  </r>
  <r>
    <x v="6"/>
    <s v="Under $5"/>
    <n v="3.4849760988328988"/>
    <s v="Compressed air"/>
    <s v="Urban"/>
    <s v="SC-Retro"/>
    <s v="M_Input"/>
    <x v="2"/>
    <s v="Hospital"/>
    <s v="Compressed Air-Retro-Hospital"/>
    <n v="1.5995357683957036E-4"/>
    <n v="1.5961767432820729E-4"/>
    <n v="1.5961767432820729E-4"/>
    <n v="1.5961767432820726E-4"/>
    <n v="1.5961767432820726E-4"/>
    <n v="1.5961767432820726E-4"/>
    <n v="1.5961767432820726E-4"/>
    <n v="1.5961767432820729E-4"/>
    <n v="1.5961767432820726E-4"/>
    <n v="1.5961767432820726E-4"/>
    <n v="1.5961767432820726E-4"/>
    <n v="1.5961767432820726E-4"/>
    <n v="1.5961767432820726E-4"/>
    <n v="1.5961767432820729E-4"/>
    <n v="1.5961767432820726E-4"/>
    <n v="1.5961767432820726E-4"/>
    <n v="1.59616967448486E-4"/>
    <n v="1.5961625758734789E-4"/>
    <n v="1.5961554472589104E-4"/>
    <n v="1.5961482884505325E-4"/>
    <n v="3.1990715367914068E-3"/>
    <n v="-0.17661580504816757"/>
    <n v="3.4849760988328988"/>
    <s v="C-Misc-CA-All-All-All-C"/>
    <n v="0"/>
    <n v="3.1926822903694577E-3"/>
    <n v="1.5995357683957036E-4"/>
    <n v="3.1957125116777765E-4"/>
    <n v="4.7918892549598494E-4"/>
    <n v="6.3880659982419217E-4"/>
    <n v="7.984242741523994E-4"/>
    <n v="9.5804194848060663E-4"/>
    <n v="1.1176596228088139E-3"/>
    <n v="1.2772772971370212E-3"/>
    <n v="1.4368949714652285E-3"/>
    <n v="1.5965126457934359E-3"/>
    <n v="1.7561303201216432E-3"/>
    <n v="1.9157479944498506E-3"/>
    <n v="2.0753656687780577E-3"/>
    <n v="2.234983343106265E-3"/>
    <n v="2.3946010174344724E-3"/>
    <n v="2.5542186917626797E-3"/>
    <n v="2.7138356592111656E-3"/>
    <n v="2.8734519167985134E-3"/>
    <n v="3.0330674615244046E-3"/>
    <n v="3.1926822903694577E-3"/>
    <n v="1.3830607895759181E-4"/>
    <n v="1.3797017644622873E-4"/>
    <n v="1.3797017644622873E-4"/>
    <n v="1.3797017644622873E-4"/>
    <n v="1.3797017644622873E-4"/>
    <n v="1.3797017644622873E-4"/>
    <n v="1.3797017644622873E-4"/>
    <n v="1.3797017644622873E-4"/>
    <n v="1.3797017644622873E-4"/>
    <n v="1.3797017644622873E-4"/>
    <n v="1.3797017644622873E-4"/>
    <n v="1.3797017644622873E-4"/>
    <n v="1.3797017644622873E-4"/>
    <n v="1.3797017644622873E-4"/>
    <n v="1.3797017644622873E-4"/>
    <n v="1.3797017644622873E-4"/>
    <n v="1.3796946956650747E-4"/>
    <n v="1.3796875970536934E-4"/>
    <n v="1.3796804684391252E-4"/>
    <n v="1.3796733096307472E-4"/>
    <n v="2.7661215791518362E-3"/>
    <n v="2.7597323327298875E-3"/>
    <n v="1.3830607895759181E-4"/>
    <n v="2.7627625540382054E-4"/>
    <n v="4.1424643185004927E-4"/>
    <n v="5.5221660829627805E-4"/>
    <n v="6.9018678474250684E-4"/>
    <n v="8.2815696118873562E-4"/>
    <n v="9.6612713763496441E-4"/>
    <n v="1.1040973140811932E-3"/>
    <n v="1.242067490527422E-3"/>
    <n v="1.3800376669736508E-3"/>
    <n v="1.5180078434198795E-3"/>
    <n v="1.6559780198661083E-3"/>
    <n v="1.7939481963123371E-3"/>
    <n v="1.9319183727585659E-3"/>
    <n v="2.0698885492047947E-3"/>
    <n v="2.2078587256510233E-3"/>
    <n v="2.3458281952175308E-3"/>
    <n v="2.4837969549229002E-3"/>
    <n v="2.6217650017668127E-3"/>
    <n v="2.7597323327298875E-3"/>
  </r>
  <r>
    <x v="6"/>
    <s v="Under $5"/>
    <n v="3.4849760988328988"/>
    <s v="Compressed air"/>
    <s v="Urban"/>
    <s v="SC-Retro"/>
    <s v="M_Input"/>
    <x v="2"/>
    <s v="Residential Care"/>
    <s v="Compressed Air-Retro-Residential Care"/>
    <n v="0"/>
    <n v="0"/>
    <n v="0"/>
    <n v="0"/>
    <n v="0"/>
    <n v="0"/>
    <n v="0"/>
    <n v="0"/>
    <n v="0"/>
    <n v="0"/>
    <n v="0"/>
    <n v="0"/>
    <n v="0"/>
    <n v="0"/>
    <n v="0"/>
    <n v="0"/>
    <n v="0"/>
    <n v="0"/>
    <n v="0"/>
    <n v="0"/>
    <n v="3.1990715367914068E-3"/>
    <n v="-0.17661580504816757"/>
    <n v="3.4849760988328988"/>
    <s v="C-Misc-CA-All-All-All-C"/>
    <n v="0"/>
    <n v="0"/>
    <n v="0"/>
    <n v="0"/>
    <n v="0"/>
    <n v="0"/>
    <n v="0"/>
    <n v="0"/>
    <n v="0"/>
    <n v="0"/>
    <n v="0"/>
    <n v="0"/>
    <n v="0"/>
    <n v="0"/>
    <n v="0"/>
    <n v="0"/>
    <n v="0"/>
    <n v="0"/>
    <n v="0"/>
    <n v="0"/>
    <n v="0"/>
    <n v="0"/>
    <n v="0"/>
    <n v="0"/>
    <n v="0"/>
    <n v="0"/>
    <n v="0"/>
    <n v="0"/>
    <n v="0"/>
    <n v="0"/>
    <n v="0"/>
    <n v="0"/>
    <n v="0"/>
    <n v="0"/>
    <n v="0"/>
    <n v="0"/>
    <n v="0"/>
    <n v="0"/>
    <n v="0"/>
    <n v="0"/>
    <n v="0"/>
    <n v="0"/>
    <n v="3.1990715367914068E-3"/>
    <n v="0"/>
    <n v="0"/>
    <n v="0"/>
    <n v="0"/>
    <n v="0"/>
    <n v="0"/>
    <n v="0"/>
    <n v="0"/>
    <n v="0"/>
    <n v="0"/>
    <n v="0"/>
    <n v="0"/>
    <n v="0"/>
    <n v="0"/>
    <n v="0"/>
    <n v="0"/>
    <n v="0"/>
    <n v="0"/>
    <n v="0"/>
    <n v="0"/>
    <n v="0"/>
  </r>
  <r>
    <x v="6"/>
    <s v="Under $5"/>
    <n v="3.4849760988328971"/>
    <s v="Compressed air"/>
    <s v="Urban"/>
    <s v="SC-Retro"/>
    <s v="M_Input"/>
    <x v="2"/>
    <s v="Assembly"/>
    <s v="Compressed Air-Retro-Assembly"/>
    <n v="2.6441905625133803E-3"/>
    <n v="2.6323269608562374E-3"/>
    <n v="2.6323269608562374E-3"/>
    <n v="2.6323269608562378E-3"/>
    <n v="2.6323269608562378E-3"/>
    <n v="2.6323269608562374E-3"/>
    <n v="2.6323269608562383E-3"/>
    <n v="2.6323269608562374E-3"/>
    <n v="2.6323269608562378E-3"/>
    <n v="2.6323269608562378E-3"/>
    <n v="2.6323269608562378E-3"/>
    <n v="2.6323269608562378E-3"/>
    <n v="2.6323269608562374E-3"/>
    <n v="2.6323269608562378E-3"/>
    <n v="2.6323269608562378E-3"/>
    <n v="2.6323269608562378E-3"/>
    <n v="2.6322734929374062E-3"/>
    <n v="2.6322195408888601E-3"/>
    <n v="2.6321650981053044E-3"/>
    <n v="2.6321101578607384E-3"/>
    <n v="5.2883811250267615E-2"/>
    <n v="-0.17661580504816773"/>
    <n v="3.4849760988328971"/>
    <s v="C-Misc-CA-All-All-All-C"/>
    <n v="0"/>
    <n v="5.265786326514927E-2"/>
    <n v="2.6441905625133803E-3"/>
    <n v="5.2765175233696181E-3"/>
    <n v="7.9088444842258555E-3"/>
    <n v="1.0541171445082093E-2"/>
    <n v="1.317349840593833E-2"/>
    <n v="1.5805825366794569E-2"/>
    <n v="1.8438152327650809E-2"/>
    <n v="2.1070479288507048E-2"/>
    <n v="2.3702806249363287E-2"/>
    <n v="2.6335133210219526E-2"/>
    <n v="2.8967460171075765E-2"/>
    <n v="3.1599787131932004E-2"/>
    <n v="3.4232114092788243E-2"/>
    <n v="3.6864441053644482E-2"/>
    <n v="3.9496768014500722E-2"/>
    <n v="4.2129094975356961E-2"/>
    <n v="4.4761368468294364E-2"/>
    <n v="4.7393588009183224E-2"/>
    <n v="5.0025753107288531E-2"/>
    <n v="5.265786326514927E-2"/>
    <n v="2.2871519097979786E-3"/>
    <n v="2.2752883081408356E-3"/>
    <n v="2.2752883081408356E-3"/>
    <n v="2.2752883081408361E-3"/>
    <n v="2.2752883081408361E-3"/>
    <n v="2.2752883081408356E-3"/>
    <n v="2.2752883081408365E-3"/>
    <n v="2.2752883081408356E-3"/>
    <n v="2.2752883081408361E-3"/>
    <n v="2.2752883081408361E-3"/>
    <n v="2.2752883081408361E-3"/>
    <n v="2.2752883081408361E-3"/>
    <n v="2.2752883081408356E-3"/>
    <n v="2.2752883081408361E-3"/>
    <n v="2.2752883081408361E-3"/>
    <n v="2.2752883081408361E-3"/>
    <n v="2.2752348402220045E-3"/>
    <n v="2.2751808881734583E-3"/>
    <n v="2.2751264453899026E-3"/>
    <n v="2.2750715051453366E-3"/>
    <n v="4.5743038195959582E-2"/>
    <n v="4.5517090210841223E-2"/>
    <n v="2.2871519097979786E-3"/>
    <n v="4.5624402179388138E-3"/>
    <n v="6.8377285260796498E-3"/>
    <n v="9.1130168342204859E-3"/>
    <n v="1.1388305142361322E-2"/>
    <n v="1.3663593450502158E-2"/>
    <n v="1.5938881758642994E-2"/>
    <n v="1.821417006678383E-2"/>
    <n v="2.0489458374924666E-2"/>
    <n v="2.2764746683065502E-2"/>
    <n v="2.5040034991206338E-2"/>
    <n v="2.7315323299347175E-2"/>
    <n v="2.9590611607488011E-2"/>
    <n v="3.1865899915628847E-2"/>
    <n v="3.4141188223769686E-2"/>
    <n v="3.6416476531910519E-2"/>
    <n v="3.8691711372132523E-2"/>
    <n v="4.0966892260305983E-2"/>
    <n v="4.3242018705695884E-2"/>
    <n v="4.5517090210841223E-2"/>
  </r>
  <r>
    <x v="6"/>
    <s v="Under $5"/>
    <n v="3.4849760988328975"/>
    <s v="Compressed air"/>
    <s v="Urban"/>
    <s v="SC-Retro"/>
    <s v="M_Input"/>
    <x v="2"/>
    <s v="Other"/>
    <s v="Compressed Air-Retro-Other"/>
    <n v="1.4330630751891423E-2"/>
    <n v="1.4201655075124402E-2"/>
    <n v="1.42016550751244E-2"/>
    <n v="1.4201655075124404E-2"/>
    <n v="1.4201655075124404E-2"/>
    <n v="1.42016550751244E-2"/>
    <n v="1.4201655075124404E-2"/>
    <n v="1.42016550751244E-2"/>
    <n v="1.4201655075124404E-2"/>
    <n v="1.4201655075124402E-2"/>
    <n v="1.42016550751244E-2"/>
    <n v="1.4201655075124404E-2"/>
    <n v="1.4201655075124402E-2"/>
    <n v="1.42016550751244E-2"/>
    <n v="1.4201655075124402E-2"/>
    <n v="1.4201655075124402E-2"/>
    <n v="1.4200483752126521E-2"/>
    <n v="1.4199290958849651E-2"/>
    <n v="1.4198076099510105E-2"/>
    <n v="1.4196838556075014E-2"/>
    <n v="0.28661261503782848"/>
    <n v="-0.17661580504816746"/>
    <n v="3.4849760988328975"/>
    <s v="C-Misc-CA-All-All-All-C"/>
    <n v="0"/>
    <n v="0.28415014624531876"/>
    <n v="1.4330630751891423E-2"/>
    <n v="2.8532285827015825E-2"/>
    <n v="4.2733940902140222E-2"/>
    <n v="5.6935595977264622E-2"/>
    <n v="7.1137251052389022E-2"/>
    <n v="8.5338906127513423E-2"/>
    <n v="9.9540561202637823E-2"/>
    <n v="0.11374221627776222"/>
    <n v="0.12794387135288662"/>
    <n v="0.14214552642801104"/>
    <n v="0.15634718150313542"/>
    <n v="0.17054883657825984"/>
    <n v="0.18475049165338425"/>
    <n v="0.19895214672850864"/>
    <n v="0.21315380180363305"/>
    <n v="0.22735545687875747"/>
    <n v="0.24155594063088398"/>
    <n v="0.25575523158973362"/>
    <n v="0.26995330768924375"/>
    <n v="0.28415014624531876"/>
    <n v="1.2403993796011413E-2"/>
    <n v="1.2275018119244393E-2"/>
    <n v="1.2275018119244391E-2"/>
    <n v="1.2275018119244394E-2"/>
    <n v="1.2275018119244394E-2"/>
    <n v="1.2275018119244391E-2"/>
    <n v="1.2275018119244394E-2"/>
    <n v="1.2275018119244391E-2"/>
    <n v="1.2275018119244394E-2"/>
    <n v="1.2275018119244393E-2"/>
    <n v="1.2275018119244391E-2"/>
    <n v="1.2275018119244394E-2"/>
    <n v="1.2275018119244393E-2"/>
    <n v="1.2275018119244391E-2"/>
    <n v="1.2275018119244393E-2"/>
    <n v="1.2275018119244393E-2"/>
    <n v="1.2273846796246511E-2"/>
    <n v="1.2272654002969641E-2"/>
    <n v="1.2271439143630096E-2"/>
    <n v="1.2270201600195004E-2"/>
    <n v="0.24807987592022829"/>
    <n v="0.24561740712771857"/>
    <n v="1.2403993796011413E-2"/>
    <n v="2.4679011915255806E-2"/>
    <n v="3.6954030034500193E-2"/>
    <n v="4.9229048153744584E-2"/>
    <n v="6.1504066272988975E-2"/>
    <n v="7.3779084392233366E-2"/>
    <n v="8.6054102511477756E-2"/>
    <n v="9.8329120630722147E-2"/>
    <n v="0.11060413874996654"/>
    <n v="0.12287915686921093"/>
    <n v="0.13515417498845533"/>
    <n v="0.14742919310769972"/>
    <n v="0.15970421122694411"/>
    <n v="0.17197922934618851"/>
    <n v="0.1842542474654329"/>
    <n v="0.19652926558467729"/>
    <n v="0.20880311238092381"/>
    <n v="0.22107576638389345"/>
    <n v="0.23334720552752355"/>
    <n v="0.24561740712771857"/>
  </r>
  <r>
    <x v="29"/>
    <s v="Under $5"/>
    <n v="-0.87342680898483405"/>
    <s v="Electronics"/>
    <s v="Urban"/>
    <s v="SC-NR"/>
    <s v="M_Input"/>
    <x v="2"/>
    <s v="All"/>
    <s v="ENERGY STAR Display"/>
    <n v="0.29026768223637173"/>
    <n v="0.29831345924895147"/>
    <n v="0.30136186324574321"/>
    <n v="0.30210787937780281"/>
    <n v="0.30180273680350217"/>
    <n v="0.30118426078405092"/>
    <n v="0.30037988045339448"/>
    <n v="0.29949883540492228"/>
    <n v="0.29859167463597064"/>
    <n v="0.29773911356541466"/>
    <n v="0.29690320702012696"/>
    <n v="0.29600764832907261"/>
    <n v="0.29505739987991231"/>
    <n v="0.29418505622195185"/>
    <n v="0.29333776682673596"/>
    <n v="0.29250917521704239"/>
    <n v="0.29168292744944058"/>
    <n v="0.29085901696718353"/>
    <n v="0.29003743714833674"/>
    <n v="0.28921818138975758"/>
    <n v="5.9428970392751443"/>
    <n v="-0.87342680898483405"/>
    <n v="-0.87342680898483405"/>
    <s v="C-Off-Plug-CPU-All-All-C"/>
    <n v="0"/>
    <n v="5.9210452022056854"/>
    <n v="0.29026768223637173"/>
    <n v="0.58858114148532326"/>
    <n v="0.88994300473106647"/>
    <n v="1.1920508841088693"/>
    <n v="1.4938536209123714"/>
    <n v="1.7950378816964223"/>
    <n v="2.0954177621498169"/>
    <n v="2.3949165975547393"/>
    <n v="2.69350827219071"/>
    <n v="2.9912473857561248"/>
    <n v="3.288150592776252"/>
    <n v="3.5841582411053245"/>
    <n v="3.8792156409852367"/>
    <n v="4.1734006972071889"/>
    <n v="4.4667384640339245"/>
    <n v="4.7592476392509671"/>
    <n v="5.0509305667004076"/>
    <n v="5.341789583667591"/>
    <n v="5.631827020815928"/>
    <n v="5.9210452022056854"/>
    <n v="0.25012093357287907"/>
    <n v="0.25816671058545881"/>
    <n v="0.26121511458225055"/>
    <n v="0.26196113071431015"/>
    <n v="0.26165598814000951"/>
    <n v="0.26103751212055826"/>
    <n v="0.26023313178990182"/>
    <n v="0.25935208674142962"/>
    <n v="0.25844492597247798"/>
    <n v="0.257592364901922"/>
    <n v="0.2567564583566343"/>
    <n v="0.25586089966557996"/>
    <n v="0.25491065121641965"/>
    <n v="0.25403830755845919"/>
    <n v="0.2531910181632433"/>
    <n v="0.25236242655354973"/>
    <n v="0.25153617878594792"/>
    <n v="0.25071226830369087"/>
    <n v="0.24989068848484405"/>
    <n v="0.24907143272626489"/>
    <n v="5.1399620660052907"/>
    <n v="5.1181102289358318"/>
    <n v="0.25012093357287907"/>
    <n v="0.50828764415833794"/>
    <n v="0.76950275874058849"/>
    <n v="1.0314638894548986"/>
    <n v="1.2931198775949082"/>
    <n v="1.5541573897154666"/>
    <n v="1.8143905215053684"/>
    <n v="2.073742608246798"/>
    <n v="2.3321875342192762"/>
    <n v="2.589779899121198"/>
    <n v="2.8465363574778322"/>
    <n v="3.1023972571434122"/>
    <n v="3.3573079083598318"/>
    <n v="3.611346215918291"/>
    <n v="3.864537234081534"/>
    <n v="4.1168996606350836"/>
    <n v="4.3684358394210312"/>
    <n v="4.6191481077247225"/>
    <n v="4.8690387962095665"/>
    <n v="5.1181102289358318"/>
  </r>
  <r>
    <x v="30"/>
    <s v="Under $5"/>
    <n v="-1.0654908078480407"/>
    <s v="Electronics"/>
    <s v="Urban"/>
    <s v="SC-NR (2)"/>
    <s v="M_Input"/>
    <x v="2"/>
    <s v="All"/>
    <s v="ENERGY STAR Desktop"/>
    <n v="0.66575947564706184"/>
    <n v="0.68421331192603929"/>
    <n v="0.69120514729271909"/>
    <n v="0.69291621379890977"/>
    <n v="0.69221633719294795"/>
    <n v="0.69079779735676039"/>
    <n v="0.68895286641910758"/>
    <n v="0.68693209688330148"/>
    <n v="0.68485142819427736"/>
    <n v="0.68289598965934517"/>
    <n v="0.68097875003076158"/>
    <n v="0.67892469192834415"/>
    <n v="0.67674519711041203"/>
    <n v="0.67474438512943902"/>
    <n v="0.67280103773666622"/>
    <n v="0.67090057568265793"/>
    <n v="0.66900548947714222"/>
    <n v="0.66711576408153006"/>
    <n v="0.66523138430771767"/>
    <n v="0.66335233501070245"/>
    <n v="13.630659762771643"/>
    <n v="-1.0654908078480407"/>
    <n v="-1.0654908078480407"/>
    <s v="C-Off-Plug-CPU-All-All-C"/>
    <n v="0"/>
    <n v="13.580540274865843"/>
    <n v="0.66575947564706184"/>
    <n v="1.3499727875731011"/>
    <n v="2.0411779348658201"/>
    <n v="2.7340941486647301"/>
    <n v="3.4263104858576781"/>
    <n v="4.1171082832144386"/>
    <n v="4.8060611496335461"/>
    <n v="5.4929932465168481"/>
    <n v="6.1778446747111255"/>
    <n v="6.8607406643704705"/>
    <n v="7.5417194144012321"/>
    <n v="8.2206441063295763"/>
    <n v="8.8973893034399882"/>
    <n v="9.5721336885694264"/>
    <n v="10.244934726306093"/>
    <n v="10.915835301988752"/>
    <n v="11.584840791465894"/>
    <n v="12.251956555547423"/>
    <n v="12.917187939855141"/>
    <n v="13.580540274865843"/>
    <n v="0.57367868272786948"/>
    <n v="0.59213251900684694"/>
    <n v="0.59912435437352674"/>
    <n v="0.60083542087971742"/>
    <n v="0.60013554427375559"/>
    <n v="0.59871700443756803"/>
    <n v="0.59687207349991522"/>
    <n v="0.59485130396410912"/>
    <n v="0.592770635275085"/>
    <n v="0.59081519674015281"/>
    <n v="0.58889795711156923"/>
    <n v="0.58684389900915179"/>
    <n v="0.58466440419121968"/>
    <n v="0.58266359221024666"/>
    <n v="0.58072024481747386"/>
    <n v="0.57881978276346557"/>
    <n v="0.57692469655794987"/>
    <n v="0.5750349711623377"/>
    <n v="0.57315059138852531"/>
    <n v="0.5712715420915101"/>
    <n v="11.789043904387796"/>
    <n v="11.738924416481998"/>
    <n v="0.57367868272786948"/>
    <n v="1.1658112017347164"/>
    <n v="1.7649355561082432"/>
    <n v="2.3657709769879607"/>
    <n v="2.9659065212617164"/>
    <n v="3.5646235256992842"/>
    <n v="4.1614955991991991"/>
    <n v="4.7563469031633083"/>
    <n v="5.3491175384383931"/>
    <n v="5.9399327351785463"/>
    <n v="6.5288306922901151"/>
    <n v="7.1156745912992667"/>
    <n v="7.7003389954904868"/>
    <n v="8.2830025877007341"/>
    <n v="8.8637228325182083"/>
    <n v="9.442542615281674"/>
    <n v="10.019467311839623"/>
    <n v="10.594502283001962"/>
    <n v="11.167652874390487"/>
    <n v="11.738924416481998"/>
  </r>
  <r>
    <x v="31"/>
    <s v="Under $5"/>
    <n v="-0.87342680898483416"/>
    <s v="Electronics"/>
    <s v="Urban"/>
    <s v="SC-NR (3)"/>
    <s v="M_Input"/>
    <x v="2"/>
    <s v="All"/>
    <s v="ENERGY STAR Laptop"/>
    <n v="2.1225736155518274E-2"/>
    <n v="2.7741981575570871E-2"/>
    <n v="3.4858851122605922E-2"/>
    <n v="4.2101310427730826E-2"/>
    <n v="4.8876026774988111E-2"/>
    <n v="5.4658233200137872E-2"/>
    <n v="5.9064608044584348E-2"/>
    <n v="6.2010244880382863E-2"/>
    <n v="6.3684151417652587E-2"/>
    <n v="6.4453071015179067E-2"/>
    <n v="6.4678924272993696E-2"/>
    <n v="6.4626326637680906E-2"/>
    <n v="6.4458709600982558E-2"/>
    <n v="6.4276795314737054E-2"/>
    <n v="6.4093089417211688E-2"/>
    <n v="6.3912215444715537E-2"/>
    <n v="6.3731683243308523E-2"/>
    <n v="6.355166173044452E-2"/>
    <n v="6.3372149459254387E-2"/>
    <n v="6.3193144986974883E-2"/>
    <n v="1.2856865394494261"/>
    <n v="-0.87342680898483416"/>
    <n v="-0.87342680898483416"/>
    <s v="C-Off-Plug-CPU-All-All-C"/>
    <n v="0"/>
    <n v="1.1185689147226545"/>
    <n v="2.1225736155518274E-2"/>
    <n v="4.8967717731089141E-2"/>
    <n v="8.3826568853695063E-2"/>
    <n v="0.1259278792814259"/>
    <n v="0.17480390605641402"/>
    <n v="0.2294621392565519"/>
    <n v="0.28852674730113625"/>
    <n v="0.35053699218151912"/>
    <n v="0.41422114359917173"/>
    <n v="0.47867421461435078"/>
    <n v="0.54335313888734449"/>
    <n v="0.60797946552502535"/>
    <n v="0.6724381751260079"/>
    <n v="0.73671497044074497"/>
    <n v="0.80080805985795667"/>
    <n v="0.86472027530267215"/>
    <n v="0.92845195854598073"/>
    <n v="0.9920036202764253"/>
    <n v="1.0553757697356796"/>
    <n v="1.1185689147226545"/>
    <n v="1.3641449336455037E-2"/>
    <n v="2.0157694756507635E-2"/>
    <n v="2.7274564303542685E-2"/>
    <n v="3.4517023608667589E-2"/>
    <n v="4.1291739955924875E-2"/>
    <n v="4.7073946381074636E-2"/>
    <n v="5.1480321225521111E-2"/>
    <n v="5.4425958061319626E-2"/>
    <n v="5.6099864598589351E-2"/>
    <n v="5.6868784196115831E-2"/>
    <n v="5.7094637453930459E-2"/>
    <n v="5.7042039818617669E-2"/>
    <n v="5.6874422781919322E-2"/>
    <n v="5.6692508495673817E-2"/>
    <n v="5.6508802598148451E-2"/>
    <n v="5.63279286256523E-2"/>
    <n v="5.6147396424245287E-2"/>
    <n v="5.5967374911381283E-2"/>
    <n v="5.5787862640191151E-2"/>
    <n v="5.5608858167911647E-2"/>
    <n v="1.1340008030681614"/>
    <n v="0.96688317834138982"/>
    <n v="1.3641449336455037E-2"/>
    <n v="3.3799144092962669E-2"/>
    <n v="6.1073708396505354E-2"/>
    <n v="9.5590732005172943E-2"/>
    <n v="0.13688247196109782"/>
    <n v="0.18395641834217247"/>
    <n v="0.23543673956769356"/>
    <n v="0.28986269762901318"/>
    <n v="0.34596256222760252"/>
    <n v="0.40283134642371837"/>
    <n v="0.45992598387764883"/>
    <n v="0.51696802369626649"/>
    <n v="0.57384244647818583"/>
    <n v="0.6305349549738597"/>
    <n v="0.6870437575720082"/>
    <n v="0.74337168619766048"/>
    <n v="0.79951908262190574"/>
    <n v="0.855486457533287"/>
    <n v="0.9112743201734782"/>
    <n v="0.96688317834138982"/>
  </r>
  <r>
    <x v="32"/>
    <s v="Under $20"/>
    <n v="16.014453005870838"/>
    <s v="Food Preparation"/>
    <s v="Urban"/>
    <s v="SC-NR"/>
    <s v="Measure InputOutput"/>
    <x v="2"/>
    <s v="All"/>
    <s v="Fryers"/>
    <n v="1.4177718373071321E-2"/>
    <n v="1.8530240789180929E-2"/>
    <n v="2.3283949748741251E-2"/>
    <n v="2.8121546315670935E-2"/>
    <n v="3.2646714240359628E-2"/>
    <n v="3.6508935727995712E-2"/>
    <n v="3.9452171295093166E-2"/>
    <n v="4.1419707741476408E-2"/>
    <n v="4.2537792659444407E-2"/>
    <n v="4.3051392066569404E-2"/>
    <n v="4.320225062146122E-2"/>
    <n v="4.3167118060918178E-2"/>
    <n v="4.3055158356744616E-2"/>
    <n v="4.2933648812880983E-2"/>
    <n v="4.2810942563283598E-2"/>
    <n v="4.2690127896396188E-2"/>
    <n v="4.2569541515313059E-2"/>
    <n v="4.2449296248351316E-2"/>
    <n v="4.2329391129075508E-2"/>
    <n v="4.220982519379278E-2"/>
    <n v="0.52206367010631349"/>
    <n v="10.124354817247033"/>
    <n v="16.014453005870838"/>
    <s v="C-All-Food-Cook-All-All-C"/>
    <n v="0"/>
    <n v="0.52206367010631349"/>
    <n v="1.4177718373071321E-2"/>
    <n v="3.2707959162252248E-2"/>
    <n v="5.5991908910993496E-2"/>
    <n v="8.4113455226664427E-2"/>
    <n v="0.11676016946702406"/>
    <n v="0.15326910519501977"/>
    <n v="0.19272127649011295"/>
    <n v="0.23414098423158936"/>
    <n v="0.27667877689103376"/>
    <n v="0.31973016895760314"/>
    <n v="0.36293241957906436"/>
    <n v="0.40609953763998252"/>
    <n v="0.44915469599672714"/>
    <n v="0.49208834480960811"/>
    <n v="0.52206367010631349"/>
    <n v="0.52206367010631349"/>
    <n v="0.52206367010631349"/>
    <n v="0.52206367010631349"/>
    <n v="0.52206367010631349"/>
    <n v="0.52206367010631349"/>
    <n v="1.0637944864453096E-2"/>
    <n v="1.4990467280562704E-2"/>
    <n v="1.9744176240123028E-2"/>
    <n v="2.4581772807052711E-2"/>
    <n v="2.9106940731741405E-2"/>
    <n v="3.2969162219377485E-2"/>
    <n v="3.5912397786474939E-2"/>
    <n v="3.7879934232858181E-2"/>
    <n v="3.899801915082618E-2"/>
    <n v="3.9511618557951177E-2"/>
    <n v="3.9662477112842993E-2"/>
    <n v="3.9627344552299951E-2"/>
    <n v="3.9515384848126389E-2"/>
    <n v="3.9393875304262756E-2"/>
    <n v="3.9271169054665371E-2"/>
    <n v="3.9150354387777961E-2"/>
    <n v="3.9029768006694832E-2"/>
    <n v="3.8909522739733089E-2"/>
    <n v="3.8789617620457281E-2"/>
    <n v="3.8670051685174553E-2"/>
    <n v="0.45126819993394901"/>
    <n v="0.45126819993394901"/>
    <n v="1.0637944864453096E-2"/>
    <n v="2.5628412145015801E-2"/>
    <n v="4.5372588385138829E-2"/>
    <n v="6.9954361192191533E-2"/>
    <n v="9.9061301923932935E-2"/>
    <n v="0.13203046414331043"/>
    <n v="0.16794286192978536"/>
    <n v="0.20582279616264354"/>
    <n v="0.24482081531346972"/>
    <n v="0.28433243387142088"/>
    <n v="0.32399491098426386"/>
    <n v="0.3636222555365638"/>
    <n v="0.40313764038469019"/>
    <n v="0.44253151568895294"/>
    <n v="0.45126819993394901"/>
    <n v="0.45126819993394901"/>
    <n v="0.45126819993394901"/>
    <n v="0.45126819993394901"/>
    <n v="0.45126819993394901"/>
    <n v="0.45126819993394901"/>
  </r>
  <r>
    <x v="32"/>
    <s v="Under $60"/>
    <n v="55.705915016052103"/>
    <s v="Food Preparation"/>
    <s v="Urban"/>
    <s v="SC-NR"/>
    <s v="Measure InputOutput"/>
    <x v="2"/>
    <s v="All"/>
    <s v="HFHC (Wt Average Size)"/>
    <n v="1.3197053565042556E-2"/>
    <n v="1.7248514452962823E-2"/>
    <n v="2.1673412036702169E-2"/>
    <n v="2.6176394769177408E-2"/>
    <n v="3.0388559372923327E-2"/>
    <n v="3.3983633171906544E-2"/>
    <n v="3.6723286789748108E-2"/>
    <n v="3.8554729846439886E-2"/>
    <n v="3.9595477459307971E-2"/>
    <n v="4.0073551484228406E-2"/>
    <n v="4.0213975237702995E-2"/>
    <n v="4.0181272776618406E-2"/>
    <n v="4.0077057262229904E-2"/>
    <n v="3.9963952465193034E-2"/>
    <n v="3.9849733737885133E-2"/>
    <n v="3.9737275753574733E-2"/>
    <n v="3.9625030264667911E-2"/>
    <n v="3.9513102295210496E-2"/>
    <n v="3.9401490945614841E-2"/>
    <n v="3.9290195318846172E-2"/>
    <n v="0.48595281959061848"/>
    <n v="36.044930389626408"/>
    <n v="55.705915016052103"/>
    <s v="C-All-Food-Cook-All-All-C"/>
    <n v="0"/>
    <n v="0.48595281959061848"/>
    <n v="1.3197053565042556E-2"/>
    <n v="3.0445568018005381E-2"/>
    <n v="5.2118980054707553E-2"/>
    <n v="7.8295374823884961E-2"/>
    <n v="0.10868393419680829"/>
    <n v="0.14266756736871483"/>
    <n v="0.17939085415846295"/>
    <n v="0.21794558400490283"/>
    <n v="0.2575410614642108"/>
    <n v="0.29761461294843922"/>
    <n v="0.3378285881861422"/>
    <n v="0.37800986096276062"/>
    <n v="0.41808691822499056"/>
    <n v="0.45805087069018358"/>
    <n v="0.48595281959061848"/>
    <n v="0.48595281959061848"/>
    <n v="0.48595281959061848"/>
    <n v="0.48595281959061848"/>
    <n v="0.48595281959061848"/>
    <n v="0.48595281959061848"/>
    <n v="1.3184725815754313E-2"/>
    <n v="1.7236186703674581E-2"/>
    <n v="2.1661084287413927E-2"/>
    <n v="2.6164067019889166E-2"/>
    <n v="3.0376231623635085E-2"/>
    <n v="3.3971305422618302E-2"/>
    <n v="3.6710959040459866E-2"/>
    <n v="3.8542402097151644E-2"/>
    <n v="3.9583149710019729E-2"/>
    <n v="4.0061223734940164E-2"/>
    <n v="4.0201647488414753E-2"/>
    <n v="4.0168945027330163E-2"/>
    <n v="4.0064729512941662E-2"/>
    <n v="3.9951624715904792E-2"/>
    <n v="3.9837405988596891E-2"/>
    <n v="3.9724948004286491E-2"/>
    <n v="3.9612702515379669E-2"/>
    <n v="3.9500774545922254E-2"/>
    <n v="3.9389163196326599E-2"/>
    <n v="3.927786756955793E-2"/>
    <n v="0.48570626460485361"/>
    <n v="0.48570626460485361"/>
    <n v="1.3184725815754313E-2"/>
    <n v="3.0420912519428894E-2"/>
    <n v="5.208199680684282E-2"/>
    <n v="7.8246063826731993E-2"/>
    <n v="0.10862229545036708"/>
    <n v="0.14259360087298539"/>
    <n v="0.17930455991344527"/>
    <n v="0.21784696201059692"/>
    <n v="0.25743011172061664"/>
    <n v="0.29749133545555678"/>
    <n v="0.33769298294397154"/>
    <n v="0.37786192797130169"/>
    <n v="0.41792665748424335"/>
    <n v="0.45787828220014815"/>
    <n v="0.48570626460485361"/>
    <n v="0.48570626460485361"/>
    <n v="0.48570626460485361"/>
    <n v="0.48570626460485361"/>
    <n v="0.48570626460485361"/>
    <n v="0.48570626460485361"/>
  </r>
  <r>
    <x v="32"/>
    <s v="Under $5"/>
    <n v="-15.850067258258768"/>
    <s v="Food Preparation"/>
    <s v="Urban"/>
    <s v="SC-NR"/>
    <s v="Measure InputOutput"/>
    <x v="2"/>
    <s v="All"/>
    <s v="Steamer (Wt Average Size)"/>
    <n v="0.21644832518344809"/>
    <n v="0.28289739424379334"/>
    <n v="0.35547129616730033"/>
    <n v="0.42932589302640678"/>
    <n v="0.49841070573739216"/>
    <n v="0.55737445085410786"/>
    <n v="0.60230822597610534"/>
    <n v="0.63234620228165317"/>
    <n v="0.64941577592805233"/>
    <n v="0.65725679297763362"/>
    <n v="0.65955991966464356"/>
    <n v="0.65902355805208745"/>
    <n v="0.65731429215903447"/>
    <n v="0.65545923081763813"/>
    <n v="0.65358589961468949"/>
    <n v="0.65174144681789492"/>
    <n v="0.64990047921375982"/>
    <n v="0.6480647193291128"/>
    <n v="0.6462341524095816"/>
    <n v="0.64440876374266531"/>
    <n v="7.9702392204562145"/>
    <n v="-1.4686128450578553"/>
    <n v="-15.850067258258768"/>
    <s v="C-All-Food-Cook-All-All-C"/>
    <n v="0"/>
    <n v="7.9702392204562145"/>
    <n v="0.21644832518344809"/>
    <n v="0.49934571942724143"/>
    <n v="0.85481701559454182"/>
    <n v="1.2841429086209486"/>
    <n v="1.7825536143583407"/>
    <n v="2.3399280652124483"/>
    <n v="2.9422362911885536"/>
    <n v="3.5745824934702068"/>
    <n v="4.2239982693982592"/>
    <n v="4.8812550623758924"/>
    <n v="5.5408149820405361"/>
    <n v="6.1998385400926237"/>
    <n v="6.8571528322516579"/>
    <n v="7.5126120630692963"/>
    <n v="7.9702392204562145"/>
    <n v="7.9702392204562145"/>
    <n v="7.9702392204562145"/>
    <n v="7.9702392204562145"/>
    <n v="7.9702392204562145"/>
    <n v="7.9702392204562145"/>
    <n v="0.21580535170043669"/>
    <n v="0.28225442076078194"/>
    <n v="0.35482832268428893"/>
    <n v="0.42868291954339538"/>
    <n v="0.49776773225438076"/>
    <n v="0.55673147737109641"/>
    <n v="0.60166525249309388"/>
    <n v="0.63170322879864171"/>
    <n v="0.64877280244504087"/>
    <n v="0.65661381949462216"/>
    <n v="0.6589169461816321"/>
    <n v="0.658380584569076"/>
    <n v="0.65667131867602302"/>
    <n v="0.65481625733462667"/>
    <n v="0.65294292613167804"/>
    <n v="0.65109847333488347"/>
    <n v="0.64925750573074836"/>
    <n v="0.64742174584610135"/>
    <n v="0.64559117892657014"/>
    <n v="0.64376579025965386"/>
    <n v="7.9573797507959867"/>
    <n v="7.9573797507959867"/>
    <n v="0.21580535170043669"/>
    <n v="0.49805977246121863"/>
    <n v="0.85288809514550756"/>
    <n v="1.281571014688903"/>
    <n v="1.7793387469432838"/>
    <n v="2.3360702243143803"/>
    <n v="2.9377354768074744"/>
    <n v="3.5694387056061161"/>
    <n v="4.2182115080511569"/>
    <n v="4.8748253275457794"/>
    <n v="5.5337422737274116"/>
    <n v="6.1921228582964876"/>
    <n v="6.8487941769725103"/>
    <n v="7.503610434307137"/>
    <n v="7.9573797507959867"/>
    <n v="7.9573797507959867"/>
    <n v="7.9573797507959867"/>
    <n v="7.9573797507959867"/>
    <n v="7.9573797507959867"/>
    <n v="7.9573797507959867"/>
  </r>
  <r>
    <x v="32"/>
    <s v="Under $5"/>
    <n v="-7.5512305712900654"/>
    <s v="Food Preparation"/>
    <s v="Urban"/>
    <s v="SC-NR"/>
    <s v="Measure InputOutput"/>
    <x v="2"/>
    <s v="All"/>
    <s v="Combi Oven (Wt Average)"/>
    <n v="8.5721043495378874E-2"/>
    <n v="0.11203717938749831"/>
    <n v="0.14077896151097599"/>
    <n v="0.17002794324519577"/>
    <n v="0.19738792503414854"/>
    <n v="0.22073961304336093"/>
    <n v="0.23853494635619585"/>
    <n v="0.25043102673112461"/>
    <n v="0.25719116989116253"/>
    <n v="0.26029648457994803"/>
    <n v="0.26120860262357443"/>
    <n v="0.26099618482325088"/>
    <n v="0.26031925624993252"/>
    <n v="0.2595845876226856"/>
    <n v="0.25884268349664019"/>
    <n v="0.2581122162209743"/>
    <n v="0.25738312920247275"/>
    <n v="0.25665610462149935"/>
    <n v="0.25593113663481099"/>
    <n v="0.25520821941574684"/>
    <n v="3.156491150052787"/>
    <n v="0.22236135487361941"/>
    <n v="-7.5512305712900654"/>
    <s v="C-All-Food-Cook-All-All-C"/>
    <n v="0"/>
    <n v="3.156491150052787"/>
    <n v="8.5721043495378874E-2"/>
    <n v="0.1977582228828772"/>
    <n v="0.33853718439385316"/>
    <n v="0.50856512763904893"/>
    <n v="0.70595305267319741"/>
    <n v="0.92669266571655839"/>
    <n v="1.1652276120727543"/>
    <n v="1.4156586388038788"/>
    <n v="1.6728498086950414"/>
    <n v="1.9331462932749894"/>
    <n v="2.1943548958985639"/>
    <n v="2.4553510807218148"/>
    <n v="2.7156703369717472"/>
    <n v="2.9752549245944326"/>
    <n v="3.156491150052787"/>
    <n v="3.156491150052787"/>
    <n v="3.156491150052787"/>
    <n v="3.156491150052787"/>
    <n v="3.156491150052787"/>
    <n v="3.156491150052787"/>
    <n v="6.4318934149464421E-2"/>
    <n v="9.0635070041583859E-2"/>
    <n v="0.11937685216506154"/>
    <n v="0.1486258338992813"/>
    <n v="0.17598581568823407"/>
    <n v="0.19933750369744646"/>
    <n v="0.21713283701028141"/>
    <n v="0.22902891738521014"/>
    <n v="0.23578906054524806"/>
    <n v="0.23889437523403356"/>
    <n v="0.23980649327765996"/>
    <n v="0.23959407547733641"/>
    <n v="0.23891714690401805"/>
    <n v="0.23818247827677114"/>
    <n v="0.23744057415072573"/>
    <n v="0.23671010687505983"/>
    <n v="0.23598101985655828"/>
    <n v="0.23525399527558488"/>
    <n v="0.23452902728889652"/>
    <n v="0.23380611006983237"/>
    <n v="2.7284489631344981"/>
    <n v="2.7284489631344981"/>
    <n v="6.4318934149464421E-2"/>
    <n v="0.15495400419104827"/>
    <n v="0.27433085635610982"/>
    <n v="0.42295669025539112"/>
    <n v="0.59894250594362519"/>
    <n v="0.7982800096410716"/>
    <n v="1.015412846651353"/>
    <n v="1.244441764036563"/>
    <n v="1.480230824581811"/>
    <n v="1.7191251998158446"/>
    <n v="1.9589316930935046"/>
    <n v="2.1985257685708408"/>
    <n v="2.4374429154748589"/>
    <n v="2.6756253937516301"/>
    <n v="2.7284489631344981"/>
    <n v="2.7284489631344981"/>
    <n v="2.7284489631344981"/>
    <n v="2.7284489631344981"/>
    <n v="2.7284489631344981"/>
    <n v="2.7284489631344981"/>
  </r>
  <r>
    <x v="32"/>
    <s v="Under $30"/>
    <n v="29.644840249970454"/>
    <s v="Food Preparation"/>
    <s v="Urban"/>
    <s v="SC-NR"/>
    <s v="Measure InputOutput"/>
    <x v="2"/>
    <s v="All"/>
    <s v="Convection Oven (Wt Average)"/>
    <n v="2.2815523568971239E-2"/>
    <n v="2.9819829562087955E-2"/>
    <n v="3.7469745857003238E-2"/>
    <n v="4.5254658463223157E-2"/>
    <n v="5.2536794609712424E-2"/>
    <n v="5.875208278662513E-2"/>
    <n v="6.3488490908378464E-2"/>
    <n v="6.6654753136476438E-2"/>
    <n v="6.845403367843321E-2"/>
    <n v="6.9280544621161982E-2"/>
    <n v="6.9523314072786335E-2"/>
    <n v="6.9466776924705417E-2"/>
    <n v="6.9286605531669515E-2"/>
    <n v="6.9091066038718271E-2"/>
    <n v="6.8893600744509398E-2"/>
    <n v="6.8699179483816084E-2"/>
    <n v="6.8505125592540878E-2"/>
    <n v="6.8311620639893919E-2"/>
    <n v="6.8118663070636951E-2"/>
    <n v="6.7926251333945212E-2"/>
    <n v="0.84013207600722761"/>
    <n v="19.160550676141867"/>
    <n v="29.644840249970454"/>
    <s v="C-All-Food-Cook-All-All-C"/>
    <n v="0"/>
    <n v="0.84013207600722761"/>
    <n v="2.2815523568971239E-2"/>
    <n v="5.2635353131059194E-2"/>
    <n v="9.0105098988062432E-2"/>
    <n v="0.13535975745128559"/>
    <n v="0.18789655206099801"/>
    <n v="0.24664863484762314"/>
    <n v="0.31013712575600161"/>
    <n v="0.37679187889247806"/>
    <n v="0.44524591257091128"/>
    <n v="0.51452645719207324"/>
    <n v="0.58404977126485957"/>
    <n v="0.65351654818956495"/>
    <n v="0.72280315372123449"/>
    <n v="0.79189421975995278"/>
    <n v="0.84013207600722761"/>
    <n v="0.84013207600722761"/>
    <n v="0.84013207600722761"/>
    <n v="0.84013207600722761"/>
    <n v="0.84013207600722761"/>
    <n v="0.84013207600722761"/>
    <n v="2.279055091353387E-2"/>
    <n v="2.9794856906650586E-2"/>
    <n v="3.7444773201565869E-2"/>
    <n v="4.5229685807785788E-2"/>
    <n v="5.2511821954275055E-2"/>
    <n v="5.8727110131187761E-2"/>
    <n v="6.3463518252941095E-2"/>
    <n v="6.6629780481039069E-2"/>
    <n v="6.8429061022995841E-2"/>
    <n v="6.9255571965724613E-2"/>
    <n v="6.9498341417348966E-2"/>
    <n v="6.9441804269268048E-2"/>
    <n v="6.9261632876232146E-2"/>
    <n v="6.9066093383280902E-2"/>
    <n v="6.8868628089072029E-2"/>
    <n v="6.8674206828378714E-2"/>
    <n v="6.8480152937103508E-2"/>
    <n v="6.828664798445655E-2"/>
    <n v="6.8093690415199581E-2"/>
    <n v="6.7901278678507843E-2"/>
    <n v="0.83963262289848017"/>
    <n v="0.83963262289848017"/>
    <n v="2.279055091353387E-2"/>
    <n v="5.2585407820184456E-2"/>
    <n v="9.0030181021750325E-2"/>
    <n v="0.13525986682953611"/>
    <n v="0.18777168878381117"/>
    <n v="0.24649879891499893"/>
    <n v="0.30996231716794004"/>
    <n v="0.37659209764897911"/>
    <n v="0.44502115867197495"/>
    <n v="0.51427673063769952"/>
    <n v="0.58377507205504853"/>
    <n v="0.65321687632431658"/>
    <n v="0.72247850920054868"/>
    <n v="0.79154460258382953"/>
    <n v="0.83963262289848017"/>
    <n v="0.83963262289848017"/>
    <n v="0.83963262289848017"/>
    <n v="0.83963262289848017"/>
    <n v="0.83963262289848017"/>
    <n v="0.83963262289848017"/>
  </r>
  <r>
    <x v="33"/>
    <s v="Under $5"/>
    <n v="3.064174492352834"/>
    <s v="Electronics"/>
    <s v="Urban"/>
    <s v="SC-NR"/>
    <s v="M_Input"/>
    <x v="2"/>
    <s v="Commercial"/>
    <s v="Best Practice"/>
    <n v="2.0627838840364694"/>
    <n v="2.8693482925247631"/>
    <n v="3.7670081105466475"/>
    <n v="4.5429891772020037"/>
    <n v="5.3401983982368293"/>
    <n v="6.1166182878152995"/>
    <n v="6.8363451008327836"/>
    <n v="7.2740773872639819"/>
    <n v="7.6273129495704977"/>
    <n v="7.9294855506259099"/>
    <n v="8.2166994044235615"/>
    <n v="8.4057696957380408"/>
    <n v="8.6225361538382703"/>
    <n v="8.8741157127253913"/>
    <n v="9.1625113593592467"/>
    <n v="9.4303572938548381"/>
    <n v="9.7344071031512254"/>
    <n v="10.075186837847415"/>
    <n v="10.45365135055135"/>
    <n v="10.84069166955134"/>
    <n v="42.905887459238699"/>
    <n v="1.7616420325967079"/>
    <n v="3.064174492352834"/>
    <s v="I-All-SecTotal-All-All-All-E"/>
    <n v="0"/>
    <n v="42.905887459238699"/>
    <n v="2.0627838840364694"/>
    <n v="4.9321321765612325"/>
    <n v="8.6991402871078805"/>
    <n v="13.242129464309883"/>
    <n v="18.582327862546713"/>
    <n v="24.698946150362012"/>
    <n v="31.535291251194796"/>
    <n v="38.809368638458778"/>
    <n v="42.905887459238699"/>
    <n v="42.905887459238699"/>
    <n v="42.905887459238699"/>
    <n v="42.905887459238699"/>
    <n v="42.905887459238699"/>
    <n v="42.905887459238699"/>
    <n v="42.905887459238699"/>
    <n v="42.905887459238699"/>
    <n v="42.905887459238699"/>
    <n v="42.905887459238699"/>
    <n v="42.905887459238699"/>
    <n v="42.905887459238699"/>
    <n v="1.7718670237212522"/>
    <n v="2.5784314322095456"/>
    <n v="3.4760912502314305"/>
    <n v="4.2520723168867862"/>
    <n v="5.0492815379216118"/>
    <n v="5.825701427500082"/>
    <n v="6.5454282405175661"/>
    <n v="6.9831605269487644"/>
    <n v="7.3363960892552802"/>
    <n v="7.6385686903106924"/>
    <n v="7.925782544108344"/>
    <n v="8.1148528354228233"/>
    <n v="8.3316192935230529"/>
    <n v="8.5831988524101739"/>
    <n v="8.8715944990440292"/>
    <n v="9.1394404335396207"/>
    <n v="9.4434902428360079"/>
    <n v="9.7842699775321975"/>
    <n v="10.162734490236133"/>
    <n v="10.549774809236123"/>
    <n v="37.087550252934356"/>
    <n v="37.087550252934356"/>
    <n v="1.7718670237212522"/>
    <n v="4.3502984559307976"/>
    <n v="7.8263897061622281"/>
    <n v="12.078462023049013"/>
    <n v="17.127743560970625"/>
    <n v="22.953444988470707"/>
    <n v="29.498873228988273"/>
    <n v="36.482033755937039"/>
    <n v="37.087550252934356"/>
    <n v="37.087550252934356"/>
    <n v="37.087550252934356"/>
    <n v="37.087550252934356"/>
    <n v="37.087550252934356"/>
    <n v="37.087550252934356"/>
    <n v="37.087550252934356"/>
    <n v="37.087550252934356"/>
    <n v="37.087550252934356"/>
    <n v="37.087550252934356"/>
    <n v="37.087550252934356"/>
    <n v="37.087550252934356"/>
  </r>
  <r>
    <x v="33"/>
    <s v="Under $15"/>
    <n v="10.705660867214847"/>
    <s v="Electronics"/>
    <s v="Urban"/>
    <s v="SC-NR"/>
    <s v="M_Input"/>
    <x v="2"/>
    <s v="Commercial"/>
    <s v="Commercial Technology"/>
    <n v="0.95260553523841751"/>
    <n v="1.3250816467682205"/>
    <n v="1.7396261456012545"/>
    <n v="2.0979786928829527"/>
    <n v="2.4661345247070949"/>
    <n v="2.8246897229542105"/>
    <n v="3.1570637303554823"/>
    <n v="3.3592110334413325"/>
    <n v="3.5223372603332099"/>
    <n v="3.6618823162115337"/>
    <n v="3.7945193360380687"/>
    <n v="3.8818330907407055"/>
    <n v="3.9819370955462094"/>
    <n v="4.0981179917629049"/>
    <n v="4.2313007703603827"/>
    <n v="4.3549935729686347"/>
    <n v="4.4954055344762809"/>
    <n v="4.6527795880942655"/>
    <n v="4.8275566902827878"/>
    <n v="5.0062941494481015"/>
    <n v="19.814187130455963"/>
    <n v="6.7551306740698323"/>
    <n v="10.705660867214847"/>
    <s v="I-All-SecTotal-All-All-All-E"/>
    <n v="0"/>
    <n v="19.814187130455963"/>
    <n v="0.95260553523841751"/>
    <n v="2.277687182006638"/>
    <n v="4.0173133276078925"/>
    <n v="6.1152920204908447"/>
    <n v="8.5814265451979388"/>
    <n v="11.40611626815215"/>
    <n v="14.563179998507632"/>
    <n v="17.922391031948965"/>
    <n v="19.814187130455963"/>
    <n v="19.814187130455963"/>
    <n v="19.814187130455963"/>
    <n v="19.814187130455963"/>
    <n v="19.814187130455963"/>
    <n v="19.814187130455963"/>
    <n v="19.814187130455963"/>
    <n v="19.814187130455963"/>
    <n v="19.814187130455963"/>
    <n v="19.814187130455963"/>
    <n v="19.814187130455963"/>
    <n v="19.814187130455963"/>
    <n v="0.81825844557230598"/>
    <n v="1.1907345571021088"/>
    <n v="1.6052790559351429"/>
    <n v="1.963631603216841"/>
    <n v="2.3317874350409835"/>
    <n v="2.6903426332880991"/>
    <n v="3.0227166406893708"/>
    <n v="3.2248639437752211"/>
    <n v="3.3879901706670985"/>
    <n v="3.5275352265454223"/>
    <n v="3.6601722463719573"/>
    <n v="3.7474860010745941"/>
    <n v="3.847590005880098"/>
    <n v="3.9637709020967935"/>
    <n v="4.0969536806942708"/>
    <n v="4.2206464833025228"/>
    <n v="4.361058444810169"/>
    <n v="4.5184324984281536"/>
    <n v="4.6932096006166759"/>
    <n v="4.8719470597819896"/>
    <n v="17.127245337133733"/>
    <n v="17.127245337133733"/>
    <n v="0.81825844557230598"/>
    <n v="2.0089930026744147"/>
    <n v="3.6142720586095578"/>
    <n v="5.5779036618263991"/>
    <n v="7.9096910968673821"/>
    <n v="10.600033730155481"/>
    <n v="13.622750370844852"/>
    <n v="16.847614314620074"/>
    <n v="17.127245337133733"/>
    <n v="17.127245337133733"/>
    <n v="17.127245337133733"/>
    <n v="17.127245337133733"/>
    <n v="17.127245337133733"/>
    <n v="17.127245337133733"/>
    <n v="17.127245337133733"/>
    <n v="17.127245337133733"/>
    <n v="17.127245337133733"/>
    <n v="17.127245337133733"/>
    <n v="17.127245337133733"/>
    <n v="17.127245337133733"/>
  </r>
  <r>
    <x v="33"/>
    <s v="Under $10"/>
    <n v="6.2707488986658371"/>
    <s v="Electronics"/>
    <s v="Urban"/>
    <s v="SC-NR"/>
    <s v="M_Input"/>
    <x v="2"/>
    <s v="Commercial"/>
    <s v="Cutting Edge"/>
    <n v="0.22515410694992033"/>
    <n v="0.31319109933489758"/>
    <n v="0.41117121069588586"/>
    <n v="0.49587001284618631"/>
    <n v="0.58288588086969495"/>
    <n v="0.66763258080712073"/>
    <n v="0.74619119719293647"/>
    <n v="0.79396994066542537"/>
    <n v="0.83252581566016648"/>
    <n v="0.86550813759019518"/>
    <n v="0.89685770322133318"/>
    <n v="0.91749483972463564"/>
    <n v="0.94115502956224029"/>
    <n v="0.9686150903792965"/>
    <n v="1.0000936494123585"/>
    <n v="1.0293291949526469"/>
    <n v="1.06251641529609"/>
    <n v="1.0997127291833257"/>
    <n v="1.1410223593532811"/>
    <n v="1.1832680439605954"/>
    <n v="4.6832035331181023"/>
    <n v="3.8536691361010518"/>
    <n v="6.2707488986658371"/>
    <s v="I-All-SecTotal-All-All-All-E"/>
    <n v="0"/>
    <n v="4.6832035331181023"/>
    <n v="0.22515410694992033"/>
    <n v="0.53834520628481797"/>
    <n v="0.94951641698070377"/>
    <n v="1.4453864298268901"/>
    <n v="2.0282723106965852"/>
    <n v="2.695904891503706"/>
    <n v="3.4420960886966423"/>
    <n v="4.2360660293620676"/>
    <n v="4.6832035331181023"/>
    <n v="4.6832035331181023"/>
    <n v="4.6832035331181023"/>
    <n v="4.6832035331181023"/>
    <n v="4.6832035331181023"/>
    <n v="4.6832035331181023"/>
    <n v="4.6832035331181023"/>
    <n v="4.6832035331181023"/>
    <n v="4.6832035331181023"/>
    <n v="4.6832035331181023"/>
    <n v="4.6832035331181023"/>
    <n v="4.6832035331181023"/>
    <n v="0.19340035592061985"/>
    <n v="0.28143734830559713"/>
    <n v="0.37941745966658541"/>
    <n v="0.46411626181688587"/>
    <n v="0.5511321298403945"/>
    <n v="0.63587882977782029"/>
    <n v="0.71443744616363603"/>
    <n v="0.76221618963612492"/>
    <n v="0.80077206463086603"/>
    <n v="0.83375438656089473"/>
    <n v="0.86510395219203273"/>
    <n v="0.88574108869533519"/>
    <n v="0.90940127853293984"/>
    <n v="0.93686133934999605"/>
    <n v="0.96833989838305801"/>
    <n v="0.99757544392334641"/>
    <n v="1.0307626642667895"/>
    <n v="1.0679589781540253"/>
    <n v="1.1092686083239807"/>
    <n v="1.1515142929312949"/>
    <n v="4.0481285125320934"/>
    <n v="4.0481285125320934"/>
    <n v="0.19340035592061985"/>
    <n v="0.47483770422621696"/>
    <n v="0.85425516389280243"/>
    <n v="1.3183714257096883"/>
    <n v="1.8695035555500827"/>
    <n v="2.5053823853279029"/>
    <n v="3.2198198314915389"/>
    <n v="3.982036021127664"/>
    <n v="4.0481285125320934"/>
    <n v="4.0481285125320934"/>
    <n v="4.0481285125320934"/>
    <n v="4.0481285125320934"/>
    <n v="4.0481285125320934"/>
    <n v="4.0481285125320934"/>
    <n v="4.0481285125320934"/>
    <n v="4.0481285125320934"/>
    <n v="4.0481285125320934"/>
    <n v="4.0481285125320934"/>
    <n v="4.0481285125320934"/>
    <n v="4.0481285125320934"/>
  </r>
  <r>
    <x v="34"/>
    <s v="Under $65"/>
    <n v="63.865020813276729"/>
    <s v="HVAC"/>
    <s v="Urban"/>
    <s v="SC-Retro"/>
    <s v="M-IO Retro"/>
    <x v="2"/>
    <s v="Large Off"/>
    <s v="Demand Control Ventilation-Retro-Large Off"/>
    <n v="1.2612118826428409E-2"/>
    <n v="1.2574282469949129E-2"/>
    <n v="1.2536559622539278E-2"/>
    <n v="1.249894994367166E-2"/>
    <n v="1.2461453093840646E-2"/>
    <n v="1.118166186110321E-2"/>
    <n v="8.9184935004159218E-3"/>
    <n v="7.1133904159317377E-3"/>
    <n v="5.6736401957471552E-3"/>
    <n v="4.5252954201279293E-3"/>
    <n v="3.6093756270940379E-3"/>
    <n v="2.8788380001702044E-3"/>
    <n v="2.2961611889357552E-3"/>
    <n v="1.8314181642951578E-3"/>
    <n v="1.4607391278418176E-3"/>
    <n v="1.1650855283666336E-3"/>
    <n v="7.9228646120293598E-6"/>
    <n v="2.8210544806422513E-6"/>
    <n v="9.5881174670577334E-7"/>
    <n v="3.1170664402581659E-7"/>
    <n v="0.10923473468036045"/>
    <n v="42.423397334360835"/>
    <n v="63.865020813276729"/>
    <s v="C-Off-HVAC-Vent-All-All-E"/>
    <n v="0"/>
    <n v="0.10923473468036045"/>
    <n v="1.2612118826428409E-2"/>
    <n v="2.5186401296377538E-2"/>
    <n v="3.7722960918916817E-2"/>
    <n v="5.0221910862588481E-2"/>
    <n v="6.2683363956429122E-2"/>
    <n v="7.3865025817532334E-2"/>
    <n v="8.2783519317948251E-2"/>
    <n v="8.9896909733879982E-2"/>
    <n v="9.557054992962713E-2"/>
    <n v="0.10009584534975506"/>
    <n v="0.1037052209768491"/>
    <n v="0.10658405897701931"/>
    <n v="0.10888022016595507"/>
    <n v="0.10923473468036045"/>
    <n v="0.10923473468036045"/>
    <n v="0.10923473468036045"/>
    <n v="0.10923473468036045"/>
    <n v="0.10923473468036045"/>
    <n v="0.10923473468036045"/>
    <n v="0.10923473468036045"/>
    <n v="1.1871469280820803E-2"/>
    <n v="1.1833632924341524E-2"/>
    <n v="1.1795910076931673E-2"/>
    <n v="1.1758300398064053E-2"/>
    <n v="1.1720803548233041E-2"/>
    <n v="1.0441012315495605E-2"/>
    <n v="8.1778439548083164E-3"/>
    <n v="6.3727408703241313E-3"/>
    <n v="4.9329906501395489E-3"/>
    <n v="3.784645874520323E-3"/>
    <n v="2.8687260814864316E-3"/>
    <n v="2.1381884545625981E-3"/>
    <n v="1.5555116433281489E-3"/>
    <n v="1.0907686186875515E-3"/>
    <n v="7.2008958223421129E-4"/>
    <n v="4.2443598275902729E-4"/>
    <n v="0"/>
    <n v="0"/>
    <n v="0"/>
    <n v="0"/>
    <n v="9.4421743768208319E-2"/>
    <n v="9.4421743768208319E-2"/>
    <n v="1.1871469280820803E-2"/>
    <n v="2.3705102205162327E-2"/>
    <n v="3.5501012282093999E-2"/>
    <n v="4.7259312680158053E-2"/>
    <n v="5.8980116228391097E-2"/>
    <n v="6.9421128543886698E-2"/>
    <n v="7.7598972498695018E-2"/>
    <n v="8.3971713369019152E-2"/>
    <n v="8.8904704019158703E-2"/>
    <n v="9.2689349893679024E-2"/>
    <n v="9.4421743768208319E-2"/>
    <n v="9.4421743768208319E-2"/>
    <n v="9.4421743768208319E-2"/>
    <n v="9.4421743768208319E-2"/>
    <n v="9.4421743768208319E-2"/>
    <n v="9.4421743768208319E-2"/>
    <n v="9.4421743768208319E-2"/>
    <n v="9.4421743768208319E-2"/>
    <n v="9.4421743768208319E-2"/>
    <n v="9.4421743768208319E-2"/>
  </r>
  <r>
    <x v="34"/>
    <s v="Under $65"/>
    <n v="63.865020813276729"/>
    <s v="HVAC"/>
    <s v="Urban"/>
    <s v="SC-Retro"/>
    <s v="M-IO Retro"/>
    <x v="2"/>
    <s v="Medium Off"/>
    <s v="Demand Control Ventilation-Retro-Medium Off"/>
    <n v="3.6582006275815794E-2"/>
    <n v="3.6472260256988347E-2"/>
    <n v="3.636284347621737E-2"/>
    <n v="3.6253754945788731E-2"/>
    <n v="3.6144993680951351E-2"/>
    <n v="3.2432902829917662E-2"/>
    <n v="2.5868483297142322E-2"/>
    <n v="2.0632702277800719E-2"/>
    <n v="1.6456643336773852E-2"/>
    <n v="1.3125818725410823E-2"/>
    <n v="1.046915301538767E-2"/>
    <n v="8.3501964450732047E-3"/>
    <n v="6.6601166845903894E-3"/>
    <n v="5.3121090676292934E-3"/>
    <n v="4.2369381923411239E-3"/>
    <n v="3.3793819022112817E-3"/>
    <n v="2.2980617844509648E-5"/>
    <n v="8.1825928010621128E-6"/>
    <n v="2.7810757112291932E-6"/>
    <n v="9.0411885305674988E-7"/>
    <n v="0.3168401602148273"/>
    <n v="42.423397334360835"/>
    <n v="63.865020813276729"/>
    <s v="C-Off-HVAC-Vent-All-All-E"/>
    <n v="0"/>
    <n v="0.3168401602148273"/>
    <n v="3.6582006275815794E-2"/>
    <n v="7.3054266532804141E-2"/>
    <n v="0.10941711000902152"/>
    <n v="0.14567086495481024"/>
    <n v="0.18181585863576161"/>
    <n v="0.21424876146567928"/>
    <n v="0.24011724476282159"/>
    <n v="0.26074994704062232"/>
    <n v="0.27720659037739614"/>
    <n v="0.29033240910280694"/>
    <n v="0.30080156211819459"/>
    <n v="0.30915175856326782"/>
    <n v="0.3158118752478582"/>
    <n v="0.3168401602148273"/>
    <n v="0.3168401602148273"/>
    <n v="0.3168401602148273"/>
    <n v="0.3168401602148273"/>
    <n v="0.3168401602148273"/>
    <n v="0.3168401602148273"/>
    <n v="0.3168401602148273"/>
    <n v="3.4433719639884189E-2"/>
    <n v="3.4323973621056741E-2"/>
    <n v="3.4214556840285765E-2"/>
    <n v="3.4105468309857126E-2"/>
    <n v="3.3996707045019746E-2"/>
    <n v="3.0284616193986057E-2"/>
    <n v="2.3720196661210717E-2"/>
    <n v="1.8484415641869114E-2"/>
    <n v="1.4308356700842247E-2"/>
    <n v="1.0977532089479217E-2"/>
    <n v="8.3208663794560652E-3"/>
    <n v="6.2019098091415995E-3"/>
    <n v="4.5118300486587833E-3"/>
    <n v="3.1638224316976877E-3"/>
    <n v="2.0886515564095182E-3"/>
    <n v="1.231095266279676E-3"/>
    <n v="0"/>
    <n v="0"/>
    <n v="0"/>
    <n v="0"/>
    <n v="0.27387442749619517"/>
    <n v="0.27387442749619517"/>
    <n v="3.4433719639884189E-2"/>
    <n v="6.875769326094093E-2"/>
    <n v="0.10297225010122669"/>
    <n v="0.13707771841108382"/>
    <n v="0.17107442545610357"/>
    <n v="0.20135904165008964"/>
    <n v="0.22507923831130036"/>
    <n v="0.24356365395316948"/>
    <n v="0.25787201065401172"/>
    <n v="0.26884954274349093"/>
    <n v="0.27387442749619517"/>
    <n v="0.27387442749619517"/>
    <n v="0.27387442749619517"/>
    <n v="0.27387442749619517"/>
    <n v="0.27387442749619517"/>
    <n v="0.27387442749619517"/>
    <n v="0.27387442749619517"/>
    <n v="0.27387442749619517"/>
    <n v="0.27387442749619517"/>
    <n v="0.27387442749619517"/>
  </r>
  <r>
    <x v="34"/>
    <s v="Under $65"/>
    <n v="63.858494976143739"/>
    <s v="HVAC"/>
    <s v="Urban"/>
    <s v="SC-Retro"/>
    <s v="M-IO Retro"/>
    <x v="2"/>
    <s v="Small Off"/>
    <s v="Demand Control Ventilation-Retro-Small Off"/>
    <n v="4.1885433832031332E-2"/>
    <n v="4.1759777530535232E-2"/>
    <n v="4.1634498197943633E-2"/>
    <n v="4.1509594703349792E-2"/>
    <n v="4.1385065919239759E-2"/>
    <n v="3.7134819649333822E-2"/>
    <n v="2.9618732152308657E-2"/>
    <n v="2.3623900764681384E-2"/>
    <n v="1.8842423249909875E-2"/>
    <n v="1.5028716784128114E-2"/>
    <n v="1.1986904507020587E-2"/>
    <n v="9.560755034799617E-3"/>
    <n v="7.6256582157561755E-3"/>
    <n v="6.0822249928871247E-3"/>
    <n v="4.8511826543267723E-3"/>
    <n v="3.869303285091033E-3"/>
    <n v="2.6312202258347638E-5"/>
    <n v="9.3688532760960566E-6"/>
    <n v="3.1842584522645138E-6"/>
    <n v="1.0351922776044098E-6"/>
    <n v="0.36277363974927085"/>
    <n v="42.423397334360835"/>
    <n v="63.858494976143739"/>
    <s v="C-Off-HVAC-Vent-All-All-E"/>
    <n v="0"/>
    <n v="0.36277363974927085"/>
    <n v="4.1885433832031332E-2"/>
    <n v="8.3645211362566557E-2"/>
    <n v="0.12527970956051018"/>
    <n v="0.16678930426385996"/>
    <n v="0.20817437018309973"/>
    <n v="0.24530918983243355"/>
    <n v="0.2749279219847422"/>
    <n v="0.2985518227494236"/>
    <n v="0.31739424599933347"/>
    <n v="0.33242296278346156"/>
    <n v="0.34440986729048217"/>
    <n v="0.35397062232528181"/>
    <n v="0.36159628054103798"/>
    <n v="0.36277363974927085"/>
    <n v="0.36277363974927085"/>
    <n v="0.36277363974927085"/>
    <n v="0.36277363974927085"/>
    <n v="0.36277363974927085"/>
    <n v="0.36277363974927085"/>
    <n v="0.36277363974927085"/>
    <n v="3.9425702207059272E-2"/>
    <n v="3.9300045905563172E-2"/>
    <n v="3.9174766572971573E-2"/>
    <n v="3.9049863078377732E-2"/>
    <n v="3.8925334294267699E-2"/>
    <n v="3.4675088024361762E-2"/>
    <n v="2.7159000527336597E-2"/>
    <n v="2.1164169139709324E-2"/>
    <n v="1.6382691624937815E-2"/>
    <n v="1.2568985159156054E-2"/>
    <n v="9.5271728820485249E-3"/>
    <n v="7.1010234098275562E-3"/>
    <n v="5.1659265907841147E-3"/>
    <n v="3.6224933679150639E-3"/>
    <n v="2.3914510293547115E-3"/>
    <n v="1.4095716601189722E-3"/>
    <n v="0"/>
    <n v="0"/>
    <n v="0"/>
    <n v="0"/>
    <n v="0.31357900724982962"/>
    <n v="0.31357900724982962"/>
    <n v="3.9425702207059272E-2"/>
    <n v="7.8725748112622451E-2"/>
    <n v="0.11790051468559402"/>
    <n v="0.15695037776397175"/>
    <n v="0.19587571205823945"/>
    <n v="0.2305508000826012"/>
    <n v="0.25770980060993781"/>
    <n v="0.27887396974964712"/>
    <n v="0.29525666137458495"/>
    <n v="0.307825646533741"/>
    <n v="0.31357900724982962"/>
    <n v="0.31357900724982962"/>
    <n v="0.31357900724982962"/>
    <n v="0.31357900724982962"/>
    <n v="0.31357900724982962"/>
    <n v="0.31357900724982962"/>
    <n v="0.31357900724982962"/>
    <n v="0.31357900724982962"/>
    <n v="0.31357900724982962"/>
    <n v="0.31357900724982962"/>
  </r>
  <r>
    <x v="34"/>
    <s v="Under $15"/>
    <n v="10.549827952223758"/>
    <s v="HVAC"/>
    <s v="Urban"/>
    <s v="SC-Retro"/>
    <s v="M-IO Retro"/>
    <x v="2"/>
    <s v="Xlarge Ret"/>
    <s v="Demand Control Ventilation-Retro-Xlarge Ret"/>
    <n v="0.20619593941438014"/>
    <n v="0.20524743809307391"/>
    <n v="0.20430329987784579"/>
    <n v="0.20336350469840772"/>
    <n v="0.20242803257679504"/>
    <n v="0.18134717726424757"/>
    <n v="0.1444103841990656"/>
    <n v="0.1149968771453999"/>
    <n v="9.1574313208424865E-2"/>
    <n v="7.2922457094132878E-2"/>
    <n v="5.806961103319988E-2"/>
    <n v="4.6241992657957739E-2"/>
    <n v="3.6823423593384912E-2"/>
    <n v="2.9323228675884265E-2"/>
    <n v="2.3350673459180162E-2"/>
    <n v="1.8594608289014346E-2"/>
    <n v="1.2624337491997764E-4"/>
    <n v="4.4877593988306801E-5"/>
    <n v="1.5227818759970048E-5"/>
    <n v="4.9423231797476764E-6"/>
    <n v="1.7348627065959241"/>
    <n v="6.5731619689313892"/>
    <n v="10.549827952223758"/>
    <s v="C-Ret-HVAC-Vent-All-All-E"/>
    <n v="0"/>
    <n v="1.7348627065959241"/>
    <n v="0.20619593941438014"/>
    <n v="0.41144337750745408"/>
    <n v="0.61574667738529987"/>
    <n v="0.81911018208370756"/>
    <n v="1.0215382146605025"/>
    <n v="1.2028853919247502"/>
    <n v="1.3472957761238158"/>
    <n v="1.4622926532692158"/>
    <n v="1.5538669664776406"/>
    <n v="1.6267894235717735"/>
    <n v="1.6848590346049734"/>
    <n v="1.7311010272629312"/>
    <n v="1.7348627065959241"/>
    <n v="1.7348627065959241"/>
    <n v="1.7348627065959241"/>
    <n v="1.7348627065959241"/>
    <n v="1.7348627065959241"/>
    <n v="1.7348627065959241"/>
    <n v="1.7348627065959241"/>
    <n v="1.7348627065959241"/>
    <n v="0.1944329660424782"/>
    <n v="0.19348446472117198"/>
    <n v="0.19254032650594385"/>
    <n v="0.19160053132650579"/>
    <n v="0.1906650592048931"/>
    <n v="0.16958420389234563"/>
    <n v="0.13264741082716366"/>
    <n v="0.10323390377349796"/>
    <n v="7.9811339836522929E-2"/>
    <n v="6.1159483722230935E-2"/>
    <n v="4.6306637661297938E-2"/>
    <n v="3.4479019286055797E-2"/>
    <n v="2.5060450221482969E-2"/>
    <n v="1.7560255303982322E-2"/>
    <n v="1.158770008727822E-2"/>
    <n v="6.8316349171124047E-3"/>
    <n v="0"/>
    <n v="0"/>
    <n v="0"/>
    <n v="0"/>
    <n v="1.4996032391578853"/>
    <n v="1.4996032391578853"/>
    <n v="0.1944329660424782"/>
    <n v="0.38791743076365015"/>
    <n v="0.58045775726959403"/>
    <n v="0.77205828859609982"/>
    <n v="0.96272334780099289"/>
    <n v="1.1323075516933385"/>
    <n v="1.2649549625205021"/>
    <n v="1.3681888662940001"/>
    <n v="1.448000206130523"/>
    <n v="1.4996032391578853"/>
    <n v="1.4996032391578853"/>
    <n v="1.4996032391578853"/>
    <n v="1.4996032391578853"/>
    <n v="1.4996032391578853"/>
    <n v="1.4996032391578853"/>
    <n v="1.4996032391578853"/>
    <n v="1.4996032391578853"/>
    <n v="1.4996032391578853"/>
    <n v="1.4996032391578853"/>
    <n v="1.4996032391578853"/>
  </r>
  <r>
    <x v="34"/>
    <s v="Under $15"/>
    <n v="10.478090631579496"/>
    <s v="HVAC"/>
    <s v="Urban"/>
    <s v="SC-Retro"/>
    <s v="M-IO Retro"/>
    <x v="2"/>
    <s v="Large Ret"/>
    <s v="Demand Control Ventilation-Retro-Large Ret"/>
    <n v="0.16312760160170328"/>
    <n v="0.16237721463433546"/>
    <n v="0.16163027944701749"/>
    <n v="0.16088678016156122"/>
    <n v="0.16014670097281805"/>
    <n v="0.14346902353350877"/>
    <n v="0.11424725282020369"/>
    <n v="9.0977372365784584E-2"/>
    <n v="7.2447101162321587E-2"/>
    <n v="5.7691075597579931E-2"/>
    <n v="4.594055731986485E-2"/>
    <n v="3.6583384604954777E-2"/>
    <n v="2.9132080828617578E-2"/>
    <n v="2.3198458605444755E-2"/>
    <n v="1.8473396556687765E-2"/>
    <n v="1.4710735146021598E-2"/>
    <n v="9.9874803680854396E-5"/>
    <n v="3.5503969155548534E-5"/>
    <n v="1.204717008004328E-5"/>
    <n v="3.9100155363996253E-6"/>
    <n v="1.3725003180906279"/>
    <n v="6.5302963341213474"/>
    <n v="10.478090631579496"/>
    <s v="C-Ret-HVAC-Vent-All-All-E"/>
    <n v="0"/>
    <n v="1.3725003180906279"/>
    <n v="0.16312760160170328"/>
    <n v="0.32550481623603877"/>
    <n v="0.48713509568305624"/>
    <n v="0.64802187584461746"/>
    <n v="0.80816857681743548"/>
    <n v="0.95163760035094425"/>
    <n v="1.065884853171148"/>
    <n v="1.1568622255369325"/>
    <n v="1.2293093266992541"/>
    <n v="1.287000402296834"/>
    <n v="1.3329409596166988"/>
    <n v="1.3695243442216536"/>
    <n v="1.3725003180906279"/>
    <n v="1.3725003180906279"/>
    <n v="1.3725003180906279"/>
    <n v="1.3725003180906279"/>
    <n v="1.3725003180906279"/>
    <n v="1.3725003180906279"/>
    <n v="1.3725003180906279"/>
    <n v="1.3725003180906279"/>
    <n v="0.1538215714281079"/>
    <n v="0.15307118446074008"/>
    <n v="0.15232424927342211"/>
    <n v="0.15158074998796583"/>
    <n v="0.15084067079922267"/>
    <n v="0.13416299335991339"/>
    <n v="0.10494122264660832"/>
    <n v="8.1671342192189217E-2"/>
    <n v="6.3141070988726219E-2"/>
    <n v="4.8385045423984564E-2"/>
    <n v="3.6634527146269483E-2"/>
    <n v="2.727735443135941E-2"/>
    <n v="1.9826050655022208E-2"/>
    <n v="1.3892428431849386E-2"/>
    <n v="9.1673663830923961E-3"/>
    <n v="5.4047049724262296E-3"/>
    <n v="0"/>
    <n v="0"/>
    <n v="0"/>
    <n v="0"/>
    <n v="1.1863797146187205"/>
    <n v="1.1863797146187205"/>
    <n v="0.1538215714281079"/>
    <n v="0.30689275588884801"/>
    <n v="0.45921700516227015"/>
    <n v="0.61079775515023593"/>
    <n v="0.76163842594945863"/>
    <n v="0.89580141930937196"/>
    <n v="1.0007426419559802"/>
    <n v="1.0824139841481695"/>
    <n v="1.1455550551368956"/>
    <n v="1.1863797146187205"/>
    <n v="1.1863797146187205"/>
    <n v="1.1863797146187205"/>
    <n v="1.1863797146187205"/>
    <n v="1.1863797146187205"/>
    <n v="1.1863797146187205"/>
    <n v="1.1863797146187205"/>
    <n v="1.1863797146187205"/>
    <n v="1.1863797146187205"/>
    <n v="1.1863797146187205"/>
    <n v="1.1863797146187205"/>
  </r>
  <r>
    <x v="34"/>
    <s v="Under $20"/>
    <n v="18.556930920208274"/>
    <s v="HVAC"/>
    <s v="Urban"/>
    <s v="SC-Retro"/>
    <s v="M-IO Retro"/>
    <x v="2"/>
    <s v="Medium Ret"/>
    <s v="Demand Control Ventilation-Retro-Medium Ret"/>
    <n v="3.655861910417943E-2"/>
    <n v="3.6390449456300204E-2"/>
    <n v="3.6223053388801225E-2"/>
    <n v="3.6056427343212731E-2"/>
    <n v="3.5890567777433956E-2"/>
    <n v="3.2152924049091987E-2"/>
    <n v="2.5604016478772928E-2"/>
    <n v="2.0388990402376454E-2"/>
    <n v="1.6236160837220417E-2"/>
    <n v="1.2929179597895362E-2"/>
    <n v="1.0295764297396037E-2"/>
    <n v="8.198723025302411E-3"/>
    <n v="6.5288071195088162E-3"/>
    <n v="5.1990196854072596E-3"/>
    <n v="4.1400833558835094E-3"/>
    <n v="3.2968311779571547E-3"/>
    <n v="2.238299876919743E-5"/>
    <n v="7.9568146181257946E-6"/>
    <n v="2.6998981037858299E-6"/>
    <n v="8.7627579442794386E-7"/>
    <n v="0.30759182294577703"/>
    <n v="11.990410630333441"/>
    <n v="18.556930920208274"/>
    <s v="C-Ret-HVAC-Vent-All-All-E"/>
    <n v="0"/>
    <n v="0.30759182294577703"/>
    <n v="3.655861910417943E-2"/>
    <n v="7.2949068560479641E-2"/>
    <n v="0.10917212194928086"/>
    <n v="0.1452285492924936"/>
    <n v="0.18111911706992756"/>
    <n v="0.21327204111901954"/>
    <n v="0.23887605759779246"/>
    <n v="0.25926504800016892"/>
    <n v="0.27550120883738932"/>
    <n v="0.28843038843528468"/>
    <n v="0.29872615273268072"/>
    <n v="0.30692487575798311"/>
    <n v="0.30759182294577703"/>
    <n v="0.30759182294577703"/>
    <n v="0.30759182294577703"/>
    <n v="0.30759182294577703"/>
    <n v="0.30759182294577703"/>
    <n v="0.30759182294577703"/>
    <n v="0.30759182294577703"/>
    <n v="0.30759182294577703"/>
    <n v="3.4473039415959937E-2"/>
    <n v="3.4304869768080712E-2"/>
    <n v="3.4137473700581733E-2"/>
    <n v="3.3970847654993239E-2"/>
    <n v="3.3804988089214463E-2"/>
    <n v="3.0067344360872494E-2"/>
    <n v="2.3518436790553435E-2"/>
    <n v="1.8303410714156962E-2"/>
    <n v="1.4150581149000925E-2"/>
    <n v="1.084359990967587E-2"/>
    <n v="8.2101846091765449E-3"/>
    <n v="6.1131433370829186E-3"/>
    <n v="4.4432274312893247E-3"/>
    <n v="3.1134399971877677E-3"/>
    <n v="2.0545036676640174E-3"/>
    <n v="1.2112514897376627E-3"/>
    <n v="0"/>
    <n v="0"/>
    <n v="0"/>
    <n v="0"/>
    <n v="0.26588022918138721"/>
    <n v="0.26588022918138721"/>
    <n v="3.4473039415959937E-2"/>
    <n v="6.8777909184040642E-2"/>
    <n v="0.10291538288462238"/>
    <n v="0.13688623053961563"/>
    <n v="0.17069121862883008"/>
    <n v="0.20075856298970257"/>
    <n v="0.224276999780256"/>
    <n v="0.24258041049441298"/>
    <n v="0.2567309916434139"/>
    <n v="0.26588022918138721"/>
    <n v="0.26588022918138721"/>
    <n v="0.26588022918138721"/>
    <n v="0.26588022918138721"/>
    <n v="0.26588022918138721"/>
    <n v="0.26588022918138721"/>
    <n v="0.26588022918138721"/>
    <n v="0.26588022918138721"/>
    <n v="0.26588022918138721"/>
    <n v="0.26588022918138721"/>
    <n v="0.26588022918138721"/>
  </r>
  <r>
    <x v="34"/>
    <s v="Under $20"/>
    <n v="18.556930920208274"/>
    <s v="HVAC"/>
    <s v="Urban"/>
    <s v="SC-Retro"/>
    <s v="M-IO Retro"/>
    <x v="2"/>
    <s v="Small Ret"/>
    <s v="Demand Control Ventilation-Retro-Small Ret"/>
    <n v="3.5502323545333184E-2"/>
    <n v="3.5339012857024656E-2"/>
    <n v="3.5176453397882342E-2"/>
    <n v="3.5014641712252083E-2"/>
    <n v="3.4853574360375721E-2"/>
    <n v="3.1223923126486194E-2"/>
    <n v="2.4864234464083489E-2"/>
    <n v="1.9799887188438958E-2"/>
    <n v="1.5767046165897712E-2"/>
    <n v="1.2555614202827662E-2"/>
    <n v="9.998286701995724E-3"/>
    <n v="7.9618356665332353E-3"/>
    <n v="6.3401689779737447E-3"/>
    <n v="5.0488033605400528E-3"/>
    <n v="4.0204630920652532E-3"/>
    <n v="3.2015751694734035E-3"/>
    <n v="2.1736282269151585E-5"/>
    <n v="7.7269167677792466E-6"/>
    <n v="2.6218894030676907E-6"/>
    <n v="8.5095738107811144E-7"/>
    <n v="0.29870451033724638"/>
    <n v="11.990410630333441"/>
    <n v="18.556930920208274"/>
    <s v="C-Ret-HVAC-Vent-All-All-E"/>
    <n v="0"/>
    <n v="0.29870451033724638"/>
    <n v="3.5502323545333184E-2"/>
    <n v="7.0841336402357846E-2"/>
    <n v="0.10601778980024018"/>
    <n v="0.14103243151249226"/>
    <n v="0.17588600587286798"/>
    <n v="0.20710992899935418"/>
    <n v="0.23197416346343766"/>
    <n v="0.25177405065187664"/>
    <n v="0.26754109681777433"/>
    <n v="0.28009671102060196"/>
    <n v="0.29009499772259767"/>
    <n v="0.29805683338913092"/>
    <n v="0.29870451033724638"/>
    <n v="0.29870451033724638"/>
    <n v="0.29870451033724638"/>
    <n v="0.29870451033724638"/>
    <n v="0.29870451033724638"/>
    <n v="0.29870451033724638"/>
    <n v="0.29870451033724638"/>
    <n v="0.29870451033724638"/>
    <n v="3.3477002931889148E-2"/>
    <n v="3.331369224358062E-2"/>
    <n v="3.3151132784438306E-2"/>
    <n v="3.2989321098808047E-2"/>
    <n v="3.2828253746931685E-2"/>
    <n v="2.9198602513042158E-2"/>
    <n v="2.2838913850639454E-2"/>
    <n v="1.7774566574994922E-2"/>
    <n v="1.3741725552453676E-2"/>
    <n v="1.0530293589383627E-2"/>
    <n v="7.9729660885516883E-3"/>
    <n v="5.9365150530891996E-3"/>
    <n v="4.3148483645297098E-3"/>
    <n v="3.0234827470960175E-3"/>
    <n v="1.9951424786212178E-3"/>
    <n v="1.1762545560293682E-3"/>
    <n v="0"/>
    <n v="0"/>
    <n v="0"/>
    <n v="0"/>
    <n v="0.25819809806836569"/>
    <n v="0.25819809806836569"/>
    <n v="3.3477002931889148E-2"/>
    <n v="6.6790695175469761E-2"/>
    <n v="9.9941827959908067E-2"/>
    <n v="0.13293114905871611"/>
    <n v="0.1657594028056478"/>
    <n v="0.19495800531868995"/>
    <n v="0.21779691916932942"/>
    <n v="0.23557148574432435"/>
    <n v="0.24931321129677803"/>
    <n v="0.25819809806836569"/>
    <n v="0.25819809806836569"/>
    <n v="0.25819809806836569"/>
    <n v="0.25819809806836569"/>
    <n v="0.25819809806836569"/>
    <n v="0.25819809806836569"/>
    <n v="0.25819809806836569"/>
    <n v="0.25819809806836569"/>
    <n v="0.25819809806836569"/>
    <n v="0.25819809806836569"/>
    <n v="0.25819809806836569"/>
  </r>
  <r>
    <x v="34"/>
    <s v="Under $5"/>
    <n v="0"/>
    <s v="HVAC"/>
    <s v="Urban"/>
    <s v="SC-Retro"/>
    <s v="M-IO Retro"/>
    <x v="2"/>
    <s v="School K-12"/>
    <s v="Demand Control Ventilation-Retro-School K-12"/>
    <n v="0"/>
    <n v="0"/>
    <n v="0"/>
    <n v="0"/>
    <n v="0"/>
    <n v="0"/>
    <n v="0"/>
    <n v="0"/>
    <n v="0"/>
    <n v="0"/>
    <n v="0"/>
    <n v="0"/>
    <n v="0"/>
    <n v="0"/>
    <n v="0"/>
    <n v="0"/>
    <n v="0"/>
    <n v="0"/>
    <n v="0"/>
    <n v="0"/>
    <n v="0"/>
    <n v="0"/>
    <n v="0"/>
    <s v="C-Sch-HVAC-Vent-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4"/>
    <s v="Under $5"/>
    <n v="0"/>
    <s v="HVAC"/>
    <s v="Urban"/>
    <s v="SC-Retro"/>
    <s v="M-IO Retro"/>
    <x v="2"/>
    <s v="University"/>
    <s v="Demand Control Ventilation-Retro-University"/>
    <n v="0"/>
    <n v="0"/>
    <n v="0"/>
    <n v="0"/>
    <n v="0"/>
    <n v="0"/>
    <n v="0"/>
    <n v="0"/>
    <n v="0"/>
    <n v="0"/>
    <n v="0"/>
    <n v="0"/>
    <n v="0"/>
    <n v="0"/>
    <n v="0"/>
    <n v="0"/>
    <n v="0"/>
    <n v="0"/>
    <n v="0"/>
    <n v="0"/>
    <n v="0"/>
    <n v="0"/>
    <n v="0"/>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4"/>
    <s v="Under $40"/>
    <n v="39.340238464349063"/>
    <s v="HVAC"/>
    <s v="Urban"/>
    <s v="SC-Retro"/>
    <s v="M-IO Retro"/>
    <x v="2"/>
    <s v="Warehouse"/>
    <s v="Demand Control Ventilation-Retro-Warehouse"/>
    <n v="3.2523035539868679E-3"/>
    <n v="3.2402700308371162E-3"/>
    <n v="3.2282810317230191E-3"/>
    <n v="3.216336391905644E-3"/>
    <n v="3.2044359472555924E-3"/>
    <n v="2.8733215808256717E-3"/>
    <n v="2.290152232781294E-3"/>
    <n v="1.8253429356160022E-3"/>
    <n v="1.454871333403378E-3"/>
    <n v="1.1595906475758287E-3"/>
    <n v="9.242401297438384E-4"/>
    <n v="7.3665635301102908E-4"/>
    <n v="5.8714457960391039E-4"/>
    <n v="4.6797771572750071E-4"/>
    <n v="3.7299695854344726E-4"/>
    <n v="2.9729349583746913E-4"/>
    <n v="2.0202389922118621E-6"/>
    <n v="7.1882442193623036E-7"/>
    <n v="2.4413690389309254E-7"/>
    <n v="7.9310878559050727E-8"/>
    <n v="2.7813833126337558E-2"/>
    <n v="26.765430895284691"/>
    <n v="39.340238464349063"/>
    <s v="C-War-HVAC-Vent-All-All-E"/>
    <n v="0"/>
    <n v="2.7813833126337558E-2"/>
    <n v="3.2523035539868679E-3"/>
    <n v="6.4925735848239841E-3"/>
    <n v="9.7208546165470037E-3"/>
    <n v="1.2937191008452647E-2"/>
    <n v="1.6141626955708241E-2"/>
    <n v="1.9014948536533911E-2"/>
    <n v="2.1305100769315206E-2"/>
    <n v="2.3130443704931208E-2"/>
    <n v="2.4585315038334585E-2"/>
    <n v="2.5744905685910414E-2"/>
    <n v="2.6669145815654251E-2"/>
    <n v="2.740580216866528E-2"/>
    <n v="2.7813833126337558E-2"/>
    <n v="2.7813833126337558E-2"/>
    <n v="2.7813833126337558E-2"/>
    <n v="2.7813833126337558E-2"/>
    <n v="2.7813833126337558E-2"/>
    <n v="2.7813833126337558E-2"/>
    <n v="2.7813833126337558E-2"/>
    <n v="2.7813833126337558E-2"/>
    <n v="3.0637160783372249E-3"/>
    <n v="3.0516825551874733E-3"/>
    <n v="3.0396935560733761E-3"/>
    <n v="3.027748916256001E-3"/>
    <n v="3.0158484716059494E-3"/>
    <n v="2.6847341051760287E-3"/>
    <n v="2.101564757131651E-3"/>
    <n v="1.636755459966359E-3"/>
    <n v="1.2662838577537348E-3"/>
    <n v="9.7100317192618554E-4"/>
    <n v="7.3565265409419531E-4"/>
    <n v="5.4806887736138588E-4"/>
    <n v="3.9855710395426724E-4"/>
    <n v="2.7939024007785757E-4"/>
    <n v="1.8440948289380412E-4"/>
    <n v="1.0870602018782599E-4"/>
    <n v="0"/>
    <n v="0"/>
    <n v="0"/>
    <n v="0"/>
    <n v="2.4042083613344697E-2"/>
    <n v="2.4042083613344697E-2"/>
    <n v="3.0637160783372249E-3"/>
    <n v="6.1153986335246982E-3"/>
    <n v="9.1550921895980734E-3"/>
    <n v="1.2182841105854075E-2"/>
    <n v="1.5198689577460026E-2"/>
    <n v="1.7883423682636054E-2"/>
    <n v="1.9984988439767704E-2"/>
    <n v="2.1621743899734064E-2"/>
    <n v="2.28880277574878E-2"/>
    <n v="2.3859030929413987E-2"/>
    <n v="2.4042083613344697E-2"/>
    <n v="2.4042083613344697E-2"/>
    <n v="2.4042083613344697E-2"/>
    <n v="2.4042083613344697E-2"/>
    <n v="2.4042083613344697E-2"/>
    <n v="2.4042083613344697E-2"/>
    <n v="2.4042083613344697E-2"/>
    <n v="2.4042083613344697E-2"/>
    <n v="2.4042083613344697E-2"/>
    <n v="2.4042083613344697E-2"/>
  </r>
  <r>
    <x v="34"/>
    <s v="Under $15"/>
    <n v="11.080920085192876"/>
    <s v="HVAC"/>
    <s v="Urban"/>
    <s v="SC-Retro"/>
    <s v="M-IO Retro"/>
    <x v="2"/>
    <s v="Supermarket"/>
    <s v="Demand Control Ventilation-Retro-Supermarket"/>
    <n v="5.4225807291709963E-2"/>
    <n v="5.3737775026084587E-2"/>
    <n v="5.3254135050849825E-2"/>
    <n v="5.2774847835392186E-2"/>
    <n v="5.2299874204873656E-2"/>
    <n v="4.6646257803326804E-2"/>
    <n v="3.6981153186477496E-2"/>
    <n v="2.9318658246239363E-2"/>
    <n v="2.3243832257618564E-2"/>
    <n v="1.8427710213839998E-2"/>
    <n v="1.460948865753235E-2"/>
    <n v="1.1582402607691646E-2"/>
    <n v="9.182528787377936E-3"/>
    <n v="7.2799088226332305E-3"/>
    <n v="5.771511714583624E-3"/>
    <n v="4.5756544873218957E-3"/>
    <n v="3.0926035990139859E-5"/>
    <n v="1.0943785648245323E-5"/>
    <n v="3.6963267419073434E-6"/>
    <n v="1.1940709132740511E-6"/>
    <n v="0.42111214462214158"/>
    <n v="6.810731106022029"/>
    <n v="11.080920085192876"/>
    <s v="C-Gro-HVAC-Vent-All-All-E"/>
    <n v="0"/>
    <n v="0.42111214462214158"/>
    <n v="5.4225807291709963E-2"/>
    <n v="0.10796358231779454"/>
    <n v="0.16121771736864438"/>
    <n v="0.21399256520403656"/>
    <n v="0.26629243940891023"/>
    <n v="0.31293869721223705"/>
    <n v="0.34991985039871454"/>
    <n v="0.3792385086449539"/>
    <n v="0.40248234090257246"/>
    <n v="0.42091005111641244"/>
    <n v="0.42111214462214158"/>
    <n v="0.42111214462214158"/>
    <n v="0.42111214462214158"/>
    <n v="0.42111214462214158"/>
    <n v="0.42111214462214158"/>
    <n v="0.42111214462214158"/>
    <n v="0.42111214462214158"/>
    <n v="0.42111214462214158"/>
    <n v="0.42111214462214158"/>
    <n v="0.42111214462214158"/>
    <n v="5.137052028545782E-2"/>
    <n v="5.0882488019832445E-2"/>
    <n v="5.0398848044597683E-2"/>
    <n v="4.9919560829140043E-2"/>
    <n v="4.9444587198621513E-2"/>
    <n v="4.3790970797074662E-2"/>
    <n v="3.4125866180225353E-2"/>
    <n v="2.6463371239987217E-2"/>
    <n v="2.0388545251366418E-2"/>
    <n v="1.5572423207587852E-2"/>
    <n v="1.1754201651280206E-2"/>
    <n v="8.7271156014394995E-3"/>
    <n v="6.3272417811257907E-3"/>
    <n v="4.4246218163810852E-3"/>
    <n v="2.9162247083314788E-3"/>
    <n v="1.7203674810697504E-3"/>
    <n v="0"/>
    <n v="0"/>
    <n v="0"/>
    <n v="0"/>
    <n v="0.36400640449709865"/>
    <n v="0.36400640449709865"/>
    <n v="5.137052028545782E-2"/>
    <n v="0.10225300830529027"/>
    <n v="0.15265185634988795"/>
    <n v="0.20257141717902799"/>
    <n v="0.25201600437764948"/>
    <n v="0.29580697517472415"/>
    <n v="0.32993284135494949"/>
    <n v="0.3563962125949367"/>
    <n v="0.36400640449709865"/>
    <n v="0.36400640449709865"/>
    <n v="0.36400640449709865"/>
    <n v="0.36400640449709865"/>
    <n v="0.36400640449709865"/>
    <n v="0.36400640449709865"/>
    <n v="0.36400640449709865"/>
    <n v="0.36400640449709865"/>
    <n v="0.36400640449709865"/>
    <n v="0.36400640449709865"/>
    <n v="0.36400640449709865"/>
    <n v="0.36400640449709865"/>
  </r>
  <r>
    <x v="34"/>
    <s v="Under $15"/>
    <n v="10.554022759706523"/>
    <s v="HVAC"/>
    <s v="Urban"/>
    <s v="SC-Retro"/>
    <s v="M-IO Retro"/>
    <x v="2"/>
    <s v="MiniMart"/>
    <s v="Demand Control Ventilation-Retro-MiniMart"/>
    <n v="1.7503118264768663E-2"/>
    <n v="1.7420503546558955E-2"/>
    <n v="1.733827876981919E-2"/>
    <n v="1.7256442094025656E-2"/>
    <n v="1.7174991687341851E-2"/>
    <n v="1.5384533153919838E-2"/>
    <n v="1.2249534525946669E-2"/>
    <n v="9.7533733783873641E-3"/>
    <n v="7.7658699648330987E-3"/>
    <n v="6.1833720468792725E-3"/>
    <n v="4.9233492246544006E-3"/>
    <n v="3.9200888130512257E-3"/>
    <n v="3.1212687950828997E-3"/>
    <n v="2.4852291250960865E-3"/>
    <n v="1.9787990749005062E-3"/>
    <n v="1.575567314613581E-3"/>
    <n v="1.0695612816999582E-5"/>
    <n v="3.8016601502159371E-6"/>
    <n v="1.2898154250325416E-6"/>
    <n v="4.1856859053650235E-7"/>
    <n v="0.1469450559237894"/>
    <n v="6.4685816285380655"/>
    <n v="10.554022759706523"/>
    <s v="C-Gro-HVAC-Vent-All-All-E"/>
    <n v="0"/>
    <n v="0.1469450559237894"/>
    <n v="1.7503118264768663E-2"/>
    <n v="3.4923621811327618E-2"/>
    <n v="5.2261900581146811E-2"/>
    <n v="6.951834267517247E-2"/>
    <n v="8.6693334362514321E-2"/>
    <n v="0.10207786751643416"/>
    <n v="0.11432740204238083"/>
    <n v="0.12408077542076819"/>
    <n v="0.13184664538560129"/>
    <n v="0.13803001743248056"/>
    <n v="0.14295336665713496"/>
    <n v="0.14687345547018618"/>
    <n v="0.1469450559237894"/>
    <n v="0.1469450559237894"/>
    <n v="0.1469450559237894"/>
    <n v="0.1469450559237894"/>
    <n v="0.1469450559237894"/>
    <n v="0.1469450559237894"/>
    <n v="0.1469450559237894"/>
    <n v="0.1469450559237894"/>
    <n v="1.6506779607310409E-2"/>
    <n v="1.6424164889100701E-2"/>
    <n v="1.6341940112360936E-2"/>
    <n v="1.6260103436567402E-2"/>
    <n v="1.6178653029883597E-2"/>
    <n v="1.4388194496461584E-2"/>
    <n v="1.1253195868488415E-2"/>
    <n v="8.7570347209291102E-3"/>
    <n v="6.7695313073748448E-3"/>
    <n v="5.1870333894210186E-3"/>
    <n v="3.9270105671961458E-3"/>
    <n v="2.9237501555929714E-3"/>
    <n v="2.1249301376246453E-3"/>
    <n v="1.4888904676378322E-3"/>
    <n v="9.8246041744225188E-4"/>
    <n v="5.7922865715532667E-4"/>
    <n v="0"/>
    <n v="0"/>
    <n v="0"/>
    <n v="0"/>
    <n v="0.12701828277462432"/>
    <n v="0.12701828277462432"/>
    <n v="1.6506779607310409E-2"/>
    <n v="3.293094449641111E-2"/>
    <n v="4.927288460877205E-2"/>
    <n v="6.5532988045339455E-2"/>
    <n v="8.1711641075223052E-2"/>
    <n v="9.6099835571684639E-2"/>
    <n v="0.10735303144017305"/>
    <n v="0.11611006616110216"/>
    <n v="0.122879597468477"/>
    <n v="0.12701828277462432"/>
    <n v="0.12701828277462432"/>
    <n v="0.12701828277462432"/>
    <n v="0.12701828277462432"/>
    <n v="0.12701828277462432"/>
    <n v="0.12701828277462432"/>
    <n v="0.12701828277462432"/>
    <n v="0.12701828277462432"/>
    <n v="0.12701828277462432"/>
    <n v="0.12701828277462432"/>
    <n v="0.12701828277462432"/>
  </r>
  <r>
    <x v="34"/>
    <s v="Under $10"/>
    <n v="9.4636451936293078"/>
    <s v="HVAC"/>
    <s v="Urban"/>
    <s v="SC-Retro"/>
    <s v="M-IO Retro"/>
    <x v="2"/>
    <s v="Restaurant"/>
    <s v="Demand Control Ventilation-Retro-Restaurant"/>
    <n v="4.1730209852689576E-2"/>
    <n v="4.1533243262184869E-2"/>
    <n v="4.1337206353987355E-2"/>
    <n v="4.1142094739996547E-2"/>
    <n v="4.094790405282376E-2"/>
    <n v="3.667916695112499E-2"/>
    <n v="2.9204833026492551E-2"/>
    <n v="2.3253588971686005E-2"/>
    <n v="1.8515065625391718E-2"/>
    <n v="1.4742139612511898E-2"/>
    <n v="1.1738045370832674E-2"/>
    <n v="9.3461134373458762E-3"/>
    <n v="7.4415998255372828E-3"/>
    <n v="5.9251803794885989E-3"/>
    <n v="4.7177708224779291E-3"/>
    <n v="3.7564023553566675E-3"/>
    <n v="2.5500037227932654E-5"/>
    <n v="9.0637607229362577E-6"/>
    <n v="3.0751245317347098E-6"/>
    <n v="9.9793390278298514E-7"/>
    <n v="0.35034031809394178"/>
    <n v="5.6635130892428256"/>
    <n v="9.4636451936293078"/>
    <s v="C-Res-HVAC-Vent-All-All-E"/>
    <n v="0"/>
    <n v="0.35034031809394178"/>
    <n v="4.1730209852689576E-2"/>
    <n v="8.3263453114874444E-2"/>
    <n v="0.1246006594688618"/>
    <n v="0.16574275420885834"/>
    <n v="0.20669065826168209"/>
    <n v="0.24336982521280709"/>
    <n v="0.27257465823929966"/>
    <n v="0.29582824721098566"/>
    <n v="0.3143433128363774"/>
    <n v="0.32908545244888932"/>
    <n v="0.34082349781972199"/>
    <n v="0.35016961125706786"/>
    <n v="0.35034031809394178"/>
    <n v="0.35034031809394178"/>
    <n v="0.35034031809394178"/>
    <n v="0.35034031809394178"/>
    <n v="0.35034031809394178"/>
    <n v="0.35034031809394178"/>
    <n v="0.35034031809394178"/>
    <n v="0.35034031809394178"/>
    <n v="4.1700418117192141E-2"/>
    <n v="4.1503451526687433E-2"/>
    <n v="4.130741461848992E-2"/>
    <n v="4.1112303004499112E-2"/>
    <n v="4.0918112317326324E-2"/>
    <n v="3.6649375215627555E-2"/>
    <n v="2.9175041290995119E-2"/>
    <n v="2.3223797236188573E-2"/>
    <n v="1.8485273889894287E-2"/>
    <n v="1.4712347877014465E-2"/>
    <n v="1.1708253635335241E-2"/>
    <n v="9.3163217018484429E-3"/>
    <n v="7.4118080900398495E-3"/>
    <n v="5.8953886439911656E-3"/>
    <n v="4.6879790869804958E-3"/>
    <n v="3.7266106198592342E-3"/>
    <n v="0"/>
    <n v="0"/>
    <n v="0"/>
    <n v="0"/>
    <n v="0.34974448338399311"/>
    <n v="0.34974448338399311"/>
    <n v="4.1700418117192141E-2"/>
    <n v="8.3203869643879574E-2"/>
    <n v="0.12451128426236949"/>
    <n v="0.1656235872668686"/>
    <n v="0.20654169958419494"/>
    <n v="0.24319107479982249"/>
    <n v="0.27236611609081762"/>
    <n v="0.29558991332700618"/>
    <n v="0.31407518721690048"/>
    <n v="0.32878753509391495"/>
    <n v="0.34049578872925018"/>
    <n v="0.34974448338399311"/>
    <n v="0.34974448338399311"/>
    <n v="0.34974448338399311"/>
    <n v="0.34974448338399311"/>
    <n v="0.34974448338399311"/>
    <n v="0.34974448338399311"/>
    <n v="0.34974448338399311"/>
    <n v="0.34974448338399311"/>
    <n v="0.34974448338399311"/>
  </r>
  <r>
    <x v="34"/>
    <s v="Under $40"/>
    <n v="39.840593555433088"/>
    <s v="HVAC"/>
    <s v="Urban"/>
    <s v="SC-Retro"/>
    <s v="M-IO Retro"/>
    <x v="2"/>
    <s v="Lodging"/>
    <s v="Demand Control Ventilation-Retro-Lodging"/>
    <n v="2.7685604374788775E-2"/>
    <n v="2.7619158924289278E-2"/>
    <n v="2.7552872942870992E-2"/>
    <n v="2.7486746047808097E-2"/>
    <n v="2.7420777857293365E-2"/>
    <n v="2.4619471191392264E-2"/>
    <n v="1.9648307568426344E-2"/>
    <n v="1.5680921304209696E-2"/>
    <n v="1.2514629674463673E-2"/>
    <n v="9.9876756505959691E-3"/>
    <n v="7.9709641832276315E-3"/>
    <n v="6.3614670953503084E-3"/>
    <n v="5.0769596594571744E-3"/>
    <n v="4.0518199650195806E-3"/>
    <n v="3.2336764776828291E-3"/>
    <n v="2.5807325233091114E-3"/>
    <n v="1.7560226872356054E-5"/>
    <n v="6.2563853779859249E-6"/>
    <n v="2.1277026677508354E-6"/>
    <n v="6.9213478823458842E-7"/>
    <n v="0.24240320082538483"/>
    <n v="25.629106366961381"/>
    <n v="39.840593555433088"/>
    <s v="C-All-HVAC-Vent-All-All-E"/>
    <n v="0"/>
    <n v="0.24240320082538483"/>
    <n v="2.7685604374788775E-2"/>
    <n v="5.5304763299078054E-2"/>
    <n v="8.2857636241949043E-2"/>
    <n v="0.11034438228975714"/>
    <n v="0.13776516014705051"/>
    <n v="0.16238463133844278"/>
    <n v="0.18203293890686911"/>
    <n v="0.19771386021107881"/>
    <n v="0.21022848988554249"/>
    <n v="0.22021616553613846"/>
    <n v="0.22818712971936608"/>
    <n v="0.2345485968147164"/>
    <n v="0.23962555647417358"/>
    <n v="0.24240320082538483"/>
    <n v="0.24240320082538483"/>
    <n v="0.24240320082538483"/>
    <n v="0.24240320082538483"/>
    <n v="0.24240320082538483"/>
    <n v="0.24240320082538483"/>
    <n v="0.24240320082538483"/>
    <n v="2.6042026248559027E-2"/>
    <n v="2.597558079805953E-2"/>
    <n v="2.5909294816641244E-2"/>
    <n v="2.5843167921578349E-2"/>
    <n v="2.5777199731063617E-2"/>
    <n v="2.2975893065162515E-2"/>
    <n v="1.8004729442196596E-2"/>
    <n v="1.4037343177979947E-2"/>
    <n v="1.0871051548233925E-2"/>
    <n v="8.3440975243662206E-3"/>
    <n v="6.3273860569978821E-3"/>
    <n v="4.7178889691205589E-3"/>
    <n v="3.433381533227425E-3"/>
    <n v="2.4082418387898312E-3"/>
    <n v="1.5900983514530798E-3"/>
    <n v="9.3715439707936217E-4"/>
    <n v="0"/>
    <n v="0"/>
    <n v="0"/>
    <n v="0"/>
    <n v="0.20953163830078986"/>
    <n v="0.20953163830078986"/>
    <n v="2.6042026248559027E-2"/>
    <n v="5.2017607046618557E-2"/>
    <n v="7.7926901863259804E-2"/>
    <n v="0.10377006978483816"/>
    <n v="0.12954726951590179"/>
    <n v="0.1525231625810643"/>
    <n v="0.17052789202326091"/>
    <n v="0.18456523520124085"/>
    <n v="0.19543628674947477"/>
    <n v="0.20378038427384099"/>
    <n v="0.20953163830078986"/>
    <n v="0.20953163830078986"/>
    <n v="0.20953163830078986"/>
    <n v="0.20953163830078986"/>
    <n v="0.20953163830078986"/>
    <n v="0.20953163830078986"/>
    <n v="0.20953163830078986"/>
    <n v="0.20953163830078986"/>
    <n v="0.20953163830078986"/>
    <n v="0.20953163830078986"/>
  </r>
  <r>
    <x v="34"/>
    <s v="Under $45"/>
    <n v="40.768486329871301"/>
    <s v="HVAC"/>
    <s v="Urban"/>
    <s v="SC-Retro"/>
    <s v="M-IO Retro"/>
    <x v="2"/>
    <s v="Hospital"/>
    <s v="Demand Control Ventilation-Retro-Hospital"/>
    <n v="2.6230828866442807E-3"/>
    <n v="2.6175744125823274E-3"/>
    <n v="2.612077506315905E-3"/>
    <n v="2.6065921435526407E-3"/>
    <n v="2.6011183000511809E-3"/>
    <n v="2.3360903564589655E-3"/>
    <n v="1.8649476533683215E-3"/>
    <n v="1.4888250106369987E-3"/>
    <n v="1.1885587824917289E-3"/>
    <n v="9.4885024723879692E-4"/>
    <n v="7.5748612937567633E-4"/>
    <n v="6.0471632680318991E-4"/>
    <n v="4.8275713801352254E-4"/>
    <n v="3.853946784189554E-4"/>
    <n v="3.076682796754205E-4"/>
    <n v="2.4561774103048155E-4"/>
    <n v="1.6717757943961301E-6"/>
    <n v="5.9580366356265829E-7"/>
    <n v="2.0268563980078871E-7"/>
    <n v="6.5953172053204241E-8"/>
    <n v="2.3091406799329056E-2"/>
    <n v="26.811919767573695"/>
    <n v="40.768486329871301"/>
    <s v="C-Hea-HVAC-Vent-All-All-C"/>
    <n v="0"/>
    <n v="2.3091406799329056E-2"/>
    <n v="2.6230828866442807E-3"/>
    <n v="5.240657299226608E-3"/>
    <n v="7.852734805542513E-3"/>
    <n v="1.0459326949095155E-2"/>
    <n v="1.3060445249146336E-2"/>
    <n v="1.5396535605605301E-2"/>
    <n v="1.7261483258973621E-2"/>
    <n v="1.8750308269610619E-2"/>
    <n v="1.9938867052102349E-2"/>
    <n v="2.0887717299341146E-2"/>
    <n v="2.1645203428716821E-2"/>
    <n v="2.2249919755520011E-2"/>
    <n v="2.2732676893533532E-2"/>
    <n v="2.3091406799329056E-2"/>
    <n v="2.3091406799329056E-2"/>
    <n v="2.3091406799329056E-2"/>
    <n v="2.3091406799329056E-2"/>
    <n v="2.3091406799329056E-2"/>
    <n v="2.3091406799329056E-2"/>
    <n v="2.3091406799329056E-2"/>
    <n v="2.4665151062271021E-3"/>
    <n v="2.4610066321651487E-3"/>
    <n v="2.4555097258987264E-3"/>
    <n v="2.4500243631354621E-3"/>
    <n v="2.4445505196340023E-3"/>
    <n v="2.1795225760417869E-3"/>
    <n v="1.7083798729511427E-3"/>
    <n v="1.3322572302198199E-3"/>
    <n v="1.0319910020745501E-3"/>
    <n v="7.9228246682161809E-4"/>
    <n v="6.009183489584975E-4"/>
    <n v="4.4814854638601114E-4"/>
    <n v="3.2618935759634376E-4"/>
    <n v="2.2882689800177663E-4"/>
    <n v="1.5110049925824172E-4"/>
    <n v="8.9049960613302778E-5"/>
    <n v="0"/>
    <n v="0"/>
    <n v="0"/>
    <n v="0"/>
    <n v="1.996005119098548E-2"/>
    <n v="1.996005119098548E-2"/>
    <n v="2.4665151062271021E-3"/>
    <n v="4.9275217383922508E-3"/>
    <n v="7.3830314642909772E-3"/>
    <n v="9.8330558274264401E-3"/>
    <n v="1.2277606347060443E-2"/>
    <n v="1.445712892310223E-2"/>
    <n v="1.6165508796053371E-2"/>
    <n v="1.749776602627319E-2"/>
    <n v="1.8529757028347742E-2"/>
    <n v="1.932203949516936E-2"/>
    <n v="1.9922957844127856E-2"/>
    <n v="1.996005119098548E-2"/>
    <n v="1.996005119098548E-2"/>
    <n v="1.996005119098548E-2"/>
    <n v="1.996005119098548E-2"/>
    <n v="1.996005119098548E-2"/>
    <n v="1.996005119098548E-2"/>
    <n v="1.996005119098548E-2"/>
    <n v="1.996005119098548E-2"/>
    <n v="1.996005119098548E-2"/>
  </r>
  <r>
    <x v="34"/>
    <s v="Under $45"/>
    <n v="41.760842803621564"/>
    <s v="HVAC"/>
    <s v="Urban"/>
    <s v="SC-Retro"/>
    <s v="M-IO Retro"/>
    <x v="2"/>
    <s v="Residential Care"/>
    <s v="Demand Control Ventilation-Retro-Residential Care"/>
    <n v="1.5647602877542303E-2"/>
    <n v="1.5610048630636206E-2"/>
    <n v="1.5572584513922679E-2"/>
    <n v="1.5535210311089264E-2"/>
    <n v="1.549792580634265E-2"/>
    <n v="1.3914657705966687E-2"/>
    <n v="1.1105010021977895E-2"/>
    <n v="8.8626863983401159E-3"/>
    <n v="7.0731327607872832E-3"/>
    <n v="5.644925793729114E-3"/>
    <n v="4.5051023774593316E-3"/>
    <n v="3.5954321054027429E-3"/>
    <n v="2.8694424546798218E-3"/>
    <n v="2.2900446342308716E-3"/>
    <n v="1.8276388216869747E-3"/>
    <n v="1.4586019908119402E-3"/>
    <n v="9.9248494928430042E-6"/>
    <n v="3.5360410601234385E-6"/>
    <n v="1.2025544371633905E-6"/>
    <n v="3.9118706449077892E-7"/>
    <n v="0.13700365617500437"/>
    <n v="27.408511133783559"/>
    <n v="41.760842803621564"/>
    <s v="C-Hea-HVAC-Vent-All-All-C"/>
    <n v="0"/>
    <n v="0.13700365617500437"/>
    <n v="1.5647602877542303E-2"/>
    <n v="3.1257651508178511E-2"/>
    <n v="4.6830236022101193E-2"/>
    <n v="6.2365446333190459E-2"/>
    <n v="7.7863372139533107E-2"/>
    <n v="9.1778029845499792E-2"/>
    <n v="0.10288303986747768"/>
    <n v="0.1117457262658178"/>
    <n v="0.11881885902660508"/>
    <n v="0.1244637848203342"/>
    <n v="0.12896888719779354"/>
    <n v="0.13256431930319629"/>
    <n v="0.13543376175787611"/>
    <n v="0.13700365617500437"/>
    <n v="0.13700365617500437"/>
    <n v="0.13700365617500437"/>
    <n v="0.13700365617500437"/>
    <n v="0.13700365617500437"/>
    <n v="0.13700365617500437"/>
    <n v="0.13700365617500437"/>
    <n v="1.4718670372789842E-2"/>
    <n v="1.4681116125883745E-2"/>
    <n v="1.4643652009170218E-2"/>
    <n v="1.4606277806336804E-2"/>
    <n v="1.4568993301590189E-2"/>
    <n v="1.2985725201214226E-2"/>
    <n v="1.0176077517225435E-2"/>
    <n v="7.9337538935876552E-3"/>
    <n v="6.1442002560348225E-3"/>
    <n v="4.7159932889766533E-3"/>
    <n v="3.5761698727068709E-3"/>
    <n v="2.6664996006502822E-3"/>
    <n v="1.9405099499273611E-3"/>
    <n v="1.3611121294784109E-3"/>
    <n v="8.9870631693451399E-4"/>
    <n v="5.2966948605947953E-4"/>
    <n v="0"/>
    <n v="0"/>
    <n v="0"/>
    <n v="0"/>
    <n v="0.11842500607995515"/>
    <n v="0.11842500607995515"/>
    <n v="1.4718670372789842E-2"/>
    <n v="2.9399786498673586E-2"/>
    <n v="4.4043438507843806E-2"/>
    <n v="5.864971631418061E-2"/>
    <n v="7.3218709615770802E-2"/>
    <n v="8.6204434816985032E-2"/>
    <n v="9.6380512334210466E-2"/>
    <n v="0.10431426622779812"/>
    <n v="0.11045846648383294"/>
    <n v="0.11517445977280959"/>
    <n v="0.11842500607995515"/>
    <n v="0.11842500607995515"/>
    <n v="0.11842500607995515"/>
    <n v="0.11842500607995515"/>
    <n v="0.11842500607995515"/>
    <n v="0.11842500607995515"/>
    <n v="0.11842500607995515"/>
    <n v="0.11842500607995515"/>
    <n v="0.11842500607995515"/>
    <n v="0.11842500607995515"/>
  </r>
  <r>
    <x v="34"/>
    <s v="Under $40"/>
    <n v="39.929946855903296"/>
    <s v="HVAC"/>
    <s v="Urban"/>
    <s v="SC-Retro"/>
    <s v="M-IO Retro"/>
    <x v="2"/>
    <s v="Assembly"/>
    <s v="Demand Control Ventilation-Retro-Assembly"/>
    <n v="0.1113398717602454"/>
    <n v="0.11084032686894778"/>
    <n v="0.11034302326906241"/>
    <n v="0.1098479509046619"/>
    <n v="0.10935509976493632"/>
    <n v="9.7978013895591881E-2"/>
    <n v="7.8030735365264295E-2"/>
    <n v="6.2144509972740375E-2"/>
    <n v="4.9492550617063473E-2"/>
    <n v="3.9416395231969263E-2"/>
    <n v="3.1391637604289466E-2"/>
    <n v="2.5000635032190584E-2"/>
    <n v="1.991077241307692E-2"/>
    <n v="1.5857151531346862E-2"/>
    <n v="1.2628804622514311E-2"/>
    <n v="1.0057714708619703E-2"/>
    <n v="6.8292147992670408E-5"/>
    <n v="2.4279631974024218E-5"/>
    <n v="8.2395037819277515E-6"/>
    <n v="2.6745196630429148E-6"/>
    <n v="0.93870356992288306"/>
    <n v="25.68131222768729"/>
    <n v="39.929946855903296"/>
    <s v="C-All-HVAC-Vent-All-All-E"/>
    <n v="0"/>
    <n v="0.93870356992288306"/>
    <n v="0.1113398717602454"/>
    <n v="0.22218019862919319"/>
    <n v="0.33252322189825562"/>
    <n v="0.44237117280291749"/>
    <n v="0.55172627256785378"/>
    <n v="0.64970428646344569"/>
    <n v="0.72773502182870997"/>
    <n v="0.78987953180145032"/>
    <n v="0.8393720824185138"/>
    <n v="0.87878847765048307"/>
    <n v="0.91018011525477249"/>
    <n v="0.93518075028696313"/>
    <n v="0.93870356992288306"/>
    <n v="0.93870356992288306"/>
    <n v="0.93870356992288306"/>
    <n v="0.93870356992288306"/>
    <n v="0.93870356992288306"/>
    <n v="0.93870356992288306"/>
    <n v="0.93870356992288306"/>
    <n v="0.93870356992288306"/>
    <n v="0.10497513462275848"/>
    <n v="0.10447558973146086"/>
    <n v="0.10397828613157549"/>
    <n v="0.10348321376717498"/>
    <n v="0.1029903626274494"/>
    <n v="9.1613276758104961E-2"/>
    <n v="7.1665998227777375E-2"/>
    <n v="5.5779772835253448E-2"/>
    <n v="4.3127813479576546E-2"/>
    <n v="3.3051658094482336E-2"/>
    <n v="2.5026900466802539E-2"/>
    <n v="1.8635897894703657E-2"/>
    <n v="1.3546035275589995E-2"/>
    <n v="9.4924143938599371E-3"/>
    <n v="6.2640674850273862E-3"/>
    <n v="3.6929775711327783E-3"/>
    <n v="0"/>
    <n v="0"/>
    <n v="0"/>
    <n v="0"/>
    <n v="0.81140882717314455"/>
    <n v="0.81140882717314455"/>
    <n v="0.10497513462275848"/>
    <n v="0.20945072435421935"/>
    <n v="0.31342901048579486"/>
    <n v="0.41691222425296981"/>
    <n v="0.51990258688041924"/>
    <n v="0.61151586363852417"/>
    <n v="0.68318186186630159"/>
    <n v="0.73896163470155507"/>
    <n v="0.78208944818113157"/>
    <n v="0.81140882717314455"/>
    <n v="0.81140882717314455"/>
    <n v="0.81140882717314455"/>
    <n v="0.81140882717314455"/>
    <n v="0.81140882717314455"/>
    <n v="0.81140882717314455"/>
    <n v="0.81140882717314455"/>
    <n v="0.81140882717314455"/>
    <n v="0.81140882717314455"/>
    <n v="0.81140882717314455"/>
    <n v="0.81140882717314455"/>
  </r>
  <r>
    <x v="34"/>
    <s v="Under $30"/>
    <n v="29.430036643181253"/>
    <s v="HVAC"/>
    <s v="Urban"/>
    <s v="SC-Retro"/>
    <s v="M-IO Retro"/>
    <x v="2"/>
    <s v="Other"/>
    <s v="Demand Control Ventilation-Retro-Other"/>
    <n v="2.9539190795358321E-2"/>
    <n v="2.9273338078200099E-2"/>
    <n v="2.9009878035496286E-2"/>
    <n v="2.8748789133176821E-2"/>
    <n v="2.8490050030978237E-2"/>
    <n v="2.5410275622629493E-2"/>
    <n v="2.0145266513620662E-2"/>
    <n v="1.5971167291998458E-2"/>
    <n v="1.2661941429096383E-2"/>
    <n v="1.003838716498761E-2"/>
    <n v="7.958433344402176E-3"/>
    <n v="6.3094459554420444E-3"/>
    <n v="5.0021287534744536E-3"/>
    <n v="3.9656876757545459E-3"/>
    <n v="3.1439971893382043E-3"/>
    <n v="2.4925609717073283E-3"/>
    <n v="1.6846776899834546E-5"/>
    <n v="5.9615631086500082E-6"/>
    <n v="2.0135523346625875E-6"/>
    <n v="6.504631335526899E-7"/>
    <n v="0.2293983733486562"/>
    <n v="18.66266399402932"/>
    <n v="29.430036643181253"/>
    <s v="C-All-HVAC-Vent-All-All-E"/>
    <n v="0"/>
    <n v="0.2293983733486562"/>
    <n v="2.9539190795358321E-2"/>
    <n v="5.8812528873558423E-2"/>
    <n v="8.7822406909054712E-2"/>
    <n v="0.11657119604223154"/>
    <n v="0.14506124607320978"/>
    <n v="0.17047152169583926"/>
    <n v="0.19061678820945993"/>
    <n v="0.20658795550145839"/>
    <n v="0.21924989693055477"/>
    <n v="0.22928828409554239"/>
    <n v="0.2293983733486562"/>
    <n v="0.2293983733486562"/>
    <n v="0.2293983733486562"/>
    <n v="0.2293983733486562"/>
    <n v="0.2293983733486562"/>
    <n v="0.2293983733486562"/>
    <n v="0.2293983733486562"/>
    <n v="0.2293983733486562"/>
    <n v="0.2293983733486562"/>
    <n v="0.2293983733486562"/>
    <n v="2.798378992876608E-2"/>
    <n v="2.7717937211607858E-2"/>
    <n v="2.7454477168904045E-2"/>
    <n v="2.719338826658458E-2"/>
    <n v="2.6934649164385996E-2"/>
    <n v="2.3854874756037252E-2"/>
    <n v="1.8589865647028421E-2"/>
    <n v="1.4415766425406217E-2"/>
    <n v="1.1106540562504142E-2"/>
    <n v="8.4829862983953688E-3"/>
    <n v="6.4030324778099343E-3"/>
    <n v="4.7540450888498027E-3"/>
    <n v="3.4467278868822119E-3"/>
    <n v="2.4102868091623042E-3"/>
    <n v="1.5885963227459626E-3"/>
    <n v="9.3716010511508659E-4"/>
    <n v="0"/>
    <n v="0"/>
    <n v="0"/>
    <n v="0"/>
    <n v="0.19829035601681136"/>
    <n v="0.19829035601681136"/>
    <n v="2.798378992876608E-2"/>
    <n v="5.5701727140373941E-2"/>
    <n v="8.315620430927799E-2"/>
    <n v="0.11034959257586258"/>
    <n v="0.13728424174024856"/>
    <n v="0.16113911649628582"/>
    <n v="0.17972898214331423"/>
    <n v="0.19414474856872044"/>
    <n v="0.19829035601681136"/>
    <n v="0.19829035601681136"/>
    <n v="0.19829035601681136"/>
    <n v="0.19829035601681136"/>
    <n v="0.19829035601681136"/>
    <n v="0.19829035601681136"/>
    <n v="0.19829035601681136"/>
    <n v="0.19829035601681136"/>
    <n v="0.19829035601681136"/>
    <n v="0.19829035601681136"/>
    <n v="0.19829035601681136"/>
    <n v="0.19829035601681136"/>
  </r>
  <r>
    <x v="35"/>
    <s v="Under $30"/>
    <n v="25.424634792000891"/>
    <s v="HVAC"/>
    <s v="Urban"/>
    <s v="SC-Retro"/>
    <s v="Measure InputOutput"/>
    <x v="2"/>
    <s v="Large Off"/>
    <s v="DCV Parking Garage-Retro"/>
    <n v="0.22257170845535762"/>
    <n v="0.22190399332999161"/>
    <n v="0.22123828135000165"/>
    <n v="0.22057456650595156"/>
    <n v="0.21991284280643378"/>
    <n v="0.19732779385021304"/>
    <n v="0.15738864837492991"/>
    <n v="0.12553318594384408"/>
    <n v="0.10012526910881003"/>
    <n v="7.9859914641186899E-2"/>
    <n v="6.3696267917810662E-2"/>
    <n v="5.0804143291245787E-2"/>
    <n v="4.0521384689097641E-2"/>
    <n v="3.2319856428024277E-2"/>
    <n v="2.5778317486992153E-2"/>
    <n v="2.0560786027624949E-2"/>
    <n v="1.3981833955327888E-4"/>
    <n v="4.9784411647507215E-5"/>
    <n v="1.6920580236223713E-5"/>
    <n v="5.5008267248746419E-6"/>
    <n v="2.0003289843656771"/>
    <n v="12.571613818714061"/>
    <n v="25.424634792000891"/>
    <s v="C-All-HVAC-Vent-All-All-E"/>
    <n v="0"/>
    <n v="2.0003289843656771"/>
    <n v="0.22257170845535762"/>
    <n v="0.44447570178534923"/>
    <n v="0.66571398313535091"/>
    <n v="0.88628854964130244"/>
    <n v="1.1062013924477363"/>
    <n v="1.3035291862979492"/>
    <n v="1.4609178346728791"/>
    <n v="1.5864510206167231"/>
    <n v="1.686576289725533"/>
    <n v="1.7664362043667199"/>
    <n v="1.8301324722845305"/>
    <n v="1.8809366155757763"/>
    <n v="1.921458000264874"/>
    <n v="1.9537778566928983"/>
    <n v="1.9795561741798904"/>
    <n v="2.0001169602075155"/>
    <n v="2.0002567785470688"/>
    <n v="2.0003065629587162"/>
    <n v="2.0003234835389523"/>
    <n v="2.0003289843656771"/>
    <n v="0.20900878126309216"/>
    <n v="0.20834106613772616"/>
    <n v="0.20767535415773619"/>
    <n v="0.2070116393136861"/>
    <n v="0.20634991561416832"/>
    <n v="0.18376486665794758"/>
    <n v="0.14382572118266446"/>
    <n v="0.11197025875157862"/>
    <n v="8.6562341916544577E-2"/>
    <n v="6.6296987448921443E-2"/>
    <n v="5.0133340725545206E-2"/>
    <n v="3.7241216098980331E-2"/>
    <n v="2.6958457496832181E-2"/>
    <n v="1.8756929235758817E-2"/>
    <n v="1.2215390294726694E-2"/>
    <n v="6.9978588353594891E-3"/>
    <n v="0"/>
    <n v="0"/>
    <n v="0"/>
    <n v="0"/>
    <n v="1.7290704405203678"/>
    <n v="1.7290704405203678"/>
    <n v="0.20900878126309216"/>
    <n v="0.41734984740081832"/>
    <n v="0.62502520155855446"/>
    <n v="0.8320368408722405"/>
    <n v="1.0383867564864089"/>
    <n v="1.2221516231443565"/>
    <n v="1.3659773443270211"/>
    <n v="1.4779476030785998"/>
    <n v="1.5645099449951445"/>
    <n v="1.6308069324440659"/>
    <n v="1.680940273169611"/>
    <n v="1.7181814892685914"/>
    <n v="1.7290704405203678"/>
    <n v="1.7290704405203678"/>
    <n v="1.7290704405203678"/>
    <n v="1.7290704405203678"/>
    <n v="1.7290704405203678"/>
    <n v="1.7290704405203678"/>
    <n v="1.7290704405203678"/>
    <n v="1.7290704405203678"/>
  </r>
  <r>
    <x v="35"/>
    <s v="Under $30"/>
    <n v="25.424634792000891"/>
    <s v="HVAC"/>
    <s v="Urban"/>
    <s v="SC-Retro"/>
    <s v="Measure InputOutput"/>
    <x v="2"/>
    <s v="Medium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Small Off"/>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XLarge Ret"/>
    <s v="DCV Parking Garage-Retro"/>
    <n v="1.2701351922222822E-2"/>
    <n v="1.2642925703380593E-2"/>
    <n v="1.2584768245145043E-2"/>
    <n v="1.2526878311217375E-2"/>
    <n v="1.2469254670985778E-2"/>
    <n v="1.1170706489549315E-2"/>
    <n v="8.8954569917579097E-3"/>
    <n v="7.0836303116766563E-3"/>
    <n v="5.6408364897943576E-3"/>
    <n v="4.4919109135530431E-3"/>
    <n v="3.5769984986805574E-3"/>
    <n v="2.8484354444693015E-3"/>
    <n v="2.2682661131397945E-3"/>
    <n v="1.8062656712154812E-3"/>
    <n v="1.4383654793023119E-3"/>
    <n v="1.1453991984780173E-3"/>
    <n v="7.7763972329511747E-6"/>
    <n v="2.7643905902657338E-6"/>
    <n v="9.3801015494060504E-7"/>
    <n v="3.0443948701230663E-7"/>
    <n v="0.11330323369203353"/>
    <n v="12.571613818714061"/>
    <n v="25.424634792000891"/>
    <s v="C-All-HVAC-Vent-All-All-E"/>
    <n v="0"/>
    <n v="0.11330323369203353"/>
    <n v="1.2701351922222822E-2"/>
    <n v="2.5344277625603415E-2"/>
    <n v="3.7929045870748454E-2"/>
    <n v="5.0455924181965831E-2"/>
    <n v="6.292517885295161E-2"/>
    <n v="7.4095885342500931E-2"/>
    <n v="8.2991342334258839E-2"/>
    <n v="9.0074972645935489E-2"/>
    <n v="9.5715809135729843E-2"/>
    <n v="0.10020772004928288"/>
    <n v="0.10378471854796344"/>
    <n v="0.10663315399243274"/>
    <n v="0.10890142010557254"/>
    <n v="0.11070768577678802"/>
    <n v="0.11214605125609034"/>
    <n v="0.11329145045456836"/>
    <n v="0.11329922685180131"/>
    <n v="0.11330199124239158"/>
    <n v="0.11330292925254652"/>
    <n v="0.11330323369203353"/>
    <n v="1.1933116536331737E-2"/>
    <n v="1.1874690317489507E-2"/>
    <n v="1.1816532859253957E-2"/>
    <n v="1.1758642925326289E-2"/>
    <n v="1.1701019285094693E-2"/>
    <n v="1.040247110365823E-2"/>
    <n v="8.1272216058668242E-3"/>
    <n v="6.3153949257855708E-3"/>
    <n v="4.8726011039032721E-3"/>
    <n v="3.7236755276619576E-3"/>
    <n v="2.8087631127894719E-3"/>
    <n v="2.080200058578216E-3"/>
    <n v="1.5000307272487088E-3"/>
    <n v="1.0380302853243955E-3"/>
    <n v="6.7013009341122614E-4"/>
    <n v="3.7716381258693157E-4"/>
    <n v="0"/>
    <n v="0"/>
    <n v="0"/>
    <n v="0"/>
    <n v="9.7938525974211821E-2"/>
    <n v="9.7938525974211821E-2"/>
    <n v="1.1933116536331737E-2"/>
    <n v="2.3807806853821244E-2"/>
    <n v="3.5624339713075201E-2"/>
    <n v="4.7382982638401488E-2"/>
    <n v="5.9084001923496179E-2"/>
    <n v="6.9486473027154411E-2"/>
    <n v="7.761369463302123E-2"/>
    <n v="8.3929089558806805E-2"/>
    <n v="8.880169066271007E-2"/>
    <n v="9.2525366190372021E-2"/>
    <n v="9.5334129303161499E-2"/>
    <n v="9.7414329361739715E-2"/>
    <n v="9.7938525974211821E-2"/>
    <n v="9.7938525974211821E-2"/>
    <n v="9.7938525974211821E-2"/>
    <n v="9.7938525974211821E-2"/>
    <n v="9.7938525974211821E-2"/>
    <n v="9.7938525974211821E-2"/>
    <n v="9.7938525974211821E-2"/>
    <n v="9.7938525974211821E-2"/>
  </r>
  <r>
    <x v="35"/>
    <s v="Under $30"/>
    <n v="25.424634792000891"/>
    <s v="HVAC"/>
    <s v="Urban"/>
    <s v="SC-Retro"/>
    <s v="Measure InputOutput"/>
    <x v="2"/>
    <s v="Large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Medium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Small R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School K-12"/>
    <s v="DCV Parking Garage-Retro"/>
    <n v="6.7859283588737399E-3"/>
    <n v="6.7581060526023581E-3"/>
    <n v="6.7303978177866881E-3"/>
    <n v="6.7028031867337624E-3"/>
    <n v="6.675321693668153E-3"/>
    <n v="5.9831575872517015E-3"/>
    <n v="4.7669013129151751E-3"/>
    <n v="3.7978856140257794E-3"/>
    <n v="3.0258514264066201E-3"/>
    <n v="2.4107563484466817E-3"/>
    <n v="1.9206977979344402E-3"/>
    <n v="1.5302583495703267E-3"/>
    <n v="1.2191874322696711E-3"/>
    <n v="9.7135101103789235E-4"/>
    <n v="7.7389477751410932E-4"/>
    <n v="6.165774471410413E-4"/>
    <n v="4.188217311311558E-6"/>
    <n v="1.4896084458213415E-6"/>
    <n v="5.0571306639332954E-7"/>
    <n v="1.642190451235122E-7"/>
    <n v="6.0675423972046789E-2"/>
    <n v="12.571613818714061"/>
    <n v="25.424634792000891"/>
    <s v="C-All-HVAC-Vent-All-All-E"/>
    <n v="0"/>
    <n v="6.0675423972046789E-2"/>
    <n v="6.7859283588737399E-3"/>
    <n v="1.3544034411476098E-2"/>
    <n v="2.0274432229262784E-2"/>
    <n v="2.6977235415996545E-2"/>
    <n v="3.3652557109664701E-2"/>
    <n v="3.9635714696916402E-2"/>
    <n v="4.4402616009831579E-2"/>
    <n v="4.8200501623857361E-2"/>
    <n v="5.1226353050263983E-2"/>
    <n v="5.3637109398710664E-2"/>
    <n v="5.5557807196645104E-2"/>
    <n v="5.7088065546215427E-2"/>
    <n v="5.8307252978485095E-2"/>
    <n v="5.927860398952299E-2"/>
    <n v="6.0052498767037096E-2"/>
    <n v="6.0669076214178136E-2"/>
    <n v="6.0673264431489446E-2"/>
    <n v="6.0674754039935268E-2"/>
    <n v="6.0675259753001663E-2"/>
    <n v="6.0675423972046789E-2"/>
    <n v="6.3745278521947502E-3"/>
    <n v="6.3467055459233684E-3"/>
    <n v="6.3189973111076984E-3"/>
    <n v="6.2914026800547727E-3"/>
    <n v="6.2639211869891633E-3"/>
    <n v="5.5717570805727118E-3"/>
    <n v="4.3555008062361854E-3"/>
    <n v="3.3864851073467893E-3"/>
    <n v="2.6144509197276299E-3"/>
    <n v="1.9993558417676915E-3"/>
    <n v="1.5092972912554503E-3"/>
    <n v="1.1188578428913368E-3"/>
    <n v="8.0778692559068115E-4"/>
    <n v="5.5995050435890233E-4"/>
    <n v="3.6249427083511935E-4"/>
    <n v="2.0517694046205134E-4"/>
    <n v="0"/>
    <n v="0"/>
    <n v="0"/>
    <n v="0"/>
    <n v="5.2447413838466989E-2"/>
    <n v="5.2447413838466989E-2"/>
    <n v="6.3745278521947502E-3"/>
    <n v="1.2721233398118119E-2"/>
    <n v="1.9040230709225815E-2"/>
    <n v="2.5331633389280586E-2"/>
    <n v="3.1595554576269752E-2"/>
    <n v="3.7167311656842464E-2"/>
    <n v="4.1522812463078651E-2"/>
    <n v="4.4909297570425444E-2"/>
    <n v="4.7523748490153075E-2"/>
    <n v="4.9523104331920767E-2"/>
    <n v="5.1032401623176217E-2"/>
    <n v="5.2151259466067551E-2"/>
    <n v="5.2447413838466989E-2"/>
    <n v="5.2447413838466989E-2"/>
    <n v="5.2447413838466989E-2"/>
    <n v="5.2447413838466989E-2"/>
    <n v="5.2447413838466989E-2"/>
    <n v="5.2447413838466989E-2"/>
    <n v="5.2447413838466989E-2"/>
    <n v="5.2447413838466989E-2"/>
  </r>
  <r>
    <x v="35"/>
    <s v="Under $30"/>
    <n v="25.424634792000891"/>
    <s v="HVAC"/>
    <s v="Urban"/>
    <s v="SC-Retro"/>
    <s v="Measure InputOutput"/>
    <x v="2"/>
    <s v="University"/>
    <s v="DCV Parking Garage-Retro"/>
    <n v="1.6662670136527086E-2"/>
    <n v="1.6594353188967327E-2"/>
    <n v="1.6526316340892563E-2"/>
    <n v="1.6458558443894902E-2"/>
    <n v="1.6391078354274932E-2"/>
    <n v="1.4691487439720166E-2"/>
    <n v="1.1705001872973854E-2"/>
    <n v="9.3256090922357263E-3"/>
    <n v="7.4298992759660471E-3"/>
    <n v="5.9195493511476705E-3"/>
    <n v="4.7162233590463719E-3"/>
    <n v="3.7575094746194249E-3"/>
    <n v="2.9936829486187887E-3"/>
    <n v="2.3851270788235609E-3"/>
    <n v="1.9002784462403078E-3"/>
    <n v="1.5139898436885776E-3"/>
    <n v="1.0284058396699521E-5"/>
    <n v="3.6576946959436104E-6"/>
    <n v="1.2417652476428778E-6"/>
    <n v="4.0323558315353184E-7"/>
    <n v="0.14898692140156075"/>
    <n v="12.571613818714061"/>
    <n v="25.424634792000891"/>
    <s v="C-All-HVAC-Vent-All-All-E"/>
    <n v="0"/>
    <n v="0.14898692140156075"/>
    <n v="1.6662670136527086E-2"/>
    <n v="3.3257023325494413E-2"/>
    <n v="4.9783339666386976E-2"/>
    <n v="6.6241898110281874E-2"/>
    <n v="8.2632976464556807E-2"/>
    <n v="9.7324463904276973E-2"/>
    <n v="0.10902946577725083"/>
    <n v="0.11835507486948656"/>
    <n v="0.12578497414545262"/>
    <n v="0.13170452349660028"/>
    <n v="0.13642074685564665"/>
    <n v="0.14017825633026607"/>
    <n v="0.14317193927888486"/>
    <n v="0.14555706635770843"/>
    <n v="0.14745734480394873"/>
    <n v="0.14897133464763732"/>
    <n v="0.14898161870603402"/>
    <n v="0.14898527640072995"/>
    <n v="0.1489865181659776"/>
    <n v="0.14898692140156075"/>
    <n v="1.565248691998487E-2"/>
    <n v="1.5584169972425111E-2"/>
    <n v="1.5516133124350347E-2"/>
    <n v="1.5448375227352686E-2"/>
    <n v="1.5380895137732716E-2"/>
    <n v="1.368130422317795E-2"/>
    <n v="1.0694818656431638E-2"/>
    <n v="8.3154258756935103E-3"/>
    <n v="6.4197160594238311E-3"/>
    <n v="4.9093661346054536E-3"/>
    <n v="3.7060401425041555E-3"/>
    <n v="2.7473262580772085E-3"/>
    <n v="1.9834997320765722E-3"/>
    <n v="1.3749438622813444E-3"/>
    <n v="8.9009522969809131E-4"/>
    <n v="5.0380662714636119E-4"/>
    <n v="0"/>
    <n v="0"/>
    <n v="0"/>
    <n v="0"/>
    <n v="0.12878325707071642"/>
    <n v="0.12878325707071642"/>
    <n v="1.565248691998487E-2"/>
    <n v="3.1236656892409981E-2"/>
    <n v="4.6752790016760332E-2"/>
    <n v="6.2201165244113017E-2"/>
    <n v="7.758206038184573E-2"/>
    <n v="9.1263364605023684E-2"/>
    <n v="0.10195818326145532"/>
    <n v="0.11027360913714883"/>
    <n v="0.11669332519657266"/>
    <n v="0.12160269133117811"/>
    <n v="0.12530873147368227"/>
    <n v="0.12805605773175949"/>
    <n v="0.12878325707071642"/>
    <n v="0.12878325707071642"/>
    <n v="0.12878325707071642"/>
    <n v="0.12878325707071642"/>
    <n v="0.12878325707071642"/>
    <n v="0.12878325707071642"/>
    <n v="0.12878325707071642"/>
    <n v="0.12878325707071642"/>
  </r>
  <r>
    <x v="35"/>
    <s v="Under $30"/>
    <n v="25.424634792000891"/>
    <s v="HVAC"/>
    <s v="Urban"/>
    <s v="SC-Retro"/>
    <s v="Measure InputOutput"/>
    <x v="2"/>
    <s v="Warehouse"/>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Supermarke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MiniMar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Restaurant"/>
    <s v="DCV Parking Garage-Retro"/>
    <n v="0"/>
    <n v="0"/>
    <n v="0"/>
    <n v="0"/>
    <n v="0"/>
    <n v="0"/>
    <n v="0"/>
    <n v="0"/>
    <n v="0"/>
    <n v="0"/>
    <n v="0"/>
    <n v="0"/>
    <n v="0"/>
    <n v="0"/>
    <n v="0"/>
    <n v="0"/>
    <n v="0"/>
    <n v="0"/>
    <n v="0"/>
    <n v="0"/>
    <n v="0"/>
    <n v="12.571613818714061"/>
    <n v="25.424634792000891"/>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5"/>
    <s v="Under $30"/>
    <n v="25.424634792000891"/>
    <s v="HVAC"/>
    <s v="Urban"/>
    <s v="SC-Retro"/>
    <s v="Measure InputOutput"/>
    <x v="2"/>
    <s v="Lodging"/>
    <s v="DCV Parking Garage-Retro"/>
    <n v="2.0918025811811604E-2"/>
    <n v="2.0867822549863257E-2"/>
    <n v="2.0817739775743586E-2"/>
    <n v="2.0767777200281806E-2"/>
    <n v="2.0717934535001131E-2"/>
    <n v="1.8601390342905404E-2"/>
    <n v="1.4845397604865952E-2"/>
    <n v="1.1847814920491417E-2"/>
    <n v="9.4555041317457914E-3"/>
    <n v="7.5462487374636806E-3"/>
    <n v="6.0225101923950149E-3"/>
    <n v="4.806444934346614E-3"/>
    <n v="3.8359275732033466E-3"/>
    <n v="3.0613770776221258E-3"/>
    <n v="2.4432238181086672E-3"/>
    <n v="1.9498880647561641E-3"/>
    <n v="1.3267735607451922E-5"/>
    <n v="4.7270498073188179E-6"/>
    <n v="1.6075986177279162E-6"/>
    <n v="5.2294662487946292E-7"/>
    <n v="0.18852515260126293"/>
    <n v="12.571613818714061"/>
    <n v="25.424634792000891"/>
    <s v="C-All-HVAC-Vent-All-All-E"/>
    <n v="0"/>
    <n v="0.18852515260126293"/>
    <n v="2.0918025811811604E-2"/>
    <n v="4.1785848361674857E-2"/>
    <n v="6.2603588137418439E-2"/>
    <n v="8.3371365337700246E-2"/>
    <n v="0.10408929987270138"/>
    <n v="0.12269069021560679"/>
    <n v="0.13753608782047275"/>
    <n v="0.14938390274096416"/>
    <n v="0.15883940687270995"/>
    <n v="0.16638565561017363"/>
    <n v="0.17240816580256865"/>
    <n v="0.17721461073691527"/>
    <n v="0.18105053831011861"/>
    <n v="0.18411191538774074"/>
    <n v="0.1865551392058494"/>
    <n v="0.18850502727060556"/>
    <n v="0.188518295006213"/>
    <n v="0.18852302205602031"/>
    <n v="0.18852462965463804"/>
    <n v="0.18852515260126293"/>
    <n v="1.9639759617287356E-2"/>
    <n v="1.9589556355339009E-2"/>
    <n v="1.9539473581219338E-2"/>
    <n v="1.9489511005757559E-2"/>
    <n v="1.9439668340476883E-2"/>
    <n v="1.7323124148381157E-2"/>
    <n v="1.3567131410341706E-2"/>
    <n v="1.0569548725967172E-2"/>
    <n v="8.1772379372215456E-3"/>
    <n v="6.2679825429394348E-3"/>
    <n v="4.7442439978707691E-3"/>
    <n v="3.5281787398223677E-3"/>
    <n v="2.5576613786791004E-3"/>
    <n v="1.7831108830978796E-3"/>
    <n v="1.164957623584421E-3"/>
    <n v="6.7162187023191784E-4"/>
    <n v="0"/>
    <n v="0"/>
    <n v="0"/>
    <n v="0"/>
    <n v="0.16295982871077802"/>
    <n v="0.16295982871077802"/>
    <n v="1.9639759617287356E-2"/>
    <n v="3.9229315972626369E-2"/>
    <n v="5.8768789553845707E-2"/>
    <n v="7.8258300559603269E-2"/>
    <n v="9.7697968900080145E-2"/>
    <n v="0.11502109304846131"/>
    <n v="0.12858822445880302"/>
    <n v="0.13915777318477018"/>
    <n v="0.14733501112199174"/>
    <n v="0.15360299366493119"/>
    <n v="0.15834723766280195"/>
    <n v="0.16187541640262432"/>
    <n v="0.16295982871077802"/>
    <n v="0.16295982871077802"/>
    <n v="0.16295982871077802"/>
    <n v="0.16295982871077802"/>
    <n v="0.16295982871077802"/>
    <n v="0.16295982871077802"/>
    <n v="0.16295982871077802"/>
    <n v="0.16295982871077802"/>
  </r>
  <r>
    <x v="35"/>
    <s v="Under $30"/>
    <n v="25.424634792000891"/>
    <s v="HVAC"/>
    <s v="Urban"/>
    <s v="SC-Retro"/>
    <s v="Measure InputOutput"/>
    <x v="2"/>
    <s v="Hospital"/>
    <s v="DCV Parking Garage-Retro"/>
    <n v="1.4150523046709315E-2"/>
    <n v="1.4120806948311228E-2"/>
    <n v="1.4091153253719775E-2"/>
    <n v="1.4061561831886961E-2"/>
    <n v="1.403203255204E-2"/>
    <n v="1.2602308755312642E-2"/>
    <n v="1.0060675125541192E-2"/>
    <n v="8.031638166222042E-3"/>
    <n v="6.4118173808583815E-3"/>
    <n v="5.1186820514868637E-3"/>
    <n v="4.0863462553429909E-3"/>
    <n v="3.2622119425654177E-3"/>
    <n v="2.604289037988824E-3"/>
    <n v="2.0790560248072384E-3"/>
    <n v="1.6597520057241148E-3"/>
    <n v="1.3250132212096746E-3"/>
    <n v="9.0185872615703215E-6"/>
    <n v="3.2141315531751887E-6"/>
    <n v="1.0934110514926445E-6"/>
    <n v="3.5579199036916047E-7"/>
    <n v="0.12771154952158331"/>
    <n v="12.571613818714061"/>
    <n v="25.424634792000891"/>
    <s v="C-All-HVAC-Vent-All-All-E"/>
    <n v="0"/>
    <n v="0.12771154952158331"/>
    <n v="1.4150523046709315E-2"/>
    <n v="2.8271329995020543E-2"/>
    <n v="4.2362483248740319E-2"/>
    <n v="5.6424045080627282E-2"/>
    <n v="7.0456077632667286E-2"/>
    <n v="8.3058386387979924E-2"/>
    <n v="9.3119061513521117E-2"/>
    <n v="0.10115069967974316"/>
    <n v="0.10756251706060155"/>
    <n v="0.11268119911208842"/>
    <n v="0.11676754536743141"/>
    <n v="0.12002975730999682"/>
    <n v="0.12263404634798565"/>
    <n v="0.12471310237279289"/>
    <n v="0.126372854378517"/>
    <n v="0.12769786759972668"/>
    <n v="0.12770688618698825"/>
    <n v="0.12771010031854144"/>
    <n v="0.12771119372959294"/>
    <n v="0.12771154952158331"/>
    <n v="1.3284594261339084E-2"/>
    <n v="1.3254878162940997E-2"/>
    <n v="1.3225224468349544E-2"/>
    <n v="1.319563304651673E-2"/>
    <n v="1.316610376666977E-2"/>
    <n v="1.1736379969942411E-2"/>
    <n v="9.194746340170961E-3"/>
    <n v="7.1657093808518112E-3"/>
    <n v="5.5458885954881507E-3"/>
    <n v="4.2527532661166328E-3"/>
    <n v="3.2204174699727597E-3"/>
    <n v="2.3962831571951865E-3"/>
    <n v="1.7383602526185927E-3"/>
    <n v="1.2131272394370072E-3"/>
    <n v="7.9382322035388361E-4"/>
    <n v="4.5908443583944343E-4"/>
    <n v="0"/>
    <n v="0"/>
    <n v="0"/>
    <n v="0"/>
    <n v="0.11039297381417869"/>
    <n v="0.11039297381417869"/>
    <n v="1.3284594261339084E-2"/>
    <n v="2.6539472424280081E-2"/>
    <n v="3.9764696892629625E-2"/>
    <n v="5.2960329939146358E-2"/>
    <n v="6.6126433705816126E-2"/>
    <n v="7.7862813675758535E-2"/>
    <n v="8.70575600159295E-2"/>
    <n v="9.4223269396781315E-2"/>
    <n v="9.9769157992269458E-2"/>
    <n v="0.10402191125838608"/>
    <n v="0.10724232872835884"/>
    <n v="0.10963861188555403"/>
    <n v="0.11039297381417869"/>
    <n v="0.11039297381417869"/>
    <n v="0.11039297381417869"/>
    <n v="0.11039297381417869"/>
    <n v="0.11039297381417869"/>
    <n v="0.11039297381417869"/>
    <n v="0.11039297381417869"/>
    <n v="0.11039297381417869"/>
  </r>
  <r>
    <x v="35"/>
    <s v="Under $30"/>
    <n v="25.424634792000891"/>
    <s v="HVAC"/>
    <s v="Urban"/>
    <s v="SC-Retro"/>
    <s v="Measure InputOutput"/>
    <x v="2"/>
    <s v="Residential Care"/>
    <s v="DCV Parking Garage-Retro"/>
    <n v="5.2201233796281268E-3"/>
    <n v="5.2075950835170203E-3"/>
    <n v="5.1950968553165803E-3"/>
    <n v="5.1826286228638186E-3"/>
    <n v="5.1701903141689477E-3"/>
    <n v="4.6420036716734473E-3"/>
    <n v="3.7046902902891461E-3"/>
    <n v="2.9566392268739611E-3"/>
    <n v="2.3596346341835713E-3"/>
    <n v="1.8831772088492252E-3"/>
    <n v="1.5029260668383891E-3"/>
    <n v="1.1994552354223816E-3"/>
    <n v="9.5726123428589423E-4"/>
    <n v="7.6397104585888668E-4"/>
    <n v="6.0971001227906033E-4"/>
    <n v="4.865973665996724E-4"/>
    <n v="3.3109824733114337E-6"/>
    <n v="1.1796420674611721E-6"/>
    <n v="4.0117854356603755E-7"/>
    <n v="1.3050208119016026E-7"/>
    <n v="4.7046722553813654E-2"/>
    <n v="12.571613818714061"/>
    <n v="25.424634792000891"/>
    <s v="C-All-HVAC-Vent-All-All-E"/>
    <n v="0"/>
    <n v="4.7046722553813654E-2"/>
    <n v="5.2201233796281268E-3"/>
    <n v="1.0427718463145146E-2"/>
    <n v="1.5622815318461727E-2"/>
    <n v="2.0805443941325545E-2"/>
    <n v="2.5975634255494491E-2"/>
    <n v="3.0617637927167939E-2"/>
    <n v="3.4322328217457086E-2"/>
    <n v="3.7278967444331047E-2"/>
    <n v="3.963860207851462E-2"/>
    <n v="4.1521779287363843E-2"/>
    <n v="4.3024705354202233E-2"/>
    <n v="4.4224160589624611E-2"/>
    <n v="4.5181421823910509E-2"/>
    <n v="4.5945392869769397E-2"/>
    <n v="4.6555102882048456E-2"/>
    <n v="4.7041700248648129E-2"/>
    <n v="4.7045011231121439E-2"/>
    <n v="4.7046190873188898E-2"/>
    <n v="4.7046592051732464E-2"/>
    <n v="4.7046722553813654E-2"/>
    <n v="4.9011302151940111E-3"/>
    <n v="4.8886019190829046E-3"/>
    <n v="4.8761036908824646E-3"/>
    <n v="4.8636354584297029E-3"/>
    <n v="4.851197149734832E-3"/>
    <n v="4.3230105072393317E-3"/>
    <n v="3.3856971258550304E-3"/>
    <n v="2.6376460624398454E-3"/>
    <n v="2.0406414697494556E-3"/>
    <n v="1.5641840444151098E-3"/>
    <n v="1.1839329024042737E-3"/>
    <n v="8.8046207098826598E-4"/>
    <n v="6.3826806985177865E-4"/>
    <n v="4.4497788142477111E-4"/>
    <n v="2.9071684784494475E-4"/>
    <n v="1.6760420216555683E-4"/>
    <n v="0"/>
    <n v="0"/>
    <n v="0"/>
    <n v="0"/>
    <n v="4.066685926513134E-2"/>
    <n v="4.066685926513134E-2"/>
    <n v="4.9011302151940111E-3"/>
    <n v="9.7897321342769149E-3"/>
    <n v="1.466583582515938E-2"/>
    <n v="1.9529471283589082E-2"/>
    <n v="2.4380668433323913E-2"/>
    <n v="2.8703678940563245E-2"/>
    <n v="3.2089376066418276E-2"/>
    <n v="3.4727022128858122E-2"/>
    <n v="3.6767663598607579E-2"/>
    <n v="3.8331847643022686E-2"/>
    <n v="3.9515780545426961E-2"/>
    <n v="4.039624261641523E-2"/>
    <n v="4.066685926513134E-2"/>
    <n v="4.066685926513134E-2"/>
    <n v="4.066685926513134E-2"/>
    <n v="4.066685926513134E-2"/>
    <n v="4.066685926513134E-2"/>
    <n v="4.066685926513134E-2"/>
    <n v="4.066685926513134E-2"/>
    <n v="4.066685926513134E-2"/>
  </r>
  <r>
    <x v="35"/>
    <s v="Under $30"/>
    <n v="25.424634792000891"/>
    <s v="HVAC"/>
    <s v="Urban"/>
    <s v="SC-Retro"/>
    <s v="Measure InputOutput"/>
    <x v="2"/>
    <s v="Assembly"/>
    <s v="DCV Parking Garage-Retro"/>
    <n v="2.6834329794867589E-2"/>
    <n v="2.6713933101854617E-2"/>
    <n v="2.6594076588670957E-2"/>
    <n v="2.6474757831709786E-2"/>
    <n v="2.6355974418238188E-2"/>
    <n v="2.3613951551713523E-2"/>
    <n v="1.8806402897934539E-2"/>
    <n v="1.4977619869545976E-2"/>
    <n v="1.1928336225385026E-2"/>
    <n v="9.4998542054830389E-3"/>
    <n v="7.5657852210248844E-3"/>
    <n v="6.0254720517332423E-3"/>
    <n v="4.7987502137022383E-3"/>
    <n v="3.8217758568614086E-3"/>
    <n v="3.0437030580135658E-3"/>
    <n v="2.4240375815679565E-3"/>
    <n v="1.645927907642475E-5"/>
    <n v="5.8517011146909695E-6"/>
    <n v="1.9858255478003315E-6"/>
    <n v="6.4459336575755991E-7"/>
    <n v="0.23950370186741127"/>
    <n v="12.571613818714061"/>
    <n v="25.424634792000891"/>
    <s v="C-All-HVAC-Vent-All-All-E"/>
    <n v="0"/>
    <n v="0.23950370186741127"/>
    <n v="2.6834329794867589E-2"/>
    <n v="5.354826289672221E-2"/>
    <n v="8.0142339485393163E-2"/>
    <n v="0.10661709731710295"/>
    <n v="0.13297307173534115"/>
    <n v="0.15658702328705468"/>
    <n v="0.17539342618498921"/>
    <n v="0.1903710460545352"/>
    <n v="0.20229938227992023"/>
    <n v="0.21179923648540327"/>
    <n v="0.21936502170642816"/>
    <n v="0.22539049375816139"/>
    <n v="0.23018924397186363"/>
    <n v="0.23401101982872505"/>
    <n v="0.23705472288673862"/>
    <n v="0.23947876046830657"/>
    <n v="0.239495219747383"/>
    <n v="0.23950107144849769"/>
    <n v="0.2395030572740455"/>
    <n v="0.23950370186741127"/>
    <n v="2.5210411281415743E-2"/>
    <n v="2.5090014588402772E-2"/>
    <n v="2.4970158075219111E-2"/>
    <n v="2.485083931825794E-2"/>
    <n v="2.4732055904786342E-2"/>
    <n v="2.1990033038261678E-2"/>
    <n v="1.7182484384482694E-2"/>
    <n v="1.3353701356094131E-2"/>
    <n v="1.0304417711933181E-2"/>
    <n v="7.8759356920311933E-3"/>
    <n v="5.941866707573038E-3"/>
    <n v="4.4015535382813959E-3"/>
    <n v="3.1748317002503919E-3"/>
    <n v="2.1978573434095622E-3"/>
    <n v="1.4197845445617196E-3"/>
    <n v="8.0011906811611037E-4"/>
    <n v="0"/>
    <n v="0"/>
    <n v="0"/>
    <n v="0"/>
    <n v="0.20702533159837433"/>
    <n v="0.20702533159837433"/>
    <n v="2.5210411281415743E-2"/>
    <n v="5.0300425869818519E-2"/>
    <n v="7.5270583945037633E-2"/>
    <n v="0.10012142326329557"/>
    <n v="0.12485347916808191"/>
    <n v="0.14684351220634359"/>
    <n v="0.16402599659082628"/>
    <n v="0.17737969794692041"/>
    <n v="0.1876841156588536"/>
    <n v="0.19556005135088478"/>
    <n v="0.20150191805845782"/>
    <n v="0.20590347159673922"/>
    <n v="0.20702533159837433"/>
    <n v="0.20702533159837433"/>
    <n v="0.20702533159837433"/>
    <n v="0.20702533159837433"/>
    <n v="0.20702533159837433"/>
    <n v="0.20702533159837433"/>
    <n v="0.20702533159837433"/>
    <n v="0.20702533159837433"/>
  </r>
  <r>
    <x v="35"/>
    <s v="Under $30"/>
    <n v="25.424634792000891"/>
    <s v="HVAC"/>
    <s v="Urban"/>
    <s v="SC-Retro"/>
    <s v="Measure InputOutput"/>
    <x v="2"/>
    <s v="Other"/>
    <s v="DCV Parking Garage-Retro"/>
    <n v="4.3158675435143658E-2"/>
    <n v="4.2770247356227351E-2"/>
    <n v="4.2385315130021306E-2"/>
    <n v="4.2003847293851121E-2"/>
    <n v="4.1625812668206461E-2"/>
    <n v="3.7126062318773349E-2"/>
    <n v="2.9433542206323514E-2"/>
    <n v="2.3334912261173277E-2"/>
    <n v="1.8499918440658177E-2"/>
    <n v="1.4666735339753803E-2"/>
    <n v="1.1627787777356813E-2"/>
    <n v="9.2185101498884828E-3"/>
    <n v="7.3084348468315883E-3"/>
    <n v="5.7941271465680828E-3"/>
    <n v="4.5935840017991758E-3"/>
    <n v="3.6417933966263875E-3"/>
    <n v="2.4614234742763712E-5"/>
    <n v="8.7102307261843431E-6"/>
    <n v="2.9419306806818116E-6"/>
    <n v="9.503688661619785E-7"/>
    <n v="0.37722652253421834"/>
    <n v="12.571613818714061"/>
    <n v="25.424634792000891"/>
    <s v="C-All-HVAC-Vent-All-All-E"/>
    <n v="0"/>
    <n v="0.37722652253421834"/>
    <n v="4.3158675435143658E-2"/>
    <n v="8.5928922791371015E-2"/>
    <n v="0.12831423792139232"/>
    <n v="0.17031808521524344"/>
    <n v="0.21194389788344992"/>
    <n v="0.24906996020222327"/>
    <n v="0.27850350240854677"/>
    <n v="0.30183841466972006"/>
    <n v="0.32033833311037824"/>
    <n v="0.33500506845013206"/>
    <n v="0.34663285622748885"/>
    <n v="0.35585136637737735"/>
    <n v="0.36315980122420893"/>
    <n v="0.36895392837077701"/>
    <n v="0.37354751237257616"/>
    <n v="0.37718930576920257"/>
    <n v="0.37721392000394532"/>
    <n v="0.37722263023467151"/>
    <n v="0.37722557216535219"/>
    <n v="0.37722652253421834"/>
    <n v="4.0600948231212991E-2"/>
    <n v="4.0212520152296684E-2"/>
    <n v="3.9827587926090639E-2"/>
    <n v="3.9446120089920454E-2"/>
    <n v="3.9068085464275794E-2"/>
    <n v="3.4568335114842683E-2"/>
    <n v="2.6875815002392851E-2"/>
    <n v="2.0777185057242614E-2"/>
    <n v="1.5942191236727514E-2"/>
    <n v="1.2109008135823138E-2"/>
    <n v="9.0700605734261482E-3"/>
    <n v="6.6607829459578187E-3"/>
    <n v="4.7507076429009242E-3"/>
    <n v="3.2363999426374187E-3"/>
    <n v="2.0358567978685117E-3"/>
    <n v="1.0840661926957234E-3"/>
    <n v="0"/>
    <n v="0"/>
    <n v="0"/>
    <n v="0"/>
    <n v="0.32607197845560504"/>
    <n v="0.32607197845560504"/>
    <n v="4.0600948231212991E-2"/>
    <n v="8.0813468383509668E-2"/>
    <n v="0.12064105630960031"/>
    <n v="0.16008717639952078"/>
    <n v="0.19915526186379656"/>
    <n v="0.23372359697863926"/>
    <n v="0.26059941198103209"/>
    <n v="0.28137659703827472"/>
    <n v="0.29731878827500224"/>
    <n v="0.30942779641082541"/>
    <n v="0.31849785698425154"/>
    <n v="0.32515863993020938"/>
    <n v="0.32607197845560504"/>
    <n v="0.32607197845560504"/>
    <n v="0.32607197845560504"/>
    <n v="0.32607197845560504"/>
    <n v="0.32607197845560504"/>
    <n v="0.32607197845560504"/>
    <n v="0.32607197845560504"/>
    <n v="0.32607197845560504"/>
  </r>
  <r>
    <x v="36"/>
    <s v="Under $30"/>
    <n v="25.055788054550348"/>
    <s v="HVAC"/>
    <s v="Urban"/>
    <s v="SC-Retro"/>
    <s v="Measure InputOutput"/>
    <x v="2"/>
    <s v="All"/>
    <s v="DCV Hood w/ MUA 5 hp"/>
    <n v="0.29642626784558579"/>
    <n v="0.207039274868764"/>
    <n v="0.1428610020451514"/>
    <n v="0.1109441018912809"/>
    <n v="9.6918664017962119E-2"/>
    <n v="8.364149852361405E-2"/>
    <n v="7.1448605200711432E-2"/>
    <n v="6.0521337312977042E-2"/>
    <n v="5.0906475653740256E-2"/>
    <n v="4.2573627775151626E-2"/>
    <n v="3.5424919772272634E-2"/>
    <n v="2.7505732402238497E-2"/>
    <n v="2.1352717456658607E-2"/>
    <n v="1.658034741957079E-2"/>
    <n v="1.2875597106333573E-2"/>
    <n v="9.9992003415362487E-3"/>
    <n v="7.7653881067047247E-3"/>
    <n v="6.0306075577246498E-3"/>
    <n v="4.6833754397750454E-3"/>
    <n v="3.6371137659994631E-3"/>
    <n v="1.2670122984589973"/>
    <n v="15.751915358405228"/>
    <n v="25.055788054550348"/>
    <s v="C-Res-Food-Vent-All-All-C"/>
    <s v="C-Res-Food-Vent-All-All-C"/>
    <n v="1.2670122984589973"/>
    <n v="0.29642626784558579"/>
    <n v="0.50346554271434973"/>
    <n v="0.64632654475950113"/>
    <n v="0.75727064665078203"/>
    <n v="0.85418931066874415"/>
    <n v="0.93783080919235817"/>
    <n v="1.0092794143930697"/>
    <n v="1.0698007517060466"/>
    <n v="1.1207072273597869"/>
    <n v="1.1632808551349385"/>
    <n v="1.1987057749072112"/>
    <n v="1.2262115073094497"/>
    <n v="1.2475642247661083"/>
    <n v="1.264144572185679"/>
    <n v="1.2670122984589973"/>
    <n v="1.2670122984589973"/>
    <n v="1.2670122984589973"/>
    <n v="1.2670122984589973"/>
    <n v="1.2670122984589973"/>
    <n v="1.2670122984589973"/>
    <n v="0.28783548318465479"/>
    <n v="0.19844849020783303"/>
    <n v="0.13427021738422043"/>
    <n v="0.10235331723034993"/>
    <n v="8.8327879357031153E-2"/>
    <n v="7.5050713862683083E-2"/>
    <n v="6.2857820539780451E-2"/>
    <n v="5.1930552652046068E-2"/>
    <n v="4.2315690992809282E-2"/>
    <n v="3.3982843114220652E-2"/>
    <n v="2.683413511134166E-2"/>
    <n v="1.8914947741307524E-2"/>
    <n v="1.2761932795727633E-2"/>
    <n v="7.9895627586398163E-3"/>
    <n v="4.2848124454025992E-3"/>
    <n v="1.4084156806052749E-3"/>
    <n v="0"/>
    <n v="0"/>
    <n v="0"/>
    <n v="0"/>
    <n v="1.0951966052403779"/>
    <n v="1.0951966052403779"/>
    <n v="0.28783548318465479"/>
    <n v="0.48628397339248786"/>
    <n v="0.62055419077670826"/>
    <n v="0.72290750800705816"/>
    <n v="0.81123538736408929"/>
    <n v="0.88628610122677243"/>
    <n v="0.94914392176655293"/>
    <n v="1.0010744744185991"/>
    <n v="1.0433901654114084"/>
    <n v="1.077373008525629"/>
    <n v="1.0951966052403779"/>
    <n v="1.0951966052403779"/>
    <n v="1.0951966052403779"/>
    <n v="1.0951966052403779"/>
    <n v="1.0951966052403779"/>
    <n v="1.0951966052403779"/>
    <n v="1.0951966052403779"/>
    <n v="1.0951966052403779"/>
    <n v="1.0951966052403779"/>
    <n v="1.0951966052403779"/>
  </r>
  <r>
    <x v="36"/>
    <s v="Under $50"/>
    <n v="47.831282660906119"/>
    <s v="HVAC"/>
    <s v="Urban"/>
    <s v="SC-Retro"/>
    <s v="Measure InputOutput"/>
    <x v="2"/>
    <s v="All"/>
    <s v="DCV Hood 5 hp"/>
    <n v="0.16468125991421434"/>
    <n v="0.11502181937153558"/>
    <n v="7.9367223358417435E-2"/>
    <n v="6.1635612161822721E-2"/>
    <n v="5.3843702232201175E-2"/>
    <n v="4.6467499179785585E-2"/>
    <n v="3.9693669555950793E-2"/>
    <n v="3.3622965173876133E-2"/>
    <n v="2.8281375363189032E-2"/>
    <n v="2.3652015430639797E-2"/>
    <n v="1.9680510984595907E-2"/>
    <n v="1.5280962445688056E-2"/>
    <n v="1.186262080925478E-2"/>
    <n v="9.2113041219837703E-3"/>
    <n v="7.1531095035186516E-3"/>
    <n v="5.5551113008534712E-3"/>
    <n v="4.3141045037248466E-3"/>
    <n v="3.3503375320692503E-3"/>
    <n v="2.6018752443194701E-3"/>
    <n v="2.0206187588885909E-3"/>
    <n v="0.70389572136610956"/>
    <n v="31.084311807844902"/>
    <n v="47.831282660906119"/>
    <s v="C-Res-Food-Vent-All-All-C"/>
    <s v="C-Res-Food-Vent-All-All-C"/>
    <n v="0.70389572136610956"/>
    <n v="0.16468125991421434"/>
    <n v="0.27970307928574989"/>
    <n v="0.35907030264416734"/>
    <n v="0.42070591480599007"/>
    <n v="0.47454961703819126"/>
    <n v="0.52101711621797686"/>
    <n v="0.56071078577392763"/>
    <n v="0.59433375094780372"/>
    <n v="0.62261512631099269"/>
    <n v="0.64626714174163247"/>
    <n v="0.66594765272622836"/>
    <n v="0.68122861517191646"/>
    <n v="0.69309123598117128"/>
    <n v="0.70230254010315507"/>
    <n v="0.70389572136610956"/>
    <n v="0.70389572136610956"/>
    <n v="0.70389572136610956"/>
    <n v="0.70389572136610956"/>
    <n v="0.70389572136610956"/>
    <n v="0.70389572136610956"/>
    <n v="0.1599086017692527"/>
    <n v="0.11024916122657392"/>
    <n v="7.4594565213455782E-2"/>
    <n v="5.6862954016861068E-2"/>
    <n v="4.9071044087239522E-2"/>
    <n v="4.1694841034823932E-2"/>
    <n v="3.492101141098914E-2"/>
    <n v="2.8850307028914481E-2"/>
    <n v="2.3508717218227379E-2"/>
    <n v="1.8879357285678144E-2"/>
    <n v="1.4907852839634254E-2"/>
    <n v="1.0508304300726405E-2"/>
    <n v="7.0899626642931283E-3"/>
    <n v="4.4386459770221183E-3"/>
    <n v="2.3804513585569996E-3"/>
    <n v="7.8245315589181921E-4"/>
    <n v="0"/>
    <n v="0"/>
    <n v="0"/>
    <n v="0"/>
    <n v="0.60844255846687656"/>
    <n v="0.60844255846687656"/>
    <n v="0.1599086017692527"/>
    <n v="0.27015776299582661"/>
    <n v="0.34475232820928237"/>
    <n v="0.40161528222614346"/>
    <n v="0.45068632631338296"/>
    <n v="0.49238116734820692"/>
    <n v="0.52730217875919605"/>
    <n v="0.5561524857881105"/>
    <n v="0.57966120300633783"/>
    <n v="0.59854056029201597"/>
    <n v="0.60844255846687656"/>
    <n v="0.60844255846687656"/>
    <n v="0.60844255846687656"/>
    <n v="0.60844255846687656"/>
    <n v="0.60844255846687656"/>
    <n v="0.60844255846687656"/>
    <n v="0.60844255846687656"/>
    <n v="0.60844255846687656"/>
    <n v="0.60844255846687656"/>
    <n v="0.60844255846687656"/>
  </r>
  <r>
    <x v="37"/>
    <s v="Under $50"/>
    <n v="47.856927293148118"/>
    <s v="HVAC"/>
    <s v="Urban"/>
    <s v="SC-New"/>
    <s v="M_Input_Retro"/>
    <x v="2"/>
    <s v="Large Off"/>
    <s v="DHP-New-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7.856927293148118"/>
    <s v="HVAC"/>
    <s v="Urban"/>
    <s v="SC-New"/>
    <s v="M_Input_Retro"/>
    <x v="2"/>
    <s v="Medium Off"/>
    <s v="DHP-New-Medium Off"/>
    <n v="1.1805876369447393E-2"/>
    <n v="1.2463470064536603E-2"/>
    <n v="1.7066403237330687E-2"/>
    <n v="1.6925797720802046E-2"/>
    <n v="1.9327233996357777E-2"/>
    <n v="2.3534777716493458E-2"/>
    <n v="2.6154426233428642E-2"/>
    <n v="3.2566357308644989E-2"/>
    <n v="3.9537634629014211E-2"/>
    <n v="3.723881700680115E-2"/>
    <n v="4.225139502158913E-2"/>
    <n v="4.7434492154988267E-2"/>
    <n v="4.5037794134333842E-2"/>
    <n v="4.9919185459967756E-2"/>
    <n v="5.1549244992614235E-2"/>
    <n v="5.4223312163631507E-2"/>
    <n v="5.4184261177142784E-2"/>
    <n v="5.4145210190654068E-2"/>
    <n v="5.4106159204165338E-2"/>
    <n v="5.4067108217676595E-2"/>
    <n v="5.4067108217676595E-2"/>
    <n v="29.938972450692141"/>
    <n v="47.856927293148118"/>
    <s v="C-LOff-HVAC-ER-All-All-C"/>
    <n v="0"/>
    <n v="5.4067108217676595E-2"/>
    <n v="1.1805876369447393E-2"/>
    <n v="2.4269346433983995E-2"/>
    <n v="4.1335749671314682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5.4067108217676595E-2"/>
    <n v="1.178839719696397E-2"/>
    <n v="1.244599089205318E-2"/>
    <n v="1.7048924064847263E-2"/>
    <n v="1.6908318548318622E-2"/>
    <n v="1.9309754823874353E-2"/>
    <n v="2.3517298544010034E-2"/>
    <n v="2.6136947060945218E-2"/>
    <n v="3.2548878136161565E-2"/>
    <n v="3.9520155456530787E-2"/>
    <n v="3.7221337834317726E-2"/>
    <n v="4.2233915849105706E-2"/>
    <n v="4.7417012982504843E-2"/>
    <n v="4.5020314961850418E-2"/>
    <n v="4.9901706287484332E-2"/>
    <n v="5.1531765820130811E-2"/>
    <n v="5.4205832991148083E-2"/>
    <n v="5.416678200465936E-2"/>
    <n v="5.4127731018170644E-2"/>
    <n v="5.4088680031681914E-2"/>
    <n v="5.404962904519317E-2"/>
    <n v="5.3717524768008139E-2"/>
    <n v="5.3717524768008139E-2"/>
    <n v="1.178839719696397E-2"/>
    <n v="2.423438808901715E-2"/>
    <n v="4.128331215386441E-2"/>
    <n v="5.3717524768008139E-2"/>
    <n v="5.3717524768008139E-2"/>
    <n v="5.3717524768008139E-2"/>
    <n v="5.3717524768008139E-2"/>
    <n v="5.3717524768008139E-2"/>
    <n v="5.3717524768008139E-2"/>
    <n v="5.3717524768008139E-2"/>
    <n v="5.3717524768008139E-2"/>
    <n v="5.3717524768008139E-2"/>
    <n v="5.3717524768008139E-2"/>
    <n v="5.3717524768008139E-2"/>
    <n v="5.3717524768008139E-2"/>
    <n v="5.3717524768008139E-2"/>
    <n v="5.3717524768008139E-2"/>
    <n v="5.3717524768008139E-2"/>
    <n v="5.3717524768008139E-2"/>
    <n v="5.3717524768008139E-2"/>
  </r>
  <r>
    <x v="37"/>
    <s v="Under $40"/>
    <n v="39.00846074238661"/>
    <s v="HVAC"/>
    <s v="Urban"/>
    <s v="SC-New"/>
    <s v="M_Input_Retro"/>
    <x v="2"/>
    <s v="Small Off"/>
    <s v="DHP-New-Small Off"/>
    <n v="5.9591995673228988E-3"/>
    <n v="6.2800709502018699E-3"/>
    <n v="8.6028286088925734E-3"/>
    <n v="8.5387094110193681E-3"/>
    <n v="9.7400678859286723E-3"/>
    <n v="1.1851178336642619E-2"/>
    <n v="1.3170446774553169E-2"/>
    <n v="1.6393028653190648E-2"/>
    <n v="1.9902461203702121E-2"/>
    <n v="1.8748411078601607E-2"/>
    <n v="2.1290398052442389E-2"/>
    <n v="2.3858403711111961E-2"/>
    <n v="2.2664582935452204E-2"/>
    <n v="2.512738953256094E-2"/>
    <n v="2.5949875785680664E-2"/>
    <n v="2.7293277536683529E-2"/>
    <n v="2.7270896351597927E-2"/>
    <n v="2.7248515166512343E-2"/>
    <n v="2.7226133981426752E-2"/>
    <n v="2.7203752796341157E-2"/>
    <n v="2.7203752796341154E-2"/>
    <n v="21.221351055777912"/>
    <n v="39.00846074238661"/>
    <s v="C-SOff-HVAC-ER-All-All-C"/>
    <n v="0"/>
    <n v="2.7203752796341154E-2"/>
    <n v="5.9591995673228988E-3"/>
    <n v="1.223927051752477E-2"/>
    <n v="2.0842099126417345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2.7203752796341154E-2"/>
    <n v="5.9504049581233596E-3"/>
    <n v="6.2712763410023306E-3"/>
    <n v="8.5940339996930341E-3"/>
    <n v="8.5299148018198288E-3"/>
    <n v="9.731273276729133E-3"/>
    <n v="1.1842383727443079E-2"/>
    <n v="1.3161652165353629E-2"/>
    <n v="1.638423404399111E-2"/>
    <n v="1.9893666594502583E-2"/>
    <n v="1.873961646940207E-2"/>
    <n v="2.1281603443242852E-2"/>
    <n v="2.3849609101912424E-2"/>
    <n v="2.2655788326252667E-2"/>
    <n v="2.5118594923361402E-2"/>
    <n v="2.5941081176481126E-2"/>
    <n v="2.7284482927483991E-2"/>
    <n v="2.726210174239839E-2"/>
    <n v="2.7239720557312806E-2"/>
    <n v="2.7217339372227214E-2"/>
    <n v="2.719495818714162E-2"/>
    <n v="2.7027860612350376E-2"/>
    <n v="2.7027860612350376E-2"/>
    <n v="5.9504049581233596E-3"/>
    <n v="1.2221681299125691E-2"/>
    <n v="2.0815715298818725E-2"/>
    <n v="2.7027860612350376E-2"/>
    <n v="2.7027860612350376E-2"/>
    <n v="2.7027860612350376E-2"/>
    <n v="2.7027860612350376E-2"/>
    <n v="2.7027860612350376E-2"/>
    <n v="2.7027860612350376E-2"/>
    <n v="2.7027860612350376E-2"/>
    <n v="2.7027860612350376E-2"/>
    <n v="2.7027860612350376E-2"/>
    <n v="2.7027860612350376E-2"/>
    <n v="2.7027860612350376E-2"/>
    <n v="2.7027860612350376E-2"/>
    <n v="2.7027860612350376E-2"/>
    <n v="2.7027860612350376E-2"/>
    <n v="2.7027860612350376E-2"/>
    <n v="2.7027860612350376E-2"/>
    <n v="2.7027860612350376E-2"/>
  </r>
  <r>
    <x v="37"/>
    <s v="Under $45"/>
    <n v="42.650817796795174"/>
    <s v="HVAC"/>
    <s v="Urban"/>
    <s v="SC-New"/>
    <s v="M_Input_Retro"/>
    <x v="2"/>
    <s v="XLarge Ret"/>
    <s v="DHP-New-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Urban"/>
    <s v="SC-New"/>
    <s v="M_Input_Retro"/>
    <x v="2"/>
    <s v="Large Ret"/>
    <s v="DHP-New-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Urban"/>
    <s v="SC-New"/>
    <s v="M_Input_Retro"/>
    <x v="2"/>
    <s v="Medium Ret"/>
    <s v="DHP-New-Medium Ret"/>
    <n v="5.0017468417168339E-3"/>
    <n v="5.7600972077869643E-3"/>
    <n v="6.6853536617997762E-3"/>
    <n v="7.6120808597618765E-3"/>
    <n v="8.9587964714600253E-3"/>
    <n v="1.0218639204973607E-2"/>
    <n v="1.2697059504515863E-2"/>
    <n v="2.3253333055171316E-2"/>
    <n v="2.908632389968327E-2"/>
    <n v="2.746636763304933E-2"/>
    <n v="2.8114277302030359E-2"/>
    <n v="2.9133252171975675E-2"/>
    <n v="2.5469628907474624E-2"/>
    <n v="2.7993736899505201E-2"/>
    <n v="2.7615297342761521E-2"/>
    <n v="3.2396475389153905E-2"/>
    <n v="3.5724216733295677E-2"/>
    <n v="3.9051958077437443E-2"/>
    <n v="4.2379699421579216E-2"/>
    <n v="4.5707440765720989E-2"/>
    <n v="4.5707440765720975E-2"/>
    <n v="24.838551372219744"/>
    <n v="42.650817796795174"/>
    <s v="C-Ret-HVAC-ER-All-All-C"/>
    <n v="0"/>
    <n v="4.5707440765720975E-2"/>
    <n v="5.0017468417168339E-3"/>
    <n v="1.0761844049503798E-2"/>
    <n v="1.7447197711303576E-2"/>
    <n v="2.5059278571065453E-2"/>
    <n v="3.4018075042525478E-2"/>
    <n v="4.4236714247499087E-2"/>
    <n v="4.5707440765720975E-2"/>
    <n v="4.5707440765720975E-2"/>
    <n v="4.5707440765720975E-2"/>
    <n v="4.5707440765720975E-2"/>
    <n v="4.5707440765720975E-2"/>
    <n v="4.5707440765720975E-2"/>
    <n v="4.5707440765720975E-2"/>
    <n v="4.5707440765720975E-2"/>
    <n v="4.5707440765720975E-2"/>
    <n v="4.5707440765720975E-2"/>
    <n v="4.5707440765720975E-2"/>
    <n v="4.5707440765720975E-2"/>
    <n v="4.5707440765720975E-2"/>
    <n v="4.5707440765720975E-2"/>
    <n v="4.9869702378396051E-3"/>
    <n v="5.7453206039097355E-3"/>
    <n v="6.6705770579225474E-3"/>
    <n v="7.5973042558846477E-3"/>
    <n v="8.9440198675827965E-3"/>
    <n v="1.0203862601096379E-2"/>
    <n v="1.2682282900638634E-2"/>
    <n v="2.3238556451294086E-2"/>
    <n v="2.9071547295806039E-2"/>
    <n v="2.74515910291721E-2"/>
    <n v="2.8099500698153129E-2"/>
    <n v="2.9118475568098445E-2"/>
    <n v="2.5454852303597394E-2"/>
    <n v="2.7978960295627971E-2"/>
    <n v="2.760052073888429E-2"/>
    <n v="3.2381698785276677E-2"/>
    <n v="3.570944012941845E-2"/>
    <n v="3.9037181473560216E-2"/>
    <n v="4.2364922817701989E-2"/>
    <n v="4.5692664161843762E-2"/>
    <n v="4.5411908688176399E-2"/>
    <n v="4.5411908688176399E-2"/>
    <n v="4.9869702378396051E-3"/>
    <n v="1.0732290841749341E-2"/>
    <n v="1.7402867899671888E-2"/>
    <n v="2.5000172155556534E-2"/>
    <n v="3.3944192023139329E-2"/>
    <n v="4.4148054624235711E-2"/>
    <n v="4.5411908688176399E-2"/>
    <n v="4.5411908688176399E-2"/>
    <n v="4.5411908688176399E-2"/>
    <n v="4.5411908688176399E-2"/>
    <n v="4.5411908688176399E-2"/>
    <n v="4.5411908688176399E-2"/>
    <n v="4.5411908688176399E-2"/>
    <n v="4.5411908688176399E-2"/>
    <n v="4.5411908688176399E-2"/>
    <n v="4.5411908688176399E-2"/>
    <n v="4.5411908688176399E-2"/>
    <n v="4.5411908688176399E-2"/>
    <n v="4.5411908688176399E-2"/>
    <n v="4.5411908688176399E-2"/>
  </r>
  <r>
    <x v="37"/>
    <s v="Under $45"/>
    <n v="42.650817796795174"/>
    <s v="HVAC"/>
    <s v="Urban"/>
    <s v="SC-New"/>
    <s v="M_Input_Retro"/>
    <x v="2"/>
    <s v="Small Ret"/>
    <s v="DHP-New-Small Ret"/>
    <n v="1.8182771837380284E-3"/>
    <n v="2.0732788086618706E-3"/>
    <n v="2.406803041191691E-3"/>
    <n v="2.7421386688888578E-3"/>
    <n v="3.2716893480126846E-3"/>
    <n v="3.7589742771273011E-3"/>
    <n v="4.6644499113098221E-3"/>
    <n v="8.4767512867126617E-3"/>
    <n v="1.0586412354428703E-2"/>
    <n v="1.0005185822271945E-2"/>
    <n v="1.0259361823668637E-2"/>
    <n v="1.0636512723713909E-2"/>
    <n v="9.3097975197573308E-3"/>
    <n v="1.0226135347973215E-2"/>
    <n v="1.0102220311391736E-2"/>
    <n v="1.1854430226934932E-2"/>
    <n v="1.3074944336615402E-2"/>
    <n v="1.4295458446295874E-2"/>
    <n v="1.5515972555976351E-2"/>
    <n v="1.673648666565682E-2"/>
    <n v="1.673648666565682E-2"/>
    <n v="24.838551372219744"/>
    <n v="42.650817796795174"/>
    <s v="C-Ret-HVAC-ER-All-All-C"/>
    <n v="0"/>
    <n v="1.673648666565682E-2"/>
    <n v="1.8182771837380284E-3"/>
    <n v="3.8915559923998989E-3"/>
    <n v="6.2983590335915895E-3"/>
    <n v="9.0404977024804468E-3"/>
    <n v="1.2312187050493131E-2"/>
    <n v="1.6071161327620431E-2"/>
    <n v="1.673648666565682E-2"/>
    <n v="1.673648666565682E-2"/>
    <n v="1.673648666565682E-2"/>
    <n v="1.673648666565682E-2"/>
    <n v="1.673648666565682E-2"/>
    <n v="1.673648666565682E-2"/>
    <n v="1.673648666565682E-2"/>
    <n v="1.673648666565682E-2"/>
    <n v="1.673648666565682E-2"/>
    <n v="1.673648666565682E-2"/>
    <n v="1.673648666565682E-2"/>
    <n v="1.673648666565682E-2"/>
    <n v="1.673648666565682E-2"/>
    <n v="1.673648666565682E-2"/>
    <n v="1.8128665015906173E-3"/>
    <n v="2.0678681265144595E-3"/>
    <n v="2.40139235904428E-3"/>
    <n v="2.7367279867414468E-3"/>
    <n v="3.2662786658652736E-3"/>
    <n v="3.7535635949798901E-3"/>
    <n v="4.6590392291624106E-3"/>
    <n v="8.4713406045652511E-3"/>
    <n v="1.0581001672281293E-2"/>
    <n v="9.9997751401245342E-3"/>
    <n v="1.0253951141521226E-2"/>
    <n v="1.0631102041566498E-2"/>
    <n v="9.3043868376099202E-3"/>
    <n v="1.0220724665825805E-2"/>
    <n v="1.0096809629244325E-2"/>
    <n v="1.1849019544787521E-2"/>
    <n v="1.3069533654467991E-2"/>
    <n v="1.4290047764148463E-2"/>
    <n v="1.5510561873828941E-2"/>
    <n v="1.6731075983509407E-2"/>
    <n v="1.6628273022708598E-2"/>
    <n v="1.6628273022708598E-2"/>
    <n v="1.8128665015906173E-3"/>
    <n v="3.8807346281050769E-3"/>
    <n v="6.2821269871493569E-3"/>
    <n v="9.0188549738908046E-3"/>
    <n v="1.2285133639756078E-2"/>
    <n v="1.6038697234735968E-2"/>
    <n v="1.6628273022708598E-2"/>
    <n v="1.6628273022708598E-2"/>
    <n v="1.6628273022708598E-2"/>
    <n v="1.6628273022708598E-2"/>
    <n v="1.6628273022708598E-2"/>
    <n v="1.6628273022708598E-2"/>
    <n v="1.6628273022708598E-2"/>
    <n v="1.6628273022708598E-2"/>
    <n v="1.6628273022708598E-2"/>
    <n v="1.6628273022708598E-2"/>
    <n v="1.6628273022708598E-2"/>
    <n v="1.6628273022708598E-2"/>
    <n v="1.6628273022708598E-2"/>
    <n v="1.6628273022708598E-2"/>
  </r>
  <r>
    <x v="37"/>
    <s v="Under $45"/>
    <n v="44.159112123977252"/>
    <s v="HVAC"/>
    <s v="Urban"/>
    <s v="SC-New"/>
    <s v="M_Input_Retro"/>
    <x v="2"/>
    <s v="School K-12"/>
    <s v="DHP-New-School K-12"/>
    <n v="5.3592286714146139E-6"/>
    <n v="6.4288531054654599E-6"/>
    <n v="7.8844319496787563E-6"/>
    <n v="1.0435442159832811E-5"/>
    <n v="1.3006190839792755E-5"/>
    <n v="1.3128552368853586E-5"/>
    <n v="1.4421588992346247E-5"/>
    <n v="1.6141795874125338E-5"/>
    <n v="1.8262052949758441E-5"/>
    <n v="1.7904774689604926E-5"/>
    <n v="2.0287795188225675E-5"/>
    <n v="2.1085642439968406E-5"/>
    <n v="2.3780632544976121E-5"/>
    <n v="2.2859577643225349E-5"/>
    <n v="2.5095714774135014E-5"/>
    <n v="2.602552622681763E-5"/>
    <n v="2.5634510586124726E-5"/>
    <n v="2.5243494945431826E-5"/>
    <n v="2.4852479304738919E-5"/>
    <n v="2.4461463664046016E-5"/>
    <n v="2.4461463664046012E-5"/>
    <n v="26.374797608153351"/>
    <n v="44.159112123977252"/>
    <s v="C-Sch-HVAC-ER-All-All-C"/>
    <n v="0"/>
    <n v="2.4461463664046012E-5"/>
    <n v="5.3592286714146139E-6"/>
    <n v="1.1788081776880074E-5"/>
    <n v="1.9672513726558828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2.4461463664046012E-5"/>
    <n v="5.3513206075903115E-6"/>
    <n v="6.4209450416411574E-6"/>
    <n v="7.8765238858544538E-6"/>
    <n v="1.0427534096008509E-5"/>
    <n v="1.2998282775968453E-5"/>
    <n v="1.3120644305029283E-5"/>
    <n v="1.4413680928521944E-5"/>
    <n v="1.6133887810301037E-5"/>
    <n v="1.825414488593414E-5"/>
    <n v="1.7896866625780625E-5"/>
    <n v="2.0279887124401374E-5"/>
    <n v="2.1077734376144106E-5"/>
    <n v="2.377272448115182E-5"/>
    <n v="2.2851669579401048E-5"/>
    <n v="2.5087806710310713E-5"/>
    <n v="2.6017618162993329E-5"/>
    <n v="2.5626602522300426E-5"/>
    <n v="2.5235586881607525E-5"/>
    <n v="2.4844571240914619E-5"/>
    <n v="2.4453555600221715E-5"/>
    <n v="2.4303302387559969E-5"/>
    <n v="2.4303302387559969E-5"/>
    <n v="5.3513206075903115E-6"/>
    <n v="1.1772265649231469E-5"/>
    <n v="1.9648789535085923E-5"/>
    <n v="2.4303302387559969E-5"/>
    <n v="2.4303302387559969E-5"/>
    <n v="2.4303302387559969E-5"/>
    <n v="2.4303302387559969E-5"/>
    <n v="2.4303302387559969E-5"/>
    <n v="2.4303302387559969E-5"/>
    <n v="2.4303302387559969E-5"/>
    <n v="2.4303302387559969E-5"/>
    <n v="2.4303302387559969E-5"/>
    <n v="2.4303302387559969E-5"/>
    <n v="2.4303302387559969E-5"/>
    <n v="2.4303302387559969E-5"/>
    <n v="2.4303302387559969E-5"/>
    <n v="2.4303302387559969E-5"/>
    <n v="2.4303302387559969E-5"/>
    <n v="2.4303302387559969E-5"/>
    <n v="2.4303302387559969E-5"/>
  </r>
  <r>
    <x v="37"/>
    <s v="Under $50"/>
    <n v="49.540014857107259"/>
    <s v="HVAC"/>
    <s v="Urban"/>
    <s v="SC-New"/>
    <s v="M_Input_Retro"/>
    <x v="2"/>
    <s v="University"/>
    <s v="DHP-New-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0.202520372659379"/>
    <s v="HVAC"/>
    <s v="Urban"/>
    <s v="SC-New"/>
    <s v="M_Input_Retro"/>
    <x v="2"/>
    <s v="Warehouse"/>
    <s v="DHP-New-Warehouse"/>
    <n v="2.5995961117299208E-4"/>
    <n v="2.9964806365223069E-4"/>
    <n v="3.6814248737443602E-4"/>
    <n v="4.2867771838279951E-4"/>
    <n v="6.2657204857587189E-4"/>
    <n v="7.3448326424542076E-4"/>
    <n v="7.8654994881200888E-4"/>
    <n v="7.6175562253754693E-4"/>
    <n v="6.8422395460641049E-4"/>
    <n v="6.7643776617917002E-4"/>
    <n v="8.0422206408042234E-4"/>
    <n v="8.591442738050335E-4"/>
    <n v="9.0278960442281321E-4"/>
    <n v="9.5541423483701032E-4"/>
    <n v="9.9536017439430307E-4"/>
    <n v="1.0230659002758017E-3"/>
    <n v="9.9838424855760066E-4"/>
    <n v="9.7370259683939963E-4"/>
    <n v="9.4902094512119828E-4"/>
    <n v="9.2433929340299736E-4"/>
    <n v="9.2433929340299714E-4"/>
    <n v="32.266782445677791"/>
    <n v="50.202520372659379"/>
    <s v="C-War-HVAC-ER-All-All-C"/>
    <n v="0"/>
    <n v="9.2433929340299714E-4"/>
    <n v="2.5995961117299208E-4"/>
    <n v="5.5960767482522277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9.2433929340299714E-4"/>
    <n v="2.59660784650265E-4"/>
    <n v="2.9934923712950361E-4"/>
    <n v="3.6784366085170894E-4"/>
    <n v="4.2837889186007243E-4"/>
    <n v="6.2627322205314486E-4"/>
    <n v="7.3418443772269373E-4"/>
    <n v="7.8625112228928185E-4"/>
    <n v="7.614567960148199E-4"/>
    <n v="6.8392512808368347E-4"/>
    <n v="6.76138939656443E-4"/>
    <n v="8.0392323755769531E-4"/>
    <n v="8.5884544728230647E-4"/>
    <n v="9.0249077790008618E-4"/>
    <n v="9.551154083142833E-4"/>
    <n v="9.9506134787157594E-4"/>
    <n v="1.0227670737530746E-3"/>
    <n v="9.9808542203487353E-4"/>
    <n v="9.7340377031667261E-4"/>
    <n v="9.4872211859847125E-4"/>
    <n v="9.2404046688027033E-4"/>
    <n v="9.1836276294845586E-4"/>
    <n v="9.1836276294845586E-4"/>
    <n v="2.59660784650265E-4"/>
    <n v="5.5901002177976861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n v="9.1836276294845586E-4"/>
  </r>
  <r>
    <x v="37"/>
    <s v="Under $50"/>
    <n v="46.951179346605507"/>
    <s v="HVAC"/>
    <s v="Urban"/>
    <s v="SC-New"/>
    <s v="M_Input_Retro"/>
    <x v="2"/>
    <s v="Supermarket"/>
    <s v="DHP-New-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6.951179346605507"/>
    <s v="HVAC"/>
    <s v="Urban"/>
    <s v="SC-New"/>
    <s v="M_Input_Retro"/>
    <x v="2"/>
    <s v="MiniMart"/>
    <s v="DHP-New-MiniMart"/>
    <n v="8.3207997431744638E-5"/>
    <n v="6.6430052624260241E-5"/>
    <n v="7.4899596479597677E-5"/>
    <n v="8.440525832898505E-5"/>
    <n v="1.3796546902142124E-4"/>
    <n v="1.9734541807057735E-4"/>
    <n v="2.7966008740146339E-4"/>
    <n v="5.0676358655374083E-4"/>
    <n v="5.6877047004199558E-4"/>
    <n v="5.4275939168135345E-4"/>
    <n v="6.4802547021065675E-4"/>
    <n v="6.0785378589105763E-4"/>
    <n v="5.0914733729909832E-4"/>
    <n v="5.6346818829774786E-4"/>
    <n v="5.7533995741898233E-4"/>
    <n v="6.1440349080173911E-4"/>
    <n v="6.2318597379402323E-4"/>
    <n v="6.3196845678630735E-4"/>
    <n v="6.4075093977859104E-4"/>
    <n v="6.4953342277087494E-4"/>
    <n v="6.4953342277087494E-4"/>
    <n v="29.089340461498093"/>
    <n v="46.951179346605507"/>
    <s v="C-Gro-HVAC-ER-All-All-C"/>
    <n v="0"/>
    <n v="6.4953342277087494E-4"/>
    <n v="8.3207997431744638E-5"/>
    <n v="1.4963805005600487E-4"/>
    <n v="2.2453764653560253E-4"/>
    <n v="3.0894290486458759E-4"/>
    <n v="4.4690837388600883E-4"/>
    <n v="6.4425379195658615E-4"/>
    <n v="6.4953342277087494E-4"/>
    <n v="6.4953342277087494E-4"/>
    <n v="6.4953342277087494E-4"/>
    <n v="6.4953342277087494E-4"/>
    <n v="6.4953342277087494E-4"/>
    <n v="6.4953342277087494E-4"/>
    <n v="6.4953342277087494E-4"/>
    <n v="6.4953342277087494E-4"/>
    <n v="6.4953342277087494E-4"/>
    <n v="6.4953342277087494E-4"/>
    <n v="6.4953342277087494E-4"/>
    <n v="6.4953342277087494E-4"/>
    <n v="6.4953342277087494E-4"/>
    <n v="6.4953342277087494E-4"/>
    <n v="8.2998011969147835E-5"/>
    <n v="6.6220067161663437E-5"/>
    <n v="7.4689611017000874E-5"/>
    <n v="8.4195272866388247E-5"/>
    <n v="1.3775548355882445E-4"/>
    <n v="1.9713543260798055E-4"/>
    <n v="2.7945010193886657E-4"/>
    <n v="5.0655360109114406E-4"/>
    <n v="5.6856048457939882E-4"/>
    <n v="5.4254940621875668E-4"/>
    <n v="6.4781548474805999E-4"/>
    <n v="6.0764380042846087E-4"/>
    <n v="5.0893735183650155E-4"/>
    <n v="5.6325820283515109E-4"/>
    <n v="5.7512997195638556E-4"/>
    <n v="6.1419350533914235E-4"/>
    <n v="6.2297598833142647E-4"/>
    <n v="6.3175847132371059E-4"/>
    <n v="6.4054095431599427E-4"/>
    <n v="6.4932343730827818E-4"/>
    <n v="6.4533371351893892E-4"/>
    <n v="6.4533371351893892E-4"/>
    <n v="8.2998011969147835E-5"/>
    <n v="1.4921807913081129E-4"/>
    <n v="2.2390769014781216E-4"/>
    <n v="3.0810296301420038E-4"/>
    <n v="4.458584465730248E-4"/>
    <n v="6.4299387918100536E-4"/>
    <n v="6.4533371351893892E-4"/>
    <n v="6.4533371351893892E-4"/>
    <n v="6.4533371351893892E-4"/>
    <n v="6.4533371351893892E-4"/>
    <n v="6.4533371351893892E-4"/>
    <n v="6.4533371351893892E-4"/>
    <n v="6.4533371351893892E-4"/>
    <n v="6.4533371351893892E-4"/>
    <n v="6.4533371351893892E-4"/>
    <n v="6.4533371351893892E-4"/>
    <n v="6.4533371351893892E-4"/>
    <n v="6.4533371351893892E-4"/>
    <n v="6.4533371351893892E-4"/>
    <n v="6.4533371351893892E-4"/>
  </r>
  <r>
    <x v="37"/>
    <s v="Under $40"/>
    <n v="38.013897579799192"/>
    <s v="HVAC"/>
    <s v="Urban"/>
    <s v="SC-New"/>
    <s v="M_Input_Retro"/>
    <x v="2"/>
    <s v="Restaurant"/>
    <s v="DHP-New-Restaurant"/>
    <n v="3.504529611884606E-4"/>
    <n v="4.1827639915010699E-4"/>
    <n v="4.8527860759250833E-4"/>
    <n v="5.5107414827700529E-4"/>
    <n v="6.1606679013783403E-4"/>
    <n v="6.8139634926183963E-4"/>
    <n v="7.46783845474481E-4"/>
    <n v="1.0688051069761572E-3"/>
    <n v="1.2940846831609129E-3"/>
    <n v="1.3943626365643534E-3"/>
    <n v="1.5348444105596946E-3"/>
    <n v="1.667552261770357E-3"/>
    <n v="1.5314406849963648E-3"/>
    <n v="1.6482089601275402E-3"/>
    <n v="1.6070152116717221E-3"/>
    <n v="1.835357043010961E-3"/>
    <n v="1.9791191263674787E-3"/>
    <n v="2.1228812097239948E-3"/>
    <n v="2.2666432930805122E-3"/>
    <n v="2.4104053764370291E-3"/>
    <n v="2.4104053764370287E-3"/>
    <n v="20.208276336298194"/>
    <n v="38.013897579799192"/>
    <s v="C-Res-HVAC-ER-All-All-C"/>
    <n v="0"/>
    <n v="2.4104053764370287E-3"/>
    <n v="3.504529611884606E-4"/>
    <n v="7.6872936033856758E-4"/>
    <n v="1.2540079679310759E-3"/>
    <n v="1.8050821162080813E-3"/>
    <n v="2.4104053764370287E-3"/>
    <n v="2.4104053764370287E-3"/>
    <n v="2.4104053764370287E-3"/>
    <n v="2.4104053764370287E-3"/>
    <n v="2.4104053764370287E-3"/>
    <n v="2.4104053764370287E-3"/>
    <n v="2.4104053764370287E-3"/>
    <n v="2.4104053764370287E-3"/>
    <n v="2.4104053764370287E-3"/>
    <n v="2.4104053764370287E-3"/>
    <n v="2.4104053764370287E-3"/>
    <n v="2.4104053764370287E-3"/>
    <n v="2.4104053764370287E-3"/>
    <n v="2.4104053764370287E-3"/>
    <n v="2.4104053764370287E-3"/>
    <n v="2.4104053764370287E-3"/>
    <n v="3.4967370938974985E-4"/>
    <n v="4.1749714735139624E-4"/>
    <n v="4.8449935579379758E-4"/>
    <n v="5.5029489647829459E-4"/>
    <n v="6.1528753833912334E-4"/>
    <n v="6.8061709746312894E-4"/>
    <n v="7.4600459367577031E-4"/>
    <n v="1.0680258551774464E-3"/>
    <n v="1.2933054313622021E-3"/>
    <n v="1.3935833847656426E-3"/>
    <n v="1.5340651587609838E-3"/>
    <n v="1.6667730099716462E-3"/>
    <n v="1.530661433197654E-3"/>
    <n v="1.6474297083288294E-3"/>
    <n v="1.6062359598730113E-3"/>
    <n v="1.8345777912122502E-3"/>
    <n v="1.9783398745687681E-3"/>
    <n v="2.1221019579252842E-3"/>
    <n v="2.2658640412818016E-3"/>
    <n v="2.4096261246383185E-3"/>
    <n v="2.394820340462814E-3"/>
    <n v="2.394820340462814E-3"/>
    <n v="3.4967370938974985E-4"/>
    <n v="7.6717085674114609E-4"/>
    <n v="1.2516702125349437E-3"/>
    <n v="1.8019651090132383E-3"/>
    <n v="2.394820340462814E-3"/>
    <n v="2.394820340462814E-3"/>
    <n v="2.394820340462814E-3"/>
    <n v="2.394820340462814E-3"/>
    <n v="2.394820340462814E-3"/>
    <n v="2.394820340462814E-3"/>
    <n v="2.394820340462814E-3"/>
    <n v="2.394820340462814E-3"/>
    <n v="2.394820340462814E-3"/>
    <n v="2.394820340462814E-3"/>
    <n v="2.394820340462814E-3"/>
    <n v="2.394820340462814E-3"/>
    <n v="2.394820340462814E-3"/>
    <n v="2.394820340462814E-3"/>
    <n v="2.394820340462814E-3"/>
    <n v="2.394820340462814E-3"/>
  </r>
  <r>
    <x v="37"/>
    <s v="Under $50"/>
    <n v="47.950699787126979"/>
    <s v="HVAC"/>
    <s v="Urban"/>
    <s v="SC-New"/>
    <s v="M_Input_Retro"/>
    <x v="2"/>
    <s v="Lodging"/>
    <s v="DHP-New-Lodging"/>
    <n v="8.3421503609580204E-4"/>
    <n v="9.8820325177328711E-4"/>
    <n v="1.1399301902351913E-3"/>
    <n v="1.2949739393864701E-3"/>
    <n v="1.4731972302185503E-3"/>
    <n v="1.6570405351097044E-3"/>
    <n v="1.8701831515263595E-3"/>
    <n v="3.8065076930834446E-3"/>
    <n v="4.9362590995836409E-3"/>
    <n v="5.6325673024273425E-3"/>
    <n v="6.045553056234344E-3"/>
    <n v="6.7275979054910937E-3"/>
    <n v="5.9078520979912591E-3"/>
    <n v="5.9717845173979439E-3"/>
    <n v="6.0216141864687022E-3"/>
    <n v="6.8061222258958614E-3"/>
    <n v="7.2737032028773003E-3"/>
    <n v="7.7412841798587383E-3"/>
    <n v="8.2088651568401737E-3"/>
    <n v="8.6764461338216126E-3"/>
    <n v="8.6764461338216109E-3"/>
    <n v="30.056198087125075"/>
    <n v="47.950699787126979"/>
    <s v="C-Lod-HVAC-ER-All-All-C"/>
    <n v="0"/>
    <n v="8.6764461338216109E-3"/>
    <n v="8.3421503609580204E-4"/>
    <n v="1.8224182878690892E-3"/>
    <n v="2.9623484781042802E-3"/>
    <n v="4.2573224174907503E-3"/>
    <n v="5.730519647709301E-3"/>
    <n v="7.3875601828190052E-3"/>
    <n v="8.6764461338216109E-3"/>
    <n v="8.6764461338216109E-3"/>
    <n v="8.6764461338216109E-3"/>
    <n v="8.6764461338216109E-3"/>
    <n v="8.6764461338216109E-3"/>
    <n v="8.6764461338216109E-3"/>
    <n v="8.6764461338216109E-3"/>
    <n v="8.6764461338216109E-3"/>
    <n v="8.6764461338216109E-3"/>
    <n v="8.6764461338216109E-3"/>
    <n v="8.6764461338216109E-3"/>
    <n v="8.6764461338216109E-3"/>
    <n v="8.6764461338216109E-3"/>
    <n v="8.6764461338216109E-3"/>
    <n v="8.3141005718134601E-4"/>
    <n v="9.8539827285883098E-4"/>
    <n v="1.1371252113207351E-3"/>
    <n v="1.292168960472014E-3"/>
    <n v="1.4703922513040941E-3"/>
    <n v="1.6542355561952483E-3"/>
    <n v="1.8673781726119033E-3"/>
    <n v="3.8037027141689887E-3"/>
    <n v="4.933454120669185E-3"/>
    <n v="5.6297623235128866E-3"/>
    <n v="6.042748077319888E-3"/>
    <n v="6.7247929265766377E-3"/>
    <n v="5.9050471190768032E-3"/>
    <n v="5.968979538483488E-3"/>
    <n v="6.0188092075542463E-3"/>
    <n v="6.8033172469814055E-3"/>
    <n v="7.2708982239628444E-3"/>
    <n v="7.7384792009442824E-3"/>
    <n v="8.206060177925717E-3"/>
    <n v="8.6736411549071558E-3"/>
    <n v="8.6203465555324908E-3"/>
    <n v="8.6203465555324908E-3"/>
    <n v="8.3141005718134601E-4"/>
    <n v="1.8168083300401771E-3"/>
    <n v="2.9539335413609124E-3"/>
    <n v="4.2461025018329266E-3"/>
    <n v="5.7164947531370205E-3"/>
    <n v="7.3707303093322688E-3"/>
    <n v="8.6203465555324908E-3"/>
    <n v="8.6203465555324908E-3"/>
    <n v="8.6203465555324908E-3"/>
    <n v="8.6203465555324908E-3"/>
    <n v="8.6203465555324908E-3"/>
    <n v="8.6203465555324908E-3"/>
    <n v="8.6203465555324908E-3"/>
    <n v="8.6203465555324908E-3"/>
    <n v="8.6203465555324908E-3"/>
    <n v="8.6203465555324908E-3"/>
    <n v="8.6203465555324908E-3"/>
    <n v="8.6203465555324908E-3"/>
    <n v="8.6203465555324908E-3"/>
    <n v="8.6203465555324908E-3"/>
  </r>
  <r>
    <x v="37"/>
    <s v="Under $55"/>
    <n v="51.076337803840723"/>
    <s v="HVAC"/>
    <s v="Urban"/>
    <s v="SC-New"/>
    <s v="M_Input_Retro"/>
    <x v="2"/>
    <s v="Hospital"/>
    <s v="DHP-New-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1.076337803840723"/>
    <s v="HVAC"/>
    <s v="Urban"/>
    <s v="SC-New"/>
    <s v="M_Input_Retro"/>
    <x v="2"/>
    <s v="Residential Care"/>
    <s v="DHP-New-Residential Care"/>
    <n v="4.0948915874471845E-3"/>
    <n v="4.3207165036195519E-3"/>
    <n v="4.6616970489631593E-3"/>
    <n v="4.7725898541388333E-3"/>
    <n v="5.7117810923871006E-3"/>
    <n v="6.7944380181995225E-3"/>
    <n v="8.71429359398798E-3"/>
    <n v="1.1565960326803825E-2"/>
    <n v="1.3691015713619317E-2"/>
    <n v="1.3404455886936889E-2"/>
    <n v="1.4792153181766418E-2"/>
    <n v="1.4886426582933866E-2"/>
    <n v="1.4203794793649973E-2"/>
    <n v="1.468392757466142E-2"/>
    <n v="1.5230836493197524E-2"/>
    <n v="1.596415562822762E-2"/>
    <n v="1.5895851789931539E-2"/>
    <n v="1.5827547951635448E-2"/>
    <n v="1.5759244113339361E-2"/>
    <n v="1.5690940275043277E-2"/>
    <n v="1.5690940275043273E-2"/>
    <n v="33.111885126209536"/>
    <n v="51.076337803840723"/>
    <s v="C-Hea-HVAC-ER-All-All-C"/>
    <n v="0"/>
    <n v="1.5690940275043273E-2"/>
    <n v="4.0948915874471845E-3"/>
    <n v="8.4156080910667355E-3"/>
    <n v="1.3077305140029895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1.5690940275043273E-2"/>
    <n v="4.0898189164548619E-3"/>
    <n v="4.3156438326272294E-3"/>
    <n v="4.6566243779708368E-3"/>
    <n v="4.7675171831465107E-3"/>
    <n v="5.706708421394778E-3"/>
    <n v="6.7893653472072E-3"/>
    <n v="8.7092209229956575E-3"/>
    <n v="1.1560887655811503E-2"/>
    <n v="1.3685943042626995E-2"/>
    <n v="1.3399383215944567E-2"/>
    <n v="1.4787080510774096E-2"/>
    <n v="1.4881353911941543E-2"/>
    <n v="1.419872212265765E-2"/>
    <n v="1.4678854903669098E-2"/>
    <n v="1.5225763822205201E-2"/>
    <n v="1.5959082957235297E-2"/>
    <n v="1.5890779118939217E-2"/>
    <n v="1.5822475280643126E-2"/>
    <n v="1.5754171442347038E-2"/>
    <n v="1.5685867604050954E-2"/>
    <n v="1.5589486855196824E-2"/>
    <n v="1.5589486855196824E-2"/>
    <n v="4.0898189164548619E-3"/>
    <n v="8.4054627490820905E-3"/>
    <n v="1.3062087127052927E-2"/>
    <n v="1.5589486855196824E-2"/>
    <n v="1.5589486855196824E-2"/>
    <n v="1.5589486855196824E-2"/>
    <n v="1.5589486855196824E-2"/>
    <n v="1.5589486855196824E-2"/>
    <n v="1.5589486855196824E-2"/>
    <n v="1.5589486855196824E-2"/>
    <n v="1.5589486855196824E-2"/>
    <n v="1.5589486855196824E-2"/>
    <n v="1.5589486855196824E-2"/>
    <n v="1.5589486855196824E-2"/>
    <n v="1.5589486855196824E-2"/>
    <n v="1.5589486855196824E-2"/>
    <n v="1.5589486855196824E-2"/>
    <n v="1.5589486855196824E-2"/>
    <n v="1.5589486855196824E-2"/>
    <n v="1.5589486855196824E-2"/>
  </r>
  <r>
    <x v="37"/>
    <s v="Under $50"/>
    <n v="47.444905846082413"/>
    <s v="HVAC"/>
    <s v="Urban"/>
    <s v="SC-New"/>
    <s v="M_Input_Retro"/>
    <x v="2"/>
    <s v="Assembly"/>
    <s v="DHP-New-Assembly"/>
    <n v="2.4318056115708582E-3"/>
    <n v="3.4628421414344248E-3"/>
    <n v="3.1953259395595957E-3"/>
    <n v="3.6389069213028282E-3"/>
    <n v="4.5153850245126205E-3"/>
    <n v="8.59058824775372E-3"/>
    <n v="9.981896744726701E-3"/>
    <n v="1.4485399685318322E-2"/>
    <n v="2.0993027265819753E-2"/>
    <n v="2.6148156704924569E-2"/>
    <n v="3.1542395637480729E-2"/>
    <n v="3.0614784555455306E-2"/>
    <n v="3.4041503540693636E-2"/>
    <n v="3.2982658540057455E-2"/>
    <n v="3.463226399332308E-2"/>
    <n v="3.7080736479072132E-2"/>
    <n v="3.7706458228330492E-2"/>
    <n v="3.8332179977588851E-2"/>
    <n v="3.8957901726847217E-2"/>
    <n v="3.9583623476105584E-2"/>
    <n v="3.958362347610557E-2"/>
    <n v="29.557378671621727"/>
    <n v="47.444905846082413"/>
    <s v="C-All-HVAC-ER-All-All-C"/>
    <n v="0"/>
    <n v="3.958362347610557E-2"/>
    <n v="2.4318056115708582E-3"/>
    <n v="5.8946477530052825E-3"/>
    <n v="9.0899736925648782E-3"/>
    <n v="1.2728880613867706E-2"/>
    <n v="1.7244265638380326E-2"/>
    <n v="2.5834853886134046E-2"/>
    <n v="3.5816750630860747E-2"/>
    <n v="3.958362347610557E-2"/>
    <n v="3.958362347610557E-2"/>
    <n v="3.958362347610557E-2"/>
    <n v="3.958362347610557E-2"/>
    <n v="3.958362347610557E-2"/>
    <n v="3.958362347610557E-2"/>
    <n v="3.958362347610557E-2"/>
    <n v="3.958362347610557E-2"/>
    <n v="3.958362347610557E-2"/>
    <n v="3.958362347610557E-2"/>
    <n v="3.958362347610557E-2"/>
    <n v="3.958362347610557E-2"/>
    <n v="3.958362347610557E-2"/>
    <n v="2.4190087558656828E-3"/>
    <n v="3.4500452857292494E-3"/>
    <n v="3.1825290838544203E-3"/>
    <n v="3.6261100655976528E-3"/>
    <n v="4.5025881688074447E-3"/>
    <n v="8.5777913920485442E-3"/>
    <n v="9.9690998890215252E-3"/>
    <n v="1.4472602829613147E-2"/>
    <n v="2.0980230410114577E-2"/>
    <n v="2.6135359849219393E-2"/>
    <n v="3.1529598781775553E-2"/>
    <n v="3.060198769975013E-2"/>
    <n v="3.4028706684988461E-2"/>
    <n v="3.2969861684352279E-2"/>
    <n v="3.4619467137617904E-2"/>
    <n v="3.7067939623366956E-2"/>
    <n v="3.7693661372625316E-2"/>
    <n v="3.8319383121883675E-2"/>
    <n v="3.8945104871142042E-2"/>
    <n v="3.9570826620400408E-2"/>
    <n v="3.9327686362002061E-2"/>
    <n v="3.9327686362002061E-2"/>
    <n v="2.4190087558656828E-3"/>
    <n v="5.8690540415949326E-3"/>
    <n v="9.0515831254493525E-3"/>
    <n v="1.2677693191047005E-2"/>
    <n v="1.718028135985445E-2"/>
    <n v="2.5758072751902995E-2"/>
    <n v="3.5727172640924523E-2"/>
    <n v="3.9327686362002061E-2"/>
    <n v="3.9327686362002061E-2"/>
    <n v="3.9327686362002061E-2"/>
    <n v="3.9327686362002061E-2"/>
    <n v="3.9327686362002061E-2"/>
    <n v="3.9327686362002061E-2"/>
    <n v="3.9327686362002061E-2"/>
    <n v="3.9327686362002061E-2"/>
    <n v="3.9327686362002061E-2"/>
    <n v="3.9327686362002061E-2"/>
    <n v="3.9327686362002061E-2"/>
    <n v="3.9327686362002061E-2"/>
    <n v="3.9327686362002061E-2"/>
  </r>
  <r>
    <x v="37"/>
    <s v="Under $50"/>
    <n v="47.444905846082413"/>
    <s v="HVAC"/>
    <s v="Urban"/>
    <s v="SC-New"/>
    <s v="M_Input_Retro"/>
    <x v="2"/>
    <s v="Other"/>
    <s v="DHP-New-Other"/>
    <n v="4.4698047717049386E-3"/>
    <n v="5.1507357920270187E-3"/>
    <n v="4.8738124534459786E-3"/>
    <n v="7.3084766850952344E-3"/>
    <n v="8.9320485615478132E-3"/>
    <n v="1.0249369768917405E-2"/>
    <n v="1.1905313739606046E-2"/>
    <n v="1.3948275298817465E-2"/>
    <n v="1.5431438371415199E-2"/>
    <n v="1.5921277956873779E-2"/>
    <n v="1.8665133800108147E-2"/>
    <n v="1.8521562459013961E-2"/>
    <n v="1.8950398751297268E-2"/>
    <n v="1.9179504431872472E-2"/>
    <n v="1.93237494120592E-2"/>
    <n v="2.0195590741646972E-2"/>
    <n v="2.0050392628494781E-2"/>
    <n v="1.9905194515342589E-2"/>
    <n v="1.9759996402190397E-2"/>
    <n v="1.9614798289038202E-2"/>
    <n v="1.9614798289038199E-2"/>
    <n v="29.557378671621727"/>
    <n v="47.444905846082413"/>
    <s v="C-All-HVAC-ER-All-All-C"/>
    <n v="0"/>
    <n v="1.9614798289038199E-2"/>
    <n v="4.4698047717049386E-3"/>
    <n v="9.6205405637319573E-3"/>
    <n v="1.4494353017177936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1.9614798289038199E-2"/>
    <n v="4.4634635699313703E-3"/>
    <n v="5.1443945902534503E-3"/>
    <n v="4.8674712516724103E-3"/>
    <n v="7.3021354833216661E-3"/>
    <n v="8.9257073597742449E-3"/>
    <n v="1.0243028567143837E-2"/>
    <n v="1.1898972537832477E-2"/>
    <n v="1.3941934097043897E-2"/>
    <n v="1.5425097169641631E-2"/>
    <n v="1.5914936755100209E-2"/>
    <n v="1.8658792598334577E-2"/>
    <n v="1.8515221257240391E-2"/>
    <n v="1.8944057549523698E-2"/>
    <n v="1.9173163230098902E-2"/>
    <n v="1.931740821028563E-2"/>
    <n v="2.0189249539873402E-2"/>
    <n v="2.0044051426721211E-2"/>
    <n v="1.9898853313569019E-2"/>
    <n v="1.9753655200416827E-2"/>
    <n v="1.9608457087264632E-2"/>
    <n v="1.9487974253566829E-2"/>
    <n v="1.9487974253566829E-2"/>
    <n v="4.4634635699313703E-3"/>
    <n v="9.6078581601848206E-3"/>
    <n v="1.4475329411857231E-2"/>
    <n v="1.9487974253566829E-2"/>
    <n v="1.9487974253566829E-2"/>
    <n v="1.9487974253566829E-2"/>
    <n v="1.9487974253566829E-2"/>
    <n v="1.9487974253566829E-2"/>
    <n v="1.9487974253566829E-2"/>
    <n v="1.9487974253566829E-2"/>
    <n v="1.9487974253566829E-2"/>
    <n v="1.9487974253566829E-2"/>
    <n v="1.9487974253566829E-2"/>
    <n v="1.9487974253566829E-2"/>
    <n v="1.9487974253566829E-2"/>
    <n v="1.9487974253566829E-2"/>
    <n v="1.9487974253566829E-2"/>
    <n v="1.9487974253566829E-2"/>
    <n v="1.9487974253566829E-2"/>
    <n v="1.9487974253566829E-2"/>
  </r>
  <r>
    <x v="37"/>
    <s v="Under $50"/>
    <n v="47.856927293148118"/>
    <s v="HVAC"/>
    <s v="Urban"/>
    <s v="SC-Retro"/>
    <s v="M_Input_Retro"/>
    <x v="2"/>
    <s v="Large Off"/>
    <s v="DHP-Retro-Large Off"/>
    <n v="0"/>
    <n v="0"/>
    <n v="0"/>
    <n v="0"/>
    <n v="0"/>
    <n v="0"/>
    <n v="0"/>
    <n v="0"/>
    <n v="0"/>
    <n v="0"/>
    <n v="0"/>
    <n v="0"/>
    <n v="0"/>
    <n v="0"/>
    <n v="0"/>
    <n v="0"/>
    <n v="0"/>
    <n v="0"/>
    <n v="0"/>
    <n v="0"/>
    <n v="0"/>
    <n v="29.938972450692141"/>
    <n v="47.856927293148118"/>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7.856927293148118"/>
    <s v="HVAC"/>
    <s v="Urban"/>
    <s v="SC-Retro"/>
    <s v="M_Input_Retro"/>
    <x v="2"/>
    <s v="Medium Off"/>
    <s v="DHP-Retro-Medium Off"/>
    <n v="1.1130726746316714E-2"/>
    <n v="1.7443979896579021E-2"/>
    <n v="3.4783295913778566E-2"/>
    <n v="6.0688155545565184E-2"/>
    <n v="9.41205861227776E-2"/>
    <n v="0.13137351411017292"/>
    <n v="0.16670104635907218"/>
    <n v="0.19390110042332745"/>
    <n v="0.20819011997760023"/>
    <n v="0.20756554961766746"/>
    <n v="0.19314666277089371"/>
    <n v="0.16849631993475822"/>
    <n v="0.1383453902146678"/>
    <n v="0.1072791642564631"/>
    <n v="7.8810661825879799E-2"/>
    <n v="5.5001960888281298E-2"/>
    <n v="3.655763899896463E-2"/>
    <n v="2.3193738955169022E-2"/>
    <n v="1.4075189629618894E-2"/>
    <n v="8.1855965330817886E-3"/>
    <n v="1.9002287958433521"/>
    <n v="29.938972450692141"/>
    <n v="47.856927293148118"/>
    <s v="C-LOff-HVAC-ER-All-All-C"/>
    <n v="0"/>
    <n v="1.9002287958433521"/>
    <n v="1.1130726746316714E-2"/>
    <n v="2.8574706642895735E-2"/>
    <n v="6.33580025566743E-2"/>
    <n v="0.12404615810223948"/>
    <n v="0.21816674422501708"/>
    <n v="0.34954025833518998"/>
    <n v="0.51624130469426222"/>
    <n v="0.71014240511758964"/>
    <n v="0.91833252509518992"/>
    <n v="1.1258980747128573"/>
    <n v="1.3190447374837511"/>
    <n v="1.4875410574185093"/>
    <n v="1.6258864476331771"/>
    <n v="1.7331656118896401"/>
    <n v="1.8119762737155198"/>
    <n v="1.8669782346038011"/>
    <n v="1.9002287958433521"/>
    <n v="1.9002287958433521"/>
    <n v="1.9002287958433521"/>
    <n v="1.9002287958433521"/>
    <n v="1.0516408208199414E-2"/>
    <n v="1.6829661358461721E-2"/>
    <n v="3.4168977375661269E-2"/>
    <n v="6.0073837007447888E-2"/>
    <n v="9.3506267584660296E-2"/>
    <n v="0.13075919557205562"/>
    <n v="0.16608672782095488"/>
    <n v="0.19328678188521015"/>
    <n v="0.20757580143948293"/>
    <n v="0.20695123107955016"/>
    <n v="0.1925323442327764"/>
    <n v="0.16788200139664092"/>
    <n v="0.13773107167655049"/>
    <n v="0.10666484571834579"/>
    <n v="7.8196343287762496E-2"/>
    <n v="5.4387642350164002E-2"/>
    <n v="3.5943320460847333E-2"/>
    <n v="2.2579420417051722E-2"/>
    <n v="1.3460871091501594E-2"/>
    <n v="7.5712779949644897E-3"/>
    <n v="1.8879424250810062"/>
    <n v="1.8879424250810062"/>
    <n v="1.0516408208199414E-2"/>
    <n v="2.7346069566661135E-2"/>
    <n v="6.1515046942322404E-2"/>
    <n v="0.1215888839497703"/>
    <n v="0.2150951515344306"/>
    <n v="0.34585434710648622"/>
    <n v="0.51194107492744112"/>
    <n v="0.70522785681265132"/>
    <n v="0.91280365825213428"/>
    <n v="1.1197548893316844"/>
    <n v="1.3122872335644609"/>
    <n v="1.4801692349611018"/>
    <n v="1.6179003066376523"/>
    <n v="1.7245651523559982"/>
    <n v="1.8027614956437608"/>
    <n v="1.8571491379939247"/>
    <n v="1.8879424250810062"/>
    <n v="1.8879424250810062"/>
    <n v="1.8879424250810062"/>
    <n v="1.8879424250810062"/>
  </r>
  <r>
    <x v="37"/>
    <s v="Under $40"/>
    <n v="39.00846074238661"/>
    <s v="HVAC"/>
    <s v="Urban"/>
    <s v="SC-Retro"/>
    <s v="M_Input_Retro"/>
    <x v="2"/>
    <s v="Small Off"/>
    <s v="DHP-Retro-Small Off"/>
    <n v="2.1496523893698403E-2"/>
    <n v="3.3689168658469874E-2"/>
    <n v="6.7176202304988927E-2"/>
    <n v="0.11720567897162952"/>
    <n v="0.18177298523177823"/>
    <n v="0.25371873278651591"/>
    <n v="0.3219460065667446"/>
    <n v="0.37447686330488505"/>
    <n v="0.40207292753919871"/>
    <n v="0.40086670875658115"/>
    <n v="0.37301983472162425"/>
    <n v="0.32541317831527666"/>
    <n v="0.26718336134850762"/>
    <n v="0.20718585320569294"/>
    <n v="0.15220527047605631"/>
    <n v="0.1062240582652393"/>
    <n v="7.0602951464826397E-2"/>
    <n v="4.4793549873010936E-2"/>
    <n v="2.7183099278001933E-2"/>
    <n v="1.5808659710004586E-2"/>
    <n v="3.6698694204183524"/>
    <n v="21.221351055777912"/>
    <n v="39.00846074238661"/>
    <s v="C-SOff-HVAC-ER-All-All-C"/>
    <n v="0"/>
    <n v="3.6698694204183524"/>
    <n v="2.1496523893698403E-2"/>
    <n v="5.5185692552168278E-2"/>
    <n v="0.12236189485715721"/>
    <n v="0.23956757382878674"/>
    <n v="0.421340559060565"/>
    <n v="0.67505929184708091"/>
    <n v="0.99700529841382557"/>
    <n v="1.3714821617187107"/>
    <n v="1.7735550892579095"/>
    <n v="2.1744217980144906"/>
    <n v="2.5474416327361151"/>
    <n v="2.8728548110513916"/>
    <n v="3.1400381723998994"/>
    <n v="3.3472240256055921"/>
    <n v="3.4994292960816482"/>
    <n v="3.6056533543468876"/>
    <n v="3.6698694204183524"/>
    <n v="3.6698694204183524"/>
    <n v="3.6698694204183524"/>
    <n v="3.6698694204183524"/>
    <n v="2.0310104225517229E-2"/>
    <n v="3.2502748990288703E-2"/>
    <n v="6.5989782636807756E-2"/>
    <n v="0.11601925930344835"/>
    <n v="0.18058656556359706"/>
    <n v="0.25253231311833474"/>
    <n v="0.32075958689856343"/>
    <n v="0.37329044363670388"/>
    <n v="0.40088650787101754"/>
    <n v="0.39968028908839998"/>
    <n v="0.37183341505344308"/>
    <n v="0.32422675864709549"/>
    <n v="0.26599694168032645"/>
    <n v="0.20599943353751177"/>
    <n v="0.15101885080787514"/>
    <n v="0.10503763859705813"/>
    <n v="6.9416531796645226E-2"/>
    <n v="4.3607130204829765E-2"/>
    <n v="2.5996679609820758E-2"/>
    <n v="1.4622240041823411E-2"/>
    <n v="3.6461410270547288"/>
    <n v="3.6461410270547288"/>
    <n v="2.0310104225517229E-2"/>
    <n v="5.2812853215805936E-2"/>
    <n v="0.11880263585261369"/>
    <n v="0.23482189515606205"/>
    <n v="0.41540846071965909"/>
    <n v="0.66794077383799388"/>
    <n v="0.98870036073655732"/>
    <n v="1.3619908043732611"/>
    <n v="1.7628773122442787"/>
    <n v="2.1625576013326788"/>
    <n v="2.5343910163861221"/>
    <n v="2.8586177750332178"/>
    <n v="3.1246147167135443"/>
    <n v="3.3306141502510562"/>
    <n v="3.4816330010589311"/>
    <n v="3.5866706396559893"/>
    <n v="3.6461410270547288"/>
    <n v="3.6461410270547288"/>
    <n v="3.6461410270547288"/>
    <n v="3.6461410270547288"/>
  </r>
  <r>
    <x v="37"/>
    <s v="Under $45"/>
    <n v="42.650817796795174"/>
    <s v="HVAC"/>
    <s v="Urban"/>
    <s v="SC-Retro"/>
    <s v="M_Input_Retro"/>
    <x v="2"/>
    <s v="XLarge Ret"/>
    <s v="DHP-Retro-X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Urban"/>
    <s v="SC-Retro"/>
    <s v="M_Input_Retro"/>
    <x v="2"/>
    <s v="Large Ret"/>
    <s v="DHP-Retro-Large Ret"/>
    <n v="0"/>
    <n v="0"/>
    <n v="0"/>
    <n v="0"/>
    <n v="0"/>
    <n v="0"/>
    <n v="0"/>
    <n v="0"/>
    <n v="0"/>
    <n v="0"/>
    <n v="0"/>
    <n v="0"/>
    <n v="0"/>
    <n v="0"/>
    <n v="0"/>
    <n v="0"/>
    <n v="0"/>
    <n v="0"/>
    <n v="0"/>
    <n v="0"/>
    <n v="0"/>
    <n v="24.838551372219744"/>
    <n v="42.650817796795174"/>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45"/>
    <n v="42.650817796795174"/>
    <s v="HVAC"/>
    <s v="Urban"/>
    <s v="SC-Retro"/>
    <s v="M_Input_Retro"/>
    <x v="2"/>
    <s v="Medium Ret"/>
    <s v="DHP-Retro-Medium Ret"/>
    <n v="9.8704151237971518E-3"/>
    <n v="1.5444005682999438E-2"/>
    <n v="3.0745926513715292E-2"/>
    <n v="5.3557866690566377E-2"/>
    <n v="8.2929000783672935E-2"/>
    <n v="0.11556653833209521"/>
    <n v="0.14640809559824966"/>
    <n v="0.17002372141824731"/>
    <n v="0.18226019786124051"/>
    <n v="0.18142180095107877"/>
    <n v="0.16854810995559039"/>
    <n v="0.1468011900685702"/>
    <n v="0.12033898025409208"/>
    <n v="9.3166438512718178E-2"/>
    <n v="6.8333169501991531E-2"/>
    <n v="4.7613185845597455E-2"/>
    <n v="3.1595435359867363E-2"/>
    <n v="2.0012838887153512E-2"/>
    <n v="1.2124907952475604E-2"/>
    <n v="7.0397179338984586E-3"/>
    <n v="1.6342211198103598"/>
    <n v="24.838551372219744"/>
    <n v="42.650817796795174"/>
    <s v="C-Ret-HVAC-ER-All-All-C"/>
    <n v="0"/>
    <n v="1.6342211198103598"/>
    <n v="9.8704151237971518E-3"/>
    <n v="2.5314420806796592E-2"/>
    <n v="5.6060347320511884E-2"/>
    <n v="0.10961821401107827"/>
    <n v="0.1925472147947512"/>
    <n v="0.30811375312684641"/>
    <n v="0.45452184872509604"/>
    <n v="0.62454557014334333"/>
    <n v="0.80680576800458381"/>
    <n v="0.98822756895566255"/>
    <n v="1.1567756789112529"/>
    <n v="1.3035768689798231"/>
    <n v="1.4239158492339152"/>
    <n v="1.5170822877466335"/>
    <n v="1.585415457248625"/>
    <n v="1.6330286430942225"/>
    <n v="1.6342211198103598"/>
    <n v="1.6342211198103598"/>
    <n v="1.6342211198103598"/>
    <n v="1.6342211198103598"/>
    <n v="9.3420933072462381E-3"/>
    <n v="1.4915683866448525E-2"/>
    <n v="3.0217604697164377E-2"/>
    <n v="5.3029544874015462E-2"/>
    <n v="8.2400678967122026E-2"/>
    <n v="0.1150382165155443"/>
    <n v="0.14587977378169875"/>
    <n v="0.16949539960169641"/>
    <n v="0.1817318760446896"/>
    <n v="0.18089347913452786"/>
    <n v="0.16801978813903948"/>
    <n v="0.14627286825201929"/>
    <n v="0.11981065843754117"/>
    <n v="9.2638116696167269E-2"/>
    <n v="6.7804847685440622E-2"/>
    <n v="4.708486402904654E-2"/>
    <n v="3.1067113543316448E-2"/>
    <n v="1.9484517070602596E-2"/>
    <n v="1.1596586135924691E-2"/>
    <n v="6.5113961173475449E-3"/>
    <n v="1.6236546834793415"/>
    <n v="1.6236546834793415"/>
    <n v="9.3420933072462381E-3"/>
    <n v="2.4257777173694761E-2"/>
    <n v="5.4475381870859138E-2"/>
    <n v="0.10750492674487461"/>
    <n v="0.18990560571199663"/>
    <n v="0.30494382222754091"/>
    <n v="0.45082359600923966"/>
    <n v="0.62031899561093606"/>
    <n v="0.80205087165562561"/>
    <n v="0.98294435079015341"/>
    <n v="1.1509641389291929"/>
    <n v="1.2972370071812123"/>
    <n v="1.4170476656187534"/>
    <n v="1.5096857823149206"/>
    <n v="1.5774906300003613"/>
    <n v="1.6236546834793415"/>
    <n v="1.6236546834793415"/>
    <n v="1.6236546834793415"/>
    <n v="1.6236546834793415"/>
    <n v="1.6236546834793415"/>
  </r>
  <r>
    <x v="37"/>
    <s v="Under $45"/>
    <n v="42.650817796795174"/>
    <s v="HVAC"/>
    <s v="Urban"/>
    <s v="SC-Retro"/>
    <s v="M_Input_Retro"/>
    <x v="2"/>
    <s v="Small Ret"/>
    <s v="DHP-Retro-Small Ret"/>
    <n v="1.4839525959920555E-2"/>
    <n v="2.3219056177838301E-2"/>
    <n v="4.6224497038840504E-2"/>
    <n v="8.0520762616808239E-2"/>
    <n v="0.12467834883586584"/>
    <n v="0.1737467598037091"/>
    <n v="0.22011503144732453"/>
    <n v="0.25561958601977786"/>
    <n v="0.27401633099517042"/>
    <n v="0.27275585587259249"/>
    <n v="0.25340110033987367"/>
    <n v="0.22070602336852124"/>
    <n v="0.18092181525025661"/>
    <n v="0.14006966936674881"/>
    <n v="0.10273446760143526"/>
    <n v="7.1583322335327784E-2"/>
    <n v="4.7501678233100766E-2"/>
    <n v="3.0087999184716514E-2"/>
    <n v="1.8229009019956065E-2"/>
    <n v="1.0583757189577695E-2"/>
    <n v="2.4569449640682279"/>
    <n v="24.838551372219744"/>
    <n v="42.650817796795174"/>
    <s v="C-Ret-HVAC-ER-All-All-C"/>
    <n v="0"/>
    <n v="2.4569449640682279"/>
    <n v="1.4839525959920555E-2"/>
    <n v="3.8058582137758853E-2"/>
    <n v="8.4283079176599357E-2"/>
    <n v="0.1648038417934076"/>
    <n v="0.28948219062927344"/>
    <n v="0.46322895043298251"/>
    <n v="0.68334398188030709"/>
    <n v="0.93896356790008495"/>
    <n v="1.2129798988952554"/>
    <n v="1.4857357547678478"/>
    <n v="1.7391368551077215"/>
    <n v="1.9598428784762427"/>
    <n v="2.1407646937264992"/>
    <n v="2.2808343630932479"/>
    <n v="2.3835688306946832"/>
    <n v="2.4551521530300109"/>
    <n v="2.4569449640682279"/>
    <n v="2.4569449640682279"/>
    <n v="2.4569449640682279"/>
    <n v="2.4569449640682279"/>
    <n v="1.4045228535387958E-2"/>
    <n v="2.2424758753305706E-2"/>
    <n v="4.5430199614307908E-2"/>
    <n v="7.9726465192275636E-2"/>
    <n v="0.12388405141133324"/>
    <n v="0.1729524623791765"/>
    <n v="0.21932073402279192"/>
    <n v="0.25482528859524528"/>
    <n v="0.27322203357063785"/>
    <n v="0.27196155844805991"/>
    <n v="0.2526068029153411"/>
    <n v="0.21991172594398864"/>
    <n v="0.180127517825724"/>
    <n v="0.1392753719422162"/>
    <n v="0.10194017017690266"/>
    <n v="7.0789024910795181E-2"/>
    <n v="4.670738080856817E-2"/>
    <n v="2.9293701760183914E-2"/>
    <n v="1.7434711595423466E-2"/>
    <n v="9.7894597650450971E-3"/>
    <n v="2.4410590155775758"/>
    <n v="2.4410590155775758"/>
    <n v="1.4045228535387958E-2"/>
    <n v="3.6469987288693662E-2"/>
    <n v="8.1900186903001576E-2"/>
    <n v="0.16162665209527721"/>
    <n v="0.28551070350661045"/>
    <n v="0.45846316588578695"/>
    <n v="0.6777838999085789"/>
    <n v="0.93260918850382413"/>
    <n v="1.205831222074462"/>
    <n v="1.4777927805225219"/>
    <n v="1.7303995834378632"/>
    <n v="1.9503113093818518"/>
    <n v="2.130438827207576"/>
    <n v="2.2697141991497922"/>
    <n v="2.3716543693266949"/>
    <n v="2.4410590155775758"/>
    <n v="2.4410590155775758"/>
    <n v="2.4410590155775758"/>
    <n v="2.4410590155775758"/>
    <n v="2.4410590155775758"/>
  </r>
  <r>
    <x v="37"/>
    <s v="Under $45"/>
    <n v="44.159112123977252"/>
    <s v="HVAC"/>
    <s v="Urban"/>
    <s v="SC-Retro"/>
    <s v="M_Input_Retro"/>
    <x v="2"/>
    <s v="School K-12"/>
    <s v="DHP-Retro-School K-12"/>
    <n v="5.5442162070178433E-5"/>
    <n v="8.6792617975212728E-5"/>
    <n v="1.7287353648302872E-4"/>
    <n v="3.0128832122103467E-4"/>
    <n v="4.6674917193959974E-4"/>
    <n v="6.5076970046850583E-4"/>
    <n v="8.248565114320174E-4"/>
    <n v="9.5838703302433728E-4"/>
    <n v="1.0278774651265477E-3"/>
    <n v="1.023663167519529E-3"/>
    <n v="9.5150173863051981E-4"/>
    <n v="8.291505088143669E-4"/>
    <n v="6.8003022848206961E-4"/>
    <n v="5.2674385909078417E-4"/>
    <n v="3.8653573314522023E-4"/>
    <n v="2.6946565564752638E-4"/>
    <n v="1.7890419872893304E-4"/>
    <n v="1.1337748992575229E-4"/>
    <n v="6.872591075769382E-5"/>
    <n v="3.9923004533525252E-5"/>
    <n v="9.2678453579519218E-3"/>
    <n v="26.374797608153351"/>
    <n v="44.159112123977252"/>
    <s v="C-Sch-HVAC-ER-All-All-C"/>
    <n v="0"/>
    <n v="9.2678453579519218E-3"/>
    <n v="5.5442162070178433E-5"/>
    <n v="1.4223478004539116E-4"/>
    <n v="3.1510831652841988E-4"/>
    <n v="6.1639663774945455E-4"/>
    <n v="1.0831458096890543E-3"/>
    <n v="1.7339155101575602E-3"/>
    <n v="2.5587720215895777E-3"/>
    <n v="3.5171590546139151E-3"/>
    <n v="4.545036519740463E-3"/>
    <n v="5.5686996872599918E-3"/>
    <n v="6.5202014258905119E-3"/>
    <n v="7.3493519347048791E-3"/>
    <n v="8.0293821631869482E-3"/>
    <n v="8.5561260222777324E-3"/>
    <n v="8.9426617554229527E-3"/>
    <n v="9.2121274110704785E-3"/>
    <n v="9.2678453579519218E-3"/>
    <n v="9.2678453579519218E-3"/>
    <n v="9.2678453579519218E-3"/>
    <n v="9.2678453579519218E-3"/>
    <n v="5.2445991701511116E-5"/>
    <n v="8.3796447606545411E-5"/>
    <n v="1.698773661143614E-4"/>
    <n v="2.9829215085236735E-4"/>
    <n v="4.6375300157093242E-4"/>
    <n v="6.4777353009983852E-4"/>
    <n v="8.2186034106335008E-4"/>
    <n v="9.5539086265566996E-4"/>
    <n v="1.0248812947578805E-3"/>
    <n v="1.0206669971508618E-3"/>
    <n v="9.4850556826185249E-4"/>
    <n v="8.2615433844569959E-4"/>
    <n v="6.770340581134023E-4"/>
    <n v="5.2374768872211685E-4"/>
    <n v="3.8353956277655291E-4"/>
    <n v="2.6646948527885906E-4"/>
    <n v="1.7590802836026573E-4"/>
    <n v="1.1038131955708498E-4"/>
    <n v="6.5729740389026503E-5"/>
    <n v="3.6926834164857934E-5"/>
    <n v="9.207921950578575E-3"/>
    <n v="9.207921950578575E-3"/>
    <n v="5.2445991701511116E-5"/>
    <n v="1.3624243930805653E-4"/>
    <n v="3.0611980542241793E-4"/>
    <n v="6.0441195627478528E-4"/>
    <n v="1.0681649578457176E-3"/>
    <n v="1.7159384879455561E-3"/>
    <n v="2.5377988290089062E-3"/>
    <n v="3.4931896916645762E-3"/>
    <n v="4.5180709864224566E-3"/>
    <n v="5.5387379835733185E-3"/>
    <n v="6.4872435518351706E-3"/>
    <n v="7.31339789028087E-3"/>
    <n v="7.9904319483942721E-3"/>
    <n v="8.5141796371163894E-3"/>
    <n v="8.8977191998929426E-3"/>
    <n v="9.1641886851718014E-3"/>
    <n v="9.207921950578575E-3"/>
    <n v="9.207921950578575E-3"/>
    <n v="9.207921950578575E-3"/>
    <n v="9.207921950578575E-3"/>
  </r>
  <r>
    <x v="37"/>
    <s v="Under $50"/>
    <n v="49.540014857107259"/>
    <s v="HVAC"/>
    <s v="Urban"/>
    <s v="SC-Retro"/>
    <s v="M_Input_Retro"/>
    <x v="2"/>
    <s v="University"/>
    <s v="DHP-Retro-University"/>
    <n v="0"/>
    <n v="0"/>
    <n v="0"/>
    <n v="0"/>
    <n v="0"/>
    <n v="0"/>
    <n v="0"/>
    <n v="0"/>
    <n v="0"/>
    <n v="0"/>
    <n v="0"/>
    <n v="0"/>
    <n v="0"/>
    <n v="0"/>
    <n v="0"/>
    <n v="0"/>
    <n v="0"/>
    <n v="0"/>
    <n v="0"/>
    <n v="0"/>
    <n v="0"/>
    <n v="31.631459228390391"/>
    <n v="49.540014857107259"/>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0.202520372659379"/>
    <s v="HVAC"/>
    <s v="Urban"/>
    <s v="SC-Retro"/>
    <s v="M_Input_Retro"/>
    <x v="2"/>
    <s v="Warehouse"/>
    <s v="DHP-Retro-Warehouse"/>
    <n v="1.0816936912966943E-3"/>
    <n v="1.6940308895058301E-3"/>
    <n v="3.3755259504293176E-3"/>
    <n v="5.8853138827222769E-3"/>
    <n v="9.1210594554429827E-3"/>
    <n v="1.2722236149640971E-2"/>
    <n v="1.6132026751129298E-2"/>
    <n v="1.8751061294175145E-2"/>
    <n v="2.0118734857185655E-2"/>
    <n v="2.0044295538214071E-2"/>
    <n v="1.8638789535074519E-2"/>
    <n v="1.6248597762070379E-2"/>
    <n v="1.3331687723818231E-2"/>
    <n v="1.0330724817186757E-2"/>
    <n v="7.5839482050044614E-3"/>
    <n v="5.2891213176521389E-3"/>
    <n v="3.5129859278674527E-3"/>
    <n v="2.2272033491910052E-3"/>
    <n v="1.3506166427661045E-3"/>
    <n v="7.8490083605055501E-4"/>
    <n v="0.18220922134593118"/>
    <n v="32.266782445677791"/>
    <n v="50.202520372659379"/>
    <s v="C-War-HVAC-ER-All-All-C"/>
    <n v="0"/>
    <n v="0.18220922134593118"/>
    <n v="1.0816936912966943E-3"/>
    <n v="2.7757245808025244E-3"/>
    <n v="6.151250531231842E-3"/>
    <n v="1.2036564413954119E-2"/>
    <n v="2.1157623869397103E-2"/>
    <n v="3.3879860019038074E-2"/>
    <n v="5.0011886770167373E-2"/>
    <n v="6.8762948064342522E-2"/>
    <n v="8.8881682921528177E-2"/>
    <n v="0.10892597845974225"/>
    <n v="0.12756476799481678"/>
    <n v="0.14381336575688716"/>
    <n v="0.1571450534807054"/>
    <n v="0.16747577829789215"/>
    <n v="0.17505972650289661"/>
    <n v="0.18034884782054875"/>
    <n v="0.18220922134593118"/>
    <n v="0.18220922134593118"/>
    <n v="0.18220922134593118"/>
    <n v="0.18220922134593118"/>
    <n v="1.0227878886198932E-3"/>
    <n v="1.6351250868290291E-3"/>
    <n v="3.3166201477525165E-3"/>
    <n v="5.8264080800454754E-3"/>
    <n v="9.0621536527661813E-3"/>
    <n v="1.266333034696417E-2"/>
    <n v="1.6073120948452497E-2"/>
    <n v="1.8692155491498344E-2"/>
    <n v="2.0059829054508854E-2"/>
    <n v="1.9985389735537269E-2"/>
    <n v="1.8579883732397717E-2"/>
    <n v="1.6189691959393578E-2"/>
    <n v="1.327278192114143E-2"/>
    <n v="1.0271819014509955E-2"/>
    <n v="7.5250424023276599E-3"/>
    <n v="5.2302155149753374E-3"/>
    <n v="3.4540801251906517E-3"/>
    <n v="2.1682975465142041E-3"/>
    <n v="1.2917108400893034E-3"/>
    <n v="7.2599503337375396E-4"/>
    <n v="0.18103110529239516"/>
    <n v="0.18103110529239516"/>
    <n v="1.0227878886198932E-3"/>
    <n v="2.6579129754489223E-3"/>
    <n v="5.9745331232014393E-3"/>
    <n v="1.1800941203246915E-2"/>
    <n v="2.0863094856013096E-2"/>
    <n v="3.3526425202977266E-2"/>
    <n v="4.9599546151429766E-2"/>
    <n v="6.829170164292811E-2"/>
    <n v="8.8351530697436967E-2"/>
    <n v="0.10833692043297424"/>
    <n v="0.12691680416537196"/>
    <n v="0.14310649612476553"/>
    <n v="0.15637927804590696"/>
    <n v="0.16665109706041692"/>
    <n v="0.17417613946274457"/>
    <n v="0.17940635497771992"/>
    <n v="0.18103110529239516"/>
    <n v="0.18103110529239516"/>
    <n v="0.18103110529239516"/>
    <n v="0.18103110529239516"/>
  </r>
  <r>
    <x v="37"/>
    <s v="Under $50"/>
    <n v="46.951179346605507"/>
    <s v="HVAC"/>
    <s v="Urban"/>
    <s v="SC-Retro"/>
    <s v="M_Input_Retro"/>
    <x v="2"/>
    <s v="Supermarket"/>
    <s v="DHP-Retro-Supermarket"/>
    <n v="0"/>
    <n v="0"/>
    <n v="0"/>
    <n v="0"/>
    <n v="0"/>
    <n v="0"/>
    <n v="0"/>
    <n v="0"/>
    <n v="0"/>
    <n v="0"/>
    <n v="0"/>
    <n v="0"/>
    <n v="0"/>
    <n v="0"/>
    <n v="0"/>
    <n v="0"/>
    <n v="0"/>
    <n v="0"/>
    <n v="0"/>
    <n v="0"/>
    <n v="0"/>
    <n v="29.089340461498093"/>
    <n v="46.951179346605507"/>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0"/>
    <n v="46.951179346605507"/>
    <s v="HVAC"/>
    <s v="Urban"/>
    <s v="SC-Retro"/>
    <s v="M_Input_Retro"/>
    <x v="2"/>
    <s v="MiniMart"/>
    <s v="DHP-Retro-MiniMart"/>
    <n v="7.6036210907129149E-4"/>
    <n v="1.1895772274872097E-3"/>
    <n v="2.367924845946941E-3"/>
    <n v="4.1243094211796264E-3"/>
    <n v="6.3853108366625786E-3"/>
    <n v="8.8972410373189398E-3"/>
    <n v="1.1270313166792651E-2"/>
    <n v="1.3086636836752959E-2"/>
    <n v="1.4026780827105283E-2"/>
    <n v="1.3960574421601351E-2"/>
    <n v="1.2968368476309311E-2"/>
    <n v="1.1293763054963477E-2"/>
    <n v="9.2568465239303878E-3"/>
    <n v="7.1657866064846823E-3"/>
    <n v="5.2551314374647004E-3"/>
    <n v="3.6612290519558929E-3"/>
    <n v="2.4292440651243392E-3"/>
    <n v="1.5385164850860561E-3"/>
    <n v="9.3200458112380885E-4"/>
    <n v="5.4105383907037427E-4"/>
    <n v="0.12560185210057523"/>
    <n v="29.089340461498093"/>
    <n v="46.951179346605507"/>
    <s v="C-Gro-HVAC-ER-All-All-C"/>
    <n v="0"/>
    <n v="0.12560185210057523"/>
    <n v="7.6036210907129149E-4"/>
    <n v="1.949939336558501E-3"/>
    <n v="4.3178641825054424E-3"/>
    <n v="8.4421736036850679E-3"/>
    <n v="1.4827484440347646E-2"/>
    <n v="2.3724725477666585E-2"/>
    <n v="3.4995038644459235E-2"/>
    <n v="4.8081675481212192E-2"/>
    <n v="6.2108456308317475E-2"/>
    <n v="7.606903072991883E-2"/>
    <n v="8.9037399206228135E-2"/>
    <n v="0.10033116226119161"/>
    <n v="0.109588008785122"/>
    <n v="0.11675379539160669"/>
    <n v="0.12200892682907138"/>
    <n v="0.12560185210057523"/>
    <n v="0.12560185210057523"/>
    <n v="0.12560185210057523"/>
    <n v="0.12560185210057523"/>
    <n v="0.12560185210057523"/>
    <n v="7.197567112707567E-4"/>
    <n v="1.1489718296866748E-3"/>
    <n v="2.3273194481464063E-3"/>
    <n v="4.0837040233790917E-3"/>
    <n v="6.3447054388620439E-3"/>
    <n v="8.8566356395184051E-3"/>
    <n v="1.1229707768992117E-2"/>
    <n v="1.3046031438952424E-2"/>
    <n v="1.3986175429304748E-2"/>
    <n v="1.3919969023800816E-2"/>
    <n v="1.2927763078508776E-2"/>
    <n v="1.1253157657162942E-2"/>
    <n v="9.2162411261298531E-3"/>
    <n v="7.1251812086841476E-3"/>
    <n v="5.2145260396641658E-3"/>
    <n v="3.6206236541553583E-3"/>
    <n v="2.3886386673238045E-3"/>
    <n v="1.4979110872855212E-3"/>
    <n v="8.9139918332327406E-4"/>
    <n v="5.0044844126983948E-4"/>
    <n v="0.12478974414456454"/>
    <n v="0.12478974414456454"/>
    <n v="7.197567112707567E-4"/>
    <n v="1.8687285409574315E-3"/>
    <n v="4.1960479891038375E-3"/>
    <n v="8.2797520124829292E-3"/>
    <n v="1.4624457451344972E-2"/>
    <n v="2.3481093090863377E-2"/>
    <n v="3.4710800859855492E-2"/>
    <n v="4.7756832298807915E-2"/>
    <n v="6.1743007728112663E-2"/>
    <n v="7.5662976751913483E-2"/>
    <n v="8.859073983042226E-2"/>
    <n v="9.9843897487585209E-2"/>
    <n v="0.10906013861371507"/>
    <n v="0.11618531982239921"/>
    <n v="0.12139984586206339"/>
    <n v="0.12478974414456454"/>
    <n v="0.12478974414456454"/>
    <n v="0.12478974414456454"/>
    <n v="0.12478974414456454"/>
    <n v="0.12478974414456454"/>
  </r>
  <r>
    <x v="37"/>
    <s v="Under $40"/>
    <n v="38.013897579799192"/>
    <s v="HVAC"/>
    <s v="Urban"/>
    <s v="SC-Retro"/>
    <s v="M_Input_Retro"/>
    <x v="2"/>
    <s v="Restaurant"/>
    <s v="DHP-Retro-Restaurant"/>
    <n v="8.8027832880174697E-4"/>
    <n v="1.3771846877957395E-3"/>
    <n v="2.7413687521386874E-3"/>
    <n v="4.7747516103500403E-3"/>
    <n v="7.3923341064987338E-3"/>
    <n v="1.0300419205322481E-2"/>
    <n v="1.3047747015766095E-2"/>
    <n v="1.5150521924826967E-2"/>
    <n v="1.6238935419906526E-2"/>
    <n v="1.6162287644724566E-2"/>
    <n v="1.501360153723872E-2"/>
    <n v="1.3074895170735068E-2"/>
    <n v="1.0716737842200509E-2"/>
    <n v="8.2958982085663754E-3"/>
    <n v="6.0839148403319743E-3"/>
    <n v="4.2386391335999104E-3"/>
    <n v="2.812358585978302E-3"/>
    <n v="1.7811549315360615E-3"/>
    <n v="1.0789904248507416E-3"/>
    <n v="6.2638309243258556E-4"/>
    <n v="0.14541043950301849"/>
    <n v="20.208276336298194"/>
    <n v="38.013897579799192"/>
    <s v="C-Res-HVAC-ER-All-All-C"/>
    <n v="0"/>
    <n v="0.14541043950301849"/>
    <n v="8.8027832880174697E-4"/>
    <n v="2.2574630165974863E-3"/>
    <n v="4.9988317687361741E-3"/>
    <n v="9.7735833790862144E-3"/>
    <n v="1.716591748558495E-2"/>
    <n v="2.7466336690907429E-2"/>
    <n v="4.0514083706673525E-2"/>
    <n v="5.566460563150049E-2"/>
    <n v="7.1903541051407019E-2"/>
    <n v="8.8065828696131582E-2"/>
    <n v="0.10307943023337029"/>
    <n v="0.11615432540410536"/>
    <n v="0.12687106324630587"/>
    <n v="0.13516696145487225"/>
    <n v="0.14125087629520422"/>
    <n v="0.14541043950301849"/>
    <n v="0.14541043950301849"/>
    <n v="0.14541043950301849"/>
    <n v="0.14541043950301849"/>
    <n v="0.14541043950301849"/>
    <n v="8.3326907980084289E-4"/>
    <n v="1.3301754387948354E-3"/>
    <n v="2.6943595031377831E-3"/>
    <n v="4.7277423613491364E-3"/>
    <n v="7.34532485749783E-3"/>
    <n v="1.0253409956321577E-2"/>
    <n v="1.3000737766765191E-2"/>
    <n v="1.5103512675826063E-2"/>
    <n v="1.6191926170905622E-2"/>
    <n v="1.6115278395723662E-2"/>
    <n v="1.4966592288237816E-2"/>
    <n v="1.3027885921734164E-2"/>
    <n v="1.0669728593199606E-2"/>
    <n v="8.2488889595654716E-3"/>
    <n v="6.0369055913310704E-3"/>
    <n v="4.1916298845990066E-3"/>
    <n v="2.7653493369773977E-3"/>
    <n v="1.7341456825351574E-3"/>
    <n v="1.0319811758498375E-3"/>
    <n v="5.7937384343168148E-4"/>
    <n v="0.14447025452300041"/>
    <n v="0.14447025452300041"/>
    <n v="8.3326907980084289E-4"/>
    <n v="2.1634445185956782E-3"/>
    <n v="4.8578040217334608E-3"/>
    <n v="9.5855463830825972E-3"/>
    <n v="1.6930871240580427E-2"/>
    <n v="2.7184281196902006E-2"/>
    <n v="4.0185018963667198E-2"/>
    <n v="5.5288531639493259E-2"/>
    <n v="7.1480457810398884E-2"/>
    <n v="8.7595736206122543E-2"/>
    <n v="0.10256232849436037"/>
    <n v="0.11559021441609453"/>
    <n v="0.12625994300929413"/>
    <n v="0.1345088319688596"/>
    <n v="0.14054573756019068"/>
    <n v="0.14447025452300041"/>
    <n v="0.14447025452300041"/>
    <n v="0.14447025452300041"/>
    <n v="0.14447025452300041"/>
    <n v="0.14447025452300041"/>
  </r>
  <r>
    <x v="37"/>
    <s v="Under $50"/>
    <n v="47.950699787126979"/>
    <s v="HVAC"/>
    <s v="Urban"/>
    <s v="SC-Retro"/>
    <s v="M_Input_Retro"/>
    <x v="2"/>
    <s v="Lodging"/>
    <s v="DHP-Retro-Lodging"/>
    <n v="5.048377950756292E-3"/>
    <n v="7.9165361584674718E-3"/>
    <n v="1.5795072943374306E-2"/>
    <n v="2.7575038344542877E-2"/>
    <n v="4.2791557281691511E-2"/>
    <n v="5.9764400561901583E-2"/>
    <n v="7.5881229455249319E-2"/>
    <n v="8.8315633588649523E-2"/>
    <n v="9.4880881919424148E-2"/>
    <n v="9.4653167802817545E-2"/>
    <n v="8.8130933520084803E-2"/>
    <n v="7.692949186968194E-2"/>
    <n v="6.3201650308748553E-2"/>
    <n v="4.9038862715117044E-2"/>
    <n v="3.6047177485495401E-2"/>
    <n v="2.5172464981671042E-2"/>
    <n v="1.6741270482330286E-2"/>
    <n v="1.0627843954984171E-2"/>
    <n v="6.4534839164694952E-3"/>
    <n v="3.7554098315748614E-3"/>
    <n v="0.87179204023938217"/>
    <n v="30.056198087125075"/>
    <n v="47.950699787126979"/>
    <s v="C-Lod-HVAC-ER-All-All-C"/>
    <n v="0"/>
    <n v="0.87179204023938217"/>
    <n v="5.048377950756292E-3"/>
    <n v="1.2964914109223763E-2"/>
    <n v="2.8759987052598069E-2"/>
    <n v="5.6335025397140942E-2"/>
    <n v="9.9126582678832453E-2"/>
    <n v="0.15889098324073403"/>
    <n v="0.23477221269598336"/>
    <n v="0.32308784628463288"/>
    <n v="0.41796872820405706"/>
    <n v="0.51262189600687458"/>
    <n v="0.60075282952695941"/>
    <n v="0.67768232139664131"/>
    <n v="0.74088397170538989"/>
    <n v="0.78992283442050693"/>
    <n v="0.82597001190600228"/>
    <n v="0.8511424768876733"/>
    <n v="0.86788374737000362"/>
    <n v="0.87179204023938217"/>
    <n v="0.87179204023938217"/>
    <n v="0.87179204023938217"/>
    <n v="4.7665392517145452E-3"/>
    <n v="7.6346974594257251E-3"/>
    <n v="1.551323424433256E-2"/>
    <n v="2.7293199645501129E-2"/>
    <n v="4.2509718582649764E-2"/>
    <n v="5.9482561862859835E-2"/>
    <n v="7.5599390756207571E-2"/>
    <n v="8.8033794889607775E-2"/>
    <n v="9.4599043220382401E-2"/>
    <n v="9.4371329103775797E-2"/>
    <n v="8.7849094821043056E-2"/>
    <n v="7.6647653170640193E-2"/>
    <n v="6.2919811609706805E-2"/>
    <n v="4.8757024016075297E-2"/>
    <n v="3.5765338786453653E-2"/>
    <n v="2.4890626282629294E-2"/>
    <n v="1.6459431783288538E-2"/>
    <n v="1.0346005255942425E-2"/>
    <n v="6.1716452174277485E-3"/>
    <n v="3.4735711325331151E-3"/>
    <n v="0.86615526625854722"/>
    <n v="0.86615526625854722"/>
    <n v="4.7665392517145452E-3"/>
    <n v="1.2401236711140271E-2"/>
    <n v="2.791447095547283E-2"/>
    <n v="5.5207670600973958E-2"/>
    <n v="9.7717389183623715E-2"/>
    <n v="0.15719995104648354"/>
    <n v="0.23279934180269113"/>
    <n v="0.3208331366922989"/>
    <n v="0.41543217991268133"/>
    <n v="0.5098035090164571"/>
    <n v="0.59765260383750018"/>
    <n v="0.67430025700814034"/>
    <n v="0.73722006861784717"/>
    <n v="0.78597709263392246"/>
    <n v="0.82174243142037606"/>
    <n v="0.84663305770300534"/>
    <n v="0.86309248948629391"/>
    <n v="0.86615526625854722"/>
    <n v="0.86615526625854722"/>
    <n v="0.86615526625854722"/>
  </r>
  <r>
    <x v="37"/>
    <s v="Under $55"/>
    <n v="51.076337803840723"/>
    <s v="HVAC"/>
    <s v="Urban"/>
    <s v="SC-Retro"/>
    <s v="M_Input_Retro"/>
    <x v="2"/>
    <s v="Hospital"/>
    <s v="DHP-Retro-Hospital"/>
    <n v="0"/>
    <n v="0"/>
    <n v="0"/>
    <n v="0"/>
    <n v="0"/>
    <n v="0"/>
    <n v="0"/>
    <n v="0"/>
    <n v="0"/>
    <n v="0"/>
    <n v="0"/>
    <n v="0"/>
    <n v="0"/>
    <n v="0"/>
    <n v="0"/>
    <n v="0"/>
    <n v="0"/>
    <n v="0"/>
    <n v="0"/>
    <n v="0"/>
    <n v="0"/>
    <n v="33.111885126209536"/>
    <n v="51.076337803840723"/>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55"/>
    <n v="51.076337803840723"/>
    <s v="HVAC"/>
    <s v="Urban"/>
    <s v="SC-Retro"/>
    <s v="M_Input_Retro"/>
    <x v="2"/>
    <s v="Residential Care"/>
    <s v="DHP-Retro-Residential Care"/>
    <n v="5.1932108891727764E-3"/>
    <n v="8.1436537009920811E-3"/>
    <n v="1.624821786421941E-2"/>
    <n v="2.8366138747354244E-2"/>
    <n v="4.4019204466783139E-2"/>
    <n v="6.147898172648799E-2"/>
    <n v="7.8058186398620166E-2"/>
    <n v="9.0849321209807418E-2"/>
    <n v="9.7602919980357986E-2"/>
    <n v="9.7368672972405118E-2"/>
    <n v="9.0659322280120025E-2"/>
    <n v="7.9136522418316688E-2"/>
    <n v="6.5014842747245713E-2"/>
    <n v="5.0445738874729661E-2"/>
    <n v="3.7081335127369802E-2"/>
    <n v="2.5894637946144789E-2"/>
    <n v="1.7221560868753871E-2"/>
    <n v="1.0932746219443519E-2"/>
    <n v="6.6386279464456539E-3"/>
    <n v="3.8631488016303158E-3"/>
    <n v="0.89680288612049486"/>
    <n v="33.111885126209536"/>
    <n v="51.076337803840723"/>
    <s v="C-Hea-HVAC-ER-All-All-C"/>
    <n v="0"/>
    <n v="0.89680288612049486"/>
    <n v="5.1932108891727764E-3"/>
    <n v="1.3336864590164858E-2"/>
    <n v="2.9585082454384268E-2"/>
    <n v="5.7951221201738512E-2"/>
    <n v="0.10197042566852166"/>
    <n v="0.16344940739500965"/>
    <n v="0.24150759379362982"/>
    <n v="0.33235691500343723"/>
    <n v="0.4299598349837952"/>
    <n v="0.52732850795620034"/>
    <n v="0.61798783023632042"/>
    <n v="0.69712435265463712"/>
    <n v="0.7621391954018828"/>
    <n v="0.81258493427661249"/>
    <n v="0.84966626940398227"/>
    <n v="0.87556090735012704"/>
    <n v="0.89278246821888096"/>
    <n v="0.89680288612049486"/>
    <n v="0.89680288612049486"/>
    <n v="0.89680288612049486"/>
    <n v="4.9032865183885679E-3"/>
    <n v="7.8537293302078735E-3"/>
    <n v="1.5958293493435201E-2"/>
    <n v="2.8076214376570034E-2"/>
    <n v="4.3729280095998933E-2"/>
    <n v="6.1189057355703784E-2"/>
    <n v="7.776826202783596E-2"/>
    <n v="9.0559396839023212E-2"/>
    <n v="9.731299560957378E-2"/>
    <n v="9.7078748601620912E-2"/>
    <n v="9.0369397909335819E-2"/>
    <n v="7.8846598047532482E-2"/>
    <n v="6.4724918376461507E-2"/>
    <n v="5.0155814503945455E-2"/>
    <n v="3.6791410756585596E-2"/>
    <n v="2.560471357536058E-2"/>
    <n v="1.6931636497969662E-2"/>
    <n v="1.0642821848659311E-2"/>
    <n v="6.3487035756614463E-3"/>
    <n v="3.5732244308461078E-3"/>
    <n v="0.89100439870481074"/>
    <n v="0.89100439870481074"/>
    <n v="4.9032865183885679E-3"/>
    <n v="1.2757015848596441E-2"/>
    <n v="2.871530934203164E-2"/>
    <n v="5.6791523718601675E-2"/>
    <n v="0.1005208038146006"/>
    <n v="0.16170986117030439"/>
    <n v="0.23947812319814035"/>
    <n v="0.33003752003716358"/>
    <n v="0.42735051564673737"/>
    <n v="0.52442926424835834"/>
    <n v="0.61479866215769419"/>
    <n v="0.69364526020522665"/>
    <n v="0.7583701785816882"/>
    <n v="0.80852599308563367"/>
    <n v="0.84531740384221932"/>
    <n v="0.87092211741757986"/>
    <n v="0.88785375391554955"/>
    <n v="0.89100439870481074"/>
    <n v="0.89100439870481074"/>
    <n v="0.89100439870481074"/>
  </r>
  <r>
    <x v="37"/>
    <s v="Under $50"/>
    <n v="47.444905846082413"/>
    <s v="HVAC"/>
    <s v="Urban"/>
    <s v="SC-Retro"/>
    <s v="M_Input_Retro"/>
    <x v="2"/>
    <s v="Assembly"/>
    <s v="DHP-Retro-Assembly"/>
    <n v="1.41628776053991E-2"/>
    <n v="2.2162843570183263E-2"/>
    <n v="4.4126812557396762E-2"/>
    <n v="7.6875452952181206E-2"/>
    <n v="0.11904750420878894"/>
    <n v="0.16591872883586758"/>
    <n v="0.21022184502559432"/>
    <n v="0.24415842462773157"/>
    <n v="0.26176011848276592"/>
    <n v="0.26058568808450661"/>
    <n v="0.24212209183303657"/>
    <n v="0.21090629937505226"/>
    <n v="0.17290826256270495"/>
    <n v="0.13388081841919078"/>
    <n v="9.8206418810230095E-2"/>
    <n v="6.8436059541150812E-2"/>
    <n v="4.5418417276760541E-2"/>
    <n v="2.8771778546904034E-2"/>
    <n v="1.7433608297723224E-2"/>
    <n v="1.0123143385036608E-2"/>
    <n v="2.350016701526267"/>
    <n v="29.557378671621727"/>
    <n v="47.444905846082413"/>
    <s v="C-All-HVAC-ER-All-All-C"/>
    <n v="0"/>
    <n v="2.350016701526267"/>
    <n v="1.41628776053991E-2"/>
    <n v="3.6325721175582359E-2"/>
    <n v="8.0452533732979115E-2"/>
    <n v="0.15732798668516032"/>
    <n v="0.27637549089394925"/>
    <n v="0.44229421972981686"/>
    <n v="0.65251606475541113"/>
    <n v="0.89667448938314265"/>
    <n v="1.1584346078659085"/>
    <n v="1.419020295950415"/>
    <n v="1.6611423877834515"/>
    <n v="1.8720486871585038"/>
    <n v="2.0449569497212088"/>
    <n v="2.1788377681403994"/>
    <n v="2.2770441869506297"/>
    <n v="2.3454802464917806"/>
    <n v="2.350016701526267"/>
    <n v="2.350016701526267"/>
    <n v="2.350016701526267"/>
    <n v="2.350016701526267"/>
    <n v="1.3403148657079414E-2"/>
    <n v="2.1403114621863575E-2"/>
    <n v="4.3367083609077074E-2"/>
    <n v="7.6115724003861518E-2"/>
    <n v="0.11828777526046926"/>
    <n v="0.1651589998875479"/>
    <n v="0.20946211607727463"/>
    <n v="0.24339869567941189"/>
    <n v="0.26100038953444626"/>
    <n v="0.25982595913618695"/>
    <n v="0.24136236288471688"/>
    <n v="0.21014657042673257"/>
    <n v="0.17214853361438526"/>
    <n v="0.13312108947087109"/>
    <n v="9.7446689861910407E-2"/>
    <n v="6.7676330592831124E-2"/>
    <n v="4.4658688328440853E-2"/>
    <n v="2.8012049598584346E-2"/>
    <n v="1.6673879349403536E-2"/>
    <n v="9.3634144367169218E-3"/>
    <n v="2.3348221225598733"/>
    <n v="2.3348221225598733"/>
    <n v="1.3403148657079414E-2"/>
    <n v="3.4806263278942991E-2"/>
    <n v="7.8173346888020065E-2"/>
    <n v="0.1542890708918816"/>
    <n v="0.27257684615235084"/>
    <n v="0.43773584603989873"/>
    <n v="0.6471979621171734"/>
    <n v="0.89059665779658526"/>
    <n v="1.1515970473310315"/>
    <n v="1.4114230064672184"/>
    <n v="1.6527853693519352"/>
    <n v="1.8629319397786679"/>
    <n v="2.035080473393053"/>
    <n v="2.1682015628639242"/>
    <n v="2.2656482527258346"/>
    <n v="2.3333245833186655"/>
    <n v="2.3348221225598733"/>
    <n v="2.3348221225598733"/>
    <n v="2.3348221225598733"/>
    <n v="2.3348221225598733"/>
  </r>
  <r>
    <x v="37"/>
    <s v="Under $50"/>
    <n v="47.444905846082413"/>
    <s v="HVAC"/>
    <s v="Urban"/>
    <s v="SC-Retro"/>
    <s v="M_Input_Retro"/>
    <x v="2"/>
    <s v="Other"/>
    <s v="DHP-Retro-Other"/>
    <n v="5.3632203736608992E-3"/>
    <n v="8.3546102581298388E-3"/>
    <n v="1.655883753161334E-2"/>
    <n v="2.8717163989200451E-2"/>
    <n v="4.4269103687351881E-2"/>
    <n v="6.1418954455831988E-2"/>
    <n v="7.7466052192746659E-2"/>
    <n v="8.9563667343513897E-2"/>
    <n v="9.5585101594147043E-2"/>
    <n v="9.4724835679799696E-2"/>
    <n v="8.7614158014769516E-2"/>
    <n v="7.5972426768556936E-2"/>
    <n v="6.2002438175703424E-2"/>
    <n v="4.7790101513872786E-2"/>
    <n v="3.4896835179130149E-2"/>
    <n v="2.4207934563762499E-2"/>
    <n v="1.5992056334755981E-2"/>
    <n v="1.0083493399002334E-2"/>
    <n v="6.0810057157575318E-3"/>
    <n v="3.5141358238102681E-3"/>
    <n v="0.81578197238545114"/>
    <n v="29.557378671621727"/>
    <n v="47.444905846082413"/>
    <s v="C-All-HVAC-ER-All-All-C"/>
    <n v="0"/>
    <n v="0.81578197238545114"/>
    <n v="5.3632203736608992E-3"/>
    <n v="1.3717830631790738E-2"/>
    <n v="3.0276668163404078E-2"/>
    <n v="5.8993832152604529E-2"/>
    <n v="0.10326293583995641"/>
    <n v="0.16468189029578839"/>
    <n v="0.24214794248853505"/>
    <n v="0.33171160983204895"/>
    <n v="0.42729671142619596"/>
    <n v="0.52202154710599569"/>
    <n v="0.60963570512076526"/>
    <n v="0.68560813188932224"/>
    <n v="0.74761057006502563"/>
    <n v="0.79540067157889838"/>
    <n v="0.81578197238545114"/>
    <n v="0.81578197238545114"/>
    <n v="0.81578197238545114"/>
    <n v="0.81578197238545114"/>
    <n v="0.81578197238545114"/>
    <n v="0.81578197238545114"/>
    <n v="5.0994889799495123E-3"/>
    <n v="8.0908788644184527E-3"/>
    <n v="1.6295106137901954E-2"/>
    <n v="2.8453432595489065E-2"/>
    <n v="4.4005372293640495E-2"/>
    <n v="6.1155223062120602E-2"/>
    <n v="7.7202320799035273E-2"/>
    <n v="8.9299935949802511E-2"/>
    <n v="9.5321370200435657E-2"/>
    <n v="9.446110428608831E-2"/>
    <n v="8.735042662105813E-2"/>
    <n v="7.570869537484555E-2"/>
    <n v="6.1738706781992038E-2"/>
    <n v="4.75263701201614E-2"/>
    <n v="3.4633103785418763E-2"/>
    <n v="2.3944203170051113E-2"/>
    <n v="1.5728324941044595E-2"/>
    <n v="9.8197620052909475E-3"/>
    <n v="5.8172743220461448E-3"/>
    <n v="3.2504044300988816E-3"/>
    <n v="0.81050734451122342"/>
    <n v="0.81050734451122342"/>
    <n v="5.0994889799495123E-3"/>
    <n v="1.3190367844367966E-2"/>
    <n v="2.948547398226992E-2"/>
    <n v="5.7938906577758985E-2"/>
    <n v="0.10194427887139948"/>
    <n v="0.16309950193352007"/>
    <n v="0.24030182273255535"/>
    <n v="0.32960175868235786"/>
    <n v="0.42492312888279349"/>
    <n v="0.51938423316888183"/>
    <n v="0.6067346597899399"/>
    <n v="0.68244335516478549"/>
    <n v="0.7441820619467775"/>
    <n v="0.79170843206693886"/>
    <n v="0.81050734451122342"/>
    <n v="0.81050734451122342"/>
    <n v="0.81050734451122342"/>
    <n v="0.81050734451122342"/>
    <n v="0.81050734451122342"/>
    <n v="0.81050734451122342"/>
  </r>
  <r>
    <x v="38"/>
    <s v="Under $25"/>
    <n v="21.306650029611351"/>
    <s v="Motors/Drives"/>
    <s v="Urban"/>
    <s v="SC-New"/>
    <s v="M_Input_New"/>
    <x v="2"/>
    <s v="Large Off"/>
    <s v="ECM-VAV-NEW-Large Off"/>
    <n v="2.1853578459232793E-2"/>
    <n v="2.2855565755128395E-2"/>
    <n v="3.0048518112541962E-2"/>
    <n v="2.8250078400606258E-2"/>
    <n v="3.0644048368208471E-2"/>
    <n v="3.5316858432965635E-2"/>
    <n v="3.6989722233221674E-2"/>
    <n v="4.3486254317754866E-2"/>
    <n v="4.9806030270485122E-2"/>
    <n v="4.4280625345900694E-2"/>
    <n v="4.7356883435027211E-2"/>
    <n v="5.0765378850436055E-2"/>
    <n v="4.5271056958419605E-2"/>
    <n v="4.7341492348661529E-2"/>
    <n v="4.630000635667339E-2"/>
    <n v="4.6286130442234466E-2"/>
    <n v="4.6272121592225206E-2"/>
    <n v="4.6258112742215925E-2"/>
    <n v="4.6244103892206657E-2"/>
    <n v="4.6230095042197369E-2"/>
    <n v="0.81185666135634316"/>
    <n v="11.516346267055766"/>
    <n v="21.306650029611351"/>
    <s v="C-Off-HVAC-Vent-All-All-E"/>
    <s v="C-LOff-HVAC-ER-All-All-C"/>
    <n v="0.81185666135634338"/>
    <n v="2.1853578459232793E-2"/>
    <n v="4.4709144214361188E-2"/>
    <n v="7.4757662326903146E-2"/>
    <n v="0.1030077407275094"/>
    <n v="0.13365178909571787"/>
    <n v="0.16896864752868351"/>
    <n v="0.20595836976190518"/>
    <n v="0.24944462407966006"/>
    <n v="0.2992506543501452"/>
    <n v="0.34353127969604591"/>
    <n v="0.39088816313107311"/>
    <n v="0.44165354198150919"/>
    <n v="0.48692459893992879"/>
    <n v="0.53426609128859037"/>
    <n v="0.58056609764526379"/>
    <n v="0.6268522280874983"/>
    <n v="0.67312434967972345"/>
    <n v="0.71938246242193937"/>
    <n v="0.76562656631414605"/>
    <n v="0.81185666135634338"/>
    <n v="1.6348907540302153E-2"/>
    <n v="1.7350894836197756E-2"/>
    <n v="2.4543847193611322E-2"/>
    <n v="2.2745407481675618E-2"/>
    <n v="2.5139377449277835E-2"/>
    <n v="2.9812187514034999E-2"/>
    <n v="3.1485051314291038E-2"/>
    <n v="3.798158339882423E-2"/>
    <n v="4.4301359351554485E-2"/>
    <n v="3.8775954426970058E-2"/>
    <n v="4.1852212516096575E-2"/>
    <n v="4.5260707931505419E-2"/>
    <n v="3.9766386039488968E-2"/>
    <n v="4.1836821429730893E-2"/>
    <n v="4.0795335437742754E-2"/>
    <n v="4.078145952330383E-2"/>
    <n v="4.076745067329457E-2"/>
    <n v="4.0753441823285289E-2"/>
    <n v="4.0739432973276021E-2"/>
    <n v="4.0725424123266733E-2"/>
    <n v="0.70176324297773041"/>
    <n v="0.70176324297773041"/>
    <n v="1.6348907540302153E-2"/>
    <n v="3.3699802376499909E-2"/>
    <n v="5.8243649570111231E-2"/>
    <n v="8.0989057051786856E-2"/>
    <n v="0.10612843450106468"/>
    <n v="0.13594062201509968"/>
    <n v="0.16742567332939073"/>
    <n v="0.20540725672821497"/>
    <n v="0.24970861607976946"/>
    <n v="0.28848457050673953"/>
    <n v="0.33033678302283609"/>
    <n v="0.37559749095434153"/>
    <n v="0.41536387699383048"/>
    <n v="0.45720069842356137"/>
    <n v="0.49799603386130414"/>
    <n v="0.53877749338460801"/>
    <n v="0.57954494405790258"/>
    <n v="0.62029838588118791"/>
    <n v="0.66103781885446389"/>
    <n v="0.70176324297773041"/>
  </r>
  <r>
    <x v="38"/>
    <s v="Under $25"/>
    <n v="21.306650029611351"/>
    <s v="Motors/Drives"/>
    <s v="Urban"/>
    <s v="SC-New"/>
    <s v="M_Input_New"/>
    <x v="2"/>
    <s v="Medium Off"/>
    <s v="ECM-VAV-NEW-Medium Off"/>
    <n v="1.3377070620840322E-3"/>
    <n v="1.3886811006910628E-3"/>
    <n v="1.8287938011772912E-3"/>
    <n v="1.7250953433160911E-3"/>
    <n v="1.8631048111475976E-3"/>
    <n v="2.1401378200189571E-3"/>
    <n v="2.2415942330513364E-3"/>
    <n v="2.6310905557823672E-3"/>
    <n v="3.0136387364083999E-3"/>
    <n v="2.6811825899408035E-3"/>
    <n v="2.8778343928242741E-3"/>
    <n v="3.0613995704061475E-3"/>
    <n v="2.7359322824298004E-3"/>
    <n v="2.8640682053606733E-3"/>
    <n v="2.8019533654504054E-3"/>
    <n v="2.799944923223449E-3"/>
    <n v="2.7979284360889855E-3"/>
    <n v="2.7959119489545216E-3"/>
    <n v="2.7938954618200581E-3"/>
    <n v="2.7918789746855938E-3"/>
    <n v="4.9171773614861844E-2"/>
    <n v="11.516346267055765"/>
    <n v="21.306650029611351"/>
    <s v="C-Off-HVAC-Vent-All-All-E"/>
    <s v="C-LOff-HVAC-ER-All-All-C"/>
    <n v="4.9171773614861844E-2"/>
    <n v="1.3377070620840322E-3"/>
    <n v="2.7263881627750952E-3"/>
    <n v="4.5551819639523868E-3"/>
    <n v="6.2802773072684779E-3"/>
    <n v="8.1433821184160749E-3"/>
    <n v="1.0283519938435032E-2"/>
    <n v="1.2525114171486369E-2"/>
    <n v="1.5156204727268736E-2"/>
    <n v="1.8169843463677136E-2"/>
    <n v="2.0851026053617938E-2"/>
    <n v="2.3728860446442214E-2"/>
    <n v="2.6790260016848363E-2"/>
    <n v="2.9526192299278164E-2"/>
    <n v="3.2390260504638835E-2"/>
    <n v="3.5192213870089237E-2"/>
    <n v="3.7992158793312684E-2"/>
    <n v="4.0790087229401667E-2"/>
    <n v="4.3585999178356191E-2"/>
    <n v="4.637989464017625E-2"/>
    <n v="4.9171773614861844E-2"/>
    <n v="1.004305311339309E-3"/>
    <n v="1.0552793499463394E-3"/>
    <n v="1.4953920504325677E-3"/>
    <n v="1.3916935925713677E-3"/>
    <n v="1.5297030604028744E-3"/>
    <n v="1.8067360692742337E-3"/>
    <n v="1.908192482306613E-3"/>
    <n v="2.2976888050376437E-3"/>
    <n v="2.6802369856636764E-3"/>
    <n v="2.3477808391960801E-3"/>
    <n v="2.5444326420795507E-3"/>
    <n v="2.727997819661424E-3"/>
    <n v="2.402530531685077E-3"/>
    <n v="2.5306664546159499E-3"/>
    <n v="2.468551614705682E-3"/>
    <n v="2.4665431724787256E-3"/>
    <n v="2.4645266853442621E-3"/>
    <n v="2.4625101982097982E-3"/>
    <n v="2.4604937110753347E-3"/>
    <n v="2.4584772239408703E-3"/>
    <n v="4.2503738599967381E-2"/>
    <n v="4.2503738599967381E-2"/>
    <n v="1.004305311339309E-3"/>
    <n v="2.0595846612856484E-3"/>
    <n v="3.5549767117182161E-3"/>
    <n v="4.9466703042895833E-3"/>
    <n v="6.4763733646924573E-3"/>
    <n v="8.283109433966691E-3"/>
    <n v="1.0191301916273304E-2"/>
    <n v="1.2488990721310947E-2"/>
    <n v="1.5169227706974623E-2"/>
    <n v="1.7517008546170703E-2"/>
    <n v="2.0061441188250255E-2"/>
    <n v="2.278943900791168E-2"/>
    <n v="2.5191969539596758E-2"/>
    <n v="2.7722635994212708E-2"/>
    <n v="3.0191187608918389E-2"/>
    <n v="3.2657730781397117E-2"/>
    <n v="3.5122257466741379E-2"/>
    <n v="3.7584767664951176E-2"/>
    <n v="4.0045261376026507E-2"/>
    <n v="4.2503738599967381E-2"/>
  </r>
  <r>
    <x v="38"/>
    <s v="Under $5"/>
    <n v="0"/>
    <s v="Motors/Drives"/>
    <s v="Urban"/>
    <s v="SC-New"/>
    <s v="M_Input_New"/>
    <x v="2"/>
    <s v="Small Off"/>
    <s v="ECM-VAV-NEW-Small Off"/>
    <n v="0"/>
    <n v="0"/>
    <n v="0"/>
    <n v="0"/>
    <n v="0"/>
    <n v="0"/>
    <n v="0"/>
    <n v="0"/>
    <n v="0"/>
    <n v="0"/>
    <n v="0"/>
    <n v="0"/>
    <n v="0"/>
    <n v="0"/>
    <n v="0"/>
    <n v="0"/>
    <n v="0"/>
    <n v="0"/>
    <n v="0"/>
    <n v="0"/>
    <n v="0"/>
    <n v="0"/>
    <n v="0"/>
    <s v="C-Off-HVAC-Vent-All-All-E"/>
    <s v="C-S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2.782224636795796"/>
    <s v="Motors/Drives"/>
    <s v="Urban"/>
    <s v="SC-New"/>
    <s v="M_Input_New"/>
    <x v="2"/>
    <s v="XLarge Ret"/>
    <s v="ECM-VAV-NEW-XLarge Ret"/>
    <n v="6.3154013980519716E-5"/>
    <n v="7.1936038805941977E-5"/>
    <n v="8.0287648068604395E-5"/>
    <n v="8.6918309557506822E-5"/>
    <n v="9.5973781503761076E-5"/>
    <n v="1.0281693539719526E-4"/>
    <n v="1.2050485089820724E-4"/>
    <n v="2.090024877576688E-4"/>
    <n v="2.4687444102067046E-4"/>
    <n v="2.2010103784304849E-4"/>
    <n v="2.1290382263729939E-4"/>
    <n v="2.0898592831292316E-4"/>
    <n v="1.718501390255835E-4"/>
    <n v="1.7845776042388215E-4"/>
    <n v="1.6663955574900164E-4"/>
    <n v="1.8568703905877279E-4"/>
    <n v="2.0473404391667898E-4"/>
    <n v="2.2378104877458519E-4"/>
    <n v="2.4282805363249141E-4"/>
    <n v="2.6187505849039759E-4"/>
    <n v="3.35531199485474E-3"/>
    <n v="13.09991476480746"/>
    <n v="22.782224636795796"/>
    <s v="C-Ret-HVAC-Vent-All-All-E"/>
    <s v="C-Ret-HVAC-ER-All-All-C"/>
    <n v="3.35531199485474E-3"/>
    <n v="6.3154013980519716E-5"/>
    <n v="1.3509005278646171E-4"/>
    <n v="2.1537770085506609E-4"/>
    <n v="3.022960104125729E-4"/>
    <n v="3.9826979191633397E-4"/>
    <n v="5.0108672731352926E-4"/>
    <n v="6.2159157821173653E-4"/>
    <n v="8.3059406596940532E-4"/>
    <n v="1.0774685069900758E-3"/>
    <n v="1.2975695448331243E-3"/>
    <n v="1.5104733674704237E-3"/>
    <n v="1.7194592957833468E-3"/>
    <n v="1.8913094348089303E-3"/>
    <n v="2.0697671952328123E-3"/>
    <n v="2.2364067509818139E-3"/>
    <n v="2.4220937900405865E-3"/>
    <n v="2.6268278339572656E-3"/>
    <n v="2.8506088827318509E-3"/>
    <n v="3.0934369363643422E-3"/>
    <n v="3.35531199485474E-3"/>
    <n v="4.0403830061157679E-5"/>
    <n v="4.918585488657994E-5"/>
    <n v="5.7537464149242358E-5"/>
    <n v="6.4168125638144785E-5"/>
    <n v="7.3223597584399038E-5"/>
    <n v="8.0066751477833224E-5"/>
    <n v="9.77546669788452E-5"/>
    <n v="1.8625230383830676E-4"/>
    <n v="2.2412425710130842E-4"/>
    <n v="1.9735085392368645E-4"/>
    <n v="1.9015363871793735E-4"/>
    <n v="1.8623574439356112E-4"/>
    <n v="1.4909995510622146E-4"/>
    <n v="1.5570757650452011E-4"/>
    <n v="1.4388937182963961E-4"/>
    <n v="1.6293685513941075E-4"/>
    <n v="1.8198385999731694E-4"/>
    <n v="2.0103086485522315E-4"/>
    <n v="2.2007786971312937E-4"/>
    <n v="2.3912487457103556E-4"/>
    <n v="2.9003083164674992E-3"/>
    <n v="2.9003083164674997E-3"/>
    <n v="4.0403830061157679E-5"/>
    <n v="8.9589684947737619E-5"/>
    <n v="1.4712714909697998E-4"/>
    <n v="2.1129527473512475E-4"/>
    <n v="2.8451887231952379E-4"/>
    <n v="3.6458562379735704E-4"/>
    <n v="4.6234029077620226E-4"/>
    <n v="6.4859259461450902E-4"/>
    <n v="8.7271685171581739E-4"/>
    <n v="1.0700677056395039E-3"/>
    <n v="1.2602213443574412E-3"/>
    <n v="1.4464570887510024E-3"/>
    <n v="1.5955570438572239E-3"/>
    <n v="1.751264620361744E-3"/>
    <n v="1.8951539921913836E-3"/>
    <n v="2.0580908473307943E-3"/>
    <n v="2.2400747073281113E-3"/>
    <n v="2.4411055721833344E-3"/>
    <n v="2.661183441896464E-3"/>
    <n v="2.9003083164674997E-3"/>
  </r>
  <r>
    <x v="38"/>
    <s v="Under $5"/>
    <n v="0"/>
    <s v="Motors/Drives"/>
    <s v="Urban"/>
    <s v="SC-New"/>
    <s v="M_Input_New"/>
    <x v="2"/>
    <s v="Large Ret"/>
    <s v="ECM-VAV-NEW-Large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ew"/>
    <s v="M_Input_New"/>
    <x v="2"/>
    <s v="Medium Ret"/>
    <s v="ECM-VAV-NEW-Medium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ew"/>
    <s v="M_Input_New"/>
    <x v="2"/>
    <s v="Small Ret"/>
    <s v="ECM-VAV-NEW-Small Ret"/>
    <n v="0"/>
    <n v="0"/>
    <n v="0"/>
    <n v="0"/>
    <n v="0"/>
    <n v="0"/>
    <n v="0"/>
    <n v="0"/>
    <n v="0"/>
    <n v="0"/>
    <n v="0"/>
    <n v="0"/>
    <n v="0"/>
    <n v="0"/>
    <n v="0"/>
    <n v="0"/>
    <n v="0"/>
    <n v="0"/>
    <n v="0"/>
    <n v="0"/>
    <n v="0"/>
    <n v="0"/>
    <n v="0"/>
    <s v="C-Ret-HVAC-Vent-All-All-E"/>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3.924638236063963"/>
    <s v="Motors/Drives"/>
    <s v="Urban"/>
    <s v="SC-New"/>
    <s v="M_Input_New"/>
    <x v="2"/>
    <s v="School K-12"/>
    <s v="ECM-VAV-NEW-School K-12"/>
    <n v="2.2204051389385012E-4"/>
    <n v="2.6191730860783603E-4"/>
    <n v="3.0893014918308229E-4"/>
    <n v="3.8890359568681299E-4"/>
    <n v="4.5844247814297707E-4"/>
    <n v="4.3653154111482188E-4"/>
    <n v="4.5195174187126751E-4"/>
    <n v="4.768541975981268E-4"/>
    <n v="5.0897593656969826E-4"/>
    <n v="4.7137497431254432E-4"/>
    <n v="5.0527375942589531E-4"/>
    <n v="4.9759928320319087E-4"/>
    <n v="5.2822479287033773E-4"/>
    <n v="4.7956912444247694E-4"/>
    <n v="4.9877572713687569E-4"/>
    <n v="4.9139429768987409E-4"/>
    <n v="4.8401143616886265E-4"/>
    <n v="4.7662857464785127E-4"/>
    <n v="4.6924571312683978E-4"/>
    <n v="4.6186285160582839E-4"/>
    <n v="8.8785079972990497E-3"/>
    <n v="14.610084974445666"/>
    <n v="23.924638236063963"/>
    <s v="C-Sch-HVAC-Vent-All-All-C"/>
    <s v="C-Sch-HVAC-ER-All-All-C"/>
    <n v="8.8785079972990497E-3"/>
    <n v="2.2204051389385012E-4"/>
    <n v="4.8395782250168615E-4"/>
    <n v="7.9288797168476839E-4"/>
    <n v="1.1817915673715813E-3"/>
    <n v="1.6402340455145584E-3"/>
    <n v="2.0767655866293804E-3"/>
    <n v="2.5287173285006479E-3"/>
    <n v="3.0055715260987746E-3"/>
    <n v="3.5145474626684728E-3"/>
    <n v="3.9859224369810167E-3"/>
    <n v="4.4911961964069118E-3"/>
    <n v="4.9887954796101024E-3"/>
    <n v="5.5170202724804402E-3"/>
    <n v="5.9965893969229174E-3"/>
    <n v="6.4953651240597932E-3"/>
    <n v="6.9867594217496668E-3"/>
    <n v="7.4707708579185295E-3"/>
    <n v="7.9473994325663811E-3"/>
    <n v="8.4166451456932218E-3"/>
    <n v="8.8785079972990497E-3"/>
    <n v="1.6184113744903024E-4"/>
    <n v="2.0171793216301615E-4"/>
    <n v="2.4873077273826239E-4"/>
    <n v="3.2870421924199308E-4"/>
    <n v="3.9824310169815717E-4"/>
    <n v="3.7633216467000197E-4"/>
    <n v="3.9175236542644761E-4"/>
    <n v="4.1665482115330689E-4"/>
    <n v="4.4877656012487835E-4"/>
    <n v="4.1117559786772441E-4"/>
    <n v="4.450743829810754E-4"/>
    <n v="4.3739990675837096E-4"/>
    <n v="4.6802541642551783E-4"/>
    <n v="4.1936974799765703E-4"/>
    <n v="4.3857635069205578E-4"/>
    <n v="4.3119492124505418E-4"/>
    <n v="4.2381205972404274E-4"/>
    <n v="4.1642919820303136E-4"/>
    <n v="4.0904633668201987E-4"/>
    <n v="4.0166347516100849E-4"/>
    <n v="7.6745204684026524E-3"/>
    <n v="7.6745204684026524E-3"/>
    <n v="1.6184113744903024E-4"/>
    <n v="3.6355906961204639E-4"/>
    <n v="6.1228984235030877E-4"/>
    <n v="9.4099406159230191E-4"/>
    <n v="1.3392371632904591E-3"/>
    <n v="1.715569327960461E-3"/>
    <n v="2.1073216933869088E-3"/>
    <n v="2.5239765145402158E-3"/>
    <n v="2.9727530746650943E-3"/>
    <n v="3.3839286725328185E-3"/>
    <n v="3.8290030555138939E-3"/>
    <n v="4.2664029622722652E-3"/>
    <n v="4.7344283786977829E-3"/>
    <n v="5.15379812669544E-3"/>
    <n v="5.5923744773874956E-3"/>
    <n v="6.02356939863255E-3"/>
    <n v="6.4473814583565926E-3"/>
    <n v="6.8638106565596241E-3"/>
    <n v="7.2728569932416437E-3"/>
    <n v="7.6745204684026524E-3"/>
  </r>
  <r>
    <x v="38"/>
    <s v="Under $25"/>
    <n v="21.719416462764407"/>
    <s v="Motors/Drives"/>
    <s v="Urban"/>
    <s v="SC-New"/>
    <s v="M_Input_New"/>
    <x v="2"/>
    <s v="University"/>
    <s v="ECM-VAV-NEW-University"/>
    <n v="8.1695335331360963E-4"/>
    <n v="1.0147564923923152E-3"/>
    <n v="8.7990177664147432E-4"/>
    <n v="1.2526047951369058E-3"/>
    <n v="1.5331391674982774E-3"/>
    <n v="1.4948738630048725E-3"/>
    <n v="1.7908573110295169E-3"/>
    <n v="1.9847839919739318E-3"/>
    <n v="2.0639763318682008E-3"/>
    <n v="2.1252194497355511E-3"/>
    <n v="2.1042190992378545E-3"/>
    <n v="1.8831805599591905E-3"/>
    <n v="2.1466067607540606E-3"/>
    <n v="1.8410574965592884E-3"/>
    <n v="1.8472335213578458E-3"/>
    <n v="2.0091427135907505E-3"/>
    <n v="2.1710466020869799E-3"/>
    <n v="2.3329504905832098E-3"/>
    <n v="2.4948543790794392E-3"/>
    <n v="2.656758267575669E-3"/>
    <n v="3.6444116423378949E-2"/>
    <n v="12.418212292230981"/>
    <n v="21.719416462764407"/>
    <s v="C-All-HVAC-Vent-All-All-E"/>
    <s v="C-Unv-HVAC-ER-All-All-C"/>
    <n v="3.6444116423378949E-2"/>
    <n v="8.1695335331360963E-4"/>
    <n v="1.8317098457059249E-3"/>
    <n v="2.7116116223473994E-3"/>
    <n v="3.9642164174843054E-3"/>
    <n v="5.497355584982583E-3"/>
    <n v="6.9922294479874553E-3"/>
    <n v="8.7830867590169715E-3"/>
    <n v="1.0767870750990904E-2"/>
    <n v="1.2831847082859105E-2"/>
    <n v="1.4957066532594657E-2"/>
    <n v="1.7061285631832512E-2"/>
    <n v="1.8944466191791704E-2"/>
    <n v="2.1091072952545763E-2"/>
    <n v="2.293213044910505E-2"/>
    <n v="2.4779363970462896E-2"/>
    <n v="2.6788506684053647E-2"/>
    <n v="2.8959553286140628E-2"/>
    <n v="3.1292503776723837E-2"/>
    <n v="3.3787358155803277E-2"/>
    <n v="3.6444116423378949E-2"/>
    <n v="5.6984955113904975E-4"/>
    <n v="7.6765269021775531E-4"/>
    <n v="6.3279797446691443E-4"/>
    <n v="1.0055009929623459E-3"/>
    <n v="1.2860353653237175E-3"/>
    <n v="1.2477700608303126E-3"/>
    <n v="1.543753508854957E-3"/>
    <n v="1.7376801897993719E-3"/>
    <n v="1.8168725296936409E-3"/>
    <n v="1.8781156475609912E-3"/>
    <n v="1.8571152970632946E-3"/>
    <n v="1.6360767577846306E-3"/>
    <n v="1.8995029585795007E-3"/>
    <n v="1.5939536943847285E-3"/>
    <n v="1.6001297191832859E-3"/>
    <n v="1.7620389114161906E-3"/>
    <n v="1.92394279991242E-3"/>
    <n v="2.0858466884086501E-3"/>
    <n v="2.2477505769048795E-3"/>
    <n v="2.4096544654011089E-3"/>
    <n v="3.1502040379887748E-2"/>
    <n v="3.1502040379887741E-2"/>
    <n v="5.6984955113904975E-4"/>
    <n v="1.3375022413568052E-3"/>
    <n v="1.9703002158237195E-3"/>
    <n v="2.9758012087860654E-3"/>
    <n v="4.2618365741097829E-3"/>
    <n v="5.5096066349400955E-3"/>
    <n v="7.0533601437950521E-3"/>
    <n v="8.7910403335944246E-3"/>
    <n v="1.0607912863288065E-2"/>
    <n v="1.2486028510849055E-2"/>
    <n v="1.4343143807912351E-2"/>
    <n v="1.5979220565696981E-2"/>
    <n v="1.7878723524276482E-2"/>
    <n v="1.9472677218661211E-2"/>
    <n v="2.1072806937844496E-2"/>
    <n v="2.2834845849260686E-2"/>
    <n v="2.4758788649173104E-2"/>
    <n v="2.6844635337581753E-2"/>
    <n v="2.9092385914486631E-2"/>
    <n v="3.1502040379887741E-2"/>
  </r>
  <r>
    <x v="38"/>
    <s v="Under $5"/>
    <n v="0"/>
    <s v="Motors/Drives"/>
    <s v="Urban"/>
    <s v="SC-New"/>
    <s v="M_Input_New"/>
    <x v="2"/>
    <s v="Warehouse"/>
    <s v="ECM-VAV-NEW-Warehouse"/>
    <n v="0"/>
    <n v="0"/>
    <n v="0"/>
    <n v="0"/>
    <n v="0"/>
    <n v="0"/>
    <n v="0"/>
    <n v="0"/>
    <n v="0"/>
    <n v="0"/>
    <n v="0"/>
    <n v="0"/>
    <n v="0"/>
    <n v="0"/>
    <n v="0"/>
    <n v="0"/>
    <n v="0"/>
    <n v="0"/>
    <n v="0"/>
    <n v="0"/>
    <n v="0"/>
    <n v="0"/>
    <n v="0"/>
    <s v="C-War-HVAC-Vent-All-All-E"/>
    <s v="C-War-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ew"/>
    <s v="M_Input_New"/>
    <x v="2"/>
    <s v="Supermarket"/>
    <s v="ECM-VAV-NEW-Supermarke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ew"/>
    <s v="M_Input_New"/>
    <x v="2"/>
    <s v="MiniMart"/>
    <s v="ECM-VAV-NEW-MiniMar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ew"/>
    <s v="M_Input_New"/>
    <x v="2"/>
    <s v="Restaurant"/>
    <s v="ECM-VAV-NEW-Restaurant"/>
    <n v="0"/>
    <n v="0"/>
    <n v="0"/>
    <n v="0"/>
    <n v="0"/>
    <n v="0"/>
    <n v="0"/>
    <n v="0"/>
    <n v="0"/>
    <n v="0"/>
    <n v="0"/>
    <n v="0"/>
    <n v="0"/>
    <n v="0"/>
    <n v="0"/>
    <n v="0"/>
    <n v="0"/>
    <n v="0"/>
    <n v="0"/>
    <n v="0"/>
    <n v="0"/>
    <n v="0"/>
    <n v="0"/>
    <s v="C-Res-HVAC-Vent-All-All-E"/>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5"/>
    <n v="20.023426586967283"/>
    <s v="Motors/Drives"/>
    <s v="Urban"/>
    <s v="SC-New"/>
    <s v="M_Input_New"/>
    <x v="2"/>
    <s v="Lodging"/>
    <s v="ECM-VAV-NEW-Lodging"/>
    <n v="2.5723739135824063E-4"/>
    <n v="2.9964230087578991E-4"/>
    <n v="3.3242546778447285E-4"/>
    <n v="3.5918507269243121E-4"/>
    <n v="3.864753247536323E-4"/>
    <n v="4.1007006585049271E-4"/>
    <n v="4.3620359267506779E-4"/>
    <n v="8.3692514953169017E-4"/>
    <n v="1.0239334896512541E-3"/>
    <n v="1.1036470301061189E-3"/>
    <n v="1.1206089255447096E-3"/>
    <n v="1.1816234000403888E-3"/>
    <n v="9.766774064024512E-4"/>
    <n v="9.3242366807529944E-4"/>
    <n v="8.9072740542819851E-4"/>
    <n v="9.5643725574357289E-4"/>
    <n v="1.022144548621811E-3"/>
    <n v="1.0878518415000493E-3"/>
    <n v="1.1535591343782871E-3"/>
    <n v="1.2192664272565252E-3"/>
    <n v="1.5987064898270481E-2"/>
    <n v="10.322637760689874"/>
    <n v="20.023426586967283"/>
    <s v="C-All-HVAC-Vent-All-All-E"/>
    <s v="C-Lod-HVAC-ER-All-All-C"/>
    <n v="1.5987064898270481E-2"/>
    <n v="2.5723739135824063E-4"/>
    <n v="5.5687969223403055E-4"/>
    <n v="8.893051600185034E-4"/>
    <n v="1.2484902327109346E-3"/>
    <n v="1.6349655574645669E-3"/>
    <n v="2.0450356233150595E-3"/>
    <n v="2.4812392159901274E-3"/>
    <n v="3.3181643655218174E-3"/>
    <n v="4.3420978551730717E-3"/>
    <n v="5.4457448852791909E-3"/>
    <n v="6.5663538108239007E-3"/>
    <n v="7.7479772108642892E-3"/>
    <n v="8.7246546172667395E-3"/>
    <n v="9.6570782853420394E-3"/>
    <n v="1.0547805690770238E-2"/>
    <n v="1.1504242946513811E-2"/>
    <n v="1.2526387495135622E-2"/>
    <n v="1.3614239336635671E-2"/>
    <n v="1.4767798471013957E-2"/>
    <n v="1.5987064898270481E-2"/>
    <n v="1.4883952334353274E-4"/>
    <n v="1.9124443286108202E-4"/>
    <n v="2.2402759976976496E-4"/>
    <n v="2.5078720467772332E-4"/>
    <n v="2.7807745673892441E-4"/>
    <n v="3.0167219783578482E-4"/>
    <n v="3.278057246603599E-4"/>
    <n v="7.2852728151698233E-4"/>
    <n v="9.1553562163654626E-4"/>
    <n v="9.9524916209141096E-4"/>
    <n v="1.0122110575300017E-3"/>
    <n v="1.0732255320256808E-3"/>
    <n v="8.6827953838774336E-4"/>
    <n v="8.240258000605916E-4"/>
    <n v="7.8232953741349067E-4"/>
    <n v="8.4803938772886505E-4"/>
    <n v="9.1374668060710312E-4"/>
    <n v="9.794539734853413E-4"/>
    <n v="1.0451612663635792E-3"/>
    <n v="1.1108685592418172E-3"/>
    <n v="1.3819107537976324E-2"/>
    <n v="1.3819107537976326E-2"/>
    <n v="1.4883952334353274E-4"/>
    <n v="3.4008395620461476E-4"/>
    <n v="5.6411155597437977E-4"/>
    <n v="8.1489876065210303E-4"/>
    <n v="1.0929762173910273E-3"/>
    <n v="1.3946484152268122E-3"/>
    <n v="1.7224541398871722E-3"/>
    <n v="2.4509814214041543E-3"/>
    <n v="3.3665170430407006E-3"/>
    <n v="4.3617662051321114E-3"/>
    <n v="5.3739772626621128E-3"/>
    <n v="6.4472027946877938E-3"/>
    <n v="7.3154823330755375E-3"/>
    <n v="8.139508133136129E-3"/>
    <n v="8.9218376705496195E-3"/>
    <n v="9.7698770582784842E-3"/>
    <n v="1.0683623738885588E-2"/>
    <n v="1.1663077712370929E-2"/>
    <n v="1.2708238978734509E-2"/>
    <n v="1.3819107537976326E-2"/>
  </r>
  <r>
    <x v="38"/>
    <s v="Under $25"/>
    <n v="21.029676641833419"/>
    <s v="Motors/Drives"/>
    <s v="Urban"/>
    <s v="SC-New"/>
    <s v="M_Input_New"/>
    <x v="2"/>
    <s v="Hospital"/>
    <s v="ECM-VAV-NEW-Hospital"/>
    <n v="1.9327020431944468E-3"/>
    <n v="1.9528952752105842E-3"/>
    <n v="2.028580802109564E-3"/>
    <n v="1.9009927150177965E-3"/>
    <n v="2.0806461396944017E-3"/>
    <n v="2.284168228113372E-3"/>
    <n v="2.7415054954491713E-3"/>
    <n v="3.2830653960417466E-3"/>
    <n v="3.6772748711275918E-3"/>
    <n v="3.3405716263450423E-3"/>
    <n v="3.4078917737549877E-3"/>
    <n v="3.2385827596175124E-3"/>
    <n v="2.8353553919136178E-3"/>
    <n v="2.7686881849609559E-3"/>
    <n v="2.6634577029435698E-3"/>
    <n v="2.6280803655074911E-3"/>
    <n v="2.5926953808096337E-3"/>
    <n v="2.5573103961117776E-3"/>
    <n v="2.5219254114139215E-3"/>
    <n v="2.486540426716065E-3"/>
    <n v="5.2922930386053259E-2"/>
    <n v="11.24007374651206"/>
    <n v="21.029676641833419"/>
    <s v="C-Hea-HVAC-Vent-All-All-C"/>
    <s v="C-Hea-HVAC-ER-All-All-C"/>
    <n v="5.2922930386053245E-2"/>
    <n v="1.9327020431944468E-3"/>
    <n v="3.8855973184050308E-3"/>
    <n v="5.9141781205145948E-3"/>
    <n v="7.8151708355323913E-3"/>
    <n v="9.8958169752267934E-3"/>
    <n v="1.2179985203340165E-2"/>
    <n v="1.4921490698789336E-2"/>
    <n v="1.8204556094831084E-2"/>
    <n v="2.1881830965958676E-2"/>
    <n v="2.5222402592303718E-2"/>
    <n v="2.8630294366058705E-2"/>
    <n v="3.1868877125676216E-2"/>
    <n v="3.4704232517589834E-2"/>
    <n v="3.7472920702550788E-2"/>
    <n v="4.0136378405494361E-2"/>
    <n v="4.2764458771001851E-2"/>
    <n v="4.5357154151811484E-2"/>
    <n v="4.7914464547923259E-2"/>
    <n v="5.0436389959337177E-2"/>
    <n v="5.2922930386053245E-2"/>
    <n v="1.5738661430812506E-3"/>
    <n v="1.5940593750973879E-3"/>
    <n v="1.6697449019963677E-3"/>
    <n v="1.5421568149046002E-3"/>
    <n v="1.7218102395812054E-3"/>
    <n v="1.9253323280001757E-3"/>
    <n v="2.382669595335975E-3"/>
    <n v="2.9242294959285504E-3"/>
    <n v="3.3184389710143956E-3"/>
    <n v="2.981735726231846E-3"/>
    <n v="3.0490558736417915E-3"/>
    <n v="2.8797468595043161E-3"/>
    <n v="2.4765194918004215E-3"/>
    <n v="2.4098522848477596E-3"/>
    <n v="2.3046218028303735E-3"/>
    <n v="2.2692444653942948E-3"/>
    <n v="2.2338594806964374E-3"/>
    <n v="2.1984744959985814E-3"/>
    <n v="2.1630895113007253E-3"/>
    <n v="2.1277045266028687E-3"/>
    <n v="4.5746212383789335E-2"/>
    <n v="4.5746212383789328E-2"/>
    <n v="1.5738661430812506E-3"/>
    <n v="3.1679255181786383E-3"/>
    <n v="4.8376704201750064E-3"/>
    <n v="6.3798272350796062E-3"/>
    <n v="8.1016374746608125E-3"/>
    <n v="1.0026969802660988E-2"/>
    <n v="1.2409639397996964E-2"/>
    <n v="1.5333868893925514E-2"/>
    <n v="1.8652307864939911E-2"/>
    <n v="2.1634043591171756E-2"/>
    <n v="2.4683099464813549E-2"/>
    <n v="2.7562846324317866E-2"/>
    <n v="3.0039365816118289E-2"/>
    <n v="3.244921810096605E-2"/>
    <n v="3.4753839903796421E-2"/>
    <n v="3.7023084369190717E-2"/>
    <n v="3.9256943849887156E-2"/>
    <n v="4.1455418345885738E-2"/>
    <n v="4.3618507857186462E-2"/>
    <n v="4.5746212383789328E-2"/>
  </r>
  <r>
    <x v="38"/>
    <s v="Under $25"/>
    <n v="22.395379327559887"/>
    <s v="Motors/Drives"/>
    <s v="Urban"/>
    <s v="SC-New"/>
    <s v="M_Input_New"/>
    <x v="2"/>
    <s v="Residential Care"/>
    <s v="ECM-VAV-NEW-Residential Care"/>
    <n v="3.8308242744191257E-4"/>
    <n v="3.9747183101079413E-4"/>
    <n v="4.1243339044585368E-4"/>
    <n v="4.0161054159417109E-4"/>
    <n v="4.5459658686754006E-4"/>
    <n v="5.1011984120171176E-4"/>
    <n v="6.1663905139093208E-4"/>
    <n v="7.7149895842317602E-4"/>
    <n v="8.6159507600226128E-4"/>
    <n v="7.9683194774209337E-4"/>
    <n v="8.3184646424518496E-4"/>
    <n v="7.9323753293874752E-4"/>
    <n v="7.1239301956123107E-4"/>
    <n v="6.9557687198703807E-4"/>
    <n v="6.8351709902526316E-4"/>
    <n v="6.8060703323930168E-4"/>
    <n v="6.7769500495392483E-4"/>
    <n v="6.7478297666854787E-4"/>
    <n v="6.7187094838317123E-4"/>
    <n v="6.6895892009779449E-4"/>
    <n v="1.2696365523220654E-2"/>
    <n v="12.873560246378583"/>
    <n v="22.395379327559887"/>
    <s v="C-Hea-HVAC-Vent-All-All-C"/>
    <s v="C-Hea-HVAC-ER-All-All-C"/>
    <n v="1.2696365523220652E-2"/>
    <n v="3.8308242744191257E-4"/>
    <n v="7.8055425845270665E-4"/>
    <n v="1.1929876488985603E-3"/>
    <n v="1.5945981904927314E-3"/>
    <n v="2.0491947773602715E-3"/>
    <n v="2.5593146185619834E-3"/>
    <n v="3.1759536699529156E-3"/>
    <n v="3.9474526283760913E-3"/>
    <n v="4.8090477043783528E-3"/>
    <n v="5.6058796521204464E-3"/>
    <n v="6.4377261163656311E-3"/>
    <n v="7.2309636493043785E-3"/>
    <n v="7.9433566688656091E-3"/>
    <n v="8.6389335408526471E-3"/>
    <n v="9.3224506398779106E-3"/>
    <n v="1.0003057673117212E-2"/>
    <n v="1.0680752678071137E-2"/>
    <n v="1.1355535654739686E-2"/>
    <n v="1.2027406603122858E-2"/>
    <n v="1.2696365523220652E-2"/>
    <n v="2.9699664728088709E-4"/>
    <n v="3.1138605084976865E-4"/>
    <n v="3.263476102848282E-4"/>
    <n v="3.1552476143314562E-4"/>
    <n v="3.6851080670651458E-4"/>
    <n v="4.2403406104068629E-4"/>
    <n v="5.305532712299066E-4"/>
    <n v="6.8541317826215054E-4"/>
    <n v="7.755092958412358E-4"/>
    <n v="7.1074616758106789E-4"/>
    <n v="7.4576068408415948E-4"/>
    <n v="7.0715175277772204E-4"/>
    <n v="6.263072394002056E-4"/>
    <n v="6.094910918260126E-4"/>
    <n v="5.9743131886423769E-4"/>
    <n v="5.945212530782762E-4"/>
    <n v="5.9160922479289935E-4"/>
    <n v="5.8869719650752239E-4"/>
    <n v="5.8578516822214576E-4"/>
    <n v="5.8287313993676901E-4"/>
    <n v="1.0974649920000143E-2"/>
    <n v="1.0974649920000142E-2"/>
    <n v="2.9699664728088709E-4"/>
    <n v="6.0838269813065569E-4"/>
    <n v="9.3473030841548384E-4"/>
    <n v="1.2502550698486295E-3"/>
    <n v="1.6187658765551441E-3"/>
    <n v="2.0427999375958305E-3"/>
    <n v="2.5733532088257371E-3"/>
    <n v="3.2587663870878875E-3"/>
    <n v="4.0342756829291233E-3"/>
    <n v="4.7450218505101912E-3"/>
    <n v="5.490782534594351E-3"/>
    <n v="6.1979342873720727E-3"/>
    <n v="6.8242415267722786E-3"/>
    <n v="7.4337326185982908E-3"/>
    <n v="8.0311639374625286E-3"/>
    <n v="8.6256851905408046E-3"/>
    <n v="9.2172944153337041E-3"/>
    <n v="9.805991611841227E-3"/>
    <n v="1.0391776780063373E-2"/>
    <n v="1.0974649920000142E-2"/>
  </r>
  <r>
    <x v="38"/>
    <s v="Under $25"/>
    <n v="20.115270098313502"/>
    <s v="Motors/Drives"/>
    <s v="Urban"/>
    <s v="SC-New"/>
    <s v="M_Input_New"/>
    <x v="2"/>
    <s v="Assembly"/>
    <s v="ECM-VAV-NEW-Assembly"/>
    <n v="1.4489930364953072E-3"/>
    <n v="2.0289479101950536E-3"/>
    <n v="1.8005805580873821E-3"/>
    <n v="1.9503365369823806E-3"/>
    <n v="2.288953784897403E-3"/>
    <n v="4.1079882981066027E-3"/>
    <n v="4.4988294549571902E-3"/>
    <n v="6.1542020181850985E-3"/>
    <n v="8.4145370861010357E-3"/>
    <n v="9.9002519483178154E-3"/>
    <n v="1.129780498238381E-2"/>
    <n v="1.0390384579893398E-2"/>
    <n v="1.0874558136082436E-2"/>
    <n v="9.9512165652019362E-3"/>
    <n v="9.8990639645875171E-3"/>
    <n v="1.0069002547075968E-2"/>
    <n v="1.0238912707587453E-2"/>
    <n v="1.0408822868098942E-2"/>
    <n v="1.0578733028610423E-2"/>
    <n v="1.0748643189121916E-2"/>
    <n v="0.14705076320096905"/>
    <n v="10.465783851791715"/>
    <n v="20.115270098313502"/>
    <s v="C-All-HVAC-Vent-All-All-E"/>
    <s v="C-All-HVAC-ER-All-All-C"/>
    <n v="0.14705076320096908"/>
    <n v="1.4489930364953072E-3"/>
    <n v="3.4779409466903608E-3"/>
    <n v="5.2785215047777426E-3"/>
    <n v="7.2288580417601235E-3"/>
    <n v="9.5178118266575264E-3"/>
    <n v="1.362580012476413E-2"/>
    <n v="1.8124629579721319E-2"/>
    <n v="2.427883159790642E-2"/>
    <n v="3.2693368684007455E-2"/>
    <n v="4.2593620632325274E-2"/>
    <n v="5.3891425614709082E-2"/>
    <n v="6.4281810194602482E-2"/>
    <n v="7.5156368330684925E-2"/>
    <n v="8.5107584895886865E-2"/>
    <n v="9.5006648860474385E-2"/>
    <n v="0.10507565140755035"/>
    <n v="0.1153145641151378"/>
    <n v="0.12572338698323673"/>
    <n v="0.13630212001184716"/>
    <n v="0.14705076320096908"/>
    <n v="4.5193764688184943E-4"/>
    <n v="1.0318925205815958E-3"/>
    <n v="8.0352516847392429E-4"/>
    <n v="9.5328114736892289E-4"/>
    <n v="1.2918983952839452E-3"/>
    <n v="3.1109329084931447E-3"/>
    <n v="3.5017740653437322E-3"/>
    <n v="5.1571466285716405E-3"/>
    <n v="7.4174816964875778E-3"/>
    <n v="8.9031965587043575E-3"/>
    <n v="1.0300749592770352E-2"/>
    <n v="9.39332919027994E-3"/>
    <n v="9.8775027464689785E-3"/>
    <n v="8.9541611755884782E-3"/>
    <n v="8.9020085749740591E-3"/>
    <n v="9.0719471574625104E-3"/>
    <n v="9.2418573179739952E-3"/>
    <n v="9.4117674784854836E-3"/>
    <n v="9.581677638996965E-3"/>
    <n v="9.7515877995084585E-3"/>
    <n v="0.1271096554086999"/>
    <n v="0.12710965540869992"/>
    <n v="4.5193764688184943E-4"/>
    <n v="1.4838301674634452E-3"/>
    <n v="2.2873553359373695E-3"/>
    <n v="3.2406364833062924E-3"/>
    <n v="4.5325348785902374E-3"/>
    <n v="7.6434677870833821E-3"/>
    <n v="1.1145241852427115E-2"/>
    <n v="1.6302388480998756E-2"/>
    <n v="2.3719870177486335E-2"/>
    <n v="3.2623066736190691E-2"/>
    <n v="4.2923816328961042E-2"/>
    <n v="5.2317145519240979E-2"/>
    <n v="6.2194648265709959E-2"/>
    <n v="7.1148809441298436E-2"/>
    <n v="8.0050818016272493E-2"/>
    <n v="8.9122765173735005E-2"/>
    <n v="9.8364622491709006E-2"/>
    <n v="0.10777638997019449"/>
    <n v="0.11735806760919146"/>
    <n v="0.12710965540869992"/>
  </r>
  <r>
    <x v="38"/>
    <s v="Under $25"/>
    <n v="20.824572798508914"/>
    <s v="Motors/Drives"/>
    <s v="Urban"/>
    <s v="SC-New"/>
    <s v="M_Input_New"/>
    <x v="2"/>
    <s v="Other"/>
    <s v="ECM-VAV-NEW-Other"/>
    <n v="2.6752457259572788E-3"/>
    <n v="3.0314133480079998E-3"/>
    <n v="2.7586962646210869E-3"/>
    <n v="3.9346232836334101E-3"/>
    <n v="4.5481103508541515E-3"/>
    <n v="4.9231281178205733E-3"/>
    <n v="5.3897048568809598E-3"/>
    <n v="5.9525007385886636E-3"/>
    <n v="6.2129699027856262E-3"/>
    <n v="6.0550923939269889E-3"/>
    <n v="6.7153428223407918E-3"/>
    <n v="6.3141619590412626E-3"/>
    <n v="6.0807748102127586E-3"/>
    <n v="5.8125350214364791E-3"/>
    <n v="5.5480750365781688E-3"/>
    <n v="5.5084871756168477E-3"/>
    <n v="5.4688833851432549E-3"/>
    <n v="5.4292795946696611E-3"/>
    <n v="5.3896758041960691E-3"/>
    <n v="5.3500720137224763E-3"/>
    <n v="0.10309877260603451"/>
    <n v="11.322534072111214"/>
    <n v="20.824572798508914"/>
    <s v="C-All-HVAC-Vent-All-All-E"/>
    <s v="C-All-HVAC-ER-All-All-C"/>
    <n v="0.10309877260603451"/>
    <n v="2.6752457259572788E-3"/>
    <n v="5.7066590739652786E-3"/>
    <n v="8.4653553385863646E-3"/>
    <n v="1.2399978622219775E-2"/>
    <n v="1.6948088973073927E-2"/>
    <n v="2.1871217090894499E-2"/>
    <n v="2.7260921947775459E-2"/>
    <n v="3.3213422686364125E-2"/>
    <n v="3.9426392589149747E-2"/>
    <n v="4.5481484983076734E-2"/>
    <n v="5.2196827805417526E-2"/>
    <n v="5.8510989764458787E-2"/>
    <n v="6.4591764574671542E-2"/>
    <n v="7.0404299596108028E-2"/>
    <n v="7.5952374632686198E-2"/>
    <n v="8.1460861808303045E-2"/>
    <n v="8.6929745193446303E-2"/>
    <n v="9.2359024788115959E-2"/>
    <n v="9.7748700592312027E-2"/>
    <n v="0.10309877260603451"/>
    <n v="1.976200140257785E-3"/>
    <n v="2.3323677623085059E-3"/>
    <n v="2.0596506789215931E-3"/>
    <n v="3.2355776979339163E-3"/>
    <n v="3.8490647651546576E-3"/>
    <n v="4.2240825321210795E-3"/>
    <n v="4.690659271181466E-3"/>
    <n v="5.2534551528891698E-3"/>
    <n v="5.5139243170861324E-3"/>
    <n v="5.3560468082274951E-3"/>
    <n v="6.016297236641298E-3"/>
    <n v="5.6151163733417688E-3"/>
    <n v="5.3817292245132648E-3"/>
    <n v="5.1134894357369853E-3"/>
    <n v="4.849029450878675E-3"/>
    <n v="4.8094415899173539E-3"/>
    <n v="4.7698377994437611E-3"/>
    <n v="4.7302340089701673E-3"/>
    <n v="4.6906302184965753E-3"/>
    <n v="4.6510264280229825E-3"/>
    <n v="8.9117860892044626E-2"/>
    <n v="8.9117860892044626E-2"/>
    <n v="1.976200140257785E-3"/>
    <n v="4.3085679025662909E-3"/>
    <n v="6.368218581487884E-3"/>
    <n v="9.6037962794217994E-3"/>
    <n v="1.3452861044576457E-2"/>
    <n v="1.7676943576697537E-2"/>
    <n v="2.2367602847879003E-2"/>
    <n v="2.7621058000768174E-2"/>
    <n v="3.3134982317854306E-2"/>
    <n v="3.8491029126081801E-2"/>
    <n v="4.4507326362723101E-2"/>
    <n v="5.0122442736064872E-2"/>
    <n v="5.5504171960578136E-2"/>
    <n v="6.0617661396315123E-2"/>
    <n v="6.5466690847193795E-2"/>
    <n v="7.0276132437111144E-2"/>
    <n v="7.5045970236554904E-2"/>
    <n v="7.9776204245525076E-2"/>
    <n v="8.4466834464021645E-2"/>
    <n v="8.9117860892044626E-2"/>
  </r>
  <r>
    <x v="38"/>
    <s v="Under $20"/>
    <n v="16.572417473601611"/>
    <s v="Motors/Drives"/>
    <s v="Urban"/>
    <s v="SC-NR"/>
    <s v="M_Input_NR"/>
    <x v="2"/>
    <s v="Large Off"/>
    <s v="ECM-VAV-NR-Large Off"/>
    <n v="0.10411499249290115"/>
    <n v="0.12248712406819851"/>
    <n v="0.13702240119448811"/>
    <n v="0.14849775821730357"/>
    <n v="0.15753287690562748"/>
    <n v="0.16462201437658006"/>
    <n v="0.1701593890481419"/>
    <n v="0.17445942847503554"/>
    <n v="0.17777291902261516"/>
    <n v="0.18029988684675186"/>
    <n v="0.18219987176338032"/>
    <n v="0.18360012168684001"/>
    <n v="0.1830625604914366"/>
    <n v="0.18251808690001517"/>
    <n v="0.18197213489424105"/>
    <n v="0.18142673939656745"/>
    <n v="0.18088082142446144"/>
    <n v="0.18033490345235542"/>
    <n v="0.17978898548024944"/>
    <n v="0.17924306750814339"/>
    <n v="3.2364415131178919"/>
    <n v="8.0073802275431056"/>
    <n v="16.572417473601611"/>
    <s v="C-All-HVAC-Vent-All-All-E"/>
    <s v="C-All-HVAC-Vent-All-All-E"/>
    <n v="3.2364415131178919"/>
    <n v="0.10411499249290115"/>
    <n v="0.22660211656109966"/>
    <n v="0.36362451775558779"/>
    <n v="0.51212227597289139"/>
    <n v="0.66965515287851884"/>
    <n v="0.83427716725509893"/>
    <n v="1.0044365563032409"/>
    <n v="1.1788959847782765"/>
    <n v="1.3566689038008917"/>
    <n v="1.5369687906476435"/>
    <n v="1.7191686624110238"/>
    <n v="1.9027687840978638"/>
    <n v="2.0858313445893004"/>
    <n v="2.2683494314893156"/>
    <n v="2.4503215663835567"/>
    <n v="2.6317483057801243"/>
    <n v="2.8126291272045858"/>
    <n v="2.9929640306569412"/>
    <n v="3.1727530161371904"/>
    <n v="3.2364415131178919"/>
    <n v="8.2170791840145474E-2"/>
    <n v="0.10054292341544283"/>
    <n v="0.11507820054173243"/>
    <n v="0.12655355756454789"/>
    <n v="0.1355886762528718"/>
    <n v="0.14267781372382438"/>
    <n v="0.14821518839538622"/>
    <n v="0.15251522782227986"/>
    <n v="0.15582871836985948"/>
    <n v="0.15835568619399618"/>
    <n v="0.16025567111062464"/>
    <n v="0.16165592103408433"/>
    <n v="0.16111835983868092"/>
    <n v="0.16057388624725949"/>
    <n v="0.16002793424148537"/>
    <n v="0.15948253874381177"/>
    <n v="0.15893662077170576"/>
    <n v="0.15839070279959974"/>
    <n v="0.15784478482749376"/>
    <n v="0.15729886685538771"/>
    <n v="2.7975575000627781"/>
    <n v="2.7975575000627781"/>
    <n v="8.2170791840145474E-2"/>
    <n v="0.1827137152555883"/>
    <n v="0.29779191579732073"/>
    <n v="0.42434547336186862"/>
    <n v="0.55993414961474042"/>
    <n v="0.70261196333856479"/>
    <n v="0.85082715173395096"/>
    <n v="1.0033423795562308"/>
    <n v="1.1591710979260903"/>
    <n v="1.3175267841200864"/>
    <n v="1.4777824552307111"/>
    <n v="1.6394383762647955"/>
    <n v="1.8005567361034764"/>
    <n v="1.9611306223507359"/>
    <n v="2.1211585565922211"/>
    <n v="2.280641095336033"/>
    <n v="2.4395777161077388"/>
    <n v="2.5979684189073384"/>
    <n v="2.7558132037348324"/>
    <n v="2.7975575000627781"/>
  </r>
  <r>
    <x v="38"/>
    <s v="Under $20"/>
    <n v="16.5724174736016"/>
    <s v="Motors/Drives"/>
    <s v="Urban"/>
    <s v="SC-NR"/>
    <s v="M_Input_NR"/>
    <x v="2"/>
    <s v="Medium Off"/>
    <s v="ECM-VAV-NR-Medium Off"/>
    <n v="4.0585116269219535E-3"/>
    <n v="4.7746765886086022E-3"/>
    <n v="5.3412769389049449E-3"/>
    <n v="5.7885983936258158E-3"/>
    <n v="6.1407967981897179E-3"/>
    <n v="6.4171388135115838E-3"/>
    <n v="6.6329914870704755E-3"/>
    <n v="6.8006115347928105E-3"/>
    <n v="6.9297748722820249E-3"/>
    <n v="7.0282787289270314E-3"/>
    <n v="7.1023421341147039E-3"/>
    <n v="7.1569253450326211E-3"/>
    <n v="7.1359706457190192E-3"/>
    <n v="7.114746493957335E-3"/>
    <n v="7.0934647120532877E-3"/>
    <n v="7.0722046234187892E-3"/>
    <n v="7.0509241681828228E-3"/>
    <n v="7.029643712946859E-3"/>
    <n v="7.0083632577108953E-3"/>
    <n v="6.9870828024749315E-3"/>
    <n v="0.12615988529929953"/>
    <n v="8.0073802275431021"/>
    <n v="16.5724174736016"/>
    <s v="C-All-HVAC-Vent-All-All-E"/>
    <s v="C-All-HVAC-Vent-All-All-E"/>
    <n v="0.12615988529929953"/>
    <n v="4.0585116269219535E-3"/>
    <n v="8.8331882155305557E-3"/>
    <n v="1.41744651544355E-2"/>
    <n v="1.9963063548061315E-2"/>
    <n v="2.6103860346251034E-2"/>
    <n v="3.2520999159762615E-2"/>
    <n v="3.9153990646833087E-2"/>
    <n v="4.5954602181625899E-2"/>
    <n v="5.2884377053907923E-2"/>
    <n v="5.9912655782834952E-2"/>
    <n v="6.7014997916949662E-2"/>
    <n v="7.4171923261982284E-2"/>
    <n v="8.1307893907701309E-2"/>
    <n v="8.8422640401658648E-2"/>
    <n v="9.5516105113711933E-2"/>
    <n v="0.10258830973713072"/>
    <n v="0.10963923390531355"/>
    <n v="0.11666887761826041"/>
    <n v="0.1236772408759713"/>
    <n v="0.12615988529929953"/>
    <n v="3.203103665395282E-3"/>
    <n v="3.9192686270819307E-3"/>
    <n v="4.4858689773782734E-3"/>
    <n v="4.9331904320991443E-3"/>
    <n v="5.2853888366630464E-3"/>
    <n v="5.5617308519849123E-3"/>
    <n v="5.777583525543804E-3"/>
    <n v="5.945203573266139E-3"/>
    <n v="6.0743669107553534E-3"/>
    <n v="6.1728707674003598E-3"/>
    <n v="6.2469341725880324E-3"/>
    <n v="6.3015173835059496E-3"/>
    <n v="6.2805626841923477E-3"/>
    <n v="6.2593385324306635E-3"/>
    <n v="6.2380567505266162E-3"/>
    <n v="6.2167966618921176E-3"/>
    <n v="6.1955162066561513E-3"/>
    <n v="6.1742357514201875E-3"/>
    <n v="6.1529552961842237E-3"/>
    <n v="6.13167484094826E-3"/>
    <n v="0.10905172606876609"/>
    <n v="0.10905172606876609"/>
    <n v="3.203103665395282E-3"/>
    <n v="7.1223722924772127E-3"/>
    <n v="1.1608241269855487E-2"/>
    <n v="1.6541431701954632E-2"/>
    <n v="2.1826820538617678E-2"/>
    <n v="2.7388551390602589E-2"/>
    <n v="3.3166134916146395E-2"/>
    <n v="3.9111338489412534E-2"/>
    <n v="4.5185705400167885E-2"/>
    <n v="5.1358576167568247E-2"/>
    <n v="5.7605510340156277E-2"/>
    <n v="6.3907027723662232E-2"/>
    <n v="7.0187590407854578E-2"/>
    <n v="7.6446928940285236E-2"/>
    <n v="8.2684985690811855E-2"/>
    <n v="8.8901782352703976E-2"/>
    <n v="9.5097298559360124E-2"/>
    <n v="0.10127153431078031"/>
    <n v="0.10742448960696453"/>
    <n v="0.10905172606876609"/>
  </r>
  <r>
    <x v="38"/>
    <s v="Under $5"/>
    <n v="0"/>
    <s v="Motors/Drives"/>
    <s v="Urban"/>
    <s v="SC-NR"/>
    <s v="M_Input_NR"/>
    <x v="2"/>
    <s v="Small Off"/>
    <s v="ECM-VAV-NR-Small Off"/>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7.183226326714767"/>
    <s v="Motors/Drives"/>
    <s v="Urban"/>
    <s v="SC-NR"/>
    <s v="M_Input_NR"/>
    <x v="2"/>
    <s v="XLarge Ret"/>
    <s v="ECM-VAV-NR-XLarge Ret"/>
    <n v="7.1663386747065428E-4"/>
    <n v="8.4173807498274145E-4"/>
    <n v="9.4011414381802935E-4"/>
    <n v="1.0172117970651863E-3"/>
    <n v="1.0773707318294861E-3"/>
    <n v="1.1240467094464769E-3"/>
    <n v="1.1599915956403688E-3"/>
    <n v="1.1873967301024092E-3"/>
    <n v="1.2080070945529756E-3"/>
    <n v="1.2232122270522364E-3"/>
    <n v="1.2341186188834657E-3"/>
    <n v="1.241607365638619E-3"/>
    <n v="1.2359853587936311E-3"/>
    <n v="1.2303316032348161E-3"/>
    <n v="1.2246828611271003E-3"/>
    <n v="1.2190528200737858E-3"/>
    <n v="1.2134192627377002E-3"/>
    <n v="1.2077857054016148E-3"/>
    <n v="1.2021521480655296E-3"/>
    <n v="1.196518590729444E-3"/>
    <n v="2.1604531165916114E-2"/>
    <n v="8.8465294504008973"/>
    <n v="17.183226326714767"/>
    <s v="C-All-HVAC-Vent-All-All-E"/>
    <s v="C-All-HVAC-Vent-All-All-E"/>
    <n v="2.1604531165916114E-2"/>
    <n v="7.1663386747065428E-4"/>
    <n v="1.5583719424533957E-3"/>
    <n v="2.4984860862714252E-3"/>
    <n v="3.5156978833366112E-3"/>
    <n v="4.5930686151660974E-3"/>
    <n v="5.7171153246125747E-3"/>
    <n v="6.8771069202529433E-3"/>
    <n v="8.0645036503553518E-3"/>
    <n v="9.2725107449083272E-3"/>
    <n v="1.0495722971960563E-2"/>
    <n v="1.1729841590844029E-2"/>
    <n v="1.2971448956482648E-2"/>
    <n v="1.4207434315276279E-2"/>
    <n v="1.5437765918511094E-2"/>
    <n v="1.6662448779638194E-2"/>
    <n v="1.7881501599711979E-2"/>
    <n v="1.9094920862449679E-2"/>
    <n v="2.0302706567851294E-2"/>
    <n v="2.1504858715916824E-2"/>
    <n v="2.1604531165916114E-2"/>
    <n v="5.701476216998019E-4"/>
    <n v="6.9525182921188907E-4"/>
    <n v="7.9362789804717686E-4"/>
    <n v="8.707255512943339E-4"/>
    <n v="9.3088448605863376E-4"/>
    <n v="9.7756046367562452E-4"/>
    <n v="1.0135053498695164E-3"/>
    <n v="1.0409104843315568E-3"/>
    <n v="1.0615208487821232E-3"/>
    <n v="1.076725981281384E-3"/>
    <n v="1.0876323731126133E-3"/>
    <n v="1.0951211198677667E-3"/>
    <n v="1.0894991130227787E-3"/>
    <n v="1.0838453574639638E-3"/>
    <n v="1.078196615356248E-3"/>
    <n v="1.0725665743029334E-3"/>
    <n v="1.0669330169668478E-3"/>
    <n v="1.0612994596307624E-3"/>
    <n v="1.0556659022946772E-3"/>
    <n v="1.0500323449585916E-3"/>
    <n v="1.8674806250499065E-2"/>
    <n v="1.8674806250499065E-2"/>
    <n v="5.701476216998019E-4"/>
    <n v="1.265399450911691E-3"/>
    <n v="2.0590273489588676E-3"/>
    <n v="2.9297529002532017E-3"/>
    <n v="3.8606373863118355E-3"/>
    <n v="4.8381978499874596E-3"/>
    <n v="5.8517031998569762E-3"/>
    <n v="6.8926136841885328E-3"/>
    <n v="7.9541345329706553E-3"/>
    <n v="9.0308605142520385E-3"/>
    <n v="1.0118492887364652E-2"/>
    <n v="1.1213614007232418E-2"/>
    <n v="1.2303113120255197E-2"/>
    <n v="1.338695847771916E-2"/>
    <n v="1.4465155093075409E-2"/>
    <n v="1.5537721667378343E-2"/>
    <n v="1.6604654684345192E-2"/>
    <n v="1.7665954143975954E-2"/>
    <n v="1.8674806250499065E-2"/>
    <n v="1.8674806250499065E-2"/>
  </r>
  <r>
    <x v="38"/>
    <s v="Under $5"/>
    <n v="0"/>
    <s v="Motors/Drives"/>
    <s v="Urban"/>
    <s v="SC-NR"/>
    <s v="M_Input_NR"/>
    <x v="2"/>
    <s v="Large Ret"/>
    <s v="ECM-VAV-NR-Large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R"/>
    <s v="M_Input_NR"/>
    <x v="2"/>
    <s v="Medium Ret"/>
    <s v="ECM-VAV-NR-Medium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R"/>
    <s v="M_Input_NR"/>
    <x v="2"/>
    <s v="Small Ret"/>
    <s v="ECM-VAV-NR-Small R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8.120536843637481"/>
    <s v="Motors/Drives"/>
    <s v="Urban"/>
    <s v="SC-NR"/>
    <s v="M_Input_NR"/>
    <x v="2"/>
    <s v="School K-12"/>
    <s v="ECM-VAV-NR-School K-12"/>
    <n v="6.6542039725245245E-3"/>
    <n v="7.8197676487598618E-3"/>
    <n v="8.7380707968250284E-3"/>
    <n v="9.4594188683371112E-3"/>
    <n v="1.0023891049149549E-2"/>
    <n v="1.0463419055368123E-2"/>
    <n v="1.0803443351709961E-2"/>
    <n v="1.106423269379157E-2"/>
    <n v="1.1261935433857699E-2"/>
    <n v="1.1409417117078737E-2"/>
    <n v="1.1516927811269919E-2"/>
    <n v="1.1592633781822336E-2"/>
    <n v="1.154593899100354E-2"/>
    <n v="1.1498897635481552E-2"/>
    <n v="1.1451852988129825E-2"/>
    <n v="1.1404933136380222E-2"/>
    <n v="1.1357980404319614E-2"/>
    <n v="1.1311027672259008E-2"/>
    <n v="1.1264074940198399E-2"/>
    <n v="1.1217122208137791E-2"/>
    <n v="0.20253815378653031"/>
    <n v="10.134237360728799"/>
    <n v="18.120536843637481"/>
    <s v="C-All-HVAC-Vent-All-All-E"/>
    <s v="C-All-HVAC-Vent-All-All-E"/>
    <n v="0.20253815378653031"/>
    <n v="6.6542039725245245E-3"/>
    <n v="1.4473971621284387E-2"/>
    <n v="2.3212042418109417E-2"/>
    <n v="3.2671461286446532E-2"/>
    <n v="4.2695352335596085E-2"/>
    <n v="5.3158771390964206E-2"/>
    <n v="6.3962214742674162E-2"/>
    <n v="7.5026447436465735E-2"/>
    <n v="8.6288382870323435E-2"/>
    <n v="9.7697799987402176E-2"/>
    <n v="0.1092147277986721"/>
    <n v="0.12080736158049443"/>
    <n v="0.13235330057149797"/>
    <n v="0.14385219820697953"/>
    <n v="0.15530405119510934"/>
    <n v="0.16670898433148956"/>
    <n v="0.17806696473580919"/>
    <n v="0.18937799240806819"/>
    <n v="0.20064206734826659"/>
    <n v="0.20253815378653031"/>
    <n v="5.2809247494902799E-3"/>
    <n v="6.4464884257256182E-3"/>
    <n v="7.3647915737907847E-3"/>
    <n v="8.0861396453028676E-3"/>
    <n v="8.6506118261153054E-3"/>
    <n v="9.0901398323338795E-3"/>
    <n v="9.4301641286757172E-3"/>
    <n v="9.6909534707573259E-3"/>
    <n v="9.8886562108234551E-3"/>
    <n v="1.0036137894044493E-2"/>
    <n v="1.0143648588235675E-2"/>
    <n v="1.0219354558788092E-2"/>
    <n v="1.0172659767969296E-2"/>
    <n v="1.0125618412447308E-2"/>
    <n v="1.0078573765095581E-2"/>
    <n v="1.0031653913345978E-2"/>
    <n v="9.9847011812853707E-3"/>
    <n v="9.9377484492247647E-3"/>
    <n v="9.8907957171641553E-3"/>
    <n v="9.8438429851035476E-3"/>
    <n v="0.17507256932584542"/>
    <n v="0.17507256932584542"/>
    <n v="5.2809247494902799E-3"/>
    <n v="1.1727413175215898E-2"/>
    <n v="1.9092204749006685E-2"/>
    <n v="2.717834439430955E-2"/>
    <n v="3.5828956220424854E-2"/>
    <n v="4.4919096052758734E-2"/>
    <n v="5.4349260181434447E-2"/>
    <n v="6.4040213652191771E-2"/>
    <n v="7.3928869863015223E-2"/>
    <n v="8.3965007757059715E-2"/>
    <n v="9.4108656345295388E-2"/>
    <n v="0.10432801090408347"/>
    <n v="0.11450067067205277"/>
    <n v="0.12462628908450007"/>
    <n v="0.13470486284959565"/>
    <n v="0.14473651676294164"/>
    <n v="0.154721217944227"/>
    <n v="0.16465896639345176"/>
    <n v="0.1745497621106159"/>
    <n v="0.17507256932584542"/>
  </r>
  <r>
    <x v="38"/>
    <s v="Under $20"/>
    <n v="18.120536843637478"/>
    <s v="Motors/Drives"/>
    <s v="Urban"/>
    <s v="SC-NR"/>
    <s v="M_Input_NR"/>
    <x v="2"/>
    <s v="University"/>
    <s v="ECM-VAV-NR-University"/>
    <n v="7.9271539388737419E-3"/>
    <n v="9.3156900771147466E-3"/>
    <n v="1.0409664720411283E-2"/>
    <n v="1.1269006758917599E-2"/>
    <n v="1.1941462531236569E-2"/>
    <n v="1.2465072294346829E-2"/>
    <n v="1.2870143276719549E-2"/>
    <n v="1.3180821649194232E-2"/>
    <n v="1.3416344945611424E-2"/>
    <n v="1.3592039891375744E-2"/>
    <n v="1.372011739342522E-2"/>
    <n v="1.3810305924636296E-2"/>
    <n v="1.3754678415096087E-2"/>
    <n v="1.3698638042986088E-2"/>
    <n v="1.3642593749318961E-2"/>
    <n v="1.3586698124666634E-2"/>
    <n v="1.3530763329696122E-2"/>
    <n v="1.3474828534725612E-2"/>
    <n v="1.3418893739755097E-2"/>
    <n v="1.3362958944784587E-2"/>
    <n v="0.24128372532469641"/>
    <n v="10.134237360728795"/>
    <n v="18.120536843637478"/>
    <s v="C-All-HVAC-Vent-All-All-E"/>
    <s v="C-All-HVAC-Vent-All-All-E"/>
    <n v="0.24128372532469641"/>
    <n v="7.9271539388737419E-3"/>
    <n v="1.7242844015988489E-2"/>
    <n v="2.7652508736399774E-2"/>
    <n v="3.8921515495317374E-2"/>
    <n v="5.0862978026553943E-2"/>
    <n v="6.3328050320900775E-2"/>
    <n v="7.6198193597620326E-2"/>
    <n v="8.9379015246814561E-2"/>
    <n v="0.10279536019242598"/>
    <n v="0.11638740008380172"/>
    <n v="0.13010751747722693"/>
    <n v="0.14391782340186324"/>
    <n v="0.15767250181695933"/>
    <n v="0.17137113985994543"/>
    <n v="0.18501373360926437"/>
    <n v="0.19860043173393102"/>
    <n v="0.21213119506362715"/>
    <n v="0.22560602359835277"/>
    <n v="0.23902491733810788"/>
    <n v="0.24128372532469641"/>
    <n v="6.2911662464316511E-3"/>
    <n v="7.6797023846726558E-3"/>
    <n v="8.7736770279691935E-3"/>
    <n v="9.6330190664755087E-3"/>
    <n v="1.0305474838794479E-2"/>
    <n v="1.0829084601904739E-2"/>
    <n v="1.1234155584277459E-2"/>
    <n v="1.1544833956752142E-2"/>
    <n v="1.1780357253169334E-2"/>
    <n v="1.1956052198933654E-2"/>
    <n v="1.208412970098313E-2"/>
    <n v="1.2174318232194207E-2"/>
    <n v="1.2118690722653997E-2"/>
    <n v="1.2062650350543998E-2"/>
    <n v="1.2006606056876871E-2"/>
    <n v="1.1950710432224544E-2"/>
    <n v="1.1894775637254032E-2"/>
    <n v="1.1838840842283522E-2"/>
    <n v="1.1782906047313007E-2"/>
    <n v="1.1726971252342497E-2"/>
    <n v="0.20856397147585459"/>
    <n v="0.20856397147585459"/>
    <n v="6.2911662464316511E-3"/>
    <n v="1.3970868631104307E-2"/>
    <n v="2.2744545659073502E-2"/>
    <n v="3.2377564725549007E-2"/>
    <n v="4.2683039564343488E-2"/>
    <n v="5.3512124166248225E-2"/>
    <n v="6.4746279750525687E-2"/>
    <n v="7.6291113707277827E-2"/>
    <n v="8.8071470960447165E-2"/>
    <n v="0.10002752315938082"/>
    <n v="0.11211165286036395"/>
    <n v="0.12428597109255816"/>
    <n v="0.13640466181521216"/>
    <n v="0.14846731216575615"/>
    <n v="0.16047391822263302"/>
    <n v="0.17242462865485755"/>
    <n v="0.18431940429211158"/>
    <n v="0.19615824513439509"/>
    <n v="0.20794115118170808"/>
    <n v="0.20856397147585459"/>
  </r>
  <r>
    <x v="38"/>
    <s v="Under $5"/>
    <n v="0"/>
    <s v="Motors/Drives"/>
    <s v="Urban"/>
    <s v="SC-NR"/>
    <s v="M_Input_NR"/>
    <x v="2"/>
    <s v="Warehouse"/>
    <s v="ECM-VAV-NR-Warehouse"/>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R"/>
    <s v="M_Input_NR"/>
    <x v="2"/>
    <s v="Supermarket"/>
    <s v="ECM-VAV-NR-Supermarke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R"/>
    <s v="M_Input_NR"/>
    <x v="2"/>
    <s v="MiniMart"/>
    <s v="ECM-VAV-NR-MiniMar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5"/>
    <n v="0"/>
    <s v="Motors/Drives"/>
    <s v="Urban"/>
    <s v="SC-NR"/>
    <s v="M_Input_NR"/>
    <x v="2"/>
    <s v="Restaurant"/>
    <s v="ECM-VAV-NR-Restaurant"/>
    <n v="0"/>
    <n v="0"/>
    <n v="0"/>
    <n v="0"/>
    <n v="0"/>
    <n v="0"/>
    <n v="0"/>
    <n v="0"/>
    <n v="0"/>
    <n v="0"/>
    <n v="0"/>
    <n v="0"/>
    <n v="0"/>
    <n v="0"/>
    <n v="0"/>
    <n v="0"/>
    <n v="0"/>
    <n v="0"/>
    <n v="0"/>
    <n v="0"/>
    <n v="0"/>
    <n v="0"/>
    <n v="0"/>
    <s v="C-All-HVAC-Vent-All-All-E"/>
    <s v="C-All-HVAC-Vent-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8"/>
    <s v="Under $20"/>
    <n v="17.013464086718088"/>
    <s v="Motors/Drives"/>
    <s v="Urban"/>
    <s v="SC-NR"/>
    <s v="M_Input_NR"/>
    <x v="2"/>
    <s v="Lodging"/>
    <s v="ECM-VAV-NR-Lodging"/>
    <n v="4.4184967465528595E-3"/>
    <n v="5.2013129781461366E-3"/>
    <n v="5.8220429584289234E-3"/>
    <n v="6.3134247912606176E-3"/>
    <n v="6.70158607941414E-3"/>
    <n v="7.0073787170108924E-3"/>
    <n v="7.2474441606671033E-3"/>
    <n v="7.4350636010901815E-3"/>
    <n v="7.580836468026206E-3"/>
    <n v="7.6932219314882659E-3"/>
    <n v="7.7789710630566597E-3"/>
    <n v="7.843471735169227E-3"/>
    <n v="7.8252133260780527E-3"/>
    <n v="7.8066344444018415E-3"/>
    <n v="7.7879670943694747E-3"/>
    <n v="7.7692982803190319E-3"/>
    <n v="7.7506071056270076E-3"/>
    <n v="7.7319159309349817E-3"/>
    <n v="7.7132247562429566E-3"/>
    <n v="7.6945335815509271E-3"/>
    <n v="0.13893372978723278"/>
    <n v="8.6133045208050962"/>
    <n v="17.013464086718088"/>
    <s v="C-All-HVAC-Vent-All-All-E"/>
    <s v="C-All-HVAC-Vent-All-All-E"/>
    <n v="0.13893372978723278"/>
    <n v="4.4184967465528595E-3"/>
    <n v="9.6198097246989953E-3"/>
    <n v="1.5441852683127918E-2"/>
    <n v="2.1755277474388535E-2"/>
    <n v="2.8456863553802676E-2"/>
    <n v="3.5464242270813566E-2"/>
    <n v="4.2711686431480669E-2"/>
    <n v="5.0146750032570853E-2"/>
    <n v="5.7727586500597061E-2"/>
    <n v="6.5420808432085323E-2"/>
    <n v="7.3199779495141976E-2"/>
    <n v="8.1043251230311197E-2"/>
    <n v="8.8868464556389248E-2"/>
    <n v="9.667509900079109E-2"/>
    <n v="0.10446306609516057"/>
    <n v="0.11223236437547959"/>
    <n v="0.11998297148110661"/>
    <n v="0.12771488741204159"/>
    <n v="0.13542811216828454"/>
    <n v="0.13893372978723278"/>
    <n v="3.4764776704998943E-3"/>
    <n v="4.2592939020931718E-3"/>
    <n v="4.8800238823759586E-3"/>
    <n v="5.3714057152076528E-3"/>
    <n v="5.7595670033611752E-3"/>
    <n v="6.0653596409579276E-3"/>
    <n v="6.3054250846141385E-3"/>
    <n v="6.4930445250372167E-3"/>
    <n v="6.6388173919732412E-3"/>
    <n v="6.7512028554353011E-3"/>
    <n v="6.8369519870036949E-3"/>
    <n v="6.9014526591162622E-3"/>
    <n v="6.8831942500250879E-3"/>
    <n v="6.8646153683488767E-3"/>
    <n v="6.8459480183165099E-3"/>
    <n v="6.8272792042660671E-3"/>
    <n v="6.8085880295740428E-3"/>
    <n v="6.7898968548820169E-3"/>
    <n v="6.7712056801899918E-3"/>
    <n v="6.7525145054979623E-3"/>
    <n v="0.12009334826617349"/>
    <n v="0.12009334826617349"/>
    <n v="3.4764776704998943E-3"/>
    <n v="7.7357715725930656E-3"/>
    <n v="1.2615795454969023E-2"/>
    <n v="1.7987201170176676E-2"/>
    <n v="2.3746768173537852E-2"/>
    <n v="2.9812127814495781E-2"/>
    <n v="3.6117552899109923E-2"/>
    <n v="4.2610597424147141E-2"/>
    <n v="4.9249414816120385E-2"/>
    <n v="5.6000617671555689E-2"/>
    <n v="6.2837569658559383E-2"/>
    <n v="6.9739022317675647E-2"/>
    <n v="7.6622216567700741E-2"/>
    <n v="8.348683193604961E-2"/>
    <n v="9.0332779954366116E-2"/>
    <n v="9.7160059158632184E-2"/>
    <n v="0.10396864718820623"/>
    <n v="0.11075854404308824"/>
    <n v="0.11752974972327823"/>
    <n v="0.12009334826617349"/>
  </r>
  <r>
    <x v="38"/>
    <s v="Under $20"/>
    <n v="16.611475273024755"/>
    <s v="Motors/Drives"/>
    <s v="Urban"/>
    <s v="SC-NR"/>
    <s v="M_Input_NR"/>
    <x v="2"/>
    <s v="Hospital"/>
    <s v="ECM-VAV-NR-Hospital"/>
    <n v="7.5368702865370538E-3"/>
    <n v="8.8748305735436867E-3"/>
    <n v="9.9369492376653896E-3"/>
    <n v="1.077887062116922E-2"/>
    <n v="1.1445016688905912E-2"/>
    <n v="1.1970850357442777E-2"/>
    <n v="1.2384682355976978E-2"/>
    <n v="1.2709113679539698E-2"/>
    <n v="1.2962187128237941E-2"/>
    <n v="1.3158306604061986E-2"/>
    <n v="1.3308971003912557E-2"/>
    <n v="1.342336010108218E-2"/>
    <n v="1.3396139859945368E-2"/>
    <n v="1.336835324501227E-2"/>
    <n v="1.3340397164682072E-2"/>
    <n v="1.3312420552858589E-2"/>
    <n v="1.3284405638377175E-2"/>
    <n v="1.3256390723895761E-2"/>
    <n v="1.3228375809414343E-2"/>
    <n v="1.3200360894932929E-2"/>
    <n v="0.23834782891426484"/>
    <n v="8.0610391125861511"/>
    <n v="16.611475273024755"/>
    <s v="C-All-HVAC-Vent-All-All-E"/>
    <s v="C-All-HVAC-Vent-All-All-E"/>
    <n v="0.23834782891426484"/>
    <n v="7.5368702865370538E-3"/>
    <n v="1.6411700860080741E-2"/>
    <n v="2.6348650097746132E-2"/>
    <n v="3.7127520718915355E-2"/>
    <n v="4.8572537407821269E-2"/>
    <n v="6.0543387765264044E-2"/>
    <n v="7.2928070121241029E-2"/>
    <n v="8.5637183800780725E-2"/>
    <n v="9.8599370929018659E-2"/>
    <n v="0.11175767753308065"/>
    <n v="0.1250666485369932"/>
    <n v="0.13849000863807537"/>
    <n v="0.15188614849802073"/>
    <n v="0.16525450174303299"/>
    <n v="0.17859489890771507"/>
    <n v="0.19190731946057366"/>
    <n v="0.20519172509895084"/>
    <n v="0.21844811582284659"/>
    <n v="0.23167649163226095"/>
    <n v="0.23834782891426484"/>
    <n v="5.9207889942771031E-3"/>
    <n v="7.258749281283736E-3"/>
    <n v="8.3208679454054389E-3"/>
    <n v="9.1627893289092689E-3"/>
    <n v="9.8289353966459613E-3"/>
    <n v="1.0354769065182826E-2"/>
    <n v="1.0768601063717027E-2"/>
    <n v="1.1093032387279747E-2"/>
    <n v="1.134610583597799E-2"/>
    <n v="1.1542225311802035E-2"/>
    <n v="1.1692889711652606E-2"/>
    <n v="1.1807278808822229E-2"/>
    <n v="1.1780058567685417E-2"/>
    <n v="1.175227195275232E-2"/>
    <n v="1.1724315872422121E-2"/>
    <n v="1.1696339260598638E-2"/>
    <n v="1.1668324346117224E-2"/>
    <n v="1.164030943163581E-2"/>
    <n v="1.1612294517154393E-2"/>
    <n v="1.1584279602672979E-2"/>
    <n v="0.20602620306906583"/>
    <n v="0.20602620306906583"/>
    <n v="5.9207889942771031E-3"/>
    <n v="1.3179538275560839E-2"/>
    <n v="2.150040622096628E-2"/>
    <n v="3.0663195549875549E-2"/>
    <n v="4.0492130946521508E-2"/>
    <n v="5.0846900011704332E-2"/>
    <n v="6.161550107542136E-2"/>
    <n v="7.2708533462701105E-2"/>
    <n v="8.4054639298679096E-2"/>
    <n v="9.5596864610481128E-2"/>
    <n v="0.10728975432213374"/>
    <n v="0.11909703313095596"/>
    <n v="0.13087709169864137"/>
    <n v="0.1426293636513937"/>
    <n v="0.15435367952381582"/>
    <n v="0.16605001878441444"/>
    <n v="0.17771834313053167"/>
    <n v="0.18935865256216747"/>
    <n v="0.20097094707932187"/>
    <n v="0.20602620306906583"/>
  </r>
  <r>
    <x v="38"/>
    <s v="Under $20"/>
    <n v="17.490390170942174"/>
    <s v="Motors/Drives"/>
    <s v="Urban"/>
    <s v="SC-NR"/>
    <s v="M_Input_NR"/>
    <x v="2"/>
    <s v="Residential Care"/>
    <s v="ECM-VAV-NR-Residential Care"/>
    <n v="1.3959316915343135E-3"/>
    <n v="1.643246117460065E-3"/>
    <n v="1.839352780215496E-3"/>
    <n v="1.9945945994222472E-3"/>
    <n v="2.1172260450565612E-3"/>
    <n v="2.2138348372192341E-3"/>
    <n v="2.2896784962879876E-3"/>
    <n v="2.3489529368630182E-3"/>
    <n v="2.3950068272230282E-3"/>
    <n v="2.4305126653198553E-3"/>
    <n v="2.4576033111082104E-3"/>
    <n v="2.4779809502673751E-3"/>
    <n v="2.4722125875527808E-3"/>
    <n v="2.4663429782234726E-3"/>
    <n v="2.4604454191662038E-3"/>
    <n v="2.4545473975830256E-3"/>
    <n v="2.4486423116225216E-3"/>
    <n v="2.4427372256620172E-3"/>
    <n v="2.4368321397015128E-3"/>
    <n v="2.4309270537410084E-3"/>
    <n v="4.3893207929680898E-2"/>
    <n v="9.268521207494322"/>
    <n v="17.490390170942174"/>
    <s v="C-All-HVAC-Vent-All-All-E"/>
    <s v="C-All-HVAC-Vent-All-All-E"/>
    <n v="4.3893207929680898E-2"/>
    <n v="1.3959316915343135E-3"/>
    <n v="3.0391778089943785E-3"/>
    <n v="4.8785305892098743E-3"/>
    <n v="6.8731251886321211E-3"/>
    <n v="8.9903512336886818E-3"/>
    <n v="1.1204186070907916E-2"/>
    <n v="1.3493864567195904E-2"/>
    <n v="1.5842817504058922E-2"/>
    <n v="1.8237824331281949E-2"/>
    <n v="2.0668336996601804E-2"/>
    <n v="2.3125940307710015E-2"/>
    <n v="2.5603921257977391E-2"/>
    <n v="2.8076133845530173E-2"/>
    <n v="3.0542476823753648E-2"/>
    <n v="3.3002922242919855E-2"/>
    <n v="3.5457469640502878E-2"/>
    <n v="3.7906111952125399E-2"/>
    <n v="4.0348849177787416E-2"/>
    <n v="4.278568131748893E-2"/>
    <n v="4.3893207929680898E-2"/>
    <n v="1.0983204545637047E-3"/>
    <n v="1.3456348804894562E-3"/>
    <n v="1.5417415432448871E-3"/>
    <n v="1.6969833624516384E-3"/>
    <n v="1.8196148080859523E-3"/>
    <n v="1.9162236002486252E-3"/>
    <n v="1.9920672593173785E-3"/>
    <n v="2.0513416998924091E-3"/>
    <n v="2.0973955902524192E-3"/>
    <n v="2.1329014283492462E-3"/>
    <n v="2.1599920741376013E-3"/>
    <n v="2.180369713296766E-3"/>
    <n v="2.1746013505821718E-3"/>
    <n v="2.1687317412528635E-3"/>
    <n v="2.1628341821955947E-3"/>
    <n v="2.1569361606124165E-3"/>
    <n v="2.1510310746519126E-3"/>
    <n v="2.1451259886914082E-3"/>
    <n v="2.1392209027309038E-3"/>
    <n v="2.1333158167703994E-3"/>
    <n v="3.7940983190268722E-2"/>
    <n v="3.7940983190268722E-2"/>
    <n v="1.0983204545637047E-3"/>
    <n v="2.4439553350531608E-3"/>
    <n v="3.9856968782980475E-3"/>
    <n v="5.6826802407496857E-3"/>
    <n v="7.5022950488356378E-3"/>
    <n v="9.4185186490842628E-3"/>
    <n v="1.1410585908401641E-2"/>
    <n v="1.3461927608294051E-2"/>
    <n v="1.5559323198546471E-2"/>
    <n v="1.7692224626895715E-2"/>
    <n v="1.9852216701033317E-2"/>
    <n v="2.2032586414330084E-2"/>
    <n v="2.4207187764912257E-2"/>
    <n v="2.6375919506165121E-2"/>
    <n v="2.8538753688360716E-2"/>
    <n v="3.0695689848973133E-2"/>
    <n v="3.2846720923625047E-2"/>
    <n v="3.4991846912316459E-2"/>
    <n v="3.713106781504736E-2"/>
    <n v="3.7940983190268722E-2"/>
  </r>
  <r>
    <x v="38"/>
    <s v="Under $20"/>
    <n v="17.09068809638174"/>
    <s v="Motors/Drives"/>
    <s v="Urban"/>
    <s v="SC-NR"/>
    <s v="M_Input_NR"/>
    <x v="2"/>
    <s v="Assembly"/>
    <s v="ECM-VAV-NR-Assembly"/>
    <n v="2.3990001290636939E-2"/>
    <n v="2.8181192058785273E-2"/>
    <n v="3.147838325044288E-2"/>
    <n v="3.4063766330772828E-2"/>
    <n v="3.6082439706349181E-2"/>
    <n v="3.7649960479904002E-2"/>
    <n v="3.8858358748343404E-2"/>
    <n v="3.9780927453823459E-2"/>
    <n v="4.0476037072222727E-2"/>
    <n v="4.0990173671715285E-2"/>
    <n v="4.1360358455008073E-2"/>
    <n v="4.1616074708571156E-2"/>
    <n v="4.1432353660497294E-2"/>
    <n v="4.1247525844420999E-2"/>
    <n v="4.1062823501099535E-2"/>
    <n v="4.0878705669370782E-2"/>
    <n v="4.0694469938957083E-2"/>
    <n v="4.0510234208543376E-2"/>
    <n v="4.0325998478129677E-2"/>
    <n v="4.0141762747715984E-2"/>
    <n v="0.72480609248965755"/>
    <n v="8.7193973964484748"/>
    <n v="17.09068809638174"/>
    <s v="C-All-HVAC-Vent-All-All-E"/>
    <s v="C-All-HVAC-Vent-All-All-E"/>
    <n v="0.72480609248965755"/>
    <n v="2.3990001290636939E-2"/>
    <n v="5.2171193349422211E-2"/>
    <n v="8.3649576599865091E-2"/>
    <n v="0.11771334293063793"/>
    <n v="0.15379578263698712"/>
    <n v="0.19144574311689111"/>
    <n v="0.23030410186523451"/>
    <n v="0.27008502931905798"/>
    <n v="0.31056106639128073"/>
    <n v="0.35155124006299598"/>
    <n v="0.39291159851800406"/>
    <n v="0.43452767322657521"/>
    <n v="0.47596002688707251"/>
    <n v="0.51720755273149355"/>
    <n v="0.55827037623259312"/>
    <n v="0.59914908190196392"/>
    <n v="0.63984355184092101"/>
    <n v="0.68035378604946439"/>
    <n v="0.72067978452759407"/>
    <n v="0.72480609248965755"/>
    <n v="1.9075563546755027E-2"/>
    <n v="2.3266754314903361E-2"/>
    <n v="2.6563945506560972E-2"/>
    <n v="2.914932858689092E-2"/>
    <n v="3.1168001962467273E-2"/>
    <n v="3.2735522736022094E-2"/>
    <n v="3.3943921004461496E-2"/>
    <n v="3.4866489709941551E-2"/>
    <n v="3.5561599328340819E-2"/>
    <n v="3.6075735927833377E-2"/>
    <n v="3.6445920711126165E-2"/>
    <n v="3.6701636964689248E-2"/>
    <n v="3.6517915916615386E-2"/>
    <n v="3.633308810053909E-2"/>
    <n v="3.6148385757217627E-2"/>
    <n v="3.5964267925488874E-2"/>
    <n v="3.5780032195075175E-2"/>
    <n v="3.5595796464661468E-2"/>
    <n v="3.5411560734247768E-2"/>
    <n v="3.5227325003834076E-2"/>
    <n v="0.62651733761201933"/>
    <n v="0.62651733761201933"/>
    <n v="1.9075563546755027E-2"/>
    <n v="4.2342317861658388E-2"/>
    <n v="6.8906263368219367E-2"/>
    <n v="9.8055591955110294E-2"/>
    <n v="0.12922359391757757"/>
    <n v="0.16195911665359966"/>
    <n v="0.19590303765806116"/>
    <n v="0.23076952736800271"/>
    <n v="0.26633112669634351"/>
    <n v="0.30240686262417688"/>
    <n v="0.33885278333530305"/>
    <n v="0.37555442029999231"/>
    <n v="0.41207233621660772"/>
    <n v="0.44840542431714681"/>
    <n v="0.48455381007436443"/>
    <n v="0.52051807799985328"/>
    <n v="0.55629811019492847"/>
    <n v="0.59189390665958996"/>
    <n v="0.62651733761201933"/>
    <n v="0.62651733761201933"/>
  </r>
  <r>
    <x v="38"/>
    <s v="Under $20"/>
    <n v="17.547919175196444"/>
    <s v="Motors/Drives"/>
    <s v="Urban"/>
    <s v="SC-NR"/>
    <s v="M_Input_NR"/>
    <x v="2"/>
    <s v="Other"/>
    <s v="ECM-VAV-NR-Other"/>
    <n v="1.2279973642556761E-2"/>
    <n v="1.4359955578133023E-2"/>
    <n v="1.5967345724389057E-2"/>
    <n v="1.7200439675862437E-2"/>
    <n v="1.8137162808720436E-2"/>
    <n v="1.8839291020346982E-2"/>
    <n v="1.935579693141417E-2"/>
    <n v="1.9725502754613881E-2"/>
    <n v="1.9979183488720118E-2"/>
    <n v="2.0141234330575783E-2"/>
    <n v="2.0230992599052491E-2"/>
    <n v="2.0263785756104876E-2"/>
    <n v="2.0082864086386553E-2"/>
    <n v="1.9902632356204729E-2"/>
    <n v="1.9723682330968082E-2"/>
    <n v="1.9546225310524853E-2"/>
    <n v="1.936871165987427E-2"/>
    <n v="1.9191198009223698E-2"/>
    <n v="1.9013684358573119E-2"/>
    <n v="1.8836170707922539E-2"/>
    <n v="0.34010891285670558"/>
    <n v="9.3475564391640997"/>
    <n v="17.547919175196444"/>
    <s v="C-All-HVAC-Vent-All-All-E"/>
    <s v="C-All-HVAC-Vent-All-All-E"/>
    <n v="0.34010891285670558"/>
    <n v="1.2279973642556761E-2"/>
    <n v="2.6639929220689786E-2"/>
    <n v="4.2607274945078842E-2"/>
    <n v="5.9807714620941282E-2"/>
    <n v="7.7944877429661719E-2"/>
    <n v="9.6784168450008701E-2"/>
    <n v="0.11613996538142288"/>
    <n v="0.13586546813603675"/>
    <n v="0.15584465162475686"/>
    <n v="0.17598588595533265"/>
    <n v="0.19621687855438513"/>
    <n v="0.21648066431049001"/>
    <n v="0.23656352839687655"/>
    <n v="0.25646616075308126"/>
    <n v="0.27618984308404937"/>
    <n v="0.29573606839457423"/>
    <n v="0.31510478005444847"/>
    <n v="0.33429597806367217"/>
    <n v="0.34010891285670558"/>
    <n v="0.34010891285670558"/>
    <n v="9.9739167596291558E-3"/>
    <n v="1.2053898695205418E-2"/>
    <n v="1.3661288841461451E-2"/>
    <n v="1.4894382792934832E-2"/>
    <n v="1.5831105925792829E-2"/>
    <n v="1.6533234137419375E-2"/>
    <n v="1.7049740048486563E-2"/>
    <n v="1.7419445871686277E-2"/>
    <n v="1.7673126605792511E-2"/>
    <n v="1.7835177447648176E-2"/>
    <n v="1.7924935716124885E-2"/>
    <n v="1.7957728873177273E-2"/>
    <n v="1.777680720345895E-2"/>
    <n v="1.7596575473277122E-2"/>
    <n v="1.7417625448040479E-2"/>
    <n v="1.7240168427597249E-2"/>
    <n v="1.7062654776946663E-2"/>
    <n v="1.6885141126296091E-2"/>
    <n v="1.6707627475645512E-2"/>
    <n v="1.6530113824994933E-2"/>
    <n v="0.2939877751981535"/>
    <n v="0.2939877751981535"/>
    <n v="9.9739167596291558E-3"/>
    <n v="2.2027815454834572E-2"/>
    <n v="3.5689104296296022E-2"/>
    <n v="5.0583487089230855E-2"/>
    <n v="6.6414593015023685E-2"/>
    <n v="8.294782715244306E-2"/>
    <n v="9.9997567200929616E-2"/>
    <n v="0.1174170130726159"/>
    <n v="0.13509013967840841"/>
    <n v="0.15292531712605659"/>
    <n v="0.17085025284218147"/>
    <n v="0.18880798171535873"/>
    <n v="0.20658478891881768"/>
    <n v="0.2241813643920948"/>
    <n v="0.24159898984013528"/>
    <n v="0.25883915826773252"/>
    <n v="0.2759018130446792"/>
    <n v="0.29278695417097528"/>
    <n v="0.2939877751981535"/>
    <n v="0.2939877751981535"/>
  </r>
  <r>
    <x v="39"/>
    <s v="Under $35"/>
    <n v="33.530495344872314"/>
    <s v="HVAC"/>
    <s v="Urban"/>
    <s v="SC-Retro"/>
    <s v="M_Input"/>
    <x v="2"/>
    <s v="Large Off"/>
    <s v="Economizer-Retro-Large Off"/>
    <n v="0.18382229960817759"/>
    <n v="0.186476222303077"/>
    <n v="0.18556200056098932"/>
    <n v="0.18550170032069535"/>
    <n v="0.18450543870278746"/>
    <n v="0.16561492914715525"/>
    <n v="0.13231118238150916"/>
    <n v="0.10555601826177638"/>
    <n v="8.441114942182136E-2"/>
    <n v="6.7496175180980056E-2"/>
    <n v="5.3683401979408997E-2"/>
    <n v="4.2867958251447784E-2"/>
    <n v="3.4237725896338243E-2"/>
    <n v="2.7243060081210111E-2"/>
    <n v="2.1750497573135852E-2"/>
    <n v="1.7341199661837954E-2"/>
    <n v="1.1793101612656919E-4"/>
    <n v="4.1993483399203E-5"/>
    <n v="1.4273436393214937E-5"/>
    <n v="4.6405149576284559E-6"/>
    <n v="1.5872677231519985"/>
    <n v="13.978587277318239"/>
    <n v="33.530495344872314"/>
    <s v="C-Off-HVAC-Vent-All-All-E"/>
    <s v="C-LOff-HVAC-ER-All-All-C"/>
    <n v="1.5872677231519985"/>
    <n v="0.18382229960817759"/>
    <n v="0.37029852191125456"/>
    <n v="0.55586052247224393"/>
    <n v="0.74136222279293928"/>
    <n v="0.92586766149572675"/>
    <n v="1.091482590642882"/>
    <n v="1.2237937730243911"/>
    <n v="1.3293497912861674"/>
    <n v="1.4137609407079887"/>
    <n v="1.4812571158889689"/>
    <n v="1.5349405178683779"/>
    <n v="1.5778084761198257"/>
    <n v="1.5872677231519985"/>
    <n v="1.5872677231519985"/>
    <n v="1.5872677231519985"/>
    <n v="1.5872677231519985"/>
    <n v="1.5872677231519985"/>
    <n v="1.5872677231519985"/>
    <n v="1.5872677231519985"/>
    <n v="1.5872677231519985"/>
    <n v="0.17306007162867837"/>
    <n v="0.17571399432357779"/>
    <n v="0.1747997725814901"/>
    <n v="0.17473947234119613"/>
    <n v="0.17374321072328824"/>
    <n v="0.15485270116765604"/>
    <n v="0.12154895440200995"/>
    <n v="9.4793790282277177E-2"/>
    <n v="7.3648921442322157E-2"/>
    <n v="5.6733947201480853E-2"/>
    <n v="4.2921173999909787E-2"/>
    <n v="3.2105730271948574E-2"/>
    <n v="2.3475497916839037E-2"/>
    <n v="1.6480832101710904E-2"/>
    <n v="1.0988269593636645E-2"/>
    <n v="6.5789716823387474E-3"/>
    <n v="0"/>
    <n v="0"/>
    <n v="0"/>
    <n v="0"/>
    <n v="1.3720231635620144"/>
    <n v="1.3720231635620144"/>
    <n v="0.17306007162867837"/>
    <n v="0.34877406595225613"/>
    <n v="0.52357383853374628"/>
    <n v="0.69831331087494242"/>
    <n v="0.87205652159823066"/>
    <n v="1.0269092227658867"/>
    <n v="1.1484581771678966"/>
    <n v="1.2432519674501736"/>
    <n v="1.3169008888924958"/>
    <n v="1.3720231635620144"/>
    <n v="1.3720231635620144"/>
    <n v="1.3720231635620144"/>
    <n v="1.3720231635620144"/>
    <n v="1.3720231635620144"/>
    <n v="1.3720231635620144"/>
    <n v="1.3720231635620144"/>
    <n v="1.3720231635620144"/>
    <n v="1.3720231635620144"/>
    <n v="1.3720231635620144"/>
    <n v="1.3720231635620144"/>
  </r>
  <r>
    <x v="39"/>
    <s v="Under $25"/>
    <n v="24.64464788545494"/>
    <s v="HVAC"/>
    <s v="Urban"/>
    <s v="SC-Retro"/>
    <s v="M_Input"/>
    <x v="2"/>
    <s v="Medium Off"/>
    <s v="Economizer-Retro-Medium Off"/>
    <n v="5.5831804743672157E-2"/>
    <n v="5.6974704973101073E-2"/>
    <n v="5.6650137559208384E-2"/>
    <n v="5.6683887945818565E-2"/>
    <n v="5.6339008449613474E-2"/>
    <n v="5.0572018864628442E-2"/>
    <n v="4.042113349323545E-2"/>
    <n v="3.2249888127489863E-2"/>
    <n v="2.5810309267482522E-2"/>
    <n v="2.065496901203354E-2"/>
    <n v="1.6413466510567385E-2"/>
    <n v="1.3112962152390138E-2"/>
    <n v="1.0475275616039753E-2"/>
    <n v="8.3293972629819683E-3"/>
    <n v="6.6523732969840585E-3"/>
    <n v="5.3031521666687224E-3"/>
    <n v="3.6064995083616329E-5"/>
    <n v="1.2842294997020038E-5"/>
    <n v="4.3650799796945105E-6"/>
    <n v="1.4191646239488294E-6"/>
    <n v="0.48209614276315504"/>
    <n v="13.978587277318239"/>
    <n v="24.64464788545494"/>
    <s v="C-Off-HVAC-Vent-All-All-E"/>
    <s v="C-LOff-HVAC-ER-All-All-C"/>
    <n v="0.48209614276315504"/>
    <n v="5.5831804743672157E-2"/>
    <n v="0.11280650971677322"/>
    <n v="0.16945664727598161"/>
    <n v="0.22614053522180017"/>
    <n v="0.28247954367141365"/>
    <n v="0.33305156253604207"/>
    <n v="0.37347269602927752"/>
    <n v="0.40572258415676737"/>
    <n v="0.43153289342424989"/>
    <n v="0.45218786243628345"/>
    <n v="0.46860132894685086"/>
    <n v="0.48171429109924102"/>
    <n v="0.48209614276315504"/>
    <n v="0.48209614276315504"/>
    <n v="0.48209614276315504"/>
    <n v="0.48209614276315504"/>
    <n v="0.48209614276315504"/>
    <n v="0.48209614276315504"/>
    <n v="0.48209614276315504"/>
    <n v="0.48209614276315504"/>
    <n v="5.2563024990404647E-2"/>
    <n v="5.3705925219833563E-2"/>
    <n v="5.3381357805940874E-2"/>
    <n v="5.3415108192551054E-2"/>
    <n v="5.3070228696345964E-2"/>
    <n v="4.7303239111360931E-2"/>
    <n v="3.715235373996794E-2"/>
    <n v="2.8981108374222353E-2"/>
    <n v="2.2541529514215012E-2"/>
    <n v="1.7386189258766029E-2"/>
    <n v="1.3144686757299875E-2"/>
    <n v="9.8441823991226272E-3"/>
    <n v="7.2064958627722437E-3"/>
    <n v="5.0606175097144589E-3"/>
    <n v="3.3835935437165491E-3"/>
    <n v="2.034372413401213E-3"/>
    <n v="0"/>
    <n v="0"/>
    <n v="0"/>
    <n v="0"/>
    <n v="0.41672054769780487"/>
    <n v="0.41672054769780487"/>
    <n v="5.2563024990404647E-2"/>
    <n v="0.10626895021023822"/>
    <n v="0.15965030801617908"/>
    <n v="0.21306541620873012"/>
    <n v="0.26613564490507607"/>
    <n v="0.31343888401643699"/>
    <n v="0.35059123775640494"/>
    <n v="0.37957234613062729"/>
    <n v="0.4021138756448423"/>
    <n v="0.41672054769780487"/>
    <n v="0.41672054769780487"/>
    <n v="0.41672054769780487"/>
    <n v="0.41672054769780487"/>
    <n v="0.41672054769780487"/>
    <n v="0.41672054769780487"/>
    <n v="0.41672054769780487"/>
    <n v="0.41672054769780487"/>
    <n v="0.41672054769780487"/>
    <n v="0.41672054769780487"/>
    <n v="0.41672054769780487"/>
  </r>
  <r>
    <x v="39"/>
    <s v="Under $25"/>
    <n v="21.533120412457833"/>
    <s v="HVAC"/>
    <s v="Urban"/>
    <s v="SC-Retro"/>
    <s v="M_Input"/>
    <x v="2"/>
    <s v="Small Off"/>
    <s v="Economizer-Retro-Small Off"/>
    <n v="1.2946343617467472E-2"/>
    <n v="1.2986921478460362E-2"/>
    <n v="1.2938526299099943E-2"/>
    <n v="1.2912067106927584E-2"/>
    <n v="1.2862806093518567E-2"/>
    <n v="1.1542880959753926E-2"/>
    <n v="9.2116938147548885E-3"/>
    <n v="7.3478515221325471E-3"/>
    <n v="5.8659388000769797E-3"/>
    <n v="4.6828233768338029E-3"/>
    <n v="3.7313413634208954E-3"/>
    <n v="2.9774416524329566E-3"/>
    <n v="2.3757639019052926E-3"/>
    <n v="1.8933652088727135E-3"/>
    <n v="1.5106854079544483E-3"/>
    <n v="1.2047552906743562E-3"/>
    <n v="8.1927599826345671E-6"/>
    <n v="2.9172018177612746E-6"/>
    <n v="9.9150611163224825E-7"/>
    <n v="3.2234074029617507E-7"/>
    <n v="0.11178901254441083"/>
    <n v="11.122366035183699"/>
    <n v="21.533120412457833"/>
    <s v="C-Off-HVAC-Vent-All-All-E"/>
    <s v="C-SOff-HVAC-ER-All-All-C"/>
    <n v="0.11178901254441083"/>
    <n v="1.2946343617467472E-2"/>
    <n v="2.5933265095927832E-2"/>
    <n v="3.8871791395027777E-2"/>
    <n v="5.1783858501955361E-2"/>
    <n v="6.4646664595473927E-2"/>
    <n v="7.6189545555227847E-2"/>
    <n v="8.5401239369982729E-2"/>
    <n v="9.2749090892115277E-2"/>
    <n v="9.8615029692192255E-2"/>
    <n v="0.10329785306902606"/>
    <n v="0.10702919443244695"/>
    <n v="0.1100066360848799"/>
    <n v="0.11178901254441083"/>
    <n v="0.11178901254441083"/>
    <n v="0.11178901254441083"/>
    <n v="0.11178901254441083"/>
    <n v="0.11178901254441083"/>
    <n v="0.11178901254441083"/>
    <n v="0.11178901254441083"/>
    <n v="0.11178901254441083"/>
    <n v="1.2188375178333001E-2"/>
    <n v="1.2228953039325891E-2"/>
    <n v="1.2180557859965472E-2"/>
    <n v="1.2154098667793113E-2"/>
    <n v="1.2104837654384096E-2"/>
    <n v="1.0784912520619454E-2"/>
    <n v="8.4537253756204172E-3"/>
    <n v="6.5898830829980758E-3"/>
    <n v="5.1079703609425084E-3"/>
    <n v="3.9248549376993316E-3"/>
    <n v="2.9733729242864245E-3"/>
    <n v="2.2194732132984852E-3"/>
    <n v="1.6177954627708214E-3"/>
    <n v="1.1353967697382424E-3"/>
    <n v="7.5271696881997721E-4"/>
    <n v="4.4678685153988506E-4"/>
    <n v="0"/>
    <n v="0"/>
    <n v="0"/>
    <n v="0"/>
    <n v="9.6629643761721409E-2"/>
    <n v="9.6629643761721409E-2"/>
    <n v="1.2188375178333001E-2"/>
    <n v="2.4417328217658893E-2"/>
    <n v="3.6597886077624361E-2"/>
    <n v="4.8751984745417476E-2"/>
    <n v="6.0856822399801572E-2"/>
    <n v="7.164173492042103E-2"/>
    <n v="8.0095460296041449E-2"/>
    <n v="8.668534337903952E-2"/>
    <n v="9.1793313739982035E-2"/>
    <n v="9.5718168677681362E-2"/>
    <n v="9.6629643761721409E-2"/>
    <n v="9.6629643761721409E-2"/>
    <n v="9.6629643761721409E-2"/>
    <n v="9.6629643761721409E-2"/>
    <n v="9.6629643761721409E-2"/>
    <n v="9.6629643761721409E-2"/>
    <n v="9.6629643761721409E-2"/>
    <n v="9.6629643761721409E-2"/>
    <n v="9.6629643761721409E-2"/>
    <n v="9.6629643761721409E-2"/>
  </r>
  <r>
    <x v="39"/>
    <s v="Under $35"/>
    <n v="30.464035944662438"/>
    <s v="HVAC"/>
    <s v="Urban"/>
    <s v="SC-Retro"/>
    <s v="M_Input"/>
    <x v="2"/>
    <s v="XLarge Ret"/>
    <s v="Economizer-Retro-XLarge Ret"/>
    <n v="2.602794662064024E-2"/>
    <n v="2.6053051286367111E-2"/>
    <n v="2.592884817198278E-2"/>
    <n v="2.5809478924372724E-2"/>
    <n v="2.5690829204633319E-2"/>
    <n v="2.3020663020571843E-2"/>
    <n v="1.8334576707280538E-2"/>
    <n v="1.4611621045170857E-2"/>
    <n v="1.168841873257429E-2"/>
    <n v="9.3242741689226385E-3"/>
    <n v="7.4137473710441893E-3"/>
    <n v="5.900967117226809E-3"/>
    <n v="4.697820909012768E-3"/>
    <n v="3.734093823082115E-3"/>
    <n v="2.9746572318669995E-3"/>
    <n v="2.367441841852151E-3"/>
    <n v="1.6089578885476594E-5"/>
    <n v="5.7254961003901691E-6"/>
    <n v="1.944788872986432E-6"/>
    <n v="6.3186002458330106E-7"/>
    <n v="0.21796407772009865"/>
    <n v="7.5784140931627233"/>
    <n v="30.464035944662438"/>
    <s v="C-Ret-HVAC-Vent-All-All-E"/>
    <s v="C-Ret-HVAC-ER-All-All-C"/>
    <n v="0.21796407772009865"/>
    <n v="2.602794662064024E-2"/>
    <n v="5.2080997907007348E-2"/>
    <n v="7.8009846078990128E-2"/>
    <n v="0.10381932500336286"/>
    <n v="0.12951015420799616"/>
    <n v="0.15253081722856801"/>
    <n v="0.17086539393584854"/>
    <n v="0.1854770149810194"/>
    <n v="0.19716543371359369"/>
    <n v="0.20648970788251633"/>
    <n v="0.21390345525356053"/>
    <n v="0.21796407772009865"/>
    <n v="0.21796407772009865"/>
    <n v="0.21796407772009865"/>
    <n v="0.21796407772009865"/>
    <n v="0.21796407772009865"/>
    <n v="0.21796407772009865"/>
    <n v="0.21796407772009865"/>
    <n v="0.21796407772009865"/>
    <n v="0.21796407772009865"/>
    <n v="2.455007426076718E-2"/>
    <n v="2.4575178926494051E-2"/>
    <n v="2.445097581210972E-2"/>
    <n v="2.4331606564499664E-2"/>
    <n v="2.4212956844760259E-2"/>
    <n v="2.1542790660698783E-2"/>
    <n v="1.6856704347407478E-2"/>
    <n v="1.3133748685297795E-2"/>
    <n v="1.0210546372701228E-2"/>
    <n v="7.8464018090495767E-3"/>
    <n v="5.9358750111711284E-3"/>
    <n v="4.4230947573537481E-3"/>
    <n v="3.2199485491397066E-3"/>
    <n v="2.2562214632090537E-3"/>
    <n v="1.4967848719939381E-3"/>
    <n v="8.8956948197908966E-4"/>
    <n v="0"/>
    <n v="0"/>
    <n v="0"/>
    <n v="0"/>
    <n v="0.18840663052263742"/>
    <n v="0.18840663052263742"/>
    <n v="2.455007426076718E-2"/>
    <n v="4.9125253187261228E-2"/>
    <n v="7.3576228999370941E-2"/>
    <n v="9.7907835563870602E-2"/>
    <n v="0.12212079240863086"/>
    <n v="0.14366358306932964"/>
    <n v="0.16052028741673713"/>
    <n v="0.17365403610203492"/>
    <n v="0.18386458247473614"/>
    <n v="0.18840663052263742"/>
    <n v="0.18840663052263742"/>
    <n v="0.18840663052263742"/>
    <n v="0.18840663052263742"/>
    <n v="0.18840663052263742"/>
    <n v="0.18840663052263742"/>
    <n v="0.18840663052263742"/>
    <n v="0.18840663052263742"/>
    <n v="0.18840663052263742"/>
    <n v="0.18840663052263742"/>
    <n v="0.18840663052263742"/>
  </r>
  <r>
    <x v="39"/>
    <s v="Under $35"/>
    <n v="30.464035944662438"/>
    <s v="HVAC"/>
    <s v="Urban"/>
    <s v="SC-Retro"/>
    <s v="M_Input"/>
    <x v="2"/>
    <s v="Large Ret"/>
    <s v="Economizer-Retro-Large Ret"/>
    <n v="2.2468237805399836E-2"/>
    <n v="2.2395063441844935E-2"/>
    <n v="2.2290990377831509E-2"/>
    <n v="2.2188434778069779E-2"/>
    <n v="2.2086392353861485E-2"/>
    <n v="1.9787598890006836E-2"/>
    <n v="1.5757921716315657E-2"/>
    <n v="1.255073080924855E-2"/>
    <n v="1.0005371155615773E-2"/>
    <n v="7.9709109566436145E-3"/>
    <n v="6.3450350557763269E-3"/>
    <n v="5.0521172955444466E-3"/>
    <n v="4.0228464160118587E-3"/>
    <n v="3.2020414427409161E-3"/>
    <n v="2.5500826332649435E-3"/>
    <n v="2.0304055878423129E-3"/>
    <n v="1.3788363456201302E-5"/>
    <n v="4.9027871109252233E-6"/>
    <n v="1.6640313756153754E-6"/>
    <n v="5.4021458293284362E-7"/>
    <n v="0.18815424830194941"/>
    <n v="7.5784140931627233"/>
    <n v="30.464035944662438"/>
    <s v="C-Ret-HVAC-Vent-All-All-E"/>
    <s v="C-Ret-HVAC-ER-All-All-C"/>
    <n v="0.18815424830194941"/>
    <n v="2.2468237805399836E-2"/>
    <n v="4.4863301247244775E-2"/>
    <n v="6.7154291625076287E-2"/>
    <n v="8.9342726403146069E-2"/>
    <n v="0.11142911875700756"/>
    <n v="0.1312167176470144"/>
    <n v="0.14697463936333005"/>
    <n v="0.15952537017257859"/>
    <n v="0.16953074132819437"/>
    <n v="0.177501652284838"/>
    <n v="0.18384668734061432"/>
    <n v="0.18815424830194941"/>
    <n v="0.18815424830194941"/>
    <n v="0.18815424830194941"/>
    <n v="0.18815424830194941"/>
    <n v="0.18815424830194941"/>
    <n v="0.18815424830194941"/>
    <n v="0.18815424830194941"/>
    <n v="0.18815424830194941"/>
    <n v="0.18815424830194941"/>
    <n v="2.1192486471204169E-2"/>
    <n v="2.1119312107649269E-2"/>
    <n v="2.1015239043635843E-2"/>
    <n v="2.0912683443874112E-2"/>
    <n v="2.0810641019665819E-2"/>
    <n v="1.8511847555811169E-2"/>
    <n v="1.4482170382119989E-2"/>
    <n v="1.1274979475052882E-2"/>
    <n v="8.7296198214201048E-3"/>
    <n v="6.6951596224479474E-3"/>
    <n v="5.0692837215806598E-3"/>
    <n v="3.7763659613487795E-3"/>
    <n v="2.7470950818161916E-3"/>
    <n v="1.9262901085452487E-3"/>
    <n v="1.2743312990692761E-3"/>
    <n v="7.5465425364664557E-4"/>
    <n v="0"/>
    <n v="0"/>
    <n v="0"/>
    <n v="0"/>
    <n v="0.16263922161803607"/>
    <n v="0.16263922161803607"/>
    <n v="2.1192486471204169E-2"/>
    <n v="4.2311798578853435E-2"/>
    <n v="6.3327037622489285E-2"/>
    <n v="8.4239721066363404E-2"/>
    <n v="0.10505036208602922"/>
    <n v="0.12356220964184039"/>
    <n v="0.13804438002396038"/>
    <n v="0.14931935949901326"/>
    <n v="0.15804897932043335"/>
    <n v="0.16263922161803607"/>
    <n v="0.16263922161803607"/>
    <n v="0.16263922161803607"/>
    <n v="0.16263922161803607"/>
    <n v="0.16263922161803607"/>
    <n v="0.16263922161803607"/>
    <n v="0.16263922161803607"/>
    <n v="0.16263922161803607"/>
    <n v="0.16263922161803607"/>
    <n v="0.16263922161803607"/>
    <n v="0.16263922161803607"/>
  </r>
  <r>
    <x v="39"/>
    <s v="Under $25"/>
    <n v="20.371294674231631"/>
    <s v="HVAC"/>
    <s v="Urban"/>
    <s v="SC-Retro"/>
    <s v="M_Input"/>
    <x v="2"/>
    <s v="Medium Ret"/>
    <s v="Economizer-Retro-Medium Ret"/>
    <n v="1.1039957337977134E-2"/>
    <n v="1.1112967577467429E-2"/>
    <n v="1.1057426117173514E-2"/>
    <n v="1.100649394313746E-2"/>
    <n v="1.0955969607762973E-2"/>
    <n v="9.8203931184840717E-3"/>
    <n v="7.8229394400122724E-3"/>
    <n v="6.2393367409880225E-3"/>
    <n v="5.0134899888736317E-3"/>
    <n v="4.0064180412439834E-3"/>
    <n v="3.1807109394119586E-3"/>
    <n v="2.5305696632583895E-3"/>
    <n v="2.0140960107170652E-3"/>
    <n v="1.5979931452542505E-3"/>
    <n v="1.2734689063442714E-3"/>
    <n v="1.0129572469863241E-3"/>
    <n v="6.8913360606114751E-6"/>
    <n v="2.4548310615261727E-6"/>
    <n v="8.3470591119793612E-7"/>
    <n v="2.7147965115557369E-7"/>
    <n v="9.2451170056311913E-2"/>
    <n v="4.6362852948594089"/>
    <n v="20.371294674231631"/>
    <s v="C-Ret-HVAC-Vent-All-All-E"/>
    <s v="C-Ret-HVAC-ER-All-All-C"/>
    <n v="9.2451170056311913E-2"/>
    <n v="1.1039957337977134E-2"/>
    <n v="2.2152924915444565E-2"/>
    <n v="3.3210351032618081E-2"/>
    <n v="4.4216844975755537E-2"/>
    <n v="5.5172814583518512E-2"/>
    <n v="6.4993207702002578E-2"/>
    <n v="7.2816147142014856E-2"/>
    <n v="7.9055483883002875E-2"/>
    <n v="8.4068973871876507E-2"/>
    <n v="8.8075391913120485E-2"/>
    <n v="9.1256102852532439E-2"/>
    <n v="9.2451170056311913E-2"/>
    <n v="9.2451170056311913E-2"/>
    <n v="9.2451170056311913E-2"/>
    <n v="9.2451170056311913E-2"/>
    <n v="9.2451170056311913E-2"/>
    <n v="9.2451170056311913E-2"/>
    <n v="9.2451170056311913E-2"/>
    <n v="9.2451170056311913E-2"/>
    <n v="9.2451170056311913E-2"/>
    <n v="1.0413106205931404E-2"/>
    <n v="1.04861164454217E-2"/>
    <n v="1.0430574985127785E-2"/>
    <n v="1.037964281109173E-2"/>
    <n v="1.0329118475717243E-2"/>
    <n v="9.193541986438342E-3"/>
    <n v="7.1960883079665418E-3"/>
    <n v="5.6124856089422919E-3"/>
    <n v="4.3866388568279012E-3"/>
    <n v="3.3795669091982528E-3"/>
    <n v="2.553859807366228E-3"/>
    <n v="1.9037185312126589E-3"/>
    <n v="1.3872448786713346E-3"/>
    <n v="9.7114201320852003E-4"/>
    <n v="6.4661777429854091E-4"/>
    <n v="3.861061149405936E-4"/>
    <n v="0"/>
    <n v="0"/>
    <n v="0"/>
    <n v="0"/>
    <n v="7.9914147415397305E-2"/>
    <n v="7.9914147415397305E-2"/>
    <n v="1.0413106205931404E-2"/>
    <n v="2.0899222651353105E-2"/>
    <n v="3.1329797636480888E-2"/>
    <n v="4.1709440447572618E-2"/>
    <n v="5.203855892328986E-2"/>
    <n v="6.12321009097282E-2"/>
    <n v="6.8428189217694738E-2"/>
    <n v="7.4040674826637023E-2"/>
    <n v="7.8427313683464922E-2"/>
    <n v="7.9914147415397305E-2"/>
    <n v="7.9914147415397305E-2"/>
    <n v="7.9914147415397305E-2"/>
    <n v="7.9914147415397305E-2"/>
    <n v="7.9914147415397305E-2"/>
    <n v="7.9914147415397305E-2"/>
    <n v="7.9914147415397305E-2"/>
    <n v="7.9914147415397305E-2"/>
    <n v="7.9914147415397305E-2"/>
    <n v="7.9914147415397305E-2"/>
    <n v="7.9914147415397305E-2"/>
  </r>
  <r>
    <x v="39"/>
    <s v="Under $25"/>
    <n v="20.371294674231631"/>
    <s v="HVAC"/>
    <s v="Urban"/>
    <s v="SC-Retro"/>
    <s v="M_Input"/>
    <x v="2"/>
    <s v="Small Ret"/>
    <s v="Economizer-Retro-Small Ret"/>
    <n v="8.6510219971167989E-4"/>
    <n v="8.6346832737262352E-4"/>
    <n v="8.5939035896225751E-4"/>
    <n v="8.5543633803627215E-4"/>
    <n v="8.515046845306456E-4"/>
    <n v="7.6295861597463685E-4"/>
    <n v="6.0762444726769084E-4"/>
    <n v="4.8404878813391154E-4"/>
    <n v="3.8630274006280194E-4"/>
    <n v="3.0788498669935961E-4"/>
    <n v="2.4499248075344636E-4"/>
    <n v="1.9505069894554895E-4"/>
    <n v="1.5530325851384374E-4"/>
    <n v="1.2355997669905375E-4"/>
    <n v="9.8411202908174682E-5"/>
    <n v="7.834573522903077E-5"/>
    <n v="5.3217838567710216E-7"/>
    <n v="1.8927813658644305E-7"/>
    <n v="6.4258828637562842E-8"/>
    <n v="2.0866636892148669E-8"/>
    <n v="7.244566997238854E-3"/>
    <n v="4.6362852948594089"/>
    <n v="20.371294674231631"/>
    <s v="C-Ret-HVAC-Vent-All-All-E"/>
    <s v="C-Ret-HVAC-ER-All-All-C"/>
    <n v="7.244566997238854E-3"/>
    <n v="8.6510219971167989E-4"/>
    <n v="1.7285705270843033E-3"/>
    <n v="2.587960886046561E-3"/>
    <n v="3.443397224082833E-3"/>
    <n v="4.2949019086134781E-3"/>
    <n v="5.0578605245881151E-3"/>
    <n v="5.665484971855806E-3"/>
    <n v="6.1495337599897174E-3"/>
    <n v="6.5358365000525191E-3"/>
    <n v="6.8437214867518789E-3"/>
    <n v="7.0887139675053249E-3"/>
    <n v="7.244566997238854E-3"/>
    <n v="7.244566997238854E-3"/>
    <n v="7.244566997238854E-3"/>
    <n v="7.244566997238854E-3"/>
    <n v="7.244566997238854E-3"/>
    <n v="7.244566997238854E-3"/>
    <n v="7.244566997238854E-3"/>
    <n v="7.244566997238854E-3"/>
    <n v="7.244566997238854E-3"/>
    <n v="8.1598151231925171E-4"/>
    <n v="8.1434763998019534E-4"/>
    <n v="8.1026967156982933E-4"/>
    <n v="8.0631565064384397E-4"/>
    <n v="8.0238399713821742E-4"/>
    <n v="7.1383792858220867E-4"/>
    <n v="5.5850375987526266E-4"/>
    <n v="4.3492810074148336E-4"/>
    <n v="3.3718205267037376E-4"/>
    <n v="2.5876429930693143E-4"/>
    <n v="1.9587179336101818E-4"/>
    <n v="1.4593001155312077E-4"/>
    <n v="1.0618257112141556E-4"/>
    <n v="7.4439289306625568E-5"/>
    <n v="4.9290515515746503E-5"/>
    <n v="2.9225047836602591E-5"/>
    <n v="0"/>
    <n v="0"/>
    <n v="0"/>
    <n v="0"/>
    <n v="6.2621532493902909E-3"/>
    <n v="6.2621532493902909E-3"/>
    <n v="8.1598151231925171E-4"/>
    <n v="1.6303291522994472E-3"/>
    <n v="2.4405988238692766E-3"/>
    <n v="3.2469144745131207E-3"/>
    <n v="4.0492984716513384E-3"/>
    <n v="4.7631364002335471E-3"/>
    <n v="5.3216401601088098E-3"/>
    <n v="5.7565682608502929E-3"/>
    <n v="6.0937503135206662E-3"/>
    <n v="6.2621532493902909E-3"/>
    <n v="6.2621532493902909E-3"/>
    <n v="6.2621532493902909E-3"/>
    <n v="6.2621532493902909E-3"/>
    <n v="6.2621532493902909E-3"/>
    <n v="6.2621532493902909E-3"/>
    <n v="6.2621532493902909E-3"/>
    <n v="6.2621532493902909E-3"/>
    <n v="6.2621532493902909E-3"/>
    <n v="6.2621532493902909E-3"/>
    <n v="6.2621532493902909E-3"/>
  </r>
  <r>
    <x v="39"/>
    <s v="Under $15"/>
    <n v="14.596288147513764"/>
    <s v="HVAC"/>
    <s v="Urban"/>
    <s v="SC-Retro"/>
    <s v="M_Input"/>
    <x v="2"/>
    <s v="School K-12"/>
    <s v="Economizer-Retro-School K-12"/>
    <n v="5.0196749276035145E-2"/>
    <n v="5.0098312810357551E-2"/>
    <n v="4.9893312859892777E-2"/>
    <n v="4.9694687036605185E-2"/>
    <n v="4.9509240549015419E-2"/>
    <n v="4.4388794680345164E-2"/>
    <n v="3.5356327395430091E-2"/>
    <n v="2.816929978614607E-2"/>
    <n v="2.2444866519211053E-2"/>
    <n v="1.7884679487248069E-2"/>
    <n v="1.4245533776667867E-2"/>
    <n v="1.135156521485341E-2"/>
    <n v="9.0434684324254208E-3"/>
    <n v="7.2064191958652523E-3"/>
    <n v="5.7400081367988643E-3"/>
    <n v="4.5737219421251273E-3"/>
    <n v="3.1066927507294422E-5"/>
    <n v="1.1049130103390196E-5"/>
    <n v="3.7509985071255971E-6"/>
    <n v="1.2180156897961511E-6"/>
    <n v="0.42440826240709634"/>
    <n v="-0.41622396255562172"/>
    <n v="14.596288147513764"/>
    <s v="C-Sch-HVAC-Vent-All-All-C"/>
    <s v="C-Sch-HVAC-ER-All-All-C"/>
    <n v="0.42440826240709634"/>
    <n v="5.0196749276035145E-2"/>
    <n v="0.10029506208639269"/>
    <n v="0.15018837494628545"/>
    <n v="0.19988306198289063"/>
    <n v="0.24939230253190606"/>
    <n v="0.29378109721225121"/>
    <n v="0.32913742460768131"/>
    <n v="0.35730672439382738"/>
    <n v="0.37975159091303845"/>
    <n v="0.39763627040028654"/>
    <n v="0.41188180417695441"/>
    <n v="0.42323336939180783"/>
    <n v="0.42440826240709634"/>
    <n v="0.42440826240709634"/>
    <n v="0.42440826240709634"/>
    <n v="0.42440826240709634"/>
    <n v="0.42440826240709634"/>
    <n v="0.42440826240709634"/>
    <n v="0.42440826240709634"/>
    <n v="0.42440826240709634"/>
    <n v="4.7319113443223031E-2"/>
    <n v="4.7220676977545437E-2"/>
    <n v="4.7015677027080663E-2"/>
    <n v="4.6817051203793071E-2"/>
    <n v="4.6631604716203305E-2"/>
    <n v="4.151115884753305E-2"/>
    <n v="3.2478691562617977E-2"/>
    <n v="2.5291663953333952E-2"/>
    <n v="1.9567230686398936E-2"/>
    <n v="1.5007043654435951E-2"/>
    <n v="1.1367897943855749E-2"/>
    <n v="8.4739293820412925E-3"/>
    <n v="6.1658325996133039E-3"/>
    <n v="4.3287833630531354E-3"/>
    <n v="2.8623723039867474E-3"/>
    <n v="1.6960861093130103E-3"/>
    <n v="0"/>
    <n v="0"/>
    <n v="0"/>
    <n v="0"/>
    <n v="0.366855545750854"/>
    <n v="0.366855545750854"/>
    <n v="4.7319113443223031E-2"/>
    <n v="9.453979042076846E-2"/>
    <n v="0.14155546744784914"/>
    <n v="0.1883725186516422"/>
    <n v="0.23500412336784551"/>
    <n v="0.27651528221537858"/>
    <n v="0.30899397377799653"/>
    <n v="0.33428563773133046"/>
    <n v="0.35385286841772939"/>
    <n v="0.366855545750854"/>
    <n v="0.366855545750854"/>
    <n v="0.366855545750854"/>
    <n v="0.366855545750854"/>
    <n v="0.366855545750854"/>
    <n v="0.366855545750854"/>
    <n v="0.366855545750854"/>
    <n v="0.366855545750854"/>
    <n v="0.366855545750854"/>
    <n v="0.366855545750854"/>
    <n v="0.366855545750854"/>
  </r>
  <r>
    <x v="39"/>
    <s v="Under $15"/>
    <n v="14.877371257096829"/>
    <s v="HVAC"/>
    <s v="Urban"/>
    <s v="SC-Retro"/>
    <s v="M_Input"/>
    <x v="2"/>
    <s v="University"/>
    <s v="Economizer-Retro-University"/>
    <n v="2.2289799843334141E-2"/>
    <n v="2.2395160452499178E-2"/>
    <n v="2.2314505109674185E-2"/>
    <n v="2.2176809810906604E-2"/>
    <n v="2.2136097074976227E-2"/>
    <n v="1.9869932408611009E-2"/>
    <n v="1.5819376307498967E-2"/>
    <n v="1.2624237572843188E-2"/>
    <n v="1.0067755267148712E-2"/>
    <n v="8.023401580289153E-3"/>
    <n v="6.3937703067378495E-3"/>
    <n v="5.0927520440299289E-3"/>
    <n v="4.0516400367758285E-3"/>
    <n v="3.2334292063720764E-3"/>
    <n v="2.5714009670851166E-3"/>
    <n v="2.0488615948925726E-3"/>
    <n v="1.393203573536038E-5"/>
    <n v="4.9604515532008265E-6"/>
    <n v="1.6858554743473492E-6"/>
    <n v="5.4803736495569001E-7"/>
    <n v="0.18845792521126031"/>
    <n v="-1.9980900890833011E-2"/>
    <n v="14.877371257096829"/>
    <s v="C-All-HVAC-Vent-All-All-E"/>
    <s v="C-Unv-HVAC-ER-All-All-C"/>
    <n v="0.18845792521126031"/>
    <n v="2.2289799843334141E-2"/>
    <n v="4.4684960295833319E-2"/>
    <n v="6.6999465405507497E-2"/>
    <n v="8.9176275216414108E-2"/>
    <n v="0.11131237229139034"/>
    <n v="0.13118230470000133"/>
    <n v="0.1470016810075003"/>
    <n v="0.1596259185803435"/>
    <n v="0.1696936738474922"/>
    <n v="0.17771707542778137"/>
    <n v="0.18411084573451922"/>
    <n v="0.18845792521126031"/>
    <n v="0.18845792521126031"/>
    <n v="0.18845792521126031"/>
    <n v="0.18845792521126031"/>
    <n v="0.18845792521126031"/>
    <n v="0.18845792521126031"/>
    <n v="0.18845792521126031"/>
    <n v="0.18845792521126031"/>
    <n v="0.18845792521126031"/>
    <n v="2.1011989473928194E-2"/>
    <n v="2.111735008309323E-2"/>
    <n v="2.1036694740268237E-2"/>
    <n v="2.0898999441500657E-2"/>
    <n v="2.0858286705570279E-2"/>
    <n v="1.8592122039205062E-2"/>
    <n v="1.4541565938093018E-2"/>
    <n v="1.1346427203437238E-2"/>
    <n v="8.789944897742763E-3"/>
    <n v="6.7455912108832037E-3"/>
    <n v="5.1159599373319011E-3"/>
    <n v="3.81494167462398E-3"/>
    <n v="2.7738296673698796E-3"/>
    <n v="1.9556188369661276E-3"/>
    <n v="1.2935905976791677E-3"/>
    <n v="7.7105122548662376E-4"/>
    <n v="0"/>
    <n v="0"/>
    <n v="0"/>
    <n v="0"/>
    <n v="0.16290171782314133"/>
    <n v="0.16290171782314133"/>
    <n v="2.1011989473928194E-2"/>
    <n v="4.2129339557021424E-2"/>
    <n v="6.3166034297289661E-2"/>
    <n v="8.4065033738790318E-2"/>
    <n v="0.10492332044436059"/>
    <n v="0.12351544248356565"/>
    <n v="0.13805700842165866"/>
    <n v="0.14940343562509589"/>
    <n v="0.15819338052283866"/>
    <n v="0.16290171782314133"/>
    <n v="0.16290171782314133"/>
    <n v="0.16290171782314133"/>
    <n v="0.16290171782314133"/>
    <n v="0.16290171782314133"/>
    <n v="0.16290171782314133"/>
    <n v="0.16290171782314133"/>
    <n v="0.16290171782314133"/>
    <n v="0.16290171782314133"/>
    <n v="0.16290171782314133"/>
    <n v="0.16290171782314133"/>
  </r>
  <r>
    <x v="39"/>
    <s v="Under $20"/>
    <n v="15.83149106253234"/>
    <s v="HVAC"/>
    <s v="Urban"/>
    <s v="SC-Retro"/>
    <s v="M_Input"/>
    <x v="2"/>
    <s v="Warehouse"/>
    <s v="Economizer-Retro-Warehouse"/>
    <n v="2.83238176221252E-2"/>
    <n v="2.836964532084349E-2"/>
    <n v="2.8259294217307482E-2"/>
    <n v="2.8162948754504952E-2"/>
    <n v="2.8062186210312326E-2"/>
    <n v="2.5204845405309966E-2"/>
    <n v="2.0097794689832135E-2"/>
    <n v="1.6015956118462599E-2"/>
    <n v="1.2754997737236045E-2"/>
    <n v="1.0154909758303595E-2"/>
    <n v="8.090348429544432E-3"/>
    <n v="6.4520746285712405E-3"/>
    <n v="5.1427147165007316E-3"/>
    <n v="4.0987776092351012E-3"/>
    <n v="3.2669491240769851E-3"/>
    <n v="2.6037506023872154E-3"/>
    <n v="1.7691636103821208E-5"/>
    <n v="6.2941773471313341E-6"/>
    <n v="2.1374704188567047E-6"/>
    <n v="6.9430387835416168E-7"/>
    <n v="0.24131674629846417"/>
    <n v="0.9312917493702797"/>
    <n v="15.83149106253234"/>
    <s v="C-War-HVAC-Vent-All-All-E"/>
    <s v="C-War-HVAC-ER-All-All-C"/>
    <n v="0.24131674629846417"/>
    <n v="2.83238176221252E-2"/>
    <n v="5.6693462942968689E-2"/>
    <n v="8.4952757160276171E-2"/>
    <n v="0.11311570591478112"/>
    <n v="0.14117789212509346"/>
    <n v="0.16638273753040342"/>
    <n v="0.18648053222023556"/>
    <n v="0.20249648833869816"/>
    <n v="0.2152514860759342"/>
    <n v="0.2254063958342378"/>
    <n v="0.23349674426378222"/>
    <n v="0.23994881889235348"/>
    <n v="0.24131674629846417"/>
    <n v="0.24131674629846417"/>
    <n v="0.24131674629846417"/>
    <n v="0.24131674629846417"/>
    <n v="0.24131674629846417"/>
    <n v="0.24131674629846417"/>
    <n v="0.24131674629846417"/>
    <n v="0.24131674629846417"/>
    <n v="2.6687606035980357E-2"/>
    <n v="2.6733433734698647E-2"/>
    <n v="2.6623082631162639E-2"/>
    <n v="2.6526737168360109E-2"/>
    <n v="2.6425974624167483E-2"/>
    <n v="2.3568633819165123E-2"/>
    <n v="1.8461583103687292E-2"/>
    <n v="1.4379744532317757E-2"/>
    <n v="1.1118786151091204E-2"/>
    <n v="8.5186981721587542E-3"/>
    <n v="6.4541368433995907E-3"/>
    <n v="4.8158630424263993E-3"/>
    <n v="3.5065031303558899E-3"/>
    <n v="2.4625660230902595E-3"/>
    <n v="1.6307375379321434E-3"/>
    <n v="9.6753901624237366E-4"/>
    <n v="0"/>
    <n v="0"/>
    <n v="0"/>
    <n v="0"/>
    <n v="0.20859251457556732"/>
    <n v="0.20859251457556732"/>
    <n v="2.6687606035980357E-2"/>
    <n v="5.3421039770679003E-2"/>
    <n v="8.0044122401841639E-2"/>
    <n v="0.10657085957020175"/>
    <n v="0.13299683419436922"/>
    <n v="0.15656546801353435"/>
    <n v="0.17502705111722164"/>
    <n v="0.18940679564953938"/>
    <n v="0.2005255818006306"/>
    <n v="0.20859251457556732"/>
    <n v="0.20859251457556732"/>
    <n v="0.20859251457556732"/>
    <n v="0.20859251457556732"/>
    <n v="0.20859251457556732"/>
    <n v="0.20859251457556732"/>
    <n v="0.20859251457556732"/>
    <n v="0.20859251457556732"/>
    <n v="0.20859251457556732"/>
    <n v="0.20859251457556732"/>
    <n v="0.20859251457556732"/>
  </r>
  <r>
    <x v="39"/>
    <s v="Under $30"/>
    <n v="29.827180674231894"/>
    <s v="HVAC"/>
    <s v="Urban"/>
    <s v="SC-Retro"/>
    <s v="M_Input"/>
    <x v="2"/>
    <s v="Supermarket"/>
    <s v="Economizer-Retro-Supermarket"/>
    <n v="8.4337535503476169E-3"/>
    <n v="8.4047675327201098E-3"/>
    <n v="8.3289261171993218E-3"/>
    <n v="8.2536112599428287E-3"/>
    <n v="8.1789583384661926E-3"/>
    <n v="7.294460546918128E-3"/>
    <n v="5.7829342104703391E-3"/>
    <n v="4.5846539873168135E-3"/>
    <n v="3.6346836390166145E-3"/>
    <n v="2.8816232028736817E-3"/>
    <n v="2.2835024524116023E-3"/>
    <n v="1.8112770676218259E-3"/>
    <n v="1.4360008307839056E-3"/>
    <n v="1.1384762377237973E-3"/>
    <n v="9.025892037271097E-4"/>
    <n v="7.1557462866962825E-4"/>
    <n v="4.8364807126653263E-6"/>
    <n v="1.7114977725106086E-6"/>
    <n v="5.7807306981573323E-7"/>
    <n v="1.8674380105856498E-7"/>
    <n v="6.4884204396587777E-2"/>
    <n v="5.1175656283939652"/>
    <n v="29.827180674231894"/>
    <s v="C-Gro-HVAC-Vent-All-All-E"/>
    <s v="C-Gro-HVAC-ER-All-All-C"/>
    <n v="6.4884204396587777E-2"/>
    <n v="8.4337535503476169E-3"/>
    <n v="1.6838521083067728E-2"/>
    <n v="2.5167447200267049E-2"/>
    <n v="3.3421058460209874E-2"/>
    <n v="4.1600016798676066E-2"/>
    <n v="4.8894477345594198E-2"/>
    <n v="5.4677411556064537E-2"/>
    <n v="5.926206554338135E-2"/>
    <n v="6.289674918239796E-2"/>
    <n v="6.4884204396587777E-2"/>
    <n v="6.4884204396587777E-2"/>
    <n v="6.4884204396587777E-2"/>
    <n v="6.4884204396587777E-2"/>
    <n v="6.4884204396587777E-2"/>
    <n v="6.4884204396587777E-2"/>
    <n v="6.4884204396587777E-2"/>
    <n v="6.4884204396587777E-2"/>
    <n v="6.4884204396587777E-2"/>
    <n v="6.4884204396587777E-2"/>
    <n v="6.4884204396587777E-2"/>
    <n v="7.9938160465484343E-3"/>
    <n v="7.9648300289209273E-3"/>
    <n v="7.8889886134001393E-3"/>
    <n v="7.8136737561436461E-3"/>
    <n v="7.7390208346670101E-3"/>
    <n v="6.8545230431189454E-3"/>
    <n v="5.3429967066711565E-3"/>
    <n v="4.144716483517631E-3"/>
    <n v="3.1947461352174315E-3"/>
    <n v="2.4416856990744987E-3"/>
    <n v="1.8435649486124195E-3"/>
    <n v="1.3713395638226432E-3"/>
    <n v="9.9606332698472288E-4"/>
    <n v="6.9853873392461451E-4"/>
    <n v="4.6265169992792688E-4"/>
    <n v="2.7563712487044544E-4"/>
    <n v="0"/>
    <n v="0"/>
    <n v="0"/>
    <n v="0"/>
    <n v="5.608545432060412E-2"/>
    <n v="5.608545432060412E-2"/>
    <n v="7.9938160465484343E-3"/>
    <n v="1.595864607546936E-2"/>
    <n v="2.3847634688869499E-2"/>
    <n v="3.1661308445013144E-2"/>
    <n v="3.9400329279680152E-2"/>
    <n v="4.6254852322799099E-2"/>
    <n v="5.1597849029470254E-2"/>
    <n v="5.5742565512987882E-2"/>
    <n v="5.608545432060412E-2"/>
    <n v="5.608545432060412E-2"/>
    <n v="5.608545432060412E-2"/>
    <n v="5.608545432060412E-2"/>
    <n v="5.608545432060412E-2"/>
    <n v="5.608545432060412E-2"/>
    <n v="5.608545432060412E-2"/>
    <n v="5.608545432060412E-2"/>
    <n v="5.608545432060412E-2"/>
    <n v="5.608545432060412E-2"/>
    <n v="5.608545432060412E-2"/>
    <n v="5.608545432060412E-2"/>
  </r>
  <r>
    <x v="39"/>
    <s v="Under $30"/>
    <n v="29.827180674231894"/>
    <s v="HVAC"/>
    <s v="Urban"/>
    <s v="SC-Retro"/>
    <s v="M_Input"/>
    <x v="2"/>
    <s v="MiniMart"/>
    <s v="Economizer-Retro-MiniMart"/>
    <n v="1.7286130349384093E-3"/>
    <n v="1.7246398775796481E-3"/>
    <n v="1.7151183201949119E-3"/>
    <n v="1.706942603568278E-3"/>
    <n v="1.6988609878045339E-3"/>
    <n v="1.5228512292637798E-3"/>
    <n v="1.2133415682705146E-3"/>
    <n v="9.6692942350334963E-4"/>
    <n v="7.718543137964775E-4"/>
    <n v="6.1472847167125862E-4"/>
    <n v="4.891072397645149E-4"/>
    <n v="3.8971286349411373E-4"/>
    <n v="3.1006103083316234E-4"/>
    <n v="2.4657944622465258E-4"/>
    <n v="1.9637790651985267E-4"/>
    <n v="1.5633953378988802E-4"/>
    <n v="1.0613950454962944E-6"/>
    <n v="3.7729806825227855E-7"/>
    <n v="1.2802039002299323E-7"/>
    <n v="4.1548838672795681E-8"/>
    <n v="1.4442519970066752E-2"/>
    <n v="5.1175656283939652"/>
    <n v="29.827180674231894"/>
    <s v="C-Gro-HVAC-Vent-All-All-E"/>
    <s v="C-Gro-HVAC-ER-All-All-C"/>
    <n v="1.4442519970066752E-2"/>
    <n v="1.7286130349384093E-3"/>
    <n v="3.4532529125180572E-3"/>
    <n v="5.1683712327129693E-3"/>
    <n v="6.8753138362812475E-3"/>
    <n v="8.5741748240857809E-3"/>
    <n v="1.0097026053349561E-2"/>
    <n v="1.1310367621620077E-2"/>
    <n v="1.2277297045123425E-2"/>
    <n v="1.3049151358919903E-2"/>
    <n v="1.3663879830591162E-2"/>
    <n v="1.4152987070355677E-2"/>
    <n v="1.4442519970066752E-2"/>
    <n v="1.4442519970066752E-2"/>
    <n v="1.4442519970066752E-2"/>
    <n v="1.4442519970066752E-2"/>
    <n v="1.4442519970066752E-2"/>
    <n v="1.4442519970066752E-2"/>
    <n v="1.4442519970066752E-2"/>
    <n v="1.4442519970066752E-2"/>
    <n v="1.4442519970066752E-2"/>
    <n v="1.6306877194738776E-3"/>
    <n v="1.6267145621151164E-3"/>
    <n v="1.6171930047303802E-3"/>
    <n v="1.6090172881037463E-3"/>
    <n v="1.6009356723400022E-3"/>
    <n v="1.4249259137992481E-3"/>
    <n v="1.1154162528059829E-3"/>
    <n v="8.6900410803881795E-4"/>
    <n v="6.7392899833194583E-4"/>
    <n v="5.1680315620672695E-4"/>
    <n v="3.9118192429998317E-4"/>
    <n v="2.91787548029582E-4"/>
    <n v="2.1213571536863061E-4"/>
    <n v="1.4865413076012085E-4"/>
    <n v="9.845259105532095E-5"/>
    <n v="5.8414218325356302E-5"/>
    <n v="0"/>
    <n v="0"/>
    <n v="0"/>
    <n v="0"/>
    <n v="1.2484013660776117E-2"/>
    <n v="1.2484013660776117E-2"/>
    <n v="1.6306877194738776E-3"/>
    <n v="3.2574022815889938E-3"/>
    <n v="4.8745952863193743E-3"/>
    <n v="6.4836125744231208E-3"/>
    <n v="8.0845482467631225E-3"/>
    <n v="9.5094741605623711E-3"/>
    <n v="1.0624890413368355E-2"/>
    <n v="1.1493894521407172E-2"/>
    <n v="1.2167823519739118E-2"/>
    <n v="1.2484013660776117E-2"/>
    <n v="1.2484013660776117E-2"/>
    <n v="1.2484013660776117E-2"/>
    <n v="1.2484013660776117E-2"/>
    <n v="1.2484013660776117E-2"/>
    <n v="1.2484013660776117E-2"/>
    <n v="1.2484013660776117E-2"/>
    <n v="1.2484013660776117E-2"/>
    <n v="1.2484013660776117E-2"/>
    <n v="1.2484013660776117E-2"/>
    <n v="1.2484013660776117E-2"/>
  </r>
  <r>
    <x v="39"/>
    <s v="Under $30"/>
    <n v="28.21009375148822"/>
    <s v="HVAC"/>
    <s v="Urban"/>
    <s v="SC-Retro"/>
    <s v="M_Input"/>
    <x v="2"/>
    <s v="Restaurant"/>
    <s v="Economizer-Retro-Restaurant"/>
    <n v="8.2305286522735954E-3"/>
    <n v="8.2641881551791634E-3"/>
    <n v="8.2251325338022364E-3"/>
    <n v="8.1862497284578492E-3"/>
    <n v="8.1474926671087893E-3"/>
    <n v="7.2980329800862512E-3"/>
    <n v="5.8108771019831354E-3"/>
    <n v="4.6268023689403602E-3"/>
    <n v="3.6942190190424004E-3"/>
    <n v="2.9455819272047584E-3"/>
    <n v="2.3455023404903141E-3"/>
    <n v="1.8683252224216418E-3"/>
    <n v="1.4880704768401661E-3"/>
    <n v="1.1827059995392255E-3"/>
    <n v="9.419372805922105E-4"/>
    <n v="7.4933774932993912E-4"/>
    <n v="5.0919942651272247E-6"/>
    <n v="1.8117608913784715E-6"/>
    <n v="6.1532468262415213E-7"/>
    <n v="1.9989248048638902E-7"/>
    <n v="6.8765867213828658E-2"/>
    <n v="8.0330804206303732"/>
    <n v="28.21009375148822"/>
    <s v="C-Res-HVAC-Vent-All-All-E"/>
    <s v="C-Res-HVAC-ER-All-All-C"/>
    <n v="6.8765867213828658E-2"/>
    <n v="8.2305286522735954E-3"/>
    <n v="1.6494716807452757E-2"/>
    <n v="2.4719849341254992E-2"/>
    <n v="3.2906099069712841E-2"/>
    <n v="4.1053591736821632E-2"/>
    <n v="4.8351624716907883E-2"/>
    <n v="5.4162501818891019E-2"/>
    <n v="5.8789304187831376E-2"/>
    <n v="6.2483523206873774E-2"/>
    <n v="6.5429105134078527E-2"/>
    <n v="6.7774607474568843E-2"/>
    <n v="6.8765867213828658E-2"/>
    <n v="6.8765867213828658E-2"/>
    <n v="6.8765867213828658E-2"/>
    <n v="6.8765867213828658E-2"/>
    <n v="6.8765867213828658E-2"/>
    <n v="6.8765867213828658E-2"/>
    <n v="6.8765867213828658E-2"/>
    <n v="6.8765867213828658E-2"/>
    <n v="6.8765867213828658E-2"/>
    <n v="7.7642721226608381E-3"/>
    <n v="7.7979316255664061E-3"/>
    <n v="7.7588760041894791E-3"/>
    <n v="7.7199931988450919E-3"/>
    <n v="7.6812361374960321E-3"/>
    <n v="6.8317764504734939E-3"/>
    <n v="5.3446205723703781E-3"/>
    <n v="4.1605458393276029E-3"/>
    <n v="3.2279624894296427E-3"/>
    <n v="2.4793253975920007E-3"/>
    <n v="1.8792458108775566E-3"/>
    <n v="1.4020686928088843E-3"/>
    <n v="1.0218139472274086E-3"/>
    <n v="7.1644946992646804E-4"/>
    <n v="4.7568075097945297E-4"/>
    <n v="2.8308121971718159E-4"/>
    <n v="0"/>
    <n v="0"/>
    <n v="0"/>
    <n v="0"/>
    <n v="5.9440736621573509E-2"/>
    <n v="5.9440736621573509E-2"/>
    <n v="7.7642721226608381E-3"/>
    <n v="1.5562203748227244E-2"/>
    <n v="2.3321079752416724E-2"/>
    <n v="3.1041072951261815E-2"/>
    <n v="3.8722309088757845E-2"/>
    <n v="4.5554085539231341E-2"/>
    <n v="5.0898706111601716E-2"/>
    <n v="5.5059251950929318E-2"/>
    <n v="5.8287214440358961E-2"/>
    <n v="5.9440736621573509E-2"/>
    <n v="5.9440736621573509E-2"/>
    <n v="5.9440736621573509E-2"/>
    <n v="5.9440736621573509E-2"/>
    <n v="5.9440736621573509E-2"/>
    <n v="5.9440736621573509E-2"/>
    <n v="5.9440736621573509E-2"/>
    <n v="5.9440736621573509E-2"/>
    <n v="5.9440736621573509E-2"/>
    <n v="5.9440736621573509E-2"/>
    <n v="5.9440736621573509E-2"/>
  </r>
  <r>
    <x v="39"/>
    <s v="Under $20"/>
    <n v="17.320987636678272"/>
    <s v="HVAC"/>
    <s v="Urban"/>
    <s v="SC-Retro"/>
    <s v="M_Input"/>
    <x v="2"/>
    <s v="Lodging"/>
    <s v="Economizer-Retro-Lodging"/>
    <n v="2.8726743998815502E-2"/>
    <n v="2.8762840758314163E-2"/>
    <n v="2.869271318645408E-2"/>
    <n v="2.8622932690767915E-2"/>
    <n v="2.8553869603630481E-2"/>
    <n v="2.563805587302851E-2"/>
    <n v="2.0462311318292136E-2"/>
    <n v="1.6332269544877112E-2"/>
    <n v="1.307727805780054E-2"/>
    <n v="1.0451397031803211E-2"/>
    <n v="8.3454189001219616E-3"/>
    <n v="6.660560895206947E-3"/>
    <n v="5.3178475240744805E-3"/>
    <n v="4.2372284191477252E-3"/>
    <n v="3.3805125158080734E-3"/>
    <n v="2.6970650750955693E-3"/>
    <n v="1.8361813370062352E-5"/>
    <n v="6.5455624457375816E-6"/>
    <n v="2.2272730916600184E-6"/>
    <n v="7.2492536101923742E-7"/>
    <n v="0.25090947324714236"/>
    <n v="9.3030218999570273"/>
    <n v="17.320987636678272"/>
    <s v="C-All-HVAC-Vent-All-All-E"/>
    <s v="C-Lod-HVAC-ER-All-All-C"/>
    <n v="0.25090947324714236"/>
    <n v="2.8726743998815502E-2"/>
    <n v="5.7489584757129661E-2"/>
    <n v="8.6182297943583744E-2"/>
    <n v="0.11480523063435166"/>
    <n v="0.14335910023798215"/>
    <n v="0.16899715611101065"/>
    <n v="0.18945946742930278"/>
    <n v="0.20579173697417991"/>
    <n v="0.21886901503198045"/>
    <n v="0.22932041206378365"/>
    <n v="0.23766583096390562"/>
    <n v="0.24432639185911256"/>
    <n v="0.24964423938318706"/>
    <n v="0.25090947324714236"/>
    <n v="0.25090947324714236"/>
    <n v="0.25090947324714236"/>
    <n v="0.25090947324714236"/>
    <n v="0.25090947324714236"/>
    <n v="0.25090947324714236"/>
    <n v="0.25090947324714236"/>
    <n v="2.7025490382985996E-2"/>
    <n v="2.7061587142484658E-2"/>
    <n v="2.6991459570624574E-2"/>
    <n v="2.692167907493841E-2"/>
    <n v="2.6852615987800976E-2"/>
    <n v="2.3936802257199005E-2"/>
    <n v="1.8761057702462631E-2"/>
    <n v="1.4631015929047607E-2"/>
    <n v="1.1376024441971035E-2"/>
    <n v="8.7501434159737053E-3"/>
    <n v="6.6441652842924564E-3"/>
    <n v="4.9593072793774418E-3"/>
    <n v="3.6165939082449753E-3"/>
    <n v="2.53597480331822E-3"/>
    <n v="1.6792588999785681E-3"/>
    <n v="9.9581145926606407E-4"/>
    <n v="0"/>
    <n v="0"/>
    <n v="0"/>
    <n v="0"/>
    <n v="0.21688440093055225"/>
    <n v="0.21688440093055225"/>
    <n v="2.7025490382985996E-2"/>
    <n v="5.408707752547065E-2"/>
    <n v="8.1078537096095221E-2"/>
    <n v="0.10800021617103363"/>
    <n v="0.13485283215883459"/>
    <n v="0.15878963441603361"/>
    <n v="0.17755069211849625"/>
    <n v="0.19218170804754386"/>
    <n v="0.20355773248951489"/>
    <n v="0.21230787590548861"/>
    <n v="0.21688440093055225"/>
    <n v="0.21688440093055225"/>
    <n v="0.21688440093055225"/>
    <n v="0.21688440093055225"/>
    <n v="0.21688440093055225"/>
    <n v="0.21688440093055225"/>
    <n v="0.21688440093055225"/>
    <n v="0.21688440093055225"/>
    <n v="0.21688440093055225"/>
    <n v="0.21688440093055225"/>
  </r>
  <r>
    <x v="39"/>
    <s v="Under $35"/>
    <n v="33.518680005234415"/>
    <s v="HVAC"/>
    <s v="Urban"/>
    <s v="SC-Retro"/>
    <s v="M_Input"/>
    <x v="2"/>
    <s v="Hospital"/>
    <s v="Economizer-Retro-Hospital"/>
    <n v="2.2374585983100111E-2"/>
    <n v="2.2805472536629588E-2"/>
    <n v="2.268991994677497E-2"/>
    <n v="2.2612758631462844E-2"/>
    <n v="2.2513823803161904E-2"/>
    <n v="2.0228924579290247E-2"/>
    <n v="1.6161125680277992E-2"/>
    <n v="1.2934133026283268E-2"/>
    <n v="1.0356852661045779E-2"/>
    <n v="8.285219689852262E-3"/>
    <n v="6.598176881193951E-3"/>
    <n v="5.2683969279481201E-3"/>
    <n v="4.2007817019883041E-3"/>
    <n v="3.3454437792325683E-3"/>
    <n v="2.6697387028662245E-3"/>
    <n v="2.1300023514672314E-3"/>
    <n v="1.4495013290863757E-5"/>
    <n v="5.164920457960008E-6"/>
    <n v="1.7567217459972541E-6"/>
    <n v="5.7152450675764367E-7"/>
    <n v="0.19654982731483661"/>
    <n v="15.328078634080333"/>
    <n v="33.518680005234415"/>
    <s v="C-Hea-HVAC-Vent-All-All-C"/>
    <s v="C-Hea-HVAC-ER-All-All-C"/>
    <n v="0.19654982731483661"/>
    <n v="2.2374585983100111E-2"/>
    <n v="4.5180058519729699E-2"/>
    <n v="6.7869978466504666E-2"/>
    <n v="9.0482737097967503E-2"/>
    <n v="0.1129965609011294"/>
    <n v="0.13322548548041965"/>
    <n v="0.14938661116069765"/>
    <n v="0.16232074418698092"/>
    <n v="0.17267759684802669"/>
    <n v="0.18096281653787896"/>
    <n v="0.18756099341907292"/>
    <n v="0.19282939034702104"/>
    <n v="0.19654982731483661"/>
    <n v="0.19654982731483661"/>
    <n v="0.19654982731483661"/>
    <n v="0.19654982731483661"/>
    <n v="0.19654982731483661"/>
    <n v="0.19654982731483661"/>
    <n v="0.19654982731483661"/>
    <n v="0.19654982731483661"/>
    <n v="2.1041909699169331E-2"/>
    <n v="2.1472796252698809E-2"/>
    <n v="2.1357243662844194E-2"/>
    <n v="2.1280082347532064E-2"/>
    <n v="2.1181147519231128E-2"/>
    <n v="1.889624829535947E-2"/>
    <n v="1.4828449396347214E-2"/>
    <n v="1.160145674235249E-2"/>
    <n v="9.0241763771150008E-3"/>
    <n v="6.9525434059214842E-3"/>
    <n v="5.2655005972631732E-3"/>
    <n v="3.9357206440173422E-3"/>
    <n v="2.8681054180575262E-3"/>
    <n v="2.0127674953017904E-3"/>
    <n v="1.3370624189354466E-3"/>
    <n v="7.9732606753645354E-4"/>
    <n v="0"/>
    <n v="0"/>
    <n v="0"/>
    <n v="0"/>
    <n v="0.16989630163622105"/>
    <n v="0.16989630163622105"/>
    <n v="2.1041909699169331E-2"/>
    <n v="4.251470595186814E-2"/>
    <n v="6.3871949614712334E-2"/>
    <n v="8.5152031962244398E-2"/>
    <n v="0.10633317948147553"/>
    <n v="0.12522942777683499"/>
    <n v="0.14005787717318222"/>
    <n v="0.15165933391553471"/>
    <n v="0.16068351029264971"/>
    <n v="0.16763605369857121"/>
    <n v="0.16989630163622105"/>
    <n v="0.16989630163622105"/>
    <n v="0.16989630163622105"/>
    <n v="0.16989630163622105"/>
    <n v="0.16989630163622105"/>
    <n v="0.16989630163622105"/>
    <n v="0.16989630163622105"/>
    <n v="0.16989630163622105"/>
    <n v="0.16989630163622105"/>
    <n v="0.16989630163622105"/>
  </r>
  <r>
    <x v="39"/>
    <s v="Under $20"/>
    <n v="18.223936175908602"/>
    <s v="HVAC"/>
    <s v="Urban"/>
    <s v="SC-Retro"/>
    <s v="M_Input"/>
    <x v="2"/>
    <s v="Residential Care"/>
    <s v="Economizer-Retro-Residential Care"/>
    <n v="9.0670223100107489E-3"/>
    <n v="9.2034653610057592E-3"/>
    <n v="9.1626599348781281E-3"/>
    <n v="9.1305406768991265E-3"/>
    <n v="9.095533255862499E-3"/>
    <n v="8.1732009204026831E-3"/>
    <n v="6.5293112029510877E-3"/>
    <n v="5.2236411410292068E-3"/>
    <n v="4.1843294446053548E-3"/>
    <n v="3.345955294922208E-3"/>
    <n v="2.6650324246878694E-3"/>
    <n v="2.1283210072416733E-3"/>
    <n v="1.6966243694174063E-3"/>
    <n v="1.3513395185641131E-3"/>
    <n v="1.0780631288149346E-3"/>
    <n v="8.6015300990830812E-4"/>
    <n v="5.8525993484460453E-6"/>
    <n v="2.0851055762239039E-6"/>
    <n v="7.0908992026454912E-7"/>
    <n v="2.3065708502948232E-7"/>
    <n v="7.9194557928969983E-2"/>
    <n v="7.6417566282910228"/>
    <n v="18.223936175908602"/>
    <s v="C-Hea-HVAC-Vent-All-All-C"/>
    <s v="C-Hea-HVAC-ER-All-All-C"/>
    <n v="7.9194557928969983E-2"/>
    <n v="9.0670223100107489E-3"/>
    <n v="1.8270487671016508E-2"/>
    <n v="2.7433147605894638E-2"/>
    <n v="3.6563688282793765E-2"/>
    <n v="4.5659221538656265E-2"/>
    <n v="5.3832422459058948E-2"/>
    <n v="6.0361733662010038E-2"/>
    <n v="6.5585374803039248E-2"/>
    <n v="6.9769704247644601E-2"/>
    <n v="7.311565954256681E-2"/>
    <n v="7.5780691967254676E-2"/>
    <n v="7.7909012974496344E-2"/>
    <n v="7.9194557928969983E-2"/>
    <n v="7.9194557928969983E-2"/>
    <n v="7.9194557928969983E-2"/>
    <n v="7.9194557928969983E-2"/>
    <n v="7.9194557928969983E-2"/>
    <n v="7.9194557928969983E-2"/>
    <n v="7.9194557928969983E-2"/>
    <n v="7.9194557928969983E-2"/>
    <n v="8.5300556252257062E-3"/>
    <n v="8.6664986762207165E-3"/>
    <n v="8.6256932500930854E-3"/>
    <n v="8.5935739921140838E-3"/>
    <n v="8.5585665710774562E-3"/>
    <n v="7.6362342356176404E-3"/>
    <n v="5.9923445181660449E-3"/>
    <n v="4.686674456244164E-3"/>
    <n v="3.6473627598203121E-3"/>
    <n v="2.8089886101371653E-3"/>
    <n v="2.1280657399028267E-3"/>
    <n v="1.5913543224566305E-3"/>
    <n v="1.1596576846323635E-3"/>
    <n v="8.1437283377907047E-4"/>
    <n v="5.4109644402989198E-4"/>
    <n v="3.2318632512326549E-4"/>
    <n v="0"/>
    <n v="0"/>
    <n v="0"/>
    <n v="0"/>
    <n v="6.8455224233269135E-2"/>
    <n v="6.8455224233269135E-2"/>
    <n v="8.5300556252257062E-3"/>
    <n v="1.7196554301446423E-2"/>
    <n v="2.5822247551539508E-2"/>
    <n v="3.4415821543653594E-2"/>
    <n v="4.2974388114731046E-2"/>
    <n v="5.0610622350348689E-2"/>
    <n v="5.6602966868514737E-2"/>
    <n v="6.1289641324758899E-2"/>
    <n v="6.4937004084579211E-2"/>
    <n v="6.7745992694716373E-2"/>
    <n v="6.8455224233269135E-2"/>
    <n v="6.8455224233269135E-2"/>
    <n v="6.8455224233269135E-2"/>
    <n v="6.8455224233269135E-2"/>
    <n v="6.8455224233269135E-2"/>
    <n v="6.8455224233269135E-2"/>
    <n v="6.8455224233269135E-2"/>
    <n v="6.8455224233269135E-2"/>
    <n v="6.8455224233269135E-2"/>
    <n v="6.8455224233269135E-2"/>
  </r>
  <r>
    <x v="39"/>
    <s v="Under $20"/>
    <n v="17.921797983903069"/>
    <s v="HVAC"/>
    <s v="Urban"/>
    <s v="SC-Retro"/>
    <s v="M_Input"/>
    <x v="2"/>
    <s v="Assembly"/>
    <s v="Economizer-Retro-Assembly"/>
    <n v="0.12502306043654238"/>
    <n v="0.12493714544239254"/>
    <n v="0.12446738813337392"/>
    <n v="0.12379362155627202"/>
    <n v="0.1232386269518384"/>
    <n v="0.11046009909205391"/>
    <n v="8.8224476994013826E-2"/>
    <n v="7.0292303599524764E-2"/>
    <n v="5.6118241870456331E-2"/>
    <n v="4.4841918251758081E-2"/>
    <n v="3.5787506720878624E-2"/>
    <n v="2.8557657112163987E-2"/>
    <n v="2.2710446925640199E-2"/>
    <n v="1.8101236024236037E-2"/>
    <n v="1.4397012441390845E-2"/>
    <n v="1.1465802332800585E-2"/>
    <n v="7.7878529622672706E-5"/>
    <n v="2.7696962672935003E-5"/>
    <n v="9.4023288976684224E-6"/>
    <n v="3.0529928574718436E-6"/>
    <n v="1.0492505098302916"/>
    <n v="7.1859441354451823"/>
    <n v="17.921797983903069"/>
    <s v="C-All-HVAC-Vent-All-All-E"/>
    <s v="C-All-HVAC-ER-All-All-C"/>
    <n v="1.0492505098302916"/>
    <n v="0.12502306043654238"/>
    <n v="0.24996020587893492"/>
    <n v="0.37442759401230885"/>
    <n v="0.4982212155685809"/>
    <n v="0.6214598425204193"/>
    <n v="0.7319199416124732"/>
    <n v="0.82014441860648701"/>
    <n v="0.89043672220601178"/>
    <n v="0.94655496407646811"/>
    <n v="0.9913968823282262"/>
    <n v="1.0271843890491048"/>
    <n v="1.0492505098302916"/>
    <n v="1.0492505098302916"/>
    <n v="1.0492505098302916"/>
    <n v="1.0492505098302916"/>
    <n v="1.0492505098302916"/>
    <n v="1.0492505098302916"/>
    <n v="1.0492505098302916"/>
    <n v="1.0492505098302916"/>
    <n v="1.0492505098302916"/>
    <n v="0.1179087765449912"/>
    <n v="0.11782286155084136"/>
    <n v="0.11735310424182274"/>
    <n v="0.11667933766472084"/>
    <n v="0.11612434306028722"/>
    <n v="0.10334581520050273"/>
    <n v="8.1110193102462647E-2"/>
    <n v="6.3178019707973584E-2"/>
    <n v="4.9003957978905159E-2"/>
    <n v="3.7727634360206909E-2"/>
    <n v="2.8673222829327449E-2"/>
    <n v="2.1443373220612811E-2"/>
    <n v="1.5596163034089023E-2"/>
    <n v="1.0986952132684861E-2"/>
    <n v="7.2827285498396699E-3"/>
    <n v="4.3515184412494098E-3"/>
    <n v="0"/>
    <n v="0"/>
    <n v="0"/>
    <n v="0"/>
    <n v="0.90696483199926803"/>
    <n v="0.90696483199926803"/>
    <n v="0.1179087765449912"/>
    <n v="0.23573163809583256"/>
    <n v="0.3530847423376553"/>
    <n v="0.46976408000237613"/>
    <n v="0.58588842306266331"/>
    <n v="0.68923423826316599"/>
    <n v="0.77034443136562869"/>
    <n v="0.83352245107360223"/>
    <n v="0.88252640905250734"/>
    <n v="0.90696483199926803"/>
    <n v="0.90696483199926803"/>
    <n v="0.90696483199926803"/>
    <n v="0.90696483199926803"/>
    <n v="0.90696483199926803"/>
    <n v="0.90696483199926803"/>
    <n v="0.90696483199926803"/>
    <n v="0.90696483199926803"/>
    <n v="0.90696483199926803"/>
    <n v="0.90696483199926803"/>
    <n v="0.90696483199926803"/>
  </r>
  <r>
    <x v="39"/>
    <s v="Under $20"/>
    <n v="19.275879865909776"/>
    <s v="HVAC"/>
    <s v="Urban"/>
    <s v="SC-Retro"/>
    <s v="M_Input"/>
    <x v="2"/>
    <s v="Other"/>
    <s v="Economizer-Retro-Other"/>
    <n v="7.7539291773128988E-2"/>
    <n v="7.8271420923782919E-2"/>
    <n v="7.7523054087490481E-2"/>
    <n v="7.6578254395806622E-2"/>
    <n v="7.62466685786235E-2"/>
    <n v="6.812981429215817E-2"/>
    <n v="5.4061019838083278E-2"/>
    <n v="4.2920929457675547E-2"/>
    <n v="3.4093901055111814E-2"/>
    <n v="2.7050365236696038E-2"/>
    <n v="2.1427076761963648E-2"/>
    <n v="1.7031671053397621E-2"/>
    <n v="1.3479900486492022E-2"/>
    <n v="1.0679027407918224E-2"/>
    <n v="8.4587645240032528E-3"/>
    <n v="6.7000955151871469E-3"/>
    <n v="4.5286839591178604E-5"/>
    <n v="1.6026389360375832E-5"/>
    <n v="5.413263899411652E-6"/>
    <n v="1.7487997732929589E-6"/>
    <n v="0.59654046399861793"/>
    <n v="6.1259245440643175"/>
    <n v="19.275879865909776"/>
    <s v="C-All-HVAC-Vent-All-All-E"/>
    <s v="C-All-HVAC-ER-All-All-C"/>
    <n v="0.59654046399861793"/>
    <n v="7.7539291773128988E-2"/>
    <n v="0.15581071269691191"/>
    <n v="0.23333376678440237"/>
    <n v="0.309912021180209"/>
    <n v="0.3861586897588325"/>
    <n v="0.45428850405099064"/>
    <n v="0.50834952388907395"/>
    <n v="0.55127045334674951"/>
    <n v="0.5853643544018613"/>
    <n v="0.59654046399861793"/>
    <n v="0.59654046399861793"/>
    <n v="0.59654046399861793"/>
    <n v="0.59654046399861793"/>
    <n v="0.59654046399861793"/>
    <n v="0.59654046399861793"/>
    <n v="0.59654046399861793"/>
    <n v="0.59654046399861793"/>
    <n v="0.59654046399861793"/>
    <n v="0.59654046399861793"/>
    <n v="0.59654046399861793"/>
    <n v="7.349453966300587E-2"/>
    <n v="7.4226668813659802E-2"/>
    <n v="7.3478301977367363E-2"/>
    <n v="7.2533502285683504E-2"/>
    <n v="7.2201916468500382E-2"/>
    <n v="6.4085062182035052E-2"/>
    <n v="5.0016267727960161E-2"/>
    <n v="3.8876177347552429E-2"/>
    <n v="3.0049148944988696E-2"/>
    <n v="2.300561312657292E-2"/>
    <n v="1.7382324651840531E-2"/>
    <n v="1.2986918943274502E-2"/>
    <n v="9.4351483763689022E-3"/>
    <n v="6.6342752977951048E-3"/>
    <n v="4.4140124138801334E-3"/>
    <n v="2.6553434050640276E-3"/>
    <n v="0"/>
    <n v="0"/>
    <n v="0"/>
    <n v="0"/>
    <n v="0.51564542179615558"/>
    <n v="0.51564542179615558"/>
    <n v="7.349453966300587E-2"/>
    <n v="0.14772120847666567"/>
    <n v="0.22119951045403302"/>
    <n v="0.29373301273971653"/>
    <n v="0.36593492920821691"/>
    <n v="0.43001999139025193"/>
    <n v="0.48003625911821207"/>
    <n v="0.51564542179615558"/>
    <n v="0.51564542179615558"/>
    <n v="0.51564542179615558"/>
    <n v="0.51564542179615558"/>
    <n v="0.51564542179615558"/>
    <n v="0.51564542179615558"/>
    <n v="0.51564542179615558"/>
    <n v="0.51564542179615558"/>
    <n v="0.51564542179615558"/>
    <n v="0.51564542179615558"/>
    <n v="0.51564542179615558"/>
    <n v="0.51564542179615558"/>
    <n v="0.51564542179615558"/>
  </r>
  <r>
    <x v="40"/>
    <s v="Under $15"/>
    <n v="11.18829344018148"/>
    <s v="HVAC"/>
    <s v="Urban"/>
    <s v="SC New"/>
    <s v="Measure InputOutput-New"/>
    <x v="2"/>
    <s v="Large Off"/>
    <s v="Commercial EM-New-Large Off"/>
    <n v="0"/>
    <n v="0"/>
    <n v="0"/>
    <n v="0"/>
    <n v="0"/>
    <n v="0"/>
    <n v="0"/>
    <n v="0"/>
    <n v="0"/>
    <n v="0"/>
    <n v="0"/>
    <n v="0"/>
    <n v="0"/>
    <n v="0"/>
    <n v="0"/>
    <n v="0"/>
    <n v="0"/>
    <n v="0"/>
    <n v="0"/>
    <n v="0"/>
    <n v="0"/>
    <n v="8.0954969813332927"/>
    <n v="11.18829344018148"/>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265171534376794"/>
    <s v="HVAC"/>
    <s v="Urban"/>
    <s v="SC New"/>
    <s v="Measure InputOutput-New"/>
    <x v="2"/>
    <s v="Medium Off"/>
    <s v="Commercial EM-New-Medium Off"/>
    <n v="0"/>
    <n v="0"/>
    <n v="0"/>
    <n v="0"/>
    <n v="0"/>
    <n v="0"/>
    <n v="0"/>
    <n v="0"/>
    <n v="0"/>
    <n v="0"/>
    <n v="0"/>
    <n v="0"/>
    <n v="0"/>
    <n v="0"/>
    <n v="0"/>
    <n v="0"/>
    <n v="0"/>
    <n v="0"/>
    <n v="0"/>
    <n v="0"/>
    <n v="0"/>
    <n v="11.97689831874176"/>
    <n v="16.26517153437679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55"/>
    <n v="51.836115824369074"/>
    <s v="HVAC"/>
    <s v="Urban"/>
    <s v="SC New"/>
    <s v="Measure InputOutput-New"/>
    <x v="2"/>
    <s v="Small Off"/>
    <s v="Commercial EM-New-Small Off"/>
    <n v="0"/>
    <n v="0"/>
    <n v="0"/>
    <n v="0"/>
    <n v="0"/>
    <n v="0"/>
    <n v="0"/>
    <n v="0"/>
    <n v="0"/>
    <n v="0"/>
    <n v="0"/>
    <n v="0"/>
    <n v="0"/>
    <n v="0"/>
    <n v="0"/>
    <n v="0"/>
    <n v="0"/>
    <n v="0"/>
    <n v="0"/>
    <n v="0"/>
    <n v="0"/>
    <n v="36.316809280403"/>
    <n v="51.83611582436907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88089778466215"/>
    <s v="HVAC"/>
    <s v="Urban"/>
    <s v="SC New"/>
    <s v="Measure InputOutput-New"/>
    <x v="2"/>
    <s v="XLarge Ret"/>
    <s v="Commercial EM-New-XLarge Ret"/>
    <n v="0"/>
    <n v="0"/>
    <n v="0"/>
    <n v="0"/>
    <n v="0"/>
    <n v="0"/>
    <n v="0"/>
    <n v="0"/>
    <n v="0"/>
    <n v="0"/>
    <n v="0"/>
    <n v="0"/>
    <n v="0"/>
    <n v="0"/>
    <n v="0"/>
    <n v="0"/>
    <n v="0"/>
    <n v="0"/>
    <n v="0"/>
    <n v="0"/>
    <n v="0"/>
    <n v="11.976898318741759"/>
    <n v="16.8808977846621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40"/>
    <n v="38.131669343456331"/>
    <s v="HVAC"/>
    <s v="Urban"/>
    <s v="SC New"/>
    <s v="Measure InputOutput-New"/>
    <x v="2"/>
    <s v="Large Ret"/>
    <s v="Commercial EM-New-Large Ret"/>
    <n v="0"/>
    <n v="0"/>
    <n v="0"/>
    <n v="0"/>
    <n v="0"/>
    <n v="0"/>
    <n v="0"/>
    <n v="0"/>
    <n v="0"/>
    <n v="0"/>
    <n v="0"/>
    <n v="0"/>
    <n v="0"/>
    <n v="0"/>
    <n v="0"/>
    <n v="0"/>
    <n v="0"/>
    <n v="0"/>
    <n v="0"/>
    <n v="0"/>
    <n v="0"/>
    <n v="26.168845029369788"/>
    <n v="38.13166934345633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6.85982294271091"/>
    <s v="HVAC"/>
    <s v="Urban"/>
    <s v="SC New"/>
    <s v="Measure InputOutput-New"/>
    <x v="2"/>
    <s v="Medium Ret"/>
    <s v="Commercial EM-New-Medium Ret"/>
    <n v="0"/>
    <n v="0"/>
    <n v="0"/>
    <n v="0"/>
    <n v="0"/>
    <n v="0"/>
    <n v="0"/>
    <n v="0"/>
    <n v="0"/>
    <n v="0"/>
    <n v="0"/>
    <n v="0"/>
    <n v="0"/>
    <n v="0"/>
    <n v="0"/>
    <n v="0"/>
    <n v="0"/>
    <n v="0"/>
    <n v="0"/>
    <n v="0"/>
    <n v="0"/>
    <n v="18.261542966961215"/>
    <n v="26.8598229427109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9.7997336917490898"/>
    <s v="HVAC"/>
    <s v="Urban"/>
    <s v="SC New"/>
    <s v="Measure InputOutput-New"/>
    <x v="2"/>
    <s v="Small Ret"/>
    <s v="Commercial EM-New-Small Ret"/>
    <n v="0"/>
    <n v="0"/>
    <n v="0"/>
    <n v="0"/>
    <n v="0"/>
    <n v="0"/>
    <n v="0"/>
    <n v="0"/>
    <n v="0"/>
    <n v="0"/>
    <n v="0"/>
    <n v="0"/>
    <n v="0"/>
    <n v="0"/>
    <n v="0"/>
    <n v="0"/>
    <n v="0"/>
    <n v="0"/>
    <n v="0"/>
    <n v="0"/>
    <n v="0"/>
    <n v="6.740223577189802"/>
    <n v="9.7997336917490898"/>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7.950705184793723"/>
    <s v="HVAC"/>
    <s v="Urban"/>
    <s v="SC New"/>
    <s v="Measure InputOutput-New"/>
    <x v="2"/>
    <s v="School K-12"/>
    <s v="Commercial EM-New-School K-12"/>
    <n v="0"/>
    <n v="0"/>
    <n v="0"/>
    <n v="0"/>
    <n v="0"/>
    <n v="0"/>
    <n v="0"/>
    <n v="0"/>
    <n v="0"/>
    <n v="0"/>
    <n v="0"/>
    <n v="0"/>
    <n v="0"/>
    <n v="0"/>
    <n v="0"/>
    <n v="0"/>
    <n v="0"/>
    <n v="0"/>
    <n v="0"/>
    <n v="0"/>
    <n v="0"/>
    <n v="18.913399409381995"/>
    <n v="27.95070518479372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6.226504426802887"/>
    <s v="HVAC"/>
    <s v="Urban"/>
    <s v="SC New"/>
    <s v="Measure InputOutput-New"/>
    <x v="2"/>
    <s v="University"/>
    <s v="Commercial EM-New-University"/>
    <n v="0"/>
    <n v="0"/>
    <n v="0"/>
    <n v="0"/>
    <n v="0"/>
    <n v="0"/>
    <n v="0"/>
    <n v="0"/>
    <n v="0"/>
    <n v="0"/>
    <n v="0"/>
    <n v="0"/>
    <n v="0"/>
    <n v="0"/>
    <n v="0"/>
    <n v="0"/>
    <n v="0"/>
    <n v="0"/>
    <n v="0"/>
    <n v="0"/>
    <n v="0"/>
    <n v="10.733240131944783"/>
    <n v="16.226504426802887"/>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30"/>
    <n v="27.294072526414439"/>
    <s v="HVAC"/>
    <s v="Urban"/>
    <s v="SC New"/>
    <s v="Measure InputOutput-New"/>
    <x v="2"/>
    <s v="Warehouse"/>
    <s v="Commercial EM-New-Warehouse"/>
    <n v="0"/>
    <n v="0"/>
    <n v="0"/>
    <n v="0"/>
    <n v="0"/>
    <n v="0"/>
    <n v="0"/>
    <n v="0"/>
    <n v="0"/>
    <n v="0"/>
    <n v="0"/>
    <n v="0"/>
    <n v="0"/>
    <n v="0"/>
    <n v="0"/>
    <n v="0"/>
    <n v="0"/>
    <n v="0"/>
    <n v="0"/>
    <n v="0"/>
    <n v="0"/>
    <n v="21.568232920332068"/>
    <n v="27.294072526414439"/>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1.924263507749563"/>
    <s v="HVAC"/>
    <s v="Urban"/>
    <s v="SC New"/>
    <s v="Measure InputOutput-New"/>
    <x v="2"/>
    <s v="Supermarket"/>
    <s v="Commercial EM-New-Supermarket"/>
    <n v="0"/>
    <n v="0"/>
    <n v="0"/>
    <n v="0"/>
    <n v="0"/>
    <n v="0"/>
    <n v="0"/>
    <n v="0"/>
    <n v="0"/>
    <n v="0"/>
    <n v="0"/>
    <n v="0"/>
    <n v="0"/>
    <n v="0"/>
    <n v="0"/>
    <n v="0"/>
    <n v="0"/>
    <n v="0"/>
    <n v="0"/>
    <n v="0"/>
    <n v="0"/>
    <n v="8.2641236342551849"/>
    <n v="11.92426350774956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5"/>
    <n v="0"/>
    <s v="HVAC"/>
    <s v="Urban"/>
    <s v="SC New"/>
    <s v="Measure InputOutput-New"/>
    <x v="2"/>
    <s v="MiniMart"/>
    <s v="Commercial EM-New-MiniMart"/>
    <n v="0"/>
    <n v="0"/>
    <n v="0"/>
    <n v="0"/>
    <n v="0"/>
    <n v="0"/>
    <n v="0"/>
    <n v="0"/>
    <n v="0"/>
    <n v="0"/>
    <n v="0"/>
    <n v="0"/>
    <n v="0"/>
    <n v="0"/>
    <n v="0"/>
    <n v="0"/>
    <n v="0"/>
    <n v="0"/>
    <n v="0"/>
    <n v="0"/>
    <n v="0"/>
    <n v="0"/>
    <n v="0"/>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20"/>
    <n v="15.691241025575801"/>
    <s v="HVAC"/>
    <s v="Urban"/>
    <s v="SC New"/>
    <s v="Measure InputOutput-New"/>
    <x v="2"/>
    <s v="Restaurant"/>
    <s v="Commercial EM-New-Restaurant"/>
    <n v="0"/>
    <n v="0"/>
    <n v="0"/>
    <n v="0"/>
    <n v="0"/>
    <n v="0"/>
    <n v="0"/>
    <n v="0"/>
    <n v="0"/>
    <n v="0"/>
    <n v="0"/>
    <n v="0"/>
    <n v="0"/>
    <n v="0"/>
    <n v="0"/>
    <n v="0"/>
    <n v="0"/>
    <n v="0"/>
    <n v="0"/>
    <n v="0"/>
    <n v="0"/>
    <n v="10.858777229766844"/>
    <n v="15.69124102557580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9.0648351084203185"/>
    <s v="HVAC"/>
    <s v="Urban"/>
    <s v="SC New"/>
    <s v="Measure InputOutput-New"/>
    <x v="2"/>
    <s v="Lodging"/>
    <s v="Commercial EM-New-Lodging"/>
    <n v="0"/>
    <n v="0"/>
    <n v="0"/>
    <n v="0"/>
    <n v="0"/>
    <n v="0"/>
    <n v="0"/>
    <n v="0"/>
    <n v="0"/>
    <n v="0"/>
    <n v="0"/>
    <n v="0"/>
    <n v="0"/>
    <n v="0"/>
    <n v="0"/>
    <n v="0"/>
    <n v="0"/>
    <n v="0"/>
    <n v="0"/>
    <n v="0"/>
    <n v="0"/>
    <n v="6.3210089733141537"/>
    <n v="9.064835108420318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6.4585880794147705"/>
    <s v="HVAC"/>
    <s v="Urban"/>
    <s v="SC New"/>
    <s v="Measure InputOutput-New"/>
    <x v="2"/>
    <s v="Hospital"/>
    <s v="Commercial EM-New-Hospital"/>
    <n v="0"/>
    <n v="0"/>
    <n v="0"/>
    <n v="0"/>
    <n v="0"/>
    <n v="0"/>
    <n v="0"/>
    <n v="0"/>
    <n v="0"/>
    <n v="0"/>
    <n v="0"/>
    <n v="0"/>
    <n v="0"/>
    <n v="0"/>
    <n v="0"/>
    <n v="0"/>
    <n v="0"/>
    <n v="0"/>
    <n v="0"/>
    <n v="0"/>
    <n v="0"/>
    <n v="5.0827061962802809"/>
    <n v="6.4585880794147705"/>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0"/>
    <n v="8.9920417130129113"/>
    <s v="HVAC"/>
    <s v="Urban"/>
    <s v="SC New"/>
    <s v="Measure InputOutput-New"/>
    <x v="2"/>
    <s v="Residential Care"/>
    <s v="Commercial EM-New-Residential Care"/>
    <n v="0"/>
    <n v="0"/>
    <n v="0"/>
    <n v="0"/>
    <n v="0"/>
    <n v="0"/>
    <n v="0"/>
    <n v="0"/>
    <n v="0"/>
    <n v="0"/>
    <n v="0"/>
    <n v="0"/>
    <n v="0"/>
    <n v="0"/>
    <n v="0"/>
    <n v="0"/>
    <n v="0"/>
    <n v="0"/>
    <n v="0"/>
    <n v="0"/>
    <n v="0"/>
    <n v="6.3442700580890516"/>
    <n v="8.9920417130129113"/>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379101337819071"/>
    <s v="HVAC"/>
    <s v="Urban"/>
    <s v="SC New"/>
    <s v="Measure InputOutput-New"/>
    <x v="2"/>
    <s v="Assembly"/>
    <s v="Commercial EM-New-Assembly"/>
    <n v="0"/>
    <n v="0"/>
    <n v="0"/>
    <n v="0"/>
    <n v="0"/>
    <n v="0"/>
    <n v="0"/>
    <n v="0"/>
    <n v="0"/>
    <n v="0"/>
    <n v="0"/>
    <n v="0"/>
    <n v="0"/>
    <n v="0"/>
    <n v="0"/>
    <n v="0"/>
    <n v="0"/>
    <n v="0"/>
    <n v="0"/>
    <n v="0"/>
    <n v="0"/>
    <n v="10.705676551770811"/>
    <n v="14.379101337819071"/>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169874349859304"/>
    <s v="HVAC"/>
    <s v="Urban"/>
    <s v="SC New"/>
    <s v="Measure InputOutput-New"/>
    <x v="2"/>
    <s v="Other"/>
    <s v="Commercial EM-New-Other"/>
    <n v="0"/>
    <n v="0"/>
    <n v="0"/>
    <n v="0"/>
    <n v="0"/>
    <n v="0"/>
    <n v="0"/>
    <n v="0"/>
    <n v="0"/>
    <n v="0"/>
    <n v="0"/>
    <n v="0"/>
    <n v="0"/>
    <n v="0"/>
    <n v="0"/>
    <n v="0"/>
    <n v="0"/>
    <n v="0"/>
    <n v="0"/>
    <n v="0"/>
    <n v="0"/>
    <n v="10.705676551770814"/>
    <n v="14.169874349859304"/>
    <s v="C-All-HVAC-Vent-All-All-E"/>
    <s v="R-All-HVAC-CAC-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2.819455614863081"/>
    <s v="HVAC"/>
    <s v="Urban"/>
    <s v="SC Retro"/>
    <s v="Measure InputOutput"/>
    <x v="2"/>
    <s v="Large Off"/>
    <s v="Commercial EM-Retro-Large Off"/>
    <n v="0.66824858053896008"/>
    <n v="0.66624383479734339"/>
    <n v="0.66424510329295139"/>
    <n v="0.67390490987078722"/>
    <n v="0.68224595896943552"/>
    <n v="0.62312984495174728"/>
    <n v="0.5046177764416554"/>
    <n v="0.40870607337550641"/>
    <n v="0.3314665186991238"/>
    <n v="0.26882101774115497"/>
    <n v="0.21847738194774285"/>
    <n v="0.17790530400379304"/>
    <n v="0.14446287729277255"/>
    <n v="0.11739258463346378"/>
    <n v="9.5475107553018232E-2"/>
    <n v="7.7474059196741746E-2"/>
    <n v="5.362931904250211E-4"/>
    <n v="1.9426893165895893E-4"/>
    <n v="6.7160323773272476E-5"/>
    <n v="2.2204002330744433E-5"/>
    <n v="7.7575618878099579"/>
    <n v="9.2660092216119683"/>
    <n v="12.819455614863081"/>
    <s v="C-Off-HVAC-Vent-All-All-E"/>
    <s v="C-LOff-HVAC-ER-All-All-C"/>
    <n v="6.3236368597543855"/>
    <n v="0.66824858053896008"/>
    <n v="1.3344924153363036"/>
    <n v="1.9987375186292549"/>
    <n v="2.6726424285000423"/>
    <n v="3.3548883874694777"/>
    <n v="3.978018232421225"/>
    <n v="4.4826360088628805"/>
    <n v="4.8913420822383866"/>
    <n v="5.2228086009375101"/>
    <n v="5.4916296186786653"/>
    <n v="5.7101070006264081"/>
    <n v="5.8880123046302009"/>
    <n v="6.0324751819229734"/>
    <n v="6.1498677665564374"/>
    <n v="6.2453428741094559"/>
    <n v="6.3228169333061972"/>
    <n v="6.3233532264966223"/>
    <n v="6.3235474954282811"/>
    <n v="6.3236146557520545"/>
    <n v="6.3236368597543855"/>
    <n v="0.62537212022192257"/>
    <n v="0.62336737448030588"/>
    <n v="0.62136864297591388"/>
    <n v="0.6310284495537497"/>
    <n v="0.63936949865239801"/>
    <n v="0.58025338463470977"/>
    <n v="0.46174131612461788"/>
    <n v="0.36582961305846889"/>
    <n v="0.28859005838208629"/>
    <n v="0.22594455742411745"/>
    <n v="0.17560092163070534"/>
    <n v="0.13502884368675552"/>
    <n v="0.10158641697573503"/>
    <n v="7.4516124316426263E-2"/>
    <n v="5.2598647235980719E-2"/>
    <n v="3.4597598879704233E-2"/>
    <n v="0"/>
    <n v="0"/>
    <n v="0"/>
    <n v="0"/>
    <n v="6.9000326814692077"/>
    <n v="5.636793568233597"/>
    <n v="0.62537212022192257"/>
    <n v="1.2487394947022286"/>
    <n v="1.8701081376781423"/>
    <n v="2.5011365872318922"/>
    <n v="3.1405060858842901"/>
    <n v="3.7207594705189999"/>
    <n v="4.1825007866436179"/>
    <n v="4.5483303997020865"/>
    <n v="4.8369204580841725"/>
    <n v="5.0628650155082902"/>
    <n v="5.2384659371389954"/>
    <n v="5.3734947808257507"/>
    <n v="5.4750811978014857"/>
    <n v="5.5495973221179122"/>
    <n v="5.6021959693538932"/>
    <n v="5.636793568233597"/>
    <n v="5.636793568233597"/>
    <n v="5.636793568233597"/>
    <n v="5.636793568233597"/>
    <n v="5.636793568233597"/>
  </r>
  <r>
    <x v="40"/>
    <s v="Under $20"/>
    <n v="15.655979563737002"/>
    <s v="HVAC"/>
    <s v="Urban"/>
    <s v="SC Retro"/>
    <s v="Measure InputOutput"/>
    <x v="2"/>
    <s v="Medium Off"/>
    <s v="Commercial EM-Retro-Medium Off"/>
    <n v="3.9707017826649607E-2"/>
    <n v="3.9587896773169665E-2"/>
    <n v="3.9469133082850154E-2"/>
    <n v="4.0282665881874791E-2"/>
    <n v="4.0984488514031685E-2"/>
    <n v="3.7646168073635612E-2"/>
    <n v="3.0633691106775347E-2"/>
    <n v="2.4927778156885082E-2"/>
    <n v="2.0316511994453567E-2"/>
    <n v="1.6556290874566226E-2"/>
    <n v="1.3526732828745829E-2"/>
    <n v="1.1077324564605863E-2"/>
    <n v="9.0382599641219783E-3"/>
    <n v="7.3811278221118841E-3"/>
    <n v="6.0324110730850004E-3"/>
    <n v="4.9159401717131564E-3"/>
    <n v="3.4176688675358059E-5"/>
    <n v="1.2431157952881111E-5"/>
    <n v="4.3146048569479171E-6"/>
    <n v="1.4319303620663824E-6"/>
    <n v="0.50028315784236599"/>
    <n v="11.361571134876245"/>
    <n v="15.655979563737002"/>
    <s v="C-Off-HVAC-Vent-All-All-E"/>
    <s v="C-LOff-HVAC-ER-All-All-C"/>
    <n v="0.38213579309112267"/>
    <n v="3.9707017826649607E-2"/>
    <n v="7.9294914599819272E-2"/>
    <n v="0.11876404768266943"/>
    <n v="0.15904671356454422"/>
    <n v="0.20003120207857591"/>
    <n v="0.23767737015221152"/>
    <n v="0.26831106125898685"/>
    <n v="0.29323883941587192"/>
    <n v="0.31355535141032548"/>
    <n v="0.3301116422848917"/>
    <n v="0.34363837511363754"/>
    <n v="0.3547156996782434"/>
    <n v="0.3637539596423654"/>
    <n v="0.37113508746447726"/>
    <n v="0.37716749853756226"/>
    <n v="0.38208343870927541"/>
    <n v="0.38211761539795075"/>
    <n v="0.38213004655590366"/>
    <n v="0.38213436116076061"/>
    <n v="0.38213579309112267"/>
    <n v="3.7116004058533332E-2"/>
    <n v="3.699688300505339E-2"/>
    <n v="3.6878119314733879E-2"/>
    <n v="3.7691652113758516E-2"/>
    <n v="3.839347474591541E-2"/>
    <n v="3.5055154305519337E-2"/>
    <n v="2.8042677338659072E-2"/>
    <n v="2.2336764388768807E-2"/>
    <n v="1.7725498226337292E-2"/>
    <n v="1.3965277106449951E-2"/>
    <n v="1.0935719060629553E-2"/>
    <n v="8.4863107964895882E-3"/>
    <n v="6.4472461960057032E-3"/>
    <n v="4.790114053995609E-3"/>
    <n v="3.4413973049687253E-3"/>
    <n v="2.3249264035968813E-3"/>
    <n v="0"/>
    <n v="0"/>
    <n v="0"/>
    <n v="0"/>
    <n v="0.44846288248004051"/>
    <n v="0.34062721841941512"/>
    <n v="3.7116004058533332E-2"/>
    <n v="7.4112887063586722E-2"/>
    <n v="0.1109910063783206"/>
    <n v="0.14868265849207912"/>
    <n v="0.18707613323799455"/>
    <n v="0.22213128754351388"/>
    <n v="0.25017396488217297"/>
    <n v="0.27251072927094178"/>
    <n v="0.29023622749727906"/>
    <n v="0.30420150460372902"/>
    <n v="0.31513722366435859"/>
    <n v="0.32362353446084818"/>
    <n v="0.33007078065685391"/>
    <n v="0.33486089471084951"/>
    <n v="0.33830229201581824"/>
    <n v="0.34062721841941512"/>
    <n v="0.34062721841941512"/>
    <n v="0.34062721841941512"/>
    <n v="0.34062721841941512"/>
    <n v="0.34062721841941512"/>
  </r>
  <r>
    <x v="40"/>
    <s v="Under $50"/>
    <n v="45.334944570596633"/>
    <s v="HVAC"/>
    <s v="Urban"/>
    <s v="SC Retro"/>
    <s v="Measure InputOutput"/>
    <x v="2"/>
    <s v="Small Off"/>
    <s v="Commercial EM-Retro-Small Off"/>
    <n v="1.0136105781715903E-2"/>
    <n v="1.0105697464370754E-2"/>
    <n v="1.0075380371977645E-2"/>
    <n v="1.0107332251188076E-2"/>
    <n v="1.0131801770084777E-2"/>
    <n v="9.1492848811067576E-3"/>
    <n v="7.3379519911885883E-3"/>
    <n v="5.8856800981936493E-3"/>
    <n v="4.7233135801271588E-3"/>
    <n v="3.7907339370406522E-3"/>
    <n v="3.0448765185708635E-3"/>
    <n v="2.4477829783064757E-3"/>
    <n v="1.9658600364706896E-3"/>
    <n v="1.5794399469155728E-3"/>
    <n v="1.2694165366284647E-3"/>
    <n v="1.0194371158459806E-3"/>
    <n v="6.982128291558109E-6"/>
    <n v="2.5035270897470735E-6"/>
    <n v="8.5684881452319482E-7"/>
    <n v="2.8050580422246837E-7"/>
    <n v="9.800220265391886E-2"/>
    <n v="31.609503061118108"/>
    <n v="45.334944570596633"/>
    <s v="C-Off-HVAC-Vent-All-All-E"/>
    <s v="C-SOff-HVAC-ER-All-All-C"/>
    <n v="9.2780718269732082E-2"/>
    <n v="1.0136105781715903E-2"/>
    <n v="2.0241803246086657E-2"/>
    <n v="3.0317183618064302E-2"/>
    <n v="4.042451586925238E-2"/>
    <n v="5.0556317639337156E-2"/>
    <n v="5.9705602520443914E-2"/>
    <n v="6.7043554511632505E-2"/>
    <n v="7.2929234609826157E-2"/>
    <n v="7.7652548189953319E-2"/>
    <n v="8.1443282126993977E-2"/>
    <n v="8.4488158645564845E-2"/>
    <n v="8.6935941623871318E-2"/>
    <n v="8.8901801660342006E-2"/>
    <n v="9.0481241607257581E-2"/>
    <n v="9.1750658143886041E-2"/>
    <n v="9.2770095259732024E-2"/>
    <n v="9.2777077388023585E-2"/>
    <n v="9.2779580915113333E-2"/>
    <n v="9.2780437763927859E-2"/>
    <n v="9.2780718269732082E-2"/>
    <n v="9.507020198007525E-3"/>
    <n v="9.4766118806623757E-3"/>
    <n v="9.4462947882692667E-3"/>
    <n v="9.4782466674796974E-3"/>
    <n v="9.5027161863763983E-3"/>
    <n v="8.5201992973983794E-3"/>
    <n v="6.7088664074802101E-3"/>
    <n v="5.2565945144852711E-3"/>
    <n v="4.0942279964187806E-3"/>
    <n v="3.1616483533322736E-3"/>
    <n v="2.4157909348624853E-3"/>
    <n v="1.8186973945980972E-3"/>
    <n v="1.3367744527623111E-3"/>
    <n v="9.503543632071944E-4"/>
    <n v="6.4033095292008631E-4"/>
    <n v="3.9035153213760215E-4"/>
    <n v="0"/>
    <n v="0"/>
    <n v="0"/>
    <n v="0"/>
    <n v="8.5420490979751296E-2"/>
    <n v="8.2704725920397973E-2"/>
    <n v="9.507020198007525E-3"/>
    <n v="1.8983632078669901E-2"/>
    <n v="2.8429926866939167E-2"/>
    <n v="3.7908173534418867E-2"/>
    <n v="4.7410889720795268E-2"/>
    <n v="5.5931089018193644E-2"/>
    <n v="6.2639955425673854E-2"/>
    <n v="6.7896549940159132E-2"/>
    <n v="7.1990777936577918E-2"/>
    <n v="7.5152426289910187E-2"/>
    <n v="7.7568217224772668E-2"/>
    <n v="7.9386914619370766E-2"/>
    <n v="8.0723689072133079E-2"/>
    <n v="8.1674043435340279E-2"/>
    <n v="8.2314374388260364E-2"/>
    <n v="8.2704725920397973E-2"/>
    <n v="8.2704725920397973E-2"/>
    <n v="8.2704725920397973E-2"/>
    <n v="8.2704725920397973E-2"/>
    <n v="8.2704725920397973E-2"/>
  </r>
  <r>
    <x v="40"/>
    <s v="Under $20"/>
    <n v="15.114412410936382"/>
    <s v="HVAC"/>
    <s v="Urban"/>
    <s v="SC Retro"/>
    <s v="Measure InputOutput"/>
    <x v="2"/>
    <s v="XLarge Ret"/>
    <s v="Commercial EM-Retro-XLarge Ret"/>
    <n v="4.5586558158455873E-3"/>
    <n v="4.5376859990926954E-3"/>
    <n v="4.5168126434968698E-3"/>
    <n v="4.5214020701889127E-3"/>
    <n v="4.5252069162097733E-3"/>
    <n v="4.0760796153775005E-3"/>
    <n v="3.2635752342475019E-3"/>
    <n v="2.6136109291727159E-3"/>
    <n v="2.0933888508110725E-3"/>
    <n v="1.6779832877435125E-3"/>
    <n v="1.3509212291497865E-3"/>
    <n v="1.0893886747627064E-3"/>
    <n v="8.7712723600591284E-4"/>
    <n v="7.0586610616073838E-4"/>
    <n v="5.6787033029452409E-4"/>
    <n v="4.5605589964373854E-4"/>
    <n v="3.1236120385749819E-6"/>
    <n v="1.1195915936159108E-6"/>
    <n v="3.8338480847137437E-7"/>
    <n v="1.2568287247813659E-7"/>
    <n v="4.3910671912372433E-2"/>
    <n v="10.751123902856678"/>
    <n v="15.114412410936382"/>
    <s v="C-Ret-HVAC-Vent-All-All-E"/>
    <s v="C-Ret-HVAC-ER-All-All-C"/>
    <n v="4.1436383109516681E-2"/>
    <n v="4.5586558158455873E-3"/>
    <n v="9.0963418149382826E-3"/>
    <n v="1.3613154458435153E-2"/>
    <n v="1.8134556528624064E-2"/>
    <n v="2.2659763444833836E-2"/>
    <n v="2.6735843060211338E-2"/>
    <n v="2.9999418294458839E-2"/>
    <n v="3.2613029223631552E-2"/>
    <n v="3.4706418074442622E-2"/>
    <n v="3.6384401362186132E-2"/>
    <n v="3.7735322591335919E-2"/>
    <n v="3.8824711266098627E-2"/>
    <n v="3.9701838502104542E-2"/>
    <n v="4.0407704608265281E-2"/>
    <n v="4.0975574938559807E-2"/>
    <n v="4.1431630838203545E-2"/>
    <n v="4.1434754450242119E-2"/>
    <n v="4.1435874041835734E-2"/>
    <n v="4.1436257426644203E-2"/>
    <n v="4.1436383109516681E-2"/>
    <n v="4.277702706823169E-3"/>
    <n v="4.2567328900702771E-3"/>
    <n v="4.2358595344744515E-3"/>
    <n v="4.2404489611664944E-3"/>
    <n v="4.2442538071873551E-3"/>
    <n v="3.7951265063550822E-3"/>
    <n v="2.9826221252250837E-3"/>
    <n v="2.3326578201502976E-3"/>
    <n v="1.8124357417886544E-3"/>
    <n v="1.3970301787210944E-3"/>
    <n v="1.0699681201273685E-3"/>
    <n v="8.0843556574028831E-4"/>
    <n v="5.9617412698349478E-4"/>
    <n v="4.2491299713832026E-4"/>
    <n v="2.8691722127210598E-4"/>
    <n v="1.7510279062132042E-4"/>
    <n v="0"/>
    <n v="0"/>
    <n v="0"/>
    <n v="0"/>
    <n v="3.8291609731924067E-2"/>
    <n v="3.6936381093844874E-2"/>
    <n v="4.277702706823169E-3"/>
    <n v="8.5344355968934461E-3"/>
    <n v="1.2770295131367897E-2"/>
    <n v="1.7010744092534391E-2"/>
    <n v="2.1254997899721746E-2"/>
    <n v="2.5050124406076828E-2"/>
    <n v="2.8032746531301913E-2"/>
    <n v="3.036540435145221E-2"/>
    <n v="3.2177840093240866E-2"/>
    <n v="3.357487027196196E-2"/>
    <n v="3.464483839208933E-2"/>
    <n v="3.5453273957829622E-2"/>
    <n v="3.604944808481312E-2"/>
    <n v="3.6474361081951442E-2"/>
    <n v="3.6761278303223552E-2"/>
    <n v="3.6936381093844874E-2"/>
    <n v="3.6936381093844874E-2"/>
    <n v="3.6936381093844874E-2"/>
    <n v="3.6936381093844874E-2"/>
    <n v="3.6936381093844874E-2"/>
  </r>
  <r>
    <x v="40"/>
    <s v="Under $35"/>
    <n v="32.444431255791656"/>
    <s v="HVAC"/>
    <s v="Urban"/>
    <s v="SC Retro"/>
    <s v="Measure InputOutput"/>
    <x v="2"/>
    <s v="Large Ret"/>
    <s v="Commercial EM-Retro-Large Ret"/>
    <n v="5.0607650055057421E-2"/>
    <n v="5.0374854864804162E-2"/>
    <n v="5.0143130532426056E-2"/>
    <n v="4.9980448762988371E-2"/>
    <n v="4.9816137299444285E-2"/>
    <n v="4.4687288950675627E-2"/>
    <n v="3.5632624819897818E-2"/>
    <n v="2.8414616228748083E-2"/>
    <n v="2.2659795554102323E-2"/>
    <n v="1.8074017682217714E-2"/>
    <n v="1.4432175509101712E-2"/>
    <n v="1.1529158962268913E-2"/>
    <n v="9.2067199041468324E-3"/>
    <n v="7.3513424918350842E-3"/>
    <n v="5.8695303918342547E-3"/>
    <n v="4.6843681798844567E-3"/>
    <n v="3.1876762482141537E-5"/>
    <n v="1.1356420793139287E-5"/>
    <n v="3.8628215891176605E-6"/>
    <n v="1.2570791836340708E-6"/>
    <n v="0.43919422362049321"/>
    <n v="22.344974459752642"/>
    <n v="32.444431255791656"/>
    <s v="C-Ret-HVAC-Vent-All-All-E"/>
    <s v="C-Ret-HVAC-ER-All-All-C"/>
    <n v="0.43919422362049321"/>
    <n v="5.0607650055057421E-2"/>
    <n v="0.10098250491986158"/>
    <n v="0.15112563545228763"/>
    <n v="0.20110608421527601"/>
    <n v="0.25092222151472032"/>
    <n v="0.29560951046539596"/>
    <n v="0.33124213528529378"/>
    <n v="0.35965675151404186"/>
    <n v="0.38231654706814416"/>
    <n v="0.40039056475036189"/>
    <n v="0.41482274025946358"/>
    <n v="0.4263518992217325"/>
    <n v="0.43555861912587934"/>
    <n v="0.43919422362049321"/>
    <n v="0.43919422362049321"/>
    <n v="0.43919422362049321"/>
    <n v="0.43919422362049321"/>
    <n v="0.43919422362049321"/>
    <n v="0.43919422362049321"/>
    <n v="0.43919422362049321"/>
    <n v="4.7629760255536648E-2"/>
    <n v="4.7396965065283389E-2"/>
    <n v="4.7165240732905282E-2"/>
    <n v="4.7002558963467597E-2"/>
    <n v="4.6838247499923512E-2"/>
    <n v="4.1709399151154854E-2"/>
    <n v="3.2654735020377045E-2"/>
    <n v="2.5436726429227306E-2"/>
    <n v="1.9681905754581546E-2"/>
    <n v="1.5096127882696937E-2"/>
    <n v="1.1454285709580935E-2"/>
    <n v="8.5512691627481364E-3"/>
    <n v="6.2288301046260555E-3"/>
    <n v="4.3734526923143082E-3"/>
    <n v="2.8916405923134782E-3"/>
    <n v="1.7064783803636802E-3"/>
    <n v="0"/>
    <n v="0"/>
    <n v="0"/>
    <n v="0"/>
    <n v="0.37963642763007766"/>
    <n v="0.37963642763007766"/>
    <n v="4.7629760255536648E-2"/>
    <n v="9.5026725320820044E-2"/>
    <n v="0.14219196605372533"/>
    <n v="0.18919452501719292"/>
    <n v="0.23603277251711643"/>
    <n v="0.27774217166827131"/>
    <n v="0.31039690668864833"/>
    <n v="0.33583363311787562"/>
    <n v="0.35551553887245718"/>
    <n v="0.37061166675515411"/>
    <n v="0.37963642763007766"/>
    <n v="0.37963642763007766"/>
    <n v="0.37963642763007766"/>
    <n v="0.37963642763007766"/>
    <n v="0.37963642763007766"/>
    <n v="0.37963642763007766"/>
    <n v="0.37963642763007766"/>
    <n v="0.37963642763007766"/>
    <n v="0.37963642763007766"/>
    <n v="0.37963642763007766"/>
  </r>
  <r>
    <x v="40"/>
    <s v="Under $25"/>
    <n v="23.153474491324552"/>
    <s v="HVAC"/>
    <s v="Urban"/>
    <s v="SC Retro"/>
    <s v="Measure InputOutput"/>
    <x v="2"/>
    <s v="Medium Ret"/>
    <s v="Commercial EM-Retro-Medium Ret"/>
    <n v="3.238919901032037E-3"/>
    <n v="3.2240208694872892E-3"/>
    <n v="3.2091903734876481E-3"/>
    <n v="3.2307469872381472E-3"/>
    <n v="3.2509071632166302E-3"/>
    <n v="2.9438591835261809E-3"/>
    <n v="2.3694774318841968E-3"/>
    <n v="1.9080508887651681E-3"/>
    <n v="1.536888958630057E-3"/>
    <n v="1.2396664487623705E-3"/>
    <n v="1.0082659011649558E-3"/>
    <n v="8.2242098543088113E-4"/>
    <n v="6.6870769152741871E-4"/>
    <n v="5.4311249425226715E-4"/>
    <n v="4.4078045860495733E-4"/>
    <n v="3.5653107660111878E-4"/>
    <n v="2.459825995359821E-6"/>
    <n v="8.8764328907784719E-7"/>
    <n v="3.0620432532184202E-7"/>
    <n v="1.0118079689814726E-7"/>
    <n v="3.535021669082087E-2"/>
    <n v="15.889611505399619"/>
    <n v="23.153474491324552"/>
    <s v="C-Ret-HVAC-Vent-All-All-E"/>
    <s v="C-Ret-HVAC-ER-All-All-C"/>
    <n v="2.9995301668017976E-2"/>
    <n v="3.238919901032037E-3"/>
    <n v="6.4629407705193258E-3"/>
    <n v="9.6721311440069735E-3"/>
    <n v="1.290287813124512E-2"/>
    <n v="1.615378529446175E-2"/>
    <n v="1.9097644477987931E-2"/>
    <n v="2.1467121909872128E-2"/>
    <n v="2.3375172798637295E-2"/>
    <n v="2.4912061757267352E-2"/>
    <n v="2.6151728206029724E-2"/>
    <n v="2.715999410719468E-2"/>
    <n v="2.798241509262556E-2"/>
    <n v="2.865112278415298E-2"/>
    <n v="2.9194235278405246E-2"/>
    <n v="2.9635015737010204E-2"/>
    <n v="2.9991546813611322E-2"/>
    <n v="2.999400663960668E-2"/>
    <n v="2.9994894282895757E-2"/>
    <n v="2.9995200487221079E-2"/>
    <n v="2.9995301668017976E-2"/>
    <n v="3.0355413089039156E-3"/>
    <n v="3.0206422773591678E-3"/>
    <n v="3.0058117813595267E-3"/>
    <n v="3.0273683951100258E-3"/>
    <n v="3.0475285710885088E-3"/>
    <n v="2.7404805913980594E-3"/>
    <n v="2.1660988397560754E-3"/>
    <n v="1.7046722966370467E-3"/>
    <n v="1.3335103665019356E-3"/>
    <n v="1.0362878566342491E-3"/>
    <n v="8.0488730903683432E-4"/>
    <n v="6.190423933027597E-4"/>
    <n v="4.6532909939929723E-4"/>
    <n v="3.3973390212414567E-4"/>
    <n v="2.3740186647683585E-4"/>
    <n v="1.531524844729973E-4"/>
    <n v="0"/>
    <n v="0"/>
    <n v="0"/>
    <n v="0"/>
    <n v="3.1282644848258441E-2"/>
    <n v="2.6737489339561379E-2"/>
    <n v="3.0355413089039156E-3"/>
    <n v="6.0561835862630829E-3"/>
    <n v="9.0619953676226092E-3"/>
    <n v="1.2089363762732635E-2"/>
    <n v="1.5136892333821143E-2"/>
    <n v="1.7877372925219202E-2"/>
    <n v="2.0043471764975278E-2"/>
    <n v="2.1748144061612323E-2"/>
    <n v="2.3081654428114259E-2"/>
    <n v="2.4117942284748509E-2"/>
    <n v="2.4922829593785344E-2"/>
    <n v="2.5541871987088103E-2"/>
    <n v="2.6007201086487401E-2"/>
    <n v="2.6346934988611546E-2"/>
    <n v="2.6584336855088382E-2"/>
    <n v="2.6737489339561379E-2"/>
    <n v="2.6737489339561379E-2"/>
    <n v="2.6737489339561379E-2"/>
    <n v="2.6737489339561379E-2"/>
    <n v="2.6737489339561379E-2"/>
  </r>
  <r>
    <x v="40"/>
    <s v="Under $10"/>
    <n v="9.2637385702398571"/>
    <s v="HVAC"/>
    <s v="Urban"/>
    <s v="SC Retro"/>
    <s v="Measure InputOutput"/>
    <x v="2"/>
    <s v="Small Ret"/>
    <s v="Commercial EM-Retro-Small Ret"/>
    <n v="1.4751181300868502E-2"/>
    <n v="1.4683325866884504E-2"/>
    <n v="1.4615782567896834E-2"/>
    <n v="1.4588545633472462E-2"/>
    <n v="1.4559626302784345E-2"/>
    <n v="1.307774333605382E-2"/>
    <n v="1.044159495923693E-2"/>
    <n v="8.3382866354642735E-3"/>
    <n v="6.6594049837803921E-3"/>
    <n v="5.3206078615946244E-3"/>
    <n v="4.260200322687209E-3"/>
    <n v="3.414003059606905E-3"/>
    <n v="2.7338636757245839E-3"/>
    <n v="2.1887549171706907E-3"/>
    <n v="1.7521160368764931E-3"/>
    <n v="1.4013658444673575E-3"/>
    <n v="9.557644239672943E-6"/>
    <n v="3.4122351621504953E-6"/>
    <n v="1.1633883882488089E-6"/>
    <n v="3.7958263726454771E-7"/>
    <n v="0.1326173433174524"/>
    <n v="6.5201218935876586"/>
    <n v="9.2637385702398571"/>
    <s v="C-Ret-HVAC-Vent-All-All-E"/>
    <s v="C-Ret-HVAC-ER-All-All-C"/>
    <n v="0.1326173433174524"/>
    <n v="1.4751181300868502E-2"/>
    <n v="2.9434507167753005E-2"/>
    <n v="4.4050289735649839E-2"/>
    <n v="5.8638835369122302E-2"/>
    <n v="7.3198461671906648E-2"/>
    <n v="8.627620500796046E-2"/>
    <n v="9.6717799967197385E-2"/>
    <n v="0.10505608660266166"/>
    <n v="0.11171549158644206"/>
    <n v="0.11703609944803668"/>
    <n v="0.1212962997707239"/>
    <n v="0.1247103028303308"/>
    <n v="0.12744416650605539"/>
    <n v="0.12963292142322608"/>
    <n v="0.13138503746010258"/>
    <n v="0.1326173433174524"/>
    <n v="0.1326173433174524"/>
    <n v="0.1326173433174524"/>
    <n v="0.1326173433174524"/>
    <n v="0.1326173433174524"/>
    <n v="1.3851989524963372E-2"/>
    <n v="1.3784134090979373E-2"/>
    <n v="1.3716590791991704E-2"/>
    <n v="1.3689353857567331E-2"/>
    <n v="1.3660434526879215E-2"/>
    <n v="1.2178551560148689E-2"/>
    <n v="9.542403183331799E-3"/>
    <n v="7.4390948595591429E-3"/>
    <n v="5.7602132078752614E-3"/>
    <n v="4.4214160856894938E-3"/>
    <n v="3.3610085467820783E-3"/>
    <n v="2.5148112837017744E-3"/>
    <n v="1.8346718998194535E-3"/>
    <n v="1.2895631412655603E-3"/>
    <n v="8.5292426097136271E-4"/>
    <n v="5.0217406856222706E-4"/>
    <n v="0"/>
    <n v="0"/>
    <n v="0"/>
    <n v="0"/>
    <n v="0.11463350779934979"/>
    <n v="0.11463350779934979"/>
    <n v="1.3851989524963372E-2"/>
    <n v="2.7636123615942747E-2"/>
    <n v="4.1352714407934449E-2"/>
    <n v="5.504206826550178E-2"/>
    <n v="6.8702502792380993E-2"/>
    <n v="8.088105435252968E-2"/>
    <n v="9.0423457535861479E-2"/>
    <n v="9.7862552395420618E-2"/>
    <n v="0.10362276560329588"/>
    <n v="0.10804418168898537"/>
    <n v="0.11140519023576745"/>
    <n v="0.11392000151946922"/>
    <n v="0.11463350779934979"/>
    <n v="0.11463350779934979"/>
    <n v="0.11463350779934979"/>
    <n v="0.11463350779934979"/>
    <n v="0.11463350779934979"/>
    <n v="0.11463350779934979"/>
    <n v="0.11463350779934979"/>
    <n v="0.11463350779934979"/>
  </r>
  <r>
    <x v="40"/>
    <s v="Under $20"/>
    <n v="19.960383886268666"/>
    <s v="HVAC"/>
    <s v="Urban"/>
    <s v="SC Retro"/>
    <s v="Measure InputOutput"/>
    <x v="2"/>
    <s v="School K-12"/>
    <s v="Commercial EM-Retro-School K-12"/>
    <n v="7.5918091099822421E-2"/>
    <n v="7.5606826926313125E-2"/>
    <n v="7.5296838935915253E-2"/>
    <n v="7.5150509724672562E-2"/>
    <n v="7.5005390164356353E-2"/>
    <n v="6.738285997043833E-2"/>
    <n v="5.3829024569340536E-2"/>
    <n v="4.3014407530463004E-2"/>
    <n v="3.4363815467060493E-2"/>
    <n v="2.7453240418296075E-2"/>
    <n v="2.1934230379012518E-2"/>
    <n v="1.7527116088327133E-2"/>
    <n v="1.4002110455362723E-2"/>
    <n v="1.1187890466528329E-2"/>
    <n v="8.9387863574786029E-3"/>
    <n v="7.1431112053989606E-3"/>
    <n v="4.8654619132421199E-5"/>
    <n v="1.7354578779395914E-5"/>
    <n v="5.9085717939875931E-6"/>
    <n v="1.9240996325459139E-6"/>
    <n v="0.67223565172841926"/>
    <n v="13.597538342964162"/>
    <n v="19.960383886268666"/>
    <s v="C-Sch-HVAC-Vent-All-All-C"/>
    <s v="C-Sch-HVAC-ER-All-All-C"/>
    <n v="0.67223565172841926"/>
    <n v="7.5918091099822421E-2"/>
    <n v="0.15152491802613555"/>
    <n v="0.22682175696205081"/>
    <n v="0.30197226668672339"/>
    <n v="0.37697765685107976"/>
    <n v="0.44436051682151811"/>
    <n v="0.49818954139085864"/>
    <n v="0.54120394892132162"/>
    <n v="0.57556776438838209"/>
    <n v="0.6030210048066782"/>
    <n v="0.62495523518569074"/>
    <n v="0.64248235127401787"/>
    <n v="0.65648446172938058"/>
    <n v="0.66767235219590892"/>
    <n v="0.67223565172841926"/>
    <n v="0.67223565172841926"/>
    <n v="0.67223565172841926"/>
    <n v="0.67223565172841926"/>
    <n v="0.67223565172841926"/>
    <n v="0.67223565172841926"/>
    <n v="7.1360099253631723E-2"/>
    <n v="7.1048835080122427E-2"/>
    <n v="7.0738847089724555E-2"/>
    <n v="7.0592517878481864E-2"/>
    <n v="7.0447398318165655E-2"/>
    <n v="6.2824868124247632E-2"/>
    <n v="4.9271032723149838E-2"/>
    <n v="3.8456415684272313E-2"/>
    <n v="2.9805823620869799E-2"/>
    <n v="2.289524857210538E-2"/>
    <n v="1.7376238532821824E-2"/>
    <n v="1.2969124242136438E-2"/>
    <n v="9.4441186091720284E-3"/>
    <n v="6.6298986203376341E-3"/>
    <n v="4.3807945112879082E-3"/>
    <n v="2.5851193592082659E-3"/>
    <n v="0"/>
    <n v="0"/>
    <n v="0"/>
    <n v="0"/>
    <n v="0.58107581480460535"/>
    <n v="0.58107581480460535"/>
    <n v="7.1360099253631723E-2"/>
    <n v="0.14240893433375415"/>
    <n v="0.2131477814234787"/>
    <n v="0.28374029930196054"/>
    <n v="0.3541876976201262"/>
    <n v="0.41701256574437384"/>
    <n v="0.46628359846752365"/>
    <n v="0.50474001415179592"/>
    <n v="0.53454583777266573"/>
    <n v="0.55744108634477108"/>
    <n v="0.57481732487759285"/>
    <n v="0.58107581480460535"/>
    <n v="0.58107581480460535"/>
    <n v="0.58107581480460535"/>
    <n v="0.58107581480460535"/>
    <n v="0.58107581480460535"/>
    <n v="0.58107581480460535"/>
    <n v="0.58107581480460535"/>
    <n v="0.58107581480460535"/>
    <n v="0.58107581480460535"/>
  </r>
  <r>
    <x v="40"/>
    <s v="Under $15"/>
    <n v="11.924710266103935"/>
    <s v="HVAC"/>
    <s v="Urban"/>
    <s v="SC Retro"/>
    <s v="Measure InputOutput"/>
    <x v="2"/>
    <s v="University"/>
    <s v="Commercial EM-Retro-University"/>
    <n v="0.13828866497384096"/>
    <n v="0.1377216814474482"/>
    <n v="0.1371570225535137"/>
    <n v="0.13781533249016073"/>
    <n v="0.13854021124434221"/>
    <n v="0.12507790621136353"/>
    <n v="0.10059870927031957"/>
    <n v="8.1021969265322596E-2"/>
    <n v="6.520494548764498E-2"/>
    <n v="5.2554472654708112E-2"/>
    <n v="4.2393514136756578E-2"/>
    <n v="3.4202425574975485E-2"/>
    <n v="2.7596511594977911E-2"/>
    <n v="2.2258964204862196E-2"/>
    <n v="1.7928721642926186E-2"/>
    <n v="1.4461286335122229E-2"/>
    <n v="9.9278909083141319E-5"/>
    <n v="3.5687173061462736E-5"/>
    <n v="1.2255283896265895E-5"/>
    <n v="4.0288487045385968E-6"/>
    <n v="1.4075860151935633"/>
    <n v="7.8073556774122759"/>
    <n v="11.924710266103935"/>
    <s v="C-All-HVAC-Vent-All-All-E"/>
    <s v="C-Unv-HVAC-ER-All-All-C"/>
    <n v="1.272973589303031"/>
    <n v="0.13828866497384096"/>
    <n v="0.27601034642128919"/>
    <n v="0.41316736897480288"/>
    <n v="0.55098270146496364"/>
    <n v="0.68952291270930588"/>
    <n v="0.81460081892066938"/>
    <n v="0.91519952819098893"/>
    <n v="0.9962214974563115"/>
    <n v="1.0614264429439564"/>
    <n v="1.1139809155986644"/>
    <n v="1.156374429735421"/>
    <n v="1.1905768553103966"/>
    <n v="1.2181733669053745"/>
    <n v="1.2404323311102368"/>
    <n v="1.258361052753163"/>
    <n v="1.2728223390882853"/>
    <n v="1.2729216179973686"/>
    <n v="1.2729573051704302"/>
    <n v="1.2729695604543265"/>
    <n v="1.272973589303031"/>
    <n v="0.12965746068477807"/>
    <n v="0.12909047715838531"/>
    <n v="0.12852581826445081"/>
    <n v="0.12918412820109784"/>
    <n v="0.12990900695527932"/>
    <n v="0.11644670192230064"/>
    <n v="9.1967504981256679E-2"/>
    <n v="7.2390764976259708E-2"/>
    <n v="5.6573741198582092E-2"/>
    <n v="4.3923268365645224E-2"/>
    <n v="3.376230984769369E-2"/>
    <n v="2.5571221285912597E-2"/>
    <n v="1.8965307305915023E-2"/>
    <n v="1.3627759915799308E-2"/>
    <n v="9.297517353863298E-3"/>
    <n v="5.8300820460593407E-3"/>
    <n v="0"/>
    <n v="0"/>
    <n v="0"/>
    <n v="0"/>
    <n v="1.2349619294123055"/>
    <n v="1.1347230704632789"/>
    <n v="0.12965746068477807"/>
    <n v="0.25874793784316341"/>
    <n v="0.38727375610761422"/>
    <n v="0.51645788430871209"/>
    <n v="0.64636689126399138"/>
    <n v="0.76281359318629205"/>
    <n v="0.85478109816754877"/>
    <n v="0.92717186314380851"/>
    <n v="0.98374560434239056"/>
    <n v="1.0276688727080359"/>
    <n v="1.0614311825557297"/>
    <n v="1.0870024038416422"/>
    <n v="1.1059677111475572"/>
    <n v="1.1195954710633564"/>
    <n v="1.1288929884172196"/>
    <n v="1.1347230704632789"/>
    <n v="1.1347230704632789"/>
    <n v="1.1347230704632789"/>
    <n v="1.1347230704632789"/>
    <n v="1.1347230704632789"/>
  </r>
  <r>
    <x v="40"/>
    <s v="Under $20"/>
    <n v="15.614307707357664"/>
    <s v="HVAC"/>
    <s v="Urban"/>
    <s v="SC Retro"/>
    <s v="Measure InputOutput"/>
    <x v="2"/>
    <s v="Warehouse"/>
    <s v="Commercial EM-Retro-Warehouse"/>
    <n v="2.1497852849487478E-2"/>
    <n v="2.1418310793944371E-2"/>
    <n v="2.1339063044006779E-2"/>
    <n v="2.1374433911407417E-2"/>
    <n v="2.1405587879662215E-2"/>
    <n v="1.9298574872772676E-2"/>
    <n v="1.546747732547109E-2"/>
    <n v="1.2417350908118335E-2"/>
    <n v="9.9725885689563136E-3"/>
    <n v="8.0075672005087088E-3"/>
    <n v="6.4245310715334491E-3"/>
    <n v="5.148846565926013E-3"/>
    <n v="4.1247170321685863E-3"/>
    <n v="3.3060871152165773E-3"/>
    <n v="2.649976192441705E-3"/>
    <n v="2.1239676198453955E-3"/>
    <n v="1.4514241219015064E-5"/>
    <n v="5.1929974417150919E-6"/>
    <n v="1.7733063067372833E-6"/>
    <n v="5.7914830497893608E-7"/>
    <n v="0.20234094516705564"/>
    <n v="11.721993207669728"/>
    <n v="15.614307707357664"/>
    <s v="C-War-HVAC-Vent-All-All-E"/>
    <s v="C-War-HVAC-ER-All-All-C"/>
    <n v="0.19599899264473955"/>
    <n v="2.1497852849487478E-2"/>
    <n v="4.291616364343185E-2"/>
    <n v="6.4255226687438632E-2"/>
    <n v="8.5629660598846052E-2"/>
    <n v="0.10703524847850826"/>
    <n v="0.12633382335128093"/>
    <n v="0.14180130067675203"/>
    <n v="0.15421865158487036"/>
    <n v="0.16419124015382666"/>
    <n v="0.17219880735433538"/>
    <n v="0.17862333842586883"/>
    <n v="0.18377218499179485"/>
    <n v="0.18789690202396342"/>
    <n v="0.19120298913917999"/>
    <n v="0.19385296533162169"/>
    <n v="0.19597693295146709"/>
    <n v="0.1959914471926861"/>
    <n v="0.19599664019012783"/>
    <n v="0.19599841349643457"/>
    <n v="0.19599899264473955"/>
    <n v="2.0168911416465672E-2"/>
    <n v="2.0089369360922565E-2"/>
    <n v="2.0010121610984973E-2"/>
    <n v="2.004549247838561E-2"/>
    <n v="2.0076646446640409E-2"/>
    <n v="1.796963343975087E-2"/>
    <n v="1.4138535892449284E-2"/>
    <n v="1.1088409475096529E-2"/>
    <n v="8.6436471359345075E-3"/>
    <n v="6.6786257674869027E-3"/>
    <n v="5.0955896385116439E-3"/>
    <n v="3.8199051329042073E-3"/>
    <n v="2.7957755991467807E-3"/>
    <n v="1.9771456821947716E-3"/>
    <n v="1.3210347594198994E-3"/>
    <n v="7.9502618682358991E-4"/>
    <n v="0"/>
    <n v="0"/>
    <n v="0"/>
    <n v="0"/>
    <n v="0.17576211650661952"/>
    <n v="0.1747138700231182"/>
    <n v="2.0168911416465672E-2"/>
    <n v="4.0258280777388238E-2"/>
    <n v="6.0268402388373207E-2"/>
    <n v="8.0313894866758814E-2"/>
    <n v="0.10039054131339922"/>
    <n v="0.1183601747531501"/>
    <n v="0.13249871064559937"/>
    <n v="0.14358712012069591"/>
    <n v="0.15223076725663043"/>
    <n v="0.15890939302411733"/>
    <n v="0.16400498266262897"/>
    <n v="0.16782488779553317"/>
    <n v="0.17062066339467996"/>
    <n v="0.17259780907687472"/>
    <n v="0.17391884383629461"/>
    <n v="0.1747138700231182"/>
    <n v="0.1747138700231182"/>
    <n v="0.1747138700231182"/>
    <n v="0.1747138700231182"/>
    <n v="0.1747138700231182"/>
  </r>
  <r>
    <x v="40"/>
    <s v="Under $15"/>
    <n v="10.015470569608841"/>
    <s v="HVAC"/>
    <s v="Urban"/>
    <s v="SC Retro"/>
    <s v="Measure InputOutput"/>
    <x v="2"/>
    <s v="Supermarket"/>
    <s v="Commercial EM-Retro-Supermarket"/>
    <n v="6.1093598302592389E-3"/>
    <n v="6.0543755917869067E-3"/>
    <n v="5.9998862114608248E-3"/>
    <n v="5.9798741789732473E-3"/>
    <n v="5.9598984569872058E-3"/>
    <n v="5.3458611324931149E-3"/>
    <n v="4.2621876671358541E-3"/>
    <n v="3.3980901768774028E-3"/>
    <n v="2.7091752244258502E-3"/>
    <n v="2.1599435033020902E-3"/>
    <n v="1.7220767898252489E-3"/>
    <n v="1.3730226758827391E-3"/>
    <n v="1.0942544734468497E-3"/>
    <n v="8.7252744195734312E-4"/>
    <n v="6.9575119681884886E-4"/>
    <n v="5.5480755326574153E-4"/>
    <n v="3.7718239550121369E-6"/>
    <n v="1.3425958942162058E-6"/>
    <n v="4.5615648219173197E-7"/>
    <n v="1.4823646369935618E-7"/>
    <n v="5.1790372026109199E-2"/>
    <n v="7.0089999396735694"/>
    <n v="10.015470569608841"/>
    <s v="C-Gro-HVAC-Vent-All-All-E"/>
    <s v="C-Gro-HVAC-ER-All-All-C"/>
    <n v="5.1790372026109199E-2"/>
    <n v="6.1093598302592389E-3"/>
    <n v="1.2163735422046146E-2"/>
    <n v="1.816362163350697E-2"/>
    <n v="2.4143495812480216E-2"/>
    <n v="3.0103394269467423E-2"/>
    <n v="3.544925540196054E-2"/>
    <n v="3.9711443069096394E-2"/>
    <n v="4.3109533245973795E-2"/>
    <n v="4.5818708470399643E-2"/>
    <n v="4.7978651973701734E-2"/>
    <n v="4.9700728763526984E-2"/>
    <n v="5.1073751439409724E-2"/>
    <n v="5.1790372026109199E-2"/>
    <n v="5.1790372026109199E-2"/>
    <n v="5.1790372026109199E-2"/>
    <n v="5.1790372026109199E-2"/>
    <n v="5.1790372026109199E-2"/>
    <n v="5.1790372026109199E-2"/>
    <n v="5.1790372026109199E-2"/>
    <n v="5.1790372026109199E-2"/>
    <n v="5.7582030702759768E-3"/>
    <n v="5.7032188318036445E-3"/>
    <n v="5.6487294514775627E-3"/>
    <n v="5.6287174189899852E-3"/>
    <n v="5.6087416970039437E-3"/>
    <n v="4.9947043725098528E-3"/>
    <n v="3.911030907152592E-3"/>
    <n v="3.0469334168941407E-3"/>
    <n v="2.358018464442588E-3"/>
    <n v="1.8087867433188281E-3"/>
    <n v="1.3709200298419868E-3"/>
    <n v="1.0218659158994768E-3"/>
    <n v="7.4309771346358743E-4"/>
    <n v="5.2137068197408089E-4"/>
    <n v="3.4459443683558663E-4"/>
    <n v="2.036507932824793E-4"/>
    <n v="0"/>
    <n v="0"/>
    <n v="0"/>
    <n v="0"/>
    <n v="4.4767236826443957E-2"/>
    <n v="4.4767236826443957E-2"/>
    <n v="5.7582030702759768E-3"/>
    <n v="1.1461421902079622E-2"/>
    <n v="1.7110151353557184E-2"/>
    <n v="2.2738868772547167E-2"/>
    <n v="2.8347610469551112E-2"/>
    <n v="3.3342314842060967E-2"/>
    <n v="3.7253345749213559E-2"/>
    <n v="4.0300279166107698E-2"/>
    <n v="4.2658297630550283E-2"/>
    <n v="4.4467084373869113E-2"/>
    <n v="4.4767236826443957E-2"/>
    <n v="4.4767236826443957E-2"/>
    <n v="4.4767236826443957E-2"/>
    <n v="4.4767236826443957E-2"/>
    <n v="4.4767236826443957E-2"/>
    <n v="4.4767236826443957E-2"/>
    <n v="4.4767236826443957E-2"/>
    <n v="4.4767236826443957E-2"/>
    <n v="4.4767236826443957E-2"/>
    <n v="4.4767236826443957E-2"/>
  </r>
  <r>
    <x v="40"/>
    <s v="Under $5"/>
    <n v="0"/>
    <s v="HVAC"/>
    <s v="Urban"/>
    <s v="SC Retro"/>
    <s v="Measure InputOutput"/>
    <x v="2"/>
    <s v="MiniMart"/>
    <s v="Commercial EM-Retro-MiniMart"/>
    <n v="0"/>
    <n v="0"/>
    <n v="0"/>
    <n v="0"/>
    <n v="0"/>
    <n v="0"/>
    <n v="0"/>
    <n v="0"/>
    <n v="0"/>
    <n v="0"/>
    <n v="0"/>
    <n v="0"/>
    <n v="0"/>
    <n v="0"/>
    <n v="0"/>
    <n v="0"/>
    <n v="0"/>
    <n v="0"/>
    <n v="0"/>
    <n v="0"/>
    <n v="0"/>
    <n v="0"/>
    <n v="0"/>
    <s v="C-Gro-HVAC-Vent-All-All-E"/>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0"/>
    <s v="Under $15"/>
    <n v="14.232479030776235"/>
    <s v="HVAC"/>
    <s v="Urban"/>
    <s v="SC Retro"/>
    <s v="Measure InputOutput"/>
    <x v="2"/>
    <s v="Restaurant"/>
    <s v="Commercial EM-Retro-Restaurant"/>
    <n v="2.9171294953842831E-3"/>
    <n v="2.9033606441660684E-3"/>
    <n v="2.8896567819256041E-3"/>
    <n v="2.9017163221456968E-3"/>
    <n v="2.9137016972514938E-3"/>
    <n v="2.6330482547894732E-3"/>
    <n v="2.1149414166164869E-3"/>
    <n v="1.6987006226673047E-3"/>
    <n v="1.3643348463008558E-3"/>
    <n v="1.0957567159253735E-3"/>
    <n v="8.8234482699341924E-4"/>
    <n v="7.1138849331229355E-4"/>
    <n v="5.7353622261439787E-4"/>
    <n v="4.625295329700741E-4"/>
    <n v="3.7307559628136299E-4"/>
    <n v="3.0040704863710225E-4"/>
    <n v="2.0626417913613943E-6"/>
    <n v="7.4092446262360162E-7"/>
    <n v="2.5425394077460595E-7"/>
    <n v="8.3521142072006307E-8"/>
    <n v="2.9180344107018211E-2"/>
    <n v="9.9025894677719464"/>
    <n v="14.232479030776235"/>
    <s v="C-Res-HVAC-Vent-All-All-E"/>
    <s v="C-Res-HVAC-ER-All-All-C"/>
    <n v="2.6738769859318126E-2"/>
    <n v="2.9171294953842831E-3"/>
    <n v="5.8204901395503515E-3"/>
    <n v="8.7101469214759565E-3"/>
    <n v="1.1611863243621654E-2"/>
    <n v="1.4525564940873148E-2"/>
    <n v="1.7158613195662621E-2"/>
    <n v="1.9273554612279108E-2"/>
    <n v="2.0972255234946412E-2"/>
    <n v="2.2336590081247269E-2"/>
    <n v="2.3432346797172644E-2"/>
    <n v="2.4314691624166062E-2"/>
    <n v="2.5026080117478356E-2"/>
    <n v="2.5599616340092755E-2"/>
    <n v="2.6062145873062829E-2"/>
    <n v="2.643522146934419E-2"/>
    <n v="2.6735628517981294E-2"/>
    <n v="2.6737691159772654E-2"/>
    <n v="2.6738432084235278E-2"/>
    <n v="2.6738686338176054E-2"/>
    <n v="2.6738769859318126E-2"/>
    <n v="2.7358313231100485E-3"/>
    <n v="2.7220624718918337E-3"/>
    <n v="2.7083586096513694E-3"/>
    <n v="2.7204181498714621E-3"/>
    <n v="2.7324035249772591E-3"/>
    <n v="2.4517500825152385E-3"/>
    <n v="1.933643244342252E-3"/>
    <n v="1.5174024503930698E-3"/>
    <n v="1.1830366740266209E-3"/>
    <n v="9.1445854365113858E-4"/>
    <n v="7.0104665471918434E-4"/>
    <n v="5.3009032103805865E-4"/>
    <n v="3.9223805034016297E-4"/>
    <n v="2.812313606958392E-4"/>
    <n v="1.9177742400712809E-4"/>
    <n v="1.1910887636286735E-4"/>
    <n v="0"/>
    <n v="0"/>
    <n v="0"/>
    <n v="0"/>
    <n v="2.5554380661533514E-2"/>
    <n v="2.3834857761593532E-2"/>
    <n v="2.7358313231100485E-3"/>
    <n v="5.4578937950018822E-3"/>
    <n v="8.1662524046532507E-3"/>
    <n v="1.0886670554524712E-2"/>
    <n v="1.3619074079501971E-2"/>
    <n v="1.607082416201721E-2"/>
    <n v="1.8004467406359463E-2"/>
    <n v="1.9521869856752534E-2"/>
    <n v="2.0704906530779155E-2"/>
    <n v="2.1619365074430293E-2"/>
    <n v="2.2320411729149479E-2"/>
    <n v="2.2850502050187536E-2"/>
    <n v="2.3242740100527699E-2"/>
    <n v="2.3523971461223536E-2"/>
    <n v="2.3715748885230665E-2"/>
    <n v="2.3834857761593532E-2"/>
    <n v="2.3834857761593532E-2"/>
    <n v="2.3834857761593532E-2"/>
    <n v="2.3834857761593532E-2"/>
    <n v="2.3834857761593532E-2"/>
  </r>
  <r>
    <x v="40"/>
    <s v="Under $10"/>
    <n v="9.9025102331053976"/>
    <s v="HVAC"/>
    <s v="Urban"/>
    <s v="SC Retro"/>
    <s v="Measure InputOutput"/>
    <x v="2"/>
    <s v="Lodging"/>
    <s v="Commercial EM-Retro-Lodging"/>
    <n v="6.4837413432395546E-2"/>
    <n v="6.4681803640157812E-2"/>
    <n v="6.4526567311421451E-2"/>
    <n v="6.4608785176137995E-2"/>
    <n v="6.4688330300119889E-2"/>
    <n v="5.8289051330107831E-2"/>
    <n v="4.6686152663835814E-2"/>
    <n v="3.7394551017699916E-2"/>
    <n v="2.9953633264274571E-2"/>
    <n v="2.3995695026552025E-2"/>
    <n v="1.9284578080476053E-2"/>
    <n v="1.5519120727574118E-2"/>
    <n v="1.2494597131374661E-2"/>
    <n v="1.0059325539648981E-2"/>
    <n v="8.1014157519514133E-3"/>
    <n v="6.5143138084263023E-3"/>
    <n v="4.4644180123041003E-5"/>
    <n v="1.6014945228019695E-5"/>
    <n v="5.4863730367421911E-6"/>
    <n v="1.7986212172483562E-6"/>
    <n v="0.62839641239870125"/>
    <n v="6.8570883726234326"/>
    <n v="9.9025102331053976"/>
    <s v="C-All-HVAC-Vent-All-All-E"/>
    <s v="C-Lod-HVAC-ER-All-All-C"/>
    <n v="0.59170327832175951"/>
    <n v="6.4837413432395546E-2"/>
    <n v="0.12951921707255337"/>
    <n v="0.19404578438397482"/>
    <n v="0.25865456956011279"/>
    <n v="0.32334289986023268"/>
    <n v="0.38163195119034049"/>
    <n v="0.42831810385417629"/>
    <n v="0.46571265487187619"/>
    <n v="0.49566628813615077"/>
    <n v="0.51966198316270285"/>
    <n v="0.53894656124317886"/>
    <n v="0.55446568197075297"/>
    <n v="0.56696027910212765"/>
    <n v="0.5770196046417766"/>
    <n v="0.58512102039372804"/>
    <n v="0.59163533420215431"/>
    <n v="0.59167997838227737"/>
    <n v="0.59169599332750544"/>
    <n v="0.59170147970054221"/>
    <n v="0.59170327832175951"/>
    <n v="6.0825459125865469E-2"/>
    <n v="6.0669849333627734E-2"/>
    <n v="6.0514613004891374E-2"/>
    <n v="6.0596830869607918E-2"/>
    <n v="6.0676375993589812E-2"/>
    <n v="5.4277097023577754E-2"/>
    <n v="4.2674198357305737E-2"/>
    <n v="3.3382596711169839E-2"/>
    <n v="2.5941678957744498E-2"/>
    <n v="1.9983740720021952E-2"/>
    <n v="1.5272623773945979E-2"/>
    <n v="1.1507166421044043E-2"/>
    <n v="8.482642824844587E-3"/>
    <n v="6.0473712331189063E-3"/>
    <n v="4.0894614454213387E-3"/>
    <n v="2.5023595018962277E-3"/>
    <n v="0"/>
    <n v="0"/>
    <n v="0"/>
    <n v="0"/>
    <n v="0.54815732626809976"/>
    <n v="0.52744406529767318"/>
    <n v="6.0825459125865469E-2"/>
    <n v="0.1214953084594932"/>
    <n v="0.18200992146438458"/>
    <n v="0.24260675233399248"/>
    <n v="0.30328312832758231"/>
    <n v="0.35756022535116005"/>
    <n v="0.40023442370846579"/>
    <n v="0.43361702041963562"/>
    <n v="0.45955869937738014"/>
    <n v="0.4795424400974021"/>
    <n v="0.4948150638713481"/>
    <n v="0.50632223029239209"/>
    <n v="0.51480487311723666"/>
    <n v="0.5208522443503556"/>
    <n v="0.52494170579577693"/>
    <n v="0.52744406529767318"/>
    <n v="0.52744406529767318"/>
    <n v="0.52744406529767318"/>
    <n v="0.52744406529767318"/>
    <n v="0.52744406529767318"/>
  </r>
  <r>
    <x v="40"/>
    <s v="Under $10"/>
    <n v="5.9038773397821718"/>
    <s v="HVAC"/>
    <s v="Urban"/>
    <s v="SC Retro"/>
    <s v="Measure InputOutput"/>
    <x v="2"/>
    <s v="Hospital"/>
    <s v="Commercial EM-Retro-Hospital"/>
    <n v="0.21302632854068357"/>
    <n v="0.21257897325074812"/>
    <n v="0.21213255740692158"/>
    <n v="0.21623686467228809"/>
    <n v="0.2196883579471926"/>
    <n v="0.20056645575679705"/>
    <n v="0.16237324966986325"/>
    <n v="0.1314864913646992"/>
    <n v="0.10652978021088626"/>
    <n v="8.6491364651114677E-2"/>
    <n v="7.039556864756269E-2"/>
    <n v="5.738083899556453E-2"/>
    <n v="4.6656410564236812E-2"/>
    <n v="3.7930986995043124E-2"/>
    <n v="3.0797474157339758E-2"/>
    <n v="2.4949862207635832E-2"/>
    <n v="1.7224766058981079E-4"/>
    <n v="6.2224476614469062E-5"/>
    <n v="2.1450400337462541E-5"/>
    <n v="7.0709490228183165E-6"/>
    <n v="2.4704250987269369"/>
    <n v="4.4532555818987714"/>
    <n v="5.9038773397821718"/>
    <s v="C-Hea-HVAC-Vent-All-All-C"/>
    <s v="C-Hea-HVAC-ER-All-All-C"/>
    <n v="2.0294845585251413"/>
    <n v="0.21302632854068357"/>
    <n v="0.42560530179143169"/>
    <n v="0.63773785919835324"/>
    <n v="0.85397472387064133"/>
    <n v="1.0736630818178339"/>
    <n v="1.2742295375746309"/>
    <n v="1.4366027872444942"/>
    <n v="1.5680892786091933"/>
    <n v="1.6746190588200796"/>
    <n v="1.7611104234711943"/>
    <n v="1.8315059921187569"/>
    <n v="1.8888868311143214"/>
    <n v="1.9355432416785583"/>
    <n v="1.9734742286736013"/>
    <n v="2.0042717028309411"/>
    <n v="2.029221565038577"/>
    <n v="2.0293938126991669"/>
    <n v="2.0294560371757813"/>
    <n v="2.0294774875761186"/>
    <n v="2.0294845585251413"/>
    <n v="0.19926571640125984"/>
    <n v="0.19881836111132439"/>
    <n v="0.19837194526749785"/>
    <n v="0.20247625253286433"/>
    <n v="0.20592774580776885"/>
    <n v="0.18680584361737329"/>
    <n v="0.14861263753043952"/>
    <n v="0.11772587922527546"/>
    <n v="9.2769168071462516E-2"/>
    <n v="7.2730752511690935E-2"/>
    <n v="5.6634956508138948E-2"/>
    <n v="4.3620226856140788E-2"/>
    <n v="3.2895798424813071E-2"/>
    <n v="2.4170374855619382E-2"/>
    <n v="1.7036862017916016E-2"/>
    <n v="1.118925006821209E-2"/>
    <n v="0"/>
    <n v="0"/>
    <n v="0"/>
    <n v="0"/>
    <n v="2.195212855938462"/>
    <n v="1.8090517708077973"/>
    <n v="0.19926571640125984"/>
    <n v="0.39808407751258423"/>
    <n v="0.59645602278008214"/>
    <n v="0.79893227531294642"/>
    <n v="1.0048600211207153"/>
    <n v="1.1916658647380887"/>
    <n v="1.3402785022685282"/>
    <n v="1.4580043814938037"/>
    <n v="1.5507735495652661"/>
    <n v="1.6235043020769571"/>
    <n v="1.6801392585850961"/>
    <n v="1.7237594854412368"/>
    <n v="1.7566552838660499"/>
    <n v="1.7808256587216693"/>
    <n v="1.7978625207395853"/>
    <n v="1.8090517708077973"/>
    <n v="1.8090517708077973"/>
    <n v="1.8090517708077973"/>
    <n v="1.8090517708077973"/>
    <n v="1.8090517708077973"/>
  </r>
  <r>
    <x v="40"/>
    <s v="Under $10"/>
    <n v="7.7303055834298871"/>
    <s v="HVAC"/>
    <s v="Urban"/>
    <s v="SC Retro"/>
    <s v="Measure InputOutput"/>
    <x v="2"/>
    <s v="Residential Care"/>
    <s v="Commercial EM-Retro-Residential Care"/>
    <n v="3.8030653736070841E-2"/>
    <n v="3.7939380167104277E-2"/>
    <n v="3.7848325654703231E-2"/>
    <n v="3.8421059002455814E-2"/>
    <n v="3.8913910880527425E-2"/>
    <n v="3.5426785892966856E-2"/>
    <n v="2.8624521637374667E-2"/>
    <n v="2.3143982881187235E-2"/>
    <n v="1.8727505276249598E-2"/>
    <n v="1.5185620158957804E-2"/>
    <n v="1.2352461146682453E-2"/>
    <n v="1.0062266854372771E-2"/>
    <n v="8.179457940452977E-3"/>
    <n v="6.6508232009297287E-3"/>
    <n v="5.401034080613952E-3"/>
    <n v="4.3777188497405532E-3"/>
    <n v="3.0236899331238413E-5"/>
    <n v="1.0931014987283374E-5"/>
    <n v="3.7713020311754371E-6"/>
    <n v="1.2443150911165355E-6"/>
    <n v="0.43473474662298783"/>
    <n v="5.4335116487263369"/>
    <n v="7.7303055834298871"/>
    <s v="C-Hea-HVAC-Vent-All-All-C"/>
    <s v="C-Hea-HVAC-ER-All-All-C"/>
    <n v="0.35933169089183098"/>
    <n v="3.8030653736070841E-2"/>
    <n v="7.597003390317511E-2"/>
    <n v="0.11381835955787833"/>
    <n v="0.15223941856033416"/>
    <n v="0.19115332944086158"/>
    <n v="0.22658011533382844"/>
    <n v="0.2552046369712031"/>
    <n v="0.27834861985239034"/>
    <n v="0.29707612512863996"/>
    <n v="0.31226174528759776"/>
    <n v="0.32461420643428018"/>
    <n v="0.33467647328865296"/>
    <n v="0.34285593122910596"/>
    <n v="0.3495067544300357"/>
    <n v="0.35490778851064964"/>
    <n v="0.35928550736039017"/>
    <n v="0.3593157442597214"/>
    <n v="0.35932667527470868"/>
    <n v="0.35933044657673985"/>
    <n v="0.35933169089183098"/>
    <n v="3.5594259723120518E-2"/>
    <n v="3.5502986154153954E-2"/>
    <n v="3.5411931641752908E-2"/>
    <n v="3.5984664989505491E-2"/>
    <n v="3.6477516867577102E-2"/>
    <n v="3.2990391880016533E-2"/>
    <n v="2.6188127624424341E-2"/>
    <n v="2.0707588868236908E-2"/>
    <n v="1.6291111263299272E-2"/>
    <n v="1.2749226146007479E-2"/>
    <n v="9.9160671337321267E-3"/>
    <n v="7.6258728414224453E-3"/>
    <n v="5.7430639275026516E-3"/>
    <n v="4.2144291879794033E-3"/>
    <n v="2.9646400676636266E-3"/>
    <n v="1.9413248367902277E-3"/>
    <n v="0"/>
    <n v="0"/>
    <n v="0"/>
    <n v="0"/>
    <n v="0.38600686636398129"/>
    <n v="0.32030320315318506"/>
    <n v="3.5594259723120518E-2"/>
    <n v="7.1097245877274479E-2"/>
    <n v="0.10650917751902739"/>
    <n v="0.14249384250853286"/>
    <n v="0.17897135937610997"/>
    <n v="0.21196175125612651"/>
    <n v="0.23814987888055086"/>
    <n v="0.25885746774878776"/>
    <n v="0.27514857901208706"/>
    <n v="0.28789780515809454"/>
    <n v="0.29781387229182665"/>
    <n v="0.30543974513324912"/>
    <n v="0.3111828090607518"/>
    <n v="0.31539723824873123"/>
    <n v="0.31836187831639484"/>
    <n v="0.32030320315318506"/>
    <n v="0.32030320315318506"/>
    <n v="0.32030320315318506"/>
    <n v="0.32030320315318506"/>
    <n v="0.32030320315318506"/>
  </r>
  <r>
    <x v="40"/>
    <s v="Under $15"/>
    <n v="10.506004272494014"/>
    <s v="HVAC"/>
    <s v="Urban"/>
    <s v="SC Retro"/>
    <s v="Measure InputOutput"/>
    <x v="2"/>
    <s v="Assembly"/>
    <s v="Commercial EM-Retro-Assembly"/>
    <n v="0.14566155179583165"/>
    <n v="0.14500801696677434"/>
    <n v="0.14435741433065008"/>
    <n v="0.14426316793614008"/>
    <n v="0.14427512645786636"/>
    <n v="0.12973740409564088"/>
    <n v="0.10370250852840436"/>
    <n v="8.2924431145364227E-2"/>
    <n v="6.6498176008278009E-2"/>
    <n v="5.3346790241044072E-2"/>
    <n v="4.2897431039921739E-2"/>
    <n v="3.4604071001895297E-2"/>
    <n v="2.7966998315244393E-2"/>
    <n v="2.2641408109854103E-2"/>
    <n v="1.8301675265026039E-2"/>
    <n v="1.4802235236031474E-2"/>
    <n v="1.0193246134331868E-4"/>
    <n v="3.6748254786750604E-5"/>
    <n v="1.2647877189377716E-5"/>
    <n v="4.1643904208633602E-6"/>
    <n v="1.4549411378019508"/>
    <n v="7.4916931173485573"/>
    <n v="10.506004272494014"/>
    <s v="C-All-HVAC-Vent-All-All-E"/>
    <s v="C-All-HVAC-ER-All-All-C"/>
    <n v="1.3211438994577076"/>
    <n v="0.14566155179583165"/>
    <n v="0.29066956876260597"/>
    <n v="0.43502698309325605"/>
    <n v="0.57929015102939618"/>
    <n v="0.72356527748726251"/>
    <n v="0.85330268158290346"/>
    <n v="0.9570051901113078"/>
    <n v="1.039929621256672"/>
    <n v="1.1064277972649501"/>
    <n v="1.1597745875059942"/>
    <n v="1.2026720185459159"/>
    <n v="1.2372760895478112"/>
    <n v="1.2652430878630556"/>
    <n v="1.2878844959729097"/>
    <n v="1.3061861712379357"/>
    <n v="1.3209884064739672"/>
    <n v="1.3210903389353106"/>
    <n v="1.3211270871900973"/>
    <n v="1.3211397350672867"/>
    <n v="1.3211438994577076"/>
    <n v="0.13670373602707564"/>
    <n v="0.13605020119801833"/>
    <n v="0.13539959856189407"/>
    <n v="0.13530535216738407"/>
    <n v="0.13531731068911035"/>
    <n v="0.12077958832688487"/>
    <n v="9.474469275964835E-2"/>
    <n v="7.3966615376608216E-2"/>
    <n v="5.7540360239521998E-2"/>
    <n v="4.4388974472288054E-2"/>
    <n v="3.3939615271165721E-2"/>
    <n v="2.5646255233139282E-2"/>
    <n v="1.9009182546488378E-2"/>
    <n v="1.3683592341098089E-2"/>
    <n v="9.3438594962700246E-3"/>
    <n v="5.8444194672754596E-3"/>
    <n v="0"/>
    <n v="0"/>
    <n v="0"/>
    <n v="0"/>
    <n v="1.2757848224268304"/>
    <n v="1.177663354173871"/>
    <n v="0.13670373602707564"/>
    <n v="0.272753937225094"/>
    <n v="0.4081535357869881"/>
    <n v="0.54345888795437214"/>
    <n v="0.67877619864348249"/>
    <n v="0.79955578697036733"/>
    <n v="0.8943004797300157"/>
    <n v="0.9682670951066239"/>
    <n v="1.0258074553461458"/>
    <n v="1.0701964298184339"/>
    <n v="1.1041360450895996"/>
    <n v="1.129782300322739"/>
    <n v="1.1487914828692274"/>
    <n v="1.1624750752103254"/>
    <n v="1.1718189347065955"/>
    <n v="1.177663354173871"/>
    <n v="1.177663354173871"/>
    <n v="1.177663354173871"/>
    <n v="1.177663354173871"/>
    <n v="1.177663354173871"/>
  </r>
  <r>
    <x v="40"/>
    <s v="Under $10"/>
    <n v="9.3918587877141313"/>
    <s v="HVAC"/>
    <s v="Urban"/>
    <s v="SC Retro"/>
    <s v="Measure InputOutput"/>
    <x v="2"/>
    <s v="Other"/>
    <s v="Commercial EM-Retro-Other"/>
    <n v="9.7187986466165513E-2"/>
    <n v="9.6313294587970028E-2"/>
    <n v="9.5446474936678266E-2"/>
    <n v="9.6379801466568257E-2"/>
    <n v="9.7249673521042815E-2"/>
    <n v="8.8021809538631576E-2"/>
    <n v="7.1134284048411683E-2"/>
    <n v="5.7576336759995302E-2"/>
    <n v="4.6629647225909607E-2"/>
    <n v="3.7803702243382704E-2"/>
    <n v="3.0692444177142134E-2"/>
    <n v="2.4926926487167357E-2"/>
    <n v="2.0222430286137461E-2"/>
    <n v="1.6436157232082357E-2"/>
    <n v="1.3335340719118344E-2"/>
    <n v="1.0809775106080551E-2"/>
    <n v="7.4631089555868131E-5"/>
    <n v="2.695255168775762E-5"/>
    <n v="9.2889941978459279E-6"/>
    <n v="3.0614512092403238E-6"/>
    <n v="1.0695998346797237"/>
    <n v="6.7351136191381951"/>
    <n v="9.3918587877141313"/>
    <s v="C-All-HVAC-Vent-All-All-E"/>
    <s v="C-All-HVAC-ER-All-All-C"/>
    <n v="0.90028001888913445"/>
    <n v="9.7187986466165513E-2"/>
    <n v="0.19350128105413555"/>
    <n v="0.28894775599081379"/>
    <n v="0.38532755745738206"/>
    <n v="0.48257723097842486"/>
    <n v="0.57059904051705646"/>
    <n v="0.64173332456546817"/>
    <n v="0.69930966132546346"/>
    <n v="0.74593930855137303"/>
    <n v="0.78374301079475572"/>
    <n v="0.81443545497189784"/>
    <n v="0.83936238145906517"/>
    <n v="0.85958481174520263"/>
    <n v="0.87602096897728499"/>
    <n v="0.88935630969640334"/>
    <n v="0.90016608480248383"/>
    <n v="0.90024071589203969"/>
    <n v="0.90026766844372741"/>
    <n v="0.90027695743792524"/>
    <n v="0.90028001888913445"/>
    <n v="9.1083774386912592E-2"/>
    <n v="9.0209082508717106E-2"/>
    <n v="8.9342262857425345E-2"/>
    <n v="9.0275589387315336E-2"/>
    <n v="9.1145461441789893E-2"/>
    <n v="8.1917597459378655E-2"/>
    <n v="6.5030071969158762E-2"/>
    <n v="5.1472124680742373E-2"/>
    <n v="4.0525435146656678E-2"/>
    <n v="3.1699490164129776E-2"/>
    <n v="2.4588232097889209E-2"/>
    <n v="1.8822714407914432E-2"/>
    <n v="1.4118218206884536E-2"/>
    <n v="1.0331945152829432E-2"/>
    <n v="7.2311286398654183E-3"/>
    <n v="4.7055630268276255E-3"/>
    <n v="0"/>
    <n v="0"/>
    <n v="0"/>
    <n v="0"/>
    <n v="0.94751559309466526"/>
    <n v="0.80249869153443709"/>
    <n v="9.1083774386912592E-2"/>
    <n v="0.18129285689562968"/>
    <n v="0.27063511975305504"/>
    <n v="0.36091070914037038"/>
    <n v="0.4520561705821603"/>
    <n v="0.53397376804153895"/>
    <n v="0.59900384001069773"/>
    <n v="0.65047596469144009"/>
    <n v="0.69100139983809672"/>
    <n v="0.72270089000222648"/>
    <n v="0.74728912210011567"/>
    <n v="0.76611183650803005"/>
    <n v="0.78023005471491458"/>
    <n v="0.790561999867744"/>
    <n v="0.79779312850760942"/>
    <n v="0.80249869153443709"/>
    <n v="0.80249869153443709"/>
    <n v="0.80249869153443709"/>
    <n v="0.80249869153443709"/>
    <n v="0.80249869153443709"/>
  </r>
  <r>
    <x v="41"/>
    <s v="Under $5"/>
    <n v="-12.721774050493543"/>
    <s v="Lighting"/>
    <s v="Urban"/>
    <s v="SC-New"/>
    <s v="M_Input"/>
    <x v="2"/>
    <s v="Commercial"/>
    <s v="LEC Exit Sign-Double-New"/>
    <n v="1.9539882621707617E-2"/>
    <n v="1.9956840663957424E-2"/>
    <n v="2.1853566571301351E-2"/>
    <n v="2.2550401008500719E-2"/>
    <n v="2.5259442734513193E-2"/>
    <n v="2.8512098089988367E-2"/>
    <n v="3.0750951751943645E-2"/>
    <n v="3.7195690111429994E-2"/>
    <n v="4.1693253628825526E-2"/>
    <n v="3.9434741655326226E-2"/>
    <n v="4.1970281343006642E-2"/>
    <n v="4.1769692765064766E-2"/>
    <n v="3.8909286655160011E-2"/>
    <n v="3.879513521279248E-2"/>
    <n v="3.7909927823044157E-2"/>
    <n v="3.8592778779902318E-2"/>
    <n v="3.9165248284642663E-2"/>
    <n v="3.9737717789383016E-2"/>
    <n v="4.0310187294123369E-2"/>
    <n v="4.0882656798863715E-2"/>
    <n v="0.68478978158347725"/>
    <n v="31.61158618200789"/>
    <n v="-12.721774050493543"/>
    <s v="I-All-SecTotal-All-All-All-E"/>
    <n v="0"/>
    <n v="0.68478978158347725"/>
    <n v="1.9539882621707617E-2"/>
    <n v="3.9496723285665045E-2"/>
    <n v="6.1350289856966396E-2"/>
    <n v="8.3900690865467115E-2"/>
    <n v="0.10916013359998031"/>
    <n v="0.13767223168996867"/>
    <n v="0.16842318344191232"/>
    <n v="0.2056188735533423"/>
    <n v="0.24731212718216783"/>
    <n v="0.28674686883749406"/>
    <n v="0.32871715018050068"/>
    <n v="0.37048684294556544"/>
    <n v="0.40939612960072547"/>
    <n v="0.44819126481351795"/>
    <n v="0.4861011926365621"/>
    <n v="0.52469397141646446"/>
    <n v="0.56385921970110708"/>
    <n v="0.60359693749049015"/>
    <n v="0.64390712478461354"/>
    <n v="0.68478978158347725"/>
    <n v="1.554713401219962E-2"/>
    <n v="1.5964092054449427E-2"/>
    <n v="1.7860817961793354E-2"/>
    <n v="1.8557652398992722E-2"/>
    <n v="2.1266694125005196E-2"/>
    <n v="2.451934948048037E-2"/>
    <n v="2.6758203142435648E-2"/>
    <n v="3.3202941501921997E-2"/>
    <n v="3.7700505019317529E-2"/>
    <n v="3.5441993045818229E-2"/>
    <n v="3.7977532733498645E-2"/>
    <n v="3.7776944155556769E-2"/>
    <n v="3.4916538045652014E-2"/>
    <n v="3.4802386603284483E-2"/>
    <n v="3.391717921353616E-2"/>
    <n v="3.4600030170394321E-2"/>
    <n v="3.5172499675134666E-2"/>
    <n v="3.5744969179875019E-2"/>
    <n v="3.6317438684615372E-2"/>
    <n v="3.6889908189355718E-2"/>
    <n v="0.60493480939331734"/>
    <n v="0.60493480939331723"/>
    <n v="1.554713401219962E-2"/>
    <n v="3.1511226066649051E-2"/>
    <n v="4.9372044028442405E-2"/>
    <n v="6.7929696427435127E-2"/>
    <n v="8.919639055244033E-2"/>
    <n v="0.1137157400329207"/>
    <n v="0.14047394317535636"/>
    <n v="0.17367688467727835"/>
    <n v="0.21137738969659586"/>
    <n v="0.24681938274241411"/>
    <n v="0.28479691547591274"/>
    <n v="0.32257385963146951"/>
    <n v="0.35749039767712154"/>
    <n v="0.39229278428040604"/>
    <n v="0.42620996349394219"/>
    <n v="0.4608099936643365"/>
    <n v="0.4959824933394712"/>
    <n v="0.53172746251934622"/>
    <n v="0.56804490120396156"/>
    <n v="0.60493480939331723"/>
  </r>
  <r>
    <x v="41"/>
    <s v="Under $5"/>
    <n v="-23.006399700529094"/>
    <s v="Lighting"/>
    <s v="Urban"/>
    <s v="SC-New"/>
    <s v="M_Input"/>
    <x v="2"/>
    <s v="Commercial"/>
    <s v="LEC Exit Sign-Single-New"/>
    <n v="4.0115123137397721E-3"/>
    <n v="4.0971132537853255E-3"/>
    <n v="4.4865085987013985E-3"/>
    <n v="4.6295677961173416E-3"/>
    <n v="5.1857305148360761E-3"/>
    <n v="5.8534963997930664E-3"/>
    <n v="6.3131301246966854E-3"/>
    <n v="7.6362264701777633E-3"/>
    <n v="8.5595703705047439E-3"/>
    <n v="8.0959008199847238E-3"/>
    <n v="8.6164437974438693E-3"/>
    <n v="8.5752632250736191E-3"/>
    <n v="7.9880255965613638E-3"/>
    <n v="7.9645904549305868E-3"/>
    <n v="7.7828585370405649E-3"/>
    <n v="7.9230469442545543E-3"/>
    <n v="8.0405741838990331E-3"/>
    <n v="8.158101423543512E-3"/>
    <n v="8.2756286631879908E-3"/>
    <n v="8.3931559028324661E-3"/>
    <n v="0.14058644539110446"/>
    <n v="65.946972204813193"/>
    <n v="-23.006399700529094"/>
    <s v="I-All-SecTotal-All-All-All-E"/>
    <n v="0"/>
    <n v="0.14058644539110446"/>
    <n v="4.0115123137397721E-3"/>
    <n v="8.1086255675250976E-3"/>
    <n v="1.2595134166226495E-2"/>
    <n v="1.7224701962343839E-2"/>
    <n v="2.2410432477179915E-2"/>
    <n v="2.8263928876972981E-2"/>
    <n v="3.4577059001669665E-2"/>
    <n v="4.2213285471847425E-2"/>
    <n v="5.0772855842352166E-2"/>
    <n v="5.8868756662336888E-2"/>
    <n v="6.7485200459780764E-2"/>
    <n v="7.606046368485439E-2"/>
    <n v="8.4048489281415756E-2"/>
    <n v="9.2013079736346343E-2"/>
    <n v="9.9795938273386911E-2"/>
    <n v="0.10771898521764146"/>
    <n v="0.11575955940154049"/>
    <n v="0.123917660825084"/>
    <n v="0.132193289488272"/>
    <n v="0.14058644539110446"/>
    <n v="3.191806252920613E-3"/>
    <n v="3.2774071929661665E-3"/>
    <n v="3.6668025378822394E-3"/>
    <n v="3.8098617352981825E-3"/>
    <n v="4.3660244540169174E-3"/>
    <n v="5.0337903389739078E-3"/>
    <n v="5.4934240638775268E-3"/>
    <n v="6.8165204093586047E-3"/>
    <n v="7.7398643096855853E-3"/>
    <n v="7.2761947591655652E-3"/>
    <n v="7.7967377366247106E-3"/>
    <n v="7.7555571642544605E-3"/>
    <n v="7.1683195357422052E-3"/>
    <n v="7.1448843941114282E-3"/>
    <n v="6.9631524762214063E-3"/>
    <n v="7.1033408834353957E-3"/>
    <n v="7.2208681230798745E-3"/>
    <n v="7.3383953627243533E-3"/>
    <n v="7.4559226023688321E-3"/>
    <n v="7.5734498420133075E-3"/>
    <n v="0.12419232417472129"/>
    <n v="0.12419232417472126"/>
    <n v="3.191806252920613E-3"/>
    <n v="6.4692134458867795E-3"/>
    <n v="1.0136015983769019E-2"/>
    <n v="1.3945877719067202E-2"/>
    <n v="1.8311902173084121E-2"/>
    <n v="2.3345692512058029E-2"/>
    <n v="2.8839116575935554E-2"/>
    <n v="3.5655636985294156E-2"/>
    <n v="4.3395501294979738E-2"/>
    <n v="5.0671696054145302E-2"/>
    <n v="5.8468433790770012E-2"/>
    <n v="6.6223990955024473E-2"/>
    <n v="7.339231049076668E-2"/>
    <n v="8.0537194884878108E-2"/>
    <n v="8.7500347361099517E-2"/>
    <n v="9.4603688244534911E-2"/>
    <n v="0.10182455636761478"/>
    <n v="0.10916295173033913"/>
    <n v="0.11661887433270796"/>
    <n v="0.12419232417472126"/>
  </r>
  <r>
    <x v="41"/>
    <s v="Under $5"/>
    <n v="-12.72141591002319"/>
    <s v="Lighting"/>
    <s v="Urban"/>
    <s v="SC-NR"/>
    <s v="M_Input"/>
    <x v="2"/>
    <s v="Commercial"/>
    <s v="LEC Exit Sign-Double-NR"/>
    <n v="0.13920013572078854"/>
    <n v="0.15234382070566657"/>
    <n v="0.16341906150534069"/>
    <n v="0.17264782583359592"/>
    <n v="0.18025684308349033"/>
    <n v="0.18646428519909569"/>
    <n v="0.19147218651034575"/>
    <n v="0.19516408399984869"/>
    <n v="0.19783623611886827"/>
    <n v="0.19971840749571487"/>
    <n v="0.20098879254640439"/>
    <n v="0.20178558957534495"/>
    <n v="0.20221597716990228"/>
    <n v="0.20236307594263975"/>
    <n v="0.20229134780406388"/>
    <n v="0.20327379827096104"/>
    <n v="0.20350835889114249"/>
    <n v="0.20369746089947297"/>
    <n v="0.20380657399874749"/>
    <n v="0.20393288391910472"/>
    <n v="4.1979428536671994"/>
    <n v="31.61158618200789"/>
    <n v="-12.72141591002319"/>
    <s v="I-All-SecTotal-All-All-All-E"/>
    <n v="0"/>
    <n v="3.8063867451905389"/>
    <n v="0.13920013572078854"/>
    <n v="0.29154395642645514"/>
    <n v="0.45496301793179583"/>
    <n v="0.62761084376539178"/>
    <n v="0.80786768684888211"/>
    <n v="0.99433197204797774"/>
    <n v="1.1858041585583234"/>
    <n v="1.3809682425581722"/>
    <n v="1.5788044786770405"/>
    <n v="1.7785228861727553"/>
    <n v="1.9795116787191598"/>
    <n v="2.1812972682945047"/>
    <n v="2.3835132454644068"/>
    <n v="2.5858763214070466"/>
    <n v="2.7881676692111106"/>
    <n v="2.9914414674820717"/>
    <n v="3.1949498263732141"/>
    <n v="3.3986472872726869"/>
    <n v="3.6024538612714343"/>
    <n v="3.8063867451905389"/>
    <n v="0.11700654318649846"/>
    <n v="0.1301502281713765"/>
    <n v="0.14122546897105059"/>
    <n v="0.15045423329930585"/>
    <n v="0.15806325054920023"/>
    <n v="0.1642706926648056"/>
    <n v="0.16927859397605566"/>
    <n v="0.1729704914655586"/>
    <n v="0.17564264358457821"/>
    <n v="0.1775248149614248"/>
    <n v="0.1787952000121143"/>
    <n v="0.17959199704105488"/>
    <n v="0.18002238463561221"/>
    <n v="0.18016948340834965"/>
    <n v="0.18009775526977378"/>
    <n v="0.18108020573667094"/>
    <n v="0.1813147663568524"/>
    <n v="0.1815038683651829"/>
    <n v="0.18161298146445742"/>
    <n v="0.18173929138481465"/>
    <n v="3.754071002981398"/>
    <n v="3.3625148945047378"/>
    <n v="0.11700654318649846"/>
    <n v="0.24715677135787495"/>
    <n v="0.38838224032892554"/>
    <n v="0.53883647362823139"/>
    <n v="0.69689972417743162"/>
    <n v="0.86117041684223716"/>
    <n v="1.0304490108182929"/>
    <n v="1.2034195022838514"/>
    <n v="1.3790621458684296"/>
    <n v="1.5565869608298544"/>
    <n v="1.7353821608419686"/>
    <n v="1.9149741578830235"/>
    <n v="2.0949965425186359"/>
    <n v="2.2751660259269855"/>
    <n v="2.4552637811967593"/>
    <n v="2.6363439869334302"/>
    <n v="2.8176587532902824"/>
    <n v="2.9991626216554654"/>
    <n v="3.180775603119923"/>
    <n v="3.3625148945047378"/>
  </r>
  <r>
    <x v="41"/>
    <s v="Under $5"/>
    <n v="-23.006399700529094"/>
    <s v="Lighting"/>
    <s v="Urban"/>
    <s v="SC-NR"/>
    <s v="M_Input"/>
    <x v="2"/>
    <s v="Commercial"/>
    <s v="LEC Exit Sign-Single-NR"/>
    <n v="2.8577605573630184E-2"/>
    <n v="3.1275986888683681E-2"/>
    <n v="3.3549719321250553E-2"/>
    <n v="3.5444372552292464E-2"/>
    <n v="3.7006493829290291E-2"/>
    <n v="3.8280873566654411E-2"/>
    <n v="3.9308989147745763E-2"/>
    <n v="4.0066930867608125E-2"/>
    <n v="4.0615520198320099E-2"/>
    <n v="4.1001927517184976E-2"/>
    <n v="4.1262735904455977E-2"/>
    <n v="4.1426317291050153E-2"/>
    <n v="4.1514675300597728E-2"/>
    <n v="4.1544874486007195E-2"/>
    <n v="4.1530148793089326E-2"/>
    <n v="4.1731844587373113E-2"/>
    <n v="4.1779999575526985E-2"/>
    <n v="4.1818821970198282E-2"/>
    <n v="4.184122274659003E-2"/>
    <n v="4.1867154007829928E-2"/>
    <n v="0.86183217043246385"/>
    <n v="65.946972204813193"/>
    <n v="-23.006399700529094"/>
    <s v="I-All-SecTotal-All-All-All-E"/>
    <n v="0"/>
    <n v="0.78144621412537929"/>
    <n v="2.8577605573630184E-2"/>
    <n v="5.9853592462313865E-2"/>
    <n v="9.3403311783564424E-2"/>
    <n v="0.12884768433585689"/>
    <n v="0.16585417816514719"/>
    <n v="0.2041350517318016"/>
    <n v="0.24344404087954735"/>
    <n v="0.28351097174715545"/>
    <n v="0.32412649194547555"/>
    <n v="0.3651284194626605"/>
    <n v="0.40639115536711645"/>
    <n v="0.44781747265816663"/>
    <n v="0.48933214795876434"/>
    <n v="0.53087702244477153"/>
    <n v="0.57240717123786089"/>
    <n v="0.614139015825234"/>
    <n v="0.65591901540076103"/>
    <n v="0.69773783737095929"/>
    <n v="0.73957906011754937"/>
    <n v="0.78144621412537929"/>
    <n v="2.4021290090008956E-2"/>
    <n v="2.6719671405062453E-2"/>
    <n v="2.8993403837629324E-2"/>
    <n v="3.0888057068671235E-2"/>
    <n v="3.2450178345669059E-2"/>
    <n v="3.3724558083033179E-2"/>
    <n v="3.4752673664124531E-2"/>
    <n v="3.5510615383986893E-2"/>
    <n v="3.6059204714698867E-2"/>
    <n v="3.6445612033563744E-2"/>
    <n v="3.6706420420834746E-2"/>
    <n v="3.6870001807428922E-2"/>
    <n v="3.6958359816976497E-2"/>
    <n v="3.6988559002385964E-2"/>
    <n v="3.6973833309468095E-2"/>
    <n v="3.7175529103751881E-2"/>
    <n v="3.7223684091905754E-2"/>
    <n v="3.726250648657705E-2"/>
    <n v="3.7284907262968799E-2"/>
    <n v="3.7310838524208696E-2"/>
    <n v="0.77070586076003922"/>
    <n v="0.69031990445295477"/>
    <n v="2.4021290090008956E-2"/>
    <n v="5.0740961495071409E-2"/>
    <n v="7.973436533270073E-2"/>
    <n v="0.11062242240137196"/>
    <n v="0.14307260074704103"/>
    <n v="0.17679715883007421"/>
    <n v="0.21154983249419873"/>
    <n v="0.24706044787818562"/>
    <n v="0.28311965259288452"/>
    <n v="0.31956526462644824"/>
    <n v="0.35627168504728302"/>
    <n v="0.39314168685471196"/>
    <n v="0.43010004667168844"/>
    <n v="0.4670886056740744"/>
    <n v="0.50406243898354253"/>
    <n v="0.54123796808729441"/>
    <n v="0.5784616521792002"/>
    <n v="0.61572415866577723"/>
    <n v="0.65300906592874608"/>
    <n v="0.69031990445295477"/>
  </r>
  <r>
    <x v="42"/>
    <s v="Under $5"/>
    <n v="1.2147460368953329"/>
    <s v="Lighting"/>
    <s v="Urban"/>
    <s v="SC-New"/>
    <s v="M_Input"/>
    <x v="2"/>
    <s v="Commercial"/>
    <s v="Exterior Lighting: Parking Lot - HPS 250W - New"/>
    <n v="5.1529857889286469E-2"/>
    <n v="5.2629444262392827E-2"/>
    <n v="5.7631419880802122E-2"/>
    <n v="5.9469085961833403E-2"/>
    <n v="6.6613270901945909E-2"/>
    <n v="7.5191053659159596E-2"/>
    <n v="8.1095275975587286E-2"/>
    <n v="9.8091102318424467E-2"/>
    <n v="0.1099519109725134"/>
    <n v="0.10399584648180968"/>
    <n v="0.11068247824456488"/>
    <n v="0.11015349344380274"/>
    <n v="0.10261013593226424"/>
    <n v="0.10230909995794772"/>
    <n v="9.9974663672972169E-2"/>
    <n v="0.10177545303530816"/>
    <n v="0.10328514850259046"/>
    <n v="0.10479484396987278"/>
    <n v="0.10630453943715508"/>
    <n v="0.10781423490443735"/>
    <n v="1.8059023594046704"/>
    <n v="0.40076738723930549"/>
    <n v="1.2147460368953329"/>
    <s v="S-All-Lgt-Streetlight-All-All-U"/>
    <n v="0"/>
    <n v="1.8059023594046706"/>
    <n v="5.1529857889286469E-2"/>
    <n v="0.10415930215167929"/>
    <n v="0.1617907220324814"/>
    <n v="0.2212598079943148"/>
    <n v="0.28787307889626068"/>
    <n v="0.36306413255542025"/>
    <n v="0.44415940853100755"/>
    <n v="0.54225051084943199"/>
    <n v="0.65220242182194543"/>
    <n v="0.75619826830375514"/>
    <n v="0.86688074654832004"/>
    <n v="0.9770342399921228"/>
    <n v="1.079644375924387"/>
    <n v="1.1819534758823347"/>
    <n v="1.2819281395553068"/>
    <n v="1.3837035925906149"/>
    <n v="1.4869887410932054"/>
    <n v="1.5917835850630782"/>
    <n v="1.6980881245002333"/>
    <n v="1.8059023594046706"/>
    <n v="4.1000328494518137E-2"/>
    <n v="4.2099914867624495E-2"/>
    <n v="4.710189048603379E-2"/>
    <n v="4.8939556567065071E-2"/>
    <n v="5.6083741507177577E-2"/>
    <n v="6.4661524264391257E-2"/>
    <n v="7.0565746580818947E-2"/>
    <n v="8.7561572923656128E-2"/>
    <n v="9.9422381577745064E-2"/>
    <n v="9.346631708704134E-2"/>
    <n v="0.10015294884979654"/>
    <n v="9.9623964049034397E-2"/>
    <n v="9.2080606537495904E-2"/>
    <n v="9.1779570563179383E-2"/>
    <n v="8.9445134278203831E-2"/>
    <n v="9.1245923640539822E-2"/>
    <n v="9.2755619107822124E-2"/>
    <n v="9.4265314575104439E-2"/>
    <n v="9.5775010042386741E-2"/>
    <n v="9.7284705509669014E-2"/>
    <n v="1.5953117715093037"/>
    <n v="1.5953117715093039"/>
    <n v="4.1000328494518137E-2"/>
    <n v="8.310024336214264E-2"/>
    <n v="0.13020213384817642"/>
    <n v="0.17914169041524147"/>
    <n v="0.23522543192241904"/>
    <n v="0.29988695618681027"/>
    <n v="0.37045270276762921"/>
    <n v="0.45801427569128533"/>
    <n v="0.55743665726903036"/>
    <n v="0.6509029743560717"/>
    <n v="0.75105592320586823"/>
    <n v="0.85067988725490262"/>
    <n v="0.94276049379239857"/>
    <n v="1.034540064355578"/>
    <n v="1.1239851986337819"/>
    <n v="1.2152311222743217"/>
    <n v="1.3079867413821438"/>
    <n v="1.4022520559572482"/>
    <n v="1.4980270659996349"/>
    <n v="1.5953117715093039"/>
  </r>
  <r>
    <x v="42"/>
    <s v="Under $5"/>
    <n v="-8.739647383307565"/>
    <s v="Lighting"/>
    <s v="Urban"/>
    <s v="SC-New"/>
    <s v="M_Input"/>
    <x v="2"/>
    <s v="Commercial"/>
    <s v="Exterior Lighting: Walkway - HID 150W - New"/>
    <n v="2.2554726159261195E-2"/>
    <n v="2.3036017405729501E-2"/>
    <n v="2.5225392555393529E-2"/>
    <n v="2.6029742827790463E-2"/>
    <n v="2.915676746080148E-2"/>
    <n v="3.291128084522147E-2"/>
    <n v="3.5495571254415735E-2"/>
    <n v="4.29346798550383E-2"/>
    <n v="4.8126180514619803E-2"/>
    <n v="4.5519198677733123E-2"/>
    <n v="4.844595133171465E-2"/>
    <n v="4.8214413582294981E-2"/>
    <n v="4.4912670283105145E-2"/>
    <n v="4.478090620994616E-2"/>
    <n v="4.375911858427501E-2"/>
    <n v="4.454732784006734E-2"/>
    <n v="4.5208124691508082E-2"/>
    <n v="4.5868921542948846E-2"/>
    <n v="4.6529718394389602E-2"/>
    <n v="4.7190515245830365E-2"/>
    <n v="0.79044722526208477"/>
    <n v="-4.6494858836030044"/>
    <n v="-8.739647383307565"/>
    <s v="S-All-Lgt-Streetlight-All-All-U"/>
    <n v="0"/>
    <n v="0.79044722526208477"/>
    <n v="2.2554726159261195E-2"/>
    <n v="4.5590743564990696E-2"/>
    <n v="7.0816136120384232E-2"/>
    <n v="9.6845878948174702E-2"/>
    <n v="0.12600264640897618"/>
    <n v="0.15891392725419765"/>
    <n v="0.19440949850861339"/>
    <n v="0.23734417836365168"/>
    <n v="0.28547035887827149"/>
    <n v="0.33098955755600462"/>
    <n v="0.37943550888771926"/>
    <n v="0.42764992247001427"/>
    <n v="0.4725625927531194"/>
    <n v="0.51734349896306553"/>
    <n v="0.56110261754734059"/>
    <n v="0.60564994538740791"/>
    <n v="0.65085807007891594"/>
    <n v="0.6967269916218648"/>
    <n v="0.74325671001625437"/>
    <n v="0.79044722526208477"/>
    <n v="1.7945929205170089E-2"/>
    <n v="1.8427220451638394E-2"/>
    <n v="2.0616595601302422E-2"/>
    <n v="2.1420945873699356E-2"/>
    <n v="2.4547970506710374E-2"/>
    <n v="2.8302483891130364E-2"/>
    <n v="3.0886774300324629E-2"/>
    <n v="3.8325882900947197E-2"/>
    <n v="4.35173835605287E-2"/>
    <n v="4.091040172364202E-2"/>
    <n v="4.3837154377623547E-2"/>
    <n v="4.3605616628203878E-2"/>
    <n v="4.0303873329014042E-2"/>
    <n v="4.0172109255855057E-2"/>
    <n v="3.9150321630183907E-2"/>
    <n v="3.9938530885976237E-2"/>
    <n v="4.0599327737416979E-2"/>
    <n v="4.1260124588857743E-2"/>
    <n v="4.1920921440298499E-2"/>
    <n v="4.2581718291739262E-2"/>
    <n v="0.69827128618026268"/>
    <n v="0.69827128618026257"/>
    <n v="1.7945929205170089E-2"/>
    <n v="3.6373149656808483E-2"/>
    <n v="5.6989745258110902E-2"/>
    <n v="7.8410691131810262E-2"/>
    <n v="0.10295866163852063"/>
    <n v="0.13126114552965099"/>
    <n v="0.16214791982997562"/>
    <n v="0.2004738027309228"/>
    <n v="0.2439911862914515"/>
    <n v="0.28490158801509352"/>
    <n v="0.32873874239271705"/>
    <n v="0.37234435902092095"/>
    <n v="0.41264823234993497"/>
    <n v="0.45282034160579004"/>
    <n v="0.49197066323597394"/>
    <n v="0.53190919412195015"/>
    <n v="0.57250852185936707"/>
    <n v="0.61376864644822482"/>
    <n v="0.65568956788852328"/>
    <n v="0.69827128618026257"/>
  </r>
  <r>
    <x v="42"/>
    <s v="Under $5"/>
    <n v="-8.94722527873666"/>
    <s v="Lighting"/>
    <s v="Urban"/>
    <s v="SC-New"/>
    <s v="M_Input"/>
    <x v="2"/>
    <s v="Commercial"/>
    <s v="Exterior Lighting: Façade - HID 150W - New"/>
    <n v="2.2606662137684884E-2"/>
    <n v="2.3089061636659362E-2"/>
    <n v="2.5283478183843855E-2"/>
    <n v="2.6089680605457657E-2"/>
    <n v="2.9223905728633068E-2"/>
    <n v="3.2987064499600767E-2"/>
    <n v="3.5577305663860061E-2"/>
    <n v="4.3033544039459505E-2"/>
    <n v="4.8236998985887083E-2"/>
    <n v="4.5624014143179126E-2"/>
    <n v="4.8557506128049238E-2"/>
    <n v="4.8325435224758698E-2"/>
    <n v="4.5016089116847686E-2"/>
    <n v="4.4884021635169705E-2"/>
    <n v="4.3859881174899459E-2"/>
    <n v="4.4649905412554709E-2"/>
    <n v="4.5312223857774794E-2"/>
    <n v="4.5974542302994921E-2"/>
    <n v="4.6636860748215027E-2"/>
    <n v="4.729917919343514E-2"/>
    <n v="0.79226736041896484"/>
    <n v="-4.6130166668327286"/>
    <n v="-8.94722527873666"/>
    <s v="S-All-Lgt-Streetlight-All-All-U"/>
    <n v="0"/>
    <n v="0.79226736041896484"/>
    <n v="2.2606662137684884E-2"/>
    <n v="4.5695723774344249E-2"/>
    <n v="7.0979201958188104E-2"/>
    <n v="9.7068882563645764E-2"/>
    <n v="0.12629278829227883"/>
    <n v="0.15927985279187959"/>
    <n v="0.19485715845573964"/>
    <n v="0.23789070249519914"/>
    <n v="0.28612770148108624"/>
    <n v="0.33175171562426536"/>
    <n v="0.38030922175231463"/>
    <n v="0.42863465697707331"/>
    <n v="0.47365074609392099"/>
    <n v="0.51853476772909068"/>
    <n v="0.56239464890399016"/>
    <n v="0.60704455431654492"/>
    <n v="0.6523567781743197"/>
    <n v="0.69833132047731461"/>
    <n v="0.74496818122552966"/>
    <n v="0.79226736041896484"/>
    <n v="1.7987252668173435E-2"/>
    <n v="1.846965216714791E-2"/>
    <n v="2.0664068714332406E-2"/>
    <n v="2.1470271135946205E-2"/>
    <n v="2.4604496259121617E-2"/>
    <n v="2.8367655030089318E-2"/>
    <n v="3.0957896194348612E-2"/>
    <n v="3.8414134569948057E-2"/>
    <n v="4.3617589516375635E-2"/>
    <n v="4.1004604673667677E-2"/>
    <n v="4.393809665853779E-2"/>
    <n v="4.3706025755247249E-2"/>
    <n v="4.0396679647336238E-2"/>
    <n v="4.0264612165658256E-2"/>
    <n v="3.9240471705388011E-2"/>
    <n v="4.0030495943043261E-2"/>
    <n v="4.0692814388263346E-2"/>
    <n v="4.1355132833483473E-2"/>
    <n v="4.2017451278703578E-2"/>
    <n v="4.2679769723923691E-2"/>
    <n v="0.69987917102873587"/>
    <n v="0.69987917102873587"/>
    <n v="1.7987252668173435E-2"/>
    <n v="3.6456904835321345E-2"/>
    <n v="5.7120973549653752E-2"/>
    <n v="7.8591244685599956E-2"/>
    <n v="0.10319574094472157"/>
    <n v="0.1315633959748109"/>
    <n v="0.1625212921691595"/>
    <n v="0.20093542673910755"/>
    <n v="0.2445530162554832"/>
    <n v="0.28555762092915088"/>
    <n v="0.3294957175876887"/>
    <n v="0.37320174334293593"/>
    <n v="0.41359842299027216"/>
    <n v="0.45386303515593041"/>
    <n v="0.49310350686131843"/>
    <n v="0.53313400280436174"/>
    <n v="0.57382681719262507"/>
    <n v="0.61518195002610854"/>
    <n v="0.65719940130481214"/>
    <n v="0.69987917102873587"/>
  </r>
  <r>
    <x v="42"/>
    <s v="Under $5"/>
    <n v="-39.263552859597326"/>
    <s v="Lighting"/>
    <s v="Urban"/>
    <s v="SC-New"/>
    <s v="M_Input"/>
    <x v="2"/>
    <s v="Commercial"/>
    <s v="Exterior Lighting: Walkway - INC 75W - New"/>
    <n v="5.7943136793844625E-4"/>
    <n v="5.9179574972471872E-4"/>
    <n v="6.4804084128302904E-4"/>
    <n v="6.6870461593254975E-4"/>
    <n v="7.4903794154638364E-4"/>
    <n v="8.4549146578411459E-4"/>
    <n v="9.1188193828979744E-4"/>
    <n v="1.1029927876197716E-3"/>
    <n v="1.2363625438116235E-3"/>
    <n v="1.1693891280728707E-3"/>
    <n v="1.2445774625239037E-3"/>
    <n v="1.238629253091951E-3"/>
    <n v="1.153807401435569E-3"/>
    <n v="1.1504223797502448E-3"/>
    <n v="1.1241726351288893E-3"/>
    <n v="1.1444217467377199E-3"/>
    <n v="1.1613976311202717E-3"/>
    <n v="1.1783735155028235E-3"/>
    <n v="1.1953493998853755E-3"/>
    <n v="1.2123252842679275E-3"/>
    <n v="2.0306605089447986E-2"/>
    <n v="-1.7509340822679484"/>
    <n v="-39.263552859597326"/>
    <s v="S-All-Lgt-Streetlight-All-All-U"/>
    <n v="0"/>
    <n v="2.0306605089447986E-2"/>
    <n v="5.7943136793844625E-4"/>
    <n v="1.171227117663165E-3"/>
    <n v="1.819267958946194E-3"/>
    <n v="2.4879725748787438E-3"/>
    <n v="3.2370105164251273E-3"/>
    <n v="4.0825019822092416E-3"/>
    <n v="4.9943839204990388E-3"/>
    <n v="6.09737670811881E-3"/>
    <n v="7.3337392519304337E-3"/>
    <n v="8.5031283800033053E-3"/>
    <n v="9.7477058425272083E-3"/>
    <n v="1.098633509561916E-2"/>
    <n v="1.2140142497054729E-2"/>
    <n v="1.3290564876804974E-2"/>
    <n v="1.4414737511933864E-2"/>
    <n v="1.5559159258671584E-2"/>
    <n v="1.6720556889791856E-2"/>
    <n v="1.789893040529468E-2"/>
    <n v="1.9094279805180057E-2"/>
    <n v="2.0306605089447986E-2"/>
    <n v="4.6103128164154265E-4"/>
    <n v="4.7339566342781512E-4"/>
    <n v="5.2964075498612543E-4"/>
    <n v="5.5030452963564615E-4"/>
    <n v="6.3063785524948004E-4"/>
    <n v="7.2709137948721099E-4"/>
    <n v="7.9348185199289384E-4"/>
    <n v="9.8459270132286811E-4"/>
    <n v="1.11796245751472E-3"/>
    <n v="1.0509890417759672E-3"/>
    <n v="1.1261773762270002E-3"/>
    <n v="1.1202291667950475E-3"/>
    <n v="1.0354073151386655E-3"/>
    <n v="1.0320222934533413E-3"/>
    <n v="1.0057725488319858E-3"/>
    <n v="1.0260216604408164E-3"/>
    <n v="1.0429975448233682E-3"/>
    <n v="1.05997342920592E-3"/>
    <n v="1.076949313588472E-3"/>
    <n v="1.0939251979710241E-3"/>
    <n v="1.7938603363509914E-2"/>
    <n v="1.7938603363509911E-2"/>
    <n v="4.6103128164154265E-4"/>
    <n v="9.3442694506935776E-4"/>
    <n v="1.4640677000554831E-3"/>
    <n v="2.0143722296911293E-3"/>
    <n v="2.6450100849406094E-3"/>
    <n v="3.3721014644278206E-3"/>
    <n v="4.1655833164207148E-3"/>
    <n v="5.1501760177435829E-3"/>
    <n v="6.2681384752583027E-3"/>
    <n v="7.3191275170342695E-3"/>
    <n v="8.4453048932612695E-3"/>
    <n v="9.5655340600563164E-3"/>
    <n v="1.0600941375194982E-2"/>
    <n v="1.1632963668648324E-2"/>
    <n v="1.2638736217480309E-2"/>
    <n v="1.3664757877921126E-2"/>
    <n v="1.4707755422744495E-2"/>
    <n v="1.5767728851950415E-2"/>
    <n v="1.6844678165538886E-2"/>
    <n v="1.7938603363509911E-2"/>
  </r>
  <r>
    <x v="42"/>
    <s v="Under $5"/>
    <n v="-6.2696921726338637"/>
    <s v="Lighting"/>
    <s v="Urban"/>
    <s v="SC-New"/>
    <s v="M_Input"/>
    <x v="2"/>
    <s v="Commercial"/>
    <s v="Exterior Lighting: Façade - HID 400W - New"/>
    <n v="9.7541696170235122E-3"/>
    <n v="9.9623120888093167E-3"/>
    <n v="1.090914409263528E-2"/>
    <n v="1.1256998858552587E-2"/>
    <n v="1.2609333107774932E-2"/>
    <n v="1.4233035391829499E-2"/>
    <n v="1.5350655123185775E-2"/>
    <n v="1.8567822406776853E-2"/>
    <n v="2.0812973939226497E-2"/>
    <n v="1.9685540919382415E-2"/>
    <n v="2.0951264192297769E-2"/>
    <n v="2.0851131809193839E-2"/>
    <n v="1.942323754238872E-2"/>
    <n v="1.9366253958994831E-2"/>
    <n v="1.892436476277953E-2"/>
    <n v="1.9265239075347912E-2"/>
    <n v="1.9551011756684656E-2"/>
    <n v="1.983678443802141E-2"/>
    <n v="2.0122557119358161E-2"/>
    <n v="2.0408329800694916E-2"/>
    <n v="0.34184216000095841"/>
    <n v="-3.8043102653381338"/>
    <n v="-6.2696921726338637"/>
    <s v="S-All-Lgt-Streetlight-All-All-U"/>
    <n v="0"/>
    <n v="0.34184216000095841"/>
    <n v="9.7541696170235122E-3"/>
    <n v="1.9716481705832831E-2"/>
    <n v="3.0625625798468111E-2"/>
    <n v="4.1882624657020695E-2"/>
    <n v="5.4491957764795623E-2"/>
    <n v="6.8724993156625128E-2"/>
    <n v="8.4075648279810899E-2"/>
    <n v="0.10264347068658775"/>
    <n v="0.12345644462581425"/>
    <n v="0.14314198554519666"/>
    <n v="0.16409324973749442"/>
    <n v="0.18494438154668827"/>
    <n v="0.204367619089077"/>
    <n v="0.22373387304807182"/>
    <n v="0.24265823781085136"/>
    <n v="0.26192347688619927"/>
    <n v="0.28147448864288394"/>
    <n v="0.30131127308090533"/>
    <n v="0.3214338302002635"/>
    <n v="0.34184216000095841"/>
    <n v="7.7610180751606552E-3"/>
    <n v="7.9691605469464598E-3"/>
    <n v="8.9159925507724235E-3"/>
    <n v="9.2638473166897304E-3"/>
    <n v="1.0616181565912075E-2"/>
    <n v="1.2239883849966642E-2"/>
    <n v="1.3357503581322918E-2"/>
    <n v="1.6574670864913994E-2"/>
    <n v="1.8819822397363638E-2"/>
    <n v="1.7692389377519557E-2"/>
    <n v="1.895811265043491E-2"/>
    <n v="1.885798026733098E-2"/>
    <n v="1.7430086000525861E-2"/>
    <n v="1.7373102417131973E-2"/>
    <n v="1.6931213220916671E-2"/>
    <n v="1.7272087533485053E-2"/>
    <n v="1.7557860214821797E-2"/>
    <n v="1.7843632896158552E-2"/>
    <n v="1.8129405577495303E-2"/>
    <n v="1.8415178258832057E-2"/>
    <n v="0.30197912916370129"/>
    <n v="0.30197912916370129"/>
    <n v="7.7610180751606552E-3"/>
    <n v="1.5730178622107113E-2"/>
    <n v="2.4646171172879539E-2"/>
    <n v="3.3910018489569267E-2"/>
    <n v="4.4526200055481344E-2"/>
    <n v="5.6766083905447989E-2"/>
    <n v="7.0123587486770902E-2"/>
    <n v="8.6698258351684904E-2"/>
    <n v="0.10551808074904855"/>
    <n v="0.12321047012656811"/>
    <n v="0.14216858277700301"/>
    <n v="0.16102656304433399"/>
    <n v="0.17845664904485986"/>
    <n v="0.19582975146199183"/>
    <n v="0.2127609646829085"/>
    <n v="0.23003305221639356"/>
    <n v="0.24759091243121537"/>
    <n v="0.26543454532737393"/>
    <n v="0.28356395090486924"/>
    <n v="0.30197912916370129"/>
  </r>
  <r>
    <x v="42"/>
    <s v="Under $5"/>
    <n v="-10.080782713782549"/>
    <s v="Lighting"/>
    <s v="Urban"/>
    <s v="SC-New"/>
    <s v="M_Input"/>
    <x v="2"/>
    <s v="Commercial"/>
    <s v="Exterior Lighting: Walkway - CFL 26W - New"/>
    <n v="7.805869235966023E-4"/>
    <n v="7.9724372761993132E-4"/>
    <n v="8.7301488088544572E-4"/>
    <n v="9.0085229731830339E-4"/>
    <n v="1.009074162707283E-3"/>
    <n v="1.1390125193804048E-3"/>
    <n v="1.2284511268788531E-3"/>
    <n v="1.485908072082182E-3"/>
    <n v="1.6655785101135697E-3"/>
    <n v="1.5753545846463116E-3"/>
    <n v="1.6766453223022667E-3"/>
    <n v="1.6686321308212531E-3"/>
    <n v="1.5543635014341468E-3"/>
    <n v="1.5498033346743525E-3"/>
    <n v="1.5144407213728284E-3"/>
    <n v="1.5417195202278822E-3"/>
    <n v="1.5645887573778375E-3"/>
    <n v="1.5874579945277943E-3"/>
    <n v="1.6103272316777501E-3"/>
    <n v="1.6331964688277062E-3"/>
    <n v="2.7356251788472705E-2"/>
    <n v="-0.13797790612663485"/>
    <n v="-10.080782713782549"/>
    <s v="S-All-Lgt-Streetlight-All-All-U"/>
    <n v="0"/>
    <n v="2.7356251788472705E-2"/>
    <n v="7.805869235966023E-4"/>
    <n v="1.5778306512165335E-3"/>
    <n v="2.4508455321019793E-3"/>
    <n v="3.3516978294202827E-3"/>
    <n v="4.3607719921275653E-3"/>
    <n v="5.4997845115079703E-3"/>
    <n v="6.7282356383868234E-3"/>
    <n v="8.2141437104690049E-3"/>
    <n v="9.8797222205825753E-3"/>
    <n v="1.1455076805228887E-2"/>
    <n v="1.3131722127531154E-2"/>
    <n v="1.4800354258352407E-2"/>
    <n v="1.6354717759786554E-2"/>
    <n v="1.7904521094460907E-2"/>
    <n v="1.9418961815833736E-2"/>
    <n v="2.0960681336061618E-2"/>
    <n v="2.2525270093439454E-2"/>
    <n v="2.4112728087967248E-2"/>
    <n v="2.5723055319645E-2"/>
    <n v="2.7356251788472705E-2"/>
    <n v="6.2108303024526715E-4"/>
    <n v="6.3773983426859617E-4"/>
    <n v="7.1351098753411057E-4"/>
    <n v="7.4134840396696824E-4"/>
    <n v="8.4957026935594782E-4"/>
    <n v="9.7950862602906976E-4"/>
    <n v="1.0689472335275178E-3"/>
    <n v="1.3264041787308467E-3"/>
    <n v="1.5060746167622346E-3"/>
    <n v="1.4158506912949763E-3"/>
    <n v="1.5171414289509317E-3"/>
    <n v="1.5091282374699181E-3"/>
    <n v="1.3948596080828116E-3"/>
    <n v="1.3902994413230174E-3"/>
    <n v="1.3549368280214931E-3"/>
    <n v="1.3822156268765472E-3"/>
    <n v="1.4050848640265023E-3"/>
    <n v="1.4279541011764591E-3"/>
    <n v="1.450823338326415E-3"/>
    <n v="1.473692575476371E-3"/>
    <n v="2.4166173921446002E-2"/>
    <n v="2.4166173921446002E-2"/>
    <n v="6.2108303024526715E-4"/>
    <n v="1.2588228645138634E-3"/>
    <n v="1.972333852047974E-3"/>
    <n v="2.7136822560149421E-3"/>
    <n v="3.5632525253708898E-3"/>
    <n v="4.5427611513999596E-3"/>
    <n v="5.611708384927477E-3"/>
    <n v="6.9381125636583238E-3"/>
    <n v="8.4441871804205593E-3"/>
    <n v="9.8600378717155351E-3"/>
    <n v="1.1377179300666467E-2"/>
    <n v="1.2886307538136386E-2"/>
    <n v="1.4281167146219197E-2"/>
    <n v="1.5671466587542215E-2"/>
    <n v="1.7026403415563707E-2"/>
    <n v="1.8408619042440254E-2"/>
    <n v="1.9813703906466758E-2"/>
    <n v="2.1241658007643216E-2"/>
    <n v="2.2692481345969632E-2"/>
    <n v="2.4166173921446002E-2"/>
  </r>
  <r>
    <x v="42"/>
    <s v="Under $5"/>
    <n v="0.32010166392175449"/>
    <s v="Lighting"/>
    <s v="Urban"/>
    <s v="SC-New"/>
    <s v="M_Input"/>
    <x v="2"/>
    <s v="Commercial"/>
    <s v="Exterior Lighting: Parking Lot - MH 400W - New"/>
    <n v="1.9802059023794283E-2"/>
    <n v="2.0224611601152329E-2"/>
    <n v="2.2146786830979884E-2"/>
    <n v="2.2852971045203615E-2"/>
    <n v="2.5598361342319551E-2"/>
    <n v="2.8894659205522956E-2"/>
    <n v="3.1163552689582267E-2"/>
    <n v="3.7694763334915574E-2"/>
    <n v="4.2252672917022713E-2"/>
    <n v="3.9963857355997064E-2"/>
    <n v="4.253341765094179E-2"/>
    <n v="4.2330137675478115E-2"/>
    <n v="3.9431352062639792E-2"/>
    <n v="3.9315668993136481E-2"/>
    <n v="3.841858433201259E-2"/>
    <n v="3.911059744252831E-2"/>
    <n v="3.9690748057639821E-2"/>
    <n v="4.0270898672751361E-2"/>
    <n v="4.0851049287862887E-2"/>
    <n v="4.1431199902974399E-2"/>
    <n v="0.69397794942445579"/>
    <n v="7.3999194225947168E-2"/>
    <n v="0.32010166392175449"/>
    <s v="S-All-Lgt-Streetlight-All-All-U"/>
    <n v="0"/>
    <n v="0.69397794942445579"/>
    <n v="1.9802059023794283E-2"/>
    <n v="4.0026670624946609E-2"/>
    <n v="6.2173457455926492E-2"/>
    <n v="8.5026428501130111E-2"/>
    <n v="0.11062478984344966"/>
    <n v="0.13951944904897262"/>
    <n v="0.17068300173855488"/>
    <n v="0.20837776507347044"/>
    <n v="0.25063043799049317"/>
    <n v="0.29059429534649023"/>
    <n v="0.33312771299743205"/>
    <n v="0.37545785067291015"/>
    <n v="0.41488920273554997"/>
    <n v="0.45420487172868645"/>
    <n v="0.49262345606069902"/>
    <n v="0.53173405350322733"/>
    <n v="0.57142480156086717"/>
    <n v="0.61169570023361852"/>
    <n v="0.6525467495214814"/>
    <n v="0.69397794942445579"/>
    <n v="1.5755737704299052E-2"/>
    <n v="1.6178290281657098E-2"/>
    <n v="1.8100465511484653E-2"/>
    <n v="1.8806649725708384E-2"/>
    <n v="2.155204002282432E-2"/>
    <n v="2.4848337886027725E-2"/>
    <n v="2.7117231370087036E-2"/>
    <n v="3.3648442015420339E-2"/>
    <n v="3.8206351597527478E-2"/>
    <n v="3.5917536036501829E-2"/>
    <n v="3.8487096331446556E-2"/>
    <n v="3.828381635598288E-2"/>
    <n v="3.5385030743144558E-2"/>
    <n v="3.5269347673641246E-2"/>
    <n v="3.4372263012517355E-2"/>
    <n v="3.5064276123033075E-2"/>
    <n v="3.5644426738144587E-2"/>
    <n v="3.6224577353256127E-2"/>
    <n v="3.6804727968367652E-2"/>
    <n v="3.7384878583479164E-2"/>
    <n v="0.61305152303455113"/>
    <n v="0.61305152303455113"/>
    <n v="1.5755737704299052E-2"/>
    <n v="3.1934027985956154E-2"/>
    <n v="5.003449349744081E-2"/>
    <n v="6.8841143223149187E-2"/>
    <n v="9.0393183245973507E-2"/>
    <n v="0.11524152113200123"/>
    <n v="0.14235875250208826"/>
    <n v="0.1760071945175086"/>
    <n v="0.21421354611503607"/>
    <n v="0.2501310821515379"/>
    <n v="0.28861817848298443"/>
    <n v="0.32690199483896731"/>
    <n v="0.3622870255821119"/>
    <n v="0.39755637325575316"/>
    <n v="0.43192863626827049"/>
    <n v="0.46699291239130358"/>
    <n v="0.50263733912944819"/>
    <n v="0.53886191648270432"/>
    <n v="0.57566664445107196"/>
    <n v="0.61305152303455113"/>
  </r>
  <r>
    <x v="42"/>
    <s v="Under $10"/>
    <n v="5.2411765653099422"/>
    <s v="Lighting"/>
    <s v="Urban"/>
    <s v="SC-New"/>
    <s v="M_Input"/>
    <x v="2"/>
    <s v="Commercial"/>
    <s v="Exterior Lighting: Parking Lot - MH 1000W - New"/>
    <n v="2.4084102162623532E-3"/>
    <n v="2.4598028488665826E-3"/>
    <n v="2.6935859345245143E-3"/>
    <n v="2.7794750470686168E-3"/>
    <n v="3.1133810328682005E-3"/>
    <n v="3.5142907281702639E-3"/>
    <n v="3.79024315514028E-3"/>
    <n v="4.5845966324166119E-3"/>
    <n v="5.1389488838242316E-3"/>
    <n v="4.8605734495478919E-3"/>
    <n v="5.1730942464110266E-3"/>
    <n v="5.1483704755607316E-3"/>
    <n v="4.79580790232907E-3"/>
    <n v="4.7817380378717663E-3"/>
    <n v="4.6726308051285997E-3"/>
    <n v="4.7567963680708618E-3"/>
    <n v="4.8273567409455485E-3"/>
    <n v="4.8979171138202353E-3"/>
    <n v="4.9684774866949229E-3"/>
    <n v="5.0390378595696088E-3"/>
    <n v="8.4404534965091899E-2"/>
    <n v="2.6051803940387086"/>
    <n v="5.2411765653099422"/>
    <s v="S-All-Lgt-Streetlight-All-All-U"/>
    <n v="0"/>
    <n v="8.4404534965091912E-2"/>
    <n v="2.4084102162623532E-3"/>
    <n v="4.8682130651289358E-3"/>
    <n v="7.5617989996534501E-3"/>
    <n v="1.0341274046722066E-2"/>
    <n v="1.3454655079590268E-2"/>
    <n v="1.6968945807760531E-2"/>
    <n v="2.0759188962900813E-2"/>
    <n v="2.5343785595317424E-2"/>
    <n v="3.0482734479141654E-2"/>
    <n v="3.5343307928689546E-2"/>
    <n v="4.0516402175100573E-2"/>
    <n v="4.5664772650661302E-2"/>
    <n v="5.0460580552990374E-2"/>
    <n v="5.5242318590862143E-2"/>
    <n v="5.9914949395990742E-2"/>
    <n v="6.4671745764061608E-2"/>
    <n v="6.9499102505007154E-2"/>
    <n v="7.4397019618827387E-2"/>
    <n v="7.9365497105522306E-2"/>
    <n v="8.4404534965091912E-2"/>
    <n v="1.9162794942782107E-3"/>
    <n v="1.9676721268824401E-3"/>
    <n v="2.2014552125403718E-3"/>
    <n v="2.2873443250844743E-3"/>
    <n v="2.621250310884058E-3"/>
    <n v="3.0221600061861214E-3"/>
    <n v="3.2981124331561374E-3"/>
    <n v="4.0924659104324699E-3"/>
    <n v="4.6468181618400895E-3"/>
    <n v="4.3684427275637499E-3"/>
    <n v="4.6809635244268845E-3"/>
    <n v="4.6562397535765895E-3"/>
    <n v="4.3036771803449279E-3"/>
    <n v="4.2896073158876242E-3"/>
    <n v="4.1805000831444577E-3"/>
    <n v="4.2646656460867197E-3"/>
    <n v="4.3352260189614064E-3"/>
    <n v="4.4057863918360932E-3"/>
    <n v="4.4763467647107808E-3"/>
    <n v="4.5469071375854667E-3"/>
    <n v="7.4561920525409053E-2"/>
    <n v="7.4561920525409081E-2"/>
    <n v="1.9162794942782107E-3"/>
    <n v="3.8839516211606508E-3"/>
    <n v="6.0854068337010229E-3"/>
    <n v="8.3727511587854964E-3"/>
    <n v="1.0994001469669555E-2"/>
    <n v="1.4016161475855677E-2"/>
    <n v="1.7314273909011815E-2"/>
    <n v="2.1406739819444284E-2"/>
    <n v="2.6053557981284375E-2"/>
    <n v="3.0422000708848124E-2"/>
    <n v="3.5102964233275011E-2"/>
    <n v="3.97592039868516E-2"/>
    <n v="4.4062881167196526E-2"/>
    <n v="4.8352488483084148E-2"/>
    <n v="5.2532988566228608E-2"/>
    <n v="5.6797654212315328E-2"/>
    <n v="6.1132880231276734E-2"/>
    <n v="6.5538666623112835E-2"/>
    <n v="7.0015013387823621E-2"/>
    <n v="7.4561920525409081E-2"/>
  </r>
  <r>
    <x v="42"/>
    <s v="Under $20"/>
    <n v="15.36245010803222"/>
    <s v="Lighting"/>
    <s v="Urban"/>
    <s v="SC-NR"/>
    <s v="M_Input"/>
    <x v="2"/>
    <s v="Parking"/>
    <s v="Exterior Lighting: Parking Lot - HPS 250W - NR"/>
    <n v="0.96025532146833403"/>
    <n v="1.0509254446336498"/>
    <n v="1.1273266554468522"/>
    <n v="1.1909901713687032"/>
    <n v="1.2434800577292395"/>
    <n v="1.2919008162226164"/>
    <n v="1.3255792076526405"/>
    <n v="1.3506734799588651"/>
    <n v="1.3685881611729651"/>
    <n v="1.3814562481553097"/>
    <n v="1.3901848472035572"/>
    <n v="1.3955301105210236"/>
    <n v="1.3988420559251624"/>
    <n v="1.3999891113844136"/>
    <n v="1.39903479097755"/>
    <n v="1.3974065970568259"/>
    <n v="1.391508433567378"/>
    <n v="1.3854391020345975"/>
    <n v="1.3796204587456065"/>
    <n v="1.3737644760385723"/>
    <n v="11.055682873569824"/>
    <n v="9.6551549891883557"/>
    <n v="15.36245010803222"/>
    <s v="S-All-Lgt-Streetlight-All-All-U"/>
    <n v="0"/>
    <n v="11.055682873569824"/>
    <n v="0.96025532146833403"/>
    <n v="2.011180766101984"/>
    <n v="3.1385074215488364"/>
    <n v="4.3294975929175399"/>
    <n v="5.572977650646779"/>
    <n v="6.8648784668693956"/>
    <n v="8.1904576745220368"/>
    <n v="9.541131154480901"/>
    <n v="10.909719315653867"/>
    <n v="11.055682873569824"/>
    <n v="11.055682873569824"/>
    <n v="11.055682873569824"/>
    <n v="11.055682873569824"/>
    <n v="11.055682873569824"/>
    <n v="11.055682873569824"/>
    <n v="11.055682873569824"/>
    <n v="11.055682873569824"/>
    <n v="11.055682873569824"/>
    <n v="11.055682873569824"/>
    <n v="11.055682873569824"/>
    <n v="0.89579384203659662"/>
    <n v="0.98646396520191237"/>
    <n v="1.0628651760151147"/>
    <n v="1.1265286919369657"/>
    <n v="1.179018578297502"/>
    <n v="1.2274393367908789"/>
    <n v="1.261117728220903"/>
    <n v="1.2862120005271276"/>
    <n v="1.3041266817412276"/>
    <n v="1.3169947687235721"/>
    <n v="1.3257233677718196"/>
    <n v="1.3310686310892861"/>
    <n v="1.3343805764934249"/>
    <n v="1.3355276319526761"/>
    <n v="1.3345733115458125"/>
    <n v="1.3329451176250884"/>
    <n v="1.3270469541356404"/>
    <n v="1.32097762260286"/>
    <n v="1.3151589793138689"/>
    <n v="1.3093029966068348"/>
    <n v="9.7664532849350749"/>
    <n v="9.7664532849350749"/>
    <n v="0.89579384203659662"/>
    <n v="1.882257807238509"/>
    <n v="2.9451229832536239"/>
    <n v="4.0716516751905898"/>
    <n v="5.2506702534880922"/>
    <n v="6.4781095902789714"/>
    <n v="7.7392273184998741"/>
    <n v="9.0254393190270008"/>
    <n v="9.7664532849350749"/>
    <n v="9.7664532849350749"/>
    <n v="9.7664532849350749"/>
    <n v="9.7664532849350749"/>
    <n v="9.7664532849350749"/>
    <n v="9.7664532849350749"/>
    <n v="9.7664532849350749"/>
    <n v="9.7664532849350749"/>
    <n v="9.7664532849350749"/>
    <n v="9.7664532849350749"/>
    <n v="9.7664532849350749"/>
    <n v="9.7664532849350749"/>
  </r>
  <r>
    <x v="42"/>
    <s v="Under $10"/>
    <n v="5.8978203933811804"/>
    <s v="Lighting"/>
    <s v="Urban"/>
    <s v="SC-NR"/>
    <s v="M_Input"/>
    <x v="2"/>
    <s v="Exterior"/>
    <s v="Exterior Lighting: Walkway - HID 150W - NR"/>
    <n v="0.64002534385545518"/>
    <n v="0.70045841353900706"/>
    <n v="0.75138102769012849"/>
    <n v="0.7938137669397527"/>
    <n v="0.82879910554268366"/>
    <n v="0.8610723061296669"/>
    <n v="0.88351948613856235"/>
    <n v="0.90024521512180333"/>
    <n v="0.91218563320413437"/>
    <n v="0.92076241649448176"/>
    <n v="0.92658016567257362"/>
    <n v="0.93014286812917524"/>
    <n v="0.93235033206998719"/>
    <n v="0.9331148626571294"/>
    <n v="0.93247879302762993"/>
    <n v="0.93139357605389661"/>
    <n v="0.92746235689681156"/>
    <n v="0.92341705153437859"/>
    <n v="0.91953883384732193"/>
    <n v="0.91563572884817435"/>
    <n v="5.6033486880151351"/>
    <n v="4.8604958433097964"/>
    <n v="5.8978203933811804"/>
    <s v="S-All-Lgt-Streetlight-All-All-U"/>
    <n v="0"/>
    <n v="5.6033486880151351"/>
    <n v="0.64002534385545518"/>
    <n v="1.3404837573944621"/>
    <n v="2.0918647850845904"/>
    <n v="2.8856785520243431"/>
    <n v="3.7144776575670266"/>
    <n v="4.5755499636966936"/>
    <n v="5.4590694498352557"/>
    <n v="5.6033486880151351"/>
    <n v="5.6033486880151351"/>
    <n v="5.6033486880151351"/>
    <n v="5.6033486880151351"/>
    <n v="5.6033486880151351"/>
    <n v="5.6033486880151351"/>
    <n v="5.6033486880151351"/>
    <n v="5.6033486880151351"/>
    <n v="5.6033486880151351"/>
    <n v="5.6033486880151351"/>
    <n v="5.6033486880151351"/>
    <n v="5.6033486880151351"/>
    <n v="5.6033486880151351"/>
    <n v="0.60735435009306704"/>
    <n v="0.66778741977661893"/>
    <n v="0.71871003392774035"/>
    <n v="0.76114277317736456"/>
    <n v="0.79612811178029552"/>
    <n v="0.82840131236727876"/>
    <n v="0.85084849237617421"/>
    <n v="0.8675742213594152"/>
    <n v="0.87951463944174624"/>
    <n v="0.88809142273209363"/>
    <n v="0.89390917191018548"/>
    <n v="0.8974718743667871"/>
    <n v="0.89967933830759905"/>
    <n v="0.90044386889474126"/>
    <n v="0.89980779926524179"/>
    <n v="0.89872258229150848"/>
    <n v="0.89479136313442342"/>
    <n v="0.89074605777199045"/>
    <n v="0.8868678400849338"/>
    <n v="0.88296473508578621"/>
    <n v="4.9499288127673733"/>
    <n v="4.9499288127673733"/>
    <n v="0.60735435009306704"/>
    <n v="1.2751417698696859"/>
    <n v="1.9938518037974262"/>
    <n v="2.7549945769747906"/>
    <n v="3.5511226887550862"/>
    <n v="4.3795240011223653"/>
    <n v="4.9499288127673733"/>
    <n v="4.9499288127673733"/>
    <n v="4.9499288127673733"/>
    <n v="4.9499288127673733"/>
    <n v="4.9499288127673733"/>
    <n v="4.9499288127673733"/>
    <n v="4.9499288127673733"/>
    <n v="4.9499288127673733"/>
    <n v="4.9499288127673733"/>
    <n v="4.9499288127673733"/>
    <n v="4.9499288127673733"/>
    <n v="4.9499288127673733"/>
    <n v="4.9499288127673733"/>
    <n v="4.9499288127673733"/>
  </r>
  <r>
    <x v="42"/>
    <s v="Under $10"/>
    <n v="6.8356040129525333"/>
    <s v="Lighting"/>
    <s v="Urban"/>
    <s v="SC-NR"/>
    <s v="M_Input"/>
    <x v="2"/>
    <s v="Exterior"/>
    <s v="Exterior Lighting: Façade - HID 150W - NR"/>
    <n v="0.64922298013837099"/>
    <n v="0.71052451760955937"/>
    <n v="0.76217892728726988"/>
    <n v="0.80522145629889774"/>
    <n v="0.84070956002323172"/>
    <n v="0.87344655030781748"/>
    <n v="0.89621631285079717"/>
    <n v="0.91318240289666053"/>
    <n v="0.92529441359425524"/>
    <n v="0.93399445158684125"/>
    <n v="0.93989580611187595"/>
    <n v="0.94350970723067851"/>
    <n v="0.94574889405657669"/>
    <n v="0.94652441151218447"/>
    <n v="0.94587920109293522"/>
    <n v="0.94477838875081799"/>
    <n v="0.94079067507472303"/>
    <n v="0.93668723569035761"/>
    <n v="0.93275328515450973"/>
    <n v="0.9287940896575394"/>
    <n v="5.6838729417708675"/>
    <n v="6.0260433356133021"/>
    <n v="6.8356040129525333"/>
    <s v="S-All-Lgt-Streetlight-All-All-U"/>
    <n v="0"/>
    <n v="5.6838729417708675"/>
    <n v="0.64922298013837099"/>
    <n v="1.3597474977479305"/>
    <n v="2.1219264250352001"/>
    <n v="2.9271478813340979"/>
    <n v="3.7678574413573296"/>
    <n v="4.6413039916651471"/>
    <n v="5.5375203045159438"/>
    <n v="5.6838729417708675"/>
    <n v="5.6838729417708675"/>
    <n v="5.6838729417708675"/>
    <n v="5.6838729417708675"/>
    <n v="5.6838729417708675"/>
    <n v="5.6838729417708675"/>
    <n v="5.6838729417708675"/>
    <n v="5.6838729417708675"/>
    <n v="5.6838729417708675"/>
    <n v="5.6838729417708675"/>
    <n v="5.6838729417708675"/>
    <n v="5.6838729417708675"/>
    <n v="5.6838729417708675"/>
    <n v="0.61608248009703193"/>
    <n v="0.67738401756822031"/>
    <n v="0.72903842724593082"/>
    <n v="0.77208095625755868"/>
    <n v="0.80756905998189266"/>
    <n v="0.84030605026647842"/>
    <n v="0.86307581280945811"/>
    <n v="0.88004190285532147"/>
    <n v="0.89215391355291618"/>
    <n v="0.90085395154550219"/>
    <n v="0.90675530607053689"/>
    <n v="0.91036920718933945"/>
    <n v="0.91260839401523763"/>
    <n v="0.91338391147084541"/>
    <n v="0.91273870105159616"/>
    <n v="0.91163788870947893"/>
    <n v="0.90765017503338397"/>
    <n v="0.90354673564901855"/>
    <n v="0.89961278511317067"/>
    <n v="0.89565358961620034"/>
    <n v="5.0210629409440877"/>
    <n v="5.0210629409440877"/>
    <n v="0.61608248009703193"/>
    <n v="1.2934664976652521"/>
    <n v="2.0225049249111828"/>
    <n v="2.7945858811687416"/>
    <n v="3.6021549411506344"/>
    <n v="4.4424609914171125"/>
    <n v="5.0210629409440877"/>
    <n v="5.0210629409440877"/>
    <n v="5.0210629409440877"/>
    <n v="5.0210629409440877"/>
    <n v="5.0210629409440877"/>
    <n v="5.0210629409440877"/>
    <n v="5.0210629409440877"/>
    <n v="5.0210629409440877"/>
    <n v="5.0210629409440877"/>
    <n v="5.0210629409440877"/>
    <n v="5.0210629409440877"/>
    <n v="5.0210629409440877"/>
    <n v="5.0210629409440877"/>
    <n v="5.0210629409440877"/>
  </r>
  <r>
    <x v="42"/>
    <s v="Under $5"/>
    <n v="-39.263552859597326"/>
    <s v="Lighting"/>
    <s v="Urban"/>
    <s v="SC-NR"/>
    <s v="M_Input"/>
    <x v="2"/>
    <s v="Exterior"/>
    <s v="Exterior Lighting: Walkway - INC 75W - NR"/>
    <n v="1.1093489673900621E-2"/>
    <n v="1.2140969497837105E-2"/>
    <n v="1.3023605630416673E-2"/>
    <n v="1.3759087684713784E-2"/>
    <n v="1.4365484753604199E-2"/>
    <n v="1.4924872629244766E-2"/>
    <n v="1.5313947158913878E-2"/>
    <n v="1.5603852400238108E-2"/>
    <n v="1.5810814368182165E-2"/>
    <n v="1.5959474820116146E-2"/>
    <n v="1.6060313233863525E-2"/>
    <n v="1.6122065168053205E-2"/>
    <n v="1.6160326900448663E-2"/>
    <n v="1.6173578425962881E-2"/>
    <n v="1.616255350025567E-2"/>
    <n v="1.6143743552481528E-2"/>
    <n v="1.6075604158403384E-2"/>
    <n v="1.6005487320536319E-2"/>
    <n v="1.5938266595173584E-2"/>
    <n v="1.5870614500737186E-2"/>
    <n v="0.14568335005761662"/>
    <n v="-1.7509340822679484"/>
    <n v="-39.263552859597326"/>
    <s v="S-All-Lgt-Streetlight-All-All-U"/>
    <n v="0"/>
    <n v="0.14568335005761662"/>
    <n v="1.1093489673900621E-2"/>
    <n v="2.3234459171737727E-2"/>
    <n v="3.6258064802154398E-2"/>
    <n v="5.001715248686818E-2"/>
    <n v="6.4382637240472385E-2"/>
    <n v="7.9307509869717158E-2"/>
    <n v="9.4621457028631034E-2"/>
    <n v="0.11022530942886914"/>
    <n v="0.12603612379705131"/>
    <n v="0.14199559861716746"/>
    <n v="0.14568335005761662"/>
    <n v="0.14568335005761662"/>
    <n v="0.14568335005761662"/>
    <n v="0.14568335005761662"/>
    <n v="0.14568335005761662"/>
    <n v="0.14568335005761662"/>
    <n v="0.14568335005761662"/>
    <n v="0.14568335005761662"/>
    <n v="0.14568335005761662"/>
    <n v="0.14568335005761662"/>
    <n v="1.0244065501673677E-2"/>
    <n v="1.129154532561016E-2"/>
    <n v="1.2174181458189728E-2"/>
    <n v="1.2909663512486839E-2"/>
    <n v="1.3516060581377255E-2"/>
    <n v="1.4075448457017822E-2"/>
    <n v="1.4464522986686934E-2"/>
    <n v="1.4754428228011164E-2"/>
    <n v="1.4961390195955221E-2"/>
    <n v="1.5110050647889202E-2"/>
    <n v="1.5210889061636581E-2"/>
    <n v="1.5272640995826261E-2"/>
    <n v="1.5310902728221719E-2"/>
    <n v="1.5324154253735936E-2"/>
    <n v="1.5313129328028726E-2"/>
    <n v="1.5294319380254584E-2"/>
    <n v="1.522617998617644E-2"/>
    <n v="1.5156063148309374E-2"/>
    <n v="1.5088842422946639E-2"/>
    <n v="1.5021190328510242E-2"/>
    <n v="0.12869486661307772"/>
    <n v="0.12869486661307772"/>
    <n v="1.0244065501673677E-2"/>
    <n v="2.1535610827283835E-2"/>
    <n v="3.3709792285473564E-2"/>
    <n v="4.6619455797960403E-2"/>
    <n v="6.0135516379337658E-2"/>
    <n v="7.4210964836355475E-2"/>
    <n v="8.8675487823042409E-2"/>
    <n v="0.10342991605105357"/>
    <n v="0.11839130624700879"/>
    <n v="0.12869486661307772"/>
    <n v="0.12869486661307772"/>
    <n v="0.12869486661307772"/>
    <n v="0.12869486661307772"/>
    <n v="0.12869486661307772"/>
    <n v="0.12869486661307772"/>
    <n v="0.12869486661307772"/>
    <n v="0.12869486661307772"/>
    <n v="0.12869486661307772"/>
    <n v="0.12869486661307772"/>
    <n v="0.12869486661307772"/>
  </r>
  <r>
    <x v="42"/>
    <s v="Under $5"/>
    <n v="3.6854004885990559"/>
    <s v="Lighting"/>
    <s v="Urban"/>
    <s v="SC-NR"/>
    <s v="M_Input"/>
    <x v="2"/>
    <s v="Exterior"/>
    <s v="Exterior Lighting: Façade - HID 400W - NR"/>
    <n v="0.2801223386703684"/>
    <n v="0.30657231127740486"/>
    <n v="0.328859806458912"/>
    <n v="0.34743150564068542"/>
    <n v="0.36274367251456641"/>
    <n v="0.37686880757616387"/>
    <n v="0.38669335065248722"/>
    <n v="0.39401376438880686"/>
    <n v="0.39923977281181067"/>
    <n v="0.40299360633829001"/>
    <n v="0.40553988285875969"/>
    <n v="0.40709918446097138"/>
    <n v="0.40806533364173014"/>
    <n v="0.4083999486661371"/>
    <n v="0.40812155764008923"/>
    <n v="0.4076465865790751"/>
    <n v="0.40592599486394904"/>
    <n v="0.40415547060324664"/>
    <n v="0.40245807624410002"/>
    <n v="0.40074978935994165"/>
    <n v="2.4524390384559949"/>
    <n v="2.9063260974677427"/>
    <n v="3.6854004885990559"/>
    <s v="S-All-Lgt-Streetlight-All-All-U"/>
    <n v="0"/>
    <n v="2.4524390384559949"/>
    <n v="0.2801223386703684"/>
    <n v="0.58669464994777321"/>
    <n v="0.9155544564066852"/>
    <n v="1.2629859620473707"/>
    <n v="1.625729634561937"/>
    <n v="2.0025984421381007"/>
    <n v="2.3892917927905879"/>
    <n v="2.4524390384559949"/>
    <n v="2.4524390384559949"/>
    <n v="2.4524390384559949"/>
    <n v="2.4524390384559949"/>
    <n v="2.4524390384559949"/>
    <n v="2.4524390384559949"/>
    <n v="2.4524390384559949"/>
    <n v="2.4524390384559949"/>
    <n v="2.4524390384559949"/>
    <n v="2.4524390384559949"/>
    <n v="2.4524390384559949"/>
    <n v="2.4524390384559949"/>
    <n v="2.4524390384559949"/>
    <n v="0.26582309994917169"/>
    <n v="0.29227307255620816"/>
    <n v="0.31456056773771529"/>
    <n v="0.33313226691948872"/>
    <n v="0.3484444337933697"/>
    <n v="0.36256956885496716"/>
    <n v="0.37239411193129052"/>
    <n v="0.37971452566761016"/>
    <n v="0.38494053409061396"/>
    <n v="0.38869436761709331"/>
    <n v="0.39124064413756299"/>
    <n v="0.39279994573977467"/>
    <n v="0.39376609492053344"/>
    <n v="0.3941007099449404"/>
    <n v="0.39382231891889252"/>
    <n v="0.39334734785787839"/>
    <n v="0.39162675614275233"/>
    <n v="0.38985623188204993"/>
    <n v="0.38815883752290331"/>
    <n v="0.38645055063874495"/>
    <n v="2.1664542640320605"/>
    <n v="2.1664542640320605"/>
    <n v="0.26582309994917169"/>
    <n v="0.55809617250537991"/>
    <n v="0.87265674024309514"/>
    <n v="1.2057890071625839"/>
    <n v="1.5542334409559535"/>
    <n v="1.9168030098109208"/>
    <n v="2.1664542640320605"/>
    <n v="2.1664542640320605"/>
    <n v="2.1664542640320605"/>
    <n v="2.1664542640320605"/>
    <n v="2.1664542640320605"/>
    <n v="2.1664542640320605"/>
    <n v="2.1664542640320605"/>
    <n v="2.1664542640320605"/>
    <n v="2.1664542640320605"/>
    <n v="2.1664542640320605"/>
    <n v="2.1664542640320605"/>
    <n v="2.1664542640320605"/>
    <n v="2.1664542640320605"/>
    <n v="2.1664542640320605"/>
  </r>
  <r>
    <x v="42"/>
    <s v="Under $5"/>
    <n v="-10.080782713782549"/>
    <s v="Lighting"/>
    <s v="Urban"/>
    <s v="SC-NR"/>
    <s v="M_Input"/>
    <x v="2"/>
    <s v="Exterior"/>
    <s v="Exterior Lighting: Walkway - CFL 26W - NR"/>
    <n v="1.4944708649982272E-2"/>
    <n v="1.6355831862391704E-2"/>
    <n v="1.7544884201475076E-2"/>
    <n v="1.8535696411326439E-2"/>
    <n v="1.935261045615505E-2"/>
    <n v="2.010619558306501E-2"/>
    <n v="2.0630341335209496E-2"/>
    <n v="2.1020890161147155E-2"/>
    <n v="2.1299701103733391E-2"/>
    <n v="2.1499970559714855E-2"/>
    <n v="2.1635816065365476E-2"/>
    <n v="2.1719005818289554E-2"/>
    <n v="2.1770550504398471E-2"/>
    <n v="2.1788402433214313E-2"/>
    <n v="2.177355009121687E-2"/>
    <n v="2.1748210076715631E-2"/>
    <n v="2.1656415391542758E-2"/>
    <n v="2.1561956772642461E-2"/>
    <n v="2.1471399681473033E-2"/>
    <n v="2.1380261467021752E-2"/>
    <n v="0.19625882258552893"/>
    <n v="-0.13797790612663485"/>
    <n v="-10.080782713782549"/>
    <s v="S-All-Lgt-Streetlight-All-All-U"/>
    <n v="0"/>
    <n v="0.19625882258552893"/>
    <n v="1.4944708649982272E-2"/>
    <n v="3.1300540512373978E-2"/>
    <n v="4.8845424713849055E-2"/>
    <n v="6.7381121125175497E-2"/>
    <n v="8.6733731581330548E-2"/>
    <n v="0.10683992716439555"/>
    <n v="0.12747026849960505"/>
    <n v="0.14849115866075221"/>
    <n v="0.1697908597644856"/>
    <n v="0.19129083032420047"/>
    <n v="0.19625882258552893"/>
    <n v="0.19625882258552893"/>
    <n v="0.19625882258552893"/>
    <n v="0.19625882258552893"/>
    <n v="0.19625882258552893"/>
    <n v="0.19625882258552893"/>
    <n v="0.19625882258552893"/>
    <n v="0.19625882258552893"/>
    <n v="0.19625882258552893"/>
    <n v="0.19625882258552893"/>
    <n v="1.380039814469106E-2"/>
    <n v="1.5211521357100492E-2"/>
    <n v="1.6400573696183866E-2"/>
    <n v="1.7391385906035228E-2"/>
    <n v="1.820829995086384E-2"/>
    <n v="1.8961885077773799E-2"/>
    <n v="1.9486030829918285E-2"/>
    <n v="1.9876579655855944E-2"/>
    <n v="2.015539059844218E-2"/>
    <n v="2.0355660054423644E-2"/>
    <n v="2.0491505560074265E-2"/>
    <n v="2.0574695312998343E-2"/>
    <n v="2.062623999910726E-2"/>
    <n v="2.0644091927923103E-2"/>
    <n v="2.0629239585925659E-2"/>
    <n v="2.060389957142442E-2"/>
    <n v="2.0512104886251548E-2"/>
    <n v="2.041764626735125E-2"/>
    <n v="2.0327089176181822E-2"/>
    <n v="2.0235950961730542E-2"/>
    <n v="0.1733726124797047"/>
    <n v="0.1733726124797047"/>
    <n v="1.380039814469106E-2"/>
    <n v="2.901191950179155E-2"/>
    <n v="4.5412493197975412E-2"/>
    <n v="6.280387910401064E-2"/>
    <n v="8.1012179054874484E-2"/>
    <n v="9.9974064132648283E-2"/>
    <n v="0.11946009496256657"/>
    <n v="0.13933667461842253"/>
    <n v="0.15949206521686471"/>
    <n v="0.1733726124797047"/>
    <n v="0.1733726124797047"/>
    <n v="0.1733726124797047"/>
    <n v="0.1733726124797047"/>
    <n v="0.1733726124797047"/>
    <n v="0.1733726124797047"/>
    <n v="0.1733726124797047"/>
    <n v="0.1733726124797047"/>
    <n v="0.1733726124797047"/>
    <n v="0.1733726124797047"/>
    <n v="0.1733726124797047"/>
  </r>
  <r>
    <x v="42"/>
    <s v="Under $10"/>
    <n v="9.6592332560410696"/>
    <s v="Lighting"/>
    <s v="Urban"/>
    <s v="SC-NR"/>
    <s v="M_Input"/>
    <x v="2"/>
    <s v="Parking"/>
    <s v="Exterior Lighting: Parking Lot - MH 400W - NR"/>
    <n v="0.37911985691076466"/>
    <n v="0.41491746547590441"/>
    <n v="0.44508154315788961"/>
    <n v="0.47021663224005322"/>
    <n v="0.49094024372271566"/>
    <n v="0.51005731667311549"/>
    <n v="0.52335393336919533"/>
    <n v="0.53326144100109085"/>
    <n v="0.5403343634068799"/>
    <n v="0.54541483230550758"/>
    <n v="0.54886098370734815"/>
    <n v="0.55097135520830431"/>
    <n v="0.55227894938627098"/>
    <n v="0.55273182008832034"/>
    <n v="0.55235504340402786"/>
    <n v="0.55171221369775336"/>
    <n v="0.54938355084302803"/>
    <n v="0.54698730887403435"/>
    <n v="0.5446900415100131"/>
    <n v="0.54237803211383717"/>
    <n v="4.3649108891887591"/>
    <n v="6.1829640034598832"/>
    <n v="9.6592332560410696"/>
    <s v="S-All-Lgt-Streetlight-All-All-U"/>
    <n v="0"/>
    <n v="4.3649108891887591"/>
    <n v="0.37911985691076466"/>
    <n v="0.79403732238666902"/>
    <n v="1.2391188655445586"/>
    <n v="1.7093354977846118"/>
    <n v="2.2002757415073275"/>
    <n v="2.710333058180443"/>
    <n v="3.2336869915496385"/>
    <n v="3.7669484325507292"/>
    <n v="4.307282795957609"/>
    <n v="4.3649108891887591"/>
    <n v="4.3649108891887591"/>
    <n v="4.3649108891887591"/>
    <n v="4.3649108891887591"/>
    <n v="4.3649108891887591"/>
    <n v="4.3649108891887591"/>
    <n v="4.3649108891887591"/>
    <n v="4.3649108891887591"/>
    <n v="4.3649108891887591"/>
    <n v="4.3649108891887591"/>
    <n v="4.3649108891887591"/>
    <n v="0.3536697226474656"/>
    <n v="0.38946733121260535"/>
    <n v="0.41963140889459055"/>
    <n v="0.44476649797675416"/>
    <n v="0.4654901094594166"/>
    <n v="0.48460718240981643"/>
    <n v="0.49790379910589627"/>
    <n v="0.50781130673779185"/>
    <n v="0.5148842291435809"/>
    <n v="0.51996469804220857"/>
    <n v="0.52341084944404914"/>
    <n v="0.52552122094500531"/>
    <n v="0.52682881512297197"/>
    <n v="0.52728168582502133"/>
    <n v="0.52690490914072885"/>
    <n v="0.52626207943445436"/>
    <n v="0.52393341657972903"/>
    <n v="0.52153717461073534"/>
    <n v="0.51923990724671409"/>
    <n v="0.51692789785053816"/>
    <n v="3.8559082039227781"/>
    <n v="3.8559082039227781"/>
    <n v="0.3536697226474656"/>
    <n v="0.74313705386007101"/>
    <n v="1.1627684627546615"/>
    <n v="1.6075349607314156"/>
    <n v="2.0730250701908322"/>
    <n v="2.5576322526006487"/>
    <n v="3.0555360517065449"/>
    <n v="3.5633473584443367"/>
    <n v="3.8559082039227781"/>
    <n v="3.8559082039227781"/>
    <n v="3.8559082039227781"/>
    <n v="3.8559082039227781"/>
    <n v="3.8559082039227781"/>
    <n v="3.8559082039227781"/>
    <n v="3.8559082039227781"/>
    <n v="3.8559082039227781"/>
    <n v="3.8559082039227781"/>
    <n v="3.8559082039227781"/>
    <n v="3.8559082039227781"/>
    <n v="3.8559082039227781"/>
  </r>
  <r>
    <x v="42"/>
    <s v="Under $15"/>
    <n v="13.740235453764541"/>
    <s v="Lighting"/>
    <s v="Urban"/>
    <s v="SC-NR"/>
    <s v="M_Input"/>
    <x v="2"/>
    <s v="Parking"/>
    <s v="Exterior Lighting: Parking Lot - MH 1000W - NR"/>
    <n v="0.2573590400711594"/>
    <n v="0.28165963527669075"/>
    <n v="0.30213600425436415"/>
    <n v="0.3191985302085541"/>
    <n v="0.33326639993567581"/>
    <n v="0.34624369841741498"/>
    <n v="0.35526987957548267"/>
    <n v="0.36199542192617645"/>
    <n v="0.36679675450654858"/>
    <n v="0.37024554405167104"/>
    <n v="0.37258490507576625"/>
    <n v="0.37401749472724283"/>
    <n v="0.37490513270322817"/>
    <n v="0.37521255624496902"/>
    <n v="0.37495678782761166"/>
    <n v="0.37452041386006463"/>
    <n v="0.37293964085116754"/>
    <n v="0.37131299291469821"/>
    <n v="0.36975353219847823"/>
    <n v="0.36818406410550142"/>
    <n v="0.53087893364852201"/>
    <n v="8.1646321641570694"/>
    <n v="13.740235453764541"/>
    <s v="S-All-Lgt-Streetlight-All-All-U"/>
    <n v="0"/>
    <n v="0.53087893364852201"/>
    <n v="0.2573590400711594"/>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53087893364852201"/>
    <n v="0.25426368704290481"/>
    <n v="0.27856428224843616"/>
    <n v="0.29904065122610957"/>
    <n v="0.31610317718029951"/>
    <n v="0.33017104690742122"/>
    <n v="0.34314834538916039"/>
    <n v="0.35217452654722808"/>
    <n v="0.35890006889792186"/>
    <n v="0.363701401478294"/>
    <n v="0.36715019102341645"/>
    <n v="0.36948955204751166"/>
    <n v="0.37092214169898824"/>
    <n v="0.37180977967497358"/>
    <n v="0.37211720321671443"/>
    <n v="0.37186143479935707"/>
    <n v="0.37142506083181004"/>
    <n v="0.36984428782291295"/>
    <n v="0.36821763988644363"/>
    <n v="0.36665817917022364"/>
    <n v="0.36508871107724683"/>
    <n v="0.46897187308342997"/>
    <n v="0.46897187308342997"/>
    <n v="0.25426368704290481"/>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n v="0.46897187308342997"/>
  </r>
  <r>
    <x v="43"/>
    <s v="Under $30"/>
    <n v="27.097106774814481"/>
    <s v="HVAC"/>
    <s v="Urban"/>
    <s v="SC-NR"/>
    <s v="Measure InputOutput"/>
    <x v="2"/>
    <s v="All"/>
    <s v="Premium Fume Hood-NR"/>
    <n v="2.1308330333365502E-2"/>
    <n v="2.5479906487201935E-2"/>
    <n v="2.9630004429467231E-2"/>
    <n v="3.3766637125678324E-2"/>
    <n v="3.7876045647328167E-2"/>
    <n v="4.1971320952261408E-2"/>
    <n v="4.6036066456240268E-2"/>
    <n v="5.0071037421127174E-2"/>
    <n v="5.4078511014981651E-2"/>
    <n v="5.8071891701962385E-2"/>
    <n v="6.2045145958032649E-2"/>
    <n v="6.5981850705698356E-2"/>
    <n v="6.9880659001566758E-2"/>
    <n v="7.3772528535588147E-2"/>
    <n v="7.7646724090112015E-2"/>
    <n v="8.1502521321356727E-2"/>
    <n v="8.1272301957312068E-2"/>
    <n v="8.1042733836595118E-2"/>
    <n v="8.0813815114120599E-2"/>
    <n v="8.0585543950039348E-2"/>
    <n v="1.343092399167322"/>
    <n v="16.777216841965799"/>
    <n v="27.097106774814481"/>
    <s v="C-All-HVAC-Vent-All-All-E"/>
    <n v="0"/>
    <n v="1.1528335760400359"/>
    <n v="2.1308330333365502E-2"/>
    <n v="4.6788236820567437E-2"/>
    <n v="7.6418241250034671E-2"/>
    <n v="0.110184878375713"/>
    <n v="0.14806092402304116"/>
    <n v="0.19003224497530258"/>
    <n v="0.23606831143154283"/>
    <n v="0.28613934885267001"/>
    <n v="0.34021785986765163"/>
    <n v="0.39828975156961399"/>
    <n v="0.46033489752764667"/>
    <n v="0.52631674823334507"/>
    <n v="0.59619740723491188"/>
    <n v="0.66996993577050001"/>
    <n v="0.74761665986061199"/>
    <n v="0.8291191811819687"/>
    <n v="0.91039148313928075"/>
    <n v="0.99143421697587586"/>
    <n v="1.0722480320899965"/>
    <n v="1.1528335760400359"/>
    <n v="1.3491717176811012E-2"/>
    <n v="1.7663293330647444E-2"/>
    <n v="2.1813391272912742E-2"/>
    <n v="2.5950023969123832E-2"/>
    <n v="3.0059432490773676E-2"/>
    <n v="3.4154707795706916E-2"/>
    <n v="3.8219453299685777E-2"/>
    <n v="4.2254424264572682E-2"/>
    <n v="4.6261897858427159E-2"/>
    <n v="5.0255278545407893E-2"/>
    <n v="5.4228532801478158E-2"/>
    <n v="5.8165237549143864E-2"/>
    <n v="6.2064045845012267E-2"/>
    <n v="6.5955915379033656E-2"/>
    <n v="6.9830110933557524E-2"/>
    <n v="7.3685908164802236E-2"/>
    <n v="7.3455688800757576E-2"/>
    <n v="7.3226120680040627E-2"/>
    <n v="7.2997201957566107E-2"/>
    <n v="7.2768930793484857E-2"/>
    <n v="1.1867601360362323"/>
    <n v="0.99650131290894606"/>
    <n v="1.3491717176811012E-2"/>
    <n v="3.1155010507458454E-2"/>
    <n v="5.2968401780371197E-2"/>
    <n v="7.8918425749495036E-2"/>
    <n v="0.1089778582402687"/>
    <n v="0.14313256603597563"/>
    <n v="0.18135201933566142"/>
    <n v="0.2236064436002341"/>
    <n v="0.26986834145866123"/>
    <n v="0.32012362000406913"/>
    <n v="0.37435215280554729"/>
    <n v="0.43251739035469117"/>
    <n v="0.49458143619970341"/>
    <n v="0.56053735157873708"/>
    <n v="0.63036746251229459"/>
    <n v="0.70405337067709683"/>
    <n v="0.77750905947785443"/>
    <n v="0.85073518015789507"/>
    <n v="0.92373238211546116"/>
    <n v="0.99650131290894606"/>
  </r>
  <r>
    <x v="44"/>
    <s v="Under $15"/>
    <n v="13.771691053719787"/>
    <s v="Refrigeration"/>
    <s v="Urban"/>
    <s v="SC-Retro"/>
    <s v="M_Input"/>
    <x v="2"/>
    <s v="Grocery Refrigeration Bundle"/>
    <s v="Replace Shaded Pole with ECM in Walk-in Cooler"/>
    <n v="0.26808735979764453"/>
    <n v="0.26808735979764453"/>
    <n v="0.26808735979764453"/>
    <n v="0.26808735979764453"/>
    <n v="0.26808735979764453"/>
    <n v="0.24127862381788012"/>
    <n v="0.19302289905430409"/>
    <n v="0.15441831924344324"/>
    <n v="0.12353465539475461"/>
    <n v="9.8827724315803708E-2"/>
    <n v="7.9062179452642961E-2"/>
    <n v="6.3249743562114366E-2"/>
    <n v="5.0599794849691494E-2"/>
    <n v="4.0479835879753193E-2"/>
    <n v="3.2383868703802554E-2"/>
    <n v="2.5907094963042044E-2"/>
    <n v="1.7670625292416897E-4"/>
    <n v="6.3109376044365482E-5"/>
    <n v="2.151456001524829E-5"/>
    <n v="7.0156173963298577E-6"/>
    <n v="2.4510935155986528"/>
    <n v="8.545155169268936"/>
    <n v="13.771691053719787"/>
    <s v="C-Gro-Ref-All-All-All-E"/>
    <n v="0"/>
    <n v="2.4434698840318352"/>
    <n v="0.26808735979764453"/>
    <n v="0.53617471959528906"/>
    <n v="0.80426207939293359"/>
    <n v="1.0723494391905781"/>
    <n v="1.3404367989882227"/>
    <n v="1.5817154228061028"/>
    <n v="1.7747383218604069"/>
    <n v="1.9291566411038501"/>
    <n v="2.0526912964986046"/>
    <n v="2.1515190208144084"/>
    <n v="2.2305812002670513"/>
    <n v="2.2938309438291657"/>
    <n v="2.3444307386788572"/>
    <n v="2.3849105745586106"/>
    <n v="2.4172944432624131"/>
    <n v="2.443201538225455"/>
    <n v="2.4433782444783794"/>
    <n v="2.4434413538544235"/>
    <n v="2.4434628684144388"/>
    <n v="2.4434698840318352"/>
    <n v="0.24673320592041842"/>
    <n v="0.24673320592041842"/>
    <n v="0.24673320592041842"/>
    <n v="0.24673320592041842"/>
    <n v="0.24673320592041842"/>
    <n v="0.21992446994065401"/>
    <n v="0.17166874517707797"/>
    <n v="0.13306416536621712"/>
    <n v="0.10218050151752851"/>
    <n v="7.747357043857761E-2"/>
    <n v="5.7708025575416863E-2"/>
    <n v="4.1895589684888268E-2"/>
    <n v="2.9245640972465396E-2"/>
    <n v="1.9125682002527095E-2"/>
    <n v="1.1029714826576456E-2"/>
    <n v="4.5529410858159459E-3"/>
    <n v="0"/>
    <n v="0"/>
    <n v="0"/>
    <n v="0"/>
    <n v="2.0240104380541308"/>
    <n v="2.0240104380541308"/>
    <n v="0.24673320592041842"/>
    <n v="0.49346641184083684"/>
    <n v="0.74019961776125531"/>
    <n v="0.98693282368167368"/>
    <n v="1.233666029602092"/>
    <n v="1.453590499542746"/>
    <n v="1.625259244719824"/>
    <n v="1.758323410086041"/>
    <n v="1.8605039116035695"/>
    <n v="1.9379774820421471"/>
    <n v="1.9956855076175639"/>
    <n v="2.0240104380541308"/>
    <n v="2.0240104380541308"/>
    <n v="2.0240104380541308"/>
    <n v="2.0240104380541308"/>
    <n v="2.0240104380541308"/>
    <n v="2.0240104380541308"/>
    <n v="2.0240104380541308"/>
    <n v="2.0240104380541308"/>
    <n v="2.0240104380541308"/>
  </r>
  <r>
    <x v="44"/>
    <s v="Under $30"/>
    <n v="29.51995684334193"/>
    <s v="Refrigeration"/>
    <s v="Urban"/>
    <s v="SC-Retro"/>
    <s v="M_Input"/>
    <x v="2"/>
    <s v="Grocery Refrigeration Bundle"/>
    <s v="ECM Controllers on Walk-In Evaporator Motors"/>
    <n v="8.9849113367349839E-2"/>
    <n v="8.9849113367349839E-2"/>
    <n v="8.9849113367349839E-2"/>
    <n v="8.9849113367349839E-2"/>
    <n v="8.9849113367349839E-2"/>
    <n v="8.0864202030614868E-2"/>
    <n v="6.4691361624491892E-2"/>
    <n v="5.1753089299593512E-2"/>
    <n v="4.1402471439674814E-2"/>
    <n v="3.3121977151739847E-2"/>
    <n v="2.6497581721391879E-2"/>
    <n v="2.1198065377113506E-2"/>
    <n v="1.6958452301690807E-2"/>
    <n v="1.3566761841352642E-2"/>
    <n v="1.0853409473082115E-2"/>
    <n v="8.6827275784656915E-3"/>
    <n v="5.9222859905395455E-5"/>
    <n v="2.1151021394790607E-5"/>
    <n v="7.2105754755382531E-6"/>
    <n v="2.351274611606405E-6"/>
    <n v="0.82148065213977439"/>
    <n v="19.106329738896807"/>
    <n v="29.51995684334193"/>
    <s v="C-Gro-Ref-All-All-All-E"/>
    <n v="0"/>
    <n v="0.81892560240734802"/>
    <n v="8.9849113367349839E-2"/>
    <n v="0.17969822673469968"/>
    <n v="0.2695473401020495"/>
    <n v="0.35939645346939936"/>
    <n v="0.44924556683674921"/>
    <n v="0.53010976886736405"/>
    <n v="0.5948011304918559"/>
    <n v="0.64655421979144945"/>
    <n v="0.68795669123112424"/>
    <n v="0.72107866838286405"/>
    <n v="0.74757625010425588"/>
    <n v="0.76877431548136943"/>
    <n v="0.78573276778306023"/>
    <n v="0.79929952962441286"/>
    <n v="0.81015293909749497"/>
    <n v="0.81883566667596064"/>
    <n v="0.81889488953586609"/>
    <n v="0.81891604055726086"/>
    <n v="0.81892325113273645"/>
    <n v="0.81892560240734802"/>
    <n v="8.269229779041648E-2"/>
    <n v="8.269229779041648E-2"/>
    <n v="8.269229779041648E-2"/>
    <n v="8.269229779041648E-2"/>
    <n v="8.269229779041648E-2"/>
    <n v="7.3707386453681509E-2"/>
    <n v="5.7534546047558532E-2"/>
    <n v="4.4596273722660153E-2"/>
    <n v="3.4245655862741455E-2"/>
    <n v="2.5965161574806488E-2"/>
    <n v="1.934076614445852E-2"/>
    <n v="1.4041249800180147E-2"/>
    <n v="9.8016367247574475E-3"/>
    <n v="6.409946264419283E-3"/>
    <n v="3.6965938961487557E-3"/>
    <n v="1.5259120015323323E-3"/>
    <n v="0"/>
    <n v="0"/>
    <n v="0"/>
    <n v="0"/>
    <n v="0.67834434060110715"/>
    <n v="0.67834434060110715"/>
    <n v="8.269229779041648E-2"/>
    <n v="0.16538459558083296"/>
    <n v="0.24807689337124944"/>
    <n v="0.33076919116166592"/>
    <n v="0.4134614889520824"/>
    <n v="0.48716887540576392"/>
    <n v="0.5447034214533224"/>
    <n v="0.58929969517598257"/>
    <n v="0.62354535103872399"/>
    <n v="0.64951051261353043"/>
    <n v="0.668851278757989"/>
    <n v="0.67834434060110715"/>
    <n v="0.67834434060110715"/>
    <n v="0.67834434060110715"/>
    <n v="0.67834434060110715"/>
    <n v="0.67834434060110715"/>
    <n v="0.67834434060110715"/>
    <n v="0.67834434060110715"/>
    <n v="0.67834434060110715"/>
    <n v="0.67834434060110715"/>
  </r>
  <r>
    <x v="44"/>
    <s v="Under $5"/>
    <n v="3.634329616488484"/>
    <s v="Refrigeration"/>
    <s v="Urban"/>
    <s v="SC-Retro"/>
    <s v="M_Input"/>
    <x v="2"/>
    <s v="Grocery Refrigeration Bundle"/>
    <s v="Strip Curtains: Walk-In Coolers/ Freezers"/>
    <n v="1.0044256997676186E-2"/>
    <n v="1.0044256997676186E-2"/>
    <n v="1.0044256997676186E-2"/>
    <n v="1.0044256997676186E-2"/>
    <n v="1.0044256997676186E-2"/>
    <n v="9.0398312979085675E-3"/>
    <n v="7.2318650383268544E-3"/>
    <n v="5.7854920306614826E-3"/>
    <n v="4.6283936245291868E-3"/>
    <n v="3.7027148996233491E-3"/>
    <n v="2.96217191969868E-3"/>
    <n v="2.3697375357589431E-3"/>
    <n v="1.8957900286071545E-3"/>
    <n v="1.5166320228857241E-3"/>
    <n v="1.2133056183085791E-3"/>
    <n v="9.7064449464686307E-4"/>
    <n v="6.6205397330423334E-6"/>
    <n v="2.3644784760872756E-6"/>
    <n v="8.0607220776166026E-7"/>
    <n v="2.6284963296775355E-7"/>
    <n v="9.1833547148934991E-2"/>
    <n v="2.3361064114040717"/>
    <n v="3.634329616488484"/>
    <s v="C-Gro-Ref-All-All-All-E"/>
    <n v="0"/>
    <n v="9.1547917439386159E-2"/>
    <n v="1.0044256997676186E-2"/>
    <n v="2.0088513995352372E-2"/>
    <n v="3.0132770993028558E-2"/>
    <n v="4.0177027990704745E-2"/>
    <n v="5.0221284988380931E-2"/>
    <n v="5.9261116286289495E-2"/>
    <n v="6.6492981324616354E-2"/>
    <n v="7.2278473355277831E-2"/>
    <n v="7.6906866979807018E-2"/>
    <n v="8.0609581879430361E-2"/>
    <n v="8.3571753799129039E-2"/>
    <n v="8.5941491334887987E-2"/>
    <n v="8.783728136349514E-2"/>
    <n v="8.9353913386380865E-2"/>
    <n v="9.0567219004689448E-2"/>
    <n v="9.1537863499336306E-2"/>
    <n v="9.1544484039069354E-2"/>
    <n v="9.1546848517545437E-2"/>
    <n v="9.1547654589753197E-2"/>
    <n v="9.1547917439386159E-2"/>
    <n v="9.244194623707196E-3"/>
    <n v="9.244194623707196E-3"/>
    <n v="9.244194623707196E-3"/>
    <n v="9.244194623707196E-3"/>
    <n v="9.244194623707196E-3"/>
    <n v="8.2397689239395774E-3"/>
    <n v="6.4318026643578642E-3"/>
    <n v="4.9854296566924925E-3"/>
    <n v="3.8283312505601966E-3"/>
    <n v="2.9026525256543589E-3"/>
    <n v="2.1621095457296903E-3"/>
    <n v="1.5696751617899532E-3"/>
    <n v="1.0957276546381645E-3"/>
    <n v="7.1656964891673417E-4"/>
    <n v="4.1324324433958913E-4"/>
    <n v="1.7058212067787315E-4"/>
    <n v="0"/>
    <n v="0"/>
    <n v="0"/>
    <n v="0"/>
    <n v="7.5832299669555195E-2"/>
    <n v="7.5832299669555195E-2"/>
    <n v="9.244194623707196E-3"/>
    <n v="1.8488389247414392E-2"/>
    <n v="2.773258387112159E-2"/>
    <n v="3.6976778494828784E-2"/>
    <n v="4.6220973118535978E-2"/>
    <n v="5.4460742042475557E-2"/>
    <n v="6.0892544706833418E-2"/>
    <n v="6.587797436352591E-2"/>
    <n v="6.9706305614086111E-2"/>
    <n v="7.260895813974047E-2"/>
    <n v="7.4771067685470163E-2"/>
    <n v="7.5832299669555195E-2"/>
    <n v="7.5832299669555195E-2"/>
    <n v="7.5832299669555195E-2"/>
    <n v="7.5832299669555195E-2"/>
    <n v="7.5832299669555195E-2"/>
    <n v="7.5832299669555195E-2"/>
    <n v="7.5832299669555195E-2"/>
    <n v="7.5832299669555195E-2"/>
    <n v="7.5832299669555195E-2"/>
  </r>
  <r>
    <x v="44"/>
    <s v="Under $15"/>
    <n v="10.510114441591968"/>
    <s v="Refrigeration"/>
    <s v="Urban"/>
    <s v="SC-Retro"/>
    <s v="M_Input"/>
    <x v="2"/>
    <s v="Grocery Refrigeration Bundle"/>
    <s v="Anti Sweat Heater Controls"/>
    <n v="0.20226087408768698"/>
    <n v="0.20226087408768698"/>
    <n v="0.20226087408768698"/>
    <n v="0.20226087408768698"/>
    <n v="0.20226087408768698"/>
    <n v="0.18203478667891829"/>
    <n v="0.14562782934313467"/>
    <n v="0.11650226347450772"/>
    <n v="9.3201810779606167E-2"/>
    <n v="7.4561448623684939E-2"/>
    <n v="5.9649158898947958E-2"/>
    <n v="4.7719327119158356E-2"/>
    <n v="3.8175461695326679E-2"/>
    <n v="3.0540369356261348E-2"/>
    <n v="2.4432295485009081E-2"/>
    <n v="1.9545836388007262E-2"/>
    <n v="1.333175916991381E-4"/>
    <n v="4.7613425606849696E-5"/>
    <n v="1.6231849638792083E-5"/>
    <n v="5.2929944474723706E-6"/>
    <n v="1.8492491302456435"/>
    <n v="5.1911819488041377"/>
    <n v="10.510114441591968"/>
    <s v="C-Gro-Ref-All-All-All-E"/>
    <s v="C-Gro-HVAC-All-All-All-E"/>
    <n v="1.8434974141423894"/>
    <n v="0.20226087408768698"/>
    <n v="0.40452174817537395"/>
    <n v="0.6067826222630609"/>
    <n v="0.8090434963507479"/>
    <n v="1.0113043704384348"/>
    <n v="1.1933391571173531"/>
    <n v="1.3389669864604876"/>
    <n v="1.4554692499349953"/>
    <n v="1.5486710607146015"/>
    <n v="1.6232325093382864"/>
    <n v="1.6828816682372345"/>
    <n v="1.7306009953563928"/>
    <n v="1.7687764570517195"/>
    <n v="1.7993168264079809"/>
    <n v="1.82374912189299"/>
    <n v="1.8432949582809972"/>
    <n v="1.8434282758726963"/>
    <n v="1.8434758892983032"/>
    <n v="1.843492121147942"/>
    <n v="1.8434974141423894"/>
    <n v="0.18615004427508097"/>
    <n v="0.18615004427508097"/>
    <n v="0.18615004427508097"/>
    <n v="0.18615004427508097"/>
    <n v="0.18615004427508097"/>
    <n v="0.16592395686631228"/>
    <n v="0.1295169995305287"/>
    <n v="0.10039143366190173"/>
    <n v="7.7090980967000178E-2"/>
    <n v="5.845061881107895E-2"/>
    <n v="4.3538329086341969E-2"/>
    <n v="3.1608497306552366E-2"/>
    <n v="2.2064631882720689E-2"/>
    <n v="1.4429539543655358E-2"/>
    <n v="8.3214656724030917E-3"/>
    <n v="3.4350065754012726E-3"/>
    <n v="0"/>
    <n v="0"/>
    <n v="0"/>
    <n v="0"/>
    <n v="1.5270325339935238"/>
    <n v="1.5270325339935238"/>
    <n v="0.18615004427508097"/>
    <n v="0.37230008855016195"/>
    <n v="0.55845013282524292"/>
    <n v="0.74460017710032389"/>
    <n v="0.93075022137540486"/>
    <n v="1.0966741782417171"/>
    <n v="1.2261911777722458"/>
    <n v="1.3265826114341475"/>
    <n v="1.4036735924011476"/>
    <n v="1.4621242112122266"/>
    <n v="1.5056625402985686"/>
    <n v="1.5270325339935238"/>
    <n v="1.5270325339935238"/>
    <n v="1.5270325339935238"/>
    <n v="1.5270325339935238"/>
    <n v="1.5270325339935238"/>
    <n v="1.5270325339935238"/>
    <n v="1.5270325339935238"/>
    <n v="1.5270325339935238"/>
    <n v="1.5270325339935238"/>
  </r>
  <r>
    <x v="44"/>
    <s v="Under $35"/>
    <n v="33.968942493312753"/>
    <s v="Refrigeration"/>
    <s v="Urban"/>
    <s v="SC-Retro"/>
    <s v="M_Input"/>
    <x v="2"/>
    <s v="Grocery Refrigeration Bundle"/>
    <s v="LED Case Lighting"/>
    <n v="0.16396925790400288"/>
    <n v="0.16396925790400288"/>
    <n v="0.16396925790400288"/>
    <n v="0.16396925790400288"/>
    <n v="0.16396925790400288"/>
    <n v="0.14757233211360257"/>
    <n v="0.1180578656908821"/>
    <n v="9.444629255270566E-2"/>
    <n v="7.5557034042164531E-2"/>
    <n v="6.0445627233731626E-2"/>
    <n v="4.8356501786985299E-2"/>
    <n v="3.8685201429588242E-2"/>
    <n v="3.0948161143670588E-2"/>
    <n v="2.4758528914936476E-2"/>
    <n v="1.9806823131949175E-2"/>
    <n v="1.5845458505559344E-2"/>
    <n v="1.0807817713167539E-4"/>
    <n v="3.8599348975610237E-5"/>
    <n v="1.3158868969033691E-5"/>
    <n v="4.2909355334131148E-6"/>
    <n v="1.4991530563372564"/>
    <n v="23.909752517718875"/>
    <n v="33.968942493312753"/>
    <s v="C-Gro-Ref-All-All-All-E"/>
    <s v="C-Gro-HVAC-All-All-All-E"/>
    <n v="1.4944902433964"/>
    <n v="0.16396925790400288"/>
    <n v="0.32793851580800576"/>
    <n v="0.49190777371200867"/>
    <n v="0.65587703161601152"/>
    <n v="0.81984628952001437"/>
    <n v="0.96741862163361692"/>
    <n v="1.0854764873244991"/>
    <n v="1.1799227798772047"/>
    <n v="1.2554798139193692"/>
    <n v="1.3159254411531009"/>
    <n v="1.3642819429400863"/>
    <n v="1.4029671443696745"/>
    <n v="1.4339153055133451"/>
    <n v="1.4586738344282817"/>
    <n v="1.4784806575602309"/>
    <n v="1.4943261160657904"/>
    <n v="1.494434194242922"/>
    <n v="1.4944727935918976"/>
    <n v="1.4944859524608667"/>
    <n v="1.4944902433964"/>
    <n v="0.15090849753447422"/>
    <n v="0.15090849753447422"/>
    <n v="0.15090849753447422"/>
    <n v="0.15090849753447422"/>
    <n v="0.15090849753447422"/>
    <n v="0.13451157174407391"/>
    <n v="0.10499710532135344"/>
    <n v="8.1385532183176998E-2"/>
    <n v="6.2496273672635862E-2"/>
    <n v="4.7384866864202957E-2"/>
    <n v="3.529574141745663E-2"/>
    <n v="2.5624441060059573E-2"/>
    <n v="1.7887400774141922E-2"/>
    <n v="1.1697768545407808E-2"/>
    <n v="6.7460627624205075E-3"/>
    <n v="2.7846981360306767E-3"/>
    <n v="0"/>
    <n v="0"/>
    <n v="0"/>
    <n v="0"/>
    <n v="1.237937848946683"/>
    <n v="1.237937848946683"/>
    <n v="0.15090849753447422"/>
    <n v="0.30181699506894843"/>
    <n v="0.45272549260342265"/>
    <n v="0.60363399013789687"/>
    <n v="0.75454248767237109"/>
    <n v="0.889054059416445"/>
    <n v="0.99405116473779842"/>
    <n v="1.0754366969209754"/>
    <n v="1.1379329705936112"/>
    <n v="1.1853178374578142"/>
    <n v="1.2206135788752708"/>
    <n v="1.237937848946683"/>
    <n v="1.237937848946683"/>
    <n v="1.237937848946683"/>
    <n v="1.237937848946683"/>
    <n v="1.237937848946683"/>
    <n v="1.237937848946683"/>
    <n v="1.237937848946683"/>
    <n v="1.237937848946683"/>
    <n v="1.237937848946683"/>
  </r>
  <r>
    <x v="44"/>
    <s v="Under $15"/>
    <n v="12.62743781172823"/>
    <s v="Refrigeration"/>
    <s v="Urban"/>
    <s v="SC-Retro"/>
    <s v="M_Input"/>
    <x v="2"/>
    <s v="Grocery Refrigeration Bundle"/>
    <s v="Grocery Retrocommisioning"/>
    <n v="0.72245599123294946"/>
    <n v="0.72245599123294946"/>
    <n v="0.72245599123294946"/>
    <n v="0.72245599123294946"/>
    <n v="0.72245599123294946"/>
    <n v="0.65021039210965459"/>
    <n v="0.52016831368772387"/>
    <n v="0.41613465095017893"/>
    <n v="0.33290772076014313"/>
    <n v="0.26632617660811458"/>
    <n v="0.21306094128649161"/>
    <n v="0.17044875302919332"/>
    <n v="0.13635900242335464"/>
    <n v="0.10908720193868371"/>
    <n v="8.7269761550946984E-2"/>
    <n v="6.9815809240757573E-2"/>
    <n v="4.7619735301862755E-4"/>
    <n v="1.7007048322099079E-4"/>
    <n v="5.7978573825671095E-5"/>
    <n v="1.8906056682427535E-5"/>
    <n v="6.6053363976321204"/>
    <n v="7.77484722873906"/>
    <n v="12.62743781172823"/>
    <s v="C-Gro-Ref-All-All-All-E"/>
    <n v="0"/>
    <n v="6.5847918322167356"/>
    <n v="0.72245599123294946"/>
    <n v="1.4449119824658989"/>
    <n v="2.1673679736988483"/>
    <n v="2.8898239649317978"/>
    <n v="3.6122799561647474"/>
    <n v="4.2624903482744019"/>
    <n v="4.7826586619621256"/>
    <n v="5.1987933129123043"/>
    <n v="5.531701033672447"/>
    <n v="5.7980272102805612"/>
    <n v="6.0110881515670531"/>
    <n v="6.1815369045962463"/>
    <n v="6.3178959070196008"/>
    <n v="6.4269831089582841"/>
    <n v="6.5142528705092309"/>
    <n v="6.5840686797499881"/>
    <n v="6.5845448771030064"/>
    <n v="6.5847149475862272"/>
    <n v="6.5847729261600527"/>
    <n v="6.5847918322167356"/>
    <n v="0.66490968834885555"/>
    <n v="0.66490968834885555"/>
    <n v="0.66490968834885555"/>
    <n v="0.66490968834885555"/>
    <n v="0.66490968834885555"/>
    <n v="0.59266408922556069"/>
    <n v="0.46262201080362997"/>
    <n v="0.35858834806608503"/>
    <n v="0.27536141787604923"/>
    <n v="0.20877987372402071"/>
    <n v="0.15551463840239774"/>
    <n v="0.11290245014509945"/>
    <n v="7.8812699539260761E-2"/>
    <n v="5.1540899054589827E-2"/>
    <n v="2.9723458666853102E-2"/>
    <n v="1.2269506356663691E-2"/>
    <n v="0"/>
    <n v="0"/>
    <n v="0"/>
    <n v="0"/>
    <n v="5.4544103399502433"/>
    <n v="5.4544103399502433"/>
    <n v="0.66490968834885555"/>
    <n v="1.3298193766977111"/>
    <n v="1.9947290650465668"/>
    <n v="2.6596387533954222"/>
    <n v="3.3245484417442777"/>
    <n v="3.9172125309698385"/>
    <n v="4.3798345417734685"/>
    <n v="4.738422889839554"/>
    <n v="5.0137843077156035"/>
    <n v="5.2225641814396244"/>
    <n v="5.3780788198420222"/>
    <n v="5.4544103399502433"/>
    <n v="5.4544103399502433"/>
    <n v="5.4544103399502433"/>
    <n v="5.4544103399502433"/>
    <n v="5.4544103399502433"/>
    <n v="5.4544103399502433"/>
    <n v="5.4544103399502433"/>
    <n v="5.4544103399502433"/>
    <n v="5.4544103399502433"/>
  </r>
  <r>
    <x v="44"/>
    <s v="Under $25"/>
    <n v="23.594866981746854"/>
    <s v="Refrigeration"/>
    <s v="Urban"/>
    <s v="SC-Retro"/>
    <s v="M_Input"/>
    <x v="2"/>
    <s v="Grocery Refrigeration Bundle"/>
    <s v="Floating Head Pressure Control"/>
    <n v="0.25061630781637095"/>
    <n v="0.25061630781637095"/>
    <n v="0.25061630781637095"/>
    <n v="0.25061630781637095"/>
    <n v="0.25061630781637095"/>
    <n v="0.22555467703473386"/>
    <n v="0.18044374162778709"/>
    <n v="0.14435499330222967"/>
    <n v="0.11548399464178374"/>
    <n v="9.2387195713426989E-2"/>
    <n v="7.3909756570741586E-2"/>
    <n v="5.912780525659328E-2"/>
    <n v="4.7302244205274617E-2"/>
    <n v="3.7841795364219701E-2"/>
    <n v="3.0273436291375754E-2"/>
    <n v="2.4218749033100607E-2"/>
    <n v="1.6519043907683003E-4"/>
    <n v="5.8996585384600334E-5"/>
    <n v="2.0112472290320293E-5"/>
    <n v="6.558414877328129E-6"/>
    <n v="2.2913575912555193"/>
    <n v="15.158088513823971"/>
    <n v="23.594866981746854"/>
    <s v="C-Gro-Ref-All-All-All-E"/>
    <n v="0"/>
    <n v="2.2842307860347506"/>
    <n v="0.25061630781637095"/>
    <n v="0.50123261563274191"/>
    <n v="0.7518489234491128"/>
    <n v="1.0024652312654838"/>
    <n v="1.2530815390818548"/>
    <n v="1.4786362161165887"/>
    <n v="1.6590799577443758"/>
    <n v="1.8034349510466055"/>
    <n v="1.9189189456883893"/>
    <n v="2.0113061414018163"/>
    <n v="2.0852158979725579"/>
    <n v="2.144343703229151"/>
    <n v="2.1916459474344254"/>
    <n v="2.229487742798645"/>
    <n v="2.2597611790900207"/>
    <n v="2.2839799281231215"/>
    <n v="2.2841451185621984"/>
    <n v="2.2842041151475829"/>
    <n v="2.2842242276198732"/>
    <n v="2.2842307860347506"/>
    <n v="0.23065378811647697"/>
    <n v="0.23065378811647697"/>
    <n v="0.23065378811647697"/>
    <n v="0.23065378811647697"/>
    <n v="0.23065378811647697"/>
    <n v="0.20559215733483988"/>
    <n v="0.1604812219278931"/>
    <n v="0.12439247360233568"/>
    <n v="9.5521474941889756E-2"/>
    <n v="7.2424676013533001E-2"/>
    <n v="5.3947236870847598E-2"/>
    <n v="3.9165285556699292E-2"/>
    <n v="2.7339724505380632E-2"/>
    <n v="1.7879275664325716E-2"/>
    <n v="1.031091659148177E-2"/>
    <n v="4.2562293332066223E-3"/>
    <n v="0"/>
    <n v="0"/>
    <n v="0"/>
    <n v="0"/>
    <n v="1.8921071972576395"/>
    <n v="1.8921071972576395"/>
    <n v="0.23065378811647697"/>
    <n v="0.46130757623295393"/>
    <n v="0.6919613643494309"/>
    <n v="0.92261515246590786"/>
    <n v="1.1532689405823848"/>
    <n v="1.3588610979172246"/>
    <n v="1.5193423198451177"/>
    <n v="1.6437347934474533"/>
    <n v="1.7392562683893431"/>
    <n v="1.8116809444028761"/>
    <n v="1.8656281812737237"/>
    <n v="1.8921071972576395"/>
    <n v="1.8921071972576395"/>
    <n v="1.8921071972576395"/>
    <n v="1.8921071972576395"/>
    <n v="1.8921071972576395"/>
    <n v="1.8921071972576395"/>
    <n v="1.8921071972576395"/>
    <n v="1.8921071972576395"/>
    <n v="1.8921071972576395"/>
  </r>
  <r>
    <x v="44"/>
    <s v="Under $20"/>
    <n v="15.312706727523114"/>
    <s v="Refrigeration"/>
    <s v="Urban"/>
    <s v="SC-Retro"/>
    <s v="M_Input"/>
    <x v="2"/>
    <s v="Grocery Refrigeration Bundle"/>
    <s v="LED Motion Sensors on Display Case"/>
    <n v="4.314255361040574E-2"/>
    <n v="4.314255361040574E-2"/>
    <n v="4.314255361040574E-2"/>
    <n v="4.314255361040574E-2"/>
    <n v="4.314255361040574E-2"/>
    <n v="3.8828298249365172E-2"/>
    <n v="3.1062638599492137E-2"/>
    <n v="2.4850110879593709E-2"/>
    <n v="1.9880088703674963E-2"/>
    <n v="1.5904070962939974E-2"/>
    <n v="1.2723256770351975E-2"/>
    <n v="1.0178605416281582E-2"/>
    <n v="8.1428843330252666E-3"/>
    <n v="6.5143074664202119E-3"/>
    <n v="5.21144597313617E-3"/>
    <n v="4.1691567785089355E-3"/>
    <n v="2.843684609311392E-5"/>
    <n v="1.0156016461829528E-5"/>
    <n v="3.4622783392799721E-6"/>
    <n v="1.1290038062955153E-6"/>
    <n v="0.39444766616617571"/>
    <n v="9.8929213583940268"/>
    <n v="15.312706727523114"/>
    <s v="C-Gro-Ref-All-All-All-E"/>
    <n v="0"/>
    <n v="0.39322081632951938"/>
    <n v="4.314255361040574E-2"/>
    <n v="8.628510722081148E-2"/>
    <n v="0.12942766083121721"/>
    <n v="0.17257021444162296"/>
    <n v="0.21571276805202871"/>
    <n v="0.25454106630139389"/>
    <n v="0.28560370490088605"/>
    <n v="0.31045381578047976"/>
    <n v="0.33033390448415473"/>
    <n v="0.34623797544709473"/>
    <n v="0.35896123221744669"/>
    <n v="0.36913983763372826"/>
    <n v="0.37728272196675355"/>
    <n v="0.38379702943317379"/>
    <n v="0.38900847540630995"/>
    <n v="0.39317763218481888"/>
    <n v="0.39320606903091199"/>
    <n v="0.3932162250473738"/>
    <n v="0.39321968732571311"/>
    <n v="0.39322081632951938"/>
    <n v="3.9706088985037101E-2"/>
    <n v="3.9706088985037101E-2"/>
    <n v="3.9706088985037101E-2"/>
    <n v="3.9706088985037101E-2"/>
    <n v="3.9706088985037101E-2"/>
    <n v="3.5391833623996533E-2"/>
    <n v="2.7626173974123494E-2"/>
    <n v="2.1413646254225066E-2"/>
    <n v="1.644362407830632E-2"/>
    <n v="1.2467606337571333E-2"/>
    <n v="9.2867921449833347E-3"/>
    <n v="6.7421407909129417E-3"/>
    <n v="4.7064197076566259E-3"/>
    <n v="3.0778428410515707E-3"/>
    <n v="1.7749813477675289E-3"/>
    <n v="7.3269215314029435E-4"/>
    <n v="0"/>
    <n v="0"/>
    <n v="0"/>
    <n v="0"/>
    <n v="0.32571837365880291"/>
    <n v="0.32571837365880291"/>
    <n v="3.9706088985037101E-2"/>
    <n v="7.9412177970074202E-2"/>
    <n v="0.1191182669551113"/>
    <n v="0.1588243559401484"/>
    <n v="0.19853044492518551"/>
    <n v="0.23392227854918204"/>
    <n v="0.26154845252330555"/>
    <n v="0.28296209877753065"/>
    <n v="0.29940572285583694"/>
    <n v="0.31187332919340827"/>
    <n v="0.32116012133839161"/>
    <n v="0.32571837365880291"/>
    <n v="0.32571837365880291"/>
    <n v="0.32571837365880291"/>
    <n v="0.32571837365880291"/>
    <n v="0.32571837365880291"/>
    <n v="0.32571837365880291"/>
    <n v="0.32571837365880291"/>
    <n v="0.32571837365880291"/>
    <n v="0.32571837365880291"/>
  </r>
  <r>
    <x v="45"/>
    <s v="Under $15"/>
    <n v="13.894731453353987"/>
    <s v="Lighting"/>
    <s v="Urban"/>
    <s v="SC-NR"/>
    <s v="M_Input"/>
    <x v="2"/>
    <s v="Large Off"/>
    <s v="Market Average HP Low Power T8 Shift"/>
    <n v="6.5767592069289671E-2"/>
    <n v="7.737294136583657E-2"/>
    <n v="8.6554617834968262E-2"/>
    <n v="9.3803397107342923E-2"/>
    <n v="9.9510721153222445E-2"/>
    <n v="0.10398880341735474"/>
    <n v="0.10748666467454999"/>
    <n v="0.11020292322808237"/>
    <n v="0.1122959963719288"/>
    <n v="0.11389223707704506"/>
    <n v="0.11509242381233344"/>
    <n v="0.11597693682584038"/>
    <n v="0.11563736896375768"/>
    <n v="0.11529343466384839"/>
    <n v="0.1149485664758436"/>
    <n v="0.11460404982412437"/>
    <n v="0.1142592031345834"/>
    <n v="0.11391435644504236"/>
    <n v="0.1135695097555014"/>
    <n v="0.11322466306596039"/>
    <n v="0.7571861618060689"/>
    <n v="8.0142736718029877"/>
    <n v="13.894731453353987"/>
    <s v="C-All-Lgt-LPD Int-All-All-E"/>
    <s v="C-LOff-HVAC-ER-All-All-C"/>
    <n v="0.7571861618060689"/>
    <n v="6.5767592069289671E-2"/>
    <n v="0.14314053343512623"/>
    <n v="0.22969515127009449"/>
    <n v="0.32349854837743741"/>
    <n v="0.42300926953065987"/>
    <n v="0.5269980729480146"/>
    <n v="0.63448473762256463"/>
    <n v="0.74468766085064697"/>
    <n v="0.7571861618060689"/>
    <n v="0.7571861618060689"/>
    <n v="0.7571861618060689"/>
    <n v="0.7571861618060689"/>
    <n v="0.7571861618060689"/>
    <n v="0.7571861618060689"/>
    <n v="0.7571861618060689"/>
    <n v="0.7571861618060689"/>
    <n v="0.7571861618060689"/>
    <n v="0.7571861618060689"/>
    <n v="0.7571861618060689"/>
    <n v="0.7571861618060689"/>
    <n v="6.1352727718219709E-2"/>
    <n v="7.2958077014766615E-2"/>
    <n v="8.2139753483898306E-2"/>
    <n v="8.9388532756272968E-2"/>
    <n v="9.509585680215249E-2"/>
    <n v="9.9573939066284783E-2"/>
    <n v="0.10307180032348004"/>
    <n v="0.10578805887701241"/>
    <n v="0.10788113202085885"/>
    <n v="0.1094773727259751"/>
    <n v="0.11067755946126348"/>
    <n v="0.11156207247477043"/>
    <n v="0.11122250461268772"/>
    <n v="0.11087857031277844"/>
    <n v="0.11053370212477365"/>
    <n v="0.11018918547305441"/>
    <n v="0.10984433878351345"/>
    <n v="0.1094994920939724"/>
    <n v="0.10915464540443144"/>
    <n v="0.10880979871489044"/>
    <n v="0.66888887478466963"/>
    <n v="0.66888887478466963"/>
    <n v="6.1352727718219709E-2"/>
    <n v="0.13431080473298632"/>
    <n v="0.21645055821688464"/>
    <n v="0.30583909097315759"/>
    <n v="0.40093494777531008"/>
    <n v="0.50050888684159489"/>
    <n v="0.60358068716507496"/>
    <n v="0.66888887478466963"/>
    <n v="0.66888887478466963"/>
    <n v="0.66888887478466963"/>
    <n v="0.66888887478466963"/>
    <n v="0.66888887478466963"/>
    <n v="0.66888887478466963"/>
    <n v="0.66888887478466963"/>
    <n v="0.66888887478466963"/>
    <n v="0.66888887478466963"/>
    <n v="0.66888887478466963"/>
    <n v="0.66888887478466963"/>
    <n v="0.66888887478466963"/>
    <n v="0.66888887478466963"/>
  </r>
  <r>
    <x v="45"/>
    <s v="Under $15"/>
    <n v="13.894731453353987"/>
    <s v="Lighting"/>
    <s v="Urban"/>
    <s v="SC-NR"/>
    <s v="M_Input"/>
    <x v="2"/>
    <s v="Medium Off"/>
    <s v="Market Average HP Low Power T8 Shift"/>
    <n v="3.1668136630308069E-2"/>
    <n v="3.7256296020092221E-2"/>
    <n v="4.16774185786528E-2"/>
    <n v="4.5167820540741623E-2"/>
    <n v="4.7915987411256453E-2"/>
    <n v="5.0072254905935198E-2"/>
    <n v="5.1756530469650799E-2"/>
    <n v="5.3064451959400342E-2"/>
    <n v="5.4072299809854167E-2"/>
    <n v="5.4840914976595011E-2"/>
    <n v="5.5418823887642743E-2"/>
    <n v="5.5844730904787497E-2"/>
    <n v="5.5681223604104081E-2"/>
    <n v="5.5515613794489937E-2"/>
    <n v="5.5349554302975071E-2"/>
    <n v="5.5183664081746256E-2"/>
    <n v="5.5017614942082051E-2"/>
    <n v="5.4851565802417797E-2"/>
    <n v="5.4685516662753585E-2"/>
    <n v="5.4519467523089338E-2"/>
    <n v="0.36459712256745386"/>
    <n v="8.0142736718029877"/>
    <n v="13.894731453353987"/>
    <s v="C-All-Lgt-LPD Int-All-All-E"/>
    <s v="C-LOff-HVAC-ER-All-All-C"/>
    <n v="0.36459712256745386"/>
    <n v="3.1668136630308069E-2"/>
    <n v="6.8924432650400297E-2"/>
    <n v="0.1106018512290531"/>
    <n v="0.15576967176979473"/>
    <n v="0.20368565918105119"/>
    <n v="0.25375791408698639"/>
    <n v="0.30551444455663718"/>
    <n v="0.35857889651603753"/>
    <n v="0.36459712256745386"/>
    <n v="0.36459712256745386"/>
    <n v="0.36459712256745386"/>
    <n v="0.36459712256745386"/>
    <n v="0.36459712256745386"/>
    <n v="0.36459712256745386"/>
    <n v="0.36459712256745386"/>
    <n v="0.36459712256745386"/>
    <n v="0.36459712256745386"/>
    <n v="0.36459712256745386"/>
    <n v="0.36459712256745386"/>
    <n v="0.36459712256745386"/>
    <n v="2.9542309561458386E-2"/>
    <n v="3.5130468951242541E-2"/>
    <n v="3.9551591509803113E-2"/>
    <n v="4.3041993471891943E-2"/>
    <n v="4.5790160342406766E-2"/>
    <n v="4.7946427837085512E-2"/>
    <n v="4.9630703400801113E-2"/>
    <n v="5.0938624890550663E-2"/>
    <n v="5.1946472741004487E-2"/>
    <n v="5.2715087907745331E-2"/>
    <n v="5.3292996818793056E-2"/>
    <n v="5.3718903835937817E-2"/>
    <n v="5.3555396535254401E-2"/>
    <n v="5.3389786725640251E-2"/>
    <n v="5.3223727234125384E-2"/>
    <n v="5.3057837012896569E-2"/>
    <n v="5.2891787873232371E-2"/>
    <n v="5.2725738733568117E-2"/>
    <n v="5.2559689593903905E-2"/>
    <n v="5.2393640454239651E-2"/>
    <n v="0.32208058119046018"/>
    <n v="0.32208058119046018"/>
    <n v="2.9542309561458386E-2"/>
    <n v="6.4672778512700924E-2"/>
    <n v="0.10422437002250404"/>
    <n v="0.14726636349439598"/>
    <n v="0.19305652383680275"/>
    <n v="0.24100295167388824"/>
    <n v="0.29063365507468936"/>
    <n v="0.32208058119046018"/>
    <n v="0.32208058119046018"/>
    <n v="0.32208058119046018"/>
    <n v="0.32208058119046018"/>
    <n v="0.32208058119046018"/>
    <n v="0.32208058119046018"/>
    <n v="0.32208058119046018"/>
    <n v="0.32208058119046018"/>
    <n v="0.32208058119046018"/>
    <n v="0.32208058119046018"/>
    <n v="0.32208058119046018"/>
    <n v="0.32208058119046018"/>
    <n v="0.32208058119046018"/>
  </r>
  <r>
    <x v="45"/>
    <s v="Under $15"/>
    <n v="13.894731453353987"/>
    <s v="Lighting"/>
    <s v="Urban"/>
    <s v="SC-NR"/>
    <s v="M_Input"/>
    <x v="2"/>
    <s v="Small Off"/>
    <s v="Market Average HP Low Power T8 Shift"/>
    <n v="3.1430591743695599E-2"/>
    <n v="3.6976833962788114E-2"/>
    <n v="4.1364793374772266E-2"/>
    <n v="4.4829013589952664E-2"/>
    <n v="4.7556566270397851E-2"/>
    <n v="4.9696659453227765E-2"/>
    <n v="5.1368301149265043E-2"/>
    <n v="5.2666411829316237E-2"/>
    <n v="5.3666699743227117E-2"/>
    <n v="5.4429549474357922E-2"/>
    <n v="5.5003123450630374E-2"/>
    <n v="5.5425835709735638E-2"/>
    <n v="5.5263554888641313E-2"/>
    <n v="5.5099187329681387E-2"/>
    <n v="5.4934373461915841E-2"/>
    <n v="5.4769727594728181E-2"/>
    <n v="5.4604924001163298E-2"/>
    <n v="5.4440120407598422E-2"/>
    <n v="5.427531681403356E-2"/>
    <n v="5.4110513220468677E-2"/>
    <n v="0.36186225429431951"/>
    <n v="8.0142736718029877"/>
    <n v="13.894731453353987"/>
    <s v="C-All-Lgt-LPD Int-All-All-E"/>
    <s v="C-LOff-HVAC-ER-All-All-C"/>
    <n v="0.36186225429431951"/>
    <n v="3.1430591743695599E-2"/>
    <n v="6.8407425706483713E-2"/>
    <n v="0.10977221908125598"/>
    <n v="0.15460123267120865"/>
    <n v="0.20215779894160651"/>
    <n v="0.25185445839483428"/>
    <n v="0.30322275954409933"/>
    <n v="0.35588917137341558"/>
    <n v="0.36186225429431951"/>
    <n v="0.36186225429431951"/>
    <n v="0.36186225429431951"/>
    <n v="0.36186225429431951"/>
    <n v="0.36186225429431951"/>
    <n v="0.36186225429431951"/>
    <n v="0.36186225429431951"/>
    <n v="0.36186225429431951"/>
    <n v="0.36186225429431951"/>
    <n v="0.36186225429431951"/>
    <n v="0.36186225429431951"/>
    <n v="0.36186225429431951"/>
    <n v="2.9320710650951889E-2"/>
    <n v="3.4866952870044404E-2"/>
    <n v="3.9254912282028556E-2"/>
    <n v="4.2719132497208955E-2"/>
    <n v="4.5446685177654142E-2"/>
    <n v="4.7586778360484056E-2"/>
    <n v="4.9258420056521333E-2"/>
    <n v="5.0556530736572527E-2"/>
    <n v="5.1556818650483408E-2"/>
    <n v="5.2319668381614212E-2"/>
    <n v="5.2893242357886665E-2"/>
    <n v="5.3315954616991929E-2"/>
    <n v="5.3153673795897603E-2"/>
    <n v="5.2989306236937678E-2"/>
    <n v="5.2824492369172131E-2"/>
    <n v="5.2659846501984471E-2"/>
    <n v="5.2495042908419588E-2"/>
    <n v="5.2330239314854712E-2"/>
    <n v="5.216543572128985E-2"/>
    <n v="5.2000632127724968E-2"/>
    <n v="0.31966463243944532"/>
    <n v="0.31966463243944532"/>
    <n v="2.9320710650951889E-2"/>
    <n v="6.4187663520996294E-2"/>
    <n v="0.10344257580302485"/>
    <n v="0.14616170830023381"/>
    <n v="0.19160839347788794"/>
    <n v="0.23919517183837199"/>
    <n v="0.28845359189489334"/>
    <n v="0.31966463243944532"/>
    <n v="0.31966463243944532"/>
    <n v="0.31966463243944532"/>
    <n v="0.31966463243944532"/>
    <n v="0.31966463243944532"/>
    <n v="0.31966463243944532"/>
    <n v="0.31966463243944532"/>
    <n v="0.31966463243944532"/>
    <n v="0.31966463243944532"/>
    <n v="0.31966463243944532"/>
    <n v="0.31966463243944532"/>
    <n v="0.31966463243944532"/>
    <n v="0.31966463243944532"/>
  </r>
  <r>
    <x v="45"/>
    <s v="Under $15"/>
    <n v="13.894731453353987"/>
    <s v="Lighting"/>
    <s v="Urban"/>
    <s v="SC-NR"/>
    <s v="M_Input"/>
    <x v="2"/>
    <s v="XLarge Ret"/>
    <s v="Market Average HP Low Power T8 Shift"/>
    <n v="2.1503657608746649E-2"/>
    <n v="2.5257594124820756E-2"/>
    <n v="2.8209513364410917E-2"/>
    <n v="3.0522942317631058E-2"/>
    <n v="3.2328100005537007E-2"/>
    <n v="3.3728681650906131E-2"/>
    <n v="3.4807261049095789E-2"/>
    <n v="3.5629592583988685E-2"/>
    <n v="3.624803700931388E-2"/>
    <n v="3.6704289466811806E-2"/>
    <n v="3.703155186164301E-2"/>
    <n v="3.725626276835721E-2"/>
    <n v="3.7087566149684496E-2"/>
    <n v="3.6917916863962896E-2"/>
    <n v="3.6748418014246005E-2"/>
    <n v="3.6579480317286521E-2"/>
    <n v="3.6410437109069202E-2"/>
    <n v="3.6241393900851883E-2"/>
    <n v="3.6072350692634557E-2"/>
    <n v="3.5903307484417245E-2"/>
    <n v="0.24010217256669392"/>
    <n v="8.0142736718029877"/>
    <n v="13.894731453353987"/>
    <s v="C-All-Lgt-LPD Int-All-All-E"/>
    <s v="C-LOff-HVAC-ER-All-All-C"/>
    <n v="0.24010217256669392"/>
    <n v="2.1503657608746649E-2"/>
    <n v="4.6761251733567405E-2"/>
    <n v="7.4970765097978315E-2"/>
    <n v="0.10549370741560937"/>
    <n v="0.13782180742114639"/>
    <n v="0.1715504890720525"/>
    <n v="0.20635775012114829"/>
    <n v="0.24010217256669392"/>
    <n v="0.24010217256669392"/>
    <n v="0.24010217256669392"/>
    <n v="0.24010217256669392"/>
    <n v="0.24010217256669392"/>
    <n v="0.24010217256669392"/>
    <n v="0.24010217256669392"/>
    <n v="0.24010217256669392"/>
    <n v="0.24010217256669392"/>
    <n v="0.24010217256669392"/>
    <n v="0.24010217256669392"/>
    <n v="0.24010217256669392"/>
    <n v="0.24010217256669392"/>
    <n v="2.0103713214952197E-2"/>
    <n v="2.3857649731026304E-2"/>
    <n v="2.6809568970616465E-2"/>
    <n v="2.9122997923836606E-2"/>
    <n v="3.0928155611742555E-2"/>
    <n v="3.2328737257111682E-2"/>
    <n v="3.340731665530134E-2"/>
    <n v="3.4229648190194237E-2"/>
    <n v="3.4848092615519431E-2"/>
    <n v="3.5304345073017357E-2"/>
    <n v="3.5631607467848561E-2"/>
    <n v="3.5856318374562761E-2"/>
    <n v="3.5687621755890048E-2"/>
    <n v="3.5517972470168448E-2"/>
    <n v="3.5348473620451556E-2"/>
    <n v="3.5179535923492072E-2"/>
    <n v="3.5010492715274753E-2"/>
    <n v="3.4841449507057434E-2"/>
    <n v="3.4672406298840108E-2"/>
    <n v="3.4503363090622796E-2"/>
    <n v="0.21210328469080489"/>
    <n v="0.21210328469080489"/>
    <n v="2.0103713214952197E-2"/>
    <n v="4.3961362945978501E-2"/>
    <n v="7.0770931916594962E-2"/>
    <n v="9.9893929840431564E-2"/>
    <n v="0.13082208545217411"/>
    <n v="0.1631508227092858"/>
    <n v="0.19655813936458713"/>
    <n v="0.21210328469080489"/>
    <n v="0.21210328469080489"/>
    <n v="0.21210328469080489"/>
    <n v="0.21210328469080489"/>
    <n v="0.21210328469080489"/>
    <n v="0.21210328469080489"/>
    <n v="0.21210328469080489"/>
    <n v="0.21210328469080489"/>
    <n v="0.21210328469080489"/>
    <n v="0.21210328469080489"/>
    <n v="0.21210328469080489"/>
    <n v="0.21210328469080489"/>
    <n v="0.21210328469080489"/>
  </r>
  <r>
    <x v="45"/>
    <s v="Under $15"/>
    <n v="13.894731453353987"/>
    <s v="Lighting"/>
    <s v="Urban"/>
    <s v="SC-NR"/>
    <s v="M_Input"/>
    <x v="2"/>
    <s v="Large Ret"/>
    <s v="Market Average HP Low Power T8 Shift"/>
    <n v="3.2924056062295579E-2"/>
    <n v="3.8671674377202633E-2"/>
    <n v="4.3191331279482527E-2"/>
    <n v="4.6733401467624662E-2"/>
    <n v="4.9497262109347545E-2"/>
    <n v="5.1641680024242118E-2"/>
    <n v="5.3293083205028867E-2"/>
    <n v="5.4552147595339592E-2"/>
    <n v="5.5499042272575273E-2"/>
    <n v="5.619760629189411E-2"/>
    <n v="5.6698674790590861E-2"/>
    <n v="5.7042727631511192E-2"/>
    <n v="5.6784437761399E-2"/>
    <n v="5.6524689271367494E-2"/>
    <n v="5.6265171112544893E-2"/>
    <n v="5.6006512129643915E-2"/>
    <n v="5.5747691599408483E-2"/>
    <n v="5.5488871069173024E-2"/>
    <n v="5.5230050538937585E-2"/>
    <n v="5.4971230008702139E-2"/>
    <n v="0.36761826913805434"/>
    <n v="8.0142736718029877"/>
    <n v="13.894731453353987"/>
    <s v="C-All-Lgt-LPD Int-All-All-E"/>
    <s v="C-LOff-HVAC-ER-All-All-C"/>
    <n v="0.36761826913805434"/>
    <n v="3.2924056062295579E-2"/>
    <n v="7.1595730439498212E-2"/>
    <n v="0.11478706171898073"/>
    <n v="0.1615204631866054"/>
    <n v="0.21101772529595295"/>
    <n v="0.26265940532019505"/>
    <n v="0.3159524885252239"/>
    <n v="0.36761826913805434"/>
    <n v="0.36761826913805434"/>
    <n v="0.36761826913805434"/>
    <n v="0.36761826913805434"/>
    <n v="0.36761826913805434"/>
    <n v="0.36761826913805434"/>
    <n v="0.36761826913805434"/>
    <n v="0.36761826913805434"/>
    <n v="0.36761826913805434"/>
    <n v="0.36761826913805434"/>
    <n v="0.36761826913805434"/>
    <n v="0.36761826913805434"/>
    <n v="0.36761826913805434"/>
    <n v="3.0780613837534849E-2"/>
    <n v="3.65282321524419E-2"/>
    <n v="4.1047889054721794E-2"/>
    <n v="4.4589959242863929E-2"/>
    <n v="4.7353819884586812E-2"/>
    <n v="4.9498237799481384E-2"/>
    <n v="5.1149640980268134E-2"/>
    <n v="5.2408705370578859E-2"/>
    <n v="5.335560004781454E-2"/>
    <n v="5.4054164067133377E-2"/>
    <n v="5.4555232565830128E-2"/>
    <n v="5.4899285406750459E-2"/>
    <n v="5.4640995536638266E-2"/>
    <n v="5.4381247046606761E-2"/>
    <n v="5.412172888778416E-2"/>
    <n v="5.3863069904883182E-2"/>
    <n v="5.360424937464775E-2"/>
    <n v="5.334542884441229E-2"/>
    <n v="5.3086608314176852E-2"/>
    <n v="5.2827787783941406E-2"/>
    <n v="0.32474942464283973"/>
    <n v="0.32474942464283973"/>
    <n v="3.0780613837534849E-2"/>
    <n v="6.7308845989976746E-2"/>
    <n v="0.10835673504469853"/>
    <n v="0.15294669428756247"/>
    <n v="0.20030051417214928"/>
    <n v="0.24979875197163065"/>
    <n v="0.30094839295189879"/>
    <n v="0.32474942464283973"/>
    <n v="0.32474942464283973"/>
    <n v="0.32474942464283973"/>
    <n v="0.32474942464283973"/>
    <n v="0.32474942464283973"/>
    <n v="0.32474942464283973"/>
    <n v="0.32474942464283973"/>
    <n v="0.32474942464283973"/>
    <n v="0.32474942464283973"/>
    <n v="0.32474942464283973"/>
    <n v="0.32474942464283973"/>
    <n v="0.32474942464283973"/>
    <n v="0.32474942464283973"/>
  </r>
  <r>
    <x v="45"/>
    <s v="Under $15"/>
    <n v="13.894731453353987"/>
    <s v="Lighting"/>
    <s v="Urban"/>
    <s v="SC-NR"/>
    <s v="M_Input"/>
    <x v="2"/>
    <s v="Medium Ret"/>
    <s v="Market Average HP Low Power T8 Shift"/>
    <n v="1.4167183482362495E-2"/>
    <n v="1.6640377037245475E-2"/>
    <n v="1.8585180207631679E-2"/>
    <n v="2.0109328938513076E-2"/>
    <n v="2.1298614996004928E-2"/>
    <n v="2.2221355560098684E-2"/>
    <n v="2.2931952450751997E-2"/>
    <n v="2.347372641079783E-2"/>
    <n v="2.3881174102099539E-2"/>
    <n v="2.4181765396718315E-2"/>
    <n v="2.4397374595804756E-2"/>
    <n v="2.4545420137815861E-2"/>
    <n v="2.443427830357189E-2"/>
    <n v="2.4322508826853096E-2"/>
    <n v="2.4210838461388769E-2"/>
    <n v="2.4099537798336009E-2"/>
    <n v="2.3988167621650909E-2"/>
    <n v="2.3876797444965812E-2"/>
    <n v="2.3765427268280709E-2"/>
    <n v="2.3654057091595612E-2"/>
    <n v="0.15818571868827655"/>
    <n v="8.0142736718029877"/>
    <n v="13.894731453353987"/>
    <s v="C-All-Lgt-LPD Int-All-All-E"/>
    <s v="C-LOff-HVAC-ER-All-All-C"/>
    <n v="0.15818571868827655"/>
    <n v="1.4167183482362495E-2"/>
    <n v="3.0807560519607972E-2"/>
    <n v="4.9392740727239648E-2"/>
    <n v="6.950206966575273E-2"/>
    <n v="9.0800684661757655E-2"/>
    <n v="0.11302204022185634"/>
    <n v="0.13595399267260833"/>
    <n v="0.15818571868827655"/>
    <n v="0.15818571868827655"/>
    <n v="0.15818571868827655"/>
    <n v="0.15818571868827655"/>
    <n v="0.15818571868827655"/>
    <n v="0.15818571868827655"/>
    <n v="0.15818571868827655"/>
    <n v="0.15818571868827655"/>
    <n v="0.15818571868827655"/>
    <n v="0.15818571868827655"/>
    <n v="0.15818571868827655"/>
    <n v="0.15818571868827655"/>
    <n v="0.15818571868827655"/>
    <n v="1.3244862756611936E-2"/>
    <n v="1.5718056311494918E-2"/>
    <n v="1.7662859481881121E-2"/>
    <n v="1.9187008212762518E-2"/>
    <n v="2.0376294270254371E-2"/>
    <n v="2.1299034834348127E-2"/>
    <n v="2.2009631725001439E-2"/>
    <n v="2.2551405685047272E-2"/>
    <n v="2.2958853376348981E-2"/>
    <n v="2.3259444670967758E-2"/>
    <n v="2.3475053870054198E-2"/>
    <n v="2.3623099412065304E-2"/>
    <n v="2.3511957577821332E-2"/>
    <n v="2.3400188101102538E-2"/>
    <n v="2.3288517735638212E-2"/>
    <n v="2.3177217072585451E-2"/>
    <n v="2.3065846895900351E-2"/>
    <n v="2.2954476719215255E-2"/>
    <n v="2.2843106542530151E-2"/>
    <n v="2.2731736365845055E-2"/>
    <n v="0.13973930417326538"/>
    <n v="0.13973930417326538"/>
    <n v="1.3244862756611936E-2"/>
    <n v="2.8962919068106854E-2"/>
    <n v="4.6625778549987978E-2"/>
    <n v="6.58127867627505E-2"/>
    <n v="8.6189081033004877E-2"/>
    <n v="0.107488115867353"/>
    <n v="0.12949774759235444"/>
    <n v="0.13973930417326538"/>
    <n v="0.13973930417326538"/>
    <n v="0.13973930417326538"/>
    <n v="0.13973930417326538"/>
    <n v="0.13973930417326538"/>
    <n v="0.13973930417326538"/>
    <n v="0.13973930417326538"/>
    <n v="0.13973930417326538"/>
    <n v="0.13973930417326538"/>
    <n v="0.13973930417326538"/>
    <n v="0.13973930417326538"/>
    <n v="0.13973930417326538"/>
    <n v="0.13973930417326538"/>
  </r>
  <r>
    <x v="45"/>
    <s v="Under $15"/>
    <n v="13.894731453353987"/>
    <s v="Lighting"/>
    <s v="Urban"/>
    <s v="SC-NR"/>
    <s v="M_Input"/>
    <x v="2"/>
    <s v="Small Ret"/>
    <s v="Market Average HP Low Power T8 Shift"/>
    <n v="1.6888336730761531E-2"/>
    <n v="1.9836567450524031E-2"/>
    <n v="2.215491752041792E-2"/>
    <n v="2.3971816202286025E-2"/>
    <n v="2.5389533664132075E-2"/>
    <n v="2.6489509067214045E-2"/>
    <n v="2.7336593428345237E-2"/>
    <n v="2.7982428295988689E-2"/>
    <n v="2.8468136257591738E-2"/>
    <n v="2.8826463444373601E-2"/>
    <n v="2.9083485650724987E-2"/>
    <n v="2.9259966951195496E-2"/>
    <n v="2.9127477615970631E-2"/>
    <n v="2.8994240084220031E-2"/>
    <n v="2.886112070045848E-2"/>
    <n v="2.8728442029476917E-2"/>
    <n v="2.8595680493073868E-2"/>
    <n v="2.8462918956670816E-2"/>
    <n v="2.833015742026777E-2"/>
    <n v="2.8197395883864721E-2"/>
    <n v="0.18856914548548201"/>
    <n v="8.0142736718029877"/>
    <n v="13.894731453353987"/>
    <s v="C-All-Lgt-LPD Int-All-All-E"/>
    <s v="C-LOff-HVAC-ER-All-All-C"/>
    <n v="0.18856914548548201"/>
    <n v="1.6888336730761531E-2"/>
    <n v="3.6724904181285559E-2"/>
    <n v="5.8879821701703479E-2"/>
    <n v="8.28516379039895E-2"/>
    <n v="0.10824117156812157"/>
    <n v="0.13473068063533561"/>
    <n v="0.16206727406368085"/>
    <n v="0.18856914548548201"/>
    <n v="0.18856914548548201"/>
    <n v="0.18856914548548201"/>
    <n v="0.18856914548548201"/>
    <n v="0.18856914548548201"/>
    <n v="0.18856914548548201"/>
    <n v="0.18856914548548201"/>
    <n v="0.18856914548548201"/>
    <n v="0.18856914548548201"/>
    <n v="0.18856914548548201"/>
    <n v="0.18856914548548201"/>
    <n v="0.18856914548548201"/>
    <n v="0.18856914548548201"/>
    <n v="1.5788861806220054E-2"/>
    <n v="1.8737092525982553E-2"/>
    <n v="2.1055442595876443E-2"/>
    <n v="2.2872341277744547E-2"/>
    <n v="2.4290058739590597E-2"/>
    <n v="2.5390034142672567E-2"/>
    <n v="2.6237118503803759E-2"/>
    <n v="2.6882953371447211E-2"/>
    <n v="2.736866133305026E-2"/>
    <n v="2.7726988519832123E-2"/>
    <n v="2.7984010726183509E-2"/>
    <n v="2.8160492026654018E-2"/>
    <n v="2.8028002691429153E-2"/>
    <n v="2.7894765159678554E-2"/>
    <n v="2.7761645775917002E-2"/>
    <n v="2.762896710493544E-2"/>
    <n v="2.7496205568532391E-2"/>
    <n v="2.7363444032129338E-2"/>
    <n v="2.7230682495726292E-2"/>
    <n v="2.7097920959323243E-2"/>
    <n v="0.16657964699465244"/>
    <n v="0.16657964699465244"/>
    <n v="1.5788861806220054E-2"/>
    <n v="3.452595433220261E-2"/>
    <n v="5.5581396928079049E-2"/>
    <n v="7.8453738205823603E-2"/>
    <n v="0.1027437969454142"/>
    <n v="0.12813383108808676"/>
    <n v="0.15437094959189052"/>
    <n v="0.16657964699465244"/>
    <n v="0.16657964699465244"/>
    <n v="0.16657964699465244"/>
    <n v="0.16657964699465244"/>
    <n v="0.16657964699465244"/>
    <n v="0.16657964699465244"/>
    <n v="0.16657964699465244"/>
    <n v="0.16657964699465244"/>
    <n v="0.16657964699465244"/>
    <n v="0.16657964699465244"/>
    <n v="0.16657964699465244"/>
    <n v="0.16657964699465244"/>
    <n v="0.16657964699465244"/>
  </r>
  <r>
    <x v="45"/>
    <s v="Under $15"/>
    <n v="13.894731453353987"/>
    <s v="Lighting"/>
    <s v="Urban"/>
    <s v="SC-NR"/>
    <s v="M_Input"/>
    <x v="2"/>
    <s v="School K-12"/>
    <s v="Market Average HP Low Power T8 Shift"/>
    <n v="3.9085202790055174E-2"/>
    <n v="4.5931445081166818E-2"/>
    <n v="5.1325338161852779E-2"/>
    <n v="5.556236422442605E-2"/>
    <n v="5.8877938821702586E-2"/>
    <n v="6.145962121765778E-2"/>
    <n v="6.3456842617984718E-2"/>
    <n v="6.4988656845927237E-2"/>
    <n v="6.6149915460712749E-2"/>
    <n v="6.7016187597893143E-2"/>
    <n v="6.764767970452415E-2"/>
    <n v="6.8092358470560929E-2"/>
    <n v="6.7818084436292114E-2"/>
    <n v="6.7541774763837284E-2"/>
    <n v="6.7265445755961786E-2"/>
    <n v="6.6989849767608439E-2"/>
    <n v="6.6714060648171564E-2"/>
    <n v="6.6438271528734674E-2"/>
    <n v="6.6162482409297771E-2"/>
    <n v="6.5886693289860881E-2"/>
    <n v="0.44061506614667767"/>
    <n v="8.0142736718029877"/>
    <n v="13.894731453353987"/>
    <s v="C-All-Lgt-LPD Int-All-All-E"/>
    <s v="C-LOff-HVAC-ER-All-All-C"/>
    <n v="0.44061506614667767"/>
    <n v="3.9085202790055174E-2"/>
    <n v="8.5016647871221984E-2"/>
    <n v="0.13634198603307476"/>
    <n v="0.1919043502575008"/>
    <n v="0.25078228907920341"/>
    <n v="0.31224191029686121"/>
    <n v="0.37569875291484595"/>
    <n v="0.44061506614667767"/>
    <n v="0.44061506614667767"/>
    <n v="0.44061506614667767"/>
    <n v="0.44061506614667767"/>
    <n v="0.44061506614667767"/>
    <n v="0.44061506614667767"/>
    <n v="0.44061506614667767"/>
    <n v="0.44061506614667767"/>
    <n v="0.44061506614667767"/>
    <n v="0.44061506614667767"/>
    <n v="0.44061506614667767"/>
    <n v="0.44061506614667767"/>
    <n v="0.44061506614667767"/>
    <n v="3.6516144021950636E-2"/>
    <n v="4.336238631306228E-2"/>
    <n v="4.8756279393748242E-2"/>
    <n v="5.2993305456321513E-2"/>
    <n v="5.6308880053598048E-2"/>
    <n v="5.8890562449553242E-2"/>
    <n v="6.0887783849880181E-2"/>
    <n v="6.2419598077822699E-2"/>
    <n v="6.3580856692608212E-2"/>
    <n v="6.4447128829788605E-2"/>
    <n v="6.5078620936419612E-2"/>
    <n v="6.5523299702456392E-2"/>
    <n v="6.5249025668187577E-2"/>
    <n v="6.4972715995732747E-2"/>
    <n v="6.4696386987857249E-2"/>
    <n v="6.4420790999503902E-2"/>
    <n v="6.4145001880067026E-2"/>
    <n v="6.3869212760630137E-2"/>
    <n v="6.3593423641193234E-2"/>
    <n v="6.3317634521756344E-2"/>
    <n v="0.38923389078458698"/>
    <n v="0.38923389078458698"/>
    <n v="3.6516144021950636E-2"/>
    <n v="7.9878530335012909E-2"/>
    <n v="0.12863480972876115"/>
    <n v="0.18162811518508265"/>
    <n v="0.2379369952386807"/>
    <n v="0.29682755768823393"/>
    <n v="0.35771534153811413"/>
    <n v="0.38923389078458698"/>
    <n v="0.38923389078458698"/>
    <n v="0.38923389078458698"/>
    <n v="0.38923389078458698"/>
    <n v="0.38923389078458698"/>
    <n v="0.38923389078458698"/>
    <n v="0.38923389078458698"/>
    <n v="0.38923389078458698"/>
    <n v="0.38923389078458698"/>
    <n v="0.38923389078458698"/>
    <n v="0.38923389078458698"/>
    <n v="0.38923389078458698"/>
    <n v="0.38923389078458698"/>
  </r>
  <r>
    <x v="45"/>
    <s v="Under $15"/>
    <n v="13.894731453353987"/>
    <s v="Lighting"/>
    <s v="Urban"/>
    <s v="SC-NR"/>
    <s v="M_Input"/>
    <x v="2"/>
    <s v="University"/>
    <s v="Market Average HP Low Power T8 Shift"/>
    <n v="1.7431165894936814E-2"/>
    <n v="2.0484443775425739E-2"/>
    <n v="2.2890004918706068E-2"/>
    <n v="2.4779628073397189E-2"/>
    <n v="2.6258303549448969E-2"/>
    <n v="2.7409678773818617E-2"/>
    <n v="2.8300396873581799E-2"/>
    <n v="2.898355331186141E-2"/>
    <n v="2.9501449858797119E-2"/>
    <n v="2.9887788735288624E-2"/>
    <n v="3.0169420731191408E-2"/>
    <n v="3.0367737966038019E-2"/>
    <n v="3.0245417603068599E-2"/>
    <n v="3.0122189388933258E-2"/>
    <n v="2.9998952551613167E-2"/>
    <n v="2.9876042625348476E-2"/>
    <n v="2.9753046566744275E-2"/>
    <n v="2.963005050814007E-2"/>
    <n v="2.9507054449535861E-2"/>
    <n v="2.9384058390931649E-2"/>
    <n v="0.196504911463975"/>
    <n v="8.0142736718029877"/>
    <n v="13.894731453353987"/>
    <s v="C-All-Lgt-LPD Int-All-All-E"/>
    <s v="C-LOff-HVAC-ER-All-All-C"/>
    <n v="0.196504911463975"/>
    <n v="1.7431165894936814E-2"/>
    <n v="3.7915609670362553E-2"/>
    <n v="6.0805614589068621E-2"/>
    <n v="8.558524266246581E-2"/>
    <n v="0.11184354621191478"/>
    <n v="0.13925322498573339"/>
    <n v="0.16755362185931519"/>
    <n v="0.196504911463975"/>
    <n v="0.196504911463975"/>
    <n v="0.196504911463975"/>
    <n v="0.196504911463975"/>
    <n v="0.196504911463975"/>
    <n v="0.196504911463975"/>
    <n v="0.196504911463975"/>
    <n v="0.196504911463975"/>
    <n v="0.196504911463975"/>
    <n v="0.196504911463975"/>
    <n v="0.196504911463975"/>
    <n v="0.196504911463975"/>
    <n v="0.196504911463975"/>
    <n v="1.6285420539048155E-2"/>
    <n v="1.933869841953708E-2"/>
    <n v="2.1744259562817409E-2"/>
    <n v="2.363388271750853E-2"/>
    <n v="2.511255819356031E-2"/>
    <n v="2.6263933417929958E-2"/>
    <n v="2.715465151769314E-2"/>
    <n v="2.7837807955972751E-2"/>
    <n v="2.835570450290846E-2"/>
    <n v="2.8742043379399965E-2"/>
    <n v="2.9023675375302749E-2"/>
    <n v="2.922199261014936E-2"/>
    <n v="2.909967224717994E-2"/>
    <n v="2.8976444033044599E-2"/>
    <n v="2.8853207195724508E-2"/>
    <n v="2.8730297269459817E-2"/>
    <n v="2.8607301210855616E-2"/>
    <n v="2.8484305152251411E-2"/>
    <n v="2.8361309093647202E-2"/>
    <n v="2.823831303504299E-2"/>
    <n v="0.17359000434620181"/>
    <n v="0.17359000434620181"/>
    <n v="1.6285420539048155E-2"/>
    <n v="3.5624118958585235E-2"/>
    <n v="5.7368378521402641E-2"/>
    <n v="8.1002261238911175E-2"/>
    <n v="0.10611481943247149"/>
    <n v="0.13237875285040146"/>
    <n v="0.1595334043680946"/>
    <n v="0.17359000434620181"/>
    <n v="0.17359000434620181"/>
    <n v="0.17359000434620181"/>
    <n v="0.17359000434620181"/>
    <n v="0.17359000434620181"/>
    <n v="0.17359000434620181"/>
    <n v="0.17359000434620181"/>
    <n v="0.17359000434620181"/>
    <n v="0.17359000434620181"/>
    <n v="0.17359000434620181"/>
    <n v="0.17359000434620181"/>
    <n v="0.17359000434620181"/>
    <n v="0.17359000434620181"/>
  </r>
  <r>
    <x v="45"/>
    <s v="Under $15"/>
    <n v="13.894731453353987"/>
    <s v="Lighting"/>
    <s v="Urban"/>
    <s v="SC-NR"/>
    <s v="M_Input"/>
    <x v="2"/>
    <s v="Warehouse"/>
    <s v="Market Average HP Low Power T8 Shift"/>
    <n v="7.0641029902862473E-2"/>
    <n v="8.3047996548821862E-2"/>
    <n v="9.2837891445039622E-2"/>
    <n v="0.10054224160290068"/>
    <n v="0.10658469395688172"/>
    <n v="0.11130291070997288"/>
    <n v="0.11496602079977392"/>
    <n v="0.11778852941501319"/>
    <n v="0.11994140443657549"/>
    <n v="0.12156091277444044"/>
    <n v="0.12275566328165782"/>
    <n v="0.1236122202384838"/>
    <n v="0.12316376228426744"/>
    <n v="0.12271122575803052"/>
    <n v="0.12225827070026768"/>
    <n v="0.12180626482516856"/>
    <n v="0.121353907924784"/>
    <n v="0.12090155102439952"/>
    <n v="0.1204491941240149"/>
    <n v="0.1199968372236304"/>
    <n v="0.80247485084850034"/>
    <n v="8.0142736718029877"/>
    <n v="13.894731453353987"/>
    <s v="C-All-Lgt-LPD Int-All-All-E"/>
    <s v="C-LOff-HVAC-ER-All-All-C"/>
    <n v="0.80247485084850034"/>
    <n v="7.0641029902862473E-2"/>
    <n v="0.15368902645168434"/>
    <n v="0.24652691789672396"/>
    <n v="0.34706915949962464"/>
    <n v="0.45365385345650633"/>
    <n v="0.56495676416647922"/>
    <n v="0.67992278496625314"/>
    <n v="0.7977113143812663"/>
    <n v="0.80247485084850034"/>
    <n v="0.80247485084850034"/>
    <n v="0.80247485084850034"/>
    <n v="0.80247485084850034"/>
    <n v="0.80247485084850034"/>
    <n v="0.80247485084850034"/>
    <n v="0.80247485084850034"/>
    <n v="0.80247485084850034"/>
    <n v="0.80247485084850034"/>
    <n v="0.80247485084850034"/>
    <n v="0.80247485084850034"/>
    <n v="0.80247485084850034"/>
    <n v="6.5962104441268238E-2"/>
    <n v="7.8369071087227626E-2"/>
    <n v="8.8158965983445386E-2"/>
    <n v="9.5863316141306443E-2"/>
    <n v="0.10190576849528749"/>
    <n v="0.10662398524837864"/>
    <n v="0.11028709533817968"/>
    <n v="0.11310960395341896"/>
    <n v="0.11526247897498125"/>
    <n v="0.1168819873128462"/>
    <n v="0.11807673782006359"/>
    <n v="0.11893329477688956"/>
    <n v="0.1184848368226732"/>
    <n v="0.11803230029643628"/>
    <n v="0.11757934523867344"/>
    <n v="0.11712733936357432"/>
    <n v="0.11667498246318976"/>
    <n v="0.11622262556280528"/>
    <n v="0.11577026866242067"/>
    <n v="0.11531791176203617"/>
    <n v="0.70889634161661563"/>
    <n v="0.70889634161661563"/>
    <n v="6.5962104441268238E-2"/>
    <n v="0.14433117552849586"/>
    <n v="0.23249014151194125"/>
    <n v="0.32835345765324769"/>
    <n v="0.43025922614853518"/>
    <n v="0.53688321139691386"/>
    <n v="0.64717030673509357"/>
    <n v="0.70889634161661563"/>
    <n v="0.70889634161661563"/>
    <n v="0.70889634161661563"/>
    <n v="0.70889634161661563"/>
    <n v="0.70889634161661563"/>
    <n v="0.70889634161661563"/>
    <n v="0.70889634161661563"/>
    <n v="0.70889634161661563"/>
    <n v="0.70889634161661563"/>
    <n v="0.70889634161661563"/>
    <n v="0.70889634161661563"/>
    <n v="0.70889634161661563"/>
    <n v="0.70889634161661563"/>
  </r>
  <r>
    <x v="45"/>
    <s v="Under $15"/>
    <n v="13.894731453353987"/>
    <s v="Lighting"/>
    <s v="Urban"/>
    <s v="SC-NR"/>
    <s v="M_Input"/>
    <x v="2"/>
    <s v="Supermarket"/>
    <s v="Market Average HP Low Power T8 Shift"/>
    <n v="8.7619300444598761E-3"/>
    <n v="1.0246025755390489E-2"/>
    <n v="1.1392920726470994E-2"/>
    <n v="1.2272750215975244E-2"/>
    <n v="1.294111505127795E-2"/>
    <n v="1.3442093184585464E-2"/>
    <n v="1.3810627254124267E-2"/>
    <n v="1.4074417442458164E-2"/>
    <n v="1.4255422134370784E-2"/>
    <n v="1.4371047638245199E-2"/>
    <n v="1.4435091396985792E-2"/>
    <n v="1.4458489765450867E-2"/>
    <n v="1.4329399666421242E-2"/>
    <n v="1.4200801848737631E-2"/>
    <n v="1.4073118545155932E-2"/>
    <n v="1.3946500521023256E-2"/>
    <n v="1.3819842090458967E-2"/>
    <n v="1.3693183659894676E-2"/>
    <n v="1.3566525229330387E-2"/>
    <n v="1.34398667987661E-2"/>
    <n v="8.9878661423916886E-2"/>
    <n v="8.0142736718029877"/>
    <n v="13.894731453353987"/>
    <s v="C-All-Lgt-LPD Int-All-All-E"/>
    <s v="C-LOff-HVAC-ER-All-All-C"/>
    <n v="8.9878661423916886E-2"/>
    <n v="8.7619300444598761E-3"/>
    <n v="1.9007955799850366E-2"/>
    <n v="3.0400876526321362E-2"/>
    <n v="4.2673626742296605E-2"/>
    <n v="5.5614741793574556E-2"/>
    <n v="6.9056834978160023E-2"/>
    <n v="8.2867462232284292E-2"/>
    <n v="8.9878661423916886E-2"/>
    <n v="8.9878661423916886E-2"/>
    <n v="8.9878661423916886E-2"/>
    <n v="8.9878661423916886E-2"/>
    <n v="8.9878661423916886E-2"/>
    <n v="8.9878661423916886E-2"/>
    <n v="8.9878661423916886E-2"/>
    <n v="8.9878661423916886E-2"/>
    <n v="8.9878661423916886E-2"/>
    <n v="8.9878661423916886E-2"/>
    <n v="8.9878661423916886E-2"/>
    <n v="8.9878661423916886E-2"/>
    <n v="8.9878661423916886E-2"/>
    <n v="8.2378817743543175E-3"/>
    <n v="9.72197748528493E-3"/>
    <n v="1.0868872456365435E-2"/>
    <n v="1.1748701945869685E-2"/>
    <n v="1.2417066781172392E-2"/>
    <n v="1.2918044914479905E-2"/>
    <n v="1.3286578984018709E-2"/>
    <n v="1.3550369172352606E-2"/>
    <n v="1.3731373864265225E-2"/>
    <n v="1.3846999368139641E-2"/>
    <n v="1.3911043126880233E-2"/>
    <n v="1.3934441495345309E-2"/>
    <n v="1.3805351396315684E-2"/>
    <n v="1.3676753578632073E-2"/>
    <n v="1.3549070275050373E-2"/>
    <n v="1.3422452250917698E-2"/>
    <n v="1.3295793820353409E-2"/>
    <n v="1.3169135389789118E-2"/>
    <n v="1.3042476959224829E-2"/>
    <n v="1.2915818528660541E-2"/>
    <n v="7.9397696021805728E-2"/>
    <n v="7.9397696021805728E-2"/>
    <n v="8.2378817743543175E-3"/>
    <n v="1.7959859259639249E-2"/>
    <n v="2.8828731716004682E-2"/>
    <n v="4.0577433661874371E-2"/>
    <n v="5.2994500443046766E-2"/>
    <n v="6.5912545357526664E-2"/>
    <n v="7.9199124341545371E-2"/>
    <n v="7.9397696021805728E-2"/>
    <n v="7.9397696021805728E-2"/>
    <n v="7.9397696021805728E-2"/>
    <n v="7.9397696021805728E-2"/>
    <n v="7.9397696021805728E-2"/>
    <n v="7.9397696021805728E-2"/>
    <n v="7.9397696021805728E-2"/>
    <n v="7.9397696021805728E-2"/>
    <n v="7.9397696021805728E-2"/>
    <n v="7.9397696021805728E-2"/>
    <n v="7.9397696021805728E-2"/>
    <n v="7.9397696021805728E-2"/>
    <n v="7.9397696021805728E-2"/>
  </r>
  <r>
    <x v="45"/>
    <s v="Under $15"/>
    <n v="13.894731453353987"/>
    <s v="Lighting"/>
    <s v="Urban"/>
    <s v="SC-NR"/>
    <s v="M_Input"/>
    <x v="2"/>
    <s v="MiniMart"/>
    <s v="Market Average HP Low Power T8 Shift"/>
    <n v="3.6896427073194391E-3"/>
    <n v="4.3332285606142518E-3"/>
    <n v="4.8390805556559275E-3"/>
    <n v="5.2352966354588448E-3"/>
    <n v="5.5442489098648301E-3"/>
    <n v="5.7837504436163423E-3"/>
    <n v="5.9679842810199555E-3"/>
    <n v="6.1082431576767841E-3"/>
    <n v="6.2135184767120842E-3"/>
    <n v="6.290969265781465E-3"/>
    <n v="6.3462955718909895E-3"/>
    <n v="6.384035767311255E-3"/>
    <n v="6.3543626689580371E-3"/>
    <n v="6.3245334276570853E-3"/>
    <n v="6.2947370547020163E-3"/>
    <n v="6.2650438838097924E-3"/>
    <n v="6.2353326396055661E-3"/>
    <n v="6.2056213954013398E-3"/>
    <n v="6.1759101511971136E-3"/>
    <n v="6.1461989069928882E-3"/>
    <n v="4.1102500409928029E-2"/>
    <n v="8.0142736718029877"/>
    <n v="13.894731453353987"/>
    <s v="C-All-Lgt-LPD Int-All-All-E"/>
    <s v="C-LOff-HVAC-ER-All-All-C"/>
    <n v="4.1102500409928029E-2"/>
    <n v="3.6896427073194391E-3"/>
    <n v="8.02287126793369E-3"/>
    <n v="1.2861951823589617E-2"/>
    <n v="1.8097248459048462E-2"/>
    <n v="2.3641497368913293E-2"/>
    <n v="2.9425247812529635E-2"/>
    <n v="3.5393232093549588E-2"/>
    <n v="4.1102500409928029E-2"/>
    <n v="4.1102500409928029E-2"/>
    <n v="4.1102500409928029E-2"/>
    <n v="4.1102500409928029E-2"/>
    <n v="4.1102500409928029E-2"/>
    <n v="4.1102500409928029E-2"/>
    <n v="4.1102500409928029E-2"/>
    <n v="4.1102500409928029E-2"/>
    <n v="4.1102500409928029E-2"/>
    <n v="4.1102500409928029E-2"/>
    <n v="4.1102500409928029E-2"/>
    <n v="4.1102500409928029E-2"/>
    <n v="4.1102500409928029E-2"/>
    <n v="3.4499896695951364E-3"/>
    <n v="4.0935755228899496E-3"/>
    <n v="4.5994275179316252E-3"/>
    <n v="4.9956435977345426E-3"/>
    <n v="5.3045958721405278E-3"/>
    <n v="5.54409740589204E-3"/>
    <n v="5.7283312432956533E-3"/>
    <n v="5.8685901199524819E-3"/>
    <n v="5.973865438987782E-3"/>
    <n v="6.0513162280571627E-3"/>
    <n v="6.1066425341666872E-3"/>
    <n v="6.1443827295869528E-3"/>
    <n v="6.1147096312337348E-3"/>
    <n v="6.0848803899327831E-3"/>
    <n v="6.055084016977714E-3"/>
    <n v="6.0253908460854901E-3"/>
    <n v="5.9956796018812639E-3"/>
    <n v="5.9659683576770376E-3"/>
    <n v="5.9362571134728113E-3"/>
    <n v="5.906545869268586E-3"/>
    <n v="3.6309439655441977E-2"/>
    <n v="3.6309439655441977E-2"/>
    <n v="3.4499896695951364E-3"/>
    <n v="7.5435651924850855E-3"/>
    <n v="1.214299271041671E-2"/>
    <n v="1.7138636308151253E-2"/>
    <n v="2.2443232180291782E-2"/>
    <n v="2.7987329586183822E-2"/>
    <n v="3.3715660829479473E-2"/>
    <n v="3.6309439655441977E-2"/>
    <n v="3.6309439655441977E-2"/>
    <n v="3.6309439655441977E-2"/>
    <n v="3.6309439655441977E-2"/>
    <n v="3.6309439655441977E-2"/>
    <n v="3.6309439655441977E-2"/>
    <n v="3.6309439655441977E-2"/>
    <n v="3.6309439655441977E-2"/>
    <n v="3.6309439655441977E-2"/>
    <n v="3.6309439655441977E-2"/>
    <n v="3.6309439655441977E-2"/>
    <n v="3.6309439655441977E-2"/>
    <n v="3.6309439655441977E-2"/>
  </r>
  <r>
    <x v="45"/>
    <s v="Under $15"/>
    <n v="13.894731453353987"/>
    <s v="Lighting"/>
    <s v="Urban"/>
    <s v="SC-NR"/>
    <s v="M_Input"/>
    <x v="2"/>
    <s v="Restaurant"/>
    <s v="Market Average HP Low Power T8 Shift"/>
    <n v="7.9432925287377127E-3"/>
    <n v="9.3288442218424448E-3"/>
    <n v="1.0417873889915864E-2"/>
    <n v="1.1270872533990738E-2"/>
    <n v="1.1936004224969168E-2"/>
    <n v="1.2451618037627937E-2"/>
    <n v="1.2848248112753011E-2"/>
    <n v="1.3150206154605458E-2"/>
    <n v="1.3376849415616798E-2"/>
    <n v="1.3543590296228128E-2"/>
    <n v="1.3662700212505569E-2"/>
    <n v="1.3743949654821536E-2"/>
    <n v="1.3680067561309872E-2"/>
    <n v="1.3615849313539236E-2"/>
    <n v="1.3551701826789921E-2"/>
    <n v="1.3487776519866617E-2"/>
    <n v="1.3423812303592028E-2"/>
    <n v="1.335984808731744E-2"/>
    <n v="1.3295883871042854E-2"/>
    <n v="1.3231919654768267E-2"/>
    <n v="8.8488021826866117E-2"/>
    <n v="8.0142736718029877"/>
    <n v="13.894731453353987"/>
    <s v="C-All-Lgt-LPD Int-All-All-E"/>
    <s v="C-LOff-HVAC-ER-All-All-C"/>
    <n v="8.8488021826866117E-2"/>
    <n v="7.9432925287377127E-3"/>
    <n v="1.7272136750580157E-2"/>
    <n v="2.7690010640496022E-2"/>
    <n v="3.896088317448676E-2"/>
    <n v="5.0896887399455928E-2"/>
    <n v="6.3348505437083868E-2"/>
    <n v="7.6196753549836876E-2"/>
    <n v="8.8488021826866117E-2"/>
    <n v="8.8488021826866117E-2"/>
    <n v="8.8488021826866117E-2"/>
    <n v="8.8488021826866117E-2"/>
    <n v="8.8488021826866117E-2"/>
    <n v="8.8488021826866117E-2"/>
    <n v="8.8488021826866117E-2"/>
    <n v="8.8488021826866117E-2"/>
    <n v="8.8488021826866117E-2"/>
    <n v="8.8488021826866117E-2"/>
    <n v="8.8488021826866117E-2"/>
    <n v="8.8488021826866117E-2"/>
    <n v="8.8488021826866117E-2"/>
    <n v="7.4273525488940386E-3"/>
    <n v="8.8129042419987716E-3"/>
    <n v="9.9019339100721911E-3"/>
    <n v="1.0754932554147065E-2"/>
    <n v="1.1420064245125495E-2"/>
    <n v="1.1935678057784263E-2"/>
    <n v="1.2332308132909338E-2"/>
    <n v="1.2634266174761785E-2"/>
    <n v="1.2860909435773124E-2"/>
    <n v="1.3027650316384455E-2"/>
    <n v="1.3146760232661895E-2"/>
    <n v="1.3228009674977862E-2"/>
    <n v="1.3164127581466199E-2"/>
    <n v="1.3099909333695562E-2"/>
    <n v="1.3035761846946247E-2"/>
    <n v="1.2971836540022944E-2"/>
    <n v="1.2907872323748355E-2"/>
    <n v="1.2843908107473767E-2"/>
    <n v="1.2779943891199181E-2"/>
    <n v="1.2715979674924594E-2"/>
    <n v="7.8169222229992646E-2"/>
    <n v="7.8169222229992646E-2"/>
    <n v="7.4273525488940386E-3"/>
    <n v="1.6240256790892811E-2"/>
    <n v="2.6142190700965004E-2"/>
    <n v="3.6897123255112067E-2"/>
    <n v="4.8317187500237564E-2"/>
    <n v="6.0252865558021826E-2"/>
    <n v="7.2585173690931162E-2"/>
    <n v="7.8169222229992646E-2"/>
    <n v="7.8169222229992646E-2"/>
    <n v="7.8169222229992646E-2"/>
    <n v="7.8169222229992646E-2"/>
    <n v="7.8169222229992646E-2"/>
    <n v="7.8169222229992646E-2"/>
    <n v="7.8169222229992646E-2"/>
    <n v="7.8169222229992646E-2"/>
    <n v="7.8169222229992646E-2"/>
    <n v="7.8169222229992646E-2"/>
    <n v="7.8169222229992646E-2"/>
    <n v="7.8169222229992646E-2"/>
    <n v="7.8169222229992646E-2"/>
  </r>
  <r>
    <x v="45"/>
    <s v="Under $15"/>
    <n v="13.894731453353987"/>
    <s v="Lighting"/>
    <s v="Urban"/>
    <s v="SC-NR"/>
    <s v="M_Input"/>
    <x v="2"/>
    <s v="Lodging"/>
    <s v="Market Average HP Low Power T8 Shift"/>
    <n v="3.0879959394869164E-2"/>
    <n v="3.6350900040939334E-2"/>
    <n v="4.068905341884204E-2"/>
    <n v="4.4123219361604613E-2"/>
    <n v="4.6835998278142749E-2"/>
    <n v="4.8973119741365402E-2"/>
    <n v="5.0650887447768848E-2"/>
    <n v="5.1962120890788312E-2"/>
    <n v="5.2980897291465739E-2"/>
    <n v="5.376633603847613E-2"/>
    <n v="5.4365618974022735E-2"/>
    <n v="5.4816400823603506E-2"/>
    <n v="5.4688796580873181E-2"/>
    <n v="5.4558952621564842E-2"/>
    <n v="5.4428490375223008E-2"/>
    <n v="5.4298017897161856E-2"/>
    <n v="5.4167389145203963E-2"/>
    <n v="5.4036760393246078E-2"/>
    <n v="5.3906131641288192E-2"/>
    <n v="5.3775502889330321E-2"/>
    <n v="0.35962188386678945"/>
    <n v="8.0142736718029877"/>
    <n v="13.894731453353987"/>
    <s v="C-All-Lgt-LPD Int-All-All-E"/>
    <s v="C-LOff-HVAC-ER-All-All-C"/>
    <n v="0.35962188386678945"/>
    <n v="3.0879959394869164E-2"/>
    <n v="6.7230859435808504E-2"/>
    <n v="0.10791991285465055"/>
    <n v="0.15204313221625515"/>
    <n v="0.1988791304943979"/>
    <n v="0.24785225023576329"/>
    <n v="0.29850313768353215"/>
    <n v="0.35046525857432048"/>
    <n v="0.35962188386678945"/>
    <n v="0.35962188386678945"/>
    <n v="0.35962188386678945"/>
    <n v="0.35962188386678945"/>
    <n v="0.35962188386678945"/>
    <n v="0.35962188386678945"/>
    <n v="0.35962188386678945"/>
    <n v="0.35962188386678945"/>
    <n v="0.35962188386678945"/>
    <n v="0.35962188386678945"/>
    <n v="0.35962188386678945"/>
    <n v="0.35962188386678945"/>
    <n v="2.8783141049482194E-2"/>
    <n v="3.4254081695552364E-2"/>
    <n v="3.8592235073455071E-2"/>
    <n v="4.2026401016217643E-2"/>
    <n v="4.4739179932755779E-2"/>
    <n v="4.6876301395978433E-2"/>
    <n v="4.8554069102381879E-2"/>
    <n v="4.9865302545401342E-2"/>
    <n v="5.088407894607877E-2"/>
    <n v="5.1669517693089161E-2"/>
    <n v="5.2268800628635766E-2"/>
    <n v="5.2719582478216537E-2"/>
    <n v="5.2591978235486211E-2"/>
    <n v="5.2462134276177873E-2"/>
    <n v="5.2331672029836039E-2"/>
    <n v="5.2201199551774886E-2"/>
    <n v="5.2070570799816994E-2"/>
    <n v="5.1939942047859108E-2"/>
    <n v="5.1809313295901223E-2"/>
    <n v="5.1678684543943351E-2"/>
    <n v="0.31768551695905012"/>
    <n v="0.31768551695905012"/>
    <n v="2.8783141049482194E-2"/>
    <n v="6.3037222745034566E-2"/>
    <n v="0.10162945781848964"/>
    <n v="0.14365585883470727"/>
    <n v="0.18839503876746305"/>
    <n v="0.23527134016344148"/>
    <n v="0.28382540926582334"/>
    <n v="0.31768551695905012"/>
    <n v="0.31768551695905012"/>
    <n v="0.31768551695905012"/>
    <n v="0.31768551695905012"/>
    <n v="0.31768551695905012"/>
    <n v="0.31768551695905012"/>
    <n v="0.31768551695905012"/>
    <n v="0.31768551695905012"/>
    <n v="0.31768551695905012"/>
    <n v="0.31768551695905012"/>
    <n v="0.31768551695905012"/>
    <n v="0.31768551695905012"/>
    <n v="0.31768551695905012"/>
  </r>
  <r>
    <x v="45"/>
    <s v="Under $15"/>
    <n v="13.894731453353987"/>
    <s v="Lighting"/>
    <s v="Urban"/>
    <s v="SC-NR"/>
    <s v="M_Input"/>
    <x v="2"/>
    <s v="Hospital"/>
    <s v="Market Average HP Low Power T8 Shift"/>
    <n v="1.4803156559320022E-2"/>
    <n v="1.7431042518043637E-2"/>
    <n v="1.9517148324807297E-2"/>
    <n v="2.1170764955693075E-2"/>
    <n v="2.247914153074123E-2"/>
    <n v="2.3511930715585935E-2"/>
    <n v="2.432473757448874E-2"/>
    <n v="2.4961952690692228E-2"/>
    <n v="2.5459013903060317E-2"/>
    <n v="2.5844211895672858E-2"/>
    <n v="2.6140131636110467E-2"/>
    <n v="2.6364803104465963E-2"/>
    <n v="2.631133986630323E-2"/>
    <n v="2.6256764214146543E-2"/>
    <n v="2.6201855715236581E-2"/>
    <n v="2.6146906890448907E-2"/>
    <n v="2.6091882835463497E-2"/>
    <n v="2.6036858780478084E-2"/>
    <n v="2.5981834725492665E-2"/>
    <n v="2.5926810670507252E-2"/>
    <n v="0.17338468252307795"/>
    <n v="8.0142736718029877"/>
    <n v="13.894731453353987"/>
    <s v="C-All-Lgt-LPD Int-All-All-E"/>
    <s v="C-LOff-HVAC-ER-All-All-C"/>
    <n v="0.17338468252307795"/>
    <n v="1.4803156559320022E-2"/>
    <n v="3.2234199077363662E-2"/>
    <n v="5.1751347402170959E-2"/>
    <n v="7.2922112357864027E-2"/>
    <n v="9.5401253888605264E-2"/>
    <n v="0.1189131846041912"/>
    <n v="0.14323792217867995"/>
    <n v="0.16819987486937218"/>
    <n v="0.17338468252307795"/>
    <n v="0.17338468252307795"/>
    <n v="0.17338468252307795"/>
    <n v="0.17338468252307795"/>
    <n v="0.17338468252307795"/>
    <n v="0.17338468252307795"/>
    <n v="0.17338468252307795"/>
    <n v="0.17338468252307795"/>
    <n v="0.17338468252307795"/>
    <n v="0.17338468252307795"/>
    <n v="0.17338468252307795"/>
    <n v="0.17338468252307795"/>
    <n v="1.3792216459639789E-2"/>
    <n v="1.6420102418363405E-2"/>
    <n v="1.8506208225127066E-2"/>
    <n v="2.0159824856012844E-2"/>
    <n v="2.1468201431060999E-2"/>
    <n v="2.2500990615905703E-2"/>
    <n v="2.3313797474808509E-2"/>
    <n v="2.3951012591011997E-2"/>
    <n v="2.4448073803380085E-2"/>
    <n v="2.4833271795992626E-2"/>
    <n v="2.5129191536430236E-2"/>
    <n v="2.5353863004785732E-2"/>
    <n v="2.5300399766622999E-2"/>
    <n v="2.5245824114466311E-2"/>
    <n v="2.519091561555635E-2"/>
    <n v="2.5135966790768675E-2"/>
    <n v="2.5080942735783266E-2"/>
    <n v="2.5025918680797853E-2"/>
    <n v="2.4970894625812434E-2"/>
    <n v="2.4915870570827021E-2"/>
    <n v="0.1531658805294733"/>
    <n v="0.1531658805294733"/>
    <n v="1.3792216459639789E-2"/>
    <n v="3.0212318878003193E-2"/>
    <n v="4.8718527103130259E-2"/>
    <n v="6.8878351959143103E-2"/>
    <n v="9.0346553390204101E-2"/>
    <n v="0.1128475440061098"/>
    <n v="0.1361613414809183"/>
    <n v="0.1531658805294733"/>
    <n v="0.1531658805294733"/>
    <n v="0.1531658805294733"/>
    <n v="0.1531658805294733"/>
    <n v="0.1531658805294733"/>
    <n v="0.1531658805294733"/>
    <n v="0.1531658805294733"/>
    <n v="0.1531658805294733"/>
    <n v="0.1531658805294733"/>
    <n v="0.1531658805294733"/>
    <n v="0.1531658805294733"/>
    <n v="0.1531658805294733"/>
    <n v="0.1531658805294733"/>
  </r>
  <r>
    <x v="45"/>
    <s v="Under $15"/>
    <n v="13.894731453353987"/>
    <s v="Lighting"/>
    <s v="Urban"/>
    <s v="SC-NR"/>
    <s v="M_Input"/>
    <x v="2"/>
    <s v="Residential Care"/>
    <s v="Market Average HP Low Power T8 Shift"/>
    <n v="2.0062919915960747E-2"/>
    <n v="2.3617427311631679E-2"/>
    <n v="2.6435955104724507E-2"/>
    <n v="2.8667156104917959E-2"/>
    <n v="3.0429667041420503E-2"/>
    <n v="3.1818169410191152E-2"/>
    <n v="3.290822651488897E-2"/>
    <n v="3.376014381251341E-2"/>
    <n v="3.4422049778052285E-2"/>
    <n v="3.4932354680939554E-2"/>
    <n v="3.5321712885370067E-2"/>
    <n v="3.5614588922934114E-2"/>
    <n v="3.553168357742835E-2"/>
    <n v="3.5447323072809053E-2"/>
    <n v="3.536256086289348E-2"/>
    <n v="3.5277792005360166E-2"/>
    <n v="3.5192921615611918E-2"/>
    <n v="3.5108051225863655E-2"/>
    <n v="3.5023180836115393E-2"/>
    <n v="3.4938310446367131E-2"/>
    <n v="0.2336487870267456"/>
    <n v="8.0142736718029877"/>
    <n v="13.894731453353987"/>
    <s v="C-All-Lgt-LPD Int-All-All-E"/>
    <s v="C-LOff-HVAC-ER-All-All-C"/>
    <n v="0.2336487870267456"/>
    <n v="2.0062919915960747E-2"/>
    <n v="4.3680347227592425E-2"/>
    <n v="7.0116302332316929E-2"/>
    <n v="9.8783458437234892E-2"/>
    <n v="0.12921312547865541"/>
    <n v="0.16103129488884654"/>
    <n v="0.19393952140373552"/>
    <n v="0.22769966521624893"/>
    <n v="0.2336487870267456"/>
    <n v="0.2336487870267456"/>
    <n v="0.2336487870267456"/>
    <n v="0.2336487870267456"/>
    <n v="0.2336487870267456"/>
    <n v="0.2336487870267456"/>
    <n v="0.2336487870267456"/>
    <n v="0.2336487870267456"/>
    <n v="0.2336487870267456"/>
    <n v="0.2336487870267456"/>
    <n v="0.2336487870267456"/>
    <n v="0.2336487870267456"/>
    <n v="1.8700602757318177E-2"/>
    <n v="2.2255110152989109E-2"/>
    <n v="2.5073637946081938E-2"/>
    <n v="2.7304838946275389E-2"/>
    <n v="2.9067349882777933E-2"/>
    <n v="3.0455852251548583E-2"/>
    <n v="3.1545909356246397E-2"/>
    <n v="3.2397826653870837E-2"/>
    <n v="3.3059732619409712E-2"/>
    <n v="3.357003752229698E-2"/>
    <n v="3.3959395726727494E-2"/>
    <n v="3.4252271764291541E-2"/>
    <n v="3.4169366418785777E-2"/>
    <n v="3.408500591416648E-2"/>
    <n v="3.4000243704250907E-2"/>
    <n v="3.3915474846717593E-2"/>
    <n v="3.3830604456969345E-2"/>
    <n v="3.3745734067221082E-2"/>
    <n v="3.366086367747282E-2"/>
    <n v="3.3575993287724558E-2"/>
    <n v="0.2064024438538942"/>
    <n v="0.2064024438538942"/>
    <n v="1.8700602757318177E-2"/>
    <n v="4.0955712910307286E-2"/>
    <n v="6.6029350856389224E-2"/>
    <n v="9.3334189802664613E-2"/>
    <n v="0.12240153968544254"/>
    <n v="0.15285739193699113"/>
    <n v="0.18440330129323754"/>
    <n v="0.2064024438538942"/>
    <n v="0.2064024438538942"/>
    <n v="0.2064024438538942"/>
    <n v="0.2064024438538942"/>
    <n v="0.2064024438538942"/>
    <n v="0.2064024438538942"/>
    <n v="0.2064024438538942"/>
    <n v="0.2064024438538942"/>
    <n v="0.2064024438538942"/>
    <n v="0.2064024438538942"/>
    <n v="0.2064024438538942"/>
    <n v="0.2064024438538942"/>
    <n v="0.2064024438538942"/>
  </r>
  <r>
    <x v="45"/>
    <s v="Under $15"/>
    <n v="13.894731453353987"/>
    <s v="Lighting"/>
    <s v="Urban"/>
    <s v="SC-NR"/>
    <s v="M_Input"/>
    <x v="2"/>
    <s v="Assembly"/>
    <s v="Market Average HP Low Power T8 Shift"/>
    <n v="5.6760351131903274E-2"/>
    <n v="6.6676709900659936E-2"/>
    <n v="7.4477865370399216E-2"/>
    <n v="8.0594882609047E-2"/>
    <n v="8.5371064495417259E-2"/>
    <n v="8.9079819173485966E-2"/>
    <n v="9.1938889883522723E-2"/>
    <n v="9.4121687751349062E-2"/>
    <n v="9.5766317342549007E-2"/>
    <n v="9.6982764710075803E-2"/>
    <n v="9.7858622032000436E-2"/>
    <n v="9.8463646774039154E-2"/>
    <n v="9.8028962712431222E-2"/>
    <n v="9.7591660037356864E-2"/>
    <n v="9.7154654230862614E-2"/>
    <n v="9.6719031378993597E-2"/>
    <n v="9.6283129578796298E-2"/>
    <n v="9.5847227778599012E-2"/>
    <n v="9.5411325978401684E-2"/>
    <n v="9.4975424178204385E-2"/>
    <n v="0.63514498477688974"/>
    <n v="8.0142736718029877"/>
    <n v="13.894731453353987"/>
    <s v="C-All-Lgt-LPD Int-All-All-E"/>
    <s v="C-LOff-HVAC-ER-All-All-C"/>
    <n v="0.63514498477688974"/>
    <n v="5.6760351131903274E-2"/>
    <n v="0.12343706103256322"/>
    <n v="0.19791492640296243"/>
    <n v="0.27850980901200945"/>
    <n v="0.36388087350742671"/>
    <n v="0.45296069268091266"/>
    <n v="0.54489958256443538"/>
    <n v="0.63514498477688974"/>
    <n v="0.63514498477688974"/>
    <n v="0.63514498477688974"/>
    <n v="0.63514498477688974"/>
    <n v="0.63514498477688974"/>
    <n v="0.63514498477688974"/>
    <n v="0.63514498477688974"/>
    <n v="0.63514498477688974"/>
    <n v="0.63514498477688974"/>
    <n v="0.63514498477688974"/>
    <n v="0.63514498477688974"/>
    <n v="0.63514498477688974"/>
    <n v="0.63514498477688974"/>
    <n v="5.3057062439510944E-2"/>
    <n v="6.2973421208267599E-2"/>
    <n v="7.0774576678006879E-2"/>
    <n v="7.6891593916654677E-2"/>
    <n v="8.1667775803024922E-2"/>
    <n v="8.5376530481093643E-2"/>
    <n v="8.8235601191130386E-2"/>
    <n v="9.0418399058956739E-2"/>
    <n v="9.206302865015667E-2"/>
    <n v="9.3279476017683466E-2"/>
    <n v="9.4155333339608099E-2"/>
    <n v="9.4760358081646817E-2"/>
    <n v="9.4325674020038885E-2"/>
    <n v="9.3888371344964527E-2"/>
    <n v="9.3451365538470277E-2"/>
    <n v="9.301574268660126E-2"/>
    <n v="9.2579840886403975E-2"/>
    <n v="9.2143939086206689E-2"/>
    <n v="9.1708037286009347E-2"/>
    <n v="9.1272135485812061E-2"/>
    <n v="0.56107921092904312"/>
    <n v="0.56107921092904312"/>
    <n v="5.3057062439510944E-2"/>
    <n v="0.11603048364777854"/>
    <n v="0.18680506032578542"/>
    <n v="0.2636966542424401"/>
    <n v="0.34536443004546502"/>
    <n v="0.43074096052655864"/>
    <n v="0.51897656171768902"/>
    <n v="0.56107921092904312"/>
    <n v="0.56107921092904312"/>
    <n v="0.56107921092904312"/>
    <n v="0.56107921092904312"/>
    <n v="0.56107921092904312"/>
    <n v="0.56107921092904312"/>
    <n v="0.56107921092904312"/>
    <n v="0.56107921092904312"/>
    <n v="0.56107921092904312"/>
    <n v="0.56107921092904312"/>
    <n v="0.56107921092904312"/>
    <n v="0.56107921092904312"/>
    <n v="0.56107921092904312"/>
  </r>
  <r>
    <x v="45"/>
    <s v="Under $15"/>
    <n v="13.894731453353987"/>
    <s v="Lighting"/>
    <s v="Urban"/>
    <s v="SC-NR"/>
    <s v="M_Input"/>
    <x v="2"/>
    <s v="Other"/>
    <s v="Market Average HP Low Power T8 Shift"/>
    <n v="3.8107785578690219E-2"/>
    <n v="4.4562482300008768E-2"/>
    <n v="4.9550610191631102E-2"/>
    <n v="5.3377204716091642E-2"/>
    <n v="5.6284087526478462E-2"/>
    <n v="5.8462964461905069E-2"/>
    <n v="6.0065809637473065E-2"/>
    <n v="6.1213097949954706E-2"/>
    <n v="6.2000331807465864E-2"/>
    <n v="6.250321551992602E-2"/>
    <n v="6.2781757554997736E-2"/>
    <n v="6.288352280578538E-2"/>
    <n v="6.2322078262266906E-2"/>
    <n v="6.1762774771220066E-2"/>
    <n v="6.1207448726595129E-2"/>
    <n v="6.065675584391271E-2"/>
    <n v="6.0105887223735895E-2"/>
    <n v="5.95550186035591E-2"/>
    <n v="5.9004149983382291E-2"/>
    <n v="5.8453281363205496E-2"/>
    <n v="0.39090437155544078"/>
    <n v="8.0142736718029877"/>
    <n v="13.894731453353987"/>
    <s v="C-All-Lgt-LPD Int-All-All-E"/>
    <s v="C-LOff-HVAC-ER-All-All-C"/>
    <n v="0.39090437155544078"/>
    <n v="3.8107785578690219E-2"/>
    <n v="8.2670267878698994E-2"/>
    <n v="0.13222087807033009"/>
    <n v="0.18559808278642173"/>
    <n v="0.24188217031290019"/>
    <n v="0.30034513477480523"/>
    <n v="0.36041094441227828"/>
    <n v="0.39090437155544078"/>
    <n v="0.39090437155544078"/>
    <n v="0.39090437155544078"/>
    <n v="0.39090437155544078"/>
    <n v="0.39090437155544078"/>
    <n v="0.39090437155544078"/>
    <n v="0.39090437155544078"/>
    <n v="0.39090437155544078"/>
    <n v="0.39090437155544078"/>
    <n v="0.39090437155544078"/>
    <n v="0.39090437155544078"/>
    <n v="0.39090437155544078"/>
    <n v="0.39090437155544078"/>
    <n v="3.5828570952605263E-2"/>
    <n v="4.2283267673923812E-2"/>
    <n v="4.7271395565546145E-2"/>
    <n v="5.1097990090006686E-2"/>
    <n v="5.4004872900393505E-2"/>
    <n v="5.6183749835820113E-2"/>
    <n v="5.7786595011388109E-2"/>
    <n v="5.893388332386975E-2"/>
    <n v="5.9721117181380907E-2"/>
    <n v="6.0224000893841063E-2"/>
    <n v="6.0502542928912779E-2"/>
    <n v="6.0604308179700424E-2"/>
    <n v="6.0042863636181949E-2"/>
    <n v="5.948356014513511E-2"/>
    <n v="5.8928234100510173E-2"/>
    <n v="5.8377541217827754E-2"/>
    <n v="5.7826672597650938E-2"/>
    <n v="5.7275803977474143E-2"/>
    <n v="5.6724935357297335E-2"/>
    <n v="5.617406673712054E-2"/>
    <n v="0.34532007903374168"/>
    <n v="0.34532007903374168"/>
    <n v="3.5828570952605263E-2"/>
    <n v="7.8111838626529068E-2"/>
    <n v="0.1253832341920752"/>
    <n v="0.17648122428208188"/>
    <n v="0.23048609718247537"/>
    <n v="0.28666984701829545"/>
    <n v="0.34445644202968356"/>
    <n v="0.34532007903374168"/>
    <n v="0.34532007903374168"/>
    <n v="0.34532007903374168"/>
    <n v="0.34532007903374168"/>
    <n v="0.34532007903374168"/>
    <n v="0.34532007903374168"/>
    <n v="0.34532007903374168"/>
    <n v="0.34532007903374168"/>
    <n v="0.34532007903374168"/>
    <n v="0.34532007903374168"/>
    <n v="0.34532007903374168"/>
    <n v="0.34532007903374168"/>
    <n v="0.34532007903374168"/>
  </r>
  <r>
    <x v="42"/>
    <s v="Under $115"/>
    <n v="110.8282878400522"/>
    <s v="Lighting"/>
    <s v="Urban"/>
    <s v="SC-NR"/>
    <s v="M_Input"/>
    <x v="2"/>
    <s v="Large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Medium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Small Off"/>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XLarge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Large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Medium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Small R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School K-12"/>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University"/>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Warehouse"/>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Supermarke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MiniMar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Restaurant"/>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Lodging"/>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Hospital"/>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Residential Care"/>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Assembly"/>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2"/>
    <s v="Under $115"/>
    <n v="110.8282878400522"/>
    <s v="Lighting"/>
    <s v="Urban"/>
    <s v="SC-NR"/>
    <s v="M_Input"/>
    <x v="2"/>
    <s v="Other"/>
    <s v="TLED Over Ballast on SP32WT8"/>
    <n v="0"/>
    <n v="0"/>
    <n v="0"/>
    <n v="0"/>
    <n v="0"/>
    <n v="0"/>
    <n v="0"/>
    <n v="0"/>
    <n v="0"/>
    <n v="0"/>
    <n v="0"/>
    <n v="0"/>
    <n v="0"/>
    <n v="0"/>
    <n v="0"/>
    <n v="0"/>
    <n v="0"/>
    <n v="0"/>
    <n v="0"/>
    <n v="0"/>
    <n v="0"/>
    <n v="72.366787347905301"/>
    <n v="110.8282878400522"/>
    <s v="C-All-Lgt-LPD Int-All-All-E"/>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85"/>
    <n v="74.08840533581801"/>
    <s v="Lighting"/>
    <s v="Urban"/>
    <s v="SC-New"/>
    <s v="M_Input"/>
    <x v="2"/>
    <s v="Large Off"/>
    <s v="Lighting Controls Interior-New-Large Off-Unitary"/>
    <n v="1.9764025646302724E-2"/>
    <n v="1.9250635656720215E-2"/>
    <n v="2.4296506788976463E-2"/>
    <n v="2.2292572167135077E-2"/>
    <n v="2.3826178653233176E-2"/>
    <n v="2.7212261138570577E-2"/>
    <n v="2.8345982547506688E-2"/>
    <n v="3.3166733809384168E-2"/>
    <n v="3.7831254453179919E-2"/>
    <n v="3.3515602549179416E-2"/>
    <n v="3.5735375537704103E-2"/>
    <n v="3.8208135560704563E-2"/>
    <n v="3.4283560843671651E-2"/>
    <n v="3.6024150425160106E-2"/>
    <n v="3.5363541827724172E-2"/>
    <n v="3.5455778065814313E-2"/>
    <n v="3.5445047104462814E-2"/>
    <n v="3.5434316143111308E-2"/>
    <n v="3.5423585181759816E-2"/>
    <n v="3.541285422040831E-2"/>
    <n v="0.62628809832070964"/>
    <n v="46.28520083684402"/>
    <n v="74.08840533581801"/>
    <s v="C-LOff-Lgt-LPD Int-All-All-C"/>
    <s v="C-LOff-HVAC-ER-All-All-C"/>
    <n v="0.62628809832070964"/>
    <n v="1.9764025646302724E-2"/>
    <n v="3.9014661303022939E-2"/>
    <n v="6.3311168091999409E-2"/>
    <n v="8.5603740259134489E-2"/>
    <n v="0.10942991891236767"/>
    <n v="0.13664218005093826"/>
    <n v="0.16498816259844495"/>
    <n v="0.19815489640782913"/>
    <n v="0.23598615086100905"/>
    <n v="0.26950175341018845"/>
    <n v="0.30523712894789257"/>
    <n v="0.34344526450859714"/>
    <n v="0.37772882535226882"/>
    <n v="0.41375297577742892"/>
    <n v="0.44911651760515309"/>
    <n v="0.48457229567096738"/>
    <n v="0.52001734277543021"/>
    <n v="0.55545165891854154"/>
    <n v="0.59087524410030134"/>
    <n v="0.62628809832070964"/>
    <n v="1.6112378088216913E-2"/>
    <n v="1.5598988098634402E-2"/>
    <n v="2.0644859230890652E-2"/>
    <n v="1.8640924609049266E-2"/>
    <n v="2.0174531095147365E-2"/>
    <n v="2.3560613580484766E-2"/>
    <n v="2.4694334989420877E-2"/>
    <n v="2.9515086251298357E-2"/>
    <n v="3.4179606895094104E-2"/>
    <n v="2.9863954991093605E-2"/>
    <n v="3.2083727979618289E-2"/>
    <n v="3.4556488002618749E-2"/>
    <n v="3.063191328558584E-2"/>
    <n v="3.2372502867074292E-2"/>
    <n v="3.1711894269638358E-2"/>
    <n v="3.1804130507728498E-2"/>
    <n v="3.1793399546376999E-2"/>
    <n v="3.1782668585025493E-2"/>
    <n v="3.1771937623674001E-2"/>
    <n v="3.1761206662322496E-2"/>
    <n v="0.55325514715899338"/>
    <n v="0.55325514715899327"/>
    <n v="1.6112378088216913E-2"/>
    <n v="3.1711366186851317E-2"/>
    <n v="5.2356225417741972E-2"/>
    <n v="7.0997150026791245E-2"/>
    <n v="9.1171681121938603E-2"/>
    <n v="0.11473229470242337"/>
    <n v="0.13942662969184424"/>
    <n v="0.16894171594314261"/>
    <n v="0.20312132283823672"/>
    <n v="0.23298527782933032"/>
    <n v="0.2650690058089486"/>
    <n v="0.29962549381156733"/>
    <n v="0.33025740709715318"/>
    <n v="0.36262990996422745"/>
    <n v="0.39434180423386578"/>
    <n v="0.42614593474159429"/>
    <n v="0.45793933428797129"/>
    <n v="0.48972200287299678"/>
    <n v="0.52149394049667075"/>
    <n v="0.55325514715899327"/>
  </r>
  <r>
    <x v="46"/>
    <s v="Under $130"/>
    <n v="117.85112695211734"/>
    <s v="Lighting"/>
    <s v="Urban"/>
    <s v="SC-New"/>
    <s v="M_Input"/>
    <x v="2"/>
    <s v="Medium Off"/>
    <s v="Lighting Controls Interior-New-Medium Off-Unitary"/>
    <n v="1.3012633475640203E-2"/>
    <n v="1.2674617532731853E-2"/>
    <n v="1.5996818828379698E-2"/>
    <n v="1.4677428375754692E-2"/>
    <n v="1.5687154807838749E-2"/>
    <n v="1.791655134316571E-2"/>
    <n v="1.8662993460879303E-2"/>
    <n v="2.1836975845372756E-2"/>
    <n v="2.4908095998904135E-2"/>
    <n v="2.2066671005827744E-2"/>
    <n v="2.352816942804831E-2"/>
    <n v="2.5156234500840809E-2"/>
    <n v="2.2572294707680952E-2"/>
    <n v="2.3718298799193776E-2"/>
    <n v="2.3283354132397172E-2"/>
    <n v="2.3344082466842712E-2"/>
    <n v="2.3337017202437211E-2"/>
    <n v="2.3329951938031702E-2"/>
    <n v="2.3322886673626197E-2"/>
    <n v="2.3315821409220689E-2"/>
    <n v="0.41234805193281437"/>
    <n v="72.093066730613273"/>
    <n v="117.85112695211734"/>
    <s v="C-LOff-Lgt-LPD Int-All-All-C"/>
    <s v="C-LOff-HVAC-ER-All-All-C"/>
    <n v="0.41234805193281437"/>
    <n v="1.3012633475640203E-2"/>
    <n v="2.5687251008372054E-2"/>
    <n v="4.1684069836751755E-2"/>
    <n v="5.6361498212506446E-2"/>
    <n v="7.2048653020345188E-2"/>
    <n v="8.9965204363510895E-2"/>
    <n v="0.1086281978243902"/>
    <n v="0.13046517366976296"/>
    <n v="0.1553732696686671"/>
    <n v="0.17743994067449484"/>
    <n v="0.20096811010254315"/>
    <n v="0.22612434460338396"/>
    <n v="0.24869663931106492"/>
    <n v="0.27241493811025869"/>
    <n v="0.29569829224265587"/>
    <n v="0.31904237470949859"/>
    <n v="0.34237939191193578"/>
    <n v="0.36570934384996751"/>
    <n v="0.3890322305235937"/>
    <n v="0.41234805193281437"/>
    <n v="1.0608388909985311E-2"/>
    <n v="1.027037296707696E-2"/>
    <n v="1.3592574262724805E-2"/>
    <n v="1.22731838100998E-2"/>
    <n v="1.3282910242183857E-2"/>
    <n v="1.5512306777510818E-2"/>
    <n v="1.6258748895224412E-2"/>
    <n v="1.9432731279717862E-2"/>
    <n v="2.250385143324924E-2"/>
    <n v="1.9662426440172853E-2"/>
    <n v="2.1123924862393416E-2"/>
    <n v="2.2751989935185915E-2"/>
    <n v="2.0168050142026057E-2"/>
    <n v="2.1314054233538882E-2"/>
    <n v="2.0879109566742278E-2"/>
    <n v="2.0939837901187822E-2"/>
    <n v="2.0932772636782317E-2"/>
    <n v="2.0925707372376812E-2"/>
    <n v="2.0918642107971307E-2"/>
    <n v="2.0911576843565795E-2"/>
    <n v="0.36426316061971653"/>
    <n v="0.36426316061971653"/>
    <n v="1.0608388909985311E-2"/>
    <n v="2.0878761877062273E-2"/>
    <n v="3.4471336139787076E-2"/>
    <n v="4.6744519949886876E-2"/>
    <n v="6.0027430192070734E-2"/>
    <n v="7.553973696958155E-2"/>
    <n v="9.1798485864805962E-2"/>
    <n v="0.11123121714452383"/>
    <n v="0.13373506857777306"/>
    <n v="0.15339749501794592"/>
    <n v="0.17452141988033934"/>
    <n v="0.19727340981552527"/>
    <n v="0.21744145995755132"/>
    <n v="0.2387555141910902"/>
    <n v="0.25963462375783247"/>
    <n v="0.28057446165902028"/>
    <n v="0.30150723429580262"/>
    <n v="0.32243294166817943"/>
    <n v="0.34335158377615072"/>
    <n v="0.36426316061971653"/>
  </r>
  <r>
    <x v="46"/>
    <s v="Under $130"/>
    <n v="118.27472249658548"/>
    <s v="Lighting"/>
    <s v="Urban"/>
    <s v="SC-New"/>
    <s v="M_Input"/>
    <x v="2"/>
    <s v="Small Off"/>
    <s v="Lighting Controls Interior-New-Small Off-Unitary"/>
    <n v="1.266034828574287E-2"/>
    <n v="1.2331483296856138E-2"/>
    <n v="1.5563744126839953E-2"/>
    <n v="1.4280072940189951E-2"/>
    <n v="1.5262463501442256E-2"/>
    <n v="1.7431504584256519E-2"/>
    <n v="1.8157738609297841E-2"/>
    <n v="2.1245793192232496E-2"/>
    <n v="2.4233770287250041E-2"/>
    <n v="2.146926991862717E-2"/>
    <n v="2.2891201849547533E-2"/>
    <n v="2.447519104681433E-2"/>
    <n v="2.1961205096773209E-2"/>
    <n v="2.3076183933501328E-2"/>
    <n v="2.2653014328595473E-2"/>
    <n v="2.2712098592079337E-2"/>
    <n v="2.2705224602408293E-2"/>
    <n v="2.2698350612737256E-2"/>
    <n v="2.2691476623066219E-2"/>
    <n v="2.2684602633395175E-2"/>
    <n v="0.40118473806165333"/>
    <n v="73.859746015914567"/>
    <n v="118.27472249658548"/>
    <s v="C-SOff-Lgt-LPD Int-All-All-C"/>
    <s v="C-SOff-HVAC-ER-All-All-C"/>
    <n v="0.40118473806165333"/>
    <n v="1.266034828574287E-2"/>
    <n v="2.499183158259901E-2"/>
    <n v="4.0555575709438962E-2"/>
    <n v="5.4835648649628914E-2"/>
    <n v="7.0098112151071174E-2"/>
    <n v="8.7529616735327692E-2"/>
    <n v="0.10568735534462553"/>
    <n v="0.12693314853685803"/>
    <n v="0.15116691882410807"/>
    <n v="0.17263618874273523"/>
    <n v="0.19552739059228277"/>
    <n v="0.22000258163909711"/>
    <n v="0.24196378673587032"/>
    <n v="0.26503997066937163"/>
    <n v="0.28769298499796708"/>
    <n v="0.31040508359004643"/>
    <n v="0.33311030819245474"/>
    <n v="0.35580865880519197"/>
    <n v="0.37850013542825817"/>
    <n v="0.40118473806165333"/>
    <n v="1.0321192754906098E-2"/>
    <n v="9.9923277660193648E-3"/>
    <n v="1.322458859600318E-2"/>
    <n v="1.1940917409353179E-2"/>
    <n v="1.2923307970605483E-2"/>
    <n v="1.5092349053419746E-2"/>
    <n v="1.5818583078461068E-2"/>
    <n v="1.8906637661395723E-2"/>
    <n v="2.1894614756413269E-2"/>
    <n v="1.9130114387790397E-2"/>
    <n v="2.055204631871076E-2"/>
    <n v="2.2136035515977558E-2"/>
    <n v="1.9622049565936436E-2"/>
    <n v="2.0737028402664556E-2"/>
    <n v="2.03138587977587E-2"/>
    <n v="2.0372943061242564E-2"/>
    <n v="2.036606907157152E-2"/>
    <n v="2.0359195081900483E-2"/>
    <n v="2.0352321092229446E-2"/>
    <n v="2.0345447102558402E-2"/>
    <n v="0.35440162744491788"/>
    <n v="0.35440162744491793"/>
    <n v="1.0321192754906098E-2"/>
    <n v="2.0313520520925464E-2"/>
    <n v="3.3538109116928644E-2"/>
    <n v="4.5479026526281822E-2"/>
    <n v="5.8402334496887309E-2"/>
    <n v="7.3494683550307055E-2"/>
    <n v="8.9313266628768123E-2"/>
    <n v="0.10821990429016384"/>
    <n v="0.13011451904657712"/>
    <n v="0.1492446334343675"/>
    <n v="0.16979667975307827"/>
    <n v="0.19193271526905584"/>
    <n v="0.21155476483499228"/>
    <n v="0.23229179323765684"/>
    <n v="0.25260565203541552"/>
    <n v="0.27297859509665806"/>
    <n v="0.29334466416822957"/>
    <n v="0.31370385925013006"/>
    <n v="0.33405618034235951"/>
    <n v="0.35440162744491793"/>
  </r>
  <r>
    <x v="46"/>
    <s v="Under $115"/>
    <n v="111.34962531759868"/>
    <s v="Lighting"/>
    <s v="Urban"/>
    <s v="SC-New"/>
    <s v="M_Input"/>
    <x v="2"/>
    <s v="XLarge Ret"/>
    <s v="Lighting Controls Interior-New-Xlarge Ret-Unitary"/>
    <n v="3.0522162713515254E-3"/>
    <n v="2.9729319540876564E-3"/>
    <n v="3.752180587368831E-3"/>
    <n v="3.4427071041337395E-3"/>
    <n v="3.6795464381079159E-3"/>
    <n v="4.2024690573577352E-3"/>
    <n v="4.3775529695859964E-3"/>
    <n v="5.1220356830251682E-3"/>
    <n v="5.8423912452894708E-3"/>
    <n v="5.1759125026177473E-3"/>
    <n v="5.518718535939663E-3"/>
    <n v="5.9005940967397728E-3"/>
    <n v="5.2945105475766243E-3"/>
    <n v="5.5633148861986914E-3"/>
    <n v="5.4612951688509832E-3"/>
    <n v="5.4755394808016543E-3"/>
    <n v="5.4738822670623872E-3"/>
    <n v="5.4722250533231175E-3"/>
    <n v="5.4705678395838512E-3"/>
    <n v="5.4689106258445815E-3"/>
    <n v="9.6719502314847106E-2"/>
    <n v="72.664322391951984"/>
    <n v="111.34962531759868"/>
    <s v="C-Ret-Lgt-LPD Int-All-All-C"/>
    <s v="C-Ret-HVAC-ER-All-All-C"/>
    <n v="9.6719502314847106E-2"/>
    <n v="3.0522162713515254E-3"/>
    <n v="6.0251482254391822E-3"/>
    <n v="9.7773288128080137E-3"/>
    <n v="1.3220035916941753E-2"/>
    <n v="1.689958235504967E-2"/>
    <n v="2.1102051412407404E-2"/>
    <n v="2.5479604381993398E-2"/>
    <n v="3.0601640065018566E-2"/>
    <n v="3.6444031310308038E-2"/>
    <n v="4.1619943812925789E-2"/>
    <n v="4.7138662348865448E-2"/>
    <n v="5.3039256445605219E-2"/>
    <n v="5.8333766993181844E-2"/>
    <n v="6.3897081879380535E-2"/>
    <n v="6.9358377048231515E-2"/>
    <n v="7.4833916529033165E-2"/>
    <n v="8.030779879609555E-2"/>
    <n v="8.5780023849418671E-2"/>
    <n v="9.1250591689002528E-2"/>
    <n v="9.6719502314847106E-2"/>
    <n v="2.4882816613943882E-3"/>
    <n v="2.4089973441305196E-3"/>
    <n v="3.1882459774116943E-3"/>
    <n v="2.8787724941766023E-3"/>
    <n v="3.1156118281507788E-3"/>
    <n v="3.638534447400598E-3"/>
    <n v="3.8136183596288592E-3"/>
    <n v="4.558101073068031E-3"/>
    <n v="5.2784566353323336E-3"/>
    <n v="4.6119778926606101E-3"/>
    <n v="4.9547839259825258E-3"/>
    <n v="5.3366594867826356E-3"/>
    <n v="4.7305759376194871E-3"/>
    <n v="4.9993802762415543E-3"/>
    <n v="4.897360558893846E-3"/>
    <n v="4.9116048708445171E-3"/>
    <n v="4.90994765710525E-3"/>
    <n v="4.9082904433659803E-3"/>
    <n v="4.906633229626714E-3"/>
    <n v="4.9049760158874443E-3"/>
    <n v="8.5440810115704369E-2"/>
    <n v="8.5440810115704383E-2"/>
    <n v="2.4882816613943882E-3"/>
    <n v="4.8972790055249078E-3"/>
    <n v="8.0855249829366021E-3"/>
    <n v="1.0964297477113204E-2"/>
    <n v="1.4079909305263982E-2"/>
    <n v="1.771844375266458E-2"/>
    <n v="2.153206211229344E-2"/>
    <n v="2.6090163185361469E-2"/>
    <n v="3.1368619820693805E-2"/>
    <n v="3.5980597713354413E-2"/>
    <n v="4.0935381639336937E-2"/>
    <n v="4.6272041126119573E-2"/>
    <n v="5.1002617063739063E-2"/>
    <n v="5.6001997339980618E-2"/>
    <n v="6.0899357898874462E-2"/>
    <n v="6.5810962769718984E-2"/>
    <n v="7.0720910426824241E-2"/>
    <n v="7.5629200870190219E-2"/>
    <n v="8.0535834099816933E-2"/>
    <n v="8.5440810115704383E-2"/>
  </r>
  <r>
    <x v="46"/>
    <s v="Over $160"/>
    <n v="195.03206989894929"/>
    <s v="Lighting"/>
    <s v="Urban"/>
    <s v="SC-New"/>
    <s v="M_Input"/>
    <x v="2"/>
    <s v="Large Ret"/>
    <s v="Lighting Controls Interior-New-Large Ret-Unitary"/>
    <n v="1.7649800566662357E-3"/>
    <n v="1.7191329651312819E-3"/>
    <n v="2.1697426777636973E-3"/>
    <n v="1.9907859861610067E-3"/>
    <n v="2.1277411243083564E-3"/>
    <n v="2.4301272962249745E-3"/>
    <n v="2.5313716334059528E-3"/>
    <n v="2.9618775428614003E-3"/>
    <n v="3.3784316425950023E-3"/>
    <n v="2.9930324492125813E-3"/>
    <n v="3.1912640810261832E-3"/>
    <n v="3.4120881278890155E-3"/>
    <n v="3.0616131674522274E-3"/>
    <n v="3.2170524465316309E-3"/>
    <n v="3.158058341757496E-3"/>
    <n v="3.1662952831400062E-3"/>
    <n v="3.1653369797501403E-3"/>
    <n v="3.1643786763602732E-3"/>
    <n v="3.1634203729704077E-3"/>
    <n v="3.1624620695805405E-3"/>
    <n v="5.5929192920788399E-2"/>
    <n v="128.13278080735006"/>
    <n v="195.03206989894929"/>
    <s v="C-Ret-Lgt-LPD Int-All-All-C"/>
    <s v="C-Ret-HVAC-ER-All-All-C"/>
    <n v="5.5929192920788399E-2"/>
    <n v="1.7649800566662357E-3"/>
    <n v="3.4841130217975174E-3"/>
    <n v="5.6538556995612147E-3"/>
    <n v="7.644641685722221E-3"/>
    <n v="9.7723828100305769E-3"/>
    <n v="1.2202510106255551E-2"/>
    <n v="1.4733881739661503E-2"/>
    <n v="1.7695759282522903E-2"/>
    <n v="2.1074190925117905E-2"/>
    <n v="2.4067223374330485E-2"/>
    <n v="2.7258487455356667E-2"/>
    <n v="3.0670575583245683E-2"/>
    <n v="3.373218875069791E-2"/>
    <n v="3.6949241197229539E-2"/>
    <n v="4.0107299538987035E-2"/>
    <n v="4.3273594822127039E-2"/>
    <n v="4.6438931801877179E-2"/>
    <n v="4.9603310478237454E-2"/>
    <n v="5.2766730851207859E-2"/>
    <n v="5.5929192920788399E-2"/>
    <n v="1.4388782174287874E-3"/>
    <n v="1.3930311258938336E-3"/>
    <n v="1.843640838526249E-3"/>
    <n v="1.6646841469235584E-3"/>
    <n v="1.8016392850709081E-3"/>
    <n v="2.1040254569875262E-3"/>
    <n v="2.2052697941685045E-3"/>
    <n v="2.635775703623952E-3"/>
    <n v="3.052329803357554E-3"/>
    <n v="2.666930609975133E-3"/>
    <n v="2.865162241788735E-3"/>
    <n v="3.0859862886515673E-3"/>
    <n v="2.7355113282147791E-3"/>
    <n v="2.8909506072941826E-3"/>
    <n v="2.8319565025200478E-3"/>
    <n v="2.8401934439025579E-3"/>
    <n v="2.839235140512692E-3"/>
    <n v="2.8382768371228249E-3"/>
    <n v="2.8373185337329594E-3"/>
    <n v="2.8363602303430923E-3"/>
    <n v="4.9407156136039437E-2"/>
    <n v="4.9407156136039437E-2"/>
    <n v="1.4388782174287874E-3"/>
    <n v="2.8319093433226208E-3"/>
    <n v="4.6755501818488698E-3"/>
    <n v="6.3402343287724278E-3"/>
    <n v="8.1418736138433364E-3"/>
    <n v="1.0245899070830863E-2"/>
    <n v="1.2451168864999368E-2"/>
    <n v="1.508694456862332E-2"/>
    <n v="1.8139274371980874E-2"/>
    <n v="2.0806204981956008E-2"/>
    <n v="2.3671367223744744E-2"/>
    <n v="2.675735351239631E-2"/>
    <n v="2.9492864840611088E-2"/>
    <n v="3.2383815447905272E-2"/>
    <n v="3.5215771950425322E-2"/>
    <n v="3.805596539432788E-2"/>
    <n v="4.0895200534840574E-2"/>
    <n v="4.3733477371963397E-2"/>
    <n v="4.6570795905696356E-2"/>
    <n v="4.9407156136039437E-2"/>
  </r>
  <r>
    <x v="46"/>
    <s v="Over $160"/>
    <n v="213.21704509363681"/>
    <s v="Lighting"/>
    <s v="Urban"/>
    <s v="SC-New"/>
    <s v="M_Input"/>
    <x v="2"/>
    <s v="Medium Ret"/>
    <s v="Lighting Controls Interior-New-Medium Ret-Unitary"/>
    <n v="1.6275080221728022E-3"/>
    <n v="1.5852319018367081E-3"/>
    <n v="2.0007442014847035E-3"/>
    <n v="1.8357262172276952E-3"/>
    <n v="1.9620140951959078E-3"/>
    <n v="2.2408477957409365E-3"/>
    <n v="2.334206341260621E-3"/>
    <n v="2.7311806971946806E-3"/>
    <n v="3.1152899319845267E-3"/>
    <n v="2.7599089878204471E-3"/>
    <n v="2.9427006118994338E-3"/>
    <n v="3.1463249567754647E-3"/>
    <n v="2.8231480418141911E-3"/>
    <n v="2.9664803546678113E-3"/>
    <n v="2.9120812251036163E-3"/>
    <n v="2.9196766016788755E-3"/>
    <n v="2.9187929393118188E-3"/>
    <n v="2.9179092769447607E-3"/>
    <n v="2.9170256145777036E-3"/>
    <n v="2.916141952210646E-3"/>
    <n v="5.1572939766903358E-2"/>
    <n v="139.24227718841416"/>
    <n v="213.21704509363681"/>
    <s v="C-Ret-Lgt-LPD Int-All-All-C"/>
    <s v="C-Ret-HVAC-ER-All-All-C"/>
    <n v="5.1572939766903358E-2"/>
    <n v="1.6275080221728022E-3"/>
    <n v="3.2127399240095104E-3"/>
    <n v="5.213484125494214E-3"/>
    <n v="7.0492103427219092E-3"/>
    <n v="9.0112244379178166E-3"/>
    <n v="1.1252072233658754E-2"/>
    <n v="1.3586278574919375E-2"/>
    <n v="1.6317459272114056E-2"/>
    <n v="1.9432749204098584E-2"/>
    <n v="2.2192658191919033E-2"/>
    <n v="2.5135358803818467E-2"/>
    <n v="2.828168376059393E-2"/>
    <n v="3.1104831802408122E-2"/>
    <n v="3.4071312157075935E-2"/>
    <n v="3.6983393382179548E-2"/>
    <n v="3.9903069983858425E-2"/>
    <n v="4.2821862923170244E-2"/>
    <n v="4.5739772200115006E-2"/>
    <n v="4.8656797814692711E-2"/>
    <n v="5.1572939766903358E-2"/>
    <n v="1.3268058372389265E-3"/>
    <n v="1.2845297169028324E-3"/>
    <n v="1.7000420165508279E-3"/>
    <n v="1.5350240322938196E-3"/>
    <n v="1.6613119102620322E-3"/>
    <n v="1.9401456108070609E-3"/>
    <n v="2.0335041563267452E-3"/>
    <n v="2.4304785122608048E-3"/>
    <n v="2.8145877470506508E-3"/>
    <n v="2.4592068028865717E-3"/>
    <n v="2.641998426965558E-3"/>
    <n v="2.8456227718415888E-3"/>
    <n v="2.5224458568803157E-3"/>
    <n v="2.6657781697339358E-3"/>
    <n v="2.6113790401697404E-3"/>
    <n v="2.6189744167450001E-3"/>
    <n v="2.6180907543779429E-3"/>
    <n v="2.6172070920108849E-3"/>
    <n v="2.6163234296438277E-3"/>
    <n v="2.6154397672767705E-3"/>
    <n v="4.5558896068225843E-2"/>
    <n v="4.5558896068225829E-2"/>
    <n v="1.3268058372389265E-3"/>
    <n v="2.6113355541417587E-3"/>
    <n v="4.3113775706925869E-3"/>
    <n v="5.8464016029864067E-3"/>
    <n v="7.5077135132484386E-3"/>
    <n v="9.4478591240554997E-3"/>
    <n v="1.1481363280382245E-2"/>
    <n v="1.391184179264305E-2"/>
    <n v="1.67264295396937E-2"/>
    <n v="1.9185636342580272E-2"/>
    <n v="2.1827634769545828E-2"/>
    <n v="2.4673257541387418E-2"/>
    <n v="2.7195703398267733E-2"/>
    <n v="2.9861481568001669E-2"/>
    <n v="3.2472860608171408E-2"/>
    <n v="3.5091835024916411E-2"/>
    <n v="3.7709925779294357E-2"/>
    <n v="4.0327132871305238E-2"/>
    <n v="4.2943456300949062E-2"/>
    <n v="4.5558896068225829E-2"/>
  </r>
  <r>
    <x v="46"/>
    <s v="Over $160"/>
    <n v="290.57693844789657"/>
    <s v="Lighting"/>
    <s v="Urban"/>
    <s v="SC-New"/>
    <s v="M_Input"/>
    <x v="2"/>
    <s v="Small Ret"/>
    <s v="Lighting Controls Interior-New-Small Ret-Unitary"/>
    <n v="1.1992164373904855E-3"/>
    <n v="1.1680656118796796E-3"/>
    <n v="1.4742325695150447E-3"/>
    <n v="1.3526403705888276E-3"/>
    <n v="1.4456945964601428E-3"/>
    <n v="1.6511510073880585E-3"/>
    <n v="1.7199415146130887E-3"/>
    <n v="2.0124489347750278E-3"/>
    <n v="2.2954767919885983E-3"/>
    <n v="2.0336171489203293E-3"/>
    <n v="2.168305714031162E-3"/>
    <n v="2.3183447049924472E-3"/>
    <n v="2.0802143465999297E-3"/>
    <n v="2.1858276297552289E-3"/>
    <n v="2.1457440606026642E-3"/>
    <n v="2.1513406538686448E-3"/>
    <n v="2.1506895342297606E-3"/>
    <n v="2.1500384145908759E-3"/>
    <n v="2.1493872949519916E-3"/>
    <n v="2.148736175313107E-3"/>
    <n v="3.8001113512455095E-2"/>
    <n v="190.18261057652296"/>
    <n v="290.57693844789657"/>
    <s v="C-Ret-Lgt-LPD Int-All-All-C"/>
    <s v="C-Ret-HVAC-ER-All-All-C"/>
    <n v="3.8001113512455095E-2"/>
    <n v="1.1992164373904855E-3"/>
    <n v="2.3672820492701653E-3"/>
    <n v="3.84151461878521E-3"/>
    <n v="5.1941549893740379E-3"/>
    <n v="6.6398495858341804E-3"/>
    <n v="8.2910005932222385E-3"/>
    <n v="1.0010942107835328E-2"/>
    <n v="1.2023391042610356E-2"/>
    <n v="1.4318867834598955E-2"/>
    <n v="1.6352484983519284E-2"/>
    <n v="1.8520790697550447E-2"/>
    <n v="2.0839135402542893E-2"/>
    <n v="2.2919349749142823E-2"/>
    <n v="2.5105177378898051E-2"/>
    <n v="2.7250921439500714E-2"/>
    <n v="2.9402262093369359E-2"/>
    <n v="3.1552951627599121E-2"/>
    <n v="3.3702990042189997E-2"/>
    <n v="3.5852377337141986E-2"/>
    <n v="3.8001113512455095E-2"/>
    <n v="9.7764640638657715E-4"/>
    <n v="9.4649558087577131E-4"/>
    <n v="1.2526625385111364E-3"/>
    <n v="1.1310703395849193E-3"/>
    <n v="1.2241245654562344E-3"/>
    <n v="1.4295809763841501E-3"/>
    <n v="1.4983714836091803E-3"/>
    <n v="1.7908789037711194E-3"/>
    <n v="2.0739067609846901E-3"/>
    <n v="1.812047117916421E-3"/>
    <n v="1.9467356830272537E-3"/>
    <n v="2.0967746739885391E-3"/>
    <n v="1.8586443155960213E-3"/>
    <n v="1.9642575987513207E-3"/>
    <n v="1.9241740295987558E-3"/>
    <n v="1.9297706228647365E-3"/>
    <n v="1.9291195032258522E-3"/>
    <n v="1.9284683835869676E-3"/>
    <n v="1.9278172639480833E-3"/>
    <n v="1.9271661443091986E-3"/>
    <n v="3.3569712892376931E-2"/>
    <n v="3.3569712892376924E-2"/>
    <n v="9.7764640638657715E-4"/>
    <n v="1.9241419872623486E-3"/>
    <n v="3.1768045257734847E-3"/>
    <n v="4.3078748653584045E-3"/>
    <n v="5.5319994308146384E-3"/>
    <n v="6.9615804071987888E-3"/>
    <n v="8.4599518908079693E-3"/>
    <n v="1.0250830794579089E-2"/>
    <n v="1.232473755556378E-2"/>
    <n v="1.41367846734802E-2"/>
    <n v="1.6083520356507452E-2"/>
    <n v="1.818029503049599E-2"/>
    <n v="2.0038939346092011E-2"/>
    <n v="2.2003196944843331E-2"/>
    <n v="2.3927370974442086E-2"/>
    <n v="2.5857141597306822E-2"/>
    <n v="2.7786261100532676E-2"/>
    <n v="2.9714729484119642E-2"/>
    <n v="3.1642546748067726E-2"/>
    <n v="3.3569712892376924E-2"/>
  </r>
  <r>
    <x v="46"/>
    <s v="Over $160"/>
    <n v="263.83750176805381"/>
    <s v="Lighting"/>
    <s v="Urban"/>
    <s v="SC-New"/>
    <s v="M_Input"/>
    <x v="2"/>
    <s v="School K-12"/>
    <s v="Lighting Controls Interior-New-School K-12-Unitary"/>
    <n v="4.7916157208201223E-3"/>
    <n v="4.6671487934330184E-3"/>
    <n v="5.8904762609863926E-3"/>
    <n v="5.4046397816501493E-3"/>
    <n v="5.7764493046616738E-3"/>
    <n v="6.5973754843325428E-3"/>
    <n v="6.8722363564699364E-3"/>
    <n v="8.040985473980659E-3"/>
    <n v="9.1718578401113332E-3"/>
    <n v="8.125565658606065E-3"/>
    <n v="8.6637302683274936E-3"/>
    <n v="9.2632293790889213E-3"/>
    <n v="8.3117504522648242E-3"/>
    <n v="8.7337412223342809E-3"/>
    <n v="8.5735824268828552E-3"/>
    <n v="8.5959442987186534E-3"/>
    <n v="8.5933426706884357E-3"/>
    <n v="8.5907410426582162E-3"/>
    <n v="8.5881394146280002E-3"/>
    <n v="8.585537786597779E-3"/>
    <n v="0.15183808963724138"/>
    <n v="174.53670441906041"/>
    <n v="263.83750176805381"/>
    <s v="C-K12-Lgt-LPD Int-All-All-C"/>
    <s v="C-Sch-HVAC-ER-All-All-C"/>
    <n v="0.15183808963724138"/>
    <n v="4.7916157208201223E-3"/>
    <n v="9.4587645142531415E-3"/>
    <n v="1.5349240775239534E-2"/>
    <n v="2.0753880556889683E-2"/>
    <n v="2.6530329861551356E-2"/>
    <n v="3.3127705345883898E-2"/>
    <n v="3.9999941702353832E-2"/>
    <n v="4.8040927176334493E-2"/>
    <n v="5.7212785016445826E-2"/>
    <n v="6.5338350675051893E-2"/>
    <n v="7.4002080943379386E-2"/>
    <n v="8.3265310322468311E-2"/>
    <n v="9.1577060774733141E-2"/>
    <n v="0.10031080199706742"/>
    <n v="0.10888438442395028"/>
    <n v="0.11748032872266893"/>
    <n v="0.12607367139335737"/>
    <n v="0.1346644124360156"/>
    <n v="0.14325255185064359"/>
    <n v="0.15183808963724138"/>
    <n v="3.9063056043817934E-3"/>
    <n v="3.7818386769946895E-3"/>
    <n v="5.0051661445480638E-3"/>
    <n v="4.5193296652118204E-3"/>
    <n v="4.891139188223345E-3"/>
    <n v="5.7120653678942139E-3"/>
    <n v="5.9869262400316075E-3"/>
    <n v="7.1556753575423302E-3"/>
    <n v="8.2865477236730035E-3"/>
    <n v="7.2402555421677362E-3"/>
    <n v="7.7784201518891647E-3"/>
    <n v="8.3779192626505915E-3"/>
    <n v="7.4264403358264954E-3"/>
    <n v="7.8484311058959512E-3"/>
    <n v="7.6882723104445263E-3"/>
    <n v="7.7106341822803246E-3"/>
    <n v="7.7080325542501068E-3"/>
    <n v="7.7054309262198873E-3"/>
    <n v="7.7028292981896713E-3"/>
    <n v="7.7002276701594501E-3"/>
    <n v="0.13413188730847481"/>
    <n v="0.13413188730847478"/>
    <n v="3.9063056043817934E-3"/>
    <n v="7.6881442813764829E-3"/>
    <n v="1.2693310425924547E-2"/>
    <n v="1.7212640091136367E-2"/>
    <n v="2.2103779279359713E-2"/>
    <n v="2.7815844647253927E-2"/>
    <n v="3.3802770887285533E-2"/>
    <n v="4.0958446244827862E-2"/>
    <n v="4.9244993968500864E-2"/>
    <n v="5.6485249510668599E-2"/>
    <n v="6.4263669662557768E-2"/>
    <n v="7.2641588925208361E-2"/>
    <n v="8.0068029261034859E-2"/>
    <n v="8.7916460366930807E-2"/>
    <n v="9.5604732677375334E-2"/>
    <n v="0.10331536685965566"/>
    <n v="0.11102339941390577"/>
    <n v="0.11872883034012566"/>
    <n v="0.12643165963831532"/>
    <n v="0.13413188730847478"/>
  </r>
  <r>
    <x v="46"/>
    <s v="Over $160"/>
    <n v="256.59767343041926"/>
    <s v="Lighting"/>
    <s v="Urban"/>
    <s v="SC-New"/>
    <s v="M_Input"/>
    <x v="2"/>
    <s v="University"/>
    <s v="Lighting Controls Interior-New-University-Unitary"/>
    <n v="5.3212781187292509E-3"/>
    <n v="5.183052690022066E-3"/>
    <n v="6.5416060599943265E-3"/>
    <n v="6.0020655005251864E-3"/>
    <n v="6.4149746306416885E-3"/>
    <n v="7.3266455098387603E-3"/>
    <n v="7.6318893419441459E-3"/>
    <n v="8.9298313029972046E-3"/>
    <n v="1.018570963873669E-2"/>
    <n v="9.0237609317380153E-3"/>
    <n v="9.6214139425046946E-3"/>
    <n v="1.0287181334165733E-2"/>
    <n v="9.2305264835395896E-3"/>
    <n v="9.6991638663996623E-3"/>
    <n v="9.5213012114178357E-3"/>
    <n v="9.5461349514810497E-3"/>
    <n v="9.5432457410107429E-3"/>
    <n v="9.5403565305404395E-3"/>
    <n v="9.5374673200701345E-3"/>
    <n v="9.5345781095998276E-3"/>
    <n v="0.168622183215897"/>
    <n v="169.26371992965528"/>
    <n v="256.59767343041926"/>
    <s v="C-Unv-Lgt-LPD Int-All-All-C"/>
    <s v="C-Unv-HVAC-ER-All-All-C"/>
    <n v="0.168622183215897"/>
    <n v="5.3212781187292509E-3"/>
    <n v="1.0504330808751317E-2"/>
    <n v="1.7045936868745643E-2"/>
    <n v="2.3048002369270827E-2"/>
    <n v="2.9462976999912516E-2"/>
    <n v="3.6789622509751277E-2"/>
    <n v="4.4421511851695419E-2"/>
    <n v="5.3351343154692622E-2"/>
    <n v="6.3537052793429305E-2"/>
    <n v="7.2560813725167317E-2"/>
    <n v="8.2182227667672011E-2"/>
    <n v="9.2469409001837741E-2"/>
    <n v="0.10169993548537733"/>
    <n v="0.11139909935177698"/>
    <n v="0.12092040056319482"/>
    <n v="0.13046653551467588"/>
    <n v="0.14000978125568661"/>
    <n v="0.14955013778622706"/>
    <n v="0.15908760510629719"/>
    <n v="0.168622183215897"/>
    <n v="4.3381063400694617E-3"/>
    <n v="4.1998809113622769E-3"/>
    <n v="5.5584342813345382E-3"/>
    <n v="5.0188937218653973E-3"/>
    <n v="5.4318028519818994E-3"/>
    <n v="6.343473731178972E-3"/>
    <n v="6.6487175632843568E-3"/>
    <n v="7.9466595243374155E-3"/>
    <n v="9.2025378600769005E-3"/>
    <n v="8.0405891530782262E-3"/>
    <n v="8.6382421638449055E-3"/>
    <n v="9.3040095555059436E-3"/>
    <n v="8.2473547048798005E-3"/>
    <n v="8.7159920877398732E-3"/>
    <n v="8.5381294327580466E-3"/>
    <n v="8.5629631728212606E-3"/>
    <n v="8.5600739623509538E-3"/>
    <n v="8.5571847518806504E-3"/>
    <n v="8.5542955414103453E-3"/>
    <n v="8.5514063309400385E-3"/>
    <n v="0.14895874764270123"/>
    <n v="0.14895874764270128"/>
    <n v="4.3381063400694617E-3"/>
    <n v="8.5379872514317386E-3"/>
    <n v="1.4096421532766277E-2"/>
    <n v="1.9115315254631674E-2"/>
    <n v="2.4547118106613572E-2"/>
    <n v="3.0890591837792546E-2"/>
    <n v="3.7539309401076901E-2"/>
    <n v="4.5485968925414316E-2"/>
    <n v="5.4688506785491219E-2"/>
    <n v="6.2729095938569443E-2"/>
    <n v="7.1367338102414343E-2"/>
    <n v="8.0671347657920292E-2"/>
    <n v="8.8918702362800098E-2"/>
    <n v="9.7634694450539974E-2"/>
    <n v="0.10617282388329802"/>
    <n v="0.11473578705611928"/>
    <n v="0.12329586101847023"/>
    <n v="0.1318530457703509"/>
    <n v="0.14040734131176125"/>
    <n v="0.14895874764270128"/>
  </r>
  <r>
    <x v="46"/>
    <s v="Over $160"/>
    <n v="183.06681150200703"/>
    <s v="Lighting"/>
    <s v="Urban"/>
    <s v="SC-New"/>
    <s v="M_Input"/>
    <x v="2"/>
    <s v="Warehouse"/>
    <s v="Lighting Controls Interior-New-Warehouse-Unitary"/>
    <n v="2.4134005853288527E-3"/>
    <n v="2.3507101333159973E-3"/>
    <n v="2.9668653924728927E-3"/>
    <n v="2.7221633729621309E-3"/>
    <n v="2.9094332570156188E-3"/>
    <n v="3.3229104300536837E-3"/>
    <n v="3.4613500354707155E-3"/>
    <n v="4.0500157316881438E-3"/>
    <n v="4.6196039852897629E-3"/>
    <n v="4.0926163655818923E-3"/>
    <n v="4.3636745763773648E-3"/>
    <n v="4.6656252312533624E-3"/>
    <n v="4.1863923518411731E-3"/>
    <n v="4.3989371030957007E-3"/>
    <n v="4.3182696720643413E-3"/>
    <n v="4.3295327110311485E-3"/>
    <n v="4.3282223449716047E-3"/>
    <n v="4.3269119789120618E-3"/>
    <n v="4.3256016128525188E-3"/>
    <n v="4.324291246792975E-3"/>
    <n v="7.6476528118371939E-2"/>
    <n v="116.50514938113024"/>
    <n v="183.06681150200703"/>
    <s v="C-War-Lgt-LPD Int-All-All-C"/>
    <s v="C-War-HVAC-ER-All-All-C"/>
    <n v="7.6476528118371939E-2"/>
    <n v="2.4134005853288527E-3"/>
    <n v="4.7641107186448504E-3"/>
    <n v="7.7309761111177431E-3"/>
    <n v="1.0453139484079874E-2"/>
    <n v="1.3362572741095492E-2"/>
    <n v="1.6685483171149176E-2"/>
    <n v="2.0146833206619891E-2"/>
    <n v="2.4196848938308035E-2"/>
    <n v="2.8816452923597798E-2"/>
    <n v="3.2909069289179693E-2"/>
    <n v="3.7272743865557061E-2"/>
    <n v="4.1938369096810424E-2"/>
    <n v="4.6124761448651595E-2"/>
    <n v="5.0523698551747293E-2"/>
    <n v="5.4841968223811634E-2"/>
    <n v="5.9171500934842781E-2"/>
    <n v="6.3499723279814388E-2"/>
    <n v="6.7826635258726453E-2"/>
    <n v="7.215223687157897E-2"/>
    <n v="7.6476528118371939E-2"/>
    <n v="1.9674950541473746E-3"/>
    <n v="1.9048046021345193E-3"/>
    <n v="2.5209598612914146E-3"/>
    <n v="2.2762578417806528E-3"/>
    <n v="2.4635277258341407E-3"/>
    <n v="2.8770048988722057E-3"/>
    <n v="3.0154445042892375E-3"/>
    <n v="3.6041102005066657E-3"/>
    <n v="4.1736984541082848E-3"/>
    <n v="3.6467108344004143E-3"/>
    <n v="3.9177690451958867E-3"/>
    <n v="4.2197197000718844E-3"/>
    <n v="3.740486820659695E-3"/>
    <n v="3.9530315719142227E-3"/>
    <n v="3.8723641408828632E-3"/>
    <n v="3.8836271798496705E-3"/>
    <n v="3.8823168137901267E-3"/>
    <n v="3.8810064477305837E-3"/>
    <n v="3.8796960816710408E-3"/>
    <n v="3.878385715611497E-3"/>
    <n v="6.7558417494742382E-2"/>
    <n v="6.7558417494742382E-2"/>
    <n v="1.9674950541473746E-3"/>
    <n v="3.8722996562818939E-3"/>
    <n v="6.393259517573309E-3"/>
    <n v="8.6695173593539614E-3"/>
    <n v="1.1133045085188102E-2"/>
    <n v="1.4010049984060309E-2"/>
    <n v="1.7025494488349547E-2"/>
    <n v="2.0629604688856211E-2"/>
    <n v="2.4803303142964497E-2"/>
    <n v="2.8450013977364911E-2"/>
    <n v="3.2367783022560798E-2"/>
    <n v="3.6587502722632684E-2"/>
    <n v="4.0327989543292378E-2"/>
    <n v="4.4281021115206598E-2"/>
    <n v="4.8153385256089462E-2"/>
    <n v="5.2037012435939133E-2"/>
    <n v="5.5919329249729262E-2"/>
    <n v="5.9800335697459843E-2"/>
    <n v="6.3680031779130883E-2"/>
    <n v="6.7558417494742382E-2"/>
  </r>
  <r>
    <x v="46"/>
    <s v="Under $5"/>
    <n v="0"/>
    <s v="Lighting"/>
    <s v="Urban"/>
    <s v="SC-New"/>
    <s v="M_Input"/>
    <x v="2"/>
    <s v="Supermarket"/>
    <s v="Lighting Controls Interior-New-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MiniMart"/>
    <s v="Lighting Controls Interior-New-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Restaurant"/>
    <s v="Lighting Controls Interior-New-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Lodging"/>
    <s v="Lighting Controls Interior-New-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Hospital"/>
    <s v="Lighting Controls Interior-New-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Residential Care"/>
    <s v="Lighting Controls Interior-New-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Assembly"/>
    <s v="Lighting Controls Interior-New-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Over $160"/>
    <n v="143.45278104398287"/>
    <s v="Lighting"/>
    <s v="Urban"/>
    <s v="SC-New"/>
    <s v="M_Input"/>
    <x v="2"/>
    <s v="Other"/>
    <s v="Lighting Controls Interior-New-Other-Unitary"/>
    <n v="4.5328910976669195E-3"/>
    <n v="4.4151447966320817E-3"/>
    <n v="5.572418357429023E-3"/>
    <n v="5.1128147538812493E-3"/>
    <n v="5.4645483183162246E-3"/>
    <n v="6.241148360657452E-3"/>
    <n v="6.5011680435787924E-3"/>
    <n v="7.6068102275191297E-3"/>
    <n v="8.6766208258018101E-3"/>
    <n v="7.6868234815581924E-3"/>
    <n v="8.1959297435411776E-3"/>
    <n v="8.7630587331264699E-3"/>
    <n v="7.86295517551471E-3"/>
    <n v="8.262160436619842E-3"/>
    <n v="8.1106494598609281E-3"/>
    <n v="8.1318038962092387E-3"/>
    <n v="8.1293427438078932E-3"/>
    <n v="8.1268815914065512E-3"/>
    <n v="8.1244204390052057E-3"/>
    <n v="8.1219592866038585E-3"/>
    <n v="0.14363954976873675"/>
    <n v="94.441880798185252"/>
    <n v="143.45278104398287"/>
    <s v="C-Oth-Lgt-LPD Int-All-All-C"/>
    <s v="C-All-HVAC-ER-All-All-C"/>
    <n v="0.14363954976873675"/>
    <n v="4.5328910976669195E-3"/>
    <n v="8.9480358942990012E-3"/>
    <n v="1.4520454251728024E-2"/>
    <n v="1.9633269005609272E-2"/>
    <n v="2.5097817323925495E-2"/>
    <n v="3.1338965684582949E-2"/>
    <n v="3.7840133728161744E-2"/>
    <n v="4.5446943955680871E-2"/>
    <n v="5.4123564781482683E-2"/>
    <n v="6.1810388263040875E-2"/>
    <n v="7.0006318006582052E-2"/>
    <n v="7.8769376739708519E-2"/>
    <n v="8.6632331915223224E-2"/>
    <n v="9.4894492351843066E-2"/>
    <n v="0.10300514181170399"/>
    <n v="0.11113694570791323"/>
    <n v="0.11926628845172112"/>
    <n v="0.12739317004312767"/>
    <n v="0.13551759048213288"/>
    <n v="0.14363954976873675"/>
    <n v="3.6953835471259283E-3"/>
    <n v="3.5776372460910905E-3"/>
    <n v="4.7349108068880314E-3"/>
    <n v="4.2753072033402577E-3"/>
    <n v="4.6270407677752329E-3"/>
    <n v="5.4036408101164604E-3"/>
    <n v="5.6636604930378007E-3"/>
    <n v="6.7693026769781381E-3"/>
    <n v="7.8391132752608193E-3"/>
    <n v="6.8493159310172008E-3"/>
    <n v="7.358422193000186E-3"/>
    <n v="7.9255511825854792E-3"/>
    <n v="7.0254476249737184E-3"/>
    <n v="7.4246528860788504E-3"/>
    <n v="7.2731419093199365E-3"/>
    <n v="7.2942963456682471E-3"/>
    <n v="7.2918351932669016E-3"/>
    <n v="7.2893740408655596E-3"/>
    <n v="7.2869128884642141E-3"/>
    <n v="7.2844517360628669E-3"/>
    <n v="0.12688939875791691"/>
    <n v="0.12688939875791691"/>
    <n v="3.6953835471259283E-3"/>
    <n v="7.2730207932170188E-3"/>
    <n v="1.200793160010505E-2"/>
    <n v="1.6283238803445309E-2"/>
    <n v="2.091027957122054E-2"/>
    <n v="2.6313920381337001E-2"/>
    <n v="3.19775808743748E-2"/>
    <n v="3.8746883551352938E-2"/>
    <n v="4.6585996826613754E-2"/>
    <n v="5.3435312757630957E-2"/>
    <n v="6.0793734950631145E-2"/>
    <n v="6.8719286133216623E-2"/>
    <n v="7.5744733758190338E-2"/>
    <n v="8.3169386644269191E-2"/>
    <n v="9.0442528553589127E-2"/>
    <n v="9.7736824899257377E-2"/>
    <n v="0.10502866009252428"/>
    <n v="0.11231803413338984"/>
    <n v="0.11960494702185405"/>
    <n v="0.12688939875791691"/>
  </r>
  <r>
    <x v="46"/>
    <s v="Under $130"/>
    <n v="125.75317013166784"/>
    <s v="Lighting"/>
    <s v="Urban"/>
    <s v="SC-New"/>
    <s v="M_Input"/>
    <x v="2"/>
    <s v="Large Off"/>
    <s v="Lighting Controls Interior-New-Large Off-Integrated"/>
    <n v="7.9056102585210869E-3"/>
    <n v="7.7002542626880867E-3"/>
    <n v="9.7186027155905831E-3"/>
    <n v="8.9170288668540282E-3"/>
    <n v="9.5304714612932696E-3"/>
    <n v="1.0884904455428227E-2"/>
    <n v="1.1338393019002671E-2"/>
    <n v="1.3266693523753663E-2"/>
    <n v="1.5132501781271963E-2"/>
    <n v="1.3406241019671764E-2"/>
    <n v="1.429415021508164E-2"/>
    <n v="1.5283254224281824E-2"/>
    <n v="1.3713424337468661E-2"/>
    <n v="1.4409660170064044E-2"/>
    <n v="1.4145416731089664E-2"/>
    <n v="1.4182311226325723E-2"/>
    <n v="1.4178018841785125E-2"/>
    <n v="1.4173726457244525E-2"/>
    <n v="1.4169434072703926E-2"/>
    <n v="1.4165141688163324E-2"/>
    <n v="0.25051523932828379"/>
    <n v="77.374001781059121"/>
    <n v="125.75317013166784"/>
    <s v="C-LOff-Lgt-LPD Int-All-All-C"/>
    <s v="C-LOff-HVAC-ER-All-All-C"/>
    <n v="0.25051523932828379"/>
    <n v="7.9056102585210869E-3"/>
    <n v="1.5605864521209174E-2"/>
    <n v="2.5324467236799757E-2"/>
    <n v="3.4241496103653783E-2"/>
    <n v="4.3771967564947056E-2"/>
    <n v="5.465687202037528E-2"/>
    <n v="6.5995265039377957E-2"/>
    <n v="7.9261958563131618E-2"/>
    <n v="9.4394460344403575E-2"/>
    <n v="0.10780070136407534"/>
    <n v="0.12209485157915698"/>
    <n v="0.13737810580343879"/>
    <n v="0.15109153014090745"/>
    <n v="0.16550119031097149"/>
    <n v="0.17964660704206115"/>
    <n v="0.19382891826838686"/>
    <n v="0.20800693711017199"/>
    <n v="0.2221806635674165"/>
    <n v="0.23635009764012044"/>
    <n v="0.25051523932828379"/>
    <n v="6.4449512352867623E-3"/>
    <n v="6.2395952394537621E-3"/>
    <n v="8.2579436923562594E-3"/>
    <n v="7.4563698436197036E-3"/>
    <n v="8.0698124380589459E-3"/>
    <n v="9.4242454321939034E-3"/>
    <n v="9.8777339957683476E-3"/>
    <n v="1.1806034500519339E-2"/>
    <n v="1.367184275803764E-2"/>
    <n v="1.194558199643744E-2"/>
    <n v="1.2833491191847317E-2"/>
    <n v="1.38225952010475E-2"/>
    <n v="1.2252765314234337E-2"/>
    <n v="1.294900114682972E-2"/>
    <n v="1.268475770785534E-2"/>
    <n v="1.27216522030914E-2"/>
    <n v="1.2717359818550801E-2"/>
    <n v="1.2713067434010201E-2"/>
    <n v="1.2708775049469602E-2"/>
    <n v="1.2704482664929E-2"/>
    <n v="0.2213020588635973"/>
    <n v="0.22130205886359733"/>
    <n v="6.4449512352867623E-3"/>
    <n v="1.2684546474740524E-2"/>
    <n v="2.0942490167096782E-2"/>
    <n v="2.8398860010716485E-2"/>
    <n v="3.6468672448775427E-2"/>
    <n v="4.5892917880969331E-2"/>
    <n v="5.577065187673768E-2"/>
    <n v="6.7576686377257014E-2"/>
    <n v="8.124852913529465E-2"/>
    <n v="9.3194111131732094E-2"/>
    <n v="0.10602760232357941"/>
    <n v="0.11985019752462692"/>
    <n v="0.13210296283886125"/>
    <n v="0.14505196398569098"/>
    <n v="0.15773672169354633"/>
    <n v="0.17045837389663773"/>
    <n v="0.18317573371518853"/>
    <n v="0.19588880114919874"/>
    <n v="0.20859757619866834"/>
    <n v="0.22130205886359733"/>
  </r>
  <r>
    <x v="46"/>
    <s v="Over $160"/>
    <n v="201.61573675636933"/>
    <s v="Lighting"/>
    <s v="Urban"/>
    <s v="SC-New"/>
    <s v="M_Input"/>
    <x v="2"/>
    <s v="Medium Off"/>
    <s v="Lighting Controls Interior-New-Medium Off-Integrated"/>
    <n v="5.2050533902560821E-3"/>
    <n v="5.0698470130927402E-3"/>
    <n v="6.3987275313518782E-3"/>
    <n v="5.8709713503018752E-3"/>
    <n v="6.2748619231354991E-3"/>
    <n v="7.1666205372662821E-3"/>
    <n v="7.4651973843517204E-3"/>
    <n v="8.7347903381491017E-3"/>
    <n v="9.9632383995616521E-3"/>
    <n v="8.8266684023310966E-3"/>
    <n v="9.4112677712193237E-3"/>
    <n v="1.0062493800336324E-2"/>
    <n v="9.02891788307238E-3"/>
    <n v="9.4873195196775086E-3"/>
    <n v="9.3133416529588668E-3"/>
    <n v="9.3376329867370846E-3"/>
    <n v="9.3348068809748809E-3"/>
    <n v="9.3319807752126789E-3"/>
    <n v="9.3291546694504769E-3"/>
    <n v="9.3263285636882749E-3"/>
    <n v="0.16493922077312573"/>
    <n v="119.3117838584342"/>
    <n v="201.61573675636933"/>
    <s v="C-LOff-Lgt-LPD Int-All-All-C"/>
    <s v="C-LOff-HVAC-ER-All-All-C"/>
    <n v="0.16493922077312573"/>
    <n v="5.2050533902560821E-3"/>
    <n v="1.0274900403348823E-2"/>
    <n v="1.6673627934700702E-2"/>
    <n v="2.2544599285002576E-2"/>
    <n v="2.8819461208138074E-2"/>
    <n v="3.5986081745404352E-2"/>
    <n v="4.3451279129756076E-2"/>
    <n v="5.2186069467905175E-2"/>
    <n v="6.2149307867466828E-2"/>
    <n v="7.097597626979793E-2"/>
    <n v="8.0387244041017256E-2"/>
    <n v="9.0449737841353572E-2"/>
    <n v="9.9478655724425949E-2"/>
    <n v="0.10896597524410345"/>
    <n v="0.11827931689706232"/>
    <n v="0.1276169498837994"/>
    <n v="0.13695175676477428"/>
    <n v="0.14628373753998697"/>
    <n v="0.15561289220943744"/>
    <n v="0.16493922077312573"/>
    <n v="4.2433555639941247E-3"/>
    <n v="4.1081491868307828E-3"/>
    <n v="5.4370297050899208E-3"/>
    <n v="4.9092735240399178E-3"/>
    <n v="5.3131640968735417E-3"/>
    <n v="6.2049227110043247E-3"/>
    <n v="6.503499558089763E-3"/>
    <n v="7.7730925118871443E-3"/>
    <n v="9.0015405732996948E-3"/>
    <n v="7.8649705760691392E-3"/>
    <n v="8.4495699449573664E-3"/>
    <n v="9.1007959740743664E-3"/>
    <n v="8.0672200568104226E-3"/>
    <n v="8.5256216934155513E-3"/>
    <n v="8.3516438266969095E-3"/>
    <n v="8.3759351604751273E-3"/>
    <n v="8.3731090547129235E-3"/>
    <n v="8.3702829489507215E-3"/>
    <n v="8.3674568431885196E-3"/>
    <n v="8.3646307374263176E-3"/>
    <n v="0.1457052642478866"/>
    <n v="0.14570526424788657"/>
    <n v="4.2433555639941247E-3"/>
    <n v="8.3515047508249084E-3"/>
    <n v="1.3788534455914828E-2"/>
    <n v="1.8697807979954746E-2"/>
    <n v="2.4010972076828289E-2"/>
    <n v="3.0215894787832612E-2"/>
    <n v="3.6719394345922376E-2"/>
    <n v="4.4492486857809523E-2"/>
    <n v="5.3494027431109217E-2"/>
    <n v="6.1358998007178353E-2"/>
    <n v="6.9808567952135719E-2"/>
    <n v="7.8909363926210091E-2"/>
    <n v="8.6976583983020508E-2"/>
    <n v="9.5502205676436053E-2"/>
    <n v="0.10385384950313296"/>
    <n v="0.11222978466360808"/>
    <n v="0.120602893718321"/>
    <n v="0.12897317666727173"/>
    <n v="0.13734063351046025"/>
    <n v="0.14570526424788657"/>
  </r>
  <r>
    <x v="46"/>
    <s v="Over $160"/>
    <n v="200.44564306113031"/>
    <s v="Lighting"/>
    <s v="Urban"/>
    <s v="SC-New"/>
    <s v="M_Input"/>
    <x v="2"/>
    <s v="Small Off"/>
    <s v="Lighting Controls Interior-New-Small Off-Integrated"/>
    <n v="5.0641393142971478E-3"/>
    <n v="4.9325933187424559E-3"/>
    <n v="6.2254976507359807E-3"/>
    <n v="5.7120291760759815E-3"/>
    <n v="6.1049854005769027E-3"/>
    <n v="6.9726018337026071E-3"/>
    <n v="7.2630954437191359E-3"/>
    <n v="8.4983172768930016E-3"/>
    <n v="9.6935081149000166E-3"/>
    <n v="8.5877079674508694E-3"/>
    <n v="9.1564807398190132E-3"/>
    <n v="9.7900764187257329E-3"/>
    <n v="8.7844820387092855E-3"/>
    <n v="9.2304735734005348E-3"/>
    <n v="9.0612057314381888E-3"/>
    <n v="9.0848394368317365E-3"/>
    <n v="9.0820898409633179E-3"/>
    <n v="9.0793402450948992E-3"/>
    <n v="9.0765906492264875E-3"/>
    <n v="9.0738410533580723E-3"/>
    <n v="0.16047389522466138"/>
    <n v="122.39236496970776"/>
    <n v="200.44564306113031"/>
    <s v="C-SOff-Lgt-LPD Int-All-All-C"/>
    <s v="C-SOff-HVAC-ER-All-All-C"/>
    <n v="0.16047389522466138"/>
    <n v="5.0641393142971478E-3"/>
    <n v="9.9967326330396046E-3"/>
    <n v="1.6222230283775584E-2"/>
    <n v="2.1934259459851564E-2"/>
    <n v="2.8039244860428466E-2"/>
    <n v="3.5011846694131071E-2"/>
    <n v="4.2274942137850206E-2"/>
    <n v="5.0773259414743206E-2"/>
    <n v="6.0466767529643223E-2"/>
    <n v="6.9054475497094092E-2"/>
    <n v="7.8210956236913098E-2"/>
    <n v="8.8001032655638828E-2"/>
    <n v="9.678551469434811E-2"/>
    <n v="0.10601598826774865"/>
    <n v="0.11507719399918684"/>
    <n v="0.12416203343601857"/>
    <n v="0.1332441232769819"/>
    <n v="0.14232346352207681"/>
    <n v="0.15140005417130331"/>
    <n v="0.16047389522466138"/>
    <n v="4.1284771019624387E-3"/>
    <n v="3.9969311064077468E-3"/>
    <n v="5.2898354384012716E-3"/>
    <n v="4.7763669637412723E-3"/>
    <n v="5.1693231882421935E-3"/>
    <n v="6.036939621367898E-3"/>
    <n v="6.3274332313844267E-3"/>
    <n v="7.5626550645582925E-3"/>
    <n v="8.7578459025653074E-3"/>
    <n v="7.6520457551161603E-3"/>
    <n v="8.220818527484304E-3"/>
    <n v="8.8544142063910238E-3"/>
    <n v="7.8488198263745763E-3"/>
    <n v="8.2948113610658257E-3"/>
    <n v="8.1255435191034796E-3"/>
    <n v="8.1491772244970274E-3"/>
    <n v="8.1464276286286087E-3"/>
    <n v="8.1436780327601901E-3"/>
    <n v="8.1409284368917784E-3"/>
    <n v="8.1381788410233632E-3"/>
    <n v="0.1417606509779672"/>
    <n v="0.1417606509779672"/>
    <n v="4.1284771019624387E-3"/>
    <n v="8.1254082083701863E-3"/>
    <n v="1.3415243646771458E-2"/>
    <n v="1.8191610610512731E-2"/>
    <n v="2.3360933798754924E-2"/>
    <n v="2.9397873420122823E-2"/>
    <n v="3.5725306651507249E-2"/>
    <n v="4.328796171606554E-2"/>
    <n v="5.2045807618630847E-2"/>
    <n v="5.9697853373747008E-2"/>
    <n v="6.7918671901231312E-2"/>
    <n v="7.6773086107622332E-2"/>
    <n v="8.4621905933996905E-2"/>
    <n v="9.2916717295062734E-2"/>
    <n v="0.10104226081416622"/>
    <n v="0.10919143803866324"/>
    <n v="0.11733786566729185"/>
    <n v="0.12548154370005205"/>
    <n v="0.13362247213694384"/>
    <n v="0.1417606509779672"/>
  </r>
  <r>
    <x v="46"/>
    <s v="Over $160"/>
    <n v="184.60622261853408"/>
    <s v="Lighting"/>
    <s v="Urban"/>
    <s v="SC-New"/>
    <s v="M_Input"/>
    <x v="2"/>
    <s v="XLarge Ret"/>
    <s v="Lighting Controls Interior-New-Xlarge Ret-Integrated"/>
    <n v="1.2208865085406105E-3"/>
    <n v="1.1891727816350625E-3"/>
    <n v="1.500872234947532E-3"/>
    <n v="1.3770828416534956E-3"/>
    <n v="1.4718185752431662E-3"/>
    <n v="1.6809876229430937E-3"/>
    <n v="1.7510211878343982E-3"/>
    <n v="2.0488142732100682E-3"/>
    <n v="2.336956498115788E-3"/>
    <n v="2.0703650010470993E-3"/>
    <n v="2.2074874143758649E-3"/>
    <n v="2.3602376386959098E-3"/>
    <n v="2.1178042190306496E-3"/>
    <n v="2.225325954479477E-3"/>
    <n v="2.1845180675403929E-3"/>
    <n v="2.1902157923206619E-3"/>
    <n v="2.1895529068249545E-3"/>
    <n v="2.1888900213292472E-3"/>
    <n v="2.1882271358335402E-3"/>
    <n v="2.1875642503378328E-3"/>
    <n v="3.8687800925938841E-2"/>
    <n v="120.19868407335342"/>
    <n v="184.60622261853408"/>
    <s v="C-Ret-Lgt-LPD Int-All-All-C"/>
    <s v="C-Ret-HVAC-ER-All-All-C"/>
    <n v="3.8687800925938841E-2"/>
    <n v="1.2208865085406105E-3"/>
    <n v="2.410059290175673E-3"/>
    <n v="3.9109315251232048E-3"/>
    <n v="5.2880143667766999E-3"/>
    <n v="6.7598329420198661E-3"/>
    <n v="8.44082056496296E-3"/>
    <n v="1.0191841752797358E-2"/>
    <n v="1.2240656026007426E-2"/>
    <n v="1.4577612524123214E-2"/>
    <n v="1.6647977525170311E-2"/>
    <n v="1.8855464939546176E-2"/>
    <n v="2.1215702578242086E-2"/>
    <n v="2.3333506797272734E-2"/>
    <n v="2.5558832751752213E-2"/>
    <n v="2.7743350819292606E-2"/>
    <n v="2.9933566611613269E-2"/>
    <n v="3.2123119518438221E-2"/>
    <n v="3.4312009539767471E-2"/>
    <n v="3.6500236675601011E-2"/>
    <n v="3.8687800925938841E-2"/>
    <n v="9.9531266455775555E-4"/>
    <n v="9.6359893765220769E-4"/>
    <n v="1.2752983909646771E-3"/>
    <n v="1.1515089976706406E-3"/>
    <n v="1.2462447312603113E-3"/>
    <n v="1.4554137789602388E-3"/>
    <n v="1.5254473438515432E-3"/>
    <n v="1.8232404292272133E-3"/>
    <n v="2.1113826541329333E-3"/>
    <n v="1.8447911570642443E-3"/>
    <n v="1.9819135703930102E-3"/>
    <n v="2.1346637947130551E-3"/>
    <n v="1.8922303750477946E-3"/>
    <n v="1.9997521104966223E-3"/>
    <n v="1.9589442235575382E-3"/>
    <n v="1.9646419483378072E-3"/>
    <n v="1.9639790628420998E-3"/>
    <n v="1.9633161773463925E-3"/>
    <n v="1.9626532918506855E-3"/>
    <n v="1.9619904063549781E-3"/>
    <n v="3.4176324046281743E-2"/>
    <n v="3.4176324046281743E-2"/>
    <n v="9.9531266455775555E-4"/>
    <n v="1.9589116022099631E-3"/>
    <n v="3.2342099931746402E-3"/>
    <n v="4.3857189908452811E-3"/>
    <n v="5.6319637221055926E-3"/>
    <n v="7.0873775010658318E-3"/>
    <n v="8.6128248449173755E-3"/>
    <n v="1.0436065274144589E-2"/>
    <n v="1.2547447928277522E-2"/>
    <n v="1.4392239085341766E-2"/>
    <n v="1.6374152655734775E-2"/>
    <n v="1.8508816450447829E-2"/>
    <n v="2.0401046825495622E-2"/>
    <n v="2.2400798935992245E-2"/>
    <n v="2.4359743159549783E-2"/>
    <n v="2.632438510788759E-2"/>
    <n v="2.8288364170729691E-2"/>
    <n v="3.0251680348076085E-2"/>
    <n v="3.2214333639926769E-2"/>
    <n v="3.4176324046281743E-2"/>
  </r>
  <r>
    <x v="46"/>
    <s v="Over $160"/>
    <n v="321.71620857873495"/>
    <s v="Lighting"/>
    <s v="Urban"/>
    <s v="SC-New"/>
    <s v="M_Input"/>
    <x v="2"/>
    <s v="Large Ret"/>
    <s v="Lighting Controls Interior-New-Large Ret-Integrated"/>
    <n v="7.0599202266649413E-4"/>
    <n v="6.8765318605251268E-4"/>
    <n v="8.6789707110547867E-4"/>
    <n v="7.9631439446440255E-4"/>
    <n v="8.510964497233423E-4"/>
    <n v="9.7205091848998949E-4"/>
    <n v="1.0125486533623807E-3"/>
    <n v="1.1847510171445598E-3"/>
    <n v="1.3513726570380004E-3"/>
    <n v="1.1972129796850319E-3"/>
    <n v="1.2765056324104732E-3"/>
    <n v="1.3648352511556061E-3"/>
    <n v="1.2246452669808906E-3"/>
    <n v="1.286820978612652E-3"/>
    <n v="1.2632233367029979E-3"/>
    <n v="1.2665181132560019E-3"/>
    <n v="1.2661347919000561E-3"/>
    <n v="1.2657514705441092E-3"/>
    <n v="1.2653681491881627E-3"/>
    <n v="1.264984827832216E-3"/>
    <n v="2.2371677168315361E-2"/>
    <n v="210.33492899837529"/>
    <n v="321.71620857873495"/>
    <s v="C-Ret-Lgt-LPD Int-All-All-C"/>
    <s v="C-Ret-HVAC-ER-All-All-C"/>
    <n v="2.2371677168315358E-2"/>
    <n v="7.0599202266649413E-4"/>
    <n v="1.3936452087190067E-3"/>
    <n v="2.2615422798244853E-3"/>
    <n v="3.057856674288888E-3"/>
    <n v="3.9089531240122308E-3"/>
    <n v="4.88100404250222E-3"/>
    <n v="5.893552695864601E-3"/>
    <n v="7.0783037130091606E-3"/>
    <n v="8.4296763700471601E-3"/>
    <n v="9.6268893497321924E-3"/>
    <n v="1.0903394982142666E-2"/>
    <n v="1.2268230233298273E-2"/>
    <n v="1.3492875500279163E-2"/>
    <n v="1.4779696478891815E-2"/>
    <n v="1.6042919815594813E-2"/>
    <n v="1.7309437928850816E-2"/>
    <n v="1.8575572720750871E-2"/>
    <n v="1.984132419129498E-2"/>
    <n v="2.1106692340483141E-2"/>
    <n v="2.2371677168315358E-2"/>
    <n v="5.7555128697151479E-4"/>
    <n v="5.5721245035753346E-4"/>
    <n v="7.3745633541049934E-4"/>
    <n v="6.6587365876942333E-4"/>
    <n v="7.2065571402836308E-4"/>
    <n v="8.4161018279501026E-4"/>
    <n v="8.8210791766740152E-4"/>
    <n v="1.0543102814495806E-3"/>
    <n v="1.2209319213430212E-3"/>
    <n v="1.0667722439900527E-3"/>
    <n v="1.146064896715494E-3"/>
    <n v="1.2343945154606269E-3"/>
    <n v="1.0942045312859114E-3"/>
    <n v="1.1563802429176728E-3"/>
    <n v="1.1327826010080187E-3"/>
    <n v="1.1360773775610227E-3"/>
    <n v="1.1356940562050769E-3"/>
    <n v="1.1353107348491299E-3"/>
    <n v="1.1349274134931835E-3"/>
    <n v="1.1345440921372368E-3"/>
    <n v="1.9762862454415775E-2"/>
    <n v="1.9762862454415775E-2"/>
    <n v="5.7555128697151479E-4"/>
    <n v="1.1327637373290483E-3"/>
    <n v="1.8702200727395476E-3"/>
    <n v="2.5360937315089711E-3"/>
    <n v="3.2567494455373342E-3"/>
    <n v="4.0983596283323447E-3"/>
    <n v="4.980467545999746E-3"/>
    <n v="6.0347778274493268E-3"/>
    <n v="7.2557097487923484E-3"/>
    <n v="8.3224819927824011E-3"/>
    <n v="9.468546889497895E-3"/>
    <n v="1.0702941404958522E-2"/>
    <n v="1.1797145936244433E-2"/>
    <n v="1.2953526179162105E-2"/>
    <n v="1.4086308780170123E-2"/>
    <n v="1.5222386157731147E-2"/>
    <n v="1.6358080213936223E-2"/>
    <n v="1.7493390948785353E-2"/>
    <n v="1.8628318362278538E-2"/>
    <n v="1.9762862454415775E-2"/>
  </r>
  <r>
    <x v="46"/>
    <s v="Over $160"/>
    <n v="352.73887902663137"/>
    <s v="Lighting"/>
    <s v="Urban"/>
    <s v="SC-New"/>
    <s v="M_Input"/>
    <x v="2"/>
    <s v="Medium Ret"/>
    <s v="Lighting Controls Interior-New-Medium Ret-Integrated"/>
    <n v="6.5100320886912083E-4"/>
    <n v="6.3409276073468309E-4"/>
    <n v="8.0029768059388144E-4"/>
    <n v="7.3429048689107788E-4"/>
    <n v="7.8480563807836301E-4"/>
    <n v="8.9633911829637444E-4"/>
    <n v="9.3368253650424828E-4"/>
    <n v="1.0924722788778719E-3"/>
    <n v="1.2461159727938105E-3"/>
    <n v="1.1039635951281788E-3"/>
    <n v="1.1770802447597733E-3"/>
    <n v="1.2585299827101856E-3"/>
    <n v="1.1292592167256759E-3"/>
    <n v="1.1865921418671244E-3"/>
    <n v="1.1648324900414464E-3"/>
    <n v="1.16787064067155E-3"/>
    <n v="1.1675171757247274E-3"/>
    <n v="1.1671637107779039E-3"/>
    <n v="1.1668102458310813E-3"/>
    <n v="1.166456780884258E-3"/>
    <n v="2.0629175906761332E-2"/>
    <n v="228.38786061760439"/>
    <n v="352.73887902663137"/>
    <s v="C-Ret-Lgt-LPD Int-All-All-C"/>
    <s v="C-Ret-HVAC-ER-All-All-C"/>
    <n v="2.0629175906761332E-2"/>
    <n v="6.5100320886912083E-4"/>
    <n v="1.2850959696038039E-3"/>
    <n v="2.0853936501976852E-3"/>
    <n v="2.8196841370887633E-3"/>
    <n v="3.6044897751671265E-3"/>
    <n v="4.5008288934635012E-3"/>
    <n v="5.4345114299677493E-3"/>
    <n v="6.5269837088456212E-3"/>
    <n v="7.7730996816394319E-3"/>
    <n v="8.8770632767676098E-3"/>
    <n v="1.0054143521527384E-2"/>
    <n v="1.1312673504237569E-2"/>
    <n v="1.2441932720963245E-2"/>
    <n v="1.3628524862830369E-2"/>
    <n v="1.4793357352871815E-2"/>
    <n v="1.5961227993543364E-2"/>
    <n v="1.712874516926809E-2"/>
    <n v="1.8295908880045994E-2"/>
    <n v="1.9462719125877076E-2"/>
    <n v="2.0629175906761332E-2"/>
    <n v="5.3072233489557066E-4"/>
    <n v="5.1381188676113292E-4"/>
    <n v="6.8001680662033127E-4"/>
    <n v="6.1400961291752771E-4"/>
    <n v="6.6452476410481284E-4"/>
    <n v="7.7605824432282428E-4"/>
    <n v="8.1340166253069811E-4"/>
    <n v="9.7219140490432173E-4"/>
    <n v="1.1258350988202603E-3"/>
    <n v="9.8368272115462868E-4"/>
    <n v="1.0567993707862231E-3"/>
    <n v="1.1382491087366354E-3"/>
    <n v="1.0089783427521257E-3"/>
    <n v="1.0663112678935742E-3"/>
    <n v="1.0445516160678962E-3"/>
    <n v="1.0475897666979998E-3"/>
    <n v="1.0472363017511772E-3"/>
    <n v="1.0468828368043537E-3"/>
    <n v="1.0465293718575311E-3"/>
    <n v="1.0461759069107079E-3"/>
    <n v="1.8223558427290329E-2"/>
    <n v="1.8223558427290336E-2"/>
    <n v="5.3072233489557066E-4"/>
    <n v="1.0445342216567036E-3"/>
    <n v="1.7245510282770347E-3"/>
    <n v="2.3385606411945627E-3"/>
    <n v="3.0030854052993756E-3"/>
    <n v="3.7791436496221998E-3"/>
    <n v="4.5925453121528981E-3"/>
    <n v="5.5647367170572198E-3"/>
    <n v="6.6905718158774804E-3"/>
    <n v="7.674254537032109E-3"/>
    <n v="8.7310539078183317E-3"/>
    <n v="9.8693030165549669E-3"/>
    <n v="1.0878281359307093E-2"/>
    <n v="1.1944592627200667E-2"/>
    <n v="1.2989144243268563E-2"/>
    <n v="1.4036734009966563E-2"/>
    <n v="1.5083970311717741E-2"/>
    <n v="1.6130853148522094E-2"/>
    <n v="1.7177382520379626E-2"/>
    <n v="1.8223558427290336E-2"/>
  </r>
  <r>
    <x v="46"/>
    <s v="Over $160"/>
    <n v="479.92799878553222"/>
    <s v="Lighting"/>
    <s v="Urban"/>
    <s v="SC-New"/>
    <s v="M_Input"/>
    <x v="2"/>
    <s v="Small Ret"/>
    <s v="Lighting Controls Interior-New-Small Ret-Integrated"/>
    <n v="4.7968657495619409E-4"/>
    <n v="4.6722624475187166E-4"/>
    <n v="5.8969302780601765E-4"/>
    <n v="5.4105614823553099E-4"/>
    <n v="5.7827783858405688E-4"/>
    <n v="6.6046040295522309E-4"/>
    <n v="6.8797660584523539E-4"/>
    <n v="8.0497957391001092E-4"/>
    <n v="9.1819071679543902E-4"/>
    <n v="8.134468595681313E-4"/>
    <n v="8.6732228561246436E-4"/>
    <n v="9.2733788199697857E-4"/>
    <n v="8.3208573863997166E-4"/>
    <n v="8.7433105190209157E-4"/>
    <n v="8.5829762424106547E-4"/>
    <n v="8.605362615474577E-4"/>
    <n v="8.6027581369190398E-4"/>
    <n v="8.6001536583635004E-4"/>
    <n v="8.5975491798079653E-4"/>
    <n v="8.5949447012524259E-4"/>
    <n v="1.5200445404982034E-2"/>
    <n v="311.16590237328126"/>
    <n v="479.92799878553222"/>
    <s v="C-Ret-Lgt-LPD Int-All-All-C"/>
    <s v="C-Ret-HVAC-ER-All-All-C"/>
    <n v="1.5200445404982034E-2"/>
    <n v="4.7968657495619409E-4"/>
    <n v="9.469128197080658E-4"/>
    <n v="1.5366058475140836E-3"/>
    <n v="2.0776619957496145E-3"/>
    <n v="2.6559398343336711E-3"/>
    <n v="3.316400237288894E-3"/>
    <n v="4.0043768431341289E-3"/>
    <n v="4.8093564170441395E-3"/>
    <n v="5.7275471338395787E-3"/>
    <n v="6.5409939934077104E-3"/>
    <n v="7.4083162790201749E-3"/>
    <n v="8.3356541610171541E-3"/>
    <n v="9.167739899657126E-3"/>
    <n v="1.0042070951559217E-2"/>
    <n v="1.0900368575800283E-2"/>
    <n v="1.1760904837347741E-2"/>
    <n v="1.2621180651039645E-2"/>
    <n v="1.3481196016875995E-2"/>
    <n v="1.4340950934856791E-2"/>
    <n v="1.5200445404982034E-2"/>
    <n v="3.9105856255463082E-4"/>
    <n v="3.7859823235030833E-4"/>
    <n v="5.0106501540445438E-4"/>
    <n v="4.5242813583396772E-4"/>
    <n v="4.8964982618249361E-4"/>
    <n v="5.7183239055365982E-4"/>
    <n v="5.9934859344367211E-4"/>
    <n v="7.1635156150844765E-4"/>
    <n v="8.2956270439387574E-4"/>
    <n v="7.2481884716656803E-4"/>
    <n v="7.7869427321090108E-4"/>
    <n v="8.387098695954153E-4"/>
    <n v="7.4345772623840838E-4"/>
    <n v="7.8570303950052829E-4"/>
    <n v="7.6966961183950219E-4"/>
    <n v="7.7190824914589442E-4"/>
    <n v="7.716478012903407E-4"/>
    <n v="7.7138735343478676E-4"/>
    <n v="7.7112690557923325E-4"/>
    <n v="7.7086645772367931E-4"/>
    <n v="1.3427885156950769E-2"/>
    <n v="1.3427885156950767E-2"/>
    <n v="3.9105856255463082E-4"/>
    <n v="7.6965679490493915E-4"/>
    <n v="1.2707218103093936E-3"/>
    <n v="1.7231499461433613E-3"/>
    <n v="2.2127997723258548E-3"/>
    <n v="2.7846321628795146E-3"/>
    <n v="3.3839807563231868E-3"/>
    <n v="4.1003323178316342E-3"/>
    <n v="4.9298950222255097E-3"/>
    <n v="5.6547138693920779E-3"/>
    <n v="6.4334081426029787E-3"/>
    <n v="7.2721180121983944E-3"/>
    <n v="8.0155757384368035E-3"/>
    <n v="8.8012787779373318E-3"/>
    <n v="9.5709483897768333E-3"/>
    <n v="1.0342856638922728E-2"/>
    <n v="1.1114504440213068E-2"/>
    <n v="1.1885891793647855E-2"/>
    <n v="1.2657018699227088E-2"/>
    <n v="1.3427885156950767E-2"/>
  </r>
  <r>
    <x v="46"/>
    <s v="Over $160"/>
    <n v="433.26473242529659"/>
    <s v="Lighting"/>
    <s v="Urban"/>
    <s v="SC-New"/>
    <s v="M_Input"/>
    <x v="2"/>
    <s v="School K-12"/>
    <s v="Lighting Controls Interior-New-School K-12-Integrated"/>
    <n v="1.916646288328048E-3"/>
    <n v="1.866859517373207E-3"/>
    <n v="2.3561905043945571E-3"/>
    <n v="2.1618559126600594E-3"/>
    <n v="2.3105797218646693E-3"/>
    <n v="2.6389501937330168E-3"/>
    <n v="2.7488945425879741E-3"/>
    <n v="3.2163941895922625E-3"/>
    <n v="3.6687431360445319E-3"/>
    <n v="3.250226263442426E-3"/>
    <n v="3.4654921073309958E-3"/>
    <n v="3.7052917516355679E-3"/>
    <n v="3.3247001809059299E-3"/>
    <n v="3.4934964889337121E-3"/>
    <n v="3.4294329707531403E-3"/>
    <n v="3.4383777194874608E-3"/>
    <n v="3.437337068275374E-3"/>
    <n v="3.436296417063286E-3"/>
    <n v="3.4352557658511992E-3"/>
    <n v="3.4342151146391116E-3"/>
    <n v="6.0735235854896527E-2"/>
    <n v="285.27084343563564"/>
    <n v="433.26473242529659"/>
    <s v="C-K12-Lgt-LPD Int-All-All-C"/>
    <s v="C-Sch-HVAC-ER-All-All-C"/>
    <n v="6.0735235854896527E-2"/>
    <n v="1.916646288328048E-3"/>
    <n v="3.7835058057012552E-3"/>
    <n v="6.1396963100958119E-3"/>
    <n v="8.3015522227558713E-3"/>
    <n v="1.061213194462054E-2"/>
    <n v="1.3251082138353557E-2"/>
    <n v="1.5999976680941531E-2"/>
    <n v="1.9216370870533794E-2"/>
    <n v="2.2885114006578326E-2"/>
    <n v="2.6135340270020752E-2"/>
    <n v="2.9600832377351748E-2"/>
    <n v="3.3306124128987313E-2"/>
    <n v="3.6630824309893242E-2"/>
    <n v="4.0124320798826954E-2"/>
    <n v="4.3553753769580095E-2"/>
    <n v="4.6992131489067557E-2"/>
    <n v="5.0429468557342934E-2"/>
    <n v="5.3865764974406219E-2"/>
    <n v="5.7301020740257419E-2"/>
    <n v="6.0735235854896527E-2"/>
    <n v="1.5625222417527166E-3"/>
    <n v="1.5127354707978756E-3"/>
    <n v="2.0020664578192255E-3"/>
    <n v="1.8077318660847279E-3"/>
    <n v="1.9564556752893376E-3"/>
    <n v="2.2848261471576856E-3"/>
    <n v="2.3947704960126425E-3"/>
    <n v="2.8622701430169309E-3"/>
    <n v="3.3146190894692007E-3"/>
    <n v="2.8961022168670948E-3"/>
    <n v="3.1113680607556642E-3"/>
    <n v="3.3511677050602363E-3"/>
    <n v="2.9705761343305987E-3"/>
    <n v="3.1393724423583805E-3"/>
    <n v="3.0753089241778086E-3"/>
    <n v="3.0842536729121291E-3"/>
    <n v="3.0832130217000424E-3"/>
    <n v="3.0821723704879548E-3"/>
    <n v="3.081131719275868E-3"/>
    <n v="3.0800910680637804E-3"/>
    <n v="5.3652754923389896E-2"/>
    <n v="5.3652754923389903E-2"/>
    <n v="1.5625222417527166E-3"/>
    <n v="3.075257712550592E-3"/>
    <n v="5.0773241703698175E-3"/>
    <n v="6.8850560364545456E-3"/>
    <n v="8.8415117117438824E-3"/>
    <n v="1.1126337858901568E-2"/>
    <n v="1.352110835491421E-2"/>
    <n v="1.6383378497931141E-2"/>
    <n v="1.9697997587400342E-2"/>
    <n v="2.2594099804267437E-2"/>
    <n v="2.5705467865023101E-2"/>
    <n v="2.9056635570083339E-2"/>
    <n v="3.2027211704413937E-2"/>
    <n v="3.5166584146772317E-2"/>
    <n v="3.8241893070950127E-2"/>
    <n v="4.1326146743862258E-2"/>
    <n v="4.4409359765562303E-2"/>
    <n v="4.7491532136050257E-2"/>
    <n v="5.0572663855326126E-2"/>
    <n v="5.3652754923389903E-2"/>
  </r>
  <r>
    <x v="46"/>
    <s v="Over $160"/>
    <n v="422.3564261493035"/>
    <s v="Lighting"/>
    <s v="Urban"/>
    <s v="SC-New"/>
    <s v="M_Input"/>
    <x v="2"/>
    <s v="University"/>
    <s v="Lighting Controls Interior-New-University-Integrated"/>
    <n v="2.1285112474916995E-3"/>
    <n v="2.0732210760088256E-3"/>
    <n v="2.6166424239977299E-3"/>
    <n v="2.4008262002100742E-3"/>
    <n v="2.5659898522566748E-3"/>
    <n v="2.9306582039355035E-3"/>
    <n v="3.0527557367776579E-3"/>
    <n v="3.5719325211988804E-3"/>
    <n v="4.0742838554946748E-3"/>
    <n v="3.6095043726952049E-3"/>
    <n v="3.8485655770018768E-3"/>
    <n v="4.1148725336662912E-3"/>
    <n v="3.6922105934158343E-3"/>
    <n v="3.8796655465598634E-3"/>
    <n v="3.8085204845671335E-3"/>
    <n v="3.8184539805924192E-3"/>
    <n v="3.8172982964042959E-3"/>
    <n v="3.8161426122161743E-3"/>
    <n v="3.8149869280280527E-3"/>
    <n v="3.8138312438399302E-3"/>
    <n v="6.744887328635879E-2"/>
    <n v="277.75604678610887"/>
    <n v="422.3564261493035"/>
    <s v="C-Unv-Lgt-LPD Int-All-All-C"/>
    <s v="C-Unv-HVAC-ER-All-All-C"/>
    <n v="6.744887328635879E-2"/>
    <n v="2.1285112474916995E-3"/>
    <n v="4.2017323235005247E-3"/>
    <n v="6.8183747474982546E-3"/>
    <n v="9.2192009477083288E-3"/>
    <n v="1.1785190799965003E-2"/>
    <n v="1.4715849003900506E-2"/>
    <n v="1.7768604740678165E-2"/>
    <n v="2.1340537261877044E-2"/>
    <n v="2.5414821117371721E-2"/>
    <n v="2.9024325490066925E-2"/>
    <n v="3.2872891067068803E-2"/>
    <n v="3.6987763600735094E-2"/>
    <n v="4.0679974194150925E-2"/>
    <n v="4.4559639740710789E-2"/>
    <n v="4.8368160225277922E-2"/>
    <n v="5.2186614205870341E-2"/>
    <n v="5.6003912502274635E-2"/>
    <n v="5.982005511449081E-2"/>
    <n v="6.3635042042518866E-2"/>
    <n v="6.744887328635879E-2"/>
    <n v="1.7352425360277841E-3"/>
    <n v="1.6799523645449103E-3"/>
    <n v="2.2233737125338143E-3"/>
    <n v="2.0075574887461587E-3"/>
    <n v="2.1727211407927592E-3"/>
    <n v="2.537389492471588E-3"/>
    <n v="2.6594870253137423E-3"/>
    <n v="3.1786638097349648E-3"/>
    <n v="3.6810151440307593E-3"/>
    <n v="3.2162356612312894E-3"/>
    <n v="3.4552968655379612E-3"/>
    <n v="3.7216038222023756E-3"/>
    <n v="3.2989418819519187E-3"/>
    <n v="3.4863968350959478E-3"/>
    <n v="3.415251773103218E-3"/>
    <n v="3.4251852691285036E-3"/>
    <n v="3.4240295849403803E-3"/>
    <n v="3.4228739007522587E-3"/>
    <n v="3.4217182165641371E-3"/>
    <n v="3.4205625323760146E-3"/>
    <n v="5.9583499057080484E-2"/>
    <n v="5.9583499057080484E-2"/>
    <n v="1.7352425360277841E-3"/>
    <n v="3.4151949005726944E-3"/>
    <n v="5.6385686131065083E-3"/>
    <n v="7.6461261018526665E-3"/>
    <n v="9.8188472426454267E-3"/>
    <n v="1.2356236735117015E-2"/>
    <n v="1.5015723760430758E-2"/>
    <n v="1.8194387570165723E-2"/>
    <n v="2.1875402714196482E-2"/>
    <n v="2.5091638375427772E-2"/>
    <n v="2.8546935240965732E-2"/>
    <n v="3.2268539063168108E-2"/>
    <n v="3.5567480945120029E-2"/>
    <n v="3.9053877780215976E-2"/>
    <n v="4.246912955331919E-2"/>
    <n v="4.5894314822447692E-2"/>
    <n v="4.9318344407388075E-2"/>
    <n v="5.2741218308140332E-2"/>
    <n v="5.6162936524704471E-2"/>
    <n v="5.9583499057080484E-2"/>
  </r>
  <r>
    <x v="46"/>
    <s v="Over $160"/>
    <n v="726.75688829607964"/>
    <s v="Lighting"/>
    <s v="Urban"/>
    <s v="SC-New"/>
    <s v="M_Input"/>
    <x v="2"/>
    <s v="Warehouse"/>
    <s v="Lighting Controls Interior-New-Warehouse-Integrated"/>
    <n v="8.0446686177628444E-4"/>
    <n v="7.8357004443866611E-4"/>
    <n v="9.8895513082429814E-4"/>
    <n v="9.0738779098737733E-4"/>
    <n v="9.6981108567187346E-4"/>
    <n v="1.1076368100178954E-3"/>
    <n v="1.1537833451569057E-3"/>
    <n v="1.3500052438960486E-3"/>
    <n v="1.5398679950965886E-3"/>
    <n v="1.3642054551939648E-3"/>
    <n v="1.4545581921257891E-3"/>
    <n v="1.5552084104177881E-3"/>
    <n v="1.3954641172803917E-3"/>
    <n v="1.4663123676985676E-3"/>
    <n v="1.4394232240214474E-3"/>
    <n v="1.4431775703437166E-3"/>
    <n v="1.4427407816572022E-3"/>
    <n v="1.4423039929706877E-3"/>
    <n v="1.4418672042841734E-3"/>
    <n v="1.4414304155976588E-3"/>
    <n v="2.5492176039457321E-2"/>
    <n v="471.39935571859866"/>
    <n v="726.75688829607964"/>
    <s v="C-War-Lgt-LPD Int-All-All-C"/>
    <s v="C-War-HVAC-ER-All-All-C"/>
    <n v="2.5492176039457321E-2"/>
    <n v="8.0446686177628444E-4"/>
    <n v="1.5880369062149504E-3"/>
    <n v="2.5769920370392486E-3"/>
    <n v="3.4843798280266257E-3"/>
    <n v="4.454190913698499E-3"/>
    <n v="5.5618277237163942E-3"/>
    <n v="6.7156110688733001E-3"/>
    <n v="8.065616312769348E-3"/>
    <n v="9.6054843078659368E-3"/>
    <n v="1.0969689763059901E-2"/>
    <n v="1.242424795518569E-2"/>
    <n v="1.3979456365603479E-2"/>
    <n v="1.537492048288387E-2"/>
    <n v="1.6841232850582439E-2"/>
    <n v="1.8280656074603885E-2"/>
    <n v="1.9723833644947602E-2"/>
    <n v="2.1166574426604804E-2"/>
    <n v="2.2608878419575491E-2"/>
    <n v="2.4050745623859664E-2"/>
    <n v="2.5492176039457321E-2"/>
    <n v="6.5583168471579161E-4"/>
    <n v="6.3493486737817338E-4"/>
    <n v="8.4031995376380531E-4"/>
    <n v="7.587526139268845E-4"/>
    <n v="8.2117590861138074E-4"/>
    <n v="9.5900163295740254E-4"/>
    <n v="1.0051481680964129E-3"/>
    <n v="1.2013700668355558E-3"/>
    <n v="1.3912328180360957E-3"/>
    <n v="1.215570278133472E-3"/>
    <n v="1.3059230150652963E-3"/>
    <n v="1.4065732333572952E-3"/>
    <n v="1.2468289402198989E-3"/>
    <n v="1.3176771906380747E-3"/>
    <n v="1.2907880469609546E-3"/>
    <n v="1.2945423932832238E-3"/>
    <n v="1.2941056045967093E-3"/>
    <n v="1.2936688159101949E-3"/>
    <n v="1.2932320272236806E-3"/>
    <n v="1.2927952385371659E-3"/>
    <n v="2.2519472498247466E-2"/>
    <n v="2.251947249824747E-2"/>
    <n v="6.5583168471579161E-4"/>
    <n v="1.290766552093965E-3"/>
    <n v="2.1310865058577705E-3"/>
    <n v="2.8898391197846552E-3"/>
    <n v="3.7110150283960362E-3"/>
    <n v="4.670016661353439E-3"/>
    <n v="5.6751648294498516E-3"/>
    <n v="6.8765348962854071E-3"/>
    <n v="8.2677677143215035E-3"/>
    <n v="9.4833379924549755E-3"/>
    <n v="1.0789261007520272E-2"/>
    <n v="1.2195834240877567E-2"/>
    <n v="1.3442663181097466E-2"/>
    <n v="1.476034037173554E-2"/>
    <n v="1.6051128418696495E-2"/>
    <n v="1.734567081197972E-2"/>
    <n v="1.863977641657643E-2"/>
    <n v="1.9933445232486625E-2"/>
    <n v="2.1226677259710305E-2"/>
    <n v="2.251947249824747E-2"/>
  </r>
  <r>
    <x v="46"/>
    <s v="Under $5"/>
    <n v="0"/>
    <s v="Lighting"/>
    <s v="Urban"/>
    <s v="SC-New"/>
    <s v="M_Input"/>
    <x v="2"/>
    <s v="Supermarket"/>
    <s v="Lighting Controls Interior-New-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MiniMart"/>
    <s v="Lighting Controls Interior-New-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Restaurant"/>
    <s v="Lighting Controls Interior-New-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Lodging"/>
    <s v="Lighting Controls Interior-New-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Hospital"/>
    <s v="Lighting Controls Interior-New-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Residential Care"/>
    <s v="Lighting Controls Interior-New-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ew"/>
    <s v="M_Input"/>
    <x v="2"/>
    <s v="Assembly"/>
    <s v="Lighting Controls Interior-New-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Over $160"/>
    <n v="236.52573100468575"/>
    <s v="Lighting"/>
    <s v="Urban"/>
    <s v="SC-New"/>
    <s v="M_Input"/>
    <x v="2"/>
    <s v="Other"/>
    <s v="Lighting Controls Interior-New-Other-Integrated"/>
    <n v="1.8131564390667671E-3"/>
    <n v="1.7660579186528323E-3"/>
    <n v="2.2289673429716087E-3"/>
    <n v="2.0451259015524994E-3"/>
    <n v="2.1858193273264896E-3"/>
    <n v="2.4964593442629805E-3"/>
    <n v="2.6004672174315163E-3"/>
    <n v="3.0427240910076521E-3"/>
    <n v="3.4706483303207233E-3"/>
    <n v="3.0747293926232763E-3"/>
    <n v="3.278371897416471E-3"/>
    <n v="3.5052234932505875E-3"/>
    <n v="3.1451820702058839E-3"/>
    <n v="3.3048641746479365E-3"/>
    <n v="3.2442597839443706E-3"/>
    <n v="3.2527215584836943E-3"/>
    <n v="3.2517370975231569E-3"/>
    <n v="3.2507526365626199E-3"/>
    <n v="3.2497681756020816E-3"/>
    <n v="3.2487837146415429E-3"/>
    <n v="5.7455819907494689E-2"/>
    <n v="155.48543429196721"/>
    <n v="236.52573100468575"/>
    <s v="C-Oth-Lgt-LPD Int-All-All-C"/>
    <s v="C-All-HVAC-ER-All-All-C"/>
    <n v="5.7455819907494689E-2"/>
    <n v="1.8131564390667671E-3"/>
    <n v="3.5792143577195994E-3"/>
    <n v="5.8081817006912081E-3"/>
    <n v="7.8533076022437066E-3"/>
    <n v="1.0039126929570196E-2"/>
    <n v="1.2535586273833176E-2"/>
    <n v="1.5136053491264692E-2"/>
    <n v="1.8178777582272345E-2"/>
    <n v="2.1649425912593067E-2"/>
    <n v="2.4724155305216343E-2"/>
    <n v="2.8002527202632813E-2"/>
    <n v="3.1507750695883401E-2"/>
    <n v="3.4652932766089287E-2"/>
    <n v="3.7957796940737226E-2"/>
    <n v="4.1202056724681593E-2"/>
    <n v="4.445477828316529E-2"/>
    <n v="4.7706515380688444E-2"/>
    <n v="5.0957268017251062E-2"/>
    <n v="5.4207036192853143E-2"/>
    <n v="5.7455819907494689E-2"/>
    <n v="1.4781534188503707E-3"/>
    <n v="1.4310548984364359E-3"/>
    <n v="1.8939643227552122E-3"/>
    <n v="1.710122881336103E-3"/>
    <n v="1.8508163071100931E-3"/>
    <n v="2.1614563240465838E-3"/>
    <n v="2.2654641972151197E-3"/>
    <n v="2.7077210707912554E-3"/>
    <n v="3.1356453101043266E-3"/>
    <n v="2.7397263724068797E-3"/>
    <n v="2.9433688772000743E-3"/>
    <n v="3.1702204730341909E-3"/>
    <n v="2.8101790499894873E-3"/>
    <n v="2.9698611544315399E-3"/>
    <n v="2.9092567637279739E-3"/>
    <n v="2.9177185382672976E-3"/>
    <n v="2.9167340773067602E-3"/>
    <n v="2.9157496163462232E-3"/>
    <n v="2.9147651553856849E-3"/>
    <n v="2.9137806944251462E-3"/>
    <n v="5.0755759503166756E-2"/>
    <n v="5.0755759503166763E-2"/>
    <n v="1.4781534188503707E-3"/>
    <n v="2.9092083172868066E-3"/>
    <n v="4.803172640042019E-3"/>
    <n v="6.5132955213781218E-3"/>
    <n v="8.3641118284882143E-3"/>
    <n v="1.0525568152534798E-2"/>
    <n v="1.2791032349749917E-2"/>
    <n v="1.5498753420541172E-2"/>
    <n v="1.8634398730645499E-2"/>
    <n v="2.137412510305238E-2"/>
    <n v="2.4317493980252455E-2"/>
    <n v="2.7487714453286644E-2"/>
    <n v="3.0297893503276132E-2"/>
    <n v="3.326775465770767E-2"/>
    <n v="3.6177011421435645E-2"/>
    <n v="3.9094729959702944E-2"/>
    <n v="4.2011464037009706E-2"/>
    <n v="4.4927213653355932E-2"/>
    <n v="4.7841978808741616E-2"/>
    <n v="5.0755759503166763E-2"/>
  </r>
  <r>
    <x v="46"/>
    <s v="Under $115"/>
    <n v="113.44404638889172"/>
    <s v="Lighting"/>
    <s v="Urban"/>
    <s v="SC-NR"/>
    <s v="M_Input"/>
    <x v="2"/>
    <s v="Large Off"/>
    <s v="Lighting Controls Interior-NR-Large Off-Unitary"/>
    <n v="4.3452282803602221E-2"/>
    <n v="4.7609104671298197E-2"/>
    <n v="5.1128003080816199E-2"/>
    <n v="5.4076291358442885E-2"/>
    <n v="5.6523095373413539E-2"/>
    <n v="5.8535179586576093E-2"/>
    <n v="6.017454858346389E-2"/>
    <n v="6.1403288016561607E-2"/>
    <n v="6.231332073630437E-2"/>
    <n v="7.1544242679401251E-2"/>
    <n v="7.0213515233949558E-2"/>
    <n v="7.0843595349460303E-2"/>
    <n v="6.9453653952141647E-2"/>
    <n v="6.9117535348176121E-2"/>
    <n v="6.9143003600894273E-2"/>
    <n v="6.8743623196577883E-2"/>
    <n v="6.8802123557315645E-2"/>
    <n v="6.8838761453817537E-2"/>
    <n v="6.7761300068426386E-2"/>
    <n v="6.760076830365766E-2"/>
    <n v="1.2846078297217649"/>
    <n v="74.392540653621964"/>
    <n v="113.44404638889172"/>
    <s v="C-LOff-Lgt-LPD Int-All-All-C"/>
    <s v="C-LOff-HVAC-ER-All-All-C"/>
    <n v="1.2572772369542973"/>
    <n v="4.3452282803602221E-2"/>
    <n v="9.1061387474900418E-2"/>
    <n v="0.14218939055571661"/>
    <n v="0.1962656819141595"/>
    <n v="0.25278877728757304"/>
    <n v="0.31132395687414915"/>
    <n v="0.37149850545761304"/>
    <n v="0.43290179347417462"/>
    <n v="0.49521511421047898"/>
    <n v="0.56675935688988022"/>
    <n v="0.6369728721238298"/>
    <n v="0.70781646747329008"/>
    <n v="0.77727012142543173"/>
    <n v="0.84638765677360783"/>
    <n v="0.91553066037450215"/>
    <n v="0.98427428357108004"/>
    <n v="1.0530764071283958"/>
    <n v="1.1219151685822133"/>
    <n v="1.1896764686506396"/>
    <n v="1.2572772369542973"/>
    <n v="4.3452282803602221E-2"/>
    <n v="4.7609104671298197E-2"/>
    <n v="5.1128003080816199E-2"/>
    <n v="5.4076291358442885E-2"/>
    <n v="5.6523095373413539E-2"/>
    <n v="5.8535179586576093E-2"/>
    <n v="6.017454858346389E-2"/>
    <n v="6.1403288016561607E-2"/>
    <n v="6.231332073630437E-2"/>
    <n v="7.1544242679401251E-2"/>
    <n v="7.0213515233949558E-2"/>
    <n v="7.0843595349460303E-2"/>
    <n v="6.9453653952141647E-2"/>
    <n v="6.9117535348176121E-2"/>
    <n v="6.9143003600894273E-2"/>
    <n v="6.8743623196577883E-2"/>
    <n v="6.8802123557315645E-2"/>
    <n v="6.8838761453817537E-2"/>
    <n v="6.7761300068426386E-2"/>
    <n v="6.760076830365766E-2"/>
    <n v="1.2846078297217649"/>
    <n v="1.2572772369542973"/>
    <n v="4.3452282803602221E-2"/>
    <n v="9.1061387474900418E-2"/>
    <n v="0.14218939055571661"/>
    <n v="0.1962656819141595"/>
    <n v="0.25278877728757304"/>
    <n v="0.31132395687414915"/>
    <n v="0.37149850545761304"/>
    <n v="0.43290179347417462"/>
    <n v="0.49521511421047898"/>
    <n v="0.56675935688988022"/>
    <n v="0.6369728721238298"/>
    <n v="0.70781646747329008"/>
    <n v="0.77727012142543173"/>
    <n v="0.84638765677360783"/>
    <n v="0.91553066037450215"/>
    <n v="0.98427428357108004"/>
    <n v="1.0530764071283958"/>
    <n v="1.1219151685822133"/>
    <n v="1.1896764686506396"/>
    <n v="1.2572772369542973"/>
  </r>
  <r>
    <x v="46"/>
    <s v="Under $115"/>
    <n v="108.55294079297366"/>
    <s v="Lighting"/>
    <s v="Urban"/>
    <s v="SC-NR"/>
    <s v="M_Input"/>
    <x v="2"/>
    <s v="Medium Off"/>
    <s v="Lighting Controls Interior-NR-Medium Off-Unitary"/>
    <n v="2.2904195625384316E-2"/>
    <n v="2.5095304011286911E-2"/>
    <n v="2.6950155640641862E-2"/>
    <n v="2.8504232138210617E-2"/>
    <n v="2.9793970540889361E-2"/>
    <n v="3.0854563160184437E-2"/>
    <n v="3.1718693322841746E-2"/>
    <n v="3.2366375942314181E-2"/>
    <n v="3.2846064605225121E-2"/>
    <n v="4.2574943709473574E-2"/>
    <n v="4.0850997526420803E-2"/>
    <n v="4.1358034027509115E-2"/>
    <n v="3.9719308464053894E-2"/>
    <n v="3.9285008705564214E-2"/>
    <n v="3.9285916982176282E-2"/>
    <n v="3.8852251863149154E-2"/>
    <n v="3.9025822816826837E-2"/>
    <n v="3.9175461109437454E-2"/>
    <n v="3.8105504016048675E-2"/>
    <n v="3.8039302290581063E-2"/>
    <n v="0.69309032214711974"/>
    <n v="67.658495288030792"/>
    <n v="108.55294079297366"/>
    <s v="C-LOff-Lgt-LPD Int-All-All-C"/>
    <s v="C-LOff-HVAC-ER-All-All-C"/>
    <n v="0.69309032214711974"/>
    <n v="2.2904195625384316E-2"/>
    <n v="4.7999499636671231E-2"/>
    <n v="7.4949655277313093E-2"/>
    <n v="0.10345388741552371"/>
    <n v="0.13324785795641306"/>
    <n v="0.16410242111659751"/>
    <n v="0.19582111443943925"/>
    <n v="0.22818749038175343"/>
    <n v="0.26103355498697856"/>
    <n v="0.30360849869645212"/>
    <n v="0.34445949622287292"/>
    <n v="0.38581753025038201"/>
    <n v="0.42553683871443593"/>
    <n v="0.46482184742000016"/>
    <n v="0.50410776440217642"/>
    <n v="0.54296001626532553"/>
    <n v="0.5819858390821524"/>
    <n v="0.62116130019158988"/>
    <n v="0.65926680420763861"/>
    <n v="0.69309032214711974"/>
    <n v="2.2904195625384316E-2"/>
    <n v="2.5095304011286911E-2"/>
    <n v="2.6950155640641862E-2"/>
    <n v="2.8504232138210617E-2"/>
    <n v="2.9793970540889361E-2"/>
    <n v="3.0854563160184437E-2"/>
    <n v="3.1718693322841746E-2"/>
    <n v="3.2366375942314181E-2"/>
    <n v="3.2846064605225121E-2"/>
    <n v="4.2574943709473574E-2"/>
    <n v="4.0850997526420803E-2"/>
    <n v="4.1358034027509115E-2"/>
    <n v="3.9719308464053894E-2"/>
    <n v="3.9285008705564214E-2"/>
    <n v="3.9285916982176282E-2"/>
    <n v="3.8852251863149154E-2"/>
    <n v="3.9025822816826837E-2"/>
    <n v="3.9175461109437454E-2"/>
    <n v="3.8105504016048675E-2"/>
    <n v="3.8039302290581063E-2"/>
    <n v="0.69309032214711974"/>
    <n v="0.69309032214711974"/>
    <n v="2.2904195625384316E-2"/>
    <n v="4.7999499636671231E-2"/>
    <n v="7.4949655277313093E-2"/>
    <n v="0.10345388741552371"/>
    <n v="0.13324785795641306"/>
    <n v="0.16410242111659751"/>
    <n v="0.19582111443943925"/>
    <n v="0.22818749038175343"/>
    <n v="0.26103355498697856"/>
    <n v="0.30360849869645212"/>
    <n v="0.34445949622287292"/>
    <n v="0.38581753025038201"/>
    <n v="0.42553683871443593"/>
    <n v="0.46482184742000016"/>
    <n v="0.50410776440217642"/>
    <n v="0.54296001626532553"/>
    <n v="0.5819858390821524"/>
    <n v="0.62116130019158988"/>
    <n v="0.65926680420763861"/>
    <n v="0.69309032214711974"/>
  </r>
  <r>
    <x v="46"/>
    <s v="Under $130"/>
    <n v="121.8308083245511"/>
    <s v="Lighting"/>
    <s v="Urban"/>
    <s v="SC-NR"/>
    <s v="M_Input"/>
    <x v="2"/>
    <s v="Small Off"/>
    <s v="Lighting Controls Interior-NR-Small Off-Unitary"/>
    <n v="2.0383029769485157E-2"/>
    <n v="2.2332953189128119E-2"/>
    <n v="2.3983633116836163E-2"/>
    <n v="2.5366645558403615E-2"/>
    <n v="2.651441676533103E-2"/>
    <n v="2.7458265276143985E-2"/>
    <n v="2.8227276819628767E-2"/>
    <n v="2.8803666155880037E-2"/>
    <n v="2.9230553371485304E-2"/>
    <n v="3.7951617309553723E-2"/>
    <n v="3.6404169425802962E-2"/>
    <n v="3.6857663190469174E-2"/>
    <n v="3.5387565700501694E-2"/>
    <n v="3.4997735736966198E-2"/>
    <n v="3.4998381672082239E-2"/>
    <n v="3.4609557291993047E-2"/>
    <n v="3.4765874098855926E-2"/>
    <n v="3.4900731650878841E-2"/>
    <n v="3.3942037252432958E-2"/>
    <n v="3.3883361542959275E-2"/>
    <n v="0.61700583282189481"/>
    <n v="75.519731357039163"/>
    <n v="121.8308083245511"/>
    <s v="C-SOff-Lgt-LPD Int-All-All-C"/>
    <s v="C-SOff-HVAC-ER-All-All-C"/>
    <n v="0.61700583282189481"/>
    <n v="2.0383029769485157E-2"/>
    <n v="4.2715982958613272E-2"/>
    <n v="6.6699616075449442E-2"/>
    <n v="9.2066261633853064E-2"/>
    <n v="0.1185806783991841"/>
    <n v="0.14603894367532808"/>
    <n v="0.17426622049495685"/>
    <n v="0.20306988665083689"/>
    <n v="0.2323004400223222"/>
    <n v="0.27025205733187591"/>
    <n v="0.3066562267576789"/>
    <n v="0.34351388994814808"/>
    <n v="0.37890145564864974"/>
    <n v="0.41389919138561593"/>
    <n v="0.44889757305769817"/>
    <n v="0.48350713034969123"/>
    <n v="0.51827300444854718"/>
    <n v="0.55317373609942599"/>
    <n v="0.58711577335185894"/>
    <n v="0.61700583282189481"/>
    <n v="2.0383029769485157E-2"/>
    <n v="2.2332953189128119E-2"/>
    <n v="2.3983633116836163E-2"/>
    <n v="2.5366645558403615E-2"/>
    <n v="2.651441676533103E-2"/>
    <n v="2.7458265276143985E-2"/>
    <n v="2.8227276819628767E-2"/>
    <n v="2.8803666155880037E-2"/>
    <n v="2.9230553371485304E-2"/>
    <n v="3.7951617309553723E-2"/>
    <n v="3.6404169425802962E-2"/>
    <n v="3.6857663190469174E-2"/>
    <n v="3.5387565700501694E-2"/>
    <n v="3.4997735736966198E-2"/>
    <n v="3.4998381672082239E-2"/>
    <n v="3.4609557291993047E-2"/>
    <n v="3.4765874098855926E-2"/>
    <n v="3.4900731650878841E-2"/>
    <n v="3.3942037252432958E-2"/>
    <n v="3.3883361542959275E-2"/>
    <n v="0.61700583282189481"/>
    <n v="0.61700583282189481"/>
    <n v="2.0383029769485157E-2"/>
    <n v="4.2715982958613272E-2"/>
    <n v="6.6699616075449442E-2"/>
    <n v="9.2066261633853064E-2"/>
    <n v="0.1185806783991841"/>
    <n v="0.14603894367532808"/>
    <n v="0.17426622049495685"/>
    <n v="0.20306988665083689"/>
    <n v="0.2323004400223222"/>
    <n v="0.27025205733187591"/>
    <n v="0.3066562267576789"/>
    <n v="0.34351388994814808"/>
    <n v="0.37890145564864974"/>
    <n v="0.41389919138561593"/>
    <n v="0.44889757305769817"/>
    <n v="0.48350713034969123"/>
    <n v="0.51827300444854718"/>
    <n v="0.55317373609942599"/>
    <n v="0.58711577335185894"/>
    <n v="0.61700583282189481"/>
  </r>
  <r>
    <x v="46"/>
    <s v="Under $45"/>
    <n v="42.991696036335078"/>
    <s v="Lighting"/>
    <s v="Urban"/>
    <s v="SC-NR"/>
    <s v="M_Input"/>
    <x v="2"/>
    <s v="XLarge Ret"/>
    <s v="Lighting Controls Interior-NR-Xlarge Ret-Unitary"/>
    <n v="8.8434476661859388E-3"/>
    <n v="9.6738980245322549E-3"/>
    <n v="1.0372245788123177E-2"/>
    <n v="1.0952754322768236E-2"/>
    <n v="1.1429963989655055E-2"/>
    <n v="1.1817846868975792E-2"/>
    <n v="1.2129327493489285E-2"/>
    <n v="1.2357140558376721E-2"/>
    <n v="1.2520155801079876E-2"/>
    <n v="1.7966341500669478E-2"/>
    <n v="1.6918992718935943E-2"/>
    <n v="1.7154792787923374E-2"/>
    <n v="1.6181867976849645E-2"/>
    <n v="1.5902685097639042E-2"/>
    <n v="1.5877914216256679E-2"/>
    <n v="1.5611472608740866E-2"/>
    <n v="1.5709124371183335E-2"/>
    <n v="1.5793167712835718E-2"/>
    <n v="1.5183733335491357E-2"/>
    <n v="1.514504724972594E-2"/>
    <n v="0.25213809253046598"/>
    <n v="26.141173692748929"/>
    <n v="42.991696036335078"/>
    <s v="C-Ret-Lgt-LPD Int-All-All-C"/>
    <s v="C-Ret-HVAC-ER-All-All-C"/>
    <n v="0.25213809253046598"/>
    <n v="8.8434476661859388E-3"/>
    <n v="1.8517345690718195E-2"/>
    <n v="2.8889591478841372E-2"/>
    <n v="3.9842345801609606E-2"/>
    <n v="5.127230979126466E-2"/>
    <n v="6.3090156660240454E-2"/>
    <n v="7.521948415372974E-2"/>
    <n v="8.7576624712106463E-2"/>
    <n v="0.10009678051318634"/>
    <n v="0.11806312201385581"/>
    <n v="0.13498211473279176"/>
    <n v="0.15213690752071513"/>
    <n v="0.16831877549756477"/>
    <n v="0.18422146059520381"/>
    <n v="0.20009937481146048"/>
    <n v="0.21571084742020136"/>
    <n v="0.23141997179138468"/>
    <n v="0.24721313950422041"/>
    <n v="0.25213809253046598"/>
    <n v="0.25213809253046598"/>
    <n v="8.8434476661859388E-3"/>
    <n v="9.6738980245322549E-3"/>
    <n v="1.0372245788123177E-2"/>
    <n v="1.0952754322768236E-2"/>
    <n v="1.1429963989655055E-2"/>
    <n v="1.1817846868975792E-2"/>
    <n v="1.2129327493489285E-2"/>
    <n v="1.2357140558376721E-2"/>
    <n v="1.2520155801079876E-2"/>
    <n v="1.7966341500669478E-2"/>
    <n v="1.6918992718935943E-2"/>
    <n v="1.7154792787923374E-2"/>
    <n v="1.6181867976849645E-2"/>
    <n v="1.5902685097639042E-2"/>
    <n v="1.5877914216256679E-2"/>
    <n v="1.5611472608740866E-2"/>
    <n v="1.5709124371183335E-2"/>
    <n v="1.5793167712835718E-2"/>
    <n v="1.5183733335491357E-2"/>
    <n v="1.514504724972594E-2"/>
    <n v="0.25213809253046598"/>
    <n v="0.25213809253046598"/>
    <n v="8.8434476661859388E-3"/>
    <n v="1.8517345690718195E-2"/>
    <n v="2.8889591478841372E-2"/>
    <n v="3.9842345801609606E-2"/>
    <n v="5.127230979126466E-2"/>
    <n v="6.3090156660240454E-2"/>
    <n v="7.521948415372974E-2"/>
    <n v="8.7576624712106463E-2"/>
    <n v="0.10009678051318634"/>
    <n v="0.11806312201385581"/>
    <n v="0.13498211473279176"/>
    <n v="0.15213690752071513"/>
    <n v="0.16831877549756477"/>
    <n v="0.18422146059520381"/>
    <n v="0.20009937481146048"/>
    <n v="0.21571084742020136"/>
    <n v="0.23141997179138468"/>
    <n v="0.24721313950422041"/>
    <n v="0.25213809253046598"/>
    <n v="0.25213809253046598"/>
  </r>
  <r>
    <x v="46"/>
    <s v="Over $160"/>
    <n v="200.16979046767256"/>
    <s v="Lighting"/>
    <s v="Urban"/>
    <s v="SC-NR"/>
    <s v="M_Input"/>
    <x v="2"/>
    <s v="Large Ret"/>
    <s v="Lighting Controls Interior-NR-Large Ret-Unitary"/>
    <n v="2.9706513854089378E-3"/>
    <n v="3.2496125553797437E-3"/>
    <n v="3.4841984125834795E-3"/>
    <n v="3.6792002430662729E-3"/>
    <n v="3.8395023799227346E-3"/>
    <n v="3.9697982618372481E-3"/>
    <n v="4.0744294400458392E-3"/>
    <n v="4.1509553858497319E-3"/>
    <n v="4.2057147370505692E-3"/>
    <n v="5.4137357926963992E-3"/>
    <n v="5.192575622283673E-3"/>
    <n v="5.2494331663744797E-3"/>
    <n v="5.0383947978762823E-3"/>
    <n v="4.9774699609165382E-3"/>
    <n v="4.9707484342361614E-3"/>
    <n v="4.9097613761937189E-3"/>
    <n v="4.9243247869573924E-3"/>
    <n v="4.9359025620379594E-3"/>
    <n v="4.7953339672189609E-3"/>
    <n v="4.7799853734343768E-3"/>
    <n v="8.4215569663937853E-2"/>
    <n v="131.21436985846225"/>
    <n v="200.16979046767256"/>
    <s v="C-Ret-Lgt-LPD Int-All-All-C"/>
    <s v="C-Ret-HVAC-ER-All-All-C"/>
    <n v="8.4215569663937853E-2"/>
    <n v="2.9706513854089378E-3"/>
    <n v="6.2202639407886815E-3"/>
    <n v="9.7044623533721619E-3"/>
    <n v="1.3383662596438434E-2"/>
    <n v="1.7223164976361168E-2"/>
    <n v="2.1192963238198415E-2"/>
    <n v="2.5267392678244252E-2"/>
    <n v="2.9418348064093984E-2"/>
    <n v="3.362406280114455E-2"/>
    <n v="3.9037798593840947E-2"/>
    <n v="4.4230374216124621E-2"/>
    <n v="4.9479807382499102E-2"/>
    <n v="5.4518202180375383E-2"/>
    <n v="5.9495672141291922E-2"/>
    <n v="6.446642057552808E-2"/>
    <n v="6.9376181951721794E-2"/>
    <n v="7.430050673867919E-2"/>
    <n v="7.9236409300717153E-2"/>
    <n v="8.403174326793611E-2"/>
    <n v="8.4215569663937853E-2"/>
    <n v="2.9706513854089378E-3"/>
    <n v="3.2496125553797437E-3"/>
    <n v="3.4841984125834795E-3"/>
    <n v="3.6792002430662729E-3"/>
    <n v="3.8395023799227346E-3"/>
    <n v="3.9697982618372481E-3"/>
    <n v="4.0744294400458392E-3"/>
    <n v="4.1509553858497319E-3"/>
    <n v="4.2057147370505692E-3"/>
    <n v="5.4137357926963992E-3"/>
    <n v="5.192575622283673E-3"/>
    <n v="5.2494331663744797E-3"/>
    <n v="5.0383947978762823E-3"/>
    <n v="4.9774699609165382E-3"/>
    <n v="4.9707484342361614E-3"/>
    <n v="4.9097613761937189E-3"/>
    <n v="4.9243247869573924E-3"/>
    <n v="4.9359025620379594E-3"/>
    <n v="4.7953339672189609E-3"/>
    <n v="4.7799853734343768E-3"/>
    <n v="8.4215569663937853E-2"/>
    <n v="8.4215569663937853E-2"/>
    <n v="2.9706513854089378E-3"/>
    <n v="6.2202639407886815E-3"/>
    <n v="9.7044623533721619E-3"/>
    <n v="1.3383662596438434E-2"/>
    <n v="1.7223164976361168E-2"/>
    <n v="2.1192963238198415E-2"/>
    <n v="2.5267392678244252E-2"/>
    <n v="2.9418348064093984E-2"/>
    <n v="3.362406280114455E-2"/>
    <n v="3.9037798593840947E-2"/>
    <n v="4.4230374216124621E-2"/>
    <n v="4.9479807382499102E-2"/>
    <n v="5.4518202180375383E-2"/>
    <n v="5.9495672141291922E-2"/>
    <n v="6.446642057552808E-2"/>
    <n v="6.9376181951721794E-2"/>
    <n v="7.430050673867919E-2"/>
    <n v="7.9236409300717153E-2"/>
    <n v="8.403174326793611E-2"/>
    <n v="8.4215569663937853E-2"/>
  </r>
  <r>
    <x v="46"/>
    <s v="Over $160"/>
    <n v="188.66450701727103"/>
    <s v="Lighting"/>
    <s v="Urban"/>
    <s v="SC-NR"/>
    <s v="M_Input"/>
    <x v="2"/>
    <s v="Medium Ret"/>
    <s v="Lighting Controls Interior-NR-Medium Ret-Unitary"/>
    <n v="1.3548439708729397E-3"/>
    <n v="1.4820715752626688E-3"/>
    <n v="1.5890606470351518E-3"/>
    <n v="1.6779963786516135E-3"/>
    <n v="1.7511063991355982E-3"/>
    <n v="1.8105312750764527E-3"/>
    <n v="1.8582510855050752E-3"/>
    <n v="1.8931527628937479E-3"/>
    <n v="1.9181272103121732E-3"/>
    <n v="3.1756270793561782E-3"/>
    <n v="2.926205193970828E-3"/>
    <n v="2.9775492036269459E-3"/>
    <n v="2.7496597550003962E-3"/>
    <n v="2.6845162153344019E-3"/>
    <n v="2.6796322336086016E-3"/>
    <n v="2.6193972423434798E-3"/>
    <n v="2.6467766806712832E-3"/>
    <n v="2.6709916254075519E-3"/>
    <n v="2.5339456985488838E-3"/>
    <n v="2.5296212196042091E-3"/>
    <n v="3.8956214869355535E-2"/>
    <n v="123.60646270171152"/>
    <n v="188.66450701727103"/>
    <s v="C-Ret-Lgt-LPD Int-All-All-C"/>
    <s v="C-Ret-HVAC-ER-All-All-C"/>
    <n v="3.8956214869355535E-2"/>
    <n v="1.3548439708729397E-3"/>
    <n v="2.8369155461356087E-3"/>
    <n v="4.4259761931707605E-3"/>
    <n v="6.1039725718223742E-3"/>
    <n v="7.8550789709579717E-3"/>
    <n v="9.6656102460344236E-3"/>
    <n v="1.1523861331539499E-2"/>
    <n v="1.3417014094433247E-2"/>
    <n v="1.533514130474542E-2"/>
    <n v="1.8510768384101598E-2"/>
    <n v="2.1436973578072425E-2"/>
    <n v="2.4414522781699369E-2"/>
    <n v="2.7164182536699766E-2"/>
    <n v="2.9848698752034167E-2"/>
    <n v="3.252833098564277E-2"/>
    <n v="3.5147728227986251E-2"/>
    <n v="3.7794504908657531E-2"/>
    <n v="3.8956214869355535E-2"/>
    <n v="3.8956214869355535E-2"/>
    <n v="3.8956214869355535E-2"/>
    <n v="1.3548439708729397E-3"/>
    <n v="1.4820715752626688E-3"/>
    <n v="1.5890606470351518E-3"/>
    <n v="1.6779963786516135E-3"/>
    <n v="1.7511063991355982E-3"/>
    <n v="1.8105312750764527E-3"/>
    <n v="1.8582510855050752E-3"/>
    <n v="1.8931527628937479E-3"/>
    <n v="1.9181272103121732E-3"/>
    <n v="3.1756270793561782E-3"/>
    <n v="2.926205193970828E-3"/>
    <n v="2.9775492036269459E-3"/>
    <n v="2.7496597550003962E-3"/>
    <n v="2.6845162153344019E-3"/>
    <n v="2.6796322336086016E-3"/>
    <n v="2.6193972423434798E-3"/>
    <n v="2.6467766806712832E-3"/>
    <n v="2.6709916254075519E-3"/>
    <n v="2.5339456985488838E-3"/>
    <n v="2.5296212196042091E-3"/>
    <n v="3.8956214869355535E-2"/>
    <n v="3.8956214869355535E-2"/>
    <n v="1.3548439708729397E-3"/>
    <n v="2.8369155461356087E-3"/>
    <n v="4.4259761931707605E-3"/>
    <n v="6.1039725718223742E-3"/>
    <n v="7.8550789709579717E-3"/>
    <n v="9.6656102460344236E-3"/>
    <n v="1.1523861331539499E-2"/>
    <n v="1.3417014094433247E-2"/>
    <n v="1.533514130474542E-2"/>
    <n v="1.8510768384101598E-2"/>
    <n v="2.1436973578072425E-2"/>
    <n v="2.4414522781699369E-2"/>
    <n v="2.7164182536699766E-2"/>
    <n v="2.9848698752034167E-2"/>
    <n v="3.252833098564277E-2"/>
    <n v="3.5147728227986251E-2"/>
    <n v="3.7794504908657531E-2"/>
    <n v="3.8956214869355535E-2"/>
    <n v="3.8956214869355535E-2"/>
    <n v="3.8956214869355535E-2"/>
  </r>
  <r>
    <x v="46"/>
    <s v="Over $160"/>
    <n v="286.56332452665157"/>
    <s v="Lighting"/>
    <s v="Urban"/>
    <s v="SC-NR"/>
    <s v="M_Input"/>
    <x v="2"/>
    <s v="Small Ret"/>
    <s v="Lighting Controls Interior-NR-Small Ret-Unitary"/>
    <n v="1.0740084380778071E-3"/>
    <n v="1.1748639783530118E-3"/>
    <n v="1.2596760809538174E-3"/>
    <n v="1.3301769860441356E-3"/>
    <n v="1.3881325739907309E-3"/>
    <n v="1.4352397092508029E-3"/>
    <n v="1.4730680349957905E-3"/>
    <n v="1.5007352031895947E-3"/>
    <n v="1.5205328830998775E-3"/>
    <n v="2.3589657816902813E-3"/>
    <n v="2.1945510890565268E-3"/>
    <n v="2.2295548459936487E-3"/>
    <n v="2.078416680928675E-3"/>
    <n v="2.0351517716872417E-3"/>
    <n v="2.0316878528900662E-3"/>
    <n v="1.9912071720887287E-3"/>
    <n v="2.0082619832318075E-3"/>
    <n v="2.0232124380970616E-3"/>
    <n v="1.9309260420436911E-3"/>
    <n v="1.9268980684017229E-3"/>
    <n v="3.0758524864924804E-2"/>
    <n v="187.58535544162044"/>
    <n v="286.56332452665157"/>
    <s v="C-Ret-Lgt-LPD Int-All-All-C"/>
    <s v="C-Ret-HVAC-ER-All-All-C"/>
    <n v="3.0758524864924804E-2"/>
    <n v="1.0740084380778071E-3"/>
    <n v="2.2488724164308189E-3"/>
    <n v="3.5085484973846363E-3"/>
    <n v="4.8387254834287722E-3"/>
    <n v="6.2268580574195032E-3"/>
    <n v="7.6620977666703059E-3"/>
    <n v="9.135165801666097E-3"/>
    <n v="1.0635901004855692E-2"/>
    <n v="1.215643388795557E-2"/>
    <n v="1.4515399669645851E-2"/>
    <n v="1.6709950758702376E-2"/>
    <n v="1.8939505604696025E-2"/>
    <n v="2.1017922285624699E-2"/>
    <n v="2.305307405731194E-2"/>
    <n v="2.5084761910202005E-2"/>
    <n v="2.7075969082290735E-2"/>
    <n v="2.9084231065522541E-2"/>
    <n v="3.0758524864924804E-2"/>
    <n v="3.0758524864924804E-2"/>
    <n v="3.0758524864924804E-2"/>
    <n v="1.0740084380778071E-3"/>
    <n v="1.1748639783530118E-3"/>
    <n v="1.2596760809538174E-3"/>
    <n v="1.3301769860441356E-3"/>
    <n v="1.3881325739907309E-3"/>
    <n v="1.4352397092508029E-3"/>
    <n v="1.4730680349957905E-3"/>
    <n v="1.5007352031895947E-3"/>
    <n v="1.5205328830998775E-3"/>
    <n v="2.3589657816902813E-3"/>
    <n v="2.1945510890565268E-3"/>
    <n v="2.2295548459936487E-3"/>
    <n v="2.078416680928675E-3"/>
    <n v="2.0351517716872417E-3"/>
    <n v="2.0316878528900662E-3"/>
    <n v="1.9912071720887287E-3"/>
    <n v="2.0082619832318075E-3"/>
    <n v="2.0232124380970616E-3"/>
    <n v="1.9309260420436911E-3"/>
    <n v="1.9268980684017229E-3"/>
    <n v="3.0758524864924804E-2"/>
    <n v="3.0758524864924804E-2"/>
    <n v="1.0740084380778071E-3"/>
    <n v="2.2488724164308189E-3"/>
    <n v="3.5085484973846363E-3"/>
    <n v="4.8387254834287722E-3"/>
    <n v="6.2268580574195032E-3"/>
    <n v="7.6620977666703059E-3"/>
    <n v="9.135165801666097E-3"/>
    <n v="1.0635901004855692E-2"/>
    <n v="1.215643388795557E-2"/>
    <n v="1.4515399669645851E-2"/>
    <n v="1.6709950758702376E-2"/>
    <n v="1.8939505604696025E-2"/>
    <n v="2.1017922285624699E-2"/>
    <n v="2.305307405731194E-2"/>
    <n v="2.5084761910202005E-2"/>
    <n v="2.7075969082290735E-2"/>
    <n v="2.9084231065522541E-2"/>
    <n v="3.0758524864924804E-2"/>
    <n v="3.0758524864924804E-2"/>
    <n v="3.0758524864924804E-2"/>
  </r>
  <r>
    <x v="46"/>
    <s v="Over $160"/>
    <n v="366.02078869849583"/>
    <s v="Lighting"/>
    <s v="Urban"/>
    <s v="SC-NR"/>
    <s v="M_Input"/>
    <x v="2"/>
    <s v="School K-12"/>
    <s v="Lighting Controls Interior-NR-School K-12-Unitary"/>
    <n v="7.1494128522369077E-3"/>
    <n v="7.8247121071515092E-3"/>
    <n v="8.3937833993725525E-3"/>
    <n v="8.8680146269445887E-3"/>
    <n v="9.2590411150444609E-3"/>
    <n v="9.5780611337646822E-3"/>
    <n v="9.835446142704804E-3"/>
    <n v="1.0025208761939266E-2"/>
    <n v="1.0162563390454694E-2"/>
    <n v="1.2631492435473552E-2"/>
    <n v="1.2198019630433855E-2"/>
    <n v="1.2324274487292768E-2"/>
    <n v="1.1904387076723472E-2"/>
    <n v="1.1786463802185482E-2"/>
    <n v="1.1776588305795407E-2"/>
    <n v="1.1655267764473086E-2"/>
    <n v="1.1682163299397559E-2"/>
    <n v="1.1703006032381847E-2"/>
    <n v="1.1415401271878602E-2"/>
    <n v="1.1381655972360641E-2"/>
    <n v="0.20915149770387356"/>
    <n v="240.18080511858528"/>
    <n v="366.02078869849583"/>
    <s v="C-K12-Lgt-LPD Int-All-All-C"/>
    <s v="C-Sch-HVAC-ER-All-All-C"/>
    <n v="0.20915149770387356"/>
    <n v="7.1494128522369077E-3"/>
    <n v="1.4974124959388418E-2"/>
    <n v="2.3367908358760972E-2"/>
    <n v="3.2235922985705559E-2"/>
    <n v="4.1494964100750022E-2"/>
    <n v="5.1073025234514707E-2"/>
    <n v="6.0908471377219511E-2"/>
    <n v="7.0933680139158781E-2"/>
    <n v="8.1096243529613476E-2"/>
    <n v="9.3727735965087031E-2"/>
    <n v="0.10592575559552089"/>
    <n v="0.11825003008281366"/>
    <n v="0.13015441715953713"/>
    <n v="0.14194088096172261"/>
    <n v="0.153717469267518"/>
    <n v="0.1653727370319911"/>
    <n v="0.17705490033138865"/>
    <n v="0.18875790636377049"/>
    <n v="0.20017330763564908"/>
    <n v="0.20915149770387356"/>
    <n v="7.1494128522369077E-3"/>
    <n v="7.8247121071515092E-3"/>
    <n v="8.3937833993725525E-3"/>
    <n v="8.8680146269445887E-3"/>
    <n v="9.2590411150444609E-3"/>
    <n v="9.5780611337646822E-3"/>
    <n v="9.835446142704804E-3"/>
    <n v="1.0025208761939266E-2"/>
    <n v="1.0162563390454694E-2"/>
    <n v="1.2631492435473552E-2"/>
    <n v="1.2198019630433855E-2"/>
    <n v="1.2324274487292768E-2"/>
    <n v="1.1904387076723472E-2"/>
    <n v="1.1786463802185482E-2"/>
    <n v="1.1776588305795407E-2"/>
    <n v="1.1655267764473086E-2"/>
    <n v="1.1682163299397559E-2"/>
    <n v="1.1703006032381847E-2"/>
    <n v="1.1415401271878602E-2"/>
    <n v="1.1381655972360641E-2"/>
    <n v="0.20915149770387356"/>
    <n v="0.20915149770387356"/>
    <n v="7.1494128522369077E-3"/>
    <n v="1.4974124959388418E-2"/>
    <n v="2.3367908358760972E-2"/>
    <n v="3.2235922985705559E-2"/>
    <n v="4.1494964100750022E-2"/>
    <n v="5.1073025234514707E-2"/>
    <n v="6.0908471377219511E-2"/>
    <n v="7.0933680139158781E-2"/>
    <n v="8.1096243529613476E-2"/>
    <n v="9.3727735965087031E-2"/>
    <n v="0.10592575559552089"/>
    <n v="0.11825003008281366"/>
    <n v="0.13015441715953713"/>
    <n v="0.14194088096172261"/>
    <n v="0.153717469267518"/>
    <n v="0.1653727370319911"/>
    <n v="0.17705490033138865"/>
    <n v="0.18875790636377049"/>
    <n v="0.20017330763564908"/>
    <n v="0.20915149770387356"/>
  </r>
  <r>
    <x v="46"/>
    <s v="Over $160"/>
    <n v="265.93982273896404"/>
    <s v="Lighting"/>
    <s v="Urban"/>
    <s v="SC-NR"/>
    <s v="M_Input"/>
    <x v="2"/>
    <s v="University"/>
    <s v="Lighting Controls Interior-NR-University-Unitary"/>
    <n v="4.6872068869171397E-3"/>
    <n v="5.1299379732014311E-3"/>
    <n v="5.5030252371731526E-3"/>
    <n v="5.813934667333048E-3"/>
    <n v="6.0702944672032296E-3"/>
    <n v="6.2794463038246097E-3"/>
    <n v="6.4481897812859656E-3"/>
    <n v="6.5725995299098557E-3"/>
    <n v="6.6626502199502325E-3"/>
    <n v="1.021328508557544E-2"/>
    <n v="9.5228864457446438E-3"/>
    <n v="9.6751482150311072E-3"/>
    <n v="9.0399116256295233E-3"/>
    <n v="8.8604510228504924E-3"/>
    <n v="8.8490042086712718E-3"/>
    <n v="8.6808158412844064E-3"/>
    <n v="8.7551530306619815E-3"/>
    <n v="8.8205923482631357E-3"/>
    <n v="8.4326009615508252E-3"/>
    <n v="8.4177935903404777E-3"/>
    <n v="0.14346625198833585"/>
    <n v="175.39912077370701"/>
    <n v="265.93982273896404"/>
    <s v="C-Unv-Lgt-LPD Int-All-All-C"/>
    <s v="C-Unv-HVAC-ER-All-All-C"/>
    <n v="0.14346625198833585"/>
    <n v="4.6872068869171397E-3"/>
    <n v="9.81714486011857E-3"/>
    <n v="1.5320170097291723E-2"/>
    <n v="2.1134104764624771E-2"/>
    <n v="2.7204399231827998E-2"/>
    <n v="3.3483845535652611E-2"/>
    <n v="3.9932035316938577E-2"/>
    <n v="4.6504634846848435E-2"/>
    <n v="5.3167285066798665E-2"/>
    <n v="6.3380570152374111E-2"/>
    <n v="7.2903456598118754E-2"/>
    <n v="8.2578604813149867E-2"/>
    <n v="9.1618516438779385E-2"/>
    <n v="0.10047896746162988"/>
    <n v="0.10932797167030114"/>
    <n v="0.11800878751158556"/>
    <n v="0.12676394054224754"/>
    <n v="0.13558453289051067"/>
    <n v="0.14346625198833585"/>
    <n v="0.14346625198833585"/>
    <n v="4.6872068869171397E-3"/>
    <n v="5.1299379732014311E-3"/>
    <n v="5.5030252371731526E-3"/>
    <n v="5.813934667333048E-3"/>
    <n v="6.0702944672032296E-3"/>
    <n v="6.2794463038246097E-3"/>
    <n v="6.4481897812859656E-3"/>
    <n v="6.5725995299098557E-3"/>
    <n v="6.6626502199502325E-3"/>
    <n v="1.021328508557544E-2"/>
    <n v="9.5228864457446438E-3"/>
    <n v="9.6751482150311072E-3"/>
    <n v="9.0399116256295233E-3"/>
    <n v="8.8604510228504924E-3"/>
    <n v="8.8490042086712718E-3"/>
    <n v="8.6808158412844064E-3"/>
    <n v="8.7551530306619815E-3"/>
    <n v="8.8205923482631357E-3"/>
    <n v="8.4326009615508252E-3"/>
    <n v="8.4177935903404777E-3"/>
    <n v="0.14346625198833585"/>
    <n v="0.14346625198833585"/>
    <n v="4.6872068869171397E-3"/>
    <n v="9.81714486011857E-3"/>
    <n v="1.5320170097291723E-2"/>
    <n v="2.1134104764624771E-2"/>
    <n v="2.7204399231827998E-2"/>
    <n v="3.3483845535652611E-2"/>
    <n v="3.9932035316938577E-2"/>
    <n v="4.6504634846848435E-2"/>
    <n v="5.3167285066798665E-2"/>
    <n v="6.3380570152374111E-2"/>
    <n v="7.2903456598118754E-2"/>
    <n v="8.2578604813149867E-2"/>
    <n v="9.1618516438779385E-2"/>
    <n v="0.10047896746162988"/>
    <n v="0.10932797167030114"/>
    <n v="0.11800878751158556"/>
    <n v="0.12676394054224754"/>
    <n v="0.13558453289051067"/>
    <n v="0.14346625198833585"/>
    <n v="0.14346625198833585"/>
  </r>
  <r>
    <x v="46"/>
    <s v="Over $160"/>
    <n v="141.2894875727884"/>
    <s v="Lighting"/>
    <s v="Urban"/>
    <s v="SC-NR"/>
    <s v="M_Input"/>
    <x v="2"/>
    <s v="Warehouse"/>
    <s v="Lighting Controls Interior-NR-Warehouse-Unitary"/>
    <n v="1.1321057876091004E-2"/>
    <n v="1.2395367276127878E-2"/>
    <n v="1.3302191261741632E-2"/>
    <n v="1.4059381917871734E-2"/>
    <n v="1.4685212602186028E-2"/>
    <n v="1.5197292709753859E-2"/>
    <n v="1.5611947645612497E-2"/>
    <n v="1.5919552098376477E-2"/>
    <n v="1.6144146320620723E-2"/>
    <n v="1.838273978879262E-2"/>
    <n v="1.8056107196778862E-2"/>
    <n v="1.8202558675071191E-2"/>
    <n v="1.7857090497849285E-2"/>
    <n v="1.7765779580593642E-2"/>
    <n v="1.7761072714218246E-2"/>
    <n v="1.7652483799290752E-2"/>
    <n v="1.7652080359503605E-2"/>
    <n v="1.7646373836473623E-2"/>
    <n v="1.7370425076844321E-2"/>
    <n v="1.7316891963206751E-2"/>
    <n v="0.32820039120475675"/>
    <n v="91.027437199128471"/>
    <n v="141.2894875727884"/>
    <s v="C-War-Lgt-LPD Int-All-All-C"/>
    <s v="C-War-HVAC-ER-All-All-C"/>
    <n v="0.32429975319700471"/>
    <n v="1.1321057876091004E-2"/>
    <n v="2.3716425152218883E-2"/>
    <n v="3.7018616413960516E-2"/>
    <n v="5.1077998331832249E-2"/>
    <n v="6.5763210934018282E-2"/>
    <n v="8.0960503643772136E-2"/>
    <n v="9.6572451289384631E-2"/>
    <n v="0.11249200338776111"/>
    <n v="0.12863614970838183"/>
    <n v="0.14701888949717445"/>
    <n v="0.16507499669395331"/>
    <n v="0.18327755536902451"/>
    <n v="0.2011346458668738"/>
    <n v="0.21890042544746743"/>
    <n v="0.23666149816168569"/>
    <n v="0.25431398196097643"/>
    <n v="0.27196606232048004"/>
    <n v="0.28961243615695365"/>
    <n v="0.30698286123379798"/>
    <n v="0.32429975319700471"/>
    <n v="1.1321057876091004E-2"/>
    <n v="1.2395367276127878E-2"/>
    <n v="1.3302191261741632E-2"/>
    <n v="1.4059381917871734E-2"/>
    <n v="1.4685212602186028E-2"/>
    <n v="1.5197292709753859E-2"/>
    <n v="1.5611947645612497E-2"/>
    <n v="1.5919552098376477E-2"/>
    <n v="1.6144146320620723E-2"/>
    <n v="1.838273978879262E-2"/>
    <n v="1.8056107196778862E-2"/>
    <n v="1.8202558675071191E-2"/>
    <n v="1.7857090497849285E-2"/>
    <n v="1.7765779580593642E-2"/>
    <n v="1.7761072714218246E-2"/>
    <n v="1.7652483799290752E-2"/>
    <n v="1.7652080359503605E-2"/>
    <n v="1.7646373836473623E-2"/>
    <n v="1.7370425076844321E-2"/>
    <n v="1.7316891963206751E-2"/>
    <n v="0.32820039120475675"/>
    <n v="0.32429975319700471"/>
    <n v="1.1321057876091004E-2"/>
    <n v="2.3716425152218883E-2"/>
    <n v="3.7018616413960516E-2"/>
    <n v="5.1077998331832249E-2"/>
    <n v="6.5763210934018282E-2"/>
    <n v="8.0960503643772136E-2"/>
    <n v="9.6572451289384631E-2"/>
    <n v="0.11249200338776111"/>
    <n v="0.12863614970838183"/>
    <n v="0.14701888949717445"/>
    <n v="0.16507499669395331"/>
    <n v="0.18327755536902451"/>
    <n v="0.2011346458668738"/>
    <n v="0.21890042544746743"/>
    <n v="0.23666149816168569"/>
    <n v="0.25431398196097643"/>
    <n v="0.27196606232048004"/>
    <n v="0.28961243615695365"/>
    <n v="0.30698286123379798"/>
    <n v="0.32429975319700471"/>
  </r>
  <r>
    <x v="46"/>
    <s v="Under $5"/>
    <n v="0"/>
    <s v="Lighting"/>
    <s v="Urban"/>
    <s v="SC-NR"/>
    <s v="M_Input"/>
    <x v="2"/>
    <s v="Supermarket"/>
    <s v="Lighting Controls Interior-NR-Supermarke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MiniMart"/>
    <s v="Lighting Controls Interior-NR-MiniMart-Unitary"/>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Restaurant"/>
    <s v="Lighting Controls Interior-NR-Restaurant-Unitary"/>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Lodging"/>
    <s v="Lighting Controls Interior-NR-Lodging-Unitary"/>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Hospital"/>
    <s v="Lighting Controls Interior-NR-Hospital-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Residential Care"/>
    <s v="Lighting Controls Interior-NR-Residential Care-Unitary"/>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Assembly"/>
    <s v="Lighting Controls Interior-NR-Assembly-Unitary"/>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115"/>
    <n v="107.39430133431512"/>
    <s v="Lighting"/>
    <s v="Urban"/>
    <s v="SC-NR"/>
    <s v="M_Input"/>
    <x v="2"/>
    <s v="Other"/>
    <s v="Lighting Controls Interior-NR-Other-Unitary"/>
    <n v="1.2088885199391341E-2"/>
    <n v="1.3165645784070389E-2"/>
    <n v="1.4053661183156476E-2"/>
    <n v="1.4774610612481396E-2"/>
    <n v="1.5350183720091682E-2"/>
    <n v="1.5800946111455456E-2"/>
    <n v="1.6145722130895022E-2"/>
    <n v="1.6376261193053656E-2"/>
    <n v="1.6518953139399644E-2"/>
    <n v="2.070814628206814E-2"/>
    <n v="1.9866600191751311E-2"/>
    <n v="1.9998367095397245E-2"/>
    <n v="1.9185387285880345E-2"/>
    <n v="1.8898311545225414E-2"/>
    <n v="1.8800662926501777E-2"/>
    <n v="1.8511623852800873E-2"/>
    <n v="1.848435588934574E-2"/>
    <n v="1.8446590785718493E-2"/>
    <n v="1.7873897130509842E-2"/>
    <n v="1.7741462114574533E-2"/>
    <n v="0.31753730844453742"/>
    <n v="69.788393270369752"/>
    <n v="107.39430133431512"/>
    <s v="C-Oth-Lgt-LPD Int-All-All-C"/>
    <s v="C-All-HVAC-ER-All-All-C"/>
    <n v="0.31753730844453742"/>
    <n v="1.2088885199391341E-2"/>
    <n v="2.5254530983461729E-2"/>
    <n v="3.9308192166618204E-2"/>
    <n v="5.4082802779099604E-2"/>
    <n v="6.9432986499191288E-2"/>
    <n v="8.523393261064674E-2"/>
    <n v="0.10137965474154176"/>
    <n v="0.11775591593459542"/>
    <n v="0.13427486907399505"/>
    <n v="0.15498301535606318"/>
    <n v="0.1748496155478145"/>
    <n v="0.19484798264321174"/>
    <n v="0.21403336992909208"/>
    <n v="0.2329316814743175"/>
    <n v="0.25173234440081926"/>
    <n v="0.27024396825362013"/>
    <n v="0.28872832414296584"/>
    <n v="0.30717491492868432"/>
    <n v="0.31753730844453742"/>
    <n v="0.31753730844453742"/>
    <n v="1.2088885199391341E-2"/>
    <n v="1.3165645784070389E-2"/>
    <n v="1.4053661183156476E-2"/>
    <n v="1.4774610612481396E-2"/>
    <n v="1.5350183720091682E-2"/>
    <n v="1.5800946111455456E-2"/>
    <n v="1.6145722130895022E-2"/>
    <n v="1.6376261193053656E-2"/>
    <n v="1.6518953139399644E-2"/>
    <n v="2.070814628206814E-2"/>
    <n v="1.9866600191751311E-2"/>
    <n v="1.9998367095397245E-2"/>
    <n v="1.9185387285880345E-2"/>
    <n v="1.8898311545225414E-2"/>
    <n v="1.8800662926501777E-2"/>
    <n v="1.8511623852800873E-2"/>
    <n v="1.848435588934574E-2"/>
    <n v="1.8446590785718493E-2"/>
    <n v="1.7873897130509842E-2"/>
    <n v="1.7741462114574533E-2"/>
    <n v="0.31753730844453742"/>
    <n v="0.31753730844453742"/>
    <n v="1.2088885199391341E-2"/>
    <n v="2.5254530983461729E-2"/>
    <n v="3.9308192166618204E-2"/>
    <n v="5.4082802779099604E-2"/>
    <n v="6.9432986499191288E-2"/>
    <n v="8.523393261064674E-2"/>
    <n v="0.10137965474154176"/>
    <n v="0.11775591593459542"/>
    <n v="0.13427486907399505"/>
    <n v="0.15498301535606318"/>
    <n v="0.1748496155478145"/>
    <n v="0.19484798264321174"/>
    <n v="0.21403336992909208"/>
    <n v="0.2329316814743175"/>
    <n v="0.25173234440081926"/>
    <n v="0.27024396825362013"/>
    <n v="0.28872832414296584"/>
    <n v="0.30717491492868432"/>
    <n v="0.31753730844453742"/>
    <n v="0.31753730844453742"/>
  </r>
  <r>
    <x v="46"/>
    <s v="Over $160"/>
    <n v="187.60925279949203"/>
    <s v="Lighting"/>
    <s v="Urban"/>
    <s v="SC-NR"/>
    <s v="M_Input"/>
    <x v="2"/>
    <s v="Large Off"/>
    <s v="Lighting Controls Interior-NR-Large Off-Integrated"/>
    <n v="1.7380913121440883E-2"/>
    <n v="1.904364186851927E-2"/>
    <n v="2.0451201232326473E-2"/>
    <n v="2.1630516543377148E-2"/>
    <n v="2.2609238149365399E-2"/>
    <n v="2.3414071834630425E-2"/>
    <n v="2.4069819433385545E-2"/>
    <n v="2.4561315206624631E-2"/>
    <n v="2.4925328294521733E-2"/>
    <n v="2.861769707176048E-2"/>
    <n v="2.8085406093579814E-2"/>
    <n v="2.8337438139784104E-2"/>
    <n v="2.7781461580856648E-2"/>
    <n v="2.7647014139270433E-2"/>
    <n v="2.7657201440357698E-2"/>
    <n v="2.7497449278631136E-2"/>
    <n v="2.7520849422926243E-2"/>
    <n v="2.7535504581526996E-2"/>
    <n v="2.710452002737054E-2"/>
    <n v="2.7040307321463057E-2"/>
    <n v="0.51384313188870567"/>
    <n v="123.04842898332332"/>
    <n v="187.60925279949203"/>
    <s v="C-LOff-Lgt-LPD Int-All-All-C"/>
    <s v="C-LOff-HVAC-ER-All-All-C"/>
    <n v="0.50291089478171869"/>
    <n v="1.7380913121440883E-2"/>
    <n v="3.6424554989960153E-2"/>
    <n v="5.6875756222286626E-2"/>
    <n v="7.850627276566377E-2"/>
    <n v="0.10111551091502917"/>
    <n v="0.1245295827496596"/>
    <n v="0.14859940218304515"/>
    <n v="0.17316071738966979"/>
    <n v="0.19808604568419153"/>
    <n v="0.22670374275595201"/>
    <n v="0.2547891488495318"/>
    <n v="0.28312658698931592"/>
    <n v="0.31090804857017257"/>
    <n v="0.33855506270944302"/>
    <n v="0.36621226414980074"/>
    <n v="0.39370971342843186"/>
    <n v="0.42123056285135813"/>
    <n v="0.44876606743288511"/>
    <n v="0.47587058746025562"/>
    <n v="0.50291089478171869"/>
    <n v="1.7380913121440883E-2"/>
    <n v="1.904364186851927E-2"/>
    <n v="2.0451201232326473E-2"/>
    <n v="2.1630516543377148E-2"/>
    <n v="2.2609238149365399E-2"/>
    <n v="2.3414071834630425E-2"/>
    <n v="2.4069819433385545E-2"/>
    <n v="2.4561315206624631E-2"/>
    <n v="2.4925328294521733E-2"/>
    <n v="2.861769707176048E-2"/>
    <n v="2.8085406093579814E-2"/>
    <n v="2.8337438139784104E-2"/>
    <n v="2.7781461580856648E-2"/>
    <n v="2.7647014139270433E-2"/>
    <n v="2.7657201440357698E-2"/>
    <n v="2.7497449278631136E-2"/>
    <n v="2.7520849422926243E-2"/>
    <n v="2.7535504581526996E-2"/>
    <n v="2.710452002737054E-2"/>
    <n v="2.7040307321463057E-2"/>
    <n v="0.51384313188870567"/>
    <n v="0.50291089478171869"/>
    <n v="1.7380913121440883E-2"/>
    <n v="3.6424554989960153E-2"/>
    <n v="5.6875756222286626E-2"/>
    <n v="7.850627276566377E-2"/>
    <n v="0.10111551091502917"/>
    <n v="0.1245295827496596"/>
    <n v="0.14859940218304515"/>
    <n v="0.17316071738966979"/>
    <n v="0.19808604568419153"/>
    <n v="0.22670374275595201"/>
    <n v="0.2547891488495318"/>
    <n v="0.28312658698931592"/>
    <n v="0.31090804857017257"/>
    <n v="0.33855506270944302"/>
    <n v="0.36621226414980074"/>
    <n v="0.39370971342843186"/>
    <n v="0.42123056285135813"/>
    <n v="0.44876606743288511"/>
    <n v="0.47587058746025562"/>
    <n v="0.50291089478171869"/>
  </r>
  <r>
    <x v="46"/>
    <s v="Over $160"/>
    <n v="184.13418527222595"/>
    <s v="Lighting"/>
    <s v="Urban"/>
    <s v="SC-NR"/>
    <s v="M_Input"/>
    <x v="2"/>
    <s v="Medium Off"/>
    <s v="Lighting Controls Interior-NR-Medium Off-Integrated"/>
    <n v="9.1616782501537219E-3"/>
    <n v="1.003812160451476E-2"/>
    <n v="1.0780062256256743E-2"/>
    <n v="1.1401692855284242E-2"/>
    <n v="1.191758821635574E-2"/>
    <n v="1.2341825264073772E-2"/>
    <n v="1.2687477329136694E-2"/>
    <n v="1.2946550376925664E-2"/>
    <n v="1.3138425842090046E-2"/>
    <n v="1.7029977483789423E-2"/>
    <n v="1.6340399010568316E-2"/>
    <n v="1.6543213611003641E-2"/>
    <n v="1.5887723385621551E-2"/>
    <n v="1.571400348222568E-2"/>
    <n v="1.5714366792870509E-2"/>
    <n v="1.5540900745259659E-2"/>
    <n v="1.5610329126730728E-2"/>
    <n v="1.5670184443774979E-2"/>
    <n v="1.524220160641946E-2"/>
    <n v="1.5215720916232422E-2"/>
    <n v="0.2772361288588478"/>
    <n v="112.10560526423762"/>
    <n v="184.13418527222595"/>
    <s v="C-LOff-Lgt-LPD Int-All-All-C"/>
    <s v="C-LOff-HVAC-ER-All-All-C"/>
    <n v="0.2772361288588478"/>
    <n v="9.1616782501537219E-3"/>
    <n v="1.9199799854668482E-2"/>
    <n v="2.9979862110925223E-2"/>
    <n v="4.1381554966209468E-2"/>
    <n v="5.3299143182565206E-2"/>
    <n v="6.5640968446638984E-2"/>
    <n v="7.8328445775775676E-2"/>
    <n v="9.1274996152701335E-2"/>
    <n v="0.10441342199479138"/>
    <n v="0.12144339947858081"/>
    <n v="0.13778379848914912"/>
    <n v="0.15432701210015276"/>
    <n v="0.17021473548577432"/>
    <n v="0.185928738968"/>
    <n v="0.20164310576087049"/>
    <n v="0.21718400650613015"/>
    <n v="0.23279433563286087"/>
    <n v="0.24846452007663583"/>
    <n v="0.26370672168305531"/>
    <n v="0.2772361288588478"/>
    <n v="9.1616782501537219E-3"/>
    <n v="1.003812160451476E-2"/>
    <n v="1.0780062256256743E-2"/>
    <n v="1.1401692855284242E-2"/>
    <n v="1.191758821635574E-2"/>
    <n v="1.2341825264073772E-2"/>
    <n v="1.2687477329136694E-2"/>
    <n v="1.2946550376925664E-2"/>
    <n v="1.3138425842090046E-2"/>
    <n v="1.7029977483789423E-2"/>
    <n v="1.6340399010568316E-2"/>
    <n v="1.6543213611003641E-2"/>
    <n v="1.5887723385621551E-2"/>
    <n v="1.571400348222568E-2"/>
    <n v="1.5714366792870509E-2"/>
    <n v="1.5540900745259659E-2"/>
    <n v="1.5610329126730728E-2"/>
    <n v="1.5670184443774979E-2"/>
    <n v="1.524220160641946E-2"/>
    <n v="1.5215720916232422E-2"/>
    <n v="0.2772361288588478"/>
    <n v="0.2772361288588478"/>
    <n v="9.1616782501537219E-3"/>
    <n v="1.9199799854668482E-2"/>
    <n v="2.9979862110925223E-2"/>
    <n v="4.1381554966209468E-2"/>
    <n v="5.3299143182565206E-2"/>
    <n v="6.5640968446638984E-2"/>
    <n v="7.8328445775775676E-2"/>
    <n v="9.1274996152701335E-2"/>
    <n v="0.10441342199479138"/>
    <n v="0.12144339947858081"/>
    <n v="0.13778379848914912"/>
    <n v="0.15432701210015276"/>
    <n v="0.17021473548577432"/>
    <n v="0.185928738968"/>
    <n v="0.20164310576087049"/>
    <n v="0.21718400650613015"/>
    <n v="0.23279433563286087"/>
    <n v="0.24846452007663583"/>
    <n v="0.26370672168305531"/>
    <n v="0.2772361288588478"/>
  </r>
  <r>
    <x v="46"/>
    <s v="Over $160"/>
    <n v="207.17826185698695"/>
    <s v="Lighting"/>
    <s v="Urban"/>
    <s v="SC-NR"/>
    <s v="M_Input"/>
    <x v="2"/>
    <s v="Small Off"/>
    <s v="Lighting Controls Interior-NR-Small Off-Integrated"/>
    <n v="8.1532119077940592E-3"/>
    <n v="8.9331812756512467E-3"/>
    <n v="9.5934532467344628E-3"/>
    <n v="1.0146658223361443E-2"/>
    <n v="1.0605766706132412E-2"/>
    <n v="1.0983306110457593E-2"/>
    <n v="1.1290910727851504E-2"/>
    <n v="1.1521466462352014E-2"/>
    <n v="1.1692221348594118E-2"/>
    <n v="1.5180646923821489E-2"/>
    <n v="1.456166777032118E-2"/>
    <n v="1.4743065276187666E-2"/>
    <n v="1.4155026280200676E-2"/>
    <n v="1.3999094294786477E-2"/>
    <n v="1.3999352668832891E-2"/>
    <n v="1.3843822916797217E-2"/>
    <n v="1.3906349639542364E-2"/>
    <n v="1.3960292660351531E-2"/>
    <n v="1.3576814900973184E-2"/>
    <n v="1.3553344617183709E-2"/>
    <n v="0.24680233312875785"/>
    <n v="125.08984114903528"/>
    <n v="207.17826185698695"/>
    <s v="C-SOff-Lgt-LPD Int-All-All-C"/>
    <s v="C-SOff-HVAC-ER-All-All-C"/>
    <n v="0.24680233312875785"/>
    <n v="8.1532119077940592E-3"/>
    <n v="1.7086393183445306E-2"/>
    <n v="2.6679846430179767E-2"/>
    <n v="3.682650465354121E-2"/>
    <n v="4.7432271359673622E-2"/>
    <n v="5.8415577470131215E-2"/>
    <n v="6.9706488197982724E-2"/>
    <n v="8.1227954660334736E-2"/>
    <n v="9.2920176008928851E-2"/>
    <n v="0.10810082293275033"/>
    <n v="0.12266249070307152"/>
    <n v="0.13740555597925919"/>
    <n v="0.15156058225945987"/>
    <n v="0.16555967655424636"/>
    <n v="0.17955902922307926"/>
    <n v="0.19340285213987649"/>
    <n v="0.20730920177941886"/>
    <n v="0.2212694944397704"/>
    <n v="0.23484630934074358"/>
    <n v="0.24680233312875785"/>
    <n v="8.1532119077940592E-3"/>
    <n v="8.9331812756512467E-3"/>
    <n v="9.5934532467344628E-3"/>
    <n v="1.0146658223361443E-2"/>
    <n v="1.0605766706132412E-2"/>
    <n v="1.0983306110457593E-2"/>
    <n v="1.1290910727851504E-2"/>
    <n v="1.1521466462352014E-2"/>
    <n v="1.1692221348594118E-2"/>
    <n v="1.5180646923821489E-2"/>
    <n v="1.456166777032118E-2"/>
    <n v="1.4743065276187666E-2"/>
    <n v="1.4155026280200676E-2"/>
    <n v="1.3999094294786477E-2"/>
    <n v="1.3999352668832891E-2"/>
    <n v="1.3843822916797217E-2"/>
    <n v="1.3906349639542364E-2"/>
    <n v="1.3960292660351531E-2"/>
    <n v="1.3576814900973184E-2"/>
    <n v="1.3553344617183709E-2"/>
    <n v="0.24680233312875785"/>
    <n v="0.24680233312875785"/>
    <n v="8.1532119077940592E-3"/>
    <n v="1.7086393183445306E-2"/>
    <n v="2.6679846430179767E-2"/>
    <n v="3.682650465354121E-2"/>
    <n v="4.7432271359673622E-2"/>
    <n v="5.8415577470131215E-2"/>
    <n v="6.9706488197982724E-2"/>
    <n v="8.1227954660334736E-2"/>
    <n v="9.2920176008928851E-2"/>
    <n v="0.10810082293275033"/>
    <n v="0.12266249070307152"/>
    <n v="0.13740555597925919"/>
    <n v="0.15156058225945987"/>
    <n v="0.16555967655424636"/>
    <n v="0.17955902922307926"/>
    <n v="0.19340285213987649"/>
    <n v="0.20730920177941886"/>
    <n v="0.2212694944397704"/>
    <n v="0.23484630934074358"/>
    <n v="0.24680233312875785"/>
  </r>
  <r>
    <x v="46"/>
    <s v="Under $85"/>
    <n v="74.180697873907718"/>
    <s v="Lighting"/>
    <s v="Urban"/>
    <s v="SC-NR"/>
    <s v="M_Input"/>
    <x v="2"/>
    <s v="XLarge Ret"/>
    <s v="Lighting Controls Interior-NR-Xlarge Ret-Integrated"/>
    <n v="3.537379066474377E-3"/>
    <n v="3.8695592098129017E-3"/>
    <n v="4.148898315249271E-3"/>
    <n v="4.3811017291072946E-3"/>
    <n v="4.5719855958620244E-3"/>
    <n v="4.7271387475903174E-3"/>
    <n v="4.851730997395714E-3"/>
    <n v="4.9428562233506893E-3"/>
    <n v="5.0080623204319498E-3"/>
    <n v="7.1865366002677924E-3"/>
    <n v="6.7675970875743785E-3"/>
    <n v="6.8619171151693501E-3"/>
    <n v="6.4727471907398597E-3"/>
    <n v="6.3610740390556168E-3"/>
    <n v="6.3511656865026713E-3"/>
    <n v="6.2445890434963463E-3"/>
    <n v="6.2836497484733324E-3"/>
    <n v="6.3172670851342882E-3"/>
    <n v="6.0734933341965412E-3"/>
    <n v="6.0580188998903758E-3"/>
    <n v="0.10085523701218638"/>
    <n v="44.598567437148482"/>
    <n v="74.180697873907718"/>
    <s v="C-Ret-Lgt-LPD Int-All-All-C"/>
    <s v="C-Ret-HVAC-ER-All-All-C"/>
    <n v="0.10085523701218638"/>
    <n v="3.537379066474377E-3"/>
    <n v="7.4069382762872787E-3"/>
    <n v="1.1555836591536549E-2"/>
    <n v="1.5936938320643843E-2"/>
    <n v="2.0508923916505866E-2"/>
    <n v="2.5236062664096184E-2"/>
    <n v="3.0087793661491898E-2"/>
    <n v="3.5030649884842585E-2"/>
    <n v="4.0038712205274538E-2"/>
    <n v="4.7225248805542332E-2"/>
    <n v="5.399284589311671E-2"/>
    <n v="6.0854763008286059E-2"/>
    <n v="6.7327510199025914E-2"/>
    <n v="7.3688584238081528E-2"/>
    <n v="8.0039749924584194E-2"/>
    <n v="8.6284338968080534E-2"/>
    <n v="9.2567988716553862E-2"/>
    <n v="9.8885255801688152E-2"/>
    <n v="0.10085523701218638"/>
    <n v="0.10085523701218638"/>
    <n v="3.537379066474377E-3"/>
    <n v="3.8695592098129017E-3"/>
    <n v="4.148898315249271E-3"/>
    <n v="4.3811017291072946E-3"/>
    <n v="4.5719855958620244E-3"/>
    <n v="4.7271387475903174E-3"/>
    <n v="4.851730997395714E-3"/>
    <n v="4.9428562233506893E-3"/>
    <n v="5.0080623204319498E-3"/>
    <n v="7.1865366002677924E-3"/>
    <n v="6.7675970875743785E-3"/>
    <n v="6.8619171151693501E-3"/>
    <n v="6.4727471907398597E-3"/>
    <n v="6.3610740390556168E-3"/>
    <n v="6.3511656865026713E-3"/>
    <n v="6.2445890434963463E-3"/>
    <n v="6.2836497484733324E-3"/>
    <n v="6.3172670851342882E-3"/>
    <n v="6.0734933341965412E-3"/>
    <n v="6.0580188998903758E-3"/>
    <n v="0.10085523701218638"/>
    <n v="0.10085523701218638"/>
    <n v="3.537379066474377E-3"/>
    <n v="7.4069382762872787E-3"/>
    <n v="1.1555836591536549E-2"/>
    <n v="1.5936938320643843E-2"/>
    <n v="2.0508923916505866E-2"/>
    <n v="2.5236062664096184E-2"/>
    <n v="3.0087793661491898E-2"/>
    <n v="3.5030649884842585E-2"/>
    <n v="4.0038712205274538E-2"/>
    <n v="4.7225248805542332E-2"/>
    <n v="5.399284589311671E-2"/>
    <n v="6.0854763008286059E-2"/>
    <n v="6.7327510199025914E-2"/>
    <n v="7.3688584238081528E-2"/>
    <n v="8.0039749924584194E-2"/>
    <n v="8.6284338968080534E-2"/>
    <n v="9.2567988716553862E-2"/>
    <n v="9.8885255801688152E-2"/>
    <n v="0.10085523701218638"/>
    <n v="0.10085523701218638"/>
  </r>
  <r>
    <x v="46"/>
    <s v="Over $160"/>
    <n v="330.55515926078459"/>
    <s v="Lighting"/>
    <s v="Urban"/>
    <s v="SC-NR"/>
    <s v="M_Input"/>
    <x v="2"/>
    <s v="Large Ret"/>
    <s v="Lighting Controls Interior-NR-Large Ret-Integrated"/>
    <n v="1.1882605541635744E-3"/>
    <n v="1.2998450221518968E-3"/>
    <n v="1.3936793650333912E-3"/>
    <n v="1.4716800972265087E-3"/>
    <n v="1.5358009519690929E-3"/>
    <n v="1.5879193047348985E-3"/>
    <n v="1.6297717760183348E-3"/>
    <n v="1.6603821543398926E-3"/>
    <n v="1.682285894820227E-3"/>
    <n v="2.1654943170785587E-3"/>
    <n v="2.0770302489134681E-3"/>
    <n v="2.099773266549791E-3"/>
    <n v="2.0153579191505124E-3"/>
    <n v="1.9909879843666143E-3"/>
    <n v="1.9882993736944636E-3"/>
    <n v="1.9639045504774868E-3"/>
    <n v="1.9697299147829559E-3"/>
    <n v="1.9743610248151833E-3"/>
    <n v="1.9181335868875837E-3"/>
    <n v="1.9119941493737503E-3"/>
    <n v="3.3686227865575132E-2"/>
    <n v="215.34251120643265"/>
    <n v="330.55515926078459"/>
    <s v="C-Ret-Lgt-LPD Int-All-All-C"/>
    <s v="C-Ret-HVAC-ER-All-All-C"/>
    <n v="3.3686227865575132E-2"/>
    <n v="1.1882605541635744E-3"/>
    <n v="2.488105576315471E-3"/>
    <n v="3.8817849413488622E-3"/>
    <n v="5.3534650385753712E-3"/>
    <n v="6.8892659905444645E-3"/>
    <n v="8.4771852952793634E-3"/>
    <n v="1.0106957071297698E-2"/>
    <n v="1.176733922563759E-2"/>
    <n v="1.3449625120457817E-2"/>
    <n v="1.5615119437536375E-2"/>
    <n v="1.7692149686449842E-2"/>
    <n v="1.9791922952999634E-2"/>
    <n v="2.1807280872150146E-2"/>
    <n v="2.3798268856516761E-2"/>
    <n v="2.5786568230211224E-2"/>
    <n v="2.775047278068871E-2"/>
    <n v="2.9720202695471667E-2"/>
    <n v="3.1694563720286853E-2"/>
    <n v="3.3612697307174436E-2"/>
    <n v="3.3686227865575132E-2"/>
    <n v="1.1882605541635744E-3"/>
    <n v="1.2998450221518968E-3"/>
    <n v="1.3936793650333912E-3"/>
    <n v="1.4716800972265087E-3"/>
    <n v="1.5358009519690929E-3"/>
    <n v="1.5879193047348985E-3"/>
    <n v="1.6297717760183348E-3"/>
    <n v="1.6603821543398926E-3"/>
    <n v="1.682285894820227E-3"/>
    <n v="2.1654943170785587E-3"/>
    <n v="2.0770302489134681E-3"/>
    <n v="2.099773266549791E-3"/>
    <n v="2.0153579191505124E-3"/>
    <n v="1.9909879843666143E-3"/>
    <n v="1.9882993736944636E-3"/>
    <n v="1.9639045504774868E-3"/>
    <n v="1.9697299147829559E-3"/>
    <n v="1.9743610248151833E-3"/>
    <n v="1.9181335868875837E-3"/>
    <n v="1.9119941493737503E-3"/>
    <n v="3.3686227865575132E-2"/>
    <n v="3.3686227865575132E-2"/>
    <n v="1.1882605541635744E-3"/>
    <n v="2.488105576315471E-3"/>
    <n v="3.8817849413488622E-3"/>
    <n v="5.3534650385753712E-3"/>
    <n v="6.8892659905444645E-3"/>
    <n v="8.4771852952793634E-3"/>
    <n v="1.0106957071297698E-2"/>
    <n v="1.176733922563759E-2"/>
    <n v="1.3449625120457817E-2"/>
    <n v="1.5615119437536375E-2"/>
    <n v="1.7692149686449842E-2"/>
    <n v="1.9791922952999634E-2"/>
    <n v="2.1807280872150146E-2"/>
    <n v="2.3798268856516761E-2"/>
    <n v="2.5786568230211224E-2"/>
    <n v="2.775047278068871E-2"/>
    <n v="2.9720202695471667E-2"/>
    <n v="3.1694563720286853E-2"/>
    <n v="3.3612697307174436E-2"/>
    <n v="3.3686227865575132E-2"/>
  </r>
  <r>
    <x v="46"/>
    <s v="Over $160"/>
    <n v="311.68046466208369"/>
    <s v="Lighting"/>
    <s v="Urban"/>
    <s v="SC-NR"/>
    <s v="M_Input"/>
    <x v="2"/>
    <s v="Medium Ret"/>
    <s v="Lighting Controls Interior-NR-Medium Ret-Integrated"/>
    <n v="5.4193758834917595E-4"/>
    <n v="5.9282863010506762E-4"/>
    <n v="6.3562425881406078E-4"/>
    <n v="6.7119855146064551E-4"/>
    <n v="7.0044255965423931E-4"/>
    <n v="7.2421251003058115E-4"/>
    <n v="7.4330043420203025E-4"/>
    <n v="7.572611051574992E-4"/>
    <n v="7.6725088412486926E-4"/>
    <n v="1.2702508317424717E-3"/>
    <n v="1.1704820775883312E-3"/>
    <n v="1.1910196814507786E-3"/>
    <n v="1.0998639020001586E-3"/>
    <n v="1.0738064861337607E-3"/>
    <n v="1.0718528934434408E-3"/>
    <n v="1.0477588969373922E-3"/>
    <n v="1.0587106722685132E-3"/>
    <n v="1.068396650163021E-3"/>
    <n v="1.0135782794195539E-3"/>
    <n v="1.0118484878416836E-3"/>
    <n v="1.5582485947742216E-2"/>
    <n v="202.97966207671263"/>
    <n v="311.68046466208369"/>
    <s v="C-Ret-Lgt-LPD Int-All-All-C"/>
    <s v="C-Ret-HVAC-ER-All-All-C"/>
    <n v="1.5582485947742216E-2"/>
    <n v="5.4193758834917595E-4"/>
    <n v="1.1347662184542436E-3"/>
    <n v="1.7703904772683045E-3"/>
    <n v="2.4415890287289499E-3"/>
    <n v="3.1420315883831894E-3"/>
    <n v="3.8662440984137706E-3"/>
    <n v="4.6095445326158006E-3"/>
    <n v="5.3668056377733E-3"/>
    <n v="6.1340565218981694E-3"/>
    <n v="7.4043073536406408E-3"/>
    <n v="8.574789431228972E-3"/>
    <n v="9.7658091126797512E-3"/>
    <n v="1.0865673014679909E-2"/>
    <n v="1.1939479500813669E-2"/>
    <n v="1.301133239425711E-2"/>
    <n v="1.4059091291194502E-2"/>
    <n v="1.5117801963463014E-2"/>
    <n v="1.5582485947742216E-2"/>
    <n v="1.5582485947742216E-2"/>
    <n v="1.5582485947742216E-2"/>
    <n v="5.4193758834917595E-4"/>
    <n v="5.9282863010506762E-4"/>
    <n v="6.3562425881406078E-4"/>
    <n v="6.7119855146064551E-4"/>
    <n v="7.0044255965423931E-4"/>
    <n v="7.2421251003058115E-4"/>
    <n v="7.4330043420203025E-4"/>
    <n v="7.572611051574992E-4"/>
    <n v="7.6725088412486926E-4"/>
    <n v="1.2702508317424717E-3"/>
    <n v="1.1704820775883312E-3"/>
    <n v="1.1910196814507786E-3"/>
    <n v="1.0998639020001586E-3"/>
    <n v="1.0738064861337607E-3"/>
    <n v="1.0718528934434408E-3"/>
    <n v="1.0477588969373922E-3"/>
    <n v="1.0587106722685132E-3"/>
    <n v="1.068396650163021E-3"/>
    <n v="1.0135782794195539E-3"/>
    <n v="1.0118484878416836E-3"/>
    <n v="1.5582485947742216E-2"/>
    <n v="1.5582485947742216E-2"/>
    <n v="5.4193758834917595E-4"/>
    <n v="1.1347662184542436E-3"/>
    <n v="1.7703904772683045E-3"/>
    <n v="2.4415890287289499E-3"/>
    <n v="3.1420315883831894E-3"/>
    <n v="3.8662440984137706E-3"/>
    <n v="4.6095445326158006E-3"/>
    <n v="5.3668056377733E-3"/>
    <n v="6.1340565218981694E-3"/>
    <n v="7.4043073536406408E-3"/>
    <n v="8.574789431228972E-3"/>
    <n v="9.7658091126797512E-3"/>
    <n v="1.0865673014679909E-2"/>
    <n v="1.1939479500813669E-2"/>
    <n v="1.301133239425711E-2"/>
    <n v="1.4059091291194502E-2"/>
    <n v="1.5117801963463014E-2"/>
    <n v="1.5582485947742216E-2"/>
    <n v="1.5582485947742216E-2"/>
    <n v="1.5582485947742216E-2"/>
  </r>
  <r>
    <x v="46"/>
    <s v="Over $160"/>
    <n v="473.26979301198133"/>
    <s v="Lighting"/>
    <s v="Urban"/>
    <s v="SC-NR"/>
    <s v="M_Input"/>
    <x v="2"/>
    <s v="Small Ret"/>
    <s v="Lighting Controls Interior-NR-Small Ret-Integrated"/>
    <n v="4.2960337523112273E-4"/>
    <n v="4.6994559134120461E-4"/>
    <n v="5.0387043238152697E-4"/>
    <n v="5.3207079441765421E-4"/>
    <n v="5.5525302959629223E-4"/>
    <n v="5.7409588370032098E-4"/>
    <n v="5.8922721399831614E-4"/>
    <n v="6.0029408127583775E-4"/>
    <n v="6.0821315323995092E-4"/>
    <n v="9.435863126761126E-4"/>
    <n v="8.7782043562261054E-4"/>
    <n v="8.9182193839745935E-4"/>
    <n v="8.3136667237146975E-4"/>
    <n v="8.1406070867489646E-4"/>
    <n v="8.1267514115602644E-4"/>
    <n v="7.9648286883549134E-4"/>
    <n v="8.0330479329272287E-4"/>
    <n v="8.0928497523882433E-4"/>
    <n v="7.7237041681747635E-4"/>
    <n v="7.7075922736068907E-4"/>
    <n v="1.230340994596992E-2"/>
    <n v="306.94536277906462"/>
    <n v="473.26979301198133"/>
    <s v="C-Ret-Lgt-LPD Int-All-All-C"/>
    <s v="C-Ret-HVAC-ER-All-All-C"/>
    <n v="1.230340994596992E-2"/>
    <n v="4.2960337523112273E-4"/>
    <n v="8.995489665723274E-4"/>
    <n v="1.4034193989538543E-3"/>
    <n v="1.9354901933715085E-3"/>
    <n v="2.4907432229678006E-3"/>
    <n v="3.0648391066681216E-3"/>
    <n v="3.6540663206664379E-3"/>
    <n v="4.2543604019422759E-3"/>
    <n v="4.8625735551822268E-3"/>
    <n v="5.806159867858339E-3"/>
    <n v="6.6839803034809495E-3"/>
    <n v="7.5758022418784092E-3"/>
    <n v="8.4071689142498785E-3"/>
    <n v="9.2212296229247752E-3"/>
    <n v="1.0033904764080802E-2"/>
    <n v="1.0830387632916293E-2"/>
    <n v="1.1633692426209015E-2"/>
    <n v="1.230340994596992E-2"/>
    <n v="1.230340994596992E-2"/>
    <n v="1.230340994596992E-2"/>
    <n v="4.2960337523112273E-4"/>
    <n v="4.6994559134120461E-4"/>
    <n v="5.0387043238152697E-4"/>
    <n v="5.3207079441765421E-4"/>
    <n v="5.5525302959629223E-4"/>
    <n v="5.7409588370032098E-4"/>
    <n v="5.8922721399831614E-4"/>
    <n v="6.0029408127583775E-4"/>
    <n v="6.0821315323995092E-4"/>
    <n v="9.435863126761126E-4"/>
    <n v="8.7782043562261054E-4"/>
    <n v="8.9182193839745935E-4"/>
    <n v="8.3136667237146975E-4"/>
    <n v="8.1406070867489646E-4"/>
    <n v="8.1267514115602644E-4"/>
    <n v="7.9648286883549134E-4"/>
    <n v="8.0330479329272287E-4"/>
    <n v="8.0928497523882433E-4"/>
    <n v="7.7237041681747635E-4"/>
    <n v="7.7075922736068907E-4"/>
    <n v="1.230340994596992E-2"/>
    <n v="1.230340994596992E-2"/>
    <n v="4.2960337523112273E-4"/>
    <n v="8.995489665723274E-4"/>
    <n v="1.4034193989538543E-3"/>
    <n v="1.9354901933715085E-3"/>
    <n v="2.4907432229678006E-3"/>
    <n v="3.0648391066681216E-3"/>
    <n v="3.6540663206664379E-3"/>
    <n v="4.2543604019422759E-3"/>
    <n v="4.8625735551822268E-3"/>
    <n v="5.806159867858339E-3"/>
    <n v="6.6839803034809495E-3"/>
    <n v="7.5758022418784092E-3"/>
    <n v="8.4071689142498785E-3"/>
    <n v="9.2212296229247752E-3"/>
    <n v="1.0033904764080802E-2"/>
    <n v="1.0830387632916293E-2"/>
    <n v="1.1633692426209015E-2"/>
    <n v="1.230340994596992E-2"/>
    <n v="1.230340994596992E-2"/>
    <n v="1.230340994596992E-2"/>
  </r>
  <r>
    <x v="46"/>
    <s v="Over $160"/>
    <n v="603.40085036156506"/>
    <s v="Lighting"/>
    <s v="Urban"/>
    <s v="SC-NR"/>
    <s v="M_Input"/>
    <x v="2"/>
    <s v="School K-12"/>
    <s v="Lighting Controls Interior-NR-School K-12-Integrated"/>
    <n v="2.8597651408947627E-3"/>
    <n v="3.1298848428606032E-3"/>
    <n v="3.3575133597490213E-3"/>
    <n v="3.5472058507778348E-3"/>
    <n v="3.7036164460177833E-3"/>
    <n v="3.831224453505872E-3"/>
    <n v="3.9341784570819209E-3"/>
    <n v="4.0100835047757067E-3"/>
    <n v="4.0650253561818773E-3"/>
    <n v="5.0525969741894204E-3"/>
    <n v="4.8792078521735409E-3"/>
    <n v="4.9297097949171061E-3"/>
    <n v="4.7617548306893879E-3"/>
    <n v="4.7145855208741913E-3"/>
    <n v="4.710635322318163E-3"/>
    <n v="4.6621071057892337E-3"/>
    <n v="4.672865319759024E-3"/>
    <n v="4.6812024129527377E-3"/>
    <n v="4.5661605087514399E-3"/>
    <n v="4.5526623889442551E-3"/>
    <n v="8.3660599081549408E-2"/>
    <n v="391.94250707236341"/>
    <n v="603.40085036156506"/>
    <s v="C-K12-Lgt-LPD Int-All-All-C"/>
    <s v="C-Sch-HVAC-ER-All-All-C"/>
    <n v="8.3660599081549408E-2"/>
    <n v="2.8597651408947627E-3"/>
    <n v="5.9896499837553659E-3"/>
    <n v="9.3471633435043867E-3"/>
    <n v="1.2894369194282222E-2"/>
    <n v="1.6597985640300003E-2"/>
    <n v="2.0429210093805876E-2"/>
    <n v="2.4363388550887797E-2"/>
    <n v="2.8373472055663505E-2"/>
    <n v="3.2438497411845381E-2"/>
    <n v="3.7491094386034804E-2"/>
    <n v="4.2370302238208347E-2"/>
    <n v="4.7300012033125456E-2"/>
    <n v="5.2061766863814841E-2"/>
    <n v="5.6776352384689033E-2"/>
    <n v="6.1486987707007196E-2"/>
    <n v="6.6149094812796433E-2"/>
    <n v="7.0821960132555456E-2"/>
    <n v="7.5503162545508193E-2"/>
    <n v="8.0069323054259636E-2"/>
    <n v="8.3660599081549408E-2"/>
    <n v="2.8597651408947627E-3"/>
    <n v="3.1298848428606032E-3"/>
    <n v="3.3575133597490213E-3"/>
    <n v="3.5472058507778348E-3"/>
    <n v="3.7036164460177833E-3"/>
    <n v="3.831224453505872E-3"/>
    <n v="3.9341784570819209E-3"/>
    <n v="4.0100835047757067E-3"/>
    <n v="4.0650253561818773E-3"/>
    <n v="5.0525969741894204E-3"/>
    <n v="4.8792078521735409E-3"/>
    <n v="4.9297097949171061E-3"/>
    <n v="4.7617548306893879E-3"/>
    <n v="4.7145855208741913E-3"/>
    <n v="4.710635322318163E-3"/>
    <n v="4.6621071057892337E-3"/>
    <n v="4.672865319759024E-3"/>
    <n v="4.6812024129527377E-3"/>
    <n v="4.5661605087514399E-3"/>
    <n v="4.5526623889442551E-3"/>
    <n v="8.3660599081549408E-2"/>
    <n v="8.3660599081549408E-2"/>
    <n v="2.8597651408947627E-3"/>
    <n v="5.9896499837553659E-3"/>
    <n v="9.3471633435043867E-3"/>
    <n v="1.2894369194282222E-2"/>
    <n v="1.6597985640300003E-2"/>
    <n v="2.0429210093805876E-2"/>
    <n v="2.4363388550887797E-2"/>
    <n v="2.8373472055663505E-2"/>
    <n v="3.2438497411845381E-2"/>
    <n v="3.7491094386034804E-2"/>
    <n v="4.2370302238208347E-2"/>
    <n v="4.7300012033125456E-2"/>
    <n v="5.2061766863814841E-2"/>
    <n v="5.6776352384689033E-2"/>
    <n v="6.1486987707007196E-2"/>
    <n v="6.6149094812796433E-2"/>
    <n v="7.0821960132555456E-2"/>
    <n v="7.5503162545508193E-2"/>
    <n v="8.0069323054259636E-2"/>
    <n v="8.3660599081549408E-2"/>
  </r>
  <r>
    <x v="46"/>
    <s v="Over $160"/>
    <n v="437.73720193156504"/>
    <s v="Lighting"/>
    <s v="Urban"/>
    <s v="SC-NR"/>
    <s v="M_Input"/>
    <x v="2"/>
    <s v="University"/>
    <s v="Lighting Controls Interior-NR-University-Integrated"/>
    <n v="1.8748827547668552E-3"/>
    <n v="2.0519751892805727E-3"/>
    <n v="2.2012100948692612E-3"/>
    <n v="2.3255738669332188E-3"/>
    <n v="2.4281177868812915E-3"/>
    <n v="2.5117785215298437E-3"/>
    <n v="2.5792759125143859E-3"/>
    <n v="2.6290398119639419E-3"/>
    <n v="2.6650600879800927E-3"/>
    <n v="4.0853140342301747E-3"/>
    <n v="3.809154578297857E-3"/>
    <n v="3.8700592860124432E-3"/>
    <n v="3.6159646502518096E-3"/>
    <n v="3.5441804091401962E-3"/>
    <n v="3.5396016834685082E-3"/>
    <n v="3.4723263365137626E-3"/>
    <n v="3.502061212264792E-3"/>
    <n v="3.5282369393052539E-3"/>
    <n v="3.3730403846203294E-3"/>
    <n v="3.3671174361361907E-3"/>
    <n v="5.7386500795334319E-2"/>
    <n v="287.72607315769284"/>
    <n v="437.73720193156504"/>
    <s v="C-Unv-Lgt-LPD Int-All-All-C"/>
    <s v="C-Unv-HVAC-ER-All-All-C"/>
    <n v="5.7386500795334319E-2"/>
    <n v="1.8748827547668552E-3"/>
    <n v="3.9268579440474276E-3"/>
    <n v="6.1280680389166889E-3"/>
    <n v="8.4536419058499068E-3"/>
    <n v="1.0881759692731198E-2"/>
    <n v="1.3393538214261043E-2"/>
    <n v="1.5972814126775429E-2"/>
    <n v="1.8601853938739372E-2"/>
    <n v="2.1266914026719465E-2"/>
    <n v="2.5352228060949639E-2"/>
    <n v="2.9161382639247495E-2"/>
    <n v="3.303144192525994E-2"/>
    <n v="3.664740657551175E-2"/>
    <n v="4.0191586984651945E-2"/>
    <n v="4.3731188668120452E-2"/>
    <n v="4.7203515004634211E-2"/>
    <n v="5.0705576216899001E-2"/>
    <n v="5.4233813156204257E-2"/>
    <n v="5.7386500795334319E-2"/>
    <n v="5.7386500795334319E-2"/>
    <n v="1.8748827547668552E-3"/>
    <n v="2.0519751892805727E-3"/>
    <n v="2.2012100948692612E-3"/>
    <n v="2.3255738669332188E-3"/>
    <n v="2.4281177868812915E-3"/>
    <n v="2.5117785215298437E-3"/>
    <n v="2.5792759125143859E-3"/>
    <n v="2.6290398119639419E-3"/>
    <n v="2.6650600879800927E-3"/>
    <n v="4.0853140342301747E-3"/>
    <n v="3.809154578297857E-3"/>
    <n v="3.8700592860124432E-3"/>
    <n v="3.6159646502518096E-3"/>
    <n v="3.5441804091401962E-3"/>
    <n v="3.5396016834685082E-3"/>
    <n v="3.4723263365137626E-3"/>
    <n v="3.502061212264792E-3"/>
    <n v="3.5282369393052539E-3"/>
    <n v="3.3730403846203294E-3"/>
    <n v="3.3671174361361907E-3"/>
    <n v="5.7386500795334319E-2"/>
    <n v="5.7386500795334319E-2"/>
    <n v="1.8748827547668552E-3"/>
    <n v="3.9268579440474276E-3"/>
    <n v="6.1280680389166889E-3"/>
    <n v="8.4536419058499068E-3"/>
    <n v="1.0881759692731198E-2"/>
    <n v="1.3393538214261043E-2"/>
    <n v="1.5972814126775429E-2"/>
    <n v="1.8601853938739372E-2"/>
    <n v="2.1266914026719465E-2"/>
    <n v="2.5352228060949639E-2"/>
    <n v="2.9161382639247495E-2"/>
    <n v="3.303144192525994E-2"/>
    <n v="3.664740657551175E-2"/>
    <n v="4.0191586984651945E-2"/>
    <n v="4.3731188668120452E-2"/>
    <n v="4.7203515004634211E-2"/>
    <n v="5.0705576216899001E-2"/>
    <n v="5.4233813156204257E-2"/>
    <n v="5.7386500795334319E-2"/>
    <n v="5.7386500795334319E-2"/>
  </r>
  <r>
    <x v="46"/>
    <s v="Over $160"/>
    <n v="565.28796457535805"/>
    <s v="Lighting"/>
    <s v="Urban"/>
    <s v="SC-NR"/>
    <s v="M_Input"/>
    <x v="2"/>
    <s v="Warehouse"/>
    <s v="Lighting Controls Interior-NR-Warehouse-Integrated"/>
    <n v="3.773685958697003E-3"/>
    <n v="4.1317890920426273E-3"/>
    <n v="4.4340637539138777E-3"/>
    <n v="4.6864606392905796E-3"/>
    <n v="4.8950708673953444E-3"/>
    <n v="5.0657642365846221E-3"/>
    <n v="5.2039825485375004E-3"/>
    <n v="5.3065173661254947E-3"/>
    <n v="5.3813821068735765E-3"/>
    <n v="6.1275799295975432E-3"/>
    <n v="6.0187023989262903E-3"/>
    <n v="6.0675195583570658E-3"/>
    <n v="5.952363499283098E-3"/>
    <n v="5.9219265268645486E-3"/>
    <n v="5.920357571406085E-3"/>
    <n v="5.8841612664302535E-3"/>
    <n v="5.8840267865012041E-3"/>
    <n v="5.8821246121578755E-3"/>
    <n v="5.7901416922814418E-3"/>
    <n v="5.7722973210689189E-3"/>
    <n v="0.1094001304015856"/>
    <n v="370.63892867513522"/>
    <n v="565.28796457535805"/>
    <s v="C-War-Lgt-LPD Int-All-All-C"/>
    <s v="C-War-HVAC-ER-All-All-C"/>
    <n v="0.10809991773233496"/>
    <n v="3.773685958697003E-3"/>
    <n v="7.9054750507396299E-3"/>
    <n v="1.2339538804653508E-2"/>
    <n v="1.7025999443944086E-2"/>
    <n v="2.1921070311339431E-2"/>
    <n v="2.6986834547924055E-2"/>
    <n v="3.2190817096461558E-2"/>
    <n v="3.7497334462587052E-2"/>
    <n v="4.2878716569460629E-2"/>
    <n v="4.9006296499058175E-2"/>
    <n v="5.5024998897984463E-2"/>
    <n v="6.1092518456341532E-2"/>
    <n v="6.7044881955624636E-2"/>
    <n v="7.2966808482489182E-2"/>
    <n v="7.8887166053895272E-2"/>
    <n v="8.4771327320325524E-2"/>
    <n v="9.0655354106826722E-2"/>
    <n v="9.6537478718984604E-2"/>
    <n v="0.10232762041126604"/>
    <n v="0.10809991773233496"/>
    <n v="3.773685958697003E-3"/>
    <n v="4.1317890920426273E-3"/>
    <n v="4.4340637539138777E-3"/>
    <n v="4.6864606392905796E-3"/>
    <n v="4.8950708673953444E-3"/>
    <n v="5.0657642365846221E-3"/>
    <n v="5.2039825485375004E-3"/>
    <n v="5.3065173661254947E-3"/>
    <n v="5.3813821068735765E-3"/>
    <n v="6.1275799295975432E-3"/>
    <n v="6.0187023989262903E-3"/>
    <n v="6.0675195583570658E-3"/>
    <n v="5.952363499283098E-3"/>
    <n v="5.9219265268645486E-3"/>
    <n v="5.920357571406085E-3"/>
    <n v="5.8841612664302535E-3"/>
    <n v="5.8840267865012041E-3"/>
    <n v="5.8821246121578755E-3"/>
    <n v="5.7901416922814418E-3"/>
    <n v="5.7722973210689189E-3"/>
    <n v="0.1094001304015856"/>
    <n v="0.10809991773233496"/>
    <n v="3.773685958697003E-3"/>
    <n v="7.9054750507396299E-3"/>
    <n v="1.2339538804653508E-2"/>
    <n v="1.7025999443944086E-2"/>
    <n v="2.1921070311339431E-2"/>
    <n v="2.6986834547924055E-2"/>
    <n v="3.2190817096461558E-2"/>
    <n v="3.7497334462587052E-2"/>
    <n v="4.2878716569460629E-2"/>
    <n v="4.9006296499058175E-2"/>
    <n v="5.5024998897984463E-2"/>
    <n v="6.1092518456341532E-2"/>
    <n v="6.7044881955624636E-2"/>
    <n v="7.2966808482489182E-2"/>
    <n v="7.8887166053895272E-2"/>
    <n v="8.4771327320325524E-2"/>
    <n v="9.0655354106826722E-2"/>
    <n v="9.6537478718984604E-2"/>
    <n v="0.10232762041126604"/>
    <n v="0.10809991773233496"/>
  </r>
  <r>
    <x v="46"/>
    <s v="Under $5"/>
    <n v="0"/>
    <s v="Lighting"/>
    <s v="Urban"/>
    <s v="SC-NR"/>
    <s v="M_Input"/>
    <x v="2"/>
    <s v="Supermarket"/>
    <s v="Lighting Controls Interior-NR-Supermarke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MiniMart"/>
    <s v="Lighting Controls Interior-NR-MiniMart-Integrated"/>
    <n v="0"/>
    <n v="0"/>
    <n v="0"/>
    <n v="0"/>
    <n v="0"/>
    <n v="0"/>
    <n v="0"/>
    <n v="0"/>
    <n v="0"/>
    <n v="0"/>
    <n v="0"/>
    <n v="0"/>
    <n v="0"/>
    <n v="0"/>
    <n v="0"/>
    <n v="0"/>
    <n v="0"/>
    <n v="0"/>
    <n v="0"/>
    <n v="0"/>
    <n v="0"/>
    <n v="0"/>
    <n v="0"/>
    <s v="C-Gro-Lgt-LPD Int-All-All-C"/>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Restaurant"/>
    <s v="Lighting Controls Interior-NR-Restaurant-Integrated"/>
    <n v="0"/>
    <n v="0"/>
    <n v="0"/>
    <n v="0"/>
    <n v="0"/>
    <n v="0"/>
    <n v="0"/>
    <n v="0"/>
    <n v="0"/>
    <n v="0"/>
    <n v="0"/>
    <n v="0"/>
    <n v="0"/>
    <n v="0"/>
    <n v="0"/>
    <n v="0"/>
    <n v="0"/>
    <n v="0"/>
    <n v="0"/>
    <n v="0"/>
    <n v="0"/>
    <n v="0"/>
    <n v="0"/>
    <s v="C-Res-Lgt-LPD Int-All-All-C"/>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Lodging"/>
    <s v="Lighting Controls Interior-NR-Lodging-Integrated"/>
    <n v="0"/>
    <n v="0"/>
    <n v="0"/>
    <n v="0"/>
    <n v="0"/>
    <n v="0"/>
    <n v="0"/>
    <n v="0"/>
    <n v="0"/>
    <n v="0"/>
    <n v="0"/>
    <n v="0"/>
    <n v="0"/>
    <n v="0"/>
    <n v="0"/>
    <n v="0"/>
    <n v="0"/>
    <n v="0"/>
    <n v="0"/>
    <n v="0"/>
    <n v="0"/>
    <n v="0"/>
    <n v="0"/>
    <s v="C-Lod-Lgt-LPD Int-All-All-C"/>
    <s v="C-Lod-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Hospital"/>
    <s v="Lighting Controls Interior-NR-Hospital-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Residential Care"/>
    <s v="Lighting Controls Interior-NR-Residential Care-Integrated"/>
    <n v="0"/>
    <n v="0"/>
    <n v="0"/>
    <n v="0"/>
    <n v="0"/>
    <n v="0"/>
    <n v="0"/>
    <n v="0"/>
    <n v="0"/>
    <n v="0"/>
    <n v="0"/>
    <n v="0"/>
    <n v="0"/>
    <n v="0"/>
    <n v="0"/>
    <n v="0"/>
    <n v="0"/>
    <n v="0"/>
    <n v="0"/>
    <n v="0"/>
    <n v="0"/>
    <n v="0"/>
    <n v="0"/>
    <s v="C-Hos-Lgt-LPD Int-All-All-C"/>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Under $5"/>
    <n v="0"/>
    <s v="Lighting"/>
    <s v="Urban"/>
    <s v="SC-NR"/>
    <s v="M_Input"/>
    <x v="2"/>
    <s v="Assembly"/>
    <s v="Lighting Controls Interior-NR-Assembly-Integrated"/>
    <n v="0"/>
    <n v="0"/>
    <n v="0"/>
    <n v="0"/>
    <n v="0"/>
    <n v="0"/>
    <n v="0"/>
    <n v="0"/>
    <n v="0"/>
    <n v="0"/>
    <n v="0"/>
    <n v="0"/>
    <n v="0"/>
    <n v="0"/>
    <n v="0"/>
    <n v="0"/>
    <n v="0"/>
    <n v="0"/>
    <n v="0"/>
    <n v="0"/>
    <n v="0"/>
    <n v="0"/>
    <n v="0"/>
    <s v="C-Oth-Lgt-LPD Int-All-All-C"/>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6"/>
    <s v="Over $160"/>
    <n v="178.42334512332579"/>
    <s v="Lighting"/>
    <s v="Urban"/>
    <s v="SC-NR"/>
    <s v="M_Input"/>
    <x v="2"/>
    <s v="Other"/>
    <s v="Lighting Controls Interior-NR-Other-Integrated"/>
    <n v="4.8355540797565336E-3"/>
    <n v="5.2662583136281541E-3"/>
    <n v="5.6214644732625885E-3"/>
    <n v="5.9098442449925567E-3"/>
    <n v="6.1400734880366703E-3"/>
    <n v="6.3203784445821799E-3"/>
    <n v="6.4582888523580058E-3"/>
    <n v="6.5505044772214607E-3"/>
    <n v="6.6075812557598573E-3"/>
    <n v="8.2832585128272528E-3"/>
    <n v="7.9466400767005257E-3"/>
    <n v="7.9993468381588956E-3"/>
    <n v="7.6741549143521347E-3"/>
    <n v="7.5593246180901651E-3"/>
    <n v="7.5202651706007088E-3"/>
    <n v="7.4046495411203492E-3"/>
    <n v="7.3937423557382947E-3"/>
    <n v="7.3786363142873948E-3"/>
    <n v="7.1495588522039362E-3"/>
    <n v="7.0965848458298128E-3"/>
    <n v="0.12701492337781492"/>
    <n v="115.4235170592671"/>
    <n v="178.42334512332579"/>
    <s v="C-Oth-Lgt-LPD Int-All-All-C"/>
    <s v="C-All-HVAC-ER-All-All-C"/>
    <n v="0.12701492337781492"/>
    <n v="4.8355540797565336E-3"/>
    <n v="1.0101812393384688E-2"/>
    <n v="1.5723276866647276E-2"/>
    <n v="2.1633121111639834E-2"/>
    <n v="2.7773194599676504E-2"/>
    <n v="3.4093573044258682E-2"/>
    <n v="4.0551861896616685E-2"/>
    <n v="4.7102366373838148E-2"/>
    <n v="5.3709947629598007E-2"/>
    <n v="6.1993206142425261E-2"/>
    <n v="6.9939846219125787E-2"/>
    <n v="7.7939193057284681E-2"/>
    <n v="8.5613347971636819E-2"/>
    <n v="9.3172672589726988E-2"/>
    <n v="0.1006929377603277"/>
    <n v="0.10809758730144806"/>
    <n v="0.11549132965718635"/>
    <n v="0.12286996597147375"/>
    <n v="0.12701492337781492"/>
    <n v="0.12701492337781492"/>
    <n v="4.8355540797565336E-3"/>
    <n v="5.2662583136281541E-3"/>
    <n v="5.6214644732625885E-3"/>
    <n v="5.9098442449925567E-3"/>
    <n v="6.1400734880366703E-3"/>
    <n v="6.3203784445821799E-3"/>
    <n v="6.4582888523580058E-3"/>
    <n v="6.5505044772214607E-3"/>
    <n v="6.6075812557598573E-3"/>
    <n v="8.2832585128272528E-3"/>
    <n v="7.9466400767005257E-3"/>
    <n v="7.9993468381588956E-3"/>
    <n v="7.6741549143521347E-3"/>
    <n v="7.5593246180901651E-3"/>
    <n v="7.5202651706007088E-3"/>
    <n v="7.4046495411203492E-3"/>
    <n v="7.3937423557382947E-3"/>
    <n v="7.3786363142873948E-3"/>
    <n v="7.1495588522039362E-3"/>
    <n v="7.0965848458298128E-3"/>
    <n v="0.12701492337781492"/>
    <n v="0.12701492337781492"/>
    <n v="4.8355540797565336E-3"/>
    <n v="1.0101812393384688E-2"/>
    <n v="1.5723276866647276E-2"/>
    <n v="2.1633121111639834E-2"/>
    <n v="2.7773194599676504E-2"/>
    <n v="3.4093573044258682E-2"/>
    <n v="4.0551861896616685E-2"/>
    <n v="4.7102366373838148E-2"/>
    <n v="5.3709947629598007E-2"/>
    <n v="6.1993206142425261E-2"/>
    <n v="6.9939846219125787E-2"/>
    <n v="7.7939193057284681E-2"/>
    <n v="8.5613347971636819E-2"/>
    <n v="9.3172672589726988E-2"/>
    <n v="0.1006929377603277"/>
    <n v="0.10809758730144806"/>
    <n v="0.11549132965718635"/>
    <n v="0.12286996597147375"/>
    <n v="0.12701492337781492"/>
    <n v="0.12701492337781492"/>
  </r>
  <r>
    <x v="47"/>
    <s v="Under $40"/>
    <n v="39.007817675367662"/>
    <s v="Lighting"/>
    <s v="Urban"/>
    <s v="SC-New"/>
    <s v="M_Input(per KSF Btype)"/>
    <x v="2"/>
    <s v="All Btype"/>
    <s v="New_LF_FIX_REPL_from LF2018 to LED_FIX_KIT"/>
    <n v="0.23017496262152007"/>
    <n v="0.23508662476645903"/>
    <n v="0.25742958471551958"/>
    <n v="0.26563812125798408"/>
    <n v="0.29754995973199455"/>
    <n v="0.33586543170087163"/>
    <n v="0.36223857159799222"/>
    <n v="0.43815598828463392"/>
    <n v="0.49113616910487878"/>
    <n v="0.46453145918185551"/>
    <n v="0.49439948675070367"/>
    <n v="0.49203660313855829"/>
    <n v="0.45834172982861027"/>
    <n v="0.4569970541983201"/>
    <n v="0.44656953107588032"/>
    <n v="0.45461334569410577"/>
    <n v="0.4613568942305325"/>
    <n v="0.46810044276695933"/>
    <n v="0.47484399130338634"/>
    <n v="0.48158753983981312"/>
    <n v="8.0666534917905786"/>
    <n v="38.153938217232238"/>
    <n v="39.007817675367662"/>
    <s v="C-LOff-Lgt-LPD Int-All-All-C"/>
    <s v="C-LOff-HVAC-ER-All-All-C"/>
    <n v="8.0666534917905786"/>
    <n v="0.23017496262152007"/>
    <n v="0.46526158738797907"/>
    <n v="0.72269117210349865"/>
    <n v="0.98832929336148267"/>
    <n v="1.2858792530934773"/>
    <n v="1.6217446847943489"/>
    <n v="1.983983256392341"/>
    <n v="2.4221392446769747"/>
    <n v="2.9132754137818537"/>
    <n v="3.3778068729637094"/>
    <n v="3.8722063597144132"/>
    <n v="4.3642429628529715"/>
    <n v="4.8225846926815814"/>
    <n v="5.2795817468799013"/>
    <n v="5.7261512779557817"/>
    <n v="6.1807646236498872"/>
    <n v="6.6421215178804198"/>
    <n v="7.1102219606473795"/>
    <n v="7.5850659519507655"/>
    <n v="8.0666534917905786"/>
    <n v="0.18314137599548566"/>
    <n v="0.18805303814042462"/>
    <n v="0.21039599808948517"/>
    <n v="0.21860453463194968"/>
    <n v="0.25051637310596014"/>
    <n v="0.28883184507483722"/>
    <n v="0.31520498497195781"/>
    <n v="0.39112240165859952"/>
    <n v="0.44410258247884438"/>
    <n v="0.4174978725558211"/>
    <n v="0.44736590012466926"/>
    <n v="0.44500301651252389"/>
    <n v="0.41130814320257586"/>
    <n v="0.40996346757228569"/>
    <n v="0.39953594444984591"/>
    <n v="0.40757975906807137"/>
    <n v="0.41432330760449809"/>
    <n v="0.42106685614092493"/>
    <n v="0.42781040467735193"/>
    <n v="0.43455395321377871"/>
    <n v="7.12598175926989"/>
    <n v="7.1259817592698909"/>
    <n v="0.18314137599548566"/>
    <n v="0.37119441413591026"/>
    <n v="0.58159041222539543"/>
    <n v="0.80019494685734505"/>
    <n v="1.0507113199633051"/>
    <n v="1.3395431650381424"/>
    <n v="1.6547481500101002"/>
    <n v="2.0458705516686999"/>
    <n v="2.4899731341475442"/>
    <n v="2.9074710067033651"/>
    <n v="3.3548369068280346"/>
    <n v="3.7998399233405586"/>
    <n v="4.2111480665431342"/>
    <n v="4.6211115341154203"/>
    <n v="5.0206474785652659"/>
    <n v="5.4282272376333376"/>
    <n v="5.8425505452378355"/>
    <n v="6.2636174013787604"/>
    <n v="6.6914278060561125"/>
    <n v="7.1259817592698909"/>
  </r>
  <r>
    <x v="47"/>
    <s v="Under $5"/>
    <n v="-13.556160933953038"/>
    <s v="Lighting"/>
    <s v="Urban"/>
    <s v="SC-New"/>
    <s v="M_Input(per KSF Btype)"/>
    <x v="2"/>
    <s v="All Btype"/>
    <s v="New_CAN_FIX_REPL_from CFL to LED_FIX_KIT"/>
    <n v="4.7852530815497077E-2"/>
    <n v="4.887364736731107E-2"/>
    <n v="5.3518666822489111E-2"/>
    <n v="5.5225191473887887E-2"/>
    <n v="6.1859545691065387E-2"/>
    <n v="6.9825191833542827E-2"/>
    <n v="7.5308070923670187E-2"/>
    <n v="9.1091023509195249E-2"/>
    <n v="0.10210540885518136"/>
    <n v="9.6574387205697207E-2"/>
    <n v="0.10278384062912004"/>
    <n v="0.10229260578943188"/>
    <n v="9.5287565167182148E-2"/>
    <n v="9.5008012033763745E-2"/>
    <n v="9.2840168208080845E-2"/>
    <n v="9.4512447775366798E-2"/>
    <n v="9.5914406791542575E-2"/>
    <n v="9.7316365807718394E-2"/>
    <n v="9.8718324823894185E-2"/>
    <n v="0.10012028384006998"/>
    <n v="1.6770276853637076"/>
    <n v="13.176418438445568"/>
    <n v="-13.556160933953038"/>
    <s v="C-LOff-Lgt-LPD Int-All-All-C"/>
    <s v="C-LOff-HVAC-ER-All-All-C"/>
    <n v="1.6770276853637076"/>
    <n v="4.7852530815497077E-2"/>
    <n v="9.6726178182808153E-2"/>
    <n v="0.15024484500529728"/>
    <n v="0.20547003647918516"/>
    <n v="0.26732958217025055"/>
    <n v="0.33715477400379334"/>
    <n v="0.41246284492746355"/>
    <n v="0.50355386843665884"/>
    <n v="0.60565927729184021"/>
    <n v="0.70223366449753744"/>
    <n v="0.80501750512665748"/>
    <n v="0.90731011091608937"/>
    <n v="1.0025976760832715"/>
    <n v="1.0976056881170353"/>
    <n v="1.1904458563251161"/>
    <n v="1.2849583041004828"/>
    <n v="1.3808727108920253"/>
    <n v="1.4781890766997436"/>
    <n v="1.5769074015236377"/>
    <n v="1.6770276853637076"/>
    <n v="3.807442059989348E-2"/>
    <n v="3.9095537151707466E-2"/>
    <n v="4.3740556606885514E-2"/>
    <n v="4.5447081258284283E-2"/>
    <n v="5.208143547546179E-2"/>
    <n v="6.004708161793923E-2"/>
    <n v="6.552996070806659E-2"/>
    <n v="8.1312913293591652E-2"/>
    <n v="9.2327298639577768E-2"/>
    <n v="8.679627699009361E-2"/>
    <n v="9.3005730413516438E-2"/>
    <n v="9.2514495573828279E-2"/>
    <n v="8.5509454951578551E-2"/>
    <n v="8.5229901818160148E-2"/>
    <n v="8.3062057992477248E-2"/>
    <n v="8.4734337559763201E-2"/>
    <n v="8.6136296575938978E-2"/>
    <n v="8.7538255592114797E-2"/>
    <n v="8.8940214608290588E-2"/>
    <n v="9.0342173624466379E-2"/>
    <n v="1.4814654810516357"/>
    <n v="1.4814654810516357"/>
    <n v="3.807442059989348E-2"/>
    <n v="7.7169957751600946E-2"/>
    <n v="0.12091051435848646"/>
    <n v="0.16635759561677074"/>
    <n v="0.21843903109223253"/>
    <n v="0.27848611271017176"/>
    <n v="0.34401607341823837"/>
    <n v="0.42532898671183"/>
    <n v="0.51765628535140773"/>
    <n v="0.60445256234150135"/>
    <n v="0.69745829275501781"/>
    <n v="0.7899727883288461"/>
    <n v="0.87548224328042468"/>
    <n v="0.96071214509858482"/>
    <n v="1.0437742030910622"/>
    <n v="1.1285085406508253"/>
    <n v="1.2146448372267642"/>
    <n v="1.3021830928188789"/>
    <n v="1.3911233074271694"/>
    <n v="1.4814654810516357"/>
  </r>
  <r>
    <x v="47"/>
    <s v="Under $5"/>
    <n v="-57.278756880165922"/>
    <s v="Lighting"/>
    <s v="Urban"/>
    <s v="SC-New"/>
    <s v="M_Input(per KSF Btype)"/>
    <x v="2"/>
    <s v="All Btype"/>
    <s v="New_CAN_FIX_REPL_from INC_HAL to LED_FIX_KIT"/>
    <n v="3.6878017119525201E-2"/>
    <n v="3.7664950496654595E-2"/>
    <n v="4.1244679803951911E-2"/>
    <n v="4.2559829582587971E-2"/>
    <n v="4.7672659023968993E-2"/>
    <n v="5.3811461503256663E-2"/>
    <n v="5.8036895466814585E-2"/>
    <n v="7.0200180996890515E-2"/>
    <n v="7.8688523921039019E-2"/>
    <n v="7.4425988427052461E-2"/>
    <n v="7.921136394950494E-2"/>
    <n v="7.8832789054530714E-2"/>
    <n v="7.3434286538826055E-2"/>
    <n v="7.321884620444187E-2"/>
    <n v="7.1548176328605329E-2"/>
    <n v="7.2836934800937406E-2"/>
    <n v="7.3917368118012028E-2"/>
    <n v="7.499780143508665E-2"/>
    <n v="7.6078234752161314E-2"/>
    <n v="7.715866806923595E-2"/>
    <n v="1.2924176555930842"/>
    <n v="-1.9981082622477904"/>
    <n v="-57.278756880165922"/>
    <s v="C-LOff-Lgt-LPD Int-All-All-C"/>
    <s v="C-LOff-HVAC-ER-All-All-C"/>
    <n v="1.2924176555930842"/>
    <n v="3.6878017119525201E-2"/>
    <n v="7.4542967616179789E-2"/>
    <n v="0.1157876474201317"/>
    <n v="0.15834747700271967"/>
    <n v="0.20602013602668867"/>
    <n v="0.25983159752994534"/>
    <n v="0.3178684929967599"/>
    <n v="0.38806867399365041"/>
    <n v="0.46675719791468945"/>
    <n v="0.5411831863417419"/>
    <n v="0.62039455029124679"/>
    <n v="0.69922733934577752"/>
    <n v="0.77266162588460352"/>
    <n v="0.84588047208904538"/>
    <n v="0.91742864841765071"/>
    <n v="0.99026558321858815"/>
    <n v="1.0641829513366001"/>
    <n v="1.1391807527716868"/>
    <n v="1.2152589875238482"/>
    <n v="1.2924176555930842"/>
    <n v="2.9342421618464381E-2"/>
    <n v="3.0129354995593775E-2"/>
    <n v="3.3709084302891094E-2"/>
    <n v="3.5024234081527154E-2"/>
    <n v="4.0137063522908176E-2"/>
    <n v="4.6275866002195847E-2"/>
    <n v="5.0501299965753768E-2"/>
    <n v="6.2664585495829692E-2"/>
    <n v="7.1152928419978195E-2"/>
    <n v="6.6890392925991637E-2"/>
    <n v="7.1675768448444116E-2"/>
    <n v="7.129719355346989E-2"/>
    <n v="6.5898691037765231E-2"/>
    <n v="6.5683250703381046E-2"/>
    <n v="6.4012580827544505E-2"/>
    <n v="6.5301339299876582E-2"/>
    <n v="6.6381772616951204E-2"/>
    <n v="6.7462205934025826E-2"/>
    <n v="6.854263925110049E-2"/>
    <n v="6.9623072568175126E-2"/>
    <n v="1.1417057455718678"/>
    <n v="1.1417057455718673"/>
    <n v="2.9342421618464381E-2"/>
    <n v="5.9471776614058156E-2"/>
    <n v="9.3180860916949243E-2"/>
    <n v="0.1282050949984764"/>
    <n v="0.16834215852138457"/>
    <n v="0.21461802452358042"/>
    <n v="0.26511932448933417"/>
    <n v="0.32778390998516388"/>
    <n v="0.39893683840514205"/>
    <n v="0.46582723133113368"/>
    <n v="0.53750299977957783"/>
    <n v="0.60880019333304769"/>
    <n v="0.67469888437081293"/>
    <n v="0.74038213507419393"/>
    <n v="0.80439471590173839"/>
    <n v="0.86969605520161497"/>
    <n v="0.93607782781856619"/>
    <n v="1.0035400337525919"/>
    <n v="1.0720826730036923"/>
    <n v="1.1417057455718673"/>
  </r>
  <r>
    <x v="47"/>
    <s v="Under $85"/>
    <n v="77.42218308946039"/>
    <s v="Lighting"/>
    <s v="Urban"/>
    <s v="SC-New"/>
    <s v="M_Input(per KSF Btype)"/>
    <x v="2"/>
    <s v="All Btype"/>
    <s v="New_DISP_FIX_REPL_from CFL to LED_FIX_KIT"/>
    <n v="1.1297107602690544E-2"/>
    <n v="1.153817455075247E-2"/>
    <n v="1.2634778715829206E-2"/>
    <n v="1.3037657984385108E-2"/>
    <n v="1.4603907714306296E-2"/>
    <n v="1.6484451126806052E-2"/>
    <n v="1.7778858632493323E-2"/>
    <n v="2.1504925166660759E-2"/>
    <n v="2.4105220162778416E-2"/>
    <n v="2.2799447079052657E-2"/>
    <n v="2.4265385500340613E-2"/>
    <n v="2.4149413936296386E-2"/>
    <n v="2.2495651923668519E-2"/>
    <n v="2.2429654540143003E-2"/>
    <n v="2.1917866249174769E-2"/>
    <n v="2.2312660879499565E-2"/>
    <n v="2.2643637770175761E-2"/>
    <n v="2.2974614660851957E-2"/>
    <n v="2.3305591551528157E-2"/>
    <n v="2.3636568442204353E-2"/>
    <n v="0.39591557418963785"/>
    <n v="167.48658584427886"/>
    <n v="77.42218308946039"/>
    <s v="C-LOff-Lgt-LPD Int-All-All-C"/>
    <s v="C-LOff-HVAC-ER-All-All-C"/>
    <n v="0.39591557418963785"/>
    <n v="1.1297107602690544E-2"/>
    <n v="2.2835282153443014E-2"/>
    <n v="3.5470060869272221E-2"/>
    <n v="4.8507718853657331E-2"/>
    <n v="6.3111626567963625E-2"/>
    <n v="7.9596077694769674E-2"/>
    <n v="9.737493632726299E-2"/>
    <n v="0.11887986149392375"/>
    <n v="0.14298508165670218"/>
    <n v="0.16578452873575483"/>
    <n v="0.19004991423609544"/>
    <n v="0.21419932817239182"/>
    <n v="0.23669498009606033"/>
    <n v="0.25912463463620333"/>
    <n v="0.28104250088537808"/>
    <n v="0.30335516176487765"/>
    <n v="0.3259987995350534"/>
    <n v="0.34897341419590533"/>
    <n v="0.3722790057474335"/>
    <n v="0.39591557418963785"/>
    <n v="8.9886745611330518E-3"/>
    <n v="9.2297415091949775E-3"/>
    <n v="1.0326345674271714E-2"/>
    <n v="1.0729224942827615E-2"/>
    <n v="1.2295474672748804E-2"/>
    <n v="1.417601808524856E-2"/>
    <n v="1.5470425590935831E-2"/>
    <n v="1.9196492125103267E-2"/>
    <n v="2.1796787121220924E-2"/>
    <n v="2.0491014037495165E-2"/>
    <n v="2.1956952458783121E-2"/>
    <n v="2.1840980894738894E-2"/>
    <n v="2.0187218882111026E-2"/>
    <n v="2.0121221498585511E-2"/>
    <n v="1.9609433207617277E-2"/>
    <n v="2.0004227837942073E-2"/>
    <n v="2.0335204728618269E-2"/>
    <n v="2.0666181619294465E-2"/>
    <n v="2.0997158509970665E-2"/>
    <n v="2.1328135400646861E-2"/>
    <n v="0.34974691335848801"/>
    <n v="0.34974691335848812"/>
    <n v="8.9886745611330518E-3"/>
    <n v="1.8218416070328029E-2"/>
    <n v="2.8544761744599745E-2"/>
    <n v="3.9273986687427362E-2"/>
    <n v="5.1569461360176164E-2"/>
    <n v="6.574547944542472E-2"/>
    <n v="8.1215905036360558E-2"/>
    <n v="0.10041239716146383"/>
    <n v="0.12220918428268475"/>
    <n v="0.14270019832017991"/>
    <n v="0.16465715077896304"/>
    <n v="0.18649813167370194"/>
    <n v="0.20668535055581297"/>
    <n v="0.22680657205439847"/>
    <n v="0.24641600526201574"/>
    <n v="0.26642023309995783"/>
    <n v="0.2867554378285761"/>
    <n v="0.30742161944787055"/>
    <n v="0.32841877795784125"/>
    <n v="0.34974691335848812"/>
  </r>
  <r>
    <x v="47"/>
    <s v="Under $5"/>
    <n v="-25.729993801323602"/>
    <s v="Lighting"/>
    <s v="Urban"/>
    <s v="SC-New"/>
    <s v="M_Input(per KSF Btype)"/>
    <x v="2"/>
    <s v="All Btype"/>
    <s v="New_DISP_FIX_REPL_from INC_HAL to LED_FIX_KIT"/>
    <n v="6.574548221293804E-3"/>
    <n v="6.7148413237703873E-3"/>
    <n v="7.3530291871179553E-3"/>
    <n v="7.587491783353606E-3"/>
    <n v="8.4989980500995137E-3"/>
    <n v="9.5934129908558079E-3"/>
    <n v="1.0346715947987844E-2"/>
    <n v="1.2515165162262708E-2"/>
    <n v="1.4028452053280096E-2"/>
    <n v="1.3268534700365986E-2"/>
    <n v="1.4121663056681683E-2"/>
    <n v="1.4054171388289852E-2"/>
    <n v="1.309173582682133E-2"/>
    <n v="1.3053327501812158E-2"/>
    <n v="1.2755483406101954E-2"/>
    <n v="1.2985241006530588E-2"/>
    <n v="1.31778587636073E-2"/>
    <n v="1.3370476520684014E-2"/>
    <n v="1.3563094277760729E-2"/>
    <n v="1.3755712034837443E-2"/>
    <n v="0.23040995320351476"/>
    <n v="20.877537904176673"/>
    <n v="-25.729993801323602"/>
    <s v="C-LOff-Lgt-LPD Int-All-All-C"/>
    <s v="C-LOff-HVAC-ER-All-All-C"/>
    <n v="0.23040995320351476"/>
    <n v="6.574548221293804E-3"/>
    <n v="1.328938954506419E-2"/>
    <n v="2.0642418732182144E-2"/>
    <n v="2.822991051553575E-2"/>
    <n v="3.6728908565635265E-2"/>
    <n v="4.6322321556491075E-2"/>
    <n v="5.6669037504478922E-2"/>
    <n v="6.9184202666741634E-2"/>
    <n v="8.3212654720021734E-2"/>
    <n v="9.648118942038772E-2"/>
    <n v="0.1106028524770694"/>
    <n v="0.12465702386535925"/>
    <n v="0.13774875969218059"/>
    <n v="0.15080208719399274"/>
    <n v="0.16355757060009468"/>
    <n v="0.17654281160662527"/>
    <n v="0.18972067037023257"/>
    <n v="0.20309114689091659"/>
    <n v="0.21665424116867732"/>
    <n v="0.23040995320351476"/>
    <n v="5.2311154700882571E-3"/>
    <n v="5.3714085725648404E-3"/>
    <n v="6.0095964359124085E-3"/>
    <n v="6.2440590321480591E-3"/>
    <n v="7.1555652988939669E-3"/>
    <n v="8.2499802396502619E-3"/>
    <n v="9.0032831967822979E-3"/>
    <n v="1.1171732411057162E-2"/>
    <n v="1.268501930207455E-2"/>
    <n v="1.192510194916044E-2"/>
    <n v="1.2778230305476137E-2"/>
    <n v="1.2710738637084306E-2"/>
    <n v="1.1748303075615784E-2"/>
    <n v="1.1709894750606612E-2"/>
    <n v="1.1412050654896408E-2"/>
    <n v="1.1641808255325042E-2"/>
    <n v="1.1834426012401754E-2"/>
    <n v="1.2027043769478468E-2"/>
    <n v="1.2219661526555183E-2"/>
    <n v="1.2412279283631898E-2"/>
    <n v="0.20354129817940383"/>
    <n v="0.20354129817940383"/>
    <n v="5.2311154700882571E-3"/>
    <n v="1.0602524042653098E-2"/>
    <n v="1.6612120478565508E-2"/>
    <n v="2.2856179510713566E-2"/>
    <n v="3.0011744809607534E-2"/>
    <n v="3.8261725049257796E-2"/>
    <n v="4.7265008246040095E-2"/>
    <n v="5.8436740657097259E-2"/>
    <n v="7.1121759959171804E-2"/>
    <n v="8.3046861908332242E-2"/>
    <n v="9.5825092213808374E-2"/>
    <n v="0.10853583085089268"/>
    <n v="0.12028413392650845"/>
    <n v="0.13199402867711507"/>
    <n v="0.14340607933201149"/>
    <n v="0.15504788758733654"/>
    <n v="0.16688231359973829"/>
    <n v="0.17890935736921676"/>
    <n v="0.19112901889577194"/>
    <n v="0.20354129817940383"/>
  </r>
  <r>
    <x v="47"/>
    <s v="Under $40"/>
    <n v="39.356392835244023"/>
    <s v="Lighting"/>
    <s v="Urban"/>
    <s v="SC-New"/>
    <s v="M_Input(per KSF Btype)"/>
    <x v="2"/>
    <s v="All Btype"/>
    <s v="New_HIGHBAY_FIX_REPL_from HID to LED_FIX_KIT"/>
    <n v="1.2150996712160408E-2"/>
    <n v="1.2410284646411238E-2"/>
    <n v="1.3589775368551075E-2"/>
    <n v="1.4023106167883676E-2"/>
    <n v="1.5707740499786647E-2"/>
    <n v="1.7730424325239219E-2"/>
    <n v="1.912266930501226E-2"/>
    <n v="2.3130369664985509E-2"/>
    <n v="2.5927207321108016E-2"/>
    <n v="2.4522737698865909E-2"/>
    <n v="2.609947871645675E-2"/>
    <n v="2.5974741470166395E-2"/>
    <n v="2.419598026111576E-2"/>
    <n v="2.4124994481531017E-2"/>
    <n v="2.3574522798018312E-2"/>
    <n v="2.3999157883720489E-2"/>
    <n v="2.4355151581563081E-2"/>
    <n v="2.4711145279405683E-2"/>
    <n v="2.5067138977248288E-2"/>
    <n v="2.5423132675090884E-2"/>
    <n v="0.42584075583432063"/>
    <n v="31.394226256402625"/>
    <n v="39.356392835244023"/>
    <s v="C-LOff-Lgt-LPD Int-All-All-C"/>
    <s v="C-LOff-HVAC-ER-All-All-C"/>
    <n v="0.42584075583432063"/>
    <n v="1.2150996712160408E-2"/>
    <n v="2.4561281358571645E-2"/>
    <n v="3.8151056727122719E-2"/>
    <n v="5.2174162895006398E-2"/>
    <n v="6.7881903394793053E-2"/>
    <n v="8.5612327720032272E-2"/>
    <n v="0.10473499702504453"/>
    <n v="0.12786536669003004"/>
    <n v="0.15379257401113805"/>
    <n v="0.17831531171000395"/>
    <n v="0.20441479042646071"/>
    <n v="0.23038953189662711"/>
    <n v="0.25458551215774289"/>
    <n v="0.27871050663927388"/>
    <n v="0.30228502943729219"/>
    <n v="0.32628418732101266"/>
    <n v="0.35063933890257576"/>
    <n v="0.37535048418198147"/>
    <n v="0.40041762315922974"/>
    <n v="0.42584075583432063"/>
    <n v="9.6680813249043693E-3"/>
    <n v="9.9273692591551992E-3"/>
    <n v="1.1106859981295035E-2"/>
    <n v="1.1540190780627638E-2"/>
    <n v="1.3224825112530609E-2"/>
    <n v="1.5247508937983181E-2"/>
    <n v="1.6639753917756222E-2"/>
    <n v="2.064745427772947E-2"/>
    <n v="2.3444291933851977E-2"/>
    <n v="2.203982231160987E-2"/>
    <n v="2.3616563329200712E-2"/>
    <n v="2.3491826082910356E-2"/>
    <n v="2.1713064873859721E-2"/>
    <n v="2.1642079094274978E-2"/>
    <n v="2.1091607410762273E-2"/>
    <n v="2.1516242496464451E-2"/>
    <n v="2.1872236194307042E-2"/>
    <n v="2.2228229892149644E-2"/>
    <n v="2.258422358999225E-2"/>
    <n v="2.2940217287834845E-2"/>
    <n v="0.37618244808919982"/>
    <n v="0.37618244808919982"/>
    <n v="9.6680813249043693E-3"/>
    <n v="1.9595450584059568E-2"/>
    <n v="3.0702310565354603E-2"/>
    <n v="4.2242501345982245E-2"/>
    <n v="5.546732645851285E-2"/>
    <n v="7.0714835396496034E-2"/>
    <n v="8.7354589314252259E-2"/>
    <n v="0.10800204359198173"/>
    <n v="0.13144633552583371"/>
    <n v="0.15348615783744357"/>
    <n v="0.17710272116664427"/>
    <n v="0.20059454724955464"/>
    <n v="0.22230761212341435"/>
    <n v="0.24394969121768934"/>
    <n v="0.2650412986284516"/>
    <n v="0.28655754112491605"/>
    <n v="0.30842977731922311"/>
    <n v="0.33065800721137273"/>
    <n v="0.35324223080136496"/>
    <n v="0.37618244808919982"/>
  </r>
  <r>
    <x v="47"/>
    <s v="Under $20"/>
    <n v="17.339103139582363"/>
    <s v="Lighting"/>
    <s v="Urban"/>
    <s v="SC-New"/>
    <s v="M_Input(per KSF Btype)"/>
    <x v="2"/>
    <s v="All Btype"/>
    <s v="New_HIGHBAY_FIX_REPL_from HID to LF2018"/>
    <n v="1.9597020433976689E-3"/>
    <n v="2.0015197729729875E-3"/>
    <n v="2.191746997381071E-3"/>
    <n v="2.2616342068862297E-3"/>
    <n v="2.5333305475908714E-3"/>
    <n v="2.8595472127571032E-3"/>
    <n v="3.084087256376807E-3"/>
    <n v="3.730445639216724E-3"/>
    <n v="4.1815171520803249E-3"/>
    <n v="3.9550055288944388E-3"/>
    <n v="4.2093009309324761E-3"/>
    <n v="4.1891834177577433E-3"/>
    <n v="3.9023063772426641E-3"/>
    <n v="3.8908578532573703E-3"/>
    <n v="3.8020782651654065E-3"/>
    <n v="3.8705630376381119E-3"/>
    <n v="3.9279773875572962E-3"/>
    <n v="3.9853917374764805E-3"/>
    <n v="4.0428060873956648E-3"/>
    <n v="4.1002204373148483E-3"/>
    <n v="6.8679221889292305E-2"/>
    <n v="20.047186533021463"/>
    <n v="17.339103139582363"/>
    <s v="C-LOff-Lgt-LPD Int-All-All-C"/>
    <s v="C-LOff-HVAC-ER-All-All-C"/>
    <n v="6.8679221889292305E-2"/>
    <n v="1.9597020433976689E-3"/>
    <n v="3.961221816370656E-3"/>
    <n v="6.1529688137517274E-3"/>
    <n v="8.4146030206379563E-3"/>
    <n v="1.0947933568228829E-2"/>
    <n v="1.3807480780985933E-2"/>
    <n v="1.6891568037362741E-2"/>
    <n v="2.0622013676579464E-2"/>
    <n v="2.4803530828659791E-2"/>
    <n v="2.875853635755423E-2"/>
    <n v="3.2967837288486707E-2"/>
    <n v="3.7157020706244451E-2"/>
    <n v="4.1059327083487113E-2"/>
    <n v="4.4950184936744485E-2"/>
    <n v="4.8752263201909889E-2"/>
    <n v="5.2622826239548004E-2"/>
    <n v="5.6550803627105302E-2"/>
    <n v="6.0536195364581782E-2"/>
    <n v="6.4579001451977452E-2"/>
    <n v="6.8679221889292305E-2"/>
    <n v="1.5592596374574522E-3"/>
    <n v="1.6010773670327707E-3"/>
    <n v="1.7913045914408543E-3"/>
    <n v="1.861191800946013E-3"/>
    <n v="2.1328881416506546E-3"/>
    <n v="2.4591048068168865E-3"/>
    <n v="2.6836448504365903E-3"/>
    <n v="3.3300032332765073E-3"/>
    <n v="3.7810747461401082E-3"/>
    <n v="3.5545631229542221E-3"/>
    <n v="3.8088585249922593E-3"/>
    <n v="3.7887410118175265E-3"/>
    <n v="3.5018639713024474E-3"/>
    <n v="3.4904154473171536E-3"/>
    <n v="3.4016358592251898E-3"/>
    <n v="3.4701206316978951E-3"/>
    <n v="3.5275349816170794E-3"/>
    <n v="3.5849493315362638E-3"/>
    <n v="3.6423636814554481E-3"/>
    <n v="3.6997780313746315E-3"/>
    <n v="6.0670373770487972E-2"/>
    <n v="6.0670373770487951E-2"/>
    <n v="1.5592596374574522E-3"/>
    <n v="3.1603370044902229E-3"/>
    <n v="4.9516415959310767E-3"/>
    <n v="6.8128333968770893E-3"/>
    <n v="8.9457215385277435E-3"/>
    <n v="1.1404826345344629E-2"/>
    <n v="1.4088471195781219E-2"/>
    <n v="1.7418474429057727E-2"/>
    <n v="2.1199549175197833E-2"/>
    <n v="2.4754112298152057E-2"/>
    <n v="2.8562970823144317E-2"/>
    <n v="3.2351711834961841E-2"/>
    <n v="3.585357580626429E-2"/>
    <n v="3.9343991253581442E-2"/>
    <n v="4.2745627112806633E-2"/>
    <n v="4.6215747744504529E-2"/>
    <n v="4.9743282726121607E-2"/>
    <n v="5.3328232057657868E-2"/>
    <n v="5.6970595739113318E-2"/>
    <n v="6.0670373770487951E-2"/>
  </r>
  <r>
    <x v="47"/>
    <s v="Under $60"/>
    <n v="57.611173977076099"/>
    <s v="Lighting"/>
    <s v="Urban"/>
    <s v="SC-New"/>
    <s v="M_Input(per KSF Btype)"/>
    <x v="2"/>
    <s v="All Btype"/>
    <s v="New_HIGHBAY_FIX_REPL_from LF2018 to LED_FIX_KIT"/>
    <n v="1.2471250134497892E-2"/>
    <n v="1.2737371898950613E-2"/>
    <n v="1.3947949448725138E-2"/>
    <n v="1.4392701177120423E-2"/>
    <n v="1.6121735974512715E-2"/>
    <n v="1.8197729946676101E-2"/>
    <n v="1.9626669135991495E-2"/>
    <n v="2.3739997024832413E-2"/>
    <n v="2.6610548537711966E-2"/>
    <n v="2.5169062511486973E-2"/>
    <n v="2.6787360342809652E-2"/>
    <n v="2.6659335503660554E-2"/>
    <n v="2.4833693007567059E-2"/>
    <n v="2.4760836316534651E-2"/>
    <n v="2.4195856321916207E-2"/>
    <n v="2.4631683151198121E-2"/>
    <n v="2.4997059470299312E-2"/>
    <n v="2.5362435789400509E-2"/>
    <n v="2.572781210850171E-2"/>
    <n v="2.6093188427602908E-2"/>
    <n v="0.4370642762299965"/>
    <n v="74.259958354111049"/>
    <n v="57.611173977076099"/>
    <s v="C-LOff-Lgt-LPD Int-All-All-C"/>
    <s v="C-LOff-HVAC-ER-All-All-C"/>
    <n v="0.43706427622999644"/>
    <n v="1.2471250134497892E-2"/>
    <n v="2.5208622033448504E-2"/>
    <n v="3.9156571482173642E-2"/>
    <n v="5.3549272659294066E-2"/>
    <n v="6.9671008633806777E-2"/>
    <n v="8.7868738580482886E-2"/>
    <n v="0.10749540771647438"/>
    <n v="0.13123540474130679"/>
    <n v="0.15784595327901876"/>
    <n v="0.18301501579050575"/>
    <n v="0.2098023761333154"/>
    <n v="0.23646171163697596"/>
    <n v="0.26129540464454304"/>
    <n v="0.28605624096107768"/>
    <n v="0.31025209728299391"/>
    <n v="0.33488378043419204"/>
    <n v="0.35988083990449132"/>
    <n v="0.38524327569389183"/>
    <n v="0.41097108780239355"/>
    <n v="0.43706427622999644"/>
    <n v="9.9228946710917722E-3"/>
    <n v="1.0189016435544493E-2"/>
    <n v="1.1399593985319019E-2"/>
    <n v="1.1844345713714304E-2"/>
    <n v="1.3573380511106596E-2"/>
    <n v="1.564937448326998E-2"/>
    <n v="1.7078313672585374E-2"/>
    <n v="2.1191641561426292E-2"/>
    <n v="2.4062193074305849E-2"/>
    <n v="2.2620707048080856E-2"/>
    <n v="2.4239004879403531E-2"/>
    <n v="2.4110980040254436E-2"/>
    <n v="2.2285337544160941E-2"/>
    <n v="2.2212480853128533E-2"/>
    <n v="2.1647500858510089E-2"/>
    <n v="2.2083327687792004E-2"/>
    <n v="2.2448704006893194E-2"/>
    <n v="2.2814080325994392E-2"/>
    <n v="2.3179456645095589E-2"/>
    <n v="2.3544832964196787E-2"/>
    <n v="0.38609716696187413"/>
    <n v="0.38609716696187402"/>
    <n v="9.9228946710917722E-3"/>
    <n v="2.0111911106636265E-2"/>
    <n v="3.1511505091955286E-2"/>
    <n v="4.3355850805669588E-2"/>
    <n v="5.6929231316776185E-2"/>
    <n v="7.2578605800046159E-2"/>
    <n v="8.9656919472631533E-2"/>
    <n v="0.11084856103405782"/>
    <n v="0.13491075410836367"/>
    <n v="0.15753146115644454"/>
    <n v="0.18177046603584807"/>
    <n v="0.20588144607610251"/>
    <n v="0.22816678362026344"/>
    <n v="0.25037926447339198"/>
    <n v="0.27202676533190207"/>
    <n v="0.29411009301969404"/>
    <n v="0.31655879702658724"/>
    <n v="0.33937287735258165"/>
    <n v="0.36255233399767722"/>
    <n v="0.38609716696187402"/>
  </r>
  <r>
    <x v="47"/>
    <s v="Under $50"/>
    <n v="45.901861257517446"/>
    <s v="Lighting"/>
    <s v="Urban"/>
    <s v="SC-NR"/>
    <s v="M_Input(per KSF Btype)"/>
    <x v="2"/>
    <s v="All Btype"/>
    <s v="NR_LF_FIX_REPL_from LF2018 to LED_FIX_KIT"/>
    <n v="0.55667894510258542"/>
    <n v="0.60924220342310043"/>
    <n v="0.65353349188481846"/>
    <n v="0.6904404874437764"/>
    <n v="0.72086990961355668"/>
    <n v="0.74569425558712499"/>
    <n v="0.76572148619785108"/>
    <n v="0.78048585111201851"/>
    <n v="0.79117212533917292"/>
    <n v="0.79869916668248653"/>
    <n v="0.80377959714492853"/>
    <n v="0.8069660892214966"/>
    <n v="0.8086872636361826"/>
    <n v="0.80927553022952559"/>
    <n v="0.80898868033308113"/>
    <n v="0.8080266330763578"/>
    <n v="0.80470907235891653"/>
    <n v="0.80139151164147493"/>
    <n v="0.79807395092403355"/>
    <n v="0.79475639020659195"/>
    <n v="16.066489392353681"/>
    <n v="45.658630716598317"/>
    <n v="45.901861257517446"/>
    <s v="C-LOff-Lgt-LPD Int-All-All-C"/>
    <s v="C-LOff-HVAC-ER-All-All-C"/>
    <n v="15.15719264115908"/>
    <n v="0.55667894510258542"/>
    <n v="1.165921148525686"/>
    <n v="1.8194546404105045"/>
    <n v="2.5098951278542811"/>
    <n v="3.2307650374678376"/>
    <n v="3.9764592930549627"/>
    <n v="4.7421807792528137"/>
    <n v="5.5226666303648324"/>
    <n v="6.3138387557040057"/>
    <n v="7.1125379223864922"/>
    <n v="7.9163175195314208"/>
    <n v="8.7232836087529169"/>
    <n v="9.531970872389099"/>
    <n v="10.341246402618625"/>
    <n v="11.150235082951706"/>
    <n v="11.958261716028064"/>
    <n v="12.76297078838698"/>
    <n v="13.564362300028455"/>
    <n v="14.362436250952488"/>
    <n v="15.15719264115908"/>
    <n v="0.46830312310639316"/>
    <n v="0.52086638142690811"/>
    <n v="0.56515766988862626"/>
    <n v="0.60206466544758408"/>
    <n v="0.63249408761736436"/>
    <n v="0.65731843359093278"/>
    <n v="0.67734566420165887"/>
    <n v="0.6921100291158262"/>
    <n v="0.70279630334298071"/>
    <n v="0.71032334468629421"/>
    <n v="0.71540377514873632"/>
    <n v="0.71859026722530439"/>
    <n v="0.72031144163999028"/>
    <n v="0.72089970823333327"/>
    <n v="0.72061285833688893"/>
    <n v="0.7196508110801656"/>
    <n v="0.71633325036272422"/>
    <n v="0.71301568964528261"/>
    <n v="0.70969812892784123"/>
    <n v="0.70638056821039963"/>
    <n v="14.298972952429835"/>
    <n v="13.389676201235236"/>
    <n v="0.46830312310639316"/>
    <n v="0.98916950453330132"/>
    <n v="1.5543271744219276"/>
    <n v="2.1563918398695119"/>
    <n v="2.7888859274868762"/>
    <n v="3.4462043610778093"/>
    <n v="4.1235500252794681"/>
    <n v="4.8156600543952948"/>
    <n v="5.518456357738275"/>
    <n v="6.2287797024245695"/>
    <n v="6.944183477573306"/>
    <n v="7.66277374479861"/>
    <n v="8.3830851864386009"/>
    <n v="9.1039848946719335"/>
    <n v="9.8245977530088222"/>
    <n v="10.544248564088988"/>
    <n v="11.260581814451713"/>
    <n v="11.973597504096997"/>
    <n v="12.683295633024837"/>
    <n v="13.389676201235236"/>
  </r>
  <r>
    <x v="47"/>
    <s v="Under $10"/>
    <n v="9.3430302221811701"/>
    <s v="Lighting"/>
    <s v="Urban"/>
    <s v="SC-NR"/>
    <s v="M_Input(per KSF Btype)"/>
    <x v="2"/>
    <s v="All Btype"/>
    <s v="NR_LF_FIX_REPL_from LF2018 to LED_FIX_KIT_RDX"/>
    <n v="0.29717836816748139"/>
    <n v="0.32523882109224189"/>
    <n v="0.34888335254953085"/>
    <n v="0.36858584140898371"/>
    <n v="0.38483033224926178"/>
    <n v="0.39808260035128334"/>
    <n v="0.40877396880372702"/>
    <n v="0.41665580071208674"/>
    <n v="0.42236057824059681"/>
    <n v="0.42637882589162462"/>
    <n v="0.42909097092189624"/>
    <n v="0.43079205288992117"/>
    <n v="0.43171088736064767"/>
    <n v="0.43202492852889224"/>
    <n v="0.43187179612666232"/>
    <n v="0.43135821529812862"/>
    <n v="0.42958716343963954"/>
    <n v="0.42781611158115007"/>
    <n v="0.42604505972266088"/>
    <n v="0.42427400786417147"/>
    <n v="8.5769600984638377"/>
    <n v="16.962414627628256"/>
    <n v="9.3430302221811701"/>
    <s v="C-LOff-Lgt-LPD Int-All-All-C"/>
    <s v="C-LOff-HVAC-ER-All-All-C"/>
    <n v="8.0915396832005904"/>
    <n v="0.29717836816748139"/>
    <n v="0.62241718925972322"/>
    <n v="0.97130054180925407"/>
    <n v="1.3398863832182377"/>
    <n v="1.7247167154674994"/>
    <n v="2.1227993158187828"/>
    <n v="2.5315732846225099"/>
    <n v="2.9482290853345967"/>
    <n v="3.3705896635751937"/>
    <n v="3.7969684894668183"/>
    <n v="4.2260594603887149"/>
    <n v="4.6568515132786361"/>
    <n v="5.088562400639284"/>
    <n v="5.5205873291681762"/>
    <n v="5.9524591252948387"/>
    <n v="6.3838173405929677"/>
    <n v="6.813404504032607"/>
    <n v="7.2412206156137575"/>
    <n v="7.6672656753364183"/>
    <n v="8.0915396832005904"/>
    <n v="0.24999967963014436"/>
    <n v="0.27806013255490486"/>
    <n v="0.30170466401219381"/>
    <n v="0.32140715287164667"/>
    <n v="0.33765164371192474"/>
    <n v="0.35090391181394631"/>
    <n v="0.36159528026638998"/>
    <n v="0.36947711217474971"/>
    <n v="0.37518188970325977"/>
    <n v="0.37920013735428759"/>
    <n v="0.38191228238455921"/>
    <n v="0.38361336435258414"/>
    <n v="0.38453219882331063"/>
    <n v="0.38484623999155521"/>
    <n v="0.38469310758932529"/>
    <n v="0.38417952676079159"/>
    <n v="0.38240847490230251"/>
    <n v="0.38063742304381304"/>
    <n v="0.37886637118532385"/>
    <n v="0.37709531932683443"/>
    <n v="7.6333863277170968"/>
    <n v="7.1479659124538477"/>
    <n v="0.24999967963014436"/>
    <n v="0.52805981218504927"/>
    <n v="0.82976447619724314"/>
    <n v="1.1511716290688898"/>
    <n v="1.4888232727808146"/>
    <n v="1.8397271845947609"/>
    <n v="2.2013224648611507"/>
    <n v="2.5707995770359005"/>
    <n v="2.9459814667391604"/>
    <n v="3.3251816040934479"/>
    <n v="3.707093886478007"/>
    <n v="4.0907072508305911"/>
    <n v="4.4752394496539019"/>
    <n v="4.860085689645457"/>
    <n v="5.2447787972347824"/>
    <n v="5.6289583239955743"/>
    <n v="6.0113667988978765"/>
    <n v="6.3920042219416899"/>
    <n v="6.7708705931270137"/>
    <n v="7.1479659124538477"/>
  </r>
  <r>
    <x v="47"/>
    <s v="Under $5"/>
    <n v="-1.9647160526875131"/>
    <s v="Lighting"/>
    <s v="Urban"/>
    <s v="SC-NR"/>
    <s v="M_Input(per KSF Btype)"/>
    <x v="2"/>
    <s v="All Btype"/>
    <s v="NR_LF_FIX_REPL_from LF2018 to LF_FIX_KIT_RDX"/>
    <n v="8.8197891826860331E-2"/>
    <n v="9.6525795391752295E-2"/>
    <n v="0.10354312252974736"/>
    <n v="0.10939051307792688"/>
    <n v="0.11421162389682012"/>
    <n v="0.11814468980511646"/>
    <n v="0.121317720749678"/>
    <n v="0.123656925188876"/>
    <n v="0.12535001393708622"/>
    <n v="0.12654256699484837"/>
    <n v="0.1273474892221077"/>
    <n v="0.12785234374543536"/>
    <n v="0.12812503944585141"/>
    <n v="0.12821824195300838"/>
    <n v="0.12817279465100467"/>
    <n v="0.12802037189345786"/>
    <n v="0.12749475140096367"/>
    <n v="0.12696913090846954"/>
    <n v="0.1264435104159754"/>
    <n v="0.12591788992348121"/>
    <n v="2.5455076142732089"/>
    <n v="26.166202952498313"/>
    <n v="-1.9647160526875131"/>
    <s v="C-LOff-Lgt-LPD Int-All-All-C"/>
    <s v="C-LOff-HVAC-ER-All-All-C"/>
    <n v="2.4014424269584675"/>
    <n v="8.8197891826860331E-2"/>
    <n v="0.18472368721861263"/>
    <n v="0.28826680974836"/>
    <n v="0.39765732282628685"/>
    <n v="0.51186894672310701"/>
    <n v="0.63001363652822351"/>
    <n v="0.75133135727790146"/>
    <n v="0.8749882824667774"/>
    <n v="1.0003382964038636"/>
    <n v="1.126880863398712"/>
    <n v="1.2542283526208196"/>
    <n v="1.3820806963662549"/>
    <n v="1.5102057358121064"/>
    <n v="1.6384239777651148"/>
    <n v="1.7665967724161196"/>
    <n v="1.8946171443095774"/>
    <n v="2.0221118957105411"/>
    <n v="2.1490810266190108"/>
    <n v="2.2755245370349861"/>
    <n v="2.4014424269584675"/>
    <n v="7.4195994939789026E-2"/>
    <n v="8.252389850468099E-2"/>
    <n v="8.9541225642676053E-2"/>
    <n v="9.5388616190855577E-2"/>
    <n v="0.10020972700974881"/>
    <n v="0.10414279291804515"/>
    <n v="0.1073158238626067"/>
    <n v="0.10965502830180469"/>
    <n v="0.11134811705001492"/>
    <n v="0.11254067010777706"/>
    <n v="0.1133455923350364"/>
    <n v="0.11385044685836405"/>
    <n v="0.1141231425587801"/>
    <n v="0.11421634506593707"/>
    <n v="0.11417089776393337"/>
    <n v="0.11401847500638655"/>
    <n v="0.11349285451389236"/>
    <n v="0.11296723402139823"/>
    <n v="0.1124416135289041"/>
    <n v="0.11191599303640991"/>
    <n v="2.265469676531783"/>
    <n v="2.1214044892170412"/>
    <n v="7.4195994939789026E-2"/>
    <n v="0.15671989344447002"/>
    <n v="0.24626111908714607"/>
    <n v="0.34164973527800163"/>
    <n v="0.44185946228775042"/>
    <n v="0.54600225520579559"/>
    <n v="0.65331807906840234"/>
    <n v="0.76297310737020707"/>
    <n v="0.87432122442022198"/>
    <n v="0.986861894527999"/>
    <n v="1.1002074868630354"/>
    <n v="1.2140579337213995"/>
    <n v="1.3281810762801796"/>
    <n v="1.4423974213461166"/>
    <n v="1.5565683191100499"/>
    <n v="1.6705867941164365"/>
    <n v="1.784079648630329"/>
    <n v="1.8970468826517273"/>
    <n v="2.0094884961806314"/>
    <n v="2.1214044892170412"/>
  </r>
  <r>
    <x v="47"/>
    <s v="Under $30"/>
    <n v="28.339761854428396"/>
    <s v="Lighting"/>
    <s v="Urban"/>
    <s v="SC-NR"/>
    <s v="M_Input(per KSF Btype)"/>
    <x v="2"/>
    <s v="All Btype"/>
    <s v="NR_LF_FIX_REPL_from LF2018 to TLED_PIN"/>
    <n v="6.6866902673212936E-2"/>
    <n v="7.3180671694344349E-2"/>
    <n v="7.8500832086426595E-2"/>
    <n v="8.2934009417296825E-2"/>
    <n v="8.658911659986479E-2"/>
    <n v="8.9570955846245581E-2"/>
    <n v="9.1976577420121761E-2"/>
    <n v="9.3750036539480941E-2"/>
    <n v="9.5033645458001678E-2"/>
    <n v="9.5937775110018317E-2"/>
    <n v="9.6548023893915716E-2"/>
    <n v="9.6930777467456375E-2"/>
    <n v="9.7137520695456891E-2"/>
    <n v="9.7208181828573284E-2"/>
    <n v="9.7173726126096774E-2"/>
    <n v="9.7058167381063779E-2"/>
    <n v="9.6659670165465394E-2"/>
    <n v="9.6261172949866983E-2"/>
    <n v="9.5862675734268599E-2"/>
    <n v="9.5464178518670187E-2"/>
    <n v="1.9298671019446323"/>
    <n v="39.146481954508566"/>
    <n v="28.339761854428396"/>
    <s v="C-LOff-Lgt-LPD Int-All-All-C"/>
    <s v="C-LOff-HVAC-ER-All-All-C"/>
    <n v="1.8206446176058479"/>
    <n v="6.6866902673212936E-2"/>
    <n v="0.14004757436755727"/>
    <n v="0.21854840645398388"/>
    <n v="0.30148241587128072"/>
    <n v="0.38807153247114551"/>
    <n v="0.47764248831739109"/>
    <n v="0.56961906573751286"/>
    <n v="0.66336910227699386"/>
    <n v="0.7584027477349955"/>
    <n v="0.85434052284501383"/>
    <n v="0.95088854673892953"/>
    <n v="1.0478193242063858"/>
    <n v="1.1449568449018428"/>
    <n v="1.2421650267304161"/>
    <n v="1.3393387528565128"/>
    <n v="1.4363969202375766"/>
    <n v="1.533056590403042"/>
    <n v="1.629317763352909"/>
    <n v="1.7251804390871777"/>
    <n v="1.8206446176058479"/>
    <n v="5.6251416781258487E-2"/>
    <n v="6.25651858023899E-2"/>
    <n v="6.7885346194472146E-2"/>
    <n v="7.2318523525342376E-2"/>
    <n v="7.5973630707910342E-2"/>
    <n v="7.8955469954291133E-2"/>
    <n v="8.1361091528167312E-2"/>
    <n v="8.3134550647526492E-2"/>
    <n v="8.4418159566047229E-2"/>
    <n v="8.5322289218063868E-2"/>
    <n v="8.5932538001961267E-2"/>
    <n v="8.6315291575501926E-2"/>
    <n v="8.6522034803502443E-2"/>
    <n v="8.6592695936618835E-2"/>
    <n v="8.6558240234142325E-2"/>
    <n v="8.644268148910933E-2"/>
    <n v="8.6044184273510946E-2"/>
    <n v="8.5645687057912534E-2"/>
    <n v="8.524718984231415E-2"/>
    <n v="8.4848692626715738E-2"/>
    <n v="1.7175573841055434"/>
    <n v="1.6083348997667588"/>
    <n v="5.6251416781258487E-2"/>
    <n v="0.11881660258364839"/>
    <n v="0.18670194877812052"/>
    <n v="0.25902047230346292"/>
    <n v="0.33499410301137328"/>
    <n v="0.41394957296566443"/>
    <n v="0.49531066449383176"/>
    <n v="0.57844521514135827"/>
    <n v="0.66286337470740553"/>
    <n v="0.74818566392546937"/>
    <n v="0.83411820192743069"/>
    <n v="0.92043349350293258"/>
    <n v="1.0069555283064351"/>
    <n v="1.0935482242430539"/>
    <n v="1.1801064644771961"/>
    <n v="1.2665491459663054"/>
    <n v="1.3525933302398163"/>
    <n v="1.4382390172977289"/>
    <n v="1.523486207140043"/>
    <n v="1.6083348997667588"/>
  </r>
  <r>
    <x v="47"/>
    <s v="Under $5"/>
    <n v="2.8327037000102444"/>
    <s v="Lighting"/>
    <s v="Urban"/>
    <s v="SC-NR"/>
    <s v="M_Input(per KSF Btype)"/>
    <x v="2"/>
    <s v="All Btype"/>
    <s v="NR_LF_FIX_REPL_from LF2018 to TLED_PIN_RDX"/>
    <n v="0.1123875428704518"/>
    <n v="0.1229995042170748"/>
    <n v="0.13194144305735472"/>
    <n v="0.13939257190297255"/>
    <n v="0.14553594775491724"/>
    <n v="0.15054771849257495"/>
    <n v="0.15459100279251312"/>
    <n v="0.15757177062888278"/>
    <n v="0.15972921544226329"/>
    <n v="0.16124884482487525"/>
    <n v="0.1622745295600736"/>
    <n v="0.16291784833117542"/>
    <n v="0.1632653350917577"/>
    <n v="0.16338409984397304"/>
    <n v="0.16332618790870465"/>
    <n v="0.16313196082636286"/>
    <n v="0.16246218069431917"/>
    <n v="0.1617924005622754"/>
    <n v="0.16112262043023165"/>
    <n v="0.16045284029818788"/>
    <n v="3.2436528833115053"/>
    <n v="13.289294568386415"/>
    <n v="2.8327037000102444"/>
    <s v="C-LOff-Lgt-LPD Int-All-All-C"/>
    <s v="C-LOff-HVAC-ER-All-All-C"/>
    <n v="3.060075565530942"/>
    <n v="0.1123875428704518"/>
    <n v="0.23538704708752661"/>
    <n v="0.36732849014488134"/>
    <n v="0.50672106204785394"/>
    <n v="0.65225700980277113"/>
    <n v="0.8028047282953461"/>
    <n v="0.95739573108785925"/>
    <n v="1.114967501716742"/>
    <n v="1.2746967171590053"/>
    <n v="1.4359455619838806"/>
    <n v="1.5982200915439542"/>
    <n v="1.7611379398751297"/>
    <n v="1.9244032749668873"/>
    <n v="2.0877873748108602"/>
    <n v="2.2511135627195649"/>
    <n v="2.4142455235459277"/>
    <n v="2.5767077042402469"/>
    <n v="2.7385001048025224"/>
    <n v="2.8996227252327542"/>
    <n v="3.060075565530942"/>
    <n v="9.454540680497131E-2"/>
    <n v="0.10515736815159431"/>
    <n v="0.11409930699187423"/>
    <n v="0.12155043583749206"/>
    <n v="0.12769381168943675"/>
    <n v="0.13270558242709446"/>
    <n v="0.13674886672703263"/>
    <n v="0.13972963456340229"/>
    <n v="0.1418870793767828"/>
    <n v="0.14340670875939476"/>
    <n v="0.14443239349459311"/>
    <n v="0.14507571226569493"/>
    <n v="0.14542319902627721"/>
    <n v="0.14554196377849254"/>
    <n v="0.14548405184322416"/>
    <n v="0.14528982476088237"/>
    <n v="0.14462004462883868"/>
    <n v="0.14395026449679491"/>
    <n v="0.14328048436475116"/>
    <n v="0.14261070423270739"/>
    <n v="2.8868101620018956"/>
    <n v="2.7032328442213318"/>
    <n v="9.454540680497131E-2"/>
    <n v="0.19970277495656563"/>
    <n v="0.31380208194843984"/>
    <n v="0.43535251778593187"/>
    <n v="0.56304632947536859"/>
    <n v="0.6957519119024631"/>
    <n v="0.83250077862949579"/>
    <n v="0.97223041319289805"/>
    <n v="1.1141174925696808"/>
    <n v="1.2575242013290757"/>
    <n v="1.4019565948236687"/>
    <n v="1.5470323070893637"/>
    <n v="1.6924555061156408"/>
    <n v="1.8379974698941333"/>
    <n v="1.9834815217373574"/>
    <n v="2.1287713464982398"/>
    <n v="2.2733913911270784"/>
    <n v="2.4173416556238734"/>
    <n v="2.5606221399886246"/>
    <n v="2.7032328442213318"/>
  </r>
  <r>
    <x v="47"/>
    <s v="Under $5"/>
    <n v="-14.29283648600353"/>
    <s v="Lighting"/>
    <s v="Urban"/>
    <s v="SC-NR"/>
    <s v="M_Input(per KSF Btype)"/>
    <x v="2"/>
    <s v="All Btype"/>
    <s v="NR_CAN_FIX_REPL_from CFL to LED_FIX_KIT"/>
    <n v="0.12730337574842956"/>
    <n v="0.13932373377239826"/>
    <n v="0.14945242749618393"/>
    <n v="0.15789245413042605"/>
    <n v="0.16485116560742166"/>
    <n v="0.17052808777411108"/>
    <n v="0.17510798806685138"/>
    <n v="0.1784843569970771"/>
    <n v="0.18092813324415519"/>
    <n v="0.18264944456880969"/>
    <n v="0.18381125597521172"/>
    <n v="0.18453995462945672"/>
    <n v="0.18493355908525472"/>
    <n v="0.18506808603985123"/>
    <n v="0.18500248815713669"/>
    <n v="0.18478248367432329"/>
    <n v="0.18402381176424623"/>
    <n v="0.18326513985416917"/>
    <n v="0.18250646794409203"/>
    <n v="0.18174779603401492"/>
    <n v="3.6741435149771022"/>
    <n v="14.272419358805138"/>
    <n v="-14.29283648600353"/>
    <s v="C-LOff-Lgt-LPD Int-All-All-C"/>
    <s v="C-LOff-HVAC-ER-All-All-C"/>
    <n v="3.4662022105636203"/>
    <n v="0.12730337574842956"/>
    <n v="0.2666271095208278"/>
    <n v="0.41607953701701172"/>
    <n v="0.5739719911474378"/>
    <n v="0.73882315675485943"/>
    <n v="0.90935124452897054"/>
    <n v="1.084459232595822"/>
    <n v="1.2629435895928991"/>
    <n v="1.4438717228370543"/>
    <n v="1.6265211674058639"/>
    <n v="1.8103324233810756"/>
    <n v="1.9948723780105322"/>
    <n v="2.1798059370957867"/>
    <n v="2.3648740231356378"/>
    <n v="2.5498765112927746"/>
    <n v="2.7346589949670981"/>
    <n v="2.9186828067313444"/>
    <n v="3.1019479465855135"/>
    <n v="3.2844544145296055"/>
    <n v="3.4662022105636203"/>
    <n v="0.10709326977328024"/>
    <n v="0.11911362779724893"/>
    <n v="0.1292423215210346"/>
    <n v="0.13768234815527672"/>
    <n v="0.14464105963227233"/>
    <n v="0.15031798179896175"/>
    <n v="0.15489788209170205"/>
    <n v="0.15827425102192777"/>
    <n v="0.16071802726900586"/>
    <n v="0.16243933859366036"/>
    <n v="0.1636011500000624"/>
    <n v="0.16432984865430739"/>
    <n v="0.16472345311010539"/>
    <n v="0.1648579800647019"/>
    <n v="0.16479238218198736"/>
    <n v="0.16457237769917396"/>
    <n v="0.1638137057890969"/>
    <n v="0.16305503387901985"/>
    <n v="0.1622963619689427"/>
    <n v="0.16153769005886559"/>
    <n v="3.2699413954741154"/>
    <n v="3.0620000910606344"/>
    <n v="0.10709326977328024"/>
    <n v="0.22620689757052917"/>
    <n v="0.3554492190915638"/>
    <n v="0.49313156724684049"/>
    <n v="0.63777262687911285"/>
    <n v="0.78809060867807457"/>
    <n v="0.94298849076977664"/>
    <n v="1.1012627417917045"/>
    <n v="1.2619807690607103"/>
    <n v="1.4244201076543708"/>
    <n v="1.5880212576544332"/>
    <n v="1.7523511063087407"/>
    <n v="1.9170745594188461"/>
    <n v="2.0819325394835482"/>
    <n v="2.2467249216655354"/>
    <n v="2.4112972993647093"/>
    <n v="2.575111005153806"/>
    <n v="2.738166039032826"/>
    <n v="2.9004624010017688"/>
    <n v="3.0620000910606344"/>
  </r>
  <r>
    <x v="47"/>
    <s v="Under $5"/>
    <n v="-58.1207590668687"/>
    <s v="Lighting"/>
    <s v="Urban"/>
    <s v="SC-NR"/>
    <s v="M_Input(per KSF Btype)"/>
    <x v="2"/>
    <s v="All Btype"/>
    <s v="NR_CAN_FIX_REPL_from INC_HAL to LED_FIX_KIT"/>
    <n v="0.1489844889726871"/>
    <n v="0.16305204128181591"/>
    <n v="0.17490575882486922"/>
    <n v="0.18478321138750439"/>
    <n v="0.19292706513225749"/>
    <n v="0.19957082727108183"/>
    <n v="0.20493073309171125"/>
    <n v="0.20888213341158168"/>
    <n v="0.21174211063680473"/>
    <n v="0.21375657951132485"/>
    <n v="0.21511625970556811"/>
    <n v="0.21596906345864619"/>
    <n v="0.21642970292213007"/>
    <n v="0.21658714124193723"/>
    <n v="0.21651037134501613"/>
    <n v="0.21625289776860107"/>
    <n v="0.21536501599676089"/>
    <n v="0.21447713422492057"/>
    <n v="0.21358925245308019"/>
    <n v="0.21270137068123987"/>
    <n v="4.2998890702859365"/>
    <n v="-1.7181205049764807"/>
    <n v="-58.1207590668687"/>
    <s v="C-LOff-Lgt-LPD Int-All-All-C"/>
    <s v="C-LOff-HVAC-ER-All-All-C"/>
    <n v="4.0565331593195388"/>
    <n v="0.1489844889726871"/>
    <n v="0.31203653025450301"/>
    <n v="0.4869422890793722"/>
    <n v="0.67172550046687662"/>
    <n v="0.86465256559913417"/>
    <n v="1.0642233928702161"/>
    <n v="1.2691541259619272"/>
    <n v="1.4780362593735088"/>
    <n v="1.6897783700103135"/>
    <n v="1.9035349495216383"/>
    <n v="2.1186512092272065"/>
    <n v="2.3346202726858527"/>
    <n v="2.5510499756079827"/>
    <n v="2.7676371168499201"/>
    <n v="2.9841474881949361"/>
    <n v="3.2004003859635373"/>
    <n v="3.4157654019602983"/>
    <n v="3.6302425361852189"/>
    <n v="3.8438317886382989"/>
    <n v="4.0565331593195388"/>
    <n v="0.12533238789453782"/>
    <n v="0.13939994020366664"/>
    <n v="0.15125365774671995"/>
    <n v="0.16113111030935512"/>
    <n v="0.16927496405410822"/>
    <n v="0.17591872619293256"/>
    <n v="0.18127863201356198"/>
    <n v="0.18523003233343241"/>
    <n v="0.18809000955865546"/>
    <n v="0.19010447843317557"/>
    <n v="0.19146415862741883"/>
    <n v="0.19231696238049692"/>
    <n v="0.19277760184398079"/>
    <n v="0.19293504016378796"/>
    <n v="0.19285827026686686"/>
    <n v="0.1926007966904518"/>
    <n v="0.19171291491861162"/>
    <n v="0.19082503314677129"/>
    <n v="0.18993715137493092"/>
    <n v="0.1890492696030906"/>
    <n v="3.8268470487229509"/>
    <n v="3.5834911377565537"/>
    <n v="0.12533238789453782"/>
    <n v="0.26473232809820446"/>
    <n v="0.41598598584492441"/>
    <n v="0.57711709615427953"/>
    <n v="0.74639206020838778"/>
    <n v="0.92231078640132036"/>
    <n v="1.1035894184148822"/>
    <n v="1.2888194507483146"/>
    <n v="1.4769094603069701"/>
    <n v="1.6670139387401457"/>
    <n v="1.8584780973675645"/>
    <n v="2.0507950597480615"/>
    <n v="2.2435726615920424"/>
    <n v="2.4365077017558305"/>
    <n v="2.6293659720226974"/>
    <n v="2.8219667687131493"/>
    <n v="3.0136796836317608"/>
    <n v="3.2045047167785321"/>
    <n v="3.3944418681534629"/>
    <n v="3.5834911377565537"/>
  </r>
  <r>
    <x v="47"/>
    <s v="Under $85"/>
    <n v="78.014125215519513"/>
    <s v="Lighting"/>
    <s v="Urban"/>
    <s v="SC-NR"/>
    <s v="M_Input(per KSF Btype)"/>
    <x v="2"/>
    <s v="All Btype"/>
    <s v="NR_DISP_FIX_REPL_from CFL to LED_FIX_KIT"/>
    <n v="7.2085563252685886E-3"/>
    <n v="7.8892093508168247E-3"/>
    <n v="8.4627468456401223E-3"/>
    <n v="8.9406635310541153E-3"/>
    <n v="9.3347007145797353E-3"/>
    <n v="9.6561565514902657E-3"/>
    <n v="9.9154935017497347E-3"/>
    <n v="1.01066804633313E-2"/>
    <n v="1.024505934464414E-2"/>
    <n v="1.0342528634552177E-2"/>
    <n v="1.0408316229839032E-2"/>
    <n v="1.0449578806439144E-2"/>
    <n v="1.0471866667014842E-2"/>
    <n v="1.0479484258644081E-2"/>
    <n v="1.0475769777157746E-2"/>
    <n v="1.0463312018698094E-2"/>
    <n v="1.042035220585702E-2"/>
    <n v="1.0377392393015944E-2"/>
    <n v="1.0334432580174866E-2"/>
    <n v="1.0291472767333786E-2"/>
    <n v="0.20804845369671571"/>
    <n v="171.04177412094199"/>
    <n v="78.014125215519513"/>
    <s v="C-LOff-Lgt-LPD Int-All-All-C"/>
    <s v="C-LOff-HVAC-ER-All-All-C"/>
    <n v="0.19627377296730156"/>
    <n v="7.2085563252685886E-3"/>
    <n v="1.5097765676085412E-2"/>
    <n v="2.3560512521725537E-2"/>
    <n v="3.2501176052779648E-2"/>
    <n v="4.1835876767359385E-2"/>
    <n v="5.1492033318849648E-2"/>
    <n v="6.1407526820599384E-2"/>
    <n v="7.1514207283930681E-2"/>
    <n v="8.1759266628574828E-2"/>
    <n v="9.2101795263127006E-2"/>
    <n v="0.10251011149296604"/>
    <n v="0.11295969029940518"/>
    <n v="0.12343155696642003"/>
    <n v="0.13391104122506411"/>
    <n v="0.14438681100222187"/>
    <n v="0.15485012302091997"/>
    <n v="0.16527047522677699"/>
    <n v="0.17564786761979292"/>
    <n v="0.18598230019996778"/>
    <n v="0.19627377296730156"/>
    <n v="6.0641586499908503E-3"/>
    <n v="6.7448116755390863E-3"/>
    <n v="7.318349170362384E-3"/>
    <n v="7.796265855776377E-3"/>
    <n v="8.1903030393019969E-3"/>
    <n v="8.5117588762125274E-3"/>
    <n v="8.7710958264719963E-3"/>
    <n v="8.9622827880535619E-3"/>
    <n v="9.1006616693664021E-3"/>
    <n v="9.1981309592744382E-3"/>
    <n v="9.2639185545612939E-3"/>
    <n v="9.3051811311614056E-3"/>
    <n v="9.3274689917371041E-3"/>
    <n v="9.3350865833663425E-3"/>
    <n v="9.3313721018800071E-3"/>
    <n v="9.3189143434203557E-3"/>
    <n v="9.2759545305792813E-3"/>
    <n v="9.2329947177382053E-3"/>
    <n v="9.1900349048971274E-3"/>
    <n v="9.1470750920560479E-3"/>
    <n v="0.18516050019116093"/>
    <n v="0.17338581946174675"/>
    <n v="6.0641586499908503E-3"/>
    <n v="1.2808970325529936E-2"/>
    <n v="2.0127319495892318E-2"/>
    <n v="2.7923585351668695E-2"/>
    <n v="3.611388839097069E-2"/>
    <n v="4.4625647267183217E-2"/>
    <n v="5.3396743093655212E-2"/>
    <n v="6.2359025881708774E-2"/>
    <n v="7.1459687551075179E-2"/>
    <n v="8.0657818510349616E-2"/>
    <n v="8.9921737064910912E-2"/>
    <n v="9.9226918196072322E-2"/>
    <n v="0.10855438718780942"/>
    <n v="0.11788947377117577"/>
    <n v="0.12722084587305577"/>
    <n v="0.13653976021647612"/>
    <n v="0.1458157147470554"/>
    <n v="0.1550487094647936"/>
    <n v="0.16423874436969071"/>
    <n v="0.17338581946174675"/>
  </r>
  <r>
    <x v="47"/>
    <s v="Under $5"/>
    <n v="-27.105249111943287"/>
    <s v="Lighting"/>
    <s v="Urban"/>
    <s v="SC-NR"/>
    <s v="M_Input(per KSF Btype)"/>
    <x v="2"/>
    <s v="All Btype"/>
    <s v="NR_DISP_FIX_REPL_from INC_HAL to LED_FIX_KIT"/>
    <n v="1.7301744777521767E-2"/>
    <n v="1.8935426252521519E-2"/>
    <n v="2.0312012479778631E-2"/>
    <n v="2.1459092719266663E-2"/>
    <n v="2.2404848079229097E-2"/>
    <n v="2.3176396028153995E-2"/>
    <n v="2.3798848225557476E-2"/>
    <n v="2.4257729014555245E-2"/>
    <n v="2.4589861549703957E-2"/>
    <n v="2.4823804200845307E-2"/>
    <n v="2.4981705468702528E-2"/>
    <n v="2.5080742576409593E-2"/>
    <n v="2.5134237181697761E-2"/>
    <n v="2.5152520679840997E-2"/>
    <n v="2.5143605300983217E-2"/>
    <n v="2.5113704590266239E-2"/>
    <n v="2.5010593830784356E-2"/>
    <n v="2.4907483071302468E-2"/>
    <n v="2.4804372311820574E-2"/>
    <n v="2.470126155233868E-2"/>
    <n v="0.49935119943513934"/>
    <n v="22.269422830659085"/>
    <n v="-27.105249111943287"/>
    <s v="C-LOff-Lgt-LPD Int-All-All-C"/>
    <s v="C-LOff-HVAC-ER-All-All-C"/>
    <n v="0.47108998989128009"/>
    <n v="1.7301744777521767E-2"/>
    <n v="3.6237171030043286E-2"/>
    <n v="5.6549183509821917E-2"/>
    <n v="7.8008276229088583E-2"/>
    <n v="0.10041312430831768"/>
    <n v="0.12358952033647168"/>
    <n v="0.14738836856202917"/>
    <n v="0.17164609757658442"/>
    <n v="0.19623595912628838"/>
    <n v="0.2210597633271337"/>
    <n v="0.24604146879583622"/>
    <n v="0.27112221137224579"/>
    <n v="0.29625644855394356"/>
    <n v="0.32140896923378454"/>
    <n v="0.34655257453476773"/>
    <n v="0.37166627912503397"/>
    <n v="0.39667687295581833"/>
    <n v="0.4215843560271208"/>
    <n v="0.44638872833894139"/>
    <n v="0.47108998989128009"/>
    <n v="1.455499832674656E-2"/>
    <n v="1.6188679801746313E-2"/>
    <n v="1.7565266029003424E-2"/>
    <n v="1.8712346268491456E-2"/>
    <n v="1.965810162845389E-2"/>
    <n v="2.0429649577378788E-2"/>
    <n v="2.105210177478227E-2"/>
    <n v="2.1510982563780038E-2"/>
    <n v="2.184311509892875E-2"/>
    <n v="2.20770577500701E-2"/>
    <n v="2.2234959017927321E-2"/>
    <n v="2.2333996125634387E-2"/>
    <n v="2.2387490730922555E-2"/>
    <n v="2.240577422906579E-2"/>
    <n v="2.239685885020801E-2"/>
    <n v="2.2366958139491033E-2"/>
    <n v="2.2263847380009149E-2"/>
    <n v="2.2160736620527262E-2"/>
    <n v="2.2057625861045368E-2"/>
    <n v="2.1954515101563474E-2"/>
    <n v="0.44441627041963522"/>
    <n v="0.41615506087577597"/>
    <n v="1.455499832674656E-2"/>
    <n v="3.0743678128492873E-2"/>
    <n v="4.83089441574963E-2"/>
    <n v="6.7021290425987756E-2"/>
    <n v="8.667939205444164E-2"/>
    <n v="0.10710904163182043"/>
    <n v="0.1281611434066027"/>
    <n v="0.14967212597038274"/>
    <n v="0.17151524106931149"/>
    <n v="0.19359229881938159"/>
    <n v="0.21582725783730891"/>
    <n v="0.2381612539629433"/>
    <n v="0.26054874469386585"/>
    <n v="0.28295451892293166"/>
    <n v="0.3053513777731397"/>
    <n v="0.32771833591263072"/>
    <n v="0.34998218329263986"/>
    <n v="0.37214291991316711"/>
    <n v="0.39420054577421249"/>
    <n v="0.41615506087577597"/>
  </r>
  <r>
    <x v="47"/>
    <s v="Under $45"/>
    <n v="43.937781461944752"/>
    <s v="Lighting"/>
    <s v="Urban"/>
    <s v="SC-NR"/>
    <s v="M_Input(per KSF Btype)"/>
    <x v="2"/>
    <s v="All Btype"/>
    <s v="NR_HIGHBAY_FIX_REPL_from HID to LED_FIX_KIT"/>
    <n v="7.0116211739115072E-2"/>
    <n v="7.6736790050047701E-2"/>
    <n v="8.231547662927112E-2"/>
    <n v="8.6964078373656481E-2"/>
    <n v="9.0796800675668532E-2"/>
    <n v="9.3923538472886675E-2"/>
    <n v="9.6446058058733367E-2"/>
    <n v="9.8305696088198544E-2"/>
    <n v="9.9651680291490671E-2"/>
    <n v="0.10059974493313002"/>
    <n v="0.10123964795293042"/>
    <n v="0.10164100093225766"/>
    <n v="0.10185779057512408"/>
    <n v="0.10193188539293745"/>
    <n v="0.10189575536098024"/>
    <n v="0.10177458119093324"/>
    <n v="0.10135671952799824"/>
    <n v="0.10093885786506314"/>
    <n v="0.10052099620212812"/>
    <n v="0.10010313453919302"/>
    <n v="2.0236464519614992"/>
    <n v="35.4213624598693"/>
    <n v="43.937781461944752"/>
    <s v="C-LOff-Lgt-LPD Int-All-All-C"/>
    <s v="C-LOff-HVAC-ER-All-All-C"/>
    <n v="1.9091164448517437"/>
    <n v="7.0116211739115072E-2"/>
    <n v="0.14685300178916277"/>
    <n v="0.22916847841843391"/>
    <n v="0.3161325567920904"/>
    <n v="0.40692935746775893"/>
    <n v="0.50085289594064564"/>
    <n v="0.59729895399937905"/>
    <n v="0.69560465008757755"/>
    <n v="0.79525633037906818"/>
    <n v="0.89585607531219824"/>
    <n v="0.99709572326512863"/>
    <n v="1.0987367241973862"/>
    <n v="1.2005945147725103"/>
    <n v="1.3025264001654477"/>
    <n v="1.404422155526428"/>
    <n v="1.5061967367173612"/>
    <n v="1.6075534562453595"/>
    <n v="1.7084923141104227"/>
    <n v="1.8090133103125507"/>
    <n v="1.9091164448517437"/>
    <n v="5.8984880291755505E-2"/>
    <n v="6.5605458602688127E-2"/>
    <n v="7.1184145181911546E-2"/>
    <n v="7.5832746926296907E-2"/>
    <n v="7.9665469228308972E-2"/>
    <n v="8.2792207025527115E-2"/>
    <n v="8.5314726611373792E-2"/>
    <n v="8.7174364640838969E-2"/>
    <n v="8.8520348844131097E-2"/>
    <n v="8.9468413485770448E-2"/>
    <n v="9.0108316505570857E-2"/>
    <n v="9.0509669484898081E-2"/>
    <n v="9.0726459127764503E-2"/>
    <n v="9.0800553945577872E-2"/>
    <n v="9.0764423913620662E-2"/>
    <n v="9.0643249743573684E-2"/>
    <n v="9.022538808063868E-2"/>
    <n v="8.9807526417703565E-2"/>
    <n v="8.9389664754768561E-2"/>
    <n v="8.8971803091833446E-2"/>
    <n v="1.8010198230143077"/>
    <n v="1.6864898159045523"/>
    <n v="5.8984880291755505E-2"/>
    <n v="0.12459033889444363"/>
    <n v="0.19577448407635517"/>
    <n v="0.27160723100265205"/>
    <n v="0.35127270023096102"/>
    <n v="0.43406490725648816"/>
    <n v="0.51937963386786201"/>
    <n v="0.60655399850870095"/>
    <n v="0.69507434735283202"/>
    <n v="0.78454276083860242"/>
    <n v="0.87465107734417324"/>
    <n v="0.96516074682907127"/>
    <n v="1.0558872059568358"/>
    <n v="1.1466877599024137"/>
    <n v="1.2374521838160344"/>
    <n v="1.328095433559608"/>
    <n v="1.4183208216402468"/>
    <n v="1.5081283480579504"/>
    <n v="1.5975180128127189"/>
    <n v="1.6864898159045523"/>
  </r>
  <r>
    <x v="47"/>
    <s v="Under $5"/>
    <n v="0"/>
    <s v="Lighting"/>
    <s v="Urban"/>
    <s v="SC-NR"/>
    <s v="M_Input(per KSF Btype)"/>
    <x v="2"/>
    <s v="All Btype"/>
    <s v="NR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5"/>
    <n v="63.249250714607314"/>
    <s v="Lighting"/>
    <s v="Urban"/>
    <s v="SC-NR"/>
    <s v="M_Input(per KSF Btype)"/>
    <x v="2"/>
    <s v="All Btype"/>
    <s v="NR_HIGHBAY_FIX_REPL_from LF2018 to LED_FIX_KIT"/>
    <n v="4.700671723910782E-2"/>
    <n v="5.1445229316447669E-2"/>
    <n v="5.5185245157161861E-2"/>
    <n v="5.8301721394762765E-2"/>
    <n v="6.0871222641878733E-2"/>
    <n v="6.2967423732455771E-2"/>
    <n v="6.4658549963621748E-2"/>
    <n v="6.5905272752117716E-2"/>
    <n v="6.6807636089827288E-2"/>
    <n v="6.744322956284253E-2"/>
    <n v="6.7872227929498832E-2"/>
    <n v="6.8141299597011429E-2"/>
    <n v="6.8286637874562781E-2"/>
    <n v="6.8336311895212873E-2"/>
    <n v="6.8312089904978002E-2"/>
    <n v="6.8230853343463863E-2"/>
    <n v="6.795071406400971E-2"/>
    <n v="6.7670574784555543E-2"/>
    <n v="6.7390435505101376E-2"/>
    <n v="6.7110296225647195E-2"/>
    <n v="1.3566759270055015"/>
    <n v="82.489564277363613"/>
    <n v="63.249250714607314"/>
    <s v="C-LOff-Lgt-LPD Int-All-All-C"/>
    <s v="C-LOff-HVAC-ER-All-All-C"/>
    <n v="1.2798936889742656"/>
    <n v="4.700671723910782E-2"/>
    <n v="9.8451946555555489E-2"/>
    <n v="0.15363719171271734"/>
    <n v="0.21193891310748009"/>
    <n v="0.27281013574935881"/>
    <n v="0.33577755948181459"/>
    <n v="0.40043610944543634"/>
    <n v="0.46634138219755406"/>
    <n v="0.53314901828738137"/>
    <n v="0.60059224785022391"/>
    <n v="0.66846447577972279"/>
    <n v="0.73660577537673422"/>
    <n v="0.80489241325129701"/>
    <n v="0.87322872514650984"/>
    <n v="0.9415408150514879"/>
    <n v="1.0097716683949518"/>
    <n v="1.0777223824589615"/>
    <n v="1.1453929572435171"/>
    <n v="1.2127833927486185"/>
    <n v="1.2798936889742656"/>
    <n v="3.9544144221220136E-2"/>
    <n v="4.3982656298559984E-2"/>
    <n v="4.7722672139274176E-2"/>
    <n v="5.083914837687508E-2"/>
    <n v="5.3408649623991049E-2"/>
    <n v="5.5504850714568087E-2"/>
    <n v="5.7195976945734063E-2"/>
    <n v="5.8442699734230032E-2"/>
    <n v="5.9345063071939604E-2"/>
    <n v="5.9980656544954845E-2"/>
    <n v="6.0409654911611148E-2"/>
    <n v="6.0678726579123744E-2"/>
    <n v="6.0824064856675096E-2"/>
    <n v="6.0873738877325188E-2"/>
    <n v="6.0849516887090317E-2"/>
    <n v="6.0768280325576178E-2"/>
    <n v="6.0488141046122025E-2"/>
    <n v="6.0208001766667858E-2"/>
    <n v="5.9927862487213691E-2"/>
    <n v="5.9647723207759511E-2"/>
    <n v="1.2074244666477478"/>
    <n v="1.1306422286165116"/>
    <n v="3.9544144221220136E-2"/>
    <n v="8.352680051978012E-2"/>
    <n v="0.13124947265905429"/>
    <n v="0.18208862103592938"/>
    <n v="0.23549727065992043"/>
    <n v="0.2910021213744885"/>
    <n v="0.34819809832022258"/>
    <n v="0.40664079805445263"/>
    <n v="0.46598586112639223"/>
    <n v="0.52596651767134706"/>
    <n v="0.58637617258295816"/>
    <n v="0.64705489916208192"/>
    <n v="0.70787896401875705"/>
    <n v="0.76875270289608222"/>
    <n v="0.8296022197831725"/>
    <n v="0.89037050010874863"/>
    <n v="0.95085864115487062"/>
    <n v="1.0110666429215385"/>
    <n v="1.0709945054087522"/>
    <n v="1.1306422286165116"/>
  </r>
  <r>
    <x v="47"/>
    <s v="Over $160"/>
    <n v="182.49441410313392"/>
    <s v="Lighting"/>
    <s v="Urban"/>
    <s v="SC-Retro"/>
    <s v="M_Input(per KSF Btype)"/>
    <x v="2"/>
    <s v="All Btype"/>
    <s v="Retro_LF_FIX_REPL_from LF2018 to LED_FIX_KIT"/>
    <n v="0"/>
    <n v="0"/>
    <n v="0"/>
    <n v="0"/>
    <n v="0"/>
    <n v="0"/>
    <n v="0"/>
    <n v="0"/>
    <n v="0"/>
    <n v="0"/>
    <n v="0"/>
    <n v="0"/>
    <n v="0"/>
    <n v="0"/>
    <n v="0"/>
    <n v="0"/>
    <n v="0"/>
    <n v="0"/>
    <n v="0"/>
    <n v="0"/>
    <n v="0"/>
    <n v="137.19135312572723"/>
    <n v="182.49441410313392"/>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115"/>
    <n v="111.68991192268764"/>
    <s v="Lighting"/>
    <s v="Urban"/>
    <s v="SC-Retro"/>
    <s v="M_Input(per KSF Btype)"/>
    <x v="2"/>
    <s v="All Btype"/>
    <s v="Retro_LF_FIX_REPL_from LF2018 to LED_FIX_KIT_RDX"/>
    <n v="0"/>
    <n v="0"/>
    <n v="0"/>
    <n v="0"/>
    <n v="0"/>
    <n v="0"/>
    <n v="0"/>
    <n v="0"/>
    <n v="0"/>
    <n v="0"/>
    <n v="0"/>
    <n v="0"/>
    <n v="0"/>
    <n v="0"/>
    <n v="0"/>
    <n v="0"/>
    <n v="0"/>
    <n v="0"/>
    <n v="0"/>
    <n v="0"/>
    <n v="0"/>
    <n v="85.546598149849146"/>
    <n v="111.68991192268764"/>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85"/>
    <n v="83.802292272929989"/>
    <s v="Lighting"/>
    <s v="Urban"/>
    <s v="SC-Retro"/>
    <s v="M_Input(per KSF Btype)"/>
    <x v="2"/>
    <s v="All Btype"/>
    <s v="Retro_LF_FIX_REPL_from LF2018 to LF_FIX_KIT_RDX"/>
    <n v="0"/>
    <n v="0"/>
    <n v="0"/>
    <n v="0"/>
    <n v="0"/>
    <n v="0"/>
    <n v="0"/>
    <n v="0"/>
    <n v="0"/>
    <n v="0"/>
    <n v="0"/>
    <n v="0"/>
    <n v="0"/>
    <n v="0"/>
    <n v="0"/>
    <n v="0"/>
    <n v="0"/>
    <n v="0"/>
    <n v="0"/>
    <n v="0"/>
    <n v="0"/>
    <n v="83.904302460721127"/>
    <n v="83.802292272929989"/>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5"/>
    <n v="50.804514325251546"/>
    <s v="Lighting"/>
    <s v="Urban"/>
    <s v="SC-Retro"/>
    <s v="M_Input(per KSF Btype)"/>
    <x v="2"/>
    <s v="All Btype"/>
    <s v="Retro_CAN_FIX_REPL_from CFL to LED_FIX_KIT"/>
    <n v="4.6368953983985037E-2"/>
    <n v="4.6336408950553382E-2"/>
    <n v="4.6288950034108635E-2"/>
    <n v="4.6223264992834114E-2"/>
    <n v="4.615316432181242E-2"/>
    <n v="4.1473484340285798E-2"/>
    <n v="3.312389239701187E-2"/>
    <n v="2.6461419968624351E-2"/>
    <n v="2.1140998870088416E-2"/>
    <n v="1.6885260870506746E-2"/>
    <n v="1.348662665916711E-2"/>
    <n v="1.0770978820156403E-2"/>
    <n v="8.6002925300129492E-3"/>
    <n v="6.8667301665991318E-3"/>
    <n v="5.4821936303595638E-3"/>
    <n v="4.3768832725829621E-3"/>
    <n v="2.9794033776145847E-5"/>
    <n v="1.0619718760411108E-5"/>
    <n v="3.6132998771425032E-6"/>
    <n v="1.1759817301859208E-6"/>
    <n v="0.62954763208527986"/>
    <n v="57.649880814976655"/>
    <n v="50.804514325251546"/>
    <s v="C-LOff-Lgt-LPD Int-All-All-C"/>
    <s v="C-LOff-HVAC-ER-All-All-C"/>
    <n v="0.42008470684283267"/>
    <n v="4.6368953983985037E-2"/>
    <n v="9.2705362934538418E-2"/>
    <n v="0.13899431296864706"/>
    <n v="0.18521757796148117"/>
    <n v="0.23137074228329357"/>
    <n v="0.27284422662357938"/>
    <n v="0.30596811902059123"/>
    <n v="0.33242953898921557"/>
    <n v="0.35357053785930398"/>
    <n v="0.37045579872981071"/>
    <n v="0.38394242538897783"/>
    <n v="0.39471340420913426"/>
    <n v="0.40331369673914719"/>
    <n v="0.4101804269057463"/>
    <n v="0.41566262053610586"/>
    <n v="0.42003950380868882"/>
    <n v="0.42006929784246494"/>
    <n v="0.42007991756122537"/>
    <n v="0.42008353086110251"/>
    <n v="0.42008470684283267"/>
    <n v="4.3919599927848572E-2"/>
    <n v="4.3887054894416917E-2"/>
    <n v="4.3839595977972171E-2"/>
    <n v="4.3773910936697649E-2"/>
    <n v="4.3703810265675956E-2"/>
    <n v="3.9024130284149333E-2"/>
    <n v="3.0674538340875402E-2"/>
    <n v="2.4012065912487883E-2"/>
    <n v="1.8691644813951948E-2"/>
    <n v="1.443590681437028E-2"/>
    <n v="1.1037272603030644E-2"/>
    <n v="8.3216247640199373E-3"/>
    <n v="6.1509384738764831E-3"/>
    <n v="4.4173761104626657E-3"/>
    <n v="3.0328395742230973E-3"/>
    <n v="1.9275292164464956E-3"/>
    <n v="0"/>
    <n v="0"/>
    <n v="0"/>
    <n v="0"/>
    <n v="0.58056055096255055"/>
    <n v="0.38084983891050556"/>
    <n v="4.3919599927848572E-2"/>
    <n v="8.780665482226549E-2"/>
    <n v="0.13164625080023767"/>
    <n v="0.17542016173693531"/>
    <n v="0.21912397200261127"/>
    <n v="0.25814810228676061"/>
    <n v="0.28882264062763602"/>
    <n v="0.31283470654012391"/>
    <n v="0.33152635135407588"/>
    <n v="0.34596225816844617"/>
    <n v="0.35699953077147684"/>
    <n v="0.36532115553549677"/>
    <n v="0.37147209400937325"/>
    <n v="0.37588947011983592"/>
    <n v="0.37892230969405905"/>
    <n v="0.38084983891050556"/>
    <n v="0.38084983891050556"/>
    <n v="0.38084983891050556"/>
    <n v="0.38084983891050556"/>
    <n v="0.38084983891050556"/>
  </r>
  <r>
    <x v="47"/>
    <s v="Under $5"/>
    <n v="-43.662208381135954"/>
    <s v="Lighting"/>
    <s v="Urban"/>
    <s v="SC-Retro"/>
    <s v="M_Input(per KSF Btype)"/>
    <x v="2"/>
    <s v="All Btype"/>
    <s v="Retro_CAN_FIX_REPL_from INC_HAL to LED_FIX_KIT"/>
    <n v="5.4266077964450793E-2"/>
    <n v="5.4227990167124866E-2"/>
    <n v="5.4172448494548234E-2"/>
    <n v="5.4095576595041231E-2"/>
    <n v="5.4013537037272963E-2"/>
    <n v="4.8536857990039942E-2"/>
    <n v="3.876524210408433E-2"/>
    <n v="3.0968080055534503E-2"/>
    <n v="2.4741534892652944E-2"/>
    <n v="1.9760999637073565E-2"/>
    <n v="1.5783542022892644E-2"/>
    <n v="1.2605390594101616E-2"/>
    <n v="1.0065013437912732E-2"/>
    <n v="8.0362070429756561E-3"/>
    <n v="6.4158692702892886E-3"/>
    <n v="5.1223128516835045E-3"/>
    <n v="3.4868273291871649E-5"/>
    <n v="1.2428369344110069E-5"/>
    <n v="4.2286831165024295E-6"/>
    <n v="1.3762638742525815E-6"/>
    <n v="0.73676626168609405"/>
    <n v="7.9198427123392658"/>
    <n v="-43.662208381135954"/>
    <s v="C-LOff-Lgt-LPD Int-All-All-C"/>
    <s v="C-LOff-HVAC-ER-All-All-C"/>
    <n v="0.49162958174730553"/>
    <n v="5.4266077964450793E-2"/>
    <n v="0.10849406813157567"/>
    <n v="0.16266651662612391"/>
    <n v="0.21676209322116513"/>
    <n v="0.27077563025843809"/>
    <n v="0.31931248824847802"/>
    <n v="0.35807773035256235"/>
    <n v="0.38904581040809683"/>
    <n v="0.41378734530074979"/>
    <n v="0.43354834493782335"/>
    <n v="0.44933188696071602"/>
    <n v="0.46193727755481762"/>
    <n v="0.47200229099273033"/>
    <n v="0.48003849803570597"/>
    <n v="0.48645436730599528"/>
    <n v="0.4915766801576788"/>
    <n v="0.49161154843097066"/>
    <n v="0.49162397680031478"/>
    <n v="0.49162820548343128"/>
    <n v="0.49162958174730553"/>
    <n v="5.1399572970209341E-2"/>
    <n v="5.1361485172883414E-2"/>
    <n v="5.1305943500306782E-2"/>
    <n v="5.1229071600799779E-2"/>
    <n v="5.1147032043031511E-2"/>
    <n v="4.567035299579849E-2"/>
    <n v="3.5898737109842878E-2"/>
    <n v="2.8101575061293047E-2"/>
    <n v="2.1875029898411488E-2"/>
    <n v="1.689449464283211E-2"/>
    <n v="1.2917037028651188E-2"/>
    <n v="9.7388855998601608E-3"/>
    <n v="7.198508443671277E-3"/>
    <n v="5.1697020487342015E-3"/>
    <n v="3.5493642760478341E-3"/>
    <n v="2.25580785744205E-3"/>
    <n v="0"/>
    <n v="0"/>
    <n v="0"/>
    <n v="0"/>
    <n v="0.67943616180126498"/>
    <n v="0.44571260024981557"/>
    <n v="5.1399572970209341E-2"/>
    <n v="0.10276105814309275"/>
    <n v="0.15406700164339954"/>
    <n v="0.20529607324419932"/>
    <n v="0.25644310528723085"/>
    <n v="0.30211345828302932"/>
    <n v="0.33801219539287219"/>
    <n v="0.36611377045416527"/>
    <n v="0.38798880035257677"/>
    <n v="0.40488329499540887"/>
    <n v="0.41780033202406008"/>
    <n v="0.42753921762392022"/>
    <n v="0.43473772606759148"/>
    <n v="0.43990742811632566"/>
    <n v="0.44345679239237351"/>
    <n v="0.44571260024981557"/>
    <n v="0.44571260024981557"/>
    <n v="0.44571260024981557"/>
    <n v="0.44571260024981557"/>
    <n v="0.44571260024981557"/>
  </r>
  <r>
    <x v="47"/>
    <s v="Over $160"/>
    <n v="342.64443902743614"/>
    <s v="Lighting"/>
    <s v="Urban"/>
    <s v="SC-Retro"/>
    <s v="M_Input(per KSF Btype)"/>
    <x v="2"/>
    <s v="All Btype"/>
    <s v="Retro_DISP_FIX_REPL_from CFL to LED_FIX_KIT"/>
    <n v="0"/>
    <n v="0"/>
    <n v="0"/>
    <n v="0"/>
    <n v="0"/>
    <n v="0"/>
    <n v="0"/>
    <n v="0"/>
    <n v="0"/>
    <n v="0"/>
    <n v="0"/>
    <n v="0"/>
    <n v="0"/>
    <n v="0"/>
    <n v="0"/>
    <n v="0"/>
    <n v="0"/>
    <n v="0"/>
    <n v="0"/>
    <n v="0"/>
    <n v="0"/>
    <n v="345.31480438069707"/>
    <n v="342.64443902743614"/>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4.2677042270481875"/>
    <s v="Lighting"/>
    <s v="Urban"/>
    <s v="SC-Retro"/>
    <s v="M_Input(per KSF Btype)"/>
    <x v="2"/>
    <s v="All Btype"/>
    <s v="Retro_DISP_FIX_REPL_from INC_HAL to LED_FIX_KIT"/>
    <n v="0"/>
    <n v="0"/>
    <n v="0"/>
    <n v="0"/>
    <n v="0"/>
    <n v="0"/>
    <n v="0"/>
    <n v="0"/>
    <n v="0"/>
    <n v="0"/>
    <n v="0"/>
    <n v="0"/>
    <n v="0"/>
    <n v="0"/>
    <n v="0"/>
    <n v="0"/>
    <n v="0"/>
    <n v="0"/>
    <n v="0"/>
    <n v="0"/>
    <n v="0"/>
    <n v="43.006906960846017"/>
    <n v="4.2677042270481875"/>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5"/>
    <n v="64.771701066560539"/>
    <s v="Lighting"/>
    <s v="Urban"/>
    <s v="SC-Retro"/>
    <s v="M_Input(per KSF Btype)"/>
    <x v="2"/>
    <s v="All Btype"/>
    <s v="Retro_HIGHBAY_FIX_REPL_from HID to LED_FIX_KIT"/>
    <n v="8.7547802727882401E-2"/>
    <n v="8.7474156601228412E-2"/>
    <n v="8.737356789452129E-2"/>
    <n v="8.7240036688113365E-2"/>
    <n v="8.7098577701076069E-2"/>
    <n v="7.8259164049654981E-2"/>
    <n v="6.2497570434641998E-2"/>
    <n v="4.9921557692207269E-2"/>
    <n v="3.987973421176174E-2"/>
    <n v="3.1848694730169998E-2"/>
    <n v="2.5435714150677351E-2"/>
    <n v="2.0312079606423727E-2"/>
    <n v="1.6217163715315654E-2"/>
    <n v="1.2947176964696648E-2"/>
    <n v="1.0335804647875693E-2"/>
    <n v="8.2512468558044172E-3"/>
    <n v="5.6162701215673229E-5"/>
    <n v="2.0016822337379455E-5"/>
    <n v="6.8100285522827246E-6"/>
    <n v="2.2161935082031861E-6"/>
    <n v="1.1703970118268856"/>
    <n v="49.549182684434207"/>
    <n v="64.771701066560539"/>
    <s v="C-LOff-Lgt-LPD Int-All-All-C"/>
    <s v="C-LOff-HVAC-ER-All-All-C"/>
    <n v="0.79272525441766439"/>
    <n v="8.7547802727882401E-2"/>
    <n v="0.1750219593291108"/>
    <n v="0.26239552722363207"/>
    <n v="0.34963556391174544"/>
    <n v="0.43673414161282154"/>
    <n v="0.51499330566247647"/>
    <n v="0.57749087609711847"/>
    <n v="0.62741243378932576"/>
    <n v="0.66729216800108748"/>
    <n v="0.69914086273125753"/>
    <n v="0.72457657688193489"/>
    <n v="0.74488865648835856"/>
    <n v="0.76110582020367423"/>
    <n v="0.77405299716837084"/>
    <n v="0.78438880181624648"/>
    <n v="0.79264004867205085"/>
    <n v="0.79269621137326651"/>
    <n v="0.79271622819560394"/>
    <n v="0.79272303822415624"/>
    <n v="0.79272525441766439"/>
    <n v="8.292572345272288E-2"/>
    <n v="8.285207732606889E-2"/>
    <n v="8.2751488619361768E-2"/>
    <n v="8.2617957412953844E-2"/>
    <n v="8.2476498425916547E-2"/>
    <n v="7.3637084774495459E-2"/>
    <n v="5.7875491159482484E-2"/>
    <n v="4.5299478417047748E-2"/>
    <n v="3.5257654936602226E-2"/>
    <n v="2.722661545501048E-2"/>
    <n v="2.0813634875517833E-2"/>
    <n v="1.569000033126421E-2"/>
    <n v="1.1595084440156136E-2"/>
    <n v="8.3250976895371306E-3"/>
    <n v="5.713725372716175E-3"/>
    <n v="3.6291675806448993E-3"/>
    <n v="0"/>
    <n v="0"/>
    <n v="0"/>
    <n v="0"/>
    <n v="1.0779554263236952"/>
    <n v="0.71868678026949873"/>
    <n v="8.292572345272288E-2"/>
    <n v="0.16577780077879178"/>
    <n v="0.24852928939815355"/>
    <n v="0.33114724681110741"/>
    <n v="0.41362374523702394"/>
    <n v="0.48726083001151943"/>
    <n v="0.54513632117100186"/>
    <n v="0.59043579958804959"/>
    <n v="0.62569345452465186"/>
    <n v="0.65292006997966234"/>
    <n v="0.67373370485518014"/>
    <n v="0.68942370518644436"/>
    <n v="0.70101878962660047"/>
    <n v="0.70934388731613762"/>
    <n v="0.71505761268885382"/>
    <n v="0.71868678026949873"/>
    <n v="0.71868678026949873"/>
    <n v="0.71868678026949873"/>
    <n v="0.71868678026949873"/>
    <n v="0.71868678026949873"/>
  </r>
  <r>
    <x v="47"/>
    <s v="Under $5"/>
    <n v="0"/>
    <s v="Lighting"/>
    <s v="Urban"/>
    <s v="SC-Retro"/>
    <s v="M_Input(per KSF Btype)"/>
    <x v="2"/>
    <s v="All Btype"/>
    <s v="Retro_HIGHBAY_FIX_REPL_from HID to LF2018"/>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Over $160"/>
    <n v="250.06029885163949"/>
    <s v="Lighting"/>
    <s v="Urban"/>
    <s v="SC-Retro"/>
    <s v="M_Input(per KSF Btype)"/>
    <x v="2"/>
    <s v="All Btype"/>
    <s v="Retro_HIGHBAY_FIX_REPL_from LF2018 to LED_FIX_KIT"/>
    <n v="5.8693056935917969E-2"/>
    <n v="5.8643683722997386E-2"/>
    <n v="5.8576247893588611E-2"/>
    <n v="5.8486727032342277E-2"/>
    <n v="5.8391891295503942E-2"/>
    <n v="5.2465846408511527E-2"/>
    <n v="4.1899092216836853E-2"/>
    <n v="3.3467988192298355E-2"/>
    <n v="2.673583388443795E-2"/>
    <n v="2.1351732366633121E-2"/>
    <n v="1.7052396203382711E-2"/>
    <n v="1.3617452496578062E-2"/>
    <n v="1.0872173642559988E-2"/>
    <n v="8.679936801044676E-3"/>
    <n v="6.9292426739921984E-3"/>
    <n v="5.5317310818790528E-3"/>
    <n v="3.7652122810806153E-5"/>
    <n v="1.341950861720255E-5"/>
    <n v="4.5655217047161737E-6"/>
    <n v="1.485761694811271E-6"/>
    <n v="0.78464765890584443"/>
    <n v="209.1001761171683"/>
    <n v="250.06029885163949"/>
    <s v="C-LOff-Lgt-LPD Int-All-All-C"/>
    <s v="C-LOff-HVAC-ER-All-All-C"/>
    <n v="0.53145215576333238"/>
    <n v="5.8693056935917969E-2"/>
    <n v="0.11733674065891536"/>
    <n v="0.17591298855250398"/>
    <n v="0.23439971558484626"/>
    <n v="0.29279160688035022"/>
    <n v="0.34525745328886176"/>
    <n v="0.38715654550569861"/>
    <n v="0.42062453369799696"/>
    <n v="0.44736036758243491"/>
    <n v="0.46871209994906804"/>
    <n v="0.48576449615245076"/>
    <n v="0.49938194864902885"/>
    <n v="0.51025412229158884"/>
    <n v="0.51893405909263357"/>
    <n v="0.52586330176662577"/>
    <n v="0.53139503284850487"/>
    <n v="0.53143268497131568"/>
    <n v="0.5314461044799329"/>
    <n v="0.53145067000163759"/>
    <n v="0.53145215576333238"/>
    <n v="5.5594361667660082E-2"/>
    <n v="5.55449884547395E-2"/>
    <n v="5.5477552625330724E-2"/>
    <n v="5.538803176408439E-2"/>
    <n v="5.5293196027246055E-2"/>
    <n v="4.936715114025364E-2"/>
    <n v="3.8800396948578966E-2"/>
    <n v="3.0369292924040468E-2"/>
    <n v="2.3637138616180064E-2"/>
    <n v="1.8253037098375235E-2"/>
    <n v="1.3953700935124824E-2"/>
    <n v="1.0518757228320175E-2"/>
    <n v="7.7734783743021018E-3"/>
    <n v="5.5812415327867893E-3"/>
    <n v="3.8305474057343113E-3"/>
    <n v="2.4330358136211657E-3"/>
    <n v="0"/>
    <n v="0"/>
    <n v="0"/>
    <n v="0"/>
    <n v="0.72267375354068664"/>
    <n v="0.48181590855637835"/>
    <n v="5.5594361667660082E-2"/>
    <n v="0.11113935012239959"/>
    <n v="0.16661690274773031"/>
    <n v="0.22200493451181469"/>
    <n v="0.27729813053906072"/>
    <n v="0.32666528167931436"/>
    <n v="0.36546567862789331"/>
    <n v="0.39583497155193376"/>
    <n v="0.41947211016811381"/>
    <n v="0.43772514726648903"/>
    <n v="0.45167884820161386"/>
    <n v="0.46219760542993404"/>
    <n v="0.46997108380423613"/>
    <n v="0.47555232533702291"/>
    <n v="0.4793828727427572"/>
    <n v="0.48181590855637835"/>
    <n v="0.48181590855637835"/>
    <n v="0.48181590855637835"/>
    <n v="0.48181590855637835"/>
    <n v="0.48181590855637835"/>
  </r>
  <r>
    <x v="47"/>
    <s v="Under $5"/>
    <n v="0"/>
    <s v="Lighting"/>
    <s v="Urban"/>
    <s v="SC-Retro"/>
    <s v="M_Input(per KSF Btype)"/>
    <x v="2"/>
    <s v="All Btype"/>
    <s v="Retro_LF_LAMP_REPL_from LF2018 to TLED_PIN"/>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60"/>
    <n v="59.023591755508157"/>
    <s v="Lighting"/>
    <s v="Urban"/>
    <s v="SC-Retro"/>
    <s v="M_Input(per KSF Btype)"/>
    <x v="2"/>
    <s v="All Btype"/>
    <s v="Retro_LF_LAMP_REPL_from LF2018 to TLED_PIN_RDX"/>
    <n v="0.300734973733914"/>
    <n v="0.29949312884202872"/>
    <n v="0.29825729423926267"/>
    <n v="0.29702743502854623"/>
    <n v="0.29580351655234799"/>
    <n v="0.26512695395173536"/>
    <n v="0.21122882233915949"/>
    <n v="0.16828822800560672"/>
    <n v="0.13407739320840151"/>
    <n v="0.10682149062226164"/>
    <n v="8.5106545463764227E-2"/>
    <n v="6.7806064647794997E-2"/>
    <n v="5.4022584870809111E-2"/>
    <n v="4.3041105923696303E-2"/>
    <n v="3.4291992455422873E-2"/>
    <n v="2.7321418867294996E-2"/>
    <n v="1.8558790626276001E-4"/>
    <n v="6.6008137887981356E-5"/>
    <n v="2.2409618414480921E-5"/>
    <n v="7.2771073529374509E-6"/>
    <n v="2.5424520234571824"/>
    <n v="53.410592141378878"/>
    <n v="59.023591755508157"/>
    <s v="C-LOff-Lgt-LPD Int-All-All-C"/>
    <s v="C-LOff-HVAC-ER-All-All-C"/>
    <n v="2.5424520234571824"/>
    <n v="0.300734973733914"/>
    <n v="0.60022810257594272"/>
    <n v="0.89848539681520534"/>
    <n v="1.1955128318437516"/>
    <n v="1.4913163483960996"/>
    <n v="1.756443302347835"/>
    <n v="1.9676721246869944"/>
    <n v="2.1359603526926012"/>
    <n v="2.2700377459010026"/>
    <n v="2.3768592365232641"/>
    <n v="2.4619657819870282"/>
    <n v="2.5297718466348234"/>
    <n v="2.5424520234571824"/>
    <n v="2.5424520234571824"/>
    <n v="2.5424520234571824"/>
    <n v="2.5424520234571824"/>
    <n v="2.5424520234571824"/>
    <n v="2.5424520234571824"/>
    <n v="2.5424520234571824"/>
    <n v="2.5424520234571824"/>
    <n v="0.28591090355295151"/>
    <n v="0.28466905866106623"/>
    <n v="0.28343322405830018"/>
    <n v="0.28220336484758374"/>
    <n v="0.2809794463713855"/>
    <n v="0.25030288377077287"/>
    <n v="0.19640475215819697"/>
    <n v="0.1534641578246442"/>
    <n v="0.11925332302743899"/>
    <n v="9.1997420441299119E-2"/>
    <n v="7.028247528280171E-2"/>
    <n v="5.298199446683248E-2"/>
    <n v="3.91985146898466E-2"/>
    <n v="2.8217035742733789E-2"/>
    <n v="1.9467922274460359E-2"/>
    <n v="1.2497348686332482E-2"/>
    <n v="0"/>
    <n v="0"/>
    <n v="0"/>
    <n v="0"/>
    <n v="2.2459706198379319"/>
    <n v="2.2459706198379319"/>
    <n v="0.28591090355295151"/>
    <n v="0.57057996221401774"/>
    <n v="0.85401318627231793"/>
    <n v="1.1362165511199016"/>
    <n v="1.4171959974912871"/>
    <n v="1.6674988812620599"/>
    <n v="1.8639036334202568"/>
    <n v="2.0173677912449008"/>
    <n v="2.1366211142723399"/>
    <n v="2.2286185347136391"/>
    <n v="2.2459706198379319"/>
    <n v="2.2459706198379319"/>
    <n v="2.2459706198379319"/>
    <n v="2.2459706198379319"/>
    <n v="2.2459706198379319"/>
    <n v="2.2459706198379319"/>
    <n v="2.2459706198379319"/>
    <n v="2.2459706198379319"/>
    <n v="2.2459706198379319"/>
    <n v="2.2459706198379319"/>
  </r>
  <r>
    <x v="47"/>
    <s v="Under $5"/>
    <n v="-2.5523149181001163"/>
    <s v="Lighting"/>
    <s v="Urban"/>
    <s v="SC-Retro"/>
    <s v="M_Input(per KSF Btype)"/>
    <x v="2"/>
    <s v="All Btype"/>
    <s v="Retro_CAN_LAMP_REPL_from CFL to LED_CAN_LAMP"/>
    <n v="4.1898024232754433E-2"/>
    <n v="4.1725011939812519E-2"/>
    <n v="4.1552836992909986E-2"/>
    <n v="4.1381494530230323E-2"/>
    <n v="4.1210979723329155E-2"/>
    <n v="3.6937158999187897E-2"/>
    <n v="2.9428138028444604E-2"/>
    <n v="2.3445707586058104E-2"/>
    <n v="1.8679496434892553E-2"/>
    <n v="1.4882237829213784E-2"/>
    <n v="1.1856938552686509E-2"/>
    <n v="9.4466569832834003E-3"/>
    <n v="7.5263596446080525E-3"/>
    <n v="5.9964335926926309E-3"/>
    <n v="4.7775179356358138E-3"/>
    <n v="3.8063862528605872E-3"/>
    <n v="2.5855877343960545E-5"/>
    <n v="9.1961720529272758E-6"/>
    <n v="3.1220802945501229E-6"/>
    <n v="1.0138375874017793E-6"/>
    <n v="0.35421126836972161"/>
    <n v="23.553551287027439"/>
    <n v="-2.5523149181001163"/>
    <s v="C-LOff-Lgt-LPD Int-All-All-C"/>
    <s v="C-LOff-HVAC-ER-All-All-C"/>
    <n v="0.35421126836972161"/>
    <n v="4.1898024232754433E-2"/>
    <n v="8.3623036172566945E-2"/>
    <n v="0.12517587316547693"/>
    <n v="0.16655736769570725"/>
    <n v="0.20776834741903641"/>
    <n v="0.24470550641822431"/>
    <n v="0.27413364444666893"/>
    <n v="0.29757935203272706"/>
    <n v="0.31625884846761959"/>
    <n v="0.33114108629683336"/>
    <n v="0.34299802484951986"/>
    <n v="0.35244468183280325"/>
    <n v="0.35421126836972161"/>
    <n v="0.35421126836972161"/>
    <n v="0.35421126836972161"/>
    <n v="0.35421126836972161"/>
    <n v="0.35421126836972161"/>
    <n v="0.35421126836972161"/>
    <n v="0.35421126836972161"/>
    <n v="0.35421126836972161"/>
    <n v="3.9832753127240911E-2"/>
    <n v="3.9659740834298997E-2"/>
    <n v="3.9487565887396464E-2"/>
    <n v="3.9316223424716801E-2"/>
    <n v="3.9145708617815633E-2"/>
    <n v="3.4871887893674375E-2"/>
    <n v="2.7362866922931085E-2"/>
    <n v="2.1380436480544586E-2"/>
    <n v="1.6614225329379034E-2"/>
    <n v="1.2816966723700264E-2"/>
    <n v="9.7916674471729883E-3"/>
    <n v="7.3813858777698801E-3"/>
    <n v="5.4610885390945323E-3"/>
    <n v="3.9311624871791115E-3"/>
    <n v="2.712246830122294E-3"/>
    <n v="1.7411151473470674E-3"/>
    <n v="0"/>
    <n v="0"/>
    <n v="0"/>
    <n v="0"/>
    <n v="0.31290584625945123"/>
    <n v="0.31290584625945123"/>
    <n v="3.9832753127240911E-2"/>
    <n v="7.9492493961539901E-2"/>
    <n v="0.11898005984893636"/>
    <n v="0.15829628327365317"/>
    <n v="0.1974419918914688"/>
    <n v="0.23231387978514317"/>
    <n v="0.25967674670807428"/>
    <n v="0.28105718318861889"/>
    <n v="0.29767140851799789"/>
    <n v="0.31048837524169814"/>
    <n v="0.31290584625945123"/>
    <n v="0.31290584625945123"/>
    <n v="0.31290584625945123"/>
    <n v="0.31290584625945123"/>
    <n v="0.31290584625945123"/>
    <n v="0.31290584625945123"/>
    <n v="0.31290584625945123"/>
    <n v="0.31290584625945123"/>
    <n v="0.31290584625945123"/>
    <n v="0.31290584625945123"/>
  </r>
  <r>
    <x v="47"/>
    <s v="Under $5"/>
    <n v="-53.568545342147303"/>
    <s v="Lighting"/>
    <s v="Urban"/>
    <s v="SC-Retro"/>
    <s v="M_Input(per KSF Btype)"/>
    <x v="2"/>
    <s v="All Btype"/>
    <s v="Retro_CAN_LAMP_REPL_from INC_HAL to LED_CAN_LAMP"/>
    <n v="5.1306024273315751E-2"/>
    <n v="5.1094162901238915E-2"/>
    <n v="5.0883326897231539E-2"/>
    <n v="5.0673510307779571E-2"/>
    <n v="5.0464707220234641E-2"/>
    <n v="4.5231220586247477E-2"/>
    <n v="3.6036085033945918E-2"/>
    <n v="2.8710328578572208E-2"/>
    <n v="2.287388761288393E-2"/>
    <n v="1.8223972831396297E-2"/>
    <n v="1.4519357137508506E-2"/>
    <n v="1.1567858421999941E-2"/>
    <n v="9.2163675420782274E-3"/>
    <n v="7.3429039458023293E-3"/>
    <n v="5.8502866342873905E-3"/>
    <n v="4.6610919979899494E-3"/>
    <n v="3.1661690375844831E-5"/>
    <n v="1.1261128303998232E-5"/>
    <n v="3.8231284245190013E-6"/>
    <n v="1.2414899466254848E-6"/>
    <n v="0.43374770685849512"/>
    <n v="1.7139763275333355"/>
    <n v="-53.568545342147303"/>
    <s v="C-LOff-Lgt-LPD Int-All-All-C"/>
    <s v="C-LOff-HVAC-ER-All-All-C"/>
    <n v="0.43374770685849512"/>
    <n v="5.1306024273315751E-2"/>
    <n v="0.10240018717455467"/>
    <n v="0.1532835140717862"/>
    <n v="0.20395702437956575"/>
    <n v="0.25442173159980042"/>
    <n v="0.29965295218604787"/>
    <n v="0.33568903721999377"/>
    <n v="0.36439936579856597"/>
    <n v="0.38727325341144991"/>
    <n v="0.40549722624284623"/>
    <n v="0.42001658338035475"/>
    <n v="0.43158444180235467"/>
    <n v="0.43374770685849512"/>
    <n v="0.43374770685849512"/>
    <n v="0.43374770685849512"/>
    <n v="0.43374770685849512"/>
    <n v="0.43374770685849512"/>
    <n v="0.43374770685849512"/>
    <n v="0.43374770685849512"/>
    <n v="0.43374770685849512"/>
    <n v="4.8777006463745207E-2"/>
    <n v="4.8565145091668371E-2"/>
    <n v="4.8354309087660995E-2"/>
    <n v="4.8144492498209027E-2"/>
    <n v="4.7935689410664097E-2"/>
    <n v="4.2702202776676933E-2"/>
    <n v="3.3507067224375374E-2"/>
    <n v="2.618131076900166E-2"/>
    <n v="2.0344869803313383E-2"/>
    <n v="1.569495502182575E-2"/>
    <n v="1.1990339327937961E-2"/>
    <n v="9.0388406124293948E-3"/>
    <n v="6.6873497325076808E-3"/>
    <n v="4.8138861362317827E-3"/>
    <n v="3.3212688247168439E-3"/>
    <n v="2.1320741884194028E-3"/>
    <n v="0"/>
    <n v="0"/>
    <n v="0"/>
    <n v="0"/>
    <n v="0.38316735066708418"/>
    <n v="0.38316735066708418"/>
    <n v="4.8777006463745207E-2"/>
    <n v="9.7342151555413578E-2"/>
    <n v="0.14569646064307457"/>
    <n v="0.19384095314128358"/>
    <n v="0.24177664255194767"/>
    <n v="0.28447884532862461"/>
    <n v="0.31798591255299996"/>
    <n v="0.34416722332200161"/>
    <n v="0.36451209312531502"/>
    <n v="0.38020704814714079"/>
    <n v="0.38316735066708418"/>
    <n v="0.38316735066708418"/>
    <n v="0.38316735066708418"/>
    <n v="0.38316735066708418"/>
    <n v="0.38316735066708418"/>
    <n v="0.38316735066708418"/>
    <n v="0.38316735066708418"/>
    <n v="0.38316735066708418"/>
    <n v="0.38316735066708418"/>
    <n v="0.38316735066708418"/>
  </r>
  <r>
    <x v="47"/>
    <s v="Under $50"/>
    <n v="46.884843829271361"/>
    <s v="Lighting"/>
    <s v="Urban"/>
    <s v="SC-Retro"/>
    <s v="M_Input(per KSF Btype)"/>
    <x v="2"/>
    <s v="All Btype"/>
    <s v="Retro_DISP_LAMP_REPL_from CFL to LED_PAR_MR"/>
    <n v="8.7311367093040923E-2"/>
    <n v="8.6950826468577547E-2"/>
    <n v="8.6592030791012381E-2"/>
    <n v="8.6234969928797436E-2"/>
    <n v="8.5879633819928886E-2"/>
    <n v="7.697341122426711E-2"/>
    <n v="6.1325349090268759E-2"/>
    <n v="4.8858551668937177E-2"/>
    <n v="3.8926235788107805E-2"/>
    <n v="3.1013121837296761E-2"/>
    <n v="2.470869530320053E-2"/>
    <n v="1.968590526100978E-2"/>
    <n v="1.5684194227251792E-2"/>
    <n v="1.249597861111861E-2"/>
    <n v="9.9558781090633517E-3"/>
    <n v="7.9321350709803309E-3"/>
    <n v="5.3881108706943127E-5"/>
    <n v="1.9163919269877975E-5"/>
    <n v="6.5061086693990502E-6"/>
    <n v="2.1127379485631729E-6"/>
    <n v="0.73814149109549165"/>
    <n v="131.86313023437248"/>
    <n v="46.884843829271361"/>
    <s v="C-LOff-Lgt-LPD Int-All-All-C"/>
    <s v="C-LOff-HVAC-ER-All-All-C"/>
    <n v="0.73814149109549165"/>
    <n v="8.7311367093040923E-2"/>
    <n v="0.17426219356161848"/>
    <n v="0.26085422435263084"/>
    <n v="0.34708919428142826"/>
    <n v="0.43296882810135717"/>
    <n v="0.50994223932562432"/>
    <n v="0.57126758841589309"/>
    <n v="0.62012614008483025"/>
    <n v="0.65905237587293808"/>
    <n v="0.69006549771023484"/>
    <n v="0.71477419301343537"/>
    <n v="0.73446009827444514"/>
    <n v="0.73814149109549165"/>
    <n v="0.73814149109549165"/>
    <n v="0.73814149109549165"/>
    <n v="0.73814149109549165"/>
    <n v="0.73814149109549165"/>
    <n v="0.73814149109549165"/>
    <n v="0.73814149109549165"/>
    <n v="0.73814149109549165"/>
    <n v="8.3007544969152511E-2"/>
    <n v="8.2647004344689134E-2"/>
    <n v="8.2288208667123969E-2"/>
    <n v="8.1931147804909024E-2"/>
    <n v="8.1575811696040473E-2"/>
    <n v="7.2669589100378698E-2"/>
    <n v="5.7021526966380347E-2"/>
    <n v="4.4554729545048764E-2"/>
    <n v="3.4622413664219392E-2"/>
    <n v="2.6709299713408345E-2"/>
    <n v="2.0404873179312118E-2"/>
    <n v="1.5382083137121366E-2"/>
    <n v="1.1380372103363378E-2"/>
    <n v="8.1921564872301962E-3"/>
    <n v="5.6520559851749377E-3"/>
    <n v="3.6283129470919169E-3"/>
    <n v="0"/>
    <n v="0"/>
    <n v="0"/>
    <n v="0"/>
    <n v="0.65206504861772341"/>
    <n v="0.65206504861772341"/>
    <n v="8.3007544969152511E-2"/>
    <n v="0.16565454931384166"/>
    <n v="0.24794275798096563"/>
    <n v="0.32987390578587467"/>
    <n v="0.41144971748191517"/>
    <n v="0.48411930658229385"/>
    <n v="0.54114083354867415"/>
    <n v="0.58569556309372295"/>
    <n v="0.62031797675794231"/>
    <n v="0.64702727647135061"/>
    <n v="0.65206504861772341"/>
    <n v="0.65206504861772341"/>
    <n v="0.65206504861772341"/>
    <n v="0.65206504861772341"/>
    <n v="0.65206504861772341"/>
    <n v="0.65206504861772341"/>
    <n v="0.65206504861772341"/>
    <n v="0.65206504861772341"/>
    <n v="0.65206504861772341"/>
    <n v="0.65206504861772341"/>
  </r>
  <r>
    <x v="47"/>
    <s v="Under $5"/>
    <n v="-32.152645625129701"/>
    <s v="Lighting"/>
    <s v="Urban"/>
    <s v="SC-Retro"/>
    <s v="M_Input(per KSF Btype)"/>
    <x v="2"/>
    <s v="All Btype"/>
    <s v="Retro_DISP_LAMP_REPL_from INC_HAL to LED_PAR_MR"/>
    <n v="0.14442563692484292"/>
    <n v="0.14382925055432699"/>
    <n v="0.14323575057851046"/>
    <n v="0.14264512023834669"/>
    <n v="0.14205734288982516"/>
    <n v="0.1273251618027717"/>
    <n v="0.10144100243628344"/>
    <n v="8.0819115299066532E-2"/>
    <n v="6.4389627421515619E-2"/>
    <n v="5.1300191756318766E-2"/>
    <n v="4.0871757888567534E-2"/>
    <n v="3.2563336257623025E-2"/>
    <n v="2.5943927077787456E-2"/>
    <n v="2.0670157048243775E-2"/>
    <n v="1.6468463212989604E-2"/>
    <n v="1.3120899350704681E-2"/>
    <n v="8.9127151507368882E-5"/>
    <n v="3.1699895886168076E-5"/>
    <n v="1.0762045307100615E-5"/>
    <n v="3.4947743236154496E-6"/>
    <n v="1.2209928505473675"/>
    <n v="18.172514342805769"/>
    <n v="-32.152645625129701"/>
    <s v="C-LOff-Lgt-LPD Int-All-All-C"/>
    <s v="C-LOff-HVAC-ER-All-All-C"/>
    <n v="1.2209928505473675"/>
    <n v="0.14442563692484292"/>
    <n v="0.28825488747916994"/>
    <n v="0.4314906380576804"/>
    <n v="0.57413575829602714"/>
    <n v="0.71619310118585233"/>
    <n v="0.84351826298862398"/>
    <n v="0.94495926542490738"/>
    <n v="1.025778380723974"/>
    <n v="1.0901680081454896"/>
    <n v="1.1414681999018084"/>
    <n v="1.1823399577903759"/>
    <n v="1.2149032940479989"/>
    <n v="1.2209928505473675"/>
    <n v="1.2209928505473675"/>
    <n v="1.2209928505473675"/>
    <n v="1.2209928505473675"/>
    <n v="1.2209928505473675"/>
    <n v="1.2209928505473675"/>
    <n v="1.2209928505473675"/>
    <n v="1.2209928505473675"/>
    <n v="0.13730649228023506"/>
    <n v="0.13671010590971913"/>
    <n v="0.1361166059339026"/>
    <n v="0.13552597559373883"/>
    <n v="0.1349381982452173"/>
    <n v="0.12020601715816383"/>
    <n v="9.4321857791675567E-2"/>
    <n v="7.3699970654458657E-2"/>
    <n v="5.7270482776907744E-2"/>
    <n v="4.4181047111710892E-2"/>
    <n v="3.3752613243959659E-2"/>
    <n v="2.544419161301515E-2"/>
    <n v="1.8824782433179581E-2"/>
    <n v="1.3551012403635902E-2"/>
    <n v="9.3493185683817311E-3"/>
    <n v="6.0017547060968075E-3"/>
    <n v="0"/>
    <n v="0"/>
    <n v="0"/>
    <n v="0"/>
    <n v="1.0786099576552099"/>
    <n v="1.0786099576552099"/>
    <n v="0.13730649228023506"/>
    <n v="0.27401659818995416"/>
    <n v="0.41013320412385679"/>
    <n v="0.54565917971759559"/>
    <n v="0.68059737796281294"/>
    <n v="0.80080339512097676"/>
    <n v="0.89512525291265232"/>
    <n v="0.96882522356711098"/>
    <n v="1.0260957063440188"/>
    <n v="1.0702767534557296"/>
    <n v="1.0786099576552099"/>
    <n v="1.0786099576552099"/>
    <n v="1.0786099576552099"/>
    <n v="1.0786099576552099"/>
    <n v="1.0786099576552099"/>
    <n v="1.0786099576552099"/>
    <n v="1.0786099576552099"/>
    <n v="1.0786099576552099"/>
    <n v="1.0786099576552099"/>
    <n v="1.0786099576552099"/>
  </r>
  <r>
    <x v="47"/>
    <s v="Under $5"/>
    <n v="0.37047327902808858"/>
    <s v="Lighting"/>
    <s v="Urban"/>
    <s v="SC-Retro"/>
    <s v="M_Input(per KSF Btype)"/>
    <x v="2"/>
    <s v="All Btype"/>
    <s v="Retro_DISP_LAMP_REPL_from INC_HAL to HID_CMH"/>
    <n v="3.4884707707057622E-2"/>
    <n v="3.4740655967637223E-2"/>
    <n v="3.459730141077777E-2"/>
    <n v="3.4454639988482944E-2"/>
    <n v="3.4312667680542412E-2"/>
    <n v="3.0754242444884668E-2"/>
    <n v="2.4502157614455785E-2"/>
    <n v="1.9521127096140664E-2"/>
    <n v="1.5552732740481605E-2"/>
    <n v="1.2391097819194421E-2"/>
    <n v="9.8722038398090673E-3"/>
    <n v="7.8653796618182795E-3"/>
    <n v="6.2665211810892432E-3"/>
    <n v="4.9926896792028466E-3"/>
    <n v="3.9778084957903534E-3"/>
    <n v="3.1692346902457858E-3"/>
    <n v="2.1527858178774553E-5"/>
    <n v="7.6568234413160042E-6"/>
    <n v="2.5994748083658106E-6"/>
    <n v="8.4413116242580501E-7"/>
    <n v="0.29491979132428758"/>
    <n v="12.935340373482788"/>
    <n v="0.37047327902808858"/>
    <s v="C-LOff-Lgt-LPD Int-All-All-C"/>
    <s v="C-LOff-HVAC-ER-All-All-C"/>
    <n v="0.29491979132428758"/>
    <n v="3.4884707707057622E-2"/>
    <n v="6.9625363674694851E-2"/>
    <n v="0.10422266508547262"/>
    <n v="0.13867730507395556"/>
    <n v="0.17298997275449798"/>
    <n v="0.20374421519938266"/>
    <n v="0.22824637281383844"/>
    <n v="0.24776749990997909"/>
    <n v="0.26332023265046067"/>
    <n v="0.27571133046965507"/>
    <n v="0.28558353430946415"/>
    <n v="0.29344891397128242"/>
    <n v="0.29491979132428758"/>
    <n v="0.29491979132428758"/>
    <n v="0.29491979132428758"/>
    <n v="0.29491979132428758"/>
    <n v="0.29491979132428758"/>
    <n v="0.29491979132428758"/>
    <n v="0.29491979132428758"/>
    <n v="0.29491979132428758"/>
    <n v="3.3165142639945279E-2"/>
    <n v="3.302109090052488E-2"/>
    <n v="3.2877736343665427E-2"/>
    <n v="3.2735074921370601E-2"/>
    <n v="3.2593102613430069E-2"/>
    <n v="2.9034677377772326E-2"/>
    <n v="2.2782592547343442E-2"/>
    <n v="1.7801562029028321E-2"/>
    <n v="1.3833167673369262E-2"/>
    <n v="1.0671532752082078E-2"/>
    <n v="8.1526387726967246E-3"/>
    <n v="6.1458145947059376E-3"/>
    <n v="4.5469561139769013E-3"/>
    <n v="3.2731246120905047E-3"/>
    <n v="2.2582434286780115E-3"/>
    <n v="1.4496696231334437E-3"/>
    <n v="0"/>
    <n v="0"/>
    <n v="0"/>
    <n v="0"/>
    <n v="0.26052848998204076"/>
    <n v="0.26052848998204076"/>
    <n v="3.3165142639945279E-2"/>
    <n v="6.6186233540470152E-2"/>
    <n v="9.9063969884135572E-2"/>
    <n v="0.13179904480550617"/>
    <n v="0.16439214741893624"/>
    <n v="0.19342682479670856"/>
    <n v="0.216209417344052"/>
    <n v="0.23401097937308032"/>
    <n v="0.24784414704644958"/>
    <n v="0.25851567979853168"/>
    <n v="0.26052848998204076"/>
    <n v="0.26052848998204076"/>
    <n v="0.26052848998204076"/>
    <n v="0.26052848998204076"/>
    <n v="0.26052848998204076"/>
    <n v="0.26052848998204076"/>
    <n v="0.26052848998204076"/>
    <n v="0.26052848998204076"/>
    <n v="0.26052848998204076"/>
    <n v="0.26052848998204076"/>
  </r>
  <r>
    <x v="47"/>
    <s v="Under $5"/>
    <n v="0"/>
    <s v="Lighting"/>
    <s v="Urban"/>
    <s v="SC-Retro"/>
    <s v="M_Input(per KSF Btype)"/>
    <x v="2"/>
    <s v="All Btype"/>
    <s v="Retro_DISP_LAMP_REPL_from HID_CMH to LED_PAR_MR"/>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0.64211148973266496"/>
    <s v="Lighting"/>
    <s v="Urban"/>
    <s v="SC-Retro"/>
    <s v="M_Input(per KSF Btype)"/>
    <x v="2"/>
    <s v="All Btype"/>
    <s v="Retro_OTHER_LAMP_REPL_from CFL to LED_OMNI"/>
    <n v="0.54518762456154457"/>
    <n v="0.54293634511015687"/>
    <n v="0.540695961415944"/>
    <n v="0.53846641021572705"/>
    <n v="0.53624762868057418"/>
    <n v="0.48063559897118929"/>
    <n v="0.38292633031737178"/>
    <n v="0.30508144140636678"/>
    <n v="0.24306230367262863"/>
    <n v="0.19365142005732289"/>
    <n v="0.15428546530501611"/>
    <n v="0.12292227557445908"/>
    <n v="9.7934883837122205E-2"/>
    <n v="7.8027101423207693E-2"/>
    <n v="6.2166264455812782E-2"/>
    <n v="4.9529654855143906E-2"/>
    <n v="3.3644317621756741E-4"/>
    <n v="1.1966290268826556E-4"/>
    <n v="4.0625293689756635E-5"/>
    <n v="1.3192309568017212E-5"/>
    <n v="4.6090860734299817"/>
    <n v="26.091931532682786"/>
    <n v="0.64211148973266496"/>
    <s v="C-LOff-Lgt-LPD Int-All-All-C"/>
    <s v="C-LOff-HVAC-ER-All-All-C"/>
    <n v="4.6090860734299817"/>
    <n v="0.54518762456154457"/>
    <n v="1.0881239696717016"/>
    <n v="1.6288199310876457"/>
    <n v="2.1672863413033729"/>
    <n v="2.7035339699839471"/>
    <n v="3.1841695689551366"/>
    <n v="3.5670958992725081"/>
    <n v="3.8721773406788751"/>
    <n v="4.1152396443515036"/>
    <n v="4.3088910644088267"/>
    <n v="4.4631765297138433"/>
    <n v="4.5860988052883025"/>
    <n v="4.6090860734299817"/>
    <n v="4.6090860734299817"/>
    <n v="4.6090860734299817"/>
    <n v="4.6090860734299817"/>
    <n v="4.6090860734299817"/>
    <n v="4.6090860734299817"/>
    <n v="4.6090860734299817"/>
    <n v="4.6090860734299817"/>
    <n v="0.5183137977234219"/>
    <n v="0.5160625182720342"/>
    <n v="0.51382213457782133"/>
    <n v="0.51159258337760438"/>
    <n v="0.50937380184245151"/>
    <n v="0.45376177213306657"/>
    <n v="0.35605250347924911"/>
    <n v="0.27820761456824405"/>
    <n v="0.21618847683450593"/>
    <n v="0.16677759321920019"/>
    <n v="0.12741163846689341"/>
    <n v="9.6048448736336375E-2"/>
    <n v="7.1061056998999506E-2"/>
    <n v="5.1153274585084993E-2"/>
    <n v="3.5292437617690083E-2"/>
    <n v="2.2655828017021207E-2"/>
    <n v="0"/>
    <n v="0"/>
    <n v="0"/>
    <n v="0"/>
    <n v="4.0716095366675278"/>
    <n v="4.0716095366675278"/>
    <n v="0.5183137977234219"/>
    <n v="1.034376315995456"/>
    <n v="1.5481984505732773"/>
    <n v="2.0597910339508818"/>
    <n v="2.5691648357933334"/>
    <n v="3.0229266079263999"/>
    <n v="3.3789791114056489"/>
    <n v="3.6571867259738928"/>
    <n v="3.8733752028083988"/>
    <n v="4.0401527960275994"/>
    <n v="4.0716095366675278"/>
    <n v="4.0716095366675278"/>
    <n v="4.0716095366675278"/>
    <n v="4.0716095366675278"/>
    <n v="4.0716095366675278"/>
    <n v="4.0716095366675278"/>
    <n v="4.0716095366675278"/>
    <n v="4.0716095366675278"/>
    <n v="4.0716095366675278"/>
    <n v="4.0716095366675278"/>
  </r>
  <r>
    <x v="47"/>
    <s v="Under $5"/>
    <n v="-3.1057787728524877"/>
    <s v="Lighting"/>
    <s v="Urban"/>
    <s v="SC-Retro"/>
    <s v="M_Input(per KSF Btype)"/>
    <x v="2"/>
    <s v="All Btype"/>
    <s v="Retro_OTHER_LAMP_REPL_from EISA_2020 to LED_OMNI"/>
    <n v="0.2650619710121942"/>
    <n v="0.26396743301866582"/>
    <n v="0.26287819237735588"/>
    <n v="0.26179421833066446"/>
    <n v="0.26071548033211567"/>
    <n v="0.2336777532402487"/>
    <n v="0.18617298576433697"/>
    <n v="0.14832597904885889"/>
    <n v="0.11817321301459316"/>
    <n v="9.4150389292099401E-2"/>
    <n v="7.501125794109903E-2"/>
    <n v="5.9762949812504657E-2"/>
    <n v="4.7614458163085981E-2"/>
    <n v="3.7935595680912391E-2"/>
    <n v="3.0224296819604177E-2"/>
    <n v="2.4080568501561993E-2"/>
    <n v="1.6357357981768405E-4"/>
    <n v="5.8178292049641894E-5"/>
    <n v="1.9751402880827052E-5"/>
    <n v="6.4139012310007594E-6"/>
    <n v="2.2408678850161463"/>
    <n v="13.429282935531743"/>
    <n v="-3.1057787728524877"/>
    <s v="C-LOff-Lgt-LPD Int-All-All-C"/>
    <s v="C-LOff-HVAC-ER-All-All-C"/>
    <n v="2.2408678850161463"/>
    <n v="0.2650619710121942"/>
    <n v="0.52902940403086007"/>
    <n v="0.79190759640821595"/>
    <n v="1.0537018147388804"/>
    <n v="1.314417295070996"/>
    <n v="1.5480950483112448"/>
    <n v="1.7342680340755818"/>
    <n v="1.8825940131244407"/>
    <n v="2.0007672261390339"/>
    <n v="2.0949176154311333"/>
    <n v="2.1699288733722324"/>
    <n v="2.2296918231847371"/>
    <n v="2.2408678850161463"/>
    <n v="2.2408678850161463"/>
    <n v="2.2408678850161463"/>
    <n v="2.2408678850161463"/>
    <n v="2.2408678850161463"/>
    <n v="2.2408678850161463"/>
    <n v="2.2408678850161463"/>
    <n v="2.2408678850161463"/>
    <n v="0.25199632317016568"/>
    <n v="0.2509017851766373"/>
    <n v="0.24981254453532736"/>
    <n v="0.24872857048863595"/>
    <n v="0.24764983249008715"/>
    <n v="0.22061210539822018"/>
    <n v="0.17310733792230845"/>
    <n v="0.13526033120683037"/>
    <n v="0.10510756517256463"/>
    <n v="8.1084741450070871E-2"/>
    <n v="6.19456100990705E-2"/>
    <n v="4.6697301970476127E-2"/>
    <n v="3.4548810321057458E-2"/>
    <n v="2.4869947838883865E-2"/>
    <n v="1.7158648977575651E-2"/>
    <n v="1.1014920659533467E-2"/>
    <n v="0"/>
    <n v="0"/>
    <n v="0"/>
    <n v="0"/>
    <n v="1.9795549281755758"/>
    <n v="1.9795549281755758"/>
    <n v="0.25199632317016568"/>
    <n v="0.50289810834680293"/>
    <n v="0.75271065288213035"/>
    <n v="1.0014392233707663"/>
    <n v="1.2490890558608534"/>
    <n v="1.4697011612590736"/>
    <n v="1.6428084991813821"/>
    <n v="1.7780688303882124"/>
    <n v="1.883176395560777"/>
    <n v="1.9642611370108478"/>
    <n v="1.9795549281755758"/>
    <n v="1.9795549281755758"/>
    <n v="1.9795549281755758"/>
    <n v="1.9795549281755758"/>
    <n v="1.9795549281755758"/>
    <n v="1.9795549281755758"/>
    <n v="1.9795549281755758"/>
    <n v="1.9795549281755758"/>
    <n v="1.9795549281755758"/>
    <n v="1.9795549281755758"/>
  </r>
  <r>
    <x v="47"/>
    <s v="Under $5"/>
    <n v="0"/>
    <s v="Lighting"/>
    <s v="Urban"/>
    <s v="SC-Retro"/>
    <s v="M_Input(per KSF Btype)"/>
    <x v="2"/>
    <s v="All Btype"/>
    <s v="Retro_OTHER_LAMP_REPL_from EISA_2020 to CFL_OMNI"/>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7"/>
    <s v="Under $5"/>
    <n v="0"/>
    <s v="Lighting"/>
    <s v="Urban"/>
    <s v="SC-Retro"/>
    <s v="M_Input(per KSF Btype)"/>
    <x v="2"/>
    <s v="All Btype"/>
    <s v="Retro_OTHER_LAMP_REPL_from HID to LED_OMNI"/>
    <n v="0"/>
    <n v="0"/>
    <n v="0"/>
    <n v="0"/>
    <n v="0"/>
    <n v="0"/>
    <n v="0"/>
    <n v="0"/>
    <n v="0"/>
    <n v="0"/>
    <n v="0"/>
    <n v="0"/>
    <n v="0"/>
    <n v="0"/>
    <n v="0"/>
    <n v="0"/>
    <n v="0"/>
    <n v="0"/>
    <n v="0"/>
    <n v="0"/>
    <n v="0"/>
    <n v="0"/>
    <n v="0"/>
    <s v="C-LOff-Lgt-LPD Int-All-All-C"/>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48"/>
    <s v="Under $20"/>
    <n v="16.87175728472943"/>
    <s v="Motors/Drives"/>
    <s v="Urban"/>
    <s v="SC-New"/>
    <s v="M_Input_New"/>
    <x v="2"/>
    <s v="Large Off"/>
    <s v="MotorsRewind-New-Large Off"/>
    <n v="1.0039875549932482E-3"/>
    <n v="1.0500204176302373E-3"/>
    <n v="1.3804758926442868E-3"/>
    <n v="1.2978527610341753E-3"/>
    <n v="1.407835483496947E-3"/>
    <n v="1.6225116822080707E-3"/>
    <n v="1.6993656601407415E-3"/>
    <n v="1.9978264992043804E-3"/>
    <n v="2.2881668852753911E-3"/>
    <n v="2.0343211459641036E-3"/>
    <n v="2.1756492512532161E-3"/>
    <n v="2.3322408586508702E-3"/>
    <n v="2.0798231224434189E-3"/>
    <n v="2.1749421606868909E-3"/>
    <n v="2.1270946662087444E-3"/>
    <n v="2.1264571850091859E-3"/>
    <n v="2.1258135965417273E-3"/>
    <n v="2.1251700080742674E-3"/>
    <n v="2.1245264196068083E-3"/>
    <n v="2.1238828311393489E-3"/>
    <n v="3.7297964082206064E-2"/>
    <n v="10.699097158055034"/>
    <n v="16.87175728472943"/>
    <s v="C-All-Mot-All-All-All-C"/>
    <n v="0"/>
    <n v="3.7297964082206064E-2"/>
    <n v="1.0039875549932482E-3"/>
    <n v="2.0540079726234853E-3"/>
    <n v="3.4344838652677718E-3"/>
    <n v="4.7323366263019471E-3"/>
    <n v="6.1401721097988941E-3"/>
    <n v="7.7626837920069646E-3"/>
    <n v="9.4620494521477066E-3"/>
    <n v="1.1459875951352087E-2"/>
    <n v="1.3748042836627478E-2"/>
    <n v="1.5782363982591582E-2"/>
    <n v="1.79580132338448E-2"/>
    <n v="2.0290254092495671E-2"/>
    <n v="2.2370077214939089E-2"/>
    <n v="2.4545019375625979E-2"/>
    <n v="2.6672114041834723E-2"/>
    <n v="2.879857122684391E-2"/>
    <n v="3.0924384823385637E-2"/>
    <n v="3.3049554831459903E-2"/>
    <n v="3.5174081251066712E-2"/>
    <n v="3.7297964082206064E-2"/>
    <n v="7.5109436831220387E-4"/>
    <n v="7.9712723094919294E-4"/>
    <n v="1.1275827059632425E-3"/>
    <n v="1.0449595743531308E-3"/>
    <n v="1.1549422968159025E-3"/>
    <n v="1.3696184955270265E-3"/>
    <n v="1.4464724734596971E-3"/>
    <n v="1.7449333125233359E-3"/>
    <n v="2.0352736985943466E-3"/>
    <n v="1.7814279592830592E-3"/>
    <n v="1.9227560645721717E-3"/>
    <n v="2.0793476719698258E-3"/>
    <n v="1.8269299357623744E-3"/>
    <n v="1.9220489740058464E-3"/>
    <n v="1.8742014795276999E-3"/>
    <n v="1.8735639983281415E-3"/>
    <n v="1.8729204098606829E-3"/>
    <n v="1.8722768213932229E-3"/>
    <n v="1.8716332329257639E-3"/>
    <n v="1.8709896444583044E-3"/>
    <n v="3.2240100348585175E-2"/>
    <n v="3.2240100348585175E-2"/>
    <n v="7.5109436831220387E-4"/>
    <n v="1.5482215992613968E-3"/>
    <n v="2.6758043052246393E-3"/>
    <n v="3.7207638795777702E-3"/>
    <n v="4.8757061763936727E-3"/>
    <n v="6.2453246719206996E-3"/>
    <n v="7.6917971453803972E-3"/>
    <n v="9.4367304579037331E-3"/>
    <n v="1.1472004156498079E-2"/>
    <n v="1.3253432115781139E-2"/>
    <n v="1.5176188180353311E-2"/>
    <n v="1.7255535852323138E-2"/>
    <n v="1.9082465788085513E-2"/>
    <n v="2.1004514762091361E-2"/>
    <n v="2.2878716241619062E-2"/>
    <n v="2.4752280239947203E-2"/>
    <n v="2.6625200649807886E-2"/>
    <n v="2.849747747120111E-2"/>
    <n v="3.0369110704126873E-2"/>
    <n v="3.2240100348585175E-2"/>
  </r>
  <r>
    <x v="48"/>
    <s v="Under $20"/>
    <n v="16.871757284729426"/>
    <s v="Motors/Drives"/>
    <s v="Urban"/>
    <s v="SC-New"/>
    <s v="M_Input_New"/>
    <x v="2"/>
    <s v="Medium Off"/>
    <s v="MotorsRewind-New-Medium Off"/>
    <n v="6.506943628795947E-4"/>
    <n v="6.7548941742847908E-4"/>
    <n v="8.8957130527614467E-4"/>
    <n v="8.391297670035814E-4"/>
    <n v="9.0626104356428868E-4"/>
    <n v="1.0410168674016322E-3"/>
    <n v="1.0903678186744048E-3"/>
    <n v="1.2798286272079043E-3"/>
    <n v="1.4659096846521295E-3"/>
    <n v="1.3041946526075811E-3"/>
    <n v="1.3998510359917223E-3"/>
    <n v="1.4891417556560352E-3"/>
    <n v="1.3308262801751897E-3"/>
    <n v="1.3931548161429962E-3"/>
    <n v="1.3629405956111758E-3"/>
    <n v="1.3619636387928321E-3"/>
    <n v="1.36098276872912E-3"/>
    <n v="1.3600018986654075E-3"/>
    <n v="1.3590210286016952E-3"/>
    <n v="1.3580401585379829E-3"/>
    <n v="2.3918387523599899E-2"/>
    <n v="10.699097158055034"/>
    <n v="16.871757284729426"/>
    <s v="C-All-Mot-All-All-All-C"/>
    <n v="0"/>
    <n v="2.3918387523599899E-2"/>
    <n v="6.506943628795947E-4"/>
    <n v="1.3261837803080737E-3"/>
    <n v="2.2157550855842183E-3"/>
    <n v="3.0548848525877997E-3"/>
    <n v="3.9611458961520884E-3"/>
    <n v="5.0021627635537204E-3"/>
    <n v="6.0925305822281256E-3"/>
    <n v="7.3723592094360295E-3"/>
    <n v="8.8382688940881592E-3"/>
    <n v="1.014246354669574E-2"/>
    <n v="1.1542314582687462E-2"/>
    <n v="1.3031456338343498E-2"/>
    <n v="1.4362282618518688E-2"/>
    <n v="1.5755437434661686E-2"/>
    <n v="1.7118378030272861E-2"/>
    <n v="1.8480341669065693E-2"/>
    <n v="1.9841324437794811E-2"/>
    <n v="2.120132633646022E-2"/>
    <n v="2.2560347365061916E-2"/>
    <n v="2.3918387523599899E-2"/>
    <n v="4.8851936512948847E-4"/>
    <n v="5.1331441967837285E-4"/>
    <n v="7.2739630752603843E-4"/>
    <n v="6.7695476925347517E-4"/>
    <n v="7.4408604581418245E-4"/>
    <n v="8.7884186965152592E-4"/>
    <n v="9.2819282092429858E-4"/>
    <n v="1.1176536294577981E-3"/>
    <n v="1.3037346869020233E-3"/>
    <n v="1.1420196548574749E-3"/>
    <n v="1.2376760382416161E-3"/>
    <n v="1.3269667579059289E-3"/>
    <n v="1.1686512824250835E-3"/>
    <n v="1.23097981839289E-3"/>
    <n v="1.2007655978610696E-3"/>
    <n v="1.1997886410427259E-3"/>
    <n v="1.1988077709790138E-3"/>
    <n v="1.1978269009153013E-3"/>
    <n v="1.196846030851589E-3"/>
    <n v="1.1958651607878767E-3"/>
    <n v="2.0674887568597776E-2"/>
    <n v="2.0674887568597769E-2"/>
    <n v="4.8851936512948847E-4"/>
    <n v="1.0018337848078612E-3"/>
    <n v="1.7292300923338996E-3"/>
    <n v="2.4061848615873748E-3"/>
    <n v="3.1502709074015573E-3"/>
    <n v="4.029112777053083E-3"/>
    <n v="4.9573055979773815E-3"/>
    <n v="6.0749592274351796E-3"/>
    <n v="7.3786939143372027E-3"/>
    <n v="8.5207135691946767E-3"/>
    <n v="9.7583896074362932E-3"/>
    <n v="1.1085356365342223E-2"/>
    <n v="1.2254007647767306E-2"/>
    <n v="1.3484987466160196E-2"/>
    <n v="1.4685753064021265E-2"/>
    <n v="1.5885541705063989E-2"/>
    <n v="1.7084349476043002E-2"/>
    <n v="1.8282176376958302E-2"/>
    <n v="1.9479022407809892E-2"/>
    <n v="2.0674887568597769E-2"/>
  </r>
  <r>
    <x v="48"/>
    <s v="Under $20"/>
    <n v="16.871757284729426"/>
    <s v="Motors/Drives"/>
    <s v="Urban"/>
    <s v="SC-New"/>
    <s v="M_Input_New"/>
    <x v="2"/>
    <s v="Small Off"/>
    <s v="MotorsRewind-New-Small Off"/>
    <n v="1.687920835222985E-4"/>
    <n v="1.7491596719280462E-4"/>
    <n v="2.3044397845314448E-4"/>
    <n v="2.1754922770207517E-4"/>
    <n v="2.3470963706634571E-4"/>
    <n v="2.6939810094041977E-4"/>
    <n v="2.8217183769678499E-4"/>
    <n v="3.3107559302612973E-4"/>
    <n v="3.7921774140219799E-4"/>
    <n v="3.3743982524538888E-4"/>
    <n v="3.6250156220700354E-4"/>
    <n v="3.8491824780874297E-4"/>
    <n v="3.4417341388492571E-4"/>
    <n v="3.6038324682774637E-4"/>
    <n v="3.525942557542565E-4"/>
    <n v="3.5230636789001591E-4"/>
    <n v="3.5201746766482379E-4"/>
    <n v="3.5172856743963168E-4"/>
    <n v="3.5143966721443956E-4"/>
    <n v="3.511507669892475E-4"/>
    <n v="6.1889275559284243E-3"/>
    <n v="10.699097158055034"/>
    <n v="16.871757284729426"/>
    <s v="C-All-Mot-All-All-All-C"/>
    <n v="0"/>
    <n v="6.1889275559284243E-3"/>
    <n v="1.687920835222985E-4"/>
    <n v="3.4370805071510309E-4"/>
    <n v="5.7415202916824754E-4"/>
    <n v="7.9170125687032266E-4"/>
    <n v="1.0264108939366683E-3"/>
    <n v="1.2958089948770881E-3"/>
    <n v="1.5779808325738732E-3"/>
    <n v="1.9090564256000028E-3"/>
    <n v="2.288274167002201E-3"/>
    <n v="2.6257139922475897E-3"/>
    <n v="2.9882155544545931E-3"/>
    <n v="3.373133802263336E-3"/>
    <n v="3.7173072161482616E-3"/>
    <n v="4.0776904629760084E-3"/>
    <n v="4.430284718730265E-3"/>
    <n v="4.7825910866202814E-3"/>
    <n v="5.1346085542851054E-3"/>
    <n v="5.486337121724737E-3"/>
    <n v="5.8377767889391764E-3"/>
    <n v="6.1889275559284243E-3"/>
    <n v="1.2682899920200567E-4"/>
    <n v="1.3295288287251179E-4"/>
    <n v="1.8848089413285165E-4"/>
    <n v="1.7558614338178234E-4"/>
    <n v="1.9274655274605288E-4"/>
    <n v="2.2743501662012694E-4"/>
    <n v="2.4020875337649216E-4"/>
    <n v="2.891125087058369E-4"/>
    <n v="3.3725465708190516E-4"/>
    <n v="2.9547674092509604E-4"/>
    <n v="3.2053847788671071E-4"/>
    <n v="3.4295516348845014E-4"/>
    <n v="3.0221032956463288E-4"/>
    <n v="3.1842016250745354E-4"/>
    <n v="3.1063117143396367E-4"/>
    <n v="3.1034328356972308E-4"/>
    <n v="3.1005438334453096E-4"/>
    <n v="3.0976548311933885E-4"/>
    <n v="3.0947658289414673E-4"/>
    <n v="3.0918768266895467E-4"/>
    <n v="5.3496658695225676E-3"/>
    <n v="5.3496658695225668E-3"/>
    <n v="1.2682899920200567E-4"/>
    <n v="2.5978188207451743E-4"/>
    <n v="4.4826277620736905E-4"/>
    <n v="6.2384891958915134E-4"/>
    <n v="8.1659547233520419E-4"/>
    <n v="1.0440304889553311E-3"/>
    <n v="1.2842392423318234E-3"/>
    <n v="1.5733517510376602E-3"/>
    <n v="1.9106064081195653E-3"/>
    <n v="2.2060831490446613E-3"/>
    <n v="2.526621626931372E-3"/>
    <n v="2.869576790419822E-3"/>
    <n v="3.1717871199844548E-3"/>
    <n v="3.4902072824919083E-3"/>
    <n v="3.8008384539258721E-3"/>
    <n v="4.1111817374955952E-3"/>
    <n v="4.4212361208401264E-3"/>
    <n v="4.7310016039594652E-3"/>
    <n v="5.0404781868536117E-3"/>
    <n v="5.3496658695225668E-3"/>
  </r>
  <r>
    <x v="48"/>
    <s v="Under $15"/>
    <n v="10.57575059243967"/>
    <s v="Motors/Drives"/>
    <s v="Urban"/>
    <s v="SC-New"/>
    <s v="M_Input_New"/>
    <x v="2"/>
    <s v="XLarge Ret"/>
    <s v="MotorsRewind-New-XLarge Ret"/>
    <n v="8.3855169603450752E-5"/>
    <n v="9.5515840632605812E-5"/>
    <n v="1.0660501085381024E-4"/>
    <n v="1.1540912651788328E-4"/>
    <n v="1.2743287747259959E-4"/>
    <n v="1.36519138094663E-4"/>
    <n v="1.600049477967411E-4"/>
    <n v="2.7751108684664845E-4"/>
    <n v="3.2779702852982564E-4"/>
    <n v="2.9224761333329397E-4"/>
    <n v="2.8269123419424533E-4"/>
    <n v="2.7748909940736847E-4"/>
    <n v="2.2818062773986023E-4"/>
    <n v="2.3695415103800935E-4"/>
    <n v="2.2126207550776536E-4"/>
    <n v="2.4655310362756838E-4"/>
    <n v="2.7184349646451676E-4"/>
    <n v="2.9713388930146519E-4"/>
    <n v="3.2242428213841363E-4"/>
    <n v="3.4771467497536206E-4"/>
    <n v="4.4551444740760964E-3"/>
    <n v="6.4606438413234066"/>
    <n v="10.57575059243967"/>
    <s v="C-All-Mot-All-All-All-C"/>
    <n v="0"/>
    <n v="4.4551444740760964E-3"/>
    <n v="8.3855169603450752E-5"/>
    <n v="1.7937101023605658E-4"/>
    <n v="2.8597602108986679E-4"/>
    <n v="4.0138514760775006E-4"/>
    <n v="5.288180250803496E-4"/>
    <n v="6.6533716317501257E-4"/>
    <n v="8.2534211097175366E-4"/>
    <n v="1.1028531978184021E-3"/>
    <n v="1.4306502263482278E-3"/>
    <n v="1.7228978396815217E-3"/>
    <n v="2.0055890738757669E-3"/>
    <n v="2.2830781732831353E-3"/>
    <n v="2.5112588010229955E-3"/>
    <n v="2.748212952061005E-3"/>
    <n v="2.9694750275687702E-3"/>
    <n v="3.2160281311963386E-3"/>
    <n v="3.4878716276608556E-3"/>
    <n v="3.7850055169623207E-3"/>
    <n v="4.1074297991007345E-3"/>
    <n v="4.4551444740760964E-3"/>
    <n v="5.3647738423284585E-5"/>
    <n v="6.5308409452439651E-5"/>
    <n v="7.6397579673644067E-5"/>
    <n v="8.5201695337717119E-5"/>
    <n v="9.7225446292433421E-5"/>
    <n v="1.0631170691449682E-4"/>
    <n v="1.2979751661657492E-4"/>
    <n v="2.473036556664823E-4"/>
    <n v="2.975895973496595E-4"/>
    <n v="2.6204018215312782E-4"/>
    <n v="2.5248380301407918E-4"/>
    <n v="2.4728166822720232E-4"/>
    <n v="1.9797319655969405E-4"/>
    <n v="2.0674671985784318E-4"/>
    <n v="1.9105464432759919E-4"/>
    <n v="2.1634567244740221E-4"/>
    <n v="2.4163606528435059E-4"/>
    <n v="2.6692645812129905E-4"/>
    <n v="2.9221685095824748E-4"/>
    <n v="3.1750724379519591E-4"/>
    <n v="3.8509958504727732E-3"/>
    <n v="3.8509958504727741E-3"/>
    <n v="5.3647738423284585E-5"/>
    <n v="1.1895614787572423E-4"/>
    <n v="1.953537275493683E-4"/>
    <n v="2.8055542288708542E-4"/>
    <n v="3.7778086917951881E-4"/>
    <n v="4.8409257609401563E-4"/>
    <n v="6.1389009271059058E-4"/>
    <n v="8.6119374837707288E-4"/>
    <n v="1.1587833457267324E-3"/>
    <n v="1.4208235278798604E-3"/>
    <n v="1.6733073308939396E-3"/>
    <n v="1.9205889991211419E-3"/>
    <n v="2.1185621956808362E-3"/>
    <n v="2.3253089155386795E-3"/>
    <n v="2.5163635598662785E-3"/>
    <n v="2.7327092323136807E-3"/>
    <n v="2.9743452975980315E-3"/>
    <n v="3.2412717557193304E-3"/>
    <n v="3.533488606677578E-3"/>
    <n v="3.8509958504727741E-3"/>
  </r>
  <r>
    <x v="48"/>
    <s v="Under $15"/>
    <n v="10.57575059243967"/>
    <s v="Motors/Drives"/>
    <s v="Urban"/>
    <s v="SC-New"/>
    <s v="M_Input_New"/>
    <x v="2"/>
    <s v="Large Ret"/>
    <s v="MotorsRewind-New-Large Ret"/>
    <n v="3.0991744545666719E-5"/>
    <n v="3.5122695994657144E-5"/>
    <n v="3.9204401162278675E-5"/>
    <n v="4.2455533661104584E-5"/>
    <n v="4.7208948816183912E-5"/>
    <n v="5.0767372680994121E-5"/>
    <n v="5.9459389871274317E-5"/>
    <n v="1.0271161795749943E-4"/>
    <n v="1.2122448260437622E-4"/>
    <n v="1.0812457852297388E-4"/>
    <n v="1.0468498842948616E-4"/>
    <n v="1.0278519250792936E-4"/>
    <n v="8.4572091012532962E-5"/>
    <n v="8.7795813645858055E-5"/>
    <n v="8.2042185977056941E-5"/>
    <n v="9.1432597821511914E-5"/>
    <n v="1.0082277410822848E-4"/>
    <n v="1.1021295039494508E-4"/>
    <n v="1.1960312668166163E-4"/>
    <n v="1.2899330296837827E-4"/>
    <n v="1.6502157893645982E-3"/>
    <n v="6.4606438413234084"/>
    <n v="10.57575059243967"/>
    <s v="C-All-Mot-All-All-All-C"/>
    <n v="0"/>
    <n v="1.6502157893645978E-3"/>
    <n v="3.0991744545666719E-5"/>
    <n v="6.6114440540323863E-5"/>
    <n v="1.0531884170260254E-4"/>
    <n v="1.4777437536370712E-4"/>
    <n v="1.9498332417989102E-4"/>
    <n v="2.4575069686088517E-4"/>
    <n v="3.0521008673215947E-4"/>
    <n v="4.0792170468965889E-4"/>
    <n v="5.2914618729403508E-4"/>
    <n v="6.3727076581700899E-4"/>
    <n v="7.419557542464951E-4"/>
    <n v="8.447409467544245E-4"/>
    <n v="9.293130377669575E-4"/>
    <n v="1.0171088514128155E-3"/>
    <n v="1.0991510373898725E-3"/>
    <n v="1.1905836352113844E-3"/>
    <n v="1.2914064093196129E-3"/>
    <n v="1.4016193597145578E-3"/>
    <n v="1.5212224863962196E-3"/>
    <n v="1.6502157893645978E-3"/>
    <n v="1.9802706753577545E-5"/>
    <n v="2.3933658202567969E-5"/>
    <n v="2.80153633701895E-5"/>
    <n v="3.1266495869015413E-5"/>
    <n v="3.601991102409474E-5"/>
    <n v="3.9578334888904943E-5"/>
    <n v="4.8270352079185139E-5"/>
    <n v="9.1522580165410256E-5"/>
    <n v="1.1003544481228705E-4"/>
    <n v="9.6935540730884703E-5"/>
    <n v="9.3495950637396979E-5"/>
    <n v="9.1596154715840178E-5"/>
    <n v="7.3383053220443784E-5"/>
    <n v="7.6606775853768877E-5"/>
    <n v="7.0853148184967763E-5"/>
    <n v="8.0243560029422736E-5"/>
    <n v="8.96337363161393E-5"/>
    <n v="9.9023912602855905E-5"/>
    <n v="1.0841408888957246E-4"/>
    <n v="1.1780426517628909E-4"/>
    <n v="1.4264350335228147E-3"/>
    <n v="1.4264350335228143E-3"/>
    <n v="1.9802706753577545E-5"/>
    <n v="4.3736364956145514E-5"/>
    <n v="7.1751728326335018E-5"/>
    <n v="1.0301822419535043E-4"/>
    <n v="1.3903813521944517E-4"/>
    <n v="1.7861647010835013E-4"/>
    <n v="2.2688682218753527E-4"/>
    <n v="3.1840940235294552E-4"/>
    <n v="4.2844484716523254E-4"/>
    <n v="5.2538038789611723E-4"/>
    <n v="6.1887633853351424E-4"/>
    <n v="7.1047249324935442E-4"/>
    <n v="7.838555464697982E-4"/>
    <n v="8.6046232232356713E-4"/>
    <n v="9.3131547050853485E-4"/>
    <n v="1.0115590305379576E-3"/>
    <n v="1.1011927668540969E-3"/>
    <n v="1.2002166794569528E-3"/>
    <n v="1.3086307683465252E-3"/>
    <n v="1.4264350335228143E-3"/>
  </r>
  <r>
    <x v="48"/>
    <s v="Under $15"/>
    <n v="10.57575059243967"/>
    <s v="Motors/Drives"/>
    <s v="Urban"/>
    <s v="SC-New"/>
    <s v="M_Input_New"/>
    <x v="2"/>
    <s v="Medium Ret"/>
    <s v="MotorsRewind-New-Medium Ret"/>
    <n v="1.1132817686806561E-4"/>
    <n v="1.2607064198472834E-4"/>
    <n v="1.4072385596665643E-4"/>
    <n v="1.5240104716232226E-4"/>
    <n v="1.6964374627904028E-4"/>
    <n v="1.8253464612917643E-4"/>
    <n v="2.1376448857525233E-4"/>
    <n v="3.6903913685500139E-4"/>
    <n v="4.3550178905878985E-4"/>
    <n v="3.8846540189496664E-4"/>
    <n v="3.7615970533636038E-4"/>
    <n v="3.6934764248463441E-4"/>
    <n v="3.0392851730383082E-4"/>
    <n v="3.1549853286194488E-4"/>
    <n v="2.9485528693694893E-4"/>
    <n v="3.2861078360340229E-4"/>
    <n v="3.6236543368777446E-4"/>
    <n v="3.961200837721469E-4"/>
    <n v="4.2987473385651902E-4"/>
    <n v="4.6362938394089136E-4"/>
    <n v="5.9298630345584538E-3"/>
    <n v="6.4606438413234084"/>
    <n v="10.57575059243967"/>
    <s v="C-All-Mot-All-All-All-C"/>
    <n v="0"/>
    <n v="5.9298630345584538E-3"/>
    <n v="1.1132817686806561E-4"/>
    <n v="2.3739881885279394E-4"/>
    <n v="3.7812267481945037E-4"/>
    <n v="5.3052372198177263E-4"/>
    <n v="7.0016746826081296E-4"/>
    <n v="8.8270211438998942E-4"/>
    <n v="1.0964666029652417E-3"/>
    <n v="1.465505739820243E-3"/>
    <n v="1.9010075288790329E-3"/>
    <n v="2.2894729307739994E-3"/>
    <n v="2.6656326361103599E-3"/>
    <n v="3.0349802785949944E-3"/>
    <n v="3.338908795898825E-3"/>
    <n v="3.6544073287607696E-3"/>
    <n v="3.9492626156977188E-3"/>
    <n v="4.2778733993011214E-3"/>
    <n v="4.6402388329888963E-3"/>
    <n v="5.0363589167610433E-3"/>
    <n v="5.4662336506175625E-3"/>
    <n v="5.9298630345584538E-3"/>
    <n v="7.1121640230130249E-5"/>
    <n v="8.5864105346792978E-5"/>
    <n v="1.0051731932872107E-4"/>
    <n v="1.121945105243869E-4"/>
    <n v="1.2943720964110492E-4"/>
    <n v="1.4232810949124108E-4"/>
    <n v="1.7355795193731697E-4"/>
    <n v="3.2883260021706603E-4"/>
    <n v="3.952952524208545E-4"/>
    <n v="3.4825886525703128E-4"/>
    <n v="3.3595316869842502E-4"/>
    <n v="3.2914110584669905E-4"/>
    <n v="2.6372198066589546E-4"/>
    <n v="2.7529199622400953E-4"/>
    <n v="2.5464875029901357E-4"/>
    <n v="2.8840424696546693E-4"/>
    <n v="3.221588970498391E-4"/>
    <n v="3.5591354713421155E-4"/>
    <n v="3.8966819721858366E-4"/>
    <n v="4.23422847302956E-4"/>
    <n v="5.1257323017997467E-3"/>
    <n v="5.1257323017997458E-3"/>
    <n v="7.1121640230130249E-5"/>
    <n v="1.5698574557692323E-4"/>
    <n v="2.575030649056443E-4"/>
    <n v="3.696975754300312E-4"/>
    <n v="4.9913478507113617E-4"/>
    <n v="6.4146289456237728E-4"/>
    <n v="8.1502084649969419E-4"/>
    <n v="1.1438534467167602E-3"/>
    <n v="1.5391486991376147E-3"/>
    <n v="1.8874075643946461E-3"/>
    <n v="2.2233607330930712E-3"/>
    <n v="2.5525018389397705E-3"/>
    <n v="2.816223819605666E-3"/>
    <n v="3.0915158158296755E-3"/>
    <n v="3.3461645661286891E-3"/>
    <n v="3.6345688130941562E-3"/>
    <n v="3.956727710143995E-3"/>
    <n v="4.3126412572782064E-3"/>
    <n v="4.70230945449679E-3"/>
    <n v="5.1257323017997458E-3"/>
  </r>
  <r>
    <x v="48"/>
    <s v="Under $15"/>
    <n v="10.575750592439668"/>
    <s v="Motors/Drives"/>
    <s v="Urban"/>
    <s v="SC-New"/>
    <s v="M_Input_New"/>
    <x v="2"/>
    <s v="Small Ret"/>
    <s v="MotorsRewind-New-Small Ret"/>
    <n v="3.2089446863372874E-5"/>
    <n v="3.5979954676818212E-5"/>
    <n v="4.0170075036243559E-5"/>
    <n v="4.3530406501228042E-5"/>
    <n v="4.9122334233708854E-5"/>
    <n v="5.3240282103450793E-5"/>
    <n v="6.2266089350684976E-5"/>
    <n v="1.0666830798667948E-4"/>
    <n v="1.2568072151014344E-4"/>
    <n v="1.1220056060688131E-4"/>
    <n v="1.088389756189595E-4"/>
    <n v="1.0692133649947916E-4"/>
    <n v="8.808618904821729E-5"/>
    <n v="9.1383282836338377E-5"/>
    <n v="8.5525334720369916E-5"/>
    <n v="9.5341830126783523E-5"/>
    <n v="1.0515807997471781E-4"/>
    <n v="1.1497432982265214E-4"/>
    <n v="1.2479057967058646E-4"/>
    <n v="1.3460682951852077E-4"/>
    <n v="1.7165749467058366E-3"/>
    <n v="6.4606438413234066"/>
    <n v="10.575750592439668"/>
    <s v="C-All-Mot-All-All-All-C"/>
    <n v="0"/>
    <n v="1.7165749467058366E-3"/>
    <n v="3.2089446863372874E-5"/>
    <n v="6.8069401540191086E-5"/>
    <n v="1.0823947657643464E-4"/>
    <n v="1.5176988307766267E-4"/>
    <n v="2.0089221731137152E-4"/>
    <n v="2.5413249941482233E-4"/>
    <n v="3.1639858876550734E-4"/>
    <n v="4.2306689675218682E-4"/>
    <n v="5.4874761826233026E-4"/>
    <n v="6.6094817886921161E-4"/>
    <n v="7.6978715448817114E-4"/>
    <n v="8.767084909876503E-4"/>
    <n v="9.6479468003586762E-4"/>
    <n v="1.056177962872206E-3"/>
    <n v="1.1417032975925758E-3"/>
    <n v="1.2370451277193594E-3"/>
    <n v="1.3422032076940771E-3"/>
    <n v="1.4571775375167293E-3"/>
    <n v="1.5819681171873158E-3"/>
    <n v="1.7165749467058366E-3"/>
    <n v="2.0450470872820453E-5"/>
    <n v="2.4340978686265792E-5"/>
    <n v="2.8531099045691138E-5"/>
    <n v="3.1891430510675621E-5"/>
    <n v="3.7483358243156433E-5"/>
    <n v="4.1601306112898373E-5"/>
    <n v="5.0627113360132555E-5"/>
    <n v="9.502933199612707E-5"/>
    <n v="1.1404174551959102E-4"/>
    <n v="1.005615846163289E-4"/>
    <n v="9.7199999628407084E-5"/>
    <n v="9.5282360508926748E-5"/>
    <n v="7.6447213057664876E-5"/>
    <n v="7.9744306845785964E-5"/>
    <n v="7.3886358729817502E-5"/>
    <n v="8.370285413623111E-5"/>
    <n v="9.3519103984165391E-5"/>
    <n v="1.0333535383209973E-4"/>
    <n v="1.1315160368003405E-4"/>
    <n v="1.2296785352796836E-4"/>
    <n v="1.4837954268947882E-3"/>
    <n v="1.4837954268947882E-3"/>
    <n v="2.0450470872820453E-5"/>
    <n v="4.4791449559086245E-5"/>
    <n v="7.3322548604777383E-5"/>
    <n v="1.05213979115453E-4"/>
    <n v="1.4269733735860942E-4"/>
    <n v="1.842986434715078E-4"/>
    <n v="2.3492575683164036E-4"/>
    <n v="3.2995508882776746E-4"/>
    <n v="4.4399683434735845E-4"/>
    <n v="5.4455841896368731E-4"/>
    <n v="6.4175841859209445E-4"/>
    <n v="7.3704077910102122E-4"/>
    <n v="8.1348799215868605E-4"/>
    <n v="8.93232299004472E-4"/>
    <n v="9.6711865773428944E-4"/>
    <n v="1.0508215118705205E-3"/>
    <n v="1.144340615854686E-3"/>
    <n v="1.2476759696867857E-3"/>
    <n v="1.3608275733668197E-3"/>
    <n v="1.4837954268947882E-3"/>
  </r>
  <r>
    <x v="48"/>
    <s v="Under $20"/>
    <n v="16.871757284729433"/>
    <s v="Motors/Drives"/>
    <s v="Urban"/>
    <s v="SC-New"/>
    <s v="M_Input_New"/>
    <x v="2"/>
    <s v="School K-12"/>
    <s v="MotorsRewind-New-School K-12"/>
    <n v="2.9083638768186924E-5"/>
    <n v="3.4306840031579581E-5"/>
    <n v="4.0464745401094646E-5"/>
    <n v="5.0939945572327206E-5"/>
    <n v="6.0048390253126979E-5"/>
    <n v="5.7178419514795847E-5"/>
    <n v="5.9198211041434929E-5"/>
    <n v="6.246002130344407E-5"/>
    <n v="6.6667438393560322E-5"/>
    <n v="6.1742333580723787E-5"/>
    <n v="6.6182514355068504E-5"/>
    <n v="6.5177284767539806E-5"/>
    <n v="6.9188720539467138E-5"/>
    <n v="6.2815631864050517E-5"/>
    <n v="6.5331379485653596E-5"/>
    <n v="6.436453418402508E-5"/>
    <n v="6.3397501304361984E-5"/>
    <n v="6.2430468424698875E-5"/>
    <n v="6.1463435545035792E-5"/>
    <n v="6.0496402665372696E-5"/>
    <n v="1.1629378569955485E-3"/>
    <n v="10.699097158055038"/>
    <n v="16.871757284729433"/>
    <s v="C-All-Mot-All-All-All-C"/>
    <n v="0"/>
    <n v="1.1629378569955483E-3"/>
    <n v="2.9083638768186924E-5"/>
    <n v="6.3390478799766505E-5"/>
    <n v="1.0385522420086115E-4"/>
    <n v="1.5479516977318834E-4"/>
    <n v="2.1484356002631532E-4"/>
    <n v="2.7202197954111115E-4"/>
    <n v="3.3122019058254607E-4"/>
    <n v="3.9368021188599013E-4"/>
    <n v="4.6034765027955042E-4"/>
    <n v="5.2208998386027417E-4"/>
    <n v="5.8827249821534271E-4"/>
    <n v="6.5344978298288248E-4"/>
    <n v="7.2263850352234963E-4"/>
    <n v="7.8545413538640011E-4"/>
    <n v="8.5078551487205369E-4"/>
    <n v="9.1515004905607874E-4"/>
    <n v="9.7854755036044078E-4"/>
    <n v="1.0409780187851396E-3"/>
    <n v="1.1024414543301755E-3"/>
    <n v="1.1629378569955483E-3"/>
    <n v="2.1198515067616463E-5"/>
    <n v="2.6421716331009121E-5"/>
    <n v="3.2579621700524186E-5"/>
    <n v="4.3054821871756745E-5"/>
    <n v="5.2163266552556518E-5"/>
    <n v="4.9293295814225387E-5"/>
    <n v="5.1313087340864469E-5"/>
    <n v="5.457489760287361E-5"/>
    <n v="5.8782314692989861E-5"/>
    <n v="5.3857209880153326E-5"/>
    <n v="5.8297390654498043E-5"/>
    <n v="5.7292161066969345E-5"/>
    <n v="6.130359683889667E-5"/>
    <n v="5.4930508163480056E-5"/>
    <n v="5.7446255785083135E-5"/>
    <n v="5.647941048345462E-5"/>
    <n v="5.5512377603791523E-5"/>
    <n v="5.4545344724128414E-5"/>
    <n v="5.3578311844465331E-5"/>
    <n v="5.2611278964802235E-5"/>
    <n v="1.0052353829841394E-3"/>
    <n v="1.0052353829841391E-3"/>
    <n v="2.1198515067616463E-5"/>
    <n v="4.7620231398625584E-5"/>
    <n v="8.0199853099149763E-5"/>
    <n v="1.232546749709065E-4"/>
    <n v="1.7541794152346301E-4"/>
    <n v="2.247112373376884E-4"/>
    <n v="2.7602432467855285E-4"/>
    <n v="3.3059922228142644E-4"/>
    <n v="3.8938153697441633E-4"/>
    <n v="4.4323874685456966E-4"/>
    <n v="5.0153613750906773E-4"/>
    <n v="5.5882829857603709E-4"/>
    <n v="6.2013189541493372E-4"/>
    <n v="6.7506240357841378E-4"/>
    <n v="7.3250865936349695E-4"/>
    <n v="7.8898806984695159E-4"/>
    <n v="8.4450044745074311E-4"/>
    <n v="8.990457921748715E-4"/>
    <n v="9.5262410401933688E-4"/>
    <n v="1.0052353829841391E-3"/>
  </r>
  <r>
    <x v="48"/>
    <s v="Under $20"/>
    <n v="16.871757284729433"/>
    <s v="Motors/Drives"/>
    <s v="Urban"/>
    <s v="SC-New"/>
    <s v="M_Input_New"/>
    <x v="2"/>
    <s v="University"/>
    <s v="MotorsRewind-New-University"/>
    <n v="5.3525472799585161E-5"/>
    <n v="6.6485217070768178E-5"/>
    <n v="5.7649752486970165E-5"/>
    <n v="8.2068656207587483E-5"/>
    <n v="1.004488181302635E-4"/>
    <n v="9.7941736781589071E-5"/>
    <n v="1.1733409735164096E-4"/>
    <n v="1.3003986230615419E-4"/>
    <n v="1.352284173414611E-4"/>
    <n v="1.3924096815146099E-4"/>
    <n v="1.3786505888468709E-4"/>
    <n v="1.2338296847667034E-4"/>
    <n v="1.4064223045062935E-4"/>
    <n v="1.2062313295472572E-4"/>
    <n v="1.2102777618927994E-4"/>
    <n v="1.3163580665970307E-4"/>
    <n v="1.4224348963780983E-4"/>
    <n v="1.5285117261591659E-4"/>
    <n v="1.6345885559402332E-4"/>
    <n v="1.740665385721301E-4"/>
    <n v="2.3877600286630559E-3"/>
    <n v="10.699097158055038"/>
    <n v="16.871757284729433"/>
    <s v="C-All-Mot-All-All-All-C"/>
    <n v="0"/>
    <n v="2.3877600286630559E-3"/>
    <n v="5.3525472799585161E-5"/>
    <n v="1.2001068987035335E-4"/>
    <n v="1.7766044235732352E-4"/>
    <n v="2.59729098564911E-4"/>
    <n v="3.6017791669517451E-4"/>
    <n v="4.5811965347676358E-4"/>
    <n v="5.7545375082840452E-4"/>
    <n v="7.0549361313455871E-4"/>
    <n v="8.4072203047601984E-4"/>
    <n v="9.7996299862748086E-4"/>
    <n v="1.117828057512168E-3"/>
    <n v="1.2412110259888383E-3"/>
    <n v="1.3818532564394677E-3"/>
    <n v="1.5024763893941935E-3"/>
    <n v="1.6235041655834734E-3"/>
    <n v="1.7551399722431763E-3"/>
    <n v="1.8973834618809862E-3"/>
    <n v="2.0502346344969027E-3"/>
    <n v="2.2136934900909258E-3"/>
    <n v="2.3877600286630559E-3"/>
    <n v="3.7335628191785158E-5"/>
    <n v="5.0295372462968175E-5"/>
    <n v="4.1459907879170162E-5"/>
    <n v="6.5878811599787479E-5"/>
    <n v="8.4258973522463495E-5"/>
    <n v="8.1751892173789067E-5"/>
    <n v="1.0114425274384096E-4"/>
    <n v="1.1385001769835419E-4"/>
    <n v="1.190385727336611E-4"/>
    <n v="1.2305112354366098E-4"/>
    <n v="1.2167521427688709E-4"/>
    <n v="1.0719312386887034E-4"/>
    <n v="1.2445238584282936E-4"/>
    <n v="1.0443328834692572E-4"/>
    <n v="1.0483793158147994E-4"/>
    <n v="1.1544596205190307E-4"/>
    <n v="1.2605364503000981E-4"/>
    <n v="1.366613280081166E-4"/>
    <n v="1.4726901098622333E-4"/>
    <n v="1.5787669396433011E-4"/>
    <n v="2.0639631365070559E-3"/>
    <n v="2.0639631365070559E-3"/>
    <n v="3.7335628191785158E-5"/>
    <n v="8.7631000654753339E-5"/>
    <n v="1.2909090853392349E-4"/>
    <n v="1.9496972013371099E-4"/>
    <n v="2.7922869365617446E-4"/>
    <n v="3.6098058582996354E-4"/>
    <n v="4.6212483857380448E-4"/>
    <n v="5.7597485627215869E-4"/>
    <n v="6.9501342900581977E-4"/>
    <n v="8.1806455254948075E-4"/>
    <n v="9.3973976682636779E-4"/>
    <n v="1.046932890695238E-3"/>
    <n v="1.1713852765380674E-3"/>
    <n v="1.2758185648849931E-3"/>
    <n v="1.380656496466473E-3"/>
    <n v="1.4961024585183761E-3"/>
    <n v="1.6221561035483858E-3"/>
    <n v="1.7588174315565025E-3"/>
    <n v="1.906086442542726E-3"/>
    <n v="2.0639631365070559E-3"/>
  </r>
  <r>
    <x v="48"/>
    <s v="Under $20"/>
    <n v="16.87175728472943"/>
    <s v="Motors/Drives"/>
    <s v="Urban"/>
    <s v="SC-New"/>
    <s v="M_Input_New"/>
    <x v="2"/>
    <s v="Warehouse"/>
    <s v="MotorsRewind-New-Warehouse"/>
    <n v="1.2435566396488276E-4"/>
    <n v="1.4095222272185934E-4"/>
    <n v="1.6654652812026456E-4"/>
    <n v="1.8445556830650164E-4"/>
    <n v="2.549972534922674E-4"/>
    <n v="2.8197489827777231E-4"/>
    <n v="2.8460007736654365E-4"/>
    <n v="2.5982395170898534E-4"/>
    <n v="2.2017889286783895E-4"/>
    <n v="2.0561522271973391E-4"/>
    <n v="2.31258461919342E-4"/>
    <n v="2.3409318180281401E-4"/>
    <n v="2.3153235283577175E-4"/>
    <n v="2.3142191155590735E-4"/>
    <n v="2.2841033835886861E-4"/>
    <n v="2.2303034632174375E-4"/>
    <n v="2.1764969847782773E-4"/>
    <n v="2.122690506339116E-4"/>
    <n v="2.0688840278999549E-4"/>
    <n v="2.0150775494607947E-4"/>
    <n v="4.341561779188912E-3"/>
    <n v="10.699097158055036"/>
    <n v="16.87175728472943"/>
    <s v="C-All-Mot-All-All-All-C"/>
    <n v="0"/>
    <n v="4.341561779188912E-3"/>
    <n v="1.2435566396488276E-4"/>
    <n v="2.653078866867421E-4"/>
    <n v="4.3185441480700663E-4"/>
    <n v="6.1630998311350824E-4"/>
    <n v="8.7130723660577565E-4"/>
    <n v="1.153282134883548E-3"/>
    <n v="1.4378822122500916E-3"/>
    <n v="1.697706163959077E-3"/>
    <n v="1.917885056826916E-3"/>
    <n v="2.1235002795466501E-3"/>
    <n v="2.3547587414659921E-3"/>
    <n v="2.5888519232688061E-3"/>
    <n v="2.820384276104578E-3"/>
    <n v="3.0518061876604855E-3"/>
    <n v="3.2802165260193542E-3"/>
    <n v="3.503246872341098E-3"/>
    <n v="3.7208965708189256E-3"/>
    <n v="3.9331656214528369E-3"/>
    <n v="4.1400540242428324E-3"/>
    <n v="4.341561779188912E-3"/>
    <n v="9.4918363014842051E-5"/>
    <n v="1.1151492177181863E-4"/>
    <n v="1.3710922717022385E-4"/>
    <n v="1.5501826735646093E-4"/>
    <n v="2.255599525422267E-4"/>
    <n v="2.525375973277316E-4"/>
    <n v="2.5516277641650294E-4"/>
    <n v="2.3038665075894463E-4"/>
    <n v="1.9074159191779825E-4"/>
    <n v="1.761779217696932E-4"/>
    <n v="2.0182116096930129E-4"/>
    <n v="2.046558808527733E-4"/>
    <n v="2.0209505188573105E-4"/>
    <n v="2.0198461060586665E-4"/>
    <n v="1.989730374088279E-4"/>
    <n v="1.9359304537170305E-4"/>
    <n v="1.8821239752778702E-4"/>
    <n v="1.8283174968387089E-4"/>
    <n v="1.7745110183995478E-4"/>
    <n v="1.7207045399603876E-4"/>
    <n v="3.7528157601880979E-3"/>
    <n v="3.7528157601880979E-3"/>
    <n v="9.4918363014842051E-5"/>
    <n v="2.0643328478666068E-4"/>
    <n v="3.435425119568845E-4"/>
    <n v="4.9856077931334541E-4"/>
    <n v="7.241207318555721E-4"/>
    <n v="9.766583291833037E-4"/>
    <n v="1.2318211055998066E-3"/>
    <n v="1.4622077563587513E-3"/>
    <n v="1.6529493482765497E-3"/>
    <n v="1.8291272700462428E-3"/>
    <n v="2.0309484310155439E-3"/>
    <n v="2.2356043118683172E-3"/>
    <n v="2.4376993637540484E-3"/>
    <n v="2.6396839743599151E-3"/>
    <n v="2.8386570117687432E-3"/>
    <n v="3.0322500571404462E-3"/>
    <n v="3.2204624546682331E-3"/>
    <n v="3.4032942043521041E-3"/>
    <n v="3.5807453061920589E-3"/>
    <n v="3.7528157601880979E-3"/>
  </r>
  <r>
    <x v="48"/>
    <s v="Under $10"/>
    <n v="5.5389452386078624"/>
    <s v="Motors/Drives"/>
    <s v="Urban"/>
    <s v="SC-New"/>
    <s v="M_Input_New"/>
    <x v="2"/>
    <s v="Supermarket"/>
    <s v="MotorsRewind-New-Supermarket"/>
    <n v="1.5185728715705807E-4"/>
    <n v="1.7682071989802022E-4"/>
    <n v="1.9509400030469137E-4"/>
    <n v="2.0843482960085464E-4"/>
    <n v="2.1784531440455327E-4"/>
    <n v="2.2545520511047857E-4"/>
    <n v="2.3111035428333612E-4"/>
    <n v="2.3516357923419775E-4"/>
    <n v="2.3889451446895983E-4"/>
    <n v="2.2035981473660695E-4"/>
    <n v="2.4401164477901336E-4"/>
    <n v="2.4504391409753233E-4"/>
    <n v="2.4343354995074484E-4"/>
    <n v="2.4150493597040307E-4"/>
    <n v="2.3944998746554673E-4"/>
    <n v="2.3762417810909529E-4"/>
    <n v="2.3579768124905239E-4"/>
    <n v="2.3397118438900957E-4"/>
    <n v="2.3214468752896661E-4"/>
    <n v="2.3031819066892379E-4"/>
    <n v="4.4843355734070448E-3"/>
    <n v="3.0698811879381047"/>
    <n v="5.5389452386078624"/>
    <s v="C-All-Mot-All-All-All-C"/>
    <n v="0"/>
    <n v="4.4843355734070448E-3"/>
    <n v="1.5185728715705807E-4"/>
    <n v="3.2867800705507831E-4"/>
    <n v="5.2377200735976973E-4"/>
    <n v="7.322068369606244E-4"/>
    <n v="9.5005215136517761E-4"/>
    <n v="1.1755073564756562E-3"/>
    <n v="1.4066177107589922E-3"/>
    <n v="1.64178128999319E-3"/>
    <n v="1.8806758044621497E-3"/>
    <n v="2.1010356191987567E-3"/>
    <n v="2.34504726397777E-3"/>
    <n v="2.5900911780753024E-3"/>
    <n v="2.8335247280260475E-3"/>
    <n v="3.0750296639964507E-3"/>
    <n v="3.3144796514619976E-3"/>
    <n v="3.5521038295710928E-3"/>
    <n v="3.7879015108201451E-3"/>
    <n v="4.0218726952091543E-3"/>
    <n v="4.2540173827381213E-3"/>
    <n v="4.4843355734070448E-3"/>
    <n v="1.2145193015669818E-4"/>
    <n v="1.4641536289766033E-4"/>
    <n v="1.6468864330433148E-4"/>
    <n v="1.7802947260049475E-4"/>
    <n v="1.8743995740419338E-4"/>
    <n v="1.9504984811011868E-4"/>
    <n v="2.0070499728297623E-4"/>
    <n v="2.0475822223383787E-4"/>
    <n v="2.0848915746859994E-4"/>
    <n v="1.8995445773624706E-4"/>
    <n v="2.1360628777865347E-4"/>
    <n v="2.1463855709717244E-4"/>
    <n v="2.1302819295038495E-4"/>
    <n v="2.1109957897004318E-4"/>
    <n v="2.0904463046518684E-4"/>
    <n v="2.072188211087354E-4"/>
    <n v="2.053923242486925E-4"/>
    <n v="2.0356582738864968E-4"/>
    <n v="2.0173933052860672E-4"/>
    <n v="1.999128336685639E-4"/>
    <n v="3.8762284333998471E-3"/>
    <n v="3.8762284333998471E-3"/>
    <n v="1.2145193015669818E-4"/>
    <n v="2.6786729305435853E-4"/>
    <n v="4.3255593635869002E-4"/>
    <n v="6.1058540895918474E-4"/>
    <n v="7.9802536636337817E-4"/>
    <n v="9.9307521447349685E-4"/>
    <n v="1.193780211756473E-3"/>
    <n v="1.3985384339903109E-3"/>
    <n v="1.6070275914589107E-3"/>
    <n v="1.7969820491951578E-3"/>
    <n v="2.0105883369738115E-3"/>
    <n v="2.2252268940709838E-3"/>
    <n v="2.4382550870213687E-3"/>
    <n v="2.6493546659914118E-3"/>
    <n v="2.8583992964565986E-3"/>
    <n v="3.0656181175653342E-3"/>
    <n v="3.2710104418140267E-3"/>
    <n v="3.4745762692026763E-3"/>
    <n v="3.6763155997312832E-3"/>
    <n v="3.8762284333998471E-3"/>
  </r>
  <r>
    <x v="48"/>
    <s v="Under $10"/>
    <n v="5.5389452386078606"/>
    <s v="Motors/Drives"/>
    <s v="Urban"/>
    <s v="SC-New"/>
    <s v="M_Input_New"/>
    <x v="2"/>
    <s v="MiniMart"/>
    <s v="MotorsRewind-New-MiniMart"/>
    <n v="2.7835205537941895E-5"/>
    <n v="2.1852177539054852E-5"/>
    <n v="2.3695658922205389E-5"/>
    <n v="2.5398030105698191E-5"/>
    <n v="3.9264905633647416E-5"/>
    <n v="5.2981623516245823E-5"/>
    <n v="7.0763428494085171E-5"/>
    <n v="1.2087558448039256E-4"/>
    <n v="1.2799238145649693E-4"/>
    <n v="1.1537306639069708E-4"/>
    <n v="1.3031169548257483E-4"/>
    <n v="1.1582210703092796E-4"/>
    <n v="9.1314192517275179E-5"/>
    <n v="9.5444705380361546E-5"/>
    <n v="9.2327208421641002E-5"/>
    <n v="9.3666371030175531E-5"/>
    <n v="9.5005268550839067E-5"/>
    <n v="9.6344166071502644E-5"/>
    <n v="9.7683063592166167E-5"/>
    <n v="9.9021961112829689E-5"/>
    <n v="1.632972801266759E-3"/>
    <n v="3.0698811879381038"/>
    <n v="5.5389452386078606"/>
    <s v="C-All-Mot-All-All-All-C"/>
    <n v="0"/>
    <n v="1.632972801266759E-3"/>
    <n v="2.7835205537941895E-5"/>
    <n v="4.9687383076996747E-5"/>
    <n v="7.3383041999202129E-5"/>
    <n v="9.8781072104900326E-5"/>
    <n v="1.3804597773854773E-4"/>
    <n v="1.9102760125479354E-4"/>
    <n v="2.617910297488787E-4"/>
    <n v="3.8266661422927127E-4"/>
    <n v="5.106589956857682E-4"/>
    <n v="6.2603206207646528E-4"/>
    <n v="7.5634375755904005E-4"/>
    <n v="8.7216586458996803E-4"/>
    <n v="9.6348005710724326E-4"/>
    <n v="1.0589247624876049E-3"/>
    <n v="1.1512519709092458E-3"/>
    <n v="1.2449183419394215E-3"/>
    <n v="1.3399236104902606E-3"/>
    <n v="1.4362677765617632E-3"/>
    <n v="1.5339508401539294E-3"/>
    <n v="1.632972801266759E-3"/>
    <n v="1.6763081210575749E-5"/>
    <n v="1.0780053211688706E-5"/>
    <n v="1.2623534594839243E-5"/>
    <n v="1.4325905778332044E-5"/>
    <n v="2.8192781306281269E-5"/>
    <n v="4.190949918887968E-5"/>
    <n v="5.9691304166719028E-5"/>
    <n v="1.0980346015302642E-4"/>
    <n v="1.1692025712913078E-4"/>
    <n v="1.0430094206333094E-4"/>
    <n v="1.1923957115520869E-4"/>
    <n v="1.0474998270356182E-4"/>
    <n v="8.0242068189909037E-5"/>
    <n v="8.4372581052995403E-5"/>
    <n v="8.1255084094274859E-5"/>
    <n v="8.2594246702809388E-5"/>
    <n v="8.3933144223472924E-5"/>
    <n v="8.5272041744136501E-5"/>
    <n v="8.6610939264800024E-5"/>
    <n v="8.7949836785463547E-5"/>
    <n v="1.4115303147194361E-3"/>
    <n v="1.4115303147194361E-3"/>
    <n v="1.6763081210575749E-5"/>
    <n v="2.7543134422264454E-5"/>
    <n v="4.0166669017103701E-5"/>
    <n v="5.4492574795435742E-5"/>
    <n v="8.2685356101717014E-5"/>
    <n v="1.2459485529059671E-4"/>
    <n v="1.8428615945731574E-4"/>
    <n v="2.9408961961034218E-4"/>
    <n v="4.1100987673947295E-4"/>
    <n v="5.1531081880280393E-4"/>
    <n v="6.3455038995801261E-4"/>
    <n v="7.3930037266157437E-4"/>
    <n v="8.1954244085148339E-4"/>
    <n v="9.0391502190447881E-4"/>
    <n v="9.8517010599875367E-4"/>
    <n v="1.067764352701563E-3"/>
    <n v="1.151697496925036E-3"/>
    <n v="1.2369695386691725E-3"/>
    <n v="1.3235804779339725E-3"/>
    <n v="1.4115303147194361E-3"/>
  </r>
  <r>
    <x v="48"/>
    <s v="Under $10"/>
    <n v="9.3165492539817194"/>
    <s v="Motors/Drives"/>
    <s v="Urban"/>
    <s v="SC-New"/>
    <s v="M_Input_New"/>
    <x v="2"/>
    <s v="Restaurant"/>
    <s v="MotorsRewind-New-Restaurant"/>
    <n v="1.7532606107477795E-4"/>
    <n v="2.0576943441212621E-4"/>
    <n v="2.2959786127721969E-4"/>
    <n v="2.4798644781079903E-4"/>
    <n v="2.6221005039791449E-4"/>
    <n v="2.7358066230870608E-4"/>
    <n v="2.8259252595541628E-4"/>
    <n v="3.8125810561896858E-4"/>
    <n v="4.3550902157536014E-4"/>
    <n v="4.4326169693621953E-4"/>
    <n v="4.6157582642720698E-4"/>
    <n v="4.7518111095516414E-4"/>
    <n v="4.1075453419537646E-4"/>
    <n v="4.1752462030770229E-4"/>
    <n v="3.8566704905055086E-4"/>
    <n v="4.1844459456311138E-4"/>
    <n v="4.5122103275683617E-4"/>
    <n v="4.8399747095056062E-4"/>
    <n v="5.1677390914428535E-4"/>
    <n v="5.4955034733800991E-4"/>
    <n v="7.5077823630563135E-3"/>
    <n v="5.612953177977082"/>
    <n v="9.3165492539817194"/>
    <s v="C-All-Mot-All-All-All-C"/>
    <n v="0"/>
    <n v="7.5077823630563117E-3"/>
    <n v="1.7532606107477795E-4"/>
    <n v="3.8109549548690413E-4"/>
    <n v="6.1069335676412382E-4"/>
    <n v="8.5867980457492285E-4"/>
    <n v="1.1208898549728372E-3"/>
    <n v="1.3944705172815432E-3"/>
    <n v="1.6770630432369595E-3"/>
    <n v="2.0583211488559281E-3"/>
    <n v="2.4938301704312883E-3"/>
    <n v="2.9370918673675079E-3"/>
    <n v="3.398667693794715E-3"/>
    <n v="3.8738488047498792E-3"/>
    <n v="4.2846033389452552E-3"/>
    <n v="4.7021279592529578E-3"/>
    <n v="5.0877950083035089E-3"/>
    <n v="5.5062396028666199E-3"/>
    <n v="5.9574606356234561E-3"/>
    <n v="6.4414581065740167E-3"/>
    <n v="6.9582320157183016E-3"/>
    <n v="7.5077823630563117E-3"/>
    <n v="1.2442068182897458E-4"/>
    <n v="1.5486405516632284E-4"/>
    <n v="1.7869248203141632E-4"/>
    <n v="1.9708106856499566E-4"/>
    <n v="2.1130467115211112E-4"/>
    <n v="2.2267528306290271E-4"/>
    <n v="2.3168714670961292E-4"/>
    <n v="3.3035272637316524E-4"/>
    <n v="3.846036423295568E-4"/>
    <n v="3.9235631769041619E-4"/>
    <n v="4.1067044718140364E-4"/>
    <n v="4.242757317093608E-4"/>
    <n v="3.5984915494957311E-4"/>
    <n v="3.6661924106189895E-4"/>
    <n v="3.3476166980474752E-4"/>
    <n v="3.6753921531730804E-4"/>
    <n v="4.0031565351103282E-4"/>
    <n v="4.3309209170475728E-4"/>
    <n v="4.6586852989848201E-4"/>
    <n v="4.9864496809220657E-4"/>
    <n v="6.4896747781402458E-3"/>
    <n v="6.4896747781402449E-3"/>
    <n v="1.2442068182897458E-4"/>
    <n v="2.7928473699529745E-4"/>
    <n v="4.5797721902671379E-4"/>
    <n v="6.5505828759170948E-4"/>
    <n v="8.6636295874382063E-4"/>
    <n v="1.0890382418067234E-3"/>
    <n v="1.3207253885163363E-3"/>
    <n v="1.6510781148895016E-3"/>
    <n v="2.0356817572190584E-3"/>
    <n v="2.4280380749094744E-3"/>
    <n v="2.838708522090878E-3"/>
    <n v="3.2629842538002387E-3"/>
    <n v="3.6228334087498116E-3"/>
    <n v="3.9894526498117106E-3"/>
    <n v="4.3242143196164581E-3"/>
    <n v="4.6917535349337664E-3"/>
    <n v="5.0920691884447991E-3"/>
    <n v="5.5251612801495561E-3"/>
    <n v="5.9910298100480383E-3"/>
    <n v="6.4896747781402449E-3"/>
  </r>
  <r>
    <x v="48"/>
    <s v="Under $5"/>
    <n v="3.3803143726799409"/>
    <s v="Motors/Drives"/>
    <s v="Urban"/>
    <s v="SC-New"/>
    <s v="M_Input_New"/>
    <x v="2"/>
    <s v="Lodging"/>
    <s v="MotorsRewind-New-Lodging"/>
    <n v="8.837036907292673E-5"/>
    <n v="1.0293799271731042E-4"/>
    <n v="1.1420019897668388E-4"/>
    <n v="1.2339309332799032E-4"/>
    <n v="1.3276828421298484E-4"/>
    <n v="1.4087393311534806E-4"/>
    <n v="1.4985174694898593E-4"/>
    <n v="2.8751412833109716E-4"/>
    <n v="3.517582724223673E-4"/>
    <n v="3.7914276327306114E-4"/>
    <n v="3.8496978924378088E-4"/>
    <n v="4.0593047307556818E-4"/>
    <n v="3.3552409474085792E-4"/>
    <n v="3.2032133137827626E-4"/>
    <n v="3.0599715362312834E-4"/>
    <n v="3.2857086926157362E-4"/>
    <n v="3.5114370632765277E-4"/>
    <n v="3.7371654339373182E-4"/>
    <n v="3.9628938045981087E-4"/>
    <n v="4.1886221752588998E-4"/>
    <n v="5.4921363414290256E-3"/>
    <n v="1.6166971936301149"/>
    <n v="3.3803143726799409"/>
    <s v="C-All-Mot-All-All-All-C"/>
    <n v="0"/>
    <n v="5.4921363414290256E-3"/>
    <n v="8.837036907292673E-5"/>
    <n v="1.9130836179023715E-4"/>
    <n v="3.0550856076692103E-4"/>
    <n v="4.2890165409491135E-4"/>
    <n v="5.6166993830789622E-4"/>
    <n v="7.0254387142324425E-4"/>
    <n v="8.523956183722302E-4"/>
    <n v="1.1399097467033274E-3"/>
    <n v="1.4916680191256948E-3"/>
    <n v="1.8708107823987559E-3"/>
    <n v="2.2557805716425369E-3"/>
    <n v="2.6617110447181049E-3"/>
    <n v="2.9972351394589626E-3"/>
    <n v="3.3175564708372387E-3"/>
    <n v="3.6235536244603669E-3"/>
    <n v="3.9521244937219405E-3"/>
    <n v="4.3032682000495931E-3"/>
    <n v="4.6769847434433246E-3"/>
    <n v="5.0732741239031352E-3"/>
    <n v="5.4921363414290256E-3"/>
    <n v="5.1131771866668497E-5"/>
    <n v="6.5699395511052195E-5"/>
    <n v="7.6961601770425656E-5"/>
    <n v="8.6154496121732091E-5"/>
    <n v="9.5529687006726613E-5"/>
    <n v="1.0363533590908983E-4"/>
    <n v="1.126131497427277E-4"/>
    <n v="2.5027553112483893E-4"/>
    <n v="3.1451967521610907E-4"/>
    <n v="3.4190416606680291E-4"/>
    <n v="3.4773119203752265E-4"/>
    <n v="3.6869187586930995E-4"/>
    <n v="2.982854975345997E-4"/>
    <n v="2.8308273417201803E-4"/>
    <n v="2.6875855641687012E-4"/>
    <n v="2.9133227205531539E-4"/>
    <n v="3.1390510912139455E-4"/>
    <n v="3.364779461874736E-4"/>
    <n v="3.5905078325355265E-4"/>
    <n v="3.8162362031963175E-4"/>
    <n v="4.7473643973038613E-3"/>
    <n v="4.7473643973038613E-3"/>
    <n v="5.1131771866668497E-5"/>
    <n v="1.168311673777207E-4"/>
    <n v="1.9379276914814635E-4"/>
    <n v="2.7994726526987845E-4"/>
    <n v="3.7547695227660503E-4"/>
    <n v="4.7911228818569489E-4"/>
    <n v="5.9172543792842256E-4"/>
    <n v="8.4200096905326155E-4"/>
    <n v="1.1565206442693706E-3"/>
    <n v="1.4984248103361735E-3"/>
    <n v="1.8461560023736961E-3"/>
    <n v="2.2148478782430059E-3"/>
    <n v="2.5131333757776055E-3"/>
    <n v="2.7962161099496234E-3"/>
    <n v="3.0649746663664935E-3"/>
    <n v="3.3563069384218089E-3"/>
    <n v="3.6702120475432033E-3"/>
    <n v="4.0066899937306766E-3"/>
    <n v="4.3657407769842295E-3"/>
    <n v="4.7473643973038613E-3"/>
  </r>
  <r>
    <x v="48"/>
    <s v="Under $5"/>
    <n v="4.0746108136603016"/>
    <s v="Motors/Drives"/>
    <s v="Urban"/>
    <s v="SC-New"/>
    <s v="M_Input_New"/>
    <x v="2"/>
    <s v="Hospital"/>
    <s v="MotorsRewind-New-Hospital"/>
    <n v="2.6446687679098176E-4"/>
    <n v="2.6723007612759379E-4"/>
    <n v="2.7758672421400509E-4"/>
    <n v="2.6012783911181722E-4"/>
    <n v="2.8471123534525608E-4"/>
    <n v="3.1256076925125794E-4"/>
    <n v="3.751418376359683E-4"/>
    <n v="4.492477537596072E-4"/>
    <n v="5.0319054801725098E-4"/>
    <n v="4.5711678519044183E-4"/>
    <n v="4.6632873236735379E-4"/>
    <n v="4.4316084348392816E-4"/>
    <n v="3.8798405979458174E-4"/>
    <n v="3.7886145961457326E-4"/>
    <n v="3.644619420995253E-4"/>
    <n v="3.5962098175913233E-4"/>
    <n v="3.5477897498354505E-4"/>
    <n v="3.4993696820795789E-4"/>
    <n v="3.4509496143237073E-4"/>
    <n v="3.4025295465678351E-4"/>
    <n v="7.2418623238439308E-3"/>
    <n v="2.0840955298917221"/>
    <n v="4.0746108136603016"/>
    <s v="C-All-Mot-All-All-All-C"/>
    <n v="0"/>
    <n v="7.2418623238439317E-3"/>
    <n v="2.6446687679098176E-4"/>
    <n v="5.3169695291857555E-4"/>
    <n v="8.0928367713258063E-4"/>
    <n v="1.0694115162443979E-3"/>
    <n v="1.3541227515896539E-3"/>
    <n v="1.6666835208409118E-3"/>
    <n v="2.0418253584768803E-3"/>
    <n v="2.4910731122364874E-3"/>
    <n v="2.9942636602537384E-3"/>
    <n v="3.4513804454441802E-3"/>
    <n v="3.9177091778115338E-3"/>
    <n v="4.3608700212954621E-3"/>
    <n v="4.7488540810900438E-3"/>
    <n v="5.1277155407046171E-3"/>
    <n v="5.4921774828041421E-3"/>
    <n v="5.8517984645632742E-3"/>
    <n v="6.2065774395468195E-3"/>
    <n v="6.5565144077547773E-3"/>
    <n v="6.9016093691871483E-3"/>
    <n v="7.2418623238439317E-3"/>
    <n v="2.153645280261598E-4"/>
    <n v="2.1812772736277183E-4"/>
    <n v="2.2848437544918313E-4"/>
    <n v="2.1102549034699526E-4"/>
    <n v="2.3560888658043412E-4"/>
    <n v="2.6345842048643598E-4"/>
    <n v="3.2603948887114634E-4"/>
    <n v="4.0014540499478524E-4"/>
    <n v="4.5408819925242902E-4"/>
    <n v="4.0801443642561987E-4"/>
    <n v="4.1722638360253183E-4"/>
    <n v="3.940584947191062E-4"/>
    <n v="3.3888171102975978E-4"/>
    <n v="3.2975911084975131E-4"/>
    <n v="3.1535959333470334E-4"/>
    <n v="3.1051863299431037E-4"/>
    <n v="3.056766262187231E-4"/>
    <n v="3.0083461944313593E-4"/>
    <n v="2.9599261266754877E-4"/>
    <n v="2.9115060589196155E-4"/>
    <n v="6.2598153485474914E-3"/>
    <n v="6.2598153485474923E-3"/>
    <n v="2.153645280261598E-4"/>
    <n v="4.3349225538893163E-4"/>
    <n v="6.619766308381147E-4"/>
    <n v="8.7300212118511002E-4"/>
    <n v="1.1086110077655441E-3"/>
    <n v="1.37206942825198E-3"/>
    <n v="1.6981089171231264E-3"/>
    <n v="2.0982543221179117E-3"/>
    <n v="2.5523425213703405E-3"/>
    <n v="2.9603569577959605E-3"/>
    <n v="3.3775833413984923E-3"/>
    <n v="3.7716418361175984E-3"/>
    <n v="4.1105235471473583E-3"/>
    <n v="4.4402826579971093E-3"/>
    <n v="4.755642251331813E-3"/>
    <n v="5.0661608843261237E-3"/>
    <n v="5.3718375105448468E-3"/>
    <n v="5.6726721299879823E-3"/>
    <n v="5.9686647426555311E-3"/>
    <n v="6.2598153485474923E-3"/>
  </r>
  <r>
    <x v="48"/>
    <s v="Under $5"/>
    <n v="3.3803143726799405"/>
    <s v="Motors/Drives"/>
    <s v="Urban"/>
    <s v="SC-New"/>
    <s v="M_Input_New"/>
    <x v="2"/>
    <s v="Residential Care"/>
    <s v="MotorsRewind-New-Residential Care"/>
    <n v="2.9282351836569336E-4"/>
    <n v="3.0382260231835695E-4"/>
    <n v="3.1525903521157771E-4"/>
    <n v="3.0698618202785826E-4"/>
    <n v="3.4748806645215619E-4"/>
    <n v="3.8992936242549002E-4"/>
    <n v="4.7135134283170921E-4"/>
    <n v="5.8972436018406966E-4"/>
    <n v="6.5859272962812967E-4"/>
    <n v="6.0908858712765794E-4"/>
    <n v="6.3585325494282046E-4"/>
    <n v="6.0634106044988808E-4"/>
    <n v="5.4454450401202775E-4"/>
    <n v="5.3169044664658357E-4"/>
    <n v="5.2247210381384203E-4"/>
    <n v="5.2024768514809662E-4"/>
    <n v="5.180217663718203E-4"/>
    <n v="5.1579584759554387E-4"/>
    <n v="5.1356992881926777E-4"/>
    <n v="5.1134401004299145E-4"/>
    <n v="9.7049463944155808E-3"/>
    <n v="1.616697193630114"/>
    <n v="3.3803143726799405"/>
    <s v="C-All-Mot-All-All-All-C"/>
    <n v="0"/>
    <n v="9.7049463944155808E-3"/>
    <n v="2.9282351836569336E-4"/>
    <n v="5.9664612068405037E-4"/>
    <n v="9.1190515589562808E-4"/>
    <n v="1.2188913379234862E-3"/>
    <n v="1.5663794043756425E-3"/>
    <n v="1.9563087668011325E-3"/>
    <n v="2.4276601096328418E-3"/>
    <n v="3.0173844698169116E-3"/>
    <n v="3.6759771994450412E-3"/>
    <n v="4.2850657865726987E-3"/>
    <n v="4.9209190415155195E-3"/>
    <n v="5.5272601019654075E-3"/>
    <n v="6.071804605977435E-3"/>
    <n v="6.6034950526240189E-3"/>
    <n v="7.1259671564378613E-3"/>
    <n v="7.6462148415859582E-3"/>
    <n v="8.1642366079577779E-3"/>
    <n v="8.6800324555533215E-3"/>
    <n v="9.1936023843725897E-3"/>
    <n v="9.7049463944155808E-3"/>
    <n v="2.2702060175493495E-4"/>
    <n v="2.3801968570759854E-4"/>
    <n v="2.4945611860081927E-4"/>
    <n v="2.4118326541709985E-4"/>
    <n v="2.816851498413978E-4"/>
    <n v="3.2412644581473159E-4"/>
    <n v="4.0554842622095083E-4"/>
    <n v="5.2392144357331122E-4"/>
    <n v="5.9278981301737123E-4"/>
    <n v="5.432856705168995E-4"/>
    <n v="5.7005033833206202E-4"/>
    <n v="5.4053814383912965E-4"/>
    <n v="4.7874158740126931E-4"/>
    <n v="4.6588753003582513E-4"/>
    <n v="4.5666918720308359E-4"/>
    <n v="4.5444476853733818E-4"/>
    <n v="4.5221884976106186E-4"/>
    <n v="4.4999293098478544E-4"/>
    <n v="4.4776701220850933E-4"/>
    <n v="4.4554109343223302E-4"/>
    <n v="8.3888880622004121E-3"/>
    <n v="8.3888880622004138E-3"/>
    <n v="2.2702060175493495E-4"/>
    <n v="4.6504028746253349E-4"/>
    <n v="7.1449640606335277E-4"/>
    <n v="9.5567967148045259E-4"/>
    <n v="1.2373648213218503E-3"/>
    <n v="1.5614912671365819E-3"/>
    <n v="1.9670396933575327E-3"/>
    <n v="2.4909611369308441E-3"/>
    <n v="3.0837509499482153E-3"/>
    <n v="3.6270366204651148E-3"/>
    <n v="4.1970869587971771E-3"/>
    <n v="4.7376251026363071E-3"/>
    <n v="5.2163666900375766E-3"/>
    <n v="5.6822542200734016E-3"/>
    <n v="6.1389234072764852E-3"/>
    <n v="6.5933681758138232E-3"/>
    <n v="7.0455870255748849E-3"/>
    <n v="7.4955799565596705E-3"/>
    <n v="7.9433469687681807E-3"/>
    <n v="8.3888880622004138E-3"/>
  </r>
  <r>
    <x v="48"/>
    <s v="Under $20"/>
    <n v="16.116236481654653"/>
    <s v="Motors/Drives"/>
    <s v="Urban"/>
    <s v="SC-New"/>
    <s v="M_Input_New"/>
    <x v="2"/>
    <s v="Assembly"/>
    <s v="MotorsRewind-New-Assembly"/>
    <n v="1.4998521345178193E-4"/>
    <n v="2.1001632011234135E-4"/>
    <n v="1.8637802428303059E-4"/>
    <n v="2.0187925989598705E-4"/>
    <n v="2.3692951819800752E-4"/>
    <n v="4.2521771066560718E-4"/>
    <n v="4.6567366377202264E-4"/>
    <n v="6.3702121409461192E-4"/>
    <n v="8.7098840999908866E-4"/>
    <n v="1.0247746982182798E-3"/>
    <n v="1.1694353589979647E-3"/>
    <n v="1.0755083080528399E-3"/>
    <n v="1.1256250942234382E-3"/>
    <n v="1.0300500437508862E-3"/>
    <n v="1.0246517300680693E-3"/>
    <n v="1.0422420662023768E-3"/>
    <n v="1.0598294603789424E-3"/>
    <n v="1.077416854555508E-3"/>
    <n v="1.0950042487320737E-3"/>
    <n v="1.1125916429086398E-3"/>
    <n v="1.5221218840561495E-2"/>
    <n v="10.190482760047235"/>
    <n v="16.116236481654653"/>
    <s v="C-All-Mot-All-All-All-C"/>
    <n v="0"/>
    <n v="1.5221218840561497E-2"/>
    <n v="1.4998521345178193E-4"/>
    <n v="3.6000153356412332E-4"/>
    <n v="5.4637955784715394E-4"/>
    <n v="7.4825881774314101E-4"/>
    <n v="9.851883359411485E-4"/>
    <n v="1.4104060466067557E-3"/>
    <n v="1.8760797103787783E-3"/>
    <n v="2.5131009244733901E-3"/>
    <n v="3.3840893344724786E-3"/>
    <n v="4.4088640326907583E-3"/>
    <n v="5.5782993916887232E-3"/>
    <n v="6.6538076997415627E-3"/>
    <n v="7.7794327939650007E-3"/>
    <n v="8.8094828377158867E-3"/>
    <n v="9.8341345677839566E-3"/>
    <n v="1.0876376633986334E-2"/>
    <n v="1.1936206094365277E-2"/>
    <n v="1.3013622948920785E-2"/>
    <n v="1.4108627197652858E-2"/>
    <n v="1.5221218840561497E-2"/>
    <n v="4.678004843861775E-5"/>
    <n v="1.0681115509917717E-4"/>
    <n v="8.317285926986641E-5"/>
    <n v="9.8674094882822869E-5"/>
    <n v="1.3372435318484335E-4"/>
    <n v="3.2201254565244298E-4"/>
    <n v="3.6246849875885845E-4"/>
    <n v="5.3381604908144778E-4"/>
    <n v="7.6778324498592452E-4"/>
    <n v="9.2156953320511571E-4"/>
    <n v="1.0662301939848005E-3"/>
    <n v="9.723031430396758E-4"/>
    <n v="1.0224199292102739E-3"/>
    <n v="9.2684487873772204E-4"/>
    <n v="9.2144656505490513E-4"/>
    <n v="9.3903690118921264E-4"/>
    <n v="9.5662429536577827E-4"/>
    <n v="9.7421168954234391E-4"/>
    <n v="9.9179908371890943E-4"/>
    <n v="1.0093864778954755E-3"/>
    <n v="1.3157115540298211E-2"/>
    <n v="1.3157115540298215E-2"/>
    <n v="4.678004843861775E-5"/>
    <n v="1.5359120353779492E-4"/>
    <n v="2.3676406280766135E-4"/>
    <n v="3.3543815769048423E-4"/>
    <n v="4.6916251087532757E-4"/>
    <n v="7.9117505652777061E-4"/>
    <n v="1.1536435552866289E-3"/>
    <n v="1.6874596043680767E-3"/>
    <n v="2.455242849354001E-3"/>
    <n v="3.3768123825591166E-3"/>
    <n v="4.4430425765439171E-3"/>
    <n v="5.4153457195835926E-3"/>
    <n v="6.4377656487938665E-3"/>
    <n v="7.3646105275315885E-3"/>
    <n v="8.2860570925864935E-3"/>
    <n v="9.225093993775706E-3"/>
    <n v="1.0181718289141484E-2"/>
    <n v="1.1155929978683829E-2"/>
    <n v="1.2147729062402739E-2"/>
    <n v="1.3157115540298215E-2"/>
  </r>
  <r>
    <x v="48"/>
    <s v="Under $15"/>
    <n v="13.094153269355568"/>
    <s v="Motors/Drives"/>
    <s v="Urban"/>
    <s v="SC-New"/>
    <s v="M_Input_New"/>
    <x v="2"/>
    <s v="Other"/>
    <s v="MotorsRewind-New-Other"/>
    <n v="4.956461771248407E-4"/>
    <n v="5.6163380531623478E-4"/>
    <n v="5.1110716452738099E-4"/>
    <n v="7.2897265848783179E-4"/>
    <n v="8.4263418745810404E-4"/>
    <n v="9.1211420596529745E-4"/>
    <n v="9.9855747164621141E-4"/>
    <n v="1.1028273802245016E-3"/>
    <n v="1.151084833452254E-3"/>
    <n v="1.121834666650557E-3"/>
    <n v="1.2441601030069652E-3"/>
    <n v="1.1698328143767206E-3"/>
    <n v="1.1265928805700711E-3"/>
    <n v="1.0768957538464451E-3"/>
    <n v="1.0278989162005837E-3"/>
    <n v="1.0205644228657676E-3"/>
    <n v="1.0132269782499594E-3"/>
    <n v="1.0058895336341508E-3"/>
    <n v="9.985520890183426E-4"/>
    <n v="9.912146444025344E-4"/>
    <n v="1.9101240687024752E-2"/>
    <n v="8.1560251680160558"/>
    <n v="13.094153269355568"/>
    <s v="C-All-Mot-All-All-All-C"/>
    <n v="0"/>
    <n v="1.9101240687024752E-2"/>
    <n v="4.956461771248407E-4"/>
    <n v="1.0572799824410755E-3"/>
    <n v="1.5683871469684566E-3"/>
    <n v="2.2973598054562882E-3"/>
    <n v="3.139993992914392E-3"/>
    <n v="4.0521081988796892E-3"/>
    <n v="5.0506656705259006E-3"/>
    <n v="6.1534930507504025E-3"/>
    <n v="7.3045778842026569E-3"/>
    <n v="8.4264125508532132E-3"/>
    <n v="9.6705726538601783E-3"/>
    <n v="1.0840405468236898E-2"/>
    <n v="1.1966998348806969E-2"/>
    <n v="1.3043894102653414E-2"/>
    <n v="1.4071793018853997E-2"/>
    <n v="1.5092357441719766E-2"/>
    <n v="1.6105584419969725E-2"/>
    <n v="1.7111473953603875E-2"/>
    <n v="1.8110026042622216E-2"/>
    <n v="1.9101240687024752E-2"/>
    <n v="3.6613311265149435E-4"/>
    <n v="4.3212074084288842E-4"/>
    <n v="3.8159410005403463E-4"/>
    <n v="5.9945959401448549E-4"/>
    <n v="7.1312112298475773E-4"/>
    <n v="7.8260114149195114E-4"/>
    <n v="8.6904440717286511E-4"/>
    <n v="9.7331431575115534E-4"/>
    <n v="1.0215717689789077E-3"/>
    <n v="9.9232160217721066E-4"/>
    <n v="1.1146470385336189E-3"/>
    <n v="1.0403197499033743E-3"/>
    <n v="9.9707981609672481E-4"/>
    <n v="9.4738268937309884E-4"/>
    <n v="8.9838585172723738E-4"/>
    <n v="8.9105135839242133E-4"/>
    <n v="8.8371391377661313E-4"/>
    <n v="8.763764691608045E-4"/>
    <n v="8.690390245449963E-4"/>
    <n v="8.617015799291881E-4"/>
    <n v="1.6510979397557825E-2"/>
    <n v="1.6510979397557825E-2"/>
    <n v="3.6613311265149435E-4"/>
    <n v="7.9825385349438277E-4"/>
    <n v="1.1798479535484175E-3"/>
    <n v="1.7793075475629029E-3"/>
    <n v="2.4924286705476605E-3"/>
    <n v="3.2750298120396114E-3"/>
    <n v="4.1440742192124765E-3"/>
    <n v="5.117388534963632E-3"/>
    <n v="6.1389603039425401E-3"/>
    <n v="7.131281906119751E-3"/>
    <n v="8.245928944653369E-3"/>
    <n v="9.2862486945567424E-3"/>
    <n v="1.0283328510653467E-2"/>
    <n v="1.1230711200026566E-2"/>
    <n v="1.2129097051753803E-2"/>
    <n v="1.3020148410146225E-2"/>
    <n v="1.3903862323922838E-2"/>
    <n v="1.4780238793083642E-2"/>
    <n v="1.5649277817628638E-2"/>
    <n v="1.6510979397557825E-2"/>
  </r>
  <r>
    <x v="48"/>
    <s v="Under $20"/>
    <n v="16.87175728472943"/>
    <s v="Motors/Drives"/>
    <s v="Urban"/>
    <s v="SC-NR"/>
    <s v="M_Input_NR"/>
    <x v="2"/>
    <s v="Large Off"/>
    <s v="MotorsRewind-NR-Large Off"/>
    <n v="7.1970697999631048E-3"/>
    <n v="8.4670647368645952E-3"/>
    <n v="9.4718326529439831E-3"/>
    <n v="1.0265080037352436E-2"/>
    <n v="1.0889643112216529E-2"/>
    <n v="1.1379687974904856E-2"/>
    <n v="1.176246543149926E-2"/>
    <n v="1.2059710651970815E-2"/>
    <n v="1.2288759535147506E-2"/>
    <n v="1.2463439121411825E-2"/>
    <n v="1.2594777785867713E-2"/>
    <n v="1.2691571688409838E-2"/>
    <n v="1.2654412146326276E-2"/>
    <n v="1.2616774776838268E-2"/>
    <n v="1.2579035210240747E-2"/>
    <n v="1.2541334112912134E-2"/>
    <n v="1.2503596898931458E-2"/>
    <n v="1.2465859684950778E-2"/>
    <n v="1.24281224709701E-2"/>
    <n v="1.2390385256989425E-2"/>
    <n v="9.9432346296207466E-2"/>
    <n v="10.699097158055034"/>
    <n v="16.87175728472943"/>
    <s v="C-All-Mot-All-All-All-C"/>
    <n v="0"/>
    <n v="9.9432346296207466E-2"/>
    <n v="7.1970697999631048E-3"/>
    <n v="1.56641345368277E-2"/>
    <n v="2.5135967189771683E-2"/>
    <n v="3.5401047227124116E-2"/>
    <n v="4.6290690339340648E-2"/>
    <n v="5.7670378314245506E-2"/>
    <n v="6.9432843745744766E-2"/>
    <n v="8.1492554397715578E-2"/>
    <n v="9.3781313932863083E-2"/>
    <n v="9.9432346296207466E-2"/>
    <n v="9.9432346296207466E-2"/>
    <n v="9.9432346296207466E-2"/>
    <n v="9.9432346296207466E-2"/>
    <n v="9.9432346296207466E-2"/>
    <n v="9.9432346296207466E-2"/>
    <n v="9.9432346296207466E-2"/>
    <n v="9.9432346296207466E-2"/>
    <n v="9.9432346296207466E-2"/>
    <n v="9.9432346296207466E-2"/>
    <n v="9.9432346296207466E-2"/>
    <n v="6.5228838615939526E-3"/>
    <n v="7.792878798495443E-3"/>
    <n v="8.7976467145748308E-3"/>
    <n v="9.5908940989832842E-3"/>
    <n v="1.0215457173847376E-2"/>
    <n v="1.0705502036535704E-2"/>
    <n v="1.1088279493130107E-2"/>
    <n v="1.1385524713601663E-2"/>
    <n v="1.1614573596778354E-2"/>
    <n v="1.1789253183042673E-2"/>
    <n v="1.192059184749856E-2"/>
    <n v="1.2017385750040686E-2"/>
    <n v="1.1980226207957124E-2"/>
    <n v="1.1942588838469116E-2"/>
    <n v="1.1904849271871595E-2"/>
    <n v="1.1867148174542982E-2"/>
    <n v="1.1829410960562305E-2"/>
    <n v="1.1791673746581625E-2"/>
    <n v="1.1753936532600947E-2"/>
    <n v="1.1716199318620273E-2"/>
    <n v="8.5948627528824414E-2"/>
    <n v="8.5948627528824414E-2"/>
    <n v="6.5228838615939526E-3"/>
    <n v="1.4315762660089396E-2"/>
    <n v="2.3113409374664225E-2"/>
    <n v="3.2704303473647507E-2"/>
    <n v="4.2919760647494885E-2"/>
    <n v="5.3625262684030589E-2"/>
    <n v="6.4713542177160702E-2"/>
    <n v="7.609906689076236E-2"/>
    <n v="8.5948627528824414E-2"/>
    <n v="8.5948627528824414E-2"/>
    <n v="8.5948627528824414E-2"/>
    <n v="8.5948627528824414E-2"/>
    <n v="8.5948627528824414E-2"/>
    <n v="8.5948627528824414E-2"/>
    <n v="8.5948627528824414E-2"/>
    <n v="8.5948627528824414E-2"/>
    <n v="8.5948627528824414E-2"/>
    <n v="8.5948627528824414E-2"/>
    <n v="8.5948627528824414E-2"/>
    <n v="8.5948627528824414E-2"/>
  </r>
  <r>
    <x v="48"/>
    <s v="Under $20"/>
    <n v="16.871757284729426"/>
    <s v="Motors/Drives"/>
    <s v="Urban"/>
    <s v="SC-NR"/>
    <s v="M_Input_NR"/>
    <x v="2"/>
    <s v="Medium Off"/>
    <s v="MotorsRewind-NR-Medium Off"/>
    <n v="3.4655030326026189E-3"/>
    <n v="4.077025697735678E-3"/>
    <n v="4.5608373540090104E-3"/>
    <n v="4.9427985260801343E-3"/>
    <n v="5.2435355329664961E-3"/>
    <n v="5.4794998913733628E-3"/>
    <n v="5.6638132957878397E-3"/>
    <n v="5.8069415746015438E-3"/>
    <n v="5.9172322375137089E-3"/>
    <n v="6.0013432233396186E-3"/>
    <n v="6.0645848692622668E-3"/>
    <n v="6.1111926655071924E-3"/>
    <n v="6.0932997577878064E-3"/>
    <n v="6.0751767686095517E-3"/>
    <n v="6.0570045699053672E-3"/>
    <n v="6.0388508947631005E-3"/>
    <n v="6.0206798288811652E-3"/>
    <n v="6.0025087629992291E-3"/>
    <n v="5.9843376971172955E-3"/>
    <n v="5.9661666312353602E-3"/>
    <n v="4.7878248676991746E-2"/>
    <n v="10.699097158055034"/>
    <n v="16.871757284729426"/>
    <s v="C-All-Mot-All-All-All-C"/>
    <n v="0"/>
    <n v="4.7878248676991746E-2"/>
    <n v="3.4655030326026189E-3"/>
    <n v="7.5425287303382965E-3"/>
    <n v="1.2103366084347308E-2"/>
    <n v="1.704616461042744E-2"/>
    <n v="2.2289700143393938E-2"/>
    <n v="2.7769200034767301E-2"/>
    <n v="3.3433013330555143E-2"/>
    <n v="3.9239954905156686E-2"/>
    <n v="4.5157187142670398E-2"/>
    <n v="4.7878248676991746E-2"/>
    <n v="4.7878248676991746E-2"/>
    <n v="4.7878248676991746E-2"/>
    <n v="4.7878248676991746E-2"/>
    <n v="4.7878248676991746E-2"/>
    <n v="4.7878248676991746E-2"/>
    <n v="4.7878248676991746E-2"/>
    <n v="4.7878248676991746E-2"/>
    <n v="4.7878248676991746E-2"/>
    <n v="4.7878248676991746E-2"/>
    <n v="4.7878248676991746E-2"/>
    <n v="3.1408718314479048E-3"/>
    <n v="3.7523944965809639E-3"/>
    <n v="4.2362061528542962E-3"/>
    <n v="4.6181673249254202E-3"/>
    <n v="4.918904331811782E-3"/>
    <n v="5.1548686902186487E-3"/>
    <n v="5.3391820946331256E-3"/>
    <n v="5.4823103734468297E-3"/>
    <n v="5.5926010363589948E-3"/>
    <n v="5.6767120221849045E-3"/>
    <n v="5.7399536681075527E-3"/>
    <n v="5.7865614643524783E-3"/>
    <n v="5.7686685566330923E-3"/>
    <n v="5.7505455674548376E-3"/>
    <n v="5.7323733687506531E-3"/>
    <n v="5.7142196936083864E-3"/>
    <n v="5.6960486277264511E-3"/>
    <n v="5.6778775618445149E-3"/>
    <n v="5.6597064959625814E-3"/>
    <n v="5.641535430080646E-3"/>
    <n v="4.138562465389746E-2"/>
    <n v="4.138562465389746E-2"/>
    <n v="3.1408718314479048E-3"/>
    <n v="6.8932663280288683E-3"/>
    <n v="1.1129472480883165E-2"/>
    <n v="1.5747639805808584E-2"/>
    <n v="2.0666544137620365E-2"/>
    <n v="2.5821412827839015E-2"/>
    <n v="3.116059492247214E-2"/>
    <n v="3.6642905295918973E-2"/>
    <n v="4.138562465389746E-2"/>
    <n v="4.138562465389746E-2"/>
    <n v="4.138562465389746E-2"/>
    <n v="4.138562465389746E-2"/>
    <n v="4.138562465389746E-2"/>
    <n v="4.138562465389746E-2"/>
    <n v="4.138562465389746E-2"/>
    <n v="4.138562465389746E-2"/>
    <n v="4.138562465389746E-2"/>
    <n v="4.138562465389746E-2"/>
    <n v="4.138562465389746E-2"/>
    <n v="4.138562465389746E-2"/>
  </r>
  <r>
    <x v="48"/>
    <s v="Under $20"/>
    <n v="16.871757284729426"/>
    <s v="Motors/Drives"/>
    <s v="Urban"/>
    <s v="SC-NR"/>
    <s v="M_Input_NR"/>
    <x v="2"/>
    <s v="Small Off"/>
    <s v="MotorsRewind-NR-Small Off"/>
    <n v="3.4395080542890906E-3"/>
    <n v="4.0464436455489427E-3"/>
    <n v="4.526626197073458E-3"/>
    <n v="4.9057222519332611E-3"/>
    <n v="5.2042034096979961E-3"/>
    <n v="5.43839778310648E-3"/>
    <n v="5.6213286399064942E-3"/>
    <n v="5.7633833035858825E-3"/>
    <n v="5.8728466685953728E-3"/>
    <n v="5.9563267320899777E-3"/>
    <n v="6.0190939980456172E-3"/>
    <n v="6.0653521859822465E-3"/>
    <n v="6.0475934942031614E-3"/>
    <n v="6.0296064468221659E-3"/>
    <n v="6.0115705590393078E-3"/>
    <n v="5.9935530558718414E-3"/>
    <n v="5.9755182924138535E-3"/>
    <n v="5.9574835289558647E-3"/>
    <n v="5.939448765497876E-3"/>
    <n v="5.9214140020398863E-3"/>
    <n v="4.7519110616993161E-2"/>
    <n v="10.699097158055034"/>
    <n v="16.871757284729426"/>
    <s v="C-All-Mot-All-All-All-C"/>
    <n v="0"/>
    <n v="4.7519110616993161E-2"/>
    <n v="3.4395080542890906E-3"/>
    <n v="7.4859516998380332E-3"/>
    <n v="1.2012577896911491E-2"/>
    <n v="1.6918300148844753E-2"/>
    <n v="2.2122503558542748E-2"/>
    <n v="2.7560901341649229E-2"/>
    <n v="3.3182229981555719E-2"/>
    <n v="3.8945613285141602E-2"/>
    <n v="4.4818459953736976E-2"/>
    <n v="4.7519110616993161E-2"/>
    <n v="4.7519110616993161E-2"/>
    <n v="4.7519110616993161E-2"/>
    <n v="4.7519110616993161E-2"/>
    <n v="4.7519110616993161E-2"/>
    <n v="4.7519110616993161E-2"/>
    <n v="4.7519110616993161E-2"/>
    <n v="4.7519110616993161E-2"/>
    <n v="4.7519110616993161E-2"/>
    <n v="4.7519110616993161E-2"/>
    <n v="4.7519110616993161E-2"/>
    <n v="3.1173119342624324E-3"/>
    <n v="3.7242475255222845E-3"/>
    <n v="4.2044300770467998E-3"/>
    <n v="4.5835261319066029E-3"/>
    <n v="4.882007289671338E-3"/>
    <n v="5.1162016630798219E-3"/>
    <n v="5.299132519879836E-3"/>
    <n v="5.4411871835592244E-3"/>
    <n v="5.5506505485687146E-3"/>
    <n v="5.6341306120633195E-3"/>
    <n v="5.696897878018959E-3"/>
    <n v="5.7431560659555883E-3"/>
    <n v="5.7253973741765033E-3"/>
    <n v="5.7074103267955078E-3"/>
    <n v="5.6893744390126497E-3"/>
    <n v="5.6713569358451833E-3"/>
    <n v="5.6533221723871954E-3"/>
    <n v="5.6352874089292066E-3"/>
    <n v="5.6172526454712178E-3"/>
    <n v="5.5992178820132282E-3"/>
    <n v="4.1075188216460001E-2"/>
    <n v="4.1075188216460001E-2"/>
    <n v="3.1173119342624324E-3"/>
    <n v="6.8415594597847169E-3"/>
    <n v="1.1045989536831516E-2"/>
    <n v="1.5629515668738117E-2"/>
    <n v="2.0511522958409453E-2"/>
    <n v="2.5627724621489274E-2"/>
    <n v="3.0926857141369109E-2"/>
    <n v="3.6368044324928336E-2"/>
    <n v="4.1075188216460001E-2"/>
    <n v="4.1075188216460001E-2"/>
    <n v="4.1075188216460001E-2"/>
    <n v="4.1075188216460001E-2"/>
    <n v="4.1075188216460001E-2"/>
    <n v="4.1075188216460001E-2"/>
    <n v="4.1075188216460001E-2"/>
    <n v="4.1075188216460001E-2"/>
    <n v="4.1075188216460001E-2"/>
    <n v="4.1075188216460001E-2"/>
    <n v="4.1075188216460001E-2"/>
    <n v="4.1075188216460001E-2"/>
  </r>
  <r>
    <x v="48"/>
    <s v="Under $15"/>
    <n v="10.57575059243967"/>
    <s v="Motors/Drives"/>
    <s v="Urban"/>
    <s v="SC-NR"/>
    <s v="M_Input_NR"/>
    <x v="2"/>
    <s v="XLarge Ret"/>
    <s v="MotorsRewind-NR-XLarge Ret"/>
    <n v="1.8836992952681157E-3"/>
    <n v="2.212540448641661E-3"/>
    <n v="2.4711256759772475E-3"/>
    <n v="2.6737797810659127E-3"/>
    <n v="2.8319098223093695E-3"/>
    <n v="2.9545993994199234E-3"/>
    <n v="3.0490818958038945E-3"/>
    <n v="3.1211173309349128E-3"/>
    <n v="3.1752924554343705E-3"/>
    <n v="3.2152597227844432E-3"/>
    <n v="3.2439275872811575E-3"/>
    <n v="3.2636120420989462E-3"/>
    <n v="3.248834383921454E-3"/>
    <n v="3.2339732730457607E-3"/>
    <n v="3.2191253402163904E-3"/>
    <n v="3.2043265638176553E-3"/>
    <n v="3.1895185447363204E-3"/>
    <n v="3.1747105256549838E-3"/>
    <n v="3.1599025065736498E-3"/>
    <n v="3.1450944874923145E-3"/>
    <n v="2.523925751527549E-2"/>
    <n v="6.4606438413234066"/>
    <n v="10.57575059243967"/>
    <s v="C-All-Mot-All-All-All-C"/>
    <n v="0"/>
    <n v="2.523925751527549E-2"/>
    <n v="1.8836992952681157E-3"/>
    <n v="4.0962397439097764E-3"/>
    <n v="6.5673654198870239E-3"/>
    <n v="9.2411452009529375E-3"/>
    <n v="1.2073055023262308E-2"/>
    <n v="1.5027654422682231E-2"/>
    <n v="1.8076736318486126E-2"/>
    <n v="2.119785364942104E-2"/>
    <n v="2.4373146104855411E-2"/>
    <n v="2.523925751527549E-2"/>
    <n v="2.523925751527549E-2"/>
    <n v="2.523925751527549E-2"/>
    <n v="2.523925751527549E-2"/>
    <n v="2.523925751527549E-2"/>
    <n v="2.523925751527549E-2"/>
    <n v="2.523925751527549E-2"/>
    <n v="2.523925751527549E-2"/>
    <n v="2.523925751527549E-2"/>
    <n v="2.523925751527549E-2"/>
    <n v="2.523925751527549E-2"/>
    <n v="1.7125683389394132E-3"/>
    <n v="2.0414094923129587E-3"/>
    <n v="2.2999947196485453E-3"/>
    <n v="2.5026488247372105E-3"/>
    <n v="2.6607788659806673E-3"/>
    <n v="2.7834684430912211E-3"/>
    <n v="2.8779509394751923E-3"/>
    <n v="2.9499863746062106E-3"/>
    <n v="3.0041614991056682E-3"/>
    <n v="3.044128766455741E-3"/>
    <n v="3.0727966309524552E-3"/>
    <n v="3.092481085770244E-3"/>
    <n v="3.0777034275927518E-3"/>
    <n v="3.0628423167170585E-3"/>
    <n v="3.0479943838876882E-3"/>
    <n v="3.0331956074889531E-3"/>
    <n v="3.0183875884076182E-3"/>
    <n v="3.0035795693262816E-3"/>
    <n v="2.9887715502449476E-3"/>
    <n v="2.9739635311636123E-3"/>
    <n v="2.1816638388701442E-2"/>
    <n v="2.1816638388701442E-2"/>
    <n v="1.7125683389394132E-3"/>
    <n v="3.753977831252372E-3"/>
    <n v="6.0539725509009172E-3"/>
    <n v="8.5566213756381286E-3"/>
    <n v="1.1217400241618797E-2"/>
    <n v="1.4000868684710017E-2"/>
    <n v="1.687881962418521E-2"/>
    <n v="1.9828805998791423E-2"/>
    <n v="2.1816638388701442E-2"/>
    <n v="2.1816638388701442E-2"/>
    <n v="2.1816638388701442E-2"/>
    <n v="2.1816638388701442E-2"/>
    <n v="2.1816638388701442E-2"/>
    <n v="2.1816638388701442E-2"/>
    <n v="2.1816638388701442E-2"/>
    <n v="2.1816638388701442E-2"/>
    <n v="2.1816638388701442E-2"/>
    <n v="2.1816638388701442E-2"/>
    <n v="2.1816638388701442E-2"/>
    <n v="2.1816638388701442E-2"/>
  </r>
  <r>
    <x v="48"/>
    <s v="Under $15"/>
    <n v="10.57575059243967"/>
    <s v="Motors/Drives"/>
    <s v="Urban"/>
    <s v="SC-NR"/>
    <s v="M_Input_NR"/>
    <x v="2"/>
    <s v="Large Ret"/>
    <s v="MotorsRewind-NR-Large Ret"/>
    <n v="2.8841149878003902E-3"/>
    <n v="3.3876007094506798E-3"/>
    <n v="3.7835182169083568E-3"/>
    <n v="4.0938000879552445E-3"/>
    <n v="4.3359115667445563E-3"/>
    <n v="4.5237604708028211E-3"/>
    <n v="4.6684217681714239E-3"/>
    <n v="4.7787145726737061E-3"/>
    <n v="4.8616616167838416E-3"/>
    <n v="4.922855139059574E-3"/>
    <n v="4.9667482476204276E-3"/>
    <n v="4.9968869387104955E-3"/>
    <n v="4.9742609996652563E-3"/>
    <n v="4.9515072869470867E-3"/>
    <n v="4.928773751016689E-3"/>
    <n v="4.9061154780535264E-3"/>
    <n v="4.8834430537024664E-3"/>
    <n v="4.8607706293514047E-3"/>
    <n v="4.838098205000343E-3"/>
    <n v="4.8154257806492812E-3"/>
    <n v="3.8643599359843003E-2"/>
    <n v="6.4606438413234084"/>
    <n v="10.57575059243967"/>
    <s v="C-All-Mot-All-All-All-C"/>
    <n v="0"/>
    <n v="3.8643599359843003E-2"/>
    <n v="2.8841149878003902E-3"/>
    <n v="6.27171569725107E-3"/>
    <n v="1.0055233914159427E-2"/>
    <n v="1.4149034002114671E-2"/>
    <n v="1.8484945568859226E-2"/>
    <n v="2.3008706039662048E-2"/>
    <n v="2.7677127807833473E-2"/>
    <n v="3.245584238050718E-2"/>
    <n v="3.7317503997291022E-2"/>
    <n v="3.8643599359843003E-2"/>
    <n v="3.8643599359843003E-2"/>
    <n v="3.8643599359843003E-2"/>
    <n v="3.8643599359843003E-2"/>
    <n v="3.8643599359843003E-2"/>
    <n v="3.8643599359843003E-2"/>
    <n v="3.8643599359843003E-2"/>
    <n v="3.8643599359843003E-2"/>
    <n v="3.8643599359843003E-2"/>
    <n v="3.8643599359843003E-2"/>
    <n v="3.8643599359843003E-2"/>
    <n v="2.6220979252766325E-3"/>
    <n v="3.1255836469269221E-3"/>
    <n v="3.5215011543845987E-3"/>
    <n v="3.8317830254314868E-3"/>
    <n v="4.0738945042207986E-3"/>
    <n v="4.2617434082790635E-3"/>
    <n v="4.4064047056476662E-3"/>
    <n v="4.5166975101499484E-3"/>
    <n v="4.599644554260084E-3"/>
    <n v="4.6608380765358164E-3"/>
    <n v="4.70473118509667E-3"/>
    <n v="4.7348698761867378E-3"/>
    <n v="4.7122439371414986E-3"/>
    <n v="4.689490224423329E-3"/>
    <n v="4.6667566884929313E-3"/>
    <n v="4.6440984155297687E-3"/>
    <n v="4.6214259911787087E-3"/>
    <n v="4.598753566827647E-3"/>
    <n v="4.5760811424765853E-3"/>
    <n v="4.5534087181255236E-3"/>
    <n v="3.3403258109367846E-2"/>
    <n v="3.3403258109367846E-2"/>
    <n v="2.6220979252766325E-3"/>
    <n v="5.7476815722035546E-3"/>
    <n v="9.2691827265881533E-3"/>
    <n v="1.310096575201964E-2"/>
    <n v="1.7174860256240439E-2"/>
    <n v="2.14366036645195E-2"/>
    <n v="2.5843008370167168E-2"/>
    <n v="3.0359705880317119E-2"/>
    <n v="3.3403258109367846E-2"/>
    <n v="3.3403258109367846E-2"/>
    <n v="3.3403258109367846E-2"/>
    <n v="3.3403258109367846E-2"/>
    <n v="3.3403258109367846E-2"/>
    <n v="3.3403258109367846E-2"/>
    <n v="3.3403258109367846E-2"/>
    <n v="3.3403258109367846E-2"/>
    <n v="3.3403258109367846E-2"/>
    <n v="3.3403258109367846E-2"/>
    <n v="3.3403258109367846E-2"/>
    <n v="3.3403258109367846E-2"/>
  </r>
  <r>
    <x v="48"/>
    <s v="Under $15"/>
    <n v="10.57575059243967"/>
    <s v="Motors/Drives"/>
    <s v="Urban"/>
    <s v="SC-NR"/>
    <s v="M_Input_NR"/>
    <x v="2"/>
    <s v="Medium Ret"/>
    <s v="MotorsRewind-NR-Medium Ret"/>
    <n v="1.2410313643947464E-3"/>
    <n v="1.4576806917398662E-3"/>
    <n v="1.6280435401513642E-3"/>
    <n v="1.7615574726405655E-3"/>
    <n v="1.8657377636929291E-3"/>
    <n v="1.9465689312051801E-3"/>
    <n v="2.0088165211965174E-3"/>
    <n v="2.0562753882088836E-3"/>
    <n v="2.0919674059543432E-3"/>
    <n v="2.1182989082568528E-3"/>
    <n v="2.1371860624220707E-3"/>
    <n v="2.1501547065582421E-3"/>
    <n v="2.1404187909921835E-3"/>
    <n v="2.1306278945615207E-3"/>
    <n v="2.1208456801794463E-3"/>
    <n v="2.1110958513656697E-3"/>
    <n v="2.1013399332259438E-3"/>
    <n v="2.0915840150862192E-3"/>
    <n v="2.0818280969464942E-3"/>
    <n v="2.0720721788067688E-3"/>
    <n v="1.6628296389543627E-2"/>
    <n v="6.4606438413234084"/>
    <n v="10.57575059243967"/>
    <s v="C-All-Mot-All-All-All-C"/>
    <n v="0"/>
    <n v="1.6628296389543627E-2"/>
    <n v="1.2410313643947464E-3"/>
    <n v="2.6987120561346124E-3"/>
    <n v="4.326755596285977E-3"/>
    <n v="6.088313068926543E-3"/>
    <n v="7.9540508326194723E-3"/>
    <n v="9.9006197638246522E-3"/>
    <n v="1.1909436285021169E-2"/>
    <n v="1.3965711673230052E-2"/>
    <n v="1.6057679079184393E-2"/>
    <n v="1.6628296389543627E-2"/>
    <n v="1.6628296389543627E-2"/>
    <n v="1.6628296389543627E-2"/>
    <n v="1.6628296389543627E-2"/>
    <n v="1.6628296389543627E-2"/>
    <n v="1.6628296389543627E-2"/>
    <n v="1.6628296389543627E-2"/>
    <n v="1.6628296389543627E-2"/>
    <n v="1.6628296389543627E-2"/>
    <n v="1.6628296389543627E-2"/>
    <n v="1.6628296389543627E-2"/>
    <n v="1.1282857235399208E-3"/>
    <n v="1.3449350508850405E-3"/>
    <n v="1.5152978992965386E-3"/>
    <n v="1.6488118317857399E-3"/>
    <n v="1.7529921228381035E-3"/>
    <n v="1.8338232903503545E-3"/>
    <n v="1.8960708803416918E-3"/>
    <n v="1.943529747354058E-3"/>
    <n v="1.9792217650995174E-3"/>
    <n v="2.0055532674020269E-3"/>
    <n v="2.0244404215672448E-3"/>
    <n v="2.0374090657034162E-3"/>
    <n v="2.0276731501373576E-3"/>
    <n v="2.0178822537066949E-3"/>
    <n v="2.0081000393246205E-3"/>
    <n v="1.9983502105108439E-3"/>
    <n v="1.988594292371118E-3"/>
    <n v="1.9788383742313934E-3"/>
    <n v="1.9690824560916684E-3"/>
    <n v="1.9593265379519429E-3"/>
    <n v="1.4373383572447114E-2"/>
    <n v="1.4373383572447114E-2"/>
    <n v="1.1282857235399208E-3"/>
    <n v="2.4732207744249616E-3"/>
    <n v="3.9885186737215004E-3"/>
    <n v="5.6373305055072405E-3"/>
    <n v="7.390322628345344E-3"/>
    <n v="9.2241459186956989E-3"/>
    <n v="1.1120216799037391E-2"/>
    <n v="1.3063746546391449E-2"/>
    <n v="1.4373383572447114E-2"/>
    <n v="1.4373383572447114E-2"/>
    <n v="1.4373383572447114E-2"/>
    <n v="1.4373383572447114E-2"/>
    <n v="1.4373383572447114E-2"/>
    <n v="1.4373383572447114E-2"/>
    <n v="1.4373383572447114E-2"/>
    <n v="1.4373383572447114E-2"/>
    <n v="1.4373383572447114E-2"/>
    <n v="1.4373383572447114E-2"/>
    <n v="1.4373383572447114E-2"/>
    <n v="1.4373383572447114E-2"/>
  </r>
  <r>
    <x v="48"/>
    <s v="Under $15"/>
    <n v="10.575750592439668"/>
    <s v="Motors/Drives"/>
    <s v="Urban"/>
    <s v="SC-NR"/>
    <s v="M_Input_NR"/>
    <x v="2"/>
    <s v="Small Ret"/>
    <s v="MotorsRewind-NR-Small Ret"/>
    <n v="1.4794017174569556E-3"/>
    <n v="1.7376638340768514E-3"/>
    <n v="1.9407490241548217E-3"/>
    <n v="2.0999075649426185E-3"/>
    <n v="2.2240982227534297E-3"/>
    <n v="2.3204549881603981E-3"/>
    <n v="2.3946587465687556E-3"/>
    <n v="2.4512332469246723E-3"/>
    <n v="2.4937807875163543E-3"/>
    <n v="2.5251698972900256E-3"/>
    <n v="2.5476847902343512E-3"/>
    <n v="2.5631443788947041E-3"/>
    <n v="2.5515384432006727E-3"/>
    <n v="2.5398669662255267E-3"/>
    <n v="2.5282058388982321E-3"/>
    <n v="2.5165833175777928E-3"/>
    <n v="2.504953537327785E-3"/>
    <n v="2.4933237570777772E-3"/>
    <n v="2.4816939768277689E-3"/>
    <n v="2.4700641965777607E-3"/>
    <n v="1.9822166419679151E-2"/>
    <n v="6.4606438413234066"/>
    <n v="10.575750592439668"/>
    <s v="C-All-Mot-All-All-All-C"/>
    <n v="0"/>
    <n v="1.9822166419679151E-2"/>
    <n v="1.4794017174569556E-3"/>
    <n v="3.2170655515338072E-3"/>
    <n v="5.1578145756886289E-3"/>
    <n v="7.2577221406312474E-3"/>
    <n v="9.4818203633846767E-3"/>
    <n v="1.1802275351545075E-2"/>
    <n v="1.4196934098113831E-2"/>
    <n v="1.6648167345038503E-2"/>
    <n v="1.9141948132554858E-2"/>
    <n v="1.9822166419679151E-2"/>
    <n v="1.9822166419679151E-2"/>
    <n v="1.9822166419679151E-2"/>
    <n v="1.9822166419679151E-2"/>
    <n v="1.9822166419679151E-2"/>
    <n v="1.9822166419679151E-2"/>
    <n v="1.9822166419679151E-2"/>
    <n v="1.9822166419679151E-2"/>
    <n v="1.9822166419679151E-2"/>
    <n v="1.9822166419679151E-2"/>
    <n v="1.9822166419679151E-2"/>
    <n v="1.3450005254308692E-3"/>
    <n v="1.603262642050765E-3"/>
    <n v="1.8063478321287353E-3"/>
    <n v="1.9655063729165324E-3"/>
    <n v="2.0896970307273436E-3"/>
    <n v="2.186053796134312E-3"/>
    <n v="2.2602575545426695E-3"/>
    <n v="2.3168320548985861E-3"/>
    <n v="2.3593795954902682E-3"/>
    <n v="2.3907687052639394E-3"/>
    <n v="2.413283598208265E-3"/>
    <n v="2.4287431868686179E-3"/>
    <n v="2.4171372511745865E-3"/>
    <n v="2.4054657741994405E-3"/>
    <n v="2.3938046468721459E-3"/>
    <n v="2.3821821255517067E-3"/>
    <n v="2.3705523453016989E-3"/>
    <n v="2.358922565051691E-3"/>
    <n v="2.3472927848016828E-3"/>
    <n v="2.3356630045516746E-3"/>
    <n v="1.7134142579157425E-2"/>
    <n v="1.7134142579157425E-2"/>
    <n v="1.3450005254308692E-3"/>
    <n v="2.948263167481634E-3"/>
    <n v="4.7546109996103696E-3"/>
    <n v="6.720117372526902E-3"/>
    <n v="8.8098144032542451E-3"/>
    <n v="1.0995868199388557E-2"/>
    <n v="1.3256125753931227E-2"/>
    <n v="1.5572957808829814E-2"/>
    <n v="1.7134142579157425E-2"/>
    <n v="1.7134142579157425E-2"/>
    <n v="1.7134142579157425E-2"/>
    <n v="1.7134142579157425E-2"/>
    <n v="1.7134142579157425E-2"/>
    <n v="1.7134142579157425E-2"/>
    <n v="1.7134142579157425E-2"/>
    <n v="1.7134142579157425E-2"/>
    <n v="1.7134142579157425E-2"/>
    <n v="1.7134142579157425E-2"/>
    <n v="1.7134142579157425E-2"/>
    <n v="1.7134142579157425E-2"/>
  </r>
  <r>
    <x v="48"/>
    <s v="Under $20"/>
    <n v="16.871757284729433"/>
    <s v="Motors/Drives"/>
    <s v="Urban"/>
    <s v="SC-NR"/>
    <s v="M_Input_NR"/>
    <x v="2"/>
    <s v="School K-12"/>
    <s v="MotorsRewind-NR-School K-12"/>
    <n v="1.6996150199082823E-3"/>
    <n v="1.9973229860254563E-3"/>
    <n v="2.2318757333901393E-3"/>
    <n v="2.4161222671582761E-3"/>
    <n v="2.5602996023873351E-3"/>
    <n v="2.672563729565273E-3"/>
    <n v="2.7594126454660393E-3"/>
    <n v="2.826023390292027E-3"/>
    <n v="2.8765205719054623E-3"/>
    <n v="2.9141903044533107E-3"/>
    <n v="2.9416506575477737E-3"/>
    <n v="2.9609874565366401E-3"/>
    <n v="2.949060685407472E-3"/>
    <n v="2.9370453948134143E-3"/>
    <n v="2.9250292634210744E-3"/>
    <n v="2.913045007288445E-3"/>
    <n v="2.9010523528754692E-3"/>
    <n v="2.8890596984624938E-3"/>
    <n v="2.8770670440495176E-3"/>
    <n v="2.8650743896365409E-3"/>
    <n v="2.2992107425718201E-2"/>
    <n v="10.699097158055038"/>
    <n v="16.871757284729433"/>
    <s v="C-All-Mot-All-All-All-C"/>
    <n v="0"/>
    <n v="2.2992107425718201E-2"/>
    <n v="1.6996150199082823E-3"/>
    <n v="3.6969380059337386E-3"/>
    <n v="5.928813739323878E-3"/>
    <n v="8.3449360064821541E-3"/>
    <n v="1.0905235608869489E-2"/>
    <n v="1.3577799338434761E-2"/>
    <n v="1.6337211983900798E-2"/>
    <n v="1.9163235374192827E-2"/>
    <n v="2.2039755946098288E-2"/>
    <n v="2.2992107425718201E-2"/>
    <n v="2.2992107425718201E-2"/>
    <n v="2.2992107425718201E-2"/>
    <n v="2.2992107425718201E-2"/>
    <n v="2.2992107425718201E-2"/>
    <n v="2.2992107425718201E-2"/>
    <n v="2.2992107425718201E-2"/>
    <n v="2.2992107425718201E-2"/>
    <n v="2.2992107425718201E-2"/>
    <n v="2.2992107425718201E-2"/>
    <n v="2.2992107425718201E-2"/>
    <n v="1.5437205238283541E-3"/>
    <n v="1.8414284899455281E-3"/>
    <n v="2.0759812373102112E-3"/>
    <n v="2.2602277710783479E-3"/>
    <n v="2.404405106307407E-3"/>
    <n v="2.5166692334853448E-3"/>
    <n v="2.6035181493861111E-3"/>
    <n v="2.6701288942120988E-3"/>
    <n v="2.7206260758255341E-3"/>
    <n v="2.7582958083733826E-3"/>
    <n v="2.7857561614678455E-3"/>
    <n v="2.8050929604567119E-3"/>
    <n v="2.7931661893275438E-3"/>
    <n v="2.7811508987334861E-3"/>
    <n v="2.7691347673411463E-3"/>
    <n v="2.7571505112085168E-3"/>
    <n v="2.745157856795541E-3"/>
    <n v="2.7331652023825656E-3"/>
    <n v="2.7211725479695894E-3"/>
    <n v="2.7091798935566127E-3"/>
    <n v="1.9874217504119635E-2"/>
    <n v="1.9874217504119635E-2"/>
    <n v="1.5437205238283541E-3"/>
    <n v="3.3851490137738823E-3"/>
    <n v="5.4611302510840934E-3"/>
    <n v="7.7213580221624414E-3"/>
    <n v="1.0125763128469849E-2"/>
    <n v="1.2642432361955194E-2"/>
    <n v="1.5245950511341304E-2"/>
    <n v="1.7916079405553401E-2"/>
    <n v="1.9874217504119635E-2"/>
    <n v="1.9874217504119635E-2"/>
    <n v="1.9874217504119635E-2"/>
    <n v="1.9874217504119635E-2"/>
    <n v="1.9874217504119635E-2"/>
    <n v="1.9874217504119635E-2"/>
    <n v="1.9874217504119635E-2"/>
    <n v="1.9874217504119635E-2"/>
    <n v="1.9874217504119635E-2"/>
    <n v="1.9874217504119635E-2"/>
    <n v="1.9874217504119635E-2"/>
    <n v="1.9874217504119635E-2"/>
  </r>
  <r>
    <x v="48"/>
    <s v="Under $20"/>
    <n v="16.871757284729433"/>
    <s v="Motors/Drives"/>
    <s v="Urban"/>
    <s v="SC-NR"/>
    <s v="M_Input_NR"/>
    <x v="2"/>
    <s v="University"/>
    <s v="MotorsRewind-NR-University"/>
    <n v="7.5799200860448635E-4"/>
    <n v="8.907634048156654E-4"/>
    <n v="9.9536892195698271E-4"/>
    <n v="1.0775389419753177E-3"/>
    <n v="1.1418389550049821E-3"/>
    <n v="1.1919063586564437E-3"/>
    <n v="1.2306391207452939E-3"/>
    <n v="1.260346090661349E-3"/>
    <n v="1.2828667554423061E-3"/>
    <n v="1.2996666518324182E-3"/>
    <n v="1.311913382977559E-3"/>
    <n v="1.3205371824461843E-3"/>
    <n v="1.3152180971836571E-3"/>
    <n v="1.309859534129861E-3"/>
    <n v="1.3045005960979855E-3"/>
    <n v="1.2991558737513371E-3"/>
    <n v="1.2938074059509752E-3"/>
    <n v="1.2884589381506131E-3"/>
    <n v="1.283110470350251E-3"/>
    <n v="1.2777620025498891E-3"/>
    <n v="1.0253988983111452E-2"/>
    <n v="10.699097158055038"/>
    <n v="16.871757284729433"/>
    <s v="C-All-Mot-All-All-All-C"/>
    <n v="0"/>
    <n v="1.0253988983111452E-2"/>
    <n v="7.5799200860448635E-4"/>
    <n v="1.6487554134201519E-3"/>
    <n v="2.6441243353771344E-3"/>
    <n v="3.7216632773524518E-3"/>
    <n v="4.8635022323574341E-3"/>
    <n v="6.0554085910138776E-3"/>
    <n v="7.2860477117591711E-3"/>
    <n v="8.54639380242052E-3"/>
    <n v="9.8292605578628265E-3"/>
    <n v="1.0253988983111452E-2"/>
    <n v="1.0253988983111452E-2"/>
    <n v="1.0253988983111452E-2"/>
    <n v="1.0253988983111452E-2"/>
    <n v="1.0253988983111452E-2"/>
    <n v="1.0253988983111452E-2"/>
    <n v="1.0253988983111452E-2"/>
    <n v="1.0253988983111452E-2"/>
    <n v="1.0253988983111452E-2"/>
    <n v="1.0253988983111452E-2"/>
    <n v="1.0253988983111452E-2"/>
    <n v="6.8846639202080502E-4"/>
    <n v="8.2123778823198408E-4"/>
    <n v="9.2584330537330139E-4"/>
    <n v="1.0080133253916363E-3"/>
    <n v="1.0723133384213006E-3"/>
    <n v="1.1223807420727623E-3"/>
    <n v="1.1611135041616125E-3"/>
    <n v="1.1908204740776675E-3"/>
    <n v="1.2133411388586246E-3"/>
    <n v="1.2301410352487368E-3"/>
    <n v="1.2423877663938776E-3"/>
    <n v="1.2510115658625029E-3"/>
    <n v="1.2456924805999757E-3"/>
    <n v="1.2403339175461796E-3"/>
    <n v="1.2349749795143041E-3"/>
    <n v="1.2296302571676557E-3"/>
    <n v="1.2242817893672938E-3"/>
    <n v="1.2189333215669317E-3"/>
    <n v="1.2135848537665696E-3"/>
    <n v="1.2082363859662077E-3"/>
    <n v="8.8634766514378259E-3"/>
    <n v="8.8634766514378259E-3"/>
    <n v="6.8846639202080502E-4"/>
    <n v="1.509704180252789E-3"/>
    <n v="2.4355474856260903E-3"/>
    <n v="3.4435608110177265E-3"/>
    <n v="4.5158741494390267E-3"/>
    <n v="5.6382548915117885E-3"/>
    <n v="6.7993683956734012E-3"/>
    <n v="7.9901888697510685E-3"/>
    <n v="8.8634766514378259E-3"/>
    <n v="8.8634766514378259E-3"/>
    <n v="8.8634766514378259E-3"/>
    <n v="8.8634766514378259E-3"/>
    <n v="8.8634766514378259E-3"/>
    <n v="8.8634766514378259E-3"/>
    <n v="8.8634766514378259E-3"/>
    <n v="8.8634766514378259E-3"/>
    <n v="8.8634766514378259E-3"/>
    <n v="8.8634766514378259E-3"/>
    <n v="8.8634766514378259E-3"/>
    <n v="8.8634766514378259E-3"/>
  </r>
  <r>
    <x v="48"/>
    <s v="Under $20"/>
    <n v="16.87175728472943"/>
    <s v="Motors/Drives"/>
    <s v="Urban"/>
    <s v="SC-NR"/>
    <s v="M_Input_NR"/>
    <x v="2"/>
    <s v="Warehouse"/>
    <s v="MotorsRewind-NR-Warehouse"/>
    <n v="2.9229940912114654E-3"/>
    <n v="3.4363712354272997E-3"/>
    <n v="3.8414588307607066E-3"/>
    <n v="4.1602504737905249E-3"/>
    <n v="4.410275884679923E-3"/>
    <n v="4.6055068957411233E-3"/>
    <n v="4.7570795605602657E-3"/>
    <n v="4.8738697038535131E-3"/>
    <n v="4.9629516577236136E-3"/>
    <n v="5.0299638928050739E-3"/>
    <n v="5.0794004409113278E-3"/>
    <n v="5.1148431705407144E-3"/>
    <n v="5.0962868166464729E-3"/>
    <n v="5.0775616990474384E-3"/>
    <n v="5.0588192633943124E-3"/>
    <n v="5.040116103149841E-3"/>
    <n v="5.0213984181336265E-3"/>
    <n v="5.0026807331174129E-3"/>
    <n v="4.9839630481011985E-3"/>
    <n v="4.9652453630849832E-3"/>
    <n v="3.9845895518818078E-2"/>
    <n v="10.699097158055036"/>
    <n v="16.87175728472943"/>
    <s v="C-All-Mot-All-All-All-C"/>
    <n v="0"/>
    <n v="3.9845895518818078E-2"/>
    <n v="2.9229940912114654E-3"/>
    <n v="6.3593653266387652E-3"/>
    <n v="1.0200824157399473E-2"/>
    <n v="1.4361074631189998E-2"/>
    <n v="1.8771350515869922E-2"/>
    <n v="2.3376857411611045E-2"/>
    <n v="2.813393697217131E-2"/>
    <n v="3.300780667602482E-2"/>
    <n v="3.7970758333748432E-2"/>
    <n v="3.9845895518818078E-2"/>
    <n v="3.9845895518818078E-2"/>
    <n v="3.9845895518818078E-2"/>
    <n v="3.9845895518818078E-2"/>
    <n v="3.9845895518818078E-2"/>
    <n v="3.9845895518818078E-2"/>
    <n v="3.9845895518818078E-2"/>
    <n v="3.9845895518818078E-2"/>
    <n v="3.9845895518818078E-2"/>
    <n v="3.9845895518818078E-2"/>
    <n v="3.9845895518818078E-2"/>
    <n v="2.6528250419919339E-3"/>
    <n v="3.1662021862077683E-3"/>
    <n v="3.5712897815411752E-3"/>
    <n v="3.8900814245709935E-3"/>
    <n v="4.1401068354603911E-3"/>
    <n v="4.3353378465215914E-3"/>
    <n v="4.4869105113407338E-3"/>
    <n v="4.6037006546339812E-3"/>
    <n v="4.6927826085040817E-3"/>
    <n v="4.759794843585542E-3"/>
    <n v="4.8092313916917959E-3"/>
    <n v="4.8446741213211825E-3"/>
    <n v="4.826117767426941E-3"/>
    <n v="4.8073926498279065E-3"/>
    <n v="4.7886502141747805E-3"/>
    <n v="4.7699470539303091E-3"/>
    <n v="4.7512293689140946E-3"/>
    <n v="4.732511683897881E-3"/>
    <n v="4.7137939988816666E-3"/>
    <n v="4.6950763138654513E-3"/>
    <n v="3.4442514534427447E-2"/>
    <n v="3.4442514534427447E-2"/>
    <n v="2.6528250419919339E-3"/>
    <n v="5.8190272281997022E-3"/>
    <n v="9.390317009740877E-3"/>
    <n v="1.328039843431187E-2"/>
    <n v="1.7420505269772263E-2"/>
    <n v="2.1755843116293853E-2"/>
    <n v="2.6242753627634587E-2"/>
    <n v="3.0846454282268568E-2"/>
    <n v="3.4442514534427447E-2"/>
    <n v="3.4442514534427447E-2"/>
    <n v="3.4442514534427447E-2"/>
    <n v="3.4442514534427447E-2"/>
    <n v="3.4442514534427447E-2"/>
    <n v="3.4442514534427447E-2"/>
    <n v="3.4442514534427447E-2"/>
    <n v="3.4442514534427447E-2"/>
    <n v="3.4442514534427447E-2"/>
    <n v="3.4442514534427447E-2"/>
    <n v="3.4442514534427447E-2"/>
    <n v="3.4442514534427447E-2"/>
  </r>
  <r>
    <x v="48"/>
    <s v="Under $10"/>
    <n v="5.5389452386078624"/>
    <s v="Motors/Drives"/>
    <s v="Urban"/>
    <s v="SC-NR"/>
    <s v="M_Input_NR"/>
    <x v="2"/>
    <s v="Supermarket"/>
    <s v="MotorsRewind-NR-Supermarket"/>
    <n v="3.4121588941729173E-3"/>
    <n v="3.9901103676679263E-3"/>
    <n v="4.4367457386874599E-3"/>
    <n v="4.7793777846789455E-3"/>
    <n v="5.0396591388735673E-3"/>
    <n v="5.2347550805984409E-3"/>
    <n v="5.3782733233602251E-3"/>
    <n v="5.4810011507626117E-3"/>
    <n v="5.5514898177872014E-3"/>
    <n v="5.5965178640551318E-3"/>
    <n v="5.6214584285077251E-3"/>
    <n v="5.6305704564127779E-3"/>
    <n v="5.5802988921206057E-3"/>
    <n v="5.5302190369798075E-3"/>
    <n v="5.4804953211154989E-3"/>
    <n v="5.4311864570850089E-3"/>
    <n v="5.3818618575756615E-3"/>
    <n v="5.3325372580663114E-3"/>
    <n v="5.2832126585569622E-3"/>
    <n v="5.2338880590476122E-3"/>
    <n v="4.2001742413073029E-2"/>
    <n v="3.0698811879381047"/>
    <n v="5.5389452386078624"/>
    <s v="C-All-Mot-All-All-All-C"/>
    <n v="0"/>
    <n v="4.2001742413073029E-2"/>
    <n v="3.4121588941729173E-3"/>
    <n v="7.4022692618408437E-3"/>
    <n v="1.1839015000528304E-2"/>
    <n v="1.6618392785207249E-2"/>
    <n v="2.1658051924080816E-2"/>
    <n v="2.6892807004679258E-2"/>
    <n v="3.2271080328039485E-2"/>
    <n v="3.7752081478802095E-2"/>
    <n v="4.2001742413073029E-2"/>
    <n v="4.2001742413073029E-2"/>
    <n v="4.2001742413073029E-2"/>
    <n v="4.2001742413073029E-2"/>
    <n v="4.2001742413073029E-2"/>
    <n v="4.2001742413073029E-2"/>
    <n v="4.2001742413073029E-2"/>
    <n v="4.2001742413073029E-2"/>
    <n v="4.2001742413073029E-2"/>
    <n v="4.2001742413073029E-2"/>
    <n v="4.2001742413073029E-2"/>
    <n v="4.2001742413073029E-2"/>
    <n v="3.1273724521680068E-3"/>
    <n v="3.7053239256630158E-3"/>
    <n v="4.1519592966825494E-3"/>
    <n v="4.494591342674035E-3"/>
    <n v="4.7548726968686568E-3"/>
    <n v="4.9499686385935304E-3"/>
    <n v="5.0934868813553146E-3"/>
    <n v="5.1962147087577012E-3"/>
    <n v="5.2667033757822909E-3"/>
    <n v="5.3117314220502213E-3"/>
    <n v="5.3366719865028146E-3"/>
    <n v="5.3457840144078674E-3"/>
    <n v="5.2955124501156952E-3"/>
    <n v="5.245432594974897E-3"/>
    <n v="5.1957088791105884E-3"/>
    <n v="5.1464000150800984E-3"/>
    <n v="5.0970754155707509E-3"/>
    <n v="5.0477508160614009E-3"/>
    <n v="4.9984262165520517E-3"/>
    <n v="4.9491016170427017E-3"/>
    <n v="3.6306013572974818E-2"/>
    <n v="3.6306013572974818E-2"/>
    <n v="3.1273724521680068E-3"/>
    <n v="6.8326963778310226E-3"/>
    <n v="1.0984655674513573E-2"/>
    <n v="1.5479247017187607E-2"/>
    <n v="2.0234119714056264E-2"/>
    <n v="2.5184088352649795E-2"/>
    <n v="3.0277575234005108E-2"/>
    <n v="3.5473789942762811E-2"/>
    <n v="3.6306013572974818E-2"/>
    <n v="3.6306013572974818E-2"/>
    <n v="3.6306013572974818E-2"/>
    <n v="3.6306013572974818E-2"/>
    <n v="3.6306013572974818E-2"/>
    <n v="3.6306013572974818E-2"/>
    <n v="3.6306013572974818E-2"/>
    <n v="3.6306013572974818E-2"/>
    <n v="3.6306013572974818E-2"/>
    <n v="3.6306013572974818E-2"/>
    <n v="3.6306013572974818E-2"/>
    <n v="3.6306013572974818E-2"/>
  </r>
  <r>
    <x v="48"/>
    <s v="Under $10"/>
    <n v="5.5389452386078606"/>
    <s v="Motors/Drives"/>
    <s v="Urban"/>
    <s v="SC-NR"/>
    <s v="M_Input_NR"/>
    <x v="2"/>
    <s v="MiniMart"/>
    <s v="MotorsRewind-NR-MiniMart"/>
    <n v="1.4368577603584775E-3"/>
    <n v="1.6874894342409107E-3"/>
    <n v="1.8844834042062312E-3"/>
    <n v="2.0387818537320494E-3"/>
    <n v="2.1590971547719049E-3"/>
    <n v="2.2523662500981111E-3"/>
    <n v="2.324112443427037E-3"/>
    <n v="2.3787334653985505E-3"/>
    <n v="2.4197308386211679E-3"/>
    <n v="2.4498925036245188E-3"/>
    <n v="2.4714382300244594E-3"/>
    <n v="2.4861353963813748E-3"/>
    <n v="2.4745798000744162E-3"/>
    <n v="2.4629633970108191E-3"/>
    <n v="2.4513597938689495E-3"/>
    <n v="2.4397963807120328E-3"/>
    <n v="2.428225929264238E-3"/>
    <n v="2.4166554778164433E-3"/>
    <n v="2.4050850263686494E-3"/>
    <n v="2.3935145749208551E-3"/>
    <n v="1.920785876648173E-2"/>
    <n v="3.0698811879381038"/>
    <n v="5.5389452386078606"/>
    <s v="C-All-Mot-All-All-All-C"/>
    <n v="0"/>
    <n v="1.920785876648173E-2"/>
    <n v="1.4368577603584775E-3"/>
    <n v="3.1243471945993882E-3"/>
    <n v="5.0088305988056194E-3"/>
    <n v="7.0476124525376688E-3"/>
    <n v="9.2067096073095746E-3"/>
    <n v="1.1459075857407686E-2"/>
    <n v="1.3783188300834723E-2"/>
    <n v="1.6161921766233274E-2"/>
    <n v="1.8581652604854441E-2"/>
    <n v="1.920785876648173E-2"/>
    <n v="1.920785876648173E-2"/>
    <n v="1.920785876648173E-2"/>
    <n v="1.920785876648173E-2"/>
    <n v="1.920785876648173E-2"/>
    <n v="1.920785876648173E-2"/>
    <n v="1.920785876648173E-2"/>
    <n v="1.920785876648173E-2"/>
    <n v="1.920785876648173E-2"/>
    <n v="1.920785876648173E-2"/>
    <n v="1.920785876648173E-2"/>
    <n v="1.3066217881732717E-3"/>
    <n v="1.5572534620557049E-3"/>
    <n v="1.7542474320210253E-3"/>
    <n v="1.9085458815468435E-3"/>
    <n v="2.0288611825866991E-3"/>
    <n v="2.1221302779129052E-3"/>
    <n v="2.1938764712418311E-3"/>
    <n v="2.2484974932133446E-3"/>
    <n v="2.289494866435962E-3"/>
    <n v="2.3196565314393129E-3"/>
    <n v="2.3412022578392535E-3"/>
    <n v="2.3558994241961689E-3"/>
    <n v="2.3443438278892103E-3"/>
    <n v="2.3327274248256132E-3"/>
    <n v="2.3211238216837436E-3"/>
    <n v="2.3095604085268269E-3"/>
    <n v="2.2979899570790322E-3"/>
    <n v="2.2864195056312374E-3"/>
    <n v="2.2748490541834436E-3"/>
    <n v="2.2632786027356492E-3"/>
    <n v="1.6603139322777613E-2"/>
    <n v="1.6603139322777613E-2"/>
    <n v="1.3066217881732717E-3"/>
    <n v="2.8638752502289765E-3"/>
    <n v="4.6181226822500018E-3"/>
    <n v="6.5266685637968454E-3"/>
    <n v="8.5555297463835445E-3"/>
    <n v="1.0677660024296449E-2"/>
    <n v="1.287153649553828E-2"/>
    <n v="1.5120033988751624E-2"/>
    <n v="1.6603139322777613E-2"/>
    <n v="1.6603139322777613E-2"/>
    <n v="1.6603139322777613E-2"/>
    <n v="1.6603139322777613E-2"/>
    <n v="1.6603139322777613E-2"/>
    <n v="1.6603139322777613E-2"/>
    <n v="1.6603139322777613E-2"/>
    <n v="1.6603139322777613E-2"/>
    <n v="1.6603139322777613E-2"/>
    <n v="1.6603139322777613E-2"/>
    <n v="1.6603139322777613E-2"/>
    <n v="1.6603139322777613E-2"/>
  </r>
  <r>
    <x v="48"/>
    <s v="Under $10"/>
    <n v="9.3165492539817194"/>
    <s v="Motors/Drives"/>
    <s v="Urban"/>
    <s v="SC-NR"/>
    <s v="M_Input_NR"/>
    <x v="2"/>
    <s v="Restaurant"/>
    <s v="MotorsRewind-NR-Restaurant"/>
    <n v="2.4877154362057969E-3"/>
    <n v="2.9216486348293482E-3"/>
    <n v="3.2627157560452457E-3"/>
    <n v="3.5298616387192789E-3"/>
    <n v="3.7381705192962417E-3"/>
    <n v="3.899652730385852E-3"/>
    <n v="4.0238710890554289E-3"/>
    <n v="4.1184396422196401E-3"/>
    <n v="4.1894207796875204E-3"/>
    <n v="4.2416414250990618E-3"/>
    <n v="4.2789447947353355E-3"/>
    <n v="4.3043908539231717E-3"/>
    <n v="4.2843839777378673E-3"/>
    <n v="4.2642718232770906E-3"/>
    <n v="4.2441818300654926E-3"/>
    <n v="4.224161420113076E-3"/>
    <n v="4.2041288243581786E-3"/>
    <n v="4.1840962286032821E-3"/>
    <n v="4.1640636328483848E-3"/>
    <n v="4.1440310370934883E-3"/>
    <n v="3.3255683386444621E-2"/>
    <n v="5.612953177977082"/>
    <n v="9.3165492539817194"/>
    <s v="C-All-Mot-All-All-All-C"/>
    <n v="0"/>
    <n v="3.3255683386444621E-2"/>
    <n v="2.4877154362057969E-3"/>
    <n v="5.4093640710351446E-3"/>
    <n v="8.6720798270803895E-3"/>
    <n v="1.2201941465799669E-2"/>
    <n v="1.5940111985095911E-2"/>
    <n v="1.9839764715481763E-2"/>
    <n v="2.3863635804537191E-2"/>
    <n v="2.7982075446756832E-2"/>
    <n v="3.217149622644435E-2"/>
    <n v="3.3255683386444621E-2"/>
    <n v="3.3255683386444621E-2"/>
    <n v="3.3255683386444621E-2"/>
    <n v="3.3255683386444621E-2"/>
    <n v="3.3255683386444621E-2"/>
    <n v="3.3255683386444621E-2"/>
    <n v="3.3255683386444621E-2"/>
    <n v="3.3255683386444621E-2"/>
    <n v="3.3255683386444621E-2"/>
    <n v="3.3255683386444621E-2"/>
    <n v="3.3255683386444621E-2"/>
    <n v="2.2622303204949874E-3"/>
    <n v="2.6961635191185386E-3"/>
    <n v="3.0372306403344362E-3"/>
    <n v="3.3043765230084694E-3"/>
    <n v="3.5126854035854322E-3"/>
    <n v="3.6741676146750425E-3"/>
    <n v="3.7983859733446194E-3"/>
    <n v="3.8929545265088306E-3"/>
    <n v="3.9639356639767113E-3"/>
    <n v="4.0161563093882528E-3"/>
    <n v="4.0534596790245264E-3"/>
    <n v="4.0789057382123626E-3"/>
    <n v="4.0588988620270583E-3"/>
    <n v="4.0387867075662815E-3"/>
    <n v="4.0186967143546835E-3"/>
    <n v="3.9986763044022669E-3"/>
    <n v="3.9786437086473695E-3"/>
    <n v="3.958611112892473E-3"/>
    <n v="3.9385785171375757E-3"/>
    <n v="3.9185459213826792E-3"/>
    <n v="2.8745981072228435E-2"/>
    <n v="2.8745981072228435E-2"/>
    <n v="2.2622303204949874E-3"/>
    <n v="4.9583938396135264E-3"/>
    <n v="7.9956244799479631E-3"/>
    <n v="1.1300001002956432E-2"/>
    <n v="1.4812686406541865E-2"/>
    <n v="1.8486854021216907E-2"/>
    <n v="2.2285239994561525E-2"/>
    <n v="2.6178194521070355E-2"/>
    <n v="2.8745981072228435E-2"/>
    <n v="2.8745981072228435E-2"/>
    <n v="2.8745981072228435E-2"/>
    <n v="2.8745981072228435E-2"/>
    <n v="2.8745981072228435E-2"/>
    <n v="2.8745981072228435E-2"/>
    <n v="2.8745981072228435E-2"/>
    <n v="2.8745981072228435E-2"/>
    <n v="2.8745981072228435E-2"/>
    <n v="2.8745981072228435E-2"/>
    <n v="2.8745981072228435E-2"/>
    <n v="2.8745981072228435E-2"/>
  </r>
  <r>
    <x v="48"/>
    <s v="Under $5"/>
    <n v="3.3803143726799409"/>
    <s v="Motors/Drives"/>
    <s v="Urban"/>
    <s v="SC-NR"/>
    <s v="M_Input_NR"/>
    <x v="2"/>
    <s v="Lodging"/>
    <s v="MotorsRewind-NR-Lodging"/>
    <n v="3.0209564555076064E-3"/>
    <n v="3.5561732688169779E-3"/>
    <n v="3.9805706031649903E-3"/>
    <n v="4.3165317241435595E-3"/>
    <n v="4.5819202525249295E-3"/>
    <n v="4.790992770981644E-3"/>
    <n v="4.9551271572575474E-3"/>
    <n v="5.0834038523047973E-3"/>
    <n v="5.1830697587585692E-3"/>
    <n v="5.2599084690316501E-3"/>
    <n v="5.3185357369520802E-3"/>
    <n v="5.362635287767651E-3"/>
    <n v="5.3501518885540351E-3"/>
    <n v="5.3374493800414629E-3"/>
    <n v="5.3246863851085149E-3"/>
    <n v="5.3119223892163937E-3"/>
    <n v="5.2991431052006382E-3"/>
    <n v="5.286363821184881E-3"/>
    <n v="5.2735845371691247E-3"/>
    <n v="5.2608052531533667E-3"/>
    <n v="4.2217751819571159E-2"/>
    <n v="1.6166971936301149"/>
    <n v="3.3803143726799409"/>
    <s v="C-All-Mot-All-All-All-C"/>
    <n v="0"/>
    <n v="4.2217751819571159E-2"/>
    <n v="3.0209564555076064E-3"/>
    <n v="6.577129724324584E-3"/>
    <n v="1.0557700327489573E-2"/>
    <n v="1.4874232051633133E-2"/>
    <n v="1.9456152304158064E-2"/>
    <n v="2.4247145075139708E-2"/>
    <n v="2.9202272232397256E-2"/>
    <n v="3.4285676084702052E-2"/>
    <n v="3.946874584346062E-2"/>
    <n v="4.2217751819571159E-2"/>
    <n v="4.2217751819571159E-2"/>
    <n v="4.2217751819571159E-2"/>
    <n v="4.2217751819571159E-2"/>
    <n v="4.2217751819571159E-2"/>
    <n v="4.2217751819571159E-2"/>
    <n v="4.2217751819571159E-2"/>
    <n v="4.2217751819571159E-2"/>
    <n v="4.2217751819571159E-2"/>
    <n v="4.2217751819571159E-2"/>
    <n v="4.2217751819571159E-2"/>
    <n v="2.7347053944944844E-3"/>
    <n v="3.2699222078038559E-3"/>
    <n v="3.6943195421518683E-3"/>
    <n v="4.0302806631304375E-3"/>
    <n v="4.2956691915118075E-3"/>
    <n v="4.5047417099685219E-3"/>
    <n v="4.6688760962444254E-3"/>
    <n v="4.7971527912916753E-3"/>
    <n v="4.8968186977454472E-3"/>
    <n v="4.9736574080185281E-3"/>
    <n v="5.0322846759389582E-3"/>
    <n v="5.076384226754529E-3"/>
    <n v="5.0639008275409131E-3"/>
    <n v="5.0511983190283409E-3"/>
    <n v="5.0384353240953928E-3"/>
    <n v="5.0256713282032716E-3"/>
    <n v="5.0128920441875162E-3"/>
    <n v="5.000112760171759E-3"/>
    <n v="4.9873334761560027E-3"/>
    <n v="4.9745541921402446E-3"/>
    <n v="3.6492730599308715E-2"/>
    <n v="3.6492730599308715E-2"/>
    <n v="2.7347053944944844E-3"/>
    <n v="6.0046276022983399E-3"/>
    <n v="9.6989471444502082E-3"/>
    <n v="1.3729227807580645E-2"/>
    <n v="1.8024896999092453E-2"/>
    <n v="2.2529638709060974E-2"/>
    <n v="2.7198514805305399E-2"/>
    <n v="3.1995667596597076E-2"/>
    <n v="3.6492730599308715E-2"/>
    <n v="3.6492730599308715E-2"/>
    <n v="3.6492730599308715E-2"/>
    <n v="3.6492730599308715E-2"/>
    <n v="3.6492730599308715E-2"/>
    <n v="3.6492730599308715E-2"/>
    <n v="3.6492730599308715E-2"/>
    <n v="3.6492730599308715E-2"/>
    <n v="3.6492730599308715E-2"/>
    <n v="3.6492730599308715E-2"/>
    <n v="3.6492730599308715E-2"/>
    <n v="3.6492730599308715E-2"/>
  </r>
  <r>
    <x v="48"/>
    <s v="Under $5"/>
    <n v="4.0746108136603016"/>
    <s v="Motors/Drives"/>
    <s v="Urban"/>
    <s v="SC-NR"/>
    <s v="M_Input_NR"/>
    <x v="2"/>
    <s v="Hospital"/>
    <s v="MotorsRewind-NR-Hospital"/>
    <n v="1.5478313785435983E-3"/>
    <n v="1.8226055005254155E-3"/>
    <n v="2.0407306020016861E-3"/>
    <n v="2.2136342458366955E-3"/>
    <n v="2.3504392785806019E-3"/>
    <n v="2.4584286456670844E-3"/>
    <n v="2.5434164626819051E-3"/>
    <n v="2.6100442489780037E-3"/>
    <n v="2.6620174168950762E-3"/>
    <n v="2.7022940658333263E-3"/>
    <n v="2.7332357003383967E-3"/>
    <n v="2.7567275513629102E-3"/>
    <n v="2.7511373870425368E-3"/>
    <n v="2.7454309077133403E-3"/>
    <n v="2.7396896256279293E-3"/>
    <n v="2.7339441270324348E-3"/>
    <n v="2.7281907622997278E-3"/>
    <n v="2.7224373975670213E-3"/>
    <n v="2.7166840328343139E-3"/>
    <n v="2.7109306681016069E-3"/>
    <n v="2.1755110223359068E-2"/>
    <n v="2.0840955298917221"/>
    <n v="4.0746108136603016"/>
    <s v="C-All-Mot-All-All-All-C"/>
    <n v="0"/>
    <n v="2.1755110223359068E-2"/>
    <n v="1.5478313785435983E-3"/>
    <n v="3.3704368790690139E-3"/>
    <n v="5.4111674810707003E-3"/>
    <n v="7.6248017269073959E-3"/>
    <n v="9.9752410054879982E-3"/>
    <n v="1.2433669651155083E-2"/>
    <n v="1.4977086113836987E-2"/>
    <n v="1.7587130362814993E-2"/>
    <n v="2.0249147779710069E-2"/>
    <n v="2.1755110223359068E-2"/>
    <n v="2.1755110223359068E-2"/>
    <n v="2.1755110223359068E-2"/>
    <n v="2.1755110223359068E-2"/>
    <n v="2.1755110223359068E-2"/>
    <n v="2.1755110223359068E-2"/>
    <n v="2.1755110223359068E-2"/>
    <n v="2.1755110223359068E-2"/>
    <n v="2.1755110223359068E-2"/>
    <n v="2.1755110223359068E-2"/>
    <n v="2.1755110223359068E-2"/>
    <n v="1.4003241543193309E-3"/>
    <n v="1.6750982763011481E-3"/>
    <n v="1.8932233777774186E-3"/>
    <n v="2.0661270216124281E-3"/>
    <n v="2.2029320543563344E-3"/>
    <n v="2.3109214214428169E-3"/>
    <n v="2.3959092384576376E-3"/>
    <n v="2.4625370247537363E-3"/>
    <n v="2.5145101926708087E-3"/>
    <n v="2.5547868416090588E-3"/>
    <n v="2.5857284761141293E-3"/>
    <n v="2.6092203271386428E-3"/>
    <n v="2.6036301628182693E-3"/>
    <n v="2.5979236834890729E-3"/>
    <n v="2.5921824014036618E-3"/>
    <n v="2.5864369028081673E-3"/>
    <n v="2.5806835380754603E-3"/>
    <n v="2.5749301733427538E-3"/>
    <n v="2.5691768086100464E-3"/>
    <n v="2.5634234438773394E-3"/>
    <n v="1.8804965738873719E-2"/>
    <n v="1.8804965738873719E-2"/>
    <n v="1.4003241543193309E-3"/>
    <n v="3.0754224306204789E-3"/>
    <n v="4.9686458083978979E-3"/>
    <n v="7.034772830010326E-3"/>
    <n v="9.2377048843666609E-3"/>
    <n v="1.1548626305809478E-2"/>
    <n v="1.3944535544267115E-2"/>
    <n v="1.6407072569020853E-2"/>
    <n v="1.8804965738873719E-2"/>
    <n v="1.8804965738873719E-2"/>
    <n v="1.8804965738873719E-2"/>
    <n v="1.8804965738873719E-2"/>
    <n v="1.8804965738873719E-2"/>
    <n v="1.8804965738873719E-2"/>
    <n v="1.8804965738873719E-2"/>
    <n v="1.8804965738873719E-2"/>
    <n v="1.8804965738873719E-2"/>
    <n v="1.8804965738873719E-2"/>
    <n v="1.8804965738873719E-2"/>
    <n v="1.8804965738873719E-2"/>
  </r>
  <r>
    <x v="48"/>
    <s v="Under $5"/>
    <n v="3.3803143726799405"/>
    <s v="Motors/Drives"/>
    <s v="Urban"/>
    <s v="SC-NR"/>
    <s v="M_Input_NR"/>
    <x v="2"/>
    <s v="Residential Care"/>
    <s v="MotorsRewind-NR-Residential Care"/>
    <n v="2.0977969709831804E-3"/>
    <n v="2.4694594647383284E-3"/>
    <n v="2.7641672685749107E-3"/>
    <n v="2.9974636541193148E-3"/>
    <n v="3.1817533845975971E-3"/>
    <n v="3.3269364424780598E-3"/>
    <n v="3.4409137948281845E-3"/>
    <n v="3.5299910345306159E-3"/>
    <n v="3.5992005182647609E-3"/>
    <n v="3.652558458387085E-3"/>
    <n v="3.6932701028188583E-3"/>
    <n v="3.7238934850109318E-3"/>
    <n v="3.7152248274372177E-3"/>
    <n v="3.7064040171163742E-3"/>
    <n v="3.6975412041280586E-3"/>
    <n v="3.6886776960588447E-3"/>
    <n v="3.6798035716898193E-3"/>
    <n v="3.6709294473207914E-3"/>
    <n v="3.6620553229517647E-3"/>
    <n v="3.6531811985827385E-3"/>
    <n v="2.9316633057504551E-2"/>
    <n v="1.616697193630114"/>
    <n v="3.3803143726799405"/>
    <s v="C-All-Mot-All-All-All-C"/>
    <n v="0"/>
    <n v="2.9316633057504551E-2"/>
    <n v="2.0977969709831804E-3"/>
    <n v="4.5672564357215088E-3"/>
    <n v="7.3314237042964199E-3"/>
    <n v="1.0328887358415735E-2"/>
    <n v="1.3510640743013332E-2"/>
    <n v="1.6837577185491392E-2"/>
    <n v="2.0278490980319579E-2"/>
    <n v="2.3808482014850196E-2"/>
    <n v="2.7407682533114958E-2"/>
    <n v="2.9316633057504551E-2"/>
    <n v="2.9316633057504551E-2"/>
    <n v="2.9316633057504551E-2"/>
    <n v="2.9316633057504551E-2"/>
    <n v="2.9316633057504551E-2"/>
    <n v="2.9316633057504551E-2"/>
    <n v="2.9316633057504551E-2"/>
    <n v="2.9316633057504551E-2"/>
    <n v="2.9316633057504551E-2"/>
    <n v="2.9316633057504551E-2"/>
    <n v="2.9316633057504551E-2"/>
    <n v="1.8990199884022947E-3"/>
    <n v="2.2706824821574429E-3"/>
    <n v="2.5653902859940252E-3"/>
    <n v="2.7986866715384289E-3"/>
    <n v="2.9829764020167116E-3"/>
    <n v="3.1281594598971743E-3"/>
    <n v="3.2421368122472986E-3"/>
    <n v="3.33121405194973E-3"/>
    <n v="3.4004235356838754E-3"/>
    <n v="3.4537814758061995E-3"/>
    <n v="3.4944931202379728E-3"/>
    <n v="3.5251165024300464E-3"/>
    <n v="3.5164478448563323E-3"/>
    <n v="3.5076270345354883E-3"/>
    <n v="3.4987642215471727E-3"/>
    <n v="3.4899007134779588E-3"/>
    <n v="3.4810265891089334E-3"/>
    <n v="3.4721524647399055E-3"/>
    <n v="3.4632783403708792E-3"/>
    <n v="3.454404216001853E-3"/>
    <n v="2.5341093405886837E-2"/>
    <n v="2.5341093405886837E-2"/>
    <n v="1.8990199884022947E-3"/>
    <n v="4.1697024705597378E-3"/>
    <n v="6.735092756553763E-3"/>
    <n v="9.5337794280921928E-3"/>
    <n v="1.2516755830108904E-2"/>
    <n v="1.5644915290006077E-2"/>
    <n v="1.8887052102253374E-2"/>
    <n v="2.2218266154203102E-2"/>
    <n v="2.5341093405886837E-2"/>
    <n v="2.5341093405886837E-2"/>
    <n v="2.5341093405886837E-2"/>
    <n v="2.5341093405886837E-2"/>
    <n v="2.5341093405886837E-2"/>
    <n v="2.5341093405886837E-2"/>
    <n v="2.5341093405886837E-2"/>
    <n v="2.5341093405886837E-2"/>
    <n v="2.5341093405886837E-2"/>
    <n v="2.5341093405886837E-2"/>
    <n v="2.5341093405886837E-2"/>
    <n v="2.5341093405886837E-2"/>
  </r>
  <r>
    <x v="48"/>
    <s v="Under $20"/>
    <n v="16.116236481654653"/>
    <s v="Motors/Drives"/>
    <s v="Urban"/>
    <s v="SC-NR"/>
    <s v="M_Input_NR"/>
    <x v="2"/>
    <s v="Assembly"/>
    <s v="MotorsRewind-NR-Assembly"/>
    <n v="4.9344078158306054E-3"/>
    <n v="5.7964771518610224E-3"/>
    <n v="6.4746632757089204E-3"/>
    <n v="7.0064404241943334E-3"/>
    <n v="7.4216533106538588E-3"/>
    <n v="7.7440704152967246E-3"/>
    <n v="7.9926210422093923E-3"/>
    <n v="8.1823805247459042E-3"/>
    <n v="8.325354853606283E-3"/>
    <n v="8.4311055630041497E-3"/>
    <n v="8.5072473966727631E-3"/>
    <n v="8.5598446543773358E-3"/>
    <n v="8.5220558037405452E-3"/>
    <n v="8.4840393064014776E-3"/>
    <n v="8.4460486170536021E-3"/>
    <n v="8.4081781535671873E-3"/>
    <n v="8.3702834399698393E-3"/>
    <n v="8.3323887263724947E-3"/>
    <n v="8.2944940127751502E-3"/>
    <n v="8.2565992991778074E-3"/>
    <n v="6.6258879261382131E-2"/>
    <n v="10.190482760047235"/>
    <n v="16.116236481654653"/>
    <s v="C-All-Mot-All-All-All-C"/>
    <n v="0"/>
    <n v="6.6258879261382131E-2"/>
    <n v="4.9344078158306054E-3"/>
    <n v="1.0730884967691628E-2"/>
    <n v="1.7205548243400547E-2"/>
    <n v="2.4211988667594879E-2"/>
    <n v="3.1633641978248736E-2"/>
    <n v="3.9377712393545462E-2"/>
    <n v="4.7370333435754856E-2"/>
    <n v="5.5552713960500759E-2"/>
    <n v="6.3878068814107042E-2"/>
    <n v="6.6258879261382131E-2"/>
    <n v="6.6258879261382131E-2"/>
    <n v="6.6258879261382131E-2"/>
    <n v="6.6258879261382131E-2"/>
    <n v="6.6258879261382131E-2"/>
    <n v="6.6258879261382131E-2"/>
    <n v="6.6258879261382131E-2"/>
    <n v="6.6258879261382131E-2"/>
    <n v="6.6258879261382131E-2"/>
    <n v="6.6258879261382131E-2"/>
    <n v="6.6258879261382131E-2"/>
    <n v="4.4851495376738212E-3"/>
    <n v="5.3472188737042382E-3"/>
    <n v="6.0254049975521362E-3"/>
    <n v="6.5571821460375492E-3"/>
    <n v="6.9723950324970746E-3"/>
    <n v="7.2948121371399404E-3"/>
    <n v="7.5433627640526081E-3"/>
    <n v="7.73312224658912E-3"/>
    <n v="7.8760965754494979E-3"/>
    <n v="7.9818472848473647E-3"/>
    <n v="8.0579891185159781E-3"/>
    <n v="8.1105863762205507E-3"/>
    <n v="8.0727975255837602E-3"/>
    <n v="8.0347810282446926E-3"/>
    <n v="7.996790338896817E-3"/>
    <n v="7.9589198754104022E-3"/>
    <n v="7.9210251618130542E-3"/>
    <n v="7.8831304482157097E-3"/>
    <n v="7.8452357346183652E-3"/>
    <n v="7.8073410210210232E-3"/>
    <n v="5.7273713698246444E-2"/>
    <n v="5.7273713698246444E-2"/>
    <n v="4.4851495376738212E-3"/>
    <n v="9.8323684113780594E-3"/>
    <n v="1.5857773408930194E-2"/>
    <n v="2.2414955554967742E-2"/>
    <n v="2.9387350587464816E-2"/>
    <n v="3.6682162724604755E-2"/>
    <n v="4.4225525488657366E-2"/>
    <n v="5.1958647735246485E-2"/>
    <n v="5.7273713698246444E-2"/>
    <n v="5.7273713698246444E-2"/>
    <n v="5.7273713698246444E-2"/>
    <n v="5.7273713698246444E-2"/>
    <n v="5.7273713698246444E-2"/>
    <n v="5.7273713698246444E-2"/>
    <n v="5.7273713698246444E-2"/>
    <n v="5.7273713698246444E-2"/>
    <n v="5.7273713698246444E-2"/>
    <n v="5.7273713698246444E-2"/>
    <n v="5.7273713698246444E-2"/>
    <n v="5.7273713698246444E-2"/>
  </r>
  <r>
    <x v="48"/>
    <s v="Under $15"/>
    <n v="13.094153269355568"/>
    <s v="Motors/Drives"/>
    <s v="Urban"/>
    <s v="SC-NR"/>
    <s v="M_Input_NR"/>
    <x v="2"/>
    <s v="Other"/>
    <s v="MotorsRewind-NR-Other"/>
    <n v="3.3594857026330569E-3"/>
    <n v="3.9285153909450442E-3"/>
    <n v="4.368256091705709E-3"/>
    <n v="4.705598957460885E-3"/>
    <n v="4.9618623716799794E-3"/>
    <n v="5.1539466348090321E-3"/>
    <n v="5.2952493992988736E-3"/>
    <n v="5.3963914264214203E-3"/>
    <n v="5.4657919662002598E-3"/>
    <n v="5.5101249185469242E-3"/>
    <n v="5.5346804777376673E-3"/>
    <n v="5.5436518440832687E-3"/>
    <n v="5.4941563174309288E-3"/>
    <n v="5.4448495405329473E-3"/>
    <n v="5.3958934052213085E-3"/>
    <n v="5.3473457177128552E-3"/>
    <n v="5.298782537632718E-3"/>
    <n v="5.2502193575525826E-3"/>
    <n v="5.2016561774724445E-3"/>
    <n v="5.1530929973923082E-3"/>
    <n v="4.1353365273629206E-2"/>
    <n v="8.1560251680160558"/>
    <n v="13.094153269355568"/>
    <s v="C-All-Mot-All-All-All-C"/>
    <n v="0"/>
    <n v="4.1353365273629206E-2"/>
    <n v="3.3594857026330569E-3"/>
    <n v="7.2880010935781007E-3"/>
    <n v="1.1656257185283809E-2"/>
    <n v="1.6361856142744692E-2"/>
    <n v="2.1323718514424671E-2"/>
    <n v="2.6477665149233703E-2"/>
    <n v="3.177291454853258E-2"/>
    <n v="3.7169305974953999E-2"/>
    <n v="4.1353365273629206E-2"/>
    <n v="4.1353365273629206E-2"/>
    <n v="4.1353365273629206E-2"/>
    <n v="4.1353365273629206E-2"/>
    <n v="4.1353365273629206E-2"/>
    <n v="4.1353365273629206E-2"/>
    <n v="4.1353365273629206E-2"/>
    <n v="4.1353365273629206E-2"/>
    <n v="4.1353365273629206E-2"/>
    <n v="4.1353365273629206E-2"/>
    <n v="4.1353365273629206E-2"/>
    <n v="4.1353365273629206E-2"/>
    <n v="3.0790954834515609E-3"/>
    <n v="3.6481251717635482E-3"/>
    <n v="4.087865872524213E-3"/>
    <n v="4.4252087382793889E-3"/>
    <n v="4.6814721524984833E-3"/>
    <n v="4.8735564156275361E-3"/>
    <n v="5.0148591801173776E-3"/>
    <n v="5.1160012072399242E-3"/>
    <n v="5.1854017470187638E-3"/>
    <n v="5.2297346993654282E-3"/>
    <n v="5.2542902585561713E-3"/>
    <n v="5.2632616249017727E-3"/>
    <n v="5.2137660982494328E-3"/>
    <n v="5.1644593213514512E-3"/>
    <n v="5.1155031860398124E-3"/>
    <n v="5.0669554985313591E-3"/>
    <n v="5.018392318451222E-3"/>
    <n v="4.9698291383710866E-3"/>
    <n v="4.9212659582909485E-3"/>
    <n v="4.8727027782108122E-3"/>
    <n v="3.5745560889999285E-2"/>
    <n v="3.5745560889999285E-2"/>
    <n v="3.0790954834515609E-3"/>
    <n v="6.7272206552151086E-3"/>
    <n v="1.0815086527739323E-2"/>
    <n v="1.5240295266018711E-2"/>
    <n v="1.9921767418517193E-2"/>
    <n v="2.479532383414473E-2"/>
    <n v="2.9810183014262109E-2"/>
    <n v="3.4926184221502031E-2"/>
    <n v="3.5745560889999285E-2"/>
    <n v="3.5745560889999285E-2"/>
    <n v="3.5745560889999285E-2"/>
    <n v="3.5745560889999285E-2"/>
    <n v="3.5745560889999285E-2"/>
    <n v="3.5745560889999285E-2"/>
    <n v="3.5745560889999285E-2"/>
    <n v="3.5745560889999285E-2"/>
    <n v="3.5745560889999285E-2"/>
    <n v="3.5745560889999285E-2"/>
    <n v="3.5745560889999285E-2"/>
    <n v="3.5745560889999285E-2"/>
  </r>
  <r>
    <x v="49"/>
    <s v="Under $15"/>
    <n v="10.610773460269986"/>
    <s v="Lighting"/>
    <s v="Urban"/>
    <s v="SC-NR"/>
    <s v="M_Input(per KSF)"/>
    <x v="2"/>
    <s v="Applicable HID Parking Area"/>
    <s v="NR_PARKING_GARAGE_FIX_REPL_from MH to BI-LEVEL_LED_FIX"/>
    <n v="0.37694822764709518"/>
    <n v="0.44296217096139717"/>
    <n v="0.49496766383618562"/>
    <n v="0.5358157606686651"/>
    <n v="0.56777779024000308"/>
    <n v="0.59266323788517827"/>
    <n v="0.6119136562257077"/>
    <n v="0.62667747931207618"/>
    <n v="0.63786962362228761"/>
    <n v="0.64621896959416758"/>
    <n v="0.65230618822189701"/>
    <n v="0.65659387605320474"/>
    <n v="0.6539507940113688"/>
    <n v="0.65128992940324704"/>
    <n v="0.64863069610275814"/>
    <n v="0.64598032044440767"/>
    <n v="0.64332808245172246"/>
    <n v="0.64067584445903758"/>
    <n v="0.63802360646635181"/>
    <n v="0.63537136847366682"/>
    <n v="2.0372036986604334"/>
    <n v="7.3464361356484273"/>
    <n v="10.610773460269986"/>
    <s v="I-All-SecTotal-All-All-All-E"/>
    <n v="0"/>
    <n v="2.0372036986604334"/>
    <n v="0.37694822764709518"/>
    <n v="0.81991039860849235"/>
    <n v="1.3148780624446781"/>
    <n v="1.8506938231133432"/>
    <n v="2.0372036986604334"/>
    <n v="2.0372036986604334"/>
    <n v="2.0372036986604334"/>
    <n v="2.0372036986604334"/>
    <n v="2.0372036986604334"/>
    <n v="2.0372036986604334"/>
    <n v="2.0372036986604334"/>
    <n v="2.0372036986604334"/>
    <n v="2.0372036986604334"/>
    <n v="2.0372036986604334"/>
    <n v="2.0372036986604334"/>
    <n v="2.0372036986604334"/>
    <n v="2.0372036986604334"/>
    <n v="2.0372036986604334"/>
    <n v="2.0372036986604334"/>
    <n v="2.0372036986604334"/>
    <n v="0.3650700681682808"/>
    <n v="0.4310840114825828"/>
    <n v="0.48308950435737125"/>
    <n v="0.52393760118985078"/>
    <n v="0.55589963076118876"/>
    <n v="0.58078507840636395"/>
    <n v="0.60003549674689338"/>
    <n v="0.61479931983326186"/>
    <n v="0.62599146414347329"/>
    <n v="0.63434081011535326"/>
    <n v="0.64042802874308269"/>
    <n v="0.64471571657439042"/>
    <n v="0.64207263453255448"/>
    <n v="0.63941176992443272"/>
    <n v="0.63675253662394382"/>
    <n v="0.63410216096559335"/>
    <n v="0.63144992297290814"/>
    <n v="0.62879768498022326"/>
    <n v="0.62614544698753749"/>
    <n v="0.6234932089948525"/>
    <n v="1.7996405090841463"/>
    <n v="1.7996405090841463"/>
    <n v="0.3650700681682808"/>
    <n v="0.7961540796508636"/>
    <n v="1.2792435840082348"/>
    <n v="1.7996405090841463"/>
    <n v="1.7996405090841463"/>
    <n v="1.7996405090841463"/>
    <n v="1.7996405090841463"/>
    <n v="1.7996405090841463"/>
    <n v="1.7996405090841463"/>
    <n v="1.7996405090841463"/>
    <n v="1.7996405090841463"/>
    <n v="1.7996405090841463"/>
    <n v="1.7996405090841463"/>
    <n v="1.7996405090841463"/>
    <n v="1.7996405090841463"/>
    <n v="1.7996405090841463"/>
    <n v="1.7996405090841463"/>
    <n v="1.7996405090841463"/>
    <n v="1.7996405090841463"/>
    <n v="1.7996405090841463"/>
  </r>
  <r>
    <x v="50"/>
    <s v="Under $20"/>
    <n v="15.95017355067186"/>
    <s v="Electronics"/>
    <s v="Urban"/>
    <s v="SC-Retro"/>
    <s v="Measure InputOutput"/>
    <x v="2"/>
    <s v="All"/>
    <s v="Smart Plug Power Strips-Retro"/>
    <n v="1.2622267370962255"/>
    <n v="1.2577795758629557"/>
    <n v="1.2536942536436404"/>
    <n v="1.2501317423472402"/>
    <n v="1.2464649782915773"/>
    <n v="1.1188016705563617"/>
    <n v="0.89247483348178891"/>
    <n v="0.71184556873285776"/>
    <n v="0.56774301834839891"/>
    <n v="0.45289586348708583"/>
    <n v="0.36129916242242227"/>
    <n v="0.28816743469958495"/>
    <n v="0.22979387451874234"/>
    <n v="0.18329158560490161"/>
    <n v="0.14621094628054654"/>
    <n v="0.11663835517568563"/>
    <n v="7.9331580033517254E-4"/>
    <n v="2.8252676367228314E-4"/>
    <n v="9.6043881714067428E-5"/>
    <n v="3.1230192672948597E-5"/>
    <n v="10.911102819205356"/>
    <n v="10.387620750001371"/>
    <n v="15.95017355067186"/>
    <s v="C-All-Other-Control-All-All-E"/>
    <n v="0"/>
    <n v="10.911102819205356"/>
    <n v="1.2622267370962255"/>
    <n v="2.5200063129591812"/>
    <n v="3.7737005666028214"/>
    <n v="5.0238323089500616"/>
    <n v="6.2702972872416387"/>
    <n v="7.3890989577980006"/>
    <n v="8.28157379127979"/>
    <n v="8.9934193600126484"/>
    <n v="9.5611623783610469"/>
    <n v="10.014058241848133"/>
    <n v="10.375357404270556"/>
    <n v="10.66352483897014"/>
    <n v="10.893318713488883"/>
    <n v="10.911102819205356"/>
    <n v="10.911102819205356"/>
    <n v="10.911102819205356"/>
    <n v="10.911102819205356"/>
    <n v="10.911102819205356"/>
    <n v="10.911102819205356"/>
    <n v="10.911102819205356"/>
    <n v="1.2618720178314706"/>
    <n v="1.2574248565982009"/>
    <n v="1.2533395343788856"/>
    <n v="1.2497770230824854"/>
    <n v="1.2461102590268225"/>
    <n v="1.1184469512916069"/>
    <n v="0.89212011421703419"/>
    <n v="0.71149084946810304"/>
    <n v="0.56738829908364419"/>
    <n v="0.45254114422233105"/>
    <n v="0.36094444315766749"/>
    <n v="0.28781271543483017"/>
    <n v="0.22943915525398756"/>
    <n v="0.18293686634014683"/>
    <n v="0.14585622701579176"/>
    <n v="0.11628363591093087"/>
    <n v="4.3859653558040389E-4"/>
    <n v="0"/>
    <n v="0"/>
    <n v="0"/>
    <n v="10.90400843391026"/>
    <n v="10.90400843391026"/>
    <n v="1.2618720178314706"/>
    <n v="2.5192968744296715"/>
    <n v="3.7726364088085571"/>
    <n v="5.0224134318910423"/>
    <n v="6.2685236909178652"/>
    <n v="7.3869706422094721"/>
    <n v="8.2790907564265055"/>
    <n v="8.990581605894608"/>
    <n v="9.5579699049782523"/>
    <n v="10.010511049200584"/>
    <n v="10.371455492358251"/>
    <n v="10.659268207793081"/>
    <n v="10.888707363047068"/>
    <n v="10.90400843391026"/>
    <n v="10.90400843391026"/>
    <n v="10.90400843391026"/>
    <n v="10.90400843391026"/>
    <n v="10.90400843391026"/>
    <n v="10.90400843391026"/>
    <n v="10.90400843391026"/>
  </r>
  <r>
    <x v="51"/>
    <s v="Under $5"/>
    <n v="-97.359544539691612"/>
    <s v="Food Preparation"/>
    <s v="Urban"/>
    <s v="SC-Retro"/>
    <s v="Measure InputOutput"/>
    <x v="2"/>
    <s v="All"/>
    <s v="Pre-Rinse Spray Valve_0.61_to_1.0gpm"/>
    <n v="2.5497109132744014E-2"/>
    <n v="2.5407276021177663E-2"/>
    <n v="2.532475209468572E-2"/>
    <n v="2.5252789002286082E-2"/>
    <n v="2.5178719993491083E-2"/>
    <n v="2.259990812561688E-2"/>
    <n v="1.8028082878249113E-2"/>
    <n v="1.437935326373794E-2"/>
    <n v="1.1468467013687618E-2"/>
    <n v="9.1485427441220825E-3"/>
    <n v="7.2982800182525556E-3"/>
    <n v="5.82101164164935E-3"/>
    <n v="4.6418597581915997E-3"/>
    <n v="3.7025087679834119E-3"/>
    <n v="2.9534760627025654E-3"/>
    <n v="2.3561066990387286E-3"/>
    <n v="1.6025060271191222E-5"/>
    <n v="5.7070695102254138E-6"/>
    <n v="1.9400962296437612E-6"/>
    <n v="6.3085308480364456E-7"/>
    <n v="0.22040539244151755"/>
    <n v="15.12760349066936"/>
    <n v="-97.359544539691612"/>
    <s v="C-All-WH-Dwash-All-All-C"/>
    <s v="C-All-WH-Dwash-All-All-C"/>
    <n v="0.22040539244151755"/>
    <n v="2.5497109132744014E-2"/>
    <n v="5.0904385153921677E-2"/>
    <n v="7.6229137248607401E-2"/>
    <n v="0.10148192625089349"/>
    <n v="0.12666064624438456"/>
    <n v="0.14926055437000144"/>
    <n v="0.16728863724825055"/>
    <n v="0.18166799051198848"/>
    <n v="0.1931364575256761"/>
    <n v="0.20228500026979818"/>
    <n v="0.20958328028805073"/>
    <n v="0.21540429192970009"/>
    <n v="0.22004615168789168"/>
    <n v="0.22040539244151755"/>
    <n v="0.22040539244151755"/>
    <n v="0.22040539244151755"/>
    <n v="0.22040539244151755"/>
    <n v="0.22040539244151755"/>
    <n v="0.22040539244151755"/>
    <n v="0.22040539244151755"/>
    <n v="2.5497109132744014E-2"/>
    <n v="2.5407276021177663E-2"/>
    <n v="2.532475209468572E-2"/>
    <n v="2.5252789002286082E-2"/>
    <n v="2.5178719993491083E-2"/>
    <n v="2.259990812561688E-2"/>
    <n v="1.8028082878249113E-2"/>
    <n v="1.437935326373794E-2"/>
    <n v="1.1468467013687618E-2"/>
    <n v="9.1485427441220825E-3"/>
    <n v="7.2982800182525556E-3"/>
    <n v="5.82101164164935E-3"/>
    <n v="4.6418597581915997E-3"/>
    <n v="3.7025087679834119E-3"/>
    <n v="2.9534760627025654E-3"/>
    <n v="2.3561066990387286E-3"/>
    <n v="1.6025060271191222E-5"/>
    <n v="5.7070695102254138E-6"/>
    <n v="1.9400962296437612E-6"/>
    <n v="6.3085308480364456E-7"/>
    <n v="0.22040539244151755"/>
    <n v="0.22040539244151755"/>
    <n v="2.5497109132744014E-2"/>
    <n v="5.0904385153921677E-2"/>
    <n v="7.6229137248607401E-2"/>
    <n v="0.10148192625089349"/>
    <n v="0.12666064624438456"/>
    <n v="0.14926055437000144"/>
    <n v="0.16728863724825055"/>
    <n v="0.18166799051198848"/>
    <n v="0.1931364575256761"/>
    <n v="0.20228500026979818"/>
    <n v="0.20958328028805073"/>
    <n v="0.21540429192970009"/>
    <n v="0.22004615168789168"/>
    <n v="0.22040539244151755"/>
    <n v="0.22040539244151755"/>
    <n v="0.22040539244151755"/>
    <n v="0.22040539244151755"/>
    <n v="0.22040539244151755"/>
    <n v="0.22040539244151755"/>
    <n v="0.22040539244151755"/>
  </r>
  <r>
    <x v="52"/>
    <s v="Under $45"/>
    <n v="41.298549029779863"/>
    <s v="HVAC"/>
    <s v="Urban"/>
    <s v="SC-Retro"/>
    <s v="Measure InputOutput"/>
    <x v="2"/>
    <s v="Large Off"/>
    <s v="Advanced Rooftop Controller-Retro-Large Off"/>
    <n v="7.0855162715043963E-3"/>
    <n v="1.110436058794694E-2"/>
    <n v="2.2142095012366199E-2"/>
    <n v="3.8632420272825943E-2"/>
    <n v="5.9914591352011569E-2"/>
    <n v="8.3628786609137723E-2"/>
    <n v="0.10611732759003134"/>
    <n v="0.12343213820847146"/>
    <n v="0.13252813731644952"/>
    <n v="0.13213055290450015"/>
    <n v="0.12295188382940103"/>
    <n v="0.10726014965567358"/>
    <n v="8.8066892287875953E-2"/>
    <n v="6.8290982364120761E-2"/>
    <n v="5.0168712202021064E-2"/>
    <n v="3.5012744245790366E-2"/>
    <n v="2.3271593300110752E-2"/>
    <n v="1.4764499974654155E-2"/>
    <n v="8.959880825227912E-3"/>
    <n v="5.2107269137941573E-3"/>
    <n v="1.209633688742265"/>
    <n v="27.103570834972757"/>
    <n v="41.298549029779863"/>
    <s v="C-Off-HVAC-Vent-All-All-E"/>
    <n v="0"/>
    <n v="1.209633688742265"/>
    <n v="7.0855162715043963E-3"/>
    <n v="1.8189876859451337E-2"/>
    <n v="4.0331971871817536E-2"/>
    <n v="7.8964392144643486E-2"/>
    <n v="0.13887898349665506"/>
    <n v="0.22250777010579278"/>
    <n v="0.32862509769582415"/>
    <n v="0.45205723590429558"/>
    <n v="0.58458537322074511"/>
    <n v="0.71671592612524526"/>
    <n v="0.83966780995464629"/>
    <n v="0.94692795961031984"/>
    <n v="1.0349948518981957"/>
    <n v="1.1032858342623164"/>
    <n v="1.1534545464643375"/>
    <n v="1.1884672907101279"/>
    <n v="1.209633688742265"/>
    <n v="1.209633688742265"/>
    <n v="1.209633688742265"/>
    <n v="1.209633688742265"/>
    <n v="6.9800330892471844E-3"/>
    <n v="1.0998877405689727E-2"/>
    <n v="2.2036611830108986E-2"/>
    <n v="3.852693709056873E-2"/>
    <n v="5.9809108169754356E-2"/>
    <n v="8.352330342688051E-2"/>
    <n v="0.10601184440777413"/>
    <n v="0.12332665502621425"/>
    <n v="0.13242265413419232"/>
    <n v="0.13202506972224295"/>
    <n v="0.12284640064714382"/>
    <n v="0.10715466647341637"/>
    <n v="8.796140910561874E-2"/>
    <n v="6.8185499181863549E-2"/>
    <n v="5.0063229019763851E-2"/>
    <n v="3.4907261063533153E-2"/>
    <n v="2.316611011785354E-2"/>
    <n v="1.4659016792396942E-2"/>
    <n v="8.8543976429706992E-3"/>
    <n v="5.1052437315369454E-3"/>
    <n v="1.2075240250971206"/>
    <n v="1.2075240250971206"/>
    <n v="6.9800330892471844E-3"/>
    <n v="1.7978910494936912E-2"/>
    <n v="4.0015522325045898E-2"/>
    <n v="7.8542459415614635E-2"/>
    <n v="0.13835156758536898"/>
    <n v="0.22187487101224951"/>
    <n v="0.32788671542002362"/>
    <n v="0.45121337044623788"/>
    <n v="0.58363602458043018"/>
    <n v="0.71566109430267311"/>
    <n v="0.83850749494981691"/>
    <n v="0.94566216142323323"/>
    <n v="1.0336235705288519"/>
    <n v="1.1018090697107155"/>
    <n v="1.1518722987304792"/>
    <n v="1.1867795597940125"/>
    <n v="1.2075240250971206"/>
    <n v="1.2075240250971206"/>
    <n v="1.2075240250971206"/>
    <n v="1.2075240250971206"/>
  </r>
  <r>
    <x v="52"/>
    <s v="Under $45"/>
    <n v="44.897361669202844"/>
    <s v="HVAC"/>
    <s v="Urban"/>
    <s v="SC-Retro"/>
    <s v="Measure InputOutput"/>
    <x v="2"/>
    <s v="Medium Off"/>
    <s v="Advanced Rooftop Controller-Retro-Medium Off"/>
    <n v="1.1451783830749695E-2"/>
    <n v="1.7947137817364067E-2"/>
    <n v="3.5786592807823946E-2"/>
    <n v="6.2438657801450845E-2"/>
    <n v="9.6835420621405641E-2"/>
    <n v="0.13516288010335795"/>
    <n v="0.17150940731660641"/>
    <n v="0.19949402561043267"/>
    <n v="0.21419520072849366"/>
    <n v="0.21355261512630819"/>
    <n v="0.19871782679553421"/>
    <n v="0.17335646415075395"/>
    <n v="0.14233585450683656"/>
    <n v="0.11037354762257927"/>
    <n v="8.1083893563998186E-2"/>
    <n v="5.6588449318314124E-2"/>
    <n v="3.7612115427886492E-2"/>
    <n v="2.3862744167116246E-2"/>
    <n v="1.4481177436912981E-2"/>
    <n v="8.4217036460450638E-3"/>
    <n v="1.9550394053258771"/>
    <n v="29.526280992911076"/>
    <n v="44.897361669202844"/>
    <s v="C-Off-HVAC-Vent-All-All-E"/>
    <n v="0"/>
    <n v="1.9550394053258771"/>
    <n v="1.1451783830749695E-2"/>
    <n v="2.9398921648113762E-2"/>
    <n v="6.5185514455937704E-2"/>
    <n v="0.12762417225738854"/>
    <n v="0.22445959287879419"/>
    <n v="0.35962247298215211"/>
    <n v="0.53113188029875857"/>
    <n v="0.7306259059091913"/>
    <n v="0.94482110663768493"/>
    <n v="1.1583737217639931"/>
    <n v="1.3570915485595274"/>
    <n v="1.5304480127102813"/>
    <n v="1.6727838672171178"/>
    <n v="1.7831574148396971"/>
    <n v="1.8642413084036953"/>
    <n v="1.9208297577220095"/>
    <n v="1.9550394053258771"/>
    <n v="1.9550394053258771"/>
    <n v="1.9550394053258771"/>
    <n v="1.9550394053258771"/>
    <n v="1.1281299344552518E-2"/>
    <n v="1.7776653331166889E-2"/>
    <n v="3.5616108321626767E-2"/>
    <n v="6.2268173315253666E-2"/>
    <n v="9.6664936135208462E-2"/>
    <n v="0.13499239561716078"/>
    <n v="0.17133892283040925"/>
    <n v="0.1993235411242355"/>
    <n v="0.21402471624229649"/>
    <n v="0.21338213064011102"/>
    <n v="0.19854734230933704"/>
    <n v="0.17318597966455679"/>
    <n v="0.14216537002063939"/>
    <n v="0.11020306313638209"/>
    <n v="8.0913409077801007E-2"/>
    <n v="5.6417964832116946E-2"/>
    <n v="3.7441630941689313E-2"/>
    <n v="2.3692259680919068E-2"/>
    <n v="1.4310692950715805E-2"/>
    <n v="8.2512191598478873E-3"/>
    <n v="1.9516297156019335"/>
    <n v="1.9516297156019335"/>
    <n v="1.1281299344552518E-2"/>
    <n v="2.9057952675719409E-2"/>
    <n v="6.4674060997346183E-2"/>
    <n v="0.12694223431259985"/>
    <n v="0.22360717044780831"/>
    <n v="0.35859956606496912"/>
    <n v="0.52993848889537842"/>
    <n v="0.72926203001961398"/>
    <n v="0.94328674626191045"/>
    <n v="1.1566688769020215"/>
    <n v="1.3552162192113586"/>
    <n v="1.5284021988759153"/>
    <n v="1.6705675688965547"/>
    <n v="1.7807706320329368"/>
    <n v="1.8616840411107378"/>
    <n v="1.9181020059428548"/>
    <n v="1.9516297156019335"/>
    <n v="1.9516297156019335"/>
    <n v="1.9516297156019335"/>
    <n v="1.9516297156019335"/>
  </r>
  <r>
    <x v="52"/>
    <s v="Under $45"/>
    <n v="41.229012913649598"/>
    <s v="HVAC"/>
    <s v="Urban"/>
    <s v="SC-Retro"/>
    <s v="Measure InputOutput"/>
    <x v="2"/>
    <s v="Small Off"/>
    <s v="Advanced Rooftop Controller-Retro-Small Off"/>
    <n v="7.8002196090080347E-3"/>
    <n v="1.2224437554669437E-2"/>
    <n v="2.4375528484010867E-2"/>
    <n v="4.2529203322477969E-2"/>
    <n v="6.5958068886127472E-2"/>
    <n v="9.2064272551256682E-2"/>
    <n v="0.11682119238822193"/>
    <n v="0.13588251694623346"/>
    <n v="0.14589601319504045"/>
    <n v="0.14545832515545531"/>
    <n v="0.13535382016798983"/>
    <n v="0.11807928886904999"/>
    <n v="9.695004200201171E-2"/>
    <n v="7.5179371459115601E-2"/>
    <n v="5.5229140359280983E-2"/>
    <n v="3.8544417056742039E-2"/>
    <n v="2.5618957241325041E-2"/>
    <n v="1.6253768646704969E-2"/>
    <n v="9.8636479586376082E-3"/>
    <n v="5.7363236061743475E-3"/>
    <n v="1.3316472727033646"/>
    <n v="27.056759324685466"/>
    <n v="41.229012913649598"/>
    <s v="C-Off-HVAC-Vent-All-All-E"/>
    <n v="0"/>
    <n v="1.3316472727033646"/>
    <n v="7.8002196090080347E-3"/>
    <n v="2.0024657163677472E-2"/>
    <n v="4.4400185647688342E-2"/>
    <n v="8.6929388970166305E-2"/>
    <n v="0.15288745785629376"/>
    <n v="0.24495173040755044"/>
    <n v="0.36177292279577239"/>
    <n v="0.49765543974200588"/>
    <n v="0.6435514529370463"/>
    <n v="0.78900977809250161"/>
    <n v="0.92436359826049141"/>
    <n v="1.0424428871295415"/>
    <n v="1.1393929291315532"/>
    <n v="1.2145723005906688"/>
    <n v="1.2698014409499498"/>
    <n v="1.3083458580066918"/>
    <n v="1.3316472727033646"/>
    <n v="1.3316472727033646"/>
    <n v="1.3316472727033646"/>
    <n v="1.3316472727033646"/>
    <n v="7.6840965270567208E-3"/>
    <n v="1.2108314472718122E-2"/>
    <n v="2.4259405402059554E-2"/>
    <n v="4.2413080240526653E-2"/>
    <n v="6.5841945804176155E-2"/>
    <n v="9.1948149469305365E-2"/>
    <n v="0.11670506930627061"/>
    <n v="0.13576639386428216"/>
    <n v="0.14577989011308914"/>
    <n v="0.14534220207350401"/>
    <n v="0.13523769708603853"/>
    <n v="0.11796316578709867"/>
    <n v="9.6833918920060394E-2"/>
    <n v="7.5063248377164285E-2"/>
    <n v="5.5113017277329666E-2"/>
    <n v="3.8428293974790723E-2"/>
    <n v="2.5502834159373728E-2"/>
    <n v="1.6137645564753656E-2"/>
    <n v="9.7475248766862935E-3"/>
    <n v="5.6202005242230336E-3"/>
    <n v="1.3293248110643383"/>
    <n v="1.3293248110643383"/>
    <n v="7.6840965270567208E-3"/>
    <n v="1.9792410999774843E-2"/>
    <n v="4.4051816401834393E-2"/>
    <n v="8.6464896642361039E-2"/>
    <n v="0.15230684244653719"/>
    <n v="0.24425499191584255"/>
    <n v="0.36096006122211316"/>
    <n v="0.49672645508639535"/>
    <n v="0.64250634519948446"/>
    <n v="0.78784854727298848"/>
    <n v="0.92308624435902698"/>
    <n v="1.0410494101461256"/>
    <n v="1.1378833290661861"/>
    <n v="1.2129465774433503"/>
    <n v="1.2680595947206801"/>
    <n v="1.3064878886954707"/>
    <n v="1.3293248110643383"/>
    <n v="1.3293248110643383"/>
    <n v="1.3293248110643383"/>
    <n v="1.3293248110643383"/>
  </r>
  <r>
    <x v="52"/>
    <s v="Under $10"/>
    <n v="9.3741392714235161"/>
    <s v="HVAC"/>
    <s v="Urban"/>
    <s v="SC-Retro"/>
    <s v="Measure InputOutput"/>
    <x v="2"/>
    <s v="XLarge Ret"/>
    <s v="Advanced Rooftop Controller-Retro-XLarge Ret"/>
    <n v="1.8833601311341628E-2"/>
    <n v="2.9468491652639772E-2"/>
    <n v="5.8665873182075265E-2"/>
    <n v="0.10219301778951606"/>
    <n v="0.15823566874528661"/>
    <n v="0.22051089853668149"/>
    <n v="0.27935924342252533"/>
    <n v="0.32441988938657873"/>
    <n v="0.34776813927196959"/>
    <n v="0.34616840583131842"/>
    <n v="0.32160429575352839"/>
    <n v="0.28010930149392904"/>
    <n v="0.22961712834698789"/>
    <n v="0.17776958076623828"/>
    <n v="0.13038556682768407"/>
    <n v="9.085005525419336E-2"/>
    <n v="6.0286809152672143E-2"/>
    <n v="3.8186218510712883E-2"/>
    <n v="2.3135367606078216E-2"/>
    <n v="1.3432387518503923E-2"/>
    <n v="3.1182345057481409"/>
    <n v="5.7360999807512094"/>
    <n v="9.3741392714235161"/>
    <s v="C-Ret-HVAC-Vent-All-All-E"/>
    <n v="0"/>
    <n v="3.1182345057481409"/>
    <n v="1.8833601311341628E-2"/>
    <n v="4.83020929639814E-2"/>
    <n v="0.10696796614605666"/>
    <n v="0.20916098393557273"/>
    <n v="0.3673966526808593"/>
    <n v="0.58790755121754079"/>
    <n v="0.86726679464006606"/>
    <n v="1.1916866840266449"/>
    <n v="1.5394548232986145"/>
    <n v="1.8856232291299329"/>
    <n v="2.2072275248834612"/>
    <n v="2.4873368263773901"/>
    <n v="2.716953954724378"/>
    <n v="2.8947235354906162"/>
    <n v="3.0251091023183001"/>
    <n v="3.1159591575724934"/>
    <n v="3.1182345057481409"/>
    <n v="3.1182345057481409"/>
    <n v="3.1182345057481409"/>
    <n v="3.1182345057481409"/>
    <n v="1.8561683207744033E-2"/>
    <n v="2.9196573549042176E-2"/>
    <n v="5.8393955078477673E-2"/>
    <n v="0.10192109968591846"/>
    <n v="0.15796375064168902"/>
    <n v="0.2202389804330839"/>
    <n v="0.27908732531892771"/>
    <n v="0.32414797128298112"/>
    <n v="0.34749622116837198"/>
    <n v="0.3458964877277208"/>
    <n v="0.32133237764993078"/>
    <n v="0.27983738339033143"/>
    <n v="0.2293452102433903"/>
    <n v="0.17749766266264069"/>
    <n v="0.13011364872408648"/>
    <n v="9.0578137150595761E-2"/>
    <n v="6.0014891049074551E-2"/>
    <n v="3.7914300407115291E-2"/>
    <n v="2.2863449502480621E-2"/>
    <n v="1.3160469414906329E-2"/>
    <n v="3.1127961436761891"/>
    <n v="3.1127961436761891"/>
    <n v="1.8561683207744033E-2"/>
    <n v="4.7758256756786209E-2"/>
    <n v="0.10615221183526388"/>
    <n v="0.20807331152118236"/>
    <n v="0.36603706216287135"/>
    <n v="0.58627604259595523"/>
    <n v="0.86536336791488289"/>
    <n v="1.189511339197864"/>
    <n v="1.5370075603662361"/>
    <n v="1.882904048093957"/>
    <n v="2.2042364257438876"/>
    <n v="2.4840738091342192"/>
    <n v="2.7134190193776093"/>
    <n v="2.8909166820402499"/>
    <n v="3.0210303307643365"/>
    <n v="3.1116084679149321"/>
    <n v="3.1127961436761891"/>
    <n v="3.1127961436761891"/>
    <n v="3.1127961436761891"/>
    <n v="3.1127961436761891"/>
  </r>
  <r>
    <x v="52"/>
    <s v="Under $10"/>
    <n v="7.4300875752828217"/>
    <s v="HVAC"/>
    <s v="Urban"/>
    <s v="SC-Retro"/>
    <s v="Measure InputOutput"/>
    <x v="2"/>
    <s v="Large Ret"/>
    <s v="Advanced Rooftop Controller-Retro-Large Ret"/>
    <n v="3.540285193198435E-2"/>
    <n v="5.5394007199731102E-2"/>
    <n v="0.11027838953322469"/>
    <n v="0.19209944064740084"/>
    <n v="0.29744677389843527"/>
    <n v="0.41450992623390326"/>
    <n v="0.52513132072956226"/>
    <n v="0.60983500276324054"/>
    <n v="0.65372435880826218"/>
    <n v="0.65071722675774424"/>
    <n v="0.60454233234701538"/>
    <n v="0.5265412579159412"/>
    <n v="0.43162755022431659"/>
    <n v="0.3341660493836664"/>
    <n v="0.2450949683047913"/>
    <n v="0.17077727201541174"/>
    <n v="0.11332537747831356"/>
    <n v="7.1781334723436632E-2"/>
    <n v="4.3489186173691387E-2"/>
    <n v="2.5249808496490531E-2"/>
    <n v="5.8615658615288906"/>
    <n v="4.4273700568304015"/>
    <n v="7.4300875752828217"/>
    <s v="C-Ret-HVAC-Vent-All-All-E"/>
    <n v="0"/>
    <n v="5.8615658615288906"/>
    <n v="3.540285193198435E-2"/>
    <n v="9.0796859131715452E-2"/>
    <n v="0.20107524866494014"/>
    <n v="0.39317468931234101"/>
    <n v="0.69062146321077633"/>
    <n v="1.1051313894446797"/>
    <n v="1.630262710174242"/>
    <n v="2.2400977129374824"/>
    <n v="2.8938220717457446"/>
    <n v="3.5445392985034889"/>
    <n v="4.1490816308505041"/>
    <n v="4.6756228887664451"/>
    <n v="5.1072504389907616"/>
    <n v="5.4414164883744283"/>
    <n v="5.6865114566792192"/>
    <n v="5.8572887286946314"/>
    <n v="5.8615658615288906"/>
    <n v="5.8615658615288906"/>
    <n v="5.8615658615288906"/>
    <n v="5.8615658615288906"/>
    <n v="3.4891708247876817E-2"/>
    <n v="5.4882863515623569E-2"/>
    <n v="0.10976724584911716"/>
    <n v="0.1915882969632933"/>
    <n v="0.29693563021432773"/>
    <n v="0.41399878254979572"/>
    <n v="0.52462017704545472"/>
    <n v="0.609323859079133"/>
    <n v="0.65321321512415464"/>
    <n v="0.6502060830736367"/>
    <n v="0.60403118866290784"/>
    <n v="0.52603011423183366"/>
    <n v="0.43111640654020905"/>
    <n v="0.33365490569955886"/>
    <n v="0.24458382462068376"/>
    <n v="0.1702661283313042"/>
    <n v="0.11281423379420603"/>
    <n v="7.1270191039329106E-2"/>
    <n v="4.2978042489583854E-2"/>
    <n v="2.4738664812382998E-2"/>
    <n v="5.8513429878467402"/>
    <n v="5.8513429878467402"/>
    <n v="3.4891708247876817E-2"/>
    <n v="8.9774571763500385E-2"/>
    <n v="0.19954181761261755"/>
    <n v="0.39113011457591085"/>
    <n v="0.68806574479023852"/>
    <n v="1.1020645273400342"/>
    <n v="1.6266847043854891"/>
    <n v="2.2360085634646221"/>
    <n v="2.8892217785887766"/>
    <n v="3.5394278616624133"/>
    <n v="4.1434590503253208"/>
    <n v="4.6694891645571541"/>
    <n v="5.100605571097363"/>
    <n v="5.434260476796922"/>
    <n v="5.6788443014176062"/>
    <n v="5.8491104297489107"/>
    <n v="5.8513429878467402"/>
    <n v="5.8513429878467402"/>
    <n v="5.8513429878467402"/>
    <n v="5.8513429878467402"/>
  </r>
  <r>
    <x v="52"/>
    <s v="Under $20"/>
    <n v="15.155362036752292"/>
    <s v="HVAC"/>
    <s v="Urban"/>
    <s v="SC-Retro"/>
    <s v="Measure InputOutput"/>
    <x v="2"/>
    <s v="Medium Ret"/>
    <s v="Advanced Rooftop Controller-Retro-Medium Ret"/>
    <n v="5.2318717515458055E-3"/>
    <n v="8.1861863001880981E-3"/>
    <n v="1.629705968641447E-2"/>
    <n v="2.8388663120749703E-2"/>
    <n v="4.395700597616882E-2"/>
    <n v="6.1256725248149783E-2"/>
    <n v="7.7604474578919669E-2"/>
    <n v="9.0122076328499404E-2"/>
    <n v="9.6608092837187354E-2"/>
    <n v="9.616369561013631E-2"/>
    <n v="8.9339919769641132E-2"/>
    <n v="7.7812836621363082E-2"/>
    <n v="6.3786386236509812E-2"/>
    <n v="4.9383420224305946E-2"/>
    <n v="3.6220399519886308E-2"/>
    <n v="2.5237649977466275E-2"/>
    <n v="1.674734686067483E-2"/>
    <n v="1.0607923286782287E-2"/>
    <n v="6.426878972264175E-3"/>
    <n v="3.7314440107403396E-3"/>
    <n v="0.86622854310368391"/>
    <n v="9.6280022613634042"/>
    <n v="15.155362036752292"/>
    <s v="C-Ret-HVAC-Vent-All-All-E"/>
    <n v="0"/>
    <n v="0.86622854310368391"/>
    <n v="5.2318717515458055E-3"/>
    <n v="1.3418058051733904E-2"/>
    <n v="2.9715117738148375E-2"/>
    <n v="5.8103780858898078E-2"/>
    <n v="0.10206078683506689"/>
    <n v="0.16331751208321668"/>
    <n v="0.24092198666213635"/>
    <n v="0.33104406299063577"/>
    <n v="0.42765215582782312"/>
    <n v="0.52381585143795939"/>
    <n v="0.61315577120760056"/>
    <n v="0.69096860782896363"/>
    <n v="0.75475499406547342"/>
    <n v="0.80413841428977939"/>
    <n v="0.84035881380966571"/>
    <n v="0.86559646378713195"/>
    <n v="0.86622854310368391"/>
    <n v="0.86622854310368391"/>
    <n v="0.86622854310368391"/>
    <n v="0.86622854310368391"/>
    <n v="5.1563343850364362E-3"/>
    <n v="8.1106489336787279E-3"/>
    <n v="1.6221522319905101E-2"/>
    <n v="2.8313125754240335E-2"/>
    <n v="4.3881468609659448E-2"/>
    <n v="6.1181187881640411E-2"/>
    <n v="7.7528937212410304E-2"/>
    <n v="9.0046538961990039E-2"/>
    <n v="9.6532555470677989E-2"/>
    <n v="9.6088158243626945E-2"/>
    <n v="8.9264382403131767E-2"/>
    <n v="7.7737299254853717E-2"/>
    <n v="6.3710848870000447E-2"/>
    <n v="4.9307882857796574E-2"/>
    <n v="3.6144862153376936E-2"/>
    <n v="2.5162112610956907E-2"/>
    <n v="1.6671809494165461E-2"/>
    <n v="1.0532385920272917E-2"/>
    <n v="6.3513416057548056E-3"/>
    <n v="3.6559066442309698E-3"/>
    <n v="0.8647177957734965"/>
    <n v="0.8647177957734965"/>
    <n v="5.1563343850364362E-3"/>
    <n v="1.3266983318715165E-2"/>
    <n v="2.9488505638620266E-2"/>
    <n v="5.7801631392860597E-2"/>
    <n v="0.10168310000252004"/>
    <n v="0.16286428788416046"/>
    <n v="0.24039322509657077"/>
    <n v="0.33043976405856079"/>
    <n v="0.42697231952923875"/>
    <n v="0.52306047777286568"/>
    <n v="0.61232486017599741"/>
    <n v="0.69006215943085114"/>
    <n v="0.75377300830085159"/>
    <n v="0.80308089115864811"/>
    <n v="0.83922575331202509"/>
    <n v="0.864387865922982"/>
    <n v="0.8647177957734965"/>
    <n v="0.8647177957734965"/>
    <n v="0.8647177957734965"/>
    <n v="0.8647177957734965"/>
  </r>
  <r>
    <x v="52"/>
    <s v="Under $45"/>
    <n v="44.005779103171285"/>
    <s v="HVAC"/>
    <s v="Urban"/>
    <s v="SC-Retro"/>
    <s v="Measure InputOutput"/>
    <x v="2"/>
    <s v="Small Ret"/>
    <s v="Advanced Rooftop Controller-Retro-Small Ret"/>
    <n v="4.1879362183726483E-4"/>
    <n v="6.5527649997870123E-4"/>
    <n v="1.3045244561575989E-3"/>
    <n v="2.2724163764037304E-3"/>
    <n v="3.5186095172235346E-3"/>
    <n v="4.9033934788220261E-3"/>
    <n v="6.2119754694065698E-3"/>
    <n v="7.2139671126218476E-3"/>
    <n v="7.7331507765117657E-3"/>
    <n v="7.6975782829398114E-3"/>
    <n v="7.1513581279824103E-3"/>
    <n v="6.2286541455194733E-3"/>
    <n v="5.1058842770765351E-3"/>
    <n v="3.9529756073126577E-3"/>
    <n v="2.899320361750864E-3"/>
    <n v="2.0201884416607596E-3"/>
    <n v="1.3405684200639477E-3"/>
    <n v="8.491283472556126E-4"/>
    <n v="5.1444990430222863E-4"/>
    <n v="2.9868946070384865E-4"/>
    <n v="6.9338662362666864E-2"/>
    <n v="29.050018768112484"/>
    <n v="44.005779103171285"/>
    <s v="C-Ret-HVAC-Vent-All-All-E"/>
    <n v="0"/>
    <n v="6.9338662362666864E-2"/>
    <n v="4.1879362183726483E-4"/>
    <n v="1.0740701218159661E-3"/>
    <n v="2.3785945779735652E-3"/>
    <n v="4.6510109543772956E-3"/>
    <n v="8.1696204716008303E-3"/>
    <n v="1.3073013950422856E-2"/>
    <n v="1.9284989419829427E-2"/>
    <n v="2.6498956532451275E-2"/>
    <n v="3.423210730896304E-2"/>
    <n v="4.1929685591902854E-2"/>
    <n v="4.9081043719885267E-2"/>
    <n v="5.5309697865404739E-2"/>
    <n v="6.0415582142481272E-2"/>
    <n v="6.4368557749793928E-2"/>
    <n v="6.726787811154479E-2"/>
    <n v="6.9288066553205546E-2"/>
    <n v="6.9338662362666864E-2"/>
    <n v="6.9338662362666864E-2"/>
    <n v="6.9338662362666864E-2"/>
    <n v="6.9338662362666864E-2"/>
    <n v="4.1274711137087941E-4"/>
    <n v="6.4922998951231581E-4"/>
    <n v="1.2984779456912136E-3"/>
    <n v="2.2663698659373451E-3"/>
    <n v="3.5125630067571493E-3"/>
    <n v="4.8973469683556408E-3"/>
    <n v="6.2059289589401845E-3"/>
    <n v="7.2079206021554623E-3"/>
    <n v="7.7271042660453804E-3"/>
    <n v="7.6915317724734261E-3"/>
    <n v="7.145311617516025E-3"/>
    <n v="6.222607635053088E-3"/>
    <n v="5.0998377666101498E-3"/>
    <n v="3.9469290968462724E-3"/>
    <n v="2.8932738512844787E-3"/>
    <n v="2.0141419311943743E-3"/>
    <n v="1.3345219095975624E-3"/>
    <n v="8.4308183678922718E-4"/>
    <n v="5.0840339383584321E-4"/>
    <n v="2.9264295023746323E-4"/>
    <n v="6.9217732153339151E-2"/>
    <n v="6.9217732153339151E-2"/>
    <n v="4.1274711137087941E-4"/>
    <n v="1.0619771008831952E-3"/>
    <n v="2.3604550465744088E-3"/>
    <n v="4.6268249125117535E-3"/>
    <n v="8.139387919268902E-3"/>
    <n v="1.3036734887624543E-2"/>
    <n v="1.9242663846564728E-2"/>
    <n v="2.6450584448720192E-2"/>
    <n v="3.4177688714765571E-2"/>
    <n v="4.1869220487238998E-2"/>
    <n v="4.9014532104755024E-2"/>
    <n v="5.5237139739808108E-2"/>
    <n v="6.0336977506418255E-2"/>
    <n v="6.4283906603264523E-2"/>
    <n v="6.7177180454548999E-2"/>
    <n v="6.9191322385743367E-2"/>
    <n v="6.9217732153339151E-2"/>
    <n v="6.9217732153339151E-2"/>
    <n v="6.9217732153339151E-2"/>
    <n v="6.9217732153339151E-2"/>
  </r>
  <r>
    <x v="52"/>
    <s v="Under $50"/>
    <n v="49.128564636340656"/>
    <s v="HVAC"/>
    <s v="Urban"/>
    <s v="SC-Retro"/>
    <s v="Measure InputOutput"/>
    <x v="2"/>
    <s v="School K-12"/>
    <s v="Advanced Rooftop Controller-Retro-School K-12"/>
    <n v="3.8947058867724459E-3"/>
    <n v="6.0970154758498421E-3"/>
    <n v="1.2144035424797715E-2"/>
    <n v="2.1164928539223089E-2"/>
    <n v="3.2788236961219082E-2"/>
    <n v="4.5715327265549291E-2"/>
    <n v="5.7944592902967974E-2"/>
    <n v="6.7324856750743456E-2"/>
    <n v="7.2206426748685798E-2"/>
    <n v="7.1910380399016177E-2"/>
    <n v="6.684117798342161E-2"/>
    <n v="5.8246238009478299E-2"/>
    <n v="4.7770823415938329E-2"/>
    <n v="3.7002749031059032E-2"/>
    <n v="2.7153396244233945E-2"/>
    <n v="1.8929447123742733E-2"/>
    <n v="1.2567677917681189E-2"/>
    <n v="7.9645519033397609E-3"/>
    <n v="4.8278638351616941E-3"/>
    <n v="2.8045147405605757E-3"/>
    <n v="0.65104841740519548"/>
    <n v="32.440947213796484"/>
    <n v="49.128564636340656"/>
    <s v="C-Sch-HVAC-Vent-All-All-C"/>
    <n v="0"/>
    <n v="0.65104841740519548"/>
    <n v="3.8947058867724459E-3"/>
    <n v="9.9917213626222884E-3"/>
    <n v="2.2135756787420004E-2"/>
    <n v="4.3300685326643093E-2"/>
    <n v="7.6088922287862182E-2"/>
    <n v="0.12180424955341147"/>
    <n v="0.17974884245637945"/>
    <n v="0.24707369920712291"/>
    <n v="0.31928012595580868"/>
    <n v="0.39119050635482489"/>
    <n v="0.45803168433824648"/>
    <n v="0.51627792234772474"/>
    <n v="0.56404874576366304"/>
    <n v="0.60105149479472209"/>
    <n v="0.62820489103895605"/>
    <n v="0.64713433816269883"/>
    <n v="0.65104841740519548"/>
    <n v="0.65104841740519548"/>
    <n v="0.65104841740519548"/>
    <n v="0.65104841740519548"/>
    <n v="3.8379327830547184E-3"/>
    <n v="6.0402423721321145E-3"/>
    <n v="1.2087262321079989E-2"/>
    <n v="2.1108155435505361E-2"/>
    <n v="3.2731463857501357E-2"/>
    <n v="4.5658554161831566E-2"/>
    <n v="5.7887819799250249E-2"/>
    <n v="6.7268083647025731E-2"/>
    <n v="7.2149653644968073E-2"/>
    <n v="7.1853607295298452E-2"/>
    <n v="6.6784404879703885E-2"/>
    <n v="5.8189464905760574E-2"/>
    <n v="4.7714050312220604E-2"/>
    <n v="3.6945975927341307E-2"/>
    <n v="2.7096623140516217E-2"/>
    <n v="1.8872674020025005E-2"/>
    <n v="1.2510904813963462E-2"/>
    <n v="7.9077787996220342E-3"/>
    <n v="4.7710907314439666E-3"/>
    <n v="2.7477416368428481E-3"/>
    <n v="0.64991295533084092"/>
    <n v="0.64991295533084092"/>
    <n v="3.8379327830547184E-3"/>
    <n v="9.8781751551868333E-3"/>
    <n v="2.1965437476266822E-2"/>
    <n v="4.3073592911772179E-2"/>
    <n v="7.5805056769273543E-2"/>
    <n v="0.12146361093110511"/>
    <n v="0.17935143073035537"/>
    <n v="0.24661951437738111"/>
    <n v="0.31876916802234917"/>
    <n v="0.39062277531764761"/>
    <n v="0.45740718019735149"/>
    <n v="0.51559664510311209"/>
    <n v="0.56331069541533274"/>
    <n v="0.60025667134267402"/>
    <n v="0.62735329448319022"/>
    <n v="0.64622596850321523"/>
    <n v="0.64991295533084092"/>
    <n v="0.64991295533084092"/>
    <n v="0.64991295533084092"/>
    <n v="0.64991295533084092"/>
  </r>
  <r>
    <x v="52"/>
    <s v="Under $50"/>
    <n v="47.324199433658428"/>
    <s v="HVAC"/>
    <s v="Urban"/>
    <s v="SC-Retro"/>
    <s v="Measure InputOutput"/>
    <x v="2"/>
    <s v="University"/>
    <s v="Advanced Rooftop Controller-Retro-University"/>
    <n v="1.7332995316827688E-3"/>
    <n v="2.7134151784978097E-3"/>
    <n v="5.4045803525319385E-3"/>
    <n v="9.4192377529014812E-3"/>
    <n v="1.4592073810400463E-2"/>
    <n v="2.0345144830888933E-2"/>
    <n v="2.5787656029013836E-2"/>
    <n v="2.9962247745844019E-2"/>
    <n v="3.213474118624652E-2"/>
    <n v="3.2002988747382902E-2"/>
    <n v="2.9746991393950754E-2"/>
    <n v="2.5921900138081082E-2"/>
    <n v="2.1259922639129947E-2"/>
    <n v="1.6467699854907415E-2"/>
    <n v="1.2084344841949096E-2"/>
    <n v="8.4243593196679373E-3"/>
    <n v="5.5931181666476967E-3"/>
    <n v="3.5445434098137067E-3"/>
    <n v="2.1485920549057535E-3"/>
    <n v="1.248120969267707E-3"/>
    <n v="0.28974252480112006"/>
    <n v="30.601382000000825"/>
    <n v="47.324199433658428"/>
    <s v="C-All-HVAC-Vent-All-All-E"/>
    <n v="0"/>
    <n v="0.28974252480112006"/>
    <n v="1.7332995316827688E-3"/>
    <n v="4.4467147101805785E-3"/>
    <n v="9.851295062712517E-3"/>
    <n v="1.9270532815614E-2"/>
    <n v="3.3862606626014466E-2"/>
    <n v="5.4207751456903402E-2"/>
    <n v="7.9995407485917241E-2"/>
    <n v="0.10995765523176126"/>
    <n v="0.14209239641800778"/>
    <n v="0.17409538516539069"/>
    <n v="0.20384237655934145"/>
    <n v="0.22976427669742253"/>
    <n v="0.25102419933655246"/>
    <n v="0.26749189919145988"/>
    <n v="0.27957624403340897"/>
    <n v="0.28800060335307692"/>
    <n v="0.28974252480112006"/>
    <n v="0.28974252480112006"/>
    <n v="0.28974252480112006"/>
    <n v="0.28974252480112006"/>
    <n v="1.7080332350876072E-3"/>
    <n v="2.6881488819026481E-3"/>
    <n v="5.3793140559367774E-3"/>
    <n v="9.3939714563063201E-3"/>
    <n v="1.4566807513805301E-2"/>
    <n v="2.0319878534293772E-2"/>
    <n v="2.5762389732418674E-2"/>
    <n v="2.9936981449248858E-2"/>
    <n v="3.2109474889651358E-2"/>
    <n v="3.1977722450787741E-2"/>
    <n v="2.9721725097355593E-2"/>
    <n v="2.5896633841485921E-2"/>
    <n v="2.1234656342534786E-2"/>
    <n v="1.6442433558312253E-2"/>
    <n v="1.2059078545353935E-2"/>
    <n v="8.3990930230727762E-3"/>
    <n v="5.5678518700525356E-3"/>
    <n v="3.5192771132185451E-3"/>
    <n v="2.123325758310592E-3"/>
    <n v="1.2228546726725455E-3"/>
    <n v="0.28923719886921684"/>
    <n v="0.28923719886921684"/>
    <n v="1.7080332350876072E-3"/>
    <n v="4.3961821169902554E-3"/>
    <n v="9.7754961729270319E-3"/>
    <n v="1.9169467629233352E-2"/>
    <n v="3.3736275143038653E-2"/>
    <n v="5.4056153677332422E-2"/>
    <n v="7.98185434097511E-2"/>
    <n v="0.10975552485899996"/>
    <n v="0.14186499974865133"/>
    <n v="0.17384272219943908"/>
    <n v="0.20356444729679468"/>
    <n v="0.22946108113828059"/>
    <n v="0.25069573748081536"/>
    <n v="0.26713817103912763"/>
    <n v="0.27919724958448155"/>
    <n v="0.28759634260755434"/>
    <n v="0.28923719886921684"/>
    <n v="0.28923719886921684"/>
    <n v="0.28923719886921684"/>
    <n v="0.28923719886921684"/>
  </r>
  <r>
    <x v="52"/>
    <s v="Under $45"/>
    <n v="44.229141696483588"/>
    <s v="HVAC"/>
    <s v="Urban"/>
    <s v="SC-Retro"/>
    <s v="Measure InputOutput"/>
    <x v="2"/>
    <s v="Warehouse"/>
    <s v="Advanced Rooftop Controller-Retro-Warehouse"/>
    <n v="3.0778446267358222E-3"/>
    <n v="4.8201851529148868E-3"/>
    <n v="9.6047009356982054E-3"/>
    <n v="1.6746036198913222E-2"/>
    <n v="2.5953006901075697E-2"/>
    <n v="3.6199773085758377E-2"/>
    <n v="4.5901970450434121E-2"/>
    <n v="5.3354155353062101E-2"/>
    <n v="5.7245725361198478E-2"/>
    <n v="5.703391617736206E-2"/>
    <n v="5.3034697975005485E-2"/>
    <n v="4.6233660893435662E-2"/>
    <n v="3.7933902874930515E-2"/>
    <n v="2.939498133778368E-2"/>
    <n v="2.1579319931351346E-2"/>
    <n v="1.5049633513323685E-2"/>
    <n v="9.995828716467656E-3"/>
    <n v="6.3372708153063735E-3"/>
    <n v="3.8430363513855654E-3"/>
    <n v="2.2333520479930701E-3"/>
    <n v="0.51845700624269353"/>
    <n v="28.97799139371087"/>
    <n v="44.229141696483588"/>
    <s v="C-War-HVAC-Vent-All-All-E"/>
    <n v="0"/>
    <n v="0.51845700624269353"/>
    <n v="3.0778446267358222E-3"/>
    <n v="7.8980297796507094E-3"/>
    <n v="1.7502730715348913E-2"/>
    <n v="3.4248766914262138E-2"/>
    <n v="6.0201773815337839E-2"/>
    <n v="9.6401546901096216E-2"/>
    <n v="0.14230351735153035"/>
    <n v="0.19565767270459244"/>
    <n v="0.25290339806579093"/>
    <n v="0.30993731424315296"/>
    <n v="0.36297201221815845"/>
    <n v="0.40920567311159411"/>
    <n v="0.44713957598652465"/>
    <n v="0.47653455732430833"/>
    <n v="0.4981138772556597"/>
    <n v="0.51316351076898337"/>
    <n v="0.51845700624269353"/>
    <n v="0.51845700624269353"/>
    <n v="0.51845700624269353"/>
    <n v="0.51845700624269353"/>
    <n v="3.032633836567693E-3"/>
    <n v="4.7749743627467575E-3"/>
    <n v="9.5594901455300762E-3"/>
    <n v="1.6700825408745092E-2"/>
    <n v="2.5907796110907568E-2"/>
    <n v="3.6154562295590248E-2"/>
    <n v="4.5856759660265992E-2"/>
    <n v="5.3308944562893971E-2"/>
    <n v="5.7200514571030349E-2"/>
    <n v="5.698870538719393E-2"/>
    <n v="5.2989487184837356E-2"/>
    <n v="4.6188450103267532E-2"/>
    <n v="3.7888692084762386E-2"/>
    <n v="2.9349770547615551E-2"/>
    <n v="2.1534109141183217E-2"/>
    <n v="1.5004422723155556E-2"/>
    <n v="9.9506179262995268E-3"/>
    <n v="6.2920600251382443E-3"/>
    <n v="3.7978255612174361E-3"/>
    <n v="2.1881412578249409E-3"/>
    <n v="0.517552790439331"/>
    <n v="0.517552790439331"/>
    <n v="3.032633836567693E-3"/>
    <n v="7.807608199314451E-3"/>
    <n v="1.7367098344844525E-2"/>
    <n v="3.4067923753589621E-2"/>
    <n v="5.9975719864497193E-2"/>
    <n v="9.6130282160087441E-2"/>
    <n v="0.14198704182035343"/>
    <n v="0.19529598638324741"/>
    <n v="0.25249650095427778"/>
    <n v="0.3094852063414717"/>
    <n v="0.36247469352630907"/>
    <n v="0.40866314362957662"/>
    <n v="0.44655183571433898"/>
    <n v="0.47590160626195455"/>
    <n v="0.49743571540313775"/>
    <n v="0.5124401381262933"/>
    <n v="0.517552790439331"/>
    <n v="0.517552790439331"/>
    <n v="0.517552790439331"/>
    <n v="0.517552790439331"/>
  </r>
  <r>
    <x v="52"/>
    <s v="Under $20"/>
    <n v="16.269281216003545"/>
    <s v="HVAC"/>
    <s v="Urban"/>
    <s v="SC-Retro"/>
    <s v="Measure InputOutput"/>
    <x v="2"/>
    <s v="Supermarket"/>
    <s v="Advanced Rooftop Controller-Retro-Supermarket"/>
    <n v="7.5277634239892957E-3"/>
    <n v="1.1726448876070746E-2"/>
    <n v="2.324182167237223E-2"/>
    <n v="4.0307129235311545E-2"/>
    <n v="6.2135679001190249E-2"/>
    <n v="8.6207041046251306E-2"/>
    <n v="0.10873058977051737"/>
    <n v="0.12571068353967982"/>
    <n v="0.13416230949457825"/>
    <n v="0.13295484870912702"/>
    <n v="0.12297437139936203"/>
    <n v="0.10663415179967167"/>
    <n v="8.702601306286141E-2"/>
    <n v="6.7077716957452238E-2"/>
    <n v="4.8980855003562904E-2"/>
    <n v="3.3978019115971453E-2"/>
    <n v="2.2446293152966007E-2"/>
    <n v="1.415309226669614E-2"/>
    <n v="8.5352398780702571E-3"/>
    <n v="4.9324065166750503E-3"/>
    <n v="1.1450235615586366"/>
    <n v="10.286292172093129"/>
    <n v="16.269281216003545"/>
    <s v="C-Gro-HVAC-Vent-All-All-E"/>
    <n v="0"/>
    <n v="1.1450235615586366"/>
    <n v="7.5277634239892957E-3"/>
    <n v="1.9254212300060043E-2"/>
    <n v="4.2496033972432276E-2"/>
    <n v="8.2803163207743821E-2"/>
    <n v="0.14493884220893408"/>
    <n v="0.23114588325518537"/>
    <n v="0.33987647302570273"/>
    <n v="0.46558715656538252"/>
    <n v="0.59974946605996071"/>
    <n v="0.73270431476908771"/>
    <n v="0.85567868616844978"/>
    <n v="0.96231283796812139"/>
    <n v="1.0493388510309829"/>
    <n v="1.116416567988435"/>
    <n v="1.1450235615586366"/>
    <n v="1.1450235615586366"/>
    <n v="1.1450235615586366"/>
    <n v="1.1450235615586366"/>
    <n v="1.1450235615586366"/>
    <n v="1.1450235615586366"/>
    <n v="7.4279144117166008E-3"/>
    <n v="1.162659986379805E-2"/>
    <n v="2.3141972660099534E-2"/>
    <n v="4.0207280223038849E-2"/>
    <n v="6.2035829988917553E-2"/>
    <n v="8.6107192033978611E-2"/>
    <n v="0.10863074075824468"/>
    <n v="0.12561083452740712"/>
    <n v="0.13406246048230555"/>
    <n v="0.13285499969685433"/>
    <n v="0.12287452238708933"/>
    <n v="0.10653430278739898"/>
    <n v="8.6926164050588714E-2"/>
    <n v="6.6977867945179542E-2"/>
    <n v="4.8881005991290208E-2"/>
    <n v="3.3878170103698757E-2"/>
    <n v="2.2346444140693311E-2"/>
    <n v="1.4053243254423444E-2"/>
    <n v="8.4353908657975613E-3"/>
    <n v="4.8325575044023553E-3"/>
    <n v="1.1430265813131828"/>
    <n v="1.1430265813131828"/>
    <n v="7.4279144117166008E-3"/>
    <n v="1.9054514275514651E-2"/>
    <n v="4.2196486935614189E-2"/>
    <n v="8.2403767158653038E-2"/>
    <n v="0.1444395971475706"/>
    <n v="0.23054678918154919"/>
    <n v="0.33917752993979389"/>
    <n v="0.46478836446720101"/>
    <n v="0.59885082494950659"/>
    <n v="0.73170582464636091"/>
    <n v="0.8545803470334502"/>
    <n v="0.96111464982084915"/>
    <n v="1.0480408138714379"/>
    <n v="1.1150186818166175"/>
    <n v="1.1430265813131828"/>
    <n v="1.1430265813131828"/>
    <n v="1.1430265813131828"/>
    <n v="1.1430265813131828"/>
    <n v="1.1430265813131828"/>
    <n v="1.1430265813131828"/>
  </r>
  <r>
    <x v="52"/>
    <s v="Under $20"/>
    <n v="16.269281216003545"/>
    <s v="HVAC"/>
    <s v="Urban"/>
    <s v="SC-Retro"/>
    <s v="Measure InputOutput"/>
    <x v="2"/>
    <s v="MiniMart"/>
    <s v="Advanced Rooftop Controller-Retro-MiniMart"/>
    <n v="3.1699359934184781E-3"/>
    <n v="4.9593261228764209E-3"/>
    <n v="9.8718362071528905E-3"/>
    <n v="1.7194171995446487E-2"/>
    <n v="2.6620246338976843E-2"/>
    <n v="3.7092438286759614E-2"/>
    <n v="4.698573342660415E-2"/>
    <n v="5.4557954225635689E-2"/>
    <n v="5.8477397657205318E-2"/>
    <n v="5.8201384340263333E-2"/>
    <n v="5.4064895552432178E-2"/>
    <n v="4.7083495589746567E-2"/>
    <n v="3.8591627109875362E-2"/>
    <n v="2.987403582326862E-2"/>
    <n v="2.1908548696766325E-2"/>
    <n v="1.526359824284225E-2"/>
    <n v="1.0127474931965426E-2"/>
    <n v="6.4140476285683831E-3"/>
    <n v="3.8855103804998643E-3"/>
    <n v="2.2556437497145455E-3"/>
    <n v="0.52363186837379239"/>
    <n v="10.286292172093129"/>
    <n v="16.269281216003545"/>
    <s v="C-Gro-HVAC-Vent-All-All-E"/>
    <n v="0"/>
    <n v="0.52363186837379239"/>
    <n v="3.1699359934184781E-3"/>
    <n v="8.129262116294899E-3"/>
    <n v="1.8001098323447789E-2"/>
    <n v="3.5195270318894273E-2"/>
    <n v="6.181551665787112E-2"/>
    <n v="9.8907954944630727E-2"/>
    <n v="0.14589368837123487"/>
    <n v="0.20045164259687057"/>
    <n v="0.25892904025407587"/>
    <n v="0.31713042459433921"/>
    <n v="0.37119532014677137"/>
    <n v="0.41827881573651793"/>
    <n v="0.45687044284639328"/>
    <n v="0.48674447866966192"/>
    <n v="0.50865302736642826"/>
    <n v="0.52363186837379239"/>
    <n v="0.52363186837379239"/>
    <n v="0.52363186837379239"/>
    <n v="0.52363186837379239"/>
    <n v="0.52363186837379239"/>
    <n v="3.1242739419053561E-3"/>
    <n v="4.9136640713632988E-3"/>
    <n v="9.8261741556397685E-3"/>
    <n v="1.7148509943933365E-2"/>
    <n v="2.6574584287463721E-2"/>
    <n v="3.7046776235246492E-2"/>
    <n v="4.6940071375091028E-2"/>
    <n v="5.4512292174122567E-2"/>
    <n v="5.8431735605692196E-2"/>
    <n v="5.8155722288750211E-2"/>
    <n v="5.4019233500919056E-2"/>
    <n v="4.7037833538233445E-2"/>
    <n v="3.854596505836224E-2"/>
    <n v="2.9828373771755498E-2"/>
    <n v="2.1862886645253203E-2"/>
    <n v="1.5217936191329128E-2"/>
    <n v="1.0081812880452304E-2"/>
    <n v="6.3683855770552611E-3"/>
    <n v="3.8398483289867422E-3"/>
    <n v="2.2099816982014235E-3"/>
    <n v="0.52271862734352992"/>
    <n v="0.52271862734352992"/>
    <n v="3.1242739419053561E-3"/>
    <n v="8.037938013268655E-3"/>
    <n v="1.7864112168908423E-2"/>
    <n v="3.5012622112841785E-2"/>
    <n v="6.1587206400305503E-2"/>
    <n v="9.8633982635551995E-2"/>
    <n v="0.14557405401064302"/>
    <n v="0.20008634618476559"/>
    <n v="0.25851808179045777"/>
    <n v="0.31667380407920798"/>
    <n v="0.37069303758012706"/>
    <n v="0.41773087111836049"/>
    <n v="0.45627683617672271"/>
    <n v="0.48610520994847822"/>
    <n v="0.50796809659373143"/>
    <n v="0.52271862734352992"/>
    <n v="0.52271862734352992"/>
    <n v="0.52271862734352992"/>
    <n v="0.52271862734352992"/>
    <n v="0.52271862734352992"/>
  </r>
  <r>
    <x v="52"/>
    <s v="Under $20"/>
    <n v="18.662179451759275"/>
    <s v="HVAC"/>
    <s v="Urban"/>
    <s v="SC-Retro"/>
    <s v="Measure InputOutput"/>
    <x v="2"/>
    <s v="Restaurant"/>
    <s v="Advanced Rooftop Controller-Retro-Restaurant"/>
    <n v="1.4903701672569575E-2"/>
    <n v="2.3316659133115116E-2"/>
    <n v="4.6413209004013634E-2"/>
    <n v="8.0839742650650762E-2"/>
    <n v="0.12515716743497282"/>
    <n v="0.17439299584655157"/>
    <n v="0.22090709569874387"/>
    <n v="0.25650848324155351"/>
    <n v="0.27493605267762655"/>
    <n v="0.27363835450898816"/>
    <n v="0.25419032937732561"/>
    <n v="0.22136673214483132"/>
    <n v="0.18144154919808861"/>
    <n v="0.1404551128445686"/>
    <n v="0.10300475294564192"/>
    <n v="7.17629993582167E-2"/>
    <n v="4.7615114436322853E-2"/>
    <n v="3.0156145918500844E-2"/>
    <n v="1.8268030546002734E-2"/>
    <n v="1.0605085274636264E-2"/>
    <n v="2.4618961293528465"/>
    <n v="11.798255472133281"/>
    <n v="18.662179451759275"/>
    <s v="C-Res-HVAC-Vent-All-All-E"/>
    <n v="0"/>
    <n v="2.4618961293528465"/>
    <n v="1.4903701672569575E-2"/>
    <n v="3.8220360805684694E-2"/>
    <n v="8.4633569809698328E-2"/>
    <n v="0.16547331246034908"/>
    <n v="0.29063047989532187"/>
    <n v="0.46502347574187342"/>
    <n v="0.68593057144061731"/>
    <n v="0.94243905468217082"/>
    <n v="1.2173751073597974"/>
    <n v="1.4910134618687856"/>
    <n v="1.7452037912461111"/>
    <n v="1.9665705233909425"/>
    <n v="2.1480120725890313"/>
    <n v="2.2884671854335998"/>
    <n v="2.3914719383792415"/>
    <n v="2.4618961293528465"/>
    <n v="2.4618961293528465"/>
    <n v="2.4618961293528465"/>
    <n v="2.4618961293528465"/>
    <n v="2.4618961293528465"/>
    <n v="1.4689017970778113E-2"/>
    <n v="2.3101975431323654E-2"/>
    <n v="4.6198525302222168E-2"/>
    <n v="8.0625058948859296E-2"/>
    <n v="0.12494248373318136"/>
    <n v="0.17417831214476012"/>
    <n v="0.22069241199695241"/>
    <n v="0.25629379953976206"/>
    <n v="0.2747213689758351"/>
    <n v="0.27342367080719671"/>
    <n v="0.25397564567553416"/>
    <n v="0.22115204844303987"/>
    <n v="0.18122686549629716"/>
    <n v="0.14024042914277715"/>
    <n v="0.10279006924385045"/>
    <n v="7.1548315656425235E-2"/>
    <n v="4.7400430734531387E-2"/>
    <n v="2.9941462216709382E-2"/>
    <n v="1.8053346844211272E-2"/>
    <n v="1.03904015728448E-2"/>
    <n v="2.457602455317017"/>
    <n v="2.457602455317017"/>
    <n v="1.4689017970778113E-2"/>
    <n v="3.7790993402101763E-2"/>
    <n v="8.3989518704323932E-2"/>
    <n v="0.16461457765318321"/>
    <n v="0.28955706138636456"/>
    <n v="0.46373537353112471"/>
    <n v="0.68442778552807715"/>
    <n v="0.94072158506783921"/>
    <n v="1.2154429540436742"/>
    <n v="1.4888666248508708"/>
    <n v="1.7428422705264051"/>
    <n v="1.9639943189694449"/>
    <n v="2.1452211844657421"/>
    <n v="2.2854616136085193"/>
    <n v="2.3882516828523697"/>
    <n v="2.457602455317017"/>
    <n v="2.457602455317017"/>
    <n v="2.457602455317017"/>
    <n v="2.457602455317017"/>
    <n v="2.457602455317017"/>
  </r>
  <r>
    <x v="52"/>
    <s v="Under $30"/>
    <n v="27.364961769961052"/>
    <s v="HVAC"/>
    <s v="Urban"/>
    <s v="SC-Retro"/>
    <s v="Measure InputOutput"/>
    <x v="2"/>
    <s v="Lodging"/>
    <s v="Advanced Rooftop Controller-Retro-Lodging"/>
    <n v="3.2940653164238625E-3"/>
    <n v="5.1655378104003584E-3"/>
    <n v="1.0306281039310798E-2"/>
    <n v="1.7992705438428801E-2"/>
    <n v="2.7921480137252444E-2"/>
    <n v="3.8996256018892214E-2"/>
    <n v="4.9512482732932413E-2"/>
    <n v="5.7625928236768938E-2"/>
    <n v="6.1909751086616102E-2"/>
    <n v="6.1761167684008224E-2"/>
    <n v="5.7505411489462213E-2"/>
    <n v="5.0196473689151519E-2"/>
    <n v="4.1239060596009729E-2"/>
    <n v="3.1997845328228379E-2"/>
    <n v="2.3520774052219483E-2"/>
    <n v="1.642502693614584E-2"/>
    <n v="1.092367469049208E-2"/>
    <n v="6.9346654513522989E-3"/>
    <n v="4.2108965982146276E-3"/>
    <n v="2.4504039506976121E-3"/>
    <n v="0.56884408237634676"/>
    <n v="17.164881499019526"/>
    <n v="27.364961769961052"/>
    <s v="C-All-HVAC-Vent-All-All-E"/>
    <n v="0"/>
    <n v="0.56884408237634676"/>
    <n v="3.2940653164238625E-3"/>
    <n v="8.4596031268242208E-3"/>
    <n v="1.8765884166135019E-2"/>
    <n v="3.6758589604563824E-2"/>
    <n v="6.4680069741816268E-2"/>
    <n v="0.10367632576070848"/>
    <n v="0.15318880849364089"/>
    <n v="0.21081473673040982"/>
    <n v="0.27272448781702591"/>
    <n v="0.33448565550103415"/>
    <n v="0.39199106699049635"/>
    <n v="0.44218754067964788"/>
    <n v="0.48342660127565762"/>
    <n v="0.51542444660388598"/>
    <n v="0.53894522065610551"/>
    <n v="0.5553702475922514"/>
    <n v="0.56629392228274344"/>
    <n v="0.56884408237634676"/>
    <n v="0.56884408237634676"/>
    <n v="0.56884408237634676"/>
    <n v="3.2444606430622677E-3"/>
    <n v="5.1159331370387636E-3"/>
    <n v="1.0256676365949204E-2"/>
    <n v="1.7943100765067208E-2"/>
    <n v="2.787187546389085E-2"/>
    <n v="3.8946651345530617E-2"/>
    <n v="4.9462878059570815E-2"/>
    <n v="5.757632356340734E-2"/>
    <n v="6.1860146413254505E-2"/>
    <n v="6.1711563010646626E-2"/>
    <n v="5.7455806816100616E-2"/>
    <n v="5.0146869015789922E-2"/>
    <n v="4.1189455922648131E-2"/>
    <n v="3.1948240654866782E-2"/>
    <n v="2.347116937885789E-2"/>
    <n v="1.6375422262784246E-2"/>
    <n v="1.0874070017130486E-2"/>
    <n v="6.8850607779907041E-3"/>
    <n v="4.1612919248530328E-3"/>
    <n v="2.4007992773360173E-3"/>
    <n v="0.56785198890911492"/>
    <n v="0.56785198890911492"/>
    <n v="3.2444606430622677E-3"/>
    <n v="8.3603937801010313E-3"/>
    <n v="1.8617070146050234E-2"/>
    <n v="3.6560170911117441E-2"/>
    <n v="6.4432046375008295E-2"/>
    <n v="0.10337869772053891"/>
    <n v="0.15284157578010973"/>
    <n v="0.21041789934351707"/>
    <n v="0.27227804575677156"/>
    <n v="0.33398960876741818"/>
    <n v="0.39144541558351881"/>
    <n v="0.44159228459930872"/>
    <n v="0.48278174052195683"/>
    <n v="0.51472998117682356"/>
    <n v="0.53820115055568141"/>
    <n v="0.55457657281846562"/>
    <n v="0.5654506428355961"/>
    <n v="0.56785198890911492"/>
    <n v="0.56785198890911492"/>
    <n v="0.56785198890911492"/>
  </r>
  <r>
    <x v="52"/>
    <s v="Under $30"/>
    <n v="28.835801567354547"/>
    <s v="HVAC"/>
    <s v="Urban"/>
    <s v="SC-Retro"/>
    <s v="Measure InputOutput"/>
    <x v="2"/>
    <s v="Hospital"/>
    <s v="Advanced Rooftop Controller-Retro-Hospital"/>
    <n v="1.5750050315614826E-3"/>
    <n v="2.4705626199241046E-3"/>
    <n v="4.9307488768445297E-3"/>
    <n v="8.6106900323555252E-3"/>
    <n v="1.3366278462891784E-2"/>
    <n v="1.8673492989367584E-2"/>
    <n v="2.3716354650659896E-2"/>
    <n v="2.7610975356875768E-2"/>
    <n v="2.9672453255443716E-2"/>
    <n v="2.9610141103607289E-2"/>
    <n v="2.7578095820137098E-2"/>
    <n v="2.4080159091550431E-2"/>
    <n v="1.9789074741436128E-2"/>
    <n v="1.5359180421261548E-2"/>
    <n v="1.1293524525961961E-2"/>
    <n v="7.8888656871201751E-3"/>
    <n v="5.2481761373780085E-3"/>
    <n v="3.3327053984907292E-3"/>
    <n v="2.0243162105616896E-3"/>
    <n v="1.1783503287998251E-3"/>
    <n v="0.27354576020544458"/>
    <n v="18.609197032385275"/>
    <n v="28.835801567354547"/>
    <s v="C-Hea-HVAC-Vent-All-All-C"/>
    <n v="0"/>
    <n v="0.27354576020544458"/>
    <n v="1.5750050315614826E-3"/>
    <n v="4.0455676514855876E-3"/>
    <n v="8.9763165283301173E-3"/>
    <n v="1.7587006560685643E-2"/>
    <n v="3.0953285023577429E-2"/>
    <n v="4.9626778012945016E-2"/>
    <n v="7.3343132663604912E-2"/>
    <n v="0.10095410802048069"/>
    <n v="0.1306265612759244"/>
    <n v="0.16023670237953169"/>
    <n v="0.18781479819966879"/>
    <n v="0.21189495729121921"/>
    <n v="0.23168403203265533"/>
    <n v="0.24704321245391689"/>
    <n v="0.25833673697987886"/>
    <n v="0.26622560266699902"/>
    <n v="0.27147377880437701"/>
    <n v="0.27354576020544458"/>
    <n v="0.27354576020544458"/>
    <n v="0.27354576020544458"/>
    <n v="1.5511511346768475E-3"/>
    <n v="2.4467087230394696E-3"/>
    <n v="4.9068949799598947E-3"/>
    <n v="8.5868361354708902E-3"/>
    <n v="1.3342424566007149E-2"/>
    <n v="1.8649639092482951E-2"/>
    <n v="2.3692500753775263E-2"/>
    <n v="2.7587121459991135E-2"/>
    <n v="2.9648599358559083E-2"/>
    <n v="2.9586287206722656E-2"/>
    <n v="2.7554241923252464E-2"/>
    <n v="2.4056305194665797E-2"/>
    <n v="1.9765220844551495E-2"/>
    <n v="1.5335326524376913E-2"/>
    <n v="1.1269670629077326E-2"/>
    <n v="7.8650117902355401E-3"/>
    <n v="5.2243222404933735E-3"/>
    <n v="3.3088515016060941E-3"/>
    <n v="2.0004623136770545E-3"/>
    <n v="1.1544964319151901E-3"/>
    <n v="0.27306868226775188"/>
    <n v="0.27306868226775188"/>
    <n v="1.5511511346768475E-3"/>
    <n v="3.9978598577163175E-3"/>
    <n v="8.9047548376762122E-3"/>
    <n v="1.7491590973147102E-2"/>
    <n v="3.0834015539154252E-2"/>
    <n v="4.9483654631637203E-2"/>
    <n v="7.3176155385412472E-2"/>
    <n v="0.10076327684540361"/>
    <n v="0.13041187620396269"/>
    <n v="0.15999816341068535"/>
    <n v="0.1875524053339378"/>
    <n v="0.21160871052860358"/>
    <n v="0.23137393137315507"/>
    <n v="0.24670925789753198"/>
    <n v="0.25797892852660931"/>
    <n v="0.26584394031684483"/>
    <n v="0.27106826255733818"/>
    <n v="0.27306868226775188"/>
    <n v="0.27306868226775188"/>
    <n v="0.27306868226775188"/>
  </r>
  <r>
    <x v="52"/>
    <s v="Under $20"/>
    <n v="15.082085885639033"/>
    <s v="HVAC"/>
    <s v="Urban"/>
    <s v="SC-Retro"/>
    <s v="Measure InputOutput"/>
    <x v="2"/>
    <s v="Residential Care"/>
    <s v="Advanced Rooftop Controller-Retro-Residential Care"/>
    <n v="1.3235171569452003E-2"/>
    <n v="2.0754530527452089E-2"/>
    <n v="4.1409439308372424E-2"/>
    <n v="7.2292599144556588E-2"/>
    <n v="0.1121852618547261"/>
    <n v="0.1566824241167846"/>
    <n v="0.1989354007440601"/>
    <n v="0.23153428174598681"/>
    <n v="0.248746184044396"/>
    <n v="0.24814919320268949"/>
    <n v="0.2310500594630697"/>
    <n v="0.20168359690531334"/>
    <n v="0.16569375222460975"/>
    <n v="0.12856362339276628"/>
    <n v="9.4503736302775587E-2"/>
    <n v="6.5993849134954E-2"/>
    <n v="4.3890055238643561E-2"/>
    <n v="2.7862679761626513E-2"/>
    <n v="1.6918893095628315E-2"/>
    <n v="9.8454382614229854E-3"/>
    <n v="2.2855494057694892"/>
    <n v="9.3502358054317298"/>
    <n v="15.082085885639033"/>
    <s v="C-Hea-HVAC-Vent-All-All-C"/>
    <n v="0"/>
    <n v="2.2855494057694892"/>
    <n v="1.3235171569452003E-2"/>
    <n v="3.3989702096904092E-2"/>
    <n v="7.539914140527651E-2"/>
    <n v="0.14769174054983308"/>
    <n v="0.25987700240455919"/>
    <n v="0.41655942652134381"/>
    <n v="0.61549482726540394"/>
    <n v="0.84702910901139072"/>
    <n v="1.0957752930557867"/>
    <n v="1.3439244862584763"/>
    <n v="1.574974545721546"/>
    <n v="1.7766581426268595"/>
    <n v="1.9423518948514693"/>
    <n v="2.0709155182442354"/>
    <n v="2.165419254547011"/>
    <n v="2.2314131036819651"/>
    <n v="2.2753031589206087"/>
    <n v="2.2855494057694892"/>
    <n v="2.2855494057694892"/>
    <n v="2.2855494057694892"/>
    <n v="1.3035865757477371E-2"/>
    <n v="2.0555224715477459E-2"/>
    <n v="4.1210133496397794E-2"/>
    <n v="7.2093293332581951E-2"/>
    <n v="0.11198595604275147"/>
    <n v="0.15648311830480996"/>
    <n v="0.19873609493208547"/>
    <n v="0.23133497593401217"/>
    <n v="0.24854687823242136"/>
    <n v="0.24794988739071486"/>
    <n v="0.23085075365109506"/>
    <n v="0.20148429109333871"/>
    <n v="0.16549444641263511"/>
    <n v="0.12836431758079164"/>
    <n v="9.430443049080095E-2"/>
    <n v="6.5794543322979362E-2"/>
    <n v="4.369074942666893E-2"/>
    <n v="2.7663373949651883E-2"/>
    <n v="1.6719587283653685E-2"/>
    <n v="9.6461324494483535E-3"/>
    <n v="2.2815632895299967"/>
    <n v="2.2815632895299967"/>
    <n v="1.3035865757477371E-2"/>
    <n v="3.3591090472954832E-2"/>
    <n v="7.4801223969352626E-2"/>
    <n v="0.14689451730193459"/>
    <n v="0.25888047334468606"/>
    <n v="0.41536359164949599"/>
    <n v="0.61409968658158143"/>
    <n v="0.84543466251559363"/>
    <n v="1.0939815407480149"/>
    <n v="1.3419314281387298"/>
    <n v="1.5727821817898249"/>
    <n v="1.7742664728831636"/>
    <n v="1.9397609192957987"/>
    <n v="2.0681252368765906"/>
    <n v="2.1624296673673915"/>
    <n v="2.2282242106903709"/>
    <n v="2.2719149601170399"/>
    <n v="2.2815632895299967"/>
    <n v="2.2815632895299967"/>
    <n v="2.2815632895299967"/>
  </r>
  <r>
    <x v="52"/>
    <s v="Under $15"/>
    <n v="10.792261381204915"/>
    <s v="HVAC"/>
    <s v="Urban"/>
    <s v="SC-Retro"/>
    <s v="Measure InputOutput"/>
    <x v="2"/>
    <s v="Assembly"/>
    <s v="Advanced Rooftop Controller-Retro-Assembly"/>
    <n v="3.7522713398106804E-2"/>
    <n v="5.8717589076250923E-2"/>
    <n v="0.11690828565319096"/>
    <n v="0.203671575003564"/>
    <n v="0.31540097327985239"/>
    <n v="0.43958022394496449"/>
    <n v="0.55695560328146465"/>
    <n v="0.64686618399830964"/>
    <n v="0.69349959651836812"/>
    <n v="0.69038809499532239"/>
    <n v="0.64147118349294785"/>
    <n v="0.55876897660179947"/>
    <n v="0.4580980900259749"/>
    <n v="0.35469992179641613"/>
    <n v="0.26018521161730174"/>
    <n v="0.18131249311082448"/>
    <n v="0.12033022539302561"/>
    <n v="7.6227107968349597E-2"/>
    <n v="4.6188091564171335E-2"/>
    <n v="2.6819959792624755E-2"/>
    <n v="6.2260654669866851"/>
    <n v="6.0081880005923738"/>
    <n v="10.792261381204915"/>
    <s v="C-All-HVAC-Vent-All-All-E"/>
    <n v="0"/>
    <n v="6.2260654669866851"/>
    <n v="3.7522713398106804E-2"/>
    <n v="9.624030247435772E-2"/>
    <n v="0.21314858812754867"/>
    <n v="0.4168201631311127"/>
    <n v="0.73222113641096509"/>
    <n v="1.1718013603559296"/>
    <n v="1.7287569636373943"/>
    <n v="2.3756231476357037"/>
    <n v="3.0691227441540718"/>
    <n v="3.7595108391493941"/>
    <n v="4.4009820226423422"/>
    <n v="4.9597509992441413"/>
    <n v="5.4178490892701161"/>
    <n v="5.7725490110665323"/>
    <n v="6.0327342226838336"/>
    <n v="6.2140467157946579"/>
    <n v="6.2260654669866851"/>
    <n v="6.2260654669866851"/>
    <n v="6.2260654669866851"/>
    <n v="6.2260654669866851"/>
    <n v="3.6979784406866195E-2"/>
    <n v="5.8174660085010314E-2"/>
    <n v="0.11636535666195036"/>
    <n v="0.20312864601232339"/>
    <n v="0.3148580442886118"/>
    <n v="0.4390372949537239"/>
    <n v="0.55641267429022401"/>
    <n v="0.646323255007069"/>
    <n v="0.69295666752712748"/>
    <n v="0.68984516600408174"/>
    <n v="0.64092825450170721"/>
    <n v="0.55822604761055883"/>
    <n v="0.45755516103473431"/>
    <n v="0.35415699280517554"/>
    <n v="0.25964228262606115"/>
    <n v="0.18076956411958386"/>
    <n v="0.11978729640178501"/>
    <n v="7.5684178977108996E-2"/>
    <n v="4.5645162572930727E-2"/>
    <n v="2.627703080138415E-2"/>
    <n v="6.2152068871618731"/>
    <n v="6.2152068871618731"/>
    <n v="3.6979784406866195E-2"/>
    <n v="9.5154444491876516E-2"/>
    <n v="0.21151980115382688"/>
    <n v="0.41464844716615024"/>
    <n v="0.72950649145476198"/>
    <n v="1.168543786408486"/>
    <n v="1.72495646069871"/>
    <n v="2.371279715705779"/>
    <n v="3.0642363832329065"/>
    <n v="3.7540815492369881"/>
    <n v="4.3950098037386951"/>
    <n v="4.9532358513492536"/>
    <n v="5.4107910123839877"/>
    <n v="5.7649480051891633"/>
    <n v="6.024590287815224"/>
    <n v="6.2053598519348077"/>
    <n v="6.2152068871618731"/>
    <n v="6.2152068871618731"/>
    <n v="6.2152068871618731"/>
    <n v="6.2152068871618731"/>
  </r>
  <r>
    <x v="52"/>
    <s v="Under $25"/>
    <n v="23.282896807367457"/>
    <s v="HVAC"/>
    <s v="Urban"/>
    <s v="SC-Retro"/>
    <s v="Measure InputOutput"/>
    <x v="2"/>
    <s v="Other"/>
    <s v="Advanced Rooftop Controller-Retro-Other"/>
    <n v="5.0428947408364148E-3"/>
    <n v="7.8556197950341335E-3"/>
    <n v="1.5569838433757656E-2"/>
    <n v="2.7001992303744227E-2"/>
    <n v="4.162507124690526E-2"/>
    <n v="5.7750623847956317E-2"/>
    <n v="7.2839286842413323E-2"/>
    <n v="8.4214355470970156E-2"/>
    <n v="8.9876151369556914E-2"/>
    <n v="8.9067266007230889E-2"/>
    <n v="8.2381283238954842E-2"/>
    <n v="7.143487022857864E-2"/>
    <n v="5.8299258208899973E-2"/>
    <n v="4.4935772688348835E-2"/>
    <n v="3.2812574225165973E-2"/>
    <n v="2.2762082739997552E-2"/>
    <n v="1.5036909014919334E-2"/>
    <n v="9.4812430383832413E-3"/>
    <n v="5.7178093769168596E-3"/>
    <n v="3.3042492811797557E-3"/>
    <n v="0.76705828431279355"/>
    <n v="14.416847288540239"/>
    <n v="23.282896807367457"/>
    <s v="C-All-HVAC-Vent-All-All-E"/>
    <n v="0"/>
    <n v="0.76705828431279355"/>
    <n v="5.0428947408364148E-3"/>
    <n v="1.2898514535870549E-2"/>
    <n v="2.8468352969628206E-2"/>
    <n v="5.5470345273372433E-2"/>
    <n v="9.70954165202777E-2"/>
    <n v="0.15484604036823402"/>
    <n v="0.22768532721064733"/>
    <n v="0.3118996826816175"/>
    <n v="0.4017758340511744"/>
    <n v="0.49084310005840526"/>
    <n v="0.57322438329736014"/>
    <n v="0.64465925352593878"/>
    <n v="0.7029585117348387"/>
    <n v="0.74789428442318751"/>
    <n v="0.76705828431279355"/>
    <n v="0.76705828431279355"/>
    <n v="0.76705828431279355"/>
    <n v="0.76705828431279355"/>
    <n v="0.76705828431279355"/>
    <n v="0.76705828431279355"/>
    <n v="4.9760052770598234E-3"/>
    <n v="7.788730331257542E-3"/>
    <n v="1.5502948969981063E-2"/>
    <n v="2.6935102839967636E-2"/>
    <n v="4.1558181783128666E-2"/>
    <n v="5.7683734384179723E-2"/>
    <n v="7.2772397378636736E-2"/>
    <n v="8.4147466007193569E-2"/>
    <n v="8.9809261905780327E-2"/>
    <n v="8.9000376543454301E-2"/>
    <n v="8.2314393775178255E-2"/>
    <n v="7.1367980764802053E-2"/>
    <n v="5.8232368745123379E-2"/>
    <n v="4.4868883224572241E-2"/>
    <n v="3.2745684761389379E-2"/>
    <n v="2.2695193276220962E-2"/>
    <n v="1.4970019551142742E-2"/>
    <n v="9.414353574606649E-3"/>
    <n v="5.6509199131402682E-3"/>
    <n v="3.2373598174031638E-3"/>
    <n v="0.76572049503726169"/>
    <n v="0.76572049503726169"/>
    <n v="4.9760052770598234E-3"/>
    <n v="1.2764735608317365E-2"/>
    <n v="2.8267684578298428E-2"/>
    <n v="5.5202787418266064E-2"/>
    <n v="9.6760969201394736E-2"/>
    <n v="0.15444470358557447"/>
    <n v="0.22721710096421122"/>
    <n v="0.3113645669714048"/>
    <n v="0.40117382887718511"/>
    <n v="0.49017420542063939"/>
    <n v="0.57248859919581763"/>
    <n v="0.64385657996061973"/>
    <n v="0.70208894870574312"/>
    <n v="0.7469578319303154"/>
    <n v="0.76572049503726169"/>
    <n v="0.76572049503726169"/>
    <n v="0.76572049503726169"/>
    <n v="0.76572049503726169"/>
    <n v="0.76572049503726169"/>
    <n v="0.76572049503726169"/>
  </r>
  <r>
    <x v="53"/>
    <s v="Under $5"/>
    <n v="-99.510303705071578"/>
    <s v="Water Heating"/>
    <s v="Urban"/>
    <s v="SC-New"/>
    <s v="M_Input_Retro"/>
    <x v="2"/>
    <s v="Large Off"/>
    <s v="Showerheads-Retro-Large Off"/>
    <n v="1.7301607246758053E-4"/>
    <n v="1.0748373395353501E-4"/>
    <n v="8.7184987071992038E-5"/>
    <n v="5.8726148667957753E-5"/>
    <n v="5.2454258886725469E-5"/>
    <n v="4.9909015351752353E-5"/>
    <n v="4.3194079610001757E-5"/>
    <n v="4.1953357859898957E-5"/>
    <n v="3.9665153502433645E-5"/>
    <n v="2.9074839583484529E-5"/>
    <n v="2.5598754998457739E-5"/>
    <n v="2.1144625705300448E-5"/>
    <n v="1.4684121675337664E-5"/>
    <n v="1.1958713095684006E-5"/>
    <n v="9.1084841904562464E-6"/>
    <n v="7.0915483089980395E-6"/>
    <n v="5.5212318274534804E-6"/>
    <n v="4.2986378672382806E-6"/>
    <n v="3.3467686915594279E-6"/>
    <n v="2.6056764940088752E-6"/>
    <n v="7.880202098098564E-4"/>
    <n v="5.5493287891556182"/>
    <n v="-99.510303705071578"/>
    <s v="C-LOff-WH-All-All-All-C"/>
    <s v="C-LOff-WH-All-All-All-C"/>
    <n v="7.880202098098564E-4"/>
    <n v="1.7301607246758053E-4"/>
    <n v="2.8049980642111557E-4"/>
    <n v="3.676847934931076E-4"/>
    <n v="4.2641094216106537E-4"/>
    <n v="4.7886520104779086E-4"/>
    <n v="5.2877421639954323E-4"/>
    <n v="5.7196829600954496E-4"/>
    <n v="6.1392165386944396E-4"/>
    <n v="6.5358680737187763E-4"/>
    <n v="6.8266164695536221E-4"/>
    <n v="7.0826040195382E-4"/>
    <n v="7.2940502765912046E-4"/>
    <n v="7.4408914933445818E-4"/>
    <n v="7.560478624301422E-4"/>
    <n v="7.6515634662059845E-4"/>
    <n v="7.7224789492959646E-4"/>
    <n v="7.7776912675704994E-4"/>
    <n v="7.8206776462428826E-4"/>
    <n v="7.8541453331584766E-4"/>
    <n v="7.880202098098564E-4"/>
    <n v="1.6767302099193835E-4"/>
    <n v="1.0214068247789284E-4"/>
    <n v="8.1841935596349869E-5"/>
    <n v="5.3383097192315584E-5"/>
    <n v="4.71112074110833E-5"/>
    <n v="4.4565963876110184E-5"/>
    <n v="3.7851028134359589E-5"/>
    <n v="3.6610306384256788E-5"/>
    <n v="3.4322102026791476E-5"/>
    <n v="2.373178810784236E-5"/>
    <n v="2.0255703522815567E-5"/>
    <n v="1.5801574229658276E-5"/>
    <n v="9.3410701996954939E-6"/>
    <n v="6.615661620041836E-6"/>
    <n v="3.765432714814076E-6"/>
    <n v="1.7484968333558692E-6"/>
    <n v="1.7818035181131E-7"/>
    <n v="0"/>
    <n v="0"/>
    <n v="0"/>
    <n v="6.8115918029701297E-4"/>
    <n v="6.8115918029701297E-4"/>
    <n v="1.6767302099193835E-4"/>
    <n v="2.698137034698312E-4"/>
    <n v="3.5165563906618108E-4"/>
    <n v="4.050387362584967E-4"/>
    <n v="4.5214994366957998E-4"/>
    <n v="4.9671590754569019E-4"/>
    <n v="5.3456693568004982E-4"/>
    <n v="5.7117724206430661E-4"/>
    <n v="6.0549934409109807E-4"/>
    <n v="6.2923113219894044E-4"/>
    <n v="6.4948683572175602E-4"/>
    <n v="6.6528840995141428E-4"/>
    <n v="6.7462948015110978E-4"/>
    <n v="6.8115918029701297E-4"/>
    <n v="6.8115918029701297E-4"/>
    <n v="6.8115918029701297E-4"/>
    <n v="6.8115918029701297E-4"/>
    <n v="6.8115918029701297E-4"/>
    <n v="6.8115918029701297E-4"/>
    <n v="6.8115918029701297E-4"/>
  </r>
  <r>
    <x v="53"/>
    <s v="Under $5"/>
    <n v="-99.688634390895601"/>
    <s v="Water Heating"/>
    <s v="Urban"/>
    <s v="SC-New"/>
    <s v="M_Input_Retro"/>
    <x v="2"/>
    <s v="Medium Off"/>
    <s v="Showerheads-Retro-Medium Off"/>
    <n v="1.9964157193485489E-4"/>
    <n v="1.2310604174733475E-4"/>
    <n v="1.000252079283454E-4"/>
    <n v="6.7600676021288932E-5"/>
    <n v="6.0117093701481592E-5"/>
    <n v="5.7011799942086835E-5"/>
    <n v="4.9343077000004515E-5"/>
    <n v="4.7849410785837294E-5"/>
    <n v="4.5242279040935606E-5"/>
    <n v="3.3186086876543073E-5"/>
    <n v="2.9324296499220178E-5"/>
    <n v="2.4036900212856825E-5"/>
    <n v="1.6728567670689982E-5"/>
    <n v="1.363803912833389E-5"/>
    <n v="1.0390872942099029E-5"/>
    <n v="8.0865961134647733E-6"/>
    <n v="6.2933117505359101E-6"/>
    <n v="4.8977037633300488E-6"/>
    <n v="3.8115845244366538E-6"/>
    <n v="2.9663225300985257E-6"/>
    <n v="9.032974401137786E-4"/>
    <n v="5.3687250834864031"/>
    <n v="-99.688634390895601"/>
    <s v="C-SOff-WH-All-All-All-C"/>
    <s v="C-SOff-WH-All-All-All-C"/>
    <n v="9.032974401137786E-4"/>
    <n v="1.9964157193485489E-4"/>
    <n v="3.2274761368218967E-4"/>
    <n v="4.2277282161053506E-4"/>
    <n v="4.9037349763182399E-4"/>
    <n v="5.5049059133330561E-4"/>
    <n v="6.075023912753924E-4"/>
    <n v="6.5684546827539695E-4"/>
    <n v="7.0469487906123424E-4"/>
    <n v="7.4993715810216981E-4"/>
    <n v="7.8312324497871292E-4"/>
    <n v="8.1244754147793313E-4"/>
    <n v="8.3648444169078992E-4"/>
    <n v="8.5321300936147993E-4"/>
    <n v="8.6685104848981381E-4"/>
    <n v="8.7724192143191282E-4"/>
    <n v="8.8532851754537754E-4"/>
    <n v="8.916218292959134E-4"/>
    <n v="8.9651953305924347E-4"/>
    <n v="9.0033111758368008E-4"/>
    <n v="9.032974401137786E-4"/>
    <n v="1.9351690068878584E-4"/>
    <n v="1.1698137050126572E-4"/>
    <n v="9.3900536682276371E-5"/>
    <n v="6.1476004775219898E-5"/>
    <n v="5.3992422455412551E-5"/>
    <n v="5.0887128696017794E-5"/>
    <n v="4.3218405753935474E-5"/>
    <n v="4.1724739539768253E-5"/>
    <n v="3.9117607794866565E-5"/>
    <n v="2.7061415630474032E-5"/>
    <n v="2.319962525315114E-5"/>
    <n v="1.7912228966787784E-5"/>
    <n v="1.0603896424620943E-5"/>
    <n v="7.5133678822648504E-6"/>
    <n v="4.2662016960299893E-6"/>
    <n v="1.9619248673957341E-6"/>
    <n v="1.6864050446687094E-7"/>
    <n v="0"/>
    <n v="0"/>
    <n v="0"/>
    <n v="7.8080401519239786E-4"/>
    <n v="7.8080401519239786E-4"/>
    <n v="1.9351690068878584E-4"/>
    <n v="3.1049827119005157E-4"/>
    <n v="4.0439880787232794E-4"/>
    <n v="4.6587481264754785E-4"/>
    <n v="5.1986723510296035E-4"/>
    <n v="5.7075436379897817E-4"/>
    <n v="6.1397276955291364E-4"/>
    <n v="6.5569750909268186E-4"/>
    <n v="6.9481511688754846E-4"/>
    <n v="7.218765325180225E-4"/>
    <n v="7.4507615777117363E-4"/>
    <n v="7.6298838673796146E-4"/>
    <n v="7.7359228316258239E-4"/>
    <n v="7.8080401519239786E-4"/>
    <n v="7.8080401519239786E-4"/>
    <n v="7.8080401519239786E-4"/>
    <n v="7.8080401519239786E-4"/>
    <n v="7.8080401519239786E-4"/>
    <n v="7.8080401519239786E-4"/>
    <n v="7.8080401519239786E-4"/>
  </r>
  <r>
    <x v="53"/>
    <s v="Under $5"/>
    <n v="-99.688634390895601"/>
    <s v="Water Heating"/>
    <s v="Urban"/>
    <s v="SC-New"/>
    <s v="M_Input_Retro"/>
    <x v="2"/>
    <s v="Small Off"/>
    <s v="Showerheads-Retro-Small Off"/>
    <n v="9.4175387079290308E-6"/>
    <n v="5.7969783362156359E-6"/>
    <n v="4.7120019904538053E-6"/>
    <n v="3.1870645599319423E-6"/>
    <n v="2.8313071809099252E-6"/>
    <n v="2.6829521030836733E-6"/>
    <n v="2.3220858564121973E-6"/>
    <n v="2.2509370164720802E-6"/>
    <n v="2.1283218846326059E-6"/>
    <n v="1.5614258735524122E-6"/>
    <n v="1.3809153748362276E-6"/>
    <n v="1.1298539876980397E-6"/>
    <n v="7.8673072643669174E-7"/>
    <n v="6.4154710368596084E-7"/>
    <n v="4.888343809263331E-7"/>
    <n v="3.8039266694945492E-7"/>
    <n v="2.960071742362596E-7"/>
    <n v="2.3034142294519393E-7"/>
    <n v="1.7924273445780876E-7"/>
    <n v="1.3947962869310374E-7"/>
    <n v="4.2543958710458381E-5"/>
    <n v="5.3687250834864031"/>
    <n v="-99.688634390895601"/>
    <s v="C-SOff-WH-All-All-All-C"/>
    <s v="C-SOff-WH-All-All-All-C"/>
    <n v="4.2543958710458388E-5"/>
    <n v="9.4175387079290308E-6"/>
    <n v="1.5214517044144667E-5"/>
    <n v="1.9926519034598472E-5"/>
    <n v="2.3113583594530415E-5"/>
    <n v="2.5944890775440339E-5"/>
    <n v="2.8627842878524011E-5"/>
    <n v="3.094992873493621E-5"/>
    <n v="3.3200865751408288E-5"/>
    <n v="3.5329187636040894E-5"/>
    <n v="3.6890613509593308E-5"/>
    <n v="3.8271528884429538E-5"/>
    <n v="3.9401382872127575E-5"/>
    <n v="4.0188113598564266E-5"/>
    <n v="4.0829660702250226E-5"/>
    <n v="4.1318495083176562E-5"/>
    <n v="4.1698887750126014E-5"/>
    <n v="4.1994894924362275E-5"/>
    <n v="4.2225236347307471E-5"/>
    <n v="4.2404479081765283E-5"/>
    <n v="4.2543958710458388E-5"/>
    <n v="9.1290758505837555E-6"/>
    <n v="5.5085154788703605E-6"/>
    <n v="4.42353913310853E-6"/>
    <n v="2.8986017025866674E-6"/>
    <n v="2.5428443235646504E-6"/>
    <n v="2.3944892457383984E-6"/>
    <n v="2.0336229990669224E-6"/>
    <n v="1.9624741591268053E-6"/>
    <n v="1.839859027287331E-6"/>
    <n v="1.2729630162071373E-6"/>
    <n v="1.0924525174909527E-6"/>
    <n v="8.4139113035276467E-7"/>
    <n v="4.9826786909141675E-7"/>
    <n v="3.5308424634068584E-7"/>
    <n v="2.003715235810581E-7"/>
    <n v="9.1929809604179918E-8"/>
    <n v="7.5443168909845996E-9"/>
    <n v="0"/>
    <n v="0"/>
    <n v="0"/>
    <n v="3.6774701563552882E-5"/>
    <n v="3.6774701563552882E-5"/>
    <n v="9.1290758505837555E-6"/>
    <n v="1.4637591329454116E-5"/>
    <n v="1.9061130462562648E-5"/>
    <n v="2.1959732165149314E-5"/>
    <n v="2.4502576488713964E-5"/>
    <n v="2.6897065734452363E-5"/>
    <n v="2.8930688733519285E-5"/>
    <n v="3.0893162892646092E-5"/>
    <n v="3.2733021919933425E-5"/>
    <n v="3.4005984936140565E-5"/>
    <n v="3.5098437453631514E-5"/>
    <n v="3.5939828583984278E-5"/>
    <n v="3.6438096453075696E-5"/>
    <n v="3.6774701563552882E-5"/>
    <n v="3.6774701563552882E-5"/>
    <n v="3.6774701563552882E-5"/>
    <n v="3.6774701563552882E-5"/>
    <n v="3.6774701563552882E-5"/>
    <n v="3.6774701563552882E-5"/>
    <n v="3.6774701563552882E-5"/>
  </r>
  <r>
    <x v="53"/>
    <s v="Under $5"/>
    <n v="0"/>
    <s v="Water Heating"/>
    <s v="Urban"/>
    <s v="SC-New"/>
    <s v="M_Input_Retro"/>
    <x v="2"/>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06.28026751480525"/>
    <s v="Water Heating"/>
    <s v="Urban"/>
    <s v="SC-New"/>
    <s v="M_Input_Retro"/>
    <x v="2"/>
    <s v="School K-12"/>
    <s v="Showerheads-Retro-School K-12"/>
    <n v="1.5047500177510618E-6"/>
    <n v="1.0543461447794028E-6"/>
    <n v="7.6726818141348647E-7"/>
    <n v="6.9202545105554154E-7"/>
    <n v="6.7171912478185586E-7"/>
    <n v="5.280570093097972E-7"/>
    <n v="4.5175551657048082E-7"/>
    <n v="3.9379353405558139E-7"/>
    <n v="3.46970623951892E-7"/>
    <n v="2.649343981628758E-7"/>
    <n v="2.3379257824722521E-7"/>
    <n v="1.774109257456333E-7"/>
    <n v="1.4666090734218106E-7"/>
    <n v="1.0369599019463657E-7"/>
    <n v="8.3992133772436286E-8"/>
    <n v="6.444489924436167E-8"/>
    <n v="4.9435671685268115E-8"/>
    <n v="3.7913272386496731E-8"/>
    <n v="2.9069521886203808E-8"/>
    <n v="2.2283170704526513E-8"/>
    <n v="7.6243190730409473E-6"/>
    <n v="15.503564668193077"/>
    <n v="-306.28026751480525"/>
    <s v="C-K12-WH-All-All-All-C"/>
    <s v="C-K12-WH-All-All-All-C"/>
    <n v="7.6243190730409465E-6"/>
    <n v="1.5047500177510618E-6"/>
    <n v="2.5590961625304646E-6"/>
    <n v="3.3263643439439513E-6"/>
    <n v="4.0183897949994925E-6"/>
    <n v="4.6901089197813481E-6"/>
    <n v="5.2181659290911457E-6"/>
    <n v="5.6699214456616262E-6"/>
    <n v="6.0637149797172077E-6"/>
    <n v="6.4106856036691E-6"/>
    <n v="6.6756200018319754E-6"/>
    <n v="6.9094125800792007E-6"/>
    <n v="7.0868235058248344E-6"/>
    <n v="7.2334844131670158E-6"/>
    <n v="7.3371804033616526E-6"/>
    <n v="7.4211725371340887E-6"/>
    <n v="7.4856174363784502E-6"/>
    <n v="7.5350531080637187E-6"/>
    <n v="7.5729663804502156E-6"/>
    <n v="7.6020359023364197E-6"/>
    <n v="7.6243190730409465E-6"/>
    <n v="1.4530544790239425E-6"/>
    <n v="1.0026506060522834E-6"/>
    <n v="7.1557264268636705E-7"/>
    <n v="6.4032991232842211E-7"/>
    <n v="6.2002358605473643E-7"/>
    <n v="4.7636147058267783E-7"/>
    <n v="4.0005997784336145E-7"/>
    <n v="3.4209799532846202E-7"/>
    <n v="2.9527508522477263E-7"/>
    <n v="2.1323885943575643E-7"/>
    <n v="1.8209703952010584E-7"/>
    <n v="1.257153870185139E-7"/>
    <n v="9.4965368615061674E-8"/>
    <n v="5.2000451467517186E-8"/>
    <n v="3.2296595045316899E-8"/>
    <n v="1.2749360517242283E-8"/>
    <n v="0"/>
    <n v="0"/>
    <n v="0"/>
    <n v="0"/>
    <n v="6.5904082984985601E-6"/>
    <n v="6.5904082984985601E-6"/>
    <n v="1.4530544790239425E-6"/>
    <n v="2.4557050850762259E-6"/>
    <n v="3.1712777277625929E-6"/>
    <n v="3.8116076400910152E-6"/>
    <n v="4.431631226145752E-6"/>
    <n v="4.9079926967284297E-6"/>
    <n v="5.3080526745717914E-6"/>
    <n v="5.6501506699002531E-6"/>
    <n v="5.9454257551250257E-6"/>
    <n v="6.1586646145607822E-6"/>
    <n v="6.3407616540808878E-6"/>
    <n v="6.4664770410994017E-6"/>
    <n v="6.5614424097144634E-6"/>
    <n v="6.5904082984985601E-6"/>
    <n v="6.5904082984985601E-6"/>
    <n v="6.5904082984985601E-6"/>
    <n v="6.5904082984985601E-6"/>
    <n v="6.5904082984985601E-6"/>
    <n v="6.5904082984985601E-6"/>
    <n v="6.5904082984985601E-6"/>
  </r>
  <r>
    <x v="53"/>
    <s v="Under $5"/>
    <n v="-318.76845182223792"/>
    <s v="Water Heating"/>
    <s v="Urban"/>
    <s v="SC-New"/>
    <s v="M_Input_Retro"/>
    <x v="2"/>
    <s v="University"/>
    <s v="Showerheads-Retro-University"/>
    <n v="4.6560010570628941E-5"/>
    <n v="3.4352989034464237E-5"/>
    <n v="1.8378275859432241E-5"/>
    <n v="1.8744672441252964E-5"/>
    <n v="1.8891572876624E-5"/>
    <n v="1.5207345356540866E-5"/>
    <n v="1.5054143844595056E-5"/>
    <n v="1.3784147022258456E-5"/>
    <n v="1.1832699812058708E-5"/>
    <n v="1.0045216157714272E-5"/>
    <n v="8.1880146551190205E-6"/>
    <n v="5.6464599945750672E-6"/>
    <n v="5.0122388226279331E-6"/>
    <n v="3.3478175167908848E-6"/>
    <n v="2.6160062797516291E-6"/>
    <n v="2.2159139953304249E-6"/>
    <n v="1.864823094894376E-6"/>
    <n v="1.5606315957324767E-6"/>
    <n v="1.299769835691232E-6"/>
    <n v="1.0779526203698173E-6"/>
    <n v="2.3568070138645263E-4"/>
    <n v="6.6267307801438475"/>
    <n v="-318.76845182223792"/>
    <s v="C-Unv-WH-All-All-All-C"/>
    <s v="C-Unv-WH-All-All-All-C"/>
    <n v="2.3568070138645263E-4"/>
    <n v="4.6560010570628941E-5"/>
    <n v="8.0912999605093185E-5"/>
    <n v="9.9291275464525426E-5"/>
    <n v="1.180359479057784E-4"/>
    <n v="1.369275207824024E-4"/>
    <n v="1.5213486613894326E-4"/>
    <n v="1.6718900998353832E-4"/>
    <n v="1.8097315700579678E-4"/>
    <n v="1.9280585681785548E-4"/>
    <n v="2.0285107297556975E-4"/>
    <n v="2.1103908763068878E-4"/>
    <n v="2.1668554762526384E-4"/>
    <n v="2.2169778644789178E-4"/>
    <n v="2.2504560396468268E-4"/>
    <n v="2.2766161024443432E-4"/>
    <n v="2.2987752423976474E-4"/>
    <n v="2.3174234733465911E-4"/>
    <n v="2.3330297893039159E-4"/>
    <n v="2.3460274876608282E-4"/>
    <n v="2.3568070138645263E-4"/>
    <n v="4.4962013331919648E-5"/>
    <n v="3.2754991795754944E-5"/>
    <n v="1.6780278620722948E-5"/>
    <n v="1.7146675202543672E-5"/>
    <n v="1.7293575637914707E-5"/>
    <n v="1.3609348117831575E-5"/>
    <n v="1.3456146605885765E-5"/>
    <n v="1.2186149783549165E-5"/>
    <n v="1.0234702573349417E-5"/>
    <n v="8.4472189190049813E-6"/>
    <n v="6.5900174164097286E-6"/>
    <n v="4.0484627558657752E-6"/>
    <n v="3.4142415839186411E-6"/>
    <n v="1.749820278081593E-6"/>
    <n v="1.0180090410423374E-6"/>
    <n v="6.1791675662113313E-7"/>
    <n v="2.6682585618508423E-7"/>
    <n v="0"/>
    <n v="0"/>
    <n v="0"/>
    <n v="2.037207566122668E-4"/>
    <n v="2.037207566122668E-4"/>
    <n v="4.4962013331919648E-5"/>
    <n v="7.7717005127674586E-5"/>
    <n v="9.4497283748397527E-5"/>
    <n v="1.116439589509412E-4"/>
    <n v="1.2893753458885591E-4"/>
    <n v="1.4254688270668749E-4"/>
    <n v="1.5600302931257325E-4"/>
    <n v="1.6818917909612241E-4"/>
    <n v="1.7842388166947184E-4"/>
    <n v="1.8687110058847683E-4"/>
    <n v="1.9346111800488657E-4"/>
    <n v="1.9750958076075235E-4"/>
    <n v="2.00923822344671E-4"/>
    <n v="2.0267364262275259E-4"/>
    <n v="2.0369165166379493E-4"/>
    <n v="2.037207566122668E-4"/>
    <n v="2.037207566122668E-4"/>
    <n v="2.037207566122668E-4"/>
    <n v="2.037207566122668E-4"/>
    <n v="2.037207566122668E-4"/>
  </r>
  <r>
    <x v="53"/>
    <s v="Under $5"/>
    <n v="0"/>
    <s v="Water Heating"/>
    <s v="Urban"/>
    <s v="SC-New"/>
    <s v="M_Input_Retro"/>
    <x v="2"/>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New"/>
    <s v="M_Input_Retro"/>
    <x v="2"/>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18.18347718300089"/>
    <s v="Water Heating"/>
    <s v="Urban"/>
    <s v="SC-New"/>
    <s v="M_Input_Retro"/>
    <x v="2"/>
    <s v="Lodging"/>
    <s v="Showerheads-Retro-Lodging"/>
    <n v="2.3334321452327171E-4"/>
    <n v="1.6145484593284466E-4"/>
    <n v="1.1051217569889992E-4"/>
    <n v="8.555144206629341E-5"/>
    <n v="7.579727265244933E-5"/>
    <n v="6.6397571816429867E-5"/>
    <n v="5.8361921832075347E-5"/>
    <n v="9.2512099233480982E-5"/>
    <n v="9.3432108731459636E-5"/>
    <n v="8.3029222810528891E-5"/>
    <n v="6.940439926121731E-5"/>
    <n v="5.63908505520977E-5"/>
    <n v="3.6297413050225257E-5"/>
    <n v="2.6986898993140759E-5"/>
    <n v="2.0077381205974205E-5"/>
    <n v="1.6789736006437736E-5"/>
    <n v="1.3974171830590818E-5"/>
    <n v="1.1582702272490862E-5"/>
    <n v="9.5654715404518089E-6"/>
    <n v="7.8739294017130971E-6"/>
    <n v="1.3293348294120733E-3"/>
    <n v="7.8397663863051807"/>
    <n v="-318.18347718300089"/>
    <s v="C-Lod-WH-All-All-All-C"/>
    <s v="C-Lod-WH-All-All-All-C"/>
    <n v="1.3293348294120733E-3"/>
    <n v="2.3334321452327171E-4"/>
    <n v="3.9479806045611637E-4"/>
    <n v="5.0531023615501625E-4"/>
    <n v="5.9086167822130966E-4"/>
    <n v="6.6665895087375895E-4"/>
    <n v="7.3305652269018882E-4"/>
    <n v="7.9141844452226416E-4"/>
    <n v="8.8393054375574519E-4"/>
    <n v="9.7736265248720474E-4"/>
    <n v="1.0603918752977335E-3"/>
    <n v="1.1297962745589508E-3"/>
    <n v="1.1861871251110485E-3"/>
    <n v="1.2224845381612738E-3"/>
    <n v="1.2494714371544145E-3"/>
    <n v="1.2695488183603887E-3"/>
    <n v="1.2863385543668265E-3"/>
    <n v="1.3003127261974174E-3"/>
    <n v="1.3118954284699082E-3"/>
    <n v="1.3214609000103601E-3"/>
    <n v="1.3293348294120733E-3"/>
    <n v="2.243298613966729E-4"/>
    <n v="1.5244149280624586E-4"/>
    <n v="1.0149882257230112E-4"/>
    <n v="7.6538088939694617E-5"/>
    <n v="6.6783919525850537E-5"/>
    <n v="5.7384218689831074E-5"/>
    <n v="4.9348568705476553E-5"/>
    <n v="8.3498746106882188E-5"/>
    <n v="8.4418755604860843E-5"/>
    <n v="7.4015869683930098E-5"/>
    <n v="6.0391046134618517E-5"/>
    <n v="4.7377497425498907E-5"/>
    <n v="2.728405992362646E-5"/>
    <n v="1.7973545866541962E-5"/>
    <n v="1.1064028079375408E-5"/>
    <n v="7.7763828798389396E-6"/>
    <n v="4.960818703992021E-6"/>
    <n v="2.5693491458920654E-6"/>
    <n v="5.5211841385301211E-7"/>
    <n v="0"/>
    <n v="1.1490677668800973E-3"/>
    <n v="1.1490677668800973E-3"/>
    <n v="2.243298613966729E-4"/>
    <n v="3.7677135420291876E-4"/>
    <n v="4.7827017677521988E-4"/>
    <n v="5.5480826571491454E-4"/>
    <n v="6.2159218524076502E-4"/>
    <n v="6.7897640393059608E-4"/>
    <n v="7.2832497263607262E-4"/>
    <n v="8.1182371874295484E-4"/>
    <n v="8.9624247434781569E-4"/>
    <n v="9.7025834403174579E-4"/>
    <n v="1.0306493901663643E-3"/>
    <n v="1.0780268875918632E-3"/>
    <n v="1.1053109475154897E-3"/>
    <n v="1.1232844933820316E-3"/>
    <n v="1.1343485214614071E-3"/>
    <n v="1.142124904341246E-3"/>
    <n v="1.147085723045238E-3"/>
    <n v="1.1490677668800973E-3"/>
    <n v="1.1490677668800973E-3"/>
    <n v="1.1490677668800973E-3"/>
  </r>
  <r>
    <x v="53"/>
    <s v="Under $5"/>
    <n v="-162.64634855580977"/>
    <s v="Water Heating"/>
    <s v="Urban"/>
    <s v="SC-New"/>
    <s v="M_Input_Retro"/>
    <x v="2"/>
    <s v="Hospital"/>
    <s v="Showerheads-Retro-Hospital"/>
    <n v="2.5429728759905515E-4"/>
    <n v="1.5263096796966558E-4"/>
    <n v="9.7819152139491766E-5"/>
    <n v="6.5675781591010659E-5"/>
    <n v="5.9189650530050975E-5"/>
    <n v="5.364607571853918E-5"/>
    <n v="5.3204113301402563E-5"/>
    <n v="5.2638947048471789E-5"/>
    <n v="4.8670548394638693E-5"/>
    <n v="3.6453338160604944E-5"/>
    <n v="3.0615013755618603E-5"/>
    <n v="2.2418177550269559E-5"/>
    <n v="1.5284378263419571E-5"/>
    <n v="1.1623301001928976E-5"/>
    <n v="8.708107809794209E-6"/>
    <n v="6.691781731834651E-6"/>
    <n v="5.141395331068523E-6"/>
    <n v="3.9494746313688575E-6"/>
    <n v="3.0332939692650246E-6"/>
    <n v="2.3291859834162165E-6"/>
    <n v="9.8401997248091571E-4"/>
    <n v="5.0270068703058168"/>
    <n v="-162.64634855580977"/>
    <s v="C-Hea-WH-All-All-All-C"/>
    <s v="C-Hea-WH-All-All-All-C"/>
    <n v="9.8401997248091571E-4"/>
    <n v="2.5429728759905515E-4"/>
    <n v="4.0692825556872073E-4"/>
    <n v="5.0474740770821251E-4"/>
    <n v="5.7042318929922313E-4"/>
    <n v="6.2961283982927415E-4"/>
    <n v="6.832589155478133E-4"/>
    <n v="7.364630288492159E-4"/>
    <n v="7.891019758976877E-4"/>
    <n v="8.3777252429232643E-4"/>
    <n v="8.742258624529314E-4"/>
    <n v="9.0484087620855001E-4"/>
    <n v="9.272590537588196E-4"/>
    <n v="9.4254343202223917E-4"/>
    <n v="9.5416673302416816E-4"/>
    <n v="9.6287484083396242E-4"/>
    <n v="9.6956662256579703E-4"/>
    <n v="9.7470801789686554E-4"/>
    <n v="9.7865749252823431E-4"/>
    <n v="9.8169078649749941E-4"/>
    <n v="9.8401997248091571E-4"/>
    <n v="2.4762528946934456E-4"/>
    <n v="1.4595896983995497E-4"/>
    <n v="9.1147154009781151E-5"/>
    <n v="5.9003783461300051E-5"/>
    <n v="5.2517652400340367E-5"/>
    <n v="4.6974077588828572E-5"/>
    <n v="4.6532115171691954E-5"/>
    <n v="4.5966948918761181E-5"/>
    <n v="4.1998550264928085E-5"/>
    <n v="2.9781340030894336E-5"/>
    <n v="2.3943015625907995E-5"/>
    <n v="1.5746179420558951E-5"/>
    <n v="8.6123801337089612E-6"/>
    <n v="4.9513028722183657E-6"/>
    <n v="2.036109680083599E-6"/>
    <n v="1.9783602124041013E-8"/>
    <n v="0"/>
    <n v="0"/>
    <n v="0"/>
    <n v="0"/>
    <n v="8.5058000988670352E-4"/>
    <n v="8.5058000988670352E-4"/>
    <n v="2.4762528946934456E-4"/>
    <n v="3.935842593092995E-4"/>
    <n v="4.8473141331908064E-4"/>
    <n v="5.4373519678038067E-4"/>
    <n v="5.9625284918072099E-4"/>
    <n v="6.4322692676954956E-4"/>
    <n v="6.8975904194124146E-4"/>
    <n v="7.3572599086000267E-4"/>
    <n v="7.7772454112493071E-4"/>
    <n v="8.0750588115582509E-4"/>
    <n v="8.3144889678173311E-4"/>
    <n v="8.4719507620229211E-4"/>
    <n v="8.5058000988670352E-4"/>
    <n v="8.5058000988670352E-4"/>
    <n v="8.5058000988670352E-4"/>
    <n v="8.5058000988670352E-4"/>
    <n v="8.5058000988670352E-4"/>
    <n v="8.5058000988670352E-4"/>
    <n v="8.5058000988670352E-4"/>
    <n v="8.5058000988670352E-4"/>
  </r>
  <r>
    <x v="53"/>
    <s v="Under $5"/>
    <n v="-318.19908108543024"/>
    <s v="Water Heating"/>
    <s v="Urban"/>
    <s v="SC-New"/>
    <s v="M_Input_Retro"/>
    <x v="2"/>
    <s v="Residential Care"/>
    <s v="Showerheads-Retro-Residential Care"/>
    <n v="6.1120216606889001E-4"/>
    <n v="3.7669156122231657E-4"/>
    <n v="2.4115775556019233E-4"/>
    <n v="1.6824638166416096E-4"/>
    <n v="1.5681570444577681E-4"/>
    <n v="1.4527735342915302E-4"/>
    <n v="1.451118722948654E-4"/>
    <n v="1.499957091825394E-4"/>
    <n v="1.3827994109208151E-4"/>
    <n v="1.0543846780632874E-4"/>
    <n v="9.0616580897006591E-5"/>
    <n v="6.6583158334476277E-5"/>
    <n v="4.6566732139917053E-5"/>
    <n v="3.5409223435583281E-5"/>
    <n v="2.7098372481345691E-5"/>
    <n v="2.1014322352685956E-5"/>
    <n v="1.629594766972499E-5"/>
    <n v="1.2636762812155778E-5"/>
    <n v="9.799049656428338E-6"/>
    <n v="7.5984310064748204E-6"/>
    <n v="2.5718354935521039E-3"/>
    <n v="7.8193691199667468"/>
    <n v="-318.19908108543024"/>
    <s v="C-Hea-WH-All-All-All-C"/>
    <s v="C-Hea-WH-All-All-All-C"/>
    <n v="2.5718354935521039E-3"/>
    <n v="6.1120216606889001E-4"/>
    <n v="9.8789372729120653E-4"/>
    <n v="1.2290514828513989E-3"/>
    <n v="1.3972978645155599E-3"/>
    <n v="1.5541135689613366E-3"/>
    <n v="1.6993909223904896E-3"/>
    <n v="1.8445027946853549E-3"/>
    <n v="1.9944985038678944E-3"/>
    <n v="2.1327784449599761E-3"/>
    <n v="2.2382169127663047E-3"/>
    <n v="2.3288334936633114E-3"/>
    <n v="2.3954166519977878E-3"/>
    <n v="2.4419833841377047E-3"/>
    <n v="2.4773926075732878E-3"/>
    <n v="2.5044909800546336E-3"/>
    <n v="2.5255053024073196E-3"/>
    <n v="2.5418012500770448E-3"/>
    <n v="2.5544380128892006E-3"/>
    <n v="2.5642370625456289E-3"/>
    <n v="2.5718354935521039E-3"/>
    <n v="5.9376422569900006E-4"/>
    <n v="3.5925362085242657E-4"/>
    <n v="2.2371981519030232E-4"/>
    <n v="1.5080844129427095E-4"/>
    <n v="1.3937776407588681E-4"/>
    <n v="1.2783941305926302E-4"/>
    <n v="1.2767393192497539E-4"/>
    <n v="1.3255776881264939E-4"/>
    <n v="1.2084200072219152E-4"/>
    <n v="8.8000527436438747E-5"/>
    <n v="7.3178640527116599E-5"/>
    <n v="4.9145217964586285E-5"/>
    <n v="2.9128791770027058E-5"/>
    <n v="1.7971283065693286E-5"/>
    <n v="9.6604321114556961E-6"/>
    <n v="3.5763819827959605E-6"/>
    <n v="0"/>
    <n v="0"/>
    <n v="0"/>
    <n v="0"/>
    <n v="2.223076686154304E-3"/>
    <n v="2.223076686154304E-3"/>
    <n v="5.9376422569900006E-4"/>
    <n v="9.5301784655142663E-4"/>
    <n v="1.1767376617417289E-3"/>
    <n v="1.3275461030359998E-3"/>
    <n v="1.4669238671118866E-3"/>
    <n v="1.5947632801711496E-3"/>
    <n v="1.722437212096125E-3"/>
    <n v="1.8549949809087743E-3"/>
    <n v="1.9758369816309657E-3"/>
    <n v="2.0638375090674043E-3"/>
    <n v="2.1370161495945211E-3"/>
    <n v="2.1861613675591075E-3"/>
    <n v="2.2152901593291345E-3"/>
    <n v="2.223076686154304E-3"/>
    <n v="2.223076686154304E-3"/>
    <n v="2.223076686154304E-3"/>
    <n v="2.223076686154304E-3"/>
    <n v="2.223076686154304E-3"/>
    <n v="2.223076686154304E-3"/>
    <n v="2.223076686154304E-3"/>
  </r>
  <r>
    <x v="53"/>
    <s v="Under $5"/>
    <n v="-318.33927502619247"/>
    <s v="Water Heating"/>
    <s v="Urban"/>
    <s v="SC-New"/>
    <s v="M_Input_Retro"/>
    <x v="2"/>
    <s v="Assembly"/>
    <s v="Showerheads-Retro-Assembly"/>
    <n v="3.0928522783876662E-6"/>
    <n v="2.5724720113321819E-6"/>
    <n v="1.4085108497113914E-6"/>
    <n v="1.093076131826725E-6"/>
    <n v="1.0563324761266831E-6"/>
    <n v="1.5651469772362573E-6"/>
    <n v="1.4163535515655208E-6"/>
    <n v="1.6007203464462363E-6"/>
    <n v="1.8067016104869604E-6"/>
    <n v="1.752583910608398E-6"/>
    <n v="1.646488856387215E-6"/>
    <n v="1.166790768434026E-6"/>
    <n v="9.5097248473538745E-7"/>
    <n v="6.7771589575599802E-7"/>
    <n v="5.2503490936578583E-7"/>
    <n v="4.1591600528149731E-7"/>
    <n v="3.293816512605438E-7"/>
    <n v="2.6077956679368644E-7"/>
    <n v="2.0641059141959779E-7"/>
    <n v="1.6333465777667545E-7"/>
    <n v="2.3707575530938437E-5"/>
    <n v="7.4909719949007583"/>
    <n v="-318.33927502619247"/>
    <s v="C-All-WH-All-All-All-E"/>
    <s v="C-All-WH-All-All-All-E"/>
    <n v="2.3707575530938437E-5"/>
    <n v="3.0928522783876662E-6"/>
    <n v="5.6653242897198477E-6"/>
    <n v="7.0738351394312393E-6"/>
    <n v="8.1669112712579643E-6"/>
    <n v="9.2232437473846483E-6"/>
    <n v="1.0788390724620905E-5"/>
    <n v="1.2204744276186426E-5"/>
    <n v="1.3805464622632662E-5"/>
    <n v="1.5612166233119621E-5"/>
    <n v="1.736475014372802E-5"/>
    <n v="1.9011239000115236E-5"/>
    <n v="2.0178029768549261E-5"/>
    <n v="2.112900225328465E-5"/>
    <n v="2.1806718149040646E-5"/>
    <n v="2.2331753058406432E-5"/>
    <n v="2.2747669063687931E-5"/>
    <n v="2.3077050714948476E-5"/>
    <n v="2.3337830281742163E-5"/>
    <n v="2.3544240873161762E-5"/>
    <n v="2.3707575530938437E-5"/>
    <n v="2.9321066593697942E-6"/>
    <n v="2.4117263923143099E-6"/>
    <n v="1.2477652306935193E-6"/>
    <n v="9.3233051280885293E-7"/>
    <n v="8.9558685710881104E-7"/>
    <n v="1.4044013582183851E-6"/>
    <n v="1.2556079325476486E-6"/>
    <n v="1.4399747274283641E-6"/>
    <n v="1.6459559914690882E-6"/>
    <n v="1.5918382915905258E-6"/>
    <n v="1.4857432373693428E-6"/>
    <n v="1.0060451494161538E-6"/>
    <n v="7.9022686571751538E-7"/>
    <n v="5.1697027673812595E-7"/>
    <n v="3.6428929034791376E-7"/>
    <n v="2.5517038626362519E-7"/>
    <n v="1.686360322426717E-7"/>
    <n v="1.0003394777581434E-7"/>
    <n v="4.5664972401725687E-8"/>
    <n v="2.5890387588033516E-9"/>
    <n v="2.0492663150580994E-5"/>
    <n v="2.0492663150580987E-5"/>
    <n v="2.9321066593697942E-6"/>
    <n v="5.3438330516841037E-6"/>
    <n v="6.5915982823776226E-6"/>
    <n v="7.5239287951864756E-6"/>
    <n v="8.4195156522952859E-6"/>
    <n v="9.8239170105136702E-6"/>
    <n v="1.1079524943061318E-5"/>
    <n v="1.2519499670489683E-5"/>
    <n v="1.4165455661958771E-5"/>
    <n v="1.5757293953549299E-5"/>
    <n v="1.7243037190918643E-5"/>
    <n v="1.8249082340334798E-5"/>
    <n v="1.9039309206052312E-5"/>
    <n v="1.9556279482790437E-5"/>
    <n v="1.9920568773138351E-5"/>
    <n v="2.0175739159401976E-5"/>
    <n v="2.0344375191644646E-5"/>
    <n v="2.0444409139420459E-5"/>
    <n v="2.0490074111822184E-5"/>
    <n v="2.0492663150580987E-5"/>
  </r>
  <r>
    <x v="53"/>
    <s v="Under $5"/>
    <n v="-172.95989798436651"/>
    <s v="Water Heating"/>
    <s v="Urban"/>
    <s v="SC-New"/>
    <s v="M_Input_Retro"/>
    <x v="2"/>
    <s v="Other"/>
    <s v="Showerheads-Retro-Other"/>
    <n v="1.6773483605183521E-3"/>
    <n v="1.1289939895755381E-3"/>
    <n v="6.3389633002358268E-4"/>
    <n v="6.4775492320347239E-4"/>
    <n v="6.1654007615271689E-4"/>
    <n v="5.5097738975446332E-4"/>
    <n v="4.9842961648870437E-4"/>
    <n v="4.547889302581617E-4"/>
    <n v="3.9185208595039365E-4"/>
    <n v="3.148618611205259E-4"/>
    <n v="2.8747469428685356E-4"/>
    <n v="2.0827818753708032E-4"/>
    <n v="1.5620033565542457E-4"/>
    <n v="1.1627966912925884E-4"/>
    <n v="8.6437676943030601E-5"/>
    <n v="6.6837198121442291E-5"/>
    <n v="5.167862325027437E-5"/>
    <n v="3.9955894640787321E-5"/>
    <n v="3.0890694616098307E-5"/>
    <n v="2.3880919177388129E-5"/>
    <n v="7.9833574564035486E-3"/>
    <n v="-2.0880226911758424"/>
    <n v="-172.95989798436651"/>
    <s v="C-All-WH-All-All-All-E"/>
    <s v="C-All-WH-All-All-All-E"/>
    <n v="7.9833574564035486E-3"/>
    <n v="1.6773483605183521E-3"/>
    <n v="2.8063423500938904E-3"/>
    <n v="3.4402386801174732E-3"/>
    <n v="4.0879936033209451E-3"/>
    <n v="4.7045336794736617E-3"/>
    <n v="5.255511069228125E-3"/>
    <n v="5.7539406857168296E-3"/>
    <n v="6.2087296159749911E-3"/>
    <n v="6.6005817019253845E-3"/>
    <n v="6.9154435630459105E-3"/>
    <n v="7.2029182573327645E-3"/>
    <n v="7.4111964448698451E-3"/>
    <n v="7.56739678052527E-3"/>
    <n v="7.6836764496545284E-3"/>
    <n v="7.7701141265975587E-3"/>
    <n v="7.8369513247190017E-3"/>
    <n v="7.8886299479692754E-3"/>
    <n v="7.9285858426100635E-3"/>
    <n v="7.9594765372261612E-3"/>
    <n v="7.9833574564035486E-3"/>
    <n v="1.6232184165054842E-3"/>
    <n v="1.0748640455626702E-3"/>
    <n v="5.7976638601071483E-4"/>
    <n v="5.9362497919060453E-4"/>
    <n v="5.6241013213984903E-4"/>
    <n v="4.9684744574159546E-4"/>
    <n v="4.4429967247583651E-4"/>
    <n v="4.0065898624529385E-4"/>
    <n v="3.377221419375258E-4"/>
    <n v="2.6073191710765804E-4"/>
    <n v="2.3334475027398573E-4"/>
    <n v="1.5414824352421249E-4"/>
    <n v="1.0207039164255674E-4"/>
    <n v="6.2149725116391008E-5"/>
    <n v="3.2307732930162763E-5"/>
    <n v="1.2707254108574452E-5"/>
    <n v="0"/>
    <n v="0"/>
    <n v="0"/>
    <n v="0"/>
    <n v="6.9007585761461914E-3"/>
    <n v="6.9007585761461914E-3"/>
    <n v="1.6232184165054842E-3"/>
    <n v="2.6980824620681547E-3"/>
    <n v="3.2778488480788696E-3"/>
    <n v="3.8714738272694741E-3"/>
    <n v="4.4338839594093233E-3"/>
    <n v="4.9307314051509187E-3"/>
    <n v="5.3750310776267555E-3"/>
    <n v="5.7756900638720491E-3"/>
    <n v="6.1134122058095746E-3"/>
    <n v="6.3741441229172328E-3"/>
    <n v="6.6074888731912189E-3"/>
    <n v="6.7616371167154316E-3"/>
    <n v="6.8637075083579887E-3"/>
    <n v="6.9007585761461914E-3"/>
    <n v="6.9007585761461914E-3"/>
    <n v="6.9007585761461914E-3"/>
    <n v="6.9007585761461914E-3"/>
    <n v="6.9007585761461914E-3"/>
    <n v="6.9007585761461914E-3"/>
    <n v="6.9007585761461914E-3"/>
  </r>
  <r>
    <x v="53"/>
    <s v="Under $5"/>
    <n v="-99.510303705071578"/>
    <s v="Water Heating"/>
    <s v="Urban"/>
    <s v="SC-Retro"/>
    <s v="M_Input_Retro"/>
    <x v="2"/>
    <s v="Large Off"/>
    <s v="Showerheads-Retro-Large Off"/>
    <n v="9.9221050609379358E-3"/>
    <n v="7.0550155928910431E-3"/>
    <n v="4.9439645033617311E-3"/>
    <n v="3.9070820632462252E-3"/>
    <n v="3.4648794172485284E-3"/>
    <n v="3.035242821393341E-3"/>
    <n v="2.6357935275644916E-3"/>
    <n v="2.269973921397959E-3"/>
    <n v="1.9454470356367803E-3"/>
    <n v="1.6606425666356008E-3"/>
    <n v="1.4063826243594691E-3"/>
    <n v="1.1124583578379654E-3"/>
    <n v="8.8070019228744508E-4"/>
    <n v="6.9565606370613239E-4"/>
    <n v="5.4979429245910841E-4"/>
    <n v="4.342671177104891E-4"/>
    <n v="3.4294637620995116E-4"/>
    <n v="2.7077618948766094E-4"/>
    <n v="2.1375291116590076E-4"/>
    <n v="1.6870701877142694E-4"/>
    <n v="4.2363192671806695E-2"/>
    <n v="5.5493287891556182"/>
    <n v="-99.510303705071578"/>
    <s v="C-LOff-WH-All-All-All-C"/>
    <s v="C-LOff-WH-All-All-All-C"/>
    <n v="4.2363192671806695E-2"/>
    <n v="9.9221050609379358E-3"/>
    <n v="1.6977120653828979E-2"/>
    <n v="2.1921085157190712E-2"/>
    <n v="2.5828167220436939E-2"/>
    <n v="2.9293046637685467E-2"/>
    <n v="3.2328289459078806E-2"/>
    <n v="3.4964082986643295E-2"/>
    <n v="3.7234056908041255E-2"/>
    <n v="3.9179503943678036E-2"/>
    <n v="4.0840146510313639E-2"/>
    <n v="4.2246529134673111E-2"/>
    <n v="4.2363192671806695E-2"/>
    <n v="4.2363192671806695E-2"/>
    <n v="4.2363192671806695E-2"/>
    <n v="4.2363192671806695E-2"/>
    <n v="4.2363192671806695E-2"/>
    <n v="4.2363192671806695E-2"/>
    <n v="4.2363192671806695E-2"/>
    <n v="4.2363192671806695E-2"/>
    <n v="4.2363192671806695E-2"/>
    <n v="9.634867860292249E-3"/>
    <n v="6.7677783922453555E-3"/>
    <n v="4.6567273027160435E-3"/>
    <n v="3.619844862600538E-3"/>
    <n v="3.1776422166028412E-3"/>
    <n v="2.7480056207476538E-3"/>
    <n v="2.3485563269188044E-3"/>
    <n v="1.9827367207522718E-3"/>
    <n v="1.6582098349910931E-3"/>
    <n v="1.3734053659899136E-3"/>
    <n v="1.1191454237137817E-3"/>
    <n v="8.2522115719227808E-4"/>
    <n v="5.9346299164175775E-4"/>
    <n v="4.0841886306044507E-4"/>
    <n v="2.6255709181342108E-4"/>
    <n v="1.4702991706480177E-4"/>
    <n v="5.5709175564263842E-5"/>
    <n v="0"/>
    <n v="0"/>
    <n v="0"/>
    <n v="3.6618448658892952E-2"/>
    <n v="3.6618448658892952E-2"/>
    <n v="9.634867860292249E-3"/>
    <n v="1.6402646252537605E-2"/>
    <n v="2.1059373555253648E-2"/>
    <n v="2.4679218417854185E-2"/>
    <n v="2.7856860634457026E-2"/>
    <n v="3.0604866255204678E-2"/>
    <n v="3.2953422582123484E-2"/>
    <n v="3.4936159302875754E-2"/>
    <n v="3.6594369137866845E-2"/>
    <n v="3.6618448658892952E-2"/>
    <n v="3.6618448658892952E-2"/>
    <n v="3.6618448658892952E-2"/>
    <n v="3.6618448658892952E-2"/>
    <n v="3.6618448658892952E-2"/>
    <n v="3.6618448658892952E-2"/>
    <n v="3.6618448658892952E-2"/>
    <n v="3.6618448658892952E-2"/>
    <n v="3.6618448658892952E-2"/>
    <n v="3.6618448658892952E-2"/>
    <n v="3.6618448658892952E-2"/>
  </r>
  <r>
    <x v="53"/>
    <s v="Under $5"/>
    <n v="-99.688634390895601"/>
    <s v="Water Heating"/>
    <s v="Urban"/>
    <s v="SC-Retro"/>
    <s v="M_Input_Retro"/>
    <x v="2"/>
    <s v="Medium Off"/>
    <s v="Showerheads-Retro-Medium Off"/>
    <n v="8.5060945653443899E-3"/>
    <n v="6.0841444154408958E-3"/>
    <n v="4.2847319529386941E-3"/>
    <n v="3.4052668958331925E-3"/>
    <n v="3.0343829078592652E-3"/>
    <n v="2.6705529224418027E-3"/>
    <n v="2.3304825945585535E-3"/>
    <n v="2.016675696008208E-3"/>
    <n v="1.7374454395064365E-3"/>
    <n v="1.4914793832274955E-3"/>
    <n v="1.2691675300550785E-3"/>
    <n v="1.0088918840574369E-3"/>
    <n v="8.0260197913813614E-4"/>
    <n v="6.366636521181868E-4"/>
    <n v="5.0534386495828696E-4"/>
    <n v="4.0079149882795464E-4"/>
    <n v="3.1776238284126647E-4"/>
    <n v="2.5185132062738211E-4"/>
    <n v="1.9954863274607959E-4"/>
    <n v="1.5805957275504608E-4"/>
    <n v="3.6317426669359269E-2"/>
    <n v="5.3687250834864031"/>
    <n v="-99.688634390895601"/>
    <s v="C-SOff-WH-All-All-All-C"/>
    <s v="C-SOff-WH-All-All-All-C"/>
    <n v="3.6317426669359269E-2"/>
    <n v="8.5060945653443899E-3"/>
    <n v="1.4590238980785285E-2"/>
    <n v="1.8874970933723978E-2"/>
    <n v="2.2280237829557171E-2"/>
    <n v="2.5314620737416436E-2"/>
    <n v="2.798517365985824E-2"/>
    <n v="3.0315656254416793E-2"/>
    <n v="3.2332331950425001E-2"/>
    <n v="3.4069777389931437E-2"/>
    <n v="3.5561256773158932E-2"/>
    <n v="3.6317426669359269E-2"/>
    <n v="3.6317426669359269E-2"/>
    <n v="3.6317426669359269E-2"/>
    <n v="3.6317426669359269E-2"/>
    <n v="3.6317426669359269E-2"/>
    <n v="3.6317426669359269E-2"/>
    <n v="3.6317426669359269E-2"/>
    <n v="3.6317426669359269E-2"/>
    <n v="3.6317426669359269E-2"/>
    <n v="3.6317426669359269E-2"/>
    <n v="8.2598497638258252E-3"/>
    <n v="5.8378996139223302E-3"/>
    <n v="4.0384871514201285E-3"/>
    <n v="3.1590220943146273E-3"/>
    <n v="2.7881381063407E-3"/>
    <n v="2.4243081209232376E-3"/>
    <n v="2.0842377930399879E-3"/>
    <n v="1.7704308944896426E-3"/>
    <n v="1.4912006379878711E-3"/>
    <n v="1.2452345817089302E-3"/>
    <n v="1.0229227285365131E-3"/>
    <n v="7.6264708253887155E-4"/>
    <n v="5.563571776195708E-4"/>
    <n v="3.9041885059962146E-4"/>
    <n v="2.5909906343972162E-4"/>
    <n v="1.545466973093893E-4"/>
    <n v="7.1517581322701131E-5"/>
    <n v="5.6065191088167641E-6"/>
    <n v="0"/>
    <n v="0"/>
    <n v="3.1392530638987962E-2"/>
    <n v="3.1392530638987962E-2"/>
    <n v="8.2598497638258252E-3"/>
    <n v="1.4097749377748155E-2"/>
    <n v="1.8136236529168286E-2"/>
    <n v="2.1295258623482912E-2"/>
    <n v="2.4083396729823611E-2"/>
    <n v="2.6507704850746848E-2"/>
    <n v="2.8591942643786835E-2"/>
    <n v="3.0362373538276477E-2"/>
    <n v="3.1392530638987962E-2"/>
    <n v="3.1392530638987962E-2"/>
    <n v="3.1392530638987962E-2"/>
    <n v="3.1392530638987962E-2"/>
    <n v="3.1392530638987962E-2"/>
    <n v="3.1392530638987962E-2"/>
    <n v="3.1392530638987962E-2"/>
    <n v="3.1392530638987962E-2"/>
    <n v="3.1392530638987962E-2"/>
    <n v="3.1392530638987962E-2"/>
    <n v="3.1392530638987962E-2"/>
    <n v="3.1392530638987962E-2"/>
  </r>
  <r>
    <x v="53"/>
    <s v="Under $5"/>
    <n v="-99.688634390895601"/>
    <s v="Water Heating"/>
    <s v="Urban"/>
    <s v="SC-Retro"/>
    <s v="M_Input_Retro"/>
    <x v="2"/>
    <s v="Small Off"/>
    <s v="Showerheads-Retro-Small Off"/>
    <n v="1.5352236698101794E-3"/>
    <n v="1.0794427943125952E-3"/>
    <n v="7.4904799515445317E-4"/>
    <n v="5.8529885112175992E-4"/>
    <n v="5.1409123790036417E-4"/>
    <n v="4.4600697538591281E-4"/>
    <n v="3.8327049807605729E-4"/>
    <n v="3.2665653229570609E-4"/>
    <n v="2.7670607212567511E-4"/>
    <n v="2.3319731881550111E-4"/>
    <n v="1.9533764501043199E-4"/>
    <n v="1.5277599476531064E-4"/>
    <n v="1.1952922299920465E-4"/>
    <n v="9.3443772961933236E-5"/>
    <n v="7.3073093405053423E-5"/>
    <n v="5.7134306827243814E-5"/>
    <n v="4.467117131173233E-5"/>
    <n v="3.4925988388289469E-5"/>
    <n v="2.7306191860738857E-5"/>
    <n v="2.134836967615483E-5"/>
    <n v="6.5547558425408199E-3"/>
    <n v="5.3687250834864031"/>
    <n v="-99.688634390895601"/>
    <s v="C-SOff-WH-All-All-All-C"/>
    <s v="C-SOff-WH-All-All-All-C"/>
    <n v="6.5547558425408199E-3"/>
    <n v="1.5352236698101794E-3"/>
    <n v="2.6146664641227748E-3"/>
    <n v="3.3637144592772281E-3"/>
    <n v="3.9490133103989881E-3"/>
    <n v="4.463104548299352E-3"/>
    <n v="4.9091115236852651E-3"/>
    <n v="5.2923820217613228E-3"/>
    <n v="5.6190385540570292E-3"/>
    <n v="5.8957446261827043E-3"/>
    <n v="6.1289419449982053E-3"/>
    <n v="6.3242795900086369E-3"/>
    <n v="6.4770555847739478E-3"/>
    <n v="6.5547558425408199E-3"/>
    <n v="6.5547558425408199E-3"/>
    <n v="6.5547558425408199E-3"/>
    <n v="6.5547558425408199E-3"/>
    <n v="6.5547558425408199E-3"/>
    <n v="6.5547558425408199E-3"/>
    <n v="6.5547558425408199E-3"/>
    <n v="6.5547558425408199E-3"/>
    <n v="1.4907801422953044E-3"/>
    <n v="1.0349992667977202E-3"/>
    <n v="7.0460446763957827E-4"/>
    <n v="5.4085532360688502E-4"/>
    <n v="4.6964771038548927E-4"/>
    <n v="4.0156344787103791E-4"/>
    <n v="3.3882697056118239E-4"/>
    <n v="2.8221300478083118E-4"/>
    <n v="2.322625446108002E-4"/>
    <n v="1.8875379130062621E-4"/>
    <n v="1.5089411749555706E-4"/>
    <n v="1.0833246725043572E-4"/>
    <n v="7.5085695484329731E-5"/>
    <n v="4.900024544705832E-5"/>
    <n v="2.8629565890178507E-5"/>
    <n v="1.2690779312368898E-5"/>
    <n v="2.2764379685741439E-7"/>
    <n v="0"/>
    <n v="0"/>
    <n v="0"/>
    <n v="5.6658852922433214E-3"/>
    <n v="5.6658852922433214E-3"/>
    <n v="1.4907801422953044E-3"/>
    <n v="2.5257794090930248E-3"/>
    <n v="3.230383876732603E-3"/>
    <n v="3.7712392003394881E-3"/>
    <n v="4.2408869107249773E-3"/>
    <n v="4.6424503585960151E-3"/>
    <n v="4.9812773291571973E-3"/>
    <n v="5.2634903339380283E-3"/>
    <n v="5.4957528785488288E-3"/>
    <n v="5.6658852922433214E-3"/>
    <n v="5.6658852922433214E-3"/>
    <n v="5.6658852922433214E-3"/>
    <n v="5.6658852922433214E-3"/>
    <n v="5.6658852922433214E-3"/>
    <n v="5.6658852922433214E-3"/>
    <n v="5.6658852922433214E-3"/>
    <n v="5.6658852922433214E-3"/>
    <n v="5.6658852922433214E-3"/>
    <n v="5.6658852922433214E-3"/>
    <n v="5.6658852922433214E-3"/>
  </r>
  <r>
    <x v="53"/>
    <s v="Under $5"/>
    <n v="0"/>
    <s v="Water Heating"/>
    <s v="Urban"/>
    <s v="SC-Retro"/>
    <s v="M_Input_Retro"/>
    <x v="2"/>
    <s v="XLarge Ret"/>
    <s v="Showerheads-Retro-X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Large Ret"/>
    <s v="Showerheads-Retro-Large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Medium Ret"/>
    <s v="Showerheads-Retro-Medium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Small Ret"/>
    <s v="Showerheads-Retro-Small R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06.28026751480525"/>
    <s v="Water Heating"/>
    <s v="Urban"/>
    <s v="SC-Retro"/>
    <s v="M_Input_Retro"/>
    <x v="2"/>
    <s v="School K-12"/>
    <s v="Showerheads-Retro-School K-12"/>
    <n v="7.0348713976587285E-4"/>
    <n v="4.9212174856285947E-4"/>
    <n v="3.4001592074285353E-4"/>
    <n v="2.6432117726453788E-4"/>
    <n v="2.3124828271436248E-4"/>
    <n v="1.9987541430912327E-4"/>
    <n v="1.7098828141954566E-4"/>
    <n v="1.450687880382412E-4"/>
    <n v="1.2223383806481754E-4"/>
    <n v="1.0239772789040025E-4"/>
    <n v="8.5322500119306544E-5"/>
    <n v="6.6365860165557805E-5"/>
    <n v="5.1618068443993094E-5"/>
    <n v="4.015472716682727E-5"/>
    <n v="3.1229438884316011E-5"/>
    <n v="2.4290863570749997E-5"/>
    <n v="1.889312090549166E-5"/>
    <n v="1.4694213937728368E-5"/>
    <n v="1.1428016191467759E-5"/>
    <n v="8.8874484484224088E-6"/>
    <n v="2.9410152129412627E-3"/>
    <n v="15.503564668193077"/>
    <n v="-306.28026751480525"/>
    <s v="C-K12-WH-All-All-All-C"/>
    <s v="C-K12-WH-All-All-All-C"/>
    <n v="2.9410152129412627E-3"/>
    <n v="7.0348713976587285E-4"/>
    <n v="1.1956088883287323E-3"/>
    <n v="1.535624809071586E-3"/>
    <n v="1.7999459863361237E-3"/>
    <n v="2.0311942690504864E-3"/>
    <n v="2.2310696833596098E-3"/>
    <n v="2.4020579647791554E-3"/>
    <n v="2.5471267528173968E-3"/>
    <n v="2.6693605908822142E-3"/>
    <n v="2.7717583187726142E-3"/>
    <n v="2.857080818891921E-3"/>
    <n v="2.9234466790574788E-3"/>
    <n v="2.9410152129412627E-3"/>
    <n v="2.9410152129412627E-3"/>
    <n v="2.9410152129412627E-3"/>
    <n v="2.9410152129412627E-3"/>
    <n v="2.9410152129412627E-3"/>
    <n v="2.9410152129412627E-3"/>
    <n v="2.9410152129412627E-3"/>
    <n v="2.9410152129412627E-3"/>
    <n v="6.8354603231993117E-4"/>
    <n v="4.7218064111691774E-4"/>
    <n v="3.200748132969118E-4"/>
    <n v="2.4438006981859615E-4"/>
    <n v="2.1130717526842075E-4"/>
    <n v="1.7993430686318154E-4"/>
    <n v="1.5104717397360393E-4"/>
    <n v="1.2512768059229947E-4"/>
    <n v="1.0229273061887583E-4"/>
    <n v="8.245662044445853E-5"/>
    <n v="6.5381392673364829E-5"/>
    <n v="4.642475271961609E-5"/>
    <n v="3.1676960998051372E-5"/>
    <n v="2.0213619720885551E-5"/>
    <n v="1.1288331438374292E-5"/>
    <n v="4.3497561248082786E-6"/>
    <n v="0"/>
    <n v="0"/>
    <n v="0"/>
    <n v="0"/>
    <n v="2.5421930640224283E-3"/>
    <n v="2.5421930640224283E-3"/>
    <n v="6.8354603231993117E-4"/>
    <n v="1.155726673436849E-3"/>
    <n v="1.4758014867337608E-3"/>
    <n v="1.720181556552357E-3"/>
    <n v="1.9314887318207779E-3"/>
    <n v="2.1114230386839595E-3"/>
    <n v="2.2624702126575634E-3"/>
    <n v="2.3875978932498629E-3"/>
    <n v="2.4898906238687386E-3"/>
    <n v="2.5421930640224283E-3"/>
    <n v="2.5421930640224283E-3"/>
    <n v="2.5421930640224283E-3"/>
    <n v="2.5421930640224283E-3"/>
    <n v="2.5421930640224283E-3"/>
    <n v="2.5421930640224283E-3"/>
    <n v="2.5421930640224283E-3"/>
    <n v="2.5421930640224283E-3"/>
    <n v="2.5421930640224283E-3"/>
    <n v="2.5421930640224283E-3"/>
    <n v="2.5421930640224283E-3"/>
  </r>
  <r>
    <x v="53"/>
    <s v="Under $5"/>
    <n v="-318.76845182223792"/>
    <s v="Water Heating"/>
    <s v="Urban"/>
    <s v="SC-Retro"/>
    <s v="M_Input_Retro"/>
    <x v="2"/>
    <s v="University"/>
    <s v="Showerheads-Retro-University"/>
    <n v="5.2748142650092655E-3"/>
    <n v="3.7147027787721495E-3"/>
    <n v="2.5848981498166326E-3"/>
    <n v="2.019327998467998E-3"/>
    <n v="1.7785864495187015E-3"/>
    <n v="1.5493240422005084E-3"/>
    <n v="1.3351038894906951E-3"/>
    <n v="1.1426954321928876E-3"/>
    <n v="9.7202575018696079E-4"/>
    <n v="8.2208244396212707E-4"/>
    <n v="6.9178560953945102E-4"/>
    <n v="5.4314965512541565E-4"/>
    <n v="4.2585911223249961E-4"/>
    <n v="3.3436561520270859E-4"/>
    <n v="2.6208282717656185E-4"/>
    <n v="2.0542738395179627E-4"/>
    <n v="1.6115181244530578E-4"/>
    <n v="1.2652061464937046E-4"/>
    <n v="9.9409541137722532E-5"/>
    <n v="7.8167515949642994E-5"/>
    <n v="2.2052015057439169E-2"/>
    <n v="6.6267307801438475"/>
    <n v="-318.76845182223792"/>
    <s v="C-Unv-WH-All-All-All-C"/>
    <s v="C-Unv-WH-All-All-All-C"/>
    <n v="2.2052015057439169E-2"/>
    <n v="5.2748142650092655E-3"/>
    <n v="8.9895170437814149E-3"/>
    <n v="1.1574415193598048E-2"/>
    <n v="1.3593743192066046E-2"/>
    <n v="1.5372329641584748E-2"/>
    <n v="1.6921653683785256E-2"/>
    <n v="1.8256757573275949E-2"/>
    <n v="1.9399453005468838E-2"/>
    <n v="2.03714787556558E-2"/>
    <n v="2.1193561199617926E-2"/>
    <n v="2.1885346809157376E-2"/>
    <n v="2.2052015057439169E-2"/>
    <n v="2.2052015057439169E-2"/>
    <n v="2.2052015057439169E-2"/>
    <n v="2.2052015057439169E-2"/>
    <n v="2.2052015057439169E-2"/>
    <n v="2.2052015057439169E-2"/>
    <n v="2.2052015057439169E-2"/>
    <n v="2.2052015057439169E-2"/>
    <n v="2.2052015057439169E-2"/>
    <n v="5.1252939226033717E-3"/>
    <n v="3.5651824363662561E-3"/>
    <n v="2.4353778074107393E-3"/>
    <n v="1.8698076560621046E-3"/>
    <n v="1.6290661071128082E-3"/>
    <n v="1.3998036997946151E-3"/>
    <n v="1.1855835470848018E-3"/>
    <n v="9.9317508978699425E-4"/>
    <n v="8.2250540778106744E-4"/>
    <n v="6.7256210155623372E-4"/>
    <n v="5.4226526713355757E-4"/>
    <n v="3.9362931271952226E-4"/>
    <n v="2.7633876982660621E-4"/>
    <n v="1.8484527279681519E-4"/>
    <n v="1.1256248477066846E-4"/>
    <n v="5.5907041545902872E-5"/>
    <n v="1.1631470039412379E-5"/>
    <n v="0"/>
    <n v="0"/>
    <n v="0"/>
    <n v="1.9061608209321301E-2"/>
    <n v="1.9061608209321301E-2"/>
    <n v="5.1252939226033717E-3"/>
    <n v="8.6904763589696274E-3"/>
    <n v="1.1125854166380367E-2"/>
    <n v="1.2995661822442472E-2"/>
    <n v="1.4624727929555281E-2"/>
    <n v="1.6024531629349897E-2"/>
    <n v="1.7210115176434698E-2"/>
    <n v="1.8203290266221691E-2"/>
    <n v="1.9025795674002758E-2"/>
    <n v="1.9061608209321301E-2"/>
    <n v="1.9061608209321301E-2"/>
    <n v="1.9061608209321301E-2"/>
    <n v="1.9061608209321301E-2"/>
    <n v="1.9061608209321301E-2"/>
    <n v="1.9061608209321301E-2"/>
    <n v="1.9061608209321301E-2"/>
    <n v="1.9061608209321301E-2"/>
    <n v="1.9061608209321301E-2"/>
    <n v="1.9061608209321301E-2"/>
    <n v="1.9061608209321301E-2"/>
  </r>
  <r>
    <x v="53"/>
    <s v="Under $5"/>
    <n v="0"/>
    <s v="Water Heating"/>
    <s v="Urban"/>
    <s v="SC-Retro"/>
    <s v="M_Input_Retro"/>
    <x v="2"/>
    <s v="Warehouse"/>
    <s v="Showerheads-Retro-Warehouse"/>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Supermarket"/>
    <s v="Showerheads-Retro-Supermarke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MiniMart"/>
    <s v="Showerheads-Retro-MiniMar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0"/>
    <s v="Water Heating"/>
    <s v="Urban"/>
    <s v="SC-Retro"/>
    <s v="M_Input_Retro"/>
    <x v="2"/>
    <s v="Restaurant"/>
    <s v="Showerheads-Retro-Restaurant"/>
    <n v="0"/>
    <n v="0"/>
    <n v="0"/>
    <n v="0"/>
    <n v="0"/>
    <n v="0"/>
    <n v="0"/>
    <n v="0"/>
    <n v="0"/>
    <n v="0"/>
    <n v="0"/>
    <n v="0"/>
    <n v="0"/>
    <n v="0"/>
    <n v="0"/>
    <n v="0"/>
    <n v="0"/>
    <n v="0"/>
    <n v="0"/>
    <n v="0"/>
    <n v="0"/>
    <n v="0"/>
    <n v="0"/>
    <s v="C-All-WH-All-All-All-E"/>
    <s v="C-All-WH-All-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3"/>
    <s v="Under $5"/>
    <n v="-318.18347718300089"/>
    <s v="Water Heating"/>
    <s v="Urban"/>
    <s v="SC-Retro"/>
    <s v="M_Input_Retro"/>
    <x v="2"/>
    <s v="Lodging"/>
    <s v="Showerheads-Retro-Lodging"/>
    <n v="6.3815027381519382E-2"/>
    <n v="4.4785478799660675E-2"/>
    <n v="3.1041158494170711E-2"/>
    <n v="2.4203346343955445E-2"/>
    <n v="2.1230394748463124E-2"/>
    <n v="1.8393516486283634E-2"/>
    <n v="1.577711289832609E-2"/>
    <n v="1.3422352643169572E-2"/>
    <n v="1.1376006643305439E-2"/>
    <n v="9.5973469210723743E-3"/>
    <n v="8.0591362736530722E-3"/>
    <n v="6.3161761230985736E-3"/>
    <n v="4.9518207220393103E-3"/>
    <n v="3.8760957359697023E-3"/>
    <n v="3.0329998001870123E-3"/>
    <n v="2.3725148015889212E-3"/>
    <n v="1.8567237132174896E-3"/>
    <n v="1.4537324021243246E-3"/>
    <n v="1.1387208615600702E-3"/>
    <n v="8.9236445713489524E-4"/>
    <n v="0.27560461522384561"/>
    <n v="7.8397663863051807"/>
    <n v="-318.18347718300089"/>
    <s v="C-Lod-WH-All-All-All-C"/>
    <s v="C-Lod-WH-All-All-All-C"/>
    <n v="0.27560461522384561"/>
    <n v="6.3815027381519382E-2"/>
    <n v="0.10860050618118006"/>
    <n v="0.13964166467535077"/>
    <n v="0.16384501101930621"/>
    <n v="0.18507540576776932"/>
    <n v="0.20346892225405294"/>
    <n v="0.21924603515237903"/>
    <n v="0.2326683877955486"/>
    <n v="0.24404439443885403"/>
    <n v="0.2536417413599264"/>
    <n v="0.26170087763357947"/>
    <n v="0.26801705375667806"/>
    <n v="0.27296887447871737"/>
    <n v="0.27560461522384561"/>
    <n v="0.27560461522384561"/>
    <n v="0.27560461522384561"/>
    <n v="0.27560461522384561"/>
    <n v="0.27560461522384561"/>
    <n v="0.27560461522384561"/>
    <n v="0.27560461522384561"/>
    <n v="6.1946332102218254E-2"/>
    <n v="4.2916783520359547E-2"/>
    <n v="2.9172463214869587E-2"/>
    <n v="2.2334651064654321E-2"/>
    <n v="1.9361699469162E-2"/>
    <n v="1.652482120698251E-2"/>
    <n v="1.3908417619024966E-2"/>
    <n v="1.1553657363868448E-2"/>
    <n v="9.5073113640043155E-3"/>
    <n v="7.7286516417712494E-3"/>
    <n v="6.1904409943519473E-3"/>
    <n v="4.4474808437974488E-3"/>
    <n v="3.0831254427381855E-3"/>
    <n v="2.0074004566685774E-3"/>
    <n v="1.1643045208858877E-3"/>
    <n v="5.0381952228779653E-4"/>
    <n v="0"/>
    <n v="0"/>
    <n v="0"/>
    <n v="0"/>
    <n v="0.23823070963782311"/>
    <n v="0.23823070963782311"/>
    <n v="6.1946332102218254E-2"/>
    <n v="0.1048631156225778"/>
    <n v="0.13403557883744738"/>
    <n v="0.1563702299021017"/>
    <n v="0.1757319293712637"/>
    <n v="0.1922567505782462"/>
    <n v="0.20616516819727118"/>
    <n v="0.21771882556113964"/>
    <n v="0.22722613692514396"/>
    <n v="0.23495478856691521"/>
    <n v="0.23823070963782311"/>
    <n v="0.23823070963782311"/>
    <n v="0.23823070963782311"/>
    <n v="0.23823070963782311"/>
    <n v="0.23823070963782311"/>
    <n v="0.23823070963782311"/>
    <n v="0.23823070963782311"/>
    <n v="0.23823070963782311"/>
    <n v="0.23823070963782311"/>
    <n v="0.23823070963782311"/>
  </r>
  <r>
    <x v="53"/>
    <s v="Under $5"/>
    <n v="-162.64634855580977"/>
    <s v="Water Heating"/>
    <s v="Urban"/>
    <s v="SC-Retro"/>
    <s v="M_Input_Retro"/>
    <x v="2"/>
    <s v="Hospital"/>
    <s v="Showerheads-Retro-Hospital"/>
    <n v="1.1906498870493424E-2"/>
    <n v="8.5062282393076182E-3"/>
    <n v="5.9821387225651116E-3"/>
    <n v="4.7256668873032516E-3"/>
    <n v="4.1897126502570513E-3"/>
    <n v="3.6696168083459753E-3"/>
    <n v="3.1835752481310566E-3"/>
    <n v="2.7448218837786095E-3"/>
    <n v="2.3558852975707699E-3"/>
    <n v="2.0130935313893671E-3"/>
    <n v="1.7071812492972899E-3"/>
    <n v="1.3510493232895687E-3"/>
    <n v="1.067832961977725E-3"/>
    <n v="8.4211461444252803E-4"/>
    <n v="6.637897224698406E-4"/>
    <n v="5.228853737710271E-4"/>
    <n v="4.1176808929701387E-4"/>
    <n v="3.241699619906716E-4"/>
    <n v="2.5513510967683432E-4"/>
    <n v="2.0074667977029487E-4"/>
    <n v="5.1717152526925145E-2"/>
    <n v="5.0270068703058168"/>
    <n v="-162.64634855580977"/>
    <s v="C-Hea-WH-All-All-All-C"/>
    <s v="C-Hea-WH-All-All-All-C"/>
    <n v="5.1717152526925145E-2"/>
    <n v="1.1906498870493424E-2"/>
    <n v="2.0412727109801042E-2"/>
    <n v="2.6394865832366152E-2"/>
    <n v="3.1120532719669403E-2"/>
    <n v="3.5310245369926455E-2"/>
    <n v="3.8979862178272429E-2"/>
    <n v="4.2163437426403487E-2"/>
    <n v="4.4908259310182094E-2"/>
    <n v="4.7264144607752863E-2"/>
    <n v="4.9277238139142227E-2"/>
    <n v="5.098441938843952E-2"/>
    <n v="5.1717152526925145E-2"/>
    <n v="5.1717152526925145E-2"/>
    <n v="5.1717152526925145E-2"/>
    <n v="5.1717152526925145E-2"/>
    <n v="5.1717152526925145E-2"/>
    <n v="5.1717152526925145E-2"/>
    <n v="5.1717152526925145E-2"/>
    <n v="5.1717152526925145E-2"/>
    <n v="5.1717152526925145E-2"/>
    <n v="1.1555838564215652E-2"/>
    <n v="8.1555679330298468E-3"/>
    <n v="5.6314784162873393E-3"/>
    <n v="4.3750065810254793E-3"/>
    <n v="3.839052343979279E-3"/>
    <n v="3.3189565020682031E-3"/>
    <n v="2.8329149418532843E-3"/>
    <n v="2.3941615775008372E-3"/>
    <n v="2.0052249912929977E-3"/>
    <n v="1.6624332251115948E-3"/>
    <n v="1.3565209430195177E-3"/>
    <n v="1.0003890170117965E-3"/>
    <n v="7.1717265569995275E-4"/>
    <n v="4.9145430816475576E-4"/>
    <n v="3.1312941619206837E-4"/>
    <n v="1.7222506749325488E-4"/>
    <n v="6.1107783019241646E-5"/>
    <n v="0"/>
    <n v="0"/>
    <n v="0"/>
    <n v="4.4703946401369703E-2"/>
    <n v="4.4703946401369703E-2"/>
    <n v="1.1555838564215652E-2"/>
    <n v="1.9711406497245499E-2"/>
    <n v="2.5342884913532839E-2"/>
    <n v="2.9717891494558318E-2"/>
    <n v="3.3556943838537599E-2"/>
    <n v="3.6875900340605804E-2"/>
    <n v="3.9708815282459085E-2"/>
    <n v="4.2102976859959923E-2"/>
    <n v="4.4108201851252922E-2"/>
    <n v="4.4703946401369703E-2"/>
    <n v="4.4703946401369703E-2"/>
    <n v="4.4703946401369703E-2"/>
    <n v="4.4703946401369703E-2"/>
    <n v="4.4703946401369703E-2"/>
    <n v="4.4703946401369703E-2"/>
    <n v="4.4703946401369703E-2"/>
    <n v="4.4703946401369703E-2"/>
    <n v="4.4703946401369703E-2"/>
    <n v="4.4703946401369703E-2"/>
    <n v="4.4703946401369703E-2"/>
  </r>
  <r>
    <x v="53"/>
    <s v="Under $5"/>
    <n v="-318.19908108543024"/>
    <s v="Water Heating"/>
    <s v="Urban"/>
    <s v="SC-Retro"/>
    <s v="M_Input_Retro"/>
    <x v="2"/>
    <s v="Residential Care"/>
    <s v="Showerheads-Retro-Residential Care"/>
    <n v="3.5029373591131431E-2"/>
    <n v="2.4922290726201141E-2"/>
    <n v="1.7472964584210743E-2"/>
    <n v="1.3764154988531134E-2"/>
    <n v="1.2179250639323206E-2"/>
    <n v="1.0650963942539058E-2"/>
    <n v="9.2285451920256483E-3"/>
    <n v="7.9465868735066544E-3"/>
    <n v="6.8165492848378225E-3"/>
    <n v="5.8209054759045782E-3"/>
    <n v="4.9349857486134848E-3"/>
    <n v="3.906072762894851E-3"/>
    <n v="3.0877928829194617E-3"/>
    <n v="2.4362910501447925E-3"/>
    <n v="1.9212711607120992E-3"/>
    <n v="1.5145241039034106E-3"/>
    <n v="1.1936452285732154E-3"/>
    <n v="9.4056383955935232E-4"/>
    <n v="7.4099881048843535E-4"/>
    <n v="5.8366702507764185E-4"/>
    <n v="0.15128500960123328"/>
    <n v="7.8193691199667468"/>
    <n v="-318.19908108543024"/>
    <s v="C-Hea-WH-All-All-All-C"/>
    <s v="C-Hea-WH-All-All-All-C"/>
    <n v="0.15128500960123328"/>
    <n v="3.5029373591131431E-2"/>
    <n v="5.9951664317332572E-2"/>
    <n v="7.7424628901543308E-2"/>
    <n v="9.118878389007444E-2"/>
    <n v="0.10336803452939765"/>
    <n v="0.11401899847193671"/>
    <n v="0.12324754366396236"/>
    <n v="0.13119413053746901"/>
    <n v="0.13801067982230683"/>
    <n v="0.14383158529821141"/>
    <n v="0.14876657104682489"/>
    <n v="0.15128500960123328"/>
    <n v="0.15128500960123328"/>
    <n v="0.15128500960123328"/>
    <n v="0.15128500960123328"/>
    <n v="0.15128500960123328"/>
    <n v="0.15128500960123328"/>
    <n v="0.15128500960123328"/>
    <n v="0.15128500960123328"/>
    <n v="0.15128500960123328"/>
    <n v="3.4003608536213037E-2"/>
    <n v="2.389652567128275E-2"/>
    <n v="1.6447199529292352E-2"/>
    <n v="1.2738389933612744E-2"/>
    <n v="1.1153485584404816E-2"/>
    <n v="9.6251988876206677E-3"/>
    <n v="8.2027801371072576E-3"/>
    <n v="6.9208218185882638E-3"/>
    <n v="5.7907842299194318E-3"/>
    <n v="4.7951404209861876E-3"/>
    <n v="3.9092206936950941E-3"/>
    <n v="2.8803077079764599E-3"/>
    <n v="2.0620278280010706E-3"/>
    <n v="1.4105259952264017E-3"/>
    <n v="8.9550610579370834E-4"/>
    <n v="4.8875904898501967E-4"/>
    <n v="1.6788017365482449E-4"/>
    <n v="0"/>
    <n v="0"/>
    <n v="0"/>
    <n v="0.13076970850286546"/>
    <n v="0.13076970850286546"/>
    <n v="3.4003608536213037E-2"/>
    <n v="5.790013420749579E-2"/>
    <n v="7.4347333736788146E-2"/>
    <n v="8.7085723670400891E-2"/>
    <n v="9.8239209254805712E-2"/>
    <n v="0.10786440814242639"/>
    <n v="0.11606718827953365"/>
    <n v="0.12298801009812191"/>
    <n v="0.12877879432804135"/>
    <n v="0.13076970850286546"/>
    <n v="0.13076970850286546"/>
    <n v="0.13076970850286546"/>
    <n v="0.13076970850286546"/>
    <n v="0.13076970850286546"/>
    <n v="0.13076970850286546"/>
    <n v="0.13076970850286546"/>
    <n v="0.13076970850286546"/>
    <n v="0.13076970850286546"/>
    <n v="0.13076970850286546"/>
    <n v="0.13076970850286546"/>
  </r>
  <r>
    <x v="53"/>
    <s v="Under $5"/>
    <n v="-318.33927502619247"/>
    <s v="Water Heating"/>
    <s v="Urban"/>
    <s v="SC-Retro"/>
    <s v="M_Input_Retro"/>
    <x v="2"/>
    <s v="Assembly"/>
    <s v="Showerheads-Retro-Assembly"/>
    <n v="8.1402128140275196E-4"/>
    <n v="5.7017228231141977E-4"/>
    <n v="3.9472829420022967E-4"/>
    <n v="3.0714385318087546E-4"/>
    <n v="2.6886903410916718E-4"/>
    <n v="2.3254792029494645E-4"/>
    <n v="1.9968369621662304E-4"/>
    <n v="1.7011345025726848E-4"/>
    <n v="1.4425274208500373E-4"/>
    <n v="1.219814238655024E-4"/>
    <n v="1.0281543976530662E-4"/>
    <n v="8.102021149032053E-5"/>
    <n v="6.3747713324612565E-5"/>
    <n v="5.0186126587252416E-5"/>
    <n v="3.9456761703438391E-5"/>
    <n v="3.1016876719318077E-5"/>
    <n v="2.4385665989414161E-5"/>
    <n v="1.9174721716615276E-5"/>
    <n v="1.5079237756653049E-5"/>
    <n v="1.1859969660962304E-5"/>
    <n v="3.3779848200839336E-3"/>
    <n v="7.4909719949007583"/>
    <n v="-318.33927502619247"/>
    <s v="C-All-WH-All-All-All-E"/>
    <s v="C-All-WH-All-All-All-E"/>
    <n v="3.3779848200839336E-3"/>
    <n v="8.1402128140275196E-4"/>
    <n v="1.3841935637141718E-3"/>
    <n v="1.7789218579144016E-3"/>
    <n v="2.0860657110952771E-3"/>
    <n v="2.3549347452044441E-3"/>
    <n v="2.5874826654993907E-3"/>
    <n v="2.7871663617160137E-3"/>
    <n v="2.9572798119732822E-3"/>
    <n v="3.101532554058286E-3"/>
    <n v="3.2235139779237883E-3"/>
    <n v="3.3263294176890949E-3"/>
    <n v="3.3779848200839336E-3"/>
    <n v="3.3779848200839336E-3"/>
    <n v="3.3779848200839336E-3"/>
    <n v="3.3779848200839336E-3"/>
    <n v="3.3779848200839336E-3"/>
    <n v="3.3779848200839336E-3"/>
    <n v="3.3779848200839336E-3"/>
    <n v="3.3779848200839336E-3"/>
    <n v="3.3779848200839336E-3"/>
    <n v="7.911173678318026E-4"/>
    <n v="5.472683687404704E-4"/>
    <n v="3.7182438062928036E-4"/>
    <n v="2.8423993960992615E-4"/>
    <n v="2.4596512053821787E-4"/>
    <n v="2.0964400672399711E-4"/>
    <n v="1.767797826456737E-4"/>
    <n v="1.4720953668631914E-4"/>
    <n v="1.2134882851405439E-4"/>
    <n v="9.9077510294553073E-5"/>
    <n v="7.9911526194357293E-5"/>
    <n v="5.8116297919371197E-5"/>
    <n v="4.0843799753663232E-5"/>
    <n v="2.7282213016303084E-5"/>
    <n v="1.6552848132489058E-5"/>
    <n v="8.1129631483687446E-6"/>
    <n v="1.4817524184648287E-6"/>
    <n v="0"/>
    <n v="0"/>
    <n v="0"/>
    <n v="2.9199065486649471E-3"/>
    <n v="2.9199065486649471E-3"/>
    <n v="7.911173678318026E-4"/>
    <n v="1.3383857365722729E-3"/>
    <n v="1.7102101172015534E-3"/>
    <n v="1.9944500568114796E-3"/>
    <n v="2.2404151773496974E-3"/>
    <n v="2.4500591840736943E-3"/>
    <n v="2.626838966719368E-3"/>
    <n v="2.7740485034056872E-3"/>
    <n v="2.8953973319197418E-3"/>
    <n v="2.9199065486649471E-3"/>
    <n v="2.9199065486649471E-3"/>
    <n v="2.9199065486649471E-3"/>
    <n v="2.9199065486649471E-3"/>
    <n v="2.9199065486649471E-3"/>
    <n v="2.9199065486649471E-3"/>
    <n v="2.9199065486649471E-3"/>
    <n v="2.9199065486649471E-3"/>
    <n v="2.9199065486649471E-3"/>
    <n v="2.9199065486649471E-3"/>
    <n v="2.9199065486649471E-3"/>
  </r>
  <r>
    <x v="53"/>
    <s v="Under $5"/>
    <n v="-172.95989798436651"/>
    <s v="Water Heating"/>
    <s v="Urban"/>
    <s v="SC-Retro"/>
    <s v="M_Input_Retro"/>
    <x v="2"/>
    <s v="Other"/>
    <s v="Showerheads-Retro-Other"/>
    <n v="9.0952426881357046E-2"/>
    <n v="6.4352373392343398E-2"/>
    <n v="4.4936997090215848E-2"/>
    <n v="3.5186857647488003E-2"/>
    <n v="3.1132757133866703E-2"/>
    <n v="2.7247557645492956E-2"/>
    <n v="2.3622439864180569E-2"/>
    <n v="2.033142821498244E-2"/>
    <n v="1.7402164578772278E-2"/>
    <n v="1.4811633722191842E-2"/>
    <n v="1.2529080163122224E-2"/>
    <n v="9.9098337753314204E-3"/>
    <n v="7.8246489758313914E-3"/>
    <n v="6.17277724048052E-3"/>
    <n v="4.8649557910772105E-3"/>
    <n v="3.8307057236414512E-3"/>
    <n v="3.015594150156428E-3"/>
    <n v="2.3733622437948527E-3"/>
    <n v="1.867475451220697E-3"/>
    <n v="1.4690889421093724E-3"/>
    <n v="0.34599134978019719"/>
    <n v="-2.0880226911758424"/>
    <n v="-172.95989798436651"/>
    <s v="C-All-WH-All-All-All-E"/>
    <s v="C-All-WH-All-All-All-E"/>
    <n v="0.34599134978019719"/>
    <n v="9.0952426881357046E-2"/>
    <n v="0.15530480027370044"/>
    <n v="0.20024179736391629"/>
    <n v="0.23542865501140428"/>
    <n v="0.26656141214527096"/>
    <n v="0.29380896979076393"/>
    <n v="0.31743140965494449"/>
    <n v="0.33776283786992695"/>
    <n v="0.34599134978019719"/>
    <n v="0.34599134978019719"/>
    <n v="0.34599134978019719"/>
    <n v="0.34599134978019719"/>
    <n v="0.34599134978019719"/>
    <n v="0.34599134978019719"/>
    <n v="0.34599134978019719"/>
    <n v="0.34599134978019719"/>
    <n v="0.34599134978019719"/>
    <n v="0.34599134978019719"/>
    <n v="0.34599134978019719"/>
    <n v="0.34599134978019719"/>
    <n v="8.8606485027342197E-2"/>
    <n v="6.2006431538328542E-2"/>
    <n v="4.2591055236200992E-2"/>
    <n v="3.2840915793473147E-2"/>
    <n v="2.878681527985185E-2"/>
    <n v="2.4901615791478104E-2"/>
    <n v="2.1276498010165717E-2"/>
    <n v="1.7985486360967588E-2"/>
    <n v="1.5056222724757424E-2"/>
    <n v="1.2465691868176988E-2"/>
    <n v="1.0183138309107369E-2"/>
    <n v="7.5638919213165661E-3"/>
    <n v="5.4787071218165371E-3"/>
    <n v="3.8268353864656661E-3"/>
    <n v="2.5190139370623566E-3"/>
    <n v="1.4847638696265974E-3"/>
    <n v="6.6965229614157412E-4"/>
    <n v="2.7420389779998864E-5"/>
    <n v="0"/>
    <n v="0"/>
    <n v="0.29907251269990009"/>
    <n v="0.29907251269990009"/>
    <n v="8.8606485027342197E-2"/>
    <n v="0.15061291656567075"/>
    <n v="0.19320397180187174"/>
    <n v="0.22604488759534488"/>
    <n v="0.25483170287519674"/>
    <n v="0.27973331866667484"/>
    <n v="0.29907251269990009"/>
    <n v="0.29907251269990009"/>
    <n v="0.29907251269990009"/>
    <n v="0.29907251269990009"/>
    <n v="0.29907251269990009"/>
    <n v="0.29907251269990009"/>
    <n v="0.29907251269990009"/>
    <n v="0.29907251269990009"/>
    <n v="0.29907251269990009"/>
    <n v="0.29907251269990009"/>
    <n v="0.29907251269990009"/>
    <n v="0.29907251269990009"/>
    <n v="0.29907251269990009"/>
    <n v="0.29907251269990009"/>
  </r>
  <r>
    <x v="54"/>
    <s v="Under $55"/>
    <n v="51.109826082660035"/>
    <s v="HVAC"/>
    <s v="Urban"/>
    <s v="SC-Retro"/>
    <s v="M_Input_Retro"/>
    <x v="2"/>
    <s v="Large Off"/>
    <s v="VRF-Retro-Large Off"/>
    <n v="5.1476722190219801E-3"/>
    <n v="8.2081680463797543E-3"/>
    <n v="1.6617147136494263E-2"/>
    <n v="2.9505638969159812E-2"/>
    <n v="4.6451316037657973E-2"/>
    <n v="6.5823283424499376E-2"/>
    <n v="8.490175996772735E-2"/>
    <n v="0.10037727018819305"/>
    <n v="0.10976440350191469"/>
    <n v="0.11165767025851414"/>
    <n v="0.10571788777298645"/>
    <n v="9.389967414463031E-2"/>
    <n v="7.8557097397012929E-2"/>
    <n v="6.1933713931135767E-2"/>
    <n v="4.6282031143873928E-2"/>
    <n v="3.2838196144523296E-2"/>
    <n v="2.2185726280915901E-2"/>
    <n v="1.430495658847418E-2"/>
    <n v="8.8210088223768836E-3"/>
    <n v="5.2118572117489876E-3"/>
    <n v="0.87880649710364223"/>
    <n v="33.515149241961652"/>
    <n v="51.109826082660035"/>
    <s v="C-Off-HVAC-Vent-All-All-E"/>
    <n v="0"/>
    <n v="0.87880649710364223"/>
    <n v="5.1476722190219801E-3"/>
    <n v="1.3355840265401734E-2"/>
    <n v="2.9972987401895995E-2"/>
    <n v="5.9478626371055804E-2"/>
    <n v="0.10592994240871378"/>
    <n v="0.17175322583321317"/>
    <n v="0.25665498580094054"/>
    <n v="0.35703225598913357"/>
    <n v="0.46679665949104826"/>
    <n v="0.57845432974956235"/>
    <n v="0.68417221752254875"/>
    <n v="0.77807189166717905"/>
    <n v="0.85662898906419194"/>
    <n v="0.87880649710364223"/>
    <n v="0.87880649710364223"/>
    <n v="0.87880649710364223"/>
    <n v="0.87880649710364223"/>
    <n v="0.87880649710364223"/>
    <n v="0.87880649710364223"/>
    <n v="0.87880649710364223"/>
    <n v="5.1476722190219801E-3"/>
    <n v="8.2081680463797543E-3"/>
    <n v="1.6617147136494263E-2"/>
    <n v="2.9505638969159812E-2"/>
    <n v="4.6451316037657973E-2"/>
    <n v="6.5823283424499376E-2"/>
    <n v="8.490175996772735E-2"/>
    <n v="0.10037727018819305"/>
    <n v="0.10976440350191469"/>
    <n v="0.11165767025851414"/>
    <n v="0.10571788777298645"/>
    <n v="9.389967414463031E-2"/>
    <n v="7.8557097397012929E-2"/>
    <n v="6.1933713931135767E-2"/>
    <n v="4.6282031143873928E-2"/>
    <n v="3.2838196144523296E-2"/>
    <n v="2.2185726280915901E-2"/>
    <n v="1.430495658847418E-2"/>
    <n v="8.8210088223768836E-3"/>
    <n v="5.2118572117489876E-3"/>
    <n v="0.87880649710364223"/>
    <n v="0.87880649710364223"/>
    <n v="5.1476722190219801E-3"/>
    <n v="1.3355840265401734E-2"/>
    <n v="2.9972987401895995E-2"/>
    <n v="5.9478626371055804E-2"/>
    <n v="0.10592994240871378"/>
    <n v="0.17175322583321317"/>
    <n v="0.25665498580094054"/>
    <n v="0.35703225598913357"/>
    <n v="0.46679665949104826"/>
    <n v="0.57845432974956235"/>
    <n v="0.68417221752254875"/>
    <n v="0.77807189166717905"/>
    <n v="0.85662898906419194"/>
    <n v="0.87880649710364223"/>
    <n v="0.87880649710364223"/>
    <n v="0.87880649710364223"/>
    <n v="0.87880649710364223"/>
    <n v="0.87880649710364223"/>
    <n v="0.87880649710364223"/>
    <n v="0.87880649710364223"/>
  </r>
  <r>
    <x v="54"/>
    <s v="Under $55"/>
    <n v="51.537587327261662"/>
    <s v="HVAC"/>
    <s v="Urban"/>
    <s v="SC-Retro"/>
    <s v="M_Input_Retro"/>
    <x v="2"/>
    <s v="Medium Off"/>
    <s v="VRF-Retro-Medium Off"/>
    <n v="4.2847966716792795E-3"/>
    <n v="6.8674812421751228E-3"/>
    <n v="1.3956827035751126E-2"/>
    <n v="2.4875941886870135E-2"/>
    <n v="3.9262084520627336E-2"/>
    <n v="5.5722942011320664E-2"/>
    <n v="7.19094675312799E-2"/>
    <n v="8.4951990370534108E-2"/>
    <n v="9.2675891795753154E-2"/>
    <n v="9.3874268575339037E-2"/>
    <n v="8.84404653560317E-2"/>
    <n v="7.8058640404608984E-2"/>
    <n v="6.4803472717743324E-2"/>
    <n v="5.0713455471202894E-2"/>
    <n v="3.7592286820460744E-2"/>
    <n v="2.6458833007066314E-2"/>
    <n v="1.7732625204526658E-2"/>
    <n v="1.134377398473306E-2"/>
    <n v="6.9410099892392345E-3"/>
    <n v="4.0699610989807797E-3"/>
    <n v="0.73149707161331867"/>
    <n v="33.803116862480771"/>
    <n v="51.537587327261662"/>
    <s v="C-Off-HVAC-Vent-All-All-E"/>
    <n v="0"/>
    <n v="0.73149707161331867"/>
    <n v="4.2847966716792795E-3"/>
    <n v="1.1152277913854402E-2"/>
    <n v="2.5109104949605526E-2"/>
    <n v="4.9985046836475658E-2"/>
    <n v="8.9247131357102993E-2"/>
    <n v="0.14497007336842366"/>
    <n v="0.21687954089970357"/>
    <n v="0.30183153127023765"/>
    <n v="0.39450742306599079"/>
    <n v="0.48838169164132983"/>
    <n v="0.5768221569973615"/>
    <n v="0.65488079740197047"/>
    <n v="0.71968427011971381"/>
    <n v="0.73149707161331867"/>
    <n v="0.73149707161331867"/>
    <n v="0.73149707161331867"/>
    <n v="0.73149707161331867"/>
    <n v="0.73149707161331867"/>
    <n v="0.73149707161331867"/>
    <n v="0.73149707161331867"/>
    <n v="4.2847966716792795E-3"/>
    <n v="6.8674812421751228E-3"/>
    <n v="1.3956827035751126E-2"/>
    <n v="2.4875941886870135E-2"/>
    <n v="3.9262084520627336E-2"/>
    <n v="5.5722942011320664E-2"/>
    <n v="7.19094675312799E-2"/>
    <n v="8.4951990370534108E-2"/>
    <n v="9.2675891795753154E-2"/>
    <n v="9.3874268575339037E-2"/>
    <n v="8.84404653560317E-2"/>
    <n v="7.8058640404608984E-2"/>
    <n v="6.4803472717743324E-2"/>
    <n v="5.0713455471202894E-2"/>
    <n v="3.7592286820460744E-2"/>
    <n v="2.6458833007066314E-2"/>
    <n v="1.7732625204526658E-2"/>
    <n v="1.134377398473306E-2"/>
    <n v="6.9410099892392345E-3"/>
    <n v="4.0699610989807797E-3"/>
    <n v="0.73149707161331867"/>
    <n v="0.73149707161331867"/>
    <n v="4.2847966716792795E-3"/>
    <n v="1.1152277913854402E-2"/>
    <n v="2.5109104949605526E-2"/>
    <n v="4.9985046836475658E-2"/>
    <n v="8.9247131357102993E-2"/>
    <n v="0.14497007336842366"/>
    <n v="0.21687954089970357"/>
    <n v="0.30183153127023765"/>
    <n v="0.39450742306599079"/>
    <n v="0.48838169164132983"/>
    <n v="0.5768221569973615"/>
    <n v="0.65488079740197047"/>
    <n v="0.71968427011971381"/>
    <n v="0.73149707161331867"/>
    <n v="0.73149707161331867"/>
    <n v="0.73149707161331867"/>
    <n v="0.73149707161331867"/>
    <n v="0.73149707161331867"/>
    <n v="0.73149707161331867"/>
    <n v="0.73149707161331867"/>
  </r>
  <r>
    <x v="54"/>
    <s v="Under $35"/>
    <n v="30.773975278095957"/>
    <s v="HVAC"/>
    <s v="Urban"/>
    <s v="SC-Retro"/>
    <s v="M_Input_Retro"/>
    <x v="2"/>
    <s v="Small Off"/>
    <s v="VRF-Retro-Small Off"/>
    <n v="6.8882600198096966E-3"/>
    <n v="1.0859249557237622E-2"/>
    <n v="2.1763683680712811E-2"/>
    <n v="3.8192379583939243E-2"/>
    <n v="5.9518638921340114E-2"/>
    <n v="8.3462443225829089E-2"/>
    <n v="0.10641015194049527"/>
    <n v="0.12432157144946873"/>
    <n v="0.1340963947762136"/>
    <n v="0.13431276191536387"/>
    <n v="0.12543820167268316"/>
    <n v="0.10980891412063343"/>
    <n v="9.0458011242942379E-2"/>
    <n v="7.0338689665539564E-2"/>
    <n v="5.1814058017131369E-2"/>
    <n v="3.6254554045803078E-2"/>
    <n v="2.4158352954618888E-2"/>
    <n v="1.5366245062674226E-2"/>
    <n v="9.3489340498947478E-3"/>
    <n v="5.450948682895123E-3"/>
    <n v="1.1759582587210919"/>
    <n v="19.825113874509203"/>
    <n v="30.773975278095957"/>
    <s v="C-Off-HVAC-Vent-All-All-E"/>
    <n v="0"/>
    <n v="1.1759582587210919"/>
    <n v="6.8882600198096966E-3"/>
    <n v="1.7747509577047318E-2"/>
    <n v="3.9511193257760133E-2"/>
    <n v="7.7703572841699375E-2"/>
    <n v="0.1372222117630395"/>
    <n v="0.22068465498886858"/>
    <n v="0.32709480692936388"/>
    <n v="0.45141637837883264"/>
    <n v="0.58551277315504624"/>
    <n v="0.71982553507041014"/>
    <n v="0.8452637367430933"/>
    <n v="0.95507265086372672"/>
    <n v="1.0455306621066691"/>
    <n v="1.1158693517722087"/>
    <n v="1.16768340978934"/>
    <n v="1.1759582587210919"/>
    <n v="1.1759582587210919"/>
    <n v="1.1759582587210919"/>
    <n v="1.1759582587210919"/>
    <n v="1.1759582587210919"/>
    <n v="6.8882600198096966E-3"/>
    <n v="1.0859249557237622E-2"/>
    <n v="2.1763683680712811E-2"/>
    <n v="3.8192379583939243E-2"/>
    <n v="5.9518638921340114E-2"/>
    <n v="8.3462443225829089E-2"/>
    <n v="0.10641015194049527"/>
    <n v="0.12432157144946873"/>
    <n v="0.1340963947762136"/>
    <n v="0.13431276191536387"/>
    <n v="0.12543820167268316"/>
    <n v="0.10980891412063343"/>
    <n v="9.0458011242942379E-2"/>
    <n v="7.0338689665539564E-2"/>
    <n v="5.1814058017131369E-2"/>
    <n v="3.6254554045803078E-2"/>
    <n v="2.4158352954618888E-2"/>
    <n v="1.5366245062674226E-2"/>
    <n v="9.3489340498947478E-3"/>
    <n v="5.450948682895123E-3"/>
    <n v="1.1759582587210919"/>
    <n v="1.1759582587210919"/>
    <n v="6.8882600198096966E-3"/>
    <n v="1.7747509577047318E-2"/>
    <n v="3.9511193257760133E-2"/>
    <n v="7.7703572841699375E-2"/>
    <n v="0.1372222117630395"/>
    <n v="0.22068465498886858"/>
    <n v="0.32709480692936388"/>
    <n v="0.45141637837883264"/>
    <n v="0.58551277315504624"/>
    <n v="0.71982553507041014"/>
    <n v="0.8452637367430933"/>
    <n v="0.95507265086372672"/>
    <n v="1.0455306621066691"/>
    <n v="1.1158693517722087"/>
    <n v="1.16768340978934"/>
    <n v="1.1759582587210919"/>
    <n v="1.1759582587210919"/>
    <n v="1.1759582587210919"/>
    <n v="1.1759582587210919"/>
    <n v="1.1759582587210919"/>
  </r>
  <r>
    <x v="54"/>
    <s v="Under $85"/>
    <n v="73.707994465612998"/>
    <s v="HVAC"/>
    <s v="Urban"/>
    <s v="SC-Retro"/>
    <s v="M_Input_Retro"/>
    <x v="2"/>
    <s v="XLarge Ret"/>
    <s v="VRF-Retro-XLarge Ret"/>
    <n v="6.6615026334172729E-5"/>
    <n v="1.0480707564246811E-4"/>
    <n v="2.0975993858482662E-4"/>
    <n v="3.6731465862347801E-4"/>
    <n v="5.7170758884649182E-4"/>
    <n v="8.0095779611829849E-4"/>
    <n v="1.0201622529480213E-3"/>
    <n v="1.1917669642077377E-3"/>
    <n v="1.2899713563613931E-3"/>
    <n v="1.2981014821149615E-3"/>
    <n v="1.2173305180671371E-3"/>
    <n v="1.06960719992393E-3"/>
    <n v="8.8419434770177908E-4"/>
    <n v="6.8928034867757359E-4"/>
    <n v="5.0915690364197177E-4"/>
    <n v="3.5713342890858447E-4"/>
    <n v="2.3873535424038782E-4"/>
    <n v="1.5244066131194485E-4"/>
    <n v="9.3170390256148947E-5"/>
    <n v="5.4609235097820353E-5"/>
    <n v="1.1029291227028811E-2"/>
    <n v="48.889021712775062"/>
    <n v="73.707994465612998"/>
    <s v="C-Ret-HVAC-Vent-All-All-E"/>
    <n v="0"/>
    <n v="1.1029291227028811E-2"/>
    <n v="6.6615026334172729E-5"/>
    <n v="1.7142210197664085E-4"/>
    <n v="3.8118204056146747E-4"/>
    <n v="7.4849669918494548E-4"/>
    <n v="1.3202042880314374E-3"/>
    <n v="2.121162084149736E-3"/>
    <n v="3.1413243370977573E-3"/>
    <n v="4.3330913013054952E-3"/>
    <n v="5.6230626576668878E-3"/>
    <n v="6.9211641397818498E-3"/>
    <n v="8.1384946578489867E-3"/>
    <n v="9.2081018577729167E-3"/>
    <n v="1.0092296205474695E-2"/>
    <n v="1.0781576554152269E-2"/>
    <n v="1.1029291227028811E-2"/>
    <n v="1.1029291227028811E-2"/>
    <n v="1.1029291227028811E-2"/>
    <n v="1.1029291227028811E-2"/>
    <n v="1.1029291227028811E-2"/>
    <n v="1.1029291227028811E-2"/>
    <n v="6.6615026334172729E-5"/>
    <n v="1.0480707564246811E-4"/>
    <n v="2.0975993858482662E-4"/>
    <n v="3.6731465862347801E-4"/>
    <n v="5.7170758884649182E-4"/>
    <n v="8.0095779611829849E-4"/>
    <n v="1.0201622529480213E-3"/>
    <n v="1.1917669642077377E-3"/>
    <n v="1.2899713563613931E-3"/>
    <n v="1.2981014821149615E-3"/>
    <n v="1.2173305180671371E-3"/>
    <n v="1.06960719992393E-3"/>
    <n v="8.8419434770177908E-4"/>
    <n v="6.8928034867757359E-4"/>
    <n v="5.0915690364197177E-4"/>
    <n v="3.5713342890858447E-4"/>
    <n v="2.3873535424038782E-4"/>
    <n v="1.5244066131194485E-4"/>
    <n v="9.3170390256148947E-5"/>
    <n v="5.4609235097820353E-5"/>
    <n v="1.1029291227028811E-2"/>
    <n v="1.1029291227028811E-2"/>
    <n v="6.6615026334172729E-5"/>
    <n v="1.7142210197664085E-4"/>
    <n v="3.8118204056146747E-4"/>
    <n v="7.4849669918494548E-4"/>
    <n v="1.3202042880314374E-3"/>
    <n v="2.121162084149736E-3"/>
    <n v="3.1413243370977573E-3"/>
    <n v="4.3330913013054952E-3"/>
    <n v="5.6230626576668878E-3"/>
    <n v="6.9211641397818498E-3"/>
    <n v="8.1384946578489867E-3"/>
    <n v="9.2081018577729167E-3"/>
    <n v="1.0092296205474695E-2"/>
    <n v="1.0781576554152269E-2"/>
    <n v="1.1029291227028811E-2"/>
    <n v="1.1029291227028811E-2"/>
    <n v="1.1029291227028811E-2"/>
    <n v="1.1029291227028811E-2"/>
    <n v="1.1029291227028811E-2"/>
    <n v="1.1029291227028811E-2"/>
  </r>
  <r>
    <x v="54"/>
    <s v="Under $85"/>
    <n v="73.707994465612998"/>
    <s v="HVAC"/>
    <s v="Urban"/>
    <s v="SC-Retro"/>
    <s v="M_Input_Retro"/>
    <x v="2"/>
    <s v="Large Ret"/>
    <s v="VRF-Retro-Large Ret"/>
    <n v="1.4279113172894341E-3"/>
    <n v="2.2372000948817235E-3"/>
    <n v="4.4595324570369443E-3"/>
    <n v="7.7781851830385331E-3"/>
    <n v="1.2058974249720319E-2"/>
    <n v="1.6826938856801685E-2"/>
    <n v="2.1345961591385968E-2"/>
    <n v="2.4825750526043452E-2"/>
    <n v="2.6676866764654153E-2"/>
    <n v="2.6626967918759879E-2"/>
    <n v="2.479626651757905E-2"/>
    <n v="2.1645362450081827E-2"/>
    <n v="1.7781932216317232E-2"/>
    <n v="1.37913494998843E-2"/>
    <n v="1.0133986563032613E-2"/>
    <n v="7.0734243517676055E-3"/>
    <n v="4.702891279294511E-3"/>
    <n v="2.9852065428568842E-3"/>
    <n v="1.8128291607488166E-3"/>
    <n v="1.0551998646426489E-3"/>
    <n v="0.23641587538751041"/>
    <n v="48.889021712775062"/>
    <n v="73.707994465612998"/>
    <s v="C-Ret-HVAC-Vent-All-All-E"/>
    <n v="0"/>
    <n v="0.23641587538751041"/>
    <n v="1.4279113172894341E-3"/>
    <n v="3.6651114121711579E-3"/>
    <n v="8.1246438692081022E-3"/>
    <n v="1.5902829052246634E-2"/>
    <n v="2.7961803301966952E-2"/>
    <n v="4.4788742158768637E-2"/>
    <n v="6.6134703750154608E-2"/>
    <n v="9.0960454276198061E-2"/>
    <n v="0.11763732104085221"/>
    <n v="0.1442642889596121"/>
    <n v="0.16906055547719115"/>
    <n v="0.19070591792727298"/>
    <n v="0.20848785014359023"/>
    <n v="0.22227919964347453"/>
    <n v="0.23241318620650714"/>
    <n v="0.23641587538751041"/>
    <n v="0.23641587538751041"/>
    <n v="0.23641587538751041"/>
    <n v="0.23641587538751041"/>
    <n v="0.23641587538751041"/>
    <n v="1.4279113172894341E-3"/>
    <n v="2.2372000948817235E-3"/>
    <n v="4.4595324570369443E-3"/>
    <n v="7.7781851830385331E-3"/>
    <n v="1.2058974249720319E-2"/>
    <n v="1.6826938856801685E-2"/>
    <n v="2.1345961591385968E-2"/>
    <n v="2.4825750526043452E-2"/>
    <n v="2.6676866764654153E-2"/>
    <n v="2.6626967918759879E-2"/>
    <n v="2.479626651757905E-2"/>
    <n v="2.1645362450081827E-2"/>
    <n v="1.7781932216317232E-2"/>
    <n v="1.37913494998843E-2"/>
    <n v="1.0133986563032613E-2"/>
    <n v="7.0734243517676055E-3"/>
    <n v="4.702891279294511E-3"/>
    <n v="2.9852065428568842E-3"/>
    <n v="1.8128291607488166E-3"/>
    <n v="1.0551998646426489E-3"/>
    <n v="0.23641587538751041"/>
    <n v="0.23641587538751041"/>
    <n v="1.4279113172894341E-3"/>
    <n v="3.6651114121711579E-3"/>
    <n v="8.1246438692081022E-3"/>
    <n v="1.5902829052246634E-2"/>
    <n v="2.7961803301966952E-2"/>
    <n v="4.4788742158768637E-2"/>
    <n v="6.6134703750154608E-2"/>
    <n v="9.0960454276198061E-2"/>
    <n v="0.11763732104085221"/>
    <n v="0.1442642889596121"/>
    <n v="0.16906055547719115"/>
    <n v="0.19070591792727298"/>
    <n v="0.20848785014359023"/>
    <n v="0.22227919964347453"/>
    <n v="0.23241318620650714"/>
    <n v="0.23641587538751041"/>
    <n v="0.23641587538751041"/>
    <n v="0.23641587538751041"/>
    <n v="0.23641587538751041"/>
    <n v="0.23641587538751041"/>
  </r>
  <r>
    <x v="54"/>
    <s v="Under $85"/>
    <n v="73.707994465612998"/>
    <s v="HVAC"/>
    <s v="Urban"/>
    <s v="SC-Retro"/>
    <s v="M_Input_Retro"/>
    <x v="2"/>
    <s v="Medium Ret"/>
    <s v="VRF-Retro-Medium Ret"/>
    <n v="6.1442859866066193E-4"/>
    <n v="9.7209004364155467E-4"/>
    <n v="1.9557487911785161E-3"/>
    <n v="3.4423620999768055E-3"/>
    <n v="5.3848324997768111E-3"/>
    <n v="7.5832668319211986E-3"/>
    <n v="9.7090416402499987E-3"/>
    <n v="1.1406995642413162E-2"/>
    <n v="1.2459428013426496E-2"/>
    <n v="1.2663703058440451E-2"/>
    <n v="1.1976154269784291E-2"/>
    <n v="1.0604966035389081E-2"/>
    <n v="8.8310871313780504E-3"/>
    <n v="6.9253511424371555E-3"/>
    <n v="5.1465614974497706E-3"/>
    <n v="3.630100628505478E-3"/>
    <n v="2.4414700918606496E-3"/>
    <n v="1.5692788095475795E-3"/>
    <n v="9.6593350750848021E-4"/>
    <n v="5.7042343159813952E-4"/>
    <n v="0.10172947945480684"/>
    <n v="48.889021712775062"/>
    <n v="73.707994465612998"/>
    <s v="C-Ret-HVAC-Vent-All-All-E"/>
    <n v="0"/>
    <n v="0.10172947945480684"/>
    <n v="6.1442859866066193E-4"/>
    <n v="1.5865186423022165E-3"/>
    <n v="3.5422674334807326E-3"/>
    <n v="6.9846295334575377E-3"/>
    <n v="1.2369462033234349E-2"/>
    <n v="1.9952728865155547E-2"/>
    <n v="2.9661770505405548E-2"/>
    <n v="4.1068766147818708E-2"/>
    <n v="5.3528194161245206E-2"/>
    <n v="6.6191897219685658E-2"/>
    <n v="7.8168051489469953E-2"/>
    <n v="8.8773017524859027E-2"/>
    <n v="9.7604104656237076E-2"/>
    <n v="0.10172947945480684"/>
    <n v="0.10172947945480684"/>
    <n v="0.10172947945480684"/>
    <n v="0.10172947945480684"/>
    <n v="0.10172947945480684"/>
    <n v="0.10172947945480684"/>
    <n v="0.10172947945480684"/>
    <n v="6.1442859866066193E-4"/>
    <n v="9.7209004364155467E-4"/>
    <n v="1.9557487911785161E-3"/>
    <n v="3.4423620999768055E-3"/>
    <n v="5.3848324997768111E-3"/>
    <n v="7.5832668319211986E-3"/>
    <n v="9.7090416402499987E-3"/>
    <n v="1.1406995642413162E-2"/>
    <n v="1.2459428013426496E-2"/>
    <n v="1.2663703058440451E-2"/>
    <n v="1.1976154269784291E-2"/>
    <n v="1.0604966035389081E-2"/>
    <n v="8.8310871313780504E-3"/>
    <n v="6.9253511424371555E-3"/>
    <n v="5.1465614974497706E-3"/>
    <n v="3.630100628505478E-3"/>
    <n v="2.4414700918606496E-3"/>
    <n v="1.5692788095475795E-3"/>
    <n v="9.6593350750848021E-4"/>
    <n v="5.7042343159813952E-4"/>
    <n v="0.10172947945480684"/>
    <n v="0.10172947945480684"/>
    <n v="6.1442859866066193E-4"/>
    <n v="1.5865186423022165E-3"/>
    <n v="3.5422674334807326E-3"/>
    <n v="6.9846295334575377E-3"/>
    <n v="1.2369462033234349E-2"/>
    <n v="1.9952728865155547E-2"/>
    <n v="2.9661770505405548E-2"/>
    <n v="4.1068766147818708E-2"/>
    <n v="5.3528194161245206E-2"/>
    <n v="6.6191897219685658E-2"/>
    <n v="7.8168051489469953E-2"/>
    <n v="8.8773017524859027E-2"/>
    <n v="9.7604104656237076E-2"/>
    <n v="0.10172947945480684"/>
    <n v="0.10172947945480684"/>
    <n v="0.10172947945480684"/>
    <n v="0.10172947945480684"/>
    <n v="0.10172947945480684"/>
    <n v="0.10172947945480684"/>
    <n v="0.10172947945480684"/>
  </r>
  <r>
    <x v="54"/>
    <s v="Under $85"/>
    <n v="73.707994465612998"/>
    <s v="HVAC"/>
    <s v="Urban"/>
    <s v="SC-Retro"/>
    <s v="M_Input_Retro"/>
    <x v="2"/>
    <s v="Small Ret"/>
    <s v="VRF-Retro-Small Ret"/>
    <n v="2.6158735795775814E-4"/>
    <n v="4.1040189851516452E-4"/>
    <n v="8.1911891643382268E-4"/>
    <n v="1.4304881414913724E-3"/>
    <n v="2.2205459094678873E-3"/>
    <n v="3.1026505990181894E-3"/>
    <n v="3.9412855307190573E-3"/>
    <n v="4.5907308187780015E-3"/>
    <n v="4.9450166168060507E-3"/>
    <n v="4.9492304115095779E-3"/>
    <n v="4.6198046013987675E-3"/>
    <n v="4.0417166991112991E-3"/>
    <n v="3.3274025674826981E-3"/>
    <n v="2.5852153895822355E-3"/>
    <n v="1.9030776207295758E-3"/>
    <n v="1.3305914632193844E-3"/>
    <n v="8.863373761079195E-4"/>
    <n v="5.6377970325435225E-4"/>
    <n v="3.4314233171851149E-4"/>
    <n v="2.0022367855924254E-4"/>
    <n v="4.3310395731917799E-2"/>
    <n v="48.889021712775062"/>
    <n v="73.707994465612998"/>
    <s v="C-Ret-HVAC-Vent-All-All-E"/>
    <n v="0"/>
    <n v="4.3310395731917799E-2"/>
    <n v="2.6158735795775814E-4"/>
    <n v="6.7198925647292266E-4"/>
    <n v="1.4911081729067454E-3"/>
    <n v="2.921596314398118E-3"/>
    <n v="5.1421422238660053E-3"/>
    <n v="8.2447928228841956E-3"/>
    <n v="1.2186078353603254E-2"/>
    <n v="1.6776809172381255E-2"/>
    <n v="2.1721825789187306E-2"/>
    <n v="2.6671056200696885E-2"/>
    <n v="3.1290860802095651E-2"/>
    <n v="3.5332577501206948E-2"/>
    <n v="3.8659980068689648E-2"/>
    <n v="4.1245195458271884E-2"/>
    <n v="4.3148273079001459E-2"/>
    <n v="4.3310395731917799E-2"/>
    <n v="4.3310395731917799E-2"/>
    <n v="4.3310395731917799E-2"/>
    <n v="4.3310395731917799E-2"/>
    <n v="4.3310395731917799E-2"/>
    <n v="2.6158735795775814E-4"/>
    <n v="4.1040189851516452E-4"/>
    <n v="8.1911891643382268E-4"/>
    <n v="1.4304881414913724E-3"/>
    <n v="2.2205459094678873E-3"/>
    <n v="3.1026505990181894E-3"/>
    <n v="3.9412855307190573E-3"/>
    <n v="4.5907308187780015E-3"/>
    <n v="4.9450166168060507E-3"/>
    <n v="4.9492304115095779E-3"/>
    <n v="4.6198046013987675E-3"/>
    <n v="4.0417166991112991E-3"/>
    <n v="3.3274025674826981E-3"/>
    <n v="2.5852153895822355E-3"/>
    <n v="1.9030776207295758E-3"/>
    <n v="1.3305914632193844E-3"/>
    <n v="8.863373761079195E-4"/>
    <n v="5.6377970325435225E-4"/>
    <n v="3.4314233171851149E-4"/>
    <n v="2.0022367855924254E-4"/>
    <n v="4.3310395731917799E-2"/>
    <n v="4.3310395731917799E-2"/>
    <n v="2.6158735795775814E-4"/>
    <n v="6.7198925647292266E-4"/>
    <n v="1.4911081729067454E-3"/>
    <n v="2.921596314398118E-3"/>
    <n v="5.1421422238660053E-3"/>
    <n v="8.2447928228841956E-3"/>
    <n v="1.2186078353603254E-2"/>
    <n v="1.6776809172381255E-2"/>
    <n v="2.1721825789187306E-2"/>
    <n v="2.6671056200696885E-2"/>
    <n v="3.1290860802095651E-2"/>
    <n v="3.5332577501206948E-2"/>
    <n v="3.8659980068689648E-2"/>
    <n v="4.1245195458271884E-2"/>
    <n v="4.3148273079001459E-2"/>
    <n v="4.3310395731917799E-2"/>
    <n v="4.3310395731917799E-2"/>
    <n v="4.3310395731917799E-2"/>
    <n v="4.3310395731917799E-2"/>
    <n v="4.3310395731917799E-2"/>
  </r>
  <r>
    <x v="54"/>
    <s v="Under $85"/>
    <n v="74.514881587023979"/>
    <s v="HVAC"/>
    <s v="Urban"/>
    <s v="SC-Retro"/>
    <s v="M_Input_Retro"/>
    <x v="2"/>
    <s v="School K-12"/>
    <s v="VRF-Retro-School K-12"/>
    <n v="3.5640245118784996E-4"/>
    <n v="5.5908977369989086E-4"/>
    <n v="1.1158626019397808E-3"/>
    <n v="1.9488115126034232E-3"/>
    <n v="3.0260837786374372E-3"/>
    <n v="4.2295007775966283E-3"/>
    <n v="5.3721863387680181E-3"/>
    <n v="6.2539937286330456E-3"/>
    <n v="6.7197061700124709E-3"/>
    <n v="6.7037128816323536E-3"/>
    <n v="6.2400335596808623E-3"/>
    <n v="5.4450493001921641E-3"/>
    <n v="4.4712101144170823E-3"/>
    <n v="3.4675034301231804E-3"/>
    <n v="2.5471876205320075E-3"/>
    <n v="1.7775904777799873E-3"/>
    <n v="1.1813951442322488E-3"/>
    <n v="7.4945411388195398E-4"/>
    <n v="4.547570728226969E-4"/>
    <n v="2.6443570242292759E-4"/>
    <n v="5.9577092224920351E-2"/>
    <n v="49.335737583340631"/>
    <n v="74.514881587023979"/>
    <s v="C-Sch-HVAC-Vent-All-All-C"/>
    <n v="0"/>
    <n v="5.9577092224920351E-2"/>
    <n v="3.5640245118784996E-4"/>
    <n v="9.1549222488774076E-4"/>
    <n v="2.0313548268275214E-3"/>
    <n v="3.9801663394309445E-3"/>
    <n v="7.0062501180683818E-3"/>
    <n v="1.123575089566501E-2"/>
    <n v="1.6607937234433028E-2"/>
    <n v="2.2861930963066074E-2"/>
    <n v="2.9581637133078546E-2"/>
    <n v="3.62853500147109E-2"/>
    <n v="4.2525383574391763E-2"/>
    <n v="4.7970432874583926E-2"/>
    <n v="5.244164298900101E-2"/>
    <n v="5.5909146419124187E-2"/>
    <n v="5.8456334039656194E-2"/>
    <n v="5.9577092224920351E-2"/>
    <n v="5.9577092224920351E-2"/>
    <n v="5.9577092224920351E-2"/>
    <n v="5.9577092224920351E-2"/>
    <n v="5.9577092224920351E-2"/>
    <n v="3.5640245118784996E-4"/>
    <n v="5.5908977369989086E-4"/>
    <n v="1.1158626019397808E-3"/>
    <n v="1.9488115126034232E-3"/>
    <n v="3.0260837786374372E-3"/>
    <n v="4.2295007775966283E-3"/>
    <n v="5.3721863387680181E-3"/>
    <n v="6.2539937286330456E-3"/>
    <n v="6.7197061700124709E-3"/>
    <n v="6.7037128816323536E-3"/>
    <n v="6.2400335596808623E-3"/>
    <n v="5.4450493001921641E-3"/>
    <n v="4.4712101144170823E-3"/>
    <n v="3.4675034301231804E-3"/>
    <n v="2.5471876205320075E-3"/>
    <n v="1.7775904777799873E-3"/>
    <n v="1.1813951442322488E-3"/>
    <n v="7.4945411388195398E-4"/>
    <n v="4.547570728226969E-4"/>
    <n v="2.6443570242292759E-4"/>
    <n v="5.9577092224920351E-2"/>
    <n v="5.9577092224920351E-2"/>
    <n v="3.5640245118784996E-4"/>
    <n v="9.1549222488774076E-4"/>
    <n v="2.0313548268275214E-3"/>
    <n v="3.9801663394309445E-3"/>
    <n v="7.0062501180683818E-3"/>
    <n v="1.123575089566501E-2"/>
    <n v="1.6607937234433028E-2"/>
    <n v="2.2861930963066074E-2"/>
    <n v="2.9581637133078546E-2"/>
    <n v="3.62853500147109E-2"/>
    <n v="4.2525383574391763E-2"/>
    <n v="4.7970432874583926E-2"/>
    <n v="5.244164298900101E-2"/>
    <n v="5.5909146419124187E-2"/>
    <n v="5.8456334039656194E-2"/>
    <n v="5.9577092224920351E-2"/>
    <n v="5.9577092224920351E-2"/>
    <n v="5.9577092224920351E-2"/>
    <n v="5.9577092224920351E-2"/>
    <n v="5.9577092224920351E-2"/>
  </r>
  <r>
    <x v="54"/>
    <s v="Under $85"/>
    <n v="70.071282332130863"/>
    <s v="HVAC"/>
    <s v="Urban"/>
    <s v="SC-Retro"/>
    <s v="M_Input_Retro"/>
    <x v="2"/>
    <s v="University"/>
    <s v="VRF-Retro-University"/>
    <n v="1.6331866783056783E-4"/>
    <n v="2.5785362413367248E-4"/>
    <n v="5.1810723549110911E-4"/>
    <n v="9.089266415103056E-4"/>
    <n v="1.4197331284440107E-3"/>
    <n v="1.9972763101897394E-3"/>
    <n v="2.5513713612637188E-3"/>
    <n v="2.9890219495035714E-3"/>
    <n v="3.2318066608431791E-3"/>
    <n v="3.2425221208914564E-3"/>
    <n v="3.0343168722052893E-3"/>
    <n v="2.659875931553219E-3"/>
    <n v="2.1920593834835679E-3"/>
    <n v="1.7065585320559151E-3"/>
    <n v="1.2575409081824543E-3"/>
    <n v="8.8022854791649119E-4"/>
    <n v="5.8692899440349739E-4"/>
    <n v="3.7368760339759891E-4"/>
    <n v="2.2764748436998979E-4"/>
    <n v="1.3294422438428447E-4"/>
    <n v="2.7300741908378268E-2"/>
    <n v="45.565990340869853"/>
    <n v="70.071282332130863"/>
    <s v="C-All-HVAC-Vent-All-All-E"/>
    <n v="0"/>
    <n v="2.7300741908378268E-2"/>
    <n v="1.6331866783056783E-4"/>
    <n v="4.2117229196424031E-4"/>
    <n v="9.3927952745534947E-4"/>
    <n v="1.8482061689656551E-3"/>
    <n v="3.2679392974096656E-3"/>
    <n v="5.265215607599405E-3"/>
    <n v="7.8165869688631238E-3"/>
    <n v="1.0805608918366695E-2"/>
    <n v="1.4037415579209874E-2"/>
    <n v="1.727993770010133E-2"/>
    <n v="2.0314254572306619E-2"/>
    <n v="2.2974130503859838E-2"/>
    <n v="2.5166189887343406E-2"/>
    <n v="2.6872748419399319E-2"/>
    <n v="2.7300741908378268E-2"/>
    <n v="2.7300741908378268E-2"/>
    <n v="2.7300741908378268E-2"/>
    <n v="2.7300741908378268E-2"/>
    <n v="2.7300741908378268E-2"/>
    <n v="2.7300741908378268E-2"/>
    <n v="1.6331866783056783E-4"/>
    <n v="2.5785362413367248E-4"/>
    <n v="5.1810723549110911E-4"/>
    <n v="9.089266415103056E-4"/>
    <n v="1.4197331284440107E-3"/>
    <n v="1.9972763101897394E-3"/>
    <n v="2.5513713612637188E-3"/>
    <n v="2.9890219495035714E-3"/>
    <n v="3.2318066608431791E-3"/>
    <n v="3.2425221208914564E-3"/>
    <n v="3.0343168722052893E-3"/>
    <n v="2.659875931553219E-3"/>
    <n v="2.1920593834835679E-3"/>
    <n v="1.7065585320559151E-3"/>
    <n v="1.2575409081824543E-3"/>
    <n v="8.8022854791649119E-4"/>
    <n v="5.8692899440349739E-4"/>
    <n v="3.7368760339759891E-4"/>
    <n v="2.2764748436998979E-4"/>
    <n v="1.3294422438428447E-4"/>
    <n v="2.7300741908378268E-2"/>
    <n v="2.7300741908378268E-2"/>
    <n v="1.6331866783056783E-4"/>
    <n v="4.2117229196424031E-4"/>
    <n v="9.3927952745534947E-4"/>
    <n v="1.8482061689656551E-3"/>
    <n v="3.2679392974096656E-3"/>
    <n v="5.265215607599405E-3"/>
    <n v="7.8165869688631238E-3"/>
    <n v="1.0805608918366695E-2"/>
    <n v="1.4037415579209874E-2"/>
    <n v="1.727993770010133E-2"/>
    <n v="2.0314254572306619E-2"/>
    <n v="2.2974130503859838E-2"/>
    <n v="2.5166189887343406E-2"/>
    <n v="2.6872748419399319E-2"/>
    <n v="2.7300741908378268E-2"/>
    <n v="2.7300741908378268E-2"/>
    <n v="2.7300741908378268E-2"/>
    <n v="2.7300741908378268E-2"/>
    <n v="2.7300741908378268E-2"/>
    <n v="2.7300741908378268E-2"/>
  </r>
  <r>
    <x v="54"/>
    <s v="Under $55"/>
    <n v="51.77526610992475"/>
    <s v="HVAC"/>
    <s v="Urban"/>
    <s v="SC-Retro"/>
    <s v="M_Input_Retro"/>
    <x v="2"/>
    <s v="Warehouse"/>
    <s v="VRF-Retro-Warehouse"/>
    <n v="2.2312128787424362E-3"/>
    <n v="3.5129258627960183E-3"/>
    <n v="7.0358001939458585E-3"/>
    <n v="1.2333528980025573E-2"/>
    <n v="1.9220114643877531E-2"/>
    <n v="2.7000662457529457E-2"/>
    <n v="3.4495789592119831E-2"/>
    <n v="4.0390722071386352E-2"/>
    <n v="4.3619919150241312E-2"/>
    <n v="4.3695299185374147E-2"/>
    <n v="4.0835491083654002E-2"/>
    <n v="3.5796749843249327E-2"/>
    <n v="2.9534308130793694E-2"/>
    <n v="2.3012520740935728E-2"/>
    <n v="1.6987239484867567E-2"/>
    <n v="1.1911850142469449E-2"/>
    <n v="7.9541224041769602E-3"/>
    <n v="5.0693037728884996E-3"/>
    <n v="3.0899100087792165E-3"/>
    <n v="1.8047073268733626E-3"/>
    <n v="0.37584351703606478"/>
    <n v="33.838586798527608"/>
    <n v="51.77526610992475"/>
    <s v="C-War-HVAC-Vent-All-All-E"/>
    <n v="0"/>
    <n v="0.37584351703606478"/>
    <n v="2.2312128787424362E-3"/>
    <n v="5.744138741538455E-3"/>
    <n v="1.2779938935484313E-2"/>
    <n v="2.5113467915509884E-2"/>
    <n v="4.4333582559387415E-2"/>
    <n v="7.1334245016916875E-2"/>
    <n v="0.1058300346090367"/>
    <n v="0.14622075668042306"/>
    <n v="0.18984067583066438"/>
    <n v="0.23353597501603854"/>
    <n v="0.27437146609969254"/>
    <n v="0.31016821594294186"/>
    <n v="0.33970252407373558"/>
    <n v="0.36271504481467132"/>
    <n v="0.37584351703606478"/>
    <n v="0.37584351703606478"/>
    <n v="0.37584351703606478"/>
    <n v="0.37584351703606478"/>
    <n v="0.37584351703606478"/>
    <n v="0.37584351703606478"/>
    <n v="2.2312128787424362E-3"/>
    <n v="3.5129258627960183E-3"/>
    <n v="7.0358001939458585E-3"/>
    <n v="1.2333528980025573E-2"/>
    <n v="1.9220114643877531E-2"/>
    <n v="2.7000662457529457E-2"/>
    <n v="3.4495789592119831E-2"/>
    <n v="4.0390722071386352E-2"/>
    <n v="4.3619919150241312E-2"/>
    <n v="4.3695299185374147E-2"/>
    <n v="4.0835491083654002E-2"/>
    <n v="3.5796749843249327E-2"/>
    <n v="2.9534308130793694E-2"/>
    <n v="2.3012520740935728E-2"/>
    <n v="1.6987239484867567E-2"/>
    <n v="1.1911850142469449E-2"/>
    <n v="7.9541224041769602E-3"/>
    <n v="5.0693037728884996E-3"/>
    <n v="3.0899100087792165E-3"/>
    <n v="1.8047073268733626E-3"/>
    <n v="0.37584351703606478"/>
    <n v="0.37584351703606478"/>
    <n v="2.2312128787424362E-3"/>
    <n v="5.744138741538455E-3"/>
    <n v="1.2779938935484313E-2"/>
    <n v="2.5113467915509884E-2"/>
    <n v="4.4333582559387415E-2"/>
    <n v="7.1334245016916875E-2"/>
    <n v="0.1058300346090367"/>
    <n v="0.14622075668042306"/>
    <n v="0.18984067583066438"/>
    <n v="0.23353597501603854"/>
    <n v="0.27437146609969254"/>
    <n v="0.31016821594294186"/>
    <n v="0.33970252407373558"/>
    <n v="0.36271504481467132"/>
    <n v="0.37584351703606478"/>
    <n v="0.37584351703606478"/>
    <n v="0.37584351703606478"/>
    <n v="0.37584351703606478"/>
    <n v="0.37584351703606478"/>
    <n v="0.37584351703606478"/>
  </r>
  <r>
    <x v="54"/>
    <s v="Under $50"/>
    <n v="49.453290620600569"/>
    <s v="HVAC"/>
    <s v="Urban"/>
    <s v="SC-Retro"/>
    <s v="M_Input_Retro"/>
    <x v="2"/>
    <s v="Supermarket"/>
    <s v="VRF-Retro-Supermarket"/>
    <n v="6.9841951231238537E-4"/>
    <n v="1.0940636837438319E-3"/>
    <n v="2.1805538848477957E-3"/>
    <n v="3.8026362224620317E-3"/>
    <n v="5.8943221592497675E-3"/>
    <n v="8.2225556197040427E-3"/>
    <n v="1.0427482101697146E-2"/>
    <n v="1.2121550619900001E-2"/>
    <n v="1.3006805910779339E-2"/>
    <n v="1.2959975769996301E-2"/>
    <n v="1.2047315750096505E-2"/>
    <n v="1.0503900743763398E-2"/>
    <n v="8.6196540917070422E-3"/>
    <n v="6.6805833402712456E-3"/>
    <n v="4.9052979649586281E-3"/>
    <n v="3.4217442105610569E-3"/>
    <n v="2.2730970291742099E-3"/>
    <n v="1.4413296167919891E-3"/>
    <n v="8.7414115205799807E-4"/>
    <n v="5.0803574512260706E-4"/>
    <n v="0.10623431587946655"/>
    <n v="32.445496288031542"/>
    <n v="49.453290620600569"/>
    <s v="C-Gro-HVAC-Vent-All-All-E"/>
    <n v="0"/>
    <n v="0.10623431587946655"/>
    <n v="6.9841951231238537E-4"/>
    <n v="1.7924831960562174E-3"/>
    <n v="3.9730370809040131E-3"/>
    <n v="7.7756733033660444E-3"/>
    <n v="1.3669995462615811E-2"/>
    <n v="2.1892551082319855E-2"/>
    <n v="3.2320033184017001E-2"/>
    <n v="4.4441583803917002E-2"/>
    <n v="5.7448389714696339E-2"/>
    <n v="7.0408365484692648E-2"/>
    <n v="8.2455681234789149E-2"/>
    <n v="9.2959581978552544E-2"/>
    <n v="0.10157923607025959"/>
    <n v="0.10623431587946655"/>
    <n v="0.10623431587946655"/>
    <n v="0.10623431587946655"/>
    <n v="0.10623431587946655"/>
    <n v="0.10623431587946655"/>
    <n v="0.10623431587946655"/>
    <n v="0.10623431587946655"/>
    <n v="6.9841951231238537E-4"/>
    <n v="1.0940636837438319E-3"/>
    <n v="2.1805538848477957E-3"/>
    <n v="3.8026362224620317E-3"/>
    <n v="5.8943221592497675E-3"/>
    <n v="8.2225556197040427E-3"/>
    <n v="1.0427482101697146E-2"/>
    <n v="1.2121550619900001E-2"/>
    <n v="1.3006805910779339E-2"/>
    <n v="1.2959975769996301E-2"/>
    <n v="1.2047315750096505E-2"/>
    <n v="1.0503900743763398E-2"/>
    <n v="8.6196540917070422E-3"/>
    <n v="6.6805833402712456E-3"/>
    <n v="4.9052979649586281E-3"/>
    <n v="3.4217442105610569E-3"/>
    <n v="2.2730970291742099E-3"/>
    <n v="1.4413296167919891E-3"/>
    <n v="8.7414115205799807E-4"/>
    <n v="5.0803574512260706E-4"/>
    <n v="0.10623431587946655"/>
    <n v="0.10623431587946655"/>
    <n v="6.9841951231238537E-4"/>
    <n v="1.7924831960562174E-3"/>
    <n v="3.9730370809040131E-3"/>
    <n v="7.7756733033660444E-3"/>
    <n v="1.3669995462615811E-2"/>
    <n v="2.1892551082319855E-2"/>
    <n v="3.2320033184017001E-2"/>
    <n v="4.4441583803917002E-2"/>
    <n v="5.7448389714696339E-2"/>
    <n v="7.0408365484692648E-2"/>
    <n v="8.2455681234789149E-2"/>
    <n v="9.2959581978552544E-2"/>
    <n v="0.10157923607025959"/>
    <n v="0.10623431587946655"/>
    <n v="0.10623431587946655"/>
    <n v="0.10623431587946655"/>
    <n v="0.10623431587946655"/>
    <n v="0.10623431587946655"/>
    <n v="0.10623431587946655"/>
    <n v="0.10623431587946655"/>
  </r>
  <r>
    <x v="54"/>
    <s v="Under $50"/>
    <n v="49.453290620600569"/>
    <s v="HVAC"/>
    <s v="Urban"/>
    <s v="SC-Retro"/>
    <s v="M_Input_Retro"/>
    <x v="2"/>
    <s v="MiniMart"/>
    <s v="VRF-Retro-MiniMart"/>
    <n v="2.941039756283338E-4"/>
    <n v="4.6123904014398433E-4"/>
    <n v="9.1961876658511459E-4"/>
    <n v="1.6042731179405768E-3"/>
    <n v="2.4876573128680226E-3"/>
    <n v="3.4741758310614054E-3"/>
    <n v="4.4137011906775509E-3"/>
    <n v="5.1443204951907564E-3"/>
    <n v="5.5481668276324914E-3"/>
    <n v="5.557489132085711E-3"/>
    <n v="5.1919747635854841E-3"/>
    <n v="4.5502178142628876E-3"/>
    <n v="3.7504456506488064E-3"/>
    <n v="2.9162202258513547E-3"/>
    <n v="2.1486526167860528E-3"/>
    <n v="1.5037667731412679E-3"/>
    <n v="1.0023780460531003E-3"/>
    <n v="6.3783173134579301E-4"/>
    <n v="3.8824193749950874E-4"/>
    <n v="2.2648647376645817E-4"/>
    <n v="4.858212108199314E-2"/>
    <n v="32.445496288031542"/>
    <n v="49.453290620600569"/>
    <s v="C-Gro-HVAC-Vent-All-All-E"/>
    <n v="0"/>
    <n v="4.858212108199314E-2"/>
    <n v="2.941039756283338E-4"/>
    <n v="7.5534301577231814E-4"/>
    <n v="1.6749617823574327E-3"/>
    <n v="3.2792349002980095E-3"/>
    <n v="5.7668922131660326E-3"/>
    <n v="9.2410680442274375E-3"/>
    <n v="1.3654769234904988E-2"/>
    <n v="1.8799089730095746E-2"/>
    <n v="2.4347256557728236E-2"/>
    <n v="2.9904745689813945E-2"/>
    <n v="3.5096720453399427E-2"/>
    <n v="3.9646938267662316E-2"/>
    <n v="4.3397383918311119E-2"/>
    <n v="4.6313604144162475E-2"/>
    <n v="4.8462256760948529E-2"/>
    <n v="4.858212108199314E-2"/>
    <n v="4.858212108199314E-2"/>
    <n v="4.858212108199314E-2"/>
    <n v="4.858212108199314E-2"/>
    <n v="4.858212108199314E-2"/>
    <n v="2.941039756283338E-4"/>
    <n v="4.6123904014398433E-4"/>
    <n v="9.1961876658511459E-4"/>
    <n v="1.6042731179405768E-3"/>
    <n v="2.4876573128680226E-3"/>
    <n v="3.4741758310614054E-3"/>
    <n v="4.4137011906775509E-3"/>
    <n v="5.1443204951907564E-3"/>
    <n v="5.5481668276324914E-3"/>
    <n v="5.557489132085711E-3"/>
    <n v="5.1919747635854841E-3"/>
    <n v="4.5502178142628876E-3"/>
    <n v="3.7504456506488064E-3"/>
    <n v="2.9162202258513547E-3"/>
    <n v="2.1486526167860528E-3"/>
    <n v="1.5037667731412679E-3"/>
    <n v="1.0023780460531003E-3"/>
    <n v="6.3783173134579301E-4"/>
    <n v="3.8824193749950874E-4"/>
    <n v="2.2648647376645817E-4"/>
    <n v="4.858212108199314E-2"/>
    <n v="4.858212108199314E-2"/>
    <n v="2.941039756283338E-4"/>
    <n v="7.5534301577231814E-4"/>
    <n v="1.6749617823574327E-3"/>
    <n v="3.2792349002980095E-3"/>
    <n v="5.7668922131660326E-3"/>
    <n v="9.2410680442274375E-3"/>
    <n v="1.3654769234904988E-2"/>
    <n v="1.8799089730095746E-2"/>
    <n v="2.4347256557728236E-2"/>
    <n v="2.9904745689813945E-2"/>
    <n v="3.5096720453399427E-2"/>
    <n v="3.9646938267662316E-2"/>
    <n v="4.3397383918311119E-2"/>
    <n v="4.6313604144162475E-2"/>
    <n v="4.8462256760948529E-2"/>
    <n v="4.858212108199314E-2"/>
    <n v="4.858212108199314E-2"/>
    <n v="4.858212108199314E-2"/>
    <n v="4.858212108199314E-2"/>
    <n v="4.858212108199314E-2"/>
  </r>
  <r>
    <x v="54"/>
    <s v="Under $45"/>
    <n v="44.453897120571412"/>
    <s v="HVAC"/>
    <s v="Urban"/>
    <s v="SC-Retro"/>
    <s v="M_Input_Retro"/>
    <x v="2"/>
    <s v="Restaurant"/>
    <s v="VRF-Retro-Restaurant"/>
    <n v="1.8744395366775203E-5"/>
    <n v="2.9582024549452595E-5"/>
    <n v="5.9394283770132332E-5"/>
    <n v="1.0433207261184429E-4"/>
    <n v="1.6288270018842592E-4"/>
    <n v="2.2882444737943184E-4"/>
    <n v="2.921883053197657E-4"/>
    <n v="3.4194555651026367E-4"/>
    <n v="3.7018459395815557E-4"/>
    <n v="3.7245564512534469E-4"/>
    <n v="3.4967230373002641E-4"/>
    <n v="3.0778141656727197E-4"/>
    <n v="2.5497334961611457E-4"/>
    <n v="1.9919289113641799E-4"/>
    <n v="1.4743479822461512E-4"/>
    <n v="1.0359654867624866E-4"/>
    <n v="6.9370745690031256E-5"/>
    <n v="4.4369484484112173E-5"/>
    <n v="2.7162096623078938E-5"/>
    <n v="1.594520358371451E-5"/>
    <n v="3.0963283762890201E-3"/>
    <n v="28.954645383871259"/>
    <n v="44.453897120571412"/>
    <s v="C-Res-HVAC-Vent-All-All-E"/>
    <n v="0"/>
    <n v="3.0963283762890201E-3"/>
    <n v="1.8744395366775203E-5"/>
    <n v="4.8326419916227798E-5"/>
    <n v="1.0772070368636014E-4"/>
    <n v="2.1205277629820444E-4"/>
    <n v="3.7493547648663039E-4"/>
    <n v="6.0375992386606226E-4"/>
    <n v="8.9594822918582801E-4"/>
    <n v="1.2378937856960916E-3"/>
    <n v="1.6080783796542473E-3"/>
    <n v="1.9805340247795919E-3"/>
    <n v="2.3302063285096184E-3"/>
    <n v="2.6379877450768904E-3"/>
    <n v="2.8929610946930051E-3"/>
    <n v="3.0921539858294231E-3"/>
    <n v="3.0963283762890201E-3"/>
    <n v="3.0963283762890201E-3"/>
    <n v="3.0963283762890201E-3"/>
    <n v="3.0963283762890201E-3"/>
    <n v="3.0963283762890201E-3"/>
    <n v="3.0963283762890201E-3"/>
    <n v="1.8744395366775203E-5"/>
    <n v="2.9582024549452595E-5"/>
    <n v="5.9394283770132332E-5"/>
    <n v="1.0433207261184429E-4"/>
    <n v="1.6288270018842592E-4"/>
    <n v="2.2882444737943184E-4"/>
    <n v="2.921883053197657E-4"/>
    <n v="3.4194555651026367E-4"/>
    <n v="3.7018459395815557E-4"/>
    <n v="3.7245564512534469E-4"/>
    <n v="3.4967230373002641E-4"/>
    <n v="3.0778141656727197E-4"/>
    <n v="2.5497334961611457E-4"/>
    <n v="1.9919289113641799E-4"/>
    <n v="1.4743479822461512E-4"/>
    <n v="1.0359654867624866E-4"/>
    <n v="6.9370745690031256E-5"/>
    <n v="4.4369484484112173E-5"/>
    <n v="2.7162096623078938E-5"/>
    <n v="1.594520358371451E-5"/>
    <n v="3.0963283762890201E-3"/>
    <n v="3.0963283762890201E-3"/>
    <n v="1.8744395366775203E-5"/>
    <n v="4.8326419916227798E-5"/>
    <n v="1.0772070368636014E-4"/>
    <n v="2.1205277629820444E-4"/>
    <n v="3.7493547648663039E-4"/>
    <n v="6.0375992386606226E-4"/>
    <n v="8.9594822918582801E-4"/>
    <n v="1.2378937856960916E-3"/>
    <n v="1.6080783796542473E-3"/>
    <n v="1.9805340247795919E-3"/>
    <n v="2.3302063285096184E-3"/>
    <n v="2.6379877450768904E-3"/>
    <n v="2.8929610946930051E-3"/>
    <n v="3.0921539858294231E-3"/>
    <n v="3.0963283762890201E-3"/>
    <n v="3.0963283762890201E-3"/>
    <n v="3.0963283762890201E-3"/>
    <n v="3.0963283762890201E-3"/>
    <n v="3.0963283762890201E-3"/>
    <n v="3.0963283762890201E-3"/>
  </r>
  <r>
    <x v="54"/>
    <s v="Under $50"/>
    <n v="48.002592179596434"/>
    <s v="HVAC"/>
    <s v="Urban"/>
    <s v="SC-Retro"/>
    <s v="M_Input_Retro"/>
    <x v="2"/>
    <s v="Lodging"/>
    <s v="VRF-Retro-Lodging"/>
    <n v="7.4846235775997809E-4"/>
    <n v="1.1778560789761066E-3"/>
    <n v="2.3581447621258168E-3"/>
    <n v="4.1305000377986154E-3"/>
    <n v="6.4302086388423382E-3"/>
    <n v="9.0083256860815763E-3"/>
    <n v="1.1471313997928259E-2"/>
    <n v="1.3388798758747997E-2"/>
    <n v="1.4453663846947209E-2"/>
    <n v="1.4495355512327442E-2"/>
    <n v="1.3565744916998825E-2"/>
    <n v="1.1897391669047151E-2"/>
    <n v="9.8189260415221802E-3"/>
    <n v="7.6458229229284152E-3"/>
    <n v="5.6386604212572914E-3"/>
    <n v="3.9496287238548443E-3"/>
    <n v="2.635252355277974E-3"/>
    <n v="1.6787138752349699E-3"/>
    <n v="1.0230989243689796E-3"/>
    <n v="5.9767688681918384E-4"/>
    <n v="0.12925013386055989"/>
    <n v="30.709412585404632"/>
    <n v="48.002592179596434"/>
    <s v="C-All-HVAC-Vent-All-All-E"/>
    <n v="0"/>
    <n v="0.12925013386055989"/>
    <n v="7.4846235775997809E-4"/>
    <n v="1.9263184367360846E-3"/>
    <n v="4.2844631988619014E-3"/>
    <n v="8.4149632366605168E-3"/>
    <n v="1.4845171875502855E-2"/>
    <n v="2.3853497561584433E-2"/>
    <n v="3.5324811559512691E-2"/>
    <n v="4.8713610318260686E-2"/>
    <n v="6.3167274165207898E-2"/>
    <n v="7.7662629677535344E-2"/>
    <n v="9.1228374594534173E-2"/>
    <n v="0.10312576626358133"/>
    <n v="0.11294469230510351"/>
    <n v="0.12059051522803192"/>
    <n v="0.1262291756492892"/>
    <n v="0.12925013386055989"/>
    <n v="0.12925013386055989"/>
    <n v="0.12925013386055989"/>
    <n v="0.12925013386055989"/>
    <n v="0.12925013386055989"/>
    <n v="7.4846235775997809E-4"/>
    <n v="1.1778560789761066E-3"/>
    <n v="2.3581447621258168E-3"/>
    <n v="4.1305000377986154E-3"/>
    <n v="6.4302086388423382E-3"/>
    <n v="9.0083256860815763E-3"/>
    <n v="1.1471313997928259E-2"/>
    <n v="1.3388798758747997E-2"/>
    <n v="1.4453663846947209E-2"/>
    <n v="1.4495355512327442E-2"/>
    <n v="1.3565744916998825E-2"/>
    <n v="1.1897391669047151E-2"/>
    <n v="9.8189260415221802E-3"/>
    <n v="7.6458229229284152E-3"/>
    <n v="5.6386604212572914E-3"/>
    <n v="3.9496287238548443E-3"/>
    <n v="2.635252355277974E-3"/>
    <n v="1.6787138752349699E-3"/>
    <n v="1.0230989243689796E-3"/>
    <n v="5.9767688681918384E-4"/>
    <n v="0.12925013386055989"/>
    <n v="0.12925013386055989"/>
    <n v="7.4846235775997809E-4"/>
    <n v="1.9263184367360846E-3"/>
    <n v="4.2844631988619014E-3"/>
    <n v="8.4149632366605168E-3"/>
    <n v="1.4845171875502855E-2"/>
    <n v="2.3853497561584433E-2"/>
    <n v="3.5324811559512691E-2"/>
    <n v="4.8713610318260686E-2"/>
    <n v="6.3167274165207898E-2"/>
    <n v="7.7662629677535344E-2"/>
    <n v="9.1228374594534173E-2"/>
    <n v="0.10312576626358133"/>
    <n v="0.11294469230510351"/>
    <n v="0.12059051522803192"/>
    <n v="0.1262291756492892"/>
    <n v="0.12925013386055989"/>
    <n v="0.12925013386055989"/>
    <n v="0.12925013386055989"/>
    <n v="0.12925013386055989"/>
    <n v="0.12925013386055989"/>
  </r>
  <r>
    <x v="54"/>
    <s v="Under $60"/>
    <n v="59.769973040113797"/>
    <s v="HVAC"/>
    <s v="Urban"/>
    <s v="SC-Retro"/>
    <s v="M_Input_Retro"/>
    <x v="2"/>
    <s v="Hospital"/>
    <s v="VRF-Retro-Hospital"/>
    <n v="1.5839713320435478E-4"/>
    <n v="2.537685443232671E-4"/>
    <n v="5.1556821680712628E-4"/>
    <n v="9.1509710630882266E-4"/>
    <n v="1.4402886071689174E-3"/>
    <n v="2.0406420561048305E-3"/>
    <n v="2.6296090345340173E-3"/>
    <n v="3.1124128151215269E-3"/>
    <n v="3.4084650413028555E-3"/>
    <n v="3.4708562945838838E-3"/>
    <n v="3.2906255660592365E-3"/>
    <n v="2.9242190212908975E-3"/>
    <n v="2.4426102382671287E-3"/>
    <n v="1.9227950958733576E-3"/>
    <n v="1.433256418125731E-3"/>
    <n v="1.0142919259243772E-3"/>
    <n v="6.8342029404491397E-4"/>
    <n v="4.3943053404285246E-4"/>
    <n v="2.701913548313044E-4"/>
    <n v="1.5916819592849427E-4"/>
    <n v="2.7510302093315502E-2"/>
    <n v="39.216096287770981"/>
    <n v="59.769973040113797"/>
    <s v="C-Hea-HVAC-Vent-All-All-C"/>
    <n v="0"/>
    <n v="2.7510302093315502E-2"/>
    <n v="1.5839713320435478E-4"/>
    <n v="4.1216567752762188E-4"/>
    <n v="9.2773389433474822E-4"/>
    <n v="1.8428310006435708E-3"/>
    <n v="3.283119607812488E-3"/>
    <n v="5.3237616639173185E-3"/>
    <n v="7.9533706984513362E-3"/>
    <n v="1.1065783513572864E-2"/>
    <n v="1.447424855487572E-2"/>
    <n v="1.7945104849459603E-2"/>
    <n v="2.1235730415518839E-2"/>
    <n v="2.4159949436809738E-2"/>
    <n v="2.6602559675076867E-2"/>
    <n v="2.7510302093315502E-2"/>
    <n v="2.7510302093315502E-2"/>
    <n v="2.7510302093315502E-2"/>
    <n v="2.7510302093315502E-2"/>
    <n v="2.7510302093315502E-2"/>
    <n v="2.7510302093315502E-2"/>
    <n v="2.7510302093315502E-2"/>
    <n v="1.5839713320435478E-4"/>
    <n v="2.537685443232671E-4"/>
    <n v="5.1556821680712628E-4"/>
    <n v="9.1509710630882266E-4"/>
    <n v="1.4402886071689174E-3"/>
    <n v="2.0406420561048305E-3"/>
    <n v="2.6296090345340173E-3"/>
    <n v="3.1124128151215269E-3"/>
    <n v="3.4084650413028555E-3"/>
    <n v="3.4708562945838838E-3"/>
    <n v="3.2906255660592365E-3"/>
    <n v="2.9242190212908975E-3"/>
    <n v="2.4426102382671287E-3"/>
    <n v="1.9227950958733576E-3"/>
    <n v="1.433256418125731E-3"/>
    <n v="1.0142919259243772E-3"/>
    <n v="6.8342029404491397E-4"/>
    <n v="4.3943053404285246E-4"/>
    <n v="2.701913548313044E-4"/>
    <n v="1.5916819592849427E-4"/>
    <n v="2.7510302093315502E-2"/>
    <n v="2.7510302093315502E-2"/>
    <n v="1.5839713320435478E-4"/>
    <n v="4.1216567752762188E-4"/>
    <n v="9.2773389433474822E-4"/>
    <n v="1.8428310006435708E-3"/>
    <n v="3.283119607812488E-3"/>
    <n v="5.3237616639173185E-3"/>
    <n v="7.9533706984513362E-3"/>
    <n v="1.1065783513572864E-2"/>
    <n v="1.447424855487572E-2"/>
    <n v="1.7945104849459603E-2"/>
    <n v="2.1235730415518839E-2"/>
    <n v="2.4159949436809738E-2"/>
    <n v="2.6602559675076867E-2"/>
    <n v="2.7510302093315502E-2"/>
    <n v="2.7510302093315502E-2"/>
    <n v="2.7510302093315502E-2"/>
    <n v="2.7510302093315502E-2"/>
    <n v="2.7510302093315502E-2"/>
    <n v="2.7510302093315502E-2"/>
    <n v="2.7510302093315502E-2"/>
  </r>
  <r>
    <x v="54"/>
    <s v="Under $55"/>
    <n v="54.273842895532873"/>
    <s v="HVAC"/>
    <s v="Urban"/>
    <s v="SC-Retro"/>
    <s v="M_Input_Retro"/>
    <x v="2"/>
    <s v="Residential Care"/>
    <s v="VRF-Retro-Residential Care"/>
    <n v="1.1761716407934089E-3"/>
    <n v="1.8754920565237838E-3"/>
    <n v="3.7956001560642168E-3"/>
    <n v="6.7106991833719622E-3"/>
    <n v="1.0526892693927771E-2"/>
    <n v="1.486206222412286E-2"/>
    <n v="1.9073663337888694E-2"/>
    <n v="2.2454454471226386E-2"/>
    <n v="2.4427396733532593E-2"/>
    <n v="2.4667470595141256E-2"/>
    <n v="2.3195563300322904E-2"/>
    <n v="2.0431870993692619E-2"/>
    <n v="1.6916402257759706E-2"/>
    <n v="1.3210432379335812E-2"/>
    <n v="9.7684457513558028E-3"/>
    <n v="6.8599500040327638E-3"/>
    <n v="4.5874299782968095E-3"/>
    <n v="2.9282013429290333E-3"/>
    <n v="1.7877786841005204E-3"/>
    <n v="1.0459953790200687E-3"/>
    <n v="0.20311020379236416"/>
    <n v="35.516117526786587"/>
    <n v="54.273842895532873"/>
    <s v="C-Hea-HVAC-Vent-All-All-C"/>
    <n v="0"/>
    <n v="0.20311020379236416"/>
    <n v="1.1761716407934089E-3"/>
    <n v="3.0516636973171927E-3"/>
    <n v="6.8472638533814099E-3"/>
    <n v="1.3557963036753372E-2"/>
    <n v="2.4084855730681143E-2"/>
    <n v="3.8946917954804004E-2"/>
    <n v="5.8020581292692698E-2"/>
    <n v="8.0475035763919081E-2"/>
    <n v="0.10490243249745168"/>
    <n v="0.12956990309259295"/>
    <n v="0.15276546639291586"/>
    <n v="0.17319733738660847"/>
    <n v="0.19011373964436817"/>
    <n v="0.20311020379236416"/>
    <n v="0.20311020379236416"/>
    <n v="0.20311020379236416"/>
    <n v="0.20311020379236416"/>
    <n v="0.20311020379236416"/>
    <n v="0.20311020379236416"/>
    <n v="0.20311020379236416"/>
    <n v="1.1761716407934089E-3"/>
    <n v="1.8754920565237838E-3"/>
    <n v="3.7956001560642168E-3"/>
    <n v="6.7106991833719622E-3"/>
    <n v="1.0526892693927771E-2"/>
    <n v="1.486206222412286E-2"/>
    <n v="1.9073663337888694E-2"/>
    <n v="2.2454454471226386E-2"/>
    <n v="2.4427396733532593E-2"/>
    <n v="2.4667470595141256E-2"/>
    <n v="2.3195563300322904E-2"/>
    <n v="2.0431870993692619E-2"/>
    <n v="1.6916402257759706E-2"/>
    <n v="1.3210432379335812E-2"/>
    <n v="9.7684457513558028E-3"/>
    <n v="6.8599500040327638E-3"/>
    <n v="4.5874299782968095E-3"/>
    <n v="2.9282013429290333E-3"/>
    <n v="1.7877786841005204E-3"/>
    <n v="1.0459953790200687E-3"/>
    <n v="0.20311020379236416"/>
    <n v="0.20311020379236416"/>
    <n v="1.1761716407934089E-3"/>
    <n v="3.0516636973171927E-3"/>
    <n v="6.8472638533814099E-3"/>
    <n v="1.3557963036753372E-2"/>
    <n v="2.4084855730681143E-2"/>
    <n v="3.8946917954804004E-2"/>
    <n v="5.8020581292692698E-2"/>
    <n v="8.0475035763919081E-2"/>
    <n v="0.10490243249745168"/>
    <n v="0.12956990309259295"/>
    <n v="0.15276546639291586"/>
    <n v="0.17319733738660847"/>
    <n v="0.19011373964436817"/>
    <n v="0.20311020379236416"/>
    <n v="0.20311020379236416"/>
    <n v="0.20311020379236416"/>
    <n v="0.20311020379236416"/>
    <n v="0.20311020379236416"/>
    <n v="0.20311020379236416"/>
    <n v="0.20311020379236416"/>
  </r>
  <r>
    <x v="54"/>
    <s v="Under $45"/>
    <n v="43.986432156636454"/>
    <s v="HVAC"/>
    <s v="Urban"/>
    <s v="SC-Retro"/>
    <s v="M_Input_Retro"/>
    <x v="2"/>
    <s v="Assembly"/>
    <s v="VRF-Retro-Assembly"/>
    <n v="8.9172338459301698E-3"/>
    <n v="1.4006831818876426E-2"/>
    <n v="2.8012573752135835E-2"/>
    <n v="4.8974069834447964E-2"/>
    <n v="7.6104704566733683E-2"/>
    <n v="0.10647211141298282"/>
    <n v="0.13576142075151876"/>
    <n v="0.1587187907108234"/>
    <n v="0.17161794061186497"/>
    <n v="0.17275071488080426"/>
    <n v="0.16252267576947965"/>
    <n v="0.14351599056120076"/>
    <n v="0.11910415922350683"/>
    <n v="9.3385853320381573E-2"/>
    <n v="6.9286644010938009E-2"/>
    <n v="4.8829114008459421E-2"/>
    <n v="3.2776771927671013E-2"/>
    <n v="2.1004305784458874E-2"/>
    <n v="1.2876628883678973E-2"/>
    <n v="7.5660309270180791E-3"/>
    <n v="1.4796179881807776"/>
    <n v="28.005745387800541"/>
    <n v="43.986432156636454"/>
    <s v="C-All-HVAC-Vent-All-All-E"/>
    <n v="0"/>
    <n v="1.4796179881807776"/>
    <n v="8.9172338459301698E-3"/>
    <n v="2.2924065664806596E-2"/>
    <n v="5.0936639416942431E-2"/>
    <n v="9.9910709251390395E-2"/>
    <n v="0.17601541381812408"/>
    <n v="0.28248752523110687"/>
    <n v="0.41824894598262563"/>
    <n v="0.57696773669344903"/>
    <n v="0.748585677305314"/>
    <n v="0.92133639218611829"/>
    <n v="1.0838590679555979"/>
    <n v="1.2273750585167986"/>
    <n v="1.3464792177403055"/>
    <n v="1.4398650710606871"/>
    <n v="1.4796179881807776"/>
    <n v="1.4796179881807776"/>
    <n v="1.4796179881807776"/>
    <n v="1.4796179881807776"/>
    <n v="1.4796179881807776"/>
    <n v="1.4796179881807776"/>
    <n v="8.9172338459301698E-3"/>
    <n v="1.4006831818876426E-2"/>
    <n v="2.8012573752135835E-2"/>
    <n v="4.8974069834447964E-2"/>
    <n v="7.6104704566733683E-2"/>
    <n v="0.10647211141298282"/>
    <n v="0.13576142075151876"/>
    <n v="0.1587187907108234"/>
    <n v="0.17161794061186497"/>
    <n v="0.17275071488080426"/>
    <n v="0.16252267576947965"/>
    <n v="0.14351599056120076"/>
    <n v="0.11910415922350683"/>
    <n v="9.3385853320381573E-2"/>
    <n v="6.9286644010938009E-2"/>
    <n v="4.8829114008459421E-2"/>
    <n v="3.2776771927671013E-2"/>
    <n v="2.1004305784458874E-2"/>
    <n v="1.2876628883678973E-2"/>
    <n v="7.5660309270180791E-3"/>
    <n v="1.4796179881807776"/>
    <n v="1.4796179881807776"/>
    <n v="8.9172338459301698E-3"/>
    <n v="2.2924065664806596E-2"/>
    <n v="5.0936639416942431E-2"/>
    <n v="9.9910709251390395E-2"/>
    <n v="0.17601541381812408"/>
    <n v="0.28248752523110687"/>
    <n v="0.41824894598262563"/>
    <n v="0.57696773669344903"/>
    <n v="0.748585677305314"/>
    <n v="0.92133639218611829"/>
    <n v="1.0838590679555979"/>
    <n v="1.2273750585167986"/>
    <n v="1.3464792177403055"/>
    <n v="1.4398650710606871"/>
    <n v="1.4796179881807776"/>
    <n v="1.4796179881807776"/>
    <n v="1.4796179881807776"/>
    <n v="1.4796179881807776"/>
    <n v="1.4796179881807776"/>
    <n v="1.4796179881807776"/>
  </r>
  <r>
    <x v="54"/>
    <s v="Under $35"/>
    <n v="30.111611157255023"/>
    <s v="HVAC"/>
    <s v="Urban"/>
    <s v="SC-Retro"/>
    <s v="M_Input_Retro"/>
    <x v="2"/>
    <s v="Other"/>
    <s v="VRF-Retro-Other"/>
    <n v="5.0626024952299549E-4"/>
    <n v="8.0277924282178166E-4"/>
    <n v="1.6179293537698588E-3"/>
    <n v="2.8432977707619116E-3"/>
    <n v="4.45644792526677E-3"/>
    <n v="6.2892953681272382E-3"/>
    <n v="8.0644222382250941E-3"/>
    <n v="9.4748315094305216E-3"/>
    <n v="1.0271938410755164E-2"/>
    <n v="1.0328435552050274E-2"/>
    <n v="9.6746576648837346E-3"/>
    <n v="8.4942675515235506E-3"/>
    <n v="7.0072473635585646E-3"/>
    <n v="5.4539962850516602E-3"/>
    <n v="4.0185674708639735E-3"/>
    <n v="2.811358641567788E-3"/>
    <n v="1.8728135480091206E-3"/>
    <n v="1.1908264974451182E-3"/>
    <n v="7.2422960456150606E-4"/>
    <n v="4.2208468057705026E-4"/>
    <n v="7.7005596660632891E-2"/>
    <n v="18.665256414702188"/>
    <n v="30.111611157255023"/>
    <s v="C-All-HVAC-Vent-All-All-E"/>
    <n v="0"/>
    <n v="7.7005596660632891E-2"/>
    <n v="5.0626024952299549E-4"/>
    <n v="1.309039492344777E-3"/>
    <n v="2.9269688461146361E-3"/>
    <n v="5.7702666168765477E-3"/>
    <n v="1.0226714542143318E-2"/>
    <n v="1.6516009910270555E-2"/>
    <n v="2.4580432148495649E-2"/>
    <n v="3.4055263657926174E-2"/>
    <n v="4.4327202068681335E-2"/>
    <n v="5.4655637620731612E-2"/>
    <n v="6.4330295285615346E-2"/>
    <n v="7.2824562837138895E-2"/>
    <n v="7.7005596660632891E-2"/>
    <n v="7.7005596660632891E-2"/>
    <n v="7.7005596660632891E-2"/>
    <n v="7.7005596660632891E-2"/>
    <n v="7.7005596660632891E-2"/>
    <n v="7.7005596660632891E-2"/>
    <n v="7.7005596660632891E-2"/>
    <n v="7.7005596660632891E-2"/>
    <n v="5.0626024952299549E-4"/>
    <n v="8.0277924282178166E-4"/>
    <n v="1.6179293537698588E-3"/>
    <n v="2.8432977707619116E-3"/>
    <n v="4.45644792526677E-3"/>
    <n v="6.2892953681272382E-3"/>
    <n v="8.0644222382250941E-3"/>
    <n v="9.4748315094305216E-3"/>
    <n v="1.0271938410755164E-2"/>
    <n v="1.0328435552050274E-2"/>
    <n v="9.6746576648837346E-3"/>
    <n v="8.4942675515235506E-3"/>
    <n v="7.0072473635585646E-3"/>
    <n v="5.4539962850516602E-3"/>
    <n v="4.0185674708639735E-3"/>
    <n v="2.811358641567788E-3"/>
    <n v="1.8728135480091206E-3"/>
    <n v="1.1908264974451182E-3"/>
    <n v="7.2422960456150606E-4"/>
    <n v="4.2208468057705026E-4"/>
    <n v="7.7005596660632891E-2"/>
    <n v="7.7005596660632891E-2"/>
    <n v="5.0626024952299549E-4"/>
    <n v="1.309039492344777E-3"/>
    <n v="2.9269688461146361E-3"/>
    <n v="5.7702666168765477E-3"/>
    <n v="1.0226714542143318E-2"/>
    <n v="1.6516009910270555E-2"/>
    <n v="2.4580432148495649E-2"/>
    <n v="3.4055263657926174E-2"/>
    <n v="4.4327202068681335E-2"/>
    <n v="5.4655637620731612E-2"/>
    <n v="6.4330295285615346E-2"/>
    <n v="7.2824562837138895E-2"/>
    <n v="7.7005596660632891E-2"/>
    <n v="7.7005596660632891E-2"/>
    <n v="7.7005596660632891E-2"/>
    <n v="7.7005596660632891E-2"/>
    <n v="7.7005596660632891E-2"/>
    <n v="7.7005596660632891E-2"/>
    <n v="7.7005596660632891E-2"/>
    <n v="7.7005596660632891E-2"/>
  </r>
  <r>
    <x v="54"/>
    <s v="Under $55"/>
    <n v="50.449421431107119"/>
    <s v="HVAC"/>
    <s v="Urban"/>
    <s v="SC-New"/>
    <s v="M_Input"/>
    <x v="2"/>
    <s v="Large Off"/>
    <s v="VRF-NEW-Large Off"/>
    <n v="1.5181715241996423E-3"/>
    <n v="2.1465304535970378E-3"/>
    <n v="3.7917536538224421E-3"/>
    <n v="4.7108293490670883E-3"/>
    <n v="6.6073010929841493E-3"/>
    <n v="9.6052001595035106E-3"/>
    <n v="1.2355986872016694E-2"/>
    <n v="1.7351285290693567E-2"/>
    <n v="2.3073889623671063E-2"/>
    <n v="2.3156456391759391E-2"/>
    <n v="2.7207755020016319E-2"/>
    <n v="3.1252003331014966E-2"/>
    <n v="2.9464041434949226E-2"/>
    <n v="3.1946122896566988E-2"/>
    <n v="3.192334668529493E-2"/>
    <n v="3.2239931507501485E-2"/>
    <n v="3.2230173846610789E-2"/>
    <n v="3.2220416185720094E-2"/>
    <n v="3.2210658524829398E-2"/>
    <n v="3.2200900863938689E-2"/>
    <n v="0.41721275470775743"/>
    <n v="33.07056675935609"/>
    <n v="50.449421431107119"/>
    <s v="C-Off-HVAC-Vent-All-All-E"/>
    <n v="0"/>
    <n v="0.41721275470775743"/>
    <n v="1.5181715241996423E-3"/>
    <n v="3.6647019777966798E-3"/>
    <n v="7.4564556316191223E-3"/>
    <n v="1.216728498068621E-2"/>
    <n v="1.8774586073670357E-2"/>
    <n v="2.8379786233173866E-2"/>
    <n v="4.0735773105190561E-2"/>
    <n v="5.8087058395884128E-2"/>
    <n v="8.1160948019555187E-2"/>
    <n v="0.10431740441131458"/>
    <n v="0.13152515943133089"/>
    <n v="0.16277716276234586"/>
    <n v="0.19224120419729507"/>
    <n v="0.22418732709386205"/>
    <n v="0.25611067377915697"/>
    <n v="0.28835060528665846"/>
    <n v="0.32058077913326927"/>
    <n v="0.35280119531898935"/>
    <n v="0.38501185384381875"/>
    <n v="0.41721275470775743"/>
    <n v="1.5181715241996423E-3"/>
    <n v="2.1465304535970378E-3"/>
    <n v="3.7917536538224421E-3"/>
    <n v="4.7108293490670883E-3"/>
    <n v="6.6073010929841493E-3"/>
    <n v="9.6052001595035106E-3"/>
    <n v="1.2355986872016694E-2"/>
    <n v="1.7351285290693567E-2"/>
    <n v="2.3073889623671063E-2"/>
    <n v="2.3156456391759391E-2"/>
    <n v="2.7207755020016319E-2"/>
    <n v="3.1252003331014966E-2"/>
    <n v="2.9464041434949226E-2"/>
    <n v="3.1946122896566988E-2"/>
    <n v="3.192334668529493E-2"/>
    <n v="3.2239931507501485E-2"/>
    <n v="3.2230173846610789E-2"/>
    <n v="3.2220416185720094E-2"/>
    <n v="3.2210658524829398E-2"/>
    <n v="3.2200900863938689E-2"/>
    <n v="0.41721275470775743"/>
    <n v="0.41721275470775743"/>
    <n v="1.5181715241996423E-3"/>
    <n v="3.6647019777966798E-3"/>
    <n v="7.4564556316191223E-3"/>
    <n v="1.216728498068621E-2"/>
    <n v="1.8774586073670357E-2"/>
    <n v="2.8379786233173866E-2"/>
    <n v="4.0735773105190561E-2"/>
    <n v="5.8087058395884128E-2"/>
    <n v="8.1160948019555187E-2"/>
    <n v="0.10431740441131458"/>
    <n v="0.13152515943133089"/>
    <n v="0.16277716276234586"/>
    <n v="0.19224120419729507"/>
    <n v="0.22418732709386205"/>
    <n v="0.25611067377915697"/>
    <n v="0.28835060528665846"/>
    <n v="0.32058077913326927"/>
    <n v="0.35280119531898935"/>
    <n v="0.38501185384381875"/>
    <n v="0.41721275470775743"/>
  </r>
  <r>
    <x v="54"/>
    <s v="Under $55"/>
    <n v="50.871935613745798"/>
    <s v="HVAC"/>
    <s v="Urban"/>
    <s v="SC-New"/>
    <s v="M_Input"/>
    <x v="2"/>
    <s v="Medium Off"/>
    <s v="VRF-NEW-Medium Off"/>
    <n v="9.7194182591063532E-3"/>
    <n v="1.3640446151385091E-2"/>
    <n v="2.4135859446757481E-2"/>
    <n v="3.0086508384311726E-2"/>
    <n v="4.2014211590379817E-2"/>
    <n v="6.0876134640504835E-2"/>
    <n v="7.8313086511225496E-2"/>
    <n v="0.10979850251315031"/>
    <n v="0.14601956297557342"/>
    <n v="0.14664447931073094"/>
    <n v="0.17292443507169464"/>
    <n v="0.19711116257205535"/>
    <n v="0.18623358280327174"/>
    <n v="0.20213454546912255"/>
    <n v="0.20205483102611554"/>
    <n v="0.20397347568710134"/>
    <n v="0.20382657640844651"/>
    <n v="0.2036796771297916"/>
    <n v="0.20353277785113674"/>
    <n v="0.20338587857248183"/>
    <n v="2.6401051523743435"/>
    <n v="33.355002073086638"/>
    <n v="50.871935613745798"/>
    <s v="C-Off-HVAC-Vent-All-All-E"/>
    <n v="0"/>
    <n v="2.6401051523743435"/>
    <n v="9.7194182591063532E-3"/>
    <n v="2.3359864410491444E-2"/>
    <n v="4.7495723857248928E-2"/>
    <n v="7.7582232241560661E-2"/>
    <n v="0.11959644383194049"/>
    <n v="0.18047257847244533"/>
    <n v="0.25878566498367084"/>
    <n v="0.36858416749682116"/>
    <n v="0.5146037304723946"/>
    <n v="0.6612482097831256"/>
    <n v="0.83417264485482023"/>
    <n v="1.0312838074268755"/>
    <n v="1.2175173902301473"/>
    <n v="1.4196519356992698"/>
    <n v="1.6217067667253855"/>
    <n v="1.8256802424124867"/>
    <n v="2.0295068188209333"/>
    <n v="2.2331864959507248"/>
    <n v="2.4367192738018617"/>
    <n v="2.6401051523743435"/>
    <n v="9.7194182591063532E-3"/>
    <n v="1.3640446151385091E-2"/>
    <n v="2.4135859446757481E-2"/>
    <n v="3.0086508384311726E-2"/>
    <n v="4.2014211590379817E-2"/>
    <n v="6.0876134640504835E-2"/>
    <n v="7.8313086511225496E-2"/>
    <n v="0.10979850251315031"/>
    <n v="0.14601956297557342"/>
    <n v="0.14664447931073094"/>
    <n v="0.17292443507169464"/>
    <n v="0.19711116257205535"/>
    <n v="0.18623358280327174"/>
    <n v="0.20213454546912255"/>
    <n v="0.20205483102611554"/>
    <n v="0.20397347568710134"/>
    <n v="0.20382657640844651"/>
    <n v="0.2036796771297916"/>
    <n v="0.20353277785113674"/>
    <n v="0.20338587857248183"/>
    <n v="2.6401051523743435"/>
    <n v="2.6401051523743435"/>
    <n v="9.7194182591063532E-3"/>
    <n v="2.3359864410491444E-2"/>
    <n v="4.7495723857248928E-2"/>
    <n v="7.7582232241560661E-2"/>
    <n v="0.11959644383194049"/>
    <n v="0.18047257847244533"/>
    <n v="0.25878566498367084"/>
    <n v="0.36858416749682116"/>
    <n v="0.5146037304723946"/>
    <n v="0.6612482097831256"/>
    <n v="0.83417264485482023"/>
    <n v="1.0312838074268755"/>
    <n v="1.2175173902301473"/>
    <n v="1.4196519356992698"/>
    <n v="1.6217067667253855"/>
    <n v="1.8256802424124867"/>
    <n v="2.0295068188209333"/>
    <n v="2.2331864959507248"/>
    <n v="2.4367192738018617"/>
    <n v="2.6401051523743435"/>
  </r>
  <r>
    <x v="54"/>
    <s v="Under $35"/>
    <n v="30.363016948732874"/>
    <s v="HVAC"/>
    <s v="Urban"/>
    <s v="SC-New"/>
    <s v="M_Input"/>
    <x v="2"/>
    <s v="Small Off"/>
    <s v="VRF-NEW-Small Off"/>
    <n v="4.0838009744549805E-3"/>
    <n v="5.7212213262992613E-3"/>
    <n v="1.0127368997395376E-2"/>
    <n v="1.2634250263140027E-2"/>
    <n v="1.7624755275186862E-2"/>
    <n v="2.55172048176701E-2"/>
    <n v="3.2826474998399573E-2"/>
    <n v="4.6006694332423159E-2"/>
    <n v="6.1184546387832509E-2"/>
    <n v="6.1456653399212212E-2"/>
    <n v="7.2532674598868668E-2"/>
    <n v="8.2526408492103728E-2"/>
    <n v="7.8012324168026989E-2"/>
    <n v="8.4694463704815287E-2"/>
    <n v="8.4667514573755695E-2"/>
    <n v="8.5462962531317868E-2"/>
    <n v="8.539288071795538E-2"/>
    <n v="8.5322798904592906E-2"/>
    <n v="8.5252717091230404E-2"/>
    <n v="8.518263527786793E-2"/>
    <n v="1.1062303508325491"/>
    <n v="19.548457927453022"/>
    <n v="30.363016948732874"/>
    <s v="C-Off-HVAC-Vent-All-All-E"/>
    <n v="0"/>
    <n v="1.1062303508325491"/>
    <n v="4.0838009744549805E-3"/>
    <n v="9.805022300754241E-3"/>
    <n v="1.9932391298149617E-2"/>
    <n v="3.2566641561289647E-2"/>
    <n v="5.0191396836476512E-2"/>
    <n v="7.5708601654146612E-2"/>
    <n v="0.10853507665254619"/>
    <n v="0.15454177098496935"/>
    <n v="0.21572631737280185"/>
    <n v="0.27718297077201404"/>
    <n v="0.34971564537088273"/>
    <n v="0.43224205386298648"/>
    <n v="0.51025437803101348"/>
    <n v="0.59494884173582874"/>
    <n v="0.67961635630958439"/>
    <n v="0.7650793188409023"/>
    <n v="0.85047219955885767"/>
    <n v="0.9357949984634506"/>
    <n v="1.0210477155546811"/>
    <n v="1.1062303508325491"/>
    <n v="4.0838009744549805E-3"/>
    <n v="5.7212213262992613E-3"/>
    <n v="1.0127368997395376E-2"/>
    <n v="1.2634250263140027E-2"/>
    <n v="1.7624755275186862E-2"/>
    <n v="2.55172048176701E-2"/>
    <n v="3.2826474998399573E-2"/>
    <n v="4.6006694332423159E-2"/>
    <n v="6.1184546387832509E-2"/>
    <n v="6.1456653399212212E-2"/>
    <n v="7.2532674598868668E-2"/>
    <n v="8.2526408492103728E-2"/>
    <n v="7.8012324168026989E-2"/>
    <n v="8.4694463704815287E-2"/>
    <n v="8.4667514573755695E-2"/>
    <n v="8.5462962531317868E-2"/>
    <n v="8.539288071795538E-2"/>
    <n v="8.5322798904592906E-2"/>
    <n v="8.5252717091230404E-2"/>
    <n v="8.518263527786793E-2"/>
    <n v="1.1062303508325491"/>
    <n v="1.1062303508325491"/>
    <n v="4.0838009744549805E-3"/>
    <n v="9.805022300754241E-3"/>
    <n v="1.9932391298149617E-2"/>
    <n v="3.2566641561289647E-2"/>
    <n v="5.0191396836476512E-2"/>
    <n v="7.5708601654146612E-2"/>
    <n v="0.10853507665254619"/>
    <n v="0.15454177098496935"/>
    <n v="0.21572631737280185"/>
    <n v="0.27718297077201404"/>
    <n v="0.34971564537088273"/>
    <n v="0.43224205386298648"/>
    <n v="0.51025437803101348"/>
    <n v="0.59494884173582874"/>
    <n v="0.67961635630958439"/>
    <n v="0.7650793188409023"/>
    <n v="0.85047219955885767"/>
    <n v="0.9357949984634506"/>
    <n v="1.0210477155546811"/>
    <n v="1.1062303508325491"/>
  </r>
  <r>
    <x v="54"/>
    <s v="Under $65"/>
    <n v="62.808626465419984"/>
    <s v="HVAC"/>
    <s v="Urban"/>
    <s v="SC-New"/>
    <s v="M_Input"/>
    <x v="2"/>
    <s v="XLarge Ret"/>
    <s v="VRF-NEW-XLarge Ret"/>
    <n v="1.8126676935987081E-4"/>
    <n v="2.7913259543014559E-4"/>
    <n v="4.1858604628130272E-4"/>
    <n v="5.9883605676245655E-4"/>
    <n v="8.5496733380878941E-4"/>
    <n v="1.1553350949223826E-3"/>
    <n v="1.6631057067474687E-3"/>
    <n v="3.4454825971971452E-3"/>
    <n v="4.7253498541893471E-3"/>
    <n v="4.7555352081022732E-3"/>
    <n v="5.0537297017753165E-3"/>
    <n v="5.3155258068914519E-3"/>
    <n v="4.6210484945183898E-3"/>
    <n v="4.9754298615319039E-3"/>
    <n v="4.7470566971773561E-3"/>
    <n v="5.3437210912229581E-3"/>
    <n v="5.8918577953232572E-3"/>
    <n v="6.439994499423559E-3"/>
    <n v="6.9881312035238591E-3"/>
    <n v="7.5362679076241609E-3"/>
    <n v="7.4990360321813387E-2"/>
    <n v="41.551599008432973"/>
    <n v="62.808626465419984"/>
    <s v="C-Ret-HVAC-Vent-All-All-E"/>
    <n v="0"/>
    <n v="7.4990360321813387E-2"/>
    <n v="1.8126676935987081E-4"/>
    <n v="4.603993647900164E-4"/>
    <n v="8.7898541107131912E-4"/>
    <n v="1.4778214678337757E-3"/>
    <n v="2.332788801642565E-3"/>
    <n v="3.4881238965649474E-3"/>
    <n v="5.1512296033124159E-3"/>
    <n v="8.5967122005095615E-3"/>
    <n v="1.3322062054698908E-2"/>
    <n v="1.8077597262801181E-2"/>
    <n v="2.3131326964576496E-2"/>
    <n v="2.8446852771467947E-2"/>
    <n v="3.3067901265986334E-2"/>
    <n v="3.8043331127518239E-2"/>
    <n v="4.2790387824695596E-2"/>
    <n v="4.8134108915918551E-2"/>
    <n v="5.402596671124181E-2"/>
    <n v="6.0465961210665373E-2"/>
    <n v="6.7454092414189232E-2"/>
    <n v="7.4990360321813387E-2"/>
    <n v="1.8126676935987081E-4"/>
    <n v="2.7913259543014559E-4"/>
    <n v="4.1858604628130272E-4"/>
    <n v="5.9883605676245655E-4"/>
    <n v="8.5496733380878941E-4"/>
    <n v="1.1553350949223826E-3"/>
    <n v="1.6631057067474687E-3"/>
    <n v="3.4454825971971452E-3"/>
    <n v="4.7253498541893471E-3"/>
    <n v="4.7555352081022732E-3"/>
    <n v="5.0537297017753165E-3"/>
    <n v="5.3155258068914519E-3"/>
    <n v="4.6210484945183898E-3"/>
    <n v="4.9754298615319039E-3"/>
    <n v="4.7470566971773561E-3"/>
    <n v="5.3437210912229581E-3"/>
    <n v="5.8918577953232572E-3"/>
    <n v="6.439994499423559E-3"/>
    <n v="6.9881312035238591E-3"/>
    <n v="7.5362679076241609E-3"/>
    <n v="7.4990360321813387E-2"/>
    <n v="7.4990360321813387E-2"/>
    <n v="1.8126676935987081E-4"/>
    <n v="4.603993647900164E-4"/>
    <n v="8.7898541107131912E-4"/>
    <n v="1.4778214678337757E-3"/>
    <n v="2.332788801642565E-3"/>
    <n v="3.4881238965649474E-3"/>
    <n v="5.1512296033124159E-3"/>
    <n v="8.5967122005095615E-3"/>
    <n v="1.3322062054698908E-2"/>
    <n v="1.8077597262801181E-2"/>
    <n v="2.3131326964576496E-2"/>
    <n v="2.8446852771467947E-2"/>
    <n v="3.3067901265986334E-2"/>
    <n v="3.8043331127518239E-2"/>
    <n v="4.2790387824695596E-2"/>
    <n v="4.8134108915918551E-2"/>
    <n v="5.402596671124181E-2"/>
    <n v="6.0465961210665373E-2"/>
    <n v="6.7454092414189232E-2"/>
    <n v="7.4990360321813387E-2"/>
  </r>
  <r>
    <x v="54"/>
    <s v="Under $65"/>
    <n v="62.808626465419984"/>
    <s v="HVAC"/>
    <s v="Urban"/>
    <s v="SC-New"/>
    <s v="M_Input"/>
    <x v="2"/>
    <s v="Large Ret"/>
    <s v="VRF-NEW-Large Ret"/>
    <n v="6.6993763618697911E-5"/>
    <n v="1.026415014154827E-4"/>
    <n v="1.5393662218981714E-4"/>
    <n v="2.2029370754679469E-4"/>
    <n v="3.167323056796466E-4"/>
    <n v="4.2963446849983645E-4"/>
    <n v="6.1802620466623506E-4"/>
    <n v="1.2752322662989135E-3"/>
    <n v="1.7475084925812488E-3"/>
    <n v="1.7594334960087856E-3"/>
    <n v="1.871475204613435E-3"/>
    <n v="1.9689326337829342E-3"/>
    <n v="1.7127296814052361E-3"/>
    <n v="1.8434870670867571E-3"/>
    <n v="1.7601701850608821E-3"/>
    <n v="1.9816838409877054E-3"/>
    <n v="2.1852038224251576E-3"/>
    <n v="2.3887238038626112E-3"/>
    <n v="2.5922437853000634E-3"/>
    <n v="2.7957637667375161E-3"/>
    <n v="2.7790846619767755E-2"/>
    <n v="41.551599008432973"/>
    <n v="62.808626465419984"/>
    <s v="C-Ret-HVAC-Vent-All-All-E"/>
    <n v="0"/>
    <n v="2.7790846619767755E-2"/>
    <n v="6.6993763618697911E-5"/>
    <n v="1.6963526503418059E-4"/>
    <n v="3.2357188722399776E-4"/>
    <n v="5.4386559477079244E-4"/>
    <n v="8.6059790045043909E-4"/>
    <n v="1.2902323689502756E-3"/>
    <n v="1.9082585736165105E-3"/>
    <n v="3.1834908399154243E-3"/>
    <n v="4.9309993324966727E-3"/>
    <n v="6.6904328285054583E-3"/>
    <n v="8.5619080331188931E-3"/>
    <n v="1.0530840666901827E-2"/>
    <n v="1.2243570348307063E-2"/>
    <n v="1.408705741539382E-2"/>
    <n v="1.5847227600454702E-2"/>
    <n v="1.7828911441442406E-2"/>
    <n v="2.0014115263867566E-2"/>
    <n v="2.2402839067730176E-2"/>
    <n v="2.4995082853030239E-2"/>
    <n v="2.7790846619767755E-2"/>
    <n v="6.6993763618697911E-5"/>
    <n v="1.026415014154827E-4"/>
    <n v="1.5393662218981714E-4"/>
    <n v="2.2029370754679469E-4"/>
    <n v="3.167323056796466E-4"/>
    <n v="4.2963446849983645E-4"/>
    <n v="6.1802620466623506E-4"/>
    <n v="1.2752322662989135E-3"/>
    <n v="1.7475084925812488E-3"/>
    <n v="1.7594334960087856E-3"/>
    <n v="1.871475204613435E-3"/>
    <n v="1.9689326337829342E-3"/>
    <n v="1.7127296814052361E-3"/>
    <n v="1.8434870670867571E-3"/>
    <n v="1.7601701850608821E-3"/>
    <n v="1.9816838409877054E-3"/>
    <n v="2.1852038224251576E-3"/>
    <n v="2.3887238038626112E-3"/>
    <n v="2.5922437853000634E-3"/>
    <n v="2.7957637667375161E-3"/>
    <n v="2.7790846619767755E-2"/>
    <n v="2.7790846619767755E-2"/>
    <n v="6.6993763618697911E-5"/>
    <n v="1.6963526503418059E-4"/>
    <n v="3.2357188722399776E-4"/>
    <n v="5.4386559477079244E-4"/>
    <n v="8.6059790045043909E-4"/>
    <n v="1.2902323689502756E-3"/>
    <n v="1.9082585736165105E-3"/>
    <n v="3.1834908399154243E-3"/>
    <n v="4.9309993324966727E-3"/>
    <n v="6.6904328285054583E-3"/>
    <n v="8.5619080331188931E-3"/>
    <n v="1.0530840666901827E-2"/>
    <n v="1.2243570348307063E-2"/>
    <n v="1.408705741539382E-2"/>
    <n v="1.5847227600454702E-2"/>
    <n v="1.7828911441442406E-2"/>
    <n v="2.0014115263867566E-2"/>
    <n v="2.2402839067730176E-2"/>
    <n v="2.4995082853030239E-2"/>
    <n v="2.7790846619767755E-2"/>
  </r>
  <r>
    <x v="54"/>
    <s v="Under $65"/>
    <n v="62.808626465419984"/>
    <s v="HVAC"/>
    <s v="Urban"/>
    <s v="SC-New"/>
    <s v="M_Input"/>
    <x v="2"/>
    <s v="Medium Ret"/>
    <s v="VRF-NEW-Medium Ret"/>
    <n v="2.4065420241864392E-4"/>
    <n v="3.684250200979658E-4"/>
    <n v="5.5255416246165017E-4"/>
    <n v="7.9078011317425983E-4"/>
    <n v="1.1381667300474482E-3"/>
    <n v="1.5447554508148473E-3"/>
    <n v="2.2218871712709446E-3"/>
    <n v="4.5818635145960804E-3"/>
    <n v="6.2779651318312915E-3"/>
    <n v="6.3212180752158596E-3"/>
    <n v="6.7246849053804675E-3"/>
    <n v="7.0751497249245043E-3"/>
    <n v="6.1550729842379656E-3"/>
    <n v="6.6246605716522161E-3"/>
    <n v="6.3259587588161753E-3"/>
    <n v="7.1222156578379259E-3"/>
    <n v="7.8538042402926719E-3"/>
    <n v="8.5853928227474161E-3"/>
    <n v="9.3169814052021637E-3"/>
    <n v="1.0048569987656908E-2"/>
    <n v="9.9870760630677416E-2"/>
    <n v="41.551599008432973"/>
    <n v="62.808626465419984"/>
    <s v="C-Ret-HVAC-Vent-All-All-E"/>
    <n v="0"/>
    <n v="9.9870760630677416E-2"/>
    <n v="2.4065420241864392E-4"/>
    <n v="6.0907922251660974E-4"/>
    <n v="1.1616333849782598E-3"/>
    <n v="1.9524134981525197E-3"/>
    <n v="3.0905802281999679E-3"/>
    <n v="4.6353356790148157E-3"/>
    <n v="6.8572228502857598E-3"/>
    <n v="1.1439086364881841E-2"/>
    <n v="1.7717051496713133E-2"/>
    <n v="2.4038269571928991E-2"/>
    <n v="3.0762954477309458E-2"/>
    <n v="3.7838104202233963E-2"/>
    <n v="4.399317718647193E-2"/>
    <n v="5.0617837758124146E-2"/>
    <n v="5.6943796516940322E-2"/>
    <n v="6.4066012174778253E-2"/>
    <n v="7.191981641507092E-2"/>
    <n v="8.0505209237818343E-2"/>
    <n v="8.9822190643020508E-2"/>
    <n v="9.9870760630677416E-2"/>
    <n v="2.4065420241864392E-4"/>
    <n v="3.684250200979658E-4"/>
    <n v="5.5255416246165017E-4"/>
    <n v="7.9078011317425983E-4"/>
    <n v="1.1381667300474482E-3"/>
    <n v="1.5447554508148473E-3"/>
    <n v="2.2218871712709446E-3"/>
    <n v="4.5818635145960804E-3"/>
    <n v="6.2779651318312915E-3"/>
    <n v="6.3212180752158596E-3"/>
    <n v="6.7246849053804675E-3"/>
    <n v="7.0751497249245043E-3"/>
    <n v="6.1550729842379656E-3"/>
    <n v="6.6246605716522161E-3"/>
    <n v="6.3259587588161753E-3"/>
    <n v="7.1222156578379259E-3"/>
    <n v="7.8538042402926719E-3"/>
    <n v="8.5853928227474161E-3"/>
    <n v="9.3169814052021637E-3"/>
    <n v="1.0048569987656908E-2"/>
    <n v="9.9870760630677416E-2"/>
    <n v="9.9870760630677416E-2"/>
    <n v="2.4065420241864392E-4"/>
    <n v="6.0907922251660974E-4"/>
    <n v="1.1616333849782598E-3"/>
    <n v="1.9524134981525197E-3"/>
    <n v="3.0905802281999679E-3"/>
    <n v="4.6353356790148157E-3"/>
    <n v="6.8572228502857598E-3"/>
    <n v="1.1439086364881841E-2"/>
    <n v="1.7717051496713133E-2"/>
    <n v="2.4038269571928991E-2"/>
    <n v="3.0762954477309458E-2"/>
    <n v="3.7838104202233963E-2"/>
    <n v="4.399317718647193E-2"/>
    <n v="5.0617837758124146E-2"/>
    <n v="5.6943796516940322E-2"/>
    <n v="6.4066012174778253E-2"/>
    <n v="7.191981641507092E-2"/>
    <n v="8.0505209237818343E-2"/>
    <n v="8.9822190643020508E-2"/>
    <n v="9.9870760630677416E-2"/>
  </r>
  <r>
    <x v="54"/>
    <s v="Under $65"/>
    <n v="62.808626465419984"/>
    <s v="HVAC"/>
    <s v="Urban"/>
    <s v="SC-New"/>
    <s v="M_Input"/>
    <x v="2"/>
    <s v="Small Ret"/>
    <s v="VRF-NEW-Small Ret"/>
    <n v="6.9366628091936682E-5"/>
    <n v="1.0514672818542811E-4"/>
    <n v="1.5772835398237257E-4"/>
    <n v="2.2587101873977776E-4"/>
    <n v="3.2956951112783758E-4"/>
    <n v="4.5056222326157058E-4"/>
    <n v="6.4719928953397741E-4"/>
    <n v="1.3243571743988072E-3"/>
    <n v="1.8117472929085195E-3"/>
    <n v="1.8257590207462959E-3"/>
    <n v="1.9457368933427375E-3"/>
    <n v="2.0481637825922275E-3"/>
    <n v="1.7838961848820451E-3"/>
    <n v="1.9188147254521012E-3"/>
    <n v="1.8348992344529387E-3"/>
    <n v="2.0664114181822924E-3"/>
    <n v="2.2791659955019006E-3"/>
    <n v="2.4919205728215084E-3"/>
    <n v="2.7046751501411163E-3"/>
    <n v="2.9174297274607249E-3"/>
    <n v="2.8938420925806112E-2"/>
    <n v="41.551599008432973"/>
    <n v="62.808626465419984"/>
    <s v="C-Ret-HVAC-Vent-All-All-E"/>
    <n v="0"/>
    <n v="2.8938420925806112E-2"/>
    <n v="6.9366628091936682E-5"/>
    <n v="1.7451335627736479E-4"/>
    <n v="3.3224171025973736E-4"/>
    <n v="5.5811272899951509E-4"/>
    <n v="8.8768224012735267E-4"/>
    <n v="1.3382444633889233E-3"/>
    <n v="1.9854437529229006E-3"/>
    <n v="3.309800927321708E-3"/>
    <n v="5.1215482202302274E-3"/>
    <n v="6.9473072409765232E-3"/>
    <n v="8.8930441343192598E-3"/>
    <n v="1.0941207916911487E-2"/>
    <n v="1.2725104101793533E-2"/>
    <n v="1.4643918827245634E-2"/>
    <n v="1.6478818061698573E-2"/>
    <n v="1.8545229479880864E-2"/>
    <n v="2.0824395475382763E-2"/>
    <n v="2.3316316048204271E-2"/>
    <n v="2.6020991198345386E-2"/>
    <n v="2.8938420925806112E-2"/>
    <n v="6.9366628091936682E-5"/>
    <n v="1.0514672818542811E-4"/>
    <n v="1.5772835398237257E-4"/>
    <n v="2.2587101873977776E-4"/>
    <n v="3.2956951112783758E-4"/>
    <n v="4.5056222326157058E-4"/>
    <n v="6.4719928953397741E-4"/>
    <n v="1.3243571743988072E-3"/>
    <n v="1.8117472929085195E-3"/>
    <n v="1.8257590207462959E-3"/>
    <n v="1.9457368933427375E-3"/>
    <n v="2.0481637825922275E-3"/>
    <n v="1.7838961848820451E-3"/>
    <n v="1.9188147254521012E-3"/>
    <n v="1.8348992344529387E-3"/>
    <n v="2.0664114181822924E-3"/>
    <n v="2.2791659955019006E-3"/>
    <n v="2.4919205728215084E-3"/>
    <n v="2.7046751501411163E-3"/>
    <n v="2.9174297274607249E-3"/>
    <n v="2.8938420925806112E-2"/>
    <n v="2.8938420925806112E-2"/>
    <n v="6.9366628091936682E-5"/>
    <n v="1.7451335627736479E-4"/>
    <n v="3.3224171025973736E-4"/>
    <n v="5.5811272899951509E-4"/>
    <n v="8.8768224012735267E-4"/>
    <n v="1.3382444633889233E-3"/>
    <n v="1.9854437529229006E-3"/>
    <n v="3.309800927321708E-3"/>
    <n v="5.1215482202302274E-3"/>
    <n v="6.9473072409765232E-3"/>
    <n v="8.8930441343192598E-3"/>
    <n v="1.0941207916911487E-2"/>
    <n v="1.2725104101793533E-2"/>
    <n v="1.4643918827245634E-2"/>
    <n v="1.6478818061698573E-2"/>
    <n v="1.8545229479880864E-2"/>
    <n v="2.0824395475382763E-2"/>
    <n v="2.3316316048204271E-2"/>
    <n v="2.6020991198345386E-2"/>
    <n v="2.8938420925806112E-2"/>
  </r>
  <r>
    <x v="54"/>
    <s v="Under $65"/>
    <n v="62.252959755935606"/>
    <s v="HVAC"/>
    <s v="Urban"/>
    <s v="SC-New"/>
    <s v="M_Input"/>
    <x v="2"/>
    <s v="School K-12"/>
    <s v="VRF-NEW-School K-12"/>
    <n v="2.4302232525116009E-4"/>
    <n v="3.8754750573274661E-4"/>
    <n v="6.1417624872996167E-4"/>
    <n v="1.0217281092219255E-3"/>
    <n v="1.557322214593107E-3"/>
    <n v="1.8704911252413446E-3"/>
    <n v="2.3785051773056215E-3"/>
    <n v="2.9976500238586808E-3"/>
    <n v="3.7149399774158926E-3"/>
    <n v="3.8836541260738717E-3"/>
    <n v="4.5735350080900496E-3"/>
    <n v="4.8262036620610365E-3"/>
    <n v="5.4163426658951552E-3"/>
    <n v="5.0985079052158272E-3"/>
    <n v="5.4181165446543977E-3"/>
    <n v="5.3924858781869258E-3"/>
    <n v="5.3114674848522324E-3"/>
    <n v="5.2304490915175382E-3"/>
    <n v="5.1494306981828457E-3"/>
    <n v="5.0684123048481515E-3"/>
    <n v="7.0153988076928478E-2"/>
    <n v="41.0810476196012"/>
    <n v="62.252959755935606"/>
    <s v="C-Sch-HVAC-Vent-All-All-C"/>
    <n v="0"/>
    <n v="7.0153988076928478E-2"/>
    <n v="2.4302232525116009E-4"/>
    <n v="6.3056983098390667E-4"/>
    <n v="1.2447460797138685E-3"/>
    <n v="2.2664741889357942E-3"/>
    <n v="3.8237964035289012E-3"/>
    <n v="5.6942875287702456E-3"/>
    <n v="8.0727927060758667E-3"/>
    <n v="1.1070442729934547E-2"/>
    <n v="1.4785382707350438E-2"/>
    <n v="1.8669036833424309E-2"/>
    <n v="2.3242571841514358E-2"/>
    <n v="2.8068775503575394E-2"/>
    <n v="3.348511816947055E-2"/>
    <n v="3.8583626074686378E-2"/>
    <n v="4.4001742619340777E-2"/>
    <n v="4.9394228497527705E-2"/>
    <n v="5.470569598237994E-2"/>
    <n v="5.9936145073897482E-2"/>
    <n v="6.5085575772080323E-2"/>
    <n v="7.0153988076928478E-2"/>
    <n v="2.4302232525116009E-4"/>
    <n v="3.8754750573274661E-4"/>
    <n v="6.1417624872996167E-4"/>
    <n v="1.0217281092219255E-3"/>
    <n v="1.557322214593107E-3"/>
    <n v="1.8704911252413446E-3"/>
    <n v="2.3785051773056215E-3"/>
    <n v="2.9976500238586808E-3"/>
    <n v="3.7149399774158926E-3"/>
    <n v="3.8836541260738717E-3"/>
    <n v="4.5735350080900496E-3"/>
    <n v="4.8262036620610365E-3"/>
    <n v="5.4163426658951552E-3"/>
    <n v="5.0985079052158272E-3"/>
    <n v="5.4181165446543977E-3"/>
    <n v="5.3924858781869258E-3"/>
    <n v="5.3114674848522324E-3"/>
    <n v="5.2304490915175382E-3"/>
    <n v="5.1494306981828457E-3"/>
    <n v="5.0684123048481515E-3"/>
    <n v="7.0153988076928478E-2"/>
    <n v="7.0153988076928478E-2"/>
    <n v="2.4302232525116009E-4"/>
    <n v="6.3056983098390667E-4"/>
    <n v="1.2447460797138685E-3"/>
    <n v="2.2664741889357942E-3"/>
    <n v="3.8237964035289012E-3"/>
    <n v="5.6942875287702456E-3"/>
    <n v="8.0727927060758667E-3"/>
    <n v="1.1070442729934547E-2"/>
    <n v="1.4785382707350438E-2"/>
    <n v="1.8669036833424309E-2"/>
    <n v="2.3242571841514358E-2"/>
    <n v="2.8068775503575394E-2"/>
    <n v="3.348511816947055E-2"/>
    <n v="3.8583626074686378E-2"/>
    <n v="4.4001742619340777E-2"/>
    <n v="4.9394228497527705E-2"/>
    <n v="5.470569598237994E-2"/>
    <n v="5.9936145073897482E-2"/>
    <n v="6.5085575772080323E-2"/>
    <n v="7.0153988076928478E-2"/>
  </r>
  <r>
    <x v="54"/>
    <s v="Under $65"/>
    <n v="60.00796682066138"/>
    <s v="HVAC"/>
    <s v="Urban"/>
    <s v="SC-New"/>
    <s v="M_Input"/>
    <x v="2"/>
    <s v="University"/>
    <s v="VRF-NEW-University"/>
    <n v="4.4631638247769604E-4"/>
    <n v="7.4946991773538953E-4"/>
    <n v="8.7316946210779726E-4"/>
    <n v="1.6426274402601953E-3"/>
    <n v="2.5996017850821265E-3"/>
    <n v="3.1972470283288777E-3"/>
    <n v="4.7044043324124601E-3"/>
    <n v="6.2278792928116763E-3"/>
    <n v="7.5195332551181672E-3"/>
    <n v="8.7399596129166361E-3"/>
    <n v="9.5070951830931796E-3"/>
    <n v="9.1169480804322699E-3"/>
    <n v="1.0986806204819849E-2"/>
    <n v="9.7699165607450997E-3"/>
    <n v="1.0016049302900169E-2"/>
    <n v="1.1005285439536987E-2"/>
    <n v="1.1892130607189383E-2"/>
    <n v="1.2778975774841776E-2"/>
    <n v="1.3665820942494168E-2"/>
    <n v="1.4552666110146568E-2"/>
    <n v="0.14999190271545049"/>
    <n v="38.791395730108327"/>
    <n v="60.00796682066138"/>
    <s v="C-All-HVAC-Vent-All-All-E"/>
    <n v="0"/>
    <n v="0.14999190271545049"/>
    <n v="4.4631638247769604E-4"/>
    <n v="1.1957863002130856E-3"/>
    <n v="2.068955762320883E-3"/>
    <n v="3.7115832025810783E-3"/>
    <n v="6.3111849876632048E-3"/>
    <n v="9.5084320159920833E-3"/>
    <n v="1.4212836348404544E-2"/>
    <n v="2.0440715641216221E-2"/>
    <n v="2.7960248896334389E-2"/>
    <n v="3.6700208509251028E-2"/>
    <n v="4.6207303692344208E-2"/>
    <n v="5.532425177277648E-2"/>
    <n v="6.631105797759633E-2"/>
    <n v="7.6080974538341423E-2"/>
    <n v="8.6097023841241599E-2"/>
    <n v="9.7102309280778593E-2"/>
    <n v="0.10899443988796798"/>
    <n v="0.12177341566280975"/>
    <n v="0.13543923660530391"/>
    <n v="0.14999190271545049"/>
    <n v="4.4631638247769604E-4"/>
    <n v="7.4946991773538953E-4"/>
    <n v="8.7316946210779726E-4"/>
    <n v="1.6426274402601953E-3"/>
    <n v="2.5996017850821265E-3"/>
    <n v="3.1972470283288777E-3"/>
    <n v="4.7044043324124601E-3"/>
    <n v="6.2278792928116763E-3"/>
    <n v="7.5195332551181672E-3"/>
    <n v="8.7399596129166361E-3"/>
    <n v="9.5070951830931796E-3"/>
    <n v="9.1169480804322699E-3"/>
    <n v="1.0986806204819849E-2"/>
    <n v="9.7699165607450997E-3"/>
    <n v="1.0016049302900169E-2"/>
    <n v="1.1005285439536987E-2"/>
    <n v="1.1892130607189383E-2"/>
    <n v="1.2778975774841776E-2"/>
    <n v="1.3665820942494168E-2"/>
    <n v="1.4552666110146568E-2"/>
    <n v="0.14999190271545049"/>
    <n v="0.14999190271545049"/>
    <n v="4.4631638247769604E-4"/>
    <n v="1.1957863002130856E-3"/>
    <n v="2.068955762320883E-3"/>
    <n v="3.7115832025810783E-3"/>
    <n v="6.3111849876632048E-3"/>
    <n v="9.5084320159920833E-3"/>
    <n v="1.4212836348404544E-2"/>
    <n v="2.0440715641216221E-2"/>
    <n v="2.7960248896334389E-2"/>
    <n v="3.6700208509251028E-2"/>
    <n v="4.6207303692344208E-2"/>
    <n v="5.532425177277648E-2"/>
    <n v="6.631105797759633E-2"/>
    <n v="7.6080974538341423E-2"/>
    <n v="8.6097023841241599E-2"/>
    <n v="9.7102309280778593E-2"/>
    <n v="0.10899443988796798"/>
    <n v="0.12177341566280975"/>
    <n v="0.13543923660530391"/>
    <n v="0.14999190271545049"/>
  </r>
  <r>
    <x v="54"/>
    <s v="Under $65"/>
    <n v="61.782808228280764"/>
    <s v="HVAC"/>
    <s v="Urban"/>
    <s v="SC-New"/>
    <s v="M_Input"/>
    <x v="2"/>
    <s v="Warehouse"/>
    <s v="VRF-NEW-Warehouse"/>
    <n v="3.3625932885963368E-5"/>
    <n v="5.1526126876578418E-5"/>
    <n v="8.1801850848969133E-5"/>
    <n v="1.1972365762846937E-4"/>
    <n v="2.140050161525539E-4"/>
    <n v="2.9850065955176096E-4"/>
    <n v="3.700342070863531E-4"/>
    <n v="4.0352395769382938E-4"/>
    <n v="3.9703158519972342E-4"/>
    <n v="4.1852760768591165E-4"/>
    <n v="5.1715141728570109E-4"/>
    <n v="5.6093105734732001E-4"/>
    <n v="5.8653490046744951E-4"/>
    <n v="6.0784266737076752E-4"/>
    <n v="6.1299031422917198E-4"/>
    <n v="6.046689748357946E-4"/>
    <n v="5.9008122536855564E-4"/>
    <n v="5.7549347590131646E-4"/>
    <n v="5.6090572643407739E-4"/>
    <n v="5.4631797696683821E-4"/>
    <n v="8.1512183378171042E-3"/>
    <n v="40.57563492394047"/>
    <n v="61.782808228280764"/>
    <s v="C-War-HVAC-Vent-All-All-E"/>
    <n v="0"/>
    <n v="8.1512183378171042E-3"/>
    <n v="3.3625932885963368E-5"/>
    <n v="8.5152059762541785E-5"/>
    <n v="1.669539106115109E-4"/>
    <n v="2.8667756823998029E-4"/>
    <n v="5.0068258439253416E-4"/>
    <n v="7.9918324394429507E-4"/>
    <n v="1.1692174510306481E-3"/>
    <n v="1.5727414087244776E-3"/>
    <n v="1.969772993924201E-3"/>
    <n v="2.3883006016101127E-3"/>
    <n v="2.9054520188958139E-3"/>
    <n v="3.4663830762431342E-3"/>
    <n v="4.0529179767105836E-3"/>
    <n v="4.6607606440813507E-3"/>
    <n v="5.2737509583105227E-3"/>
    <n v="5.8784199331463173E-3"/>
    <n v="6.4685011585148729E-3"/>
    <n v="7.0439946344161893E-3"/>
    <n v="7.6049003608502667E-3"/>
    <n v="8.1512183378171042E-3"/>
    <n v="3.3625932885963368E-5"/>
    <n v="5.1526126876578418E-5"/>
    <n v="8.1801850848969133E-5"/>
    <n v="1.1972365762846937E-4"/>
    <n v="2.140050161525539E-4"/>
    <n v="2.9850065955176096E-4"/>
    <n v="3.700342070863531E-4"/>
    <n v="4.0352395769382938E-4"/>
    <n v="3.9703158519972342E-4"/>
    <n v="4.1852760768591165E-4"/>
    <n v="5.1715141728570109E-4"/>
    <n v="5.6093105734732001E-4"/>
    <n v="5.8653490046744951E-4"/>
    <n v="6.0784266737076752E-4"/>
    <n v="6.1299031422917198E-4"/>
    <n v="6.046689748357946E-4"/>
    <n v="5.9008122536855564E-4"/>
    <n v="5.7549347590131646E-4"/>
    <n v="5.6090572643407739E-4"/>
    <n v="5.4631797696683821E-4"/>
    <n v="8.1512183378171042E-3"/>
    <n v="8.1512183378171042E-3"/>
    <n v="3.3625932885963368E-5"/>
    <n v="8.5152059762541785E-5"/>
    <n v="1.669539106115109E-4"/>
    <n v="2.8667756823998029E-4"/>
    <n v="5.0068258439253416E-4"/>
    <n v="7.9918324394429507E-4"/>
    <n v="1.1692174510306481E-3"/>
    <n v="1.5727414087244776E-3"/>
    <n v="1.969772993924201E-3"/>
    <n v="2.3883006016101127E-3"/>
    <n v="2.9054520188958139E-3"/>
    <n v="3.4663830762431342E-3"/>
    <n v="4.0529179767105836E-3"/>
    <n v="4.6607606440813507E-3"/>
    <n v="5.2737509583105227E-3"/>
    <n v="5.8784199331463173E-3"/>
    <n v="6.4685011585148729E-3"/>
    <n v="7.0439946344161893E-3"/>
    <n v="7.6049003608502667E-3"/>
    <n v="8.1512183378171042E-3"/>
  </r>
  <r>
    <x v="54"/>
    <s v="Under $45"/>
    <n v="42.886880320663806"/>
    <s v="HVAC"/>
    <s v="Urban"/>
    <s v="SC-New"/>
    <s v="M_Input"/>
    <x v="2"/>
    <s v="Supermarket"/>
    <s v="VRF-NEW-Supermarket"/>
    <n v="2.660392048437782E-5"/>
    <n v="4.1878388061354502E-5"/>
    <n v="6.2082999726106172E-5"/>
    <n v="8.7651576256073544E-5"/>
    <n v="1.1845077491010752E-4"/>
    <n v="1.5463092203556899E-4"/>
    <n v="1.9468276049770426E-4"/>
    <n v="2.3662544025640164E-4"/>
    <n v="2.7909803856574535E-4"/>
    <n v="2.9060459553674966E-4"/>
    <n v="3.5353455715126959E-4"/>
    <n v="3.8042221985352297E-4"/>
    <n v="3.9954328772535605E-4"/>
    <n v="4.1097362361841778E-4"/>
    <n v="4.1634553025861402E-4"/>
    <n v="4.1739340961756757E-4"/>
    <n v="4.141851176073199E-4"/>
    <n v="4.1097682559707233E-4"/>
    <n v="4.077685335868246E-4"/>
    <n v="4.0456024157657704E-4"/>
    <n v="5.5080127629227307E-3"/>
    <n v="28.025008052389932"/>
    <n v="42.886880320663806"/>
    <s v="C-Gro-HVAC-Vent-All-All-E"/>
    <n v="0"/>
    <n v="5.5080127629227307E-3"/>
    <n v="2.660392048437782E-5"/>
    <n v="6.8482308545732325E-5"/>
    <n v="1.305653082718385E-4"/>
    <n v="2.1821688452791204E-4"/>
    <n v="3.3666765943801956E-4"/>
    <n v="4.912985814735885E-4"/>
    <n v="6.8598134197129276E-4"/>
    <n v="9.2260678222769437E-4"/>
    <n v="1.2017048207934398E-3"/>
    <n v="1.4923094163301893E-3"/>
    <n v="1.8458439734814589E-3"/>
    <n v="2.2262661933349819E-3"/>
    <n v="2.625809481060338E-3"/>
    <n v="3.0367831046787556E-3"/>
    <n v="3.4531286349373698E-3"/>
    <n v="3.8705220445549374E-3"/>
    <n v="4.2847071621622572E-3"/>
    <n v="4.6956839877593292E-3"/>
    <n v="5.1034525213461534E-3"/>
    <n v="5.5080127629227307E-3"/>
    <n v="2.660392048437782E-5"/>
    <n v="4.1878388061354502E-5"/>
    <n v="6.2082999726106172E-5"/>
    <n v="8.7651576256073544E-5"/>
    <n v="1.1845077491010752E-4"/>
    <n v="1.5463092203556899E-4"/>
    <n v="1.9468276049770426E-4"/>
    <n v="2.3662544025640164E-4"/>
    <n v="2.7909803856574535E-4"/>
    <n v="2.9060459553674966E-4"/>
    <n v="3.5353455715126959E-4"/>
    <n v="3.8042221985352297E-4"/>
    <n v="3.9954328772535605E-4"/>
    <n v="4.1097362361841778E-4"/>
    <n v="4.1634553025861402E-4"/>
    <n v="4.1739340961756757E-4"/>
    <n v="4.141851176073199E-4"/>
    <n v="4.1097682559707233E-4"/>
    <n v="4.077685335868246E-4"/>
    <n v="4.0456024157657704E-4"/>
    <n v="5.5080127629227307E-3"/>
    <n v="5.5080127629227307E-3"/>
    <n v="2.660392048437782E-5"/>
    <n v="6.8482308545732325E-5"/>
    <n v="1.305653082718385E-4"/>
    <n v="2.1821688452791204E-4"/>
    <n v="3.3666765943801956E-4"/>
    <n v="4.912985814735885E-4"/>
    <n v="6.8598134197129276E-4"/>
    <n v="9.2260678222769437E-4"/>
    <n v="1.2017048207934398E-3"/>
    <n v="1.4923094163301893E-3"/>
    <n v="1.8458439734814589E-3"/>
    <n v="2.2262661933349819E-3"/>
    <n v="2.625809481060338E-3"/>
    <n v="3.0367831046787556E-3"/>
    <n v="3.4531286349373698E-3"/>
    <n v="3.8705220445549374E-3"/>
    <n v="4.2847071621622572E-3"/>
    <n v="4.6956839877593292E-3"/>
    <n v="5.1034525213461534E-3"/>
    <n v="5.5080127629227307E-3"/>
  </r>
  <r>
    <x v="54"/>
    <s v="Under $45"/>
    <n v="42.886880320663806"/>
    <s v="HVAC"/>
    <s v="Urban"/>
    <s v="SC-New"/>
    <s v="M_Input"/>
    <x v="2"/>
    <s v="MiniMart"/>
    <s v="VRF-NEW-MiniMart"/>
    <n v="4.8764574203925599E-6"/>
    <n v="5.1754905844402678E-6"/>
    <n v="7.5404552886284092E-6"/>
    <n v="1.0680448065357923E-5"/>
    <n v="2.1349821141622734E-5"/>
    <n v="3.6338026843265414E-5"/>
    <n v="5.9609703097165536E-5"/>
    <n v="1.2162699039989514E-4"/>
    <n v="1.4953220125323751E-4"/>
    <n v="1.5215089618031573E-4"/>
    <n v="1.8880118445079017E-4"/>
    <n v="1.798098239945704E-4"/>
    <n v="1.4987240954141378E-4"/>
    <n v="1.6242010237905294E-4"/>
    <n v="1.605346525780739E-4"/>
    <n v="1.6452755894579016E-4"/>
    <n v="1.6687936929491085E-4"/>
    <n v="1.6923117964403155E-4"/>
    <n v="1.7158298999315222E-4"/>
    <n v="1.7393480034227286E-4"/>
    <n v="2.2564745614383798E-3"/>
    <n v="28.025008052389932"/>
    <n v="42.886880320663806"/>
    <s v="C-Gro-HVAC-Vent-All-All-E"/>
    <n v="0"/>
    <n v="2.2564745614383798E-3"/>
    <n v="4.8764574203925599E-6"/>
    <n v="1.0051948004832827E-5"/>
    <n v="1.7592403293461235E-5"/>
    <n v="2.827285135881916E-5"/>
    <n v="4.9622672500441897E-5"/>
    <n v="8.5960699343707317E-5"/>
    <n v="1.4557040244087287E-4"/>
    <n v="2.67197392840768E-4"/>
    <n v="4.167295940940055E-4"/>
    <n v="5.6888049027432126E-4"/>
    <n v="7.5768167472511146E-4"/>
    <n v="9.374914987196818E-4"/>
    <n v="1.0873639082610955E-3"/>
    <n v="1.2497840106401484E-3"/>
    <n v="1.4103186632182223E-3"/>
    <n v="1.5748462221640124E-3"/>
    <n v="1.7417255914589232E-3"/>
    <n v="1.9109567711029548E-3"/>
    <n v="2.0825397610961071E-3"/>
    <n v="2.2564745614383798E-3"/>
    <n v="4.8764574203925599E-6"/>
    <n v="5.1754905844402678E-6"/>
    <n v="7.5404552886284092E-6"/>
    <n v="1.0680448065357923E-5"/>
    <n v="2.1349821141622734E-5"/>
    <n v="3.6338026843265414E-5"/>
    <n v="5.9609703097165536E-5"/>
    <n v="1.2162699039989514E-4"/>
    <n v="1.4953220125323751E-4"/>
    <n v="1.5215089618031573E-4"/>
    <n v="1.8880118445079017E-4"/>
    <n v="1.798098239945704E-4"/>
    <n v="1.4987240954141378E-4"/>
    <n v="1.6242010237905294E-4"/>
    <n v="1.605346525780739E-4"/>
    <n v="1.6452755894579016E-4"/>
    <n v="1.6687936929491085E-4"/>
    <n v="1.6923117964403155E-4"/>
    <n v="1.7158298999315222E-4"/>
    <n v="1.7393480034227286E-4"/>
    <n v="2.2564745614383798E-3"/>
    <n v="2.2564745614383798E-3"/>
    <n v="4.8764574203925599E-6"/>
    <n v="1.0051948004832827E-5"/>
    <n v="1.7592403293461235E-5"/>
    <n v="2.827285135881916E-5"/>
    <n v="4.9622672500441897E-5"/>
    <n v="8.5960699343707317E-5"/>
    <n v="1.4557040244087287E-4"/>
    <n v="2.67197392840768E-4"/>
    <n v="4.167295940940055E-4"/>
    <n v="5.6888049027432126E-4"/>
    <n v="7.5768167472511146E-4"/>
    <n v="9.374914987196818E-4"/>
    <n v="1.0873639082610955E-3"/>
    <n v="1.2497840106401484E-3"/>
    <n v="1.4103186632182223E-3"/>
    <n v="1.5748462221640124E-3"/>
    <n v="1.7417255914589232E-3"/>
    <n v="1.9109567711029548E-3"/>
    <n v="2.0825397610961071E-3"/>
    <n v="2.2564745614383798E-3"/>
  </r>
  <r>
    <x v="54"/>
    <s v="Under $45"/>
    <n v="42.473251127219143"/>
    <s v="HVAC"/>
    <s v="Urban"/>
    <s v="SC-New"/>
    <s v="M_Input"/>
    <x v="2"/>
    <s v="Restaurant"/>
    <s v="VRF-NEW-Restaurant"/>
    <n v="3.6087792342183434E-4"/>
    <n v="5.725870237314241E-4"/>
    <n v="8.58421235585453E-4"/>
    <n v="1.2252401558442865E-3"/>
    <n v="1.6751081523063026E-3"/>
    <n v="2.2045771968056053E-3"/>
    <n v="2.7968720501612403E-3"/>
    <n v="4.507277469778255E-3"/>
    <n v="5.9779406353173067E-3"/>
    <n v="6.8680606110758944E-3"/>
    <n v="7.8572072781835211E-3"/>
    <n v="8.6673225390553853E-3"/>
    <n v="7.920810222202937E-3"/>
    <n v="8.3478351301579101E-3"/>
    <n v="7.8787162177240688E-3"/>
    <n v="8.6356842973585781E-3"/>
    <n v="9.3121107019783246E-3"/>
    <n v="9.9885371065980676E-3"/>
    <n v="1.0664963511217811E-2"/>
    <n v="1.1341389915837554E-2"/>
    <n v="0.11766153937434176"/>
    <n v="27.621280285947243"/>
    <n v="42.473251127219143"/>
    <s v="C-Res-HVAC-Vent-All-All-E"/>
    <n v="0"/>
    <n v="0.11766153937434176"/>
    <n v="3.6087792342183434E-4"/>
    <n v="9.3346494715325844E-4"/>
    <n v="1.7918861827387114E-3"/>
    <n v="3.0171263385829978E-3"/>
    <n v="4.6922344908893006E-3"/>
    <n v="6.8968116876949054E-3"/>
    <n v="9.6936837378561458E-3"/>
    <n v="1.4200961207634401E-2"/>
    <n v="2.0178901842951708E-2"/>
    <n v="2.7046962454027601E-2"/>
    <n v="3.4904169732211124E-2"/>
    <n v="4.3571492271266513E-2"/>
    <n v="5.149230249346945E-2"/>
    <n v="5.984013762362736E-2"/>
    <n v="6.7718853841351428E-2"/>
    <n v="7.6354538138710001E-2"/>
    <n v="8.5666648840688323E-2"/>
    <n v="9.5655185947286392E-2"/>
    <n v="0.10632014945850421"/>
    <n v="0.11766153937434176"/>
    <n v="3.6087792342183434E-4"/>
    <n v="5.725870237314241E-4"/>
    <n v="8.58421235585453E-4"/>
    <n v="1.2252401558442865E-3"/>
    <n v="1.6751081523063026E-3"/>
    <n v="2.2045771968056053E-3"/>
    <n v="2.7968720501612403E-3"/>
    <n v="4.507277469778255E-3"/>
    <n v="5.9779406353173067E-3"/>
    <n v="6.8680606110758944E-3"/>
    <n v="7.8572072781835211E-3"/>
    <n v="8.6673225390553853E-3"/>
    <n v="7.920810222202937E-3"/>
    <n v="8.3478351301579101E-3"/>
    <n v="7.8787162177240688E-3"/>
    <n v="8.6356842973585781E-3"/>
    <n v="9.3121107019783246E-3"/>
    <n v="9.9885371065980676E-3"/>
    <n v="1.0664963511217811E-2"/>
    <n v="1.1341389915837554E-2"/>
    <n v="0.11766153937434176"/>
    <n v="0.11766153937434176"/>
    <n v="3.6087792342183434E-4"/>
    <n v="9.3346494715325844E-4"/>
    <n v="1.7918861827387114E-3"/>
    <n v="3.0171263385829978E-3"/>
    <n v="4.6922344908893006E-3"/>
    <n v="6.8968116876949054E-3"/>
    <n v="9.6936837378561458E-3"/>
    <n v="1.4200961207634401E-2"/>
    <n v="2.0178901842951708E-2"/>
    <n v="2.7046962454027601E-2"/>
    <n v="3.4904169732211124E-2"/>
    <n v="4.3571492271266513E-2"/>
    <n v="5.149230249346945E-2"/>
    <n v="5.984013762362736E-2"/>
    <n v="6.7718853841351428E-2"/>
    <n v="7.6354538138710001E-2"/>
    <n v="8.5666648840688323E-2"/>
    <n v="9.5655185947286392E-2"/>
    <n v="0.10632014945850421"/>
    <n v="0.11766153937434176"/>
  </r>
  <r>
    <x v="54"/>
    <s v="Under $45"/>
    <n v="43.582800010617291"/>
    <s v="HVAC"/>
    <s v="Urban"/>
    <s v="SC-New"/>
    <s v="M_Input"/>
    <x v="2"/>
    <s v="Lodging"/>
    <s v="VRF-NEW-Lodging"/>
    <n v="3.5019964924715079E-3"/>
    <n v="5.5148224117752692E-3"/>
    <n v="8.2204326181501766E-3"/>
    <n v="1.1737600521211309E-2"/>
    <n v="1.6329882502955036E-2"/>
    <n v="2.1855751958038995E-2"/>
    <n v="2.8554130277980198E-2"/>
    <n v="6.544095041078446E-2"/>
    <n v="9.2959538840624356E-2"/>
    <n v="0.11310241657737079"/>
    <n v="0.12616735614730509"/>
    <n v="0.14255177965551377"/>
    <n v="0.12456790311997609"/>
    <n v="0.12330276999836078"/>
    <n v="0.12035260882086908"/>
    <n v="0.13055185605602931"/>
    <n v="0.13952077585725781"/>
    <n v="0.14848969565848616"/>
    <n v="0.1574586154597146"/>
    <n v="0.166427535260943"/>
    <n v="1.746608418645818"/>
    <n v="27.734021405974165"/>
    <n v="43.582800010617291"/>
    <s v="C-All-HVAC-Vent-All-All-E"/>
    <n v="0"/>
    <n v="1.746608418645818"/>
    <n v="3.5019964924715079E-3"/>
    <n v="9.0168189042467775E-3"/>
    <n v="1.7237251522396954E-2"/>
    <n v="2.8974852043608265E-2"/>
    <n v="4.5304734546563301E-2"/>
    <n v="6.7160486504602296E-2"/>
    <n v="9.5714616782582501E-2"/>
    <n v="0.16115556719336696"/>
    <n v="0.25411510603399134"/>
    <n v="0.36721752261136215"/>
    <n v="0.49338487875866721"/>
    <n v="0.63593665841418101"/>
    <n v="0.76050456153415713"/>
    <n v="0.88380733153251789"/>
    <n v="1.004159940353387"/>
    <n v="1.1347117964094162"/>
    <n v="1.2742325722666741"/>
    <n v="1.4227222679251603"/>
    <n v="1.5801808833848749"/>
    <n v="1.746608418645818"/>
    <n v="3.5019964924715079E-3"/>
    <n v="5.5148224117752692E-3"/>
    <n v="8.2204326181501766E-3"/>
    <n v="1.1737600521211309E-2"/>
    <n v="1.6329882502955036E-2"/>
    <n v="2.1855751958038995E-2"/>
    <n v="2.8554130277980198E-2"/>
    <n v="6.544095041078446E-2"/>
    <n v="9.2959538840624356E-2"/>
    <n v="0.11310241657737079"/>
    <n v="0.12616735614730509"/>
    <n v="0.14255177965551377"/>
    <n v="0.12456790311997609"/>
    <n v="0.12330276999836078"/>
    <n v="0.12035260882086908"/>
    <n v="0.13055185605602931"/>
    <n v="0.13952077585725781"/>
    <n v="0.14848969565848616"/>
    <n v="0.1574586154597146"/>
    <n v="0.166427535260943"/>
    <n v="1.746608418645818"/>
    <n v="1.746608418645818"/>
    <n v="3.5019964924715079E-3"/>
    <n v="9.0168189042467775E-3"/>
    <n v="1.7237251522396954E-2"/>
    <n v="2.8974852043608265E-2"/>
    <n v="4.5304734546563301E-2"/>
    <n v="6.7160486504602296E-2"/>
    <n v="9.5714616782582501E-2"/>
    <n v="0.16115556719336696"/>
    <n v="0.25411510603399134"/>
    <n v="0.36721752261136215"/>
    <n v="0.49338487875866721"/>
    <n v="0.63593665841418101"/>
    <n v="0.76050456153415713"/>
    <n v="0.88380733153251789"/>
    <n v="1.004159940353387"/>
    <n v="1.1347117964094162"/>
    <n v="1.2742325722666741"/>
    <n v="1.4227222679251603"/>
    <n v="1.5801808833848749"/>
    <n v="1.746608418645818"/>
  </r>
  <r>
    <x v="54"/>
    <s v="Under $55"/>
    <n v="51.32934124448181"/>
    <s v="HVAC"/>
    <s v="Urban"/>
    <s v="SC-New"/>
    <s v="M_Input"/>
    <x v="2"/>
    <s v="Hospital"/>
    <s v="VRF-NEW-Hospital"/>
    <n v="3.2730760247739798E-4"/>
    <n v="4.4711263255955042E-4"/>
    <n v="6.2402540891529253E-4"/>
    <n v="7.7277146064216797E-4"/>
    <n v="1.093626666359188E-3"/>
    <n v="1.5144165557752624E-3"/>
    <n v="2.232432808211276E-3"/>
    <n v="3.1933909503806465E-3"/>
    <n v="4.1529612996666311E-3"/>
    <n v="4.2586509978030894E-3"/>
    <n v="4.7729655144978364E-3"/>
    <n v="4.8602447231989943E-3"/>
    <n v="4.4985452386507021E-3"/>
    <n v="4.5545258237323508E-3"/>
    <n v="4.476783328627343E-3"/>
    <n v="4.4624646070965737E-3"/>
    <n v="4.4023811165346911E-3"/>
    <n v="4.3422976259728085E-3"/>
    <n v="4.2822141354109267E-3"/>
    <n v="4.222130644849045E-3"/>
    <n v="6.3491249141361769E-2"/>
    <n v="33.533887615197933"/>
    <n v="51.32934124448181"/>
    <s v="C-Hea-HVAC-Vent-All-All-C"/>
    <n v="0"/>
    <n v="6.3491249141361769E-2"/>
    <n v="3.2730760247739798E-4"/>
    <n v="7.744202350369484E-4"/>
    <n v="1.3984456439522408E-3"/>
    <n v="2.1712171045944087E-3"/>
    <n v="3.2648437709535969E-3"/>
    <n v="4.7792603267288597E-3"/>
    <n v="7.0116931349401357E-3"/>
    <n v="1.0205084085320781E-2"/>
    <n v="1.4358045384987413E-2"/>
    <n v="1.8616696382790503E-2"/>
    <n v="2.338966189728834E-2"/>
    <n v="2.8249906620487333E-2"/>
    <n v="3.2748451859138036E-2"/>
    <n v="3.7302977682870386E-2"/>
    <n v="4.1779761011497732E-2"/>
    <n v="4.6242225618594306E-2"/>
    <n v="5.0644606735128994E-2"/>
    <n v="5.4986904361101804E-2"/>
    <n v="5.9269118496512729E-2"/>
    <n v="6.3491249141361769E-2"/>
    <n v="3.2730760247739798E-4"/>
    <n v="4.4711263255955042E-4"/>
    <n v="6.2402540891529253E-4"/>
    <n v="7.7277146064216797E-4"/>
    <n v="1.093626666359188E-3"/>
    <n v="1.5144165557752624E-3"/>
    <n v="2.232432808211276E-3"/>
    <n v="3.1933909503806465E-3"/>
    <n v="4.1529612996666311E-3"/>
    <n v="4.2586509978030894E-3"/>
    <n v="4.7729655144978364E-3"/>
    <n v="4.8602447231989943E-3"/>
    <n v="4.4985452386507021E-3"/>
    <n v="4.5545258237323508E-3"/>
    <n v="4.476783328627343E-3"/>
    <n v="4.4624646070965737E-3"/>
    <n v="4.4023811165346911E-3"/>
    <n v="4.3422976259728085E-3"/>
    <n v="4.2822141354109267E-3"/>
    <n v="4.222130644849045E-3"/>
    <n v="6.3491249141361769E-2"/>
    <n v="6.3491249141361769E-2"/>
    <n v="3.2730760247739798E-4"/>
    <n v="7.744202350369484E-4"/>
    <n v="1.3984456439522408E-3"/>
    <n v="2.1712171045944087E-3"/>
    <n v="3.2648437709535969E-3"/>
    <n v="4.7792603267288597E-3"/>
    <n v="7.0116931349401357E-3"/>
    <n v="1.0205084085320781E-2"/>
    <n v="1.4358045384987413E-2"/>
    <n v="1.8616696382790503E-2"/>
    <n v="2.338966189728834E-2"/>
    <n v="2.8249906620487333E-2"/>
    <n v="3.2748451859138036E-2"/>
    <n v="3.7302977682870386E-2"/>
    <n v="4.1779761011497732E-2"/>
    <n v="4.6242225618594306E-2"/>
    <n v="5.0644606735128994E-2"/>
    <n v="5.4986904361101804E-2"/>
    <n v="5.9269118496512729E-2"/>
    <n v="6.3491249141361769E-2"/>
  </r>
  <r>
    <x v="54"/>
    <s v="Under $55"/>
    <n v="51.32934124448181"/>
    <s v="HVAC"/>
    <s v="Urban"/>
    <s v="SC-New"/>
    <s v="M_Input"/>
    <x v="2"/>
    <s v="Residential Care"/>
    <s v="VRF-NEW-Residential Care"/>
    <n v="5.7984343390432239E-3"/>
    <n v="8.1333913021852111E-3"/>
    <n v="1.1339426922188223E-2"/>
    <n v="1.45916045644407E-2"/>
    <n v="2.1356218851164694E-2"/>
    <n v="3.022851439505422E-2"/>
    <n v="4.4879460358267793E-2"/>
    <n v="6.7071068710599716E-2"/>
    <n v="8.6968568997640647E-2"/>
    <n v="9.0791528234641997E-2"/>
    <n v="0.10412931299227823"/>
    <n v="0.10639806229603686"/>
    <n v="0.10102097852385741"/>
    <n v="0.10226842801892655"/>
    <n v="0.10268262921731096"/>
    <n v="0.10329038625236878"/>
    <n v="0.10284845058070398"/>
    <n v="0.1024065149090392"/>
    <n v="0.10196457923737441"/>
    <n v="0.1015226435657096"/>
    <n v="1.4096902022688322"/>
    <n v="33.533887615197933"/>
    <n v="51.32934124448181"/>
    <s v="C-Hea-HVAC-Vent-All-All-C"/>
    <n v="0"/>
    <n v="1.4096902022688322"/>
    <n v="5.7984343390432239E-3"/>
    <n v="1.3931825641228435E-2"/>
    <n v="2.5271252563416658E-2"/>
    <n v="3.9862857127857358E-2"/>
    <n v="6.1219075979022056E-2"/>
    <n v="9.1447590374076279E-2"/>
    <n v="0.13632705073234408"/>
    <n v="0.20339811944294378"/>
    <n v="0.29036668844058444"/>
    <n v="0.38115821667522642"/>
    <n v="0.48528752966750466"/>
    <n v="0.59168559196354154"/>
    <n v="0.69270657048739892"/>
    <n v="0.79497499850632547"/>
    <n v="0.89765762772363644"/>
    <n v="1.0009480139760052"/>
    <n v="1.1037964645567091"/>
    <n v="1.2062029794657483"/>
    <n v="1.3081675587031227"/>
    <n v="1.4096902022688322"/>
    <n v="5.7984343390432239E-3"/>
    <n v="8.1333913021852111E-3"/>
    <n v="1.1339426922188223E-2"/>
    <n v="1.45916045644407E-2"/>
    <n v="2.1356218851164694E-2"/>
    <n v="3.022851439505422E-2"/>
    <n v="4.4879460358267793E-2"/>
    <n v="6.7071068710599716E-2"/>
    <n v="8.6968568997640647E-2"/>
    <n v="9.0791528234641997E-2"/>
    <n v="0.10412931299227823"/>
    <n v="0.10639806229603686"/>
    <n v="0.10102097852385741"/>
    <n v="0.10226842801892655"/>
    <n v="0.10268262921731096"/>
    <n v="0.10329038625236878"/>
    <n v="0.10284845058070398"/>
    <n v="0.1024065149090392"/>
    <n v="0.10196457923737441"/>
    <n v="0.1015226435657096"/>
    <n v="1.4096902022688322"/>
    <n v="1.4096902022688322"/>
    <n v="5.7984343390432239E-3"/>
    <n v="1.3931825641228435E-2"/>
    <n v="2.5271252563416658E-2"/>
    <n v="3.9862857127857358E-2"/>
    <n v="6.1219075979022056E-2"/>
    <n v="9.1447590374076279E-2"/>
    <n v="0.13632705073234408"/>
    <n v="0.20339811944294378"/>
    <n v="0.29036668844058444"/>
    <n v="0.38115821667522642"/>
    <n v="0.48528752966750466"/>
    <n v="0.59168559196354154"/>
    <n v="0.69270657048739892"/>
    <n v="0.79497499850632547"/>
    <n v="0.89765762772363644"/>
    <n v="1.0009480139760052"/>
    <n v="1.1037964645567091"/>
    <n v="1.2062029794657483"/>
    <n v="1.3081675587031227"/>
    <n v="1.4096902022688322"/>
  </r>
  <r>
    <x v="54"/>
    <s v="Under $35"/>
    <n v="30.154596616095258"/>
    <s v="HVAC"/>
    <s v="Urban"/>
    <s v="SC-New"/>
    <s v="M_Input"/>
    <x v="2"/>
    <s v="Assembly"/>
    <s v="VRF-NEW-Assembly"/>
    <n v="1.4133754680142677E-3"/>
    <n v="2.6755245888636751E-3"/>
    <n v="3.1902343170599097E-3"/>
    <n v="4.5664661467884581E-3"/>
    <n v="6.929596609145201E-3"/>
    <n v="1.5687239377118089E-2"/>
    <n v="2.1100311607589503E-2"/>
    <n v="3.4478182839035934E-2"/>
    <n v="5.4734616863981768E-2"/>
    <n v="7.2693833663773785E-2"/>
    <n v="9.1137401042010249E-2"/>
    <n v="8.9812094305898066E-2"/>
    <n v="9.9374801158322798E-2"/>
    <n v="9.4285598597665651E-2"/>
    <n v="9.5832863510269789E-2"/>
    <n v="9.8474244421071402E-2"/>
    <n v="0.10013595565787013"/>
    <n v="0.1017976668946689"/>
    <n v="0.1034593781314677"/>
    <n v="0.10512108936826647"/>
    <n v="1.1969004745688818"/>
    <n v="18.694194100047362"/>
    <n v="30.154596616095258"/>
    <s v="C-All-HVAC-Vent-All-All-E"/>
    <n v="0"/>
    <n v="1.1969004745688818"/>
    <n v="1.4133754680142677E-3"/>
    <n v="4.0889000568779428E-3"/>
    <n v="7.2791343739378525E-3"/>
    <n v="1.1845600520726311E-2"/>
    <n v="1.877519712987151E-2"/>
    <n v="3.4462436506989602E-2"/>
    <n v="5.5562748114579105E-2"/>
    <n v="9.0040930953615039E-2"/>
    <n v="0.1447755478175968"/>
    <n v="0.21746938148137057"/>
    <n v="0.30860678252338081"/>
    <n v="0.3984188768292789"/>
    <n v="0.49779367798760171"/>
    <n v="0.59207927658526738"/>
    <n v="0.68791214009553714"/>
    <n v="0.78638638451660858"/>
    <n v="0.88652234017447873"/>
    <n v="0.98832000706914758"/>
    <n v="1.0917793852006152"/>
    <n v="1.1969004745688818"/>
    <n v="1.4133754680142677E-3"/>
    <n v="2.6755245888636751E-3"/>
    <n v="3.1902343170599097E-3"/>
    <n v="4.5664661467884581E-3"/>
    <n v="6.929596609145201E-3"/>
    <n v="1.5687239377118089E-2"/>
    <n v="2.1100311607589503E-2"/>
    <n v="3.4478182839035934E-2"/>
    <n v="5.4734616863981768E-2"/>
    <n v="7.2693833663773785E-2"/>
    <n v="9.1137401042010249E-2"/>
    <n v="8.9812094305898066E-2"/>
    <n v="9.9374801158322798E-2"/>
    <n v="9.4285598597665651E-2"/>
    <n v="9.5832863510269789E-2"/>
    <n v="9.8474244421071402E-2"/>
    <n v="0.10013595565787013"/>
    <n v="0.1017976668946689"/>
    <n v="0.1034593781314677"/>
    <n v="0.10512108936826647"/>
    <n v="1.1969004745688818"/>
    <n v="1.1969004745688818"/>
    <n v="1.4133754680142677E-3"/>
    <n v="4.0889000568779428E-3"/>
    <n v="7.2791343739378525E-3"/>
    <n v="1.1845600520726311E-2"/>
    <n v="1.877519712987151E-2"/>
    <n v="3.4462436506989602E-2"/>
    <n v="5.5562748114579105E-2"/>
    <n v="9.0040930953615039E-2"/>
    <n v="0.1447755478175968"/>
    <n v="0.21746938148137057"/>
    <n v="0.30860678252338081"/>
    <n v="0.3984188768292789"/>
    <n v="0.49779367798760171"/>
    <n v="0.59207927658526738"/>
    <n v="0.68791214009553714"/>
    <n v="0.78638638451660858"/>
    <n v="0.88652234017447873"/>
    <n v="0.98832000706914758"/>
    <n v="1.0917793852006152"/>
    <n v="1.1969004745688818"/>
  </r>
  <r>
    <x v="54"/>
    <s v="Under $30"/>
    <n v="27.682392751886894"/>
    <s v="HVAC"/>
    <s v="Urban"/>
    <s v="SC-New"/>
    <s v="M_Input"/>
    <x v="2"/>
    <s v="Other"/>
    <s v="VRF-NEW-Other"/>
    <n v="1.3445771857331926E-2"/>
    <n v="2.0597476513840939E-2"/>
    <n v="2.5185160405257215E-2"/>
    <n v="4.7468406382655128E-2"/>
    <n v="7.0946786926153582E-2"/>
    <n v="9.6869993863083065E-2"/>
    <n v="0.13025221914100837"/>
    <n v="0.17183154166472875"/>
    <n v="0.20823892439088981"/>
    <n v="0.22908829967579811"/>
    <n v="0.27912681683417179"/>
    <n v="0.28122228147589989"/>
    <n v="0.28632177800219211"/>
    <n v="0.28376940921312255"/>
    <n v="0.27675372138096299"/>
    <n v="0.27758714981970878"/>
    <n v="0.27559141070493265"/>
    <n v="0.27359567159015641"/>
    <n v="0.27159993247538017"/>
    <n v="0.26960419336060409"/>
    <n v="3.7890969456778785"/>
    <n v="17.02991367913824"/>
    <n v="27.682392751886894"/>
    <s v="C-All-HVAC-Vent-All-All-E"/>
    <n v="0"/>
    <n v="3.7890969456778785"/>
    <n v="1.3445771857331926E-2"/>
    <n v="3.4043248371172868E-2"/>
    <n v="5.9228408776430083E-2"/>
    <n v="0.10669681515908522"/>
    <n v="0.1776436020852388"/>
    <n v="0.27451359594832186"/>
    <n v="0.40476581508933024"/>
    <n v="0.57659735675405899"/>
    <n v="0.78483628114494874"/>
    <n v="1.0139245808207469"/>
    <n v="1.2930513976549187"/>
    <n v="1.5742736791308185"/>
    <n v="1.8605954571330106"/>
    <n v="2.144364866346133"/>
    <n v="2.4211185877270962"/>
    <n v="2.6987057375468049"/>
    <n v="2.9742971482517375"/>
    <n v="3.2478928198418942"/>
    <n v="3.5194927523172743"/>
    <n v="3.7890969456778785"/>
    <n v="1.3445771857331926E-2"/>
    <n v="2.0597476513840939E-2"/>
    <n v="2.5185160405257215E-2"/>
    <n v="4.7468406382655128E-2"/>
    <n v="7.0946786926153582E-2"/>
    <n v="9.6869993863083065E-2"/>
    <n v="0.13025221914100837"/>
    <n v="0.17183154166472875"/>
    <n v="0.20823892439088981"/>
    <n v="0.22908829967579811"/>
    <n v="0.27912681683417179"/>
    <n v="0.28122228147589989"/>
    <n v="0.28632177800219211"/>
    <n v="0.28376940921312255"/>
    <n v="0.27675372138096299"/>
    <n v="0.27758714981970878"/>
    <n v="0.27559141070493265"/>
    <n v="0.27359567159015641"/>
    <n v="0.27159993247538017"/>
    <n v="0.26960419336060409"/>
    <n v="3.7890969456778785"/>
    <n v="3.7890969456778785"/>
    <n v="1.3445771857331926E-2"/>
    <n v="3.4043248371172868E-2"/>
    <n v="5.9228408776430083E-2"/>
    <n v="0.10669681515908522"/>
    <n v="0.1776436020852388"/>
    <n v="0.27451359594832186"/>
    <n v="0.40476581508933024"/>
    <n v="0.57659735675405899"/>
    <n v="0.78483628114494874"/>
    <n v="1.0139245808207469"/>
    <n v="1.2930513976549187"/>
    <n v="1.5742736791308185"/>
    <n v="1.8605954571330106"/>
    <n v="2.144364866346133"/>
    <n v="2.4211185877270962"/>
    <n v="2.6987057375468049"/>
    <n v="2.9742971482517375"/>
    <n v="3.2478928198418942"/>
    <n v="3.5194927523172743"/>
    <n v="3.7890969456778785"/>
  </r>
  <r>
    <x v="55"/>
    <s v="Under $5"/>
    <n v="-33.044030830041024"/>
    <s v="Water Heating"/>
    <s v="Urban"/>
    <s v="SC-NR"/>
    <s v="Measure InputOutput"/>
    <x v="2"/>
    <s v="All"/>
    <s v="Washer"/>
    <n v="2.7864901392911489E-2"/>
    <n v="3.6419353156157921E-2"/>
    <n v="4.576229733964101E-2"/>
    <n v="5.5270114307723543E-2"/>
    <n v="6.4163883720389683E-2"/>
    <n v="7.1754697564948344E-2"/>
    <n v="7.7539335593099126E-2"/>
    <n v="8.1406333626404787E-2"/>
    <n v="8.3603818804785485E-2"/>
    <n v="8.4613247575932346E-2"/>
    <n v="8.4909745125518479E-2"/>
    <n v="8.4840695557072271E-2"/>
    <n v="8.4620649846282758E-2"/>
    <n v="8.4381834871336658E-2"/>
    <n v="8.4140667889784901E-2"/>
    <n v="8.3903218626719442E-2"/>
    <n v="8.366621803679436E-2"/>
    <n v="8.3429887872893155E-2"/>
    <n v="8.3194226235582619E-2"/>
    <n v="8.2959231230819885E-2"/>
    <n v="0.90293670877598509"/>
    <n v="21.857501981312769"/>
    <n v="-33.044030830041024"/>
    <s v="C-All-WH-All-All-All-E"/>
    <s v="C-All-WH-All-All-All-E"/>
    <n v="0.90293670877598509"/>
    <n v="2.7864901392911489E-2"/>
    <n v="6.4284254549069414E-2"/>
    <n v="0.11004655188871043"/>
    <n v="0.16531666619643398"/>
    <n v="0.22948054991682365"/>
    <n v="0.30123524748177199"/>
    <n v="0.37877458307487111"/>
    <n v="0.46018091670127592"/>
    <n v="0.54378473550606143"/>
    <n v="0.62839798308199379"/>
    <n v="0.71330772820751231"/>
    <n v="0.79814842376458461"/>
    <n v="0.88276907361086732"/>
    <n v="0.90293670877598509"/>
    <n v="0.90293670877598509"/>
    <n v="0.90293670877598509"/>
    <n v="0.90293670877598509"/>
    <n v="0.90293670877598509"/>
    <n v="0.90293670877598509"/>
    <n v="0.90293670877598509"/>
    <n v="2.7860882759394707E-2"/>
    <n v="3.6415334522641139E-2"/>
    <n v="4.5758278706124228E-2"/>
    <n v="5.5266095674206761E-2"/>
    <n v="6.4159865086872908E-2"/>
    <n v="7.1750678931431569E-2"/>
    <n v="7.7535316959582351E-2"/>
    <n v="8.1402314992888011E-2"/>
    <n v="8.3599800171268709E-2"/>
    <n v="8.4609228942415571E-2"/>
    <n v="8.4905726492001704E-2"/>
    <n v="8.4836676923555496E-2"/>
    <n v="8.4616631212765983E-2"/>
    <n v="8.4377816237819883E-2"/>
    <n v="8.4136649256268126E-2"/>
    <n v="8.3899199993202667E-2"/>
    <n v="8.3662199403277585E-2"/>
    <n v="8.342586923937638E-2"/>
    <n v="8.3190207602065844E-2"/>
    <n v="8.295521259730311E-2"/>
    <n v="0.90285633610564942"/>
    <n v="0.90285633610564942"/>
    <n v="2.7860882759394707E-2"/>
    <n v="6.427621728203585E-2"/>
    <n v="0.11003449598816008"/>
    <n v="0.16530059166236682"/>
    <n v="0.22946045674923973"/>
    <n v="0.30121113568067132"/>
    <n v="0.37874645264025364"/>
    <n v="0.46014876763314166"/>
    <n v="0.54374856780441039"/>
    <n v="0.6283577967468259"/>
    <n v="0.71326352323882758"/>
    <n v="0.79810020016238303"/>
    <n v="0.882716831375149"/>
    <n v="0.90285633610564942"/>
    <n v="0.90285633610564942"/>
    <n v="0.90285633610564942"/>
    <n v="0.90285633610564942"/>
    <n v="0.90285633610564942"/>
    <n v="0.90285633610564942"/>
    <n v="0.90285633610564942"/>
  </r>
  <r>
    <x v="56"/>
    <s v="Under $5"/>
    <n v="-4.0743711913445599"/>
    <s v="Process Loads"/>
    <s v="Urban"/>
    <s v="SC-Retro"/>
    <s v="Measure InputOutput"/>
    <x v="2"/>
    <s v="Commercial"/>
    <s v="Optimize Municipal Sewage ; &gt;10 MGD Design Capacity"/>
    <n v="1.1042513417400233E-2"/>
    <n v="1.3443122002112524E-2"/>
    <n v="1.6315030463942313E-2"/>
    <n v="1.8790935112632211E-2"/>
    <n v="2.1263721703157944E-2"/>
    <n v="2.4669028219297725E-2"/>
    <n v="2.6849783203960861E-2"/>
    <n v="2.721022206016236E-2"/>
    <n v="2.5436494057206958E-2"/>
    <n v="2.1693297667471068E-2"/>
    <n v="1.6656344350234515E-2"/>
    <n v="1.1339421546267242E-2"/>
    <n v="6.7299937630681496E-3"/>
    <n v="3.4185295695794539E-3"/>
    <n v="1.4551292814966744E-3"/>
    <n v="5.0722399781480247E-4"/>
    <n v="1.4118234537844433E-4"/>
    <n v="3.0530999559835619E-5"/>
    <n v="4.97924581482495E-6"/>
    <n v="5.9301083231460168E-7"/>
    <n v="0.22074239172660373"/>
    <n v="6.3600312148080294"/>
    <n v="-4.0743711913445599"/>
    <s v="C-WWW-Proc-All-All-All-U"/>
    <n v="0"/>
    <n v="0.22074239172660373"/>
    <n v="1.1042513417400233E-2"/>
    <n v="2.4485635419512757E-2"/>
    <n v="4.0800665883455073E-2"/>
    <n v="5.9591600996087284E-2"/>
    <n v="8.0855322699245225E-2"/>
    <n v="0.10552435091854295"/>
    <n v="0.13237413412250382"/>
    <n v="0.15958435618266617"/>
    <n v="0.18502085023987314"/>
    <n v="0.20671414790734421"/>
    <n v="0.22074239172660373"/>
    <n v="0.22074239172660373"/>
    <n v="0.22074239172660373"/>
    <n v="0.22074239172660373"/>
    <n v="0.22074239172660373"/>
    <n v="0.22074239172660373"/>
    <n v="0.22074239172660373"/>
    <n v="0.22074239172660373"/>
    <n v="0.22074239172660373"/>
    <n v="0.22074239172660373"/>
    <n v="9.3319873642876729E-3"/>
    <n v="1.1732595948999964E-2"/>
    <n v="1.4604504410829753E-2"/>
    <n v="1.7080409059519651E-2"/>
    <n v="1.9553195650045384E-2"/>
    <n v="2.2958502166185165E-2"/>
    <n v="2.5139257150848301E-2"/>
    <n v="2.54996960070498E-2"/>
    <n v="2.3725968004094398E-2"/>
    <n v="1.9982771614358508E-2"/>
    <n v="1.4945818297121955E-2"/>
    <n v="9.6288954931546822E-3"/>
    <n v="5.0194677099555897E-3"/>
    <n v="1.708003516466894E-3"/>
    <n v="0"/>
    <n v="0"/>
    <n v="0"/>
    <n v="0"/>
    <n v="0"/>
    <n v="0"/>
    <n v="0.18653187066435253"/>
    <n v="0.18653187066435253"/>
    <n v="9.3319873642876729E-3"/>
    <n v="2.1064583313287637E-2"/>
    <n v="3.5669087724117393E-2"/>
    <n v="5.2749496783637044E-2"/>
    <n v="7.2302692433682425E-2"/>
    <n v="9.5261194599867594E-2"/>
    <n v="0.1204004517507159"/>
    <n v="0.14590014775776569"/>
    <n v="0.1696261157618601"/>
    <n v="0.18653187066435253"/>
    <n v="0.18653187066435253"/>
    <n v="0.18653187066435253"/>
    <n v="0.18653187066435253"/>
    <n v="0.18653187066435253"/>
    <n v="0.18653187066435253"/>
    <n v="0.18653187066435253"/>
    <n v="0.18653187066435253"/>
    <n v="0.18653187066435253"/>
    <n v="0.18653187066435253"/>
    <n v="0.18653187066435253"/>
  </r>
  <r>
    <x v="56"/>
    <s v="Under $15"/>
    <n v="14.350448841726312"/>
    <s v="Process Loads"/>
    <s v="Urban"/>
    <s v="SC-Retro"/>
    <s v="Measure InputOutput"/>
    <x v="2"/>
    <s v="Commercial"/>
    <s v="Optimize Municipal Sewage ; &lt;1 MGD Design Capacity"/>
    <n v="3.6920381177095014E-2"/>
    <n v="4.494675892773678E-2"/>
    <n v="5.4548916616710082E-2"/>
    <n v="6.2827044967791026E-2"/>
    <n v="7.109474816550318E-2"/>
    <n v="8.2480309572439264E-2"/>
    <n v="8.9771612036309734E-2"/>
    <n v="9.0976730785907636E-2"/>
    <n v="8.5046313362061879E-2"/>
    <n v="7.2531025192974746E-2"/>
    <n v="5.5690091483936152E-2"/>
    <n v="3.7913086449707568E-2"/>
    <n v="2.2501574203243939E-2"/>
    <n v="1.1429772371855424E-2"/>
    <n v="4.8651901703967299E-3"/>
    <n v="1.6958913821180973E-3"/>
    <n v="4.7203981646378081E-4"/>
    <n v="1.020796714351862E-4"/>
    <n v="1.6647990046189421E-5"/>
    <n v="1.982717624476844E-6"/>
    <n v="0.7380469406220187"/>
    <n v="18.763566248369361"/>
    <n v="14.350448841726312"/>
    <s v="C-WWW-Proc-All-All-All-U"/>
    <n v="0"/>
    <n v="0.7380469406220187"/>
    <n v="3.6920381177095014E-2"/>
    <n v="8.1867140104831787E-2"/>
    <n v="0.13641605672154186"/>
    <n v="0.1992431016893329"/>
    <n v="0.27033784985483611"/>
    <n v="0.35281815942727535"/>
    <n v="0.44258977146358508"/>
    <n v="0.53356650224949276"/>
    <n v="0.61861281561155468"/>
    <n v="0.6911438408045294"/>
    <n v="0.7380469406220187"/>
    <n v="0.7380469406220187"/>
    <n v="0.7380469406220187"/>
    <n v="0.7380469406220187"/>
    <n v="0.7380469406220187"/>
    <n v="0.7380469406220187"/>
    <n v="0.7380469406220187"/>
    <n v="0.7380469406220187"/>
    <n v="0.7380469406220187"/>
    <n v="0.7380469406220187"/>
    <n v="3.120127797050494E-2"/>
    <n v="3.9227655721146705E-2"/>
    <n v="4.8829813410120007E-2"/>
    <n v="5.7107941761200952E-2"/>
    <n v="6.5375644958913112E-2"/>
    <n v="7.6761206365849197E-2"/>
    <n v="8.4052508829719666E-2"/>
    <n v="8.5257627579317569E-2"/>
    <n v="7.9327210155471811E-2"/>
    <n v="6.6811921986384679E-2"/>
    <n v="4.9970988277346078E-2"/>
    <n v="3.2193983243117494E-2"/>
    <n v="1.6782470996653864E-2"/>
    <n v="5.7106691652653507E-3"/>
    <n v="0"/>
    <n v="0"/>
    <n v="0"/>
    <n v="0"/>
    <n v="0"/>
    <n v="0"/>
    <n v="0.62366487649021718"/>
    <n v="0.62366487649021718"/>
    <n v="3.120127797050494E-2"/>
    <n v="7.0428933691651652E-2"/>
    <n v="0.11925874710177166"/>
    <n v="0.1763666888629726"/>
    <n v="0.2417423338218857"/>
    <n v="0.31850354018773491"/>
    <n v="0.40255604901745456"/>
    <n v="0.48781367659677211"/>
    <n v="0.56714088675224394"/>
    <n v="0.62366487649021718"/>
    <n v="0.62366487649021718"/>
    <n v="0.62366487649021718"/>
    <n v="0.62366487649021718"/>
    <n v="0.62366487649021718"/>
    <n v="0.62366487649021718"/>
    <n v="0.62366487649021718"/>
    <n v="0.62366487649021718"/>
    <n v="0.62366487649021718"/>
    <n v="0.62366487649021718"/>
    <n v="0.62366487649021718"/>
  </r>
  <r>
    <x v="56"/>
    <s v="Under $20"/>
    <n v="19.107050404706463"/>
    <s v="Process Loads"/>
    <s v="Urban"/>
    <s v="SC-Retro"/>
    <s v="Measure InputOutput"/>
    <x v="2"/>
    <s v="Commercial"/>
    <s v="Optimize Municipal Sewage ; 1 to 10 MGD Design Capacity"/>
    <n v="0.30655980015272305"/>
    <n v="0.37320496146307014"/>
    <n v="0.45293424508143065"/>
    <n v="0.52166975896394585"/>
    <n v="0.59031871000958303"/>
    <n v="0.68485607171218266"/>
    <n v="0.74539770630299507"/>
    <n v="0.7554041296187497"/>
    <n v="0.70616228751652721"/>
    <n v="0.60224450233533511"/>
    <n v="0.46240972523853074"/>
    <n v="0.31480249755400164"/>
    <n v="0.18683658919392793"/>
    <n v="9.4904457169605258E-2"/>
    <n v="4.0396975296319686E-2"/>
    <n v="1.4081439752452615E-2"/>
    <n v="3.9194728544417129E-3"/>
    <n v="8.4759481557683536E-4"/>
    <n v="1.3823271425676852E-4"/>
    <n v="1.6463034761298415E-5"/>
    <n v="6.1282011562974059"/>
    <n v="21.965696528134348"/>
    <n v="19.107050404706463"/>
    <s v="C-WWW-Proc-All-All-All-U"/>
    <n v="0"/>
    <n v="6.1282011562974059"/>
    <n v="0.30655980015272305"/>
    <n v="0.67976476161579313"/>
    <n v="1.1326990066972238"/>
    <n v="1.6543687656611696"/>
    <n v="2.2446874756707524"/>
    <n v="2.9295435473829352"/>
    <n v="3.6749412536859305"/>
    <n v="4.4303453833046804"/>
    <n v="5.1365076708212074"/>
    <n v="5.7387521731565423"/>
    <n v="6.1282011562974059"/>
    <n v="6.1282011562974059"/>
    <n v="6.1282011562974059"/>
    <n v="6.1282011562974059"/>
    <n v="6.1282011562974059"/>
    <n v="6.1282011562974059"/>
    <n v="6.1282011562974059"/>
    <n v="6.1282011562974059"/>
    <n v="6.1282011562974059"/>
    <n v="6.1282011562974059"/>
    <n v="0.25907255651741778"/>
    <n v="0.32571771782776487"/>
    <n v="0.40544700144612539"/>
    <n v="0.47418251532864059"/>
    <n v="0.5428314663742777"/>
    <n v="0.63736882807687734"/>
    <n v="0.69791046266768975"/>
    <n v="0.70791688598344438"/>
    <n v="0.65867504388122189"/>
    <n v="0.55475725870002979"/>
    <n v="0.41492248160322548"/>
    <n v="0.26731525391869637"/>
    <n v="0.13934934555862266"/>
    <n v="4.7417213534299979E-2"/>
    <n v="0"/>
    <n v="0"/>
    <n v="0"/>
    <n v="0"/>
    <n v="0"/>
    <n v="0"/>
    <n v="5.1784562835913004"/>
    <n v="5.1784562835913004"/>
    <n v="0.25907255651741778"/>
    <n v="0.58479027434518271"/>
    <n v="0.99023727579130805"/>
    <n v="1.4644197911199486"/>
    <n v="2.0072512574942261"/>
    <n v="2.6446200855711033"/>
    <n v="3.342530548238793"/>
    <n v="4.050447434222237"/>
    <n v="4.7091224781034589"/>
    <n v="5.1784562835913004"/>
    <n v="5.1784562835913004"/>
    <n v="5.1784562835913004"/>
    <n v="5.1784562835913004"/>
    <n v="5.1784562835913004"/>
    <n v="5.1784562835913004"/>
    <n v="5.1784562835913004"/>
    <n v="5.1784562835913004"/>
    <n v="5.1784562835913004"/>
    <n v="5.1784562835913004"/>
    <n v="5.1784562835913004"/>
  </r>
  <r>
    <x v="57"/>
    <s v="Under $20"/>
    <n v="18.625320043388701"/>
    <s v="Refrigeration"/>
    <s v="Urban"/>
    <s v="SC-NR"/>
    <s v="M_Input"/>
    <x v="2"/>
    <s v="Commercial"/>
    <s v="Market Average to ES 2.0 Upgrade"/>
    <n v="2.819782074782266E-2"/>
    <n v="3.9573720096989409E-2"/>
    <n v="5.3380071229632661E-2"/>
    <n v="6.9180121992247587E-2"/>
    <n v="8.6186864924049852E-2"/>
    <n v="0.1034079765862236"/>
    <n v="0.11991034974640259"/>
    <n v="0.13510665664670388"/>
    <n v="0.14891979001641081"/>
    <n v="0.16173048054446587"/>
    <n v="0.16275428679895132"/>
    <n v="0.16311397103016323"/>
    <n v="0.1632148748019504"/>
    <n v="0.16323686724259534"/>
    <n v="0.16324048218485529"/>
    <n v="0.16324091610100241"/>
    <n v="0.16324091610100241"/>
    <n v="0.16324091610100241"/>
    <n v="0.16324091610100241"/>
    <n v="0.16324091610100241"/>
    <n v="0.82375697513585866"/>
    <n v="12.180828180353549"/>
    <n v="18.625320043388701"/>
    <s v="I-All-SecTotal-All-All-All-E"/>
    <n v="0"/>
    <n v="0.82375697513585866"/>
    <n v="2.819782074782266E-2"/>
    <n v="6.7771540844812073E-2"/>
    <n v="0.12115161207444473"/>
    <n v="0.19033173406669232"/>
    <n v="0.27651859899074216"/>
    <n v="0.37992657557696574"/>
    <n v="0.49983692532336832"/>
    <n v="0.63494358197007217"/>
    <n v="0.78386337198648293"/>
    <n v="0.82375697513585866"/>
    <n v="0.82375697513585866"/>
    <n v="0.82375697513585866"/>
    <n v="0.82375697513585866"/>
    <n v="0.82375697513585866"/>
    <n v="0.82375697513585866"/>
    <n v="0.82375697513585866"/>
    <n v="0.82375697513585866"/>
    <n v="0.82375697513585866"/>
    <n v="0.82375697513585866"/>
    <n v="0.82375697513585866"/>
    <n v="1.9970348440302758E-2"/>
    <n v="3.1346247789469511E-2"/>
    <n v="4.5152598922112763E-2"/>
    <n v="6.0952649684727689E-2"/>
    <n v="7.7959392616529954E-2"/>
    <n v="9.5180504278703698E-2"/>
    <n v="0.11168287743888269"/>
    <n v="0.12687918433918396"/>
    <n v="0.1406923177088909"/>
    <n v="0.15350300823694596"/>
    <n v="0.15452681449143141"/>
    <n v="0.15488649872264332"/>
    <n v="0.15498740249443049"/>
    <n v="0.15500939493507543"/>
    <n v="0.15501300987733538"/>
    <n v="0.1550134437934825"/>
    <n v="0.1550134437934825"/>
    <n v="0.1550134437934825"/>
    <n v="0.1550134437934825"/>
    <n v="0.1550134437934825"/>
    <n v="0.65920752898546064"/>
    <n v="0.65920752898546064"/>
    <n v="1.9970348440302758E-2"/>
    <n v="5.131659622977227E-2"/>
    <n v="9.646919515188504E-2"/>
    <n v="0.15742184483661273"/>
    <n v="0.23538123745314268"/>
    <n v="0.33056174173184638"/>
    <n v="0.4422446191707291"/>
    <n v="0.5691238035099131"/>
    <n v="0.65920752898546064"/>
    <n v="0.65920752898546064"/>
    <n v="0.65920752898546064"/>
    <n v="0.65920752898546064"/>
    <n v="0.65920752898546064"/>
    <n v="0.65920752898546064"/>
    <n v="0.65920752898546064"/>
    <n v="0.65920752898546064"/>
    <n v="0.65920752898546064"/>
    <n v="0.65920752898546064"/>
    <n v="0.65920752898546064"/>
    <n v="0.65920752898546064"/>
  </r>
  <r>
    <x v="57"/>
    <s v="Under $10"/>
    <n v="6.3068998432089867"/>
    <s v="Refrigeration"/>
    <s v="Urban"/>
    <s v="SC-NR"/>
    <s v="M_Input"/>
    <x v="2"/>
    <s v="Commercial"/>
    <s v="Timer on ES 2.0 Hot &amp; Cold Water Cooler"/>
    <n v="7.7073098792189626E-2"/>
    <n v="0.10816684260414844"/>
    <n v="0.14590373987441138"/>
    <n v="0.1890900160139482"/>
    <n v="0.23557454366019839"/>
    <n v="0.28264500532176262"/>
    <n v="0.32775093915454878"/>
    <n v="0.3692870022949527"/>
    <n v="0.40704243745266155"/>
    <n v="0.44205789575687088"/>
    <n v="0.44485626522313937"/>
    <n v="0.4458393900728968"/>
    <n v="0.44611519033565472"/>
    <n v="0.44617530227003693"/>
    <n v="0.44618518299111881"/>
    <n v="0.44618636901405212"/>
    <n v="0.44618636901405212"/>
    <n v="0.44618636901405212"/>
    <n v="0.44618636901405212"/>
    <n v="0.44618636901405212"/>
    <n v="2.2515748040672174"/>
    <n v="3.5748509040151459"/>
    <n v="6.3068998432089867"/>
    <s v="C-All-Plug-TimerOff6PM6AM-All-All-S"/>
    <n v="0"/>
    <n v="2.2515748040672174"/>
    <n v="7.7073098792189626E-2"/>
    <n v="0.18523994139633806"/>
    <n v="0.33114368127074945"/>
    <n v="0.5202336972846977"/>
    <n v="0.75580824094489607"/>
    <n v="1.0384532462666587"/>
    <n v="1.3662041854212075"/>
    <n v="1.7354911877161601"/>
    <n v="2.1425336251688218"/>
    <n v="2.2515748040672174"/>
    <n v="2.2515748040672174"/>
    <n v="2.2515748040672174"/>
    <n v="2.2515748040672174"/>
    <n v="2.2515748040672174"/>
    <n v="2.2515748040672174"/>
    <n v="2.2515748040672174"/>
    <n v="2.2515748040672174"/>
    <n v="2.2515748040672174"/>
    <n v="2.2515748040672174"/>
    <n v="2.2515748040672174"/>
    <n v="5.458495009309379E-2"/>
    <n v="8.5678693905052603E-2"/>
    <n v="0.12341559117531554"/>
    <n v="0.16660186731485238"/>
    <n v="0.21308639496110257"/>
    <n v="0.2601568566226668"/>
    <n v="0.30526279045545296"/>
    <n v="0.34679885359585688"/>
    <n v="0.38455428875356573"/>
    <n v="0.41956974705777506"/>
    <n v="0.42236811652404355"/>
    <n v="0.42335124137380098"/>
    <n v="0.4236270416365589"/>
    <n v="0.42368715357094111"/>
    <n v="0.42369703429202299"/>
    <n v="0.4236982203149563"/>
    <n v="0.4236982203149563"/>
    <n v="0.4236982203149563"/>
    <n v="0.4236982203149563"/>
    <n v="0.4236982203149563"/>
    <n v="1.8018118300853008"/>
    <n v="1.8018118300853008"/>
    <n v="5.458495009309379E-2"/>
    <n v="0.14026364399814639"/>
    <n v="0.26367923517346192"/>
    <n v="0.4302811024883143"/>
    <n v="0.6433674974494169"/>
    <n v="0.90352435407208365"/>
    <n v="1.2087871445275367"/>
    <n v="1.5555859981233935"/>
    <n v="1.8018118300853008"/>
    <n v="1.8018118300853008"/>
    <n v="1.8018118300853008"/>
    <n v="1.8018118300853008"/>
    <n v="1.8018118300853008"/>
    <n v="1.8018118300853008"/>
    <n v="1.8018118300853008"/>
    <n v="1.8018118300853008"/>
    <n v="1.8018118300853008"/>
    <n v="1.8018118300853008"/>
    <n v="1.8018118300853008"/>
    <n v="1.8018118300853008"/>
  </r>
  <r>
    <x v="57"/>
    <s v="Under $40"/>
    <n v="39.746612482812559"/>
    <s v="Refrigeration"/>
    <s v="Urban"/>
    <s v="SC-NR"/>
    <s v="M_Input"/>
    <x v="2"/>
    <s v="Commercial"/>
    <s v="Timer on ES 2.0 Cold Only Water Cooler"/>
    <n v="3.8536549396094807E-3"/>
    <n v="5.4083421302074204E-3"/>
    <n v="7.295186993720568E-3"/>
    <n v="9.4545008006974105E-3"/>
    <n v="1.1778727183009917E-2"/>
    <n v="1.4132250266088124E-2"/>
    <n v="1.6387546957727438E-2"/>
    <n v="1.8464350114747632E-2"/>
    <n v="2.0352121872633071E-2"/>
    <n v="2.2102894787843538E-2"/>
    <n v="2.2242813261156961E-2"/>
    <n v="2.2291969503644832E-2"/>
    <n v="2.2305759516782736E-2"/>
    <n v="2.2308765113501834E-2"/>
    <n v="2.2309259149555942E-2"/>
    <n v="2.2309318450702598E-2"/>
    <n v="2.2309318450702598E-2"/>
    <n v="2.2309318450702598E-2"/>
    <n v="2.2309318450702598E-2"/>
    <n v="2.2309318450702598E-2"/>
    <n v="0.11257874020336084"/>
    <n v="26.086367786843358"/>
    <n v="39.746612482812559"/>
    <s v="C-All-Plug-TimerOff6PM6AM-All-All-S"/>
    <n v="0"/>
    <n v="0.11257874020336084"/>
    <n v="3.8536549396094807E-3"/>
    <n v="9.2619970698169015E-3"/>
    <n v="1.655718406353747E-2"/>
    <n v="2.6011684864234878E-2"/>
    <n v="3.7790412047244794E-2"/>
    <n v="5.1922662313332917E-2"/>
    <n v="6.8310209271060351E-2"/>
    <n v="8.6774559385807984E-2"/>
    <n v="0.10712668125844105"/>
    <n v="0.11257874020336084"/>
    <n v="0.11257874020336084"/>
    <n v="0.11257874020336084"/>
    <n v="0.11257874020336084"/>
    <n v="0.11257874020336084"/>
    <n v="0.11257874020336084"/>
    <n v="0.11257874020336084"/>
    <n v="0.11257874020336084"/>
    <n v="0.11257874020336084"/>
    <n v="0.11257874020336084"/>
    <n v="0.11257874020336084"/>
    <n v="2.7292475046546893E-3"/>
    <n v="4.2839346952526294E-3"/>
    <n v="6.1707795587657762E-3"/>
    <n v="8.3300933657426187E-3"/>
    <n v="1.0654319748055125E-2"/>
    <n v="1.3007842831133333E-2"/>
    <n v="1.5263139522772647E-2"/>
    <n v="1.7339942679792841E-2"/>
    <n v="1.9227714437678279E-2"/>
    <n v="2.0978487352888747E-2"/>
    <n v="2.1118405826202169E-2"/>
    <n v="2.1167562068690041E-2"/>
    <n v="2.1181352081827944E-2"/>
    <n v="2.1184357678547042E-2"/>
    <n v="2.118485171460115E-2"/>
    <n v="2.1184911015747807E-2"/>
    <n v="2.1184911015747807E-2"/>
    <n v="2.1184911015747807E-2"/>
    <n v="2.1184911015747807E-2"/>
    <n v="2.1184911015747807E-2"/>
    <n v="9.0090591504265016E-2"/>
    <n v="9.0090591504265016E-2"/>
    <n v="2.7292475046546893E-3"/>
    <n v="7.0131821999073187E-3"/>
    <n v="1.3183961758673094E-2"/>
    <n v="2.1514055124415711E-2"/>
    <n v="3.2168374872470838E-2"/>
    <n v="4.5176217703604173E-2"/>
    <n v="6.0439357226376819E-2"/>
    <n v="7.7779299906169663E-2"/>
    <n v="9.0090591504265016E-2"/>
    <n v="9.0090591504265016E-2"/>
    <n v="9.0090591504265016E-2"/>
    <n v="9.0090591504265016E-2"/>
    <n v="9.0090591504265016E-2"/>
    <n v="9.0090591504265016E-2"/>
    <n v="9.0090591504265016E-2"/>
    <n v="9.0090591504265016E-2"/>
    <n v="9.0090591504265016E-2"/>
    <n v="9.0090591504265016E-2"/>
    <n v="9.0090591504265016E-2"/>
    <n v="9.0090591504265016E-2"/>
  </r>
  <r>
    <x v="58"/>
    <s v="Under $15"/>
    <n v="13.14712642173526"/>
    <s v="Process Loads"/>
    <s v="Urban"/>
    <s v="SC-Retro"/>
    <s v="Measure InputOutput"/>
    <x v="2"/>
    <s v="Commercial"/>
    <s v="Municipal Water Supply-Retro"/>
    <n v="0.15198891454903268"/>
    <n v="0.18503083890590724"/>
    <n v="0.22455972452264367"/>
    <n v="0.25863802226673449"/>
    <n v="0.29267340312605811"/>
    <n v="0.33954396796316072"/>
    <n v="0.36955983214984667"/>
    <n v="0.37452090472858018"/>
    <n v="0.35010735106700036"/>
    <n v="0.29858607735739962"/>
    <n v="0.22925756143143297"/>
    <n v="0.15607555157825942"/>
    <n v="9.2631487805908255E-2"/>
    <n v="4.7052566657100683E-2"/>
    <n v="2.0028367787599435E-2"/>
    <n v="6.9814200759416249E-3"/>
    <n v="1.9432307316687276E-3"/>
    <n v="4.2022801402118696E-4"/>
    <n v="6.8534231117668018E-5"/>
    <n v="8.1621882004952567E-6"/>
    <n v="3.038293479509552"/>
    <n v="8.0703583985428597"/>
    <n v="13.14712642173526"/>
    <s v="C-WWW-Proc-All-All-All-U"/>
    <n v="0"/>
    <n v="3.038293479509552"/>
    <n v="0.15198891454903268"/>
    <n v="0.33701975345493995"/>
    <n v="0.56157947797758356"/>
    <n v="0.82021750024431805"/>
    <n v="1.1128909033703762"/>
    <n v="1.4524348713335369"/>
    <n v="1.8219947034833837"/>
    <n v="2.1965156082119637"/>
    <n v="2.546622959278964"/>
    <n v="2.8452090366363638"/>
    <n v="3.038293479509552"/>
    <n v="3.038293479509552"/>
    <n v="3.038293479509552"/>
    <n v="3.038293479509552"/>
    <n v="3.038293479509552"/>
    <n v="3.038293479509552"/>
    <n v="3.038293479509552"/>
    <n v="3.038293479509552"/>
    <n v="3.038293479509552"/>
    <n v="3.038293479509552"/>
    <n v="0.12844527115071414"/>
    <n v="0.16148719550758869"/>
    <n v="0.20101608112432512"/>
    <n v="0.23509437886841594"/>
    <n v="0.26912975972773956"/>
    <n v="0.31600032456484217"/>
    <n v="0.34601618875152812"/>
    <n v="0.35097726133026164"/>
    <n v="0.32656370766868181"/>
    <n v="0.27504243395908107"/>
    <n v="0.20571391803311442"/>
    <n v="0.13253190817994087"/>
    <n v="6.9087844407589707E-2"/>
    <n v="2.3508923258782139E-2"/>
    <n v="0"/>
    <n v="0"/>
    <n v="0"/>
    <n v="0"/>
    <n v="0"/>
    <n v="0"/>
    <n v="2.5674206115431812"/>
    <n v="2.5674206115431812"/>
    <n v="0.12844527115071414"/>
    <n v="0.28993246665830286"/>
    <n v="0.49094854778262798"/>
    <n v="0.72604292665104397"/>
    <n v="0.99517268637878353"/>
    <n v="1.3111730109436257"/>
    <n v="1.6571891996951538"/>
    <n v="2.0081664610254153"/>
    <n v="2.3347301686940973"/>
    <n v="2.5674206115431812"/>
    <n v="2.5674206115431812"/>
    <n v="2.5674206115431812"/>
    <n v="2.5674206115431812"/>
    <n v="2.5674206115431812"/>
    <n v="2.5674206115431812"/>
    <n v="2.5674206115431812"/>
    <n v="2.5674206115431812"/>
    <n v="2.5674206115431812"/>
    <n v="2.5674206115431812"/>
    <n v="2.5674206115431812"/>
  </r>
  <r>
    <x v="59"/>
    <s v="Under $5"/>
    <n v="0"/>
    <s v="HVAC"/>
    <s v="Urban"/>
    <s v="SC-Retro"/>
    <s v="M_Input_Retro"/>
    <x v="2"/>
    <s v="Large Off"/>
    <s v="WEPT-Retro-Large Off"/>
    <n v="0"/>
    <n v="0"/>
    <n v="0"/>
    <n v="0"/>
    <n v="0"/>
    <n v="0"/>
    <n v="0"/>
    <n v="0"/>
    <n v="0"/>
    <n v="0"/>
    <n v="0"/>
    <n v="0"/>
    <n v="0"/>
    <n v="0"/>
    <n v="0"/>
    <n v="0"/>
    <n v="0"/>
    <n v="0"/>
    <n v="0"/>
    <n v="0"/>
    <n v="0"/>
    <n v="0"/>
    <n v="0"/>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Medium Off"/>
    <s v="WEPT-Retro-Medium Off"/>
    <n v="0"/>
    <n v="0"/>
    <n v="0"/>
    <n v="0"/>
    <n v="0"/>
    <n v="0"/>
    <n v="0"/>
    <n v="0"/>
    <n v="0"/>
    <n v="0"/>
    <n v="0"/>
    <n v="0"/>
    <n v="0"/>
    <n v="0"/>
    <n v="0"/>
    <n v="0"/>
    <n v="0"/>
    <n v="0"/>
    <n v="0"/>
    <n v="0"/>
    <n v="0"/>
    <n v="0"/>
    <n v="0"/>
    <s v="C-LOff-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5.672889857072759"/>
    <s v="HVAC"/>
    <s v="Urban"/>
    <s v="SC-Retro"/>
    <s v="M_Input_Retro"/>
    <x v="2"/>
    <s v="Small Off"/>
    <s v="WEPT-Retro-Small Off"/>
    <n v="3.4365210604910559E-2"/>
    <n v="4.2068413001344056E-2"/>
    <n v="5.1324988231847814E-2"/>
    <n v="5.9401483678416293E-2"/>
    <n v="6.7551649576661682E-2"/>
    <n v="7.8739070263104768E-2"/>
    <n v="8.6118848909071968E-2"/>
    <n v="8.7712557871269775E-2"/>
    <n v="8.2410583652545E-2"/>
    <n v="7.0626360436581118E-2"/>
    <n v="5.4489698590572441E-2"/>
    <n v="3.7282904153555951E-2"/>
    <n v="2.2243443069482182E-2"/>
    <n v="1.1354935611637465E-2"/>
    <n v="4.857039328202294E-3"/>
    <n v="1.7012588541332418E-3"/>
    <n v="4.7582540570761218E-4"/>
    <n v="1.033953302490357E-4"/>
    <n v="1.694385207055648E-5"/>
    <n v="2.0276635015736024E-6"/>
    <n v="0.7547775969067676"/>
    <n v="10.037795341148644"/>
    <n v="15.672889857072759"/>
    <s v="C-SOff-HVAC-ER-All-All-C"/>
    <n v="0"/>
    <n v="0.7547775969067676"/>
    <n v="3.4365210604910559E-2"/>
    <n v="7.6433623606254608E-2"/>
    <n v="0.12775861183810241"/>
    <n v="0.18716009551651872"/>
    <n v="0.2547117450931804"/>
    <n v="0.33345081535628518"/>
    <n v="0.41956966426535713"/>
    <n v="0.50728222213662688"/>
    <n v="0.58969280578917194"/>
    <n v="0.66031916622575304"/>
    <n v="0.71480886481632544"/>
    <n v="0.75209176896988139"/>
    <n v="0.7547775969067676"/>
    <n v="0.7547775969067676"/>
    <n v="0.7547775969067676"/>
    <n v="0.7547775969067676"/>
    <n v="0.7547775969067676"/>
    <n v="0.7547775969067676"/>
    <n v="0.7547775969067676"/>
    <n v="0.7547775969067676"/>
    <n v="2.851646205364116E-2"/>
    <n v="3.6219664450074657E-2"/>
    <n v="4.5476239680578415E-2"/>
    <n v="5.3552735127146894E-2"/>
    <n v="6.1702901025392283E-2"/>
    <n v="7.2890321711835362E-2"/>
    <n v="8.0270100357802562E-2"/>
    <n v="8.1863809320000369E-2"/>
    <n v="7.6561835101275594E-2"/>
    <n v="6.4777611885311712E-2"/>
    <n v="4.8640950039303042E-2"/>
    <n v="3.1434155602286552E-2"/>
    <n v="1.6394694518212783E-2"/>
    <n v="5.5061870603680648E-3"/>
    <n v="0"/>
    <n v="0"/>
    <n v="0"/>
    <n v="0"/>
    <n v="0"/>
    <n v="0"/>
    <n v="0.63780262588137959"/>
    <n v="0.63780262588137959"/>
    <n v="2.851646205364116E-2"/>
    <n v="6.4736126503715824E-2"/>
    <n v="0.11021236618429424"/>
    <n v="0.16376510131144112"/>
    <n v="0.2254680023368334"/>
    <n v="0.29835832404866874"/>
    <n v="0.37862842440647132"/>
    <n v="0.46049223372647169"/>
    <n v="0.53705406882774731"/>
    <n v="0.60183168071305904"/>
    <n v="0.63780262588137959"/>
    <n v="0.63780262588137959"/>
    <n v="0.63780262588137959"/>
    <n v="0.63780262588137959"/>
    <n v="0.63780262588137959"/>
    <n v="0.63780262588137959"/>
    <n v="0.63780262588137959"/>
    <n v="0.63780262588137959"/>
    <n v="0.63780262588137959"/>
    <n v="0.63780262588137959"/>
  </r>
  <r>
    <x v="59"/>
    <s v="Under $5"/>
    <n v="0"/>
    <s v="HVAC"/>
    <s v="Urban"/>
    <s v="SC-Retro"/>
    <s v="M_Input_Retro"/>
    <x v="2"/>
    <s v="XLarge Ret"/>
    <s v="WEPT-Retro-XLarge Ret"/>
    <n v="0"/>
    <n v="0"/>
    <n v="0"/>
    <n v="0"/>
    <n v="0"/>
    <n v="0"/>
    <n v="0"/>
    <n v="0"/>
    <n v="0"/>
    <n v="0"/>
    <n v="0"/>
    <n v="0"/>
    <n v="0"/>
    <n v="0"/>
    <n v="0"/>
    <n v="0"/>
    <n v="0"/>
    <n v="0"/>
    <n v="0"/>
    <n v="0"/>
    <n v="0"/>
    <n v="0"/>
    <n v="0"/>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Large Ret"/>
    <s v="WEPT-Retro-Large Ret"/>
    <n v="0"/>
    <n v="0"/>
    <n v="0"/>
    <n v="0"/>
    <n v="0"/>
    <n v="0"/>
    <n v="0"/>
    <n v="0"/>
    <n v="0"/>
    <n v="0"/>
    <n v="0"/>
    <n v="0"/>
    <n v="0"/>
    <n v="0"/>
    <n v="0"/>
    <n v="0"/>
    <n v="0"/>
    <n v="0"/>
    <n v="0"/>
    <n v="0"/>
    <n v="0"/>
    <n v="0"/>
    <n v="0"/>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6.672585192646949"/>
    <s v="HVAC"/>
    <s v="Urban"/>
    <s v="SC-Retro"/>
    <s v="M_Input_Retro"/>
    <x v="2"/>
    <s v="Medium Ret"/>
    <s v="WEPT-Retro-Medium Ret"/>
    <n v="0"/>
    <n v="0"/>
    <n v="0"/>
    <n v="0"/>
    <n v="0"/>
    <n v="0"/>
    <n v="0"/>
    <n v="0"/>
    <n v="0"/>
    <n v="0"/>
    <n v="0"/>
    <n v="0"/>
    <n v="0"/>
    <n v="0"/>
    <n v="0"/>
    <n v="0"/>
    <n v="0"/>
    <n v="0"/>
    <n v="0"/>
    <n v="0"/>
    <n v="0"/>
    <n v="11.029520826721765"/>
    <n v="16.672585192646949"/>
    <s v="C-Ret-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6.672585192646949"/>
    <s v="HVAC"/>
    <s v="Urban"/>
    <s v="SC-Retro"/>
    <s v="M_Input_Retro"/>
    <x v="2"/>
    <s v="Small Ret"/>
    <s v="WEPT-Retro-Small Ret"/>
    <n v="1.4302353132356648E-2"/>
    <n v="1.7480228040808558E-2"/>
    <n v="2.1292286520819572E-2"/>
    <n v="2.460329159367405E-2"/>
    <n v="2.7934079069290327E-2"/>
    <n v="3.250806802625885E-2"/>
    <n v="3.5497810923995468E-2"/>
    <n v="3.609670911783279E-2"/>
    <n v="3.3860338989771407E-2"/>
    <n v="2.8971942616460414E-2"/>
    <n v="2.2316581722591638E-2"/>
    <n v="1.5244931610459226E-2"/>
    <n v="9.0807190012607893E-3"/>
    <n v="4.6281281749341674E-3"/>
    <n v="1.9764908146059504E-3"/>
    <n v="6.9118778888545577E-4"/>
    <n v="1.930058267882145E-4"/>
    <n v="4.1871203962825734E-5"/>
    <n v="6.8503527675992105E-6"/>
    <n v="8.1842219270677467E-7"/>
    <n v="0.30464953153567625"/>
    <n v="11.029520826721765"/>
    <n v="16.672585192646949"/>
    <s v="C-Ret-HVAC-ER-All-All-C"/>
    <n v="0"/>
    <n v="0.30464953153567625"/>
    <n v="1.4302353132356648E-2"/>
    <n v="3.1782581173165209E-2"/>
    <n v="5.3074867693984784E-2"/>
    <n v="7.7678159287658838E-2"/>
    <n v="0.10561223835694916"/>
    <n v="0.13812030638320802"/>
    <n v="0.1736181173072035"/>
    <n v="0.2097148264250363"/>
    <n v="0.24357516541480773"/>
    <n v="0.27254710803126814"/>
    <n v="0.29486368975385979"/>
    <n v="0.30464953153567625"/>
    <n v="0.30464953153567625"/>
    <n v="0.30464953153567625"/>
    <n v="0.30464953153567625"/>
    <n v="0.30464953153567625"/>
    <n v="0.30464953153567625"/>
    <n v="0.30464953153567625"/>
    <n v="0.30464953153567625"/>
    <n v="0.30464953153567625"/>
    <n v="1.1941633214971126E-2"/>
    <n v="1.5119508123423036E-2"/>
    <n v="1.893156660343405E-2"/>
    <n v="2.2242571676288528E-2"/>
    <n v="2.5573359151904805E-2"/>
    <n v="3.0147348108873328E-2"/>
    <n v="3.3137091006609942E-2"/>
    <n v="3.3735989200447264E-2"/>
    <n v="3.1499619072385882E-2"/>
    <n v="2.6611222699074892E-2"/>
    <n v="1.9955861805206115E-2"/>
    <n v="1.2884211693073704E-2"/>
    <n v="6.7199990838752669E-3"/>
    <n v="2.2674082575486446E-3"/>
    <n v="0"/>
    <n v="0"/>
    <n v="0"/>
    <n v="0"/>
    <n v="0"/>
    <n v="0"/>
    <n v="0.25743513318796579"/>
    <n v="0.25743513318796579"/>
    <n v="1.1941633214971126E-2"/>
    <n v="2.7061141338394164E-2"/>
    <n v="4.5992707941828213E-2"/>
    <n v="6.8235279618116734E-2"/>
    <n v="9.3808638770021546E-2"/>
    <n v="0.12395598687889488"/>
    <n v="0.15709307788550481"/>
    <n v="0.19082906708595207"/>
    <n v="0.22232868615833795"/>
    <n v="0.24893990885741285"/>
    <n v="0.25743513318796579"/>
    <n v="0.25743513318796579"/>
    <n v="0.25743513318796579"/>
    <n v="0.25743513318796579"/>
    <n v="0.25743513318796579"/>
    <n v="0.25743513318796579"/>
    <n v="0.25743513318796579"/>
    <n v="0.25743513318796579"/>
    <n v="0.25743513318796579"/>
    <n v="0.25743513318796579"/>
  </r>
  <r>
    <x v="59"/>
    <s v="Under $20"/>
    <n v="17.179514516261026"/>
    <s v="HVAC"/>
    <s v="Urban"/>
    <s v="SC-Retro"/>
    <s v="M_Input_Retro"/>
    <x v="2"/>
    <s v="School K-12"/>
    <s v="WEPT-Retro-School K-12"/>
    <n v="4.0516305200686852E-2"/>
    <n v="4.9543596170172136E-2"/>
    <n v="6.0378293015388683E-2"/>
    <n v="6.9802317020172214E-2"/>
    <n v="7.929194646845529E-2"/>
    <n v="9.2321739094050309E-2"/>
    <n v="0.10086314013321682"/>
    <n v="0.10261636313899325"/>
    <n v="9.6307122386838667E-2"/>
    <n v="8.2444714257876903E-2"/>
    <n v="6.3537624007201879E-2"/>
    <n v="4.3425704538032482E-2"/>
    <n v="2.5879729073151496E-2"/>
    <n v="1.3196627642922195E-2"/>
    <n v="5.6385895352187576E-3"/>
    <n v="1.972830772524756E-3"/>
    <n v="5.5116826898375377E-4"/>
    <n v="1.1963305272481059E-4"/>
    <n v="1.9582700759623313E-5"/>
    <n v="2.3407927012073772E-6"/>
    <n v="0.87133683103881265"/>
    <n v="11.545305532153945"/>
    <n v="17.179514516261026"/>
    <s v="C-Sch-HVAC-ER-All-All-C"/>
    <n v="0"/>
    <n v="0.87133683103881265"/>
    <n v="4.0516305200686852E-2"/>
    <n v="9.005990137085898E-2"/>
    <n v="0.15043819438624767"/>
    <n v="0.22024051140641987"/>
    <n v="0.29953245787487515"/>
    <n v="0.39185419696892543"/>
    <n v="0.49271733710214227"/>
    <n v="0.59533370024113552"/>
    <n v="0.69164082262797422"/>
    <n v="0.77408553688585113"/>
    <n v="0.837623160893053"/>
    <n v="0.87133683103881265"/>
    <n v="0.87133683103881265"/>
    <n v="0.87133683103881265"/>
    <n v="0.87133683103881265"/>
    <n v="0.87133683103881265"/>
    <n v="0.87133683103881265"/>
    <n v="0.87133683103881265"/>
    <n v="0.87133683103881265"/>
    <n v="0.87133683103881265"/>
    <n v="3.3764342703268654E-2"/>
    <n v="4.2791633672753938E-2"/>
    <n v="5.3626330517970486E-2"/>
    <n v="6.305035452275401E-2"/>
    <n v="7.2539983971037086E-2"/>
    <n v="8.5569776596632105E-2"/>
    <n v="9.4111177635798612E-2"/>
    <n v="9.5864400641575045E-2"/>
    <n v="8.9555159889420463E-2"/>
    <n v="7.5692751760458699E-2"/>
    <n v="5.6785661509783682E-2"/>
    <n v="3.6673742040614285E-2"/>
    <n v="1.9127766575733295E-2"/>
    <n v="6.4446651455039956E-3"/>
    <n v="0"/>
    <n v="0"/>
    <n v="0"/>
    <n v="0"/>
    <n v="0"/>
    <n v="0"/>
    <n v="0.73629758109044863"/>
    <n v="0.73629758109044863"/>
    <n v="3.3764342703268654E-2"/>
    <n v="7.65559763760226E-2"/>
    <n v="0.13018230689399307"/>
    <n v="0.19323266141674708"/>
    <n v="0.26577264538778417"/>
    <n v="0.35134242198441629"/>
    <n v="0.44545359962021491"/>
    <n v="0.54131800026179"/>
    <n v="0.63087316015121042"/>
    <n v="0.70656591191166918"/>
    <n v="0.73629758109044863"/>
    <n v="0.73629758109044863"/>
    <n v="0.73629758109044863"/>
    <n v="0.73629758109044863"/>
    <n v="0.73629758109044863"/>
    <n v="0.73629758109044863"/>
    <n v="0.73629758109044863"/>
    <n v="0.73629758109044863"/>
    <n v="0.73629758109044863"/>
    <n v="0.73629758109044863"/>
  </r>
  <r>
    <x v="59"/>
    <s v="Under $5"/>
    <n v="0"/>
    <s v="HVAC"/>
    <s v="Urban"/>
    <s v="SC-Retro"/>
    <s v="M_Input_Retro"/>
    <x v="2"/>
    <s v="University"/>
    <s v="WEPT-Retro-University"/>
    <n v="0"/>
    <n v="0"/>
    <n v="0"/>
    <n v="0"/>
    <n v="0"/>
    <n v="0"/>
    <n v="0"/>
    <n v="0"/>
    <n v="0"/>
    <n v="0"/>
    <n v="0"/>
    <n v="0"/>
    <n v="0"/>
    <n v="0"/>
    <n v="0"/>
    <n v="0"/>
    <n v="0"/>
    <n v="0"/>
    <n v="0"/>
    <n v="0"/>
    <n v="0"/>
    <n v="0"/>
    <n v="0"/>
    <s v="C-Unv-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Warehouse"/>
    <s v="WEPT-Retro-Warehouse"/>
    <n v="0"/>
    <n v="0"/>
    <n v="0"/>
    <n v="0"/>
    <n v="0"/>
    <n v="0"/>
    <n v="0"/>
    <n v="0"/>
    <n v="0"/>
    <n v="0"/>
    <n v="0"/>
    <n v="0"/>
    <n v="0"/>
    <n v="0"/>
    <n v="0"/>
    <n v="0"/>
    <n v="0"/>
    <n v="0"/>
    <n v="0"/>
    <n v="0"/>
    <n v="0"/>
    <n v="0"/>
    <n v="0"/>
    <s v="C-War-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Supermarket"/>
    <s v="WEPT-Retro-Supermarket"/>
    <n v="0"/>
    <n v="0"/>
    <n v="0"/>
    <n v="0"/>
    <n v="0"/>
    <n v="0"/>
    <n v="0"/>
    <n v="0"/>
    <n v="0"/>
    <n v="0"/>
    <n v="0"/>
    <n v="0"/>
    <n v="0"/>
    <n v="0"/>
    <n v="0"/>
    <n v="0"/>
    <n v="0"/>
    <n v="0"/>
    <n v="0"/>
    <n v="0"/>
    <n v="0"/>
    <n v="0"/>
    <n v="0"/>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MiniMart"/>
    <s v="WEPT-Retro-MiniMart"/>
    <n v="0"/>
    <n v="0"/>
    <n v="0"/>
    <n v="0"/>
    <n v="0"/>
    <n v="0"/>
    <n v="0"/>
    <n v="0"/>
    <n v="0"/>
    <n v="0"/>
    <n v="0"/>
    <n v="0"/>
    <n v="0"/>
    <n v="0"/>
    <n v="0"/>
    <n v="0"/>
    <n v="0"/>
    <n v="0"/>
    <n v="0"/>
    <n v="0"/>
    <n v="0"/>
    <n v="0"/>
    <n v="0"/>
    <s v="C-Gro-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Restaurant"/>
    <s v="WEPT-Retro-Restaurant"/>
    <n v="0"/>
    <n v="0"/>
    <n v="0"/>
    <n v="0"/>
    <n v="0"/>
    <n v="0"/>
    <n v="0"/>
    <n v="0"/>
    <n v="0"/>
    <n v="0"/>
    <n v="0"/>
    <n v="0"/>
    <n v="0"/>
    <n v="0"/>
    <n v="0"/>
    <n v="0"/>
    <n v="0"/>
    <n v="0"/>
    <n v="0"/>
    <n v="0"/>
    <n v="0"/>
    <n v="0"/>
    <n v="0"/>
    <s v="C-Res-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8.204012597992701"/>
    <s v="HVAC"/>
    <s v="Urban"/>
    <s v="SC-Retro"/>
    <s v="M_Input_Retro"/>
    <x v="2"/>
    <s v="Lodging"/>
    <s v="WEPT-Retro-Lodging"/>
    <n v="9.7447459035993782E-4"/>
    <n v="1.1936277874213899E-3"/>
    <n v="1.4571455430236841E-3"/>
    <n v="1.6874567420217404E-3"/>
    <n v="1.9201386824359025E-3"/>
    <n v="2.2394852309429781E-3"/>
    <n v="2.4508538762647077E-3"/>
    <n v="2.4977114265891617E-3"/>
    <n v="2.348144163119811E-3"/>
    <n v="2.0135845737800995E-3"/>
    <n v="1.5544570850422265E-3"/>
    <n v="1.0642296332961712E-3"/>
    <n v="6.3531470564444229E-4"/>
    <n v="3.2451356347633776E-4"/>
    <n v="1.388932306634739E-4"/>
    <n v="4.8678943092646536E-5"/>
    <n v="1.3623260753157495E-5"/>
    <n v="2.9620916945198319E-6"/>
    <n v="4.8570804610348448E-7"/>
    <n v="5.8160222274168892E-8"/>
    <n v="2.1649565013915198E-2"/>
    <n v="12.534895458022946"/>
    <n v="18.204012597992701"/>
    <s v="C-Lod-HVAC-ER-All-All-C"/>
    <n v="0"/>
    <n v="2.1649565013915198E-2"/>
    <n v="9.7447459035993782E-4"/>
    <n v="2.1681023777813278E-3"/>
    <n v="3.6252479208050119E-3"/>
    <n v="5.3127046628267524E-3"/>
    <n v="7.2328433452626545E-3"/>
    <n v="9.4723285762056322E-3"/>
    <n v="1.192318245247034E-2"/>
    <n v="1.4420893879059501E-2"/>
    <n v="1.6769038042179312E-2"/>
    <n v="1.8782622615959411E-2"/>
    <n v="2.0337079701001636E-2"/>
    <n v="2.1401309334297808E-2"/>
    <n v="2.1649565013915198E-2"/>
    <n v="2.1649565013915198E-2"/>
    <n v="2.1649565013915198E-2"/>
    <n v="2.1649565013915198E-2"/>
    <n v="2.1649565013915198E-2"/>
    <n v="2.1649565013915198E-2"/>
    <n v="2.1649565013915198E-2"/>
    <n v="2.1649565013915198E-2"/>
    <n v="8.0671277213735743E-4"/>
    <n v="1.0258659691988095E-3"/>
    <n v="1.2893837248011037E-3"/>
    <n v="1.51969492379916E-3"/>
    <n v="1.7523768642133221E-3"/>
    <n v="2.0717234127203979E-3"/>
    <n v="2.2830920580421271E-3"/>
    <n v="2.3299496083665815E-3"/>
    <n v="2.1803823448972304E-3"/>
    <n v="1.8458227555575191E-3"/>
    <n v="1.3866952668196461E-3"/>
    <n v="8.9646781507359084E-4"/>
    <n v="4.6755288742186189E-4"/>
    <n v="1.5675174525375736E-4"/>
    <n v="0"/>
    <n v="0"/>
    <n v="0"/>
    <n v="0"/>
    <n v="0"/>
    <n v="0"/>
    <n v="1.8294328649463589E-2"/>
    <n v="1.8294328649463589E-2"/>
    <n v="8.0671277213735743E-4"/>
    <n v="1.832578741336167E-3"/>
    <n v="3.121962466137271E-3"/>
    <n v="4.6416573899364308E-3"/>
    <n v="6.3940342541497532E-3"/>
    <n v="8.4657576668701502E-3"/>
    <n v="1.0748849724912277E-2"/>
    <n v="1.3078799333278858E-2"/>
    <n v="1.5259181678176088E-2"/>
    <n v="1.7105004433733608E-2"/>
    <n v="1.8294328649463589E-2"/>
    <n v="1.8294328649463589E-2"/>
    <n v="1.8294328649463589E-2"/>
    <n v="1.8294328649463589E-2"/>
    <n v="1.8294328649463589E-2"/>
    <n v="1.8294328649463589E-2"/>
    <n v="1.8294328649463589E-2"/>
    <n v="1.8294328649463589E-2"/>
    <n v="1.8294328649463589E-2"/>
    <n v="1.8294328649463589E-2"/>
  </r>
  <r>
    <x v="59"/>
    <s v="Under $5"/>
    <n v="0"/>
    <s v="HVAC"/>
    <s v="Urban"/>
    <s v="SC-Retro"/>
    <s v="M_Input_Retro"/>
    <x v="2"/>
    <s v="Hospital"/>
    <s v="WEPT-Retro-Hospital"/>
    <n v="0"/>
    <n v="0"/>
    <n v="0"/>
    <n v="0"/>
    <n v="0"/>
    <n v="0"/>
    <n v="0"/>
    <n v="0"/>
    <n v="0"/>
    <n v="0"/>
    <n v="0"/>
    <n v="0"/>
    <n v="0"/>
    <n v="0"/>
    <n v="0"/>
    <n v="0"/>
    <n v="0"/>
    <n v="0"/>
    <n v="0"/>
    <n v="0"/>
    <n v="0"/>
    <n v="0"/>
    <n v="0"/>
    <s v="C-Hea-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20"/>
    <n v="19.136813098570823"/>
    <s v="HVAC"/>
    <s v="Urban"/>
    <s v="SC-Retro"/>
    <s v="M_Input_Retro"/>
    <x v="2"/>
    <s v="Residential Care"/>
    <s v="WEPT-Retro-Residential Care"/>
    <n v="3.0708359322527336E-4"/>
    <n v="3.7614475899212975E-4"/>
    <n v="4.5918641043131403E-4"/>
    <n v="5.3176376775596296E-4"/>
    <n v="6.0508821053555095E-4"/>
    <n v="7.0572304141751385E-4"/>
    <n v="7.7233108204028691E-4"/>
    <n v="7.8709717760164233E-4"/>
    <n v="7.3996444253661149E-4"/>
    <n v="6.3453556644404714E-4"/>
    <n v="4.8985193858460177E-4"/>
    <n v="3.3536786186358315E-4"/>
    <n v="2.002050382515268E-4"/>
    <n v="1.0226309860562225E-4"/>
    <n v="4.3769055415854577E-5"/>
    <n v="1.5340066233822509E-5"/>
    <n v="4.2930620304621913E-6"/>
    <n v="9.3343609983705163E-7"/>
    <n v="1.5305988840693402E-7"/>
    <n v="1.8327876596695533E-8"/>
    <n v="6.8223700053396136E-3"/>
    <n v="13.445534945520953"/>
    <n v="19.136813098570823"/>
    <s v="C-Hea-HVAC-ER-All-All-C"/>
    <n v="0"/>
    <n v="6.8223700053396136E-3"/>
    <n v="3.0708359322527336E-4"/>
    <n v="6.8322835221740316E-4"/>
    <n v="1.1424147626487172E-3"/>
    <n v="1.6741785304046802E-3"/>
    <n v="2.2792667409402313E-3"/>
    <n v="2.984989782357745E-3"/>
    <n v="3.7573208643980321E-3"/>
    <n v="4.5444180419996743E-3"/>
    <n v="5.2843824845362859E-3"/>
    <n v="5.9189180509803332E-3"/>
    <n v="6.4087699895649351E-3"/>
    <n v="6.7441378514285187E-3"/>
    <n v="6.8223700053396136E-3"/>
    <n v="6.8223700053396136E-3"/>
    <n v="6.8223700053396136E-3"/>
    <n v="6.8223700053396136E-3"/>
    <n v="6.8223700053396136E-3"/>
    <n v="6.8223700053396136E-3"/>
    <n v="6.8223700053396136E-3"/>
    <n v="6.8223700053396136E-3"/>
    <n v="2.5421725637521082E-4"/>
    <n v="3.2327842214206721E-4"/>
    <n v="4.063200735812515E-4"/>
    <n v="4.7889743090590042E-4"/>
    <n v="5.5222187368548841E-4"/>
    <n v="6.5285670456745131E-4"/>
    <n v="7.1946474519022437E-4"/>
    <n v="7.3423084075157979E-4"/>
    <n v="6.8709810568654895E-4"/>
    <n v="5.816692295939846E-4"/>
    <n v="4.3698560173453924E-4"/>
    <n v="2.8250152501352061E-4"/>
    <n v="1.4733870140146428E-4"/>
    <n v="4.9396761755559733E-5"/>
    <n v="0"/>
    <n v="0"/>
    <n v="0"/>
    <n v="0"/>
    <n v="0"/>
    <n v="0"/>
    <n v="5.7650432683383629E-3"/>
    <n v="5.7650432683383629E-3"/>
    <n v="2.5421725637521082E-4"/>
    <n v="5.7749567851727809E-4"/>
    <n v="9.8381575209852959E-4"/>
    <n v="1.46271318300443E-3"/>
    <n v="2.0149350566899182E-3"/>
    <n v="2.6677917612573697E-3"/>
    <n v="3.3872565064475939E-3"/>
    <n v="4.121487347199174E-3"/>
    <n v="4.8085854528857226E-3"/>
    <n v="5.390254682479707E-3"/>
    <n v="5.7650432683383629E-3"/>
    <n v="5.7650432683383629E-3"/>
    <n v="5.7650432683383629E-3"/>
    <n v="5.7650432683383629E-3"/>
    <n v="5.7650432683383629E-3"/>
    <n v="5.7650432683383629E-3"/>
    <n v="5.7650432683383629E-3"/>
    <n v="5.7650432683383629E-3"/>
    <n v="5.7650432683383629E-3"/>
    <n v="5.7650432683383629E-3"/>
  </r>
  <r>
    <x v="59"/>
    <s v="Under $5"/>
    <n v="0"/>
    <s v="HVAC"/>
    <s v="Urban"/>
    <s v="SC-Retro"/>
    <s v="M_Input_Retro"/>
    <x v="2"/>
    <s v="Assembly"/>
    <s v="WEPT-Retro-Assembly"/>
    <n v="0"/>
    <n v="0"/>
    <n v="0"/>
    <n v="0"/>
    <n v="0"/>
    <n v="0"/>
    <n v="0"/>
    <n v="0"/>
    <n v="0"/>
    <n v="0"/>
    <n v="0"/>
    <n v="0"/>
    <n v="0"/>
    <n v="0"/>
    <n v="0"/>
    <n v="0"/>
    <n v="0"/>
    <n v="0"/>
    <n v="0"/>
    <n v="0"/>
    <n v="0"/>
    <n v="0"/>
    <n v="0"/>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59"/>
    <s v="Under $5"/>
    <n v="0"/>
    <s v="HVAC"/>
    <s v="Urban"/>
    <s v="SC-Retro"/>
    <s v="M_Input_Retro"/>
    <x v="2"/>
    <s v="Other"/>
    <s v="WEPT-Retro-Other"/>
    <n v="0"/>
    <n v="0"/>
    <n v="0"/>
    <n v="0"/>
    <n v="0"/>
    <n v="0"/>
    <n v="0"/>
    <n v="0"/>
    <n v="0"/>
    <n v="0"/>
    <n v="0"/>
    <n v="0"/>
    <n v="0"/>
    <n v="0"/>
    <n v="0"/>
    <n v="0"/>
    <n v="0"/>
    <n v="0"/>
    <n v="0"/>
    <n v="0"/>
    <n v="0"/>
    <n v="0"/>
    <n v="0"/>
    <s v="C-All-HVAC-ER-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60"/>
    <s v="Under $20"/>
    <n v="15.631362826866738"/>
    <s v="Water Heating"/>
    <s v="Urban"/>
    <s v="SC-New"/>
    <s v="M_Input_New"/>
    <x v="2"/>
    <s v="Large Off"/>
    <s v="WHTanks-New-Large Off"/>
    <n v="6.9806172806237388E-4"/>
    <n v="7.300678814058289E-4"/>
    <n v="9.5983001220986176E-4"/>
    <n v="9.0238303914447627E-4"/>
    <n v="9.7885284090400431E-4"/>
    <n v="1.1281148885268519E-3"/>
    <n v="1.1815506312084518E-3"/>
    <n v="1.3890672364089123E-3"/>
    <n v="1.5909377781492327E-3"/>
    <n v="1.4144415710362871E-3"/>
    <n v="1.5127054796985437E-3"/>
    <n v="1.6215819368980621E-3"/>
    <n v="1.4460786049551168E-3"/>
    <n v="1.5122138472473538E-3"/>
    <n v="1.4789459999391323E-3"/>
    <n v="1.4785027661305481E-3"/>
    <n v="1.4780552860044042E-3"/>
    <n v="1.4776078058782597E-3"/>
    <n v="1.4771603257521155E-3"/>
    <n v="1.4767128456259712E-3"/>
    <n v="2.5932872505185785E-2"/>
    <n v="9.5276717672983668"/>
    <n v="15.631362826866738"/>
    <s v="C-All-WH-All-All-All-E"/>
    <s v="C-All-WH-All-All-All-E"/>
    <n v="2.5932872505185785E-2"/>
    <n v="6.9806172806237388E-4"/>
    <n v="1.4281296094682027E-3"/>
    <n v="2.3879596216780643E-3"/>
    <n v="3.2903426608225407E-3"/>
    <n v="4.2691955017265448E-3"/>
    <n v="5.3973103902533962E-3"/>
    <n v="6.578861021461848E-3"/>
    <n v="7.9679282578707603E-3"/>
    <n v="9.5588660360199935E-3"/>
    <n v="1.097330760705628E-2"/>
    <n v="1.2486013086754824E-2"/>
    <n v="1.4107595023652886E-2"/>
    <n v="1.5553673628608003E-2"/>
    <n v="1.7065887475855357E-2"/>
    <n v="1.8544833475794491E-2"/>
    <n v="2.0023336241925038E-2"/>
    <n v="2.1501391527929441E-2"/>
    <n v="2.29789993338077E-2"/>
    <n v="2.4456159659559815E-2"/>
    <n v="2.5932872505185785E-2"/>
    <n v="6.8560180725810919E-4"/>
    <n v="7.1760796060156432E-4"/>
    <n v="9.4737009140559718E-4"/>
    <n v="8.8992311834021169E-4"/>
    <n v="9.6639292009973962E-4"/>
    <n v="1.1156549677225872E-3"/>
    <n v="1.1690907104041871E-3"/>
    <n v="1.3766073156046476E-3"/>
    <n v="1.578477857344968E-3"/>
    <n v="1.4019816502320224E-3"/>
    <n v="1.500245558894279E-3"/>
    <n v="1.6091220160937975E-3"/>
    <n v="1.4336186841508521E-3"/>
    <n v="1.4997539264430891E-3"/>
    <n v="1.4664860791348676E-3"/>
    <n v="1.4660428453262834E-3"/>
    <n v="1.4655953652001395E-3"/>
    <n v="1.465147885073995E-3"/>
    <n v="1.4647004049478508E-3"/>
    <n v="1.4642529248217065E-3"/>
    <n v="2.5683674089100491E-2"/>
    <n v="2.5683674089100498E-2"/>
    <n v="6.8560180725810919E-4"/>
    <n v="1.4032097678596735E-3"/>
    <n v="2.3505798592652707E-3"/>
    <n v="3.2405029776054824E-3"/>
    <n v="4.2068958977052222E-3"/>
    <n v="5.3225508654278098E-3"/>
    <n v="6.4916415758319969E-3"/>
    <n v="7.8682488914366445E-3"/>
    <n v="9.4467267487816121E-3"/>
    <n v="1.0848708399013635E-2"/>
    <n v="1.2348953957907914E-2"/>
    <n v="1.3958075974001711E-2"/>
    <n v="1.5391694658152563E-2"/>
    <n v="1.6891448584595653E-2"/>
    <n v="1.8357934663730521E-2"/>
    <n v="1.9823977509056803E-2"/>
    <n v="2.1289572874256944E-2"/>
    <n v="2.2754720759330938E-2"/>
    <n v="2.421942116427879E-2"/>
    <n v="2.5683674089100498E-2"/>
  </r>
  <r>
    <x v="60"/>
    <s v="Under $20"/>
    <n v="15.631362826866738"/>
    <s v="Water Heating"/>
    <s v="Urban"/>
    <s v="SC-New"/>
    <s v="M_Input_New"/>
    <x v="2"/>
    <s v="Medium Off"/>
    <s v="WHTanks-New-Medium Off"/>
    <n v="9.2089338081036251E-4"/>
    <n v="9.5598451255130999E-4"/>
    <n v="1.25896330677022E-3"/>
    <n v="1.1875760605252555E-3"/>
    <n v="1.2825834122971724E-3"/>
    <n v="1.47329621584488E-3"/>
    <n v="1.5431400118824997E-3"/>
    <n v="1.8112738923257881E-3"/>
    <n v="2.0746245894737348E-3"/>
    <n v="1.8457578417608498E-3"/>
    <n v="1.9811352713437372E-3"/>
    <n v="2.1075037131153386E-3"/>
    <n v="1.8834481783401996E-3"/>
    <n v="1.9716584648936959E-3"/>
    <n v="1.9288978736216819E-3"/>
    <n v="1.927515238211458E-3"/>
    <n v="1.9261270645916494E-3"/>
    <n v="1.9247388909718406E-3"/>
    <n v="1.9233507173520318E-3"/>
    <n v="1.9219625437322228E-3"/>
    <n v="3.3850431180415926E-2"/>
    <n v="9.5276717672983668"/>
    <n v="15.631362826866738"/>
    <s v="C-All-WH-All-All-All-E"/>
    <s v="C-All-WH-All-All-All-E"/>
    <n v="3.3850431180415926E-2"/>
    <n v="9.2089338081036251E-4"/>
    <n v="1.8768778933616725E-3"/>
    <n v="3.1358412001318923E-3"/>
    <n v="4.3234172606571482E-3"/>
    <n v="5.6060006729543206E-3"/>
    <n v="7.0792968887992006E-3"/>
    <n v="8.6224369006817E-3"/>
    <n v="1.0433710793007488E-2"/>
    <n v="1.2508335382481223E-2"/>
    <n v="1.4354093224242073E-2"/>
    <n v="1.6335228495585809E-2"/>
    <n v="1.8442732208701147E-2"/>
    <n v="2.0326180387041346E-2"/>
    <n v="2.2297838851935044E-2"/>
    <n v="2.4226736725556725E-2"/>
    <n v="2.6154251963768183E-2"/>
    <n v="2.8080379028359831E-2"/>
    <n v="3.0005117919331671E-2"/>
    <n v="3.19284686366837E-2"/>
    <n v="3.3850431180415926E-2"/>
    <n v="9.0462932477052926E-4"/>
    <n v="9.3972045651147674E-4"/>
    <n v="1.2426992507303866E-3"/>
    <n v="1.1713120044854221E-3"/>
    <n v="1.2663193562573391E-3"/>
    <n v="1.4570321598050466E-3"/>
    <n v="1.5268759558426663E-3"/>
    <n v="1.7950098362859547E-3"/>
    <n v="2.0583605334339016E-3"/>
    <n v="1.8294937857210164E-3"/>
    <n v="1.964871215303904E-3"/>
    <n v="2.0912396570755055E-3"/>
    <n v="1.8671841223003663E-3"/>
    <n v="1.9553944088538627E-3"/>
    <n v="1.9126338175818485E-3"/>
    <n v="1.9112511821716247E-3"/>
    <n v="1.9098630085518161E-3"/>
    <n v="1.9084748349320073E-3"/>
    <n v="1.9070866613121985E-3"/>
    <n v="1.9056984876923895E-3"/>
    <n v="3.3525150059619258E-2"/>
    <n v="3.3525150059619264E-2"/>
    <n v="9.0462932477052926E-4"/>
    <n v="1.844349781282006E-3"/>
    <n v="3.0870490320123924E-3"/>
    <n v="4.2583610364978148E-3"/>
    <n v="5.5246803927551536E-3"/>
    <n v="6.9817125525602E-3"/>
    <n v="8.5085885084028659E-3"/>
    <n v="1.030359834468882E-2"/>
    <n v="1.2361958878122721E-2"/>
    <n v="1.4191452663843737E-2"/>
    <n v="1.615632387914764E-2"/>
    <n v="1.8247563536223147E-2"/>
    <n v="2.0114747658523512E-2"/>
    <n v="2.2070142067377375E-2"/>
    <n v="2.3982775884959225E-2"/>
    <n v="2.589402706713085E-2"/>
    <n v="2.7803890075682666E-2"/>
    <n v="2.9712364910614672E-2"/>
    <n v="3.1619451571926874E-2"/>
    <n v="3.3525150059619264E-2"/>
  </r>
  <r>
    <x v="60"/>
    <s v="Under $20"/>
    <n v="15.631362826866738"/>
    <s v="Water Heating"/>
    <s v="Urban"/>
    <s v="SC-New"/>
    <s v="M_Input_New"/>
    <x v="2"/>
    <s v="Small Off"/>
    <s v="WHTanks-New-Small Off"/>
    <n v="7.2652159656640713E-5"/>
    <n v="7.5288026012834656E-5"/>
    <n v="9.9188613382318773E-5"/>
    <n v="9.363840349836108E-5"/>
    <n v="1.0102465512159903E-4"/>
    <n v="1.1595540165326269E-4"/>
    <n v="1.2145352421250433E-4"/>
    <n v="1.4250287300810396E-4"/>
    <n v="1.6322440791095228E-4"/>
    <n v="1.4524219114220633E-4"/>
    <n v="1.560293636032147E-4"/>
    <n v="1.656780425419704E-4"/>
    <n v="1.4814048913517556E-4"/>
    <n v="1.5511758987588482E-4"/>
    <n v="1.517650213713282E-4"/>
    <n v="1.5164110753224553E-4"/>
    <n v="1.5151675794873722E-4"/>
    <n v="1.5139240836522892E-4"/>
    <n v="1.5126805878172062E-4"/>
    <n v="1.511437091982123E-4"/>
    <n v="2.6638628039525017E-3"/>
    <n v="9.5276717672983668"/>
    <n v="15.631362826866738"/>
    <s v="C-All-WH-All-All-All-E"/>
    <s v="C-All-WH-All-All-All-E"/>
    <n v="2.6638628039525017E-3"/>
    <n v="7.2652159656640713E-5"/>
    <n v="1.4794018566947537E-4"/>
    <n v="2.4712879905179413E-4"/>
    <n v="3.4076720255015521E-4"/>
    <n v="4.4179185767175423E-4"/>
    <n v="5.577472593250169E-4"/>
    <n v="6.7920078353752124E-4"/>
    <n v="8.2170365654562517E-4"/>
    <n v="9.8492806445657738E-4"/>
    <n v="1.1301702555987837E-3"/>
    <n v="1.2861996192019983E-3"/>
    <n v="1.4518776617439687E-3"/>
    <n v="1.6000181508791442E-3"/>
    <n v="1.755135740755029E-3"/>
    <n v="1.9069007621263573E-3"/>
    <n v="2.0585418696586026E-3"/>
    <n v="2.2100586276073398E-3"/>
    <n v="2.3614510359725688E-3"/>
    <n v="2.5127190947542895E-3"/>
    <n v="2.6638628039525017E-3"/>
    <n v="7.1372258266463547E-5"/>
    <n v="7.400812462265749E-5"/>
    <n v="9.7908711992141607E-5"/>
    <n v="9.2358502108183914E-5"/>
    <n v="9.9744753731421866E-5"/>
    <n v="1.1467550026308552E-4"/>
    <n v="1.2017362282232716E-4"/>
    <n v="1.4122297161792678E-4"/>
    <n v="1.619445065207751E-4"/>
    <n v="1.4396228975202915E-4"/>
    <n v="1.5474946221303752E-4"/>
    <n v="1.6439814115179322E-4"/>
    <n v="1.4686058774499838E-4"/>
    <n v="1.5383768848570764E-4"/>
    <n v="1.5048511998115102E-4"/>
    <n v="1.5036120614206835E-4"/>
    <n v="1.5023685655856005E-4"/>
    <n v="1.5011250697505174E-4"/>
    <n v="1.4998815739154344E-4"/>
    <n v="1.4986380780803512E-4"/>
    <n v="2.6382647761489584E-3"/>
    <n v="2.6382647761489584E-3"/>
    <n v="7.1372258266463547E-5"/>
    <n v="1.4538038288912104E-4"/>
    <n v="2.4328909488126264E-4"/>
    <n v="3.3564759698944655E-4"/>
    <n v="4.3539235072086841E-4"/>
    <n v="5.5006785098395388E-4"/>
    <n v="6.7024147380628102E-4"/>
    <n v="8.1146444542420774E-4"/>
    <n v="9.7340895194498284E-4"/>
    <n v="1.117371241697012E-3"/>
    <n v="1.2721207039100495E-3"/>
    <n v="1.4365188450618427E-3"/>
    <n v="1.5833794328068411E-3"/>
    <n v="1.7372171212925488E-3"/>
    <n v="1.8877022412736998E-3"/>
    <n v="2.0380634474157682E-3"/>
    <n v="2.1883003039743281E-3"/>
    <n v="2.3384128109493799E-3"/>
    <n v="2.4884009683409235E-3"/>
    <n v="2.6382647761489584E-3"/>
  </r>
  <r>
    <x v="60"/>
    <s v="Under $15"/>
    <n v="13.099475677972279"/>
    <s v="Water Heating"/>
    <s v="Urban"/>
    <s v="SC-New"/>
    <s v="M_Input_New"/>
    <x v="2"/>
    <s v="XLarge Ret"/>
    <s v="WHTanks-New-XLarge Ret"/>
    <n v="3.1420598698120438E-5"/>
    <n v="3.5789861400593141E-5"/>
    <n v="3.9944982296100494E-5"/>
    <n v="4.3243891432899759E-5"/>
    <n v="4.7749200472054531E-5"/>
    <n v="5.1153829548860312E-5"/>
    <n v="5.9953981110643716E-5"/>
    <n v="1.0398362480598894E-4"/>
    <n v="1.2282580712171315E-4"/>
    <n v="1.0950541299305921E-4"/>
    <n v="1.0592463013429102E-4"/>
    <n v="1.0397538609501518E-4"/>
    <n v="8.5499462571050829E-5"/>
    <n v="8.8786908724023709E-5"/>
    <n v="8.2907075550851027E-5"/>
    <n v="9.2383643888535331E-5"/>
    <n v="1.0185997418522911E-4"/>
    <n v="1.1133630448192289E-4"/>
    <n v="1.208126347786167E-4"/>
    <n v="1.3028896507531043E-4"/>
    <n v="1.6693461753648799E-3"/>
    <n v="7.8232127334533619"/>
    <n v="13.099475677972279"/>
    <s v="C-All-WH-All-All-All-E"/>
    <s v="C-All-WH-All-All-All-E"/>
    <n v="1.6693461753648799E-3"/>
    <n v="3.1420598698120438E-5"/>
    <n v="6.7210460098713579E-5"/>
    <n v="1.0715544239481407E-4"/>
    <n v="1.5039933382771383E-4"/>
    <n v="1.9814853429976837E-4"/>
    <n v="2.4930236384862871E-4"/>
    <n v="3.092563449592724E-4"/>
    <n v="4.1323996976526134E-4"/>
    <n v="5.3606577688697452E-4"/>
    <n v="6.4557118988003374E-4"/>
    <n v="7.514958200143247E-4"/>
    <n v="8.5547120610933989E-4"/>
    <n v="9.4097066868039075E-4"/>
    <n v="1.0297575774044145E-3"/>
    <n v="1.1126646529552656E-3"/>
    <n v="1.2050482968438009E-3"/>
    <n v="1.30690827102903E-3"/>
    <n v="1.4182445755109528E-3"/>
    <n v="1.5390572102895695E-3"/>
    <n v="1.6693461753648799E-3"/>
    <n v="3.0618530931204563E-5"/>
    <n v="3.4987793633677265E-5"/>
    <n v="3.9142914529184619E-5"/>
    <n v="4.2441823665983884E-5"/>
    <n v="4.6947132705138656E-5"/>
    <n v="5.0351761781944436E-5"/>
    <n v="5.9151913343727841E-5"/>
    <n v="1.0318155703907306E-4"/>
    <n v="1.2202373935479727E-4"/>
    <n v="1.0870334522614333E-4"/>
    <n v="1.0512256236737513E-4"/>
    <n v="1.031733183280993E-4"/>
    <n v="8.4697394804134947E-5"/>
    <n v="8.7984840957107827E-5"/>
    <n v="8.2105007783935145E-5"/>
    <n v="9.1581576121619449E-5"/>
    <n v="1.0105790641831323E-4"/>
    <n v="1.1053423671500701E-4"/>
    <n v="1.2001056701170081E-4"/>
    <n v="1.2948689730839455E-4"/>
    <n v="1.6533048200265625E-3"/>
    <n v="1.6533048200265625E-3"/>
    <n v="3.0618530931204563E-5"/>
    <n v="6.5606324564881829E-5"/>
    <n v="1.0474923909406644E-4"/>
    <n v="1.4719106276005032E-4"/>
    <n v="1.9413819546518899E-4"/>
    <n v="2.4448995724713342E-4"/>
    <n v="3.0364187059086123E-4"/>
    <n v="4.0682342762993429E-4"/>
    <n v="5.2884716698473153E-4"/>
    <n v="6.3755051221087481E-4"/>
    <n v="7.4267307457824994E-4"/>
    <n v="8.458463929063492E-4"/>
    <n v="9.3054378771048412E-4"/>
    <n v="1.018528628667592E-3"/>
    <n v="1.1006336364515273E-3"/>
    <n v="1.1922152125731467E-3"/>
    <n v="1.2932731189914601E-3"/>
    <n v="1.4038073557064671E-3"/>
    <n v="1.5238179227181679E-3"/>
    <n v="1.6533048200265625E-3"/>
  </r>
  <r>
    <x v="60"/>
    <s v="Under $15"/>
    <n v="13.099475677972279"/>
    <s v="Water Heating"/>
    <s v="Urban"/>
    <s v="SC-New"/>
    <s v="M_Input_New"/>
    <x v="2"/>
    <s v="Large Ret"/>
    <s v="WHTanks-New-Large Ret"/>
    <n v="1.7864298708418005E-6"/>
    <n v="2.0245466716756386E-6"/>
    <n v="2.259824812429027E-6"/>
    <n v="2.4472269833977872E-6"/>
    <n v="2.7212239121293494E-6"/>
    <n v="2.926339009017372E-6"/>
    <n v="3.4273653105121701E-6"/>
    <n v="5.9205154498933613E-6"/>
    <n v="6.9876362230173087E-6"/>
    <n v="6.232529974587301E-6"/>
    <n v="6.0342647082547192E-6"/>
    <n v="5.924756442988411E-6"/>
    <n v="4.8749146535368116E-6"/>
    <n v="5.0607368617379303E-6"/>
    <n v="4.7290855628540355E-6"/>
    <n v="5.270368813099029E-6"/>
    <n v="5.8116384852965006E-6"/>
    <n v="6.3529081574939748E-6"/>
    <n v="6.8941778296914482E-6"/>
    <n v="7.4354475018889232E-6"/>
    <n v="9.5121937234342909E-5"/>
    <n v="7.8232127334533619"/>
    <n v="13.099475677972279"/>
    <s v="C-All-WH-All-All-All-E"/>
    <s v="C-All-WH-All-All-All-E"/>
    <n v="9.5121937234342909E-5"/>
    <n v="1.7864298708418005E-6"/>
    <n v="3.8109765425174391E-6"/>
    <n v="6.0708013549464662E-6"/>
    <n v="8.5180283383442534E-6"/>
    <n v="1.1239252250473604E-5"/>
    <n v="1.4165591259490975E-5"/>
    <n v="1.7592956570003146E-5"/>
    <n v="2.3513472019896507E-5"/>
    <n v="3.0501108242913817E-5"/>
    <n v="3.6733638217501121E-5"/>
    <n v="4.2767902925755844E-5"/>
    <n v="4.8692659368744257E-5"/>
    <n v="5.3567574022281067E-5"/>
    <n v="5.8628310884018996E-5"/>
    <n v="6.3357396446873034E-5"/>
    <n v="6.8627765259972068E-5"/>
    <n v="7.4439403745268565E-5"/>
    <n v="8.0792311902762537E-5"/>
    <n v="8.7686489732453985E-5"/>
    <n v="9.5121937234342909E-5"/>
    <n v="1.7407268040314757E-6"/>
    <n v="1.9788436048653138E-6"/>
    <n v="2.2141217456187022E-6"/>
    <n v="2.4015239165874624E-6"/>
    <n v="2.6755208453190245E-6"/>
    <n v="2.8806359422070472E-6"/>
    <n v="3.3816622437018453E-6"/>
    <n v="5.8748123830830361E-6"/>
    <n v="6.9419331562069835E-6"/>
    <n v="6.1868269077769758E-6"/>
    <n v="5.9885616414443939E-6"/>
    <n v="5.8790533761780857E-6"/>
    <n v="4.8292115867264864E-6"/>
    <n v="5.0150337949276051E-6"/>
    <n v="4.6833824960437102E-6"/>
    <n v="5.2246657462887037E-6"/>
    <n v="5.7659354184861754E-6"/>
    <n v="6.3072050906836496E-6"/>
    <n v="6.8484747628811229E-6"/>
    <n v="7.389744435078598E-6"/>
    <n v="9.4207875898136411E-5"/>
    <n v="9.4207875898136384E-5"/>
    <n v="1.7407268040314757E-6"/>
    <n v="3.7195704088967895E-6"/>
    <n v="5.9336921545154913E-6"/>
    <n v="8.3352160711029541E-6"/>
    <n v="1.1010736916421979E-5"/>
    <n v="1.3891372858629025E-5"/>
    <n v="1.7273035102330872E-5"/>
    <n v="2.3147847485413908E-5"/>
    <n v="3.0089780641620891E-5"/>
    <n v="3.6276607549397865E-5"/>
    <n v="4.2265169190842261E-5"/>
    <n v="4.8144222567020347E-5"/>
    <n v="5.297343415374683E-5"/>
    <n v="5.7988467948674433E-5"/>
    <n v="6.2671850444718144E-5"/>
    <n v="6.7896516191006851E-5"/>
    <n v="7.3662451609493021E-5"/>
    <n v="7.9969656700176666E-5"/>
    <n v="8.6818131463057787E-5"/>
    <n v="9.4207875898136384E-5"/>
  </r>
  <r>
    <x v="60"/>
    <s v="Under $15"/>
    <n v="13.099475677972279"/>
    <s v="Water Heating"/>
    <s v="Urban"/>
    <s v="SC-New"/>
    <s v="M_Input_New"/>
    <x v="2"/>
    <s v="Medium Ret"/>
    <s v="WHTanks-New-Medium Ret"/>
    <n v="1.636407676557349E-4"/>
    <n v="1.8531064833371983E-4"/>
    <n v="2.0684933918525654E-4"/>
    <n v="2.2401358803113584E-4"/>
    <n v="2.4935855099824229E-4"/>
    <n v="2.6830682453145044E-4"/>
    <n v="3.1421142420615729E-4"/>
    <n v="5.424489051098889E-4"/>
    <n v="6.4014204743048175E-4"/>
    <n v="5.7100348143777576E-4"/>
    <n v="5.529153954918854E-4"/>
    <n v="5.4290237609521796E-4"/>
    <n v="4.4674310927600094E-4"/>
    <n v="4.6374982115238731E-4"/>
    <n v="4.3340641030074092E-4"/>
    <n v="4.8302345732779538E-4"/>
    <n v="5.3263925996779925E-4"/>
    <n v="5.8225506260780322E-4"/>
    <n v="6.3187086524780708E-4"/>
    <n v="6.8148666788781116E-4"/>
    <n v="8.7162780022750925E-3"/>
    <n v="7.8232127334533619"/>
    <n v="13.099475677972279"/>
    <s v="C-All-WH-All-All-All-E"/>
    <s v="C-All-WH-All-All-All-E"/>
    <n v="8.7162780022750925E-3"/>
    <n v="1.636407676557349E-4"/>
    <n v="3.489514159894547E-4"/>
    <n v="5.5580075517471124E-4"/>
    <n v="7.7981434320584708E-4"/>
    <n v="1.0291728942040893E-3"/>
    <n v="1.2974797187355397E-3"/>
    <n v="1.6116911429416968E-3"/>
    <n v="2.1541400480515858E-3"/>
    <n v="2.7942820954820675E-3"/>
    <n v="3.3652855769198435E-3"/>
    <n v="3.9182009724117286E-3"/>
    <n v="4.4611033485069465E-3"/>
    <n v="4.9078464577829474E-3"/>
    <n v="5.3715962789353351E-3"/>
    <n v="5.8050026892360763E-3"/>
    <n v="6.2880261465638717E-3"/>
    <n v="6.8206654065316712E-3"/>
    <n v="7.4029204691394741E-3"/>
    <n v="8.0347913343872812E-3"/>
    <n v="8.7162780022750925E-3"/>
    <n v="1.5945287317568514E-4"/>
    <n v="1.8112275385367006E-4"/>
    <n v="2.0266144470520677E-4"/>
    <n v="2.1982569355108607E-4"/>
    <n v="2.4517065651819252E-4"/>
    <n v="2.6411893005140067E-4"/>
    <n v="3.1002352972610753E-4"/>
    <n v="5.3826101062983919E-4"/>
    <n v="6.3595415295043204E-4"/>
    <n v="5.6681558695772605E-4"/>
    <n v="5.4872750101183569E-4"/>
    <n v="5.3871448161516824E-4"/>
    <n v="4.4255521479595117E-4"/>
    <n v="4.5956192667233754E-4"/>
    <n v="4.2921851582069116E-4"/>
    <n v="4.7883556284774562E-4"/>
    <n v="5.2845136548774953E-4"/>
    <n v="5.7806716812775351E-4"/>
    <n v="6.2768297076775737E-4"/>
    <n v="6.7729877340776145E-4"/>
    <n v="8.6325201126740969E-3"/>
    <n v="8.6325201126740969E-3"/>
    <n v="1.5945287317568514E-4"/>
    <n v="3.4057562702935517E-4"/>
    <n v="5.4323707173456188E-4"/>
    <n v="7.630627652856479E-4"/>
    <n v="1.0082334218038404E-3"/>
    <n v="1.2723523518552412E-3"/>
    <n v="1.5823758815813487E-3"/>
    <n v="2.1206368922111881E-3"/>
    <n v="2.7565910451616202E-3"/>
    <n v="3.3234066321193461E-3"/>
    <n v="3.8721341331311816E-3"/>
    <n v="4.4108486147463495E-3"/>
    <n v="4.8534038295423004E-3"/>
    <n v="5.312965756214638E-3"/>
    <n v="5.7421842720353292E-3"/>
    <n v="6.2210198348830745E-3"/>
    <n v="6.749471200370824E-3"/>
    <n v="7.3275383684985778E-3"/>
    <n v="7.9552213392663357E-3"/>
    <n v="8.6325201126740969E-3"/>
  </r>
  <r>
    <x v="60"/>
    <s v="Under $15"/>
    <n v="13.099475677972279"/>
    <s v="Water Heating"/>
    <s v="Urban"/>
    <s v="SC-New"/>
    <s v="M_Input_New"/>
    <x v="2"/>
    <s v="Small Ret"/>
    <s v="WHTanks-New-Small Ret"/>
    <n v="6.7690895671226894E-6"/>
    <n v="7.5897704583493095E-6"/>
    <n v="8.4736529425422227E-6"/>
    <n v="9.1824960945774641E-6"/>
    <n v="1.0362082013749062E-5"/>
    <n v="1.1230740114392166E-5"/>
    <n v="1.3134683735865094E-5"/>
    <n v="2.2501083730408949E-5"/>
    <n v="2.6511646161586203E-5"/>
    <n v="2.3668081517985E-5"/>
    <n v="2.2958973942288197E-5"/>
    <n v="2.255445868178999E-5"/>
    <n v="1.8581289538351743E-5"/>
    <n v="1.927679305569251E-5"/>
    <n v="1.8041091622589648E-5"/>
    <n v="2.0111826494529958E-5"/>
    <n v="2.2182509567280744E-5"/>
    <n v="2.4253192640031527E-5"/>
    <n v="2.6323875712782307E-5"/>
    <n v="2.8394558785533086E-5"/>
    <n v="3.6210189637744794E-4"/>
    <n v="7.8232127334533619"/>
    <n v="13.099475677972279"/>
    <s v="C-All-WH-All-All-All-E"/>
    <s v="C-All-WH-All-All-All-E"/>
    <n v="3.6210189637744794E-4"/>
    <n v="6.7690895671226894E-6"/>
    <n v="1.4358860025471998E-5"/>
    <n v="2.2832512968014221E-5"/>
    <n v="3.2015009062591685E-5"/>
    <n v="4.2377091076340748E-5"/>
    <n v="5.3607831190732917E-5"/>
    <n v="6.6742514926598016E-5"/>
    <n v="8.9243598657006969E-5"/>
    <n v="1.1575524481859318E-4"/>
    <n v="1.3942332633657819E-4"/>
    <n v="1.6238230027886639E-4"/>
    <n v="1.8493675896065639E-4"/>
    <n v="2.0351804849900814E-4"/>
    <n v="2.2279484155470066E-4"/>
    <n v="2.408359331772903E-4"/>
    <n v="2.6094775967182028E-4"/>
    <n v="2.8313026923910099E-4"/>
    <n v="3.0738346187913254E-4"/>
    <n v="3.3370733759191485E-4"/>
    <n v="3.6210189637744794E-4"/>
    <n v="6.5951111175300022E-6"/>
    <n v="7.4157920087566224E-6"/>
    <n v="8.2996744929495364E-6"/>
    <n v="9.0085176449847777E-6"/>
    <n v="1.0188103564156376E-5"/>
    <n v="1.1056761664799479E-5"/>
    <n v="1.2960705286272408E-5"/>
    <n v="2.2327105280816263E-5"/>
    <n v="2.6337667711993517E-5"/>
    <n v="2.3494103068392314E-5"/>
    <n v="2.278499549269551E-5"/>
    <n v="2.2380480232197303E-5"/>
    <n v="1.8407311088759057E-5"/>
    <n v="1.9102814606099824E-5"/>
    <n v="1.7867113172996962E-5"/>
    <n v="1.9937848044937272E-5"/>
    <n v="2.2008531117688058E-5"/>
    <n v="2.4079214190438841E-5"/>
    <n v="2.614989726318962E-5"/>
    <n v="2.82205803359404E-5"/>
    <n v="3.5862232738559423E-4"/>
    <n v="3.5862232738559418E-4"/>
    <n v="6.5951111175300022E-6"/>
    <n v="1.4010903126286625E-5"/>
    <n v="2.2310577619236162E-5"/>
    <n v="3.131909526422094E-5"/>
    <n v="4.1507198828377313E-5"/>
    <n v="5.2563960493176793E-5"/>
    <n v="6.5524665779449195E-5"/>
    <n v="8.7851771060265451E-5"/>
    <n v="1.1418943877225896E-4"/>
    <n v="1.3768354184065128E-4"/>
    <n v="1.604685373333468E-4"/>
    <n v="1.8284901756554411E-4"/>
    <n v="2.0125632865430318E-4"/>
    <n v="2.2035914326040299E-4"/>
    <n v="2.3822625643339995E-4"/>
    <n v="2.5816410447833724E-4"/>
    <n v="2.8017263559602527E-4"/>
    <n v="3.0425184978646414E-4"/>
    <n v="3.3040174704965377E-4"/>
    <n v="3.5862232738559418E-4"/>
  </r>
  <r>
    <x v="60"/>
    <s v="Under $25"/>
    <n v="23.587612008749645"/>
    <s v="Water Heating"/>
    <s v="Urban"/>
    <s v="SC-New"/>
    <s v="M_Input_New"/>
    <x v="2"/>
    <s v="School K-12"/>
    <s v="WHTanks-New-School K-12"/>
    <n v="1.2910803841510704E-5"/>
    <n v="1.5229486433943319E-5"/>
    <n v="1.796310270988742E-5"/>
    <n v="2.2613251740045173E-5"/>
    <n v="2.6656670911641097E-5"/>
    <n v="2.5382634002820741E-5"/>
    <n v="2.6279259504499954E-5"/>
    <n v="2.7727241746223141E-5"/>
    <n v="2.959499760589671E-5"/>
    <n v="2.7408645937722122E-5"/>
    <n v="2.9379730211438165E-5"/>
    <n v="2.893348886854052E-5"/>
    <n v="3.0714244735678586E-5"/>
    <n v="2.7885104324167877E-5"/>
    <n v="2.900189456888763E-5"/>
    <n v="2.857269277148165E-5"/>
    <n v="2.8143407704467326E-5"/>
    <n v="2.7714122637453001E-5"/>
    <n v="2.728483757043868E-5"/>
    <n v="2.6855552503424362E-5"/>
    <n v="5.1625117033016817E-4"/>
    <n v="14.883795479014225"/>
    <n v="23.587612008749645"/>
    <s v="C-All-WH-All-All-All-E"/>
    <s v="C-All-WH-All-All-All-E"/>
    <n v="5.1625117033016817E-4"/>
    <n v="1.2910803841510704E-5"/>
    <n v="2.8140290275454022E-5"/>
    <n v="4.6103392985341442E-5"/>
    <n v="6.8716644725386615E-5"/>
    <n v="9.5373315637027714E-5"/>
    <n v="1.2075594963984845E-4"/>
    <n v="1.4703520914434841E-4"/>
    <n v="1.7476245089057156E-4"/>
    <n v="2.0435744849646827E-4"/>
    <n v="2.317660944341904E-4"/>
    <n v="2.6114582464562854E-4"/>
    <n v="2.9007931351416905E-4"/>
    <n v="3.2079355824984765E-4"/>
    <n v="3.4867866257401551E-4"/>
    <n v="3.7768055714290313E-4"/>
    <n v="4.0625324991438479E-4"/>
    <n v="4.3439665761885209E-4"/>
    <n v="4.621107802563051E-4"/>
    <n v="4.8939561782674376E-4"/>
    <n v="5.1625117033016817E-4"/>
    <n v="1.2662761566358326E-5"/>
    <n v="1.4981444158790941E-5"/>
    <n v="1.7715060434735042E-5"/>
    <n v="2.2365209464892795E-5"/>
    <n v="2.6408628636488719E-5"/>
    <n v="2.5134591727668363E-5"/>
    <n v="2.6031217229347576E-5"/>
    <n v="2.7479199471070763E-5"/>
    <n v="2.9346955330744332E-5"/>
    <n v="2.7160603662569744E-5"/>
    <n v="2.9131687936285787E-5"/>
    <n v="2.8685446593388142E-5"/>
    <n v="3.0466202460526208E-5"/>
    <n v="2.7637062049015499E-5"/>
    <n v="2.8753852293735252E-5"/>
    <n v="2.8324650496329272E-5"/>
    <n v="2.7895365429314948E-5"/>
    <n v="2.7466080362300623E-5"/>
    <n v="2.7036795295286302E-5"/>
    <n v="2.6607510228271984E-5"/>
    <n v="5.1129032482712057E-4"/>
    <n v="5.1129032482712068E-4"/>
    <n v="1.2662761566358326E-5"/>
    <n v="2.7644205725149266E-5"/>
    <n v="4.5359266159884304E-5"/>
    <n v="6.7724475624777103E-5"/>
    <n v="9.4133104261265814E-5"/>
    <n v="1.1926769598893418E-4"/>
    <n v="1.4529891321828176E-4"/>
    <n v="1.7277811268935254E-4"/>
    <n v="2.0212506802009687E-4"/>
    <n v="2.2928567168266662E-4"/>
    <n v="2.5841735961895239E-4"/>
    <n v="2.8710280621234056E-4"/>
    <n v="3.1756900867286675E-4"/>
    <n v="3.4520607072188226E-4"/>
    <n v="3.7395992301561754E-4"/>
    <n v="4.0228457351194679E-4"/>
    <n v="4.3017993894126175E-4"/>
    <n v="4.5764601930356236E-4"/>
    <n v="4.8468281459884867E-4"/>
    <n v="5.1129032482712068E-4"/>
  </r>
  <r>
    <x v="60"/>
    <s v="Under $25"/>
    <n v="22.110927320206631"/>
    <s v="Water Heating"/>
    <s v="Urban"/>
    <s v="SC-New"/>
    <s v="M_Input_New"/>
    <x v="2"/>
    <s v="University"/>
    <s v="WHTanks-New-University"/>
    <n v="1.207083752707984E-4"/>
    <n v="1.4993464069318739E-4"/>
    <n v="1.3000927583622896E-4"/>
    <n v="1.8507775145803828E-4"/>
    <n v="2.2652791278977727E-4"/>
    <n v="2.2087404930307199E-4"/>
    <n v="2.6460687807865641E-4"/>
    <n v="2.9326038012196439E-4"/>
    <n v="3.0496138929679361E-4"/>
    <n v="3.1401032363839488E-4"/>
    <n v="3.1090743143725216E-4"/>
    <n v="2.78248035597407E-4"/>
    <n v="3.171703909225114E-4"/>
    <n v="2.720241716230349E-4"/>
    <n v="2.7293670587733742E-4"/>
    <n v="2.9685948611512034E-4"/>
    <n v="3.2078148270297478E-4"/>
    <n v="3.4470347929082922E-4"/>
    <n v="3.6862547587868349E-4"/>
    <n v="3.9254747246653799E-4"/>
    <n v="5.3847751083986005E-3"/>
    <n v="13.889695659586353"/>
    <n v="22.110927320206631"/>
    <s v="C-All-WH-All-All-All-E"/>
    <s v="C-All-WH-All-All-All-E"/>
    <n v="5.3847751083986005E-3"/>
    <n v="1.207083752707984E-4"/>
    <n v="2.7064301596398577E-4"/>
    <n v="4.0065229180021473E-4"/>
    <n v="5.8573004325825301E-4"/>
    <n v="8.1225795604803028E-4"/>
    <n v="1.0331320053511023E-3"/>
    <n v="1.2977388834297587E-3"/>
    <n v="1.590999263551723E-3"/>
    <n v="1.8959606528485167E-3"/>
    <n v="2.2099709764869116E-3"/>
    <n v="2.5208784079241639E-3"/>
    <n v="2.7991264435215709E-3"/>
    <n v="3.1162968344440821E-3"/>
    <n v="3.388321006067117E-3"/>
    <n v="3.6612577119444546E-3"/>
    <n v="3.9581171980595745E-3"/>
    <n v="4.2788986807625494E-3"/>
    <n v="4.6236021600533786E-3"/>
    <n v="4.9922276359320623E-3"/>
    <n v="5.3847751083986005E-3"/>
    <n v="1.1812116201912312E-4"/>
    <n v="1.4734742744151213E-4"/>
    <n v="1.274220625845537E-4"/>
    <n v="1.8249053820636302E-4"/>
    <n v="2.2394069953810201E-4"/>
    <n v="2.1828683605139672E-4"/>
    <n v="2.6201966482698112E-4"/>
    <n v="2.906731668702891E-4"/>
    <n v="3.0237417604511832E-4"/>
    <n v="3.1142311038671958E-4"/>
    <n v="3.0832021818557687E-4"/>
    <n v="2.7566082234573171E-4"/>
    <n v="3.1458317767083611E-4"/>
    <n v="2.6943695837135961E-4"/>
    <n v="2.7034949262566213E-4"/>
    <n v="2.9427227286344505E-4"/>
    <n v="3.1819426945129949E-4"/>
    <n v="3.4211626603915392E-4"/>
    <n v="3.660382626270082E-4"/>
    <n v="3.899602592148627E-4"/>
    <n v="5.3330308433650947E-3"/>
    <n v="5.3330308433650947E-3"/>
    <n v="1.1812116201912312E-4"/>
    <n v="2.6546858946063524E-4"/>
    <n v="3.9289065204518891E-4"/>
    <n v="5.7538119025155195E-4"/>
    <n v="7.9932188978965393E-4"/>
    <n v="1.0176087258410506E-3"/>
    <n v="1.2796283906680317E-3"/>
    <n v="1.5703015575383207E-3"/>
    <n v="1.8726757335834391E-3"/>
    <n v="2.1840988439701587E-3"/>
    <n v="2.4924190621557355E-3"/>
    <n v="2.7680798845014674E-3"/>
    <n v="3.0826630621723036E-3"/>
    <n v="3.3521000205436633E-3"/>
    <n v="3.6224495131693254E-3"/>
    <n v="3.9167217860327707E-3"/>
    <n v="4.2349160554840705E-3"/>
    <n v="4.5770323215232247E-3"/>
    <n v="4.9430705841502325E-3"/>
    <n v="5.3330308433650947E-3"/>
  </r>
  <r>
    <x v="60"/>
    <s v="Under $20"/>
    <n v="18.202739316057816"/>
    <s v="Water Heating"/>
    <s v="Urban"/>
    <s v="SC-New"/>
    <s v="M_Input_New"/>
    <x v="2"/>
    <s v="Warehouse"/>
    <s v="WHTanks-New-Warehouse"/>
    <n v="7.7227742604103275E-5"/>
    <n v="8.7534589328508281E-5"/>
    <n v="1.034292447580915E-4"/>
    <n v="1.1455117279652673E-4"/>
    <n v="1.5835919032216526E-4"/>
    <n v="1.7511293149593478E-4"/>
    <n v="1.7674322840798023E-4"/>
    <n v="1.6135668151495599E-4"/>
    <n v="1.3673618332379046E-4"/>
    <n v="1.2769180742880487E-4"/>
    <n v="1.4361685188035494E-4"/>
    <n v="1.4537727847079422E-4"/>
    <n v="1.4378694447220999E-4"/>
    <n v="1.4371835788385285E-4"/>
    <n v="1.4184810129658554E-4"/>
    <n v="1.3850700184837278E-4"/>
    <n v="1.3516549512897945E-4"/>
    <n v="1.3182398840958607E-4"/>
    <n v="1.2848248169019277E-4"/>
    <n v="1.2514097497079945E-4"/>
    <n v="2.6962102480325898E-3"/>
    <n v="11.258714909695978"/>
    <n v="18.202739316057816"/>
    <s v="C-All-WH-All-All-All-E"/>
    <s v="C-All-WH-All-All-All-E"/>
    <n v="2.6962102480325898E-3"/>
    <n v="7.7227742604103275E-5"/>
    <n v="1.6476233193261154E-4"/>
    <n v="2.6819157669070304E-4"/>
    <n v="3.8274274948722975E-4"/>
    <n v="5.4110193980939502E-4"/>
    <n v="7.1621487130532982E-4"/>
    <n v="8.9295809971330999E-4"/>
    <n v="1.0543147812282659E-3"/>
    <n v="1.1910509645520564E-3"/>
    <n v="1.3187427719808613E-3"/>
    <n v="1.4623596238612163E-3"/>
    <n v="1.6077369023320106E-3"/>
    <n v="1.7515238468042206E-3"/>
    <n v="1.8952422046880735E-3"/>
    <n v="2.0370903059846591E-3"/>
    <n v="2.1755973078330321E-3"/>
    <n v="2.3107628029620116E-3"/>
    <n v="2.4425867913715977E-3"/>
    <n v="2.5710692730617902E-3"/>
    <n v="2.6962102480325898E-3"/>
    <n v="7.5932299295406374E-5"/>
    <n v="8.6239146019811381E-5"/>
    <n v="1.0213380144939459E-4"/>
    <n v="1.1325572948782983E-4"/>
    <n v="1.5706374701346835E-4"/>
    <n v="1.7381748818723786E-4"/>
    <n v="1.7544778509928332E-4"/>
    <n v="1.6006123820625908E-4"/>
    <n v="1.3544074001509355E-4"/>
    <n v="1.2639636412010795E-4"/>
    <n v="1.4232140857165803E-4"/>
    <n v="1.4408183516209731E-4"/>
    <n v="1.4249150116351308E-4"/>
    <n v="1.4242291457515594E-4"/>
    <n v="1.4055265798788863E-4"/>
    <n v="1.3721155853967587E-4"/>
    <n v="1.3387005182028254E-4"/>
    <n v="1.3052854510088916E-4"/>
    <n v="1.2718703838149586E-4"/>
    <n v="1.2384553166210253E-4"/>
    <n v="2.6703013818586518E-3"/>
    <n v="2.670301381858651E-3"/>
    <n v="7.5932299295406374E-5"/>
    <n v="1.6217144531521777E-4"/>
    <n v="2.6430524676461238E-4"/>
    <n v="3.7756097625244221E-4"/>
    <n v="5.3462472326591052E-4"/>
    <n v="7.0844221145314838E-4"/>
    <n v="8.8388999655243173E-4"/>
    <n v="1.0439512347586908E-3"/>
    <n v="1.1793919747737844E-3"/>
    <n v="1.3057883388938923E-3"/>
    <n v="1.4481097474655503E-3"/>
    <n v="1.5921915826276477E-3"/>
    <n v="1.7346830837911607E-3"/>
    <n v="1.8771059983663167E-3"/>
    <n v="2.0176586563542052E-3"/>
    <n v="2.154870214893881E-3"/>
    <n v="2.2887402667141634E-3"/>
    <n v="2.4192688118150527E-3"/>
    <n v="2.5464558501965486E-3"/>
    <n v="2.670301381858651E-3"/>
  </r>
  <r>
    <x v="60"/>
    <s v="Under $20"/>
    <n v="16.180359564113992"/>
    <s v="Water Heating"/>
    <s v="Urban"/>
    <s v="SC-New"/>
    <s v="M_Input_New"/>
    <x v="2"/>
    <s v="Supermarket"/>
    <s v="WHTanks-New-Supermarket"/>
    <n v="3.1501413968336521E-5"/>
    <n v="3.667985119427259E-5"/>
    <n v="4.04704771262023E-5"/>
    <n v="4.3237910907004027E-5"/>
    <n v="4.5190030446301838E-5"/>
    <n v="4.6768633105871382E-5"/>
    <n v="4.7941742401328754E-5"/>
    <n v="4.8782547077049232E-5"/>
    <n v="4.9556495680501755E-5"/>
    <n v="4.5711640685536664E-5"/>
    <n v="5.0617997853000058E-5"/>
    <n v="5.0832132740684761E-5"/>
    <n v="5.0498077335261537E-5"/>
    <n v="5.0098003894485321E-5"/>
    <n v="4.9671723504870949E-5"/>
    <n v="4.9292975948914987E-5"/>
    <n v="4.8914085776587784E-5"/>
    <n v="4.8535195604260608E-5"/>
    <n v="4.8156305431933405E-5"/>
    <n v="4.7777415259606222E-5"/>
    <n v="9.3023465594201072E-4"/>
    <n v="9.8972547673784117"/>
    <n v="16.180359564113992"/>
    <s v="C-All-WH-All-All-All-E"/>
    <s v="C-All-WH-All-All-All-E"/>
    <n v="9.3023465594201072E-4"/>
    <n v="3.1501413968336521E-5"/>
    <n v="6.8181265162609104E-5"/>
    <n v="1.086517422888114E-4"/>
    <n v="1.5188965319581544E-4"/>
    <n v="1.9707968364211727E-4"/>
    <n v="2.4384831674798864E-4"/>
    <n v="2.9179005914931738E-4"/>
    <n v="3.4057260622636661E-4"/>
    <n v="3.9012910190686838E-4"/>
    <n v="4.3584074259240505E-4"/>
    <n v="4.8645874044540513E-4"/>
    <n v="5.3729087318608989E-4"/>
    <n v="5.8778895052135141E-4"/>
    <n v="6.3788695441583678E-4"/>
    <n v="6.8755867792070775E-4"/>
    <n v="7.3685165386962268E-4"/>
    <n v="7.857657396462105E-4"/>
    <n v="8.3430093525047109E-4"/>
    <n v="8.8245724068240446E-4"/>
    <n v="9.3023465594201072E-4"/>
    <n v="3.105446578933699E-5"/>
    <n v="3.6232903015273059E-5"/>
    <n v="4.0023528947202769E-5"/>
    <n v="4.2790962728004496E-5"/>
    <n v="4.4743082267302306E-5"/>
    <n v="4.6321684926871851E-5"/>
    <n v="4.7494794222329223E-5"/>
    <n v="4.8335598898049701E-5"/>
    <n v="4.9109547501502224E-5"/>
    <n v="4.5264692506537133E-5"/>
    <n v="5.0171049674000527E-5"/>
    <n v="5.038518456168523E-5"/>
    <n v="5.0051129156262005E-5"/>
    <n v="4.965105571548579E-5"/>
    <n v="4.9224775325871418E-5"/>
    <n v="4.8846027769915456E-5"/>
    <n v="4.8467137597588253E-5"/>
    <n v="4.8088247425261077E-5"/>
    <n v="4.7709357252933874E-5"/>
    <n v="4.7330467080606691E-5"/>
    <n v="9.2129569236202007E-4"/>
    <n v="9.2129569236202007E-4"/>
    <n v="3.105446578933699E-5"/>
    <n v="6.7287368804610056E-5"/>
    <n v="1.0731089775181283E-4"/>
    <n v="1.5010186047981731E-4"/>
    <n v="1.9484494274711963E-4"/>
    <n v="2.4116662767399149E-4"/>
    <n v="2.8866142189632073E-4"/>
    <n v="3.3699702079437042E-4"/>
    <n v="3.8610656829587265E-4"/>
    <n v="4.3137126080240978E-4"/>
    <n v="4.8154231047641032E-4"/>
    <n v="5.3192749503809555E-4"/>
    <n v="5.8197862419435758E-4"/>
    <n v="6.3162967990984336E-4"/>
    <n v="6.8085445523571474E-4"/>
    <n v="7.2970048300563019E-4"/>
    <n v="7.7816762060321841E-4"/>
    <n v="8.2625586802847952E-4"/>
    <n v="8.7396522528141341E-4"/>
    <n v="9.2129569236202007E-4"/>
  </r>
  <r>
    <x v="60"/>
    <s v="Under $20"/>
    <n v="16.180359564113992"/>
    <s v="Water Heating"/>
    <s v="Urban"/>
    <s v="SC-New"/>
    <s v="M_Input_New"/>
    <x v="2"/>
    <s v="MiniMart"/>
    <s v="WHTanks-New-MiniMart"/>
    <n v="2.4501009298714228E-6"/>
    <n v="1.923464888203315E-6"/>
    <n v="2.085731175222504E-6"/>
    <n v="2.2355767085697106E-6"/>
    <n v="3.4561620776674298E-6"/>
    <n v="4.6635303219266105E-6"/>
    <n v="6.22871427041984E-6"/>
    <n v="1.0639669304057136E-5"/>
    <n v="1.1266101570385881E-5"/>
    <n v="1.0155328541068322E-5"/>
    <n v="1.1470251435354959E-5"/>
    <n v="1.0194853842531609E-5"/>
    <n v="8.0376265837904896E-6"/>
    <n v="8.4012011725571907E-6"/>
    <n v="8.1267939228237197E-6"/>
    <n v="8.2446692353644159E-6"/>
    <n v="8.3625212144313126E-6"/>
    <n v="8.4803731934982093E-6"/>
    <n v="8.598225172565106E-6"/>
    <n v="8.7160771516320027E-6"/>
    <n v="1.4373697271194118E-4"/>
    <n v="9.8972547673784117"/>
    <n v="16.180359564113992"/>
    <s v="C-All-WH-All-All-All-E"/>
    <s v="C-All-WH-All-All-All-E"/>
    <n v="1.4373697271194118E-4"/>
    <n v="2.4501009298714228E-6"/>
    <n v="4.3735658180747382E-6"/>
    <n v="6.4592969932972422E-6"/>
    <n v="8.6948737018669532E-6"/>
    <n v="1.2151035779534383E-5"/>
    <n v="1.6814566101460995E-5"/>
    <n v="2.3043280371880836E-5"/>
    <n v="3.3682949675937974E-5"/>
    <n v="4.4949051246323855E-5"/>
    <n v="5.5104379787392175E-5"/>
    <n v="6.657463122274713E-5"/>
    <n v="7.6769485065278739E-5"/>
    <n v="8.4807111649069225E-5"/>
    <n v="9.320831282162641E-5"/>
    <n v="1.0133510674445013E-4"/>
    <n v="1.0957977597981455E-4"/>
    <n v="1.1794229719424586E-4"/>
    <n v="1.2642267038774407E-4"/>
    <n v="1.3502089556030917E-4"/>
    <n v="1.4373697271194118E-4"/>
    <n v="2.3810398840394425E-6"/>
    <n v="1.8544038423713347E-6"/>
    <n v="2.0166701293905238E-6"/>
    <n v="2.1665156627377303E-6"/>
    <n v="3.3871010318354495E-6"/>
    <n v="4.5944692760946303E-6"/>
    <n v="6.1596532245878597E-6"/>
    <n v="1.0570608258225157E-5"/>
    <n v="1.1197040524553902E-5"/>
    <n v="1.0086267495236342E-5"/>
    <n v="1.1401190389522979E-5"/>
    <n v="1.0125792796699629E-5"/>
    <n v="7.9685655379585102E-6"/>
    <n v="8.3321401267252113E-6"/>
    <n v="8.0577328769917403E-6"/>
    <n v="8.1756081895324365E-6"/>
    <n v="8.2934601685993332E-6"/>
    <n v="8.4113121476662299E-6"/>
    <n v="8.5291641267331266E-6"/>
    <n v="8.6470161058000233E-6"/>
    <n v="1.4235575179530156E-4"/>
    <n v="1.4235575179530156E-4"/>
    <n v="2.3810398840394425E-6"/>
    <n v="4.2354437264107777E-6"/>
    <n v="6.2521138558013014E-6"/>
    <n v="8.4186295185390322E-6"/>
    <n v="1.1805730550374482E-5"/>
    <n v="1.6400199826469112E-5"/>
    <n v="2.255985305105697E-5"/>
    <n v="3.3130461309282125E-5"/>
    <n v="4.4327501833836026E-5"/>
    <n v="5.4413769329072367E-5"/>
    <n v="6.5814959718595343E-5"/>
    <n v="7.5940752515294972E-5"/>
    <n v="8.3909318053253479E-5"/>
    <n v="9.2241458179978685E-5"/>
    <n v="1.0029919105697043E-4"/>
    <n v="1.0847479924650286E-4"/>
    <n v="1.167682594151022E-4"/>
    <n v="1.2517957156276842E-4"/>
    <n v="1.3370873568950155E-4"/>
    <n v="1.4235575179530156E-4"/>
  </r>
  <r>
    <x v="60"/>
    <s v="Under $30"/>
    <n v="28.727420697018847"/>
    <s v="Water Heating"/>
    <s v="Urban"/>
    <s v="SC-New"/>
    <s v="M_Input_New"/>
    <x v="2"/>
    <s v="Restaurant"/>
    <s v="WHTanks-New-Restaurant"/>
    <n v="4.3361620307492045E-5"/>
    <n v="5.0890871734467878E-5"/>
    <n v="5.6784115396677E-5"/>
    <n v="6.1331978403309257E-5"/>
    <n v="6.4849758081962441E-5"/>
    <n v="6.7661936450181764E-5"/>
    <n v="6.989074948183297E-5"/>
    <n v="9.4292708760236168E-5"/>
    <n v="1.0771003876020345E-4"/>
    <n v="1.0962742949666364E-4"/>
    <n v="1.1415687779649018E-4"/>
    <n v="1.1752173512722696E-4"/>
    <n v="1.01587761922993E-4"/>
    <n v="1.0326213880485594E-4"/>
    <n v="9.5383128118690507E-5"/>
    <n v="1.0348966672689544E-4"/>
    <n v="1.1159593147313932E-4"/>
    <n v="1.1970219621938314E-4"/>
    <n v="1.27808460965627E-4"/>
    <n v="1.3591472571187081E-4"/>
    <n v="1.8568238297401989E-3"/>
    <n v="18.343899676304691"/>
    <n v="28.727420697018847"/>
    <s v="C-All-WH-All-All-All-E"/>
    <s v="C-All-WH-All-All-All-E"/>
    <n v="1.8568238297401989E-3"/>
    <n v="4.3361620307492045E-5"/>
    <n v="9.4252492041959929E-5"/>
    <n v="1.5103660743863694E-4"/>
    <n v="2.1236858584194619E-4"/>
    <n v="2.7721834392390864E-4"/>
    <n v="3.4488028037409042E-4"/>
    <n v="4.1477102985592337E-4"/>
    <n v="5.0906373861615958E-4"/>
    <n v="6.1677377737636308E-4"/>
    <n v="7.2640120687302674E-4"/>
    <n v="8.4055808466951688E-4"/>
    <n v="9.5807981979674386E-4"/>
    <n v="1.0596675817197369E-3"/>
    <n v="1.1629297205245927E-3"/>
    <n v="1.2583128486432832E-3"/>
    <n v="1.3618025153701787E-3"/>
    <n v="1.4733984468433179E-3"/>
    <n v="1.593100643062701E-3"/>
    <n v="1.7209091040283281E-3"/>
    <n v="1.8568238297401989E-3"/>
    <n v="4.246947548776921E-5"/>
    <n v="4.9998726914745043E-5"/>
    <n v="5.5891970576954165E-5"/>
    <n v="6.0439833583586423E-5"/>
    <n v="6.3957613262239599E-5"/>
    <n v="6.6769791630458923E-5"/>
    <n v="6.8998604662110128E-5"/>
    <n v="9.3400563940513326E-5"/>
    <n v="1.068178939404806E-4"/>
    <n v="1.087352846769408E-4"/>
    <n v="1.1326473297676734E-4"/>
    <n v="1.1662959030750412E-4"/>
    <n v="1.0069561710327016E-4"/>
    <n v="1.023699939851331E-4"/>
    <n v="9.4490983298967665E-5"/>
    <n v="1.025975219071726E-4"/>
    <n v="1.1070378665341648E-4"/>
    <n v="1.1881005139966029E-4"/>
    <n v="1.2691631614590416E-4"/>
    <n v="1.3502258089214796E-4"/>
    <n v="1.8389809333457423E-3"/>
    <n v="1.8389809333457419E-3"/>
    <n v="4.246947548776921E-5"/>
    <n v="9.2468202402514247E-5"/>
    <n v="1.4836017297946842E-4"/>
    <n v="2.0880000656305485E-4"/>
    <n v="2.7275761982529443E-4"/>
    <n v="3.3952741145575337E-4"/>
    <n v="4.0852601611786348E-4"/>
    <n v="5.0192658005837685E-4"/>
    <n v="6.0874447399885746E-4"/>
    <n v="7.1747975867579822E-4"/>
    <n v="8.3074449165256557E-4"/>
    <n v="9.4737408196006966E-4"/>
    <n v="1.0480696990633398E-3"/>
    <n v="1.1504396930484728E-3"/>
    <n v="1.2449306763474405E-3"/>
    <n v="1.347528198254613E-3"/>
    <n v="1.4582319849080294E-3"/>
    <n v="1.5770420363076898E-3"/>
    <n v="1.7039583524535939E-3"/>
    <n v="1.8389809333457419E-3"/>
  </r>
  <r>
    <x v="60"/>
    <s v="Under $25"/>
    <n v="23.54741634836531"/>
    <s v="Water Heating"/>
    <s v="Urban"/>
    <s v="SC-New"/>
    <s v="M_Input_New"/>
    <x v="2"/>
    <s v="Lodging"/>
    <s v="WHTanks-New-Lodging"/>
    <n v="9.1227803903882657E-5"/>
    <n v="1.0626646818827282E-4"/>
    <n v="1.1789283520397839E-4"/>
    <n v="1.273829796040545E-4"/>
    <n v="1.3706131505280585E-4"/>
    <n v="1.4542905818136834E-4"/>
    <n v="1.5469716748647703E-4"/>
    <n v="2.9681082917442199E-4"/>
    <n v="3.6313229235960533E-4"/>
    <n v="3.9140225419798054E-4"/>
    <n v="3.9741769566525523E-4"/>
    <n v="4.1905613821515065E-4"/>
    <n v="3.4637318641033251E-4"/>
    <n v="3.3067884531626972E-4"/>
    <n v="3.1589149868594611E-4"/>
    <n v="3.391951300416853E-4"/>
    <n v="3.6249785441663015E-4"/>
    <n v="3.85800578791575E-4"/>
    <n v="4.0910330316651974E-4"/>
    <n v="4.3240602754146442E-4"/>
    <n v="5.6697232616036769E-3"/>
    <n v="14.856735877841498"/>
    <n v="23.54741634836531"/>
    <s v="C-All-WH-All-All-All-E"/>
    <s v="C-All-WH-All-All-All-E"/>
    <n v="5.6697232616036769E-3"/>
    <n v="9.1227803903882657E-5"/>
    <n v="1.9749427209215549E-4"/>
    <n v="3.1538710729613387E-4"/>
    <n v="4.4277008690018837E-4"/>
    <n v="5.7983140195299416E-4"/>
    <n v="7.252604601343625E-4"/>
    <n v="8.7995762762083953E-4"/>
    <n v="1.1767684567952615E-3"/>
    <n v="1.5399007491548669E-3"/>
    <n v="1.9313030033528474E-3"/>
    <n v="2.3287206990181028E-3"/>
    <n v="2.7477768372332536E-3"/>
    <n v="3.0941500236435862E-3"/>
    <n v="3.4248288689598559E-3"/>
    <n v="3.7407203676458022E-3"/>
    <n v="4.0799154976874875E-3"/>
    <n v="4.4424133521041177E-3"/>
    <n v="4.8282139308956926E-3"/>
    <n v="5.2373172340622123E-3"/>
    <n v="5.6697232616036769E-3"/>
    <n v="8.8503682123406848E-5"/>
    <n v="1.0354234640779701E-4"/>
    <n v="1.1516871342350259E-4"/>
    <n v="1.246588578235787E-4"/>
    <n v="1.3433719327233005E-4"/>
    <n v="1.4270493640089254E-4"/>
    <n v="1.5197304570600123E-4"/>
    <n v="2.940867073939462E-4"/>
    <n v="3.6040817057912954E-4"/>
    <n v="3.8867813241750474E-4"/>
    <n v="3.9469357388477943E-4"/>
    <n v="4.1633201643467485E-4"/>
    <n v="3.4364906462985671E-4"/>
    <n v="3.2795472353579393E-4"/>
    <n v="3.1316737690547031E-4"/>
    <n v="3.364710082612095E-4"/>
    <n v="3.5977373263615435E-4"/>
    <n v="3.830764570110992E-4"/>
    <n v="4.0637918138604394E-4"/>
    <n v="4.2968190576098863E-4"/>
    <n v="5.6152408259941607E-3"/>
    <n v="5.6152408259941616E-3"/>
    <n v="8.8503682123406848E-5"/>
    <n v="1.9204602853120385E-4"/>
    <n v="3.0721474195470643E-4"/>
    <n v="4.3187359977828513E-4"/>
    <n v="5.6621079305061513E-4"/>
    <n v="7.0891572945150773E-4"/>
    <n v="8.608887751575089E-4"/>
    <n v="1.1549754825514551E-3"/>
    <n v="1.5153836531305847E-3"/>
    <n v="1.9040617855480895E-3"/>
    <n v="2.2987553594328689E-3"/>
    <n v="2.7150873758675438E-3"/>
    <n v="3.0587364404974005E-3"/>
    <n v="3.3866911640331944E-3"/>
    <n v="3.6998585409386648E-3"/>
    <n v="4.0363295491998748E-3"/>
    <n v="4.3961032818360295E-3"/>
    <n v="4.779179738847129E-3"/>
    <n v="5.1855589202331734E-3"/>
    <n v="5.6152408259941616E-3"/>
  </r>
  <r>
    <x v="60"/>
    <s v="Under $25"/>
    <n v="22.110927320206631"/>
    <s v="Water Heating"/>
    <s v="Urban"/>
    <s v="SC-New"/>
    <s v="M_Input_New"/>
    <x v="2"/>
    <s v="Hospital"/>
    <s v="WHTanks-New-Hospital"/>
    <n v="2.4440526877167527E-4"/>
    <n v="2.4695886067977694E-4"/>
    <n v="2.56529886699544E-4"/>
    <n v="2.403953765573668E-4"/>
    <n v="2.6311395529455514E-4"/>
    <n v="2.888509129886627E-4"/>
    <n v="3.4668478248556787E-4"/>
    <n v="4.1516926178043127E-4"/>
    <n v="4.650201288863878E-4"/>
    <n v="4.2244137375589767E-4"/>
    <n v="4.3095453220130494E-4"/>
    <n v="4.095440849720245E-4"/>
    <n v="3.5855283491007661E-4"/>
    <n v="3.5012224588529815E-4"/>
    <n v="3.3681502952931873E-4"/>
    <n v="3.3234128889509231E-4"/>
    <n v="3.2786658120488512E-4"/>
    <n v="3.2339187351467804E-4"/>
    <n v="3.1891716582447096E-4"/>
    <n v="3.1444245813426388E-4"/>
    <n v="6.6925179029712787E-3"/>
    <n v="13.889695659586353"/>
    <n v="22.110927320206631"/>
    <s v="C-All-WH-All-All-All-E"/>
    <s v="C-All-WH-All-All-All-E"/>
    <n v="6.6925179029712787E-3"/>
    <n v="2.4440526877167527E-4"/>
    <n v="4.9136412945145216E-4"/>
    <n v="7.4789401615099615E-4"/>
    <n v="9.8828939270836306E-4"/>
    <n v="1.2514033480029183E-3"/>
    <n v="1.540254260991581E-3"/>
    <n v="1.8869390434771488E-3"/>
    <n v="2.3021083052575803E-3"/>
    <n v="2.7671284341439679E-3"/>
    <n v="3.1895698078998657E-3"/>
    <n v="3.6205243401011707E-3"/>
    <n v="4.0300684250731949E-3"/>
    <n v="4.3886212599832716E-3"/>
    <n v="4.7387435058685694E-3"/>
    <n v="5.0755585353978883E-3"/>
    <n v="5.407899824292981E-3"/>
    <n v="5.735766405497866E-3"/>
    <n v="6.0591582790125442E-3"/>
    <n v="6.3780754448370149E-3"/>
    <n v="6.6925179029712787E-3"/>
    <n v="2.4118972668178647E-4"/>
    <n v="2.4374331858988813E-4"/>
    <n v="2.5331434460965519E-4"/>
    <n v="2.3717983446747799E-4"/>
    <n v="2.5989841320466634E-4"/>
    <n v="2.8563537089877389E-4"/>
    <n v="3.4346924039567906E-4"/>
    <n v="4.1195371969054246E-4"/>
    <n v="4.6180458679649899E-4"/>
    <n v="4.1922583166600886E-4"/>
    <n v="4.2773899011141613E-4"/>
    <n v="4.0632854288213569E-4"/>
    <n v="3.5533729282018781E-4"/>
    <n v="3.4690670379540934E-4"/>
    <n v="3.3359948743942993E-4"/>
    <n v="3.291257468052035E-4"/>
    <n v="3.2465103911499631E-4"/>
    <n v="3.2017633142478923E-4"/>
    <n v="3.1570162373458215E-4"/>
    <n v="3.1122691604437507E-4"/>
    <n v="6.6282070611735026E-3"/>
    <n v="6.6282070611735034E-3"/>
    <n v="2.4118972668178647E-4"/>
    <n v="4.8493304527167459E-4"/>
    <n v="7.3824738988132973E-4"/>
    <n v="9.7542722434880772E-4"/>
    <n v="1.235325637553474E-3"/>
    <n v="1.5209610084522479E-3"/>
    <n v="1.8644302488479269E-3"/>
    <n v="2.2763839685384694E-3"/>
    <n v="2.7381885553349685E-3"/>
    <n v="3.1574143870009772E-3"/>
    <n v="3.5851533771123932E-3"/>
    <n v="3.9914819199945292E-3"/>
    <n v="4.3468192128147173E-3"/>
    <n v="4.6937259166101265E-3"/>
    <n v="5.0273254040495569E-3"/>
    <n v="5.35645115085476E-3"/>
    <n v="5.6811021899697564E-3"/>
    <n v="6.0012785213945461E-3"/>
    <n v="6.3169801451291282E-3"/>
    <n v="6.6282070611735034E-3"/>
  </r>
  <r>
    <x v="60"/>
    <s v="Under $25"/>
    <n v="22.110927320206631"/>
    <s v="Water Heating"/>
    <s v="Urban"/>
    <s v="SC-New"/>
    <s v="M_Input_New"/>
    <x v="2"/>
    <s v="Residential Care"/>
    <s v="WHTanks-New-Residential Care"/>
    <n v="2.4086194574830772E-4"/>
    <n v="2.4990924077800206E-4"/>
    <n v="2.593162771200797E-4"/>
    <n v="2.5251144284364616E-4"/>
    <n v="2.8582626244336986E-4"/>
    <n v="3.2073634475257362E-4"/>
    <n v="3.8770998381263967E-4"/>
    <n v="4.8507769335563136E-4"/>
    <n v="5.4172536140288826E-4"/>
    <n v="5.0100573563029497E-4"/>
    <n v="5.2302100955107448E-4"/>
    <n v="4.9874575793008662E-4"/>
    <n v="4.4791500872236859E-4"/>
    <n v="4.3734190556084343E-4"/>
    <n v="4.2975935890044776E-4"/>
    <n v="4.2792966362535309E-4"/>
    <n v="4.2609873443454256E-4"/>
    <n v="4.2426780524373192E-4"/>
    <n v="4.224368760529215E-4"/>
    <n v="4.2060594686211086E-4"/>
    <n v="7.9828023547709147E-3"/>
    <n v="13.889695659586353"/>
    <n v="22.110927320206631"/>
    <s v="C-All-WH-All-All-All-E"/>
    <s v="C-All-WH-All-All-All-E"/>
    <n v="7.9828023547709147E-3"/>
    <n v="2.4086194574830772E-4"/>
    <n v="4.9077118652630979E-4"/>
    <n v="7.5008746364638949E-4"/>
    <n v="1.0025989064900358E-3"/>
    <n v="1.2884251689334056E-3"/>
    <n v="1.6091615136859792E-3"/>
    <n v="1.996871497498619E-3"/>
    <n v="2.4819491908542506E-3"/>
    <n v="3.023674552257139E-3"/>
    <n v="3.524680287887434E-3"/>
    <n v="4.0477012974385086E-3"/>
    <n v="4.5464470553685955E-3"/>
    <n v="4.9943620640909639E-3"/>
    <n v="5.4317039696518072E-3"/>
    <n v="5.8614633285522548E-3"/>
    <n v="6.2893929921776079E-3"/>
    <n v="6.7154917266121503E-3"/>
    <n v="7.1397595318558821E-3"/>
    <n v="7.5621964079088033E-3"/>
    <n v="7.9828023547709147E-3"/>
    <n v="2.3702646299888794E-4"/>
    <n v="2.4607375802858226E-4"/>
    <n v="2.554807943706599E-4"/>
    <n v="2.4867596009422636E-4"/>
    <n v="2.8199077969395006E-4"/>
    <n v="3.1690086200315381E-4"/>
    <n v="3.8387450106321986E-4"/>
    <n v="4.8124221060621156E-4"/>
    <n v="5.3788987865346851E-4"/>
    <n v="4.9717025288087521E-4"/>
    <n v="5.1918552680165473E-4"/>
    <n v="4.9491027518066687E-4"/>
    <n v="4.4407952597294879E-4"/>
    <n v="4.3350642281142363E-4"/>
    <n v="4.2592387615102796E-4"/>
    <n v="4.2409418087593329E-4"/>
    <n v="4.2226325168512275E-4"/>
    <n v="4.2043232249431211E-4"/>
    <n v="4.1860139330350169E-4"/>
    <n v="4.1677046411269105E-4"/>
    <n v="7.9060926997825184E-3"/>
    <n v="7.9060926997825166E-3"/>
    <n v="2.3702646299888794E-4"/>
    <n v="4.8310022102747018E-4"/>
    <n v="7.3858101539813013E-4"/>
    <n v="9.8725697549235654E-4"/>
    <n v="1.2692477551863065E-3"/>
    <n v="1.5861486171894605E-3"/>
    <n v="1.9700231182526802E-3"/>
    <n v="2.4512653288588917E-3"/>
    <n v="2.98915520751236E-3"/>
    <n v="3.486325460393235E-3"/>
    <n v="4.0055109871948895E-3"/>
    <n v="4.5004212623755563E-3"/>
    <n v="4.9445007883485055E-3"/>
    <n v="5.3780072111599287E-3"/>
    <n v="5.8039310873109571E-3"/>
    <n v="6.2280252681868901E-3"/>
    <n v="6.6502885198720125E-3"/>
    <n v="7.0707208423663242E-3"/>
    <n v="7.4893222356698262E-3"/>
    <n v="7.9060926997825166E-3"/>
  </r>
  <r>
    <x v="60"/>
    <s v="Under $25"/>
    <n v="22.820342225679521"/>
    <s v="Water Heating"/>
    <s v="Urban"/>
    <s v="SC-New"/>
    <s v="M_Input_New"/>
    <x v="2"/>
    <s v="Assembly"/>
    <s v="WHTanks-New-Assembly"/>
    <n v="1.2629424534734966E-4"/>
    <n v="1.7684311705661973E-4"/>
    <n v="1.5693861671052417E-4"/>
    <n v="1.6999134910083524E-4"/>
    <n v="1.9950523130033923E-4"/>
    <n v="3.5805229489575737E-4"/>
    <n v="3.9211801344090643E-4"/>
    <n v="5.3640030008821949E-4"/>
    <n v="7.334111237737882E-4"/>
    <n v="8.6290604376239592E-4"/>
    <n v="9.8471677806183226E-4"/>
    <n v="9.0562600808649597E-4"/>
    <n v="9.4782657934937601E-4"/>
    <n v="8.673481202021592E-4"/>
    <n v="8.6280249909038997E-4"/>
    <n v="8.7761434738104036E-4"/>
    <n v="8.9242371841193719E-4"/>
    <n v="9.0723308944283445E-4"/>
    <n v="9.2204246047373128E-4"/>
    <n v="9.3685183150462876E-4"/>
    <n v="1.2816945767481162E-2"/>
    <n v="14.367271701988379"/>
    <n v="22.820342225679521"/>
    <s v="C-All-WH-All-All-All-E"/>
    <s v="C-All-WH-All-All-All-E"/>
    <n v="1.2816945767481162E-2"/>
    <n v="1.2629424534734966E-4"/>
    <n v="3.0313736240396939E-4"/>
    <n v="4.6007597911449359E-4"/>
    <n v="6.3006732821532883E-4"/>
    <n v="8.2957255951566806E-4"/>
    <n v="1.1876248544114255E-3"/>
    <n v="1.579742867852332E-3"/>
    <n v="2.1161431679405512E-3"/>
    <n v="2.8495542917143396E-3"/>
    <n v="3.7124603354767357E-3"/>
    <n v="4.6971771135385677E-3"/>
    <n v="5.6028031216250641E-3"/>
    <n v="6.5506297009744405E-3"/>
    <n v="7.4179778211765999E-3"/>
    <n v="8.2807803202669897E-3"/>
    <n v="9.1583946676480309E-3"/>
    <n v="1.0050818386059968E-2"/>
    <n v="1.0958051475502802E-2"/>
    <n v="1.1880093935976534E-2"/>
    <n v="1.2816945767481162E-2"/>
    <n v="1.2013611037084695E-4"/>
    <n v="1.7068498208011701E-4"/>
    <n v="1.5078048173402145E-4"/>
    <n v="1.6383321412433252E-4"/>
    <n v="1.9334709632383651E-4"/>
    <n v="3.5189415991925465E-4"/>
    <n v="3.8595987846440371E-4"/>
    <n v="5.3024216511171683E-4"/>
    <n v="7.2725298879728554E-4"/>
    <n v="8.5674790878589326E-4"/>
    <n v="9.7855864308532959E-4"/>
    <n v="8.9946787310999331E-4"/>
    <n v="9.4166844437287335E-4"/>
    <n v="8.6118998522565653E-4"/>
    <n v="8.5664436411388731E-4"/>
    <n v="8.714562124045377E-4"/>
    <n v="8.8626558343543453E-4"/>
    <n v="9.0107495446633179E-4"/>
    <n v="9.1588432549722862E-4"/>
    <n v="9.306936965281261E-4"/>
    <n v="1.2693783067951107E-2"/>
    <n v="1.2693783067951108E-2"/>
    <n v="1.2013611037084695E-4"/>
    <n v="2.9082109245096396E-4"/>
    <n v="4.4160157418498538E-4"/>
    <n v="6.0543478830931796E-4"/>
    <n v="7.9878188463315442E-4"/>
    <n v="1.1506760445524091E-3"/>
    <n v="1.5366359230168129E-3"/>
    <n v="2.0668780881285299E-3"/>
    <n v="2.7941310769258156E-3"/>
    <n v="3.6508789857117091E-3"/>
    <n v="4.6294376287970389E-3"/>
    <n v="5.5289055019070322E-3"/>
    <n v="6.4705739462799054E-3"/>
    <n v="7.3317639315055617E-3"/>
    <n v="8.1884082956194485E-3"/>
    <n v="9.0598645080239865E-3"/>
    <n v="9.9461300914594208E-3"/>
    <n v="1.0847205045925753E-2"/>
    <n v="1.1763089371422982E-2"/>
    <n v="1.2693783067951108E-2"/>
  </r>
  <r>
    <x v="60"/>
    <s v="Under $20"/>
    <n v="19.203999547976832"/>
    <s v="Water Heating"/>
    <s v="Urban"/>
    <s v="SC-New"/>
    <s v="M_Input_New"/>
    <x v="2"/>
    <s v="Other"/>
    <s v="WHTanks-New-Other"/>
    <n v="2.5503490739491519E-4"/>
    <n v="2.8898886370831863E-4"/>
    <n v="2.6299036367082956E-4"/>
    <n v="3.7509312697481468E-4"/>
    <n v="4.3357770499264644E-4"/>
    <n v="4.6932867191943446E-4"/>
    <n v="5.1380808339342447E-4"/>
    <n v="5.6746019997505322E-4"/>
    <n v="5.9229108878861578E-4"/>
    <n v="5.7724040560806593E-4"/>
    <n v="6.4018300008981737E-4"/>
    <n v="6.019378686884406E-4"/>
    <n v="5.7968874618312676E-4"/>
    <n v="5.541170728873173E-4"/>
    <n v="5.2890573357235952E-4"/>
    <n v="5.2513176755635156E-4"/>
    <n v="5.2135628295771493E-4"/>
    <n v="5.1758079835907797E-4"/>
    <n v="5.1380531376044134E-4"/>
    <n v="5.1002982916180481E-4"/>
    <n v="9.8285498296425741E-3"/>
    <n v="11.932760373479505"/>
    <n v="19.203999547976832"/>
    <s v="C-All-WH-All-All-All-E"/>
    <s v="C-All-WH-All-All-All-E"/>
    <n v="9.8285498296425741E-3"/>
    <n v="2.5503490739491519E-4"/>
    <n v="5.4402377110323382E-4"/>
    <n v="8.0701413477406343E-4"/>
    <n v="1.1821072617488782E-3"/>
    <n v="1.6156849667415246E-3"/>
    <n v="2.0850136386609589E-3"/>
    <n v="2.5988217220543836E-3"/>
    <n v="3.1662819220294367E-3"/>
    <n v="3.7585730108180525E-3"/>
    <n v="4.3358134164261184E-3"/>
    <n v="4.9759964165159362E-3"/>
    <n v="5.5779342852043771E-3"/>
    <n v="6.1576230313875038E-3"/>
    <n v="6.7117401042748213E-3"/>
    <n v="7.2406458378471809E-3"/>
    <n v="7.7657776054035326E-3"/>
    <n v="8.2871338883612478E-3"/>
    <n v="8.8047146867203264E-3"/>
    <n v="9.3185200004807685E-3"/>
    <n v="9.8285498296425741E-3"/>
    <n v="2.5031260166215742E-4"/>
    <n v="2.8426655797556086E-4"/>
    <n v="2.5826805793807179E-4"/>
    <n v="3.7037082124205691E-4"/>
    <n v="4.2885539925988867E-4"/>
    <n v="4.6460636618667669E-4"/>
    <n v="5.0908577766066671E-4"/>
    <n v="5.6273789424229545E-4"/>
    <n v="5.8756878305585801E-4"/>
    <n v="5.7251809987530816E-4"/>
    <n v="6.3546069435705961E-4"/>
    <n v="5.9721556295568284E-4"/>
    <n v="5.7496644045036899E-4"/>
    <n v="5.4939476715455953E-4"/>
    <n v="5.2418342783960175E-4"/>
    <n v="5.204094618235938E-4"/>
    <n v="5.1663397722495716E-4"/>
    <n v="5.128584926263202E-4"/>
    <n v="5.0908300802768357E-4"/>
    <n v="5.0530752342904705E-4"/>
    <n v="9.7341037149874191E-3"/>
    <n v="9.7341037149874139E-3"/>
    <n v="2.5031260166215742E-4"/>
    <n v="5.3457915963771828E-4"/>
    <n v="7.9284721757579002E-4"/>
    <n v="1.1632180388178469E-3"/>
    <n v="1.5920734380777356E-3"/>
    <n v="2.0566798042644125E-3"/>
    <n v="2.5657655819250791E-3"/>
    <n v="3.1285034761673746E-3"/>
    <n v="3.7160722592232327E-3"/>
    <n v="4.2885903590985409E-3"/>
    <n v="4.9240510534556007E-3"/>
    <n v="5.5212666164112835E-3"/>
    <n v="6.0962330568616521E-3"/>
    <n v="6.6456278240162115E-3"/>
    <n v="7.169811251855813E-3"/>
    <n v="7.6902207136794066E-3"/>
    <n v="8.2068546909043645E-3"/>
    <n v="8.7197131835306842E-3"/>
    <n v="9.2287961915583673E-3"/>
    <n v="9.7341037149874139E-3"/>
  </r>
  <r>
    <x v="60"/>
    <s v="Under $20"/>
    <n v="15.631362826866738"/>
    <s v="Water Heating"/>
    <s v="Urban"/>
    <s v="SC-NR"/>
    <s v="M_Input"/>
    <x v="2"/>
    <s v="Large Off"/>
    <s v="WHTanks-NR-Large Off"/>
    <n v="3.0794123548406574E-3"/>
    <n v="3.6676155397107383E-3"/>
    <n v="4.1436381935835718E-3"/>
    <n v="4.5350351201029213E-3"/>
    <n v="4.8498860011208563E-3"/>
    <n v="5.1061278886397306E-3"/>
    <n v="5.3166049934647011E-3"/>
    <n v="5.4885283688821968E-3"/>
    <n v="5.6319373004862054E-3"/>
    <n v="5.7524592725839508E-3"/>
    <n v="5.8496430704161806E-3"/>
    <n v="5.9313558467376801E-3"/>
    <n v="5.9508381567813101E-3"/>
    <n v="5.967975438157639E-3"/>
    <n v="5.985785447228875E-3"/>
    <n v="6.0031684884729753E-3"/>
    <n v="6.0205288124456071E-3"/>
    <n v="6.03788388218393E-3"/>
    <n v="6.055233697687944E-3"/>
    <n v="6.0725782589576465E-3"/>
    <n v="7.3202302105194725E-2"/>
    <n v="9.5276717672983668"/>
    <n v="15.631362826866738"/>
    <s v="C-All-WH-All-All-All-E"/>
    <s v="C-All-WH-All-All-All-E"/>
    <n v="7.3202302105194725E-2"/>
    <n v="3.0794123548406574E-3"/>
    <n v="6.7470278945513957E-3"/>
    <n v="1.0890666088134968E-2"/>
    <n v="1.5425701208237889E-2"/>
    <n v="2.0275587209358743E-2"/>
    <n v="2.5381715097998473E-2"/>
    <n v="3.0698320091463175E-2"/>
    <n v="3.6186848460345374E-2"/>
    <n v="4.1818785760831576E-2"/>
    <n v="4.7571245033415525E-2"/>
    <n v="5.3420888103831707E-2"/>
    <n v="5.9352243950569386E-2"/>
    <n v="6.5303082107350696E-2"/>
    <n v="7.1271057545508332E-2"/>
    <n v="7.3202302105194725E-2"/>
    <n v="7.3202302105194725E-2"/>
    <n v="7.3202302105194725E-2"/>
    <n v="7.3202302105194725E-2"/>
    <n v="7.3202302105194725E-2"/>
    <n v="7.3202302105194725E-2"/>
    <n v="3.0442409758606316E-3"/>
    <n v="3.6324441607307125E-3"/>
    <n v="4.1084668146035459E-3"/>
    <n v="4.4998637411228955E-3"/>
    <n v="4.8147146221408305E-3"/>
    <n v="5.0709565096597048E-3"/>
    <n v="5.2814336144846753E-3"/>
    <n v="5.453356989902171E-3"/>
    <n v="5.5967659215061796E-3"/>
    <n v="5.7172878936039249E-3"/>
    <n v="5.8144716914361547E-3"/>
    <n v="5.8961844677576543E-3"/>
    <n v="5.9156667778012843E-3"/>
    <n v="5.9328040591776132E-3"/>
    <n v="5.9506140682488492E-3"/>
    <n v="5.9679971094929495E-3"/>
    <n v="5.9853574334655813E-3"/>
    <n v="6.0027125032039042E-3"/>
    <n v="6.0200623187079182E-3"/>
    <n v="6.0374068799776207E-3"/>
    <n v="7.2498874525594212E-2"/>
    <n v="7.2498874525594212E-2"/>
    <n v="3.0442409758606316E-3"/>
    <n v="6.676685136591344E-3"/>
    <n v="1.078515195119489E-2"/>
    <n v="1.5285015692317785E-2"/>
    <n v="2.0099730314458615E-2"/>
    <n v="2.517068682411832E-2"/>
    <n v="3.0452120438602993E-2"/>
    <n v="3.5905477428505167E-2"/>
    <n v="4.1502243350011347E-2"/>
    <n v="4.7219531243615276E-2"/>
    <n v="5.3034002935051429E-2"/>
    <n v="5.8930187402809087E-2"/>
    <n v="6.4845854180610368E-2"/>
    <n v="7.0778658239787975E-2"/>
    <n v="7.2498874525594212E-2"/>
    <n v="7.2498874525594212E-2"/>
    <n v="7.2498874525594212E-2"/>
    <n v="7.2498874525594212E-2"/>
    <n v="7.2498874525594212E-2"/>
    <n v="7.2498874525594212E-2"/>
  </r>
  <r>
    <x v="60"/>
    <s v="Under $20"/>
    <n v="15.631362826866738"/>
    <s v="Water Heating"/>
    <s v="Urban"/>
    <s v="SC-NR"/>
    <s v="M_Input"/>
    <x v="2"/>
    <s v="Medium Off"/>
    <s v="WHTanks-NR-Medium Off"/>
    <n v="3.0181806115583912E-3"/>
    <n v="3.6061863257075355E-3"/>
    <n v="4.0835160359688951E-3"/>
    <n v="4.4793002694860518E-3"/>
    <n v="4.7983085666124872E-3"/>
    <n v="5.0591239035593337E-3"/>
    <n v="5.2748627994043847E-3"/>
    <n v="5.4520803313025572E-3"/>
    <n v="5.6014745963598924E-3"/>
    <n v="5.7285479514824012E-3"/>
    <n v="5.8312231875197046E-3"/>
    <n v="5.9186283060223919E-3"/>
    <n v="5.9438191963521007E-3"/>
    <n v="5.9660930162269508E-3"/>
    <n v="5.9892981251946087E-3"/>
    <n v="6.0119645330429456E-3"/>
    <n v="6.0345970838667192E-3"/>
    <n v="6.0572133349957443E-3"/>
    <n v="6.0798132864300245E-3"/>
    <n v="6.1023969381695554E-3"/>
    <n v="7.1746730699458749E-2"/>
    <n v="9.5276717672983668"/>
    <n v="15.631362826866738"/>
    <s v="C-All-WH-All-All-All-E"/>
    <s v="C-All-WH-All-All-All-E"/>
    <n v="7.1746730699458749E-2"/>
    <n v="3.0181806115583912E-3"/>
    <n v="6.6243669372659268E-3"/>
    <n v="1.0707882973234821E-2"/>
    <n v="1.5187183242720873E-2"/>
    <n v="1.9985491809333358E-2"/>
    <n v="2.5044615712892692E-2"/>
    <n v="3.0319478512297077E-2"/>
    <n v="3.5771558843599637E-2"/>
    <n v="4.1373033439959531E-2"/>
    <n v="4.7101581391441931E-2"/>
    <n v="5.2932804578961636E-2"/>
    <n v="5.8851432884984026E-2"/>
    <n v="6.479525208133613E-2"/>
    <n v="7.0761345097563086E-2"/>
    <n v="7.1746730699458749E-2"/>
    <n v="7.1746730699458749E-2"/>
    <n v="7.1746730699458749E-2"/>
    <n v="7.1746730699458749E-2"/>
    <n v="7.1746730699458749E-2"/>
    <n v="7.1746730699458749E-2"/>
    <n v="2.983708588364609E-3"/>
    <n v="3.5717143025137533E-3"/>
    <n v="4.0490440127751133E-3"/>
    <n v="4.4448282462922701E-3"/>
    <n v="4.7638365434187055E-3"/>
    <n v="5.0246518803655519E-3"/>
    <n v="5.2403907762106029E-3"/>
    <n v="5.4176083081087754E-3"/>
    <n v="5.5670025731661106E-3"/>
    <n v="5.6940759282886194E-3"/>
    <n v="5.7967511643259228E-3"/>
    <n v="5.8841562828286101E-3"/>
    <n v="5.909347173158319E-3"/>
    <n v="5.931620993033169E-3"/>
    <n v="5.9548261020008269E-3"/>
    <n v="5.9774925098491638E-3"/>
    <n v="6.0001250606729374E-3"/>
    <n v="6.0227413118019626E-3"/>
    <n v="6.0453412632362428E-3"/>
    <n v="6.0679249149757737E-3"/>
    <n v="7.1057290235583104E-2"/>
    <n v="7.1057290235583104E-2"/>
    <n v="2.983708588364609E-3"/>
    <n v="6.5554228908783624E-3"/>
    <n v="1.0604466903653475E-2"/>
    <n v="1.5049295149945744E-2"/>
    <n v="1.981313169336445E-2"/>
    <n v="2.4837783573730003E-2"/>
    <n v="3.0078174349940607E-2"/>
    <n v="3.5495782658049382E-2"/>
    <n v="4.1062785231215496E-2"/>
    <n v="4.6756861159504115E-2"/>
    <n v="5.2553612323830039E-2"/>
    <n v="5.8437768606658648E-2"/>
    <n v="6.4347115779816971E-2"/>
    <n v="7.0278736772850139E-2"/>
    <n v="7.1057290235583104E-2"/>
    <n v="7.1057290235583104E-2"/>
    <n v="7.1057290235583104E-2"/>
    <n v="7.1057290235583104E-2"/>
    <n v="7.1057290235583104E-2"/>
    <n v="7.1057290235583104E-2"/>
  </r>
  <r>
    <x v="60"/>
    <s v="Under $20"/>
    <n v="15.631362826866738"/>
    <s v="Water Heating"/>
    <s v="Urban"/>
    <s v="SC-NR"/>
    <s v="M_Input"/>
    <x v="2"/>
    <s v="Small Off"/>
    <s v="WHTanks-NR-Small Off"/>
    <n v="9.1104414226776643E-4"/>
    <n v="1.0785612302844892E-3"/>
    <n v="1.2131160800960025E-3"/>
    <n v="1.3218575337145095E-3"/>
    <n v="1.4090402864367002E-3"/>
    <n v="1.4792262875992458E-3"/>
    <n v="1.5359314342019449E-3"/>
    <n v="1.5816596917381976E-3"/>
    <n v="1.6188411797826542E-3"/>
    <n v="1.6491810286218067E-3"/>
    <n v="1.6735332134184253E-3"/>
    <n v="1.6934309465101514E-3"/>
    <n v="1.6955001147870201E-3"/>
    <n v="1.6972837545109877E-3"/>
    <n v="1.699120197161382E-3"/>
    <n v="1.7009071078107948E-3"/>
    <n v="1.7026876514895995E-3"/>
    <n v="1.7044667350770838E-3"/>
    <n v="1.7062443585732481E-3"/>
    <n v="1.7080205219780922E-3"/>
    <n v="2.1656901008602954E-2"/>
    <n v="9.5276717672983668"/>
    <n v="15.631362826866738"/>
    <s v="C-All-WH-All-All-All-E"/>
    <s v="C-All-WH-All-All-All-E"/>
    <n v="2.1656901008602954E-2"/>
    <n v="9.1104414226776643E-4"/>
    <n v="1.9896053725522557E-3"/>
    <n v="3.2027214526482582E-3"/>
    <n v="4.524578986362768E-3"/>
    <n v="5.9336192727994681E-3"/>
    <n v="7.4128455603987139E-3"/>
    <n v="8.9487769946006591E-3"/>
    <n v="1.0530436686338856E-2"/>
    <n v="1.2149277866121511E-2"/>
    <n v="1.3798458894743317E-2"/>
    <n v="1.5471992108161742E-2"/>
    <n v="1.7165423054671895E-2"/>
    <n v="1.8860923169458914E-2"/>
    <n v="2.0558206923969903E-2"/>
    <n v="2.1656901008602954E-2"/>
    <n v="2.1656901008602954E-2"/>
    <n v="2.1656901008602954E-2"/>
    <n v="2.1656901008602954E-2"/>
    <n v="2.1656901008602954E-2"/>
    <n v="2.1656901008602954E-2"/>
    <n v="9.0063868982978329E-4"/>
    <n v="1.0681557778465061E-3"/>
    <n v="1.2027106276580194E-3"/>
    <n v="1.3114520812765264E-3"/>
    <n v="1.398634833998717E-3"/>
    <n v="1.4688208351612627E-3"/>
    <n v="1.5255259817639618E-3"/>
    <n v="1.5712542393002144E-3"/>
    <n v="1.6084357273446711E-3"/>
    <n v="1.6387755761838236E-3"/>
    <n v="1.6631277609804422E-3"/>
    <n v="1.6830254940721683E-3"/>
    <n v="1.685094662349037E-3"/>
    <n v="1.6868783020730046E-3"/>
    <n v="1.6887147447233988E-3"/>
    <n v="1.6905016553728116E-3"/>
    <n v="1.6922821990516164E-3"/>
    <n v="1.6940612826391007E-3"/>
    <n v="1.695838906135265E-3"/>
    <n v="1.6976150695401091E-3"/>
    <n v="2.144879195984329E-2"/>
    <n v="2.144879195984329E-2"/>
    <n v="9.0063868982978329E-4"/>
    <n v="1.9687944676762895E-3"/>
    <n v="3.1715050953343088E-3"/>
    <n v="4.4829571766108354E-3"/>
    <n v="5.8815920106095529E-3"/>
    <n v="7.3504128457708151E-3"/>
    <n v="8.8759388275347767E-3"/>
    <n v="1.0447193066834991E-2"/>
    <n v="1.2055628794179662E-2"/>
    <n v="1.3694404370363485E-2"/>
    <n v="1.5357532131343927E-2"/>
    <n v="1.7040557625416095E-2"/>
    <n v="1.8725652287765134E-2"/>
    <n v="2.0412530589838138E-2"/>
    <n v="2.144879195984329E-2"/>
    <n v="2.144879195984329E-2"/>
    <n v="2.144879195984329E-2"/>
    <n v="2.144879195984329E-2"/>
    <n v="2.144879195984329E-2"/>
    <n v="2.144879195984329E-2"/>
  </r>
  <r>
    <x v="60"/>
    <s v="Under $15"/>
    <n v="13.099475677972279"/>
    <s v="Water Heating"/>
    <s v="Urban"/>
    <s v="SC-NR"/>
    <s v="M_Input"/>
    <x v="2"/>
    <s v="XLarge Ret"/>
    <s v="WHTanks-NR-XLarge Ret"/>
    <n v="4.3435299882621297E-4"/>
    <n v="5.1406282176867137E-4"/>
    <n v="5.781905685975445E-4"/>
    <n v="6.2978279914351076E-4"/>
    <n v="6.7128286348683752E-4"/>
    <n v="7.0471144403400868E-4"/>
    <n v="7.3164331332421133E-4"/>
    <n v="7.5346364987194565E-4"/>
    <n v="7.7175648386091733E-4"/>
    <n v="7.8687912785850914E-4"/>
    <n v="7.9904052027598613E-4"/>
    <n v="8.0893598447493364E-4"/>
    <n v="8.1021618498996854E-4"/>
    <n v="8.1124126670827426E-4"/>
    <n v="8.1229100699809539E-4"/>
    <n v="8.1326683809473965E-4"/>
    <n v="8.1435159087601071E-4"/>
    <n v="8.1554761308997518E-4"/>
    <n v="8.1685490473663207E-4"/>
    <n v="8.1827346581598214E-4"/>
    <n v="1.0325229549200459E-2"/>
    <n v="7.8232127334533619"/>
    <n v="13.099475677972279"/>
    <s v="C-All-WH-All-All-All-E"/>
    <s v="C-All-WH-All-All-All-E"/>
    <n v="1.0325229549200459E-2"/>
    <n v="4.3435299882621297E-4"/>
    <n v="9.4841582059488434E-4"/>
    <n v="1.5266063891924289E-3"/>
    <n v="2.1563891883359396E-3"/>
    <n v="2.8276720518227772E-3"/>
    <n v="3.5323834958567858E-3"/>
    <n v="4.2640268091809971E-3"/>
    <n v="5.0174904590529427E-3"/>
    <n v="5.7892469429138603E-3"/>
    <n v="6.5761260707723696E-3"/>
    <n v="7.3751665910483559E-3"/>
    <n v="8.1841025755232891E-3"/>
    <n v="8.9943187605132577E-3"/>
    <n v="9.8055600272215319E-3"/>
    <n v="1.0325229549200459E-2"/>
    <n v="1.0325229549200459E-2"/>
    <n v="1.0325229549200459E-2"/>
    <n v="1.0325229549200459E-2"/>
    <n v="1.0325229549200459E-2"/>
    <n v="1.0325229549200459E-2"/>
    <n v="4.2939205427820103E-4"/>
    <n v="5.0910187722065937E-4"/>
    <n v="5.732296240495325E-4"/>
    <n v="6.2482185459549876E-4"/>
    <n v="6.6632191893882553E-4"/>
    <n v="6.9975049948599669E-4"/>
    <n v="7.2668236877619934E-4"/>
    <n v="7.4850270532393366E-4"/>
    <n v="7.6679553931290534E-4"/>
    <n v="7.8191818331049714E-4"/>
    <n v="7.9407957572797414E-4"/>
    <n v="8.0397503992692165E-4"/>
    <n v="8.0525524044195655E-4"/>
    <n v="8.0628032216026227E-4"/>
    <n v="8.0733006245008339E-4"/>
    <n v="8.0830589354672765E-4"/>
    <n v="8.0939064632799872E-4"/>
    <n v="8.1058666854196318E-4"/>
    <n v="8.1189396018862007E-4"/>
    <n v="8.1331252126797015E-4"/>
    <n v="1.022601065824022E-2"/>
    <n v="1.022601065824022E-2"/>
    <n v="4.2939205427820103E-4"/>
    <n v="9.3849393149886035E-4"/>
    <n v="1.5117235555483929E-3"/>
    <n v="2.1365454101438916E-3"/>
    <n v="2.8028673290827174E-3"/>
    <n v="3.502617828568714E-3"/>
    <n v="4.2293001973449131E-3"/>
    <n v="4.9778029026688467E-3"/>
    <n v="5.7445984419817516E-3"/>
    <n v="6.526516625292249E-3"/>
    <n v="7.3205962010202234E-3"/>
    <n v="8.1245712409471448E-3"/>
    <n v="8.9298264813891005E-3"/>
    <n v="9.736106803549362E-3"/>
    <n v="1.022601065824022E-2"/>
    <n v="1.022601065824022E-2"/>
    <n v="1.022601065824022E-2"/>
    <n v="1.022601065824022E-2"/>
    <n v="1.022601065824022E-2"/>
    <n v="1.022601065824022E-2"/>
  </r>
  <r>
    <x v="60"/>
    <s v="Under $15"/>
    <n v="13.099475677972279"/>
    <s v="Water Heating"/>
    <s v="Urban"/>
    <s v="SC-NR"/>
    <s v="M_Input"/>
    <x v="2"/>
    <s v="Large Ret"/>
    <s v="WHTanks-NR-Large Ret"/>
    <n v="1.0230554055714309E-4"/>
    <n v="1.2080731525602015E-4"/>
    <n v="1.3562879526786488E-4"/>
    <n v="1.4750239324278351E-4"/>
    <n v="1.5701409395690313E-4"/>
    <n v="1.6463682954333481E-4"/>
    <n v="1.7074601384056253E-4"/>
    <n v="1.7564904100601333E-4"/>
    <n v="1.7961890237801071E-4"/>
    <n v="1.8282251483266269E-4"/>
    <n v="1.8538904107446864E-4"/>
    <n v="1.874517995436281E-4"/>
    <n v="1.875349720376829E-4"/>
    <n v="1.8759706963043018E-4"/>
    <n v="1.8765814809959416E-4"/>
    <n v="1.8771421604947184E-4"/>
    <n v="1.8777609980927704E-4"/>
    <n v="1.8784433906403385E-4"/>
    <n v="1.8791893381374212E-4"/>
    <n v="1.8799988405840182E-4"/>
    <n v="2.4319578620664315E-3"/>
    <n v="7.8232127334533619"/>
    <n v="13.099475677972279"/>
    <s v="C-All-WH-All-All-All-E"/>
    <s v="C-All-WH-All-All-All-E"/>
    <n v="2.4319578620664315E-3"/>
    <n v="1.0230554055714309E-4"/>
    <n v="2.2311285581316326E-4"/>
    <n v="3.5874165108102816E-4"/>
    <n v="5.0624404432381164E-4"/>
    <n v="6.632581382807148E-4"/>
    <n v="8.2789496782404966E-4"/>
    <n v="9.986409816646123E-4"/>
    <n v="1.1742900226706257E-3"/>
    <n v="1.3539089250486365E-3"/>
    <n v="1.5367314398812991E-3"/>
    <n v="1.7221204809557678E-3"/>
    <n v="1.9095722804993959E-3"/>
    <n v="2.0971072525370789E-3"/>
    <n v="2.2847043221675091E-3"/>
    <n v="2.4319578620664315E-3"/>
    <n v="2.4319578620664315E-3"/>
    <n v="2.4319578620664315E-3"/>
    <n v="2.4319578620664315E-3"/>
    <n v="2.4319578620664315E-3"/>
    <n v="2.4319578620664315E-3"/>
    <n v="1.0113706211902957E-4"/>
    <n v="1.1963883681790663E-4"/>
    <n v="1.3446031682975136E-4"/>
    <n v="1.4633391480466999E-4"/>
    <n v="1.5584561551878961E-4"/>
    <n v="1.6346835110522129E-4"/>
    <n v="1.6957753540244901E-4"/>
    <n v="1.7448056256789981E-4"/>
    <n v="1.7845042393989719E-4"/>
    <n v="1.8165403639454916E-4"/>
    <n v="1.8422056263635512E-4"/>
    <n v="1.8628332110551458E-4"/>
    <n v="1.8636649359956938E-4"/>
    <n v="1.8642859119231666E-4"/>
    <n v="1.8648966966148064E-4"/>
    <n v="1.8654573761135831E-4"/>
    <n v="1.8660762137116352E-4"/>
    <n v="1.8667586062592033E-4"/>
    <n v="1.867504553756286E-4"/>
    <n v="1.8683140562028829E-4"/>
    <n v="2.408588293304161E-3"/>
    <n v="2.408588293304161E-3"/>
    <n v="1.0113706211902957E-4"/>
    <n v="2.2077589893693621E-4"/>
    <n v="3.552362157666876E-4"/>
    <n v="5.0157013057135756E-4"/>
    <n v="6.5741574609014719E-4"/>
    <n v="8.2088409719536853E-4"/>
    <n v="9.9046163259781765E-4"/>
    <n v="1.1649421951657175E-3"/>
    <n v="1.3433926191056148E-3"/>
    <n v="1.5250466555001639E-3"/>
    <n v="1.709267218136519E-3"/>
    <n v="1.8955505392420336E-3"/>
    <n v="2.0819170328416031E-3"/>
    <n v="2.2683456240339198E-3"/>
    <n v="2.408588293304161E-3"/>
    <n v="2.408588293304161E-3"/>
    <n v="2.408588293304161E-3"/>
    <n v="2.408588293304161E-3"/>
    <n v="2.408588293304161E-3"/>
    <n v="2.408588293304161E-3"/>
  </r>
  <r>
    <x v="60"/>
    <s v="Under $15"/>
    <n v="13.099475677972279"/>
    <s v="Water Heating"/>
    <s v="Urban"/>
    <s v="SC-NR"/>
    <s v="M_Input"/>
    <x v="2"/>
    <s v="Medium Ret"/>
    <s v="WHTanks-NR-Medium Ret"/>
    <n v="1.1225761299340764E-3"/>
    <n v="1.3325888272079634E-3"/>
    <n v="1.5024310084896827E-3"/>
    <n v="1.6398072591936234E-3"/>
    <n v="1.7508822208650229E-3"/>
    <n v="1.8409726400968106E-3"/>
    <n v="1.9140556649580047E-3"/>
    <n v="1.9739591199090106E-3"/>
    <n v="2.0262257504689777E-3"/>
    <n v="2.0705779731456193E-3"/>
    <n v="2.1063933751224026E-3"/>
    <n v="2.1359204477300769E-3"/>
    <n v="2.1424539431393751E-3"/>
    <n v="2.1477560880059257E-3"/>
    <n v="2.153220670198464E-3"/>
    <n v="2.1583159313715368E-3"/>
    <n v="2.1639875093338412E-3"/>
    <n v="2.1702416674763956E-3"/>
    <n v="2.1770784057992001E-3"/>
    <n v="2.1844977243022545E-3"/>
    <n v="2.668533717815999E-2"/>
    <n v="7.8232127334533619"/>
    <n v="13.099475677972279"/>
    <s v="C-All-WH-All-All-All-E"/>
    <s v="C-All-WH-All-All-All-E"/>
    <n v="2.668533717815999E-2"/>
    <n v="1.1225761299340764E-3"/>
    <n v="2.4551649571420398E-3"/>
    <n v="3.9575959656317225E-3"/>
    <n v="5.5974032248253458E-3"/>
    <n v="7.3482854456903687E-3"/>
    <n v="9.1892580857871799E-3"/>
    <n v="1.1103313750745185E-2"/>
    <n v="1.3077272870654195E-2"/>
    <n v="1.5103498621123174E-2"/>
    <n v="1.7174076594268794E-2"/>
    <n v="1.9280469969391197E-2"/>
    <n v="2.1416390417121275E-2"/>
    <n v="2.355884436026065E-2"/>
    <n v="2.5706600448266576E-2"/>
    <n v="2.668533717815999E-2"/>
    <n v="2.668533717815999E-2"/>
    <n v="2.668533717815999E-2"/>
    <n v="2.668533717815999E-2"/>
    <n v="2.668533717815999E-2"/>
    <n v="2.668533717815999E-2"/>
    <n v="1.1097546737761255E-3"/>
    <n v="1.3197673710500124E-3"/>
    <n v="1.4896095523317318E-3"/>
    <n v="1.6269858030356725E-3"/>
    <n v="1.738060764707072E-3"/>
    <n v="1.8281511839388597E-3"/>
    <n v="1.9012342088000538E-3"/>
    <n v="1.9611376637510597E-3"/>
    <n v="2.0134042943110268E-3"/>
    <n v="2.0577565169876684E-3"/>
    <n v="2.0935719189644516E-3"/>
    <n v="2.123098991572126E-3"/>
    <n v="2.1296324869814242E-3"/>
    <n v="2.1349346318479748E-3"/>
    <n v="2.140399214040513E-3"/>
    <n v="2.1454944752135859E-3"/>
    <n v="2.1511660531758903E-3"/>
    <n v="2.1574202113184447E-3"/>
    <n v="2.1642569496412491E-3"/>
    <n v="2.1716762681443036E-3"/>
    <n v="2.642890805500097E-2"/>
    <n v="2.642890805500097E-2"/>
    <n v="1.1097546737761255E-3"/>
    <n v="2.429522044826138E-3"/>
    <n v="3.9191315971578693E-3"/>
    <n v="5.5461174001935421E-3"/>
    <n v="7.2841781649006145E-3"/>
    <n v="9.1123293488394735E-3"/>
    <n v="1.1013563557639527E-2"/>
    <n v="1.2974701221390586E-2"/>
    <n v="1.4988105515701613E-2"/>
    <n v="1.704586203268928E-2"/>
    <n v="1.9139433951653732E-2"/>
    <n v="2.1262532943225859E-2"/>
    <n v="2.3392165430207282E-2"/>
    <n v="2.5527100062055257E-2"/>
    <n v="2.642890805500097E-2"/>
    <n v="2.642890805500097E-2"/>
    <n v="2.642890805500097E-2"/>
    <n v="2.642890805500097E-2"/>
    <n v="2.642890805500097E-2"/>
    <n v="2.642890805500097E-2"/>
  </r>
  <r>
    <x v="60"/>
    <s v="Under $15"/>
    <n v="13.099475677972279"/>
    <s v="Water Heating"/>
    <s v="Urban"/>
    <s v="SC-NR"/>
    <s v="M_Input"/>
    <x v="2"/>
    <s v="Small Ret"/>
    <s v="WHTanks-NR-Small Ret"/>
    <n v="1.9204401753556512E-4"/>
    <n v="2.2694075515765287E-4"/>
    <n v="2.5493097781677557E-4"/>
    <n v="2.7738474945934098E-4"/>
    <n v="2.9539601301603483E-4"/>
    <n v="3.098587293472924E-4"/>
    <n v="3.214725469448792E-4"/>
    <n v="3.3082343826338506E-4"/>
    <n v="3.3848292947872042E-4"/>
    <n v="3.4471522652109246E-4"/>
    <n v="3.4971514862609262E-4"/>
    <n v="3.5375185574353557E-4"/>
    <n v="3.5404245226652316E-4"/>
    <n v="3.542698260861384E-4"/>
    <n v="3.5449930687717876E-4"/>
    <n v="3.547121640724881E-4"/>
    <n v="3.5494831366356404E-4"/>
    <n v="3.5520877685743551E-4"/>
    <n v="3.5549355365410224E-4"/>
    <n v="3.5580264405356434E-4"/>
    <n v="4.565177562866919E-3"/>
    <n v="7.8232127334533619"/>
    <n v="13.099475677972279"/>
    <s v="C-All-WH-All-All-All-E"/>
    <s v="C-All-WH-All-All-All-E"/>
    <n v="4.565177562866919E-3"/>
    <n v="1.9204401753556512E-4"/>
    <n v="4.1898477269321796E-4"/>
    <n v="6.7391575050999354E-4"/>
    <n v="9.5130049996933457E-4"/>
    <n v="1.2466965129853693E-3"/>
    <n v="1.5565552423326616E-3"/>
    <n v="1.8780277892775409E-3"/>
    <n v="2.2088512275409257E-3"/>
    <n v="2.547334157019646E-3"/>
    <n v="2.8920493835407385E-3"/>
    <n v="3.2417645321668313E-3"/>
    <n v="3.595516387910367E-3"/>
    <n v="3.9495588401768904E-3"/>
    <n v="4.3038286662630291E-3"/>
    <n v="4.565177562866919E-3"/>
    <n v="4.565177562866919E-3"/>
    <n v="4.565177562866919E-3"/>
    <n v="4.565177562866919E-3"/>
    <n v="4.565177562866919E-3"/>
    <n v="4.565177562866919E-3"/>
    <n v="1.8985059484861238E-4"/>
    <n v="2.2474733247070014E-4"/>
    <n v="2.5273755512982281E-4"/>
    <n v="2.7519132677238822E-4"/>
    <n v="2.9320259032908206E-4"/>
    <n v="3.0766530666033963E-4"/>
    <n v="3.1927912425792643E-4"/>
    <n v="3.2863001557643229E-4"/>
    <n v="3.3628950679176766E-4"/>
    <n v="3.425218038341397E-4"/>
    <n v="3.4752172593913985E-4"/>
    <n v="3.5155843305658281E-4"/>
    <n v="3.518490295795704E-4"/>
    <n v="3.5207640339918563E-4"/>
    <n v="3.52305884190226E-4"/>
    <n v="3.5251874138553534E-4"/>
    <n v="3.5275489097661127E-4"/>
    <n v="3.5301535417048274E-4"/>
    <n v="3.5330013096714947E-4"/>
    <n v="3.5360922136661157E-4"/>
    <n v="4.5213091091278641E-3"/>
    <n v="4.5213091091278641E-3"/>
    <n v="1.8985059484861238E-4"/>
    <n v="4.1459792731931254E-4"/>
    <n v="6.6733548244913535E-4"/>
    <n v="9.4252680922152351E-4"/>
    <n v="1.2357293995506056E-3"/>
    <n v="1.5433947062109452E-3"/>
    <n v="1.8626738304688716E-3"/>
    <n v="2.191303846045304E-3"/>
    <n v="2.5275933528370719E-3"/>
    <n v="2.8701151566712115E-3"/>
    <n v="3.2176368826103514E-3"/>
    <n v="3.5691953156669343E-3"/>
    <n v="3.9210443452465044E-3"/>
    <n v="4.2731207486456898E-3"/>
    <n v="4.5213091091278641E-3"/>
    <n v="4.5213091091278641E-3"/>
    <n v="4.5213091091278641E-3"/>
    <n v="4.5213091091278641E-3"/>
    <n v="4.5213091091278641E-3"/>
    <n v="4.5213091091278641E-3"/>
  </r>
  <r>
    <x v="60"/>
    <s v="Under $25"/>
    <n v="23.587612008749645"/>
    <s v="Water Heating"/>
    <s v="Urban"/>
    <s v="SC-NR"/>
    <s v="M_Input"/>
    <x v="2"/>
    <s v="School K-12"/>
    <s v="WHTanks-NR-School K-12"/>
    <n v="4.6430326322533622E-4"/>
    <n v="5.4850500423189437E-4"/>
    <n v="6.1603466965731008E-4"/>
    <n v="6.7021286378553236E-4"/>
    <n v="7.1374296673480089E-4"/>
    <n v="7.4872575824970413E-4"/>
    <n v="7.7675322602924538E-4"/>
    <n v="7.9924941226482344E-4"/>
    <n v="8.1732598824807347E-4"/>
    <n v="8.3187128826216086E-4"/>
    <n v="8.4353657254829944E-4"/>
    <n v="8.5294648876225575E-4"/>
    <n v="8.5334814243850303E-4"/>
    <n v="8.5373090909705244E-4"/>
    <n v="8.5406587239974358E-4"/>
    <n v="8.5440886621450786E-4"/>
    <n v="8.5474436183524433E-4"/>
    <n v="8.5507481686491072E-4"/>
    <n v="8.5540023130350703E-4"/>
    <n v="8.5572060515103326E-4"/>
    <n v="1.1037192758424033E-2"/>
    <n v="14.883795479014225"/>
    <n v="23.587612008749645"/>
    <s v="C-All-WH-All-All-All-E"/>
    <s v="C-All-WH-All-All-All-E"/>
    <n v="1.1037192758424033E-2"/>
    <n v="4.6430326322533622E-4"/>
    <n v="1.0128082674572306E-3"/>
    <n v="1.6288429371145406E-3"/>
    <n v="2.2990558009000732E-3"/>
    <n v="3.0127987676348742E-3"/>
    <n v="3.7615245258845785E-3"/>
    <n v="4.538277751913824E-3"/>
    <n v="5.3375271641786471E-3"/>
    <n v="6.1548531524267206E-3"/>
    <n v="6.9867244406888818E-3"/>
    <n v="7.830261013237182E-3"/>
    <n v="8.6832075019994369E-3"/>
    <n v="9.5365556444379392E-3"/>
    <n v="1.0390286553534991E-2"/>
    <n v="1.1037192758424033E-2"/>
    <n v="1.1037192758424033E-2"/>
    <n v="1.1037192758424033E-2"/>
    <n v="1.1037192758424033E-2"/>
    <n v="1.1037192758424033E-2"/>
    <n v="1.1037192758424033E-2"/>
    <n v="4.5900024298938408E-4"/>
    <n v="5.4320198399594223E-4"/>
    <n v="6.1073164942135794E-4"/>
    <n v="6.6490984354958022E-4"/>
    <n v="7.0843994649884875E-4"/>
    <n v="7.4342273801375198E-4"/>
    <n v="7.7145020579329324E-4"/>
    <n v="7.939463920288713E-4"/>
    <n v="8.1202296801212133E-4"/>
    <n v="8.2656826802620872E-4"/>
    <n v="8.382335523123473E-4"/>
    <n v="8.4764346852630361E-4"/>
    <n v="8.4804512220255088E-4"/>
    <n v="8.484278888611003E-4"/>
    <n v="8.4876285216379144E-4"/>
    <n v="8.4910584597855572E-4"/>
    <n v="8.4944134159929219E-4"/>
    <n v="8.4977179662895858E-4"/>
    <n v="8.5009721106755489E-4"/>
    <n v="8.5041758491508112E-4"/>
    <n v="1.093113235370499E-2"/>
    <n v="1.093113235370499E-2"/>
    <n v="4.5900024298938408E-4"/>
    <n v="1.0022022269853264E-3"/>
    <n v="1.6129338764066842E-3"/>
    <n v="2.2778437199562646E-3"/>
    <n v="2.9862836664551135E-3"/>
    <n v="3.7297064044688657E-3"/>
    <n v="4.5011566102621586E-3"/>
    <n v="5.29510300229103E-3"/>
    <n v="6.1071259703031518E-3"/>
    <n v="6.9336942383293604E-3"/>
    <n v="7.771927790641708E-3"/>
    <n v="8.6195712591680112E-3"/>
    <n v="9.4676163813705617E-3"/>
    <n v="1.0316044270231662E-2"/>
    <n v="1.093113235370499E-2"/>
    <n v="1.093113235370499E-2"/>
    <n v="1.093113235370499E-2"/>
    <n v="1.093113235370499E-2"/>
    <n v="1.093113235370499E-2"/>
    <n v="1.093113235370499E-2"/>
  </r>
  <r>
    <x v="60"/>
    <s v="Under $25"/>
    <n v="22.110927320206631"/>
    <s v="Water Heating"/>
    <s v="Urban"/>
    <s v="SC-NR"/>
    <s v="M_Input"/>
    <x v="2"/>
    <s v="University"/>
    <s v="WHTanks-NR-University"/>
    <n v="1.0519331800650275E-3"/>
    <n v="1.2471446677286609E-3"/>
    <n v="1.405181235450197E-3"/>
    <n v="1.5316251211518598E-3"/>
    <n v="1.6347177304207926E-3"/>
    <n v="1.7186849278419771E-3"/>
    <n v="1.7863138341873163E-3"/>
    <n v="1.8417064236306805E-3"/>
    <n v="1.8870485764573188E-3"/>
    <n v="1.9240933091568843E-3"/>
    <n v="1.9544542004388053E-3"/>
    <n v="1.9793100181519675E-3"/>
    <n v="1.9827225417041578E-3"/>
    <n v="1.9864987843920623E-3"/>
    <n v="1.9897105715280393E-3"/>
    <n v="1.9929211202553711E-3"/>
    <n v="1.9964067930395993E-3"/>
    <n v="2.0001733537736857E-3"/>
    <n v="2.00422080245763E-3"/>
    <n v="2.0085491390914316E-3"/>
    <n v="2.5006047118227809E-2"/>
    <n v="13.889695659586353"/>
    <n v="22.110927320206631"/>
    <s v="C-All-WH-All-All-All-E"/>
    <s v="C-All-WH-All-All-All-E"/>
    <n v="2.5006047118227809E-2"/>
    <n v="1.0519331800650275E-3"/>
    <n v="2.2990778477936886E-3"/>
    <n v="3.7042590832438854E-3"/>
    <n v="5.2358842043957448E-3"/>
    <n v="6.8706019348165372E-3"/>
    <n v="8.5892868626585139E-3"/>
    <n v="1.037560069684583E-2"/>
    <n v="1.2217307120476511E-2"/>
    <n v="1.4104355696933829E-2"/>
    <n v="1.6028449006090715E-2"/>
    <n v="1.7982903206529521E-2"/>
    <n v="1.9962213224681488E-2"/>
    <n v="2.1944935766385645E-2"/>
    <n v="2.3931434550777706E-2"/>
    <n v="2.5006047118227809E-2"/>
    <n v="2.5006047118227809E-2"/>
    <n v="2.5006047118227809E-2"/>
    <n v="2.5006047118227809E-2"/>
    <n v="2.5006047118227809E-2"/>
    <n v="2.5006047118227809E-2"/>
    <n v="1.0399185693944E-3"/>
    <n v="1.2351300570580335E-3"/>
    <n v="1.3931666247795696E-3"/>
    <n v="1.5196105104812324E-3"/>
    <n v="1.6227031197501652E-3"/>
    <n v="1.7066703171713497E-3"/>
    <n v="1.7742992235166889E-3"/>
    <n v="1.8296918129600531E-3"/>
    <n v="1.8750339657866914E-3"/>
    <n v="1.9120786984862569E-3"/>
    <n v="1.9424395897681779E-3"/>
    <n v="1.9672954074813399E-3"/>
    <n v="1.9707079310335301E-3"/>
    <n v="1.9744841737214347E-3"/>
    <n v="1.9776959608574117E-3"/>
    <n v="1.9809065095847435E-3"/>
    <n v="1.9843921823689717E-3"/>
    <n v="1.9881587431030581E-3"/>
    <n v="1.9922061917870023E-3"/>
    <n v="1.996534528420804E-3"/>
    <n v="2.4765754904815258E-2"/>
    <n v="2.4765754904815258E-2"/>
    <n v="1.0399185693944E-3"/>
    <n v="2.2750486264524333E-3"/>
    <n v="3.6682152512320029E-3"/>
    <n v="5.1878257617132351E-3"/>
    <n v="6.8105288814634003E-3"/>
    <n v="8.5171991986347506E-3"/>
    <n v="1.029149842215144E-2"/>
    <n v="1.2121190235111493E-2"/>
    <n v="1.3996224200898185E-2"/>
    <n v="1.5908302899384441E-2"/>
    <n v="1.785074248915262E-2"/>
    <n v="1.9818037896633962E-2"/>
    <n v="2.1788745827667492E-2"/>
    <n v="2.3763230001388927E-2"/>
    <n v="2.4765754904815258E-2"/>
    <n v="2.4765754904815258E-2"/>
    <n v="2.4765754904815258E-2"/>
    <n v="2.4765754904815258E-2"/>
    <n v="2.4765754904815258E-2"/>
    <n v="2.4765754904815258E-2"/>
  </r>
  <r>
    <x v="60"/>
    <s v="Under $20"/>
    <n v="18.202739316057816"/>
    <s v="Water Heating"/>
    <s v="Urban"/>
    <s v="SC-NR"/>
    <s v="M_Input"/>
    <x v="2"/>
    <s v="Warehouse"/>
    <s v="WHTanks-NR-Warehouse"/>
    <n v="1.1170750242905777E-3"/>
    <n v="1.3218999340282123E-3"/>
    <n v="1.4866275776542154E-3"/>
    <n v="1.6193033658711549E-3"/>
    <n v="1.7260998008610186E-3"/>
    <n v="1.8128828428923204E-3"/>
    <n v="1.8830467061160998E-3"/>
    <n v="1.9396081700172548E-3"/>
    <n v="1.9849888522042542E-3"/>
    <n v="2.0212631676011306E-3"/>
    <n v="2.050431066287578E-3"/>
    <n v="2.0742120943752157E-3"/>
    <n v="2.0760702722805559E-3"/>
    <n v="2.0778126111192096E-3"/>
    <n v="2.0795185466691304E-3"/>
    <n v="2.0811901045580277E-3"/>
    <n v="2.082816429837661E-3"/>
    <n v="2.0844035197228575E-3"/>
    <n v="2.0859513742136166E-3"/>
    <n v="2.0874599933099389E-3"/>
    <n v="2.65545675536909E-2"/>
    <n v="11.258714909695978"/>
    <n v="18.202739316057816"/>
    <s v="C-All-WH-All-All-All-E"/>
    <s v="C-All-WH-All-All-All-E"/>
    <n v="2.65545675536909E-2"/>
    <n v="1.1170750242905777E-3"/>
    <n v="2.4389749583187898E-3"/>
    <n v="3.925602535973005E-3"/>
    <n v="5.5449059018441594E-3"/>
    <n v="7.2710057027051776E-3"/>
    <n v="9.0838885455974978E-3"/>
    <n v="1.0966935251713598E-2"/>
    <n v="1.2906543421730853E-2"/>
    <n v="1.4891532273935106E-2"/>
    <n v="1.6912795441536236E-2"/>
    <n v="1.8963226507823814E-2"/>
    <n v="2.1037438602199029E-2"/>
    <n v="2.3113508874479584E-2"/>
    <n v="2.5191321485598793E-2"/>
    <n v="2.65545675536909E-2"/>
    <n v="2.65545675536909E-2"/>
    <n v="2.65545675536909E-2"/>
    <n v="2.65545675536909E-2"/>
    <n v="2.65545675536909E-2"/>
    <n v="2.65545675536909E-2"/>
    <n v="1.1043163987798743E-3"/>
    <n v="1.3091413085175088E-3"/>
    <n v="1.473868952143512E-3"/>
    <n v="1.6065447403604514E-3"/>
    <n v="1.7133411753503152E-3"/>
    <n v="1.800124217381617E-3"/>
    <n v="1.8702880806053964E-3"/>
    <n v="1.9268495445065514E-3"/>
    <n v="1.9722302266935508E-3"/>
    <n v="2.0085045420904272E-3"/>
    <n v="2.0376724407768746E-3"/>
    <n v="2.0614534688645123E-3"/>
    <n v="2.0633116467698525E-3"/>
    <n v="2.0650539856085061E-3"/>
    <n v="2.0667599211584269E-3"/>
    <n v="2.0684314790473243E-3"/>
    <n v="2.0700578043269576E-3"/>
    <n v="2.0716448942121541E-3"/>
    <n v="2.0731927487029132E-3"/>
    <n v="2.0747013677992355E-3"/>
    <n v="2.6299395043476829E-2"/>
    <n v="2.6299395043476829E-2"/>
    <n v="1.1043163987798743E-3"/>
    <n v="2.4134577072973829E-3"/>
    <n v="3.8873266594408951E-3"/>
    <n v="5.4938713998013465E-3"/>
    <n v="7.2072125751516617E-3"/>
    <n v="9.0073367925332781E-3"/>
    <n v="1.0877624873138675E-2"/>
    <n v="1.2804474417645227E-2"/>
    <n v="1.4776704644338778E-2"/>
    <n v="1.6785209186429204E-2"/>
    <n v="1.8822881627206078E-2"/>
    <n v="2.0884335096070589E-2"/>
    <n v="2.2947646742840441E-2"/>
    <n v="2.5012700728448946E-2"/>
    <n v="2.6299395043476829E-2"/>
    <n v="2.6299395043476829E-2"/>
    <n v="2.6299395043476829E-2"/>
    <n v="2.6299395043476829E-2"/>
    <n v="2.6299395043476829E-2"/>
    <n v="2.6299395043476829E-2"/>
  </r>
  <r>
    <x v="60"/>
    <s v="Under $20"/>
    <n v="16.180359564113992"/>
    <s v="Water Heating"/>
    <s v="Urban"/>
    <s v="SC-NR"/>
    <s v="M_Input"/>
    <x v="2"/>
    <s v="Supermarket"/>
    <s v="WHTanks-NR-Supermarket"/>
    <n v="4.3558236861576243E-4"/>
    <n v="5.155174037930069E-4"/>
    <n v="5.7985733999423223E-4"/>
    <n v="6.3161149177858391E-4"/>
    <n v="6.7322849548289202E-4"/>
    <n v="7.0669129133707227E-4"/>
    <n v="7.3360712516872038E-4"/>
    <n v="7.5526795066114291E-4"/>
    <n v="7.7271291847038313E-4"/>
    <n v="7.8677999124011509E-4"/>
    <n v="7.9807980485577571E-4"/>
    <n v="8.0726958025989916E-4"/>
    <n v="8.0792523577959347E-4"/>
    <n v="8.0853918192900056E-4"/>
    <n v="8.0913458654755421E-4"/>
    <n v="8.0972015748103667E-4"/>
    <n v="8.1029894708606949E-4"/>
    <n v="8.1087328782817626E-4"/>
    <n v="8.1144317970735784E-4"/>
    <n v="8.1200862272361358E-4"/>
    <n v="1.0354453533637665E-2"/>
    <n v="9.8972547673784117"/>
    <n v="16.180359564113992"/>
    <s v="C-All-WH-All-All-All-E"/>
    <s v="C-All-WH-All-All-All-E"/>
    <n v="1.0354453533637665E-2"/>
    <n v="4.3558236861576243E-4"/>
    <n v="9.5109977240876928E-4"/>
    <n v="1.5309571124030015E-3"/>
    <n v="2.1625686041815855E-3"/>
    <n v="2.8357970996644773E-3"/>
    <n v="3.5424883910015496E-3"/>
    <n v="4.2760955161702703E-3"/>
    <n v="5.0313634668314134E-3"/>
    <n v="5.8040763853017966E-3"/>
    <n v="6.5908563765419113E-3"/>
    <n v="7.3889361813976873E-3"/>
    <n v="8.1962057616575858E-3"/>
    <n v="9.0041309974371788E-3"/>
    <n v="9.8126701793661789E-3"/>
    <n v="1.0354453533637665E-2"/>
    <n v="1.0354453533637665E-2"/>
    <n v="1.0354453533637665E-2"/>
    <n v="1.0354453533637665E-2"/>
    <n v="1.0354453533637665E-2"/>
    <n v="1.0354453533637665E-2"/>
    <n v="4.3060738287229095E-4"/>
    <n v="5.1054241804953542E-4"/>
    <n v="5.7488235425076075E-4"/>
    <n v="6.2663650603511244E-4"/>
    <n v="6.6825350973942054E-4"/>
    <n v="7.0171630559360079E-4"/>
    <n v="7.2863213942524891E-4"/>
    <n v="7.5029296491767143E-4"/>
    <n v="7.6773793272691166E-4"/>
    <n v="7.8180500549664361E-4"/>
    <n v="7.9310481911230423E-4"/>
    <n v="8.0229459451642768E-4"/>
    <n v="8.0295025003612199E-4"/>
    <n v="8.0356419618552908E-4"/>
    <n v="8.0415960080408274E-4"/>
    <n v="8.0474517173756519E-4"/>
    <n v="8.0532396134259802E-4"/>
    <n v="8.0589830208470479E-4"/>
    <n v="8.0646819396388637E-4"/>
    <n v="8.070336369801421E-4"/>
    <n v="1.0254953818768234E-2"/>
    <n v="1.0254953818768234E-2"/>
    <n v="4.3060738287229095E-4"/>
    <n v="9.4114980092182632E-4"/>
    <n v="1.5160321551725871E-3"/>
    <n v="2.1426686612076996E-3"/>
    <n v="2.8109221709471202E-3"/>
    <n v="3.5126384765407212E-3"/>
    <n v="4.2412706159659702E-3"/>
    <n v="4.9915635808836416E-3"/>
    <n v="5.759301513610553E-3"/>
    <n v="6.541106519107197E-3"/>
    <n v="7.3342113382195012E-3"/>
    <n v="8.1365059327359289E-3"/>
    <n v="8.9394561827720511E-3"/>
    <n v="9.7430203789575804E-3"/>
    <n v="1.0254953818768234E-2"/>
    <n v="1.0254953818768234E-2"/>
    <n v="1.0254953818768234E-2"/>
    <n v="1.0254953818768234E-2"/>
    <n v="1.0254953818768234E-2"/>
    <n v="1.0254953818768234E-2"/>
  </r>
  <r>
    <x v="60"/>
    <s v="Under $20"/>
    <n v="16.180359564113992"/>
    <s v="Water Heating"/>
    <s v="Urban"/>
    <s v="SC-NR"/>
    <s v="M_Input"/>
    <x v="2"/>
    <s v="MiniMart"/>
    <s v="WHTanks-NR-MiniMart"/>
    <n v="7.7830524147361397E-5"/>
    <n v="9.1959034296550007E-5"/>
    <n v="1.0325610717592733E-4"/>
    <n v="1.1230738998604404E-4"/>
    <n v="1.1955962440384095E-4"/>
    <n v="1.253961731471092E-4"/>
    <n v="1.300985491423386E-4"/>
    <n v="1.3389917353274331E-4"/>
    <n v="1.3702395824315353E-4"/>
    <n v="1.3955471315657935E-4"/>
    <n v="1.4158661833140327E-4"/>
    <n v="1.4324827785154319E-4"/>
    <n v="1.433784262360448E-4"/>
    <n v="1.4347652802864822E-4"/>
    <n v="1.4357644405772012E-4"/>
    <n v="1.4367228149597431E-4"/>
    <n v="1.4376908897733445E-4"/>
    <n v="1.4386728025626624E-4"/>
    <n v="1.4396685533276966E-4"/>
    <n v="1.4406781420684469E-4"/>
    <n v="1.8501496016552837E-3"/>
    <n v="9.8972547673784117"/>
    <n v="16.180359564113992"/>
    <s v="C-All-WH-All-All-All-E"/>
    <s v="C-All-WH-All-All-All-E"/>
    <n v="1.8501496016552837E-3"/>
    <n v="7.7830524147361397E-5"/>
    <n v="1.6978955844391139E-4"/>
    <n v="2.7304566561983873E-4"/>
    <n v="3.8535305560588275E-4"/>
    <n v="5.0491268000972371E-4"/>
    <n v="6.3030885315683294E-4"/>
    <n v="7.6040740229917157E-4"/>
    <n v="8.9430657583191491E-4"/>
    <n v="1.0313305340750685E-3"/>
    <n v="1.1708852472316479E-3"/>
    <n v="1.3124718655630511E-3"/>
    <n v="1.4557201434145942E-3"/>
    <n v="1.5990985696506389E-3"/>
    <n v="1.7425750976792871E-3"/>
    <n v="1.8501496016552837E-3"/>
    <n v="1.8501496016552837E-3"/>
    <n v="1.8501496016552837E-3"/>
    <n v="1.8501496016552837E-3"/>
    <n v="1.8501496016552837E-3"/>
    <n v="1.8501496016552837E-3"/>
    <n v="7.6941586082052323E-5"/>
    <n v="9.1070096231240933E-5"/>
    <n v="1.0236716911061825E-4"/>
    <n v="1.1141845192073496E-4"/>
    <n v="1.1867068633853188E-4"/>
    <n v="1.2450723508180013E-4"/>
    <n v="1.2920961107702953E-4"/>
    <n v="1.3301023546743424E-4"/>
    <n v="1.3613502017784446E-4"/>
    <n v="1.3866577509127027E-4"/>
    <n v="1.406976802660942E-4"/>
    <n v="1.4235933978623411E-4"/>
    <n v="1.4248948817073573E-4"/>
    <n v="1.4258758996333915E-4"/>
    <n v="1.4268750599241104E-4"/>
    <n v="1.4278334343066523E-4"/>
    <n v="1.4288015091202538E-4"/>
    <n v="1.4297834219095717E-4"/>
    <n v="1.4307791726746058E-4"/>
    <n v="1.4317887614153561E-4"/>
    <n v="1.8323708403491022E-3"/>
    <n v="1.8323708403491022E-3"/>
    <n v="7.6941586082052323E-5"/>
    <n v="1.6801168231329324E-4"/>
    <n v="2.7037885142391151E-4"/>
    <n v="3.8179730334464646E-4"/>
    <n v="5.0046798968317839E-4"/>
    <n v="6.2497522476497849E-4"/>
    <n v="7.5418483584200799E-4"/>
    <n v="8.871950713094422E-4"/>
    <n v="1.0233300914872867E-3"/>
    <n v="1.161995866578557E-3"/>
    <n v="1.3026935468446513E-3"/>
    <n v="1.4450528866308855E-3"/>
    <n v="1.5875423748016213E-3"/>
    <n v="1.7301299647649606E-3"/>
    <n v="1.8323708403491022E-3"/>
    <n v="1.8323708403491022E-3"/>
    <n v="1.8323708403491022E-3"/>
    <n v="1.8323708403491022E-3"/>
    <n v="1.8323708403491022E-3"/>
    <n v="1.8323708403491022E-3"/>
  </r>
  <r>
    <x v="60"/>
    <s v="Under $30"/>
    <n v="28.727420697018847"/>
    <s v="Water Heating"/>
    <s v="Urban"/>
    <s v="SC-NR"/>
    <s v="M_Input"/>
    <x v="2"/>
    <s v="Restaurant"/>
    <s v="WHTanks-NR-Restaurant"/>
    <n v="3.7862245048874869E-4"/>
    <n v="4.4888082033353865E-4"/>
    <n v="5.0564260849978707E-4"/>
    <n v="5.514639627814265E-4"/>
    <n v="5.8843887656352982E-4"/>
    <n v="6.1827619958387239E-4"/>
    <n v="6.4236606811475647E-4"/>
    <n v="6.6183289860038573E-4"/>
    <n v="6.7794860682452145E-4"/>
    <n v="6.9123035247179126E-4"/>
    <n v="7.0209460887798579E-4"/>
    <n v="7.1105457297365412E-4"/>
    <n v="7.1248686151677884E-4"/>
    <n v="7.1369836924955327E-4"/>
    <n v="7.149172288350847E-4"/>
    <n v="7.1603927476292001E-4"/>
    <n v="7.172544325450734E-4"/>
    <n v="7.1856477268699391E-4"/>
    <n v="7.1997029518868177E-4"/>
    <n v="7.2147100005013687E-4"/>
    <n v="9.0004298907609796E-3"/>
    <n v="18.343899676304691"/>
    <n v="28.727420697018847"/>
    <s v="C-All-WH-All-All-All-E"/>
    <s v="C-All-WH-All-All-All-E"/>
    <n v="9.0004298907609796E-3"/>
    <n v="3.7862245048874869E-4"/>
    <n v="8.2750327082228739E-4"/>
    <n v="1.3331458793220743E-3"/>
    <n v="1.8846098421035008E-3"/>
    <n v="2.4730487186670307E-3"/>
    <n v="3.0913249182509032E-3"/>
    <n v="3.7336909863656597E-3"/>
    <n v="4.395523884966045E-3"/>
    <n v="5.0734724917905665E-3"/>
    <n v="5.764702844262358E-3"/>
    <n v="6.4667974531403436E-3"/>
    <n v="7.1778520261139974E-3"/>
    <n v="7.8903388876307764E-3"/>
    <n v="8.6040372568803297E-3"/>
    <n v="9.0004298907609796E-3"/>
    <n v="9.0004298907609796E-3"/>
    <n v="9.0004298907609796E-3"/>
    <n v="9.0004298907609796E-3"/>
    <n v="9.0004298907609796E-3"/>
    <n v="9.0004298907609796E-3"/>
    <n v="3.7429803005978183E-4"/>
    <n v="4.4455639990457178E-4"/>
    <n v="5.0131818807082026E-4"/>
    <n v="5.4713954235245969E-4"/>
    <n v="5.8411445613456301E-4"/>
    <n v="6.1395177915490558E-4"/>
    <n v="6.3804164768578966E-4"/>
    <n v="6.5750847817141892E-4"/>
    <n v="6.7362418639555464E-4"/>
    <n v="6.8690593204282445E-4"/>
    <n v="6.9777018844901899E-4"/>
    <n v="7.0673015254468731E-4"/>
    <n v="7.0816244108781203E-4"/>
    <n v="7.0937394882058646E-4"/>
    <n v="7.1059280840611789E-4"/>
    <n v="7.117148543339532E-4"/>
    <n v="7.1293001211610659E-4"/>
    <n v="7.142403522580271E-4"/>
    <n v="7.1564587475971496E-4"/>
    <n v="7.1714657962117007E-4"/>
    <n v="8.9139414821816434E-3"/>
    <n v="8.9139414821816434E-3"/>
    <n v="3.7429803005978183E-4"/>
    <n v="8.1885442996435355E-4"/>
    <n v="1.3201726180351739E-3"/>
    <n v="1.8673121603876336E-3"/>
    <n v="2.4514266165221966E-3"/>
    <n v="3.0653783956771023E-3"/>
    <n v="3.7034200433628921E-3"/>
    <n v="4.3609285215343106E-3"/>
    <n v="5.0345527079298652E-3"/>
    <n v="5.7214586399726899E-3"/>
    <n v="6.4192288284217087E-3"/>
    <n v="7.1259589809663957E-3"/>
    <n v="7.834121422054207E-3"/>
    <n v="8.5434953708747943E-3"/>
    <n v="8.9139414821816434E-3"/>
    <n v="8.9139414821816434E-3"/>
    <n v="8.9139414821816434E-3"/>
    <n v="8.9139414821816434E-3"/>
    <n v="8.9139414821816434E-3"/>
    <n v="8.9139414821816434E-3"/>
  </r>
  <r>
    <x v="60"/>
    <s v="Under $25"/>
    <n v="23.54741634836531"/>
    <s v="Water Heating"/>
    <s v="Urban"/>
    <s v="SC-NR"/>
    <s v="M_Input"/>
    <x v="2"/>
    <s v="Lodging"/>
    <s v="WHTanks-NR-Lodging"/>
    <n v="1.9191620694125461E-3"/>
    <n v="2.2690427125350052E-3"/>
    <n v="2.5500838241660421E-3"/>
    <n v="2.7757550138330874E-3"/>
    <n v="2.9569531338395844E-3"/>
    <n v="3.1025013301409316E-3"/>
    <n v="3.2194539659908148E-3"/>
    <n v="3.3135152746513814E-3"/>
    <n v="3.3913812665840926E-3"/>
    <n v="3.455251545298263E-3"/>
    <n v="3.5074470983220331E-3"/>
    <n v="3.5500346797034113E-3"/>
    <n v="3.5552152790181914E-3"/>
    <n v="3.5593751116326723E-3"/>
    <n v="3.5632895117291129E-3"/>
    <n v="3.5670089557229634E-3"/>
    <n v="3.5709917263219487E-3"/>
    <n v="3.575248113483487E-3"/>
    <n v="3.5797781172075788E-3"/>
    <n v="3.5845817374942227E-3"/>
    <n v="4.5621393111945643E-2"/>
    <n v="14.856735877841498"/>
    <n v="23.54741634836531"/>
    <s v="C-All-WH-All-All-All-E"/>
    <s v="C-All-WH-All-All-All-E"/>
    <n v="4.5621393111945643E-2"/>
    <n v="1.9191620694125461E-3"/>
    <n v="4.188204781947551E-3"/>
    <n v="6.7382886061135936E-3"/>
    <n v="9.5140436199466806E-3"/>
    <n v="1.2470996753786264E-2"/>
    <n v="1.5573498083927197E-2"/>
    <n v="1.8792952049918012E-2"/>
    <n v="2.2106467324569393E-2"/>
    <n v="2.5497848591153487E-2"/>
    <n v="2.8953100136451752E-2"/>
    <n v="3.2460547234773783E-2"/>
    <n v="3.6010581914477195E-2"/>
    <n v="3.9565797193495386E-2"/>
    <n v="4.3125172305128058E-2"/>
    <n v="4.5621393111945643E-2"/>
    <n v="4.5621393111945643E-2"/>
    <n v="4.5621393111945643E-2"/>
    <n v="4.5621393111945643E-2"/>
    <n v="4.5621393111945643E-2"/>
    <n v="4.5621393111945643E-2"/>
    <n v="1.8972424403764108E-3"/>
    <n v="2.2471230834988699E-3"/>
    <n v="2.5281641951299069E-3"/>
    <n v="2.7538353847969522E-3"/>
    <n v="2.9350335048034491E-3"/>
    <n v="3.0805817011047964E-3"/>
    <n v="3.1975343369546796E-3"/>
    <n v="3.2915956456152462E-3"/>
    <n v="3.3694616375479574E-3"/>
    <n v="3.4333319162621278E-3"/>
    <n v="3.4855274692858979E-3"/>
    <n v="3.528115050667276E-3"/>
    <n v="3.5332956499820561E-3"/>
    <n v="3.5374554825965371E-3"/>
    <n v="3.5413698826929777E-3"/>
    <n v="3.5450893266868282E-3"/>
    <n v="3.5490720972858134E-3"/>
    <n v="3.5533284844473517E-3"/>
    <n v="3.5578584881714435E-3"/>
    <n v="3.5626621084580874E-3"/>
    <n v="4.5183000531222935E-2"/>
    <n v="4.5183000531222935E-2"/>
    <n v="1.8972424403764108E-3"/>
    <n v="4.1443655238752805E-3"/>
    <n v="6.6725297190051869E-3"/>
    <n v="9.4263651038021395E-3"/>
    <n v="1.2361398608605589E-2"/>
    <n v="1.5441980309710385E-2"/>
    <n v="1.8639514646665065E-2"/>
    <n v="2.1931110292280311E-2"/>
    <n v="2.5300571929828267E-2"/>
    <n v="2.8733903846090394E-2"/>
    <n v="3.2219431315376294E-2"/>
    <n v="3.5747546366043569E-2"/>
    <n v="3.9280842016025622E-2"/>
    <n v="4.2818297498622156E-2"/>
    <n v="4.5183000531222935E-2"/>
    <n v="4.5183000531222935E-2"/>
    <n v="4.5183000531222935E-2"/>
    <n v="4.5183000531222935E-2"/>
    <n v="4.5183000531222935E-2"/>
    <n v="4.5183000531222935E-2"/>
  </r>
  <r>
    <x v="60"/>
    <s v="Under $25"/>
    <n v="22.110927320206631"/>
    <s v="Water Heating"/>
    <s v="Urban"/>
    <s v="SC-NR"/>
    <s v="M_Input"/>
    <x v="2"/>
    <s v="Hospital"/>
    <s v="WHTanks-NR-Hospital"/>
    <n v="8.802571449549729E-4"/>
    <n v="1.0505756314462145E-3"/>
    <n v="1.188404946128386E-3"/>
    <n v="1.3000555360994127E-3"/>
    <n v="1.3898181149824503E-3"/>
    <n v="1.4628445278280432E-3"/>
    <n v="1.5224483905585406E-3"/>
    <n v="1.5718292903362137E-3"/>
    <n v="1.6131785725693256E-3"/>
    <n v="1.6478365600223299E-3"/>
    <n v="1.675908405188917E-3"/>
    <n v="1.6992883383570546E-3"/>
    <n v="1.7042233160951814E-3"/>
    <n v="1.7084783847197379E-3"/>
    <n v="1.7126048054832217E-3"/>
    <n v="1.7165646209358655E-3"/>
    <n v="1.720466914916553E-3"/>
    <n v="1.7243166676528382E-3"/>
    <n v="1.7281138791447211E-3"/>
    <n v="1.7318585493922016E-3"/>
    <n v="2.0925047388979628E-2"/>
    <n v="13.889695659586353"/>
    <n v="22.110927320206631"/>
    <s v="C-All-WH-All-All-All-E"/>
    <s v="C-All-WH-All-All-All-E"/>
    <n v="2.0925047388979628E-2"/>
    <n v="8.802571449549729E-4"/>
    <n v="1.9308327764011874E-3"/>
    <n v="3.1192377225295735E-3"/>
    <n v="4.4192932586289858E-3"/>
    <n v="5.8091113736114357E-3"/>
    <n v="7.2719559014394787E-3"/>
    <n v="8.79440429199802E-3"/>
    <n v="1.0366233582334234E-2"/>
    <n v="1.1979412154903559E-2"/>
    <n v="1.3627248714925889E-2"/>
    <n v="1.5303157120114807E-2"/>
    <n v="1.7002445458471863E-2"/>
    <n v="1.8706668774567045E-2"/>
    <n v="2.0415147159286783E-2"/>
    <n v="2.0925047388979628E-2"/>
    <n v="2.0925047388979628E-2"/>
    <n v="2.0925047388979628E-2"/>
    <n v="2.0925047388979628E-2"/>
    <n v="2.0925047388979628E-2"/>
    <n v="2.0925047388979628E-2"/>
    <n v="8.7020332491478903E-4"/>
    <n v="1.0405218114060307E-3"/>
    <n v="1.1783511260882022E-3"/>
    <n v="1.2900017160592289E-3"/>
    <n v="1.3797642949422665E-3"/>
    <n v="1.4527907077878594E-3"/>
    <n v="1.5123945705183568E-3"/>
    <n v="1.5617754702960298E-3"/>
    <n v="1.6031247525291417E-3"/>
    <n v="1.637782739982146E-3"/>
    <n v="1.6658545851487331E-3"/>
    <n v="1.6892345183168707E-3"/>
    <n v="1.6941694960549976E-3"/>
    <n v="1.698424564679554E-3"/>
    <n v="1.7025509854430379E-3"/>
    <n v="1.7065108008956816E-3"/>
    <n v="1.7104130948763692E-3"/>
    <n v="1.7142628476126544E-3"/>
    <n v="1.7180600591045372E-3"/>
    <n v="1.7218047293520178E-3"/>
    <n v="2.0723970988175952E-2"/>
    <n v="2.0723970988175952E-2"/>
    <n v="8.7020332491478903E-4"/>
    <n v="1.9107251363208197E-3"/>
    <n v="3.0890762624090221E-3"/>
    <n v="4.3790779784682512E-3"/>
    <n v="5.7588422734105174E-3"/>
    <n v="7.2116329811983768E-3"/>
    <n v="8.7240275517167336E-3"/>
    <n v="1.0285803022012763E-2"/>
    <n v="1.1888927774541905E-2"/>
    <n v="1.3526710514524051E-2"/>
    <n v="1.5192565099672784E-2"/>
    <n v="1.6881799617989655E-2"/>
    <n v="1.8575969114044653E-2"/>
    <n v="2.0274393678724207E-2"/>
    <n v="2.0723970988175952E-2"/>
    <n v="2.0723970988175952E-2"/>
    <n v="2.0723970988175952E-2"/>
    <n v="2.0723970988175952E-2"/>
    <n v="2.0723970988175952E-2"/>
    <n v="2.0723970988175952E-2"/>
  </r>
  <r>
    <x v="60"/>
    <s v="Under $25"/>
    <n v="22.110927320206631"/>
    <s v="Water Heating"/>
    <s v="Urban"/>
    <s v="SC-NR"/>
    <s v="M_Input"/>
    <x v="2"/>
    <s v="Residential Care"/>
    <s v="WHTanks-NR-Residential Care"/>
    <n v="1.0618723797259937E-3"/>
    <n v="1.2647094884508478E-3"/>
    <n v="1.4287853626593744E-3"/>
    <n v="1.561440822516185E-3"/>
    <n v="1.6682696062130667E-3"/>
    <n v="1.7552298705999572E-3"/>
    <n v="1.8262236594025019E-3"/>
    <n v="1.8849532832750703E-3"/>
    <n v="1.9343339626905309E-3"/>
    <n v="1.975659501881462E-3"/>
    <n v="2.009242148370287E-3"/>
    <n v="2.0373521390008426E-3"/>
    <n v="2.0433596723999788E-3"/>
    <n v="2.0486730212476178E-3"/>
    <n v="2.0538266310016896E-3"/>
    <n v="2.0588787829439958E-3"/>
    <n v="2.0639034591016727E-3"/>
    <n v="2.0689066368052033E-3"/>
    <n v="2.0738883160545869E-3"/>
    <n v="2.0788484968498238E-3"/>
    <n v="2.5242316968584876E-2"/>
    <n v="13.889695659586353"/>
    <n v="22.110927320206631"/>
    <s v="C-All-WH-All-All-All-E"/>
    <s v="C-All-WH-All-All-All-E"/>
    <n v="2.5242316968584876E-2"/>
    <n v="1.0618723797259937E-3"/>
    <n v="2.3265818681768415E-3"/>
    <n v="3.7553672308362159E-3"/>
    <n v="5.3168080533524007E-3"/>
    <n v="6.9850776595654675E-3"/>
    <n v="8.7403075301654247E-3"/>
    <n v="1.0566531189567926E-2"/>
    <n v="1.2451484472842996E-2"/>
    <n v="1.4385818435533528E-2"/>
    <n v="1.6361477937414989E-2"/>
    <n v="1.8370720085785275E-2"/>
    <n v="2.0408072224786116E-2"/>
    <n v="2.2451431897186094E-2"/>
    <n v="2.4500104918433713E-2"/>
    <n v="2.5242316968584876E-2"/>
    <n v="2.5242316968584876E-2"/>
    <n v="2.5242316968584876E-2"/>
    <n v="2.5242316968584876E-2"/>
    <n v="2.5242316968584876E-2"/>
    <n v="2.5242316968584876E-2"/>
    <n v="1.0497442489035473E-3"/>
    <n v="1.2525813576284015E-3"/>
    <n v="1.4166572318369281E-3"/>
    <n v="1.5493126916937387E-3"/>
    <n v="1.6561414753906204E-3"/>
    <n v="1.7431017397775109E-3"/>
    <n v="1.8140955285800555E-3"/>
    <n v="1.8728251524526239E-3"/>
    <n v="1.9222058318680846E-3"/>
    <n v="1.9635313710590157E-3"/>
    <n v="1.9971140175478407E-3"/>
    <n v="2.0252240081783963E-3"/>
    <n v="2.0312315415775325E-3"/>
    <n v="2.0365448904251715E-3"/>
    <n v="2.0416985001792433E-3"/>
    <n v="2.0467506521215494E-3"/>
    <n v="2.0517753282792263E-3"/>
    <n v="2.056778505982757E-3"/>
    <n v="2.0617601852321405E-3"/>
    <n v="2.0667203660273774E-3"/>
    <n v="2.4999754352135951E-2"/>
    <n v="2.4999754352135951E-2"/>
    <n v="1.0497442489035473E-3"/>
    <n v="2.3023256065319488E-3"/>
    <n v="3.7189828383688769E-3"/>
    <n v="5.2682955300626154E-3"/>
    <n v="6.9244370054532354E-3"/>
    <n v="8.6675387452307458E-3"/>
    <n v="1.0481634273810801E-2"/>
    <n v="1.2354459426263424E-2"/>
    <n v="1.4276665258131508E-2"/>
    <n v="1.6240196629190524E-2"/>
    <n v="1.8237310646738364E-2"/>
    <n v="2.0262534654916758E-2"/>
    <n v="2.2293766196494293E-2"/>
    <n v="2.4330311086919465E-2"/>
    <n v="2.4999754352135951E-2"/>
    <n v="2.4999754352135951E-2"/>
    <n v="2.4999754352135951E-2"/>
    <n v="2.4999754352135951E-2"/>
    <n v="2.4999754352135951E-2"/>
    <n v="2.4999754352135951E-2"/>
  </r>
  <r>
    <x v="60"/>
    <s v="Under $25"/>
    <n v="22.820342225679521"/>
    <s v="Water Heating"/>
    <s v="Urban"/>
    <s v="SC-NR"/>
    <s v="M_Input"/>
    <x v="2"/>
    <s v="Assembly"/>
    <s v="WHTanks-NR-Assembly"/>
    <n v="2.5569179459320958E-3"/>
    <n v="3.0232980299924423E-3"/>
    <n v="3.3991340840475864E-3"/>
    <n v="3.6999358389778916E-3"/>
    <n v="3.9414687527799469E-3"/>
    <n v="4.1358676652006382E-3"/>
    <n v="4.2950986481331199E-3"/>
    <n v="4.4239139771123934E-3"/>
    <n v="4.5301270867454183E-3"/>
    <n v="4.6190773498640232E-3"/>
    <n v="4.6934341212604416E-3"/>
    <n v="4.7561167383554509E-3"/>
    <n v="4.7671016842031327E-3"/>
    <n v="4.7783566328403106E-3"/>
    <n v="4.7885837079066733E-3"/>
    <n v="4.7987285251816295E-3"/>
    <n v="4.8090333211837626E-3"/>
    <n v="4.8195120062612612E-3"/>
    <n v="4.8301645804141244E-3"/>
    <n v="4.8409910436423547E-3"/>
    <n v="6.0781817557525618E-2"/>
    <n v="14.367271701988379"/>
    <n v="22.820342225679521"/>
    <s v="C-All-WH-All-All-All-E"/>
    <s v="C-All-WH-All-All-All-E"/>
    <n v="6.0781817557525618E-2"/>
    <n v="2.5569179459320958E-3"/>
    <n v="5.5802159759245386E-3"/>
    <n v="8.979350059972125E-3"/>
    <n v="1.2679285898950017E-2"/>
    <n v="1.6620754651729963E-2"/>
    <n v="2.0756622316930602E-2"/>
    <n v="2.5051720965063723E-2"/>
    <n v="2.9475634942176115E-2"/>
    <n v="3.4005762028921534E-2"/>
    <n v="3.862483937878556E-2"/>
    <n v="4.3318273500046002E-2"/>
    <n v="4.8074390238401453E-2"/>
    <n v="5.2841491922604587E-2"/>
    <n v="5.76198485554449E-2"/>
    <n v="6.0781817557525618E-2"/>
    <n v="6.0781817557525618E-2"/>
    <n v="6.0781817557525618E-2"/>
    <n v="6.0781817557525618E-2"/>
    <n v="6.0781817557525618E-2"/>
    <n v="6.0781817557525618E-2"/>
    <n v="2.5277142149163902E-3"/>
    <n v="2.9940942989767367E-3"/>
    <n v="3.3699303530318808E-3"/>
    <n v="3.670732107962186E-3"/>
    <n v="3.9122650217642413E-3"/>
    <n v="4.1066639341849325E-3"/>
    <n v="4.2658949171174142E-3"/>
    <n v="4.3947102460966878E-3"/>
    <n v="4.5009233557297126E-3"/>
    <n v="4.5898736188483176E-3"/>
    <n v="4.6642303902447359E-3"/>
    <n v="4.7269130073397453E-3"/>
    <n v="4.737897953187427E-3"/>
    <n v="4.749152901824605E-3"/>
    <n v="4.7593799768909676E-3"/>
    <n v="4.7695247941659238E-3"/>
    <n v="4.779829590168057E-3"/>
    <n v="4.7903082752455556E-3"/>
    <n v="4.8009608493984187E-3"/>
    <n v="4.8117873126266491E-3"/>
    <n v="6.0197742937211508E-2"/>
    <n v="6.0197742937211508E-2"/>
    <n v="2.5277142149163902E-3"/>
    <n v="5.5218085138931273E-3"/>
    <n v="8.8917388669250072E-3"/>
    <n v="1.2562470974887193E-2"/>
    <n v="1.6474735996651432E-2"/>
    <n v="2.0581399930836367E-2"/>
    <n v="2.4847294847953783E-2"/>
    <n v="2.924200509405047E-2"/>
    <n v="3.3742928449780184E-2"/>
    <n v="3.8332802068628505E-2"/>
    <n v="4.2997032458873242E-2"/>
    <n v="4.7723945466212989E-2"/>
    <n v="5.2461843419400418E-2"/>
    <n v="5.7210996321225026E-2"/>
    <n v="6.0197742937211508E-2"/>
    <n v="6.0197742937211508E-2"/>
    <n v="6.0197742937211508E-2"/>
    <n v="6.0197742937211508E-2"/>
    <n v="6.0197742937211508E-2"/>
    <n v="6.0197742937211508E-2"/>
  </r>
  <r>
    <x v="60"/>
    <s v="Under $20"/>
    <n v="19.203999547976832"/>
    <s v="Water Heating"/>
    <s v="Urban"/>
    <s v="SC-NR"/>
    <s v="M_Input"/>
    <x v="2"/>
    <s v="Other"/>
    <s v="WHTanks-NR-Other"/>
    <n v="1.0637689230225721E-3"/>
    <n v="1.26763587358975E-3"/>
    <n v="1.4335917178873528E-3"/>
    <n v="1.5667835126038398E-3"/>
    <n v="1.677275392923398E-3"/>
    <n v="1.768102000495819E-3"/>
    <n v="1.8425774240040593E-3"/>
    <n v="1.9040297877591949E-3"/>
    <n v="1.9551560388072564E-3"/>
    <n v="1.9975809837266189E-3"/>
    <n v="2.0324892873948182E-3"/>
    <n v="2.0623215513678322E-3"/>
    <n v="2.0695433809974875E-3"/>
    <n v="2.0764050326895728E-3"/>
    <n v="2.0829301414059288E-3"/>
    <n v="2.0891465584044842E-3"/>
    <n v="2.0953125648685497E-3"/>
    <n v="2.1014342402449178E-3"/>
    <n v="2.1075115845335889E-3"/>
    <n v="2.1135445977345621E-3"/>
    <n v="2.5287400679161499E-2"/>
    <n v="11.932760373479505"/>
    <n v="19.203999547976832"/>
    <s v="C-All-WH-All-All-All-E"/>
    <s v="C-All-WH-All-All-All-E"/>
    <n v="2.5287400679161499E-2"/>
    <n v="1.0637689230225721E-3"/>
    <n v="2.3314047966123221E-3"/>
    <n v="3.7649965144996751E-3"/>
    <n v="5.3317800271035151E-3"/>
    <n v="7.0090554200269127E-3"/>
    <n v="8.7771574205227319E-3"/>
    <n v="1.0619734844526791E-2"/>
    <n v="1.2523764632285985E-2"/>
    <n v="1.4478920671093243E-2"/>
    <n v="1.6476501654819863E-2"/>
    <n v="1.8508990942214681E-2"/>
    <n v="2.0571312493582513E-2"/>
    <n v="2.264085587458E-2"/>
    <n v="2.4717260907269573E-2"/>
    <n v="2.5287400679161499E-2"/>
    <n v="2.5287400679161499E-2"/>
    <n v="2.5287400679161499E-2"/>
    <n v="2.5287400679161499E-2"/>
    <n v="2.5287400679161499E-2"/>
    <n v="2.5287400679161499E-2"/>
    <n v="1.0516191309104543E-3"/>
    <n v="1.2554860814776323E-3"/>
    <n v="1.421441925775235E-3"/>
    <n v="1.554633720491722E-3"/>
    <n v="1.6651256008112802E-3"/>
    <n v="1.7559522083837012E-3"/>
    <n v="1.8304276318919415E-3"/>
    <n v="1.8918799956470771E-3"/>
    <n v="1.9430062466951387E-3"/>
    <n v="1.9854311916145014E-3"/>
    <n v="2.0203394952827006E-3"/>
    <n v="2.0501717592557147E-3"/>
    <n v="2.05739358888537E-3"/>
    <n v="2.0642552405774552E-3"/>
    <n v="2.0707803492938113E-3"/>
    <n v="2.0769967662923666E-3"/>
    <n v="2.0831627727564321E-3"/>
    <n v="2.0892844481328002E-3"/>
    <n v="2.0953617924214713E-3"/>
    <n v="2.1013948056224445E-3"/>
    <n v="2.5044404836919144E-2"/>
    <n v="2.5044404836919144E-2"/>
    <n v="1.0516191309104543E-3"/>
    <n v="2.3071052123880866E-3"/>
    <n v="3.7285471381633215E-3"/>
    <n v="5.2831808586550431E-3"/>
    <n v="6.9483064594663231E-3"/>
    <n v="8.7042586678500247E-3"/>
    <n v="1.0534686299741965E-2"/>
    <n v="1.2426566295389043E-2"/>
    <n v="1.4369572542084182E-2"/>
    <n v="1.6355003733698685E-2"/>
    <n v="1.8375343228981385E-2"/>
    <n v="2.0425514988237099E-2"/>
    <n v="2.2482908577122467E-2"/>
    <n v="2.4547163817699922E-2"/>
    <n v="2.5044404836919144E-2"/>
    <n v="2.5044404836919144E-2"/>
    <n v="2.5044404836919144E-2"/>
    <n v="2.5044404836919144E-2"/>
    <n v="2.5044404836919144E-2"/>
    <n v="2.5044404836919144E-2"/>
  </r>
  <r>
    <x v="61"/>
    <s v="Over $160"/>
    <n v="211.19755290822405"/>
    <s v="HVAC"/>
    <s v="Urban"/>
    <s v="SC-Retro"/>
    <s v="M_Input"/>
    <x v="2"/>
    <s v="SGSWindow-(AC with Gas Furnace)"/>
    <s v="SGSWindow-Small Office (AC with Gas Furnace)-Portland"/>
    <n v="6.5925085200339234E-3"/>
    <n v="1.3123575358738518E-2"/>
    <n v="2.3205350543896972E-2"/>
    <n v="3.7591035364194926E-2"/>
    <n v="5.6822830758077279E-2"/>
    <n v="8.1047331907328768E-2"/>
    <n v="0.10979299356127729"/>
    <n v="0.14174613145408549"/>
    <n v="0.17459517365382099"/>
    <n v="0.20504379155904989"/>
    <n v="0.22910188730846498"/>
    <n v="0.24272193634347958"/>
    <n v="0.24273656953120834"/>
    <n v="0.22788321973521661"/>
    <n v="0.19954048449096418"/>
    <n v="0.16176565605043919"/>
    <n v="0.12041547684614144"/>
    <n v="8.1556360288436505E-2"/>
    <n v="4.9760391612502931E-2"/>
    <n v="2.3771178472227195E-2"/>
    <n v="2.3771178472227192"/>
    <n v="152.00189208741693"/>
    <n v="211.19755290822405"/>
    <s v="C-All-HVAC-CAC-All-All-E"/>
    <s v="C-All-HVAC-ER-All-All-E"/>
    <n v="2.3771178472227192"/>
    <n v="6.5925085200339234E-3"/>
    <n v="1.9716083878772443E-2"/>
    <n v="4.2921434422669415E-2"/>
    <n v="8.0512469786864341E-2"/>
    <n v="0.13733530054494161"/>
    <n v="0.21838263245227038"/>
    <n v="0.32817562601354766"/>
    <n v="0.46992175746763315"/>
    <n v="0.64451693112145414"/>
    <n v="0.84956072268050398"/>
    <n v="1.0786626099889689"/>
    <n v="1.3213845463324485"/>
    <n v="1.5641211158636568"/>
    <n v="1.7920043355988733"/>
    <n v="1.9915448200898376"/>
    <n v="2.1533104761402768"/>
    <n v="2.2737259529864184"/>
    <n v="2.3552823132748548"/>
    <n v="2.3771178472227192"/>
    <n v="2.3771178472227192"/>
    <n v="6.1339705028138607E-3"/>
    <n v="1.2665037341518455E-2"/>
    <n v="2.2746812526676909E-2"/>
    <n v="3.7132497346974866E-2"/>
    <n v="5.6364292740857219E-2"/>
    <n v="8.0588793890108701E-2"/>
    <n v="0.10933445554405723"/>
    <n v="0.14128759343686542"/>
    <n v="0.17413663563660092"/>
    <n v="0.20458525354182983"/>
    <n v="0.22864334929124491"/>
    <n v="0.24226339832625951"/>
    <n v="0.24227803151398827"/>
    <n v="0.22742468171799654"/>
    <n v="0.19908194647374411"/>
    <n v="0.16130711803321912"/>
    <n v="0.11995693882892138"/>
    <n v="8.1097822271216438E-2"/>
    <n v="4.9301853595282871E-2"/>
    <n v="2.3312640455007132E-2"/>
    <n v="2.3679470868783179"/>
    <n v="2.3679470868783179"/>
    <n v="6.1339705028138607E-3"/>
    <n v="1.8799007844332315E-2"/>
    <n v="4.1545820371009221E-2"/>
    <n v="7.8678317717984086E-2"/>
    <n v="0.13504261045884131"/>
    <n v="0.21563140434895001"/>
    <n v="0.32496585989300725"/>
    <n v="0.46625345332987267"/>
    <n v="0.64039008896647354"/>
    <n v="0.84497534250830331"/>
    <n v="1.0736186917995483"/>
    <n v="1.3158820901258077"/>
    <n v="1.558160121639796"/>
    <n v="1.7855848033577926"/>
    <n v="1.9846667498315367"/>
    <n v="2.1459738678647557"/>
    <n v="2.2659308066936772"/>
    <n v="2.3470286289648938"/>
    <n v="2.3679470868783179"/>
    <n v="2.3679470868783179"/>
  </r>
  <r>
    <x v="61"/>
    <s v="Over $160"/>
    <n v="171.77976842178529"/>
    <s v="HVAC"/>
    <s v="Urban"/>
    <s v="SC-Retro"/>
    <s v="M_Input"/>
    <x v="2"/>
    <s v="SGSWindow-(AC with Gas Furnace)"/>
    <s v="SGSWindow-Small Office (AC with Gas Furnace)-Spokane"/>
    <n v="1.7431234337825087E-3"/>
    <n v="3.470001088858676E-3"/>
    <n v="6.1357205985069184E-3"/>
    <n v="9.9394357162147454E-3"/>
    <n v="1.50245096486811E-2"/>
    <n v="2.1429703589141001E-2"/>
    <n v="2.9030336382608078E-2"/>
    <n v="3.7479057119877791E-2"/>
    <n v="4.616466367793725E-2"/>
    <n v="5.42155746833008E-2"/>
    <n v="6.0576769416011297E-2"/>
    <n v="6.4178042978275673E-2"/>
    <n v="6.4181912135571936E-2"/>
    <n v="6.025454184535823E-2"/>
    <n v="5.2760446717287704E-2"/>
    <n v="4.2772414322381637E-2"/>
    <n v="3.1839024377859154E-2"/>
    <n v="2.1564295648729991E-2"/>
    <n v="1.3157131982516137E-2"/>
    <n v="6.2853310113510944E-3"/>
    <n v="0.62853310113510941"/>
    <n v="129.8864355447725"/>
    <n v="171.77976842178529"/>
    <s v="C-All-HVAC-CAC-All-All-E"/>
    <s v="C-All-HVAC-ER-All-All-E"/>
    <n v="0.62853310113510941"/>
    <n v="1.7431234337825087E-3"/>
    <n v="5.2131245226411851E-3"/>
    <n v="1.1348845121148103E-2"/>
    <n v="2.1288280837362849E-2"/>
    <n v="3.6312790486043953E-2"/>
    <n v="5.7742494075184954E-2"/>
    <n v="8.6772830457793035E-2"/>
    <n v="0.12425188757767083"/>
    <n v="0.17041655125560809"/>
    <n v="0.22463212593890888"/>
    <n v="0.28520889535492017"/>
    <n v="0.34938693833319584"/>
    <n v="0.41356885046876779"/>
    <n v="0.47382339231412601"/>
    <n v="0.5265838390314137"/>
    <n v="0.56935625335379536"/>
    <n v="0.60119527773165449"/>
    <n v="0.62275957338038446"/>
    <n v="0.62853310113510941"/>
    <n v="0.62853310113510941"/>
    <n v="1.6218815179522132E-3"/>
    <n v="3.3487591730283804E-3"/>
    <n v="6.0144786826766229E-3"/>
    <n v="9.8181938003844491E-3"/>
    <n v="1.4903267732850804E-2"/>
    <n v="2.1308461673310707E-2"/>
    <n v="2.8909094466777783E-2"/>
    <n v="3.7357815204047497E-2"/>
    <n v="4.6043421762106955E-2"/>
    <n v="5.4094332767470506E-2"/>
    <n v="6.0455527500181003E-2"/>
    <n v="6.4056801062445379E-2"/>
    <n v="6.4060670219741642E-2"/>
    <n v="6.0133299929527935E-2"/>
    <n v="5.2639204801457409E-2"/>
    <n v="4.2651172406551342E-2"/>
    <n v="3.171778246202886E-2"/>
    <n v="2.1443053732899696E-2"/>
    <n v="1.3035890066685841E-2"/>
    <n v="6.1640890955207989E-3"/>
    <n v="0.62610826281850351"/>
    <n v="0.62610826281850351"/>
    <n v="1.6218815179522132E-3"/>
    <n v="4.9706406909805941E-3"/>
    <n v="1.0985119373657218E-2"/>
    <n v="2.0803313174041667E-2"/>
    <n v="3.5706580906892472E-2"/>
    <n v="5.7015042580203179E-2"/>
    <n v="8.5924137046980958E-2"/>
    <n v="0.12328195225102845"/>
    <n v="0.16932537401313541"/>
    <n v="0.22341970678060591"/>
    <n v="0.28387523428078693"/>
    <n v="0.3479320353432323"/>
    <n v="0.41199270556297396"/>
    <n v="0.47212600549250189"/>
    <n v="0.52476521029395928"/>
    <n v="0.56741638270051065"/>
    <n v="0.59913416516253948"/>
    <n v="0.62057721889543915"/>
    <n v="0.62610826281850351"/>
    <n v="0.62610826281850351"/>
  </r>
  <r>
    <x v="61"/>
    <s v="Over $160"/>
    <n v="192.03622453676908"/>
    <s v="HVAC"/>
    <s v="Urban"/>
    <s v="SC-Retro"/>
    <s v="M_Input"/>
    <x v="2"/>
    <s v="SGSWindow-(AC with Gas Furnace)"/>
    <s v="SGSWindow-Small Office (AC with Gas Furnace)-Missoula"/>
    <n v="3.039716670834153E-4"/>
    <n v="6.0511034119528899E-4"/>
    <n v="1.0699673832271514E-3"/>
    <n v="1.7332718876770068E-3"/>
    <n v="2.6200240077721786E-3"/>
    <n v="3.7369830494215005E-3"/>
    <n v="5.0624066977661489E-3"/>
    <n v="6.5357227449592391E-3"/>
    <n v="8.0503477301531422E-3"/>
    <n v="9.4542923920237828E-3"/>
    <n v="1.0563578705356375E-2"/>
    <n v="1.1191580777458354E-2"/>
    <n v="1.1192255493987752E-2"/>
    <n v="1.0507387588919424E-2"/>
    <n v="9.200542333320889E-3"/>
    <n v="7.4587959950397362E-3"/>
    <n v="5.5521950602466057E-3"/>
    <n v="3.7604536608174337E-3"/>
    <n v="2.2943844740147983E-3"/>
    <n v="1.0960569450584661E-3"/>
    <n v="0.10960569450584665"/>
    <n v="143.83513521401801"/>
    <n v="192.03622453676908"/>
    <s v="C-All-HVAC-CAC-All-All-E"/>
    <s v="C-All-HVAC-ER-All-All-E"/>
    <n v="0.10960569450584665"/>
    <n v="3.039716670834153E-4"/>
    <n v="9.090820082787043E-4"/>
    <n v="1.9790493915058556E-3"/>
    <n v="3.7123212791828624E-3"/>
    <n v="6.332345286955041E-3"/>
    <n v="1.0069328336376542E-2"/>
    <n v="1.5131735034142691E-2"/>
    <n v="2.166745777910193E-2"/>
    <n v="2.9717805509255072E-2"/>
    <n v="3.9172097901278853E-2"/>
    <n v="4.9735676606635228E-2"/>
    <n v="6.0927257384093582E-2"/>
    <n v="7.2119512878081327E-2"/>
    <n v="8.2626900467000747E-2"/>
    <n v="9.1827442800321638E-2"/>
    <n v="9.9286238795361373E-2"/>
    <n v="0.10483843385560798"/>
    <n v="0.10859888751642542"/>
    <n v="0.10960569450584665"/>
    <n v="0.10960569450584665"/>
    <n v="2.8282909819754467E-4"/>
    <n v="5.8396777230941836E-4"/>
    <n v="1.0488248143412807E-3"/>
    <n v="1.712129318791136E-3"/>
    <n v="2.5988814388863079E-3"/>
    <n v="3.7158404805356297E-3"/>
    <n v="5.0412641288802781E-3"/>
    <n v="6.5145801760733684E-3"/>
    <n v="8.0292051612672714E-3"/>
    <n v="9.433149823137912E-3"/>
    <n v="1.0542436136470504E-2"/>
    <n v="1.1170438208572483E-2"/>
    <n v="1.1171112925101881E-2"/>
    <n v="1.0486245020033553E-2"/>
    <n v="9.1793997644350183E-3"/>
    <n v="7.4376534261538655E-3"/>
    <n v="5.5310524913607349E-3"/>
    <n v="3.739311091931563E-3"/>
    <n v="2.2732419051289276E-3"/>
    <n v="1.0749143761725954E-3"/>
    <n v="0.10918284312812923"/>
    <n v="0.10918284312812923"/>
    <n v="2.8282909819754467E-4"/>
    <n v="8.6679687050696304E-4"/>
    <n v="1.9156216848482438E-3"/>
    <n v="3.6277510036393798E-3"/>
    <n v="6.2266324425256873E-3"/>
    <n v="9.9424729230613174E-3"/>
    <n v="1.4983737051941596E-2"/>
    <n v="2.1498317228014964E-2"/>
    <n v="2.9527522389282235E-2"/>
    <n v="3.8960672212420146E-2"/>
    <n v="4.950310834889065E-2"/>
    <n v="6.0673546557463133E-2"/>
    <n v="7.1844659482565021E-2"/>
    <n v="8.233090450259857E-2"/>
    <n v="9.151030426703359E-2"/>
    <n v="9.8947957693187455E-2"/>
    <n v="0.10447901018454819"/>
    <n v="0.10821832127647976"/>
    <n v="0.10918284312812923"/>
    <n v="0.10918284312812923"/>
  </r>
  <r>
    <x v="61"/>
    <s v="Over $160"/>
    <n v="155.63256000278827"/>
    <s v="HVAC"/>
    <s v="Urban"/>
    <s v="SC-Retro"/>
    <s v="M_Input"/>
    <x v="2"/>
    <s v="SGSWindow-(Air-source Heat Pump)"/>
    <s v="SGSWindow-Small Office (Air-source Heat Pump)-Portland"/>
    <n v="4.1783896118603135E-3"/>
    <n v="8.3178369482239008E-3"/>
    <n v="1.4707754318032685E-2"/>
    <n v="2.38255272916989E-2"/>
    <n v="3.6014807570521744E-2"/>
    <n v="5.1368508464033798E-2"/>
    <n v="6.9587760464377313E-2"/>
    <n v="8.9839938983664713E-2"/>
    <n v="0.11065994949557065"/>
    <n v="0.12995855007592416"/>
    <n v="0.14520678177028074"/>
    <n v="0.15383928808073749"/>
    <n v="0.15384856272322123"/>
    <n v="0.14443437959394712"/>
    <n v="0.12647050587935055"/>
    <n v="0.10252848892691999"/>
    <n v="7.6320383361223848E-2"/>
    <n v="5.1691135108094879E-2"/>
    <n v="3.1538571814346848E-2"/>
    <n v="1.5066381012355601E-2"/>
    <n v="1.5066381012355601"/>
    <n v="103.43464219433663"/>
    <n v="155.63256000278827"/>
    <s v="C-All-HVAC-ER-All-All-E"/>
    <s v="C-All-HVAC-ER-All-All-E"/>
    <n v="1.5066381012355601"/>
    <n v="4.1783896118603135E-3"/>
    <n v="1.2496226560084214E-2"/>
    <n v="2.7203980878116901E-2"/>
    <n v="5.1029508169815802E-2"/>
    <n v="8.7044315740337552E-2"/>
    <n v="0.13841282420437134"/>
    <n v="0.20800058466874866"/>
    <n v="0.29784052365241337"/>
    <n v="0.40850047314798399"/>
    <n v="0.53845902322390815"/>
    <n v="0.68366580499418883"/>
    <n v="0.83750509307492638"/>
    <n v="0.9913536557981476"/>
    <n v="1.1357880353920948"/>
    <n v="1.2622585412714453"/>
    <n v="1.3647870301983653"/>
    <n v="1.4411074135595892"/>
    <n v="1.492798548667684"/>
    <n v="1.5066381012355601"/>
    <n v="1.5066381012355601"/>
    <n v="3.8877642024318735E-3"/>
    <n v="8.0272115387954607E-3"/>
    <n v="1.4417128908604245E-2"/>
    <n v="2.3534901882270462E-2"/>
    <n v="3.5724182161093306E-2"/>
    <n v="5.1077883054605359E-2"/>
    <n v="6.9297135054948875E-2"/>
    <n v="8.9549313574236275E-2"/>
    <n v="0.11036932408614221"/>
    <n v="0.12966792466649571"/>
    <n v="0.14491615636085228"/>
    <n v="0.15354866267130904"/>
    <n v="0.15355793731379278"/>
    <n v="0.14414375418451866"/>
    <n v="0.1261798804699221"/>
    <n v="0.10223786351749155"/>
    <n v="7.602975795179541E-2"/>
    <n v="5.1400509698666441E-2"/>
    <n v="3.124794640491841E-2"/>
    <n v="1.4775755602927161E-2"/>
    <n v="1.5008255930469914"/>
    <n v="1.5008255930469914"/>
    <n v="3.8877642024318735E-3"/>
    <n v="1.1914975741227334E-2"/>
    <n v="2.6332104649831579E-2"/>
    <n v="4.9867006532102041E-2"/>
    <n v="8.5591188693195347E-2"/>
    <n v="0.13666907174780071"/>
    <n v="0.20596620680274957"/>
    <n v="0.29551552037698586"/>
    <n v="0.40588484446312806"/>
    <n v="0.5355527691296238"/>
    <n v="0.68046892549047611"/>
    <n v="0.83401758816178517"/>
    <n v="0.98757552547557792"/>
    <n v="1.1317192796600966"/>
    <n v="1.2578991601300187"/>
    <n v="1.3601370236475103"/>
    <n v="1.4361667815993058"/>
    <n v="1.4875672912979723"/>
    <n v="1.5008255930469914"/>
    <n v="1.5008255930469914"/>
  </r>
  <r>
    <x v="61"/>
    <s v="Under $115"/>
    <n v="110.86166468113802"/>
    <s v="HVAC"/>
    <s v="Urban"/>
    <s v="SC-Retro"/>
    <s v="M_Input"/>
    <x v="2"/>
    <s v="SGSWindow-(Air-source Heat Pump)"/>
    <s v="SGSWindow-Small Office (Air-source Heat Pump)-Spokane"/>
    <n v="1.2818503328391744E-3"/>
    <n v="2.5517539174226803E-3"/>
    <n v="4.5120588358664709E-3"/>
    <n v="7.309217886777109E-3"/>
    <n v="1.1048656865403739E-2"/>
    <n v="1.5758879805073324E-2"/>
    <n v="2.1348199234364953E-2"/>
    <n v="2.7561181791563295E-2"/>
    <n v="3.3948364386658735E-2"/>
    <n v="3.9868807398252992E-2"/>
    <n v="4.454667439685428E-2"/>
    <n v="4.7194962880026309E-2"/>
    <n v="4.719780816365448E-2"/>
    <n v="4.4309716123741461E-2"/>
    <n v="3.8798741887453247E-2"/>
    <n v="3.1453787191940696E-2"/>
    <n v="2.3413639679819485E-2"/>
    <n v="1.5857855513298002E-2"/>
    <n v="9.6754330095831734E-3"/>
    <n v="4.6220786736953746E-3"/>
    <n v="0.4622078673695374"/>
    <n v="72.363187115680191"/>
    <n v="110.86166468113802"/>
    <s v="C-All-HVAC-ER-All-All-E"/>
    <s v="C-All-HVAC-ER-All-All-E"/>
    <n v="0.4622078673695374"/>
    <n v="1.2818503328391744E-3"/>
    <n v="3.8336042502618546E-3"/>
    <n v="8.3456630861283264E-3"/>
    <n v="1.5654880972905436E-2"/>
    <n v="2.6703537838309175E-2"/>
    <n v="4.2462417643382502E-2"/>
    <n v="6.3810616877747459E-2"/>
    <n v="9.137179866931075E-2"/>
    <n v="0.12532016305596949"/>
    <n v="0.16518897045422248"/>
    <n v="0.20973564485107676"/>
    <n v="0.2569306077311031"/>
    <n v="0.30412841589475759"/>
    <n v="0.34843813201849905"/>
    <n v="0.38723687390595229"/>
    <n v="0.41869066109789299"/>
    <n v="0.44210430077771246"/>
    <n v="0.45796215629101045"/>
    <n v="0.4622078673695374"/>
    <n v="0.4622078673695374"/>
    <n v="1.192691993762818E-3"/>
    <n v="2.4625955783463237E-3"/>
    <n v="4.4229004967901147E-3"/>
    <n v="7.2200595477007528E-3"/>
    <n v="1.0959498526327383E-2"/>
    <n v="1.5669721465996968E-2"/>
    <n v="2.1259040895288597E-2"/>
    <n v="2.7472023452486938E-2"/>
    <n v="3.3859206047582378E-2"/>
    <n v="3.9779649059176636E-2"/>
    <n v="4.4457516057777924E-2"/>
    <n v="4.7105804540949953E-2"/>
    <n v="4.7108649824578123E-2"/>
    <n v="4.4220557784665104E-2"/>
    <n v="3.8709583548376891E-2"/>
    <n v="3.136462885286434E-2"/>
    <n v="2.3324481340743129E-2"/>
    <n v="1.5768697174221646E-2"/>
    <n v="9.5862746705068173E-3"/>
    <n v="4.5329203346190184E-3"/>
    <n v="0.46042470058801027"/>
    <n v="0.46042470058801027"/>
    <n v="1.192691993762818E-3"/>
    <n v="3.6552875721091414E-3"/>
    <n v="8.0781880688992561E-3"/>
    <n v="1.5298247616600008E-2"/>
    <n v="2.6257746142927391E-2"/>
    <n v="4.1927467608924358E-2"/>
    <n v="6.3186508504212952E-2"/>
    <n v="9.0658531956699887E-2"/>
    <n v="0.12451773800428226"/>
    <n v="0.16429738706345889"/>
    <n v="0.20875490312123682"/>
    <n v="0.25586070766218677"/>
    <n v="0.3029693574867649"/>
    <n v="0.34718991527143001"/>
    <n v="0.3858994988198069"/>
    <n v="0.41726412767267124"/>
    <n v="0.44058860901341435"/>
    <n v="0.45635730618763598"/>
    <n v="0.46042470058801027"/>
    <n v="0.46042470058801027"/>
  </r>
  <r>
    <x v="61"/>
    <s v="Under $130"/>
    <n v="122.34094412295696"/>
    <s v="HVAC"/>
    <s v="Urban"/>
    <s v="SC-Retro"/>
    <s v="M_Input"/>
    <x v="2"/>
    <s v="SGSWindow-(Air-source Heat Pump)"/>
    <s v="SGSWindow-Small Office (Air-source Heat Pump)-Missoula"/>
    <n v="2.2662420798460009E-4"/>
    <n v="4.5113629547270228E-4"/>
    <n v="7.9770760584297294E-4"/>
    <n v="1.2922302020305818E-3"/>
    <n v="1.9533427946068055E-3"/>
    <n v="2.7860847425448419E-3"/>
    <n v="3.7742461966442371E-3"/>
    <n v="4.8726679196613061E-3"/>
    <n v="6.001887267493026E-3"/>
    <n v="7.0485895805850246E-3"/>
    <n v="7.8756111730881474E-3"/>
    <n v="8.3438142578307253E-3"/>
    <n v="8.344317288591965E-3"/>
    <n v="7.8337182316160735E-3"/>
    <n v="6.8594077840335417E-3"/>
    <n v="5.5608595074445764E-3"/>
    <n v="4.1394048997306912E-3"/>
    <n v="2.8035831126052928E-3"/>
    <n v="1.7105642418083651E-3"/>
    <n v="8.171585183027331E-4"/>
    <n v="8.1715851830273328E-2"/>
    <n v="80.329923383724847"/>
    <n v="122.34094412295696"/>
    <s v="C-All-HVAC-ER-All-All-E"/>
    <s v="C-All-HVAC-ER-All-All-E"/>
    <n v="8.1715851830273328E-2"/>
    <n v="2.2662420798460009E-4"/>
    <n v="6.7776050345730234E-4"/>
    <n v="1.4754681093002752E-3"/>
    <n v="2.7676983113308568E-3"/>
    <n v="4.7210411059376619E-3"/>
    <n v="7.5071258484825038E-3"/>
    <n v="1.128137204512674E-2"/>
    <n v="1.6154039964788047E-2"/>
    <n v="2.2155927232281072E-2"/>
    <n v="2.9204516812866097E-2"/>
    <n v="3.7080127985954246E-2"/>
    <n v="4.5423942243784973E-2"/>
    <n v="5.376825953237694E-2"/>
    <n v="6.160197776399301E-2"/>
    <n v="6.8461385548026554E-2"/>
    <n v="7.4022245055471128E-2"/>
    <n v="7.816164995520182E-2"/>
    <n v="8.0965233067807119E-2"/>
    <n v="8.1715851830273328E-2"/>
    <n v="8.1715851830273328E-2"/>
    <n v="2.1086149570784886E-4"/>
    <n v="4.3537358319595108E-4"/>
    <n v="7.8194489356622169E-4"/>
    <n v="1.2764674897538307E-3"/>
    <n v="1.9375800823300544E-3"/>
    <n v="2.7703220302680905E-3"/>
    <n v="3.7584834843674858E-3"/>
    <n v="4.8569052073845547E-3"/>
    <n v="5.9861245552162747E-3"/>
    <n v="7.0328268683082732E-3"/>
    <n v="7.8598484608113969E-3"/>
    <n v="8.3280515455539748E-3"/>
    <n v="8.3285545763152145E-3"/>
    <n v="7.817955519339323E-3"/>
    <n v="6.8436450717567904E-3"/>
    <n v="5.545096795167825E-3"/>
    <n v="4.1236421874539398E-3"/>
    <n v="2.7878204003285415E-3"/>
    <n v="1.694801529531614E-3"/>
    <n v="8.0139580602598185E-4"/>
    <n v="8.1400597584738305E-2"/>
    <n v="8.1400597584738305E-2"/>
    <n v="2.1086149570784886E-4"/>
    <n v="6.4623507890379994E-4"/>
    <n v="1.4281799724700215E-3"/>
    <n v="2.7046474622238522E-3"/>
    <n v="4.6422275445539068E-3"/>
    <n v="7.4125495748219973E-3"/>
    <n v="1.1171033059189484E-2"/>
    <n v="1.6027938266574039E-2"/>
    <n v="2.2014062821790314E-2"/>
    <n v="2.9046889690098589E-2"/>
    <n v="3.6906738150909987E-2"/>
    <n v="4.523478969646396E-2"/>
    <n v="5.3563344272779173E-2"/>
    <n v="6.1381299792118496E-2"/>
    <n v="6.8224944863875286E-2"/>
    <n v="7.3770041659043106E-2"/>
    <n v="7.7893683846497044E-2"/>
    <n v="8.0681504246825589E-2"/>
    <n v="8.1400597584738305E-2"/>
    <n v="8.1400597584738305E-2"/>
  </r>
  <r>
    <x v="61"/>
    <s v="Under $45"/>
    <n v="41.186308217157986"/>
    <s v="HVAC"/>
    <s v="Urban"/>
    <s v="SC-Retro"/>
    <s v="M_Input"/>
    <x v="2"/>
    <s v="SGSWindow-(Apackaged VAV with Electric reheat)"/>
    <s v="SGSWindow-Mid-rise Office (Apackaged VAV with Electric reheat)-Portland"/>
    <n v="2.6391154035003217E-3"/>
    <n v="5.2536344508305414E-3"/>
    <n v="9.2895743521478127E-3"/>
    <n v="1.5048456920714251E-2"/>
    <n v="2.2747336233000723E-2"/>
    <n v="3.2444897325386204E-2"/>
    <n v="4.3952371031973664E-2"/>
    <n v="5.6743862790659468E-2"/>
    <n v="6.9894003286664161E-2"/>
    <n v="8.2083205057854561E-2"/>
    <n v="9.1714150680180462E-2"/>
    <n v="9.7166533653293682E-2"/>
    <n v="9.7172391616316398E-2"/>
    <n v="9.1226293234940525E-2"/>
    <n v="7.9880119174925393E-2"/>
    <n v="6.4758086143186733E-2"/>
    <n v="4.8204767396015896E-2"/>
    <n v="3.2648671751663846E-2"/>
    <n v="1.9920098030922071E-2"/>
    <n v="9.5160867937850221E-3"/>
    <n v="0.9516086793785018"/>
    <n v="24.007783612882168"/>
    <n v="41.186308217157986"/>
    <s v="C-All-HVAC-ER-All-All-E"/>
    <s v="C-All-HVAC-ER-All-All-E"/>
    <n v="0.9516086793785018"/>
    <n v="2.6391154035003217E-3"/>
    <n v="7.892749854330864E-3"/>
    <n v="1.7182324206478677E-2"/>
    <n v="3.223078112719293E-2"/>
    <n v="5.4978117360193653E-2"/>
    <n v="8.7423014685579864E-2"/>
    <n v="0.13137538571755353"/>
    <n v="0.18811924850821299"/>
    <n v="0.25801325179487716"/>
    <n v="0.34009645685273171"/>
    <n v="0.43181060753291217"/>
    <n v="0.52897714118620587"/>
    <n v="0.62614953280252228"/>
    <n v="0.71737582603746275"/>
    <n v="0.79725594521238818"/>
    <n v="0.86201403135557486"/>
    <n v="0.91021879875159073"/>
    <n v="0.94286747050325459"/>
    <n v="0.9516086793785018"/>
    <n v="0.9516086793785018"/>
    <n v="2.4555532980197609E-3"/>
    <n v="5.0700723453499805E-3"/>
    <n v="9.106012246667251E-3"/>
    <n v="1.486489481523369E-2"/>
    <n v="2.2563774127520163E-2"/>
    <n v="3.2261335219905644E-2"/>
    <n v="4.3768808926493104E-2"/>
    <n v="5.6560300685178908E-2"/>
    <n v="6.9710441181183594E-2"/>
    <n v="8.1899642952373994E-2"/>
    <n v="9.1530588574699895E-2"/>
    <n v="9.6982971547813115E-2"/>
    <n v="9.6988829510835831E-2"/>
    <n v="9.1042731129459958E-2"/>
    <n v="7.9696557069444826E-2"/>
    <n v="6.4574524037706166E-2"/>
    <n v="4.8021205290535336E-2"/>
    <n v="3.2465109646183286E-2"/>
    <n v="1.9736535925441511E-2"/>
    <n v="9.3325246883044603E-3"/>
    <n v="0.94793743726889057"/>
    <n v="0.94793743726889057"/>
    <n v="2.4555532980197609E-3"/>
    <n v="7.5256256433697414E-3"/>
    <n v="1.6631637890036993E-2"/>
    <n v="3.1496532705270683E-2"/>
    <n v="5.4060306832790846E-2"/>
    <n v="8.632164205269649E-2"/>
    <n v="0.13009045097918959"/>
    <n v="0.18665075166436851"/>
    <n v="0.25636119284555209"/>
    <n v="0.3382608357979261"/>
    <n v="0.42979142437262596"/>
    <n v="0.52677439592043906"/>
    <n v="0.62376322543127494"/>
    <n v="0.71480595656073487"/>
    <n v="0.79450251363017965"/>
    <n v="0.85907703766788579"/>
    <n v="0.90709824295842112"/>
    <n v="0.93956335260460444"/>
    <n v="0.94793743726889057"/>
    <n v="0.94793743726889057"/>
  </r>
  <r>
    <x v="61"/>
    <s v="Under $20"/>
    <n v="18.358883242303666"/>
    <s v="HVAC"/>
    <s v="Urban"/>
    <s v="SC-Retro"/>
    <s v="M_Input"/>
    <x v="2"/>
    <s v="SGSWindow-(Apackaged VAV with Electric reheat)"/>
    <s v="SGSWindow-Mid-rise Office (Apackaged VAV with Electric reheat)-Spokane"/>
    <n v="1.0063219753450323E-3"/>
    <n v="2.0032651059095148E-3"/>
    <n v="3.5422106967240071E-3"/>
    <n v="5.7381321310399974E-3"/>
    <n v="8.6737943712009852E-3"/>
    <n v="1.2371574628015474E-2"/>
    <n v="1.6759493267831289E-2"/>
    <n v="2.1637021259649107E-2"/>
    <n v="2.66513057211973E-2"/>
    <n v="3.1299174316861758E-2"/>
    <n v="3.4971553406554112E-2"/>
    <n v="3.7050603377829935E-2"/>
    <n v="3.7052837079665286E-2"/>
    <n v="3.4785528321281428E-2"/>
    <n v="3.045911490353578E-2"/>
    <n v="2.4692927441044159E-2"/>
    <n v="1.838097594469237E-2"/>
    <n v="1.2449275922511546E-2"/>
    <n v="7.5957392287418143E-3"/>
    <n v="3.6285822314459253E-3"/>
    <n v="0.36285822314459254"/>
    <n v="8.1653193384499989"/>
    <n v="18.358883242303666"/>
    <s v="C-All-HVAC-ER-All-All-E"/>
    <s v="C-All-HVAC-ER-All-All-E"/>
    <n v="0.36285822314459254"/>
    <n v="1.0063219753450323E-3"/>
    <n v="3.0095870812545471E-3"/>
    <n v="6.5517977779785547E-3"/>
    <n v="1.2289929909018553E-2"/>
    <n v="2.0963724280219538E-2"/>
    <n v="3.3335298908235014E-2"/>
    <n v="5.00947921760663E-2"/>
    <n v="7.1731813435715414E-2"/>
    <n v="9.838311915691271E-2"/>
    <n v="0.12968229347377447"/>
    <n v="0.16465384688032858"/>
    <n v="0.20170445025815853"/>
    <n v="0.23875728733782381"/>
    <n v="0.27354281565910521"/>
    <n v="0.30400193056264097"/>
    <n v="0.32869485800368514"/>
    <n v="0.34707583394837749"/>
    <n v="0.35952510987088904"/>
    <n v="0.36285822314459254"/>
    <n v="0.36285822314459254"/>
    <n v="9.3632784763819188E-4"/>
    <n v="1.9332709782026744E-3"/>
    <n v="3.4722165690171665E-3"/>
    <n v="5.6681380033331572E-3"/>
    <n v="8.603800243494145E-3"/>
    <n v="1.2301580500308634E-2"/>
    <n v="1.6689499140124447E-2"/>
    <n v="2.1567027131942265E-2"/>
    <n v="2.6581311593490458E-2"/>
    <n v="3.1229180189154916E-2"/>
    <n v="3.490155927884727E-2"/>
    <n v="3.6980609250123093E-2"/>
    <n v="3.6982842951958445E-2"/>
    <n v="3.4715534193574586E-2"/>
    <n v="3.0389120775828938E-2"/>
    <n v="2.4622933313337318E-2"/>
    <n v="1.8310981816985528E-2"/>
    <n v="1.2379281794804705E-2"/>
    <n v="7.5257451010349741E-3"/>
    <n v="3.5585881037390847E-3"/>
    <n v="0.36145834059045573"/>
    <n v="0.36145834059045573"/>
    <n v="9.3632784763819188E-4"/>
    <n v="2.8695988258408663E-3"/>
    <n v="6.3418153948580323E-3"/>
    <n v="1.2009953398191189E-2"/>
    <n v="2.0613753641685335E-2"/>
    <n v="3.291533414199397E-2"/>
    <n v="4.9604833282118413E-2"/>
    <n v="7.1171860414060678E-2"/>
    <n v="9.775317200755114E-2"/>
    <n v="0.12898235219670606"/>
    <n v="0.16388391147555334"/>
    <n v="0.20086452072567643"/>
    <n v="0.23784736367763487"/>
    <n v="0.27256289787120946"/>
    <n v="0.30295201864703841"/>
    <n v="0.32757495196037573"/>
    <n v="0.34588593377736127"/>
    <n v="0.35826521557216595"/>
    <n v="0.36145834059045573"/>
    <n v="0.36145834059045573"/>
  </r>
  <r>
    <x v="61"/>
    <s v="Under $25"/>
    <n v="23.79212254188889"/>
    <s v="HVAC"/>
    <s v="Urban"/>
    <s v="SC-Retro"/>
    <s v="M_Input"/>
    <x v="2"/>
    <s v="SGSWindow-(Apackaged VAV with Electric reheat)"/>
    <s v="SGSWindow-Mid-rise Office (Apackaged VAV with Electric reheat)-Missoula"/>
    <n v="1.6821513219331073E-4"/>
    <n v="3.3486251206357422E-4"/>
    <n v="5.9211013493140803E-4"/>
    <n v="9.591767631176195E-4"/>
    <n v="1.4498972520886337E-3"/>
    <n v="2.0680121397304283E-3"/>
    <n v="2.8014894284451425E-3"/>
    <n v="3.6168090140468547E-3"/>
    <n v="4.4549885870060904E-3"/>
    <n v="5.2319186843228739E-3"/>
    <n v="5.8457875544971009E-3"/>
    <n v="6.1933181404556859E-3"/>
    <n v="6.1936915223937943E-3"/>
    <n v="5.8146919061091281E-3"/>
    <n v="5.0914957295181617E-3"/>
    <n v="4.1276292831734177E-3"/>
    <n v="3.072533815351065E-3"/>
    <n v="2.0810005607780429E-3"/>
    <n v="1.2696913212400397E-3"/>
    <n v="6.0654785912599824E-4"/>
    <n v="6.0654785912599825E-2"/>
    <n v="11.729137966796538"/>
    <n v="23.79212254188889"/>
    <s v="C-All-HVAC-ER-All-All-E"/>
    <s v="C-All-HVAC-ER-All-All-E"/>
    <n v="6.0654785912599825E-2"/>
    <n v="1.6821513219331073E-4"/>
    <n v="5.0307764425688492E-4"/>
    <n v="1.095187779188293E-3"/>
    <n v="2.0543645423059123E-3"/>
    <n v="3.5042617943945461E-3"/>
    <n v="5.5722739341249744E-3"/>
    <n v="8.3737633625701174E-3"/>
    <n v="1.1990572376616972E-2"/>
    <n v="1.6445560963623061E-2"/>
    <n v="2.1677479647945936E-2"/>
    <n v="2.7523267202443039E-2"/>
    <n v="3.3716585342898724E-2"/>
    <n v="3.991027686529252E-2"/>
    <n v="4.5724968771401649E-2"/>
    <n v="5.0816464500919811E-2"/>
    <n v="5.4944093784093227E-2"/>
    <n v="5.8016627599444294E-2"/>
    <n v="6.0097628160222336E-2"/>
    <n v="6.0654785912599825E-2"/>
    <n v="6.0654785912599825E-2"/>
    <n v="1.5651502851533558E-4"/>
    <n v="3.2316240838559904E-4"/>
    <n v="5.8041003125343285E-4"/>
    <n v="9.4747665943964432E-4"/>
    <n v="1.4381971484106585E-3"/>
    <n v="2.0563120360524534E-3"/>
    <n v="2.7897893247671676E-3"/>
    <n v="3.6051089103688798E-3"/>
    <n v="4.4432884833281155E-3"/>
    <n v="5.2202185806448989E-3"/>
    <n v="5.8340874508191259E-3"/>
    <n v="6.1816180367777109E-3"/>
    <n v="6.1819914187158194E-3"/>
    <n v="5.8029918024311532E-3"/>
    <n v="5.0797956258401868E-3"/>
    <n v="4.1159291794954428E-3"/>
    <n v="3.06083371167309E-3"/>
    <n v="2.0693004571000679E-3"/>
    <n v="1.2579912175620645E-3"/>
    <n v="5.9484775544802306E-4"/>
    <n v="6.0420783839040322E-2"/>
    <n v="6.0420783839040322E-2"/>
    <n v="1.5651502851533558E-4"/>
    <n v="4.7967743690093462E-4"/>
    <n v="1.0600874681543674E-3"/>
    <n v="2.0075641275940116E-3"/>
    <n v="3.4457612760046699E-3"/>
    <n v="5.5020733120571229E-3"/>
    <n v="8.29186263682429E-3"/>
    <n v="1.189697154719317E-2"/>
    <n v="1.6340260030521286E-2"/>
    <n v="2.1560478611166185E-2"/>
    <n v="2.7394566061985311E-2"/>
    <n v="3.3576184098763021E-2"/>
    <n v="3.9758175517478837E-2"/>
    <n v="4.5561167319909987E-2"/>
    <n v="5.064096294575017E-2"/>
    <n v="5.4756892125245614E-2"/>
    <n v="5.7817725836918701E-2"/>
    <n v="5.9887026294018771E-2"/>
    <n v="6.0420783839040322E-2"/>
    <n v="6.0420783839040322E-2"/>
  </r>
  <r>
    <x v="61"/>
    <s v="Over $160"/>
    <n v="193.705627947615"/>
    <s v="HVAC"/>
    <s v="Urban"/>
    <s v="SC-Retro"/>
    <s v="M_Input"/>
    <x v="2"/>
    <s v="SGSWindow-(Apackaged VAV with Gas)"/>
    <s v="SGSWindow-Mid-rise Office (Apackaged VAV with Gas)-Portland"/>
    <n v="3.1781262997423116E-3"/>
    <n v="6.3266327024849127E-3"/>
    <n v="1.1186869859050106E-2"/>
    <n v="1.8121942165480347E-2"/>
    <n v="2.7393234655557562E-2"/>
    <n v="3.9071418152266613E-2"/>
    <n v="5.2929169420737901E-2"/>
    <n v="6.8333185598771426E-2"/>
    <n v="8.4169100655850079E-2"/>
    <n v="9.8847815603481951E-2"/>
    <n v="0.11044577813786204"/>
    <n v="0.11701175160766002"/>
    <n v="0.11701880599653618"/>
    <n v="0.10985828106396155"/>
    <n v="9.6194773157576893E-2"/>
    <n v="7.7984227752856114E-2"/>
    <n v="5.8050071941168201E-2"/>
    <n v="3.9316811310333474E-2"/>
    <n v="2.3988563501827456E-2"/>
    <n v="1.1459645027211094E-2"/>
    <n v="1.1459645027211096"/>
    <n v="164.27478723307323"/>
    <n v="193.705627947615"/>
    <s v="C-All-HVAC-Vent-All-All-E"/>
    <s v="C-All-HVAC-ER-All-All-E"/>
    <n v="1.1459645027211096"/>
    <n v="3.1781262997423116E-3"/>
    <n v="9.5047590022272234E-3"/>
    <n v="2.0691628861277331E-2"/>
    <n v="3.8813571026757678E-2"/>
    <n v="6.620680568231524E-2"/>
    <n v="0.10527822383458185"/>
    <n v="0.15820739325531974"/>
    <n v="0.22654057885409118"/>
    <n v="0.31070967950994127"/>
    <n v="0.40955749511342321"/>
    <n v="0.52000327325128526"/>
    <n v="0.63701502485894523"/>
    <n v="0.75403383085548137"/>
    <n v="0.86389211191944293"/>
    <n v="0.96008688507701978"/>
    <n v="1.0380711128298759"/>
    <n v="1.0961211847710441"/>
    <n v="1.1354379960813776"/>
    <n v="1.1459645027211096"/>
    <n v="1.1459645027211096"/>
    <n v="2.9570736112959906E-3"/>
    <n v="6.1055800140385917E-3"/>
    <n v="1.0965817170603784E-2"/>
    <n v="1.7900889477034027E-2"/>
    <n v="2.7172181967111242E-2"/>
    <n v="3.8850365463820292E-2"/>
    <n v="5.2708116732291581E-2"/>
    <n v="6.8112132910325099E-2"/>
    <n v="8.3948047967403752E-2"/>
    <n v="9.8626762915035623E-2"/>
    <n v="0.11022472544941571"/>
    <n v="0.11679069891921369"/>
    <n v="0.11679775330808985"/>
    <n v="0.10963722837551522"/>
    <n v="9.5973720469130566E-2"/>
    <n v="7.7763175064409787E-2"/>
    <n v="5.782901925272188E-2"/>
    <n v="3.9095758621887154E-2"/>
    <n v="2.3767510813381135E-2"/>
    <n v="1.1238592338764772E-2"/>
    <n v="1.1415434489521832"/>
    <n v="1.1415434489521832"/>
    <n v="2.9570736112959906E-3"/>
    <n v="9.0626536253345831E-3"/>
    <n v="2.0028470795938367E-2"/>
    <n v="3.792936027297239E-2"/>
    <n v="6.5101542240083632E-2"/>
    <n v="0.10395190770390392"/>
    <n v="0.15666002443619551"/>
    <n v="0.22477215734652062"/>
    <n v="0.30872020531392436"/>
    <n v="0.40734696822895999"/>
    <n v="0.51757169367837574"/>
    <n v="0.63436239259758942"/>
    <n v="0.75116014590567926"/>
    <n v="0.86079737428119452"/>
    <n v="0.95677109475032507"/>
    <n v="1.0345342698147348"/>
    <n v="1.0923632890674568"/>
    <n v="1.131459047689344"/>
    <n v="1.1415434489521832"/>
    <n v="1.1415434489521832"/>
  </r>
  <r>
    <x v="61"/>
    <s v="Under $130"/>
    <n v="118.05716215124204"/>
    <s v="HVAC"/>
    <s v="Urban"/>
    <s v="SC-Retro"/>
    <s v="M_Input"/>
    <x v="2"/>
    <s v="SGSWindow-(Apackaged VAV with Gas)"/>
    <s v="SGSWindow-Mid-rise Office (Apackaged VAV with Gas)-Spokane"/>
    <n v="9.383219149820787E-4"/>
    <n v="1.8678987406086478E-3"/>
    <n v="3.3028533666677432E-3"/>
    <n v="5.3503900953485476E-3"/>
    <n v="8.0876812232541905E-3"/>
    <n v="1.1535591868917524E-2"/>
    <n v="1.5627006268852359E-2"/>
    <n v="2.0174945713473957E-2"/>
    <n v="2.4850400601171892E-2"/>
    <n v="2.9184199393326497E-2"/>
    <n v="3.2608425301539234E-2"/>
    <n v="3.4546987906934092E-2"/>
    <n v="3.4549070671133816E-2"/>
    <n v="3.2434970464494742E-2"/>
    <n v="2.8400905202478195E-2"/>
    <n v="2.3024355554841107E-2"/>
    <n v="1.7138920713472231E-2"/>
    <n v="1.1608042664224015E-2"/>
    <n v="7.0824733568735148E-3"/>
    <n v="3.3833885292159182E-3"/>
    <n v="0.33833885292159177"/>
    <n v="124.74716353874204"/>
    <n v="118.05716215124204"/>
    <s v="C-All-HVAC-Vent-All-All-E"/>
    <s v="C-All-HVAC-ER-All-All-E"/>
    <n v="0.33833885292159177"/>
    <n v="9.383219149820787E-4"/>
    <n v="2.8062206555907266E-3"/>
    <n v="6.1090740222584702E-3"/>
    <n v="1.1459464117607017E-2"/>
    <n v="1.9547145340861209E-2"/>
    <n v="3.1082737209778735E-2"/>
    <n v="4.6709743478631091E-2"/>
    <n v="6.6884689192105051E-2"/>
    <n v="9.1735089793276936E-2"/>
    <n v="0.12091928918660344"/>
    <n v="0.15352771448814267"/>
    <n v="0.18807470239507676"/>
    <n v="0.22262377306621056"/>
    <n v="0.25505874353070529"/>
    <n v="0.28345964873318347"/>
    <n v="0.30648400428802458"/>
    <n v="0.32362292500149681"/>
    <n v="0.3352309676657208"/>
    <n v="0.33833885292159177"/>
    <n v="0.33833885292159177"/>
    <n v="8.7305749111330215E-4"/>
    <n v="1.8026343167398711E-3"/>
    <n v="3.2375889427989665E-3"/>
    <n v="5.285125671479771E-3"/>
    <n v="8.0224167993854147E-3"/>
    <n v="1.1470327445048749E-2"/>
    <n v="1.5561741844983584E-2"/>
    <n v="2.0109681289605181E-2"/>
    <n v="2.4785136177303116E-2"/>
    <n v="2.9118934969457722E-2"/>
    <n v="3.2543160877670459E-2"/>
    <n v="3.4481723483065316E-2"/>
    <n v="3.4483806247265041E-2"/>
    <n v="3.2369706040625966E-2"/>
    <n v="2.8335640778609419E-2"/>
    <n v="2.2959091130972331E-2"/>
    <n v="1.7073656289603455E-2"/>
    <n v="1.1542778240355239E-2"/>
    <n v="7.0172089330047382E-3"/>
    <n v="3.3181241053471416E-3"/>
    <n v="0.33703356444421623"/>
    <n v="0.33703356444421623"/>
    <n v="8.7305749111330215E-4"/>
    <n v="2.6756918078531733E-3"/>
    <n v="5.9132807506521393E-3"/>
    <n v="1.119840642213191E-2"/>
    <n v="1.9220823221517323E-2"/>
    <n v="3.0691150666566074E-2"/>
    <n v="4.6252892511549654E-2"/>
    <n v="6.6362573801154831E-2"/>
    <n v="9.1147709978457947E-2"/>
    <n v="0.12026664494791567"/>
    <n v="0.15280980582558612"/>
    <n v="0.18729152930865145"/>
    <n v="0.2217753355559165"/>
    <n v="0.25414504159654244"/>
    <n v="0.28248068237515184"/>
    <n v="0.30543977350612417"/>
    <n v="0.32251342979572761"/>
    <n v="0.33405620803608282"/>
    <n v="0.33703356444421623"/>
    <n v="0.33703356444421623"/>
  </r>
  <r>
    <x v="61"/>
    <s v="Over $160"/>
    <n v="158.75440987411011"/>
    <s v="HVAC"/>
    <s v="Urban"/>
    <s v="SC-Retro"/>
    <s v="M_Input"/>
    <x v="2"/>
    <s v="SGSWindow-(Apackaged VAV with Gas)"/>
    <s v="SGSWindow-Mid-rise Office (Apackaged VAV with Gas)-Missoula"/>
    <n v="1.4800107954982474E-4"/>
    <n v="2.9462280022002693E-4"/>
    <n v="5.2095752646993813E-4"/>
    <n v="8.4391454305892376E-4"/>
    <n v="1.2756662004631204E-3"/>
    <n v="1.819503544131315E-3"/>
    <n v="2.4648404358819671E-3"/>
    <n v="3.1821848107536584E-3"/>
    <n v="3.9196421371969145E-3"/>
    <n v="4.6032102064803206E-3"/>
    <n v="5.1433117675182983E-3"/>
    <n v="5.449080346288878E-3"/>
    <n v="5.4494088597181025E-3"/>
    <n v="5.11595281668721E-3"/>
    <n v="4.4796615778064722E-3"/>
    <n v="3.6316209007231518E-3"/>
    <n v="2.7033139985451486E-3"/>
    <n v="1.8309311744023275E-3"/>
    <n v="1.1171152308855237E-3"/>
    <n v="5.3366030022864136E-4"/>
    <n v="5.3366030022864143E-2"/>
    <n v="153.67947988360874"/>
    <n v="158.75440987411011"/>
    <s v="C-All-HVAC-Vent-All-All-E"/>
    <s v="C-All-HVAC-ER-All-All-E"/>
    <n v="5.3366030022864143E-2"/>
    <n v="1.4800107954982474E-4"/>
    <n v="4.4262387976985165E-4"/>
    <n v="9.6358140623978978E-4"/>
    <n v="1.8074959492987135E-3"/>
    <n v="3.083162149761834E-3"/>
    <n v="4.9026656938931492E-3"/>
    <n v="7.3675061297751162E-3"/>
    <n v="1.0549690940528775E-2"/>
    <n v="1.446933307772569E-2"/>
    <n v="1.907254328420601E-2"/>
    <n v="2.4215855051724307E-2"/>
    <n v="2.9664935398013185E-2"/>
    <n v="3.5114344257731286E-2"/>
    <n v="4.0230297074418497E-2"/>
    <n v="4.470995865222497E-2"/>
    <n v="4.834157955294812E-2"/>
    <n v="5.1044893551493269E-2"/>
    <n v="5.2875824725895595E-2"/>
    <n v="5.3366030022864143E-2"/>
    <n v="5.3366030022864143E-2"/>
    <n v="1.3770695230570004E-4"/>
    <n v="2.843286729759022E-4"/>
    <n v="5.1066339922581339E-4"/>
    <n v="8.3362041581479902E-4"/>
    <n v="1.2653720732189958E-3"/>
    <n v="1.8092094168871903E-3"/>
    <n v="2.4545463086378424E-3"/>
    <n v="3.1718906835095338E-3"/>
    <n v="3.9093480099527895E-3"/>
    <n v="4.5929160792361956E-3"/>
    <n v="5.1330176402741732E-3"/>
    <n v="5.438786219044753E-3"/>
    <n v="5.4391147324739774E-3"/>
    <n v="5.105658689443085E-3"/>
    <n v="4.4693674505623471E-3"/>
    <n v="3.6213267734790272E-3"/>
    <n v="2.693019871301024E-3"/>
    <n v="1.8206370471582029E-3"/>
    <n v="1.1068211036413991E-3"/>
    <n v="5.2336617298451662E-4"/>
    <n v="5.3160147477981645E-2"/>
    <n v="5.3160147477981645E-2"/>
    <n v="1.3770695230570004E-4"/>
    <n v="4.2203562528160223E-4"/>
    <n v="9.3269902450741557E-4"/>
    <n v="1.7663194403222146E-3"/>
    <n v="3.0316915135412104E-3"/>
    <n v="4.8409009304284005E-3"/>
    <n v="7.2954472390662425E-3"/>
    <n v="1.0467337922575776E-2"/>
    <n v="1.4376685932528565E-2"/>
    <n v="1.8969602011764761E-2"/>
    <n v="2.4102619652038935E-2"/>
    <n v="2.9541405871083688E-2"/>
    <n v="3.4980520603557663E-2"/>
    <n v="4.0086179293000748E-2"/>
    <n v="4.4555546743563094E-2"/>
    <n v="4.8176873517042119E-2"/>
    <n v="5.0869893388343142E-2"/>
    <n v="5.2690530435501343E-2"/>
    <n v="5.3160147477981645E-2"/>
    <n v="5.3160147477981645E-2"/>
  </r>
  <r>
    <x v="61"/>
    <s v="Over $160"/>
    <n v="133.28521800807275"/>
    <s v="HVAC"/>
    <s v="Urban"/>
    <s v="SC-Retro"/>
    <s v="M_Input"/>
    <x v="2"/>
    <s v="SGSWindow-(VAV with Central Chillers / Gas Boilers)"/>
    <s v="SGSWindow-High-rise Office (VAV with Central Chillers / Gas Boilers)-Portland"/>
    <n v="8.9411373208965342E-4"/>
    <n v="1.7798943917483375E-3"/>
    <n v="3.1472424368054709E-3"/>
    <n v="5.0983113363381009E-3"/>
    <n v="7.7066374844429924E-3"/>
    <n v="1.0992102958586346E-2"/>
    <n v="1.4890754093384742E-2"/>
    <n v="1.9224421510953285E-2"/>
    <n v="2.3679596597571899E-2"/>
    <n v="2.7809212404587332E-2"/>
    <n v="3.1072109026125418E-2"/>
    <n v="3.2919338018994188E-2"/>
    <n v="3.292132265565454E-2"/>
    <n v="3.0906826355836491E-2"/>
    <n v="2.7062822406526913E-2"/>
    <n v="2.1939584001393932E-2"/>
    <n v="1.6331436065205835E-2"/>
    <n v="1.1061140300622193E-2"/>
    <n v="6.7487890716702087E-3"/>
    <n v="3.2239832584794164E-3"/>
    <n v="0.3223983258479417"/>
    <n v="107.47620711512945"/>
    <n v="133.28521800807275"/>
    <s v="C-All-HVAC-Vent-All-All-E"/>
    <s v="C-All-HVAC-ER-All-All-E"/>
    <n v="0.3223983258479417"/>
    <n v="8.9411373208965342E-4"/>
    <n v="2.6740081238379909E-3"/>
    <n v="5.8212505606434622E-3"/>
    <n v="1.0919561896981563E-2"/>
    <n v="1.8626199381424555E-2"/>
    <n v="2.9618302340010901E-2"/>
    <n v="4.4509056433395644E-2"/>
    <n v="6.3733477944348929E-2"/>
    <n v="8.7413074541920821E-2"/>
    <n v="0.11522228694650816"/>
    <n v="0.14629439597263358"/>
    <n v="0.17921373399162777"/>
    <n v="0.2121350566472823"/>
    <n v="0.2430418830031188"/>
    <n v="0.27010470540964571"/>
    <n v="0.29204428941103966"/>
    <n v="0.30837572547624548"/>
    <n v="0.3194368657768677"/>
    <n v="0.3223983258479417"/>
    <n v="0.3223983258479417"/>
    <n v="8.3192418214281304E-4"/>
    <n v="1.717704841801497E-3"/>
    <n v="3.0850528868586304E-3"/>
    <n v="5.0361217863912604E-3"/>
    <n v="7.6444479344961519E-3"/>
    <n v="1.0929913408639505E-2"/>
    <n v="1.4828564543437901E-2"/>
    <n v="1.9162231961006446E-2"/>
    <n v="2.361740704762506E-2"/>
    <n v="2.7747022854640493E-2"/>
    <n v="3.100991947617858E-2"/>
    <n v="3.2857148469047345E-2"/>
    <n v="3.2859133105707698E-2"/>
    <n v="3.0844636805889652E-2"/>
    <n v="2.7000632856580074E-2"/>
    <n v="2.1877394451447093E-2"/>
    <n v="1.6269246515258996E-2"/>
    <n v="1.0998950750675352E-2"/>
    <n v="6.6865995217233682E-3"/>
    <n v="3.1617937085325759E-3"/>
    <n v="0.32115453484900491"/>
    <n v="0.32115453484900491"/>
    <n v="8.3192418214281304E-4"/>
    <n v="2.5496290239443099E-3"/>
    <n v="5.6346819108029408E-3"/>
    <n v="1.0670803697194201E-2"/>
    <n v="1.8315251631690354E-2"/>
    <n v="2.9245165040329861E-2"/>
    <n v="4.4073729583767762E-2"/>
    <n v="6.3235961544774205E-2"/>
    <n v="8.6853368592399269E-2"/>
    <n v="0.11460039144703976"/>
    <n v="0.14561031092321836"/>
    <n v="0.17846745939226571"/>
    <n v="0.21132659249797342"/>
    <n v="0.24217122930386306"/>
    <n v="0.26917186216044314"/>
    <n v="0.29104925661189024"/>
    <n v="0.30731850312714926"/>
    <n v="0.31831745387782462"/>
    <n v="0.32115453484900491"/>
    <n v="0.32115453484900491"/>
  </r>
  <r>
    <x v="61"/>
    <s v="Under $115"/>
    <n v="104.87826723266785"/>
    <s v="HVAC"/>
    <s v="Urban"/>
    <s v="SC-Retro"/>
    <s v="M_Input"/>
    <x v="2"/>
    <s v="SGSWindow-(VAV with Central Chillers / Gas Boilers)"/>
    <s v="SGSWindow-High-rise Office (VAV with Central Chillers / Gas Boilers)-Spokane"/>
    <n v="2.3011098980785282E-4"/>
    <n v="4.5807736257604849E-4"/>
    <n v="8.0998093006133119E-4"/>
    <n v="1.3121121238251175E-3"/>
    <n v="1.9833964248495177E-3"/>
    <n v="2.8289507263898122E-3"/>
    <n v="3.8323157786715645E-3"/>
    <n v="4.9476375360324593E-3"/>
    <n v="6.0942307625486327E-3"/>
    <n v="7.1570373684348649E-3"/>
    <n v="7.9967833026216174E-3"/>
    <n v="8.4721900397012051E-3"/>
    <n v="8.4727008099644598E-3"/>
    <n v="7.954245807118239E-3"/>
    <n v="6.9649448693800114E-3"/>
    <n v="5.6464174627250535E-3"/>
    <n v="4.2030927197205369E-3"/>
    <n v="2.8467183218750572E-3"/>
    <n v="1.7368825436300697E-3"/>
    <n v="8.2973110926145243E-4"/>
    <n v="8.2973110926145233E-2"/>
    <n v="93.896439339753798"/>
    <n v="104.87826723266785"/>
    <s v="C-All-HVAC-Vent-All-All-E"/>
    <s v="C-All-HVAC-ER-All-All-E"/>
    <n v="8.2973110926145233E-2"/>
    <n v="2.3011098980785282E-4"/>
    <n v="6.8818835238390131E-4"/>
    <n v="1.4981692824452325E-3"/>
    <n v="2.8102814062703502E-3"/>
    <n v="4.7936778311198679E-3"/>
    <n v="7.6226285575096801E-3"/>
    <n v="1.1454944336181244E-2"/>
    <n v="1.6402581872213703E-2"/>
    <n v="2.2496812634762338E-2"/>
    <n v="2.9653850003197202E-2"/>
    <n v="3.7650633305818818E-2"/>
    <n v="4.6122823345520023E-2"/>
    <n v="5.4595524155484479E-2"/>
    <n v="6.2549769962602725E-2"/>
    <n v="6.9514714831982738E-2"/>
    <n v="7.5161132294707791E-2"/>
    <n v="7.936422501442833E-2"/>
    <n v="8.2210943336303383E-2"/>
    <n v="8.2973110926145233E-2"/>
    <n v="8.2973110926145233E-2"/>
    <n v="2.1410575649091567E-4"/>
    <n v="4.4207212925911134E-4"/>
    <n v="7.9397569674439399E-4"/>
    <n v="1.2961068905081804E-3"/>
    <n v="1.9673911915325804E-3"/>
    <n v="2.8129454930728749E-3"/>
    <n v="3.8163105453546272E-3"/>
    <n v="4.9316323027155219E-3"/>
    <n v="6.0782255292316954E-3"/>
    <n v="7.1410321351179275E-3"/>
    <n v="7.9807780693046809E-3"/>
    <n v="8.4561848063842687E-3"/>
    <n v="8.4566955766475233E-3"/>
    <n v="7.9382405738013025E-3"/>
    <n v="6.9489396360630741E-3"/>
    <n v="5.6304122294081162E-3"/>
    <n v="4.1870874864035996E-3"/>
    <n v="2.8307130885581199E-3"/>
    <n v="1.7208773103131326E-3"/>
    <n v="8.1372587594451522E-4"/>
    <n v="8.2653006259806483E-2"/>
    <n v="8.2653006259806483E-2"/>
    <n v="2.1410575649091567E-4"/>
    <n v="6.5617788575002701E-4"/>
    <n v="1.450153582494421E-3"/>
    <n v="2.7462604730026014E-3"/>
    <n v="4.7136516645351813E-3"/>
    <n v="7.5265971576080563E-3"/>
    <n v="1.1342907702962684E-2"/>
    <n v="1.6274540005678205E-2"/>
    <n v="2.2352765534909901E-2"/>
    <n v="2.9493797670027827E-2"/>
    <n v="3.7474575739332508E-2"/>
    <n v="4.5930760545716778E-2"/>
    <n v="5.43874561223643E-2"/>
    <n v="6.2325696696165604E-2"/>
    <n v="6.9274636332228676E-2"/>
    <n v="7.4905048561636794E-2"/>
    <n v="7.9092136048040398E-2"/>
    <n v="8.1922849136598516E-2"/>
    <n v="8.2653006259806483E-2"/>
    <n v="8.2653006259806483E-2"/>
  </r>
  <r>
    <x v="61"/>
    <s v="Under $115"/>
    <n v="114.56581647599319"/>
    <s v="HVAC"/>
    <s v="Urban"/>
    <s v="SC-Retro"/>
    <s v="M_Input"/>
    <x v="2"/>
    <s v="SGSWindow-(VAV with Central Chillers / Gas Boilers)"/>
    <s v="SGSWindow-High-rise Office (VAV with Central Chillers / Gas Boilers)-Missoula"/>
    <n v="4.1242973111876319E-5"/>
    <n v="8.2101564830340233E-5"/>
    <n v="1.4517351712556949E-4"/>
    <n v="2.351708846581977E-4"/>
    <n v="3.5548569622235722E-4"/>
    <n v="5.0703505660787157E-4"/>
    <n v="6.8686896157350266E-4"/>
    <n v="8.867689545653028E-4"/>
    <n v="1.0922737574908534E-3"/>
    <n v="1.2827614187116063E-3"/>
    <n v="1.4332697408625445E-3"/>
    <n v="1.5184772630715045E-3"/>
    <n v="1.5185688088262355E-3"/>
    <n v="1.4256457121937824E-3"/>
    <n v="1.2483325295041508E-3"/>
    <n v="1.0120118286747345E-3"/>
    <n v="7.5332360340940781E-4"/>
    <n v="5.1021955667661031E-4"/>
    <n v="3.1130282002279973E-4"/>
    <n v="1.4871335722788486E-4"/>
    <n v="1.487133572278849E-2"/>
    <n v="101.44610828053001"/>
    <n v="114.56581647599319"/>
    <s v="C-All-HVAC-Vent-All-All-E"/>
    <s v="C-All-HVAC-ER-All-All-E"/>
    <n v="1.487133572278849E-2"/>
    <n v="4.1242973111876319E-5"/>
    <n v="1.2334453794221655E-4"/>
    <n v="2.6851805506778603E-4"/>
    <n v="5.0368893972598373E-4"/>
    <n v="8.5917463594834096E-4"/>
    <n v="1.3662096925562126E-3"/>
    <n v="2.0530786541297155E-3"/>
    <n v="2.9398476086950182E-3"/>
    <n v="4.0321213661858712E-3"/>
    <n v="5.3148827848974777E-3"/>
    <n v="6.7481525257600226E-3"/>
    <n v="8.2666297888315272E-3"/>
    <n v="9.785198597657762E-3"/>
    <n v="1.1210844309851545E-2"/>
    <n v="1.2459176839355695E-2"/>
    <n v="1.347118866803043E-2"/>
    <n v="1.4224512271439838E-2"/>
    <n v="1.4734731828116448E-2"/>
    <n v="1.487133572278849E-2"/>
    <n v="1.487133572278849E-2"/>
    <n v="3.8374342596267547E-5"/>
    <n v="7.9232934314731461E-5"/>
    <n v="1.4230488660996071E-4"/>
    <n v="2.3230225414258893E-4"/>
    <n v="3.5261706570674842E-4"/>
    <n v="5.0416642609226283E-4"/>
    <n v="6.8400033105789392E-4"/>
    <n v="8.8390032404969405E-4"/>
    <n v="1.0894051269752447E-3"/>
    <n v="1.2798927881959975E-3"/>
    <n v="1.4304011103469358E-3"/>
    <n v="1.5156086325558958E-3"/>
    <n v="1.5157001783106267E-3"/>
    <n v="1.4227770816781736E-3"/>
    <n v="1.2454638989885421E-3"/>
    <n v="1.0091431981591257E-3"/>
    <n v="7.5045497289379906E-4"/>
    <n v="5.0735092616100157E-4"/>
    <n v="3.0843418950719093E-4"/>
    <n v="1.4584472671227608E-4"/>
    <n v="1.4813963112476314E-2"/>
    <n v="1.4813963112476314E-2"/>
    <n v="3.8374342596267547E-5"/>
    <n v="1.17607276910999E-4"/>
    <n v="2.5991216352095974E-4"/>
    <n v="4.9221441766354864E-4"/>
    <n v="8.4483148337029701E-4"/>
    <n v="1.3489979094625597E-3"/>
    <n v="2.0329982405204537E-3"/>
    <n v="2.9168985645701478E-3"/>
    <n v="4.0063036915453923E-3"/>
    <n v="5.2861964797413898E-3"/>
    <n v="6.7165975900883258E-3"/>
    <n v="8.2322062226442214E-3"/>
    <n v="9.7479064009548481E-3"/>
    <n v="1.1170683482633021E-2"/>
    <n v="1.2416147381621563E-2"/>
    <n v="1.3425290579780688E-2"/>
    <n v="1.4175745552674488E-2"/>
    <n v="1.468309647883549E-2"/>
    <n v="1.4813963112476314E-2"/>
    <n v="1.4813963112476314E-2"/>
  </r>
  <r>
    <x v="61"/>
    <s v="Under $130"/>
    <n v="120.985339078766"/>
    <s v="HVAC"/>
    <s v="Urban"/>
    <s v="SC-Retro"/>
    <s v="M_Input"/>
    <x v="2"/>
    <s v="SGSWindow-(Apackaged VAV with Electric reheat)"/>
    <s v="SGSWindow-Small Office (AC with Ele Furnace)-Portland"/>
    <n v="3.0195957907540759E-3"/>
    <n v="6.0110491768749098E-3"/>
    <n v="1.0628849187283801E-2"/>
    <n v="1.7217987934466335E-2"/>
    <n v="2.6026812108684006E-2"/>
    <n v="3.7122467348431915E-2"/>
    <n v="5.0288969700143266E-2"/>
    <n v="6.4924606558146414E-2"/>
    <n v="7.9970598422274303E-2"/>
    <n v="9.3917113346222436E-2"/>
    <n v="0.10493654918581673"/>
    <n v="0.11117500039312476"/>
    <n v="0.11118170289672213"/>
    <n v="0.10437835749545689"/>
    <n v="9.1396409306550894E-2"/>
    <n v="7.4094237817680417E-2"/>
    <n v="5.5154432629293378E-2"/>
    <n v="3.7355619865762198E-2"/>
    <n v="2.2791971918242601E-2"/>
    <n v="1.0888017852062146E-2"/>
    <n v="1.0888017852062146"/>
    <n v="79.389119744834687"/>
    <n v="120.985339078766"/>
    <s v="C-All-HVAC-ER-All-All-E"/>
    <s v="C-All-HVAC-ER-All-All-E"/>
    <n v="1.0888017852062146"/>
    <n v="3.0195957907540759E-3"/>
    <n v="9.0306449676289847E-3"/>
    <n v="1.9659494154912784E-2"/>
    <n v="3.6877482089379118E-2"/>
    <n v="6.2904294198063121E-2"/>
    <n v="0.10002676154649504"/>
    <n v="0.1503157312466383"/>
    <n v="0.21524033780478471"/>
    <n v="0.29521093622705902"/>
    <n v="0.38912804957328145"/>
    <n v="0.49406459875909819"/>
    <n v="0.60523959915222292"/>
    <n v="0.71642130204894505"/>
    <n v="0.82079965954440193"/>
    <n v="0.91219606885095283"/>
    <n v="0.98629030666863327"/>
    <n v="1.0414447392979267"/>
    <n v="1.078800359163689"/>
    <n v="1.0888017852062146"/>
    <n v="1.0888017852062146"/>
    <n v="2.8095695977668729E-3"/>
    <n v="5.8010229838877068E-3"/>
    <n v="1.0418822994296598E-2"/>
    <n v="1.7007961741479134E-2"/>
    <n v="2.5816785915696805E-2"/>
    <n v="3.691244115544471E-2"/>
    <n v="5.0078943507156061E-2"/>
    <n v="6.4714580365159216E-2"/>
    <n v="7.9760572229287105E-2"/>
    <n v="9.3707087153235238E-2"/>
    <n v="0.10472652299282953"/>
    <n v="0.11096497420013757"/>
    <n v="0.11097167670373494"/>
    <n v="0.10416833130246969"/>
    <n v="9.1186383113563696E-2"/>
    <n v="7.3884211624693219E-2"/>
    <n v="5.4944406436306173E-2"/>
    <n v="3.7145593672774993E-2"/>
    <n v="2.25819457252554E-2"/>
    <n v="1.0677991659074943E-2"/>
    <n v="1.0846012613464706"/>
    <n v="1.0846012613464706"/>
    <n v="2.8095695977668729E-3"/>
    <n v="8.6105925816545789E-3"/>
    <n v="1.9029415575951177E-2"/>
    <n v="3.6037377317430314E-2"/>
    <n v="6.1854163233127119E-2"/>
    <n v="9.8766604388571821E-2"/>
    <n v="0.14884554789572788"/>
    <n v="0.21356012826088711"/>
    <n v="0.29332070049017422"/>
    <n v="0.38702778764340945"/>
    <n v="0.49175431063623898"/>
    <n v="0.60271928483637649"/>
    <n v="0.71369096154011147"/>
    <n v="0.81785929284258119"/>
    <n v="0.90904567595614494"/>
    <n v="0.9829298875808381"/>
    <n v="1.0378742940171444"/>
    <n v="1.0750198876899193"/>
    <n v="1.0846012613464706"/>
    <n v="1.0846012613464706"/>
  </r>
  <r>
    <x v="61"/>
    <s v="Under $85"/>
    <n v="72.022421742247701"/>
    <s v="HVAC"/>
    <s v="Urban"/>
    <s v="SC-Retro"/>
    <s v="M_Input"/>
    <x v="2"/>
    <s v="SGSWindow-(Apackaged VAV with Electric reheat)"/>
    <s v="SGSWindow-Small Office (AC with Ele Furnace)-Spokane"/>
    <n v="1.0678500113655643E-3"/>
    <n v="2.1257477413034352E-3"/>
    <n v="3.7587867754344255E-3"/>
    <n v="6.0889701422323422E-3"/>
    <n v="9.2041231780651735E-3"/>
    <n v="1.3127991269997528E-2"/>
    <n v="1.7784193841537271E-2"/>
    <n v="2.2959941215743941E-2"/>
    <n v="2.8280806555506136E-2"/>
    <n v="3.321285281336931E-2"/>
    <n v="3.7109766672695575E-2"/>
    <n v="3.9315932879783778E-2"/>
    <n v="3.931830315350205E-2"/>
    <n v="3.6912367734493301E-2"/>
    <n v="3.2321430906617911E-2"/>
    <n v="2.6202690087859096E-2"/>
    <n v="1.9504816403040508E-2"/>
    <n v="1.3210443338265545E-2"/>
    <n v="8.0601541260795755E-3"/>
    <n v="3.8504391954293665E-3"/>
    <n v="0.38504391954293676"/>
    <n v="45.408358904300279"/>
    <n v="72.022421742247701"/>
    <s v="C-All-HVAC-ER-All-All-E"/>
    <s v="C-All-HVAC-ER-All-All-E"/>
    <n v="0.38504391954293676"/>
    <n v="1.0678500113655643E-3"/>
    <n v="3.1935977526689995E-3"/>
    <n v="6.9523845281034245E-3"/>
    <n v="1.3041354670335768E-2"/>
    <n v="2.2245477848400939E-2"/>
    <n v="3.5373469118398469E-2"/>
    <n v="5.3157662959935736E-2"/>
    <n v="7.6117604175679671E-2"/>
    <n v="0.1043984107311858"/>
    <n v="0.13761126354455511"/>
    <n v="0.17472103021725069"/>
    <n v="0.21403696309703446"/>
    <n v="0.2533552662505365"/>
    <n v="0.2902676339850298"/>
    <n v="0.32258906489164774"/>
    <n v="0.34879175497950682"/>
    <n v="0.36829657138254734"/>
    <n v="0.38150701472081289"/>
    <n v="0.38504391954293676"/>
    <n v="0.38504391954293676"/>
    <n v="9.9357633763241782E-4"/>
    <n v="2.0514740675702885E-3"/>
    <n v="3.6845131017012788E-3"/>
    <n v="6.014696468499196E-3"/>
    <n v="9.1298495043320264E-3"/>
    <n v="1.3053717596264381E-2"/>
    <n v="1.7709920167804125E-2"/>
    <n v="2.2885667542010796E-2"/>
    <n v="2.8206532881772991E-2"/>
    <n v="3.3138579139636165E-2"/>
    <n v="3.703549299896243E-2"/>
    <n v="3.9241659206050633E-2"/>
    <n v="3.9244029479768905E-2"/>
    <n v="3.6838094060760156E-2"/>
    <n v="3.2247157232884766E-2"/>
    <n v="2.612841641412595E-2"/>
    <n v="1.9430542729307363E-2"/>
    <n v="1.3136169664532397E-2"/>
    <n v="7.9858804523464284E-3"/>
    <n v="3.7761655216962198E-3"/>
    <n v="0.38355844606827383"/>
    <n v="0.38355844606827383"/>
    <n v="9.9357633763241782E-4"/>
    <n v="3.0450504052027061E-3"/>
    <n v="6.729563506903985E-3"/>
    <n v="1.2744259975403181E-2"/>
    <n v="2.1874109479735206E-2"/>
    <n v="3.492782707599959E-2"/>
    <n v="5.2637747243803712E-2"/>
    <n v="7.5523414785814508E-2"/>
    <n v="0.1037299476675875"/>
    <n v="0.13686852680722367"/>
    <n v="0.17390401980618608"/>
    <n v="0.21314567901223672"/>
    <n v="0.25238970849200559"/>
    <n v="0.28922780255276576"/>
    <n v="0.32147495978565055"/>
    <n v="0.34760337619977649"/>
    <n v="0.36703391892908388"/>
    <n v="0.38017008859361628"/>
    <n v="0.38355844606827383"/>
    <n v="0.38355844606827383"/>
  </r>
  <r>
    <x v="61"/>
    <s v="Under $85"/>
    <n v="81.780363590782528"/>
    <s v="HVAC"/>
    <s v="Urban"/>
    <s v="SC-Retro"/>
    <s v="M_Input"/>
    <x v="2"/>
    <s v="SGSWindow-(Apackaged VAV with Electric reheat)"/>
    <s v="SGSWindow-Small Office (AC with Ele Furnace)-Missoula"/>
    <n v="1.8523367089002914E-4"/>
    <n v="3.6874097796214285E-4"/>
    <n v="6.5201466975333593E-4"/>
    <n v="1.0562178951921783E-3"/>
    <n v="1.5965851996543729E-3"/>
    <n v="2.2772355559974073E-3"/>
    <n v="3.0849196741358298E-3"/>
    <n v="3.9827261783448977E-3"/>
    <n v="4.9057054438835903E-3"/>
    <n v="5.7612385464914564E-3"/>
    <n v="6.4372133103837654E-3"/>
    <n v="6.8199040073758386E-3"/>
    <n v="6.8203151648391271E-3"/>
    <n v="6.4029716757311225E-3"/>
    <n v="5.6066088228955433E-3"/>
    <n v="4.5452267832643669E-3"/>
    <n v="3.3833859661161749E-3"/>
    <n v="2.2915380321084761E-3"/>
    <n v="1.3981476057708464E-3"/>
    <n v="6.6791307685257586E-4"/>
    <n v="6.6791307685257595E-2"/>
    <n v="52.180469437910141"/>
    <n v="81.780363590782528"/>
    <s v="C-All-HVAC-ER-All-All-E"/>
    <s v="C-All-HVAC-ER-All-All-E"/>
    <n v="6.6791307685257595E-2"/>
    <n v="1.8523367089002914E-4"/>
    <n v="5.5397464885217202E-4"/>
    <n v="1.2059893186055081E-3"/>
    <n v="2.2622072137976866E-3"/>
    <n v="3.8587924134520597E-3"/>
    <n v="6.1360279694494674E-3"/>
    <n v="9.2209476435852963E-3"/>
    <n v="1.3203673821930193E-2"/>
    <n v="1.8109379265813783E-2"/>
    <n v="2.3870617812305241E-2"/>
    <n v="3.0307831122689005E-2"/>
    <n v="3.7127735130064843E-2"/>
    <n v="4.3948050294903972E-2"/>
    <n v="5.0351021970635096E-2"/>
    <n v="5.5957630793530638E-2"/>
    <n v="6.0502857576795008E-2"/>
    <n v="6.3886243542911184E-2"/>
    <n v="6.6177781575019662E-2"/>
    <n v="6.6791307685257595E-2"/>
    <n v="6.6791307685257595E-2"/>
    <n v="1.7234985285411849E-4"/>
    <n v="3.558571599262322E-4"/>
    <n v="6.3913085171742523E-4"/>
    <n v="1.0433340771562676E-3"/>
    <n v="1.5837013816184622E-3"/>
    <n v="2.2643517379614965E-3"/>
    <n v="3.0720358560999191E-3"/>
    <n v="3.969842360308987E-3"/>
    <n v="4.8928216258476796E-3"/>
    <n v="5.7483547284555457E-3"/>
    <n v="6.4243294923478547E-3"/>
    <n v="6.8070201893399278E-3"/>
    <n v="6.8074313468032164E-3"/>
    <n v="6.3900878576952118E-3"/>
    <n v="5.5937250048596326E-3"/>
    <n v="4.5323429652284562E-3"/>
    <n v="3.3705021480802642E-3"/>
    <n v="2.2786542140725654E-3"/>
    <n v="1.3852637877349357E-3"/>
    <n v="6.5502925881666515E-4"/>
    <n v="6.6533631324539377E-2"/>
    <n v="6.6533631324539377E-2"/>
    <n v="1.7234985285411849E-4"/>
    <n v="5.2820701278035072E-4"/>
    <n v="1.1673378644977759E-3"/>
    <n v="2.2106719416540438E-3"/>
    <n v="3.7943733232725062E-3"/>
    <n v="6.0587250612340032E-3"/>
    <n v="9.1307609173339223E-3"/>
    <n v="1.3100603277642909E-2"/>
    <n v="1.7993424903490589E-2"/>
    <n v="2.3741779631946135E-2"/>
    <n v="3.0166109124293988E-2"/>
    <n v="3.6973129313633918E-2"/>
    <n v="4.3780560660437132E-2"/>
    <n v="5.0170648518132341E-2"/>
    <n v="5.5764373522991975E-2"/>
    <n v="6.029671648822043E-2"/>
    <n v="6.366721863630069E-2"/>
    <n v="6.5945872850373261E-2"/>
    <n v="6.6533631324539377E-2"/>
    <n v="6.6533631324539377E-2"/>
  </r>
  <r>
    <x v="61"/>
    <s v="Under $45"/>
    <n v="44.272767288978372"/>
    <s v="HVAC"/>
    <s v="Urban"/>
    <s v="SC-Retro"/>
    <s v="M_Input"/>
    <x v="2"/>
    <s v="SGSWindow-(Apackaged VAV with Electric reheat)"/>
    <s v="SGSWindow-High-rise Office (VAV with Central Chillers / Ele Boilers)-Portland"/>
    <n v="8.8760720802132478E-4"/>
    <n v="1.766941983924415E-3"/>
    <n v="3.1243397478868231E-3"/>
    <n v="5.0612105915142976E-3"/>
    <n v="7.6505557797573688E-3"/>
    <n v="1.0912112706905008E-2"/>
    <n v="1.4782393102576855E-2"/>
    <n v="1.9084524139096157E-2"/>
    <n v="2.3507278625416014E-2"/>
    <n v="2.7606842948289158E-2"/>
    <n v="3.0845995257847064E-2"/>
    <n v="3.2679781844598507E-2"/>
    <n v="3.2681752038928168E-2"/>
    <n v="3.0681915360352814E-2"/>
    <n v="2.6865884479029208E-2"/>
    <n v="2.1779928214628902E-2"/>
    <n v="1.6212591137525007E-2"/>
    <n v="1.0980647659690531E-2"/>
    <n v="6.6996776924899901E-3"/>
    <n v="3.200522121585613E-3"/>
    <n v="0.32005221215856122"/>
    <n v="26.149817488085979"/>
    <n v="44.272767288978372"/>
    <s v="C-All-HVAC-ER-All-All-E"/>
    <s v="C-All-HVAC-ER-All-All-E"/>
    <n v="0.32005221215856122"/>
    <n v="8.8760720802132478E-4"/>
    <n v="2.6545491919457397E-3"/>
    <n v="5.7788889398325627E-3"/>
    <n v="1.0840099531346861E-2"/>
    <n v="1.8490655311104231E-2"/>
    <n v="2.9402768018009239E-2"/>
    <n v="4.4185161120586097E-2"/>
    <n v="6.3269685259682254E-2"/>
    <n v="8.6776963885098271E-2"/>
    <n v="0.11438380683338743"/>
    <n v="0.14522980209123448"/>
    <n v="0.177909583935833"/>
    <n v="0.21059133597476118"/>
    <n v="0.24127325133511399"/>
    <n v="0.26813913581414317"/>
    <n v="0.2899190640287721"/>
    <n v="0.30613165516629709"/>
    <n v="0.31711230282598762"/>
    <n v="0.32005221215856122"/>
    <n v="0.32005221215856122"/>
    <n v="8.2587021549420097E-4"/>
    <n v="1.7052049913972912E-3"/>
    <n v="3.0626027553596995E-3"/>
    <n v="4.999473598987174E-3"/>
    <n v="7.5888187872302452E-3"/>
    <n v="1.0850375714377884E-2"/>
    <n v="1.472065611004973E-2"/>
    <n v="1.9022787146569034E-2"/>
    <n v="2.3445541632888891E-2"/>
    <n v="2.7545105955762036E-2"/>
    <n v="3.0784258265319941E-2"/>
    <n v="3.2618044852071384E-2"/>
    <n v="3.2620015046401045E-2"/>
    <n v="3.0620178367825691E-2"/>
    <n v="2.6804147486502086E-2"/>
    <n v="2.1718191222101779E-2"/>
    <n v="1.6150854144997884E-2"/>
    <n v="1.0918910667163407E-2"/>
    <n v="6.6379406999628665E-3"/>
    <n v="3.1387851290584894E-3"/>
    <n v="0.31881747230801877"/>
    <n v="0.31881747230801877"/>
    <n v="8.2587021549420097E-4"/>
    <n v="2.531075206891492E-3"/>
    <n v="5.5936779622511919E-3"/>
    <n v="1.0593151561238367E-2"/>
    <n v="1.8181970348468614E-2"/>
    <n v="2.9032346062846499E-2"/>
    <n v="4.3753002172896231E-2"/>
    <n v="6.2775789319465258E-2"/>
    <n v="8.6221330952354153E-2"/>
    <n v="0.11376643690811619"/>
    <n v="0.14455069517343613"/>
    <n v="0.17716874002550753"/>
    <n v="0.20978875507190858"/>
    <n v="0.24040893343973427"/>
    <n v="0.26721308092623636"/>
    <n v="0.28893127214833814"/>
    <n v="0.30508212629333603"/>
    <n v="0.31600103696049942"/>
    <n v="0.31881747230801877"/>
    <n v="0.31881747230801877"/>
  </r>
  <r>
    <x v="61"/>
    <s v="Under $30"/>
    <n v="27.216220551908169"/>
    <s v="HVAC"/>
    <s v="Urban"/>
    <s v="SC-Retro"/>
    <s v="M_Input"/>
    <x v="2"/>
    <s v="SGSWindow-(Apackaged VAV with Electric reheat)"/>
    <s v="SGSWindow-High-rise Office (VAV with Central Chillers / Ele Boilers)-Spokane"/>
    <n v="2.8206564739907089E-4"/>
    <n v="5.6150246427501412E-4"/>
    <n v="9.9285912250182402E-4"/>
    <n v="1.6083619299362615E-3"/>
    <n v="2.4312093789667843E-3"/>
    <n v="3.4676736594176486E-3"/>
    <n v="4.6975793379155683E-3"/>
    <n v="6.0647194028510248E-3"/>
    <n v="7.4701914361977673E-3"/>
    <n v="8.7729594335004251E-3"/>
    <n v="9.8023039284109454E-3"/>
    <n v="1.0385048408299567E-2"/>
    <n v="1.0385674500713055E-2"/>
    <n v="9.7501622805134924E-3"/>
    <n v="8.5374961244613547E-3"/>
    <n v="6.921270463609166E-3"/>
    <n v="5.1520706162545759E-3"/>
    <n v="3.4894528379238784E-3"/>
    <n v="2.1290373811970005E-3"/>
    <n v="1.0170685141826891E-3"/>
    <n v="0.10170685141826891"/>
    <n v="14.31240119497026"/>
    <n v="27.216220551908169"/>
    <s v="C-All-HVAC-ER-All-All-E"/>
    <s v="C-All-HVAC-ER-All-All-E"/>
    <n v="0.10170685141826891"/>
    <n v="2.8206564739907089E-4"/>
    <n v="8.4356811167408496E-4"/>
    <n v="1.836427234175909E-3"/>
    <n v="3.4447891641121702E-3"/>
    <n v="5.8759985430789545E-3"/>
    <n v="9.3436722024966036E-3"/>
    <n v="1.4041251540412171E-2"/>
    <n v="2.0105970943263198E-2"/>
    <n v="2.7576162379460964E-2"/>
    <n v="3.6349121812961391E-2"/>
    <n v="4.6151425741372334E-2"/>
    <n v="5.6536474149671903E-2"/>
    <n v="6.6922148650384955E-2"/>
    <n v="7.6672310930898449E-2"/>
    <n v="8.5209807055359799E-2"/>
    <n v="9.2131077518968971E-2"/>
    <n v="9.7283148135223541E-2"/>
    <n v="0.10077260097314741"/>
    <n v="0.10170685141826891"/>
    <n v="0.10170685141826891"/>
    <n v="2.6244673871033433E-4"/>
    <n v="5.4188355558627756E-4"/>
    <n v="9.7324021381308746E-4"/>
    <n v="1.5887430212475249E-3"/>
    <n v="2.4115904702780478E-3"/>
    <n v="3.4480547507289121E-3"/>
    <n v="4.6779604292268313E-3"/>
    <n v="6.0451004941622878E-3"/>
    <n v="7.4505725275090303E-3"/>
    <n v="8.753340524811689E-3"/>
    <n v="9.7826850197222093E-3"/>
    <n v="1.0365429499610831E-2"/>
    <n v="1.0366055592024319E-2"/>
    <n v="9.7305433718247562E-3"/>
    <n v="8.5178772157726186E-3"/>
    <n v="6.901651554920429E-3"/>
    <n v="5.1324517075658389E-3"/>
    <n v="3.4698339292351418E-3"/>
    <n v="2.1094184725082639E-3"/>
    <n v="9.9744960549395258E-4"/>
    <n v="0.10131447324449418"/>
    <n v="0.10131447324449418"/>
    <n v="2.6244673871033433E-4"/>
    <n v="8.0433029429661184E-4"/>
    <n v="1.7775705081096993E-3"/>
    <n v="3.366313529357224E-3"/>
    <n v="5.7779039996352713E-3"/>
    <n v="9.2259587503641834E-3"/>
    <n v="1.3903919179591015E-2"/>
    <n v="1.9949019673753302E-2"/>
    <n v="2.7399592201262334E-2"/>
    <n v="3.6152932726074019E-2"/>
    <n v="4.5935617745796228E-2"/>
    <n v="5.6301047245407063E-2"/>
    <n v="6.666710283743138E-2"/>
    <n v="7.639764620925614E-2"/>
    <n v="8.4915523425028755E-2"/>
    <n v="9.1817174979949179E-2"/>
    <n v="9.6949626687515014E-2"/>
    <n v="0.10041946061675015"/>
    <n v="0.10131447324449418"/>
    <n v="0.10131447324449418"/>
  </r>
  <r>
    <x v="61"/>
    <s v="Under $30"/>
    <n v="29.304760829849329"/>
    <s v="HVAC"/>
    <s v="Urban"/>
    <s v="SC-Retro"/>
    <s v="M_Input"/>
    <x v="2"/>
    <s v="SGSWindow-(Apackaged VAV with Electric reheat)"/>
    <s v="SGSWindow-High-rise Office (VAV with Central Chillers / Ele Boilers)-Missoula"/>
    <n v="5.1849638040822031E-5"/>
    <n v="1.0321604137244891E-4"/>
    <n v="1.8250852807472127E-4"/>
    <n v="2.9565097584480904E-4"/>
    <n v="4.469077587549383E-4"/>
    <n v="6.3743183809305691E-4"/>
    <n v="8.6351454203979371E-4"/>
    <n v="1.1148238318155852E-3"/>
    <n v="1.3731793489708685E-3"/>
    <n v="1.6126556897949655E-3"/>
    <n v="1.801871001806757E-3"/>
    <n v="1.9089917753966142E-3"/>
    <n v="1.9091068644381843E-3"/>
    <n v="1.792286262951586E-3"/>
    <n v="1.5693725482350258E-3"/>
    <n v="1.2722760521526374E-3"/>
    <n v="9.4705966173757661E-4"/>
    <n v="6.4143531222323629E-4"/>
    <n v="3.9136214781328144E-4"/>
    <n v="1.8695872684020717E-4"/>
    <n v="1.8695872684020721E-2"/>
    <n v="15.761869313929942"/>
    <n v="29.304760829849329"/>
    <s v="C-All-HVAC-ER-All-All-E"/>
    <s v="C-All-HVAC-ER-All-All-E"/>
    <n v="1.8695872684020721E-2"/>
    <n v="5.1849638040822031E-5"/>
    <n v="1.5506567941327094E-4"/>
    <n v="3.3757420748799222E-4"/>
    <n v="6.3322518333280126E-4"/>
    <n v="1.0801329420877396E-3"/>
    <n v="1.7175647801807965E-3"/>
    <n v="2.5810793222205901E-3"/>
    <n v="3.6959031540361753E-3"/>
    <n v="5.0690825030070439E-3"/>
    <n v="6.6817381928020092E-3"/>
    <n v="8.4836091946087662E-3"/>
    <n v="1.039260097000538E-2"/>
    <n v="1.2301707834443565E-2"/>
    <n v="1.4093994097395151E-2"/>
    <n v="1.5663366645630176E-2"/>
    <n v="1.6935642697782811E-2"/>
    <n v="1.7882702359520389E-2"/>
    <n v="1.8524137671743626E-2"/>
    <n v="1.8695872684020721E-2"/>
    <n v="1.8695872684020721E-2"/>
    <n v="4.8243267241517529E-5"/>
    <n v="9.9609670573144404E-5"/>
    <n v="1.7890215727541677E-4"/>
    <n v="2.9204460504550451E-4"/>
    <n v="4.4330138795563377E-4"/>
    <n v="6.3382546729375238E-4"/>
    <n v="8.5990817124048918E-4"/>
    <n v="1.1112174610162808E-3"/>
    <n v="1.369572978171564E-3"/>
    <n v="1.609049318995661E-3"/>
    <n v="1.7982646310074526E-3"/>
    <n v="1.9053854045973098E-3"/>
    <n v="1.9055004936388798E-3"/>
    <n v="1.7886798921522816E-3"/>
    <n v="1.5657661774357214E-3"/>
    <n v="1.268669681353333E-3"/>
    <n v="9.4345329093827208E-4"/>
    <n v="6.3782894142393176E-4"/>
    <n v="3.8775577701397691E-4"/>
    <n v="1.8335235604090267E-4"/>
    <n v="1.862374526803463E-2"/>
    <n v="1.862374526803463E-2"/>
    <n v="4.8243267241517529E-5"/>
    <n v="1.4785293781466194E-4"/>
    <n v="3.2675509509007869E-4"/>
    <n v="6.1879970013558314E-4"/>
    <n v="1.0621010880912168E-3"/>
    <n v="1.6959265553849693E-3"/>
    <n v="2.5558347266254585E-3"/>
    <n v="3.6670521876417395E-3"/>
    <n v="5.0366251658133035E-3"/>
    <n v="6.6456744848089645E-3"/>
    <n v="8.4439391158164165E-3"/>
    <n v="1.0349324520413726E-2"/>
    <n v="1.2254825014052607E-2"/>
    <n v="1.4043504906204889E-2"/>
    <n v="1.5609271083640611E-2"/>
    <n v="1.6877940764993944E-2"/>
    <n v="1.7821394055932215E-2"/>
    <n v="1.8459222997356146E-2"/>
    <n v="1.862374526803463E-2"/>
    <n v="1.862374526803463E-2"/>
  </r>
  <r>
    <x v="62"/>
    <s v="Under $5"/>
    <n v="-168.19390812713351"/>
    <s v="Water Heating"/>
    <s v="Urban"/>
    <s v="SC-New"/>
    <s v="M_Input"/>
    <x v="4"/>
    <s v="Single Family"/>
    <s v="Single Family Bathroom Aerator 1.0 GPM AnyWH"/>
    <n v="6.1220303955329056E-3"/>
    <n v="9.2311802709688917E-3"/>
    <n v="1.3096744498696085E-2"/>
    <n v="1.7794334464975026E-2"/>
    <n v="2.2494994507298385E-2"/>
    <n v="2.7637692647016633E-2"/>
    <n v="3.2353455727545576E-2"/>
    <n v="3.5687930200415684E-2"/>
    <n v="3.7772747744913605E-2"/>
    <n v="4.0170310618046511E-2"/>
    <n v="4.2375769974408492E-2"/>
    <n v="4.3284732519276073E-2"/>
    <n v="4.235626101550808E-2"/>
    <n v="4.2553420738321336E-2"/>
    <n v="4.2832008154284493E-2"/>
    <n v="4.3133800145466451E-2"/>
    <n v="4.3250064890256359E-2"/>
    <n v="4.3367052583384837E-2"/>
    <n v="4.3484769251378959E-2"/>
    <n v="4.3603220973484513E-2"/>
    <n v="0.67260252132117904"/>
    <n v="-1.3798576657579562"/>
    <n v="-168.19390812713351"/>
    <s v="R-All-WH-ERWH-All-All-R"/>
    <s v="R-All-WH-ERWH-All-All-R"/>
    <n v="0.67260252132117904"/>
    <n v="6.1220303955329056E-3"/>
    <n v="1.5353210666501797E-2"/>
    <n v="2.8449955165197882E-2"/>
    <n v="4.6244289630172908E-2"/>
    <n v="6.8739284137471296E-2"/>
    <n v="9.6376976784487922E-2"/>
    <n v="0.1287304325120335"/>
    <n v="0.1644183627124492"/>
    <n v="0.20219111045736279"/>
    <n v="0.24236142107540931"/>
    <n v="0.28473719104981782"/>
    <n v="0.32802192356909388"/>
    <n v="0.37037818458460198"/>
    <n v="0.41293160532292333"/>
    <n v="0.45576361347720784"/>
    <n v="0.49889741362267431"/>
    <n v="0.54214747851293066"/>
    <n v="0.58551453109631546"/>
    <n v="0.62899930034769447"/>
    <n v="0.67260252132117904"/>
    <n v="6.1220303955329056E-3"/>
    <n v="9.2311802709688917E-3"/>
    <n v="1.3096744498696085E-2"/>
    <n v="1.7794334464975026E-2"/>
    <n v="2.2494994507298385E-2"/>
    <n v="2.7637692647016633E-2"/>
    <n v="3.2353455727545576E-2"/>
    <n v="3.5687930200415684E-2"/>
    <n v="3.7772747744913605E-2"/>
    <n v="4.0170310618046511E-2"/>
    <n v="4.2375769974408492E-2"/>
    <n v="4.3284732519276073E-2"/>
    <n v="4.235626101550808E-2"/>
    <n v="4.2553420738321336E-2"/>
    <n v="4.2832008154284493E-2"/>
    <n v="4.3133800145466451E-2"/>
    <n v="4.3250064890256359E-2"/>
    <n v="4.3367052583384837E-2"/>
    <n v="4.3484769251378959E-2"/>
    <n v="4.3603220973484513E-2"/>
    <n v="0.67260252132117904"/>
    <n v="0.67260252132117904"/>
    <n v="6.1220303955329056E-3"/>
    <n v="1.5353210666501797E-2"/>
    <n v="2.8449955165197882E-2"/>
    <n v="4.6244289630172908E-2"/>
    <n v="6.8739284137471296E-2"/>
    <n v="9.6376976784487922E-2"/>
    <n v="0.1287304325120335"/>
    <n v="0.1644183627124492"/>
    <n v="0.20219111045736279"/>
    <n v="0.24236142107540931"/>
    <n v="0.28473719104981782"/>
    <n v="0.32802192356909388"/>
    <n v="0.37037818458460198"/>
    <n v="0.41293160532292333"/>
    <n v="0.45576361347720784"/>
    <n v="0.49889741362267431"/>
    <n v="0.54214747851293066"/>
    <n v="0.58551453109631546"/>
    <n v="0.62899930034769447"/>
    <n v="0.67260252132117904"/>
  </r>
  <r>
    <x v="62"/>
    <s v="Under $5"/>
    <n v="-138.17826757007307"/>
    <s v="Water Heating"/>
    <s v="Urban"/>
    <s v="SC-New"/>
    <s v="M_Input"/>
    <x v="4"/>
    <s v="Multifamily - Low Rise"/>
    <s v="Multifamily - Low Rise Bathroom Aerator 1.0 GPM AnyWH"/>
    <n v="1.6250334719434562E-3"/>
    <n v="2.5461953054785411E-3"/>
    <n v="3.7468882898459665E-3"/>
    <n v="5.3557153525963597E-3"/>
    <n v="7.1503007010581309E-3"/>
    <n v="9.1502909218330371E-3"/>
    <n v="1.0792956135859401E-2"/>
    <n v="1.2332229862193796E-2"/>
    <n v="1.367811109223219E-2"/>
    <n v="1.4678016830881525E-2"/>
    <n v="1.5319346151727215E-2"/>
    <n v="1.5470834717506576E-2"/>
    <n v="1.5550625120665707E-2"/>
    <n v="1.5550542808770025E-2"/>
    <n v="1.5546526187396877E-2"/>
    <n v="1.5564905452015863E-2"/>
    <n v="1.5517424992965686E-2"/>
    <n v="1.547161410404368E-2"/>
    <n v="1.5427404808437224E-2"/>
    <n v="1.5384731901908829E-2"/>
    <n v="0.23585969420936007"/>
    <n v="-0.90441106663591198"/>
    <n v="-138.17826757007307"/>
    <s v="R-All-WH-ERWH-All-All-R"/>
    <s v="R-All-WH-ERWH-All-All-R"/>
    <n v="0.23585969420936007"/>
    <n v="1.6250334719434562E-3"/>
    <n v="4.1712287774219974E-3"/>
    <n v="7.9181170672679643E-3"/>
    <n v="1.3273832419864323E-2"/>
    <n v="2.0424133120922453E-2"/>
    <n v="2.9574424042755489E-2"/>
    <n v="4.0367380178614888E-2"/>
    <n v="5.2699610040808684E-2"/>
    <n v="6.6377721133040871E-2"/>
    <n v="8.1055737963922403E-2"/>
    <n v="9.6375084115649615E-2"/>
    <n v="0.11184591883315619"/>
    <n v="0.12739654395382188"/>
    <n v="0.14294708676259191"/>
    <n v="0.15849361294998879"/>
    <n v="0.17405851840200465"/>
    <n v="0.18957594339497033"/>
    <n v="0.20504755749901402"/>
    <n v="0.22047496230745123"/>
    <n v="0.23585969420936007"/>
    <n v="1.6250334719434562E-3"/>
    <n v="2.5461953054785411E-3"/>
    <n v="3.7468882898459665E-3"/>
    <n v="5.3557153525963597E-3"/>
    <n v="7.1503007010581309E-3"/>
    <n v="9.1502909218330371E-3"/>
    <n v="1.0792956135859401E-2"/>
    <n v="1.2332229862193796E-2"/>
    <n v="1.367811109223219E-2"/>
    <n v="1.4678016830881525E-2"/>
    <n v="1.5319346151727215E-2"/>
    <n v="1.5470834717506576E-2"/>
    <n v="1.5550625120665707E-2"/>
    <n v="1.5550542808770025E-2"/>
    <n v="1.5546526187396877E-2"/>
    <n v="1.5564905452015863E-2"/>
    <n v="1.5517424992965686E-2"/>
    <n v="1.547161410404368E-2"/>
    <n v="1.5427404808437224E-2"/>
    <n v="1.5384731901908829E-2"/>
    <n v="0.23585969420936007"/>
    <n v="0.23585969420936007"/>
    <n v="1.6250334719434562E-3"/>
    <n v="4.1712287774219974E-3"/>
    <n v="7.9181170672679643E-3"/>
    <n v="1.3273832419864323E-2"/>
    <n v="2.0424133120922453E-2"/>
    <n v="2.9574424042755489E-2"/>
    <n v="4.0367380178614888E-2"/>
    <n v="5.2699610040808684E-2"/>
    <n v="6.6377721133040871E-2"/>
    <n v="8.1055737963922403E-2"/>
    <n v="9.6375084115649615E-2"/>
    <n v="0.11184591883315619"/>
    <n v="0.12739654395382188"/>
    <n v="0.14294708676259191"/>
    <n v="0.15849361294998879"/>
    <n v="0.17405851840200465"/>
    <n v="0.18957594339497033"/>
    <n v="0.20504755749901402"/>
    <n v="0.22047496230745123"/>
    <n v="0.23585969420936007"/>
  </r>
  <r>
    <x v="62"/>
    <s v="Under $5"/>
    <n v="-138.17826757007307"/>
    <s v="Water Heating"/>
    <s v="Urban"/>
    <s v="SC-New"/>
    <s v="M_Input"/>
    <x v="4"/>
    <s v="Multifamily - High Rise"/>
    <s v="Multifamily - High Rise Bathroom Aerator 1.0 GPM AnyWH"/>
    <n v="3.6668130627579769E-4"/>
    <n v="5.7725983135758867E-4"/>
    <n v="8.5028957088346014E-4"/>
    <n v="1.2211643056450367E-3"/>
    <n v="1.6265129154229513E-3"/>
    <n v="2.0812564642360364E-3"/>
    <n v="2.4459961043958004E-3"/>
    <n v="2.7918585314393057E-3"/>
    <n v="3.086701850525436E-3"/>
    <n v="3.3210239633669966E-3"/>
    <n v="3.4723081114368748E-3"/>
    <n v="3.5068390055115529E-3"/>
    <n v="3.525430795255025E-3"/>
    <n v="3.5140400992717249E-3"/>
    <n v="3.5314331273464611E-3"/>
    <n v="3.5346430878563364E-3"/>
    <n v="3.5230010455964424E-3"/>
    <n v="3.511838773143722E-3"/>
    <n v="3.5011336180423218E-3"/>
    <n v="3.4908639988808915E-3"/>
    <n v="5.3480276505889754E-2"/>
    <n v="-0.90441106663591198"/>
    <n v="-138.17826757007307"/>
    <s v="R-All-WH-ERWH-All-All-R"/>
    <s v="R-All-WH-ERWH-All-All-R"/>
    <n v="5.3480276505889754E-2"/>
    <n v="3.6668130627579769E-4"/>
    <n v="9.4394113763338636E-4"/>
    <n v="1.7942307085168465E-3"/>
    <n v="3.0153950141618832E-3"/>
    <n v="4.6419079295848343E-3"/>
    <n v="6.7231643938208702E-3"/>
    <n v="9.1691604982166702E-3"/>
    <n v="1.1961019029655975E-2"/>
    <n v="1.5047720880181411E-2"/>
    <n v="1.8368744843548408E-2"/>
    <n v="2.1841052954985282E-2"/>
    <n v="2.5347891960496836E-2"/>
    <n v="2.887332275575186E-2"/>
    <n v="3.2387362855023583E-2"/>
    <n v="3.5918795982370043E-2"/>
    <n v="3.945343907022638E-2"/>
    <n v="4.2976440115822821E-2"/>
    <n v="4.648827888896654E-2"/>
    <n v="4.9989412507008862E-2"/>
    <n v="5.3480276505889754E-2"/>
    <n v="3.6668130627579769E-4"/>
    <n v="5.7725983135758867E-4"/>
    <n v="8.5028957088346014E-4"/>
    <n v="1.2211643056450367E-3"/>
    <n v="1.6265129154229513E-3"/>
    <n v="2.0812564642360364E-3"/>
    <n v="2.4459961043958004E-3"/>
    <n v="2.7918585314393057E-3"/>
    <n v="3.086701850525436E-3"/>
    <n v="3.3210239633669966E-3"/>
    <n v="3.4723081114368748E-3"/>
    <n v="3.5068390055115529E-3"/>
    <n v="3.525430795255025E-3"/>
    <n v="3.5140400992717249E-3"/>
    <n v="3.5314331273464611E-3"/>
    <n v="3.5346430878563364E-3"/>
    <n v="3.5230010455964424E-3"/>
    <n v="3.511838773143722E-3"/>
    <n v="3.5011336180423218E-3"/>
    <n v="3.4908639988808915E-3"/>
    <n v="5.3480276505889754E-2"/>
    <n v="5.3480276505889754E-2"/>
    <n v="3.6668130627579769E-4"/>
    <n v="9.4394113763338636E-4"/>
    <n v="1.7942307085168465E-3"/>
    <n v="3.0153950141618832E-3"/>
    <n v="4.6419079295848343E-3"/>
    <n v="6.7231643938208702E-3"/>
    <n v="9.1691604982166702E-3"/>
    <n v="1.1961019029655975E-2"/>
    <n v="1.5047720880181411E-2"/>
    <n v="1.8368744843548408E-2"/>
    <n v="2.1841052954985282E-2"/>
    <n v="2.5347891960496836E-2"/>
    <n v="2.887332275575186E-2"/>
    <n v="3.2387362855023583E-2"/>
    <n v="3.5918795982370043E-2"/>
    <n v="3.945343907022638E-2"/>
    <n v="4.2976440115822821E-2"/>
    <n v="4.648827888896654E-2"/>
    <n v="4.9989412507008862E-2"/>
    <n v="5.3480276505889754E-2"/>
  </r>
  <r>
    <x v="62"/>
    <s v="Under $5"/>
    <n v="-104.9017071044531"/>
    <s v="Water Heating"/>
    <s v="Urban"/>
    <s v="SC-New"/>
    <s v="M_Input"/>
    <x v="4"/>
    <s v="Manufactured"/>
    <s v="Manufactured Bathroom Aerator 1.0 GPM AnyWH"/>
    <n v="1.8096310448671897E-4"/>
    <n v="2.8244135568914472E-4"/>
    <n v="4.1520648969874834E-4"/>
    <n v="5.7051500678252708E-4"/>
    <n v="7.3644759397137663E-4"/>
    <n v="8.9559084714318691E-4"/>
    <n v="1.0320977442392801E-3"/>
    <n v="1.1519906291965261E-3"/>
    <n v="1.2494239581380127E-3"/>
    <n v="1.3208721460548265E-3"/>
    <n v="1.3678925788943538E-3"/>
    <n v="1.394327488835544E-3"/>
    <n v="1.4058479626719567E-3"/>
    <n v="1.4085168650452519E-3"/>
    <n v="1.4045260525751598E-3"/>
    <n v="1.3958269679878723E-3"/>
    <n v="1.3811760652050347E-3"/>
    <n v="1.366678941480165E-3"/>
    <n v="1.3523339827148392E-3"/>
    <n v="1.3381395917525614E-3"/>
    <n v="2.1650815372563085E-2"/>
    <n v="-2.1648177321999249"/>
    <n v="-104.9017071044531"/>
    <s v="R-All-WH-ERWH-All-All-R"/>
    <s v="R-All-WH-ERWH-All-All-R"/>
    <n v="2.1650815372563085E-2"/>
    <n v="1.8096310448671897E-4"/>
    <n v="4.6340446017586372E-4"/>
    <n v="8.7861094987461206E-4"/>
    <n v="1.4491259566571392E-3"/>
    <n v="2.185573550628516E-3"/>
    <n v="3.0811643977717027E-3"/>
    <n v="4.1132621420109823E-3"/>
    <n v="5.2652527712075082E-3"/>
    <n v="6.5146767293455211E-3"/>
    <n v="7.8355488754003472E-3"/>
    <n v="9.2034414542947005E-3"/>
    <n v="1.0597768943130245E-2"/>
    <n v="1.2003616905802201E-2"/>
    <n v="1.3412133770847452E-2"/>
    <n v="1.4816659823422611E-2"/>
    <n v="1.6212486791410484E-2"/>
    <n v="1.7593662856615518E-2"/>
    <n v="1.8960341798095682E-2"/>
    <n v="2.0312675780810523E-2"/>
    <n v="2.1650815372563085E-2"/>
    <n v="1.8096310448671897E-4"/>
    <n v="2.8244135568914472E-4"/>
    <n v="4.1520648969874834E-4"/>
    <n v="5.7051500678252708E-4"/>
    <n v="7.3644759397137663E-4"/>
    <n v="8.9559084714318691E-4"/>
    <n v="1.0320977442392801E-3"/>
    <n v="1.1519906291965261E-3"/>
    <n v="1.2494239581380127E-3"/>
    <n v="1.3208721460548265E-3"/>
    <n v="1.3678925788943538E-3"/>
    <n v="1.394327488835544E-3"/>
    <n v="1.4058479626719567E-3"/>
    <n v="1.4085168650452519E-3"/>
    <n v="1.4045260525751598E-3"/>
    <n v="1.3958269679878723E-3"/>
    <n v="1.3811760652050347E-3"/>
    <n v="1.366678941480165E-3"/>
    <n v="1.3523339827148392E-3"/>
    <n v="1.3381395917525614E-3"/>
    <n v="2.1650815372563085E-2"/>
    <n v="2.1650815372563085E-2"/>
    <n v="1.8096310448671897E-4"/>
    <n v="4.6340446017586372E-4"/>
    <n v="8.7861094987461206E-4"/>
    <n v="1.4491259566571392E-3"/>
    <n v="2.185573550628516E-3"/>
    <n v="3.0811643977717027E-3"/>
    <n v="4.1132621420109823E-3"/>
    <n v="5.2652527712075082E-3"/>
    <n v="6.5146767293455211E-3"/>
    <n v="7.8355488754003472E-3"/>
    <n v="9.2034414542947005E-3"/>
    <n v="1.0597768943130245E-2"/>
    <n v="1.2003616905802201E-2"/>
    <n v="1.3412133770847452E-2"/>
    <n v="1.4816659823422611E-2"/>
    <n v="1.6212486791410484E-2"/>
    <n v="1.7593662856615518E-2"/>
    <n v="1.8960341798095682E-2"/>
    <n v="2.0312675780810523E-2"/>
    <n v="2.1650815372563085E-2"/>
  </r>
  <r>
    <x v="62"/>
    <s v="Under $5"/>
    <n v="-182.63817610456013"/>
    <s v="Water Heating"/>
    <s v="Urban"/>
    <s v="SC-New"/>
    <s v="M_Input"/>
    <x v="4"/>
    <s v="Single Family"/>
    <s v="Single Family Bathroom Aerator 1.0 GPM HPWH"/>
    <n v="1.453558749091565E-3"/>
    <n v="2.1917667800374053E-3"/>
    <n v="3.1095708973590307E-3"/>
    <n v="4.2249235751425146E-3"/>
    <n v="5.3410051836248707E-3"/>
    <n v="6.5620402638131145E-3"/>
    <n v="7.6817077991699284E-3"/>
    <n v="8.4734148359725328E-3"/>
    <n v="8.9684147928946259E-3"/>
    <n v="9.5376701323131238E-3"/>
    <n v="1.0061314174581355E-2"/>
    <n v="1.027712990471116E-2"/>
    <n v="1.0056682146305888E-2"/>
    <n v="1.0103493942646003E-2"/>
    <n v="1.016963918363591E-2"/>
    <n v="1.0241293906145683E-2"/>
    <n v="1.0268898740829872E-2"/>
    <n v="1.029667522573707E-2"/>
    <n v="1.0324624791750597E-2"/>
    <n v="1.0352748882270814E-2"/>
    <n v="0.15969657390803305"/>
    <n v="-1.389089453253384"/>
    <n v="-182.63817610456013"/>
    <s v="R-All-WH-HPWH-All-All-R"/>
    <n v="0"/>
    <n v="0.15969657390803305"/>
    <n v="1.453558749091565E-3"/>
    <n v="3.6453255291289703E-3"/>
    <n v="6.754896426488001E-3"/>
    <n v="1.0979820001630516E-2"/>
    <n v="1.6320825185255388E-2"/>
    <n v="2.2882865449068503E-2"/>
    <n v="3.0564573248238431E-2"/>
    <n v="3.9037988084210967E-2"/>
    <n v="4.8006402877105593E-2"/>
    <n v="5.7544073009418717E-2"/>
    <n v="6.7605387184000068E-2"/>
    <n v="7.7882517088711231E-2"/>
    <n v="8.7939199235017113E-2"/>
    <n v="9.8042693177663121E-2"/>
    <n v="0.10821233236129903"/>
    <n v="0.11845362626744471"/>
    <n v="0.12872252500827458"/>
    <n v="0.13901920023401165"/>
    <n v="0.14934382502576224"/>
    <n v="0.15969657390803305"/>
    <n v="1.453558749091565E-3"/>
    <n v="2.1917667800374053E-3"/>
    <n v="3.1095708973590307E-3"/>
    <n v="4.2249235751425146E-3"/>
    <n v="5.3410051836248707E-3"/>
    <n v="6.5620402638131145E-3"/>
    <n v="7.6817077991699284E-3"/>
    <n v="8.4734148359725328E-3"/>
    <n v="8.9684147928946259E-3"/>
    <n v="9.5376701323131238E-3"/>
    <n v="1.0061314174581355E-2"/>
    <n v="1.027712990471116E-2"/>
    <n v="1.0056682146305888E-2"/>
    <n v="1.0103493942646003E-2"/>
    <n v="1.016963918363591E-2"/>
    <n v="1.0241293906145683E-2"/>
    <n v="1.0268898740829872E-2"/>
    <n v="1.029667522573707E-2"/>
    <n v="1.0324624791750597E-2"/>
    <n v="1.0352748882270814E-2"/>
    <n v="0.15969657390803305"/>
    <n v="0.15969657390803305"/>
    <n v="1.453558749091565E-3"/>
    <n v="3.6453255291289703E-3"/>
    <n v="6.754896426488001E-3"/>
    <n v="1.0979820001630516E-2"/>
    <n v="1.6320825185255388E-2"/>
    <n v="2.2882865449068503E-2"/>
    <n v="3.0564573248238431E-2"/>
    <n v="3.9037988084210967E-2"/>
    <n v="4.8006402877105593E-2"/>
    <n v="5.7544073009418717E-2"/>
    <n v="6.7605387184000068E-2"/>
    <n v="7.7882517088711231E-2"/>
    <n v="8.7939199235017113E-2"/>
    <n v="9.8042693177663121E-2"/>
    <n v="0.10821233236129903"/>
    <n v="0.11845362626744471"/>
    <n v="0.12872252500827458"/>
    <n v="0.13901920023401165"/>
    <n v="0.14934382502576224"/>
    <n v="0.15969657390803305"/>
  </r>
  <r>
    <x v="62"/>
    <s v="Under $5"/>
    <n v="-168.19390812713351"/>
    <s v="Water Heating"/>
    <s v="Urban"/>
    <s v="SC-Retro"/>
    <s v="M_Input"/>
    <x v="4"/>
    <s v="Single Family"/>
    <s v="Single Family Bathroom Aerator 1.0 GPM AnyWH"/>
    <n v="2.5693243913135485E-2"/>
    <n v="4.0768774200973731E-2"/>
    <n v="8.2226920424318617E-2"/>
    <n v="0.14500687098150888"/>
    <n v="0.22719927606987436"/>
    <n v="0.32020483326670962"/>
    <n v="0.41012600906365221"/>
    <n v="0.48136904277787623"/>
    <n v="0.52129529100424143"/>
    <n v="0.52397636618584342"/>
    <n v="0.49147246001599787"/>
    <n v="0.43214380312024342"/>
    <n v="0.35756707725072534"/>
    <n v="0.27933302002157101"/>
    <n v="0.20671265007880971"/>
    <n v="0.14531823323631063"/>
    <n v="9.7292847227059817E-2"/>
    <n v="6.2178415322798095E-2"/>
    <n v="3.8009708563704732E-2"/>
    <n v="2.2267287881424319E-2"/>
    <n v="5.1691946294457587"/>
    <n v="-1.3798576657579562"/>
    <n v="-168.19390812713351"/>
    <s v="R-All-WH-ERWH-All-All-R"/>
    <s v="R-All-WH-ERWH-All-All-R"/>
    <n v="4.9101621306067793"/>
    <n v="2.5693243913135485E-2"/>
    <n v="6.646201811410922E-2"/>
    <n v="0.14868893853842785"/>
    <n v="0.29369580951993673"/>
    <n v="0.52089508558981112"/>
    <n v="0.84109991885652069"/>
    <n v="1.251225927920173"/>
    <n v="1.7325949706980492"/>
    <n v="2.2538902617022907"/>
    <n v="2.7778666278881339"/>
    <n v="3.2693390879041315"/>
    <n v="3.7014828910243751"/>
    <n v="4.0590499682751009"/>
    <n v="4.3383829882966722"/>
    <n v="4.5450956383754821"/>
    <n v="4.6904138716117929"/>
    <n v="4.7877067188388525"/>
    <n v="4.8498851341616502"/>
    <n v="4.8878948427253546"/>
    <n v="4.9101621306067793"/>
    <n v="2.5693243913135485E-2"/>
    <n v="4.0768774200973731E-2"/>
    <n v="8.2226920424318617E-2"/>
    <n v="0.14500687098150888"/>
    <n v="0.22719927606987436"/>
    <n v="0.32020483326670962"/>
    <n v="0.41012600906365221"/>
    <n v="0.48136904277787623"/>
    <n v="0.52129529100424143"/>
    <n v="0.52397636618584342"/>
    <n v="0.49147246001599787"/>
    <n v="0.43214380312024342"/>
    <n v="0.35756707725072534"/>
    <n v="0.27933302002157101"/>
    <n v="0.20671265007880971"/>
    <n v="0.14531823323631063"/>
    <n v="9.7292847227059817E-2"/>
    <n v="6.2178415322798095E-2"/>
    <n v="3.8009708563704732E-2"/>
    <n v="2.2267287881424319E-2"/>
    <n v="5.1691946294457587"/>
    <n v="4.9101621306067793"/>
    <n v="2.5693243913135485E-2"/>
    <n v="6.646201811410922E-2"/>
    <n v="0.14868893853842785"/>
    <n v="0.29369580951993673"/>
    <n v="0.52089508558981112"/>
    <n v="0.84109991885652069"/>
    <n v="1.251225927920173"/>
    <n v="1.7325949706980492"/>
    <n v="2.2538902617022907"/>
    <n v="2.7778666278881339"/>
    <n v="3.2693390879041315"/>
    <n v="3.7014828910243751"/>
    <n v="4.0590499682751009"/>
    <n v="4.3383829882966722"/>
    <n v="4.5450956383754821"/>
    <n v="4.6904138716117929"/>
    <n v="4.7877067188388525"/>
    <n v="4.8498851341616502"/>
    <n v="4.8878948427253546"/>
    <n v="4.9101621306067793"/>
  </r>
  <r>
    <x v="62"/>
    <s v="Under $5"/>
    <n v="-138.17826757007307"/>
    <s v="Water Heating"/>
    <s v="Urban"/>
    <s v="SC-Retro"/>
    <s v="M_Input"/>
    <x v="4"/>
    <s v="Multifamily - Low Rise"/>
    <s v="Multifamily - Low Rise Bathroom Aerator 1.0 GPM AnyWH"/>
    <n v="4.0642570128196264E-3"/>
    <n v="6.4997665926987188E-3"/>
    <n v="1.3211344450754739E-2"/>
    <n v="2.3478606651171324E-2"/>
    <n v="3.7085354417630986E-2"/>
    <n v="5.2706735162548972E-2"/>
    <n v="6.8091940612589497E-2"/>
    <n v="8.0585294018821377E-2"/>
    <n v="8.7993951235140783E-2"/>
    <n v="8.9189077563486971E-2"/>
    <n v="8.4341398081498958E-2"/>
    <n v="7.4740673818793846E-2"/>
    <n v="6.2300235596790383E-2"/>
    <n v="4.9024288060318597E-2"/>
    <n v="3.6534262429861956E-2"/>
    <n v="2.5858484164741437E-2"/>
    <n v="1.7427686463693207E-2"/>
    <n v="1.1210043668448518E-2"/>
    <n v="6.896140732047135E-3"/>
    <n v="4.0649943153571212E-3"/>
    <n v="0.94365990575801983"/>
    <n v="-0.90441106663591198"/>
    <n v="-138.17826757007307"/>
    <s v="R-All-WH-ERWH-All-All-R"/>
    <s v="R-All-WH-ERWH-All-All-R"/>
    <n v="0.83530453504921409"/>
    <n v="4.0642570128196264E-3"/>
    <n v="1.0564023605518346E-2"/>
    <n v="2.3775368056273085E-2"/>
    <n v="4.7253974707444413E-2"/>
    <n v="8.4339329125075399E-2"/>
    <n v="0.13704606428762436"/>
    <n v="0.20513800490021386"/>
    <n v="0.28572329891903525"/>
    <n v="0.37371725015417601"/>
    <n v="0.46290632771766299"/>
    <n v="0.54724772579916192"/>
    <n v="0.62198839961795582"/>
    <n v="0.68428863521474625"/>
    <n v="0.73331292327506481"/>
    <n v="0.76984718570492672"/>
    <n v="0.79570566986966818"/>
    <n v="0.81313335633336137"/>
    <n v="0.82434340000180983"/>
    <n v="0.83123954073385697"/>
    <n v="0.83530453504921409"/>
    <n v="4.0642570128196264E-3"/>
    <n v="6.4997665926987188E-3"/>
    <n v="1.3211344450754739E-2"/>
    <n v="2.3478606651171324E-2"/>
    <n v="3.7085354417630986E-2"/>
    <n v="5.2706735162548972E-2"/>
    <n v="6.8091940612589497E-2"/>
    <n v="8.0585294018821377E-2"/>
    <n v="8.7993951235140783E-2"/>
    <n v="8.9189077563486971E-2"/>
    <n v="8.4341398081498958E-2"/>
    <n v="7.4740673818793846E-2"/>
    <n v="6.2300235596790383E-2"/>
    <n v="4.9024288060318597E-2"/>
    <n v="3.6534262429861956E-2"/>
    <n v="2.5858484164741437E-2"/>
    <n v="1.7427686463693207E-2"/>
    <n v="1.1210043668448518E-2"/>
    <n v="6.896140732047135E-3"/>
    <n v="4.0649943153571212E-3"/>
    <n v="0.94365990575801983"/>
    <n v="0.83530453504921409"/>
    <n v="4.0642570128196264E-3"/>
    <n v="1.0564023605518346E-2"/>
    <n v="2.3775368056273085E-2"/>
    <n v="4.7253974707444413E-2"/>
    <n v="8.4339329125075399E-2"/>
    <n v="0.13704606428762436"/>
    <n v="0.20513800490021386"/>
    <n v="0.28572329891903525"/>
    <n v="0.37371725015417601"/>
    <n v="0.46290632771766299"/>
    <n v="0.54724772579916192"/>
    <n v="0.62198839961795582"/>
    <n v="0.68428863521474625"/>
    <n v="0.73331292327506481"/>
    <n v="0.76984718570492672"/>
    <n v="0.79570566986966818"/>
    <n v="0.81313335633336137"/>
    <n v="0.82434340000180983"/>
    <n v="0.83123954073385697"/>
    <n v="0.83530453504921409"/>
  </r>
  <r>
    <x v="62"/>
    <s v="Under $5"/>
    <n v="-138.17826757007307"/>
    <s v="Water Heating"/>
    <s v="Urban"/>
    <s v="SC-Retro"/>
    <s v="M_Input"/>
    <x v="4"/>
    <s v="Multifamily - High Rise"/>
    <s v="Multifamily - High Rise Bathroom Aerator 1.0 GPM AnyWH"/>
    <n v="9.2663365866065711E-4"/>
    <n v="1.4816261567612522E-3"/>
    <n v="3.0112367880818841E-3"/>
    <n v="5.3510320206782303E-3"/>
    <n v="8.452209141960574E-3"/>
    <n v="1.2012112160252305E-2"/>
    <n v="1.5517912911219605E-2"/>
    <n v="1.8363421407106301E-2"/>
    <n v="2.0049556486774752E-2"/>
    <n v="2.0318885225640963E-2"/>
    <n v="1.9212524209367497E-2"/>
    <n v="1.7024274933092189E-2"/>
    <n v="1.4189639087395829E-2"/>
    <n v="1.1165137781344913E-2"/>
    <n v="8.3197413260488982E-3"/>
    <n v="5.888403678083633E-3"/>
    <n v="3.9684251237995204E-3"/>
    <n v="2.5525177958274415E-3"/>
    <n v="1.5701815539091054E-3"/>
    <n v="9.2551912506649825E-4"/>
    <n v="0.21485277040560097"/>
    <n v="-0.90441106663591198"/>
    <n v="-138.17826757007307"/>
    <s v="R-All-WH-ERWH-All-All-R"/>
    <s v="R-All-WH-ERWH-All-All-R"/>
    <n v="0.19030099057107205"/>
    <n v="9.2663365866065711E-4"/>
    <n v="2.4082598154219091E-3"/>
    <n v="5.4194966035037932E-3"/>
    <n v="1.0770528624182023E-2"/>
    <n v="1.9222737766142597E-2"/>
    <n v="3.12348499263949E-2"/>
    <n v="4.6752762837614509E-2"/>
    <n v="6.5116184244720807E-2"/>
    <n v="8.5165740731495562E-2"/>
    <n v="0.10548462595713652"/>
    <n v="0.12469715016650401"/>
    <n v="0.1417214250995962"/>
    <n v="0.15591106418699202"/>
    <n v="0.16707620196833695"/>
    <n v="0.17539594329438585"/>
    <n v="0.18128434697246948"/>
    <n v="0.185252772096269"/>
    <n v="0.18780528989209644"/>
    <n v="0.18937547144600556"/>
    <n v="0.19030099057107205"/>
    <n v="9.2663365866065711E-4"/>
    <n v="1.4816261567612522E-3"/>
    <n v="3.0112367880818841E-3"/>
    <n v="5.3510320206782303E-3"/>
    <n v="8.452209141960574E-3"/>
    <n v="1.2012112160252305E-2"/>
    <n v="1.5517912911219605E-2"/>
    <n v="1.8363421407106301E-2"/>
    <n v="2.0049556486774752E-2"/>
    <n v="2.0318885225640963E-2"/>
    <n v="1.9212524209367497E-2"/>
    <n v="1.7024274933092189E-2"/>
    <n v="1.4189639087395829E-2"/>
    <n v="1.1165137781344913E-2"/>
    <n v="8.3197413260488982E-3"/>
    <n v="5.888403678083633E-3"/>
    <n v="3.9684251237995204E-3"/>
    <n v="2.5525177958274415E-3"/>
    <n v="1.5701815539091054E-3"/>
    <n v="9.2551912506649825E-4"/>
    <n v="0.21485277040560097"/>
    <n v="0.19030099057107205"/>
    <n v="9.2663365866065711E-4"/>
    <n v="2.4082598154219091E-3"/>
    <n v="5.4194966035037932E-3"/>
    <n v="1.0770528624182023E-2"/>
    <n v="1.9222737766142597E-2"/>
    <n v="3.12348499263949E-2"/>
    <n v="4.6752762837614509E-2"/>
    <n v="6.5116184244720807E-2"/>
    <n v="8.5165740731495562E-2"/>
    <n v="0.10548462595713652"/>
    <n v="0.12469715016650401"/>
    <n v="0.1417214250995962"/>
    <n v="0.15591106418699202"/>
    <n v="0.16707620196833695"/>
    <n v="0.17539594329438585"/>
    <n v="0.18128434697246948"/>
    <n v="0.185252772096269"/>
    <n v="0.18780528989209644"/>
    <n v="0.18937547144600556"/>
    <n v="0.19030099057107205"/>
  </r>
  <r>
    <x v="62"/>
    <s v="Under $5"/>
    <n v="-104.9017071044531"/>
    <s v="Water Heating"/>
    <s v="Urban"/>
    <s v="SC-Retro"/>
    <s v="M_Input"/>
    <x v="4"/>
    <s v="Manufactured"/>
    <s v="Manufactured Bathroom Aerator 1.0 GPM AnyWH"/>
    <n v="2.8002932905076866E-3"/>
    <n v="4.3688671510317455E-3"/>
    <n v="8.6716239338496259E-3"/>
    <n v="1.5059986972287448E-2"/>
    <n v="2.3247672340626226E-2"/>
    <n v="3.2296480524037136E-2"/>
    <n v="4.0785710101395464E-2"/>
    <n v="4.7210395446294309E-2"/>
    <n v="5.0440827092186412E-2"/>
    <n v="5.0041151525323763E-2"/>
    <n v="4.6333983181755009E-2"/>
    <n v="4.0219620329438523E-2"/>
    <n v="3.2858342877293258E-2"/>
    <n v="2.5353138576660765E-2"/>
    <n v="1.8532846772502925E-2"/>
    <n v="1.2870144420208805E-2"/>
    <n v="8.512232667515671E-3"/>
    <n v="5.3741509367581991E-3"/>
    <n v="3.2454940886383608E-3"/>
    <n v="1.878357151931578E-3"/>
    <n v="0.43604743216373565"/>
    <n v="-2.1648177321999249"/>
    <n v="-104.9017071044531"/>
    <s v="R-All-WH-ERWH-All-All-R"/>
    <s v="R-All-WH-ERWH-All-All-R"/>
    <n v="0.43604743216373565"/>
    <n v="2.8002932905076866E-3"/>
    <n v="7.1691604415394326E-3"/>
    <n v="1.5840784375389057E-2"/>
    <n v="3.0900771347676506E-2"/>
    <n v="5.4148443688302732E-2"/>
    <n v="8.6444924212339874E-2"/>
    <n v="0.12723063431373532"/>
    <n v="0.17444102976002962"/>
    <n v="0.22488185685221604"/>
    <n v="0.2749230083775398"/>
    <n v="0.32125699155929482"/>
    <n v="0.36147661188873337"/>
    <n v="0.39433495476602665"/>
    <n v="0.41968809334268742"/>
    <n v="0.43604743216373565"/>
    <n v="0.43604743216373565"/>
    <n v="0.43604743216373565"/>
    <n v="0.43604743216373565"/>
    <n v="0.43604743216373565"/>
    <n v="0.43604743216373565"/>
    <n v="2.8002932905076866E-3"/>
    <n v="4.3688671510317455E-3"/>
    <n v="8.6716239338496259E-3"/>
    <n v="1.5059986972287448E-2"/>
    <n v="2.3247672340626226E-2"/>
    <n v="3.2296480524037136E-2"/>
    <n v="4.0785710101395464E-2"/>
    <n v="4.7210395446294309E-2"/>
    <n v="5.0440827092186412E-2"/>
    <n v="5.0041151525323763E-2"/>
    <n v="4.6333983181755009E-2"/>
    <n v="4.0219620329438523E-2"/>
    <n v="3.2858342877293258E-2"/>
    <n v="2.5353138576660765E-2"/>
    <n v="1.8532846772502925E-2"/>
    <n v="1.2870144420208805E-2"/>
    <n v="8.512232667515671E-3"/>
    <n v="5.3741509367581991E-3"/>
    <n v="3.2454940886383608E-3"/>
    <n v="1.878357151931578E-3"/>
    <n v="0.43604743216373565"/>
    <n v="0.43604743216373565"/>
    <n v="2.8002932905076866E-3"/>
    <n v="7.1691604415394326E-3"/>
    <n v="1.5840784375389057E-2"/>
    <n v="3.0900771347676506E-2"/>
    <n v="5.4148443688302732E-2"/>
    <n v="8.6444924212339874E-2"/>
    <n v="0.12723063431373532"/>
    <n v="0.17444102976002962"/>
    <n v="0.22488185685221604"/>
    <n v="0.2749230083775398"/>
    <n v="0.32125699155929482"/>
    <n v="0.36147661188873337"/>
    <n v="0.39433495476602665"/>
    <n v="0.41968809334268742"/>
    <n v="0.43604743216373565"/>
    <n v="0.43604743216373565"/>
    <n v="0.43604743216373565"/>
    <n v="0.43604743216373565"/>
    <n v="0.43604743216373565"/>
    <n v="0.43604743216373565"/>
  </r>
  <r>
    <x v="62"/>
    <s v="Under $5"/>
    <n v="-182.63817610456013"/>
    <s v="Water Heating"/>
    <s v="Urban"/>
    <s v="SC-Retro"/>
    <s v="M_Input"/>
    <x v="4"/>
    <s v="Single Family"/>
    <s v="Single Family Bathroom Aerator 1.0 GPM HPWH"/>
    <n v="6.1003681898953999E-3"/>
    <n v="9.679763836652016E-3"/>
    <n v="1.9523205843740375E-2"/>
    <n v="3.4429101519548498E-2"/>
    <n v="5.394411235847657E-2"/>
    <n v="7.6026498861529526E-2"/>
    <n v="9.7376558133306326E-2"/>
    <n v="0.11429185065499942"/>
    <n v="0.12377157285144284"/>
    <n v="0.12440814275315938"/>
    <n v="0.11669071338082156"/>
    <n v="0.10260426121854532"/>
    <n v="8.4897447406359877E-2"/>
    <n v="6.6322270379250606E-2"/>
    <n v="4.907995577565278E-2"/>
    <n v="3.4503028517678759E-2"/>
    <n v="2.3100321327073639E-2"/>
    <n v="1.4763072666716955E-2"/>
    <n v="9.0246765964291341E-3"/>
    <n v="5.2869406107820312E-3"/>
    <n v="1.2273261636973569"/>
    <n v="-1.389089453253384"/>
    <n v="-182.63817610456013"/>
    <s v="R-All-WH-HPWH-All-All-R"/>
    <n v="0"/>
    <n v="1.165823862882061"/>
    <n v="6.1003681898953999E-3"/>
    <n v="1.5780132026547416E-2"/>
    <n v="3.530333787028779E-2"/>
    <n v="6.9732439389836282E-2"/>
    <n v="0.12367655174831285"/>
    <n v="0.19970305060984239"/>
    <n v="0.2970796087431487"/>
    <n v="0.41137145939814812"/>
    <n v="0.53514303224959092"/>
    <n v="0.65955117500275029"/>
    <n v="0.77624188838357189"/>
    <n v="0.87884614960211715"/>
    <n v="0.963743597008477"/>
    <n v="1.0300658673877277"/>
    <n v="1.0791458231633804"/>
    <n v="1.1136488516810592"/>
    <n v="1.1367491730081329"/>
    <n v="1.1515122456748499"/>
    <n v="1.1605369222712789"/>
    <n v="1.165823862882061"/>
    <n v="6.1003681898953999E-3"/>
    <n v="9.679763836652016E-3"/>
    <n v="1.9523205843740375E-2"/>
    <n v="3.4429101519548498E-2"/>
    <n v="5.394411235847657E-2"/>
    <n v="7.6026498861529526E-2"/>
    <n v="9.7376558133306326E-2"/>
    <n v="0.11429185065499942"/>
    <n v="0.12377157285144284"/>
    <n v="0.12440814275315938"/>
    <n v="0.11669071338082156"/>
    <n v="0.10260426121854532"/>
    <n v="8.4897447406359877E-2"/>
    <n v="6.6322270379250606E-2"/>
    <n v="4.907995577565278E-2"/>
    <n v="3.4503028517678759E-2"/>
    <n v="2.3100321327073639E-2"/>
    <n v="1.4763072666716955E-2"/>
    <n v="9.0246765964291341E-3"/>
    <n v="5.2869406107820312E-3"/>
    <n v="1.2273261636973569"/>
    <n v="1.165823862882061"/>
    <n v="6.1003681898953999E-3"/>
    <n v="1.5780132026547416E-2"/>
    <n v="3.530333787028779E-2"/>
    <n v="6.9732439389836282E-2"/>
    <n v="0.12367655174831285"/>
    <n v="0.19970305060984239"/>
    <n v="0.2970796087431487"/>
    <n v="0.41137145939814812"/>
    <n v="0.53514303224959092"/>
    <n v="0.65955117500275029"/>
    <n v="0.77624188838357189"/>
    <n v="0.87884614960211715"/>
    <n v="0.963743597008477"/>
    <n v="1.0300658673877277"/>
    <n v="1.0791458231633804"/>
    <n v="1.1136488516810592"/>
    <n v="1.1367491730081329"/>
    <n v="1.1515122456748499"/>
    <n v="1.1605369222712789"/>
    <n v="1.165823862882061"/>
  </r>
  <r>
    <x v="63"/>
    <s v="Under $25"/>
    <n v="23.741417246659065"/>
    <s v="HVAC"/>
    <s v="Urban"/>
    <s v="SC-New"/>
    <s v="M_Input"/>
    <x v="4"/>
    <s v="Single Family"/>
    <s v="SF CC&amp;S + HZ23"/>
    <n v="4.2498103209746034E-3"/>
    <n v="5.2339353109504402E-3"/>
    <n v="6.3242388006793182E-3"/>
    <n v="7.5499886176569192E-3"/>
    <n v="8.5768637981321529E-3"/>
    <n v="9.6206143430740999E-3"/>
    <n v="1.0401316601356177E-2"/>
    <n v="1.069819418541418E-2"/>
    <n v="1.0659166859529817E-2"/>
    <n v="1.0782795992678691E-2"/>
    <n v="1.0940440352064455E-2"/>
    <n v="1.0863418488981608E-2"/>
    <n v="1.0428160810705982E-2"/>
    <n v="1.0348833883706079E-2"/>
    <n v="1.0339167577951365E-2"/>
    <n v="1.036696631786411E-2"/>
    <n v="1.039490989550223E-2"/>
    <n v="1.0423027229708292E-2"/>
    <n v="1.0451319768924185E-2"/>
    <n v="1.0479788974262461E-2"/>
    <n v="0.18913295813011716"/>
    <n v="19.3901793938156"/>
    <n v="23.741417246659065"/>
    <s v="R-All-HVAC-ASHP-All-All-E"/>
    <n v="0"/>
    <n v="0.18913295813011716"/>
    <n v="4.2498103209746034E-3"/>
    <n v="9.4837456319250436E-3"/>
    <n v="1.5807984432604363E-2"/>
    <n v="2.3357973050261282E-2"/>
    <n v="3.1934836848393433E-2"/>
    <n v="4.155545119146753E-2"/>
    <n v="5.195676779282371E-2"/>
    <n v="6.2654961978237889E-2"/>
    <n v="7.3314128837767709E-2"/>
    <n v="8.4096924830446396E-2"/>
    <n v="9.5037365182510852E-2"/>
    <n v="0.10590078367149246"/>
    <n v="0.11632894448219844"/>
    <n v="0.12667777836590452"/>
    <n v="0.13701694594385588"/>
    <n v="0.14738391226171998"/>
    <n v="0.15777882215722222"/>
    <n v="0.1682018493869305"/>
    <n v="0.17865316915585469"/>
    <n v="0.18913295813011716"/>
    <n v="4.0240169033051608E-3"/>
    <n v="5.0081418932809976E-3"/>
    <n v="6.0984453830098756E-3"/>
    <n v="7.3241951999874766E-3"/>
    <n v="8.3510703804627103E-3"/>
    <n v="9.3948209254046573E-3"/>
    <n v="1.0175523183686735E-2"/>
    <n v="1.0472400767744737E-2"/>
    <n v="1.0433373441860374E-2"/>
    <n v="1.0557002575009248E-2"/>
    <n v="1.0714646934395012E-2"/>
    <n v="1.0637625071312166E-2"/>
    <n v="1.0202367393036539E-2"/>
    <n v="1.0123040466036636E-2"/>
    <n v="1.0113374160281923E-2"/>
    <n v="1.0141172900194667E-2"/>
    <n v="1.0169116477832788E-2"/>
    <n v="1.0197233812038849E-2"/>
    <n v="1.0225526351254743E-2"/>
    <n v="1.0253995556593018E-2"/>
    <n v="0.1846170897767283"/>
    <n v="0.1846170897767283"/>
    <n v="4.0240169033051608E-3"/>
    <n v="9.0321587965861583E-3"/>
    <n v="1.5130604179596035E-2"/>
    <n v="2.2454799379583511E-2"/>
    <n v="3.080586976004622E-2"/>
    <n v="4.0200690685450874E-2"/>
    <n v="5.0376213869137612E-2"/>
    <n v="6.0848614636882348E-2"/>
    <n v="7.1281988078742725E-2"/>
    <n v="8.183899065375197E-2"/>
    <n v="9.2553637588146984E-2"/>
    <n v="0.10319126265945915"/>
    <n v="0.11339363005249568"/>
    <n v="0.12351667051853232"/>
    <n v="0.13363004467881426"/>
    <n v="0.14377121757900893"/>
    <n v="0.15394033405684171"/>
    <n v="0.16413756786888056"/>
    <n v="0.1743630942201353"/>
    <n v="0.1846170897767283"/>
  </r>
  <r>
    <x v="63"/>
    <s v="Under $40"/>
    <n v="36.645104452083267"/>
    <s v="HVAC"/>
    <s v="Urban"/>
    <s v="SC-New"/>
    <s v="M_Input"/>
    <x v="4"/>
    <s v="Single Family"/>
    <s v="SF CC&amp;S + HZ1"/>
    <n v="3.7094527262539777E-2"/>
    <n v="4.5684475639820199E-2"/>
    <n v="5.5201204498183713E-2"/>
    <n v="6.5900178468509402E-2"/>
    <n v="7.4863272465755984E-2"/>
    <n v="8.3973663311566901E-2"/>
    <n v="9.0788033604952037E-2"/>
    <n v="9.337933364042067E-2"/>
    <n v="9.3038683094946575E-2"/>
    <n v="9.4117781667276107E-2"/>
    <n v="9.549378260504969E-2"/>
    <n v="9.4821496224211155E-2"/>
    <n v="9.1022343651838852E-2"/>
    <n v="9.0329937489208881E-2"/>
    <n v="9.0245565007788561E-2"/>
    <n v="9.0488206687693237E-2"/>
    <n v="9.0732112585656347E-2"/>
    <n v="9.097753512018901E-2"/>
    <n v="9.1224486934036023E-2"/>
    <n v="9.1472980780538171E-2"/>
    <n v="1.6508496007401812"/>
    <n v="29.647037259803927"/>
    <n v="36.645104452083267"/>
    <s v="R-All-HVAC-ASHP-All-All-E"/>
    <n v="0"/>
    <n v="1.6508496007401812"/>
    <n v="3.7094527262539777E-2"/>
    <n v="8.2779002902359983E-2"/>
    <n v="0.1379802074005437"/>
    <n v="0.2038803858690531"/>
    <n v="0.27874365833480907"/>
    <n v="0.36271732164637599"/>
    <n v="0.45350535525132801"/>
    <n v="0.54688468889174868"/>
    <n v="0.63992337198669524"/>
    <n v="0.73404115365397138"/>
    <n v="0.82953493625902108"/>
    <n v="0.92435643248323229"/>
    <n v="1.0153787761350712"/>
    <n v="1.10570871362428"/>
    <n v="1.1959542786320685"/>
    <n v="1.2864424853197618"/>
    <n v="1.3771745979054182"/>
    <n v="1.4681521330256071"/>
    <n v="1.5593766199596431"/>
    <n v="1.6508496007401812"/>
    <n v="3.5123686341451237E-2"/>
    <n v="4.3713634718731659E-2"/>
    <n v="5.3230363577095173E-2"/>
    <n v="6.3929337547420861E-2"/>
    <n v="7.2892431544667444E-2"/>
    <n v="8.2002822390478361E-2"/>
    <n v="8.8817192683863497E-2"/>
    <n v="9.1408492719332129E-2"/>
    <n v="9.1067842173858035E-2"/>
    <n v="9.2146940746187567E-2"/>
    <n v="9.352294168396115E-2"/>
    <n v="9.2850655303122615E-2"/>
    <n v="8.9051502730750312E-2"/>
    <n v="8.8359096568120341E-2"/>
    <n v="8.8274724086700021E-2"/>
    <n v="8.8517365766604697E-2"/>
    <n v="8.8761271664567806E-2"/>
    <n v="8.900669419910047E-2"/>
    <n v="8.9253646012947482E-2"/>
    <n v="8.9502139859449631E-2"/>
    <n v="1.6114327823184103"/>
    <n v="1.6114327823184105"/>
    <n v="3.5123686341451237E-2"/>
    <n v="7.8837321060182902E-2"/>
    <n v="0.13206768463727808"/>
    <n v="0.19599702218469894"/>
    <n v="0.2688894537293664"/>
    <n v="0.35089227611984475"/>
    <n v="0.43970946880370826"/>
    <n v="0.53111796152304036"/>
    <n v="0.62218580369689835"/>
    <n v="0.71433274444308592"/>
    <n v="0.80785568612704706"/>
    <n v="0.9007063414301697"/>
    <n v="0.98975784416092005"/>
    <n v="1.0781169407290403"/>
    <n v="1.1663916648157404"/>
    <n v="1.2549090305823452"/>
    <n v="1.343670302246913"/>
    <n v="1.4326769964460135"/>
    <n v="1.5219306424589609"/>
    <n v="1.6114327823184105"/>
  </r>
  <r>
    <x v="63"/>
    <s v="Under $130"/>
    <n v="129.978191252653"/>
    <s v="HVAC"/>
    <s v="Urban"/>
    <s v="SC-New"/>
    <s v="M_Input"/>
    <x v="4"/>
    <s v="Manufactured"/>
    <s v="MH CC&amp;S + HZ23"/>
    <n v="8.2729932436204353E-5"/>
    <n v="1.0546247812385887E-4"/>
    <n v="1.3204063504368955E-4"/>
    <n v="1.5941536806099901E-4"/>
    <n v="1.8491963851188773E-4"/>
    <n v="2.0530958986984457E-4"/>
    <n v="2.1851790878599773E-4"/>
    <n v="2.2742417517548875E-4"/>
    <n v="2.321951146357698E-4"/>
    <n v="2.3349928058659757E-4"/>
    <n v="2.3257753310757515E-4"/>
    <n v="2.3045977183574467E-4"/>
    <n v="2.2794340203421173E-4"/>
    <n v="2.2558881139439469E-4"/>
    <n v="2.2327777897823741E-4"/>
    <n v="2.209347942273522E-4"/>
    <n v="2.186158146791657E-4"/>
    <n v="2.1632117564402822E-4"/>
    <n v="2.1405062163862325E-4"/>
    <n v="2.1180389986124267E-4"/>
    <n v="4.0030877246309141E-3"/>
    <n v="93.101069599290796"/>
    <n v="129.978191252653"/>
    <s v="R-All-HVAC-ASHP-All-All-E"/>
    <n v="0"/>
    <n v="4.0030877246309141E-3"/>
    <n v="8.2729932436204353E-5"/>
    <n v="1.8819241056006322E-4"/>
    <n v="3.2023304560375277E-4"/>
    <n v="4.7964841366475181E-4"/>
    <n v="6.6456805217663957E-4"/>
    <n v="8.6987764204648414E-4"/>
    <n v="1.0883955508324819E-3"/>
    <n v="1.3158197260079705E-3"/>
    <n v="1.5480148406437403E-3"/>
    <n v="1.7815141212303379E-3"/>
    <n v="2.0140916543379133E-3"/>
    <n v="2.244551426173658E-3"/>
    <n v="2.4724948282078699E-3"/>
    <n v="2.6980836396022648E-3"/>
    <n v="2.9213614185805022E-3"/>
    <n v="3.1422962128078544E-3"/>
    <n v="3.3609120274870202E-3"/>
    <n v="3.5772332031310484E-3"/>
    <n v="3.7912838247696717E-3"/>
    <n v="4.0030877246309141E-3"/>
    <n v="7.7950908898946636E-5"/>
    <n v="1.0068345458660115E-4"/>
    <n v="1.2726161150643185E-4"/>
    <n v="1.5463634452374131E-4"/>
    <n v="1.8014061497463002E-4"/>
    <n v="2.0053056633258687E-4"/>
    <n v="2.1373888524874003E-4"/>
    <n v="2.2264515163823105E-4"/>
    <n v="2.2741609109851209E-4"/>
    <n v="2.2872025704933987E-4"/>
    <n v="2.2779850957031745E-4"/>
    <n v="2.2568074829848697E-4"/>
    <n v="2.2316437849695403E-4"/>
    <n v="2.2080978785713699E-4"/>
    <n v="2.184987554409797E-4"/>
    <n v="2.161557706900945E-4"/>
    <n v="2.13836791141908E-4"/>
    <n v="2.1154215210677051E-4"/>
    <n v="2.0927159810136555E-4"/>
    <n v="2.0702487632398496E-4"/>
    <n v="3.9075072538857598E-3"/>
    <n v="3.9075072538857589E-3"/>
    <n v="7.7950908898946636E-5"/>
    <n v="1.7863436348554778E-4"/>
    <n v="3.0589597499197966E-4"/>
    <n v="4.60532319515721E-4"/>
    <n v="6.4067293449035099E-4"/>
    <n v="8.4120350082293781E-4"/>
    <n v="1.0549423860716778E-3"/>
    <n v="1.2775875377099089E-3"/>
    <n v="1.5050036288084209E-3"/>
    <n v="1.7337238858577608E-3"/>
    <n v="1.9615223954280781E-3"/>
    <n v="2.1872031437265649E-3"/>
    <n v="2.4103675222235188E-3"/>
    <n v="2.6311773100806558E-3"/>
    <n v="2.8496760655216356E-3"/>
    <n v="3.0658318362117303E-3"/>
    <n v="3.2796686273536381E-3"/>
    <n v="3.4912107794604088E-3"/>
    <n v="3.7004823775617741E-3"/>
    <n v="3.9075072538857589E-3"/>
  </r>
  <r>
    <x v="63"/>
    <s v="Under $65"/>
    <n v="63.300061105447014"/>
    <s v="HVAC"/>
    <s v="Urban"/>
    <s v="SC-New"/>
    <s v="M_Input"/>
    <x v="4"/>
    <s v="Manufactured"/>
    <s v="MH CC&amp;S + HZ1"/>
    <n v="4.1585169646140874E-4"/>
    <n v="5.3011950027458587E-4"/>
    <n v="6.6371771942521935E-4"/>
    <n v="8.0132002164158707E-4"/>
    <n v="9.2952022465989939E-4"/>
    <n v="1.0320127036609007E-3"/>
    <n v="1.0984058659292396E-3"/>
    <n v="1.1431742572253773E-3"/>
    <n v="1.1671559432953193E-3"/>
    <n v="1.173711486218519E-3"/>
    <n v="1.1690782145407491E-3"/>
    <n v="1.1584330394311222E-3"/>
    <n v="1.1457842118535262E-3"/>
    <n v="1.1339485861832754E-3"/>
    <n v="1.122331911026706E-3"/>
    <n v="1.1105546237166967E-3"/>
    <n v="1.0988980013700469E-3"/>
    <n v="1.0873637294635116E-3"/>
    <n v="1.0759505237802722E-3"/>
    <n v="1.0646571135829294E-3"/>
    <n v="2.0121989373740889E-2"/>
    <n v="44.036650143824147"/>
    <n v="63.300061105447014"/>
    <s v="R-All-HVAC-ASHP-All-All-E"/>
    <n v="0"/>
    <n v="2.0121989373740889E-2"/>
    <n v="4.1585169646140874E-4"/>
    <n v="9.4597119673599456E-4"/>
    <n v="1.6096889161612139E-3"/>
    <n v="2.4110089378028008E-3"/>
    <n v="3.3405291624627E-3"/>
    <n v="4.3725418661236005E-3"/>
    <n v="5.4709477320528405E-3"/>
    <n v="6.6141219892782181E-3"/>
    <n v="7.7812779325735371E-3"/>
    <n v="8.9549894187920566E-3"/>
    <n v="1.0124067633332805E-2"/>
    <n v="1.1282500672763927E-2"/>
    <n v="1.2428284884617453E-2"/>
    <n v="1.3562233470800728E-2"/>
    <n v="1.4684565381827434E-2"/>
    <n v="1.579512000554413E-2"/>
    <n v="1.6894018006914178E-2"/>
    <n v="1.7981381736377689E-2"/>
    <n v="1.9057332260157961E-2"/>
    <n v="2.0121989373740889E-2"/>
    <n v="3.9182937483156645E-4"/>
    <n v="5.0609717864474359E-4"/>
    <n v="6.3969539779537706E-4"/>
    <n v="7.7729770001174479E-4"/>
    <n v="9.054979030300571E-4"/>
    <n v="1.0079903820310585E-3"/>
    <n v="1.0743835442993974E-3"/>
    <n v="1.1191519355955352E-3"/>
    <n v="1.1431336216654771E-3"/>
    <n v="1.1496891645886769E-3"/>
    <n v="1.145055892910907E-3"/>
    <n v="1.13441071780128E-3"/>
    <n v="1.121761890223684E-3"/>
    <n v="1.1099262645534332E-3"/>
    <n v="1.0983095893968638E-3"/>
    <n v="1.0865323020868545E-3"/>
    <n v="1.0748756797402048E-3"/>
    <n v="1.0633414078336694E-3"/>
    <n v="1.05192820215043E-3"/>
    <n v="1.0406347919530872E-3"/>
    <n v="1.9641542941144043E-2"/>
    <n v="1.964154294114405E-2"/>
    <n v="3.9182937483156645E-4"/>
    <n v="8.9792655347630999E-4"/>
    <n v="1.5376219512716872E-3"/>
    <n v="2.3149196512834321E-3"/>
    <n v="3.2204175543134889E-3"/>
    <n v="4.228407936344547E-3"/>
    <n v="5.3027914806439442E-3"/>
    <n v="6.4219434162394798E-3"/>
    <n v="7.5650770379049569E-3"/>
    <n v="8.7147662024936335E-3"/>
    <n v="9.8598220954045409E-3"/>
    <n v="1.0994232813205822E-2"/>
    <n v="1.2115994703429505E-2"/>
    <n v="1.3225920967982939E-2"/>
    <n v="1.4324230557379802E-2"/>
    <n v="1.5410762859466657E-2"/>
    <n v="1.6485638539206864E-2"/>
    <n v="1.7548979947040532E-2"/>
    <n v="1.8600908149190961E-2"/>
    <n v="1.964154294114405E-2"/>
  </r>
  <r>
    <x v="63"/>
    <s v="Under $25"/>
    <n v="23.741417246659065"/>
    <s v="HVAC"/>
    <s v="Urban"/>
    <s v="SC-NR"/>
    <s v="M_Input"/>
    <x v="4"/>
    <s v="Single Family"/>
    <s v="SF CC&amp;S + HZ23"/>
    <n v="2.3514215429717725E-2"/>
    <n v="3.0772196909052137E-2"/>
    <n v="3.8705072071376037E-2"/>
    <n v="4.6774457227858973E-2"/>
    <n v="5.4338300473615785E-2"/>
    <n v="6.079371564552586E-2"/>
    <n v="6.5735620675658482E-2"/>
    <n v="6.9064953504002227E-2"/>
    <n v="7.0985337612062882E-2"/>
    <n v="7.1886438150156495E-2"/>
    <n v="7.2179166839777376E-2"/>
    <n v="7.217593065597297E-2"/>
    <n v="7.2057196393054107E-2"/>
    <n v="7.1904725944640133E-2"/>
    <n v="7.1744689169643744E-2"/>
    <n v="8.2191370993508844E-2"/>
    <n v="8.0571342449509822E-2"/>
    <n v="7.9177597076908968E-2"/>
    <n v="7.8044354125644713E-2"/>
    <n v="7.6925491321460537E-2"/>
    <n v="1.099017196491175"/>
    <n v="19.3901793938156"/>
    <n v="23.741417246659065"/>
    <s v="R-All-HVAC-ASHP-All-All-E"/>
    <n v="0"/>
    <n v="1.099017196491175"/>
    <n v="2.3514215429717725E-2"/>
    <n v="5.4286412338769865E-2"/>
    <n v="9.2991484410145903E-2"/>
    <n v="0.13976594163800488"/>
    <n v="0.19410424211162067"/>
    <n v="0.25489795775714652"/>
    <n v="0.32063357843280499"/>
    <n v="0.3896985319368072"/>
    <n v="0.46068386954887008"/>
    <n v="0.53257030769902658"/>
    <n v="0.60474947453880401"/>
    <n v="0.67692540519477695"/>
    <n v="0.74898260158783103"/>
    <n v="0.82088732753247118"/>
    <n v="0.89263201670211489"/>
    <n v="0.97482338769562371"/>
    <n v="1.0553947301451336"/>
    <n v="1.099017196491175"/>
    <n v="1.099017196491175"/>
    <n v="1.099017196491175"/>
    <n v="2.2202170975241881E-2"/>
    <n v="2.9460152454576297E-2"/>
    <n v="3.7393027616900193E-2"/>
    <n v="4.5462412773383129E-2"/>
    <n v="5.302625601913994E-2"/>
    <n v="5.9481671191050016E-2"/>
    <n v="6.4423576221182638E-2"/>
    <n v="6.7752909049526383E-2"/>
    <n v="6.9673293157587038E-2"/>
    <n v="7.0574393695680651E-2"/>
    <n v="7.0867122385301531E-2"/>
    <n v="7.0863886201497125E-2"/>
    <n v="7.0745151938578263E-2"/>
    <n v="7.0592681490164289E-2"/>
    <n v="7.04326447151679E-2"/>
    <n v="8.0879326539033E-2"/>
    <n v="7.9259297995033978E-2"/>
    <n v="7.7865552622433123E-2"/>
    <n v="7.6732309671168869E-2"/>
    <n v="7.5613446866984693E-2"/>
    <n v="1.0727763074016581"/>
    <n v="1.0727763074016581"/>
    <n v="2.2202170975241881E-2"/>
    <n v="5.1662323429818177E-2"/>
    <n v="8.905535104671837E-2"/>
    <n v="0.1345177638201015"/>
    <n v="0.18754401983924143"/>
    <n v="0.24702569103029146"/>
    <n v="0.31144926725147409"/>
    <n v="0.3792021763010005"/>
    <n v="0.44887546945858753"/>
    <n v="0.51944986315426822"/>
    <n v="0.59031698553956979"/>
    <n v="0.66118087174106688"/>
    <n v="0.7319260236796451"/>
    <n v="0.80251870516980939"/>
    <n v="0.87295134988497725"/>
    <n v="0.9538306764240102"/>
    <n v="1.0330899744190443"/>
    <n v="1.0727763074016581"/>
    <n v="1.0727763074016581"/>
    <n v="1.0727763074016581"/>
  </r>
  <r>
    <x v="63"/>
    <s v="Under $40"/>
    <n v="36.645104452083267"/>
    <s v="HVAC"/>
    <s v="Urban"/>
    <s v="SC-NR"/>
    <s v="M_Input"/>
    <x v="4"/>
    <s v="Single Family"/>
    <s v="SF CC&amp;S + HZ1"/>
    <n v="0.20524414960592077"/>
    <n v="0.26859553979089185"/>
    <n v="0.33783774867885574"/>
    <n v="0.40827148690989407"/>
    <n v="0.47429259568845222"/>
    <n v="0.53063877492934497"/>
    <n v="0.57377426028604128"/>
    <n v="0.6028343872186579"/>
    <n v="0.61959648605855799"/>
    <n v="0.62746175437691853"/>
    <n v="0.63001684073079112"/>
    <n v="0.6299885936563826"/>
    <n v="0.62895222002551621"/>
    <n v="0.62762137964012077"/>
    <n v="0.62622449647010869"/>
    <n v="0.71740850103753462"/>
    <n v="0.70326805982892993"/>
    <n v="0.69110273436350411"/>
    <n v="0.68121120783035938"/>
    <n v="0.6714451986068386"/>
    <n v="9.5927865665055769"/>
    <n v="29.647037259803927"/>
    <n v="36.645104452083267"/>
    <s v="R-All-HVAC-ASHP-All-All-E"/>
    <n v="0"/>
    <n v="9.5927865665055769"/>
    <n v="0.20524414960592077"/>
    <n v="0.47383968939681265"/>
    <n v="0.81167743807566839"/>
    <n v="1.2199489249855624"/>
    <n v="1.6942415206740147"/>
    <n v="2.2248802956033598"/>
    <n v="2.7986545558894012"/>
    <n v="3.4014889431080588"/>
    <n v="4.0210854291666172"/>
    <n v="4.6485471835435357"/>
    <n v="5.2785640242743268"/>
    <n v="5.9085526179307095"/>
    <n v="6.5375048379562255"/>
    <n v="7.1651262175963462"/>
    <n v="7.7913507140664553"/>
    <n v="8.5087592151039892"/>
    <n v="9.21202727493292"/>
    <n v="9.5927865665055769"/>
    <n v="9.5927865665055769"/>
    <n v="9.5927865665055769"/>
    <n v="0.19379195171699076"/>
    <n v="0.25714334190196186"/>
    <n v="0.32638555078992576"/>
    <n v="0.39681928902096408"/>
    <n v="0.46284039779952224"/>
    <n v="0.51918657704041493"/>
    <n v="0.56232206239711124"/>
    <n v="0.59138218932972786"/>
    <n v="0.60814428816962796"/>
    <n v="0.6160095564879885"/>
    <n v="0.61856464284186108"/>
    <n v="0.61853639576745256"/>
    <n v="0.61750002213658617"/>
    <n v="0.61616918175119073"/>
    <n v="0.61477229858117866"/>
    <n v="0.70595630314860458"/>
    <n v="0.69181586193999989"/>
    <n v="0.67965053647457407"/>
    <n v="0.66975900994142934"/>
    <n v="0.65999300071790856"/>
    <n v="9.3637426087269766"/>
    <n v="9.3637426087269766"/>
    <n v="0.19379195171699076"/>
    <n v="0.45093529361895263"/>
    <n v="0.77732084440887839"/>
    <n v="1.1741401334298425"/>
    <n v="1.6369805312293648"/>
    <n v="2.1561671082697798"/>
    <n v="2.7184891706668912"/>
    <n v="3.309871359996619"/>
    <n v="3.9180156481662469"/>
    <n v="4.5340252046542355"/>
    <n v="5.1525898474960963"/>
    <n v="5.7711262432635486"/>
    <n v="6.3886262654001351"/>
    <n v="7.0047954471513254"/>
    <n v="7.6195677457325042"/>
    <n v="8.3255240488811086"/>
    <n v="9.017339910821109"/>
    <n v="9.3637426087269766"/>
    <n v="9.3637426087269766"/>
    <n v="9.3637426087269766"/>
  </r>
  <r>
    <x v="63"/>
    <s v="Under $130"/>
    <n v="129.978191252653"/>
    <s v="HVAC"/>
    <s v="Urban"/>
    <s v="SC-NR"/>
    <s v="M_Input"/>
    <x v="4"/>
    <s v="Manufactured"/>
    <s v="MH CC&amp;S + HZ23"/>
    <n v="1.6877714607174503E-3"/>
    <n v="2.1901274190413451E-3"/>
    <n v="2.7315428845002599E-3"/>
    <n v="3.2732360304099394E-3"/>
    <n v="3.7705487649786645E-3"/>
    <n v="4.1829668792556186E-3"/>
    <n v="4.4848996850997335E-3"/>
    <n v="4.6723960568182286E-3"/>
    <n v="4.7619287081841757E-3"/>
    <n v="4.781785535859312E-3"/>
    <n v="4.7608244437422854E-3"/>
    <n v="4.720546982345461E-3"/>
    <n v="4.6731791841647212E-3"/>
    <n v="4.624054743412165E-3"/>
    <n v="4.5749343749705851E-3"/>
    <n v="4.732745024467684E-3"/>
    <n v="4.662407546345111E-3"/>
    <n v="4.595658164814562E-3"/>
    <n v="4.5298199220779895E-3"/>
    <n v="4.4655766908292191E-3"/>
    <n v="6.5313965608014585E-2"/>
    <n v="93.101069599290796"/>
    <n v="129.978191252653"/>
    <s v="R-All-HVAC-ASHP-All-All-E"/>
    <n v="0"/>
    <n v="6.5313965608014585E-2"/>
    <n v="1.6877714607174503E-3"/>
    <n v="3.8778988797587956E-3"/>
    <n v="6.609441764259056E-3"/>
    <n v="9.882677794668995E-3"/>
    <n v="1.3653226559647659E-2"/>
    <n v="1.7836193438903278E-2"/>
    <n v="2.2321093124003013E-2"/>
    <n v="2.6993489180821242E-2"/>
    <n v="3.1755417889005419E-2"/>
    <n v="3.6537203424864731E-2"/>
    <n v="4.1298027868607014E-2"/>
    <n v="4.6018574850952475E-2"/>
    <n v="5.0691754035117192E-2"/>
    <n v="5.531580877852936E-2"/>
    <n v="5.9890743153499945E-2"/>
    <n v="6.4623488177967633E-2"/>
    <n v="6.5313965608014585E-2"/>
    <n v="6.5313965608014585E-2"/>
    <n v="6.5313965608014585E-2"/>
    <n v="6.5313965608014585E-2"/>
    <n v="1.6097974065812468E-3"/>
    <n v="2.1121533649051416E-3"/>
    <n v="2.6535688303640564E-3"/>
    <n v="3.1952619762737359E-3"/>
    <n v="3.692574710842461E-3"/>
    <n v="4.1049928251194155E-3"/>
    <n v="4.4069256309635305E-3"/>
    <n v="4.5944220026820255E-3"/>
    <n v="4.6839546540479726E-3"/>
    <n v="4.7038114817231089E-3"/>
    <n v="4.6828503896060823E-3"/>
    <n v="4.6425729282092579E-3"/>
    <n v="4.5952051300285181E-3"/>
    <n v="4.5460806892759619E-3"/>
    <n v="4.496960320834382E-3"/>
    <n v="4.6547709703314809E-3"/>
    <n v="4.5844334922089079E-3"/>
    <n v="4.5176841106783589E-3"/>
    <n v="4.4518458679417864E-3"/>
    <n v="4.387602636693016E-3"/>
    <n v="6.375448452529052E-2"/>
    <n v="6.375448452529052E-2"/>
    <n v="1.6097974065812468E-3"/>
    <n v="3.7219507714863886E-3"/>
    <n v="6.375519601850445E-3"/>
    <n v="9.5707815781241809E-3"/>
    <n v="1.3263356288966643E-2"/>
    <n v="1.7368349114086058E-2"/>
    <n v="2.1775274745049589E-2"/>
    <n v="2.6369696747731614E-2"/>
    <n v="3.1053651401779587E-2"/>
    <n v="3.5757462883502698E-2"/>
    <n v="4.0440313273108777E-2"/>
    <n v="4.5082886201318034E-2"/>
    <n v="4.9678091331346555E-2"/>
    <n v="5.4224172020622519E-2"/>
    <n v="5.87211323414569E-2"/>
    <n v="6.3375903311788384E-2"/>
    <n v="6.375448452529052E-2"/>
    <n v="6.375448452529052E-2"/>
    <n v="6.375448452529052E-2"/>
    <n v="6.375448452529052E-2"/>
  </r>
  <r>
    <x v="63"/>
    <s v="Under $65"/>
    <n v="63.300061105447014"/>
    <s v="HVAC"/>
    <s v="Urban"/>
    <s v="SC-NR"/>
    <s v="M_Input"/>
    <x v="4"/>
    <s v="Manufactured"/>
    <s v="MH CC&amp;S + HZ1"/>
    <n v="8.4837809546107132E-3"/>
    <n v="1.1008932025628229E-2"/>
    <n v="1.3730420284731452E-2"/>
    <n v="1.6453304337148224E-2"/>
    <n v="1.8953105053191876E-2"/>
    <n v="2.1026173015694313E-2"/>
    <n v="2.2543873632994486E-2"/>
    <n v="2.3486346108958611E-2"/>
    <n v="2.3936392468997977E-2"/>
    <n v="2.4036205139356621E-2"/>
    <n v="2.3930841754426134E-2"/>
    <n v="2.3728382376571031E-2"/>
    <n v="2.3490282590302107E-2"/>
    <n v="2.3243352834371012E-2"/>
    <n v="2.2996443548388066E-2"/>
    <n v="2.3789697264189797E-2"/>
    <n v="2.3436137691000926E-2"/>
    <n v="2.3100614105645238E-2"/>
    <n v="2.2769670466169237E-2"/>
    <n v="2.2446744338777976E-2"/>
    <n v="0.32830829907494019"/>
    <n v="44.036650143824147"/>
    <n v="63.300061105447014"/>
    <s v="R-All-HVAC-ASHP-All-All-E"/>
    <n v="0"/>
    <n v="0.32830829907494019"/>
    <n v="8.4837809546107132E-3"/>
    <n v="1.9492712980238941E-2"/>
    <n v="3.3223133264970395E-2"/>
    <n v="4.9676437602118623E-2"/>
    <n v="6.8629542655310502E-2"/>
    <n v="8.9655715671004818E-2"/>
    <n v="0.1121995893039993"/>
    <n v="0.13568593541295793"/>
    <n v="0.15962232788195591"/>
    <n v="0.18365853302131252"/>
    <n v="0.20758937477573866"/>
    <n v="0.23131775715230968"/>
    <n v="0.25480803974261179"/>
    <n v="0.2780513925769828"/>
    <n v="0.30104783612537089"/>
    <n v="0.32483753338956067"/>
    <n v="0.32830829907494019"/>
    <n v="0.32830829907494019"/>
    <n v="0.32830829907494019"/>
    <n v="0.32830829907494019"/>
    <n v="8.0918352375328184E-3"/>
    <n v="1.0616986308550335E-2"/>
    <n v="1.3338474567653557E-2"/>
    <n v="1.606135862007033E-2"/>
    <n v="1.8561159336113981E-2"/>
    <n v="2.0634227298616418E-2"/>
    <n v="2.2151927915916591E-2"/>
    <n v="2.3094400391880716E-2"/>
    <n v="2.3544446751920082E-2"/>
    <n v="2.3644259422278727E-2"/>
    <n v="2.3538896037348239E-2"/>
    <n v="2.3336436659493136E-2"/>
    <n v="2.3098336873224212E-2"/>
    <n v="2.2851407117293117E-2"/>
    <n v="2.2604497831310171E-2"/>
    <n v="2.3397751547111902E-2"/>
    <n v="2.3044191973923031E-2"/>
    <n v="2.2708668388567343E-2"/>
    <n v="2.2377724749091343E-2"/>
    <n v="2.2054798621700081E-2"/>
    <n v="0.32046938473338227"/>
    <n v="0.32046938473338227"/>
    <n v="8.0918352375328184E-3"/>
    <n v="1.8708821546083151E-2"/>
    <n v="3.204729611373671E-2"/>
    <n v="4.8108654733807044E-2"/>
    <n v="6.6669814069921021E-2"/>
    <n v="8.7304041368537436E-2"/>
    <n v="0.10945596928445403"/>
    <n v="0.13255036967633474"/>
    <n v="0.15609481642825482"/>
    <n v="0.17973907585053356"/>
    <n v="0.2032779718878818"/>
    <n v="0.22661440854737494"/>
    <n v="0.24971274542059915"/>
    <n v="0.27256415253789229"/>
    <n v="0.29516865036920248"/>
    <n v="0.31856640191631436"/>
    <n v="0.32046938473338227"/>
    <n v="0.32046938473338227"/>
    <n v="0.32046938473338227"/>
    <n v="0.32046938473338227"/>
  </r>
  <r>
    <x v="64"/>
    <s v="Under $130"/>
    <n v="118.55239697444932"/>
    <s v="Dryer"/>
    <s v="Urban"/>
    <s v="SC-New"/>
    <s v="M_Input"/>
    <x v="4"/>
    <s v="Single Family"/>
    <s v="Heat Pump Dryer"/>
    <n v="3.1700447184063882E-2"/>
    <n v="3.9980635002861163E-2"/>
    <n v="4.7557519571910921E-2"/>
    <n v="5.546240822360831E-2"/>
    <n v="6.2017415835433597E-2"/>
    <n v="6.9496738928648036E-2"/>
    <n v="7.6350800421183113E-2"/>
    <n v="8.1043617283529545E-2"/>
    <n v="8.4287224858140053E-2"/>
    <n v="8.9554846177635081E-2"/>
    <n v="9.5569369930223816E-2"/>
    <n v="9.9619145080672267E-2"/>
    <n v="0.1000318630659949"/>
    <n v="0.10343525548416005"/>
    <n v="0.10727355693513753"/>
    <n v="0.11128576684942475"/>
    <n v="0.11158573140710019"/>
    <n v="0.1118875611809166"/>
    <n v="0.11219127171939233"/>
    <n v="0.11249687870706086"/>
    <n v="1.702828053847097"/>
    <n v="78.142735030573178"/>
    <n v="118.55239697444932"/>
    <s v="R-All-Plug-Dryer-All-All-R"/>
    <n v="0"/>
    <n v="1.702828053847097"/>
    <n v="3.1700447184063882E-2"/>
    <n v="7.1681082186925038E-2"/>
    <n v="0.11923860175883597"/>
    <n v="0.17470100998244428"/>
    <n v="0.23671842581787789"/>
    <n v="0.30621516474652594"/>
    <n v="0.38256596516770902"/>
    <n v="0.46360958245123857"/>
    <n v="0.54789680730937862"/>
    <n v="0.63745165348701371"/>
    <n v="0.73302102341723752"/>
    <n v="0.83264016849790978"/>
    <n v="0.93267203156390466"/>
    <n v="1.0361072870480648"/>
    <n v="1.1433808439832023"/>
    <n v="1.254666610832627"/>
    <n v="1.3662523422397272"/>
    <n v="1.4781399034206439"/>
    <n v="1.5903311751400362"/>
    <n v="1.702828053847097"/>
    <n v="3.0069920403246169E-2"/>
    <n v="3.8350108222043454E-2"/>
    <n v="4.5926992791093212E-2"/>
    <n v="5.3831881442790601E-2"/>
    <n v="6.0386889054615887E-2"/>
    <n v="6.7866212147830327E-2"/>
    <n v="7.4720273640365403E-2"/>
    <n v="7.9413090502711836E-2"/>
    <n v="8.2656698077322344E-2"/>
    <n v="8.7924319396817371E-2"/>
    <n v="9.3938843149406107E-2"/>
    <n v="9.7988618299854557E-2"/>
    <n v="9.8401336285177193E-2"/>
    <n v="0.10180472870334234"/>
    <n v="0.10564303015431982"/>
    <n v="0.10965524006860704"/>
    <n v="0.10995520462628249"/>
    <n v="0.11025703440009889"/>
    <n v="0.11056074493857462"/>
    <n v="0.11086635192624315"/>
    <n v="1.6702175182307428"/>
    <n v="1.6702175182307428"/>
    <n v="3.0069920403246169E-2"/>
    <n v="6.8420028625289619E-2"/>
    <n v="0.11434702141638284"/>
    <n v="0.16817890285917345"/>
    <n v="0.22856579191378934"/>
    <n v="0.29643200406161968"/>
    <n v="0.37115227770198511"/>
    <n v="0.45056536820469695"/>
    <n v="0.53322206628201929"/>
    <n v="0.62114638567883662"/>
    <n v="0.71508522882824277"/>
    <n v="0.81307384712809738"/>
    <n v="0.9114751834132746"/>
    <n v="1.0132799121166169"/>
    <n v="1.1189229422709368"/>
    <n v="1.2285781823395439"/>
    <n v="1.3385333869658262"/>
    <n v="1.4487904213659251"/>
    <n v="1.5593511663044997"/>
    <n v="1.6702175182307428"/>
  </r>
  <r>
    <x v="64"/>
    <s v="Under $130"/>
    <n v="118.55239697444932"/>
    <s v="Dryer"/>
    <s v="Urban"/>
    <s v="SC-New"/>
    <s v="M_Input"/>
    <x v="4"/>
    <s v="Multifamily - Low Rise"/>
    <s v="Heat Pump Dryer"/>
    <n v="7.2134678311903157E-3"/>
    <n v="9.4535744749218147E-3"/>
    <n v="1.1663757100003995E-2"/>
    <n v="1.4310221037618932E-2"/>
    <n v="1.6899115023507109E-2"/>
    <n v="1.9724655502562461E-2"/>
    <n v="2.1834598604888372E-2"/>
    <n v="2.4007721726040189E-2"/>
    <n v="2.6165026849264684E-2"/>
    <n v="2.8051957034381691E-2"/>
    <n v="2.9617829667083331E-2"/>
    <n v="3.0523455660484335E-2"/>
    <n v="3.1483316466713006E-2"/>
    <n v="3.2403472123824523E-2"/>
    <n v="3.3378705410542303E-2"/>
    <n v="3.4425500999308044E-2"/>
    <n v="3.4320486638924112E-2"/>
    <n v="3.4219164931109991E-2"/>
    <n v="3.4121385528930473E-2"/>
    <n v="3.4027004217661638E-2"/>
    <n v="0.50784441682896131"/>
    <n v="78.142735030573178"/>
    <n v="118.55239697444932"/>
    <s v="R-All-Plug-Dryer-All-All-R"/>
    <n v="0"/>
    <n v="0.50784441682896131"/>
    <n v="7.2134678311903157E-3"/>
    <n v="1.6667042306112129E-2"/>
    <n v="2.8330799406116124E-2"/>
    <n v="4.2641020443735057E-2"/>
    <n v="5.954013546724217E-2"/>
    <n v="7.9264790969804627E-2"/>
    <n v="0.101099389574693"/>
    <n v="0.12510711130073318"/>
    <n v="0.15127213814999788"/>
    <n v="0.17932409518437956"/>
    <n v="0.2089419248514629"/>
    <n v="0.23946538051194724"/>
    <n v="0.27094869697866025"/>
    <n v="0.30335216910248475"/>
    <n v="0.33673087451302708"/>
    <n v="0.3711563755123351"/>
    <n v="0.40547686215125922"/>
    <n v="0.43969602708236921"/>
    <n v="0.47381741261129967"/>
    <n v="0.50784441682896131"/>
    <n v="6.7271862478809489E-3"/>
    <n v="8.967292891612447E-3"/>
    <n v="1.1177475516694627E-2"/>
    <n v="1.3823939454309564E-2"/>
    <n v="1.6412833440197741E-2"/>
    <n v="1.9238373919253093E-2"/>
    <n v="2.1348317021579005E-2"/>
    <n v="2.3521440142730821E-2"/>
    <n v="2.5678745265955316E-2"/>
    <n v="2.7565675451072323E-2"/>
    <n v="2.9131548083773964E-2"/>
    <n v="3.0037174077174968E-2"/>
    <n v="3.0997034883403638E-2"/>
    <n v="3.1917190540515158E-2"/>
    <n v="3.2892423827232939E-2"/>
    <n v="3.393921941599868E-2"/>
    <n v="3.3834205055614748E-2"/>
    <n v="3.3732883347800627E-2"/>
    <n v="3.3635103945621109E-2"/>
    <n v="3.3540722634352274E-2"/>
    <n v="0.49811878516277397"/>
    <n v="0.49811878516277397"/>
    <n v="6.7271862478809489E-3"/>
    <n v="1.5694479139493397E-2"/>
    <n v="2.6871954656188024E-2"/>
    <n v="4.0695894110497587E-2"/>
    <n v="5.7108727550695328E-2"/>
    <n v="7.6347101469948414E-2"/>
    <n v="9.7695418491527422E-2"/>
    <n v="0.12121685863425824"/>
    <n v="0.14689560390021356"/>
    <n v="0.17446127935128589"/>
    <n v="0.20359282743505985"/>
    <n v="0.23363000151223481"/>
    <n v="0.26462703639563845"/>
    <n v="0.29654422693615362"/>
    <n v="0.32943665076338657"/>
    <n v="0.36337587017938527"/>
    <n v="0.39721007523500002"/>
    <n v="0.43094295858280063"/>
    <n v="0.46457806252842171"/>
    <n v="0.49811878516277397"/>
  </r>
  <r>
    <x v="64"/>
    <s v="Under $130"/>
    <n v="118.55239697444932"/>
    <s v="Dryer"/>
    <s v="Urban"/>
    <s v="SC-New"/>
    <s v="M_Input"/>
    <x v="4"/>
    <s v="Multifamily - High Rise"/>
    <s v="Heat Pump Dryer"/>
    <n v="1.6276857386549541E-3"/>
    <n v="2.1432640282455207E-3"/>
    <n v="2.6468819597124994E-3"/>
    <n v="3.2628939341519097E-3"/>
    <n v="3.8441220857865117E-3"/>
    <n v="4.4864220296629903E-3"/>
    <n v="4.9483517264707491E-3"/>
    <n v="5.4350400106264879E-3"/>
    <n v="5.9045899137738942E-3"/>
    <n v="6.3469896924030142E-3"/>
    <n v="6.7132258242349327E-3"/>
    <n v="6.918879740345424E-3"/>
    <n v="7.1374785609749298E-3"/>
    <n v="7.3223875075624613E-3"/>
    <n v="7.5820581790345693E-3"/>
    <n v="7.8177062834285382E-3"/>
    <n v="7.7919571300727724E-3"/>
    <n v="7.7672691020818337E-3"/>
    <n v="7.7435920981464646E-3"/>
    <n v="7.7208783858278007E-3"/>
    <n v="0.11516167393119826"/>
    <n v="78.142735030573178"/>
    <n v="118.55239697444932"/>
    <s v="R-All-Plug-Dryer-All-All-R"/>
    <n v="0"/>
    <n v="0.11516167393119826"/>
    <n v="1.6276857386549541E-3"/>
    <n v="3.7709497669004746E-3"/>
    <n v="6.4178317266129735E-3"/>
    <n v="9.6807256607648832E-3"/>
    <n v="1.3524847746551395E-2"/>
    <n v="1.8011269776214384E-2"/>
    <n v="2.2959621502685133E-2"/>
    <n v="2.839466151331162E-2"/>
    <n v="3.4299251427085516E-2"/>
    <n v="4.064624111948853E-2"/>
    <n v="4.7359466943723463E-2"/>
    <n v="5.427834668406889E-2"/>
    <n v="6.1415825245043819E-2"/>
    <n v="6.8738212752606276E-2"/>
    <n v="7.6320270931640843E-2"/>
    <n v="8.4137977215069382E-2"/>
    <n v="9.1929934345142156E-2"/>
    <n v="9.9697203447223992E-2"/>
    <n v="0.10744079554537046"/>
    <n v="0.11516167393119826"/>
    <n v="1.5174137748801097E-3"/>
    <n v="2.0329920644706766E-3"/>
    <n v="2.5366099959376553E-3"/>
    <n v="3.1526219703770656E-3"/>
    <n v="3.7338501220116676E-3"/>
    <n v="4.3761500658881462E-3"/>
    <n v="4.838079762695905E-3"/>
    <n v="5.3247680468516438E-3"/>
    <n v="5.7943179499990501E-3"/>
    <n v="6.2367177286281701E-3"/>
    <n v="6.6029538604600885E-3"/>
    <n v="6.8086077765705799E-3"/>
    <n v="7.0272065972000856E-3"/>
    <n v="7.2121155437876172E-3"/>
    <n v="7.4717862152597252E-3"/>
    <n v="7.7074343196536941E-3"/>
    <n v="7.6816851662979283E-3"/>
    <n v="7.6569971383069896E-3"/>
    <n v="7.6333201343716205E-3"/>
    <n v="7.6106064220529566E-3"/>
    <n v="0.11295623465570137"/>
    <n v="0.11295623465570137"/>
    <n v="1.5174137748801097E-3"/>
    <n v="3.5504058393507863E-3"/>
    <n v="6.087015835288442E-3"/>
    <n v="9.2396378056655085E-3"/>
    <n v="1.2973487927677177E-2"/>
    <n v="1.7349637993565321E-2"/>
    <n v="2.2187717756261226E-2"/>
    <n v="2.7512485803112871E-2"/>
    <n v="3.3306803753111923E-2"/>
    <n v="3.954352148174009E-2"/>
    <n v="4.6146475342200177E-2"/>
    <n v="5.2955083118770757E-2"/>
    <n v="5.9982289715970846E-2"/>
    <n v="6.7194405259758463E-2"/>
    <n v="7.4666191475018184E-2"/>
    <n v="8.2373625794671876E-2"/>
    <n v="9.0055310960969803E-2"/>
    <n v="9.7712308099276793E-2"/>
    <n v="0.10534562823364842"/>
    <n v="0.11295623465570137"/>
  </r>
  <r>
    <x v="64"/>
    <s v="Under $130"/>
    <n v="118.55239697444932"/>
    <s v="Dryer"/>
    <s v="Urban"/>
    <s v="SC-New"/>
    <s v="M_Input"/>
    <x v="4"/>
    <s v="Manufactured"/>
    <s v="Heat Pump Dryer"/>
    <n v="5.9517346691089152E-4"/>
    <n v="7.7697019532991726E-4"/>
    <n v="9.576428927866084E-4"/>
    <n v="1.1294516986688271E-3"/>
    <n v="1.2895946975880956E-3"/>
    <n v="1.4303947469059639E-3"/>
    <n v="1.5470251163427757E-3"/>
    <n v="1.6616135274103356E-3"/>
    <n v="1.7708289884707362E-3"/>
    <n v="1.8703733295256451E-3"/>
    <n v="1.9594614803089207E-3"/>
    <n v="2.0382454352373095E-3"/>
    <n v="2.1088355496832315E-3"/>
    <n v="2.1746019952347427E-3"/>
    <n v="2.234280321745827E-3"/>
    <n v="2.2873735904750149E-3"/>
    <n v="2.2633648208562496E-3"/>
    <n v="2.239608052498409E-3"/>
    <n v="2.2161006403414716E-3"/>
    <n v="2.1928399670885432E-3"/>
    <n v="3.4743780513409511E-2"/>
    <n v="78.142735030573178"/>
    <n v="118.55239697444932"/>
    <s v="R-All-Plug-Dryer-All-All-R"/>
    <n v="0"/>
    <n v="3.4743780513409511E-2"/>
    <n v="5.9517346691089152E-4"/>
    <n v="1.3721436622408088E-3"/>
    <n v="2.3297865550274172E-3"/>
    <n v="3.4592382536962445E-3"/>
    <n v="4.7488329512843401E-3"/>
    <n v="6.179227698190304E-3"/>
    <n v="7.7262528145330793E-3"/>
    <n v="9.3878663419434145E-3"/>
    <n v="1.1158695330414151E-2"/>
    <n v="1.3029068659939795E-2"/>
    <n v="1.4988530140248715E-2"/>
    <n v="1.7026775575486024E-2"/>
    <n v="1.9135611125169257E-2"/>
    <n v="2.1310213120404001E-2"/>
    <n v="2.3544493442149827E-2"/>
    <n v="2.5831867032624842E-2"/>
    <n v="2.809523185348109E-2"/>
    <n v="3.0334839905979499E-2"/>
    <n v="3.2550940546320968E-2"/>
    <n v="3.4743780513409511E-2"/>
    <n v="5.6190489087000516E-4"/>
    <n v="7.437016192890309E-4"/>
    <n v="9.2437431674572204E-4"/>
    <n v="1.0961831226279407E-3"/>
    <n v="1.2563261215472092E-3"/>
    <n v="1.3971261708650776E-3"/>
    <n v="1.5137565403018894E-3"/>
    <n v="1.6283449513694493E-3"/>
    <n v="1.7375604124298498E-3"/>
    <n v="1.8371047534847587E-3"/>
    <n v="1.9261929042680343E-3"/>
    <n v="2.0049768591964231E-3"/>
    <n v="2.0755669736423452E-3"/>
    <n v="2.1413334191938563E-3"/>
    <n v="2.2010117457049406E-3"/>
    <n v="2.2541050144341285E-3"/>
    <n v="2.2300962448153633E-3"/>
    <n v="2.2063394764575226E-3"/>
    <n v="2.1828320643005853E-3"/>
    <n v="2.1595713910476568E-3"/>
    <n v="3.4078408992591784E-2"/>
    <n v="3.4078408992591791E-2"/>
    <n v="5.6190489087000516E-4"/>
    <n v="1.3056065101590361E-3"/>
    <n v="2.2299808269047581E-3"/>
    <n v="3.326163949532699E-3"/>
    <n v="4.5824900710799083E-3"/>
    <n v="5.9796162419449858E-3"/>
    <n v="7.4933727822468748E-3"/>
    <n v="9.1217177336163236E-3"/>
    <n v="1.0859278146046173E-2"/>
    <n v="1.2696382899530931E-2"/>
    <n v="1.4622575803798965E-2"/>
    <n v="1.6627552662995388E-2"/>
    <n v="1.8703119636637733E-2"/>
    <n v="2.0844453055831588E-2"/>
    <n v="2.304546480153653E-2"/>
    <n v="2.529956981597066E-2"/>
    <n v="2.7529666060786023E-2"/>
    <n v="2.9736005537243544E-2"/>
    <n v="3.1918837601544132E-2"/>
    <n v="3.4078408992591791E-2"/>
  </r>
  <r>
    <x v="64"/>
    <s v="Under $130"/>
    <n v="118.55239697444932"/>
    <s v="Dryer"/>
    <s v="Urban"/>
    <s v="SC-NR"/>
    <s v="M_Input"/>
    <x v="4"/>
    <s v="Single Family"/>
    <s v="Heat Pump Dryer"/>
    <n v="0.16443626774033934"/>
    <n v="0.22036931219617548"/>
    <n v="0.27286641927102862"/>
    <n v="0.32213095433624944"/>
    <n v="0.36835153146941163"/>
    <n v="0.41171016027953217"/>
    <n v="0.45237367361101072"/>
    <n v="0.49049811256181369"/>
    <n v="0.52623341648557997"/>
    <n v="0.55972659901648569"/>
    <n v="0.59110830508621492"/>
    <n v="0.62049740442913337"/>
    <n v="0.64800636948512547"/>
    <n v="0.67376102909700042"/>
    <n v="0.6978597352380943"/>
    <n v="0.72039977984803338"/>
    <n v="0.84411241720724928"/>
    <n v="0.82894465303969567"/>
    <n v="0.81735636693027436"/>
    <n v="0.80932391097359935"/>
    <n v="15.693554550925073"/>
    <n v="78.142735030573178"/>
    <n v="118.55239697444932"/>
    <s v="R-All-Plug-Dryer-All-All-R"/>
    <n v="0"/>
    <n v="11.040066418302048"/>
    <n v="0.16443626774033934"/>
    <n v="0.38480557993651482"/>
    <n v="0.65767199920754349"/>
    <n v="0.97980295354379288"/>
    <n v="1.3481544850132046"/>
    <n v="1.7598646452927367"/>
    <n v="2.2122383189037476"/>
    <n v="2.7027364314655613"/>
    <n v="3.2289698479511415"/>
    <n v="3.7886964469676272"/>
    <n v="4.3798047520538423"/>
    <n v="5.0003021564829755"/>
    <n v="5.6483085259681012"/>
    <n v="6.3220695550651014"/>
    <n v="7.019929290303196"/>
    <n v="7.7403290701512297"/>
    <n v="8.5844414873584789"/>
    <n v="9.413386140398174"/>
    <n v="10.230742507328449"/>
    <n v="11.040066418302048"/>
    <n v="0.15386495731567321"/>
    <n v="0.20979800177150934"/>
    <n v="0.26229510884636248"/>
    <n v="0.31155964391158331"/>
    <n v="0.35778022104474549"/>
    <n v="0.40113884985486603"/>
    <n v="0.44180236318634458"/>
    <n v="0.47992680213714756"/>
    <n v="0.51566210606091378"/>
    <n v="0.5491552885918195"/>
    <n v="0.58053699466154873"/>
    <n v="0.60992609400446718"/>
    <n v="0.63743505906045927"/>
    <n v="0.66318971867233423"/>
    <n v="0.68728842481342811"/>
    <n v="0.70982846942336719"/>
    <n v="0.83354110678258309"/>
    <n v="0.81837334261502948"/>
    <n v="0.80678505650560817"/>
    <n v="0.79875260054893316"/>
    <n v="15.48212834243175"/>
    <n v="10.828640209808725"/>
    <n v="0.15386495731567321"/>
    <n v="0.36366295908718255"/>
    <n v="0.62595806793354503"/>
    <n v="0.93751771184512833"/>
    <n v="1.2952979328898739"/>
    <n v="1.69643678274474"/>
    <n v="2.1382391459310846"/>
    <n v="2.6181659480682322"/>
    <n v="3.1338280541291459"/>
    <n v="3.6829833427209655"/>
    <n v="4.2635203373825146"/>
    <n v="4.8734464313869816"/>
    <n v="5.5108814904474412"/>
    <n v="6.1740712091197754"/>
    <n v="6.861359633933203"/>
    <n v="7.5711881033565707"/>
    <n v="8.4047292101391537"/>
    <n v="9.2231025527541828"/>
    <n v="10.029887609259792"/>
    <n v="10.828640209808725"/>
  </r>
  <r>
    <x v="64"/>
    <s v="Under $130"/>
    <n v="118.55239697444932"/>
    <s v="Dryer"/>
    <s v="Urban"/>
    <s v="SC-NR"/>
    <s v="M_Input"/>
    <x v="4"/>
    <s v="Multifamily - Low Rise"/>
    <s v="Heat Pump Dryer"/>
    <n v="2.2298298054769818E-2"/>
    <n v="2.9883722244128583E-2"/>
    <n v="3.7003636373662642E-2"/>
    <n v="4.3686000786027253E-2"/>
    <n v="4.9956226299282439E-2"/>
    <n v="5.583901823571441E-2"/>
    <n v="6.1355926250501354E-2"/>
    <n v="6.6529487077330474E-2"/>
    <n v="7.1379864187235728E-2"/>
    <n v="7.592564548301399E-2"/>
    <n v="8.0184578756716945E-2"/>
    <n v="8.4172689648467691E-2"/>
    <n v="8.7907289173346184E-2"/>
    <n v="9.1403144329220171E-2"/>
    <n v="9.467457699405965E-2"/>
    <n v="9.7734936725237587E-2"/>
    <n v="0.12574406667863083"/>
    <n v="0.12334759565159502"/>
    <n v="0.12157858191409242"/>
    <n v="0.1208967266197237"/>
    <n v="2.1873848420418383"/>
    <n v="78.142735030573178"/>
    <n v="118.55239697444932"/>
    <s v="R-All-Plug-Dryer-All-All-R"/>
    <n v="0"/>
    <n v="1.5415020114827569"/>
    <n v="2.2298298054769818E-2"/>
    <n v="5.2182020298898402E-2"/>
    <n v="8.9185656672561037E-2"/>
    <n v="0.13287165745858828"/>
    <n v="0.18282788375787073"/>
    <n v="0.23866690199358515"/>
    <n v="0.30002282824408649"/>
    <n v="0.36655231532141697"/>
    <n v="0.43793217950865271"/>
    <n v="0.51385782499166666"/>
    <n v="0.59404240374838357"/>
    <n v="0.67821509339685127"/>
    <n v="0.76612238257019749"/>
    <n v="0.85752552689941763"/>
    <n v="0.95220010389347731"/>
    <n v="1.0499350406187149"/>
    <n v="1.1756791072973458"/>
    <n v="1.2990267029489408"/>
    <n v="1.4206052848630333"/>
    <n v="1.5415020114827569"/>
    <n v="2.0822247488931127E-2"/>
    <n v="2.8407671678289892E-2"/>
    <n v="3.5527585807823947E-2"/>
    <n v="4.2209950220188558E-2"/>
    <n v="4.8480175733443744E-2"/>
    <n v="5.4362967669875716E-2"/>
    <n v="5.9879875684662659E-2"/>
    <n v="6.5053436511491786E-2"/>
    <n v="6.990381362139704E-2"/>
    <n v="7.4449594917175302E-2"/>
    <n v="7.8708528190878257E-2"/>
    <n v="8.2696639082629003E-2"/>
    <n v="8.6431238607507496E-2"/>
    <n v="8.9927093763381483E-2"/>
    <n v="9.3198526428220962E-2"/>
    <n v="9.6258886159398899E-2"/>
    <n v="0.12426801611279215"/>
    <n v="0.12187154508575633"/>
    <n v="0.12010253134825373"/>
    <n v="0.11942067605388501"/>
    <n v="2.1578638307250646"/>
    <n v="1.511981000165983"/>
    <n v="2.0822247488931127E-2"/>
    <n v="4.9229919167221019E-2"/>
    <n v="8.4757504975044973E-2"/>
    <n v="0.12696745519523353"/>
    <n v="0.17544763092867727"/>
    <n v="0.22981059859855299"/>
    <n v="0.28969047428321565"/>
    <n v="0.35474391079470746"/>
    <n v="0.42464772441610449"/>
    <n v="0.49909731933327978"/>
    <n v="0.57780584752415809"/>
    <n v="0.66050248660678712"/>
    <n v="0.74693372521429457"/>
    <n v="0.83686081897767606"/>
    <n v="0.93005934540589696"/>
    <n v="1.0263182315652959"/>
    <n v="1.1505862476780879"/>
    <n v="1.2724577927638443"/>
    <n v="1.3925603241120981"/>
    <n v="1.511981000165983"/>
  </r>
  <r>
    <x v="64"/>
    <s v="Under $130"/>
    <n v="118.55239697444932"/>
    <s v="Dryer"/>
    <s v="Urban"/>
    <s v="SC-NR"/>
    <s v="M_Input"/>
    <x v="4"/>
    <s v="Multifamily - High Rise"/>
    <s v="Heat Pump Dryer"/>
    <n v="5.0839190147727422E-3"/>
    <n v="6.8133696374444701E-3"/>
    <n v="8.4366820977881153E-3"/>
    <n v="9.9602488790959207E-3"/>
    <n v="1.1389826302166017E-2"/>
    <n v="1.2731077532491579E-2"/>
    <n v="1.3988881998654598E-2"/>
    <n v="1.51684162113185E-2"/>
    <n v="1.6274238783476981E-2"/>
    <n v="1.731067509530208E-2"/>
    <n v="1.8281708493929131E-2"/>
    <n v="1.9190975595170669E-2"/>
    <n v="2.0042444139989065E-2"/>
    <n v="2.0839417314922119E-2"/>
    <n v="2.1585382292408698E-2"/>
    <n v="2.2283120443760924E-2"/>
    <n v="2.860273111654988E-2"/>
    <n v="2.8089310236101762E-2"/>
    <n v="2.769328978252053E-2"/>
    <n v="2.7564246434360576E-2"/>
    <n v="0.49854701698847226"/>
    <n v="78.142735030573178"/>
    <n v="118.55239697444932"/>
    <s v="R-All-Plug-Dryer-All-All-R"/>
    <n v="0"/>
    <n v="0.35132996140222433"/>
    <n v="5.0839190147727422E-3"/>
    <n v="1.1897288652217213E-2"/>
    <n v="2.0333970750005328E-2"/>
    <n v="3.0294219629101247E-2"/>
    <n v="4.1684045931267261E-2"/>
    <n v="5.441512346375884E-2"/>
    <n v="6.8404005462413431E-2"/>
    <n v="8.3572421673731925E-2"/>
    <n v="9.9846660457208913E-2"/>
    <n v="0.117157335552511"/>
    <n v="0.13543904404644014"/>
    <n v="0.1546300196416108"/>
    <n v="0.17467246378159987"/>
    <n v="0.19551188109652198"/>
    <n v="0.21709726338893068"/>
    <n v="0.23938038383269161"/>
    <n v="0.26798311494924149"/>
    <n v="0.29607242518534327"/>
    <n v="0.32376571496786377"/>
    <n v="0.35132996140222433"/>
    <n v="4.7475063572083049E-3"/>
    <n v="6.4769569798800337E-3"/>
    <n v="8.1002694402236789E-3"/>
    <n v="9.6238362215314843E-3"/>
    <n v="1.105341364460158E-2"/>
    <n v="1.2394664874927143E-2"/>
    <n v="1.3652469341090162E-2"/>
    <n v="1.4832003553754063E-2"/>
    <n v="1.5937826125912543E-2"/>
    <n v="1.6974262437737642E-2"/>
    <n v="1.7945295836364693E-2"/>
    <n v="1.8854562937606231E-2"/>
    <n v="1.9706031482424627E-2"/>
    <n v="2.050300465735768E-2"/>
    <n v="2.124896963484426E-2"/>
    <n v="2.1946707786196486E-2"/>
    <n v="2.8266318458985442E-2"/>
    <n v="2.7752897578537324E-2"/>
    <n v="2.7356877124956092E-2"/>
    <n v="2.7227833776796138E-2"/>
    <n v="0.49181876383718354"/>
    <n v="0.34460170825093567"/>
    <n v="4.7475063572083049E-3"/>
    <n v="1.1224463337088339E-2"/>
    <n v="1.9324732777312018E-2"/>
    <n v="2.8948568998843502E-2"/>
    <n v="4.000198264344508E-2"/>
    <n v="5.2396647518372225E-2"/>
    <n v="6.6049116859462381E-2"/>
    <n v="8.0881120413216448E-2"/>
    <n v="9.6818946539128994E-2"/>
    <n v="0.11379320897686664"/>
    <n v="0.13173850481323132"/>
    <n v="0.15059306775083756"/>
    <n v="0.1702990992332622"/>
    <n v="0.19080210389061988"/>
    <n v="0.21205107352546415"/>
    <n v="0.23399778131166063"/>
    <n v="0.26226409977064608"/>
    <n v="0.2900169973491834"/>
    <n v="0.31737387447413951"/>
    <n v="0.34460170825093567"/>
  </r>
  <r>
    <x v="64"/>
    <s v="Under $130"/>
    <n v="118.55239697444932"/>
    <s v="Dryer"/>
    <s v="Urban"/>
    <s v="SC-NR"/>
    <s v="M_Input"/>
    <x v="4"/>
    <s v="Manufactured"/>
    <s v="Heat Pump Dryer"/>
    <n v="1.1383237776458799E-2"/>
    <n v="1.5126799350009119E-2"/>
    <n v="1.8572710321461672E-2"/>
    <n v="2.1741328406281114E-2"/>
    <n v="2.4651652740096404E-2"/>
    <n v="2.7321363743721568E-2"/>
    <n v="2.976695006232578E-2"/>
    <n v="3.2004004002530936E-2"/>
    <n v="3.4046910601636615E-2"/>
    <n v="3.5909067275741315E-2"/>
    <n v="3.7602993024177321E-2"/>
    <n v="3.9140372235359586E-2"/>
    <n v="4.0532127324392479E-2"/>
    <n v="4.1788469897445162E-2"/>
    <n v="4.2918872292950563E-2"/>
    <n v="4.3932174906681998E-2"/>
    <n v="4.5817617896186984E-2"/>
    <n v="4.5174133617173061E-2"/>
    <n v="4.459405622213921E-2"/>
    <n v="4.4033538988231397E-2"/>
    <n v="0.90260931212075435"/>
    <n v="78.142735030573178"/>
    <n v="118.55239697444932"/>
    <s v="R-All-Plug-Dryer-All-All-R"/>
    <n v="0"/>
    <n v="0.67605838068500101"/>
    <n v="1.1383237776458799E-2"/>
    <n v="2.651003712646792E-2"/>
    <n v="4.5082747447929589E-2"/>
    <n v="6.6824075854210699E-2"/>
    <n v="9.147572859430711E-2"/>
    <n v="0.11879709233802868"/>
    <n v="0.14856404240035445"/>
    <n v="0.18056804640288537"/>
    <n v="0.21461495700452199"/>
    <n v="0.25052402428026332"/>
    <n v="0.28812701730444062"/>
    <n v="0.32726738953980022"/>
    <n v="0.36779951686419271"/>
    <n v="0.40958798676163788"/>
    <n v="0.45250685905458843"/>
    <n v="0.49643903396127043"/>
    <n v="0.54225665185745742"/>
    <n v="0.58743078547463046"/>
    <n v="0.63202484169676965"/>
    <n v="0.67605838068500101"/>
    <n v="1.0735884514564436E-2"/>
    <n v="1.4479446088114755E-2"/>
    <n v="1.7925357059567309E-2"/>
    <n v="2.109397514438675E-2"/>
    <n v="2.400429947820204E-2"/>
    <n v="2.6674010481827205E-2"/>
    <n v="2.9119596800431417E-2"/>
    <n v="3.1356650740636573E-2"/>
    <n v="3.3399557339742252E-2"/>
    <n v="3.5261714013846951E-2"/>
    <n v="3.6955639762282957E-2"/>
    <n v="3.8493018973465222E-2"/>
    <n v="3.9884774062498116E-2"/>
    <n v="4.1141116635550798E-2"/>
    <n v="4.22715190310562E-2"/>
    <n v="4.3284821644787634E-2"/>
    <n v="4.517026463429262E-2"/>
    <n v="4.4526780355278697E-2"/>
    <n v="4.3946702960244846E-2"/>
    <n v="4.3386185726337033E-2"/>
    <n v="0.8896622468828671"/>
    <n v="0.66311131544711377"/>
    <n v="1.0735884514564436E-2"/>
    <n v="2.5215330602679192E-2"/>
    <n v="4.3140687662246505E-2"/>
    <n v="6.4234662806633258E-2"/>
    <n v="8.8238962284835298E-2"/>
    <n v="0.1149129727666625"/>
    <n v="0.14403256956709393"/>
    <n v="0.17538922030773049"/>
    <n v="0.20878877764747275"/>
    <n v="0.2440504916613197"/>
    <n v="0.28100613142360265"/>
    <n v="0.31949915039706789"/>
    <n v="0.35938392445956602"/>
    <n v="0.40052504109511683"/>
    <n v="0.44279656012617302"/>
    <n v="0.48608138177096066"/>
    <n v="0.53125164640525324"/>
    <n v="0.57577842676053193"/>
    <n v="0.61972512972077676"/>
    <n v="0.66311131544711377"/>
  </r>
  <r>
    <x v="65"/>
    <s v="Under $5"/>
    <n v="-29.276910942427904"/>
    <s v="Water Heating"/>
    <s v="Urban"/>
    <s v="SC-New"/>
    <s v="M_Input"/>
    <x v="4"/>
    <s v="Single Family"/>
    <s v="Single Family CEE Tier 3 Clothes Washer - Any DHW, Any Dryer - 54% ENERGY STAR Baseline"/>
    <n v="1.4378931031782805E-2"/>
    <n v="1.5931616991991783E-2"/>
    <n v="1.713394036555679E-2"/>
    <n v="1.8357352861483076E-2"/>
    <n v="1.9057785689111116E-2"/>
    <n v="1.9982006727414358E-2"/>
    <n v="2.0667055560437093E-2"/>
    <n v="2.0759067334514925E-2"/>
    <n v="2.0521293469337943E-2"/>
    <n v="2.0806156801871357E-2"/>
    <n v="2.1262394728035851E-2"/>
    <n v="2.1291923579241E-2"/>
    <n v="2.0427675130215813E-2"/>
    <n v="2.0270074296076079E-2"/>
    <n v="2.0250870925895E-2"/>
    <n v="2.0305323415871667E-2"/>
    <n v="2.036005527897812E-2"/>
    <n v="2.0415127471473081E-2"/>
    <n v="2.047054283035633E-2"/>
    <n v="2.0526304217445088E-2"/>
    <n v="0.39317549870708929"/>
    <n v="-5.2341615449614238"/>
    <n v="-29.276910942427904"/>
    <s v="R-All-WH-Cwash-All-All-R"/>
    <s v="R-All-Plug-Dryer-All-All-R"/>
    <n v="0.39317549870708929"/>
    <n v="1.4378931031782805E-2"/>
    <n v="3.0310548023774586E-2"/>
    <n v="4.744448838933138E-2"/>
    <n v="6.5801841250814452E-2"/>
    <n v="8.4859626939925575E-2"/>
    <n v="0.10484163366733994"/>
    <n v="0.12550868922777703"/>
    <n v="0.14626775656229196"/>
    <n v="0.16678905003162992"/>
    <n v="0.18759520683350128"/>
    <n v="0.20885760156153713"/>
    <n v="0.23014952514077813"/>
    <n v="0.25057720027099395"/>
    <n v="0.27084727456707003"/>
    <n v="0.29109814549296503"/>
    <n v="0.31140346890883669"/>
    <n v="0.3317635241878148"/>
    <n v="0.35217865165928786"/>
    <n v="0.37264919448964418"/>
    <n v="0.39317549870708929"/>
    <n v="1.3782905344492117E-2"/>
    <n v="1.5335591304701097E-2"/>
    <n v="1.6537914678266104E-2"/>
    <n v="1.776132717419239E-2"/>
    <n v="1.846176000182043E-2"/>
    <n v="1.9385981040123672E-2"/>
    <n v="2.0071029873146407E-2"/>
    <n v="2.0163041647224239E-2"/>
    <n v="1.9925267782047257E-2"/>
    <n v="2.0210131114580671E-2"/>
    <n v="2.0666369040745165E-2"/>
    <n v="2.0695897891950314E-2"/>
    <n v="1.9831649442925127E-2"/>
    <n v="1.9674048608785393E-2"/>
    <n v="1.9654845238604314E-2"/>
    <n v="1.9709297728580981E-2"/>
    <n v="1.9764029591687434E-2"/>
    <n v="1.9819101784182395E-2"/>
    <n v="1.9874517143065644E-2"/>
    <n v="1.9930278530154402E-2"/>
    <n v="0.38125498496127552"/>
    <n v="0.38125498496127558"/>
    <n v="1.3782905344492117E-2"/>
    <n v="2.9118496649193214E-2"/>
    <n v="4.5656411327459318E-2"/>
    <n v="6.3417738501651708E-2"/>
    <n v="8.1879498503472134E-2"/>
    <n v="0.1012654795435958"/>
    <n v="0.12133650941674221"/>
    <n v="0.14149955106396644"/>
    <n v="0.1614248188460137"/>
    <n v="0.18163494996059437"/>
    <n v="0.20230131900133955"/>
    <n v="0.22299721689328986"/>
    <n v="0.24282886633621498"/>
    <n v="0.26250291494500039"/>
    <n v="0.28215776018360472"/>
    <n v="0.30186705791218571"/>
    <n v="0.32163108750387315"/>
    <n v="0.34145018928805554"/>
    <n v="0.36132470643112119"/>
    <n v="0.38125498496127558"/>
  </r>
  <r>
    <x v="65"/>
    <s v="Under $5"/>
    <n v="-50.145809956284566"/>
    <s v="Water Heating"/>
    <s v="Urban"/>
    <s v="SC-New"/>
    <s v="M_Input"/>
    <x v="4"/>
    <s v="Multifamily - Low Rise"/>
    <s v="Multifamily - Low Rise CEE Tier 3 Clothes Washer - Any DHW, Any Dryer - 54% ENERGY STAR Baseline"/>
    <n v="2.2708263429080831E-3"/>
    <n v="2.6144770364529336E-3"/>
    <n v="2.9164540263877563E-3"/>
    <n v="3.2872768940135134E-3"/>
    <n v="3.6041374667246215E-3"/>
    <n v="3.9360690972200067E-3"/>
    <n v="4.1019355979620012E-3"/>
    <n v="4.2679427130886379E-3"/>
    <n v="4.421226588872504E-3"/>
    <n v="4.5231870966062262E-3"/>
    <n v="4.5732537277488102E-3"/>
    <n v="4.5277704488133489E-3"/>
    <n v="4.4621038337074818E-3"/>
    <n v="4.407140640446873E-3"/>
    <n v="4.3731978453840142E-3"/>
    <n v="4.3594245943536754E-3"/>
    <n v="4.3461262494602438E-3"/>
    <n v="4.3332955183985325E-3"/>
    <n v="4.3209133621971985E-3"/>
    <n v="4.3089615184287965E-3"/>
    <n v="7.9955720599175273E-2"/>
    <n v="-5.2093280020581449"/>
    <n v="-50.145809956284566"/>
    <s v="R-All-WH-Cwash-All-All-R"/>
    <s v="R-All-WH-ERWH-All-All-R"/>
    <n v="7.9955720599175273E-2"/>
    <n v="2.2708263429080831E-3"/>
    <n v="4.8853033793610171E-3"/>
    <n v="7.8017574057487734E-3"/>
    <n v="1.1089034299762287E-2"/>
    <n v="1.4693171766486908E-2"/>
    <n v="1.8629240863706917E-2"/>
    <n v="2.2731176461668917E-2"/>
    <n v="2.6999119174757554E-2"/>
    <n v="3.1420345763630057E-2"/>
    <n v="3.5943532860236285E-2"/>
    <n v="4.0516786587985097E-2"/>
    <n v="4.5044557036798445E-2"/>
    <n v="4.9506660870505925E-2"/>
    <n v="5.3913801510952798E-2"/>
    <n v="5.8286999356336813E-2"/>
    <n v="6.2646423950690491E-2"/>
    <n v="6.6992550200150741E-2"/>
    <n v="7.1325845718549274E-2"/>
    <n v="7.5646759080746473E-2"/>
    <n v="7.9955720599175273E-2"/>
    <n v="2.1496192395161996E-3"/>
    <n v="2.4932699330610501E-3"/>
    <n v="2.7952469229958728E-3"/>
    <n v="3.1660697906216299E-3"/>
    <n v="3.482930363332738E-3"/>
    <n v="3.8148619938281232E-3"/>
    <n v="3.9807284945701177E-3"/>
    <n v="4.1467356096967544E-3"/>
    <n v="4.3000194854806205E-3"/>
    <n v="4.4019799932143427E-3"/>
    <n v="4.4520466243569267E-3"/>
    <n v="4.4065633454214654E-3"/>
    <n v="4.3408967303155983E-3"/>
    <n v="4.2859335370549895E-3"/>
    <n v="4.2519907419921307E-3"/>
    <n v="4.2382174909617919E-3"/>
    <n v="4.2249191460683603E-3"/>
    <n v="4.212088415006649E-3"/>
    <n v="4.199706258805315E-3"/>
    <n v="4.187754415036913E-3"/>
    <n v="7.7531578531337603E-2"/>
    <n v="7.7531578531337575E-2"/>
    <n v="2.1496192395161996E-3"/>
    <n v="4.6428891725772501E-3"/>
    <n v="7.4381360955731229E-3"/>
    <n v="1.0604205886194753E-2"/>
    <n v="1.4087136249527491E-2"/>
    <n v="1.7901998243355616E-2"/>
    <n v="2.1882726737925733E-2"/>
    <n v="2.6029462347622486E-2"/>
    <n v="3.0329481833103106E-2"/>
    <n v="3.473146182631745E-2"/>
    <n v="3.9183508450674379E-2"/>
    <n v="4.3590071796095843E-2"/>
    <n v="4.793096852641144E-2"/>
    <n v="5.2216902063466429E-2"/>
    <n v="5.6468892805458561E-2"/>
    <n v="6.0707110296420355E-2"/>
    <n v="6.4932029442488715E-2"/>
    <n v="6.9144117857495357E-2"/>
    <n v="7.3343824116300665E-2"/>
    <n v="7.7531578531337575E-2"/>
  </r>
  <r>
    <x v="65"/>
    <s v="Under $5"/>
    <n v="-50.304621376650864"/>
    <s v="Water Heating"/>
    <s v="Urban"/>
    <s v="SC-New"/>
    <s v="M_Input"/>
    <x v="4"/>
    <s v="Manufactured"/>
    <s v="Manufactured CEE Tier 3 Clothes Washer - Any DHW, Any Dryer - 54% ENERGY STAR Baseline"/>
    <n v="2.6276091827160612E-4"/>
    <n v="3.0134953524715467E-4"/>
    <n v="3.3581310674176979E-4"/>
    <n v="3.6386056771431786E-4"/>
    <n v="3.8571631474721861E-4"/>
    <n v="4.003009107484018E-4"/>
    <n v="4.0758517050585186E-4"/>
    <n v="4.1426194205025261E-4"/>
    <n v="4.1963876084346669E-4"/>
    <n v="4.2294809478002392E-4"/>
    <n v="4.2431284684278718E-4"/>
    <n v="4.2401826414669748E-4"/>
    <n v="4.1915948307028625E-4"/>
    <n v="4.1478450884677826E-4"/>
    <n v="4.1052979474332413E-4"/>
    <n v="4.0622195125465828E-4"/>
    <n v="4.0195815749470109E-4"/>
    <n v="3.9773911744019785E-4"/>
    <n v="3.9356436134652643E-4"/>
    <n v="3.8943342439960672E-4"/>
    <n v="7.7959572312356279E-3"/>
    <n v="-5.2115407023992875"/>
    <n v="-50.304621376650864"/>
    <s v="R-All-WH-Cwash-All-All-R"/>
    <s v="R-All-WH-ERWH-All-All-R"/>
    <n v="7.7959572312356279E-3"/>
    <n v="2.6276091827160612E-4"/>
    <n v="5.6411045351876079E-4"/>
    <n v="8.9992356026053063E-4"/>
    <n v="1.2637841279748486E-3"/>
    <n v="1.6495004427220673E-3"/>
    <n v="2.049801353470469E-3"/>
    <n v="2.4573865239763209E-3"/>
    <n v="2.8716484660265733E-3"/>
    <n v="3.2912872268700401E-3"/>
    <n v="3.714235321650064E-3"/>
    <n v="4.1385481684928513E-3"/>
    <n v="4.5625664326395489E-3"/>
    <n v="4.9817259157098354E-3"/>
    <n v="5.396510424556614E-3"/>
    <n v="5.8070402192999379E-3"/>
    <n v="6.2132621705545963E-3"/>
    <n v="6.6152203280492976E-3"/>
    <n v="7.0129594454894952E-3"/>
    <n v="7.4065238068360215E-3"/>
    <n v="7.7959572312356279E-3"/>
    <n v="2.5094280960991235E-4"/>
    <n v="2.895314265854609E-4"/>
    <n v="3.2399499808007603E-4"/>
    <n v="3.5204245905262409E-4"/>
    <n v="3.7389820608552484E-4"/>
    <n v="3.8848280208670803E-4"/>
    <n v="3.957670618441581E-4"/>
    <n v="4.0244383338855884E-4"/>
    <n v="4.0782065218177292E-4"/>
    <n v="4.1112998611833015E-4"/>
    <n v="4.1249473818109341E-4"/>
    <n v="4.1220015548500371E-4"/>
    <n v="4.0734137440859248E-4"/>
    <n v="4.029664001850845E-4"/>
    <n v="3.9871168608163036E-4"/>
    <n v="3.9440384259296451E-4"/>
    <n v="3.9014004883300733E-4"/>
    <n v="3.8592100877850408E-4"/>
    <n v="3.8174625268483267E-4"/>
    <n v="3.7761531573791296E-4"/>
    <n v="7.5595950580017524E-3"/>
    <n v="7.5595950580017524E-3"/>
    <n v="2.5094280960991235E-4"/>
    <n v="5.4047423619537325E-4"/>
    <n v="8.6446923427544928E-4"/>
    <n v="1.2165116933280733E-3"/>
    <n v="1.5904098994135982E-3"/>
    <n v="1.9788927015003061E-3"/>
    <n v="2.3746597633444643E-3"/>
    <n v="2.7771035967330232E-3"/>
    <n v="3.1849242489147963E-3"/>
    <n v="3.5960542350331266E-3"/>
    <n v="4.0085489732142199E-3"/>
    <n v="4.4207491286992239E-3"/>
    <n v="4.828090503107816E-3"/>
    <n v="5.2310569032929001E-3"/>
    <n v="5.6297685893745304E-3"/>
    <n v="6.0241724319674951E-3"/>
    <n v="6.4143124808005028E-3"/>
    <n v="6.8002334895790068E-3"/>
    <n v="7.1819797422638396E-3"/>
    <n v="7.5595950580017524E-3"/>
  </r>
  <r>
    <x v="65"/>
    <s v="Under $5"/>
    <n v="-50.145809956284566"/>
    <s v="Water Heating"/>
    <s v="Urban"/>
    <s v="SC-New"/>
    <s v="M_Input"/>
    <x v="4"/>
    <s v="Multifamily - High Rise"/>
    <s v="Multifamily - High Rise CEE Tier 3 Clothes Washer - Any DHW, Any Dryer - 54% ENERGY STAR Baseline"/>
    <n v="5.194257889995815E-4"/>
    <n v="6.0086593376981897E-4"/>
    <n v="6.7091015810904738E-4"/>
    <n v="7.5981178826660227E-4"/>
    <n v="8.3108928435086363E-4"/>
    <n v="9.0754159071873889E-4"/>
    <n v="9.4236101662426995E-4"/>
    <n v="9.7945278165193069E-4"/>
    <n v="1.0114035049223588E-3"/>
    <n v="1.0374383682199158E-3"/>
    <n v="1.0507912505673092E-3"/>
    <n v="1.0403982385938813E-3"/>
    <n v="1.0254562575134172E-3"/>
    <n v="1.0095578156366363E-3"/>
    <n v="1.0070009376663034E-3"/>
    <n v="1.003555454806722E-3"/>
    <n v="1.0002500475210056E-3"/>
    <n v="9.9708085642319648E-4"/>
    <n v="9.9404145003066072E-4"/>
    <n v="9.9112570095159585E-4"/>
    <n v="1.8379558225343852E-2"/>
    <n v="-5.2093280020581449"/>
    <n v="-50.145809956284566"/>
    <s v="R-All-WH-Cwash-All-All-R"/>
    <s v="R-All-WH-ERWH-All-All-R"/>
    <n v="1.8379558225343852E-2"/>
    <n v="5.194257889995815E-4"/>
    <n v="1.1202917227694006E-3"/>
    <n v="1.791201880878448E-3"/>
    <n v="2.5510136691450501E-3"/>
    <n v="3.3821029534959138E-3"/>
    <n v="4.289644544214653E-3"/>
    <n v="5.2320055608389227E-3"/>
    <n v="6.2114583424908529E-3"/>
    <n v="7.2228618474132113E-3"/>
    <n v="8.2603002156331276E-3"/>
    <n v="9.3110914662004364E-3"/>
    <n v="1.0351489704794319E-2"/>
    <n v="1.1376945962307736E-2"/>
    <n v="1.2386503777944372E-2"/>
    <n v="1.3393504715610675E-2"/>
    <n v="1.4397060170417397E-2"/>
    <n v="1.5397310217938403E-2"/>
    <n v="1.6394391074361598E-2"/>
    <n v="1.7388432524392258E-2"/>
    <n v="1.8379558225343852E-2"/>
    <n v="4.915637048682382E-4"/>
    <n v="5.7300384963847567E-4"/>
    <n v="6.4304807397770408E-4"/>
    <n v="7.3194970413525897E-4"/>
    <n v="8.0322720021952032E-4"/>
    <n v="8.7967950658739559E-4"/>
    <n v="9.1449893249292665E-4"/>
    <n v="9.5159069752058739E-4"/>
    <n v="9.8354142079101563E-4"/>
    <n v="1.0095762840885726E-3"/>
    <n v="1.022929166435966E-3"/>
    <n v="1.0125361544625381E-3"/>
    <n v="9.9759417338207397E-4"/>
    <n v="9.8169573150529306E-4"/>
    <n v="9.7913885353496021E-4"/>
    <n v="9.7569337067537865E-4"/>
    <n v="9.7238796338966233E-4"/>
    <n v="9.6921877229185318E-4"/>
    <n v="9.6617936589931742E-4"/>
    <n v="9.6326361682025255E-4"/>
    <n v="1.7822316542716987E-2"/>
    <n v="1.7822316542716994E-2"/>
    <n v="4.915637048682382E-4"/>
    <n v="1.0645675545067138E-3"/>
    <n v="1.7076156284844177E-3"/>
    <n v="2.4395653326196769E-3"/>
    <n v="3.2427925328391972E-3"/>
    <n v="4.1224720394265925E-3"/>
    <n v="5.0369709719195188E-3"/>
    <n v="5.9885616694401065E-3"/>
    <n v="6.9721030902311224E-3"/>
    <n v="7.9816793743196952E-3"/>
    <n v="9.0046085407556615E-3"/>
    <n v="1.0017144695218199E-2"/>
    <n v="1.1014738868600273E-2"/>
    <n v="1.1996434600105566E-2"/>
    <n v="1.2975573453640527E-2"/>
    <n v="1.3951266824315906E-2"/>
    <n v="1.4923654787705569E-2"/>
    <n v="1.5892873559997422E-2"/>
    <n v="1.6859052925896741E-2"/>
    <n v="1.7822316542716994E-2"/>
  </r>
  <r>
    <x v="65"/>
    <s v="Under $20"/>
    <n v="16.354050521078936"/>
    <s v="Water Heating"/>
    <s v="Urban"/>
    <s v="SC-New"/>
    <s v="M_Input"/>
    <x v="4"/>
    <s v="Single Family"/>
    <s v="Single Family CEE Tier 2 Clothes Washer - Any DHW, Any Dryer - 54% ENERGY STAR Baseline"/>
    <n v="2.6677463562541141E-2"/>
    <n v="2.9558186965135316E-2"/>
    <n v="3.1788876987764558E-2"/>
    <n v="3.405869400057935E-2"/>
    <n v="3.5358218366872793E-2"/>
    <n v="3.7072940623942528E-2"/>
    <n v="3.8343922815951795E-2"/>
    <n v="3.8514633750225027E-2"/>
    <n v="3.8073488048200141E-2"/>
    <n v="3.860199960146974E-2"/>
    <n v="3.9448465213148355E-2"/>
    <n v="3.9503250568911442E-2"/>
    <n v="3.7899796427787194E-2"/>
    <n v="3.7607397048383E-2"/>
    <n v="3.7571768724750931E-2"/>
    <n v="3.7672795311082773E-2"/>
    <n v="3.777434022290585E-2"/>
    <n v="3.7876516553353931E-2"/>
    <n v="3.797932956595864E-2"/>
    <n v="3.8082784570295819E-2"/>
    <n v="0.72946486892926021"/>
    <n v="62.431576899304979"/>
    <n v="16.354050521078936"/>
    <s v="R-All-WH-Cwash-All-All-R"/>
    <s v="R-All-Plug-Dryer-All-All-R"/>
    <n v="0.72946486892926021"/>
    <n v="2.6677463562541141E-2"/>
    <n v="5.6235650527676456E-2"/>
    <n v="8.8024527515441015E-2"/>
    <n v="0.12208322151602036"/>
    <n v="0.15744143988289316"/>
    <n v="0.1945143805068357"/>
    <n v="0.23285830332278751"/>
    <n v="0.27137293707301252"/>
    <n v="0.30944642512121268"/>
    <n v="0.34804842472268244"/>
    <n v="0.38749688993583081"/>
    <n v="0.42700014050474228"/>
    <n v="0.46489993693252946"/>
    <n v="0.50250733398091241"/>
    <n v="0.54007910270566328"/>
    <n v="0.57775189801674609"/>
    <n v="0.61552623823965191"/>
    <n v="0.6534027547930058"/>
    <n v="0.69138208435896442"/>
    <n v="0.72946486892926021"/>
    <n v="2.5571647454244222E-2"/>
    <n v="2.8452370856838397E-2"/>
    <n v="3.0683060879467639E-2"/>
    <n v="3.2952877892282434E-2"/>
    <n v="3.4252402258575877E-2"/>
    <n v="3.5967124515645613E-2"/>
    <n v="3.7238106707654879E-2"/>
    <n v="3.7408817641928112E-2"/>
    <n v="3.6967671939903225E-2"/>
    <n v="3.7496183493172824E-2"/>
    <n v="3.834264910485144E-2"/>
    <n v="3.8397434460614527E-2"/>
    <n v="3.6793980319490278E-2"/>
    <n v="3.6501580940086084E-2"/>
    <n v="3.6465952616454016E-2"/>
    <n v="3.6566979202785857E-2"/>
    <n v="3.6668524114608934E-2"/>
    <n v="3.6770700445057015E-2"/>
    <n v="3.6873513457661725E-2"/>
    <n v="3.6976968461998903E-2"/>
    <n v="0.70734854676332182"/>
    <n v="0.70734854676332204"/>
    <n v="2.5571647454244222E-2"/>
    <n v="5.4024018311082618E-2"/>
    <n v="8.4707079190550261E-2"/>
    <n v="0.11765995708283269"/>
    <n v="0.15191235934140856"/>
    <n v="0.18787948385705416"/>
    <n v="0.22511759056470904"/>
    <n v="0.26252640820663714"/>
    <n v="0.29949408014654039"/>
    <n v="0.33699026363971318"/>
    <n v="0.3753329127445646"/>
    <n v="0.41373034720517909"/>
    <n v="0.45052432752466937"/>
    <n v="0.48702590846475546"/>
    <n v="0.52349186108120949"/>
    <n v="0.56005884028399533"/>
    <n v="0.5967273643986043"/>
    <n v="0.63349806484366133"/>
    <n v="0.6703715783013231"/>
    <n v="0.70734854676332204"/>
  </r>
  <r>
    <x v="65"/>
    <s v="Under $5"/>
    <n v="-52.218245678895642"/>
    <s v="Water Heating"/>
    <s v="Urban"/>
    <s v="SC-New"/>
    <s v="M_Input"/>
    <x v="4"/>
    <s v="Manufactured"/>
    <s v="Manufactured CEE Tier 2 Clothes Washer - Any DHW, Any Dryer - 54% ENERGY STAR Baseline"/>
    <n v="4.8563248934181859E-4"/>
    <n v="5.5695164230170756E-4"/>
    <n v="6.206469213661523E-4"/>
    <n v="6.7248399965546147E-4"/>
    <n v="7.1287760502047816E-4"/>
    <n v="7.3983273102889828E-4"/>
    <n v="7.5329543782065307E-4"/>
    <n v="7.6563539007535773E-4"/>
    <n v="7.75572780736283E-4"/>
    <n v="7.8168906350864129E-4"/>
    <n v="7.8421138663771863E-4"/>
    <n v="7.8366694140986632E-4"/>
    <n v="7.746869836413162E-4"/>
    <n v="7.6660119357427E-4"/>
    <n v="7.5873766723599475E-4"/>
    <n v="7.5077594762085285E-4"/>
    <n v="7.4289564033882486E-4"/>
    <n v="7.3509804647373036E-4"/>
    <n v="7.2738229784756318E-4"/>
    <n v="7.1974753539490253E-4"/>
    <n v="1.440842170103049E-2"/>
    <n v="63.047078060697103"/>
    <n v="-52.218245678895642"/>
    <s v="R-All-WH-Cwash-All-All-R"/>
    <s v="R-All-WH-ERWH-All-All-R"/>
    <n v="1.440842170103049E-2"/>
    <n v="4.8563248934181859E-4"/>
    <n v="1.0425841316435262E-3"/>
    <n v="1.6632310530096785E-3"/>
    <n v="2.33571505266514E-3"/>
    <n v="3.0485926576856179E-3"/>
    <n v="3.7884253887145161E-3"/>
    <n v="4.5417208265351693E-3"/>
    <n v="5.3073562166105273E-3"/>
    <n v="6.0829289973468106E-3"/>
    <n v="6.864618060855452E-3"/>
    <n v="7.6488294474931703E-3"/>
    <n v="8.4324963889030359E-3"/>
    <n v="9.207183372544352E-3"/>
    <n v="9.9737845661186219E-3"/>
    <n v="1.0732522233354616E-2"/>
    <n v="1.148329818097547E-2"/>
    <n v="1.2226193821314294E-2"/>
    <n v="1.2961291867788025E-2"/>
    <n v="1.3688674165635588E-2"/>
    <n v="1.440842170103049E-2"/>
    <n v="4.6379036165234994E-4"/>
    <n v="5.3510951461223897E-4"/>
    <n v="5.9880479367668371E-4"/>
    <n v="6.5064187196599288E-4"/>
    <n v="6.9103547733100957E-4"/>
    <n v="7.1799060333942969E-4"/>
    <n v="7.3145331013118448E-4"/>
    <n v="7.4379326238588914E-4"/>
    <n v="7.5373065304681441E-4"/>
    <n v="7.598469358191727E-4"/>
    <n v="7.6236925894825004E-4"/>
    <n v="7.6182481372039773E-4"/>
    <n v="7.5284485595184761E-4"/>
    <n v="7.4475906588480141E-4"/>
    <n v="7.3689553954652616E-4"/>
    <n v="7.2893381993138426E-4"/>
    <n v="7.2105351264935627E-4"/>
    <n v="7.1325591878426177E-4"/>
    <n v="7.0554017015809459E-4"/>
    <n v="6.9790540770543394E-4"/>
    <n v="1.3971579147241118E-2"/>
    <n v="1.3971579147241122E-2"/>
    <n v="4.6379036165234994E-4"/>
    <n v="9.9889987626458881E-4"/>
    <n v="1.5977046699412725E-3"/>
    <n v="2.2483465419072656E-3"/>
    <n v="2.939382019238275E-3"/>
    <n v="3.6573726225777045E-3"/>
    <n v="4.3888259327088891E-3"/>
    <n v="5.1326191950947786E-3"/>
    <n v="5.8863498481415933E-3"/>
    <n v="6.6461967839607661E-3"/>
    <n v="7.4085660429090159E-3"/>
    <n v="8.1703908566294128E-3"/>
    <n v="8.9232357125812612E-3"/>
    <n v="9.6679947784660634E-3"/>
    <n v="1.040489031801259E-2"/>
    <n v="1.1133824137943974E-2"/>
    <n v="1.1854877650593331E-2"/>
    <n v="1.2568133569377592E-2"/>
    <n v="1.3273673739535688E-2"/>
    <n v="1.3971579147241122E-2"/>
  </r>
  <r>
    <x v="65"/>
    <s v="Under $5"/>
    <n v="-51.657711655651248"/>
    <s v="Water Heating"/>
    <s v="Urban"/>
    <s v="SC-New"/>
    <s v="M_Input"/>
    <x v="4"/>
    <s v="Multifamily - Low Rise"/>
    <s v="Multifamily - Low Rise CEE Tier 2 Clothes Washer - Any DHW, Any Dryer - 54% ENERGY STAR Baseline"/>
    <n v="4.1953896535197738E-3"/>
    <n v="4.8302900582229431E-3"/>
    <n v="5.3881975984143076E-3"/>
    <n v="6.073299049251496E-3"/>
    <n v="6.658704257585535E-3"/>
    <n v="7.2719534972754841E-3"/>
    <n v="7.5783946319099068E-3"/>
    <n v="7.8850955539720696E-3"/>
    <n v="8.1682900785218834E-3"/>
    <n v="8.3566638220930797E-3"/>
    <n v="8.4491627606130479E-3"/>
    <n v="8.3651316419632547E-3"/>
    <n v="8.2438114721241056E-3"/>
    <n v="8.1422660531843827E-3"/>
    <n v="8.0795561715313914E-3"/>
    <n v="8.0541098598623014E-3"/>
    <n v="8.0295409452250908E-3"/>
    <n v="8.0058359549639406E-3"/>
    <n v="7.9829597142608236E-3"/>
    <n v="7.9608784829755565E-3"/>
    <n v="0.14771953125747037"/>
    <n v="63.106742585445438"/>
    <n v="-51.657711655651248"/>
    <s v="R-All-WH-Cwash-All-All-R"/>
    <s v="R-All-WH-ERWH-All-All-R"/>
    <n v="0.14771953125747037"/>
    <n v="4.1953896535197738E-3"/>
    <n v="9.0256797117427168E-3"/>
    <n v="1.4413877310157024E-2"/>
    <n v="2.048717635940852E-2"/>
    <n v="2.7145880616994054E-2"/>
    <n v="3.441783411426954E-2"/>
    <n v="4.1996228746179448E-2"/>
    <n v="4.9881324300151519E-2"/>
    <n v="5.8049614378673405E-2"/>
    <n v="6.6406278200766486E-2"/>
    <n v="7.4855440961379527E-2"/>
    <n v="8.3220572603342785E-2"/>
    <n v="9.1464384075466892E-2"/>
    <n v="9.9606650128651275E-2"/>
    <n v="0.10768620630018266"/>
    <n v="0.11574031616004496"/>
    <n v="0.12376985710527005"/>
    <n v="0.13177569306023398"/>
    <n v="0.13975865277449481"/>
    <n v="0.14771953125747037"/>
    <n v="3.9714575025248207E-3"/>
    <n v="4.6063579072279899E-3"/>
    <n v="5.1642654474193545E-3"/>
    <n v="5.8493668982565429E-3"/>
    <n v="6.4347721065905819E-3"/>
    <n v="7.048021346280531E-3"/>
    <n v="7.3544624809149537E-3"/>
    <n v="7.6611634029771164E-3"/>
    <n v="7.9443579275269311E-3"/>
    <n v="8.1327316710981274E-3"/>
    <n v="8.2252306096180956E-3"/>
    <n v="8.1411994909683025E-3"/>
    <n v="8.0198793211291534E-3"/>
    <n v="7.9183339021894304E-3"/>
    <n v="7.8556240205364392E-3"/>
    <n v="7.8301777088673492E-3"/>
    <n v="7.8056087942301377E-3"/>
    <n v="7.7819038039689875E-3"/>
    <n v="7.7590275632658705E-3"/>
    <n v="7.7369463319806034E-3"/>
    <n v="0.14324088823757131"/>
    <n v="0.14324088823757133"/>
    <n v="3.9714575025248207E-3"/>
    <n v="8.5778154097528106E-3"/>
    <n v="1.3742080857172165E-2"/>
    <n v="1.9591447755428707E-2"/>
    <n v="2.6026219862019289E-2"/>
    <n v="3.3074241208299819E-2"/>
    <n v="4.0428703689214772E-2"/>
    <n v="4.8089867092191887E-2"/>
    <n v="5.6034225019718817E-2"/>
    <n v="6.4166956690816943E-2"/>
    <n v="7.2392187300435035E-2"/>
    <n v="8.0533386791403344E-2"/>
    <n v="8.8553266112532503E-2"/>
    <n v="9.6471600014721937E-2"/>
    <n v="0.10432722403525838"/>
    <n v="0.11215740174412572"/>
    <n v="0.11996301053835585"/>
    <n v="0.12774491434232485"/>
    <n v="0.13550394190559073"/>
    <n v="0.14324088823757133"/>
  </r>
  <r>
    <x v="65"/>
    <s v="Under $5"/>
    <n v="-51.657711655651248"/>
    <s v="Water Heating"/>
    <s v="Urban"/>
    <s v="SC-New"/>
    <s v="M_Input"/>
    <x v="4"/>
    <s v="Multifamily - High Rise"/>
    <s v="Multifamily - High Rise CEE Tier 2 Clothes Washer - Any DHW, Any Dryer - 54% ENERGY STAR Baseline"/>
    <n v="9.5964783381429907E-4"/>
    <n v="1.1101098635583489E-3"/>
    <n v="1.2395177396821071E-3"/>
    <n v="1.403764988490399E-3"/>
    <n v="1.5354513547925228E-3"/>
    <n v="1.6766982696546915E-3"/>
    <n v="1.7410277414532651E-3"/>
    <n v="1.8095553977902751E-3"/>
    <n v="1.8685848934845892E-3"/>
    <n v="1.9166847389221287E-3"/>
    <n v="1.9413544124178043E-3"/>
    <n v="1.922153148948935E-3"/>
    <n v="1.8945475889624375E-3"/>
    <n v="1.8651749516556525E-3"/>
    <n v="1.8604510768355689E-3"/>
    <n v="1.8540854896185574E-3"/>
    <n v="1.847978694367361E-3"/>
    <n v="1.8421235608018646E-3"/>
    <n v="1.8365082066503198E-3"/>
    <n v="1.8311213114538759E-3"/>
    <n v="3.3956541263355004E-2"/>
    <n v="63.106742585445438"/>
    <n v="-51.657711655651248"/>
    <s v="R-All-WH-Cwash-All-All-R"/>
    <s v="R-All-WH-ERWH-All-All-R"/>
    <n v="3.3956541263355004E-2"/>
    <n v="9.5964783381429907E-4"/>
    <n v="2.0697576973726481E-3"/>
    <n v="3.3092754370547552E-3"/>
    <n v="4.7130404255451546E-3"/>
    <n v="6.2484917803376774E-3"/>
    <n v="7.9251900499923682E-3"/>
    <n v="9.6662177914456325E-3"/>
    <n v="1.1475773189235908E-2"/>
    <n v="1.3344358082720498E-2"/>
    <n v="1.5261042821642626E-2"/>
    <n v="1.7202397234060432E-2"/>
    <n v="1.9124550383009368E-2"/>
    <n v="2.1019097971971806E-2"/>
    <n v="2.2884272923627456E-2"/>
    <n v="2.4744724000463025E-2"/>
    <n v="2.6598809490081581E-2"/>
    <n v="2.8446788184448943E-2"/>
    <n v="3.0288911745250807E-2"/>
    <n v="3.212541995190113E-2"/>
    <n v="3.3956541263355004E-2"/>
    <n v="9.0817216732170429E-4"/>
    <n v="1.0586341970657543E-3"/>
    <n v="1.1880420731895124E-3"/>
    <n v="1.3522893219978043E-3"/>
    <n v="1.4839756882999281E-3"/>
    <n v="1.6252226031620968E-3"/>
    <n v="1.6895520749606705E-3"/>
    <n v="1.7580797312976805E-3"/>
    <n v="1.8171092269919946E-3"/>
    <n v="1.865209072429534E-3"/>
    <n v="1.8898787459252096E-3"/>
    <n v="1.8706774824563403E-3"/>
    <n v="1.8430719224698429E-3"/>
    <n v="1.8136992851630579E-3"/>
    <n v="1.8089754103429742E-3"/>
    <n v="1.8026098231259627E-3"/>
    <n v="1.7965030278747664E-3"/>
    <n v="1.7906478943092699E-3"/>
    <n v="1.7850325401577252E-3"/>
    <n v="1.7796456449612813E-3"/>
    <n v="3.2927027933503113E-2"/>
    <n v="3.2927027933503113E-2"/>
    <n v="9.0817216732170429E-4"/>
    <n v="1.9668063643874583E-3"/>
    <n v="3.1548484375769708E-3"/>
    <n v="4.5071377595747751E-3"/>
    <n v="5.9911134478747036E-3"/>
    <n v="7.6163360510368002E-3"/>
    <n v="9.3058881259974711E-3"/>
    <n v="1.1063967857295152E-2"/>
    <n v="1.2881077084287148E-2"/>
    <n v="1.4746286156716682E-2"/>
    <n v="1.663616490264189E-2"/>
    <n v="1.850684238509823E-2"/>
    <n v="2.0349914307568072E-2"/>
    <n v="2.216361359273113E-2"/>
    <n v="2.3972589003074106E-2"/>
    <n v="2.5775198826200069E-2"/>
    <n v="2.7571701854074836E-2"/>
    <n v="2.9362349748384104E-2"/>
    <n v="3.1147382288541831E-2"/>
    <n v="3.2927027933503113E-2"/>
  </r>
  <r>
    <x v="65"/>
    <s v="Under $65"/>
    <n v="60.236316235948415"/>
    <s v="Water Heating"/>
    <s v="Urban"/>
    <s v="SC-New"/>
    <s v="M_Input"/>
    <x v="4"/>
    <s v="Single Family"/>
    <s v="Single Family CEE Tier 1 Clothes Washer - Any DHW, Any Dryer - 54% ENERGY STAR Baseline"/>
    <n v="3.9529120208240814E-2"/>
    <n v="4.3797609279583045E-2"/>
    <n v="4.7102916541838957E-2"/>
    <n v="5.0466199911711133E-2"/>
    <n v="5.2391759842411637E-2"/>
    <n v="5.4932535957223014E-2"/>
    <n v="5.6815803747381773E-2"/>
    <n v="5.7068753321314405E-2"/>
    <n v="5.6415089173528762E-2"/>
    <n v="5.7198206979000084E-2"/>
    <n v="5.8452450690653704E-2"/>
    <n v="5.8533628457368043E-2"/>
    <n v="5.6157722991531316E-2"/>
    <n v="5.5724462528437178E-2"/>
    <n v="5.567167054225871E-2"/>
    <n v="5.5821365885895022E-2"/>
    <n v="5.5971829254220104E-2"/>
    <n v="5.6123228222088636E-2"/>
    <n v="5.6275570588696894E-2"/>
    <n v="5.6428864221466785E-2"/>
    <n v="1.0808787883448501"/>
    <n v="110.96347867198062"/>
    <n v="60.236316235948415"/>
    <s v="R-All-WH-Cwash-All-All-R"/>
    <s v="R-All-Plug-Dryer-All-All-R"/>
    <n v="1.0808787883448501"/>
    <n v="3.9529120208240814E-2"/>
    <n v="8.3326729487823853E-2"/>
    <n v="0.13042964602966281"/>
    <n v="0.18089584594137395"/>
    <n v="0.2332876057837856"/>
    <n v="0.28822014174100863"/>
    <n v="0.34503594548839039"/>
    <n v="0.40210469880970479"/>
    <n v="0.45851978798323356"/>
    <n v="0.51571799496223369"/>
    <n v="0.57417044565288744"/>
    <n v="0.63270407411025553"/>
    <n v="0.68886179710178685"/>
    <n v="0.74458625963022407"/>
    <n v="0.80025793017248281"/>
    <n v="0.85607929605837785"/>
    <n v="0.91205112531259791"/>
    <n v="0.9681743535346865"/>
    <n v="1.0244499241233833"/>
    <n v="1.0808787883448501"/>
    <n v="3.7890585953640407E-2"/>
    <n v="4.2159075024982638E-2"/>
    <n v="4.546438228723855E-2"/>
    <n v="4.8827665657110726E-2"/>
    <n v="5.0753225587811229E-2"/>
    <n v="5.3294001702622606E-2"/>
    <n v="5.5177269492781365E-2"/>
    <n v="5.5430219066713998E-2"/>
    <n v="5.4776554918928355E-2"/>
    <n v="5.5559672724399677E-2"/>
    <n v="5.6813916436053297E-2"/>
    <n v="5.6895094202767636E-2"/>
    <n v="5.4519188736930908E-2"/>
    <n v="5.4085928273836771E-2"/>
    <n v="5.4033136287658302E-2"/>
    <n v="5.4182831631294615E-2"/>
    <n v="5.4333294999619697E-2"/>
    <n v="5.4484693967488229E-2"/>
    <n v="5.4637036334096487E-2"/>
    <n v="5.4790329966866377E-2"/>
    <n v="1.0481081032528419"/>
    <n v="1.0481081032528416"/>
    <n v="3.7890585953640407E-2"/>
    <n v="8.0049660978623038E-2"/>
    <n v="0.12551404326586157"/>
    <n v="0.17434170892297229"/>
    <n v="0.22509493451078352"/>
    <n v="0.2783889362134061"/>
    <n v="0.33356620570618745"/>
    <n v="0.38899642477290142"/>
    <n v="0.44377297969182977"/>
    <n v="0.49933265241622943"/>
    <n v="0.55614656885228275"/>
    <n v="0.61304166305505037"/>
    <n v="0.66756085179198132"/>
    <n v="0.72164678006581806"/>
    <n v="0.77567991635347633"/>
    <n v="0.82986274798477089"/>
    <n v="0.88419604298439058"/>
    <n v="0.93868073695187881"/>
    <n v="0.99331777328597526"/>
    <n v="1.0481081032528416"/>
  </r>
  <r>
    <x v="65"/>
    <s v="Under $5"/>
    <n v="-32.283923990871415"/>
    <s v="Water Heating"/>
    <s v="Urban"/>
    <s v="SC-New"/>
    <s v="M_Input"/>
    <x v="4"/>
    <s v="Manufactured"/>
    <s v="Manufactured CEE Tier 1 Clothes Washer - Any DHW, Any Dryer - 54% ENERGY STAR Baseline"/>
    <n v="7.1816610211880702E-4"/>
    <n v="8.2363474190655286E-4"/>
    <n v="9.1782899639533059E-4"/>
    <n v="9.9448703159127783E-4"/>
    <n v="1.0542221579516167E-3"/>
    <n v="1.0940841074760907E-3"/>
    <n v="1.1139931124804854E-3"/>
    <n v="1.1322417585360744E-3"/>
    <n v="1.1469374332959345E-3"/>
    <n v="1.1559823531777039E-3"/>
    <n v="1.1597124309827302E-3"/>
    <n v="1.1589072910555523E-3"/>
    <n v="1.1456274932467778E-3"/>
    <n v="1.1336700141603359E-3"/>
    <n v="1.1220412245237085E-3"/>
    <n v="1.1102672240858079E-3"/>
    <n v="1.0986136183480562E-3"/>
    <n v="1.0870823313874367E-3"/>
    <n v="1.075672079319473E-3"/>
    <n v="1.0643815917356178E-3"/>
    <n v="2.1307553093775373E-2"/>
    <n v="112.23385434676196"/>
    <n v="-32.283923990871415"/>
    <s v="R-All-WH-Cwash-All-All-R"/>
    <s v="R-All-WH-ERWH-All-All-R"/>
    <n v="2.1307553093775373E-2"/>
    <n v="7.1816610211880702E-4"/>
    <n v="1.5418008440253599E-3"/>
    <n v="2.4596298404206906E-3"/>
    <n v="3.4541168720119684E-3"/>
    <n v="4.5083390299635855E-3"/>
    <n v="5.6024231374396764E-3"/>
    <n v="6.716416249920162E-3"/>
    <n v="7.8486580084562371E-3"/>
    <n v="8.9955954417521716E-3"/>
    <n v="1.0151577794929876E-2"/>
    <n v="1.1311290225912606E-2"/>
    <n v="1.2470197516968158E-2"/>
    <n v="1.3615825010214936E-2"/>
    <n v="1.4749495024375272E-2"/>
    <n v="1.587153624889898E-2"/>
    <n v="1.6981803472984787E-2"/>
    <n v="1.8080417091332842E-2"/>
    <n v="1.916749942272028E-2"/>
    <n v="2.0243171502039754E-2"/>
    <n v="2.1307553093775373E-2"/>
    <n v="6.8586538903021887E-4"/>
    <n v="7.9133402881796471E-4"/>
    <n v="8.8552828330674244E-4"/>
    <n v="9.6218631850268968E-4"/>
    <n v="1.0219214448630284E-3"/>
    <n v="1.0617833943875024E-3"/>
    <n v="1.0816923993918971E-3"/>
    <n v="1.0999410454474862E-3"/>
    <n v="1.1146367202073462E-3"/>
    <n v="1.1236816400891157E-3"/>
    <n v="1.127411717894142E-3"/>
    <n v="1.1266065779669641E-3"/>
    <n v="1.1133267801581896E-3"/>
    <n v="1.1013693010717477E-3"/>
    <n v="1.0897405114351202E-3"/>
    <n v="1.0779665109972197E-3"/>
    <n v="1.0663129052594679E-3"/>
    <n v="1.0547816182988484E-3"/>
    <n v="1.0433713662308848E-3"/>
    <n v="1.0320808786470296E-3"/>
    <n v="2.0661538832003608E-2"/>
    <n v="2.0661538832003598E-2"/>
    <n v="6.8586538903021887E-4"/>
    <n v="1.4771994178481836E-3"/>
    <n v="2.362727701154926E-3"/>
    <n v="3.3249140196576158E-3"/>
    <n v="4.3468354645206445E-3"/>
    <n v="5.4086188589081464E-3"/>
    <n v="6.4903112583000432E-3"/>
    <n v="7.5902523037475293E-3"/>
    <n v="8.7048890239548749E-3"/>
    <n v="9.8285706640439899E-3"/>
    <n v="1.0955982381938132E-2"/>
    <n v="1.2082588959905096E-2"/>
    <n v="1.3195915740063286E-2"/>
    <n v="1.4297285041135033E-2"/>
    <n v="1.5387025552570153E-2"/>
    <n v="1.6464992063567371E-2"/>
    <n v="1.7531304968826839E-2"/>
    <n v="1.8586086587125687E-2"/>
    <n v="1.962945795335657E-2"/>
    <n v="2.0661538832003598E-2"/>
  </r>
  <r>
    <x v="65"/>
    <s v="Under $5"/>
    <n v="-31.496105045360302"/>
    <s v="Water Heating"/>
    <s v="Urban"/>
    <s v="SC-New"/>
    <s v="M_Input"/>
    <x v="4"/>
    <s v="Multifamily - Low Rise"/>
    <s v="Multifamily - Low Rise CEE Tier 1 Clothes Washer - Any DHW, Any Dryer - 54% ENERGY STAR Baseline"/>
    <n v="6.2030990242442161E-3"/>
    <n v="7.1418318729564601E-3"/>
    <n v="7.9667268181199194E-3"/>
    <n v="8.9796844912245089E-3"/>
    <n v="9.8452361506652045E-3"/>
    <n v="1.0751956640178681E-2"/>
    <n v="1.1205045592630169E-2"/>
    <n v="1.1658518654132925E-2"/>
    <n v="1.2077236299925961E-2"/>
    <n v="1.235575655226042E-2"/>
    <n v="1.2492520982423769E-2"/>
    <n v="1.2368276658737323E-2"/>
    <n v="1.2188898558179014E-2"/>
    <n v="1.2038758442203609E-2"/>
    <n v="1.1946038662202773E-2"/>
    <n v="1.1908414983803147E-2"/>
    <n v="1.1872088581967035E-2"/>
    <n v="1.183703953668103E-2"/>
    <n v="1.1803215840170547E-2"/>
    <n v="1.1770567605905856E-2"/>
    <n v="0.21841091194861262"/>
    <n v="112.35663391069238"/>
    <n v="-31.496105045360302"/>
    <s v="R-All-WH-Cwash-All-All-R"/>
    <s v="R-All-WH-ERWH-All-All-R"/>
    <n v="0.21841091194861262"/>
    <n v="6.2030990242442161E-3"/>
    <n v="1.3344930897200676E-2"/>
    <n v="2.1311657715320596E-2"/>
    <n v="3.0291342206545106E-2"/>
    <n v="4.0136578357210309E-2"/>
    <n v="5.088853499738899E-2"/>
    <n v="6.2093580590019161E-2"/>
    <n v="7.3752099244152089E-2"/>
    <n v="8.5829335544078053E-2"/>
    <n v="9.8185092096338467E-2"/>
    <n v="0.11067761307876224"/>
    <n v="0.12304588973749957"/>
    <n v="0.13523478829567859"/>
    <n v="0.1472735467378822"/>
    <n v="0.15921958540008499"/>
    <n v="0.17112800038388815"/>
    <n v="0.18300008896585518"/>
    <n v="0.19483712850253621"/>
    <n v="0.20664034434270676"/>
    <n v="0.21841091194861262"/>
    <n v="5.8720038407090412E-3"/>
    <n v="6.8107366894212852E-3"/>
    <n v="7.6356316345847445E-3"/>
    <n v="8.648589307689334E-3"/>
    <n v="9.5141409671300296E-3"/>
    <n v="1.0420861456643506E-2"/>
    <n v="1.0873950409094994E-2"/>
    <n v="1.132742347059775E-2"/>
    <n v="1.1746141116390786E-2"/>
    <n v="1.2024661368725246E-2"/>
    <n v="1.2161425798888594E-2"/>
    <n v="1.2037181475202148E-2"/>
    <n v="1.1857803374643839E-2"/>
    <n v="1.1707663258668434E-2"/>
    <n v="1.1614943478667598E-2"/>
    <n v="1.1577319800267973E-2"/>
    <n v="1.154099339843186E-2"/>
    <n v="1.1505944353145855E-2"/>
    <n v="1.1472120656635372E-2"/>
    <n v="1.1439472422370681E-2"/>
    <n v="0.21178900827790911"/>
    <n v="0.21178900827790906"/>
    <n v="5.8720038407090412E-3"/>
    <n v="1.2682740530130326E-2"/>
    <n v="2.0318372164715069E-2"/>
    <n v="2.8966961472404403E-2"/>
    <n v="3.8481102439534433E-2"/>
    <n v="4.8901963896177937E-2"/>
    <n v="5.9775914305272931E-2"/>
    <n v="7.1103337775870676E-2"/>
    <n v="8.2849478892261463E-2"/>
    <n v="9.4874140260986714E-2"/>
    <n v="0.10703556605987531"/>
    <n v="0.11907274753507746"/>
    <n v="0.1309305509097213"/>
    <n v="0.14263821416838973"/>
    <n v="0.15425315764705733"/>
    <n v="0.16583047744732529"/>
    <n v="0.17737147084575716"/>
    <n v="0.18887741519890303"/>
    <n v="0.20034953585553839"/>
    <n v="0.21178900827790906"/>
  </r>
  <r>
    <x v="65"/>
    <s v="Under $5"/>
    <n v="-31.496105045360302"/>
    <s v="Water Heating"/>
    <s v="Urban"/>
    <s v="SC-New"/>
    <s v="M_Input"/>
    <x v="4"/>
    <s v="Multifamily - High Rise"/>
    <s v="Multifamily - High Rise CEE Tier 1 Clothes Washer - Any DHW, Any Dryer - 54% ENERGY STAR Baseline"/>
    <n v="1.4188885975245204E-3"/>
    <n v="1.6413544343051609E-3"/>
    <n v="1.8326906238863461E-3"/>
    <n v="2.075538614885881E-3"/>
    <n v="2.2702436691898727E-3"/>
    <n v="2.4790844854472968E-3"/>
    <n v="2.5741989126397981E-3"/>
    <n v="2.6755205712374018E-3"/>
    <n v="2.7627987116208169E-3"/>
    <n v="2.8339168028926449E-3"/>
    <n v="2.8703921818746809E-3"/>
    <n v="2.8420021279048258E-3"/>
    <n v="2.8011858899965559E-3"/>
    <n v="2.757756937535767E-3"/>
    <n v="2.7507724460565232E-3"/>
    <n v="2.7413605985010868E-3"/>
    <n v="2.7323313881553505E-3"/>
    <n v="2.7236742725340441E-3"/>
    <n v="2.7153716830882681E-3"/>
    <n v="2.7074068819383365E-3"/>
    <n v="5.020648983121518E-2"/>
    <n v="112.35663391069238"/>
    <n v="-31.496105045360302"/>
    <s v="R-All-WH-Cwash-All-All-R"/>
    <s v="R-All-WH-ERWH-All-All-R"/>
    <n v="5.020648983121518E-2"/>
    <n v="1.4188885975245204E-3"/>
    <n v="3.0602430318296811E-3"/>
    <n v="4.892933655716027E-3"/>
    <n v="6.9684722706019079E-3"/>
    <n v="9.2387159397917806E-3"/>
    <n v="1.1717800425239077E-2"/>
    <n v="1.4291999337878876E-2"/>
    <n v="1.6967519909116276E-2"/>
    <n v="1.9730318620737094E-2"/>
    <n v="2.2564235423629737E-2"/>
    <n v="2.5434627605504419E-2"/>
    <n v="2.8276629733409244E-2"/>
    <n v="3.1077815623405801E-2"/>
    <n v="3.3835572560941565E-2"/>
    <n v="3.6586345006998089E-2"/>
    <n v="3.9327705605499176E-2"/>
    <n v="4.2060036993654529E-2"/>
    <n v="4.4783711266188575E-2"/>
    <n v="4.7499082949276843E-2"/>
    <n v="5.020648983121518E-2"/>
    <n v="1.3427791814838322E-3"/>
    <n v="1.5652450182644727E-3"/>
    <n v="1.7565812078456579E-3"/>
    <n v="1.999429198845193E-3"/>
    <n v="2.1941342531491847E-3"/>
    <n v="2.4029750694066088E-3"/>
    <n v="2.4980894965991101E-3"/>
    <n v="2.5994111551967138E-3"/>
    <n v="2.6866892955801289E-3"/>
    <n v="2.7578073868519569E-3"/>
    <n v="2.7942827658339929E-3"/>
    <n v="2.7658927118641378E-3"/>
    <n v="2.7250764739558679E-3"/>
    <n v="2.681647521495079E-3"/>
    <n v="2.6746630300158352E-3"/>
    <n v="2.6652511824603988E-3"/>
    <n v="2.6562219721146625E-3"/>
    <n v="2.6475648564933561E-3"/>
    <n v="2.6392622670475801E-3"/>
    <n v="2.6312974658976485E-3"/>
    <n v="4.8684301510401415E-2"/>
    <n v="4.8684301510401422E-2"/>
    <n v="1.3427791814838322E-3"/>
    <n v="2.9080241997483051E-3"/>
    <n v="4.6646054075939625E-3"/>
    <n v="6.6640346064391551E-3"/>
    <n v="8.8581688595883393E-3"/>
    <n v="1.1261143928994948E-2"/>
    <n v="1.3759233425594059E-2"/>
    <n v="1.6358644580790772E-2"/>
    <n v="1.9045333876370901E-2"/>
    <n v="2.1803141263222858E-2"/>
    <n v="2.459742402905685E-2"/>
    <n v="2.736331674092099E-2"/>
    <n v="3.0088393214876857E-2"/>
    <n v="3.2770040736371936E-2"/>
    <n v="3.5444703766387774E-2"/>
    <n v="3.8109954948848175E-2"/>
    <n v="4.0766176920962835E-2"/>
    <n v="4.3413741777456188E-2"/>
    <n v="4.605300404450377E-2"/>
    <n v="4.8684301510401422E-2"/>
  </r>
  <r>
    <x v="65"/>
    <s v="Under $5"/>
    <n v="-29.276910942427904"/>
    <s v="Water Heating"/>
    <s v="Urban"/>
    <s v="SC-NR"/>
    <s v="M_Input"/>
    <x v="4"/>
    <s v="Single Family"/>
    <s v="Single Family CEE Tier 3 Clothes Washer - Any DHW, Any Dryer - 54% ENERGY STAR Baseline"/>
    <n v="7.24552226876784E-2"/>
    <n v="8.5304542538223477E-2"/>
    <n v="9.5499043155481911E-2"/>
    <n v="0.10357493388805128"/>
    <n v="0.10995934025248817"/>
    <n v="0.11499451664117176"/>
    <n v="0.118952399799272"/>
    <n v="0.12204984545791712"/>
    <n v="0.1244607093025203"/>
    <n v="0.12632508329518913"/>
    <n v="0.12775308240763392"/>
    <n v="0.12883175715666326"/>
    <n v="0.12854960082362285"/>
    <n v="0.1282636247945744"/>
    <n v="0.13807187570228638"/>
    <n v="0.1351094063630662"/>
    <n v="0.13293560699486517"/>
    <n v="0.13132490486609555"/>
    <n v="0.12996517103894178"/>
    <n v="0.1289035996683715"/>
    <n v="1.8100229875758282"/>
    <n v="-5.2341615449614238"/>
    <n v="-29.276910942427904"/>
    <s v="R-All-WH-Cwash-All-All-R"/>
    <s v="R-All-Plug-Dryer-All-All-R"/>
    <n v="1.8100229875758282"/>
    <n v="7.24552226876784E-2"/>
    <n v="0.15775976522590188"/>
    <n v="0.25325880838138382"/>
    <n v="0.35683374226943509"/>
    <n v="0.46679308252192325"/>
    <n v="0.58178759916309497"/>
    <n v="0.70073999896236694"/>
    <n v="0.82278984442028402"/>
    <n v="0.94725055372280431"/>
    <n v="1.0735756370179934"/>
    <n v="1.2013287194256272"/>
    <n v="1.3301604765822905"/>
    <n v="1.4587100774059134"/>
    <n v="1.5869737022004877"/>
    <n v="1.725045577902774"/>
    <n v="1.8100229875758282"/>
    <n v="1.8100229875758282"/>
    <n v="1.8100229875758282"/>
    <n v="1.8100229875758282"/>
    <n v="1.8100229875758282"/>
    <n v="6.9711358436906429E-2"/>
    <n v="8.2560678287451505E-2"/>
    <n v="9.275517890470994E-2"/>
    <n v="0.10083106963727931"/>
    <n v="0.1072154760017162"/>
    <n v="0.11225065239039979"/>
    <n v="0.11620853554850002"/>
    <n v="0.11930598120714515"/>
    <n v="0.12171684505174833"/>
    <n v="0.12358121904441716"/>
    <n v="0.12500921815686195"/>
    <n v="0.12608789290589129"/>
    <n v="0.12580573657285088"/>
    <n v="0.12551976054380243"/>
    <n v="0.13532801145151441"/>
    <n v="0.13236554211229423"/>
    <n v="0.1301917427440932"/>
    <n v="0.12858104061532358"/>
    <n v="0.12722130678816981"/>
    <n v="0.12615973541759953"/>
    <n v="1.7551457025603887"/>
    <n v="1.7551457025603887"/>
    <n v="6.9711358436906429E-2"/>
    <n v="0.15227203672435793"/>
    <n v="0.24502721562906787"/>
    <n v="0.34585828526634721"/>
    <n v="0.45307376126806342"/>
    <n v="0.5653244136584632"/>
    <n v="0.68153294920696328"/>
    <n v="0.80083893041410847"/>
    <n v="0.92255577546585676"/>
    <n v="1.0461369945102739"/>
    <n v="1.1711462126671357"/>
    <n v="1.297234105573027"/>
    <n v="1.4230398421458779"/>
    <n v="1.5485596026896804"/>
    <n v="1.6838876141411947"/>
    <n v="1.7551457025603887"/>
    <n v="1.7551457025603887"/>
    <n v="1.7551457025603887"/>
    <n v="1.7551457025603887"/>
    <n v="1.7551457025603887"/>
  </r>
  <r>
    <x v="65"/>
    <s v="Under $5"/>
    <n v="-50.145809956284566"/>
    <s v="Water Heating"/>
    <s v="Urban"/>
    <s v="SC-NR"/>
    <s v="M_Input"/>
    <x v="4"/>
    <s v="Multifamily - Low Rise"/>
    <s v="Multifamily - Low Rise CEE Tier 3 Clothes Washer - Any DHW, Any Dryer - 54% ENERGY STAR Baseline"/>
    <n v="7.0482192241405148E-3"/>
    <n v="8.2983421270050838E-3"/>
    <n v="9.2902828312220864E-3"/>
    <n v="1.007627699244007E-2"/>
    <n v="1.0697809812281859E-2"/>
    <n v="1.1188166582055322E-2"/>
    <n v="1.1573587646639925E-2"/>
    <n v="1.1875438946762202E-2"/>
    <n v="1.2110586302782493E-2"/>
    <n v="1.2292429978988176E-2"/>
    <n v="1.2431707437345398E-2"/>
    <n v="1.2536888652749796E-2"/>
    <n v="1.2509845561733599E-2"/>
    <n v="1.2482292650311304E-2"/>
    <n v="1.4441992529959579E-2"/>
    <n v="1.4076407571808863E-2"/>
    <n v="1.3808808343528713E-2"/>
    <n v="1.3642190394155247E-2"/>
    <n v="1.349579222852485E-2"/>
    <n v="1.3385334459857349E-2"/>
    <n v="0.18153868598468059"/>
    <n v="-5.2093280020581449"/>
    <n v="-50.145809956284566"/>
    <s v="R-All-WH-Cwash-All-All-R"/>
    <s v="R-All-WH-ERWH-All-All-R"/>
    <n v="0.18153868598468059"/>
    <n v="7.0482192241405148E-3"/>
    <n v="1.5346561351145599E-2"/>
    <n v="2.4636844182367685E-2"/>
    <n v="3.4713121174807751E-2"/>
    <n v="4.5410930987089607E-2"/>
    <n v="5.6599097569144927E-2"/>
    <n v="6.8172685215784845E-2"/>
    <n v="8.0048124162547044E-2"/>
    <n v="9.215871046532953E-2"/>
    <n v="0.10445114044431771"/>
    <n v="0.1168828478816631"/>
    <n v="0.12941973653441291"/>
    <n v="0.14192958209614651"/>
    <n v="0.15441187474645782"/>
    <n v="0.16885386727641741"/>
    <n v="0.18153868598468059"/>
    <n v="0.18153868598468059"/>
    <n v="0.18153868598468059"/>
    <n v="0.18153868598468059"/>
    <n v="0.18153868598468059"/>
    <n v="6.7730196747289263E-3"/>
    <n v="8.0231425775934961E-3"/>
    <n v="9.0150832818104987E-3"/>
    <n v="9.801077443028482E-3"/>
    <n v="1.0422610262870271E-2"/>
    <n v="1.0912967032643734E-2"/>
    <n v="1.1298388097228338E-2"/>
    <n v="1.1600239397350614E-2"/>
    <n v="1.1835386753370905E-2"/>
    <n v="1.2017230429576588E-2"/>
    <n v="1.215650788793381E-2"/>
    <n v="1.2261689103338209E-2"/>
    <n v="1.2234646012322012E-2"/>
    <n v="1.2207093100899716E-2"/>
    <n v="1.4166792980547991E-2"/>
    <n v="1.3801208022397276E-2"/>
    <n v="1.3533608794117125E-2"/>
    <n v="1.3366990844743659E-2"/>
    <n v="1.3220592679113262E-2"/>
    <n v="1.3110134910445761E-2"/>
    <n v="0.17603469499644883"/>
    <n v="0.17603469499644883"/>
    <n v="6.7730196747289263E-3"/>
    <n v="1.4796162252322421E-2"/>
    <n v="2.381124553413292E-2"/>
    <n v="3.36123229771614E-2"/>
    <n v="4.4034933240031673E-2"/>
    <n v="5.4947900272675404E-2"/>
    <n v="6.6246288369903747E-2"/>
    <n v="7.7846527767254356E-2"/>
    <n v="8.9681914520625267E-2"/>
    <n v="0.10169914495020185"/>
    <n v="0.11385565283813566"/>
    <n v="0.12611734194147387"/>
    <n v="0.13835198795379589"/>
    <n v="0.15055908105469559"/>
    <n v="0.16472587403524358"/>
    <n v="0.17603469499644883"/>
    <n v="0.17603469499644883"/>
    <n v="0.17603469499644883"/>
    <n v="0.17603469499644883"/>
    <n v="0.17603469499644883"/>
  </r>
  <r>
    <x v="65"/>
    <s v="Under $5"/>
    <n v="-50.304621376650864"/>
    <s v="Water Heating"/>
    <s v="Urban"/>
    <s v="SC-NR"/>
    <s v="M_Input"/>
    <x v="4"/>
    <s v="Manufactured"/>
    <s v="Manufactured CEE Tier 3 Clothes Washer - Any DHW, Any Dryer - 54% ENERGY STAR Baseline"/>
    <n v="4.8819563193139128E-3"/>
    <n v="5.699333692564406E-3"/>
    <n v="6.3267432514894908E-3"/>
    <n v="6.8039995894160262E-3"/>
    <n v="7.1626162548621211E-3"/>
    <n v="7.4275215015663001E-3"/>
    <n v="7.6184429772694143E-3"/>
    <n v="7.7510440736241453E-3"/>
    <n v="7.8376805105234842E-3"/>
    <n v="7.8881247303476138E-3"/>
    <n v="7.9101139067047702E-3"/>
    <n v="7.9097709910801173E-3"/>
    <n v="7.8261263099958407E-3"/>
    <n v="7.7430147808327581E-3"/>
    <n v="7.8451443080134343E-3"/>
    <n v="7.7194902766709143E-3"/>
    <n v="7.6069071446596328E-3"/>
    <n v="7.5020632904169481E-3"/>
    <n v="7.4031153393744791E-3"/>
    <n v="7.3087828029083871E-3"/>
    <n v="0.10260825120920049"/>
    <n v="-5.2115407023992875"/>
    <n v="-50.304621376650864"/>
    <s v="R-All-WH-Cwash-All-All-R"/>
    <s v="R-All-WH-ERWH-All-All-R"/>
    <n v="0.10260825120920049"/>
    <n v="4.8819563193139128E-3"/>
    <n v="1.0581290011878318E-2"/>
    <n v="1.690803326336781E-2"/>
    <n v="2.3712032852783838E-2"/>
    <n v="3.0874649107645959E-2"/>
    <n v="3.830217060921226E-2"/>
    <n v="4.5920613586481675E-2"/>
    <n v="5.3671657660105822E-2"/>
    <n v="6.1509338170629306E-2"/>
    <n v="6.9397462900976925E-2"/>
    <n v="7.7307576807681688E-2"/>
    <n v="8.5217347798761806E-2"/>
    <n v="9.3043474108757643E-2"/>
    <n v="0.10078648888959039"/>
    <n v="0.10260825120920049"/>
    <n v="0.10260825120920049"/>
    <n v="0.10260825120920049"/>
    <n v="0.10260825120920049"/>
    <n v="0.10260825120920049"/>
    <n v="0.10260825120920049"/>
    <n v="4.7264096139628233E-3"/>
    <n v="5.5437869872133165E-3"/>
    <n v="6.1711965461384013E-3"/>
    <n v="6.6484528840649367E-3"/>
    <n v="7.0070695495110316E-3"/>
    <n v="7.2719747962152106E-3"/>
    <n v="7.4628962719183248E-3"/>
    <n v="7.5954973682730558E-3"/>
    <n v="7.6821338051723947E-3"/>
    <n v="7.7325780249965243E-3"/>
    <n v="7.7545672013536807E-3"/>
    <n v="7.7542242857290278E-3"/>
    <n v="7.6705796046447512E-3"/>
    <n v="7.5874680754816686E-3"/>
    <n v="7.6895976026623448E-3"/>
    <n v="7.5639435713198248E-3"/>
    <n v="7.4513604393085433E-3"/>
    <n v="7.3465165850658586E-3"/>
    <n v="7.2475686340233896E-3"/>
    <n v="7.1532360975572976E-3"/>
    <n v="9.9497317102178698E-2"/>
    <n v="9.9497317102178698E-2"/>
    <n v="4.7264096139628233E-3"/>
    <n v="1.0270196601176139E-2"/>
    <n v="1.6441393147314541E-2"/>
    <n v="2.308984603137948E-2"/>
    <n v="3.0096915580890511E-2"/>
    <n v="3.7368890377105723E-2"/>
    <n v="4.4831786649024048E-2"/>
    <n v="5.2427284017297106E-2"/>
    <n v="6.0109417822469501E-2"/>
    <n v="6.784199584746603E-2"/>
    <n v="7.5596563048819704E-2"/>
    <n v="8.3350787334548732E-2"/>
    <n v="9.1021366939193479E-2"/>
    <n v="9.8608835014675142E-2"/>
    <n v="9.9497317102178698E-2"/>
    <n v="9.9497317102178698E-2"/>
    <n v="9.9497317102178698E-2"/>
    <n v="9.9497317102178698E-2"/>
    <n v="9.9497317102178698E-2"/>
    <n v="9.9497317102178698E-2"/>
  </r>
  <r>
    <x v="65"/>
    <s v="Under $5"/>
    <n v="-50.145809956284566"/>
    <s v="Water Heating"/>
    <s v="Urban"/>
    <s v="SC-NR"/>
    <s v="M_Input"/>
    <x v="4"/>
    <s v="Multifamily - High Rise"/>
    <s v="Multifamily - High Rise CEE Tier 3 Clothes Washer - Any DHW, Any Dryer - 54% ENERGY STAR Baseline"/>
    <n v="1.5760226193430786E-3"/>
    <n v="1.8555588416619994E-3"/>
    <n v="2.0773628034156683E-3"/>
    <n v="2.2531190200613263E-3"/>
    <n v="2.392095337018008E-3"/>
    <n v="2.5017415881985641E-3"/>
    <n v="2.5879187072090182E-3"/>
    <n v="2.6554117218272823E-3"/>
    <n v="2.7079851007980166E-3"/>
    <n v="2.7486496721661024E-3"/>
    <n v="2.7797954764406758E-3"/>
    <n v="2.803314039613898E-3"/>
    <n v="2.7972667131820807E-3"/>
    <n v="2.7910970078832103E-3"/>
    <n v="3.2362067427410277E-3"/>
    <n v="3.1533834399070071E-3"/>
    <n v="3.0914357973035526E-3"/>
    <n v="3.0536561074375498E-3"/>
    <n v="3.0185677689050202E-3"/>
    <n v="2.9924190154781427E-3"/>
    <n v="4.2079076111061132E-2"/>
    <n v="-5.2093280020581449"/>
    <n v="-50.145809956284566"/>
    <s v="R-All-WH-Cwash-All-All-R"/>
    <s v="R-All-WH-ERWH-All-All-R"/>
    <n v="4.2079076111061132E-2"/>
    <n v="1.5760226193430786E-3"/>
    <n v="3.4315814610050782E-3"/>
    <n v="5.5089442644207466E-3"/>
    <n v="7.7620632844820729E-3"/>
    <n v="1.0154158621500081E-2"/>
    <n v="1.2655900209698645E-2"/>
    <n v="1.5243818916907664E-2"/>
    <n v="1.7899230638734945E-2"/>
    <n v="2.0607215739532961E-2"/>
    <n v="2.3355865411699064E-2"/>
    <n v="2.613566088813974E-2"/>
    <n v="2.8938974927753637E-2"/>
    <n v="3.173624164093572E-2"/>
    <n v="3.4527338648818927E-2"/>
    <n v="3.7763545391559954E-2"/>
    <n v="4.0916928831466963E-2"/>
    <n v="4.2079076111061132E-2"/>
    <n v="4.2079076111061132E-2"/>
    <n v="4.2079076111061132E-2"/>
    <n v="4.2079076111061132E-2"/>
    <n v="1.5122337760857404E-3"/>
    <n v="1.7917699984046612E-3"/>
    <n v="2.0135739601583299E-3"/>
    <n v="2.1893301768039879E-3"/>
    <n v="2.3283064937606695E-3"/>
    <n v="2.4379527449412256E-3"/>
    <n v="2.5241298639516797E-3"/>
    <n v="2.5916228785699438E-3"/>
    <n v="2.6441962575406782E-3"/>
    <n v="2.684860828908764E-3"/>
    <n v="2.7160066331833373E-3"/>
    <n v="2.7395251963565595E-3"/>
    <n v="2.7334778699247423E-3"/>
    <n v="2.7273081646258719E-3"/>
    <n v="3.1724178994836892E-3"/>
    <n v="3.0895945966496687E-3"/>
    <n v="3.0276469540462141E-3"/>
    <n v="2.9898672641802113E-3"/>
    <n v="2.9547789256476817E-3"/>
    <n v="2.9286301722208042E-3"/>
    <n v="4.0803299245914366E-2"/>
    <n v="4.0803299245914366E-2"/>
    <n v="1.5122337760857404E-3"/>
    <n v="3.3040037744904013E-3"/>
    <n v="5.3175777346487312E-3"/>
    <n v="7.506907911452719E-3"/>
    <n v="9.835214405213389E-3"/>
    <n v="1.2273167150154614E-2"/>
    <n v="1.4797297014106293E-2"/>
    <n v="1.7388919892676238E-2"/>
    <n v="2.0033116150216915E-2"/>
    <n v="2.2717976979125681E-2"/>
    <n v="2.5433983612309016E-2"/>
    <n v="2.8173508808665575E-2"/>
    <n v="3.0906986678590317E-2"/>
    <n v="3.3634294843216186E-2"/>
    <n v="3.6806712742699879E-2"/>
    <n v="3.9896307339349547E-2"/>
    <n v="4.0803299245914366E-2"/>
    <n v="4.0803299245914366E-2"/>
    <n v="4.0803299245914366E-2"/>
    <n v="4.0803299245914366E-2"/>
  </r>
  <r>
    <x v="65"/>
    <s v="Under $20"/>
    <n v="16.354050521078936"/>
    <s v="Water Heating"/>
    <s v="Urban"/>
    <s v="SC-NR"/>
    <s v="M_Input"/>
    <x v="4"/>
    <s v="Single Family"/>
    <s v="Single Family CEE Tier 2 Clothes Washer - Any DHW, Any Dryer - 54% ENERGY STAR Baseline"/>
    <n v="0.13442734782536109"/>
    <n v="0.15826689899635318"/>
    <n v="0.17718092105780373"/>
    <n v="0.19216425189630421"/>
    <n v="0.20400934439860852"/>
    <n v="0.21335118868057659"/>
    <n v="0.22069431338863932"/>
    <n v="0.22644105447202093"/>
    <n v="0.23091396919888674"/>
    <n v="0.23437297245486138"/>
    <n v="0.23702236232990714"/>
    <n v="0.23902364505735452"/>
    <n v="0.23850015584407522"/>
    <n v="0.23796957988694487"/>
    <n v="0.256166986608236"/>
    <n v="0.25067066927577897"/>
    <n v="0.24663758411045797"/>
    <n v="0.24364922237095307"/>
    <n v="0.24112648618503843"/>
    <n v="0.23915693563257895"/>
    <n v="3.3581649561907017"/>
    <n v="62.431576899304979"/>
    <n v="16.354050521078936"/>
    <s v="R-All-WH-Cwash-All-All-R"/>
    <s v="R-All-Plug-Dryer-All-All-R"/>
    <n v="3.3581649561907017"/>
    <n v="0.13442734782536109"/>
    <n v="0.2926942468217143"/>
    <n v="0.469875167879518"/>
    <n v="0.66203941977582215"/>
    <n v="0.86604876417443066"/>
    <n v="1.0793999528550073"/>
    <n v="1.3000942662436468"/>
    <n v="1.5265353207156678"/>
    <n v="1.7574492899145544"/>
    <n v="1.9918222623694157"/>
    <n v="2.228844624699323"/>
    <n v="2.4678682697566776"/>
    <n v="2.7063684256007527"/>
    <n v="2.9443380054876975"/>
    <n v="3.2005049920959334"/>
    <n v="3.3581649561907017"/>
    <n v="3.3581649561907017"/>
    <n v="3.3581649561907017"/>
    <n v="3.3581649561907017"/>
    <n v="3.3581649561907017"/>
    <n v="0.12933661205308908"/>
    <n v="0.15317616322408117"/>
    <n v="0.17209018528553172"/>
    <n v="0.1870735161240322"/>
    <n v="0.19891860862633651"/>
    <n v="0.20826045290830458"/>
    <n v="0.21560357761636731"/>
    <n v="0.22135031869974892"/>
    <n v="0.22582323342661473"/>
    <n v="0.22928223668258937"/>
    <n v="0.23193162655763513"/>
    <n v="0.23393290928508251"/>
    <n v="0.23340942007180321"/>
    <n v="0.23287884411467286"/>
    <n v="0.25107625083596402"/>
    <n v="0.24557993350350696"/>
    <n v="0.24154684833818596"/>
    <n v="0.23855848659868106"/>
    <n v="0.23603575041276642"/>
    <n v="0.23406619986030694"/>
    <n v="3.2563502407452618"/>
    <n v="3.2563502407452618"/>
    <n v="0.12933661205308908"/>
    <n v="0.28251277527717022"/>
    <n v="0.45460296056270194"/>
    <n v="0.64167647668673411"/>
    <n v="0.84059508531307059"/>
    <n v="1.0488555382213751"/>
    <n v="1.2644591158377425"/>
    <n v="1.4858094345374915"/>
    <n v="1.7116326679641063"/>
    <n v="1.9409149046466956"/>
    <n v="2.1728465312043306"/>
    <n v="2.4067794404894132"/>
    <n v="2.6401888605612163"/>
    <n v="2.873067704675889"/>
    <n v="3.1241439555118529"/>
    <n v="3.2563502407452618"/>
    <n v="3.2563502407452618"/>
    <n v="3.2563502407452618"/>
    <n v="3.2563502407452618"/>
    <n v="3.2563502407452618"/>
  </r>
  <r>
    <x v="65"/>
    <s v="Under $5"/>
    <n v="-52.218245678895642"/>
    <s v="Water Heating"/>
    <s v="Urban"/>
    <s v="SC-NR"/>
    <s v="M_Input"/>
    <x v="4"/>
    <s v="Manufactured"/>
    <s v="Manufactured CEE Tier 2 Clothes Washer - Any DHW, Any Dryer - 54% ENERGY STAR Baseline"/>
    <n v="9.0227900549342439E-3"/>
    <n v="1.0533459948746254E-2"/>
    <n v="1.1693032947432059E-2"/>
    <n v="1.2575094042993652E-2"/>
    <n v="1.3237886307176679E-2"/>
    <n v="1.372748192604905E-2"/>
    <n v="1.4080341370004402E-2"/>
    <n v="1.4325413585978468E-2"/>
    <n v="1.4485534310155727E-2"/>
    <n v="1.4578764887241679E-2"/>
    <n v="1.4619405095546422E-2"/>
    <n v="1.4618771321811995E-2"/>
    <n v="1.4464179935230023E-2"/>
    <n v="1.4310573915484145E-2"/>
    <n v="1.4499328837054284E-2"/>
    <n v="1.4267096127418114E-2"/>
    <n v="1.4059020942507917E-2"/>
    <n v="1.3865249424799048E-2"/>
    <n v="1.3682374665127383E-2"/>
    <n v="1.3508030075333388E-2"/>
    <n v="0.18963969523895249"/>
    <n v="63.047078060697103"/>
    <n v="-52.218245678895642"/>
    <s v="R-All-WH-Cwash-All-All-R"/>
    <s v="R-All-WH-ERWH-All-All-R"/>
    <n v="0.18963969523895249"/>
    <n v="9.0227900549342439E-3"/>
    <n v="1.9556250003680498E-2"/>
    <n v="3.1249282951112557E-2"/>
    <n v="4.3824376994106212E-2"/>
    <n v="5.7062263301282889E-2"/>
    <n v="7.0789745227331946E-2"/>
    <n v="8.4870086597336344E-2"/>
    <n v="9.9195500183314814E-2"/>
    <n v="0.11368103449347054"/>
    <n v="0.12825979938071222"/>
    <n v="0.14287920447625865"/>
    <n v="0.15749797579807065"/>
    <n v="0.17196215573330068"/>
    <n v="0.18627272964878483"/>
    <n v="0.18963969523895249"/>
    <n v="0.18963969523895249"/>
    <n v="0.18963969523895249"/>
    <n v="0.18963969523895249"/>
    <n v="0.18963969523895249"/>
    <n v="0.18963969523895249"/>
    <n v="8.735309960004425E-3"/>
    <n v="1.0245979853816435E-2"/>
    <n v="1.140555285250224E-2"/>
    <n v="1.2287613948063833E-2"/>
    <n v="1.295040621224686E-2"/>
    <n v="1.3440001831119231E-2"/>
    <n v="1.3792861275074583E-2"/>
    <n v="1.4037933491048649E-2"/>
    <n v="1.4198054215225908E-2"/>
    <n v="1.429128479231186E-2"/>
    <n v="1.4331925000616603E-2"/>
    <n v="1.4331291226882176E-2"/>
    <n v="1.4176699840300204E-2"/>
    <n v="1.4023093820554326E-2"/>
    <n v="1.4211848742124465E-2"/>
    <n v="1.3979616032488295E-2"/>
    <n v="1.3771540847578099E-2"/>
    <n v="1.3577769329869229E-2"/>
    <n v="1.3394894570197564E-2"/>
    <n v="1.3220549980403569E-2"/>
    <n v="0.18389009334035611"/>
    <n v="0.18389009334035611"/>
    <n v="8.735309960004425E-3"/>
    <n v="1.898128981382086E-2"/>
    <n v="3.0386842666323098E-2"/>
    <n v="4.267445661438693E-2"/>
    <n v="5.5624862826633786E-2"/>
    <n v="6.9064864657753022E-2"/>
    <n v="8.28577259328276E-2"/>
    <n v="9.6895659423876249E-2"/>
    <n v="0.11109371363910216"/>
    <n v="0.12538499843141401"/>
    <n v="0.13971692343203063"/>
    <n v="0.1540482146589128"/>
    <n v="0.16822491449921301"/>
    <n v="0.18224800831976734"/>
    <n v="0.18389009334035611"/>
    <n v="0.18389009334035611"/>
    <n v="0.18389009334035611"/>
    <n v="0.18389009334035611"/>
    <n v="0.18389009334035611"/>
    <n v="0.18389009334035611"/>
  </r>
  <r>
    <x v="65"/>
    <s v="Under $5"/>
    <n v="-51.657711655651248"/>
    <s v="Water Heating"/>
    <s v="Urban"/>
    <s v="SC-NR"/>
    <s v="M_Input"/>
    <x v="4"/>
    <s v="Multifamily - Low Rise"/>
    <s v="Multifamily - Low Rise CEE Tier 2 Clothes Washer - Any DHW, Any Dryer - 54% ENERGY STAR Baseline"/>
    <n v="1.3021702914908978E-2"/>
    <n v="1.533132588924419E-2"/>
    <n v="1.7163952932863779E-2"/>
    <n v="1.8616090293344611E-2"/>
    <n v="1.9764382574623981E-2"/>
    <n v="2.0670324909169219E-2"/>
    <n v="2.1382396773077603E-2"/>
    <n v="2.1940072099237824E-2"/>
    <n v="2.2374510772886765E-2"/>
    <n v="2.2710470006446794E-2"/>
    <n v="2.296778744051008E-2"/>
    <n v="2.3162111495376878E-2"/>
    <n v="2.3112148932364136E-2"/>
    <n v="2.3061244467623157E-2"/>
    <n v="2.6681822775936854E-2"/>
    <n v="2.6006398450471355E-2"/>
    <n v="2.5512004399987208E-2"/>
    <n v="2.5204174951436367E-2"/>
    <n v="2.4933701891575052E-2"/>
    <n v="2.4729629316291708E-2"/>
    <n v="0.33539575902503638"/>
    <n v="63.106742585445438"/>
    <n v="-51.657711655651248"/>
    <s v="R-All-WH-Cwash-All-All-R"/>
    <s v="R-All-WH-ERWH-All-All-R"/>
    <n v="0.33539575902503638"/>
    <n v="1.3021702914908978E-2"/>
    <n v="2.835302880415317E-2"/>
    <n v="4.5516981737016945E-2"/>
    <n v="6.413307203036156E-2"/>
    <n v="8.3897454604985544E-2"/>
    <n v="0.10456777951415476"/>
    <n v="0.12595017628723237"/>
    <n v="0.14789024838647019"/>
    <n v="0.17026475915935696"/>
    <n v="0.19297522916580376"/>
    <n v="0.21594301660631385"/>
    <n v="0.23910512810169071"/>
    <n v="0.26221727703405484"/>
    <n v="0.28527852150167798"/>
    <n v="0.31196034427761482"/>
    <n v="0.33539575902503638"/>
    <n v="0.33539575902503638"/>
    <n v="0.33539575902503638"/>
    <n v="0.33539575902503638"/>
    <n v="0.33539575902503638"/>
    <n v="1.2513267144000971E-2"/>
    <n v="1.4822890118336183E-2"/>
    <n v="1.6655517161955773E-2"/>
    <n v="1.8107654522436605E-2"/>
    <n v="1.9255946803715975E-2"/>
    <n v="2.0161889138261214E-2"/>
    <n v="2.0873961002169598E-2"/>
    <n v="2.1431636328329819E-2"/>
    <n v="2.186607500197876E-2"/>
    <n v="2.2202034235538789E-2"/>
    <n v="2.2459351669602074E-2"/>
    <n v="2.2653675724468872E-2"/>
    <n v="2.2603713161456131E-2"/>
    <n v="2.2552808696715151E-2"/>
    <n v="2.6173387005028848E-2"/>
    <n v="2.5497962679563349E-2"/>
    <n v="2.5003568629079202E-2"/>
    <n v="2.4695739180528361E-2"/>
    <n v="2.4425266120667047E-2"/>
    <n v="2.4221193545383702E-2"/>
    <n v="0.32522704360687626"/>
    <n v="0.32522704360687626"/>
    <n v="1.2513267144000971E-2"/>
    <n v="2.7336157262337152E-2"/>
    <n v="4.3991674424292929E-2"/>
    <n v="6.2099328946729537E-2"/>
    <n v="8.1355275750445516E-2"/>
    <n v="0.10151716488870673"/>
    <n v="0.12239112589087632"/>
    <n v="0.14382276221920615"/>
    <n v="0.16568883722118491"/>
    <n v="0.1878908714567237"/>
    <n v="0.21035022312632579"/>
    <n v="0.23300389885079464"/>
    <n v="0.2556076120122508"/>
    <n v="0.27816042070896596"/>
    <n v="0.30433380771399482"/>
    <n v="0.32522704360687626"/>
    <n v="0.32522704360687626"/>
    <n v="0.32522704360687626"/>
    <n v="0.32522704360687626"/>
    <n v="0.32522704360687626"/>
  </r>
  <r>
    <x v="65"/>
    <s v="Under $5"/>
    <n v="-51.657711655651248"/>
    <s v="Water Heating"/>
    <s v="Urban"/>
    <s v="SC-NR"/>
    <s v="M_Input"/>
    <x v="4"/>
    <s v="Multifamily - High Rise"/>
    <s v="Multifamily - High Rise CEE Tier 2 Clothes Washer - Any DHW, Any Dryer - 54% ENERGY STAR Baseline"/>
    <n v="2.9117281519808061E-3"/>
    <n v="3.4281759986263273E-3"/>
    <n v="3.8379625281675261E-3"/>
    <n v="4.1626750783631018E-3"/>
    <n v="4.4194361486515786E-3"/>
    <n v="4.622009431803225E-3"/>
    <n v="4.7812231006932882E-3"/>
    <n v="4.9059175741824864E-3"/>
    <n v="5.0030477712463125E-3"/>
    <n v="5.0781762470609813E-3"/>
    <n v="5.1357186414462616E-3"/>
    <n v="5.1791695803129582E-3"/>
    <n v="5.16799704357419E-3"/>
    <n v="5.1565984098314631E-3"/>
    <n v="5.9789460905052584E-3"/>
    <n v="5.8259286531017456E-3"/>
    <n v="5.711479347169506E-3"/>
    <n v="5.6416807381864716E-3"/>
    <n v="5.5768544458113132E-3"/>
    <n v="5.528544186454769E-3"/>
    <n v="7.774179698828812E-2"/>
    <n v="63.106742585445438"/>
    <n v="-51.657711655651248"/>
    <s v="R-All-WH-Cwash-All-All-R"/>
    <s v="R-All-WH-ERWH-All-All-R"/>
    <n v="7.774179698828812E-2"/>
    <n v="2.9117281519808061E-3"/>
    <n v="6.339904150607133E-3"/>
    <n v="1.0177866678774659E-2"/>
    <n v="1.4340541757137761E-2"/>
    <n v="1.875997790578934E-2"/>
    <n v="2.3381987337592565E-2"/>
    <n v="2.8163210438285853E-2"/>
    <n v="3.3069128012468342E-2"/>
    <n v="3.8072175783714655E-2"/>
    <n v="4.3150352030775635E-2"/>
    <n v="4.8286070672221897E-2"/>
    <n v="5.3465240252534851E-2"/>
    <n v="5.8633237296109045E-2"/>
    <n v="6.3789835705940504E-2"/>
    <n v="6.9768781796445759E-2"/>
    <n v="7.5594710449547506E-2"/>
    <n v="7.774179698828812E-2"/>
    <n v="7.774179698828812E-2"/>
    <n v="7.774179698828812E-2"/>
    <n v="7.774179698828812E-2"/>
    <n v="2.7938771970420365E-3"/>
    <n v="3.3103250436875577E-3"/>
    <n v="3.7201115732287565E-3"/>
    <n v="4.0448241234243322E-3"/>
    <n v="4.3015851937128089E-3"/>
    <n v="4.5041584768644553E-3"/>
    <n v="4.6633721457545185E-3"/>
    <n v="4.7880666192437167E-3"/>
    <n v="4.8851968163075429E-3"/>
    <n v="4.9603252921222116E-3"/>
    <n v="5.017867686507492E-3"/>
    <n v="5.0613186253741886E-3"/>
    <n v="5.0501460886354203E-3"/>
    <n v="5.0387474548926935E-3"/>
    <n v="5.8610951355664888E-3"/>
    <n v="5.708077698162976E-3"/>
    <n v="5.5936283922307364E-3"/>
    <n v="5.523829783247702E-3"/>
    <n v="5.4590034908725436E-3"/>
    <n v="5.4106932315159994E-3"/>
    <n v="7.5384777889512727E-2"/>
    <n v="7.5384777889512727E-2"/>
    <n v="2.7938771970420365E-3"/>
    <n v="6.1042022407295938E-3"/>
    <n v="9.8243138139583498E-3"/>
    <n v="1.3869137937382682E-2"/>
    <n v="1.8170723131095492E-2"/>
    <n v="2.2674881607959947E-2"/>
    <n v="2.7338253753714466E-2"/>
    <n v="3.2126320372958185E-2"/>
    <n v="3.7011517189265729E-2"/>
    <n v="4.1971842481387939E-2"/>
    <n v="4.6989710167895431E-2"/>
    <n v="5.2051028793269616E-2"/>
    <n v="5.710117488190504E-2"/>
    <n v="6.2139922336797736E-2"/>
    <n v="6.8001017472364228E-2"/>
    <n v="7.3709095170527206E-2"/>
    <n v="7.5384777889512727E-2"/>
    <n v="7.5384777889512727E-2"/>
    <n v="7.5384777889512727E-2"/>
    <n v="7.5384777889512727E-2"/>
  </r>
  <r>
    <x v="65"/>
    <s v="Under $65"/>
    <n v="60.236316235948415"/>
    <s v="Water Heating"/>
    <s v="Urban"/>
    <s v="SC-NR"/>
    <s v="M_Input"/>
    <x v="4"/>
    <s v="Single Family"/>
    <s v="Single Family CEE Tier 1 Clothes Washer - Any DHW, Any Dryer - 54% ENERGY STAR Baseline"/>
    <n v="0.19918665726995879"/>
    <n v="0.23451072328318556"/>
    <n v="0.2625364255743961"/>
    <n v="0.28473785729770917"/>
    <n v="0.3022892292376852"/>
    <n v="0.31613143296604479"/>
    <n v="0.32701204980612136"/>
    <n v="0.33552723786206523"/>
    <n v="0.34215494380963346"/>
    <n v="0.34728029447071007"/>
    <n v="0.35120600692098342"/>
    <n v="0.35417139174171358"/>
    <n v="0.35339571574871964"/>
    <n v="0.35260953902918857"/>
    <n v="0.37957340221947339"/>
    <n v="0.37142927757179139"/>
    <n v="0.36545328559128304"/>
    <n v="0.36102530426728408"/>
    <n v="0.35728725991711874"/>
    <n v="0.35436889399519134"/>
    <n v="4.9759343095404613"/>
    <n v="110.96347867198062"/>
    <n v="60.236316235948415"/>
    <s v="R-All-WH-Cwash-All-All-R"/>
    <s v="R-All-Plug-Dryer-All-All-R"/>
    <n v="4.9759343095404613"/>
    <n v="0.19918665726995879"/>
    <n v="0.43369738055314433"/>
    <n v="0.69623380612754038"/>
    <n v="0.98097166342524955"/>
    <n v="1.2832608926629347"/>
    <n v="1.5993923256289795"/>
    <n v="1.9264043754351008"/>
    <n v="2.2619316132971661"/>
    <n v="2.6040865571067995"/>
    <n v="2.9513668515775096"/>
    <n v="3.3025728584984928"/>
    <n v="3.6567442502402066"/>
    <n v="4.0101399659889259"/>
    <n v="4.3627495050181144"/>
    <n v="4.7423229072375879"/>
    <n v="4.9759343095404613"/>
    <n v="4.9759343095404613"/>
    <n v="4.9759343095404613"/>
    <n v="4.9759343095404613"/>
    <n v="4.9759343095404613"/>
    <n v="0.19164349988474585"/>
    <n v="0.22696756589797262"/>
    <n v="0.25499326818918316"/>
    <n v="0.27719469991249623"/>
    <n v="0.29474607185247226"/>
    <n v="0.30858827558083185"/>
    <n v="0.31946889242090842"/>
    <n v="0.32798408047685229"/>
    <n v="0.33461178642442052"/>
    <n v="0.33973713708549713"/>
    <n v="0.34366284953577048"/>
    <n v="0.34662823435650064"/>
    <n v="0.3458525583635067"/>
    <n v="0.34506638164397563"/>
    <n v="0.37203024483426045"/>
    <n v="0.36388612018657845"/>
    <n v="0.3579101282060701"/>
    <n v="0.35348214688207114"/>
    <n v="0.3497441025319058"/>
    <n v="0.3468257366099784"/>
    <n v="4.8250711618362025"/>
    <n v="4.8250711618362025"/>
    <n v="0.19164349988474585"/>
    <n v="0.41861106578271845"/>
    <n v="0.67360433397190156"/>
    <n v="0.95079903388439779"/>
    <n v="1.2455451057368701"/>
    <n v="1.5541333813177018"/>
    <n v="1.8736022737386102"/>
    <n v="2.2015863542154626"/>
    <n v="2.536198140639883"/>
    <n v="2.8759352777253802"/>
    <n v="3.2195981272611505"/>
    <n v="3.5662263616176513"/>
    <n v="3.9120789199811581"/>
    <n v="4.2571453016251333"/>
    <n v="4.6291755464593933"/>
    <n v="4.8250711618362025"/>
    <n v="4.8250711618362025"/>
    <n v="4.8250711618362025"/>
    <n v="4.8250711618362025"/>
    <n v="4.8250711618362025"/>
  </r>
  <r>
    <x v="65"/>
    <s v="Under $5"/>
    <n v="-32.283923990871415"/>
    <s v="Water Heating"/>
    <s v="Urban"/>
    <s v="SC-NR"/>
    <s v="M_Input"/>
    <x v="4"/>
    <s v="Manufactured"/>
    <s v="Manufactured CEE Tier 1 Clothes Washer - Any DHW, Any Dryer - 54% ENERGY STAR Baseline"/>
    <n v="1.3343139320786939E-2"/>
    <n v="1.5577157705136785E-2"/>
    <n v="1.7291964763694698E-2"/>
    <n v="1.85963799186376E-2"/>
    <n v="1.9576534556824884E-2"/>
    <n v="2.030056143916251E-2"/>
    <n v="2.0822379268535245E-2"/>
    <n v="2.1184798509311844E-2"/>
    <n v="2.1421589248964937E-2"/>
    <n v="2.1559461079234885E-2"/>
    <n v="2.161956088851056E-2"/>
    <n v="2.1618623647237645E-2"/>
    <n v="2.1390009837496074E-2"/>
    <n v="2.1162853214156497E-2"/>
    <n v="2.1441988958273383E-2"/>
    <n v="2.109855711727375E-2"/>
    <n v="2.0790850059417852E-2"/>
    <n v="2.0504295640945504E-2"/>
    <n v="2.0233855634949789E-2"/>
    <n v="1.9976030268596005E-2"/>
    <n v="0.28044417069652849"/>
    <n v="112.23385434676196"/>
    <n v="-32.283923990871415"/>
    <s v="R-All-WH-Cwash-All-All-R"/>
    <s v="R-All-WH-ERWH-All-All-R"/>
    <n v="0.28044417069652849"/>
    <n v="1.3343139320786939E-2"/>
    <n v="2.8920297025923726E-2"/>
    <n v="4.6212261789618424E-2"/>
    <n v="6.4808641708256023E-2"/>
    <n v="8.4385176265080908E-2"/>
    <n v="0.10468573770424341"/>
    <n v="0.12550811697277867"/>
    <n v="0.14669291548209051"/>
    <n v="0.16811450473105544"/>
    <n v="0.18967396581029033"/>
    <n v="0.21129352669880089"/>
    <n v="0.23291215034603854"/>
    <n v="0.25430216018353463"/>
    <n v="0.27546501339769114"/>
    <n v="0.28044417069652849"/>
    <n v="0.28044417069652849"/>
    <n v="0.28044417069652849"/>
    <n v="0.28044417069652849"/>
    <n v="0.28044417069652849"/>
    <n v="0.28044417069652849"/>
    <n v="1.2918006192868937E-2"/>
    <n v="1.5152024577218783E-2"/>
    <n v="1.6866831635776697E-2"/>
    <n v="1.8171246790719599E-2"/>
    <n v="1.9151401428906884E-2"/>
    <n v="1.987542831124451E-2"/>
    <n v="2.0397246140617244E-2"/>
    <n v="2.0759665381393844E-2"/>
    <n v="2.0996456121046937E-2"/>
    <n v="2.1134327951316884E-2"/>
    <n v="2.1194427760592559E-2"/>
    <n v="2.1193490519319645E-2"/>
    <n v="2.0964876709578074E-2"/>
    <n v="2.0737720086238497E-2"/>
    <n v="2.1016855830355383E-2"/>
    <n v="2.067342398935575E-2"/>
    <n v="2.0365716931499852E-2"/>
    <n v="2.0079162513027504E-2"/>
    <n v="1.9808722507031789E-2"/>
    <n v="1.9550897140678005E-2"/>
    <n v="0.27194150813816848"/>
    <n v="0.27194150813816848"/>
    <n v="1.2918006192868937E-2"/>
    <n v="2.8070030770087719E-2"/>
    <n v="4.4936862405864419E-2"/>
    <n v="6.3108109196584022E-2"/>
    <n v="8.2259510625490903E-2"/>
    <n v="0.10213493893673542"/>
    <n v="0.12253218507735267"/>
    <n v="0.14329185045874651"/>
    <n v="0.16428830657979346"/>
    <n v="0.18542263453111035"/>
    <n v="0.2066170622917029"/>
    <n v="0.22781055281102255"/>
    <n v="0.24877542952060064"/>
    <n v="0.26951314960683914"/>
    <n v="0.27194150813816848"/>
    <n v="0.27194150813816848"/>
    <n v="0.27194150813816848"/>
    <n v="0.27194150813816848"/>
    <n v="0.27194150813816848"/>
    <n v="0.27194150813816848"/>
  </r>
  <r>
    <x v="65"/>
    <s v="Under $5"/>
    <n v="-31.496105045360302"/>
    <s v="Water Heating"/>
    <s v="Urban"/>
    <s v="SC-NR"/>
    <s v="M_Input"/>
    <x v="4"/>
    <s v="Multifamily - Low Rise"/>
    <s v="Multifamily - Low Rise CEE Tier 1 Clothes Washer - Any DHW, Any Dryer - 54% ENERGY STAR Baseline"/>
    <n v="1.9253256387688055E-2"/>
    <n v="2.2668152547917444E-2"/>
    <n v="2.5377785732177919E-2"/>
    <n v="2.7524845382837556E-2"/>
    <n v="2.9222654482303514E-2"/>
    <n v="3.056213674153167E-2"/>
    <n v="3.1614971555217239E-2"/>
    <n v="3.2439523160012113E-2"/>
    <n v="3.3081863046211912E-2"/>
    <n v="3.3578596023596669E-2"/>
    <n v="3.3959053062389201E-2"/>
    <n v="3.4246371155506043E-2"/>
    <n v="3.4172498940653939E-2"/>
    <n v="3.4097234075732639E-2"/>
    <n v="3.9450445011136058E-2"/>
    <n v="3.845179546478681E-2"/>
    <n v="3.7720808475395391E-2"/>
    <n v="3.7265666829532446E-2"/>
    <n v="3.686575852249295E-2"/>
    <n v="3.6564026741381012E-2"/>
    <n v="0.49589985135192288"/>
    <n v="112.35663391069238"/>
    <n v="-31.496105045360302"/>
    <s v="R-All-WH-Cwash-All-All-R"/>
    <s v="R-All-WH-ERWH-All-All-R"/>
    <n v="0.49589985135192288"/>
    <n v="1.9253256387688055E-2"/>
    <n v="4.1921408935605503E-2"/>
    <n v="6.7299194667783419E-2"/>
    <n v="9.4824040050620978E-2"/>
    <n v="0.1240466945329245"/>
    <n v="0.15460883127445615"/>
    <n v="0.18622380282967338"/>
    <n v="0.21866332598968549"/>
    <n v="0.25174518903589738"/>
    <n v="0.28532378505949407"/>
    <n v="0.31928283812188329"/>
    <n v="0.35352920927738934"/>
    <n v="0.38770170821804328"/>
    <n v="0.4217989422937759"/>
    <n v="0.46124938730491194"/>
    <n v="0.49589985135192288"/>
    <n v="0.49589985135192288"/>
    <n v="0.49589985135192288"/>
    <n v="0.49589985135192288"/>
    <n v="0.49589985135192288"/>
    <n v="1.8501507993646912E-2"/>
    <n v="2.1916404153876301E-2"/>
    <n v="2.4626037338136775E-2"/>
    <n v="2.6773096988796413E-2"/>
    <n v="2.847090608826237E-2"/>
    <n v="2.9810388347490526E-2"/>
    <n v="3.0863223161176095E-2"/>
    <n v="3.1687774765970969E-2"/>
    <n v="3.2330114652170769E-2"/>
    <n v="3.2826847629555525E-2"/>
    <n v="3.3207304668348057E-2"/>
    <n v="3.34946227614649E-2"/>
    <n v="3.3420750546612796E-2"/>
    <n v="3.3345485681691496E-2"/>
    <n v="3.8698696617094915E-2"/>
    <n v="3.7700047070745667E-2"/>
    <n v="3.6969060081354248E-2"/>
    <n v="3.6513918435491302E-2"/>
    <n v="3.6114010128451807E-2"/>
    <n v="3.5812278347339868E-2"/>
    <n v="0.48086488347110007"/>
    <n v="0.48086488347110007"/>
    <n v="1.8501507993646912E-2"/>
    <n v="4.0417912147523216E-2"/>
    <n v="6.5043949485659988E-2"/>
    <n v="9.1817046474456404E-2"/>
    <n v="0.12028795256271878"/>
    <n v="0.15009834091020929"/>
    <n v="0.18096156407138539"/>
    <n v="0.21264933883735637"/>
    <n v="0.24497945348952715"/>
    <n v="0.27780630111908267"/>
    <n v="0.3110136057874307"/>
    <n v="0.34450822854889562"/>
    <n v="0.37792897909550843"/>
    <n v="0.41127446477719992"/>
    <n v="0.44997316139429483"/>
    <n v="0.48086488347110007"/>
    <n v="0.48086488347110007"/>
    <n v="0.48086488347110007"/>
    <n v="0.48086488347110007"/>
    <n v="0.48086488347110007"/>
  </r>
  <r>
    <x v="65"/>
    <s v="Under $5"/>
    <n v="-31.496105045360302"/>
    <s v="Water Heating"/>
    <s v="Urban"/>
    <s v="SC-NR"/>
    <s v="M_Input"/>
    <x v="4"/>
    <s v="Multifamily - High Rise"/>
    <s v="Multifamily - High Rise CEE Tier 1 Clothes Washer - Any DHW, Any Dryer - 54% ENERGY STAR Baseline"/>
    <n v="4.3051395817938947E-3"/>
    <n v="5.0687342412106141E-3"/>
    <n v="5.6746246665285195E-3"/>
    <n v="6.1547288450732153E-3"/>
    <n v="6.5343632714569772E-3"/>
    <n v="6.8338782721677448E-3"/>
    <n v="7.0692838567979399E-3"/>
    <n v="7.2536510385638958E-3"/>
    <n v="7.397263022286501E-3"/>
    <n v="7.5083443314154282E-3"/>
    <n v="7.5934237161549454E-3"/>
    <n v="7.6576681603534444E-3"/>
    <n v="7.6411489911066876E-3"/>
    <n v="7.62429552583013E-3"/>
    <n v="8.8401787969578718E-3"/>
    <n v="8.6139346587396845E-3"/>
    <n v="8.444715483267369E-3"/>
    <n v="8.3415146559227583E-3"/>
    <n v="8.2456656539974301E-3"/>
    <n v="8.1742364549421877E-3"/>
    <n v="0.11494523867084927"/>
    <n v="112.35663391069238"/>
    <n v="-31.496105045360302"/>
    <s v="R-All-WH-Cwash-All-All-R"/>
    <s v="R-All-WH-ERWH-All-All-R"/>
    <n v="0.11494523867084927"/>
    <n v="4.3051395817938947E-3"/>
    <n v="9.3738738230045096E-3"/>
    <n v="1.5048498489533029E-2"/>
    <n v="2.1203227334606244E-2"/>
    <n v="2.773759060606322E-2"/>
    <n v="3.4571468878230968E-2"/>
    <n v="4.1640752735028909E-2"/>
    <n v="4.8894403773592804E-2"/>
    <n v="5.6291666795879304E-2"/>
    <n v="6.3800011127294734E-2"/>
    <n v="7.1393434843449677E-2"/>
    <n v="7.9051103003803122E-2"/>
    <n v="8.6692251994909805E-2"/>
    <n v="9.4316547520739938E-2"/>
    <n v="0.10315672631769782"/>
    <n v="0.11177066097643751"/>
    <n v="0.11494523867084927"/>
    <n v="0.11494523867084927"/>
    <n v="0.11494523867084927"/>
    <n v="0.11494523867084927"/>
    <n v="4.1308908936002683E-3"/>
    <n v="4.8944855530169877E-3"/>
    <n v="5.5003759783348932E-3"/>
    <n v="5.980480156879589E-3"/>
    <n v="6.3601145832633509E-3"/>
    <n v="6.6596295839741184E-3"/>
    <n v="6.8950351686043135E-3"/>
    <n v="7.0794023503702695E-3"/>
    <n v="7.2230143340928747E-3"/>
    <n v="7.3340956432218019E-3"/>
    <n v="7.4191750279613191E-3"/>
    <n v="7.483419472159818E-3"/>
    <n v="7.4669003029130612E-3"/>
    <n v="7.4500468376365037E-3"/>
    <n v="8.6659301087642464E-3"/>
    <n v="8.439685970546059E-3"/>
    <n v="8.2704667950737436E-3"/>
    <n v="8.1672659677291329E-3"/>
    <n v="8.0714169658038046E-3"/>
    <n v="7.9999877667485623E-3"/>
    <n v="0.11146026490697675"/>
    <n v="0.11146026490697675"/>
    <n v="4.1308908936002683E-3"/>
    <n v="9.0253764466172552E-3"/>
    <n v="1.4525752424952149E-2"/>
    <n v="2.0506232581831738E-2"/>
    <n v="2.6866347165095089E-2"/>
    <n v="3.3525976749069208E-2"/>
    <n v="4.042101191767352E-2"/>
    <n v="4.7500414268043786E-2"/>
    <n v="5.4723428602136664E-2"/>
    <n v="6.2057524245358466E-2"/>
    <n v="6.9476699273319786E-2"/>
    <n v="7.6960118745479603E-2"/>
    <n v="8.4427019048392671E-2"/>
    <n v="9.1877065886029174E-2"/>
    <n v="0.10054299599479342"/>
    <n v="0.10898268196533949"/>
    <n v="0.11146026490697675"/>
    <n v="0.11146026490697675"/>
    <n v="0.11146026490697675"/>
    <n v="0.11146026490697675"/>
  </r>
  <r>
    <x v="29"/>
    <s v="Under $15"/>
    <n v="13.91824483273343"/>
    <s v="Electronics"/>
    <s v="Urban"/>
    <s v="SC-New"/>
    <s v="M_Input"/>
    <x v="4"/>
    <s v="Single Family"/>
    <s v="ENERGY STAR Monitors"/>
    <n v="1.699731721500463E-2"/>
    <n v="1.6278858671379102E-2"/>
    <n v="1.563806439016913E-2"/>
    <n v="1.532251003603206E-2"/>
    <n v="1.4811569096437268E-2"/>
    <n v="1.4660450480765834E-2"/>
    <n v="1.4465302668621073E-2"/>
    <n v="1.3972755053270136E-2"/>
    <n v="1.3364448803529216E-2"/>
    <n v="1.3171567785655229E-2"/>
    <n v="1.3131441285210953E-2"/>
    <n v="1.2864781541277882E-2"/>
    <n v="1.2203754319454993E-2"/>
    <n v="1.1974148052564693E-2"/>
    <n v="1.1829468788301474E-2"/>
    <n v="1.1729216803163049E-2"/>
    <n v="1.1630068335175206E-2"/>
    <n v="1.1532181304530022E-2"/>
    <n v="1.1435708807259803E-2"/>
    <n v="1.1340352218261416E-2"/>
    <n v="0.26835396565606318"/>
    <n v="8.8634914972033876"/>
    <n v="13.91824483273343"/>
    <s v="R-All-Elec-Monitor-All-All-R"/>
    <n v="0"/>
    <n v="0.26835396565606318"/>
    <n v="1.699731721500463E-2"/>
    <n v="3.3276175886383735E-2"/>
    <n v="4.8914240276552862E-2"/>
    <n v="6.4236750312584925E-2"/>
    <n v="7.9048319409022197E-2"/>
    <n v="9.3708769889788032E-2"/>
    <n v="0.10817407255840911"/>
    <n v="0.12214682761167925"/>
    <n v="0.13551127641520846"/>
    <n v="0.1486828442008637"/>
    <n v="0.16181428548607465"/>
    <n v="0.17467906702735253"/>
    <n v="0.18688282134680753"/>
    <n v="0.19885696939937222"/>
    <n v="0.21068643818767369"/>
    <n v="0.22241565499083674"/>
    <n v="0.23404572332601195"/>
    <n v="0.24557790463054197"/>
    <n v="0.25701361343780177"/>
    <n v="0.26835396565606318"/>
    <n v="1.488724306292594E-2"/>
    <n v="1.4168784519300412E-2"/>
    <n v="1.352799023809044E-2"/>
    <n v="1.321243588395337E-2"/>
    <n v="1.2701494944358578E-2"/>
    <n v="1.2550376328687145E-2"/>
    <n v="1.2355228516542385E-2"/>
    <n v="1.1862680901191448E-2"/>
    <n v="1.1254374651450526E-2"/>
    <n v="1.1061493633576541E-2"/>
    <n v="1.1021367133132263E-2"/>
    <n v="1.0754707389199192E-2"/>
    <n v="1.0093680167376304E-2"/>
    <n v="9.8640739004860027E-3"/>
    <n v="9.7193946362227855E-3"/>
    <n v="9.6191426510843607E-3"/>
    <n v="9.5199941830965175E-3"/>
    <n v="9.4221071524513318E-3"/>
    <n v="9.3256346551811135E-3"/>
    <n v="9.2302780661827274E-3"/>
    <n v="0.22615248261448939"/>
    <n v="0.22615248261448939"/>
    <n v="1.488724306292594E-2"/>
    <n v="2.9056027582226352E-2"/>
    <n v="4.2584017820316789E-2"/>
    <n v="5.5796453704270159E-2"/>
    <n v="6.8497948648628737E-2"/>
    <n v="8.1048324977315886E-2"/>
    <n v="9.3403553493858274E-2"/>
    <n v="0.10526623439504973"/>
    <n v="0.11652060904650026"/>
    <n v="0.1275821026800768"/>
    <n v="0.13860346981320906"/>
    <n v="0.14935817720240827"/>
    <n v="0.15945185736978457"/>
    <n v="0.16931593127027056"/>
    <n v="0.17903532590649335"/>
    <n v="0.1886544685575777"/>
    <n v="0.19817446274067421"/>
    <n v="0.20759656989312555"/>
    <n v="0.21692220454830666"/>
    <n v="0.22615248261448939"/>
  </r>
  <r>
    <x v="29"/>
    <s v="Under $15"/>
    <n v="13.91824483273343"/>
    <s v="Electronics"/>
    <s v="Urban"/>
    <s v="SC-New"/>
    <s v="M_Input"/>
    <x v="4"/>
    <s v="Multifamily - Low Rise"/>
    <s v="ENERGY STAR Monitors"/>
    <n v="3.2482744078744905E-3"/>
    <n v="3.2326890727696002E-3"/>
    <n v="3.2210382986973809E-3"/>
    <n v="3.3202528148994037E-3"/>
    <n v="3.3895729496022904E-3"/>
    <n v="3.4945071723453095E-3"/>
    <n v="3.4741835812055425E-3"/>
    <n v="3.4762243512903813E-3"/>
    <n v="3.4842082242579342E-3"/>
    <n v="3.4650153606210071E-3"/>
    <n v="3.4177518313002974E-3"/>
    <n v="3.3104491826066078E-3"/>
    <n v="3.2257387668895117E-3"/>
    <n v="3.1503673720274972E-3"/>
    <n v="3.0912609694337618E-3"/>
    <n v="3.0472162847034272E-3"/>
    <n v="3.0041434000247541E-3"/>
    <n v="2.9620520183563062E-3"/>
    <n v="2.9209511589799292E-3"/>
    <n v="2.8807356401216204E-3"/>
    <n v="6.4816632858007067E-2"/>
    <n v="8.8634914972033876"/>
    <n v="13.91824483273343"/>
    <s v="R-All-Elec-Monitor-All-All-R"/>
    <n v="0"/>
    <n v="6.4816632858007067E-2"/>
    <n v="3.2482744078744905E-3"/>
    <n v="6.4809634806440907E-3"/>
    <n v="9.7020017793414716E-3"/>
    <n v="1.3022254594240876E-2"/>
    <n v="1.6411827543843165E-2"/>
    <n v="1.9906334716188474E-2"/>
    <n v="2.3380518297394015E-2"/>
    <n v="2.6856742648684397E-2"/>
    <n v="3.0340950872942331E-2"/>
    <n v="3.3805966233563342E-2"/>
    <n v="3.7223718064863638E-2"/>
    <n v="4.0534167247470249E-2"/>
    <n v="4.3759906014359758E-2"/>
    <n v="4.6910273386387258E-2"/>
    <n v="5.0001534355821019E-2"/>
    <n v="5.3048750640524445E-2"/>
    <n v="5.6052894040549202E-2"/>
    <n v="5.9014946058905511E-2"/>
    <n v="6.1935897217885443E-2"/>
    <n v="6.4816632858007067E-2"/>
    <n v="2.7386195522658202E-3"/>
    <n v="2.7230342171609299E-3"/>
    <n v="2.7113834430887106E-3"/>
    <n v="2.8105979592907334E-3"/>
    <n v="2.8799180939936202E-3"/>
    <n v="2.9848523167366392E-3"/>
    <n v="2.9645287255968722E-3"/>
    <n v="2.966569495681711E-3"/>
    <n v="2.9745533686492639E-3"/>
    <n v="2.9553605050123368E-3"/>
    <n v="2.9080969756916271E-3"/>
    <n v="2.8007943269979375E-3"/>
    <n v="2.7160839112808414E-3"/>
    <n v="2.6407125164188269E-3"/>
    <n v="2.5816061138250915E-3"/>
    <n v="2.5375614290947569E-3"/>
    <n v="2.4944885444160838E-3"/>
    <n v="2.4523971627476359E-3"/>
    <n v="2.4112963033712589E-3"/>
    <n v="2.3710807845129501E-3"/>
    <n v="5.462353574583366E-2"/>
    <n v="5.462353574583366E-2"/>
    <n v="2.7386195522658202E-3"/>
    <n v="5.4616537694267501E-3"/>
    <n v="8.1730372125154611E-3"/>
    <n v="1.0983635171806195E-2"/>
    <n v="1.3863553265799815E-2"/>
    <n v="1.6848405582536453E-2"/>
    <n v="1.9812934308133325E-2"/>
    <n v="2.2779503803815035E-2"/>
    <n v="2.57540571724643E-2"/>
    <n v="2.8709417677476638E-2"/>
    <n v="3.1617514653168269E-2"/>
    <n v="3.4418308980166207E-2"/>
    <n v="3.713439289144705E-2"/>
    <n v="3.9775105407865878E-2"/>
    <n v="4.2356711521690966E-2"/>
    <n v="4.4894272950785727E-2"/>
    <n v="4.7388761495201812E-2"/>
    <n v="4.9841158657949448E-2"/>
    <n v="5.2252454961320707E-2"/>
    <n v="5.462353574583366E-2"/>
  </r>
  <r>
    <x v="29"/>
    <s v="Under $15"/>
    <n v="13.91824483273343"/>
    <s v="Electronics"/>
    <s v="Urban"/>
    <s v="SC-New"/>
    <s v="M_Input"/>
    <x v="4"/>
    <s v="Multifamily - High Rise"/>
    <s v="ENERGY STAR Monitors"/>
    <n v="7.329581350697898E-4"/>
    <n v="7.328980400534425E-4"/>
    <n v="7.3095727999704461E-4"/>
    <n v="7.5705558573179572E-4"/>
    <n v="7.7104228350571749E-4"/>
    <n v="7.9483436143098108E-4"/>
    <n v="7.8735050885185109E-4"/>
    <n v="7.8697256869169827E-4"/>
    <n v="7.8627172282147342E-4"/>
    <n v="7.839886803949111E-4"/>
    <n v="7.7467323273220973E-4"/>
    <n v="7.503934035434991E-4"/>
    <n v="7.3129656833714621E-4"/>
    <n v="7.1190552052617E-4"/>
    <n v="7.0218782389993217E-4"/>
    <n v="6.9199405104868603E-4"/>
    <n v="6.8204617352470454E-4"/>
    <n v="6.723441430337609E-4"/>
    <n v="6.6288792096590198E-4"/>
    <n v="6.5365171135325093E-4"/>
    <n v="1.4697709715513966E-2"/>
    <n v="8.8634914972033876"/>
    <n v="13.91824483273343"/>
    <s v="R-All-Elec-Monitor-All-All-R"/>
    <n v="0"/>
    <n v="1.4697709715513966E-2"/>
    <n v="7.329581350697898E-4"/>
    <n v="1.4658561751232323E-3"/>
    <n v="2.1968134551202771E-3"/>
    <n v="2.9538690408520731E-3"/>
    <n v="3.7249113243577906E-3"/>
    <n v="4.5197456857887716E-3"/>
    <n v="5.3070961946406229E-3"/>
    <n v="6.0940687633323212E-3"/>
    <n v="6.8803404861537947E-3"/>
    <n v="7.6643291665487055E-3"/>
    <n v="8.4390023992809149E-3"/>
    <n v="9.1893958028244141E-3"/>
    <n v="9.9206923711615599E-3"/>
    <n v="1.0632597891687729E-2"/>
    <n v="1.1334785715587662E-2"/>
    <n v="1.2026779766636348E-2"/>
    <n v="1.2708825940161053E-2"/>
    <n v="1.3381170083194813E-2"/>
    <n v="1.4044058004160715E-2"/>
    <n v="1.4697709715513966E-2"/>
    <n v="6.1738966456240747E-4"/>
    <n v="6.1732956954606017E-4"/>
    <n v="6.1538880948966228E-4"/>
    <n v="6.4148711522441339E-4"/>
    <n v="6.5547381299833516E-4"/>
    <n v="6.7926589092359875E-4"/>
    <n v="6.7178203834446877E-4"/>
    <n v="6.7140409818431594E-4"/>
    <n v="6.7070325231409109E-4"/>
    <n v="6.6842020988752877E-4"/>
    <n v="6.591047622248274E-4"/>
    <n v="6.3482493303611677E-4"/>
    <n v="6.1572809782976389E-4"/>
    <n v="5.9633705001878768E-4"/>
    <n v="5.8661935339254984E-4"/>
    <n v="5.7642558054130371E-4"/>
    <n v="5.6647770301732222E-4"/>
    <n v="5.5677567252637858E-4"/>
    <n v="5.4731945045851966E-4"/>
    <n v="5.380832408458686E-4"/>
    <n v="1.2386340305366318E-2"/>
    <n v="1.2386340305366325E-2"/>
    <n v="6.1738966456240747E-4"/>
    <n v="1.2347192341084676E-3"/>
    <n v="1.8501080435981299E-3"/>
    <n v="2.4915951588225433E-3"/>
    <n v="3.1470689718208784E-3"/>
    <n v="3.8263348627444772E-3"/>
    <n v="4.4981169010889464E-3"/>
    <n v="5.1695209992732626E-3"/>
    <n v="5.840224251587354E-3"/>
    <n v="6.5086444614748827E-3"/>
    <n v="7.16774922369971E-3"/>
    <n v="7.8025741567358271E-3"/>
    <n v="8.4183022545655916E-3"/>
    <n v="9.0146393045843799E-3"/>
    <n v="9.6012586579769296E-3"/>
    <n v="1.0177684238518234E-2"/>
    <n v="1.0744161941535556E-2"/>
    <n v="1.1300937614061935E-2"/>
    <n v="1.1848257064520456E-2"/>
    <n v="1.2386340305366325E-2"/>
  </r>
  <r>
    <x v="29"/>
    <s v="Under $15"/>
    <n v="13.91824483273343"/>
    <s v="Electronics"/>
    <s v="Urban"/>
    <s v="SC-New"/>
    <s v="M_Input"/>
    <x v="4"/>
    <s v="Manufactured"/>
    <s v="ENERGY STAR Monitors"/>
    <n v="2.3373350465166043E-4"/>
    <n v="2.3170800759741593E-4"/>
    <n v="2.3063744046146288E-4"/>
    <n v="2.2853949979425225E-4"/>
    <n v="2.2558128172127788E-4"/>
    <n v="2.210045494375269E-4"/>
    <n v="2.146711652306492E-4"/>
    <n v="2.0982424359289152E-4"/>
    <n v="2.0564982182848547E-4"/>
    <n v="2.0148331989300791E-4"/>
    <n v="1.9719360286016616E-4"/>
    <n v="1.9278733592756567E-4"/>
    <n v="1.8843441807458295E-4"/>
    <n v="1.8438187729827535E-4"/>
    <n v="1.804565459279463E-4"/>
    <n v="1.7657487675089051E-4"/>
    <n v="1.7277885105653555E-4"/>
    <n v="1.6906904225759528E-4"/>
    <n v="1.6544586401403324E-4"/>
    <n v="1.6190319786740676E-4"/>
    <n v="3.9918584462436289E-3"/>
    <n v="8.8634914972033876"/>
    <n v="13.91824483273343"/>
    <s v="R-All-Elec-Monitor-All-All-R"/>
    <n v="0"/>
    <n v="3.9918584462436289E-3"/>
    <n v="2.3373350465166043E-4"/>
    <n v="4.6544151224907636E-4"/>
    <n v="6.960789527105393E-4"/>
    <n v="9.2461845250479155E-4"/>
    <n v="1.1501997342260695E-3"/>
    <n v="1.3712042836635963E-3"/>
    <n v="1.5858754488942456E-3"/>
    <n v="1.7956996924871371E-3"/>
    <n v="2.0013495143156226E-3"/>
    <n v="2.2028328342086306E-3"/>
    <n v="2.4000264370687969E-3"/>
    <n v="2.5928137729963625E-3"/>
    <n v="2.7812481910709456E-3"/>
    <n v="2.9656300683692208E-3"/>
    <n v="3.1460866142971671E-3"/>
    <n v="3.3226614910480574E-3"/>
    <n v="3.4954403421045932E-3"/>
    <n v="3.6645093843621886E-3"/>
    <n v="3.8299552483762218E-3"/>
    <n v="3.9918584462436289E-3"/>
    <n v="2.023454187495829E-4"/>
    <n v="2.003199216953384E-4"/>
    <n v="1.9924935455938535E-4"/>
    <n v="1.9715141389217472E-4"/>
    <n v="1.9419319581920032E-4"/>
    <n v="1.8961646353544937E-4"/>
    <n v="1.8328307932857167E-4"/>
    <n v="1.7843615769081399E-4"/>
    <n v="1.7426173592640791E-4"/>
    <n v="1.7009523399093035E-4"/>
    <n v="1.6580551695808863E-4"/>
    <n v="1.6139925002548811E-4"/>
    <n v="1.5704633217250542E-4"/>
    <n v="1.5299379139619779E-4"/>
    <n v="1.4906846002586877E-4"/>
    <n v="1.4518679084881298E-4"/>
    <n v="1.41390765154458E-4"/>
    <n v="1.3768095635551772E-4"/>
    <n v="1.3405777811195571E-4"/>
    <n v="1.305151119653292E-4"/>
    <n v="3.3640967282020781E-3"/>
    <n v="3.3640967282020776E-3"/>
    <n v="2.023454187495829E-4"/>
    <n v="4.026653404449213E-4"/>
    <n v="6.0191469500430665E-4"/>
    <n v="7.9906610889648143E-4"/>
    <n v="9.9325930471568175E-4"/>
    <n v="1.182875768251131E-3"/>
    <n v="1.3661588475797027E-3"/>
    <n v="1.5445950052705168E-3"/>
    <n v="1.7188567411969247E-3"/>
    <n v="1.8889519751878552E-3"/>
    <n v="2.0547574921459437E-3"/>
    <n v="2.2161567421714319E-3"/>
    <n v="2.3732030743439372E-3"/>
    <n v="2.526196865740135E-3"/>
    <n v="2.675265325766004E-3"/>
    <n v="2.820452116614817E-3"/>
    <n v="2.9618428817692749E-3"/>
    <n v="3.0995238381247925E-3"/>
    <n v="3.2335816162367484E-3"/>
    <n v="3.3640967282020776E-3"/>
  </r>
  <r>
    <x v="66"/>
    <s v="Under $15"/>
    <n v="11.463527064205421"/>
    <s v="Electronics"/>
    <s v="Urban"/>
    <s v="SC-New (2)"/>
    <s v="M_Input"/>
    <x v="4"/>
    <s v="Single Family"/>
    <s v="ENERGY STAR Desktops"/>
    <n v="5.8733532530295514E-2"/>
    <n v="5.6331289098704475E-2"/>
    <n v="5.4191835506109121E-2"/>
    <n v="5.3172343944266183E-2"/>
    <n v="5.1464648238453869E-2"/>
    <n v="5.1050615046994638E-2"/>
    <n v="5.0476086181207351E-2"/>
    <n v="4.8853061319747551E-2"/>
    <n v="4.6814211500762738E-2"/>
    <n v="4.6222383213865278E-2"/>
    <n v="4.6163362488961197E-2"/>
    <n v="4.5301537467339399E-2"/>
    <n v="4.3041544420776789E-2"/>
    <n v="4.2293566840061081E-2"/>
    <n v="4.1838717073794031E-2"/>
    <n v="4.1444517225296851E-2"/>
    <n v="4.1048283767132904E-2"/>
    <n v="4.0649997050023541E-2"/>
    <n v="4.0249637180419011E-2"/>
    <n v="4.0359276461487334E-2"/>
    <n v="0.93970044655569884"/>
    <n v="7.3791405076599395"/>
    <n v="11.463527064205421"/>
    <s v="R-All-Elec-Comp-All-All-R"/>
    <n v="0"/>
    <n v="0.93970044655569884"/>
    <n v="5.8733532530295514E-2"/>
    <n v="0.11506482162899999"/>
    <n v="0.16925665713510912"/>
    <n v="0.2224290010793753"/>
    <n v="0.27389364931782917"/>
    <n v="0.32494426436482382"/>
    <n v="0.37542035054603118"/>
    <n v="0.42427341186577872"/>
    <n v="0.47108762336654147"/>
    <n v="0.51731000658040671"/>
    <n v="0.56347336906936796"/>
    <n v="0.60877490653670741"/>
    <n v="0.65181645095748419"/>
    <n v="0.69411001779754522"/>
    <n v="0.73594873487133927"/>
    <n v="0.77739325209663612"/>
    <n v="0.818441535863769"/>
    <n v="0.85909153291379259"/>
    <n v="0.89934117009421155"/>
    <n v="0.93970044655569884"/>
    <n v="5.7048400335311493E-2"/>
    <n v="5.4646156903720454E-2"/>
    <n v="5.25067033111251E-2"/>
    <n v="5.1487211749282162E-2"/>
    <n v="4.9779516043469849E-2"/>
    <n v="4.9365482852010617E-2"/>
    <n v="4.879095398622333E-2"/>
    <n v="4.716792912476353E-2"/>
    <n v="4.5129079305778717E-2"/>
    <n v="4.4537251018881258E-2"/>
    <n v="4.4478230293977176E-2"/>
    <n v="4.3616405272355378E-2"/>
    <n v="4.1356412225792769E-2"/>
    <n v="4.060843464507706E-2"/>
    <n v="4.015358487881001E-2"/>
    <n v="3.975938503031283E-2"/>
    <n v="3.9363151572148883E-2"/>
    <n v="3.896486485503952E-2"/>
    <n v="3.856450498543499E-2"/>
    <n v="3.8674144266503313E-2"/>
    <n v="0.90599780265601837"/>
    <n v="0.90599780265601826"/>
    <n v="5.7048400335311493E-2"/>
    <n v="0.11169455723903195"/>
    <n v="0.16420126055015705"/>
    <n v="0.21568847229943922"/>
    <n v="0.26546798834290908"/>
    <n v="0.31483347119491967"/>
    <n v="0.36362442518114302"/>
    <n v="0.41079235430590655"/>
    <n v="0.45592143361168525"/>
    <n v="0.50045868463056653"/>
    <n v="0.54493691492454366"/>
    <n v="0.58855332019689899"/>
    <n v="0.62990973242269177"/>
    <n v="0.67051816706776879"/>
    <n v="0.71067175194657883"/>
    <n v="0.75043113697689168"/>
    <n v="0.78979428854904055"/>
    <n v="0.82875915340408002"/>
    <n v="0.86732365838951497"/>
    <n v="0.90599780265601826"/>
  </r>
  <r>
    <x v="66"/>
    <s v="Under $15"/>
    <n v="11.463527064205421"/>
    <s v="Electronics"/>
    <s v="Urban"/>
    <s v="SC-New (2)"/>
    <s v="M_Input"/>
    <x v="4"/>
    <s v="Multifamily - Low Rise"/>
    <s v="ENERGY STAR Desktops"/>
    <n v="1.1735065746412495E-2"/>
    <n v="1.1695444873245232E-2"/>
    <n v="1.1670079823572226E-2"/>
    <n v="1.204631230774313E-2"/>
    <n v="1.2313457021051324E-2"/>
    <n v="1.2722330501138876E-2"/>
    <n v="1.267470865998732E-2"/>
    <n v="1.270704620518094E-2"/>
    <n v="1.2760210438069856E-2"/>
    <n v="1.2712972299707515E-2"/>
    <n v="1.2561822060643846E-2"/>
    <n v="1.2187777728726432E-2"/>
    <n v="1.1894622347619717E-2"/>
    <n v="1.1633702781793789E-2"/>
    <n v="1.1430779853246604E-2"/>
    <n v="1.1257149290561244E-2"/>
    <n v="1.1085632336964845E-2"/>
    <n v="1.0916132837225949E-2"/>
    <n v="1.0748559152608923E-2"/>
    <n v="1.0718828146925884E-2"/>
    <n v="0.23747263441242616"/>
    <n v="7.3791405076599395"/>
    <n v="11.463527064205421"/>
    <s v="R-All-Elec-Comp-All-All-R"/>
    <n v="0"/>
    <n v="0.23747263441242611"/>
    <n v="1.1735065746412495E-2"/>
    <n v="2.343051061965773E-2"/>
    <n v="3.5100590443229954E-2"/>
    <n v="4.714690275097308E-2"/>
    <n v="5.9460359772024407E-2"/>
    <n v="7.2182690273163277E-2"/>
    <n v="8.4857398933150599E-2"/>
    <n v="9.756444513833154E-2"/>
    <n v="0.11032465557640139"/>
    <n v="0.1230376278761089"/>
    <n v="0.13559944993675274"/>
    <n v="0.14778722766547917"/>
    <n v="0.15968185001309887"/>
    <n v="0.17131555279489266"/>
    <n v="0.18274633264813928"/>
    <n v="0.19400348193870051"/>
    <n v="0.20508911427566537"/>
    <n v="0.21600524711289132"/>
    <n v="0.22675380626550024"/>
    <n v="0.23747263441242611"/>
    <n v="1.1309214313498092E-2"/>
    <n v="1.1269593440330829E-2"/>
    <n v="1.1244228390657822E-2"/>
    <n v="1.1620460874828726E-2"/>
    <n v="1.188760558813692E-2"/>
    <n v="1.2296479068224472E-2"/>
    <n v="1.2248857227072916E-2"/>
    <n v="1.2281194772266536E-2"/>
    <n v="1.2334359005155452E-2"/>
    <n v="1.2287120866793112E-2"/>
    <n v="1.2135970627729442E-2"/>
    <n v="1.1761926295812028E-2"/>
    <n v="1.1468770914705313E-2"/>
    <n v="1.1207851348879385E-2"/>
    <n v="1.10049284203322E-2"/>
    <n v="1.0831297857646841E-2"/>
    <n v="1.0659780904050441E-2"/>
    <n v="1.0490281404311545E-2"/>
    <n v="1.032270771969452E-2"/>
    <n v="1.0292976714011481E-2"/>
    <n v="0.22895560575413809"/>
    <n v="0.22895560575413804"/>
    <n v="1.1309214313498092E-2"/>
    <n v="2.2578807753828922E-2"/>
    <n v="3.3823036144486743E-2"/>
    <n v="4.5443497019315465E-2"/>
    <n v="5.7331102607452389E-2"/>
    <n v="6.9627581675676856E-2"/>
    <n v="8.1876438902749774E-2"/>
    <n v="9.4157633675016311E-2"/>
    <n v="0.10649199268017176"/>
    <n v="0.11877911354696487"/>
    <n v="0.1309150841746943"/>
    <n v="0.14267701047050632"/>
    <n v="0.15414578138521162"/>
    <n v="0.16535363273409101"/>
    <n v="0.17635856115442322"/>
    <n v="0.18718985901207005"/>
    <n v="0.19784963991612051"/>
    <n v="0.20833992132043205"/>
    <n v="0.21866262904012657"/>
    <n v="0.22895560575413804"/>
  </r>
  <r>
    <x v="66"/>
    <s v="Under $15"/>
    <n v="11.463527064205421"/>
    <s v="Electronics"/>
    <s v="Urban"/>
    <s v="SC-New (2)"/>
    <s v="M_Input"/>
    <x v="4"/>
    <s v="Multifamily - High Rise"/>
    <s v="ENERGY STAR Desktops"/>
    <n v="2.6479634490117311E-3"/>
    <n v="2.6515289383555961E-3"/>
    <n v="2.6483167892280245E-3"/>
    <n v="2.7466968717329201E-3"/>
    <n v="2.8010006453688821E-3"/>
    <n v="2.8937257647692659E-3"/>
    <n v="2.8724556661243305E-3"/>
    <n v="2.8767121399581948E-3"/>
    <n v="2.8795617250580818E-3"/>
    <n v="2.8764162174907295E-3"/>
    <n v="2.8472831805998753E-3"/>
    <n v="2.7626547054528505E-3"/>
    <n v="2.6965904969633806E-3"/>
    <n v="2.6289306155394517E-3"/>
    <n v="2.5965308364439619E-3"/>
    <n v="2.5563923309084944E-3"/>
    <n v="2.5168282967005825E-3"/>
    <n v="2.4778086043742522E-3"/>
    <n v="2.4393047477521712E-3"/>
    <n v="2.4321497135515371E-3"/>
    <n v="5.3848851735384305E-2"/>
    <n v="7.3791405076599395"/>
    <n v="11.463527064205421"/>
    <s v="R-All-Elec-Comp-All-All-R"/>
    <n v="0"/>
    <n v="5.3848851735384305E-2"/>
    <n v="2.6479634490117311E-3"/>
    <n v="5.2994923873673268E-3"/>
    <n v="7.9478091765953513E-3"/>
    <n v="1.0694506048328271E-2"/>
    <n v="1.3495506693697153E-2"/>
    <n v="1.6389232458466418E-2"/>
    <n v="1.9261688124590746E-2"/>
    <n v="2.2138400264548941E-2"/>
    <n v="2.5017961989607023E-2"/>
    <n v="2.7894378207097753E-2"/>
    <n v="3.0741661387697627E-2"/>
    <n v="3.350431609315048E-2"/>
    <n v="3.6200906590113859E-2"/>
    <n v="3.8829837205653313E-2"/>
    <n v="4.1426368042097275E-2"/>
    <n v="4.3982760373005768E-2"/>
    <n v="4.6499588669706347E-2"/>
    <n v="4.8977397274080597E-2"/>
    <n v="5.1416702021832766E-2"/>
    <n v="5.3848851735384305E-2"/>
    <n v="2.5513981722207952E-3"/>
    <n v="2.5549636615646602E-3"/>
    <n v="2.5517515124370885E-3"/>
    <n v="2.6501315949419841E-3"/>
    <n v="2.7044353685779462E-3"/>
    <n v="2.79716048797833E-3"/>
    <n v="2.7758903893333946E-3"/>
    <n v="2.7801468631672589E-3"/>
    <n v="2.7829964482671459E-3"/>
    <n v="2.7798509406997936E-3"/>
    <n v="2.7507179038089393E-3"/>
    <n v="2.6660894286619145E-3"/>
    <n v="2.6000252201724447E-3"/>
    <n v="2.5323653387485157E-3"/>
    <n v="2.499965559653026E-3"/>
    <n v="2.4598270541175585E-3"/>
    <n v="2.4202630199096466E-3"/>
    <n v="2.3812433275833163E-3"/>
    <n v="2.3427394709612352E-3"/>
    <n v="2.3355844367606011E-3"/>
    <n v="5.1917546199565581E-2"/>
    <n v="5.1917546199565595E-2"/>
    <n v="2.5513981722207952E-3"/>
    <n v="5.1063618337854558E-3"/>
    <n v="7.6581133462225448E-3"/>
    <n v="1.0308244941164529E-2"/>
    <n v="1.3012680309742475E-2"/>
    <n v="1.5809840797720805E-2"/>
    <n v="1.85857311870542E-2"/>
    <n v="2.1365878050221457E-2"/>
    <n v="2.4148874498488602E-2"/>
    <n v="2.6928725439188395E-2"/>
    <n v="2.9679443342997335E-2"/>
    <n v="3.2345532771659247E-2"/>
    <n v="3.4945557991831688E-2"/>
    <n v="3.7477923330580205E-2"/>
    <n v="3.9977888890233231E-2"/>
    <n v="4.2437715944350786E-2"/>
    <n v="4.4857978964260435E-2"/>
    <n v="4.7239222291843755E-2"/>
    <n v="4.9581961762804994E-2"/>
    <n v="5.1917546199565595E-2"/>
  </r>
  <r>
    <x v="66"/>
    <s v="Under $15"/>
    <n v="11.463527064205421"/>
    <s v="Electronics"/>
    <s v="Urban"/>
    <s v="SC-New (2)"/>
    <s v="M_Input"/>
    <x v="4"/>
    <s v="Manufactured"/>
    <s v="ENERGY STAR Desktops"/>
    <n v="8.3830510665450317E-4"/>
    <n v="8.3222772126370734E-4"/>
    <n v="8.295757947411334E-4"/>
    <n v="8.2317573731319356E-4"/>
    <n v="8.1355402438593324E-4"/>
    <n v="7.987856885706522E-4"/>
    <n v="7.7751228479638077E-4"/>
    <n v="7.6144896698952141E-4"/>
    <n v="7.4770519280278099E-4"/>
    <n v="7.3388727727597412E-4"/>
    <n v="7.1953721123168201E-4"/>
    <n v="7.0463534802637584E-4"/>
    <n v="6.8981084685861124E-4"/>
    <n v="6.7596361504765128E-4"/>
    <n v="6.62462279558079E-4"/>
    <n v="6.4759335078299262E-4"/>
    <n v="6.329635729819264E-4"/>
    <n v="6.1856956409796953E-4"/>
    <n v="6.0440798653860499E-4"/>
    <n v="5.9806398914498079E-4"/>
    <n v="1.4510185559062656E-2"/>
    <n v="7.3791405076599395"/>
    <n v="11.463527064205421"/>
    <s v="R-All-Elec-Comp-All-All-R"/>
    <n v="0"/>
    <n v="1.4510185559062656E-2"/>
    <n v="8.3830510665450317E-4"/>
    <n v="1.6705328279182105E-3"/>
    <n v="2.5001086226593438E-3"/>
    <n v="3.3232843599725372E-3"/>
    <n v="4.1368383843584707E-3"/>
    <n v="4.9356240729291232E-3"/>
    <n v="5.7131363577255043E-3"/>
    <n v="6.4745853247150254E-3"/>
    <n v="7.2222905175178065E-3"/>
    <n v="7.9561777947937812E-3"/>
    <n v="8.6757150060254636E-3"/>
    <n v="9.380350354051839E-3"/>
    <n v="1.0070161200910451E-2"/>
    <n v="1.0746124815958102E-2"/>
    <n v="1.1408587095516181E-2"/>
    <n v="1.2056180446299174E-2"/>
    <n v="1.26891440192811E-2"/>
    <n v="1.330771358337907E-2"/>
    <n v="1.3912121569917675E-2"/>
    <n v="1.4510185559062656E-2"/>
    <n v="8.1228449452178412E-4"/>
    <n v="8.0620710913098829E-4"/>
    <n v="8.0355518260841435E-4"/>
    <n v="7.9715512518047451E-4"/>
    <n v="7.8753341225321419E-4"/>
    <n v="7.7276507643793315E-4"/>
    <n v="7.5149167266366172E-4"/>
    <n v="7.3542835485680236E-4"/>
    <n v="7.2168458067006194E-4"/>
    <n v="7.0786666514325506E-4"/>
    <n v="6.9351659909896296E-4"/>
    <n v="6.7861473589365679E-4"/>
    <n v="6.6379023472589219E-4"/>
    <n v="6.4994300291493223E-4"/>
    <n v="6.3644166742535995E-4"/>
    <n v="6.2157273865027357E-4"/>
    <n v="6.0694296084920735E-4"/>
    <n v="5.9254895196525048E-4"/>
    <n v="5.7838737440588594E-4"/>
    <n v="5.7204337701226174E-4"/>
    <n v="1.3989773316408275E-2"/>
    <n v="1.398977331640827E-2"/>
    <n v="8.1228449452178412E-4"/>
    <n v="1.6184916036527724E-3"/>
    <n v="2.422046786261187E-3"/>
    <n v="3.2192019114416614E-3"/>
    <n v="4.0067353236948756E-3"/>
    <n v="4.7795004001328087E-3"/>
    <n v="5.5309920727964704E-3"/>
    <n v="6.266420427653273E-3"/>
    <n v="6.9881050083233347E-3"/>
    <n v="7.69597167346659E-3"/>
    <n v="8.3894882725655522E-3"/>
    <n v="9.0681030084592083E-3"/>
    <n v="9.7318932431851007E-3"/>
    <n v="1.0381836246100033E-2"/>
    <n v="1.1018277913525392E-2"/>
    <n v="1.1639850652175666E-2"/>
    <n v="1.2246793613024873E-2"/>
    <n v="1.2839342564990123E-2"/>
    <n v="1.3417729939396009E-2"/>
    <n v="1.398977331640827E-2"/>
  </r>
  <r>
    <x v="66"/>
    <s v="Over $160"/>
    <n v="173.718087454336"/>
    <s v="Electronics"/>
    <s v="Urban"/>
    <s v="SC-New (2)"/>
    <s v="M_Input"/>
    <x v="4"/>
    <s v="Single Family"/>
    <s v="ENERGY STAR Laptops"/>
    <n v="5.9462711160148838E-3"/>
    <n v="6.3268665307535605E-3"/>
    <n v="6.6984461571731532E-3"/>
    <n v="7.1846769754625936E-3"/>
    <n v="7.5583628839945519E-3"/>
    <n v="7.5753884001643138E-3"/>
    <n v="7.5685033949243214E-3"/>
    <n v="7.4023976447990109E-3"/>
    <n v="7.1688780605580942E-3"/>
    <n v="7.1541152337181802E-3"/>
    <n v="7.2221937486186627E-3"/>
    <n v="7.1645921480792789E-3"/>
    <n v="6.8819688206692188E-3"/>
    <n v="6.8373178376836732E-3"/>
    <n v="6.8393921255322987E-3"/>
    <n v="6.8672603410741759E-3"/>
    <n v="6.8952937449283215E-3"/>
    <n v="6.923493766442663E-3"/>
    <n v="6.9518618466221718E-3"/>
    <n v="6.9707985921022278E-3"/>
    <n v="0.14013807936931535"/>
    <n v="116.6734442893696"/>
    <n v="173.718087454336"/>
    <s v="R-All-Elec-Comp-All-All-R"/>
    <n v="0"/>
    <n v="0.14013807936931535"/>
    <n v="5.9462711160148838E-3"/>
    <n v="1.2273137646768444E-2"/>
    <n v="1.8971583803941598E-2"/>
    <n v="2.6156260779404191E-2"/>
    <n v="3.3714623663398745E-2"/>
    <n v="4.1290012063563059E-2"/>
    <n v="4.8858515458487378E-2"/>
    <n v="5.6260913103286389E-2"/>
    <n v="6.3429791163844479E-2"/>
    <n v="7.0583906397562665E-2"/>
    <n v="7.7806100146181334E-2"/>
    <n v="8.4970692294260616E-2"/>
    <n v="9.1852661114929832E-2"/>
    <n v="9.86899789526135E-2"/>
    <n v="0.10552937107814579"/>
    <n v="0.11239663141921996"/>
    <n v="0.11929192516414829"/>
    <n v="0.12621541893059096"/>
    <n v="0.13316728077721313"/>
    <n v="0.14013807936931535"/>
    <n v="5.6949663622989219E-3"/>
    <n v="6.0755617770375985E-3"/>
    <n v="6.4471414034571912E-3"/>
    <n v="6.9333722217466316E-3"/>
    <n v="7.30705813027859E-3"/>
    <n v="7.3240836464483518E-3"/>
    <n v="7.3171986412083594E-3"/>
    <n v="7.1510928910830489E-3"/>
    <n v="6.9175733068421322E-3"/>
    <n v="6.9028104800022182E-3"/>
    <n v="6.9708889949027008E-3"/>
    <n v="6.9132873943633169E-3"/>
    <n v="6.6306640669532568E-3"/>
    <n v="6.5860130839677112E-3"/>
    <n v="6.5880873718163367E-3"/>
    <n v="6.6159555873582139E-3"/>
    <n v="6.6439889912123596E-3"/>
    <n v="6.672189012726701E-3"/>
    <n v="6.7005570929062098E-3"/>
    <n v="6.7194938383862658E-3"/>
    <n v="0.1351119842949961"/>
    <n v="0.1351119842949961"/>
    <n v="5.6949663622989219E-3"/>
    <n v="1.177052813933652E-2"/>
    <n v="1.8217669542793712E-2"/>
    <n v="2.5151041764540343E-2"/>
    <n v="3.2458099894818931E-2"/>
    <n v="3.978218354126728E-2"/>
    <n v="4.7099382182475641E-2"/>
    <n v="5.4250475073558693E-2"/>
    <n v="6.1168048380400825E-2"/>
    <n v="6.8070858860403038E-2"/>
    <n v="7.5041747855305735E-2"/>
    <n v="8.1955035249669045E-2"/>
    <n v="8.8585699316622302E-2"/>
    <n v="9.5171712400590011E-2"/>
    <n v="0.10175979977240635"/>
    <n v="0.10837575535976456"/>
    <n v="0.11501974435097692"/>
    <n v="0.12169193336370362"/>
    <n v="0.12839249045660983"/>
    <n v="0.1351119842949961"/>
  </r>
  <r>
    <x v="66"/>
    <s v="Over $160"/>
    <n v="173.718087454336"/>
    <s v="Electronics"/>
    <s v="Urban"/>
    <s v="SC-New (2)"/>
    <s v="M_Input"/>
    <x v="4"/>
    <s v="Multifamily - Low Rise"/>
    <s v="ENERGY STAR Laptops"/>
    <n v="9.930976827939805E-4"/>
    <n v="1.098003150599082E-3"/>
    <n v="1.2057628347523438E-3"/>
    <n v="1.3605779144574492E-3"/>
    <n v="1.5116337722559496E-3"/>
    <n v="1.5780416313038554E-3"/>
    <n v="1.5885839828976686E-3"/>
    <n v="1.6094337106881238E-3"/>
    <n v="1.6333496890262942E-3"/>
    <n v="1.6447449254369719E-3"/>
    <n v="1.6427527183374931E-3"/>
    <n v="1.6112054177545509E-3"/>
    <n v="1.5897299973706511E-3"/>
    <n v="1.572089536435369E-3"/>
    <n v="1.5619346620277818E-3"/>
    <n v="1.5591672707396071E-3"/>
    <n v="1.5565608251604929E-3"/>
    <n v="1.5541089305409739E-3"/>
    <n v="1.551805443158196E-3"/>
    <n v="1.5475130784054459E-3"/>
    <n v="2.9970097174142282E-2"/>
    <n v="116.6734442893696"/>
    <n v="173.718087454336"/>
    <s v="R-All-Elec-Comp-All-All-R"/>
    <n v="0"/>
    <n v="2.9970097174142282E-2"/>
    <n v="9.930976827939805E-4"/>
    <n v="2.0911008333930623E-3"/>
    <n v="3.2968636681454059E-3"/>
    <n v="4.6574415826028549E-3"/>
    <n v="6.1690753548588042E-3"/>
    <n v="7.7471169861626594E-3"/>
    <n v="9.3357009690603274E-3"/>
    <n v="1.0945134679748451E-2"/>
    <n v="1.2578484368774744E-2"/>
    <n v="1.4223229294211716E-2"/>
    <n v="1.5865982012549209E-2"/>
    <n v="1.747718743030376E-2"/>
    <n v="1.9066917427674412E-2"/>
    <n v="2.0639006964109783E-2"/>
    <n v="2.2200941626137564E-2"/>
    <n v="2.3760108896877172E-2"/>
    <n v="2.5316669722037666E-2"/>
    <n v="2.6870778652578638E-2"/>
    <n v="2.8422584095736836E-2"/>
    <n v="2.9970097174142282E-2"/>
    <n v="9.3935334775608779E-4"/>
    <n v="1.0442588155611893E-3"/>
    <n v="1.1520184997144511E-3"/>
    <n v="1.3068335794195565E-3"/>
    <n v="1.4578894372180569E-3"/>
    <n v="1.5242972962659627E-3"/>
    <n v="1.5348396478597759E-3"/>
    <n v="1.555689375650231E-3"/>
    <n v="1.5796053539884015E-3"/>
    <n v="1.5910005903990792E-3"/>
    <n v="1.5890083832996004E-3"/>
    <n v="1.5574610827166582E-3"/>
    <n v="1.5359856623327584E-3"/>
    <n v="1.5183452013974763E-3"/>
    <n v="1.5081903269898891E-3"/>
    <n v="1.5054229357017144E-3"/>
    <n v="1.5028164901226002E-3"/>
    <n v="1.5003645955030812E-3"/>
    <n v="1.4980611081203033E-3"/>
    <n v="1.4937687433675532E-3"/>
    <n v="2.8895210473384426E-2"/>
    <n v="2.8895210473384426E-2"/>
    <n v="9.3935334775608779E-4"/>
    <n v="1.9836121633172773E-3"/>
    <n v="3.1356306630317284E-3"/>
    <n v="4.4424642424512849E-3"/>
    <n v="5.9003536796693422E-3"/>
    <n v="7.4246509759353044E-3"/>
    <n v="8.9594906237950803E-3"/>
    <n v="1.0515179999445311E-2"/>
    <n v="1.2094785353433713E-2"/>
    <n v="1.3685785943832792E-2"/>
    <n v="1.5274794327132392E-2"/>
    <n v="1.6832255409849051E-2"/>
    <n v="1.836824107218181E-2"/>
    <n v="1.9886586273579285E-2"/>
    <n v="2.1394776600569175E-2"/>
    <n v="2.2900199536270888E-2"/>
    <n v="2.4403016026393488E-2"/>
    <n v="2.5903380621896569E-2"/>
    <n v="2.7401441730016872E-2"/>
    <n v="2.8895210473384426E-2"/>
  </r>
  <r>
    <x v="66"/>
    <s v="Over $160"/>
    <n v="173.718087454336"/>
    <s v="Electronics"/>
    <s v="Urban"/>
    <s v="SC-New (2)"/>
    <s v="M_Input"/>
    <x v="4"/>
    <s v="Multifamily - High Rise"/>
    <s v="ENERGY STAR Laptops"/>
    <n v="2.2408791072522317E-4"/>
    <n v="2.4893342320643475E-4"/>
    <n v="2.7362640250770383E-4"/>
    <n v="3.1022731321576707E-4"/>
    <n v="3.4385852522257848E-4"/>
    <n v="3.5892950006083488E-4"/>
    <n v="3.6001908881693617E-4"/>
    <n v="3.6435513173051871E-4"/>
    <n v="3.6859354874926929E-4"/>
    <n v="3.7213728352663287E-4"/>
    <n v="3.723490240688326E-4"/>
    <n v="3.6521869104318367E-4"/>
    <n v="3.6040243047356425E-4"/>
    <n v="3.5525355858084915E-4"/>
    <n v="3.5479744746496256E-4"/>
    <n v="3.5407216788572397E-4"/>
    <n v="3.533940339367366E-4"/>
    <n v="3.5276086665943045E-4"/>
    <n v="3.5217058689812055E-4"/>
    <n v="3.5113759067407954E-4"/>
    <n v="6.7963245254473821E-3"/>
    <n v="116.6734442893696"/>
    <n v="173.718087454336"/>
    <s v="R-All-Elec-Comp-All-All-R"/>
    <n v="0"/>
    <n v="6.7963245254473821E-3"/>
    <n v="2.2408791072522317E-4"/>
    <n v="4.7302133393165794E-4"/>
    <n v="7.4664773643936177E-4"/>
    <n v="1.0568750496551288E-3"/>
    <n v="1.4007335748777074E-3"/>
    <n v="1.7596630749385422E-3"/>
    <n v="2.1196821637554783E-3"/>
    <n v="2.4840372954859969E-3"/>
    <n v="2.852630844235266E-3"/>
    <n v="3.224768127761899E-3"/>
    <n v="3.5971171518307315E-3"/>
    <n v="3.9623358428739156E-3"/>
    <n v="4.3227382733474796E-3"/>
    <n v="4.6779918319283286E-3"/>
    <n v="5.0327892793932908E-3"/>
    <n v="5.3868614472790148E-3"/>
    <n v="5.7402554812157509E-3"/>
    <n v="6.0930163478751815E-3"/>
    <n v="6.4451869347733025E-3"/>
    <n v="6.7963245254473821E-3"/>
    <n v="2.1190029784564149E-4"/>
    <n v="2.3674581032685307E-4"/>
    <n v="2.6143878962812213E-4"/>
    <n v="2.9803970033618536E-4"/>
    <n v="3.3167091234299678E-4"/>
    <n v="3.4674188718125318E-4"/>
    <n v="3.4783147593735447E-4"/>
    <n v="3.5216751885093701E-4"/>
    <n v="3.5640593586968759E-4"/>
    <n v="3.5994967064705116E-4"/>
    <n v="3.601614111892509E-4"/>
    <n v="3.5303107816360196E-4"/>
    <n v="3.4821481759398254E-4"/>
    <n v="3.4306594570126744E-4"/>
    <n v="3.4260983458538085E-4"/>
    <n v="3.4188455500614226E-4"/>
    <n v="3.4120642105715489E-4"/>
    <n v="3.4057325377984875E-4"/>
    <n v="3.3998297401853885E-4"/>
    <n v="3.3894997779449783E-4"/>
    <n v="6.5525722678557484E-3"/>
    <n v="6.5525722678557476E-3"/>
    <n v="2.1190029784564149E-4"/>
    <n v="4.4864610817249454E-4"/>
    <n v="7.1008489780061666E-4"/>
    <n v="1.008124598136802E-3"/>
    <n v="1.3397955104797988E-3"/>
    <n v="1.686537397661052E-3"/>
    <n v="2.0343688735984062E-3"/>
    <n v="2.3865363924493433E-3"/>
    <n v="2.7429423283190308E-3"/>
    <n v="3.1028919989660817E-3"/>
    <n v="3.4630534101553327E-3"/>
    <n v="3.8160844883189347E-3"/>
    <n v="4.1642993059129172E-3"/>
    <n v="4.5073652516141845E-3"/>
    <n v="4.8499750861995651E-3"/>
    <n v="5.1918596412057075E-3"/>
    <n v="5.5330660622628621E-3"/>
    <n v="5.873639316042711E-3"/>
    <n v="6.2136222900612496E-3"/>
    <n v="6.5525722678557476E-3"/>
  </r>
  <r>
    <x v="66"/>
    <s v="Over $160"/>
    <n v="173.718087454336"/>
    <s v="Electronics"/>
    <s v="Urban"/>
    <s v="SC-New (2)"/>
    <s v="M_Input"/>
    <x v="4"/>
    <s v="Manufactured"/>
    <s v="ENERGY STAR Laptops"/>
    <n v="7.0942837209706807E-5"/>
    <n v="7.8132013776906336E-5"/>
    <n v="8.5712495289754843E-5"/>
    <n v="9.2974073666149916E-5"/>
    <n v="9.9874124440767057E-5"/>
    <n v="9.9079101186796427E-5"/>
    <n v="9.7449463752402902E-5"/>
    <n v="9.644268358305966E-5"/>
    <n v="9.5708769857286128E-5"/>
    <n v="9.4946905152163747E-5"/>
    <n v="9.4096358314061393E-5"/>
    <n v="9.3151706205270223E-5"/>
    <n v="9.2194015388999284E-5"/>
    <n v="9.1344548348826373E-5"/>
    <n v="9.0520752740576787E-5"/>
    <n v="8.9694675910182871E-5"/>
    <n v="8.8875967694868917E-5"/>
    <n v="8.8064564444214637E-5"/>
    <n v="8.7260403006782271E-5"/>
    <n v="8.6344498879816782E-5"/>
    <n v="1.8128099588485933E-3"/>
    <n v="116.6734442893696"/>
    <n v="173.718087454336"/>
    <s v="R-All-Elec-Comp-All-All-R"/>
    <n v="0"/>
    <n v="1.8128099588485931E-3"/>
    <n v="7.0942837209706807E-5"/>
    <n v="1.4907485098661314E-4"/>
    <n v="2.3478734627636799E-4"/>
    <n v="3.2776141994251792E-4"/>
    <n v="4.2763554438328497E-4"/>
    <n v="5.267146455700814E-4"/>
    <n v="6.241641093224843E-4"/>
    <n v="7.20606792905544E-4"/>
    <n v="8.1631556276283012E-4"/>
    <n v="9.1126246791499389E-4"/>
    <n v="1.0053588262290553E-3"/>
    <n v="1.0985105324343254E-3"/>
    <n v="1.1907045478233246E-3"/>
    <n v="1.2820490961721509E-3"/>
    <n v="1.3725698489127278E-3"/>
    <n v="1.4622645248229106E-3"/>
    <n v="1.5511404925177795E-3"/>
    <n v="1.6392050569619941E-3"/>
    <n v="1.7264654599687763E-3"/>
    <n v="1.8128099588485931E-3"/>
    <n v="6.7691988030864412E-5"/>
    <n v="7.4881164598063942E-5"/>
    <n v="8.2461646110912448E-5"/>
    <n v="8.9723224487307522E-5"/>
    <n v="9.6623275261924663E-5"/>
    <n v="9.5828252007954033E-5"/>
    <n v="9.4198614573560508E-5"/>
    <n v="9.3191834404217266E-5"/>
    <n v="9.2457920678443734E-5"/>
    <n v="9.1696055973321353E-5"/>
    <n v="9.0845509135218999E-5"/>
    <n v="8.9900857026427829E-5"/>
    <n v="8.894316621015689E-5"/>
    <n v="8.8093699169983978E-5"/>
    <n v="8.7269903561734393E-5"/>
    <n v="8.6443826731340476E-5"/>
    <n v="8.5625118516026522E-5"/>
    <n v="8.4813715265372243E-5"/>
    <n v="8.4009553827939877E-5"/>
    <n v="8.3093649700974388E-5"/>
    <n v="1.7477929752717455E-3"/>
    <n v="1.7477929752717457E-3"/>
    <n v="6.7691988030864412E-5"/>
    <n v="1.4257315262892835E-4"/>
    <n v="2.250347987398408E-4"/>
    <n v="3.1475802322714834E-4"/>
    <n v="4.1138129848907303E-4"/>
    <n v="5.0720955049702709E-4"/>
    <n v="6.0140816507058762E-4"/>
    <n v="6.9459999947480485E-4"/>
    <n v="7.870579201532486E-4"/>
    <n v="8.7875397612656989E-4"/>
    <n v="9.6959948526178889E-4"/>
    <n v="1.0595003422882168E-3"/>
    <n v="1.1484435084983737E-3"/>
    <n v="1.2365372076683576E-3"/>
    <n v="1.323807111230092E-3"/>
    <n v="1.4102509379614325E-3"/>
    <n v="1.4958760564774591E-3"/>
    <n v="1.5806897717428315E-3"/>
    <n v="1.6646993255707713E-3"/>
    <n v="1.7477929752717457E-3"/>
  </r>
  <r>
    <x v="29"/>
    <s v="Under $15"/>
    <n v="13.91824483273343"/>
    <s v="Electronics"/>
    <s v="Urban"/>
    <s v="SC-NR"/>
    <s v="M_Input"/>
    <x v="4"/>
    <s v="Single Family"/>
    <s v="ENERGY STAR Monitors"/>
    <n v="0.28213864751677481"/>
    <n v="0.28712787686289298"/>
    <n v="0.28712028199186584"/>
    <n v="0.2847827168749737"/>
    <n v="0.28151391149170585"/>
    <n v="0.28897260354077764"/>
    <n v="0.28441158003378941"/>
    <n v="0.28022576656498993"/>
    <n v="0.27640278138321445"/>
    <n v="0.272549320628725"/>
    <n v="0.268968573426137"/>
    <n v="0.26541376204114081"/>
    <n v="0.26171681406279096"/>
    <n v="0.25799728503591052"/>
    <n v="0.25458795482119434"/>
    <n v="0.25132106155358563"/>
    <n v="0.24795536441428748"/>
    <n v="0.2443836383576887"/>
    <n v="0.24113819267805917"/>
    <n v="0.23799152748242119"/>
    <n v="1.2729603139715222"/>
    <n v="8.8634914972033876"/>
    <n v="13.91824483273343"/>
    <s v="R-All-Elec-Monitor-All-All-R"/>
    <n v="0"/>
    <n v="1.2729603139715222"/>
    <n v="0.28213864751677481"/>
    <n v="0.56926652437966774"/>
    <n v="0.85638680637153364"/>
    <n v="1.1411695232465073"/>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n v="1.2729603139715222"/>
    <n v="0.27212932774180321"/>
    <n v="0.27711855708792138"/>
    <n v="0.27711096221689424"/>
    <n v="0.27477339710000209"/>
    <n v="0.27150459171673424"/>
    <n v="0.27896328376580604"/>
    <n v="0.27440226025881781"/>
    <n v="0.27021644679001833"/>
    <n v="0.26639346160824284"/>
    <n v="0.2625400008537534"/>
    <n v="0.2589592536511654"/>
    <n v="0.25540444226616921"/>
    <n v="0.25170749428781936"/>
    <n v="0.24798796526093891"/>
    <n v="0.24457863504622274"/>
    <n v="0.24131174177861403"/>
    <n v="0.23794604463931587"/>
    <n v="0.23437431858271709"/>
    <n v="0.23112887290308756"/>
    <n v="0.22798220770744959"/>
    <n v="1.0727739184720904"/>
    <n v="1.0727739184720904"/>
    <n v="0.27212932774180321"/>
    <n v="0.54924788482972464"/>
    <n v="0.82635884704661888"/>
    <n v="1.0727739184720904"/>
    <n v="1.0727739184720904"/>
    <n v="1.0727739184720904"/>
    <n v="1.0727739184720904"/>
    <n v="1.0727739184720904"/>
    <n v="1.0727739184720904"/>
    <n v="1.0727739184720904"/>
    <n v="1.0727739184720904"/>
    <n v="1.0727739184720904"/>
    <n v="1.0727739184720904"/>
    <n v="1.0727739184720904"/>
    <n v="1.0727739184720904"/>
    <n v="1.0727739184720904"/>
    <n v="1.0727739184720904"/>
    <n v="1.0727739184720904"/>
    <n v="1.0727739184720904"/>
    <n v="1.0727739184720904"/>
  </r>
  <r>
    <x v="29"/>
    <s v="Under $15"/>
    <n v="13.91824483273343"/>
    <s v="Electronics"/>
    <s v="Urban"/>
    <s v="SC-NR"/>
    <s v="M_Input"/>
    <x v="4"/>
    <s v="Multifamily - Low Rise"/>
    <s v="ENERGY STAR Monitors"/>
    <n v="3.2131448609405637E-2"/>
    <n v="3.2700361577237248E-2"/>
    <n v="3.2700305105111772E-2"/>
    <n v="3.243523726437457E-2"/>
    <n v="3.2064216019400398E-2"/>
    <n v="3.37682398347499E-2"/>
    <n v="3.3256294317265206E-2"/>
    <n v="3.2806011143644669E-2"/>
    <n v="3.2453098482451974E-2"/>
    <n v="3.2096663932499124E-2"/>
    <n v="3.1770277732637915E-2"/>
    <n v="3.1373278587979232E-2"/>
    <n v="3.099582715109234E-2"/>
    <n v="3.0627935967215577E-2"/>
    <n v="3.0248829469059248E-2"/>
    <n v="2.9857125667314799E-2"/>
    <n v="2.9431877588298103E-2"/>
    <n v="2.9025970021329905E-2"/>
    <n v="2.8631369612778297E-2"/>
    <n v="2.8251865671074669E-2"/>
    <n v="0.16029293833470606"/>
    <n v="8.8634914972033876"/>
    <n v="13.91824483273343"/>
    <s v="R-All-Elec-Monitor-All-All-R"/>
    <n v="0"/>
    <n v="0.16029293833470606"/>
    <n v="3.2131448609405637E-2"/>
    <n v="6.4831810186642885E-2"/>
    <n v="9.7532115291754651E-2"/>
    <n v="0.12996735255612923"/>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0.16029293833470606"/>
    <n v="3.087106110175725E-2"/>
    <n v="3.1439974069588858E-2"/>
    <n v="3.1439917597463382E-2"/>
    <n v="3.1174849756726183E-2"/>
    <n v="3.0803828511752011E-2"/>
    <n v="3.2507852327101509E-2"/>
    <n v="3.1995906809616816E-2"/>
    <n v="3.1545623635996278E-2"/>
    <n v="3.1192710974803587E-2"/>
    <n v="3.0836276424850737E-2"/>
    <n v="3.0509890224989528E-2"/>
    <n v="3.0112891080330845E-2"/>
    <n v="2.9735439643443953E-2"/>
    <n v="2.936754845956719E-2"/>
    <n v="2.8988441961410861E-2"/>
    <n v="2.8596738159666412E-2"/>
    <n v="2.8171490080649716E-2"/>
    <n v="2.7765582513681518E-2"/>
    <n v="2.737098210512991E-2"/>
    <n v="2.6991478163426282E-2"/>
    <n v="0.13508518818173831"/>
    <n v="0.13508518818173831"/>
    <n v="3.087106110175725E-2"/>
    <n v="6.2311035171346105E-2"/>
    <n v="9.3750952768809487E-2"/>
    <n v="0.12492580252553567"/>
    <n v="0.13508518818173831"/>
    <n v="0.13508518818173831"/>
    <n v="0.13508518818173831"/>
    <n v="0.13508518818173831"/>
    <n v="0.13508518818173831"/>
    <n v="0.13508518818173831"/>
    <n v="0.13508518818173831"/>
    <n v="0.13508518818173831"/>
    <n v="0.13508518818173831"/>
    <n v="0.13508518818173831"/>
    <n v="0.13508518818173831"/>
    <n v="0.13508518818173831"/>
    <n v="0.13508518818173831"/>
    <n v="0.13508518818173831"/>
    <n v="0.13508518818173831"/>
    <n v="0.13508518818173831"/>
  </r>
  <r>
    <x v="29"/>
    <s v="Under $15"/>
    <n v="13.91824483273343"/>
    <s v="Electronics"/>
    <s v="Urban"/>
    <s v="SC-NR"/>
    <s v="M_Input"/>
    <x v="4"/>
    <s v="Multifamily - High Rise"/>
    <s v="ENERGY STAR Monitors"/>
    <n v="7.3258363555960973E-3"/>
    <n v="7.4555521860259133E-3"/>
    <n v="7.4555396633630595E-3"/>
    <n v="7.3951158218407394E-3"/>
    <n v="7.3105171873509853E-3"/>
    <n v="7.6940626416136162E-3"/>
    <n v="7.5797067223729248E-3"/>
    <n v="7.4775143835487442E-3"/>
    <n v="7.3991719569986144E-3"/>
    <n v="7.3167968272555908E-3"/>
    <n v="7.2423015229160148E-3"/>
    <n v="7.1500074581331086E-3"/>
    <n v="7.0634055245008881E-3"/>
    <n v="6.9779026261919215E-3"/>
    <n v="6.8927918229410197E-3"/>
    <n v="6.8043896291194537E-3"/>
    <n v="6.7075342796944675E-3"/>
    <n v="6.61511056469053E-3"/>
    <n v="6.5237000526566407E-3"/>
    <n v="6.4395926391417127E-3"/>
    <n v="3.650755306585117E-2"/>
    <n v="8.8634914972033876"/>
    <n v="13.91824483273343"/>
    <s v="R-All-Elec-Monitor-All-All-R"/>
    <n v="0"/>
    <n v="3.650755306585117E-2"/>
    <n v="7.3258363555960973E-3"/>
    <n v="1.4781388541622011E-2"/>
    <n v="2.223692820498507E-2"/>
    <n v="2.9632044026825809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3.650755306585117E-2"/>
    <n v="7.0387765244079711E-3"/>
    <n v="7.168492354837787E-3"/>
    <n v="7.1684798321749333E-3"/>
    <n v="7.1080559906526132E-3"/>
    <n v="7.0234573561628591E-3"/>
    <n v="7.4070028104254899E-3"/>
    <n v="7.2926468911847986E-3"/>
    <n v="7.190454552360618E-3"/>
    <n v="7.1121121258104882E-3"/>
    <n v="7.0297369960674646E-3"/>
    <n v="6.9552416917278885E-3"/>
    <n v="6.8629476269449824E-3"/>
    <n v="6.7763456933127618E-3"/>
    <n v="6.6908427950037952E-3"/>
    <n v="6.6057319917528935E-3"/>
    <n v="6.5173297979313274E-3"/>
    <n v="6.4204744485063412E-3"/>
    <n v="6.3280507335024038E-3"/>
    <n v="6.2366402214685144E-3"/>
    <n v="6.1525328079535865E-3"/>
    <n v="3.0766356442088652E-2"/>
    <n v="3.0766356442088652E-2"/>
    <n v="7.0387765244079711E-3"/>
    <n v="1.4207268879245758E-2"/>
    <n v="2.1375748711420693E-2"/>
    <n v="2.8483804702073307E-2"/>
    <n v="3.0766356442088652E-2"/>
    <n v="3.0766356442088652E-2"/>
    <n v="3.0766356442088652E-2"/>
    <n v="3.0766356442088652E-2"/>
    <n v="3.0766356442088652E-2"/>
    <n v="3.0766356442088652E-2"/>
    <n v="3.0766356442088652E-2"/>
    <n v="3.0766356442088652E-2"/>
    <n v="3.0766356442088652E-2"/>
    <n v="3.0766356442088652E-2"/>
    <n v="3.0766356442088652E-2"/>
    <n v="3.0766356442088652E-2"/>
    <n v="3.0766356442088652E-2"/>
    <n v="3.0766356442088652E-2"/>
    <n v="3.0766356442088652E-2"/>
    <n v="3.0766356442088652E-2"/>
  </r>
  <r>
    <x v="29"/>
    <s v="Under $15"/>
    <n v="13.91824483273343"/>
    <s v="Electronics"/>
    <s v="Urban"/>
    <s v="SC-NR"/>
    <s v="M_Input"/>
    <x v="4"/>
    <s v="Manufactured"/>
    <s v="ENERGY STAR Monitors"/>
    <n v="1.430517565823269E-2"/>
    <n v="1.4435562382325694E-2"/>
    <n v="1.4313685916083519E-2"/>
    <n v="1.4077633810289309E-2"/>
    <n v="1.3798943639106056E-2"/>
    <n v="1.3660151131343489E-2"/>
    <n v="1.3362350797528341E-2"/>
    <n v="1.307418035584592E-2"/>
    <n v="1.2792775155858712E-2"/>
    <n v="1.2517215167148972E-2"/>
    <n v="1.2246231034053326E-2"/>
    <n v="1.1980179808102344E-2"/>
    <n v="1.1720772448671576E-2"/>
    <n v="1.1467548618857499E-2"/>
    <n v="1.122001671195293E-2"/>
    <n v="1.0977772169834596E-2"/>
    <n v="1.0740749276666278E-2"/>
    <n v="1.0509092817487674E-2"/>
    <n v="1.0282985760285263E-2"/>
    <n v="1.0061937090668535E-2"/>
    <n v="5.1516842153429637E-2"/>
    <n v="8.8634914972033876"/>
    <n v="13.91824483273343"/>
    <s v="R-All-Elec-Monitor-All-All-R"/>
    <n v="0"/>
    <n v="5.1516842153429637E-2"/>
    <n v="1.430517565823269E-2"/>
    <n v="2.8740738040558385E-2"/>
    <n v="4.3054423956641906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5.1516842153429637E-2"/>
    <n v="1.3900097399899848E-2"/>
    <n v="1.4030484123992852E-2"/>
    <n v="1.3908607657750677E-2"/>
    <n v="1.3672555551956466E-2"/>
    <n v="1.3393865380773213E-2"/>
    <n v="1.3255072873010646E-2"/>
    <n v="1.2957272539195498E-2"/>
    <n v="1.2669102097513077E-2"/>
    <n v="1.238769689752587E-2"/>
    <n v="1.2112136908816129E-2"/>
    <n v="1.1841152775720483E-2"/>
    <n v="1.1575101549769502E-2"/>
    <n v="1.1315694190338734E-2"/>
    <n v="1.1062470360524657E-2"/>
    <n v="1.0814938453620087E-2"/>
    <n v="1.0572693911501754E-2"/>
    <n v="1.0335671018333435E-2"/>
    <n v="1.0104014559154832E-2"/>
    <n v="9.8779075019524206E-3"/>
    <n v="9.6568588323356925E-3"/>
    <n v="4.341527698677277E-2"/>
    <n v="4.341527698677277E-2"/>
    <n v="1.3900097399899848E-2"/>
    <n v="2.79305815238927E-2"/>
    <n v="4.183918918164338E-2"/>
    <n v="4.341527698677277E-2"/>
    <n v="4.341527698677277E-2"/>
    <n v="4.341527698677277E-2"/>
    <n v="4.341527698677277E-2"/>
    <n v="4.341527698677277E-2"/>
    <n v="4.341527698677277E-2"/>
    <n v="4.341527698677277E-2"/>
    <n v="4.341527698677277E-2"/>
    <n v="4.341527698677277E-2"/>
    <n v="4.341527698677277E-2"/>
    <n v="4.341527698677277E-2"/>
    <n v="4.341527698677277E-2"/>
    <n v="4.341527698677277E-2"/>
    <n v="4.341527698677277E-2"/>
    <n v="4.341527698677277E-2"/>
    <n v="4.341527698677277E-2"/>
    <n v="4.341527698677277E-2"/>
  </r>
  <r>
    <x v="66"/>
    <s v="Under $15"/>
    <n v="11.463527064205421"/>
    <s v="Electronics"/>
    <s v="Urban"/>
    <s v="SC-NR (2)"/>
    <s v="M_Input"/>
    <x v="4"/>
    <s v="Single Family"/>
    <s v="ENERGY STAR Desktops"/>
    <n v="1.2186481565272975"/>
    <n v="1.241970012023776"/>
    <n v="1.2437261018979102"/>
    <n v="1.235320170736532"/>
    <n v="1.2922640932393168"/>
    <n v="1.2720255436668328"/>
    <n v="1.2538914202276348"/>
    <n v="1.2378249329472937"/>
    <n v="1.2214595659478975"/>
    <n v="1.2081776553378578"/>
    <n v="1.1948336996770048"/>
    <n v="1.180438134226143"/>
    <n v="1.1656053730382341"/>
    <n v="1.1523700087107629"/>
    <n v="1.1397765638984745"/>
    <n v="1.1239924995784156"/>
    <n v="1.1066668085260616"/>
    <n v="1.0910912591188866"/>
    <n v="1.0759121466215329"/>
    <n v="1.0740311291421671"/>
    <n v="4.7949820101456035"/>
    <n v="7.3791405076599395"/>
    <n v="11.463527064205421"/>
    <s v="R-All-Elec-Comp-All-All-R"/>
    <n v="0"/>
    <n v="4.7949820101456035"/>
    <n v="1.2186481565272975"/>
    <n v="2.4606181685510737"/>
    <n v="3.704344270448984"/>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4.7949820101456035"/>
    <n v="1.210049481716317"/>
    <n v="1.2333713372127955"/>
    <n v="1.2351274270869297"/>
    <n v="1.2267214959255515"/>
    <n v="1.2836654184283363"/>
    <n v="1.2634268688558523"/>
    <n v="1.2452927454166542"/>
    <n v="1.2292262581363131"/>
    <n v="1.212860891136917"/>
    <n v="1.1995789805268773"/>
    <n v="1.1862350248660243"/>
    <n v="1.1718394594151624"/>
    <n v="1.1570066982272535"/>
    <n v="1.1437713338997824"/>
    <n v="1.1311778890874939"/>
    <n v="1.1153938247674351"/>
    <n v="1.0980681337150811"/>
    <n v="1.0824925843079061"/>
    <n v="1.0673134718105524"/>
    <n v="1.0654324543311866"/>
    <n v="4.6230085139259947"/>
    <n v="4.6230085139259947"/>
    <n v="1.210049481716317"/>
    <n v="2.4434208189291127"/>
    <n v="3.6785482460160424"/>
    <n v="4.6230085139259947"/>
    <n v="4.6230085139259947"/>
    <n v="4.6230085139259947"/>
    <n v="4.6230085139259947"/>
    <n v="4.6230085139259947"/>
    <n v="4.6230085139259947"/>
    <n v="4.6230085139259947"/>
    <n v="4.6230085139259947"/>
    <n v="4.6230085139259947"/>
    <n v="4.6230085139259947"/>
    <n v="4.6230085139259947"/>
    <n v="4.6230085139259947"/>
    <n v="4.6230085139259947"/>
    <n v="4.6230085139259947"/>
    <n v="4.6230085139259947"/>
    <n v="4.6230085139259947"/>
    <n v="4.6230085139259947"/>
  </r>
  <r>
    <x v="66"/>
    <s v="Under $15"/>
    <n v="11.463527064205421"/>
    <s v="Electronics"/>
    <s v="Urban"/>
    <s v="SC-NR (2)"/>
    <s v="M_Input"/>
    <x v="4"/>
    <s v="Multifamily - Low Rise"/>
    <s v="ENERGY STAR Desktops"/>
    <n v="0.14510191205089021"/>
    <n v="0.14788202157426539"/>
    <n v="0.1480947816524526"/>
    <n v="0.14709911400008935"/>
    <n v="0.1595016456875091"/>
    <n v="0.15699777202982099"/>
    <n v="0.15487388540846406"/>
    <n v="0.15334488733824034"/>
    <n v="0.15176850485442264"/>
    <n v="0.15074454393988809"/>
    <n v="0.14927539543688331"/>
    <n v="0.1479011694473833"/>
    <n v="0.14656187661524492"/>
    <n v="0.14512528409668821"/>
    <n v="0.14358295781912431"/>
    <n v="0.1415155205299348"/>
    <n v="0.13953940201901721"/>
    <n v="0.13760218173223487"/>
    <n v="0.1357355235573344"/>
    <n v="0.13550134586104026"/>
    <n v="0.66261406256897326"/>
    <n v="7.3791405076599395"/>
    <n v="11.463527064205421"/>
    <s v="R-All-Elec-Comp-All-All-R"/>
    <n v="0"/>
    <n v="0.66261406256897326"/>
    <n v="0.14510191205089021"/>
    <n v="0.29298393362515562"/>
    <n v="0.44107871527760822"/>
    <n v="0.58817782927769757"/>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66261406256897326"/>
    <n v="0.14391366925098861"/>
    <n v="0.14669377877436379"/>
    <n v="0.14690653885255101"/>
    <n v="0.14591087120018775"/>
    <n v="0.15831340288760751"/>
    <n v="0.15580952922991939"/>
    <n v="0.15368564260856246"/>
    <n v="0.15215664453833874"/>
    <n v="0.15058026205452105"/>
    <n v="0.1495563011399865"/>
    <n v="0.14808715263698172"/>
    <n v="0.1467129266474817"/>
    <n v="0.14537363381534332"/>
    <n v="0.14393704129678661"/>
    <n v="0.14239471501922271"/>
    <n v="0.1403272777300332"/>
    <n v="0.13835115921911562"/>
    <n v="0.13641393893233328"/>
    <n v="0.1345472807574328"/>
    <n v="0.13431310306113867"/>
    <n v="0.63884920657094113"/>
    <n v="0.63884920657094113"/>
    <n v="0.14391366925098861"/>
    <n v="0.29060744802535243"/>
    <n v="0.43751398687790344"/>
    <n v="0.58342485807809119"/>
    <n v="0.63884920657094113"/>
    <n v="0.63884920657094113"/>
    <n v="0.63884920657094113"/>
    <n v="0.63884920657094113"/>
    <n v="0.63884920657094113"/>
    <n v="0.63884920657094113"/>
    <n v="0.63884920657094113"/>
    <n v="0.63884920657094113"/>
    <n v="0.63884920657094113"/>
    <n v="0.63884920657094113"/>
    <n v="0.63884920657094113"/>
    <n v="0.63884920657094113"/>
    <n v="0.63884920657094113"/>
    <n v="0.63884920657094113"/>
    <n v="0.63884920657094113"/>
    <n v="0.63884920657094113"/>
  </r>
  <r>
    <x v="66"/>
    <s v="Under $15"/>
    <n v="11.463527064205421"/>
    <s v="Electronics"/>
    <s v="Urban"/>
    <s v="SC-NR (2)"/>
    <s v="M_Input"/>
    <x v="4"/>
    <s v="Multifamily - High Rise"/>
    <s v="ENERGY STAR Desktops"/>
    <n v="3.3082631147160799E-2"/>
    <n v="3.3716511868462834E-2"/>
    <n v="3.3765021916396527E-2"/>
    <n v="3.3538061598076332E-2"/>
    <n v="3.633308222334726E-2"/>
    <n v="3.5778303627589977E-2"/>
    <n v="3.5297370907159953E-2"/>
    <n v="3.496212743010426E-2"/>
    <n v="3.4595917745226773E-2"/>
    <n v="3.436190455096564E-2"/>
    <n v="3.4015999498151712E-2"/>
    <n v="3.3699117619204154E-2"/>
    <n v="3.3383485609158853E-2"/>
    <n v="3.3063706894908652E-2"/>
    <n v="3.2717740837386503E-2"/>
    <n v="3.2246821951434537E-2"/>
    <n v="3.179687880242154E-2"/>
    <n v="3.1345488817279443E-2"/>
    <n v="3.0935744205574257E-2"/>
    <n v="3.0881475126892512E-2"/>
    <n v="0.15084620970460094"/>
    <n v="7.3791405076599395"/>
    <n v="11.463527064205421"/>
    <s v="R-All-Elec-Comp-All-All-R"/>
    <n v="0"/>
    <n v="0.15084620970460094"/>
    <n v="3.3082631147160799E-2"/>
    <n v="6.6799143015623633E-2"/>
    <n v="0.10056416493202017"/>
    <n v="0.13410222653009651"/>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0.15084620970460094"/>
    <n v="3.2812123874980344E-2"/>
    <n v="3.3446004596282379E-2"/>
    <n v="3.3494514644216072E-2"/>
    <n v="3.3267554325895878E-2"/>
    <n v="3.6062574951166805E-2"/>
    <n v="3.5507796355409522E-2"/>
    <n v="3.5026863634979498E-2"/>
    <n v="3.4691620157923805E-2"/>
    <n v="3.4325410473046318E-2"/>
    <n v="3.4091397278785185E-2"/>
    <n v="3.3745492225971258E-2"/>
    <n v="3.3428610347023699E-2"/>
    <n v="3.3112978336978398E-2"/>
    <n v="3.2793199622728197E-2"/>
    <n v="3.2447233565206048E-2"/>
    <n v="3.1976314679254082E-2"/>
    <n v="3.1526371530241085E-2"/>
    <n v="3.1074981545098992E-2"/>
    <n v="3.0665236933393805E-2"/>
    <n v="3.0610967854712061E-2"/>
    <n v="0.1454360642609919"/>
    <n v="0.1454360642609919"/>
    <n v="3.2812123874980344E-2"/>
    <n v="6.6258128471262723E-2"/>
    <n v="9.9752643115478795E-2"/>
    <n v="0.13302019744137467"/>
    <n v="0.1454360642609919"/>
    <n v="0.1454360642609919"/>
    <n v="0.1454360642609919"/>
    <n v="0.1454360642609919"/>
    <n v="0.1454360642609919"/>
    <n v="0.1454360642609919"/>
    <n v="0.1454360642609919"/>
    <n v="0.1454360642609919"/>
    <n v="0.1454360642609919"/>
    <n v="0.1454360642609919"/>
    <n v="0.1454360642609919"/>
    <n v="0.1454360642609919"/>
    <n v="0.1454360642609919"/>
    <n v="0.1454360642609919"/>
    <n v="0.1454360642609919"/>
    <n v="0.1454360642609919"/>
  </r>
  <r>
    <x v="66"/>
    <s v="Under $15"/>
    <n v="11.463527064205421"/>
    <s v="Electronics"/>
    <s v="Urban"/>
    <s v="SC-NR (2)"/>
    <s v="M_Input"/>
    <x v="4"/>
    <s v="Manufactured"/>
    <s v="ENERGY STAR Desktops"/>
    <n v="6.4133412450636473E-2"/>
    <n v="6.4810422992999855E-2"/>
    <n v="6.4355809629996027E-2"/>
    <n v="6.3382733629431282E-2"/>
    <n v="6.3199964832672928E-2"/>
    <n v="6.1949423129396018E-2"/>
    <n v="6.0723810389861313E-2"/>
    <n v="5.9518047233555443E-2"/>
    <n v="5.8330714317775853E-2"/>
    <n v="5.7182272949431456E-2"/>
    <n v="5.6045259729762792E-2"/>
    <n v="5.49311333086967E-2"/>
    <n v="5.3836647041289709E-2"/>
    <n v="5.2759049096735525E-2"/>
    <n v="5.1697541244133977E-2"/>
    <n v="5.0542504041330275E-2"/>
    <n v="4.9406003589053255E-2"/>
    <n v="4.8288807586009688E-2"/>
    <n v="4.7189953267720797E-2"/>
    <n v="4.6692347169232457E-2"/>
    <n v="0.19439786630813463"/>
    <n v="7.3791405076599395"/>
    <n v="11.463527064205421"/>
    <s v="R-All-Elec-Comp-All-All-R"/>
    <n v="0"/>
    <n v="0.19439786630813463"/>
    <n v="6.4133412450636473E-2"/>
    <n v="0.12894383544363633"/>
    <n v="0.19329964507363234"/>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0.19439786630813463"/>
    <n v="6.3784805504292302E-2"/>
    <n v="6.4461816046655684E-2"/>
    <n v="6.4007202683651857E-2"/>
    <n v="6.3034126683087111E-2"/>
    <n v="6.2851357886328757E-2"/>
    <n v="6.1600816183051847E-2"/>
    <n v="6.0375203443517142E-2"/>
    <n v="5.9169440287211272E-2"/>
    <n v="5.7982107371431682E-2"/>
    <n v="5.6833666003087285E-2"/>
    <n v="5.5696652783418621E-2"/>
    <n v="5.4582526362352529E-2"/>
    <n v="5.3488040094945538E-2"/>
    <n v="5.2410442150391354E-2"/>
    <n v="5.1348934297789806E-2"/>
    <n v="5.0193897094986104E-2"/>
    <n v="4.9057396642709084E-2"/>
    <n v="4.7940200639665517E-2"/>
    <n v="4.6841346321376626E-2"/>
    <n v="4.6343740222888286E-2"/>
    <n v="0.18742572738125118"/>
    <n v="0.18742572738125118"/>
    <n v="6.3784805504292302E-2"/>
    <n v="0.12824662155094799"/>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n v="0.18742572738125118"/>
  </r>
  <r>
    <x v="66"/>
    <s v="Over $160"/>
    <n v="173.718087454336"/>
    <s v="Electronics"/>
    <s v="Urban"/>
    <s v="SC-NR (2)"/>
    <s v="M_Input"/>
    <x v="4"/>
    <s v="Single Family"/>
    <s v="ENERGY STAR Laptops"/>
    <n v="0.12337777112257406"/>
    <n v="0.13949225425152825"/>
    <n v="0.15373224121362036"/>
    <n v="0.16691715522863185"/>
    <n v="0.1845099566473769"/>
    <n v="0.18393386907428369"/>
    <n v="0.18346216241252183"/>
    <n v="0.18311951345687888"/>
    <n v="0.18274735914882859"/>
    <n v="0.18258979260671465"/>
    <n v="0.18242391690452064"/>
    <n v="0.18217875175815176"/>
    <n v="0.18189731023971711"/>
    <n v="0.18172646000971049"/>
    <n v="0.18159748295125544"/>
    <n v="0.18142794287423417"/>
    <n v="0.18114418192167375"/>
    <n v="0.18097990134888525"/>
    <n v="0.18083901749272449"/>
    <n v="0.18047085984814196"/>
    <n v="0.82818268254570948"/>
    <n v="116.6734442893696"/>
    <n v="173.718087454336"/>
    <s v="R-All-Elec-Comp-All-All-R"/>
    <n v="0"/>
    <n v="0.82818268254570948"/>
    <n v="0.12337777112257406"/>
    <n v="0.26287002537410231"/>
    <n v="0.4166022665877227"/>
    <n v="0.58351942181635452"/>
    <n v="0.76802937846373143"/>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n v="0.82818268254570948"/>
    <n v="0.12189261986314738"/>
    <n v="0.13800710299210159"/>
    <n v="0.1522470899541937"/>
    <n v="0.16543200396920518"/>
    <n v="0.18302480538795024"/>
    <n v="0.18244871781485703"/>
    <n v="0.18197701115309517"/>
    <n v="0.18163436219745221"/>
    <n v="0.18126220788940192"/>
    <n v="0.18110464134728799"/>
    <n v="0.18093876564509398"/>
    <n v="0.1806936004987251"/>
    <n v="0.18041215898029045"/>
    <n v="0.18024130875028382"/>
    <n v="0.18011233169182878"/>
    <n v="0.1799427916148075"/>
    <n v="0.17965903066224709"/>
    <n v="0.17949475008945859"/>
    <n v="0.17935386623329783"/>
    <n v="0.17898570858871529"/>
    <n v="0.79847965735717596"/>
    <n v="0.79847965735717596"/>
    <n v="0.12189261986314738"/>
    <n v="0.25989972285524898"/>
    <n v="0.41214681280944265"/>
    <n v="0.57757881677864786"/>
    <n v="0.76060362216659816"/>
    <n v="0.79847965735717596"/>
    <n v="0.79847965735717596"/>
    <n v="0.79847965735717596"/>
    <n v="0.79847965735717596"/>
    <n v="0.79847965735717596"/>
    <n v="0.79847965735717596"/>
    <n v="0.79847965735717596"/>
    <n v="0.79847965735717596"/>
    <n v="0.79847965735717596"/>
    <n v="0.79847965735717596"/>
    <n v="0.79847965735717596"/>
    <n v="0.79847965735717596"/>
    <n v="0.79847965735717596"/>
    <n v="0.79847965735717596"/>
    <n v="0.79847965735717596"/>
  </r>
  <r>
    <x v="66"/>
    <s v="Over $160"/>
    <n v="173.718087454336"/>
    <s v="Electronics"/>
    <s v="Urban"/>
    <s v="SC-NR (2)"/>
    <s v="M_Input"/>
    <x v="4"/>
    <s v="Multifamily - Low Rise"/>
    <s v="ENERGY STAR Laptops"/>
    <n v="1.2279468708623785E-2"/>
    <n v="1.3883604032622765E-2"/>
    <n v="1.5301282119476626E-2"/>
    <n v="1.661419699505335E-2"/>
    <n v="1.8699272131316141E-2"/>
    <n v="1.8636770220830292E-2"/>
    <n v="1.8592212551956627E-2"/>
    <n v="1.8581297215590539E-2"/>
    <n v="1.8566813530816656E-2"/>
    <n v="1.8584573508027565E-2"/>
    <n v="1.8575443045647632E-2"/>
    <n v="1.8571402170124235E-2"/>
    <n v="1.8569072790823583E-2"/>
    <n v="1.8560586427594169E-2"/>
    <n v="1.8545469118508191E-2"/>
    <n v="1.8517734391862981E-2"/>
    <n v="1.8494947389915712E-2"/>
    <n v="1.8473999096708094E-2"/>
    <n v="1.8456770071366164E-2"/>
    <n v="1.8419773523536079E-2"/>
    <n v="9.5663808926252092E-2"/>
    <n v="116.6734442893696"/>
    <n v="173.718087454336"/>
    <s v="R-All-Elec-Comp-All-All-R"/>
    <n v="0"/>
    <n v="9.5663808926252092E-2"/>
    <n v="1.2279468708623785E-2"/>
    <n v="2.6163072741246549E-2"/>
    <n v="4.1464354860723175E-2"/>
    <n v="5.8078551855776525E-2"/>
    <n v="7.6777823987092667E-2"/>
    <n v="9.541459420792296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n v="9.5663808926252092E-2"/>
    <n v="1.2107918120447203E-2"/>
    <n v="1.3712053444446183E-2"/>
    <n v="1.5129731531300043E-2"/>
    <n v="1.6442646406876767E-2"/>
    <n v="1.8527721543139558E-2"/>
    <n v="1.8465219632653709E-2"/>
    <n v="1.8420661963780043E-2"/>
    <n v="1.8409746627413955E-2"/>
    <n v="1.8395262942640073E-2"/>
    <n v="1.8413022919850981E-2"/>
    <n v="1.8403892457471049E-2"/>
    <n v="1.8399851581947652E-2"/>
    <n v="1.8397522202646999E-2"/>
    <n v="1.8389035839417586E-2"/>
    <n v="1.8373918530331608E-2"/>
    <n v="1.8346183803686397E-2"/>
    <n v="1.8323396801739129E-2"/>
    <n v="1.8302448508531511E-2"/>
    <n v="1.828521948318958E-2"/>
    <n v="1.8248222935359496E-2"/>
    <n v="9.223279716272044E-2"/>
    <n v="9.223279716272044E-2"/>
    <n v="1.2107918120447203E-2"/>
    <n v="2.5819971564893386E-2"/>
    <n v="4.0949703096193432E-2"/>
    <n v="5.7392349503070199E-2"/>
    <n v="7.5920071046209764E-2"/>
    <n v="9.223279716272044E-2"/>
    <n v="9.223279716272044E-2"/>
    <n v="9.223279716272044E-2"/>
    <n v="9.223279716272044E-2"/>
    <n v="9.223279716272044E-2"/>
    <n v="9.223279716272044E-2"/>
    <n v="9.223279716272044E-2"/>
    <n v="9.223279716272044E-2"/>
    <n v="9.223279716272044E-2"/>
    <n v="9.223279716272044E-2"/>
    <n v="9.223279716272044E-2"/>
    <n v="9.223279716272044E-2"/>
    <n v="9.223279716272044E-2"/>
    <n v="9.223279716272044E-2"/>
    <n v="9.223279716272044E-2"/>
  </r>
  <r>
    <x v="66"/>
    <s v="Over $160"/>
    <n v="173.718087454336"/>
    <s v="Electronics"/>
    <s v="Urban"/>
    <s v="SC-NR (2)"/>
    <s v="M_Input"/>
    <x v="4"/>
    <s v="Multifamily - High Rise"/>
    <s v="ENERGY STAR Laptops"/>
    <n v="2.7996676834143152E-3"/>
    <n v="3.1654064176278771E-3"/>
    <n v="3.4886315395336429E-3"/>
    <n v="3.7879763315388543E-3"/>
    <n v="4.2614227044740164E-3"/>
    <n v="4.2481271561675502E-3"/>
    <n v="4.2381598701546003E-3"/>
    <n v="4.2364619554446621E-3"/>
    <n v="4.2327506285434659E-3"/>
    <n v="4.2367696147442005E-3"/>
    <n v="4.234040472247241E-3"/>
    <n v="4.2329072283142661E-3"/>
    <n v="4.2317658683941736E-3"/>
    <n v="4.2302842569638061E-3"/>
    <n v="4.2271845899832057E-3"/>
    <n v="4.2208866959953439E-3"/>
    <n v="4.2157260666279717E-3"/>
    <n v="4.2103725143328614E-3"/>
    <n v="4.2073835063940763E-3"/>
    <n v="4.19889530240182E-3"/>
    <n v="2.1778171936893041E-2"/>
    <n v="116.6734442893696"/>
    <n v="173.718087454336"/>
    <s v="R-All-Elec-Comp-All-All-R"/>
    <n v="0"/>
    <n v="2.1778171936893041E-2"/>
    <n v="2.7996676834143152E-3"/>
    <n v="5.9650741010421927E-3"/>
    <n v="9.4537056405758352E-3"/>
    <n v="1.3241681972114689E-2"/>
    <n v="1.7503104676588707E-2"/>
    <n v="2.1751231832756256E-2"/>
    <n v="2.1778171936893041E-2"/>
    <n v="2.1778171936893041E-2"/>
    <n v="2.1778171936893041E-2"/>
    <n v="2.1778171936893041E-2"/>
    <n v="2.1778171936893041E-2"/>
    <n v="2.1778171936893041E-2"/>
    <n v="2.1778171936893041E-2"/>
    <n v="2.1778171936893041E-2"/>
    <n v="2.1778171936893041E-2"/>
    <n v="2.1778171936893041E-2"/>
    <n v="2.1778171936893041E-2"/>
    <n v="2.1778171936893041E-2"/>
    <n v="2.1778171936893041E-2"/>
    <n v="2.1778171936893041E-2"/>
    <n v="2.7606136435729275E-3"/>
    <n v="3.1263523777864894E-3"/>
    <n v="3.4495774996922551E-3"/>
    <n v="3.7489222916974665E-3"/>
    <n v="4.2223686646326291E-3"/>
    <n v="4.2090731163261629E-3"/>
    <n v="4.199105830313213E-3"/>
    <n v="4.1974079156032748E-3"/>
    <n v="4.1936965887020786E-3"/>
    <n v="4.1977155749028132E-3"/>
    <n v="4.1949864324058537E-3"/>
    <n v="4.1938531884728788E-3"/>
    <n v="4.1927118285527863E-3"/>
    <n v="4.1912302171224188E-3"/>
    <n v="4.1881305501418184E-3"/>
    <n v="4.1818326561539566E-3"/>
    <n v="4.1766720267865844E-3"/>
    <n v="4.1713184744914741E-3"/>
    <n v="4.168329466552689E-3"/>
    <n v="4.1598412625604327E-3"/>
    <n v="2.0997091140065288E-2"/>
    <n v="2.0997091140065288E-2"/>
    <n v="2.7606136435729275E-3"/>
    <n v="5.8869660213594164E-3"/>
    <n v="9.3365435210516715E-3"/>
    <n v="1.3085465812749138E-2"/>
    <n v="1.7307834477381767E-2"/>
    <n v="2.0997091140065288E-2"/>
    <n v="2.0997091140065288E-2"/>
    <n v="2.0997091140065288E-2"/>
    <n v="2.0997091140065288E-2"/>
    <n v="2.0997091140065288E-2"/>
    <n v="2.0997091140065288E-2"/>
    <n v="2.0997091140065288E-2"/>
    <n v="2.0997091140065288E-2"/>
    <n v="2.0997091140065288E-2"/>
    <n v="2.0997091140065288E-2"/>
    <n v="2.0997091140065288E-2"/>
    <n v="2.0997091140065288E-2"/>
    <n v="2.0997091140065288E-2"/>
    <n v="2.0997091140065288E-2"/>
    <n v="2.0997091140065288E-2"/>
  </r>
  <r>
    <x v="66"/>
    <s v="Over $160"/>
    <n v="173.718087454336"/>
    <s v="Electronics"/>
    <s v="Urban"/>
    <s v="SC-NR (2)"/>
    <s v="M_Input"/>
    <x v="4"/>
    <s v="Manufactured"/>
    <s v="ENERGY STAR Laptops"/>
    <n v="5.4273870015486281E-3"/>
    <n v="6.0845952769838585E-3"/>
    <n v="6.6492984302907185E-3"/>
    <n v="7.1588005798846966E-3"/>
    <n v="7.6956240940422131E-3"/>
    <n v="7.6244856978080703E-3"/>
    <n v="7.5526038183908028E-3"/>
    <n v="7.4809044235341245E-3"/>
    <n v="7.4097021940500813E-3"/>
    <n v="7.3403343108734654E-3"/>
    <n v="7.2712119074912129E-3"/>
    <n v="7.2030320124955869E-3"/>
    <n v="7.1356146863746335E-3"/>
    <n v="7.0688094129451309E-3"/>
    <n v="7.0025756155793475E-3"/>
    <n v="6.9377675496585869E-3"/>
    <n v="6.8735341768707235E-3"/>
    <n v="6.8099318134041444E-3"/>
    <n v="6.746913918840843E-3"/>
    <n v="6.675376144568485E-3"/>
    <n v="2.8065870298725669E-2"/>
    <n v="116.6734442893696"/>
    <n v="173.718087454336"/>
    <s v="R-All-Elec-Comp-All-All-R"/>
    <n v="0"/>
    <n v="2.8065870298725669E-2"/>
    <n v="5.4273870015486281E-3"/>
    <n v="1.1511982278532486E-2"/>
    <n v="1.8161280708823203E-2"/>
    <n v="2.532008128870789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2.8065870298725669E-2"/>
    <n v="5.377057450473093E-3"/>
    <n v="6.0342657259083235E-3"/>
    <n v="6.5989688792151835E-3"/>
    <n v="7.1084710288091615E-3"/>
    <n v="7.6452945429666781E-3"/>
    <n v="7.5741561467325353E-3"/>
    <n v="7.5022742673152678E-3"/>
    <n v="7.4305748724585894E-3"/>
    <n v="7.3593726429745463E-3"/>
    <n v="7.2900047597979304E-3"/>
    <n v="7.2208823564156779E-3"/>
    <n v="7.1527024614200518E-3"/>
    <n v="7.0852851352990985E-3"/>
    <n v="7.0184798618695959E-3"/>
    <n v="6.9522460645038125E-3"/>
    <n v="6.8874379985830519E-3"/>
    <n v="6.8232046257951885E-3"/>
    <n v="6.7596022623286093E-3"/>
    <n v="6.696584367765308E-3"/>
    <n v="6.62504659349295E-3"/>
    <n v="2.7059279277214961E-2"/>
    <n v="2.7059279277214961E-2"/>
    <n v="5.377057450473093E-3"/>
    <n v="1.1411323176381417E-2"/>
    <n v="1.8010292055596601E-2"/>
    <n v="2.5118763084405762E-2"/>
    <n v="2.7059279277214961E-2"/>
    <n v="2.7059279277214961E-2"/>
    <n v="2.7059279277214961E-2"/>
    <n v="2.7059279277214961E-2"/>
    <n v="2.7059279277214961E-2"/>
    <n v="2.7059279277214961E-2"/>
    <n v="2.7059279277214961E-2"/>
    <n v="2.7059279277214961E-2"/>
    <n v="2.7059279277214961E-2"/>
    <n v="2.7059279277214961E-2"/>
    <n v="2.7059279277214961E-2"/>
    <n v="2.7059279277214961E-2"/>
    <n v="2.7059279277214961E-2"/>
    <n v="2.7059279277214961E-2"/>
    <n v="2.7059279277214961E-2"/>
    <n v="2.7059279277214961E-2"/>
  </r>
  <r>
    <x v="67"/>
    <s v="Under $10"/>
    <n v="8.8878266201429064"/>
    <s v="Whole Bldg/Meter Level"/>
    <s v="Urban"/>
    <s v="SC-New"/>
    <s v="M_Input"/>
    <x v="4"/>
    <s v="Single Family"/>
    <s v="Controled Optimization Program"/>
    <n v="3.7760592946422339E-2"/>
    <n v="4.6504781592083454E-2"/>
    <n v="5.6192391898012201E-2"/>
    <n v="6.7083475592878916E-2"/>
    <n v="7.6207510024565481E-2"/>
    <n v="8.5481486152544986E-2"/>
    <n v="9.2418214608835647E-2"/>
    <n v="9.505604377292895E-2"/>
    <n v="9.470927653975772E-2"/>
    <n v="9.5807751299940236E-2"/>
    <n v="9.7208459575245168E-2"/>
    <n v="9.6524101686260688E-2"/>
    <n v="9.2656731903883793E-2"/>
    <n v="9.1951892964284493E-2"/>
    <n v="9.1866005498884448E-2"/>
    <n v="9.2113004028933632E-2"/>
    <n v="9.2361289477216377E-2"/>
    <n v="9.2611118794645814E-2"/>
    <n v="9.2862504850978578E-2"/>
    <n v="9.3115460628553165E-2"/>
    <n v="1.6804920938368562"/>
    <n v="5.464512655420056"/>
    <n v="8.8878266201429064"/>
    <s v="R-All-WH-HPWH-All-All-R"/>
    <n v="0"/>
    <n v="1.6804920938368562"/>
    <n v="3.7760592946422339E-2"/>
    <n v="8.42653745385058E-2"/>
    <n v="0.140457766436518"/>
    <n v="0.20754124202939692"/>
    <n v="0.28374875205396238"/>
    <n v="0.36923023820650736"/>
    <n v="0.461648452815343"/>
    <n v="0.55670449658827192"/>
    <n v="0.65141377312802962"/>
    <n v="0.74722152442796985"/>
    <n v="0.84442998400321501"/>
    <n v="0.94095408568947569"/>
    <n v="1.0336108175933596"/>
    <n v="1.125562710557644"/>
    <n v="1.2174287160565285"/>
    <n v="1.3095417200854622"/>
    <n v="1.4019030095626785"/>
    <n v="1.4945141283573244"/>
    <n v="1.587376633208303"/>
    <n v="1.6804920938368562"/>
    <n v="3.5700962623723534E-2"/>
    <n v="4.4445151269384649E-2"/>
    <n v="5.4132761575313396E-2"/>
    <n v="6.5023845270180111E-2"/>
    <n v="7.4147879701866676E-2"/>
    <n v="8.3421855829846181E-2"/>
    <n v="9.0358584286136842E-2"/>
    <n v="9.2996413450230145E-2"/>
    <n v="9.2649646217058915E-2"/>
    <n v="9.3748120977241431E-2"/>
    <n v="9.5148829252546363E-2"/>
    <n v="9.4464471363561883E-2"/>
    <n v="9.0597101581184988E-2"/>
    <n v="8.9892262641585688E-2"/>
    <n v="8.9806375176185643E-2"/>
    <n v="9.0053373706234827E-2"/>
    <n v="9.0301659154517572E-2"/>
    <n v="9.0551488471947009E-2"/>
    <n v="9.0802874528279773E-2"/>
    <n v="9.105583030585436E-2"/>
    <n v="1.6392994873828801"/>
    <n v="1.6392994873828801"/>
    <n v="3.5700962623723534E-2"/>
    <n v="8.014611389310819E-2"/>
    <n v="0.1342788754684216"/>
    <n v="0.19930272073860172"/>
    <n v="0.27345060044046843"/>
    <n v="0.35687245627031461"/>
    <n v="0.44723104055645146"/>
    <n v="0.5402274540066816"/>
    <n v="0.63287710022374055"/>
    <n v="0.72662522120098194"/>
    <n v="0.82177405045352825"/>
    <n v="0.91623852181709009"/>
    <n v="1.0068356233982751"/>
    <n v="1.0967278860398608"/>
    <n v="1.1865342612160465"/>
    <n v="1.2765876349222813"/>
    <n v="1.3668892940767989"/>
    <n v="1.4574407825487459"/>
    <n v="1.5482436570770257"/>
    <n v="1.6392994873828801"/>
  </r>
  <r>
    <x v="67"/>
    <s v="Under $10"/>
    <n v="8.8878266201429064"/>
    <s v="Whole Bldg/Meter Level"/>
    <s v="Urban"/>
    <s v="SC-Retro"/>
    <s v="M_Input"/>
    <x v="4"/>
    <s v="Single Family"/>
    <s v="Controled Optimization Program"/>
    <n v="0.41987387199288201"/>
    <n v="0.51975799196896089"/>
    <n v="0.64050013595688549"/>
    <n v="0.74806681832932798"/>
    <n v="0.85793533330830907"/>
    <n v="1.0078655163710273"/>
    <n v="1.1105340090595195"/>
    <n v="1.139132418854891"/>
    <n v="1.077507364641374"/>
    <n v="0.92938653902841317"/>
    <n v="0.72160903059519055"/>
    <n v="0.49688828993103357"/>
    <n v="0.29831787192913461"/>
    <n v="0.15321348708665131"/>
    <n v="6.5932662706634559E-2"/>
    <n v="2.3233393599046855E-2"/>
    <n v="6.5374891409102761E-3"/>
    <n v="1.4292007648370963E-3"/>
    <n v="2.3563581193574291E-4"/>
    <n v="2.8370679220030345E-5"/>
    <n v="10.560703522891705"/>
    <n v="5.464512655420056"/>
    <n v="8.8878266201429064"/>
    <s v="R-All-WH-HPWH-All-All-R"/>
    <n v="0"/>
    <n v="10.217985431756187"/>
    <n v="0.41987387199288201"/>
    <n v="0.93963186396184284"/>
    <n v="1.5801319999187284"/>
    <n v="2.3281988182480564"/>
    <n v="3.1861341515563657"/>
    <n v="4.1939996679273932"/>
    <n v="5.3045336769869129"/>
    <n v="6.4436660958418042"/>
    <n v="7.5211734604831779"/>
    <n v="8.4505599995115919"/>
    <n v="9.1721690301067831"/>
    <n v="9.6690573200378171"/>
    <n v="9.9673751919669513"/>
    <n v="10.120588679053602"/>
    <n v="10.186521341760237"/>
    <n v="10.209754735359283"/>
    <n v="10.216292224500194"/>
    <n v="10.217721425265031"/>
    <n v="10.217957061076968"/>
    <n v="10.217985431756187"/>
    <n v="0.40735059222898279"/>
    <n v="0.50723471220506167"/>
    <n v="0.62797685619298627"/>
    <n v="0.73554353856542876"/>
    <n v="0.84541205354440985"/>
    <n v="0.99534223660712806"/>
    <n v="1.0980107292956203"/>
    <n v="1.1266091390909918"/>
    <n v="1.0649840848774748"/>
    <n v="0.91686325926451395"/>
    <n v="0.70908575083129133"/>
    <n v="0.48436501016713435"/>
    <n v="0.28579459216523539"/>
    <n v="0.14069020732275211"/>
    <n v="5.3409382942735353E-2"/>
    <n v="1.0710113835147649E-2"/>
    <n v="0"/>
    <n v="0"/>
    <n v="0"/>
    <n v="0"/>
    <n v="10.310237927613722"/>
    <n v="10.009382259136894"/>
    <n v="0.40735059222898279"/>
    <n v="0.9145853044340444"/>
    <n v="1.5425621606270306"/>
    <n v="2.2781056991924595"/>
    <n v="3.1235177527368694"/>
    <n v="4.1188599893439974"/>
    <n v="5.2168707186396173"/>
    <n v="6.3434798577306086"/>
    <n v="7.4084639426080834"/>
    <n v="8.3253272018725966"/>
    <n v="9.0344129527038888"/>
    <n v="9.5187779628710238"/>
    <n v="9.804572555036259"/>
    <n v="9.9452627623590111"/>
    <n v="9.9986721453017466"/>
    <n v="10.009382259136894"/>
    <n v="10.009382259136894"/>
    <n v="10.009382259136894"/>
    <n v="10.009382259136894"/>
    <n v="10.009382259136894"/>
  </r>
  <r>
    <x v="68"/>
    <s v="Under $15"/>
    <n v="13.032277055616069"/>
    <s v="Water Heating"/>
    <s v="Urban"/>
    <s v="SC-New"/>
    <s v="M_Input"/>
    <x v="4"/>
    <s v="Single Family"/>
    <s v="Energy Star Dishwasher - Any DHW"/>
    <n v="5.3811436220047363E-4"/>
    <n v="5.9622178432585033E-4"/>
    <n v="6.4121730408281787E-4"/>
    <n v="6.8700205911768778E-4"/>
    <n v="7.1321492316649756E-4"/>
    <n v="7.478027943691282E-4"/>
    <n v="7.7343993074897334E-4"/>
    <n v="7.7688336176713342E-4"/>
    <n v="7.6798495815668202E-4"/>
    <n v="7.7864562897857344E-4"/>
    <n v="7.9571978978420013E-4"/>
    <n v="7.9682487185863586E-4"/>
    <n v="7.6448140335586814E-4"/>
    <n v="7.5858337991045939E-4"/>
    <n v="7.5786471666113681E-4"/>
    <n v="7.5990253622152347E-4"/>
    <n v="7.6195081098843576E-4"/>
    <n v="7.6401182217723036E-4"/>
    <n v="7.6608567595924356E-4"/>
    <n v="7.6817247943457528E-4"/>
    <n v="1.4714124593265125E-2"/>
    <n v="208.35723597812813"/>
    <n v="13.032277055616069"/>
    <s v="R-All-WH-ERWH-All-All-R"/>
    <s v="R-All-WH-ERWH-All-All-R"/>
    <n v="1.4714124593265125E-2"/>
    <n v="5.3811436220047363E-4"/>
    <n v="1.134336146526324E-3"/>
    <n v="1.7755534506091418E-3"/>
    <n v="2.4625555097268297E-3"/>
    <n v="3.1757704328933272E-3"/>
    <n v="3.923573227262455E-3"/>
    <n v="4.6970131580114285E-3"/>
    <n v="5.473896519778562E-3"/>
    <n v="6.2418814779352438E-3"/>
    <n v="7.0205271069138176E-3"/>
    <n v="7.8162468966980168E-3"/>
    <n v="8.6130717685566523E-3"/>
    <n v="9.377553171912521E-3"/>
    <n v="1.013613655182298E-2"/>
    <n v="1.0894001268484117E-2"/>
    <n v="1.1653903804705641E-2"/>
    <n v="1.2415854615694076E-2"/>
    <n v="1.3179866437871307E-2"/>
    <n v="1.394595211383055E-2"/>
    <n v="1.4714124593265125E-2"/>
    <n v="0"/>
    <n v="0"/>
    <n v="0"/>
    <n v="0"/>
    <n v="0"/>
    <n v="0"/>
    <n v="0"/>
    <n v="0"/>
    <n v="0"/>
    <n v="0"/>
    <n v="0"/>
    <n v="0"/>
    <n v="0"/>
    <n v="0"/>
    <n v="0"/>
    <n v="0"/>
    <n v="0"/>
    <n v="0"/>
    <n v="0"/>
    <n v="0"/>
    <n v="0"/>
    <n v="0"/>
    <n v="0"/>
    <n v="0"/>
    <n v="0"/>
    <n v="0"/>
    <n v="0"/>
    <n v="0"/>
    <n v="0"/>
    <n v="0"/>
    <n v="0"/>
    <n v="0"/>
    <n v="0"/>
    <n v="0"/>
    <n v="0"/>
    <n v="0"/>
    <n v="0"/>
    <n v="0"/>
    <n v="0"/>
    <n v="0"/>
    <n v="0"/>
    <n v="0"/>
  </r>
  <r>
    <x v="68"/>
    <s v="Under $10"/>
    <n v="8.7035454004197152"/>
    <s v="Water Heating"/>
    <s v="Urban"/>
    <s v="SC-New"/>
    <s v="M_Input"/>
    <x v="4"/>
    <s v="Multifamily - Low Rise"/>
    <s v="Energy Star Dishwasher - Any DHW"/>
    <n v="5.8042131938727739E-4"/>
    <n v="6.6825815005404614E-4"/>
    <n v="7.4544321683379282E-4"/>
    <n v="8.402252325341574E-4"/>
    <n v="9.2121453065867451E-4"/>
    <n v="1.0060559785836515E-3"/>
    <n v="1.0484513178413112E-3"/>
    <n v="1.0908825980184137E-3"/>
    <n v="1.1300618288306347E-3"/>
    <n v="1.1561228495727213E-3"/>
    <n v="1.1689198387373964E-3"/>
    <n v="1.1572943505743639E-3"/>
    <n v="1.1405100185189973E-3"/>
    <n v="1.126461472160668E-3"/>
    <n v="1.1177857220507554E-3"/>
    <n v="1.1142652905742365E-3"/>
    <n v="1.1108662447102415E-3"/>
    <n v="1.1075867205516464E-3"/>
    <n v="1.1044218517532538E-3"/>
    <n v="1.10136697045384E-3"/>
    <n v="2.0436615502400078E-2"/>
    <n v="66.049335803468509"/>
    <n v="8.7035454004197152"/>
    <s v="R-All-WH-ERWH-All-All-R"/>
    <s v="R-All-WH-ERWH-All-All-R"/>
    <n v="2.0436615502400078E-2"/>
    <n v="5.8042131938727739E-4"/>
    <n v="1.2486794694413234E-3"/>
    <n v="1.9941226862751162E-3"/>
    <n v="2.8343479188092735E-3"/>
    <n v="3.7555624494679482E-3"/>
    <n v="4.7616184280515998E-3"/>
    <n v="5.810069745892911E-3"/>
    <n v="6.9009523439113249E-3"/>
    <n v="8.0310141727419591E-3"/>
    <n v="9.1871370223146811E-3"/>
    <n v="1.0356056861052077E-2"/>
    <n v="1.1513351211626442E-2"/>
    <n v="1.265386123014544E-2"/>
    <n v="1.3780322702306108E-2"/>
    <n v="1.4898108424356864E-2"/>
    <n v="1.60123737149311E-2"/>
    <n v="1.7123239959641341E-2"/>
    <n v="1.8230826680192987E-2"/>
    <n v="1.933524853194624E-2"/>
    <n v="2.0436615502400078E-2"/>
    <n v="0"/>
    <n v="0"/>
    <n v="0"/>
    <n v="0"/>
    <n v="0"/>
    <n v="0"/>
    <n v="0"/>
    <n v="0"/>
    <n v="0"/>
    <n v="0"/>
    <n v="0"/>
    <n v="0"/>
    <n v="0"/>
    <n v="0"/>
    <n v="0"/>
    <n v="0"/>
    <n v="0"/>
    <n v="0"/>
    <n v="0"/>
    <n v="0"/>
    <n v="0"/>
    <n v="0"/>
    <n v="0"/>
    <n v="0"/>
    <n v="0"/>
    <n v="0"/>
    <n v="0"/>
    <n v="0"/>
    <n v="0"/>
    <n v="0"/>
    <n v="0"/>
    <n v="0"/>
    <n v="0"/>
    <n v="0"/>
    <n v="0"/>
    <n v="0"/>
    <n v="0"/>
    <n v="0"/>
    <n v="0"/>
    <n v="0"/>
    <n v="0"/>
    <n v="0"/>
  </r>
  <r>
    <x v="68"/>
    <s v="Under $10"/>
    <n v="8.7035454004197152"/>
    <s v="Water Heating"/>
    <s v="Urban"/>
    <s v="SC-New"/>
    <s v="M_Input"/>
    <x v="4"/>
    <s v="Multifamily - High Rise"/>
    <s v="Energy Star Dishwasher - Any DHW"/>
    <n v="1.309693930973099E-4"/>
    <n v="1.5150392673080198E-4"/>
    <n v="1.6916506282754659E-4"/>
    <n v="1.9158095513339797E-4"/>
    <n v="2.0955305163178551E-4"/>
    <n v="2.2882993849020512E-4"/>
    <n v="2.3760940068754278E-4"/>
    <n v="2.4696181648487371E-4"/>
    <n v="2.5501795640778274E-4"/>
    <n v="2.6158245574082453E-4"/>
    <n v="2.6494928683426359E-4"/>
    <n v="2.6232876529020527E-4"/>
    <n v="2.5856125463666411E-4"/>
    <n v="2.5455257942666893E-4"/>
    <n v="2.5390788144845854E-4"/>
    <n v="2.5303912828178254E-4"/>
    <n v="2.5220569414101054E-4"/>
    <n v="2.5140660591035311E-4"/>
    <n v="2.5064024193875841E-4"/>
    <n v="2.4990505724944084E-4"/>
    <n v="4.6342704523896772E-3"/>
    <n v="66.049335803468509"/>
    <n v="8.7035454004197152"/>
    <s v="R-All-WH-ERWH-All-All-R"/>
    <s v="R-All-WH-ERWH-All-All-R"/>
    <n v="4.6342704523896772E-3"/>
    <n v="1.309693930973099E-4"/>
    <n v="2.824733198281119E-4"/>
    <n v="4.5163838265565849E-4"/>
    <n v="6.4321933778905649E-4"/>
    <n v="8.5277238942084205E-4"/>
    <n v="1.0816023279110471E-3"/>
    <n v="1.3192117285985899E-3"/>
    <n v="1.5661735450834637E-3"/>
    <n v="1.8211915014912465E-3"/>
    <n v="2.082773957232071E-3"/>
    <n v="2.3477232440663343E-3"/>
    <n v="2.6100520093565397E-3"/>
    <n v="2.8686132639932039E-3"/>
    <n v="3.1231658434198728E-3"/>
    <n v="3.3770737248683316E-3"/>
    <n v="3.6301128531501139E-3"/>
    <n v="3.8823185472911244E-3"/>
    <n v="4.1337251532014771E-3"/>
    <n v="4.3843653951402359E-3"/>
    <n v="4.6342704523896772E-3"/>
    <n v="0"/>
    <n v="0"/>
    <n v="0"/>
    <n v="0"/>
    <n v="0"/>
    <n v="0"/>
    <n v="0"/>
    <n v="0"/>
    <n v="0"/>
    <n v="0"/>
    <n v="0"/>
    <n v="0"/>
    <n v="0"/>
    <n v="0"/>
    <n v="0"/>
    <n v="0"/>
    <n v="0"/>
    <n v="0"/>
    <n v="0"/>
    <n v="0"/>
    <n v="0"/>
    <n v="0"/>
    <n v="0"/>
    <n v="0"/>
    <n v="0"/>
    <n v="0"/>
    <n v="0"/>
    <n v="0"/>
    <n v="0"/>
    <n v="0"/>
    <n v="0"/>
    <n v="0"/>
    <n v="0"/>
    <n v="0"/>
    <n v="0"/>
    <n v="0"/>
    <n v="0"/>
    <n v="0"/>
    <n v="0"/>
    <n v="0"/>
    <n v="0"/>
    <n v="0"/>
  </r>
  <r>
    <x v="68"/>
    <s v="Under $15"/>
    <n v="10.360133451766291"/>
    <s v="Water Heating"/>
    <s v="Urban"/>
    <s v="SC-New"/>
    <s v="M_Input"/>
    <x v="4"/>
    <s v="Manufactured"/>
    <s v="Energy Star Dishwasher - Any DHW"/>
    <n v="1.6255642296107271E-5"/>
    <n v="1.8642917992897205E-5"/>
    <n v="2.0774998722968697E-5"/>
    <n v="2.2510148287381824E-5"/>
    <n v="2.3862248927834772E-5"/>
    <n v="2.4764521522967836E-5"/>
    <n v="2.5215160536516421E-5"/>
    <n v="2.5628217434903493E-5"/>
    <n v="2.5960853062638394E-5"/>
    <n v="2.616558422686517E-5"/>
    <n v="2.6250014291659745E-5"/>
    <n v="2.6231790002576896E-5"/>
    <n v="2.5931202656129907E-5"/>
    <n v="2.5660545906641301E-5"/>
    <n v="2.5397329021143651E-5"/>
    <n v="2.5130825298748444E-5"/>
    <n v="2.4867046702440618E-5"/>
    <n v="2.4606036783575661E-5"/>
    <n v="2.43477664815132E-5"/>
    <n v="2.4092207040639694E-5"/>
    <n v="4.822950571961502E-4"/>
    <n v="120.50999213880962"/>
    <n v="10.360133451766291"/>
    <s v="R-All-WH-ERWH-All-All-R"/>
    <s v="R-All-WH-ERWH-All-All-R"/>
    <n v="4.822950571961502E-4"/>
    <n v="1.6255642296107271E-5"/>
    <n v="3.4898560289004472E-5"/>
    <n v="5.5673559011973166E-5"/>
    <n v="7.8183707299354997E-5"/>
    <n v="1.0204595622718977E-4"/>
    <n v="1.2681047775015762E-4"/>
    <n v="1.5202563828667403E-4"/>
    <n v="1.7765385572157753E-4"/>
    <n v="2.0361470878421591E-4"/>
    <n v="2.2978029301108107E-4"/>
    <n v="2.5603030730274079E-4"/>
    <n v="2.822620973053177E-4"/>
    <n v="3.0819329996144762E-4"/>
    <n v="3.338538458680889E-4"/>
    <n v="3.5925117488923254E-4"/>
    <n v="3.8438200018798099E-4"/>
    <n v="4.092490468904216E-4"/>
    <n v="4.3385508367399728E-4"/>
    <n v="4.582028501555105E-4"/>
    <n v="4.822950571961502E-4"/>
    <n v="0"/>
    <n v="0"/>
    <n v="0"/>
    <n v="0"/>
    <n v="0"/>
    <n v="0"/>
    <n v="0"/>
    <n v="0"/>
    <n v="0"/>
    <n v="0"/>
    <n v="0"/>
    <n v="0"/>
    <n v="0"/>
    <n v="0"/>
    <n v="0"/>
    <n v="0"/>
    <n v="0"/>
    <n v="0"/>
    <n v="0"/>
    <n v="0"/>
    <n v="0"/>
    <n v="0"/>
    <n v="0"/>
    <n v="0"/>
    <n v="0"/>
    <n v="0"/>
    <n v="0"/>
    <n v="0"/>
    <n v="0"/>
    <n v="0"/>
    <n v="0"/>
    <n v="0"/>
    <n v="0"/>
    <n v="0"/>
    <n v="0"/>
    <n v="0"/>
    <n v="0"/>
    <n v="0"/>
    <n v="0"/>
    <n v="0"/>
    <n v="0"/>
    <n v="0"/>
  </r>
  <r>
    <x v="68"/>
    <s v="Under $15"/>
    <n v="13.032277055616069"/>
    <s v="Water Heating"/>
    <s v="Urban"/>
    <s v="SC-NR"/>
    <s v="M_Input"/>
    <x v="4"/>
    <s v="Single Family"/>
    <s v="Energy Star Dishwasher - Any DHW"/>
    <n v="2.900053885435949E-3"/>
    <n v="3.4143538706614372E-3"/>
    <n v="3.8223934850395366E-3"/>
    <n v="4.1456347563872103E-3"/>
    <n v="4.4011735815620012E-3"/>
    <n v="4.6027088513216578E-3"/>
    <n v="4.761124959988202E-3"/>
    <n v="4.8851016587556769E-3"/>
    <n v="4.9815976020493192E-3"/>
    <n v="5.0562200356128904E-3"/>
    <n v="5.1133763622492143E-3"/>
    <n v="5.1565508192587322E-3"/>
    <n v="5.1452573811933845E-3"/>
    <n v="5.1338110580241318E-3"/>
    <n v="5.1223165141813451E-3"/>
    <n v="5.6357752495892017E-3"/>
    <n v="5.5151915222440102E-3"/>
    <n v="5.4273855080588206E-3"/>
    <n v="5.3644869256369238E-3"/>
    <n v="5.3097086953191657E-3"/>
    <n v="8.0063952871789079E-2"/>
    <n v="208.35723597812813"/>
    <n v="13.032277055616069"/>
    <s v="R-All-WH-ERWH-All-All-R"/>
    <s v="R-All-WH-ERWH-All-All-R"/>
    <n v="8.0063952871789079E-2"/>
    <n v="2.900053885435949E-3"/>
    <n v="6.3144077560973863E-3"/>
    <n v="1.0136801241136924E-2"/>
    <n v="1.4282435997524134E-2"/>
    <n v="1.8683609579086137E-2"/>
    <n v="2.3286318430407793E-2"/>
    <n v="2.8047443390395995E-2"/>
    <n v="3.2932545049151669E-2"/>
    <n v="3.7914142651200987E-2"/>
    <n v="4.2970362686813875E-2"/>
    <n v="4.8083739049063087E-2"/>
    <n v="5.324028986832182E-2"/>
    <n v="5.8385547249515203E-2"/>
    <n v="6.3519358307539339E-2"/>
    <n v="6.8641674821720677E-2"/>
    <n v="7.4277450071309883E-2"/>
    <n v="7.9792641593553898E-2"/>
    <n v="8.0063952871789079E-2"/>
    <n v="8.0063952871789079E-2"/>
    <n v="8.0063952871789079E-2"/>
    <n v="0"/>
    <n v="0"/>
    <n v="0"/>
    <n v="0"/>
    <n v="0"/>
    <n v="0"/>
    <n v="0"/>
    <n v="0"/>
    <n v="0"/>
    <n v="0"/>
    <n v="0"/>
    <n v="0"/>
    <n v="0"/>
    <n v="0"/>
    <n v="0"/>
    <n v="9.4562613963401244E-5"/>
    <n v="0"/>
    <n v="0"/>
    <n v="0"/>
    <n v="0"/>
    <n v="0"/>
    <n v="0"/>
    <n v="0"/>
    <n v="0"/>
    <n v="0"/>
    <n v="0"/>
    <n v="0"/>
    <n v="0"/>
    <n v="0"/>
    <n v="0"/>
    <n v="0"/>
    <n v="0"/>
    <n v="0"/>
    <n v="0"/>
    <n v="0"/>
    <n v="0"/>
    <n v="0"/>
    <n v="0"/>
    <n v="0"/>
    <n v="0"/>
    <n v="0"/>
    <n v="0"/>
  </r>
  <r>
    <x v="68"/>
    <s v="Under $10"/>
    <n v="8.7035454004197152"/>
    <s v="Water Heating"/>
    <s v="Urban"/>
    <s v="SC-NR"/>
    <s v="M_Input"/>
    <x v="4"/>
    <s v="Multifamily - Low Rise"/>
    <s v="Energy Star Dishwasher - Any DHW"/>
    <n v="1.8641044137962283E-3"/>
    <n v="2.1947353926165228E-3"/>
    <n v="2.4570826588056695E-3"/>
    <n v="2.6649614347844597E-3"/>
    <n v="2.8293436760203771E-3"/>
    <n v="2.9590326357137446E-3"/>
    <n v="3.0609683282361078E-3"/>
    <n v="3.1408015915007992E-3"/>
    <n v="3.2029930770818096E-3"/>
    <n v="3.2510868705147582E-3"/>
    <n v="3.2879228026288978E-3"/>
    <n v="3.3157410020419127E-3"/>
    <n v="3.3085886783523603E-3"/>
    <n v="3.3013015179843451E-3"/>
    <n v="3.2939856621758165E-3"/>
    <n v="3.8529011099299442E-3"/>
    <n v="3.7454689010629617E-3"/>
    <n v="3.6667731879238938E-3"/>
    <n v="3.6170914570376566E-3"/>
    <n v="3.5735746844482654E-3"/>
    <n v="5.242505480049172E-2"/>
    <n v="66.049335803468509"/>
    <n v="8.7035454004197152"/>
    <s v="R-All-WH-ERWH-All-All-R"/>
    <s v="R-All-WH-ERWH-All-All-R"/>
    <n v="5.242505480049172E-2"/>
    <n v="1.8641044137962283E-3"/>
    <n v="4.0588398064127507E-3"/>
    <n v="6.5159224652184197E-3"/>
    <n v="9.1808839000028786E-3"/>
    <n v="1.2010227576023255E-2"/>
    <n v="1.4969260211736999E-2"/>
    <n v="1.8030228539973107E-2"/>
    <n v="2.1171030131473905E-2"/>
    <n v="2.4374023208555716E-2"/>
    <n v="2.7625110079070474E-2"/>
    <n v="3.0913032881699373E-2"/>
    <n v="3.4228773883741286E-2"/>
    <n v="3.7537362562093647E-2"/>
    <n v="4.083866408007799E-2"/>
    <n v="4.4132649742253803E-2"/>
    <n v="4.7985550852183749E-2"/>
    <n v="5.1731019753246711E-2"/>
    <n v="5.242505480049172E-2"/>
    <n v="5.242505480049172E-2"/>
    <n v="5.242505480049172E-2"/>
    <n v="0"/>
    <n v="0"/>
    <n v="0"/>
    <n v="0"/>
    <n v="0"/>
    <n v="0"/>
    <n v="0"/>
    <n v="0"/>
    <n v="0"/>
    <n v="0"/>
    <n v="0"/>
    <n v="0"/>
    <n v="0"/>
    <n v="0"/>
    <n v="0"/>
    <n v="2.2457193476354675E-4"/>
    <n v="1.1713972589656426E-4"/>
    <n v="3.844401275749634E-5"/>
    <n v="0"/>
    <n v="0"/>
    <n v="0"/>
    <n v="0"/>
    <n v="0"/>
    <n v="0"/>
    <n v="0"/>
    <n v="0"/>
    <n v="0"/>
    <n v="0"/>
    <n v="0"/>
    <n v="0"/>
    <n v="0"/>
    <n v="0"/>
    <n v="0"/>
    <n v="0"/>
    <n v="0"/>
    <n v="0"/>
    <n v="0"/>
    <n v="0"/>
    <n v="0"/>
    <n v="0"/>
    <n v="0"/>
    <n v="0"/>
  </r>
  <r>
    <x v="68"/>
    <s v="Under $10"/>
    <n v="8.7035454004197152"/>
    <s v="Water Heating"/>
    <s v="Urban"/>
    <s v="SC-NR"/>
    <s v="M_Input"/>
    <x v="4"/>
    <s v="Multifamily - High Rise"/>
    <s v="Energy Star Dishwasher - Any DHW"/>
    <n v="4.2500803655699771E-4"/>
    <n v="5.0039092734561173E-4"/>
    <n v="5.6020508554899045E-4"/>
    <n v="6.0760148940288534E-4"/>
    <n v="6.4507941064128878E-4"/>
    <n v="6.7464785550885539E-4"/>
    <n v="6.9788734947121868E-4"/>
    <n v="7.1608827709253526E-4"/>
    <n v="7.3026580747647871E-4"/>
    <n v="7.4123187447479755E-4"/>
    <n v="7.496310033700685E-4"/>
    <n v="7.559732843971385E-4"/>
    <n v="7.5434249413965006E-4"/>
    <n v="7.5267870181647831E-4"/>
    <n v="7.5101407411875024E-4"/>
    <n v="8.7711325245860123E-4"/>
    <n v="8.5335255385198341E-4"/>
    <n v="8.3558726116078619E-4"/>
    <n v="8.2468498126749565E-4"/>
    <n v="8.1459285234368136E-4"/>
    <n v="1.1950138652595796E-2"/>
    <n v="66.049335803468509"/>
    <n v="8.7035454004197152"/>
    <s v="R-All-WH-ERWH-All-All-R"/>
    <s v="R-All-WH-ERWH-All-All-R"/>
    <n v="1.1950138652595796E-2"/>
    <n v="4.2500803655699771E-4"/>
    <n v="9.2539896390260944E-4"/>
    <n v="1.4856040494515999E-3"/>
    <n v="2.0932055388544852E-3"/>
    <n v="2.7382849494957742E-3"/>
    <n v="3.4129328050046294E-3"/>
    <n v="4.1108201544758482E-3"/>
    <n v="4.826908431568383E-3"/>
    <n v="5.5571742390448618E-3"/>
    <n v="6.2984061135196593E-3"/>
    <n v="7.048037116889728E-3"/>
    <n v="7.8040104012868667E-3"/>
    <n v="8.5583528954265159E-3"/>
    <n v="9.3110315972429938E-3"/>
    <n v="1.0062045671361744E-2"/>
    <n v="1.0939158923820346E-2"/>
    <n v="1.1792511477672329E-2"/>
    <n v="1.1950138652595796E-2"/>
    <n v="1.1950138652595796E-2"/>
    <n v="1.1950138652595796E-2"/>
    <n v="0"/>
    <n v="0"/>
    <n v="0"/>
    <n v="0"/>
    <n v="0"/>
    <n v="0"/>
    <n v="0"/>
    <n v="0"/>
    <n v="0"/>
    <n v="0"/>
    <n v="0"/>
    <n v="0"/>
    <n v="0"/>
    <n v="0"/>
    <n v="0"/>
    <n v="5.0046177650501828E-5"/>
    <n v="2.6285479043884011E-5"/>
    <n v="8.5201863526867877E-6"/>
    <n v="0"/>
    <n v="0"/>
    <n v="0"/>
    <n v="0"/>
    <n v="0"/>
    <n v="0"/>
    <n v="0"/>
    <n v="0"/>
    <n v="0"/>
    <n v="0"/>
    <n v="0"/>
    <n v="0"/>
    <n v="0"/>
    <n v="0"/>
    <n v="0"/>
    <n v="0"/>
    <n v="0"/>
    <n v="0"/>
    <n v="0"/>
    <n v="0"/>
    <n v="0"/>
    <n v="0"/>
    <n v="0"/>
    <n v="0"/>
  </r>
  <r>
    <x v="68"/>
    <s v="Under $15"/>
    <n v="10.360133451766291"/>
    <s v="Water Heating"/>
    <s v="Urban"/>
    <s v="SC-NR"/>
    <s v="M_Input"/>
    <x v="4"/>
    <s v="Manufactured"/>
    <s v="Energy Star Dishwasher - Any DHW"/>
    <n v="3.2301719506793618E-4"/>
    <n v="3.7709939678179285E-4"/>
    <n v="4.1861227863225432E-4"/>
    <n v="4.5019019402562461E-4"/>
    <n v="4.7391825339369653E-4"/>
    <n v="4.9144584769244865E-4"/>
    <n v="5.0407826706004306E-4"/>
    <n v="5.1285188800334917E-4"/>
    <n v="5.1858423319603149E-4"/>
    <n v="5.2192190140304059E-4"/>
    <n v="5.2337682676577746E-4"/>
    <n v="5.2335413757399144E-4"/>
    <n v="5.1781974347068788E-4"/>
    <n v="5.1232062564330054E-4"/>
    <n v="5.0687158877752835E-4"/>
    <n v="5.1733562779735767E-4"/>
    <n v="5.0914257073433509E-4"/>
    <n v="5.0185796573195434E-4"/>
    <n v="4.9507100023814851E-4"/>
    <n v="4.8864965240319198E-4"/>
    <n v="7.4799002268461498E-3"/>
    <n v="120.50999213880962"/>
    <n v="10.360133451766291"/>
    <s v="R-All-WH-ERWH-All-All-R"/>
    <s v="R-All-WH-ERWH-All-All-R"/>
    <n v="7.4799002268461498E-3"/>
    <n v="3.2301719506793618E-4"/>
    <n v="7.0011659184972903E-4"/>
    <n v="1.1187288704819834E-3"/>
    <n v="1.568919064507608E-3"/>
    <n v="2.0428373179013047E-3"/>
    <n v="2.5342831655937531E-3"/>
    <n v="3.0383614326537963E-3"/>
    <n v="3.5512133206571455E-3"/>
    <n v="4.0697975538531769E-3"/>
    <n v="4.5917194552562175E-3"/>
    <n v="5.1150962820219947E-3"/>
    <n v="5.6384504195959861E-3"/>
    <n v="6.156270163066674E-3"/>
    <n v="6.6685907887099743E-3"/>
    <n v="7.1754623774875027E-3"/>
    <n v="7.4799002268461498E-3"/>
    <n v="7.4799002268461498E-3"/>
    <n v="7.4799002268461498E-3"/>
    <n v="7.4799002268461498E-3"/>
    <n v="7.4799002268461498E-3"/>
    <n v="0"/>
    <n v="0"/>
    <n v="0"/>
    <n v="0"/>
    <n v="0"/>
    <n v="0"/>
    <n v="0"/>
    <n v="0"/>
    <n v="9.0160370367123842E-7"/>
    <n v="4.2392719106803438E-6"/>
    <n v="5.6941972734172097E-6"/>
    <n v="5.671508081631191E-6"/>
    <n v="1.3711397832763279E-7"/>
    <n v="0"/>
    <n v="0"/>
    <n v="0"/>
    <n v="0"/>
    <n v="0"/>
    <n v="0"/>
    <n v="0"/>
    <n v="0"/>
    <n v="0"/>
    <n v="0"/>
    <n v="0"/>
    <n v="0"/>
    <n v="0"/>
    <n v="0"/>
    <n v="0"/>
    <n v="0"/>
    <n v="0"/>
    <n v="0"/>
    <n v="0"/>
    <n v="0"/>
    <n v="0"/>
    <n v="0"/>
    <n v="0"/>
    <n v="0"/>
    <n v="0"/>
    <n v="0"/>
    <n v="0"/>
    <n v="0"/>
    <n v="0"/>
  </r>
  <r>
    <x v="69"/>
    <s v="Under $60"/>
    <n v="58.311912439358252"/>
    <s v="HVAC"/>
    <s v="Urban"/>
    <s v="SC-New"/>
    <s v="M_Input"/>
    <x v="4"/>
    <s v="Single Family"/>
    <s v="New SF Performance-based Duct Sealing - Heat Pump + HZ23"/>
    <n v="2.9910928211201028E-3"/>
    <n v="3.3140812142607033E-3"/>
    <n v="3.5641874845659242E-3"/>
    <n v="3.8186806959002867E-3"/>
    <n v="3.9643841280792317E-3"/>
    <n v="4.1566397906654552E-3"/>
    <n v="4.2991430575662999E-3"/>
    <n v="4.3182832673840117E-3"/>
    <n v="4.2688217531999043E-3"/>
    <n v="4.3280787777351549E-3"/>
    <n v="4.4229849973043949E-3"/>
    <n v="4.4291275634423368E-3"/>
    <n v="4.2493473471084883E-3"/>
    <n v="4.2165633576341692E-3"/>
    <n v="4.2125686891457447E-3"/>
    <n v="4.2238958491064736E-3"/>
    <n v="4.2352811240245029E-3"/>
    <n v="4.2467371939681536E-3"/>
    <n v="4.2582646490876702E-3"/>
    <n v="4.2698640846957972E-3"/>
    <n v="8.1788027845994815E-2"/>
    <n v="45.05653862663798"/>
    <n v="58.311912439358252"/>
    <s v="R-All-HVAC-ASHP-All-All-E"/>
    <n v="0"/>
    <n v="8.1788027845994815E-2"/>
    <n v="2.9910928211201028E-3"/>
    <n v="6.3051740353808061E-3"/>
    <n v="9.8693615199467299E-3"/>
    <n v="1.3688042215847017E-2"/>
    <n v="1.7652426343926247E-2"/>
    <n v="2.1809066134591701E-2"/>
    <n v="2.6108209192158002E-2"/>
    <n v="3.0426492459542015E-2"/>
    <n v="3.4695314212741919E-2"/>
    <n v="3.9023392990477072E-2"/>
    <n v="4.3446377987781469E-2"/>
    <n v="4.7875505551223808E-2"/>
    <n v="5.2124852898332297E-2"/>
    <n v="5.6341416255966469E-2"/>
    <n v="6.0553984945112216E-2"/>
    <n v="6.4777880794218687E-2"/>
    <n v="6.9013161918243193E-2"/>
    <n v="7.3259899112211341E-2"/>
    <n v="7.7518163761299011E-2"/>
    <n v="8.1788027845994815E-2"/>
    <n v="2.4328631409058559E-3"/>
    <n v="2.7558515340464565E-3"/>
    <n v="3.0059578043516774E-3"/>
    <n v="3.2604510156860394E-3"/>
    <n v="3.4061544478649845E-3"/>
    <n v="3.5984101104512079E-3"/>
    <n v="3.7409133773520526E-3"/>
    <n v="3.7600535871697644E-3"/>
    <n v="3.710592072985657E-3"/>
    <n v="3.7698490975209076E-3"/>
    <n v="3.8647553170901476E-3"/>
    <n v="3.8708978832280895E-3"/>
    <n v="3.6911176668942411E-3"/>
    <n v="3.658333677419922E-3"/>
    <n v="3.6543390089314974E-3"/>
    <n v="3.6656661688922263E-3"/>
    <n v="3.6770514438102557E-3"/>
    <n v="3.6885075137539063E-3"/>
    <n v="3.7000349688734229E-3"/>
    <n v="3.7116344044815499E-3"/>
    <n v="7.0623434241709873E-2"/>
    <n v="7.0623434241709859E-2"/>
    <n v="2.4328631409058559E-3"/>
    <n v="5.1887146749523124E-3"/>
    <n v="8.1946724793039889E-3"/>
    <n v="1.1455123494990029E-2"/>
    <n v="1.4861277942855014E-2"/>
    <n v="1.8459688053306222E-2"/>
    <n v="2.2200601430658273E-2"/>
    <n v="2.5960655017828037E-2"/>
    <n v="2.9671247090813695E-2"/>
    <n v="3.3441096188334601E-2"/>
    <n v="3.7305851505424752E-2"/>
    <n v="4.1176749388652845E-2"/>
    <n v="4.4867867055547087E-2"/>
    <n v="4.8526200732967012E-2"/>
    <n v="5.2180539741898513E-2"/>
    <n v="5.5846205910790737E-2"/>
    <n v="5.952325735460099E-2"/>
    <n v="6.3211764868354892E-2"/>
    <n v="6.6911799837228308E-2"/>
    <n v="7.0623434241709859E-2"/>
  </r>
  <r>
    <x v="69"/>
    <s v="Under $100"/>
    <n v="96.343721404396703"/>
    <s v="HVAC"/>
    <s v="Urban"/>
    <s v="SC-New"/>
    <s v="M_Input"/>
    <x v="4"/>
    <s v="Single Family"/>
    <s v="New SF Performance-based Duct Sealing - Heat Pump + HZ1"/>
    <n v="2.4424993467387097E-2"/>
    <n v="2.7062487475194838E-2"/>
    <n v="2.9104832659277061E-2"/>
    <n v="3.1183001207055007E-2"/>
    <n v="3.2372802257031756E-2"/>
    <n v="3.3942744610401504E-2"/>
    <n v="3.5106413400135358E-2"/>
    <n v="3.526271062249537E-2"/>
    <n v="3.4858812370891966E-2"/>
    <n v="3.5342699874131772E-2"/>
    <n v="3.6117695479960216E-2"/>
    <n v="3.6167855119518318E-2"/>
    <n v="3.4699786131985093E-2"/>
    <n v="3.4432075038871898E-2"/>
    <n v="3.4399454937267142E-2"/>
    <n v="3.4491951501095353E-2"/>
    <n v="3.4584922626409068E-2"/>
    <n v="3.46784718574994E-2"/>
    <n v="3.4772604013479876E-2"/>
    <n v="3.4867323955620561E-2"/>
    <n v="0.6678736386057087"/>
    <n v="71.703768792274857"/>
    <n v="96.343721404396703"/>
    <s v="R-All-HVAC-ASHP-All-All-E"/>
    <n v="0"/>
    <n v="0.6678736386057087"/>
    <n v="2.4424993467387097E-2"/>
    <n v="5.1487480942581931E-2"/>
    <n v="8.0592313601858992E-2"/>
    <n v="0.11177531480891401"/>
    <n v="0.14414811706594577"/>
    <n v="0.17809086167634727"/>
    <n v="0.21319727507648262"/>
    <n v="0.24845998569897798"/>
    <n v="0.28331879806986993"/>
    <n v="0.31866149794400167"/>
    <n v="0.35477919342396191"/>
    <n v="0.39094704854348022"/>
    <n v="0.42564683467546532"/>
    <n v="0.46007890971433724"/>
    <n v="0.49447836465160439"/>
    <n v="0.52897031615269974"/>
    <n v="0.56355523877910885"/>
    <n v="0.59823371063660824"/>
    <n v="0.63300631465008816"/>
    <n v="0.6678736386057087"/>
    <n v="1.9866540384199716E-2"/>
    <n v="2.2504034392007457E-2"/>
    <n v="2.454637957608968E-2"/>
    <n v="2.6624548123867626E-2"/>
    <n v="2.7814349173844375E-2"/>
    <n v="2.9384291527214123E-2"/>
    <n v="3.0547960316947977E-2"/>
    <n v="3.0704257539307989E-2"/>
    <n v="3.0300359287704585E-2"/>
    <n v="3.0784246790944391E-2"/>
    <n v="3.1559242396772838E-2"/>
    <n v="3.160940203633094E-2"/>
    <n v="3.0141333048797712E-2"/>
    <n v="2.9873621955684517E-2"/>
    <n v="2.9841001854079761E-2"/>
    <n v="2.9933498417907971E-2"/>
    <n v="3.0026469543221686E-2"/>
    <n v="3.0120018774312019E-2"/>
    <n v="3.0214150930292494E-2"/>
    <n v="3.0308870872433179E-2"/>
    <n v="0.57670457694196109"/>
    <n v="0.57670457694196098"/>
    <n v="1.9866540384199716E-2"/>
    <n v="4.2370574776207176E-2"/>
    <n v="6.6916954352296859E-2"/>
    <n v="9.3541502476164481E-2"/>
    <n v="0.12135585165000885"/>
    <n v="0.15074014317722298"/>
    <n v="0.18128810349417096"/>
    <n v="0.21199236103347896"/>
    <n v="0.24229272032118354"/>
    <n v="0.27307696711212792"/>
    <n v="0.30463620950890075"/>
    <n v="0.33624561154523169"/>
    <n v="0.36638694459402943"/>
    <n v="0.39626056654971392"/>
    <n v="0.42610156840379371"/>
    <n v="0.4560350668217017"/>
    <n v="0.48606153636492339"/>
    <n v="0.51618155513923536"/>
    <n v="0.54639570606952781"/>
    <n v="0.57670457694196098"/>
  </r>
  <r>
    <x v="69"/>
    <s v="Under $10"/>
    <n v="9.1118334357478457"/>
    <s v="HVAC"/>
    <s v="Urban"/>
    <s v="SC-New"/>
    <s v="M_Input"/>
    <x v="4"/>
    <s v="Manufactured"/>
    <s v="New MH Performance-based Duct Sealing - Heat Pump + HZ23"/>
    <n v="5.1862801191239624E-4"/>
    <n v="5.9479283062333879E-4"/>
    <n v="6.6281578352372992E-4"/>
    <n v="7.1817484916813915E-4"/>
    <n v="7.6131293342775121E-4"/>
    <n v="7.9009948234984198E-4"/>
    <n v="8.0447689121684418E-4"/>
    <n v="8.1765526178596544E-4"/>
    <n v="8.2826783255745054E-4"/>
    <n v="8.3479967637791104E-4"/>
    <n v="8.37493374716766E-4"/>
    <n v="8.3691193802891406E-4"/>
    <n v="8.2732185139596979E-4"/>
    <n v="8.1868668525851324E-4"/>
    <n v="8.1028888420330014E-4"/>
    <n v="8.0178621828611387E-4"/>
    <n v="7.933704961327711E-4"/>
    <n v="7.8504310722714993E-4"/>
    <n v="7.7680312440427828E-4"/>
    <n v="7.6864963023091015E-4"/>
    <n v="1.5387378862828057E-2"/>
    <n v="4.0607857071717302"/>
    <n v="9.1118334357478457"/>
    <s v="R-All-HVAC-ASHP-All-All-E"/>
    <n v="0"/>
    <n v="1.5387378862828057E-2"/>
    <n v="5.1862801191239624E-4"/>
    <n v="1.1134208425357351E-3"/>
    <n v="1.7762366260594652E-3"/>
    <n v="2.4944114752276044E-3"/>
    <n v="3.2557244086553559E-3"/>
    <n v="4.045823891005198E-3"/>
    <n v="4.8503007822220424E-3"/>
    <n v="5.6679560440080082E-3"/>
    <n v="6.4962238765654589E-3"/>
    <n v="7.3310235529433698E-3"/>
    <n v="8.1685169276601351E-3"/>
    <n v="9.0054288656890493E-3"/>
    <n v="9.8327507170850193E-3"/>
    <n v="1.0651437402343533E-2"/>
    <n v="1.1461726286546833E-2"/>
    <n v="1.2263512504832947E-2"/>
    <n v="1.3056883000965719E-2"/>
    <n v="1.3841926108192869E-2"/>
    <n v="1.4618729232597147E-2"/>
    <n v="1.5387378862828057E-2"/>
    <n v="4.1360418619910012E-4"/>
    <n v="4.8976900491004267E-4"/>
    <n v="5.577919578104338E-4"/>
    <n v="6.1315102345484303E-4"/>
    <n v="6.5628910771445509E-4"/>
    <n v="6.8507565663654586E-4"/>
    <n v="6.9945306550354806E-4"/>
    <n v="7.1263143607266932E-4"/>
    <n v="7.2324400684415442E-4"/>
    <n v="7.2977585066461492E-4"/>
    <n v="7.3246954900346988E-4"/>
    <n v="7.3188811231561794E-4"/>
    <n v="7.2229802568267367E-4"/>
    <n v="7.1366285954521712E-4"/>
    <n v="7.0526505849000402E-4"/>
    <n v="6.9676239257281775E-4"/>
    <n v="6.8834667041947498E-4"/>
    <n v="6.8001928151385381E-4"/>
    <n v="6.7177929869098217E-4"/>
    <n v="6.6362580451761403E-4"/>
    <n v="1.3286902348562134E-2"/>
    <n v="1.3286902348562134E-2"/>
    <n v="4.1360418619910012E-4"/>
    <n v="9.0337319110914279E-4"/>
    <n v="1.4611651489195767E-3"/>
    <n v="2.07431617237442E-3"/>
    <n v="2.7306052800888749E-3"/>
    <n v="3.4156809367254207E-3"/>
    <n v="4.1151340022289691E-3"/>
    <n v="4.8277654383016384E-3"/>
    <n v="5.5510094451457926E-3"/>
    <n v="6.280785295810408E-3"/>
    <n v="7.0132548448138777E-3"/>
    <n v="7.7451429571294955E-3"/>
    <n v="8.4674409828121699E-3"/>
    <n v="9.1811038423573865E-3"/>
    <n v="9.886368900847391E-3"/>
    <n v="1.0583131293420209E-2"/>
    <n v="1.1271477963839684E-2"/>
    <n v="1.1951497245353538E-2"/>
    <n v="1.262327654404452E-2"/>
    <n v="1.3286902348562134E-2"/>
  </r>
  <r>
    <x v="69"/>
    <s v="Under $20"/>
    <n v="19.908686955614503"/>
    <s v="HVAC"/>
    <s v="Urban"/>
    <s v="SC-New"/>
    <s v="M_Input"/>
    <x v="4"/>
    <s v="Manufactured"/>
    <s v="New MH Performance-based Duct Sealing - Heat Pump + HZ1"/>
    <n v="7.6717425189556303E-4"/>
    <n v="8.7984014435259943E-4"/>
    <n v="9.8046227968743281E-4"/>
    <n v="1.0623515120387328E-3"/>
    <n v="1.1261630045920233E-3"/>
    <n v="1.1687451610253522E-3"/>
    <n v="1.1900127702527575E-3"/>
    <n v="1.2095067164923522E-3"/>
    <n v="1.2252052342262496E-3"/>
    <n v="1.2348673856746118E-3"/>
    <n v="1.2388520065598648E-3"/>
    <n v="1.2379919233291446E-3"/>
    <n v="1.2238059029653133E-3"/>
    <n v="1.2110324372647833E-3"/>
    <n v="1.1986100910086597E-3"/>
    <n v="1.1860326246661028E-3"/>
    <n v="1.1735837688410106E-3"/>
    <n v="1.1612655789107055E-3"/>
    <n v="1.1490766833775494E-3"/>
    <n v="1.1370157251394406E-3"/>
    <n v="2.2761595202300245E-2"/>
    <n v="11.329195962768436"/>
    <n v="19.908686955614503"/>
    <s v="R-All-HVAC-ASHP-All-All-E"/>
    <n v="0"/>
    <n v="2.2761595202300245E-2"/>
    <n v="7.6717425189556303E-4"/>
    <n v="1.6470143962481624E-3"/>
    <n v="2.6274766759355949E-3"/>
    <n v="3.689828187974328E-3"/>
    <n v="4.8159911925663513E-3"/>
    <n v="5.9847363535917037E-3"/>
    <n v="7.174749123844461E-3"/>
    <n v="8.3842558403368125E-3"/>
    <n v="9.609461074563062E-3"/>
    <n v="1.0844328460237675E-2"/>
    <n v="1.2083180466797539E-2"/>
    <n v="1.3321172390126684E-2"/>
    <n v="1.4544978293091997E-2"/>
    <n v="1.5756010730356779E-2"/>
    <n v="1.6954620821365438E-2"/>
    <n v="1.8140653446031541E-2"/>
    <n v="1.9314237214872552E-2"/>
    <n v="2.0475502793783257E-2"/>
    <n v="2.1624579477160805E-2"/>
    <n v="2.2761595202300245E-2"/>
    <n v="6.1181902026102939E-4"/>
    <n v="7.2448491271806591E-4"/>
    <n v="8.2510704805289917E-4"/>
    <n v="9.0699628040419918E-4"/>
    <n v="9.7080777295748964E-4"/>
    <n v="1.0133899293908186E-3"/>
    <n v="1.0346575386182238E-3"/>
    <n v="1.0541514848578185E-3"/>
    <n v="1.0698500025917159E-3"/>
    <n v="1.0795121540400781E-3"/>
    <n v="1.0834967749253311E-3"/>
    <n v="1.082636691694611E-3"/>
    <n v="1.0684506713307797E-3"/>
    <n v="1.0556772056302497E-3"/>
    <n v="1.0432548593741261E-3"/>
    <n v="1.0306773930315691E-3"/>
    <n v="1.0182285372064769E-3"/>
    <n v="1.0059103472761718E-3"/>
    <n v="9.9372145174301575E-4"/>
    <n v="9.8166049350490695E-4"/>
    <n v="1.9654490569609575E-2"/>
    <n v="1.9654490569609571E-2"/>
    <n v="6.1181902026102939E-4"/>
    <n v="1.3363039329790953E-3"/>
    <n v="2.1614109810319942E-3"/>
    <n v="3.0684072614361934E-3"/>
    <n v="4.0392150343936829E-3"/>
    <n v="5.0526049637845015E-3"/>
    <n v="6.0872625024027249E-3"/>
    <n v="7.1414139872605434E-3"/>
    <n v="8.2112639898522591E-3"/>
    <n v="9.2907761438923379E-3"/>
    <n v="1.0374272918817668E-2"/>
    <n v="1.1456909610512279E-2"/>
    <n v="1.2525360281843059E-2"/>
    <n v="1.3581037487473309E-2"/>
    <n v="1.4624292346847435E-2"/>
    <n v="1.5654969739879003E-2"/>
    <n v="1.667319827708548E-2"/>
    <n v="1.7679108624361652E-2"/>
    <n v="1.8672830076104666E-2"/>
    <n v="1.9654490569609571E-2"/>
  </r>
  <r>
    <x v="69"/>
    <s v="Under $30"/>
    <n v="29.829657034825281"/>
    <s v="HVAC"/>
    <s v="Urban"/>
    <s v="SC-Retro"/>
    <s v="M_Input"/>
    <x v="4"/>
    <s v="Single Family"/>
    <s v="SF Performance-based Duct Sealing - Heat Pump + HZ23"/>
    <n v="8.0114619437328644E-2"/>
    <n v="8.0736744293990567E-2"/>
    <n v="8.0471670109944687E-2"/>
    <n v="8.023491284824126E-2"/>
    <n v="8.0024498939277905E-2"/>
    <n v="7.1832465012332106E-2"/>
    <n v="5.7328167377924358E-2"/>
    <n v="4.5752923268876804E-2"/>
    <n v="3.6510319929513382E-2"/>
    <n v="2.9133991640469568E-2"/>
    <n v="2.3253177674076999E-2"/>
    <n v="1.8560971879050887E-2"/>
    <n v="1.4813872243280067E-2"/>
    <n v="1.1821470522562312E-2"/>
    <n v="9.4355936627025187E-3"/>
    <n v="7.5315807067684098E-3"/>
    <n v="5.1257346453334467E-5"/>
    <n v="1.8265643139980103E-5"/>
    <n v="6.2131311850550663E-6"/>
    <n v="2.0215338416750504E-6"/>
    <n v="0.70627689780874969"/>
    <n v="23.917533924050488"/>
    <n v="29.829657034825281"/>
    <s v="R-All-HVAC-ASHP-All-All-E"/>
    <n v="0"/>
    <n v="0.70627689780874969"/>
    <n v="8.0114619437328644E-2"/>
    <n v="0.1608513637313192"/>
    <n v="0.24132303384126388"/>
    <n v="0.32155794668950516"/>
    <n v="0.40158244562878309"/>
    <n v="0.47341491064111518"/>
    <n v="0.53074307801903953"/>
    <n v="0.57649600128791634"/>
    <n v="0.61300632121742971"/>
    <n v="0.6421403128578993"/>
    <n v="0.66539349053197627"/>
    <n v="0.6839544624110272"/>
    <n v="0.69876833465430721"/>
    <n v="0.70627689780874969"/>
    <n v="0.70627689780874969"/>
    <n v="0.70627689780874969"/>
    <n v="0.70627689780874969"/>
    <n v="0.70627689780874969"/>
    <n v="0.70627689780874969"/>
    <n v="0.70627689780874969"/>
    <n v="7.5294051718678173E-2"/>
    <n v="7.5916176575340097E-2"/>
    <n v="7.5651102391294217E-2"/>
    <n v="7.541434512959079E-2"/>
    <n v="7.5203931220627435E-2"/>
    <n v="6.7011897293681635E-2"/>
    <n v="5.2507599659273881E-2"/>
    <n v="4.0932355550226326E-2"/>
    <n v="3.1689752210862905E-2"/>
    <n v="2.4313423921819094E-2"/>
    <n v="1.8432609955426525E-2"/>
    <n v="1.3740404160400411E-2"/>
    <n v="9.9933045246295912E-3"/>
    <n v="7.0009028039118362E-3"/>
    <n v="4.6150259440520432E-3"/>
    <n v="2.7110129881179343E-3"/>
    <n v="0"/>
    <n v="0"/>
    <n v="0"/>
    <n v="0"/>
    <n v="0.60986554343574018"/>
    <n v="0.60986554343574018"/>
    <n v="7.5294051718678173E-2"/>
    <n v="0.15121022829401826"/>
    <n v="0.22686133068531247"/>
    <n v="0.30227567581490328"/>
    <n v="0.37747960703553074"/>
    <n v="0.44449150432921236"/>
    <n v="0.49699910398848623"/>
    <n v="0.53793145953871258"/>
    <n v="0.56962121174957547"/>
    <n v="0.5939346356713946"/>
    <n v="0.60986554343574018"/>
    <n v="0.60986554343574018"/>
    <n v="0.60986554343574018"/>
    <n v="0.60986554343574018"/>
    <n v="0.60986554343574018"/>
    <n v="0.60986554343574018"/>
    <n v="0.60986554343574018"/>
    <n v="0.60986554343574018"/>
    <n v="0.60986554343574018"/>
    <n v="0.60986554343574018"/>
  </r>
  <r>
    <x v="69"/>
    <s v="Under $60"/>
    <n v="56.198898387086324"/>
    <s v="HVAC"/>
    <s v="Urban"/>
    <s v="SC-Retro"/>
    <s v="M_Input"/>
    <x v="4"/>
    <s v="Single Family"/>
    <s v="SF Performance-based Duct Sealing - Heat Pump + HZ1"/>
    <n v="0.60430529226137542"/>
    <n v="0.60899798562955976"/>
    <n v="0.60699852868417548"/>
    <n v="0.6052126665377463"/>
    <n v="0.6036255125370783"/>
    <n v="0.54183292722359877"/>
    <n v="0.432426880205384"/>
    <n v="0.34511471017396139"/>
    <n v="0.2753976703692696"/>
    <n v="0.21975795999139663"/>
    <n v="0.17539892754943787"/>
    <n v="0.14000557719430173"/>
    <n v="0.11174117106679901"/>
    <n v="8.9169458074810262E-2"/>
    <n v="7.1172767542876769E-2"/>
    <n v="5.6810780755867291E-2"/>
    <n v="3.8663462357523633E-4"/>
    <n v="1.3777790986927666E-4"/>
    <n v="4.6865704199969481E-5"/>
    <n v="1.524844788116785E-5"/>
    <n v="5.3274529685765142"/>
    <n v="43.400378090184354"/>
    <n v="56.198898387086324"/>
    <s v="R-All-HVAC-ASHP-All-All-E"/>
    <n v="0"/>
    <n v="5.3274529685765142"/>
    <n v="0.60430529226137542"/>
    <n v="1.2133032778909352"/>
    <n v="1.8203018065751106"/>
    <n v="2.4255144731128571"/>
    <n v="3.0291399856499353"/>
    <n v="3.5709729128735339"/>
    <n v="4.003399793078918"/>
    <n v="4.3485145032528791"/>
    <n v="4.6239121736221485"/>
    <n v="4.8436701336135455"/>
    <n v="5.0190690611629831"/>
    <n v="5.1590746383572847"/>
    <n v="5.270815809424084"/>
    <n v="5.3274529685765142"/>
    <n v="5.3274529685765142"/>
    <n v="5.3274529685765142"/>
    <n v="5.3274529685765142"/>
    <n v="5.3274529685765142"/>
    <n v="5.3274529685765142"/>
    <n v="5.3274529685765142"/>
    <n v="0.56794370676618799"/>
    <n v="0.57263640013437234"/>
    <n v="0.57063694318898806"/>
    <n v="0.56885108104255888"/>
    <n v="0.56726392704189088"/>
    <n v="0.50547134172841135"/>
    <n v="0.39606529471019658"/>
    <n v="0.30875312467877397"/>
    <n v="0.23903608487408218"/>
    <n v="0.18339637449620921"/>
    <n v="0.13903734205425045"/>
    <n v="0.10364399169911433"/>
    <n v="7.5379585571611604E-2"/>
    <n v="5.2807872579622855E-2"/>
    <n v="3.4811182047689362E-2"/>
    <n v="2.0449195260679884E-2"/>
    <n v="0"/>
    <n v="0"/>
    <n v="0"/>
    <n v="0"/>
    <n v="4.6002212586727662"/>
    <n v="4.6002212586727662"/>
    <n v="0.56794370676618799"/>
    <n v="1.1405801069005603"/>
    <n v="1.7112170500895485"/>
    <n v="2.2800681311321074"/>
    <n v="2.8473320581739983"/>
    <n v="3.3528033999024096"/>
    <n v="3.7488686946126064"/>
    <n v="4.0576218192913807"/>
    <n v="4.2966579041654631"/>
    <n v="4.4800542786616724"/>
    <n v="4.6002212586727662"/>
    <n v="4.6002212586727662"/>
    <n v="4.6002212586727662"/>
    <n v="4.6002212586727662"/>
    <n v="4.6002212586727662"/>
    <n v="4.6002212586727662"/>
    <n v="4.6002212586727662"/>
    <n v="4.6002212586727662"/>
    <n v="4.6002212586727662"/>
    <n v="4.6002212586727662"/>
  </r>
  <r>
    <x v="69"/>
    <s v="Under $5"/>
    <n v="2.6738978846552404"/>
    <s v="HVAC"/>
    <s v="Urban"/>
    <s v="SC-Retro"/>
    <s v="M_Input"/>
    <x v="4"/>
    <s v="Manufactured"/>
    <s v="MH Performance-based Duct Sealing - Heat Pump + HZ23"/>
    <n v="5.1681688197714341E-2"/>
    <n v="5.1262521222223793E-2"/>
    <n v="5.0706201312460931E-2"/>
    <n v="5.0160306616195825E-2"/>
    <n v="4.9621949149522011E-2"/>
    <n v="4.4181184225896314E-2"/>
    <n v="3.4966207687463294E-2"/>
    <n v="2.7673219352064425E-2"/>
    <n v="2.190189875653192E-2"/>
    <n v="1.7334447549653961E-2"/>
    <n v="1.3719581588784037E-2"/>
    <n v="1.0858583696012804E-2"/>
    <n v="8.5942231335513139E-3"/>
    <n v="6.8021761416548251E-3"/>
    <n v="5.3838167728664649E-3"/>
    <n v="4.261210332759939E-3"/>
    <n v="2.8755353224143143E-5"/>
    <n v="1.0160456294834198E-5"/>
    <n v="3.4269228817474478E-6"/>
    <n v="1.1055803098739024E-6"/>
    <n v="0.38626404141182413"/>
    <n v="-0.27321370277951695"/>
    <n v="2.6738978846552404"/>
    <s v="R-All-HVAC-ASHP-All-All-E"/>
    <n v="0"/>
    <n v="0.38626404141182413"/>
    <n v="5.1681688197714341E-2"/>
    <n v="0.10294420941993813"/>
    <n v="0.15365041073239907"/>
    <n v="0.20381071734859491"/>
    <n v="0.25343266649811691"/>
    <n v="0.29761385072401325"/>
    <n v="0.33258005841147653"/>
    <n v="0.36025327776354094"/>
    <n v="0.38215517652007286"/>
    <n v="0.38626404141182413"/>
    <n v="0.38626404141182413"/>
    <n v="0.38626404141182413"/>
    <n v="0.38626404141182413"/>
    <n v="0.38626404141182413"/>
    <n v="0.38626404141182413"/>
    <n v="0.38626404141182413"/>
    <n v="0.38626404141182413"/>
    <n v="0.38626404141182413"/>
    <n v="0.38626404141182413"/>
    <n v="0.38626404141182413"/>
    <n v="4.9045311481043768E-2"/>
    <n v="4.862614450555322E-2"/>
    <n v="4.8069824595790359E-2"/>
    <n v="4.7523929899525252E-2"/>
    <n v="4.6985572432851438E-2"/>
    <n v="4.1544807509225741E-2"/>
    <n v="3.2329830970792721E-2"/>
    <n v="2.5036842635393852E-2"/>
    <n v="1.9265522039861347E-2"/>
    <n v="1.4698070832983388E-2"/>
    <n v="1.1083204872113464E-2"/>
    <n v="8.2222069793422316E-3"/>
    <n v="5.9578464168807401E-3"/>
    <n v="4.1657994249842513E-3"/>
    <n v="2.7474400561958911E-3"/>
    <n v="1.6248336160893653E-3"/>
    <n v="0"/>
    <n v="0"/>
    <n v="0"/>
    <n v="0"/>
    <n v="0.33353650707841265"/>
    <n v="0.33353650707841265"/>
    <n v="4.9045311481043768E-2"/>
    <n v="9.7671455986596989E-2"/>
    <n v="0.14574128058238733"/>
    <n v="0.19326521048191259"/>
    <n v="0.24025078291476404"/>
    <n v="0.28179559042398977"/>
    <n v="0.3141254213947825"/>
    <n v="0.33353650707841265"/>
    <n v="0.33353650707841265"/>
    <n v="0.33353650707841265"/>
    <n v="0.33353650707841265"/>
    <n v="0.33353650707841265"/>
    <n v="0.33353650707841265"/>
    <n v="0.33353650707841265"/>
    <n v="0.33353650707841265"/>
    <n v="0.33353650707841265"/>
    <n v="0.33353650707841265"/>
    <n v="0.33353650707841265"/>
    <n v="0.33353650707841265"/>
    <n v="0.33353650707841265"/>
  </r>
  <r>
    <x v="69"/>
    <s v="Under $15"/>
    <n v="10.441092864352184"/>
    <s v="HVAC"/>
    <s v="Urban"/>
    <s v="SC-Retro"/>
    <s v="M_Input"/>
    <x v="4"/>
    <s v="Manufactured"/>
    <s v="MH Performance-based Duct Sealing - Heat Pump + HZ1"/>
    <n v="6.9765197049347444E-2"/>
    <n v="6.9199362850398613E-2"/>
    <n v="6.8448385676847259E-2"/>
    <n v="6.7711481516374947E-2"/>
    <n v="6.6984751874692161E-2"/>
    <n v="5.9640254234758043E-2"/>
    <n v="4.7200942044539659E-2"/>
    <n v="3.735612493347254E-2"/>
    <n v="2.956540964100866E-2"/>
    <n v="2.3399799643090424E-2"/>
    <n v="1.8520086056678934E-2"/>
    <n v="1.4658020232060993E-2"/>
    <n v="1.1601356134198116E-2"/>
    <n v="9.1822689125682679E-3"/>
    <n v="7.2676232362940121E-3"/>
    <n v="5.7522149314553567E-3"/>
    <n v="3.8816899251264329E-5"/>
    <n v="1.371561688946027E-5"/>
    <n v="4.6260089106106597E-6"/>
    <n v="1.4924247032557769E-6"/>
    <n v="0.52141847338812364"/>
    <n v="4.9556392721884857"/>
    <n v="10.441092864352184"/>
    <s v="R-All-HVAC-ASHP-All-All-E"/>
    <n v="0"/>
    <n v="0.52141847338812364"/>
    <n v="6.9765197049347444E-2"/>
    <n v="0.13896455989974604"/>
    <n v="0.20741294557659329"/>
    <n v="0.27512442709296825"/>
    <n v="0.34210917896766041"/>
    <n v="0.40174943320241846"/>
    <n v="0.44895037524695813"/>
    <n v="0.48630650018043065"/>
    <n v="0.51587190982143927"/>
    <n v="0.52141847338812364"/>
    <n v="0.52141847338812364"/>
    <n v="0.52141847338812364"/>
    <n v="0.52141847338812364"/>
    <n v="0.52141847338812364"/>
    <n v="0.52141847338812364"/>
    <n v="0.52141847338812364"/>
    <n v="0.52141847338812364"/>
    <n v="0.52141847338812364"/>
    <n v="0.52141847338812364"/>
    <n v="0.52141847338812364"/>
    <n v="6.6206347724782066E-2"/>
    <n v="6.5640513525833236E-2"/>
    <n v="6.4889536352281882E-2"/>
    <n v="6.4152632191809569E-2"/>
    <n v="6.3425902550126784E-2"/>
    <n v="5.6081404910192666E-2"/>
    <n v="4.3642092719974282E-2"/>
    <n v="3.3797275608907162E-2"/>
    <n v="2.6006560316443279E-2"/>
    <n v="1.9840950318525043E-2"/>
    <n v="1.4961236732113553E-2"/>
    <n v="1.1099170907495612E-2"/>
    <n v="8.0425068096327372E-3"/>
    <n v="5.6234195880028879E-3"/>
    <n v="3.7087739117286321E-3"/>
    <n v="2.1933656068899767E-3"/>
    <n v="0"/>
    <n v="0"/>
    <n v="0"/>
    <n v="0"/>
    <n v="0.45024148689681603"/>
    <n v="0.45024148689681603"/>
    <n v="6.6206347724782066E-2"/>
    <n v="0.13184686125061529"/>
    <n v="0.19673639760289718"/>
    <n v="0.26088902979470674"/>
    <n v="0.32431493234483355"/>
    <n v="0.3803963372550262"/>
    <n v="0.42403842997500046"/>
    <n v="0.45024148689681603"/>
    <n v="0.45024148689681603"/>
    <n v="0.45024148689681603"/>
    <n v="0.45024148689681603"/>
    <n v="0.45024148689681603"/>
    <n v="0.45024148689681603"/>
    <n v="0.45024148689681603"/>
    <n v="0.45024148689681603"/>
    <n v="0.45024148689681603"/>
    <n v="0.45024148689681603"/>
    <n v="0.45024148689681603"/>
    <n v="0.45024148689681603"/>
    <n v="0.45024148689681603"/>
  </r>
  <r>
    <x v="70"/>
    <s v="Over $160"/>
    <n v="367.10977154565961"/>
    <s v="Whole Bldg/Meter Level"/>
    <s v="Urban"/>
    <s v="SC-NR"/>
    <s v="M_Input"/>
    <x v="4"/>
    <s v="Single Family"/>
    <s v="EVSE Level 2"/>
    <n v="2.3935349194912263E-3"/>
    <n v="4.9137047904875527E-3"/>
    <n v="8.732093111242685E-3"/>
    <n v="1.4065556089277575E-2"/>
    <n v="2.1077731833432884E-2"/>
    <n v="2.9902650777546787E-2"/>
    <n v="4.0589013622012483E-2"/>
    <n v="5.317898384457638E-2"/>
    <n v="6.7726455808807373E-2"/>
    <n v="8.4342354531039387E-2"/>
    <n v="0.10308860137042039"/>
    <n v="0.12333480023303299"/>
    <n v="0.14489516729577787"/>
    <n v="0.16754591327874246"/>
    <n v="0.19098899778334036"/>
    <n v="0.21406286769420346"/>
    <n v="0.22942064490016267"/>
    <n v="0.24363614451897719"/>
    <n v="0.2582702479973728"/>
    <n v="0.27034340968348802"/>
    <n v="4.2094573020083672"/>
    <n v="246.40226992490361"/>
    <n v="367.10977154565961"/>
    <s v="System-System-Load-Shape-2015"/>
    <n v="0"/>
    <n v="2.2725088740834329"/>
    <n v="2.3935349194912263E-3"/>
    <n v="7.307239709978779E-3"/>
    <n v="1.6039332821221462E-2"/>
    <n v="3.0104888910499037E-2"/>
    <n v="5.1182620743931921E-2"/>
    <n v="8.1085271521478708E-2"/>
    <n v="0.12167428514349118"/>
    <n v="0.17485326898806758"/>
    <n v="0.24257972479687495"/>
    <n v="0.32692207932791434"/>
    <n v="0.4300106806983347"/>
    <n v="0.55334548093136771"/>
    <n v="0.6982406482271456"/>
    <n v="0.86578656150588806"/>
    <n v="1.0567755592892285"/>
    <n v="1.2708384269834321"/>
    <n v="1.5002590718835949"/>
    <n v="1.7438952164025721"/>
    <n v="2.0021654643999449"/>
    <n v="2.2725088740834329"/>
    <n v="0"/>
    <n v="0"/>
    <n v="0"/>
    <n v="0"/>
    <n v="5.8197908145848805E-3"/>
    <n v="1.4644709758698783E-2"/>
    <n v="2.533107260316448E-2"/>
    <n v="3.7921042825728377E-2"/>
    <n v="5.246851478995937E-2"/>
    <n v="6.9084413512191384E-2"/>
    <n v="8.7830660351572387E-2"/>
    <n v="0.10807685921418499"/>
    <n v="0.12963722627692986"/>
    <n v="0.15228797225989446"/>
    <n v="0.17573105676449235"/>
    <n v="0.19880492667535546"/>
    <n v="0.21416270388131467"/>
    <n v="0.22837820350012919"/>
    <n v="0.2430123069785248"/>
    <n v="0.25508546866463999"/>
    <n v="3.904298481631407"/>
    <n v="1.9982769288713655"/>
    <n v="0"/>
    <n v="0"/>
    <n v="0"/>
    <n v="0"/>
    <n v="5.8197908145848805E-3"/>
    <n v="2.0464500573283664E-2"/>
    <n v="4.579557317644814E-2"/>
    <n v="8.3716616002176517E-2"/>
    <n v="0.1361851307921359"/>
    <n v="0.20526954430432728"/>
    <n v="0.2931002046558997"/>
    <n v="0.40117706387008467"/>
    <n v="0.53081429014701453"/>
    <n v="0.68310226240690897"/>
    <n v="0.85883331917140127"/>
    <n v="1.0576382458467568"/>
    <n v="1.2718009497280716"/>
    <n v="1.5001791532282007"/>
    <n v="1.7431914602067256"/>
    <n v="1.9982769288713655"/>
  </r>
  <r>
    <x v="71"/>
    <s v="Under $40"/>
    <n v="36.770262728615364"/>
    <s v="HVAC"/>
    <s v="Urban"/>
    <s v="SC-NR"/>
    <s v="M_Input"/>
    <x v="4"/>
    <s v="Single Family"/>
    <s v="Install Ductless Heat Pump in House with Existing FAF - Single Family Home + HZ1"/>
    <n v="0.12206913619990045"/>
    <n v="0.14371706324683517"/>
    <n v="0.16089227627050195"/>
    <n v="0.1744981554494113"/>
    <n v="0.18525430167527185"/>
    <n v="0.1937373289793238"/>
    <n v="0.20040538354278853"/>
    <n v="0.20562381365660901"/>
    <n v="0.20968552316614758"/>
    <n v="0.21282653239083307"/>
    <n v="0.21523235783286851"/>
    <n v="0.21704965809046675"/>
    <n v="0.21657429443040269"/>
    <n v="0.21609249552695722"/>
    <n v="0.21560866691778993"/>
    <n v="0.21512501236779957"/>
    <n v="0.21464182648147764"/>
    <n v="0.21415972586664248"/>
    <n v="0.21367870808568884"/>
    <n v="0.21319877070648674"/>
    <n v="3.2079592703021742"/>
    <n v="32.616498966769001"/>
    <n v="36.770262728615364"/>
    <s v="R-All-HVAC-ERconvertDHP-HZ1-All-N"/>
    <n v="0"/>
    <n v="3.2079592703021742"/>
    <n v="0.12206913619990045"/>
    <n v="0.26578619944673565"/>
    <n v="0.4266784757172376"/>
    <n v="0.60117663116664888"/>
    <n v="0.78643093284192078"/>
    <n v="0.98016826182124461"/>
    <n v="1.1805736453640332"/>
    <n v="1.3861974590206423"/>
    <n v="1.5958829821867899"/>
    <n v="1.8087095145776231"/>
    <n v="2.0239418724104916"/>
    <n v="2.2409915305009585"/>
    <n v="2.4575658249313612"/>
    <n v="2.6736583204583186"/>
    <n v="2.8892669873761085"/>
    <n v="3.1043919997439082"/>
    <n v="3.2079592703021742"/>
    <n v="3.2079592703021742"/>
    <n v="3.2079592703021742"/>
    <n v="3.2079592703021742"/>
    <n v="0.12041915866537049"/>
    <n v="0.1420670857123052"/>
    <n v="0.15924229873597198"/>
    <n v="0.17284817791488133"/>
    <n v="0.18360432414074188"/>
    <n v="0.19208735144479383"/>
    <n v="0.19875540600825856"/>
    <n v="0.20397383612207903"/>
    <n v="0.20803554563161761"/>
    <n v="0.2111765548563031"/>
    <n v="0.21358238029833854"/>
    <n v="0.21539968055593678"/>
    <n v="0.21492431689587271"/>
    <n v="0.21444251799242725"/>
    <n v="0.21395868938325996"/>
    <n v="0.2134750348332696"/>
    <n v="0.21299184894694767"/>
    <n v="0.2125097483321125"/>
    <n v="0.21202873055115887"/>
    <n v="0.21154879317195677"/>
    <n v="3.1749597196115751"/>
    <n v="3.1749597196115751"/>
    <n v="0.12041915866537049"/>
    <n v="0.2624862443776757"/>
    <n v="0.42172854311364771"/>
    <n v="0.5945767210285291"/>
    <n v="0.778181045169271"/>
    <n v="0.97026839661406483"/>
    <n v="1.1690238026223234"/>
    <n v="1.3729976387444025"/>
    <n v="1.5810331843760201"/>
    <n v="1.7922097392323233"/>
    <n v="2.0057921195306618"/>
    <n v="2.2211918000865984"/>
    <n v="2.436116116982471"/>
    <n v="2.6505586349748982"/>
    <n v="2.8645173243581583"/>
    <n v="3.0779923591914278"/>
    <n v="3.1749597196115751"/>
    <n v="3.1749597196115751"/>
    <n v="3.1749597196115751"/>
    <n v="3.1749597196115751"/>
  </r>
  <r>
    <x v="71"/>
    <s v="Under $35"/>
    <n v="34.005758778926641"/>
    <s v="HVAC"/>
    <s v="Urban"/>
    <s v="SC-NR"/>
    <s v="M_Input"/>
    <x v="4"/>
    <s v="Single Family"/>
    <s v="Install Ductless Heat Pump in House with Existing FAF - Single Family Home + HZ23"/>
    <n v="3.9120170382697099E-2"/>
    <n v="4.6057801145656267E-2"/>
    <n v="5.156203653849678E-2"/>
    <n v="5.5922387797259596E-2"/>
    <n v="5.9369469394755257E-2"/>
    <n v="6.208807201476671E-2"/>
    <n v="6.422502029476998E-2"/>
    <n v="6.5897399419731967E-2"/>
    <n v="6.7199077902964297E-2"/>
    <n v="6.8205694480000592E-2"/>
    <n v="6.8976702649087077E-2"/>
    <n v="6.9559102901328884E-2"/>
    <n v="6.9406760483299523E-2"/>
    <n v="6.9252355727275727E-2"/>
    <n v="6.9097300500247219E-2"/>
    <n v="6.8942301054924632E-2"/>
    <n v="6.878745180483678E-2"/>
    <n v="6.8632950357697259E-2"/>
    <n v="6.8478795932313305E-2"/>
    <n v="6.8324987749246738E-2"/>
    <n v="1.0280724279842657"/>
    <n v="34.129657877557513"/>
    <n v="34.005758778926641"/>
    <s v="R-All-HVAC-ERconvertDHP-HZ2-All-N"/>
    <n v="0"/>
    <n v="1.0280724279842657"/>
    <n v="3.9120170382697099E-2"/>
    <n v="8.5177971528353366E-2"/>
    <n v="0.13674000806685016"/>
    <n v="0.19266239586410977"/>
    <n v="0.25203186525886501"/>
    <n v="0.31411993727363174"/>
    <n v="0.3783449575684017"/>
    <n v="0.44424235698813364"/>
    <n v="0.51144143489109795"/>
    <n v="0.57964712937109852"/>
    <n v="0.64862383202018559"/>
    <n v="0.71818293492151453"/>
    <n v="0.78758969540481405"/>
    <n v="0.85684205113208978"/>
    <n v="0.92593935163233698"/>
    <n v="0.99488165268726159"/>
    <n v="1.0280724279842657"/>
    <n v="1.0280724279842657"/>
    <n v="1.0280724279842657"/>
    <n v="1.0280724279842657"/>
    <n v="3.8591392967800578E-2"/>
    <n v="4.5529023730759746E-2"/>
    <n v="5.1033259123600259E-2"/>
    <n v="5.5393610382363075E-2"/>
    <n v="5.8840691979858736E-2"/>
    <n v="6.1559294599870189E-2"/>
    <n v="6.3696242879873466E-2"/>
    <n v="6.5368622004835453E-2"/>
    <n v="6.6670300488067782E-2"/>
    <n v="6.7676917065104078E-2"/>
    <n v="6.8447925234190563E-2"/>
    <n v="6.903032548643237E-2"/>
    <n v="6.8877983068403009E-2"/>
    <n v="6.8723578312379213E-2"/>
    <n v="6.8568523085350705E-2"/>
    <n v="6.8413523640028118E-2"/>
    <n v="6.8258674389940266E-2"/>
    <n v="6.8104172942800745E-2"/>
    <n v="6.7950018517416791E-2"/>
    <n v="6.7796210334350224E-2"/>
    <n v="1.0174968796863353"/>
    <n v="1.0174968796863353"/>
    <n v="3.8591392967800578E-2"/>
    <n v="8.4120416698560324E-2"/>
    <n v="0.13515367582216059"/>
    <n v="0.19054728620452366"/>
    <n v="0.24938797818438241"/>
    <n v="0.3109472727842526"/>
    <n v="0.37464351566412607"/>
    <n v="0.44001213766896152"/>
    <n v="0.50668243815702929"/>
    <n v="0.57435935522213333"/>
    <n v="0.64280728045632385"/>
    <n v="0.71183760594275625"/>
    <n v="0.78071558901115923"/>
    <n v="0.84943916732353841"/>
    <n v="0.91800769040888908"/>
    <n v="0.98642121404891725"/>
    <n v="1.0174968796863353"/>
    <n v="1.0174968796863353"/>
    <n v="1.0174968796863353"/>
    <n v="1.0174968796863353"/>
  </r>
  <r>
    <x v="71"/>
    <s v="Under $30"/>
    <n v="29.38109509275267"/>
    <s v="HVAC"/>
    <s v="Urban"/>
    <s v="SC-NR"/>
    <s v="M_Input"/>
    <x v="4"/>
    <s v="Manufactured"/>
    <s v="Install Ductless Heat Pump in House with Existing FAF - Manufactured Home + HZ1"/>
    <n v="0.69760182169792817"/>
    <n v="0.8144000696335727"/>
    <n v="0.90405307400915114"/>
    <n v="0.97225009769764292"/>
    <n v="1.0234942348310925"/>
    <n v="1.0613475810290247"/>
    <n v="1.0886290969911481"/>
    <n v="1.1075769859778322"/>
    <n v="1.1199568051022464"/>
    <n v="1.1271649768558984"/>
    <n v="1.1303070962197497"/>
    <n v="1.1302580956657096"/>
    <n v="1.1183057802242771"/>
    <n v="1.1064296489449181"/>
    <n v="1.094661674663356"/>
    <n v="1.0830127732462311"/>
    <n v="1.0714847578199644"/>
    <n v="1.0600794511401244"/>
    <n v="1.0487955470463783"/>
    <n v="1.0376317532816801"/>
    <n v="15.613037500495237"/>
    <n v="19.347021646083935"/>
    <n v="29.38109509275267"/>
    <s v="R-All-HVAC-ERconvertDHP-HZ1-All-N"/>
    <n v="0"/>
    <n v="15.613037500495237"/>
    <n v="0.69760182169792817"/>
    <n v="1.5120018913315008"/>
    <n v="2.4160549653406518"/>
    <n v="3.3883050630382945"/>
    <n v="4.4117992978693872"/>
    <n v="5.4731468788984117"/>
    <n v="6.5617759758895602"/>
    <n v="7.6693529618673928"/>
    <n v="8.7893097669696392"/>
    <n v="9.9164747438255372"/>
    <n v="11.046781840045288"/>
    <n v="12.177039935710997"/>
    <n v="13.295345715935275"/>
    <n v="14.401775364880192"/>
    <n v="15.496437039543549"/>
    <n v="15.613037500495237"/>
    <n v="15.613037500495237"/>
    <n v="15.613037500495237"/>
    <n v="15.613037500495237"/>
    <n v="15.613037500495237"/>
    <n v="0.68957143260911524"/>
    <n v="0.80636968054475977"/>
    <n v="0.89602268492033821"/>
    <n v="0.96421970860883"/>
    <n v="1.0154638457422795"/>
    <n v="1.0533171919402118"/>
    <n v="1.0805987079023351"/>
    <n v="1.0995465968890192"/>
    <n v="1.1119264160134334"/>
    <n v="1.1191345877670855"/>
    <n v="1.1222767071309367"/>
    <n v="1.1222277065768966"/>
    <n v="1.1102753911354641"/>
    <n v="1.0983992598561052"/>
    <n v="1.086631285574543"/>
    <n v="1.0749823841574182"/>
    <n v="1.0634543687311515"/>
    <n v="1.0520490620513114"/>
    <n v="1.0407651579575654"/>
    <n v="1.0296013641928672"/>
    <n v="15.452429718718978"/>
    <n v="15.452429718718978"/>
    <n v="0.68957143260911524"/>
    <n v="1.4959411131538749"/>
    <n v="2.391963798074213"/>
    <n v="3.3561835066830428"/>
    <n v="4.3716473524253221"/>
    <n v="5.4249645443655341"/>
    <n v="6.5055632522678692"/>
    <n v="7.6051098491568885"/>
    <n v="8.7170362651703215"/>
    <n v="9.836170852937407"/>
    <n v="10.958447560068343"/>
    <n v="12.08067526664524"/>
    <n v="13.190950657780704"/>
    <n v="14.289349917636809"/>
    <n v="15.375981203211351"/>
    <n v="15.452429718718978"/>
    <n v="15.452429718718978"/>
    <n v="15.452429718718978"/>
    <n v="15.452429718718978"/>
    <n v="15.452429718718978"/>
  </r>
  <r>
    <x v="71"/>
    <s v="Under $30"/>
    <n v="28.076443041035471"/>
    <s v="HVAC"/>
    <s v="Urban"/>
    <s v="SC-NR"/>
    <s v="M_Input"/>
    <x v="4"/>
    <s v="Manufactured"/>
    <s v="Install Ductless Heat Pump in House with Existing FAF - Manufactured Home + HZ23"/>
    <n v="0.21425640262972132"/>
    <n v="0.25012897586245225"/>
    <n v="0.27766435436204528"/>
    <n v="0.29860989737967414"/>
    <n v="0.3143486528366965"/>
    <n v="0.32597465714403373"/>
    <n v="0.33435370560193883"/>
    <n v="0.34017322385066295"/>
    <n v="0.34397547239460691"/>
    <n v="0.3461893383872669"/>
    <n v="0.34715438631373779"/>
    <n v="0.34713933663624419"/>
    <n v="0.34346838849659628"/>
    <n v="0.33982083901216348"/>
    <n v="0.33620650808958963"/>
    <n v="0.33262874834958972"/>
    <n v="0.32908811666276294"/>
    <n v="0.3255851728571354"/>
    <n v="0.32211951576802339"/>
    <n v="0.31869074850089879"/>
    <n v="4.7952759653594521"/>
    <n v="19.329813639714718"/>
    <n v="28.076443041035471"/>
    <s v="R-All-HVAC-ERconvertDHP-HZ2-All-N"/>
    <n v="0"/>
    <n v="4.7952759653594521"/>
    <n v="0.21425640262972132"/>
    <n v="0.46438537849217354"/>
    <n v="0.74204973285421882"/>
    <n v="1.0406596302338929"/>
    <n v="1.3550082830705894"/>
    <n v="1.6809829402146232"/>
    <n v="2.015336645816562"/>
    <n v="2.355509869667225"/>
    <n v="2.6994853420618319"/>
    <n v="3.0456746804490988"/>
    <n v="3.3928290667628365"/>
    <n v="3.7399684033990805"/>
    <n v="4.0834367918956769"/>
    <n v="4.4232576309078402"/>
    <n v="4.7594641389974299"/>
    <n v="4.7952759653594521"/>
    <n v="4.7952759653594521"/>
    <n v="4.7952759653594521"/>
    <n v="4.7952759653594521"/>
    <n v="4.7952759653594521"/>
    <n v="0.21179000672252848"/>
    <n v="0.24766257995525942"/>
    <n v="0.27519795845485245"/>
    <n v="0.29614350147248131"/>
    <n v="0.31188225692950367"/>
    <n v="0.3235082612368409"/>
    <n v="0.331887309694746"/>
    <n v="0.33770682794347012"/>
    <n v="0.34150907648741408"/>
    <n v="0.34372294248007407"/>
    <n v="0.34468799040654496"/>
    <n v="0.34467294072905136"/>
    <n v="0.34100199258940345"/>
    <n v="0.33735444310497065"/>
    <n v="0.3337401121823968"/>
    <n v="0.33016235244239689"/>
    <n v="0.32662172075557011"/>
    <n v="0.32311877694994257"/>
    <n v="0.31965311986083056"/>
    <n v="0.31622435259370596"/>
    <n v="4.7459480472155953"/>
    <n v="4.7459480472155953"/>
    <n v="0.21179000672252848"/>
    <n v="0.45945258667778788"/>
    <n v="0.73465054513264039"/>
    <n v="1.0307940466051217"/>
    <n v="1.3426763035346254"/>
    <n v="1.6661845647714664"/>
    <n v="1.9980718744662123"/>
    <n v="2.3357787024096823"/>
    <n v="2.6772877788970963"/>
    <n v="3.0210107213771704"/>
    <n v="3.3656987117837156"/>
    <n v="3.7103716525127668"/>
    <n v="4.0513736451021707"/>
    <n v="4.3887280882071416"/>
    <n v="4.722468200389538"/>
    <n v="4.7459480472155953"/>
    <n v="4.7459480472155953"/>
    <n v="4.7459480472155953"/>
    <n v="4.7459480472155953"/>
    <n v="4.7459480472155953"/>
  </r>
  <r>
    <x v="72"/>
    <s v="Under $85"/>
    <n v="81.742403903706958"/>
    <s v="Water Heating"/>
    <s v="Urban"/>
    <s v="SC-New"/>
    <s v="M_Input"/>
    <x v="4"/>
    <s v="Single Family"/>
    <s v="Single Family GFHX DHW &amp; Shower Preheat, Electric Resistance"/>
    <n v="6.1833877280653071E-3"/>
    <n v="9.2620374944295224E-3"/>
    <n v="1.3383691128659208E-2"/>
    <n v="1.8949134132630659E-2"/>
    <n v="2.5436186290887886E-2"/>
    <n v="3.3640702406210254E-2"/>
    <n v="4.273429803458647E-2"/>
    <n v="5.1273042174453366E-2"/>
    <n v="5.8849830068356229E-2"/>
    <n v="6.7352205490007255E-2"/>
    <n v="7.561768380640202E-2"/>
    <n v="8.1138454001616428E-2"/>
    <n v="8.2298557707484538E-2"/>
    <n v="8.4670700705373705E-2"/>
    <n v="8.6431623094129648E-2"/>
    <n v="8.7549716903492447E-2"/>
    <n v="8.7785702266662033E-2"/>
    <n v="8.8023155015551524E-2"/>
    <n v="8.8262087382348572E-2"/>
    <n v="8.850251170624536E-2"/>
    <n v="1.1773447075375925"/>
    <n v="56.511893275095289"/>
    <n v="81.742403903706958"/>
    <s v="R-All-WH-ERWH-All-All-R"/>
    <n v="0"/>
    <n v="1.1773447075375925"/>
    <n v="6.1833877280653071E-3"/>
    <n v="1.544542522249483E-2"/>
    <n v="2.8829116351154038E-2"/>
    <n v="4.7778250483784701E-2"/>
    <n v="7.3214436774672584E-2"/>
    <n v="0.10685513918088284"/>
    <n v="0.1495894372154693"/>
    <n v="0.20086247938992266"/>
    <n v="0.25971230945827889"/>
    <n v="0.32706451494828614"/>
    <n v="0.40268219875468814"/>
    <n v="0.48382065275630459"/>
    <n v="0.5661192104637891"/>
    <n v="0.65078991116916285"/>
    <n v="0.73722153426329251"/>
    <n v="0.82477125116678496"/>
    <n v="0.912556953433447"/>
    <n v="1.0005801084489985"/>
    <n v="1.088842195831347"/>
    <n v="1.1773447075375925"/>
    <n v="2.2627156413371988E-3"/>
    <n v="5.3413654077014141E-3"/>
    <n v="9.4630190419311006E-3"/>
    <n v="1.5028462045902552E-2"/>
    <n v="2.1515514204159779E-2"/>
    <n v="2.9720030319482147E-2"/>
    <n v="3.8813625947858359E-2"/>
    <n v="4.7352370087725255E-2"/>
    <n v="5.4929157981628118E-2"/>
    <n v="6.3431533403279144E-2"/>
    <n v="7.1697011719673909E-2"/>
    <n v="7.7217781914888317E-2"/>
    <n v="7.8377885620756427E-2"/>
    <n v="8.0750028618645595E-2"/>
    <n v="8.2510951007401537E-2"/>
    <n v="8.3629044816764336E-2"/>
    <n v="8.3865030179933922E-2"/>
    <n v="8.4102482928823413E-2"/>
    <n v="8.4341415295620462E-2"/>
    <n v="8.4581839619517249E-2"/>
    <n v="1.0989312658030304"/>
    <n v="1.0989312658030304"/>
    <n v="2.2627156413371988E-3"/>
    <n v="7.604081049038613E-3"/>
    <n v="1.7067100090969713E-2"/>
    <n v="3.2095562136872265E-2"/>
    <n v="5.3611076341032043E-2"/>
    <n v="8.3331106660514187E-2"/>
    <n v="0.12214473260837255"/>
    <n v="0.1694971026960978"/>
    <n v="0.22442626067772592"/>
    <n v="0.28785779408100509"/>
    <n v="0.359554805800679"/>
    <n v="0.43677258771556732"/>
    <n v="0.51515047333632369"/>
    <n v="0.59590050195496924"/>
    <n v="0.67841145296237082"/>
    <n v="0.76204049777913518"/>
    <n v="0.84590552795906915"/>
    <n v="0.93000801088789253"/>
    <n v="1.0143494261835131"/>
    <n v="1.0989312658030304"/>
  </r>
  <r>
    <x v="72"/>
    <s v="Under $85"/>
    <n v="71.749805325966349"/>
    <s v="Water Heating"/>
    <s v="Urban"/>
    <s v="SC-New"/>
    <s v="M_Input"/>
    <x v="4"/>
    <s v="Multifamily - Low Rise"/>
    <s v="Multifamily GFHX DHW &amp; Shower Preheat, Electric Resistance"/>
    <n v="2.5602060705821744E-3"/>
    <n v="3.9849477341042791E-3"/>
    <n v="5.9726203467215314E-3"/>
    <n v="8.8962447282297779E-3"/>
    <n v="1.2611653369262003E-2"/>
    <n v="1.7373198764834192E-2"/>
    <n v="2.2237088540347859E-2"/>
    <n v="2.7637003291334603E-2"/>
    <n v="3.324102258876311E-2"/>
    <n v="3.8388012443599788E-2"/>
    <n v="4.2641022637568186E-2"/>
    <n v="4.5236328655457771E-2"/>
    <n v="4.7130719979093495E-2"/>
    <n v="4.8264281302353086E-2"/>
    <n v="4.8934956752716946E-2"/>
    <n v="4.9279367524119315E-2"/>
    <n v="4.91290417159118E-2"/>
    <n v="4.8984001860786858E-2"/>
    <n v="4.8844032740326122E-2"/>
    <n v="4.8708927914240412E-2"/>
    <n v="0.6500546789603534"/>
    <n v="49.426800347622496"/>
    <n v="71.749805325966349"/>
    <s v="R-All-WH-ERWH-All-All-R"/>
    <n v="0"/>
    <n v="0.6500546789603534"/>
    <n v="2.5602060705821744E-3"/>
    <n v="6.5451538046864535E-3"/>
    <n v="1.2517774151407986E-2"/>
    <n v="2.1414018879637765E-2"/>
    <n v="3.4025672248899769E-2"/>
    <n v="5.1398871013733957E-2"/>
    <n v="7.3635959554081809E-2"/>
    <n v="0.10127296284541641"/>
    <n v="0.13451398543417953"/>
    <n v="0.17290199787777932"/>
    <n v="0.21554302051534752"/>
    <n v="0.26077934917080531"/>
    <n v="0.30791006914989882"/>
    <n v="0.35617435045225193"/>
    <n v="0.40510930720496885"/>
    <n v="0.45438867472908817"/>
    <n v="0.50351771644499999"/>
    <n v="0.55250171830578687"/>
    <n v="0.60134575104611299"/>
    <n v="0.6500546789603534"/>
    <n v="3.9546092981762853E-4"/>
    <n v="1.8202025933397332E-3"/>
    <n v="3.8078752059569855E-3"/>
    <n v="6.731499587465232E-3"/>
    <n v="1.0446908228497458E-2"/>
    <n v="1.5208453624069647E-2"/>
    <n v="2.0072343399583314E-2"/>
    <n v="2.5472258150570058E-2"/>
    <n v="3.1076277447998565E-2"/>
    <n v="3.6223267302835239E-2"/>
    <n v="4.0476277496803638E-2"/>
    <n v="4.3071583514693222E-2"/>
    <n v="4.4965974838328947E-2"/>
    <n v="4.6099536161588538E-2"/>
    <n v="4.6770211611952398E-2"/>
    <n v="4.7114622383354766E-2"/>
    <n v="4.6964296575147252E-2"/>
    <n v="4.6819256720022309E-2"/>
    <n v="4.6679287599561574E-2"/>
    <n v="4.6544182773475863E-2"/>
    <n v="0.60675977614506249"/>
    <n v="0.60675977614506227"/>
    <n v="3.9546092981762853E-4"/>
    <n v="2.2156635231573617E-3"/>
    <n v="6.0235387291143472E-3"/>
    <n v="1.2755038316579578E-2"/>
    <n v="2.3201946545077037E-2"/>
    <n v="3.841040016914668E-2"/>
    <n v="5.8482743568729997E-2"/>
    <n v="8.3955001719300051E-2"/>
    <n v="0.11503127916729862"/>
    <n v="0.15125454647013387"/>
    <n v="0.1917308239669375"/>
    <n v="0.23480240748163073"/>
    <n v="0.27976838231995965"/>
    <n v="0.32586791848154817"/>
    <n v="0.37263813009350055"/>
    <n v="0.41975275247685534"/>
    <n v="0.46671704905200262"/>
    <n v="0.51353630577202491"/>
    <n v="0.56021559337158644"/>
    <n v="0.60675977614506227"/>
  </r>
  <r>
    <x v="72"/>
    <s v="Over $160"/>
    <n v="154.23798394466178"/>
    <s v="Water Heating"/>
    <s v="Urban"/>
    <s v="SC-New"/>
    <s v="M_Input"/>
    <x v="4"/>
    <s v="Multifamily - High Rise"/>
    <s v="Multifamily GFHX DHW &amp; Shower Preheat, Heat Pump"/>
    <n v="1.8605028972057543E-5"/>
    <n v="2.9095861677031314E-5"/>
    <n v="4.365057663904442E-5"/>
    <n v="6.53269383432276E-5"/>
    <n v="9.2391965120790147E-5"/>
    <n v="1.2726220821056178E-4"/>
    <n v="1.6230139137746096E-4"/>
    <n v="2.0149845288291101E-4"/>
    <n v="2.4158607598257764E-4"/>
    <n v="2.7972367384970521E-4"/>
    <n v="3.112680935064649E-4"/>
    <n v="3.3023142716499896E-4"/>
    <n v="3.441100722177839E-4"/>
    <n v="3.5124970815561974E-4"/>
    <n v="3.5798580113256709E-4"/>
    <n v="3.604069641448665E-4"/>
    <n v="3.5921989291785915E-4"/>
    <n v="3.5808174102312774E-4"/>
    <n v="3.5699019872171368E-4"/>
    <n v="3.5594306548282723E-4"/>
    <n v="4.7469291375231964E-3"/>
    <n v="107.77561577279181"/>
    <n v="154.23798394466178"/>
    <s v="R-All-WH-HPWH-All-All-R"/>
    <n v="0"/>
    <n v="4.7469291375231964E-3"/>
    <n v="1.8605028972057543E-5"/>
    <n v="4.7700890649088858E-5"/>
    <n v="9.1351467288133277E-5"/>
    <n v="1.5667840563136088E-4"/>
    <n v="2.4907037075215104E-4"/>
    <n v="3.7633257896271279E-4"/>
    <n v="5.3863397034017372E-4"/>
    <n v="7.4013242322308473E-4"/>
    <n v="9.817184992056624E-4"/>
    <n v="1.2614421730553676E-3"/>
    <n v="1.5727102665618325E-3"/>
    <n v="1.9029416937268314E-3"/>
    <n v="2.2470517659446154E-3"/>
    <n v="2.5983014741002351E-3"/>
    <n v="2.956287275232802E-3"/>
    <n v="3.3166942393776685E-3"/>
    <n v="3.6759141322955276E-3"/>
    <n v="4.0339958733186555E-3"/>
    <n v="4.3909860720403688E-3"/>
    <n v="4.7469291375231964E-3"/>
    <n v="2.7972944589525287E-6"/>
    <n v="1.3288127163926299E-5"/>
    <n v="2.7842842125939405E-5"/>
    <n v="4.9519203830122585E-5"/>
    <n v="7.658423060768514E-5"/>
    <n v="1.1145447369745676E-4"/>
    <n v="1.4649365686435594E-4"/>
    <n v="1.8569071836980599E-4"/>
    <n v="2.2577834146947262E-4"/>
    <n v="2.6391593933660019E-4"/>
    <n v="2.9546035899335988E-4"/>
    <n v="3.1442369265189394E-4"/>
    <n v="3.2830233770467888E-4"/>
    <n v="3.3544197364251472E-4"/>
    <n v="3.4217806661946207E-4"/>
    <n v="3.4459922963176148E-4"/>
    <n v="3.4341215840475413E-4"/>
    <n v="3.4227400651002271E-4"/>
    <n v="3.4118246420860866E-4"/>
    <n v="3.401353309697222E-4"/>
    <n v="4.4307744472610964E-3"/>
    <n v="4.4307744472610964E-3"/>
    <n v="2.7972944589525287E-6"/>
    <n v="1.6085421622878828E-5"/>
    <n v="4.3928263748818233E-5"/>
    <n v="9.3447467578940818E-5"/>
    <n v="1.7003169818662596E-4"/>
    <n v="2.8148617188408271E-4"/>
    <n v="4.2797982874843868E-4"/>
    <n v="6.1367054711824467E-4"/>
    <n v="8.3944888858771731E-4"/>
    <n v="1.1033648279243176E-3"/>
    <n v="1.3988251869176773E-3"/>
    <n v="1.7132488795695714E-3"/>
    <n v="2.0415512172742502E-3"/>
    <n v="2.376993190916765E-3"/>
    <n v="2.719171257536227E-3"/>
    <n v="3.0637704871679886E-3"/>
    <n v="3.4071826455727428E-3"/>
    <n v="3.7494566520827654E-3"/>
    <n v="4.0906391162913742E-3"/>
    <n v="4.4307744472610964E-3"/>
  </r>
  <r>
    <x v="72"/>
    <s v="Over $160"/>
    <n v="175.03624988435485"/>
    <s v="Water Heating"/>
    <s v="Urban"/>
    <s v="SC-New"/>
    <s v="M_Input"/>
    <x v="4"/>
    <s v="Single Family"/>
    <s v="Single Family GFHX DHW &amp; Shower Preheat, Heat Pump"/>
    <n v="2.8490675695641213E-4"/>
    <n v="4.2675911351466492E-4"/>
    <n v="6.1666908226789511E-4"/>
    <n v="8.7310331977985848E-4"/>
    <n v="1.1720017673456616E-3"/>
    <n v="1.5500343575071225E-3"/>
    <n v="1.9690323167963915E-3"/>
    <n v="2.3624648506043941E-3"/>
    <n v="2.7115741353417257E-3"/>
    <n v="3.1033309383016509E-3"/>
    <n v="3.4841724325409889E-3"/>
    <n v="3.738548318607622E-3"/>
    <n v="3.7920014415731792E-3"/>
    <n v="3.9013006798366882E-3"/>
    <n v="3.9824372200467206E-3"/>
    <n v="4.0339546883356231E-3"/>
    <n v="4.0448279874827344E-3"/>
    <n v="4.0557688981277887E-3"/>
    <n v="4.066777983883013E-3"/>
    <n v="4.0778558132909875E-3"/>
    <n v="5.4247522102141121E-2"/>
    <n v="122.52229510415913"/>
    <n v="175.03624988435485"/>
    <s v="R-All-WH-HPWH-All-All-R"/>
    <n v="0"/>
    <n v="5.4247522102141121E-2"/>
    <n v="2.8490675695641213E-4"/>
    <n v="7.1166587047107705E-4"/>
    <n v="1.3283349527389722E-3"/>
    <n v="2.2014382725188304E-3"/>
    <n v="3.373440039864492E-3"/>
    <n v="4.9234743973716145E-3"/>
    <n v="6.8925067141680056E-3"/>
    <n v="9.2549715647723997E-3"/>
    <n v="1.1966545700114125E-2"/>
    <n v="1.5069876638415776E-2"/>
    <n v="1.8554049070956764E-2"/>
    <n v="2.2292597389564385E-2"/>
    <n v="2.6084598831137566E-2"/>
    <n v="2.9985899510974252E-2"/>
    <n v="3.3968336731020975E-2"/>
    <n v="3.8002291419356599E-2"/>
    <n v="4.2047119406839334E-2"/>
    <n v="4.6102888304967123E-2"/>
    <n v="5.0169666288850133E-2"/>
    <n v="5.4247522102141121E-2"/>
    <n v="1.042572459692149E-4"/>
    <n v="2.461096025274677E-4"/>
    <n v="4.3601957128069788E-4"/>
    <n v="6.9245380879266131E-4"/>
    <n v="9.9135225635846444E-4"/>
    <n v="1.3693848465199253E-3"/>
    <n v="1.7883828058091944E-3"/>
    <n v="2.1818153396171969E-3"/>
    <n v="2.5309246243545285E-3"/>
    <n v="2.9226814273144537E-3"/>
    <n v="3.3035229215537918E-3"/>
    <n v="3.5578988076204248E-3"/>
    <n v="3.611351930585982E-3"/>
    <n v="3.720651168849491E-3"/>
    <n v="3.8017877090595234E-3"/>
    <n v="3.8533051773484259E-3"/>
    <n v="3.8641784764955373E-3"/>
    <n v="3.8751193871405915E-3"/>
    <n v="3.8861284728958158E-3"/>
    <n v="3.8972063023037904E-3"/>
    <n v="5.063453188239718E-2"/>
    <n v="5.0634531882397187E-2"/>
    <n v="1.042572459692149E-4"/>
    <n v="3.503668484966826E-4"/>
    <n v="7.8638641977738042E-4"/>
    <n v="1.4788402285700417E-3"/>
    <n v="2.4701924849285062E-3"/>
    <n v="3.8395773314484315E-3"/>
    <n v="5.6279601372576258E-3"/>
    <n v="7.8097754768748223E-3"/>
    <n v="1.0340700101229351E-2"/>
    <n v="1.3263381528543804E-2"/>
    <n v="1.6566904450097595E-2"/>
    <n v="2.0124803257718021E-2"/>
    <n v="2.3736155188304003E-2"/>
    <n v="2.7456806357153495E-2"/>
    <n v="3.1258594066213015E-2"/>
    <n v="3.5111899243561444E-2"/>
    <n v="3.8976077720056984E-2"/>
    <n v="4.2851197107197578E-2"/>
    <n v="4.6737325580093393E-2"/>
    <n v="5.0634531882397187E-2"/>
  </r>
  <r>
    <x v="72"/>
    <s v="Over $160"/>
    <n v="154.23798394466178"/>
    <s v="Water Heating"/>
    <s v="Urban"/>
    <s v="SC-New"/>
    <s v="M_Input"/>
    <x v="4"/>
    <s v="Multifamily - Low Rise"/>
    <s v="Multifamily GFHX DHW &amp; Shower Preheat, Heat Pump"/>
    <n v="4.5806951141701378E-5"/>
    <n v="7.129828659332891E-5"/>
    <n v="1.0686152632549329E-4"/>
    <n v="1.5917072156538354E-4"/>
    <n v="2.2564644164385276E-4"/>
    <n v="3.1083953598112665E-4"/>
    <n v="3.9786376573576986E-4"/>
    <n v="4.944785007799516E-4"/>
    <n v="5.9474505397036988E-4"/>
    <n v="6.8683448205055723E-4"/>
    <n v="7.6292891538496776E-4"/>
    <n v="8.0936387127592013E-4"/>
    <n v="8.4325813150838344E-4"/>
    <n v="8.6353969741329788E-4"/>
    <n v="8.7553935554228988E-4"/>
    <n v="8.8170151864297973E-4"/>
    <n v="8.790119043064539E-4"/>
    <n v="8.7641686571419053E-4"/>
    <n v="8.7391255219975773E-4"/>
    <n v="8.7149527015413346E-4"/>
    <n v="1.163071334792991E-2"/>
    <n v="107.77561577279181"/>
    <n v="154.23798394466178"/>
    <s v="R-All-WH-HPWH-All-All-R"/>
    <n v="0"/>
    <n v="1.163071334792991E-2"/>
    <n v="4.5806951141701378E-5"/>
    <n v="1.1710523773503028E-4"/>
    <n v="2.2396676406052357E-4"/>
    <n v="3.8313748562590708E-4"/>
    <n v="6.0878392726975978E-4"/>
    <n v="9.1962346325088649E-4"/>
    <n v="1.3174872289866565E-3"/>
    <n v="1.8119657297666081E-3"/>
    <n v="2.4067107837369779E-3"/>
    <n v="3.0935452657875353E-3"/>
    <n v="3.8564741811725031E-3"/>
    <n v="4.6658380524484235E-3"/>
    <n v="5.509096183956807E-3"/>
    <n v="6.3726358813701051E-3"/>
    <n v="7.248175236912395E-3"/>
    <n v="8.1298767555553746E-3"/>
    <n v="9.008888659861828E-3"/>
    <n v="9.885305525576019E-3"/>
    <n v="1.0759218077775776E-2"/>
    <n v="1.163071334792991E-2"/>
    <n v="7.0755474329801479E-6"/>
    <n v="3.256688288460768E-5"/>
    <n v="6.8130122616772055E-5"/>
    <n v="1.2043931785666231E-4"/>
    <n v="1.8691503793513153E-4"/>
    <n v="2.7210813227240545E-4"/>
    <n v="3.591323620270486E-4"/>
    <n v="4.5574709707123034E-4"/>
    <n v="5.5601365026164862E-4"/>
    <n v="6.4810307834183597E-4"/>
    <n v="7.241975116762465E-4"/>
    <n v="7.7063246756719887E-4"/>
    <n v="8.0452672779966219E-4"/>
    <n v="8.2480829370457662E-4"/>
    <n v="8.3680795183356863E-4"/>
    <n v="8.4297011493425847E-4"/>
    <n v="8.4028050059773264E-4"/>
    <n v="8.3768546200546927E-4"/>
    <n v="8.3518114849103647E-4"/>
    <n v="8.327638664454122E-4"/>
    <n v="1.0856085273755485E-2"/>
    <n v="1.0856085273755485E-2"/>
    <n v="7.0755474329801479E-6"/>
    <n v="3.9642430317587828E-5"/>
    <n v="1.0777255293435988E-4"/>
    <n v="2.2821187079102219E-4"/>
    <n v="4.1512690872615372E-4"/>
    <n v="6.8723504099855916E-4"/>
    <n v="1.0463674030256078E-3"/>
    <n v="1.5021145000968382E-3"/>
    <n v="2.0581281503584867E-3"/>
    <n v="2.7062312287003225E-3"/>
    <n v="3.4304287403765692E-3"/>
    <n v="4.201061207943768E-3"/>
    <n v="5.0055879357434304E-3"/>
    <n v="5.8303962294480073E-3"/>
    <n v="6.667204181281576E-3"/>
    <n v="7.5101742962158345E-3"/>
    <n v="8.3504547968135667E-3"/>
    <n v="9.1881402588190365E-3"/>
    <n v="1.0023321407310073E-2"/>
    <n v="1.0856085273755485E-2"/>
  </r>
  <r>
    <x v="72"/>
    <s v="Over $160"/>
    <n v="154.23798394466178"/>
    <s v="Water Heating"/>
    <s v="Urban"/>
    <s v="SC-New"/>
    <s v="M_Input"/>
    <x v="4"/>
    <s v="Multifamily - High Rise"/>
    <s v="Multifamily GFHX DHW &amp; Shower Preheat, Heat Pump"/>
    <n v="1.8605028972057543E-5"/>
    <n v="2.9095861677031314E-5"/>
    <n v="4.365057663904442E-5"/>
    <n v="6.53269383432276E-5"/>
    <n v="9.2391965120790147E-5"/>
    <n v="1.2726220821056178E-4"/>
    <n v="1.6230139137746096E-4"/>
    <n v="2.0149845288291101E-4"/>
    <n v="2.4158607598257764E-4"/>
    <n v="2.7972367384970521E-4"/>
    <n v="3.112680935064649E-4"/>
    <n v="3.3023142716499896E-4"/>
    <n v="3.441100722177839E-4"/>
    <n v="3.5124970815561974E-4"/>
    <n v="3.5798580113256709E-4"/>
    <n v="3.604069641448665E-4"/>
    <n v="3.5921989291785915E-4"/>
    <n v="3.5808174102312774E-4"/>
    <n v="3.5699019872171368E-4"/>
    <n v="3.5594306548282723E-4"/>
    <n v="4.7469291375231964E-3"/>
    <n v="107.77561577279181"/>
    <n v="154.23798394466178"/>
    <s v="R-All-WH-HPWH-All-All-R"/>
    <n v="0"/>
    <n v="4.7469291375231964E-3"/>
    <n v="1.8605028972057543E-5"/>
    <n v="4.7700890649088858E-5"/>
    <n v="9.1351467288133277E-5"/>
    <n v="1.5667840563136088E-4"/>
    <n v="2.4907037075215104E-4"/>
    <n v="3.7633257896271279E-4"/>
    <n v="5.3863397034017372E-4"/>
    <n v="7.4013242322308473E-4"/>
    <n v="9.817184992056624E-4"/>
    <n v="1.2614421730553676E-3"/>
    <n v="1.5727102665618325E-3"/>
    <n v="1.9029416937268314E-3"/>
    <n v="2.2470517659446154E-3"/>
    <n v="2.5983014741002351E-3"/>
    <n v="2.956287275232802E-3"/>
    <n v="3.3166942393776685E-3"/>
    <n v="3.6759141322955276E-3"/>
    <n v="4.0339958733186555E-3"/>
    <n v="4.3909860720403688E-3"/>
    <n v="4.7469291375231964E-3"/>
    <n v="2.7972944589525287E-6"/>
    <n v="1.3288127163926299E-5"/>
    <n v="2.7842842125939405E-5"/>
    <n v="4.9519203830122585E-5"/>
    <n v="7.658423060768514E-5"/>
    <n v="1.1145447369745676E-4"/>
    <n v="1.4649365686435594E-4"/>
    <n v="1.8569071836980599E-4"/>
    <n v="2.2577834146947262E-4"/>
    <n v="2.6391593933660019E-4"/>
    <n v="2.9546035899335988E-4"/>
    <n v="3.1442369265189394E-4"/>
    <n v="3.2830233770467888E-4"/>
    <n v="3.3544197364251472E-4"/>
    <n v="3.4217806661946207E-4"/>
    <n v="3.4459922963176148E-4"/>
    <n v="3.4341215840475413E-4"/>
    <n v="3.4227400651002271E-4"/>
    <n v="3.4118246420860866E-4"/>
    <n v="3.401353309697222E-4"/>
    <n v="4.4307744472610964E-3"/>
    <n v="4.4307744472610964E-3"/>
    <n v="2.7972944589525287E-6"/>
    <n v="1.6085421622878828E-5"/>
    <n v="4.3928263748818233E-5"/>
    <n v="9.3447467578940818E-5"/>
    <n v="1.7003169818662596E-4"/>
    <n v="2.8148617188408271E-4"/>
    <n v="4.2797982874843868E-4"/>
    <n v="6.1367054711824467E-4"/>
    <n v="8.3944888858771731E-4"/>
    <n v="1.1033648279243176E-3"/>
    <n v="1.3988251869176773E-3"/>
    <n v="1.7132488795695714E-3"/>
    <n v="2.0415512172742502E-3"/>
    <n v="2.376993190916765E-3"/>
    <n v="2.719171257536227E-3"/>
    <n v="3.0637704871679886E-3"/>
    <n v="3.4071826455727428E-3"/>
    <n v="3.7494566520827654E-3"/>
    <n v="4.0906391162913742E-3"/>
    <n v="4.4307744472610964E-3"/>
  </r>
  <r>
    <x v="72"/>
    <s v="Under $85"/>
    <n v="78.487891343361056"/>
    <s v="Water Heating"/>
    <s v="Urban"/>
    <s v="SC-New"/>
    <s v="M_Input"/>
    <x v="4"/>
    <s v="Single Family"/>
    <s v="Single Family GFHX DHW Preheat, Electric Resistance"/>
    <n v="6.1833877280653071E-3"/>
    <n v="9.2620374944295224E-3"/>
    <n v="1.3383691128659208E-2"/>
    <n v="1.8949134132630659E-2"/>
    <n v="2.5436186290887886E-2"/>
    <n v="3.3640702406210254E-2"/>
    <n v="4.273429803458647E-2"/>
    <n v="5.1273042174453366E-2"/>
    <n v="5.8849830068356229E-2"/>
    <n v="6.7352205490007255E-2"/>
    <n v="7.561768380640202E-2"/>
    <n v="8.1138454001616428E-2"/>
    <n v="8.2298557707484538E-2"/>
    <n v="8.4670700705373705E-2"/>
    <n v="8.6431623094129648E-2"/>
    <n v="8.7549716903492447E-2"/>
    <n v="8.7785702266662033E-2"/>
    <n v="8.8023155015551524E-2"/>
    <n v="8.8262087382348572E-2"/>
    <n v="8.850251170624536E-2"/>
    <n v="1.1773447075375925"/>
    <n v="54.204332959899304"/>
    <n v="78.487891343361056"/>
    <s v="R-All-WH-ERWH-All-All-R"/>
    <n v="0"/>
    <n v="1.1773447075375925"/>
    <n v="6.1833877280653071E-3"/>
    <n v="1.544542522249483E-2"/>
    <n v="2.8829116351154038E-2"/>
    <n v="4.7778250483784701E-2"/>
    <n v="7.3214436774672584E-2"/>
    <n v="0.10685513918088284"/>
    <n v="0.1495894372154693"/>
    <n v="0.20086247938992266"/>
    <n v="0.25971230945827889"/>
    <n v="0.32706451494828614"/>
    <n v="0.40268219875468814"/>
    <n v="0.48382065275630459"/>
    <n v="0.5661192104637891"/>
    <n v="0.65078991116916285"/>
    <n v="0.73722153426329251"/>
    <n v="0.82477125116678496"/>
    <n v="0.912556953433447"/>
    <n v="1.0005801084489985"/>
    <n v="1.088842195831347"/>
    <n v="1.1773447075375925"/>
    <n v="2.2627156413371988E-3"/>
    <n v="5.3413654077014141E-3"/>
    <n v="9.4630190419311006E-3"/>
    <n v="1.5028462045902552E-2"/>
    <n v="2.1515514204159779E-2"/>
    <n v="2.9720030319482147E-2"/>
    <n v="3.8813625947858359E-2"/>
    <n v="4.7352370087725255E-2"/>
    <n v="5.4929157981628118E-2"/>
    <n v="6.3431533403279144E-2"/>
    <n v="7.1697011719673909E-2"/>
    <n v="7.7217781914888317E-2"/>
    <n v="7.8377885620756427E-2"/>
    <n v="8.0750028618645595E-2"/>
    <n v="8.2510951007401537E-2"/>
    <n v="8.3629044816764336E-2"/>
    <n v="8.3865030179933922E-2"/>
    <n v="8.4102482928823413E-2"/>
    <n v="8.4341415295620462E-2"/>
    <n v="8.4581839619517249E-2"/>
    <n v="1.0989312658030304"/>
    <n v="1.0989312658030304"/>
    <n v="2.2627156413371988E-3"/>
    <n v="7.604081049038613E-3"/>
    <n v="1.7067100090969713E-2"/>
    <n v="3.2095562136872265E-2"/>
    <n v="5.3611076341032043E-2"/>
    <n v="8.3331106660514187E-2"/>
    <n v="0.12214473260837255"/>
    <n v="0.1694971026960978"/>
    <n v="0.22442626067772592"/>
    <n v="0.28785779408100509"/>
    <n v="0.359554805800679"/>
    <n v="0.43677258771556732"/>
    <n v="0.51515047333632369"/>
    <n v="0.59590050195496924"/>
    <n v="0.67841145296237082"/>
    <n v="0.76204049777913518"/>
    <n v="0.84590552795906915"/>
    <n v="0.93000801088789253"/>
    <n v="1.0143494261835131"/>
    <n v="1.0989312658030304"/>
  </r>
  <r>
    <x v="72"/>
    <s v="Under $65"/>
    <n v="64.892519128747978"/>
    <s v="Water Heating"/>
    <s v="Urban"/>
    <s v="SC-New"/>
    <s v="M_Input"/>
    <x v="4"/>
    <s v="Multifamily - Low Rise"/>
    <s v="Multifamily GFHX DHW Preheat, Electric Resistance"/>
    <n v="2.5602060705821744E-3"/>
    <n v="3.9849477341042791E-3"/>
    <n v="5.9726203467215314E-3"/>
    <n v="8.8962447282297779E-3"/>
    <n v="1.2611653369262003E-2"/>
    <n v="1.7373198764834192E-2"/>
    <n v="2.2237088540347859E-2"/>
    <n v="2.7637003291334603E-2"/>
    <n v="3.324102258876311E-2"/>
    <n v="3.8388012443599788E-2"/>
    <n v="4.2641022637568186E-2"/>
    <n v="4.5236328655457771E-2"/>
    <n v="4.7130719979093495E-2"/>
    <n v="4.8264281302353086E-2"/>
    <n v="4.8934956752716946E-2"/>
    <n v="4.9279367524119315E-2"/>
    <n v="4.91290417159118E-2"/>
    <n v="4.8984001860786858E-2"/>
    <n v="4.8844032740326122E-2"/>
    <n v="4.8708927914240412E-2"/>
    <n v="0.6500546789603534"/>
    <n v="44.564750745650585"/>
    <n v="64.892519128747978"/>
    <s v="R-All-WH-ERWH-All-All-R"/>
    <n v="0"/>
    <n v="0.6500546789603534"/>
    <n v="2.5602060705821744E-3"/>
    <n v="6.5451538046864535E-3"/>
    <n v="1.2517774151407986E-2"/>
    <n v="2.1414018879637765E-2"/>
    <n v="3.4025672248899769E-2"/>
    <n v="5.1398871013733957E-2"/>
    <n v="7.3635959554081809E-2"/>
    <n v="0.10127296284541641"/>
    <n v="0.13451398543417953"/>
    <n v="0.17290199787777932"/>
    <n v="0.21554302051534752"/>
    <n v="0.26077934917080531"/>
    <n v="0.30791006914989882"/>
    <n v="0.35617435045225193"/>
    <n v="0.40510930720496885"/>
    <n v="0.45438867472908817"/>
    <n v="0.50351771644499999"/>
    <n v="0.55250171830578687"/>
    <n v="0.60134575104611299"/>
    <n v="0.6500546789603534"/>
    <n v="3.9546092981762853E-4"/>
    <n v="1.8202025933397332E-3"/>
    <n v="3.8078752059569855E-3"/>
    <n v="6.731499587465232E-3"/>
    <n v="1.0446908228497458E-2"/>
    <n v="1.5208453624069647E-2"/>
    <n v="2.0072343399583314E-2"/>
    <n v="2.5472258150570058E-2"/>
    <n v="3.1076277447998565E-2"/>
    <n v="3.6223267302835239E-2"/>
    <n v="4.0476277496803638E-2"/>
    <n v="4.3071583514693222E-2"/>
    <n v="4.4965974838328947E-2"/>
    <n v="4.6099536161588538E-2"/>
    <n v="4.6770211611952398E-2"/>
    <n v="4.7114622383354766E-2"/>
    <n v="4.6964296575147252E-2"/>
    <n v="4.6819256720022309E-2"/>
    <n v="4.6679287599561574E-2"/>
    <n v="4.6544182773475863E-2"/>
    <n v="0.60675977614506249"/>
    <n v="0.60675977614506227"/>
    <n v="3.9546092981762853E-4"/>
    <n v="2.2156635231573617E-3"/>
    <n v="6.0235387291143472E-3"/>
    <n v="1.2755038316579578E-2"/>
    <n v="2.3201946545077037E-2"/>
    <n v="3.841040016914668E-2"/>
    <n v="5.8482743568729997E-2"/>
    <n v="8.3955001719300051E-2"/>
    <n v="0.11503127916729862"/>
    <n v="0.15125454647013387"/>
    <n v="0.1917308239669375"/>
    <n v="0.23480240748163073"/>
    <n v="0.27976838231995965"/>
    <n v="0.32586791848154817"/>
    <n v="0.37263813009350055"/>
    <n v="0.41975275247685534"/>
    <n v="0.46671704905200262"/>
    <n v="0.51353630577202491"/>
    <n v="0.56021559337158644"/>
    <n v="0.60675977614506227"/>
  </r>
  <r>
    <x v="72"/>
    <s v="Under $65"/>
    <n v="64.892519128747978"/>
    <s v="Water Heating"/>
    <s v="Urban"/>
    <s v="SC-New"/>
    <s v="M_Input"/>
    <x v="4"/>
    <s v="Multifamily - High Rise"/>
    <s v="Multifamily GFHX DHW Preheat, Electric Resistance"/>
    <n v="1.0398576401705866E-3"/>
    <n v="1.6262030071357424E-3"/>
    <n v="2.43968368359613E-3"/>
    <n v="3.6512018361907206E-3"/>
    <n v="5.1638990170625367E-3"/>
    <n v="7.112839206618966E-3"/>
    <n v="9.0712216620378056E-3"/>
    <n v="1.1261992981980072E-2"/>
    <n v="1.3502538869818977E-2"/>
    <n v="1.5634095481713912E-2"/>
    <n v="1.7397151364835241E-2"/>
    <n v="1.8457035088614786E-2"/>
    <n v="1.923272939766579E-2"/>
    <n v="1.9631772311769567E-2"/>
    <n v="2.0008260720226136E-2"/>
    <n v="2.0143582458247569E-2"/>
    <n v="2.0077235607259901E-2"/>
    <n v="2.0013622917100234E-2"/>
    <n v="1.9952615293656089E-2"/>
    <n v="1.9894089746592011E-2"/>
    <n v="0.26531162829229277"/>
    <n v="44.564750745650585"/>
    <n v="64.892519128747978"/>
    <s v="R-All-WH-ERWH-All-All-R"/>
    <n v="0"/>
    <n v="0.26531162829229277"/>
    <n v="1.0398576401705866E-3"/>
    <n v="2.6660606473063288E-3"/>
    <n v="5.1057443309024588E-3"/>
    <n v="8.7569461670931794E-3"/>
    <n v="1.3920845184155716E-2"/>
    <n v="2.103368439077468E-2"/>
    <n v="3.0104906052812484E-2"/>
    <n v="4.1366899034792556E-2"/>
    <n v="5.4869437904611532E-2"/>
    <n v="7.0503533386325451E-2"/>
    <n v="8.7900684751160696E-2"/>
    <n v="0.10635771983977549"/>
    <n v="0.12559044923744128"/>
    <n v="0.14522222154921086"/>
    <n v="0.16523048226943698"/>
    <n v="0.18537406472768456"/>
    <n v="0.20545130033494446"/>
    <n v="0.2254649232520447"/>
    <n v="0.24541753854570078"/>
    <n v="0.26531162829229277"/>
    <n v="1.5634418088342011E-4"/>
    <n v="7.426895478485759E-4"/>
    <n v="1.5561702243089635E-3"/>
    <n v="2.7676883769035543E-3"/>
    <n v="4.2803855577753704E-3"/>
    <n v="6.2293257473317997E-3"/>
    <n v="8.1877082027506393E-3"/>
    <n v="1.0378479522692906E-2"/>
    <n v="1.2619025410531811E-2"/>
    <n v="1.4750582022426746E-2"/>
    <n v="1.6513637905548075E-2"/>
    <n v="1.7573521629327619E-2"/>
    <n v="1.8349215938378623E-2"/>
    <n v="1.8748258852482401E-2"/>
    <n v="1.9124747260938969E-2"/>
    <n v="1.9260068998960402E-2"/>
    <n v="1.9193722147972735E-2"/>
    <n v="1.9130109457813068E-2"/>
    <n v="1.9069101834368923E-2"/>
    <n v="1.9010576287304844E-2"/>
    <n v="0.24764135910654944"/>
    <n v="0.24764135910654944"/>
    <n v="1.5634418088342011E-4"/>
    <n v="8.9903372873199601E-4"/>
    <n v="2.4552039530409595E-3"/>
    <n v="5.2228923299445142E-3"/>
    <n v="9.5032778877198847E-3"/>
    <n v="1.5732603635051683E-2"/>
    <n v="2.392031183780232E-2"/>
    <n v="3.4298791360495226E-2"/>
    <n v="4.6917816771027035E-2"/>
    <n v="6.1668398793453781E-2"/>
    <n v="7.8182036699001853E-2"/>
    <n v="9.5755558328329465E-2"/>
    <n v="0.11410477426670809"/>
    <n v="0.1328530331191905"/>
    <n v="0.15197778038012946"/>
    <n v="0.17123784937908987"/>
    <n v="0.19043157152706261"/>
    <n v="0.20956168098487568"/>
    <n v="0.22863078281924459"/>
    <n v="0.24764135910654944"/>
  </r>
  <r>
    <x v="72"/>
    <s v="Over $160"/>
    <n v="168.26241450934771"/>
    <s v="Water Heating"/>
    <s v="Urban"/>
    <s v="SC-New"/>
    <s v="M_Input"/>
    <x v="4"/>
    <s v="Single Family"/>
    <s v="Single Family GFHX DHW  Preheat, Heat Pump"/>
    <n v="2.8490675695641213E-4"/>
    <n v="4.2675911351466492E-4"/>
    <n v="6.1666908226789511E-4"/>
    <n v="8.7310331977985848E-4"/>
    <n v="1.1720017673456616E-3"/>
    <n v="1.5500343575071225E-3"/>
    <n v="1.9690323167963915E-3"/>
    <n v="2.3624648506043941E-3"/>
    <n v="2.7115741353417257E-3"/>
    <n v="3.1033309383016509E-3"/>
    <n v="3.4841724325409889E-3"/>
    <n v="3.738548318607622E-3"/>
    <n v="3.7920014415731792E-3"/>
    <n v="3.9013006798366882E-3"/>
    <n v="3.9824372200467206E-3"/>
    <n v="4.0339546883356231E-3"/>
    <n v="4.0448279874827344E-3"/>
    <n v="4.0557688981277887E-3"/>
    <n v="4.066777983883013E-3"/>
    <n v="4.0778558132909875E-3"/>
    <n v="5.4247522102141121E-2"/>
    <n v="117.7194149790396"/>
    <n v="168.26241450934771"/>
    <s v="R-All-WH-HPWH-All-All-R"/>
    <n v="0"/>
    <n v="5.4247522102141121E-2"/>
    <n v="2.8490675695641213E-4"/>
    <n v="7.1166587047107705E-4"/>
    <n v="1.3283349527389722E-3"/>
    <n v="2.2014382725188304E-3"/>
    <n v="3.373440039864492E-3"/>
    <n v="4.9234743973716145E-3"/>
    <n v="6.8925067141680056E-3"/>
    <n v="9.2549715647723997E-3"/>
    <n v="1.1966545700114125E-2"/>
    <n v="1.5069876638415776E-2"/>
    <n v="1.8554049070956764E-2"/>
    <n v="2.2292597389564385E-2"/>
    <n v="2.6084598831137566E-2"/>
    <n v="2.9985899510974252E-2"/>
    <n v="3.3968336731020975E-2"/>
    <n v="3.8002291419356599E-2"/>
    <n v="4.2047119406839334E-2"/>
    <n v="4.6102888304967123E-2"/>
    <n v="5.0169666288850133E-2"/>
    <n v="5.4247522102141121E-2"/>
    <n v="1.042572459692149E-4"/>
    <n v="2.461096025274677E-4"/>
    <n v="4.3601957128069788E-4"/>
    <n v="6.9245380879266131E-4"/>
    <n v="9.9135225635846444E-4"/>
    <n v="1.3693848465199253E-3"/>
    <n v="1.7883828058091944E-3"/>
    <n v="2.1818153396171969E-3"/>
    <n v="2.5309246243545285E-3"/>
    <n v="2.9226814273144537E-3"/>
    <n v="3.3035229215537918E-3"/>
    <n v="3.5578988076204248E-3"/>
    <n v="3.611351930585982E-3"/>
    <n v="3.720651168849491E-3"/>
    <n v="3.8017877090595234E-3"/>
    <n v="3.8533051773484259E-3"/>
    <n v="3.8641784764955373E-3"/>
    <n v="3.8751193871405915E-3"/>
    <n v="3.8861284728958158E-3"/>
    <n v="3.8972063023037904E-3"/>
    <n v="5.063453188239718E-2"/>
    <n v="5.0634531882397187E-2"/>
    <n v="1.042572459692149E-4"/>
    <n v="3.503668484966826E-4"/>
    <n v="7.8638641977738042E-4"/>
    <n v="1.4788402285700417E-3"/>
    <n v="2.4701924849285062E-3"/>
    <n v="3.8395773314484315E-3"/>
    <n v="5.6279601372576258E-3"/>
    <n v="7.8097754768748223E-3"/>
    <n v="1.0340700101229351E-2"/>
    <n v="1.3263381528543804E-2"/>
    <n v="1.6566904450097595E-2"/>
    <n v="2.0124803257718021E-2"/>
    <n v="2.3736155188304003E-2"/>
    <n v="2.7456806357153495E-2"/>
    <n v="3.1258594066213015E-2"/>
    <n v="3.5111899243561444E-2"/>
    <n v="3.8976077720056984E-2"/>
    <n v="4.2851197107197578E-2"/>
    <n v="4.6737325580093393E-2"/>
    <n v="5.0634531882397187E-2"/>
  </r>
  <r>
    <x v="72"/>
    <s v="Over $160"/>
    <n v="139.96545404718023"/>
    <s v="Water Heating"/>
    <s v="Urban"/>
    <s v="SC-New"/>
    <s v="M_Input"/>
    <x v="4"/>
    <s v="Multifamily - Low Rise"/>
    <s v="Multifamily GFHX DHW  Preheat, Heat Pump"/>
    <n v="4.5806951141701378E-5"/>
    <n v="7.129828659332891E-5"/>
    <n v="1.0686152632549329E-4"/>
    <n v="1.5917072156538354E-4"/>
    <n v="2.2564644164385276E-4"/>
    <n v="3.1083953598112665E-4"/>
    <n v="3.9786376573576986E-4"/>
    <n v="4.944785007799516E-4"/>
    <n v="5.9474505397036988E-4"/>
    <n v="6.8683448205055723E-4"/>
    <n v="7.6292891538496776E-4"/>
    <n v="8.0936387127592013E-4"/>
    <n v="8.4325813150838344E-4"/>
    <n v="8.6353969741329788E-4"/>
    <n v="8.7553935554228988E-4"/>
    <n v="8.8170151864297973E-4"/>
    <n v="8.790119043064539E-4"/>
    <n v="8.7641686571419053E-4"/>
    <n v="8.7391255219975773E-4"/>
    <n v="8.7149527015413346E-4"/>
    <n v="1.163071334792991E-2"/>
    <n v="97.655905684662244"/>
    <n v="139.96545404718023"/>
    <s v="R-All-WH-HPWH-All-All-R"/>
    <n v="0"/>
    <n v="1.163071334792991E-2"/>
    <n v="4.5806951141701378E-5"/>
    <n v="1.1710523773503028E-4"/>
    <n v="2.2396676406052357E-4"/>
    <n v="3.8313748562590708E-4"/>
    <n v="6.0878392726975978E-4"/>
    <n v="9.1962346325088649E-4"/>
    <n v="1.3174872289866565E-3"/>
    <n v="1.8119657297666081E-3"/>
    <n v="2.4067107837369779E-3"/>
    <n v="3.0935452657875353E-3"/>
    <n v="3.8564741811725031E-3"/>
    <n v="4.6658380524484235E-3"/>
    <n v="5.509096183956807E-3"/>
    <n v="6.3726358813701051E-3"/>
    <n v="7.248175236912395E-3"/>
    <n v="8.1298767555553746E-3"/>
    <n v="9.008888659861828E-3"/>
    <n v="9.885305525576019E-3"/>
    <n v="1.0759218077775776E-2"/>
    <n v="1.163071334792991E-2"/>
    <n v="7.0755474329801479E-6"/>
    <n v="3.256688288460768E-5"/>
    <n v="6.8130122616772055E-5"/>
    <n v="1.2043931785666231E-4"/>
    <n v="1.8691503793513153E-4"/>
    <n v="2.7210813227240545E-4"/>
    <n v="3.591323620270486E-4"/>
    <n v="4.5574709707123034E-4"/>
    <n v="5.5601365026164862E-4"/>
    <n v="6.4810307834183597E-4"/>
    <n v="7.241975116762465E-4"/>
    <n v="7.7063246756719887E-4"/>
    <n v="8.0452672779966219E-4"/>
    <n v="8.2480829370457662E-4"/>
    <n v="8.3680795183356863E-4"/>
    <n v="8.4297011493425847E-4"/>
    <n v="8.4028050059773264E-4"/>
    <n v="8.3768546200546927E-4"/>
    <n v="8.3518114849103647E-4"/>
    <n v="8.327638664454122E-4"/>
    <n v="1.0856085273755485E-2"/>
    <n v="1.0856085273755485E-2"/>
    <n v="7.0755474329801479E-6"/>
    <n v="3.9642430317587828E-5"/>
    <n v="1.0777255293435988E-4"/>
    <n v="2.2821187079102219E-4"/>
    <n v="4.1512690872615372E-4"/>
    <n v="6.8723504099855916E-4"/>
    <n v="1.0463674030256078E-3"/>
    <n v="1.5021145000968382E-3"/>
    <n v="2.0581281503584867E-3"/>
    <n v="2.7062312287003225E-3"/>
    <n v="3.4304287403765692E-3"/>
    <n v="4.201061207943768E-3"/>
    <n v="5.0055879357434304E-3"/>
    <n v="5.8303962294480073E-3"/>
    <n v="6.667204181281576E-3"/>
    <n v="7.5101742962158345E-3"/>
    <n v="8.3504547968135667E-3"/>
    <n v="9.1881402588190365E-3"/>
    <n v="1.0023321407310073E-2"/>
    <n v="1.0856085273755485E-2"/>
  </r>
  <r>
    <x v="72"/>
    <s v="Over $160"/>
    <n v="139.96545404718023"/>
    <s v="Water Heating"/>
    <s v="Urban"/>
    <s v="SC-New"/>
    <s v="M_Input"/>
    <x v="4"/>
    <s v="Multifamily - High Rise"/>
    <s v="Multifamily GFHX DHW  Preheat, Heat Pump"/>
    <n v="1.8605028972057543E-5"/>
    <n v="2.9095861677031314E-5"/>
    <n v="4.365057663904442E-5"/>
    <n v="6.53269383432276E-5"/>
    <n v="9.2391965120790147E-5"/>
    <n v="1.2726220821056178E-4"/>
    <n v="1.6230139137746096E-4"/>
    <n v="2.0149845288291101E-4"/>
    <n v="2.4158607598257764E-4"/>
    <n v="2.7972367384970521E-4"/>
    <n v="3.112680935064649E-4"/>
    <n v="3.3023142716499896E-4"/>
    <n v="3.441100722177839E-4"/>
    <n v="3.5124970815561974E-4"/>
    <n v="3.5798580113256709E-4"/>
    <n v="3.604069641448665E-4"/>
    <n v="3.5921989291785915E-4"/>
    <n v="3.5808174102312774E-4"/>
    <n v="3.5699019872171368E-4"/>
    <n v="3.5594306548282723E-4"/>
    <n v="4.7469291375231964E-3"/>
    <n v="97.655905684662244"/>
    <n v="139.96545404718023"/>
    <s v="R-All-WH-HPWH-All-All-R"/>
    <n v="0"/>
    <n v="4.7469291375231964E-3"/>
    <n v="1.8605028972057543E-5"/>
    <n v="4.7700890649088858E-5"/>
    <n v="9.1351467288133277E-5"/>
    <n v="1.5667840563136088E-4"/>
    <n v="2.4907037075215104E-4"/>
    <n v="3.7633257896271279E-4"/>
    <n v="5.3863397034017372E-4"/>
    <n v="7.4013242322308473E-4"/>
    <n v="9.817184992056624E-4"/>
    <n v="1.2614421730553676E-3"/>
    <n v="1.5727102665618325E-3"/>
    <n v="1.9029416937268314E-3"/>
    <n v="2.2470517659446154E-3"/>
    <n v="2.5983014741002351E-3"/>
    <n v="2.956287275232802E-3"/>
    <n v="3.3166942393776685E-3"/>
    <n v="3.6759141322955276E-3"/>
    <n v="4.0339958733186555E-3"/>
    <n v="4.3909860720403688E-3"/>
    <n v="4.7469291375231964E-3"/>
    <n v="2.7972944589525287E-6"/>
    <n v="1.3288127163926299E-5"/>
    <n v="2.7842842125939405E-5"/>
    <n v="4.9519203830122585E-5"/>
    <n v="7.658423060768514E-5"/>
    <n v="1.1145447369745676E-4"/>
    <n v="1.4649365686435594E-4"/>
    <n v="1.8569071836980599E-4"/>
    <n v="2.2577834146947262E-4"/>
    <n v="2.6391593933660019E-4"/>
    <n v="2.9546035899335988E-4"/>
    <n v="3.1442369265189394E-4"/>
    <n v="3.2830233770467888E-4"/>
    <n v="3.3544197364251472E-4"/>
    <n v="3.4217806661946207E-4"/>
    <n v="3.4459922963176148E-4"/>
    <n v="3.4341215840475413E-4"/>
    <n v="3.4227400651002271E-4"/>
    <n v="3.4118246420860866E-4"/>
    <n v="3.401353309697222E-4"/>
    <n v="4.4307744472610964E-3"/>
    <n v="4.4307744472610964E-3"/>
    <n v="2.7972944589525287E-6"/>
    <n v="1.6085421622878828E-5"/>
    <n v="4.3928263748818233E-5"/>
    <n v="9.3447467578940818E-5"/>
    <n v="1.7003169818662596E-4"/>
    <n v="2.8148617188408271E-4"/>
    <n v="4.2797982874843868E-4"/>
    <n v="6.1367054711824467E-4"/>
    <n v="8.3944888858771731E-4"/>
    <n v="1.1033648279243176E-3"/>
    <n v="1.3988251869176773E-3"/>
    <n v="1.7132488795695714E-3"/>
    <n v="2.0415512172742502E-3"/>
    <n v="2.376993190916765E-3"/>
    <n v="2.719171257536227E-3"/>
    <n v="3.0637704871679886E-3"/>
    <n v="3.4071826455727428E-3"/>
    <n v="3.7494566520827654E-3"/>
    <n v="4.0906391162913742E-3"/>
    <n v="4.4307744472610964E-3"/>
  </r>
  <r>
    <x v="73"/>
    <s v="Under $115"/>
    <n v="105.1447866400634"/>
    <s v="HVAC"/>
    <s v="Urban"/>
    <s v="SC-New"/>
    <s v="M_Input"/>
    <x v="4"/>
    <s v="Single Family"/>
    <s v="Ground Source Heat Pump Upgrade from Air Source Heat Pump - With Desuperheater - New House 4000 square feet or greater"/>
    <n v="5.8705280434301114E-5"/>
    <n v="8.7934079571882559E-5"/>
    <n v="1.2706519071865459E-4"/>
    <n v="1.7990368422057988E-4"/>
    <n v="2.4149196444663376E-4"/>
    <n v="3.1938590229426783E-4"/>
    <n v="4.0572078941398463E-4"/>
    <n v="4.8678789879359828E-4"/>
    <n v="5.5872216487300478E-4"/>
    <n v="6.39443988481162E-4"/>
    <n v="7.1791670341139822E-4"/>
    <n v="7.7033107184124245E-4"/>
    <n v="7.8134513344969478E-4"/>
    <n v="8.0386633477907011E-4"/>
    <n v="8.2058458813810741E-4"/>
    <n v="8.3119980644838368E-4"/>
    <n v="8.334402590178359E-4"/>
    <n v="8.3569464299414426E-4"/>
    <n v="8.3796307451008967E-4"/>
    <n v="8.402456707143559E-4"/>
    <n v="1.1177748228552392E-2"/>
    <n v="77.313913449230725"/>
    <n v="105.1447866400634"/>
    <s v="R-All-HVAC-ASHP-All-All-E"/>
    <n v="0"/>
    <n v="1.1177748228552392E-2"/>
    <n v="5.8705280434301114E-5"/>
    <n v="1.4663936000618367E-4"/>
    <n v="2.7370455072483829E-4"/>
    <n v="4.5360823494541814E-4"/>
    <n v="6.9510019939205184E-4"/>
    <n v="1.0144861016863197E-3"/>
    <n v="1.4202068911003045E-3"/>
    <n v="1.9069947898939029E-3"/>
    <n v="2.4657169547669076E-3"/>
    <n v="3.1051609432480695E-3"/>
    <n v="3.8230776466594675E-3"/>
    <n v="4.5934087185007097E-3"/>
    <n v="5.3747538519504047E-3"/>
    <n v="6.1786201867294749E-3"/>
    <n v="6.9992047748675826E-3"/>
    <n v="7.8304045813159667E-3"/>
    <n v="8.6638448403338029E-3"/>
    <n v="9.4995394833279467E-3"/>
    <n v="1.0337502557838036E-2"/>
    <n v="1.1177748228552392E-2"/>
    <n v="2.3066347270768571E-5"/>
    <n v="5.2295146408350016E-5"/>
    <n v="9.1426257555122048E-5"/>
    <n v="1.4426475105704735E-4"/>
    <n v="2.058530312831012E-4"/>
    <n v="2.8374696913073527E-4"/>
    <n v="3.7008185625045208E-4"/>
    <n v="4.5114896563006572E-4"/>
    <n v="5.2308323170947228E-4"/>
    <n v="6.038050553176295E-4"/>
    <n v="6.8227777024786572E-4"/>
    <n v="7.3469213867770995E-4"/>
    <n v="7.4570620028616228E-4"/>
    <n v="7.6822740161553761E-4"/>
    <n v="7.849456549745749E-4"/>
    <n v="7.9556087328485118E-4"/>
    <n v="7.9780132585430339E-4"/>
    <n v="8.0005570983061175E-4"/>
    <n v="8.0232414134655716E-4"/>
    <n v="8.0460673755082339E-4"/>
    <n v="1.0464969565281741E-2"/>
    <n v="1.0464969565281743E-2"/>
    <n v="2.3066347270768571E-5"/>
    <n v="7.536149367911858E-5"/>
    <n v="1.6678775123424061E-4"/>
    <n v="3.1105250229128797E-4"/>
    <n v="5.1690553357438911E-4"/>
    <n v="8.0065250270512439E-4"/>
    <n v="1.1707343589555765E-3"/>
    <n v="1.6218833245856422E-3"/>
    <n v="2.1449665562951145E-3"/>
    <n v="2.7487716116127441E-3"/>
    <n v="3.4310493818606098E-3"/>
    <n v="4.1657415205383196E-3"/>
    <n v="4.9114477208244819E-3"/>
    <n v="5.6796751224400194E-3"/>
    <n v="6.4646207774145944E-3"/>
    <n v="7.2601816506994458E-3"/>
    <n v="8.0579829765537493E-3"/>
    <n v="8.8580386863843612E-3"/>
    <n v="9.660362827730919E-3"/>
    <n v="1.0464969565281743E-2"/>
  </r>
  <r>
    <x v="73"/>
    <s v="Under $115"/>
    <n v="103.79513566260115"/>
    <s v="HVAC"/>
    <s v="Urban"/>
    <s v="SC-New"/>
    <s v="M_Input"/>
    <x v="4"/>
    <s v="Single Family"/>
    <s v="Ground Source Heat Pump Upgrade from Air Source Heat Pump - With Desuperheater - New House less than 4000 square feet"/>
    <n v="2.3802433188030853E-3"/>
    <n v="3.5653437620541055E-3"/>
    <n v="5.1519398088728015E-3"/>
    <n v="7.2943104815472856E-3"/>
    <n v="9.7914468795020828E-3"/>
    <n v="1.2949706643623099E-2"/>
    <n v="1.6450210120074485E-2"/>
    <n v="1.9737128163016995E-2"/>
    <n v="2.2653749205652662E-2"/>
    <n v="2.5926667415113302E-2"/>
    <n v="2.9108394067966444E-2"/>
    <n v="3.123356831705365E-2"/>
    <n v="3.1680140522525754E-2"/>
    <n v="3.2593277102388567E-2"/>
    <n v="3.3271129427861063E-2"/>
    <n v="3.3701530275514771E-2"/>
    <n v="3.3792370864642041E-2"/>
    <n v="3.3883776311612518E-2"/>
    <n v="3.3975751325104428E-2"/>
    <n v="3.4068300654986436E-2"/>
    <n v="0.45320898466791559"/>
    <n v="80.044485414558167"/>
    <n v="103.79513566260115"/>
    <s v="R-All-HVAC-ASHP-All-All-E"/>
    <n v="0"/>
    <n v="0.45320898466791559"/>
    <n v="2.3802433188030853E-3"/>
    <n v="5.9455870808571912E-3"/>
    <n v="1.1097526889729993E-2"/>
    <n v="1.8391837371277277E-2"/>
    <n v="2.8183284250779359E-2"/>
    <n v="4.1132990894402456E-2"/>
    <n v="5.7583201014476941E-2"/>
    <n v="7.7320329177493929E-2"/>
    <n v="9.9974078383146592E-2"/>
    <n v="0.12590074579825988"/>
    <n v="0.15500913986622633"/>
    <n v="0.18624270818327998"/>
    <n v="0.21792284870580575"/>
    <n v="0.25051612580819432"/>
    <n v="0.28378725523605541"/>
    <n v="0.31748878551157017"/>
    <n v="0.35128115637621221"/>
    <n v="0.3851649326878247"/>
    <n v="0.41914068401292914"/>
    <n v="0.45320898466791559"/>
    <n v="9.3523987236348986E-4"/>
    <n v="2.1203403156145103E-3"/>
    <n v="3.7069363624332059E-3"/>
    <n v="5.84930703510769E-3"/>
    <n v="8.3464434330624872E-3"/>
    <n v="1.1504703197183504E-2"/>
    <n v="1.5005206673634889E-2"/>
    <n v="1.8292124716577401E-2"/>
    <n v="2.1208745759213068E-2"/>
    <n v="2.4481663968673708E-2"/>
    <n v="2.766339062152685E-2"/>
    <n v="2.9788564870614057E-2"/>
    <n v="3.023513707608616E-2"/>
    <n v="3.1148273655948973E-2"/>
    <n v="3.1826125981421469E-2"/>
    <n v="3.2256526829075177E-2"/>
    <n v="3.2347367418202447E-2"/>
    <n v="3.2438772865172924E-2"/>
    <n v="3.2530747878664834E-2"/>
    <n v="3.2623297208546842E-2"/>
    <n v="0.42430891573912366"/>
    <n v="0.42430891573912366"/>
    <n v="9.3523987236348986E-4"/>
    <n v="3.0555801879779999E-3"/>
    <n v="6.7625165504112059E-3"/>
    <n v="1.2611823585518895E-2"/>
    <n v="2.0958267018581382E-2"/>
    <n v="3.2462970215764886E-2"/>
    <n v="4.7468176889399777E-2"/>
    <n v="6.5760301605977178E-2"/>
    <n v="8.6969047365190247E-2"/>
    <n v="0.11145071133386396"/>
    <n v="0.13911410195539081"/>
    <n v="0.16890266682600485"/>
    <n v="0.19913780390209102"/>
    <n v="0.23028607755803998"/>
    <n v="0.26211220353946146"/>
    <n v="0.29436873036853661"/>
    <n v="0.32671609778673905"/>
    <n v="0.35915487065191198"/>
    <n v="0.39168561853057682"/>
    <n v="0.42430891573912366"/>
  </r>
  <r>
    <x v="73"/>
    <s v="Under $115"/>
    <n v="109.95116906966682"/>
    <s v="HVAC"/>
    <s v="Urban"/>
    <s v="SC-NR"/>
    <s v="M_Input"/>
    <x v="4"/>
    <s v="Single Family"/>
    <s v="Ground Source Heat Pump Upgrade from Air Source Heat Pump - With Desuperheater - Existing House 4000 square feet or greater"/>
    <n v="7.1726260191873131E-4"/>
    <n v="1.1416354569862702E-3"/>
    <n v="1.7172213810555911E-3"/>
    <n v="2.4611755468620915E-3"/>
    <n v="3.3784717848479584E-3"/>
    <n v="4.4566825367708604E-3"/>
    <n v="5.6621293732611582E-3"/>
    <n v="6.9394826621236401E-3"/>
    <n v="8.2163960733380881E-3"/>
    <n v="9.4136524525767901E-3"/>
    <n v="1.0459024840228402E-2"/>
    <n v="1.1301689531900071E-2"/>
    <n v="1.1922096335917691E-2"/>
    <n v="1.2333602151041435E-2"/>
    <n v="1.2573830868810332E-2"/>
    <n v="1.3831090933081562E-2"/>
    <n v="1.3728263514205074E-2"/>
    <n v="1.3650052536113457E-2"/>
    <n v="1.3600663248207861E-2"/>
    <n v="1.3540268625130476E-2"/>
    <n v="0.19597992809764195"/>
    <n v="81.124821657965256"/>
    <n v="109.95116906966682"/>
    <s v="R-All-HVAC-ASHP-All-All-E"/>
    <n v="0"/>
    <n v="0.17104469245437753"/>
    <n v="7.1726260191873131E-4"/>
    <n v="1.8588980589050014E-3"/>
    <n v="3.5761194399605923E-3"/>
    <n v="6.0372949868226838E-3"/>
    <n v="9.4157667716706431E-3"/>
    <n v="1.3872449308441503E-2"/>
    <n v="1.9534578681702663E-2"/>
    <n v="2.6474061343826304E-2"/>
    <n v="3.4690457417164394E-2"/>
    <n v="4.4104109869741184E-2"/>
    <n v="5.4563134709969582E-2"/>
    <n v="6.5864824241869652E-2"/>
    <n v="7.7786920577787341E-2"/>
    <n v="9.0120522728828784E-2"/>
    <n v="0.10269435359763912"/>
    <n v="0.11652544453072068"/>
    <n v="0.13025370804492575"/>
    <n v="0.14390376058103921"/>
    <n v="0.15750442382924706"/>
    <n v="0.17104469245437753"/>
    <n v="1.7190675405777075E-4"/>
    <n v="5.9627960912530967E-4"/>
    <n v="1.1718655331946306E-3"/>
    <n v="1.9158196990011309E-3"/>
    <n v="2.8331159369869977E-3"/>
    <n v="3.9113266889099002E-3"/>
    <n v="5.116773525400198E-3"/>
    <n v="6.3941268142626798E-3"/>
    <n v="7.6710402254771279E-3"/>
    <n v="8.868296604715829E-3"/>
    <n v="9.9136689923674404E-3"/>
    <n v="1.075633368403911E-2"/>
    <n v="1.137674048805673E-2"/>
    <n v="1.1788246303180474E-2"/>
    <n v="1.2028475020949371E-2"/>
    <n v="1.3285735085220601E-2"/>
    <n v="1.3182907666344112E-2"/>
    <n v="1.3104696688252496E-2"/>
    <n v="1.30553074003469E-2"/>
    <n v="1.2994912777269515E-2"/>
    <n v="0.18507281114042273"/>
    <n v="0.16013757549715835"/>
    <n v="1.7190675405777075E-4"/>
    <n v="7.6818636318308042E-4"/>
    <n v="1.9400518963777111E-3"/>
    <n v="3.855871595378842E-3"/>
    <n v="6.6889875323658393E-3"/>
    <n v="1.060031422127574E-2"/>
    <n v="1.5717087746675937E-2"/>
    <n v="2.2111214560938619E-2"/>
    <n v="2.9782254786415746E-2"/>
    <n v="3.8650551391131577E-2"/>
    <n v="4.8564220383499015E-2"/>
    <n v="5.9320554067538125E-2"/>
    <n v="7.0697294555594856E-2"/>
    <n v="8.2485540858775325E-2"/>
    <n v="9.4514015879724689E-2"/>
    <n v="0.10779975096494529"/>
    <n v="0.1209826586312894"/>
    <n v="0.13408735531954191"/>
    <n v="0.14714266271988882"/>
    <n v="0.16013757549715835"/>
  </r>
  <r>
    <x v="73"/>
    <s v="Under $100"/>
    <n v="99.160813413386578"/>
    <s v="HVAC"/>
    <s v="Urban"/>
    <s v="SC-NR"/>
    <s v="M_Input"/>
    <x v="4"/>
    <s v="Single Family"/>
    <s v="Ground Source Heat Pump Upgrade from Air Source Heat Pump - With Desuperheater - Existing House less than 4000 square feet"/>
    <n v="3.0172770866912682E-2"/>
    <n v="4.802467738460562E-2"/>
    <n v="7.2237597666111625E-2"/>
    <n v="0.10353319082866723"/>
    <n v="0.14212068881307288"/>
    <n v="0.18747730698469395"/>
    <n v="0.23818630964615933"/>
    <n v="0.29192016945962818"/>
    <n v="0.3456355251332629"/>
    <n v="0.3959999834266173"/>
    <n v="0.439975204550419"/>
    <n v="0.47542321005277161"/>
    <n v="0.50152159060659041"/>
    <n v="0.51883222500592519"/>
    <n v="0.5289378209724559"/>
    <n v="0.58182642793160388"/>
    <n v="0.57750083206156055"/>
    <n v="0.57421076519494474"/>
    <n v="0.57213312771144964"/>
    <n v="0.56959253362661544"/>
    <n v="8.2442015646511706"/>
    <n v="75.559693987183664"/>
    <n v="99.160813413386578"/>
    <s v="R-All-HVAC-ASHP-All-All-E"/>
    <n v="0"/>
    <n v="7.1952619579240675"/>
    <n v="3.0172770866912682E-2"/>
    <n v="7.8197448251518309E-2"/>
    <n v="0.15043504591762993"/>
    <n v="0.25396823674629715"/>
    <n v="0.39608892555937003"/>
    <n v="0.58356623254406403"/>
    <n v="0.82175254219022342"/>
    <n v="1.1136727116498517"/>
    <n v="1.4593082367831145"/>
    <n v="1.8553082202097317"/>
    <n v="2.2952834247601506"/>
    <n v="2.7707066348129223"/>
    <n v="3.2722282254195125"/>
    <n v="3.7910604504254377"/>
    <n v="4.3199982713978935"/>
    <n v="4.9018246993294969"/>
    <n v="5.4793255313910576"/>
    <n v="6.0535362965860022"/>
    <n v="6.6256694242974516"/>
    <n v="7.1952619579240675"/>
    <n v="7.2315259247930572E-3"/>
    <n v="2.5083432442485995E-2"/>
    <n v="4.9296352723992E-2"/>
    <n v="8.0591945886547611E-2"/>
    <n v="0.11917944387095325"/>
    <n v="0.16453606204257432"/>
    <n v="0.2152450647040397"/>
    <n v="0.26897892451750854"/>
    <n v="0.32269428019114327"/>
    <n v="0.37305873848449767"/>
    <n v="0.41703395960829936"/>
    <n v="0.45248196511065197"/>
    <n v="0.47858034566447077"/>
    <n v="0.49589098006380555"/>
    <n v="0.50599657603033632"/>
    <n v="0.55888518298948431"/>
    <n v="0.55455958711944098"/>
    <n v="0.55126952025282516"/>
    <n v="0.54919188276933006"/>
    <n v="0.54665128868449586"/>
    <n v="7.7853766658087782"/>
    <n v="6.736437059081676"/>
    <n v="7.2315259247930572E-3"/>
    <n v="3.2314958367279052E-2"/>
    <n v="8.1611311091271052E-2"/>
    <n v="0.16220325697781868"/>
    <n v="0.28138270084877193"/>
    <n v="0.44591876289134624"/>
    <n v="0.66116382759538594"/>
    <n v="0.93014275211289443"/>
    <n v="1.2528370323040376"/>
    <n v="1.6258957707885353"/>
    <n v="2.0429297303968346"/>
    <n v="2.4954116955074865"/>
    <n v="2.9739920411719574"/>
    <n v="3.4698830212357628"/>
    <n v="3.9758795972660992"/>
    <n v="4.5347647802555837"/>
    <n v="5.089324367375025"/>
    <n v="5.6405938876278503"/>
    <n v="6.1897857703971804"/>
    <n v="6.736437059081676"/>
  </r>
  <r>
    <x v="74"/>
    <s v="Under $5"/>
    <n v="-4.0054836262266251"/>
    <s v="Water Heating"/>
    <s v="Urban"/>
    <s v="SC-New"/>
    <s v="M_Input"/>
    <x v="4"/>
    <s v="Manufactured"/>
    <s v="Manufactured Tier3_buffered"/>
    <n v="8.2041196339694051E-5"/>
    <n v="1.280472435652931E-4"/>
    <n v="1.8823747105526785E-4"/>
    <n v="2.58647937207677E-4"/>
    <n v="3.3387491788601146E-4"/>
    <n v="4.0602389497522987E-4"/>
    <n v="4.6791048328364892E-4"/>
    <n v="5.2226496478090711E-4"/>
    <n v="5.6643721134128327E-4"/>
    <n v="5.9882886835680999E-4"/>
    <n v="6.2014599028344098E-4"/>
    <n v="6.3213048647595897E-4"/>
    <n v="6.3735339342497631E-4"/>
    <n v="6.385633635138517E-4"/>
    <n v="6.3675409399262869E-4"/>
    <n v="6.3281028838305131E-4"/>
    <n v="6.2616817426166822E-4"/>
    <n v="6.1959577721285345E-4"/>
    <n v="6.1309236547105682E-4"/>
    <n v="6.0665721495149858E-4"/>
    <n v="9.8155853367628085E-3"/>
    <n v="-4.0054836262266251"/>
    <n v="-4.0054836262266251"/>
    <s v="R-All-WH-WHConvert-All-All-N"/>
    <s v=""/>
    <n v="9.8155853367628085E-3"/>
    <n v="8.2041196339694051E-5"/>
    <n v="2.1008843990498715E-4"/>
    <n v="3.9832591096025498E-4"/>
    <n v="6.5697384816793198E-4"/>
    <n v="9.9084876605394349E-4"/>
    <n v="1.3968726610291734E-3"/>
    <n v="1.8647831443128224E-3"/>
    <n v="2.3870481090937294E-3"/>
    <n v="2.9534853204350128E-3"/>
    <n v="3.5523141887918229E-3"/>
    <n v="4.1724601790752635E-3"/>
    <n v="4.8045906655512227E-3"/>
    <n v="5.4419440589761987E-3"/>
    <n v="6.0805074224900505E-3"/>
    <n v="6.7172615164826791E-3"/>
    <n v="7.3500718048657302E-3"/>
    <n v="7.9762399791273985E-3"/>
    <n v="8.5958357563402522E-3"/>
    <n v="9.2089281218113092E-3"/>
    <n v="9.8155853367628085E-3"/>
    <n v="8.2041196339694051E-5"/>
    <n v="1.280472435652931E-4"/>
    <n v="1.8823747105526785E-4"/>
    <n v="2.58647937207677E-4"/>
    <n v="3.3387491788601146E-4"/>
    <n v="4.0602389497522987E-4"/>
    <n v="4.6791048328364892E-4"/>
    <n v="5.2226496478090711E-4"/>
    <n v="5.6643721134128327E-4"/>
    <n v="5.9882886835680999E-4"/>
    <n v="6.2014599028344098E-4"/>
    <n v="6.3213048647595897E-4"/>
    <n v="6.3735339342497631E-4"/>
    <n v="6.385633635138517E-4"/>
    <n v="6.3675409399262869E-4"/>
    <n v="6.3281028838305131E-4"/>
    <n v="6.2616817426166822E-4"/>
    <n v="6.1959577721285345E-4"/>
    <n v="6.1309236547105682E-4"/>
    <n v="6.0665721495149858E-4"/>
    <n v="9.8155853367628085E-3"/>
    <n v="9.8155853367628085E-3"/>
    <n v="8.2041196339694051E-5"/>
    <n v="2.1008843990498715E-4"/>
    <n v="3.9832591096025498E-4"/>
    <n v="6.5697384816793198E-4"/>
    <n v="9.9084876605394349E-4"/>
    <n v="1.3968726610291734E-3"/>
    <n v="1.8647831443128224E-3"/>
    <n v="2.3870481090937294E-3"/>
    <n v="2.9534853204350128E-3"/>
    <n v="3.5523141887918229E-3"/>
    <n v="4.1724601790752635E-3"/>
    <n v="4.8045906655512227E-3"/>
    <n v="5.4419440589761987E-3"/>
    <n v="6.0805074224900505E-3"/>
    <n v="6.7172615164826791E-3"/>
    <n v="7.3500718048657302E-3"/>
    <n v="7.9762399791273985E-3"/>
    <n v="8.5958357563402522E-3"/>
    <n v="9.2089281218113092E-3"/>
    <n v="9.8155853367628085E-3"/>
  </r>
  <r>
    <x v="74"/>
    <s v="Under $5"/>
    <n v="-4.0054834709286258"/>
    <s v="Water Heating"/>
    <s v="Urban"/>
    <s v="SC-New"/>
    <s v="M_Input"/>
    <x v="4"/>
    <s v="Single Family"/>
    <s v="Single Family Tier3_buffered"/>
    <n v="2.6729638341099473E-3"/>
    <n v="4.0304620226083113E-3"/>
    <n v="5.7182212644904364E-3"/>
    <n v="7.7692545452960225E-3"/>
    <n v="9.8216282641106524E-3"/>
    <n v="1.2067001979870328E-2"/>
    <n v="1.412596989575692E-2"/>
    <n v="1.5581847945341282E-2"/>
    <n v="1.6492108355225403E-2"/>
    <n v="1.7538917736401493E-2"/>
    <n v="1.8501852043532101E-2"/>
    <n v="1.8898717764872588E-2"/>
    <n v="1.8493334160050171E-2"/>
    <n v="1.8579416844155684E-2"/>
    <n v="1.8701051994489307E-2"/>
    <n v="1.8832818585919828E-2"/>
    <n v="1.8883581394649462E-2"/>
    <n v="1.893465985270425E-2"/>
    <n v="1.8986056591349942E-2"/>
    <n v="1.9037774264870033E-2"/>
    <n v="0.29366763933980417"/>
    <n v="-4.0054834709286258"/>
    <n v="-4.0054834709286258"/>
    <s v="R-All-WH-WHConvert-All-All-N"/>
    <s v=""/>
    <n v="0.29366763933980417"/>
    <n v="2.6729638341099473E-3"/>
    <n v="6.7034258567182587E-3"/>
    <n v="1.2421647121208695E-2"/>
    <n v="2.0190901666504717E-2"/>
    <n v="3.0012529930615369E-2"/>
    <n v="4.2079531910485697E-2"/>
    <n v="5.6205501806242619E-2"/>
    <n v="7.1787349751583907E-2"/>
    <n v="8.8279458106809316E-2"/>
    <n v="0.10581837584321081"/>
    <n v="0.12432022788674291"/>
    <n v="0.1432189456516155"/>
    <n v="0.16171227981166567"/>
    <n v="0.18029169665582134"/>
    <n v="0.19899274865031064"/>
    <n v="0.21782556723623048"/>
    <n v="0.23670914863087994"/>
    <n v="0.2556438084835842"/>
    <n v="0.27462986507493414"/>
    <n v="0.29366763933980417"/>
    <n v="2.6729638341099473E-3"/>
    <n v="4.0304620226083113E-3"/>
    <n v="5.7182212644904364E-3"/>
    <n v="7.7692545452960225E-3"/>
    <n v="9.8216282641106524E-3"/>
    <n v="1.2067001979870328E-2"/>
    <n v="1.412596989575692E-2"/>
    <n v="1.5581847945341282E-2"/>
    <n v="1.6492108355225403E-2"/>
    <n v="1.7538917736401493E-2"/>
    <n v="1.8501852043532101E-2"/>
    <n v="1.8898717764872588E-2"/>
    <n v="1.8493334160050171E-2"/>
    <n v="1.8579416844155684E-2"/>
    <n v="1.8701051994489307E-2"/>
    <n v="1.8832818585919828E-2"/>
    <n v="1.8883581394649462E-2"/>
    <n v="1.893465985270425E-2"/>
    <n v="1.8986056591349942E-2"/>
    <n v="1.9037774264870033E-2"/>
    <n v="0.29366763933980417"/>
    <n v="0.29366763933980417"/>
    <n v="2.6729638341099473E-3"/>
    <n v="6.7034258567182587E-3"/>
    <n v="1.2421647121208695E-2"/>
    <n v="2.0190901666504717E-2"/>
    <n v="3.0012529930615369E-2"/>
    <n v="4.2079531910485697E-2"/>
    <n v="5.6205501806242619E-2"/>
    <n v="7.1787349751583907E-2"/>
    <n v="8.8279458106809316E-2"/>
    <n v="0.10581837584321081"/>
    <n v="0.12432022788674291"/>
    <n v="0.1432189456516155"/>
    <n v="0.16171227981166567"/>
    <n v="0.18029169665582134"/>
    <n v="0.19899274865031064"/>
    <n v="0.21782556723623048"/>
    <n v="0.23670914863087994"/>
    <n v="0.2556438084835842"/>
    <n v="0.27462986507493414"/>
    <n v="0.29366763933980417"/>
  </r>
  <r>
    <x v="74"/>
    <s v="Under $15"/>
    <n v="12.806148871819195"/>
    <s v="Water Heating"/>
    <s v="Urban"/>
    <s v="SC-New"/>
    <s v="M_Input"/>
    <x v="4"/>
    <s v="Manufactured"/>
    <s v="Manufactured Tier3_indor2_gfac"/>
    <n v="6.0255159619692131E-7"/>
    <n v="9.4044302668893831E-7"/>
    <n v="1.3825101742640731E-6"/>
    <n v="1.899639868392832E-6"/>
    <n v="2.4521444551997187E-6"/>
    <n v="2.9820426435328144E-6"/>
    <n v="3.4365687137527054E-6"/>
    <n v="3.8357752227731351E-6"/>
    <n v="4.1601983036160097E-6"/>
    <n v="4.3980988402848727E-6"/>
    <n v="4.5546624499869088E-6"/>
    <n v="4.6426825866084879E-6"/>
    <n v="4.6810422285850347E-6"/>
    <n v="4.6899288543405119E-6"/>
    <n v="4.6766406736873502E-6"/>
    <n v="4.6476753919610586E-6"/>
    <n v="4.5988923823936423E-6"/>
    <n v="4.5506214098909272E-6"/>
    <n v="4.5028571000005645E-6"/>
    <n v="4.4555941346816229E-6"/>
    <n v="7.2090570056838128E-5"/>
    <n v="-3.9202190065966791"/>
    <n v="12.806148871819195"/>
    <s v="R-All-WH-WHConvert-All-All-N"/>
    <s v=""/>
    <n v="7.2090570056838128E-5"/>
    <n v="6.0255159619692131E-7"/>
    <n v="1.5429946228858597E-6"/>
    <n v="2.925504797149933E-6"/>
    <n v="4.8251446655427646E-6"/>
    <n v="7.2772891207424838E-6"/>
    <n v="1.0259331764275297E-5"/>
    <n v="1.3695900478028003E-5"/>
    <n v="1.7531675700801137E-5"/>
    <n v="2.1691874004417145E-5"/>
    <n v="2.6089972844702017E-5"/>
    <n v="3.0644635294688926E-5"/>
    <n v="3.5287317881297412E-5"/>
    <n v="3.9968360109882446E-5"/>
    <n v="4.4658288964222957E-5"/>
    <n v="4.9334929637910305E-5"/>
    <n v="5.3982605029871363E-5"/>
    <n v="5.8581497412265003E-5"/>
    <n v="6.3132118822155936E-5"/>
    <n v="6.7634975922156506E-5"/>
    <n v="7.2090570056838128E-5"/>
    <n v="6.0255159619692131E-7"/>
    <n v="9.4044302668893831E-7"/>
    <n v="1.3825101742640731E-6"/>
    <n v="1.899639868392832E-6"/>
    <n v="2.4521444551997187E-6"/>
    <n v="2.9820426435328144E-6"/>
    <n v="3.4365687137527054E-6"/>
    <n v="3.8357752227731351E-6"/>
    <n v="4.1601983036160097E-6"/>
    <n v="4.3980988402848727E-6"/>
    <n v="4.5546624499869088E-6"/>
    <n v="4.6426825866084879E-6"/>
    <n v="4.6810422285850347E-6"/>
    <n v="4.6899288543405119E-6"/>
    <n v="4.6766406736873502E-6"/>
    <n v="4.6476753919610586E-6"/>
    <n v="4.5988923823936423E-6"/>
    <n v="4.5506214098909272E-6"/>
    <n v="4.5028571000005645E-6"/>
    <n v="4.4555941346816229E-6"/>
    <n v="7.2090570056838128E-5"/>
    <n v="7.2090570056838128E-5"/>
    <n v="6.0255159619692131E-7"/>
    <n v="1.5429946228858597E-6"/>
    <n v="2.925504797149933E-6"/>
    <n v="4.8251446655427646E-6"/>
    <n v="7.2772891207424838E-6"/>
    <n v="1.0259331764275297E-5"/>
    <n v="1.3695900478028003E-5"/>
    <n v="1.7531675700801137E-5"/>
    <n v="2.1691874004417145E-5"/>
    <n v="2.6089972844702017E-5"/>
    <n v="3.0644635294688926E-5"/>
    <n v="3.5287317881297412E-5"/>
    <n v="3.9968360109882446E-5"/>
    <n v="4.4658288964222957E-5"/>
    <n v="4.9334929637910305E-5"/>
    <n v="5.3982605029871363E-5"/>
    <n v="5.8581497412265003E-5"/>
    <n v="6.3132118822155936E-5"/>
    <n v="6.7634975922156506E-5"/>
    <n v="7.2090570056838128E-5"/>
  </r>
  <r>
    <x v="74"/>
    <s v="Under $15"/>
    <n v="12.888875899391374"/>
    <s v="Water Heating"/>
    <s v="Urban"/>
    <s v="SC-New"/>
    <s v="M_Input"/>
    <x v="4"/>
    <s v="Single Family"/>
    <s v="Single Family Tier3_indor2_gfac"/>
    <n v="3.7965936230427265E-4"/>
    <n v="5.7247412844423778E-4"/>
    <n v="8.1219813417867282E-4"/>
    <n v="1.103520439972152E-3"/>
    <n v="1.3950331373576263E-3"/>
    <n v="1.7139589462973328E-3"/>
    <n v="2.0064082626610746E-3"/>
    <n v="2.2131965943416043E-3"/>
    <n v="2.3424871153495349E-3"/>
    <n v="2.4911726220667564E-3"/>
    <n v="2.6279447774999213E-3"/>
    <n v="2.6843143343049142E-3"/>
    <n v="2.6267349241642108E-3"/>
    <n v="2.6389618374265148E-3"/>
    <n v="2.6562385109901976E-3"/>
    <n v="2.6749542225299977E-3"/>
    <n v="2.6821644119628392E-3"/>
    <n v="2.6894194352314288E-3"/>
    <n v="2.6967196660724647E-3"/>
    <n v="2.7040654814920119E-3"/>
    <n v="4.1711626344647763E-2"/>
    <n v="-3.9206086918032916"/>
    <n v="12.888875899391374"/>
    <s v="R-All-WH-WHConvert-All-All-N"/>
    <s v=""/>
    <n v="4.1711626344647763E-2"/>
    <n v="3.7965936230427265E-4"/>
    <n v="9.5213349074851038E-4"/>
    <n v="1.7643316249271832E-3"/>
    <n v="2.8678520648993352E-3"/>
    <n v="4.2628852022569613E-3"/>
    <n v="5.9768441485542941E-3"/>
    <n v="7.9832524112153688E-3"/>
    <n v="1.0196449005556973E-2"/>
    <n v="1.2538936120906508E-2"/>
    <n v="1.5030108742973263E-2"/>
    <n v="1.7658053520473185E-2"/>
    <n v="2.0342367854778099E-2"/>
    <n v="2.2969102778942312E-2"/>
    <n v="2.5608064616368827E-2"/>
    <n v="2.8264303127359024E-2"/>
    <n v="3.0939257349889022E-2"/>
    <n v="3.3621421761851858E-2"/>
    <n v="3.6310841197083284E-2"/>
    <n v="3.9007560863155752E-2"/>
    <n v="4.1711626344647763E-2"/>
    <n v="3.7965936230427265E-4"/>
    <n v="5.7247412844423778E-4"/>
    <n v="8.1219813417867282E-4"/>
    <n v="1.103520439972152E-3"/>
    <n v="1.3950331373576263E-3"/>
    <n v="1.7139589462973328E-3"/>
    <n v="2.0064082626610746E-3"/>
    <n v="2.2131965943416043E-3"/>
    <n v="2.3424871153495349E-3"/>
    <n v="2.4911726220667564E-3"/>
    <n v="2.6279447774999213E-3"/>
    <n v="2.6843143343049142E-3"/>
    <n v="2.6267349241642108E-3"/>
    <n v="2.6389618374265148E-3"/>
    <n v="2.6562385109901976E-3"/>
    <n v="2.6749542225299977E-3"/>
    <n v="2.6821644119628392E-3"/>
    <n v="2.6894194352314288E-3"/>
    <n v="2.6967196660724647E-3"/>
    <n v="2.7040654814920119E-3"/>
    <n v="4.1711626344647763E-2"/>
    <n v="4.1711626344647763E-2"/>
    <n v="3.7965936230427265E-4"/>
    <n v="9.5213349074851038E-4"/>
    <n v="1.7643316249271832E-3"/>
    <n v="2.8678520648993352E-3"/>
    <n v="4.2628852022569613E-3"/>
    <n v="5.9768441485542941E-3"/>
    <n v="7.9832524112153688E-3"/>
    <n v="1.0196449005556973E-2"/>
    <n v="1.2538936120906508E-2"/>
    <n v="1.5030108742973263E-2"/>
    <n v="1.7658053520473185E-2"/>
    <n v="2.0342367854778099E-2"/>
    <n v="2.2969102778942312E-2"/>
    <n v="2.5608064616368827E-2"/>
    <n v="2.8264303127359024E-2"/>
    <n v="3.0939257349889022E-2"/>
    <n v="3.3621421761851858E-2"/>
    <n v="3.6310841197083284E-2"/>
    <n v="3.9007560863155752E-2"/>
    <n v="4.1711626344647763E-2"/>
  </r>
  <r>
    <x v="74"/>
    <s v="Under $15"/>
    <n v="12.748954765044607"/>
    <s v="Water Heating"/>
    <s v="Urban"/>
    <s v="SC-New"/>
    <s v="M_Input"/>
    <x v="4"/>
    <s v="Manufactured"/>
    <s v="Manufactured Tier3_indor2_gfnc"/>
    <n v="4.3596873337298498E-6"/>
    <n v="6.8044588669720909E-6"/>
    <n v="1.0002980879204118E-5"/>
    <n v="1.3744608636260027E-5"/>
    <n v="1.7742187041383721E-5"/>
    <n v="2.1576199654449967E-5"/>
    <n v="2.486486665607227E-5"/>
    <n v="2.7753275834479108E-5"/>
    <n v="3.0100598794450256E-5"/>
    <n v="3.1821898618314328E-5"/>
    <n v="3.2954695196149491E-5"/>
    <n v="3.3591553976649442E-5"/>
    <n v="3.3869100408037391E-5"/>
    <n v="3.3933398486393299E-5"/>
    <n v="3.3837253503544445E-5"/>
    <n v="3.3627678800469957E-5"/>
    <n v="3.3274715385793715E-5"/>
    <n v="3.2925456751785991E-5"/>
    <n v="3.2579864012263463E-5"/>
    <n v="3.2237898689200643E-5"/>
    <n v="5.2160237752560347E-4"/>
    <n v="-3.9608846327329648"/>
    <n v="12.748954765044607"/>
    <s v="R-All-WH-WHConvert-All-All-N"/>
    <s v=""/>
    <n v="5.2160237752560347E-4"/>
    <n v="4.3596873337298498E-6"/>
    <n v="1.1164146200701941E-5"/>
    <n v="2.1167127079906059E-5"/>
    <n v="3.4911735716166088E-5"/>
    <n v="5.2653922757549813E-5"/>
    <n v="7.423012241199978E-5"/>
    <n v="9.9094989068072056E-5"/>
    <n v="1.2684826490255116E-4"/>
    <n v="1.5694886369700141E-4"/>
    <n v="1.8877076231531574E-4"/>
    <n v="2.2172545751146522E-4"/>
    <n v="2.5531701148811468E-4"/>
    <n v="2.8918611189615204E-4"/>
    <n v="3.2311951038254533E-4"/>
    <n v="3.5695676388608976E-4"/>
    <n v="3.9058444268655975E-4"/>
    <n v="4.2385915807235345E-4"/>
    <n v="4.5678461482413942E-4"/>
    <n v="4.8936447883640287E-4"/>
    <n v="5.2160237752560347E-4"/>
    <n v="4.3596873337298498E-6"/>
    <n v="6.8044588669720909E-6"/>
    <n v="1.0002980879204118E-5"/>
    <n v="1.3744608636260027E-5"/>
    <n v="1.7742187041383721E-5"/>
    <n v="2.1576199654449967E-5"/>
    <n v="2.486486665607227E-5"/>
    <n v="2.7753275834479108E-5"/>
    <n v="3.0100598794450256E-5"/>
    <n v="3.1821898618314328E-5"/>
    <n v="3.2954695196149491E-5"/>
    <n v="3.3591553976649442E-5"/>
    <n v="3.3869100408037391E-5"/>
    <n v="3.3933398486393299E-5"/>
    <n v="3.3837253503544445E-5"/>
    <n v="3.3627678800469957E-5"/>
    <n v="3.3274715385793715E-5"/>
    <n v="3.2925456751785991E-5"/>
    <n v="3.2579864012263463E-5"/>
    <n v="3.2237898689200643E-5"/>
    <n v="5.2160237752560347E-4"/>
    <n v="5.2160237752560347E-4"/>
    <n v="4.3596873337298498E-6"/>
    <n v="1.1164146200701941E-5"/>
    <n v="2.1167127079906059E-5"/>
    <n v="3.4911735716166088E-5"/>
    <n v="5.2653922757549813E-5"/>
    <n v="7.423012241199978E-5"/>
    <n v="9.9094989068072056E-5"/>
    <n v="1.2684826490255116E-4"/>
    <n v="1.5694886369700141E-4"/>
    <n v="1.8877076231531574E-4"/>
    <n v="2.2172545751146522E-4"/>
    <n v="2.5531701148811468E-4"/>
    <n v="2.8918611189615204E-4"/>
    <n v="3.2311951038254533E-4"/>
    <n v="3.5695676388608976E-4"/>
    <n v="3.9058444268655975E-4"/>
    <n v="4.2385915807235345E-4"/>
    <n v="4.5678461482413942E-4"/>
    <n v="4.8936447883640287E-4"/>
    <n v="5.2160237752560347E-4"/>
  </r>
  <r>
    <x v="74"/>
    <s v="Under $15"/>
    <n v="12.879183868850006"/>
    <s v="Water Heating"/>
    <s v="Urban"/>
    <s v="SC-New"/>
    <s v="M_Input"/>
    <x v="4"/>
    <s v="Single Family"/>
    <s v="Single Family Tier3_indor2_gfnc"/>
    <n v="6.1070150038993506E-4"/>
    <n v="9.2085391244777404E-4"/>
    <n v="1.3064622353742995E-3"/>
    <n v="1.7750690627295774E-3"/>
    <n v="2.2439821446973785E-3"/>
    <n v="2.7569906185315038E-3"/>
    <n v="3.2274103000253908E-3"/>
    <n v="3.5600399068760197E-3"/>
    <n v="3.7680103219515739E-3"/>
    <n v="4.0071785634176503E-3"/>
    <n v="4.2271835700837508E-3"/>
    <n v="4.3178568849947521E-3"/>
    <n v="4.225237459120265E-3"/>
    <n v="4.2449050743980955E-3"/>
    <n v="4.272695487370008E-3"/>
    <n v="4.3028006665202078E-3"/>
    <n v="4.314398624958549E-3"/>
    <n v="4.3260687009145328E-3"/>
    <n v="4.3378114955627545E-3"/>
    <n v="4.3496276153367477E-3"/>
    <n v="6.7095284145700762E-2"/>
    <n v="-3.9605335355872806"/>
    <n v="12.879183868850006"/>
    <s v="R-All-WH-WHConvert-All-All-N"/>
    <s v=""/>
    <n v="6.7095284145700762E-2"/>
    <n v="6.1070150038993506E-4"/>
    <n v="1.5315554128377091E-3"/>
    <n v="2.8380176482120083E-3"/>
    <n v="4.6130867109415857E-3"/>
    <n v="6.8570688556389642E-3"/>
    <n v="9.614059474170468E-3"/>
    <n v="1.2841469774195858E-2"/>
    <n v="1.6401509681071878E-2"/>
    <n v="2.0169520003023453E-2"/>
    <n v="2.4176698566441102E-2"/>
    <n v="2.8403882136524852E-2"/>
    <n v="3.2721739021519605E-2"/>
    <n v="3.6946976480639868E-2"/>
    <n v="4.119188155503796E-2"/>
    <n v="4.5464577042407965E-2"/>
    <n v="4.9767377708928175E-2"/>
    <n v="5.4081776333886722E-2"/>
    <n v="5.8407845034801252E-2"/>
    <n v="6.2745656530364013E-2"/>
    <n v="6.7095284145700762E-2"/>
    <n v="6.1070150038993506E-4"/>
    <n v="9.2085391244777404E-4"/>
    <n v="1.3064622353742995E-3"/>
    <n v="1.7750690627295774E-3"/>
    <n v="2.2439821446973785E-3"/>
    <n v="2.7569906185315038E-3"/>
    <n v="3.2274103000253908E-3"/>
    <n v="3.5600399068760197E-3"/>
    <n v="3.7680103219515739E-3"/>
    <n v="4.0071785634176503E-3"/>
    <n v="4.2271835700837508E-3"/>
    <n v="4.3178568849947521E-3"/>
    <n v="4.225237459120265E-3"/>
    <n v="4.2449050743980955E-3"/>
    <n v="4.272695487370008E-3"/>
    <n v="4.3028006665202078E-3"/>
    <n v="4.314398624958549E-3"/>
    <n v="4.3260687009145328E-3"/>
    <n v="4.3378114955627545E-3"/>
    <n v="4.3496276153367477E-3"/>
    <n v="6.7095284145700762E-2"/>
    <n v="6.7095284145700762E-2"/>
    <n v="6.1070150038993506E-4"/>
    <n v="1.5315554128377091E-3"/>
    <n v="2.8380176482120083E-3"/>
    <n v="4.6130867109415857E-3"/>
    <n v="6.8570688556389642E-3"/>
    <n v="9.614059474170468E-3"/>
    <n v="1.2841469774195858E-2"/>
    <n v="1.6401509681071878E-2"/>
    <n v="2.0169520003023453E-2"/>
    <n v="2.4176698566441102E-2"/>
    <n v="2.8403882136524852E-2"/>
    <n v="3.2721739021519605E-2"/>
    <n v="3.6946976480639868E-2"/>
    <n v="4.119188155503796E-2"/>
    <n v="4.5464577042407965E-2"/>
    <n v="4.9767377708928175E-2"/>
    <n v="5.4081776333886722E-2"/>
    <n v="5.8407845034801252E-2"/>
    <n v="6.2745656530364013E-2"/>
    <n v="6.7095284145700762E-2"/>
  </r>
  <r>
    <x v="74"/>
    <s v="Under $5"/>
    <n v="2.2916250870168531"/>
    <s v="Water Heating"/>
    <s v="Urban"/>
    <s v="SC-New"/>
    <s v="M_Input"/>
    <x v="4"/>
    <s v="Manufactured"/>
    <s v="Manufactured Tier3_indor2_hp85"/>
    <n v="9.9682868256426658E-6"/>
    <n v="1.5558179403025129E-5"/>
    <n v="2.2871498546208502E-5"/>
    <n v="3.1426611750900188E-5"/>
    <n v="4.0566947995191385E-5"/>
    <n v="4.9333296243261452E-5"/>
    <n v="5.6852729045831507E-5"/>
    <n v="6.3456985029378238E-5"/>
    <n v="6.8824064534456071E-5"/>
    <n v="7.2759761992495034E-5"/>
    <n v="7.5349865442254739E-5"/>
    <n v="7.6806022846556769E-5"/>
    <n v="7.7440623959830124E-5"/>
    <n v="7.7587639476844484E-5"/>
    <n v="7.7367807022698308E-5"/>
    <n v="7.6888621110561325E-5"/>
    <n v="7.6081581456770148E-5"/>
    <n v="7.5283012666484334E-5"/>
    <n v="7.4492825827678882E-5"/>
    <n v="7.3710932961568824E-5"/>
    <n v="1.192627294137638E-3"/>
    <n v="-4.8722639585638952"/>
    <n v="2.2916250870168531"/>
    <s v="R-All-WH-WHConvert-All-All-N"/>
    <s v=""/>
    <n v="1.192627294137638E-3"/>
    <n v="9.9682868256426658E-6"/>
    <n v="2.5526466228667793E-5"/>
    <n v="4.8397964774876299E-5"/>
    <n v="7.9824576525776487E-5"/>
    <n v="1.2039152452096787E-4"/>
    <n v="1.6972482076422932E-4"/>
    <n v="2.2657754981006081E-4"/>
    <n v="2.9003453483943906E-4"/>
    <n v="3.5885859937389512E-4"/>
    <n v="4.3161836136639014E-4"/>
    <n v="5.0696822680864489E-4"/>
    <n v="5.8377424965520169E-4"/>
    <n v="6.612148736150318E-4"/>
    <n v="7.3880251309187627E-4"/>
    <n v="8.1617032011457456E-4"/>
    <n v="8.9305894122513588E-4"/>
    <n v="9.6914052268190607E-4"/>
    <n v="1.0444235353483905E-3"/>
    <n v="1.1189163611760693E-3"/>
    <n v="1.192627294137638E-3"/>
    <n v="9.9682868256426658E-6"/>
    <n v="1.5558179403025129E-5"/>
    <n v="2.2871498546208502E-5"/>
    <n v="3.1426611750900188E-5"/>
    <n v="4.0566947995191385E-5"/>
    <n v="4.9333296243261452E-5"/>
    <n v="5.6852729045831507E-5"/>
    <n v="6.3456985029378238E-5"/>
    <n v="6.8824064534456071E-5"/>
    <n v="7.2759761992495034E-5"/>
    <n v="7.5349865442254739E-5"/>
    <n v="7.6806022846556769E-5"/>
    <n v="7.7440623959830124E-5"/>
    <n v="7.7587639476844484E-5"/>
    <n v="7.7367807022698308E-5"/>
    <n v="7.6888621110561325E-5"/>
    <n v="7.6081581456770148E-5"/>
    <n v="7.5283012666484334E-5"/>
    <n v="7.4492825827678882E-5"/>
    <n v="7.3710932961568824E-5"/>
    <n v="1.192627294137638E-3"/>
    <n v="1.192627294137638E-3"/>
    <n v="9.9682868256426658E-6"/>
    <n v="2.5526466228667793E-5"/>
    <n v="4.8397964774876299E-5"/>
    <n v="7.9824576525776487E-5"/>
    <n v="1.2039152452096787E-4"/>
    <n v="1.6972482076422932E-4"/>
    <n v="2.2657754981006081E-4"/>
    <n v="2.9003453483943906E-4"/>
    <n v="3.5885859937389512E-4"/>
    <n v="4.3161836136639014E-4"/>
    <n v="5.0696822680864489E-4"/>
    <n v="5.8377424965520169E-4"/>
    <n v="6.612148736150318E-4"/>
    <n v="7.3880251309187627E-4"/>
    <n v="8.1617032011457456E-4"/>
    <n v="8.9305894122513588E-4"/>
    <n v="9.6914052268190607E-4"/>
    <n v="1.0444235353483905E-3"/>
    <n v="1.1189163611760693E-3"/>
    <n v="1.192627294137638E-3"/>
  </r>
  <r>
    <x v="74"/>
    <s v="Under $5"/>
    <n v="2.0537699471488713"/>
    <s v="Water Heating"/>
    <s v="Urban"/>
    <s v="SC-New"/>
    <s v="M_Input"/>
    <x v="4"/>
    <s v="Single Family"/>
    <s v="Single Family Tier3_indor2_hp85"/>
    <n v="4.1957493232187929E-4"/>
    <n v="6.3266132103313299E-4"/>
    <n v="8.9758876249405276E-4"/>
    <n v="1.2195393025657927E-3"/>
    <n v="1.5417002510911559E-3"/>
    <n v="1.8941563946442157E-3"/>
    <n v="2.2173524337887932E-3"/>
    <n v="2.4458815019071695E-3"/>
    <n v="2.5887650100933509E-3"/>
    <n v="2.7530826000494897E-3"/>
    <n v="2.9042343259310607E-3"/>
    <n v="2.9665303084084123E-3"/>
    <n v="2.9028972744005277E-3"/>
    <n v="2.9164096668604441E-3"/>
    <n v="2.9355027272744789E-3"/>
    <n v="2.9561861192367034E-3"/>
    <n v="2.9641543535111098E-3"/>
    <n v="2.9721721352363828E-3"/>
    <n v="2.9802398774421116E-3"/>
    <n v="2.9883579967709723E-3"/>
    <n v="4.6096987295061238E-2"/>
    <n v="-4.8520438645631279"/>
    <n v="2.0537699471488713"/>
    <s v="R-All-WH-WHConvert-All-All-N"/>
    <s v=""/>
    <n v="4.6096987295061238E-2"/>
    <n v="4.1957493232187929E-4"/>
    <n v="1.0522362533550123E-3"/>
    <n v="1.9498250158490652E-3"/>
    <n v="3.1693643184148579E-3"/>
    <n v="4.7110645695060136E-3"/>
    <n v="6.6052209641502295E-3"/>
    <n v="8.8225733979390222E-3"/>
    <n v="1.1268454899846191E-2"/>
    <n v="1.3857219909939543E-2"/>
    <n v="1.6610302509989031E-2"/>
    <n v="1.9514536835920093E-2"/>
    <n v="2.2481067144328504E-2"/>
    <n v="2.5383964418729033E-2"/>
    <n v="2.8300374085589476E-2"/>
    <n v="3.1235876812863956E-2"/>
    <n v="3.4192062932100656E-2"/>
    <n v="3.7156217285611769E-2"/>
    <n v="4.0128389420848148E-2"/>
    <n v="4.3108629298290263E-2"/>
    <n v="4.6096987295061238E-2"/>
    <n v="4.1957493232187929E-4"/>
    <n v="6.3266132103313299E-4"/>
    <n v="8.9758876249405276E-4"/>
    <n v="1.2195393025657927E-3"/>
    <n v="1.5417002510911559E-3"/>
    <n v="1.8941563946442157E-3"/>
    <n v="2.2173524337887932E-3"/>
    <n v="2.4458815019071695E-3"/>
    <n v="2.5887650100933509E-3"/>
    <n v="2.7530826000494897E-3"/>
    <n v="2.9042343259310607E-3"/>
    <n v="2.9665303084084123E-3"/>
    <n v="2.9028972744005277E-3"/>
    <n v="2.9164096668604441E-3"/>
    <n v="2.9355027272744789E-3"/>
    <n v="2.9561861192367034E-3"/>
    <n v="2.9641543535111098E-3"/>
    <n v="2.9721721352363828E-3"/>
    <n v="2.9802398774421116E-3"/>
    <n v="2.9883579967709723E-3"/>
    <n v="4.6096987295061238E-2"/>
    <n v="4.6096987295061238E-2"/>
    <n v="4.1957493232187929E-4"/>
    <n v="1.0522362533550123E-3"/>
    <n v="1.9498250158490652E-3"/>
    <n v="3.1693643184148579E-3"/>
    <n v="4.7110645695060136E-3"/>
    <n v="6.6052209641502295E-3"/>
    <n v="8.8225733979390222E-3"/>
    <n v="1.1268454899846191E-2"/>
    <n v="1.3857219909939543E-2"/>
    <n v="1.6610302509989031E-2"/>
    <n v="1.9514536835920093E-2"/>
    <n v="2.2481067144328504E-2"/>
    <n v="2.5383964418729033E-2"/>
    <n v="2.8300374085589476E-2"/>
    <n v="3.1235876812863956E-2"/>
    <n v="3.4192062932100656E-2"/>
    <n v="3.7156217285611769E-2"/>
    <n v="4.0128389420848148E-2"/>
    <n v="4.3108629298290263E-2"/>
    <n v="4.6096987295061238E-2"/>
  </r>
  <r>
    <x v="74"/>
    <s v="Under $10"/>
    <n v="8.7237209311261292"/>
    <s v="Water Heating"/>
    <s v="Urban"/>
    <s v="SC-New"/>
    <s v="M_Input"/>
    <x v="4"/>
    <s v="Manufactured"/>
    <s v="Manufactured Tier3_indor2_zonl"/>
    <n v="7.8980052553952685E-6"/>
    <n v="1.2326950943403739E-5"/>
    <n v="1.8121390252539612E-5"/>
    <n v="2.4899719391037307E-5"/>
    <n v="3.214172847004848E-5"/>
    <n v="3.9087421922184765E-5"/>
    <n v="4.5045167804808982E-5"/>
    <n v="5.0277807011362385E-5"/>
    <n v="5.4530214960558442E-5"/>
    <n v="5.764852001647596E-5"/>
    <n v="5.9700693174816111E-5"/>
    <n v="6.0854425910743736E-5"/>
    <n v="6.1357228750928805E-5"/>
    <n v="6.1473711085989352E-5"/>
    <n v="6.1299534930294624E-5"/>
    <n v="6.091986960579436E-5"/>
    <n v="6.0280441433386812E-5"/>
    <n v="5.9647724837968665E-5"/>
    <n v="5.9021649373368733E-5"/>
    <n v="5.8402145332834147E-5"/>
    <n v="9.4493435046394023E-4"/>
    <n v="-3.1952300151451349"/>
    <n v="8.7237209311261292"/>
    <s v="R-All-WH-WHConvert-All-All-N"/>
    <s v=""/>
    <n v="9.4493435046394023E-4"/>
    <n v="7.8980052553952685E-6"/>
    <n v="2.0224956198799009E-5"/>
    <n v="3.8346346451338621E-5"/>
    <n v="6.3246065842375928E-5"/>
    <n v="9.5387794312424401E-5"/>
    <n v="1.3447521623460916E-4"/>
    <n v="1.7952038403941815E-4"/>
    <n v="2.2979819105078053E-4"/>
    <n v="2.8432840601133895E-4"/>
    <n v="3.4197692602781489E-4"/>
    <n v="4.0167761920263098E-4"/>
    <n v="4.6253204511337472E-4"/>
    <n v="5.2388927386430356E-4"/>
    <n v="5.8536298495029295E-4"/>
    <n v="6.4666251988058758E-4"/>
    <n v="7.0758238948638195E-4"/>
    <n v="7.6786283091976877E-4"/>
    <n v="8.2751055575773741E-4"/>
    <n v="8.865322051311061E-4"/>
    <n v="9.4493435046394023E-4"/>
    <n v="7.8980052553952685E-6"/>
    <n v="1.2326950943403739E-5"/>
    <n v="1.8121390252539612E-5"/>
    <n v="2.4899719391037307E-5"/>
    <n v="3.214172847004848E-5"/>
    <n v="3.9087421922184765E-5"/>
    <n v="4.5045167804808982E-5"/>
    <n v="5.0277807011362385E-5"/>
    <n v="5.4530214960558442E-5"/>
    <n v="5.764852001647596E-5"/>
    <n v="5.9700693174816111E-5"/>
    <n v="6.0854425910743736E-5"/>
    <n v="6.1357228750928805E-5"/>
    <n v="6.1473711085989352E-5"/>
    <n v="6.1299534930294624E-5"/>
    <n v="6.091986960579436E-5"/>
    <n v="6.0280441433386812E-5"/>
    <n v="5.9647724837968665E-5"/>
    <n v="5.9021649373368733E-5"/>
    <n v="5.8402145332834147E-5"/>
    <n v="9.4493435046394023E-4"/>
    <n v="9.4493435046394023E-4"/>
    <n v="7.8980052553952685E-6"/>
    <n v="2.0224956198799009E-5"/>
    <n v="3.8346346451338621E-5"/>
    <n v="6.3246065842375928E-5"/>
    <n v="9.5387794312424401E-5"/>
    <n v="1.3447521623460916E-4"/>
    <n v="1.7952038403941815E-4"/>
    <n v="2.2979819105078053E-4"/>
    <n v="2.8432840601133895E-4"/>
    <n v="3.4197692602781489E-4"/>
    <n v="4.0167761920263098E-4"/>
    <n v="4.6253204511337472E-4"/>
    <n v="5.2388927386430356E-4"/>
    <n v="5.8536298495029295E-4"/>
    <n v="6.4666251988058758E-4"/>
    <n v="7.0758238948638195E-4"/>
    <n v="7.6786283091976877E-4"/>
    <n v="8.2751055575773741E-4"/>
    <n v="8.865322051311061E-4"/>
    <n v="9.4493435046394023E-4"/>
  </r>
  <r>
    <x v="74"/>
    <s v="Under $10"/>
    <n v="8.8900405358272607"/>
    <s v="Water Heating"/>
    <s v="Urban"/>
    <s v="SC-New"/>
    <s v="M_Input"/>
    <x v="4"/>
    <s v="Single Family"/>
    <s v="Single Family Tier3_indor2_zonl"/>
    <n v="7.4890212685870016E-4"/>
    <n v="1.1292414594003164E-3"/>
    <n v="1.6021122366780907E-3"/>
    <n v="2.1767639273040326E-3"/>
    <n v="2.751791177398114E-3"/>
    <n v="3.3808925254472087E-3"/>
    <n v="3.9577673157695191E-3"/>
    <n v="4.3656703909503627E-3"/>
    <n v="4.6207041285035244E-3"/>
    <n v="4.9139957031871222E-3"/>
    <n v="5.1837874382763671E-3"/>
    <n v="5.2949799576050716E-3"/>
    <n v="5.181400925980708E-3"/>
    <n v="5.2055192864275072E-3"/>
    <n v="5.2395986187488757E-3"/>
    <n v="5.2765165445778639E-3"/>
    <n v="5.2907390996823562E-3"/>
    <n v="5.3050500923661134E-3"/>
    <n v="5.3194502598484291E-3"/>
    <n v="5.3339403457976367E-3"/>
    <n v="8.2278823560807915E-2"/>
    <n v="-3.1784371636760915"/>
    <n v="8.8900405358272607"/>
    <s v="R-All-WH-WHConvert-All-All-N"/>
    <s v=""/>
    <n v="8.2278823560807915E-2"/>
    <n v="7.4890212685870016E-4"/>
    <n v="1.8781435862590167E-3"/>
    <n v="3.4802558229371072E-3"/>
    <n v="5.6570197502411393E-3"/>
    <n v="8.4088109276392528E-3"/>
    <n v="1.1789703453086461E-2"/>
    <n v="1.5747470768855978E-2"/>
    <n v="2.0113141159806343E-2"/>
    <n v="2.4733845288309866E-2"/>
    <n v="2.964784099149699E-2"/>
    <n v="3.4831628429773359E-2"/>
    <n v="4.0126608387378429E-2"/>
    <n v="4.5308009313359141E-2"/>
    <n v="5.0513528599786646E-2"/>
    <n v="5.5753127218535523E-2"/>
    <n v="6.1029643763113386E-2"/>
    <n v="6.6320382862795749E-2"/>
    <n v="7.1625432955161855E-2"/>
    <n v="7.6944883215010279E-2"/>
    <n v="8.2278823560807915E-2"/>
    <n v="7.4890212685870016E-4"/>
    <n v="1.1292414594003164E-3"/>
    <n v="1.6021122366780907E-3"/>
    <n v="2.1767639273040326E-3"/>
    <n v="2.751791177398114E-3"/>
    <n v="3.3808925254472087E-3"/>
    <n v="3.9577673157695191E-3"/>
    <n v="4.3656703909503627E-3"/>
    <n v="4.6207041285035244E-3"/>
    <n v="4.9139957031871222E-3"/>
    <n v="5.1837874382763671E-3"/>
    <n v="5.2949799576050716E-3"/>
    <n v="5.181400925980708E-3"/>
    <n v="5.2055192864275072E-3"/>
    <n v="5.2395986187488757E-3"/>
    <n v="5.2765165445778639E-3"/>
    <n v="5.2907390996823562E-3"/>
    <n v="5.3050500923661134E-3"/>
    <n v="5.3194502598484291E-3"/>
    <n v="5.3339403457976367E-3"/>
    <n v="8.2278823560807915E-2"/>
    <n v="8.2278823560807915E-2"/>
    <n v="7.4890212685870016E-4"/>
    <n v="1.8781435862590167E-3"/>
    <n v="3.4802558229371072E-3"/>
    <n v="5.6570197502411393E-3"/>
    <n v="8.4088109276392528E-3"/>
    <n v="1.1789703453086461E-2"/>
    <n v="1.5747470768855978E-2"/>
    <n v="2.0113141159806343E-2"/>
    <n v="2.4733845288309866E-2"/>
    <n v="2.964784099149699E-2"/>
    <n v="3.4831628429773359E-2"/>
    <n v="4.0126608387378429E-2"/>
    <n v="4.5308009313359141E-2"/>
    <n v="5.0513528599786646E-2"/>
    <n v="5.5753127218535523E-2"/>
    <n v="6.1029643763113386E-2"/>
    <n v="6.6320382862795749E-2"/>
    <n v="7.1625432955161855E-2"/>
    <n v="7.6944883215010279E-2"/>
    <n v="8.2278823560807915E-2"/>
  </r>
  <r>
    <x v="74"/>
    <s v="Under $15"/>
    <n v="11.991593662353663"/>
    <s v="Water Heating"/>
    <s v="Urban"/>
    <s v="SC-New"/>
    <s v="M_Input"/>
    <x v="4"/>
    <s v="Manufactured"/>
    <s v="Manufactured Tier3_indor2_efaf"/>
    <n v="3.6508147341610609E-5"/>
    <n v="5.6980734598418153E-5"/>
    <n v="8.3765250082937901E-5"/>
    <n v="1.1509774872228217E-4"/>
    <n v="1.4857358546285803E-4"/>
    <n v="1.8067971754817544E-4"/>
    <n v="2.0821910977105812E-4"/>
    <n v="2.3240673145032221E-4"/>
    <n v="2.5206328154692202E-4"/>
    <n v="2.664774958651206E-4"/>
    <n v="2.759635670454354E-4"/>
    <n v="2.8129664082217321E-4"/>
    <n v="2.8362082263513378E-4"/>
    <n v="2.8415925659580762E-4"/>
    <n v="2.8335413573935409E-4"/>
    <n v="2.8159915113765512E-4"/>
    <n v="2.7864342533376498E-4"/>
    <n v="2.757187234699332E-4"/>
    <n v="2.7282471991214023E-4"/>
    <n v="2.6996109244429201E-4"/>
    <n v="4.367913337525395E-3"/>
    <n v="-2.2322191690644995"/>
    <n v="11.991593662353663"/>
    <s v="R-All-WH-WHConvert-All-All-N"/>
    <s v=""/>
    <n v="4.367913337525395E-3"/>
    <n v="3.6508147341610609E-5"/>
    <n v="9.3488881940028762E-5"/>
    <n v="1.7725413202296668E-4"/>
    <n v="2.9235188074524886E-4"/>
    <n v="4.4092546620810689E-4"/>
    <n v="6.2160518375628233E-4"/>
    <n v="8.2982429352734051E-4"/>
    <n v="1.0622310249776628E-3"/>
    <n v="1.3142943065245849E-3"/>
    <n v="1.5807718023897056E-3"/>
    <n v="1.8567353694351409E-3"/>
    <n v="2.1380320102573139E-3"/>
    <n v="2.4216528328924476E-3"/>
    <n v="2.7058120894882551E-3"/>
    <n v="2.9891662252276093E-3"/>
    <n v="3.2707653763652646E-3"/>
    <n v="3.5494088016990296E-3"/>
    <n v="3.8251275251689628E-3"/>
    <n v="4.0979522450811032E-3"/>
    <n v="4.367913337525395E-3"/>
    <n v="3.6508147341610609E-5"/>
    <n v="5.6980734598418153E-5"/>
    <n v="8.3765250082937901E-5"/>
    <n v="1.1509774872228217E-4"/>
    <n v="1.4857358546285803E-4"/>
    <n v="1.8067971754817544E-4"/>
    <n v="2.0821910977105812E-4"/>
    <n v="2.3240673145032221E-4"/>
    <n v="2.5206328154692202E-4"/>
    <n v="2.664774958651206E-4"/>
    <n v="2.759635670454354E-4"/>
    <n v="2.8129664082217321E-4"/>
    <n v="2.8362082263513378E-4"/>
    <n v="2.8415925659580762E-4"/>
    <n v="2.8335413573935409E-4"/>
    <n v="2.8159915113765512E-4"/>
    <n v="2.7864342533376498E-4"/>
    <n v="2.757187234699332E-4"/>
    <n v="2.7282471991214023E-4"/>
    <n v="2.6996109244429201E-4"/>
    <n v="4.367913337525395E-3"/>
    <n v="4.367913337525395E-3"/>
    <n v="3.6508147341610609E-5"/>
    <n v="9.3488881940028762E-5"/>
    <n v="1.7725413202296668E-4"/>
    <n v="2.9235188074524886E-4"/>
    <n v="4.4092546620810689E-4"/>
    <n v="6.2160518375628233E-4"/>
    <n v="8.2982429352734051E-4"/>
    <n v="1.0622310249776628E-3"/>
    <n v="1.3142943065245849E-3"/>
    <n v="1.5807718023897056E-3"/>
    <n v="1.8567353694351409E-3"/>
    <n v="2.1380320102573139E-3"/>
    <n v="2.4216528328924476E-3"/>
    <n v="2.7058120894882551E-3"/>
    <n v="2.9891662252276093E-3"/>
    <n v="3.2707653763652646E-3"/>
    <n v="3.5494088016990296E-3"/>
    <n v="3.8251275251689628E-3"/>
    <n v="4.0979522450811032E-3"/>
    <n v="4.367913337525395E-3"/>
  </r>
  <r>
    <x v="74"/>
    <s v="Under $15"/>
    <n v="12.218289505842243"/>
    <s v="Water Heating"/>
    <s v="Urban"/>
    <s v="SC-New"/>
    <s v="M_Input"/>
    <x v="4"/>
    <s v="Single Family"/>
    <s v="Single Family Tier3_indor2_efaf"/>
    <n v="6.819321540145091E-5"/>
    <n v="1.0282599463850081E-4"/>
    <n v="1.4588446331612937E-4"/>
    <n v="1.9821085566333192E-4"/>
    <n v="2.5057144554688589E-4"/>
    <n v="3.0785589193616593E-4"/>
    <n v="3.6038471436203475E-4"/>
    <n v="3.9752738130223653E-4"/>
    <n v="4.2075013628698935E-4"/>
    <n v="4.4745655734059511E-4"/>
    <n v="4.7202313986806501E-4"/>
    <n v="4.8214806160305578E-4"/>
    <n v="4.7180582983355002E-4"/>
    <n v="4.7400198937174923E-4"/>
    <n v="4.7710517090426369E-4"/>
    <n v="4.8046682789246176E-4"/>
    <n v="4.8176189934307694E-4"/>
    <n v="4.830650237056495E-4"/>
    <n v="4.8437626810958473E-4"/>
    <n v="4.8569570027152107E-4"/>
    <n v="7.4921105666972999E-3"/>
    <n v="-2.1948737178495259"/>
    <n v="12.218289505842243"/>
    <s v="R-All-WH-WHConvert-All-All-N"/>
    <s v=""/>
    <n v="7.4921105666972999E-3"/>
    <n v="6.819321540145091E-5"/>
    <n v="1.7101921003995172E-4"/>
    <n v="3.1690367335608107E-4"/>
    <n v="5.1511452901941302E-4"/>
    <n v="7.6568597456629886E-4"/>
    <n v="1.0735418665024647E-3"/>
    <n v="1.4339265808644996E-3"/>
    <n v="1.8314539621667361E-3"/>
    <n v="2.2522040984537255E-3"/>
    <n v="2.6996606557943208E-3"/>
    <n v="3.1716837956623856E-3"/>
    <n v="3.6538318572654415E-3"/>
    <n v="4.125637687098992E-3"/>
    <n v="4.5996396764707414E-3"/>
    <n v="5.0767448473750055E-3"/>
    <n v="5.5572116752674672E-3"/>
    <n v="6.0389735746105445E-3"/>
    <n v="6.5220385983161943E-3"/>
    <n v="7.0064148664257791E-3"/>
    <n v="7.4921105666972999E-3"/>
    <n v="6.819321540145091E-5"/>
    <n v="1.0282599463850081E-4"/>
    <n v="1.4588446331612937E-4"/>
    <n v="1.9821085566333192E-4"/>
    <n v="2.5057144554688589E-4"/>
    <n v="3.0785589193616593E-4"/>
    <n v="3.6038471436203475E-4"/>
    <n v="3.9752738130223653E-4"/>
    <n v="4.2075013628698935E-4"/>
    <n v="4.4745655734059511E-4"/>
    <n v="4.7202313986806501E-4"/>
    <n v="4.8214806160305578E-4"/>
    <n v="4.7180582983355002E-4"/>
    <n v="4.7400198937174923E-4"/>
    <n v="4.7710517090426369E-4"/>
    <n v="4.8046682789246176E-4"/>
    <n v="4.8176189934307694E-4"/>
    <n v="4.830650237056495E-4"/>
    <n v="4.8437626810958473E-4"/>
    <n v="4.8569570027152107E-4"/>
    <n v="7.4921105666972999E-3"/>
    <n v="7.4921105666972999E-3"/>
    <n v="6.819321540145091E-5"/>
    <n v="1.7101921003995172E-4"/>
    <n v="3.1690367335608107E-4"/>
    <n v="5.1511452901941302E-4"/>
    <n v="7.6568597456629886E-4"/>
    <n v="1.0735418665024647E-3"/>
    <n v="1.4339265808644996E-3"/>
    <n v="1.8314539621667361E-3"/>
    <n v="2.2522040984537255E-3"/>
    <n v="2.6996606557943208E-3"/>
    <n v="3.1716837956623856E-3"/>
    <n v="3.6538318572654415E-3"/>
    <n v="4.125637687098992E-3"/>
    <n v="4.5996396764707414E-3"/>
    <n v="5.0767448473750055E-3"/>
    <n v="5.5572116752674672E-3"/>
    <n v="6.0389735746105445E-3"/>
    <n v="6.5220385983161943E-3"/>
    <n v="7.0064148664257791E-3"/>
    <n v="7.4921105666972999E-3"/>
  </r>
  <r>
    <x v="74"/>
    <s v="Under $5"/>
    <n v="-4.0054836262266251"/>
    <s v="Water Heating"/>
    <s v="Urban"/>
    <s v="SC-NR"/>
    <s v="M_Input"/>
    <x v="4"/>
    <s v="Manufactured"/>
    <s v="Manufactured Tier3_buffered"/>
    <n v="1.5779448163333834E-3"/>
    <n v="2.506977875955383E-3"/>
    <n v="3.6712617999365453E-3"/>
    <n v="5.0068549858036529E-3"/>
    <n v="6.4182137624546488E-3"/>
    <n v="7.7989411019210812E-3"/>
    <n v="9.0539341257024585E-3"/>
    <n v="1.0115859073870644E-2"/>
    <n v="1.0951924578079556E-2"/>
    <n v="1.1561551895103604E-2"/>
    <n v="1.1967879406244612E-2"/>
    <n v="1.2207108084732706E-2"/>
    <n v="1.2318974812338561E-2"/>
    <n v="1.2889365592141298E-2"/>
    <n v="1.2806703115825026E-2"/>
    <n v="1.2687326244089499E-2"/>
    <n v="1.2509115079974218E-2"/>
    <n v="1.232882691898588E-2"/>
    <n v="1.2148355976860403E-2"/>
    <n v="1.1971385655176334E-2"/>
    <n v="0.15590042869750584"/>
    <n v="-4.0054836262266251"/>
    <n v="-4.0054836262266251"/>
    <s v="R-All-WH-WHConvert-All-All-N"/>
    <s v=""/>
    <n v="0.15590042869750584"/>
    <n v="1.5779448163333834E-3"/>
    <n v="4.0849226922887666E-3"/>
    <n v="7.7561844922253119E-3"/>
    <n v="1.2763039478028964E-2"/>
    <n v="1.9181253240483614E-2"/>
    <n v="2.6980194342404694E-2"/>
    <n v="3.6034128468107149E-2"/>
    <n v="4.6149987541977792E-2"/>
    <n v="5.7101912120057351E-2"/>
    <n v="6.8663464015160949E-2"/>
    <n v="8.0631343421405557E-2"/>
    <n v="9.2838451506138259E-2"/>
    <n v="0.10515742631847683"/>
    <n v="0.11804679191061812"/>
    <n v="0.13085349502644314"/>
    <n v="0.14354082127053264"/>
    <n v="0.15590042869750584"/>
    <n v="0.15590042869750584"/>
    <n v="0.15590042869750584"/>
    <n v="0.15590042869750584"/>
    <n v="1.5779448163333834E-3"/>
    <n v="2.506977875955383E-3"/>
    <n v="3.6712617999365453E-3"/>
    <n v="5.0068549858036529E-3"/>
    <n v="6.4182137624546488E-3"/>
    <n v="7.7989411019210812E-3"/>
    <n v="9.0539341257024585E-3"/>
    <n v="1.0115859073870644E-2"/>
    <n v="1.0951924578079556E-2"/>
    <n v="1.1561551895103604E-2"/>
    <n v="1.1967879406244612E-2"/>
    <n v="1.2207108084732706E-2"/>
    <n v="1.2318974812338561E-2"/>
    <n v="1.2889365592141298E-2"/>
    <n v="1.2806703115825026E-2"/>
    <n v="1.2687326244089499E-2"/>
    <n v="1.2509115079974218E-2"/>
    <n v="1.232882691898588E-2"/>
    <n v="1.2148355976860403E-2"/>
    <n v="1.1971385655176334E-2"/>
    <n v="0.15590042869750584"/>
    <n v="0.15590042869750584"/>
    <n v="1.5779448163333834E-3"/>
    <n v="4.0849226922887666E-3"/>
    <n v="7.7561844922253119E-3"/>
    <n v="1.2763039478028964E-2"/>
    <n v="1.9181253240483614E-2"/>
    <n v="2.6980194342404694E-2"/>
    <n v="3.6034128468107149E-2"/>
    <n v="4.6149987541977792E-2"/>
    <n v="5.7101912120057351E-2"/>
    <n v="6.8663464015160949E-2"/>
    <n v="8.0631343421405557E-2"/>
    <n v="9.2838451506138259E-2"/>
    <n v="0.10515742631847683"/>
    <n v="0.11804679191061812"/>
    <n v="0.13085349502644314"/>
    <n v="0.14354082127053264"/>
    <n v="0.15590042869750584"/>
    <n v="0.15590042869750584"/>
    <n v="0.15590042869750584"/>
    <n v="0.15590042869750584"/>
  </r>
  <r>
    <x v="74"/>
    <s v="Under $5"/>
    <n v="-4.0054834709286258"/>
    <s v="Water Heating"/>
    <s v="Urban"/>
    <s v="SC-NR"/>
    <s v="M_Input"/>
    <x v="4"/>
    <s v="Single Family"/>
    <s v="Single Family Tier3_buffered"/>
    <n v="3.4962088243052226E-2"/>
    <n v="5.6018093170298475E-2"/>
    <n v="8.2730169177534937E-2"/>
    <n v="0.11378503472301389"/>
    <n v="0.14709718652412127"/>
    <n v="0.18025968268637604"/>
    <n v="0.21104451259949517"/>
    <n v="0.23779873786916497"/>
    <n v="0.25963599843265928"/>
    <n v="0.27641506196869225"/>
    <n v="0.28855964948951568"/>
    <n v="0.29682573903628845"/>
    <n v="0.30208432741834124"/>
    <n v="0.35004728631048071"/>
    <n v="0.34673582625786653"/>
    <n v="0.34283517602221708"/>
    <n v="0.33812833828591421"/>
    <n v="0.33298978074140839"/>
    <n v="0.32862443467437175"/>
    <n v="0.32445027793026043"/>
    <n v="4.2040868932864761"/>
    <n v="-4.0054834709286258"/>
    <n v="-4.0054834709286258"/>
    <s v="R-All-WH-WHConvert-All-All-N"/>
    <s v=""/>
    <n v="4.2040868932864761"/>
    <n v="3.4962088243052226E-2"/>
    <n v="9.0980181413350708E-2"/>
    <n v="0.17371035059088563"/>
    <n v="0.28749538531389951"/>
    <n v="0.4345925718380208"/>
    <n v="0.61485225452439685"/>
    <n v="0.82589676712389204"/>
    <n v="1.063695504993057"/>
    <n v="1.3233315034257163"/>
    <n v="1.5997465653944085"/>
    <n v="1.8883062148839243"/>
    <n v="2.1851319539202128"/>
    <n v="2.4872162813385539"/>
    <n v="2.8372635676490345"/>
    <n v="3.1839993939069009"/>
    <n v="3.5268345699291181"/>
    <n v="3.8649629082150323"/>
    <n v="4.1979526889564411"/>
    <n v="4.2040868932864761"/>
    <n v="4.2040868932864761"/>
    <n v="3.4962088243052226E-2"/>
    <n v="5.6018093170298475E-2"/>
    <n v="8.2730169177534937E-2"/>
    <n v="0.11378503472301389"/>
    <n v="0.14709718652412127"/>
    <n v="0.18025968268637604"/>
    <n v="0.21104451259949517"/>
    <n v="0.23779873786916497"/>
    <n v="0.25963599843265928"/>
    <n v="0.27641506196869225"/>
    <n v="0.28855964948951568"/>
    <n v="0.29682573903628845"/>
    <n v="0.30208432741834124"/>
    <n v="0.35004728631048071"/>
    <n v="0.34673582625786653"/>
    <n v="0.34283517602221708"/>
    <n v="0.33812833828591421"/>
    <n v="0.33298978074140839"/>
    <n v="0.32862443467437175"/>
    <n v="0.32445027793026043"/>
    <n v="4.2040868932864761"/>
    <n v="4.2040868932864761"/>
    <n v="3.4962088243052226E-2"/>
    <n v="9.0980181413350708E-2"/>
    <n v="0.17371035059088563"/>
    <n v="0.28749538531389951"/>
    <n v="0.4345925718380208"/>
    <n v="0.61485225452439685"/>
    <n v="0.82589676712389204"/>
    <n v="1.063695504993057"/>
    <n v="1.3233315034257163"/>
    <n v="1.5997465653944085"/>
    <n v="1.8883062148839243"/>
    <n v="2.1851319539202128"/>
    <n v="2.4872162813385539"/>
    <n v="2.8372635676490345"/>
    <n v="3.1839993939069009"/>
    <n v="3.5268345699291181"/>
    <n v="3.8649629082150323"/>
    <n v="4.1979526889564411"/>
    <n v="4.2040868932864761"/>
    <n v="4.2040868932864761"/>
  </r>
  <r>
    <x v="74"/>
    <s v="Under $15"/>
    <n v="12.806148871819195"/>
    <s v="Water Heating"/>
    <s v="Urban"/>
    <s v="SC-NR"/>
    <s v="M_Input"/>
    <x v="4"/>
    <s v="Manufactured"/>
    <s v="Manufactured Tier3_indor2_gfac"/>
    <n v="3.1654128033099644E-5"/>
    <n v="5.0290857981990258E-5"/>
    <n v="7.3646803015744129E-5"/>
    <n v="1.0043927209828823E-4"/>
    <n v="1.2875162558132071E-4"/>
    <n v="1.5644950166030107E-4"/>
    <n v="1.816251031415568E-4"/>
    <n v="2.0292769111733081E-4"/>
    <n v="2.1969945920474878E-4"/>
    <n v="2.3192879761114156E-4"/>
    <n v="2.4007987040398809E-4"/>
    <n v="2.4487888183941168E-4"/>
    <n v="2.4712296774256003E-4"/>
    <n v="2.5856520741145389E-4"/>
    <n v="2.5690696906131405E-4"/>
    <n v="2.5451222702534869E-4"/>
    <n v="2.5093724839020165E-4"/>
    <n v="2.4732060446722989E-4"/>
    <n v="2.437002938903567E-4"/>
    <n v="2.4015020699082678E-4"/>
    <n v="3.1274174352136168E-3"/>
    <n v="-3.9202190065966791"/>
    <n v="12.806148871819195"/>
    <s v="R-All-WH-WHConvert-All-All-N"/>
    <s v=""/>
    <n v="3.1274174352136168E-3"/>
    <n v="3.1654128033099644E-5"/>
    <n v="8.1944986015089903E-5"/>
    <n v="1.5559178903083403E-4"/>
    <n v="2.5603106112912226E-4"/>
    <n v="3.8478268671044298E-4"/>
    <n v="5.4123218837074402E-4"/>
    <n v="7.2285729151230077E-4"/>
    <n v="9.2578498262963155E-4"/>
    <n v="1.1454844418343803E-3"/>
    <n v="1.3774132394455219E-3"/>
    <n v="1.6174931098495099E-3"/>
    <n v="1.8623719916889216E-3"/>
    <n v="2.1094949594314817E-3"/>
    <n v="2.3680601668429357E-3"/>
    <n v="2.6249671359042498E-3"/>
    <n v="2.8794793629295986E-3"/>
    <n v="3.1274174352136168E-3"/>
    <n v="3.1274174352136168E-3"/>
    <n v="3.1274174352136168E-3"/>
    <n v="3.1274174352136168E-3"/>
    <n v="3.1654128033099644E-5"/>
    <n v="5.0290857981990258E-5"/>
    <n v="7.3646803015744129E-5"/>
    <n v="1.0043927209828823E-4"/>
    <n v="1.2875162558132071E-4"/>
    <n v="1.5644950166030107E-4"/>
    <n v="1.816251031415568E-4"/>
    <n v="2.0292769111733081E-4"/>
    <n v="2.1969945920474878E-4"/>
    <n v="2.3192879761114156E-4"/>
    <n v="2.4007987040398809E-4"/>
    <n v="2.4487888183941168E-4"/>
    <n v="2.4712296774256003E-4"/>
    <n v="2.5856520741145389E-4"/>
    <n v="2.5690696906131405E-4"/>
    <n v="2.5451222702534869E-4"/>
    <n v="2.5093724839020165E-4"/>
    <n v="2.4732060446722989E-4"/>
    <n v="2.437002938903567E-4"/>
    <n v="2.4015020699082678E-4"/>
    <n v="3.1274174352136168E-3"/>
    <n v="3.1274174352136168E-3"/>
    <n v="3.1654128033099644E-5"/>
    <n v="8.1944986015089903E-5"/>
    <n v="1.5559178903083403E-4"/>
    <n v="2.5603106112912226E-4"/>
    <n v="3.8478268671044298E-4"/>
    <n v="5.4123218837074402E-4"/>
    <n v="7.2285729151230077E-4"/>
    <n v="9.2578498262963155E-4"/>
    <n v="1.1454844418343803E-3"/>
    <n v="1.3774132394455219E-3"/>
    <n v="1.6174931098495099E-3"/>
    <n v="1.8623719916889216E-3"/>
    <n v="2.1094949594314817E-3"/>
    <n v="2.3680601668429357E-3"/>
    <n v="2.6249671359042498E-3"/>
    <n v="2.8794793629295986E-3"/>
    <n v="3.1274174352136168E-3"/>
    <n v="3.1274174352136168E-3"/>
    <n v="3.1274174352136168E-3"/>
    <n v="3.1274174352136168E-3"/>
  </r>
  <r>
    <x v="74"/>
    <s v="Under $15"/>
    <n v="12.888875899391374"/>
    <s v="Water Heating"/>
    <s v="Urban"/>
    <s v="SC-NR"/>
    <s v="M_Input"/>
    <x v="4"/>
    <s v="Single Family"/>
    <s v="Single Family Tier3_indor2_gfac"/>
    <n v="2.4238345209843326E-3"/>
    <n v="3.8835949123510508E-3"/>
    <n v="5.7354766278650982E-3"/>
    <n v="7.8884331283572313E-3"/>
    <n v="1.0197881664224934E-2"/>
    <n v="1.2496954947299124E-2"/>
    <n v="1.4631190549798568E-2"/>
    <n v="1.6485994368723878E-2"/>
    <n v="1.7999917267995939E-2"/>
    <n v="1.9163167962453764E-2"/>
    <n v="2.0005121974795603E-2"/>
    <n v="2.0578189380201437E-2"/>
    <n v="2.0942754218647538E-2"/>
    <n v="2.4267906729079251E-2"/>
    <n v="2.4038331449290806E-2"/>
    <n v="2.3767909081218119E-2"/>
    <n v="2.344159574116212E-2"/>
    <n v="2.3085352341801875E-2"/>
    <n v="2.2782713768849095E-2"/>
    <n v="2.2493329875586165E-2"/>
    <n v="0.29145887597805403"/>
    <n v="-3.9206086918032916"/>
    <n v="12.888875899391374"/>
    <s v="R-All-WH-WHConvert-All-All-N"/>
    <s v=""/>
    <n v="0.29145887597805403"/>
    <n v="2.4238345209843326E-3"/>
    <n v="6.307429433335383E-3"/>
    <n v="1.2042906061200481E-2"/>
    <n v="1.9931339189557713E-2"/>
    <n v="3.0129220853782647E-2"/>
    <n v="4.2626175801081773E-2"/>
    <n v="5.7257366350880343E-2"/>
    <n v="7.3743360719604217E-2"/>
    <n v="9.1743277987600153E-2"/>
    <n v="0.11090644595005392"/>
    <n v="0.13091156792484951"/>
    <n v="0.15148975730505093"/>
    <n v="0.17243251152369848"/>
    <n v="0.19670041825277773"/>
    <n v="0.22073874970206853"/>
    <n v="0.24450665878328665"/>
    <n v="0.26794825452444876"/>
    <n v="0.29103360686625063"/>
    <n v="0.29145887597805403"/>
    <n v="0.29145887597805403"/>
    <n v="2.4238345209843326E-3"/>
    <n v="3.8835949123510508E-3"/>
    <n v="5.7354766278650982E-3"/>
    <n v="7.8884331283572313E-3"/>
    <n v="1.0197881664224934E-2"/>
    <n v="1.2496954947299124E-2"/>
    <n v="1.4631190549798568E-2"/>
    <n v="1.6485994368723878E-2"/>
    <n v="1.7999917267995939E-2"/>
    <n v="1.9163167962453764E-2"/>
    <n v="2.0005121974795603E-2"/>
    <n v="2.0578189380201437E-2"/>
    <n v="2.0942754218647538E-2"/>
    <n v="2.4267906729079251E-2"/>
    <n v="2.4038331449290806E-2"/>
    <n v="2.3767909081218119E-2"/>
    <n v="2.344159574116212E-2"/>
    <n v="2.3085352341801875E-2"/>
    <n v="2.2782713768849095E-2"/>
    <n v="2.2493329875586165E-2"/>
    <n v="0.29145887597805403"/>
    <n v="0.29145887597805403"/>
    <n v="2.4238345209843326E-3"/>
    <n v="6.307429433335383E-3"/>
    <n v="1.2042906061200481E-2"/>
    <n v="1.9931339189557713E-2"/>
    <n v="3.0129220853782647E-2"/>
    <n v="4.2626175801081773E-2"/>
    <n v="5.7257366350880343E-2"/>
    <n v="7.3743360719604217E-2"/>
    <n v="9.1743277987600153E-2"/>
    <n v="0.11090644595005392"/>
    <n v="0.13091156792484951"/>
    <n v="0.15148975730505093"/>
    <n v="0.17243251152369848"/>
    <n v="0.19670041825277773"/>
    <n v="0.22073874970206853"/>
    <n v="0.24450665878328665"/>
    <n v="0.26794825452444876"/>
    <n v="0.29103360686625063"/>
    <n v="0.29145887597805403"/>
    <n v="0.29145887597805403"/>
  </r>
  <r>
    <x v="74"/>
    <s v="Under $15"/>
    <n v="12.748954765044607"/>
    <s v="Water Heating"/>
    <s v="Urban"/>
    <s v="SC-NR"/>
    <s v="M_Input"/>
    <x v="4"/>
    <s v="Manufactured"/>
    <s v="Manufactured Tier3_indor2_gfnc"/>
    <n v="2.290295170026679E-4"/>
    <n v="3.638732648462444E-4"/>
    <n v="5.3286230806449497E-4"/>
    <n v="7.2671589477102166E-4"/>
    <n v="9.3156641653068765E-4"/>
    <n v="1.1319709632531658E-3"/>
    <n v="1.3141259049869708E-3"/>
    <n v="1.4682581379107976E-3"/>
    <n v="1.5896081855357219E-3"/>
    <n v="1.6780920466469658E-3"/>
    <n v="1.7370681227798211E-3"/>
    <n v="1.7717907747510282E-3"/>
    <n v="1.7880275799466447E-3"/>
    <n v="1.8708164857745126E-3"/>
    <n v="1.8588185078801064E-3"/>
    <n v="1.8414916489228913E-3"/>
    <n v="1.8156253344489488E-3"/>
    <n v="1.789457555953117E-3"/>
    <n v="1.7632632478377934E-3"/>
    <n v="1.7375770344293358E-3"/>
    <n v="2.2628040927354466E-2"/>
    <n v="-3.9608846327329648"/>
    <n v="12.748954765044607"/>
    <s v="R-All-WH-WHConvert-All-All-N"/>
    <s v=""/>
    <n v="2.2628040927354466E-2"/>
    <n v="2.290295170026679E-4"/>
    <n v="5.929027818489123E-4"/>
    <n v="1.1257650899134074E-3"/>
    <n v="1.8524809846844291E-3"/>
    <n v="2.7840474012151167E-3"/>
    <n v="3.9160183644682822E-3"/>
    <n v="5.2301442694552532E-3"/>
    <n v="6.6984024073660506E-3"/>
    <n v="8.288010592901773E-3"/>
    <n v="9.9661026395487379E-3"/>
    <n v="1.1703170762328559E-2"/>
    <n v="1.3474961537079586E-2"/>
    <n v="1.526298911702623E-2"/>
    <n v="1.7133805602800742E-2"/>
    <n v="1.899262411068085E-2"/>
    <n v="2.0834115759603741E-2"/>
    <n v="2.2628040927354466E-2"/>
    <n v="2.2628040927354466E-2"/>
    <n v="2.2628040927354466E-2"/>
    <n v="2.2628040927354466E-2"/>
    <n v="2.290295170026679E-4"/>
    <n v="3.638732648462444E-4"/>
    <n v="5.3286230806449497E-4"/>
    <n v="7.2671589477102166E-4"/>
    <n v="9.3156641653068765E-4"/>
    <n v="1.1319709632531658E-3"/>
    <n v="1.3141259049869708E-3"/>
    <n v="1.4682581379107976E-3"/>
    <n v="1.5896081855357219E-3"/>
    <n v="1.6780920466469658E-3"/>
    <n v="1.7370681227798211E-3"/>
    <n v="1.7717907747510282E-3"/>
    <n v="1.7880275799466447E-3"/>
    <n v="1.8708164857745126E-3"/>
    <n v="1.8588185078801064E-3"/>
    <n v="1.8414916489228913E-3"/>
    <n v="1.8156253344489488E-3"/>
    <n v="1.789457555953117E-3"/>
    <n v="1.7632632478377934E-3"/>
    <n v="1.7375770344293358E-3"/>
    <n v="2.2628040927354466E-2"/>
    <n v="2.2628040927354466E-2"/>
    <n v="2.290295170026679E-4"/>
    <n v="5.929027818489123E-4"/>
    <n v="1.1257650899134074E-3"/>
    <n v="1.8524809846844291E-3"/>
    <n v="2.7840474012151167E-3"/>
    <n v="3.9160183644682822E-3"/>
    <n v="5.2301442694552532E-3"/>
    <n v="6.6984024073660506E-3"/>
    <n v="8.288010592901773E-3"/>
    <n v="9.9661026395487379E-3"/>
    <n v="1.1703170762328559E-2"/>
    <n v="1.3474961537079586E-2"/>
    <n v="1.526298911702623E-2"/>
    <n v="1.7133805602800742E-2"/>
    <n v="1.899262411068085E-2"/>
    <n v="2.0834115759603741E-2"/>
    <n v="2.2628040927354466E-2"/>
    <n v="2.2628040927354466E-2"/>
    <n v="2.2628040927354466E-2"/>
    <n v="2.2628040927354466E-2"/>
  </r>
  <r>
    <x v="74"/>
    <s v="Under $15"/>
    <n v="12.879183868850006"/>
    <s v="Water Heating"/>
    <s v="Urban"/>
    <s v="SC-NR"/>
    <s v="M_Input"/>
    <x v="4"/>
    <s v="Single Family"/>
    <s v="Single Family Tier3_indor2_gfnc"/>
    <n v="3.8988617840951178E-3"/>
    <n v="6.24696102707649E-3"/>
    <n v="9.2258074733883675E-3"/>
    <n v="1.2688948108574573E-2"/>
    <n v="1.6403814185806755E-2"/>
    <n v="2.0101991138320747E-2"/>
    <n v="2.3535018251682041E-2"/>
    <n v="2.6518565050769955E-2"/>
    <n v="2.8953787457636757E-2"/>
    <n v="3.082493568936583E-2"/>
    <n v="3.2179261776508129E-2"/>
    <n v="3.3101070005289349E-2"/>
    <n v="3.3687491192105803E-2"/>
    <n v="3.9036169056445011E-2"/>
    <n v="3.8666885478217651E-2"/>
    <n v="3.8231897269527998E-2"/>
    <n v="3.77070055740883E-2"/>
    <n v="3.7133969847607376E-2"/>
    <n v="3.6647160225802208E-2"/>
    <n v="3.6181671434134498E-2"/>
    <n v="0.4688265074814893"/>
    <n v="-3.9605335355872806"/>
    <n v="12.879183868850006"/>
    <s v="R-All-WH-WHConvert-All-All-N"/>
    <s v=""/>
    <n v="0.4688265074814893"/>
    <n v="3.8988617840951178E-3"/>
    <n v="1.0145822811171608E-2"/>
    <n v="1.9371630284559974E-2"/>
    <n v="3.2060578393134545E-2"/>
    <n v="4.84643925789413E-2"/>
    <n v="6.856638371726205E-2"/>
    <n v="9.2101401968944091E-2"/>
    <n v="0.11861996701971404"/>
    <n v="0.1475737544773508"/>
    <n v="0.17839869016671664"/>
    <n v="0.21057795194322476"/>
    <n v="0.2436790219485141"/>
    <n v="0.27736651314061989"/>
    <n v="0.31640268219706491"/>
    <n v="0.35506956767528258"/>
    <n v="0.39330146494481055"/>
    <n v="0.43100847051889885"/>
    <n v="0.46814244036650621"/>
    <n v="0.4688265074814893"/>
    <n v="0.4688265074814893"/>
    <n v="3.8988617840951178E-3"/>
    <n v="6.24696102707649E-3"/>
    <n v="9.2258074733883675E-3"/>
    <n v="1.2688948108574573E-2"/>
    <n v="1.6403814185806755E-2"/>
    <n v="2.0101991138320747E-2"/>
    <n v="2.3535018251682041E-2"/>
    <n v="2.6518565050769955E-2"/>
    <n v="2.8953787457636757E-2"/>
    <n v="3.082493568936583E-2"/>
    <n v="3.2179261776508129E-2"/>
    <n v="3.3101070005289349E-2"/>
    <n v="3.3687491192105803E-2"/>
    <n v="3.9036169056445011E-2"/>
    <n v="3.8666885478217651E-2"/>
    <n v="3.8231897269527998E-2"/>
    <n v="3.77070055740883E-2"/>
    <n v="3.7133969847607376E-2"/>
    <n v="3.6647160225802208E-2"/>
    <n v="3.6181671434134498E-2"/>
    <n v="0.4688265074814893"/>
    <n v="0.4688265074814893"/>
    <n v="3.8988617840951178E-3"/>
    <n v="1.0145822811171608E-2"/>
    <n v="1.9371630284559974E-2"/>
    <n v="3.2060578393134545E-2"/>
    <n v="4.84643925789413E-2"/>
    <n v="6.856638371726205E-2"/>
    <n v="9.2101401968944091E-2"/>
    <n v="0.11861996701971404"/>
    <n v="0.1475737544773508"/>
    <n v="0.17839869016671664"/>
    <n v="0.21057795194322476"/>
    <n v="0.2436790219485141"/>
    <n v="0.27736651314061989"/>
    <n v="0.31640268219706491"/>
    <n v="0.35506956767528258"/>
    <n v="0.39330146494481055"/>
    <n v="0.43100847051889885"/>
    <n v="0.46814244036650621"/>
    <n v="0.4688265074814893"/>
    <n v="0.4688265074814893"/>
  </r>
  <r>
    <x v="74"/>
    <s v="Under $5"/>
    <n v="2.2916250870168531"/>
    <s v="Water Heating"/>
    <s v="Urban"/>
    <s v="SC-NR"/>
    <s v="M_Input"/>
    <x v="4"/>
    <s v="Manufactured"/>
    <s v="Manufactured Tier3_indor2_hp85"/>
    <n v="5.236687271946614E-4"/>
    <n v="8.3198468021036364E-4"/>
    <n v="1.2183727682178757E-3"/>
    <n v="1.6616128463583029E-3"/>
    <n v="2.1299970677414221E-3"/>
    <n v="2.5882157082014667E-3"/>
    <n v="3.0047072056220724E-3"/>
    <n v="3.3571256680596075E-3"/>
    <n v="3.6345887034639726E-3"/>
    <n v="3.8369042457215867E-3"/>
    <n v="3.9717511734346988E-3"/>
    <n v="4.0511434159742196E-3"/>
    <n v="4.0882683561206772E-3"/>
    <n v="4.277562563732411E-3"/>
    <n v="4.2501295677801901E-3"/>
    <n v="4.2105122542777547E-3"/>
    <n v="4.1513697465562337E-3"/>
    <n v="4.0915379509092803E-3"/>
    <n v="4.0316454961287192E-3"/>
    <n v="3.9729147837817124E-3"/>
    <n v="5.1738297955710159E-2"/>
    <n v="-4.8722639585638952"/>
    <n v="2.2916250870168531"/>
    <s v="R-All-WH-WHConvert-All-All-N"/>
    <s v=""/>
    <n v="5.1738297955710159E-2"/>
    <n v="5.236687271946614E-4"/>
    <n v="1.3556534074050251E-3"/>
    <n v="2.5740261756229009E-3"/>
    <n v="4.2356390219812036E-3"/>
    <n v="6.3656360897226261E-3"/>
    <n v="8.9538517979240936E-3"/>
    <n v="1.1958559003546166E-2"/>
    <n v="1.5315684671605774E-2"/>
    <n v="1.8950273375069746E-2"/>
    <n v="2.2787177620791334E-2"/>
    <n v="2.6758928794226033E-2"/>
    <n v="3.0810072210200254E-2"/>
    <n v="3.4898340566320935E-2"/>
    <n v="3.9175903130053348E-2"/>
    <n v="4.3426032697833537E-2"/>
    <n v="4.7636544952111295E-2"/>
    <n v="5.1738297955710159E-2"/>
    <n v="5.1738297955710159E-2"/>
    <n v="5.1738297955710159E-2"/>
    <n v="5.1738297955710159E-2"/>
    <n v="5.236687271946614E-4"/>
    <n v="8.3198468021036364E-4"/>
    <n v="1.2183727682178757E-3"/>
    <n v="1.6616128463583029E-3"/>
    <n v="2.1299970677414221E-3"/>
    <n v="2.5882157082014667E-3"/>
    <n v="3.0047072056220724E-3"/>
    <n v="3.3571256680596075E-3"/>
    <n v="3.6345887034639726E-3"/>
    <n v="3.8369042457215867E-3"/>
    <n v="3.9717511734346988E-3"/>
    <n v="4.0511434159742196E-3"/>
    <n v="4.0882683561206772E-3"/>
    <n v="4.277562563732411E-3"/>
    <n v="4.2501295677801901E-3"/>
    <n v="4.2105122542777547E-3"/>
    <n v="4.1513697465562337E-3"/>
    <n v="4.0915379509092803E-3"/>
    <n v="4.0316454961287192E-3"/>
    <n v="3.9729147837817124E-3"/>
    <n v="5.1738297955710159E-2"/>
    <n v="5.1738297955710159E-2"/>
    <n v="5.236687271946614E-4"/>
    <n v="1.3556534074050251E-3"/>
    <n v="2.5740261756229009E-3"/>
    <n v="4.2356390219812036E-3"/>
    <n v="6.3656360897226261E-3"/>
    <n v="8.9538517979240936E-3"/>
    <n v="1.1958559003546166E-2"/>
    <n v="1.5315684671605774E-2"/>
    <n v="1.8950273375069746E-2"/>
    <n v="2.2787177620791334E-2"/>
    <n v="2.6758928794226033E-2"/>
    <n v="3.0810072210200254E-2"/>
    <n v="3.4898340566320935E-2"/>
    <n v="3.9175903130053348E-2"/>
    <n v="4.3426032697833537E-2"/>
    <n v="4.7636544952111295E-2"/>
    <n v="5.1738297955710159E-2"/>
    <n v="5.1738297955710159E-2"/>
    <n v="5.1738297955710159E-2"/>
    <n v="5.1738297955710159E-2"/>
  </r>
  <r>
    <x v="74"/>
    <s v="Under $5"/>
    <n v="2.0537699471488713"/>
    <s v="Water Heating"/>
    <s v="Urban"/>
    <s v="SC-NR"/>
    <s v="M_Input"/>
    <x v="4"/>
    <s v="Single Family"/>
    <s v="Single Family Tier3_indor2_hp85"/>
    <n v="2.6786648929952948E-3"/>
    <n v="4.2918975120897459E-3"/>
    <n v="6.3384772164306446E-3"/>
    <n v="8.7177852690580385E-3"/>
    <n v="1.1270038181396267E-2"/>
    <n v="1.3810825036471377E-2"/>
    <n v="1.6169443965404796E-2"/>
    <n v="1.8219252989137631E-2"/>
    <n v="1.9892342503241442E-2"/>
    <n v="2.117789181365029E-2"/>
    <n v="2.2108364845060336E-2"/>
    <n v="2.2741681817358059E-2"/>
    <n v="2.3144575259757546E-2"/>
    <n v="2.6819318405973409E-2"/>
    <n v="2.6565606678978473E-2"/>
    <n v="2.6266753396146772E-2"/>
    <n v="2.5906133031779226E-2"/>
    <n v="2.5512435904782263E-2"/>
    <n v="2.5177979359330631E-2"/>
    <n v="2.485817102721442E-2"/>
    <n v="0.32210146859251249"/>
    <n v="-4.8520438645631279"/>
    <n v="2.0537699471488713"/>
    <s v="R-All-WH-WHConvert-All-All-N"/>
    <s v=""/>
    <n v="0.32210146859251249"/>
    <n v="2.6786648929952948E-3"/>
    <n v="6.9705624050850406E-3"/>
    <n v="1.3309039621515684E-2"/>
    <n v="2.2026824890573723E-2"/>
    <n v="3.3296863071969988E-2"/>
    <n v="4.7107688108441362E-2"/>
    <n v="6.3277132073846165E-2"/>
    <n v="8.1496385062983789E-2"/>
    <n v="0.10138872756622523"/>
    <n v="0.12256661937987552"/>
    <n v="0.14467498422493585"/>
    <n v="0.16741666604229391"/>
    <n v="0.19056124130205146"/>
    <n v="0.21738055970802486"/>
    <n v="0.24394616638700334"/>
    <n v="0.2702129197831501"/>
    <n v="0.29611905281492934"/>
    <n v="0.32163148871971159"/>
    <n v="0.32210146859251249"/>
    <n v="0.32210146859251249"/>
    <n v="2.6786648929952948E-3"/>
    <n v="4.2918975120897459E-3"/>
    <n v="6.3384772164306446E-3"/>
    <n v="8.7177852690580385E-3"/>
    <n v="1.1270038181396267E-2"/>
    <n v="1.3810825036471377E-2"/>
    <n v="1.6169443965404796E-2"/>
    <n v="1.8219252989137631E-2"/>
    <n v="1.9892342503241442E-2"/>
    <n v="2.117789181365029E-2"/>
    <n v="2.2108364845060336E-2"/>
    <n v="2.2741681817358059E-2"/>
    <n v="2.3144575259757546E-2"/>
    <n v="2.6819318405973409E-2"/>
    <n v="2.6565606678978473E-2"/>
    <n v="2.6266753396146772E-2"/>
    <n v="2.5906133031779226E-2"/>
    <n v="2.5512435904782263E-2"/>
    <n v="2.5177979359330631E-2"/>
    <n v="2.485817102721442E-2"/>
    <n v="0.32210146859251249"/>
    <n v="0.32210146859251249"/>
    <n v="2.6786648929952948E-3"/>
    <n v="6.9705624050850406E-3"/>
    <n v="1.3309039621515684E-2"/>
    <n v="2.2026824890573723E-2"/>
    <n v="3.3296863071969988E-2"/>
    <n v="4.7107688108441362E-2"/>
    <n v="6.3277132073846165E-2"/>
    <n v="8.1496385062983789E-2"/>
    <n v="0.10138872756622523"/>
    <n v="0.12256661937987552"/>
    <n v="0.14467498422493585"/>
    <n v="0.16741666604229391"/>
    <n v="0.19056124130205146"/>
    <n v="0.21738055970802486"/>
    <n v="0.24394616638700334"/>
    <n v="0.2702129197831501"/>
    <n v="0.29611905281492934"/>
    <n v="0.32163148871971159"/>
    <n v="0.32210146859251249"/>
    <n v="0.32210146859251249"/>
  </r>
  <r>
    <x v="74"/>
    <s v="Under $10"/>
    <n v="8.7237209311261292"/>
    <s v="Water Heating"/>
    <s v="Urban"/>
    <s v="SC-NR"/>
    <s v="M_Input"/>
    <x v="4"/>
    <s v="Manufactured"/>
    <s v="Manufactured Tier3_indor2_zonl"/>
    <n v="4.149096461420229E-4"/>
    <n v="6.5919244616901987E-4"/>
    <n v="9.6533282947492609E-4"/>
    <n v="1.3165177951351824E-3"/>
    <n v="1.6876247974449399E-3"/>
    <n v="2.0506774757811882E-3"/>
    <n v="2.380669187796689E-3"/>
    <n v="2.6598949882892953E-3"/>
    <n v="2.8797326143660622E-3"/>
    <n v="3.0400298895095035E-3"/>
    <n v="3.1468708906143652E-3"/>
    <n v="3.2097744125316654E-3"/>
    <n v="3.2391889927410448E-3"/>
    <n v="3.3891692925341298E-3"/>
    <n v="3.3674337676649502E-3"/>
    <n v="3.3360444471407886E-3"/>
    <n v="3.2891850574610863E-3"/>
    <n v="3.2417795358579389E-3"/>
    <n v="3.1943259532223982E-3"/>
    <n v="3.1477928344545345E-3"/>
    <n v="4.099293653030097E-2"/>
    <n v="-3.1952300151451349"/>
    <n v="8.7237209311261292"/>
    <s v="R-All-WH-WHConvert-All-All-N"/>
    <s v=""/>
    <n v="4.099293653030097E-2"/>
    <n v="4.149096461420229E-4"/>
    <n v="1.0741020923110429E-3"/>
    <n v="2.0394349217859689E-3"/>
    <n v="3.3559527169211515E-3"/>
    <n v="5.0435775143660919E-3"/>
    <n v="7.0942549901472796E-3"/>
    <n v="9.4749241779439677E-3"/>
    <n v="1.2134819166233263E-2"/>
    <n v="1.5014551780599326E-2"/>
    <n v="1.805458167010883E-2"/>
    <n v="2.1201452560723196E-2"/>
    <n v="2.441122697325486E-2"/>
    <n v="2.7650415965995906E-2"/>
    <n v="3.1039585258530036E-2"/>
    <n v="3.4407019026194988E-2"/>
    <n v="3.7743063473335774E-2"/>
    <n v="4.099293653030097E-2"/>
    <n v="4.099293653030097E-2"/>
    <n v="4.099293653030097E-2"/>
    <n v="4.099293653030097E-2"/>
    <n v="4.149096461420229E-4"/>
    <n v="6.5919244616901987E-4"/>
    <n v="9.6533282947492609E-4"/>
    <n v="1.3165177951351824E-3"/>
    <n v="1.6876247974449399E-3"/>
    <n v="2.0506774757811882E-3"/>
    <n v="2.380669187796689E-3"/>
    <n v="2.6598949882892953E-3"/>
    <n v="2.8797326143660622E-3"/>
    <n v="3.0400298895095035E-3"/>
    <n v="3.1468708906143652E-3"/>
    <n v="3.2097744125316654E-3"/>
    <n v="3.2391889927410448E-3"/>
    <n v="3.3891692925341298E-3"/>
    <n v="3.3674337676649502E-3"/>
    <n v="3.3360444471407886E-3"/>
    <n v="3.2891850574610863E-3"/>
    <n v="3.2417795358579389E-3"/>
    <n v="3.1943259532223982E-3"/>
    <n v="3.1477928344545345E-3"/>
    <n v="4.099293653030097E-2"/>
    <n v="4.099293653030097E-2"/>
    <n v="4.149096461420229E-4"/>
    <n v="1.0741020923110429E-3"/>
    <n v="2.0394349217859689E-3"/>
    <n v="3.3559527169211515E-3"/>
    <n v="5.0435775143660919E-3"/>
    <n v="7.0942549901472796E-3"/>
    <n v="9.4749241779439677E-3"/>
    <n v="1.2134819166233263E-2"/>
    <n v="1.5014551780599326E-2"/>
    <n v="1.805458167010883E-2"/>
    <n v="2.1201452560723196E-2"/>
    <n v="2.441122697325486E-2"/>
    <n v="2.7650415965995906E-2"/>
    <n v="3.1039585258530036E-2"/>
    <n v="3.4407019026194988E-2"/>
    <n v="3.7743063473335774E-2"/>
    <n v="4.099293653030097E-2"/>
    <n v="4.099293653030097E-2"/>
    <n v="4.099293653030097E-2"/>
    <n v="4.099293653030097E-2"/>
  </r>
  <r>
    <x v="74"/>
    <s v="Under $10"/>
    <n v="8.8900405358272607"/>
    <s v="Water Heating"/>
    <s v="Urban"/>
    <s v="SC-NR"/>
    <s v="M_Input"/>
    <x v="4"/>
    <s v="Single Family"/>
    <s v="Single Family Tier3_indor2_zonl"/>
    <n v="4.7811670358965811E-3"/>
    <n v="7.6606368194508164E-3"/>
    <n v="1.1313590738516075E-2"/>
    <n v="1.5560433730789301E-2"/>
    <n v="2.0115967169724781E-2"/>
    <n v="2.4651034765709352E-2"/>
    <n v="2.8860949601546934E-2"/>
    <n v="3.2519667554577573E-2"/>
    <n v="3.5505976313786526E-2"/>
    <n v="3.7800561949346702E-2"/>
    <n v="3.946136953942711E-2"/>
    <n v="4.0591781275192161E-2"/>
    <n v="4.1310908498166772E-2"/>
    <n v="4.7869982327080042E-2"/>
    <n v="4.7417130554205933E-2"/>
    <n v="4.6883705313825574E-2"/>
    <n v="4.6240031592974601E-2"/>
    <n v="4.5537318935393818E-2"/>
    <n v="4.4940345191408611E-2"/>
    <n v="4.4369517142212316E-2"/>
    <n v="0.57492108396072672"/>
    <n v="-3.1784371636760915"/>
    <n v="8.8900405358272607"/>
    <s v="R-All-WH-WHConvert-All-All-N"/>
    <s v=""/>
    <n v="0.57492108396072672"/>
    <n v="4.7811670358965811E-3"/>
    <n v="1.2441803855347398E-2"/>
    <n v="2.3755394593863471E-2"/>
    <n v="3.9315828324652774E-2"/>
    <n v="5.9431795494377555E-2"/>
    <n v="8.4082830260086908E-2"/>
    <n v="0.11294377986163384"/>
    <n v="0.14546344741621142"/>
    <n v="0.18096942372999794"/>
    <n v="0.21876998567934464"/>
    <n v="0.25823135521877172"/>
    <n v="0.29882313649396386"/>
    <n v="0.34013404499213062"/>
    <n v="0.38800402731921069"/>
    <n v="0.43542115787341662"/>
    <n v="0.48230486318724219"/>
    <n v="0.52854489478021682"/>
    <n v="0.57408221371561063"/>
    <n v="0.57492108396072672"/>
    <n v="0.57492108396072672"/>
    <n v="4.7811670358965811E-3"/>
    <n v="7.6606368194508164E-3"/>
    <n v="1.1313590738516075E-2"/>
    <n v="1.5560433730789301E-2"/>
    <n v="2.0115967169724781E-2"/>
    <n v="2.4651034765709352E-2"/>
    <n v="2.8860949601546934E-2"/>
    <n v="3.2519667554577573E-2"/>
    <n v="3.5505976313786526E-2"/>
    <n v="3.7800561949346702E-2"/>
    <n v="3.946136953942711E-2"/>
    <n v="4.0591781275192161E-2"/>
    <n v="4.1310908498166772E-2"/>
    <n v="4.7869982327080042E-2"/>
    <n v="4.7417130554205933E-2"/>
    <n v="4.6883705313825574E-2"/>
    <n v="4.6240031592974601E-2"/>
    <n v="4.5537318935393818E-2"/>
    <n v="4.4940345191408611E-2"/>
    <n v="4.4369517142212316E-2"/>
    <n v="0.57492108396072672"/>
    <n v="0.57492108396072672"/>
    <n v="4.7811670358965811E-3"/>
    <n v="1.2441803855347398E-2"/>
    <n v="2.3755394593863471E-2"/>
    <n v="3.9315828324652774E-2"/>
    <n v="5.9431795494377555E-2"/>
    <n v="8.4082830260086908E-2"/>
    <n v="0.11294377986163384"/>
    <n v="0.14546344741621142"/>
    <n v="0.18096942372999794"/>
    <n v="0.21876998567934464"/>
    <n v="0.25823135521877172"/>
    <n v="0.29882313649396386"/>
    <n v="0.34013404499213062"/>
    <n v="0.38800402731921069"/>
    <n v="0.43542115787341662"/>
    <n v="0.48230486318724219"/>
    <n v="0.52854489478021682"/>
    <n v="0.57408221371561063"/>
    <n v="0.57492108396072672"/>
    <n v="0.57492108396072672"/>
  </r>
  <r>
    <x v="74"/>
    <s v="Under $15"/>
    <n v="11.991593662353663"/>
    <s v="Water Heating"/>
    <s v="Urban"/>
    <s v="SC-NR"/>
    <s v="M_Input"/>
    <x v="4"/>
    <s v="Manufactured"/>
    <s v="Manufactured Tier3_indor2_efaf"/>
    <n v="1.9178997740550896E-3"/>
    <n v="3.0470852035424339E-3"/>
    <n v="4.4622043202731084E-3"/>
    <n v="6.0855398405584059E-3"/>
    <n v="7.8009640118164442E-3"/>
    <n v="9.4791574600180412E-3"/>
    <n v="1.1004528190246722E-2"/>
    <n v="1.22952359495255E-2"/>
    <n v="1.3311424744608651E-2"/>
    <n v="1.4052391146903424E-2"/>
    <n v="1.4546258507626806E-2"/>
    <n v="1.4837026995643989E-2"/>
    <n v="1.4972994470158143E-2"/>
    <n v="1.5666271152829949E-2"/>
    <n v="1.5565799740262934E-2"/>
    <n v="1.5420704124143115E-2"/>
    <n v="1.520409886149204E-2"/>
    <n v="1.4984969130436041E-2"/>
    <n v="1.4765617239582064E-2"/>
    <n v="1.455052014844233E-2"/>
    <n v="0.18948786667256035"/>
    <n v="-2.2322191690644995"/>
    <n v="11.991593662353663"/>
    <s v="R-All-WH-WHConvert-All-All-N"/>
    <s v=""/>
    <n v="0.18948786667256035"/>
    <n v="1.9178997740550896E-3"/>
    <n v="4.9649849775975233E-3"/>
    <n v="9.4271892978706317E-3"/>
    <n v="1.5512729138429038E-2"/>
    <n v="2.3313693150245483E-2"/>
    <n v="3.2792850610263526E-2"/>
    <n v="4.3797378800510246E-2"/>
    <n v="5.6092614750035748E-2"/>
    <n v="6.9404039494644396E-2"/>
    <n v="8.3456430641547813E-2"/>
    <n v="9.8002689149174621E-2"/>
    <n v="0.11283971614481861"/>
    <n v="0.12781271061497676"/>
    <n v="0.14347898176780671"/>
    <n v="0.15904478150806964"/>
    <n v="0.17446548563221276"/>
    <n v="0.18948786667256035"/>
    <n v="0.18948786667256035"/>
    <n v="0.18948786667256035"/>
    <n v="0.18948786667256035"/>
    <n v="1.9178997740550896E-3"/>
    <n v="3.0470852035424339E-3"/>
    <n v="4.4622043202731084E-3"/>
    <n v="6.0855398405584059E-3"/>
    <n v="7.8009640118164442E-3"/>
    <n v="9.4791574600180412E-3"/>
    <n v="1.1004528190246722E-2"/>
    <n v="1.22952359495255E-2"/>
    <n v="1.3311424744608651E-2"/>
    <n v="1.4052391146903424E-2"/>
    <n v="1.4546258507626806E-2"/>
    <n v="1.4837026995643989E-2"/>
    <n v="1.4972994470158143E-2"/>
    <n v="1.5666271152829949E-2"/>
    <n v="1.5565799740262934E-2"/>
    <n v="1.5420704124143115E-2"/>
    <n v="1.520409886149204E-2"/>
    <n v="1.4984969130436041E-2"/>
    <n v="1.4765617239582064E-2"/>
    <n v="1.455052014844233E-2"/>
    <n v="0.18948786667256035"/>
    <n v="0.18948786667256035"/>
    <n v="1.9178997740550896E-3"/>
    <n v="4.9649849775975233E-3"/>
    <n v="9.4271892978706317E-3"/>
    <n v="1.5512729138429038E-2"/>
    <n v="2.3313693150245483E-2"/>
    <n v="3.2792850610263526E-2"/>
    <n v="4.3797378800510246E-2"/>
    <n v="5.6092614750035748E-2"/>
    <n v="6.9404039494644396E-2"/>
    <n v="8.3456430641547813E-2"/>
    <n v="9.8002689149174621E-2"/>
    <n v="0.11283971614481861"/>
    <n v="0.12781271061497676"/>
    <n v="0.14347898176780671"/>
    <n v="0.15904478150806964"/>
    <n v="0.17446548563221276"/>
    <n v="0.18948786667256035"/>
    <n v="0.18948786667256035"/>
    <n v="0.18948786667256035"/>
    <n v="0.18948786667256035"/>
  </r>
  <r>
    <x v="74"/>
    <s v="Under $15"/>
    <n v="12.218289505842243"/>
    <s v="Water Heating"/>
    <s v="Urban"/>
    <s v="SC-NR"/>
    <s v="M_Input"/>
    <x v="4"/>
    <s v="Single Family"/>
    <s v="Single Family Tier3_indor2_efaf"/>
    <n v="4.3536150032957323E-4"/>
    <n v="6.9755905078322782E-4"/>
    <n v="1.0301881948601437E-3"/>
    <n v="1.4168954407895867E-3"/>
    <n v="1.8317112917912398E-3"/>
    <n v="2.2446635726591324E-3"/>
    <n v="2.6280082300260917E-3"/>
    <n v="2.961162233087494E-3"/>
    <n v="3.2330882821243385E-3"/>
    <n v="3.4420276974244019E-3"/>
    <n v="3.5932568175842988E-3"/>
    <n v="3.6961893747566184E-3"/>
    <n v="3.761671359462755E-3"/>
    <n v="4.3589247500029227E-3"/>
    <n v="4.3176891634222492E-3"/>
    <n v="4.2691167518704096E-3"/>
    <n v="4.2105053804775165E-3"/>
    <n v="4.1465180663744893E-3"/>
    <n v="4.0921590818655896E-3"/>
    <n v="4.0401808610541299E-3"/>
    <n v="5.2350922652362353E-2"/>
    <n v="-2.1948737178495259"/>
    <n v="12.218289505842243"/>
    <s v="R-All-WH-WHConvert-All-All-N"/>
    <s v=""/>
    <n v="5.2350922652362353E-2"/>
    <n v="4.3536150032957323E-4"/>
    <n v="1.1329205511128012E-3"/>
    <n v="2.1631087459729448E-3"/>
    <n v="3.5800041867625316E-3"/>
    <n v="5.4117154785537714E-3"/>
    <n v="7.6563790512129033E-3"/>
    <n v="1.0284387281238995E-2"/>
    <n v="1.3245549514326488E-2"/>
    <n v="1.6478637796450826E-2"/>
    <n v="1.992066549387523E-2"/>
    <n v="2.3513922311459528E-2"/>
    <n v="2.7210111686216145E-2"/>
    <n v="3.0971783045678901E-2"/>
    <n v="3.5330707795681822E-2"/>
    <n v="3.9648396959104069E-2"/>
    <n v="4.3917513710974479E-2"/>
    <n v="4.8128019091451993E-2"/>
    <n v="5.2274537157826484E-2"/>
    <n v="5.2350922652362353E-2"/>
    <n v="5.2350922652362353E-2"/>
    <n v="4.3536150032957323E-4"/>
    <n v="6.9755905078322782E-4"/>
    <n v="1.0301881948601437E-3"/>
    <n v="1.4168954407895867E-3"/>
    <n v="1.8317112917912398E-3"/>
    <n v="2.2446635726591324E-3"/>
    <n v="2.6280082300260917E-3"/>
    <n v="2.961162233087494E-3"/>
    <n v="3.2330882821243385E-3"/>
    <n v="3.4420276974244019E-3"/>
    <n v="3.5932568175842988E-3"/>
    <n v="3.6961893747566184E-3"/>
    <n v="3.761671359462755E-3"/>
    <n v="4.3589247500029227E-3"/>
    <n v="4.3176891634222492E-3"/>
    <n v="4.2691167518704096E-3"/>
    <n v="4.2105053804775165E-3"/>
    <n v="4.1465180663744893E-3"/>
    <n v="4.0921590818655896E-3"/>
    <n v="4.0401808610541299E-3"/>
    <n v="5.2350922652362353E-2"/>
    <n v="5.2350922652362353E-2"/>
    <n v="4.3536150032957323E-4"/>
    <n v="1.1329205511128012E-3"/>
    <n v="2.1631087459729448E-3"/>
    <n v="3.5800041867625316E-3"/>
    <n v="5.4117154785537714E-3"/>
    <n v="7.6563790512129033E-3"/>
    <n v="1.0284387281238995E-2"/>
    <n v="1.3245549514326488E-2"/>
    <n v="1.6478637796450826E-2"/>
    <n v="1.992066549387523E-2"/>
    <n v="2.3513922311459528E-2"/>
    <n v="2.7210111686216145E-2"/>
    <n v="3.0971783045678901E-2"/>
    <n v="3.5330707795681822E-2"/>
    <n v="3.9648396959104069E-2"/>
    <n v="4.3917513710974479E-2"/>
    <n v="4.8128019091451993E-2"/>
    <n v="5.2274537157826484E-2"/>
    <n v="5.2350922652362353E-2"/>
    <n v="5.2350922652362353E-2"/>
  </r>
  <r>
    <x v="74"/>
    <s v="Over $160"/>
    <n v="472.36766408988723"/>
    <s v="Water Heating"/>
    <s v="Urban"/>
    <s v="SC-New"/>
    <s v="M_Input"/>
    <x v="4"/>
    <s v="Manufactured"/>
    <s v="Manufactured Tier4_buffered"/>
    <n v="2.9885251989442195E-4"/>
    <n v="4.6643933916536249E-4"/>
    <n v="6.8569505411029811E-4"/>
    <n v="9.421801637308592E-4"/>
    <n v="1.2162104526930381E-3"/>
    <n v="1.4790284584378609E-3"/>
    <n v="1.7044635287293852E-3"/>
    <n v="1.9024612967744989E-3"/>
    <n v="2.0633681068032935E-3"/>
    <n v="2.1813616119511735E-3"/>
    <n v="2.259013765855565E-3"/>
    <n v="2.3026698441015402E-3"/>
    <n v="2.3216953943437021E-3"/>
    <n v="2.3261029679310019E-3"/>
    <n v="2.3195123186022567E-3"/>
    <n v="2.3051461672419587E-3"/>
    <n v="2.2809508528003862E-3"/>
    <n v="2.2570094976347181E-3"/>
    <n v="2.2333194361331831E-3"/>
    <n v="2.2098780306628505E-3"/>
    <n v="3.5755358807597358E-2"/>
    <n v="316.68752807537152"/>
    <n v="472.36766408988723"/>
    <s v="R-All-WH-WHConvert-All-All-N"/>
    <s v=""/>
    <n v="3.5755358807597358E-2"/>
    <n v="2.9885251989442195E-4"/>
    <n v="7.6529185905978444E-4"/>
    <n v="1.4509869131700825E-3"/>
    <n v="2.3931670769009416E-3"/>
    <n v="3.6093775295939798E-3"/>
    <n v="5.0884059880318411E-3"/>
    <n v="6.7928695167612258E-3"/>
    <n v="8.6953308135357243E-3"/>
    <n v="1.0758698920339017E-2"/>
    <n v="1.2940060532290191E-2"/>
    <n v="1.5199074298145756E-2"/>
    <n v="1.7501744142247297E-2"/>
    <n v="1.9823439536590999E-2"/>
    <n v="2.2149542504522002E-2"/>
    <n v="2.446905482312426E-2"/>
    <n v="2.6774200990366218E-2"/>
    <n v="2.9055151843166604E-2"/>
    <n v="3.1312161340801323E-2"/>
    <n v="3.3545480776934505E-2"/>
    <n v="3.5755358807597358E-2"/>
    <n v="2.9885251989442195E-4"/>
    <n v="4.6643933916536249E-4"/>
    <n v="6.8569505411029811E-4"/>
    <n v="9.421801637308592E-4"/>
    <n v="1.2162104526930381E-3"/>
    <n v="1.4790284584378609E-3"/>
    <n v="1.7044635287293852E-3"/>
    <n v="1.9024612967744989E-3"/>
    <n v="2.0633681068032935E-3"/>
    <n v="2.1813616119511735E-3"/>
    <n v="2.259013765855565E-3"/>
    <n v="2.3026698441015402E-3"/>
    <n v="2.3216953943437021E-3"/>
    <n v="2.3261029679310019E-3"/>
    <n v="2.3195123186022567E-3"/>
    <n v="2.3051461672419587E-3"/>
    <n v="2.2809508528003862E-3"/>
    <n v="2.2570094976347181E-3"/>
    <n v="2.2333194361331831E-3"/>
    <n v="2.2098780306628505E-3"/>
    <n v="3.5755358807597358E-2"/>
    <n v="3.5755358807597358E-2"/>
    <n v="2.9885251989442195E-4"/>
    <n v="7.6529185905978444E-4"/>
    <n v="1.4509869131700825E-3"/>
    <n v="2.3931670769009416E-3"/>
    <n v="3.6093775295939798E-3"/>
    <n v="5.0884059880318411E-3"/>
    <n v="6.7928695167612258E-3"/>
    <n v="8.6953308135357243E-3"/>
    <n v="1.0758698920339017E-2"/>
    <n v="1.2940060532290191E-2"/>
    <n v="1.5199074298145756E-2"/>
    <n v="1.7501744142247297E-2"/>
    <n v="1.9823439536590999E-2"/>
    <n v="2.2149542504522002E-2"/>
    <n v="2.446905482312426E-2"/>
    <n v="2.6774200990366218E-2"/>
    <n v="2.9055151843166604E-2"/>
    <n v="3.1312161340801323E-2"/>
    <n v="3.3545480776934505E-2"/>
    <n v="3.5755358807597358E-2"/>
  </r>
  <r>
    <x v="74"/>
    <s v="Over $160"/>
    <n v="519.08015718176307"/>
    <s v="Water Heating"/>
    <s v="Urban"/>
    <s v="SC-New"/>
    <s v="M_Input"/>
    <x v="4"/>
    <s v="Single Family"/>
    <s v="Single Family Tier4_buffered"/>
    <n v="8.6607878736524469E-3"/>
    <n v="1.3059277557433253E-2"/>
    <n v="1.8527860629603727E-2"/>
    <n v="2.5173503918965175E-2"/>
    <n v="3.1823490420571379E-2"/>
    <n v="3.9098824714701393E-2"/>
    <n v="4.5770177364741226E-2"/>
    <n v="5.0487431970453328E-2"/>
    <n v="5.3436806825132362E-2"/>
    <n v="5.6828620017223067E-2"/>
    <n v="5.9948665886866377E-2"/>
    <n v="6.1234567994104774E-2"/>
    <n v="5.9921066717349723E-2"/>
    <n v="6.0199987014406681E-2"/>
    <n v="6.0594102423517766E-2"/>
    <n v="6.1021045161257413E-2"/>
    <n v="6.1185523974127166E-2"/>
    <n v="6.1351025536280926E-2"/>
    <n v="6.1517558373398853E-2"/>
    <n v="6.1685131085741751E-2"/>
    <n v="0.95152545545952871"/>
    <n v="348.13424200971826"/>
    <n v="519.08015718176307"/>
    <s v="R-All-WH-WHConvert-All-All-N"/>
    <s v=""/>
    <n v="0.95152545545952871"/>
    <n v="8.6607878736524469E-3"/>
    <n v="2.1720065431085699E-2"/>
    <n v="4.0247926060689429E-2"/>
    <n v="6.5421429979654611E-2"/>
    <n v="9.724492040022599E-2"/>
    <n v="0.13634374511492739"/>
    <n v="0.18211392247966862"/>
    <n v="0.23260135445012195"/>
    <n v="0.28603816127525433"/>
    <n v="0.34286678129247739"/>
    <n v="0.40281544717934376"/>
    <n v="0.46405001517344852"/>
    <n v="0.52397108189079822"/>
    <n v="0.58417106890520487"/>
    <n v="0.64476517132872269"/>
    <n v="0.70578621648998008"/>
    <n v="0.76697174046410721"/>
    <n v="0.82832276600038812"/>
    <n v="0.88984032437378702"/>
    <n v="0.95152545545952871"/>
    <n v="8.6607878736524469E-3"/>
    <n v="1.3059277557433253E-2"/>
    <n v="1.8527860629603727E-2"/>
    <n v="2.5173503918965175E-2"/>
    <n v="3.1823490420571379E-2"/>
    <n v="3.9098824714701393E-2"/>
    <n v="4.5770177364741226E-2"/>
    <n v="5.0487431970453328E-2"/>
    <n v="5.3436806825132362E-2"/>
    <n v="5.6828620017223067E-2"/>
    <n v="5.9948665886866377E-2"/>
    <n v="6.1234567994104774E-2"/>
    <n v="5.9921066717349723E-2"/>
    <n v="6.0199987014406681E-2"/>
    <n v="6.0594102423517766E-2"/>
    <n v="6.1021045161257413E-2"/>
    <n v="6.1185523974127166E-2"/>
    <n v="6.1351025536280926E-2"/>
    <n v="6.1517558373398853E-2"/>
    <n v="6.1685131085741751E-2"/>
    <n v="0.95152545545952871"/>
    <n v="0.95152545545952871"/>
    <n v="8.6607878736524469E-3"/>
    <n v="2.1720065431085699E-2"/>
    <n v="4.0247926060689429E-2"/>
    <n v="6.5421429979654611E-2"/>
    <n v="9.724492040022599E-2"/>
    <n v="0.13634374511492739"/>
    <n v="0.18211392247966862"/>
    <n v="0.23260135445012195"/>
    <n v="0.28603816127525433"/>
    <n v="0.34286678129247739"/>
    <n v="0.40281544717934376"/>
    <n v="0.46405001517344852"/>
    <n v="0.52397108189079822"/>
    <n v="0.58417106890520487"/>
    <n v="0.64476517132872269"/>
    <n v="0.70578621648998008"/>
    <n v="0.76697174046410721"/>
    <n v="0.82832276600038812"/>
    <n v="0.88984032437378702"/>
    <n v="0.95152545545952871"/>
  </r>
  <r>
    <x v="74"/>
    <s v="Over $160"/>
    <n v="804.50511059358803"/>
    <s v="Water Heating"/>
    <s v="Urban"/>
    <s v="SC-New"/>
    <s v="M_Input"/>
    <x v="4"/>
    <s v="Manufactured"/>
    <s v="Manufactured Tier4_indor2_gfac"/>
    <n v="1.2307126931853165E-6"/>
    <n v="1.9208565332311166E-6"/>
    <n v="2.8237794583296997E-6"/>
    <n v="3.8800177665580096E-6"/>
    <n v="5.0085093551922228E-6"/>
    <n v="6.0908273352516644E-6"/>
    <n v="7.0191976317273955E-6"/>
    <n v="7.8345776273237815E-6"/>
    <n v="8.4972123395636383E-6"/>
    <n v="8.983124603412793E-6"/>
    <n v="9.302906051121769E-6"/>
    <n v="9.4826873347160781E-6"/>
    <n v="9.5610369708045954E-6"/>
    <n v="9.5791879195131898E-6"/>
    <n v="9.5520467871978726E-6"/>
    <n v="9.4928851484150166E-6"/>
    <n v="9.3932457657209267E-6"/>
    <n v="9.2946522196305166E-6"/>
    <n v="9.1970935328154296E-6"/>
    <n v="9.1005588431677265E-6"/>
    <n v="1.4724511591687877E-4"/>
    <n v="551.13606091628537"/>
    <n v="804.50511059358803"/>
    <s v="R-All-WH-WHConvert-All-All-N"/>
    <s v=""/>
    <n v="1.4724511591687877E-4"/>
    <n v="1.2307126931853165E-6"/>
    <n v="3.1515692264164332E-6"/>
    <n v="5.9753486847461329E-6"/>
    <n v="9.8553664513041425E-6"/>
    <n v="1.4863875806496366E-5"/>
    <n v="2.0954703141748029E-5"/>
    <n v="2.7973900773475424E-5"/>
    <n v="3.5808478400799207E-5"/>
    <n v="4.4305690740362847E-5"/>
    <n v="5.3288815343775638E-5"/>
    <n v="6.2591721394897402E-5"/>
    <n v="7.2074408729613484E-5"/>
    <n v="8.1635445700418074E-5"/>
    <n v="9.121463361993126E-5"/>
    <n v="1.0076668040712913E-4"/>
    <n v="1.1025956555554416E-4"/>
    <n v="1.1965281132126508E-4"/>
    <n v="1.2894746354089561E-4"/>
    <n v="1.3814455707371104E-4"/>
    <n v="1.4724511591687877E-4"/>
    <n v="1.2307126931853165E-6"/>
    <n v="1.9208565332311166E-6"/>
    <n v="2.8237794583296997E-6"/>
    <n v="3.8800177665580096E-6"/>
    <n v="5.0085093551922228E-6"/>
    <n v="6.0908273352516644E-6"/>
    <n v="7.0191976317273955E-6"/>
    <n v="7.8345776273237815E-6"/>
    <n v="8.4972123395636383E-6"/>
    <n v="8.983124603412793E-6"/>
    <n v="9.302906051121769E-6"/>
    <n v="9.4826873347160781E-6"/>
    <n v="9.5610369708045954E-6"/>
    <n v="9.5791879195131898E-6"/>
    <n v="9.5520467871978726E-6"/>
    <n v="9.4928851484150166E-6"/>
    <n v="9.3932457657209267E-6"/>
    <n v="9.2946522196305166E-6"/>
    <n v="9.1970935328154296E-6"/>
    <n v="9.1005588431677265E-6"/>
    <n v="1.4724511591687877E-4"/>
    <n v="1.4724511591687877E-4"/>
    <n v="1.2307126931853165E-6"/>
    <n v="3.1515692264164332E-6"/>
    <n v="5.9753486847461329E-6"/>
    <n v="9.8553664513041425E-6"/>
    <n v="1.4863875806496366E-5"/>
    <n v="2.0954703141748029E-5"/>
    <n v="2.7973900773475424E-5"/>
    <n v="3.5808478400799207E-5"/>
    <n v="4.4305690740362847E-5"/>
    <n v="5.3288815343775638E-5"/>
    <n v="6.2591721394897402E-5"/>
    <n v="7.2074408729613484E-5"/>
    <n v="8.1635445700418074E-5"/>
    <n v="9.121463361993126E-5"/>
    <n v="1.0076668040712913E-4"/>
    <n v="1.1025956555554416E-4"/>
    <n v="1.1965281132126508E-4"/>
    <n v="1.2894746354089561E-4"/>
    <n v="1.3814455707371104E-4"/>
    <n v="1.4724511591687877E-4"/>
  </r>
  <r>
    <x v="74"/>
    <s v="Over $160"/>
    <n v="793.09668693246442"/>
    <s v="Water Heating"/>
    <s v="Urban"/>
    <s v="SC-New"/>
    <s v="M_Input"/>
    <x v="4"/>
    <s v="Single Family"/>
    <s v="Single Family Tier4_indor2_gfac"/>
    <n v="7.8189558822029453E-4"/>
    <n v="1.1789910636842743E-3"/>
    <n v="1.6726945281178229E-3"/>
    <n v="2.2726629426133706E-3"/>
    <n v="2.873023462139363E-3"/>
    <n v="3.5298403557517308E-3"/>
    <n v="4.1321298103170348E-3"/>
    <n v="4.5580033703818039E-3"/>
    <n v="4.824272816132456E-3"/>
    <n v="5.1304855775639036E-3"/>
    <n v="5.4121631958254672E-3"/>
    <n v="5.5282543874353666E-3"/>
    <n v="5.4096715438882049E-3"/>
    <n v="5.4348524573241963E-3"/>
    <n v="5.4704331809407002E-3"/>
    <n v="5.5089775544932343E-3"/>
    <n v="5.5238266952428658E-3"/>
    <n v="5.5387681697575894E-3"/>
    <n v="5.5538027477354699E-3"/>
    <n v="5.5689312056077184E-3"/>
    <n v="8.5903680653172873E-2"/>
    <n v="543.4245102854818"/>
    <n v="793.09668693246442"/>
    <s v="R-All-WH-WHConvert-All-All-N"/>
    <s v=""/>
    <n v="8.5903680653172873E-2"/>
    <n v="7.8189558822029453E-4"/>
    <n v="1.9608866519045687E-3"/>
    <n v="3.6335811800223914E-3"/>
    <n v="5.9062441226357624E-3"/>
    <n v="8.7792675847751245E-3"/>
    <n v="1.2309107940526856E-2"/>
    <n v="1.6441237750843891E-2"/>
    <n v="2.0999241121225695E-2"/>
    <n v="2.5823513937358149E-2"/>
    <n v="3.0953999514922052E-2"/>
    <n v="3.6366162710747517E-2"/>
    <n v="4.1894417098182882E-2"/>
    <n v="4.7304088642071085E-2"/>
    <n v="5.2738941099395281E-2"/>
    <n v="5.8209374280335985E-2"/>
    <n v="6.3718351834829212E-2"/>
    <n v="6.9242178530072085E-2"/>
    <n v="7.4780946699829681E-2"/>
    <n v="8.0334749447565149E-2"/>
    <n v="8.5903680653172873E-2"/>
    <n v="7.8189558822029453E-4"/>
    <n v="1.1789910636842743E-3"/>
    <n v="1.6726945281178229E-3"/>
    <n v="2.2726629426133706E-3"/>
    <n v="2.873023462139363E-3"/>
    <n v="3.5298403557517308E-3"/>
    <n v="4.1321298103170348E-3"/>
    <n v="4.5580033703818039E-3"/>
    <n v="4.824272816132456E-3"/>
    <n v="5.1304855775639036E-3"/>
    <n v="5.4121631958254672E-3"/>
    <n v="5.5282543874353666E-3"/>
    <n v="5.4096715438882049E-3"/>
    <n v="5.4348524573241963E-3"/>
    <n v="5.4704331809407002E-3"/>
    <n v="5.5089775544932343E-3"/>
    <n v="5.5238266952428658E-3"/>
    <n v="5.5387681697575894E-3"/>
    <n v="5.5538027477354699E-3"/>
    <n v="5.5689312056077184E-3"/>
    <n v="8.5903680653172873E-2"/>
    <n v="8.5903680653172873E-2"/>
    <n v="7.8189558822029453E-4"/>
    <n v="1.9608866519045687E-3"/>
    <n v="3.6335811800223914E-3"/>
    <n v="5.9062441226357624E-3"/>
    <n v="8.7792675847751245E-3"/>
    <n v="1.2309107940526856E-2"/>
    <n v="1.6441237750843891E-2"/>
    <n v="2.0999241121225695E-2"/>
    <n v="2.5823513937358149E-2"/>
    <n v="3.0953999514922052E-2"/>
    <n v="3.6366162710747517E-2"/>
    <n v="4.1894417098182882E-2"/>
    <n v="4.7304088642071085E-2"/>
    <n v="5.2738941099395281E-2"/>
    <n v="5.8209374280335985E-2"/>
    <n v="6.3718351834829212E-2"/>
    <n v="6.9242178530072085E-2"/>
    <n v="7.4780946699829681E-2"/>
    <n v="8.0334749447565149E-2"/>
    <n v="8.5903680653172873E-2"/>
  </r>
  <r>
    <x v="74"/>
    <s v="Over $160"/>
    <n v="703.28315218549562"/>
    <s v="Water Heating"/>
    <s v="Urban"/>
    <s v="SC-New"/>
    <s v="M_Input"/>
    <x v="4"/>
    <s v="Manufactured"/>
    <s v="Manufactured Tier4_indor2_gfnc"/>
    <n v="1.032692356496408E-5"/>
    <n v="1.6117928016651004E-5"/>
    <n v="2.3694364080224462E-5"/>
    <n v="3.2557271187511676E-5"/>
    <n v="4.2026456354821554E-5"/>
    <n v="5.1108198271476331E-5"/>
    <n v="5.8898163504445854E-5"/>
    <n v="6.5740025896497028E-5"/>
    <n v="7.1300200958218407E-5"/>
    <n v="7.5377496037593427E-5"/>
    <n v="7.8060785635783122E-5"/>
    <n v="7.9569332337519304E-5"/>
    <n v="8.0226764984236154E-5"/>
    <n v="8.0379069791835164E-5"/>
    <n v="8.0151328256025198E-5"/>
    <n v="7.9654902302939999E-5"/>
    <n v="7.881882716140643E-5"/>
    <n v="7.7991527646164397E-5"/>
    <n v="7.717291164633252E-5"/>
    <n v="7.6362888017845223E-5"/>
    <n v="1.2355353656524914E-3"/>
    <n v="481.84552743888793"/>
    <n v="703.28315218549562"/>
    <s v="R-All-WH-WHConvert-All-All-N"/>
    <s v=""/>
    <n v="1.2355353656524914E-3"/>
    <n v="1.032692356496408E-5"/>
    <n v="2.6444851581615086E-5"/>
    <n v="5.0139215661839544E-5"/>
    <n v="8.2696486849351221E-5"/>
    <n v="1.2472294320417277E-4"/>
    <n v="1.7583114147564911E-4"/>
    <n v="2.3472930498009498E-4"/>
    <n v="3.0046933087659201E-4"/>
    <n v="3.7176953183481044E-4"/>
    <n v="4.4714702787240388E-4"/>
    <n v="5.25207813508187E-4"/>
    <n v="6.0477714584570631E-4"/>
    <n v="6.850039108299425E-4"/>
    <n v="7.6538298062177768E-4"/>
    <n v="8.4553430887780289E-4"/>
    <n v="9.251892111807429E-4"/>
    <n v="1.0040080383421494E-3"/>
    <n v="1.0819995659883137E-3"/>
    <n v="1.1591724776346462E-3"/>
    <n v="1.2355353656524914E-3"/>
    <n v="1.032692356496408E-5"/>
    <n v="1.6117928016651004E-5"/>
    <n v="2.3694364080224462E-5"/>
    <n v="3.2557271187511676E-5"/>
    <n v="4.2026456354821554E-5"/>
    <n v="5.1108198271476331E-5"/>
    <n v="5.8898163504445854E-5"/>
    <n v="6.5740025896497028E-5"/>
    <n v="7.1300200958218407E-5"/>
    <n v="7.5377496037593427E-5"/>
    <n v="7.8060785635783122E-5"/>
    <n v="7.9569332337519304E-5"/>
    <n v="8.0226764984236154E-5"/>
    <n v="8.0379069791835164E-5"/>
    <n v="8.0151328256025198E-5"/>
    <n v="7.9654902302939999E-5"/>
    <n v="7.881882716140643E-5"/>
    <n v="7.7991527646164397E-5"/>
    <n v="7.717291164633252E-5"/>
    <n v="7.6362888017845223E-5"/>
    <n v="1.2355353656524914E-3"/>
    <n v="1.2355353656524914E-3"/>
    <n v="1.032692356496408E-5"/>
    <n v="2.6444851581615086E-5"/>
    <n v="5.0139215661839544E-5"/>
    <n v="8.2696486849351221E-5"/>
    <n v="1.2472294320417277E-4"/>
    <n v="1.7583114147564911E-4"/>
    <n v="2.3472930498009498E-4"/>
    <n v="3.0046933087659201E-4"/>
    <n v="3.7176953183481044E-4"/>
    <n v="4.4714702787240388E-4"/>
    <n v="5.25207813508187E-4"/>
    <n v="6.0477714584570631E-4"/>
    <n v="6.850039108299425E-4"/>
    <n v="7.6538298062177768E-4"/>
    <n v="8.4553430887780289E-4"/>
    <n v="9.251892111807429E-4"/>
    <n v="1.0040080383421494E-3"/>
    <n v="1.0819995659883137E-3"/>
    <n v="1.1591724776346462E-3"/>
    <n v="1.2355353656524914E-3"/>
  </r>
  <r>
    <x v="74"/>
    <s v="Over $160"/>
    <n v="696.78120406993071"/>
    <s v="Water Heating"/>
    <s v="Urban"/>
    <s v="SC-New"/>
    <s v="M_Input"/>
    <x v="4"/>
    <s v="Single Family"/>
    <s v="Single Family Tier4_indor2_gfnc"/>
    <n v="1.4524642594692645E-3"/>
    <n v="2.1901164401410965E-3"/>
    <n v="3.1072294762922227E-3"/>
    <n v="4.2217423242911839E-3"/>
    <n v="5.3369835541243211E-3"/>
    <n v="6.5570992285956878E-3"/>
    <n v="7.6759236851993073E-3"/>
    <n v="8.4670345884529756E-3"/>
    <n v="8.9616618240686702E-3"/>
    <n v="9.5304885299270729E-3"/>
    <n v="1.0053738282683166E-2"/>
    <n v="1.026939150952433E-2"/>
    <n v="1.0049109742197155E-2"/>
    <n v="1.0095886290546552E-2"/>
    <n v="1.016198172599549E-2"/>
    <n v="1.0233582494476763E-2"/>
    <n v="1.0261166543482284E-2"/>
    <n v="1.0288922113462927E-2"/>
    <n v="1.0316850634224608E-2"/>
    <n v="1.0344953548080843E-2"/>
    <n v="0.15957632679523592"/>
    <n v="477.47654035913644"/>
    <n v="696.78120406993071"/>
    <s v="R-All-WH-WHConvert-All-All-N"/>
    <s v=""/>
    <n v="0.15957632679523592"/>
    <n v="1.4524642594692645E-3"/>
    <n v="3.6425806996103613E-3"/>
    <n v="6.7498101759025843E-3"/>
    <n v="1.0971552500193767E-2"/>
    <n v="1.630853605431809E-2"/>
    <n v="2.2865635282913778E-2"/>
    <n v="3.0541558968113086E-2"/>
    <n v="3.9008593556566065E-2"/>
    <n v="4.7970255380634735E-2"/>
    <n v="5.7500743910561807E-2"/>
    <n v="6.7554482193244975E-2"/>
    <n v="7.7823873702769303E-2"/>
    <n v="8.7872983444966454E-2"/>
    <n v="9.7968869735513012E-2"/>
    <n v="0.1081308514615085"/>
    <n v="0.11836443395598525"/>
    <n v="0.12862560049946753"/>
    <n v="0.13891452261293047"/>
    <n v="0.14923137324715507"/>
    <n v="0.15957632679523592"/>
    <n v="1.4524642594692645E-3"/>
    <n v="2.1901164401410965E-3"/>
    <n v="3.1072294762922227E-3"/>
    <n v="4.2217423242911839E-3"/>
    <n v="5.3369835541243211E-3"/>
    <n v="6.5570992285956878E-3"/>
    <n v="7.6759236851993073E-3"/>
    <n v="8.4670345884529756E-3"/>
    <n v="8.9616618240686702E-3"/>
    <n v="9.5304885299270729E-3"/>
    <n v="1.0053738282683166E-2"/>
    <n v="1.026939150952433E-2"/>
    <n v="1.0049109742197155E-2"/>
    <n v="1.0095886290546552E-2"/>
    <n v="1.016198172599549E-2"/>
    <n v="1.0233582494476763E-2"/>
    <n v="1.0261166543482284E-2"/>
    <n v="1.0288922113462927E-2"/>
    <n v="1.0316850634224608E-2"/>
    <n v="1.0344953548080843E-2"/>
    <n v="0.15957632679523592"/>
    <n v="0.15957632679523592"/>
    <n v="1.4524642594692645E-3"/>
    <n v="3.6425806996103613E-3"/>
    <n v="6.7498101759025843E-3"/>
    <n v="1.0971552500193767E-2"/>
    <n v="1.630853605431809E-2"/>
    <n v="2.2865635282913778E-2"/>
    <n v="3.0541558968113086E-2"/>
    <n v="3.9008593556566065E-2"/>
    <n v="4.7970255380634735E-2"/>
    <n v="5.7500743910561807E-2"/>
    <n v="6.7554482193244975E-2"/>
    <n v="7.7823873702769303E-2"/>
    <n v="8.7872983444966454E-2"/>
    <n v="9.7968869735513012E-2"/>
    <n v="0.1081308514615085"/>
    <n v="0.11836443395598525"/>
    <n v="0.12862560049946753"/>
    <n v="0.13891452261293047"/>
    <n v="0.14923137324715507"/>
    <n v="0.15957632679523592"/>
  </r>
  <r>
    <x v="74"/>
    <s v="Over $160"/>
    <n v="373.55617720477449"/>
    <s v="Water Heating"/>
    <s v="Urban"/>
    <s v="SC-New"/>
    <s v="M_Input"/>
    <x v="4"/>
    <s v="Manufactured"/>
    <s v="Manufactured Tier4_indor2_hp85"/>
    <n v="5.4426405894530819E-5"/>
    <n v="8.4946972532001013E-5"/>
    <n v="1.2487737211673396E-4"/>
    <n v="1.7158791244292391E-4"/>
    <n v="2.2149374472340826E-4"/>
    <n v="2.6935761905885714E-4"/>
    <n v="3.1041339012240118E-4"/>
    <n v="3.4647233616589277E-4"/>
    <n v="3.7577635326742234E-4"/>
    <n v="3.9726508759820766E-4"/>
    <n v="4.1140693806170065E-4"/>
    <n v="4.1935749318908666E-4"/>
    <n v="4.2282238724523365E-4"/>
    <n v="4.2362508547631132E-4"/>
    <n v="4.2242480998389942E-4"/>
    <n v="4.198084760632282E-4"/>
    <n v="4.1540207519028915E-4"/>
    <n v="4.1104192485803793E-4"/>
    <n v="4.0672753961074455E-4"/>
    <n v="4.0245843908812791E-4"/>
    <n v="6.5116923626890397E-3"/>
    <n v="249.94823123027538"/>
    <n v="373.55617720477449"/>
    <s v="R-All-WH-WHConvert-All-All-N"/>
    <s v=""/>
    <n v="6.5116923626890397E-3"/>
    <n v="5.4426405894530819E-5"/>
    <n v="1.3937337842653185E-4"/>
    <n v="2.6425075054326583E-4"/>
    <n v="4.3583866298618973E-4"/>
    <n v="6.5733240770959802E-4"/>
    <n v="9.2669002676845516E-4"/>
    <n v="1.2371034168908563E-3"/>
    <n v="1.5835757530567492E-3"/>
    <n v="1.9593521063241714E-3"/>
    <n v="2.3566171939223791E-3"/>
    <n v="2.7680241319840799E-3"/>
    <n v="3.1873816251731667E-3"/>
    <n v="3.6102040124184002E-3"/>
    <n v="4.0338290978947115E-3"/>
    <n v="4.4562539078786111E-3"/>
    <n v="4.8760623839418397E-3"/>
    <n v="5.2914644591321291E-3"/>
    <n v="5.7025063839901673E-3"/>
    <n v="6.1092339236009123E-3"/>
    <n v="6.5116923626890397E-3"/>
    <n v="5.4426405894530819E-5"/>
    <n v="8.4946972532001013E-5"/>
    <n v="1.2487737211673396E-4"/>
    <n v="1.7158791244292391E-4"/>
    <n v="2.2149374472340826E-4"/>
    <n v="2.6935761905885714E-4"/>
    <n v="3.1041339012240118E-4"/>
    <n v="3.4647233616589277E-4"/>
    <n v="3.7577635326742234E-4"/>
    <n v="3.9726508759820766E-4"/>
    <n v="4.1140693806170065E-4"/>
    <n v="4.1935749318908666E-4"/>
    <n v="4.2282238724523365E-4"/>
    <n v="4.2362508547631132E-4"/>
    <n v="4.2242480998389942E-4"/>
    <n v="4.198084760632282E-4"/>
    <n v="4.1540207519028915E-4"/>
    <n v="4.1104192485803793E-4"/>
    <n v="4.0672753961074455E-4"/>
    <n v="4.0245843908812791E-4"/>
    <n v="6.5116923626890397E-3"/>
    <n v="6.5116923626890397E-3"/>
    <n v="5.4426405894530819E-5"/>
    <n v="1.3937337842653185E-4"/>
    <n v="2.6425075054326583E-4"/>
    <n v="4.3583866298618973E-4"/>
    <n v="6.5733240770959802E-4"/>
    <n v="9.2669002676845516E-4"/>
    <n v="1.2371034168908563E-3"/>
    <n v="1.5835757530567492E-3"/>
    <n v="1.9593521063241714E-3"/>
    <n v="2.3566171939223791E-3"/>
    <n v="2.7680241319840799E-3"/>
    <n v="3.1873816251731667E-3"/>
    <n v="3.6102040124184002E-3"/>
    <n v="4.0338290978947115E-3"/>
    <n v="4.4562539078786111E-3"/>
    <n v="4.8760623839418397E-3"/>
    <n v="5.2914644591321291E-3"/>
    <n v="5.7025063839901673E-3"/>
    <n v="6.1092339236009123E-3"/>
    <n v="6.5116923626890397E-3"/>
  </r>
  <r>
    <x v="74"/>
    <s v="Over $160"/>
    <n v="376.66902310752039"/>
    <s v="Water Heating"/>
    <s v="Urban"/>
    <s v="SC-New"/>
    <s v="M_Input"/>
    <x v="4"/>
    <s v="Single Family"/>
    <s v="Single Family Tier4_indor2_hp85"/>
    <n v="2.2483088030692353E-3"/>
    <n v="3.3901406110434357E-3"/>
    <n v="4.80976474233984E-3"/>
    <n v="6.534949393840625E-3"/>
    <n v="8.2612615273287247E-3"/>
    <n v="1.014991165678465E-2"/>
    <n v="1.1881770364130904E-2"/>
    <n v="1.3106352378038226E-2"/>
    <n v="1.3871999285232294E-2"/>
    <n v="1.4752501563938713E-2"/>
    <n v="1.5562454041361602E-2"/>
    <n v="1.5896269517478336E-2"/>
    <n v="1.555528939806506E-2"/>
    <n v="1.5627696085352204E-2"/>
    <n v="1.5730007001709519E-2"/>
    <n v="1.5840839772315377E-2"/>
    <n v="1.588353786956568E-2"/>
    <n v="1.5926501468783254E-2"/>
    <n v="1.5969732783203426E-2"/>
    <n v="1.601323404542241E-2"/>
    <n v="0.24701252230900347"/>
    <n v="252.0488454794137"/>
    <n v="376.66902310752039"/>
    <s v="R-All-WH-WHConvert-All-All-N"/>
    <s v=""/>
    <n v="0.24701252230900347"/>
    <n v="2.2483088030692353E-3"/>
    <n v="5.6384494141126715E-3"/>
    <n v="1.0448214156452511E-2"/>
    <n v="1.6983163550293136E-2"/>
    <n v="2.5244425077621861E-2"/>
    <n v="3.5394336734406513E-2"/>
    <n v="4.7276107098537419E-2"/>
    <n v="6.0382459476575646E-2"/>
    <n v="7.4254458761807945E-2"/>
    <n v="8.9006960325746662E-2"/>
    <n v="0.10456941436710826"/>
    <n v="0.12046568388458659"/>
    <n v="0.13602097328265164"/>
    <n v="0.15164866936800384"/>
    <n v="0.16737867636971335"/>
    <n v="0.18321951614202872"/>
    <n v="0.19910305401159439"/>
    <n v="0.21502955548037764"/>
    <n v="0.23099928826358107"/>
    <n v="0.24701252230900347"/>
    <n v="2.2483088030692353E-3"/>
    <n v="3.3901406110434357E-3"/>
    <n v="4.80976474233984E-3"/>
    <n v="6.534949393840625E-3"/>
    <n v="8.2612615273287247E-3"/>
    <n v="1.014991165678465E-2"/>
    <n v="1.1881770364130904E-2"/>
    <n v="1.3106352378038226E-2"/>
    <n v="1.3871999285232294E-2"/>
    <n v="1.4752501563938713E-2"/>
    <n v="1.5562454041361602E-2"/>
    <n v="1.5896269517478336E-2"/>
    <n v="1.555528939806506E-2"/>
    <n v="1.5627696085352204E-2"/>
    <n v="1.5730007001709519E-2"/>
    <n v="1.5840839772315377E-2"/>
    <n v="1.588353786956568E-2"/>
    <n v="1.5926501468783254E-2"/>
    <n v="1.5969732783203426E-2"/>
    <n v="1.601323404542241E-2"/>
    <n v="0.24701252230900347"/>
    <n v="0.24701252230900347"/>
    <n v="2.2483088030692353E-3"/>
    <n v="5.6384494141126715E-3"/>
    <n v="1.0448214156452511E-2"/>
    <n v="1.6983163550293136E-2"/>
    <n v="2.5244425077621861E-2"/>
    <n v="3.5394336734406513E-2"/>
    <n v="4.7276107098537419E-2"/>
    <n v="6.0382459476575646E-2"/>
    <n v="7.4254458761807945E-2"/>
    <n v="8.9006960325746662E-2"/>
    <n v="0.10456941436710826"/>
    <n v="0.12046568388458659"/>
    <n v="0.13602097328265164"/>
    <n v="0.15164866936800384"/>
    <n v="0.16737867636971335"/>
    <n v="0.18321951614202872"/>
    <n v="0.19910305401159439"/>
    <n v="0.21502955548037764"/>
    <n v="0.23099928826358107"/>
    <n v="0.24701252230900347"/>
  </r>
  <r>
    <x v="74"/>
    <s v="Over $160"/>
    <n v="253.35818477281308"/>
    <s v="Water Heating"/>
    <s v="Urban"/>
    <s v="SC-New"/>
    <s v="M_Input"/>
    <x v="4"/>
    <s v="Manufactured"/>
    <s v="Manufactured Tier4_indor2_zonl"/>
    <n v="7.4871664260016128E-5"/>
    <n v="1.168572699737997E-4"/>
    <n v="1.7178750874925476E-4"/>
    <n v="2.3604484551853559E-4"/>
    <n v="3.0469778443134685E-4"/>
    <n v="3.7054170468527362E-4"/>
    <n v="4.2702006030115742E-4"/>
    <n v="4.7662453550699946E-4"/>
    <n v="5.1693659532125904E-4"/>
    <n v="5.4649756440867221E-4"/>
    <n v="5.659517955399696E-4"/>
    <n v="5.7688897363201421E-4"/>
    <n v="5.8165545380289071E-4"/>
    <n v="5.8275968531462826E-4"/>
    <n v="5.8110852679680279E-4"/>
    <n v="5.7750936804874602E-4"/>
    <n v="5.7144770438877451E-4"/>
    <n v="5.6544966526724742E-4"/>
    <n v="5.5951458286717694E-4"/>
    <n v="5.5364179638112804E-4"/>
    <n v="8.9578070851956942E-3"/>
    <n v="168.00564997928157"/>
    <n v="253.35818477281308"/>
    <s v="R-All-WH-WHConvert-All-All-N"/>
    <s v=""/>
    <n v="8.9578070851956942E-3"/>
    <n v="7.4871664260016128E-5"/>
    <n v="1.9172893423381583E-4"/>
    <n v="3.6351644298307062E-4"/>
    <n v="5.9956128850160626E-4"/>
    <n v="9.0425907293295311E-4"/>
    <n v="1.2748007776182267E-3"/>
    <n v="1.7018208379193842E-3"/>
    <n v="2.1784453734263838E-3"/>
    <n v="2.695381968747643E-3"/>
    <n v="3.2418795331563151E-3"/>
    <n v="3.8078313286962848E-3"/>
    <n v="4.3847203023282995E-3"/>
    <n v="4.9663757561311901E-3"/>
    <n v="5.5491354414458184E-3"/>
    <n v="6.1302439682426211E-3"/>
    <n v="6.7077533362913675E-3"/>
    <n v="7.2792010406801423E-3"/>
    <n v="7.844650705947389E-3"/>
    <n v="8.4041652888145659E-3"/>
    <n v="8.9578070851956942E-3"/>
    <n v="7.4871664260016128E-5"/>
    <n v="1.168572699737997E-4"/>
    <n v="1.7178750874925476E-4"/>
    <n v="2.3604484551853559E-4"/>
    <n v="3.0469778443134685E-4"/>
    <n v="3.7054170468527362E-4"/>
    <n v="4.2702006030115742E-4"/>
    <n v="4.7662453550699946E-4"/>
    <n v="5.1693659532125904E-4"/>
    <n v="5.4649756440867221E-4"/>
    <n v="5.659517955399696E-4"/>
    <n v="5.7688897363201421E-4"/>
    <n v="5.8165545380289071E-4"/>
    <n v="5.8275968531462826E-4"/>
    <n v="5.8110852679680279E-4"/>
    <n v="5.7750936804874602E-4"/>
    <n v="5.7144770438877451E-4"/>
    <n v="5.6544966526724742E-4"/>
    <n v="5.5951458286717694E-4"/>
    <n v="5.5364179638112804E-4"/>
    <n v="8.9578070851956942E-3"/>
    <n v="8.9578070851956942E-3"/>
    <n v="7.4871664260016128E-5"/>
    <n v="1.9172893423381583E-4"/>
    <n v="3.6351644298307062E-4"/>
    <n v="5.9956128850160626E-4"/>
    <n v="9.0425907293295311E-4"/>
    <n v="1.2748007776182267E-3"/>
    <n v="1.7018208379193842E-3"/>
    <n v="2.1784453734263838E-3"/>
    <n v="2.695381968747643E-3"/>
    <n v="3.2418795331563151E-3"/>
    <n v="3.8078313286962848E-3"/>
    <n v="4.3847203023282995E-3"/>
    <n v="4.9663757561311901E-3"/>
    <n v="5.5491354414458184E-3"/>
    <n v="6.1302439682426211E-3"/>
    <n v="6.7077533362913675E-3"/>
    <n v="7.2792010406801423E-3"/>
    <n v="7.844650705947389E-3"/>
    <n v="8.4041652888145659E-3"/>
    <n v="8.9578070851956942E-3"/>
  </r>
  <r>
    <x v="74"/>
    <s v="Over $160"/>
    <n v="250.7696430841923"/>
    <s v="Water Heating"/>
    <s v="Urban"/>
    <s v="SC-New"/>
    <s v="M_Input"/>
    <x v="4"/>
    <s v="Single Family"/>
    <s v="Single Family Tier4_indor2_zonl"/>
    <n v="7.17971981961561E-3"/>
    <n v="1.0826030527107617E-2"/>
    <n v="1.5359439593495334E-2"/>
    <n v="2.0868621614207019E-2"/>
    <n v="2.6381404121097261E-2"/>
    <n v="3.2412594653404542E-2"/>
    <n v="3.7943089516447114E-2"/>
    <n v="4.1853653645357133E-2"/>
    <n v="4.429866042863545E-2"/>
    <n v="4.7110444847668631E-2"/>
    <n v="4.9696936457344881E-2"/>
    <n v="5.0762938416994703E-2"/>
    <n v="4.9674056979487395E-2"/>
    <n v="4.9905279544234092E-2"/>
    <n v="5.0231997881559833E-2"/>
    <n v="5.058592979638199E-2"/>
    <n v="5.0722281339670591E-2"/>
    <n v="5.0859480733456419E-2"/>
    <n v="5.0997535045456122E-2"/>
    <n v="5.1136451405213071E-2"/>
    <n v="0.78880654636683478"/>
    <n v="166.26188659956514"/>
    <n v="250.7696430841923"/>
    <s v="R-All-WH-WHConvert-All-All-N"/>
    <s v=""/>
    <n v="0.78880654636683478"/>
    <n v="7.17971981961561E-3"/>
    <n v="1.8005750346723227E-2"/>
    <n v="3.3365189940218559E-2"/>
    <n v="5.4233811554425582E-2"/>
    <n v="8.061521567552285E-2"/>
    <n v="0.11302781032892739"/>
    <n v="0.15097089984537451"/>
    <n v="0.19282455349073163"/>
    <n v="0.23712321391936708"/>
    <n v="0.28423365876703571"/>
    <n v="0.33393059522438062"/>
    <n v="0.38469353364137532"/>
    <n v="0.43436759062086272"/>
    <n v="0.48427287016509679"/>
    <n v="0.53450486804665664"/>
    <n v="0.58509079784303863"/>
    <n v="0.63581307918270924"/>
    <n v="0.6866725599161656"/>
    <n v="0.73767009496162173"/>
    <n v="0.78880654636683478"/>
    <n v="7.17971981961561E-3"/>
    <n v="1.0826030527107617E-2"/>
    <n v="1.5359439593495334E-2"/>
    <n v="2.0868621614207019E-2"/>
    <n v="2.6381404121097261E-2"/>
    <n v="3.2412594653404542E-2"/>
    <n v="3.7943089516447114E-2"/>
    <n v="4.1853653645357133E-2"/>
    <n v="4.429866042863545E-2"/>
    <n v="4.7110444847668631E-2"/>
    <n v="4.9696936457344881E-2"/>
    <n v="5.0762938416994703E-2"/>
    <n v="4.9674056979487395E-2"/>
    <n v="4.9905279544234092E-2"/>
    <n v="5.0231997881559833E-2"/>
    <n v="5.058592979638199E-2"/>
    <n v="5.0722281339670591E-2"/>
    <n v="5.0859480733456419E-2"/>
    <n v="5.0997535045456122E-2"/>
    <n v="5.1136451405213071E-2"/>
    <n v="0.78880654636683478"/>
    <n v="0.78880654636683478"/>
    <n v="7.17971981961561E-3"/>
    <n v="1.8005750346723227E-2"/>
    <n v="3.3365189940218559E-2"/>
    <n v="5.4233811554425582E-2"/>
    <n v="8.061521567552285E-2"/>
    <n v="0.11302781032892739"/>
    <n v="0.15097089984537451"/>
    <n v="0.19282455349073163"/>
    <n v="0.23712321391936708"/>
    <n v="0.28423365876703571"/>
    <n v="0.33393059522438062"/>
    <n v="0.38469353364137532"/>
    <n v="0.43436759062086272"/>
    <n v="0.48427287016509679"/>
    <n v="0.53450486804665664"/>
    <n v="0.58509079784303863"/>
    <n v="0.63581307918270924"/>
    <n v="0.6866725599161656"/>
    <n v="0.73767009496162173"/>
    <n v="0.78880654636683478"/>
  </r>
  <r>
    <x v="74"/>
    <s v="Over $160"/>
    <n v="232.65251261859171"/>
    <s v="Water Heating"/>
    <s v="Urban"/>
    <s v="SC-New"/>
    <s v="M_Input"/>
    <x v="4"/>
    <s v="Manufactured"/>
    <s v="Manufactured Tier4_indor2_efaf"/>
    <n v="3.9656657551091794E-4"/>
    <n v="6.1894827415787145E-4"/>
    <n v="9.0989274425177765E-4"/>
    <n v="1.2502392858425978E-3"/>
    <n v="1.6138676511593425E-3"/>
    <n v="1.96261771877682E-3"/>
    <n v="2.2617619717921738E-3"/>
    <n v="2.5244979087693646E-3"/>
    <n v="2.738015474731491E-3"/>
    <n v="2.8945886242085495E-3"/>
    <n v="2.9976302474339122E-3"/>
    <n v="3.0555602975347418E-3"/>
    <n v="3.0808065203519713E-3"/>
    <n v="3.0866552124240512E-3"/>
    <n v="3.0779096571394013E-3"/>
    <n v="3.0588462895283883E-3"/>
    <n v="3.0267399750328835E-3"/>
    <n v="2.9949706553882185E-3"/>
    <n v="2.9635347934231738E-3"/>
    <n v="2.9324288890934503E-3"/>
    <n v="4.7446078766551096E-2"/>
    <n v="153.66734894209944"/>
    <n v="232.65251261859171"/>
    <s v="R-All-WH-WHConvert-All-All-N"/>
    <s v=""/>
    <n v="4.7446078766551096E-2"/>
    <n v="3.9656657551091794E-4"/>
    <n v="1.0155148496687894E-3"/>
    <n v="1.9254075939205671E-3"/>
    <n v="3.1756468797631649E-3"/>
    <n v="4.7895145309225073E-3"/>
    <n v="6.7521322496993273E-3"/>
    <n v="9.0138942214915002E-3"/>
    <n v="1.1538392130260864E-2"/>
    <n v="1.4276407604992356E-2"/>
    <n v="1.7170996229200906E-2"/>
    <n v="2.0168626476634817E-2"/>
    <n v="2.3224186774169559E-2"/>
    <n v="2.6304993294521531E-2"/>
    <n v="2.9391648506945582E-2"/>
    <n v="3.2469558164084984E-2"/>
    <n v="3.5528404453613376E-2"/>
    <n v="3.8555144428646257E-2"/>
    <n v="4.1550115084034472E-2"/>
    <n v="4.4513649877457644E-2"/>
    <n v="4.7446078766551096E-2"/>
    <n v="3.9656657551091794E-4"/>
    <n v="6.1894827415787145E-4"/>
    <n v="9.0989274425177765E-4"/>
    <n v="1.2502392858425978E-3"/>
    <n v="1.6138676511593425E-3"/>
    <n v="1.96261771877682E-3"/>
    <n v="2.2617619717921738E-3"/>
    <n v="2.5244979087693646E-3"/>
    <n v="2.738015474731491E-3"/>
    <n v="2.8945886242085495E-3"/>
    <n v="2.9976302474339122E-3"/>
    <n v="3.0555602975347418E-3"/>
    <n v="3.0808065203519713E-3"/>
    <n v="3.0866552124240512E-3"/>
    <n v="3.0779096571394013E-3"/>
    <n v="3.0588462895283883E-3"/>
    <n v="3.0267399750328835E-3"/>
    <n v="2.9949706553882185E-3"/>
    <n v="2.9635347934231738E-3"/>
    <n v="2.9324288890934503E-3"/>
    <n v="4.7446078766551096E-2"/>
    <n v="4.7446078766551096E-2"/>
    <n v="3.9656657551091794E-4"/>
    <n v="1.0155148496687894E-3"/>
    <n v="1.9254075939205671E-3"/>
    <n v="3.1756468797631649E-3"/>
    <n v="4.7895145309225073E-3"/>
    <n v="6.7521322496993273E-3"/>
    <n v="9.0138942214915002E-3"/>
    <n v="1.1538392130260864E-2"/>
    <n v="1.4276407604992356E-2"/>
    <n v="1.7170996229200906E-2"/>
    <n v="2.0168626476634817E-2"/>
    <n v="2.3224186774169559E-2"/>
    <n v="2.6304993294521531E-2"/>
    <n v="2.9391648506945582E-2"/>
    <n v="3.2469558164084984E-2"/>
    <n v="3.5528404453613376E-2"/>
    <n v="3.8555144428646257E-2"/>
    <n v="4.1550115084034472E-2"/>
    <n v="4.4513649877457644E-2"/>
    <n v="4.7446078766551096E-2"/>
  </r>
  <r>
    <x v="74"/>
    <s v="Over $160"/>
    <n v="230.34236013886081"/>
    <s v="Water Heating"/>
    <s v="Urban"/>
    <s v="SC-New"/>
    <s v="M_Input"/>
    <x v="4"/>
    <s v="Single Family"/>
    <s v="Single Family Tier4_indor2_efaf"/>
    <n v="7.4965341887523709E-4"/>
    <n v="1.1303743044848253E-3"/>
    <n v="1.6037194615608152E-3"/>
    <n v="2.1789476377006485E-3"/>
    <n v="2.7545517500665723E-3"/>
    <n v="3.3842842070462352E-3"/>
    <n v="3.9617377130764684E-3"/>
    <n v="4.3700499930290895E-3"/>
    <n v="4.6253395781811566E-3"/>
    <n v="4.9189253803888508E-3"/>
    <n v="5.1889877681701238E-3"/>
    <n v="5.3002918348547179E-3"/>
    <n v="5.1865988617463537E-3"/>
    <n v="5.2107414175198942E-3"/>
    <n v="5.2448549379272378E-3"/>
    <n v="5.2818098994942058E-3"/>
    <n v="5.2960467225406935E-3"/>
    <n v="5.3103720718862416E-3"/>
    <n v="5.3247866854897264E-3"/>
    <n v="5.3392913077655139E-3"/>
    <n v="8.2361364951804614E-2"/>
    <n v="152.11095005787243"/>
    <n v="230.34236013886081"/>
    <s v="R-All-WH-WHConvert-All-All-N"/>
    <s v=""/>
    <n v="8.2361364951804614E-2"/>
    <n v="7.4965341887523709E-4"/>
    <n v="1.8800277233600624E-3"/>
    <n v="3.4837471849208778E-3"/>
    <n v="5.6626948226215258E-3"/>
    <n v="8.4172465726880981E-3"/>
    <n v="1.1801530779734334E-2"/>
    <n v="1.5763268492810803E-2"/>
    <n v="2.0133318485839893E-2"/>
    <n v="2.4758658064021048E-2"/>
    <n v="2.9677583444409898E-2"/>
    <n v="3.4866571212580022E-2"/>
    <n v="4.0166863047434741E-2"/>
    <n v="4.5353461909181096E-2"/>
    <n v="5.0564203326700988E-2"/>
    <n v="5.5809058264628224E-2"/>
    <n v="6.109086816412243E-2"/>
    <n v="6.6386914886663123E-2"/>
    <n v="7.1697286958549364E-2"/>
    <n v="7.7022073644039096E-2"/>
    <n v="8.2361364951804614E-2"/>
    <n v="7.4965341887523709E-4"/>
    <n v="1.1303743044848253E-3"/>
    <n v="1.6037194615608152E-3"/>
    <n v="2.1789476377006485E-3"/>
    <n v="2.7545517500665723E-3"/>
    <n v="3.3842842070462352E-3"/>
    <n v="3.9617377130764684E-3"/>
    <n v="4.3700499930290895E-3"/>
    <n v="4.6253395781811566E-3"/>
    <n v="4.9189253803888508E-3"/>
    <n v="5.1889877681701238E-3"/>
    <n v="5.3002918348547179E-3"/>
    <n v="5.1865988617463537E-3"/>
    <n v="5.2107414175198942E-3"/>
    <n v="5.2448549379272378E-3"/>
    <n v="5.2818098994942058E-3"/>
    <n v="5.2960467225406935E-3"/>
    <n v="5.3103720718862416E-3"/>
    <n v="5.3247866854897264E-3"/>
    <n v="5.3392913077655139E-3"/>
    <n v="8.2361364951804614E-2"/>
    <n v="8.2361364951804614E-2"/>
    <n v="7.4965341887523709E-4"/>
    <n v="1.8800277233600624E-3"/>
    <n v="3.4837471849208778E-3"/>
    <n v="5.6626948226215258E-3"/>
    <n v="8.4172465726880981E-3"/>
    <n v="1.1801530779734334E-2"/>
    <n v="1.5763268492810803E-2"/>
    <n v="2.0133318485839893E-2"/>
    <n v="2.4758658064021048E-2"/>
    <n v="2.9677583444409898E-2"/>
    <n v="3.4866571212580022E-2"/>
    <n v="4.0166863047434741E-2"/>
    <n v="4.5353461909181096E-2"/>
    <n v="5.0564203326700988E-2"/>
    <n v="5.5809058264628224E-2"/>
    <n v="6.109086816412243E-2"/>
    <n v="6.6386914886663123E-2"/>
    <n v="7.1697286958549364E-2"/>
    <n v="7.7022073644039096E-2"/>
    <n v="8.2361364951804614E-2"/>
  </r>
  <r>
    <x v="74"/>
    <s v="Over $160"/>
    <n v="472.36766408988723"/>
    <s v="Water Heating"/>
    <s v="Urban"/>
    <s v="SC-NR"/>
    <s v="M_Input"/>
    <x v="4"/>
    <s v="Manufactured"/>
    <s v="Manufactured Tier4_buffered"/>
    <n v="5.7479998544025506E-3"/>
    <n v="9.1322005160270649E-3"/>
    <n v="1.3373352523533659E-2"/>
    <n v="1.8238534980131813E-2"/>
    <n v="2.3379709727643198E-2"/>
    <n v="2.8409302945398597E-2"/>
    <n v="3.2980882156092295E-2"/>
    <n v="3.6849169807393486E-2"/>
    <n v="3.9894716360555395E-2"/>
    <n v="4.2115413620194983E-2"/>
    <n v="4.3595548065140509E-2"/>
    <n v="4.4466989445653235E-2"/>
    <n v="4.4874487811461167E-2"/>
    <n v="4.6952257632890709E-2"/>
    <n v="4.6651141968443992E-2"/>
    <n v="4.6216286304131667E-2"/>
    <n v="4.5567114207120174E-2"/>
    <n v="4.491037620691591E-2"/>
    <n v="4.4252972387515195E-2"/>
    <n v="4.3608320323169053E-2"/>
    <n v="0.56790049447789437"/>
    <n v="316.68752807537152"/>
    <n v="472.36766408988723"/>
    <s v="R-All-WH-WHConvert-All-All-N"/>
    <s v=""/>
    <n v="0.56790049447789437"/>
    <n v="5.7479998544025506E-3"/>
    <n v="1.4880200370429615E-2"/>
    <n v="2.8253552893963273E-2"/>
    <n v="4.6492087874095089E-2"/>
    <n v="6.9871797601738284E-2"/>
    <n v="9.8281100547136874E-2"/>
    <n v="0.13126198270322917"/>
    <n v="0.16811115251062264"/>
    <n v="0.20800586887117803"/>
    <n v="0.250121282491373"/>
    <n v="0.29371683055651349"/>
    <n v="0.33818382000216674"/>
    <n v="0.38305830781362793"/>
    <n v="0.43001056544651861"/>
    <n v="0.47666170741496261"/>
    <n v="0.52287799371909427"/>
    <n v="0.56790049447789437"/>
    <n v="0.56790049447789437"/>
    <n v="0.56790049447789437"/>
    <n v="0.56790049447789437"/>
    <n v="5.7479998544025506E-3"/>
    <n v="9.1322005160270649E-3"/>
    <n v="1.3373352523533659E-2"/>
    <n v="1.8238534980131813E-2"/>
    <n v="2.3379709727643198E-2"/>
    <n v="2.8409302945398597E-2"/>
    <n v="3.2980882156092295E-2"/>
    <n v="3.6849169807393486E-2"/>
    <n v="3.9894716360555395E-2"/>
    <n v="4.2115413620194983E-2"/>
    <n v="4.3595548065140509E-2"/>
    <n v="4.4466989445653235E-2"/>
    <n v="4.4874487811461167E-2"/>
    <n v="4.6952257632890709E-2"/>
    <n v="4.6651141968443992E-2"/>
    <n v="4.6216286304131667E-2"/>
    <n v="4.5567114207120174E-2"/>
    <n v="4.491037620691591E-2"/>
    <n v="4.4252972387515195E-2"/>
    <n v="4.3608320323169053E-2"/>
    <n v="0.56790049447789437"/>
    <n v="0.56790049447789437"/>
    <n v="5.7479998544025506E-3"/>
    <n v="1.4880200370429615E-2"/>
    <n v="2.8253552893963273E-2"/>
    <n v="4.6492087874095089E-2"/>
    <n v="6.9871797601738284E-2"/>
    <n v="9.8281100547136874E-2"/>
    <n v="0.13126198270322917"/>
    <n v="0.16811115251062264"/>
    <n v="0.20800586887117803"/>
    <n v="0.250121282491373"/>
    <n v="0.29371683055651349"/>
    <n v="0.33818382000216674"/>
    <n v="0.38305830781362793"/>
    <n v="0.43001056544651861"/>
    <n v="0.47666170741496261"/>
    <n v="0.52287799371909427"/>
    <n v="0.56790049447789437"/>
    <n v="0.56790049447789437"/>
    <n v="0.56790049447789437"/>
    <n v="0.56790049447789437"/>
  </r>
  <r>
    <x v="74"/>
    <s v="Over $160"/>
    <n v="519.08015718176307"/>
    <s v="Water Heating"/>
    <s v="Urban"/>
    <s v="SC-NR"/>
    <s v="M_Input"/>
    <x v="4"/>
    <s v="Single Family"/>
    <s v="Single Family Tier4_buffered"/>
    <n v="0.11328220233620205"/>
    <n v="0.18150669150224566"/>
    <n v="0.26805766574712947"/>
    <n v="0.36867990369212983"/>
    <n v="0.47661607427648373"/>
    <n v="0.58406733903246166"/>
    <n v="0.6838146226289028"/>
    <n v="0.77050216655584058"/>
    <n v="0.84125803652632847"/>
    <n v="0.89562461947431937"/>
    <n v="0.93497483251821634"/>
    <n v="0.96175815341303628"/>
    <n v="0.97879673729158623"/>
    <n v="1.1342036333582712"/>
    <n v="1.1234740257587299"/>
    <n v="1.1108353570909506"/>
    <n v="1.095584524786519"/>
    <n v="1.0789348581125437"/>
    <n v="1.0647905080097759"/>
    <n v="1.0512656388548736"/>
    <n v="13.621847149787893"/>
    <n v="348.13424200971826"/>
    <n v="519.08015718176307"/>
    <s v="R-All-WH-WHConvert-All-All-N"/>
    <s v=""/>
    <n v="13.621847149787893"/>
    <n v="0.11328220233620205"/>
    <n v="0.2947888938384477"/>
    <n v="0.56284655958557717"/>
    <n v="0.93152646327770694"/>
    <n v="1.4081425375541907"/>
    <n v="1.9922098765866525"/>
    <n v="2.6760244992155551"/>
    <n v="3.4465266657713958"/>
    <n v="4.2877847022977242"/>
    <n v="5.1834093217720438"/>
    <n v="6.1183841542902604"/>
    <n v="7.080142307703297"/>
    <n v="8.058939044994883"/>
    <n v="9.1931426783531549"/>
    <n v="10.316616704111885"/>
    <n v="11.427452061202835"/>
    <n v="12.523036585989354"/>
    <n v="13.601971444101897"/>
    <n v="13.621847149787893"/>
    <n v="13.621847149787893"/>
    <n v="0.11328220233620205"/>
    <n v="0.18150669150224566"/>
    <n v="0.26805766574712947"/>
    <n v="0.36867990369212983"/>
    <n v="0.47661607427648373"/>
    <n v="0.58406733903246166"/>
    <n v="0.6838146226289028"/>
    <n v="0.77050216655584058"/>
    <n v="0.84125803652632847"/>
    <n v="0.89562461947431937"/>
    <n v="0.93497483251821634"/>
    <n v="0.96175815341303628"/>
    <n v="0.97879673729158623"/>
    <n v="1.1342036333582712"/>
    <n v="1.1234740257587299"/>
    <n v="1.1108353570909506"/>
    <n v="1.095584524786519"/>
    <n v="1.0789348581125437"/>
    <n v="1.0647905080097759"/>
    <n v="1.0512656388548736"/>
    <n v="13.621847149787893"/>
    <n v="13.621847149787893"/>
    <n v="0.11328220233620205"/>
    <n v="0.2947888938384477"/>
    <n v="0.56284655958557717"/>
    <n v="0.93152646327770694"/>
    <n v="1.4081425375541907"/>
    <n v="1.9922098765866525"/>
    <n v="2.6760244992155551"/>
    <n v="3.4465266657713958"/>
    <n v="4.2877847022977242"/>
    <n v="5.1834093217720438"/>
    <n v="6.1183841542902604"/>
    <n v="7.080142307703297"/>
    <n v="8.058939044994883"/>
    <n v="9.1931426783531549"/>
    <n v="10.316616704111885"/>
    <n v="11.427452061202835"/>
    <n v="12.523036585989354"/>
    <n v="13.601971444101897"/>
    <n v="13.621847149787893"/>
    <n v="13.621847149787893"/>
  </r>
  <r>
    <x v="74"/>
    <s v="Over $160"/>
    <n v="804.50511059358803"/>
    <s v="Water Heating"/>
    <s v="Urban"/>
    <s v="SC-NR"/>
    <s v="M_Input"/>
    <x v="4"/>
    <s v="Manufactured"/>
    <s v="Manufactured Tier4_indor2_gfac"/>
    <n v="6.4653612085556928E-5"/>
    <n v="1.0271916572832031E-4"/>
    <n v="1.5042372446786006E-4"/>
    <n v="2.0514738961086284E-4"/>
    <n v="2.6297542131045856E-4"/>
    <n v="3.1954838183338556E-4"/>
    <n v="3.7096959206187963E-4"/>
    <n v="4.1448016540523492E-4"/>
    <n v="4.4873653117146216E-4"/>
    <n v="4.7371497633864987E-4"/>
    <n v="4.9036355682959801E-4"/>
    <n v="5.0016554611249941E-4"/>
    <n v="5.0474909550981965E-4"/>
    <n v="5.2811989012368739E-4"/>
    <n v="5.2473293538201108E-4"/>
    <n v="5.1984167056889137E-4"/>
    <n v="5.1253977042969748E-4"/>
    <n v="5.0515276886696622E-4"/>
    <n v="4.9775827815720349E-4"/>
    <n v="4.9050721943171211E-4"/>
    <n v="6.3877556025070765E-3"/>
    <n v="551.13606091628537"/>
    <n v="804.50511059358803"/>
    <s v="R-All-WH-WHConvert-All-All-N"/>
    <s v=""/>
    <n v="6.3877556025070765E-3"/>
    <n v="6.4653612085556928E-5"/>
    <n v="1.6737277781387724E-4"/>
    <n v="3.1779650228173733E-4"/>
    <n v="5.2294389189260014E-4"/>
    <n v="7.859193132030587E-4"/>
    <n v="1.1054676950364444E-3"/>
    <n v="1.476437287098324E-3"/>
    <n v="1.8909174525035589E-3"/>
    <n v="2.3396539836750209E-3"/>
    <n v="2.8133689600136707E-3"/>
    <n v="3.3037325168432689E-3"/>
    <n v="3.8038980629557682E-3"/>
    <n v="4.3086471584655875E-3"/>
    <n v="4.8367670485892746E-3"/>
    <n v="5.361499983971286E-3"/>
    <n v="5.8813416545401773E-3"/>
    <n v="6.3877556025070765E-3"/>
    <n v="6.3877556025070765E-3"/>
    <n v="6.3877556025070765E-3"/>
    <n v="6.3877556025070765E-3"/>
    <n v="6.4653612085556928E-5"/>
    <n v="1.0271916572832031E-4"/>
    <n v="1.5042372446786006E-4"/>
    <n v="2.0514738961086284E-4"/>
    <n v="2.6297542131045856E-4"/>
    <n v="3.1954838183338556E-4"/>
    <n v="3.7096959206187963E-4"/>
    <n v="4.1448016540523492E-4"/>
    <n v="4.4873653117146216E-4"/>
    <n v="4.7371497633864987E-4"/>
    <n v="4.9036355682959801E-4"/>
    <n v="5.0016554611249941E-4"/>
    <n v="5.0474909550981965E-4"/>
    <n v="5.2811989012368739E-4"/>
    <n v="5.2473293538201108E-4"/>
    <n v="5.1984167056889137E-4"/>
    <n v="5.1253977042969748E-4"/>
    <n v="5.0515276886696622E-4"/>
    <n v="4.9775827815720349E-4"/>
    <n v="4.9050721943171211E-4"/>
    <n v="6.3877556025070765E-3"/>
    <n v="6.3877556025070765E-3"/>
    <n v="6.4653612085556928E-5"/>
    <n v="1.6737277781387724E-4"/>
    <n v="3.1779650228173733E-4"/>
    <n v="5.2294389189260014E-4"/>
    <n v="7.859193132030587E-4"/>
    <n v="1.1054676950364444E-3"/>
    <n v="1.476437287098324E-3"/>
    <n v="1.8909174525035589E-3"/>
    <n v="2.3396539836750209E-3"/>
    <n v="2.8133689600136707E-3"/>
    <n v="3.3037325168432689E-3"/>
    <n v="3.8038980629557682E-3"/>
    <n v="4.3086471584655875E-3"/>
    <n v="4.8367670485892746E-3"/>
    <n v="5.361499983971286E-3"/>
    <n v="5.8813416545401773E-3"/>
    <n v="6.3877556025070765E-3"/>
    <n v="6.3877556025070765E-3"/>
    <n v="6.3877556025070765E-3"/>
    <n v="6.3877556025070765E-3"/>
  </r>
  <r>
    <x v="74"/>
    <s v="Over $160"/>
    <n v="793.09668693246442"/>
    <s v="Water Heating"/>
    <s v="Urban"/>
    <s v="SC-NR"/>
    <s v="M_Input"/>
    <x v="4"/>
    <s v="Single Family"/>
    <s v="Single Family Tier4_indor2_gfac"/>
    <n v="4.9918050407903036E-3"/>
    <n v="7.9981320886496534E-3"/>
    <n v="1.1812019712750445E-2"/>
    <n v="1.6245960651669993E-2"/>
    <n v="2.1002191633192804E-2"/>
    <n v="2.5737055133253597E-2"/>
    <n v="3.0132441017296674E-2"/>
    <n v="3.3952346614329103E-2"/>
    <n v="3.7070219511396815E-2"/>
    <n v="3.9465894888583548E-2"/>
    <n v="4.1199870639211454E-2"/>
    <n v="4.2380083536689178E-2"/>
    <n v="4.3130892464648136E-2"/>
    <n v="4.9978931354790188E-2"/>
    <n v="4.9506128847454256E-2"/>
    <n v="4.8949203146297256E-2"/>
    <n v="4.8277171882749159E-2"/>
    <n v="4.754350067653474E-2"/>
    <n v="4.6920226793386227E-2"/>
    <n v="4.632425047379541E-2"/>
    <n v="0.60024967616167135"/>
    <n v="543.4245102854818"/>
    <n v="793.09668693246442"/>
    <s v="R-All-WH-WHConvert-All-All-N"/>
    <s v=""/>
    <n v="0.60024967616167135"/>
    <n v="4.9918050407903036E-3"/>
    <n v="1.2989937129439957E-2"/>
    <n v="2.4801956842190401E-2"/>
    <n v="4.1047917493860393E-2"/>
    <n v="6.2050109127053193E-2"/>
    <n v="8.7787164260306791E-2"/>
    <n v="0.11791960527760346"/>
    <n v="0.15187195189193256"/>
    <n v="0.18894217140332936"/>
    <n v="0.2284080662919129"/>
    <n v="0.26960793693112434"/>
    <n v="0.31198802046781349"/>
    <n v="0.35511891293246162"/>
    <n v="0.40509784428725182"/>
    <n v="0.45460397313470607"/>
    <n v="0.50355317628100338"/>
    <n v="0.55183034816375254"/>
    <n v="0.59937384884028733"/>
    <n v="0.60024967616167135"/>
    <n v="0.60024967616167135"/>
    <n v="4.9918050407903036E-3"/>
    <n v="7.9981320886496534E-3"/>
    <n v="1.1812019712750445E-2"/>
    <n v="1.6245960651669993E-2"/>
    <n v="2.1002191633192804E-2"/>
    <n v="2.5737055133253597E-2"/>
    <n v="3.0132441017296674E-2"/>
    <n v="3.3952346614329103E-2"/>
    <n v="3.7070219511396815E-2"/>
    <n v="3.9465894888583548E-2"/>
    <n v="4.1199870639211454E-2"/>
    <n v="4.2380083536689178E-2"/>
    <n v="4.3130892464648136E-2"/>
    <n v="4.9978931354790188E-2"/>
    <n v="4.9506128847454256E-2"/>
    <n v="4.8949203146297256E-2"/>
    <n v="4.8277171882749159E-2"/>
    <n v="4.754350067653474E-2"/>
    <n v="4.6920226793386227E-2"/>
    <n v="4.632425047379541E-2"/>
    <n v="0.60024967616167135"/>
    <n v="0.60024967616167135"/>
    <n v="4.9918050407903036E-3"/>
    <n v="1.2989937129439957E-2"/>
    <n v="2.4801956842190401E-2"/>
    <n v="4.1047917493860393E-2"/>
    <n v="6.2050109127053193E-2"/>
    <n v="8.7787164260306791E-2"/>
    <n v="0.11791960527760346"/>
    <n v="0.15187195189193256"/>
    <n v="0.18894217140332936"/>
    <n v="0.2284080662919129"/>
    <n v="0.26960793693112434"/>
    <n v="0.31198802046781349"/>
    <n v="0.35511891293246162"/>
    <n v="0.40509784428725182"/>
    <n v="0.45460397313470607"/>
    <n v="0.50355317628100338"/>
    <n v="0.55183034816375254"/>
    <n v="0.59937384884028733"/>
    <n v="0.60024967616167135"/>
    <n v="0.60024967616167135"/>
  </r>
  <r>
    <x v="74"/>
    <s v="Over $160"/>
    <n v="703.28315218549562"/>
    <s v="Water Heating"/>
    <s v="Urban"/>
    <s v="SC-NR"/>
    <s v="M_Input"/>
    <x v="4"/>
    <s v="Manufactured"/>
    <s v="Manufactured Tier4_indor2_gfnc"/>
    <n v="5.4250916067040856E-4"/>
    <n v="8.6191763439748173E-4"/>
    <n v="1.2622071044999772E-3"/>
    <n v="1.7213939726095626E-3"/>
    <n v="2.2066296141860027E-3"/>
    <n v="2.681333939898215E-3"/>
    <n v="3.1128098729798991E-3"/>
    <n v="3.4779075661073196E-3"/>
    <n v="3.7653531030227435E-3"/>
    <n v="3.9749475075019644E-3"/>
    <n v="4.114645927082077E-3"/>
    <n v="4.1968945255320784E-3"/>
    <n v="4.2353551382684727E-3"/>
    <n v="4.431459729507578E-3"/>
    <n v="4.4030397555128702E-3"/>
    <n v="4.3619970993829891E-3"/>
    <n v="4.3007267760703316E-3"/>
    <n v="4.2387423657891995E-3"/>
    <n v="4.1766951139940488E-3"/>
    <n v="4.1158514015355308E-3"/>
    <n v="5.359972658446345E-2"/>
    <n v="481.84552743888793"/>
    <n v="703.28315218549562"/>
    <s v="R-All-WH-WHConvert-All-All-N"/>
    <s v=""/>
    <n v="5.359972658446345E-2"/>
    <n v="5.4250916067040856E-4"/>
    <n v="1.4044267950678903E-3"/>
    <n v="2.6666338995678675E-3"/>
    <n v="4.3880278721774302E-3"/>
    <n v="6.5946574863634325E-3"/>
    <n v="9.2759914262616483E-3"/>
    <n v="1.2388801299241548E-2"/>
    <n v="1.5866708865348869E-2"/>
    <n v="1.9632061968371611E-2"/>
    <n v="2.3607009475873575E-2"/>
    <n v="2.7721655402955653E-2"/>
    <n v="3.1918549928487729E-2"/>
    <n v="3.6153905066756198E-2"/>
    <n v="4.0585364796263776E-2"/>
    <n v="4.4988404551776648E-2"/>
    <n v="4.9350401651159635E-2"/>
    <n v="5.359972658446345E-2"/>
    <n v="5.359972658446345E-2"/>
    <n v="5.359972658446345E-2"/>
    <n v="5.359972658446345E-2"/>
    <n v="5.4250916067040856E-4"/>
    <n v="8.6191763439748173E-4"/>
    <n v="1.2622071044999772E-3"/>
    <n v="1.7213939726095626E-3"/>
    <n v="2.2066296141860027E-3"/>
    <n v="2.681333939898215E-3"/>
    <n v="3.1128098729798991E-3"/>
    <n v="3.4779075661073196E-3"/>
    <n v="3.7653531030227435E-3"/>
    <n v="3.9749475075019644E-3"/>
    <n v="4.114645927082077E-3"/>
    <n v="4.1968945255320784E-3"/>
    <n v="4.2353551382684727E-3"/>
    <n v="4.431459729507578E-3"/>
    <n v="4.4030397555128702E-3"/>
    <n v="4.3619970993829891E-3"/>
    <n v="4.3007267760703316E-3"/>
    <n v="4.2387423657891995E-3"/>
    <n v="4.1766951139940488E-3"/>
    <n v="4.1158514015355308E-3"/>
    <n v="5.359972658446345E-2"/>
    <n v="5.359972658446345E-2"/>
    <n v="5.4250916067040856E-4"/>
    <n v="1.4044267950678903E-3"/>
    <n v="2.6666338995678675E-3"/>
    <n v="4.3880278721774302E-3"/>
    <n v="6.5946574863634325E-3"/>
    <n v="9.2759914262616483E-3"/>
    <n v="1.2388801299241548E-2"/>
    <n v="1.5866708865348869E-2"/>
    <n v="1.9632061968371611E-2"/>
    <n v="2.3607009475873575E-2"/>
    <n v="2.7721655402955653E-2"/>
    <n v="3.1918549928487729E-2"/>
    <n v="3.6153905066756198E-2"/>
    <n v="4.0585364796263776E-2"/>
    <n v="4.4988404551776648E-2"/>
    <n v="4.9350401651159635E-2"/>
    <n v="5.359972658446345E-2"/>
    <n v="5.359972658446345E-2"/>
    <n v="5.359972658446345E-2"/>
    <n v="5.359972658446345E-2"/>
  </r>
  <r>
    <x v="74"/>
    <s v="Over $160"/>
    <n v="696.78120406993071"/>
    <s v="Water Heating"/>
    <s v="Urban"/>
    <s v="SC-NR"/>
    <s v="M_Input"/>
    <x v="4"/>
    <s v="Single Family"/>
    <s v="Single Family Tier4_indor2_gfnc"/>
    <n v="9.2728729017251699E-3"/>
    <n v="1.4857483756520264E-2"/>
    <n v="2.194223464537912E-2"/>
    <n v="3.0178808478768963E-2"/>
    <n v="3.9014074484255035E-2"/>
    <n v="4.7809647845856132E-2"/>
    <n v="5.5974601068932255E-2"/>
    <n v="6.3070531059872453E-2"/>
    <n v="6.8862351626179097E-2"/>
    <n v="7.3312604211149462E-2"/>
    <n v="7.6533670863163678E-2"/>
    <n v="7.8726057005222422E-2"/>
    <n v="8.0120774087631089E-2"/>
    <n v="9.2841822633290008E-2"/>
    <n v="9.1963535616405842E-2"/>
    <n v="9.0928979739256566E-2"/>
    <n v="8.9680601559030043E-2"/>
    <n v="8.8317719837630787E-2"/>
    <n v="8.715991430352571E-2"/>
    <n v="8.6052817247682226E-2"/>
    <n v="1.1150353250710399"/>
    <n v="477.47654035913644"/>
    <n v="696.78120406993071"/>
    <s v="R-All-WH-WHConvert-All-All-N"/>
    <s v=""/>
    <n v="1.1150353250710399"/>
    <n v="9.2728729017251699E-3"/>
    <n v="2.4130356658245436E-2"/>
    <n v="4.6072591303624552E-2"/>
    <n v="7.6251399782393509E-2"/>
    <n v="0.11526547426664854"/>
    <n v="0.16307512211250469"/>
    <n v="0.21904972318143695"/>
    <n v="0.28212025424130938"/>
    <n v="0.35098260586748847"/>
    <n v="0.42429521007863791"/>
    <n v="0.50082888094180156"/>
    <n v="0.57955493794702395"/>
    <n v="0.65967571203465503"/>
    <n v="0.75251753466794502"/>
    <n v="0.84448107028435082"/>
    <n v="0.93541005002360733"/>
    <n v="1.0250906515826375"/>
    <n v="1.1134083714202683"/>
    <n v="1.1150353250710399"/>
    <n v="1.1150353250710399"/>
    <n v="9.2728729017251699E-3"/>
    <n v="1.4857483756520264E-2"/>
    <n v="2.194223464537912E-2"/>
    <n v="3.0178808478768963E-2"/>
    <n v="3.9014074484255035E-2"/>
    <n v="4.7809647845856132E-2"/>
    <n v="5.5974601068932255E-2"/>
    <n v="6.3070531059872453E-2"/>
    <n v="6.8862351626179097E-2"/>
    <n v="7.3312604211149462E-2"/>
    <n v="7.6533670863163678E-2"/>
    <n v="7.8726057005222422E-2"/>
    <n v="8.0120774087631089E-2"/>
    <n v="9.2841822633290008E-2"/>
    <n v="9.1963535616405842E-2"/>
    <n v="9.0928979739256566E-2"/>
    <n v="8.9680601559030043E-2"/>
    <n v="8.8317719837630787E-2"/>
    <n v="8.715991430352571E-2"/>
    <n v="8.6052817247682226E-2"/>
    <n v="1.1150353250710399"/>
    <n v="1.1150353250710399"/>
    <n v="9.2728729017251699E-3"/>
    <n v="2.4130356658245436E-2"/>
    <n v="4.6072591303624552E-2"/>
    <n v="7.6251399782393509E-2"/>
    <n v="0.11526547426664854"/>
    <n v="0.16307512211250469"/>
    <n v="0.21904972318143695"/>
    <n v="0.28212025424130938"/>
    <n v="0.35098260586748847"/>
    <n v="0.42429521007863791"/>
    <n v="0.50082888094180156"/>
    <n v="0.57955493794702395"/>
    <n v="0.65967571203465503"/>
    <n v="0.75251753466794502"/>
    <n v="0.84448107028435082"/>
    <n v="0.93541005002360733"/>
    <n v="1.0250906515826375"/>
    <n v="1.1134083714202683"/>
    <n v="1.1150353250710399"/>
    <n v="1.1150353250710399"/>
  </r>
  <r>
    <x v="74"/>
    <s v="Over $160"/>
    <n v="373.55617720477449"/>
    <s v="Water Heating"/>
    <s v="Urban"/>
    <s v="SC-NR"/>
    <s v="M_Input"/>
    <x v="4"/>
    <s v="Manufactured"/>
    <s v="Manufactured Tier4_indor2_hp85"/>
    <n v="2.8592081266413053E-3"/>
    <n v="4.5425996156808323E-3"/>
    <n v="6.6522615143143277E-3"/>
    <n v="9.0723327686383273E-3"/>
    <n v="1.1629689934767817E-2"/>
    <n v="1.4131543477942788E-2"/>
    <n v="1.6405568662683931E-2"/>
    <n v="1.8329757905715185E-2"/>
    <n v="1.9844693826980966E-2"/>
    <n v="2.0949327753982273E-2"/>
    <n v="2.1685586024808173E-2"/>
    <n v="2.2119064163320143E-2"/>
    <n v="2.2321764697179534E-2"/>
    <n v="2.335530271200242E-2"/>
    <n v="2.3205519765472651E-2"/>
    <n v="2.2989210983146314E-2"/>
    <n v="2.2666295502565291E-2"/>
    <n v="2.233961654034855E-2"/>
    <n v="2.2012606381940861E-2"/>
    <n v="2.1691939285920874E-2"/>
    <n v="0.28248882221024063"/>
    <n v="249.94823123027538"/>
    <n v="373.55617720477449"/>
    <s v="R-All-WH-WHConvert-All-All-N"/>
    <s v=""/>
    <n v="0.28248882221024063"/>
    <n v="2.8592081266413053E-3"/>
    <n v="7.4018077423221376E-3"/>
    <n v="1.4054069256636464E-2"/>
    <n v="2.3126402025274793E-2"/>
    <n v="3.4756091960042611E-2"/>
    <n v="4.8887635437985397E-2"/>
    <n v="6.5293204100669328E-2"/>
    <n v="8.3622962006384513E-2"/>
    <n v="0.10346765583336548"/>
    <n v="0.12441698358734775"/>
    <n v="0.14610256961215592"/>
    <n v="0.16822163377547605"/>
    <n v="0.19054339847265558"/>
    <n v="0.21389870118465801"/>
    <n v="0.23710422095013067"/>
    <n v="0.260093431933277"/>
    <n v="0.28248882221024063"/>
    <n v="0.28248882221024063"/>
    <n v="0.28248882221024063"/>
    <n v="0.28248882221024063"/>
    <n v="2.8592081266413053E-3"/>
    <n v="4.5425996156808323E-3"/>
    <n v="6.6522615143143277E-3"/>
    <n v="9.0723327686383273E-3"/>
    <n v="1.1629689934767817E-2"/>
    <n v="1.4131543477942788E-2"/>
    <n v="1.6405568662683931E-2"/>
    <n v="1.8329757905715185E-2"/>
    <n v="1.9844693826980966E-2"/>
    <n v="2.0949327753982273E-2"/>
    <n v="2.1685586024808173E-2"/>
    <n v="2.2119064163320143E-2"/>
    <n v="2.2321764697179534E-2"/>
    <n v="2.335530271200242E-2"/>
    <n v="2.3205519765472651E-2"/>
    <n v="2.2989210983146314E-2"/>
    <n v="2.2666295502565291E-2"/>
    <n v="2.233961654034855E-2"/>
    <n v="2.2012606381940861E-2"/>
    <n v="2.1691939285920874E-2"/>
    <n v="0.28248882221024063"/>
    <n v="0.28248882221024063"/>
    <n v="2.8592081266413053E-3"/>
    <n v="7.4018077423221376E-3"/>
    <n v="1.4054069256636464E-2"/>
    <n v="2.3126402025274793E-2"/>
    <n v="3.4756091960042611E-2"/>
    <n v="4.8887635437985397E-2"/>
    <n v="6.5293204100669328E-2"/>
    <n v="8.3622962006384513E-2"/>
    <n v="0.10346765583336548"/>
    <n v="0.12441698358734775"/>
    <n v="0.14610256961215592"/>
    <n v="0.16822163377547605"/>
    <n v="0.19054339847265558"/>
    <n v="0.21389870118465801"/>
    <n v="0.23710422095013067"/>
    <n v="0.260093431933277"/>
    <n v="0.28248882221024063"/>
    <n v="0.28248882221024063"/>
    <n v="0.28248882221024063"/>
    <n v="0.28248882221024063"/>
  </r>
  <r>
    <x v="74"/>
    <s v="Over $160"/>
    <n v="376.66902310752039"/>
    <s v="Water Heating"/>
    <s v="Urban"/>
    <s v="SC-NR"/>
    <s v="M_Input"/>
    <x v="4"/>
    <s v="Single Family"/>
    <s v="Single Family Tier4_indor2_hp85"/>
    <n v="1.4353731349168548E-2"/>
    <n v="2.2998301888301671E-2"/>
    <n v="3.3964979854473699E-2"/>
    <n v="4.6714595782033096E-2"/>
    <n v="6.0390943553131592E-2"/>
    <n v="7.4005850004705775E-2"/>
    <n v="8.6644602447948957E-2"/>
    <n v="9.7628584849294542E-2"/>
    <n v="0.10659390091826472"/>
    <n v="0.11348256753945"/>
    <n v="0.11846854393217893"/>
    <n v="0.12186219787635158"/>
    <n v="0.12402111825854141"/>
    <n v="0.14371237416588259"/>
    <n v="0.14235284988237035"/>
    <n v="0.1407514327936554"/>
    <n v="0.13881903436535367"/>
    <n v="0.13670939280151667"/>
    <n v="0.13491719422754148"/>
    <n v="0.13320348868175791"/>
    <n v="1.7259934079248402"/>
    <n v="252.0488454794137"/>
    <n v="376.66902310752039"/>
    <s v="R-All-WH-WHConvert-All-All-N"/>
    <s v=""/>
    <n v="1.7259934079248402"/>
    <n v="1.4353731349168548E-2"/>
    <n v="3.7352033237470217E-2"/>
    <n v="7.1317013091943909E-2"/>
    <n v="0.11803160887397701"/>
    <n v="0.17842255242710861"/>
    <n v="0.25242840243181441"/>
    <n v="0.33907300487976338"/>
    <n v="0.43670158972905793"/>
    <n v="0.54329549064732263"/>
    <n v="0.6567780581867726"/>
    <n v="0.77524660211895147"/>
    <n v="0.89710879999530302"/>
    <n v="1.0211299182538445"/>
    <n v="1.164842292419727"/>
    <n v="1.3071951423020973"/>
    <n v="1.4479465750957528"/>
    <n v="1.5867656094611065"/>
    <n v="1.7234750022626231"/>
    <n v="1.7259934079248402"/>
    <n v="1.7259934079248402"/>
    <n v="1.4353731349168548E-2"/>
    <n v="2.2998301888301671E-2"/>
    <n v="3.3964979854473699E-2"/>
    <n v="4.6714595782033096E-2"/>
    <n v="6.0390943553131592E-2"/>
    <n v="7.4005850004705775E-2"/>
    <n v="8.6644602447948957E-2"/>
    <n v="9.7628584849294542E-2"/>
    <n v="0.10659390091826472"/>
    <n v="0.11348256753945"/>
    <n v="0.11846854393217893"/>
    <n v="0.12186219787635158"/>
    <n v="0.12402111825854141"/>
    <n v="0.14371237416588259"/>
    <n v="0.14235284988237035"/>
    <n v="0.1407514327936554"/>
    <n v="0.13881903436535367"/>
    <n v="0.13670939280151667"/>
    <n v="0.13491719422754148"/>
    <n v="0.13320348868175791"/>
    <n v="1.7259934079248402"/>
    <n v="1.7259934079248402"/>
    <n v="1.4353731349168548E-2"/>
    <n v="3.7352033237470217E-2"/>
    <n v="7.1317013091943909E-2"/>
    <n v="0.11803160887397701"/>
    <n v="0.17842255242710861"/>
    <n v="0.25242840243181441"/>
    <n v="0.33907300487976338"/>
    <n v="0.43670158972905793"/>
    <n v="0.54329549064732263"/>
    <n v="0.6567780581867726"/>
    <n v="0.77524660211895147"/>
    <n v="0.89710879999530302"/>
    <n v="1.0211299182538445"/>
    <n v="1.164842292419727"/>
    <n v="1.3071951423020973"/>
    <n v="1.4479465750957528"/>
    <n v="1.5867656094611065"/>
    <n v="1.7234750022626231"/>
    <n v="1.7259934079248402"/>
    <n v="1.7259934079248402"/>
  </r>
  <r>
    <x v="74"/>
    <s v="Over $160"/>
    <n v="253.35818477281308"/>
    <s v="Water Heating"/>
    <s v="Urban"/>
    <s v="SC-NR"/>
    <s v="M_Input"/>
    <x v="4"/>
    <s v="Manufactured"/>
    <s v="Manufactured Tier4_indor2_zonl"/>
    <n v="3.9332685557491353E-3"/>
    <n v="6.2490254078509814E-3"/>
    <n v="9.151180984368807E-3"/>
    <n v="1.248035107122311E-2"/>
    <n v="1.5998378469659756E-2"/>
    <n v="1.9440052330603627E-2"/>
    <n v="2.2568314198210603E-2"/>
    <n v="2.5215324387642343E-2"/>
    <n v="2.7299345402960706E-2"/>
    <n v="2.8818934638247248E-2"/>
    <n v="2.9831768044310463E-2"/>
    <n v="3.0428082078230285E-2"/>
    <n v="3.0706926989390787E-2"/>
    <n v="3.2128713160532375E-2"/>
    <n v="3.192266430795547E-2"/>
    <n v="3.1625099215044236E-2"/>
    <n v="3.1180880658829537E-2"/>
    <n v="3.0731484870555378E-2"/>
    <n v="3.028163347236898E-2"/>
    <n v="2.9840507905507775E-2"/>
    <n v="0.38860563923178099"/>
    <n v="168.00564997928157"/>
    <n v="253.35818477281308"/>
    <s v="R-All-WH-WHConvert-All-All-N"/>
    <s v=""/>
    <n v="0.38860563923178099"/>
    <n v="3.9332685557491353E-3"/>
    <n v="1.0182293963600117E-2"/>
    <n v="1.9333474947968922E-2"/>
    <n v="3.1813826019192033E-2"/>
    <n v="4.7812204488851789E-2"/>
    <n v="6.7252256819455417E-2"/>
    <n v="8.9820571017666023E-2"/>
    <n v="0.11503589540530837"/>
    <n v="0.14233524080826906"/>
    <n v="0.17115417544651632"/>
    <n v="0.20098594349082677"/>
    <n v="0.23141402556905705"/>
    <n v="0.26212095255844781"/>
    <n v="0.2942496657189802"/>
    <n v="0.32617233002693569"/>
    <n v="0.35779742924197994"/>
    <n v="0.38860563923178099"/>
    <n v="0.38860563923178099"/>
    <n v="0.38860563923178099"/>
    <n v="0.38860563923178099"/>
    <n v="3.9332685557491353E-3"/>
    <n v="6.2490254078509814E-3"/>
    <n v="9.151180984368807E-3"/>
    <n v="1.248035107122311E-2"/>
    <n v="1.5998378469659756E-2"/>
    <n v="1.9440052330603627E-2"/>
    <n v="2.2568314198210603E-2"/>
    <n v="2.5215324387642343E-2"/>
    <n v="2.7299345402960706E-2"/>
    <n v="2.8818934638247248E-2"/>
    <n v="2.9831768044310463E-2"/>
    <n v="3.0428082078230285E-2"/>
    <n v="3.0706926989390787E-2"/>
    <n v="3.2128713160532375E-2"/>
    <n v="3.192266430795547E-2"/>
    <n v="3.1625099215044236E-2"/>
    <n v="3.1180880658829537E-2"/>
    <n v="3.0731484870555378E-2"/>
    <n v="3.028163347236898E-2"/>
    <n v="2.9840507905507775E-2"/>
    <n v="0.38860563923178099"/>
    <n v="0.38860563923178099"/>
    <n v="3.9332685557491353E-3"/>
    <n v="1.0182293963600117E-2"/>
    <n v="1.9333474947968922E-2"/>
    <n v="3.1813826019192033E-2"/>
    <n v="4.7812204488851789E-2"/>
    <n v="6.7252256819455417E-2"/>
    <n v="8.9820571017666023E-2"/>
    <n v="0.11503589540530837"/>
    <n v="0.14233524080826906"/>
    <n v="0.17115417544651632"/>
    <n v="0.20098594349082677"/>
    <n v="0.23141402556905705"/>
    <n v="0.26212095255844781"/>
    <n v="0.2942496657189802"/>
    <n v="0.32617233002693569"/>
    <n v="0.35779742924197994"/>
    <n v="0.38860563923178099"/>
    <n v="0.38860563923178099"/>
    <n v="0.38860563923178099"/>
    <n v="0.38860563923178099"/>
  </r>
  <r>
    <x v="74"/>
    <s v="Over $160"/>
    <n v="250.7696430841923"/>
    <s v="Water Heating"/>
    <s v="Urban"/>
    <s v="SC-NR"/>
    <s v="M_Input"/>
    <x v="4"/>
    <s v="Single Family"/>
    <s v="Single Family Tier4_indor2_zonl"/>
    <n v="4.5837017278222078E-2"/>
    <n v="7.3442475366164287E-2"/>
    <n v="0.10846332083079971"/>
    <n v="0.14917777697784801"/>
    <n v="0.19285164642944036"/>
    <n v="0.23632930997776452"/>
    <n v="0.2766897361292312"/>
    <n v="0.31176584135000562"/>
    <n v="0.34039556400270893"/>
    <n v="0.36239374156769949"/>
    <n v="0.37831589313253017"/>
    <n v="0.38915314309153537"/>
    <n v="0.39604741110125907"/>
    <n v="0.45892920924129271"/>
    <n v="0.45458772223992694"/>
    <n v="0.44947377792959819"/>
    <n v="0.44330288215401259"/>
    <n v="0.4365659804759654"/>
    <n v="0.43084279707487261"/>
    <n v="0.42537027227967938"/>
    <n v="5.5117646928602353"/>
    <n v="166.26188659956514"/>
    <n v="250.7696430841923"/>
    <s v="R-All-WH-WHConvert-All-All-N"/>
    <s v=""/>
    <n v="5.5117646928602353"/>
    <n v="4.5837017278222078E-2"/>
    <n v="0.11927949264438636"/>
    <n v="0.22774281347518607"/>
    <n v="0.37692059045303405"/>
    <n v="0.56977223688247447"/>
    <n v="0.80610154686023905"/>
    <n v="1.0827912829894704"/>
    <n v="1.3945571243394759"/>
    <n v="1.7349526883421849"/>
    <n v="2.0973464299098845"/>
    <n v="2.4756623230424148"/>
    <n v="2.8648154661339502"/>
    <n v="3.2608628772352093"/>
    <n v="3.7197920864765019"/>
    <n v="4.174379808716429"/>
    <n v="4.6238535866460273"/>
    <n v="5.0671564688000394"/>
    <n v="5.5037224492760046"/>
    <n v="5.5117646928602353"/>
    <n v="5.5117646928602353"/>
    <n v="4.5837017278222078E-2"/>
    <n v="7.3442475366164287E-2"/>
    <n v="0.10846332083079971"/>
    <n v="0.14917777697784801"/>
    <n v="0.19285164642944036"/>
    <n v="0.23632930997776452"/>
    <n v="0.2766897361292312"/>
    <n v="0.31176584135000562"/>
    <n v="0.34039556400270893"/>
    <n v="0.36239374156769949"/>
    <n v="0.37831589313253017"/>
    <n v="0.38915314309153537"/>
    <n v="0.39604741110125907"/>
    <n v="0.45892920924129271"/>
    <n v="0.45458772223992694"/>
    <n v="0.44947377792959819"/>
    <n v="0.44330288215401259"/>
    <n v="0.4365659804759654"/>
    <n v="0.43084279707487261"/>
    <n v="0.42537027227967938"/>
    <n v="5.5117646928602353"/>
    <n v="5.5117646928602353"/>
    <n v="4.5837017278222078E-2"/>
    <n v="0.11927949264438636"/>
    <n v="0.22774281347518607"/>
    <n v="0.37692059045303405"/>
    <n v="0.56977223688247447"/>
    <n v="0.80610154686023905"/>
    <n v="1.0827912829894704"/>
    <n v="1.3945571243394759"/>
    <n v="1.7349526883421849"/>
    <n v="2.0973464299098845"/>
    <n v="2.4756623230424148"/>
    <n v="2.8648154661339502"/>
    <n v="3.2608628772352093"/>
    <n v="3.7197920864765019"/>
    <n v="4.174379808716429"/>
    <n v="4.6238535866460273"/>
    <n v="5.0671564688000394"/>
    <n v="5.5037224492760046"/>
    <n v="5.5117646928602353"/>
    <n v="5.5117646928602353"/>
  </r>
  <r>
    <x v="74"/>
    <s v="Over $160"/>
    <n v="232.65251261859171"/>
    <s v="Water Heating"/>
    <s v="Urban"/>
    <s v="SC-NR"/>
    <s v="M_Input"/>
    <x v="4"/>
    <s v="Manufactured"/>
    <s v="Manufactured Tier4_indor2_efaf"/>
    <n v="2.0833019502562247E-2"/>
    <n v="3.3098698029016514E-2"/>
    <n v="4.8470306366487421E-2"/>
    <n v="6.6103647279709854E-2"/>
    <n v="8.4737293155492124E-2"/>
    <n v="0.10296652353990107"/>
    <n v="0.11953573044079252"/>
    <n v="0.13355593122756776"/>
    <n v="0.144594193639733"/>
    <n v="0.15264287674537427"/>
    <n v="0.15800746800129548"/>
    <n v="0.16116591541525221"/>
    <n v="0.16264285028254113"/>
    <n v="0.17017350795618794"/>
    <n v="0.16908214597483004"/>
    <n v="0.16750605746319247"/>
    <n v="0.16515320163505584"/>
    <n v="0.162772923988415"/>
    <n v="0.16039023315028911"/>
    <n v="0.1580537597040339"/>
    <n v="2.0582954726261811"/>
    <n v="153.66734894209944"/>
    <n v="232.65251261859171"/>
    <s v="R-All-WH-WHConvert-All-All-N"/>
    <s v=""/>
    <n v="2.0582954726261811"/>
    <n v="2.0833019502562247E-2"/>
    <n v="5.3931717531578757E-2"/>
    <n v="0.10240202389806619"/>
    <n v="0.16850567117777604"/>
    <n v="0.25324296433326815"/>
    <n v="0.35620948787316919"/>
    <n v="0.47574521831396172"/>
    <n v="0.60930114954152947"/>
    <n v="0.7538953431812625"/>
    <n v="0.90653821992663675"/>
    <n v="1.0645456879279322"/>
    <n v="1.2257116033431845"/>
    <n v="1.3883544536257257"/>
    <n v="1.5585279615819136"/>
    <n v="1.7276101075567436"/>
    <n v="1.8951161650199362"/>
    <n v="2.0582954726261811"/>
    <n v="2.0582954726261811"/>
    <n v="2.0582954726261811"/>
    <n v="2.0582954726261811"/>
    <n v="2.0833019502562247E-2"/>
    <n v="3.3098698029016514E-2"/>
    <n v="4.8470306366487421E-2"/>
    <n v="6.6103647279709854E-2"/>
    <n v="8.4737293155492124E-2"/>
    <n v="0.10296652353990107"/>
    <n v="0.11953573044079252"/>
    <n v="0.13355593122756776"/>
    <n v="0.144594193639733"/>
    <n v="0.15264287674537427"/>
    <n v="0.15800746800129548"/>
    <n v="0.16116591541525221"/>
    <n v="0.16264285028254113"/>
    <n v="0.17017350795618794"/>
    <n v="0.16908214597483004"/>
    <n v="0.16750605746319247"/>
    <n v="0.16515320163505584"/>
    <n v="0.162772923988415"/>
    <n v="0.16039023315028911"/>
    <n v="0.1580537597040339"/>
    <n v="2.0582954726261811"/>
    <n v="2.0582954726261811"/>
    <n v="2.0833019502562247E-2"/>
    <n v="5.3931717531578757E-2"/>
    <n v="0.10240202389806619"/>
    <n v="0.16850567117777604"/>
    <n v="0.25324296433326815"/>
    <n v="0.35620948787316919"/>
    <n v="0.47574521831396172"/>
    <n v="0.60930114954152947"/>
    <n v="0.7538953431812625"/>
    <n v="0.90653821992663675"/>
    <n v="1.0645456879279322"/>
    <n v="1.2257116033431845"/>
    <n v="1.3883544536257257"/>
    <n v="1.5585279615819136"/>
    <n v="1.7276101075567436"/>
    <n v="1.8951161650199362"/>
    <n v="2.0582954726261811"/>
    <n v="2.0582954726261811"/>
    <n v="2.0582954726261811"/>
    <n v="2.0582954726261811"/>
  </r>
  <r>
    <x v="74"/>
    <s v="Over $160"/>
    <n v="230.34236013886081"/>
    <s v="Water Heating"/>
    <s v="Urban"/>
    <s v="SC-NR"/>
    <s v="M_Input"/>
    <x v="4"/>
    <s v="Single Family"/>
    <s v="Single Family Tier4_indor2_efaf"/>
    <n v="4.7859634605493806E-3"/>
    <n v="7.6683219028250427E-3"/>
    <n v="1.1324940433082796E-2"/>
    <n v="1.5576043820835153E-2"/>
    <n v="2.0136147330786582E-2"/>
    <n v="2.4675764466633741E-2"/>
    <n v="2.8889902651949212E-2"/>
    <n v="3.2552290998600457E-2"/>
    <n v="3.5541595596450058E-2"/>
    <n v="3.7838483140106682E-2"/>
    <n v="3.9500956837731291E-2"/>
    <n v="4.0632502592591789E-2"/>
    <n v="4.135235123766165E-2"/>
    <n v="4.7918005071660774E-2"/>
    <n v="4.7464699001877317E-2"/>
    <n v="4.6930738633994794E-2"/>
    <n v="4.6286419185337227E-2"/>
    <n v="4.5583001572608604E-2"/>
    <n v="4.4985428949822194E-2"/>
    <n v="4.441402825095541E-2"/>
    <n v="0.5754978397276389"/>
    <n v="152.11095005787243"/>
    <n v="230.34236013886081"/>
    <s v="R-All-WH-WHConvert-All-All-N"/>
    <s v=""/>
    <n v="0.5754978397276389"/>
    <n v="4.7859634605493806E-3"/>
    <n v="1.2454285363374423E-2"/>
    <n v="2.3779225796457221E-2"/>
    <n v="3.9355269617292375E-2"/>
    <n v="5.9491416948078954E-2"/>
    <n v="8.4167181414712688E-2"/>
    <n v="0.1130570840666619"/>
    <n v="0.14560937506526236"/>
    <n v="0.18115097066171243"/>
    <n v="0.21898945380181911"/>
    <n v="0.25849041063955042"/>
    <n v="0.29912291323214218"/>
    <n v="0.34047526446980381"/>
    <n v="0.38839326954146458"/>
    <n v="0.43585796854334191"/>
    <n v="0.48278870717733668"/>
    <n v="0.52907512636267395"/>
    <n v="0.57465812793528259"/>
    <n v="0.5754978397276389"/>
    <n v="0.5754978397276389"/>
    <n v="4.7859634605493806E-3"/>
    <n v="7.6683219028250427E-3"/>
    <n v="1.1324940433082796E-2"/>
    <n v="1.5576043820835153E-2"/>
    <n v="2.0136147330786582E-2"/>
    <n v="2.4675764466633741E-2"/>
    <n v="2.8889902651949212E-2"/>
    <n v="3.2552290998600457E-2"/>
    <n v="3.5541595596450058E-2"/>
    <n v="3.7838483140106682E-2"/>
    <n v="3.9500956837731291E-2"/>
    <n v="4.0632502592591789E-2"/>
    <n v="4.135235123766165E-2"/>
    <n v="4.7918005071660774E-2"/>
    <n v="4.7464699001877317E-2"/>
    <n v="4.6930738633994794E-2"/>
    <n v="4.6286419185337227E-2"/>
    <n v="4.5583001572608604E-2"/>
    <n v="4.4985428949822194E-2"/>
    <n v="4.441402825095541E-2"/>
    <n v="0.5754978397276389"/>
    <n v="0.5754978397276389"/>
    <n v="4.7859634605493806E-3"/>
    <n v="1.2454285363374423E-2"/>
    <n v="2.3779225796457221E-2"/>
    <n v="3.9355269617292375E-2"/>
    <n v="5.9491416948078954E-2"/>
    <n v="8.4167181414712688E-2"/>
    <n v="0.1130570840666619"/>
    <n v="0.14560937506526236"/>
    <n v="0.18115097066171243"/>
    <n v="0.21898945380181911"/>
    <n v="0.25849041063955042"/>
    <n v="0.29912291323214218"/>
    <n v="0.34047526446980381"/>
    <n v="0.38839326954146458"/>
    <n v="0.43585796854334191"/>
    <n v="0.48278870717733668"/>
    <n v="0.52907512636267395"/>
    <n v="0.57465812793528259"/>
    <n v="0.5754978397276389"/>
    <n v="0.5754978397276389"/>
  </r>
  <r>
    <x v="74"/>
    <s v="Under $45"/>
    <n v="42.37860357410873"/>
    <s v="Water Heating"/>
    <s v="Urban"/>
    <s v="SC-New"/>
    <s v="M_Input"/>
    <x v="4"/>
    <s v="Manufactured"/>
    <s v="Manufactured Tier1_indor2_hp85"/>
    <n v="1.3615096177760821E-4"/>
    <n v="2.1250001392228993E-4"/>
    <n v="3.1238833500968154E-4"/>
    <n v="4.2923759018347556E-4"/>
    <n v="5.5408006235529192E-4"/>
    <n v="6.738144526400781E-4"/>
    <n v="7.7651795886929463E-4"/>
    <n v="8.6672160365932509E-4"/>
    <n v="9.4002738321148258E-4"/>
    <n v="9.9378275798654042E-4"/>
    <n v="1.0291594563055669E-3"/>
    <n v="1.0490482531031573E-3"/>
    <n v="1.057715896142385E-3"/>
    <n v="1.0597238945465087E-3"/>
    <n v="1.0567213324628277E-3"/>
    <n v="1.0501764141685524E-3"/>
    <n v="1.0391535346127917E-3"/>
    <n v="1.0282463535951562E-3"/>
    <n v="1.017453656718636E-3"/>
    <n v="1.0067742423327973E-3"/>
    <n v="1.6289394153603448E-2"/>
    <n v="25.338990392019493"/>
    <n v="42.37860357410873"/>
    <s v="R-All-WH-WHConvert-All-All-N"/>
    <s v=""/>
    <n v="1.6289394153603448E-2"/>
    <n v="1.3615096177760821E-4"/>
    <n v="3.4865097569989815E-4"/>
    <n v="6.6103931070957969E-4"/>
    <n v="1.0902769008930553E-3"/>
    <n v="1.6443569632483472E-3"/>
    <n v="2.3181714158884252E-3"/>
    <n v="3.0946893747577199E-3"/>
    <n v="3.9614109784170447E-3"/>
    <n v="4.9014383616285276E-3"/>
    <n v="5.8952211196150678E-3"/>
    <n v="6.9243805759206349E-3"/>
    <n v="7.9734288290237917E-3"/>
    <n v="9.0311447251661767E-3"/>
    <n v="1.0090868619712685E-2"/>
    <n v="1.1147589952175513E-2"/>
    <n v="1.2197766366344065E-2"/>
    <n v="1.3236919900956857E-2"/>
    <n v="1.4265166254552014E-2"/>
    <n v="1.528261991127065E-2"/>
    <n v="1.6289394153603448E-2"/>
    <n v="1.2998858582922472E-4"/>
    <n v="2.0633763797390644E-4"/>
    <n v="3.0622595906129802E-4"/>
    <n v="4.2307521423509204E-4"/>
    <n v="5.479176864069084E-4"/>
    <n v="6.6765207669169458E-4"/>
    <n v="7.703555829209111E-4"/>
    <n v="8.6055922771094157E-4"/>
    <n v="9.3386500726309906E-4"/>
    <n v="9.87620382038157E-4"/>
    <n v="1.0229970803571835E-3"/>
    <n v="1.0428858771547739E-3"/>
    <n v="1.0515535201940016E-3"/>
    <n v="1.0535615185981253E-3"/>
    <n v="1.0505589565144443E-3"/>
    <n v="1.044014038220169E-3"/>
    <n v="1.0329911586644082E-3"/>
    <n v="1.0220839776467728E-3"/>
    <n v="1.0112912807702526E-3"/>
    <n v="1.0006118663844139E-3"/>
    <n v="1.6166146634635777E-2"/>
    <n v="1.6166146634635777E-2"/>
    <n v="1.2998858582922472E-4"/>
    <n v="3.3632622380313116E-4"/>
    <n v="6.4255218286442912E-4"/>
    <n v="1.0656273970995212E-3"/>
    <n v="1.6135450835064297E-3"/>
    <n v="2.2811971601981243E-3"/>
    <n v="3.0515527431190354E-3"/>
    <n v="3.9121119708299765E-3"/>
    <n v="4.8459769780930754E-3"/>
    <n v="5.8335973601312324E-3"/>
    <n v="6.8565944404884154E-3"/>
    <n v="7.8994803176431899E-3"/>
    <n v="8.9510338378371909E-3"/>
    <n v="1.0004595356435317E-2"/>
    <n v="1.1055154312949761E-2"/>
    <n v="1.209916835116993E-2"/>
    <n v="1.3132159509834339E-2"/>
    <n v="1.4154243487481111E-2"/>
    <n v="1.5165534768251363E-2"/>
    <n v="1.6166146634635777E-2"/>
  </r>
  <r>
    <x v="74"/>
    <s v="Under $45"/>
    <n v="42.528929552344842"/>
    <s v="Water Heating"/>
    <s v="Urban"/>
    <s v="SC-New"/>
    <s v="M_Input"/>
    <x v="4"/>
    <s v="Single Family"/>
    <s v="Single Family Tier1_indor2_hp85"/>
    <n v="5.6442581083201541E-3"/>
    <n v="8.51076533886529E-3"/>
    <n v="1.2074655229301278E-2"/>
    <n v="1.640563834171448E-2"/>
    <n v="2.0739451936906642E-2"/>
    <n v="2.5480806323994919E-2"/>
    <n v="2.9828544294001412E-2"/>
    <n v="3.2902791457853561E-2"/>
    <n v="3.4824906764319E-2"/>
    <n v="3.7035360292410287E-2"/>
    <n v="3.9068702345693755E-2"/>
    <n v="3.9906728112075379E-2"/>
    <n v="3.905071589473804E-2"/>
    <n v="3.92324889818065E-2"/>
    <n v="3.948933502467708E-2"/>
    <n v="3.9767574723470117E-2"/>
    <n v="3.9874765995988305E-2"/>
    <n v="3.998262379688975E-2"/>
    <n v="4.0091153682382488E-2"/>
    <n v="4.0200361257279001E-2"/>
    <n v="0.62011162790268737"/>
    <n v="25.509379074533253"/>
    <n v="42.528929552344842"/>
    <s v="R-All-WH-WHConvert-All-All-N"/>
    <s v=""/>
    <n v="0.62011162790268737"/>
    <n v="5.6442581083201541E-3"/>
    <n v="1.4155023447185444E-2"/>
    <n v="2.622967867648672E-2"/>
    <n v="4.2635317018201196E-2"/>
    <n v="6.3374768955107838E-2"/>
    <n v="8.8855575279102761E-2"/>
    <n v="0.11868411957310418"/>
    <n v="0.15158691103095773"/>
    <n v="0.18641181779527671"/>
    <n v="0.22344717808768699"/>
    <n v="0.26251588043338075"/>
    <n v="0.30242260854545611"/>
    <n v="0.34147332444019413"/>
    <n v="0.38070581342200061"/>
    <n v="0.42019514844667771"/>
    <n v="0.45996272317014786"/>
    <n v="0.49983748916613618"/>
    <n v="0.5398201129630259"/>
    <n v="0.57991126664540837"/>
    <n v="0.62011162790268737"/>
    <n v="5.4096661434461799E-3"/>
    <n v="8.2761733739913166E-3"/>
    <n v="1.1840063264427304E-2"/>
    <n v="1.6171046376840505E-2"/>
    <n v="2.0504859972032666E-2"/>
    <n v="2.5246214359120944E-2"/>
    <n v="2.9593952329127437E-2"/>
    <n v="3.266819949297959E-2"/>
    <n v="3.4590314799445028E-2"/>
    <n v="3.6800768327536315E-2"/>
    <n v="3.8834110380819784E-2"/>
    <n v="3.9672136147201408E-2"/>
    <n v="3.8816123929864069E-2"/>
    <n v="3.8997897016932528E-2"/>
    <n v="3.9254743059803109E-2"/>
    <n v="3.9532982758596145E-2"/>
    <n v="3.9640174031114334E-2"/>
    <n v="3.9748031832015779E-2"/>
    <n v="3.9856561717508517E-2"/>
    <n v="3.9965769292405029E-2"/>
    <n v="0.61541978860520785"/>
    <n v="0.61541978860520796"/>
    <n v="5.4096661434461799E-3"/>
    <n v="1.3685839517437497E-2"/>
    <n v="2.5525902781864802E-2"/>
    <n v="4.169694915870531E-2"/>
    <n v="6.2201809130737973E-2"/>
    <n v="8.7448023489858917E-2"/>
    <n v="0.11704197581898636"/>
    <n v="0.14971017531196595"/>
    <n v="0.18430049011141098"/>
    <n v="0.22110125843894729"/>
    <n v="0.25993536881976709"/>
    <n v="0.29960750496696847"/>
    <n v="0.33842362889683253"/>
    <n v="0.37742152591376504"/>
    <n v="0.41667626897356813"/>
    <n v="0.45620925173216426"/>
    <n v="0.49584942576327862"/>
    <n v="0.53559745759529442"/>
    <n v="0.57545401931280293"/>
    <n v="0.61541978860520796"/>
  </r>
  <r>
    <x v="74"/>
    <s v="Under $45"/>
    <n v="42.196166448268066"/>
    <s v="Water Heating"/>
    <s v="Urban"/>
    <s v="SC-New"/>
    <s v="M_Input"/>
    <x v="4"/>
    <s v="Single Family"/>
    <s v="Single Family Tier1_buffered"/>
    <n v="2.9096262192697113E-2"/>
    <n v="4.3873163666117904E-2"/>
    <n v="6.2245086545613955E-2"/>
    <n v="8.4571390157626228E-2"/>
    <n v="0.10691228496435144"/>
    <n v="0.13135406061452165"/>
    <n v="0.15376673584884104"/>
    <n v="0.16961454078758784"/>
    <n v="0.17952308321215804"/>
    <n v="0.19091801487258458"/>
    <n v="0.20139993337708417"/>
    <n v="0.20571997277906198"/>
    <n v="0.2013072128666327"/>
    <n v="0.20224425672597063"/>
    <n v="0.2035683031574233"/>
    <n v="0.20500263430832608"/>
    <n v="0.2055552074384174"/>
    <n v="0.2061112165355086"/>
    <n v="0.20667069024196169"/>
    <n v="0.20723365745069602"/>
    <n v="3.1966877077431826"/>
    <n v="27.0973322454258"/>
    <n v="42.196166448268066"/>
    <s v="R-All-WH-WHConvert-All-All-N"/>
    <s v=""/>
    <n v="3.1966877077431826"/>
    <n v="2.9096262192697113E-2"/>
    <n v="7.2969425858815024E-2"/>
    <n v="0.13521451240442897"/>
    <n v="0.21978590256205521"/>
    <n v="0.32669818752640667"/>
    <n v="0.45805224814092832"/>
    <n v="0.61181898398976942"/>
    <n v="0.78143352477735728"/>
    <n v="0.96095660798951532"/>
    <n v="1.1518746228621"/>
    <n v="1.3532745562391841"/>
    <n v="1.5589945290182461"/>
    <n v="1.7603017418848788"/>
    <n v="1.9625459986108493"/>
    <n v="2.1661143017682725"/>
    <n v="2.3711169360765987"/>
    <n v="2.5766721435150162"/>
    <n v="2.7827833600505247"/>
    <n v="2.9894540502924865"/>
    <n v="3.1966877077431826"/>
    <n v="2.7886935973506083E-2"/>
    <n v="4.2663837446926874E-2"/>
    <n v="6.1035760326422925E-2"/>
    <n v="8.3362063938435191E-2"/>
    <n v="0.10570295874516041"/>
    <n v="0.13014473439533061"/>
    <n v="0.15255740962965"/>
    <n v="0.1684052145683968"/>
    <n v="0.178313756992967"/>
    <n v="0.18970868865339355"/>
    <n v="0.20019060715789314"/>
    <n v="0.20451064655987095"/>
    <n v="0.20009788664744166"/>
    <n v="0.20103493050677959"/>
    <n v="0.20235897693823227"/>
    <n v="0.20379330808913504"/>
    <n v="0.20434588121922637"/>
    <n v="0.20490189031631756"/>
    <n v="0.20546136402277065"/>
    <n v="0.20602433123150499"/>
    <n v="3.1725011833593619"/>
    <n v="3.1725011833593619"/>
    <n v="2.7886935973506083E-2"/>
    <n v="7.055077342043295E-2"/>
    <n v="0.13158653374685586"/>
    <n v="0.21494859768529107"/>
    <n v="0.32065155643045146"/>
    <n v="0.4507962908257821"/>
    <n v="0.60335370045543213"/>
    <n v="0.77175891502382887"/>
    <n v="0.9500726720167959"/>
    <n v="1.1397813606701894"/>
    <n v="1.3399719678280826"/>
    <n v="1.5444826143879535"/>
    <n v="1.7445805010353952"/>
    <n v="1.9456154315421748"/>
    <n v="2.1479744084804069"/>
    <n v="2.3517677165695421"/>
    <n v="2.5561135977887686"/>
    <n v="2.7610154881050861"/>
    <n v="2.9664768521278568"/>
    <n v="3.1725011833593619"/>
  </r>
  <r>
    <x v="74"/>
    <s v="Under $45"/>
    <n v="43.35918903889349"/>
    <s v="Water Heating"/>
    <s v="Urban"/>
    <s v="SC-New"/>
    <s v="M_Input"/>
    <x v="4"/>
    <s v="Manufactured"/>
    <s v="Manufactured Tier1_indor2_gfac"/>
    <n v="7.8154316957264418E-6"/>
    <n v="1.2198072804386991E-5"/>
    <n v="1.7931931313109559E-5"/>
    <n v="2.463939309365123E-5"/>
    <n v="3.1805687045934757E-5"/>
    <n v="3.8678763348022987E-5"/>
    <n v="4.4574221061771336E-5"/>
    <n v="4.9752153081918073E-5"/>
    <n v="5.3960102151919368E-5"/>
    <n v="5.7045805362146235E-5"/>
    <n v="5.9076523072273647E-5"/>
    <n v="6.0218193544904236E-5"/>
    <n v="6.0715739586824045E-5"/>
    <n v="6.0831004100329215E-5"/>
    <n v="6.0658648954461655E-5"/>
    <n v="6.0282953026829725E-5"/>
    <n v="5.9650210069060644E-5"/>
    <n v="5.9024108518816033E-5"/>
    <n v="5.8404578666438631E-5"/>
    <n v="5.7791551533958935E-5"/>
    <n v="9.3505507203248388E-4"/>
    <n v="22.122248541338017"/>
    <n v="43.35918903889349"/>
    <s v="R-All-WH-WHConvert-All-All-N"/>
    <s v=""/>
    <n v="9.3505507203248388E-4"/>
    <n v="7.8154316957264418E-6"/>
    <n v="2.0013504500113431E-5"/>
    <n v="3.794543581322299E-5"/>
    <n v="6.258482890687422E-5"/>
    <n v="9.4390515952808983E-5"/>
    <n v="1.3306927930083196E-4"/>
    <n v="1.776435003626033E-4"/>
    <n v="2.2739565344452137E-4"/>
    <n v="2.8135575559644073E-4"/>
    <n v="3.3840156095858698E-4"/>
    <n v="3.9747808403086066E-4"/>
    <n v="4.5769627757576489E-4"/>
    <n v="5.1841201716258895E-4"/>
    <n v="5.7924302126291819E-4"/>
    <n v="6.3990167021737987E-4"/>
    <n v="7.0018462324420957E-4"/>
    <n v="7.598348333132702E-4"/>
    <n v="8.1885894183208628E-4"/>
    <n v="8.772635204985249E-4"/>
    <n v="9.3505507203248388E-4"/>
    <n v="7.4616947284720578E-6"/>
    <n v="1.1844335837132608E-5"/>
    <n v="1.7578194345855174E-5"/>
    <n v="2.4285656126396845E-5"/>
    <n v="3.1451950078680375E-5"/>
    <n v="3.8325026380768606E-5"/>
    <n v="4.4220484094516955E-5"/>
    <n v="4.9398416114663692E-5"/>
    <n v="5.3606365184664987E-5"/>
    <n v="5.6692068394891854E-5"/>
    <n v="5.8722786105019266E-5"/>
    <n v="5.9864456577649855E-5"/>
    <n v="6.0362002619569664E-5"/>
    <n v="6.0477267133074833E-5"/>
    <n v="6.0304911987207274E-5"/>
    <n v="5.9929216059575343E-5"/>
    <n v="5.9296473101806262E-5"/>
    <n v="5.8670371551561652E-5"/>
    <n v="5.805084169918425E-5"/>
    <n v="5.7437814566704553E-5"/>
    <n v="9.279803326873962E-4"/>
    <n v="9.2798033268739609E-4"/>
    <n v="7.4616947284720578E-6"/>
    <n v="1.9306030565604665E-5"/>
    <n v="3.6884224911459839E-5"/>
    <n v="6.1169881037856681E-5"/>
    <n v="9.2621831116537063E-5"/>
    <n v="1.3094685749730567E-4"/>
    <n v="1.7516734159182262E-4"/>
    <n v="2.2456575770648631E-4"/>
    <n v="2.7817212289115128E-4"/>
    <n v="3.3486419128604314E-4"/>
    <n v="3.9358697739106242E-4"/>
    <n v="4.5345143396871226E-4"/>
    <n v="5.1381343658828192E-4"/>
    <n v="5.7429070372135677E-4"/>
    <n v="6.3459561570856405E-4"/>
    <n v="6.9452483176813936E-4"/>
    <n v="7.5382130486994559E-4"/>
    <n v="8.1249167642150728E-4"/>
    <n v="8.7054251812069151E-4"/>
    <n v="9.2798033268739609E-4"/>
  </r>
  <r>
    <x v="74"/>
    <s v="Under $45"/>
    <n v="43.876371352554706"/>
    <s v="Water Heating"/>
    <s v="Urban"/>
    <s v="SC-New"/>
    <s v="M_Input"/>
    <x v="4"/>
    <s v="Manufactured"/>
    <s v="Manufactured Tier1_indor2_gfnc"/>
    <n v="5.6475913738700396E-5"/>
    <n v="8.8145778032407737E-5"/>
    <n v="1.2957981662884251E-4"/>
    <n v="1.780493123229368E-4"/>
    <n v="2.298344234763798E-4"/>
    <n v="2.7950068369953445E-4"/>
    <n v="3.2210247132361008E-4"/>
    <n v="3.5951927099630963E-4"/>
    <n v="3.8992677475892137E-4"/>
    <n v="4.1222469957084124E-4"/>
    <n v="4.2689908259788747E-4"/>
    <n v="4.3514902778844718E-4"/>
    <n v="4.387443976206548E-4"/>
    <n v="4.3957732265605771E-4"/>
    <n v="4.3833184899197847E-4"/>
    <n v="4.3561699309828243E-4"/>
    <n v="4.3104466259972834E-4"/>
    <n v="4.2652032427525465E-4"/>
    <n v="4.2204347438856851E-4"/>
    <n v="4.1761361449070301E-4"/>
    <n v="6.756899893056046E-3"/>
    <n v="22.405886634243661"/>
    <n v="43.876371352554706"/>
    <s v="R-All-WH-WHConvert-All-All-N"/>
    <s v=""/>
    <n v="6.756899893056046E-3"/>
    <n v="5.6475913738700396E-5"/>
    <n v="1.4462169177110814E-4"/>
    <n v="2.7420150839995068E-4"/>
    <n v="4.5225082072288751E-4"/>
    <n v="6.8208524419926728E-4"/>
    <n v="9.6158592789880168E-4"/>
    <n v="1.2836883992224117E-3"/>
    <n v="1.6432076702187213E-3"/>
    <n v="2.0331344449776426E-3"/>
    <n v="2.4453591445484837E-3"/>
    <n v="2.8722582271463711E-3"/>
    <n v="3.3074072549348181E-3"/>
    <n v="3.7461516525554728E-3"/>
    <n v="4.185728975211531E-3"/>
    <n v="4.6240608242035094E-3"/>
    <n v="5.0596778173017916E-3"/>
    <n v="5.4907224799015195E-3"/>
    <n v="5.9172428041767743E-3"/>
    <n v="6.3392862785653431E-3"/>
    <n v="6.756899893056046E-3"/>
    <n v="5.3919737800297402E-5"/>
    <n v="8.5589602094004736E-5"/>
    <n v="1.2702364069043951E-4"/>
    <n v="1.754931363845338E-4"/>
    <n v="2.272782475379768E-4"/>
    <n v="2.7694450776113148E-4"/>
    <n v="3.195462953852071E-4"/>
    <n v="3.5696309505790666E-4"/>
    <n v="3.873705988205184E-4"/>
    <n v="4.0966852363243827E-4"/>
    <n v="4.2434290665948449E-4"/>
    <n v="4.3259285185004421E-4"/>
    <n v="4.3618822168225183E-4"/>
    <n v="4.3702114671765474E-4"/>
    <n v="4.357756730535755E-4"/>
    <n v="4.3306081715987945E-4"/>
    <n v="4.2848848666132537E-4"/>
    <n v="4.2396414833685168E-4"/>
    <n v="4.1948729845016553E-4"/>
    <n v="4.1505743855230003E-4"/>
    <n v="6.7057763742879861E-3"/>
    <n v="6.7057763742879879E-3"/>
    <n v="5.3919737800297402E-5"/>
    <n v="1.3950933989430214E-4"/>
    <n v="2.6653298058474165E-4"/>
    <n v="4.4202611696927545E-4"/>
    <n v="6.693043645072522E-4"/>
    <n v="9.4624887226838362E-4"/>
    <n v="1.2657951676535908E-3"/>
    <n v="1.6227582627114975E-3"/>
    <n v="2.0101288615320158E-3"/>
    <n v="2.4197973851644542E-3"/>
    <n v="2.8441402918239385E-3"/>
    <n v="3.2767331436739829E-3"/>
    <n v="3.7129213653562345E-3"/>
    <n v="4.1499425120738896E-3"/>
    <n v="4.5857181851274654E-3"/>
    <n v="5.0187790022873449E-3"/>
    <n v="5.4472674889486702E-3"/>
    <n v="5.8712316372855223E-3"/>
    <n v="6.2907189357356876E-3"/>
    <n v="6.7057763742879879E-3"/>
  </r>
  <r>
    <x v="74"/>
    <s v="Under $45"/>
    <n v="44.018669584876591"/>
    <s v="Water Heating"/>
    <s v="Urban"/>
    <s v="SC-New"/>
    <s v="M_Input"/>
    <x v="4"/>
    <s v="Single Family"/>
    <s v="Single Family Tier1_indor2_gfac"/>
    <n v="4.8437533947994381E-3"/>
    <n v="7.3037142723331727E-3"/>
    <n v="1.0362150549377988E-2"/>
    <n v="1.4078885991126593E-2"/>
    <n v="1.7798050478518828E-2"/>
    <n v="2.1866955721273791E-2"/>
    <n v="2.5598069739761697E-2"/>
    <n v="2.8236307547209027E-2"/>
    <n v="2.9885816191607083E-2"/>
    <n v="3.1782769090510775E-2"/>
    <n v="3.3527729594507213E-2"/>
    <n v="3.4246901197389219E-2"/>
    <n v="3.3512294096837689E-2"/>
    <n v="3.3668286964398636E-2"/>
    <n v="3.3888705461961897E-2"/>
    <n v="3.4127483430604059E-2"/>
    <n v="3.4219472152627155E-2"/>
    <n v="3.4312032871723588E-2"/>
    <n v="3.4405170356084501E-2"/>
    <n v="3.4498889415612098E-2"/>
    <n v="0.53216343851826442"/>
    <n v="22.403450365053864"/>
    <n v="44.018669584876591"/>
    <s v="R-All-WH-WHConvert-All-All-N"/>
    <s v=""/>
    <n v="0.53216343851826442"/>
    <n v="4.8437533947994381E-3"/>
    <n v="1.2147467667132612E-2"/>
    <n v="2.25096182165106E-2"/>
    <n v="3.6588504207637193E-2"/>
    <n v="5.4386554686156025E-2"/>
    <n v="7.6253510407429809E-2"/>
    <n v="0.10185158014719151"/>
    <n v="0.13008788769440052"/>
    <n v="0.1599737038860076"/>
    <n v="0.19175647297651838"/>
    <n v="0.2252842025710256"/>
    <n v="0.25953110376841482"/>
    <n v="0.29304339786525252"/>
    <n v="0.32671168482965118"/>
    <n v="0.36060039029161306"/>
    <n v="0.39472787372221713"/>
    <n v="0.42894734587484429"/>
    <n v="0.46325937874656786"/>
    <n v="0.49766454910265234"/>
    <n v="0.53216343851826442"/>
    <n v="4.6424327598384033E-3"/>
    <n v="7.102393637372138E-3"/>
    <n v="1.0160829914416953E-2"/>
    <n v="1.3877565356165559E-2"/>
    <n v="1.7596729843557795E-2"/>
    <n v="2.1665635086312758E-2"/>
    <n v="2.5396749104800664E-2"/>
    <n v="2.8034986912247994E-2"/>
    <n v="2.968449555664605E-2"/>
    <n v="3.1581448455549742E-2"/>
    <n v="3.332640895954618E-2"/>
    <n v="3.4045580562428186E-2"/>
    <n v="3.3310973461876656E-2"/>
    <n v="3.3466966329437603E-2"/>
    <n v="3.3687384827000864E-2"/>
    <n v="3.3926162795643026E-2"/>
    <n v="3.4018151517666122E-2"/>
    <n v="3.4110712236762555E-2"/>
    <n v="3.4203849721123468E-2"/>
    <n v="3.4297568780651065E-2"/>
    <n v="0.52813702581904376"/>
    <n v="0.52813702581904376"/>
    <n v="4.6424327598384033E-3"/>
    <n v="1.1744826397210542E-2"/>
    <n v="2.1905656311627497E-2"/>
    <n v="3.5783221667793054E-2"/>
    <n v="5.3379951511350845E-2"/>
    <n v="7.5045586597663611E-2"/>
    <n v="0.10044233570246427"/>
    <n v="0.12847732261471226"/>
    <n v="0.1581618181713583"/>
    <n v="0.18974326662690805"/>
    <n v="0.22306967558645424"/>
    <n v="0.25711525614888242"/>
    <n v="0.29042622961075909"/>
    <n v="0.32389319594019672"/>
    <n v="0.35758058076719756"/>
    <n v="0.3915067435628406"/>
    <n v="0.42552489508050673"/>
    <n v="0.45963560731726927"/>
    <n v="0.49383945703839272"/>
    <n v="0.52813702581904376"/>
  </r>
  <r>
    <x v="74"/>
    <s v="Under $45"/>
    <n v="44.589012639856797"/>
    <s v="Water Heating"/>
    <s v="Urban"/>
    <s v="SC-New"/>
    <s v="M_Input"/>
    <x v="4"/>
    <s v="Single Family"/>
    <s v="Single Family Tier1_indor2_gfnc"/>
    <n v="7.7809879949159843E-3"/>
    <n v="1.173266028207327E-2"/>
    <n v="1.6645721293901808E-2"/>
    <n v="2.261627171118253E-2"/>
    <n v="2.8590724138630084E-2"/>
    <n v="3.5126998854910926E-2"/>
    <n v="4.1120646966040494E-2"/>
    <n v="4.5358702670841945E-2"/>
    <n v="4.8008467411828085E-2"/>
    <n v="5.1055725711381096E-2"/>
    <n v="5.385882397558598E-2"/>
    <n v="5.5014098646323228E-2"/>
    <n v="5.3834028447764311E-2"/>
    <n v="5.4084614827964304E-2"/>
    <n v="5.4438694307988721E-2"/>
    <n v="5.4822266376180692E-2"/>
    <n v="5.4970036727680797E-2"/>
    <n v="5.5118725933217864E-2"/>
    <n v="5.5268341652396927E-2"/>
    <n v="5.5418891611827559E-2"/>
    <n v="0.85486542954263667"/>
    <n v="22.714382761739053"/>
    <n v="44.589012639856797"/>
    <s v="R-All-WH-WHConvert-All-All-N"/>
    <s v=""/>
    <n v="0.85486542954263667"/>
    <n v="7.7809879949159843E-3"/>
    <n v="1.9513648276989252E-2"/>
    <n v="3.615936957089106E-2"/>
    <n v="5.877564128207359E-2"/>
    <n v="8.7366365420703668E-2"/>
    <n v="0.12249336427561459"/>
    <n v="0.16361401124165509"/>
    <n v="0.20897271391249703"/>
    <n v="0.25698118132432513"/>
    <n v="0.30803690703570624"/>
    <n v="0.36189573101129224"/>
    <n v="0.41690982965761547"/>
    <n v="0.47074385810537978"/>
    <n v="0.52482847293334411"/>
    <n v="0.57926716724133287"/>
    <n v="0.63408943361751358"/>
    <n v="0.68905947034519432"/>
    <n v="0.7441781962784122"/>
    <n v="0.79944653793080911"/>
    <n v="0.85486542954263667"/>
    <n v="7.4575872525407556E-3"/>
    <n v="1.1409259539698041E-2"/>
    <n v="1.6322320551526579E-2"/>
    <n v="2.2292870968807301E-2"/>
    <n v="2.8267323396254856E-2"/>
    <n v="3.4803598112535694E-2"/>
    <n v="4.0797246223665262E-2"/>
    <n v="4.5035301928466713E-2"/>
    <n v="4.7685066669452852E-2"/>
    <n v="5.0732324969005864E-2"/>
    <n v="5.3535423233210748E-2"/>
    <n v="5.4690697903947996E-2"/>
    <n v="5.3510627705389079E-2"/>
    <n v="5.3761214085589072E-2"/>
    <n v="5.4115293565613488E-2"/>
    <n v="5.449886563380546E-2"/>
    <n v="5.4646635985305565E-2"/>
    <n v="5.4795325190842632E-2"/>
    <n v="5.4944940910021695E-2"/>
    <n v="5.5095490869452327E-2"/>
    <n v="0.84839741469513208"/>
    <n v="0.84839741469513197"/>
    <n v="7.4575872525407556E-3"/>
    <n v="1.8866846792238795E-2"/>
    <n v="3.5189167343765371E-2"/>
    <n v="5.7482038312572675E-2"/>
    <n v="8.5749361708827535E-2"/>
    <n v="0.12055295982136323"/>
    <n v="0.16135020604502848"/>
    <n v="0.2063855079734952"/>
    <n v="0.25407057464294802"/>
    <n v="0.30480289961195389"/>
    <n v="0.35833832284516465"/>
    <n v="0.41302902074911263"/>
    <n v="0.46653964845450169"/>
    <n v="0.52030086254009078"/>
    <n v="0.57441615610570429"/>
    <n v="0.62891502173950975"/>
    <n v="0.68356165772481536"/>
    <n v="0.73835698291565799"/>
    <n v="0.79330192382567966"/>
    <n v="0.84839741469513197"/>
  </r>
  <r>
    <x v="74"/>
    <s v="Under $50"/>
    <n v="47.101639011822229"/>
    <s v="Water Heating"/>
    <s v="Urban"/>
    <s v="SC-New"/>
    <s v="M_Input"/>
    <x v="4"/>
    <s v="Manufactured"/>
    <s v="Manufactured Tier1_buffered"/>
    <n v="8.2658449152543938E-4"/>
    <n v="1.2901063177505412E-3"/>
    <n v="1.8965371208631671E-3"/>
    <n v="2.6059392500286001E-3"/>
    <n v="3.3638689042419659E-3"/>
    <n v="4.0907869430092504E-3"/>
    <n v="4.7143089832943777E-3"/>
    <n v="5.2619432628398886E-3"/>
    <n v="5.7069891128719314E-3"/>
    <n v="6.033342732009628E-3"/>
    <n v="6.2481177861854875E-3"/>
    <n v="6.3688644248676455E-3"/>
    <n v="6.4214864498666818E-3"/>
    <n v="6.4336771851959537E-3"/>
    <n v="6.4154483660909725E-3"/>
    <n v="6.3757135901502367E-3"/>
    <n v="6.3087927166302436E-3"/>
    <n v="6.2425742591347717E-3"/>
    <n v="6.1770508449525167E-3"/>
    <n v="6.112215178757761E-3"/>
    <n v="9.8894347920267064E-2"/>
    <n v="30.399682048174135"/>
    <n v="47.101639011822229"/>
    <s v="R-All-WH-WHConvert-All-All-N"/>
    <s v=""/>
    <n v="9.8894347920267064E-2"/>
    <n v="8.2658449152543938E-4"/>
    <n v="2.1166908092759805E-3"/>
    <n v="4.0132279301391474E-3"/>
    <n v="6.6191671801677475E-3"/>
    <n v="9.9830360844097125E-3"/>
    <n v="1.4073823027418962E-2"/>
    <n v="1.8788132010713339E-2"/>
    <n v="2.4050075273553226E-2"/>
    <n v="2.9757064386425155E-2"/>
    <n v="3.5790407118434786E-2"/>
    <n v="4.2038524904620275E-2"/>
    <n v="4.8407389329487918E-2"/>
    <n v="5.4828875779354601E-2"/>
    <n v="6.1262552964550555E-2"/>
    <n v="6.767800133064153E-2"/>
    <n v="7.4053714920791769E-2"/>
    <n v="8.0362507637422018E-2"/>
    <n v="8.6605081896556788E-2"/>
    <n v="9.2782132741509302E-2"/>
    <n v="9.8894347920267064E-2"/>
    <n v="7.891721638901535E-4"/>
    <n v="1.2526939901152552E-3"/>
    <n v="1.8591247932278811E-3"/>
    <n v="2.5685269223933143E-3"/>
    <n v="3.3264565766066801E-3"/>
    <n v="4.0533746153739647E-3"/>
    <n v="4.676896655659092E-3"/>
    <n v="5.2245309352046028E-3"/>
    <n v="5.6695767852366456E-3"/>
    <n v="5.9959304043743422E-3"/>
    <n v="6.2107054585502017E-3"/>
    <n v="6.3314520972323598E-3"/>
    <n v="6.384074122231396E-3"/>
    <n v="6.3962648575606679E-3"/>
    <n v="6.3780360384556867E-3"/>
    <n v="6.3383012625149509E-3"/>
    <n v="6.2713803889949578E-3"/>
    <n v="6.2051619314994859E-3"/>
    <n v="6.1396385173172309E-3"/>
    <n v="6.0748028511224753E-3"/>
    <n v="9.8146101367561342E-2"/>
    <n v="9.8146101367561342E-2"/>
    <n v="7.891721638901535E-4"/>
    <n v="2.0418661540054089E-3"/>
    <n v="3.9009909472332901E-3"/>
    <n v="6.4695178696266044E-3"/>
    <n v="9.7959744462332854E-3"/>
    <n v="1.3849349061607251E-2"/>
    <n v="1.8526245717266344E-2"/>
    <n v="2.3750776652470947E-2"/>
    <n v="2.9420353437707592E-2"/>
    <n v="3.5416283842081932E-2"/>
    <n v="4.1626989300632133E-2"/>
    <n v="4.7958441397864496E-2"/>
    <n v="5.4342515520095891E-2"/>
    <n v="6.0738780377656558E-2"/>
    <n v="6.7116816416112252E-2"/>
    <n v="7.3455117678627196E-2"/>
    <n v="7.9726498067622151E-2"/>
    <n v="8.593165999912164E-2"/>
    <n v="9.2071298516438874E-2"/>
    <n v="9.8146101367561342E-2"/>
  </r>
  <r>
    <x v="74"/>
    <s v="Under $55"/>
    <n v="52.887214946956647"/>
    <s v="Water Heating"/>
    <s v="Urban"/>
    <s v="SC-New"/>
    <s v="M_Input"/>
    <x v="4"/>
    <s v="Manufactured"/>
    <s v="Manufactured Tier1_indor2_zonl"/>
    <n v="1.1134849298132317E-4"/>
    <n v="1.7378912348343492E-4"/>
    <n v="2.5548090056895533E-4"/>
    <n v="3.5104385730255847E-4"/>
    <n v="4.5314391561210418E-4"/>
    <n v="5.5106642561262643E-4"/>
    <n v="6.3506054870373458E-4"/>
    <n v="7.0883189616728485E-4"/>
    <n v="7.687836436495141E-4"/>
    <n v="8.1274646177947993E-4"/>
    <n v="8.4167862643735999E-4"/>
    <n v="8.5794430331330321E-4"/>
    <n v="8.6503297149101693E-4"/>
    <n v="8.6667517506629026E-4"/>
    <n v="8.6421958636727792E-4"/>
    <n v="8.5886694853616347E-4"/>
    <n v="8.498520946502732E-4"/>
    <n v="8.4093186262890836E-4"/>
    <n v="8.3210525930040816E-4"/>
    <n v="8.2337130191765682E-4"/>
    <n v="1.3321973395569675E-2"/>
    <n v="31.14660142362872"/>
    <n v="52.887214946956647"/>
    <s v="R-All-WH-WHConvert-All-All-N"/>
    <s v=""/>
    <n v="1.3321973395569675E-2"/>
    <n v="1.1134849298132317E-4"/>
    <n v="2.8513761646475807E-4"/>
    <n v="5.4061851703371346E-4"/>
    <n v="8.9166237433627193E-4"/>
    <n v="1.3448062899483761E-3"/>
    <n v="1.8958727155610026E-3"/>
    <n v="2.5309332642647372E-3"/>
    <n v="3.2397651604320222E-3"/>
    <n v="4.0085488040815364E-3"/>
    <n v="4.8212952658610161E-3"/>
    <n v="5.6629738922983758E-3"/>
    <n v="6.5209181956116793E-3"/>
    <n v="7.3859511671026962E-3"/>
    <n v="8.2526263421689866E-3"/>
    <n v="9.1168459285362637E-3"/>
    <n v="9.9757128770724263E-3"/>
    <n v="1.08255649717227E-2"/>
    <n v="1.1666496834351609E-2"/>
    <n v="1.2498602093652018E-2"/>
    <n v="1.3321973395569675E-2"/>
    <n v="1.0630871018377187E-4"/>
    <n v="1.687493406858836E-4"/>
    <n v="2.5044111777140402E-4"/>
    <n v="3.4600407450500716E-4"/>
    <n v="4.4810413281455287E-4"/>
    <n v="5.4602664281507517E-4"/>
    <n v="6.3002076590618333E-4"/>
    <n v="7.0379211336973359E-4"/>
    <n v="7.6374386085196284E-4"/>
    <n v="8.0770667898192867E-4"/>
    <n v="8.3663884363980874E-4"/>
    <n v="8.5290452051575195E-4"/>
    <n v="8.5999318869346567E-4"/>
    <n v="8.61635392268739E-4"/>
    <n v="8.5917980356972666E-4"/>
    <n v="8.5382716573861222E-4"/>
    <n v="8.4481231185272194E-4"/>
    <n v="8.358920798313571E-4"/>
    <n v="8.270654765028569E-4"/>
    <n v="8.1833151912010557E-4"/>
    <n v="1.322117773961865E-2"/>
    <n v="1.3221177739618648E-2"/>
    <n v="1.0630871018377187E-4"/>
    <n v="2.750580508696555E-4"/>
    <n v="5.2549916864105947E-4"/>
    <n v="8.7150324314606668E-4"/>
    <n v="1.3196073759606196E-3"/>
    <n v="1.8656340187756947E-3"/>
    <n v="2.495654784681878E-3"/>
    <n v="3.1994468980516117E-3"/>
    <n v="3.9631907589035746E-3"/>
    <n v="4.7708974378855035E-3"/>
    <n v="5.6075362815253124E-3"/>
    <n v="6.4604408020410642E-3"/>
    <n v="7.3204339907345303E-3"/>
    <n v="8.1820693830032699E-3"/>
    <n v="9.0412491865729961E-3"/>
    <n v="9.8950763523116079E-3"/>
    <n v="1.0739888664164331E-2"/>
    <n v="1.1575780743995687E-2"/>
    <n v="1.2402846220498543E-2"/>
    <n v="1.3221177739618648E-2"/>
  </r>
  <r>
    <x v="74"/>
    <s v="Under $55"/>
    <n v="54.151643550286508"/>
    <s v="Water Heating"/>
    <s v="Urban"/>
    <s v="SC-New"/>
    <s v="M_Input"/>
    <x v="4"/>
    <s v="Single Family"/>
    <s v="Single Family Tier1_indor2_zonl"/>
    <n v="1.0359260001050322E-2"/>
    <n v="1.5620340044915564E-2"/>
    <n v="2.2161370111509929E-2"/>
    <n v="3.0110294356400537E-2"/>
    <n v="3.8064413563405404E-2"/>
    <n v="4.6766517880811646E-2"/>
    <n v="5.4746193363997622E-2"/>
    <n v="6.0388551503305715E-2"/>
    <n v="6.3916329969411378E-2"/>
    <n v="6.7973313611598432E-2"/>
    <n v="7.1705233484288672E-2"/>
    <n v="7.324331459874546E-2"/>
    <n v="7.1672221825648946E-2"/>
    <n v="7.2005841343749988E-2"/>
    <n v="7.247724695406664E-2"/>
    <n v="7.2987917679447192E-2"/>
    <n v="7.3184652527597122E-2"/>
    <n v="7.3382610696985692E-2"/>
    <n v="7.3581802385269082E-2"/>
    <n v="7.378223787931025E-2"/>
    <n v="1.1381296637815155"/>
    <n v="31.87176054702881"/>
    <n v="54.151643550286508"/>
    <s v="R-All-WH-WHConvert-All-All-N"/>
    <s v=""/>
    <n v="1.1381296637815155"/>
    <n v="1.0359260001050322E-2"/>
    <n v="2.5979600045965886E-2"/>
    <n v="4.8140970157475815E-2"/>
    <n v="7.8251264513876345E-2"/>
    <n v="0.11631567807728174"/>
    <n v="0.1630821959580934"/>
    <n v="0.21782838932209103"/>
    <n v="0.27821694082539672"/>
    <n v="0.3421332707948081"/>
    <n v="0.41010658440640652"/>
    <n v="0.48181181789069516"/>
    <n v="0.55505513248944061"/>
    <n v="0.62672735431508952"/>
    <n v="0.69873319565883951"/>
    <n v="0.77121044261290617"/>
    <n v="0.8441983602923534"/>
    <n v="0.91738301281995049"/>
    <n v="0.9907656235169362"/>
    <n v="1.0643474259022052"/>
    <n v="1.1381296637815155"/>
    <n v="9.9286986922568019E-3"/>
    <n v="1.5189778736122045E-2"/>
    <n v="2.1730808802716411E-2"/>
    <n v="2.9679733047607019E-2"/>
    <n v="3.7633852254611883E-2"/>
    <n v="4.6335956572018125E-2"/>
    <n v="5.4315632055204101E-2"/>
    <n v="5.9957990194512194E-2"/>
    <n v="6.3485768660617864E-2"/>
    <n v="6.7542752302804918E-2"/>
    <n v="7.1274672175495157E-2"/>
    <n v="7.2812753289951945E-2"/>
    <n v="7.1241660516855432E-2"/>
    <n v="7.1575280034956473E-2"/>
    <n v="7.2046685645273126E-2"/>
    <n v="7.2557356370653678E-2"/>
    <n v="7.2754091218803607E-2"/>
    <n v="7.2952049388192178E-2"/>
    <n v="7.3151241076475568E-2"/>
    <n v="7.3351676570516736E-2"/>
    <n v="1.1295184376056451"/>
    <n v="1.1295184376056453"/>
    <n v="9.9286986922568019E-3"/>
    <n v="2.5118477428378846E-2"/>
    <n v="4.6849286231095258E-2"/>
    <n v="7.6529019278702273E-2"/>
    <n v="0.11416287153331416"/>
    <n v="0.16049882810533228"/>
    <n v="0.21481446016053637"/>
    <n v="0.27477245035504855"/>
    <n v="0.33825821901566644"/>
    <n v="0.40580097131847137"/>
    <n v="0.47707564349396653"/>
    <n v="0.54988839678391843"/>
    <n v="0.62113005730077386"/>
    <n v="0.69270533733573036"/>
    <n v="0.76475202298100353"/>
    <n v="0.83730937935165717"/>
    <n v="0.91006347057046078"/>
    <n v="0.98301551995865299"/>
    <n v="1.0561667610351286"/>
    <n v="1.1295184376056453"/>
  </r>
  <r>
    <x v="74"/>
    <s v="Under $60"/>
    <n v="56.497869081530887"/>
    <s v="Water Heating"/>
    <s v="Urban"/>
    <s v="SC-New"/>
    <s v="M_Input"/>
    <x v="4"/>
    <s v="Manufactured"/>
    <s v="Manufactured Tier1_indor2_efaf"/>
    <n v="5.2332706263060413E-4"/>
    <n v="8.1679193920467723E-4"/>
    <n v="1.2007353280964364E-3"/>
    <n v="1.6498719091553331E-3"/>
    <n v="2.1297322303768357E-3"/>
    <n v="2.589958481778233E-3"/>
    <n v="2.9847226724608678E-3"/>
    <n v="3.33144081422213E-3"/>
    <n v="3.6132081832219911E-3"/>
    <n v="3.8198291428857881E-3"/>
    <n v="3.9558074964364991E-3"/>
    <n v="4.0322545921561842E-3"/>
    <n v="4.0655706415797556E-3"/>
    <n v="4.0732888382996116E-3"/>
    <n v="4.0617478107879178E-3"/>
    <n v="4.0365909347630895E-3"/>
    <n v="3.9942220002779283E-3"/>
    <n v="3.9522977793321886E-3"/>
    <n v="3.9108136041158762E-3"/>
    <n v="3.8697648558133489E-3"/>
    <n v="6.2611976317595297E-2"/>
    <n v="33.240362519911287"/>
    <n v="56.497869081530887"/>
    <s v="R-All-WH-WHConvert-All-All-N"/>
    <s v=""/>
    <n v="6.2611976317595297E-2"/>
    <n v="5.2332706263060413E-4"/>
    <n v="1.3401190018352814E-3"/>
    <n v="2.5408543299317177E-3"/>
    <n v="4.190726239087051E-3"/>
    <n v="6.3204584694638872E-3"/>
    <n v="8.9104169512421207E-3"/>
    <n v="1.1895139623702988E-2"/>
    <n v="1.5226580437925118E-2"/>
    <n v="1.8839788621147109E-2"/>
    <n v="2.2659617764032896E-2"/>
    <n v="2.6615425260469394E-2"/>
    <n v="3.0647679852625578E-2"/>
    <n v="3.471325049420533E-2"/>
    <n v="3.8786539332504942E-2"/>
    <n v="4.2848287143292862E-2"/>
    <n v="4.6884878078055955E-2"/>
    <n v="5.0879100078333885E-2"/>
    <n v="5.4831397857666074E-2"/>
    <n v="5.8742211461781949E-2"/>
    <n v="6.2611976317595297E-2"/>
    <n v="4.9964057476604756E-4"/>
    <n v="7.9310545134012066E-4"/>
    <n v="1.1770488402318799E-3"/>
    <n v="1.6261854212907766E-3"/>
    <n v="2.1060457425122791E-3"/>
    <n v="2.5662719939136764E-3"/>
    <n v="2.9610361845963111E-3"/>
    <n v="3.3077543263575733E-3"/>
    <n v="3.5895216953574344E-3"/>
    <n v="3.7961426550212314E-3"/>
    <n v="3.9321210085719429E-3"/>
    <n v="4.008568104291628E-3"/>
    <n v="4.0418841537151994E-3"/>
    <n v="4.0496023504350553E-3"/>
    <n v="4.0380613229233616E-3"/>
    <n v="4.0129044468985332E-3"/>
    <n v="3.970535512413372E-3"/>
    <n v="3.9286112914676324E-3"/>
    <n v="3.8871271162513195E-3"/>
    <n v="3.8460783679487923E-3"/>
    <n v="6.2138246560304165E-2"/>
    <n v="6.2138246560304158E-2"/>
    <n v="4.9964057476604756E-4"/>
    <n v="1.2927460261061682E-3"/>
    <n v="2.4697948663380482E-3"/>
    <n v="4.0959802876288243E-3"/>
    <n v="6.2020260301411034E-3"/>
    <n v="8.7682980240547798E-3"/>
    <n v="1.172933420865109E-2"/>
    <n v="1.5037088535008663E-2"/>
    <n v="1.8626610230366096E-2"/>
    <n v="2.2422752885387327E-2"/>
    <n v="2.6354873893959269E-2"/>
    <n v="3.0363441998250897E-2"/>
    <n v="3.4405326151966092E-2"/>
    <n v="3.8454928502401148E-2"/>
    <n v="4.2492989825324512E-2"/>
    <n v="4.6505894272223042E-2"/>
    <n v="5.0476429784636415E-2"/>
    <n v="5.4405041076104048E-2"/>
    <n v="5.8292168192355366E-2"/>
    <n v="6.2138246560304158E-2"/>
  </r>
  <r>
    <x v="74"/>
    <s v="Under $60"/>
    <n v="57.941396161624695"/>
    <s v="Water Heating"/>
    <s v="Urban"/>
    <s v="SC-New"/>
    <s v="M_Input"/>
    <x v="4"/>
    <s v="Single Family"/>
    <s v="Single Family Tier1_indor2_efaf"/>
    <n v="9.5878805982910263E-4"/>
    <n v="1.4457205943298034E-3"/>
    <n v="2.0511172661189054E-3"/>
    <n v="2.7868197828734283E-3"/>
    <n v="3.5230031127020424E-3"/>
    <n v="4.3284152477455163E-3"/>
    <n v="5.0669639060294111E-3"/>
    <n v="5.5891851469963968E-3"/>
    <n v="5.9156941708727526E-3"/>
    <n v="6.2911831029640953E-3"/>
    <n v="6.6365861736285593E-3"/>
    <n v="6.7789413039602885E-3"/>
    <n v="6.6335308217853103E-3"/>
    <n v="6.6644085495813866E-3"/>
    <n v="6.7080388929130711E-3"/>
    <n v="6.755303368749137E-3"/>
    <n v="6.773511910994367E-3"/>
    <n v="6.7918336761722022E-3"/>
    <n v="6.8102696081136669E-3"/>
    <n v="6.8288206589062093E-3"/>
    <n v="0.10533813535526566"/>
    <n v="34.070223174011588"/>
    <n v="57.941396161624695"/>
    <s v="R-All-WH-WHConvert-All-All-N"/>
    <s v=""/>
    <n v="0.10533813535526566"/>
    <n v="9.5878805982910263E-4"/>
    <n v="2.4045086541589059E-3"/>
    <n v="4.4556259202778118E-3"/>
    <n v="7.2424457031512405E-3"/>
    <n v="1.0765448815853283E-2"/>
    <n v="1.5093864063598798E-2"/>
    <n v="2.016082796962821E-2"/>
    <n v="2.5750013116624608E-2"/>
    <n v="3.1665707287497361E-2"/>
    <n v="3.7956890390461455E-2"/>
    <n v="4.4593476564090018E-2"/>
    <n v="5.1372417868050309E-2"/>
    <n v="5.8005948689835621E-2"/>
    <n v="6.4670357239417012E-2"/>
    <n v="7.1378396132330088E-2"/>
    <n v="7.8133699501079221E-2"/>
    <n v="8.4907211412073594E-2"/>
    <n v="9.1699045088245792E-2"/>
    <n v="9.8509314696359457E-2"/>
    <n v="0.10533813535526566"/>
    <n v="9.1893800858473167E-4"/>
    <n v="1.4058705430854323E-3"/>
    <n v="2.0112672148745346E-3"/>
    <n v="2.7469697316290574E-3"/>
    <n v="3.4831530614576715E-3"/>
    <n v="4.2885651965011455E-3"/>
    <n v="5.0271138547850402E-3"/>
    <n v="5.549335095752026E-3"/>
    <n v="5.8758441196283817E-3"/>
    <n v="6.2513330517197244E-3"/>
    <n v="6.5967361223841885E-3"/>
    <n v="6.7390912527159176E-3"/>
    <n v="6.5936807705409394E-3"/>
    <n v="6.6245584983370158E-3"/>
    <n v="6.6681888416687003E-3"/>
    <n v="6.7154533175047661E-3"/>
    <n v="6.7336618597499962E-3"/>
    <n v="6.7519836249278313E-3"/>
    <n v="6.7704195568692961E-3"/>
    <n v="6.7889706076618385E-3"/>
    <n v="0.10454113433037825"/>
    <n v="0.10454113433037825"/>
    <n v="9.1893800858473167E-4"/>
    <n v="2.3248085516701638E-3"/>
    <n v="4.3360757665446984E-3"/>
    <n v="7.0830454981737553E-3"/>
    <n v="1.0566198559631427E-2"/>
    <n v="1.4854763756132573E-2"/>
    <n v="1.9881877610917614E-2"/>
    <n v="2.5431212706669641E-2"/>
    <n v="3.1307056826298023E-2"/>
    <n v="3.7558389878017746E-2"/>
    <n v="4.4155126000401931E-2"/>
    <n v="5.0894217253117852E-2"/>
    <n v="5.7487898023658793E-2"/>
    <n v="6.4112456521995806E-2"/>
    <n v="7.0780645363664504E-2"/>
    <n v="7.7496098681169273E-2"/>
    <n v="8.4229760540919268E-2"/>
    <n v="9.0981744165847103E-2"/>
    <n v="9.7752163722716404E-2"/>
    <n v="0.10454113433037825"/>
  </r>
  <r>
    <x v="74"/>
    <s v="Under $5"/>
    <n v="-1.0408125173083154"/>
    <s v="Water Heating"/>
    <s v="Urban"/>
    <s v="SC-New"/>
    <s v="M_Input"/>
    <x v="4"/>
    <s v="Manufactured"/>
    <s v="Manufactured Tier2_buffered"/>
    <n v="4.5486823897236044E-4"/>
    <n v="7.0994362325783444E-4"/>
    <n v="1.0436616088945695E-3"/>
    <n v="1.4340445649323945E-3"/>
    <n v="1.8511321471597379E-3"/>
    <n v="2.2511540826803378E-3"/>
    <n v="2.5942773511819467E-3"/>
    <n v="2.8956396957355605E-3"/>
    <n v="3.1405477772947013E-3"/>
    <n v="3.3201396974690853E-3"/>
    <n v="3.4383300962362749E-3"/>
    <n v="3.5047767952274753E-3"/>
    <n v="3.5337346187626073E-3"/>
    <n v="3.5404431626172963E-3"/>
    <n v="3.5304118700757122E-3"/>
    <n v="3.5085458808835259E-3"/>
    <n v="3.4717194218819129E-3"/>
    <n v="3.4352795013931486E-3"/>
    <n v="3.3992220622249708E-3"/>
    <n v="3.3635430897702824E-3"/>
    <n v="5.4421415286651731E-2"/>
    <n v="-2.0096757116341566"/>
    <n v="-1.0408125173083154"/>
    <s v="R-All-WH-WHConvert-All-All-N"/>
    <s v=""/>
    <n v="5.4421415286651731E-2"/>
    <n v="4.5486823897236044E-4"/>
    <n v="1.1648118622301948E-3"/>
    <n v="2.2084734711247641E-3"/>
    <n v="3.6425180360571585E-3"/>
    <n v="5.4936501832168966E-3"/>
    <n v="7.744804265897234E-3"/>
    <n v="1.0339081617079181E-2"/>
    <n v="1.3234721312814741E-2"/>
    <n v="1.6375269090109442E-2"/>
    <n v="1.9695408787578528E-2"/>
    <n v="2.3133738883814804E-2"/>
    <n v="2.6638515679042279E-2"/>
    <n v="3.0172250297804886E-2"/>
    <n v="3.3712693460422181E-2"/>
    <n v="3.7243105330497892E-2"/>
    <n v="4.0751651211381419E-2"/>
    <n v="4.4223370633263329E-2"/>
    <n v="4.7658650134656477E-2"/>
    <n v="5.1057872196881446E-2"/>
    <n v="5.4421415286651731E-2"/>
    <n v="4.3428028969216793E-4"/>
    <n v="6.8935567397764193E-4"/>
    <n v="1.023073659614377E-3"/>
    <n v="1.413456615652202E-3"/>
    <n v="1.8305441978795454E-3"/>
    <n v="2.2305661334001453E-3"/>
    <n v="2.5736894019017542E-3"/>
    <n v="2.875051746455368E-3"/>
    <n v="3.1199598280145088E-3"/>
    <n v="3.2995517481888927E-3"/>
    <n v="3.4177421469560824E-3"/>
    <n v="3.4841888459472828E-3"/>
    <n v="3.5131466694824148E-3"/>
    <n v="3.5198552133371037E-3"/>
    <n v="3.5098239207955197E-3"/>
    <n v="3.4879579316033334E-3"/>
    <n v="3.4511314726017204E-3"/>
    <n v="3.4146915521129561E-3"/>
    <n v="3.3786341129447782E-3"/>
    <n v="3.3429551404900899E-3"/>
    <n v="5.4009656301047877E-2"/>
    <n v="5.4009656301047884E-2"/>
    <n v="4.3428028969216793E-4"/>
    <n v="1.1236359636698097E-3"/>
    <n v="2.1467096232841865E-3"/>
    <n v="3.5601662389363885E-3"/>
    <n v="5.3907104368159341E-3"/>
    <n v="7.621276570216079E-3"/>
    <n v="1.0194965972117833E-2"/>
    <n v="1.3070017718573201E-2"/>
    <n v="1.618997754658771E-2"/>
    <n v="1.9489529294776604E-2"/>
    <n v="2.2907271441732685E-2"/>
    <n v="2.6391460287679969E-2"/>
    <n v="2.9904606957162384E-2"/>
    <n v="3.3424462170499492E-2"/>
    <n v="3.693428609129501E-2"/>
    <n v="4.0422244022898346E-2"/>
    <n v="4.3873375495500064E-2"/>
    <n v="4.7288067047613021E-2"/>
    <n v="5.0666701160557798E-2"/>
    <n v="5.4009656301047884E-2"/>
  </r>
  <r>
    <x v="74"/>
    <s v="Under $5"/>
    <n v="-0.4118418512776027"/>
    <s v="Water Heating"/>
    <s v="Urban"/>
    <s v="SC-New"/>
    <s v="M_Input"/>
    <x v="4"/>
    <s v="Single Family"/>
    <s v="Single Family Tier2_buffered"/>
    <n v="1.1941348196942746E-2"/>
    <n v="1.800591156241595E-2"/>
    <n v="2.5545901637378392E-2"/>
    <n v="3.4708802480656289E-2"/>
    <n v="4.3877691671699366E-2"/>
    <n v="5.3908799848319228E-2"/>
    <n v="6.3107148324336795E-2"/>
    <n v="6.9611219386024659E-2"/>
    <n v="7.3677767674336078E-2"/>
    <n v="7.8354342477530994E-2"/>
    <n v="8.2656209081744605E-2"/>
    <n v="8.4429189211696704E-2"/>
    <n v="8.2618155812463262E-2"/>
    <n v="8.3002726412152519E-2"/>
    <n v="8.3546126088790834E-2"/>
    <n v="8.4134787532285468E-2"/>
    <n v="8.4361568144413451E-2"/>
    <n v="8.4589758905998597E-2"/>
    <n v="8.4819371572104826E-2"/>
    <n v="8.5050418000626696E-2"/>
    <n v="1.3119472440219173"/>
    <n v="-1.5862544840053203"/>
    <n v="-0.4118418512776027"/>
    <s v="R-All-WH-WHConvert-All-All-N"/>
    <s v=""/>
    <n v="1.3119472440219173"/>
    <n v="1.1941348196942746E-2"/>
    <n v="2.9947259759358698E-2"/>
    <n v="5.5493161396737087E-2"/>
    <n v="9.0201963877393376E-2"/>
    <n v="0.13407965554909274"/>
    <n v="0.18798845539741196"/>
    <n v="0.25109560372174877"/>
    <n v="0.32070682310777343"/>
    <n v="0.39438459078210952"/>
    <n v="0.4727389332596405"/>
    <n v="0.5553951423413851"/>
    <n v="0.63982433155308183"/>
    <n v="0.72244248736554506"/>
    <n v="0.80544521377769762"/>
    <n v="0.88899133986648848"/>
    <n v="0.97312612739877391"/>
    <n v="1.0574876955431873"/>
    <n v="1.1420774544491858"/>
    <n v="1.2268968260212907"/>
    <n v="1.3119472440219173"/>
    <n v="1.144503065033097E-2"/>
    <n v="1.7509594015804174E-2"/>
    <n v="2.5049584090766616E-2"/>
    <n v="3.421248493404451E-2"/>
    <n v="4.3381374125087586E-2"/>
    <n v="5.3412482301707448E-2"/>
    <n v="6.2610830777725016E-2"/>
    <n v="6.9114901839412879E-2"/>
    <n v="7.3181450127724298E-2"/>
    <n v="7.7858024930919215E-2"/>
    <n v="8.2159891535132826E-2"/>
    <n v="8.3932871665084924E-2"/>
    <n v="8.2121838265851482E-2"/>
    <n v="8.250640886554074E-2"/>
    <n v="8.3049808542179054E-2"/>
    <n v="8.3638469985673689E-2"/>
    <n v="8.3865250597801672E-2"/>
    <n v="8.4093441359386817E-2"/>
    <n v="8.4323054025493047E-2"/>
    <n v="8.4554100454014916E-2"/>
    <n v="1.3020208930896817"/>
    <n v="1.3020208930896819"/>
    <n v="1.144503065033097E-2"/>
    <n v="2.8954624666135145E-2"/>
    <n v="5.4004208756901761E-2"/>
    <n v="8.8216693690946271E-2"/>
    <n v="0.13159806781603386"/>
    <n v="0.18501055011774131"/>
    <n v="0.24762138089546631"/>
    <n v="0.31673628273487919"/>
    <n v="0.38991773286260351"/>
    <n v="0.46777575779352271"/>
    <n v="0.54993564932865557"/>
    <n v="0.63386852099374047"/>
    <n v="0.71599035925959198"/>
    <n v="0.79849676812513271"/>
    <n v="0.88154657666731173"/>
    <n v="0.96518504665298543"/>
    <n v="1.0490502972507871"/>
    <n v="1.1331437386101739"/>
    <n v="1.217466792635667"/>
    <n v="1.3020208930896819"/>
  </r>
  <r>
    <x v="74"/>
    <s v="Under $10"/>
    <n v="7.689689483718106"/>
    <s v="Water Heating"/>
    <s v="Urban"/>
    <s v="SC-New"/>
    <s v="M_Input"/>
    <x v="4"/>
    <s v="Manufactured"/>
    <s v="Manufactured Tier2_indor2_gfac"/>
    <n v="2.0956768366433494E-6"/>
    <n v="3.2708645693648916E-6"/>
    <n v="4.8083758584586106E-6"/>
    <n v="6.6069549815847268E-6"/>
    <n v="8.5285681214692485E-6"/>
    <n v="1.0371556117979377E-5"/>
    <n v="1.1952399589347517E-5"/>
    <n v="1.3340841407893384E-5"/>
    <n v="1.4469186167223655E-5"/>
    <n v="1.5296605175435891E-5"/>
    <n v="1.5841134029702833E-5"/>
    <n v="1.6147268413281398E-5"/>
    <n v="1.6280683399914197E-5"/>
    <n v="1.6311591119467536E-5"/>
    <n v="1.6265374774557448E-5"/>
    <n v="1.6164633410060587E-5"/>
    <n v="1.5994965909688096E-5"/>
    <n v="1.5827079276253425E-5"/>
    <n v="1.5660954817390029E-5"/>
    <n v="1.5496574036930507E-5"/>
    <n v="2.5073128801264669E-4"/>
    <n v="-0.81575051143404931"/>
    <n v="7.689689483718106"/>
    <s v="R-All-WH-WHConvert-All-All-N"/>
    <s v=""/>
    <n v="2.5073128801264669E-4"/>
    <n v="2.0956768366433494E-6"/>
    <n v="5.3665414060082406E-6"/>
    <n v="1.017491726446685E-5"/>
    <n v="1.6781872246051578E-5"/>
    <n v="2.5310440367520827E-5"/>
    <n v="3.5681996485500207E-5"/>
    <n v="4.7634396074847722E-5"/>
    <n v="6.0975237482741105E-5"/>
    <n v="7.5444423649964764E-5"/>
    <n v="9.0741028825400648E-5"/>
    <n v="1.0658216285510348E-4"/>
    <n v="1.2272943126838488E-4"/>
    <n v="1.3901011466829907E-4"/>
    <n v="1.553217057877666E-4"/>
    <n v="1.7158708056232405E-4"/>
    <n v="1.8775171397238463E-4"/>
    <n v="2.0374667988207272E-4"/>
    <n v="2.1957375915832613E-4"/>
    <n v="2.3523471397571616E-4"/>
    <n v="2.5073128801264669E-4"/>
    <n v="2.0008236797864044E-6"/>
    <n v="3.1760114125079467E-6"/>
    <n v="4.7135227016016661E-6"/>
    <n v="6.5121018247277823E-6"/>
    <n v="8.4337149646123031E-6"/>
    <n v="1.0276702961122432E-5"/>
    <n v="1.1857546432490571E-5"/>
    <n v="1.3245988251036439E-5"/>
    <n v="1.437433301036671E-5"/>
    <n v="1.5201752018578945E-5"/>
    <n v="1.5746280872845887E-5"/>
    <n v="1.6052415256424453E-5"/>
    <n v="1.6185830243057252E-5"/>
    <n v="1.6216737962610591E-5"/>
    <n v="1.6170521617700503E-5"/>
    <n v="1.6069780253203642E-5"/>
    <n v="1.590011275283115E-5"/>
    <n v="1.5732226119396479E-5"/>
    <n v="1.5566101660533083E-5"/>
    <n v="1.5401720880073561E-5"/>
    <n v="2.4883422487550778E-4"/>
    <n v="2.4883422487550778E-4"/>
    <n v="2.0008236797864044E-6"/>
    <n v="5.1768350922943515E-6"/>
    <n v="9.8903577938960176E-6"/>
    <n v="1.64024596186238E-5"/>
    <n v="2.4836174583236103E-5"/>
    <n v="3.5112877544358535E-5"/>
    <n v="4.6970423976849105E-5"/>
    <n v="6.0216412227885542E-5"/>
    <n v="7.4590745238252255E-5"/>
    <n v="8.9792497256831194E-5"/>
    <n v="1.0553877812967708E-4"/>
    <n v="1.2159119338610153E-4"/>
    <n v="1.3777702362915878E-4"/>
    <n v="1.5399376159176936E-4"/>
    <n v="1.7016428320946987E-4"/>
    <n v="1.862340634626735E-4"/>
    <n v="2.0213417621550464E-4"/>
    <n v="2.1786640233490112E-4"/>
    <n v="2.334325039954342E-4"/>
    <n v="2.4883422487550778E-4"/>
  </r>
  <r>
    <x v="74"/>
    <s v="Under $10"/>
    <n v="7.9661901932052341"/>
    <s v="Water Heating"/>
    <s v="Urban"/>
    <s v="SC-New"/>
    <s v="M_Input"/>
    <x v="4"/>
    <s v="Single Family"/>
    <s v="Single Family Tier2_indor2_gfac"/>
    <n v="1.2929837002705409E-3"/>
    <n v="1.9496416798797682E-3"/>
    <n v="2.7660557150742263E-3"/>
    <n v="3.758195065016868E-3"/>
    <n v="4.7509828204765625E-3"/>
    <n v="5.8371298077439324E-3"/>
    <n v="6.8331073517153961E-3"/>
    <n v="7.5373542867739323E-3"/>
    <n v="7.977671457534927E-3"/>
    <n v="8.4840409975484275E-3"/>
    <n v="8.9498379333927784E-3"/>
    <n v="9.1418124383752675E-3"/>
    <n v="8.9457176065995767E-3"/>
    <n v="8.9873580904713066E-3"/>
    <n v="9.0461962478583843E-3"/>
    <n v="9.1099352527733539E-3"/>
    <n v="9.134490573511251E-3"/>
    <n v="9.1591985822231554E-3"/>
    <n v="9.1840605517222954E-3"/>
    <n v="9.2090777659561921E-3"/>
    <n v="0.14205484792491815"/>
    <n v="-0.77461705136876124"/>
    <n v="7.9661901932052341"/>
    <s v="R-All-WH-WHConvert-All-All-N"/>
    <s v=""/>
    <n v="0.14205484792491815"/>
    <n v="1.2929837002705409E-3"/>
    <n v="3.2426253801503091E-3"/>
    <n v="6.0086810952245349E-3"/>
    <n v="9.7668761602414025E-3"/>
    <n v="1.4517858980717965E-2"/>
    <n v="2.0354988788461897E-2"/>
    <n v="2.7188096140177295E-2"/>
    <n v="3.4725450426951229E-2"/>
    <n v="4.2703121884486155E-2"/>
    <n v="5.1187162882034579E-2"/>
    <n v="6.0137000815427361E-2"/>
    <n v="6.9278813253802626E-2"/>
    <n v="7.8224530860402208E-2"/>
    <n v="8.721188895087352E-2"/>
    <n v="9.6258085198731899E-2"/>
    <n v="0.10536802045150526"/>
    <n v="0.1145025110250165"/>
    <n v="0.12366170960723966"/>
    <n v="0.13284577015896196"/>
    <n v="0.14205484792491815"/>
    <n v="1.2392434954508213E-3"/>
    <n v="1.8959014750600486E-3"/>
    <n v="2.7123155102545069E-3"/>
    <n v="3.7044548601971486E-3"/>
    <n v="4.6972426156568431E-3"/>
    <n v="5.7833896029242131E-3"/>
    <n v="6.7793671468956767E-3"/>
    <n v="7.4836140819542129E-3"/>
    <n v="7.9239312527152068E-3"/>
    <n v="8.4303007927287073E-3"/>
    <n v="8.8960977285730582E-3"/>
    <n v="9.0880722335555473E-3"/>
    <n v="8.8919774017798565E-3"/>
    <n v="8.9336178856515864E-3"/>
    <n v="8.992456043038664E-3"/>
    <n v="9.0561950479536336E-3"/>
    <n v="9.0807503686915307E-3"/>
    <n v="9.1054583774034352E-3"/>
    <n v="9.1303203469025752E-3"/>
    <n v="9.1553375611364719E-3"/>
    <n v="0.14098004382852378"/>
    <n v="0.14098004382852378"/>
    <n v="1.2392434954508213E-3"/>
    <n v="3.1351449705108699E-3"/>
    <n v="5.8474604807653768E-3"/>
    <n v="9.5519153409625249E-3"/>
    <n v="1.4249157956619369E-2"/>
    <n v="2.0032547559543583E-2"/>
    <n v="2.681191470643926E-2"/>
    <n v="3.4295528788393474E-2"/>
    <n v="4.2219460041108679E-2"/>
    <n v="5.064976083383739E-2"/>
    <n v="5.9545858562410445E-2"/>
    <n v="6.8633930795965997E-2"/>
    <n v="7.7525908197745852E-2"/>
    <n v="8.6459526083397437E-2"/>
    <n v="9.5451982126436102E-2"/>
    <n v="0.10450817717438973"/>
    <n v="0.11358892754308127"/>
    <n v="0.12269438592048471"/>
    <n v="0.13182470626738729"/>
    <n v="0.14098004382852378"/>
  </r>
  <r>
    <x v="74"/>
    <s v="Under $10"/>
    <n v="7.8313628816118372"/>
    <s v="Water Heating"/>
    <s v="Urban"/>
    <s v="SC-New"/>
    <s v="M_Input"/>
    <x v="4"/>
    <s v="Manufactured"/>
    <s v="Manufactured Tier2_indor2_gfnc"/>
    <n v="1.5025255012441615E-5"/>
    <n v="2.3450931654416775E-5"/>
    <n v="3.4474338889352231E-5"/>
    <n v="4.7369509324269155E-5"/>
    <n v="6.1146789750896922E-5"/>
    <n v="7.4360355959314284E-5"/>
    <n v="8.5694439476744502E-5"/>
    <n v="9.564907180784574E-5"/>
    <n v="1.0373890104795134E-4"/>
    <n v="1.0967120004708667E-4"/>
    <n v="1.1357527760042645E-4"/>
    <n v="1.1577015187727914E-4"/>
    <n v="1.1672668971822326E-4"/>
    <n v="1.1694828703705688E-4"/>
    <n v="1.1661693233776588E-4"/>
    <n v="1.1589465270695643E-4"/>
    <n v="1.1467819728031565E-4"/>
    <n v="1.1347451003406227E-4"/>
    <n v="1.1228345695059911E-4"/>
    <n v="1.111049054190068E-4"/>
    <n v="1.797653853932011E-3"/>
    <n v="-0.79885353839552442"/>
    <n v="7.8313628816118372"/>
    <s v="R-All-WH-WHConvert-All-All-N"/>
    <s v=""/>
    <n v="1.797653853932011E-3"/>
    <n v="1.5025255012441615E-5"/>
    <n v="3.8476186666858392E-5"/>
    <n v="7.2950525556210623E-5"/>
    <n v="1.2032003488047978E-4"/>
    <n v="1.8146682463137672E-4"/>
    <n v="2.5582718059069098E-4"/>
    <n v="3.4152162006743545E-4"/>
    <n v="4.3717069187528121E-4"/>
    <n v="5.4090959292323255E-4"/>
    <n v="6.5058079297031918E-4"/>
    <n v="7.6415607057074564E-4"/>
    <n v="8.7992622244802479E-4"/>
    <n v="9.9665291216624813E-4"/>
    <n v="1.113601199203305E-3"/>
    <n v="1.2302181315410709E-3"/>
    <n v="1.3461127842480274E-3"/>
    <n v="1.460790981528343E-3"/>
    <n v="1.5742654915624052E-3"/>
    <n v="1.6865489485130042E-3"/>
    <n v="1.797653853932011E-3"/>
    <n v="1.4345191729023616E-5"/>
    <n v="2.2770868370998776E-5"/>
    <n v="3.3794275605934229E-5"/>
    <n v="4.6689446040851159E-5"/>
    <n v="6.046672646747892E-5"/>
    <n v="7.3680292675896281E-5"/>
    <n v="8.50143761933265E-5"/>
    <n v="9.4969008524427737E-5"/>
    <n v="1.0305883776453334E-4"/>
    <n v="1.0899113676366867E-4"/>
    <n v="1.1289521431700844E-4"/>
    <n v="1.1509008859386114E-4"/>
    <n v="1.1604662643480525E-4"/>
    <n v="1.1626822375363887E-4"/>
    <n v="1.1593686905434788E-4"/>
    <n v="1.1521458942353843E-4"/>
    <n v="1.1399813399689765E-4"/>
    <n v="1.1279444675064427E-4"/>
    <n v="1.1160339366718111E-4"/>
    <n v="1.104248421355888E-4"/>
    <n v="1.7840525882636511E-3"/>
    <n v="1.7840525882636513E-3"/>
    <n v="1.4345191729023616E-5"/>
    <n v="3.7116060100022393E-5"/>
    <n v="7.0910335705956615E-5"/>
    <n v="1.1759978174680777E-4"/>
    <n v="1.7806650821428668E-4"/>
    <n v="2.5174680089018296E-4"/>
    <n v="3.3676117708350946E-4"/>
    <n v="4.3173018560793718E-4"/>
    <n v="5.3478902337247055E-4"/>
    <n v="6.437801601361392E-4"/>
    <n v="7.5667537445314769E-4"/>
    <n v="8.7176546304700887E-4"/>
    <n v="9.8781208948181412E-4"/>
    <n v="1.1040803132354531E-3"/>
    <n v="1.220017182289801E-3"/>
    <n v="1.3352317717133394E-3"/>
    <n v="1.4492299057102371E-3"/>
    <n v="1.5620243524608814E-3"/>
    <n v="1.6736277461280626E-3"/>
    <n v="1.7840525882636513E-3"/>
  </r>
  <r>
    <x v="74"/>
    <s v="Under $10"/>
    <n v="8.0566813313190746"/>
    <s v="Water Heating"/>
    <s v="Urban"/>
    <s v="SC-New"/>
    <s v="M_Input"/>
    <x v="4"/>
    <s v="Single Family"/>
    <s v="Single Family Tier2_indor2_gfnc"/>
    <n v="2.075074633801422E-3"/>
    <n v="3.1289272974392456E-3"/>
    <n v="4.4391681417414652E-3"/>
    <n v="6.0314257996156046E-3"/>
    <n v="7.6247240659990121E-3"/>
    <n v="9.3678520430854773E-3"/>
    <n v="1.0966269514936504E-2"/>
    <n v="1.2096496408412883E-2"/>
    <n v="1.2803149548496682E-2"/>
    <n v="1.3615808352773836E-2"/>
    <n v="1.4363353279961086E-2"/>
    <n v="1.4671447980259626E-2"/>
    <n v="1.4356740678727402E-2"/>
    <n v="1.442356836712236E-2"/>
    <n v="1.4517996137455424E-2"/>
    <n v="1.4620289145677513E-2"/>
    <n v="1.4659697317008216E-2"/>
    <n v="1.4699350533146274E-2"/>
    <n v="1.4739250836795283E-2"/>
    <n v="1.4779400288527948E-2"/>
    <n v="0.22797999037098327"/>
    <n v="-0.76904657715154301"/>
    <n v="8.0566813313190746"/>
    <s v="R-All-WH-WHConvert-All-All-N"/>
    <s v=""/>
    <n v="0.22797999037098327"/>
    <n v="2.075074633801422E-3"/>
    <n v="5.2040019312406677E-3"/>
    <n v="9.6431700729821337E-3"/>
    <n v="1.5674595872597737E-2"/>
    <n v="2.3299319938596748E-2"/>
    <n v="3.2667171981682223E-2"/>
    <n v="4.3633441496618727E-2"/>
    <n v="5.5729937905031612E-2"/>
    <n v="6.8533087453528291E-2"/>
    <n v="8.2148895806302122E-2"/>
    <n v="9.6512249086263213E-2"/>
    <n v="0.11118369706652284"/>
    <n v="0.12554043774525026"/>
    <n v="0.13996400611237261"/>
    <n v="0.15448200224982803"/>
    <n v="0.16910229139550553"/>
    <n v="0.18376198871251376"/>
    <n v="0.19846133924566003"/>
    <n v="0.21320059008245532"/>
    <n v="0.22797999037098327"/>
    <n v="1.988828429913964E-3"/>
    <n v="3.0426810935517876E-3"/>
    <n v="4.3529219378540072E-3"/>
    <n v="5.9451795957281466E-3"/>
    <n v="7.538477862111554E-3"/>
    <n v="9.2816058391980202E-3"/>
    <n v="1.0880023311049047E-2"/>
    <n v="1.2010250204525426E-2"/>
    <n v="1.2716903344609225E-2"/>
    <n v="1.3529562148886379E-2"/>
    <n v="1.4277107076073629E-2"/>
    <n v="1.4585201776372169E-2"/>
    <n v="1.4270494474839945E-2"/>
    <n v="1.4337322163234903E-2"/>
    <n v="1.4431749933567967E-2"/>
    <n v="1.4534042941790056E-2"/>
    <n v="1.4573451113120759E-2"/>
    <n v="1.4613104329258816E-2"/>
    <n v="1.4653004632907826E-2"/>
    <n v="1.4693154084640491E-2"/>
    <n v="0.22625506629323411"/>
    <n v="0.22625506629323414"/>
    <n v="1.988828429913964E-3"/>
    <n v="5.0315095234657516E-3"/>
    <n v="9.3844314613197588E-3"/>
    <n v="1.5329611057047905E-2"/>
    <n v="2.2868088919159459E-2"/>
    <n v="3.214969475835748E-2"/>
    <n v="4.3029718069406531E-2"/>
    <n v="5.5039968273931955E-2"/>
    <n v="6.7756871618541187E-2"/>
    <n v="8.1286433767427571E-2"/>
    <n v="9.5563540843501202E-2"/>
    <n v="0.11014874261987337"/>
    <n v="0.12441923709471331"/>
    <n v="0.13875655925794822"/>
    <n v="0.15318830919151619"/>
    <n v="0.16772235213330625"/>
    <n v="0.182295803246427"/>
    <n v="0.1969089075756858"/>
    <n v="0.21156191220859363"/>
    <n v="0.22625506629323414"/>
  </r>
  <r>
    <x v="74"/>
    <s v="Under $5"/>
    <n v="2.6261502498685547"/>
    <s v="Water Heating"/>
    <s v="Urban"/>
    <s v="SC-New"/>
    <s v="M_Input"/>
    <x v="4"/>
    <s v="Manufactured"/>
    <s v="Manufactured Tier2_indor2_hp85"/>
    <n v="3.5615801639016578E-5"/>
    <n v="5.5587990311128696E-5"/>
    <n v="8.1717828715898819E-5"/>
    <n v="1.1228448678133686E-4"/>
    <n v="1.4494209468173967E-4"/>
    <n v="1.7626347675700672E-4"/>
    <n v="2.031297409224124E-4"/>
    <n v="2.2672615976523838E-4"/>
    <n v="2.4590225716062606E-4"/>
    <n v="2.5996415389659404E-4"/>
    <n v="2.6921836300039623E-4"/>
    <n v="2.7442108380628185E-4"/>
    <n v="2.7668845710377777E-4"/>
    <n v="2.7721373046151983E-4"/>
    <n v="2.764282886681971E-4"/>
    <n v="2.7471620005222955E-4"/>
    <n v="2.7183271919669212E-4"/>
    <n v="2.6897950398254263E-4"/>
    <n v="2.6615623673502918E-4"/>
    <n v="2.6336260311378331E-4"/>
    <n v="4.2611511767514472E-3"/>
    <n v="-1.076393592738476"/>
    <n v="2.6261502498685547"/>
    <s v="R-All-WH-WHConvert-All-All-N"/>
    <s v=""/>
    <n v="4.2611511767514472E-3"/>
    <n v="3.5615801639016578E-5"/>
    <n v="9.1203791950145274E-5"/>
    <n v="1.7292162066604409E-4"/>
    <n v="2.8520610744738094E-4"/>
    <n v="4.3014820212912061E-4"/>
    <n v="6.0641167888612728E-4"/>
    <n v="8.095414198085397E-4"/>
    <n v="1.0362675795737781E-3"/>
    <n v="1.2821698367344041E-3"/>
    <n v="1.542133990630998E-3"/>
    <n v="1.8113523536313941E-3"/>
    <n v="2.0857734374376759E-3"/>
    <n v="2.3624618945414537E-3"/>
    <n v="2.6396756250029736E-3"/>
    <n v="2.9161039136711706E-3"/>
    <n v="3.1908201137234001E-3"/>
    <n v="3.4626528329200924E-3"/>
    <n v="3.731632336902635E-3"/>
    <n v="3.9977885736376638E-3"/>
    <n v="4.2611511767514472E-3"/>
    <n v="3.400378247633763E-5"/>
    <n v="5.3975971148449748E-5"/>
    <n v="8.0105809553219877E-5"/>
    <n v="1.1067246761865792E-4"/>
    <n v="1.4333007551906073E-4"/>
    <n v="1.7465145759432778E-4"/>
    <n v="2.0151772175973346E-4"/>
    <n v="2.2511414060255943E-4"/>
    <n v="2.4429023799794712E-4"/>
    <n v="2.583521347339151E-4"/>
    <n v="2.6760634383771729E-4"/>
    <n v="2.7280906464360291E-4"/>
    <n v="2.7507643794109882E-4"/>
    <n v="2.7560171129884089E-4"/>
    <n v="2.7481626950551816E-4"/>
    <n v="2.731041808895506E-4"/>
    <n v="2.7022070003401318E-4"/>
    <n v="2.6736748481986369E-4"/>
    <n v="2.6454421757235024E-4"/>
    <n v="2.6175058395110437E-4"/>
    <n v="4.2289107934978679E-3"/>
    <n v="4.2289107934978688E-3"/>
    <n v="3.400378247633763E-5"/>
    <n v="8.7979753624787378E-5"/>
    <n v="1.6808556317800727E-4"/>
    <n v="2.7875803079666518E-4"/>
    <n v="4.220881063157259E-4"/>
    <n v="5.9673956391005363E-4"/>
    <n v="7.9825728566978711E-4"/>
    <n v="1.0233714262723465E-3"/>
    <n v="1.2676616642702937E-3"/>
    <n v="1.5260137990042088E-3"/>
    <n v="1.7936201428419261E-3"/>
    <n v="2.066429207485529E-3"/>
    <n v="2.3415056454266277E-3"/>
    <n v="2.6171073567254686E-3"/>
    <n v="2.8919236262309866E-3"/>
    <n v="3.165027807120537E-3"/>
    <n v="3.4352485071545502E-3"/>
    <n v="3.7026159919744139E-3"/>
    <n v="3.9671602095467644E-3"/>
    <n v="4.2289107934978688E-3"/>
  </r>
  <r>
    <x v="74"/>
    <s v="Under $5"/>
    <n v="2.627187603230408"/>
    <s v="Water Heating"/>
    <s v="Urban"/>
    <s v="SC-New"/>
    <s v="M_Input"/>
    <x v="4"/>
    <s v="Single Family"/>
    <s v="Single Family Tier2_indor2_hp85"/>
    <n v="1.4692843717071665E-3"/>
    <n v="2.2154788572175126E-3"/>
    <n v="3.1432124260959231E-3"/>
    <n v="4.2706317749410935E-3"/>
    <n v="5.3987879405709852E-3"/>
    <n v="6.633033038505984E-3"/>
    <n v="7.7648139260936373E-3"/>
    <n v="8.5650862073974703E-3"/>
    <n v="9.0654414225932057E-3"/>
    <n v="9.6408553673279357E-3"/>
    <n v="1.0170164559765545E-2"/>
    <n v="1.0388315136511389E-2"/>
    <n v="1.0165482418944816E-2"/>
    <n v="1.0212800658277801E-2"/>
    <n v="1.0279661505085689E-2"/>
    <n v="1.035209143886609E-2"/>
    <n v="1.0379994922100176E-2"/>
    <n v="1.0408071912590319E-2"/>
    <n v="1.0436323856700137E-2"/>
    <n v="1.0464752213445718E-2"/>
    <n v="0.1614242839547386"/>
    <n v="-1.0259568068526927"/>
    <n v="2.627187603230408"/>
    <s v="R-All-WH-WHConvert-All-All-N"/>
    <s v=""/>
    <n v="0.1614242839547386"/>
    <n v="1.4692843717071665E-3"/>
    <n v="3.6847632289246793E-3"/>
    <n v="6.827975655020602E-3"/>
    <n v="1.1098607429961695E-2"/>
    <n v="1.6497395370532679E-2"/>
    <n v="2.3130428409038662E-2"/>
    <n v="3.08952423351323E-2"/>
    <n v="3.9460328542529774E-2"/>
    <n v="4.8525769965122978E-2"/>
    <n v="5.8166625332450914E-2"/>
    <n v="6.8336789892216462E-2"/>
    <n v="7.8725105028727857E-2"/>
    <n v="8.889058744767267E-2"/>
    <n v="9.9103388105950471E-2"/>
    <n v="0.10938304961103616"/>
    <n v="0.11973514104990225"/>
    <n v="0.13011513597200242"/>
    <n v="0.14052320788459274"/>
    <n v="0.15095953174129287"/>
    <n v="0.1614242839547386"/>
    <n v="1.4082165925407048E-3"/>
    <n v="2.1544110780510506E-3"/>
    <n v="3.0821446469294612E-3"/>
    <n v="4.2095639957746315E-3"/>
    <n v="5.3377201614045232E-3"/>
    <n v="6.571965259339522E-3"/>
    <n v="7.7037461469271753E-3"/>
    <n v="8.5040184282310083E-3"/>
    <n v="9.0043736434267437E-3"/>
    <n v="9.5797875881614737E-3"/>
    <n v="1.0109096780599083E-2"/>
    <n v="1.0327247357344927E-2"/>
    <n v="1.0104414639778354E-2"/>
    <n v="1.0151732879111339E-2"/>
    <n v="1.0218593725919227E-2"/>
    <n v="1.0291023659699628E-2"/>
    <n v="1.0318927142933714E-2"/>
    <n v="1.0347004133423857E-2"/>
    <n v="1.0375256077533675E-2"/>
    <n v="1.0403684434279257E-2"/>
    <n v="0.16020292837140937"/>
    <n v="0.16020292837140934"/>
    <n v="1.4082165925407048E-3"/>
    <n v="3.5626276705917554E-3"/>
    <n v="6.6447723175212161E-3"/>
    <n v="1.0854336313295847E-2"/>
    <n v="1.6192056474700369E-2"/>
    <n v="2.276402173403989E-2"/>
    <n v="3.0467767880967066E-2"/>
    <n v="3.8971786309198078E-2"/>
    <n v="4.7976159952624824E-2"/>
    <n v="5.7555947540786301E-2"/>
    <n v="6.7665044321385384E-2"/>
    <n v="7.7992291678730313E-2"/>
    <n v="8.8096706318508661E-2"/>
    <n v="9.8248439197619997E-2"/>
    <n v="0.10846703292353922"/>
    <n v="0.11875805658323885"/>
    <n v="0.12907698372617257"/>
    <n v="0.13942398785959642"/>
    <n v="0.14979924393713009"/>
    <n v="0.16020292837140934"/>
  </r>
  <r>
    <x v="74"/>
    <s v="Under $10"/>
    <n v="6.7201167412622862"/>
    <s v="Water Heating"/>
    <s v="Urban"/>
    <s v="SC-New"/>
    <s v="M_Input"/>
    <x v="4"/>
    <s v="Manufactured"/>
    <s v="Manufactured Tier2_indor2_zonl"/>
    <n v="2.7872797462052245E-5"/>
    <n v="4.3502960033539615E-5"/>
    <n v="6.395207700005084E-5"/>
    <n v="8.7873432975271444E-5"/>
    <n v="1.1343115872377373E-4"/>
    <n v="1.3794315897759074E-4"/>
    <n v="1.5896860007910468E-4"/>
    <n v="1.7743507206538568E-4"/>
    <n v="1.9244221648492051E-4"/>
    <n v="2.0344700597769896E-4"/>
    <n v="2.1068931652951849E-4"/>
    <n v="2.1476094700252719E-4"/>
    <n v="2.1653538513907437E-4"/>
    <n v="2.1694646216777492E-4"/>
    <n v="2.1633177826299E-4"/>
    <n v="2.1499190390852164E-4"/>
    <n v="2.1273530222686653E-4"/>
    <n v="2.1050238632662425E-4"/>
    <n v="2.0829290759668377E-4"/>
    <n v="2.0610662003541026E-4"/>
    <n v="3.33476148897538E-3"/>
    <n v="1.1484763893038084"/>
    <n v="6.7201167412622862"/>
    <s v="R-All-WH-WHConvert-All-All-N"/>
    <s v=""/>
    <n v="3.33476148897538E-3"/>
    <n v="2.7872797462052245E-5"/>
    <n v="7.137575749559186E-5"/>
    <n v="1.353278344956427E-4"/>
    <n v="2.2320126747091414E-4"/>
    <n v="3.3663242619468784E-4"/>
    <n v="4.7457558517227856E-4"/>
    <n v="6.3354418525138323E-4"/>
    <n v="8.1097925731676889E-4"/>
    <n v="1.0034214738016893E-3"/>
    <n v="1.2068684797793884E-3"/>
    <n v="1.4175577963089069E-3"/>
    <n v="1.6323187433114341E-3"/>
    <n v="1.8488541284505085E-3"/>
    <n v="2.0658005906182835E-3"/>
    <n v="2.2821323688812733E-3"/>
    <n v="2.497124272789795E-3"/>
    <n v="2.7098595750166617E-3"/>
    <n v="2.920361961343286E-3"/>
    <n v="3.1286548689399697E-3"/>
    <n v="3.33476148897538E-3"/>
    <n v="2.6611237099556415E-5"/>
    <n v="4.2241399671043783E-5"/>
    <n v="6.2690516637555014E-5"/>
    <n v="8.6611872612775618E-5"/>
    <n v="1.121695983612779E-4"/>
    <n v="1.366815986150949E-4"/>
    <n v="1.5770703971660884E-4"/>
    <n v="1.7617351170288984E-4"/>
    <n v="1.9118065612242467E-4"/>
    <n v="2.0218544561520312E-4"/>
    <n v="2.0942775616702265E-4"/>
    <n v="2.1349938664003135E-4"/>
    <n v="2.1527382477657853E-4"/>
    <n v="2.1568490180527908E-4"/>
    <n v="2.1507021790049416E-4"/>
    <n v="2.137303435460258E-4"/>
    <n v="2.1147374186437069E-4"/>
    <n v="2.0924082596412841E-4"/>
    <n v="2.0703134723418793E-4"/>
    <n v="2.0484505967291442E-4"/>
    <n v="3.3095302817254635E-3"/>
    <n v="3.309530281725463E-3"/>
    <n v="2.6611237099556415E-5"/>
    <n v="6.8852636770600195E-5"/>
    <n v="1.3154315340815521E-4"/>
    <n v="2.1815502602093084E-4"/>
    <n v="3.3032462438220875E-4"/>
    <n v="4.6700622299730363E-4"/>
    <n v="6.2471326271391252E-4"/>
    <n v="8.0088677441680239E-4"/>
    <n v="9.9206743053922701E-4"/>
    <n v="1.1942528761544301E-3"/>
    <n v="1.4036806323214526E-3"/>
    <n v="1.617180018961484E-3"/>
    <n v="1.8324538437380627E-3"/>
    <n v="2.0481387455433416E-3"/>
    <n v="2.2632089634438356E-3"/>
    <n v="2.4769393069898615E-3"/>
    <n v="2.688413048854232E-3"/>
    <n v="2.8976538748183606E-3"/>
    <n v="3.1046852220525485E-3"/>
    <n v="3.309530281725463E-3"/>
  </r>
  <r>
    <x v="74"/>
    <s v="Under $10"/>
    <n v="7.0056343787812612"/>
    <s v="Water Heating"/>
    <s v="Urban"/>
    <s v="SC-New"/>
    <s v="M_Input"/>
    <x v="4"/>
    <s v="Single Family"/>
    <s v="Single Family Tier2_indor2_zonl"/>
    <n v="2.5947413716791747E-3"/>
    <n v="3.9125133021209969E-3"/>
    <n v="5.5508814216072297E-3"/>
    <n v="7.5418926131855966E-3"/>
    <n v="9.5342050157694574E-3"/>
    <n v="1.1713869402101361E-2"/>
    <n v="1.3712583027080108E-2"/>
    <n v="1.5125855799112966E-2"/>
    <n v="1.6009478059312545E-2"/>
    <n v="1.7025653278347607E-2"/>
    <n v="1.7960407970138259E-2"/>
    <n v="1.8345659686986256E-2"/>
    <n v="1.7952139356703367E-2"/>
    <n v="1.803570288980599E-2"/>
    <n v="1.8153778470475477E-2"/>
    <n v="1.8281689002532405E-2"/>
    <n v="1.833096627230784E-2"/>
    <n v="1.8380549954146341E-2"/>
    <n v="1.8430442602311473E-2"/>
    <n v="1.848064679341092E-2"/>
    <n v="0.28507365628913539"/>
    <n v="1.2604416632064062"/>
    <n v="7.0056343787812612"/>
    <s v="R-All-WH-WHConvert-All-All-N"/>
    <s v=""/>
    <n v="0.28507365628913539"/>
    <n v="2.5947413716791747E-3"/>
    <n v="6.5072546738001716E-3"/>
    <n v="1.2058136095407401E-2"/>
    <n v="1.9600028708592999E-2"/>
    <n v="2.9134233724362454E-2"/>
    <n v="4.0848103126463815E-2"/>
    <n v="5.4560686153543925E-2"/>
    <n v="6.9686541952656889E-2"/>
    <n v="8.5696020011969437E-2"/>
    <n v="0.10272167329031705"/>
    <n v="0.12068208126045531"/>
    <n v="0.13902774094744155"/>
    <n v="0.15697988030414492"/>
    <n v="0.17501558319395091"/>
    <n v="0.19316936166442639"/>
    <n v="0.2114510506669588"/>
    <n v="0.22978201693926664"/>
    <n v="0.24816256689341298"/>
    <n v="0.26659300949572445"/>
    <n v="0.28507365628913539"/>
    <n v="2.4868962899978956E-3"/>
    <n v="3.8046682204397179E-3"/>
    <n v="5.4430363399259512E-3"/>
    <n v="7.434047531504318E-3"/>
    <n v="9.4263599340881788E-3"/>
    <n v="1.1606024320420082E-2"/>
    <n v="1.3604737945398829E-2"/>
    <n v="1.5018010717431687E-2"/>
    <n v="1.5901632977631266E-2"/>
    <n v="1.6917808196666329E-2"/>
    <n v="1.785256288845698E-2"/>
    <n v="1.8237814605304978E-2"/>
    <n v="1.7844294275022089E-2"/>
    <n v="1.7927857808124711E-2"/>
    <n v="1.8045933388794198E-2"/>
    <n v="1.8173843920851127E-2"/>
    <n v="1.8223121190626562E-2"/>
    <n v="1.8272704872465063E-2"/>
    <n v="1.8322597520630195E-2"/>
    <n v="1.8372801711729642E-2"/>
    <n v="0.28291675465550981"/>
    <n v="0.28291675465550981"/>
    <n v="2.4868962899978956E-3"/>
    <n v="6.2915645104376135E-3"/>
    <n v="1.1734600850363566E-2"/>
    <n v="1.9168648381867884E-2"/>
    <n v="2.8595008315956065E-2"/>
    <n v="4.0201032636376144E-2"/>
    <n v="5.3805770581774971E-2"/>
    <n v="6.882378129920666E-2"/>
    <n v="8.4725414276837926E-2"/>
    <n v="0.10164322247350425"/>
    <n v="0.11949578536196123"/>
    <n v="0.1377335999672662"/>
    <n v="0.15557789424228829"/>
    <n v="0.17350575205041302"/>
    <n v="0.19155168543920723"/>
    <n v="0.20972552936005834"/>
    <n v="0.22794865055068489"/>
    <n v="0.24622135542314996"/>
    <n v="0.26454395294378014"/>
    <n v="0.28291675465550981"/>
  </r>
  <r>
    <x v="74"/>
    <s v="Under $10"/>
    <n v="8.5957561406593541"/>
    <s v="Water Heating"/>
    <s v="Urban"/>
    <s v="SC-New"/>
    <s v="M_Input"/>
    <x v="4"/>
    <s v="Manufactured"/>
    <s v="Manufactured Tier2_indor2_efaf"/>
    <n v="1.2940405748860761E-4"/>
    <n v="2.0196966410598199E-4"/>
    <n v="2.9690806098302231E-4"/>
    <n v="4.0796689991145515E-4"/>
    <n v="5.2662285529375891E-4"/>
    <n v="6.4042385766261681E-4"/>
    <n v="7.3803793435254616E-4"/>
    <n v="8.2377157503851859E-4"/>
    <n v="8.9344471717106794E-4"/>
    <n v="9.4453626670470666E-4"/>
    <n v="9.7815988745084603E-4"/>
    <n v="9.9706310319440123E-4"/>
    <n v="1.0053012247874828E-3"/>
    <n v="1.0072097176657682E-3"/>
    <n v="1.004355946297451E-3"/>
    <n v="9.9813535870737547E-4"/>
    <n v="9.8765871336385191E-4"/>
    <n v="9.7729203316551248E-4"/>
    <n v="9.6703416389428678E-4"/>
    <n v="9.5688396344702871E-4"/>
    <n v="1.5482180000686286E-2"/>
    <n v="2.2666891990963154"/>
    <n v="8.5957561406593541"/>
    <s v="R-All-WH-WHConvert-All-All-N"/>
    <s v=""/>
    <n v="1.5482180000686286E-2"/>
    <n v="1.2940405748860761E-4"/>
    <n v="3.3137372159458957E-4"/>
    <n v="6.2828178257761194E-4"/>
    <n v="1.036248682489067E-3"/>
    <n v="1.562871537782826E-3"/>
    <n v="2.203295395445443E-3"/>
    <n v="2.9413333297979892E-3"/>
    <n v="3.7651049048365078E-3"/>
    <n v="4.6585496220075753E-3"/>
    <n v="5.6030858887122816E-3"/>
    <n v="6.581245776163128E-3"/>
    <n v="7.5783088793575292E-3"/>
    <n v="8.5836101041450123E-3"/>
    <n v="9.5908198218107796E-3"/>
    <n v="1.059517576810823E-2"/>
    <n v="1.1593311126815605E-2"/>
    <n v="1.2580969840179456E-2"/>
    <n v="1.355826187334497E-2"/>
    <n v="1.4525296037239257E-2"/>
    <n v="1.5482180000686286E-2"/>
    <n v="1.2354705551756329E-4"/>
    <n v="1.9611266213493767E-4"/>
    <n v="2.9105105901197799E-4"/>
    <n v="4.0210989794041082E-4"/>
    <n v="5.2076585332271465E-4"/>
    <n v="6.3456685569157254E-4"/>
    <n v="7.3218093238150189E-4"/>
    <n v="8.1791457306747432E-4"/>
    <n v="8.8758771520002367E-4"/>
    <n v="9.3867926473366239E-4"/>
    <n v="9.7230288547980176E-4"/>
    <n v="9.9120610122335685E-4"/>
    <n v="9.9944422281643842E-4"/>
    <n v="1.0013527156947238E-3"/>
    <n v="9.9849894432640657E-4"/>
    <n v="9.922783567363311E-4"/>
    <n v="9.8180171139280754E-4"/>
    <n v="9.7143503119446822E-4"/>
    <n v="9.6117716192324252E-4"/>
    <n v="9.5102696147598444E-4"/>
    <n v="1.5365039961265399E-2"/>
    <n v="1.5365039961265401E-2"/>
    <n v="1.2354705551756329E-4"/>
    <n v="3.1965971765250093E-4"/>
    <n v="6.1071077666447892E-4"/>
    <n v="1.0128206746048897E-3"/>
    <n v="1.5335865279276044E-3"/>
    <n v="2.1681533836191771E-3"/>
    <n v="2.9003343160006788E-3"/>
    <n v="3.7182488890681533E-3"/>
    <n v="4.6058366042681766E-3"/>
    <n v="5.5445158690018391E-3"/>
    <n v="6.516818754481641E-3"/>
    <n v="7.5080248557049976E-3"/>
    <n v="8.507469078521436E-3"/>
    <n v="9.5088217942161605E-3"/>
    <n v="1.0507320738542568E-2"/>
    <n v="1.1499599095278899E-2"/>
    <n v="1.2481400806671705E-2"/>
    <n v="1.3452835837866174E-2"/>
    <n v="1.4414012999789417E-2"/>
    <n v="1.5365039961265401E-2"/>
  </r>
  <r>
    <x v="74"/>
    <s v="Under $10"/>
    <n v="8.9463385496908945"/>
    <s v="Water Heating"/>
    <s v="Urban"/>
    <s v="SC-New"/>
    <s v="M_Input"/>
    <x v="4"/>
    <s v="Single Family"/>
    <s v="Single Family Tier2_indor2_efaf"/>
    <n v="2.3744564424447843E-4"/>
    <n v="3.5803539103244328E-4"/>
    <n v="5.0796300150148552E-4"/>
    <n v="6.9016109655723639E-4"/>
    <n v="8.7247826586403596E-4"/>
    <n v="1.071940077394945E-3"/>
    <n v="1.2548430246879811E-3"/>
    <n v="1.3841720851913619E-3"/>
    <n v="1.4650326515398579E-3"/>
    <n v="1.5580231831522269E-3"/>
    <n v="1.643562895288988E-3"/>
    <n v="1.6788174077817161E-3"/>
    <n v="1.6428062317288016E-3"/>
    <n v="1.6504531583818643E-3"/>
    <n v="1.661258293964014E-3"/>
    <n v="1.6729634292123321E-3"/>
    <n v="1.6774728085270287E-3"/>
    <n v="1.6820102277113297E-3"/>
    <n v="1.6865759205067416E-3"/>
    <n v="1.6911701226994887E-3"/>
    <n v="2.6087184916968358E-2"/>
    <n v="2.4152212310260377"/>
    <n v="8.9463385496908945"/>
    <s v="R-All-WH-WHConvert-All-All-N"/>
    <s v=""/>
    <n v="2.6087184916968358E-2"/>
    <n v="2.3744564424447843E-4"/>
    <n v="5.9548103527692171E-4"/>
    <n v="1.1034440367784072E-3"/>
    <n v="1.7936051333356435E-3"/>
    <n v="2.6660833991996795E-3"/>
    <n v="3.7380234765946245E-3"/>
    <n v="4.992866501282606E-3"/>
    <n v="6.3770385864739682E-3"/>
    <n v="7.8420712380138265E-3"/>
    <n v="9.4000944211660529E-3"/>
    <n v="1.1043657316455041E-2"/>
    <n v="1.2722474724236757E-2"/>
    <n v="1.4365280955965558E-2"/>
    <n v="1.6015734114347421E-2"/>
    <n v="1.7676992408311436E-2"/>
    <n v="1.9349955837523768E-2"/>
    <n v="2.1027428646050797E-2"/>
    <n v="2.2709438873762127E-2"/>
    <n v="2.439601479426887E-2"/>
    <n v="2.6087184916968358E-2"/>
    <n v="2.2757670502074453E-4"/>
    <n v="3.4816645180870938E-4"/>
    <n v="4.9809406227775167E-4"/>
    <n v="6.8029215733350255E-4"/>
    <n v="8.6260932664030212E-4"/>
    <n v="1.0620711381712112E-3"/>
    <n v="1.2449740854642473E-3"/>
    <n v="1.3743031459676281E-3"/>
    <n v="1.455163712316124E-3"/>
    <n v="1.548154243928493E-3"/>
    <n v="1.6336939560652542E-3"/>
    <n v="1.6689484685579823E-3"/>
    <n v="1.6329372925050678E-3"/>
    <n v="1.6405842191581305E-3"/>
    <n v="1.6513893547402802E-3"/>
    <n v="1.6630944899885983E-3"/>
    <n v="1.6676038693032949E-3"/>
    <n v="1.6721412884875958E-3"/>
    <n v="1.6767069812830078E-3"/>
    <n v="1.6813011834757548E-3"/>
    <n v="2.5889806132493681E-2"/>
    <n v="2.5889806132493681E-2"/>
    <n v="2.2757670502074453E-4"/>
    <n v="5.7574315682945392E-4"/>
    <n v="1.0738372191072057E-3"/>
    <n v="1.7541293764407081E-3"/>
    <n v="2.6167387030810105E-3"/>
    <n v="3.6788098412522214E-3"/>
    <n v="4.9237839267164685E-3"/>
    <n v="6.2980870726840965E-3"/>
    <n v="7.7532507850002208E-3"/>
    <n v="9.301405028928714E-3"/>
    <n v="1.0935098984993969E-2"/>
    <n v="1.2604047453551951E-2"/>
    <n v="1.4236984746057019E-2"/>
    <n v="1.5877568965215149E-2"/>
    <n v="1.7528958319955427E-2"/>
    <n v="1.9192052809944026E-2"/>
    <n v="2.0859656679247322E-2"/>
    <n v="2.2531797967734919E-2"/>
    <n v="2.4208504949017925E-2"/>
    <n v="2.5889806132493681E-2"/>
  </r>
  <r>
    <x v="74"/>
    <s v="Under $45"/>
    <n v="42.37860357410873"/>
    <s v="Water Heating"/>
    <s v="Urban"/>
    <s v="SC-NR"/>
    <s v="M_Input"/>
    <x v="4"/>
    <s v="Manufactured"/>
    <s v="Manufactured Tier1_indor2_hp85"/>
    <n v="7.1524828797061048E-3"/>
    <n v="1.1363588987375856E-2"/>
    <n v="1.6641036428625852E-2"/>
    <n v="2.2694991736368582E-2"/>
    <n v="2.9092376095205642E-2"/>
    <n v="3.5350914768328245E-2"/>
    <n v="4.1039526957951482E-2"/>
    <n v="4.5853003280244498E-2"/>
    <n v="4.964270754826984E-2"/>
    <n v="5.2406016444044586E-2"/>
    <n v="5.4247811250115685E-2"/>
    <n v="5.5332183155590048E-2"/>
    <n v="5.5839250858926354E-2"/>
    <n v="5.8424709009966894E-2"/>
    <n v="5.8050017867078828E-2"/>
    <n v="5.7508908303244226E-2"/>
    <n v="5.6701115605354506E-2"/>
    <n v="5.58839083294504E-2"/>
    <n v="5.506587254614824E-2"/>
    <n v="5.4263704318869774E-2"/>
    <n v="0.70666295529194412"/>
    <n v="25.338990392019493"/>
    <n v="42.37860357410873"/>
    <s v="R-All-WH-WHConvert-All-All-N"/>
    <s v=""/>
    <n v="0.70666295529194412"/>
    <n v="7.1524828797061048E-3"/>
    <n v="1.851607186708196E-2"/>
    <n v="3.5157108295707812E-2"/>
    <n v="5.7852100032076394E-2"/>
    <n v="8.6944476127282039E-2"/>
    <n v="0.12229539089561028"/>
    <n v="0.16333491785356177"/>
    <n v="0.20918792113380627"/>
    <n v="0.25883062868207612"/>
    <n v="0.3112366451261207"/>
    <n v="0.36548445637623639"/>
    <n v="0.42081663953182646"/>
    <n v="0.47665589039075285"/>
    <n v="0.53508059940071973"/>
    <n v="0.59313061726779859"/>
    <n v="0.65063952557104276"/>
    <n v="0.70666295529194412"/>
    <n v="0.70666295529194412"/>
    <n v="0.70666295529194412"/>
    <n v="0.70666295529194412"/>
    <n v="6.8851480262277541E-3"/>
    <n v="1.1096254133897506E-2"/>
    <n v="1.63737015751475E-2"/>
    <n v="2.242765688289023E-2"/>
    <n v="2.882504124172729E-2"/>
    <n v="3.5083579914849894E-2"/>
    <n v="4.077219210447313E-2"/>
    <n v="4.5585668426766146E-2"/>
    <n v="4.9375372694791489E-2"/>
    <n v="5.2138681590566234E-2"/>
    <n v="5.3980476396637334E-2"/>
    <n v="5.5064848302111696E-2"/>
    <n v="5.5571916005448002E-2"/>
    <n v="5.8157374156488542E-2"/>
    <n v="5.7782683013600476E-2"/>
    <n v="5.7241573449765874E-2"/>
    <n v="5.6433780751876154E-2"/>
    <n v="5.5616573475972049E-2"/>
    <n v="5.4798537692669888E-2"/>
    <n v="5.3996369465391422E-2"/>
    <n v="0.70131625822237709"/>
    <n v="0.70131625822237709"/>
    <n v="6.8851480262277541E-3"/>
    <n v="1.7981402160125261E-2"/>
    <n v="3.4355103735272757E-2"/>
    <n v="5.6782760618162988E-2"/>
    <n v="8.5607801859890281E-2"/>
    <n v="0.12069138177474018"/>
    <n v="0.16146357387921331"/>
    <n v="0.20704924230597946"/>
    <n v="0.25642461500077096"/>
    <n v="0.30856329659133719"/>
    <n v="0.36254377298797452"/>
    <n v="0.41760862129008625"/>
    <n v="0.47318053729553422"/>
    <n v="0.5313379114520228"/>
    <n v="0.58912059446562326"/>
    <n v="0.64636216791538914"/>
    <n v="0.70131625822237709"/>
    <n v="0.70131625822237709"/>
    <n v="0.70131625822237709"/>
    <n v="0.70131625822237709"/>
  </r>
  <r>
    <x v="74"/>
    <s v="Under $45"/>
    <n v="42.528929552344842"/>
    <s v="Water Heating"/>
    <s v="Urban"/>
    <s v="SC-NR"/>
    <s v="M_Input"/>
    <x v="4"/>
    <s v="Single Family"/>
    <s v="Single Family Tier1_indor2_hp85"/>
    <n v="3.6034269154484523E-2"/>
    <n v="5.7735997712340961E-2"/>
    <n v="8.526725184762815E-2"/>
    <n v="0.11727447566797577"/>
    <n v="0.1516082098480184"/>
    <n v="0.18578769890593302"/>
    <n v="0.21751660592237262"/>
    <n v="0.24509130190977771"/>
    <n v="0.26759824483810629"/>
    <n v="0.28489187122032789"/>
    <n v="0.29740889630341949"/>
    <n v="0.30592848167580272"/>
    <n v="0.31134833496986886"/>
    <n v="0.36078217193492157"/>
    <n v="0.3573691594740902"/>
    <n v="0.35334888815929466"/>
    <n v="0.34849770602516889"/>
    <n v="0.34320156454937117"/>
    <n v="0.33870234659538262"/>
    <n v="0.33440018115936349"/>
    <n v="4.3330134518389452"/>
    <n v="25.509379074533253"/>
    <n v="42.528929552344842"/>
    <s v="R-All-WH-WHConvert-All-All-N"/>
    <s v=""/>
    <n v="4.3330134518389452"/>
    <n v="3.6034269154484523E-2"/>
    <n v="9.3770266866825491E-2"/>
    <n v="0.17903751871445364"/>
    <n v="0.29631199438242939"/>
    <n v="0.44792020423044776"/>
    <n v="0.63370790313638081"/>
    <n v="0.85122450905875346"/>
    <n v="1.0963158109685311"/>
    <n v="1.3639140558066374"/>
    <n v="1.6488059270269653"/>
    <n v="1.9462148233303846"/>
    <n v="2.2521433050061872"/>
    <n v="2.5634916399760561"/>
    <n v="2.9242738119109779"/>
    <n v="3.2816429713850681"/>
    <n v="3.6349918595443627"/>
    <n v="3.9834895655695317"/>
    <n v="4.3266911301189026"/>
    <n v="4.3330134518389452"/>
    <n v="4.3330134518389452"/>
    <n v="3.4395064060185318E-2"/>
    <n v="5.6096792618041756E-2"/>
    <n v="8.3628046753328938E-2"/>
    <n v="0.11563527057367656"/>
    <n v="0.14996900475371919"/>
    <n v="0.18414849381163381"/>
    <n v="0.21587740082807341"/>
    <n v="0.2434520968154785"/>
    <n v="0.26595903974380708"/>
    <n v="0.28325266612602867"/>
    <n v="0.29576969120912028"/>
    <n v="0.30428927658150351"/>
    <n v="0.30970912987556964"/>
    <n v="0.35914296684062236"/>
    <n v="0.35572995437979099"/>
    <n v="0.35170968306499545"/>
    <n v="0.34685850093086967"/>
    <n v="0.34156235945507196"/>
    <n v="0.33706314150108341"/>
    <n v="0.33276097606506427"/>
    <n v="4.3002293499529607"/>
    <n v="4.3002293499529607"/>
    <n v="3.4395064060185318E-2"/>
    <n v="9.0491856678227067E-2"/>
    <n v="0.17411990343155601"/>
    <n v="0.28975517400523254"/>
    <n v="0.43972417875895176"/>
    <n v="0.62387267257058554"/>
    <n v="0.83975007339865892"/>
    <n v="1.0832021702141374"/>
    <n v="1.3491612099579444"/>
    <n v="1.632413876083973"/>
    <n v="1.9281835672930934"/>
    <n v="2.2324728438745969"/>
    <n v="2.5421819737501665"/>
    <n v="2.901324940590789"/>
    <n v="3.25705489497058"/>
    <n v="3.6087645780355753"/>
    <n v="3.955623078966445"/>
    <n v="4.2971854384215167"/>
    <n v="4.3002293499529607"/>
    <n v="4.3002293499529607"/>
  </r>
  <r>
    <x v="74"/>
    <s v="Under $45"/>
    <n v="42.196166448268066"/>
    <s v="Water Heating"/>
    <s v="Urban"/>
    <s v="SC-NR"/>
    <s v="M_Input"/>
    <x v="4"/>
    <s v="Single Family"/>
    <s v="Single Family Tier1_buffered"/>
    <n v="0.38057607564405882"/>
    <n v="0.60977896730902659"/>
    <n v="0.90055041632738109"/>
    <n v="1.2385948368090707"/>
    <n v="1.6012107056207388"/>
    <n v="1.9621975139673524"/>
    <n v="2.2973024904280459"/>
    <n v="2.5885327507386973"/>
    <n v="2.8262399171498154"/>
    <n v="3.0088866203196338"/>
    <n v="3.1410852300496828"/>
    <n v="3.2310648645258455"/>
    <n v="3.288306666444436"/>
    <n v="3.8104023303118582"/>
    <n v="3.7743557857600916"/>
    <n v="3.7318956744296838"/>
    <n v="3.6806598952072722"/>
    <n v="3.624724676144726"/>
    <n v="3.5772061679975131"/>
    <n v="3.5317688307951873"/>
    <n v="45.763138642942529"/>
    <n v="27.0973322454258"/>
    <n v="42.196166448268066"/>
    <s v="R-All-WH-WHConvert-All-All-N"/>
    <s v=""/>
    <n v="45.763138642942529"/>
    <n v="0.38057607564405882"/>
    <n v="0.99035504295308541"/>
    <n v="1.8909054592804666"/>
    <n v="3.1295002960895371"/>
    <n v="4.7307110017102758"/>
    <n v="6.6929085156776278"/>
    <n v="8.9902110061056746"/>
    <n v="11.578743756844371"/>
    <n v="14.404983673994186"/>
    <n v="17.413870294313821"/>
    <n v="20.554955524363503"/>
    <n v="23.786020388889348"/>
    <n v="27.074327055333782"/>
    <n v="30.884729385645642"/>
    <n v="34.659085171405735"/>
    <n v="38.390980845835422"/>
    <n v="42.071640741042692"/>
    <n v="45.696365417187415"/>
    <n v="45.763138642942529"/>
    <n v="45.763138642942529"/>
    <n v="0.3632636045824249"/>
    <n v="0.59246649624739267"/>
    <n v="0.88323794526574717"/>
    <n v="1.2212823657474368"/>
    <n v="1.5838982345591048"/>
    <n v="1.9448850429057185"/>
    <n v="2.2799900193664122"/>
    <n v="2.5712202796770636"/>
    <n v="2.8089274460881817"/>
    <n v="2.9915741492580001"/>
    <n v="3.1237727589880491"/>
    <n v="3.2137523934642118"/>
    <n v="3.2709941953828023"/>
    <n v="3.7930898592502245"/>
    <n v="3.7570433146984579"/>
    <n v="3.7145832033680501"/>
    <n v="3.6633474241456385"/>
    <n v="3.6074122050830923"/>
    <n v="3.5598936969358794"/>
    <n v="3.5144563597335536"/>
    <n v="45.416889221709852"/>
    <n v="45.416889221709852"/>
    <n v="0.3632636045824249"/>
    <n v="0.95573010082981757"/>
    <n v="1.8389680460955646"/>
    <n v="3.0602504118430014"/>
    <n v="4.6441486464021065"/>
    <n v="6.5890336893078247"/>
    <n v="8.8690237086742378"/>
    <n v="11.440243988351302"/>
    <n v="14.249171434439484"/>
    <n v="17.240745583697485"/>
    <n v="20.364518342685535"/>
    <n v="23.578270736149747"/>
    <n v="26.849264931532549"/>
    <n v="30.642354790782772"/>
    <n v="34.399398105481232"/>
    <n v="38.113981308849283"/>
    <n v="41.777328732994924"/>
    <n v="45.384740938078018"/>
    <n v="45.416889221709852"/>
    <n v="45.416889221709852"/>
  </r>
  <r>
    <x v="74"/>
    <s v="Under $45"/>
    <n v="43.35918903889349"/>
    <s v="Water Heating"/>
    <s v="Urban"/>
    <s v="SC-NR"/>
    <s v="M_Input"/>
    <x v="4"/>
    <s v="Manufactured"/>
    <s v="Manufactured Tier1_indor2_gfac"/>
    <n v="4.105717702714698E-4"/>
    <n v="6.5230059626175457E-4"/>
    <n v="9.5524028516565627E-4"/>
    <n v="1.3027536158017482E-3"/>
    <n v="1.6699806984092733E-3"/>
    <n v="2.0292376649134682E-3"/>
    <n v="2.3557793171428329E-3"/>
    <n v="2.6320858149061458E-3"/>
    <n v="2.8496250409759108E-3"/>
    <n v="3.0082464098384882E-3"/>
    <n v="3.1139703894303822E-3"/>
    <n v="3.1762162557052191E-3"/>
    <n v="3.2053233067961037E-3"/>
    <n v="3.3537355641742204E-3"/>
    <n v="3.3322272839828647E-3"/>
    <n v="3.3011661384658659E-3"/>
    <n v="3.2547966631993157E-3"/>
    <n v="3.207886765812682E-3"/>
    <n v="3.1609293098712305E-3"/>
    <n v="3.1148826943576571E-3"/>
    <n v="4.0564355821485543E-2"/>
    <n v="22.122248541338017"/>
    <n v="43.35918903889349"/>
    <s v="R-All-WH-WHConvert-All-All-N"/>
    <s v=""/>
    <n v="4.0564355821485543E-2"/>
    <n v="4.105717702714698E-4"/>
    <n v="1.0628723665332244E-3"/>
    <n v="2.0181126516988805E-3"/>
    <n v="3.3208662675006289E-3"/>
    <n v="4.9908469659099026E-3"/>
    <n v="7.0200846308233703E-3"/>
    <n v="9.3758639479662037E-3"/>
    <n v="1.2007949762872349E-2"/>
    <n v="1.4857574803848261E-2"/>
    <n v="1.7865821213686749E-2"/>
    <n v="2.097979160311713E-2"/>
    <n v="2.415600785882235E-2"/>
    <n v="2.7361331165618452E-2"/>
    <n v="3.0715066729792673E-2"/>
    <n v="3.4047294013775535E-2"/>
    <n v="3.73484601522414E-2"/>
    <n v="4.0564355821485543E-2"/>
    <n v="4.0564355821485543E-2"/>
    <n v="4.0564355821485543E-2"/>
    <n v="4.0564355821485543E-2"/>
    <n v="3.9522603007273471E-4"/>
    <n v="6.3695485606301953E-4"/>
    <n v="9.3989454496692124E-4"/>
    <n v="1.287407875603013E-3"/>
    <n v="1.6546349582105381E-3"/>
    <n v="2.013891924714733E-3"/>
    <n v="2.3404335769440978E-3"/>
    <n v="2.6167400747074106E-3"/>
    <n v="2.8342793007771756E-3"/>
    <n v="2.9929006696397531E-3"/>
    <n v="3.0986246492316471E-3"/>
    <n v="3.1608705155064839E-3"/>
    <n v="3.1899775665973685E-3"/>
    <n v="3.3383898239754853E-3"/>
    <n v="3.3168815437841295E-3"/>
    <n v="3.2858203982671307E-3"/>
    <n v="3.2394509230005805E-3"/>
    <n v="3.1925410256139469E-3"/>
    <n v="3.1455835696724953E-3"/>
    <n v="3.099536954158922E-3"/>
    <n v="4.0257441017510838E-2"/>
    <n v="4.0257441017510838E-2"/>
    <n v="3.9522603007273471E-4"/>
    <n v="1.0321808861357543E-3"/>
    <n v="1.9720754311026755E-3"/>
    <n v="3.2594833067056883E-3"/>
    <n v="4.9141182649162264E-3"/>
    <n v="6.9280101896309594E-3"/>
    <n v="9.2684437665750581E-3"/>
    <n v="1.1885183841282468E-2"/>
    <n v="1.4719463142059644E-2"/>
    <n v="1.7712363811699397E-2"/>
    <n v="2.0810988460931046E-2"/>
    <n v="2.397185897643753E-2"/>
    <n v="2.71618365430349E-2"/>
    <n v="3.0500226367010386E-2"/>
    <n v="3.3817107910794515E-2"/>
    <n v="3.7102928309061645E-2"/>
    <n v="4.0257441017510838E-2"/>
    <n v="4.0257441017510838E-2"/>
    <n v="4.0257441017510838E-2"/>
    <n v="4.0257441017510838E-2"/>
  </r>
  <r>
    <x v="74"/>
    <s v="Under $45"/>
    <n v="43.876371352554706"/>
    <s v="Water Heating"/>
    <s v="Urban"/>
    <s v="SC-NR"/>
    <s v="M_Input"/>
    <x v="4"/>
    <s v="Manufactured"/>
    <s v="Manufactured Tier1_indor2_gfnc"/>
    <n v="2.9668758917151265E-3"/>
    <n v="4.7136580089780292E-3"/>
    <n v="6.9027623866569666E-3"/>
    <n v="9.4139650493050425E-3"/>
    <n v="1.2067623330420562E-2"/>
    <n v="1.4663687916515341E-2"/>
    <n v="1.7023344926054874E-2"/>
    <n v="1.9019992397448685E-2"/>
    <n v="2.0591975500188573E-2"/>
    <n v="2.173820607244167E-2"/>
    <n v="2.2502189251363033E-2"/>
    <n v="2.2951990658526586E-2"/>
    <n v="2.3162324184631818E-2"/>
    <n v="2.4234781621632454E-2"/>
    <n v="2.4079358373877761E-2"/>
    <n v="2.3854904160324528E-2"/>
    <n v="2.3519828813598077E-2"/>
    <n v="2.3180848265697249E-2"/>
    <n v="2.2841524049916774E-2"/>
    <n v="2.2508781754040058E-2"/>
    <n v="0.29312636197599423"/>
    <n v="22.405886634243661"/>
    <n v="43.876371352554706"/>
    <s v="R-All-WH-WHConvert-All-All-N"/>
    <s v=""/>
    <n v="0.29312636197599423"/>
    <n v="2.9668758917151265E-3"/>
    <n v="7.6805339006931553E-3"/>
    <n v="1.4583296287350122E-2"/>
    <n v="2.3997261336655164E-2"/>
    <n v="3.6064884667075726E-2"/>
    <n v="5.0728572583591064E-2"/>
    <n v="6.7751917509645931E-2"/>
    <n v="8.6771909907094616E-2"/>
    <n v="0.10736388540728319"/>
    <n v="0.12910209147972485"/>
    <n v="0.15160428073108789"/>
    <n v="0.17455627138961449"/>
    <n v="0.19771859557424631"/>
    <n v="0.22195337719587876"/>
    <n v="0.24603273556975652"/>
    <n v="0.26988763973008106"/>
    <n v="0.29312636197599423"/>
    <n v="0.29312636197599423"/>
    <n v="0.29312636197599423"/>
    <n v="0.29312636197599423"/>
    <n v="2.8559844229566994E-3"/>
    <n v="4.602766540219602E-3"/>
    <n v="6.7918709178985395E-3"/>
    <n v="9.3030735805466162E-3"/>
    <n v="1.1956731861662136E-2"/>
    <n v="1.4552796447756915E-2"/>
    <n v="1.6912453457296448E-2"/>
    <n v="1.8909100928690258E-2"/>
    <n v="2.0481084031430147E-2"/>
    <n v="2.1627314603683244E-2"/>
    <n v="2.2391297782604607E-2"/>
    <n v="2.284109918976816E-2"/>
    <n v="2.3051432715873392E-2"/>
    <n v="2.4123890152874028E-2"/>
    <n v="2.3968466905119334E-2"/>
    <n v="2.3744012691566101E-2"/>
    <n v="2.3408937344839651E-2"/>
    <n v="2.3069956796938823E-2"/>
    <n v="2.2730632581158348E-2"/>
    <n v="2.2397890285281632E-2"/>
    <n v="0.29090853260082566"/>
    <n v="0.29090853260082566"/>
    <n v="2.8559844229566994E-3"/>
    <n v="7.458750963176301E-3"/>
    <n v="1.425062188107484E-2"/>
    <n v="2.3553695461621456E-2"/>
    <n v="3.5510427323283592E-2"/>
    <n v="5.0063223771040506E-2"/>
    <n v="6.6975677228336958E-2"/>
    <n v="8.588477815702722E-2"/>
    <n v="0.10636586218845737"/>
    <n v="0.12799317679214062"/>
    <n v="0.15038447457474521"/>
    <n v="0.17322557376451336"/>
    <n v="0.19627700648038676"/>
    <n v="0.22040089663326079"/>
    <n v="0.24436936353838012"/>
    <n v="0.26811337622994624"/>
    <n v="0.29090853260082566"/>
    <n v="0.29090853260082566"/>
    <n v="0.29090853260082566"/>
    <n v="0.29090853260082566"/>
  </r>
  <r>
    <x v="74"/>
    <s v="Under $45"/>
    <n v="44.018669584876591"/>
    <s v="Water Heating"/>
    <s v="Urban"/>
    <s v="SC-NR"/>
    <s v="M_Input"/>
    <x v="4"/>
    <s v="Single Family"/>
    <s v="Single Family Tier1_indor2_gfac"/>
    <n v="3.0923659087960822E-2"/>
    <n v="4.9547509974613178E-2"/>
    <n v="7.3174105910101386E-2"/>
    <n v="0.10064186093876996"/>
    <n v="0.13010616577727041"/>
    <n v="0.15943810152144519"/>
    <n v="0.1866670124118962"/>
    <n v="0.21033088899873559"/>
    <n v="0.22964575361397105"/>
    <n v="0.24448668751346797"/>
    <n v="0.2552284682002231"/>
    <n v="0.2625397515926205"/>
    <n v="0.26719092669635097"/>
    <n v="0.30961374135545944"/>
    <n v="0.30668478410786731"/>
    <n v="0.30323469333325331"/>
    <n v="0.2990715368156015"/>
    <n v="0.29452652793039152"/>
    <n v="0.2906654177861816"/>
    <n v="0.28697341291401096"/>
    <n v="3.7184778254768709"/>
    <n v="22.403450365053864"/>
    <n v="44.018669584876591"/>
    <s v="R-All-WH-WHConvert-All-All-N"/>
    <s v=""/>
    <n v="3.7184778254768709"/>
    <n v="3.0923659087960822E-2"/>
    <n v="8.0471169062573997E-2"/>
    <n v="0.15364527497267538"/>
    <n v="0.25428713591144536"/>
    <n v="0.38439330168871577"/>
    <n v="0.54383140321016099"/>
    <n v="0.7304984156220572"/>
    <n v="0.94082930462079273"/>
    <n v="1.1704750582347638"/>
    <n v="1.4149617457482317"/>
    <n v="1.6701902139484548"/>
    <n v="1.9327299655410752"/>
    <n v="2.1999208922374263"/>
    <n v="2.5095346335928856"/>
    <n v="2.8162194177007529"/>
    <n v="3.1194541110340062"/>
    <n v="3.4185256478496076"/>
    <n v="3.7130521757799992"/>
    <n v="3.7184778254768709"/>
    <n v="3.7184778254768709"/>
    <n v="2.9516936523558572E-2"/>
    <n v="4.8140787410210932E-2"/>
    <n v="7.176738334569914E-2"/>
    <n v="9.9235138374367718E-2"/>
    <n v="0.12869944321286816"/>
    <n v="0.15803137895704295"/>
    <n v="0.18526028984749396"/>
    <n v="0.20892416643433334"/>
    <n v="0.2282390310495688"/>
    <n v="0.24307996494906572"/>
    <n v="0.25382174563582083"/>
    <n v="0.26113302902821822"/>
    <n v="0.2657842041319487"/>
    <n v="0.30820701879105716"/>
    <n v="0.30527806154346504"/>
    <n v="0.30182797076885104"/>
    <n v="0.29766481425119923"/>
    <n v="0.29311980536598925"/>
    <n v="0.28925869522177933"/>
    <n v="0.28556669034960869"/>
    <n v="3.6903433741888261"/>
    <n v="3.6903433741888261"/>
    <n v="2.9516936523558572E-2"/>
    <n v="7.7657723933769504E-2"/>
    <n v="0.14942510727946864"/>
    <n v="0.24866024565383638"/>
    <n v="0.37735968886670457"/>
    <n v="0.53539106782374746"/>
    <n v="0.72065135767124144"/>
    <n v="0.92957552410557476"/>
    <n v="1.1578145551551435"/>
    <n v="1.4008945201042093"/>
    <n v="1.6547162657400301"/>
    <n v="1.9158492947682482"/>
    <n v="2.1816334989001969"/>
    <n v="2.4898405176912539"/>
    <n v="2.7951185792347188"/>
    <n v="3.0969465500035698"/>
    <n v="3.3946113642547688"/>
    <n v="3.6877311696207582"/>
    <n v="3.6903433741888261"/>
    <n v="3.6903433741888261"/>
  </r>
  <r>
    <x v="74"/>
    <s v="Under $45"/>
    <n v="44.589012639856797"/>
    <s v="Water Heating"/>
    <s v="Urban"/>
    <s v="SC-NR"/>
    <s v="M_Input"/>
    <x v="4"/>
    <s v="Single Family"/>
    <s v="Single Family Tier1_indor2_gfnc"/>
    <n v="4.967565449980154E-2"/>
    <n v="7.9592941437599429E-2"/>
    <n v="0.11754661999029889"/>
    <n v="0.161670722665475"/>
    <n v="0.20900207575893898"/>
    <n v="0.25612079161638013"/>
    <n v="0.29986121592879689"/>
    <n v="0.33787478198545506"/>
    <n v="0.36890211088620672"/>
    <n v="0.39274253361072259"/>
    <n v="0.4099980913889944"/>
    <n v="0.42174291067825714"/>
    <n v="0.42921454160051581"/>
    <n v="0.49736239816304778"/>
    <n v="0.49265733179744675"/>
    <n v="0.48711511841237537"/>
    <n v="0.48042743878781313"/>
    <n v="0.47312635289632754"/>
    <n v="0.46692387947738712"/>
    <n v="0.4609930561579394"/>
    <n v="5.9733493762216705"/>
    <n v="22.714382761739053"/>
    <n v="44.589012639856797"/>
    <s v="R-All-WH-WHConvert-All-All-N"/>
    <s v=""/>
    <n v="5.9733493762216705"/>
    <n v="4.967565449980154E-2"/>
    <n v="0.12926859593740098"/>
    <n v="0.24681521592769987"/>
    <n v="0.40848593859317484"/>
    <n v="0.61748801435211376"/>
    <n v="0.87360880596849388"/>
    <n v="1.1734700218972907"/>
    <n v="1.5113448038827457"/>
    <n v="1.8802469147689524"/>
    <n v="2.2729894483796751"/>
    <n v="2.6829875397686695"/>
    <n v="3.1047304504469269"/>
    <n v="3.5339449920474428"/>
    <n v="4.0313073902104906"/>
    <n v="4.5239647220079373"/>
    <n v="5.0110798404203125"/>
    <n v="5.4915072792081254"/>
    <n v="5.9646336321044533"/>
    <n v="5.9733493762216705"/>
    <n v="5.9733493762216705"/>
    <n v="4.7415900442639318E-2"/>
    <n v="7.7333187380437207E-2"/>
    <n v="0.11528686593313667"/>
    <n v="0.15941096860831278"/>
    <n v="0.20674232170177675"/>
    <n v="0.25386103755921791"/>
    <n v="0.29760146187163466"/>
    <n v="0.33561502792829284"/>
    <n v="0.3666423568290445"/>
    <n v="0.39048277955356037"/>
    <n v="0.40773833733183218"/>
    <n v="0.41948315662109492"/>
    <n v="0.42695478754335359"/>
    <n v="0.49510264410588556"/>
    <n v="0.49039757774028453"/>
    <n v="0.48485536435521315"/>
    <n v="0.47816768473065091"/>
    <n v="0.47086659883916532"/>
    <n v="0.46466412542022489"/>
    <n v="0.45873330210077717"/>
    <n v="5.9281542950784258"/>
    <n v="5.9281542950784258"/>
    <n v="4.7415900442639318E-2"/>
    <n v="0.12474908782307653"/>
    <n v="0.2400359537562132"/>
    <n v="0.39944692236452595"/>
    <n v="0.6061892440663027"/>
    <n v="0.86005028162552066"/>
    <n v="1.1576517434971554"/>
    <n v="1.4932667714254482"/>
    <n v="1.8599091282544926"/>
    <n v="2.2503919078080532"/>
    <n v="2.6581302451398852"/>
    <n v="3.07761340176098"/>
    <n v="3.5045681893043334"/>
    <n v="3.9996708334102191"/>
    <n v="4.4900684111505038"/>
    <n v="4.974923775505717"/>
    <n v="5.4530914602363678"/>
    <n v="5.9239580590755327"/>
    <n v="5.9281542950784258"/>
    <n v="5.9281542950784258"/>
  </r>
  <r>
    <x v="74"/>
    <s v="Under $50"/>
    <n v="47.101639011822229"/>
    <s v="Water Heating"/>
    <s v="Urban"/>
    <s v="SC-NR"/>
    <s v="M_Input"/>
    <x v="4"/>
    <s v="Manufactured"/>
    <s v="Manufactured Tier1_buffered"/>
    <n v="1.5898167894378572E-2"/>
    <n v="2.5258396090203018E-2"/>
    <n v="3.6988832483529764E-2"/>
    <n v="5.0445250279459251E-2"/>
    <n v="6.4665024354030973E-2"/>
    <n v="7.8576179441319047E-2"/>
    <n v="9.1220531507262739E-2"/>
    <n v="0.10191967696688455"/>
    <n v="0.11034323501468594"/>
    <n v="0.11648537467554475"/>
    <n v="0.12057922062336143"/>
    <n v="0.12298950624069473"/>
    <n v="0.12411659002642889"/>
    <n v="0.12986341227828738"/>
    <n v="0.12903056824379516"/>
    <n v="0.12782781797654111"/>
    <n v="0.1260322982736779"/>
    <n v="0.12421585233520617"/>
    <n v="0.12239756483347054"/>
    <n v="0.12061454691210041"/>
    <n v="1.5707337573425546"/>
    <n v="30.399682048174135"/>
    <n v="47.101639011822229"/>
    <s v="R-All-WH-WHConvert-All-All-N"/>
    <s v=""/>
    <n v="1.5707337573425546"/>
    <n v="1.5898167894378572E-2"/>
    <n v="4.115656398458159E-2"/>
    <n v="7.8145396468111361E-2"/>
    <n v="0.12859064674757062"/>
    <n v="0.19325567110160158"/>
    <n v="0.27183185054292064"/>
    <n v="0.36305238205018336"/>
    <n v="0.4649720590170679"/>
    <n v="0.57531529403175385"/>
    <n v="0.69180066870729862"/>
    <n v="0.81237988933066008"/>
    <n v="0.93536939557135479"/>
    <n v="1.0594859855977836"/>
    <n v="1.189349397876071"/>
    <n v="1.3183799661198661"/>
    <n v="1.4462077840964072"/>
    <n v="1.5707337573425546"/>
    <n v="1.5707337573425546"/>
    <n v="1.5707337573425546"/>
    <n v="1.5707337573425546"/>
    <n v="1.5303949850644849E-2"/>
    <n v="2.4664178046469296E-2"/>
    <n v="3.6394614439796039E-2"/>
    <n v="4.9851032235725526E-2"/>
    <n v="6.4070806310297254E-2"/>
    <n v="7.7981961397585328E-2"/>
    <n v="9.0626313463529021E-2"/>
    <n v="0.10132545892315083"/>
    <n v="0.10974901697095223"/>
    <n v="0.11589115663181103"/>
    <n v="0.11998500257962771"/>
    <n v="0.12239528819696101"/>
    <n v="0.12352237198269517"/>
    <n v="0.12926919423455366"/>
    <n v="0.12843635020006144"/>
    <n v="0.12723359993280739"/>
    <n v="0.12543808022994418"/>
    <n v="0.12362163429147245"/>
    <n v="0.12180334678973682"/>
    <n v="0.12002032886836669"/>
    <n v="1.5588493964678802"/>
    <n v="1.5588493964678802"/>
    <n v="1.5303949850644849E-2"/>
    <n v="3.9968127897114146E-2"/>
    <n v="7.6362742336910178E-2"/>
    <n v="0.12621377457263572"/>
    <n v="0.19028458088293299"/>
    <n v="0.26826654228051833"/>
    <n v="0.35889285574404733"/>
    <n v="0.46021831466719815"/>
    <n v="0.56996733163815039"/>
    <n v="0.68585848826996143"/>
    <n v="0.80584349084958917"/>
    <n v="0.92823877904655017"/>
    <n v="1.0517611510292453"/>
    <n v="1.1810303452637989"/>
    <n v="1.3094666954638603"/>
    <n v="1.4367002953966677"/>
    <n v="1.5588493964678802"/>
    <n v="1.5588493964678802"/>
    <n v="1.5588493964678802"/>
    <n v="1.5588493964678802"/>
  </r>
  <r>
    <x v="74"/>
    <s v="Under $55"/>
    <n v="52.887214946956647"/>
    <s v="Water Heating"/>
    <s v="Urban"/>
    <s v="SC-NR"/>
    <s v="M_Input"/>
    <x v="4"/>
    <s v="Manufactured"/>
    <s v="Manufactured Tier1_indor2_zonl"/>
    <n v="5.8495230539089048E-3"/>
    <n v="9.293496660495568E-3"/>
    <n v="1.3609557389696905E-2"/>
    <n v="1.8560670413742396E-2"/>
    <n v="2.3792650401826095E-2"/>
    <n v="2.8911078067844556E-2"/>
    <n v="3.3563402121965978E-2"/>
    <n v="3.7500012833273907E-2"/>
    <n v="4.059935090316414E-2"/>
    <n v="4.2859270900563705E-2"/>
    <n v="4.4365548001799544E-2"/>
    <n v="4.5252381087144022E-2"/>
    <n v="4.5667076832725494E-2"/>
    <n v="4.7781544957121731E-2"/>
    <n v="4.7475110881671084E-2"/>
    <n v="4.7032574643336031E-2"/>
    <n v="4.6371936639924352E-2"/>
    <n v="4.570359910167085E-2"/>
    <n v="4.5034583984287564E-2"/>
    <n v="4.4378545847951416E-2"/>
    <n v="0.57793095318719256"/>
    <n v="31.14660142362872"/>
    <n v="52.887214946956647"/>
    <s v="R-All-WH-WHConvert-All-All-N"/>
    <s v=""/>
    <n v="0.57793095318719256"/>
    <n v="5.8495230539089048E-3"/>
    <n v="1.5143019714404474E-2"/>
    <n v="2.8752577104101378E-2"/>
    <n v="4.7313247517843771E-2"/>
    <n v="7.1105897919669869E-2"/>
    <n v="0.10001697598751443"/>
    <n v="0.1335803781094804"/>
    <n v="0.17108039094275429"/>
    <n v="0.21167974184591842"/>
    <n v="0.25453901274648211"/>
    <n v="0.29890456074828164"/>
    <n v="0.34415694183542567"/>
    <n v="0.38982401866815114"/>
    <n v="0.43760556362527286"/>
    <n v="0.48508067450694392"/>
    <n v="0.53211324915027991"/>
    <n v="0.57793095318719256"/>
    <n v="0.57793095318719256"/>
    <n v="0.57793095318719256"/>
    <n v="0.57793095318719256"/>
    <n v="5.6308882924092415E-3"/>
    <n v="9.0748618989959038E-3"/>
    <n v="1.339092262819724E-2"/>
    <n v="1.8342035652242732E-2"/>
    <n v="2.3574015640326431E-2"/>
    <n v="2.8692443306344892E-2"/>
    <n v="3.3344767360466314E-2"/>
    <n v="3.7281378071774243E-2"/>
    <n v="4.0380716141664476E-2"/>
    <n v="4.2640636139064041E-2"/>
    <n v="4.414691324029988E-2"/>
    <n v="4.5033746325644358E-2"/>
    <n v="4.5448442071225829E-2"/>
    <n v="4.7562910195622067E-2"/>
    <n v="4.725647612017142E-2"/>
    <n v="4.6813939881836367E-2"/>
    <n v="4.6153301878424688E-2"/>
    <n v="4.5484964340171186E-2"/>
    <n v="4.48159492227879E-2"/>
    <n v="4.4159911086451752E-2"/>
    <n v="0.57355825795719928"/>
    <n v="0.57355825795719928"/>
    <n v="5.6308882924092415E-3"/>
    <n v="1.4705750191405145E-2"/>
    <n v="2.8096672819602386E-2"/>
    <n v="4.6438708471845114E-2"/>
    <n v="7.0012724112171548E-2"/>
    <n v="9.870516741851644E-2"/>
    <n v="0.13204993477898275"/>
    <n v="0.16933131285075698"/>
    <n v="0.20971202899242145"/>
    <n v="0.25235266513148547"/>
    <n v="0.29649957837178537"/>
    <n v="0.3415333246974297"/>
    <n v="0.38698176676865553"/>
    <n v="0.43454467696427762"/>
    <n v="0.48180115308444904"/>
    <n v="0.52861509296628539"/>
    <n v="0.57355825795719928"/>
    <n v="0.57355825795719928"/>
    <n v="0.57355825795719928"/>
    <n v="0.57355825795719928"/>
  </r>
  <r>
    <x v="74"/>
    <s v="Under $55"/>
    <n v="54.151643550286508"/>
    <s v="Water Heating"/>
    <s v="Urban"/>
    <s v="SC-NR"/>
    <s v="M_Input"/>
    <x v="4"/>
    <s v="Single Family"/>
    <s v="Single Family Tier1_indor2_zonl"/>
    <n v="6.6135948419664151E-2"/>
    <n v="0.10596648846383"/>
    <n v="0.15649632148511156"/>
    <n v="0.21524118167816791"/>
    <n v="0.27825603187676473"/>
    <n v="0.3409877863534167"/>
    <n v="0.39922183430525143"/>
    <n v="0.44983139887537071"/>
    <n v="0.49113979922645745"/>
    <n v="0.52287987358456922"/>
    <n v="0.54585315276261981"/>
    <n v="0.56148968076681649"/>
    <n v="0.57143707657389642"/>
    <n v="0.6621660900496682"/>
    <n v="0.65590197476825363"/>
    <n v="0.64852331932311358"/>
    <n v="0.63961964127093895"/>
    <n v="0.62989930150312068"/>
    <n v="0.62164160532901147"/>
    <n v="0.61374557196838986"/>
    <n v="7.9526506538531425"/>
    <n v="31.87176054702881"/>
    <n v="54.151643550286508"/>
    <s v="R-All-WH-WHConvert-All-All-N"/>
    <s v=""/>
    <n v="7.9526506538531425"/>
    <n v="6.6135948419664151E-2"/>
    <n v="0.17210243688349414"/>
    <n v="0.32859875836860569"/>
    <n v="0.54383994004677361"/>
    <n v="0.82209597192353834"/>
    <n v="1.1630837582769551"/>
    <n v="1.5623055925822065"/>
    <n v="2.0121369914575773"/>
    <n v="2.5032767906840347"/>
    <n v="3.026156664268604"/>
    <n v="3.5720098170312236"/>
    <n v="4.1334994977980397"/>
    <n v="4.7049365743719358"/>
    <n v="5.367102664421604"/>
    <n v="6.0230046391898577"/>
    <n v="6.6715279585129714"/>
    <n v="7.3111475997839106"/>
    <n v="7.9410469012870308"/>
    <n v="7.9526506538531425"/>
    <n v="7.9526506538531425"/>
    <n v="6.3127412764311996E-2"/>
    <n v="0.10295795280847785"/>
    <n v="0.15348778582975942"/>
    <n v="0.21223264602281577"/>
    <n v="0.27524749622141259"/>
    <n v="0.33797925069806456"/>
    <n v="0.39621329864989929"/>
    <n v="0.44682286322001857"/>
    <n v="0.48813126357110531"/>
    <n v="0.51987133792921703"/>
    <n v="0.54284461710726761"/>
    <n v="0.55848114511146429"/>
    <n v="0.56842854091854422"/>
    <n v="0.659157554394316"/>
    <n v="0.65289343911290143"/>
    <n v="0.64551478366776138"/>
    <n v="0.63661110561558676"/>
    <n v="0.62689076584776848"/>
    <n v="0.61863306967365927"/>
    <n v="0.61073703631303766"/>
    <n v="7.8924799407460995"/>
    <n v="7.8924799407460995"/>
    <n v="6.3127412764311996E-2"/>
    <n v="0.16608536557278986"/>
    <n v="0.31957315140254927"/>
    <n v="0.53180579742536505"/>
    <n v="0.80705329364677758"/>
    <n v="1.1450325443448421"/>
    <n v="1.5412458429947415"/>
    <n v="1.9880687062147602"/>
    <n v="2.4761999697858657"/>
    <n v="2.9960713077150825"/>
    <n v="3.5389159248223501"/>
    <n v="4.0973970699338143"/>
    <n v="4.6658256108523588"/>
    <n v="5.3249831652466746"/>
    <n v="5.9778766043595759"/>
    <n v="6.6233913880273372"/>
    <n v="7.2600024936429239"/>
    <n v="7.8868932594906926"/>
    <n v="7.8924799407460995"/>
    <n v="7.8924799407460995"/>
  </r>
  <r>
    <x v="74"/>
    <s v="Under $60"/>
    <n v="56.497869081530887"/>
    <s v="Water Heating"/>
    <s v="Urban"/>
    <s v="SC-NR"/>
    <s v="M_Input"/>
    <x v="4"/>
    <s v="Manufactured"/>
    <s v="Manufactured Tier1_indor2_efaf"/>
    <n v="2.749218813500794E-2"/>
    <n v="4.3678528363381174E-2"/>
    <n v="6.3963593055968423E-2"/>
    <n v="8.7233341628681141E-2"/>
    <n v="0.11182313755313253"/>
    <n v="0.13587924863309075"/>
    <n v="0.15774471817345934"/>
    <n v="0.17624640477118012"/>
    <n v="0.19081299157255618"/>
    <n v="0.20143439526068385"/>
    <n v="0.20851375080283485"/>
    <n v="0.21268177985442516"/>
    <n v="0.21463080943363075"/>
    <n v="0.22456860349746174"/>
    <n v="0.22312839321439665"/>
    <n v="0.2210485160331731"/>
    <n v="0.21794358181690515"/>
    <n v="0.21480246053744034"/>
    <n v="0.21165815470211671"/>
    <n v="0.20857483941270336"/>
    <n v="2.7162191425930566"/>
    <n v="33.240362519911287"/>
    <n v="56.497869081530887"/>
    <s v="R-All-WH-WHConvert-All-All-N"/>
    <s v=""/>
    <n v="2.7162191425930566"/>
    <n v="2.749218813500794E-2"/>
    <n v="7.1170716498389117E-2"/>
    <n v="0.13513430955435754"/>
    <n v="0.22236765118303869"/>
    <n v="0.33419078873617125"/>
    <n v="0.47007003736926201"/>
    <n v="0.62781475554272137"/>
    <n v="0.80406116031390151"/>
    <n v="0.99487415188645767"/>
    <n v="1.1963085471471415"/>
    <n v="1.4048222979499765"/>
    <n v="1.6175040778044016"/>
    <n v="1.8321348872380323"/>
    <n v="2.0567034907354942"/>
    <n v="2.2798318839498908"/>
    <n v="2.500880399983064"/>
    <n v="2.7162191425930566"/>
    <n v="2.7162191425930566"/>
    <n v="2.7162191425930566"/>
    <n v="2.7162191425930566"/>
    <n v="2.6464626068732348E-2"/>
    <n v="4.2650966297105582E-2"/>
    <n v="6.2936030989692832E-2"/>
    <n v="8.6205779562405549E-2"/>
    <n v="0.11079557548685694"/>
    <n v="0.13485168656681518"/>
    <n v="0.15671715610718376"/>
    <n v="0.17521884270490454"/>
    <n v="0.18978542950628061"/>
    <n v="0.20040683319440827"/>
    <n v="0.20748618873655927"/>
    <n v="0.21165421778814958"/>
    <n v="0.21360324736735517"/>
    <n v="0.22354104143118617"/>
    <n v="0.22210083114812107"/>
    <n v="0.22002095396689753"/>
    <n v="0.21691601975062957"/>
    <n v="0.21377489847116476"/>
    <n v="0.21063059263584114"/>
    <n v="0.20754727734642778"/>
    <n v="2.6956679012675449"/>
    <n v="2.6956679012675449"/>
    <n v="2.6464626068732348E-2"/>
    <n v="6.9115592365837933E-2"/>
    <n v="0.13205162335553078"/>
    <n v="0.21825740291793633"/>
    <n v="0.32905297840479325"/>
    <n v="0.46390466497160843"/>
    <n v="0.62062182107879216"/>
    <n v="0.79584066378369667"/>
    <n v="0.9856260932899773"/>
    <n v="1.1860329264843856"/>
    <n v="1.393519115220945"/>
    <n v="1.6051733330090945"/>
    <n v="1.8187765803764497"/>
    <n v="2.0423176218076358"/>
    <n v="2.2644184529557569"/>
    <n v="2.4844394069226543"/>
    <n v="2.6956679012675449"/>
    <n v="2.6956679012675449"/>
    <n v="2.6956679012675449"/>
    <n v="2.6956679012675449"/>
  </r>
  <r>
    <x v="74"/>
    <s v="Under $60"/>
    <n v="57.941396161624695"/>
    <s v="Water Heating"/>
    <s v="Urban"/>
    <s v="SC-NR"/>
    <s v="M_Input"/>
    <x v="4"/>
    <s v="Single Family"/>
    <s v="Single Family Tier1_indor2_efaf"/>
    <n v="6.1211281176279247E-3"/>
    <n v="9.8075928078682675E-3"/>
    <n v="1.4484316875132821E-2"/>
    <n v="1.9921372275202104E-2"/>
    <n v="2.5753631138886235E-2"/>
    <n v="3.1559688440107217E-2"/>
    <n v="3.6949466266522769E-2"/>
    <n v="4.1633569785312768E-2"/>
    <n v="4.5456815946066209E-2"/>
    <n v="4.8394477932497675E-2"/>
    <n v="5.0520740403832691E-2"/>
    <n v="5.1967959254029264E-2"/>
    <n v="5.2888627750162696E-2"/>
    <n v="6.1285935549351425E-2"/>
    <n v="6.0706168371328632E-2"/>
    <n v="6.0023246353957144E-2"/>
    <n v="5.9199177819706433E-2"/>
    <n v="5.8299524204880541E-2"/>
    <n v="5.7535243697138715E-2"/>
    <n v="5.6804436428529878E-2"/>
    <n v="0.73604740976994598"/>
    <n v="34.070223174011588"/>
    <n v="57.941396161624695"/>
    <s v="R-All-WH-WHConvert-All-All-N"/>
    <s v=""/>
    <n v="0.73604740976994598"/>
    <n v="6.1211281176279247E-3"/>
    <n v="1.5928720925496194E-2"/>
    <n v="3.0413037800629015E-2"/>
    <n v="5.0334410075831115E-2"/>
    <n v="7.608804121471735E-2"/>
    <n v="0.10764772965482457"/>
    <n v="0.14459719592134734"/>
    <n v="0.18623076570666011"/>
    <n v="0.23168758165272632"/>
    <n v="0.28008205958522397"/>
    <n v="0.33060279998905667"/>
    <n v="0.38257075924308592"/>
    <n v="0.4354593869932486"/>
    <n v="0.49674532254260001"/>
    <n v="0.55745149091392865"/>
    <n v="0.61747473726788582"/>
    <n v="0.67667391508759223"/>
    <n v="0.73497343929247272"/>
    <n v="0.73604740976994598"/>
    <n v="0.73604740976994598"/>
    <n v="5.8426769479855657E-3"/>
    <n v="9.5291416382259075E-3"/>
    <n v="1.4205865705490461E-2"/>
    <n v="1.9642921105559746E-2"/>
    <n v="2.5475179969243877E-2"/>
    <n v="3.1281237270464855E-2"/>
    <n v="3.6671015096880408E-2"/>
    <n v="4.1355118615670407E-2"/>
    <n v="4.5178364776423847E-2"/>
    <n v="4.8116026762855313E-2"/>
    <n v="5.0242289234190329E-2"/>
    <n v="5.1689508084386902E-2"/>
    <n v="5.2610176580520335E-2"/>
    <n v="6.1007484379709064E-2"/>
    <n v="6.0427717201686271E-2"/>
    <n v="5.9744795184314782E-2"/>
    <n v="5.8920726650064072E-2"/>
    <n v="5.802107303523818E-2"/>
    <n v="5.7256792527496353E-2"/>
    <n v="5.6525985258887516E-2"/>
    <n v="0.73047838637709883"/>
    <n v="0.73047838637709883"/>
    <n v="5.8426769479855657E-3"/>
    <n v="1.5371818586211474E-2"/>
    <n v="2.9577684291701933E-2"/>
    <n v="4.9220605397261682E-2"/>
    <n v="7.4695785366505563E-2"/>
    <n v="0.10597702263697042"/>
    <n v="0.14264803773385082"/>
    <n v="0.18400315634952122"/>
    <n v="0.22918152112594506"/>
    <n v="0.27729754788880034"/>
    <n v="0.32753983712299067"/>
    <n v="0.37922934520737756"/>
    <n v="0.43183952178789786"/>
    <n v="0.4928470061676069"/>
    <n v="0.55327472336929318"/>
    <n v="0.61301951855360792"/>
    <n v="0.67194024520367202"/>
    <n v="0.7299613182389102"/>
    <n v="0.73047838637709883"/>
    <n v="0.73047838637709883"/>
  </r>
  <r>
    <x v="74"/>
    <s v="Under $5"/>
    <n v="-1.0408125173083154"/>
    <s v="Water Heating"/>
    <s v="Urban"/>
    <s v="SC-NR"/>
    <s v="M_Input"/>
    <x v="4"/>
    <s v="Manufactured"/>
    <s v="Manufactured Tier2_buffered"/>
    <n v="8.7487385828606944E-3"/>
    <n v="1.389965849421384E-2"/>
    <n v="2.0354900516433187E-2"/>
    <n v="2.7759947584779253E-2"/>
    <n v="3.5585068498853657E-2"/>
    <n v="4.3240356834772502E-2"/>
    <n v="5.0198525317425829E-2"/>
    <n v="5.6086249444388246E-2"/>
    <n v="6.0721721140710234E-2"/>
    <n v="6.4101731629294584E-2"/>
    <n v="6.6354569077854669E-2"/>
    <n v="6.7680945734345646E-2"/>
    <n v="6.8301178296228185E-2"/>
    <n v="7.1463646191755589E-2"/>
    <n v="7.1005333335426774E-2"/>
    <n v="7.0343461619227832E-2"/>
    <n v="6.9355389747985344E-2"/>
    <n v="6.8355802199837279E-2"/>
    <n v="6.7355201242113541E-2"/>
    <n v="6.6374009082975596E-2"/>
    <n v="0.86437249358295953"/>
    <n v="-2.0096757116341566"/>
    <n v="-1.0408125173083154"/>
    <s v="R-All-WH-WHConvert-All-All-N"/>
    <s v=""/>
    <n v="0.86437249358295953"/>
    <n v="8.7487385828606944E-3"/>
    <n v="2.2648397077074535E-2"/>
    <n v="4.3003297593507725E-2"/>
    <n v="7.0763245178286971E-2"/>
    <n v="0.10634831367714062"/>
    <n v="0.14958867051191313"/>
    <n v="0.19978719582933896"/>
    <n v="0.25587344527372718"/>
    <n v="0.31659516641443741"/>
    <n v="0.38069689804373197"/>
    <n v="0.44705146712158661"/>
    <n v="0.5147324128559323"/>
    <n v="0.58303359115216047"/>
    <n v="0.65449723734391607"/>
    <n v="0.72550257067934287"/>
    <n v="0.79584603229857076"/>
    <n v="0.86437249358295953"/>
    <n v="0.86437249358295953"/>
    <n v="0.86437249358295953"/>
    <n v="0.86437249358295953"/>
    <n v="8.4217412608810077E-3"/>
    <n v="1.3572661172234154E-2"/>
    <n v="2.0027903194453498E-2"/>
    <n v="2.7432950262799564E-2"/>
    <n v="3.5258071176873969E-2"/>
    <n v="4.2913359512792813E-2"/>
    <n v="4.9871527995446141E-2"/>
    <n v="5.5759252122408558E-2"/>
    <n v="6.0394723818730546E-2"/>
    <n v="6.3774734307314895E-2"/>
    <n v="6.6027571755874981E-2"/>
    <n v="6.7353948412365958E-2"/>
    <n v="6.7974180974248496E-2"/>
    <n v="7.1136648869775901E-2"/>
    <n v="7.0678336013447085E-2"/>
    <n v="7.0016464297248143E-2"/>
    <n v="6.9028392426005655E-2"/>
    <n v="6.802880487785759E-2"/>
    <n v="6.7028203920133853E-2"/>
    <n v="6.6047011760995908E-2"/>
    <n v="0.85783254714336576"/>
    <n v="0.85783254714336576"/>
    <n v="8.4217412608810077E-3"/>
    <n v="2.1994402433115161E-2"/>
    <n v="4.202230562756866E-2"/>
    <n v="6.9455255890368217E-2"/>
    <n v="0.10471332706724218"/>
    <n v="0.147626686580035"/>
    <n v="0.19749821457548114"/>
    <n v="0.25325746669788968"/>
    <n v="0.31365219051662024"/>
    <n v="0.37742692482393514"/>
    <n v="0.44345449657981012"/>
    <n v="0.51080844499217604"/>
    <n v="0.57878262596642449"/>
    <n v="0.64991927483620038"/>
    <n v="0.72059761084964746"/>
    <n v="0.79061407514689563"/>
    <n v="0.85783254714336576"/>
    <n v="0.85783254714336576"/>
    <n v="0.85783254714336576"/>
    <n v="0.85783254714336576"/>
  </r>
  <r>
    <x v="74"/>
    <s v="Under $5"/>
    <n v="-0.4118418512776027"/>
    <s v="Water Heating"/>
    <s v="Urban"/>
    <s v="SC-NR"/>
    <s v="M_Input"/>
    <x v="4"/>
    <s v="Single Family"/>
    <s v="Single Family Tier2_buffered"/>
    <n v="0.15619158930429139"/>
    <n v="0.25025836389516942"/>
    <n v="0.36959338691160515"/>
    <n v="0.50832963090994088"/>
    <n v="0.65715020183206652"/>
    <n v="0.80530219277927095"/>
    <n v="0.9428320644838849"/>
    <n v="1.0623553874737577"/>
    <n v="1.1599123872088037"/>
    <n v="1.2348721145143222"/>
    <n v="1.2891275243495579"/>
    <n v="1.3260559153159817"/>
    <n v="1.3495484272958151"/>
    <n v="1.5638208335954695"/>
    <n v="1.5490270316652239"/>
    <n v="1.5316010485434259"/>
    <n v="1.5105734582713644"/>
    <n v="1.4876171787714574"/>
    <n v="1.4681151874906821"/>
    <n v="1.4494673260890532"/>
    <n v="18.781573024781938"/>
    <n v="-1.5862544840053203"/>
    <n v="-0.4118418512776027"/>
    <s v="R-All-WH-WHConvert-All-All-N"/>
    <s v=""/>
    <n v="18.781573024781938"/>
    <n v="0.15619158930429139"/>
    <n v="0.40644995319946081"/>
    <n v="0.77604334011106602"/>
    <n v="1.284372971021007"/>
    <n v="1.9415231728530735"/>
    <n v="2.7468253656323443"/>
    <n v="3.6896574301162293"/>
    <n v="4.7520128175899874"/>
    <n v="5.9119252047987914"/>
    <n v="7.146797319313114"/>
    <n v="8.4359248436626721"/>
    <n v="9.7619807589786536"/>
    <n v="11.111529186274469"/>
    <n v="12.675350019869938"/>
    <n v="14.224377051535162"/>
    <n v="15.755978100078588"/>
    <n v="17.266551558349953"/>
    <n v="18.754168737121411"/>
    <n v="18.781573024781938"/>
    <n v="18.781573024781938"/>
    <n v="0.14908640707410259"/>
    <n v="0.24315318166498062"/>
    <n v="0.36248820468141635"/>
    <n v="0.50122444867975213"/>
    <n v="0.65004501960187777"/>
    <n v="0.79819701054908221"/>
    <n v="0.93572688225369616"/>
    <n v="1.0552502052435688"/>
    <n v="1.1528072049786149"/>
    <n v="1.2277669322841334"/>
    <n v="1.2820223421193691"/>
    <n v="1.3189507330857928"/>
    <n v="1.3424432450656263"/>
    <n v="1.5567156513652807"/>
    <n v="1.5419218494350351"/>
    <n v="1.5244958663132371"/>
    <n v="1.5034682760411755"/>
    <n v="1.4805119965412685"/>
    <n v="1.4610100052604933"/>
    <n v="1.4423621438588643"/>
    <n v="18.639469380178163"/>
    <n v="18.639469380178163"/>
    <n v="0.14908640707410259"/>
    <n v="0.39223958873908321"/>
    <n v="0.75472779342049956"/>
    <n v="1.2559522421002516"/>
    <n v="1.9059972617021295"/>
    <n v="2.7041942722512116"/>
    <n v="3.6399211545049077"/>
    <n v="4.6951713597484765"/>
    <n v="5.8479785647270912"/>
    <n v="7.0757454970112246"/>
    <n v="8.3577678391305934"/>
    <n v="9.6767185722163855"/>
    <n v="11.019161817282011"/>
    <n v="12.575877468647292"/>
    <n v="14.117799318082326"/>
    <n v="15.642295184395564"/>
    <n v="17.14576346043674"/>
    <n v="18.626275456978007"/>
    <n v="18.639469380178163"/>
    <n v="18.639469380178163"/>
  </r>
  <r>
    <x v="74"/>
    <s v="Under $10"/>
    <n v="7.689689483718106"/>
    <s v="Water Heating"/>
    <s v="Urban"/>
    <s v="SC-NR"/>
    <s v="M_Input"/>
    <x v="4"/>
    <s v="Manufactured"/>
    <s v="Manufactured Tier2_indor2_gfac"/>
    <n v="1.1009318259515509E-4"/>
    <n v="1.7491180312687016E-4"/>
    <n v="2.5614387240373407E-4"/>
    <n v="3.4932818592502916E-4"/>
    <n v="4.4779866340735727E-4"/>
    <n v="5.4413198604611596E-4"/>
    <n v="6.3169282765010882E-4"/>
    <n v="7.0578331295154801E-4"/>
    <n v="7.6411558874701229E-4"/>
    <n v="8.0664927613164326E-4"/>
    <n v="8.3499873956942598E-4"/>
    <n v="8.5168972033768044E-4"/>
    <n v="8.5949465999155981E-4"/>
    <n v="8.9929081485160944E-4"/>
    <n v="8.935234553060444E-4"/>
    <n v="8.8519453302588716E-4"/>
    <n v="8.7276074318206416E-4"/>
    <n v="8.6018204130226404E-4"/>
    <n v="8.4759058678568109E-4"/>
    <n v="8.3524337049686295E-4"/>
    <n v="1.0877170218879946E-2"/>
    <n v="-0.81575051143404931"/>
    <n v="7.689689483718106"/>
    <s v="R-All-WH-WHConvert-All-All-N"/>
    <s v=""/>
    <n v="1.0877170218879946E-2"/>
    <n v="1.1009318259515509E-4"/>
    <n v="2.8500498572202527E-4"/>
    <n v="5.4114885812575934E-4"/>
    <n v="8.9047704405078849E-4"/>
    <n v="1.3382757074581458E-3"/>
    <n v="1.8824076935042618E-3"/>
    <n v="2.5141005211543705E-3"/>
    <n v="3.2198838341059187E-3"/>
    <n v="3.9839994228529308E-3"/>
    <n v="4.790648698984574E-3"/>
    <n v="5.6256474385539997E-3"/>
    <n v="6.4773371588916799E-3"/>
    <n v="7.3368318188832393E-3"/>
    <n v="8.2361226337348478E-3"/>
    <n v="9.1296460890408927E-3"/>
    <n v="1.0014840622066781E-2"/>
    <n v="1.0877170218879946E-2"/>
    <n v="1.0877170218879946E-2"/>
    <n v="1.0877170218879946E-2"/>
    <n v="1.0877170218879946E-2"/>
    <n v="1.0597828356875568E-4"/>
    <n v="1.7079690410047075E-4"/>
    <n v="2.5202897337733469E-4"/>
    <n v="3.4521328689862978E-4"/>
    <n v="4.4368376438095789E-4"/>
    <n v="5.4001708701971658E-4"/>
    <n v="6.2757792862370943E-4"/>
    <n v="7.0166841392514862E-4"/>
    <n v="7.6000068972061291E-4"/>
    <n v="8.0253437710524388E-4"/>
    <n v="8.308838405430266E-4"/>
    <n v="8.4757482131128106E-4"/>
    <n v="8.5537976096516043E-4"/>
    <n v="8.9517591582521005E-4"/>
    <n v="8.8940855627964502E-4"/>
    <n v="8.8107963399948778E-4"/>
    <n v="8.6864584415566478E-4"/>
    <n v="8.5606714227586466E-4"/>
    <n v="8.4347568775928171E-4"/>
    <n v="8.3112847147046357E-4"/>
    <n v="1.0794872238351957E-2"/>
    <n v="1.0794872238351957E-2"/>
    <n v="1.0597828356875568E-4"/>
    <n v="2.7677518766922645E-4"/>
    <n v="5.2880416104656119E-4"/>
    <n v="8.7401744794519097E-4"/>
    <n v="1.317701212326149E-3"/>
    <n v="1.8577182993458655E-3"/>
    <n v="2.4852962279695752E-3"/>
    <n v="3.1869646418947236E-3"/>
    <n v="3.9469653316153361E-3"/>
    <n v="4.7494997087205795E-3"/>
    <n v="5.5803835492636063E-3"/>
    <n v="6.4279583705748877E-3"/>
    <n v="7.2833381315400483E-3"/>
    <n v="8.1785140473652589E-3"/>
    <n v="9.067922603644904E-3"/>
    <n v="9.9490022376443922E-3"/>
    <n v="1.0794872238351957E-2"/>
    <n v="1.0794872238351957E-2"/>
    <n v="1.0794872238351957E-2"/>
    <n v="1.0794872238351957E-2"/>
  </r>
  <r>
    <x v="74"/>
    <s v="Under $10"/>
    <n v="7.9661901932052341"/>
    <s v="Water Heating"/>
    <s v="Urban"/>
    <s v="SC-NR"/>
    <s v="M_Input"/>
    <x v="4"/>
    <s v="Single Family"/>
    <s v="Single Family Tier2_indor2_gfac"/>
    <n v="8.2547115623981728E-3"/>
    <n v="1.3226132208743371E-2"/>
    <n v="1.9532977530444435E-2"/>
    <n v="2.686517565044455E-2"/>
    <n v="3.4730329548842184E-2"/>
    <n v="4.2560149055202737E-2"/>
    <n v="4.9828590507088426E-2"/>
    <n v="5.6145387465589218E-2"/>
    <n v="6.1301266199474624E-2"/>
    <n v="6.5262881101142561E-2"/>
    <n v="6.8130274671336977E-2"/>
    <n v="7.0081936839889614E-2"/>
    <n v="7.1323514002485169E-2"/>
    <n v="8.2647791562263095E-2"/>
    <n v="8.1865940449860897E-2"/>
    <n v="8.0944978796276462E-2"/>
    <n v="7.9833672526064964E-2"/>
    <n v="7.8620435202201452E-2"/>
    <n v="7.7589756702595589E-2"/>
    <n v="7.6604218890913969E-2"/>
    <n v="0.99260445903813777"/>
    <n v="-0.77461705136876124"/>
    <n v="7.9661901932052341"/>
    <s v="R-All-WH-WHConvert-All-All-N"/>
    <s v=""/>
    <n v="0.99260445903813777"/>
    <n v="8.2547115623981728E-3"/>
    <n v="2.1480843771141546E-2"/>
    <n v="4.1013821301585984E-2"/>
    <n v="6.7878996952030535E-2"/>
    <n v="0.10260932650087272"/>
    <n v="0.14516947555607546"/>
    <n v="0.19499806606316389"/>
    <n v="0.25114345352875311"/>
    <n v="0.31244471972822774"/>
    <n v="0.37770760082937027"/>
    <n v="0.44583787550070725"/>
    <n v="0.51591981234059681"/>
    <n v="0.58724332634308196"/>
    <n v="0.66989111790534506"/>
    <n v="0.75175705835520601"/>
    <n v="0.8327020371514825"/>
    <n v="0.91253570967754749"/>
    <n v="0.9911561448797489"/>
    <n v="0.99260445903813777"/>
    <n v="0.99260445903813777"/>
    <n v="7.8792033153169457E-3"/>
    <n v="1.2850623961662144E-2"/>
    <n v="1.9157469283363208E-2"/>
    <n v="2.6489667403363323E-2"/>
    <n v="3.4354821301760957E-2"/>
    <n v="4.218464080812151E-2"/>
    <n v="4.9453082260007199E-2"/>
    <n v="5.5769879218507991E-2"/>
    <n v="6.0925757952393397E-2"/>
    <n v="6.4887372854061334E-2"/>
    <n v="6.775476642425575E-2"/>
    <n v="6.9706428592808387E-2"/>
    <n v="7.0948005755403942E-2"/>
    <n v="8.2272283315181868E-2"/>
    <n v="8.149043220277967E-2"/>
    <n v="8.0569470549195235E-2"/>
    <n v="7.9458164278983737E-2"/>
    <n v="7.8244926955120225E-2"/>
    <n v="7.7214248455514362E-2"/>
    <n v="7.6228710643832742E-2"/>
    <n v="0.98509429409651317"/>
    <n v="0.98509429409651317"/>
    <n v="7.8792033153169457E-3"/>
    <n v="2.0729827276979092E-2"/>
    <n v="3.9887296560342303E-2"/>
    <n v="6.6376963963705626E-2"/>
    <n v="0.10073178526546658"/>
    <n v="0.14291642607358809"/>
    <n v="0.19236950833359528"/>
    <n v="0.24813938755210327"/>
    <n v="0.30906514550449665"/>
    <n v="0.37395251835855797"/>
    <n v="0.44170728478281374"/>
    <n v="0.51141371337562214"/>
    <n v="0.58236171913102608"/>
    <n v="0.66463400244620796"/>
    <n v="0.74612443464898759"/>
    <n v="0.82669390519818287"/>
    <n v="0.90615206947716664"/>
    <n v="0.98439699643228684"/>
    <n v="0.98509429409651317"/>
    <n v="0.98509429409651317"/>
  </r>
  <r>
    <x v="74"/>
    <s v="Under $10"/>
    <n v="7.8313628816118372"/>
    <s v="Water Heating"/>
    <s v="Urban"/>
    <s v="SC-NR"/>
    <s v="M_Input"/>
    <x v="4"/>
    <s v="Manufactured"/>
    <s v="Manufactured Tier2_indor2_gfnc"/>
    <n v="7.8932882909227807E-4"/>
    <n v="1.254055205800066E-3"/>
    <n v="1.8364601523700413E-3"/>
    <n v="2.5045584246491501E-3"/>
    <n v="3.2105566059997914E-3"/>
    <n v="3.9012321498310258E-3"/>
    <n v="4.5290121353707986E-3"/>
    <n v="5.0602144735293585E-3"/>
    <n v="5.4784360733284715E-3"/>
    <n v="5.7833874324307493E-3"/>
    <n v="5.9866429679076953E-3"/>
    <n v="6.1063113433297688E-3"/>
    <n v="6.1622699752169677E-3"/>
    <n v="6.447594203090096E-3"/>
    <n v="6.4062442934068112E-3"/>
    <n v="6.3465288930884059E-3"/>
    <n v="6.2573830572858879E-3"/>
    <n v="6.1671982539017005E-3"/>
    <n v="6.076922018662949E-3"/>
    <n v="5.9883968843533987E-3"/>
    <n v="7.7985428618935565E-2"/>
    <n v="-0.79885353839552442"/>
    <n v="7.8313628816118372"/>
    <s v="R-All-WH-WHConvert-All-All-N"/>
    <s v=""/>
    <n v="7.7985428618935565E-2"/>
    <n v="7.8932882909227807E-4"/>
    <n v="2.0433840348923439E-3"/>
    <n v="3.8798441872623852E-3"/>
    <n v="6.3844026119115353E-3"/>
    <n v="9.5949592179113263E-3"/>
    <n v="1.3496191367742352E-2"/>
    <n v="1.8025203503113152E-2"/>
    <n v="2.308541797664251E-2"/>
    <n v="2.8563854049970982E-2"/>
    <n v="3.434724148240173E-2"/>
    <n v="4.0333884450309429E-2"/>
    <n v="4.64401957936392E-2"/>
    <n v="5.2602465768856167E-2"/>
    <n v="5.9050059971946262E-2"/>
    <n v="6.5456304265353066E-2"/>
    <n v="7.1802833158441465E-2"/>
    <n v="7.7985428618935565E-2"/>
    <n v="7.7985428618935565E-2"/>
    <n v="7.7985428618935565E-2"/>
    <n v="7.7985428618935565E-2"/>
    <n v="7.5982647160040067E-4"/>
    <n v="1.2245528483081887E-3"/>
    <n v="1.806957794878164E-3"/>
    <n v="2.4750560671572726E-3"/>
    <n v="3.1810542485079139E-3"/>
    <n v="3.8717297923391483E-3"/>
    <n v="4.4995097778789215E-3"/>
    <n v="5.0307121160374814E-3"/>
    <n v="5.4489337158365944E-3"/>
    <n v="5.7538850749388722E-3"/>
    <n v="5.9571406104158182E-3"/>
    <n v="6.0768089858378917E-3"/>
    <n v="6.1327676177250906E-3"/>
    <n v="6.418091845598219E-3"/>
    <n v="6.3767419359149341E-3"/>
    <n v="6.3170265355965288E-3"/>
    <n v="6.2278806997940108E-3"/>
    <n v="6.1376958964098234E-3"/>
    <n v="6.0474196611710719E-3"/>
    <n v="5.9588945268615216E-3"/>
    <n v="7.7395381469098024E-2"/>
    <n v="7.7395381469098024E-2"/>
    <n v="7.5982647160040067E-4"/>
    <n v="1.9843793199085893E-3"/>
    <n v="3.7913371147867535E-3"/>
    <n v="6.2663931819440261E-3"/>
    <n v="9.4474474304519392E-3"/>
    <n v="1.3319177222791087E-2"/>
    <n v="1.7818687000670009E-2"/>
    <n v="2.284939911670749E-2"/>
    <n v="2.8298332832544085E-2"/>
    <n v="3.405221790748296E-2"/>
    <n v="4.0009358517898774E-2"/>
    <n v="4.6086167503736668E-2"/>
    <n v="5.2218935121461758E-2"/>
    <n v="5.8637026967059976E-2"/>
    <n v="6.5013768902974917E-2"/>
    <n v="7.1330795438571445E-2"/>
    <n v="7.7395381469098024E-2"/>
    <n v="7.7395381469098024E-2"/>
    <n v="7.7395381469098024E-2"/>
    <n v="7.7395381469098024E-2"/>
  </r>
  <r>
    <x v="74"/>
    <s v="Under $10"/>
    <n v="8.0566813313190746"/>
    <s v="Water Heating"/>
    <s v="Urban"/>
    <s v="SC-NR"/>
    <s v="M_Input"/>
    <x v="4"/>
    <s v="Single Family"/>
    <s v="Single Family Tier2_indor2_gfnc"/>
    <n v="1.3247763733522466E-2"/>
    <n v="2.1226262515084117E-2"/>
    <n v="3.1347948305579944E-2"/>
    <n v="4.3115195120551557E-2"/>
    <n v="5.5737768276032447E-2"/>
    <n v="6.8303634219657877E-2"/>
    <n v="7.9968559679215401E-2"/>
    <n v="9.0106216582946166E-2"/>
    <n v="9.838074716937445E-2"/>
    <n v="0.10473863597309314"/>
    <n v="0.1093404385026925"/>
    <n v="0.11247260842785559"/>
    <n v="0.11446518209716797"/>
    <n v="0.13263920943061774"/>
    <n v="0.13138443768800742"/>
    <n v="0.12990641119342977"/>
    <n v="0.12812290576237309"/>
    <n v="0.12617581393514932"/>
    <n v="0.12452170583642451"/>
    <n v="0.12294004280908334"/>
    <n v="1.5930040989049203"/>
    <n v="-0.76904657715154301"/>
    <n v="8.0566813313190746"/>
    <s v="R-All-WH-WHConvert-All-All-N"/>
    <s v=""/>
    <n v="1.5930040989049203"/>
    <n v="1.3247763733522466E-2"/>
    <n v="3.4474026248606585E-2"/>
    <n v="6.5821974554186535E-2"/>
    <n v="0.1089371696747381"/>
    <n v="0.16467493795077054"/>
    <n v="0.23297857217042842"/>
    <n v="0.31294713184964384"/>
    <n v="0.40305334843259"/>
    <n v="0.5014340956019645"/>
    <n v="0.60617273157505769"/>
    <n v="0.71551317007775017"/>
    <n v="0.82798577850560573"/>
    <n v="0.94245096060277367"/>
    <n v="1.0750901700333915"/>
    <n v="1.2064746077213988"/>
    <n v="1.3363810189148286"/>
    <n v="1.4645039246772018"/>
    <n v="1.590679738612351"/>
    <n v="1.5930040989049203"/>
    <n v="1.5930040989049203"/>
    <n v="1.264512068540171E-2"/>
    <n v="2.062361946696336E-2"/>
    <n v="3.0745305257459186E-2"/>
    <n v="4.25125520724308E-2"/>
    <n v="5.513512522791169E-2"/>
    <n v="6.770099117153712E-2"/>
    <n v="7.9365916631094643E-2"/>
    <n v="8.9503573534825409E-2"/>
    <n v="9.7778104121253692E-2"/>
    <n v="0.10413599292497239"/>
    <n v="0.10873779545457174"/>
    <n v="0.11186996537973483"/>
    <n v="0.11386253904904721"/>
    <n v="0.132036566382497"/>
    <n v="0.13078179463988668"/>
    <n v="0.12930376814530903"/>
    <n v="0.12752026271425235"/>
    <n v="0.12557317088702857"/>
    <n v="0.12391906278830375"/>
    <n v="0.12233739976096258"/>
    <n v="1.5809512379425052"/>
    <n v="1.5809512379425052"/>
    <n v="1.264512068540171E-2"/>
    <n v="3.326874015236507E-2"/>
    <n v="6.401404540982425E-2"/>
    <n v="0.10652659748225504"/>
    <n v="0.16166172271016674"/>
    <n v="0.22936271388170387"/>
    <n v="0.30872863051279853"/>
    <n v="0.39823220404762394"/>
    <n v="0.49601030816887764"/>
    <n v="0.60014630109385003"/>
    <n v="0.70888409654842177"/>
    <n v="0.82075406192815659"/>
    <n v="0.93461660097720378"/>
    <n v="1.0666531673597008"/>
    <n v="1.1974349619995874"/>
    <n v="1.3267387301448965"/>
    <n v="1.4542589928591489"/>
    <n v="1.5798321637461776"/>
    <n v="1.5809512379425052"/>
    <n v="1.5809512379425052"/>
  </r>
  <r>
    <x v="74"/>
    <s v="Under $5"/>
    <n v="2.6261502498685547"/>
    <s v="Water Heating"/>
    <s v="Urban"/>
    <s v="SC-NR"/>
    <s v="M_Input"/>
    <x v="4"/>
    <s v="Manufactured"/>
    <s v="Manufactured Tier2_indor2_hp85"/>
    <n v="1.8710217551468685E-3"/>
    <n v="2.9726072147971678E-3"/>
    <n v="4.3531374642633005E-3"/>
    <n v="5.9367948145817593E-3"/>
    <n v="7.6102899508486577E-3"/>
    <n v="9.2474643712258196E-3"/>
    <n v="1.0735551423286834E-2"/>
    <n v="1.1994711223927227E-2"/>
    <n v="1.298606195489741E-2"/>
    <n v="1.3708917381067665E-2"/>
    <n v="1.4190713452254792E-2"/>
    <n v="1.4474374868847501E-2"/>
    <n v="1.4607018975828378E-2"/>
    <n v="1.5283350332222676E-2"/>
    <n v="1.5185334679253619E-2"/>
    <n v="1.5043785544095932E-2"/>
    <n v="1.483247462775822E-2"/>
    <n v="1.4618700947010354E-2"/>
    <n v="1.4404710536576841E-2"/>
    <n v="1.4194870928462005E-2"/>
    <n v="0.18485633382766437"/>
    <n v="-1.076393592738476"/>
    <n v="2.6261502498685547"/>
    <s v="R-All-WH-WHConvert-All-All-N"/>
    <s v=""/>
    <n v="0.18485633382766437"/>
    <n v="1.8710217551468685E-3"/>
    <n v="4.8436289699440365E-3"/>
    <n v="9.1967664342073371E-3"/>
    <n v="1.5133561248789097E-2"/>
    <n v="2.2743851199637753E-2"/>
    <n v="3.1991315570863571E-2"/>
    <n v="4.2726866994150403E-2"/>
    <n v="5.4721578218077632E-2"/>
    <n v="6.7707640172975037E-2"/>
    <n v="8.1416557554042701E-2"/>
    <n v="9.5607271006297498E-2"/>
    <n v="0.110081645875145"/>
    <n v="0.12468866485097338"/>
    <n v="0.13997201518319605"/>
    <n v="0.15515734986244967"/>
    <n v="0.17020113540654561"/>
    <n v="0.18485633382766437"/>
    <n v="0.18485633382766437"/>
    <n v="0.18485633382766437"/>
    <n v="0.18485633382766437"/>
    <n v="1.8010894903404482E-3"/>
    <n v="2.9026749499907476E-3"/>
    <n v="4.2832051994568807E-3"/>
    <n v="5.8668625497753394E-3"/>
    <n v="7.5403576860422379E-3"/>
    <n v="9.1775321064193997E-3"/>
    <n v="1.0665619158480414E-2"/>
    <n v="1.1924778959120808E-2"/>
    <n v="1.291612969009099E-2"/>
    <n v="1.3638985116261245E-2"/>
    <n v="1.4120781187448372E-2"/>
    <n v="1.4404442604041081E-2"/>
    <n v="1.4537086711021958E-2"/>
    <n v="1.5213418067416256E-2"/>
    <n v="1.5115402414447199E-2"/>
    <n v="1.4973853279289512E-2"/>
    <n v="1.4762542362951801E-2"/>
    <n v="1.4548768682203934E-2"/>
    <n v="1.4334778271770422E-2"/>
    <n v="1.4124938663655585E-2"/>
    <n v="0.18345768853153596"/>
    <n v="0.18345768853153596"/>
    <n v="1.8010894903404482E-3"/>
    <n v="4.703764440331196E-3"/>
    <n v="8.9869696397880776E-3"/>
    <n v="1.4853832189563418E-2"/>
    <n v="2.2394189875605656E-2"/>
    <n v="3.1571721982025056E-2"/>
    <n v="4.2237341140505466E-2"/>
    <n v="5.4162120099626274E-2"/>
    <n v="6.707824978971727E-2"/>
    <n v="8.0717234905978513E-2"/>
    <n v="9.4838016093426888E-2"/>
    <n v="0.10924245869746797"/>
    <n v="0.12377954540848993"/>
    <n v="0.13899296347590617"/>
    <n v="0.15410836589035337"/>
    <n v="0.16908221916964289"/>
    <n v="0.18345768853153596"/>
    <n v="0.18345768853153596"/>
    <n v="0.18345768853153596"/>
    <n v="0.18345768853153596"/>
  </r>
  <r>
    <x v="74"/>
    <s v="Under $5"/>
    <n v="2.627187603230408"/>
    <s v="Water Heating"/>
    <s v="Urban"/>
    <s v="SC-NR"/>
    <s v="M_Input"/>
    <x v="4"/>
    <s v="Single Family"/>
    <s v="Single Family Tier2_indor2_hp85"/>
    <n v="9.3802564479694046E-3"/>
    <n v="1.5029539311573156E-2"/>
    <n v="2.219633442585876E-2"/>
    <n v="3.0528291051238263E-2"/>
    <n v="3.946587294153537E-2"/>
    <n v="4.836330253138741E-2"/>
    <n v="5.6622809151377775E-2"/>
    <n v="6.3800912826180944E-2"/>
    <n v="6.965980497194435E-2"/>
    <n v="7.4161593247020818E-2"/>
    <n v="7.7419961128486578E-2"/>
    <n v="7.9637735971670218E-2"/>
    <n v="8.1048604431101276E-2"/>
    <n v="9.3916967764664142E-2"/>
    <n v="9.302850983575596E-2"/>
    <n v="9.1981973391197472E-2"/>
    <n v="9.0719138496480486E-2"/>
    <n v="8.9340474064166689E-2"/>
    <n v="8.8169260682738435E-2"/>
    <n v="8.7049343003863341E-2"/>
    <n v="1.1279478764089801"/>
    <n v="-1.0259568068526927"/>
    <n v="2.627187603230408"/>
    <s v="R-All-WH-WHConvert-All-All-N"/>
    <s v=""/>
    <n v="1.1279478764089801"/>
    <n v="9.3802564479694046E-3"/>
    <n v="2.4409795759542559E-2"/>
    <n v="4.6606130185401315E-2"/>
    <n v="7.7134421236639578E-2"/>
    <n v="0.11660029417817494"/>
    <n v="0.16496359670956234"/>
    <n v="0.22158640586094011"/>
    <n v="0.28538731868712108"/>
    <n v="0.35504712365906543"/>
    <n v="0.42920871690608625"/>
    <n v="0.50662867803457279"/>
    <n v="0.58626641400624302"/>
    <n v="0.66731501843734431"/>
    <n v="0.76123198620200849"/>
    <n v="0.85426049603776444"/>
    <n v="0.94624246942896195"/>
    <n v="1.0369616079254425"/>
    <n v="1.1263020819896092"/>
    <n v="1.1279478764089801"/>
    <n v="1.1279478764089801"/>
    <n v="8.9535469706819807E-3"/>
    <n v="1.4602829834285732E-2"/>
    <n v="2.1769624948571337E-2"/>
    <n v="3.010158157395084E-2"/>
    <n v="3.9039163464247947E-2"/>
    <n v="4.7936593054099988E-2"/>
    <n v="5.6196099674090352E-2"/>
    <n v="6.3374203348893515E-2"/>
    <n v="6.9233095494656921E-2"/>
    <n v="7.3734883769733389E-2"/>
    <n v="7.6993251651199149E-2"/>
    <n v="7.9211026494382789E-2"/>
    <n v="8.0621894953813847E-2"/>
    <n v="9.3490258287376712E-2"/>
    <n v="9.2601800358468531E-2"/>
    <n v="9.1555263913910043E-2"/>
    <n v="9.0292429019193057E-2"/>
    <n v="8.891376458687926E-2"/>
    <n v="8.7742551205451005E-2"/>
    <n v="8.6622633526575912E-2"/>
    <n v="1.1194136868632316"/>
    <n v="1.1194136868632316"/>
    <n v="8.9535469706819807E-3"/>
    <n v="2.3556376804967714E-2"/>
    <n v="4.5326001753539055E-2"/>
    <n v="7.5427583327489889E-2"/>
    <n v="0.11446674679173784"/>
    <n v="0.16240333984583782"/>
    <n v="0.21859943951992816"/>
    <n v="0.28197364286882165"/>
    <n v="0.3512067383634786"/>
    <n v="0.42494162213321196"/>
    <n v="0.50193487378441115"/>
    <n v="0.58114590027879398"/>
    <n v="0.66176779523260787"/>
    <n v="0.75525805351998454"/>
    <n v="0.84785985387845308"/>
    <n v="0.93941511779236309"/>
    <n v="1.0297075468115562"/>
    <n v="1.1186213113984353"/>
    <n v="1.1194136868632316"/>
    <n v="1.1194136868632316"/>
  </r>
  <r>
    <x v="74"/>
    <s v="Under $10"/>
    <n v="6.7201167412622862"/>
    <s v="Water Heating"/>
    <s v="Urban"/>
    <s v="SC-NR"/>
    <s v="M_Input"/>
    <x v="4"/>
    <s v="Manufactured"/>
    <s v="Manufactured Tier2_indor2_zonl"/>
    <n v="1.4642548539795311E-3"/>
    <n v="2.3263516478458372E-3"/>
    <n v="3.4067496246655577E-3"/>
    <n v="4.6461141354550879E-3"/>
    <n v="5.9557853723871219E-3"/>
    <n v="7.237032148515711E-3"/>
    <n v="8.4016036897768109E-3"/>
    <n v="9.3870175926092075E-3"/>
    <n v="1.0162845086771776E-2"/>
    <n v="1.0728549127135622E-2"/>
    <n v="1.1105600988731232E-2"/>
    <n v="1.1327593386729822E-2"/>
    <n v="1.1431400184787756E-2"/>
    <n v="1.1960694656524766E-2"/>
    <n v="1.1883987961249247E-2"/>
    <n v="1.1773212120369202E-2"/>
    <n v="1.160784096201938E-2"/>
    <n v="1.1440542453155407E-2"/>
    <n v="1.1273074332423826E-2"/>
    <n v="1.1108854614564271E-2"/>
    <n v="0.14466789782183537"/>
    <n v="1.1484763893038084"/>
    <n v="6.7201167412622862"/>
    <s v="R-All-WH-WHConvert-All-All-N"/>
    <s v=""/>
    <n v="0.14466789782183537"/>
    <n v="1.4642548539795311E-3"/>
    <n v="3.7906065018253683E-3"/>
    <n v="7.1973561264909256E-3"/>
    <n v="1.1843470261946014E-2"/>
    <n v="1.7799255634333135E-2"/>
    <n v="2.5036287782848846E-2"/>
    <n v="3.3437891472625658E-2"/>
    <n v="4.2824909065234867E-2"/>
    <n v="5.2987754152006641E-2"/>
    <n v="6.3716303279142267E-2"/>
    <n v="7.4821904267873496E-2"/>
    <n v="8.6149497654603321E-2"/>
    <n v="9.7580897839391084E-2"/>
    <n v="0.10954159249591586"/>
    <n v="0.1214255804571651"/>
    <n v="0.13319879257753431"/>
    <n v="0.14466789782183537"/>
    <n v="0.14466789782183537"/>
    <n v="0.14466789782183537"/>
    <n v="0.14466789782183537"/>
    <n v="1.4095261166407475E-3"/>
    <n v="2.2716229105070539E-3"/>
    <n v="3.3520208873267744E-3"/>
    <n v="4.5913853981163046E-3"/>
    <n v="5.9010566350483386E-3"/>
    <n v="7.1823034111769277E-3"/>
    <n v="8.3468749524380267E-3"/>
    <n v="9.3322888552704233E-3"/>
    <n v="1.0108116349432992E-2"/>
    <n v="1.0673820389796838E-2"/>
    <n v="1.1050872251392448E-2"/>
    <n v="1.1272864649391038E-2"/>
    <n v="1.1376671447448972E-2"/>
    <n v="1.1905965919185982E-2"/>
    <n v="1.1829259223910463E-2"/>
    <n v="1.1718483383030418E-2"/>
    <n v="1.1553112224680596E-2"/>
    <n v="1.1385813715816623E-2"/>
    <n v="1.1218345595085041E-2"/>
    <n v="1.1054125877225486E-2"/>
    <n v="0.14357332307505968"/>
    <n v="0.14357332307505968"/>
    <n v="1.4095261166407475E-3"/>
    <n v="3.6811490271478012E-3"/>
    <n v="7.0331699144745756E-3"/>
    <n v="1.162455531259088E-2"/>
    <n v="1.7525611947639221E-2"/>
    <n v="2.4707915358816147E-2"/>
    <n v="3.3054790311254176E-2"/>
    <n v="4.2387079166524601E-2"/>
    <n v="5.2495195515957591E-2"/>
    <n v="6.3169015905754425E-2"/>
    <n v="7.4219888157146877E-2"/>
    <n v="8.5492752806537911E-2"/>
    <n v="9.6869424253986883E-2"/>
    <n v="0.10877539017317286"/>
    <n v="0.12060464939708333"/>
    <n v="0.13232313278011376"/>
    <n v="0.14357332307505968"/>
    <n v="0.14357332307505968"/>
    <n v="0.14357332307505968"/>
    <n v="0.14357332307505968"/>
  </r>
  <r>
    <x v="74"/>
    <s v="Under $10"/>
    <n v="7.0056343787812612"/>
    <s v="Water Heating"/>
    <s v="Urban"/>
    <s v="SC-NR"/>
    <s v="M_Input"/>
    <x v="4"/>
    <s v="Single Family"/>
    <s v="Single Family Tier2_indor2_zonl"/>
    <n v="1.6565438216855594E-2"/>
    <n v="2.6542014738580373E-2"/>
    <n v="3.9198502579513628E-2"/>
    <n v="5.3912653889643676E-2"/>
    <n v="6.969633330534393E-2"/>
    <n v="8.5409104163695362E-2"/>
    <n v="9.9995309495510012E-2"/>
    <n v="0.11267176814018563"/>
    <n v="0.12301851253872222"/>
    <n v="0.13096862519819943"/>
    <n v="0.13672286999178312"/>
    <n v="0.14063943798194806"/>
    <n v="0.14313101744211035"/>
    <n v="0.16585641721519773"/>
    <n v="0.16428740947950943"/>
    <n v="0.16243923668059046"/>
    <n v="0.16020908300168415"/>
    <n v="0.15777437552839174"/>
    <n v="0.15570602451726301"/>
    <n v="0.15372826119914121"/>
    <n v="1.9919445659218904"/>
    <n v="1.2604416632064062"/>
    <n v="7.0056343787812612"/>
    <s v="R-All-WH-WHConvert-All-All-N"/>
    <s v=""/>
    <n v="1.9919445659218904"/>
    <n v="1.6565438216855594E-2"/>
    <n v="4.3107452955435971E-2"/>
    <n v="8.2305955534949599E-2"/>
    <n v="0.13621860942459327"/>
    <n v="0.20591494272993721"/>
    <n v="0.29132404689363256"/>
    <n v="0.39131935638914256"/>
    <n v="0.50399112452932815"/>
    <n v="0.62700963706805035"/>
    <n v="0.75797826226624976"/>
    <n v="0.89470113225803294"/>
    <n v="1.0353405702399809"/>
    <n v="1.1784715876820913"/>
    <n v="1.344328004897289"/>
    <n v="1.5086154143767985"/>
    <n v="1.6710546510573889"/>
    <n v="1.8312637340590732"/>
    <n v="1.989038109587465"/>
    <n v="1.9919445659218904"/>
    <n v="1.9919445659218904"/>
    <n v="1.5811873586532323E-2"/>
    <n v="2.5788450108257102E-2"/>
    <n v="3.8444937949190357E-2"/>
    <n v="5.3159089259320405E-2"/>
    <n v="6.8942768675020652E-2"/>
    <n v="8.4655539533372084E-2"/>
    <n v="9.9241744865186735E-2"/>
    <n v="0.11191820350986235"/>
    <n v="0.12226494790839894"/>
    <n v="0.13021506056787616"/>
    <n v="0.13596930536145985"/>
    <n v="0.13988587335162478"/>
    <n v="0.14237745281178707"/>
    <n v="0.16510285258487445"/>
    <n v="0.16353384484918615"/>
    <n v="0.16168567205026718"/>
    <n v="0.15945551837136088"/>
    <n v="0.15702081089806846"/>
    <n v="0.15495245988693973"/>
    <n v="0.15297469656881793"/>
    <n v="1.9768732733154248"/>
    <n v="1.9768732733154248"/>
    <n v="1.5811873586532323E-2"/>
    <n v="4.1600323694789429E-2"/>
    <n v="8.0045261643979793E-2"/>
    <n v="0.13320435090330018"/>
    <n v="0.20214711957832082"/>
    <n v="0.28680265911169289"/>
    <n v="0.38604440397687961"/>
    <n v="0.49796260748674198"/>
    <n v="0.62022755539514096"/>
    <n v="0.75044261596301709"/>
    <n v="0.88641192132447699"/>
    <n v="1.0262977946761018"/>
    <n v="1.168675247487889"/>
    <n v="1.3337781000727635"/>
    <n v="1.4973119449219496"/>
    <n v="1.6589976169722167"/>
    <n v="1.8184531353435776"/>
    <n v="1.975473946241646"/>
    <n v="1.9768732733154248"/>
    <n v="1.9768732733154248"/>
  </r>
  <r>
    <x v="74"/>
    <s v="Under $10"/>
    <n v="8.5957561406593541"/>
    <s v="Water Heating"/>
    <s v="Urban"/>
    <s v="SC-NR"/>
    <s v="M_Input"/>
    <x v="4"/>
    <s v="Manufactured"/>
    <s v="Manufactured Tier2_indor2_efaf"/>
    <n v="6.7980445651467354E-3"/>
    <n v="1.0800471060947989E-2"/>
    <n v="1.5816396789009458E-2"/>
    <n v="2.1570350859170452E-2"/>
    <n v="2.765071549662261E-2"/>
    <n v="3.3599114888573332E-2"/>
    <n v="3.9005830266895879E-2"/>
    <n v="4.3580776771845929E-2"/>
    <n v="4.718268382091554E-2"/>
    <n v="4.9809058093553425E-2"/>
    <n v="5.1559583523967563E-2"/>
    <n v="5.2590219830630149E-2"/>
    <n v="5.3072160004804823E-2"/>
    <n v="5.5529496852399995E-2"/>
    <n v="5.5173373373272772E-2"/>
    <n v="5.4659078268839631E-2"/>
    <n v="5.3891315402152397E-2"/>
    <n v="5.3114604492949011E-2"/>
    <n v="5.2337106132687092E-2"/>
    <n v="5.1574689018309069E-2"/>
    <n v="0.67164456642646642"/>
    <n v="2.2666891990963154"/>
    <n v="8.5957561406593541"/>
    <s v="R-All-WH-WHConvert-All-All-N"/>
    <s v=""/>
    <n v="0.67164456642646642"/>
    <n v="6.7980445651467354E-3"/>
    <n v="1.7598515626094723E-2"/>
    <n v="3.3414912415104178E-2"/>
    <n v="5.498526327427463E-2"/>
    <n v="8.2635978770897234E-2"/>
    <n v="0.11623509365947057"/>
    <n v="0.15524092392636646"/>
    <n v="0.19882170069821239"/>
    <n v="0.24600438451912793"/>
    <n v="0.29581344261268133"/>
    <n v="0.34737302613664889"/>
    <n v="0.39996324596727906"/>
    <n v="0.45303540597208386"/>
    <n v="0.50856490282448386"/>
    <n v="0.56373827619775663"/>
    <n v="0.61839735446659627"/>
    <n v="0.67164456642646642"/>
    <n v="0.67164456642646642"/>
    <n v="0.67164456642646642"/>
    <n v="0.67164456642646642"/>
    <n v="6.5439573791544114E-3"/>
    <n v="1.0546383874955665E-2"/>
    <n v="1.5562309603017134E-2"/>
    <n v="2.1316263673178126E-2"/>
    <n v="2.7396628310630285E-2"/>
    <n v="3.3345027702581007E-2"/>
    <n v="3.8751743080903553E-2"/>
    <n v="4.3326689585853603E-2"/>
    <n v="4.6928596634923214E-2"/>
    <n v="4.9554970907561099E-2"/>
    <n v="5.1305496337975237E-2"/>
    <n v="5.2336132644637823E-2"/>
    <n v="5.2818072818812498E-2"/>
    <n v="5.527540966640767E-2"/>
    <n v="5.4919286187280446E-2"/>
    <n v="5.4404991082847305E-2"/>
    <n v="5.3637228216160071E-2"/>
    <n v="5.2860517306956685E-2"/>
    <n v="5.2083018946694766E-2"/>
    <n v="5.1320601832316744E-2"/>
    <n v="0.66656282270661993"/>
    <n v="0.66656282270661993"/>
    <n v="6.5439573791544114E-3"/>
    <n v="1.7090341254110075E-2"/>
    <n v="3.2652650857127208E-2"/>
    <n v="5.3968914530305334E-2"/>
    <n v="8.1365542840935612E-2"/>
    <n v="0.11471057054351662"/>
    <n v="0.15346231362442017"/>
    <n v="0.19678900321027376"/>
    <n v="0.24371759984519697"/>
    <n v="0.29327257075275809"/>
    <n v="0.34457806709073335"/>
    <n v="0.39691419973537118"/>
    <n v="0.44973227255418369"/>
    <n v="0.50500768222059134"/>
    <n v="0.55992696840787182"/>
    <n v="0.61433195949071917"/>
    <n v="0.66656282270661993"/>
    <n v="0.66656282270661993"/>
    <n v="0.66656282270661993"/>
    <n v="0.66656282270661993"/>
  </r>
  <r>
    <x v="74"/>
    <s v="Under $10"/>
    <n v="8.9463385496908945"/>
    <s v="Water Heating"/>
    <s v="Urban"/>
    <s v="SC-NR"/>
    <s v="M_Input"/>
    <x v="4"/>
    <s v="Single Family"/>
    <s v="Single Family Tier2_indor2_efaf"/>
    <n v="1.5159087501071078E-3"/>
    <n v="2.4288685793259477E-3"/>
    <n v="3.5870679829597624E-3"/>
    <n v="4.9335648536993539E-3"/>
    <n v="6.3779345964085892E-3"/>
    <n v="7.8158154734968011E-3"/>
    <n v="9.150603965289196E-3"/>
    <n v="1.0310630903802768E-2"/>
    <n v="1.1257464918305557E-2"/>
    <n v="1.1984982366807223E-2"/>
    <n v="1.2511555217984563E-2"/>
    <n v="1.2869961654865859E-2"/>
    <n v="1.3097966918342922E-2"/>
    <n v="1.5177575795254626E-2"/>
    <n v="1.5033995376531051E-2"/>
    <n v="1.4864868470202641E-2"/>
    <n v="1.4660786366748372E-2"/>
    <n v="1.4437985477668376E-2"/>
    <n v="1.4248709990052684E-2"/>
    <n v="1.4067724212294562E-2"/>
    <n v="0.18228350845175964"/>
    <n v="2.4152212310260377"/>
    <n v="8.9463385496908945"/>
    <s v="R-All-WH-WHConvert-All-All-N"/>
    <s v=""/>
    <n v="0.18228350845175964"/>
    <n v="1.5159087501071078E-3"/>
    <n v="3.9447773294330555E-3"/>
    <n v="7.5318453123928179E-3"/>
    <n v="1.2465410166092171E-2"/>
    <n v="1.8843344762500762E-2"/>
    <n v="2.6659160235997563E-2"/>
    <n v="3.5809764201286759E-2"/>
    <n v="4.6120395105089529E-2"/>
    <n v="5.7377860023395087E-2"/>
    <n v="6.9362842390202309E-2"/>
    <n v="8.1874397608186877E-2"/>
    <n v="9.4744359263052733E-2"/>
    <n v="0.10784232618139565"/>
    <n v="0.12301990197665028"/>
    <n v="0.13805389735318133"/>
    <n v="0.15291876582338396"/>
    <n v="0.16757955219013232"/>
    <n v="0.18201753766780068"/>
    <n v="0.18228350845175964"/>
    <n v="0.18228350845175964"/>
    <n v="1.4469498006411086E-3"/>
    <n v="2.3599096298599484E-3"/>
    <n v="3.5181090334937631E-3"/>
    <n v="4.864605904233355E-3"/>
    <n v="6.3089756469425903E-3"/>
    <n v="7.7468565240308021E-3"/>
    <n v="9.0816450158231962E-3"/>
    <n v="1.0241671954336768E-2"/>
    <n v="1.1188505968839557E-2"/>
    <n v="1.1916023417341224E-2"/>
    <n v="1.2442596268518563E-2"/>
    <n v="1.2801002705399859E-2"/>
    <n v="1.3029007968876922E-2"/>
    <n v="1.5108616845788627E-2"/>
    <n v="1.4965036427065051E-2"/>
    <n v="1.4795909520736641E-2"/>
    <n v="1.4591827417282372E-2"/>
    <n v="1.4369026528202376E-2"/>
    <n v="1.4179751040586684E-2"/>
    <n v="1.3998765262828563E-2"/>
    <n v="0.18090432946243964"/>
    <n v="0.18090432946243964"/>
    <n v="1.4469498006411086E-3"/>
    <n v="3.8068594305010568E-3"/>
    <n v="7.3249684639948194E-3"/>
    <n v="1.2189574368228175E-2"/>
    <n v="1.8498550015170766E-2"/>
    <n v="2.6245406539201568E-2"/>
    <n v="3.532705155502476E-2"/>
    <n v="4.5568723509361531E-2"/>
    <n v="5.6757229478201089E-2"/>
    <n v="6.8673252895542311E-2"/>
    <n v="8.111584916406088E-2"/>
    <n v="9.3916851869460735E-2"/>
    <n v="0.10694585983833765"/>
    <n v="0.12205447668412628"/>
    <n v="0.13701951311119132"/>
    <n v="0.15181542263192796"/>
    <n v="0.16640725004921034"/>
    <n v="0.18077627657741271"/>
    <n v="0.18090432946243964"/>
    <n v="0.18090432946243964"/>
  </r>
  <r>
    <x v="75"/>
    <s v="Under $115"/>
    <n v="103.97254500306313"/>
    <s v="HVAC"/>
    <s v="Urban"/>
    <s v="SC-New"/>
    <s v="M_Input"/>
    <x v="4"/>
    <s v="Single Family"/>
    <s v="SF RNC HRV ACH3 HZ1CZ1"/>
    <n v="2.1979338535053308E-2"/>
    <n v="3.292264153037653E-2"/>
    <n v="4.7573383896052437E-2"/>
    <n v="6.7356189254775461E-2"/>
    <n v="9.041492691628962E-2"/>
    <n v="0.11957852543955307"/>
    <n v="0.15190242709459265"/>
    <n v="0.18225406544690054"/>
    <n v="0.20918635458227561"/>
    <n v="0.23940871746215528"/>
    <n v="0.26878901092905461"/>
    <n v="0.28841302327168933"/>
    <n v="0.29253670323620334"/>
    <n v="0.30096867229541624"/>
    <n v="0.30722800957435659"/>
    <n v="0.31120236205404839"/>
    <n v="0.31204119060799462"/>
    <n v="0.31288523510001837"/>
    <n v="0.313734539010394"/>
    <n v="0.31458914619975126"/>
    <n v="4.1849644624369509"/>
    <n v="67.87801223919611"/>
    <n v="103.97254500306313"/>
    <s v="R-All-HVAC-ASHP-All-All-E"/>
    <n v="0"/>
    <n v="4.1849644624369509"/>
    <n v="2.1979338535053308E-2"/>
    <n v="5.4901980065429838E-2"/>
    <n v="0.10247536396148227"/>
    <n v="0.16983155321625773"/>
    <n v="0.26024648013254736"/>
    <n v="0.37982500557210042"/>
    <n v="0.53172743266669309"/>
    <n v="0.71398149811359368"/>
    <n v="0.92316785269586932"/>
    <n v="1.1625765701580246"/>
    <n v="1.4313655810870793"/>
    <n v="1.7197786043587686"/>
    <n v="2.0123153075949718"/>
    <n v="2.3132839798903881"/>
    <n v="2.6205119894647448"/>
    <n v="2.9317143515187931"/>
    <n v="3.2437555421267876"/>
    <n v="3.5566407772268058"/>
    <n v="3.8703753162371997"/>
    <n v="4.1849644624369509"/>
    <n v="1.3020581530010459E-2"/>
    <n v="2.3963884525333681E-2"/>
    <n v="3.8614626891009585E-2"/>
    <n v="5.8397432249732609E-2"/>
    <n v="8.1456169911246767E-2"/>
    <n v="0.11061976843451021"/>
    <n v="0.14294367008954981"/>
    <n v="0.1732953084418577"/>
    <n v="0.20022759757723277"/>
    <n v="0.23044996045711244"/>
    <n v="0.25983025392401177"/>
    <n v="0.27945426626664649"/>
    <n v="0.2835779462311605"/>
    <n v="0.2920099152903734"/>
    <n v="0.29826925256931375"/>
    <n v="0.30224360504900555"/>
    <n v="0.30308243360295178"/>
    <n v="0.30392647809497553"/>
    <n v="0.30477578200535116"/>
    <n v="0.30563038919470842"/>
    <n v="4.0057893223360939"/>
    <n v="4.0057893223360939"/>
    <n v="1.3020581530010459E-2"/>
    <n v="3.698446605534414E-2"/>
    <n v="7.5599092946353724E-2"/>
    <n v="0.13399652519608635"/>
    <n v="0.21545269510733311"/>
    <n v="0.32607246354184333"/>
    <n v="0.46901613363139316"/>
    <n v="0.64231144207325086"/>
    <n v="0.8425390396504836"/>
    <n v="1.0729890001075961"/>
    <n v="1.3328192540316079"/>
    <n v="1.6122735202982543"/>
    <n v="1.8958514665294148"/>
    <n v="2.1878613818197881"/>
    <n v="2.4861306343891019"/>
    <n v="2.7883742394381072"/>
    <n v="3.0914566730410589"/>
    <n v="3.3953831511360342"/>
    <n v="3.7001589331413856"/>
    <n v="4.0057893223360939"/>
  </r>
  <r>
    <x v="75"/>
    <s v="Under $115"/>
    <n v="100.61635304522285"/>
    <s v="HVAC"/>
    <s v="Urban"/>
    <s v="SC-New"/>
    <s v="M_Input"/>
    <x v="4"/>
    <s v="Single Family"/>
    <s v="SF RNC HRV ACH3 HZ1CZ2"/>
    <n v="3.8227126533818366E-4"/>
    <n v="5.7260048185803821E-4"/>
    <n v="8.2741059879302818E-4"/>
    <n v="1.1714790985960278E-3"/>
    <n v="1.5725235981340967E-3"/>
    <n v="2.079745673608429E-3"/>
    <n v="2.6419326915040069E-3"/>
    <n v="3.1698175129475452E-3"/>
    <n v="3.6382319845575154E-3"/>
    <n v="4.1638684081093903E-3"/>
    <n v="4.6748593072070532E-3"/>
    <n v="5.0161660311226607E-3"/>
    <n v="5.0878863131216152E-3"/>
    <n v="5.234537654626596E-3"/>
    <n v="5.3434019308641603E-3"/>
    <n v="5.4125250643419368E-3"/>
    <n v="5.4271142228012525E-3"/>
    <n v="5.441794098424128E-3"/>
    <n v="5.4565654474325693E-3"/>
    <n v="5.4714290326638403E-3"/>
    <n v="7.2786160416052084E-2"/>
    <n v="65.686937289701859"/>
    <n v="100.61635304522285"/>
    <s v="R-All-HVAC-ASHP-All-All-E"/>
    <n v="0"/>
    <n v="7.2786160416052084E-2"/>
    <n v="3.8227126533818366E-4"/>
    <n v="9.5487174719622193E-4"/>
    <n v="1.7822823459892501E-3"/>
    <n v="2.9537614445852779E-3"/>
    <n v="4.5262850427193746E-3"/>
    <n v="6.6060307163278032E-3"/>
    <n v="9.2479634078318097E-3"/>
    <n v="1.2417780920779355E-2"/>
    <n v="1.6056012905336869E-2"/>
    <n v="2.0219881313446261E-2"/>
    <n v="2.4894740620653312E-2"/>
    <n v="2.9910906651775974E-2"/>
    <n v="3.4998792964897593E-2"/>
    <n v="4.0233330619524187E-2"/>
    <n v="4.5576732550388348E-2"/>
    <n v="5.0989257614730284E-2"/>
    <n v="5.6416371837531537E-2"/>
    <n v="6.1858165935955667E-2"/>
    <n v="6.731473138338824E-2"/>
    <n v="7.2786160416052084E-2"/>
    <n v="2.2645786946581597E-4"/>
    <n v="4.1678708598567052E-4"/>
    <n v="6.7159720292066043E-4"/>
    <n v="1.0156657027236601E-3"/>
    <n v="1.4167102022617289E-3"/>
    <n v="1.9239322777360613E-3"/>
    <n v="2.4861192956316391E-3"/>
    <n v="3.0140041170751775E-3"/>
    <n v="3.4824185886851476E-3"/>
    <n v="4.008055012237023E-3"/>
    <n v="4.5190459113346858E-3"/>
    <n v="4.8603526352502934E-3"/>
    <n v="4.9320729172492479E-3"/>
    <n v="5.0787242587542287E-3"/>
    <n v="5.187588534991793E-3"/>
    <n v="5.2567116684695695E-3"/>
    <n v="5.2713008269288852E-3"/>
    <n v="5.2859807025517607E-3"/>
    <n v="5.300752051560202E-3"/>
    <n v="5.3156156367914729E-3"/>
    <n v="6.9669892498604724E-2"/>
    <n v="6.9669892498604738E-2"/>
    <n v="2.2645786946581597E-4"/>
    <n v="6.4324495545148644E-4"/>
    <n v="1.3148421583721469E-3"/>
    <n v="2.330507861095807E-3"/>
    <n v="3.7472180633575359E-3"/>
    <n v="5.6711503410935976E-3"/>
    <n v="8.1572696367252367E-3"/>
    <n v="1.1171273753800413E-2"/>
    <n v="1.465369234248556E-2"/>
    <n v="1.8661747354722584E-2"/>
    <n v="2.3180793266057272E-2"/>
    <n v="2.8041145901307567E-2"/>
    <n v="3.2973218818556818E-2"/>
    <n v="3.8051943077311044E-2"/>
    <n v="4.3239531612302838E-2"/>
    <n v="4.8496243280772407E-2"/>
    <n v="5.3767544107701293E-2"/>
    <n v="5.9053524810253055E-2"/>
    <n v="6.4354276861813262E-2"/>
    <n v="6.9669892498604738E-2"/>
  </r>
  <r>
    <x v="75"/>
    <s v="Under $100"/>
    <n v="97.059216427418178"/>
    <s v="HVAC"/>
    <s v="Urban"/>
    <s v="SC-New"/>
    <s v="M_Input"/>
    <x v="4"/>
    <s v="Single Family"/>
    <s v="SF RNC HRV ACH3 HZ1CZ3"/>
    <n v="2.0675028917765239E-3"/>
    <n v="3.0968928596472097E-3"/>
    <n v="4.4750258803202235E-3"/>
    <n v="6.3359102386634841E-3"/>
    <n v="8.504947615282657E-3"/>
    <n v="1.1248243287502055E-2"/>
    <n v="1.428881523368288E-2"/>
    <n v="1.7143864759557963E-2"/>
    <n v="1.9677270648035691E-2"/>
    <n v="2.2520159780063838E-2"/>
    <n v="2.5283839023967442E-2"/>
    <n v="2.7129786398677962E-2"/>
    <n v="2.7517683433786484E-2"/>
    <n v="2.8310842899686234E-2"/>
    <n v="2.8899632134820621E-2"/>
    <n v="2.9273482568563079E-2"/>
    <n v="2.935238760286257E-2"/>
    <n v="2.9431783278272197E-2"/>
    <n v="2.9511673684796402E-2"/>
    <n v="2.9592062948218111E-2"/>
    <n v="0.39366180716818366"/>
    <n v="63.364676515256789"/>
    <n v="97.059216427418178"/>
    <s v="R-All-HVAC-ASHP-All-All-E"/>
    <n v="0"/>
    <n v="0.39366180716818366"/>
    <n v="2.0675028917765239E-3"/>
    <n v="5.1643957514237336E-3"/>
    <n v="9.6394216317439579E-3"/>
    <n v="1.5975331870407443E-2"/>
    <n v="2.44802794856901E-2"/>
    <n v="3.5728522773192155E-2"/>
    <n v="5.0017338006875037E-2"/>
    <n v="6.7161202766433004E-2"/>
    <n v="8.6838473414468695E-2"/>
    <n v="0.10935863319453254"/>
    <n v="0.13464247221849998"/>
    <n v="0.16177225861717795"/>
    <n v="0.18928994205096444"/>
    <n v="0.21760078495065069"/>
    <n v="0.24650041708547132"/>
    <n v="0.27577389965403443"/>
    <n v="0.305126287256897"/>
    <n v="0.33455807053516917"/>
    <n v="0.36406974421996557"/>
    <n v="0.39366180716818366"/>
    <n v="1.2247907243876175E-3"/>
    <n v="2.2541806922583034E-3"/>
    <n v="3.6323137129313171E-3"/>
    <n v="5.4931980712745777E-3"/>
    <n v="7.6622354478937506E-3"/>
    <n v="1.0405531120113148E-2"/>
    <n v="1.3446103066293975E-2"/>
    <n v="1.6301152592169056E-2"/>
    <n v="1.8834558480646784E-2"/>
    <n v="2.1677447612674931E-2"/>
    <n v="2.4441126856578534E-2"/>
    <n v="2.6287074231289054E-2"/>
    <n v="2.6674971266397576E-2"/>
    <n v="2.7468130732297327E-2"/>
    <n v="2.8056919967431714E-2"/>
    <n v="2.8430770401174171E-2"/>
    <n v="2.8509675435473662E-2"/>
    <n v="2.8589071110883289E-2"/>
    <n v="2.8668961517407495E-2"/>
    <n v="2.8749350780829203E-2"/>
    <n v="0.37680756382040553"/>
    <n v="0.37680756382040548"/>
    <n v="1.2247907243876175E-3"/>
    <n v="3.4789714166459209E-3"/>
    <n v="7.111285129577238E-3"/>
    <n v="1.2604483200851816E-2"/>
    <n v="2.0266718648745567E-2"/>
    <n v="3.0672249768858715E-2"/>
    <n v="4.411835283515269E-2"/>
    <n v="6.0419505427321746E-2"/>
    <n v="7.9254063907968533E-2"/>
    <n v="0.10093151152064346"/>
    <n v="0.12537263837722198"/>
    <n v="0.15165971260851105"/>
    <n v="0.17833468387490864"/>
    <n v="0.20580281460720595"/>
    <n v="0.23385973457463766"/>
    <n v="0.26229050497581186"/>
    <n v="0.29080018041128552"/>
    <n v="0.31938925152216879"/>
    <n v="0.34805821303957629"/>
    <n v="0.37680756382040548"/>
  </r>
  <r>
    <x v="75"/>
    <s v="Under $85"/>
    <n v="70.235920571593155"/>
    <s v="HVAC"/>
    <s v="Urban"/>
    <s v="SC-New"/>
    <s v="M_Input"/>
    <x v="4"/>
    <s v="Single Family"/>
    <s v="SF RNC HRV ACH3 HZ2CZ1"/>
    <n v="4.4034423129299258E-4"/>
    <n v="6.5958742360274793E-4"/>
    <n v="9.5310717055038254E-4"/>
    <n v="1.3494450405282636E-3"/>
    <n v="1.8114144530268549E-3"/>
    <n v="2.3956914708717306E-3"/>
    <n v="3.043283462959138E-3"/>
    <n v="3.6513622200798216E-3"/>
    <n v="4.1909361539069698E-3"/>
    <n v="4.7964249464370126E-3"/>
    <n v="5.3850433309808104E-3"/>
    <n v="5.7781998682496748E-3"/>
    <n v="5.860815579417521E-3"/>
    <n v="6.0297455464292139E-3"/>
    <n v="6.1551480037462421E-3"/>
    <n v="6.2347720190352477E-3"/>
    <n v="6.2515774981530539E-3"/>
    <n v="6.2684874757861194E-3"/>
    <n v="6.2855028230383581E-3"/>
    <n v="6.3026244186339163E-3"/>
    <n v="8.3843513136726056E-2"/>
    <n v="45.179764195552224"/>
    <n v="70.235920571593155"/>
    <s v="R-All-HVAC-ASHP-All-All-E"/>
    <n v="0"/>
    <n v="8.3843513136726056E-2"/>
    <n v="4.4034423129299258E-4"/>
    <n v="1.0999316548957405E-3"/>
    <n v="2.053038825446123E-3"/>
    <n v="3.4024838659743864E-3"/>
    <n v="5.213898319001241E-3"/>
    <n v="7.6095897898729717E-3"/>
    <n v="1.065287325283211E-2"/>
    <n v="1.430423547291193E-2"/>
    <n v="1.84951716268189E-2"/>
    <n v="2.3291596573255913E-2"/>
    <n v="2.8676639904236724E-2"/>
    <n v="3.4454839772486395E-2"/>
    <n v="4.0315655351903915E-2"/>
    <n v="4.6345400898333125E-2"/>
    <n v="5.2500548902079364E-2"/>
    <n v="5.8735320921114609E-2"/>
    <n v="6.4986898419267664E-2"/>
    <n v="7.1255385895053786E-2"/>
    <n v="7.7540888718092144E-2"/>
    <n v="8.3843513136726056E-2"/>
    <n v="2.6086035099173591E-4"/>
    <n v="4.8010354330149126E-4"/>
    <n v="7.7362329024912592E-4"/>
    <n v="1.169961160227007E-3"/>
    <n v="1.6319305727255983E-3"/>
    <n v="2.216207590570474E-3"/>
    <n v="2.8637995826578813E-3"/>
    <n v="3.4718783397785649E-3"/>
    <n v="4.0114522736057132E-3"/>
    <n v="4.616941066135756E-3"/>
    <n v="5.2055594506795538E-3"/>
    <n v="5.5987159879484182E-3"/>
    <n v="5.6813316991162644E-3"/>
    <n v="5.8502616661279573E-3"/>
    <n v="5.9756641234449855E-3"/>
    <n v="6.0552881387339911E-3"/>
    <n v="6.0720936178517973E-3"/>
    <n v="6.0890035954848628E-3"/>
    <n v="6.1060189427371014E-3"/>
    <n v="6.1231405383326597E-3"/>
    <n v="8.0253835530700923E-2"/>
    <n v="8.0253835530700923E-2"/>
    <n v="2.6086035099173591E-4"/>
    <n v="7.4096389429322723E-4"/>
    <n v="1.5145871845423532E-3"/>
    <n v="2.6845483447693599E-3"/>
    <n v="4.3164789174949579E-3"/>
    <n v="6.532686508065432E-3"/>
    <n v="9.3964860907233133E-3"/>
    <n v="1.2868364430501877E-2"/>
    <n v="1.6879816704107591E-2"/>
    <n v="2.1496757770243347E-2"/>
    <n v="2.6702317220922901E-2"/>
    <n v="3.2301033208871316E-2"/>
    <n v="3.7982364907987579E-2"/>
    <n v="4.3832626574115532E-2"/>
    <n v="4.9808290697560514E-2"/>
    <n v="5.5863578836294503E-2"/>
    <n v="6.1935672454146301E-2"/>
    <n v="6.8024676049631166E-2"/>
    <n v="7.4130694992368268E-2"/>
    <n v="8.0253835530700923E-2"/>
  </r>
  <r>
    <x v="75"/>
    <s v="Under $70"/>
    <n v="68.637834696520841"/>
    <s v="HVAC"/>
    <s v="Urban"/>
    <s v="SC-New"/>
    <s v="M_Input"/>
    <x v="4"/>
    <s v="Single Family"/>
    <s v="SF RNC HRV ACH3 HZ2CZ2"/>
    <n v="1.1380121565469177E-3"/>
    <n v="1.7046175537745339E-3"/>
    <n v="2.4631810058996272E-3"/>
    <n v="3.487464468885731E-3"/>
    <n v="4.681364081996436E-3"/>
    <n v="6.1913517276754671E-3"/>
    <n v="7.8649686553094022E-3"/>
    <n v="9.4364687876248403E-3"/>
    <n v="1.0830927150910564E-2"/>
    <n v="1.2395733857992478E-2"/>
    <n v="1.3916941198919688E-2"/>
    <n v="1.4933002923003365E-2"/>
    <n v="1.5146512438853524E-2"/>
    <n v="1.5583089876236741E-2"/>
    <n v="1.590717614953387E-2"/>
    <n v="1.6112954018102497E-2"/>
    <n v="1.615638558407647E-2"/>
    <n v="1.6200087212815559E-2"/>
    <n v="1.6244061155574061E-2"/>
    <n v="1.6288309683299768E-2"/>
    <n v="0.21668260968703157"/>
    <n v="44.151783891280232"/>
    <n v="68.637834696520841"/>
    <s v="R-All-HVAC-ASHP-All-All-E"/>
    <n v="0"/>
    <n v="0.21668260968703157"/>
    <n v="1.1380121565469177E-3"/>
    <n v="2.8426297103214516E-3"/>
    <n v="5.3058107162210783E-3"/>
    <n v="8.7932751851068098E-3"/>
    <n v="1.3474639267103246E-2"/>
    <n v="1.9665990994778712E-2"/>
    <n v="2.7530959650088116E-2"/>
    <n v="3.696742843771296E-2"/>
    <n v="4.7798355588623526E-2"/>
    <n v="6.0194089446616E-2"/>
    <n v="7.4111030645535689E-2"/>
    <n v="8.9044033568539058E-2"/>
    <n v="0.10419054600739258"/>
    <n v="0.11977363588362933"/>
    <n v="0.13568081203316321"/>
    <n v="0.15179376605126571"/>
    <n v="0.16795015163534219"/>
    <n v="0.18415023884815773"/>
    <n v="0.20039430000373179"/>
    <n v="0.21668260968703157"/>
    <n v="6.7415950861444919E-4"/>
    <n v="1.2407649058420655E-3"/>
    <n v="1.9993283579671588E-3"/>
    <n v="3.0236118209532627E-3"/>
    <n v="4.2175114340639672E-3"/>
    <n v="5.7274990797429983E-3"/>
    <n v="7.4011160073769334E-3"/>
    <n v="8.9726161396923715E-3"/>
    <n v="1.0367074502978095E-2"/>
    <n v="1.1931881210060009E-2"/>
    <n v="1.345308855098722E-2"/>
    <n v="1.4469150275070897E-2"/>
    <n v="1.4682659790921055E-2"/>
    <n v="1.5119237228304272E-2"/>
    <n v="1.5443323501601401E-2"/>
    <n v="1.5649101370170029E-2"/>
    <n v="1.5692532936144001E-2"/>
    <n v="1.573623456488309E-2"/>
    <n v="1.5780208507641592E-2"/>
    <n v="1.5824457035367299E-2"/>
    <n v="0.20740555672838221"/>
    <n v="0.20740555672838218"/>
    <n v="6.7415950861444919E-4"/>
    <n v="1.9149244144565148E-3"/>
    <n v="3.9142527724236736E-3"/>
    <n v="6.9378645933769363E-3"/>
    <n v="1.1155376027440904E-2"/>
    <n v="1.6882875107183903E-2"/>
    <n v="2.4283991114560838E-2"/>
    <n v="3.3256607254253209E-2"/>
    <n v="4.3623681757231303E-2"/>
    <n v="5.5555562967291312E-2"/>
    <n v="6.9008651518278535E-2"/>
    <n v="8.3477801793349432E-2"/>
    <n v="9.8160461584270484E-2"/>
    <n v="0.11327969881257476"/>
    <n v="0.12872302231417615"/>
    <n v="0.14437212368434618"/>
    <n v="0.16006465662049019"/>
    <n v="0.17580089118537329"/>
    <n v="0.19158109969301487"/>
    <n v="0.20740555672838218"/>
  </r>
  <r>
    <x v="75"/>
    <s v="Under $70"/>
    <n v="66.887008637013167"/>
    <s v="HVAC"/>
    <s v="Urban"/>
    <s v="SC-New"/>
    <s v="M_Input"/>
    <x v="4"/>
    <s v="Single Family"/>
    <s v="SF RNC HRV ACH3 HZ2CZ3"/>
    <n v="0"/>
    <n v="0"/>
    <n v="0"/>
    <n v="0"/>
    <n v="0"/>
    <n v="0"/>
    <n v="0"/>
    <n v="0"/>
    <n v="0"/>
    <n v="0"/>
    <n v="0"/>
    <n v="0"/>
    <n v="0"/>
    <n v="0"/>
    <n v="0"/>
    <n v="0"/>
    <n v="0"/>
    <n v="0"/>
    <n v="0"/>
    <n v="0"/>
    <n v="0"/>
    <n v="43.025552358010096"/>
    <n v="66.887008637013167"/>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5"/>
    <s v="Under $65"/>
    <n v="62.183848092342444"/>
    <s v="HVAC"/>
    <s v="Urban"/>
    <s v="SC-New"/>
    <s v="M_Input"/>
    <x v="4"/>
    <s v="Single Family"/>
    <s v="SF RNC HRV ACH3 HZ3CZ1"/>
    <n v="0"/>
    <n v="0"/>
    <n v="0"/>
    <n v="0"/>
    <n v="0"/>
    <n v="0"/>
    <n v="0"/>
    <n v="0"/>
    <n v="0"/>
    <n v="0"/>
    <n v="0"/>
    <n v="0"/>
    <n v="0"/>
    <n v="0"/>
    <n v="0"/>
    <n v="0"/>
    <n v="0"/>
    <n v="0"/>
    <n v="0"/>
    <n v="0"/>
    <n v="0"/>
    <n v="39.760476883092714"/>
    <n v="62.183848092342444"/>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5"/>
    <s v="Under $65"/>
    <n v="60.913435129466713"/>
    <s v="HVAC"/>
    <s v="Urban"/>
    <s v="SC-New"/>
    <s v="M_Input"/>
    <x v="4"/>
    <s v="Single Family"/>
    <s v="SF RNC HRV ACH3 HZ3CZ2"/>
    <n v="0"/>
    <n v="0"/>
    <n v="0"/>
    <n v="0"/>
    <n v="0"/>
    <n v="0"/>
    <n v="0"/>
    <n v="0"/>
    <n v="0"/>
    <n v="0"/>
    <n v="0"/>
    <n v="0"/>
    <n v="0"/>
    <n v="0"/>
    <n v="0"/>
    <n v="0"/>
    <n v="0"/>
    <n v="0"/>
    <n v="0"/>
    <n v="0"/>
    <n v="0"/>
    <n v="38.948172292881573"/>
    <n v="60.913435129466713"/>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5"/>
    <s v="Under $60"/>
    <n v="59.516451014855029"/>
    <s v="HVAC"/>
    <s v="Urban"/>
    <s v="SC-New"/>
    <s v="M_Input"/>
    <x v="4"/>
    <s v="Single Family"/>
    <s v="SF RNC HRV ACH3 HZ3CZ3"/>
    <n v="0"/>
    <n v="0"/>
    <n v="0"/>
    <n v="0"/>
    <n v="0"/>
    <n v="0"/>
    <n v="0"/>
    <n v="0"/>
    <n v="0"/>
    <n v="0"/>
    <n v="0"/>
    <n v="0"/>
    <n v="0"/>
    <n v="0"/>
    <n v="0"/>
    <n v="0"/>
    <n v="0"/>
    <n v="0"/>
    <n v="0"/>
    <n v="0"/>
    <n v="0"/>
    <n v="38.054937855016263"/>
    <n v="59.516451014855029"/>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6"/>
    <s v="Over $160"/>
    <n v="445.95212087037157"/>
    <s v="Lighting"/>
    <s v="Urban"/>
    <s v="SC-NR"/>
    <s v="M_Input"/>
    <x v="4"/>
    <s v="Single Family"/>
    <s v="All_NR_LF_FIX_REPL_from LF2018 to LED_FIX_KIT"/>
    <n v="5.5788462637846765E-2"/>
    <n v="6.5682073806414484E-2"/>
    <n v="7.353154960264506E-2"/>
    <n v="7.974975598844776E-2"/>
    <n v="8.4665567474702288E-2"/>
    <n v="8.8542510218304019E-2"/>
    <n v="9.1589967785889209E-2"/>
    <n v="9.3974912928421694E-2"/>
    <n v="9.5831209583520524E-2"/>
    <n v="9.7266724581263606E-2"/>
    <n v="9.8366243320925834E-2"/>
    <n v="9.9196792226889638E-2"/>
    <n v="9.8979539867985022E-2"/>
    <n v="9.8759346451691793E-2"/>
    <n v="9.8538225412205999E-2"/>
    <n v="9.8317183921852749E-2"/>
    <n v="9.8096356621804798E-2"/>
    <n v="9.7876025316319282E-2"/>
    <n v="9.7656188891353329E-2"/>
    <n v="9.7436846235366359E-2"/>
    <n v="2.0402713372246852"/>
    <n v="299.32871570774012"/>
    <n v="445.95212087037157"/>
    <s v="R-All-Lgt-Lighting-All-All-R"/>
    <s v="R-All-HVAC-ER-All-All-E"/>
    <n v="1.8098454828738502"/>
    <n v="5.5788462637846765E-2"/>
    <n v="0.12147053644426126"/>
    <n v="0.19500208604690633"/>
    <n v="0.27475184203535408"/>
    <n v="0.35941740951005635"/>
    <n v="0.44795991972836036"/>
    <n v="0.53954988751424959"/>
    <n v="0.63352480044267123"/>
    <n v="0.72935601002619177"/>
    <n v="0.82662273460745539"/>
    <n v="0.9249889779283812"/>
    <n v="1.0241857701552708"/>
    <n v="1.1231653100232557"/>
    <n v="1.2219246564749475"/>
    <n v="1.3204628818871536"/>
    <n v="1.4187800658090064"/>
    <n v="1.5168764224308111"/>
    <n v="1.6147524477471304"/>
    <n v="1.7124086366384839"/>
    <n v="1.8098454828738502"/>
    <n v="4.1607727924369446E-2"/>
    <n v="5.1501339092937165E-2"/>
    <n v="5.9350814889167741E-2"/>
    <n v="6.556902127497044E-2"/>
    <n v="7.0484832761224969E-2"/>
    <n v="7.4361775504826699E-2"/>
    <n v="7.740923307241189E-2"/>
    <n v="7.9794178214944375E-2"/>
    <n v="8.1650474870043205E-2"/>
    <n v="8.3085989867786286E-2"/>
    <n v="8.4185508607448514E-2"/>
    <n v="8.5016057513412319E-2"/>
    <n v="8.4798805154507703E-2"/>
    <n v="8.4578611738214474E-2"/>
    <n v="8.4357490698728679E-2"/>
    <n v="8.413644920837543E-2"/>
    <n v="8.3915621908327478E-2"/>
    <n v="8.3695290602841962E-2"/>
    <n v="8.347545417787601E-2"/>
    <n v="8.325611152188904E-2"/>
    <n v="1.7566566429551389"/>
    <n v="1.5262307886043036"/>
    <n v="4.1607727924369446E-2"/>
    <n v="9.3109067017306618E-2"/>
    <n v="0.15245988190647436"/>
    <n v="0.2180289031814448"/>
    <n v="0.28851373594266977"/>
    <n v="0.36287551144749647"/>
    <n v="0.44028474451990834"/>
    <n v="0.52007892273485268"/>
    <n v="0.60172939760489585"/>
    <n v="0.68481538747268211"/>
    <n v="0.76900089608013067"/>
    <n v="0.85401695359354302"/>
    <n v="0.93881575874805068"/>
    <n v="1.0233943704862651"/>
    <n v="1.1077518611849939"/>
    <n v="1.1918883103933693"/>
    <n v="1.2758039323016968"/>
    <n v="1.3594992229045386"/>
    <n v="1.4429746770824146"/>
    <n v="1.5262307886043036"/>
  </r>
  <r>
    <x v="76"/>
    <s v="Over $160"/>
    <n v="445.95212087037157"/>
    <s v="Lighting"/>
    <s v="Urban"/>
    <s v="SC-NR"/>
    <s v="M_Input"/>
    <x v="4"/>
    <s v="Multifamily - Low Rise"/>
    <s v="All_NR_LF_FIX_REPL_from LF2018 to LED_FIX_KIT"/>
    <n v="1.9160064711235224E-3"/>
    <n v="2.2558431724826974E-3"/>
    <n v="2.5254949451944579E-3"/>
    <n v="2.7391616674213907E-3"/>
    <n v="2.9081207855988955E-3"/>
    <n v="3.041420660952838E-3"/>
    <n v="3.1461945379233666E-3"/>
    <n v="3.2282505900918996E-3"/>
    <n v="3.2921736664711537E-3"/>
    <n v="3.3416065301865223E-3"/>
    <n v="3.3794680811695108E-3"/>
    <n v="3.4080608196963183E-3"/>
    <n v="3.4007093546328101E-3"/>
    <n v="3.3932192986478034E-3"/>
    <n v="3.3856997482582399E-3"/>
    <n v="3.3781907453005935E-3"/>
    <n v="3.3706887190873658E-3"/>
    <n v="3.3632033534819403E-3"/>
    <n v="3.3557346114826566E-3"/>
    <n v="3.3482824561700294E-3"/>
    <n v="7.0071353468671591E-2"/>
    <n v="299.32871570774012"/>
    <n v="445.95212087037157"/>
    <s v="R-All-Lgt-Lighting-All-All-R"/>
    <s v="R-All-HVAC-ER-All-All-E"/>
    <n v="6.2177530215374005E-2"/>
    <n v="1.9160064711235224E-3"/>
    <n v="4.1718496436062196E-3"/>
    <n v="6.6973445888006775E-3"/>
    <n v="9.4365062562220686E-3"/>
    <n v="1.2344627041820964E-2"/>
    <n v="1.5386047702773801E-2"/>
    <n v="1.8532242240697168E-2"/>
    <n v="2.1760492830789069E-2"/>
    <n v="2.5052666497260224E-2"/>
    <n v="2.8394273027446747E-2"/>
    <n v="3.1773741108616256E-2"/>
    <n v="3.5181801928312571E-2"/>
    <n v="3.8582511282945382E-2"/>
    <n v="4.1975730581593186E-2"/>
    <n v="4.5361430329851425E-2"/>
    <n v="4.873962107515202E-2"/>
    <n v="5.2110309794239383E-2"/>
    <n v="5.5473513147721323E-2"/>
    <n v="5.8829247759203979E-2"/>
    <n v="6.2177530215374005E-2"/>
    <n v="1.4288250683645682E-3"/>
    <n v="1.7686617697237432E-3"/>
    <n v="2.038313542435504E-3"/>
    <n v="2.2519802646624367E-3"/>
    <n v="2.4209393828399416E-3"/>
    <n v="2.5542392581938841E-3"/>
    <n v="2.6590131351644127E-3"/>
    <n v="2.7410691873329457E-3"/>
    <n v="2.8049922637121997E-3"/>
    <n v="2.8544251274275683E-3"/>
    <n v="2.8922866784105569E-3"/>
    <n v="2.9208794169373643E-3"/>
    <n v="2.9135279518738562E-3"/>
    <n v="2.9060378958888494E-3"/>
    <n v="2.898518345499286E-3"/>
    <n v="2.8910093425416395E-3"/>
    <n v="2.8835073163284118E-3"/>
    <n v="2.8760219507229863E-3"/>
    <n v="2.8685532087237026E-3"/>
    <n v="2.8611010534110755E-3"/>
    <n v="6.032772541349251E-2"/>
    <n v="5.2433902160194931E-2"/>
    <n v="1.4288250683645682E-3"/>
    <n v="3.1974868380883117E-3"/>
    <n v="5.2358003805238161E-3"/>
    <n v="7.4877806451862528E-3"/>
    <n v="9.9087200280261953E-3"/>
    <n v="1.246295928622008E-2"/>
    <n v="1.5121972421384492E-2"/>
    <n v="1.7863041608717437E-2"/>
    <n v="2.0668033872429638E-2"/>
    <n v="2.3522458999857207E-2"/>
    <n v="2.6414745678267765E-2"/>
    <n v="2.9335625095205129E-2"/>
    <n v="3.2249153047078982E-2"/>
    <n v="3.5155190942967832E-2"/>
    <n v="3.8053709288467116E-2"/>
    <n v="4.0944718631008757E-2"/>
    <n v="4.3828225947337165E-2"/>
    <n v="4.6704247898060151E-2"/>
    <n v="4.9572801106783852E-2"/>
    <n v="5.2433902160194931E-2"/>
  </r>
  <r>
    <x v="76"/>
    <s v="Over $160"/>
    <n v="445.95212087037157"/>
    <s v="Lighting"/>
    <s v="Urban"/>
    <s v="SC-NR"/>
    <s v="M_Input"/>
    <x v="4"/>
    <s v="Multifamily - High Rise"/>
    <s v="All_NR_LF_FIX_REPL_from LF2018 to LED_FIX_KIT"/>
    <n v="4.3684148929423966E-4"/>
    <n v="5.1432325774778027E-4"/>
    <n v="5.7580281508067086E-4"/>
    <n v="6.2451887187445806E-4"/>
    <n v="6.6304028681537488E-4"/>
    <n v="6.934320026913876E-4"/>
    <n v="7.1731855136751305E-4"/>
    <n v="7.3602624544559037E-4"/>
    <n v="7.5059851927271294E-4"/>
    <n v="7.6186991328693781E-4"/>
    <n v="7.7050289821848814E-4"/>
    <n v="7.7702176668938171E-4"/>
    <n v="7.7534557051535445E-4"/>
    <n v="7.7363545340270292E-4"/>
    <n v="7.7192447765625125E-4"/>
    <n v="7.7021210410313089E-4"/>
    <n v="7.6850132282137293E-4"/>
    <n v="7.667943416832905E-4"/>
    <n v="7.6509115224723291E-4"/>
    <n v="7.6339174609030541E-4"/>
    <n v="1.5975976525887316E-2"/>
    <n v="299.32871570774012"/>
    <n v="445.95212087037157"/>
    <s v="R-All-Lgt-Lighting-All-All-R"/>
    <s v="R-All-HVAC-ER-All-All-E"/>
    <n v="1.4176192786304179E-2"/>
    <n v="4.3684148929423966E-4"/>
    <n v="9.5116474704201993E-4"/>
    <n v="1.5269675621226908E-3"/>
    <n v="2.1514864339971487E-3"/>
    <n v="2.8145267208125237E-3"/>
    <n v="3.5079587235039116E-3"/>
    <n v="4.2252772748714246E-3"/>
    <n v="4.9613035203170154E-3"/>
    <n v="5.7119020395897287E-3"/>
    <n v="6.4737719528766662E-3"/>
    <n v="7.2442748510951546E-3"/>
    <n v="8.021296617784536E-3"/>
    <n v="8.7966421882998899E-3"/>
    <n v="9.5702776417025924E-3"/>
    <n v="1.0342202119358844E-2"/>
    <n v="1.1112414223461976E-2"/>
    <n v="1.1880915546283349E-2"/>
    <n v="1.2647709887966639E-2"/>
    <n v="1.3412801040213872E-2"/>
    <n v="1.4176192786304179E-2"/>
    <n v="3.2576635550410132E-4"/>
    <n v="4.0324812395764193E-4"/>
    <n v="4.6472768129053252E-4"/>
    <n v="5.1344373808431972E-4"/>
    <n v="5.5196515302523654E-4"/>
    <n v="5.8235686890124926E-4"/>
    <n v="6.0624341757737471E-4"/>
    <n v="6.2495111165545203E-4"/>
    <n v="6.3952338548257459E-4"/>
    <n v="6.5079477949679947E-4"/>
    <n v="6.594277644283498E-4"/>
    <n v="6.6594663289924337E-4"/>
    <n v="6.6427043672521611E-4"/>
    <n v="6.6256031961256458E-4"/>
    <n v="6.6084934386611291E-4"/>
    <n v="6.5913697031299255E-4"/>
    <n v="6.5742618903123458E-4"/>
    <n v="6.5571920789315216E-4"/>
    <n v="6.5401601845709457E-4"/>
    <n v="6.5231661230016706E-4"/>
    <n v="1.3754473850084549E-2"/>
    <n v="1.1954690110501407E-2"/>
    <n v="3.2576635550410132E-4"/>
    <n v="7.2901447946174325E-4"/>
    <n v="1.1937421607522759E-3"/>
    <n v="1.7071858988365956E-3"/>
    <n v="2.2591510518618321E-3"/>
    <n v="2.8415079207630813E-3"/>
    <n v="3.4477513383404561E-3"/>
    <n v="4.0727024499959078E-3"/>
    <n v="4.712225835478482E-3"/>
    <n v="5.3630206149752812E-3"/>
    <n v="6.0224483794036315E-3"/>
    <n v="6.6883950123028746E-3"/>
    <n v="7.3526654490280903E-3"/>
    <n v="8.0152257686406554E-3"/>
    <n v="8.6760751125067679E-3"/>
    <n v="9.3352120828197604E-3"/>
    <n v="9.9926382718509947E-3"/>
    <n v="1.0648357479744146E-2"/>
    <n v="1.130237349820124E-2"/>
    <n v="1.1954690110501407E-2"/>
  </r>
  <r>
    <x v="76"/>
    <s v="Over $160"/>
    <n v="445.95212087037157"/>
    <s v="Lighting"/>
    <s v="Urban"/>
    <s v="SC-NR"/>
    <s v="M_Input"/>
    <x v="4"/>
    <s v="Manufactured"/>
    <s v="All_NR_LF_FIX_REPL_from LF2018 to LED_FIX_KIT"/>
    <n v="2.2065521659750537E-3"/>
    <n v="2.5759913201578886E-3"/>
    <n v="2.8595686057068426E-3"/>
    <n v="3.0752794677665657E-3"/>
    <n v="3.2373674358141856E-3"/>
    <n v="3.3570996103075876E-3"/>
    <n v="3.4433925158948854E-3"/>
    <n v="3.5033257101380715E-3"/>
    <n v="3.5424837453577446E-3"/>
    <n v="3.5652835811681351E-3"/>
    <n v="3.5752222740906706E-3"/>
    <n v="3.5750672826968862E-3"/>
    <n v="3.5372614646708976E-3"/>
    <n v="3.4996966212562245E-3"/>
    <n v="3.4624738842557417E-3"/>
    <n v="3.4256277811440488E-3"/>
    <n v="3.3891640469377524E-3"/>
    <n v="3.3530884471109665E-3"/>
    <n v="3.3173968502081537E-3"/>
    <n v="3.2820851687506173E-3"/>
    <n v="8.069706397099792E-2"/>
    <n v="299.32871570774012"/>
    <n v="445.95212087037157"/>
    <s v="R-All-Lgt-Lighting-All-All-R"/>
    <s v="R-All-HVAC-ER-All-All-E"/>
    <n v="6.5783427979408907E-2"/>
    <n v="2.2065521659750537E-3"/>
    <n v="4.7825434861329423E-3"/>
    <n v="7.6421120918397853E-3"/>
    <n v="1.0717391559606351E-2"/>
    <n v="1.3954758995420535E-2"/>
    <n v="1.7311858605728123E-2"/>
    <n v="2.0755251121623009E-2"/>
    <n v="2.4258576831761081E-2"/>
    <n v="2.7801060577118824E-2"/>
    <n v="3.1366344158286957E-2"/>
    <n v="3.4941566432377627E-2"/>
    <n v="3.8516633715074515E-2"/>
    <n v="4.2053895179745414E-2"/>
    <n v="4.5553591801001637E-2"/>
    <n v="4.9016065685257376E-2"/>
    <n v="5.2441693466401422E-2"/>
    <n v="5.5830857513339174E-2"/>
    <n v="5.9183945960450138E-2"/>
    <n v="6.2501342810658292E-2"/>
    <n v="6.5783427979408907E-2"/>
    <n v="1.6911173680618878E-3"/>
    <n v="2.060556522244723E-3"/>
    <n v="2.3441338077936765E-3"/>
    <n v="2.5598446698533997E-3"/>
    <n v="2.72193263790102E-3"/>
    <n v="2.8416648123944215E-3"/>
    <n v="2.9279577179817193E-3"/>
    <n v="2.9878909122249058E-3"/>
    <n v="3.0270489474445786E-3"/>
    <n v="3.0498487832549695E-3"/>
    <n v="3.059787476177505E-3"/>
    <n v="3.0596324847837206E-3"/>
    <n v="3.0218266667577315E-3"/>
    <n v="2.9842618233430589E-3"/>
    <n v="2.9470390863425757E-3"/>
    <n v="2.9101929832308828E-3"/>
    <n v="2.8737292490245868E-3"/>
    <n v="2.8376536491978004E-3"/>
    <n v="2.8019620522949876E-3"/>
    <n v="2.7666503708374517E-3"/>
    <n v="7.0388368012734598E-2"/>
    <n v="5.5474732021145605E-2"/>
    <n v="1.6911173680618878E-3"/>
    <n v="3.7516738903066111E-3"/>
    <n v="6.0958076981002876E-3"/>
    <n v="8.6556523679536881E-3"/>
    <n v="1.1377585005854708E-2"/>
    <n v="1.421924981824913E-2"/>
    <n v="1.7147207536230849E-2"/>
    <n v="2.0135098448455756E-2"/>
    <n v="2.3162147395900334E-2"/>
    <n v="2.6211996179155303E-2"/>
    <n v="2.9271783655332808E-2"/>
    <n v="3.2331416140116531E-2"/>
    <n v="3.5353242806874262E-2"/>
    <n v="3.8337504630217317E-2"/>
    <n v="4.1284543716559895E-2"/>
    <n v="4.4194736699790779E-2"/>
    <n v="4.7068465948815363E-2"/>
    <n v="4.9906119598013166E-2"/>
    <n v="5.2708081650308151E-2"/>
    <n v="5.5474732021145605E-2"/>
  </r>
  <r>
    <x v="0"/>
    <s v="Under $5"/>
    <n v="-44.275761960507232"/>
    <s v="Lighting"/>
    <s v="Urban"/>
    <s v="SC-New (2)"/>
    <s v="M_Input"/>
    <x v="4"/>
    <s v="Single Family"/>
    <s v="2017 - LEDDecorative and Mini-Base250 to 664 lumensANY"/>
    <n v="9.7590776175176322E-3"/>
    <n v="1.0070297013374491E-2"/>
    <n v="1.0396983483439317E-2"/>
    <n v="1.0871260537170548E-2"/>
    <n v="1.1120133929828803E-2"/>
    <n v="1.1554495574951846E-2"/>
    <n v="1.1885525184544114E-2"/>
    <n v="1.1881953972598586E-2"/>
    <n v="1.1697764385255278E-2"/>
    <n v="1.1818285508791248E-2"/>
    <n v="1.2040838667694146E-2"/>
    <n v="1.202631119198622E-2"/>
    <n v="1.1609501069811798E-2"/>
    <n v="1.1575412279049097E-2"/>
    <n v="1.1607741672507915E-2"/>
    <n v="1.1672809040142436E-2"/>
    <n v="1.1704272443771532E-2"/>
    <n v="1.1735931490675124E-2"/>
    <n v="1.1767787811743593E-2"/>
    <n v="1.1799843052133987E-2"/>
    <n v="0.22859622592698772"/>
    <n v="-2.1024930749985167"/>
    <n v="-44.275761960507232"/>
    <s v="R-All-Lgt-Lighting-All-All-R"/>
    <s v="R-All-HVAC-ER-All-All-E"/>
    <n v="0.2285962259269877"/>
    <n v="9.7590776175176322E-3"/>
    <n v="1.9829374630892124E-2"/>
    <n v="3.0226358114331442E-2"/>
    <n v="4.1097618651501994E-2"/>
    <n v="5.2217752581330795E-2"/>
    <n v="6.3772248156282643E-2"/>
    <n v="7.5657773340826753E-2"/>
    <n v="8.7539727313425339E-2"/>
    <n v="9.9237491698680624E-2"/>
    <n v="0.11105577720747187"/>
    <n v="0.12309661587516602"/>
    <n v="0.13512292706715223"/>
    <n v="0.14673242813696402"/>
    <n v="0.15830784041601312"/>
    <n v="0.16991558208852103"/>
    <n v="0.18158839112866346"/>
    <n v="0.19329266357243499"/>
    <n v="0.20502859506311011"/>
    <n v="0.2167963828748537"/>
    <n v="0.2285962259269877"/>
    <n v="6.5296834968980597E-3"/>
    <n v="6.8409028927549189E-3"/>
    <n v="7.1675893628197441E-3"/>
    <n v="7.6418664165509758E-3"/>
    <n v="7.8907398092092317E-3"/>
    <n v="8.3251014543322746E-3"/>
    <n v="8.6561310639245402E-3"/>
    <n v="8.6525598519790123E-3"/>
    <n v="8.4683702646357051E-3"/>
    <n v="8.5888913881716766E-3"/>
    <n v="8.8114445470745748E-3"/>
    <n v="8.7969170713666466E-3"/>
    <n v="8.3801069491922266E-3"/>
    <n v="8.3460181584295232E-3"/>
    <n v="8.3783475518883418E-3"/>
    <n v="8.4434149195228639E-3"/>
    <n v="8.4748783231519582E-3"/>
    <n v="8.5065373700555502E-3"/>
    <n v="8.5383936911240209E-3"/>
    <n v="8.5704489315144156E-3"/>
    <n v="0.16400834351459626"/>
    <n v="0.16400834351459631"/>
    <n v="6.5296834968980597E-3"/>
    <n v="1.3370586389652979E-2"/>
    <n v="2.0538175752472722E-2"/>
    <n v="2.8180042169023697E-2"/>
    <n v="3.6070781978232928E-2"/>
    <n v="4.4395883432565203E-2"/>
    <n v="5.3052014496489747E-2"/>
    <n v="6.1704574348468759E-2"/>
    <n v="7.0172944613104471E-2"/>
    <n v="7.8761836001276148E-2"/>
    <n v="8.7573280548350729E-2"/>
    <n v="9.6370197619717379E-2"/>
    <n v="0.1047503045689096"/>
    <n v="0.11309632272733913"/>
    <n v="0.12147467027922748"/>
    <n v="0.12991808519875034"/>
    <n v="0.13839296352190231"/>
    <n v="0.14689950089195786"/>
    <n v="0.15543789458308188"/>
    <n v="0.16400834351459631"/>
  </r>
  <r>
    <x v="0"/>
    <s v="Under $20"/>
    <n v="19.250026383083338"/>
    <s v="Lighting"/>
    <s v="Urban"/>
    <s v="SC-New (2)"/>
    <s v="M_Input"/>
    <x v="4"/>
    <s v="Single Family"/>
    <s v="2017 - LEDDecorative and Mini-Base665 to 1439 lumensANY"/>
    <n v="8.6280974107015435E-3"/>
    <n v="8.9032495683944637E-3"/>
    <n v="9.1920763199532362E-3"/>
    <n v="9.6113893718248813E-3"/>
    <n v="9.8314208091128483E-3"/>
    <n v="1.0215444251950008E-2"/>
    <n v="1.0508110816284095E-2"/>
    <n v="1.0504953472347721E-2"/>
    <n v="1.0342109629525696E-2"/>
    <n v="1.0448663551389068E-2"/>
    <n v="1.0645425008704126E-2"/>
    <n v="1.063258112320058E-2"/>
    <n v="1.0264075156055496E-2"/>
    <n v="1.0233936917705419E-2"/>
    <n v="1.0262519655431668E-2"/>
    <n v="1.0320046361152383E-2"/>
    <n v="1.0347863468672542E-2"/>
    <n v="1.0375853546354046E-2"/>
    <n v="1.0404018036083278E-2"/>
    <n v="1.0432358392359911E-2"/>
    <n v="0.20210419286720305"/>
    <n v="21.195400736003137"/>
    <n v="19.250026383083338"/>
    <s v="R-All-Lgt-Lighting-All-All-R"/>
    <s v="R-All-HVAC-ER-All-All-E"/>
    <n v="0.20210419286720299"/>
    <n v="8.6280974107015435E-3"/>
    <n v="1.7531346979096009E-2"/>
    <n v="2.6723423299049247E-2"/>
    <n v="3.6334812670874128E-2"/>
    <n v="4.6166233479986975E-2"/>
    <n v="5.6381677731936981E-2"/>
    <n v="6.6889788548221071E-2"/>
    <n v="7.7394742020568785E-2"/>
    <n v="8.7736851650094483E-2"/>
    <n v="9.8185515201483553E-2"/>
    <n v="0.10883094021018767"/>
    <n v="0.11946352133338825"/>
    <n v="0.12972759648944374"/>
    <n v="0.13996153340714915"/>
    <n v="0.15022405306258083"/>
    <n v="0.16054409942373321"/>
    <n v="0.17089196289240574"/>
    <n v="0.18126781643875978"/>
    <n v="0.19167183447484307"/>
    <n v="0.20210419286720299"/>
    <n v="5.7729580069286668E-3"/>
    <n v="6.048110164621587E-3"/>
    <n v="6.3369369161803595E-3"/>
    <n v="6.7562499680520046E-3"/>
    <n v="6.9762814053399716E-3"/>
    <n v="7.3603048481771316E-3"/>
    <n v="7.6529714125112185E-3"/>
    <n v="7.6498140685748442E-3"/>
    <n v="7.4869702257528191E-3"/>
    <n v="7.5935241476161918E-3"/>
    <n v="7.7902856049312493E-3"/>
    <n v="7.7774417194277036E-3"/>
    <n v="7.4089357522826192E-3"/>
    <n v="7.3787975139325427E-3"/>
    <n v="7.4073802516587918E-3"/>
    <n v="7.4649069573795067E-3"/>
    <n v="7.4927240648996656E-3"/>
    <n v="7.5207141425811695E-3"/>
    <n v="7.5488786323104013E-3"/>
    <n v="7.5772189885870344E-3"/>
    <n v="0.1450014047917455"/>
    <n v="0.1450014047917455"/>
    <n v="5.7729580069286668E-3"/>
    <n v="1.1821068171550254E-2"/>
    <n v="1.8158005087730612E-2"/>
    <n v="2.4914255055782618E-2"/>
    <n v="3.1890536461122589E-2"/>
    <n v="3.9250841309299719E-2"/>
    <n v="4.690381272181094E-2"/>
    <n v="5.4553626790385785E-2"/>
    <n v="6.2040597016138607E-2"/>
    <n v="6.9634121163754795E-2"/>
    <n v="7.7424406768686047E-2"/>
    <n v="8.5201848488113754E-2"/>
    <n v="9.2610784240396371E-2"/>
    <n v="9.9989581754328913E-2"/>
    <n v="0.10739696200598771"/>
    <n v="0.11486186896336721"/>
    <n v="0.12235459302826687"/>
    <n v="0.12987530717084805"/>
    <n v="0.13742418580315846"/>
    <n v="0.1450014047917455"/>
  </r>
  <r>
    <x v="0"/>
    <s v="Under $85"/>
    <n v="70.491283951062556"/>
    <s v="Lighting"/>
    <s v="Urban"/>
    <s v="SC-New (2)"/>
    <s v="M_Input"/>
    <x v="4"/>
    <s v="Single Family"/>
    <s v="2017 - LEDDecorative and Mini-Base1440 to 2600 lumensANY"/>
    <n v="3.4220192825137094E-4"/>
    <n v="3.5311483227216451E-4"/>
    <n v="3.6457008904654926E-4"/>
    <n v="3.8120060769524617E-4"/>
    <n v="3.8992734993420974E-4"/>
    <n v="4.0515823530525485E-4"/>
    <n v="4.1676578421002394E-4"/>
    <n v="4.1664055971014289E-4"/>
    <n v="4.1018195425345866E-4"/>
    <n v="4.1440802586446834E-4"/>
    <n v="4.2221184945311367E-4"/>
    <n v="4.2170244370856315E-4"/>
    <n v="4.0708700225877416E-4"/>
    <n v="4.0589167925920961E-4"/>
    <n v="4.07025309015463E-4"/>
    <n v="4.0930689540543151E-4"/>
    <n v="4.1041015923969998E-4"/>
    <n v="4.1152028330281466E-4"/>
    <n v="4.1263732478192503E-4"/>
    <n v="4.1376134136444145E-4"/>
    <n v="8.0157236543323268E-3"/>
    <n v="48.212494747123905"/>
    <n v="70.491283951062556"/>
    <s v="R-All-Lgt-Lighting-All-All-R"/>
    <s v="R-All-HVAC-ER-All-All-E"/>
    <n v="8.0157236543323268E-3"/>
    <n v="3.4220192825137094E-4"/>
    <n v="6.953167605235355E-4"/>
    <n v="1.0598868495700848E-3"/>
    <n v="1.4410874572653308E-3"/>
    <n v="1.8310148071995404E-3"/>
    <n v="2.2361730425047954E-3"/>
    <n v="2.6529388267148195E-3"/>
    <n v="3.0695793864249626E-3"/>
    <n v="3.4797613406784213E-3"/>
    <n v="3.8941693665428896E-3"/>
    <n v="4.3163812159960034E-3"/>
    <n v="4.7380836597045667E-3"/>
    <n v="5.145170661963341E-3"/>
    <n v="5.5510623412225509E-3"/>
    <n v="5.9580876502380135E-3"/>
    <n v="6.3673945456434447E-3"/>
    <n v="6.777804704883145E-3"/>
    <n v="7.1893249881859597E-3"/>
    <n v="7.6019623129678845E-3"/>
    <n v="8.0157236543323268E-3"/>
    <n v="2.2896326590320134E-4"/>
    <n v="2.3987616992399491E-4"/>
    <n v="2.5133142669837968E-4"/>
    <n v="2.679619453470766E-4"/>
    <n v="2.7668868758604017E-4"/>
    <n v="2.9191957295708528E-4"/>
    <n v="3.0352712186185432E-4"/>
    <n v="3.0340189736197327E-4"/>
    <n v="2.9694329190528904E-4"/>
    <n v="3.0116936351629877E-4"/>
    <n v="3.089731871049441E-4"/>
    <n v="3.0846378136039352E-4"/>
    <n v="2.9384833991060453E-4"/>
    <n v="2.9265301691103998E-4"/>
    <n v="2.9378664666729337E-4"/>
    <n v="2.9606823305726188E-4"/>
    <n v="2.9717149689153035E-4"/>
    <n v="2.9828162095464508E-4"/>
    <n v="2.993986624337554E-4"/>
    <n v="3.0052267901627182E-4"/>
    <n v="5.7509504073689349E-3"/>
    <n v="5.7509504073689341E-3"/>
    <n v="2.2896326590320134E-4"/>
    <n v="4.6883943582719625E-4"/>
    <n v="7.2017086252557593E-4"/>
    <n v="9.8813280787265253E-4"/>
    <n v="1.2648214954586927E-3"/>
    <n v="1.556741068415778E-3"/>
    <n v="1.8602681902776322E-3"/>
    <n v="2.1636700876396056E-3"/>
    <n v="2.4606133795448946E-3"/>
    <n v="2.7617827430611933E-3"/>
    <n v="3.0707559301661374E-3"/>
    <n v="3.379219711526531E-3"/>
    <n v="3.6730680514371356E-3"/>
    <n v="3.9657210683481754E-3"/>
    <n v="4.2595077150154688E-3"/>
    <n v="4.5555759480727306E-3"/>
    <n v="4.8527474449642609E-3"/>
    <n v="5.1510290659189063E-3"/>
    <n v="5.4504277283526619E-3"/>
    <n v="5.7509504073689341E-3"/>
  </r>
  <r>
    <x v="0"/>
    <s v="Under $5"/>
    <n v="-26.45971109474451"/>
    <s v="Lighting"/>
    <s v="Urban"/>
    <s v="SC-New (2)"/>
    <s v="M_Input"/>
    <x v="4"/>
    <s v="Single Family"/>
    <s v="2017 - LEDGeneral Purpose and Dimmable250 to 664 lumensANY"/>
    <n v="9.1295660537877195E-3"/>
    <n v="9.4207101703787134E-3"/>
    <n v="9.7263236539708448E-3"/>
    <n v="1.0170007356420634E-2"/>
    <n v="1.0402827113200246E-2"/>
    <n v="1.0809170159725929E-2"/>
    <n v="1.1118846627623608E-2"/>
    <n v="1.1115505777532383E-2"/>
    <n v="1.0943197382213115E-2"/>
    <n v="1.1055944262740361E-2"/>
    <n v="1.1264141578543649E-2"/>
    <n v="1.1250551201023517E-2"/>
    <n v="1.0860627512390468E-2"/>
    <n v="1.0828737626977201E-2"/>
    <n v="1.0858981605417477E-2"/>
    <n v="1.0919851787421064E-2"/>
    <n v="1.0949285636906303E-2"/>
    <n v="1.0978902509651276E-2"/>
    <n v="1.1008703931345391E-2"/>
    <n v="1.1038691441024468E-2"/>
    <n v="0.21385057338829436"/>
    <n v="-3.2670622865437688"/>
    <n v="-26.45971109474451"/>
    <s v="R-All-Lgt-Lighting-All-All-R"/>
    <s v="R-All-HVAC-ER-All-All-E"/>
    <n v="0.21385057338829436"/>
    <n v="9.1295660537877195E-3"/>
    <n v="1.8550276224166433E-2"/>
    <n v="2.8276599878137278E-2"/>
    <n v="3.8446607234557909E-2"/>
    <n v="4.8849434347758153E-2"/>
    <n v="5.965860450748408E-2"/>
    <n v="7.0777451135107694E-2"/>
    <n v="8.1892956912640077E-2"/>
    <n v="9.2836154294853188E-2"/>
    <n v="0.10389209855759354"/>
    <n v="0.11515624013613719"/>
    <n v="0.12640679133716071"/>
    <n v="0.13726741884955118"/>
    <n v="0.14809615647652838"/>
    <n v="0.15895513808194586"/>
    <n v="0.16987498986936692"/>
    <n v="0.18082427550627322"/>
    <n v="0.1918031780159245"/>
    <n v="0.2028118819472699"/>
    <n v="0.21385057338829436"/>
    <n v="6.108484749445196E-3"/>
    <n v="6.3996288660361899E-3"/>
    <n v="6.7052423496283212E-3"/>
    <n v="7.1489260520781108E-3"/>
    <n v="7.3817458088577224E-3"/>
    <n v="7.788088855383405E-3"/>
    <n v="8.097765323281084E-3"/>
    <n v="8.0944244731898599E-3"/>
    <n v="7.9221160778705918E-3"/>
    <n v="8.034862958397837E-3"/>
    <n v="8.2430602742011253E-3"/>
    <n v="8.229469896680993E-3"/>
    <n v="7.8395462080479445E-3"/>
    <n v="7.8076563226346773E-3"/>
    <n v="7.8379003010749532E-3"/>
    <n v="7.8987704830785401E-3"/>
    <n v="7.9282043325637798E-3"/>
    <n v="7.957821205308753E-3"/>
    <n v="7.9876226270028678E-3"/>
    <n v="8.0176101366819449E-3"/>
    <n v="0.15342894730144391"/>
    <n v="0.15342894730144391"/>
    <n v="6.108484749445196E-3"/>
    <n v="1.2508113615481386E-2"/>
    <n v="1.9213355965109709E-2"/>
    <n v="2.6362282017187821E-2"/>
    <n v="3.3744027826045547E-2"/>
    <n v="4.1532116681428949E-2"/>
    <n v="4.9629882004710031E-2"/>
    <n v="5.7724306477899889E-2"/>
    <n v="6.5646422555770481E-2"/>
    <n v="7.3681285514168318E-2"/>
    <n v="8.1924345788369449E-2"/>
    <n v="9.0153815685050445E-2"/>
    <n v="9.7993361893098388E-2"/>
    <n v="0.10580101821573307"/>
    <n v="0.11363891851680802"/>
    <n v="0.12153768899988655"/>
    <n v="0.12946589333245034"/>
    <n v="0.13742371453775909"/>
    <n v="0.14541133716476196"/>
    <n v="0.15342894730144391"/>
  </r>
  <r>
    <x v="0"/>
    <s v="Under $5"/>
    <n v="-15.966931950966805"/>
    <s v="Lighting"/>
    <s v="Urban"/>
    <s v="SC-New (2)"/>
    <s v="M_Input"/>
    <x v="4"/>
    <s v="Single Family"/>
    <s v="2017 - LEDGeneral Purpose and Dimmable665 to 1439 lumensANY"/>
    <n v="0.22777113132480836"/>
    <n v="0.23503480896554135"/>
    <n v="0.24265947902058907"/>
    <n v="0.25372882648595307"/>
    <n v="0.25953738508381302"/>
    <n v="0.26967513039041768"/>
    <n v="0.27740116676741089"/>
    <n v="0.27731781678118123"/>
    <n v="0.27301894015249978"/>
    <n v="0.27583183228556879"/>
    <n v="0.28102609210908241"/>
    <n v="0.28068702937108869"/>
    <n v="0.27095892628633761"/>
    <n v="0.27016331396088805"/>
    <n v="0.27091786298813864"/>
    <n v="0.27243649707624534"/>
    <n v="0.27317083441024331"/>
    <n v="0.27390973794319123"/>
    <n v="0.27465324573911115"/>
    <n v="0.27540139619500081"/>
    <n v="5.3353014533371113"/>
    <n v="-3.9353186617793665"/>
    <n v="-15.966931950966805"/>
    <s v="R-All-Lgt-Lighting-All-All-R"/>
    <s v="R-All-HVAC-ER-All-All-E"/>
    <n v="5.3353014533371113"/>
    <n v="0.22777113132480836"/>
    <n v="0.46280594029034972"/>
    <n v="0.70546541931093876"/>
    <n v="0.95919424579689183"/>
    <n v="1.2187316308807048"/>
    <n v="1.4884067612711225"/>
    <n v="1.7658079280385333"/>
    <n v="2.0431257448197147"/>
    <n v="2.3161446849722145"/>
    <n v="2.5919765172577831"/>
    <n v="2.8730026093668655"/>
    <n v="3.153689638737954"/>
    <n v="3.4246485650242917"/>
    <n v="3.6948118789851798"/>
    <n v="3.9657297419733184"/>
    <n v="4.2381662390495638"/>
    <n v="4.5113370734598073"/>
    <n v="4.7852468114029989"/>
    <n v="5.0599000571421104"/>
    <n v="5.3353014533371113"/>
    <n v="0.15239897207208727"/>
    <n v="0.15966264971282026"/>
    <n v="0.16728731976786798"/>
    <n v="0.17835666723323199"/>
    <n v="0.18416522583109193"/>
    <n v="0.1943029711376966"/>
    <n v="0.2020290075146898"/>
    <n v="0.20194565752846014"/>
    <n v="0.19764678089977869"/>
    <n v="0.2004596730328477"/>
    <n v="0.20565393285636133"/>
    <n v="0.2053148701183676"/>
    <n v="0.19558676703361652"/>
    <n v="0.19479115470816696"/>
    <n v="0.19554570373541755"/>
    <n v="0.19706433782352425"/>
    <n v="0.19779867515752222"/>
    <n v="0.19853757869047015"/>
    <n v="0.19928108648639006"/>
    <n v="0.20002923694227973"/>
    <n v="3.8278582682826894"/>
    <n v="3.8278582682826889"/>
    <n v="0.15239897207208727"/>
    <n v="0.31206162178490754"/>
    <n v="0.47934894155277552"/>
    <n v="0.65770560878600748"/>
    <n v="0.84187083461709944"/>
    <n v="1.036173805754796"/>
    <n v="1.2382028132694858"/>
    <n v="1.4401484707979459"/>
    <n v="1.6377952516977246"/>
    <n v="1.8382549247305722"/>
    <n v="2.0439088575869335"/>
    <n v="2.2492237277053011"/>
    <n v="2.4448104947389178"/>
    <n v="2.6396016494470849"/>
    <n v="2.8351473531825024"/>
    <n v="3.0322116910060268"/>
    <n v="3.2300103661635489"/>
    <n v="3.428547944854019"/>
    <n v="3.6278290313404091"/>
    <n v="3.8278582682826889"/>
  </r>
  <r>
    <x v="0"/>
    <s v="Under $10"/>
    <n v="9.8508256475374054"/>
    <s v="Lighting"/>
    <s v="Urban"/>
    <s v="SC-New (2)"/>
    <s v="M_Input"/>
    <x v="4"/>
    <s v="Single Family"/>
    <s v="2017 - LEDGeneral Purpose and Dimmable1440 to 2600 lumensANY"/>
    <n v="4.3365692130758381E-2"/>
    <n v="4.4748634764765462E-2"/>
    <n v="4.6200307293600099E-2"/>
    <n v="4.8307817193907997E-2"/>
    <n v="4.9413717500119594E-2"/>
    <n v="5.1343858248462847E-2"/>
    <n v="5.2814830065509945E-2"/>
    <n v="5.2798960934857121E-2"/>
    <n v="5.198049127497003E-2"/>
    <n v="5.2516042086568494E-2"/>
    <n v="5.3504985114789405E-2"/>
    <n v="5.3440430444391437E-2"/>
    <n v="5.1588282101728986E-2"/>
    <n v="5.1436804260967493E-2"/>
    <n v="5.1580463997927969E-2"/>
    <n v="5.1869599051791296E-2"/>
    <n v="5.2009410653731623E-2"/>
    <n v="5.2150091621235149E-2"/>
    <n v="5.2291649201368973E-2"/>
    <n v="5.2434090704595891E-2"/>
    <n v="1.0157961586460482"/>
    <n v="11.175768216160538"/>
    <n v="9.8508256475374054"/>
    <s v="R-All-Lgt-Lighting-All-All-R"/>
    <s v="R-All-HVAC-ER-All-All-E"/>
    <n v="1.0157961586460482"/>
    <n v="4.3365692130758381E-2"/>
    <n v="8.8114326895523842E-2"/>
    <n v="0.13431463418912393"/>
    <n v="0.18262245138303193"/>
    <n v="0.23203616888315154"/>
    <n v="0.28338002713161436"/>
    <n v="0.33619485719712433"/>
    <n v="0.38899381813198147"/>
    <n v="0.44097430940695148"/>
    <n v="0.49349035149352"/>
    <n v="0.54699533660830935"/>
    <n v="0.60043576705270074"/>
    <n v="0.65202404915442969"/>
    <n v="0.70346085341539721"/>
    <n v="0.75504131741332514"/>
    <n v="0.80691091646511648"/>
    <n v="0.85892032711884814"/>
    <n v="0.91107041874008332"/>
    <n v="0.96336206794145229"/>
    <n v="1.0157961586460482"/>
    <n v="2.9015472090261136E-2"/>
    <n v="3.0398414724268217E-2"/>
    <n v="3.1850087253102857E-2"/>
    <n v="3.3957597153410748E-2"/>
    <n v="3.5063497459622353E-2"/>
    <n v="3.6993638207965598E-2"/>
    <n v="3.8464610025012697E-2"/>
    <n v="3.8448740894359873E-2"/>
    <n v="3.7630271234472781E-2"/>
    <n v="3.8165822046071246E-2"/>
    <n v="3.9154765074292164E-2"/>
    <n v="3.9090210403894196E-2"/>
    <n v="3.7238062061231744E-2"/>
    <n v="3.7086584220470245E-2"/>
    <n v="3.7230243957430728E-2"/>
    <n v="3.7519379011294055E-2"/>
    <n v="3.7659190613234375E-2"/>
    <n v="3.7799871580737901E-2"/>
    <n v="3.7941429160871731E-2"/>
    <n v="3.8083870664098643E-2"/>
    <n v="0.72879175783610339"/>
    <n v="0.72879175783610339"/>
    <n v="2.9015472090261136E-2"/>
    <n v="5.9413886814529353E-2"/>
    <n v="9.1263974067632203E-2"/>
    <n v="0.12522157122104294"/>
    <n v="0.16028506868066528"/>
    <n v="0.19727870688863086"/>
    <n v="0.23574331691364356"/>
    <n v="0.27419205780800343"/>
    <n v="0.3118223290424762"/>
    <n v="0.34998815108854742"/>
    <n v="0.38914291616283958"/>
    <n v="0.42823312656673379"/>
    <n v="0.46547118862796555"/>
    <n v="0.50255777284843584"/>
    <n v="0.53978801680586652"/>
    <n v="0.57730739581716062"/>
    <n v="0.61496658643039503"/>
    <n v="0.65276645801113298"/>
    <n v="0.69070788717200471"/>
    <n v="0.72879175783610339"/>
  </r>
  <r>
    <x v="0"/>
    <s v="Under $5"/>
    <n v="-17.122116092942083"/>
    <s v="Lighting"/>
    <s v="Urban"/>
    <s v="SC-New (2)"/>
    <s v="M_Input"/>
    <x v="4"/>
    <s v="Single Family"/>
    <s v="2017 - LEDGlobe250 to 664 lumensANY"/>
    <n v="4.7745534022969058E-3"/>
    <n v="4.9268150896803423E-3"/>
    <n v="5.0866439237427482E-3"/>
    <n v="5.3186803117369454E-3"/>
    <n v="5.4404396982515816E-3"/>
    <n v="5.6529477806575301E-3"/>
    <n v="5.8149014622127151E-3"/>
    <n v="5.8131542743315341E-3"/>
    <n v="5.7230409403276018E-3"/>
    <n v="5.782004969816866E-3"/>
    <n v="5.8908873851103334E-3"/>
    <n v="5.8837799297455405E-3"/>
    <n v="5.6798587944768284E-3"/>
    <n v="5.6631811166987477E-3"/>
    <n v="5.6789980229252053E-3"/>
    <n v="5.7108317303403659E-3"/>
    <n v="5.7262249577264739E-3"/>
    <n v="5.7417139020746258E-3"/>
    <n v="5.757299361285351E-3"/>
    <n v="5.7729821402390386E-3"/>
    <n v="0.11183893919367728"/>
    <n v="-3.0181284415172684"/>
    <n v="-17.122116092942083"/>
    <s v="R-All-Lgt-Lighting-All-All-R"/>
    <s v="R-All-HVAC-ER-All-All-E"/>
    <n v="0.11183893919367728"/>
    <n v="4.7745534022969058E-3"/>
    <n v="9.701368491977249E-3"/>
    <n v="1.4788012415719996E-2"/>
    <n v="2.0106692727456941E-2"/>
    <n v="2.5547132425708524E-2"/>
    <n v="3.1200080206366054E-2"/>
    <n v="3.7014981668578771E-2"/>
    <n v="4.2828135942910309E-2"/>
    <n v="4.8551176883237908E-2"/>
    <n v="5.4333181853054774E-2"/>
    <n v="6.0224069238165104E-2"/>
    <n v="6.610784916791064E-2"/>
    <n v="7.1787707962387468E-2"/>
    <n v="7.7450889079086219E-2"/>
    <n v="8.3129887102011427E-2"/>
    <n v="8.8840718832351798E-2"/>
    <n v="9.4566943790078267E-2"/>
    <n v="0.10030865769215289"/>
    <n v="0.10606595705343824"/>
    <n v="0.11183893919367728"/>
    <n v="3.1945972537481214E-3"/>
    <n v="3.346858941131558E-3"/>
    <n v="3.5066877751939638E-3"/>
    <n v="3.738724163188161E-3"/>
    <n v="3.8604835497027972E-3"/>
    <n v="4.0729916321087453E-3"/>
    <n v="4.2349453136639303E-3"/>
    <n v="4.2331981257827493E-3"/>
    <n v="4.1430847917788179E-3"/>
    <n v="4.2020488212680812E-3"/>
    <n v="4.3109312365615486E-3"/>
    <n v="4.3038237811967566E-3"/>
    <n v="4.0999026459280444E-3"/>
    <n v="4.0832249681499629E-3"/>
    <n v="4.0990418743764214E-3"/>
    <n v="4.1308755817915811E-3"/>
    <n v="4.14626880917769E-3"/>
    <n v="4.161757753525841E-3"/>
    <n v="4.1773432127365662E-3"/>
    <n v="4.1930259916902538E-3"/>
    <n v="8.0239816222701599E-2"/>
    <n v="8.0239816222701599E-2"/>
    <n v="3.1945972537481214E-3"/>
    <n v="6.5414561948796794E-3"/>
    <n v="1.0048143970073644E-2"/>
    <n v="1.3786868133261805E-2"/>
    <n v="1.7647351682964604E-2"/>
    <n v="2.1720343315073349E-2"/>
    <n v="2.5955288628737277E-2"/>
    <n v="3.0188486754520027E-2"/>
    <n v="3.4331571546298845E-2"/>
    <n v="3.8533620367566926E-2"/>
    <n v="4.2844551604128478E-2"/>
    <n v="4.7148375385325236E-2"/>
    <n v="5.1248278031253279E-2"/>
    <n v="5.5331502999403245E-2"/>
    <n v="5.9430544873779668E-2"/>
    <n v="6.3561420455571255E-2"/>
    <n v="6.7707689264748946E-2"/>
    <n v="7.1869447018274787E-2"/>
    <n v="7.6046790231011352E-2"/>
    <n v="8.0239816222701599E-2"/>
  </r>
  <r>
    <x v="0"/>
    <s v="Under $5"/>
    <n v="-11.416266429291504"/>
    <s v="Lighting"/>
    <s v="Urban"/>
    <s v="SC-New (2)"/>
    <s v="M_Input"/>
    <x v="4"/>
    <s v="Single Family"/>
    <s v="2017 - LEDGlobe665 to 1439 lumensANY"/>
    <n v="6.6795718417984413E-3"/>
    <n v="6.8925850377848652E-3"/>
    <n v="7.1161846270149549E-3"/>
    <n v="7.4408021551743524E-3"/>
    <n v="7.6111428134747828E-3"/>
    <n v="7.9084403581436719E-3"/>
    <n v="8.1350125963913777E-3"/>
    <n v="8.1325682909265222E-3"/>
    <n v="8.0065002720635069E-3"/>
    <n v="8.0889905989841304E-3"/>
    <n v="8.2413164510546921E-3"/>
    <n v="8.2313731632282974E-3"/>
    <n v="7.9460887065850461E-3"/>
    <n v="7.9227567344639562E-3"/>
    <n v="7.9448844922986022E-3"/>
    <n v="7.9894196598324016E-3"/>
    <n v="8.0109546934866872E-3"/>
    <n v="8.0326236346021703E-3"/>
    <n v="8.0544275994369474E-3"/>
    <n v="8.0763677140139063E-3"/>
    <n v="0.1564620114407593"/>
    <n v="-3.7043573412203066"/>
    <n v="-11.416266429291504"/>
    <s v="R-All-Lgt-Lighting-All-All-R"/>
    <s v="R-All-HVAC-ER-All-All-E"/>
    <n v="0.1564620114407593"/>
    <n v="6.6795718417984413E-3"/>
    <n v="1.3572156879583307E-2"/>
    <n v="2.0688341506598262E-2"/>
    <n v="2.8129143661772615E-2"/>
    <n v="3.57402864752474E-2"/>
    <n v="4.364872683339107E-2"/>
    <n v="5.1783739429782448E-2"/>
    <n v="5.9916307720708967E-2"/>
    <n v="6.7922807992772477E-2"/>
    <n v="7.6011798591756607E-2"/>
    <n v="8.42531150428113E-2"/>
    <n v="9.2484488206039592E-2"/>
    <n v="0.10043057691262464"/>
    <n v="0.10835333364708859"/>
    <n v="0.11629821813938719"/>
    <n v="0.12428763779921959"/>
    <n v="0.13229859249270629"/>
    <n v="0.14033121612730845"/>
    <n v="0.1483856437267454"/>
    <n v="0.1564620114407593"/>
    <n v="4.4692225772900978E-3"/>
    <n v="4.6822357732765217E-3"/>
    <n v="4.9058353625066114E-3"/>
    <n v="5.2304528906660088E-3"/>
    <n v="5.4007935489664392E-3"/>
    <n v="5.6980910936353284E-3"/>
    <n v="5.9246633318830342E-3"/>
    <n v="5.9222190264181787E-3"/>
    <n v="5.7961510075551633E-3"/>
    <n v="5.8786413344757869E-3"/>
    <n v="6.0309671865463486E-3"/>
    <n v="6.0210238987199538E-3"/>
    <n v="5.7357394420767026E-3"/>
    <n v="5.7124074699556127E-3"/>
    <n v="5.7345352277902587E-3"/>
    <n v="5.7790703953240581E-3"/>
    <n v="5.8006054289783436E-3"/>
    <n v="5.8222743700938268E-3"/>
    <n v="5.8440783349286039E-3"/>
    <n v="5.8660184495055627E-3"/>
    <n v="0.11225502615059244"/>
    <n v="0.11225502615059244"/>
    <n v="4.4692225772900978E-3"/>
    <n v="9.1514583505666186E-3"/>
    <n v="1.4057293713073231E-2"/>
    <n v="1.9287746603739241E-2"/>
    <n v="2.468854015270568E-2"/>
    <n v="3.0386631246341007E-2"/>
    <n v="3.6311294578224039E-2"/>
    <n v="4.2233513604642219E-2"/>
    <n v="4.8029664612197383E-2"/>
    <n v="5.3908305946673167E-2"/>
    <n v="5.9939273133219513E-2"/>
    <n v="6.5960297031939466E-2"/>
    <n v="7.1696036474016164E-2"/>
    <n v="7.7408443943971783E-2"/>
    <n v="8.3142979171762041E-2"/>
    <n v="8.8922049567086103E-2"/>
    <n v="9.4722654996064443E-2"/>
    <n v="0.10054492936615828"/>
    <n v="0.10638900770108688"/>
    <n v="0.11225502615059244"/>
  </r>
  <r>
    <x v="0"/>
    <s v="Under $5"/>
    <n v="-6.9944278130209367"/>
    <s v="Lighting"/>
    <s v="Urban"/>
    <s v="SC-New (2)"/>
    <s v="M_Input"/>
    <x v="4"/>
    <s v="Single Family"/>
    <s v="2017 - LEDGlobe1440 to 2600 lumensANY"/>
    <n v="1.6883924387898275E-3"/>
    <n v="1.7422356907203435E-3"/>
    <n v="1.7987548606183577E-3"/>
    <n v="1.8808082905423032E-3"/>
    <n v="1.9238652238764452E-3"/>
    <n v="1.9990129935805864E-3"/>
    <n v="2.0562835586643087E-3"/>
    <n v="2.0556657126462258E-3"/>
    <n v="2.0237995549249217E-3"/>
    <n v="2.0446505986062759E-3"/>
    <n v="2.0831539372871731E-3"/>
    <n v="2.0806405767933556E-3"/>
    <n v="2.0085293500697217E-3"/>
    <n v="2.002631737731039E-3"/>
    <n v="2.0082249613537872E-3"/>
    <n v="2.0194820960781675E-3"/>
    <n v="2.0249254970703475E-3"/>
    <n v="2.0304027457926413E-3"/>
    <n v="2.0359141244011198E-3"/>
    <n v="2.0414599175200905E-3"/>
    <n v="3.9548833867067035E-2"/>
    <n v="1.9509699733674799"/>
    <n v="-6.9944278130209367"/>
    <s v="R-All-Lgt-Lighting-All-All-R"/>
    <s v="R-All-HVAC-ER-All-All-E"/>
    <n v="3.9548833867067035E-2"/>
    <n v="1.6883924387898275E-3"/>
    <n v="3.4306281295101711E-3"/>
    <n v="5.2293829901285289E-3"/>
    <n v="7.1101912806708321E-3"/>
    <n v="9.0340565045472776E-3"/>
    <n v="1.1033069498127865E-2"/>
    <n v="1.3089353056792173E-2"/>
    <n v="1.5145018769438398E-2"/>
    <n v="1.716881832436332E-2"/>
    <n v="1.9213468922969594E-2"/>
    <n v="2.1296622860256766E-2"/>
    <n v="2.3377263437050121E-2"/>
    <n v="2.5385792787119842E-2"/>
    <n v="2.738842452485088E-2"/>
    <n v="2.9396649486204667E-2"/>
    <n v="3.1416131582282833E-2"/>
    <n v="3.344105707935318E-2"/>
    <n v="3.5471459825145824E-2"/>
    <n v="3.7507373949546945E-2"/>
    <n v="3.9548833867067035E-2"/>
    <n v="1.12968342664516E-3"/>
    <n v="1.183526678575676E-3"/>
    <n v="1.2400458484736901E-3"/>
    <n v="1.3220992783976359E-3"/>
    <n v="1.3651562117317777E-3"/>
    <n v="1.4403039814359191E-3"/>
    <n v="1.4975745465196414E-3"/>
    <n v="1.4969567005015585E-3"/>
    <n v="1.4650905427802544E-3"/>
    <n v="1.4859415864616086E-3"/>
    <n v="1.5244449251425058E-3"/>
    <n v="1.5219315646486883E-3"/>
    <n v="1.4498203379250544E-3"/>
    <n v="1.4439227255863716E-3"/>
    <n v="1.4495159492091199E-3"/>
    <n v="1.4607730839335002E-3"/>
    <n v="1.4662164849256801E-3"/>
    <n v="1.471693733647974E-3"/>
    <n v="1.4772051122564525E-3"/>
    <n v="1.4827509053754232E-3"/>
    <n v="2.8374653624173685E-2"/>
    <n v="2.8374653624173692E-2"/>
    <n v="1.12968342664516E-3"/>
    <n v="2.313210105220836E-3"/>
    <n v="3.5532559536945261E-3"/>
    <n v="4.8753552320921619E-3"/>
    <n v="6.2405114438239401E-3"/>
    <n v="7.6808154252598591E-3"/>
    <n v="9.178389971779501E-3"/>
    <n v="1.0675346672281059E-2"/>
    <n v="1.2140437215061313E-2"/>
    <n v="1.3626378801522922E-2"/>
    <n v="1.5150823726665428E-2"/>
    <n v="1.6672755291314116E-2"/>
    <n v="1.812257562923917E-2"/>
    <n v="1.9566498354825542E-2"/>
    <n v="2.1016014304034662E-2"/>
    <n v="2.2476787387968163E-2"/>
    <n v="2.3943003872893841E-2"/>
    <n v="2.5414697606541817E-2"/>
    <n v="2.689190271879827E-2"/>
    <n v="2.8374653624173692E-2"/>
  </r>
  <r>
    <x v="0"/>
    <s v="Under $20"/>
    <n v="19.969578342814859"/>
    <s v="Lighting"/>
    <s v="Urban"/>
    <s v="SC-New (2)"/>
    <s v="M_Input"/>
    <x v="4"/>
    <s v="Single Family"/>
    <s v="2017 - LEDReflectors and Outdoor250 to 664 lumensANY"/>
    <n v="1.7751949046206027E-3"/>
    <n v="1.8318063086279349E-3"/>
    <n v="1.8912312030489585E-3"/>
    <n v="1.9775031072349521E-3"/>
    <n v="2.0227736538847244E-3"/>
    <n v="2.101784868817676E-3"/>
    <n v="2.1619997886346805E-3"/>
    <n v="2.1613501783438837E-3"/>
    <n v="2.1278457397328932E-3"/>
    <n v="2.149768762869441E-3"/>
    <n v="2.1902516086029838E-3"/>
    <n v="2.1876090329555255E-3"/>
    <n v="2.111790473653348E-3"/>
    <n v="2.1055896573427971E-3"/>
    <n v="2.111470435915001E-3"/>
    <n v="2.1233063146741307E-3"/>
    <n v="2.1290295680381714E-3"/>
    <n v="2.1347884092884472E-3"/>
    <n v="2.1405831350870407E-3"/>
    <n v="2.1464140446911689E-3"/>
    <n v="4.1582091196064361E-2"/>
    <n v="64.466669481953872"/>
    <n v="19.969578342814859"/>
    <s v="R-All-Lgt-Lighting-All-All-R"/>
    <s v="R-All-HVAC-ER-All-All-E"/>
    <n v="4.1582091196064361E-2"/>
    <n v="1.7751949046206027E-3"/>
    <n v="3.6070012132485376E-3"/>
    <n v="5.4982324162974961E-3"/>
    <n v="7.4757355235324481E-3"/>
    <n v="9.4985091774171734E-3"/>
    <n v="1.160029404623485E-2"/>
    <n v="1.376229383486953E-2"/>
    <n v="1.5923644013213414E-2"/>
    <n v="1.8051489752946306E-2"/>
    <n v="2.0201258515815747E-2"/>
    <n v="2.2391510124418732E-2"/>
    <n v="2.4579119157374256E-2"/>
    <n v="2.6690909631027604E-2"/>
    <n v="2.87964992883704E-2"/>
    <n v="3.0907969724285403E-2"/>
    <n v="3.3031276038959535E-2"/>
    <n v="3.5160305606997705E-2"/>
    <n v="3.7295094016286154E-2"/>
    <n v="3.9435677151373194E-2"/>
    <n v="4.1582091196064361E-2"/>
    <n v="1.1877619306636007E-3"/>
    <n v="1.2443733346709329E-3"/>
    <n v="1.3037982290919565E-3"/>
    <n v="1.3900701332779501E-3"/>
    <n v="1.4353406799277224E-3"/>
    <n v="1.514351894860674E-3"/>
    <n v="1.5745668146776785E-3"/>
    <n v="1.5739172043868817E-3"/>
    <n v="1.5404127657758912E-3"/>
    <n v="1.562335788912439E-3"/>
    <n v="1.6028186346459818E-3"/>
    <n v="1.6001760589985235E-3"/>
    <n v="1.524357499696346E-3"/>
    <n v="1.5181566833857951E-3"/>
    <n v="1.524037461957999E-3"/>
    <n v="1.5358733407171287E-3"/>
    <n v="1.5415965940811694E-3"/>
    <n v="1.5473554353314452E-3"/>
    <n v="1.5531501611300387E-3"/>
    <n v="1.5589810707341669E-3"/>
    <n v="2.9833431716924319E-2"/>
    <n v="2.9833431716924323E-2"/>
    <n v="1.1877619306636007E-3"/>
    <n v="2.4321352653345336E-3"/>
    <n v="3.7359334944264901E-3"/>
    <n v="5.1260036277044401E-3"/>
    <n v="6.561344307632163E-3"/>
    <n v="8.075696202492837E-3"/>
    <n v="9.6502630171705159E-3"/>
    <n v="1.1224180221557398E-2"/>
    <n v="1.276459298733329E-2"/>
    <n v="1.4326928776245728E-2"/>
    <n v="1.5929747410891711E-2"/>
    <n v="1.7529923469890234E-2"/>
    <n v="1.9054280969586581E-2"/>
    <n v="2.0572437652972377E-2"/>
    <n v="2.2096475114930375E-2"/>
    <n v="2.3632348455647503E-2"/>
    <n v="2.5173945049728672E-2"/>
    <n v="2.6721300485060117E-2"/>
    <n v="2.8274450646190157E-2"/>
    <n v="2.9833431716924323E-2"/>
  </r>
  <r>
    <x v="0"/>
    <s v="Under $5"/>
    <n v="-15.116662573057846"/>
    <s v="Lighting"/>
    <s v="Urban"/>
    <s v="SC-New (2)"/>
    <s v="M_Input"/>
    <x v="4"/>
    <s v="Single Family"/>
    <s v="2017 - LEDReflectors and Outdoor665 to 1439 lumensANY"/>
    <n v="5.6903824757324008E-2"/>
    <n v="5.8718501784908061E-2"/>
    <n v="6.0623365171770437E-2"/>
    <n v="6.3388808732081706E-2"/>
    <n v="6.4839954883144743E-2"/>
    <n v="6.737265724540667E-2"/>
    <n v="6.930284487501541E-2"/>
    <n v="6.9282021634676089E-2"/>
    <n v="6.8208037759243653E-2"/>
    <n v="6.8910779674210734E-2"/>
    <n v="7.0208456201618114E-2"/>
    <n v="7.0123748510558637E-2"/>
    <n v="6.7693386638375361E-2"/>
    <n v="6.7494619638892958E-2"/>
    <n v="6.7683127837310092E-2"/>
    <n v="6.8062526611498447E-2"/>
    <n v="6.8245985343619309E-2"/>
    <n v="6.8430584844472966E-2"/>
    <n v="6.8616334623554473E-2"/>
    <n v="6.8803244273545866E-2"/>
    <n v="1.3329128110412276"/>
    <n v="9.4959443078403254"/>
    <n v="-15.116662573057846"/>
    <s v="R-All-Lgt-Lighting-All-All-R"/>
    <s v="R-All-HVAC-ER-All-All-E"/>
    <n v="1.3329128110412276"/>
    <n v="5.6903824757324008E-2"/>
    <n v="0.11562232654223206"/>
    <n v="0.17624569171400251"/>
    <n v="0.2396345004460842"/>
    <n v="0.30447445532922895"/>
    <n v="0.37184711257463565"/>
    <n v="0.44114995744965108"/>
    <n v="0.51043197908432714"/>
    <n v="0.5786400168435708"/>
    <n v="0.64755079651778158"/>
    <n v="0.71775925271939967"/>
    <n v="0.78788300122995825"/>
    <n v="0.85557638786833357"/>
    <n v="0.92307100750722648"/>
    <n v="0.9907541353445366"/>
    <n v="1.0588166619560351"/>
    <n v="1.1270626472996543"/>
    <n v="1.1954932321441274"/>
    <n v="1.2641095667676818"/>
    <n v="1.3329128110412276"/>
    <n v="3.8073676631213305E-2"/>
    <n v="3.9888353658797351E-2"/>
    <n v="4.1793217045659733E-2"/>
    <n v="4.4558660605970996E-2"/>
    <n v="4.6009806757034033E-2"/>
    <n v="4.854250911929596E-2"/>
    <n v="5.04726967489047E-2"/>
    <n v="5.0451873508565379E-2"/>
    <n v="4.9377889633132943E-2"/>
    <n v="5.0080631548100024E-2"/>
    <n v="5.1378308075507403E-2"/>
    <n v="5.1293600384447927E-2"/>
    <n v="4.8863238512264651E-2"/>
    <n v="4.8664471512782248E-2"/>
    <n v="4.8852979711199382E-2"/>
    <n v="4.9232378485387737E-2"/>
    <n v="4.9415837217508599E-2"/>
    <n v="4.9600436718362256E-2"/>
    <n v="4.9786186497443763E-2"/>
    <n v="4.9973096147435156E-2"/>
    <n v="0.95630984851901346"/>
    <n v="0.95630984851901346"/>
    <n v="3.8073676631213305E-2"/>
    <n v="7.7962030290010656E-2"/>
    <n v="0.11975524733567039"/>
    <n v="0.16431390794164139"/>
    <n v="0.21032371469867542"/>
    <n v="0.25886622381797136"/>
    <n v="0.30933892056687606"/>
    <n v="0.35979079407544146"/>
    <n v="0.4091686837085744"/>
    <n v="0.45924931525667445"/>
    <n v="0.51062762333218181"/>
    <n v="0.56192122371662978"/>
    <n v="0.61078446222889449"/>
    <n v="0.65944893374167668"/>
    <n v="0.70830191345287608"/>
    <n v="0.75753429193826383"/>
    <n v="0.80695012915577247"/>
    <n v="0.8565505658741347"/>
    <n v="0.9063367523715784"/>
    <n v="0.95630984851901346"/>
  </r>
  <r>
    <x v="0"/>
    <s v="Under $15"/>
    <n v="11.474340392308507"/>
    <s v="Lighting"/>
    <s v="Urban"/>
    <s v="SC-New (2)"/>
    <s v="M_Input"/>
    <x v="4"/>
    <s v="Single Family"/>
    <s v="2017 - LEDReflectors and Outdoor1440 to 2600 lumensANY"/>
    <n v="1.459736200209702E-2"/>
    <n v="1.506287548210478E-2"/>
    <n v="1.5551524189659219E-2"/>
    <n v="1.6260934864923818E-2"/>
    <n v="1.6633192894596784E-2"/>
    <n v="1.7282899190846145E-2"/>
    <n v="1.7778044247993494E-2"/>
    <n v="1.7772702526613855E-2"/>
    <n v="1.7497196767889186E-2"/>
    <n v="1.767746897578679E-2"/>
    <n v="1.8010357918014731E-2"/>
    <n v="1.7988628116265368E-2"/>
    <n v="1.7365174909110128E-2"/>
    <n v="1.7314185826075919E-2"/>
    <n v="1.7362543250632058E-2"/>
    <n v="1.7459869243631611E-2"/>
    <n v="1.7506931344230911E-2"/>
    <n v="1.7554286082701643E-2"/>
    <n v="1.7601935898485129E-2"/>
    <n v="1.7649883252362396E-2"/>
    <n v="0.34192799698402104"/>
    <n v="17.165662931719837"/>
    <n v="11.474340392308507"/>
    <s v="R-All-Lgt-Lighting-All-All-R"/>
    <s v="R-All-HVAC-ER-All-All-E"/>
    <n v="0.34192799698402104"/>
    <n v="1.459736200209702E-2"/>
    <n v="2.9660237484201799E-2"/>
    <n v="4.5211761673861019E-2"/>
    <n v="6.1472696538784836E-2"/>
    <n v="7.810588943338162E-2"/>
    <n v="9.5388788624227769E-2"/>
    <n v="0.11316683287222126"/>
    <n v="0.13093953539883513"/>
    <n v="0.14843673216672432"/>
    <n v="0.1661142011425111"/>
    <n v="0.18412455906052583"/>
    <n v="0.20211318717679119"/>
    <n v="0.21947836208590132"/>
    <n v="0.23679254791197724"/>
    <n v="0.25415509116260931"/>
    <n v="0.27161496040624095"/>
    <n v="0.28912189175047187"/>
    <n v="0.30667617783317352"/>
    <n v="0.32427811373165866"/>
    <n v="0.34192799698402104"/>
    <n v="9.7669223976911898E-3"/>
    <n v="1.023243587769895E-2"/>
    <n v="1.072108458525339E-2"/>
    <n v="1.1430495260517988E-2"/>
    <n v="1.1802753290190954E-2"/>
    <n v="1.2452459586440316E-2"/>
    <n v="1.2947604643587664E-2"/>
    <n v="1.2942262922208025E-2"/>
    <n v="1.2666757163483356E-2"/>
    <n v="1.284702937138096E-2"/>
    <n v="1.3179918313608902E-2"/>
    <n v="1.3158188511859539E-2"/>
    <n v="1.2534735304704298E-2"/>
    <n v="1.2483746221670089E-2"/>
    <n v="1.2532103646226228E-2"/>
    <n v="1.2629429639225781E-2"/>
    <n v="1.2676491739825081E-2"/>
    <n v="1.2723846478295813E-2"/>
    <n v="1.2771496294079299E-2"/>
    <n v="1.2819443647956567E-2"/>
    <n v="0.24531920489590442"/>
    <n v="0.24531920489590439"/>
    <n v="9.7669223976911898E-3"/>
    <n v="1.999935827539014E-2"/>
    <n v="3.0720442860643529E-2"/>
    <n v="4.2150938121161517E-2"/>
    <n v="5.3953691411352471E-2"/>
    <n v="6.640615099779279E-2"/>
    <n v="7.9353755641380447E-2"/>
    <n v="9.2296018563588475E-2"/>
    <n v="0.10496277572707183"/>
    <n v="0.11780980509845279"/>
    <n v="0.13098972341206169"/>
    <n v="0.14414791192392123"/>
    <n v="0.15668264722862554"/>
    <n v="0.16916639345029563"/>
    <n v="0.18169849709652186"/>
    <n v="0.19432792673574764"/>
    <n v="0.20700441847557272"/>
    <n v="0.21972826495386852"/>
    <n v="0.23249976124794783"/>
    <n v="0.24531920489590439"/>
  </r>
  <r>
    <x v="0"/>
    <s v="Over $160"/>
    <n v="214.4910679310648"/>
    <s v="Lighting"/>
    <s v="Urban"/>
    <s v="SC-New (2)"/>
    <s v="M_Input"/>
    <x v="4"/>
    <s v="Single Family"/>
    <s v="2017 - LEDThree-Way250 to 664 lumensANY"/>
    <n v="1.9919191524120321E-5"/>
    <n v="2.0554419462154759E-5"/>
    <n v="2.1221217147407235E-5"/>
    <n v="2.2189261038339108E-5"/>
    <n v="2.2697234944061401E-5"/>
    <n v="2.3583807747254108E-5"/>
    <n v="2.4259470187092399E-5"/>
    <n v="2.4252181009005681E-5"/>
    <n v="2.3876232808690691E-5"/>
    <n v="2.4122227710719743E-5"/>
    <n v="2.4576479554001262E-5"/>
    <n v="2.4546827615331486E-5"/>
    <n v="2.3696079114481244E-5"/>
    <n v="2.3626500699528477E-5"/>
    <n v="2.3692488019785969E-5"/>
    <n v="2.3825296611814777E-5"/>
    <n v="2.3889516365714846E-5"/>
    <n v="2.3954135445863541E-5"/>
    <n v="2.40191571810609E-5"/>
    <n v="2.408458492922655E-5"/>
    <n v="4.6658630911565441E-4"/>
    <n v="158.82923553325011"/>
    <n v="214.4910679310648"/>
    <s v="R-All-Lgt-Lighting-All-All-R"/>
    <s v="R-All-HVAC-ER-All-All-E"/>
    <n v="4.6658630911565447E-4"/>
    <n v="1.9919191524120321E-5"/>
    <n v="4.047361098627508E-5"/>
    <n v="6.1694828133682312E-5"/>
    <n v="8.3884089172021423E-5"/>
    <n v="1.0658132411608282E-4"/>
    <n v="1.3016513186333694E-4"/>
    <n v="1.5442460205042932E-4"/>
    <n v="1.7867678305943501E-4"/>
    <n v="2.025530158681257E-4"/>
    <n v="2.2667524357884543E-4"/>
    <n v="2.512517231328467E-4"/>
    <n v="2.7579855074817819E-4"/>
    <n v="2.9949462986265945E-4"/>
    <n v="3.231211305621879E-4"/>
    <n v="3.4681361858197385E-4"/>
    <n v="3.7063891519378866E-4"/>
    <n v="3.9452843155950352E-4"/>
    <n v="4.1848256700536705E-4"/>
    <n v="4.4250172418642793E-4"/>
    <n v="4.6658630911565447E-4"/>
    <n v="1.3327695635203322E-5"/>
    <n v="1.3962923573237759E-5"/>
    <n v="1.4629721258490236E-5"/>
    <n v="1.5597765149422107E-5"/>
    <n v="1.6105739055144404E-5"/>
    <n v="1.699231185833711E-5"/>
    <n v="1.7667974298175401E-5"/>
    <n v="1.7660685120088683E-5"/>
    <n v="1.728473691977369E-5"/>
    <n v="1.7530731821802746E-5"/>
    <n v="1.7984983665084265E-5"/>
    <n v="1.7955331726414485E-5"/>
    <n v="1.7104583225564243E-5"/>
    <n v="1.7035004810611479E-5"/>
    <n v="1.7100992130868971E-5"/>
    <n v="1.7233800722897779E-5"/>
    <n v="1.7298020476797845E-5"/>
    <n v="1.736263955694654E-5"/>
    <n v="1.7427661292143902E-5"/>
    <n v="1.7493089040309553E-5"/>
    <n v="3.3475639133731441E-4"/>
    <n v="3.3475639133731441E-4"/>
    <n v="1.3327695635203322E-5"/>
    <n v="2.7290619208441081E-5"/>
    <n v="4.1920340466931319E-5"/>
    <n v="5.7518105616353425E-5"/>
    <n v="7.3623844671497822E-5"/>
    <n v="9.0616156529834926E-5"/>
    <n v="1.0828413082801033E-4"/>
    <n v="1.25944815948099E-4"/>
    <n v="1.4322955286787269E-4"/>
    <n v="1.6076028468967545E-4"/>
    <n v="1.787452683547597E-4"/>
    <n v="1.9670060008117419E-4"/>
    <n v="2.1380518330673843E-4"/>
    <n v="2.3084018811734991E-4"/>
    <n v="2.4794118024821886E-4"/>
    <n v="2.6517498097111664E-4"/>
    <n v="2.8247300144791448E-4"/>
    <n v="2.9983564100486104E-4"/>
    <n v="3.1726330229700495E-4"/>
    <n v="3.3475639133731441E-4"/>
  </r>
  <r>
    <x v="0"/>
    <s v="Under $20"/>
    <n v="15.924186957367688"/>
    <s v="Lighting"/>
    <s v="Urban"/>
    <s v="SC-New (2)"/>
    <s v="M_Input"/>
    <x v="4"/>
    <s v="Single Family"/>
    <s v="2017 - LEDThree-Way665 to 1439 lumensANY"/>
    <n v="1.1476106683918656E-3"/>
    <n v="1.1842082560834214E-3"/>
    <n v="1.2226246815858386E-3"/>
    <n v="1.278396899818679E-3"/>
    <n v="1.3076629607813282E-3"/>
    <n v="1.3587413595214583E-3"/>
    <n v="1.3976685129278182E-3"/>
    <n v="1.3972485592100179E-3"/>
    <n v="1.3755889368843944E-3"/>
    <n v="1.3897615188185914E-3"/>
    <n v="1.4159324736414962E-3"/>
    <n v="1.4142241271398457E-3"/>
    <n v="1.3652096852378298E-3"/>
    <n v="1.361201042056057E-3"/>
    <n v="1.3650027903656904E-3"/>
    <n v="1.3726543336967439E-3"/>
    <n v="1.3763542466479286E-3"/>
    <n v="1.380077166108315E-3"/>
    <n v="1.3838232838611108E-3"/>
    <n v="1.3875927933671988E-3"/>
    <n v="2.6881584296145629E-2"/>
    <n v="16.355340944928408"/>
    <n v="15.924186957367688"/>
    <s v="R-All-Lgt-Lighting-All-All-R"/>
    <s v="R-All-HVAC-ER-All-All-E"/>
    <n v="2.6881584296145629E-2"/>
    <n v="1.1476106683918656E-3"/>
    <n v="2.3318189244752869E-3"/>
    <n v="3.5544436060611258E-3"/>
    <n v="4.8328405058798048E-3"/>
    <n v="6.1405034666611328E-3"/>
    <n v="7.4992448261825915E-3"/>
    <n v="8.8969133391104092E-3"/>
    <n v="1.0294161898320428E-2"/>
    <n v="1.1669750835204822E-2"/>
    <n v="1.3059512354023414E-2"/>
    <n v="1.4475444827664909E-2"/>
    <n v="1.5889668954804755E-2"/>
    <n v="1.7254878640042586E-2"/>
    <n v="1.8616079682098642E-2"/>
    <n v="1.9981082472464332E-2"/>
    <n v="2.1353736806161077E-2"/>
    <n v="2.2730091052809005E-2"/>
    <n v="2.411016821891732E-2"/>
    <n v="2.5493991502778431E-2"/>
    <n v="2.6881584296145629E-2"/>
    <n v="7.678527352637871E-4"/>
    <n v="8.0445032295534287E-4"/>
    <n v="8.4286674845776013E-4"/>
    <n v="8.986389666906005E-4"/>
    <n v="9.2790502765324973E-4"/>
    <n v="9.7898342639337992E-4"/>
    <n v="1.0179105797997398E-3"/>
    <n v="1.0174906260819396E-3"/>
    <n v="9.9583100375631598E-4"/>
    <n v="1.0100035856905128E-3"/>
    <n v="1.0361745405134178E-3"/>
    <n v="1.0344661940117671E-3"/>
    <n v="9.8545175210975125E-4"/>
    <n v="9.8144310892797843E-4"/>
    <n v="9.8524485723761176E-4"/>
    <n v="9.9289640056866553E-4"/>
    <n v="9.9659631351985004E-4"/>
    <n v="1.0003192329802366E-3"/>
    <n v="1.0040653507330322E-3"/>
    <n v="1.0078348602391204E-3"/>
    <n v="1.928642563358406E-2"/>
    <n v="1.9286425633584056E-2"/>
    <n v="7.678527352637871E-4"/>
    <n v="1.57230305821913E-3"/>
    <n v="2.4151698066768902E-3"/>
    <n v="3.3138087733674908E-3"/>
    <n v="4.2417138010207404E-3"/>
    <n v="5.2206972274141204E-3"/>
    <n v="6.2386078072138602E-3"/>
    <n v="7.2560984332957993E-3"/>
    <n v="8.2519294370521148E-3"/>
    <n v="9.2619330227426272E-3"/>
    <n v="1.0298107563256045E-2"/>
    <n v="1.1332573757267813E-2"/>
    <n v="1.2318025509377564E-2"/>
    <n v="1.3299468618305542E-2"/>
    <n v="1.4284713475543154E-2"/>
    <n v="1.527760987611182E-2"/>
    <n v="1.6274206189631671E-2"/>
    <n v="1.7274525422611906E-2"/>
    <n v="1.8278590773344938E-2"/>
    <n v="1.9286425633584056E-2"/>
  </r>
  <r>
    <x v="0"/>
    <s v="Under $35"/>
    <n v="32.299287687879591"/>
    <s v="Lighting"/>
    <s v="Urban"/>
    <s v="SC-New (2)"/>
    <s v="M_Input"/>
    <x v="4"/>
    <s v="Single Family"/>
    <s v="2017 - LEDThree-Way1440 to 2600 lumensANY"/>
    <n v="7.7701556432100034E-3"/>
    <n v="8.0179478260135155E-3"/>
    <n v="8.2780548585037663E-3"/>
    <n v="8.6556731816616606E-3"/>
    <n v="8.8538256169837445E-3"/>
    <n v="9.1996633816090138E-3"/>
    <n v="9.463228412019872E-3"/>
    <n v="9.4603850211033153E-3"/>
    <n v="9.3137336860481309E-3"/>
    <n v="9.4096923334604701E-3"/>
    <n v="9.5868886578814871E-3"/>
    <n v="9.5753219144065812E-3"/>
    <n v="9.2434586328657958E-3"/>
    <n v="9.2163172143530907E-3"/>
    <n v="9.2420578046907183E-3"/>
    <n v="9.2938642964135263E-3"/>
    <n v="9.3189153875970175E-3"/>
    <n v="9.3441222495155071E-3"/>
    <n v="9.3694861806802483E-3"/>
    <n v="9.3950084909615802E-3"/>
    <n v="0.18200780078997905"/>
    <n v="25.320117636280749"/>
    <n v="32.299287687879591"/>
    <s v="R-All-Lgt-Lighting-All-All-R"/>
    <s v="R-All-HVAC-ER-All-All-E"/>
    <n v="0.18200780078997905"/>
    <n v="7.7701556432100034E-3"/>
    <n v="1.5788103469223519E-2"/>
    <n v="2.4066158327727287E-2"/>
    <n v="3.2721831509388948E-2"/>
    <n v="4.1575657126372692E-2"/>
    <n v="5.0775320507981704E-2"/>
    <n v="6.0238548920001578E-2"/>
    <n v="6.9698933941104893E-2"/>
    <n v="7.9012667627153019E-2"/>
    <n v="8.8422359960613484E-2"/>
    <n v="9.8009248618494971E-2"/>
    <n v="0.10758457053290155"/>
    <n v="0.11682802916576734"/>
    <n v="0.12604434638012044"/>
    <n v="0.13528640418481117"/>
    <n v="0.14458026848122468"/>
    <n v="0.1538991838688217"/>
    <n v="0.16324330611833721"/>
    <n v="0.17261279229901746"/>
    <n v="0.18200780078997905"/>
    <n v="5.198919309825442E-3"/>
    <n v="5.446711492628954E-3"/>
    <n v="5.7068185251192049E-3"/>
    <n v="6.0844368482770991E-3"/>
    <n v="6.2825892835991831E-3"/>
    <n v="6.6284270482244523E-3"/>
    <n v="6.8919920786353105E-3"/>
    <n v="6.8891486877187538E-3"/>
    <n v="6.7424973526635694E-3"/>
    <n v="6.8384560000759086E-3"/>
    <n v="7.0156523244969257E-3"/>
    <n v="7.0040855810220197E-3"/>
    <n v="6.6722222994812343E-3"/>
    <n v="6.6450808809685293E-3"/>
    <n v="6.6708214713061568E-3"/>
    <n v="6.7226279630289648E-3"/>
    <n v="6.7476790542124561E-3"/>
    <n v="6.7728859161309456E-3"/>
    <n v="6.7982498472956869E-3"/>
    <n v="6.8237721575770188E-3"/>
    <n v="0.13058307412228781"/>
    <n v="0.13058307412228784"/>
    <n v="5.198919309825442E-3"/>
    <n v="1.0645630802454396E-2"/>
    <n v="1.6352449327573602E-2"/>
    <n v="2.2436886175850702E-2"/>
    <n v="2.8719475459449886E-2"/>
    <n v="3.5347902507674341E-2"/>
    <n v="4.2239894586309654E-2"/>
    <n v="4.9129043274028408E-2"/>
    <n v="5.587154062669198E-2"/>
    <n v="6.2709996626767892E-2"/>
    <n v="6.9725648951264818E-2"/>
    <n v="7.6729734532286833E-2"/>
    <n v="8.340195683176807E-2"/>
    <n v="9.0047037712736602E-2"/>
    <n v="9.6717859184042757E-2"/>
    <n v="0.10344048714707173"/>
    <n v="0.11018816620128419"/>
    <n v="0.11696105211741513"/>
    <n v="0.12375930196471081"/>
    <n v="0.13058307412228784"/>
  </r>
  <r>
    <x v="0"/>
    <s v="Under $5"/>
    <n v="-44.275761960507232"/>
    <s v="Lighting"/>
    <s v="Urban"/>
    <s v="SC-New (2)"/>
    <s v="M_Input"/>
    <x v="4"/>
    <s v="Multifamily - Low Rise"/>
    <s v="2017 - LEDDecorative and Mini-Base250 to 664 lumensANY"/>
    <n v="1.2645085228598786E-3"/>
    <n v="1.3558851995467097E-3"/>
    <n v="1.4519809002458176E-3"/>
    <n v="1.5972091921883237E-3"/>
    <n v="1.7254190629709047E-3"/>
    <n v="1.8673695350091429E-3"/>
    <n v="1.9354603235332047E-3"/>
    <n v="2.0042609974741392E-3"/>
    <n v="2.0677430861604815E-3"/>
    <n v="2.107962246202601E-3"/>
    <n v="2.1248365285333405E-3"/>
    <n v="2.0982518034951864E-3"/>
    <n v="2.0806065017373635E-3"/>
    <n v="2.0648747008211372E-3"/>
    <n v="2.0566425656889944E-3"/>
    <n v="2.0561287484441434E-3"/>
    <n v="2.0498565653497224E-3"/>
    <n v="2.0438049329774802E-3"/>
    <n v="2.037964871569774E-3"/>
    <n v="2.032327767626985E-3"/>
    <n v="3.8023094052435327E-2"/>
    <n v="-2.1024930749985167"/>
    <n v="-44.275761960507232"/>
    <s v="R-All-Lgt-Lighting-All-All-R"/>
    <s v="R-All-HVAC-ER-All-All-E"/>
    <n v="3.8023094052435327E-2"/>
    <n v="1.2645085228598786E-3"/>
    <n v="2.620393722406588E-3"/>
    <n v="4.0723746226524055E-3"/>
    <n v="5.6695838148407294E-3"/>
    <n v="7.3950028778116336E-3"/>
    <n v="9.2623724128207772E-3"/>
    <n v="1.1197832736353983E-2"/>
    <n v="1.3202093733828121E-2"/>
    <n v="1.5269836819988603E-2"/>
    <n v="1.7377799066191205E-2"/>
    <n v="1.9502635594724545E-2"/>
    <n v="2.1600887398219731E-2"/>
    <n v="2.3681493899957093E-2"/>
    <n v="2.5746368600778231E-2"/>
    <n v="2.7803011166467224E-2"/>
    <n v="2.9859139914911369E-2"/>
    <n v="3.190899648026109E-2"/>
    <n v="3.3952801413238573E-2"/>
    <n v="3.5990766284808344E-2"/>
    <n v="3.8023094052435327E-2"/>
    <n v="7.2735373877381689E-4"/>
    <n v="8.1873041546064802E-4"/>
    <n v="9.1482611615975595E-4"/>
    <n v="1.060054408102262E-3"/>
    <n v="1.188264278884843E-3"/>
    <n v="1.3302147509230812E-3"/>
    <n v="1.3983055394471431E-3"/>
    <n v="1.4671062133880775E-3"/>
    <n v="1.5305883020744198E-3"/>
    <n v="1.5708074621165393E-3"/>
    <n v="1.5876817444472789E-3"/>
    <n v="1.5610970194091247E-3"/>
    <n v="1.5434517176513018E-3"/>
    <n v="1.5277199167350755E-3"/>
    <n v="1.5194877816029327E-3"/>
    <n v="1.5189739643580817E-3"/>
    <n v="1.5127017812636607E-3"/>
    <n v="1.5066501488914185E-3"/>
    <n v="1.5008100874837123E-3"/>
    <n v="1.4951729835409233E-3"/>
    <n v="2.7279998370714091E-2"/>
    <n v="2.7279998370714098E-2"/>
    <n v="7.2735373877381689E-4"/>
    <n v="1.5460841542344649E-3"/>
    <n v="2.4609102703942211E-3"/>
    <n v="3.5209646784964831E-3"/>
    <n v="4.7092289573813263E-3"/>
    <n v="6.0394437083044076E-3"/>
    <n v="7.4377492477515506E-3"/>
    <n v="8.9048554611396279E-3"/>
    <n v="1.0435443763214048E-2"/>
    <n v="1.2006251225330588E-2"/>
    <n v="1.3593932969777867E-2"/>
    <n v="1.5155029989186991E-2"/>
    <n v="1.6698481706838294E-2"/>
    <n v="1.8226201623573371E-2"/>
    <n v="1.9745689405176303E-2"/>
    <n v="2.1264663369534385E-2"/>
    <n v="2.2777365150798045E-2"/>
    <n v="2.4284015299689463E-2"/>
    <n v="2.5784825387173176E-2"/>
    <n v="2.7279998370714098E-2"/>
  </r>
  <r>
    <x v="0"/>
    <s v="Under $20"/>
    <n v="19.250026383083338"/>
    <s v="Lighting"/>
    <s v="Urban"/>
    <s v="SC-New (2)"/>
    <s v="M_Input"/>
    <x v="4"/>
    <s v="Multifamily - Low Rise"/>
    <s v="2017 - LEDDecorative and Mini-Base665 to 1439 lumensANY"/>
    <n v="1.1179645392217458E-3"/>
    <n v="1.1987515662769421E-3"/>
    <n v="1.2837107293123132E-3"/>
    <n v="1.4121085040590287E-3"/>
    <n v="1.5254601236977458E-3"/>
    <n v="1.6509599453245886E-3"/>
    <n v="1.7111596874705608E-3"/>
    <n v="1.7719870463613996E-3"/>
    <n v="1.8281121912252312E-3"/>
    <n v="1.8636703499181296E-3"/>
    <n v="1.8785890704562224E-3"/>
    <n v="1.8550852511143023E-3"/>
    <n v="1.83948486464597E-3"/>
    <n v="1.8255762232691132E-3"/>
    <n v="1.8182981108693624E-3"/>
    <n v="1.817843839941963E-3"/>
    <n v="1.8122985405973529E-3"/>
    <n v="1.8069482323358696E-3"/>
    <n v="1.8017849760646296E-3"/>
    <n v="1.7968011565031037E-3"/>
    <n v="3.3616594948665569E-2"/>
    <n v="21.195400736003137"/>
    <n v="19.250026383083338"/>
    <s v="R-All-Lgt-Lighting-All-All-R"/>
    <s v="R-All-HVAC-ER-All-All-E"/>
    <n v="3.3616594948665569E-2"/>
    <n v="1.1179645392217458E-3"/>
    <n v="2.3167161054986878E-3"/>
    <n v="3.600426834811001E-3"/>
    <n v="5.0125353388700295E-3"/>
    <n v="6.5379954625677753E-3"/>
    <n v="8.1889554078923635E-3"/>
    <n v="9.9001150953629234E-3"/>
    <n v="1.1672102141724323E-2"/>
    <n v="1.3500214332949555E-2"/>
    <n v="1.5363884682867684E-2"/>
    <n v="1.7242473753323904E-2"/>
    <n v="1.9097559004438207E-2"/>
    <n v="2.0937043869084175E-2"/>
    <n v="2.2762620092353289E-2"/>
    <n v="2.4580918203222651E-2"/>
    <n v="2.6398762043164613E-2"/>
    <n v="2.8211060583761965E-2"/>
    <n v="3.0018008816097834E-2"/>
    <n v="3.1819793792162467E-2"/>
    <n v="3.3616594948665569E-2"/>
    <n v="6.4306066168728449E-4"/>
    <n v="7.2384768874248081E-4"/>
    <n v="8.0880685177785194E-4"/>
    <n v="9.3720462652456744E-4"/>
    <n v="1.0505562461632844E-3"/>
    <n v="1.1760560677901272E-3"/>
    <n v="1.2362558099360994E-3"/>
    <n v="1.2970831688269382E-3"/>
    <n v="1.3532083136907698E-3"/>
    <n v="1.3887664723836683E-3"/>
    <n v="1.403685192921761E-3"/>
    <n v="1.380181373579841E-3"/>
    <n v="1.3645809871115086E-3"/>
    <n v="1.3506723457346521E-3"/>
    <n v="1.3433942333349012E-3"/>
    <n v="1.3429399624075018E-3"/>
    <n v="1.3373946630628915E-3"/>
    <n v="1.3320443548014084E-3"/>
    <n v="1.3268810985301682E-3"/>
    <n v="1.3218972789686423E-3"/>
    <n v="2.4118517397976345E-2"/>
    <n v="2.4118517397976349E-2"/>
    <n v="6.4306066168728449E-4"/>
    <n v="1.3669083504297653E-3"/>
    <n v="2.1757152022076173E-3"/>
    <n v="3.1129198287321849E-3"/>
    <n v="4.1634760748954693E-3"/>
    <n v="5.339532142685597E-3"/>
    <n v="6.5757879526216964E-3"/>
    <n v="7.8728711214486342E-3"/>
    <n v="9.2260794351394036E-3"/>
    <n v="1.0614845907523072E-2"/>
    <n v="1.2018531100444832E-2"/>
    <n v="1.3398712474024674E-2"/>
    <n v="1.4763293461136182E-2"/>
    <n v="1.6113965806870835E-2"/>
    <n v="1.7457360040205736E-2"/>
    <n v="1.8800300002613238E-2"/>
    <n v="2.013769466567613E-2"/>
    <n v="2.1469739020477538E-2"/>
    <n v="2.2796620119007707E-2"/>
    <n v="2.4118517397976349E-2"/>
  </r>
  <r>
    <x v="0"/>
    <s v="Under $85"/>
    <n v="70.491283951062556"/>
    <s v="Lighting"/>
    <s v="Urban"/>
    <s v="SC-New (2)"/>
    <s v="M_Input"/>
    <x v="4"/>
    <s v="Multifamily - Low Rise"/>
    <s v="2017 - LEDDecorative and Mini-Base1440 to 2600 lumensANY"/>
    <n v="4.433997471607479E-5"/>
    <n v="4.7544096681792845E-5"/>
    <n v="5.0913691162409957E-5"/>
    <n v="5.6006119308505565E-5"/>
    <n v="6.0501796740551487E-5"/>
    <n v="6.5479288174832468E-5"/>
    <n v="6.7866890778511463E-5"/>
    <n v="7.0279385504992629E-5"/>
    <n v="7.2505384109501799E-5"/>
    <n v="7.3915668427187596E-5"/>
    <n v="7.4507364915088486E-5"/>
    <n v="7.3575171881419091E-5"/>
    <n v="7.2956439607452353E-5"/>
    <n v="7.2404804215318993E-5"/>
    <n v="7.2116144505226279E-5"/>
    <n v="7.2098127510296186E-5"/>
    <n v="7.187819349261774E-5"/>
    <n v="7.166599308311055E-5"/>
    <n v="7.1461211406691048E-5"/>
    <n v="7.1263546431108381E-5"/>
    <n v="1.33327929265269E-3"/>
    <n v="48.212494747123905"/>
    <n v="70.491283951062556"/>
    <s v="R-All-Lgt-Lighting-All-All-R"/>
    <s v="R-All-HVAC-ER-All-All-E"/>
    <n v="1.33327929265269E-3"/>
    <n v="4.433997471607479E-5"/>
    <n v="9.1884071397867629E-5"/>
    <n v="1.4279776256027757E-4"/>
    <n v="1.9880388186878313E-4"/>
    <n v="2.5930567860933462E-4"/>
    <n v="3.247849667841671E-4"/>
    <n v="3.9265185756267858E-4"/>
    <n v="4.6293124306767122E-4"/>
    <n v="5.3543662717717307E-4"/>
    <n v="6.0935229560436072E-4"/>
    <n v="6.8385966051944923E-4"/>
    <n v="7.5743483240086837E-4"/>
    <n v="8.3039127200832069E-4"/>
    <n v="9.0279607622363969E-4"/>
    <n v="9.7491222072886594E-4"/>
    <n v="1.047010348239162E-3"/>
    <n v="1.1188885417317798E-3"/>
    <n v="1.1905545348148904E-3"/>
    <n v="1.2620157462215815E-3"/>
    <n v="1.33327929265269E-3"/>
    <n v="2.5504649279811334E-5"/>
    <n v="2.8708771245529389E-5"/>
    <n v="3.2078365726146497E-5"/>
    <n v="3.7170793872242112E-5"/>
    <n v="4.1666471304288027E-5"/>
    <n v="4.6643962738569008E-5"/>
    <n v="4.9031565342248003E-5"/>
    <n v="5.144406006872917E-5"/>
    <n v="5.3670058673238339E-5"/>
    <n v="5.5080342990924136E-5"/>
    <n v="5.5672039478825026E-5"/>
    <n v="5.4739846445155631E-5"/>
    <n v="5.4121114171188893E-5"/>
    <n v="5.3569478779055534E-5"/>
    <n v="5.3280819068962819E-5"/>
    <n v="5.3262802074032726E-5"/>
    <n v="5.304286805635428E-5"/>
    <n v="5.283066764684709E-5"/>
    <n v="5.2625885970427588E-5"/>
    <n v="5.2428220994844922E-5"/>
    <n v="9.5657278392742085E-4"/>
    <n v="9.5657278392742042E-4"/>
    <n v="2.5504649279811334E-5"/>
    <n v="5.4213420525340723E-5"/>
    <n v="8.6291786251487221E-5"/>
    <n v="1.2346258012372935E-4"/>
    <n v="1.6512905142801736E-4"/>
    <n v="2.1177301416658637E-4"/>
    <n v="2.6080457950883437E-4"/>
    <n v="3.1224863957756354E-4"/>
    <n v="3.6591869825080187E-4"/>
    <n v="4.2099904124172599E-4"/>
    <n v="4.7667108072055103E-4"/>
    <n v="5.3141092716570669E-4"/>
    <n v="5.8553204133689554E-4"/>
    <n v="6.3910152011595106E-4"/>
    <n v="6.9238233918491384E-4"/>
    <n v="7.4564514125894656E-4"/>
    <n v="7.9868800931530079E-4"/>
    <n v="8.5151867696214791E-4"/>
    <n v="9.0414456293257551E-4"/>
    <n v="9.5657278392742042E-4"/>
  </r>
  <r>
    <x v="0"/>
    <s v="Under $5"/>
    <n v="-26.45971109474451"/>
    <s v="Lighting"/>
    <s v="Urban"/>
    <s v="SC-New (2)"/>
    <s v="M_Input"/>
    <x v="4"/>
    <s v="Multifamily - Low Rise"/>
    <s v="2017 - LEDGeneral Purpose and Dimmable250 to 664 lumensANY"/>
    <n v="1.1829411074981589E-3"/>
    <n v="1.2684235104755239E-3"/>
    <n v="1.3583205357274534E-3"/>
    <n v="1.4941808430364066E-3"/>
    <n v="1.6141205063869785E-3"/>
    <n v="1.7469144303243391E-3"/>
    <n v="1.8106130067522049E-3"/>
    <n v="1.8749756772735856E-3"/>
    <n v="1.934362839114993E-3"/>
    <n v="1.9719876529163804E-3"/>
    <n v="1.9877734557541631E-3"/>
    <n v="1.9629035845665473E-3"/>
    <n v="1.9463964970885357E-3"/>
    <n v="1.9316794796368129E-3"/>
    <n v="1.9239783602894584E-3"/>
    <n v="1.9234976869450813E-3"/>
    <n v="1.9176300924749663E-3"/>
    <n v="1.9119688220515757E-3"/>
    <n v="1.9065054751586151E-3"/>
    <n v="1.9012319939122539E-3"/>
    <n v="3.5570405557384027E-2"/>
    <n v="-3.2670622865437688"/>
    <n v="-26.45971109474451"/>
    <s v="R-All-Lgt-Lighting-All-All-R"/>
    <s v="R-All-HVAC-ER-All-All-E"/>
    <n v="3.5570405557384027E-2"/>
    <n v="1.1829411074981589E-3"/>
    <n v="2.4513646179736828E-3"/>
    <n v="3.8096851537011362E-3"/>
    <n v="5.3038659967375428E-3"/>
    <n v="6.9179865031245213E-3"/>
    <n v="8.6649009334488596E-3"/>
    <n v="1.0475513940201065E-2"/>
    <n v="1.235048961747465E-2"/>
    <n v="1.4284852456589643E-2"/>
    <n v="1.6256840109506024E-2"/>
    <n v="1.8244613565260186E-2"/>
    <n v="2.0207517149826732E-2"/>
    <n v="2.2153913646915269E-2"/>
    <n v="2.408559312655208E-2"/>
    <n v="2.6009571486841538E-2"/>
    <n v="2.7933069173786618E-2"/>
    <n v="2.9850699266261584E-2"/>
    <n v="3.1762668088313156E-2"/>
    <n v="3.3669173563471773E-2"/>
    <n v="3.5570405557384027E-2"/>
    <n v="6.8043561726421767E-4"/>
    <n v="7.659180202415827E-4"/>
    <n v="8.5581504549351217E-4"/>
    <n v="9.9167535280246543E-4"/>
    <n v="1.1116150161530373E-3"/>
    <n v="1.2444089400903979E-3"/>
    <n v="1.3081075165182637E-3"/>
    <n v="1.3724701870396444E-3"/>
    <n v="1.4318573488810518E-3"/>
    <n v="1.4694821626824392E-3"/>
    <n v="1.4852679655202219E-3"/>
    <n v="1.4603980943326061E-3"/>
    <n v="1.4438910068545945E-3"/>
    <n v="1.4291739894028716E-3"/>
    <n v="1.4214728700555172E-3"/>
    <n v="1.42099219671114E-3"/>
    <n v="1.4151246022410251E-3"/>
    <n v="1.4094633318176345E-3"/>
    <n v="1.4039999849246739E-3"/>
    <n v="1.3987265036783127E-3"/>
    <n v="2.5520295752705202E-2"/>
    <n v="2.5520295752705209E-2"/>
    <n v="6.8043561726421767E-4"/>
    <n v="1.4463536375058004E-3"/>
    <n v="2.3021686829993128E-3"/>
    <n v="3.293844035801778E-3"/>
    <n v="4.405459051954815E-3"/>
    <n v="5.6498679920452127E-3"/>
    <n v="6.957975508563476E-3"/>
    <n v="8.3304456956031208E-3"/>
    <n v="9.7623030444841732E-3"/>
    <n v="1.1231785207166613E-2"/>
    <n v="1.2717053172686834E-2"/>
    <n v="1.417745126701944E-2"/>
    <n v="1.5621342273874034E-2"/>
    <n v="1.7050516263276905E-2"/>
    <n v="1.8471989133332423E-2"/>
    <n v="1.9892981330043562E-2"/>
    <n v="2.1308105932284587E-2"/>
    <n v="2.2717569264102223E-2"/>
    <n v="2.4121569249026895E-2"/>
    <n v="2.5520295752705209E-2"/>
  </r>
  <r>
    <x v="0"/>
    <s v="Under $5"/>
    <n v="-15.966931950966805"/>
    <s v="Lighting"/>
    <s v="Urban"/>
    <s v="SC-New (2)"/>
    <s v="M_Input"/>
    <x v="4"/>
    <s v="Multifamily - Low Rise"/>
    <s v="2017 - LEDGeneral Purpose and Dimmable665 to 1439 lumensANY"/>
    <n v="2.9512885142409455E-2"/>
    <n v="3.1645563028719258E-2"/>
    <n v="3.3888380159756024E-2"/>
    <n v="3.7277923070731266E-2"/>
    <n v="4.0270266042031898E-2"/>
    <n v="4.3583306564447997E-2"/>
    <n v="4.5172505517747125E-2"/>
    <n v="4.6778272779122998E-2"/>
    <n v="4.8259907389036877E-2"/>
    <n v="4.9198598927598224E-2"/>
    <n v="4.9592434751781822E-2"/>
    <n v="4.8971962906468269E-2"/>
    <n v="4.8560131942368474E-2"/>
    <n v="4.8192960962394553E-2"/>
    <n v="4.8000827770534174E-2"/>
    <n v="4.7988835578265526E-2"/>
    <n v="4.7842446514126079E-2"/>
    <n v="4.7701204974114834E-2"/>
    <n v="4.7564901375970296E-2"/>
    <n v="4.7433334685677765E-2"/>
    <n v="0.88743665008330286"/>
    <n v="-3.9353186617793665"/>
    <n v="-15.966931950966805"/>
    <s v="R-All-Lgt-Lighting-All-All-R"/>
    <s v="R-All-HVAC-ER-All-All-E"/>
    <n v="0.88743665008330286"/>
    <n v="2.9512885142409455E-2"/>
    <n v="6.1158448171128713E-2"/>
    <n v="9.5046828330884736E-2"/>
    <n v="0.13232475140161601"/>
    <n v="0.17259501744364791"/>
    <n v="0.21617832400809592"/>
    <n v="0.26135082952584304"/>
    <n v="0.30812910230496604"/>
    <n v="0.35638900969400289"/>
    <n v="0.40558760862160109"/>
    <n v="0.45518004337338291"/>
    <n v="0.50415200627985124"/>
    <n v="0.55271213822221976"/>
    <n v="0.60090509918461432"/>
    <n v="0.64890592695514848"/>
    <n v="0.69689476253341398"/>
    <n v="0.74473720904754004"/>
    <n v="0.79243841402165482"/>
    <n v="0.84000331539762507"/>
    <n v="0.88743665008330286"/>
    <n v="1.6976008435106802E-2"/>
    <n v="1.9108686321416605E-2"/>
    <n v="2.1351503452453371E-2"/>
    <n v="2.4741046363428613E-2"/>
    <n v="2.7733389334729245E-2"/>
    <n v="3.1046429857145345E-2"/>
    <n v="3.2635628810444475E-2"/>
    <n v="3.4241396071820349E-2"/>
    <n v="3.5723030681734227E-2"/>
    <n v="3.6661722220295567E-2"/>
    <n v="3.7055558044479173E-2"/>
    <n v="3.643508619916562E-2"/>
    <n v="3.6023255235065818E-2"/>
    <n v="3.5656084255091897E-2"/>
    <n v="3.5463951063231525E-2"/>
    <n v="3.5451958870962877E-2"/>
    <n v="3.5305569806823422E-2"/>
    <n v="3.5164328266812178E-2"/>
    <n v="3.502802466866764E-2"/>
    <n v="3.4896457978375109E-2"/>
    <n v="0.63669911593724982"/>
    <n v="0.63669911593724982"/>
    <n v="1.6976008435106802E-2"/>
    <n v="3.6084694756523407E-2"/>
    <n v="5.7436198208976774E-2"/>
    <n v="8.2177244572405383E-2"/>
    <n v="0.10991063390713462"/>
    <n v="0.14095706376427997"/>
    <n v="0.17359269257472443"/>
    <n v="0.20783408864654479"/>
    <n v="0.243557119328279"/>
    <n v="0.28021884154857457"/>
    <n v="0.31727439959305376"/>
    <n v="0.35370948579221939"/>
    <n v="0.38973274102728522"/>
    <n v="0.42538882528237709"/>
    <n v="0.46085277634560862"/>
    <n v="0.49630473521657148"/>
    <n v="0.5316103050233949"/>
    <n v="0.56677463329020705"/>
    <n v="0.60180265795887466"/>
    <n v="0.63669911593724982"/>
  </r>
  <r>
    <x v="0"/>
    <s v="Under $10"/>
    <n v="9.8508256475374054"/>
    <s v="Lighting"/>
    <s v="Urban"/>
    <s v="SC-New (2)"/>
    <s v="M_Input"/>
    <x v="4"/>
    <s v="Multifamily - Low Rise"/>
    <s v="2017 - LEDGeneral Purpose and Dimmable1440 to 2600 lumensANY"/>
    <n v="5.6190030910943795E-3"/>
    <n v="6.0250468776526546E-3"/>
    <n v="6.4520602425352895E-3"/>
    <n v="7.0974004728199414E-3"/>
    <n v="7.6671172024524274E-3"/>
    <n v="8.297892026619862E-3"/>
    <n v="8.6004620324957003E-3"/>
    <n v="8.9061865037465167E-3"/>
    <n v="9.1882771706808426E-3"/>
    <n v="9.3669960804488688E-3"/>
    <n v="9.4419790820359038E-3"/>
    <n v="9.3238465036746005E-3"/>
    <n v="9.2454373800284727E-3"/>
    <n v="9.1755311386875031E-3"/>
    <n v="9.1389506080563621E-3"/>
    <n v="9.1366673963303151E-3"/>
    <n v="9.1087961597523647E-3"/>
    <n v="9.0819049681225214E-3"/>
    <n v="9.0559539187552458E-3"/>
    <n v="9.0309047364787055E-3"/>
    <n v="0.16896041359246847"/>
    <n v="11.175768216160538"/>
    <n v="9.8508256475374054"/>
    <s v="R-All-Lgt-Lighting-All-All-R"/>
    <s v="R-All-HVAC-ER-All-All-E"/>
    <n v="0.16896041359246849"/>
    <n v="5.6190030910943795E-3"/>
    <n v="1.1644049968747034E-2"/>
    <n v="1.8096110211282324E-2"/>
    <n v="2.5193510684102263E-2"/>
    <n v="3.2860627886554694E-2"/>
    <n v="4.1158519913174554E-2"/>
    <n v="4.9758981945670258E-2"/>
    <n v="5.8665168449416771E-2"/>
    <n v="6.785344562009761E-2"/>
    <n v="7.7220441700546483E-2"/>
    <n v="8.6662420782582392E-2"/>
    <n v="9.598626728625699E-2"/>
    <n v="0.10523170466628547"/>
    <n v="0.11440723580497297"/>
    <n v="0.12354618641302934"/>
    <n v="0.13268285380935965"/>
    <n v="0.141791649969112"/>
    <n v="0.15087355493723453"/>
    <n v="0.15992950885598978"/>
    <n v="0.16896041359246849"/>
    <n v="3.2320880663150851E-3"/>
    <n v="3.6381318528733602E-3"/>
    <n v="4.0651452177559947E-3"/>
    <n v="4.7104854480406466E-3"/>
    <n v="5.2802021776731326E-3"/>
    <n v="5.9109770018405672E-3"/>
    <n v="6.2135470077164055E-3"/>
    <n v="6.5192714789672219E-3"/>
    <n v="6.8013621459015478E-3"/>
    <n v="6.9800810556695739E-3"/>
    <n v="7.055064057256609E-3"/>
    <n v="6.9369314788953057E-3"/>
    <n v="6.8585223552491779E-3"/>
    <n v="6.7886161139082083E-3"/>
    <n v="6.7520355832770673E-3"/>
    <n v="6.7497523715510203E-3"/>
    <n v="6.7218811349730699E-3"/>
    <n v="6.6949899433432266E-3"/>
    <n v="6.669038893975951E-3"/>
    <n v="6.6439897116994107E-3"/>
    <n v="0.12122211309688258"/>
    <n v="0.12122211309688259"/>
    <n v="3.2320880663150851E-3"/>
    <n v="6.8702199191884453E-3"/>
    <n v="1.0935365136944441E-2"/>
    <n v="1.5645850584985087E-2"/>
    <n v="2.0926052762658222E-2"/>
    <n v="2.6837029764498789E-2"/>
    <n v="3.3050576772215193E-2"/>
    <n v="3.9569848251182413E-2"/>
    <n v="4.6371210397083959E-2"/>
    <n v="5.3351291452753531E-2"/>
    <n v="6.040635551001014E-2"/>
    <n v="6.7343286988905446E-2"/>
    <n v="7.4201809344154629E-2"/>
    <n v="8.0990425458062842E-2"/>
    <n v="8.7742461041339911E-2"/>
    <n v="9.4492213412890935E-2"/>
    <n v="0.10121409454786401"/>
    <n v="0.10790908449120723"/>
    <n v="0.11457812338518318"/>
    <n v="0.12122211309688259"/>
  </r>
  <r>
    <x v="0"/>
    <s v="Under $5"/>
    <n v="-17.122116092942083"/>
    <s v="Lighting"/>
    <s v="Urban"/>
    <s v="SC-New (2)"/>
    <s v="M_Input"/>
    <x v="4"/>
    <s v="Multifamily - Low Rise"/>
    <s v="2017 - LEDGlobe250 to 664 lumensANY"/>
    <n v="6.1865103513643197E-4"/>
    <n v="6.6335636894611111E-4"/>
    <n v="7.1037044883163797E-4"/>
    <n v="7.8142226977004304E-4"/>
    <n v="8.441479595067674E-4"/>
    <n v="9.13596132355731E-4"/>
    <n v="9.4690902510586976E-4"/>
    <n v="9.805692238172071E-4"/>
    <n v="1.0116273457424006E-3"/>
    <n v="1.0313042593752969E-3"/>
    <n v="1.0395598717672849E-3"/>
    <n v="1.0265535002273961E-3"/>
    <n v="1.0179206725315548E-3"/>
    <n v="1.0102240103537687E-3"/>
    <n v="1.006196501777263E-3"/>
    <n v="1.0059451206559406E-3"/>
    <n v="1.0028765034866764E-3"/>
    <n v="9.9991578905599338E-4"/>
    <n v="9.9705858408677276E-4"/>
    <n v="9.9430067449080462E-4"/>
    <n v="1.8602505297020951E-2"/>
    <n v="-3.0181284415172684"/>
    <n v="-17.122116092942083"/>
    <s v="R-All-Lgt-Lighting-All-All-R"/>
    <s v="R-All-HVAC-ER-All-All-E"/>
    <n v="1.8602505297020951E-2"/>
    <n v="6.1865103513643197E-4"/>
    <n v="1.282007404082543E-3"/>
    <n v="1.9923778529141812E-3"/>
    <n v="2.7738001226842242E-3"/>
    <n v="3.6179480821909916E-3"/>
    <n v="4.5315442145467226E-3"/>
    <n v="5.4784532396525924E-3"/>
    <n v="6.459022463469799E-3"/>
    <n v="7.4706498092122001E-3"/>
    <n v="8.5019540685874976E-3"/>
    <n v="9.5415139403547816E-3"/>
    <n v="1.0568067440582177E-2"/>
    <n v="1.1585988113113732E-2"/>
    <n v="1.2596212123467501E-2"/>
    <n v="1.3602408625244764E-2"/>
    <n v="1.4608353745900705E-2"/>
    <n v="1.5611230249387381E-2"/>
    <n v="1.6611146038443374E-2"/>
    <n v="1.7608204622530148E-2"/>
    <n v="1.8602505297020951E-2"/>
    <n v="3.5585220286620255E-4"/>
    <n v="4.0055753667588169E-4"/>
    <n v="4.4757161656140855E-4"/>
    <n v="5.1862343749981368E-4"/>
    <n v="5.8134912723653803E-4"/>
    <n v="6.5079730008550164E-4"/>
    <n v="6.8411019283564039E-4"/>
    <n v="7.1777039154697774E-4"/>
    <n v="7.4882851347217124E-4"/>
    <n v="7.6850542710506752E-4"/>
    <n v="7.7676103949705553E-4"/>
    <n v="7.6375466795716674E-4"/>
    <n v="7.5512184026132545E-4"/>
    <n v="7.4742517808353936E-4"/>
    <n v="7.433976695070336E-4"/>
    <n v="7.4314628838571123E-4"/>
    <n v="7.4007767121644702E-4"/>
    <n v="7.3711695678576401E-4"/>
    <n v="7.3425975181654339E-4"/>
    <n v="7.3150184222057525E-4"/>
    <n v="1.3346528651616363E-2"/>
    <n v="1.3346528651616365E-2"/>
    <n v="3.5585220286620255E-4"/>
    <n v="7.5640973954208424E-4"/>
    <n v="1.2039813561034928E-3"/>
    <n v="1.7226047936033065E-3"/>
    <n v="2.3039539208398446E-3"/>
    <n v="2.954751220925346E-3"/>
    <n v="3.6388614137609866E-3"/>
    <n v="4.3566318053079641E-3"/>
    <n v="5.1054603187801351E-3"/>
    <n v="5.8739657458852026E-3"/>
    <n v="6.6507267853822584E-3"/>
    <n v="7.4144814533394256E-3"/>
    <n v="8.1696032936007506E-3"/>
    <n v="8.9170284716842893E-3"/>
    <n v="9.6604261411913223E-3"/>
    <n v="1.0403572429577033E-2"/>
    <n v="1.1143650100793481E-2"/>
    <n v="1.1880767057579246E-2"/>
    <n v="1.261502680939579E-2"/>
    <n v="1.3346528651616365E-2"/>
  </r>
  <r>
    <x v="0"/>
    <s v="Under $5"/>
    <n v="-11.416266429291504"/>
    <s v="Lighting"/>
    <s v="Urban"/>
    <s v="SC-New (2)"/>
    <s v="M_Input"/>
    <x v="4"/>
    <s v="Multifamily - Low Rise"/>
    <s v="2017 - LEDGlobe665 to 1439 lumensANY"/>
    <n v="8.6548912243998002E-4"/>
    <n v="9.2803161882292515E-4"/>
    <n v="9.9380403724856343E-4"/>
    <n v="1.0932051125869102E-3"/>
    <n v="1.1809579798438246E-3"/>
    <n v="1.2781155610331202E-3"/>
    <n v="1.3247201000619706E-3"/>
    <n v="1.3718105180670194E-3"/>
    <n v="1.4152606461084957E-3"/>
    <n v="1.4427885313705107E-3"/>
    <n v="1.4543380840561706E-3"/>
    <n v="1.436142247549239E-3"/>
    <n v="1.4240649728947132E-3"/>
    <n v="1.4132973882377189E-3"/>
    <n v="1.4076629276686342E-3"/>
    <n v="1.4073112469734851E-3"/>
    <n v="1.4030182697858777E-3"/>
    <n v="1.3988762478884403E-3"/>
    <n v="1.3948790351125872E-3"/>
    <n v="1.3910207359739517E-3"/>
    <n v="2.6024794383724133E-2"/>
    <n v="-3.7043573412203066"/>
    <n v="-11.416266429291504"/>
    <s v="R-All-Lgt-Lighting-All-All-R"/>
    <s v="R-All-HVAC-ER-All-All-E"/>
    <n v="2.602479438372414E-2"/>
    <n v="8.6548912243998002E-4"/>
    <n v="1.7935207412629051E-3"/>
    <n v="2.7873247785114687E-3"/>
    <n v="3.8805298910983789E-3"/>
    <n v="5.0614878709422037E-3"/>
    <n v="6.3396034319753236E-3"/>
    <n v="7.6643235320372942E-3"/>
    <n v="9.0361340501043143E-3"/>
    <n v="1.0451394696212811E-2"/>
    <n v="1.1894183227583321E-2"/>
    <n v="1.3348521311639492E-2"/>
    <n v="1.4784663559188732E-2"/>
    <n v="1.6208728532083445E-2"/>
    <n v="1.7622025920321166E-2"/>
    <n v="1.9029688847989799E-2"/>
    <n v="2.0437000094963284E-2"/>
    <n v="2.1840018364749161E-2"/>
    <n v="2.32388946126376E-2"/>
    <n v="2.4633773647750188E-2"/>
    <n v="2.602479438372414E-2"/>
    <n v="4.9783511751351516E-4"/>
    <n v="5.6037761389646028E-4"/>
    <n v="6.2615003232209857E-4"/>
    <n v="7.2555110766044529E-4"/>
    <n v="8.1330397491735976E-4"/>
    <n v="9.104615561066553E-4"/>
    <n v="9.5706609513550572E-4"/>
    <n v="1.0041565131405545E-3"/>
    <n v="1.0476066411820308E-3"/>
    <n v="1.0751345264440459E-3"/>
    <n v="1.0866840791297057E-3"/>
    <n v="1.0684882426227741E-3"/>
    <n v="1.0564109679682483E-3"/>
    <n v="1.045643383311254E-3"/>
    <n v="1.0400089227421694E-3"/>
    <n v="1.0396572420470203E-3"/>
    <n v="1.0353642648594128E-3"/>
    <n v="1.0312222429619754E-3"/>
    <n v="1.0272250301861224E-3"/>
    <n v="1.0233667310474868E-3"/>
    <n v="1.8671714285194835E-2"/>
    <n v="1.8671714285194842E-2"/>
    <n v="4.9783511751351516E-4"/>
    <n v="1.0582127314099753E-3"/>
    <n v="1.6843627637320739E-3"/>
    <n v="2.4099138713925194E-3"/>
    <n v="3.2232178463098794E-3"/>
    <n v="4.1336794024165345E-3"/>
    <n v="5.0907454975520402E-3"/>
    <n v="6.0949020106925945E-3"/>
    <n v="7.1425086518746251E-3"/>
    <n v="8.2176431783186708E-3"/>
    <n v="9.3043272574483762E-3"/>
    <n v="1.037281550007115E-2"/>
    <n v="1.1429226468039398E-2"/>
    <n v="1.2474869851350653E-2"/>
    <n v="1.3514878774092822E-2"/>
    <n v="1.4554536016139843E-2"/>
    <n v="1.5589900280999255E-2"/>
    <n v="1.6621122523961231E-2"/>
    <n v="1.7648347554147355E-2"/>
    <n v="1.8671714285194842E-2"/>
  </r>
  <r>
    <x v="0"/>
    <s v="Under $5"/>
    <n v="-6.9944278130209367"/>
    <s v="Lighting"/>
    <s v="Urban"/>
    <s v="SC-New (2)"/>
    <s v="M_Input"/>
    <x v="4"/>
    <s v="Multifamily - Low Rise"/>
    <s v="2017 - LEDGlobe1440 to 2600 lumensANY"/>
    <n v="2.1876930509801383E-4"/>
    <n v="2.3457814442139977E-4"/>
    <n v="2.5120340971997152E-4"/>
    <n v="2.7632897584662557E-4"/>
    <n v="2.9851022953590541E-4"/>
    <n v="3.2306870863251603E-4"/>
    <n v="3.3484891748021518E-4"/>
    <n v="3.4675194174318502E-4"/>
    <n v="3.5773481151196436E-4"/>
    <n v="3.6469302297118065E-4"/>
    <n v="3.676123983275243E-4"/>
    <n v="3.6301304473070935E-4"/>
    <n v="3.5996027732422857E-4"/>
    <n v="3.5723855968281698E-4"/>
    <n v="3.5581433956110621E-4"/>
    <n v="3.5572544538635663E-4"/>
    <n v="3.5464031142940178E-4"/>
    <n v="3.5359333437479887E-4"/>
    <n v="3.5258296065821535E-4"/>
    <n v="3.5160770008065901E-4"/>
    <n v="6.5782758385167931E-3"/>
    <n v="1.9509699733674799"/>
    <n v="-6.9944278130209367"/>
    <s v="R-All-Lgt-Lighting-All-All-R"/>
    <s v="R-All-HVAC-ER-All-All-E"/>
    <n v="6.5782758385167931E-3"/>
    <n v="2.1876930509801383E-4"/>
    <n v="4.533474495194136E-4"/>
    <n v="7.0455085923938512E-4"/>
    <n v="9.808798350860108E-4"/>
    <n v="1.2793900646219161E-3"/>
    <n v="1.6024587732544322E-3"/>
    <n v="1.9373076907346475E-3"/>
    <n v="2.2840596324778324E-3"/>
    <n v="2.6417944439897966E-3"/>
    <n v="3.0064874669609772E-3"/>
    <n v="3.3740998652885016E-3"/>
    <n v="3.7371129100192109E-3"/>
    <n v="4.0970731873434391E-3"/>
    <n v="4.4543117470262558E-3"/>
    <n v="4.8101260865873619E-3"/>
    <n v="5.1658515319737185E-3"/>
    <n v="5.5204918434031205E-3"/>
    <n v="5.8740851777779194E-3"/>
    <n v="6.2266681384361344E-3"/>
    <n v="6.5782758385167931E-3"/>
    <n v="1.2583756385612177E-4"/>
    <n v="1.416464031795077E-4"/>
    <n v="1.5827166847807945E-4"/>
    <n v="1.833972346047335E-4"/>
    <n v="2.0557848829401334E-4"/>
    <n v="2.3013696739062397E-4"/>
    <n v="2.4191717623832311E-4"/>
    <n v="2.5382020050129296E-4"/>
    <n v="2.6480307027007229E-4"/>
    <n v="2.7176128172928858E-4"/>
    <n v="2.7468065708563224E-4"/>
    <n v="2.7008130348881728E-4"/>
    <n v="2.670285360823365E-4"/>
    <n v="2.6430681844092491E-4"/>
    <n v="2.6288259831921414E-4"/>
    <n v="2.6279370414446457E-4"/>
    <n v="2.6170857018750971E-4"/>
    <n v="2.6066159313290681E-4"/>
    <n v="2.5965121941632328E-4"/>
    <n v="2.5867595883876694E-4"/>
    <n v="4.7196410136789522E-3"/>
    <n v="4.719641013678953E-3"/>
    <n v="1.2583756385612177E-4"/>
    <n v="2.6748396703562947E-4"/>
    <n v="4.2575563551370892E-4"/>
    <n v="6.0915287011844242E-4"/>
    <n v="8.1473135841245571E-4"/>
    <n v="1.0448683258030796E-3"/>
    <n v="1.2867855020414027E-3"/>
    <n v="1.5406057025426957E-3"/>
    <n v="1.8054087728127679E-3"/>
    <n v="2.0771700545420563E-3"/>
    <n v="2.3518507116276886E-3"/>
    <n v="2.6219320151165057E-3"/>
    <n v="2.8889605511988421E-3"/>
    <n v="3.1532673696397671E-3"/>
    <n v="3.4161499679589815E-3"/>
    <n v="3.6789436721034459E-3"/>
    <n v="3.9406522422909557E-3"/>
    <n v="4.2013138354238628E-3"/>
    <n v="4.4609650548401861E-3"/>
    <n v="4.719641013678953E-3"/>
  </r>
  <r>
    <x v="0"/>
    <s v="Under $20"/>
    <n v="19.969578342814859"/>
    <s v="Lighting"/>
    <s v="Urban"/>
    <s v="SC-New (2)"/>
    <s v="M_Input"/>
    <x v="4"/>
    <s v="Multifamily - Low Rise"/>
    <s v="2017 - LEDReflectors and Outdoor250 to 664 lumensANY"/>
    <n v="2.3001652150002745E-4"/>
    <n v="2.4663811395098361E-4"/>
    <n v="2.6411810590542769E-4"/>
    <n v="2.9053541028266935E-4"/>
    <n v="3.1385703126524713E-4"/>
    <n v="3.3967809392576381E-4"/>
    <n v="3.5206393873373463E-4"/>
    <n v="3.6457891305827298E-4"/>
    <n v="3.7612642654134875E-4"/>
    <n v="3.8344236876182382E-4"/>
    <n v="3.8651183302747217E-4"/>
    <n v="3.8167602064047366E-4"/>
    <n v="3.7846630646474528E-4"/>
    <n v="3.756046617559399E-4"/>
    <n v="3.7410722061309088E-4"/>
    <n v="3.7401375627243137E-4"/>
    <n v="3.7287283415802201E-4"/>
    <n v="3.7177203064227174E-4"/>
    <n v="3.7070971229007218E-4"/>
    <n v="3.6968431228934933E-4"/>
    <n v="6.9164736120791671E-3"/>
    <n v="64.466669481953872"/>
    <n v="19.969578342814859"/>
    <s v="R-All-Lgt-Lighting-All-All-R"/>
    <s v="R-All-HVAC-ER-All-All-E"/>
    <n v="6.9164736120791671E-3"/>
    <n v="2.3001652150002745E-4"/>
    <n v="4.7665463545101106E-4"/>
    <n v="7.407727413564387E-4"/>
    <n v="1.031308151639108E-3"/>
    <n v="1.3451651829043552E-3"/>
    <n v="1.684843276830119E-3"/>
    <n v="2.0369072155638538E-3"/>
    <n v="2.4014861286221268E-3"/>
    <n v="2.7776125551634756E-3"/>
    <n v="3.1610549239252995E-3"/>
    <n v="3.5475667569527716E-3"/>
    <n v="3.9292427775932453E-3"/>
    <n v="4.3077090840579904E-3"/>
    <n v="4.6833137458139303E-3"/>
    <n v="5.0574209664270208E-3"/>
    <n v="5.4314347226994521E-3"/>
    <n v="5.8043075568574741E-3"/>
    <n v="6.176079587499746E-3"/>
    <n v="6.5467892997898179E-3"/>
    <n v="6.9164736120791671E-3"/>
    <n v="1.3230703776864305E-4"/>
    <n v="1.4892863021959921E-4"/>
    <n v="1.6640862217404329E-4"/>
    <n v="1.9282592655128495E-4"/>
    <n v="2.1614754753386273E-4"/>
    <n v="2.4196861019437941E-4"/>
    <n v="2.5435445500235023E-4"/>
    <n v="2.6686942932688858E-4"/>
    <n v="2.7841694280996435E-4"/>
    <n v="2.8573288503043942E-4"/>
    <n v="2.8880234929608777E-4"/>
    <n v="2.8396653690908926E-4"/>
    <n v="2.8075682273336088E-4"/>
    <n v="2.778951780245555E-4"/>
    <n v="2.7639773688170648E-4"/>
    <n v="2.7630427254104697E-4"/>
    <n v="2.7516335042663761E-4"/>
    <n v="2.7406254691088734E-4"/>
    <n v="2.7300022855868779E-4"/>
    <n v="2.7197482855796494E-4"/>
    <n v="4.9622839374514789E-3"/>
    <n v="4.9622839374514789E-3"/>
    <n v="1.3230703776864305E-4"/>
    <n v="2.8123566798824226E-4"/>
    <n v="4.4764429016228556E-4"/>
    <n v="6.4047021671357045E-4"/>
    <n v="8.5661776424743319E-4"/>
    <n v="1.0985863744418125E-3"/>
    <n v="1.3529408294441628E-3"/>
    <n v="1.6198102587710514E-3"/>
    <n v="1.8982272015810157E-3"/>
    <n v="2.183960086611455E-3"/>
    <n v="2.4727624359075426E-3"/>
    <n v="2.7567289728166319E-3"/>
    <n v="3.0374857955499926E-3"/>
    <n v="3.315380973574548E-3"/>
    <n v="3.5917787104562545E-3"/>
    <n v="3.8680829829973013E-3"/>
    <n v="4.1432463334239392E-3"/>
    <n v="4.4173088803348267E-3"/>
    <n v="4.6903091088935141E-3"/>
    <n v="4.9622839374514789E-3"/>
  </r>
  <r>
    <x v="0"/>
    <s v="Under $5"/>
    <n v="-15.116662573057846"/>
    <s v="Lighting"/>
    <s v="Urban"/>
    <s v="SC-New (2)"/>
    <s v="M_Input"/>
    <x v="4"/>
    <s v="Multifamily - Low Rise"/>
    <s v="2017 - LEDReflectors and Outdoor665 to 1439 lumensANY"/>
    <n v="7.3731733888252526E-3"/>
    <n v="7.9059780862446704E-3"/>
    <n v="8.4662987565812618E-3"/>
    <n v="9.3131047354237488E-3"/>
    <n v="1.0060678666598911E-2"/>
    <n v="1.0888372133303598E-2"/>
    <n v="1.1285400054344648E-2"/>
    <n v="1.1686567218554223E-2"/>
    <n v="1.205672245160128E-2"/>
    <n v="1.2291234782030482E-2"/>
    <n v="1.2389626376224837E-2"/>
    <n v="1.2234614540672128E-2"/>
    <n v="1.213172723939532E-2"/>
    <n v="1.2039997295486776E-2"/>
    <n v="1.1991996860066812E-2"/>
    <n v="1.198900086314946E-2"/>
    <n v="1.1952428635564128E-2"/>
    <n v="1.1917142408576062E-2"/>
    <n v="1.1883089822466946E-2"/>
    <n v="1.1850220653118042E-2"/>
    <n v="0.22170737496822857"/>
    <n v="9.4959443078403254"/>
    <n v="-15.116662573057846"/>
    <s v="R-All-Lgt-Lighting-All-All-R"/>
    <s v="R-All-HVAC-ER-All-All-E"/>
    <n v="0.22170737496822857"/>
    <n v="7.3731733888252526E-3"/>
    <n v="1.5279151475069922E-2"/>
    <n v="2.3745450231651186E-2"/>
    <n v="3.3058554967074938E-2"/>
    <n v="4.3119233633673849E-2"/>
    <n v="5.4007605766977447E-2"/>
    <n v="6.5293005821322095E-2"/>
    <n v="7.697957303987632E-2"/>
    <n v="8.9036295491477596E-2"/>
    <n v="0.10132753027350808"/>
    <n v="0.11371715664973292"/>
    <n v="0.12595177119040504"/>
    <n v="0.13808349842980036"/>
    <n v="0.15012349572528713"/>
    <n v="0.16211549258535393"/>
    <n v="0.1741044934485034"/>
    <n v="0.18605692208406752"/>
    <n v="0.19797406449264357"/>
    <n v="0.20985715431511051"/>
    <n v="0.22170737496822857"/>
    <n v="4.2410985248724411E-3"/>
    <n v="4.773903222291858E-3"/>
    <n v="5.3342238926284494E-3"/>
    <n v="6.1810298714709364E-3"/>
    <n v="6.9286038026460991E-3"/>
    <n v="7.7562972693507853E-3"/>
    <n v="8.1533251903918354E-3"/>
    <n v="8.5544923546014111E-3"/>
    <n v="8.9246475876484672E-3"/>
    <n v="9.1591599180776695E-3"/>
    <n v="9.2575515122720244E-3"/>
    <n v="9.1025396767193158E-3"/>
    <n v="8.9996523754425073E-3"/>
    <n v="8.9079224315339635E-3"/>
    <n v="8.8599219961140001E-3"/>
    <n v="8.8569259991966472E-3"/>
    <n v="8.820353771611316E-3"/>
    <n v="8.7850675446232498E-3"/>
    <n v="8.7510149585141341E-3"/>
    <n v="8.7181457891652298E-3"/>
    <n v="0.15906587768917232"/>
    <n v="0.1590658776891723"/>
    <n v="4.2410985248724411E-3"/>
    <n v="9.0150017471642991E-3"/>
    <n v="1.4349225639792748E-2"/>
    <n v="2.0530255511263685E-2"/>
    <n v="2.7458859313909782E-2"/>
    <n v="3.5215156583260569E-2"/>
    <n v="4.3368481773652406E-2"/>
    <n v="5.1922974128253821E-2"/>
    <n v="6.0847621715902286E-2"/>
    <n v="7.0006781633979956E-2"/>
    <n v="7.9264333146251975E-2"/>
    <n v="8.8366872822971287E-2"/>
    <n v="9.7366525198413795E-2"/>
    <n v="0.10627444762994775"/>
    <n v="0.11513436962606176"/>
    <n v="0.1239912956252584"/>
    <n v="0.13281164939686971"/>
    <n v="0.14159671694149295"/>
    <n v="0.15034773190000708"/>
    <n v="0.1590658776891723"/>
  </r>
  <r>
    <x v="0"/>
    <s v="Under $15"/>
    <n v="11.474340392308507"/>
    <s v="Lighting"/>
    <s v="Urban"/>
    <s v="SC-New (2)"/>
    <s v="M_Input"/>
    <x v="4"/>
    <s v="Multifamily - Low Rise"/>
    <s v="2017 - LEDReflectors and Outdoor1440 to 2600 lumensANY"/>
    <n v="1.8914173435601604E-3"/>
    <n v="2.0280960831320196E-3"/>
    <n v="2.1718334100523538E-3"/>
    <n v="2.389061926262293E-3"/>
    <n v="2.5808347524867736E-3"/>
    <n v="2.7931603951265307E-3"/>
    <n v="2.8950087385918835E-3"/>
    <n v="2.9979189092929873E-3"/>
    <n v="3.0928736852997266E-3"/>
    <n v="3.1530324074212981E-3"/>
    <n v="3.1782724984792121E-3"/>
    <n v="3.1385077921906226E-3"/>
    <n v="3.1121144313126597E-3"/>
    <n v="3.0885832327794227E-3"/>
    <n v="3.0762698296809207E-3"/>
    <n v="3.0755012758667205E-3"/>
    <n v="3.0661195155445818E-3"/>
    <n v="3.0570676489744598E-3"/>
    <n v="3.0483322444799076E-3"/>
    <n v="3.0399004182232298E-3"/>
    <n v="5.6873906538757762E-2"/>
    <n v="17.165662931719837"/>
    <n v="11.474340392308507"/>
    <s v="R-All-Lgt-Lighting-All-All-R"/>
    <s v="R-All-HVAC-ER-All-All-E"/>
    <n v="5.6873906538757756E-2"/>
    <n v="1.8914173435601604E-3"/>
    <n v="3.9195134266921802E-3"/>
    <n v="6.091346836744534E-3"/>
    <n v="8.4804087630068262E-3"/>
    <n v="1.1061243515493599E-2"/>
    <n v="1.3854403910620129E-2"/>
    <n v="1.6749412649212012E-2"/>
    <n v="1.9747331558504999E-2"/>
    <n v="2.2840205243804725E-2"/>
    <n v="2.5993237651226023E-2"/>
    <n v="2.9171510149705236E-2"/>
    <n v="3.2310017941895856E-2"/>
    <n v="3.5422132373208515E-2"/>
    <n v="3.8510715605987934E-2"/>
    <n v="4.1586985435668855E-2"/>
    <n v="4.4662486711535575E-2"/>
    <n v="4.7728606227080153E-2"/>
    <n v="5.0785673876054614E-2"/>
    <n v="5.3834006120534524E-2"/>
    <n v="5.6873906538757756E-2"/>
    <n v="1.0879558749898354E-3"/>
    <n v="1.2246346145616946E-3"/>
    <n v="1.3683719414820288E-3"/>
    <n v="1.585600457691968E-3"/>
    <n v="1.7773732839164486E-3"/>
    <n v="1.9896989265562057E-3"/>
    <n v="2.0915472700215585E-3"/>
    <n v="2.1944574407226623E-3"/>
    <n v="2.2894122167294016E-3"/>
    <n v="2.3495709388509731E-3"/>
    <n v="2.3748110299088871E-3"/>
    <n v="2.3350463236202976E-3"/>
    <n v="2.3086529627423347E-3"/>
    <n v="2.2851217642090977E-3"/>
    <n v="2.2728083611105957E-3"/>
    <n v="2.2720398072963955E-3"/>
    <n v="2.2626580469742568E-3"/>
    <n v="2.2536061804041348E-3"/>
    <n v="2.2448707759095826E-3"/>
    <n v="2.2364389496529048E-3"/>
    <n v="4.0804677167351262E-2"/>
    <n v="4.0804677167351262E-2"/>
    <n v="1.0879558749898354E-3"/>
    <n v="2.3125904895515302E-3"/>
    <n v="3.680962431033559E-3"/>
    <n v="5.266562888725527E-3"/>
    <n v="7.043936172641976E-3"/>
    <n v="9.0336350991981826E-3"/>
    <n v="1.1125182369219741E-2"/>
    <n v="1.3319639809942403E-2"/>
    <n v="1.5609052026671804E-2"/>
    <n v="1.7958622965522777E-2"/>
    <n v="2.0333433995431666E-2"/>
    <n v="2.2668480319051963E-2"/>
    <n v="2.4977133281794298E-2"/>
    <n v="2.7262255046003395E-2"/>
    <n v="2.9535063407113989E-2"/>
    <n v="3.1807103214410382E-2"/>
    <n v="3.406976126138464E-2"/>
    <n v="3.6323367441788774E-2"/>
    <n v="3.8568238217698357E-2"/>
    <n v="4.0804677167351262E-2"/>
  </r>
  <r>
    <x v="0"/>
    <s v="Over $160"/>
    <n v="214.4910679310648"/>
    <s v="Lighting"/>
    <s v="Urban"/>
    <s v="SC-New (2)"/>
    <s v="M_Input"/>
    <x v="4"/>
    <s v="Multifamily - Low Rise"/>
    <s v="2017 - LEDThree-Way250 to 664 lumensANY"/>
    <n v="2.5809803382971078E-6"/>
    <n v="2.7674886944244762E-6"/>
    <n v="2.9636290205792927E-6"/>
    <n v="3.2600535675806379E-6"/>
    <n v="3.5217419229244665E-6"/>
    <n v="3.8114761324765535E-6"/>
    <n v="3.9504558097366855E-6"/>
    <n v="4.0908844296257264E-6"/>
    <n v="4.2204573188324513E-6"/>
    <n v="4.3025483916998489E-6"/>
    <n v="4.3369903825058999E-6"/>
    <n v="4.2827284685827519E-6"/>
    <n v="4.2467127549066893E-6"/>
    <n v="4.2146026756808467E-6"/>
    <n v="4.197800116794006E-6"/>
    <n v="4.1967513676693742E-6"/>
    <n v="4.1839492544750017E-6"/>
    <n v="4.1715973059629933E-6"/>
    <n v="4.1596771936068939E-6"/>
    <n v="4.148171336447173E-6"/>
    <n v="7.7608696482808878E-5"/>
    <n v="158.82923553325011"/>
    <n v="214.4910679310648"/>
    <s v="R-All-Lgt-Lighting-All-All-R"/>
    <s v="R-All-HVAC-ER-All-All-E"/>
    <n v="7.7608696482808878E-5"/>
    <n v="2.5809803382971078E-6"/>
    <n v="5.348469032721584E-6"/>
    <n v="8.3120980533008771E-6"/>
    <n v="1.1572151620881515E-5"/>
    <n v="1.5093893543805981E-5"/>
    <n v="1.8905369676282535E-5"/>
    <n v="2.2855825486019222E-5"/>
    <n v="2.6946709915644949E-5"/>
    <n v="3.11671672344774E-5"/>
    <n v="3.5469715626177249E-5"/>
    <n v="3.9806706008683147E-5"/>
    <n v="4.4089434477265896E-5"/>
    <n v="4.8336147232172586E-5"/>
    <n v="5.2550749907853435E-5"/>
    <n v="5.6748550024647443E-5"/>
    <n v="6.0945301392316818E-5"/>
    <n v="6.5129250646791821E-5"/>
    <n v="6.930084795275481E-5"/>
    <n v="7.3460525146361704E-5"/>
    <n v="7.7608696482808878E-5"/>
    <n v="1.4845971101217602E-6"/>
    <n v="1.6711054662491286E-6"/>
    <n v="1.8672457924039451E-6"/>
    <n v="2.1636703394052902E-6"/>
    <n v="2.4253586947491189E-6"/>
    <n v="2.7150929043012059E-6"/>
    <n v="2.8540725815613379E-6"/>
    <n v="2.9945012014503787E-6"/>
    <n v="3.1240740906571037E-6"/>
    <n v="3.2061651635245013E-6"/>
    <n v="3.2406071543305523E-6"/>
    <n v="3.1863452404074043E-6"/>
    <n v="3.1503295267313417E-6"/>
    <n v="3.1182194475054991E-6"/>
    <n v="3.1014168886186584E-6"/>
    <n v="3.1003681394940266E-6"/>
    <n v="3.0875660262996541E-6"/>
    <n v="3.0752140777876457E-6"/>
    <n v="3.0632939654315463E-6"/>
    <n v="3.0517881082718254E-6"/>
    <n v="5.568103191930193E-5"/>
    <n v="5.5681031919301943E-5"/>
    <n v="1.4845971101217602E-6"/>
    <n v="3.1557025763708888E-6"/>
    <n v="5.0229483687748335E-6"/>
    <n v="7.1866187081801237E-6"/>
    <n v="9.6119774029292422E-6"/>
    <n v="1.2327070307230448E-5"/>
    <n v="1.5181142888791786E-5"/>
    <n v="1.8175644090242165E-5"/>
    <n v="2.1299718180899269E-5"/>
    <n v="2.4505883344423771E-5"/>
    <n v="2.7746490498754323E-5"/>
    <n v="3.0932835739161728E-5"/>
    <n v="3.4083165265893071E-5"/>
    <n v="3.7201384713398574E-5"/>
    <n v="4.0302801602017235E-5"/>
    <n v="4.3403169741511263E-5"/>
    <n v="4.6490735767810919E-5"/>
    <n v="4.9565949845598568E-5"/>
    <n v="5.2629243811030115E-5"/>
    <n v="5.5681031919301943E-5"/>
  </r>
  <r>
    <x v="0"/>
    <s v="Under $20"/>
    <n v="15.924186957367688"/>
    <s v="Lighting"/>
    <s v="Urban"/>
    <s v="SC-New (2)"/>
    <s v="M_Input"/>
    <x v="4"/>
    <s v="Multifamily - Low Rise"/>
    <s v="2017 - LEDThree-Way665 to 1439 lumensANY"/>
    <n v="1.4869883486750676E-4"/>
    <n v="1.5944419965687663E-4"/>
    <n v="1.707444941755854E-4"/>
    <n v="1.8782249516272604E-4"/>
    <n v="2.0289922897608607E-4"/>
    <n v="2.1959177744008523E-4"/>
    <n v="2.275988574523564E-4"/>
    <n v="2.3568941585363801E-4"/>
    <n v="2.4315453961671517E-4"/>
    <n v="2.4788407850830524E-4"/>
    <n v="2.4986839579557149E-4"/>
    <n v="2.4674218702197938E-4"/>
    <n v="2.4466720234228757E-4"/>
    <n v="2.4281723421291533E-4"/>
    <n v="2.4184918308436067E-4"/>
    <n v="2.4178876117002563E-4"/>
    <n v="2.4105118898181549E-4"/>
    <n v="2.4033955227353631E-4"/>
    <n v="2.3965279507800837E-4"/>
    <n v="2.3898990449786105E-4"/>
    <n v="4.4712943261682424E-3"/>
    <n v="16.355340944928408"/>
    <n v="15.924186957367688"/>
    <s v="R-All-Lgt-Lighting-All-All-R"/>
    <s v="R-All-HVAC-ER-All-All-E"/>
    <n v="4.4712943261682424E-3"/>
    <n v="1.4869883486750676E-4"/>
    <n v="3.0814303452438339E-4"/>
    <n v="4.7888752869996879E-4"/>
    <n v="6.6671002386269485E-4"/>
    <n v="8.6960925283878087E-4"/>
    <n v="1.0892010302788661E-3"/>
    <n v="1.3167998877312225E-3"/>
    <n v="1.5524893035848606E-3"/>
    <n v="1.7956438432015758E-3"/>
    <n v="2.043527921709881E-3"/>
    <n v="2.2933963175054525E-3"/>
    <n v="2.5401385045274319E-3"/>
    <n v="2.7848057068697194E-3"/>
    <n v="3.0276229410826348E-3"/>
    <n v="3.2694721241669955E-3"/>
    <n v="3.5112608853370211E-3"/>
    <n v="3.7523120743188365E-3"/>
    <n v="3.9926516265923724E-3"/>
    <n v="4.232304421670381E-3"/>
    <n v="4.4712943261682424E-3"/>
    <n v="8.5532561890194834E-5"/>
    <n v="9.6277926679564708E-5"/>
    <n v="1.0757822119827348E-4"/>
    <n v="1.2465622218541412E-4"/>
    <n v="1.3973295599877415E-4"/>
    <n v="1.5642550446277331E-4"/>
    <n v="1.6443258447504448E-4"/>
    <n v="1.7252314287632609E-4"/>
    <n v="1.7998826663940325E-4"/>
    <n v="1.8471780553099332E-4"/>
    <n v="1.8670212281825957E-4"/>
    <n v="1.8357591404466746E-4"/>
    <n v="1.8150092936497565E-4"/>
    <n v="1.7965096123560341E-4"/>
    <n v="1.7868291010704875E-4"/>
    <n v="1.7862248819271371E-4"/>
    <n v="1.7788491600450356E-4"/>
    <n v="1.7717327929622439E-4"/>
    <n v="1.7648652210069645E-4"/>
    <n v="1.7582363152054913E-4"/>
    <n v="3.2079688666220036E-3"/>
    <n v="3.2079688666220036E-3"/>
    <n v="8.5532561890194834E-5"/>
    <n v="1.8181048856975954E-4"/>
    <n v="2.8938870976803299E-4"/>
    <n v="4.1404493195344711E-4"/>
    <n v="5.5377788795222128E-4"/>
    <n v="7.1020339241499456E-4"/>
    <n v="8.7463597689003904E-4"/>
    <n v="1.0471591197663652E-3"/>
    <n v="1.2271473864057685E-3"/>
    <n v="1.4118651919367618E-3"/>
    <n v="1.5985673147550215E-3"/>
    <n v="1.782143228799689E-3"/>
    <n v="1.9636441581646646E-3"/>
    <n v="2.1432951194002678E-3"/>
    <n v="2.3219780295073164E-3"/>
    <n v="2.5006005177000299E-3"/>
    <n v="2.6784854337045336E-3"/>
    <n v="2.8556587130007579E-3"/>
    <n v="3.0321452351014543E-3"/>
    <n v="3.2079688666220036E-3"/>
  </r>
  <r>
    <x v="0"/>
    <s v="Under $35"/>
    <n v="32.299287687879591"/>
    <s v="Lighting"/>
    <s v="Urban"/>
    <s v="SC-New (2)"/>
    <s v="M_Input"/>
    <x v="4"/>
    <s v="Multifamily - High Rise"/>
    <s v="2017 - LEDThree-Way1440 to 2600 lumensANY"/>
    <n v="2.2717951387326332E-4"/>
    <n v="2.4475044566477002E-4"/>
    <n v="2.6234812025851509E-4"/>
    <n v="2.8996084827583718E-4"/>
    <n v="3.1249908355526074E-4"/>
    <n v="3.3817532258730455E-4"/>
    <n v="3.4923725650901934E-4"/>
    <n v="3.6126593996678338E-4"/>
    <n v="3.7152332002982698E-4"/>
    <n v="3.797417980420437E-4"/>
    <n v="3.834639091287906E-4"/>
    <n v="3.7868720647608347E-4"/>
    <n v="3.7555646217092255E-4"/>
    <n v="3.7151453463035798E-4"/>
    <n v="3.7196098580312279E-4"/>
    <n v="3.7176656761713281E-4"/>
    <n v="3.7054208130170134E-4"/>
    <n v="3.6936805619834298E-4"/>
    <n v="3.68242109767845E-4"/>
    <n v="3.6716197212127553E-4"/>
    <n v="6.8649455339781992E-3"/>
    <n v="25.320117636280749"/>
    <n v="32.299287687879591"/>
    <s v="R-All-Lgt-Lighting-All-All-R"/>
    <s v="R-All-HVAC-ER-All-All-E"/>
    <n v="6.8649455339781992E-3"/>
    <n v="2.2717951387326332E-4"/>
    <n v="4.7192995953803334E-4"/>
    <n v="7.3427807979654838E-4"/>
    <n v="1.0242389280723857E-3"/>
    <n v="1.3367380116276464E-3"/>
    <n v="1.6749133342149509E-3"/>
    <n v="2.0241505907239703E-3"/>
    <n v="2.3854165306907539E-3"/>
    <n v="2.7569398507205807E-3"/>
    <n v="3.1366816487626245E-3"/>
    <n v="3.5201455578914151E-3"/>
    <n v="3.8988327643674986E-3"/>
    <n v="4.2743892265384208E-3"/>
    <n v="4.6459037611687789E-3"/>
    <n v="5.0178647469719014E-3"/>
    <n v="5.3896313145890343E-3"/>
    <n v="5.7601733958907355E-3"/>
    <n v="6.1295414520890785E-3"/>
    <n v="6.4977835618569239E-3"/>
    <n v="6.8649455339781992E-3"/>
    <n v="1.3019797073578548E-4"/>
    <n v="1.4776890252729219E-4"/>
    <n v="1.6536657712103725E-4"/>
    <n v="1.9297930513835935E-4"/>
    <n v="2.155175404177829E-4"/>
    <n v="2.4119377944982671E-4"/>
    <n v="2.5225571337154148E-4"/>
    <n v="2.6428439682930557E-4"/>
    <n v="2.7454177689234917E-4"/>
    <n v="2.8276025490456584E-4"/>
    <n v="2.8648236599131279E-4"/>
    <n v="2.8170566333860566E-4"/>
    <n v="2.7857491903344469E-4"/>
    <n v="2.7453299149288017E-4"/>
    <n v="2.7497944266564498E-4"/>
    <n v="2.74785024479655E-4"/>
    <n v="2.7356053816422353E-4"/>
    <n v="2.7238651306086517E-4"/>
    <n v="2.7126056663036714E-4"/>
    <n v="2.7018042898379767E-4"/>
    <n v="4.9253146712286422E-3"/>
    <n v="4.9253146712286413E-3"/>
    <n v="1.3019797073578548E-4"/>
    <n v="2.7796687326307767E-4"/>
    <n v="4.4333345038411495E-4"/>
    <n v="6.3631275552247432E-4"/>
    <n v="8.5183029594025725E-4"/>
    <n v="1.0930240753900839E-3"/>
    <n v="1.3452797887616255E-3"/>
    <n v="1.609564185590931E-3"/>
    <n v="1.8841059624832802E-3"/>
    <n v="2.1668662173878459E-3"/>
    <n v="2.4533485833791585E-3"/>
    <n v="2.7350542467177641E-3"/>
    <n v="3.0136291657512086E-3"/>
    <n v="3.2881621572440887E-3"/>
    <n v="3.5631415999097336E-3"/>
    <n v="3.8379266243893885E-3"/>
    <n v="4.1114871625536117E-3"/>
    <n v="4.3838736756144766E-3"/>
    <n v="4.655134242244844E-3"/>
    <n v="4.9253146712286413E-3"/>
  </r>
  <r>
    <x v="0"/>
    <s v="Under $5"/>
    <n v="-44.275761960507232"/>
    <s v="Lighting"/>
    <s v="Urban"/>
    <s v="SC-New (2)"/>
    <s v="M_Input"/>
    <x v="4"/>
    <s v="Multifamily - High Rise"/>
    <s v="2017 - LEDDecorative and Mini-Base250 to 664 lumensANY"/>
    <n v="2.8533051470294474E-4"/>
    <n v="3.0739906712830923E-4"/>
    <n v="3.2950120769459888E-4"/>
    <n v="3.6418194876674614E-4"/>
    <n v="3.9248928230722359E-4"/>
    <n v="4.2473785249624141E-4"/>
    <n v="4.386313028592599E-4"/>
    <n v="4.5373896104413167E-4"/>
    <n v="4.666219163907335E-4"/>
    <n v="4.7694407317908224E-4"/>
    <n v="4.8161893075781393E-4"/>
    <n v="4.7561953845679785E-4"/>
    <n v="4.7168741945203049E-4"/>
    <n v="4.6661088219795087E-4"/>
    <n v="4.6717161120358552E-4"/>
    <n v="4.6692742791377062E-4"/>
    <n v="4.6538951058719473E-4"/>
    <n v="4.6391497099819678E-4"/>
    <n v="4.6250081675046313E-4"/>
    <n v="4.6114419693298438E-4"/>
    <n v="8.6221614318200603E-3"/>
    <n v="-2.1024930749985167"/>
    <n v="-44.275761960507232"/>
    <s v="R-All-Lgt-Lighting-All-All-R"/>
    <s v="R-All-HVAC-ER-All-All-E"/>
    <n v="8.6221614318200603E-3"/>
    <n v="2.8533051470294474E-4"/>
    <n v="5.9272958183125392E-4"/>
    <n v="9.222307895258528E-4"/>
    <n v="1.2864127382925989E-3"/>
    <n v="1.6789020205998225E-3"/>
    <n v="2.1036398730960638E-3"/>
    <n v="2.5422711759553237E-3"/>
    <n v="2.9960101369994555E-3"/>
    <n v="3.4626320533901892E-3"/>
    <n v="3.9395761265692717E-3"/>
    <n v="4.4211950573270859E-3"/>
    <n v="4.8968145957838834E-3"/>
    <n v="5.3685020152359139E-3"/>
    <n v="5.835112897433865E-3"/>
    <n v="6.3022845086374507E-3"/>
    <n v="6.7692119365512209E-3"/>
    <n v="7.2346014471384159E-3"/>
    <n v="7.6985164181366129E-3"/>
    <n v="8.1610172348870764E-3"/>
    <n v="8.6221614318200603E-3"/>
    <n v="1.635246654504472E-4"/>
    <n v="1.8559321787581169E-4"/>
    <n v="2.0769535844210134E-4"/>
    <n v="2.4237609951424861E-4"/>
    <n v="2.7068343305472605E-4"/>
    <n v="3.0293200324374388E-4"/>
    <n v="3.1682545360676236E-4"/>
    <n v="3.3193311179163413E-4"/>
    <n v="3.4481606713823596E-4"/>
    <n v="3.551382239265847E-4"/>
    <n v="3.5981308150531639E-4"/>
    <n v="3.5381368920430032E-4"/>
    <n v="3.4988157019953296E-4"/>
    <n v="3.4480503294545333E-4"/>
    <n v="3.4536576195108798E-4"/>
    <n v="3.4512157866127308E-4"/>
    <n v="3.4358366133469719E-4"/>
    <n v="3.4210912174569924E-4"/>
    <n v="3.4069496749796559E-4"/>
    <n v="3.3933834768048684E-4"/>
    <n v="6.1860444467701095E-3"/>
    <n v="6.1860444467701078E-3"/>
    <n v="1.635246654504472E-4"/>
    <n v="3.491178833262589E-4"/>
    <n v="5.5681324176836029E-4"/>
    <n v="7.991893412826089E-4"/>
    <n v="1.0698727743373351E-3"/>
    <n v="1.372804777581079E-3"/>
    <n v="1.6896302311878413E-3"/>
    <n v="2.0215633429794756E-3"/>
    <n v="2.3663794101177115E-3"/>
    <n v="2.7215176340442964E-3"/>
    <n v="3.0813307155496128E-3"/>
    <n v="3.4351444047539129E-3"/>
    <n v="3.7850259749534457E-3"/>
    <n v="4.129831007898899E-3"/>
    <n v="4.4751967698499866E-3"/>
    <n v="4.8203183485112594E-3"/>
    <n v="5.1639020098459562E-3"/>
    <n v="5.5060111315916559E-3"/>
    <n v="5.8467060990896212E-3"/>
    <n v="6.1860444467701078E-3"/>
  </r>
  <r>
    <x v="0"/>
    <s v="Under $20"/>
    <n v="19.250026383083338"/>
    <s v="Lighting"/>
    <s v="Urban"/>
    <s v="SC-New (2)"/>
    <s v="M_Input"/>
    <x v="4"/>
    <s v="Multifamily - High Rise"/>
    <s v="2017 - LEDDecorative and Mini-Base665 to 1439 lumensANY"/>
    <n v="2.5226354083746153E-4"/>
    <n v="2.7177456713542149E-4"/>
    <n v="2.9131528904223958E-4"/>
    <n v="3.2197687653783306E-4"/>
    <n v="3.4700367115887877E-4"/>
    <n v="3.7551495222987278E-4"/>
    <n v="3.8779828963131894E-4"/>
    <n v="4.0115512022283661E-4"/>
    <n v="4.1254506894797803E-4"/>
    <n v="4.2167099024391494E-4"/>
    <n v="4.2580407824170392E-4"/>
    <n v="4.2049995594583618E-4"/>
    <n v="4.1702353049526846E-4"/>
    <n v="4.125353135085903E-4"/>
    <n v="4.1303105958944298E-4"/>
    <n v="4.1281517471864257E-4"/>
    <n v="4.114554867416269E-4"/>
    <n v="4.1015183165162402E-4"/>
    <n v="4.0890156384134425E-4"/>
    <n v="4.0770216279206018E-4"/>
    <n v="7.6229385235138964E-3"/>
    <n v="21.195400736003137"/>
    <n v="19.250026383083338"/>
    <s v="R-All-Lgt-Lighting-All-All-R"/>
    <s v="R-All-HVAC-ER-All-All-E"/>
    <n v="7.6229385235138955E-3"/>
    <n v="2.5226354083746153E-4"/>
    <n v="5.2403810797288302E-4"/>
    <n v="8.153533970151226E-4"/>
    <n v="1.1373302735529557E-3"/>
    <n v="1.4843339447118344E-3"/>
    <n v="1.8598488969417072E-3"/>
    <n v="2.2476471865730263E-3"/>
    <n v="2.648802306795863E-3"/>
    <n v="3.0613473757438413E-3"/>
    <n v="3.4830183659877562E-3"/>
    <n v="3.9088224442294598E-3"/>
    <n v="4.3293224001752957E-3"/>
    <n v="4.746345930670564E-3"/>
    <n v="5.158881244179154E-3"/>
    <n v="5.5719123037685971E-3"/>
    <n v="5.9847274784872399E-3"/>
    <n v="6.3961829652288667E-3"/>
    <n v="6.8063347968804911E-3"/>
    <n v="7.2152363607218351E-3"/>
    <n v="7.6229385235138955E-3"/>
    <n v="1.4457378021322928E-4"/>
    <n v="1.6408480651118924E-4"/>
    <n v="1.8362552841800733E-4"/>
    <n v="2.1428711591360081E-4"/>
    <n v="2.3931391053464652E-4"/>
    <n v="2.678251916056405E-4"/>
    <n v="2.8010852900708667E-4"/>
    <n v="2.9346535959860439E-4"/>
    <n v="3.048553083237458E-4"/>
    <n v="3.1398122961968271E-4"/>
    <n v="3.181143176174717E-4"/>
    <n v="3.128101953216039E-4"/>
    <n v="3.0933376987103624E-4"/>
    <n v="3.0484555288435807E-4"/>
    <n v="3.0534129896521076E-4"/>
    <n v="3.0512541409441029E-4"/>
    <n v="3.0376572611739462E-4"/>
    <n v="3.0246207102739174E-4"/>
    <n v="3.0121180321711198E-4"/>
    <n v="3.000124021678279E-4"/>
    <n v="5.4691433110292519E-3"/>
    <n v="5.4691433110292511E-3"/>
    <n v="1.4457378021322928E-4"/>
    <n v="3.0865858672441852E-4"/>
    <n v="4.9228411514242582E-4"/>
    <n v="7.0657123105602666E-4"/>
    <n v="9.4588514159067315E-4"/>
    <n v="1.2137103331963136E-3"/>
    <n v="1.4938188622034003E-3"/>
    <n v="1.7872842218020048E-3"/>
    <n v="2.0921395301257504E-3"/>
    <n v="2.4061207597454331E-3"/>
    <n v="2.7242350773629049E-3"/>
    <n v="3.037045272684509E-3"/>
    <n v="3.346379042555545E-3"/>
    <n v="3.6512245954399029E-3"/>
    <n v="3.9565658944051138E-3"/>
    <n v="4.2616913084995243E-3"/>
    <n v="4.5654570346169189E-3"/>
    <n v="4.8679191056443111E-3"/>
    <n v="5.1691309088614228E-3"/>
    <n v="5.4691433110292511E-3"/>
  </r>
  <r>
    <x v="0"/>
    <s v="Under $85"/>
    <n v="70.491283951062556"/>
    <s v="Lighting"/>
    <s v="Urban"/>
    <s v="SC-New (2)"/>
    <s v="M_Input"/>
    <x v="4"/>
    <s v="Multifamily - High Rise"/>
    <s v="2017 - LEDDecorative and Mini-Base1440 to 2600 lumensANY"/>
    <n v="1.0005110743769268E-5"/>
    <n v="1.0778944244193579E-5"/>
    <n v="1.1553955512337484E-5"/>
    <n v="1.2770035241714006E-5"/>
    <n v="1.3762631519851822E-5"/>
    <n v="1.4893427209213154E-5"/>
    <n v="1.5380600863386734E-5"/>
    <n v="1.5910350698857431E-5"/>
    <n v="1.6362091358576137E-5"/>
    <n v="1.6724037650543878E-5"/>
    <n v="1.6887961470031788E-5"/>
    <n v="1.6677592857934789E-5"/>
    <n v="1.6539713156770209E-5"/>
    <n v="1.6361704444751394E-5"/>
    <n v="1.6381366399956078E-5"/>
    <n v="1.637280411611161E-5"/>
    <n v="1.6318877065290656E-5"/>
    <n v="1.6267172354003975E-5"/>
    <n v="1.621758505391419E-5"/>
    <n v="1.6170015197864271E-5"/>
    <n v="3.0233597715907245E-4"/>
    <n v="48.212494747123905"/>
    <n v="70.491283951062556"/>
    <s v="R-All-Lgt-Lighting-All-All-R"/>
    <s v="R-All-HVAC-ER-All-All-E"/>
    <n v="3.0233597715907245E-4"/>
    <n v="1.0005110743769268E-5"/>
    <n v="2.0784054987962849E-5"/>
    <n v="3.2338010500300331E-5"/>
    <n v="4.5108045742014339E-5"/>
    <n v="5.8870677261866161E-5"/>
    <n v="7.376410447107931E-5"/>
    <n v="8.9144705334466044E-5"/>
    <n v="1.0505505603332348E-4"/>
    <n v="1.2141714739189962E-4"/>
    <n v="1.3814118504244349E-4"/>
    <n v="1.5502914651247527E-4"/>
    <n v="1.7170673937041007E-4"/>
    <n v="1.8824645252718027E-4"/>
    <n v="2.0460815697193166E-4"/>
    <n v="2.2098952337188773E-4"/>
    <n v="2.3736232748799933E-4"/>
    <n v="2.5368120455329001E-4"/>
    <n v="2.69948376907294E-4"/>
    <n v="2.8616596196120818E-4"/>
    <n v="3.0233597715907245E-4"/>
    <n v="5.7339902424136321E-6"/>
    <n v="6.507823742837944E-6"/>
    <n v="7.2828350109818481E-6"/>
    <n v="8.4989147403583709E-6"/>
    <n v="9.4915110184961864E-6"/>
    <n v="1.0622306707857519E-5"/>
    <n v="1.1109480362031099E-5"/>
    <n v="1.1639230197501795E-5"/>
    <n v="1.2090970857220502E-5"/>
    <n v="1.2452917149188242E-5"/>
    <n v="1.2616840968676152E-5"/>
    <n v="1.2406472356579154E-5"/>
    <n v="1.2268592655414573E-5"/>
    <n v="1.2090583943395758E-5"/>
    <n v="1.2110245898600443E-5"/>
    <n v="1.2101683614755974E-5"/>
    <n v="1.204775656393502E-5"/>
    <n v="1.199605185264834E-5"/>
    <n v="1.1946464552558555E-5"/>
    <n v="1.1898894696508636E-5"/>
    <n v="2.1691356713195972E-4"/>
    <n v="2.1691356713195975E-4"/>
    <n v="5.7339902424136321E-6"/>
    <n v="1.2241813985251576E-5"/>
    <n v="1.9524648996233424E-5"/>
    <n v="2.8023563736591797E-5"/>
    <n v="3.751507475508798E-5"/>
    <n v="4.8137381462945497E-5"/>
    <n v="5.9246861824976599E-5"/>
    <n v="7.0886092022478395E-5"/>
    <n v="8.29770628796989E-5"/>
    <n v="9.5429980028887142E-5"/>
    <n v="1.080468209975633E-4"/>
    <n v="1.2045329335414246E-4"/>
    <n v="1.3272188600955704E-4"/>
    <n v="1.448124699529528E-4"/>
    <n v="1.5692271585155323E-4"/>
    <n v="1.6902439946630919E-4"/>
    <n v="1.810721560302442E-4"/>
    <n v="1.9306820788289256E-4"/>
    <n v="2.0501467243545112E-4"/>
    <n v="2.1691356713195975E-4"/>
  </r>
  <r>
    <x v="0"/>
    <s v="Under $5"/>
    <n v="-26.45971109474451"/>
    <s v="Lighting"/>
    <s v="Urban"/>
    <s v="SC-New (2)"/>
    <s v="M_Input"/>
    <x v="4"/>
    <s v="Multifamily - High Rise"/>
    <s v="2017 - LEDGeneral Purpose and Dimmable250 to 664 lumensANY"/>
    <n v="2.6692520371657708E-4"/>
    <n v="2.8757021905257476E-4"/>
    <n v="3.0824665591868187E-4"/>
    <n v="3.4069030774948003E-4"/>
    <n v="3.6717167017870161E-4"/>
    <n v="3.9734003887292846E-4"/>
    <n v="4.103372889999811E-4"/>
    <n v="4.2447042419190277E-4"/>
    <n v="4.3652236151779086E-4"/>
    <n v="4.4617868518998161E-4"/>
    <n v="4.5055198999703318E-4"/>
    <n v="4.4493958988696598E-4"/>
    <n v="4.4126111313000897E-4"/>
    <n v="4.3651203908817119E-4"/>
    <n v="4.3703659813932845E-4"/>
    <n v="4.3680816594922128E-4"/>
    <n v="4.3536945233626286E-4"/>
    <n v="4.3399002826523025E-4"/>
    <n v="4.3266709436502688E-4"/>
    <n v="4.3139798362331927E-4"/>
    <n v="8.0659869101691681E-3"/>
    <n v="-3.2670622865437688"/>
    <n v="-26.45971109474451"/>
    <s v="R-All-Lgt-Lighting-All-All-R"/>
    <s v="R-All-HVAC-ER-All-All-E"/>
    <n v="8.0659869101691681E-3"/>
    <n v="2.6692520371657708E-4"/>
    <n v="5.5449542276915184E-4"/>
    <n v="8.627420786878337E-4"/>
    <n v="1.2034323864373137E-3"/>
    <n v="1.5706040566160154E-3"/>
    <n v="1.9679440954889441E-3"/>
    <n v="2.3782813844889254E-3"/>
    <n v="2.8027518086808281E-3"/>
    <n v="3.239274170198619E-3"/>
    <n v="3.6854528553886007E-3"/>
    <n v="4.1360048453856343E-3"/>
    <n v="4.5809444352726001E-3"/>
    <n v="5.022205548402609E-3"/>
    <n v="5.4587175874907801E-3"/>
    <n v="5.8957541856301081E-3"/>
    <n v="6.3325623515793298E-3"/>
    <n v="6.7679318039155925E-3"/>
    <n v="7.2019218321808225E-3"/>
    <n v="7.634588926545849E-3"/>
    <n v="8.0659869101691681E-3"/>
    <n v="1.5297646900293223E-4"/>
    <n v="1.7362148433892991E-4"/>
    <n v="1.9429792120503702E-4"/>
    <n v="2.2674157303583518E-4"/>
    <n v="2.5322293546505676E-4"/>
    <n v="2.8339130415928361E-4"/>
    <n v="2.9638855428633625E-4"/>
    <n v="3.1052168947825792E-4"/>
    <n v="3.2257362680414601E-4"/>
    <n v="3.3222995047633676E-4"/>
    <n v="3.3660325528338833E-4"/>
    <n v="3.3099085517332113E-4"/>
    <n v="3.2731237841636412E-4"/>
    <n v="3.2256330437452634E-4"/>
    <n v="3.230878634256836E-4"/>
    <n v="3.2285943123557643E-4"/>
    <n v="3.2142071762261801E-4"/>
    <n v="3.200412935515854E-4"/>
    <n v="3.1871835965138203E-4"/>
    <n v="3.1744924890967442E-4"/>
    <n v="5.7870122158962707E-3"/>
    <n v="5.7870122158962716E-3"/>
    <n v="1.5297646900293223E-4"/>
    <n v="3.2659795334186214E-4"/>
    <n v="5.2089587454689915E-4"/>
    <n v="7.4763744758273433E-4"/>
    <n v="1.0008603830477911E-3"/>
    <n v="1.2842516872070748E-3"/>
    <n v="1.5806402414934111E-3"/>
    <n v="1.891161930971669E-3"/>
    <n v="2.2137355577758152E-3"/>
    <n v="2.545965508252152E-3"/>
    <n v="2.8825687635355402E-3"/>
    <n v="3.2135596187088614E-3"/>
    <n v="3.5408719971252254E-3"/>
    <n v="3.8634353014997515E-3"/>
    <n v="4.1865231649254354E-3"/>
    <n v="4.5093825961610122E-3"/>
    <n v="4.83080331378363E-3"/>
    <n v="5.150844607335215E-3"/>
    <n v="5.4695629669865974E-3"/>
    <n v="5.7870122158962716E-3"/>
  </r>
  <r>
    <x v="0"/>
    <s v="Under $5"/>
    <n v="-15.966931950966805"/>
    <s v="Lighting"/>
    <s v="Urban"/>
    <s v="SC-New (2)"/>
    <s v="M_Input"/>
    <x v="4"/>
    <s v="Multifamily - High Rise"/>
    <s v="2017 - LEDGeneral Purpose and Dimmable665 to 1439 lumensANY"/>
    <n v="6.6594463823837066E-3"/>
    <n v="7.174513415317575E-3"/>
    <n v="7.6903643757041612E-3"/>
    <n v="8.4997924731922345E-3"/>
    <n v="9.1604689877154664E-3"/>
    <n v="9.9131316473888807E-3"/>
    <n v="1.0237396606764697E-2"/>
    <n v="1.0590000462508188E-2"/>
    <n v="1.0890681062571796E-2"/>
    <n v="1.1131594130541864E-2"/>
    <n v="1.1240702556688489E-2"/>
    <n v="1.1100680269212166E-2"/>
    <n v="1.100890692450467E-2"/>
    <n v="1.0890423531002532E-2"/>
    <n v="1.0903510616174476E-2"/>
    <n v="1.0897811521818271E-2"/>
    <n v="1.0861917436015589E-2"/>
    <n v="1.0827502549329331E-2"/>
    <n v="1.0794497020989656E-2"/>
    <n v="1.0762834312410499E-2"/>
    <n v="0.20123617628223425"/>
    <n v="-3.9353186617793665"/>
    <n v="-15.966931950966805"/>
    <s v="R-All-Lgt-Lighting-All-All-R"/>
    <s v="R-All-HVAC-ER-All-All-E"/>
    <n v="0.20123617628223422"/>
    <n v="6.6594463823837066E-3"/>
    <n v="1.3833959797701282E-2"/>
    <n v="2.1524324173405444E-2"/>
    <n v="3.0024116646597678E-2"/>
    <n v="3.9184585634313145E-2"/>
    <n v="4.9097717281702022E-2"/>
    <n v="5.9335113888466719E-2"/>
    <n v="6.9925114350974912E-2"/>
    <n v="8.0815795413546707E-2"/>
    <n v="9.194738954408857E-2"/>
    <n v="0.10318809210077706"/>
    <n v="0.11428877236998923"/>
    <n v="0.1252976792944939"/>
    <n v="0.13618810282549643"/>
    <n v="0.1470916134416709"/>
    <n v="0.15798942496348917"/>
    <n v="0.16885134239950475"/>
    <n v="0.17967884494883407"/>
    <n v="0.19047334196982374"/>
    <n v="0.20123617628223422"/>
    <n v="3.8165695067638263E-3"/>
    <n v="4.3316365396976943E-3"/>
    <n v="4.8474875000842806E-3"/>
    <n v="5.6569155975723547E-3"/>
    <n v="6.3175921120955866E-3"/>
    <n v="7.0702547717690009E-3"/>
    <n v="7.394519731144817E-3"/>
    <n v="7.7471235868883086E-3"/>
    <n v="8.0478041869519162E-3"/>
    <n v="8.2887172549219838E-3"/>
    <n v="8.3978256810686089E-3"/>
    <n v="8.2578033935922866E-3"/>
    <n v="8.1660300488847898E-3"/>
    <n v="8.0475466553826518E-3"/>
    <n v="8.0606337405545962E-3"/>
    <n v="8.0549346461983914E-3"/>
    <n v="8.0190405603957089E-3"/>
    <n v="7.9846256737094515E-3"/>
    <n v="7.9516201453697765E-3"/>
    <n v="7.9199574367906193E-3"/>
    <n v="0.14437863876983664"/>
    <n v="0.14437863876983664"/>
    <n v="3.8165695067638263E-3"/>
    <n v="8.1482060464615202E-3"/>
    <n v="1.2995693546545801E-2"/>
    <n v="1.8652609144118155E-2"/>
    <n v="2.4970201256213742E-2"/>
    <n v="3.2040456027982743E-2"/>
    <n v="3.9434975759127563E-2"/>
    <n v="4.7182099346015874E-2"/>
    <n v="5.5229903532967792E-2"/>
    <n v="6.3518620787889779E-2"/>
    <n v="7.1916446468958395E-2"/>
    <n v="8.0174249862550687E-2"/>
    <n v="8.8340279911435476E-2"/>
    <n v="9.638782656681813E-2"/>
    <n v="0.10444846030737273"/>
    <n v="0.11250339495357112"/>
    <n v="0.12052243551396682"/>
    <n v="0.12850706118767627"/>
    <n v="0.13645868133304603"/>
    <n v="0.14437863876983664"/>
  </r>
  <r>
    <x v="0"/>
    <s v="Under $10"/>
    <n v="9.8508256475374054"/>
    <s v="Lighting"/>
    <s v="Urban"/>
    <s v="SC-New (2)"/>
    <s v="M_Input"/>
    <x v="4"/>
    <s v="Multifamily - High Rise"/>
    <s v="2017 - LEDGeneral Purpose and Dimmable1440 to 2600 lumensANY"/>
    <n v="1.2679021256996755E-3"/>
    <n v="1.3659665215122476E-3"/>
    <n v="1.4641801704648896E-3"/>
    <n v="1.61828841707845E-3"/>
    <n v="1.7440756235615237E-3"/>
    <n v="1.8873762121298344E-3"/>
    <n v="1.9491135109494628E-3"/>
    <n v="2.016246295351738E-3"/>
    <n v="2.0734933321303181E-3"/>
    <n v="2.1193611375677334E-3"/>
    <n v="2.1401344567747171E-3"/>
    <n v="2.1134754004894698E-3"/>
    <n v="2.0960025338041836E-3"/>
    <n v="2.0734443003031428E-3"/>
    <n v="2.0759359703543664E-3"/>
    <n v="2.0748509111116181E-3"/>
    <n v="2.0680169815210665E-3"/>
    <n v="2.0614646789001382E-3"/>
    <n v="2.0551807061584379E-3"/>
    <n v="2.0491523949133597E-3"/>
    <n v="3.8313661680776365E-2"/>
    <n v="11.175768216160538"/>
    <n v="9.8508256475374054"/>
    <s v="R-All-Lgt-Lighting-All-All-R"/>
    <s v="R-All-HVAC-ER-All-All-E"/>
    <n v="3.8313661680776372E-2"/>
    <n v="1.2679021256996755E-3"/>
    <n v="2.6338686472119231E-3"/>
    <n v="4.0980488176768125E-3"/>
    <n v="5.7163372347552623E-3"/>
    <n v="7.4604128583167862E-3"/>
    <n v="9.3477890704466212E-3"/>
    <n v="1.1296902581396083E-2"/>
    <n v="1.3313148876747821E-2"/>
    <n v="1.5386642208878139E-2"/>
    <n v="1.7506003346445871E-2"/>
    <n v="1.9646137803220588E-2"/>
    <n v="2.175961320371006E-2"/>
    <n v="2.3855615737514244E-2"/>
    <n v="2.5929060037817388E-2"/>
    <n v="2.8004996008171756E-2"/>
    <n v="3.0079846919283372E-2"/>
    <n v="3.2147863900804437E-2"/>
    <n v="3.4209328579704573E-2"/>
    <n v="3.6264509285863014E-2"/>
    <n v="3.8313661680776372E-2"/>
    <n v="7.266424733604228E-4"/>
    <n v="8.2470686917299489E-4"/>
    <n v="9.2292051812563694E-4"/>
    <n v="1.0770287647391972E-3"/>
    <n v="1.2028159712222709E-3"/>
    <n v="1.3461165597905816E-3"/>
    <n v="1.40785385861021E-3"/>
    <n v="1.4749866430124855E-3"/>
    <n v="1.5322336797910655E-3"/>
    <n v="1.5781014852284808E-3"/>
    <n v="1.5988748044354646E-3"/>
    <n v="1.5722157481502172E-3"/>
    <n v="1.554742881464931E-3"/>
    <n v="1.5321846479638902E-3"/>
    <n v="1.5346763180151138E-3"/>
    <n v="1.5335912587723655E-3"/>
    <n v="1.5267573291818139E-3"/>
    <n v="1.5202050265608856E-3"/>
    <n v="1.5139210538191853E-3"/>
    <n v="1.5078927425741071E-3"/>
    <n v="2.7488468633991313E-2"/>
    <n v="2.748846863399132E-2"/>
    <n v="7.266424733604228E-4"/>
    <n v="1.5513493425334177E-3"/>
    <n v="2.4742698606590547E-3"/>
    <n v="3.5512986253982519E-3"/>
    <n v="4.7541145966205223E-3"/>
    <n v="6.1002311564111039E-3"/>
    <n v="7.5080850150213135E-3"/>
    <n v="8.9830716580337998E-3"/>
    <n v="1.0515305337824864E-2"/>
    <n v="1.2093406823053345E-2"/>
    <n v="1.369228162748881E-2"/>
    <n v="1.5264497375639027E-2"/>
    <n v="1.6819240257103959E-2"/>
    <n v="1.8351424905067849E-2"/>
    <n v="1.9886101223082962E-2"/>
    <n v="2.1419692481855327E-2"/>
    <n v="2.2946449811037141E-2"/>
    <n v="2.4466654837598027E-2"/>
    <n v="2.5980575891417213E-2"/>
    <n v="2.748846863399132E-2"/>
  </r>
  <r>
    <x v="0"/>
    <s v="Under $5"/>
    <n v="-17.122116092942083"/>
    <s v="Lighting"/>
    <s v="Urban"/>
    <s v="SC-New (2)"/>
    <s v="M_Input"/>
    <x v="4"/>
    <s v="Multifamily - High Rise"/>
    <s v="2017 - LEDGlobe250 to 664 lumensANY"/>
    <n v="1.3959575209328032E-4"/>
    <n v="1.5039262103888195E-4"/>
    <n v="1.6120592272319268E-4"/>
    <n v="1.7817320762140602E-4"/>
    <n v="1.9202235207569705E-4"/>
    <n v="2.0779971614121116E-4"/>
    <n v="2.1459697949951473E-4"/>
    <n v="2.219882846632158E-4"/>
    <n v="2.2829117113389475E-4"/>
    <n v="2.3334120667458839E-4"/>
    <n v="2.3562834466370756E-4"/>
    <n v="2.3269318828467503E-4"/>
    <n v="2.3076942941029652E-4"/>
    <n v="2.2828577274023945E-4"/>
    <n v="2.2856010507845277E-4"/>
    <n v="2.2844064028855536E-4"/>
    <n v="2.2768822610641233E-4"/>
    <n v="2.2696681899322027E-4"/>
    <n v="2.262749549421782E-4"/>
    <n v="2.2561123916707868E-4"/>
    <n v="4.2183259333396991E-3"/>
    <n v="-3.0181284415172684"/>
    <n v="-17.122116092942083"/>
    <s v="R-All-Lgt-Lighting-All-All-R"/>
    <s v="R-All-HVAC-ER-All-All-E"/>
    <n v="4.2183259333396991E-3"/>
    <n v="1.3959575209328032E-4"/>
    <n v="2.8998837313216224E-4"/>
    <n v="4.5119429585535489E-4"/>
    <n v="6.2936750347676097E-4"/>
    <n v="8.2138985555245804E-4"/>
    <n v="1.0291895716936692E-3"/>
    <n v="1.243786551193184E-3"/>
    <n v="1.4657748358563997E-3"/>
    <n v="1.6940660069902943E-3"/>
    <n v="1.9274072136648828E-3"/>
    <n v="2.1630355583285902E-3"/>
    <n v="2.3957287466132653E-3"/>
    <n v="2.6264981760235617E-3"/>
    <n v="2.8547839487638011E-3"/>
    <n v="3.083344053842254E-3"/>
    <n v="3.3117846941308092E-3"/>
    <n v="3.5394729202372216E-3"/>
    <n v="3.7664397392304419E-3"/>
    <n v="3.9927146941726201E-3"/>
    <n v="4.2183259333396991E-3"/>
    <n v="8.0003180462918914E-5"/>
    <n v="9.080004940852054E-5"/>
    <n v="1.0161335109283127E-4"/>
    <n v="1.1858063599104461E-4"/>
    <n v="1.3242978044533562E-4"/>
    <n v="1.4820714451084976E-4"/>
    <n v="1.5500440786915331E-4"/>
    <n v="1.6239571303285441E-4"/>
    <n v="1.6869859950353335E-4"/>
    <n v="1.7374863504422699E-4"/>
    <n v="1.7603577303334616E-4"/>
    <n v="1.7310061665431364E-4"/>
    <n v="1.7117685777993512E-4"/>
    <n v="1.6869320110987802E-4"/>
    <n v="1.6896753344809137E-4"/>
    <n v="1.6884806865819396E-4"/>
    <n v="1.6809565447605093E-4"/>
    <n v="1.6737424736285885E-4"/>
    <n v="1.6668238331181678E-4"/>
    <n v="1.6601866753671729E-4"/>
    <n v="3.026474500732471E-3"/>
    <n v="3.026474500732471E-3"/>
    <n v="8.0003180462918914E-5"/>
    <n v="1.7080322987143945E-4"/>
    <n v="2.7241658096427071E-4"/>
    <n v="3.9099721695531534E-4"/>
    <n v="5.2342699740065102E-4"/>
    <n v="6.7163414191150073E-4"/>
    <n v="8.2663854978065404E-4"/>
    <n v="9.8903426281350855E-4"/>
    <n v="1.1577328623170418E-3"/>
    <n v="1.3314814973612687E-3"/>
    <n v="1.507517270394615E-3"/>
    <n v="1.6806178870489286E-3"/>
    <n v="1.8517947448288637E-3"/>
    <n v="2.0204879459387419E-3"/>
    <n v="2.1894554793868331E-3"/>
    <n v="2.3583035480450269E-3"/>
    <n v="2.526399202521078E-3"/>
    <n v="2.693773449883937E-3"/>
    <n v="2.8604558331957537E-3"/>
    <n v="3.026474500732471E-3"/>
  </r>
  <r>
    <x v="0"/>
    <s v="Under $5"/>
    <n v="-11.416266429291504"/>
    <s v="Lighting"/>
    <s v="Urban"/>
    <s v="SC-New (2)"/>
    <s v="M_Input"/>
    <x v="4"/>
    <s v="Multifamily - High Rise"/>
    <s v="2017 - LEDGlobe665 to 1439 lumensANY"/>
    <n v="1.9529362777016588E-4"/>
    <n v="2.1039838327545241E-4"/>
    <n v="2.2552612808455775E-4"/>
    <n v="2.4926325884601412E-4"/>
    <n v="2.6863812965285835E-4"/>
    <n v="2.9071056823928463E-4"/>
    <n v="3.0021989929160267E-4"/>
    <n v="3.1056029130017174E-4"/>
    <n v="3.1937799202404378E-4"/>
    <n v="3.2644296174068181E-4"/>
    <n v="3.2964265419842633E-4"/>
    <n v="3.2553638786339507E-4"/>
    <n v="3.2284506062815526E-4"/>
    <n v="3.1937043970339454E-4"/>
    <n v="3.1975422901460909E-4"/>
    <n v="3.1958709848334282E-4"/>
    <n v="3.1853447551299463E-4"/>
    <n v="3.1752523124788004E-4"/>
    <n v="3.1655731755118324E-4"/>
    <n v="3.156287831252872E-4"/>
    <n v="5.901412917553501E-3"/>
    <n v="-3.7043573412203066"/>
    <n v="-11.416266429291504"/>
    <s v="R-All-Lgt-Lighting-All-All-R"/>
    <s v="R-All-HVAC-ER-All-All-E"/>
    <n v="5.901412917553501E-3"/>
    <n v="1.9529362777016588E-4"/>
    <n v="4.0569201104561828E-4"/>
    <n v="6.3121813913017604E-4"/>
    <n v="8.8048139797619021E-4"/>
    <n v="1.1491195276290486E-3"/>
    <n v="1.4398300958683333E-3"/>
    <n v="1.7400499951599358E-3"/>
    <n v="2.0506102864601074E-3"/>
    <n v="2.3699882784841511E-3"/>
    <n v="2.6964312402248331E-3"/>
    <n v="3.0260738944232592E-3"/>
    <n v="3.3516102822866542E-3"/>
    <n v="3.6744553429148095E-3"/>
    <n v="3.9938257826182041E-3"/>
    <n v="4.3135800116328128E-3"/>
    <n v="4.6331671101161554E-3"/>
    <n v="4.9517015856291504E-3"/>
    <n v="5.2692268168770305E-3"/>
    <n v="5.5857841344282141E-3"/>
    <n v="5.901412917553501E-3"/>
    <n v="1.1192397412862814E-4"/>
    <n v="1.2702872963391465E-4"/>
    <n v="1.4215647444302003E-4"/>
    <n v="1.658936052044764E-4"/>
    <n v="1.8526847601132063E-4"/>
    <n v="2.0734091459774691E-4"/>
    <n v="2.1685024565006495E-4"/>
    <n v="2.2719063765863401E-4"/>
    <n v="2.3600833838250605E-4"/>
    <n v="2.4307330809914408E-4"/>
    <n v="2.4627300055688861E-4"/>
    <n v="2.4216673422185734E-4"/>
    <n v="2.3947540698661754E-4"/>
    <n v="2.3600078606185682E-4"/>
    <n v="2.3638457537307136E-4"/>
    <n v="2.3621744484180509E-4"/>
    <n v="2.351648218714569E-4"/>
    <n v="2.3415557760634231E-4"/>
    <n v="2.3318766390964551E-4"/>
    <n v="2.3225912948374947E-4"/>
    <n v="4.2340198447227461E-3"/>
    <n v="4.2340198447227469E-3"/>
    <n v="1.1192397412862814E-4"/>
    <n v="2.3895270376254277E-4"/>
    <n v="3.811091782055628E-4"/>
    <n v="5.470027834100392E-4"/>
    <n v="7.3227125942135988E-4"/>
    <n v="9.3961217401910678E-4"/>
    <n v="1.1564624196691718E-3"/>
    <n v="1.3836530573278058E-3"/>
    <n v="1.6196613957103118E-3"/>
    <n v="1.862734703809456E-3"/>
    <n v="2.1090077043663447E-3"/>
    <n v="2.3511744385882019E-3"/>
    <n v="2.5906498455748194E-3"/>
    <n v="2.8266506316366761E-3"/>
    <n v="3.0630352070097474E-3"/>
    <n v="3.2992526518515527E-3"/>
    <n v="3.5344174737230094E-3"/>
    <n v="3.7685730513293517E-3"/>
    <n v="4.0017607152389974E-3"/>
    <n v="4.2340198447227469E-3"/>
  </r>
  <r>
    <x v="0"/>
    <s v="Under $5"/>
    <n v="-6.9944278130209367"/>
    <s v="Lighting"/>
    <s v="Urban"/>
    <s v="SC-New (2)"/>
    <s v="M_Input"/>
    <x v="4"/>
    <s v="Multifamily - High Rise"/>
    <s v="2017 - LEDGlobe1440 to 2600 lumensANY"/>
    <n v="4.9364284460215403E-5"/>
    <n v="5.318230687076983E-5"/>
    <n v="5.7006140277546797E-5"/>
    <n v="6.3006164387687612E-5"/>
    <n v="6.7903541966307678E-5"/>
    <n v="7.3482782566995782E-5"/>
    <n v="7.5886451997753826E-5"/>
    <n v="7.8500188341173411E-5"/>
    <n v="8.0729034677780645E-5"/>
    <n v="8.2514843968011894E-5"/>
    <n v="8.3323628824296035E-5"/>
    <n v="8.228568968748795E-5"/>
    <n v="8.1605404085070582E-5"/>
    <n v="8.072712568100937E-5"/>
    <n v="8.0824135936530272E-5"/>
    <n v="8.0781890425595681E-5"/>
    <n v="8.0515819380006944E-5"/>
    <n v="8.026071315067524E-5"/>
    <n v="8.0016054030957796E-5"/>
    <n v="7.978134879221351E-5"/>
    <n v="1.4916975495080863E-3"/>
    <n v="1.9509699733674799"/>
    <n v="-6.9944278130209367"/>
    <s v="R-All-Lgt-Lighting-All-All-R"/>
    <s v="R-All-HVAC-ER-All-All-E"/>
    <n v="1.4916975495080863E-3"/>
    <n v="4.9364284460215403E-5"/>
    <n v="1.0254659133098523E-4"/>
    <n v="1.5955273160853204E-4"/>
    <n v="2.2255889599621963E-4"/>
    <n v="2.9046243796252731E-4"/>
    <n v="3.639452205295231E-4"/>
    <n v="4.3983167252727693E-4"/>
    <n v="5.1833186086845033E-4"/>
    <n v="5.9906089554623092E-4"/>
    <n v="6.8157573951424283E-4"/>
    <n v="7.6489936833853891E-4"/>
    <n v="8.4718505802602688E-4"/>
    <n v="9.2879046211109752E-4"/>
    <n v="1.0095175877921068E-3"/>
    <n v="1.090341723728637E-3"/>
    <n v="1.1711236141542327E-3"/>
    <n v="1.2516394335342397E-3"/>
    <n v="1.3319001466849149E-3"/>
    <n v="1.4119162007158728E-3"/>
    <n v="1.4916975495080863E-3"/>
    <n v="2.8290973750078622E-5"/>
    <n v="3.2108996160633052E-5"/>
    <n v="3.5932829567410013E-5"/>
    <n v="4.1932853677550827E-5"/>
    <n v="4.6830231256170894E-5"/>
    <n v="5.2409471856858998E-5"/>
    <n v="5.4813141287617041E-5"/>
    <n v="5.7426877631036626E-5"/>
    <n v="5.9655723967643861E-5"/>
    <n v="6.144153325787511E-5"/>
    <n v="6.225031811415925E-5"/>
    <n v="6.1212378977351165E-5"/>
    <n v="6.0532093374933798E-5"/>
    <n v="5.9653814970872586E-5"/>
    <n v="5.9750825226393488E-5"/>
    <n v="5.9708579715458897E-5"/>
    <n v="5.9442508669870159E-5"/>
    <n v="5.9187402440538455E-5"/>
    <n v="5.8942743320821011E-5"/>
    <n v="5.8708038082076725E-5"/>
    <n v="1.0702313353053508E-3"/>
    <n v="1.0702313353053508E-3"/>
    <n v="2.8290973750078622E-5"/>
    <n v="6.0399969910711671E-5"/>
    <n v="9.6332799478121683E-5"/>
    <n v="1.382656531556725E-4"/>
    <n v="1.8509588441184338E-4"/>
    <n v="2.3750535626870236E-4"/>
    <n v="2.923184975563194E-4"/>
    <n v="3.4974537518735606E-4"/>
    <n v="4.094010991549999E-4"/>
    <n v="4.7084263241287501E-4"/>
    <n v="5.3309295052703424E-4"/>
    <n v="5.9430532950438542E-4"/>
    <n v="6.5483742287931925E-4"/>
    <n v="7.1449123785019184E-4"/>
    <n v="7.7424206307658537E-4"/>
    <n v="8.3395064279204428E-4"/>
    <n v="8.9339315146191444E-4"/>
    <n v="9.5258055390245295E-4"/>
    <n v="1.0115232972232741E-3"/>
    <n v="1.0702313353053508E-3"/>
  </r>
  <r>
    <x v="0"/>
    <s v="Under $20"/>
    <n v="19.969578342814859"/>
    <s v="Lighting"/>
    <s v="Urban"/>
    <s v="SC-New (2)"/>
    <s v="M_Input"/>
    <x v="4"/>
    <s v="Multifamily - High Rise"/>
    <s v="2017 - LEDReflectors and Outdoor250 to 664 lumensANY"/>
    <n v="5.190216695522929E-5"/>
    <n v="5.5916478896712208E-5"/>
    <n v="5.9936900585341615E-5"/>
    <n v="6.6245393790604427E-5"/>
    <n v="7.1394551962504824E-5"/>
    <n v="7.7260628627176994E-5"/>
    <n v="7.9787873850409798E-5"/>
    <n v="8.2535985801317281E-5"/>
    <n v="8.4879420046239285E-5"/>
    <n v="8.6757040130178338E-5"/>
    <n v="8.7607405674837517E-5"/>
    <n v="8.6516104728069068E-5"/>
    <n v="8.5800844752157506E-5"/>
    <n v="8.4877412905444598E-5"/>
    <n v="8.4979410585213941E-5"/>
    <n v="8.493499317725166E-5"/>
    <n v="8.4655243070851758E-5"/>
    <n v="8.4387021496268555E-5"/>
    <n v="8.4129784130882886E-5"/>
    <n v="8.3883012388523458E-5"/>
    <n v="1.5683876735552147E-3"/>
    <n v="64.466669481953872"/>
    <n v="19.969578342814859"/>
    <s v="R-All-Lgt-Lighting-All-All-R"/>
    <s v="R-All-HVAC-ER-All-All-E"/>
    <n v="1.5683876735552149E-3"/>
    <n v="5.190216695522929E-5"/>
    <n v="1.078186458519415E-4"/>
    <n v="1.6775554643728313E-4"/>
    <n v="2.3400094022788757E-4"/>
    <n v="3.0539549219039236E-4"/>
    <n v="3.8265612081756937E-4"/>
    <n v="4.6244399466797916E-4"/>
    <n v="5.4497998046929648E-4"/>
    <n v="6.2985940051553575E-4"/>
    <n v="7.1661644064571414E-4"/>
    <n v="8.0422384632055169E-4"/>
    <n v="8.907399510486207E-4"/>
    <n v="9.7654079580077816E-4"/>
    <n v="1.0614182087062228E-3"/>
    <n v="1.1463976192914367E-3"/>
    <n v="1.2313326124686883E-3"/>
    <n v="1.3159878555395401E-3"/>
    <n v="1.4003748770358086E-3"/>
    <n v="1.4845046611666915E-3"/>
    <n v="1.5683876735552149E-3"/>
    <n v="2.974544975094293E-5"/>
    <n v="3.3759761692425848E-5"/>
    <n v="3.7780183381055255E-5"/>
    <n v="4.4088676586318067E-5"/>
    <n v="4.9237834758218464E-5"/>
    <n v="5.5103911422890634E-5"/>
    <n v="5.7631156646123438E-5"/>
    <n v="6.0379268597030921E-5"/>
    <n v="6.2722702841952932E-5"/>
    <n v="6.4600322925891971E-5"/>
    <n v="6.545068847055115E-5"/>
    <n v="6.4359387523782701E-5"/>
    <n v="6.3644127547871153E-5"/>
    <n v="6.2720695701158245E-5"/>
    <n v="6.2822693380927574E-5"/>
    <n v="6.2778275972965306E-5"/>
    <n v="6.2498525866565405E-5"/>
    <n v="6.2230304291982188E-5"/>
    <n v="6.1973066926596532E-5"/>
    <n v="6.1726295184237091E-5"/>
    <n v="1.1252533294694874E-3"/>
    <n v="1.1252533294694878E-3"/>
    <n v="2.974544975094293E-5"/>
    <n v="6.3505211443368778E-5"/>
    <n v="1.0128539482442403E-4"/>
    <n v="1.453740714107421E-4"/>
    <n v="1.9461190616896056E-4"/>
    <n v="2.4971581759185117E-4"/>
    <n v="3.0734697423797459E-4"/>
    <n v="3.6772624283500549E-4"/>
    <n v="4.3044894567695845E-4"/>
    <n v="4.9504926860285048E-4"/>
    <n v="5.6049995707340165E-4"/>
    <n v="6.248593445971843E-4"/>
    <n v="6.8850347214505551E-4"/>
    <n v="7.512241678462137E-4"/>
    <n v="8.1404686122714127E-4"/>
    <n v="8.7682513720010655E-4"/>
    <n v="9.3932366306667193E-4"/>
    <n v="1.0015539673586542E-3"/>
    <n v="1.0635270342852507E-3"/>
    <n v="1.1252533294694878E-3"/>
  </r>
  <r>
    <x v="0"/>
    <s v="Under $5"/>
    <n v="-15.116662573057846"/>
    <s v="Lighting"/>
    <s v="Urban"/>
    <s v="SC-New (2)"/>
    <s v="M_Input"/>
    <x v="4"/>
    <s v="Multifamily - High Rise"/>
    <s v="2017 - LEDReflectors and Outdoor665 to 1439 lumensANY"/>
    <n v="1.663722560975327E-3"/>
    <n v="1.7924012219183057E-3"/>
    <n v="1.9212757306411696E-3"/>
    <n v="2.1234943100775301E-3"/>
    <n v="2.2885504363084615E-3"/>
    <n v="2.4765873654764574E-3"/>
    <n v="2.557598142899999E-3"/>
    <n v="2.6456887973182351E-3"/>
    <n v="2.7208075187928516E-3"/>
    <n v="2.780994579908901E-3"/>
    <n v="2.8082530244926485E-3"/>
    <n v="2.7732714020968332E-3"/>
    <n v="2.7503437628729598E-3"/>
    <n v="2.7207431799488482E-3"/>
    <n v="2.7240127128210644E-3"/>
    <n v="2.7225889140076033E-3"/>
    <n v="2.7136215318970609E-3"/>
    <n v="2.7050236965627601E-3"/>
    <n v="2.6967779597578379E-3"/>
    <n v="2.6888676982165668E-3"/>
    <n v="5.0274624546991414E-2"/>
    <n v="9.4959443078403254"/>
    <n v="-15.116662573057846"/>
    <s v="R-All-Lgt-Lighting-All-All-R"/>
    <s v="R-All-HVAC-ER-All-All-E"/>
    <n v="5.0274624546991414E-2"/>
    <n v="1.663722560975327E-3"/>
    <n v="3.4561237828936329E-3"/>
    <n v="5.3773995135348029E-3"/>
    <n v="7.5008938236123326E-3"/>
    <n v="9.7894442599207945E-3"/>
    <n v="1.2266031625397252E-2"/>
    <n v="1.482362976829725E-2"/>
    <n v="1.7469318565615486E-2"/>
    <n v="2.0190126084408337E-2"/>
    <n v="2.2971120664317238E-2"/>
    <n v="2.5779373688809885E-2"/>
    <n v="2.8552645090906718E-2"/>
    <n v="3.1302988853779676E-2"/>
    <n v="3.4023732033728521E-2"/>
    <n v="3.6747744746549585E-2"/>
    <n v="3.9470333660557189E-2"/>
    <n v="4.2183955192454249E-2"/>
    <n v="4.4888978889017009E-2"/>
    <n v="4.7585756848774849E-2"/>
    <n v="5.0274624546991414E-2"/>
    <n v="9.5348958897400332E-4"/>
    <n v="1.082168249916982E-3"/>
    <n v="1.2110427586398459E-3"/>
    <n v="1.4132613380762064E-3"/>
    <n v="1.5783174643071377E-3"/>
    <n v="1.7663543934751337E-3"/>
    <n v="1.8473651708986753E-3"/>
    <n v="1.9354558253169114E-3"/>
    <n v="2.0105745467915281E-3"/>
    <n v="2.0707616079075775E-3"/>
    <n v="2.0980200524913246E-3"/>
    <n v="2.0630384300955092E-3"/>
    <n v="2.0401107908716359E-3"/>
    <n v="2.0105102079475247E-3"/>
    <n v="2.0137797408197409E-3"/>
    <n v="2.0123559420062798E-3"/>
    <n v="2.0033885598957375E-3"/>
    <n v="1.9947907245614366E-3"/>
    <n v="1.9865449877565144E-3"/>
    <n v="1.9786347262152433E-3"/>
    <n v="3.6069965106964939E-2"/>
    <n v="3.6069965106964946E-2"/>
    <n v="9.5348958897400332E-4"/>
    <n v="2.0356578388909851E-3"/>
    <n v="3.2467005975308312E-3"/>
    <n v="4.6599619356070378E-3"/>
    <n v="6.2382793999141758E-3"/>
    <n v="8.0046337933893097E-3"/>
    <n v="9.8519989642879852E-3"/>
    <n v="1.1787454789604896E-2"/>
    <n v="1.3798029336396424E-2"/>
    <n v="1.5868790944304004E-2"/>
    <n v="1.7966810996795327E-2"/>
    <n v="2.0029849426890838E-2"/>
    <n v="2.2069960217762474E-2"/>
    <n v="2.4080470425709998E-2"/>
    <n v="2.6094250166529741E-2"/>
    <n v="2.810660610853602E-2"/>
    <n v="3.0109994668431755E-2"/>
    <n v="3.210478539299319E-2"/>
    <n v="3.4091330380749706E-2"/>
    <n v="3.6069965106964946E-2"/>
  </r>
  <r>
    <x v="0"/>
    <s v="Under $15"/>
    <n v="11.474340392308507"/>
    <s v="Lighting"/>
    <s v="Urban"/>
    <s v="SC-New (2)"/>
    <s v="M_Input"/>
    <x v="4"/>
    <s v="Multifamily - High Rise"/>
    <s v="2017 - LEDReflectors and Outdoor1440 to 2600 lumensANY"/>
    <n v="4.2678959801356706E-4"/>
    <n v="4.5979913654178346E-4"/>
    <n v="4.9285891529466817E-4"/>
    <n v="5.4473342144906233E-4"/>
    <n v="5.8707475853021546E-4"/>
    <n v="6.3531128984482864E-4"/>
    <n v="6.5609273378406979E-4"/>
    <n v="6.7869035665087227E-4"/>
    <n v="6.9796032971816658E-4"/>
    <n v="7.133999301791224E-4"/>
    <n v="7.2039245458147981E-4"/>
    <n v="7.1141872728441163E-4"/>
    <n v="7.0553717097371241E-4"/>
    <n v="6.9794382507369472E-4"/>
    <n v="6.9878254821958215E-4"/>
    <n v="6.9841730551776257E-4"/>
    <n v="6.9611693074617261E-4"/>
    <n v="6.9391135466504903E-4"/>
    <n v="6.9179610132963983E-4"/>
    <n v="6.8976690642505055E-4"/>
    <n v="1.2896793794822912E-2"/>
    <n v="17.165662931719837"/>
    <n v="11.474340392308507"/>
    <s v="R-All-Lgt-Lighting-All-All-R"/>
    <s v="R-All-HVAC-ER-All-All-E"/>
    <n v="1.2896793794822912E-2"/>
    <n v="4.2678959801356706E-4"/>
    <n v="8.8658873455535058E-4"/>
    <n v="1.3794476498500186E-3"/>
    <n v="1.9241810712990809E-3"/>
    <n v="2.5112558298292964E-3"/>
    <n v="3.1465671196741251E-3"/>
    <n v="3.8026598534581946E-3"/>
    <n v="4.4813502101090667E-3"/>
    <n v="5.1793105398272336E-3"/>
    <n v="5.8927104700063557E-3"/>
    <n v="6.6131029245878352E-3"/>
    <n v="7.3245216518722468E-3"/>
    <n v="8.0300588228459594E-3"/>
    <n v="8.728002647919654E-3"/>
    <n v="9.4267851961392368E-3"/>
    <n v="1.0125202501656999E-2"/>
    <n v="1.0821319432403172E-2"/>
    <n v="1.1515230787068221E-2"/>
    <n v="1.2207026888397862E-2"/>
    <n v="1.2896793794822912E-2"/>
    <n v="2.4459573244578427E-4"/>
    <n v="2.7760527097400072E-4"/>
    <n v="3.1066504972688538E-4"/>
    <n v="3.6253955588127953E-4"/>
    <n v="4.0488089296243266E-4"/>
    <n v="4.5311742427704585E-4"/>
    <n v="4.73898868216287E-4"/>
    <n v="4.9649649108308947E-4"/>
    <n v="5.1576646415038379E-4"/>
    <n v="5.312060646113396E-4"/>
    <n v="5.3819858901369701E-4"/>
    <n v="5.2922486171662884E-4"/>
    <n v="5.2334330540592961E-4"/>
    <n v="5.1574995950591192E-4"/>
    <n v="5.1658868265179935E-4"/>
    <n v="5.1622343994997977E-4"/>
    <n v="5.1392306517838982E-4"/>
    <n v="5.1171748909726623E-4"/>
    <n v="5.0960223576185704E-4"/>
    <n v="5.0757304085726775E-4"/>
    <n v="9.2529164834672575E-3"/>
    <n v="9.2529164834672557E-3"/>
    <n v="2.4459573244578427E-4"/>
    <n v="5.2220100341978499E-4"/>
    <n v="8.3286605314667036E-4"/>
    <n v="1.1954056090279499E-3"/>
    <n v="1.6002865019903827E-3"/>
    <n v="2.0534039262674287E-3"/>
    <n v="2.5273027944837157E-3"/>
    <n v="3.0237992855668052E-3"/>
    <n v="3.5395657497171891E-3"/>
    <n v="4.070771814328529E-3"/>
    <n v="4.6089704033422264E-3"/>
    <n v="5.138195265058855E-3"/>
    <n v="5.6615385704647846E-3"/>
    <n v="6.1772885299706962E-3"/>
    <n v="6.6938772126224951E-3"/>
    <n v="7.2101006525724749E-3"/>
    <n v="7.7240237177508648E-3"/>
    <n v="8.2357412068481302E-3"/>
    <n v="8.7453434426099878E-3"/>
    <n v="9.2529164834672557E-3"/>
  </r>
  <r>
    <x v="0"/>
    <s v="Over $160"/>
    <n v="214.4910679310648"/>
    <s v="Lighting"/>
    <s v="Urban"/>
    <s v="SC-New (2)"/>
    <s v="M_Input"/>
    <x v="4"/>
    <s v="Multifamily - High Rise"/>
    <s v="2017 - LEDThree-Way250 to 664 lumensANY"/>
    <n v="5.8238630665686633E-7"/>
    <n v="6.2743028925947032E-7"/>
    <n v="6.7254282840381401E-7"/>
    <n v="7.4332946938456758E-7"/>
    <n v="8.0110738861310104E-7"/>
    <n v="8.6692974100642899E-7"/>
    <n v="8.9528757455978264E-7"/>
    <n v="9.2612372000914645E-7"/>
    <n v="9.5241903858362138E-7"/>
    <n v="9.7348752743753153E-7"/>
    <n v="9.8302934963716127E-7"/>
    <n v="9.7078402800371505E-7"/>
    <n v="9.6275820480388712E-7"/>
    <n v="9.5239651676260858E-7"/>
    <n v="9.5354101718509881E-7"/>
    <n v="9.5304261621858916E-7"/>
    <n v="9.4990358290243427E-7"/>
    <n v="9.4689390948510024E-7"/>
    <n v="9.4400748820541972E-7"/>
    <n v="9.4123850008698604E-7"/>
    <n v="1.7598639097205326E-5"/>
    <n v="158.82923553325011"/>
    <n v="214.4910679310648"/>
    <s v="R-All-Lgt-Lighting-All-All-R"/>
    <s v="R-All-HVAC-ER-All-All-E"/>
    <n v="1.7598639097205326E-5"/>
    <n v="5.8238630665686633E-7"/>
    <n v="1.2098165959163368E-6"/>
    <n v="1.8823594243201507E-6"/>
    <n v="2.6256888937047182E-6"/>
    <n v="3.4267962823178193E-6"/>
    <n v="4.2937260233242486E-6"/>
    <n v="5.1890135978840312E-6"/>
    <n v="6.1151373178931775E-6"/>
    <n v="7.0675563564767986E-6"/>
    <n v="8.0410438839143295E-6"/>
    <n v="9.0240732335514899E-6"/>
    <n v="9.9948572615552044E-6"/>
    <n v="1.0957615466359091E-5"/>
    <n v="1.19100119831217E-5"/>
    <n v="1.2863553000306798E-5"/>
    <n v="1.3816595616525388E-5"/>
    <n v="1.4766499199427821E-5"/>
    <n v="1.5713393108912921E-5"/>
    <n v="1.665740059711834E-5"/>
    <n v="1.7598639097205326E-5"/>
    <n v="3.3376915910355224E-7"/>
    <n v="3.7881314170615623E-7"/>
    <n v="4.2392568085049992E-7"/>
    <n v="4.9471232183125348E-7"/>
    <n v="5.5249024105978694E-7"/>
    <n v="6.1831259345311489E-7"/>
    <n v="6.4667042700646855E-7"/>
    <n v="6.7750657245583236E-7"/>
    <n v="7.0380189103030728E-7"/>
    <n v="7.2487037988421743E-7"/>
    <n v="7.3441220208384717E-7"/>
    <n v="7.2216688045040095E-7"/>
    <n v="7.1414105725057303E-7"/>
    <n v="7.0377936920929449E-7"/>
    <n v="7.0492386963178472E-7"/>
    <n v="7.0442546866527507E-7"/>
    <n v="7.0128643534912018E-7"/>
    <n v="6.9827676193178614E-7"/>
    <n v="6.9539034065210562E-7"/>
    <n v="6.9262135253367194E-7"/>
    <n v="1.2626296146139045E-5"/>
    <n v="1.2626296146139049E-5"/>
    <n v="3.3376915910355224E-7"/>
    <n v="7.1258230080970846E-7"/>
    <n v="1.1365079816602085E-6"/>
    <n v="1.6312203034914619E-6"/>
    <n v="2.1837105445512487E-6"/>
    <n v="2.8020231380043634E-6"/>
    <n v="3.4486935650108318E-6"/>
    <n v="4.1262001374666639E-6"/>
    <n v="4.8300020284969708E-6"/>
    <n v="5.5548724083811884E-6"/>
    <n v="6.2892846104650354E-6"/>
    <n v="7.0114514909154365E-6"/>
    <n v="7.725592548166009E-6"/>
    <n v="8.4293719173753032E-6"/>
    <n v="9.134295787007088E-6"/>
    <n v="9.8387212556723638E-6"/>
    <n v="1.0540007691021484E-5"/>
    <n v="1.1238284452953271E-5"/>
    <n v="1.1933674793605376E-5"/>
    <n v="1.2626296146139049E-5"/>
  </r>
  <r>
    <x v="0"/>
    <s v="Under $20"/>
    <n v="15.924186957367688"/>
    <s v="Lighting"/>
    <s v="Urban"/>
    <s v="SC-New (2)"/>
    <s v="M_Input"/>
    <x v="4"/>
    <s v="Multifamily - High Rise"/>
    <s v="2017 - LEDThree-Way665 to 1439 lumensANY"/>
    <n v="3.3553206104547087E-5"/>
    <n v="3.6148339291504519E-5"/>
    <n v="3.8747422248139767E-5"/>
    <n v="4.2825675337416446E-5"/>
    <n v="4.615445283442769E-5"/>
    <n v="4.9946696798434042E-5"/>
    <n v="5.1580485613552473E-5"/>
    <n v="5.3357058194167581E-5"/>
    <n v="5.4872018682814369E-5"/>
    <n v="5.6085844181021178E-5"/>
    <n v="5.6635580195102569E-5"/>
    <n v="5.5930086614832712E-5"/>
    <n v="5.546769232962307E-5"/>
    <n v="5.4870721126031761E-5"/>
    <n v="5.4936659590112425E-5"/>
    <n v="5.4907945057918161E-5"/>
    <n v="5.4727094940698559E-5"/>
    <n v="5.4553697676159687E-5"/>
    <n v="5.4387401375929664E-5"/>
    <n v="5.422787078948408E-5"/>
    <n v="1.0139159489819182E-3"/>
    <n v="16.355340944928408"/>
    <n v="15.924186957367688"/>
    <s v="R-All-Lgt-Lighting-All-All-R"/>
    <s v="R-All-HVAC-ER-All-All-E"/>
    <n v="1.0139159489819182E-3"/>
    <n v="3.3553206104547087E-5"/>
    <n v="6.9701545396051606E-5"/>
    <n v="1.0844896764419137E-4"/>
    <n v="1.5127464298160781E-4"/>
    <n v="1.974290958160355E-4"/>
    <n v="2.4737579261446954E-4"/>
    <n v="2.9895627822802202E-4"/>
    <n v="3.5231333642218963E-4"/>
    <n v="4.0718535510500401E-4"/>
    <n v="4.632711992860252E-4"/>
    <n v="5.1990677948112775E-4"/>
    <n v="5.758368660959605E-4"/>
    <n v="6.3130455842558362E-4"/>
    <n v="6.8617527955161539E-4"/>
    <n v="7.4111193914172784E-4"/>
    <n v="7.9601988419964603E-4"/>
    <n v="8.5074697914034464E-4"/>
    <n v="9.0530067681650437E-4"/>
    <n v="9.5968807819243407E-4"/>
    <n v="1.0139159489819182E-3"/>
    <n v="1.9229547911299293E-5"/>
    <n v="2.1824681098256726E-5"/>
    <n v="2.4423764054891973E-5"/>
    <n v="2.8502017144168652E-5"/>
    <n v="3.1830794641179896E-5"/>
    <n v="3.5623038605186248E-5"/>
    <n v="3.725682742030468E-5"/>
    <n v="3.9033400000919788E-5"/>
    <n v="4.0548360489566575E-5"/>
    <n v="4.1762185987773384E-5"/>
    <n v="4.2311922001854776E-5"/>
    <n v="4.1606428421584919E-5"/>
    <n v="4.1144034136375277E-5"/>
    <n v="4.0547062932783967E-5"/>
    <n v="4.0613001396864631E-5"/>
    <n v="4.0584286864670367E-5"/>
    <n v="4.0403436747450765E-5"/>
    <n v="4.0230039482911894E-5"/>
    <n v="4.0063743182681871E-5"/>
    <n v="3.9904212596236286E-5"/>
    <n v="7.2744278511696235E-4"/>
    <n v="7.2744278511696191E-4"/>
    <n v="1.9229547911299293E-5"/>
    <n v="4.1054229009556019E-5"/>
    <n v="6.5477993064447986E-5"/>
    <n v="9.3980010208616631E-5"/>
    <n v="1.2581080484979653E-4"/>
    <n v="1.6143384345498278E-4"/>
    <n v="1.9869067087528746E-4"/>
    <n v="2.3772407087620725E-4"/>
    <n v="2.7827243136577381E-4"/>
    <n v="3.2003461735354721E-4"/>
    <n v="3.6234653935540196E-4"/>
    <n v="4.0395296777698687E-4"/>
    <n v="4.4509700191336214E-4"/>
    <n v="4.8564406484614611E-4"/>
    <n v="5.2625706624301078E-4"/>
    <n v="5.6684135310768112E-4"/>
    <n v="6.0724478985513188E-4"/>
    <n v="6.4747482933804376E-4"/>
    <n v="6.8753857252072561E-4"/>
    <n v="7.2744278511696191E-4"/>
  </r>
  <r>
    <x v="0"/>
    <s v="Under $35"/>
    <n v="32.299287687879591"/>
    <s v="Lighting"/>
    <s v="Urban"/>
    <s v="SC-New (2)"/>
    <s v="M_Input"/>
    <x v="4"/>
    <s v="Multifamily - High Rise"/>
    <s v="2017 - LEDThree-Way1440 to 2600 lumensANY"/>
    <n v="2.2717951387326332E-4"/>
    <n v="2.4475044566477002E-4"/>
    <n v="2.6234812025851509E-4"/>
    <n v="2.8996084827583718E-4"/>
    <n v="3.1249908355526074E-4"/>
    <n v="3.3817532258730455E-4"/>
    <n v="3.4923725650901934E-4"/>
    <n v="3.6126593996678338E-4"/>
    <n v="3.7152332002982698E-4"/>
    <n v="3.797417980420437E-4"/>
    <n v="3.834639091287906E-4"/>
    <n v="3.7868720647608347E-4"/>
    <n v="3.7555646217092255E-4"/>
    <n v="3.7151453463035798E-4"/>
    <n v="3.7196098580312279E-4"/>
    <n v="3.7176656761713281E-4"/>
    <n v="3.7054208130170134E-4"/>
    <n v="3.6936805619834298E-4"/>
    <n v="3.68242109767845E-4"/>
    <n v="3.6716197212127553E-4"/>
    <n v="6.8649455339781992E-3"/>
    <n v="25.320117636280749"/>
    <n v="32.299287687879591"/>
    <s v="R-All-Lgt-Lighting-All-All-R"/>
    <s v="R-All-HVAC-ER-All-All-E"/>
    <n v="6.8649455339781992E-3"/>
    <n v="2.2717951387326332E-4"/>
    <n v="4.7192995953803334E-4"/>
    <n v="7.3427807979654838E-4"/>
    <n v="1.0242389280723857E-3"/>
    <n v="1.3367380116276464E-3"/>
    <n v="1.6749133342149509E-3"/>
    <n v="2.0241505907239703E-3"/>
    <n v="2.3854165306907539E-3"/>
    <n v="2.7569398507205807E-3"/>
    <n v="3.1366816487626245E-3"/>
    <n v="3.5201455578914151E-3"/>
    <n v="3.8988327643674986E-3"/>
    <n v="4.2743892265384208E-3"/>
    <n v="4.6459037611687789E-3"/>
    <n v="5.0178647469719014E-3"/>
    <n v="5.3896313145890343E-3"/>
    <n v="5.7601733958907355E-3"/>
    <n v="6.1295414520890785E-3"/>
    <n v="6.4977835618569239E-3"/>
    <n v="6.8649455339781992E-3"/>
    <n v="1.3019797073578548E-4"/>
    <n v="1.4776890252729219E-4"/>
    <n v="1.6536657712103725E-4"/>
    <n v="1.9297930513835935E-4"/>
    <n v="2.155175404177829E-4"/>
    <n v="2.4119377944982671E-4"/>
    <n v="2.5225571337154148E-4"/>
    <n v="2.6428439682930557E-4"/>
    <n v="2.7454177689234917E-4"/>
    <n v="2.8276025490456584E-4"/>
    <n v="2.8648236599131279E-4"/>
    <n v="2.8170566333860566E-4"/>
    <n v="2.7857491903344469E-4"/>
    <n v="2.7453299149288017E-4"/>
    <n v="2.7497944266564498E-4"/>
    <n v="2.74785024479655E-4"/>
    <n v="2.7356053816422353E-4"/>
    <n v="2.7238651306086517E-4"/>
    <n v="2.7126056663036714E-4"/>
    <n v="2.7018042898379767E-4"/>
    <n v="4.9253146712286422E-3"/>
    <n v="4.9253146712286413E-3"/>
    <n v="1.3019797073578548E-4"/>
    <n v="2.7796687326307767E-4"/>
    <n v="4.4333345038411495E-4"/>
    <n v="6.3631275552247432E-4"/>
    <n v="8.5183029594025725E-4"/>
    <n v="1.0930240753900839E-3"/>
    <n v="1.3452797887616255E-3"/>
    <n v="1.609564185590931E-3"/>
    <n v="1.8841059624832802E-3"/>
    <n v="2.1668662173878459E-3"/>
    <n v="2.4533485833791585E-3"/>
    <n v="2.7350542467177641E-3"/>
    <n v="3.0136291657512086E-3"/>
    <n v="3.2881621572440887E-3"/>
    <n v="3.5631415999097336E-3"/>
    <n v="3.8379266243893885E-3"/>
    <n v="4.1114871625536117E-3"/>
    <n v="4.3838736756144766E-3"/>
    <n v="4.655134242244844E-3"/>
    <n v="4.9253146712286413E-3"/>
  </r>
  <r>
    <x v="0"/>
    <s v="Under $5"/>
    <n v="-44.275761960507232"/>
    <s v="Lighting"/>
    <s v="Urban"/>
    <s v="SC-New (2)"/>
    <s v="M_Input"/>
    <x v="4"/>
    <s v="Manufactured"/>
    <s v="2017 - LEDDecorative and Mini-Base250 to 664 lumensANY"/>
    <n v="8.5185463452836646E-5"/>
    <n v="9.09861936266163E-5"/>
    <n v="9.7335282514612604E-5"/>
    <n v="1.029265436327238E-4"/>
    <n v="1.075048693826598E-4"/>
    <n v="1.1056585179493336E-4"/>
    <n v="1.1196458947304775E-4"/>
    <n v="1.13260275330617E-4"/>
    <n v="1.1426054270813271E-4"/>
    <n v="1.1475516228927564E-4"/>
    <n v="1.1477658270743928E-4"/>
    <n v="1.1439963810161452E-4"/>
    <n v="1.1378799830520586E-4"/>
    <n v="1.131426128740444E-4"/>
    <n v="1.124012805539077E-4"/>
    <n v="1.1154533334285228E-4"/>
    <n v="1.1037452931616036E-4"/>
    <n v="1.0921601430284594E-4"/>
    <n v="1.0806965931475286E-4"/>
    <n v="1.0693533671761286E-4"/>
    <n v="2.1633937597418914E-3"/>
    <n v="-2.1024930749985167"/>
    <n v="-44.275761960507232"/>
    <s v="R-All-Lgt-Lighting-All-All-R"/>
    <s v="R-All-HVAC-ER-All-All-E"/>
    <n v="2.1633937597418914E-3"/>
    <n v="8.5185463452836646E-5"/>
    <n v="1.7617165707945295E-4"/>
    <n v="2.7350693959406555E-4"/>
    <n v="3.7643348322678933E-4"/>
    <n v="4.8393835260944913E-4"/>
    <n v="5.9450420440438246E-4"/>
    <n v="7.0646879387743018E-4"/>
    <n v="8.1972906920804722E-4"/>
    <n v="9.3398961191617992E-4"/>
    <n v="1.0487447742054555E-3"/>
    <n v="1.1635213569128947E-3"/>
    <n v="1.2779209950145093E-3"/>
    <n v="1.3917089933197151E-3"/>
    <n v="1.5048516061937594E-3"/>
    <n v="1.6172528867476671E-3"/>
    <n v="1.7287982200905193E-3"/>
    <n v="1.8391727494066798E-3"/>
    <n v="1.9483887637095256E-3"/>
    <n v="2.0564584230242785E-3"/>
    <n v="2.1633937597418914E-3"/>
    <n v="5.4623055609205109E-5"/>
    <n v="6.0423785782984762E-5"/>
    <n v="6.677287467098106E-5"/>
    <n v="7.2364135789092265E-5"/>
    <n v="7.6942461539028251E-5"/>
    <n v="8.0003443951301813E-5"/>
    <n v="8.140218162941621E-5"/>
    <n v="8.2697867486985468E-5"/>
    <n v="8.3698134864501183E-5"/>
    <n v="8.419275444564411E-5"/>
    <n v="8.421417486380775E-5"/>
    <n v="8.3837230257982972E-5"/>
    <n v="8.3225590461574332E-5"/>
    <n v="8.2580205030412853E-5"/>
    <n v="8.1838872710276154E-5"/>
    <n v="8.098292549922075E-5"/>
    <n v="7.9812121472528827E-5"/>
    <n v="7.8653606459214398E-5"/>
    <n v="7.7507251471121313E-5"/>
    <n v="7.6372928873981319E-5"/>
    <n v="1.5521456028692606E-3"/>
    <n v="1.552145602869261E-3"/>
    <n v="5.4623055609205109E-5"/>
    <n v="1.1504684139218987E-4"/>
    <n v="1.8181971606317095E-4"/>
    <n v="2.5418385185226321E-4"/>
    <n v="3.3112631339129149E-4"/>
    <n v="4.111297573425933E-4"/>
    <n v="4.9253193897200957E-4"/>
    <n v="5.7522980645899509E-4"/>
    <n v="6.5892794132349627E-4"/>
    <n v="7.4312069576914033E-4"/>
    <n v="8.273348706329481E-4"/>
    <n v="9.1117210089093105E-4"/>
    <n v="9.9439769135250536E-4"/>
    <n v="1.0769778963829182E-3"/>
    <n v="1.1588167690931943E-3"/>
    <n v="1.239799694592415E-3"/>
    <n v="1.319611816064944E-3"/>
    <n v="1.3982654225241583E-3"/>
    <n v="1.4757726739952797E-3"/>
    <n v="1.552145602869261E-3"/>
  </r>
  <r>
    <x v="0"/>
    <s v="Under $20"/>
    <n v="19.250026383083338"/>
    <s v="Lighting"/>
    <s v="Urban"/>
    <s v="SC-New (2)"/>
    <s v="M_Input"/>
    <x v="4"/>
    <s v="Manufactured"/>
    <s v="2017 - LEDDecorative and Mini-Base665 to 1439 lumensANY"/>
    <n v="7.5313313968065971E-5"/>
    <n v="8.0441797104907481E-5"/>
    <n v="8.6055089625145577E-5"/>
    <n v="9.0998379090241862E-5"/>
    <n v="9.5046122339815346E-5"/>
    <n v="9.7752367280232007E-5"/>
    <n v="9.8989005148254162E-5"/>
    <n v="1.0013453387862398E-4"/>
    <n v="1.0101888019783564E-4"/>
    <n v="1.0145617828015454E-4"/>
    <n v="1.0147511628451695E-4"/>
    <n v="1.0114185581616524E-4"/>
    <n v="1.0060109899974205E-4"/>
    <n v="1.0003050733260406E-4"/>
    <n v="9.9375088068353164E-5"/>
    <n v="9.8618336641133437E-5"/>
    <n v="9.7583217177280978E-5"/>
    <n v="9.6558962552162046E-5"/>
    <n v="9.5545458726067163E-5"/>
    <n v="9.4542592856272677E-5"/>
    <n v="1.9126779013675743E-3"/>
    <n v="21.195400736003137"/>
    <n v="19.250026383083338"/>
    <s v="R-All-Lgt-Lighting-All-All-R"/>
    <s v="R-All-HVAC-ER-All-All-E"/>
    <n v="1.9126779013675743E-3"/>
    <n v="7.5313313968065971E-5"/>
    <n v="1.5575511107297345E-4"/>
    <n v="2.4181020069811903E-4"/>
    <n v="3.3280857978836091E-4"/>
    <n v="4.2785470212817627E-4"/>
    <n v="5.2560706940840826E-4"/>
    <n v="6.2459607455666243E-4"/>
    <n v="7.2473060843528646E-4"/>
    <n v="8.2574948863312211E-4"/>
    <n v="9.2720566691327662E-4"/>
    <n v="1.0286807831977936E-3"/>
    <n v="1.1298226390139589E-3"/>
    <n v="1.230423738013701E-3"/>
    <n v="1.3304542453463049E-3"/>
    <n v="1.4298293334146582E-3"/>
    <n v="1.5284476700557915E-3"/>
    <n v="1.6260308872330725E-3"/>
    <n v="1.7225898497852344E-3"/>
    <n v="1.8181353085113016E-3"/>
    <n v="1.9126779013675743E-3"/>
    <n v="4.8292785767008715E-5"/>
    <n v="5.3421268903850225E-5"/>
    <n v="5.9034561424088321E-5"/>
    <n v="6.3977850889184606E-5"/>
    <n v="6.802559413875809E-5"/>
    <n v="7.0731839079174751E-5"/>
    <n v="7.1968476947196906E-5"/>
    <n v="7.3114005677566725E-5"/>
    <n v="7.3998351996778383E-5"/>
    <n v="7.4435650079097285E-5"/>
    <n v="7.4454588083459699E-5"/>
    <n v="7.4121327615107979E-5"/>
    <n v="7.3580570798684791E-5"/>
    <n v="7.3009979131546802E-5"/>
    <n v="7.2354559867295908E-5"/>
    <n v="7.1597808440076181E-5"/>
    <n v="7.0562688976223722E-5"/>
    <n v="6.953843435110479E-5"/>
    <n v="6.8524930525009907E-5"/>
    <n v="6.7522064655215421E-5"/>
    <n v="1.3722673373464294E-3"/>
    <n v="1.3722673373464292E-3"/>
    <n v="4.8292785767008715E-5"/>
    <n v="1.0171405467085894E-4"/>
    <n v="1.6074861609494725E-4"/>
    <n v="2.2472646698413185E-4"/>
    <n v="2.9275206112288992E-4"/>
    <n v="3.6348390020206464E-4"/>
    <n v="4.3545237714926155E-4"/>
    <n v="5.085663828268283E-4"/>
    <n v="5.8256473482360674E-4"/>
    <n v="6.5700038490270403E-4"/>
    <n v="7.3145497298616373E-4"/>
    <n v="8.0557630060127175E-4"/>
    <n v="8.791568713999565E-4"/>
    <n v="9.5216685053150325E-4"/>
    <n v="1.0245214103987992E-3"/>
    <n v="1.0961192188388754E-3"/>
    <n v="1.1666819078150991E-3"/>
    <n v="1.2362203421662039E-3"/>
    <n v="1.3047452726912137E-3"/>
    <n v="1.3722673373464292E-3"/>
  </r>
  <r>
    <x v="0"/>
    <s v="Under $85"/>
    <n v="70.491283951062556"/>
    <s v="Lighting"/>
    <s v="Urban"/>
    <s v="SC-New (2)"/>
    <s v="M_Input"/>
    <x v="4"/>
    <s v="Manufactured"/>
    <s v="2017 - LEDDecorative and Mini-Base1440 to 2600 lumensANY"/>
    <n v="2.9870271551300855E-6"/>
    <n v="3.1904296823494797E-6"/>
    <n v="3.413060400667749E-6"/>
    <n v="3.609117898206257E-6"/>
    <n v="3.7696568303875866E-6"/>
    <n v="3.876990138398512E-6"/>
    <n v="3.9260368566774418E-6"/>
    <n v="3.9714700642248778E-6"/>
    <n v="4.0065444266562613E-6"/>
    <n v="4.0238882557609905E-6"/>
    <n v="4.0246393624420545E-6"/>
    <n v="4.0114218047985278E-6"/>
    <n v="3.989974663385223E-6"/>
    <n v="3.9673442317333257E-6"/>
    <n v="3.9413494236819497E-6"/>
    <n v="3.9113356459885778E-6"/>
    <n v="3.8702814181976985E-6"/>
    <n v="3.8296581044992044E-6"/>
    <n v="3.789461181925101E-6"/>
    <n v="3.7496861749814481E-6"/>
    <n v="7.5859373720092341E-5"/>
    <n v="48.212494747123905"/>
    <n v="70.491283951062556"/>
    <s v="R-All-Lgt-Lighting-All-All-R"/>
    <s v="R-All-HVAC-ER-All-All-E"/>
    <n v="7.5859373720092341E-5"/>
    <n v="2.9870271551300855E-6"/>
    <n v="6.1774568374795652E-6"/>
    <n v="9.5905172381473134E-6"/>
    <n v="1.319963513635357E-5"/>
    <n v="1.6969291966741158E-5"/>
    <n v="2.084628210513967E-5"/>
    <n v="2.4772318961817112E-5"/>
    <n v="2.8743789026041991E-5"/>
    <n v="3.275033345269825E-5"/>
    <n v="3.677422170845924E-5"/>
    <n v="4.0798861070901293E-5"/>
    <n v="4.481028287569982E-5"/>
    <n v="4.8800257539085042E-5"/>
    <n v="5.2767601770818368E-5"/>
    <n v="5.6708951194500321E-5"/>
    <n v="6.0620286840488901E-5"/>
    <n v="6.4490568258686594E-5"/>
    <n v="6.8320226363185801E-5"/>
    <n v="7.2109687545110902E-5"/>
    <n v="7.5859373720092341E-5"/>
    <n v="1.9153567262237296E-6"/>
    <n v="2.1187592534431238E-6"/>
    <n v="2.3413899717613931E-6"/>
    <n v="2.5374474692999011E-6"/>
    <n v="2.6979864014812311E-6"/>
    <n v="2.8053197094921561E-6"/>
    <n v="2.8543664277710859E-6"/>
    <n v="2.8997996353185219E-6"/>
    <n v="2.9348739977499054E-6"/>
    <n v="2.9522178268546346E-6"/>
    <n v="2.9529689335356986E-6"/>
    <n v="2.9397513758921719E-6"/>
    <n v="2.9183042344788671E-6"/>
    <n v="2.8956738028269698E-6"/>
    <n v="2.8696789947755938E-6"/>
    <n v="2.8396652170822219E-6"/>
    <n v="2.7986109892913426E-6"/>
    <n v="2.7579876755928485E-6"/>
    <n v="2.7177907530187451E-6"/>
    <n v="2.6780157460750926E-6"/>
    <n v="5.442596514196523E-5"/>
    <n v="5.4425965141965237E-5"/>
    <n v="1.9153567262237296E-6"/>
    <n v="4.0341159796668535E-6"/>
    <n v="6.3755059514282466E-6"/>
    <n v="8.9129534207281485E-6"/>
    <n v="1.1610939822209381E-5"/>
    <n v="1.4416259531701537E-5"/>
    <n v="1.7270625959472622E-5"/>
    <n v="2.0170425594791144E-5"/>
    <n v="2.3105299592541049E-5"/>
    <n v="2.6057517419395684E-5"/>
    <n v="2.9010486352931383E-5"/>
    <n v="3.1950237728823556E-5"/>
    <n v="3.4868541963302421E-5"/>
    <n v="3.7764215766129389E-5"/>
    <n v="4.0633894760904985E-5"/>
    <n v="4.3473559977987207E-5"/>
    <n v="4.6272170967278549E-5"/>
    <n v="4.9030158642871399E-5"/>
    <n v="5.1747949395890142E-5"/>
    <n v="5.4425965141965237E-5"/>
  </r>
  <r>
    <x v="0"/>
    <s v="Under $5"/>
    <n v="-26.45971109474451"/>
    <s v="Lighting"/>
    <s v="Urban"/>
    <s v="SC-New (2)"/>
    <s v="M_Input"/>
    <x v="4"/>
    <s v="Manufactured"/>
    <s v="2017 - LEDGeneral Purpose and Dimmable250 to 664 lumensANY"/>
    <n v="7.9690555388062692E-5"/>
    <n v="8.5117108117458012E-5"/>
    <n v="9.105664755510786E-5"/>
    <n v="9.6287243078822473E-5"/>
    <n v="1.0057024286506966E-4"/>
    <n v="1.0343377589734842E-4"/>
    <n v="1.0474228767732904E-4"/>
    <n v="1.0595439501833467E-4"/>
    <n v="1.0689013991681632E-4"/>
    <n v="1.0735285394723206E-4"/>
    <n v="1.073728926363571E-4"/>
    <n v="1.0702026292970132E-4"/>
    <n v="1.064480771001292E-4"/>
    <n v="1.0584432240579574E-4"/>
    <n v="1.0515080989879948E-4"/>
    <n v="1.0435007576098928E-4"/>
    <n v="1.0325479471941445E-4"/>
    <n v="1.0217100998556074E-4"/>
    <n v="1.0109860089168296E-4"/>
    <n v="1.0003744803659096E-4"/>
    <n v="2.0238435438266022E-3"/>
    <n v="-3.2670622865437688"/>
    <n v="-26.45971109474451"/>
    <s v="R-All-Lgt-Lighting-All-All-R"/>
    <s v="R-All-HVAC-ER-All-All-E"/>
    <n v="2.0238435438266022E-3"/>
    <n v="7.9690555388062692E-5"/>
    <n v="1.648076635055207E-4"/>
    <n v="2.5586431106062855E-4"/>
    <n v="3.52151554139451E-4"/>
    <n v="4.5272179700452065E-4"/>
    <n v="5.5615557290186908E-4"/>
    <n v="6.608978605791981E-4"/>
    <n v="7.6685225559753277E-4"/>
    <n v="8.7374239551434908E-4"/>
    <n v="9.8109524946158114E-4"/>
    <n v="1.0884681420979382E-3"/>
    <n v="1.1954884050276394E-3"/>
    <n v="1.3019364821277685E-3"/>
    <n v="1.4077808045335643E-3"/>
    <n v="1.5129316144323638E-3"/>
    <n v="1.6172816901933531E-3"/>
    <n v="1.7205364849127676E-3"/>
    <n v="1.8227074948983283E-3"/>
    <n v="1.9238060957900112E-3"/>
    <n v="2.0238435438266022E-3"/>
    <n v="5.1099582746305251E-5"/>
    <n v="5.6526135475700571E-5"/>
    <n v="6.2465674913350419E-5"/>
    <n v="6.7696270437065032E-5"/>
    <n v="7.1979270223312215E-5"/>
    <n v="7.4842803255590975E-5"/>
    <n v="7.6151315035571601E-5"/>
    <n v="7.7363422376577234E-5"/>
    <n v="7.829916727505888E-5"/>
    <n v="7.8761881305474616E-5"/>
    <n v="7.8781919994599657E-5"/>
    <n v="7.8429290287943874E-5"/>
    <n v="7.7857104458371759E-5"/>
    <n v="7.7253349764038303E-5"/>
    <n v="7.6559837257042041E-5"/>
    <n v="7.575910311923184E-5"/>
    <n v="7.4663822077657006E-5"/>
    <n v="7.3580037343803299E-5"/>
    <n v="7.2507628249925514E-5"/>
    <n v="7.1446475394833518E-5"/>
    <n v="1.4520240909914534E-3"/>
    <n v="1.4520240909914536E-3"/>
    <n v="5.1099582746305251E-5"/>
    <n v="1.0762571822200582E-4"/>
    <n v="1.7009139313535623E-4"/>
    <n v="2.3778766357242126E-4"/>
    <n v="3.097669337957335E-4"/>
    <n v="3.8460973705132449E-4"/>
    <n v="4.6076105208689606E-4"/>
    <n v="5.3812447446347335E-4"/>
    <n v="6.1642364173853227E-4"/>
    <n v="6.9518552304400683E-4"/>
    <n v="7.7396744303860653E-4"/>
    <n v="8.5239673332655037E-4"/>
    <n v="9.3025383778492208E-4"/>
    <n v="1.0075071875489605E-3"/>
    <n v="1.0840670248060025E-3"/>
    <n v="1.1598261279252343E-3"/>
    <n v="1.2344899500028913E-3"/>
    <n v="1.3080699873466947E-3"/>
    <n v="1.3805776155966201E-3"/>
    <n v="1.4520240909914536E-3"/>
  </r>
  <r>
    <x v="0"/>
    <s v="Under $5"/>
    <n v="-15.966931950966805"/>
    <s v="Lighting"/>
    <s v="Urban"/>
    <s v="SC-New (2)"/>
    <s v="M_Input"/>
    <x v="4"/>
    <s v="Manufactured"/>
    <s v="2017 - LEDGeneral Purpose and Dimmable665 to 1439 lumensANY"/>
    <n v="1.9881786110864143E-3"/>
    <n v="2.1235642413656645E-3"/>
    <n v="2.2717482414913383E-3"/>
    <n v="2.4022449872205249E-3"/>
    <n v="2.5091004172628647E-3"/>
    <n v="2.5805419463021881E-3"/>
    <n v="2.6131876609749435E-3"/>
    <n v="2.6434282067710297E-3"/>
    <n v="2.6667738590071674E-3"/>
    <n v="2.678317989096892E-3"/>
    <n v="2.6788179290573879E-3"/>
    <n v="2.6700202636754287E-3"/>
    <n v="2.655744950592437E-3"/>
    <n v="2.6406820342434233E-3"/>
    <n v="2.6233797739414781E-3"/>
    <n v="2.6034024695017165E-3"/>
    <n v="2.5760765921830891E-3"/>
    <n v="2.5490375332083196E-3"/>
    <n v="2.5222822820697172E-3"/>
    <n v="2.4958078598585343E-3"/>
    <n v="5.0492337848910558E-2"/>
    <n v="-3.9353186617793665"/>
    <n v="-15.966931950966805"/>
    <s v="R-All-Lgt-Lighting-All-All-R"/>
    <s v="R-All-HVAC-ER-All-All-E"/>
    <n v="5.0492337848910558E-2"/>
    <n v="1.9881786110864143E-3"/>
    <n v="4.1117428524520792E-3"/>
    <n v="6.3834910939434171E-3"/>
    <n v="8.7857360811639425E-3"/>
    <n v="1.1294836498426808E-2"/>
    <n v="1.3875378444728996E-2"/>
    <n v="1.6488566105703938E-2"/>
    <n v="1.9131994312474969E-2"/>
    <n v="2.1798768171482137E-2"/>
    <n v="2.4477086160579028E-2"/>
    <n v="2.7155904089636414E-2"/>
    <n v="2.9825924353311842E-2"/>
    <n v="3.2481669303904281E-2"/>
    <n v="3.5122351338147707E-2"/>
    <n v="3.7745731112089183E-2"/>
    <n v="4.0349133581590896E-2"/>
    <n v="4.2925210173773987E-2"/>
    <n v="4.5474247706982308E-2"/>
    <n v="4.7996529989052024E-2"/>
    <n v="5.0492337848910558E-2"/>
    <n v="1.2748699887573248E-3"/>
    <n v="1.4102556190365751E-3"/>
    <n v="1.5584396191622488E-3"/>
    <n v="1.6889363648914355E-3"/>
    <n v="1.7957917949337752E-3"/>
    <n v="1.8672333239730986E-3"/>
    <n v="1.899879038645854E-3"/>
    <n v="1.9301195844419403E-3"/>
    <n v="1.9534652366780779E-3"/>
    <n v="1.9650093667678025E-3"/>
    <n v="1.9655093067282984E-3"/>
    <n v="1.9567116413463392E-3"/>
    <n v="1.9424363282633476E-3"/>
    <n v="1.9273734119143338E-3"/>
    <n v="1.9100711516123886E-3"/>
    <n v="1.890093847172627E-3"/>
    <n v="1.8627679698539996E-3"/>
    <n v="1.8357289108792301E-3"/>
    <n v="1.8089736597406278E-3"/>
    <n v="1.7824992375294448E-3"/>
    <n v="3.6226165402328772E-2"/>
    <n v="3.6226165402328779E-2"/>
    <n v="1.2748699887573248E-3"/>
    <n v="2.6851256077938999E-3"/>
    <n v="4.2435652269561487E-3"/>
    <n v="5.9325015918475846E-3"/>
    <n v="7.7282933867813593E-3"/>
    <n v="9.5955267107544588E-3"/>
    <n v="1.1495405749400313E-2"/>
    <n v="1.3425525333842253E-2"/>
    <n v="1.5378990570520331E-2"/>
    <n v="1.7343999937288135E-2"/>
    <n v="1.9309509244016435E-2"/>
    <n v="2.1266220885362775E-2"/>
    <n v="2.3208657213626124E-2"/>
    <n v="2.5136030625540456E-2"/>
    <n v="2.7046101777152845E-2"/>
    <n v="2.8936195624325471E-2"/>
    <n v="3.0798963594179472E-2"/>
    <n v="3.2634692505058703E-2"/>
    <n v="3.4443666164799332E-2"/>
    <n v="3.6226165402328779E-2"/>
  </r>
  <r>
    <x v="0"/>
    <s v="Under $10"/>
    <n v="9.8508256475374054"/>
    <s v="Lighting"/>
    <s v="Urban"/>
    <s v="SC-New (2)"/>
    <s v="M_Input"/>
    <x v="4"/>
    <s v="Manufactured"/>
    <s v="2017 - LEDGeneral Purpose and Dimmable1440 to 2600 lumensANY"/>
    <n v="3.7853234976640562E-4"/>
    <n v="4.0430862583558966E-4"/>
    <n v="4.3252160300603898E-4"/>
    <n v="4.5736707690978738E-4"/>
    <n v="4.777114447616899E-4"/>
    <n v="4.913133061374052E-4"/>
    <n v="4.9752877340778769E-4"/>
    <n v="5.0328631691750074E-4"/>
    <n v="5.077311311552648E-4"/>
    <n v="5.0992903564156457E-4"/>
    <n v="5.1002421997104754E-4"/>
    <n v="5.0834921907780696E-4"/>
    <n v="5.0563132050731436E-4"/>
    <n v="5.027634689530663E-4"/>
    <n v="4.9946926529759758E-4"/>
    <n v="4.9566575592001252E-4"/>
    <n v="4.9046314057490698E-4"/>
    <n v="4.8531513301053677E-4"/>
    <n v="4.8022116005176353E-4"/>
    <n v="4.7518065453961995E-4"/>
    <n v="9.6133130014427089E-3"/>
    <n v="11.175768216160538"/>
    <n v="9.8508256475374054"/>
    <s v="R-All-Lgt-Lighting-All-All-R"/>
    <s v="R-All-HVAC-ER-All-All-E"/>
    <n v="9.6133130014427089E-3"/>
    <n v="3.7853234976640562E-4"/>
    <n v="7.8284097560199527E-4"/>
    <n v="1.2153625786080343E-3"/>
    <n v="1.6727296555178216E-3"/>
    <n v="2.1504411002795116E-3"/>
    <n v="2.6417544064169167E-3"/>
    <n v="3.1392831798247043E-3"/>
    <n v="3.6425694967422051E-3"/>
    <n v="4.1503006278974701E-3"/>
    <n v="4.6602296635390346E-3"/>
    <n v="5.1702538835100825E-3"/>
    <n v="5.6786031025878895E-3"/>
    <n v="6.1842344230952041E-3"/>
    <n v="6.6869978920482704E-3"/>
    <n v="7.1864671573458683E-3"/>
    <n v="7.6821329132658808E-3"/>
    <n v="8.1725960538407885E-3"/>
    <n v="8.6579111868513251E-3"/>
    <n v="9.1381323469030881E-3"/>
    <n v="9.6133130014427089E-3"/>
    <n v="2.427244362252152E-4"/>
    <n v="2.6850071229439921E-4"/>
    <n v="2.9671368946484859E-4"/>
    <n v="3.2155916336859699E-4"/>
    <n v="3.4190353122049951E-4"/>
    <n v="3.5550539259621475E-4"/>
    <n v="3.6172085986659725E-4"/>
    <n v="3.6747840337631029E-4"/>
    <n v="3.7192321761407435E-4"/>
    <n v="3.7412112210037413E-4"/>
    <n v="3.742163064298571E-4"/>
    <n v="3.7254130553661651E-4"/>
    <n v="3.6982340696612391E-4"/>
    <n v="3.6695555541187586E-4"/>
    <n v="3.6366135175640714E-4"/>
    <n v="3.5985784237882207E-4"/>
    <n v="3.5465522703371653E-4"/>
    <n v="3.4950721946934633E-4"/>
    <n v="3.4441324651057314E-4"/>
    <n v="3.393727409984295E-4"/>
    <n v="6.8971547306189004E-3"/>
    <n v="6.8971547306188987E-3"/>
    <n v="2.427244362252152E-4"/>
    <n v="5.1122514851961438E-4"/>
    <n v="8.0793883798446298E-4"/>
    <n v="1.1294980013530601E-3"/>
    <n v="1.4714015325735597E-3"/>
    <n v="1.8269069251697744E-3"/>
    <n v="2.1886277850363717E-3"/>
    <n v="2.556106188412682E-3"/>
    <n v="2.9280294060267564E-3"/>
    <n v="3.3021505281271308E-3"/>
    <n v="3.6763668345569881E-3"/>
    <n v="4.0489081400936046E-3"/>
    <n v="4.4187315470597286E-3"/>
    <n v="4.7856871024716044E-3"/>
    <n v="5.1493484542280117E-3"/>
    <n v="5.5092062966068337E-3"/>
    <n v="5.8638615236405499E-3"/>
    <n v="6.213368743109896E-3"/>
    <n v="6.5577819896204693E-3"/>
    <n v="6.8971547306188987E-3"/>
  </r>
  <r>
    <x v="0"/>
    <s v="Under $5"/>
    <n v="-17.122116092942083"/>
    <s v="Lighting"/>
    <s v="Urban"/>
    <s v="SC-New (2)"/>
    <s v="M_Input"/>
    <x v="4"/>
    <s v="Manufactured"/>
    <s v="2017 - LEDGlobe250 to 664 lumensANY"/>
    <n v="4.1676330519690642E-5"/>
    <n v="4.4514292986277811E-5"/>
    <n v="4.7620535721477936E-5"/>
    <n v="5.0356017069293953E-5"/>
    <n v="5.2595927606222418E-5"/>
    <n v="5.4093489626290574E-5"/>
    <n v="5.4777811239633867E-5"/>
    <n v="5.5411715545145361E-5"/>
    <n v="5.5901088639376254E-5"/>
    <n v="5.6143077451899862E-5"/>
    <n v="5.6153557226160297E-5"/>
    <n v="5.596913998707743E-5"/>
    <n v="5.566989993741523E-5"/>
    <n v="5.5354150096404271E-5"/>
    <n v="5.4991458980495133E-5"/>
    <n v="5.4572693413819513E-5"/>
    <n v="5.3999886580207431E-5"/>
    <n v="5.3433092051541779E-5"/>
    <n v="5.2872246721362719E-5"/>
    <n v="5.2317288145589577E-5"/>
    <n v="1.0584236995453821E-3"/>
    <n v="-3.0181284415172684"/>
    <n v="-17.122116092942083"/>
    <s v="R-All-Lgt-Lighting-All-All-R"/>
    <s v="R-All-HVAC-ER-All-All-E"/>
    <n v="1.0584236995453819E-3"/>
    <n v="4.1676330519690642E-5"/>
    <n v="8.6190623505968454E-5"/>
    <n v="1.338111592274464E-4"/>
    <n v="1.8416717629674034E-4"/>
    <n v="2.3676310390296275E-4"/>
    <n v="2.9085659352925334E-4"/>
    <n v="3.4563440476888718E-4"/>
    <n v="4.0104612031403256E-4"/>
    <n v="4.569472089534088E-4"/>
    <n v="5.1309028640530866E-4"/>
    <n v="5.6924384363146892E-4"/>
    <n v="6.252129836185463E-4"/>
    <n v="6.8088288355596153E-4"/>
    <n v="7.3623703365236577E-4"/>
    <n v="7.9122849263286088E-4"/>
    <n v="8.4580118604668042E-4"/>
    <n v="8.9980107262688789E-4"/>
    <n v="9.5323416467842971E-4"/>
    <n v="1.0061064113997924E-3"/>
    <n v="1.0584236995453819E-3"/>
    <n v="2.6723908367594466E-5"/>
    <n v="2.9561870834181635E-5"/>
    <n v="3.2668113569381756E-5"/>
    <n v="3.540359491719778E-5"/>
    <n v="3.7643505454126245E-5"/>
    <n v="3.9141067474194401E-5"/>
    <n v="3.9825389087537694E-5"/>
    <n v="4.0459293393049181E-5"/>
    <n v="4.0948666487280081E-5"/>
    <n v="4.1190655299803682E-5"/>
    <n v="4.1201135074064117E-5"/>
    <n v="4.101671783498125E-5"/>
    <n v="4.071747778531905E-5"/>
    <n v="4.0401727944308098E-5"/>
    <n v="4.003903682839896E-5"/>
    <n v="3.9620271261723333E-5"/>
    <n v="3.9047464428111251E-5"/>
    <n v="3.8480669899445605E-5"/>
    <n v="3.7919824569266546E-5"/>
    <n v="3.7364865993493404E-5"/>
    <n v="7.5937525650345851E-4"/>
    <n v="7.5937525650345873E-4"/>
    <n v="2.6723908367594466E-5"/>
    <n v="5.6285779201776101E-5"/>
    <n v="8.895389277115785E-5"/>
    <n v="1.2435748768835564E-4"/>
    <n v="1.6200099314248189E-4"/>
    <n v="2.011420606166763E-4"/>
    <n v="2.40967449704214E-4"/>
    <n v="2.8142674309726318E-4"/>
    <n v="3.2237540958454327E-4"/>
    <n v="3.6356606488434698E-4"/>
    <n v="4.047671999584111E-4"/>
    <n v="4.4578391779339234E-4"/>
    <n v="4.8650139557871136E-4"/>
    <n v="5.2690312352301951E-4"/>
    <n v="5.6694216035141853E-4"/>
    <n v="6.0656243161314187E-4"/>
    <n v="6.4560989604125314E-4"/>
    <n v="6.8409056594069876E-4"/>
    <n v="7.2201039050996533E-4"/>
    <n v="7.5937525650345873E-4"/>
  </r>
  <r>
    <x v="0"/>
    <s v="Under $5"/>
    <n v="-11.416266429291504"/>
    <s v="Lighting"/>
    <s v="Urban"/>
    <s v="SC-New (2)"/>
    <s v="M_Input"/>
    <x v="4"/>
    <s v="Manufactured"/>
    <s v="2017 - LEDGlobe665 to 1439 lumensANY"/>
    <n v="5.8304938777078003E-5"/>
    <n v="6.2275231406075951E-5"/>
    <n v="6.6620846536875886E-5"/>
    <n v="7.0447768689604683E-5"/>
    <n v="7.358139022233639E-5"/>
    <n v="7.5676470590645159E-5"/>
    <n v="7.6633832461814701E-5"/>
    <n v="7.7520660818882067E-5"/>
    <n v="7.8205290870100251E-5"/>
    <n v="7.8543831781043941E-5"/>
    <n v="7.8558492922968721E-5"/>
    <n v="7.8300494301207027E-5"/>
    <n v="7.7881859249664755E-5"/>
    <n v="7.7440127098118478E-5"/>
    <n v="7.6932724381891318E-5"/>
    <n v="7.6346873842208246E-5"/>
    <n v="7.554552048531748E-5"/>
    <n v="7.47525783073246E-5"/>
    <n v="7.3967959022667301E-5"/>
    <n v="7.3191575272447731E-5"/>
    <n v="1.4807284670382724E-3"/>
    <n v="-3.7043573412203066"/>
    <n v="-11.416266429291504"/>
    <s v="R-All-Lgt-Lighting-All-All-R"/>
    <s v="R-All-HVAC-ER-All-All-E"/>
    <n v="1.4807284670382724E-3"/>
    <n v="5.8304938777078003E-5"/>
    <n v="1.2058017018315396E-4"/>
    <n v="1.8720101672002983E-4"/>
    <n v="2.5764878540963454E-4"/>
    <n v="3.3123017563197095E-4"/>
    <n v="4.0690664622261612E-4"/>
    <n v="4.8354047868443082E-4"/>
    <n v="5.6106113950331283E-4"/>
    <n v="6.3926643037341311E-4"/>
    <n v="7.1781026215445704E-4"/>
    <n v="7.963687550774257E-4"/>
    <n v="8.7466924937863277E-4"/>
    <n v="9.5255110862829749E-4"/>
    <n v="1.0299912357264159E-3"/>
    <n v="1.1069239601083072E-3"/>
    <n v="1.1832708339505154E-3"/>
    <n v="1.2588163544358327E-3"/>
    <n v="1.3335689327431573E-3"/>
    <n v="1.4075368917658246E-3"/>
    <n v="1.4807284670382724E-3"/>
    <n v="3.7386589026130115E-5"/>
    <n v="4.135688165512807E-5"/>
    <n v="4.5702496785928005E-5"/>
    <n v="4.9529418938656802E-5"/>
    <n v="5.2663040471388509E-5"/>
    <n v="5.4758120839697278E-5"/>
    <n v="5.571548271086682E-5"/>
    <n v="5.6602311067934186E-5"/>
    <n v="5.7286941119152369E-5"/>
    <n v="5.762548203009606E-5"/>
    <n v="5.764014317202084E-5"/>
    <n v="5.7382144550259146E-5"/>
    <n v="5.6963509498716874E-5"/>
    <n v="5.6521777347170597E-5"/>
    <n v="5.6014374630943437E-5"/>
    <n v="5.5428524091260365E-5"/>
    <n v="5.4627170734369599E-5"/>
    <n v="5.3834228556376719E-5"/>
    <n v="5.304960927171942E-5"/>
    <n v="5.227322552149985E-5"/>
    <n v="1.0623614720193146E-3"/>
    <n v="1.0623614720193146E-3"/>
    <n v="3.7386589026130115E-5"/>
    <n v="7.8743470681258185E-5"/>
    <n v="1.2444596746718619E-4"/>
    <n v="1.7397538640584299E-4"/>
    <n v="2.2663842687723151E-4"/>
    <n v="2.8139654771692878E-4"/>
    <n v="3.3711203042779557E-4"/>
    <n v="3.9371434149572978E-4"/>
    <n v="4.5100128261488215E-4"/>
    <n v="5.0862676464497817E-4"/>
    <n v="5.6626690781699904E-4"/>
    <n v="6.236490523672582E-4"/>
    <n v="6.8061256186597511E-4"/>
    <n v="7.3713433921314571E-4"/>
    <n v="7.9314871384408912E-4"/>
    <n v="8.4857723793534947E-4"/>
    <n v="9.0320440866971906E-4"/>
    <n v="9.5703863722609579E-4"/>
    <n v="1.0100882464978151E-3"/>
    <n v="1.0623614720193146E-3"/>
  </r>
  <r>
    <x v="0"/>
    <s v="Under $5"/>
    <n v="-6.9944278130209367"/>
    <s v="Lighting"/>
    <s v="Urban"/>
    <s v="SC-New (2)"/>
    <s v="M_Input"/>
    <x v="4"/>
    <s v="Manufactured"/>
    <s v="2017 - LEDGlobe1440 to 2600 lumensANY"/>
    <n v="1.4737713749750974E-5"/>
    <n v="1.5741282872645277E-5"/>
    <n v="1.6839722099366398E-5"/>
    <n v="1.7807051529985253E-5"/>
    <n v="1.8599135667591991E-5"/>
    <n v="1.9128708211504795E-5"/>
    <n v="1.9370700150921251E-5"/>
    <n v="1.9594863364977471E-5"/>
    <n v="1.9767917002130031E-5"/>
    <n v="1.9853489839401061E-5"/>
    <n v="1.9857195729801836E-5"/>
    <n v="1.979198153156913E-5"/>
    <n v="1.968616333358025E-5"/>
    <n v="1.9574506891774505E-5"/>
    <n v="1.9446250930196479E-5"/>
    <n v="1.9298165746761199E-5"/>
    <n v="1.9095608010933483E-5"/>
    <n v="1.8895176365099101E-5"/>
    <n v="1.8696848493355243E-5"/>
    <n v="1.8500602314031708E-5"/>
    <n v="3.7428308383537754E-4"/>
    <n v="1.9509699733674799"/>
    <n v="-6.9944278130209367"/>
    <s v="R-All-Lgt-Lighting-All-All-R"/>
    <s v="R-All-HVAC-ER-All-All-E"/>
    <n v="3.7428308383537749E-4"/>
    <n v="1.4737713749750974E-5"/>
    <n v="3.0478996622396252E-5"/>
    <n v="4.731871872176265E-5"/>
    <n v="6.5125770251747906E-5"/>
    <n v="8.3724905919339897E-5"/>
    <n v="1.0285361413084469E-4"/>
    <n v="1.2222431428176594E-4"/>
    <n v="1.418191776467434E-4"/>
    <n v="1.6158709464887344E-4"/>
    <n v="1.8144058448827451E-4"/>
    <n v="2.0129778021807634E-4"/>
    <n v="2.2108976174964545E-4"/>
    <n v="2.4077592508322572E-4"/>
    <n v="2.6035043197500022E-4"/>
    <n v="2.7979668290519671E-4"/>
    <n v="2.9909484865195792E-4"/>
    <n v="3.1819045666289141E-4"/>
    <n v="3.3708563302799053E-4"/>
    <n v="3.5578248152134576E-4"/>
    <n v="3.7428308383537749E-4"/>
    <n v="9.4501916767864604E-6"/>
    <n v="1.0453760799680763E-5"/>
    <n v="1.1552200026401884E-5"/>
    <n v="1.2519529457020739E-5"/>
    <n v="1.3311613594627477E-5"/>
    <n v="1.3841186138540281E-5"/>
    <n v="1.4083178077956737E-5"/>
    <n v="1.4307341292012957E-5"/>
    <n v="1.4480394929165517E-5"/>
    <n v="1.4565967766436547E-5"/>
    <n v="1.4569673656837321E-5"/>
    <n v="1.4504459458604616E-5"/>
    <n v="1.4398641260615736E-5"/>
    <n v="1.4286984818809991E-5"/>
    <n v="1.4158728857231965E-5"/>
    <n v="1.4010643673796685E-5"/>
    <n v="1.3808085937968969E-5"/>
    <n v="1.3607654292134587E-5"/>
    <n v="1.3409326420390729E-5"/>
    <n v="1.3213080241067194E-5"/>
    <n v="2.6853264237608726E-4"/>
    <n v="2.6853264237608715E-4"/>
    <n v="9.4501916767864604E-6"/>
    <n v="1.9903952476467224E-5"/>
    <n v="3.1456152502869109E-5"/>
    <n v="4.397568195988985E-5"/>
    <n v="5.7287295554517325E-5"/>
    <n v="7.1128481693057607E-5"/>
    <n v="8.5211659771014346E-5"/>
    <n v="9.9519001063027305E-5"/>
    <n v="1.1399939599219282E-4"/>
    <n v="1.2856536375862936E-4"/>
    <n v="1.4313503741546668E-4"/>
    <n v="1.5763949687407129E-4"/>
    <n v="1.7203813813468702E-4"/>
    <n v="1.8632512295349701E-4"/>
    <n v="2.0048385181072897E-4"/>
    <n v="2.1449449548452564E-4"/>
    <n v="2.2830258142249462E-4"/>
    <n v="2.419102357146292E-4"/>
    <n v="2.5531956213501996E-4"/>
    <n v="2.6853264237608715E-4"/>
  </r>
  <r>
    <x v="0"/>
    <s v="Under $20"/>
    <n v="19.969578342814859"/>
    <s v="Lighting"/>
    <s v="Urban"/>
    <s v="SC-New (2)"/>
    <s v="M_Input"/>
    <x v="4"/>
    <s v="Manufactured"/>
    <s v="2017 - LEDReflectors and Outdoor250 to 664 lumensANY"/>
    <n v="1.5495398909193783E-5"/>
    <n v="1.6550562834633686E-5"/>
    <n v="1.770547426014823E-5"/>
    <n v="1.8722535363285456E-5"/>
    <n v="1.9555341583454347E-5"/>
    <n v="2.0112140145200336E-5"/>
    <n v="2.0366573207053692E-5"/>
    <n v="2.0602260945433515E-5"/>
    <n v="2.0784211496645107E-5"/>
    <n v="2.0874183745517733E-5"/>
    <n v="2.0878080160596005E-5"/>
    <n v="2.0809513215049509E-5"/>
    <n v="2.0698254764957988E-5"/>
    <n v="2.0580857919291177E-5"/>
    <n v="2.0446008150807419E-5"/>
    <n v="2.0290309714209036E-5"/>
    <n v="2.0077338219980727E-5"/>
    <n v="1.986660212081592E-5"/>
    <n v="1.9658077953522036E-5"/>
    <n v="1.9451742501181291E-5"/>
    <n v="3.9352546721097703E-4"/>
    <n v="64.466669481953872"/>
    <n v="19.969578342814859"/>
    <s v="R-All-Lgt-Lighting-All-All-R"/>
    <s v="R-All-HVAC-ER-All-All-E"/>
    <n v="3.9352546721097703E-4"/>
    <n v="1.5495398909193783E-5"/>
    <n v="3.2045961743827469E-5"/>
    <n v="4.9751436003975699E-5"/>
    <n v="6.8473971367261156E-5"/>
    <n v="8.8029312950715506E-5"/>
    <n v="1.0814145309591584E-4"/>
    <n v="1.2850802630296954E-4"/>
    <n v="1.4911028724840306E-4"/>
    <n v="1.6989449874504816E-4"/>
    <n v="1.9076868249056589E-4"/>
    <n v="2.1164676265116191E-4"/>
    <n v="2.3245627586621141E-4"/>
    <n v="2.5315453063116938E-4"/>
    <n v="2.7373538855046057E-4"/>
    <n v="2.9418139670126799E-4"/>
    <n v="3.1447170641547704E-4"/>
    <n v="3.3454904463545778E-4"/>
    <n v="3.5441564675627371E-4"/>
    <n v="3.7407372470979575E-4"/>
    <n v="3.9352546721097703E-4"/>
    <n v="9.9360384036922554E-6"/>
    <n v="1.0991202329132158E-5"/>
    <n v="1.2146113754646702E-5"/>
    <n v="1.3163174857783928E-5"/>
    <n v="1.3995981077952819E-5"/>
    <n v="1.4552779639698807E-5"/>
    <n v="1.4807212701552164E-5"/>
    <n v="1.5042900439931987E-5"/>
    <n v="1.5224850991143579E-5"/>
    <n v="1.5314823240016205E-5"/>
    <n v="1.5318719655094477E-5"/>
    <n v="1.5250152709547981E-5"/>
    <n v="1.513889425945646E-5"/>
    <n v="1.5021497413789649E-5"/>
    <n v="1.4886647645305891E-5"/>
    <n v="1.4730949208707508E-5"/>
    <n v="1.4517977714479199E-5"/>
    <n v="1.4307241615314392E-5"/>
    <n v="1.4098717448020507E-5"/>
    <n v="1.3892381995679763E-5"/>
    <n v="2.8233825710094647E-4"/>
    <n v="2.8233825710094641E-4"/>
    <n v="9.9360384036922554E-6"/>
    <n v="2.0927240732824413E-5"/>
    <n v="3.3073354487471115E-5"/>
    <n v="4.6236529345255044E-5"/>
    <n v="6.0232510423207866E-5"/>
    <n v="7.4785290062906674E-5"/>
    <n v="8.9592502764458841E-5"/>
    <n v="1.0463540320439083E-4"/>
    <n v="1.1986025419553441E-4"/>
    <n v="1.3517507743555061E-4"/>
    <n v="1.5049379709064509E-4"/>
    <n v="1.6574394980019307E-4"/>
    <n v="1.8088284405964953E-4"/>
    <n v="1.9590434147343918E-4"/>
    <n v="2.1079098911874506E-4"/>
    <n v="2.2552193832745256E-4"/>
    <n v="2.4003991604193176E-4"/>
    <n v="2.5434715765724613E-4"/>
    <n v="2.6844587510526665E-4"/>
    <n v="2.8233825710094641E-4"/>
  </r>
  <r>
    <x v="0"/>
    <s v="Under $5"/>
    <n v="-15.116662573057846"/>
    <s v="Lighting"/>
    <s v="Urban"/>
    <s v="SC-New (2)"/>
    <s v="M_Input"/>
    <x v="4"/>
    <s v="Manufactured"/>
    <s v="2017 - LEDReflectors and Outdoor665 to 1439 lumensANY"/>
    <n v="4.9670459383277749E-4"/>
    <n v="5.3052784498519947E-4"/>
    <n v="5.6754849956045374E-4"/>
    <n v="6.001503657723108E-4"/>
    <n v="6.2684594668342654E-4"/>
    <n v="6.4469410955289791E-4"/>
    <n v="6.5284995448377722E-4"/>
    <n v="6.6040491857662521E-4"/>
    <n v="6.6623733858509526E-4"/>
    <n v="6.6912139659446881E-4"/>
    <n v="6.6924629607464329E-4"/>
    <n v="6.670483844856864E-4"/>
    <n v="6.6348199787072935E-4"/>
    <n v="6.5971884515127351E-4"/>
    <n v="6.5539623946195323E-4"/>
    <n v="6.5040533027889804E-4"/>
    <n v="6.435785347792439E-4"/>
    <n v="6.3682339480801951E-4"/>
    <n v="6.3013915825322036E-4"/>
    <n v="6.235250808971735E-4"/>
    <n v="1.2614448230687874E-2"/>
    <n v="9.4959443078403254"/>
    <n v="-15.116662573057846"/>
    <s v="R-All-Lgt-Lighting-All-All-R"/>
    <s v="R-All-HVAC-ER-All-All-E"/>
    <n v="1.2614448230687874E-2"/>
    <n v="4.9670459383277749E-4"/>
    <n v="1.0272324388179771E-3"/>
    <n v="1.5947809383784308E-3"/>
    <n v="2.1949313041507417E-3"/>
    <n v="2.8217772508341682E-3"/>
    <n v="3.4664713603870662E-3"/>
    <n v="4.1193213148708434E-3"/>
    <n v="4.7797262334474686E-3"/>
    <n v="5.4459635720325635E-3"/>
    <n v="6.1150849686270325E-3"/>
    <n v="6.7843312647016757E-3"/>
    <n v="7.451379649187362E-3"/>
    <n v="8.1148616470580921E-3"/>
    <n v="8.7745804922093659E-3"/>
    <n v="9.4299767316713187E-3"/>
    <n v="1.0080382061950216E-2"/>
    <n v="1.072396059672946E-2"/>
    <n v="1.136078399153748E-2"/>
    <n v="1.1990923149790699E-2"/>
    <n v="1.2614448230687874E-2"/>
    <n v="3.1849944286911039E-4"/>
    <n v="3.5232269402153237E-4"/>
    <n v="3.8934334859678664E-4"/>
    <n v="4.219452148086437E-4"/>
    <n v="4.4864079571975944E-4"/>
    <n v="4.6648895858923082E-4"/>
    <n v="4.7464480352011013E-4"/>
    <n v="4.8219976761295811E-4"/>
    <n v="4.8803218762142817E-4"/>
    <n v="4.9091624563080171E-4"/>
    <n v="4.9104114511097619E-4"/>
    <n v="4.888432335220193E-4"/>
    <n v="4.8527684690706225E-4"/>
    <n v="4.8151369418760641E-4"/>
    <n v="4.7719108849828614E-4"/>
    <n v="4.7220017931523094E-4"/>
    <n v="4.6537338381557681E-4"/>
    <n v="4.5861824384435242E-4"/>
    <n v="4.5193400728955327E-4"/>
    <n v="4.453199299335064E-4"/>
    <n v="9.050345211414533E-3"/>
    <n v="9.0503452114145313E-3"/>
    <n v="3.1849944286911039E-4"/>
    <n v="6.7082213689064276E-4"/>
    <n v="1.0601654854874294E-3"/>
    <n v="1.4821107002960731E-3"/>
    <n v="1.9307514960158327E-3"/>
    <n v="2.3972404546050634E-3"/>
    <n v="2.8718852581251734E-3"/>
    <n v="3.3540850257381314E-3"/>
    <n v="3.8421172133595595E-3"/>
    <n v="4.3330334589903614E-3"/>
    <n v="4.8240746041013378E-3"/>
    <n v="5.3129178376233573E-3"/>
    <n v="5.7981946845304198E-3"/>
    <n v="6.2797083787180259E-3"/>
    <n v="6.7568994672163119E-3"/>
    <n v="7.2290996465315428E-3"/>
    <n v="7.6944730303471192E-3"/>
    <n v="8.1530912741914711E-3"/>
    <n v="8.6050252814810248E-3"/>
    <n v="9.0503452114145313E-3"/>
  </r>
  <r>
    <x v="0"/>
    <s v="Under $15"/>
    <n v="11.474340392308507"/>
    <s v="Lighting"/>
    <s v="Urban"/>
    <s v="SC-New (2)"/>
    <s v="M_Input"/>
    <x v="4"/>
    <s v="Manufactured"/>
    <s v="2017 - LEDReflectors and Outdoor1440 to 2600 lumensANY"/>
    <n v="1.2741809175750366E-4"/>
    <n v="1.3609466566559059E-4"/>
    <n v="1.4559145957521302E-4"/>
    <n v="1.5395471538566115E-4"/>
    <n v="1.608028501125922E-4"/>
    <n v="1.653813840791429E-4"/>
    <n v="1.6747357773039113E-4"/>
    <n v="1.6941162928046648E-4"/>
    <n v="1.7090780192922944E-4"/>
    <n v="1.7164764040190531E-4"/>
    <n v="1.7167968047889062E-4"/>
    <n v="1.7111585702327172E-4"/>
    <n v="1.7020098290575881E-4"/>
    <n v="1.6923563298860755E-4"/>
    <n v="1.6812676833305183E-4"/>
    <n v="1.6684646585118275E-4"/>
    <n v="1.6509520913605459E-4"/>
    <n v="1.6336233399180333E-4"/>
    <n v="1.6164764748146477E-4"/>
    <n v="1.5995095869318326E-4"/>
    <n v="3.2359453528009647E-3"/>
    <n v="17.165662931719837"/>
    <n v="11.474340392308507"/>
    <s v="R-All-Lgt-Lighting-All-All-R"/>
    <s v="R-All-HVAC-ER-All-All-E"/>
    <n v="3.2359453528009647E-3"/>
    <n v="1.2741809175750366E-4"/>
    <n v="2.6351275742309422E-4"/>
    <n v="4.0910421699830721E-4"/>
    <n v="5.6305893238396839E-4"/>
    <n v="7.2386178249656062E-4"/>
    <n v="8.8924316657570349E-4"/>
    <n v="1.0567167443060947E-3"/>
    <n v="1.2261283735865611E-3"/>
    <n v="1.3970361755157906E-3"/>
    <n v="1.568683815917696E-3"/>
    <n v="1.7403634963965866E-3"/>
    <n v="1.9114793534198583E-3"/>
    <n v="2.0816803363256169E-3"/>
    <n v="2.2509159693142244E-3"/>
    <n v="2.4190427376472763E-3"/>
    <n v="2.585889203498459E-3"/>
    <n v="2.7509844126345135E-3"/>
    <n v="2.9143467466263167E-3"/>
    <n v="3.0759943941077814E-3"/>
    <n v="3.2359453528009647E-3"/>
    <n v="8.1703676068421474E-5"/>
    <n v="9.0380249976508404E-5"/>
    <n v="9.9877043886130833E-5"/>
    <n v="1.0824029969657896E-4"/>
    <n v="1.1508843442351002E-4"/>
    <n v="1.1966696839006072E-4"/>
    <n v="1.2175916204130894E-4"/>
    <n v="1.236972135913843E-4"/>
    <n v="1.2519338624014724E-4"/>
    <n v="1.2593322471282311E-4"/>
    <n v="1.2596526478980842E-4"/>
    <n v="1.2540144133418955E-4"/>
    <n v="1.2448656721667661E-4"/>
    <n v="1.2352121729952535E-4"/>
    <n v="1.2241235264396966E-4"/>
    <n v="1.2113205016210057E-4"/>
    <n v="1.193807934469724E-4"/>
    <n v="1.1764791830272114E-4"/>
    <n v="1.1593323179238259E-4"/>
    <n v="1.1423654300410107E-4"/>
    <n v="2.3216570390193212E-3"/>
    <n v="2.3216570390193212E-3"/>
    <n v="8.1703676068421474E-5"/>
    <n v="1.7208392604492988E-4"/>
    <n v="2.7196096993106073E-4"/>
    <n v="3.802012696276397E-4"/>
    <n v="4.9528970405114973E-4"/>
    <n v="6.1495667244121041E-4"/>
    <n v="7.3671583448251931E-4"/>
    <n v="8.6041304807390356E-4"/>
    <n v="9.8560643431405085E-4"/>
    <n v="1.111539659026874E-3"/>
    <n v="1.2375049238166824E-3"/>
    <n v="1.3629063651508719E-3"/>
    <n v="1.4873929323675485E-3"/>
    <n v="1.6109141496670738E-3"/>
    <n v="1.7333265023110435E-3"/>
    <n v="1.8544585524731441E-3"/>
    <n v="1.9738393459201166E-3"/>
    <n v="2.0914872642228376E-3"/>
    <n v="2.2074204960152201E-3"/>
    <n v="2.3216570390193212E-3"/>
  </r>
  <r>
    <x v="0"/>
    <s v="Over $160"/>
    <n v="214.4910679310648"/>
    <s v="Lighting"/>
    <s v="Urban"/>
    <s v="SC-New (2)"/>
    <s v="M_Input"/>
    <x v="4"/>
    <s v="Manufactured"/>
    <s v="2017 - LEDThree-Way250 to 664 lumensANY"/>
    <n v="1.7387151000235799E-7"/>
    <n v="1.8571134362596345E-7"/>
    <n v="1.9867042874858306E-7"/>
    <n v="2.1008271640916153E-7"/>
    <n v="2.1942750810434058E-7"/>
    <n v="2.256752599218479E-7"/>
    <n v="2.285302145389064E-7"/>
    <n v="2.3117483073764311E-7"/>
    <n v="2.3321647014752958E-7"/>
    <n v="2.3422603504233906E-7"/>
    <n v="2.3426975612220442E-7"/>
    <n v="2.3350037687432039E-7"/>
    <n v="2.3225196275918221E-7"/>
    <n v="2.3093467064264995E-7"/>
    <n v="2.2942154193863014E-7"/>
    <n v="2.2767447350657417E-7"/>
    <n v="2.2528475282200611E-7"/>
    <n v="2.2292011516482047E-7"/>
    <n v="2.2058029725810881E-7"/>
    <n v="2.1826503858837435E-7"/>
    <n v="4.4156893029555424E-6"/>
    <n v="158.82923553325011"/>
    <n v="214.4910679310648"/>
    <s v="R-All-Lgt-Lighting-All-All-R"/>
    <s v="R-All-HVAC-ER-All-All-E"/>
    <n v="4.4156893029555432E-6"/>
    <n v="1.7387151000235799E-7"/>
    <n v="3.5958285362832144E-7"/>
    <n v="5.5825328237690452E-7"/>
    <n v="7.6833599878606611E-7"/>
    <n v="9.877635068904066E-7"/>
    <n v="1.2134387668122545E-6"/>
    <n v="1.441968981351161E-6"/>
    <n v="1.673143812088804E-6"/>
    <n v="1.9063602822363336E-6"/>
    <n v="2.1405863172786727E-6"/>
    <n v="2.3748560734008771E-6"/>
    <n v="2.6083564502751973E-6"/>
    <n v="2.8406084130343797E-6"/>
    <n v="3.0715430836770295E-6"/>
    <n v="3.3009646256156597E-6"/>
    <n v="3.5286390991222337E-6"/>
    <n v="3.7539238519442397E-6"/>
    <n v="3.9768439671090603E-6"/>
    <n v="4.1974242643671691E-6"/>
    <n v="4.4156893029555432E-6"/>
    <n v="1.1149077289429247E-7"/>
    <n v="1.2333060651789792E-7"/>
    <n v="1.3628969164051753E-7"/>
    <n v="1.4770197930109603E-7"/>
    <n v="1.5704677099627505E-7"/>
    <n v="1.6329452281378237E-7"/>
    <n v="1.6614947743084087E-7"/>
    <n v="1.6879409362957761E-7"/>
    <n v="1.7083573303946405E-7"/>
    <n v="1.7184529793427356E-7"/>
    <n v="1.7188901901413891E-7"/>
    <n v="1.7111963976625488E-7"/>
    <n v="1.6987122565111668E-7"/>
    <n v="1.6855393353458445E-7"/>
    <n v="1.6704080483056461E-7"/>
    <n v="1.6529373639850864E-7"/>
    <n v="1.6290401571394058E-7"/>
    <n v="1.6053937805675497E-7"/>
    <n v="1.5819956015004328E-7"/>
    <n v="1.5588430148030884E-7"/>
    <n v="3.1680745607942321E-6"/>
    <n v="3.1680745607942334E-6"/>
    <n v="1.1149077289429247E-7"/>
    <n v="2.3482137941219038E-7"/>
    <n v="3.7111107105270791E-7"/>
    <n v="5.1881305035380389E-7"/>
    <n v="6.7585982135007893E-7"/>
    <n v="8.391543441638613E-7"/>
    <n v="1.0053038215947022E-6"/>
    <n v="1.1740979152242798E-6"/>
    <n v="1.3449336482637437E-6"/>
    <n v="1.5167789461980173E-6"/>
    <n v="1.6886679652121563E-6"/>
    <n v="1.8597876049784112E-6"/>
    <n v="2.0296588306295278E-6"/>
    <n v="2.1982127641641123E-6"/>
    <n v="2.3652535689946769E-6"/>
    <n v="2.5305473053931856E-6"/>
    <n v="2.6934513211071264E-6"/>
    <n v="2.8539906991638813E-6"/>
    <n v="3.0121902593139245E-6"/>
    <n v="3.1680745607942334E-6"/>
  </r>
  <r>
    <x v="0"/>
    <s v="Under $20"/>
    <n v="15.924186957367688"/>
    <s v="Lighting"/>
    <s v="Urban"/>
    <s v="SC-New (2)"/>
    <s v="M_Input"/>
    <x v="4"/>
    <s v="Manufactured"/>
    <s v="2017 - LEDThree-Way665 to 1439 lumensANY"/>
    <n v="1.0017314184990298E-5"/>
    <n v="1.0699446256564644E-5"/>
    <n v="1.1446062118022067E-5"/>
    <n v="1.210356184908182E-5"/>
    <n v="1.2641946282521356E-5"/>
    <n v="1.3001899979967054E-5"/>
    <n v="1.3166383381431596E-5"/>
    <n v="1.3318748489212052E-5"/>
    <n v="1.3436374104938361E-5"/>
    <n v="1.3494538485872916E-5"/>
    <n v="1.3497057402246925E-5"/>
    <n v="1.3452730912798704E-5"/>
    <n v="1.3380805636345153E-5"/>
    <n v="1.3304912069857262E-5"/>
    <n v="1.3217735708242363E-5"/>
    <n v="1.3117081303237504E-5"/>
    <n v="1.2979401571167748E-5"/>
    <n v="1.284316695547156E-5"/>
    <n v="1.2708362287893308E-5"/>
    <n v="1.2574972559386671E-5"/>
    <n v="2.544025015392494E-4"/>
    <n v="16.355340944928408"/>
    <n v="15.924186957367688"/>
    <s v="R-All-Lgt-Lighting-All-All-R"/>
    <s v="R-All-HVAC-ER-All-All-E"/>
    <n v="2.544025015392494E-4"/>
    <n v="1.0017314184990298E-5"/>
    <n v="2.0716760441554943E-5"/>
    <n v="3.2162822559577012E-5"/>
    <n v="4.4266384408658835E-5"/>
    <n v="5.6908330691180187E-5"/>
    <n v="6.9910230671147236E-5"/>
    <n v="8.3076614052578833E-5"/>
    <n v="9.6395362541790887E-5"/>
    <n v="1.0983173664672925E-4"/>
    <n v="1.2332627513260216E-4"/>
    <n v="1.3682333253484908E-4"/>
    <n v="1.5027606344764779E-4"/>
    <n v="1.6365686908399296E-4"/>
    <n v="1.7696178115385021E-4"/>
    <n v="1.9017951686209258E-4"/>
    <n v="2.0329659816533009E-4"/>
    <n v="2.1627599973649784E-4"/>
    <n v="2.291191666919694E-4"/>
    <n v="2.4182752897986272E-4"/>
    <n v="2.544025015392494E-4"/>
    <n v="6.4233530886939532E-6"/>
    <n v="7.1054851602682989E-6"/>
    <n v="7.8521010217257225E-6"/>
    <n v="8.5096007527854757E-6"/>
    <n v="9.0479851862250108E-6"/>
    <n v="9.4079388836707094E-6"/>
    <n v="9.5724222851352511E-6"/>
    <n v="9.7247873929157075E-6"/>
    <n v="9.842413008642016E-6"/>
    <n v="9.9005773895765717E-6"/>
    <n v="9.9030963059505799E-6"/>
    <n v="9.8587698165023593E-6"/>
    <n v="9.786844540048808E-6"/>
    <n v="9.7109509735609169E-6"/>
    <n v="9.6237746119460185E-6"/>
    <n v="9.5231202069411588E-6"/>
    <n v="9.385440474871403E-6"/>
    <n v="9.2492058591752152E-6"/>
    <n v="9.1144011915969635E-6"/>
    <n v="8.9810114630903266E-6"/>
    <n v="1.8252327961332249E-4"/>
    <n v="1.8252327961332249E-4"/>
    <n v="6.4233530886939532E-6"/>
    <n v="1.3528838248962252E-5"/>
    <n v="2.1380939270687976E-5"/>
    <n v="2.9890540023473452E-5"/>
    <n v="3.8938525209698464E-5"/>
    <n v="4.8346464093369177E-5"/>
    <n v="5.7918886378504432E-5"/>
    <n v="6.7643673771420143E-5"/>
    <n v="7.7486086780062164E-5"/>
    <n v="8.738666416963874E-5"/>
    <n v="9.7289760475589317E-5"/>
    <n v="1.0714853029209168E-4"/>
    <n v="1.1693537483214048E-4"/>
    <n v="1.2664632580570141E-4"/>
    <n v="1.3627010041764742E-4"/>
    <n v="1.4579322062458858E-4"/>
    <n v="1.5517866109945999E-4"/>
    <n v="1.644278669586352E-4"/>
    <n v="1.7354226815023216E-4"/>
    <n v="1.8252327961332249E-4"/>
  </r>
  <r>
    <x v="0"/>
    <s v="Under $35"/>
    <n v="32.299287687879591"/>
    <s v="Lighting"/>
    <s v="Urban"/>
    <s v="SC-New (2)"/>
    <s v="M_Input"/>
    <x v="4"/>
    <s v="Manufactured"/>
    <s v="2017 - LEDThree-Way1440 to 2600 lumensANY"/>
    <n v="6.7824474351899197E-5"/>
    <n v="7.2443002665848334E-5"/>
    <n v="7.7498132954365801E-5"/>
    <n v="8.194988247745275E-5"/>
    <n v="8.559513513928859E-5"/>
    <n v="8.8032282449378746E-5"/>
    <n v="8.9145954241829923E-5"/>
    <n v="9.0177576406607829E-5"/>
    <n v="9.0973987042196089E-5"/>
    <n v="9.1367802039912818E-5"/>
    <n v="9.1384856928663274E-5"/>
    <n v="9.1084734481551138E-5"/>
    <n v="9.0597748251710538E-5"/>
    <n v="9.0083893823400315E-5"/>
    <n v="8.9493646697948154E-5"/>
    <n v="8.8812143454205765E-5"/>
    <n v="8.787995192221475E-5"/>
    <n v="8.6957544875027165E-5"/>
    <n v="8.6044819612563357E-5"/>
    <n v="8.5141674512706082E-5"/>
    <n v="1.7224892443287708E-3"/>
    <n v="25.320117636280749"/>
    <n v="32.299287687879591"/>
    <s v="R-All-Lgt-Lighting-All-All-R"/>
    <s v="R-All-HVAC-ER-All-All-E"/>
    <n v="1.7224892443287708E-3"/>
    <n v="6.7824474351899197E-5"/>
    <n v="1.4026747701774753E-4"/>
    <n v="2.1776560997211332E-4"/>
    <n v="2.9971549244956608E-4"/>
    <n v="3.8531062758885467E-4"/>
    <n v="4.7334291003823343E-4"/>
    <n v="5.6248886428006341E-4"/>
    <n v="6.5266644068667128E-4"/>
    <n v="7.4364042772886736E-4"/>
    <n v="8.3500822976878021E-4"/>
    <n v="9.2639308669744346E-4"/>
    <n v="1.0174778211789945E-3"/>
    <n v="1.1080755694307051E-3"/>
    <n v="1.1981594632541055E-3"/>
    <n v="1.2876531099520537E-3"/>
    <n v="1.3764652534062594E-3"/>
    <n v="1.4643452053284742E-3"/>
    <n v="1.5513027502035014E-3"/>
    <n v="1.6373475698160647E-3"/>
    <n v="1.7224892443287708E-3"/>
    <n v="4.3490753985743881E-5"/>
    <n v="4.8109282299693018E-5"/>
    <n v="5.3164412588210485E-5"/>
    <n v="5.7616162111297434E-5"/>
    <n v="6.1261414773133274E-5"/>
    <n v="6.369856208322343E-5"/>
    <n v="6.4812233875674607E-5"/>
    <n v="6.5843856040452513E-5"/>
    <n v="6.6640266676040773E-5"/>
    <n v="6.7034081673757501E-5"/>
    <n v="6.7051136562507957E-5"/>
    <n v="6.6751014115395822E-5"/>
    <n v="6.6264027885555221E-5"/>
    <n v="6.5750173457244999E-5"/>
    <n v="6.5159926331792838E-5"/>
    <n v="6.4478423088050449E-5"/>
    <n v="6.3546231556059433E-5"/>
    <n v="6.2623824508871849E-5"/>
    <n v="6.1711099246408041E-5"/>
    <n v="6.0807954146550766E-5"/>
    <n v="1.2358148370056644E-3"/>
    <n v="1.2358148370056644E-3"/>
    <n v="4.3490753985743881E-5"/>
    <n v="9.1600036285436899E-5"/>
    <n v="1.4476444887364737E-4"/>
    <n v="2.0238061098494482E-4"/>
    <n v="2.6364202575807809E-4"/>
    <n v="3.2734058784130154E-4"/>
    <n v="3.9215282171697614E-4"/>
    <n v="4.5799667775742864E-4"/>
    <n v="5.2463694443346945E-4"/>
    <n v="5.9167102610722694E-4"/>
    <n v="6.5872216266973493E-4"/>
    <n v="7.2547317678513072E-4"/>
    <n v="7.9173720467068593E-4"/>
    <n v="8.5748737812793097E-4"/>
    <n v="9.2264730445972378E-4"/>
    <n v="9.8712572754777413E-4"/>
    <n v="1.0506719591038337E-3"/>
    <n v="1.1132957836127056E-3"/>
    <n v="1.1750068828591136E-3"/>
    <n v="1.2358148370056644E-3"/>
  </r>
  <r>
    <x v="0"/>
    <s v="Under $5"/>
    <n v="-44.275761960507232"/>
    <s v="Lighting"/>
    <s v="Urban"/>
    <s v="SC-NR (2)"/>
    <s v="M_Input"/>
    <x v="4"/>
    <s v="Single Family"/>
    <s v="2017 - LEDDecorative and Mini-Base250 to 664 lumensANY"/>
    <n v="7.6670172085318442E-2"/>
    <n v="8.4067697341087266E-2"/>
    <n v="9.0349071600438438E-2"/>
    <n v="9.5631085146747202E-2"/>
    <n v="0.10003322616501588"/>
    <n v="0.10367250510824157"/>
    <n v="0.10665655421347428"/>
    <n v="0.10891603753579368"/>
    <n v="0.11714484944210682"/>
    <n v="0.11735573168557664"/>
    <n v="0.11749532090800112"/>
    <n v="0.11760807645584868"/>
    <n v="0.11755739259142588"/>
    <n v="0.11751070915385778"/>
    <n v="0.11738571506232943"/>
    <n v="0.11717035727315682"/>
    <n v="0.11665128204814644"/>
    <n v="0.11625260294593412"/>
    <n v="0.11591060602231026"/>
    <n v="0.11555345751145486"/>
    <n v="0.96169604357993488"/>
    <n v="-2.1024930749985167"/>
    <n v="-44.275761960507232"/>
    <s v="R-All-Lgt-Lighting-All-All-R"/>
    <s v="R-All-HVAC-ER-All-All-E"/>
    <n v="0.96169604357993488"/>
    <n v="7.6670172085318442E-2"/>
    <n v="0.16073786942640572"/>
    <n v="0.25108694102684415"/>
    <n v="0.34671802617359138"/>
    <n v="0.44675125233860724"/>
    <n v="0.55042375744684879"/>
    <n v="0.6570803116603231"/>
    <n v="0.76599634919611681"/>
    <n v="0.8831411986382236"/>
    <n v="0.96169604357993488"/>
    <n v="0.96169604357993488"/>
    <n v="0.96169604357993488"/>
    <n v="0.96169604357993488"/>
    <n v="0.96169604357993488"/>
    <n v="0.96169604357993488"/>
    <n v="0.96169604357993488"/>
    <n v="0.96169604357993488"/>
    <n v="0.96169604357993488"/>
    <n v="0.96169604357993488"/>
    <n v="0.96169604357993488"/>
    <n v="6.3084227976372018E-2"/>
    <n v="7.0481753232140842E-2"/>
    <n v="7.6763127491492014E-2"/>
    <n v="8.2045141037800778E-2"/>
    <n v="8.6447282056069455E-2"/>
    <n v="9.0086560999295143E-2"/>
    <n v="9.3070610104527857E-2"/>
    <n v="9.5330093426847257E-2"/>
    <n v="0.10355890533316039"/>
    <n v="0.10376978757663022"/>
    <n v="0.1039093767990547"/>
    <n v="0.10402213234690226"/>
    <n v="0.10397144848247945"/>
    <n v="0.10392476504491135"/>
    <n v="0.10379977095338301"/>
    <n v="0.1035844131642104"/>
    <n v="0.10306533793920002"/>
    <n v="0.1026666588369877"/>
    <n v="0.10232466191336384"/>
    <n v="0.10196751340250844"/>
    <n v="0.68997716140100629"/>
    <n v="0.68997716140100629"/>
    <n v="6.3084227976372018E-2"/>
    <n v="0.13356598120851287"/>
    <n v="0.21032910870000487"/>
    <n v="0.29237424973780568"/>
    <n v="0.37882153179387512"/>
    <n v="0.46890809279317025"/>
    <n v="0.56197870289769813"/>
    <n v="0.65730879632454542"/>
    <n v="0.68997716140100629"/>
    <n v="0.68997716140100629"/>
    <n v="0.68997716140100629"/>
    <n v="0.68997716140100629"/>
    <n v="0.68997716140100629"/>
    <n v="0.68997716140100629"/>
    <n v="0.68997716140100629"/>
    <n v="0.68997716140100629"/>
    <n v="0.68997716140100629"/>
    <n v="0.68997716140100629"/>
    <n v="0.68997716140100629"/>
    <n v="0.68997716140100629"/>
  </r>
  <r>
    <x v="0"/>
    <s v="Under $20"/>
    <n v="19.250026383083338"/>
    <s v="Lighting"/>
    <s v="Urban"/>
    <s v="SC-NR (2)"/>
    <s v="M_Input"/>
    <x v="4"/>
    <s v="Single Family"/>
    <s v="2017 - LEDDecorative and Mini-Base665 to 1439 lumensANY"/>
    <n v="6.7784860329417565E-2"/>
    <n v="7.4325085851379702E-2"/>
    <n v="7.9878511196155341E-2"/>
    <n v="8.4548391812781634E-2"/>
    <n v="8.8440368391909233E-2"/>
    <n v="9.1657891036723824E-2"/>
    <n v="9.4296118476584451E-2"/>
    <n v="9.6293750114213164E-2"/>
    <n v="0.10356892441701476"/>
    <n v="0.10375536750212544"/>
    <n v="0.10387877971952604"/>
    <n v="0.10397846801882592"/>
    <n v="0.10393365791109548"/>
    <n v="0.10389238462046392"/>
    <n v="0.10378187610319044"/>
    <n v="0.10359147614369024"/>
    <n v="0.10313255658383018"/>
    <n v="0.10278008043144005"/>
    <n v="0.1024777175558861"/>
    <n v="0.10216195901163432"/>
    <n v="0.85024501993914625"/>
    <n v="21.195400736003137"/>
    <n v="19.250026383083338"/>
    <s v="R-All-Lgt-Lighting-All-All-R"/>
    <s v="R-All-HVAC-ER-All-All-E"/>
    <n v="0.85024501993914625"/>
    <n v="6.7784860329417565E-2"/>
    <n v="0.14210994618079725"/>
    <n v="0.22198845737695261"/>
    <n v="0.30653684918973423"/>
    <n v="0.39497721758164345"/>
    <n v="0.48663510861836728"/>
    <n v="0.58093122709495171"/>
    <n v="0.67722497720916486"/>
    <n v="0.78079390162617957"/>
    <n v="0.85024501993914625"/>
    <n v="0.85024501993914625"/>
    <n v="0.85024501993914625"/>
    <n v="0.85024501993914625"/>
    <n v="0.85024501993914625"/>
    <n v="0.85024501993914625"/>
    <n v="0.85024501993914625"/>
    <n v="0.85024501993914625"/>
    <n v="0.85024501993914625"/>
    <n v="0.85024501993914625"/>
    <n v="0.85024501993914625"/>
    <n v="5.5773392260147978E-2"/>
    <n v="6.2313617782110114E-2"/>
    <n v="6.7867043126885754E-2"/>
    <n v="7.2536923743512047E-2"/>
    <n v="7.6428900322639645E-2"/>
    <n v="7.9646422967454236E-2"/>
    <n v="8.2284650407314863E-2"/>
    <n v="8.4282282044943577E-2"/>
    <n v="9.1557456347745175E-2"/>
    <n v="9.1743899432855852E-2"/>
    <n v="9.1867311650256453E-2"/>
    <n v="9.196699994955633E-2"/>
    <n v="9.1922189841825888E-2"/>
    <n v="9.1880916551194333E-2"/>
    <n v="9.177040803392085E-2"/>
    <n v="9.1580008074420655E-2"/>
    <n v="9.1121088514560591E-2"/>
    <n v="9.0768612362170459E-2"/>
    <n v="9.046624948661651E-2"/>
    <n v="9.0150490942364728E-2"/>
    <n v="0.6100156585537545"/>
    <n v="0.6100156585537545"/>
    <n v="5.5773392260147978E-2"/>
    <n v="0.11808701004225809"/>
    <n v="0.18595405316914385"/>
    <n v="0.25849097691265588"/>
    <n v="0.33491987723529554"/>
    <n v="0.41456630020274976"/>
    <n v="0.49685095061006462"/>
    <n v="0.58113323265500816"/>
    <n v="0.6100156585537545"/>
    <n v="0.6100156585537545"/>
    <n v="0.6100156585537545"/>
    <n v="0.6100156585537545"/>
    <n v="0.6100156585537545"/>
    <n v="0.6100156585537545"/>
    <n v="0.6100156585537545"/>
    <n v="0.6100156585537545"/>
    <n v="0.6100156585537545"/>
    <n v="0.6100156585537545"/>
    <n v="0.6100156585537545"/>
    <n v="0.6100156585537545"/>
  </r>
  <r>
    <x v="0"/>
    <s v="Under $85"/>
    <n v="70.491283951062556"/>
    <s v="Lighting"/>
    <s v="Urban"/>
    <s v="SC-NR (2)"/>
    <s v="M_Input"/>
    <x v="4"/>
    <s v="Single Family"/>
    <s v="2017 - LEDDecorative and Mini-Base1440 to 2600 lumensANY"/>
    <n v="2.6884385753695957E-3"/>
    <n v="2.9478327011288104E-3"/>
    <n v="3.1680890068846047E-3"/>
    <n v="3.3533027423868428E-3"/>
    <n v="3.5076637592704428E-3"/>
    <n v="3.6352750275301586E-3"/>
    <n v="3.7399106701419614E-3"/>
    <n v="3.8191394231095175E-3"/>
    <n v="4.1076826043322592E-3"/>
    <n v="4.1150771874248065E-3"/>
    <n v="4.1199718816724495E-3"/>
    <n v="4.1239256534741225E-3"/>
    <n v="4.1221484244350192E-3"/>
    <n v="4.1205114703109389E-3"/>
    <n v="4.1161285541361321E-3"/>
    <n v="4.1085770360924046E-3"/>
    <n v="4.0903756701572442E-3"/>
    <n v="4.0763959926838631E-3"/>
    <n v="4.0644038750568805E-3"/>
    <n v="4.0518804672229842E-3"/>
    <n v="3.3721859114435267E-2"/>
    <n v="48.212494747123905"/>
    <n v="70.491283951062556"/>
    <s v="R-All-Lgt-Lighting-All-All-R"/>
    <s v="R-All-HVAC-ER-All-All-E"/>
    <n v="3.3721859114435267E-2"/>
    <n v="2.6884385753695957E-3"/>
    <n v="5.6362712764984058E-3"/>
    <n v="8.8043602833830104E-3"/>
    <n v="1.2157663025769854E-2"/>
    <n v="1.5665326785040297E-2"/>
    <n v="1.9300601812570456E-2"/>
    <n v="2.3040512482712418E-2"/>
    <n v="2.6859651905821937E-2"/>
    <n v="3.0967334510154196E-2"/>
    <n v="3.3721859114435267E-2"/>
    <n v="3.3721859114435267E-2"/>
    <n v="3.3721859114435267E-2"/>
    <n v="3.3721859114435267E-2"/>
    <n v="3.3721859114435267E-2"/>
    <n v="3.3721859114435267E-2"/>
    <n v="3.3721859114435267E-2"/>
    <n v="3.3721859114435267E-2"/>
    <n v="3.3721859114435267E-2"/>
    <n v="3.3721859114435267E-2"/>
    <n v="3.3721859114435267E-2"/>
    <n v="2.212047623948984E-3"/>
    <n v="2.4714417497081987E-3"/>
    <n v="2.691698055463993E-3"/>
    <n v="2.8769117909662311E-3"/>
    <n v="3.0312728078498311E-3"/>
    <n v="3.1588840761095469E-3"/>
    <n v="3.2635197187213497E-3"/>
    <n v="3.3427484716889058E-3"/>
    <n v="3.6312916529116475E-3"/>
    <n v="3.6386862360041948E-3"/>
    <n v="3.6435809302518378E-3"/>
    <n v="3.6475347020535108E-3"/>
    <n v="3.6457574730144075E-3"/>
    <n v="3.6441205188903272E-3"/>
    <n v="3.6397376027155204E-3"/>
    <n v="3.6321860846717929E-3"/>
    <n v="3.6139847187366325E-3"/>
    <n v="3.6000050412632514E-3"/>
    <n v="3.5880129236362688E-3"/>
    <n v="3.5754895158023724E-3"/>
    <n v="2.4194040086023029E-2"/>
    <n v="2.4194040086023029E-2"/>
    <n v="2.212047623948984E-3"/>
    <n v="4.6834893736571823E-3"/>
    <n v="7.3751874291211753E-3"/>
    <n v="1.0252099220087407E-2"/>
    <n v="1.3283372027937237E-2"/>
    <n v="1.6442256104046784E-2"/>
    <n v="1.9705775822768133E-2"/>
    <n v="2.3048524294457039E-2"/>
    <n v="2.4194040086023029E-2"/>
    <n v="2.4194040086023029E-2"/>
    <n v="2.4194040086023029E-2"/>
    <n v="2.4194040086023029E-2"/>
    <n v="2.4194040086023029E-2"/>
    <n v="2.4194040086023029E-2"/>
    <n v="2.4194040086023029E-2"/>
    <n v="2.4194040086023029E-2"/>
    <n v="2.4194040086023029E-2"/>
    <n v="2.4194040086023029E-2"/>
    <n v="2.4194040086023029E-2"/>
    <n v="2.4194040086023029E-2"/>
  </r>
  <r>
    <x v="0"/>
    <s v="Under $5"/>
    <n v="-26.45971109474451"/>
    <s v="Lighting"/>
    <s v="Urban"/>
    <s v="SC-NR (2)"/>
    <s v="M_Input"/>
    <x v="4"/>
    <s v="Single Family"/>
    <s v="2017 - LEDGeneral Purpose and Dimmable250 to 664 lumensANY"/>
    <n v="7.1724544863926695E-2"/>
    <n v="7.8644891038433626E-2"/>
    <n v="8.4521083795254318E-2"/>
    <n v="8.9462379833464695E-2"/>
    <n v="9.3580559724997861E-2"/>
    <n v="9.6985086136458953E-2"/>
    <n v="9.9776648462499534E-2"/>
    <n v="0.10189038328939742"/>
    <n v="0.10958839377637518"/>
    <n v="0.10978567301185056"/>
    <n v="0.1099162579991278"/>
    <n v="0.11002174022422637"/>
    <n v="0.10997432573422591"/>
    <n v="0.1099306536226187"/>
    <n v="0.10981372230393624"/>
    <n v="0.10961225621887098"/>
    <n v="0.10912666406156396"/>
    <n v="0.10875370184724782"/>
    <n v="0.10843376551445225"/>
    <n v="0.10809965495107138"/>
    <n v="0.89966161738168637"/>
    <n v="-3.2670622865437688"/>
    <n v="-26.45971109474451"/>
    <s v="R-All-Lgt-Lighting-All-All-R"/>
    <s v="R-All-HVAC-ER-All-All-E"/>
    <n v="0.89966161738168637"/>
    <n v="7.1724544863926695E-2"/>
    <n v="0.15036943590236032"/>
    <n v="0.23489051969761465"/>
    <n v="0.32435289953107937"/>
    <n v="0.41793345925607722"/>
    <n v="0.51491854539253623"/>
    <n v="0.61469519385503579"/>
    <n v="0.71658557714443316"/>
    <n v="0.82617397092080835"/>
    <n v="0.89966161738168637"/>
    <n v="0.89966161738168637"/>
    <n v="0.89966161738168637"/>
    <n v="0.89966161738168637"/>
    <n v="0.89966161738168637"/>
    <n v="0.89966161738168637"/>
    <n v="0.89966161738168637"/>
    <n v="0.89966161738168637"/>
    <n v="0.89966161738168637"/>
    <n v="0.89966161738168637"/>
    <n v="0.89966161738168637"/>
    <n v="5.9014965228751666E-2"/>
    <n v="6.593531140325859E-2"/>
    <n v="7.1811504160079281E-2"/>
    <n v="7.6752800198289658E-2"/>
    <n v="8.0870980089822825E-2"/>
    <n v="8.4275506501283917E-2"/>
    <n v="8.7067068827324498E-2"/>
    <n v="8.9180803654222388E-2"/>
    <n v="9.6878814141200142E-2"/>
    <n v="9.7076093376675526E-2"/>
    <n v="9.7206678363952762E-2"/>
    <n v="9.731216058905133E-2"/>
    <n v="9.7264746099050878E-2"/>
    <n v="9.722107398744366E-2"/>
    <n v="9.7104142668761204E-2"/>
    <n v="9.6902676583695946E-2"/>
    <n v="9.6417084426388924E-2"/>
    <n v="9.6044122212072786E-2"/>
    <n v="9.572418587927721E-2"/>
    <n v="9.5390075315896342E-2"/>
    <n v="0.64547002467818571"/>
    <n v="0.64547002467818571"/>
    <n v="5.9014965228751666E-2"/>
    <n v="0.12495027663201025"/>
    <n v="0.19676178079208953"/>
    <n v="0.27351458099037917"/>
    <n v="0.35438556108020203"/>
    <n v="0.43866106758148593"/>
    <n v="0.52572813640881044"/>
    <n v="0.61490894006303287"/>
    <n v="0.64547002467818571"/>
    <n v="0.64547002467818571"/>
    <n v="0.64547002467818571"/>
    <n v="0.64547002467818571"/>
    <n v="0.64547002467818571"/>
    <n v="0.64547002467818571"/>
    <n v="0.64547002467818571"/>
    <n v="0.64547002467818571"/>
    <n v="0.64547002467818571"/>
    <n v="0.64547002467818571"/>
    <n v="0.64547002467818571"/>
    <n v="0.64547002467818571"/>
  </r>
  <r>
    <x v="0"/>
    <s v="Under $5"/>
    <n v="-15.966931950966805"/>
    <s v="Lighting"/>
    <s v="Urban"/>
    <s v="SC-NR (2)"/>
    <s v="M_Input"/>
    <x v="4"/>
    <s v="Single Family"/>
    <s v="2017 - LEDGeneral Purpose and Dimmable665 to 1439 lumensANY"/>
    <n v="1.7894367192442489"/>
    <n v="1.96209060750576"/>
    <n v="2.1086941880284513"/>
    <n v="2.2319732773305136"/>
    <n v="2.3347166593672113"/>
    <n v="2.4196552892862053"/>
    <n v="2.4893012401911969"/>
    <n v="2.5420362519109969"/>
    <n v="2.7340918816352282"/>
    <n v="2.7390137491573396"/>
    <n v="2.7422716795026534"/>
    <n v="2.7449033276668491"/>
    <n v="2.7437203960833592"/>
    <n v="2.7426308321096151"/>
    <n v="2.7397135435345947"/>
    <n v="2.734687219408285"/>
    <n v="2.722572308975451"/>
    <n v="2.713267373231989"/>
    <n v="2.7052853661964487"/>
    <n v="2.6969497300270548"/>
    <n v="22.445419989651828"/>
    <n v="-3.9353186617793665"/>
    <n v="-15.966931950966805"/>
    <s v="R-All-Lgt-Lighting-All-All-R"/>
    <s v="R-All-HVAC-ER-All-All-E"/>
    <n v="22.445419989651828"/>
    <n v="1.7894367192442489"/>
    <n v="3.7515273267500087"/>
    <n v="5.86022151477846"/>
    <n v="8.0921947921089732"/>
    <n v="10.426911451476185"/>
    <n v="12.846566740762391"/>
    <n v="15.335867980953587"/>
    <n v="17.877904232864584"/>
    <n v="20.61199611449981"/>
    <n v="22.445419989651828"/>
    <n v="22.445419989651828"/>
    <n v="22.445419989651828"/>
    <n v="22.445419989651828"/>
    <n v="22.445419989651828"/>
    <n v="22.445419989651828"/>
    <n v="22.445419989651828"/>
    <n v="22.445419989651828"/>
    <n v="22.445419989651828"/>
    <n v="22.445419989651828"/>
    <n v="22.445419989651828"/>
    <n v="1.4723487749639703"/>
    <n v="1.6450026632254815"/>
    <n v="1.7916062437481728"/>
    <n v="1.9148853330502351"/>
    <n v="2.017628715086933"/>
    <n v="2.1025673450059266"/>
    <n v="2.1722132959109182"/>
    <n v="2.2249483076307186"/>
    <n v="2.4170039373549494"/>
    <n v="2.4219258048770609"/>
    <n v="2.4251837352223751"/>
    <n v="2.4278153833865703"/>
    <n v="2.4266324518030808"/>
    <n v="2.4255428878293364"/>
    <n v="2.4226255992543164"/>
    <n v="2.4175992751280067"/>
    <n v="2.4054843646951722"/>
    <n v="2.3961794289517107"/>
    <n v="2.3881974219161703"/>
    <n v="2.3798617857467761"/>
    <n v="16.103661104046257"/>
    <n v="16.103661104046257"/>
    <n v="1.4723487749639703"/>
    <n v="3.117351438189452"/>
    <n v="4.9089576819376246"/>
    <n v="6.8238430149878599"/>
    <n v="8.8414717300747938"/>
    <n v="10.94403907508072"/>
    <n v="13.116252370991639"/>
    <n v="15.341200678622357"/>
    <n v="16.103661104046257"/>
    <n v="16.103661104046257"/>
    <n v="16.103661104046257"/>
    <n v="16.103661104046257"/>
    <n v="16.103661104046257"/>
    <n v="16.103661104046257"/>
    <n v="16.103661104046257"/>
    <n v="16.103661104046257"/>
    <n v="16.103661104046257"/>
    <n v="16.103661104046257"/>
    <n v="16.103661104046257"/>
    <n v="16.103661104046257"/>
  </r>
  <r>
    <x v="0"/>
    <s v="Under $10"/>
    <n v="9.8508256475374054"/>
    <s v="Lighting"/>
    <s v="Urban"/>
    <s v="SC-NR (2)"/>
    <s v="M_Input"/>
    <x v="4"/>
    <s v="Single Family"/>
    <s v="2017 - LEDGeneral Purpose and Dimmable1440 to 2600 lumensANY"/>
    <n v="0.34069357869395789"/>
    <n v="0.37356541508506758"/>
    <n v="0.40147749376350123"/>
    <n v="0.42494878708209921"/>
    <n v="0.44451025585981974"/>
    <n v="0.46068185080098406"/>
    <n v="0.473941849324646"/>
    <n v="0.48398214841545389"/>
    <n v="0.52054791187352389"/>
    <n v="0.52148499371717494"/>
    <n v="0.52210527603090162"/>
    <n v="0.52260631952759584"/>
    <n v="0.52238109938418686"/>
    <n v="0.52217365564200879"/>
    <n v="0.5216182286330413"/>
    <n v="0.52066125913763961"/>
    <n v="0.51835468291366338"/>
    <n v="0.51658310204474256"/>
    <n v="0.51506339558468572"/>
    <n v="0.51347636113596762"/>
    <n v="4.273417651110357"/>
    <n v="11.175768216160538"/>
    <n v="9.8508256475374054"/>
    <s v="R-All-Lgt-Lighting-All-All-R"/>
    <s v="R-All-HVAC-ER-All-All-E"/>
    <n v="4.273417651110357"/>
    <n v="0.34069357869395789"/>
    <n v="0.71425899377902546"/>
    <n v="1.1157364875425266"/>
    <n v="1.5406852746246258"/>
    <n v="1.9851955304844455"/>
    <n v="2.4458773812854298"/>
    <n v="2.9198192306100759"/>
    <n v="3.4038013790255297"/>
    <n v="3.9243492908990536"/>
    <n v="4.273417651110357"/>
    <n v="4.273417651110357"/>
    <n v="4.273417651110357"/>
    <n v="4.273417651110357"/>
    <n v="4.273417651110357"/>
    <n v="4.273417651110357"/>
    <n v="4.273417651110357"/>
    <n v="4.273417651110357"/>
    <n v="4.273417651110357"/>
    <n v="4.273417651110357"/>
    <n v="4.273417651110357"/>
    <n v="0.28032272269454389"/>
    <n v="0.31319455908565358"/>
    <n v="0.34110663776408723"/>
    <n v="0.36457793108268521"/>
    <n v="0.38413939986040574"/>
    <n v="0.40031099480157006"/>
    <n v="0.41357099332523201"/>
    <n v="0.4236112924160399"/>
    <n v="0.4601770558741099"/>
    <n v="0.46111413771776094"/>
    <n v="0.46173442003148762"/>
    <n v="0.46223546352818184"/>
    <n v="0.46201024338477287"/>
    <n v="0.4618027996425948"/>
    <n v="0.46124737263362731"/>
    <n v="0.46029040313822561"/>
    <n v="0.45798382691424938"/>
    <n v="0.45621224604532856"/>
    <n v="0.45469253958527173"/>
    <n v="0.45310550513655362"/>
    <n v="3.0660005311220768"/>
    <n v="3.0660005311220768"/>
    <n v="0.28032272269454389"/>
    <n v="0.59351728178019747"/>
    <n v="0.9346239195442847"/>
    <n v="1.2992018506269698"/>
    <n v="1.6833412504873755"/>
    <n v="2.0836522452889454"/>
    <n v="2.4972232386141773"/>
    <n v="2.9208345310302173"/>
    <n v="3.0660005311220768"/>
    <n v="3.0660005311220768"/>
    <n v="3.0660005311220768"/>
    <n v="3.0660005311220768"/>
    <n v="3.0660005311220768"/>
    <n v="3.0660005311220768"/>
    <n v="3.0660005311220768"/>
    <n v="3.0660005311220768"/>
    <n v="3.0660005311220768"/>
    <n v="3.0660005311220768"/>
    <n v="3.0660005311220768"/>
    <n v="3.0660005311220768"/>
  </r>
  <r>
    <x v="0"/>
    <s v="Under $5"/>
    <n v="-17.122116092942083"/>
    <s v="Lighting"/>
    <s v="Urban"/>
    <s v="SC-NR (2)"/>
    <s v="M_Input"/>
    <x v="4"/>
    <s v="Single Family"/>
    <s v="2017 - LEDGlobe250 to 664 lumensANY"/>
    <n v="3.7510289940470919E-2"/>
    <n v="4.1129472076609358E-2"/>
    <n v="4.4202585952376833E-2"/>
    <n v="4.6786770312509211E-2"/>
    <n v="4.8940483829290497E-2"/>
    <n v="5.0720972963744726E-2"/>
    <n v="5.2180895957126355E-2"/>
    <n v="5.328633073352864E-2"/>
    <n v="5.7312213447446678E-2"/>
    <n v="5.7415385957442451E-2"/>
    <n v="5.7483678907142385E-2"/>
    <n v="5.7538843688661995E-2"/>
    <n v="5.7514046999179072E-2"/>
    <n v="5.7491207487658867E-2"/>
    <n v="5.7430055093102422E-2"/>
    <n v="5.7324692956914503E-2"/>
    <n v="5.7070739409381205E-2"/>
    <n v="5.6875688735690925E-2"/>
    <n v="5.6708369380393218E-2"/>
    <n v="5.6533637227984768E-2"/>
    <n v="0.47050236680236707"/>
    <n v="-3.0181284415172684"/>
    <n v="-17.122116092942083"/>
    <s v="R-All-Lgt-Lighting-All-All-R"/>
    <s v="R-All-HVAC-ER-All-All-E"/>
    <n v="0.47050236680236707"/>
    <n v="3.7510289940470919E-2"/>
    <n v="7.8639762017080284E-2"/>
    <n v="0.12284234796945712"/>
    <n v="0.16962911828196633"/>
    <n v="0.21856960211125684"/>
    <n v="0.26929057507500154"/>
    <n v="0.32147147103212792"/>
    <n v="0.37475780176565654"/>
    <n v="0.43207001521310323"/>
    <n v="0.47050236680236707"/>
    <n v="0.47050236680236707"/>
    <n v="0.47050236680236707"/>
    <n v="0.47050236680236707"/>
    <n v="0.47050236680236707"/>
    <n v="0.47050236680236707"/>
    <n v="0.47050236680236707"/>
    <n v="0.47050236680236707"/>
    <n v="0.47050236680236707"/>
    <n v="0.47050236680236707"/>
    <n v="0.47050236680236707"/>
    <n v="3.0863471643591173E-2"/>
    <n v="3.4482653779729616E-2"/>
    <n v="3.7555767655497091E-2"/>
    <n v="4.013995201562947E-2"/>
    <n v="4.2293665532410755E-2"/>
    <n v="4.4074154666864984E-2"/>
    <n v="4.5534077660246614E-2"/>
    <n v="4.6639512436648899E-2"/>
    <n v="5.0665395150566936E-2"/>
    <n v="5.0768567660562709E-2"/>
    <n v="5.0836860610262644E-2"/>
    <n v="5.0892025391782253E-2"/>
    <n v="5.086722870229933E-2"/>
    <n v="5.0844389190779125E-2"/>
    <n v="5.078323679622268E-2"/>
    <n v="5.0677874660034761E-2"/>
    <n v="5.0423921112501463E-2"/>
    <n v="5.0228870438811184E-2"/>
    <n v="5.0061551083513477E-2"/>
    <n v="4.9886818931105026E-2"/>
    <n v="0.33756600086477218"/>
    <n v="0.33756600086477218"/>
    <n v="3.0863471643591173E-2"/>
    <n v="6.5346125423320786E-2"/>
    <n v="0.10290189307881788"/>
    <n v="0.14304184509444734"/>
    <n v="0.1853355106268581"/>
    <n v="0.22940966529372309"/>
    <n v="0.27494374295396973"/>
    <n v="0.32158325539061861"/>
    <n v="0.33756600086477218"/>
    <n v="0.33756600086477218"/>
    <n v="0.33756600086477218"/>
    <n v="0.33756600086477218"/>
    <n v="0.33756600086477218"/>
    <n v="0.33756600086477218"/>
    <n v="0.33756600086477218"/>
    <n v="0.33756600086477218"/>
    <n v="0.33756600086477218"/>
    <n v="0.33756600086477218"/>
    <n v="0.33756600086477218"/>
    <n v="0.33756600086477218"/>
  </r>
  <r>
    <x v="0"/>
    <s v="Under $5"/>
    <n v="-11.416266429291504"/>
    <s v="Lighting"/>
    <s v="Urban"/>
    <s v="SC-NR (2)"/>
    <s v="M_Input"/>
    <x v="4"/>
    <s v="Single Family"/>
    <s v="2017 - LEDGlobe665 to 1439 lumensANY"/>
    <n v="5.2476672759284845E-2"/>
    <n v="5.7539887064367398E-2"/>
    <n v="6.1839155117656218E-2"/>
    <n v="6.5454413683546833E-2"/>
    <n v="6.8467446097232348E-2"/>
    <n v="7.0958339817555435E-2"/>
    <n v="7.3000763411162045E-2"/>
    <n v="7.454726009540677E-2"/>
    <n v="8.0179446092390985E-2"/>
    <n v="8.0323783820875488E-2"/>
    <n v="8.0419325251743029E-2"/>
    <n v="8.0496500453327374E-2"/>
    <n v="8.0461810032070313E-2"/>
    <n v="8.0429857691154558E-2"/>
    <n v="8.0344305854507095E-2"/>
    <n v="8.0196904851989478E-2"/>
    <n v="7.9841625347855674E-2"/>
    <n v="7.9568750614256806E-2"/>
    <n v="7.9334671830323472E-2"/>
    <n v="7.9090222587275383E-2"/>
    <n v="0.65823001566611861"/>
    <n v="-3.7043573412203066"/>
    <n v="-11.416266429291504"/>
    <s v="R-All-Lgt-Lighting-All-All-R"/>
    <s v="R-All-HVAC-ER-All-All-E"/>
    <n v="0.65823001566611861"/>
    <n v="5.2476672759284845E-2"/>
    <n v="0.11001655982365224"/>
    <n v="0.17185571494130847"/>
    <n v="0.23731012862485529"/>
    <n v="0.30577757472208766"/>
    <n v="0.37673591453964311"/>
    <n v="0.44973667795080519"/>
    <n v="0.52428393804621198"/>
    <n v="0.60446338413860301"/>
    <n v="0.65823001566611861"/>
    <n v="0.65823001566611861"/>
    <n v="0.65823001566611861"/>
    <n v="0.65823001566611861"/>
    <n v="0.65823001566611861"/>
    <n v="0.65823001566611861"/>
    <n v="0.65823001566611861"/>
    <n v="0.65823001566611861"/>
    <n v="0.65823001566611861"/>
    <n v="0.65823001566611861"/>
    <n v="0.65823001566611861"/>
    <n v="4.3177813454029199E-2"/>
    <n v="4.8241027759111751E-2"/>
    <n v="5.2540295812400564E-2"/>
    <n v="5.6155554378291186E-2"/>
    <n v="5.9168586791976702E-2"/>
    <n v="6.1659480512299789E-2"/>
    <n v="6.3701904105906398E-2"/>
    <n v="6.5248400790151123E-2"/>
    <n v="7.0880586787135338E-2"/>
    <n v="7.1024924515619842E-2"/>
    <n v="7.1120465946487382E-2"/>
    <n v="7.1197641148071728E-2"/>
    <n v="7.1162950726814667E-2"/>
    <n v="7.1130998385898911E-2"/>
    <n v="7.1045446549251448E-2"/>
    <n v="7.0898045546733832E-2"/>
    <n v="7.0542766042600027E-2"/>
    <n v="7.0269891309001159E-2"/>
    <n v="7.0035812525067825E-2"/>
    <n v="6.9791363282019736E-2"/>
    <n v="0.47225282956100562"/>
    <n v="0.47225282956100562"/>
    <n v="4.3177813454029199E-2"/>
    <n v="9.141884121314095E-2"/>
    <n v="0.14395913702554153"/>
    <n v="0.2001146914038327"/>
    <n v="0.25928327819580943"/>
    <n v="0.32094275870810923"/>
    <n v="0.38464466281401566"/>
    <n v="0.44989306360416681"/>
    <n v="0.47225282956100562"/>
    <n v="0.47225282956100562"/>
    <n v="0.47225282956100562"/>
    <n v="0.47225282956100562"/>
    <n v="0.47225282956100562"/>
    <n v="0.47225282956100562"/>
    <n v="0.47225282956100562"/>
    <n v="0.47225282956100562"/>
    <n v="0.47225282956100562"/>
    <n v="0.47225282956100562"/>
    <n v="0.47225282956100562"/>
    <n v="0.47225282956100562"/>
  </r>
  <r>
    <x v="0"/>
    <s v="Under $5"/>
    <n v="-6.9944278130209367"/>
    <s v="Lighting"/>
    <s v="Urban"/>
    <s v="SC-NR (2)"/>
    <s v="M_Input"/>
    <x v="4"/>
    <s v="Single Family"/>
    <s v="2017 - LEDGlobe1440 to 2600 lumensANY"/>
    <n v="1.326450550994736E-2"/>
    <n v="1.4544331964568172E-2"/>
    <n v="1.5631056060876277E-2"/>
    <n v="1.6544883379675863E-2"/>
    <n v="1.730648625866003E-2"/>
    <n v="1.7936108369602133E-2"/>
    <n v="1.8452370883716041E-2"/>
    <n v="1.884327817090967E-2"/>
    <n v="2.0266923350030275E-2"/>
    <n v="2.0303407534223092E-2"/>
    <n v="2.032755749971317E-2"/>
    <n v="2.0347065041499256E-2"/>
    <n v="2.0338296358964492E-2"/>
    <n v="2.0330219779794222E-2"/>
    <n v="2.0308594879644745E-2"/>
    <n v="2.0271336393020881E-2"/>
    <n v="2.0181532548905787E-2"/>
    <n v="2.011255812242202E-2"/>
    <n v="2.0053390131084457E-2"/>
    <n v="1.9991600803354253E-2"/>
    <n v="0.16638051176884405"/>
    <n v="1.9509699733674799"/>
    <n v="-6.9944278130209367"/>
    <s v="R-All-Lgt-Lighting-All-All-R"/>
    <s v="R-All-HVAC-ER-All-All-E"/>
    <n v="0.16638051176884405"/>
    <n v="1.326450550994736E-2"/>
    <n v="2.7808837474515534E-2"/>
    <n v="4.3439893535391808E-2"/>
    <n v="5.9984776915067671E-2"/>
    <n v="7.7291263173727698E-2"/>
    <n v="9.5227371543329831E-2"/>
    <n v="0.11367974242704587"/>
    <n v="0.13252302059795554"/>
    <n v="0.15278994394798581"/>
    <n v="0.16638051176884405"/>
    <n v="0.16638051176884405"/>
    <n v="0.16638051176884405"/>
    <n v="0.16638051176884405"/>
    <n v="0.16638051176884405"/>
    <n v="0.16638051176884405"/>
    <n v="0.16638051176884405"/>
    <n v="0.16638051176884405"/>
    <n v="0.16638051176884405"/>
    <n v="0.16638051176884405"/>
    <n v="0.16638051176884405"/>
    <n v="1.0914036930192269E-2"/>
    <n v="1.2193863384813083E-2"/>
    <n v="1.3280587481121188E-2"/>
    <n v="1.4194414799920774E-2"/>
    <n v="1.4956017678904941E-2"/>
    <n v="1.5585639789847044E-2"/>
    <n v="1.6101902303960951E-2"/>
    <n v="1.6492809591154581E-2"/>
    <n v="1.7916454770275186E-2"/>
    <n v="1.7952938954468003E-2"/>
    <n v="1.7977088919958081E-2"/>
    <n v="1.7996596461744167E-2"/>
    <n v="1.7987827779209403E-2"/>
    <n v="1.7979751200039133E-2"/>
    <n v="1.7958126299889656E-2"/>
    <n v="1.7920867813265792E-2"/>
    <n v="1.7831063969150698E-2"/>
    <n v="1.776208954266693E-2"/>
    <n v="1.7702921551329368E-2"/>
    <n v="1.7641132223599164E-2"/>
    <n v="0.11937114017374226"/>
    <n v="0.11937114017374226"/>
    <n v="1.0914036930192269E-2"/>
    <n v="2.3107900315005352E-2"/>
    <n v="3.6388487796126537E-2"/>
    <n v="5.0582902596047308E-2"/>
    <n v="6.5538920274952256E-2"/>
    <n v="8.1124560064799303E-2"/>
    <n v="9.7226462368760258E-2"/>
    <n v="0.11371927195991484"/>
    <n v="0.11937114017374226"/>
    <n v="0.11937114017374226"/>
    <n v="0.11937114017374226"/>
    <n v="0.11937114017374226"/>
    <n v="0.11937114017374226"/>
    <n v="0.11937114017374226"/>
    <n v="0.11937114017374226"/>
    <n v="0.11937114017374226"/>
    <n v="0.11937114017374226"/>
    <n v="0.11937114017374226"/>
    <n v="0.11937114017374226"/>
    <n v="0.11937114017374226"/>
  </r>
  <r>
    <x v="0"/>
    <s v="Under $20"/>
    <n v="19.969578342814859"/>
    <s v="Lighting"/>
    <s v="Urban"/>
    <s v="SC-NR (2)"/>
    <s v="M_Input"/>
    <x v="4"/>
    <s v="Single Family"/>
    <s v="2017 - LEDReflectors and Outdoor250 to 664 lumensANY"/>
    <n v="1.3946451104962346E-2"/>
    <n v="1.5292075113246787E-2"/>
    <n v="1.6434669118155575E-2"/>
    <n v="1.7395477495856477E-2"/>
    <n v="1.8196235375988978E-2"/>
    <n v="1.8858227183996604E-2"/>
    <n v="1.9401031429885387E-2"/>
    <n v="1.9812035772514735E-2"/>
    <n v="2.1308872414222288E-2"/>
    <n v="2.134723229809191E-2"/>
    <n v="2.1372623844926532E-2"/>
    <n v="2.1393134294976381E-2"/>
    <n v="2.1383914802991979E-2"/>
    <n v="2.1375422996312184E-2"/>
    <n v="2.1352686331733303E-2"/>
    <n v="2.1313512337530885E-2"/>
    <n v="2.1219091560212833E-2"/>
    <n v="2.114657106815775E-2"/>
    <n v="2.1084361172918963E-2"/>
    <n v="2.1019395174951563E-2"/>
    <n v="0.17493435171500815"/>
    <n v="64.466669481953872"/>
    <n v="19.969578342814859"/>
    <s v="R-All-Lgt-Lighting-All-All-R"/>
    <s v="R-All-HVAC-ER-All-All-E"/>
    <n v="0.17493435171500815"/>
    <n v="1.3946451104962346E-2"/>
    <n v="2.9238526218209132E-2"/>
    <n v="4.5673195336364707E-2"/>
    <n v="6.3068672832221187E-2"/>
    <n v="8.1264908208210168E-2"/>
    <n v="0.10012313539220677"/>
    <n v="0.11952416682209216"/>
    <n v="0.13933620259460688"/>
    <n v="0.16064507500882919"/>
    <n v="0.17493435171500815"/>
    <n v="0.17493435171500815"/>
    <n v="0.17493435171500815"/>
    <n v="0.17493435171500815"/>
    <n v="0.17493435171500815"/>
    <n v="0.17493435171500815"/>
    <n v="0.17493435171500815"/>
    <n v="0.17493435171500815"/>
    <n v="0.17493435171500815"/>
    <n v="0.17493435171500815"/>
    <n v="0.17493435171500815"/>
    <n v="1.1475141858136549E-2"/>
    <n v="1.282076586642099E-2"/>
    <n v="1.3963359871329777E-2"/>
    <n v="1.492416824903068E-2"/>
    <n v="1.572492612916318E-2"/>
    <n v="1.6386917937170807E-2"/>
    <n v="1.692972218305959E-2"/>
    <n v="1.7340726525688938E-2"/>
    <n v="1.8837563167396491E-2"/>
    <n v="1.8875923051266112E-2"/>
    <n v="1.8901314598100735E-2"/>
    <n v="1.8921825048150584E-2"/>
    <n v="1.8912605556166182E-2"/>
    <n v="1.8904113749486386E-2"/>
    <n v="1.8881377084907506E-2"/>
    <n v="1.8842203090705088E-2"/>
    <n v="1.8747782313387036E-2"/>
    <n v="1.8675261821331952E-2"/>
    <n v="1.8613051926093166E-2"/>
    <n v="1.8548085928125766E-2"/>
    <n v="0.12550816677849222"/>
    <n v="0.12550816677849222"/>
    <n v="1.1475141858136549E-2"/>
    <n v="2.4295907724557537E-2"/>
    <n v="3.8259267595887311E-2"/>
    <n v="5.3183435844917991E-2"/>
    <n v="6.8908361974081178E-2"/>
    <n v="8.5295279911251992E-2"/>
    <n v="0.10222500209431158"/>
    <n v="0.11956572862000052"/>
    <n v="0.12550816677849222"/>
    <n v="0.12550816677849222"/>
    <n v="0.12550816677849222"/>
    <n v="0.12550816677849222"/>
    <n v="0.12550816677849222"/>
    <n v="0.12550816677849222"/>
    <n v="0.12550816677849222"/>
    <n v="0.12550816677849222"/>
    <n v="0.12550816677849222"/>
    <n v="0.12550816677849222"/>
    <n v="0.12550816677849222"/>
    <n v="0.12550816677849222"/>
  </r>
  <r>
    <x v="0"/>
    <s v="Under $5"/>
    <n v="-15.116662573057846"/>
    <s v="Lighting"/>
    <s v="Urban"/>
    <s v="SC-NR (2)"/>
    <s v="M_Input"/>
    <x v="4"/>
    <s v="Single Family"/>
    <s v="2017 - LEDReflectors and Outdoor665 to 1439 lumensANY"/>
    <n v="0.447053113772302"/>
    <n v="0.49018705504115129"/>
    <n v="0.52681287503131979"/>
    <n v="0.55761156164750636"/>
    <n v="0.58327983388370042"/>
    <n v="0.60449996342305412"/>
    <n v="0.62189953887541172"/>
    <n v="0.63507427198590249"/>
    <n v="0.68305533013809006"/>
    <n v="0.68428495518024524"/>
    <n v="0.68509888052874313"/>
    <n v="0.68575634245153949"/>
    <n v="0.68546081188480223"/>
    <n v="0.68518860725086461"/>
    <n v="0.68445978408142283"/>
    <n v="0.68320406275452128"/>
    <n v="0.68017740728588971"/>
    <n v="0.67785276487030155"/>
    <n v="0.67585862835738941"/>
    <n v="0.67377614504589545"/>
    <n v="5.6075159229653053"/>
    <n v="9.4959443078403254"/>
    <n v="-15.116662573057846"/>
    <s v="R-All-Lgt-Lighting-All-All-R"/>
    <s v="R-All-HVAC-ER-All-All-E"/>
    <n v="5.6075159229653053"/>
    <n v="0.447053113772302"/>
    <n v="0.93724016881345329"/>
    <n v="1.464053043844773"/>
    <n v="2.0216646054922793"/>
    <n v="2.6049444393759797"/>
    <n v="3.2094444027990336"/>
    <n v="3.8313439416744455"/>
    <n v="4.4664182136603481"/>
    <n v="5.1494735437984378"/>
    <n v="5.6075159229653053"/>
    <n v="5.6075159229653053"/>
    <n v="5.6075159229653053"/>
    <n v="5.6075159229653053"/>
    <n v="5.6075159229653053"/>
    <n v="5.6075159229653053"/>
    <n v="5.6075159229653053"/>
    <n v="5.6075159229653053"/>
    <n v="5.6075159229653053"/>
    <n v="5.6075159229653053"/>
    <n v="5.6075159229653053"/>
    <n v="0.36783536256284566"/>
    <n v="0.41096930383169494"/>
    <n v="0.44759512382186339"/>
    <n v="0.47839381043804996"/>
    <n v="0.50406208267424402"/>
    <n v="0.52528221221359772"/>
    <n v="0.54268178766595532"/>
    <n v="0.55585652077644609"/>
    <n v="0.60383757892863366"/>
    <n v="0.60506720397078884"/>
    <n v="0.60588112931928673"/>
    <n v="0.60653859124208309"/>
    <n v="0.60624306067534584"/>
    <n v="0.60597085604140821"/>
    <n v="0.60524203287196643"/>
    <n v="0.60398631154506488"/>
    <n v="0.60095965607643331"/>
    <n v="0.59863501366084515"/>
    <n v="0.59664087714793301"/>
    <n v="0.59455839383643905"/>
    <n v="4.0231608987761778"/>
    <n v="4.0231608987761778"/>
    <n v="0.36783536256284566"/>
    <n v="0.7788046663945406"/>
    <n v="1.2263997902164041"/>
    <n v="1.7047936006544542"/>
    <n v="2.2088556833286983"/>
    <n v="2.7341378955422959"/>
    <n v="3.2768196832082515"/>
    <n v="3.8326762039846978"/>
    <n v="4.0231608987761778"/>
    <n v="4.0231608987761778"/>
    <n v="4.0231608987761778"/>
    <n v="4.0231608987761778"/>
    <n v="4.0231608987761778"/>
    <n v="4.0231608987761778"/>
    <n v="4.0231608987761778"/>
    <n v="4.0231608987761778"/>
    <n v="4.0231608987761778"/>
    <n v="4.0231608987761778"/>
    <n v="4.0231608987761778"/>
    <n v="4.0231608987761778"/>
  </r>
  <r>
    <x v="0"/>
    <s v="Under $15"/>
    <n v="11.474340392308507"/>
    <s v="Lighting"/>
    <s v="Urban"/>
    <s v="SC-NR (2)"/>
    <s v="M_Input"/>
    <x v="4"/>
    <s v="Single Family"/>
    <s v="2017 - LEDReflectors and Outdoor1440 to 2600 lumensANY"/>
    <n v="0.11468115128867561"/>
    <n v="0.12574616770828884"/>
    <n v="0.13514167592412837"/>
    <n v="0.14304236765518377"/>
    <n v="0.14962697006807998"/>
    <n v="0.15507050420551899"/>
    <n v="0.15953396343069479"/>
    <n v="0.16291363692918132"/>
    <n v="0.17522206923716954"/>
    <n v="0.17553750114255962"/>
    <n v="0.17574629489245908"/>
    <n v="0.175914951564143"/>
    <n v="0.1758391400227616"/>
    <n v="0.17576931221070893"/>
    <n v="0.17558234945934323"/>
    <n v="0.17526022315481615"/>
    <n v="0.17448380459737017"/>
    <n v="0.17388747127512888"/>
    <n v="0.17337592160892068"/>
    <n v="0.17284170861197637"/>
    <n v="1.4384786999666894"/>
    <n v="17.165662931719837"/>
    <n v="11.474340392308507"/>
    <s v="R-All-Lgt-Lighting-All-All-R"/>
    <s v="R-All-HVAC-ER-All-All-E"/>
    <n v="1.4384786999666894"/>
    <n v="0.11468115128867561"/>
    <n v="0.24042731899696446"/>
    <n v="0.37556899492109286"/>
    <n v="0.5186113625762766"/>
    <n v="0.66823833264435661"/>
    <n v="0.82330883684987555"/>
    <n v="0.98284280028057036"/>
    <n v="1.1457564372097517"/>
    <n v="1.3209785064469213"/>
    <n v="1.4384786999666894"/>
    <n v="1.4384786999666894"/>
    <n v="1.4384786999666894"/>
    <n v="1.4384786999666894"/>
    <n v="1.4384786999666894"/>
    <n v="1.4384786999666894"/>
    <n v="1.4384786999666894"/>
    <n v="1.4384786999666894"/>
    <n v="1.4384786999666894"/>
    <n v="1.4384786999666894"/>
    <n v="1.4384786999666894"/>
    <n v="9.4359666813281728E-2"/>
    <n v="0.10542468323289496"/>
    <n v="0.1148201914487345"/>
    <n v="0.12272088317978989"/>
    <n v="0.12930548559268609"/>
    <n v="0.1347490197301251"/>
    <n v="0.13921247895530089"/>
    <n v="0.14259215245378742"/>
    <n v="0.15490058476177565"/>
    <n v="0.15521601666716572"/>
    <n v="0.15542481041706518"/>
    <n v="0.1555934670887491"/>
    <n v="0.15551765554736771"/>
    <n v="0.15544782773531504"/>
    <n v="0.15526086498394934"/>
    <n v="0.15493873867942226"/>
    <n v="0.15416232012197628"/>
    <n v="0.15356598679973499"/>
    <n v="0.15305443713352679"/>
    <n v="0.15252022413658248"/>
    <n v="1.0320490104588118"/>
    <n v="1.0320490104588118"/>
    <n v="9.4359666813281728E-2"/>
    <n v="0.19978435004617667"/>
    <n v="0.31460454149491118"/>
    <n v="0.43732542467470109"/>
    <n v="0.56663091026738721"/>
    <n v="0.70137992999751231"/>
    <n v="0.84059240895281317"/>
    <n v="0.9831845614066006"/>
    <n v="1.0320490104588118"/>
    <n v="1.0320490104588118"/>
    <n v="1.0320490104588118"/>
    <n v="1.0320490104588118"/>
    <n v="1.0320490104588118"/>
    <n v="1.0320490104588118"/>
    <n v="1.0320490104588118"/>
    <n v="1.0320490104588118"/>
    <n v="1.0320490104588118"/>
    <n v="1.0320490104588118"/>
    <n v="1.0320490104588118"/>
    <n v="1.0320490104588118"/>
  </r>
  <r>
    <x v="0"/>
    <s v="Over $160"/>
    <n v="214.4910679310648"/>
    <s v="Lighting"/>
    <s v="Urban"/>
    <s v="SC-NR (2)"/>
    <s v="M_Input"/>
    <x v="4"/>
    <s v="Single Family"/>
    <s v="2017 - LEDThree-Way250 to 664 lumensANY"/>
    <n v="1.564910027166266E-4"/>
    <n v="1.7159004467010762E-4"/>
    <n v="1.844109178930138E-4"/>
    <n v="1.9519200229314843E-4"/>
    <n v="2.0417718444824077E-4"/>
    <n v="2.1160529365291472E-4"/>
    <n v="2.1769601738461401E-4"/>
    <n v="2.2230783448524323E-4"/>
    <n v="2.3910361035688824E-4"/>
    <n v="2.3953404076858733E-4"/>
    <n v="2.3981895544650573E-4"/>
    <n v="2.40049100081174E-4"/>
    <n v="2.3994564956646472E-4"/>
    <n v="2.3985036429767512E-4"/>
    <n v="2.3959523964900276E-4"/>
    <n v="2.3915567422931185E-4"/>
    <n v="2.3809619307467396E-4"/>
    <n v="2.3728245168385057E-4"/>
    <n v="2.3658440392879479E-4"/>
    <n v="2.3585543036499064E-4"/>
    <n v="1.962911704449601E-3"/>
    <n v="158.82923553325011"/>
    <n v="214.4910679310648"/>
    <s v="R-All-Lgt-Lighting-All-All-R"/>
    <s v="R-All-HVAC-ER-All-All-E"/>
    <n v="1.962911704449601E-3"/>
    <n v="1.564910027166266E-4"/>
    <n v="3.2808104738673422E-4"/>
    <n v="5.1249196527974796E-4"/>
    <n v="7.0768396757289634E-4"/>
    <n v="9.1186115202113714E-4"/>
    <n v="1.123466445674052E-3"/>
    <n v="1.341162463058666E-3"/>
    <n v="1.5634702975439092E-3"/>
    <n v="1.8025739079007975E-3"/>
    <n v="1.962911704449601E-3"/>
    <n v="1.962911704449601E-3"/>
    <n v="1.962911704449601E-3"/>
    <n v="1.962911704449601E-3"/>
    <n v="1.962911704449601E-3"/>
    <n v="1.962911704449601E-3"/>
    <n v="1.962911704449601E-3"/>
    <n v="1.962911704449601E-3"/>
    <n v="1.962911704449601E-3"/>
    <n v="1.962911704449601E-3"/>
    <n v="1.962911704449601E-3"/>
    <n v="1.2876081823112452E-4"/>
    <n v="1.4385986018460554E-4"/>
    <n v="1.5668073340751172E-4"/>
    <n v="1.6746181780764635E-4"/>
    <n v="1.764469999627387E-4"/>
    <n v="1.8387510916741264E-4"/>
    <n v="1.8996583289911193E-4"/>
    <n v="1.9457764999974116E-4"/>
    <n v="2.1137342587138617E-4"/>
    <n v="2.1180385628308525E-4"/>
    <n v="2.1208877096100365E-4"/>
    <n v="2.1231891559567192E-4"/>
    <n v="2.1221546508096265E-4"/>
    <n v="2.1212017981217304E-4"/>
    <n v="2.1186505516350069E-4"/>
    <n v="2.1142548974380977E-4"/>
    <n v="2.1036600858917188E-4"/>
    <n v="2.0955226719834849E-4"/>
    <n v="2.0885421944329271E-4"/>
    <n v="2.0812524587948857E-4"/>
    <n v="1.4083080147395592E-3"/>
    <n v="1.4083080147395592E-3"/>
    <n v="1.2876081823112452E-4"/>
    <n v="2.7262067841573006E-4"/>
    <n v="4.2930141182324178E-4"/>
    <n v="5.9676322963088814E-4"/>
    <n v="7.7321022959362686E-4"/>
    <n v="9.570853387610395E-4"/>
    <n v="1.1470511716601514E-3"/>
    <n v="1.3416288216598926E-3"/>
    <n v="1.4083080147395592E-3"/>
    <n v="1.4083080147395592E-3"/>
    <n v="1.4083080147395592E-3"/>
    <n v="1.4083080147395592E-3"/>
    <n v="1.4083080147395592E-3"/>
    <n v="1.4083080147395592E-3"/>
    <n v="1.4083080147395592E-3"/>
    <n v="1.4083080147395592E-3"/>
    <n v="1.4083080147395592E-3"/>
    <n v="1.4083080147395592E-3"/>
    <n v="1.4083080147395592E-3"/>
    <n v="1.4083080147395592E-3"/>
  </r>
  <r>
    <x v="0"/>
    <s v="Under $20"/>
    <n v="15.924186957367688"/>
    <s v="Lighting"/>
    <s v="Urban"/>
    <s v="SC-NR (2)"/>
    <s v="M_Input"/>
    <x v="4"/>
    <s v="Single Family"/>
    <s v="2017 - LEDThree-Way665 to 1439 lumensANY"/>
    <n v="9.015965532911974E-3"/>
    <n v="9.8858714027023568E-3"/>
    <n v="1.0624524418357649E-2"/>
    <n v="1.124565843674618E-2"/>
    <n v="1.1763324572248808E-2"/>
    <n v="1.2191282572398624E-2"/>
    <n v="1.2542189361173744E-2"/>
    <n v="1.2807891435424363E-2"/>
    <n v="1.3775551771983618E-2"/>
    <n v="1.3800350295149982E-2"/>
    <n v="1.381676517441678E-2"/>
    <n v="1.3830024569894683E-2"/>
    <n v="1.3824064442738556E-2"/>
    <n v="1.3818574742472806E-2"/>
    <n v="1.3803876165563616E-2"/>
    <n v="1.3778551344298522E-2"/>
    <n v="1.3717511122131364E-2"/>
    <n v="1.3670628782539914E-2"/>
    <n v="1.3630411936902427E-2"/>
    <n v="1.3588413352884384E-2"/>
    <n v="0.11308985158407955"/>
    <n v="16.355340944928408"/>
    <n v="15.924186957367688"/>
    <s v="R-All-Lgt-Lighting-All-All-R"/>
    <s v="R-All-HVAC-ER-All-All-E"/>
    <n v="0.11308985158407955"/>
    <n v="9.015965532911974E-3"/>
    <n v="1.8901836935614331E-2"/>
    <n v="2.9526361353971978E-2"/>
    <n v="4.0772019790718157E-2"/>
    <n v="5.2535344362966967E-2"/>
    <n v="6.4726626935365586E-2"/>
    <n v="7.7268816296539325E-2"/>
    <n v="9.007670773196369E-2"/>
    <n v="0.1038522595039473"/>
    <n v="0.11308985158407955"/>
    <n v="0.11308985158407955"/>
    <n v="0.11308985158407955"/>
    <n v="0.11308985158407955"/>
    <n v="0.11308985158407955"/>
    <n v="0.11308985158407955"/>
    <n v="0.11308985158407955"/>
    <n v="0.11308985158407955"/>
    <n v="0.11308985158407955"/>
    <n v="0.11308985158407955"/>
    <n v="0.11308985158407955"/>
    <n v="7.4183376616451359E-3"/>
    <n v="8.2882435314355178E-3"/>
    <n v="9.0268965470908097E-3"/>
    <n v="9.6480305654793406E-3"/>
    <n v="1.0165696700981969E-2"/>
    <n v="1.0593654701131786E-2"/>
    <n v="1.0944561489906905E-2"/>
    <n v="1.1210263564157524E-2"/>
    <n v="1.2177923900716779E-2"/>
    <n v="1.2202722423883143E-2"/>
    <n v="1.2219137303149941E-2"/>
    <n v="1.2232396698627844E-2"/>
    <n v="1.2226436571471717E-2"/>
    <n v="1.2220946871205967E-2"/>
    <n v="1.2206248294296777E-2"/>
    <n v="1.2180923473031683E-2"/>
    <n v="1.2119883250864525E-2"/>
    <n v="1.2073000911273075E-2"/>
    <n v="1.2032784065635588E-2"/>
    <n v="1.1990785481617545E-2"/>
    <n v="8.1137294158742795E-2"/>
    <n v="8.1137294158742795E-2"/>
    <n v="7.4183376616451359E-3"/>
    <n v="1.5706581193080653E-2"/>
    <n v="2.4733477740171463E-2"/>
    <n v="3.4381508305650801E-2"/>
    <n v="4.454720500663277E-2"/>
    <n v="5.5140859707764556E-2"/>
    <n v="6.6085421197671468E-2"/>
    <n v="7.7295684761828992E-2"/>
    <n v="8.1137294158742795E-2"/>
    <n v="8.1137294158742795E-2"/>
    <n v="8.1137294158742795E-2"/>
    <n v="8.1137294158742795E-2"/>
    <n v="8.1137294158742795E-2"/>
    <n v="8.1137294158742795E-2"/>
    <n v="8.1137294158742795E-2"/>
    <n v="8.1137294158742795E-2"/>
    <n v="8.1137294158742795E-2"/>
    <n v="8.1137294158742795E-2"/>
    <n v="8.1137294158742795E-2"/>
    <n v="8.1137294158742795E-2"/>
  </r>
  <r>
    <x v="0"/>
    <s v="Under $35"/>
    <n v="32.299287687879591"/>
    <s v="Lighting"/>
    <s v="Urban"/>
    <s v="SC-NR (2)"/>
    <s v="M_Input"/>
    <x v="4"/>
    <s v="Single Family"/>
    <s v="2017 - LEDThree-Way1440 to 2600 lumensANY"/>
    <n v="6.1044618522683142E-2"/>
    <n v="6.6934511488461329E-2"/>
    <n v="7.193572754199512E-2"/>
    <n v="7.6141254844154502E-2"/>
    <n v="7.964622961901513E-2"/>
    <n v="8.254381532600466E-2"/>
    <n v="8.4919708510112518E-2"/>
    <n v="8.6718704047984346E-2"/>
    <n v="9.3270465574707043E-2"/>
    <n v="9.3438369542517344E-2"/>
    <n v="9.3549510167365527E-2"/>
    <n v="9.3639285880885659E-2"/>
    <n v="9.3598931502060195E-2"/>
    <n v="9.3561762254096306E-2"/>
    <n v="9.3462242239631677E-2"/>
    <n v="9.329077485240185E-2"/>
    <n v="9.2877488326057883E-2"/>
    <n v="9.2560060921819967E-2"/>
    <n v="9.2287763740651285E-2"/>
    <n v="9.2003402899816719E-2"/>
    <n v="0.76570022628594625"/>
    <n v="25.320117636280749"/>
    <n v="32.299287687879591"/>
    <s v="R-All-Lgt-Lighting-All-All-R"/>
    <s v="R-All-HVAC-ER-All-All-E"/>
    <n v="0.76570022628594625"/>
    <n v="6.1044618522683142E-2"/>
    <n v="0.12797913001114447"/>
    <n v="0.19991485755313959"/>
    <n v="0.27605611239729411"/>
    <n v="0.35570234201630924"/>
    <n v="0.43824615734231387"/>
    <n v="0.52316586585242641"/>
    <n v="0.60988456990041073"/>
    <n v="0.70315503547511782"/>
    <n v="0.76570022628594625"/>
    <n v="0.76570022628594625"/>
    <n v="0.76570022628594625"/>
    <n v="0.76570022628594625"/>
    <n v="0.76570022628594625"/>
    <n v="0.76570022628594625"/>
    <n v="0.76570022628594625"/>
    <n v="0.76570022628594625"/>
    <n v="0.76570022628594625"/>
    <n v="0.76570022628594625"/>
    <n v="0.76570022628594625"/>
    <n v="5.0227520388636551E-2"/>
    <n v="5.6117413354414739E-2"/>
    <n v="6.111862940794853E-2"/>
    <n v="6.5324156710107911E-2"/>
    <n v="6.8829131484968539E-2"/>
    <n v="7.172671719195807E-2"/>
    <n v="7.4102610376065928E-2"/>
    <n v="7.5901605913937756E-2"/>
    <n v="8.2453367440660452E-2"/>
    <n v="8.2621271408470753E-2"/>
    <n v="8.2732412033318936E-2"/>
    <n v="8.2822187746839068E-2"/>
    <n v="8.2781833368013605E-2"/>
    <n v="8.2744664120049716E-2"/>
    <n v="8.2645144105585086E-2"/>
    <n v="8.247367671835526E-2"/>
    <n v="8.2060390192011293E-2"/>
    <n v="8.1742962787773377E-2"/>
    <n v="8.1470665606604695E-2"/>
    <n v="8.1186304765770129E-2"/>
    <n v="0.5493582636050145"/>
    <n v="0.5493582636050145"/>
    <n v="5.0227520388636551E-2"/>
    <n v="0.10634493374305129"/>
    <n v="0.16746356315099981"/>
    <n v="0.23278771986110772"/>
    <n v="0.30161685134607624"/>
    <n v="0.3733435685380343"/>
    <n v="0.44744617891410021"/>
    <n v="0.52334778482803801"/>
    <n v="0.5493582636050145"/>
    <n v="0.5493582636050145"/>
    <n v="0.5493582636050145"/>
    <n v="0.5493582636050145"/>
    <n v="0.5493582636050145"/>
    <n v="0.5493582636050145"/>
    <n v="0.5493582636050145"/>
    <n v="0.5493582636050145"/>
    <n v="0.5493582636050145"/>
    <n v="0.5493582636050145"/>
    <n v="0.5493582636050145"/>
    <n v="0.5493582636050145"/>
  </r>
  <r>
    <x v="0"/>
    <s v="Under $5"/>
    <n v="-44.275761960507232"/>
    <s v="Lighting"/>
    <s v="Urban"/>
    <s v="SC-NR (2)"/>
    <s v="M_Input"/>
    <x v="4"/>
    <s v="Multifamily - Low Rise"/>
    <s v="2017 - LEDDecorative and Mini-Base250 to 664 lumensANY"/>
    <n v="7.3251911878918002E-3"/>
    <n v="8.0321377499926998E-3"/>
    <n v="8.6324968374328973E-3"/>
    <n v="9.1374988388953672E-3"/>
    <n v="9.5585021195203623E-3"/>
    <n v="9.9066815509000067E-3"/>
    <n v="1.0192134909378222E-2"/>
    <n v="1.0408474641663107E-2"/>
    <n v="1.1417500173551132E-2"/>
    <n v="1.143012469026174E-2"/>
    <n v="1.1436741313488768E-2"/>
    <n v="1.1453881922497055E-2"/>
    <n v="1.1453721266900488E-2"/>
    <n v="1.1450580029593411E-2"/>
    <n v="1.1423049272258267E-2"/>
    <n v="1.1399105526734701E-2"/>
    <n v="1.1350528859964536E-2"/>
    <n v="1.1304868602229354E-2"/>
    <n v="1.1261088919805096E-2"/>
    <n v="1.121472616114807E-2"/>
    <n v="9.4431139862759167E-2"/>
    <n v="-2.1024930749985167"/>
    <n v="-44.275761960507232"/>
    <s v="R-All-Lgt-Lighting-All-All-R"/>
    <s v="R-All-HVAC-ER-All-All-E"/>
    <n v="9.4431139862759167E-2"/>
    <n v="7.3251911878918002E-3"/>
    <n v="1.5357328937884499E-2"/>
    <n v="2.3989825775317396E-2"/>
    <n v="3.3127324614212764E-2"/>
    <n v="4.2685826733733126E-2"/>
    <n v="5.2592508284633133E-2"/>
    <n v="6.278464319401135E-2"/>
    <n v="7.3193117835674462E-2"/>
    <n v="8.4610618009225591E-2"/>
    <n v="9.4431139862759167E-2"/>
    <n v="9.4431139862759167E-2"/>
    <n v="9.4431139862759167E-2"/>
    <n v="9.4431139862759167E-2"/>
    <n v="9.4431139862759167E-2"/>
    <n v="9.4431139862759167E-2"/>
    <n v="9.4431139862759167E-2"/>
    <n v="9.4431139862759167E-2"/>
    <n v="9.4431139862759167E-2"/>
    <n v="9.4431139862759167E-2"/>
    <n v="9.4431139862759167E-2"/>
    <n v="5.9911561807976764E-3"/>
    <n v="6.698102742898576E-3"/>
    <n v="7.2984618303387734E-3"/>
    <n v="7.8034638318012434E-3"/>
    <n v="8.2244671124262377E-3"/>
    <n v="8.572646543805882E-3"/>
    <n v="8.8580999022840994E-3"/>
    <n v="9.0744396345689843E-3"/>
    <n v="1.0083465166457008E-2"/>
    <n v="1.0096089683167615E-2"/>
    <n v="1.0102706306394645E-2"/>
    <n v="1.0119846915402932E-2"/>
    <n v="1.0119686259806363E-2"/>
    <n v="1.0116545022499288E-2"/>
    <n v="1.0089014265164144E-2"/>
    <n v="1.0065070519640576E-2"/>
    <n v="1.0016493852870411E-2"/>
    <n v="9.9708335951352312E-3"/>
    <n v="9.927053912710971E-3"/>
    <n v="9.8806911540539472E-3"/>
    <n v="6.7750439720876687E-2"/>
    <n v="6.7750439720876687E-2"/>
    <n v="5.9911561807976764E-3"/>
    <n v="1.2689258923696253E-2"/>
    <n v="1.9987720754035026E-2"/>
    <n v="2.7791184585836268E-2"/>
    <n v="3.6015651698262506E-2"/>
    <n v="4.4588298242068392E-2"/>
    <n v="5.3446398144352494E-2"/>
    <n v="6.2520837778921479E-2"/>
    <n v="6.7750439720876687E-2"/>
    <n v="6.7750439720876687E-2"/>
    <n v="6.7750439720876687E-2"/>
    <n v="6.7750439720876687E-2"/>
    <n v="6.7750439720876687E-2"/>
    <n v="6.7750439720876687E-2"/>
    <n v="6.7750439720876687E-2"/>
    <n v="6.7750439720876687E-2"/>
    <n v="6.7750439720876687E-2"/>
    <n v="6.7750439720876687E-2"/>
    <n v="6.7750439720876687E-2"/>
    <n v="6.7750439720876687E-2"/>
  </r>
  <r>
    <x v="0"/>
    <s v="Under $20"/>
    <n v="19.250026383083338"/>
    <s v="Lighting"/>
    <s v="Urban"/>
    <s v="SC-NR (2)"/>
    <s v="M_Input"/>
    <x v="4"/>
    <s v="Multifamily - Low Rise"/>
    <s v="2017 - LEDDecorative and Mini-Base665 to 1439 lumensANY"/>
    <n v="6.476274254412529E-3"/>
    <n v="7.1012927285988891E-3"/>
    <n v="7.632076158227097E-3"/>
    <n v="8.078553441428148E-3"/>
    <n v="8.4507666215894658E-3"/>
    <n v="8.7585955136308419E-3"/>
    <n v="9.0109676618696233E-3"/>
    <n v="9.2022357670242059E-3"/>
    <n v="1.0094325257468211E-2"/>
    <n v="1.0105486718029466E-2"/>
    <n v="1.0111336540314948E-2"/>
    <n v="1.012649072291278E-2"/>
    <n v="1.0126348685704853E-2"/>
    <n v="1.0123571486615159E-2"/>
    <n v="1.0099231270727175E-2"/>
    <n v="1.0078062367593996E-2"/>
    <n v="1.0035115254228708E-2"/>
    <n v="9.9947465670456384E-3"/>
    <n v="9.9560405151654825E-3"/>
    <n v="9.9150507399429124E-3"/>
    <n v="8.348750827403649E-2"/>
    <n v="21.195400736003137"/>
    <n v="19.250026383083338"/>
    <s v="R-All-Lgt-Lighting-All-All-R"/>
    <s v="R-All-HVAC-ER-All-All-E"/>
    <n v="8.348750827403649E-2"/>
    <n v="6.476274254412529E-3"/>
    <n v="1.3577566983011418E-2"/>
    <n v="2.1209643141238514E-2"/>
    <n v="2.928819658266666E-2"/>
    <n v="3.7738963204256126E-2"/>
    <n v="4.6497558717886966E-2"/>
    <n v="5.550852637975659E-2"/>
    <n v="6.4710762146780801E-2"/>
    <n v="7.4805087404249015E-2"/>
    <n v="8.348750827403649E-2"/>
    <n v="8.348750827403649E-2"/>
    <n v="8.348750827403649E-2"/>
    <n v="8.348750827403649E-2"/>
    <n v="8.348750827403649E-2"/>
    <n v="8.348750827403649E-2"/>
    <n v="8.348750827403649E-2"/>
    <n v="8.348750827403649E-2"/>
    <n v="8.348750827403649E-2"/>
    <n v="8.348750827403649E-2"/>
    <n v="8.348750827403649E-2"/>
    <n v="5.2968406602137141E-3"/>
    <n v="5.9218591344000742E-3"/>
    <n v="6.4526425640282822E-3"/>
    <n v="6.899119847229334E-3"/>
    <n v="7.2713330273906519E-3"/>
    <n v="7.579161919432028E-3"/>
    <n v="7.8315340676708093E-3"/>
    <n v="8.0228021728253919E-3"/>
    <n v="8.9148916632693972E-3"/>
    <n v="8.9260531238306521E-3"/>
    <n v="8.9319029461161336E-3"/>
    <n v="8.9470571287139661E-3"/>
    <n v="8.9469150915060386E-3"/>
    <n v="8.9441378924163453E-3"/>
    <n v="8.9197976765283613E-3"/>
    <n v="8.8986287733951817E-3"/>
    <n v="8.8556816600298943E-3"/>
    <n v="8.8153129728468244E-3"/>
    <n v="8.7766069209666685E-3"/>
    <n v="8.7356171457440984E-3"/>
    <n v="5.9898836390060203E-2"/>
    <n v="5.9898836390060203E-2"/>
    <n v="5.2968406602137141E-3"/>
    <n v="1.1218699794613788E-2"/>
    <n v="1.7671342358642071E-2"/>
    <n v="2.4570462205871405E-2"/>
    <n v="3.1841795233262055E-2"/>
    <n v="3.9420957152694086E-2"/>
    <n v="4.7252491220364894E-2"/>
    <n v="5.5275293393190289E-2"/>
    <n v="5.9898836390060203E-2"/>
    <n v="5.9898836390060203E-2"/>
    <n v="5.9898836390060203E-2"/>
    <n v="5.9898836390060203E-2"/>
    <n v="5.9898836390060203E-2"/>
    <n v="5.9898836390060203E-2"/>
    <n v="5.9898836390060203E-2"/>
    <n v="5.9898836390060203E-2"/>
    <n v="5.9898836390060203E-2"/>
    <n v="5.9898836390060203E-2"/>
    <n v="5.9898836390060203E-2"/>
    <n v="5.9898836390060203E-2"/>
  </r>
  <r>
    <x v="0"/>
    <s v="Under $85"/>
    <n v="70.491283951062556"/>
    <s v="Lighting"/>
    <s v="Urban"/>
    <s v="SC-NR (2)"/>
    <s v="M_Input"/>
    <x v="4"/>
    <s v="Multifamily - Low Rise"/>
    <s v="2017 - LEDDecorative and Mini-Base1440 to 2600 lumensANY"/>
    <n v="2.56857732620856E-4"/>
    <n v="2.8164680451914275E-4"/>
    <n v="3.0269838802089656E-4"/>
    <n v="3.2040627655752002E-4"/>
    <n v="3.3516875105320628E-4"/>
    <n v="3.4737765823329768E-4"/>
    <n v="3.5738707649243042E-4"/>
    <n v="3.6497302635846954E-4"/>
    <n v="4.0035449335768127E-4"/>
    <n v="4.0079717187002938E-4"/>
    <n v="4.0102918367642559E-4"/>
    <n v="4.0163021890577056E-4"/>
    <n v="4.0162458551939079E-4"/>
    <n v="4.0151443807454946E-4"/>
    <n v="4.0054907243083394E-4"/>
    <n v="3.9970948530909423E-4"/>
    <n v="3.9800614512795486E-4"/>
    <n v="3.9640506879125422E-4"/>
    <n v="3.9486993480308688E-4"/>
    <n v="3.9324422528080497E-4"/>
    <n v="3.3112266767923062E-3"/>
    <n v="48.212494747123905"/>
    <n v="70.491283951062556"/>
    <s v="R-All-Lgt-Lighting-All-All-R"/>
    <s v="R-All-HVAC-ER-All-All-E"/>
    <n v="3.3112266767923062E-3"/>
    <n v="2.56857732620856E-4"/>
    <n v="5.3850453713999869E-4"/>
    <n v="8.4120292516089525E-4"/>
    <n v="1.1616092017184153E-3"/>
    <n v="1.4967779527716215E-3"/>
    <n v="1.8441556110049191E-3"/>
    <n v="2.2015426874973493E-3"/>
    <n v="2.5665157138558188E-3"/>
    <n v="2.9668702072135002E-3"/>
    <n v="3.3112266767923062E-3"/>
    <n v="3.3112266767923062E-3"/>
    <n v="3.3112266767923062E-3"/>
    <n v="3.3112266767923062E-3"/>
    <n v="3.3112266767923062E-3"/>
    <n v="3.3112266767923062E-3"/>
    <n v="3.3112266767923062E-3"/>
    <n v="3.3112266767923062E-3"/>
    <n v="3.3112266767923062E-3"/>
    <n v="3.3112266767923062E-3"/>
    <n v="3.3112266767923062E-3"/>
    <n v="2.1007981264991509E-4"/>
    <n v="2.3486888454820183E-4"/>
    <n v="2.5592046804995565E-4"/>
    <n v="2.736283565865791E-4"/>
    <n v="2.8839083108226537E-4"/>
    <n v="3.0059973826235676E-4"/>
    <n v="3.106091565214895E-4"/>
    <n v="3.1819510638752863E-4"/>
    <n v="3.5357657338674035E-4"/>
    <n v="3.5401925189908846E-4"/>
    <n v="3.5425126370548467E-4"/>
    <n v="3.5485229893482965E-4"/>
    <n v="3.5484666554844987E-4"/>
    <n v="3.5473651810360855E-4"/>
    <n v="3.5377115245989303E-4"/>
    <n v="3.5293156533815331E-4"/>
    <n v="3.5122822515701394E-4"/>
    <n v="3.4962714882031331E-4"/>
    <n v="3.4809201483214597E-4"/>
    <n v="3.4646630530986406E-4"/>
    <n v="2.3756682773734879E-3"/>
    <n v="2.3756682773734879E-3"/>
    <n v="2.1007981264991509E-4"/>
    <n v="4.4494869719811692E-4"/>
    <n v="7.0086916524807262E-4"/>
    <n v="9.7449752183465172E-4"/>
    <n v="1.262888352916917E-3"/>
    <n v="1.5634880911792738E-3"/>
    <n v="1.8740972477007632E-3"/>
    <n v="2.1922923540882919E-3"/>
    <n v="2.3756682773734879E-3"/>
    <n v="2.3756682773734879E-3"/>
    <n v="2.3756682773734879E-3"/>
    <n v="2.3756682773734879E-3"/>
    <n v="2.3756682773734879E-3"/>
    <n v="2.3756682773734879E-3"/>
    <n v="2.3756682773734879E-3"/>
    <n v="2.3756682773734879E-3"/>
    <n v="2.3756682773734879E-3"/>
    <n v="2.3756682773734879E-3"/>
    <n v="2.3756682773734879E-3"/>
    <n v="2.3756682773734879E-3"/>
  </r>
  <r>
    <x v="0"/>
    <s v="Under $5"/>
    <n v="-26.45971109474451"/>
    <s v="Lighting"/>
    <s v="Urban"/>
    <s v="SC-NR (2)"/>
    <s v="M_Input"/>
    <x v="4"/>
    <s v="Multifamily - Low Rise"/>
    <s v="2017 - LEDGeneral Purpose and Dimmable250 to 664 lumensANY"/>
    <n v="6.8526780324442982E-3"/>
    <n v="7.5140228426969708E-3"/>
    <n v="8.075655628047353E-3"/>
    <n v="8.5480823583533837E-3"/>
    <n v="8.9419287247792401E-3"/>
    <n v="9.2676487612348268E-3"/>
    <n v="9.5346888846604746E-3"/>
    <n v="9.7370735723699264E-3"/>
    <n v="1.0681011678446102E-2"/>
    <n v="1.0692821847780117E-2"/>
    <n v="1.0699011664192248E-2"/>
    <n v="1.0715046614243513E-2"/>
    <n v="1.0714896321773438E-2"/>
    <n v="1.0711957710706946E-2"/>
    <n v="1.068620283125494E-2"/>
    <n v="1.066380358258618E-2"/>
    <n v="1.0618360364965385E-2"/>
    <n v="1.0575645432738796E-2"/>
    <n v="1.0534689768876804E-2"/>
    <n v="1.0491317650713162E-2"/>
    <n v="8.8339837298150148E-2"/>
    <n v="-3.2670622865437688"/>
    <n v="-26.45971109474451"/>
    <s v="R-All-Lgt-Lighting-All-All-R"/>
    <s v="R-All-HVAC-ER-All-All-E"/>
    <n v="8.8339837298150148E-2"/>
    <n v="6.8526780324442982E-3"/>
    <n v="1.4366700875141268E-2"/>
    <n v="2.2442356503188619E-2"/>
    <n v="3.0990438861542003E-2"/>
    <n v="3.9932367586321245E-2"/>
    <n v="4.9200016347556073E-2"/>
    <n v="5.873470523221655E-2"/>
    <n v="6.8471778804586478E-2"/>
    <n v="7.9152790483032587E-2"/>
    <n v="8.8339837298150148E-2"/>
    <n v="8.8339837298150148E-2"/>
    <n v="8.8339837298150148E-2"/>
    <n v="8.8339837298150148E-2"/>
    <n v="8.8339837298150148E-2"/>
    <n v="8.8339837298150148E-2"/>
    <n v="8.8339837298150148E-2"/>
    <n v="8.8339837298150148E-2"/>
    <n v="8.8339837298150148E-2"/>
    <n v="8.8339837298150148E-2"/>
    <n v="8.8339837298150148E-2"/>
    <n v="5.6046952626926496E-3"/>
    <n v="6.2660400729453222E-3"/>
    <n v="6.8276728582957044E-3"/>
    <n v="7.3000995886017351E-3"/>
    <n v="7.6939459550275915E-3"/>
    <n v="8.019665991483179E-3"/>
    <n v="8.2867061149088268E-3"/>
    <n v="8.4890908026182786E-3"/>
    <n v="9.4330289086944543E-3"/>
    <n v="9.4448390780284691E-3"/>
    <n v="9.4510288944405999E-3"/>
    <n v="9.4670638444918648E-3"/>
    <n v="9.4669135520217898E-3"/>
    <n v="9.4639749409552981E-3"/>
    <n v="9.4382200615032927E-3"/>
    <n v="9.4158208128345324E-3"/>
    <n v="9.3703775952137369E-3"/>
    <n v="9.3276626629871483E-3"/>
    <n v="9.2867069991251563E-3"/>
    <n v="9.2433348809615144E-3"/>
    <n v="6.3380181903117172E-2"/>
    <n v="6.3380181903117172E-2"/>
    <n v="5.6046952626926496E-3"/>
    <n v="1.1870735335637973E-2"/>
    <n v="1.8698408193933678E-2"/>
    <n v="2.5998507782535412E-2"/>
    <n v="3.3692453737563001E-2"/>
    <n v="4.1712119729046176E-2"/>
    <n v="4.9998825843955E-2"/>
    <n v="5.8487916646573282E-2"/>
    <n v="6.3380181903117172E-2"/>
    <n v="6.3380181903117172E-2"/>
    <n v="6.3380181903117172E-2"/>
    <n v="6.3380181903117172E-2"/>
    <n v="6.3380181903117172E-2"/>
    <n v="6.3380181903117172E-2"/>
    <n v="6.3380181903117172E-2"/>
    <n v="6.3380181903117172E-2"/>
    <n v="6.3380181903117172E-2"/>
    <n v="6.3380181903117172E-2"/>
    <n v="6.3380181903117172E-2"/>
    <n v="6.3380181903117172E-2"/>
  </r>
  <r>
    <x v="0"/>
    <s v="Under $5"/>
    <n v="-15.966931950966805"/>
    <s v="Lighting"/>
    <s v="Urban"/>
    <s v="SC-NR (2)"/>
    <s v="M_Input"/>
    <x v="4"/>
    <s v="Multifamily - Low Rise"/>
    <s v="2017 - LEDGeneral Purpose and Dimmable665 to 1439 lumensANY"/>
    <n v="0.1709656536640019"/>
    <n v="0.18746537059901935"/>
    <n v="0.20147739856997496"/>
    <n v="0.21326384824303921"/>
    <n v="0.2230898171796202"/>
    <n v="0.23121612030964311"/>
    <n v="0.23787843379348519"/>
    <n v="0.24292767589445827"/>
    <n v="0.26647773830211968"/>
    <n v="0.2667723870964322"/>
    <n v="0.2669268151906678"/>
    <n v="0.26732686692285262"/>
    <n v="0.267323117315726"/>
    <n v="0.26724980268464776"/>
    <n v="0.26660725100197663"/>
    <n v="0.26604841806511514"/>
    <n v="0.26491466723538831"/>
    <n v="0.26384898367711268"/>
    <n v="0.26282719164044371"/>
    <n v="0.2617451121238617"/>
    <n v="2.2039672602074174"/>
    <n v="-3.9353186617793665"/>
    <n v="-15.966931950966805"/>
    <s v="R-All-Lgt-Lighting-All-All-R"/>
    <s v="R-All-HVAC-ER-All-All-E"/>
    <n v="2.2039672602074174"/>
    <n v="0.1709656536640019"/>
    <n v="0.35843102426302126"/>
    <n v="0.55990842283299624"/>
    <n v="0.77317227107603548"/>
    <n v="0.99626208825565565"/>
    <n v="1.2274782085652989"/>
    <n v="1.465356642358784"/>
    <n v="1.7082843182532423"/>
    <n v="1.9747620565553621"/>
    <n v="2.2039672602074174"/>
    <n v="2.2039672602074174"/>
    <n v="2.2039672602074174"/>
    <n v="2.2039672602074174"/>
    <n v="2.2039672602074174"/>
    <n v="2.2039672602074174"/>
    <n v="2.2039672602074174"/>
    <n v="2.2039672602074174"/>
    <n v="2.2039672602074174"/>
    <n v="2.2039672602074174"/>
    <n v="2.2039672602074174"/>
    <n v="0.1398300612748907"/>
    <n v="0.15632977820990815"/>
    <n v="0.17034180618086375"/>
    <n v="0.182128255853928"/>
    <n v="0.191954224790509"/>
    <n v="0.20008052792053191"/>
    <n v="0.20674284140437399"/>
    <n v="0.21179208350534706"/>
    <n v="0.23534214591300848"/>
    <n v="0.23563679470732099"/>
    <n v="0.23579122280155659"/>
    <n v="0.23619127453374142"/>
    <n v="0.23618752492661479"/>
    <n v="0.23611421029553656"/>
    <n v="0.23547165861286543"/>
    <n v="0.23491282567600394"/>
    <n v="0.23377907484627711"/>
    <n v="0.23271339128800148"/>
    <n v="0.23169159925133251"/>
    <n v="0.2306095197347505"/>
    <n v="1.5812554124251936"/>
    <n v="1.5812554124251936"/>
    <n v="0.1398300612748907"/>
    <n v="0.29615983948479885"/>
    <n v="0.4665016456656626"/>
    <n v="0.64862990151959066"/>
    <n v="0.84058412631009971"/>
    <n v="1.0406646542306317"/>
    <n v="1.2474074956350056"/>
    <n v="1.4591995791403527"/>
    <n v="1.5812554124251936"/>
    <n v="1.5812554124251936"/>
    <n v="1.5812554124251936"/>
    <n v="1.5812554124251936"/>
    <n v="1.5812554124251936"/>
    <n v="1.5812554124251936"/>
    <n v="1.5812554124251936"/>
    <n v="1.5812554124251936"/>
    <n v="1.5812554124251936"/>
    <n v="1.5812554124251936"/>
    <n v="1.5812554124251936"/>
    <n v="1.5812554124251936"/>
  </r>
  <r>
    <x v="0"/>
    <s v="Under $10"/>
    <n v="9.8508256475374054"/>
    <s v="Lighting"/>
    <s v="Urban"/>
    <s v="SC-NR (2)"/>
    <s v="M_Input"/>
    <x v="4"/>
    <s v="Multifamily - Low Rise"/>
    <s v="2017 - LEDGeneral Purpose and Dimmable1440 to 2600 lumensANY"/>
    <n v="3.2550410838300341E-2"/>
    <n v="3.5691817041478356E-2"/>
    <n v="3.8359588359036238E-2"/>
    <n v="4.0603628439374165E-2"/>
    <n v="4.2474409610419581E-2"/>
    <n v="4.4021588823378123E-2"/>
    <n v="4.5290036820885289E-2"/>
    <n v="4.6251369704341072E-2"/>
    <n v="5.0735101905567383E-2"/>
    <n v="5.0791200537674698E-2"/>
    <n v="5.0820602337419946E-2"/>
    <n v="5.0896768795185683E-2"/>
    <n v="5.0896054901781722E-2"/>
    <n v="5.0882096417659839E-2"/>
    <n v="5.0759760025480792E-2"/>
    <n v="5.0653362972651904E-2"/>
    <n v="5.0437506427755463E-2"/>
    <n v="5.0234609314200339E-2"/>
    <n v="5.0040068774202487E-2"/>
    <n v="4.9834050009207279E-2"/>
    <n v="0.41961667888513454"/>
    <n v="11.175768216160538"/>
    <n v="9.8508256475374054"/>
    <s v="R-All-Lgt-Lighting-All-All-R"/>
    <s v="R-All-HVAC-ER-All-All-E"/>
    <n v="0.41961667888513454"/>
    <n v="3.2550410838300341E-2"/>
    <n v="6.8242227879778697E-2"/>
    <n v="0.10660181623881493"/>
    <n v="0.14720544467818908"/>
    <n v="0.18967985428860867"/>
    <n v="0.23370144311198679"/>
    <n v="0.2789914799328721"/>
    <n v="0.32524284963721317"/>
    <n v="0.37597795154278058"/>
    <n v="0.41961667888513454"/>
    <n v="0.41961667888513454"/>
    <n v="0.41961667888513454"/>
    <n v="0.41961667888513454"/>
    <n v="0.41961667888513454"/>
    <n v="0.41961667888513454"/>
    <n v="0.41961667888513454"/>
    <n v="0.41961667888513454"/>
    <n v="0.41961667888513454"/>
    <n v="0.41961667888513454"/>
    <n v="0.41961667888513454"/>
    <n v="2.6622458046383392E-2"/>
    <n v="2.9763864249561407E-2"/>
    <n v="3.2431635567119289E-2"/>
    <n v="3.4675675647457216E-2"/>
    <n v="3.6546456818502632E-2"/>
    <n v="3.8093636031461174E-2"/>
    <n v="3.936208402896834E-2"/>
    <n v="4.0323416912424123E-2"/>
    <n v="4.4807149113650434E-2"/>
    <n v="4.4863247745757749E-2"/>
    <n v="4.4892649545502997E-2"/>
    <n v="4.4968816003268734E-2"/>
    <n v="4.4968102109864773E-2"/>
    <n v="4.495414362574289E-2"/>
    <n v="4.4831807233563843E-2"/>
    <n v="4.4725410180734955E-2"/>
    <n v="4.4509553635838514E-2"/>
    <n v="4.430665652228339E-2"/>
    <n v="4.4112115982285538E-2"/>
    <n v="4.390609721729033E-2"/>
    <n v="0.30105762304679556"/>
    <n v="0.30105762304679556"/>
    <n v="2.6622458046383392E-2"/>
    <n v="5.6386322295944799E-2"/>
    <n v="8.8817957863064095E-2"/>
    <n v="0.12349363351052131"/>
    <n v="0.16004009032902394"/>
    <n v="0.19813372636048512"/>
    <n v="0.23749581038945347"/>
    <n v="0.27781922730187758"/>
    <n v="0.30105762304679556"/>
    <n v="0.30105762304679556"/>
    <n v="0.30105762304679556"/>
    <n v="0.30105762304679556"/>
    <n v="0.30105762304679556"/>
    <n v="0.30105762304679556"/>
    <n v="0.30105762304679556"/>
    <n v="0.30105762304679556"/>
    <n v="0.30105762304679556"/>
    <n v="0.30105762304679556"/>
    <n v="0.30105762304679556"/>
    <n v="0.30105762304679556"/>
  </r>
  <r>
    <x v="0"/>
    <s v="Under $5"/>
    <n v="-17.122116092942083"/>
    <s v="Lighting"/>
    <s v="Urban"/>
    <s v="SC-NR (2)"/>
    <s v="M_Input"/>
    <x v="4"/>
    <s v="Multifamily - Low Rise"/>
    <s v="2017 - LEDGlobe250 to 664 lumensANY"/>
    <n v="3.5837932517151561E-3"/>
    <n v="3.9296614008998863E-3"/>
    <n v="4.2233824507655164E-3"/>
    <n v="4.4704507822973145E-3"/>
    <n v="4.6764233879745222E-3"/>
    <n v="4.8467674874741991E-3"/>
    <n v="4.9864233399364022E-3"/>
    <n v="5.0922658842131987E-3"/>
    <n v="5.5859238378739712E-3"/>
    <n v="5.5921002852366598E-3"/>
    <n v="5.5953374170823605E-3"/>
    <n v="5.6037233277457885E-3"/>
    <n v="5.6036447282351324E-3"/>
    <n v="5.6021079021272013E-3"/>
    <n v="5.5886386915876352E-3"/>
    <n v="5.576924398891769E-3"/>
    <n v="5.5531586395967079E-3"/>
    <n v="5.5308197109127178E-3"/>
    <n v="5.5094008391850229E-3"/>
    <n v="5.4867182173470299E-3"/>
    <n v="4.6199706343681736E-2"/>
    <n v="-3.0181284415172684"/>
    <n v="-17.122116092942083"/>
    <s v="R-All-Lgt-Lighting-All-All-R"/>
    <s v="R-All-HVAC-ER-All-All-E"/>
    <n v="4.6199706343681736E-2"/>
    <n v="3.5837932517151561E-3"/>
    <n v="7.5134546526150429E-3"/>
    <n v="1.1736837103380559E-2"/>
    <n v="1.6207287885677872E-2"/>
    <n v="2.0883711273652395E-2"/>
    <n v="2.5730478761126593E-2"/>
    <n v="3.0716902101062996E-2"/>
    <n v="3.5809167985276197E-2"/>
    <n v="4.1395091823150168E-2"/>
    <n v="4.6199706343681736E-2"/>
    <n v="4.6199706343681736E-2"/>
    <n v="4.6199706343681736E-2"/>
    <n v="4.6199706343681736E-2"/>
    <n v="4.6199706343681736E-2"/>
    <n v="4.6199706343681736E-2"/>
    <n v="4.6199706343681736E-2"/>
    <n v="4.6199706343681736E-2"/>
    <n v="4.6199706343681736E-2"/>
    <n v="4.6199706343681736E-2"/>
    <n v="4.6199706343681736E-2"/>
    <n v="2.9311269207833008E-3"/>
    <n v="3.2769950699680309E-3"/>
    <n v="3.570716119833661E-3"/>
    <n v="3.8177844513654592E-3"/>
    <n v="4.0237570570426668E-3"/>
    <n v="4.1941011565423438E-3"/>
    <n v="4.3337570090045468E-3"/>
    <n v="4.4395995532813433E-3"/>
    <n v="4.9332575069421158E-3"/>
    <n v="4.9394339543048045E-3"/>
    <n v="4.9426710861505052E-3"/>
    <n v="4.9510569968139332E-3"/>
    <n v="4.9509783973032771E-3"/>
    <n v="4.949441571195346E-3"/>
    <n v="4.9359723606557798E-3"/>
    <n v="4.9242580679599137E-3"/>
    <n v="4.9004923086648526E-3"/>
    <n v="4.8781533799808624E-3"/>
    <n v="4.8567345082531676E-3"/>
    <n v="4.8340518864151746E-3"/>
    <n v="3.3146379725044625E-2"/>
    <n v="3.3146379725044625E-2"/>
    <n v="2.9311269207833008E-3"/>
    <n v="6.2081219907513321E-3"/>
    <n v="9.7788381105849941E-3"/>
    <n v="1.3596622561950454E-2"/>
    <n v="1.7620379618993119E-2"/>
    <n v="2.1814480775535463E-2"/>
    <n v="2.6148237784540011E-2"/>
    <n v="3.0587837337821354E-2"/>
    <n v="3.3146379725044625E-2"/>
    <n v="3.3146379725044625E-2"/>
    <n v="3.3146379725044625E-2"/>
    <n v="3.3146379725044625E-2"/>
    <n v="3.3146379725044625E-2"/>
    <n v="3.3146379725044625E-2"/>
    <n v="3.3146379725044625E-2"/>
    <n v="3.3146379725044625E-2"/>
    <n v="3.3146379725044625E-2"/>
    <n v="3.3146379725044625E-2"/>
    <n v="3.3146379725044625E-2"/>
    <n v="3.3146379725044625E-2"/>
  </r>
  <r>
    <x v="0"/>
    <s v="Under $5"/>
    <n v="-11.416266429291504"/>
    <s v="Lighting"/>
    <s v="Urban"/>
    <s v="SC-NR (2)"/>
    <s v="M_Input"/>
    <x v="4"/>
    <s v="Multifamily - Low Rise"/>
    <s v="2017 - LEDGlobe665 to 1439 lumensANY"/>
    <n v="5.0137054660374762E-3"/>
    <n v="5.4975729517708783E-3"/>
    <n v="5.9084869553889165E-3"/>
    <n v="6.2541340832451033E-3"/>
    <n v="6.5422885348010275E-3"/>
    <n v="6.780598917901396E-3"/>
    <n v="6.9759766257305993E-3"/>
    <n v="7.1240497163102302E-3"/>
    <n v="7.8146742604123121E-3"/>
    <n v="7.8233150735753428E-3"/>
    <n v="7.8278438017940558E-3"/>
    <n v="7.8395756409872942E-3"/>
    <n v="7.839465680738884E-3"/>
    <n v="7.8373156701449422E-3"/>
    <n v="7.8184723246274204E-3"/>
    <n v="7.8020840987463869E-3"/>
    <n v="7.7688359426968867E-3"/>
    <n v="7.7375839141947556E-3"/>
    <n v="7.7076190399079612E-3"/>
    <n v="7.6758861867254353E-3"/>
    <n v="6.4633114679198495E-2"/>
    <n v="-3.7043573412203066"/>
    <n v="-11.416266429291504"/>
    <s v="R-All-Lgt-Lighting-All-All-R"/>
    <s v="R-All-HVAC-ER-All-All-E"/>
    <n v="6.4633114679198495E-2"/>
    <n v="5.0137054660374762E-3"/>
    <n v="1.0511278417808355E-2"/>
    <n v="1.6419765373197271E-2"/>
    <n v="2.2673899456442374E-2"/>
    <n v="2.9216187991243401E-2"/>
    <n v="3.5996786909144797E-2"/>
    <n v="4.2972763534875398E-2"/>
    <n v="5.0096813251185632E-2"/>
    <n v="5.7911487511597942E-2"/>
    <n v="6.4633114679198495E-2"/>
    <n v="6.4633114679198495E-2"/>
    <n v="6.4633114679198495E-2"/>
    <n v="6.4633114679198495E-2"/>
    <n v="6.4633114679198495E-2"/>
    <n v="6.4633114679198495E-2"/>
    <n v="6.4633114679198495E-2"/>
    <n v="6.4633114679198495E-2"/>
    <n v="6.4633114679198495E-2"/>
    <n v="6.4633114679198495E-2"/>
    <n v="6.4633114679198495E-2"/>
    <n v="4.1006291468816212E-3"/>
    <n v="4.5844966326150233E-3"/>
    <n v="4.9954106362330615E-3"/>
    <n v="5.3410577640892482E-3"/>
    <n v="5.6292122156451725E-3"/>
    <n v="5.867522598745541E-3"/>
    <n v="6.0629003065747443E-3"/>
    <n v="6.2109733971543752E-3"/>
    <n v="6.9015979412564571E-3"/>
    <n v="6.9102387544194878E-3"/>
    <n v="6.9147674826382007E-3"/>
    <n v="6.9264993218314391E-3"/>
    <n v="6.926389361583029E-3"/>
    <n v="6.9242393509890872E-3"/>
    <n v="6.9053960054715653E-3"/>
    <n v="6.8890077795905318E-3"/>
    <n v="6.8557596235410316E-3"/>
    <n v="6.8245075950389006E-3"/>
    <n v="6.7945427207521062E-3"/>
    <n v="6.7628098675695802E-3"/>
    <n v="4.6371588296081387E-2"/>
    <n v="4.6371588296081387E-2"/>
    <n v="4.1006291468816212E-3"/>
    <n v="8.6851257794966445E-3"/>
    <n v="1.3680536415729706E-2"/>
    <n v="1.9021594179818954E-2"/>
    <n v="2.4650806395464128E-2"/>
    <n v="3.051832899420967E-2"/>
    <n v="3.6581229300784418E-2"/>
    <n v="4.2792202697938792E-2"/>
    <n v="4.6371588296081387E-2"/>
    <n v="4.6371588296081387E-2"/>
    <n v="4.6371588296081387E-2"/>
    <n v="4.6371588296081387E-2"/>
    <n v="4.6371588296081387E-2"/>
    <n v="4.6371588296081387E-2"/>
    <n v="4.6371588296081387E-2"/>
    <n v="4.6371588296081387E-2"/>
    <n v="4.6371588296081387E-2"/>
    <n v="4.6371588296081387E-2"/>
    <n v="4.6371588296081387E-2"/>
    <n v="4.6371588296081387E-2"/>
  </r>
  <r>
    <x v="0"/>
    <s v="Under $5"/>
    <n v="-6.9944278130209367"/>
    <s v="Lighting"/>
    <s v="Urban"/>
    <s v="SC-NR (2)"/>
    <s v="M_Input"/>
    <x v="4"/>
    <s v="Multifamily - Low Rise"/>
    <s v="2017 - LEDGlobe1440 to 2600 lumensANY"/>
    <n v="1.2673121271344419E-3"/>
    <n v="1.3896190988442574E-3"/>
    <n v="1.4934856509427152E-3"/>
    <n v="1.5808547235395419E-3"/>
    <n v="1.6536913976158941E-3"/>
    <n v="1.7139290084151272E-3"/>
    <n v="1.7633145457549124E-3"/>
    <n v="1.8007429157828297E-3"/>
    <n v="1.9753117782670862E-3"/>
    <n v="1.9774959128126819E-3"/>
    <n v="1.9786406374541561E-3"/>
    <n v="1.9816060892909057E-3"/>
    <n v="1.9815782946872428E-3"/>
    <n v="1.9810348374543385E-3"/>
    <n v="1.9762718132894964E-3"/>
    <n v="1.9721293686361476E-3"/>
    <n v="1.9637252468440287E-3"/>
    <n v="1.9558256853347633E-3"/>
    <n v="1.9482514772308072E-3"/>
    <n v="1.9402303778784005E-3"/>
    <n v="1.6337283991306382E-2"/>
    <n v="1.9509699733674799"/>
    <n v="-6.9944278130209367"/>
    <s v="R-All-Lgt-Lighting-All-All-R"/>
    <s v="R-All-HVAC-ER-All-All-E"/>
    <n v="1.6337283991306382E-2"/>
    <n v="1.2673121271344419E-3"/>
    <n v="2.6569312259786993E-3"/>
    <n v="4.1504168769214145E-3"/>
    <n v="5.7312716004609566E-3"/>
    <n v="7.3849629980768505E-3"/>
    <n v="9.0988920064919779E-3"/>
    <n v="1.086220655224689E-2"/>
    <n v="1.2662949468029719E-2"/>
    <n v="1.4638261246296806E-2"/>
    <n v="1.6337283991306382E-2"/>
    <n v="1.6337283991306382E-2"/>
    <n v="1.6337283991306382E-2"/>
    <n v="1.6337283991306382E-2"/>
    <n v="1.6337283991306382E-2"/>
    <n v="1.6337283991306382E-2"/>
    <n v="1.6337283991306382E-2"/>
    <n v="1.6337283991306382E-2"/>
    <n v="1.6337283991306382E-2"/>
    <n v="1.6337283991306382E-2"/>
    <n v="1.6337283991306382E-2"/>
    <n v="1.0365142272370561E-3"/>
    <n v="1.1588211989468715E-3"/>
    <n v="1.2626877510453294E-3"/>
    <n v="1.3500568236421561E-3"/>
    <n v="1.4228934977185083E-3"/>
    <n v="1.4831311085177414E-3"/>
    <n v="1.5325166458575266E-3"/>
    <n v="1.5699450158854439E-3"/>
    <n v="1.7445138783697004E-3"/>
    <n v="1.7466980129152961E-3"/>
    <n v="1.7478427375567703E-3"/>
    <n v="1.7508081893935199E-3"/>
    <n v="1.750780394789857E-3"/>
    <n v="1.7502369375569527E-3"/>
    <n v="1.7454739133921106E-3"/>
    <n v="1.7413314687387618E-3"/>
    <n v="1.7329273469466428E-3"/>
    <n v="1.7250277854373775E-3"/>
    <n v="1.7174535773334214E-3"/>
    <n v="1.7094324779810147E-3"/>
    <n v="1.1721325993358667E-2"/>
    <n v="1.1721325993358667E-2"/>
    <n v="1.0365142272370561E-3"/>
    <n v="2.1953354261839276E-3"/>
    <n v="3.4580231772292571E-3"/>
    <n v="4.8080800008714134E-3"/>
    <n v="6.2309734985899218E-3"/>
    <n v="7.714104607107663E-3"/>
    <n v="9.2466212529651905E-3"/>
    <n v="1.0816566268850634E-2"/>
    <n v="1.1721325993358667E-2"/>
    <n v="1.1721325993358667E-2"/>
    <n v="1.1721325993358667E-2"/>
    <n v="1.1721325993358667E-2"/>
    <n v="1.1721325993358667E-2"/>
    <n v="1.1721325993358667E-2"/>
    <n v="1.1721325993358667E-2"/>
    <n v="1.1721325993358667E-2"/>
    <n v="1.1721325993358667E-2"/>
    <n v="1.1721325993358667E-2"/>
    <n v="1.1721325993358667E-2"/>
    <n v="1.1721325993358667E-2"/>
  </r>
  <r>
    <x v="0"/>
    <s v="Under $20"/>
    <n v="19.969578342814859"/>
    <s v="Lighting"/>
    <s v="Urban"/>
    <s v="SC-NR (2)"/>
    <s v="M_Input"/>
    <x v="4"/>
    <s v="Multifamily - Low Rise"/>
    <s v="2017 - LEDReflectors and Outdoor250 to 664 lumensANY"/>
    <n v="1.3324663028374329E-3"/>
    <n v="1.4610612360950485E-3"/>
    <n v="1.5702677036256963E-3"/>
    <n v="1.662128534633967E-3"/>
    <n v="1.7387098374870692E-3"/>
    <n v="1.8020443427244671E-3"/>
    <n v="1.8539688551976307E-3"/>
    <n v="1.8933214667323265E-3"/>
    <n v="2.0768651429937451E-3"/>
    <n v="2.079161566755939E-3"/>
    <n v="2.0803651431899801E-3"/>
    <n v="2.0834830527882179E-3"/>
    <n v="2.0834538292275901E-3"/>
    <n v="2.0828824321468134E-3"/>
    <n v="2.077874534673597E-3"/>
    <n v="2.0735191215170631E-3"/>
    <n v="2.0646829328203908E-3"/>
    <n v="2.0563772445113186E-3"/>
    <n v="2.0484136364520939E-3"/>
    <n v="2.0399801618802378E-3"/>
    <n v="1.7177205151128378E-2"/>
    <n v="64.466669481953872"/>
    <n v="19.969578342814859"/>
    <s v="R-All-Lgt-Lighting-All-All-R"/>
    <s v="R-All-HVAC-ER-All-All-E"/>
    <n v="1.7177205151128378E-2"/>
    <n v="1.3324663028374329E-3"/>
    <n v="2.7935275389324816E-3"/>
    <n v="4.3637952425581777E-3"/>
    <n v="6.0259237771921447E-3"/>
    <n v="7.7646336146792137E-3"/>
    <n v="9.5666779574036815E-3"/>
    <n v="1.1420646812601312E-2"/>
    <n v="1.3313968279333638E-2"/>
    <n v="1.5390833422327384E-2"/>
    <n v="1.7177205151128378E-2"/>
    <n v="1.7177205151128378E-2"/>
    <n v="1.7177205151128378E-2"/>
    <n v="1.7177205151128378E-2"/>
    <n v="1.7177205151128378E-2"/>
    <n v="1.7177205151128378E-2"/>
    <n v="1.7177205151128378E-2"/>
    <n v="1.7177205151128378E-2"/>
    <n v="1.7177205151128378E-2"/>
    <n v="1.7177205151128378E-2"/>
    <n v="1.7177205151128378E-2"/>
    <n v="1.0898027807307834E-3"/>
    <n v="1.218397713988399E-3"/>
    <n v="1.3276041815190468E-3"/>
    <n v="1.4194650125273175E-3"/>
    <n v="1.4960463153804197E-3"/>
    <n v="1.5593808206178176E-3"/>
    <n v="1.6113053330909812E-3"/>
    <n v="1.650657944625677E-3"/>
    <n v="1.8342016208870956E-3"/>
    <n v="1.8364980446492895E-3"/>
    <n v="1.8377016210833306E-3"/>
    <n v="1.8408195306815684E-3"/>
    <n v="1.8407903071209406E-3"/>
    <n v="1.8402189100401639E-3"/>
    <n v="1.8352110125669475E-3"/>
    <n v="1.8308555994104136E-3"/>
    <n v="1.8220194107137413E-3"/>
    <n v="1.8137137224046691E-3"/>
    <n v="1.8057501143454444E-3"/>
    <n v="1.7973166397735882E-3"/>
    <n v="1.2323934708995388E-2"/>
    <n v="1.2323934708995388E-2"/>
    <n v="1.0898027807307834E-3"/>
    <n v="2.3082004947191821E-3"/>
    <n v="3.6358046762382289E-3"/>
    <n v="5.0552696887655466E-3"/>
    <n v="6.5513160041459663E-3"/>
    <n v="8.1106968247637839E-3"/>
    <n v="9.7220021578547644E-3"/>
    <n v="1.1372660102480441E-2"/>
    <n v="1.2323934708995388E-2"/>
    <n v="1.2323934708995388E-2"/>
    <n v="1.2323934708995388E-2"/>
    <n v="1.2323934708995388E-2"/>
    <n v="1.2323934708995388E-2"/>
    <n v="1.2323934708995388E-2"/>
    <n v="1.2323934708995388E-2"/>
    <n v="1.2323934708995388E-2"/>
    <n v="1.2323934708995388E-2"/>
    <n v="1.2323934708995388E-2"/>
    <n v="1.2323934708995388E-2"/>
    <n v="1.2323934708995388E-2"/>
  </r>
  <r>
    <x v="0"/>
    <s v="Under $5"/>
    <n v="-15.116662573057846"/>
    <s v="Lighting"/>
    <s v="Urban"/>
    <s v="SC-NR (2)"/>
    <s v="M_Input"/>
    <x v="4"/>
    <s v="Multifamily - Low Rise"/>
    <s v="2017 - LEDReflectors and Outdoor665 to 1439 lumensANY"/>
    <n v="4.2712171375855541E-2"/>
    <n v="4.6834278490812051E-2"/>
    <n v="5.0334888860161041E-2"/>
    <n v="5.3279485318922265E-2"/>
    <n v="5.5734296915044904E-2"/>
    <n v="5.7764482771110646E-2"/>
    <n v="5.9428921617060274E-2"/>
    <n v="6.0690368517727189E-2"/>
    <n v="6.6573856106672782E-2"/>
    <n v="6.6647467908392322E-2"/>
    <n v="6.6686048518502475E-2"/>
    <n v="6.678599302652552E-2"/>
    <n v="6.6785056266078308E-2"/>
    <n v="6.6766740148075279E-2"/>
    <n v="6.6606212129728226E-2"/>
    <n v="6.6466599478542679E-2"/>
    <n v="6.6183355688348544E-2"/>
    <n v="6.5917117073761342E-2"/>
    <n v="6.5661843832350741E-2"/>
    <n v="6.5391509032558803E-2"/>
    <n v="0.55061484752814471"/>
    <n v="9.4959443078403254"/>
    <n v="-15.116662573057846"/>
    <s v="R-All-Lgt-Lighting-All-All-R"/>
    <s v="R-All-HVAC-ER-All-All-E"/>
    <n v="0.55061484752814471"/>
    <n v="4.2712171375855541E-2"/>
    <n v="8.9546449866667599E-2"/>
    <n v="0.13988133872682865"/>
    <n v="0.19316082404575091"/>
    <n v="0.2488951209607958"/>
    <n v="0.30665960373190643"/>
    <n v="0.36608852534896669"/>
    <n v="0.42677889386669388"/>
    <n v="0.49335274997336664"/>
    <n v="0.55061484752814471"/>
    <n v="0.55061484752814471"/>
    <n v="0.55061484752814471"/>
    <n v="0.55061484752814471"/>
    <n v="0.55061484752814471"/>
    <n v="0.55061484752814471"/>
    <n v="0.55061484752814471"/>
    <n v="0.55061484752814471"/>
    <n v="0.55061484752814471"/>
    <n v="0.55061484752814471"/>
    <n v="0.55061484752814471"/>
    <n v="3.4933598723911739E-2"/>
    <n v="3.9055705838868249E-2"/>
    <n v="4.2556316208217239E-2"/>
    <n v="4.5500912666978463E-2"/>
    <n v="4.7955724263101102E-2"/>
    <n v="4.9985910119166845E-2"/>
    <n v="5.1650348965116472E-2"/>
    <n v="5.2911795865783387E-2"/>
    <n v="5.879528345472898E-2"/>
    <n v="5.886889525644852E-2"/>
    <n v="5.8907475866558673E-2"/>
    <n v="5.9007420374581718E-2"/>
    <n v="5.9006483614134506E-2"/>
    <n v="5.8988167496131477E-2"/>
    <n v="5.8827639477784424E-2"/>
    <n v="5.8688026826598877E-2"/>
    <n v="5.8404783036404742E-2"/>
    <n v="5.813854442181754E-2"/>
    <n v="5.7883271180406939E-2"/>
    <n v="5.7612936380615001E-2"/>
    <n v="0.39504339448926873"/>
    <n v="0.39504339448926873"/>
    <n v="3.4933598723911739E-2"/>
    <n v="7.3989304562779995E-2"/>
    <n v="0.11654562077099723"/>
    <n v="0.1620465334379757"/>
    <n v="0.21000225770107681"/>
    <n v="0.25998816782024364"/>
    <n v="0.31163851678536014"/>
    <n v="0.36455031265114352"/>
    <n v="0.39504339448926873"/>
    <n v="0.39504339448926873"/>
    <n v="0.39504339448926873"/>
    <n v="0.39504339448926873"/>
    <n v="0.39504339448926873"/>
    <n v="0.39504339448926873"/>
    <n v="0.39504339448926873"/>
    <n v="0.39504339448926873"/>
    <n v="0.39504339448926873"/>
    <n v="0.39504339448926873"/>
    <n v="0.39504339448926873"/>
    <n v="0.39504339448926873"/>
  </r>
  <r>
    <x v="0"/>
    <s v="Under $15"/>
    <n v="11.474340392308507"/>
    <s v="Lighting"/>
    <s v="Urban"/>
    <s v="SC-NR (2)"/>
    <s v="M_Input"/>
    <x v="4"/>
    <s v="Multifamily - Low Rise"/>
    <s v="2017 - LEDReflectors and Outdoor1440 to 2600 lumensANY"/>
    <n v="1.0956821094679084E-2"/>
    <n v="1.2014252471656873E-2"/>
    <n v="1.2912253212514012E-2"/>
    <n v="1.3667621426196314E-2"/>
    <n v="1.4297346645342253E-2"/>
    <n v="1.4818143937948039E-2"/>
    <n v="1.524511728232859E-2"/>
    <n v="1.5568712350568508E-2"/>
    <n v="1.7077985207655844E-2"/>
    <n v="1.7096868615263498E-2"/>
    <n v="1.7106765579737174E-2"/>
    <n v="1.7132404034972046E-2"/>
    <n v="1.7132163730714547E-2"/>
    <n v="1.7127465153666283E-2"/>
    <n v="1.7086285398082459E-2"/>
    <n v="1.7050470996886773E-2"/>
    <n v="1.6977811344254589E-2"/>
    <n v="1.6909513976676217E-2"/>
    <n v="1.6844029522332229E-2"/>
    <n v="1.6774681373044265E-2"/>
    <n v="0.14124752224257625"/>
    <n v="17.165662931719837"/>
    <n v="11.474340392308507"/>
    <s v="R-All-Lgt-Lighting-All-All-R"/>
    <s v="R-All-HVAC-ER-All-All-E"/>
    <n v="0.14124752224257625"/>
    <n v="1.0956821094679084E-2"/>
    <n v="2.2971073566335959E-2"/>
    <n v="3.5883326778849971E-2"/>
    <n v="4.9550948205046283E-2"/>
    <n v="6.3848294850388537E-2"/>
    <n v="7.8666438788336582E-2"/>
    <n v="9.3911556070665175E-2"/>
    <n v="0.10948026842123368"/>
    <n v="0.12655825362888953"/>
    <n v="0.14124752224257625"/>
    <n v="0.14124752224257625"/>
    <n v="0.14124752224257625"/>
    <n v="0.14124752224257625"/>
    <n v="0.14124752224257625"/>
    <n v="0.14124752224257625"/>
    <n v="0.14124752224257625"/>
    <n v="0.14124752224257625"/>
    <n v="0.14124752224257625"/>
    <n v="0.14124752224257625"/>
    <n v="0.14124752224257625"/>
    <n v="8.9614079331864372E-3"/>
    <n v="1.0018839310164226E-2"/>
    <n v="1.0916840051021365E-2"/>
    <n v="1.1672208264703667E-2"/>
    <n v="1.2301933483849605E-2"/>
    <n v="1.2822730776455392E-2"/>
    <n v="1.3249704120835943E-2"/>
    <n v="1.3573299189075861E-2"/>
    <n v="1.5082572046163197E-2"/>
    <n v="1.510145545377085E-2"/>
    <n v="1.5111352418244527E-2"/>
    <n v="1.5136990873479399E-2"/>
    <n v="1.51367505692219E-2"/>
    <n v="1.5132051992173635E-2"/>
    <n v="1.5090872236589812E-2"/>
    <n v="1.5055057835394126E-2"/>
    <n v="1.4982398182761942E-2"/>
    <n v="1.491410081518357E-2"/>
    <n v="1.4848616360839582E-2"/>
    <n v="1.4779268211551618E-2"/>
    <n v="0.10133925901272331"/>
    <n v="0.10133925901272331"/>
    <n v="8.9614079331864372E-3"/>
    <n v="1.8980247243350665E-2"/>
    <n v="2.9897087294372029E-2"/>
    <n v="4.1569295559075695E-2"/>
    <n v="5.3871229042925302E-2"/>
    <n v="6.6693959819380699E-2"/>
    <n v="7.9943663940216639E-2"/>
    <n v="9.3516963129292502E-2"/>
    <n v="0.10133925901272331"/>
    <n v="0.10133925901272331"/>
    <n v="0.10133925901272331"/>
    <n v="0.10133925901272331"/>
    <n v="0.10133925901272331"/>
    <n v="0.10133925901272331"/>
    <n v="0.10133925901272331"/>
    <n v="0.10133925901272331"/>
    <n v="0.10133925901272331"/>
    <n v="0.10133925901272331"/>
    <n v="0.10133925901272331"/>
    <n v="0.10133925901272331"/>
  </r>
  <r>
    <x v="0"/>
    <s v="Over $160"/>
    <n v="214.4910679310648"/>
    <s v="Lighting"/>
    <s v="Urban"/>
    <s v="SC-NR (2)"/>
    <s v="M_Input"/>
    <x v="4"/>
    <s v="Multifamily - Low Rise"/>
    <s v="2017 - LEDThree-Way250 to 664 lumensANY"/>
    <n v="1.4951401345604838E-5"/>
    <n v="1.6394345496651375E-5"/>
    <n v="1.7619734628151E-5"/>
    <n v="1.8650491015326223E-5"/>
    <n v="1.9509798145336053E-5"/>
    <n v="2.0220464977820434E-5"/>
    <n v="2.0803102020129073E-5"/>
    <n v="2.1244671677688134E-5"/>
    <n v="2.3304187301001453E-5"/>
    <n v="2.3329955122112605E-5"/>
    <n v="2.334346026988042E-5"/>
    <n v="2.3378445858381464E-5"/>
    <n v="2.337811794526068E-5"/>
    <n v="2.3371706385685619E-5"/>
    <n v="2.3315513531232E-5"/>
    <n v="2.3266642103871627E-5"/>
    <n v="2.3167492576946923E-5"/>
    <n v="2.3074295714034883E-5"/>
    <n v="2.2984937281480909E-5"/>
    <n v="2.2890306548385993E-5"/>
    <n v="1.9274280157285511E-4"/>
    <n v="158.82923553325011"/>
    <n v="214.4910679310648"/>
    <s v="R-All-Lgt-Lighting-All-All-R"/>
    <s v="R-All-HVAC-ER-All-All-E"/>
    <n v="1.9274280157285511E-4"/>
    <n v="1.4951401345604838E-5"/>
    <n v="3.1345746842256216E-5"/>
    <n v="4.896548147040722E-5"/>
    <n v="6.7615972485733444E-5"/>
    <n v="8.71257706310695E-5"/>
    <n v="1.0734623560888993E-4"/>
    <n v="1.2814933762901899E-4"/>
    <n v="1.4939400930670711E-4"/>
    <n v="1.7269819660770857E-4"/>
    <n v="1.9274280157285511E-4"/>
    <n v="1.9274280157285511E-4"/>
    <n v="1.9274280157285511E-4"/>
    <n v="1.9274280157285511E-4"/>
    <n v="1.9274280157285511E-4"/>
    <n v="1.9274280157285511E-4"/>
    <n v="1.9274280157285511E-4"/>
    <n v="1.9274280157285511E-4"/>
    <n v="1.9274280157285511E-4"/>
    <n v="1.9274280157285511E-4"/>
    <n v="1.9274280157285511E-4"/>
    <n v="1.2228510940625328E-5"/>
    <n v="1.3671455091671865E-5"/>
    <n v="1.4896844223171491E-5"/>
    <n v="1.5927600610346714E-5"/>
    <n v="1.6786907740356543E-5"/>
    <n v="1.7497574572840924E-5"/>
    <n v="1.8080211615149564E-5"/>
    <n v="1.8521781272708624E-5"/>
    <n v="2.0581296896021943E-5"/>
    <n v="2.0607064717133095E-5"/>
    <n v="2.062056986490091E-5"/>
    <n v="2.0655555453401954E-5"/>
    <n v="2.065522754028117E-5"/>
    <n v="2.0648815980706109E-5"/>
    <n v="2.059262312625249E-5"/>
    <n v="2.0543751698892117E-5"/>
    <n v="2.0444602171967414E-5"/>
    <n v="2.0351405309055373E-5"/>
    <n v="2.0262046876501399E-5"/>
    <n v="2.0167416143406483E-5"/>
    <n v="1.3828499347326491E-4"/>
    <n v="1.3828499347326491E-4"/>
    <n v="1.2228510940625328E-5"/>
    <n v="2.5899966032297193E-5"/>
    <n v="4.0796810255468684E-5"/>
    <n v="5.6724410865815397E-5"/>
    <n v="7.3511318606171944E-5"/>
    <n v="9.1008893179012868E-5"/>
    <n v="1.0908910479416243E-4"/>
    <n v="1.2761088606687106E-4"/>
    <n v="1.3828499347326491E-4"/>
    <n v="1.3828499347326491E-4"/>
    <n v="1.3828499347326491E-4"/>
    <n v="1.3828499347326491E-4"/>
    <n v="1.3828499347326491E-4"/>
    <n v="1.3828499347326491E-4"/>
    <n v="1.3828499347326491E-4"/>
    <n v="1.3828499347326491E-4"/>
    <n v="1.3828499347326491E-4"/>
    <n v="1.3828499347326491E-4"/>
    <n v="1.3828499347326491E-4"/>
    <n v="1.3828499347326491E-4"/>
  </r>
  <r>
    <x v="0"/>
    <s v="Under $20"/>
    <n v="15.924186957367688"/>
    <s v="Lighting"/>
    <s v="Urban"/>
    <s v="SC-NR (2)"/>
    <s v="M_Input"/>
    <x v="4"/>
    <s v="Multifamily - Low Rise"/>
    <s v="2017 - LEDThree-Way665 to 1439 lumensANY"/>
    <n v="8.6139980484887515E-4"/>
    <n v="9.4453260166090717E-4"/>
    <n v="1.0151313324646926E-3"/>
    <n v="1.0745166255376041E-3"/>
    <n v="1.1240241584427595E-3"/>
    <n v="1.1649680309711074E-3"/>
    <n v="1.1985356827878999E-3"/>
    <n v="1.2239759748418869E-3"/>
    <n v="1.3426314984946457E-3"/>
    <n v="1.3441160681054434E-3"/>
    <n v="1.3448941444464328E-3"/>
    <n v="1.3469097801992764E-3"/>
    <n v="1.3468908880371496E-3"/>
    <n v="1.346521496831665E-3"/>
    <n v="1.3432840401718263E-3"/>
    <n v="1.3404683952019797E-3"/>
    <n v="1.3347560622126106E-3"/>
    <n v="1.3293866819338476E-3"/>
    <n v="1.3242384463548313E-3"/>
    <n v="1.3187864560606486E-3"/>
    <n v="1.1104551862604449E-2"/>
    <n v="16.355340944928408"/>
    <n v="15.924186957367688"/>
    <s v="R-All-Lgt-Lighting-All-All-R"/>
    <s v="R-All-HVAC-ER-All-All-E"/>
    <n v="1.1104551862604449E-2"/>
    <n v="8.6139980484887515E-4"/>
    <n v="1.8059324065097823E-3"/>
    <n v="2.8210637389744749E-3"/>
    <n v="3.895580364512079E-3"/>
    <n v="5.0196045229548387E-3"/>
    <n v="6.1845725539259461E-3"/>
    <n v="7.3831082367138458E-3"/>
    <n v="8.6070842115557322E-3"/>
    <n v="9.9497157100503775E-3"/>
    <n v="1.1104551862604449E-2"/>
    <n v="1.1104551862604449E-2"/>
    <n v="1.1104551862604449E-2"/>
    <n v="1.1104551862604449E-2"/>
    <n v="1.1104551862604449E-2"/>
    <n v="1.1104551862604449E-2"/>
    <n v="1.1104551862604449E-2"/>
    <n v="1.1104551862604449E-2"/>
    <n v="1.1104551862604449E-2"/>
    <n v="1.1104551862604449E-2"/>
    <n v="1.1104551862604449E-2"/>
    <n v="7.0452506051839033E-4"/>
    <n v="7.8765785733042235E-4"/>
    <n v="8.5825658813420773E-4"/>
    <n v="9.1764188120711928E-4"/>
    <n v="9.6714941411227468E-4"/>
    <n v="1.0080932866406225E-3"/>
    <n v="1.0416609384574151E-3"/>
    <n v="1.0671012305114021E-3"/>
    <n v="1.1857567541641609E-3"/>
    <n v="1.1872413237749586E-3"/>
    <n v="1.188019400115948E-3"/>
    <n v="1.1900350358687915E-3"/>
    <n v="1.1900161437066647E-3"/>
    <n v="1.1896467525011802E-3"/>
    <n v="1.1864092958413415E-3"/>
    <n v="1.1835936508714949E-3"/>
    <n v="1.1778813178821258E-3"/>
    <n v="1.1725119376033628E-3"/>
    <n v="1.1673637020243465E-3"/>
    <n v="1.1619117117301638E-3"/>
    <n v="7.9670569759947539E-3"/>
    <n v="7.9670569759947539E-3"/>
    <n v="7.0452506051839033E-4"/>
    <n v="1.4921829178488127E-3"/>
    <n v="2.3504395059830204E-3"/>
    <n v="3.2680813871901397E-3"/>
    <n v="4.2352308013024146E-3"/>
    <n v="5.2433240879430371E-3"/>
    <n v="6.284985026400452E-3"/>
    <n v="7.3520862569118536E-3"/>
    <n v="7.9670569759947539E-3"/>
    <n v="7.9670569759947539E-3"/>
    <n v="7.9670569759947539E-3"/>
    <n v="7.9670569759947539E-3"/>
    <n v="7.9670569759947539E-3"/>
    <n v="7.9670569759947539E-3"/>
    <n v="7.9670569759947539E-3"/>
    <n v="7.9670569759947539E-3"/>
    <n v="7.9670569759947539E-3"/>
    <n v="7.9670569759947539E-3"/>
    <n v="7.9670569759947539E-3"/>
    <n v="7.9670569759947539E-3"/>
  </r>
  <r>
    <x v="0"/>
    <s v="Under $35"/>
    <n v="32.299287687879591"/>
    <s v="Lighting"/>
    <s v="Urban"/>
    <s v="SC-NR (2)"/>
    <s v="M_Input"/>
    <x v="4"/>
    <s v="Multifamily - Low Rise"/>
    <s v="2017 - LEDThree-Way1440 to 2600 lumensANY"/>
    <n v="5.8323007436708535E-3"/>
    <n v="6.395170005935564E-3"/>
    <n v="6.8731745606746665E-3"/>
    <n v="7.275256018091549E-3"/>
    <n v="7.6104578829569629E-3"/>
    <n v="7.8876775628914635E-3"/>
    <n v="8.1149548847022253E-3"/>
    <n v="8.2872040928288759E-3"/>
    <n v="9.0905879512243985E-3"/>
    <n v="9.1006395630268966E-3"/>
    <n v="9.1059077035542564E-3"/>
    <n v="9.119555017883918E-3"/>
    <n v="9.1194271042593714E-3"/>
    <n v="9.1169260581825916E-3"/>
    <n v="9.0950061311307288E-3"/>
    <n v="9.0759421748132195E-3"/>
    <n v="9.0372655420180217E-3"/>
    <n v="9.0009109475351814E-3"/>
    <n v="8.9660536628839976E-3"/>
    <n v="8.9291397387476611E-3"/>
    <n v="7.5185861108665958E-2"/>
    <n v="25.320117636280749"/>
    <n v="32.299287687879591"/>
    <s v="R-All-Lgt-Lighting-All-All-R"/>
    <s v="R-All-HVAC-ER-All-All-E"/>
    <n v="7.5185861108665958E-2"/>
    <n v="5.8323007436708535E-3"/>
    <n v="1.2227470749606418E-2"/>
    <n v="1.9100645310281085E-2"/>
    <n v="2.6375901328372635E-2"/>
    <n v="3.39863592113296E-2"/>
    <n v="4.1874036774221066E-2"/>
    <n v="4.9988991658923287E-2"/>
    <n v="5.8276195751752163E-2"/>
    <n v="6.7366783702976565E-2"/>
    <n v="7.5185861108665958E-2"/>
    <n v="7.5185861108665958E-2"/>
    <n v="7.5185861108665958E-2"/>
    <n v="7.5185861108665958E-2"/>
    <n v="7.5185861108665958E-2"/>
    <n v="7.5185861108665958E-2"/>
    <n v="7.5185861108665958E-2"/>
    <n v="7.5185861108665958E-2"/>
    <n v="7.5185861108665958E-2"/>
    <n v="7.5185861108665958E-2"/>
    <n v="7.5185861108665958E-2"/>
    <n v="4.7701450723187117E-3"/>
    <n v="5.3330143345834222E-3"/>
    <n v="5.8110188893225247E-3"/>
    <n v="6.2131003467394072E-3"/>
    <n v="6.5483022116048211E-3"/>
    <n v="6.8255218915393209E-3"/>
    <n v="7.0527992133500826E-3"/>
    <n v="7.2250484214767333E-3"/>
    <n v="8.0284322798722559E-3"/>
    <n v="8.0384838916747539E-3"/>
    <n v="8.0437520322021137E-3"/>
    <n v="8.0573993465317753E-3"/>
    <n v="8.0572714329072287E-3"/>
    <n v="8.0547703868304489E-3"/>
    <n v="8.0328504597785861E-3"/>
    <n v="8.0137865034610768E-3"/>
    <n v="7.975109870665879E-3"/>
    <n v="7.9387552761830387E-3"/>
    <n v="7.9038979915318549E-3"/>
    <n v="7.8669840673955185E-3"/>
    <n v="5.3942747681623118E-2"/>
    <n v="5.3942747681623118E-2"/>
    <n v="4.7701450723187117E-3"/>
    <n v="1.0103159406902134E-2"/>
    <n v="1.5914178296224657E-2"/>
    <n v="2.2127278642964064E-2"/>
    <n v="2.8675580854568887E-2"/>
    <n v="3.550110274610821E-2"/>
    <n v="4.2553901959458296E-2"/>
    <n v="4.9778950380935029E-2"/>
    <n v="5.3942747681623118E-2"/>
    <n v="5.3942747681623118E-2"/>
    <n v="5.3942747681623118E-2"/>
    <n v="5.3942747681623118E-2"/>
    <n v="5.3942747681623118E-2"/>
    <n v="5.3942747681623118E-2"/>
    <n v="5.3942747681623118E-2"/>
    <n v="5.3942747681623118E-2"/>
    <n v="5.3942747681623118E-2"/>
    <n v="5.3942747681623118E-2"/>
    <n v="5.3942747681623118E-2"/>
    <n v="5.3942747681623118E-2"/>
  </r>
  <r>
    <x v="0"/>
    <s v="Under $5"/>
    <n v="-44.275761960507232"/>
    <s v="Lighting"/>
    <s v="Urban"/>
    <s v="SC-NR (2)"/>
    <s v="M_Input"/>
    <x v="4"/>
    <s v="Multifamily - High Rise"/>
    <s v="2017 - LEDDecorative and Mini-Base250 to 664 lumensANY"/>
    <n v="1.6701130586512507E-3"/>
    <n v="1.831295413017838E-3"/>
    <n v="1.9681749866999336E-3"/>
    <n v="2.0833164155634391E-3"/>
    <n v="2.1793014988361198E-3"/>
    <n v="2.2586846061978987E-3"/>
    <n v="2.3237620434504503E-3"/>
    <n v="2.373084213112729E-3"/>
    <n v="2.6011422911181468E-3"/>
    <n v="2.6050672620405919E-3"/>
    <n v="2.606825637055713E-3"/>
    <n v="2.6114408293652675E-3"/>
    <n v="2.611098984838676E-3"/>
    <n v="2.6103794770721577E-3"/>
    <n v="2.6037330762871159E-3"/>
    <n v="2.5982046431414674E-3"/>
    <n v="2.5868537595157125E-3"/>
    <n v="2.5767369362041993E-3"/>
    <n v="2.5669473693273586E-3"/>
    <n v="2.5564100685800716E-3"/>
    <n v="2.1521203657759853E-2"/>
    <n v="-2.1024930749985167"/>
    <n v="-44.275761960507232"/>
    <s v="R-All-Lgt-Lighting-All-All-R"/>
    <s v="R-All-HVAC-ER-All-All-E"/>
    <n v="2.1521203657759853E-2"/>
    <n v="1.6701130586512507E-3"/>
    <n v="3.5014084716690885E-3"/>
    <n v="5.4695834583690216E-3"/>
    <n v="7.5528998739324612E-3"/>
    <n v="9.732201372768581E-3"/>
    <n v="1.1990885978966481E-2"/>
    <n v="1.431464802241693E-2"/>
    <n v="1.6687732235529659E-2"/>
    <n v="1.9288874526647806E-2"/>
    <n v="2.1521203657759853E-2"/>
    <n v="2.1521203657759853E-2"/>
    <n v="2.1521203657759853E-2"/>
    <n v="2.1521203657759853E-2"/>
    <n v="2.1521203657759853E-2"/>
    <n v="2.1521203657759853E-2"/>
    <n v="2.1521203657759853E-2"/>
    <n v="2.1521203657759853E-2"/>
    <n v="2.1521203657759853E-2"/>
    <n v="2.1521203657759853E-2"/>
    <n v="2.1521203657759853E-2"/>
    <n v="1.3660815800947143E-3"/>
    <n v="1.5272639344613016E-3"/>
    <n v="1.6641435081433972E-3"/>
    <n v="1.7792849370069027E-3"/>
    <n v="1.8752700202795834E-3"/>
    <n v="1.9546531276413625E-3"/>
    <n v="2.0197305648939142E-3"/>
    <n v="2.0690527345561928E-3"/>
    <n v="2.2971108125616107E-3"/>
    <n v="2.3010357834840557E-3"/>
    <n v="2.3027941584991768E-3"/>
    <n v="2.3074093508087313E-3"/>
    <n v="2.3070675062821398E-3"/>
    <n v="2.3063479985156216E-3"/>
    <n v="2.2997015977305798E-3"/>
    <n v="2.2941731645849312E-3"/>
    <n v="2.2828222809591764E-3"/>
    <n v="2.2727054576476631E-3"/>
    <n v="2.2629158907708224E-3"/>
    <n v="2.2523785900235354E-3"/>
    <n v="1.5440574086629126E-2"/>
    <n v="1.5440574086629126E-2"/>
    <n v="1.3660815800947143E-3"/>
    <n v="2.8933455145560161E-3"/>
    <n v="4.5574890226994132E-3"/>
    <n v="6.3367739597063157E-3"/>
    <n v="8.2120439799858985E-3"/>
    <n v="1.016669710762726E-2"/>
    <n v="1.2186427672521174E-2"/>
    <n v="1.4255480407077366E-2"/>
    <n v="1.5440574086629126E-2"/>
    <n v="1.5440574086629126E-2"/>
    <n v="1.5440574086629126E-2"/>
    <n v="1.5440574086629126E-2"/>
    <n v="1.5440574086629126E-2"/>
    <n v="1.5440574086629126E-2"/>
    <n v="1.5440574086629126E-2"/>
    <n v="1.5440574086629126E-2"/>
    <n v="1.5440574086629126E-2"/>
    <n v="1.5440574086629126E-2"/>
    <n v="1.5440574086629126E-2"/>
    <n v="1.5440574086629126E-2"/>
  </r>
  <r>
    <x v="0"/>
    <s v="Under $20"/>
    <n v="19.250026383083338"/>
    <s v="Lighting"/>
    <s v="Urban"/>
    <s v="SC-NR (2)"/>
    <s v="M_Input"/>
    <x v="4"/>
    <s v="Multifamily - High Rise"/>
    <s v="2017 - LEDDecorative and Mini-Base665 to 1439 lumensANY"/>
    <n v="1.4765635361954489E-3"/>
    <n v="1.6190664559247493E-3"/>
    <n v="1.7400830459705647E-3"/>
    <n v="1.8418807263638872E-3"/>
    <n v="1.926742091434334E-3"/>
    <n v="1.9969254847759504E-3"/>
    <n v="2.0544610931459407E-3"/>
    <n v="2.0980673130195698E-3"/>
    <n v="2.29969572396653E-3"/>
    <n v="2.303165829726549E-3"/>
    <n v="2.3047204265347321E-3"/>
    <n v="2.308800763875679E-3"/>
    <n v="2.3084985357358545E-3"/>
    <n v="2.307862411776134E-3"/>
    <n v="2.3019862628559772E-3"/>
    <n v="2.297098520225097E-3"/>
    <n v="2.2870630913189114E-3"/>
    <n v="2.2781187073884148E-3"/>
    <n v="2.2694636541208458E-3"/>
    <n v="2.2601475219148413E-3"/>
    <n v="1.9027109818389853E-2"/>
    <n v="21.195400736003137"/>
    <n v="19.250026383083338"/>
    <s v="R-All-Lgt-Lighting-All-All-R"/>
    <s v="R-All-HVAC-ER-All-All-E"/>
    <n v="1.9027109818389853E-2"/>
    <n v="1.4765635361954489E-3"/>
    <n v="3.0956299921201984E-3"/>
    <n v="4.8357130380907633E-3"/>
    <n v="6.6775937644546505E-3"/>
    <n v="8.6043358558889841E-3"/>
    <n v="1.0601261340664934E-2"/>
    <n v="1.2655722433810876E-2"/>
    <n v="1.4753789746830445E-2"/>
    <n v="1.7053485470796974E-2"/>
    <n v="1.9027109818389853E-2"/>
    <n v="1.9027109818389853E-2"/>
    <n v="1.9027109818389853E-2"/>
    <n v="1.9027109818389853E-2"/>
    <n v="1.9027109818389853E-2"/>
    <n v="1.9027109818389853E-2"/>
    <n v="1.9027109818389853E-2"/>
    <n v="1.9027109818389853E-2"/>
    <n v="1.9027109818389853E-2"/>
    <n v="1.9027109818389853E-2"/>
    <n v="1.9027109818389853E-2"/>
    <n v="1.2077662875500726E-3"/>
    <n v="1.350269207279373E-3"/>
    <n v="1.4712857973251884E-3"/>
    <n v="1.5730834777185109E-3"/>
    <n v="1.6579448427889577E-3"/>
    <n v="1.7281282361305741E-3"/>
    <n v="1.7856638445005644E-3"/>
    <n v="1.8292700643741935E-3"/>
    <n v="2.0308984753211537E-3"/>
    <n v="2.0343685810811727E-3"/>
    <n v="2.0359231778893558E-3"/>
    <n v="2.0400035152303027E-3"/>
    <n v="2.0397012870904782E-3"/>
    <n v="2.0390651631307577E-3"/>
    <n v="2.0331890142106009E-3"/>
    <n v="2.0283012715797207E-3"/>
    <n v="2.0182658426735351E-3"/>
    <n v="2.0093214587430385E-3"/>
    <n v="2.0006664054754695E-3"/>
    <n v="1.991350273269465E-3"/>
    <n v="1.3651164845482327E-2"/>
    <n v="1.3651164845482327E-2"/>
    <n v="1.2077662875500726E-3"/>
    <n v="2.5580354948294458E-3"/>
    <n v="4.0293212921546345E-3"/>
    <n v="5.6024047698731453E-3"/>
    <n v="7.2603496126621026E-3"/>
    <n v="8.9884778487926767E-3"/>
    <n v="1.0774141693293241E-2"/>
    <n v="1.2603411757667434E-2"/>
    <n v="1.3651164845482327E-2"/>
    <n v="1.3651164845482327E-2"/>
    <n v="1.3651164845482327E-2"/>
    <n v="1.3651164845482327E-2"/>
    <n v="1.3651164845482327E-2"/>
    <n v="1.3651164845482327E-2"/>
    <n v="1.3651164845482327E-2"/>
    <n v="1.3651164845482327E-2"/>
    <n v="1.3651164845482327E-2"/>
    <n v="1.3651164845482327E-2"/>
    <n v="1.3651164845482327E-2"/>
    <n v="1.3651164845482327E-2"/>
  </r>
  <r>
    <x v="0"/>
    <s v="Under $85"/>
    <n v="70.491283951062556"/>
    <s v="Lighting"/>
    <s v="Urban"/>
    <s v="SC-NR (2)"/>
    <s v="M_Input"/>
    <x v="4"/>
    <s v="Multifamily - High Rise"/>
    <s v="2017 - LEDDecorative and Mini-Base1440 to 2600 lumensANY"/>
    <n v="5.8562492426781899E-5"/>
    <n v="6.4214349561859377E-5"/>
    <n v="6.901403001200353E-5"/>
    <n v="7.3051462700107506E-5"/>
    <n v="7.6417178382122438E-5"/>
    <n v="7.9200745997265142E-5"/>
    <n v="8.148268547825733E-5"/>
    <n v="8.3212166708499478E-5"/>
    <n v="9.1209020213042774E-5"/>
    <n v="9.1346649266794749E-5"/>
    <n v="9.1408306663563795E-5"/>
    <n v="9.1570138321173084E-5"/>
    <n v="9.1558151547346049E-5"/>
    <n v="9.1532922016980143E-5"/>
    <n v="9.1299866060903909E-5"/>
    <n v="9.1106011625393117E-5"/>
    <n v="9.0707993040407402E-5"/>
    <n v="9.0353246764103204E-5"/>
    <n v="9.0009975730374818E-5"/>
    <n v="8.9640485418317699E-5"/>
    <n v="7.5464072309009637E-4"/>
    <n v="48.212494747123905"/>
    <n v="70.491283951062556"/>
    <s v="R-All-Lgt-Lighting-All-All-R"/>
    <s v="R-All-HVAC-ER-All-All-E"/>
    <n v="7.5464072309009637E-4"/>
    <n v="5.8562492426781899E-5"/>
    <n v="1.2277684198864128E-4"/>
    <n v="1.9179087200064482E-4"/>
    <n v="2.648423347007523E-4"/>
    <n v="3.4125951308287475E-4"/>
    <n v="4.2046025908013988E-4"/>
    <n v="5.0194294455839722E-4"/>
    <n v="5.851551112668967E-4"/>
    <n v="6.763641314799395E-4"/>
    <n v="7.5464072309009637E-4"/>
    <n v="7.5464072309009637E-4"/>
    <n v="7.5464072309009637E-4"/>
    <n v="7.5464072309009637E-4"/>
    <n v="7.5464072309009637E-4"/>
    <n v="7.5464072309009637E-4"/>
    <n v="7.5464072309009637E-4"/>
    <n v="7.5464072309009637E-4"/>
    <n v="7.5464072309009637E-4"/>
    <n v="7.5464072309009637E-4"/>
    <n v="7.5464072309009637E-4"/>
    <n v="4.7901632631547864E-5"/>
    <n v="5.3553489766625341E-5"/>
    <n v="5.8353170216769494E-5"/>
    <n v="6.2390602904873464E-5"/>
    <n v="6.5756318586888396E-5"/>
    <n v="6.8539886202031099E-5"/>
    <n v="7.0821825683023288E-5"/>
    <n v="7.2551306913265436E-5"/>
    <n v="8.0548160417808732E-5"/>
    <n v="8.0685789471560707E-5"/>
    <n v="8.0747446868329752E-5"/>
    <n v="8.0909278525939042E-5"/>
    <n v="8.0897291752112007E-5"/>
    <n v="8.0872062221746101E-5"/>
    <n v="8.0639006265669866E-5"/>
    <n v="8.0445151830159075E-5"/>
    <n v="8.004713324517336E-5"/>
    <n v="7.9692386968869161E-5"/>
    <n v="7.9349115935140776E-5"/>
    <n v="7.8979625623083657E-5"/>
    <n v="5.4142352718541563E-4"/>
    <n v="5.4142352718541563E-4"/>
    <n v="4.7901632631547864E-5"/>
    <n v="1.014551223981732E-4"/>
    <n v="1.5980829261494269E-4"/>
    <n v="2.2219889551981616E-4"/>
    <n v="2.8795521410670454E-4"/>
    <n v="3.5649510030873562E-4"/>
    <n v="4.2731692599175892E-4"/>
    <n v="4.9986823290502436E-4"/>
    <n v="5.4142352718541563E-4"/>
    <n v="5.4142352718541563E-4"/>
    <n v="5.4142352718541563E-4"/>
    <n v="5.4142352718541563E-4"/>
    <n v="5.4142352718541563E-4"/>
    <n v="5.4142352718541563E-4"/>
    <n v="5.4142352718541563E-4"/>
    <n v="5.4142352718541563E-4"/>
    <n v="5.4142352718541563E-4"/>
    <n v="5.4142352718541563E-4"/>
    <n v="5.4142352718541563E-4"/>
    <n v="5.4142352718541563E-4"/>
  </r>
  <r>
    <x v="0"/>
    <s v="Under $5"/>
    <n v="-26.45971109474451"/>
    <s v="Lighting"/>
    <s v="Urban"/>
    <s v="SC-NR (2)"/>
    <s v="M_Input"/>
    <x v="4"/>
    <s v="Multifamily - High Rise"/>
    <s v="2017 - LEDGeneral Purpose and Dimmable250 to 664 lumensANY"/>
    <n v="1.5623820286950897E-3"/>
    <n v="1.7131672779335395E-3"/>
    <n v="1.8412174029885816E-3"/>
    <n v="1.948931607295142E-3"/>
    <n v="2.0387251505233758E-3"/>
    <n v="2.1129876321449351E-3"/>
    <n v="2.1738672342235094E-3"/>
    <n v="2.2200078658995625E-3"/>
    <n v="2.4333550047227039E-3"/>
    <n v="2.4370267944860452E-3"/>
    <n v="2.4386717451132496E-3"/>
    <n v="2.442989233373142E-3"/>
    <n v="2.4426694396069734E-3"/>
    <n v="2.4419963438557057E-3"/>
    <n v="2.435778670693842E-3"/>
    <n v="2.4306068504096633E-3"/>
    <n v="2.4199881581631571E-3"/>
    <n v="2.4105239228842854E-3"/>
    <n v="2.4013658342879139E-3"/>
    <n v="2.3915082445677234E-3"/>
    <n v="2.0132973427514755E-2"/>
    <n v="-3.2670622865437688"/>
    <n v="-26.45971109474451"/>
    <s v="R-All-Lgt-Lighting-All-All-R"/>
    <s v="R-All-HVAC-ER-All-All-E"/>
    <n v="2.0132973427514755E-2"/>
    <n v="1.5623820286950897E-3"/>
    <n v="3.2755493066286292E-3"/>
    <n v="5.1167667096172105E-3"/>
    <n v="7.0656983169123527E-3"/>
    <n v="9.1044234674357294E-3"/>
    <n v="1.1217411099580665E-2"/>
    <n v="1.3391278333804175E-2"/>
    <n v="1.5611286199703738E-2"/>
    <n v="1.8044641204426441E-2"/>
    <n v="2.0132973427514755E-2"/>
    <n v="2.0132973427514755E-2"/>
    <n v="2.0132973427514755E-2"/>
    <n v="2.0132973427514755E-2"/>
    <n v="2.0132973427514755E-2"/>
    <n v="2.0132973427514755E-2"/>
    <n v="2.0132973427514755E-2"/>
    <n v="2.0132973427514755E-2"/>
    <n v="2.0132973427514755E-2"/>
    <n v="2.0132973427514755E-2"/>
    <n v="2.0132973427514755E-2"/>
    <n v="1.2779621711329076E-3"/>
    <n v="1.4287474203713575E-3"/>
    <n v="1.5567975454263995E-3"/>
    <n v="1.66451174973296E-3"/>
    <n v="1.7543052929611938E-3"/>
    <n v="1.8285677745827531E-3"/>
    <n v="1.8894473766613274E-3"/>
    <n v="1.9355880083373805E-3"/>
    <n v="2.1489351471605219E-3"/>
    <n v="2.1526069369238632E-3"/>
    <n v="2.1542518875510676E-3"/>
    <n v="2.15856937581096E-3"/>
    <n v="2.1582495820447914E-3"/>
    <n v="2.1575764862935237E-3"/>
    <n v="2.15135881313166E-3"/>
    <n v="2.1461869928474813E-3"/>
    <n v="2.1355683006009751E-3"/>
    <n v="2.1261040653221034E-3"/>
    <n v="2.1169459767257318E-3"/>
    <n v="2.1070883870055413E-3"/>
    <n v="1.4444576276271114E-2"/>
    <n v="1.4444576276271114E-2"/>
    <n v="1.2779621711329076E-3"/>
    <n v="2.7067095915042651E-3"/>
    <n v="4.2635071369306644E-3"/>
    <n v="5.9280188866636246E-3"/>
    <n v="7.6823241796248184E-3"/>
    <n v="9.5108919542075711E-3"/>
    <n v="1.1400339330868899E-2"/>
    <n v="1.3335927339206279E-2"/>
    <n v="1.4444576276271114E-2"/>
    <n v="1.4444576276271114E-2"/>
    <n v="1.4444576276271114E-2"/>
    <n v="1.4444576276271114E-2"/>
    <n v="1.4444576276271114E-2"/>
    <n v="1.4444576276271114E-2"/>
    <n v="1.4444576276271114E-2"/>
    <n v="1.4444576276271114E-2"/>
    <n v="1.4444576276271114E-2"/>
    <n v="1.4444576276271114E-2"/>
    <n v="1.4444576276271114E-2"/>
    <n v="1.4444576276271114E-2"/>
  </r>
  <r>
    <x v="0"/>
    <s v="Under $5"/>
    <n v="-15.966931950966805"/>
    <s v="Lighting"/>
    <s v="Urban"/>
    <s v="SC-NR (2)"/>
    <s v="M_Input"/>
    <x v="4"/>
    <s v="Multifamily - High Rise"/>
    <s v="2017 - LEDGeneral Purpose and Dimmable665 to 1439 lumensANY"/>
    <n v="3.897945643208163E-2"/>
    <n v="4.2741357775890401E-2"/>
    <n v="4.5936046513365449E-2"/>
    <n v="4.8623379737103713E-2"/>
    <n v="5.0863615122472609E-2"/>
    <n v="5.2716370155326847E-2"/>
    <n v="5.423523926239552E-2"/>
    <n v="5.5386389691121057E-2"/>
    <n v="6.0709131088506181E-2"/>
    <n v="6.0800737601176755E-2"/>
    <n v="6.0841777039757336E-2"/>
    <n v="6.0949492913616343E-2"/>
    <n v="6.0941514463437901E-2"/>
    <n v="6.0924721575380265E-2"/>
    <n v="6.0769598490455753E-2"/>
    <n v="6.0640568112648563E-2"/>
    <n v="6.0375645165388313E-2"/>
    <n v="6.0139524459990865E-2"/>
    <n v="5.991104172728718E-2"/>
    <n v="5.9665107325862693E-2"/>
    <n v="0.50229223464731909"/>
    <n v="-3.9353186617793665"/>
    <n v="-15.966931950966805"/>
    <s v="R-All-Lgt-Lighting-All-All-R"/>
    <s v="R-All-HVAC-ER-All-All-E"/>
    <n v="0.50229223464731909"/>
    <n v="3.897945643208163E-2"/>
    <n v="8.1720814207972031E-2"/>
    <n v="0.12765686072133747"/>
    <n v="0.17628024045844118"/>
    <n v="0.22714385558091379"/>
    <n v="0.27986022573624064"/>
    <n v="0.33409546499863618"/>
    <n v="0.38948185468975727"/>
    <n v="0.45019098577826344"/>
    <n v="0.50229223464731909"/>
    <n v="0.50229223464731909"/>
    <n v="0.50229223464731909"/>
    <n v="0.50229223464731909"/>
    <n v="0.50229223464731909"/>
    <n v="0.50229223464731909"/>
    <n v="0.50229223464731909"/>
    <n v="0.50229223464731909"/>
    <n v="0.50229223464731909"/>
    <n v="0.50229223464731909"/>
    <n v="0.50229223464731909"/>
    <n v="3.1883540553221019E-2"/>
    <n v="3.5645441897029791E-2"/>
    <n v="3.8840130634504838E-2"/>
    <n v="4.1527463858243102E-2"/>
    <n v="4.3767699243611999E-2"/>
    <n v="4.5620454276466237E-2"/>
    <n v="4.7139323383534909E-2"/>
    <n v="4.8290473812260447E-2"/>
    <n v="5.3613215209645571E-2"/>
    <n v="5.3704821722316144E-2"/>
    <n v="5.3745861160896725E-2"/>
    <n v="5.3853577034755733E-2"/>
    <n v="5.3845598584577291E-2"/>
    <n v="5.3828805696519655E-2"/>
    <n v="5.3673682611595143E-2"/>
    <n v="5.3544652233787952E-2"/>
    <n v="5.3279729286527702E-2"/>
    <n v="5.3043608581130254E-2"/>
    <n v="5.281512584842657E-2"/>
    <n v="5.2569191447002082E-2"/>
    <n v="0.36037391707010691"/>
    <n v="0.36037391707010691"/>
    <n v="3.1883540553221019E-2"/>
    <n v="6.752898245025081E-2"/>
    <n v="0.10636911308475565"/>
    <n v="0.14789657694299874"/>
    <n v="0.19166427618661075"/>
    <n v="0.23728473046307699"/>
    <n v="0.2844240538466119"/>
    <n v="0.33271452765887233"/>
    <n v="0.36037391707010691"/>
    <n v="0.36037391707010691"/>
    <n v="0.36037391707010691"/>
    <n v="0.36037391707010691"/>
    <n v="0.36037391707010691"/>
    <n v="0.36037391707010691"/>
    <n v="0.36037391707010691"/>
    <n v="0.36037391707010691"/>
    <n v="0.36037391707010691"/>
    <n v="0.36037391707010691"/>
    <n v="0.36037391707010691"/>
    <n v="0.36037391707010691"/>
  </r>
  <r>
    <x v="0"/>
    <s v="Under $10"/>
    <n v="9.8508256475374054"/>
    <s v="Lighting"/>
    <s v="Urban"/>
    <s v="SC-NR (2)"/>
    <s v="M_Input"/>
    <x v="4"/>
    <s v="Multifamily - High Rise"/>
    <s v="2017 - LEDGeneral Purpose and Dimmable1440 to 2600 lumensANY"/>
    <n v="7.4213579975042684E-3"/>
    <n v="8.1375921161698974E-3"/>
    <n v="8.7458337639904123E-3"/>
    <n v="9.2574792238674358E-3"/>
    <n v="9.6840010462655567E-3"/>
    <n v="1.0036749894994304E-2"/>
    <n v="1.0325929694475265E-2"/>
    <n v="1.0545098975489695E-2"/>
    <n v="1.1558503805979316E-2"/>
    <n v="1.1575944909259339E-2"/>
    <n v="1.1583758470391312E-2"/>
    <n v="1.1604266659450198E-2"/>
    <n v="1.1602747630185576E-2"/>
    <n v="1.1599550406686452E-2"/>
    <n v="1.1570016286606862E-2"/>
    <n v="1.1545449996722116E-2"/>
    <n v="1.1495010913847834E-2"/>
    <n v="1.1450055533609759E-2"/>
    <n v="1.1406554358610136E-2"/>
    <n v="1.1359730533858931E-2"/>
    <n v="9.5632182536443386E-2"/>
    <n v="11.175768216160538"/>
    <n v="9.8508256475374054"/>
    <s v="R-All-Lgt-Lighting-All-All-R"/>
    <s v="R-All-HVAC-ER-All-All-E"/>
    <n v="9.5632182536443386E-2"/>
    <n v="7.4213579975042684E-3"/>
    <n v="1.5558950113674166E-2"/>
    <n v="2.4304783877664576E-2"/>
    <n v="3.3562263101532014E-2"/>
    <n v="4.3246264147797572E-2"/>
    <n v="5.3283014042791878E-2"/>
    <n v="6.3608943737267137E-2"/>
    <n v="7.4154042712756829E-2"/>
    <n v="8.5712546518736138E-2"/>
    <n v="9.5632182536443386E-2"/>
    <n v="9.5632182536443386E-2"/>
    <n v="9.5632182536443386E-2"/>
    <n v="9.5632182536443386E-2"/>
    <n v="9.5632182536443386E-2"/>
    <n v="9.5632182536443386E-2"/>
    <n v="9.5632182536443386E-2"/>
    <n v="9.5632182536443386E-2"/>
    <n v="9.5632182536443386E-2"/>
    <n v="9.5632182536443386E-2"/>
    <n v="9.5632182536443386E-2"/>
    <n v="6.0703557805042042E-3"/>
    <n v="6.7865898991698332E-3"/>
    <n v="7.3948315469903481E-3"/>
    <n v="7.9064770068673716E-3"/>
    <n v="8.3329988292654925E-3"/>
    <n v="8.6857476779942395E-3"/>
    <n v="8.9749274774752006E-3"/>
    <n v="9.194096758489631E-3"/>
    <n v="1.0207501588979252E-2"/>
    <n v="1.0224942692259275E-2"/>
    <n v="1.0232756253391248E-2"/>
    <n v="1.0253264442450134E-2"/>
    <n v="1.0251745413185511E-2"/>
    <n v="1.0248548189686388E-2"/>
    <n v="1.0219014069606798E-2"/>
    <n v="1.0194447779722051E-2"/>
    <n v="1.014400869684777E-2"/>
    <n v="1.0099053316609695E-2"/>
    <n v="1.0055552141610071E-2"/>
    <n v="1.0008728316858867E-2"/>
    <n v="6.8612138196442102E-2"/>
    <n v="6.8612138196442102E-2"/>
    <n v="6.0703557805042042E-3"/>
    <n v="1.2856945679674037E-2"/>
    <n v="2.0251777226664387E-2"/>
    <n v="2.8158254233531757E-2"/>
    <n v="3.6491253062797248E-2"/>
    <n v="4.5177000740791486E-2"/>
    <n v="5.4151928218266684E-2"/>
    <n v="6.3346024976756315E-2"/>
    <n v="6.8612138196442102E-2"/>
    <n v="6.8612138196442102E-2"/>
    <n v="6.8612138196442102E-2"/>
    <n v="6.8612138196442102E-2"/>
    <n v="6.8612138196442102E-2"/>
    <n v="6.8612138196442102E-2"/>
    <n v="6.8612138196442102E-2"/>
    <n v="6.8612138196442102E-2"/>
    <n v="6.8612138196442102E-2"/>
    <n v="6.8612138196442102E-2"/>
    <n v="6.8612138196442102E-2"/>
    <n v="6.8612138196442102E-2"/>
  </r>
  <r>
    <x v="0"/>
    <s v="Under $5"/>
    <n v="-17.122116092942083"/>
    <s v="Lighting"/>
    <s v="Urban"/>
    <s v="SC-NR (2)"/>
    <s v="M_Input"/>
    <x v="4"/>
    <s v="Multifamily - High Rise"/>
    <s v="2017 - LEDGlobe250 to 664 lumensANY"/>
    <n v="8.1708992375368976E-4"/>
    <n v="8.9594714659715013E-4"/>
    <n v="9.62914421563351E-4"/>
    <n v="1.0192464769554275E-3"/>
    <n v="1.0662064381188375E-3"/>
    <n v="1.1050440107044615E-3"/>
    <n v="1.1368826446025253E-3"/>
    <n v="1.1610131354336452E-3"/>
    <n v="1.2725887899102039E-3"/>
    <n v="1.274509051640476E-3"/>
    <n v="1.2753693230452127E-3"/>
    <n v="1.2776272702618929E-3"/>
    <n v="1.2774600254656671E-3"/>
    <n v="1.2771080118441707E-3"/>
    <n v="1.2738563115580403E-3"/>
    <n v="1.2711515683108356E-3"/>
    <n v="1.2655982361048142E-3"/>
    <n v="1.2606486583828667E-3"/>
    <n v="1.2558591883457667E-3"/>
    <n v="1.2507038952836768E-3"/>
    <n v="1.0529082785573645E-2"/>
    <n v="-3.0181284415172684"/>
    <n v="-17.122116092942083"/>
    <s v="R-All-Lgt-Lighting-All-All-R"/>
    <s v="R-All-HVAC-ER-All-All-E"/>
    <n v="1.0529082785573645E-2"/>
    <n v="8.1708992375368976E-4"/>
    <n v="1.7130370703508399E-3"/>
    <n v="2.675951491914191E-3"/>
    <n v="3.6951979688696185E-3"/>
    <n v="4.7614044069884563E-3"/>
    <n v="5.8664484176929182E-3"/>
    <n v="7.0033310622954438E-3"/>
    <n v="8.1643441977290888E-3"/>
    <n v="9.4369329876392918E-3"/>
    <n v="1.0529082785573645E-2"/>
    <n v="1.0529082785573645E-2"/>
    <n v="1.0529082785573645E-2"/>
    <n v="1.0529082785573645E-2"/>
    <n v="1.0529082785573645E-2"/>
    <n v="1.0529082785573645E-2"/>
    <n v="1.0529082785573645E-2"/>
    <n v="1.0529082785573645E-2"/>
    <n v="1.0529082785573645E-2"/>
    <n v="1.0529082785573645E-2"/>
    <n v="1.0529082785573645E-2"/>
    <n v="6.6834486943197712E-4"/>
    <n v="7.4720209227543749E-4"/>
    <n v="8.1416936724163836E-4"/>
    <n v="8.705014226337149E-4"/>
    <n v="9.1746138379712489E-4"/>
    <n v="9.5629895638274889E-4"/>
    <n v="9.8813759028081255E-4"/>
    <n v="1.0122680811119325E-3"/>
    <n v="1.1238437355884914E-3"/>
    <n v="1.1257639973187633E-3"/>
    <n v="1.1266242687235002E-3"/>
    <n v="1.1288822159401801E-3"/>
    <n v="1.1287149711439546E-3"/>
    <n v="1.128362957522458E-3"/>
    <n v="1.1251112572363275E-3"/>
    <n v="1.1224065139891228E-3"/>
    <n v="1.1168531817831017E-3"/>
    <n v="1.111903604061154E-3"/>
    <n v="1.1071141340240542E-3"/>
    <n v="1.1019588409619642E-3"/>
    <n v="7.5541816991393923E-3"/>
    <n v="7.5541816991393923E-3"/>
    <n v="6.6834486943197712E-4"/>
    <n v="1.4155469617074146E-3"/>
    <n v="2.229716328949053E-3"/>
    <n v="3.100217751582768E-3"/>
    <n v="4.0176791353798928E-3"/>
    <n v="4.9739780917626413E-3"/>
    <n v="5.9621156820434534E-3"/>
    <n v="6.9743837631553859E-3"/>
    <n v="7.5541816991393923E-3"/>
    <n v="7.5541816991393923E-3"/>
    <n v="7.5541816991393923E-3"/>
    <n v="7.5541816991393923E-3"/>
    <n v="7.5541816991393923E-3"/>
    <n v="7.5541816991393923E-3"/>
    <n v="7.5541816991393923E-3"/>
    <n v="7.5541816991393923E-3"/>
    <n v="7.5541816991393923E-3"/>
    <n v="7.5541816991393923E-3"/>
    <n v="7.5541816991393923E-3"/>
    <n v="7.5541816991393923E-3"/>
  </r>
  <r>
    <x v="0"/>
    <s v="Under $5"/>
    <n v="-11.416266429291504"/>
    <s v="Lighting"/>
    <s v="Urban"/>
    <s v="SC-NR (2)"/>
    <s v="M_Input"/>
    <x v="4"/>
    <s v="Multifamily - High Rise"/>
    <s v="2017 - LEDGlobe665 to 1439 lumensANY"/>
    <n v="1.1431039485906218E-3"/>
    <n v="1.2534247348183359E-3"/>
    <n v="1.347111554609904E-3"/>
    <n v="1.4259197654064428E-3"/>
    <n v="1.4916164720613862E-3"/>
    <n v="1.5459500053551889E-3"/>
    <n v="1.5904920650092974E-3"/>
    <n v="1.624250478310693E-3"/>
    <n v="1.7803441559965103E-3"/>
    <n v="1.7830305907479227E-3"/>
    <n v="1.7842341053318463E-3"/>
    <n v="1.7873929600723856E-3"/>
    <n v="1.787158985596151E-3"/>
    <n v="1.7866665206311668E-3"/>
    <n v="1.7821174112508517E-3"/>
    <n v="1.7783334915182475E-3"/>
    <n v="1.7705644127571538E-3"/>
    <n v="1.763639982932071E-3"/>
    <n v="1.7569395428068109E-3"/>
    <n v="1.7497273184431273E-3"/>
    <n v="1.4730124258459164E-2"/>
    <n v="-3.7043573412203066"/>
    <n v="-11.416266429291504"/>
    <s v="R-All-Lgt-Lighting-All-All-R"/>
    <s v="R-All-HVAC-ER-All-All-E"/>
    <n v="1.4730124258459164E-2"/>
    <n v="1.1431039485906218E-3"/>
    <n v="2.3965286834089577E-3"/>
    <n v="3.7436402380188619E-3"/>
    <n v="5.1695600034253044E-3"/>
    <n v="6.6611764754866904E-3"/>
    <n v="8.2071264808418788E-3"/>
    <n v="9.797618545851176E-3"/>
    <n v="1.1421869024161868E-2"/>
    <n v="1.3202213180158379E-2"/>
    <n v="1.4730124258459164E-2"/>
    <n v="1.4730124258459164E-2"/>
    <n v="1.4730124258459164E-2"/>
    <n v="1.4730124258459164E-2"/>
    <n v="1.4730124258459164E-2"/>
    <n v="1.4730124258459164E-2"/>
    <n v="1.4730124258459164E-2"/>
    <n v="1.4730124258459164E-2"/>
    <n v="1.4730124258459164E-2"/>
    <n v="1.4730124258459164E-2"/>
    <n v="1.4730124258459164E-2"/>
    <n v="9.3501050136346963E-4"/>
    <n v="1.0453312875911838E-3"/>
    <n v="1.1390181073827519E-3"/>
    <n v="1.2178263181792906E-3"/>
    <n v="1.283523024834234E-3"/>
    <n v="1.3378565581280367E-3"/>
    <n v="1.3823986177821453E-3"/>
    <n v="1.4161570310835408E-3"/>
    <n v="1.5722507087693582E-3"/>
    <n v="1.5749371435207706E-3"/>
    <n v="1.5761406581046942E-3"/>
    <n v="1.5792995128452334E-3"/>
    <n v="1.5790655383689988E-3"/>
    <n v="1.5785730734040146E-3"/>
    <n v="1.5740239640236995E-3"/>
    <n v="1.5702400442910954E-3"/>
    <n v="1.5624709655300017E-3"/>
    <n v="1.5555465357049189E-3"/>
    <n v="1.5488460955796588E-3"/>
    <n v="1.5416338712159752E-3"/>
    <n v="1.0568255313916121E-2"/>
    <n v="1.0568255313916121E-2"/>
    <n v="9.3501050136346963E-4"/>
    <n v="1.9803417889546534E-3"/>
    <n v="3.1193598963374053E-3"/>
    <n v="4.3371862145166959E-3"/>
    <n v="5.6207092393509295E-3"/>
    <n v="6.9585657974789664E-3"/>
    <n v="8.3409644152611113E-3"/>
    <n v="9.7571214463446528E-3"/>
    <n v="1.0568255313916121E-2"/>
    <n v="1.0568255313916121E-2"/>
    <n v="1.0568255313916121E-2"/>
    <n v="1.0568255313916121E-2"/>
    <n v="1.0568255313916121E-2"/>
    <n v="1.0568255313916121E-2"/>
    <n v="1.0568255313916121E-2"/>
    <n v="1.0568255313916121E-2"/>
    <n v="1.0568255313916121E-2"/>
    <n v="1.0568255313916121E-2"/>
    <n v="1.0568255313916121E-2"/>
    <n v="1.0568255313916121E-2"/>
  </r>
  <r>
    <x v="0"/>
    <s v="Under $5"/>
    <n v="-6.9944278130209367"/>
    <s v="Lighting"/>
    <s v="Urban"/>
    <s v="SC-NR (2)"/>
    <s v="M_Input"/>
    <x v="4"/>
    <s v="Multifamily - High Rise"/>
    <s v="2017 - LEDGlobe1440 to 2600 lumensANY"/>
    <n v="2.8894188269282196E-4"/>
    <n v="3.1682761934178515E-4"/>
    <n v="3.4050879560528651E-4"/>
    <n v="3.6042911241223995E-4"/>
    <n v="3.7703524007980842E-4"/>
    <n v="3.9076910341097841E-4"/>
    <n v="4.0202798025358062E-4"/>
    <n v="4.1056107954700358E-4"/>
    <n v="4.50016809852716E-4"/>
    <n v="4.506958587841468E-4"/>
    <n v="4.5100007063658226E-4"/>
    <n v="4.5179853296103658E-4"/>
    <n v="4.5173939133551011E-4"/>
    <n v="4.5161491118274864E-4"/>
    <n v="4.5046503480401296E-4"/>
    <n v="4.4950857507622958E-4"/>
    <n v="4.4754478845228607E-4"/>
    <n v="4.4579450336867618E-4"/>
    <n v="4.441008360630472E-4"/>
    <n v="4.422778052804005E-4"/>
    <n v="3.7233270349437382E-3"/>
    <n v="1.9509699733674799"/>
    <n v="-6.9944278130209367"/>
    <s v="R-All-Lgt-Lighting-All-All-R"/>
    <s v="R-All-HVAC-ER-All-All-E"/>
    <n v="3.7233270349437382E-3"/>
    <n v="2.8894188269282196E-4"/>
    <n v="6.0576950203460717E-4"/>
    <n v="9.4627829763989368E-4"/>
    <n v="1.3067074100521336E-3"/>
    <n v="1.683742650131942E-3"/>
    <n v="2.0745117535429206E-3"/>
    <n v="2.4765397337965013E-3"/>
    <n v="2.8871008133435046E-3"/>
    <n v="3.3371176231962204E-3"/>
    <n v="3.7233270349437382E-3"/>
    <n v="3.7233270349437382E-3"/>
    <n v="3.7233270349437382E-3"/>
    <n v="3.7233270349437382E-3"/>
    <n v="3.7233270349437382E-3"/>
    <n v="3.7233270349437382E-3"/>
    <n v="3.7233270349437382E-3"/>
    <n v="3.7233270349437382E-3"/>
    <n v="3.7233270349437382E-3"/>
    <n v="3.7233270349437382E-3"/>
    <n v="3.7233270349437382E-3"/>
    <n v="2.3634219349396511E-4"/>
    <n v="2.642279301429283E-4"/>
    <n v="2.8790910640642966E-4"/>
    <n v="3.0782942321338309E-4"/>
    <n v="3.2443555088095157E-4"/>
    <n v="3.3816941421212156E-4"/>
    <n v="3.4942829105472377E-4"/>
    <n v="3.5796139034814672E-4"/>
    <n v="3.9741712065385914E-4"/>
    <n v="3.9809616958528995E-4"/>
    <n v="3.9840038143772541E-4"/>
    <n v="3.9919884376217972E-4"/>
    <n v="3.9913970213665325E-4"/>
    <n v="3.9901522198389179E-4"/>
    <n v="3.9786534560515611E-4"/>
    <n v="3.9690888587737272E-4"/>
    <n v="3.9494509925342921E-4"/>
    <n v="3.9319481416981932E-4"/>
    <n v="3.9150114686419034E-4"/>
    <n v="3.8967811608154365E-4"/>
    <n v="2.6713332509666014E-3"/>
    <n v="2.6713332509666014E-3"/>
    <n v="2.3634219349396511E-4"/>
    <n v="5.0057012363689335E-4"/>
    <n v="7.8847923004332307E-4"/>
    <n v="1.0963086532567062E-3"/>
    <n v="1.4207442041376578E-3"/>
    <n v="1.7589136183497793E-3"/>
    <n v="2.1083419094045032E-3"/>
    <n v="2.4663032997526498E-3"/>
    <n v="2.6713332509666014E-3"/>
    <n v="2.6713332509666014E-3"/>
    <n v="2.6713332509666014E-3"/>
    <n v="2.6713332509666014E-3"/>
    <n v="2.6713332509666014E-3"/>
    <n v="2.6713332509666014E-3"/>
    <n v="2.6713332509666014E-3"/>
    <n v="2.6713332509666014E-3"/>
    <n v="2.6713332509666014E-3"/>
    <n v="2.6713332509666014E-3"/>
    <n v="2.6713332509666014E-3"/>
    <n v="2.6713332509666014E-3"/>
  </r>
  <r>
    <x v="0"/>
    <s v="Under $20"/>
    <n v="19.969578342814859"/>
    <s v="Lighting"/>
    <s v="Urban"/>
    <s v="SC-NR (2)"/>
    <s v="M_Input"/>
    <x v="4"/>
    <s v="Multifamily - High Rise"/>
    <s v="2017 - LEDReflectors and Outdoor250 to 664 lumensANY"/>
    <n v="3.0379676318346212E-4"/>
    <n v="3.3311614206335869E-4"/>
    <n v="3.580147986034944E-4"/>
    <n v="3.7895924497846048E-4"/>
    <n v="3.9641911541123505E-4"/>
    <n v="4.1085905463752282E-4"/>
    <n v="4.2269676507945294E-4"/>
    <n v="4.316685621796363E-4"/>
    <n v="4.7315276323835973E-4"/>
    <n v="4.7386672296441011E-4"/>
    <n v="4.7418657474647294E-4"/>
    <n v="4.7502608706442601E-4"/>
    <n v="4.7496390489049919E-4"/>
    <n v="4.7483302505010698E-4"/>
    <n v="4.7362403202124781E-4"/>
    <n v="4.7261839944660026E-4"/>
    <n v="4.7055365198120326E-4"/>
    <n v="4.6871338244985862E-4"/>
    <n v="4.6693264149058849E-4"/>
    <n v="4.6501588630857606E-4"/>
    <n v="3.914748152630783E-3"/>
    <n v="64.466669481953872"/>
    <n v="19.969578342814859"/>
    <s v="R-All-Lgt-Lighting-All-All-R"/>
    <s v="R-All-HVAC-ER-All-All-E"/>
    <n v="3.914748152630783E-3"/>
    <n v="3.0379676318346212E-4"/>
    <n v="6.3691290524682076E-4"/>
    <n v="9.949277038503151E-4"/>
    <n v="1.3738869488287755E-3"/>
    <n v="1.7703060642400106E-3"/>
    <n v="2.1811651188775334E-3"/>
    <n v="2.6038618839569865E-3"/>
    <n v="3.0355304461366227E-3"/>
    <n v="3.5086832093749825E-3"/>
    <n v="3.914748152630783E-3"/>
    <n v="3.914748152630783E-3"/>
    <n v="3.914748152630783E-3"/>
    <n v="3.914748152630783E-3"/>
    <n v="3.914748152630783E-3"/>
    <n v="3.914748152630783E-3"/>
    <n v="3.914748152630783E-3"/>
    <n v="3.914748152630783E-3"/>
    <n v="3.914748152630783E-3"/>
    <n v="3.914748152630783E-3"/>
    <n v="3.914748152630783E-3"/>
    <n v="2.4849285509597667E-4"/>
    <n v="2.7781223397587324E-4"/>
    <n v="3.0271089051600895E-4"/>
    <n v="3.2365533689097503E-4"/>
    <n v="3.411152073237496E-4"/>
    <n v="3.5555514655003737E-4"/>
    <n v="3.6739285699196748E-4"/>
    <n v="3.7636465409215085E-4"/>
    <n v="4.1784885515087428E-4"/>
    <n v="4.1856281487692465E-4"/>
    <n v="4.1888266665898749E-4"/>
    <n v="4.1972217897694056E-4"/>
    <n v="4.1965999680301374E-4"/>
    <n v="4.1952911696262153E-4"/>
    <n v="4.1832012393376236E-4"/>
    <n v="4.1731449135911481E-4"/>
    <n v="4.1524974389371781E-4"/>
    <n v="4.1340947436237317E-4"/>
    <n v="4.1162873340310304E-4"/>
    <n v="4.0971197822109061E-4"/>
    <n v="2.8086699908810744E-3"/>
    <n v="2.8086699908810744E-3"/>
    <n v="2.4849285509597667E-4"/>
    <n v="5.2630508907184985E-4"/>
    <n v="8.2901597958785875E-4"/>
    <n v="1.1526713164788337E-3"/>
    <n v="1.4937865238025833E-3"/>
    <n v="1.8493416703526206E-3"/>
    <n v="2.2167345273445883E-3"/>
    <n v="2.5930991814367391E-3"/>
    <n v="2.8086699908810744E-3"/>
    <n v="2.8086699908810744E-3"/>
    <n v="2.8086699908810744E-3"/>
    <n v="2.8086699908810744E-3"/>
    <n v="2.8086699908810744E-3"/>
    <n v="2.8086699908810744E-3"/>
    <n v="2.8086699908810744E-3"/>
    <n v="2.8086699908810744E-3"/>
    <n v="2.8086699908810744E-3"/>
    <n v="2.8086699908810744E-3"/>
    <n v="2.8086699908810744E-3"/>
    <n v="2.8086699908810744E-3"/>
  </r>
  <r>
    <x v="0"/>
    <s v="Under $5"/>
    <n v="-15.116662573057846"/>
    <s v="Lighting"/>
    <s v="Urban"/>
    <s v="SC-NR (2)"/>
    <s v="M_Input"/>
    <x v="4"/>
    <s v="Multifamily - High Rise"/>
    <s v="2017 - LEDReflectors and Outdoor665 to 1439 lumensANY"/>
    <n v="9.738197044751342E-3"/>
    <n v="1.0678028943453072E-2"/>
    <n v="1.1476154706863534E-2"/>
    <n v="1.214752837014867E-2"/>
    <n v="1.27072040456512E-2"/>
    <n v="1.3170075907833961E-2"/>
    <n v="1.354953339656504E-2"/>
    <n v="1.3837124110473839E-2"/>
    <n v="1.5166899055804532E-2"/>
    <n v="1.5189785015554198E-2"/>
    <n v="1.5200037855795828E-2"/>
    <n v="1.5226948400490424E-2"/>
    <n v="1.5224955152583422E-2"/>
    <n v="1.5220759802831926E-2"/>
    <n v="1.5182005563921059E-2"/>
    <n v="1.5149770038881492E-2"/>
    <n v="1.5083584614603148E-2"/>
    <n v="1.5024594824442464E-2"/>
    <n v="1.4967513221053028E-2"/>
    <n v="1.4906071685424446E-2"/>
    <n v="0.12548714637842509"/>
    <n v="9.4959443078403254"/>
    <n v="-15.116662573057846"/>
    <s v="R-All-Lgt-Lighting-All-All-R"/>
    <s v="R-All-HVAC-ER-All-All-E"/>
    <n v="0.12548714637842509"/>
    <n v="9.738197044751342E-3"/>
    <n v="2.0416225988204414E-2"/>
    <n v="3.1892380695067946E-2"/>
    <n v="4.4039909065216612E-2"/>
    <n v="5.674711311086781E-2"/>
    <n v="6.9917189018701767E-2"/>
    <n v="8.3466722415266814E-2"/>
    <n v="9.7303846525740659E-2"/>
    <n v="0.11247074558154518"/>
    <n v="0.12548714637842509"/>
    <n v="0.12548714637842509"/>
    <n v="0.12548714637842509"/>
    <n v="0.12548714637842509"/>
    <n v="0.12548714637842509"/>
    <n v="0.12548714637842509"/>
    <n v="0.12548714637842509"/>
    <n v="0.12548714637842509"/>
    <n v="0.12548714637842509"/>
    <n v="0.12548714637842509"/>
    <n v="0.12548714637842509"/>
    <n v="7.9654317635902815E-3"/>
    <n v="8.9052636622920112E-3"/>
    <n v="9.703389425702473E-3"/>
    <n v="1.0374763088987609E-2"/>
    <n v="1.0934438764490139E-2"/>
    <n v="1.13973106266729E-2"/>
    <n v="1.177676811540398E-2"/>
    <n v="1.2064358829312779E-2"/>
    <n v="1.3394133774643472E-2"/>
    <n v="1.3417019734393137E-2"/>
    <n v="1.3427272574634767E-2"/>
    <n v="1.3454183119329364E-2"/>
    <n v="1.3452189871422361E-2"/>
    <n v="1.3447994521670866E-2"/>
    <n v="1.3409240282759999E-2"/>
    <n v="1.3377004757720431E-2"/>
    <n v="1.3310819333442088E-2"/>
    <n v="1.3251829543281404E-2"/>
    <n v="1.3194747939891968E-2"/>
    <n v="1.3133306404263386E-2"/>
    <n v="9.0031840755203874E-2"/>
    <n v="9.0031840755203874E-2"/>
    <n v="7.9654317635902815E-3"/>
    <n v="1.6870695425882293E-2"/>
    <n v="2.6574084851584766E-2"/>
    <n v="3.6948847940572377E-2"/>
    <n v="4.7883286705062519E-2"/>
    <n v="5.9280597331735421E-2"/>
    <n v="7.1057365447139406E-2"/>
    <n v="8.3121724276452189E-2"/>
    <n v="9.0031840755203874E-2"/>
    <n v="9.0031840755203874E-2"/>
    <n v="9.0031840755203874E-2"/>
    <n v="9.0031840755203874E-2"/>
    <n v="9.0031840755203874E-2"/>
    <n v="9.0031840755203874E-2"/>
    <n v="9.0031840755203874E-2"/>
    <n v="9.0031840755203874E-2"/>
    <n v="9.0031840755203874E-2"/>
    <n v="9.0031840755203874E-2"/>
    <n v="9.0031840755203874E-2"/>
    <n v="9.0031840755203874E-2"/>
  </r>
  <r>
    <x v="0"/>
    <s v="Under $15"/>
    <n v="11.474340392308507"/>
    <s v="Lighting"/>
    <s v="Urban"/>
    <s v="SC-NR (2)"/>
    <s v="M_Input"/>
    <x v="4"/>
    <s v="Multifamily - High Rise"/>
    <s v="2017 - LEDReflectors and Outdoor1440 to 2600 lumensANY"/>
    <n v="2.4981095403730398E-3"/>
    <n v="2.7392017078147657E-3"/>
    <n v="2.943942439064171E-3"/>
    <n v="3.1161678464676646E-3"/>
    <n v="3.2597397148599922E-3"/>
    <n v="3.3784788007067109E-3"/>
    <n v="3.4758198555661433E-3"/>
    <n v="3.5495946110816407E-3"/>
    <n v="3.8907176610891449E-3"/>
    <n v="3.896588525493357E-3"/>
    <n v="3.899218654859793E-3"/>
    <n v="3.906121933580615E-3"/>
    <n v="3.9056106118657294E-3"/>
    <n v="3.9045343917819457E-3"/>
    <n v="3.8945928868495401E-3"/>
    <n v="3.8863236074059E-3"/>
    <n v="3.869345265412656E-3"/>
    <n v="3.8542127971633697E-3"/>
    <n v="3.8395698301591438E-3"/>
    <n v="3.8238084232350912E-3"/>
    <n v="3.2190829177264457E-2"/>
    <n v="17.165662931719837"/>
    <n v="11.474340392308507"/>
    <s v="R-All-Lgt-Lighting-All-All-R"/>
    <s v="R-All-HVAC-ER-All-All-E"/>
    <n v="3.2190829177264457E-2"/>
    <n v="2.4981095403730398E-3"/>
    <n v="5.2373112481878051E-3"/>
    <n v="8.181253687251977E-3"/>
    <n v="1.1297421533719642E-2"/>
    <n v="1.4557161248579633E-2"/>
    <n v="1.7935640049286345E-2"/>
    <n v="2.1411459904852489E-2"/>
    <n v="2.4961054515934129E-2"/>
    <n v="2.8851772177023272E-2"/>
    <n v="3.2190829177264457E-2"/>
    <n v="3.2190829177264457E-2"/>
    <n v="3.2190829177264457E-2"/>
    <n v="3.2190829177264457E-2"/>
    <n v="3.2190829177264457E-2"/>
    <n v="3.2190829177264457E-2"/>
    <n v="3.2190829177264457E-2"/>
    <n v="3.2190829177264457E-2"/>
    <n v="3.2190829177264457E-2"/>
    <n v="3.2190829177264457E-2"/>
    <n v="3.2190829177264457E-2"/>
    <n v="2.0433475509247538E-3"/>
    <n v="2.2844397183664797E-3"/>
    <n v="2.489180449615885E-3"/>
    <n v="2.6614058570193786E-3"/>
    <n v="2.8049777254117061E-3"/>
    <n v="2.9237168112584248E-3"/>
    <n v="3.0210578661178573E-3"/>
    <n v="3.0948326216333547E-3"/>
    <n v="3.4359556716408589E-3"/>
    <n v="3.441826536045071E-3"/>
    <n v="3.444456665411507E-3"/>
    <n v="3.4513599441323289E-3"/>
    <n v="3.4508486224174434E-3"/>
    <n v="3.4497724023336597E-3"/>
    <n v="3.4398308974012541E-3"/>
    <n v="3.431561617957614E-3"/>
    <n v="3.41458327596437E-3"/>
    <n v="3.3994508077150837E-3"/>
    <n v="3.3848078407108578E-3"/>
    <n v="3.3690464337868052E-3"/>
    <n v="2.3095589388298733E-2"/>
    <n v="2.3095589388298733E-2"/>
    <n v="2.0433475509247538E-3"/>
    <n v="4.327787269291233E-3"/>
    <n v="6.816967718907118E-3"/>
    <n v="9.4783735759264957E-3"/>
    <n v="1.2283351301338202E-2"/>
    <n v="1.5207068112596627E-2"/>
    <n v="1.8228125978714486E-2"/>
    <n v="2.132295860034784E-2"/>
    <n v="2.3095589388298733E-2"/>
    <n v="2.3095589388298733E-2"/>
    <n v="2.3095589388298733E-2"/>
    <n v="2.3095589388298733E-2"/>
    <n v="2.3095589388298733E-2"/>
    <n v="2.3095589388298733E-2"/>
    <n v="2.3095589388298733E-2"/>
    <n v="2.3095589388298733E-2"/>
    <n v="2.3095589388298733E-2"/>
    <n v="2.3095589388298733E-2"/>
    <n v="2.3095589388298733E-2"/>
    <n v="2.3095589388298733E-2"/>
  </r>
  <r>
    <x v="0"/>
    <s v="Over $160"/>
    <n v="214.4910679310648"/>
    <s v="Lighting"/>
    <s v="Urban"/>
    <s v="SC-NR (2)"/>
    <s v="M_Input"/>
    <x v="4"/>
    <s v="Multifamily - High Rise"/>
    <s v="2017 - LEDThree-Way250 to 664 lumensANY"/>
    <n v="3.4088571877421638E-6"/>
    <n v="3.7378454705255272E-6"/>
    <n v="4.0172295015552077E-6"/>
    <n v="4.2522439428561081E-6"/>
    <n v="4.4481584884823491E-6"/>
    <n v="4.6101868462116408E-6"/>
    <n v="4.7430159912740425E-6"/>
    <n v="4.8436871594308124E-6"/>
    <n v="5.3091750582316642E-6"/>
    <n v="5.3171862915259287E-6"/>
    <n v="5.3207752996340874E-6"/>
    <n v="5.3301953394306404E-6"/>
    <n v="5.3294976027322023E-6"/>
    <n v="5.3280290199863665E-6"/>
    <n v="5.3144630934334644E-6"/>
    <n v="5.3031790435496107E-6"/>
    <n v="5.2800108268624561E-6"/>
    <n v="5.2593614428678061E-6"/>
    <n v="5.2393800199095599E-6"/>
    <n v="5.2178724020834955E-6"/>
    <n v="4.3926792499223891E-5"/>
    <n v="158.82923553325011"/>
    <n v="214.4910679310648"/>
    <s v="R-All-Lgt-Lighting-All-All-R"/>
    <s v="R-All-HVAC-ER-All-All-E"/>
    <n v="4.3926792499223891E-5"/>
    <n v="3.4088571877421638E-6"/>
    <n v="7.146702658267691E-6"/>
    <n v="1.1163932159822899E-5"/>
    <n v="1.5416176102679005E-5"/>
    <n v="1.9864334591161355E-5"/>
    <n v="2.4474521437372996E-5"/>
    <n v="2.9217537428647037E-5"/>
    <n v="3.4061224588077849E-5"/>
    <n v="3.9370399646309512E-5"/>
    <n v="4.3926792499223891E-5"/>
    <n v="4.3926792499223891E-5"/>
    <n v="4.3926792499223891E-5"/>
    <n v="4.3926792499223891E-5"/>
    <n v="4.3926792499223891E-5"/>
    <n v="4.3926792499223891E-5"/>
    <n v="4.3926792499223891E-5"/>
    <n v="4.3926792499223891E-5"/>
    <n v="4.3926792499223891E-5"/>
    <n v="4.3926792499223891E-5"/>
    <n v="4.3926792499223891E-5"/>
    <n v="2.7883004621907199E-6"/>
    <n v="3.1172887449740833E-6"/>
    <n v="3.3966727760037637E-6"/>
    <n v="3.6316872173046642E-6"/>
    <n v="3.8276017629309051E-6"/>
    <n v="3.9896301206601968E-6"/>
    <n v="4.1224592657225986E-6"/>
    <n v="4.2231304338793685E-6"/>
    <n v="4.6886183326802203E-6"/>
    <n v="4.6966295659744848E-6"/>
    <n v="4.7002185740826435E-6"/>
    <n v="4.7096386138791965E-6"/>
    <n v="4.7089408771807584E-6"/>
    <n v="4.7074722944349225E-6"/>
    <n v="4.6939063678820205E-6"/>
    <n v="4.6826223179981667E-6"/>
    <n v="4.6594541013110122E-6"/>
    <n v="4.6388047173163622E-6"/>
    <n v="4.6188232943581159E-6"/>
    <n v="4.5973156765320516E-6"/>
    <n v="3.1515657988195016E-5"/>
    <n v="3.1515657988195016E-5"/>
    <n v="2.7883004621907199E-6"/>
    <n v="5.9055892071648031E-6"/>
    <n v="9.3022619831685677E-6"/>
    <n v="1.2933949200473233E-5"/>
    <n v="1.6761550963404136E-5"/>
    <n v="2.0751181084064334E-5"/>
    <n v="2.4873640349786932E-5"/>
    <n v="2.9096770783666301E-5"/>
    <n v="3.1515657988195016E-5"/>
    <n v="3.1515657988195016E-5"/>
    <n v="3.1515657988195016E-5"/>
    <n v="3.1515657988195016E-5"/>
    <n v="3.1515657988195016E-5"/>
    <n v="3.1515657988195016E-5"/>
    <n v="3.1515657988195016E-5"/>
    <n v="3.1515657988195016E-5"/>
    <n v="3.1515657988195016E-5"/>
    <n v="3.1515657988195016E-5"/>
    <n v="3.1515657988195016E-5"/>
    <n v="3.1515657988195016E-5"/>
  </r>
  <r>
    <x v="0"/>
    <s v="Under $20"/>
    <n v="15.924186957367688"/>
    <s v="Lighting"/>
    <s v="Urban"/>
    <s v="SC-NR (2)"/>
    <s v="M_Input"/>
    <x v="4"/>
    <s v="Multifamily - High Rise"/>
    <s v="2017 - LEDThree-Way665 to 1439 lumensANY"/>
    <n v="1.9639556509811539E-4"/>
    <n v="2.1534967087298725E-4"/>
    <n v="2.314459112349386E-4"/>
    <n v="2.4498587241943148E-4"/>
    <n v="2.5627315897328403E-4"/>
    <n v="2.6560814988830117E-4"/>
    <n v="2.7326087734776637E-4"/>
    <n v="2.7906087713371562E-4"/>
    <n v="3.0587917836970237E-4"/>
    <n v="3.0634073208207774E-4"/>
    <n v="3.0654750673901507E-4"/>
    <n v="3.0709022646506967E-4"/>
    <n v="3.0705002754043527E-4"/>
    <n v="3.0696541761916925E-4"/>
    <n v="3.0618383961085108E-4"/>
    <n v="3.0553372808329757E-4"/>
    <n v="3.0419893030269506E-4"/>
    <n v="3.0300925082502717E-4"/>
    <n v="3.0185805479737883E-4"/>
    <n v="3.0061892962309666E-4"/>
    <n v="2.5307681609116599E-3"/>
    <n v="16.355340944928408"/>
    <n v="15.924186957367688"/>
    <s v="R-All-Lgt-Lighting-All-All-R"/>
    <s v="R-All-HVAC-ER-All-All-E"/>
    <n v="2.5307681609116599E-3"/>
    <n v="1.9639556509811539E-4"/>
    <n v="4.1174523597110261E-4"/>
    <n v="6.4319114720604118E-4"/>
    <n v="8.8817701962547266E-4"/>
    <n v="1.1444501785987566E-3"/>
    <n v="1.4100583284870579E-3"/>
    <n v="1.6833192058348244E-3"/>
    <n v="1.9623800829685401E-3"/>
    <n v="2.2682592613382426E-3"/>
    <n v="2.5307681609116599E-3"/>
    <n v="2.5307681609116599E-3"/>
    <n v="2.5307681609116599E-3"/>
    <n v="2.5307681609116599E-3"/>
    <n v="2.5307681609116599E-3"/>
    <n v="2.5307681609116599E-3"/>
    <n v="2.5307681609116599E-3"/>
    <n v="2.5307681609116599E-3"/>
    <n v="2.5307681609116599E-3"/>
    <n v="2.5307681609116599E-3"/>
    <n v="2.5307681609116599E-3"/>
    <n v="1.6064323460203065E-4"/>
    <n v="1.7959734037690248E-4"/>
    <n v="1.9569358073885385E-4"/>
    <n v="2.0923354192334671E-4"/>
    <n v="2.2052082847719926E-4"/>
    <n v="2.2985581939221641E-4"/>
    <n v="2.375085468516816E-4"/>
    <n v="2.4330854663763085E-4"/>
    <n v="2.701268478736176E-4"/>
    <n v="2.7058840158599297E-4"/>
    <n v="2.707951762429303E-4"/>
    <n v="2.713378959689849E-4"/>
    <n v="2.712976970443505E-4"/>
    <n v="2.7121308712308448E-4"/>
    <n v="2.7043150911476631E-4"/>
    <n v="2.697813975872128E-4"/>
    <n v="2.6844659980661029E-4"/>
    <n v="2.672569203289424E-4"/>
    <n v="2.6610572430129406E-4"/>
    <n v="2.6486659912701189E-4"/>
    <n v="1.8157215509899648E-3"/>
    <n v="1.8157215509899648E-3"/>
    <n v="1.6064323460203065E-4"/>
    <n v="3.4024057497893313E-4"/>
    <n v="5.3593415571778704E-4"/>
    <n v="7.451676976411338E-4"/>
    <n v="9.6568852611833306E-4"/>
    <n v="1.1955443455105494E-3"/>
    <n v="1.433052892362231E-3"/>
    <n v="1.6763614389998618E-3"/>
    <n v="1.8157215509899648E-3"/>
    <n v="1.8157215509899648E-3"/>
    <n v="1.8157215509899648E-3"/>
    <n v="1.8157215509899648E-3"/>
    <n v="1.8157215509899648E-3"/>
    <n v="1.8157215509899648E-3"/>
    <n v="1.8157215509899648E-3"/>
    <n v="1.8157215509899648E-3"/>
    <n v="1.8157215509899648E-3"/>
    <n v="1.8157215509899648E-3"/>
    <n v="1.8157215509899648E-3"/>
    <n v="1.8157215509899648E-3"/>
  </r>
  <r>
    <x v="0"/>
    <s v="Under $35"/>
    <n v="32.299287687879591"/>
    <s v="Lighting"/>
    <s v="Urban"/>
    <s v="SC-NR (2)"/>
    <s v="M_Input"/>
    <x v="4"/>
    <s v="Multifamily - High Rise"/>
    <s v="2017 - LEDThree-Way1440 to 2600 lumensANY"/>
    <n v="1.3297402598974964E-3"/>
    <n v="1.4580732878180162E-3"/>
    <n v="1.5670564964336527E-3"/>
    <n v="1.6587318430509497E-3"/>
    <n v="1.7351549504065521E-3"/>
    <n v="1.7983596018928227E-3"/>
    <n v="1.8501741110228543E-3"/>
    <n v="1.8894443115435259E-3"/>
    <n v="2.0710236401690709E-3"/>
    <n v="2.0741486931871679E-3"/>
    <n v="2.0755487074182355E-3"/>
    <n v="2.0792233131518979E-3"/>
    <n v="2.0789511373089033E-3"/>
    <n v="2.078378266843942E-3"/>
    <n v="2.0730864174918857E-3"/>
    <n v="2.0686846914591238E-3"/>
    <n v="2.0596471434533819E-3"/>
    <n v="2.051592151493465E-3"/>
    <n v="2.0437977203705757E-3"/>
    <n v="2.035407945222281E-3"/>
    <n v="1.7135133934158647E-2"/>
    <n v="25.320117636280749"/>
    <n v="32.299287687879591"/>
    <s v="R-All-Lgt-Lighting-All-All-R"/>
    <s v="R-All-HVAC-ER-All-All-E"/>
    <n v="1.7135133934158647E-2"/>
    <n v="1.3297402598974964E-3"/>
    <n v="2.7878135477155128E-3"/>
    <n v="4.3548700441491655E-3"/>
    <n v="6.013601887200115E-3"/>
    <n v="7.7487568376066671E-3"/>
    <n v="9.5471164394994902E-3"/>
    <n v="1.1397290550522344E-2"/>
    <n v="1.328673486206587E-2"/>
    <n v="1.535775850223494E-2"/>
    <n v="1.7135133934158647E-2"/>
    <n v="1.7135133934158647E-2"/>
    <n v="1.7135133934158647E-2"/>
    <n v="1.7135133934158647E-2"/>
    <n v="1.7135133934158647E-2"/>
    <n v="1.7135133934158647E-2"/>
    <n v="1.7135133934158647E-2"/>
    <n v="1.7135133934158647E-2"/>
    <n v="1.7135133934158647E-2"/>
    <n v="1.7135133934158647E-2"/>
    <n v="1.7135133934158647E-2"/>
    <n v="1.0876710806772109E-3"/>
    <n v="1.2160041085977308E-3"/>
    <n v="1.3249873172133672E-3"/>
    <n v="1.4166626638306642E-3"/>
    <n v="1.4930857711862667E-3"/>
    <n v="1.5562904226725373E-3"/>
    <n v="1.6081049318025689E-3"/>
    <n v="1.6473751323232404E-3"/>
    <n v="1.8289544609487855E-3"/>
    <n v="1.8320795139668824E-3"/>
    <n v="1.8334795281979501E-3"/>
    <n v="1.8371541339316125E-3"/>
    <n v="1.8368819580886178E-3"/>
    <n v="1.8363090876236565E-3"/>
    <n v="1.8310172382716003E-3"/>
    <n v="1.8266155122388383E-3"/>
    <n v="1.8175779642330965E-3"/>
    <n v="1.8095229722731795E-3"/>
    <n v="1.8017285411502902E-3"/>
    <n v="1.7933387660019956E-3"/>
    <n v="1.2293750349752938E-2"/>
    <n v="1.2293750349752938E-2"/>
    <n v="1.0876710806772109E-3"/>
    <n v="2.3036751892749419E-3"/>
    <n v="3.6286625064883091E-3"/>
    <n v="5.0453251703189731E-3"/>
    <n v="6.5384109415052398E-3"/>
    <n v="8.0947013641777775E-3"/>
    <n v="9.7028062959803457E-3"/>
    <n v="1.1350181428303586E-2"/>
    <n v="1.2293750349752938E-2"/>
    <n v="1.2293750349752938E-2"/>
    <n v="1.2293750349752938E-2"/>
    <n v="1.2293750349752938E-2"/>
    <n v="1.2293750349752938E-2"/>
    <n v="1.2293750349752938E-2"/>
    <n v="1.2293750349752938E-2"/>
    <n v="1.2293750349752938E-2"/>
    <n v="1.2293750349752938E-2"/>
    <n v="1.2293750349752938E-2"/>
    <n v="1.2293750349752938E-2"/>
    <n v="1.2293750349752938E-2"/>
  </r>
  <r>
    <x v="0"/>
    <s v="Under $5"/>
    <n v="-44.275761960507232"/>
    <s v="Lighting"/>
    <s v="Urban"/>
    <s v="SC-NR (2)"/>
    <s v="M_Input"/>
    <x v="4"/>
    <s v="Manufactured"/>
    <s v="2017 - LEDDecorative and Mini-Base250 to 664 lumensANY"/>
    <n v="2.916357543960745E-3"/>
    <n v="3.1708172670734296E-3"/>
    <n v="3.3790531266667131E-3"/>
    <n v="3.5464907646506855E-3"/>
    <n v="3.678527180669011E-3"/>
    <n v="3.7802499284157777E-3"/>
    <n v="3.8562989779602646E-3"/>
    <n v="3.9048552620283838E-3"/>
    <n v="3.9893521641516921E-3"/>
    <n v="3.9932083051612017E-3"/>
    <n v="3.9866865083334323E-3"/>
    <n v="3.9716372015480561E-3"/>
    <n v="3.9500863964603032E-3"/>
    <n v="3.9235462491965358E-3"/>
    <n v="3.8932877897419689E-3"/>
    <n v="3.8608482282547103E-3"/>
    <n v="3.8181112477784079E-3"/>
    <n v="3.7762028123349022E-3"/>
    <n v="3.7350141076276031E-3"/>
    <n v="3.6944710294698705E-3"/>
    <n v="3.0138650659308815E-2"/>
    <n v="-2.1024930749985167"/>
    <n v="-44.275761960507232"/>
    <s v="R-All-Lgt-Lighting-All-All-R"/>
    <s v="R-All-HVAC-ER-All-All-E"/>
    <n v="3.0138650659308815E-2"/>
    <n v="2.916357543960745E-3"/>
    <n v="6.0871748110341746E-3"/>
    <n v="9.4662279377008881E-3"/>
    <n v="1.3012718702351574E-2"/>
    <n v="1.6691245883020584E-2"/>
    <n v="2.0471495811436362E-2"/>
    <n v="2.4327794789396628E-2"/>
    <n v="2.8232650051425012E-2"/>
    <n v="3.0138650659308815E-2"/>
    <n v="3.0138650659308815E-2"/>
    <n v="3.0138650659308815E-2"/>
    <n v="3.0138650659308815E-2"/>
    <n v="3.0138650659308815E-2"/>
    <n v="3.0138650659308815E-2"/>
    <n v="3.0138650659308815E-2"/>
    <n v="3.0138650659308815E-2"/>
    <n v="3.0138650659308815E-2"/>
    <n v="3.0138650659308815E-2"/>
    <n v="3.0138650659308815E-2"/>
    <n v="3.0138650659308815E-2"/>
    <n v="2.4905868172223886E-3"/>
    <n v="2.7450465403350732E-3"/>
    <n v="2.9532823999283567E-3"/>
    <n v="3.1207200379123291E-3"/>
    <n v="3.2527564539306547E-3"/>
    <n v="3.3544792016774213E-3"/>
    <n v="3.4305282512219083E-3"/>
    <n v="3.4790845352900275E-3"/>
    <n v="3.5635814374133357E-3"/>
    <n v="3.5674375784228453E-3"/>
    <n v="3.560915781595076E-3"/>
    <n v="3.5458664748096998E-3"/>
    <n v="3.5243156697219468E-3"/>
    <n v="3.4977755224581794E-3"/>
    <n v="3.4675170630036126E-3"/>
    <n v="3.435077501516354E-3"/>
    <n v="3.3923405210400516E-3"/>
    <n v="3.3504320855965459E-3"/>
    <n v="3.3092433808892467E-3"/>
    <n v="3.2687003027315142E-3"/>
    <n v="2.1623236124541687E-2"/>
    <n v="2.1623236124541687E-2"/>
    <n v="2.4905868172223886E-3"/>
    <n v="5.2356333575574619E-3"/>
    <n v="8.1889157574858186E-3"/>
    <n v="1.1309635795398149E-2"/>
    <n v="1.4562392249328803E-2"/>
    <n v="1.7916871451006223E-2"/>
    <n v="2.1347399702228133E-2"/>
    <n v="2.1623236124541687E-2"/>
    <n v="2.1623236124541687E-2"/>
    <n v="2.1623236124541687E-2"/>
    <n v="2.1623236124541687E-2"/>
    <n v="2.1623236124541687E-2"/>
    <n v="2.1623236124541687E-2"/>
    <n v="2.1623236124541687E-2"/>
    <n v="2.1623236124541687E-2"/>
    <n v="2.1623236124541687E-2"/>
    <n v="2.1623236124541687E-2"/>
    <n v="2.1623236124541687E-2"/>
    <n v="2.1623236124541687E-2"/>
    <n v="2.1623236124541687E-2"/>
  </r>
  <r>
    <x v="0"/>
    <s v="Under $20"/>
    <n v="19.250026383083338"/>
    <s v="Lighting"/>
    <s v="Urban"/>
    <s v="SC-NR (2)"/>
    <s v="M_Input"/>
    <x v="4"/>
    <s v="Manufactured"/>
    <s v="2017 - LEDDecorative and Mini-Base665 to 1439 lumensANY"/>
    <n v="2.5783806584917918E-3"/>
    <n v="2.8033510259961379E-3"/>
    <n v="2.9874544168480518E-3"/>
    <n v="3.1354876949265362E-3"/>
    <n v="3.2522224011984806E-3"/>
    <n v="3.3421564923945481E-3"/>
    <n v="3.4093922121190509E-3"/>
    <n v="3.4523213049350993E-3"/>
    <n v="3.5270258549956269E-3"/>
    <n v="3.5304351075462707E-3"/>
    <n v="3.524669122221818E-3"/>
    <n v="3.5113638806819128E-3"/>
    <n v="3.4923105999453792E-3"/>
    <n v="3.4688461922563682E-3"/>
    <n v="3.44209438784371E-3"/>
    <n v="3.413414249469763E-3"/>
    <n v="3.3756300607338413E-3"/>
    <n v="3.33857839688729E-3"/>
    <n v="3.3021630541301742E-3"/>
    <n v="3.2663185162153732E-3"/>
    <n v="2.6645880267295759E-2"/>
    <n v="21.195400736003137"/>
    <n v="19.250026383083338"/>
    <s v="R-All-Lgt-Lighting-All-All-R"/>
    <s v="R-All-HVAC-ER-All-All-E"/>
    <n v="2.6645880267295759E-2"/>
    <n v="2.5783806584917918E-3"/>
    <n v="5.3817316844879297E-3"/>
    <n v="8.369186101335982E-3"/>
    <n v="1.1504673796262518E-2"/>
    <n v="1.4756896197460997E-2"/>
    <n v="1.8099052689855545E-2"/>
    <n v="2.1508444901974597E-2"/>
    <n v="2.4960766206909697E-2"/>
    <n v="2.6645880267295759E-2"/>
    <n v="2.6645880267295759E-2"/>
    <n v="2.6645880267295759E-2"/>
    <n v="2.6645880267295759E-2"/>
    <n v="2.6645880267295759E-2"/>
    <n v="2.6645880267295759E-2"/>
    <n v="2.6645880267295759E-2"/>
    <n v="2.6645880267295759E-2"/>
    <n v="2.6645880267295759E-2"/>
    <n v="2.6645880267295759E-2"/>
    <n v="2.6645880267295759E-2"/>
    <n v="2.6645880267295759E-2"/>
    <n v="2.2019525318899909E-3"/>
    <n v="2.426922899394337E-3"/>
    <n v="2.6110262902462509E-3"/>
    <n v="2.7590595683247353E-3"/>
    <n v="2.8757942745966797E-3"/>
    <n v="2.9657283657927472E-3"/>
    <n v="3.0329640855172499E-3"/>
    <n v="3.0758931783332983E-3"/>
    <n v="3.1505977283938259E-3"/>
    <n v="3.1540069809444697E-3"/>
    <n v="3.1482409956200171E-3"/>
    <n v="3.1349357540801119E-3"/>
    <n v="3.1158824733435782E-3"/>
    <n v="3.0924180656545673E-3"/>
    <n v="3.0656662612419091E-3"/>
    <n v="3.0369861228679621E-3"/>
    <n v="2.9992019341320403E-3"/>
    <n v="2.9621502702854891E-3"/>
    <n v="2.9257349275283733E-3"/>
    <n v="2.8898903896135723E-3"/>
    <n v="1.911731773525974E-2"/>
    <n v="1.911731773525974E-2"/>
    <n v="2.2019525318899909E-3"/>
    <n v="4.6288754312843279E-3"/>
    <n v="7.2399017215305783E-3"/>
    <n v="9.998961289855314E-3"/>
    <n v="1.2874755564451994E-2"/>
    <n v="1.5840483930244741E-2"/>
    <n v="1.887344801576199E-2"/>
    <n v="1.911731773525974E-2"/>
    <n v="1.911731773525974E-2"/>
    <n v="1.911731773525974E-2"/>
    <n v="1.911731773525974E-2"/>
    <n v="1.911731773525974E-2"/>
    <n v="1.911731773525974E-2"/>
    <n v="1.911731773525974E-2"/>
    <n v="1.911731773525974E-2"/>
    <n v="1.911731773525974E-2"/>
    <n v="1.911731773525974E-2"/>
    <n v="1.911731773525974E-2"/>
    <n v="1.911731773525974E-2"/>
    <n v="1.911731773525974E-2"/>
  </r>
  <r>
    <x v="0"/>
    <s v="Under $85"/>
    <n v="70.491283951062556"/>
    <s v="Lighting"/>
    <s v="Urban"/>
    <s v="SC-NR (2)"/>
    <s v="M_Input"/>
    <x v="4"/>
    <s v="Manufactured"/>
    <s v="2017 - LEDDecorative and Mini-Base1440 to 2600 lumensANY"/>
    <n v="1.0226203890646495E-4"/>
    <n v="1.1118466574930995E-4"/>
    <n v="1.1848645342604624E-4"/>
    <n v="1.2435765199886228E-4"/>
    <n v="1.2898750718925108E-4"/>
    <n v="1.3255441400055544E-4"/>
    <n v="1.3522107292220328E-4"/>
    <n v="1.3692369838416352E-4"/>
    <n v="1.3988658114533358E-4"/>
    <n v="1.4002179667909411E-4"/>
    <n v="1.3979310995914014E-4"/>
    <n v="1.3926540621472501E-4"/>
    <n v="1.3850972751788167E-4"/>
    <n v="1.3757909760328464E-4"/>
    <n v="1.3651808512064152E-4"/>
    <n v="1.3538059232392046E-4"/>
    <n v="1.3388202066583866E-4"/>
    <n v="1.3241250192843021E-4"/>
    <n v="1.3096822053981682E-4"/>
    <n v="1.2954657803766902E-4"/>
    <n v="1.0568113888137435E-3"/>
    <n v="48.212494747123905"/>
    <n v="70.491283951062556"/>
    <s v="R-All-Lgt-Lighting-All-All-R"/>
    <s v="R-All-HVAC-ER-All-All-E"/>
    <n v="1.0568113888137435E-3"/>
    <n v="1.0226203890646495E-4"/>
    <n v="2.1344670465577492E-4"/>
    <n v="3.3193315808182115E-4"/>
    <n v="4.5629081008068345E-4"/>
    <n v="5.8527831726993456E-4"/>
    <n v="7.1783273127048997E-4"/>
    <n v="8.5305380419269322E-4"/>
    <n v="9.8997750257685682E-4"/>
    <n v="1.0568113888137435E-3"/>
    <n v="1.0568113888137435E-3"/>
    <n v="1.0568113888137435E-3"/>
    <n v="1.0568113888137435E-3"/>
    <n v="1.0568113888137435E-3"/>
    <n v="1.0568113888137435E-3"/>
    <n v="1.0568113888137435E-3"/>
    <n v="1.0568113888137435E-3"/>
    <n v="1.0568113888137435E-3"/>
    <n v="1.0568113888137435E-3"/>
    <n v="1.0568113888137435E-3"/>
    <n v="1.0568113888137435E-3"/>
    <n v="8.7332393975542277E-5"/>
    <n v="9.6255020818387276E-5"/>
    <n v="1.0355680849512356E-4"/>
    <n v="1.094280070679396E-4"/>
    <n v="1.140578622583284E-4"/>
    <n v="1.1762476906963276E-4"/>
    <n v="1.202914279912806E-4"/>
    <n v="1.2199405345324084E-4"/>
    <n v="1.2495693621441089E-4"/>
    <n v="1.2509215174817142E-4"/>
    <n v="1.2486346502821744E-4"/>
    <n v="1.2433576128380232E-4"/>
    <n v="1.2358008258695898E-4"/>
    <n v="1.2264945267236195E-4"/>
    <n v="1.2158844018971884E-4"/>
    <n v="1.2045094739299778E-4"/>
    <n v="1.1895237573491598E-4"/>
    <n v="1.1748285699750753E-4"/>
    <n v="1.1603857560889414E-4"/>
    <n v="1.1461693310674635E-4"/>
    <n v="7.5821849019528991E-4"/>
    <n v="7.5821849019528991E-4"/>
    <n v="8.7332393975542277E-5"/>
    <n v="1.8358741479392954E-4"/>
    <n v="2.8714422328905307E-4"/>
    <n v="3.9657223035699269E-4"/>
    <n v="5.106300926153211E-4"/>
    <n v="6.2825486168495382E-4"/>
    <n v="7.4854628967623439E-4"/>
    <n v="7.5821849019528991E-4"/>
    <n v="7.5821849019528991E-4"/>
    <n v="7.5821849019528991E-4"/>
    <n v="7.5821849019528991E-4"/>
    <n v="7.5821849019528991E-4"/>
    <n v="7.5821849019528991E-4"/>
    <n v="7.5821849019528991E-4"/>
    <n v="7.5821849019528991E-4"/>
    <n v="7.5821849019528991E-4"/>
    <n v="7.5821849019528991E-4"/>
    <n v="7.5821849019528991E-4"/>
    <n v="7.5821849019528991E-4"/>
    <n v="7.5821849019528991E-4"/>
  </r>
  <r>
    <x v="0"/>
    <s v="Under $5"/>
    <n v="-26.45971109474451"/>
    <s v="Lighting"/>
    <s v="Urban"/>
    <s v="SC-NR (2)"/>
    <s v="M_Input"/>
    <x v="4"/>
    <s v="Manufactured"/>
    <s v="2017 - LEDGeneral Purpose and Dimmable250 to 664 lumensANY"/>
    <n v="2.7282372246183895E-3"/>
    <n v="2.9662829643116351E-3"/>
    <n v="3.1610865215158171E-3"/>
    <n v="3.3177235558520292E-3"/>
    <n v="3.4412429322509771E-3"/>
    <n v="3.5364040305764879E-3"/>
    <n v="3.6075475185530464E-3"/>
    <n v="3.652971668262713E-3"/>
    <n v="3.7320180781294063E-3"/>
    <n v="3.7356254778693008E-3"/>
    <n v="3.7295243710575641E-3"/>
    <n v="3.7154458232945878E-3"/>
    <n v="3.695285157884184E-3"/>
    <n v="3.670456988971285E-3"/>
    <n v="3.642150358457304E-3"/>
    <n v="3.6118033184028E-3"/>
    <n v="3.5718230967579298E-3"/>
    <n v="3.5326179746564719E-3"/>
    <n v="3.4940861568932579E-3"/>
    <n v="3.4561583193893843E-3"/>
    <n v="2.8194550012830197E-2"/>
    <n v="-3.2670622865437688"/>
    <n v="-26.45971109474451"/>
    <s v="R-All-Lgt-Lighting-All-All-R"/>
    <s v="R-All-HVAC-ER-All-All-E"/>
    <n v="2.8194550012830197E-2"/>
    <n v="2.7282372246183895E-3"/>
    <n v="5.6945201889300242E-3"/>
    <n v="8.8556067104458413E-3"/>
    <n v="1.217333026629787E-2"/>
    <n v="1.5614573198548847E-2"/>
    <n v="1.9150977229125336E-2"/>
    <n v="2.2758524747678383E-2"/>
    <n v="2.6411496415941097E-2"/>
    <n v="2.8194550012830197E-2"/>
    <n v="2.8194550012830197E-2"/>
    <n v="2.8194550012830197E-2"/>
    <n v="2.8194550012830197E-2"/>
    <n v="2.8194550012830197E-2"/>
    <n v="2.8194550012830197E-2"/>
    <n v="2.8194550012830197E-2"/>
    <n v="2.8194550012830197E-2"/>
    <n v="2.8194550012830197E-2"/>
    <n v="2.8194550012830197E-2"/>
    <n v="2.8194550012830197E-2"/>
    <n v="2.8194550012830197E-2"/>
    <n v="2.3299309372957389E-3"/>
    <n v="2.5679766769889844E-3"/>
    <n v="2.7627802341931664E-3"/>
    <n v="2.9194172685293785E-3"/>
    <n v="3.0429366449283264E-3"/>
    <n v="3.1380977432538372E-3"/>
    <n v="3.2092412312303958E-3"/>
    <n v="3.2546653809400624E-3"/>
    <n v="3.3337117908067556E-3"/>
    <n v="3.3373191905466501E-3"/>
    <n v="3.3312180837349135E-3"/>
    <n v="3.3171395359719372E-3"/>
    <n v="3.2969788705615333E-3"/>
    <n v="3.2721507016486343E-3"/>
    <n v="3.2438440711346534E-3"/>
    <n v="3.2134970310801494E-3"/>
    <n v="3.1735168094352791E-3"/>
    <n v="3.1343116873338212E-3"/>
    <n v="3.0957798695706073E-3"/>
    <n v="3.0578520320667336E-3"/>
    <n v="2.0228424266377186E-2"/>
    <n v="2.0228424266377186E-2"/>
    <n v="2.3299309372957389E-3"/>
    <n v="4.8979076142847237E-3"/>
    <n v="7.6606878484778897E-3"/>
    <n v="1.0580105117007268E-2"/>
    <n v="1.3623041761935593E-2"/>
    <n v="1.676113950518943E-2"/>
    <n v="1.9970380736419824E-2"/>
    <n v="2.0228424266377186E-2"/>
    <n v="2.0228424266377186E-2"/>
    <n v="2.0228424266377186E-2"/>
    <n v="2.0228424266377186E-2"/>
    <n v="2.0228424266377186E-2"/>
    <n v="2.0228424266377186E-2"/>
    <n v="2.0228424266377186E-2"/>
    <n v="2.0228424266377186E-2"/>
    <n v="2.0228424266377186E-2"/>
    <n v="2.0228424266377186E-2"/>
    <n v="2.0228424266377186E-2"/>
    <n v="2.0228424266377186E-2"/>
    <n v="2.0228424266377186E-2"/>
  </r>
  <r>
    <x v="0"/>
    <s v="Under $5"/>
    <n v="-15.966931950966805"/>
    <s v="Lighting"/>
    <s v="Urban"/>
    <s v="SC-NR (2)"/>
    <s v="M_Input"/>
    <x v="4"/>
    <s v="Manufactured"/>
    <s v="2017 - LEDGeneral Purpose and Dimmable665 to 1439 lumensANY"/>
    <n v="6.8066069680931957E-2"/>
    <n v="7.4005009945730893E-2"/>
    <n v="7.8865112424762199E-2"/>
    <n v="8.277300840885661E-2"/>
    <n v="8.5854660695194013E-2"/>
    <n v="8.8228809794506383E-2"/>
    <n v="9.0003749878990527E-2"/>
    <n v="9.1137024988440646E-2"/>
    <n v="9.3109132983106122E-2"/>
    <n v="9.3199133046094396E-2"/>
    <n v="9.3046918144240848E-2"/>
    <n v="9.2695676175839389E-2"/>
    <n v="9.2192693061227529E-2"/>
    <n v="9.1573261634947625E-2"/>
    <n v="9.0867046989237532E-2"/>
    <n v="9.0109926705003868E-2"/>
    <n v="8.9112470718485132E-2"/>
    <n v="8.8134352485683548E-2"/>
    <n v="8.7173032344920978E-2"/>
    <n v="8.6226780748069151E-2"/>
    <n v="0.70341837890004355"/>
    <n v="-3.9353186617793665"/>
    <n v="-15.966931950966805"/>
    <s v="R-All-Lgt-Lighting-All-All-R"/>
    <s v="R-All-HVAC-ER-All-All-E"/>
    <n v="0.70341837890004355"/>
    <n v="6.8066069680931957E-2"/>
    <n v="0.14207107962666285"/>
    <n v="0.22093619205142506"/>
    <n v="0.30370920046028166"/>
    <n v="0.3895638611554757"/>
    <n v="0.47779267094998207"/>
    <n v="0.56779642082897264"/>
    <n v="0.65893344581741331"/>
    <n v="0.70341837890004355"/>
    <n v="0.70341837890004355"/>
    <n v="0.70341837890004355"/>
    <n v="0.70341837890004355"/>
    <n v="0.70341837890004355"/>
    <n v="0.70341837890004355"/>
    <n v="0.70341837890004355"/>
    <n v="0.70341837890004355"/>
    <n v="0.70341837890004355"/>
    <n v="0.70341837890004355"/>
    <n v="0.70341837890004355"/>
    <n v="0.70341837890004355"/>
    <n v="5.8128831356266474E-2"/>
    <n v="6.4067771621065417E-2"/>
    <n v="6.8927874100096709E-2"/>
    <n v="7.283577008419112E-2"/>
    <n v="7.5917422370528537E-2"/>
    <n v="7.8291571469840893E-2"/>
    <n v="8.0066511554325037E-2"/>
    <n v="8.119978666377517E-2"/>
    <n v="8.3171894658440632E-2"/>
    <n v="8.326189472142892E-2"/>
    <n v="8.3109679819575372E-2"/>
    <n v="8.2758437851173899E-2"/>
    <n v="8.2255454736562039E-2"/>
    <n v="8.1636023310282135E-2"/>
    <n v="8.0929808664572056E-2"/>
    <n v="8.0172688380338392E-2"/>
    <n v="7.9175232393819656E-2"/>
    <n v="7.8197114161018072E-2"/>
    <n v="7.7235794020255488E-2"/>
    <n v="7.6289542423403661E-2"/>
    <n v="0.50467361240673392"/>
    <n v="0.50467361240673392"/>
    <n v="5.8128831356266474E-2"/>
    <n v="0.1221966029773319"/>
    <n v="0.19112447707742861"/>
    <n v="0.2639602471616197"/>
    <n v="0.33987766953214826"/>
    <n v="0.41816924100198916"/>
    <n v="0.49823575255631419"/>
    <n v="0.50467361240673392"/>
    <n v="0.50467361240673392"/>
    <n v="0.50467361240673392"/>
    <n v="0.50467361240673392"/>
    <n v="0.50467361240673392"/>
    <n v="0.50467361240673392"/>
    <n v="0.50467361240673392"/>
    <n v="0.50467361240673392"/>
    <n v="0.50467361240673392"/>
    <n v="0.50467361240673392"/>
    <n v="0.50467361240673392"/>
    <n v="0.50467361240673392"/>
    <n v="0.50467361240673392"/>
  </r>
  <r>
    <x v="0"/>
    <s v="Under $10"/>
    <n v="9.8508256475374054"/>
    <s v="Lighting"/>
    <s v="Urban"/>
    <s v="SC-NR (2)"/>
    <s v="M_Input"/>
    <x v="4"/>
    <s v="Manufactured"/>
    <s v="2017 - LEDGeneral Purpose and Dimmable1440 to 2600 lumensANY"/>
    <n v="1.2959202534428236E-2"/>
    <n v="1.4089926404517669E-2"/>
    <n v="1.5015248707672294E-2"/>
    <n v="1.5759278967958437E-2"/>
    <n v="1.6345999433919432E-2"/>
    <n v="1.6798017291996793E-2"/>
    <n v="1.7135950834349527E-2"/>
    <n v="1.7351716806138912E-2"/>
    <n v="1.7727189446801676E-2"/>
    <n v="1.7744324695683291E-2"/>
    <n v="1.7715344269001905E-2"/>
    <n v="1.7648470776402105E-2"/>
    <n v="1.7552707056178389E-2"/>
    <n v="1.743477256477937E-2"/>
    <n v="1.7300315284236541E-2"/>
    <n v="1.7156166001748199E-2"/>
    <n v="1.6966258839353376E-2"/>
    <n v="1.6780033421301306E-2"/>
    <n v="1.6597006217542291E-2"/>
    <n v="1.6416847936777557E-2"/>
    <n v="0.13392489505176366"/>
    <n v="11.175768216160538"/>
    <n v="9.8508256475374054"/>
    <s v="R-All-Lgt-Lighting-All-All-R"/>
    <s v="R-All-HVAC-ER-All-All-E"/>
    <n v="0.13392489505176366"/>
    <n v="1.2959202534428236E-2"/>
    <n v="2.7049128938945906E-2"/>
    <n v="4.2064377646618203E-2"/>
    <n v="5.7823656614576641E-2"/>
    <n v="7.4169656048496069E-2"/>
    <n v="9.0967673340492855E-2"/>
    <n v="0.10810362417484239"/>
    <n v="0.12545534098098129"/>
    <n v="0.13392489505176366"/>
    <n v="0.13392489505176366"/>
    <n v="0.13392489505176366"/>
    <n v="0.13392489505176366"/>
    <n v="0.13392489505176366"/>
    <n v="0.13392489505176366"/>
    <n v="0.13392489505176366"/>
    <n v="0.13392489505176366"/>
    <n v="0.13392489505176366"/>
    <n v="0.13392489505176366"/>
    <n v="0.13392489505176366"/>
    <n v="0.13392489505176366"/>
    <n v="1.1067236615345671E-2"/>
    <n v="1.2197960485435104E-2"/>
    <n v="1.312328278858973E-2"/>
    <n v="1.3867313048875873E-2"/>
    <n v="1.4454033514836867E-2"/>
    <n v="1.4906051372914229E-2"/>
    <n v="1.5243984915266963E-2"/>
    <n v="1.5459750887056348E-2"/>
    <n v="1.583522352771911E-2"/>
    <n v="1.5852358776600725E-2"/>
    <n v="1.5823378349919339E-2"/>
    <n v="1.5756504857319539E-2"/>
    <n v="1.5660741137095823E-2"/>
    <n v="1.5542806645696806E-2"/>
    <n v="1.5408349365153977E-2"/>
    <n v="1.5264200082665635E-2"/>
    <n v="1.5074292920270812E-2"/>
    <n v="1.4888067502218742E-2"/>
    <n v="1.4705040298459727E-2"/>
    <n v="1.4524882017694992E-2"/>
    <n v="9.6085576670112374E-2"/>
    <n v="9.6085576670112374E-2"/>
    <n v="1.1067236615345671E-2"/>
    <n v="2.3265197100780774E-2"/>
    <n v="3.6388479889370502E-2"/>
    <n v="5.0255792938246377E-2"/>
    <n v="6.470982645308325E-2"/>
    <n v="7.961587782599748E-2"/>
    <n v="9.4859862741264442E-2"/>
    <n v="9.6085576670112374E-2"/>
    <n v="9.6085576670112374E-2"/>
    <n v="9.6085576670112374E-2"/>
    <n v="9.6085576670112374E-2"/>
    <n v="9.6085576670112374E-2"/>
    <n v="9.6085576670112374E-2"/>
    <n v="9.6085576670112374E-2"/>
    <n v="9.6085576670112374E-2"/>
    <n v="9.6085576670112374E-2"/>
    <n v="9.6085576670112374E-2"/>
    <n v="9.6085576670112374E-2"/>
    <n v="9.6085576670112374E-2"/>
    <n v="9.6085576670112374E-2"/>
  </r>
  <r>
    <x v="0"/>
    <s v="Under $5"/>
    <n v="-17.122116092942083"/>
    <s v="Lighting"/>
    <s v="Urban"/>
    <s v="SC-NR (2)"/>
    <s v="M_Input"/>
    <x v="4"/>
    <s v="Manufactured"/>
    <s v="2017 - LEDGlobe250 to 664 lumensANY"/>
    <n v="1.4268054194832688E-3"/>
    <n v="1.5512978750565683E-3"/>
    <n v="1.6531756621659438E-3"/>
    <n v="1.7350932342399617E-3"/>
    <n v="1.7996910316994048E-3"/>
    <n v="1.8494581009225776E-3"/>
    <n v="1.8866645114538664E-3"/>
    <n v="1.9104202986692672E-3"/>
    <n v="1.9517597558729091E-3"/>
    <n v="1.9536463430995174E-3"/>
    <n v="1.9504556043377704E-3"/>
    <n v="1.9430928471459072E-3"/>
    <n v="1.9325492820891784E-3"/>
    <n v="1.91956471988135E-3"/>
    <n v="1.9047610021326823E-3"/>
    <n v="1.8888901970486047E-3"/>
    <n v="1.8679814592012128E-3"/>
    <n v="1.847478080616278E-3"/>
    <n v="1.8273268247390383E-3"/>
    <n v="1.8074914366681284E-3"/>
    <n v="1.4745102220289913E-2"/>
    <n v="-3.0181284415172684"/>
    <n v="-17.122116092942083"/>
    <s v="R-All-Lgt-Lighting-All-All-R"/>
    <s v="R-All-HVAC-ER-All-All-E"/>
    <n v="1.4745102220289913E-2"/>
    <n v="1.4268054194832688E-3"/>
    <n v="2.9781032945398371E-3"/>
    <n v="4.6312789567057814E-3"/>
    <n v="6.3663721909457431E-3"/>
    <n v="8.1660632226451483E-3"/>
    <n v="1.0015521323567726E-2"/>
    <n v="1.1902185835021593E-2"/>
    <n v="1.381260613369086E-2"/>
    <n v="1.4745102220289913E-2"/>
    <n v="1.4745102220289913E-2"/>
    <n v="1.4745102220289913E-2"/>
    <n v="1.4745102220289913E-2"/>
    <n v="1.4745102220289913E-2"/>
    <n v="1.4745102220289913E-2"/>
    <n v="1.4745102220289913E-2"/>
    <n v="1.4745102220289913E-2"/>
    <n v="1.4745102220289913E-2"/>
    <n v="1.4745102220289913E-2"/>
    <n v="1.4745102220289913E-2"/>
    <n v="1.4745102220289913E-2"/>
    <n v="1.2185003775909864E-3"/>
    <n v="1.3429928331642859E-3"/>
    <n v="1.4448706202736614E-3"/>
    <n v="1.5267881923476793E-3"/>
    <n v="1.5913859898071224E-3"/>
    <n v="1.6411530590302952E-3"/>
    <n v="1.678359469561584E-3"/>
    <n v="1.7021152567769848E-3"/>
    <n v="1.7434547139806268E-3"/>
    <n v="1.745341301207235E-3"/>
    <n v="1.742150562445488E-3"/>
    <n v="1.7347878052536249E-3"/>
    <n v="1.724244240196896E-3"/>
    <n v="1.7112596779890676E-3"/>
    <n v="1.6964559602403999E-3"/>
    <n v="1.6805851551563223E-3"/>
    <n v="1.6596764173089304E-3"/>
    <n v="1.6391730387239956E-3"/>
    <n v="1.619021782846756E-3"/>
    <n v="1.599186394775846E-3"/>
    <n v="1.0579001382444263E-2"/>
    <n v="1.0579001382444263E-2"/>
    <n v="1.2185003775909864E-3"/>
    <n v="2.5614932107552724E-3"/>
    <n v="4.0063638310289338E-3"/>
    <n v="5.5331520233766127E-3"/>
    <n v="7.1245380131837351E-3"/>
    <n v="8.7656910722140307E-3"/>
    <n v="1.0444050541775614E-2"/>
    <n v="1.0579001382444263E-2"/>
    <n v="1.0579001382444263E-2"/>
    <n v="1.0579001382444263E-2"/>
    <n v="1.0579001382444263E-2"/>
    <n v="1.0579001382444263E-2"/>
    <n v="1.0579001382444263E-2"/>
    <n v="1.0579001382444263E-2"/>
    <n v="1.0579001382444263E-2"/>
    <n v="1.0579001382444263E-2"/>
    <n v="1.0579001382444263E-2"/>
    <n v="1.0579001382444263E-2"/>
    <n v="1.0579001382444263E-2"/>
    <n v="1.0579001382444263E-2"/>
  </r>
  <r>
    <x v="0"/>
    <s v="Under $5"/>
    <n v="-11.416266429291504"/>
    <s v="Lighting"/>
    <s v="Urban"/>
    <s v="SC-NR (2)"/>
    <s v="M_Input"/>
    <x v="4"/>
    <s v="Manufactured"/>
    <s v="2017 - LEDGlobe665 to 1439 lumensANY"/>
    <n v="1.996092304490933E-3"/>
    <n v="2.170256510165901E-3"/>
    <n v="2.3127829290249193E-3"/>
    <n v="2.4273851256431138E-3"/>
    <n v="2.517757060480982E-3"/>
    <n v="2.587380894633097E-3"/>
    <n v="2.6394324419044359E-3"/>
    <n v="2.6726666470737437E-3"/>
    <n v="2.7305003020832029E-3"/>
    <n v="2.7331396264040674E-3"/>
    <n v="2.728675801834161E-3"/>
    <n v="2.7183753482685757E-3"/>
    <n v="2.703624963398816E-3"/>
    <n v="2.6854596380178576E-3"/>
    <n v="2.6647493248437787E-3"/>
    <n v="2.6425461628275626E-3"/>
    <n v="2.6132949628083521E-3"/>
    <n v="2.5846108579888772E-3"/>
    <n v="2.5564193707453306E-3"/>
    <n v="2.5286697806861107E-3"/>
    <n v="2.0628310398142551E-2"/>
    <n v="-3.7043573412203066"/>
    <n v="-11.416266429291504"/>
    <s v="R-All-Lgt-Lighting-All-All-R"/>
    <s v="R-All-HVAC-ER-All-All-E"/>
    <n v="2.0628310398142551E-2"/>
    <n v="1.996092304490933E-3"/>
    <n v="4.1663488146568336E-3"/>
    <n v="6.4791317436817524E-3"/>
    <n v="8.9065168693248653E-3"/>
    <n v="1.1424273929805847E-2"/>
    <n v="1.4011654824438944E-2"/>
    <n v="1.665108726634338E-2"/>
    <n v="1.9323753913417122E-2"/>
    <n v="2.0628310398142551E-2"/>
    <n v="2.0628310398142551E-2"/>
    <n v="2.0628310398142551E-2"/>
    <n v="2.0628310398142551E-2"/>
    <n v="2.0628310398142551E-2"/>
    <n v="2.0628310398142551E-2"/>
    <n v="2.0628310398142551E-2"/>
    <n v="2.0628310398142551E-2"/>
    <n v="2.0628310398142551E-2"/>
    <n v="2.0628310398142551E-2"/>
    <n v="2.0628310398142551E-2"/>
    <n v="2.0628310398142551E-2"/>
    <n v="1.7046747885282932E-3"/>
    <n v="1.8788389942032612E-3"/>
    <n v="2.0213654130622795E-3"/>
    <n v="2.135967609680474E-3"/>
    <n v="2.2263395445183422E-3"/>
    <n v="2.2959633786704572E-3"/>
    <n v="2.3480149259417962E-3"/>
    <n v="2.381249131111104E-3"/>
    <n v="2.4390827861205631E-3"/>
    <n v="2.4417221104414276E-3"/>
    <n v="2.4372582858715212E-3"/>
    <n v="2.426957832305936E-3"/>
    <n v="2.4122074474361762E-3"/>
    <n v="2.3940421220552178E-3"/>
    <n v="2.3733318088811389E-3"/>
    <n v="2.3511286468649228E-3"/>
    <n v="2.3218774468457123E-3"/>
    <n v="2.2931933420262374E-3"/>
    <n v="2.2650018547826908E-3"/>
    <n v="2.2372522647234709E-3"/>
    <n v="1.4799960078889757E-2"/>
    <n v="1.4799960078889757E-2"/>
    <n v="1.7046747885282932E-3"/>
    <n v="3.5835137827315545E-3"/>
    <n v="5.6048791957938344E-3"/>
    <n v="7.7408468054743079E-3"/>
    <n v="9.9671863499926506E-3"/>
    <n v="1.2263149728663108E-2"/>
    <n v="1.4611164654604904E-2"/>
    <n v="1.4799960078889757E-2"/>
    <n v="1.4799960078889757E-2"/>
    <n v="1.4799960078889757E-2"/>
    <n v="1.4799960078889757E-2"/>
    <n v="1.4799960078889757E-2"/>
    <n v="1.4799960078889757E-2"/>
    <n v="1.4799960078889757E-2"/>
    <n v="1.4799960078889757E-2"/>
    <n v="1.4799960078889757E-2"/>
    <n v="1.4799960078889757E-2"/>
    <n v="1.4799960078889757E-2"/>
    <n v="1.4799960078889757E-2"/>
    <n v="1.4799960078889757E-2"/>
  </r>
  <r>
    <x v="0"/>
    <s v="Under $5"/>
    <n v="-6.9944278130209367"/>
    <s v="Lighting"/>
    <s v="Urban"/>
    <s v="SC-NR (2)"/>
    <s v="M_Input"/>
    <x v="4"/>
    <s v="Manufactured"/>
    <s v="2017 - LEDGlobe1440 to 2600 lumensANY"/>
    <n v="5.045513745266715E-4"/>
    <n v="5.4857478425023205E-4"/>
    <n v="5.8460112450508411E-4"/>
    <n v="6.1356907137677581E-4"/>
    <n v="6.3641234562741714E-4"/>
    <n v="6.5401113158647915E-4"/>
    <n v="6.6716817831368044E-4"/>
    <n v="6.7556877374794417E-4"/>
    <n v="6.9018736130688262E-4"/>
    <n v="6.9085450215548871E-4"/>
    <n v="6.8972618318079756E-4"/>
    <n v="6.8712254206005794E-4"/>
    <n v="6.8339409375930017E-4"/>
    <n v="6.7880245244638792E-4"/>
    <n v="6.7356751568752678E-4"/>
    <n v="6.6795523218294358E-4"/>
    <n v="6.6056141920994523E-4"/>
    <n v="6.5331095064134661E-4"/>
    <n v="6.4618500080091063E-4"/>
    <n v="6.3917074911754382E-4"/>
    <n v="5.2142089532277594E-3"/>
    <n v="1.9509699733674799"/>
    <n v="-6.9944278130209367"/>
    <s v="R-All-Lgt-Lighting-All-All-R"/>
    <s v="R-All-HVAC-ER-All-All-E"/>
    <n v="5.2142089532277594E-3"/>
    <n v="5.045513745266715E-4"/>
    <n v="1.0531261587769037E-3"/>
    <n v="1.6377272832819878E-3"/>
    <n v="2.2512963546587636E-3"/>
    <n v="2.8877087002861807E-3"/>
    <n v="3.5417198318726598E-3"/>
    <n v="4.2088880101863405E-3"/>
    <n v="4.8844567839342844E-3"/>
    <n v="5.2142089532277594E-3"/>
    <n v="5.2142089532277594E-3"/>
    <n v="5.2142089532277594E-3"/>
    <n v="5.2142089532277594E-3"/>
    <n v="5.2142089532277594E-3"/>
    <n v="5.2142089532277594E-3"/>
    <n v="5.2142089532277594E-3"/>
    <n v="5.2142089532277594E-3"/>
    <n v="5.2142089532277594E-3"/>
    <n v="5.2142089532277594E-3"/>
    <n v="5.2142089532277594E-3"/>
    <n v="5.2142089532277594E-3"/>
    <n v="4.308898970943457E-4"/>
    <n v="4.7491330681790624E-4"/>
    <n v="5.109396470727583E-4"/>
    <n v="5.3990759394445E-4"/>
    <n v="5.6275086819509133E-4"/>
    <n v="5.8034965415415334E-4"/>
    <n v="5.9350670088135463E-4"/>
    <n v="6.0190729631561836E-4"/>
    <n v="6.1652588387455681E-4"/>
    <n v="6.171930247231629E-4"/>
    <n v="6.1606470574847175E-4"/>
    <n v="6.1346106462773213E-4"/>
    <n v="6.0973261632697436E-4"/>
    <n v="6.0514097501406211E-4"/>
    <n v="5.9990603825520097E-4"/>
    <n v="5.9429375475061777E-4"/>
    <n v="5.8689994177761942E-4"/>
    <n v="5.796494732090208E-4"/>
    <n v="5.7252352336858482E-4"/>
    <n v="5.6550927168521801E-4"/>
    <n v="3.7409794045812428E-3"/>
    <n v="3.7409794045812428E-3"/>
    <n v="4.308898970943457E-4"/>
    <n v="9.0580320391225194E-4"/>
    <n v="1.4167428509850102E-3"/>
    <n v="1.9566504449294603E-3"/>
    <n v="2.5194013131245516E-3"/>
    <n v="3.0997509672787051E-3"/>
    <n v="3.6932576681600595E-3"/>
    <n v="3.7409794045812428E-3"/>
    <n v="3.7409794045812428E-3"/>
    <n v="3.7409794045812428E-3"/>
    <n v="3.7409794045812428E-3"/>
    <n v="3.7409794045812428E-3"/>
    <n v="3.7409794045812428E-3"/>
    <n v="3.7409794045812428E-3"/>
    <n v="3.7409794045812428E-3"/>
    <n v="3.7409794045812428E-3"/>
    <n v="3.7409794045812428E-3"/>
    <n v="3.7409794045812428E-3"/>
    <n v="3.7409794045812428E-3"/>
    <n v="3.7409794045812428E-3"/>
  </r>
  <r>
    <x v="0"/>
    <s v="Under $20"/>
    <n v="19.969578342814859"/>
    <s v="Lighting"/>
    <s v="Urban"/>
    <s v="SC-NR (2)"/>
    <s v="M_Input"/>
    <x v="4"/>
    <s v="Manufactured"/>
    <s v="2017 - LEDReflectors and Outdoor250 to 664 lumensANY"/>
    <n v="5.3049102128238266E-4"/>
    <n v="5.7677773213812703E-4"/>
    <n v="6.1465623371349581E-4"/>
    <n v="6.4511346066057111E-4"/>
    <n v="6.6913113754833015E-4"/>
    <n v="6.8763470013501627E-4"/>
    <n v="7.0146816786051955E-4"/>
    <n v="7.1030064890466175E-4"/>
    <n v="7.2567079718960565E-4"/>
    <n v="7.2637223662270253E-4"/>
    <n v="7.2518590929225427E-4"/>
    <n v="7.2244841157264206E-4"/>
    <n v="7.1852827886321677E-4"/>
    <n v="7.1370057525873382E-4"/>
    <n v="7.0819650354718195E-4"/>
    <n v="7.0229568519966353E-4"/>
    <n v="6.9452174662126506E-4"/>
    <n v="6.868985219707724E-4"/>
    <n v="6.7940621771928511E-4"/>
    <n v="6.7203135417336437E-4"/>
    <n v="5.4822782622928256E-3"/>
    <n v="64.466669481953872"/>
    <n v="19.969578342814859"/>
    <s v="R-All-Lgt-Lighting-All-All-R"/>
    <s v="R-All-HVAC-ER-All-All-E"/>
    <n v="5.4822782622928256E-3"/>
    <n v="5.3049102128238266E-4"/>
    <n v="1.1072687534205098E-3"/>
    <n v="1.7219249871340057E-3"/>
    <n v="2.3670384477945767E-3"/>
    <n v="3.036169585342907E-3"/>
    <n v="3.7238042854779232E-3"/>
    <n v="4.4252724533384424E-3"/>
    <n v="5.1355731022431038E-3"/>
    <n v="5.4822782622928256E-3"/>
    <n v="5.4822782622928256E-3"/>
    <n v="5.4822782622928256E-3"/>
    <n v="5.4822782622928256E-3"/>
    <n v="5.4822782622928256E-3"/>
    <n v="5.4822782622928256E-3"/>
    <n v="5.4822782622928256E-3"/>
    <n v="5.4822782622928256E-3"/>
    <n v="5.4822782622928256E-3"/>
    <n v="5.4822782622928256E-3"/>
    <n v="5.4822782622928256E-3"/>
    <n v="5.4822782622928256E-3"/>
    <n v="4.5304251085289012E-4"/>
    <n v="4.9932922170863449E-4"/>
    <n v="5.3720772328400327E-4"/>
    <n v="5.6766495023107856E-4"/>
    <n v="5.916826271188376E-4"/>
    <n v="6.1018618970552373E-4"/>
    <n v="6.2401965743102701E-4"/>
    <n v="6.328521384751692E-4"/>
    <n v="6.4822228676011311E-4"/>
    <n v="6.4892372619320998E-4"/>
    <n v="6.4773739886276173E-4"/>
    <n v="6.4499990114314952E-4"/>
    <n v="6.4107976843372422E-4"/>
    <n v="6.3625206482924128E-4"/>
    <n v="6.307479931176894E-4"/>
    <n v="6.2484717477017098E-4"/>
    <n v="6.1707323619177251E-4"/>
    <n v="6.0945001154127985E-4"/>
    <n v="6.0195770728979257E-4"/>
    <n v="5.9458284374387183E-4"/>
    <n v="3.9333080537029752E-3"/>
    <n v="3.9333080537029752E-3"/>
    <n v="4.5304251085289012E-4"/>
    <n v="9.523717325615246E-4"/>
    <n v="1.489579455845528E-3"/>
    <n v="2.0572444060766065E-3"/>
    <n v="2.6489270331954444E-3"/>
    <n v="3.2591132229009682E-3"/>
    <n v="3.8831328803319953E-3"/>
    <n v="3.9333080537029752E-3"/>
    <n v="3.9333080537029752E-3"/>
    <n v="3.9333080537029752E-3"/>
    <n v="3.9333080537029752E-3"/>
    <n v="3.9333080537029752E-3"/>
    <n v="3.9333080537029752E-3"/>
    <n v="3.9333080537029752E-3"/>
    <n v="3.9333080537029752E-3"/>
    <n v="3.9333080537029752E-3"/>
    <n v="3.9333080537029752E-3"/>
    <n v="3.9333080537029752E-3"/>
    <n v="3.9333080537029752E-3"/>
    <n v="3.9333080537029752E-3"/>
  </r>
  <r>
    <x v="0"/>
    <s v="Under $5"/>
    <n v="-15.116662573057846"/>
    <s v="Lighting"/>
    <s v="Urban"/>
    <s v="SC-NR (2)"/>
    <s v="M_Input"/>
    <x v="4"/>
    <s v="Manufactured"/>
    <s v="2017 - LEDReflectors and Outdoor665 to 1439 lumensANY"/>
    <n v="1.7004875369917846E-2"/>
    <n v="1.8488594637178321E-2"/>
    <n v="1.9702788982883399E-2"/>
    <n v="2.0679094570669451E-2"/>
    <n v="2.1448980555099511E-2"/>
    <n v="2.2042111754427735E-2"/>
    <n v="2.2485543189020761E-2"/>
    <n v="2.2768668130513123E-2"/>
    <n v="2.326135781896593E-2"/>
    <n v="2.3283842441062876E-2"/>
    <n v="2.3245814750502847E-2"/>
    <n v="2.3158064334982319E-2"/>
    <n v="2.3032404586781168E-2"/>
    <n v="2.2877652678033145E-2"/>
    <n v="2.2701219807867361E-2"/>
    <n v="2.2512069234993357E-2"/>
    <n v="2.2262875843671672E-2"/>
    <n v="2.2018513583241424E-2"/>
    <n v="2.1778347972667918E-2"/>
    <n v="2.1541946920741767E-2"/>
    <n v="0.17573428173796546"/>
    <n v="9.4959443078403254"/>
    <n v="-15.116662573057846"/>
    <s v="R-All-Lgt-Lighting-All-All-R"/>
    <s v="R-All-HVAC-ER-All-All-E"/>
    <n v="0.17573428173796546"/>
    <n v="1.7004875369917846E-2"/>
    <n v="3.549347000709617E-2"/>
    <n v="5.5196258989979569E-2"/>
    <n v="7.587535356064902E-2"/>
    <n v="9.7324334115748534E-2"/>
    <n v="0.11936644587017627"/>
    <n v="0.14185198905919702"/>
    <n v="0.16462065718971014"/>
    <n v="0.17573428173796546"/>
    <n v="0.17573428173796546"/>
    <n v="0.17573428173796546"/>
    <n v="0.17573428173796546"/>
    <n v="0.17573428173796546"/>
    <n v="0.17573428173796546"/>
    <n v="0.17573428173796546"/>
    <n v="0.17573428173796546"/>
    <n v="0.17573428173796546"/>
    <n v="0.17573428173796546"/>
    <n v="0.17573428173796546"/>
    <n v="0.17573428173796546"/>
    <n v="1.4522265458338859E-2"/>
    <n v="1.6005984725599335E-2"/>
    <n v="1.7220179071304412E-2"/>
    <n v="1.8196484659090465E-2"/>
    <n v="1.8966370643520525E-2"/>
    <n v="1.9559501842848749E-2"/>
    <n v="2.0002933277441775E-2"/>
    <n v="2.0286058218934137E-2"/>
    <n v="2.0778747907386944E-2"/>
    <n v="2.080123252948389E-2"/>
    <n v="2.0763204838923861E-2"/>
    <n v="2.0675454423403333E-2"/>
    <n v="2.0549794675202182E-2"/>
    <n v="2.0395042766454159E-2"/>
    <n v="2.0218609896288375E-2"/>
    <n v="2.0029459323414371E-2"/>
    <n v="1.9780265932092686E-2"/>
    <n v="1.9535903671662438E-2"/>
    <n v="1.9295738061088932E-2"/>
    <n v="1.9059337009162781E-2"/>
    <n v="0.12608208350638572"/>
    <n v="0.12608208350638572"/>
    <n v="1.4522265458338859E-2"/>
    <n v="3.0528250183938194E-2"/>
    <n v="4.7748429255242607E-2"/>
    <n v="6.5944913914333075E-2"/>
    <n v="8.49112845578536E-2"/>
    <n v="0.10447078640070234"/>
    <n v="0.12447371967814412"/>
    <n v="0.12608208350638572"/>
    <n v="0.12608208350638572"/>
    <n v="0.12608208350638572"/>
    <n v="0.12608208350638572"/>
    <n v="0.12608208350638572"/>
    <n v="0.12608208350638572"/>
    <n v="0.12608208350638572"/>
    <n v="0.12608208350638572"/>
    <n v="0.12608208350638572"/>
    <n v="0.12608208350638572"/>
    <n v="0.12608208350638572"/>
    <n v="0.12608208350638572"/>
    <n v="0.12608208350638572"/>
  </r>
  <r>
    <x v="0"/>
    <s v="Under $15"/>
    <n v="11.474340392308507"/>
    <s v="Lighting"/>
    <s v="Urban"/>
    <s v="SC-NR (2)"/>
    <s v="M_Input"/>
    <x v="4"/>
    <s v="Manufactured"/>
    <s v="2017 - LEDReflectors and Outdoor1440 to 2600 lumensANY"/>
    <n v="4.3622080349403113E-3"/>
    <n v="4.7428219452715263E-3"/>
    <n v="5.0542954618715717E-3"/>
    <n v="5.3047441118588253E-3"/>
    <n v="5.5022405800311163E-3"/>
    <n v="5.6543946903788158E-3"/>
    <n v="5.7681467835196277E-3"/>
    <n v="5.8407759482622789E-3"/>
    <n v="5.9671641087720049E-3"/>
    <n v="5.972932019270627E-3"/>
    <n v="5.9631768935374113E-3"/>
    <n v="5.9406665511017266E-3"/>
    <n v="5.9084314449132187E-3"/>
    <n v="5.8687334168431539E-3"/>
    <n v="5.8234736388605235E-3"/>
    <n v="5.7749514279736274E-3"/>
    <n v="5.7110266187509464E-3"/>
    <n v="5.6483411245796264E-3"/>
    <n v="5.586732184004066E-3"/>
    <n v="5.5260889540039871E-3"/>
    <n v="4.5080571255931595E-2"/>
    <n v="17.165662931719837"/>
    <n v="11.474340392308507"/>
    <s v="R-All-Lgt-Lighting-All-All-R"/>
    <s v="R-All-HVAC-ER-All-All-E"/>
    <n v="4.5080571255931595E-2"/>
    <n v="4.3622080349403113E-3"/>
    <n v="9.1050299802118376E-3"/>
    <n v="1.4159325442083408E-2"/>
    <n v="1.9464069553942233E-2"/>
    <n v="2.4966310133973348E-2"/>
    <n v="3.0620704824352165E-2"/>
    <n v="3.6388851607871794E-2"/>
    <n v="4.2229627556134075E-2"/>
    <n v="4.5080571255931595E-2"/>
    <n v="4.5080571255931595E-2"/>
    <n v="4.5080571255931595E-2"/>
    <n v="4.5080571255931595E-2"/>
    <n v="4.5080571255931595E-2"/>
    <n v="4.5080571255931595E-2"/>
    <n v="4.5080571255931595E-2"/>
    <n v="4.5080571255931595E-2"/>
    <n v="4.5080571255931595E-2"/>
    <n v="4.5080571255931595E-2"/>
    <n v="4.5080571255931595E-2"/>
    <n v="4.5080571255931595E-2"/>
    <n v="3.7253517999884028E-3"/>
    <n v="4.1059657103196178E-3"/>
    <n v="4.4174392269196632E-3"/>
    <n v="4.6678878769069168E-3"/>
    <n v="4.8653843450792078E-3"/>
    <n v="5.0175384554269073E-3"/>
    <n v="5.1312905485677192E-3"/>
    <n v="5.2039197133103704E-3"/>
    <n v="5.3303078738200964E-3"/>
    <n v="5.3360757843187185E-3"/>
    <n v="5.3263206585855028E-3"/>
    <n v="5.3038103161498181E-3"/>
    <n v="5.2715752099613102E-3"/>
    <n v="5.2318771818912454E-3"/>
    <n v="5.186617403908615E-3"/>
    <n v="5.1380951930217189E-3"/>
    <n v="5.0741703837990379E-3"/>
    <n v="5.0114848896277179E-3"/>
    <n v="4.9498759490521575E-3"/>
    <n v="4.8892327190520786E-3"/>
    <n v="3.2343446556893432E-2"/>
    <n v="3.2343446556893432E-2"/>
    <n v="3.7253517999884028E-3"/>
    <n v="7.8313175103080206E-3"/>
    <n v="1.2248756737227685E-2"/>
    <n v="1.6916644614134602E-2"/>
    <n v="2.1782028959213811E-2"/>
    <n v="2.6799567414640717E-2"/>
    <n v="3.1930857963208437E-2"/>
    <n v="3.2343446556893432E-2"/>
    <n v="3.2343446556893432E-2"/>
    <n v="3.2343446556893432E-2"/>
    <n v="3.2343446556893432E-2"/>
    <n v="3.2343446556893432E-2"/>
    <n v="3.2343446556893432E-2"/>
    <n v="3.2343446556893432E-2"/>
    <n v="3.2343446556893432E-2"/>
    <n v="3.2343446556893432E-2"/>
    <n v="3.2343446556893432E-2"/>
    <n v="3.2343446556893432E-2"/>
    <n v="3.2343446556893432E-2"/>
    <n v="3.2343446556893432E-2"/>
  </r>
  <r>
    <x v="0"/>
    <s v="Over $160"/>
    <n v="214.4910679310648"/>
    <s v="Lighting"/>
    <s v="Urban"/>
    <s v="SC-NR (2)"/>
    <s v="M_Input"/>
    <x v="4"/>
    <s v="Manufactured"/>
    <s v="2017 - LEDThree-Way250 to 664 lumensANY"/>
    <n v="5.9525589146552632E-6"/>
    <n v="6.4719350440917103E-6"/>
    <n v="6.8969639384190743E-6"/>
    <n v="7.2387198409812494E-6"/>
    <n v="7.5082185335735181E-6"/>
    <n v="7.7158441898230907E-6"/>
    <n v="7.8710674232549891E-6"/>
    <n v="7.970175347175617E-6"/>
    <n v="8.1426414390087056E-6"/>
    <n v="8.1505121840035578E-6"/>
    <n v="8.1372005857987695E-6"/>
    <n v="8.1064835410213949E-6"/>
    <n v="8.0624963292308682E-6"/>
    <n v="8.0083254027207247E-6"/>
    <n v="7.9465650527447742E-6"/>
    <n v="7.8803528692220937E-6"/>
    <n v="7.7931226890110042E-6"/>
    <n v="7.7075836468194568E-6"/>
    <n v="7.6235136424757666E-6"/>
    <n v="7.5407614223938558E-6"/>
    <n v="6.1515809002657802E-5"/>
    <n v="158.82923553325011"/>
    <n v="214.4910679310648"/>
    <s v="R-All-Lgt-Lighting-All-All-R"/>
    <s v="R-All-HVAC-ER-All-All-E"/>
    <n v="6.1515809002657802E-5"/>
    <n v="5.9525589146552632E-6"/>
    <n v="1.2424493958746974E-5"/>
    <n v="1.9321457897166049E-5"/>
    <n v="2.65601777381473E-5"/>
    <n v="3.406839627172082E-5"/>
    <n v="4.1784240461543911E-5"/>
    <n v="4.9655307884798898E-5"/>
    <n v="5.7625483231974514E-5"/>
    <n v="6.1515809002657802E-5"/>
    <n v="6.1515809002657802E-5"/>
    <n v="6.1515809002657802E-5"/>
    <n v="6.1515809002657802E-5"/>
    <n v="6.1515809002657802E-5"/>
    <n v="6.1515809002657802E-5"/>
    <n v="6.1515809002657802E-5"/>
    <n v="6.1515809002657802E-5"/>
    <n v="6.1515809002657802E-5"/>
    <n v="6.1515809002657802E-5"/>
    <n v="6.1515809002657802E-5"/>
    <n v="6.1515809002657802E-5"/>
    <n v="5.0835209805741028E-6"/>
    <n v="5.6028971100105499E-6"/>
    <n v="6.0279260043379139E-6"/>
    <n v="6.369681906900089E-6"/>
    <n v="6.6391805994923577E-6"/>
    <n v="6.8468062557419303E-6"/>
    <n v="7.0020294891738287E-6"/>
    <n v="7.1011374130944566E-6"/>
    <n v="7.2736035049275452E-6"/>
    <n v="7.2814742499223974E-6"/>
    <n v="7.2681626517176091E-6"/>
    <n v="7.2374456069402345E-6"/>
    <n v="7.1934583951497078E-6"/>
    <n v="7.1392874686395643E-6"/>
    <n v="7.0775271186636138E-6"/>
    <n v="7.0113149351409333E-6"/>
    <n v="6.9240847549298438E-6"/>
    <n v="6.8385457127382964E-6"/>
    <n v="6.7544757083946062E-6"/>
    <n v="6.6717234883126954E-6"/>
    <n v="4.4135050321034588E-5"/>
    <n v="4.4135050321034588E-5"/>
    <n v="5.0835209805741028E-6"/>
    <n v="1.0686418090584654E-5"/>
    <n v="1.6714344094922568E-5"/>
    <n v="2.3084026001822658E-5"/>
    <n v="2.9723206601315015E-5"/>
    <n v="3.6570012857056942E-5"/>
    <n v="4.3572042346230772E-5"/>
    <n v="4.4135050321034588E-5"/>
    <n v="4.4135050321034588E-5"/>
    <n v="4.4135050321034588E-5"/>
    <n v="4.4135050321034588E-5"/>
    <n v="4.4135050321034588E-5"/>
    <n v="4.4135050321034588E-5"/>
    <n v="4.4135050321034588E-5"/>
    <n v="4.4135050321034588E-5"/>
    <n v="4.4135050321034588E-5"/>
    <n v="4.4135050321034588E-5"/>
    <n v="4.4135050321034588E-5"/>
    <n v="4.4135050321034588E-5"/>
    <n v="4.4135050321034588E-5"/>
  </r>
  <r>
    <x v="0"/>
    <s v="Under $20"/>
    <n v="15.924186957367688"/>
    <s v="Lighting"/>
    <s v="Urban"/>
    <s v="SC-NR (2)"/>
    <s v="M_Input"/>
    <x v="4"/>
    <s v="Manufactured"/>
    <s v="2017 - LEDThree-Way665 to 1439 lumensANY"/>
    <n v="3.4294665556167288E-4"/>
    <n v="3.7286963643805982E-4"/>
    <n v="3.9735696027920269E-4"/>
    <n v="4.1704665096224674E-4"/>
    <n v="4.3257336420068513E-4"/>
    <n v="4.445353666672684E-4"/>
    <n v="4.5347829180823209E-4"/>
    <n v="4.591882279105965E-4"/>
    <n v="4.6912457129500714E-4"/>
    <n v="4.6957803101064599E-4"/>
    <n v="4.6881110570172143E-4"/>
    <n v="4.6704139490571362E-4"/>
    <n v="4.6450714578910194E-4"/>
    <n v="4.6138617910205365E-4"/>
    <n v="4.578279605654133E-4"/>
    <n v="4.5401325713750862E-4"/>
    <n v="4.4898763723246528E-4"/>
    <n v="4.440594493959173E-4"/>
    <n v="4.392158977005715E-4"/>
    <n v="4.3444826792583314E-4"/>
    <n v="3.5441297203614376E-3"/>
    <n v="16.355340944928408"/>
    <n v="15.924186957367688"/>
    <s v="R-All-Lgt-Lighting-All-All-R"/>
    <s v="R-All-HVAC-ER-All-All-E"/>
    <n v="3.5441297203614376E-3"/>
    <n v="3.4294665556167288E-4"/>
    <n v="7.1581629199973275E-4"/>
    <n v="1.1131732522789354E-3"/>
    <n v="1.5302199032411821E-3"/>
    <n v="1.9627932674418673E-3"/>
    <n v="2.4073286341091357E-3"/>
    <n v="2.8608069259173675E-3"/>
    <n v="3.3199951538279639E-3"/>
    <n v="3.5441297203614376E-3"/>
    <n v="3.5441297203614376E-3"/>
    <n v="3.5441297203614376E-3"/>
    <n v="3.5441297203614376E-3"/>
    <n v="3.5441297203614376E-3"/>
    <n v="3.5441297203614376E-3"/>
    <n v="3.5441297203614376E-3"/>
    <n v="3.5441297203614376E-3"/>
    <n v="3.5441297203614376E-3"/>
    <n v="3.5441297203614376E-3"/>
    <n v="3.5441297203614376E-3"/>
    <n v="3.5441297203614376E-3"/>
    <n v="2.9287849877021339E-4"/>
    <n v="3.2280147964660033E-4"/>
    <n v="3.472888034877432E-4"/>
    <n v="3.6697849417078725E-4"/>
    <n v="3.8250520740922564E-4"/>
    <n v="3.9446720987580891E-4"/>
    <n v="4.034101350167726E-4"/>
    <n v="4.0912007111913701E-4"/>
    <n v="4.1905641450354765E-4"/>
    <n v="4.195098742191865E-4"/>
    <n v="4.1874294891026194E-4"/>
    <n v="4.1697323811425412E-4"/>
    <n v="4.1443898899764245E-4"/>
    <n v="4.1131802231059416E-4"/>
    <n v="4.077598037739538E-4"/>
    <n v="4.0394510034604913E-4"/>
    <n v="3.9891948044100579E-4"/>
    <n v="3.9399129260445781E-4"/>
    <n v="3.8914774090911201E-4"/>
    <n v="3.8438011113437365E-4"/>
    <n v="2.5427665845322478E-3"/>
    <n v="2.5427665845322478E-3"/>
    <n v="2.9287849877021339E-4"/>
    <n v="6.1567997841681377E-4"/>
    <n v="9.6296878190455697E-4"/>
    <n v="1.3299472760753442E-3"/>
    <n v="1.7124524834845698E-3"/>
    <n v="2.1069196933603787E-3"/>
    <n v="2.5103298283771511E-3"/>
    <n v="2.5427665845322478E-3"/>
    <n v="2.5427665845322478E-3"/>
    <n v="2.5427665845322478E-3"/>
    <n v="2.5427665845322478E-3"/>
    <n v="2.5427665845322478E-3"/>
    <n v="2.5427665845322478E-3"/>
    <n v="2.5427665845322478E-3"/>
    <n v="2.5427665845322478E-3"/>
    <n v="2.5427665845322478E-3"/>
    <n v="2.5427665845322478E-3"/>
    <n v="2.5427665845322478E-3"/>
    <n v="2.5427665845322478E-3"/>
    <n v="2.5427665845322478E-3"/>
  </r>
  <r>
    <x v="0"/>
    <s v="Under $35"/>
    <n v="32.299287687879591"/>
    <s v="Lighting"/>
    <s v="Urban"/>
    <s v="SC-NR (2)"/>
    <s v="M_Input"/>
    <x v="4"/>
    <s v="Manufactured"/>
    <s v="2017 - LEDThree-Way1440 to 2600 lumensANY"/>
    <n v="2.3219973153147952E-3"/>
    <n v="2.5245975743766352E-3"/>
    <n v="2.6903944972982313E-3"/>
    <n v="2.8237079679618495E-3"/>
    <n v="2.9288350653416716E-3"/>
    <n v="3.0098264882430109E-3"/>
    <n v="3.0703765703960773E-3"/>
    <n v="3.1090369745297606E-3"/>
    <n v="3.1763132179002066E-3"/>
    <n v="3.1793834686964775E-3"/>
    <n v="3.1741908287348688E-3"/>
    <n v="3.1622086045301045E-3"/>
    <n v="3.1450499020039828E-3"/>
    <n v="3.1239186964622809E-3"/>
    <n v="3.0998269791196785E-3"/>
    <n v="3.0739986732456668E-3"/>
    <n v="3.039971585539588E-3"/>
    <n v="3.0066041835245718E-3"/>
    <n v="2.9738098295024815E-3"/>
    <n v="2.9415295218866329E-3"/>
    <n v="2.3996325849361465E-2"/>
    <n v="25.320117636280749"/>
    <n v="32.299287687879591"/>
    <s v="R-All-Lgt-Lighting-All-All-R"/>
    <s v="R-All-HVAC-ER-All-All-E"/>
    <n v="2.3996325849361465E-2"/>
    <n v="2.3219973153147952E-3"/>
    <n v="4.8465948896914308E-3"/>
    <n v="7.5369893869896617E-3"/>
    <n v="1.0360697354951511E-2"/>
    <n v="1.3289532420293182E-2"/>
    <n v="1.6299358908536194E-2"/>
    <n v="1.9369735478932271E-2"/>
    <n v="2.2478772453462033E-2"/>
    <n v="2.3996325849361465E-2"/>
    <n v="2.3996325849361465E-2"/>
    <n v="2.3996325849361465E-2"/>
    <n v="2.3996325849361465E-2"/>
    <n v="2.3996325849361465E-2"/>
    <n v="2.3996325849361465E-2"/>
    <n v="2.3996325849361465E-2"/>
    <n v="2.3996325849361465E-2"/>
    <n v="2.3996325849361465E-2"/>
    <n v="2.3996325849361465E-2"/>
    <n v="2.3996325849361465E-2"/>
    <n v="2.3996325849361465E-2"/>
    <n v="1.9829996205796671E-3"/>
    <n v="2.1855998796415071E-3"/>
    <n v="2.3513968025631032E-3"/>
    <n v="2.4847102732267214E-3"/>
    <n v="2.5898373706065435E-3"/>
    <n v="2.6708287935078828E-3"/>
    <n v="2.7313788756609492E-3"/>
    <n v="2.7700392797946325E-3"/>
    <n v="2.8373155231650785E-3"/>
    <n v="2.8403857739613494E-3"/>
    <n v="2.8351931339997407E-3"/>
    <n v="2.8232109097949764E-3"/>
    <n v="2.8060522072688547E-3"/>
    <n v="2.7849210017271528E-3"/>
    <n v="2.7608292843845504E-3"/>
    <n v="2.7350009785105387E-3"/>
    <n v="2.7009738908044599E-3"/>
    <n v="2.6676064887894437E-3"/>
    <n v="2.6348121347673534E-3"/>
    <n v="2.6025318271515048E-3"/>
    <n v="1.7216371954658902E-2"/>
    <n v="1.7216371954658902E-2"/>
    <n v="1.9829996205796671E-3"/>
    <n v="4.1685995002211738E-3"/>
    <n v="6.5199963027842769E-3"/>
    <n v="9.0047065760109988E-3"/>
    <n v="1.1594543946617542E-2"/>
    <n v="1.4265372740125425E-2"/>
    <n v="1.6996751615786374E-2"/>
    <n v="1.7216371954658902E-2"/>
    <n v="1.7216371954658902E-2"/>
    <n v="1.7216371954658902E-2"/>
    <n v="1.7216371954658902E-2"/>
    <n v="1.7216371954658902E-2"/>
    <n v="1.7216371954658902E-2"/>
    <n v="1.7216371954658902E-2"/>
    <n v="1.7216371954658902E-2"/>
    <n v="1.7216371954658902E-2"/>
    <n v="1.7216371954658902E-2"/>
    <n v="1.7216371954658902E-2"/>
    <n v="1.7216371954658902E-2"/>
    <n v="1.7216371954658902E-2"/>
  </r>
  <r>
    <x v="77"/>
    <s v="Under $25"/>
    <n v="24.493550414938667"/>
    <s v="HVAC"/>
    <s v="Urban"/>
    <s v="SC-Retro"/>
    <s v="M_Input"/>
    <x v="4"/>
    <s v="Multifamily - Low Rise"/>
    <s v="Low E Storm Window Single Pane Wood Frame_Electric Zonal"/>
    <n v="2.6077647679012331E-2"/>
    <n v="2.6019463566583464E-2"/>
    <n v="2.5961510701628065E-2"/>
    <n v="2.5904067140079094E-2"/>
    <n v="2.5846788173982626E-2"/>
    <n v="2.3210879418789063E-2"/>
    <n v="1.8527542390664811E-2"/>
    <n v="1.4789248263856719E-2"/>
    <n v="1.1805260754411977E-2"/>
    <n v="9.4233094516317732E-3"/>
    <n v="7.5219254289660047E-3"/>
    <n v="6.0041047256234933E-3"/>
    <n v="4.7925760793467338E-3"/>
    <n v="3.8255175433160866E-3"/>
    <n v="3.05360511096527E-3"/>
    <n v="2.4374591191572495E-3"/>
    <n v="1.6588419932572312E-5"/>
    <n v="5.9112791602377633E-6"/>
    <n v="2.0107335847198754E-6"/>
    <n v="6.5421792503734138E-7"/>
    <n v="0.22856852408831635"/>
    <n v="13.038933303919345"/>
    <n v="24.493550414938667"/>
    <s v="R-All-HVAC-ER-All-All-E"/>
    <n v="0"/>
    <n v="0.22856852408831635"/>
    <n v="2.6077647679012331E-2"/>
    <n v="5.2097111245595795E-2"/>
    <n v="7.8058621947223863E-2"/>
    <n v="0.10396268908730295"/>
    <n v="0.12980947726128558"/>
    <n v="0.15302035668007463"/>
    <n v="0.17154789907073945"/>
    <n v="0.18633714733459616"/>
    <n v="0.19814240808900815"/>
    <n v="0.20756571754063993"/>
    <n v="0.21508764296960595"/>
    <n v="0.22109174769522943"/>
    <n v="0.22588432377457618"/>
    <n v="0.22856852408831635"/>
    <n v="0.22856852408831635"/>
    <n v="0.22856852408831635"/>
    <n v="0.22856852408831635"/>
    <n v="0.22856852408831635"/>
    <n v="0.22856852408831635"/>
    <n v="0.22856852408831635"/>
    <n v="2.6077647679012331E-2"/>
    <n v="2.6019463566583464E-2"/>
    <n v="2.5961510701628065E-2"/>
    <n v="2.5904067140079094E-2"/>
    <n v="2.5846788173982626E-2"/>
    <n v="2.3210879418789063E-2"/>
    <n v="1.8527542390664811E-2"/>
    <n v="1.4789248263856719E-2"/>
    <n v="1.1805260754411977E-2"/>
    <n v="9.4233094516317732E-3"/>
    <n v="7.5219254289660047E-3"/>
    <n v="6.0041047256234933E-3"/>
    <n v="4.7925760793467338E-3"/>
    <n v="3.8255175433160866E-3"/>
    <n v="3.05360511096527E-3"/>
    <n v="2.4374591191572495E-3"/>
    <n v="1.6588419932572312E-5"/>
    <n v="5.9112791602377633E-6"/>
    <n v="2.0107335847198754E-6"/>
    <n v="6.5421792503734138E-7"/>
    <n v="0.22856852408831635"/>
    <n v="0.22856852408831635"/>
    <n v="2.6077647679012331E-2"/>
    <n v="5.2097111245595795E-2"/>
    <n v="7.8058621947223863E-2"/>
    <n v="0.10396268908730295"/>
    <n v="0.12980947726128558"/>
    <n v="0.15302035668007463"/>
    <n v="0.17154789907073945"/>
    <n v="0.18633714733459616"/>
    <n v="0.19814240808900815"/>
    <n v="0.20756571754063993"/>
    <n v="0.21508764296960595"/>
    <n v="0.22109174769522943"/>
    <n v="0.22588432377457618"/>
    <n v="0.22856852408831635"/>
    <n v="0.22856852408831635"/>
    <n v="0.22856852408831635"/>
    <n v="0.22856852408831635"/>
    <n v="0.22856852408831635"/>
    <n v="0.22856852408831635"/>
    <n v="0.22856852408831635"/>
  </r>
  <r>
    <x v="77"/>
    <s v="Under $25"/>
    <n v="24.493550414938667"/>
    <s v="HVAC"/>
    <s v="Urban"/>
    <s v="SC-Retro"/>
    <s v="M_Input"/>
    <x v="4"/>
    <s v="Multifamily - Low Rise"/>
    <s v="Low E Storm Window Single Pane Metal Frame_Electric Zonal"/>
    <n v="7.823294303703697E-2"/>
    <n v="7.8058390699750374E-2"/>
    <n v="7.7884532104884191E-2"/>
    <n v="7.7712201420237298E-2"/>
    <n v="7.7540364521947874E-2"/>
    <n v="6.9632638256367188E-2"/>
    <n v="5.5582627171994421E-2"/>
    <n v="4.436774479157015E-2"/>
    <n v="3.5415782263235933E-2"/>
    <n v="2.8269928354895325E-2"/>
    <n v="2.2565776286898011E-2"/>
    <n v="1.8012314176870482E-2"/>
    <n v="1.4377728238040201E-2"/>
    <n v="1.1476552629948259E-2"/>
    <n v="9.1608153328958074E-3"/>
    <n v="7.3123773574717476E-3"/>
    <n v="4.9765259797716931E-5"/>
    <n v="1.7733837480713289E-5"/>
    <n v="6.0322007541596272E-6"/>
    <n v="1.9626537751120239E-6"/>
    <n v="0.6857055722649491"/>
    <n v="13.038933303919345"/>
    <n v="24.493550414938667"/>
    <s v="R-All-HVAC-ER-All-All-E"/>
    <n v="0"/>
    <n v="0.6857055722649491"/>
    <n v="7.823294303703697E-2"/>
    <n v="0.15629133373678733"/>
    <n v="0.23417586584167152"/>
    <n v="0.31188806726190882"/>
    <n v="0.38942843178385667"/>
    <n v="0.45906107004022384"/>
    <n v="0.51464369721221825"/>
    <n v="0.55901144200378838"/>
    <n v="0.59442722426702432"/>
    <n v="0.6226971526219196"/>
    <n v="0.64526292890881765"/>
    <n v="0.66327524308568808"/>
    <n v="0.67765297132372826"/>
    <n v="0.6857055722649491"/>
    <n v="0.6857055722649491"/>
    <n v="0.6857055722649491"/>
    <n v="0.6857055722649491"/>
    <n v="0.6857055722649491"/>
    <n v="0.6857055722649491"/>
    <n v="0.6857055722649491"/>
    <n v="7.823294303703697E-2"/>
    <n v="7.8058390699750374E-2"/>
    <n v="7.7884532104884191E-2"/>
    <n v="7.7712201420237298E-2"/>
    <n v="7.7540364521947874E-2"/>
    <n v="6.9632638256367188E-2"/>
    <n v="5.5582627171994421E-2"/>
    <n v="4.436774479157015E-2"/>
    <n v="3.5415782263235933E-2"/>
    <n v="2.8269928354895325E-2"/>
    <n v="2.2565776286898011E-2"/>
    <n v="1.8012314176870482E-2"/>
    <n v="1.4377728238040201E-2"/>
    <n v="1.1476552629948259E-2"/>
    <n v="9.1608153328958074E-3"/>
    <n v="7.3123773574717476E-3"/>
    <n v="4.9765259797716931E-5"/>
    <n v="1.7733837480713289E-5"/>
    <n v="6.0322007541596272E-6"/>
    <n v="1.9626537751120239E-6"/>
    <n v="0.6857055722649491"/>
    <n v="0.6857055722649491"/>
    <n v="7.823294303703697E-2"/>
    <n v="0.15629133373678733"/>
    <n v="0.23417586584167152"/>
    <n v="0.31188806726190882"/>
    <n v="0.38942843178385667"/>
    <n v="0.45906107004022384"/>
    <n v="0.51464369721221825"/>
    <n v="0.55901144200378838"/>
    <n v="0.59442722426702432"/>
    <n v="0.6226971526219196"/>
    <n v="0.64526292890881765"/>
    <n v="0.66327524308568808"/>
    <n v="0.67765297132372826"/>
    <n v="0.6857055722649491"/>
    <n v="0.6857055722649491"/>
    <n v="0.6857055722649491"/>
    <n v="0.6857055722649491"/>
    <n v="0.6857055722649491"/>
    <n v="0.6857055722649491"/>
    <n v="0.6857055722649491"/>
  </r>
  <r>
    <x v="77"/>
    <s v="Under $25"/>
    <n v="24.493550414938667"/>
    <s v="HVAC"/>
    <s v="Urban"/>
    <s v="SC-Retro"/>
    <s v="M_Input"/>
    <x v="4"/>
    <s v="Multifamily - Low Rise"/>
    <s v="Low E Storm Window Double Pane Metal Frame_Electric Zonal"/>
    <n v="0.56433277238770252"/>
    <n v="0.56307364035708141"/>
    <n v="0.56181951263242436"/>
    <n v="0.56057640647715401"/>
    <n v="0.55933686224622492"/>
    <n v="0.50229453565721327"/>
    <n v="0.40094488166850484"/>
    <n v="0.32004640821147795"/>
    <n v="0.25547149084534976"/>
    <n v="0.20392492503020176"/>
    <n v="0.16277806507978398"/>
    <n v="0.12993169887191083"/>
    <n v="0.10371363932159561"/>
    <n v="8.2786029921511919E-2"/>
    <n v="6.6081475570942155E-2"/>
    <n v="5.2747781518758363E-2"/>
    <n v="3.5898134391984071E-4"/>
    <n v="1.2792290922541421E-4"/>
    <n v="4.3513236790574197E-5"/>
    <n v="1.4157588902437237E-5"/>
    <n v="4.9463322178072442"/>
    <n v="13.038933303919345"/>
    <n v="24.493550414938667"/>
    <s v="R-All-HVAC-ER-All-All-E"/>
    <n v="0"/>
    <n v="4.9463322178072442"/>
    <n v="0.56433277238770252"/>
    <n v="1.1274064127447838"/>
    <n v="1.6892259253772082"/>
    <n v="2.2498023318543621"/>
    <n v="2.8091391941005872"/>
    <n v="3.3114337297578005"/>
    <n v="3.7123786114263053"/>
    <n v="4.0324250196377829"/>
    <n v="4.287896510483133"/>
    <n v="4.4918214355133346"/>
    <n v="4.6545995005931182"/>
    <n v="4.7845311994650288"/>
    <n v="4.8882448387866244"/>
    <n v="4.9463322178072442"/>
    <n v="4.9463322178072442"/>
    <n v="4.9463322178072442"/>
    <n v="4.9463322178072442"/>
    <n v="4.9463322178072442"/>
    <n v="4.9463322178072442"/>
    <n v="4.9463322178072442"/>
    <n v="0.56433277238770252"/>
    <n v="0.56307364035708141"/>
    <n v="0.56181951263242436"/>
    <n v="0.56057640647715401"/>
    <n v="0.55933686224622492"/>
    <n v="0.50229453565721327"/>
    <n v="0.40094488166850484"/>
    <n v="0.32004640821147795"/>
    <n v="0.25547149084534976"/>
    <n v="0.20392492503020176"/>
    <n v="0.16277806507978398"/>
    <n v="0.12993169887191083"/>
    <n v="0.10371363932159561"/>
    <n v="8.2786029921511919E-2"/>
    <n v="6.6081475570942155E-2"/>
    <n v="5.2747781518758363E-2"/>
    <n v="3.5898134391984071E-4"/>
    <n v="1.2792290922541421E-4"/>
    <n v="4.3513236790574197E-5"/>
    <n v="1.4157588902437237E-5"/>
    <n v="4.9463322178072442"/>
    <n v="4.9463322178072442"/>
    <n v="0.56433277238770252"/>
    <n v="1.1274064127447838"/>
    <n v="1.6892259253772082"/>
    <n v="2.2498023318543621"/>
    <n v="2.8091391941005872"/>
    <n v="3.3114337297578005"/>
    <n v="3.7123786114263053"/>
    <n v="4.0324250196377829"/>
    <n v="4.287896510483133"/>
    <n v="4.4918214355133346"/>
    <n v="4.6545995005931182"/>
    <n v="4.7845311994650288"/>
    <n v="4.8882448387866244"/>
    <n v="4.9463322178072442"/>
    <n v="4.9463322178072442"/>
    <n v="4.9463322178072442"/>
    <n v="4.9463322178072442"/>
    <n v="4.9463322178072442"/>
    <n v="4.9463322178072442"/>
    <n v="4.9463322178072442"/>
  </r>
  <r>
    <x v="77"/>
    <s v="Under $30"/>
    <n v="25.557496727281212"/>
    <s v="HVAC"/>
    <s v="Urban"/>
    <s v="SC-Retro"/>
    <s v="M_Input"/>
    <x v="4"/>
    <s v="Multifamily - Low Rise"/>
    <s v="Low E Storm Window Single Pane Wood Frame_Electric FAF"/>
    <n v="2.2357246522621194E-4"/>
    <n v="2.2307363321448915E-4"/>
    <n v="2.2257678376531786E-4"/>
    <n v="2.2208430074595364E-4"/>
    <n v="2.2159322885889455E-4"/>
    <n v="1.9899469444490783E-4"/>
    <n v="1.5884286718843193E-4"/>
    <n v="1.2679321133148125E-4"/>
    <n v="1.012104804079514E-4"/>
    <n v="8.0789208851316655E-5"/>
    <n v="6.4488002602900219E-5"/>
    <n v="5.1475214003460078E-5"/>
    <n v="4.1088370470856246E-5"/>
    <n v="3.2797451612694416E-5"/>
    <n v="2.6179586091858837E-5"/>
    <n v="2.0897158780033687E-5"/>
    <n v="1.4221811661017467E-7"/>
    <n v="5.0679389136710027E-8"/>
    <n v="1.7238696909413382E-8"/>
    <n v="5.608830830761314E-9"/>
    <n v="1.9595950153383289E-3"/>
    <n v="13.755178853959039"/>
    <n v="25.557496727281212"/>
    <s v="R-All-HVAC-ER-All-All-E"/>
    <n v="0"/>
    <n v="1.9595950153383289E-3"/>
    <n v="2.2357246522621194E-4"/>
    <n v="4.466460984407011E-4"/>
    <n v="6.6922288220601898E-4"/>
    <n v="8.9130718295197262E-4"/>
    <n v="1.1129004118108671E-3"/>
    <n v="1.311895106255775E-3"/>
    <n v="1.4707379734442069E-3"/>
    <n v="1.5975311847756881E-3"/>
    <n v="1.6987416651836396E-3"/>
    <n v="1.7795308740349563E-3"/>
    <n v="1.8440188766378565E-3"/>
    <n v="1.8954940906413167E-3"/>
    <n v="1.9365824611121728E-3"/>
    <n v="1.9595950153383289E-3"/>
    <n v="1.9595950153383289E-3"/>
    <n v="1.9595950153383289E-3"/>
    <n v="1.9595950153383289E-3"/>
    <n v="1.9595950153383289E-3"/>
    <n v="1.9595950153383289E-3"/>
    <n v="1.9595950153383289E-3"/>
    <n v="2.2357246522621194E-4"/>
    <n v="2.2307363321448915E-4"/>
    <n v="2.2257678376531786E-4"/>
    <n v="2.2208430074595364E-4"/>
    <n v="2.2159322885889455E-4"/>
    <n v="1.9899469444490783E-4"/>
    <n v="1.5884286718843193E-4"/>
    <n v="1.2679321133148125E-4"/>
    <n v="1.012104804079514E-4"/>
    <n v="8.0789208851316655E-5"/>
    <n v="6.4488002602900219E-5"/>
    <n v="5.1475214003460078E-5"/>
    <n v="4.1088370470856246E-5"/>
    <n v="3.2797451612694416E-5"/>
    <n v="2.6179586091858837E-5"/>
    <n v="2.0897158780033687E-5"/>
    <n v="1.4221811661017467E-7"/>
    <n v="5.0679389136710027E-8"/>
    <n v="1.7238696909413382E-8"/>
    <n v="5.608830830761314E-9"/>
    <n v="1.9595950153383289E-3"/>
    <n v="1.9595950153383289E-3"/>
    <n v="2.2357246522621194E-4"/>
    <n v="4.466460984407011E-4"/>
    <n v="6.6922288220601898E-4"/>
    <n v="8.9130718295197262E-4"/>
    <n v="1.1129004118108671E-3"/>
    <n v="1.311895106255775E-3"/>
    <n v="1.4707379734442069E-3"/>
    <n v="1.5975311847756881E-3"/>
    <n v="1.6987416651836396E-3"/>
    <n v="1.7795308740349563E-3"/>
    <n v="1.8440188766378565E-3"/>
    <n v="1.8954940906413167E-3"/>
    <n v="1.9365824611121728E-3"/>
    <n v="1.9595950153383289E-3"/>
    <n v="1.9595950153383289E-3"/>
    <n v="1.9595950153383289E-3"/>
    <n v="1.9595950153383289E-3"/>
    <n v="1.9595950153383289E-3"/>
    <n v="1.9595950153383289E-3"/>
    <n v="1.9595950153383289E-3"/>
  </r>
  <r>
    <x v="77"/>
    <s v="Under $30"/>
    <n v="25.557496727281212"/>
    <s v="HVAC"/>
    <s v="Urban"/>
    <s v="SC-Retro"/>
    <s v="M_Input"/>
    <x v="4"/>
    <s v="Multifamily - Low Rise"/>
    <s v="Low E Storm Window Single Pane Metal Frame_Electric FAF"/>
    <n v="6.7071739567863594E-4"/>
    <n v="6.6922089964346735E-4"/>
    <n v="6.6773035129595343E-4"/>
    <n v="6.662529022378608E-4"/>
    <n v="6.6477968657668353E-4"/>
    <n v="5.969840833347234E-4"/>
    <n v="4.7652860156529594E-4"/>
    <n v="3.8037963399444377E-4"/>
    <n v="3.0363144122385428E-4"/>
    <n v="2.4236762655394992E-4"/>
    <n v="1.9346400780870062E-4"/>
    <n v="1.5442564201038022E-4"/>
    <n v="1.2326511141256874E-4"/>
    <n v="9.8392354838083235E-5"/>
    <n v="7.8538758275576511E-5"/>
    <n v="6.2691476340101044E-5"/>
    <n v="4.2665434983052382E-7"/>
    <n v="1.5203816741013004E-7"/>
    <n v="5.1716090728240157E-8"/>
    <n v="1.6826492492283935E-8"/>
    <n v="5.8787850460149862E-3"/>
    <n v="13.755178853959039"/>
    <n v="25.557496727281212"/>
    <s v="R-All-HVAC-ER-All-All-E"/>
    <n v="0"/>
    <n v="5.8787850460149862E-3"/>
    <n v="6.7071739567863594E-4"/>
    <n v="1.3399382953221033E-3"/>
    <n v="2.0076686466180566E-3"/>
    <n v="2.6739215488559174E-3"/>
    <n v="3.3387012354326008E-3"/>
    <n v="3.9356853187673246E-3"/>
    <n v="4.4122139203326208E-3"/>
    <n v="4.7925935543270647E-3"/>
    <n v="5.0962249955509194E-3"/>
    <n v="5.338592622104869E-3"/>
    <n v="5.5320566299135697E-3"/>
    <n v="5.68648227192395E-3"/>
    <n v="5.8097473833365184E-3"/>
    <n v="5.8787850460149862E-3"/>
    <n v="5.8787850460149862E-3"/>
    <n v="5.8787850460149862E-3"/>
    <n v="5.8787850460149862E-3"/>
    <n v="5.8787850460149862E-3"/>
    <n v="5.8787850460149862E-3"/>
    <n v="5.8787850460149862E-3"/>
    <n v="6.7071739567863594E-4"/>
    <n v="6.6922089964346735E-4"/>
    <n v="6.6773035129595343E-4"/>
    <n v="6.662529022378608E-4"/>
    <n v="6.6477968657668353E-4"/>
    <n v="5.969840833347234E-4"/>
    <n v="4.7652860156529594E-4"/>
    <n v="3.8037963399444377E-4"/>
    <n v="3.0363144122385428E-4"/>
    <n v="2.4236762655394992E-4"/>
    <n v="1.9346400780870062E-4"/>
    <n v="1.5442564201038022E-4"/>
    <n v="1.2326511141256874E-4"/>
    <n v="9.8392354838083235E-5"/>
    <n v="7.8538758275576511E-5"/>
    <n v="6.2691476340101044E-5"/>
    <n v="4.2665434983052382E-7"/>
    <n v="1.5203816741013004E-7"/>
    <n v="5.1716090728240157E-8"/>
    <n v="1.6826492492283935E-8"/>
    <n v="5.8787850460149862E-3"/>
    <n v="5.8787850460149862E-3"/>
    <n v="6.7071739567863594E-4"/>
    <n v="1.3399382953221033E-3"/>
    <n v="2.0076686466180566E-3"/>
    <n v="2.6739215488559174E-3"/>
    <n v="3.3387012354326008E-3"/>
    <n v="3.9356853187673246E-3"/>
    <n v="4.4122139203326208E-3"/>
    <n v="4.7925935543270647E-3"/>
    <n v="5.0962249955509194E-3"/>
    <n v="5.338592622104869E-3"/>
    <n v="5.5320566299135697E-3"/>
    <n v="5.68648227192395E-3"/>
    <n v="5.8097473833365184E-3"/>
    <n v="5.8787850460149862E-3"/>
    <n v="5.8787850460149862E-3"/>
    <n v="5.8787850460149862E-3"/>
    <n v="5.8787850460149862E-3"/>
    <n v="5.8787850460149862E-3"/>
    <n v="5.8787850460149862E-3"/>
    <n v="5.8787850460149862E-3"/>
  </r>
  <r>
    <x v="77"/>
    <s v="Under $30"/>
    <n v="25.557496727281212"/>
    <s v="HVAC"/>
    <s v="Urban"/>
    <s v="SC-Retro"/>
    <s v="M_Input"/>
    <x v="4"/>
    <s v="Multifamily - Low Rise"/>
    <s v="Low E Storm Window Double Pane Metal Frame_Electric FAF"/>
    <n v="4.8382151137122825E-3"/>
    <n v="4.8274201503169514E-3"/>
    <n v="4.8166680905237748E-3"/>
    <n v="4.806010522360701E-3"/>
    <n v="4.7953834917758547E-3"/>
    <n v="4.3063403949934751E-3"/>
    <n v="3.4374356428859667E-3"/>
    <n v="2.7438657562745611E-3"/>
    <n v="2.1902432192639288E-3"/>
    <n v="1.7483171324063007E-3"/>
    <n v="1.3955512300263737E-3"/>
    <n v="1.1139482588838759E-3"/>
    <n v="8.8917199534730167E-4"/>
    <n v="7.0975254454179243E-4"/>
    <n v="5.6653876841320969E-4"/>
    <n v="4.5222451405590449E-4"/>
    <n v="3.0776680864114334E-6"/>
    <n v="1.0967262280122192E-6"/>
    <n v="3.7305364881779985E-7"/>
    <n v="1.2137778267188535E-7"/>
    <n v="4.2406573682373085E-2"/>
    <n v="13.755178853959039"/>
    <n v="25.557496727281212"/>
    <s v="R-All-HVAC-ER-All-All-E"/>
    <n v="0"/>
    <n v="4.2406573682373085E-2"/>
    <n v="4.8382151137122825E-3"/>
    <n v="9.6656352640292348E-3"/>
    <n v="1.448230335455301E-2"/>
    <n v="1.928831387691371E-2"/>
    <n v="2.4083697368689566E-2"/>
    <n v="2.839003776368304E-2"/>
    <n v="3.182747340656901E-2"/>
    <n v="3.4571339162843572E-2"/>
    <n v="3.6761582382107499E-2"/>
    <n v="3.85098995145138E-2"/>
    <n v="3.9905450744540175E-2"/>
    <n v="4.1019399003424051E-2"/>
    <n v="4.190857099877135E-2"/>
    <n v="4.2406573682373085E-2"/>
    <n v="4.2406573682373085E-2"/>
    <n v="4.2406573682373085E-2"/>
    <n v="4.2406573682373085E-2"/>
    <n v="4.2406573682373085E-2"/>
    <n v="4.2406573682373085E-2"/>
    <n v="4.2406573682373085E-2"/>
    <n v="4.8382151137122825E-3"/>
    <n v="4.8274201503169514E-3"/>
    <n v="4.8166680905237748E-3"/>
    <n v="4.806010522360701E-3"/>
    <n v="4.7953834917758547E-3"/>
    <n v="4.3063403949934751E-3"/>
    <n v="3.4374356428859667E-3"/>
    <n v="2.7438657562745611E-3"/>
    <n v="2.1902432192639288E-3"/>
    <n v="1.7483171324063007E-3"/>
    <n v="1.3955512300263737E-3"/>
    <n v="1.1139482588838759E-3"/>
    <n v="8.8917199534730167E-4"/>
    <n v="7.0975254454179243E-4"/>
    <n v="5.6653876841320969E-4"/>
    <n v="4.5222451405590449E-4"/>
    <n v="3.0776680864114334E-6"/>
    <n v="1.0967262280122192E-6"/>
    <n v="3.7305364881779985E-7"/>
    <n v="1.2137778267188535E-7"/>
    <n v="4.2406573682373085E-2"/>
    <n v="4.2406573682373085E-2"/>
    <n v="4.8382151137122825E-3"/>
    <n v="9.6656352640292348E-3"/>
    <n v="1.448230335455301E-2"/>
    <n v="1.928831387691371E-2"/>
    <n v="2.4083697368689566E-2"/>
    <n v="2.839003776368304E-2"/>
    <n v="3.182747340656901E-2"/>
    <n v="3.4571339162843572E-2"/>
    <n v="3.6761582382107499E-2"/>
    <n v="3.85098995145138E-2"/>
    <n v="3.9905450744540175E-2"/>
    <n v="4.1019399003424051E-2"/>
    <n v="4.190857099877135E-2"/>
    <n v="4.2406573682373085E-2"/>
    <n v="4.2406573682373085E-2"/>
    <n v="4.2406573682373085E-2"/>
    <n v="4.2406573682373085E-2"/>
    <n v="4.2406573682373085E-2"/>
    <n v="4.2406573682373085E-2"/>
    <n v="4.2406573682373085E-2"/>
  </r>
  <r>
    <x v="77"/>
    <s v="Under $85"/>
    <n v="76.281847603291624"/>
    <s v="HVAC"/>
    <s v="Urban"/>
    <s v="SC-Retro"/>
    <s v="M_Input"/>
    <x v="4"/>
    <s v="Multifamily - Low Rise"/>
    <s v="Low E Storm Window Single Pane Wood Frame_Heat Pump"/>
    <n v="1.9520719157436926E-5"/>
    <n v="1.9477164779675219E-5"/>
    <n v="1.9433783504834476E-5"/>
    <n v="1.9390783474839329E-5"/>
    <n v="1.9347906654638356E-5"/>
    <n v="1.7374767237766243E-5"/>
    <n v="1.3869002148409016E-5"/>
    <n v="1.1070659649286775E-5"/>
    <n v="8.8369619301458498E-6"/>
    <n v="7.0539252467533865E-6"/>
    <n v="5.6306226554399816E-6"/>
    <n v="4.4944407403380946E-6"/>
    <n v="3.5875372210382238E-6"/>
    <n v="2.8636345775551843E-6"/>
    <n v="2.2858107649349413E-6"/>
    <n v="1.8245876893680146E-6"/>
    <n v="1.2417450022916995E-8"/>
    <n v="4.4249551097770404E-9"/>
    <n v="1.5051574471317392E-9"/>
    <n v="4.8972225331095318E-10"/>
    <n v="1.7109756301174439E-4"/>
    <n v="47.902663714921871"/>
    <n v="76.281847603291624"/>
    <s v="R-All-HVAC-ER-All-All-E"/>
    <n v="0"/>
    <n v="1.7109756301174439E-4"/>
    <n v="1.9520719157436926E-5"/>
    <n v="3.8997883937112145E-5"/>
    <n v="5.8431667441946624E-5"/>
    <n v="7.7822450916785954E-5"/>
    <n v="9.7170357571424313E-5"/>
    <n v="1.1454512480919055E-4"/>
    <n v="1.2841412695759958E-4"/>
    <n v="1.3948478660688637E-4"/>
    <n v="1.4832174853703222E-4"/>
    <n v="1.553756737837856E-4"/>
    <n v="1.6100629643922557E-4"/>
    <n v="1.6550073717956366E-4"/>
    <n v="1.690882744006019E-4"/>
    <n v="1.7109756301174439E-4"/>
    <n v="1.7109756301174439E-4"/>
    <n v="1.7109756301174439E-4"/>
    <n v="1.7109756301174439E-4"/>
    <n v="1.7109756301174439E-4"/>
    <n v="1.7109756301174439E-4"/>
    <n v="1.7109756301174439E-4"/>
    <n v="1.9520719157436926E-5"/>
    <n v="1.9477164779675219E-5"/>
    <n v="1.9433783504834476E-5"/>
    <n v="1.9390783474839329E-5"/>
    <n v="1.9347906654638356E-5"/>
    <n v="1.7374767237766243E-5"/>
    <n v="1.3869002148409016E-5"/>
    <n v="1.1070659649286775E-5"/>
    <n v="8.8369619301458498E-6"/>
    <n v="7.0539252467533865E-6"/>
    <n v="5.6306226554399816E-6"/>
    <n v="4.4944407403380946E-6"/>
    <n v="3.5875372210382238E-6"/>
    <n v="2.8636345775551843E-6"/>
    <n v="2.2858107649349413E-6"/>
    <n v="1.8245876893680146E-6"/>
    <n v="1.2417450022916995E-8"/>
    <n v="4.4249551097770404E-9"/>
    <n v="1.5051574471317392E-9"/>
    <n v="4.8972225331095318E-10"/>
    <n v="1.7109756301174439E-4"/>
    <n v="1.7109756301174439E-4"/>
    <n v="1.9520719157436926E-5"/>
    <n v="3.8997883937112145E-5"/>
    <n v="5.8431667441946624E-5"/>
    <n v="7.7822450916785954E-5"/>
    <n v="9.7170357571424313E-5"/>
    <n v="1.1454512480919055E-4"/>
    <n v="1.2841412695759958E-4"/>
    <n v="1.3948478660688637E-4"/>
    <n v="1.4832174853703222E-4"/>
    <n v="1.553756737837856E-4"/>
    <n v="1.6100629643922557E-4"/>
    <n v="1.6550073717956366E-4"/>
    <n v="1.690882744006019E-4"/>
    <n v="1.7109756301174439E-4"/>
    <n v="1.7109756301174439E-4"/>
    <n v="1.7109756301174439E-4"/>
    <n v="1.7109756301174439E-4"/>
    <n v="1.7109756301174439E-4"/>
    <n v="1.7109756301174439E-4"/>
    <n v="1.7109756301174439E-4"/>
  </r>
  <r>
    <x v="77"/>
    <s v="Under $85"/>
    <n v="76.281847603291624"/>
    <s v="HVAC"/>
    <s v="Urban"/>
    <s v="SC-Retro"/>
    <s v="M_Input"/>
    <x v="4"/>
    <s v="Multifamily - Low Rise"/>
    <s v="Low E Storm Window Single Pane Metal Frame_Heat Pump"/>
    <n v="5.8562157472310791E-5"/>
    <n v="5.8431494339025643E-5"/>
    <n v="5.8301350514503425E-5"/>
    <n v="5.8172350424517987E-5"/>
    <n v="5.8043719963915057E-5"/>
    <n v="5.2124301713298725E-5"/>
    <n v="4.1607006445227039E-5"/>
    <n v="3.3211978947860327E-5"/>
    <n v="2.6510885790437553E-5"/>
    <n v="2.1161775740260158E-5"/>
    <n v="1.689186796631995E-5"/>
    <n v="1.3483322221014281E-5"/>
    <n v="1.076261166311467E-5"/>
    <n v="8.5909037326655517E-6"/>
    <n v="6.8574322948048238E-6"/>
    <n v="5.473763068104043E-6"/>
    <n v="3.7252350068750985E-8"/>
    <n v="1.3274865329331123E-8"/>
    <n v="4.5154723413952167E-9"/>
    <n v="1.4691667599328597E-9"/>
    <n v="5.1329268903523321E-4"/>
    <n v="47.902663714921871"/>
    <n v="76.281847603291624"/>
    <s v="R-All-HVAC-ER-All-All-E"/>
    <n v="0"/>
    <n v="5.1329268903523321E-4"/>
    <n v="5.8562157472310791E-5"/>
    <n v="1.1699365181133643E-4"/>
    <n v="1.7529500232583986E-4"/>
    <n v="2.3346735275035785E-4"/>
    <n v="2.9151107271427291E-4"/>
    <n v="3.4363537442757164E-4"/>
    <n v="3.8524238087279868E-4"/>
    <n v="4.1845435982065902E-4"/>
    <n v="4.4496524561109658E-4"/>
    <n v="4.6612702135135676E-4"/>
    <n v="4.8301888931767673E-4"/>
    <n v="4.9650221153869098E-4"/>
    <n v="5.0726482320180566E-4"/>
    <n v="5.1329268903523321E-4"/>
    <n v="5.1329268903523321E-4"/>
    <n v="5.1329268903523321E-4"/>
    <n v="5.1329268903523321E-4"/>
    <n v="5.1329268903523321E-4"/>
    <n v="5.1329268903523321E-4"/>
    <n v="5.1329268903523321E-4"/>
    <n v="5.8562157472310791E-5"/>
    <n v="5.8431494339025643E-5"/>
    <n v="5.8301350514503425E-5"/>
    <n v="5.8172350424517987E-5"/>
    <n v="5.8043719963915057E-5"/>
    <n v="5.2124301713298725E-5"/>
    <n v="4.1607006445227039E-5"/>
    <n v="3.3211978947860327E-5"/>
    <n v="2.6510885790437553E-5"/>
    <n v="2.1161775740260158E-5"/>
    <n v="1.689186796631995E-5"/>
    <n v="1.3483322221014281E-5"/>
    <n v="1.076261166311467E-5"/>
    <n v="8.5909037326655517E-6"/>
    <n v="6.8574322948048238E-6"/>
    <n v="5.473763068104043E-6"/>
    <n v="3.7252350068750985E-8"/>
    <n v="1.3274865329331123E-8"/>
    <n v="4.5154723413952167E-9"/>
    <n v="1.4691667599328597E-9"/>
    <n v="5.1329268903523321E-4"/>
    <n v="5.1329268903523321E-4"/>
    <n v="5.8562157472310791E-5"/>
    <n v="1.1699365181133643E-4"/>
    <n v="1.7529500232583986E-4"/>
    <n v="2.3346735275035785E-4"/>
    <n v="2.9151107271427291E-4"/>
    <n v="3.4363537442757164E-4"/>
    <n v="3.8524238087279868E-4"/>
    <n v="4.1845435982065902E-4"/>
    <n v="4.4496524561109658E-4"/>
    <n v="4.6612702135135676E-4"/>
    <n v="4.8301888931767673E-4"/>
    <n v="4.9650221153869098E-4"/>
    <n v="5.0726482320180566E-4"/>
    <n v="5.1329268903523321E-4"/>
    <n v="5.1329268903523321E-4"/>
    <n v="5.1329268903523321E-4"/>
    <n v="5.1329268903523321E-4"/>
    <n v="5.1329268903523321E-4"/>
    <n v="5.1329268903523321E-4"/>
    <n v="5.1329268903523321E-4"/>
  </r>
  <r>
    <x v="77"/>
    <s v="Under $85"/>
    <n v="76.281847603291624"/>
    <s v="HVAC"/>
    <s v="Urban"/>
    <s v="SC-Retro"/>
    <s v="M_Input"/>
    <x v="4"/>
    <s v="Multifamily - Low Rise"/>
    <s v="Low E Storm Window Double Pane Metal Frame_Heat Pump"/>
    <n v="4.2243770207786439E-4"/>
    <n v="4.2149516450490414E-4"/>
    <n v="4.2055637296197336E-4"/>
    <n v="4.1962583173990429E-4"/>
    <n v="4.1869795683672958E-4"/>
    <n v="3.7599827582496947E-4"/>
    <n v="3.0013184198978706E-4"/>
    <n v="2.3957437146720822E-4"/>
    <n v="1.9123608413259576E-4"/>
    <n v="1.5265031722626289E-4"/>
    <n v="1.2184936818403253E-4"/>
    <n v="9.7261847945301298E-5"/>
    <n v="7.7636021887893448E-5"/>
    <n v="6.1970422338270182E-5"/>
    <n v="4.946603857860877E-5"/>
    <n v="3.9484950555345587E-5"/>
    <n v="2.6871955951219826E-7"/>
    <n v="9.5758145655190731E-8"/>
    <n v="3.2572327284852022E-8"/>
    <n v="1.059782386481687E-8"/>
    <n v="3.7026331236504522E-3"/>
    <n v="47.902663714921871"/>
    <n v="76.281847603291624"/>
    <s v="R-All-HVAC-ER-All-All-E"/>
    <n v="0"/>
    <n v="3.7026331236504522E-3"/>
    <n v="4.2243770207786439E-4"/>
    <n v="8.4393286658276858E-4"/>
    <n v="1.2644892395447418E-3"/>
    <n v="1.6841150712846461E-3"/>
    <n v="2.1028130281213757E-3"/>
    <n v="2.4788113039463451E-3"/>
    <n v="2.778943145936132E-3"/>
    <n v="3.0185175174033403E-3"/>
    <n v="3.2097536015359362E-3"/>
    <n v="3.3624039187621991E-3"/>
    <n v="3.4842532869462316E-3"/>
    <n v="3.5815151348915328E-3"/>
    <n v="3.6591511567794261E-3"/>
    <n v="3.7026331236504522E-3"/>
    <n v="3.7026331236504522E-3"/>
    <n v="3.7026331236504522E-3"/>
    <n v="3.7026331236504522E-3"/>
    <n v="3.7026331236504522E-3"/>
    <n v="3.7026331236504522E-3"/>
    <n v="3.7026331236504522E-3"/>
    <n v="4.2243770207786439E-4"/>
    <n v="4.2149516450490414E-4"/>
    <n v="4.2055637296197336E-4"/>
    <n v="4.1962583173990429E-4"/>
    <n v="4.1869795683672958E-4"/>
    <n v="3.7599827582496947E-4"/>
    <n v="3.0013184198978706E-4"/>
    <n v="2.3957437146720822E-4"/>
    <n v="1.9123608413259576E-4"/>
    <n v="1.5265031722626289E-4"/>
    <n v="1.2184936818403253E-4"/>
    <n v="9.7261847945301298E-5"/>
    <n v="7.7636021887893448E-5"/>
    <n v="6.1970422338270182E-5"/>
    <n v="4.946603857860877E-5"/>
    <n v="3.9484950555345587E-5"/>
    <n v="2.6871955951219826E-7"/>
    <n v="9.5758145655190731E-8"/>
    <n v="3.2572327284852022E-8"/>
    <n v="1.059782386481687E-8"/>
    <n v="3.7026331236504522E-3"/>
    <n v="3.7026331236504522E-3"/>
    <n v="4.2243770207786439E-4"/>
    <n v="8.4393286658276858E-4"/>
    <n v="1.2644892395447418E-3"/>
    <n v="1.6841150712846461E-3"/>
    <n v="2.1028130281213757E-3"/>
    <n v="2.4788113039463451E-3"/>
    <n v="2.778943145936132E-3"/>
    <n v="3.0185175174033403E-3"/>
    <n v="3.2097536015359362E-3"/>
    <n v="3.3624039187621991E-3"/>
    <n v="3.4842532869462316E-3"/>
    <n v="3.5815151348915328E-3"/>
    <n v="3.6591511567794261E-3"/>
    <n v="3.7026331236504522E-3"/>
    <n v="3.7026331236504522E-3"/>
    <n v="3.7026331236504522E-3"/>
    <n v="3.7026331236504522E-3"/>
    <n v="3.7026331236504522E-3"/>
    <n v="3.7026331236504522E-3"/>
    <n v="3.7026331236504522E-3"/>
  </r>
  <r>
    <x v="77"/>
    <s v="Under $40"/>
    <n v="38.702096878177692"/>
    <s v="HVAC"/>
    <s v="Urban"/>
    <s v="SC-Retro"/>
    <s v="M_Input"/>
    <x v="4"/>
    <s v="Multifamily - Low Rise"/>
    <s v="Low E Storm Window Single Pane Wood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40"/>
    <n v="38.702096878177692"/>
    <s v="HVAC"/>
    <s v="Urban"/>
    <s v="SC-Retro"/>
    <s v="M_Input"/>
    <x v="4"/>
    <s v="Multifamily - Low Rise"/>
    <s v="Low E Storm Window Single Pane Metal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40"/>
    <n v="38.702096878177692"/>
    <s v="HVAC"/>
    <s v="Urban"/>
    <s v="SC-Retro"/>
    <s v="M_Input"/>
    <x v="4"/>
    <s v="Multifamily - Low Rise"/>
    <s v="Low E Storm Window Double Pane Metal Frame_DHP"/>
    <n v="0"/>
    <n v="0"/>
    <n v="0"/>
    <n v="0"/>
    <n v="0"/>
    <n v="0"/>
    <n v="0"/>
    <n v="0"/>
    <n v="0"/>
    <n v="0"/>
    <n v="0"/>
    <n v="0"/>
    <n v="0"/>
    <n v="0"/>
    <n v="0"/>
    <n v="0"/>
    <n v="0"/>
    <n v="0"/>
    <n v="0"/>
    <n v="0"/>
    <n v="0"/>
    <n v="22.604085284586795"/>
    <n v="38.702096878177692"/>
    <s v="R-All-HVAC-ER-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7"/>
    <s v="Under $10"/>
    <n v="5.6501602578288326"/>
    <s v="HVAC"/>
    <s v="Urban"/>
    <s v="SC-Retro"/>
    <s v="M_Input"/>
    <x v="4"/>
    <s v="Multifamily - Low Rise"/>
    <s v="WALL R0 - R11_Electric Zonal"/>
    <n v="0.21827489215032189"/>
    <n v="0.21778788001557731"/>
    <n v="0.21730280346635611"/>
    <n v="0.21682198988392848"/>
    <n v="0.2163425539968776"/>
    <n v="0.19427949423244126"/>
    <n v="0.15507906874543853"/>
    <n v="0.12378883285457148"/>
    <n v="9.8812287430723372E-2"/>
    <n v="7.8874900051258676E-2"/>
    <n v="6.2959952599240809E-2"/>
    <n v="5.0255503394175102E-2"/>
    <n v="4.0114777211425284E-2"/>
    <n v="3.2020312547535297E-2"/>
    <n v="2.5559258046194307E-2"/>
    <n v="2.0401998405057749E-2"/>
    <n v="1.3884824338050144E-4"/>
    <n v="4.947853568133687E-5"/>
    <n v="1.6830224173209773E-5"/>
    <n v="5.4759289943647818E-6"/>
    <n v="1.9131622053659514"/>
    <n v="1.0311865003289435"/>
    <n v="5.6501602578288326"/>
    <s v="R-All-HVAC-ER-All-All-E"/>
    <n v="0"/>
    <n v="1.9131622053659514"/>
    <n v="0.21827489215032189"/>
    <n v="0.43606277216589917"/>
    <n v="0.65336557563225528"/>
    <n v="0.8701875655161837"/>
    <n v="1.0865301195130612"/>
    <n v="1.2808096137455025"/>
    <n v="1.4358886824909409"/>
    <n v="1.5596775153455125"/>
    <n v="1.6584898027762358"/>
    <n v="1.7373647028274946"/>
    <n v="1.8003246554267354"/>
    <n v="1.8505801588209105"/>
    <n v="1.8906949360323357"/>
    <n v="1.9131622053659514"/>
    <n v="1.9131622053659514"/>
    <n v="1.9131622053659514"/>
    <n v="1.9131622053659514"/>
    <n v="1.9131622053659514"/>
    <n v="1.9131622053659514"/>
    <n v="1.9131622053659514"/>
    <n v="0.2121936253433688"/>
    <n v="0.21170661320862422"/>
    <n v="0.21122153665940302"/>
    <n v="0.21074072307697539"/>
    <n v="0.21026128718992451"/>
    <n v="0.18819822742548817"/>
    <n v="0.14899780193848544"/>
    <n v="0.11770756604761839"/>
    <n v="9.2731020623770283E-2"/>
    <n v="7.2793633244305586E-2"/>
    <n v="5.6878685792287727E-2"/>
    <n v="4.417423658722202E-2"/>
    <n v="3.4033510404472202E-2"/>
    <n v="2.5939045740582214E-2"/>
    <n v="1.9477991239241224E-2"/>
    <n v="1.4320731598104666E-2"/>
    <n v="0"/>
    <n v="0"/>
    <n v="0"/>
    <n v="0"/>
    <n v="1.7915368692268898"/>
    <n v="1.7915368692268898"/>
    <n v="0.2121936253433688"/>
    <n v="0.42390023855199299"/>
    <n v="0.63512177521139601"/>
    <n v="0.84586249828837135"/>
    <n v="1.0561237854782959"/>
    <n v="1.244322012903784"/>
    <n v="1.3933198148422694"/>
    <n v="1.5110273808898878"/>
    <n v="1.6037584015136581"/>
    <n v="1.6765520347579637"/>
    <n v="1.7334307205502515"/>
    <n v="1.7776049571374735"/>
    <n v="1.7915368692268898"/>
    <n v="1.7915368692268898"/>
    <n v="1.7915368692268898"/>
    <n v="1.7915368692268898"/>
    <n v="1.7915368692268898"/>
    <n v="1.7915368692268898"/>
    <n v="1.7915368692268898"/>
    <n v="1.7915368692268898"/>
  </r>
  <r>
    <x v="77"/>
    <s v="Under $20"/>
    <n v="17.15008525479897"/>
    <s v="HVAC"/>
    <s v="Urban"/>
    <s v="SC-Retro"/>
    <s v="M_Input"/>
    <x v="4"/>
    <s v="Multifamily - Low Rise"/>
    <s v="FLOOR R0 - R19_Electric Zonal"/>
    <n v="2.4282599752371403E-2"/>
    <n v="2.4228420727811832E-2"/>
    <n v="2.4174457032867535E-2"/>
    <n v="2.4120967583565443E-2"/>
    <n v="2.4067631399831757E-2"/>
    <n v="2.1613164721165392E-2"/>
    <n v="1.7252203948966295E-2"/>
    <n v="1.3771234301885003E-2"/>
    <n v="1.0992648777231325E-2"/>
    <n v="8.7746584574371917E-3"/>
    <n v="7.0041556971324149E-3"/>
    <n v="5.5908137773091867E-3"/>
    <n v="4.4626803824498098E-3"/>
    <n v="3.562189062964515E-3"/>
    <n v="2.8434110171310398E-3"/>
    <n v="2.2696772704272126E-3"/>
    <n v="1.5446560468377699E-5"/>
    <n v="5.5043778349728928E-6"/>
    <n v="1.8723252744034683E-6"/>
    <n v="6.0918500855788678E-7"/>
    <n v="0.21283507066067778"/>
    <n v="9.2536771762022507"/>
    <n v="17.15008525479897"/>
    <s v="R-All-HVAC-ER-All-All-E"/>
    <n v="0"/>
    <n v="0.21283507066067778"/>
    <n v="2.4282599752371403E-2"/>
    <n v="4.8511020480183235E-2"/>
    <n v="7.2685477513050767E-2"/>
    <n v="9.6806445096616206E-2"/>
    <n v="0.12087407649644796"/>
    <n v="0.14248724121761336"/>
    <n v="0.15973944516657965"/>
    <n v="0.17351067946846466"/>
    <n v="0.18450332824569599"/>
    <n v="0.19327798670313318"/>
    <n v="0.20028214240026559"/>
    <n v="0.20587295617757478"/>
    <n v="0.2103356365600246"/>
    <n v="0.21283507066067778"/>
    <n v="0.21283507066067778"/>
    <n v="0.21283507066067778"/>
    <n v="0.21283507066067778"/>
    <n v="0.21283507066067778"/>
    <n v="0.21283507066067778"/>
    <n v="0.21283507066067778"/>
    <n v="2.3606072248883156E-2"/>
    <n v="2.3551893224323585E-2"/>
    <n v="2.3497929529379288E-2"/>
    <n v="2.3444440080077195E-2"/>
    <n v="2.339110389634351E-2"/>
    <n v="2.0936637217677145E-2"/>
    <n v="1.6575676445478048E-2"/>
    <n v="1.3094706798396758E-2"/>
    <n v="1.031612127374308E-2"/>
    <n v="8.0981309539489461E-3"/>
    <n v="6.3276281936441693E-3"/>
    <n v="4.9142862738209411E-3"/>
    <n v="3.7861528789615642E-3"/>
    <n v="2.8856615594762694E-3"/>
    <n v="2.1668835136427938E-3"/>
    <n v="1.5931497669389668E-3"/>
    <n v="0"/>
    <n v="0"/>
    <n v="0"/>
    <n v="0"/>
    <n v="0.19930452059091286"/>
    <n v="0.19930452059091286"/>
    <n v="2.3606072248883156E-2"/>
    <n v="4.7157965473206741E-2"/>
    <n v="7.0655895002586025E-2"/>
    <n v="9.4100335082663217E-2"/>
    <n v="0.11749143897900673"/>
    <n v="0.13842807619668387"/>
    <n v="0.15500375264216193"/>
    <n v="0.16809845944055868"/>
    <n v="0.17841458071430175"/>
    <n v="0.1865127116682507"/>
    <n v="0.19284033986189486"/>
    <n v="0.19775462613571579"/>
    <n v="0.19930452059091286"/>
    <n v="0.19930452059091286"/>
    <n v="0.19930452059091286"/>
    <n v="0.19930452059091286"/>
    <n v="0.19930452059091286"/>
    <n v="0.19930452059091286"/>
    <n v="0.19930452059091286"/>
    <n v="0.19930452059091286"/>
  </r>
  <r>
    <x v="77"/>
    <s v="Under $15"/>
    <n v="11.622099327044808"/>
    <s v="HVAC"/>
    <s v="Urban"/>
    <s v="SC-Retro"/>
    <s v="M_Input"/>
    <x v="4"/>
    <s v="Multifamily - Low Rise"/>
    <s v="FLOOR R0 - R30_Electric Zonal"/>
    <n v="0.35943751354687176"/>
    <n v="0.35863554118507024"/>
    <n v="0.35783675618962557"/>
    <n v="0.35704499110457727"/>
    <n v="0.35625549469732187"/>
    <n v="0.31992382473363412"/>
    <n v="0.25537172106188394"/>
    <n v="0.20384548056710999"/>
    <n v="0.16271611705810948"/>
    <n v="0.12988483318620955"/>
    <n v="0.10367737943819502"/>
    <n v="8.2756715644640072E-2"/>
    <n v="6.6057784453887075E-2"/>
    <n v="5.2728471935991339E-2"/>
    <n v="4.2088927726511335E-2"/>
    <n v="3.3596367891231986E-2"/>
    <n v="2.2864410500621441E-4"/>
    <n v="8.1477267788509906E-5"/>
    <n v="2.7714657740336239E-5"/>
    <n v="9.0173188620255881E-6"/>
    <n v="3.1504414425961857"/>
    <n v="5.3011459414947995"/>
    <n v="11.622099327044808"/>
    <s v="R-All-HVAC-ER-All-All-E"/>
    <n v="0"/>
    <n v="3.1504414425961857"/>
    <n v="0.35943751354687176"/>
    <n v="0.71807305473194205"/>
    <n v="1.0759098109215677"/>
    <n v="1.4329548020261449"/>
    <n v="1.7892102967234669"/>
    <n v="2.1091341214571009"/>
    <n v="2.3645058425189847"/>
    <n v="2.5683513230860946"/>
    <n v="2.7310674401442041"/>
    <n v="2.8609522733304136"/>
    <n v="2.9646296527686085"/>
    <n v="3.0473863684132487"/>
    <n v="3.1134441528671357"/>
    <n v="3.1504414425961857"/>
    <n v="3.1504414425961857"/>
    <n v="3.1504414425961857"/>
    <n v="3.1504414425961857"/>
    <n v="3.1504414425961857"/>
    <n v="3.1504414425961857"/>
    <n v="3.1504414425961857"/>
    <n v="0.34942337312617239"/>
    <n v="0.34862140076437087"/>
    <n v="0.3478226157689262"/>
    <n v="0.3470308506838779"/>
    <n v="0.3462413542766225"/>
    <n v="0.30990968431293475"/>
    <n v="0.24535758064118454"/>
    <n v="0.1938313401464106"/>
    <n v="0.15270197663741009"/>
    <n v="0.11987069276551016"/>
    <n v="9.3663239017495625E-2"/>
    <n v="7.2742575223940675E-2"/>
    <n v="5.6043644033187678E-2"/>
    <n v="4.2714331515291942E-2"/>
    <n v="3.2074787305811939E-2"/>
    <n v="2.3582227470532593E-2"/>
    <n v="0"/>
    <n v="0"/>
    <n v="0"/>
    <n v="0"/>
    <n v="2.9501586341821979"/>
    <n v="2.9501586341821979"/>
    <n v="0.34942337312617239"/>
    <n v="0.69804477389054331"/>
    <n v="1.0458673896594695"/>
    <n v="1.3928982403433474"/>
    <n v="1.7391395946199699"/>
    <n v="2.0490492789329044"/>
    <n v="2.2944068595740892"/>
    <n v="2.4882381997204996"/>
    <n v="2.6409401763579097"/>
    <n v="2.7608108691234197"/>
    <n v="2.8544741081409155"/>
    <n v="2.9272166833648563"/>
    <n v="2.9501586341821979"/>
    <n v="2.9501586341821979"/>
    <n v="2.9501586341821979"/>
    <n v="2.9501586341821979"/>
    <n v="2.9501586341821979"/>
    <n v="2.9501586341821979"/>
    <n v="2.9501586341821979"/>
    <n v="2.9501586341821979"/>
  </r>
  <r>
    <x v="77"/>
    <s v="Under $20"/>
    <n v="18.439829951567564"/>
    <s v="HVAC"/>
    <s v="Urban"/>
    <s v="SC-Retro"/>
    <s v="M_Input"/>
    <x v="4"/>
    <s v="Multifamily - Low Rise"/>
    <s v="ATTIC R0 - R19_Electric Zonal"/>
    <n v="3.8016280500895117E-2"/>
    <n v="3.7931459064313958E-2"/>
    <n v="3.7846974742833224E-2"/>
    <n v="3.7763232889438468E-2"/>
    <n v="3.767973098509772E-2"/>
    <n v="3.3837074321979591E-2"/>
    <n v="2.7009654290352583E-2"/>
    <n v="2.1559928154434194E-2"/>
    <n v="1.7209838469714772E-2"/>
    <n v="1.37374037631579E-2"/>
    <n v="1.0965545302789282E-2"/>
    <n v="8.7528496517634384E-3"/>
    <n v="6.9866699173545309E-3"/>
    <n v="5.5768813881493353E-3"/>
    <n v="4.4515789869671012E-3"/>
    <n v="3.5533546094314093E-3"/>
    <n v="2.4182780325345416E-5"/>
    <n v="8.6175275255197359E-6"/>
    <n v="2.9312694499972744E-6"/>
    <n v="9.5372605892477167E-7"/>
    <n v="0.33320969868038885"/>
    <n v="10.175849603085979"/>
    <n v="18.439829951567564"/>
    <s v="R-All-HVAC-ER-All-All-E"/>
    <n v="0"/>
    <n v="0.33320969868038885"/>
    <n v="3.8016280500895117E-2"/>
    <n v="7.5947739565209074E-2"/>
    <n v="0.11379471430804231"/>
    <n v="0.15155794719748078"/>
    <n v="0.1892376781825785"/>
    <n v="0.2230747525045581"/>
    <n v="0.25008440679491067"/>
    <n v="0.27164433494934487"/>
    <n v="0.28885417341905961"/>
    <n v="0.30259157718221752"/>
    <n v="0.31355712248500678"/>
    <n v="0.32230997213677021"/>
    <n v="0.32929664205412473"/>
    <n v="0.33320969868038885"/>
    <n v="0.33320969868038885"/>
    <n v="0.33320969868038885"/>
    <n v="0.33320969868038885"/>
    <n v="0.33320969868038885"/>
    <n v="0.33320969868038885"/>
    <n v="0.33320969868038885"/>
    <n v="3.6957124578487432E-2"/>
    <n v="3.6872303141906274E-2"/>
    <n v="3.678781882042554E-2"/>
    <n v="3.6704076967030784E-2"/>
    <n v="3.6620575062690036E-2"/>
    <n v="3.2777918399571906E-2"/>
    <n v="2.5950498367944903E-2"/>
    <n v="2.0500772232026513E-2"/>
    <n v="1.6150682547307092E-2"/>
    <n v="1.267824784075022E-2"/>
    <n v="9.906389380381601E-3"/>
    <n v="7.6936937293557578E-3"/>
    <n v="5.9275139949468503E-3"/>
    <n v="4.5177254657416547E-3"/>
    <n v="3.3924230645594206E-3"/>
    <n v="2.4941986870237283E-3"/>
    <n v="0"/>
    <n v="0"/>
    <n v="0"/>
    <n v="0"/>
    <n v="0.31202658023223523"/>
    <n v="0.31202658023223523"/>
    <n v="3.6957124578487432E-2"/>
    <n v="7.3829427720393706E-2"/>
    <n v="0.11061724654081925"/>
    <n v="0.14732132350785004"/>
    <n v="0.18394189857054008"/>
    <n v="0.216719816970112"/>
    <n v="0.24267031533805691"/>
    <n v="0.26317108757008345"/>
    <n v="0.27932177011739057"/>
    <n v="0.29200001795814079"/>
    <n v="0.30190640733852236"/>
    <n v="0.30960010106787811"/>
    <n v="0.31202658023223523"/>
    <n v="0.31202658023223523"/>
    <n v="0.31202658023223523"/>
    <n v="0.31202658023223523"/>
    <n v="0.31202658023223523"/>
    <n v="0.31202658023223523"/>
    <n v="0.31202658023223523"/>
    <n v="0.31202658023223523"/>
  </r>
  <r>
    <x v="77"/>
    <s v="Under $20"/>
    <n v="18.192377206708798"/>
    <s v="HVAC"/>
    <s v="Urban"/>
    <s v="SC-Retro"/>
    <s v="M_Input"/>
    <x v="4"/>
    <s v="Multifamily - Low Rise"/>
    <s v="ATTIC R0 - R38_Electric Zonal"/>
    <n v="9.7100970021685579E-3"/>
    <n v="9.6884319585026739E-3"/>
    <n v="9.6668530205862978E-3"/>
    <n v="9.6454637234512121E-3"/>
    <n v="9.6241357139686609E-3"/>
    <n v="8.642646508468195E-3"/>
    <n v="6.8987907206804868E-3"/>
    <n v="5.5068247335351922E-3"/>
    <n v="4.395727270810933E-3"/>
    <n v="3.5087999494079324E-3"/>
    <n v="2.8008134191152829E-3"/>
    <n v="2.2356479393616405E-3"/>
    <n v="1.7845313041092521E-3"/>
    <n v="1.4244439102148207E-3"/>
    <n v="1.1370198032721276E-3"/>
    <n v="9.0759583752201515E-4"/>
    <n v="6.1767521611091956E-6"/>
    <n v="2.2010840379211733E-6"/>
    <n v="7.4870319568208765E-7"/>
    <n v="2.4360017402116463E-7"/>
    <n v="8.5108233988692022E-2"/>
    <n v="9.9989199372093314"/>
    <n v="18.192377206708798"/>
    <s v="R-All-HVAC-ER-All-All-E"/>
    <n v="0"/>
    <n v="8.5108233988692022E-2"/>
    <n v="9.7100970021685579E-3"/>
    <n v="1.9398528960671232E-2"/>
    <n v="2.9065381981257528E-2"/>
    <n v="3.8710845704708743E-2"/>
    <n v="4.8334981418677404E-2"/>
    <n v="5.6977627927145599E-2"/>
    <n v="6.3876418647826089E-2"/>
    <n v="6.9383243381361287E-2"/>
    <n v="7.3778970652172218E-2"/>
    <n v="7.7287770601580152E-2"/>
    <n v="8.0088584020695436E-2"/>
    <n v="8.2324231960057073E-2"/>
    <n v="8.4108763264166331E-2"/>
    <n v="8.5108233988692022E-2"/>
    <n v="8.5108233988692022E-2"/>
    <n v="8.5108233988692022E-2"/>
    <n v="8.5108233988692022E-2"/>
    <n v="8.5108233988692022E-2"/>
    <n v="8.5108233988692022E-2"/>
    <n v="8.5108233988692022E-2"/>
    <n v="9.439567991663237E-3"/>
    <n v="9.4179029479973531E-3"/>
    <n v="9.396324010080977E-3"/>
    <n v="9.3749347129458913E-3"/>
    <n v="9.3536067034633401E-3"/>
    <n v="8.3721174979628742E-3"/>
    <n v="6.6282617101751659E-3"/>
    <n v="5.2362957230298714E-3"/>
    <n v="4.1251982603056122E-3"/>
    <n v="3.2382709389026112E-3"/>
    <n v="2.5302844086099617E-3"/>
    <n v="1.9651189288563192E-3"/>
    <n v="1.5140022936039309E-3"/>
    <n v="1.1539148997094994E-3"/>
    <n v="8.6649079276680634E-4"/>
    <n v="6.3706682701669399E-4"/>
    <n v="0"/>
    <n v="0"/>
    <n v="0"/>
    <n v="0"/>
    <n v="7.9697653778585592E-2"/>
    <n v="7.9697653778585592E-2"/>
    <n v="9.439567991663237E-3"/>
    <n v="1.885747093966059E-2"/>
    <n v="2.8253794949741569E-2"/>
    <n v="3.762872966268746E-2"/>
    <n v="4.6982336366150804E-2"/>
    <n v="5.5354453864113681E-2"/>
    <n v="6.1982715574288846E-2"/>
    <n v="6.721901129731872E-2"/>
    <n v="7.1344209557624327E-2"/>
    <n v="7.4582480496526937E-2"/>
    <n v="7.7112764905136896E-2"/>
    <n v="7.9077883833993209E-2"/>
    <n v="7.9697653778585592E-2"/>
    <n v="7.9697653778585592E-2"/>
    <n v="7.9697653778585592E-2"/>
    <n v="7.9697653778585592E-2"/>
    <n v="7.9697653778585592E-2"/>
    <n v="7.9697653778585592E-2"/>
    <n v="7.9697653778585592E-2"/>
    <n v="7.9697653778585592E-2"/>
  </r>
  <r>
    <x v="77"/>
    <s v="Under $25"/>
    <n v="20.4292931912236"/>
    <s v="HVAC"/>
    <s v="Urban"/>
    <s v="SC-Retro"/>
    <s v="M_Input"/>
    <x v="4"/>
    <s v="Multifamily - Low Rise"/>
    <s v="ATTIC R0 - R49_Electric Zonal"/>
    <n v="6.0959265401405657E-2"/>
    <n v="6.0823253871709636E-2"/>
    <n v="6.0687782907492605E-2"/>
    <n v="6.0553502493968805E-2"/>
    <n v="6.0419606839760602E-2"/>
    <n v="5.42578907463626E-2"/>
    <n v="4.3310094059492495E-2"/>
    <n v="3.4571435318887817E-2"/>
    <n v="2.7596048244802968E-2"/>
    <n v="2.20279846131947E-2"/>
    <n v="1.7583297933845214E-2"/>
    <n v="1.4035231167022912E-2"/>
    <n v="1.1203154547273598E-2"/>
    <n v="8.9425527214412846E-3"/>
    <n v="7.1381255963601864E-3"/>
    <n v="5.6978190356244138E-3"/>
    <n v="3.8777189787462559E-5"/>
    <n v="1.3818241569416743E-5"/>
    <n v="4.7003028705348727E-6"/>
    <n v="1.5293037398769957E-6"/>
    <n v="0.53430315087510905"/>
    <n v="11.59832348377428"/>
    <n v="20.4292931912236"/>
    <s v="R-All-HVAC-ER-All-All-E"/>
    <n v="0"/>
    <n v="0.53430315087510905"/>
    <n v="6.0959265401405657E-2"/>
    <n v="0.12178251927311529"/>
    <n v="0.18247030218060789"/>
    <n v="0.24302380467457668"/>
    <n v="0.30344341151433729"/>
    <n v="0.3577013022606999"/>
    <n v="0.40101139632019239"/>
    <n v="0.43558283163908018"/>
    <n v="0.46317887988388318"/>
    <n v="0.48520686449707789"/>
    <n v="0.50279016243092312"/>
    <n v="0.51682539359794599"/>
    <n v="0.5280285481452196"/>
    <n v="0.53430315087510905"/>
    <n v="0.53430315087510905"/>
    <n v="0.53430315087510905"/>
    <n v="0.53430315087510905"/>
    <n v="0.53430315087510905"/>
    <n v="0.53430315087510905"/>
    <n v="0.53430315087510905"/>
    <n v="5.9260904432767492E-2"/>
    <n v="5.912489290307147E-2"/>
    <n v="5.8989421938854439E-2"/>
    <n v="5.885514152533064E-2"/>
    <n v="5.8721245871122436E-2"/>
    <n v="5.2559529777724434E-2"/>
    <n v="4.1611733090854329E-2"/>
    <n v="3.2873074350249651E-2"/>
    <n v="2.5897687276164802E-2"/>
    <n v="2.0329623644556535E-2"/>
    <n v="1.5884936965207049E-2"/>
    <n v="1.2336870198384746E-2"/>
    <n v="9.5047935786354322E-3"/>
    <n v="7.244191752803119E-3"/>
    <n v="5.4397646277220216E-3"/>
    <n v="3.999458066986249E-3"/>
    <n v="0"/>
    <n v="0"/>
    <n v="0"/>
    <n v="0"/>
    <n v="0.50033593150234579"/>
    <n v="0.50033593150234579"/>
    <n v="5.9260904432767492E-2"/>
    <n v="0.11838579733583895"/>
    <n v="0.17737521927469341"/>
    <n v="0.23623036080002405"/>
    <n v="0.2949516066711465"/>
    <n v="0.34751113644887094"/>
    <n v="0.38912286953972525"/>
    <n v="0.42199594388997491"/>
    <n v="0.44789363116613973"/>
    <n v="0.46822325481069627"/>
    <n v="0.48410819177590331"/>
    <n v="0.49644506197428806"/>
    <n v="0.50033593150234579"/>
    <n v="0.50033593150234579"/>
    <n v="0.50033593150234579"/>
    <n v="0.50033593150234579"/>
    <n v="0.50033593150234579"/>
    <n v="0.50033593150234579"/>
    <n v="0.50033593150234579"/>
    <n v="0.50033593150234579"/>
  </r>
  <r>
    <x v="77"/>
    <s v="Under $100"/>
    <n v="87.444497292727164"/>
    <s v="HVAC"/>
    <s v="Urban"/>
    <s v="SC-Retro"/>
    <s v="M_Input"/>
    <x v="4"/>
    <s v="Multifamily - Low Rise"/>
    <s v="ATTIC R19 - R30_Electric Zonal"/>
    <n v="1.1281674641892775E-2"/>
    <n v="1.1256503114390391E-2"/>
    <n v="1.1231431628839241E-2"/>
    <n v="1.120658047739936E-2"/>
    <n v="1.118180053300873E-2"/>
    <n v="1.0041457457289384E-2"/>
    <n v="8.0153588904255495E-3"/>
    <n v="6.3981034319015835E-3"/>
    <n v="5.1071750233503358E-3"/>
    <n v="4.0766986574768066E-3"/>
    <n v="3.2541246210052422E-3"/>
    <n v="2.5974871991560175E-3"/>
    <n v="2.0733574089668722E-3"/>
    <n v="1.6549899282242177E-3"/>
    <n v="1.3210462757519631E-3"/>
    <n v="1.0544900780056915E-3"/>
    <n v="7.1764585059942697E-6"/>
    <n v="2.5573291358206356E-6"/>
    <n v="8.69880687612524E-7"/>
    <n v="2.8302682304836704E-7"/>
    <n v="9.8882987985812104E-2"/>
    <n v="59.514452589967483"/>
    <n v="87.444497292727164"/>
    <s v="R-All-HVAC-ER-All-All-E"/>
    <n v="0"/>
    <n v="9.8882987985812104E-2"/>
    <n v="1.1281674641892775E-2"/>
    <n v="2.2538177756283168E-2"/>
    <n v="3.3769609385122412E-2"/>
    <n v="4.4976189862521776E-2"/>
    <n v="5.6157990395530502E-2"/>
    <n v="6.6199447852819893E-2"/>
    <n v="7.4214806743245446E-2"/>
    <n v="8.0612910175147032E-2"/>
    <n v="8.5720085198497373E-2"/>
    <n v="8.9796783855974185E-2"/>
    <n v="9.305090847697943E-2"/>
    <n v="9.564839567613545E-2"/>
    <n v="9.7721753085102323E-2"/>
    <n v="9.8882987985812104E-2"/>
    <n v="9.8882987985812104E-2"/>
    <n v="9.8882987985812104E-2"/>
    <n v="9.8882987985812104E-2"/>
    <n v="9.8882987985812104E-2"/>
    <n v="9.8882987985812104E-2"/>
    <n v="9.8882987985812104E-2"/>
    <n v="1.0967360554501824E-2"/>
    <n v="1.0942189026999439E-2"/>
    <n v="1.0917117541448289E-2"/>
    <n v="1.0892266390008409E-2"/>
    <n v="1.0867486445617778E-2"/>
    <n v="9.7271433698984319E-3"/>
    <n v="7.7010448030345978E-3"/>
    <n v="6.0837893445106319E-3"/>
    <n v="4.7928609359593841E-3"/>
    <n v="3.762384570085855E-3"/>
    <n v="2.9398105336142905E-3"/>
    <n v="2.2831731117650658E-3"/>
    <n v="1.7590433215759205E-3"/>
    <n v="1.340675840833266E-3"/>
    <n v="1.0067321883610114E-3"/>
    <n v="7.4017599061473979E-4"/>
    <n v="0"/>
    <n v="0"/>
    <n v="0"/>
    <n v="0"/>
    <n v="9.2596706237993071E-2"/>
    <n v="9.2596706237993071E-2"/>
    <n v="1.0967360554501824E-2"/>
    <n v="2.1909549581501264E-2"/>
    <n v="3.2826667122949557E-2"/>
    <n v="4.3718933512957969E-2"/>
    <n v="5.4586419958575744E-2"/>
    <n v="6.4313563328474183E-2"/>
    <n v="7.2014608131508784E-2"/>
    <n v="7.8098397476019418E-2"/>
    <n v="8.2891258411978808E-2"/>
    <n v="8.6653642982064669E-2"/>
    <n v="8.9593453515678961E-2"/>
    <n v="9.187662662744403E-2"/>
    <n v="9.2596706237993071E-2"/>
    <n v="9.2596706237993071E-2"/>
    <n v="9.2596706237993071E-2"/>
    <n v="9.2596706237993071E-2"/>
    <n v="9.2596706237993071E-2"/>
    <n v="9.2596706237993071E-2"/>
    <n v="9.2596706237993071E-2"/>
    <n v="9.2596706237993071E-2"/>
  </r>
  <r>
    <x v="77"/>
    <s v="Under $85"/>
    <n v="73.981624878742934"/>
    <s v="HVAC"/>
    <s v="Urban"/>
    <s v="SC-Retro"/>
    <s v="M_Input"/>
    <x v="4"/>
    <s v="Multifamily - Low Rise"/>
    <s v="ATTIC R19 - R38_Electric Zonal"/>
    <n v="2.354530733898642E-3"/>
    <n v="2.3492773351786096E-3"/>
    <n v="2.344044815614938E-3"/>
    <n v="2.3388582806637627E-3"/>
    <n v="2.3336866069092843E-3"/>
    <n v="2.0956924345725408E-3"/>
    <n v="1.6728375396197707E-3"/>
    <n v="1.3353098407159181E-3"/>
    <n v="1.0658879056150827E-3"/>
    <n v="8.5082335615575377E-4"/>
    <n v="6.7914885646867351E-4"/>
    <n v="5.4210599360939049E-4"/>
    <n v="4.3271800479347249E-4"/>
    <n v="3.4540303403421467E-4"/>
    <n v="2.757076547492497E-4"/>
    <n v="2.2007630746910301E-4"/>
    <n v="1.4977556656497339E-6"/>
    <n v="5.3372484476949247E-7"/>
    <n v="1.8154758746569759E-7"/>
    <n v="5.9068832822967203E-8"/>
    <n v="2.0637276083798051E-2"/>
    <n v="49.888446948746108"/>
    <n v="73.981624878742934"/>
    <s v="R-All-HVAC-ER-All-All-E"/>
    <n v="0"/>
    <n v="2.0637276083798051E-2"/>
    <n v="2.354530733898642E-3"/>
    <n v="4.7038080690772512E-3"/>
    <n v="7.0478528846921896E-3"/>
    <n v="9.3867111653559519E-3"/>
    <n v="1.1720397772265237E-2"/>
    <n v="1.3816090206837777E-2"/>
    <n v="1.5488927746457548E-2"/>
    <n v="1.6824237587173465E-2"/>
    <n v="1.7890125492788546E-2"/>
    <n v="1.8740948848944301E-2"/>
    <n v="1.9420097705412975E-2"/>
    <n v="1.9962203699022366E-2"/>
    <n v="2.0394921703815839E-2"/>
    <n v="2.0637276083798051E-2"/>
    <n v="2.0637276083798051E-2"/>
    <n v="2.0637276083798051E-2"/>
    <n v="2.0637276083798051E-2"/>
    <n v="2.0637276083798051E-2"/>
    <n v="2.0637276083798051E-2"/>
    <n v="2.0637276083798051E-2"/>
    <n v="2.2889321235548201E-3"/>
    <n v="2.2836787248347876E-3"/>
    <n v="2.278446205271116E-3"/>
    <n v="2.2732596703199407E-3"/>
    <n v="2.2680879965654623E-3"/>
    <n v="2.0300938242287189E-3"/>
    <n v="1.6072389292759489E-3"/>
    <n v="1.2697112303720964E-3"/>
    <n v="1.0002892952712609E-3"/>
    <n v="7.8522474581193202E-4"/>
    <n v="6.1355024612485176E-4"/>
    <n v="4.7650738326556873E-4"/>
    <n v="3.6711939444965074E-4"/>
    <n v="2.7980442369039292E-4"/>
    <n v="2.1010904440542792E-4"/>
    <n v="1.5447769712528123E-4"/>
    <n v="0"/>
    <n v="0"/>
    <n v="0"/>
    <n v="0"/>
    <n v="1.9325303876921617E-2"/>
    <n v="1.9325303876921617E-2"/>
    <n v="2.2889321235548201E-3"/>
    <n v="4.5726108483896081E-3"/>
    <n v="6.8510570536607241E-3"/>
    <n v="9.124316723980664E-3"/>
    <n v="1.1392404720546126E-2"/>
    <n v="1.3422498544774845E-2"/>
    <n v="1.5029737474050793E-2"/>
    <n v="1.6299448704422889E-2"/>
    <n v="1.7299737999694149E-2"/>
    <n v="1.808496274550608E-2"/>
    <n v="1.8698512991630931E-2"/>
    <n v="1.91750203748965E-2"/>
    <n v="1.9325303876921617E-2"/>
    <n v="1.9325303876921617E-2"/>
    <n v="1.9325303876921617E-2"/>
    <n v="1.9325303876921617E-2"/>
    <n v="1.9325303876921617E-2"/>
    <n v="1.9325303876921617E-2"/>
    <n v="1.9325303876921617E-2"/>
    <n v="1.9325303876921617E-2"/>
  </r>
  <r>
    <x v="77"/>
    <s v="Under $85"/>
    <n v="72.837714835378065"/>
    <s v="HVAC"/>
    <s v="Urban"/>
    <s v="SC-Retro"/>
    <s v="M_Input"/>
    <x v="4"/>
    <s v="Multifamily - Low Rise"/>
    <s v="ATTIC R19 - R49_Electric Zonal"/>
    <n v="4.1654136773552834E-2"/>
    <n v="4.1561198598799053E-2"/>
    <n v="4.1468629798384816E-2"/>
    <n v="4.1376874514358689E-2"/>
    <n v="4.1285382140606369E-2"/>
    <n v="3.7075013737638642E-2"/>
    <n v="2.9594263804693738E-2"/>
    <n v="2.3623042137213522E-2"/>
    <n v="1.8856683400454485E-2"/>
    <n v="1.5051964256488092E-2"/>
    <n v="1.2014860944331995E-2"/>
    <n v="9.5904278837671691E-3"/>
    <n v="7.6552387686191544E-3"/>
    <n v="6.1105446679978054E-3"/>
    <n v="4.8775597596149751E-3"/>
    <n v="3.8933824392079937E-3"/>
    <n v="2.6496880440815413E-5"/>
    <n v="9.4421565042220139E-6"/>
    <n v="3.2117686680959902E-6"/>
    <n v="1.044990072135504E-6"/>
    <n v="0.36509522184266396"/>
    <n v="49.07054686086871"/>
    <n v="72.837714835378065"/>
    <s v="R-All-HVAC-ER-All-All-E"/>
    <n v="0"/>
    <n v="0.36509522184266396"/>
    <n v="4.1654136773552834E-2"/>
    <n v="8.3215335372351887E-2"/>
    <n v="0.12468396517073671"/>
    <n v="0.16606083968509538"/>
    <n v="0.20734622182570175"/>
    <n v="0.24442123556334039"/>
    <n v="0.27401549936803415"/>
    <n v="0.29763854150524766"/>
    <n v="0.31649522490570214"/>
    <n v="0.33154718916219023"/>
    <n v="0.34356205010652224"/>
    <n v="0.35315247799028943"/>
    <n v="0.3608077167589086"/>
    <n v="0.36509522184266396"/>
    <n v="0.36509522184266396"/>
    <n v="0.36509522184266396"/>
    <n v="0.36509522184266396"/>
    <n v="0.36509522184266396"/>
    <n v="0.36509522184266396"/>
    <n v="0.36509522184266396"/>
    <n v="4.0493628036895934E-2"/>
    <n v="4.0400689862142153E-2"/>
    <n v="4.0308121061727917E-2"/>
    <n v="4.0216365777701789E-2"/>
    <n v="4.0124873403949469E-2"/>
    <n v="3.5914505000981742E-2"/>
    <n v="2.8433755068036842E-2"/>
    <n v="2.2462533400556626E-2"/>
    <n v="1.7696174663797588E-2"/>
    <n v="1.3891455519831194E-2"/>
    <n v="1.0854352207675097E-2"/>
    <n v="8.4299191471102711E-3"/>
    <n v="6.4947300319622564E-3"/>
    <n v="4.9500359313409074E-3"/>
    <n v="3.7170510229580776E-3"/>
    <n v="2.7328737025510961E-3"/>
    <n v="0"/>
    <n v="0"/>
    <n v="0"/>
    <n v="0"/>
    <n v="0.341885047109526"/>
    <n v="0.341885047109526"/>
    <n v="4.0493628036895934E-2"/>
    <n v="8.0894317899038087E-2"/>
    <n v="0.121202438960766"/>
    <n v="0.16141880473846779"/>
    <n v="0.20154367814241725"/>
    <n v="0.237458183143399"/>
    <n v="0.26589193821143586"/>
    <n v="0.28835447161199251"/>
    <n v="0.30605064627579009"/>
    <n v="0.31994210179562127"/>
    <n v="0.33079645400329638"/>
    <n v="0.33922637315040666"/>
    <n v="0.341885047109526"/>
    <n v="0.341885047109526"/>
    <n v="0.341885047109526"/>
    <n v="0.341885047109526"/>
    <n v="0.341885047109526"/>
    <n v="0.341885047109526"/>
    <n v="0.341885047109526"/>
    <n v="0.341885047109526"/>
  </r>
  <r>
    <x v="77"/>
    <s v="Under $15"/>
    <n v="14.885160514338072"/>
    <s v="HVAC"/>
    <s v="Urban"/>
    <s v="SC-Retro"/>
    <s v="M_Input"/>
    <x v="4"/>
    <s v="Multifamily - Low Rise"/>
    <s v="WINDOW CL22 Prime Window Replacement of Single Pane Base_Electric Zonal"/>
    <n v="0.37083586094599585"/>
    <n v="0.37000845673793531"/>
    <n v="0.36918434097279601"/>
    <n v="0.36836746773081402"/>
    <n v="0.3675529351100833"/>
    <n v="0.33006912887728451"/>
    <n v="0.26346997314428944"/>
    <n v="0.21030975186789158"/>
    <n v="0.16787610943442843"/>
    <n v="0.13400369222216446"/>
    <n v="0.10696515754628963"/>
    <n v="8.5381065521813168E-2"/>
    <n v="6.8152584098453622E-2"/>
    <n v="5.4400577429434854E-2"/>
    <n v="4.3423635990958651E-2"/>
    <n v="3.4661763288596659E-2"/>
    <n v="2.3589478096906936E-4"/>
    <n v="8.4061044295921674E-5"/>
    <n v="2.859353455498731E-5"/>
    <n v="9.3032726902273277E-6"/>
    <n v="3.2503470580923448"/>
    <n v="7.6342472612331402"/>
    <n v="14.885160514338072"/>
    <s v="R-All-HVAC-ER-All-All-E"/>
    <n v="0"/>
    <n v="3.2503470580923448"/>
    <n v="0.37083586094599585"/>
    <n v="0.74084431768393122"/>
    <n v="1.1100286586567272"/>
    <n v="1.4783961263875411"/>
    <n v="1.8459490614976244"/>
    <n v="2.1760181903749087"/>
    <n v="2.4394881635191981"/>
    <n v="2.6497979153870896"/>
    <n v="2.817674024821518"/>
    <n v="2.9516777170436823"/>
    <n v="3.0586428745899719"/>
    <n v="3.1440239401117851"/>
    <n v="3.2121765242102387"/>
    <n v="3.2503470580923448"/>
    <n v="3.2503470580923448"/>
    <n v="3.2503470580923448"/>
    <n v="3.2503470580923448"/>
    <n v="3.2503470580923448"/>
    <n v="3.2503470580923448"/>
    <n v="3.2503470580923448"/>
    <n v="0.36050415586630363"/>
    <n v="0.35967675165824309"/>
    <n v="0.35885263589310379"/>
    <n v="0.3580357626511218"/>
    <n v="0.35722123003039108"/>
    <n v="0.31973742379759229"/>
    <n v="0.25313826806459722"/>
    <n v="0.19997804678819936"/>
    <n v="0.15754440435473621"/>
    <n v="0.12367198714247224"/>
    <n v="9.6633452466597408E-2"/>
    <n v="7.5049360442120946E-2"/>
    <n v="5.7820879018761401E-2"/>
    <n v="4.4068872349742633E-2"/>
    <n v="3.3091930911266429E-2"/>
    <n v="2.4330058208904434E-2"/>
    <n v="0"/>
    <n v="0"/>
    <n v="0"/>
    <n v="0"/>
    <n v="3.0437129564985002"/>
    <n v="3.0437129564985002"/>
    <n v="0.36050415586630363"/>
    <n v="0.72018090752454667"/>
    <n v="1.0790335434176503"/>
    <n v="1.4370693060687723"/>
    <n v="1.7942905360991634"/>
    <n v="2.114027959896756"/>
    <n v="2.367166227961353"/>
    <n v="2.5671442747495523"/>
    <n v="2.7246886791042884"/>
    <n v="2.8483606662467604"/>
    <n v="2.9449941187133577"/>
    <n v="3.0200434791554787"/>
    <n v="3.0437129564985002"/>
    <n v="3.0437129564985002"/>
    <n v="3.0437129564985002"/>
    <n v="3.0437129564985002"/>
    <n v="3.0437129564985002"/>
    <n v="3.0437129564985002"/>
    <n v="3.0437129564985002"/>
    <n v="3.0437129564985002"/>
  </r>
  <r>
    <x v="77"/>
    <s v="Under $35"/>
    <n v="34.637249130135352"/>
    <s v="HVAC"/>
    <s v="Urban"/>
    <s v="SC-Retro"/>
    <s v="M_Input"/>
    <x v="4"/>
    <s v="Multifamily - Low Rise"/>
    <s v="WINDOW CL22 Prime Window Replacement of Double Pane Base_Electric Zonal"/>
    <n v="1.1294299176964948"/>
    <n v="1.1269099481762126"/>
    <n v="1.1243999940460503"/>
    <n v="1.1219120979830683"/>
    <n v="1.1194313305932957"/>
    <n v="1.0052694151828911"/>
    <n v="0.80243283194013215"/>
    <n v="0.64052631031148877"/>
    <n v="0.51128901066379351"/>
    <n v="0.40812606065502982"/>
    <n v="0.3257766084858007"/>
    <n v="0.26003938658775971"/>
    <n v="0.20756775586040058"/>
    <n v="0.16568419119993372"/>
    <n v="0.13225245664818047"/>
    <n v="0.10556700842898302"/>
    <n v="7.1844891800722558E-4"/>
    <n v="2.5601908644549981E-4"/>
    <n v="8.7085411040638752E-5"/>
    <n v="2.8334353862183984E-5"/>
    <n v="9.8993641039502602"/>
    <n v="21.757066715725809"/>
    <n v="34.637249130135352"/>
    <s v="R-All-HVAC-ER-All-All-E"/>
    <n v="0"/>
    <n v="9.8993641039502602"/>
    <n v="1.1294299176964948"/>
    <n v="2.2563398658727074"/>
    <n v="3.3807398599187577"/>
    <n v="4.5026519579018256"/>
    <n v="5.6220832884951211"/>
    <n v="6.627352703678012"/>
    <n v="7.4297855356181444"/>
    <n v="8.0703118459296324"/>
    <n v="8.5816008565934254"/>
    <n v="8.989726917248456"/>
    <n v="9.3155035257342576"/>
    <n v="9.5755429123220175"/>
    <n v="9.7831106681824185"/>
    <n v="9.8993641039502602"/>
    <n v="9.8993641039502602"/>
    <n v="9.8993641039502602"/>
    <n v="9.8993641039502602"/>
    <n v="9.8993641039502602"/>
    <n v="9.8993641039502602"/>
    <n v="9.8993641039502602"/>
    <n v="1.0979633362605625"/>
    <n v="1.0954433667402803"/>
    <n v="1.092933412610118"/>
    <n v="1.0904455165471361"/>
    <n v="1.0879647491573634"/>
    <n v="0.97380283374695886"/>
    <n v="0.77096625050419987"/>
    <n v="0.60905972887555648"/>
    <n v="0.47982242922786122"/>
    <n v="0.37665947921909748"/>
    <n v="0.29431002704986842"/>
    <n v="0.2285728051518274"/>
    <n v="0.17610117442446827"/>
    <n v="0.13421760976400141"/>
    <n v="0.10078587521224816"/>
    <n v="7.4100426993050708E-2"/>
    <n v="0"/>
    <n v="0"/>
    <n v="0"/>
    <n v="0"/>
    <n v="9.2700324752316146"/>
    <n v="9.2700324752316146"/>
    <n v="1.0979633362605625"/>
    <n v="2.1934067030008428"/>
    <n v="3.2863401156109608"/>
    <n v="4.3767856321580965"/>
    <n v="5.4647503813154596"/>
    <n v="6.4385532150624183"/>
    <n v="7.2095194655666184"/>
    <n v="7.818579194442175"/>
    <n v="8.2984016236700366"/>
    <n v="8.6750611028891349"/>
    <n v="8.9693711299390024"/>
    <n v="9.1979439350908301"/>
    <n v="9.2700324752316146"/>
    <n v="9.2700324752316146"/>
    <n v="9.2700324752316146"/>
    <n v="9.2700324752316146"/>
    <n v="9.2700324752316146"/>
    <n v="9.2700324752316146"/>
    <n v="9.2700324752316146"/>
    <n v="9.2700324752316146"/>
  </r>
  <r>
    <x v="77"/>
    <s v="Under $15"/>
    <n v="14.873512938359948"/>
    <s v="HVAC"/>
    <s v="Urban"/>
    <s v="SC-Retro"/>
    <s v="M_Input"/>
    <x v="4"/>
    <s v="Multifamily - Low Rise"/>
    <s v="WINDOW CL30 Prime Window Replacement of Single Pane Base_Electric Zonal"/>
    <n v="1.3276413146000512"/>
    <n v="1.3246790983578218"/>
    <n v="1.3217286551751668"/>
    <n v="1.3188041411810782"/>
    <n v="1.3158880069199177"/>
    <n v="1.1816910345554412"/>
    <n v="0.94325726916109753"/>
    <n v="0.7529366624112972"/>
    <n v="0.60101862330925993"/>
    <n v="0.4797509001671324"/>
    <n v="0.3829493782475325"/>
    <n v="0.30567548074278839"/>
    <n v="0.24399524392016189"/>
    <n v="0.19476124544474588"/>
    <n v="0.15546234666918055"/>
    <n v="0.12409368625093629"/>
    <n v="8.4453444258098496E-4"/>
    <n v="3.0094963057508369E-4"/>
    <n v="1.0236862667166285E-4"/>
    <n v="3.3306943813437922E-5"/>
    <n v="11.636671356712604"/>
    <n v="7.6259191995369191"/>
    <n v="14.873512938359948"/>
    <s v="R-All-HVAC-ER-All-All-E"/>
    <n v="0"/>
    <n v="11.636671356712604"/>
    <n v="1.3276413146000512"/>
    <n v="2.6523204129578728"/>
    <n v="3.9740490681330396"/>
    <n v="5.2928532093141181"/>
    <n v="6.6087412162340353"/>
    <n v="7.7904322507894763"/>
    <n v="8.7336895199505733"/>
    <n v="9.4866261823618707"/>
    <n v="10.087644805671131"/>
    <n v="10.567395705838264"/>
    <n v="10.950345084085797"/>
    <n v="11.256020564828585"/>
    <n v="11.500015808748747"/>
    <n v="11.636671356712604"/>
    <n v="11.636671356712604"/>
    <n v="11.636671356712604"/>
    <n v="11.636671356712604"/>
    <n v="11.636671356712604"/>
    <n v="11.636671356712604"/>
    <n v="11.636671356712604"/>
    <n v="1.2906524471289516"/>
    <n v="1.2876902308867222"/>
    <n v="1.2847397877040672"/>
    <n v="1.2818152737099786"/>
    <n v="1.2788991394488181"/>
    <n v="1.1447021670843416"/>
    <n v="0.90626840168999778"/>
    <n v="0.71594779494019745"/>
    <n v="0.56402975583816017"/>
    <n v="0.44276203269603265"/>
    <n v="0.34596051077643275"/>
    <n v="0.26868661327168863"/>
    <n v="0.20700637644906217"/>
    <n v="0.15777237797364616"/>
    <n v="0.11847347919808082"/>
    <n v="8.7104818779836557E-2"/>
    <n v="0"/>
    <n v="0"/>
    <n v="0"/>
    <n v="0"/>
    <n v="10.896894007290609"/>
    <n v="10.896894007290609"/>
    <n v="1.2906524471289516"/>
    <n v="2.578342678015674"/>
    <n v="3.8630824657197413"/>
    <n v="5.1448977394297195"/>
    <n v="6.4237968788785373"/>
    <n v="7.5684990459628789"/>
    <n v="8.4747674476528765"/>
    <n v="9.1907152425930736"/>
    <n v="9.7547449984312333"/>
    <n v="10.197507031127266"/>
    <n v="10.543467541903699"/>
    <n v="10.812154155175387"/>
    <n v="10.896894007290609"/>
    <n v="10.896894007290609"/>
    <n v="10.896894007290609"/>
    <n v="10.896894007290609"/>
    <n v="10.896894007290609"/>
    <n v="10.896894007290609"/>
    <n v="10.896894007290609"/>
    <n v="10.896894007290609"/>
  </r>
  <r>
    <x v="77"/>
    <s v="Under $40"/>
    <n v="39.141537982111032"/>
    <s v="HVAC"/>
    <s v="Urban"/>
    <s v="SC-Retro"/>
    <s v="M_Input"/>
    <x v="4"/>
    <s v="Multifamily - Low Rise"/>
    <s v="WINDOW CL30 Prime Window Replacement of Double Pane Base_Electric Zonal"/>
    <n v="3.6753525283332262"/>
    <n v="3.6671521289967339"/>
    <n v="3.6589843214030529"/>
    <n v="3.6508882944233894"/>
    <n v="3.6428154653302807"/>
    <n v="3.2713136325306404"/>
    <n v="2.6112497034820739"/>
    <n v="2.0843789926059868"/>
    <n v="1.6638193557726748"/>
    <n v="1.3281099831023175"/>
    <n v="1.0601311891154157"/>
    <n v="0.84621135139646031"/>
    <n v="0.67545995050131369"/>
    <n v="0.5391638750578599"/>
    <n v="0.43037145847130853"/>
    <n v="0.34353257803668485"/>
    <n v="2.3379520994641365E-3"/>
    <n v="8.3312862704057488E-4"/>
    <n v="2.833903907043131E-4"/>
    <n v="9.2204693247776012E-5"/>
    <n v="32.214174884396797"/>
    <n v="24.977650597496176"/>
    <n v="39.141537982111032"/>
    <s v="R-All-HVAC-ER-All-All-E"/>
    <n v="0"/>
    <n v="32.214174884396797"/>
    <n v="3.6753525283332262"/>
    <n v="7.3425046573299602"/>
    <n v="11.001488978733013"/>
    <n v="14.652377273156402"/>
    <n v="18.295192738486683"/>
    <n v="21.566506371017326"/>
    <n v="24.177756074499399"/>
    <n v="26.262135067105387"/>
    <n v="27.925954422878061"/>
    <n v="29.25406440598038"/>
    <n v="30.314195595095796"/>
    <n v="31.160406946492255"/>
    <n v="31.835866896993569"/>
    <n v="32.214174884396797"/>
    <n v="32.214174884396797"/>
    <n v="32.214174884396797"/>
    <n v="32.214174884396797"/>
    <n v="32.214174884396797"/>
    <n v="32.214174884396797"/>
    <n v="32.214174884396797"/>
    <n v="3.5729550463589304"/>
    <n v="3.564754647022438"/>
    <n v="3.556586839428757"/>
    <n v="3.5484908124490935"/>
    <n v="3.5404179833559848"/>
    <n v="3.1689161505563446"/>
    <n v="2.508852221507778"/>
    <n v="1.9819815106316911"/>
    <n v="1.5614218737983792"/>
    <n v="1.2257125011280219"/>
    <n v="0.95773370714111994"/>
    <n v="0.74381386942216454"/>
    <n v="0.57306246852701792"/>
    <n v="0.43676639308356413"/>
    <n v="0.32797397649701276"/>
    <n v="0.24113509606238911"/>
    <n v="0"/>
    <n v="0"/>
    <n v="0"/>
    <n v="0"/>
    <n v="30.166225244910883"/>
    <n v="30.166225244910883"/>
    <n v="3.5729550463589304"/>
    <n v="7.1377096933813684"/>
    <n v="10.694296532810124"/>
    <n v="14.242787345259218"/>
    <n v="17.783205328615203"/>
    <n v="20.952121479171549"/>
    <n v="23.460973700679325"/>
    <n v="25.442955211311016"/>
    <n v="27.004377085109397"/>
    <n v="28.230089586237419"/>
    <n v="29.187823293378539"/>
    <n v="29.931637162800705"/>
    <n v="30.166225244910883"/>
    <n v="30.166225244910883"/>
    <n v="30.166225244910883"/>
    <n v="30.166225244910883"/>
    <n v="30.166225244910883"/>
    <n v="30.166225244910883"/>
    <n v="30.166225244910883"/>
    <n v="30.166225244910883"/>
  </r>
  <r>
    <x v="77"/>
    <s v="Under $5"/>
    <n v="4.6412170658604923"/>
    <s v="HVAC"/>
    <s v="Urban"/>
    <s v="SC-Retro"/>
    <s v="M_Input"/>
    <x v="4"/>
    <s v="Multifamily - Low Rise"/>
    <s v="WALL R0 - R11_Electric FAF"/>
    <n v="2.0561496799118622E-3"/>
    <n v="2.0515620251655774E-3"/>
    <n v="2.0469926036366594E-3"/>
    <n v="2.0424633392587621E-3"/>
    <n v="2.0379470527725502E-3"/>
    <n v="1.8301130099946012E-3"/>
    <n v="1.4608449667328945E-3"/>
    <n v="1.1660909165645181E-3"/>
    <n v="9.3081183626067001E-4"/>
    <n v="7.4300162925649833E-4"/>
    <n v="5.9308280997817067E-4"/>
    <n v="4.7340688706687905E-4"/>
    <n v="3.7788123732620578E-4"/>
    <n v="3.0163137292928176E-4"/>
    <n v="2.407682337292114E-4"/>
    <n v="1.9218684328214868E-4"/>
    <n v="1.3079505772314335E-6"/>
    <n v="4.6608785051477786E-7"/>
    <n v="1.5854072681322429E-7"/>
    <n v="5.1583256040411361E-8"/>
    <n v="1.8021989691208159E-2"/>
    <n v="0.30978823115490528"/>
    <n v="4.6412170658604923"/>
    <s v="R-All-HVAC-ER-All-All-E"/>
    <n v="0"/>
    <n v="1.8021989691208159E-2"/>
    <n v="2.0561496799118622E-3"/>
    <n v="4.1077117050774391E-3"/>
    <n v="6.1547043087140981E-3"/>
    <n v="8.1971676479728611E-3"/>
    <n v="1.0235114700745411E-2"/>
    <n v="1.2065227710740013E-2"/>
    <n v="1.3526072677472908E-2"/>
    <n v="1.4692163594037426E-2"/>
    <n v="1.5622975430298097E-2"/>
    <n v="1.6365977059554594E-2"/>
    <n v="1.6959059869532764E-2"/>
    <n v="1.7432466756599641E-2"/>
    <n v="1.7810347993925849E-2"/>
    <n v="1.8021989691208159E-2"/>
    <n v="1.8021989691208159E-2"/>
    <n v="1.8021989691208159E-2"/>
    <n v="1.8021989691208159E-2"/>
    <n v="1.8021989691208159E-2"/>
    <n v="1.8021989691208159E-2"/>
    <n v="1.8021989691208159E-2"/>
    <n v="1.9988641411337058E-3"/>
    <n v="1.9942764863874209E-3"/>
    <n v="1.989707064858503E-3"/>
    <n v="1.9851778004806057E-3"/>
    <n v="1.9806615139943938E-3"/>
    <n v="1.7728274712164446E-3"/>
    <n v="1.4035594279547378E-3"/>
    <n v="1.1088053777863615E-3"/>
    <n v="8.7352629748251335E-4"/>
    <n v="6.8571609047834168E-4"/>
    <n v="5.3579727120001402E-4"/>
    <n v="4.1612134828872244E-4"/>
    <n v="3.2059569854804917E-4"/>
    <n v="2.4434583415112516E-4"/>
    <n v="1.8348269495105477E-4"/>
    <n v="1.3490130450399205E-4"/>
    <n v="0"/>
    <n v="0"/>
    <n v="0"/>
    <n v="0"/>
    <n v="1.6876278915645027E-2"/>
    <n v="1.6876278915645027E-2"/>
    <n v="1.9988641411337058E-3"/>
    <n v="3.9931406275211263E-3"/>
    <n v="5.9828476923796288E-3"/>
    <n v="7.9680254928602354E-3"/>
    <n v="9.9486870068546292E-3"/>
    <n v="1.1721514478071075E-2"/>
    <n v="1.3125073906025813E-2"/>
    <n v="1.4233879283812175E-2"/>
    <n v="1.5107405581294689E-2"/>
    <n v="1.579312167177303E-2"/>
    <n v="1.6328918942973045E-2"/>
    <n v="1.6745040291261767E-2"/>
    <n v="1.6876278915645027E-2"/>
    <n v="1.6876278915645027E-2"/>
    <n v="1.6876278915645027E-2"/>
    <n v="1.6876278915645027E-2"/>
    <n v="1.6876278915645027E-2"/>
    <n v="1.6876278915645027E-2"/>
    <n v="1.6876278915645027E-2"/>
    <n v="1.6876278915645027E-2"/>
  </r>
  <r>
    <x v="77"/>
    <s v="Under $20"/>
    <n v="18.112878478299113"/>
    <s v="HVAC"/>
    <s v="Urban"/>
    <s v="SC-Retro"/>
    <s v="M_Input"/>
    <x v="4"/>
    <s v="Multifamily - Low Rise"/>
    <s v="FLOOR R0 - R19_Electric FAF"/>
    <n v="2.0729880320578207E-4"/>
    <n v="2.068362807796584E-4"/>
    <n v="2.063755966069342E-4"/>
    <n v="2.059189610350623E-4"/>
    <n v="2.0546363388029682E-4"/>
    <n v="1.8451002882215975E-4"/>
    <n v="1.4728082115398361E-4"/>
    <n v="1.175640342697813E-4"/>
    <n v="9.3843449993817751E-5"/>
    <n v="7.4908626560407109E-5"/>
    <n v="5.9793972156573302E-5"/>
    <n v="4.7728374095092876E-5"/>
    <n v="3.8097580646463621E-5"/>
    <n v="3.0410151181327089E-5"/>
    <n v="2.4273994831045077E-5"/>
    <n v="1.9376071204113103E-5"/>
    <n v="1.3186617295488445E-7"/>
    <n v="4.6990476687772322E-8"/>
    <n v="1.598390586485173E-8"/>
    <n v="5.2005684931911533E-9"/>
    <n v="1.8169576519033066E-3"/>
    <n v="9.9420780401304665"/>
    <n v="18.112878478299113"/>
    <s v="R-All-HVAC-ER-All-All-E"/>
    <n v="0"/>
    <n v="1.8169576519033066E-3"/>
    <n v="2.0729880320578207E-4"/>
    <n v="4.141350839854405E-4"/>
    <n v="6.2051068059237467E-4"/>
    <n v="8.26429641627437E-4"/>
    <n v="1.0318932755077339E-3"/>
    <n v="1.2164033043298938E-3"/>
    <n v="1.3636841254838774E-3"/>
    <n v="1.4812481597536588E-3"/>
    <n v="1.5750916097474765E-3"/>
    <n v="1.6500002363078836E-3"/>
    <n v="1.709794208464457E-3"/>
    <n v="1.7575225825595499E-3"/>
    <n v="1.7956201632060135E-3"/>
    <n v="1.8169576519033066E-3"/>
    <n v="1.8169576519033066E-3"/>
    <n v="1.8169576519033066E-3"/>
    <n v="1.8169576519033066E-3"/>
    <n v="1.8169576519033066E-3"/>
    <n v="1.8169576519033066E-3"/>
    <n v="1.8169576519033066E-3"/>
    <n v="2.0152333668905489E-4"/>
    <n v="2.0106081426293123E-4"/>
    <n v="2.0060013009020702E-4"/>
    <n v="2.0014349451833512E-4"/>
    <n v="1.9968816736356965E-4"/>
    <n v="1.7873456230543258E-4"/>
    <n v="1.4150535463725643E-4"/>
    <n v="1.1178856775305411E-4"/>
    <n v="8.806798347709056E-5"/>
    <n v="6.9133160043679918E-5"/>
    <n v="5.4018505639846118E-5"/>
    <n v="4.1952907578365693E-5"/>
    <n v="3.2322114129736437E-5"/>
    <n v="2.4634684664599905E-5"/>
    <n v="1.849852831431789E-5"/>
    <n v="1.3600604687385918E-5"/>
    <n v="0"/>
    <n v="0"/>
    <n v="0"/>
    <n v="0"/>
    <n v="1.7014483215687629E-3"/>
    <n v="1.7014483215687629E-3"/>
    <n v="2.0152333668905489E-4"/>
    <n v="4.0258415095198615E-4"/>
    <n v="6.031842810421932E-4"/>
    <n v="8.0332777556052829E-4"/>
    <n v="1.0030159429240979E-3"/>
    <n v="1.1817505052295304E-3"/>
    <n v="1.3232558598667869E-3"/>
    <n v="1.4350444276198409E-3"/>
    <n v="1.5231124110969315E-3"/>
    <n v="1.5922455711406115E-3"/>
    <n v="1.6462640767804576E-3"/>
    <n v="1.6882169843588232E-3"/>
    <n v="1.7014483215687629E-3"/>
    <n v="1.7014483215687629E-3"/>
    <n v="1.7014483215687629E-3"/>
    <n v="1.7014483215687629E-3"/>
    <n v="1.7014483215687629E-3"/>
    <n v="1.7014483215687629E-3"/>
    <n v="1.7014483215687629E-3"/>
    <n v="1.7014483215687629E-3"/>
  </r>
  <r>
    <x v="77"/>
    <s v="Under $15"/>
    <n v="12.36530440639774"/>
    <s v="HVAC"/>
    <s v="Urban"/>
    <s v="SC-Retro"/>
    <s v="M_Input"/>
    <x v="4"/>
    <s v="Multifamily - Low Rise"/>
    <s v="FLOOR R0 - R30_Electric FAF"/>
    <n v="3.0721729026661803E-3"/>
    <n v="3.0653183099602012E-3"/>
    <n v="3.05849096021074E-3"/>
    <n v="3.0517236108165155E-3"/>
    <n v="3.0449756521930874E-3"/>
    <n v="2.7344427563090932E-3"/>
    <n v="2.1827050655113078E-3"/>
    <n v="1.7423016188530809E-3"/>
    <n v="1.3907620290384492E-3"/>
    <n v="1.1101475220113757E-3"/>
    <n v="8.8614800549449983E-4"/>
    <n v="7.0733557220637605E-4"/>
    <n v="5.6460699776939417E-4"/>
    <n v="4.5067912105847189E-4"/>
    <n v="3.5974114662575896E-4"/>
    <n v="2.8715380886360273E-4"/>
    <n v="1.9542596342350148E-6"/>
    <n v="6.9639991611642037E-7"/>
    <n v="2.3688184262220989E-7"/>
    <n v="7.7072541453030987E-8"/>
    <n v="2.6927353063047558E-2"/>
    <n v="5.8325404364024802"/>
    <n v="12.36530440639774"/>
    <s v="R-All-HVAC-ER-All-All-E"/>
    <n v="0"/>
    <n v="2.6927353063047558E-2"/>
    <n v="3.0721729026661803E-3"/>
    <n v="6.1374912126263819E-3"/>
    <n v="9.1959821728371215E-3"/>
    <n v="1.2247705783653636E-2"/>
    <n v="1.5292681435846724E-2"/>
    <n v="1.8027124192155818E-2"/>
    <n v="2.0209829257667126E-2"/>
    <n v="2.1952130876520207E-2"/>
    <n v="2.3342892905558656E-2"/>
    <n v="2.445304042757003E-2"/>
    <n v="2.5339188433064531E-2"/>
    <n v="2.6046524005270907E-2"/>
    <n v="2.66111310030403E-2"/>
    <n v="2.6927353063047558E-2"/>
    <n v="2.6927353063047558E-2"/>
    <n v="2.6927353063047558E-2"/>
    <n v="2.6927353063047558E-2"/>
    <n v="2.6927353063047558E-2"/>
    <n v="2.6927353063047558E-2"/>
    <n v="2.6927353063047558E-2"/>
    <n v="2.9865803596386565E-3"/>
    <n v="2.9797257669326774E-3"/>
    <n v="2.9728984171832162E-3"/>
    <n v="2.9661310677889918E-3"/>
    <n v="2.9593831091655636E-3"/>
    <n v="2.6488502132815694E-3"/>
    <n v="2.097112522483784E-3"/>
    <n v="1.6567090758255571E-3"/>
    <n v="1.3051694860109254E-3"/>
    <n v="1.0245549789838519E-3"/>
    <n v="8.0055546246697606E-4"/>
    <n v="6.2174302917885227E-4"/>
    <n v="4.7901445474187034E-4"/>
    <n v="3.6508657803094806E-4"/>
    <n v="2.7414860359823513E-4"/>
    <n v="2.015612658360789E-4"/>
    <n v="0"/>
    <n v="0"/>
    <n v="0"/>
    <n v="0"/>
    <n v="2.5215502202497082E-2"/>
    <n v="2.5215502202497082E-2"/>
    <n v="2.9865803596386565E-3"/>
    <n v="5.9663061265713344E-3"/>
    <n v="8.939204543754551E-3"/>
    <n v="1.1905335611543543E-2"/>
    <n v="1.4864718720709106E-2"/>
    <n v="1.7513568933990677E-2"/>
    <n v="1.961068145647446E-2"/>
    <n v="2.1267390532300017E-2"/>
    <n v="2.2572560018310941E-2"/>
    <n v="2.3597114997294794E-2"/>
    <n v="2.439767045976177E-2"/>
    <n v="2.5019413488940621E-2"/>
    <n v="2.5215502202497082E-2"/>
    <n v="2.5215502202497082E-2"/>
    <n v="2.5215502202497082E-2"/>
    <n v="2.5215502202497082E-2"/>
    <n v="2.5215502202497082E-2"/>
    <n v="2.5215502202497082E-2"/>
    <n v="2.5215502202497082E-2"/>
    <n v="2.5215502202497082E-2"/>
  </r>
  <r>
    <x v="77"/>
    <s v="Under $20"/>
    <n v="15.777769192929382"/>
    <s v="HVAC"/>
    <s v="Urban"/>
    <s v="SC-Retro"/>
    <s v="M_Input"/>
    <x v="4"/>
    <s v="Multifamily - Low Rise"/>
    <s v="ATTIC R0 - R19_Electric FAF"/>
    <n v="3.6976626385037622E-4"/>
    <n v="3.6894124611361204E-4"/>
    <n v="3.6811950733495576E-4"/>
    <n v="3.6730499018994056E-4"/>
    <n v="3.6649280691515281E-4"/>
    <n v="3.291171147417038E-4"/>
    <n v="2.6271005009547961E-4"/>
    <n v="2.0970315816035601E-4"/>
    <n v="1.6739190653501917E-4"/>
    <n v="1.3361718709928481E-4"/>
    <n v="1.0665663932059229E-4"/>
    <n v="8.5134802014637606E-5"/>
    <n v="6.79560124782637E-5"/>
    <n v="5.4243670544889968E-5"/>
    <n v="4.3298389757170235E-5"/>
    <n v="3.456178881134961E-5"/>
    <n v="2.3521439269175251E-7"/>
    <n v="8.3818588108959862E-8"/>
    <n v="2.8511062591689329E-8"/>
    <n v="9.2764393806767376E-9"/>
    <n v="3.2409721239524195E-3"/>
    <n v="8.2724659051681559"/>
    <n v="15.777769192929382"/>
    <s v="R-All-HVAC-ER-All-All-E"/>
    <n v="0"/>
    <n v="3.2409721239524195E-3"/>
    <n v="3.6976626385037622E-4"/>
    <n v="7.3870750996398826E-4"/>
    <n v="1.1068270172989441E-3"/>
    <n v="1.4741320074888847E-3"/>
    <n v="1.8406248144040376E-3"/>
    <n v="2.1697419291457415E-3"/>
    <n v="2.4324519792412211E-3"/>
    <n v="2.6421551374015773E-3"/>
    <n v="2.8095470439365965E-3"/>
    <n v="2.9431642310358812E-3"/>
    <n v="3.0498208703564735E-3"/>
    <n v="3.1349556723711111E-3"/>
    <n v="3.2029116848493748E-3"/>
    <n v="3.2409721239524195E-3"/>
    <n v="3.2409721239524195E-3"/>
    <n v="3.2409721239524195E-3"/>
    <n v="3.2409721239524195E-3"/>
    <n v="3.2409721239524195E-3"/>
    <n v="3.2409721239524195E-3"/>
    <n v="3.2409721239524195E-3"/>
    <n v="3.5946435837452449E-4"/>
    <n v="3.586393406377603E-4"/>
    <n v="3.5781760185910402E-4"/>
    <n v="3.5700308471408882E-4"/>
    <n v="3.5619090143930107E-4"/>
    <n v="3.1881520926585206E-4"/>
    <n v="2.5240814461962788E-4"/>
    <n v="1.9940125268450427E-4"/>
    <n v="1.5709000105916743E-4"/>
    <n v="1.2331528162343308E-4"/>
    <n v="9.6354733844740555E-5"/>
    <n v="7.4832896538785869E-5"/>
    <n v="5.7654107002411964E-5"/>
    <n v="4.3941765069038231E-5"/>
    <n v="3.2996484281318498E-5"/>
    <n v="2.4259883335497873E-5"/>
    <n v="0"/>
    <n v="0"/>
    <n v="0"/>
    <n v="0"/>
    <n v="3.0349340144353847E-3"/>
    <n v="3.0349340144353847E-3"/>
    <n v="3.5946435837452449E-4"/>
    <n v="7.1810369901228479E-4"/>
    <n v="1.0759213008713889E-3"/>
    <n v="1.4329243855854777E-3"/>
    <n v="1.7891152870247789E-3"/>
    <n v="2.107930496290631E-3"/>
    <n v="2.3603386409102589E-3"/>
    <n v="2.5597398935947634E-3"/>
    <n v="2.7168298946539308E-3"/>
    <n v="2.8401451762773639E-3"/>
    <n v="2.9364999101221044E-3"/>
    <n v="3.0113328066608902E-3"/>
    <n v="3.0349340144353847E-3"/>
    <n v="3.0349340144353847E-3"/>
    <n v="3.0349340144353847E-3"/>
    <n v="3.0349340144353847E-3"/>
    <n v="3.0349340144353847E-3"/>
    <n v="3.0349340144353847E-3"/>
    <n v="3.0349340144353847E-3"/>
    <n v="3.0349340144353847E-3"/>
  </r>
  <r>
    <x v="77"/>
    <s v="Under $20"/>
    <n v="15.543214335739645"/>
    <s v="HVAC"/>
    <s v="Urban"/>
    <s v="SC-Retro"/>
    <s v="M_Input"/>
    <x v="4"/>
    <s v="Multifamily - Low Rise"/>
    <s v="ATTIC R0 - R38_Electric FAF"/>
    <n v="9.448102420135768E-5"/>
    <n v="9.4270219354149377E-5"/>
    <n v="9.4060252331671539E-5"/>
    <n v="9.3852130548766671E-5"/>
    <n v="9.364460510595826E-5"/>
    <n v="8.409453517796981E-5"/>
    <n v="6.7126498622531482E-5"/>
    <n v="5.3582414347207562E-5"/>
    <n v="4.2771232312437639E-5"/>
    <n v="3.4141266854872425E-5"/>
    <n v="2.7252428104046746E-5"/>
    <n v="2.1753264361557808E-5"/>
    <n v="1.7363816787203275E-5"/>
    <n v="1.3860100421697805E-5"/>
    <n v="1.1063411161225806E-5"/>
    <n v="8.8310739090266876E-6"/>
    <n v="6.0100931050350356E-8"/>
    <n v="2.1416951263165404E-8"/>
    <n v="7.2850193705660376E-9"/>
    <n v="2.3702743579192382E-9"/>
    <n v="8.2811872151479027E-4"/>
    <n v="8.1047582786634997"/>
    <n v="15.543214335739645"/>
    <s v="R-All-HVAC-ER-All-All-E"/>
    <n v="0"/>
    <n v="8.2811872151479027E-4"/>
    <n v="9.448102420135768E-5"/>
    <n v="1.8875124355550706E-4"/>
    <n v="2.828114958871786E-4"/>
    <n v="3.7666362643594528E-4"/>
    <n v="4.7030823154190355E-4"/>
    <n v="5.5440276671987342E-4"/>
    <n v="6.2152926534240495E-4"/>
    <n v="6.7511167968961248E-4"/>
    <n v="7.1788291200205014E-4"/>
    <n v="7.5202417885692255E-4"/>
    <n v="7.792766069609693E-4"/>
    <n v="8.0102987132252713E-4"/>
    <n v="8.1839368810973038E-4"/>
    <n v="8.2811872151479027E-4"/>
    <n v="8.2811872151479027E-4"/>
    <n v="8.2811872151479027E-4"/>
    <n v="8.2811872151479027E-4"/>
    <n v="8.2811872151479027E-4"/>
    <n v="8.2811872151479027E-4"/>
    <n v="8.2811872151479027E-4"/>
    <n v="9.184872732697895E-5"/>
    <n v="9.1637922479770648E-5"/>
    <n v="9.142795545729281E-5"/>
    <n v="9.1219833674387941E-5"/>
    <n v="9.1012308231579531E-5"/>
    <n v="8.146223830359108E-5"/>
    <n v="6.4494201748152753E-5"/>
    <n v="5.0950117472828826E-5"/>
    <n v="4.0138935438058903E-5"/>
    <n v="3.1508969980493689E-5"/>
    <n v="2.4620131229668013E-5"/>
    <n v="1.9120967487179075E-5"/>
    <n v="1.4731519912824542E-5"/>
    <n v="1.1227803547319073E-5"/>
    <n v="8.4311142868470736E-6"/>
    <n v="6.1987770346479541E-6"/>
    <n v="0"/>
    <n v="0"/>
    <n v="0"/>
    <n v="0"/>
    <n v="7.7547278402721558E-4"/>
    <n v="7.7547278402721558E-4"/>
    <n v="9.184872732697895E-5"/>
    <n v="1.834866498067496E-4"/>
    <n v="2.7491460526404241E-4"/>
    <n v="3.6613443893843036E-4"/>
    <n v="4.5714674717000991E-4"/>
    <n v="5.3860898547360104E-4"/>
    <n v="6.0310318722175374E-4"/>
    <n v="6.5405330469458253E-4"/>
    <n v="6.9419224013264147E-4"/>
    <n v="7.2570121011313515E-4"/>
    <n v="7.5032134134280317E-4"/>
    <n v="7.6944230882998227E-4"/>
    <n v="7.7547278402721558E-4"/>
    <n v="7.7547278402721558E-4"/>
    <n v="7.7547278402721558E-4"/>
    <n v="7.7547278402721558E-4"/>
    <n v="7.7547278402721558E-4"/>
    <n v="7.7547278402721558E-4"/>
    <n v="7.7547278402721558E-4"/>
    <n v="7.7547278402721558E-4"/>
  </r>
  <r>
    <x v="77"/>
    <s v="Under $20"/>
    <n v="17.57188888449209"/>
    <s v="HVAC"/>
    <s v="Urban"/>
    <s v="SC-Retro"/>
    <s v="M_Input"/>
    <x v="4"/>
    <s v="Multifamily - Low Rise"/>
    <s v="ATTIC R0 - R49_Electric FAF"/>
    <n v="5.9318946341507383E-4"/>
    <n v="5.91865946706213E-4"/>
    <n v="5.9054769019437558E-4"/>
    <n v="5.8924101883078839E-4"/>
    <n v="5.8793809152760676E-4"/>
    <n v="5.2797895259949063E-4"/>
    <n v="4.2144686761619548E-4"/>
    <n v="3.3641171741920494E-4"/>
    <n v="2.6853481489515609E-4"/>
    <n v="2.1435245793685631E-4"/>
    <n v="1.7110158722819036E-4"/>
    <n v="1.365756491658914E-4"/>
    <n v="1.0901695075708916E-4"/>
    <n v="8.7019225305009094E-5"/>
    <n v="6.9460497340518556E-5"/>
    <n v="5.5444995836519766E-5"/>
    <n v="3.7733755896341538E-7"/>
    <n v="1.3446414171705509E-7"/>
    <n v="4.5738250277481531E-8"/>
    <n v="1.4881525538124061E-8"/>
    <n v="5.1992588375463066E-3"/>
    <n v="9.5552683964158582"/>
    <n v="17.57188888449209"/>
    <s v="R-All-HVAC-ER-All-All-E"/>
    <n v="0"/>
    <n v="5.1992588375463066E-3"/>
    <n v="5.9318946341507383E-4"/>
    <n v="1.1850554101212867E-3"/>
    <n v="1.7756031003156622E-3"/>
    <n v="2.3648441191464506E-3"/>
    <n v="2.9527822106740573E-3"/>
    <n v="3.4807611632735481E-3"/>
    <n v="3.9022080308897438E-3"/>
    <n v="4.2386197483089486E-3"/>
    <n v="4.5071545632041042E-3"/>
    <n v="4.7215070211409603E-3"/>
    <n v="4.8926086083691507E-3"/>
    <n v="5.0291842575350418E-3"/>
    <n v="5.1382012082921312E-3"/>
    <n v="5.1992588375463066E-3"/>
    <n v="5.1992588375463066E-3"/>
    <n v="5.1992588375463066E-3"/>
    <n v="5.1992588375463066E-3"/>
    <n v="5.1992588375463066E-3"/>
    <n v="5.1992588375463066E-3"/>
    <n v="5.1992588375463066E-3"/>
    <n v="5.7666285626130148E-4"/>
    <n v="5.7533933955244065E-4"/>
    <n v="5.7402108304060323E-4"/>
    <n v="5.7271441167701604E-4"/>
    <n v="5.7141148437383441E-4"/>
    <n v="5.1145234544571828E-4"/>
    <n v="4.0492026046242313E-4"/>
    <n v="3.1988511026543259E-4"/>
    <n v="2.5200820774138374E-4"/>
    <n v="1.9782585078308395E-4"/>
    <n v="1.5457498007441801E-4"/>
    <n v="1.2004904201211905E-4"/>
    <n v="9.249034360331681E-5"/>
    <n v="7.0492618151236743E-5"/>
    <n v="5.2933890186746205E-5"/>
    <n v="3.8918388682747414E-5"/>
    <n v="0"/>
    <n v="0"/>
    <n v="0"/>
    <n v="0"/>
    <n v="4.8687266944708596E-3"/>
    <n v="4.8687266944708596E-3"/>
    <n v="5.7666285626130148E-4"/>
    <n v="1.152002195813742E-3"/>
    <n v="1.7260232788543451E-3"/>
    <n v="2.2987376905313612E-3"/>
    <n v="2.8701491749051956E-3"/>
    <n v="3.381601520350914E-3"/>
    <n v="3.7865217808133369E-3"/>
    <n v="4.1064068910787697E-3"/>
    <n v="4.3584150988201535E-3"/>
    <n v="4.5562409496032377E-3"/>
    <n v="4.7108159296776553E-3"/>
    <n v="4.8308649716897745E-3"/>
    <n v="4.8687266944708596E-3"/>
    <n v="4.8687266944708596E-3"/>
    <n v="4.8687266944708596E-3"/>
    <n v="4.8687266944708596E-3"/>
    <n v="4.8687266944708596E-3"/>
    <n v="4.8687266944708596E-3"/>
    <n v="4.8687266944708596E-3"/>
    <n v="4.8687266944708596E-3"/>
  </r>
  <r>
    <x v="77"/>
    <s v="Under $85"/>
    <n v="78.32680096899773"/>
    <s v="HVAC"/>
    <s v="Urban"/>
    <s v="SC-Retro"/>
    <s v="M_Input"/>
    <x v="4"/>
    <s v="Multifamily - Low Rise"/>
    <s v="ATTIC R19 - R30_Electric FAF"/>
    <n v="1.0988041811891956E-4"/>
    <n v="1.0963525434186971E-4"/>
    <n v="1.0939106494599819E-4"/>
    <n v="1.091490215439654E-4"/>
    <n v="1.0890767167907081E-4"/>
    <n v="9.780104274884363E-5"/>
    <n v="7.8067398166465344E-5"/>
    <n v="6.231577337418147E-5"/>
    <n v="4.9742484585434414E-5"/>
    <n v="3.9705927288932624E-5"/>
    <n v="3.1694281683976713E-5"/>
    <n v="2.5298813213595707E-5"/>
    <n v="2.0193932748358092E-5"/>
    <n v="1.6119148182185807E-5"/>
    <n v="1.2866628558409975E-5"/>
    <n v="1.027044426926301E-5"/>
    <n v="6.9896738408281934E-8"/>
    <n v="2.4907684686120499E-8"/>
    <n v="8.4723994178581491E-9"/>
    <n v="2.7566036641353103E-9"/>
    <n v="9.6309319401771145E-4"/>
    <n v="52.995264592909948"/>
    <n v="78.32680096899773"/>
    <s v="R-All-HVAC-ER-All-All-E"/>
    <n v="0"/>
    <n v="9.6309319401771145E-4"/>
    <n v="1.0988041811891956E-4"/>
    <n v="2.1951567246078927E-4"/>
    <n v="3.2890673740678745E-4"/>
    <n v="4.3805575895075285E-4"/>
    <n v="5.469634306298236E-4"/>
    <n v="6.4476447337866725E-4"/>
    <n v="7.2283187154513256E-4"/>
    <n v="7.8514764491931406E-4"/>
    <n v="8.3489012950474853E-4"/>
    <n v="8.7459605679368114E-4"/>
    <n v="9.0629033847765782E-4"/>
    <n v="9.3158915169125355E-4"/>
    <n v="9.5178308443961165E-4"/>
    <n v="9.6309319401771145E-4"/>
    <n v="9.6309319401771145E-4"/>
    <n v="9.6309319401771145E-4"/>
    <n v="9.6309319401771145E-4"/>
    <n v="9.6309319401771145E-4"/>
    <n v="9.6309319401771145E-4"/>
    <n v="9.6309319401771145E-4"/>
    <n v="1.0681908507755204E-4"/>
    <n v="1.0657392130050219E-4"/>
    <n v="1.0632973190463067E-4"/>
    <n v="1.0608768850259789E-4"/>
    <n v="1.0584633863770329E-4"/>
    <n v="9.4739709707476112E-5"/>
    <n v="7.5006065125097826E-5"/>
    <n v="5.9254440332813952E-5"/>
    <n v="4.6681151544066896E-5"/>
    <n v="3.6644594247565106E-5"/>
    <n v="2.8632948642609195E-5"/>
    <n v="2.2237480172228189E-5"/>
    <n v="1.7132599706990574E-5"/>
    <n v="1.3057815140818289E-5"/>
    <n v="9.8052955170424589E-6"/>
    <n v="7.2091112278954929E-6"/>
    <n v="0"/>
    <n v="0"/>
    <n v="0"/>
    <n v="0"/>
    <n v="9.0186653319036109E-4"/>
    <n v="9.0186653319036109E-4"/>
    <n v="1.0681908507755204E-4"/>
    <n v="2.1339300637805423E-4"/>
    <n v="3.1972273828268492E-4"/>
    <n v="4.2581042678528278E-4"/>
    <n v="5.3165676542298609E-4"/>
    <n v="6.2639647513046219E-4"/>
    <n v="7.0140254025555997E-4"/>
    <n v="7.6065698058837392E-4"/>
    <n v="8.0733813213244084E-4"/>
    <n v="8.4398272638000591E-4"/>
    <n v="8.7261567502261515E-4"/>
    <n v="8.9485315519484334E-4"/>
    <n v="9.0186653319036109E-4"/>
    <n v="9.0186653319036109E-4"/>
    <n v="9.0186653319036109E-4"/>
    <n v="9.0186653319036109E-4"/>
    <n v="9.0186653319036109E-4"/>
    <n v="9.0186653319036109E-4"/>
    <n v="9.0186653319036109E-4"/>
    <n v="9.0186653319036109E-4"/>
  </r>
  <r>
    <x v="77"/>
    <s v="Under $70"/>
    <n v="66.108160325990696"/>
    <s v="HVAC"/>
    <s v="Urban"/>
    <s v="SC-Retro"/>
    <s v="M_Input"/>
    <x v="4"/>
    <s v="Multifamily - Low Rise"/>
    <s v="ATTIC R19 - R38_Electric FAF"/>
    <n v="2.2934967849600175E-5"/>
    <n v="2.2883795644026294E-5"/>
    <n v="2.2832826817738574E-5"/>
    <n v="2.2782305917482969E-5"/>
    <n v="2.2731929776887355E-5"/>
    <n v="2.0413680704004193E-5"/>
    <n v="1.6294743847006977E-5"/>
    <n v="1.3006960506038852E-5"/>
    <n v="1.0382580483917331E-5"/>
    <n v="8.2876838421261214E-6"/>
    <n v="6.6154401656123329E-6"/>
    <n v="5.2805356734163377E-6"/>
    <n v="4.2150112483129952E-6"/>
    <n v="3.3644952544799061E-6"/>
    <n v="2.6856078396107759E-6"/>
    <n v="2.1437150781655007E-6"/>
    <n v="1.4589309684378029E-8"/>
    <n v="5.1988967394163152E-9"/>
    <n v="1.7684152607359825E-9"/>
    <n v="5.7537655474344713E-10"/>
    <n v="2.0102318337612593E-4"/>
    <n v="44.258889461294565"/>
    <n v="66.108160325990696"/>
    <s v="R-All-HVAC-ER-All-All-E"/>
    <n v="0"/>
    <n v="2.0102318337612593E-4"/>
    <n v="2.2934967849600175E-5"/>
    <n v="4.5818763493626469E-5"/>
    <n v="6.8651590311365047E-5"/>
    <n v="9.1433896228848015E-5"/>
    <n v="1.1416582600573537E-4"/>
    <n v="1.3457950670973956E-4"/>
    <n v="1.5087425055674653E-4"/>
    <n v="1.6388121106278538E-4"/>
    <n v="1.7426379154670272E-4"/>
    <n v="1.8255147538882884E-4"/>
    <n v="1.8916691555444118E-4"/>
    <n v="1.944474512278575E-4"/>
    <n v="1.9866246247617051E-4"/>
    <n v="2.0102318337612593E-4"/>
    <n v="2.0102318337612593E-4"/>
    <n v="2.0102318337612593E-4"/>
    <n v="2.0102318337612593E-4"/>
    <n v="2.0102318337612593E-4"/>
    <n v="2.0102318337612593E-4"/>
    <n v="2.0102318337612593E-4"/>
    <n v="2.2295986163120832E-5"/>
    <n v="2.2244813957546952E-5"/>
    <n v="2.2193845131259231E-5"/>
    <n v="2.2143324231003626E-5"/>
    <n v="2.2092948090408012E-5"/>
    <n v="1.977469901752485E-5"/>
    <n v="1.5655762160527634E-5"/>
    <n v="1.2367978819559507E-5"/>
    <n v="9.7435987974379863E-6"/>
    <n v="7.648702155646777E-6"/>
    <n v="5.9764584791329885E-6"/>
    <n v="4.6415539869369933E-6"/>
    <n v="3.5760295618336508E-6"/>
    <n v="2.7255135680005617E-6"/>
    <n v="2.0466261531314315E-6"/>
    <n v="1.5047333916861563E-6"/>
    <n v="0"/>
    <n v="0"/>
    <n v="0"/>
    <n v="0"/>
    <n v="1.8824354964653905E-4"/>
    <n v="1.8824354964653905E-4"/>
    <n v="2.2295986163120832E-5"/>
    <n v="4.4540800120667784E-5"/>
    <n v="6.6734645251927019E-5"/>
    <n v="8.8877969482930645E-5"/>
    <n v="1.1097091757333866E-4"/>
    <n v="1.307456165908635E-4"/>
    <n v="1.4640137875139114E-4"/>
    <n v="1.5876935757095064E-4"/>
    <n v="1.6851295636838862E-4"/>
    <n v="1.7616165852403539E-4"/>
    <n v="1.8213811700316837E-4"/>
    <n v="1.8677967099010536E-4"/>
    <n v="1.8824354964653905E-4"/>
    <n v="1.8824354964653905E-4"/>
    <n v="1.8824354964653905E-4"/>
    <n v="1.8824354964653905E-4"/>
    <n v="1.8824354964653905E-4"/>
    <n v="1.8824354964653905E-4"/>
    <n v="1.8824354964653905E-4"/>
    <n v="1.8824354964653905E-4"/>
  </r>
  <r>
    <x v="77"/>
    <s v="Under $70"/>
    <n v="65.06539868768462"/>
    <s v="HVAC"/>
    <s v="Urban"/>
    <s v="SC-Retro"/>
    <s v="M_Input"/>
    <x v="4"/>
    <s v="Multifamily - Low Rise"/>
    <s v="ATTIC R19 - R49_Electric FAF"/>
    <n v="4.0577273201765042E-4"/>
    <n v="4.0486737711175968E-4"/>
    <n v="4.0396562045676328E-4"/>
    <n v="4.0307178865132368E-4"/>
    <n v="4.0218051797974338E-4"/>
    <n v="3.6116531944230197E-4"/>
    <n v="2.8829178099079329E-4"/>
    <n v="2.3012327439879429E-4"/>
    <n v="1.8369190992459659E-4"/>
    <n v="1.4662833350240255E-4"/>
    <n v="1.1704246751523614E-4"/>
    <n v="9.3424913467064839E-5"/>
    <n v="7.4573317081973016E-5"/>
    <n v="5.9525718118437697E-5"/>
    <n v="4.7514626458300517E-5"/>
    <n v="3.7927287696189657E-5"/>
    <n v="2.5811869838678841E-7"/>
    <n v="9.1980531530040463E-8"/>
    <n v="3.1287364185385361E-8"/>
    <n v="1.0179744662743088E-8"/>
    <n v="3.556565976125305E-3"/>
    <n v="43.513310872704729"/>
    <n v="65.06539868768462"/>
    <s v="R-All-HVAC-ER-All-All-E"/>
    <n v="0"/>
    <n v="3.556565976125305E-3"/>
    <n v="4.0577273201765042E-4"/>
    <n v="8.106401091294101E-4"/>
    <n v="1.2146057295861733E-3"/>
    <n v="1.6176775182374968E-3"/>
    <n v="2.0198580362172404E-3"/>
    <n v="2.3810233556595425E-3"/>
    <n v="2.6693151366503358E-3"/>
    <n v="2.8994384110491299E-3"/>
    <n v="3.0831303209737267E-3"/>
    <n v="3.2297586544761292E-3"/>
    <n v="3.3468011219913653E-3"/>
    <n v="3.4402260354584303E-3"/>
    <n v="3.5147993525404034E-3"/>
    <n v="3.556565976125305E-3"/>
    <n v="3.556565976125305E-3"/>
    <n v="3.556565976125305E-3"/>
    <n v="3.556565976125305E-3"/>
    <n v="3.556565976125305E-3"/>
    <n v="3.556565976125305E-3"/>
    <n v="3.556565976125305E-3"/>
    <n v="3.9446766517246237E-4"/>
    <n v="3.9356231026657163E-4"/>
    <n v="3.9266055361157523E-4"/>
    <n v="3.9176672180613563E-4"/>
    <n v="3.9087545113455533E-4"/>
    <n v="3.4986025259711392E-4"/>
    <n v="2.7698671414560524E-4"/>
    <n v="2.1881820755360621E-4"/>
    <n v="1.7238684307940852E-4"/>
    <n v="1.3532326665721448E-4"/>
    <n v="1.0573740067004806E-4"/>
    <n v="8.2119846621876762E-5"/>
    <n v="6.3268250236784938E-5"/>
    <n v="4.8220651273249627E-5"/>
    <n v="3.6209559613112447E-5"/>
    <n v="2.6622220851001587E-5"/>
    <n v="0"/>
    <n v="0"/>
    <n v="0"/>
    <n v="0"/>
    <n v="3.3304646392215437E-3"/>
    <n v="3.3304646392215437E-3"/>
    <n v="3.9446766517246237E-4"/>
    <n v="7.88029975439034E-4"/>
    <n v="1.1806905290506092E-3"/>
    <n v="1.5724572508567449E-3"/>
    <n v="1.9633327019913001E-3"/>
    <n v="2.3131929545884139E-3"/>
    <n v="2.5901796687340193E-3"/>
    <n v="2.8089978762876255E-3"/>
    <n v="2.9813847193670339E-3"/>
    <n v="3.1167079860242486E-3"/>
    <n v="3.2224453866942968E-3"/>
    <n v="3.3045652333161734E-3"/>
    <n v="3.3304646392215437E-3"/>
    <n v="3.3304646392215437E-3"/>
    <n v="3.3304646392215437E-3"/>
    <n v="3.3304646392215437E-3"/>
    <n v="3.3304646392215437E-3"/>
    <n v="3.3304646392215437E-3"/>
    <n v="3.3304646392215437E-3"/>
    <n v="3.3304646392215437E-3"/>
  </r>
  <r>
    <x v="77"/>
    <s v="Under $15"/>
    <n v="13.456413718956586"/>
    <s v="HVAC"/>
    <s v="Urban"/>
    <s v="SC-Retro"/>
    <s v="M_Input"/>
    <x v="4"/>
    <s v="Multifamily - Low Rise"/>
    <s v="WINDOW CL22 Prime Window Replacement of Single Pane Base_Electric FAF"/>
    <n v="3.470711051884037E-3"/>
    <n v="3.4629672459803532E-3"/>
    <n v="3.4552542171303277E-3"/>
    <n v="3.4476089721917646E-3"/>
    <n v="3.4399856334950203E-3"/>
    <n v="3.0891688051899496E-3"/>
    <n v="2.4658568491698332E-3"/>
    <n v="1.9683219909338232E-3"/>
    <n v="1.5711788683948639E-3"/>
    <n v="1.2541615969995502E-3"/>
    <n v="1.001103705330398E-3"/>
    <n v="7.9909479890173456E-4"/>
    <n v="6.3785073601445969E-4"/>
    <n v="5.0914354623515952E-4"/>
    <n v="4.0640862769406602E-4"/>
    <n v="3.2440488526820236E-4"/>
    <n v="2.2077762956974172E-6"/>
    <n v="7.8674051297659206E-7"/>
    <n v="2.6761137970654541E-7"/>
    <n v="8.7070789923860994E-8"/>
    <n v="3.0420508491822214E-2"/>
    <n v="6.6126877983406986"/>
    <n v="13.456413718956586"/>
    <s v="R-All-HVAC-ER-All-All-E"/>
    <n v="0"/>
    <n v="3.0420508491822214E-2"/>
    <n v="3.470711051884037E-3"/>
    <n v="6.9336782978643898E-3"/>
    <n v="1.0388932514994717E-2"/>
    <n v="1.3836541487186481E-2"/>
    <n v="1.7276527120681503E-2"/>
    <n v="2.0365695925871452E-2"/>
    <n v="2.2831552775041286E-2"/>
    <n v="2.4799874765975109E-2"/>
    <n v="2.6371053634369972E-2"/>
    <n v="2.7625215231369522E-2"/>
    <n v="2.862631893669992E-2"/>
    <n v="2.9425413735601653E-2"/>
    <n v="3.0063264471616113E-2"/>
    <n v="3.0420508491822214E-2"/>
    <n v="3.0420508491822214E-2"/>
    <n v="3.0420508491822214E-2"/>
    <n v="3.0420508491822214E-2"/>
    <n v="3.0420508491822214E-2"/>
    <n v="3.0420508491822214E-2"/>
    <n v="3.0420508491822214E-2"/>
    <n v="3.3740150017409353E-3"/>
    <n v="3.3662711958372515E-3"/>
    <n v="3.3585581669872259E-3"/>
    <n v="3.3509129220486628E-3"/>
    <n v="3.3432895833519186E-3"/>
    <n v="2.9924727550468479E-3"/>
    <n v="2.3691607990267314E-3"/>
    <n v="1.8716259407907216E-3"/>
    <n v="1.4744828182517624E-3"/>
    <n v="1.1574655468564487E-3"/>
    <n v="9.0440765518729643E-4"/>
    <n v="7.0239874875863302E-4"/>
    <n v="5.4115468587135815E-4"/>
    <n v="4.1244749609205798E-4"/>
    <n v="3.0971257755096448E-4"/>
    <n v="2.277088351251008E-4"/>
    <n v="0"/>
    <n v="0"/>
    <n v="0"/>
    <n v="0"/>
    <n v="2.8486587488960182E-2"/>
    <n v="2.8486587488960182E-2"/>
    <n v="3.3740150017409353E-3"/>
    <n v="6.7402861975781863E-3"/>
    <n v="1.0098844364565412E-2"/>
    <n v="1.3449757286614074E-2"/>
    <n v="1.6793046869965994E-2"/>
    <n v="1.9785519625012842E-2"/>
    <n v="2.2154680424039574E-2"/>
    <n v="2.4026306364830295E-2"/>
    <n v="2.5500789183082059E-2"/>
    <n v="2.6658254729938508E-2"/>
    <n v="2.7562662385125804E-2"/>
    <n v="2.8265061133884436E-2"/>
    <n v="2.8486587488960182E-2"/>
    <n v="2.8486587488960182E-2"/>
    <n v="2.8486587488960182E-2"/>
    <n v="2.8486587488960182E-2"/>
    <n v="2.8486587488960182E-2"/>
    <n v="2.8486587488960182E-2"/>
    <n v="2.8486587488960182E-2"/>
    <n v="2.8486587488960182E-2"/>
  </r>
  <r>
    <x v="77"/>
    <s v="Under $35"/>
    <n v="32.37850332873105"/>
    <s v="HVAC"/>
    <s v="Urban"/>
    <s v="SC-Retro"/>
    <s v="M_Input"/>
    <x v="4"/>
    <s v="Multifamily - Low Rise"/>
    <s v="WINDOW CL22 Prime Window Replacement of Double Pane Base_Electric FAF"/>
    <n v="1.0501771029853328E-2"/>
    <n v="1.0478339613269119E-2"/>
    <n v="1.0455001322723249E-2"/>
    <n v="1.0431868134563335E-2"/>
    <n v="1.0408801230900246E-2"/>
    <n v="9.3472902179683858E-3"/>
    <n v="7.4612561043708552E-3"/>
    <n v="5.955801722702065E-3"/>
    <n v="4.7541153602717766E-3"/>
    <n v="3.794875957471243E-3"/>
    <n v="3.0291665694297805E-3"/>
    <n v="2.4179225766020628E-3"/>
    <n v="1.9300259458968892E-3"/>
    <n v="1.5405802626486799E-3"/>
    <n v="1.2297221776163552E-3"/>
    <n v="9.8159304393926499E-4"/>
    <n v="6.6803490108938924E-6"/>
    <n v="2.3805406453252554E-6"/>
    <n v="8.0974572433383253E-7"/>
    <n v="2.6346114254382476E-7"/>
    <n v="9.2047194369408933E-2"/>
    <n v="20.142054765986305"/>
    <n v="32.37850332873105"/>
    <s v="R-All-HVAC-ER-All-All-E"/>
    <n v="0"/>
    <n v="9.2047194369408933E-2"/>
    <n v="1.0501771029853328E-2"/>
    <n v="2.0980110643122447E-2"/>
    <n v="3.1435111965845697E-2"/>
    <n v="4.1866980100409033E-2"/>
    <n v="5.2275781331309279E-2"/>
    <n v="6.1623071549277667E-2"/>
    <n v="6.9084327653648525E-2"/>
    <n v="7.5040129376350587E-2"/>
    <n v="7.9794244736622361E-2"/>
    <n v="8.3589120694093605E-2"/>
    <n v="8.6618287263523386E-2"/>
    <n v="8.9036209840125446E-2"/>
    <n v="9.0966235786022337E-2"/>
    <n v="9.2047194369408933E-2"/>
    <n v="9.2047194369408933E-2"/>
    <n v="9.2047194369408933E-2"/>
    <n v="9.2047194369408933E-2"/>
    <n v="9.2047194369408933E-2"/>
    <n v="9.2047194369408933E-2"/>
    <n v="9.2047194369408933E-2"/>
    <n v="1.0209185515555667E-2"/>
    <n v="1.0185754098971458E-2"/>
    <n v="1.0162415808425588E-2"/>
    <n v="1.0139282620265673E-2"/>
    <n v="1.0116215716602584E-2"/>
    <n v="9.0547047036707243E-3"/>
    <n v="7.1686705900731937E-3"/>
    <n v="5.6632162084044035E-3"/>
    <n v="4.4615298459741151E-3"/>
    <n v="3.5022904431735815E-3"/>
    <n v="2.736581055132119E-3"/>
    <n v="2.1253370623044014E-3"/>
    <n v="1.6374404315992277E-3"/>
    <n v="1.2479947483510184E-3"/>
    <n v="9.3713666331869357E-4"/>
    <n v="6.8900752964160341E-4"/>
    <n v="0"/>
    <n v="0"/>
    <n v="0"/>
    <n v="0"/>
    <n v="8.6195484083455703E-2"/>
    <n v="8.6195484083455703E-2"/>
    <n v="1.0209185515555667E-2"/>
    <n v="2.0394939614527124E-2"/>
    <n v="3.0557355422952712E-2"/>
    <n v="4.0696638043218387E-2"/>
    <n v="5.0812853759820975E-2"/>
    <n v="5.9867558463491698E-2"/>
    <n v="6.7036229053564891E-2"/>
    <n v="7.2699445261969295E-2"/>
    <n v="7.7160975107943411E-2"/>
    <n v="8.0663265551116997E-2"/>
    <n v="8.339984660624912E-2"/>
    <n v="8.5525183668553523E-2"/>
    <n v="8.6195484083455703E-2"/>
    <n v="8.6195484083455703E-2"/>
    <n v="8.6195484083455703E-2"/>
    <n v="8.6195484083455703E-2"/>
    <n v="8.6195484083455703E-2"/>
    <n v="8.6195484083455703E-2"/>
    <n v="8.6195484083455703E-2"/>
    <n v="8.6195484083455703E-2"/>
  </r>
  <r>
    <x v="77"/>
    <s v="Under $15"/>
    <n v="13.462427683262899"/>
    <s v="HVAC"/>
    <s v="Urban"/>
    <s v="SC-Retro"/>
    <s v="M_Input"/>
    <x v="4"/>
    <s v="Multifamily - Low Rise"/>
    <s v="WINDOW CL30 Prime Window Replacement of Single Pane Base_Electric FAF"/>
    <n v="1.2416805321411374E-2"/>
    <n v="1.238910110492218E-2"/>
    <n v="1.2361506996326705E-2"/>
    <n v="1.2334155391247074E-2"/>
    <n v="1.2306882157871662E-2"/>
    <n v="1.1051800938081139E-2"/>
    <n v="8.8218419767298085E-3"/>
    <n v="7.0418627785251648E-3"/>
    <n v="5.6210447491398599E-3"/>
    <n v="4.4868847215271184E-3"/>
    <n v="3.5815455766285598E-3"/>
    <n v="2.8588391263309138E-3"/>
    <n v="2.281972856516299E-3"/>
    <n v="1.8215104051439814E-3"/>
    <n v="1.4539662724961926E-3"/>
    <n v="1.1605899325740374E-3"/>
    <n v="7.8985337722137521E-6"/>
    <n v="2.8146404705153363E-6"/>
    <n v="9.5740565951368506E-7"/>
    <n v="3.1150419366636804E-7"/>
    <n v="0.10883231881727919"/>
    <n v="6.6169878059882903"/>
    <n v="13.462427683262899"/>
    <s v="R-All-HVAC-ER-All-All-E"/>
    <n v="0"/>
    <n v="0.10883231881727919"/>
    <n v="1.2416805321411374E-2"/>
    <n v="2.4805906426333554E-2"/>
    <n v="3.7167413422660257E-2"/>
    <n v="4.9501568813907333E-2"/>
    <n v="6.1808450971778992E-2"/>
    <n v="7.2860251909860133E-2"/>
    <n v="8.1682093886589938E-2"/>
    <n v="8.8723956665115108E-2"/>
    <n v="9.4345001414254975E-2"/>
    <n v="9.8831886135782088E-2"/>
    <n v="0.10241343171241064"/>
    <n v="0.10527227083874156"/>
    <n v="0.10755424369525786"/>
    <n v="0.10883231881727919"/>
    <n v="0.10883231881727919"/>
    <n v="0.10883231881727919"/>
    <n v="0.10883231881727919"/>
    <n v="0.10883231881727919"/>
    <n v="0.10883231881727919"/>
    <n v="0.10883231881727919"/>
    <n v="1.2070865826008966E-2"/>
    <n v="1.2043161609519772E-2"/>
    <n v="1.2015567500924296E-2"/>
    <n v="1.1988215895844666E-2"/>
    <n v="1.1960942662469254E-2"/>
    <n v="1.0705861442678731E-2"/>
    <n v="8.4759024813274002E-3"/>
    <n v="6.6959232831227565E-3"/>
    <n v="5.2751052537374516E-3"/>
    <n v="4.1409452261247101E-3"/>
    <n v="3.2356060812261519E-3"/>
    <n v="2.5128996309285059E-3"/>
    <n v="1.9360333611138912E-3"/>
    <n v="1.4755709097415736E-3"/>
    <n v="1.1080267770937845E-3"/>
    <n v="8.146504371716294E-4"/>
    <n v="0"/>
    <n v="0"/>
    <n v="0"/>
    <n v="0"/>
    <n v="0.10191352890923103"/>
    <n v="0.10191352890923103"/>
    <n v="1.2070865826008966E-2"/>
    <n v="2.4114027435528738E-2"/>
    <n v="3.6129594936453034E-2"/>
    <n v="4.81178108322977E-2"/>
    <n v="6.0078753494766955E-2"/>
    <n v="7.0784614937445686E-2"/>
    <n v="7.9260517418773088E-2"/>
    <n v="8.5956440701895842E-2"/>
    <n v="9.1231545955633292E-2"/>
    <n v="9.5372491181758001E-2"/>
    <n v="9.8608097262984154E-2"/>
    <n v="0.10112099689391266"/>
    <n v="0.10191352890923103"/>
    <n v="0.10191352890923103"/>
    <n v="0.10191352890923103"/>
    <n v="0.10191352890923103"/>
    <n v="0.10191352890923103"/>
    <n v="0.10191352890923103"/>
    <n v="0.10191352890923103"/>
    <n v="0.10191352890923103"/>
  </r>
  <r>
    <x v="77"/>
    <s v="Under $40"/>
    <n v="36.7946648555194"/>
    <s v="HVAC"/>
    <s v="Urban"/>
    <s v="SC-Retro"/>
    <s v="M_Input"/>
    <x v="4"/>
    <s v="Multifamily - Low Rise"/>
    <s v="WINDOW CL30 Prime Window Replacement of Double Pane Base_Electric FAF"/>
    <n v="3.4075638392228116E-2"/>
    <n v="3.3999609265686376E-2"/>
    <n v="3.3923882310006891E-2"/>
    <n v="3.3848820860623172E-2"/>
    <n v="3.3773974487966846E-2"/>
    <n v="3.0329634926267317E-2"/>
    <n v="2.4209922711283569E-2"/>
    <n v="1.932509719186282E-2"/>
    <n v="1.542592344006008E-2"/>
    <n v="1.2313429849360994E-2"/>
    <n v="9.8288930844416828E-3"/>
    <n v="7.8455581583792271E-3"/>
    <n v="6.2624547833927532E-3"/>
    <n v="4.9988002780663758E-3"/>
    <n v="3.9901430080925586E-3"/>
    <n v="3.1850256036355454E-3"/>
    <n v="2.1676073167277796E-5"/>
    <n v="7.7242630769143409E-6"/>
    <n v="2.6274237377310136E-6"/>
    <n v="8.5486596481736705E-7"/>
    <n v="0.29867028155868308"/>
    <n v="23.29962727074043"/>
    <n v="36.7946648555194"/>
    <s v="R-All-HVAC-ER-All-All-E"/>
    <n v="0"/>
    <n v="0.29867028155868308"/>
    <n v="3.4075638392228116E-2"/>
    <n v="6.8075247657914492E-2"/>
    <n v="0.10199912996792138"/>
    <n v="0.13584795082854456"/>
    <n v="0.16962192531651141"/>
    <n v="0.19995156024277871"/>
    <n v="0.2241614829540623"/>
    <n v="0.24348658014592511"/>
    <n v="0.25891250358598517"/>
    <n v="0.27122593343534618"/>
    <n v="0.28105482651978786"/>
    <n v="0.28890038467816709"/>
    <n v="0.29516283946155986"/>
    <n v="0.29867028155868308"/>
    <n v="0.29867028155868308"/>
    <n v="0.29867028155868308"/>
    <n v="0.29867028155868308"/>
    <n v="0.29867028155868308"/>
    <n v="0.29867028155868308"/>
    <n v="0.29867028155868308"/>
    <n v="3.3126271075451789E-2"/>
    <n v="3.3050241948910049E-2"/>
    <n v="3.2974514993230564E-2"/>
    <n v="3.2899453543846845E-2"/>
    <n v="3.2824607171190519E-2"/>
    <n v="2.9380267609490991E-2"/>
    <n v="2.3260555394507242E-2"/>
    <n v="1.8375729875086493E-2"/>
    <n v="1.4476556123283755E-2"/>
    <n v="1.1364062532584669E-2"/>
    <n v="8.8795257676653576E-3"/>
    <n v="6.8961908416029019E-3"/>
    <n v="5.313087466616428E-3"/>
    <n v="4.0494329612900505E-3"/>
    <n v="3.0407756913162329E-3"/>
    <n v="2.2356582868592197E-3"/>
    <n v="0"/>
    <n v="0"/>
    <n v="0"/>
    <n v="0"/>
    <n v="0.27968293522315657"/>
    <n v="0.27968293522315657"/>
    <n v="3.3126271075451789E-2"/>
    <n v="6.6176513024361838E-2"/>
    <n v="9.9151028017592402E-2"/>
    <n v="0.13205048156143925"/>
    <n v="0.16487508873262977"/>
    <n v="0.19425535634212077"/>
    <n v="0.21751591173662801"/>
    <n v="0.2358916416117145"/>
    <n v="0.25036819773499824"/>
    <n v="0.26173226026758289"/>
    <n v="0.27061178603524827"/>
    <n v="0.27750797687685119"/>
    <n v="0.27968293522315657"/>
    <n v="0.27968293522315657"/>
    <n v="0.27968293522315657"/>
    <n v="0.27968293522315657"/>
    <n v="0.27968293522315657"/>
    <n v="0.27968293522315657"/>
    <n v="0.27968293522315657"/>
    <n v="0.27968293522315657"/>
  </r>
  <r>
    <x v="77"/>
    <s v="Under $30"/>
    <n v="29.820430006450358"/>
    <s v="HVAC"/>
    <s v="Urban"/>
    <s v="SC-Retro"/>
    <s v="M_Input"/>
    <x v="4"/>
    <s v="Multifamily - Low Rise"/>
    <s v="WALL R0 - R11_Heat Pump"/>
    <n v="1.6248695831031355E-4"/>
    <n v="1.6212441949673182E-4"/>
    <n v="1.6176332156075693E-4"/>
    <n v="1.6140539703836547E-4"/>
    <n v="1.6104849809215935E-4"/>
    <n v="1.4462444016765454E-4"/>
    <n v="1.1544308156473027E-4"/>
    <n v="9.2150181476076222E-5"/>
    <n v="7.3557283066920029E-5"/>
    <n v="5.8715606133630669E-5"/>
    <n v="4.6868291137062293E-5"/>
    <n v="3.7410917052472849E-5"/>
    <n v="2.986201513223729E-5"/>
    <n v="2.3836379616265933E-5"/>
    <n v="1.9026678037409788E-5"/>
    <n v="1.5187540040137467E-5"/>
    <n v="1.0336062252222044E-7"/>
    <n v="3.6832531150545756E-8"/>
    <n v="1.2528660106734751E-8"/>
    <n v="4.0763600313902397E-9"/>
    <n v="1.4241853675505593E-3"/>
    <n v="18.313022485671873"/>
    <n v="29.820430006450358"/>
    <s v="R-All-HVAC-ER-All-All-E"/>
    <n v="0"/>
    <n v="1.4241853675505593E-3"/>
    <n v="1.6248695831031355E-4"/>
    <n v="3.2461137780704535E-4"/>
    <n v="4.8637469936780231E-4"/>
    <n v="6.4778009640616781E-4"/>
    <n v="8.0882859449832713E-4"/>
    <n v="9.5345303466598161E-4"/>
    <n v="1.0688961162307119E-3"/>
    <n v="1.161046297706788E-3"/>
    <n v="1.2346035807737081E-3"/>
    <n v="1.2933191869073388E-3"/>
    <n v="1.340187478044401E-3"/>
    <n v="1.3775983950968739E-3"/>
    <n v="1.4074604102291112E-3"/>
    <n v="1.4241853675505593E-3"/>
    <n v="1.4241853675505593E-3"/>
    <n v="1.4241853675505593E-3"/>
    <n v="1.4241853675505593E-3"/>
    <n v="1.4241853675505593E-3"/>
    <n v="1.4241853675505593E-3"/>
    <n v="1.4241853675505593E-3"/>
    <n v="1.5795997613476048E-4"/>
    <n v="1.5759743732117874E-4"/>
    <n v="1.5723633938520386E-4"/>
    <n v="1.568784148628124E-4"/>
    <n v="1.5652151591660627E-4"/>
    <n v="1.4009745799210146E-4"/>
    <n v="1.1091609938917718E-4"/>
    <n v="8.7623199300523131E-5"/>
    <n v="6.9030300891366938E-5"/>
    <n v="5.4188623958077585E-5"/>
    <n v="4.2341308961509209E-5"/>
    <n v="3.2883934876919765E-5"/>
    <n v="2.5335032956684203E-5"/>
    <n v="1.9309397440712849E-5"/>
    <n v="1.4499695861856702E-5"/>
    <n v="1.0660557864584381E-5"/>
    <n v="0"/>
    <n v="0"/>
    <n v="0"/>
    <n v="0"/>
    <n v="1.3336457240394977E-3"/>
    <n v="1.3336457240394977E-3"/>
    <n v="1.5795997613476048E-4"/>
    <n v="3.1555741345593925E-4"/>
    <n v="4.727937528411431E-4"/>
    <n v="6.296721677039555E-4"/>
    <n v="7.8619368362056177E-4"/>
    <n v="9.262911416126632E-4"/>
    <n v="1.0372072410018403E-3"/>
    <n v="1.1248304403023634E-3"/>
    <n v="1.1938607411937305E-3"/>
    <n v="1.2480493651518081E-3"/>
    <n v="1.2903906741133172E-3"/>
    <n v="1.3232746089902371E-3"/>
    <n v="1.3336457240394977E-3"/>
    <n v="1.3336457240394977E-3"/>
    <n v="1.3336457240394977E-3"/>
    <n v="1.3336457240394977E-3"/>
    <n v="1.3336457240394977E-3"/>
    <n v="1.3336457240394977E-3"/>
    <n v="1.3336457240394977E-3"/>
    <n v="1.3336457240394977E-3"/>
  </r>
  <r>
    <x v="77"/>
    <s v="Under $85"/>
    <n v="72.347701314327864"/>
    <s v="HVAC"/>
    <s v="Urban"/>
    <s v="SC-Retro"/>
    <s v="M_Input"/>
    <x v="4"/>
    <s v="Multifamily - Low Rise"/>
    <s v="FLOOR R0 - R19_Heat Pump"/>
    <n v="1.5050586521545346E-5"/>
    <n v="1.5017005846283952E-5"/>
    <n v="1.4983558634368265E-5"/>
    <n v="1.4950405364416915E-5"/>
    <n v="1.4917347089924105E-5"/>
    <n v="1.3396045273469695E-5"/>
    <n v="1.069308026608254E-5"/>
    <n v="8.5355421364531705E-6"/>
    <n v="6.8133483733150324E-6"/>
    <n v="5.4386168555848701E-6"/>
    <n v="4.3412423877625098E-6"/>
    <n v="3.4652396094047635E-6"/>
    <n v="2.766011790294596E-6"/>
    <n v="2.2078786968851722E-6"/>
    <n v="1.7623732205801673E-6"/>
    <n v="1.4067675818448409E-6"/>
    <n v="9.5739252452529101E-9"/>
    <n v="3.411665789386721E-9"/>
    <n v="1.1604850315145336E-9"/>
    <n v="3.775786683645118E-10"/>
    <n v="1.3191720320164315E-4"/>
    <n v="48.720185305558672"/>
    <n v="72.347701314327864"/>
    <s v="R-All-HVAC-ER-All-All-E"/>
    <n v="0"/>
    <n v="1.3191720320164315E-4"/>
    <n v="1.5050586521545346E-5"/>
    <n v="3.0067592367829297E-5"/>
    <n v="4.5051151002197562E-5"/>
    <n v="6.0001556366614479E-5"/>
    <n v="7.4918903456538589E-5"/>
    <n v="8.8314948730008286E-5"/>
    <n v="9.9008028996090832E-5"/>
    <n v="1.0754357113254401E-4"/>
    <n v="1.1435691950585904E-4"/>
    <n v="1.1979553636144391E-4"/>
    <n v="1.2413677874920643E-4"/>
    <n v="1.276020183586112E-4"/>
    <n v="1.3036803014890579E-4"/>
    <n v="1.3191720320164315E-4"/>
    <n v="1.3191720320164315E-4"/>
    <n v="1.3191720320164315E-4"/>
    <n v="1.3191720320164315E-4"/>
    <n v="1.3191720320164315E-4"/>
    <n v="1.3191720320164315E-4"/>
    <n v="1.3191720320164315E-4"/>
    <n v="1.4631268333654012E-5"/>
    <n v="1.4597687658392618E-5"/>
    <n v="1.4564240446476931E-5"/>
    <n v="1.4531087176525581E-5"/>
    <n v="1.4498028902032771E-5"/>
    <n v="1.2976727085578361E-5"/>
    <n v="1.0273762078191206E-5"/>
    <n v="8.1162239485618365E-6"/>
    <n v="6.3940301854236992E-6"/>
    <n v="5.0192986676935369E-6"/>
    <n v="3.9219241998711767E-6"/>
    <n v="3.0459214215134303E-6"/>
    <n v="2.3466936024032629E-6"/>
    <n v="1.788560508993839E-6"/>
    <n v="1.3430550326888341E-6"/>
    <n v="9.8744939395350752E-7"/>
    <n v="0"/>
    <n v="0"/>
    <n v="0"/>
    <n v="0"/>
    <n v="1.2353083944381649E-4"/>
    <n v="1.2353083944381649E-4"/>
    <n v="1.4631268333654012E-5"/>
    <n v="2.9228955992046632E-5"/>
    <n v="4.3793196438523561E-5"/>
    <n v="5.8324283615049143E-5"/>
    <n v="7.2822312517081917E-5"/>
    <n v="8.5799039602660272E-5"/>
    <n v="9.6072801680851475E-5"/>
    <n v="1.0418902562941331E-4"/>
    <n v="1.10583055814837E-4"/>
    <n v="1.1560235448253054E-4"/>
    <n v="1.1952427868240172E-4"/>
    <n v="1.2257020010391514E-4"/>
    <n v="1.2353083944381649E-4"/>
    <n v="1.2353083944381649E-4"/>
    <n v="1.2353083944381649E-4"/>
    <n v="1.2353083944381649E-4"/>
    <n v="1.2353083944381649E-4"/>
    <n v="1.2353083944381649E-4"/>
    <n v="1.2353083944381649E-4"/>
    <n v="1.2353083944381649E-4"/>
  </r>
  <r>
    <x v="77"/>
    <s v="Under $60"/>
    <n v="56.047813835157889"/>
    <s v="HVAC"/>
    <s v="Urban"/>
    <s v="SC-Retro"/>
    <s v="M_Input"/>
    <x v="4"/>
    <s v="Multifamily - Low Rise"/>
    <s v="FLOOR R0 - R30_Heat Pump"/>
    <n v="2.2197711792252723E-4"/>
    <n v="2.214818454292097E-4"/>
    <n v="2.2098854135146092E-4"/>
    <n v="2.2049957254596138E-4"/>
    <n v="2.2001200480334214E-4"/>
    <n v="1.9757472687909403E-4"/>
    <n v="1.5770941124329925E-4"/>
    <n v="1.258884522967829E-4"/>
    <n v="1.0048827221089061E-4"/>
    <n v="8.0212720837117912E-5"/>
    <n v="6.4027835198258266E-5"/>
    <n v="5.1107902027971845E-5"/>
    <n v="4.0795175953467188E-5"/>
    <n v="3.2563418651859544E-5"/>
    <n v="2.5992776271423336E-5"/>
    <n v="2.0748042806022011E-5"/>
    <n v="1.4120328999170171E-7"/>
    <n v="5.0317755933221229E-8"/>
    <n v="1.7115686642448515E-8"/>
    <n v="5.5688078649026812E-9"/>
    <n v="1.9456119221122877E-3"/>
    <n v="37.065702963232894"/>
    <n v="56.047813835157889"/>
    <s v="R-All-HVAC-ER-All-All-E"/>
    <n v="0"/>
    <n v="1.9456119221122877E-3"/>
    <n v="2.2197711792252723E-4"/>
    <n v="4.4345896335173691E-4"/>
    <n v="6.6444750470319783E-4"/>
    <n v="8.8494707724915919E-4"/>
    <n v="1.1049590820525013E-3"/>
    <n v="1.3025338089315954E-3"/>
    <n v="1.4602432201748945E-3"/>
    <n v="1.5861316724716775E-3"/>
    <n v="1.6866199446825682E-3"/>
    <n v="1.7668326655196861E-3"/>
    <n v="1.8308605007179444E-3"/>
    <n v="1.8819684027459164E-3"/>
    <n v="1.9227635786993836E-3"/>
    <n v="1.9456119221122877E-3"/>
    <n v="1.9456119221122877E-3"/>
    <n v="1.9456119221122877E-3"/>
    <n v="1.9456119221122877E-3"/>
    <n v="1.9456119221122877E-3"/>
    <n v="1.9456119221122877E-3"/>
    <n v="1.9456119221122877E-3"/>
    <n v="2.157927049292283E-4"/>
    <n v="2.1529743243591077E-4"/>
    <n v="2.1480412835816199E-4"/>
    <n v="2.1431515955266245E-4"/>
    <n v="2.138275918100432E-4"/>
    <n v="1.9139031388579509E-4"/>
    <n v="1.5152499825000032E-4"/>
    <n v="1.1970403930348396E-4"/>
    <n v="9.4303859217591669E-5"/>
    <n v="7.4028307843818975E-5"/>
    <n v="5.784342220495933E-5"/>
    <n v="4.4923489034672908E-5"/>
    <n v="3.4610762960168251E-5"/>
    <n v="2.6379005658560605E-5"/>
    <n v="1.9808363278124397E-5"/>
    <n v="1.4563629812723071E-5"/>
    <n v="0"/>
    <n v="0"/>
    <n v="0"/>
    <n v="0"/>
    <n v="1.8219236622463088E-3"/>
    <n v="1.8219236622463088E-3"/>
    <n v="2.157927049292283E-4"/>
    <n v="4.3109013736513909E-4"/>
    <n v="6.4589426572330105E-4"/>
    <n v="8.6020942527596355E-4"/>
    <n v="1.0740370170860068E-3"/>
    <n v="1.2654273309718018E-3"/>
    <n v="1.4169523292218021E-3"/>
    <n v="1.5366563685252862E-3"/>
    <n v="1.6309602277428778E-3"/>
    <n v="1.7049885355866967E-3"/>
    <n v="1.762831957791656E-3"/>
    <n v="1.8077554468263288E-3"/>
    <n v="1.8219236622463088E-3"/>
    <n v="1.8219236622463088E-3"/>
    <n v="1.8219236622463088E-3"/>
    <n v="1.8219236622463088E-3"/>
    <n v="1.8219236622463088E-3"/>
    <n v="1.8219236622463088E-3"/>
    <n v="1.8219236622463088E-3"/>
    <n v="1.8219236622463088E-3"/>
  </r>
  <r>
    <x v="77"/>
    <s v="Under $60"/>
    <n v="58.475291077346419"/>
    <s v="HVAC"/>
    <s v="Urban"/>
    <s v="SC-Retro"/>
    <s v="M_Input"/>
    <x v="4"/>
    <s v="Multifamily - Low Rise"/>
    <s v="ATTIC R0 - R19_Heat Pump"/>
    <n v="2.9615184770596464E-5"/>
    <n v="2.9549107750862779E-5"/>
    <n v="2.9483293348246216E-5"/>
    <n v="2.9418057338077898E-5"/>
    <n v="2.9353008251392803E-5"/>
    <n v="2.6359527942725371E-5"/>
    <n v="2.1040877536135891E-5"/>
    <n v="1.6795468876007462E-5"/>
    <n v="1.3406691539450351E-5"/>
    <n v="1.0701619026212444E-5"/>
    <n v="8.5423046645713901E-6"/>
    <n v="6.8185855189100281E-6"/>
    <n v="5.4427081715358895E-6"/>
    <n v="4.3444642815557468E-6"/>
    <n v="3.4678388438561526E-6"/>
    <n v="2.7681101866681575E-6"/>
    <n v="1.8838705369532042E-8"/>
    <n v="6.7131677947283333E-9"/>
    <n v="2.2834976286549111E-9"/>
    <n v="7.4296520026268308E-10"/>
    <n v="2.5957475754478747E-4"/>
    <n v="38.801358543164838"/>
    <n v="58.475291077346419"/>
    <s v="R-All-HVAC-ER-All-All-E"/>
    <n v="0"/>
    <n v="2.5957475754478747E-4"/>
    <n v="2.9615184770596464E-5"/>
    <n v="5.9164292521459242E-5"/>
    <n v="8.8647585869705458E-5"/>
    <n v="1.1806564320778336E-4"/>
    <n v="1.4741865145917617E-4"/>
    <n v="1.7377817940190154E-4"/>
    <n v="1.9481905693803742E-4"/>
    <n v="2.1161452581404489E-4"/>
    <n v="2.2502121735349523E-4"/>
    <n v="2.3572283637970768E-4"/>
    <n v="2.4426514104427909E-4"/>
    <n v="2.510837265631891E-4"/>
    <n v="2.5652643473472497E-4"/>
    <n v="2.5957475754478747E-4"/>
    <n v="2.5957475754478747E-4"/>
    <n v="2.5957475754478747E-4"/>
    <n v="2.5957475754478747E-4"/>
    <n v="2.5957475754478747E-4"/>
    <n v="2.5957475754478747E-4"/>
    <n v="2.5957475754478747E-4"/>
    <n v="2.8790088313770909E-5"/>
    <n v="2.8724011294037223E-5"/>
    <n v="2.865819689142066E-5"/>
    <n v="2.8592960881252343E-5"/>
    <n v="2.8527911794567247E-5"/>
    <n v="2.5534431485899815E-5"/>
    <n v="2.0215781079310336E-5"/>
    <n v="1.5970372419181907E-5"/>
    <n v="1.2581595082624796E-5"/>
    <n v="9.8765225693868902E-6"/>
    <n v="7.7172082077458348E-6"/>
    <n v="5.9934890620844735E-6"/>
    <n v="4.6176117147103349E-6"/>
    <n v="3.5193678247301923E-6"/>
    <n v="2.642742387030598E-6"/>
    <n v="1.943013729842603E-6"/>
    <n v="0"/>
    <n v="0"/>
    <n v="0"/>
    <n v="0"/>
    <n v="2.4307282840827638E-4"/>
    <n v="2.4307282840827638E-4"/>
    <n v="2.8790088313770909E-5"/>
    <n v="5.7514099607808132E-5"/>
    <n v="8.6172296499228789E-5"/>
    <n v="1.1476525738048113E-4"/>
    <n v="1.4329316917504839E-4"/>
    <n v="1.688276006609482E-4"/>
    <n v="1.8904338174025853E-4"/>
    <n v="2.0501375415944045E-4"/>
    <n v="2.1759534924206523E-4"/>
    <n v="2.2747187181145211E-4"/>
    <n v="2.3518908001919793E-4"/>
    <n v="2.4118256908128242E-4"/>
    <n v="2.4307282840827638E-4"/>
    <n v="2.4307282840827638E-4"/>
    <n v="2.4307282840827638E-4"/>
    <n v="2.4307282840827638E-4"/>
    <n v="2.4307282840827638E-4"/>
    <n v="2.4307282840827638E-4"/>
    <n v="2.4307282840827638E-4"/>
    <n v="2.4307282840827638E-4"/>
  </r>
  <r>
    <x v="77"/>
    <s v="Under $60"/>
    <n v="58.18536860902362"/>
    <s v="HVAC"/>
    <s v="Urban"/>
    <s v="SC-Retro"/>
    <s v="M_Input"/>
    <x v="4"/>
    <s v="Multifamily - Low Rise"/>
    <s v="ATTIC R0 - R38_Heat Pump"/>
    <n v="7.5313720857701527E-6"/>
    <n v="7.5145681851432309E-6"/>
    <n v="7.4978310700940544E-6"/>
    <n v="7.4812410447481214E-6"/>
    <n v="7.4646985554994511E-6"/>
    <n v="6.7034332042738049E-6"/>
    <n v="5.3508589922118711E-6"/>
    <n v="4.2712185130707997E-6"/>
    <n v="3.4094260496728854E-6"/>
    <n v="2.7215050465119848E-6"/>
    <n v="2.1723745908474845E-6"/>
    <n v="1.7340193903683457E-6"/>
    <n v="1.3841230676634722E-6"/>
    <n v="1.104831094966538E-6"/>
    <n v="8.8189842031641177E-7"/>
    <n v="7.0395197435699423E-7"/>
    <n v="4.790829463033075E-9"/>
    <n v="1.7072108422739337E-9"/>
    <n v="5.8071122741901312E-10"/>
    <n v="1.8894183552461113E-10"/>
    <n v="6.6011882022237178E-5"/>
    <n v="38.594062861398349"/>
    <n v="58.18536860902362"/>
    <s v="R-All-HVAC-ER-All-All-E"/>
    <n v="0"/>
    <n v="6.6011882022237178E-5"/>
    <n v="7.5313720857701527E-6"/>
    <n v="1.5045940270913384E-5"/>
    <n v="2.2543771341007438E-5"/>
    <n v="3.0025012385755559E-5"/>
    <n v="3.748971094125501E-5"/>
    <n v="4.4193144145528814E-5"/>
    <n v="4.9544003137740683E-5"/>
    <n v="5.381522165081148E-5"/>
    <n v="5.7224647700484365E-5"/>
    <n v="5.9946152746996351E-5"/>
    <n v="6.2118527337843833E-5"/>
    <n v="6.385254672821218E-5"/>
    <n v="6.5236669795875647E-5"/>
    <n v="6.6011882022237178E-5"/>
    <n v="6.6011882022237178E-5"/>
    <n v="6.6011882022237178E-5"/>
    <n v="6.6011882022237178E-5"/>
    <n v="6.6011882022237178E-5"/>
    <n v="6.6011882022237178E-5"/>
    <n v="6.6011882022237178E-5"/>
    <n v="7.3215436321866539E-6"/>
    <n v="7.304739731559732E-6"/>
    <n v="7.2880026165105556E-6"/>
    <n v="7.2714125911646225E-6"/>
    <n v="7.2548701019159523E-6"/>
    <n v="6.4936047506903061E-6"/>
    <n v="5.1410305386283723E-6"/>
    <n v="4.0613900594873008E-6"/>
    <n v="3.1995975960893865E-6"/>
    <n v="2.511676592928486E-6"/>
    <n v="1.9625461372639857E-6"/>
    <n v="1.5241909367848469E-6"/>
    <n v="1.1742946140799733E-6"/>
    <n v="8.9500264138303916E-7"/>
    <n v="6.7206996673291282E-7"/>
    <n v="4.9412352077349528E-7"/>
    <n v="0"/>
    <n v="0"/>
    <n v="0"/>
    <n v="0"/>
    <n v="6.1815312950567198E-5"/>
    <n v="6.1815312950567198E-5"/>
    <n v="7.3215436321866539E-6"/>
    <n v="1.4626283363746386E-5"/>
    <n v="2.1914285980256942E-5"/>
    <n v="2.9185698571421564E-5"/>
    <n v="3.6440568673337515E-5"/>
    <n v="4.2934173424027823E-5"/>
    <n v="4.8075203962656195E-5"/>
    <n v="5.2136594022143496E-5"/>
    <n v="5.5336191618232884E-5"/>
    <n v="5.7847868211161368E-5"/>
    <n v="5.9810414348425354E-5"/>
    <n v="6.1334605285210197E-5"/>
    <n v="6.1815312950567198E-5"/>
    <n v="6.1815312950567198E-5"/>
    <n v="6.1815312950567198E-5"/>
    <n v="6.1815312950567198E-5"/>
    <n v="6.1815312950567198E-5"/>
    <n v="6.1815312950567198E-5"/>
    <n v="6.1815312950567198E-5"/>
    <n v="6.1815312950567198E-5"/>
  </r>
  <r>
    <x v="77"/>
    <s v="Under $65"/>
    <n v="63.699757573561321"/>
    <s v="HVAC"/>
    <s v="Urban"/>
    <s v="SC-Retro"/>
    <s v="M_Input"/>
    <x v="4"/>
    <s v="Multifamily - Low Rise"/>
    <s v="ATTIC R0 - R49_Heat Pump"/>
    <n v="4.7175875181017468E-5"/>
    <n v="4.7070616974477958E-5"/>
    <n v="4.6965777107126012E-5"/>
    <n v="4.6861858597184321E-5"/>
    <n v="4.675823784931912E-5"/>
    <n v="4.1989736335908372E-5"/>
    <n v="3.3517326332177729E-5"/>
    <n v="2.6754550053926064E-5"/>
    <n v="2.1356355246632302E-5"/>
    <n v="1.7047276501095824E-5"/>
    <n v="1.3607569958981108E-5"/>
    <n v="1.0861750208310929E-5"/>
    <n v="8.6700293560893266E-6"/>
    <n v="6.9205681565948505E-6"/>
    <n v="5.5241368140330149E-6"/>
    <n v="4.4094953877584708E-6"/>
    <n v="3.0009348919118964E-8"/>
    <n v="1.0693823739629897E-8"/>
    <n v="3.6375258145453013E-9"/>
    <n v="1.183515612782249E-9"/>
    <n v="4.1349282325713949E-4"/>
    <n v="42.536872215024211"/>
    <n v="63.699757573561321"/>
    <s v="R-All-HVAC-ER-All-All-E"/>
    <n v="0"/>
    <n v="4.1349282325713949E-4"/>
    <n v="4.7175875181017468E-5"/>
    <n v="9.4246492155495426E-5"/>
    <n v="1.4121226926262144E-4"/>
    <n v="1.8807412785980577E-4"/>
    <n v="2.3483236570912488E-4"/>
    <n v="2.7682210204503326E-4"/>
    <n v="3.1033942837721101E-4"/>
    <n v="3.3709397843113706E-4"/>
    <n v="3.5845033367776935E-4"/>
    <n v="3.7549761017886514E-4"/>
    <n v="3.8910518013784626E-4"/>
    <n v="3.9996693034615718E-4"/>
    <n v="4.0863695970224653E-4"/>
    <n v="4.1349282325713949E-4"/>
    <n v="4.1349282325713949E-4"/>
    <n v="4.1349282325713949E-4"/>
    <n v="4.1349282325713949E-4"/>
    <n v="4.1349282325713949E-4"/>
    <n v="4.1349282325713949E-4"/>
    <n v="4.1349282325713949E-4"/>
    <n v="4.5861527566406312E-5"/>
    <n v="4.5756269359866802E-5"/>
    <n v="4.5651429492514857E-5"/>
    <n v="4.5547510982573165E-5"/>
    <n v="4.5443890234707964E-5"/>
    <n v="4.0675388721297216E-5"/>
    <n v="3.2202978717566573E-5"/>
    <n v="2.5440202439314905E-5"/>
    <n v="2.0042007632021143E-5"/>
    <n v="1.5732928886484665E-5"/>
    <n v="1.229322234436995E-5"/>
    <n v="9.5474025936997719E-6"/>
    <n v="7.355681741478169E-6"/>
    <n v="5.6062205419836929E-6"/>
    <n v="4.2097891994218574E-6"/>
    <n v="3.0951477731473132E-6"/>
    <n v="0"/>
    <n v="0"/>
    <n v="0"/>
    <n v="0"/>
    <n v="3.8720587096491635E-4"/>
    <n v="3.8720587096491635E-4"/>
    <n v="4.5861527566406312E-5"/>
    <n v="9.1617796926273115E-5"/>
    <n v="1.3726922641878796E-4"/>
    <n v="1.8281673740136114E-4"/>
    <n v="2.2826062763606911E-4"/>
    <n v="2.6893601635736631E-4"/>
    <n v="3.0113899507493288E-4"/>
    <n v="3.2657919751424781E-4"/>
    <n v="3.4662120514626898E-4"/>
    <n v="3.6235413403275365E-4"/>
    <n v="3.7464735637712359E-4"/>
    <n v="3.8419475897082334E-4"/>
    <n v="3.8720587096491635E-4"/>
    <n v="3.8720587096491635E-4"/>
    <n v="3.8720587096491635E-4"/>
    <n v="3.8720587096491635E-4"/>
    <n v="3.8720587096491635E-4"/>
    <n v="3.8720587096491635E-4"/>
    <n v="3.8720587096491635E-4"/>
    <n v="3.8720587096491635E-4"/>
  </r>
  <r>
    <x v="77"/>
    <s v="Over $160"/>
    <n v="224.16281801306206"/>
    <s v="HVAC"/>
    <s v="Urban"/>
    <s v="SC-Retro"/>
    <s v="M_Input"/>
    <x v="4"/>
    <s v="Multifamily - Low Rise"/>
    <s v="ATTIC R19 - R30_Heat Pump"/>
    <n v="8.7358105395589262E-6"/>
    <n v="8.7163193113297772E-6"/>
    <n v="8.6969055492180011E-6"/>
    <n v="8.6776623998133452E-6"/>
    <n v="8.6584743886138804E-6"/>
    <n v="7.7754653163091004E-6"/>
    <n v="6.2065835876276564E-6"/>
    <n v="4.9542839310438251E-6"/>
    <n v="3.954671164747457E-6"/>
    <n v="3.1567358773445906E-6"/>
    <n v="2.5197869167095917E-6"/>
    <n v="2.0113287052700836E-6"/>
    <n v="1.605475967040171E-6"/>
    <n v="1.2815188273697067E-6"/>
    <n v="1.0229341250549379E-6"/>
    <n v="8.1652997712730729E-7"/>
    <n v="5.5569925426296369E-9"/>
    <n v="1.980232857883135E-9"/>
    <n v="6.7358021926869842E-10"/>
    <n v="2.1915795147846842E-10"/>
    <n v="7.6568690026023343E-5"/>
    <n v="157.26857860732773"/>
    <n v="224.16281801306206"/>
    <s v="R-All-HVAC-ER-All-All-E"/>
    <n v="0"/>
    <n v="7.6568690026023343E-5"/>
    <n v="8.7358105395589262E-6"/>
    <n v="1.7452129850888703E-5"/>
    <n v="2.6149035400106704E-5"/>
    <n v="3.4826697799920048E-5"/>
    <n v="4.3485172188533927E-5"/>
    <n v="5.1260637504843031E-5"/>
    <n v="5.746722109247069E-5"/>
    <n v="6.2421505023514521E-5"/>
    <n v="6.6376176188261981E-5"/>
    <n v="6.9532912065606577E-5"/>
    <n v="7.2052698982316167E-5"/>
    <n v="7.4064027687586247E-5"/>
    <n v="7.5669503654626424E-5"/>
    <n v="7.6568690026023343E-5"/>
    <n v="7.6568690026023343E-5"/>
    <n v="7.6568690026023343E-5"/>
    <n v="7.6568690026023343E-5"/>
    <n v="7.6568690026023343E-5"/>
    <n v="7.6568690026023343E-5"/>
    <n v="7.6568690026023343E-5"/>
    <n v="8.4924257226306263E-6"/>
    <n v="8.4729344944014773E-6"/>
    <n v="8.4535207322897012E-6"/>
    <n v="8.4342775828850453E-6"/>
    <n v="8.4150895716855805E-6"/>
    <n v="7.5320804993808005E-6"/>
    <n v="5.9631987706993565E-6"/>
    <n v="4.7108991141155243E-6"/>
    <n v="3.7112863478191567E-6"/>
    <n v="2.9133510604162903E-6"/>
    <n v="2.2764020997812914E-6"/>
    <n v="1.7679438883417833E-6"/>
    <n v="1.3620911501118707E-6"/>
    <n v="1.0381340104414064E-6"/>
    <n v="7.7954930812663761E-7"/>
    <n v="5.7314516019900699E-7"/>
    <n v="0"/>
    <n v="0"/>
    <n v="0"/>
    <n v="0"/>
    <n v="7.1700993687457331E-5"/>
    <n v="7.1700993687457331E-5"/>
    <n v="8.4924257226306263E-6"/>
    <n v="1.6965360217032104E-5"/>
    <n v="2.5418880949321805E-5"/>
    <n v="3.3853158532206848E-5"/>
    <n v="4.2268248103892427E-5"/>
    <n v="4.9800328603273231E-5"/>
    <n v="5.5763527373972591E-5"/>
    <n v="6.0474426488088115E-5"/>
    <n v="6.4185712835907268E-5"/>
    <n v="6.7099063896323565E-5"/>
    <n v="6.9375465996104855E-5"/>
    <n v="7.1143409884446635E-5"/>
    <n v="7.1700993687457331E-5"/>
    <n v="7.1700993687457331E-5"/>
    <n v="7.1700993687457331E-5"/>
    <n v="7.1700993687457331E-5"/>
    <n v="7.1700993687457331E-5"/>
    <n v="7.1700993687457331E-5"/>
    <n v="7.1700993687457331E-5"/>
    <n v="7.1700993687457331E-5"/>
  </r>
  <r>
    <x v="77"/>
    <s v="Over $160"/>
    <n v="194.17428864774777"/>
    <s v="HVAC"/>
    <s v="Urban"/>
    <s v="SC-Retro"/>
    <s v="M_Input"/>
    <x v="4"/>
    <s v="Multifamily - Low Rise"/>
    <s v="ATTIC R19 - R38_Heat Pump"/>
    <n v="1.8031090812426988E-6"/>
    <n v="1.7990860074288371E-6"/>
    <n v="1.7950789229566748E-6"/>
    <n v="1.791107053685228E-6"/>
    <n v="1.7871465651778293E-6"/>
    <n v="1.6048896732863956E-6"/>
    <n v="1.2810656984450082E-6"/>
    <n v="1.0225856326287652E-6"/>
    <n v="8.1626123393981165E-7"/>
    <n v="6.5156393923030962E-7"/>
    <n v="5.2009491869600527E-7"/>
    <n v="4.151469445695785E-7"/>
    <n v="3.3137718392335908E-7"/>
    <n v="2.6451102905105836E-7"/>
    <n v="2.1113802801093495E-7"/>
    <n v="1.6853531909810374E-7"/>
    <n v="1.1469872970161004E-9"/>
    <n v="4.0872862716692376E-10"/>
    <n v="1.3902987076115795E-10"/>
    <n v="4.523514913103016E-11"/>
    <n v="1.5804108811607853E-5"/>
    <n v="135.82666458141748"/>
    <n v="194.17428864774777"/>
    <s v="R-All-HVAC-ER-All-All-E"/>
    <n v="0"/>
    <n v="1.5804108811607853E-5"/>
    <n v="1.8031090812426988E-6"/>
    <n v="3.6021950886715362E-6"/>
    <n v="5.3972740116282111E-6"/>
    <n v="7.1883810653134394E-6"/>
    <n v="8.9755276304912693E-6"/>
    <n v="1.0580417303777664E-5"/>
    <n v="1.1861483002222672E-5"/>
    <n v="1.2884068634851438E-5"/>
    <n v="1.3700329868791249E-5"/>
    <n v="1.4351893808021559E-5"/>
    <n v="1.4871988726717565E-5"/>
    <n v="1.5287135671287143E-5"/>
    <n v="1.5618512855210504E-5"/>
    <n v="1.5804108811607853E-5"/>
    <n v="1.5804108811607853E-5"/>
    <n v="1.5804108811607853E-5"/>
    <n v="1.5804108811607853E-5"/>
    <n v="1.5804108811607853E-5"/>
    <n v="1.5804108811607853E-5"/>
    <n v="1.5804108811607853E-5"/>
    <n v="1.7528734022919317E-6"/>
    <n v="1.74885032847807E-6"/>
    <n v="1.7448432440059076E-6"/>
    <n v="1.7408713747344608E-6"/>
    <n v="1.7369108862270622E-6"/>
    <n v="1.5546539943356284E-6"/>
    <n v="1.2308300194942411E-6"/>
    <n v="9.7234995367799803E-7"/>
    <n v="7.6602555498904448E-7"/>
    <n v="6.0132826027954246E-7"/>
    <n v="4.6985923974523811E-7"/>
    <n v="3.6491126561881134E-7"/>
    <n v="2.8114150497259191E-7"/>
    <n v="2.1427535010029122E-7"/>
    <n v="1.6090234906016781E-7"/>
    <n v="1.182996401473366E-7"/>
    <n v="0"/>
    <n v="0"/>
    <n v="0"/>
    <n v="0"/>
    <n v="1.479939523259251E-5"/>
    <n v="1.479939523259251E-5"/>
    <n v="1.7528734022919317E-6"/>
    <n v="3.5017237307700014E-6"/>
    <n v="5.246566974775909E-6"/>
    <n v="6.9874383495103698E-6"/>
    <n v="8.7243492357374324E-6"/>
    <n v="1.027900323007306E-5"/>
    <n v="1.15098332495673E-5"/>
    <n v="1.2482183203245299E-5"/>
    <n v="1.3248208758234343E-5"/>
    <n v="1.3849537018513885E-5"/>
    <n v="1.4319396258259124E-5"/>
    <n v="1.4684307523877935E-5"/>
    <n v="1.479939523259251E-5"/>
    <n v="1.479939523259251E-5"/>
    <n v="1.479939523259251E-5"/>
    <n v="1.479939523259251E-5"/>
    <n v="1.479939523259251E-5"/>
    <n v="1.479939523259251E-5"/>
    <n v="1.479939523259251E-5"/>
    <n v="1.479939523259251E-5"/>
  </r>
  <r>
    <x v="77"/>
    <s v="Over $160"/>
    <n v="192.52486445376147"/>
    <s v="HVAC"/>
    <s v="Urban"/>
    <s v="SC-Retro"/>
    <s v="M_Input"/>
    <x v="4"/>
    <s v="Multifamily - Low Rise"/>
    <s v="ATTIC R19 - R49_Heat Pump"/>
    <n v="3.1722850295425824E-5"/>
    <n v="3.1652070679454613E-5"/>
    <n v="3.15815723706424E-5"/>
    <n v="3.1511693617547638E-5"/>
    <n v="3.1442015090982637E-5"/>
    <n v="2.8235493557190109E-5"/>
    <n v="2.2538323273469287E-5"/>
    <n v="1.7990775641692468E-5"/>
    <n v="1.4360824420220898E-5"/>
    <n v="1.1463236205241503E-5"/>
    <n v="9.1502468801466213E-6"/>
    <n v="7.3038533886744639E-6"/>
    <n v="5.8300570421815557E-6"/>
    <n v="4.6536528839911728E-6"/>
    <n v="3.7146394103046379E-6"/>
    <n v="2.9651121792122673E-6"/>
    <n v="2.0179426021702432E-8"/>
    <n v="7.1909332529871559E-9"/>
    <n v="2.446010517405281E-9"/>
    <n v="7.9584085006434636E-10"/>
    <n v="2.7804827955152107E-4"/>
    <n v="134.64731992837105"/>
    <n v="192.52486445376147"/>
    <s v="R-All-HVAC-ER-All-All-E"/>
    <n v="0"/>
    <n v="2.7804827955152107E-4"/>
    <n v="3.1722850295425824E-5"/>
    <n v="6.3374920974880445E-5"/>
    <n v="9.4956493345522844E-5"/>
    <n v="1.2646818696307048E-4"/>
    <n v="1.5791020205405311E-4"/>
    <n v="1.8614569561124322E-4"/>
    <n v="2.086840188847125E-4"/>
    <n v="2.2667479452640496E-4"/>
    <n v="2.4103561894662584E-4"/>
    <n v="2.5249885515186732E-4"/>
    <n v="2.6164910203201394E-4"/>
    <n v="2.689529554206884E-4"/>
    <n v="2.7478301246286994E-4"/>
    <n v="2.7804827955152107E-4"/>
    <n v="2.7804827955152107E-4"/>
    <n v="2.7804827955152107E-4"/>
    <n v="2.7804827955152107E-4"/>
    <n v="2.7804827955152107E-4"/>
    <n v="2.7804827955152107E-4"/>
    <n v="2.7804827955152107E-4"/>
    <n v="3.0839033038099418E-5"/>
    <n v="3.0768253422128207E-5"/>
    <n v="3.0697755113315993E-5"/>
    <n v="3.0627876360221232E-5"/>
    <n v="3.055819783365623E-5"/>
    <n v="2.7351676299863702E-5"/>
    <n v="2.165450601614288E-5"/>
    <n v="1.7106958384366061E-5"/>
    <n v="1.3477007162894491E-5"/>
    <n v="1.0579418947915095E-5"/>
    <n v="8.2664296228202145E-6"/>
    <n v="6.4200361313480562E-6"/>
    <n v="4.946239784855148E-6"/>
    <n v="3.7698356266647652E-6"/>
    <n v="2.8308221529782303E-6"/>
    <n v="2.0812949218858596E-6"/>
    <n v="0"/>
    <n v="0"/>
    <n v="0"/>
    <n v="0"/>
    <n v="2.6037193440499291E-4"/>
    <n v="2.6037193440499291E-4"/>
    <n v="3.0839033038099418E-5"/>
    <n v="6.1607286460227617E-5"/>
    <n v="9.2305041573543617E-5"/>
    <n v="1.2293291793376486E-4"/>
    <n v="1.5349111576742108E-4"/>
    <n v="1.8084279206728477E-4"/>
    <n v="2.0249729808342765E-4"/>
    <n v="2.1960425646779371E-4"/>
    <n v="2.3308126363068819E-4"/>
    <n v="2.4366068257860329E-4"/>
    <n v="2.5192711220142349E-4"/>
    <n v="2.5834714833277155E-4"/>
    <n v="2.6037193440499291E-4"/>
    <n v="2.6037193440499291E-4"/>
    <n v="2.6037193440499291E-4"/>
    <n v="2.6037193440499291E-4"/>
    <n v="2.6037193440499291E-4"/>
    <n v="2.6037193440499291E-4"/>
    <n v="2.6037193440499291E-4"/>
    <n v="2.6037193440499291E-4"/>
  </r>
  <r>
    <x v="77"/>
    <s v="Under $50"/>
    <n v="45.478604825722847"/>
    <s v="HVAC"/>
    <s v="Urban"/>
    <s v="SC-Retro"/>
    <s v="M_Input"/>
    <x v="4"/>
    <s v="Multifamily - Low Rise"/>
    <s v="WINDOW CL22 Prime Window Replacement of Single Pane Base_Heat Pump"/>
    <n v="3.1226134655608958E-4"/>
    <n v="3.115646330519099E-4"/>
    <n v="3.1087068857231178E-4"/>
    <n v="3.1018284264000036E-4"/>
    <n v="3.0949696762156391E-4"/>
    <n v="2.7793382866719553E-4"/>
    <n v="2.2185418740587666E-4"/>
    <n v="1.7709076502099274E-4"/>
    <n v="1.4135962971020781E-4"/>
    <n v="1.128374512379604E-4"/>
    <n v="9.0069725308612481E-5"/>
    <n v="7.1894898250193004E-5"/>
    <n v="5.7387701468708401E-5"/>
    <n v="4.580786097172505E-5"/>
    <n v="3.6564756742533251E-5"/>
    <n v="2.9186845228223049E-5"/>
    <n v="1.9863457046211207E-7"/>
    <n v="7.0783377901465121E-8"/>
    <n v="2.4077109425613723E-8"/>
    <n v="7.8337959285225047E-9"/>
    <n v="2.7369460616494868E-3"/>
    <n v="29.508677803996427"/>
    <n v="45.478604825722847"/>
    <s v="R-All-HVAC-ER-All-All-E"/>
    <n v="0"/>
    <n v="2.7369460616494868E-3"/>
    <n v="3.1226134655608958E-4"/>
    <n v="6.2382597960799948E-4"/>
    <n v="9.3469666818031126E-4"/>
    <n v="1.2448795108203116E-3"/>
    <n v="1.5543764784418754E-3"/>
    <n v="1.832310307109071E-3"/>
    <n v="2.0541644945149475E-3"/>
    <n v="2.2312552595359402E-3"/>
    <n v="2.372614889246148E-3"/>
    <n v="2.4854523404841083E-3"/>
    <n v="2.5755220657927209E-3"/>
    <n v="2.6474169640429137E-3"/>
    <n v="2.7048046655116223E-3"/>
    <n v="2.7369460616494868E-3"/>
    <n v="2.7369460616494868E-3"/>
    <n v="2.7369460616494868E-3"/>
    <n v="2.7369460616494868E-3"/>
    <n v="2.7369460616494868E-3"/>
    <n v="2.7369460616494868E-3"/>
    <n v="2.7369460616494868E-3"/>
    <n v="3.0356156187999293E-4"/>
    <n v="3.0286484837581325E-4"/>
    <n v="3.0217090389621513E-4"/>
    <n v="3.0148305796390371E-4"/>
    <n v="3.0079718294546726E-4"/>
    <n v="2.6923404399109888E-4"/>
    <n v="2.1315440272978001E-4"/>
    <n v="1.6839098034489609E-4"/>
    <n v="1.3265984503411116E-4"/>
    <n v="1.0413766656186374E-4"/>
    <n v="8.136994063251582E-5"/>
    <n v="6.3195113574096343E-5"/>
    <n v="4.8687916792611747E-5"/>
    <n v="3.7108076295628396E-5"/>
    <n v="2.7864972066436594E-5"/>
    <n v="2.0487060552126392E-5"/>
    <n v="0"/>
    <n v="0"/>
    <n v="0"/>
    <n v="0"/>
    <n v="2.5629503681275537E-3"/>
    <n v="2.5629503681275537E-3"/>
    <n v="3.0356156187999293E-4"/>
    <n v="6.0642641025580619E-4"/>
    <n v="9.0859731415202137E-4"/>
    <n v="1.210080372115925E-3"/>
    <n v="1.5108775550613921E-3"/>
    <n v="1.780111599052491E-3"/>
    <n v="1.993266001782271E-3"/>
    <n v="2.161656982127167E-3"/>
    <n v="2.2943168271612781E-3"/>
    <n v="2.3984544937231417E-3"/>
    <n v="2.4798244343556576E-3"/>
    <n v="2.5430195479297537E-3"/>
    <n v="2.5629503681275537E-3"/>
    <n v="2.5629503681275537E-3"/>
    <n v="2.5629503681275537E-3"/>
    <n v="2.5629503681275537E-3"/>
    <n v="2.5629503681275537E-3"/>
    <n v="2.5629503681275537E-3"/>
    <n v="2.5629503681275537E-3"/>
    <n v="2.5629503681275537E-3"/>
  </r>
  <r>
    <x v="77"/>
    <s v="Under $100"/>
    <n v="88.611149157680899"/>
    <s v="HVAC"/>
    <s v="Urban"/>
    <s v="SC-Retro"/>
    <s v="M_Input"/>
    <x v="4"/>
    <s v="Multifamily - Low Rise"/>
    <s v="WINDOW CL22 Prime Window Replacement of Double Pane Base_Heat Pump"/>
    <n v="9.5459003882884396E-4"/>
    <n v="9.524601697997677E-4"/>
    <n v="9.503387657418187E-4"/>
    <n v="9.4823600508163767E-4"/>
    <n v="9.461392695500003E-4"/>
    <n v="8.4965003586062141E-4"/>
    <n v="6.7821329698927908E-4"/>
    <n v="5.4137049661141443E-4"/>
    <n v="4.3213960325909166E-4"/>
    <n v="3.4494665493042218E-4"/>
    <n v="2.7534519891083515E-4"/>
    <n v="2.1978433920549284E-4"/>
    <n v="1.7543550867725582E-4"/>
    <n v="1.4003567289366938E-4"/>
    <n v="1.1177929302995688E-4"/>
    <n v="8.9224849719580409E-5"/>
    <n v="6.0723039986032653E-7"/>
    <n v="2.1638639621782106E-7"/>
    <n v="7.3604271149693822E-8"/>
    <n v="2.3948092333747429E-8"/>
    <n v="8.3669063624983095E-3"/>
    <n v="60.348613167892957"/>
    <n v="88.611149157680899"/>
    <s v="R-All-HVAC-ER-All-All-E"/>
    <n v="0"/>
    <n v="8.3669063624983095E-3"/>
    <n v="9.5459003882884396E-4"/>
    <n v="1.9070502086286118E-3"/>
    <n v="2.8573889743704305E-3"/>
    <n v="3.8056249794520681E-3"/>
    <n v="4.7517642490020684E-3"/>
    <n v="5.6014142848626897E-3"/>
    <n v="6.2796275818519688E-3"/>
    <n v="6.8209980784633834E-3"/>
    <n v="7.2531376817224751E-3"/>
    <n v="7.5980843366528971E-3"/>
    <n v="7.8734295355637317E-3"/>
    <n v="8.0932138747692242E-3"/>
    <n v="8.2686493834464806E-3"/>
    <n v="8.3669063624983095E-3"/>
    <n v="8.3669063624983095E-3"/>
    <n v="8.3669063624983095E-3"/>
    <n v="8.3669063624983095E-3"/>
    <n v="8.3669063624983095E-3"/>
    <n v="8.3669063624983095E-3"/>
    <n v="8.3669063624983095E-3"/>
    <n v="9.2799459919678574E-4"/>
    <n v="9.2586473016770948E-4"/>
    <n v="9.2374332610976049E-4"/>
    <n v="9.2164056544957946E-4"/>
    <n v="9.1954382991794208E-4"/>
    <n v="8.230545962285632E-4"/>
    <n v="6.5161785735722087E-4"/>
    <n v="5.1477505697935621E-4"/>
    <n v="4.0554416362703345E-4"/>
    <n v="3.1835121529836396E-4"/>
    <n v="2.4874975927877694E-4"/>
    <n v="1.9318889957343463E-4"/>
    <n v="1.4884006904519761E-4"/>
    <n v="1.1344023326161117E-4"/>
    <n v="8.5183853397898668E-5"/>
    <n v="6.2629410087522181E-5"/>
    <n v="0"/>
    <n v="0"/>
    <n v="0"/>
    <n v="0"/>
    <n v="7.8349975698571456E-3"/>
    <n v="7.8349975698571456E-3"/>
    <n v="9.2799459919678574E-4"/>
    <n v="1.8538593293644951E-3"/>
    <n v="2.7776026554742557E-3"/>
    <n v="3.6992432209238353E-3"/>
    <n v="4.618787050841777E-3"/>
    <n v="5.4418416470703402E-3"/>
    <n v="6.0934595044275612E-3"/>
    <n v="6.6082345614069176E-3"/>
    <n v="7.0137787250339513E-3"/>
    <n v="7.3321299403323152E-3"/>
    <n v="7.5808796996110917E-3"/>
    <n v="7.7740685991845261E-3"/>
    <n v="7.8349975698571456E-3"/>
    <n v="7.8349975698571456E-3"/>
    <n v="7.8349975698571456E-3"/>
    <n v="7.8349975698571456E-3"/>
    <n v="7.8349975698571456E-3"/>
    <n v="7.8349975698571456E-3"/>
    <n v="7.8349975698571456E-3"/>
    <n v="7.8349975698571456E-3"/>
  </r>
  <r>
    <x v="77"/>
    <s v="Under $45"/>
    <n v="44.600800724859766"/>
    <s v="HVAC"/>
    <s v="Urban"/>
    <s v="SC-Retro"/>
    <s v="M_Input"/>
    <x v="4"/>
    <s v="Multifamily - Low Rise"/>
    <s v="WINDOW CL30 Prime Window Replacement of Single Pane Base_Heat Pump"/>
    <n v="1.1352081955166961E-3"/>
    <n v="1.1326753335771868E-3"/>
    <n v="1.1301525382675472E-3"/>
    <n v="1.1276519138763933E-3"/>
    <n v="1.1251584546294628E-3"/>
    <n v="1.010412475300269E-3"/>
    <n v="8.0653815955927094E-4"/>
    <n v="6.4380330777201022E-4"/>
    <n v="5.1390481701329841E-4"/>
    <n v="4.1021407490644856E-4"/>
    <n v="3.2744331460156671E-4"/>
    <n v="2.6136977442002405E-4"/>
    <n v="2.0862969351680984E-4"/>
    <n v="1.6653184829858853E-4"/>
    <n v="1.3292907360771338E-4"/>
    <n v="1.0610709993337163E-4"/>
    <n v="7.2212457541882998E-7"/>
    <n v="2.5732890601515786E-7"/>
    <n v="8.753094882142071E-8"/>
    <n v="2.8479315285558984E-8"/>
    <n v="9.9500102530735435E-3"/>
    <n v="28.881044490171185"/>
    <n v="44.600800724859766"/>
    <s v="R-All-HVAC-ER-All-All-E"/>
    <n v="0"/>
    <n v="9.9500102530735435E-3"/>
    <n v="1.1352081955166961E-3"/>
    <n v="2.2678835290938829E-3"/>
    <n v="3.3980360673614299E-3"/>
    <n v="4.5256879812378232E-3"/>
    <n v="5.650846435867286E-3"/>
    <n v="6.6612589111675552E-3"/>
    <n v="7.4677970707268263E-3"/>
    <n v="8.1116003784988365E-3"/>
    <n v="8.6255051955121346E-3"/>
    <n v="9.0357192704185827E-3"/>
    <n v="9.3631625850201499E-3"/>
    <n v="9.6245323594401737E-3"/>
    <n v="9.8331620529569837E-3"/>
    <n v="9.9500102530735435E-3"/>
    <n v="9.9500102530735435E-3"/>
    <n v="9.9500102530735435E-3"/>
    <n v="9.9500102530735435E-3"/>
    <n v="9.9500102530735435E-3"/>
    <n v="9.9500102530735435E-3"/>
    <n v="9.9500102530735435E-3"/>
    <n v="1.1035806278639655E-3"/>
    <n v="1.1010477659244562E-3"/>
    <n v="1.0985249706148166E-3"/>
    <n v="1.0960243462236627E-3"/>
    <n v="1.0935308869767322E-3"/>
    <n v="9.7878490764753841E-4"/>
    <n v="7.7491059190654035E-4"/>
    <n v="6.1217574011927962E-4"/>
    <n v="4.8227724936056776E-4"/>
    <n v="3.7858650725371791E-4"/>
    <n v="2.9581574694883606E-4"/>
    <n v="2.297422067672934E-4"/>
    <n v="1.7700212586407919E-4"/>
    <n v="1.3490428064585788E-4"/>
    <n v="1.0130150595498273E-4"/>
    <n v="7.4479532280640994E-5"/>
    <n v="0"/>
    <n v="0"/>
    <n v="0"/>
    <n v="0"/>
    <n v="9.3174589000189299E-3"/>
    <n v="9.3174589000189299E-3"/>
    <n v="1.1035806278639655E-3"/>
    <n v="2.2046283937884217E-3"/>
    <n v="3.3031533644032381E-3"/>
    <n v="4.3991777106269008E-3"/>
    <n v="5.492708597603633E-3"/>
    <n v="6.4714935052511717E-3"/>
    <n v="7.2464040971577121E-3"/>
    <n v="7.8585798372769917E-3"/>
    <n v="8.3408570866375601E-3"/>
    <n v="8.7194435938912785E-3"/>
    <n v="9.0152593408401142E-3"/>
    <n v="9.2450015476074083E-3"/>
    <n v="9.3174589000189299E-3"/>
    <n v="9.3174589000189299E-3"/>
    <n v="9.3174589000189299E-3"/>
    <n v="9.3174589000189299E-3"/>
    <n v="9.3174589000189299E-3"/>
    <n v="9.3174589000189299E-3"/>
    <n v="9.3174589000189299E-3"/>
    <n v="9.3174589000189299E-3"/>
  </r>
  <r>
    <x v="77"/>
    <s v="Under $100"/>
    <n v="95.222581797727145"/>
    <s v="HVAC"/>
    <s v="Urban"/>
    <s v="SC-Retro"/>
    <s v="M_Input"/>
    <x v="4"/>
    <s v="Multifamily - Low Rise"/>
    <s v="WINDOW CL30 Prime Window Replacement of Double Pane Base_Heat Pump"/>
    <n v="3.20248733749422E-3"/>
    <n v="3.1953419888956676E-3"/>
    <n v="3.1882250388365358E-3"/>
    <n v="3.1811706342082693E-3"/>
    <n v="3.1741364428622323E-3"/>
    <n v="2.8504314632105845E-3"/>
    <n v="2.2752903418027425E-3"/>
    <n v="1.8162060044310466E-3"/>
    <n v="1.4497549221914219E-3"/>
    <n v="1.15723739992193E-3"/>
    <n v="9.237363444873323E-4"/>
    <n v="7.3733910333766356E-4"/>
    <n v="5.8855631447302819E-4"/>
    <n v="4.6979588199942164E-4"/>
    <n v="3.7500053003033327E-4"/>
    <n v="2.993342060926468E-4"/>
    <n v="2.0371547862369006E-6"/>
    <n v="7.2593958213074136E-7"/>
    <n v="2.4692981987490566E-7"/>
    <n v="8.0341779545553723E-8"/>
    <n v="2.8069548801048127E-2"/>
    <n v="65.075812975828015"/>
    <n v="95.222581797727145"/>
    <s v="R-All-HVAC-ER-All-All-E"/>
    <n v="0"/>
    <n v="2.8069548801048127E-2"/>
    <n v="3.20248733749422E-3"/>
    <n v="6.397829326389888E-3"/>
    <n v="9.5860543652264239E-3"/>
    <n v="1.2767224999434694E-2"/>
    <n v="1.5941361442296926E-2"/>
    <n v="1.8791792905507511E-2"/>
    <n v="2.1067083247310252E-2"/>
    <n v="2.2883289251741299E-2"/>
    <n v="2.4333044173932721E-2"/>
    <n v="2.5490281573854651E-2"/>
    <n v="2.6414017918341984E-2"/>
    <n v="2.7151357021679649E-2"/>
    <n v="2.7739913336152677E-2"/>
    <n v="2.8069548801048127E-2"/>
    <n v="2.8069548801048127E-2"/>
    <n v="2.8069548801048127E-2"/>
    <n v="2.8069548801048127E-2"/>
    <n v="2.8069548801048127E-2"/>
    <n v="2.8069548801048127E-2"/>
    <n v="2.8069548801048127E-2"/>
    <n v="3.1132641577077927E-3"/>
    <n v="3.1061188091092403E-3"/>
    <n v="3.0990018590501085E-3"/>
    <n v="3.091947454421842E-3"/>
    <n v="3.084913263075805E-3"/>
    <n v="2.7612082834241572E-3"/>
    <n v="2.1860671620163152E-3"/>
    <n v="1.7269828246446195E-3"/>
    <n v="1.3605317424049948E-3"/>
    <n v="1.0680142201355029E-3"/>
    <n v="8.345131647009052E-4"/>
    <n v="6.4811592355123646E-4"/>
    <n v="4.9933313468660109E-4"/>
    <n v="3.8057270221299449E-4"/>
    <n v="2.8577735024390611E-4"/>
    <n v="2.1011102630621968E-4"/>
    <n v="0"/>
    <n v="0"/>
    <n v="0"/>
    <n v="0"/>
    <n v="2.6285085205319584E-2"/>
    <n v="2.6285085205319584E-2"/>
    <n v="3.1132641577077927E-3"/>
    <n v="6.2193829668170334E-3"/>
    <n v="9.318384825867141E-3"/>
    <n v="1.2410332280288983E-2"/>
    <n v="1.5495245543364788E-2"/>
    <n v="1.8256453826788945E-2"/>
    <n v="2.0442520988805259E-2"/>
    <n v="2.2169503813449877E-2"/>
    <n v="2.353003555585487E-2"/>
    <n v="2.4598049775990373E-2"/>
    <n v="2.5432562940691277E-2"/>
    <n v="2.6080678864242514E-2"/>
    <n v="2.6285085205319584E-2"/>
    <n v="2.6285085205319584E-2"/>
    <n v="2.6285085205319584E-2"/>
    <n v="2.6285085205319584E-2"/>
    <n v="2.6285085205319584E-2"/>
    <n v="2.6285085205319584E-2"/>
    <n v="2.6285085205319584E-2"/>
    <n v="2.6285085205319584E-2"/>
  </r>
  <r>
    <x v="78"/>
    <s v="Under $70"/>
    <n v="67.432956061355796"/>
    <s v="HVAC"/>
    <s v="Urban"/>
    <s v="SC-New"/>
    <s v="M_Input"/>
    <x v="4"/>
    <s v="Manufactured"/>
    <s v="HVAC Conversion - FAF w/CAC to ASHP 8.5 HSPF/14SEER + HZ23"/>
    <n v="3.8758884076410549E-4"/>
    <n v="4.9409057201463464E-4"/>
    <n v="6.1860895039174012E-4"/>
    <n v="7.4685927919005833E-4"/>
    <n v="8.6634651104797069E-4"/>
    <n v="9.6187321314169215E-4"/>
    <n v="1.0237540447391568E-3"/>
    <n v="1.0654798066706203E-3"/>
    <n v="1.0878316065610896E-3"/>
    <n v="1.0939416099680814E-3"/>
    <n v="1.0896232329750013E-3"/>
    <n v="1.0797015442682342E-3"/>
    <n v="1.067912378901007E-3"/>
    <n v="1.0568811471607365E-3"/>
    <n v="1.0460539852282958E-3"/>
    <n v="1.0350771269524372E-3"/>
    <n v="1.0242127327921929E-3"/>
    <n v="1.0134623736729365E-3"/>
    <n v="1.0028248526580872E-3"/>
    <n v="9.922989853743693E-4"/>
    <n v="1.8754422794472442E-2"/>
    <n v="50.610395587575759"/>
    <n v="67.432956061355796"/>
    <s v="R-All-HVAC-ASHP-All-All-E"/>
    <n v="0"/>
    <n v="1.8754422794472442E-2"/>
    <n v="3.8758884076410549E-4"/>
    <n v="8.8167941277874013E-4"/>
    <n v="1.5002883631704802E-3"/>
    <n v="2.2471476423605386E-3"/>
    <n v="3.1134941534085095E-3"/>
    <n v="4.0753673665502015E-3"/>
    <n v="5.0991214112893583E-3"/>
    <n v="6.1646012179599786E-3"/>
    <n v="7.2524328245210682E-3"/>
    <n v="8.3463744344891497E-3"/>
    <n v="9.4359976674641514E-3"/>
    <n v="1.0515699211732385E-2"/>
    <n v="1.1583611590633392E-2"/>
    <n v="1.2640492737794128E-2"/>
    <n v="1.3686546723022424E-2"/>
    <n v="1.4721623849974861E-2"/>
    <n v="1.5745836582767053E-2"/>
    <n v="1.6759298956439989E-2"/>
    <n v="1.7762123809098074E-2"/>
    <n v="1.8754422794472442E-2"/>
    <n v="1.8662148888341147E-4"/>
    <n v="2.9312322013394065E-4"/>
    <n v="4.1764159851104612E-4"/>
    <n v="5.4589192730936434E-4"/>
    <n v="6.653791591672767E-4"/>
    <n v="7.6090586126099815E-4"/>
    <n v="8.2278669285846282E-4"/>
    <n v="8.6451245478992632E-4"/>
    <n v="8.868642546803956E-4"/>
    <n v="8.9297425808738745E-4"/>
    <n v="8.8865588109430735E-4"/>
    <n v="8.7873419238754019E-4"/>
    <n v="8.66945027020313E-4"/>
    <n v="8.5591379528004248E-4"/>
    <n v="8.4508663334760179E-4"/>
    <n v="8.341097750717432E-4"/>
    <n v="8.2324538091149886E-4"/>
    <n v="8.1249502179224248E-4"/>
    <n v="8.0185750077739319E-4"/>
    <n v="7.9133163349367531E-4"/>
    <n v="1.4735075756858562E-2"/>
    <n v="1.4735075756858567E-2"/>
    <n v="1.8662148888341147E-4"/>
    <n v="4.7974470901735215E-4"/>
    <n v="8.9738630752839827E-4"/>
    <n v="1.4432782348377626E-3"/>
    <n v="2.1086573940050394E-3"/>
    <n v="2.8695632552660378E-3"/>
    <n v="3.6923499481245005E-3"/>
    <n v="4.5568624029144267E-3"/>
    <n v="5.4437266575948226E-3"/>
    <n v="6.3367009156822104E-3"/>
    <n v="7.2253567967765176E-3"/>
    <n v="8.1040909891640575E-3"/>
    <n v="8.9710360161843698E-3"/>
    <n v="9.8269498114644128E-3"/>
    <n v="1.0672036444812015E-2"/>
    <n v="1.1506146219883757E-2"/>
    <n v="1.2329391600795256E-2"/>
    <n v="1.3141886622587499E-2"/>
    <n v="1.3943744123364892E-2"/>
    <n v="1.4735075756858567E-2"/>
  </r>
  <r>
    <x v="78"/>
    <s v="Under $85"/>
    <n v="79.345477803913639"/>
    <s v="HVAC"/>
    <s v="Urban"/>
    <s v="SC-New"/>
    <s v="M_Input"/>
    <x v="4"/>
    <s v="Manufactured"/>
    <s v="HVAC Conversion - FAF to ASHP 8.5 HSPF/14SEER + HZ23CZ23"/>
    <n v="1.3252759962231711E-3"/>
    <n v="1.6894355723974519E-3"/>
    <n v="2.1151991666910437E-3"/>
    <n v="2.5537233562137906E-3"/>
    <n v="2.9622840359388846E-3"/>
    <n v="3.2889168797369376E-3"/>
    <n v="3.5005049651440738E-3"/>
    <n v="3.6431771602539091E-3"/>
    <n v="3.719604293214765E-3"/>
    <n v="3.7404961249717485E-3"/>
    <n v="3.7257303712408402E-3"/>
    <n v="3.6918053081271681E-3"/>
    <n v="3.6514948135167196E-3"/>
    <n v="3.6137759085933092E-3"/>
    <n v="3.5767547761272741E-3"/>
    <n v="3.5392217894750794E-3"/>
    <n v="3.5020733494795062E-3"/>
    <n v="3.4653148275792323E-3"/>
    <n v="3.4289421311091621E-3"/>
    <n v="3.3929512103616985E-3"/>
    <n v="6.4126682036395766E-2"/>
    <n v="65.514870632206652"/>
    <n v="79.345477803913639"/>
    <s v="R-All-HVAC-ASHP-All-All-E"/>
    <n v="0"/>
    <n v="6.4126682036395766E-2"/>
    <n v="1.3252759962231711E-3"/>
    <n v="3.014711568620623E-3"/>
    <n v="5.1299107353116671E-3"/>
    <n v="7.6836340915254573E-3"/>
    <n v="1.0645918127464342E-2"/>
    <n v="1.3934835007201279E-2"/>
    <n v="1.7435339972345351E-2"/>
    <n v="2.1078517132599259E-2"/>
    <n v="2.4798121425814026E-2"/>
    <n v="2.8538617550785773E-2"/>
    <n v="3.2264347922026614E-2"/>
    <n v="3.5956153230153783E-2"/>
    <n v="3.96076480436705E-2"/>
    <n v="4.3221423952263811E-2"/>
    <n v="4.6798178728391086E-2"/>
    <n v="5.0337400517866164E-2"/>
    <n v="5.3839473867345673E-2"/>
    <n v="5.7304788694924905E-2"/>
    <n v="6.0733730826034067E-2"/>
    <n v="6.4126682036395766E-2"/>
    <n v="6.3811171423054864E-4"/>
    <n v="1.0022712904048294E-3"/>
    <n v="1.4280348846984212E-3"/>
    <n v="1.8665590742211681E-3"/>
    <n v="2.2751197539462621E-3"/>
    <n v="2.6017525977443151E-3"/>
    <n v="2.8133406831514513E-3"/>
    <n v="2.9560128782612867E-3"/>
    <n v="3.0324400112221425E-3"/>
    <n v="3.053331842979126E-3"/>
    <n v="3.0385660892482177E-3"/>
    <n v="3.0046410261345457E-3"/>
    <n v="2.9643305315240971E-3"/>
    <n v="2.9266116266006867E-3"/>
    <n v="2.8895904941346516E-3"/>
    <n v="2.852057507482457E-3"/>
    <n v="2.8149090674868837E-3"/>
    <n v="2.7781505455866098E-3"/>
    <n v="2.7417778491165396E-3"/>
    <n v="2.705786928369076E-3"/>
    <n v="5.0383396396543316E-2"/>
    <n v="5.0383396396543323E-2"/>
    <n v="6.3811171423054864E-4"/>
    <n v="1.6403830046353781E-3"/>
    <n v="3.0684178893337992E-3"/>
    <n v="4.9349769635549674E-3"/>
    <n v="7.2100967175012295E-3"/>
    <n v="9.8118493152455442E-3"/>
    <n v="1.2625189998396995E-2"/>
    <n v="1.5581202876658283E-2"/>
    <n v="1.8613642887880425E-2"/>
    <n v="2.1666974730859552E-2"/>
    <n v="2.4705540820107771E-2"/>
    <n v="2.7710181846242316E-2"/>
    <n v="3.0674512377766413E-2"/>
    <n v="3.36011240043671E-2"/>
    <n v="3.6490714498501754E-2"/>
    <n v="3.9342772005984211E-2"/>
    <n v="4.2157681073471093E-2"/>
    <n v="4.4935831619057703E-2"/>
    <n v="4.7677609468174245E-2"/>
    <n v="5.0383396396543323E-2"/>
  </r>
  <r>
    <x v="78"/>
    <s v="Under $60"/>
    <n v="59.885491745457841"/>
    <s v="HVAC"/>
    <s v="Urban"/>
    <s v="SC-New"/>
    <s v="M_Input"/>
    <x v="4"/>
    <s v="Manufactured"/>
    <s v="HVAC Conversion - FAF to ASHP 8.5 HSPF/14SEER + HZ23CZ1"/>
    <n v="4.7445819022745323E-4"/>
    <n v="6.0482989691952138E-4"/>
    <n v="7.5725627828382729E-4"/>
    <n v="9.1425104309120729E-4"/>
    <n v="1.0605186592352362E-3"/>
    <n v="1.1774555300296376E-3"/>
    <n v="1.2532055627489025E-3"/>
    <n v="1.3042832187847035E-3"/>
    <n v="1.3316446735248636E-3"/>
    <n v="1.3391240972178932E-3"/>
    <n v="1.3338378528337221E-3"/>
    <n v="1.3216924400335688E-3"/>
    <n v="1.3072609975457001E-3"/>
    <n v="1.2937573625154703E-3"/>
    <n v="1.2805035349655383E-3"/>
    <n v="1.2670664599927926E-3"/>
    <n v="1.2537670554458886E-3"/>
    <n v="1.2406072443379062E-3"/>
    <n v="1.2275855614657628E-3"/>
    <n v="1.2147005570054652E-3"/>
    <n v="2.2957806216205055E-2"/>
    <n v="48.91940022162872"/>
    <n v="59.885491745457841"/>
    <s v="R-All-HVAC-ASHP-All-All-E"/>
    <n v="0"/>
    <n v="2.2957806216205055E-2"/>
    <n v="4.7445819022745323E-4"/>
    <n v="1.0792880871469746E-3"/>
    <n v="1.8365443654308018E-3"/>
    <n v="2.7507954085220091E-3"/>
    <n v="3.8113140677572452E-3"/>
    <n v="4.988769597786883E-3"/>
    <n v="6.2419751605357855E-3"/>
    <n v="7.5462583793204892E-3"/>
    <n v="8.8779030528453526E-3"/>
    <n v="1.0217027150063247E-2"/>
    <n v="1.1550865002896968E-2"/>
    <n v="1.2872557442930536E-2"/>
    <n v="1.4179818440476236E-2"/>
    <n v="1.5473575802991706E-2"/>
    <n v="1.6754079337957244E-2"/>
    <n v="1.8021145797950035E-2"/>
    <n v="1.9274912853395922E-2"/>
    <n v="2.0515520097733827E-2"/>
    <n v="2.1743105659199589E-2"/>
    <n v="2.2957806216205055E-2"/>
    <n v="2.2844851182664966E-4"/>
    <n v="3.5882021851871781E-4"/>
    <n v="5.1124659988302371E-4"/>
    <n v="6.6824136469040372E-4"/>
    <n v="8.1450898083443258E-4"/>
    <n v="9.3144585162883401E-4"/>
    <n v="1.0071958843480989E-3"/>
    <n v="1.0582735403838999E-3"/>
    <n v="1.08563499512406E-3"/>
    <n v="1.0931144188170896E-3"/>
    <n v="1.0878281744329185E-3"/>
    <n v="1.0756827616327652E-3"/>
    <n v="1.0612513191448965E-3"/>
    <n v="1.0477476841146667E-3"/>
    <n v="1.0344938565647348E-3"/>
    <n v="1.021056781591989E-3"/>
    <n v="1.007757377045085E-3"/>
    <n v="9.9459756593710258E-4"/>
    <n v="9.815758830649592E-4"/>
    <n v="9.686908786046616E-4"/>
    <n v="1.8037612648188983E-2"/>
    <n v="1.803761264818899E-2"/>
    <n v="2.2844851182664966E-4"/>
    <n v="5.8726873034536746E-4"/>
    <n v="1.0985153302283911E-3"/>
    <n v="1.7667566949187948E-3"/>
    <n v="2.5812656757532274E-3"/>
    <n v="3.5127115273820616E-3"/>
    <n v="4.5199074117301605E-3"/>
    <n v="5.5781809521140606E-3"/>
    <n v="6.6638159472381204E-3"/>
    <n v="7.75693036605521E-3"/>
    <n v="8.8447585404881277E-3"/>
    <n v="9.9204413021208929E-3"/>
    <n v="1.098169262126579E-2"/>
    <n v="1.2029440305380456E-2"/>
    <n v="1.3063934161945191E-2"/>
    <n v="1.4084990943537179E-2"/>
    <n v="1.5092748320582265E-2"/>
    <n v="1.6087345886519368E-2"/>
    <n v="1.7068921769584328E-2"/>
    <n v="1.803761264818899E-2"/>
  </r>
  <r>
    <x v="78"/>
    <s v="Under $70"/>
    <n v="67.710290682864965"/>
    <s v="HVAC"/>
    <s v="Urban"/>
    <s v="SC-New"/>
    <s v="M_Input"/>
    <x v="4"/>
    <s v="Manufactured"/>
    <s v="HVAC Conversion - FAF w/CAC to ASHP 8.5 HSPF/14SEER + HZ1"/>
    <n v="4.134720903829519E-4"/>
    <n v="5.2708602561067066E-4"/>
    <n v="6.5991976276672036E-4"/>
    <n v="7.9673467063661797E-4"/>
    <n v="9.2420128044139356E-4"/>
    <n v="1.0261072721727694E-3"/>
    <n v="1.0921205163745324E-3"/>
    <n v="1.1366327318826253E-3"/>
    <n v="1.1604771888239396E-3"/>
    <n v="1.1669952193120088E-3"/>
    <n v="1.1623884603587057E-3"/>
    <n v="1.1518041995692866E-3"/>
    <n v="1.1392277517060095E-3"/>
    <n v="1.1274598524079892E-3"/>
    <n v="1.1159096507347534E-3"/>
    <n v="1.1041997559704745E-3"/>
    <n v="1.0926098356948426E-3"/>
    <n v="1.0811415657398992E-3"/>
    <n v="1.0697936692374318E-3"/>
    <n v="1.0585648827215141E-3"/>
    <n v="2.0006846382545136E-2"/>
    <n v="46.928554344672108"/>
    <n v="67.710290682864965"/>
    <s v="R-All-HVAC-ASHP-All-All-E"/>
    <n v="0"/>
    <n v="2.0006846382545136E-2"/>
    <n v="4.134720903829519E-4"/>
    <n v="9.4055811599362256E-4"/>
    <n v="1.600477878760343E-3"/>
    <n v="2.3972125493969612E-3"/>
    <n v="3.3214138298383548E-3"/>
    <n v="4.3475211020111244E-3"/>
    <n v="5.4396416183856572E-3"/>
    <n v="6.5762743502682823E-3"/>
    <n v="7.7367515390922223E-3"/>
    <n v="8.9037467584042306E-3"/>
    <n v="1.0066135218762937E-2"/>
    <n v="1.1217939418332223E-2"/>
    <n v="1.2357167170038232E-2"/>
    <n v="1.3484627022446221E-2"/>
    <n v="1.4600536673180974E-2"/>
    <n v="1.5704736429151447E-2"/>
    <n v="1.6797346264846288E-2"/>
    <n v="1.7878487830586189E-2"/>
    <n v="1.8948281499823621E-2"/>
    <n v="2.0006846382545136E-2"/>
    <n v="1.9908410409051421E-4"/>
    <n v="3.1269803931823295E-4"/>
    <n v="4.4553177647428264E-4"/>
    <n v="5.8234668434418025E-4"/>
    <n v="7.0981329414895585E-4"/>
    <n v="8.1171928588033169E-4"/>
    <n v="8.7773253008209464E-4"/>
    <n v="9.2224474559018759E-4"/>
    <n v="9.4608920253150188E-4"/>
    <n v="9.5260723301957104E-4"/>
    <n v="9.4800047406626796E-4"/>
    <n v="9.3741621327684892E-4"/>
    <n v="9.2483976541357182E-4"/>
    <n v="9.1307186611555146E-4"/>
    <n v="9.0152166444231569E-4"/>
    <n v="8.8981176967803681E-4"/>
    <n v="8.7822184940240485E-4"/>
    <n v="8.6675357944746153E-4"/>
    <n v="8.5540568294499412E-4"/>
    <n v="8.4417689642907634E-4"/>
    <n v="1.5719086656696381E-2"/>
    <n v="1.5719086656696381E-2"/>
    <n v="1.9908410409051421E-4"/>
    <n v="5.1178214340874713E-4"/>
    <n v="9.5731391988302978E-4"/>
    <n v="1.5396606042272099E-3"/>
    <n v="2.2494738983761657E-3"/>
    <n v="3.0611931842564975E-3"/>
    <n v="3.938925714338592E-3"/>
    <n v="4.8611704599287797E-3"/>
    <n v="5.8072596624602815E-3"/>
    <n v="6.7598668954798524E-3"/>
    <n v="7.7078673695461205E-3"/>
    <n v="8.6452835828229688E-3"/>
    <n v="9.5701233482365401E-3"/>
    <n v="1.0483195214352092E-2"/>
    <n v="1.1384716878794408E-2"/>
    <n v="1.2274528648472446E-2"/>
    <n v="1.315275049787485E-2"/>
    <n v="1.4019504077322312E-2"/>
    <n v="1.4874909760267306E-2"/>
    <n v="1.5719086656696381E-2"/>
  </r>
  <r>
    <x v="78"/>
    <s v="Under $85"/>
    <n v="78.604847602665032"/>
    <s v="HVAC"/>
    <s v="Urban"/>
    <s v="SC-New"/>
    <s v="M_Input"/>
    <x v="4"/>
    <s v="Manufactured"/>
    <s v="HVAC Conversion - FAF to ASHP 8.5 HSPF/14SEER + HZ1CZ23"/>
    <n v="0"/>
    <n v="0"/>
    <n v="0"/>
    <n v="0"/>
    <n v="0"/>
    <n v="0"/>
    <n v="0"/>
    <n v="0"/>
    <n v="0"/>
    <n v="0"/>
    <n v="0"/>
    <n v="0"/>
    <n v="0"/>
    <n v="0"/>
    <n v="0"/>
    <n v="0"/>
    <n v="0"/>
    <n v="0"/>
    <n v="0"/>
    <n v="0"/>
    <n v="0"/>
    <n v="60.039435145312247"/>
    <n v="78.604847602665032"/>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100"/>
    <n v="86.260637333380785"/>
    <s v="HVAC"/>
    <s v="Urban"/>
    <s v="SC-New"/>
    <s v="M_Input"/>
    <x v="4"/>
    <s v="Manufactured"/>
    <s v="HVAC Conversion - FAF to ASHP 8.5 HSPF/14SEER + HZ1CZ1"/>
    <n v="6.4501055117382553E-3"/>
    <n v="8.2224666622668276E-3"/>
    <n v="1.0294653975759929E-2"/>
    <n v="1.2428946983353879E-2"/>
    <n v="1.4417407877299315E-2"/>
    <n v="1.6007126782720271E-2"/>
    <n v="1.7036923956887825E-2"/>
    <n v="1.7731308156610986E-2"/>
    <n v="1.8103278276768629E-2"/>
    <n v="1.8204958620749851E-2"/>
    <n v="1.8133093839529848E-2"/>
    <n v="1.7967980884040446E-2"/>
    <n v="1.7771790094945394E-2"/>
    <n v="1.7588212547901189E-2"/>
    <n v="1.7408031052687754E-2"/>
    <n v="1.722535836807923E-2"/>
    <n v="1.7044557268345455E-2"/>
    <n v="1.6865653896226747E-2"/>
    <n v="1.6688628332761489E-2"/>
    <n v="1.6513460868061821E-2"/>
    <n v="0.31210394395673513"/>
    <n v="63.308807567190762"/>
    <n v="86.260637333380785"/>
    <s v="R-All-HVAC-ASHP-All-All-E"/>
    <n v="0"/>
    <n v="0.31210394395673513"/>
    <n v="6.4501055117382553E-3"/>
    <n v="1.4672572174005083E-2"/>
    <n v="2.4967226149765012E-2"/>
    <n v="3.7396173133118889E-2"/>
    <n v="5.1813581010418205E-2"/>
    <n v="6.7820707793138479E-2"/>
    <n v="8.4857631750026308E-2"/>
    <n v="0.1025889399066373"/>
    <n v="0.12069221818340592"/>
    <n v="0.13889717680415578"/>
    <n v="0.15703027064368563"/>
    <n v="0.17499825152772608"/>
    <n v="0.19277004162267147"/>
    <n v="0.21035825417057266"/>
    <n v="0.22776628522326042"/>
    <n v="0.24499164359133965"/>
    <n v="0.2620362008596851"/>
    <n v="0.27890185475591184"/>
    <n v="0.29559048308867331"/>
    <n v="0.31210394395673513"/>
    <n v="3.1056835683984647E-3"/>
    <n v="4.8780447189270375E-3"/>
    <n v="6.9502320324201384E-3"/>
    <n v="9.0845250400140888E-3"/>
    <n v="1.1072985933959525E-2"/>
    <n v="1.266270483938048E-2"/>
    <n v="1.3692502013548035E-2"/>
    <n v="1.4386886213271196E-2"/>
    <n v="1.4758856333428839E-2"/>
    <n v="1.4860536677410061E-2"/>
    <n v="1.4788671896190058E-2"/>
    <n v="1.4623558940700656E-2"/>
    <n v="1.4427368151605604E-2"/>
    <n v="1.4243790604561398E-2"/>
    <n v="1.4063609109347964E-2"/>
    <n v="1.388093642473944E-2"/>
    <n v="1.3700135325005665E-2"/>
    <n v="1.3521231952886957E-2"/>
    <n v="1.3344206389421699E-2"/>
    <n v="1.3169038924722031E-2"/>
    <n v="0.24521550508993933"/>
    <n v="0.24521550508993936"/>
    <n v="3.1056835683984647E-3"/>
    <n v="7.9837282873255026E-3"/>
    <n v="1.4933960319745641E-2"/>
    <n v="2.4018485359759728E-2"/>
    <n v="3.5091471293719256E-2"/>
    <n v="4.7754176133099735E-2"/>
    <n v="6.1446678146647768E-2"/>
    <n v="7.5833564359918962E-2"/>
    <n v="9.0592420693347803E-2"/>
    <n v="0.10545295737075787"/>
    <n v="0.12024162926694792"/>
    <n v="0.13486518820764859"/>
    <n v="0.1492925563592542"/>
    <n v="0.16353634696381561"/>
    <n v="0.17759995607316356"/>
    <n v="0.19148089249790301"/>
    <n v="0.20518102782290867"/>
    <n v="0.21870225977579563"/>
    <n v="0.23204646616521732"/>
    <n v="0.24521550508993936"/>
  </r>
  <r>
    <x v="78"/>
    <s v="Over $160"/>
    <n v="754.41687467923896"/>
    <s v="HVAC"/>
    <s v="Urban"/>
    <s v="SC-New (2)"/>
    <s v="M_Input"/>
    <x v="4"/>
    <s v="Manufactured"/>
    <s v="HVAC Upgrade - Heat Pump Upgrade to 9.0 HSPF/14 SEER + HZ23CZ1"/>
    <n v="1.0654625642147552E-6"/>
    <n v="1.3582305588964231E-6"/>
    <n v="1.7005254259415744E-6"/>
    <n v="2.0530792402192337E-6"/>
    <n v="2.3815437341795676E-6"/>
    <n v="2.6441419162198523E-6"/>
    <n v="2.8142492634272588E-6"/>
    <n v="2.9289513204154509E-6"/>
    <n v="2.9903953134343534E-6"/>
    <n v="3.0071914107743598E-6"/>
    <n v="2.9953204058836571E-6"/>
    <n v="2.9680461740713776E-6"/>
    <n v="2.9356383412314157E-6"/>
    <n v="2.9053140304662631E-6"/>
    <n v="2.8755506975153863E-6"/>
    <n v="2.8453758567161477E-6"/>
    <n v="2.8155101742114777E-6"/>
    <n v="2.7859579683975762E-6"/>
    <n v="2.7567159489549484E-6"/>
    <n v="2.7277808601000049E-6"/>
    <n v="5.1554981205271088E-5"/>
    <n v="512.91685379892567"/>
    <n v="754.41687467923896"/>
    <s v="R-All-HVAC-ASHP-All-All-E"/>
    <n v="0"/>
    <n v="5.1554981205271088E-5"/>
    <n v="1.0654625642147552E-6"/>
    <n v="2.4236931231111781E-6"/>
    <n v="4.1242185490527529E-6"/>
    <n v="6.1772977892719861E-6"/>
    <n v="8.5588415234515542E-6"/>
    <n v="1.1202983439671406E-5"/>
    <n v="1.4017232703098664E-5"/>
    <n v="1.6946184023514116E-5"/>
    <n v="1.993657933694847E-5"/>
    <n v="2.294377074772283E-5"/>
    <n v="2.5939091153606487E-5"/>
    <n v="2.8907137327677865E-5"/>
    <n v="3.1842775668909282E-5"/>
    <n v="3.4748089699375545E-5"/>
    <n v="3.7623640396890934E-5"/>
    <n v="4.0469016253607084E-5"/>
    <n v="4.3284526427818561E-5"/>
    <n v="4.6070484396216136E-5"/>
    <n v="4.8827200345171082E-5"/>
    <n v="5.1554981205271088E-5"/>
    <n v="5.1301324798541345E-7"/>
    <n v="8.0578124266708134E-7"/>
    <n v="1.1480761097122326E-6"/>
    <n v="1.5006299239898919E-6"/>
    <n v="1.8290944179502259E-6"/>
    <n v="2.0916925999905108E-6"/>
    <n v="2.2617999471979169E-6"/>
    <n v="2.3765020041861093E-6"/>
    <n v="2.4379459972050115E-6"/>
    <n v="2.4547420945450183E-6"/>
    <n v="2.4428710896543156E-6"/>
    <n v="2.4155968578420356E-6"/>
    <n v="2.3831890250020742E-6"/>
    <n v="2.3528647142369215E-6"/>
    <n v="2.3231013812860444E-6"/>
    <n v="2.2929265404868057E-6"/>
    <n v="2.2630608579821357E-6"/>
    <n v="2.2335086521682346E-6"/>
    <n v="2.2042666327256068E-6"/>
    <n v="2.1753315438706634E-6"/>
    <n v="4.0505994880684257E-5"/>
    <n v="4.0505994880684243E-5"/>
    <n v="5.1301324798541345E-7"/>
    <n v="1.3187944906524948E-6"/>
    <n v="2.4668706003647274E-6"/>
    <n v="3.9675005243546192E-6"/>
    <n v="5.7965949423048448E-6"/>
    <n v="7.8882875422953564E-6"/>
    <n v="1.0150087489493273E-5"/>
    <n v="1.2526589493679383E-5"/>
    <n v="1.4964535490884395E-5"/>
    <n v="1.7419277585429412E-5"/>
    <n v="1.9862148675083726E-5"/>
    <n v="2.2277745532925763E-5"/>
    <n v="2.4660934557927835E-5"/>
    <n v="2.7013799272164757E-5"/>
    <n v="2.9336900653450801E-5"/>
    <n v="3.1629827193937606E-5"/>
    <n v="3.3892888051919741E-5"/>
    <n v="3.6126396704087975E-5"/>
    <n v="3.8330663336813579E-5"/>
    <n v="4.0505994880684243E-5"/>
  </r>
  <r>
    <x v="78"/>
    <s v="Over $160"/>
    <n v="249.80352781705474"/>
    <s v="HVAC"/>
    <s v="Urban"/>
    <s v="SC-New (2)"/>
    <s v="M_Input"/>
    <x v="4"/>
    <s v="Manufactured"/>
    <s v="HVAC Upgrade - Heat Pump Upgrade to 9.0 HSPF/14 SEER + HZ23CZ23"/>
    <n v="1.2391326116441325E-5"/>
    <n v="1.5796216931381203E-5"/>
    <n v="1.9777105108964776E-5"/>
    <n v="2.3877304809110429E-5"/>
    <n v="2.7697345793219565E-5"/>
    <n v="3.0751361786398953E-5"/>
    <n v="3.2729709674767219E-5"/>
    <n v="3.4063694220169647E-5"/>
    <n v="3.477828765682849E-5"/>
    <n v="3.4973626213633538E-5"/>
    <n v="3.4835566465810309E-5"/>
    <n v="3.4518367239565835E-5"/>
    <n v="3.4141464250258988E-5"/>
    <n v="3.3788792615827372E-5"/>
    <n v="3.3442645151530163E-5"/>
    <n v="3.3091711852310373E-5"/>
    <n v="3.2744374063039275E-5"/>
    <n v="3.240068200665049E-5"/>
    <n v="3.2060597416739093E-5"/>
    <n v="3.1724082428552661E-5"/>
    <n v="5.9958426180119976E-4"/>
    <n v="173.2258062853746"/>
    <n v="249.80352781705474"/>
    <s v="R-All-HVAC-ASHP-All-All-E"/>
    <n v="0"/>
    <n v="5.9958426180119976E-4"/>
    <n v="1.2391326116441325E-5"/>
    <n v="2.818754304782253E-5"/>
    <n v="4.7964648156787306E-5"/>
    <n v="7.1841952965897741E-5"/>
    <n v="9.9539298759117309E-5"/>
    <n v="1.3029066054551626E-4"/>
    <n v="1.6302037022028349E-4"/>
    <n v="1.9708406444045312E-4"/>
    <n v="2.3186235209728161E-4"/>
    <n v="2.6683597831091512E-4"/>
    <n v="3.0167154477672546E-4"/>
    <n v="3.3618991201629129E-4"/>
    <n v="3.7033137626655025E-4"/>
    <n v="4.0412016888237765E-4"/>
    <n v="4.3756281403390784E-4"/>
    <n v="4.7065452588621818E-4"/>
    <n v="5.0339889994925743E-4"/>
    <n v="5.3579958195590794E-4"/>
    <n v="5.6786017937264705E-4"/>
    <n v="5.9958426180119976E-4"/>
    <n v="5.9663423862546327E-6"/>
    <n v="9.3712332011945107E-6"/>
    <n v="1.3352121378778083E-5"/>
    <n v="1.7452321078923738E-5"/>
    <n v="2.1272362063032871E-5"/>
    <n v="2.4326378056212262E-5"/>
    <n v="2.6304725944580528E-5"/>
    <n v="2.7638710489982957E-5"/>
    <n v="2.83533039266418E-5"/>
    <n v="2.8548642483446848E-5"/>
    <n v="2.8410582735623618E-5"/>
    <n v="2.8093383509379144E-5"/>
    <n v="2.7716480520072297E-5"/>
    <n v="2.7363808885640681E-5"/>
    <n v="2.7017661421343472E-5"/>
    <n v="2.6666728122123682E-5"/>
    <n v="2.6319390332852584E-5"/>
    <n v="2.5975698276463799E-5"/>
    <n v="2.5635613686552402E-5"/>
    <n v="2.5299098698365971E-5"/>
    <n v="4.7108458719746592E-4"/>
    <n v="4.7108458719746598E-4"/>
    <n v="5.9663423862546327E-6"/>
    <n v="1.5337575587449142E-5"/>
    <n v="2.8689696966227227E-5"/>
    <n v="4.6142018045150965E-5"/>
    <n v="6.7414380108183836E-5"/>
    <n v="9.1740758164396104E-5"/>
    <n v="1.1804548410897663E-4"/>
    <n v="1.456841945989596E-4"/>
    <n v="1.740374985256014E-4"/>
    <n v="2.0258614100904826E-4"/>
    <n v="2.3099672374467188E-4"/>
    <n v="2.5909010725405103E-4"/>
    <n v="2.8680658777412334E-4"/>
    <n v="3.1417039665976402E-4"/>
    <n v="3.411880580811075E-4"/>
    <n v="3.6785478620323119E-4"/>
    <n v="3.9417417653608378E-4"/>
    <n v="4.2014987481254758E-4"/>
    <n v="4.4578548849909998E-4"/>
    <n v="4.7108458719746598E-4"/>
  </r>
  <r>
    <x v="78"/>
    <s v="Under $65"/>
    <n v="60.958796425956201"/>
    <s v="HVAC"/>
    <s v="Urban"/>
    <s v="SC-New (2)"/>
    <s v="M_Input"/>
    <x v="4"/>
    <s v="Manufactured"/>
    <s v="HVAC Upgrade - Heat Pump Upgrade to 9.0 HSPF/14 SEER + HZ1CZ23"/>
    <n v="0"/>
    <n v="0"/>
    <n v="0"/>
    <n v="0"/>
    <n v="0"/>
    <n v="0"/>
    <n v="0"/>
    <n v="0"/>
    <n v="0"/>
    <n v="0"/>
    <n v="0"/>
    <n v="0"/>
    <n v="0"/>
    <n v="0"/>
    <n v="0"/>
    <n v="0"/>
    <n v="0"/>
    <n v="0"/>
    <n v="0"/>
    <n v="0"/>
    <n v="0"/>
    <n v="42.410846327406091"/>
    <n v="60.958796425956201"/>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65"/>
    <n v="61.264322195013925"/>
    <s v="HVAC"/>
    <s v="Urban"/>
    <s v="SC-New (2)"/>
    <s v="M_Input"/>
    <x v="4"/>
    <s v="Manufactured"/>
    <s v="HVAC Upgrade - Heat Pump Upgrade to 9.0 HSPF/14 SEER + HZ1CZ1"/>
    <n v="1.9994812104796381E-4"/>
    <n v="2.5488990164700582E-4"/>
    <n v="3.1912605391433744E-4"/>
    <n v="3.8528743311311167E-4"/>
    <n v="4.4692813322231E-4"/>
    <n v="4.9620815004604779E-4"/>
    <n v="5.2813104024692682E-4"/>
    <n v="5.49656396036436E-4"/>
    <n v="5.6118717277739872E-4"/>
    <n v="5.6433918225841492E-4"/>
    <n v="5.62111431418012E-4"/>
    <n v="5.5699306162534739E-4"/>
    <n v="5.5091130380369884E-4"/>
    <n v="5.4522054641511293E-4"/>
    <n v="5.396350639218459E-4"/>
    <n v="5.3397235654631674E-4"/>
    <n v="5.2836766680761636E-4"/>
    <n v="5.2282180510982205E-4"/>
    <n v="5.1733415398102741E-4"/>
    <n v="5.1190410243044508E-4"/>
    <n v="9.6749730763691973E-3"/>
    <n v="42.623409684957089"/>
    <n v="61.264322195013925"/>
    <s v="R-All-HVAC-ASHP-All-All-E"/>
    <n v="0"/>
    <n v="9.6749730763691973E-3"/>
    <n v="1.9994812104796381E-4"/>
    <n v="4.5483802269496965E-4"/>
    <n v="7.7396407660930704E-4"/>
    <n v="1.1592515097224188E-3"/>
    <n v="1.6061796429447288E-3"/>
    <n v="2.1023877929907766E-3"/>
    <n v="2.6305188332377033E-3"/>
    <n v="3.1801752292741391E-3"/>
    <n v="3.7413624020515377E-3"/>
    <n v="4.3057015843099523E-3"/>
    <n v="4.8678130157279644E-3"/>
    <n v="5.424806077353312E-3"/>
    <n v="5.9757173811570106E-3"/>
    <n v="6.5209379275721234E-3"/>
    <n v="7.0605729914939696E-3"/>
    <n v="7.5945453480402861E-3"/>
    <n v="8.1229130148479031E-3"/>
    <n v="8.6457348199577254E-3"/>
    <n v="9.1630689739387525E-3"/>
    <n v="9.6749730763691973E-3"/>
    <n v="9.6273711017707078E-5"/>
    <n v="1.5121549161674908E-4"/>
    <n v="2.154516438840807E-4"/>
    <n v="2.8161302308285497E-4"/>
    <n v="3.432537231920533E-4"/>
    <n v="3.9253374001579108E-4"/>
    <n v="4.2445663021667011E-4"/>
    <n v="4.4598198600617929E-4"/>
    <n v="4.5751276274714201E-4"/>
    <n v="4.6066477222815822E-4"/>
    <n v="4.584370213877553E-4"/>
    <n v="4.5331865159509068E-4"/>
    <n v="4.4723689377344214E-4"/>
    <n v="4.4154613638485623E-4"/>
    <n v="4.359606538915892E-4"/>
    <n v="4.3029794651606003E-4"/>
    <n v="4.2469325677735965E-4"/>
    <n v="4.1914739507956534E-4"/>
    <n v="4.136597439507707E-4"/>
    <n v="4.0822969240018837E-4"/>
    <n v="7.6014848757640623E-3"/>
    <n v="7.6014848757640623E-3"/>
    <n v="9.6273711017707078E-5"/>
    <n v="2.4748920263445613E-4"/>
    <n v="4.6294084651853681E-4"/>
    <n v="7.4455386960139178E-4"/>
    <n v="1.0878075927934451E-3"/>
    <n v="1.4803413328092362E-3"/>
    <n v="1.9047979630259062E-3"/>
    <n v="2.3507799490320854E-3"/>
    <n v="2.8082927117792276E-3"/>
    <n v="3.2689574840073857E-3"/>
    <n v="3.7273945053951409E-3"/>
    <n v="4.1807131569902315E-3"/>
    <n v="4.6279500507636732E-3"/>
    <n v="5.069496187148529E-3"/>
    <n v="5.5054568410401183E-3"/>
    <n v="5.9357547875561779E-3"/>
    <n v="6.360448044333538E-3"/>
    <n v="6.7795954394131034E-3"/>
    <n v="7.1932551833638744E-3"/>
    <n v="7.6014848757640623E-3"/>
  </r>
  <r>
    <x v="78"/>
    <s v="Under $70"/>
    <n v="67.432956061355796"/>
    <s v="HVAC"/>
    <s v="Urban"/>
    <s v="SC-NR"/>
    <s v="M_Input"/>
    <x v="4"/>
    <s v="Manufactured"/>
    <s v="HVAC Conversion - FAF w/CAC to ASHP 8.5 HSPF/14SEER + HZ23"/>
    <n v="3.3174815159331787E-3"/>
    <n v="4.3049117723080472E-3"/>
    <n v="5.3691173480657937E-3"/>
    <n v="6.4338687321774495E-3"/>
    <n v="7.4113860341163077E-3"/>
    <n v="8.2220345743921411E-3"/>
    <n v="8.8155133277394125E-3"/>
    <n v="9.1840559663358898E-3"/>
    <n v="9.3600412361974621E-3"/>
    <n v="9.3990717923542397E-3"/>
    <n v="9.3578706953630318E-3"/>
    <n v="9.278701366574953E-3"/>
    <n v="9.1855952804889476E-3"/>
    <n v="9.0890363399153927E-3"/>
    <n v="8.9924854038713042E-3"/>
    <n v="9.2831207168384122E-3"/>
    <n v="9.1394915507875974E-3"/>
    <n v="9.0020060521120125E-3"/>
    <n v="8.8661231785480844E-3"/>
    <n v="8.7338176293175473E-3"/>
    <n v="0.12797473459552727"/>
    <n v="50.610395587575759"/>
    <n v="67.432956061355796"/>
    <s v="R-All-HVAC-ASHP-All-All-E"/>
    <n v="0"/>
    <n v="0.12797473459552727"/>
    <n v="3.3174815159331787E-3"/>
    <n v="7.6223932882412259E-3"/>
    <n v="1.2991510636307019E-2"/>
    <n v="1.9425379368484468E-2"/>
    <n v="2.6836765402600778E-2"/>
    <n v="3.5058799976992919E-2"/>
    <n v="4.3874313304732335E-2"/>
    <n v="5.3058369271068224E-2"/>
    <n v="6.2418410507265688E-2"/>
    <n v="7.1817482299619928E-2"/>
    <n v="8.1175352994982963E-2"/>
    <n v="9.0454054361557915E-2"/>
    <n v="9.9639649642046857E-2"/>
    <n v="0.10872868598196225"/>
    <n v="0.11772117138583356"/>
    <n v="0.12700429210267197"/>
    <n v="0.12797473459552727"/>
    <n v="0.12797473459552727"/>
    <n v="0.12797473459552727"/>
    <n v="0.12797473459552727"/>
    <n v="1.9461386705069822E-3"/>
    <n v="2.9335689268818509E-3"/>
    <n v="3.9977745026395974E-3"/>
    <n v="5.0625258867512532E-3"/>
    <n v="6.0400431886901114E-3"/>
    <n v="6.8506917289659448E-3"/>
    <n v="7.4441704823132162E-3"/>
    <n v="7.8127131209096926E-3"/>
    <n v="7.988698390771265E-3"/>
    <n v="8.0277289469280425E-3"/>
    <n v="7.9865278499368347E-3"/>
    <n v="7.9073585211487558E-3"/>
    <n v="7.8142524350627504E-3"/>
    <n v="7.7176934944891964E-3"/>
    <n v="7.6211425584451079E-3"/>
    <n v="7.911777871412215E-3"/>
    <n v="7.7681487053614011E-3"/>
    <n v="7.6306632066858162E-3"/>
    <n v="7.4947803331218881E-3"/>
    <n v="7.3624747838913511E-3"/>
    <n v="0.10054787768700335"/>
    <n v="0.10054787768700335"/>
    <n v="1.9461386705069822E-3"/>
    <n v="4.8797075973888333E-3"/>
    <n v="8.8774821000284308E-3"/>
    <n v="1.3940007986779683E-2"/>
    <n v="1.9980051175469794E-2"/>
    <n v="2.6830742904435739E-2"/>
    <n v="3.4274913386748956E-2"/>
    <n v="4.2087626507658647E-2"/>
    <n v="5.0076324898429912E-2"/>
    <n v="5.8104053845357953E-2"/>
    <n v="6.6090581695294789E-2"/>
    <n v="7.3997940216443542E-2"/>
    <n v="8.1812192651506299E-2"/>
    <n v="8.9529886145995496E-2"/>
    <n v="9.7151028704440603E-2"/>
    <n v="0.10054787768700335"/>
    <n v="0.10054787768700335"/>
    <n v="0.10054787768700335"/>
    <n v="0.10054787768700335"/>
    <n v="0.10054787768700335"/>
  </r>
  <r>
    <x v="78"/>
    <s v="Under $85"/>
    <n v="79.345477803913639"/>
    <s v="HVAC"/>
    <s v="Urban"/>
    <s v="SC-NR"/>
    <s v="M_Input"/>
    <x v="4"/>
    <s v="Manufactured"/>
    <s v="HVAC Conversion - FAF to ASHP 8.5 HSPF/14SEER + HZ23CZ23"/>
    <n v="1.1343408680994886E-2"/>
    <n v="1.4719712328278059E-2"/>
    <n v="1.835853253222965E-2"/>
    <n v="2.1999219009494333E-2"/>
    <n v="2.5341627458608743E-2"/>
    <n v="2.811346436104107E-2"/>
    <n v="3.0142736268170829E-2"/>
    <n v="3.140288790606055E-2"/>
    <n v="3.2004631375703793E-2"/>
    <n v="3.2138087899095544E-2"/>
    <n v="3.1997209681980568E-2"/>
    <n v="3.1726507329268093E-2"/>
    <n v="3.1408151257022024E-2"/>
    <n v="3.1077988897572791E-2"/>
    <n v="3.074785390787637E-2"/>
    <n v="3.1741618339202034E-2"/>
    <n v="3.125050955044166E-2"/>
    <n v="3.0780407700077971E-2"/>
    <n v="3.0315785678770329E-2"/>
    <n v="2.986339554231366E-2"/>
    <n v="0.43758185490615426"/>
    <n v="65.514870632206652"/>
    <n v="79.345477803913639"/>
    <s v="R-All-HVAC-ASHP-All-All-E"/>
    <n v="0"/>
    <n v="0.43758185490615426"/>
    <n v="1.1343408680994886E-2"/>
    <n v="2.6063121009272945E-2"/>
    <n v="4.4421653541502598E-2"/>
    <n v="6.6420872550996934E-2"/>
    <n v="9.1762500009605674E-2"/>
    <n v="0.11987596437064674"/>
    <n v="0.15001870063881756"/>
    <n v="0.18142158854487811"/>
    <n v="0.21342621992058192"/>
    <n v="0.24556430781967747"/>
    <n v="0.27756151750165803"/>
    <n v="0.3092880248309261"/>
    <n v="0.34069617608794811"/>
    <n v="0.37177416498552091"/>
    <n v="0.40252201889339728"/>
    <n v="0.43426363723259931"/>
    <n v="0.43758185490615426"/>
    <n v="0.43758185490615426"/>
    <n v="0.43758185490615426"/>
    <n v="0.43758185490615426"/>
    <n v="6.6543991830619147E-3"/>
    <n v="1.0030702830345087E-2"/>
    <n v="1.3669523034296678E-2"/>
    <n v="1.7310209511561363E-2"/>
    <n v="2.0652617960675773E-2"/>
    <n v="2.3424454863108096E-2"/>
    <n v="2.5453726770237856E-2"/>
    <n v="2.6713878408127577E-2"/>
    <n v="2.731562187777082E-2"/>
    <n v="2.744907840116257E-2"/>
    <n v="2.7308200184047594E-2"/>
    <n v="2.7037497831335119E-2"/>
    <n v="2.671914175908905E-2"/>
    <n v="2.6388979399639821E-2"/>
    <n v="2.6058844409943396E-2"/>
    <n v="2.705260884126906E-2"/>
    <n v="2.6561500052508687E-2"/>
    <n v="2.6091398202144997E-2"/>
    <n v="2.5626776180837356E-2"/>
    <n v="2.5174386044380687E-2"/>
    <n v="0.34380166494749481"/>
    <n v="0.34380166494749481"/>
    <n v="6.6543991830619147E-3"/>
    <n v="1.6685102013407001E-2"/>
    <n v="3.0354625047703677E-2"/>
    <n v="4.766483455926504E-2"/>
    <n v="6.8317452519940813E-2"/>
    <n v="9.174190738304891E-2"/>
    <n v="0.11719563415328677"/>
    <n v="0.14390951256141435"/>
    <n v="0.17122513443918516"/>
    <n v="0.19867421284034772"/>
    <n v="0.22598241302439531"/>
    <n v="0.25301991085573045"/>
    <n v="0.27973905261481952"/>
    <n v="0.30612803201445932"/>
    <n v="0.3321868764244027"/>
    <n v="0.34380166494749481"/>
    <n v="0.34380166494749481"/>
    <n v="0.34380166494749481"/>
    <n v="0.34380166494749481"/>
    <n v="0.34380166494749481"/>
  </r>
  <r>
    <x v="78"/>
    <s v="Under $60"/>
    <n v="59.885491745457841"/>
    <s v="HVAC"/>
    <s v="Urban"/>
    <s v="SC-NR"/>
    <s v="M_Input"/>
    <x v="4"/>
    <s v="Manufactured"/>
    <s v="HVAC Conversion - FAF to ASHP 8.5 HSPF/14SEER + HZ23CZ1"/>
    <n v="4.0610206244835016E-3"/>
    <n v="5.269761236034249E-3"/>
    <n v="6.5724846336134143E-3"/>
    <n v="7.8758761702527637E-3"/>
    <n v="9.0724820608650957E-3"/>
    <n v="1.0064819297849394E-2"/>
    <n v="1.0791313008804726E-2"/>
    <n v="1.1242456217637609E-2"/>
    <n v="1.1457884640397665E-2"/>
    <n v="1.1505663020707092E-2"/>
    <n v="1.1455227621495661E-2"/>
    <n v="1.135831426252417E-2"/>
    <n v="1.1244340534548829E-2"/>
    <n v="1.1126140072160666E-2"/>
    <n v="1.1007949408337799E-2"/>
    <n v="1.13637241110736E-2"/>
    <n v="1.1187903687415367E-2"/>
    <n v="1.1019603896442187E-2"/>
    <n v="1.0853265923070851E-2"/>
    <n v="1.069130705108368E-2"/>
    <n v="0.15665740234246617"/>
    <n v="48.91940022162872"/>
    <n v="59.885491745457841"/>
    <s v="R-All-HVAC-ASHP-All-All-E"/>
    <n v="0"/>
    <n v="0.15665740234246617"/>
    <n v="4.0610206244835016E-3"/>
    <n v="9.3307818605177506E-3"/>
    <n v="1.5903266494131166E-2"/>
    <n v="2.3779142664383929E-2"/>
    <n v="3.2851624725249023E-2"/>
    <n v="4.2916444023098417E-2"/>
    <n v="5.3707757031903142E-2"/>
    <n v="6.4950213249540756E-2"/>
    <n v="7.6408097889938423E-2"/>
    <n v="8.7913760910645511E-2"/>
    <n v="9.936898853214117E-2"/>
    <n v="0.11072730279466533"/>
    <n v="0.12197164332921416"/>
    <n v="0.13309778340137482"/>
    <n v="0.14410573280971262"/>
    <n v="0.15546945692078623"/>
    <n v="0.15665740234246617"/>
    <n v="0.15665740234246617"/>
    <n v="0.15665740234246617"/>
    <n v="0.15665740234246617"/>
    <n v="2.3823220238231302E-3"/>
    <n v="3.5910626353738775E-3"/>
    <n v="4.8937860329530429E-3"/>
    <n v="6.1971775695923922E-3"/>
    <n v="7.3937834602047243E-3"/>
    <n v="8.3861206971890222E-3"/>
    <n v="9.1126144081443549E-3"/>
    <n v="9.5637576169772375E-3"/>
    <n v="9.7791860397372938E-3"/>
    <n v="9.8269644200467202E-3"/>
    <n v="9.7765290208352892E-3"/>
    <n v="9.6796156618637989E-3"/>
    <n v="9.5656419338884576E-3"/>
    <n v="9.4474414715002945E-3"/>
    <n v="9.3292508076774274E-3"/>
    <n v="9.6850255104132289E-3"/>
    <n v="9.5092050867549953E-3"/>
    <n v="9.3409052957818157E-3"/>
    <n v="9.17456732241048E-3"/>
    <n v="9.0126084504233081E-3"/>
    <n v="0.12308343032925874"/>
    <n v="0.12308343032925874"/>
    <n v="2.3823220238231302E-3"/>
    <n v="5.9733846591970077E-3"/>
    <n v="1.0867170692150051E-2"/>
    <n v="1.7064348261742444E-2"/>
    <n v="2.445813172194717E-2"/>
    <n v="3.2844252419136188E-2"/>
    <n v="4.1956866827280545E-2"/>
    <n v="5.1520624444257784E-2"/>
    <n v="6.1299810483995076E-2"/>
    <n v="7.112677490404179E-2"/>
    <n v="8.0903303924877074E-2"/>
    <n v="9.0582919586740876E-2"/>
    <n v="0.10014856152062933"/>
    <n v="0.10959600299212963"/>
    <n v="0.11892525379980705"/>
    <n v="0.12308343032925874"/>
    <n v="0.12308343032925874"/>
    <n v="0.12308343032925874"/>
    <n v="0.12308343032925874"/>
    <n v="0.12308343032925874"/>
  </r>
  <r>
    <x v="78"/>
    <s v="Under $70"/>
    <n v="67.710290682864965"/>
    <s v="HVAC"/>
    <s v="Urban"/>
    <s v="SC-NR"/>
    <s v="M_Input"/>
    <x v="4"/>
    <s v="Manufactured"/>
    <s v="HVAC Conversion - FAF w/CAC to ASHP 8.5 HSPF/14SEER + HZ1"/>
    <n v="3.5390235036063173E-3"/>
    <n v="4.5923945227662206E-3"/>
    <n v="5.7276679303758932E-3"/>
    <n v="6.8635235955154614E-3"/>
    <n v="7.9063196714328106E-3"/>
    <n v="8.7711034610098056E-3"/>
    <n v="9.4042148278401828E-3"/>
    <n v="9.797368807390584E-3"/>
    <n v="9.9851064039189544E-3"/>
    <n v="1.002674342734599E-2"/>
    <n v="9.9827909139933342E-3"/>
    <n v="9.8983346437774809E-3"/>
    <n v="9.799010917208209E-3"/>
    <n v="9.6960037539333254E-3"/>
    <n v="9.5930051297317669E-3"/>
    <n v="9.9030491190135721E-3"/>
    <n v="9.7498283724876556E-3"/>
    <n v="9.6031615685036511E-3"/>
    <n v="9.4582044132126026E-3"/>
    <n v="9.3170634765907742E-3"/>
    <n v="0.13652090943872316"/>
    <n v="46.928554344672108"/>
    <n v="67.710290682864965"/>
    <s v="R-All-HVAC-ASHP-All-All-E"/>
    <n v="0"/>
    <n v="0.13652090943872316"/>
    <n v="3.5390235036063173E-3"/>
    <n v="8.1314180263725375E-3"/>
    <n v="1.3859085956748431E-2"/>
    <n v="2.072260955226389E-2"/>
    <n v="2.8628929223696701E-2"/>
    <n v="3.7400032684706506E-2"/>
    <n v="4.6804247512546693E-2"/>
    <n v="5.6601616319937278E-2"/>
    <n v="6.658672272385624E-2"/>
    <n v="7.6613466151202236E-2"/>
    <n v="8.6596257065195567E-2"/>
    <n v="9.6494591708973051E-2"/>
    <n v="0.10629360262618126"/>
    <n v="0.11598960638011459"/>
    <n v="0.12558261150984634"/>
    <n v="0.13548566062885992"/>
    <n v="0.13652090943872316"/>
    <n v="0.13652090943872316"/>
    <n v="0.13652090943872316"/>
    <n v="0.13652090943872316"/>
    <n v="2.0761021464995224E-3"/>
    <n v="3.1294731656594252E-3"/>
    <n v="4.2647465732690978E-3"/>
    <n v="5.4006022384086661E-3"/>
    <n v="6.4433983143260152E-3"/>
    <n v="7.3081821039030102E-3"/>
    <n v="7.9412934707333883E-3"/>
    <n v="8.3344474502837895E-3"/>
    <n v="8.5221850468121599E-3"/>
    <n v="8.5638220702391951E-3"/>
    <n v="8.5198695568865397E-3"/>
    <n v="8.4354132866706864E-3"/>
    <n v="8.3360895601014146E-3"/>
    <n v="8.2330823968265309E-3"/>
    <n v="8.1300837726249724E-3"/>
    <n v="8.4401277619067776E-3"/>
    <n v="8.2869070153808611E-3"/>
    <n v="8.1402402113968566E-3"/>
    <n v="7.9952830561058081E-3"/>
    <n v="7.8541421194839797E-3"/>
    <n v="0.10726248229658726"/>
    <n v="0.10726248229658726"/>
    <n v="2.0761021464995224E-3"/>
    <n v="5.2055753121589476E-3"/>
    <n v="9.4703218854280454E-3"/>
    <n v="1.4870924123836712E-2"/>
    <n v="2.1314322438162728E-2"/>
    <n v="2.862250454206574E-2"/>
    <n v="3.6563798012799131E-2"/>
    <n v="4.4898245463082923E-2"/>
    <n v="5.3420430509895082E-2"/>
    <n v="6.1984252580134278E-2"/>
    <n v="7.0504122137020814E-2"/>
    <n v="7.8939535423691504E-2"/>
    <n v="8.7275624983792918E-2"/>
    <n v="9.5508707380619451E-2"/>
    <n v="0.10363879115324443"/>
    <n v="0.10726248229658726"/>
    <n v="0.10726248229658726"/>
    <n v="0.10726248229658726"/>
    <n v="0.10726248229658726"/>
    <n v="0.10726248229658726"/>
  </r>
  <r>
    <x v="78"/>
    <s v="Under $85"/>
    <n v="78.604847602665032"/>
    <s v="HVAC"/>
    <s v="Urban"/>
    <s v="SC-NR"/>
    <s v="M_Input"/>
    <x v="4"/>
    <s v="Manufactured"/>
    <s v="HVAC Conversion - FAF to ASHP 8.5 HSPF/14SEER + HZ1CZ23"/>
    <n v="0"/>
    <n v="0"/>
    <n v="0"/>
    <n v="0"/>
    <n v="0"/>
    <n v="0"/>
    <n v="0"/>
    <n v="0"/>
    <n v="0"/>
    <n v="0"/>
    <n v="0"/>
    <n v="0"/>
    <n v="0"/>
    <n v="0"/>
    <n v="0"/>
    <n v="0"/>
    <n v="0"/>
    <n v="0"/>
    <n v="0"/>
    <n v="0"/>
    <n v="0"/>
    <n v="60.039435145312247"/>
    <n v="78.604847602665032"/>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100"/>
    <n v="86.260637333380785"/>
    <s v="HVAC"/>
    <s v="Urban"/>
    <s v="SC-NR"/>
    <s v="M_Input"/>
    <x v="4"/>
    <s v="Manufactured"/>
    <s v="HVAC Conversion - FAF to ASHP 8.5 HSPF/14SEER + HZ1CZ1"/>
    <n v="5.5208260817895177E-2"/>
    <n v="7.1640698156763202E-2"/>
    <n v="8.9350801049006542E-2"/>
    <n v="0.10706998707549328"/>
    <n v="0.12333745681127119"/>
    <n v="0.13682796032372413"/>
    <n v="0.14670440715464458"/>
    <n v="0.15283755304149554"/>
    <n v="0.15576623271369927"/>
    <n v="0.15641576432791382"/>
    <n v="0.15573011140181636"/>
    <n v="0.15441260565792056"/>
    <n v="0.1528631697199411"/>
    <n v="0.15125627269583361"/>
    <n v="0.1496495088800496"/>
    <n v="0.15448615079775602"/>
    <n v="0.15209592905204125"/>
    <n v="0.14980794787321475"/>
    <n v="0.14754663696963546"/>
    <n v="0.14534485853183768"/>
    <n v="2.1297066740893014"/>
    <n v="63.308807567190762"/>
    <n v="86.260637333380785"/>
    <s v="R-All-HVAC-ASHP-All-All-E"/>
    <n v="0"/>
    <n v="2.1297066740893014"/>
    <n v="5.5208260817895177E-2"/>
    <n v="0.12684895897465837"/>
    <n v="0.21619976002366492"/>
    <n v="0.32326974709915823"/>
    <n v="0.44660720391042941"/>
    <n v="0.58343516423415354"/>
    <n v="0.73013957138879815"/>
    <n v="0.88297712443029375"/>
    <n v="1.038743357143993"/>
    <n v="1.1951591214719068"/>
    <n v="1.3508892328737232"/>
    <n v="1.5053018385316437"/>
    <n v="1.6581650082515849"/>
    <n v="1.8094212809474184"/>
    <n v="1.959070789827468"/>
    <n v="2.1135569406252239"/>
    <n v="2.1297066740893014"/>
    <n v="2.1297066740893014"/>
    <n v="2.1297066740893014"/>
    <n v="2.1297066740893014"/>
    <n v="3.2386896744748997E-2"/>
    <n v="4.8819334083617022E-2"/>
    <n v="6.6529436975860362E-2"/>
    <n v="8.4248623002347103E-2"/>
    <n v="0.10051609273812501"/>
    <n v="0.11400659625057795"/>
    <n v="0.1238830430814984"/>
    <n v="0.13001618896834938"/>
    <n v="0.1329448686405531"/>
    <n v="0.13359440025476765"/>
    <n v="0.1329087473286702"/>
    <n v="0.13159124158477437"/>
    <n v="0.13004180564679491"/>
    <n v="0.12843490862268742"/>
    <n v="0.12682814480690341"/>
    <n v="0.13166478672460985"/>
    <n v="0.12927456497889506"/>
    <n v="0.12698658380006855"/>
    <n v="0.12472527289648928"/>
    <n v="0.1225234944586915"/>
    <n v="1.6732793926263778"/>
    <n v="1.6732793926263778"/>
    <n v="3.2386896744748997E-2"/>
    <n v="8.1206230828366019E-2"/>
    <n v="0.14773566780422637"/>
    <n v="0.23198429080657346"/>
    <n v="0.33250038354469846"/>
    <n v="0.44650697979527643"/>
    <n v="0.57039002287677487"/>
    <n v="0.70040621184512419"/>
    <n v="0.8333510804856773"/>
    <n v="0.96694548074044495"/>
    <n v="1.0998542280691153"/>
    <n v="1.2314454696538897"/>
    <n v="1.3614872753006846"/>
    <n v="1.4899221839233721"/>
    <n v="1.6167503287302756"/>
    <n v="1.6732793926263778"/>
    <n v="1.6732793926263778"/>
    <n v="1.6732793926263778"/>
    <n v="1.6732793926263778"/>
    <n v="1.6732793926263778"/>
  </r>
  <r>
    <x v="78"/>
    <s v="Over $160"/>
    <n v="754.41687467923896"/>
    <s v="HVAC"/>
    <s v="Urban"/>
    <s v="SC-NR (2)"/>
    <s v="M_Input"/>
    <x v="4"/>
    <s v="Manufactured"/>
    <s v="HVAC Upgrade - Heat Pump Upgrade to 9.0 HSPF/14 SEER + HZ23CZ1"/>
    <n v="7.4991547393595066E-6"/>
    <n v="9.7312371944738456E-6"/>
    <n v="1.213686997607855E-5"/>
    <n v="1.4543736555455553E-5"/>
    <n v="1.6753410813603964E-5"/>
    <n v="1.8585878851049643E-5"/>
    <n v="1.9927435385576842E-5"/>
    <n v="2.0760524661768154E-5"/>
    <n v="2.1158338715652527E-5"/>
    <n v="2.1246567143988053E-5"/>
    <n v="2.1153432216096374E-5"/>
    <n v="2.0974470240169269E-5"/>
    <n v="2.0764004275737614E-5"/>
    <n v="2.0545733146463207E-5"/>
    <n v="2.0327480111398155E-5"/>
    <n v="2.0984460165151204E-5"/>
    <n v="2.0659786964674531E-5"/>
    <n v="2.0349001501655552E-5"/>
    <n v="2.0041838766794589E-5"/>
    <n v="1.9742762560404133E-5"/>
    <n v="2.8928641587031354E-4"/>
    <n v="512.91685379892567"/>
    <n v="754.41687467923896"/>
    <s v="R-All-HVAC-ASHP-All-All-E"/>
    <n v="0"/>
    <n v="2.8928641587031354E-4"/>
    <n v="7.4991547393595066E-6"/>
    <n v="1.7230391933833352E-5"/>
    <n v="2.9367261909911902E-5"/>
    <n v="4.3910998465367451E-5"/>
    <n v="6.0664409278971419E-5"/>
    <n v="7.9250288130021065E-5"/>
    <n v="9.91777235155979E-5"/>
    <n v="1.1993824817736606E-4"/>
    <n v="1.4109658689301859E-4"/>
    <n v="1.6234315403700663E-4"/>
    <n v="1.8349658625310301E-4"/>
    <n v="2.0447105649327229E-4"/>
    <n v="2.2523506076900989E-4"/>
    <n v="2.457807939154731E-4"/>
    <n v="2.6610827402687127E-4"/>
    <n v="2.8709273419202247E-4"/>
    <n v="2.8928641587031354E-4"/>
    <n v="2.8928641587031354E-4"/>
    <n v="2.8928641587031354E-4"/>
    <n v="2.8928641587031354E-4"/>
    <n v="4.3992392917004586E-6"/>
    <n v="6.6313217468147977E-6"/>
    <n v="9.036954528419501E-6"/>
    <n v="1.1443821107796504E-5"/>
    <n v="1.3653495365944915E-5"/>
    <n v="1.5485963403390594E-5"/>
    <n v="1.6827519937917793E-5"/>
    <n v="1.7660609214109105E-5"/>
    <n v="1.8058423267993479E-5"/>
    <n v="1.8146651696329004E-5"/>
    <n v="1.8053516768437326E-5"/>
    <n v="1.787455479251022E-5"/>
    <n v="1.7664088828078565E-5"/>
    <n v="1.7445817698804158E-5"/>
    <n v="1.7227564663739106E-5"/>
    <n v="1.7884544717492155E-5"/>
    <n v="1.7559871517015482E-5"/>
    <n v="1.7249086053996503E-5"/>
    <n v="1.694192331913554E-5"/>
    <n v="1.6642847112745084E-5"/>
    <n v="2.2728810691713256E-4"/>
    <n v="2.2728810691713256E-4"/>
    <n v="4.3992392917004586E-6"/>
    <n v="1.1030561038515256E-5"/>
    <n v="2.0067515566934756E-5"/>
    <n v="3.1511336674731256E-5"/>
    <n v="4.5164832040676175E-5"/>
    <n v="6.0650795444066772E-5"/>
    <n v="7.7478315381984572E-5"/>
    <n v="9.5138924596093681E-5"/>
    <n v="1.1319734786408717E-4"/>
    <n v="1.3134399956041617E-4"/>
    <n v="1.4939751632885349E-4"/>
    <n v="1.672720711213637E-4"/>
    <n v="1.8493615994944227E-4"/>
    <n v="2.0238197764824644E-4"/>
    <n v="2.1960954231198555E-4"/>
    <n v="2.2728810691713256E-4"/>
    <n v="2.2728810691713256E-4"/>
    <n v="2.2728810691713256E-4"/>
    <n v="2.2728810691713256E-4"/>
    <n v="2.2728810691713256E-4"/>
  </r>
  <r>
    <x v="78"/>
    <s v="Over $160"/>
    <n v="249.80352781705474"/>
    <s v="HVAC"/>
    <s v="Urban"/>
    <s v="SC-NR (2)"/>
    <s v="M_Input"/>
    <x v="4"/>
    <s v="Manufactured"/>
    <s v="HVAC Upgrade - Heat Pump Upgrade to 9.0 HSPF/14 SEER + HZ23CZ23"/>
    <n v="1.0901893118312592E-4"/>
    <n v="1.4146782069489989E-4"/>
    <n v="1.7643969736430096E-4"/>
    <n v="2.1142951036374273E-4"/>
    <n v="2.4355264080427834E-4"/>
    <n v="2.7019213736261059E-4"/>
    <n v="2.8969500996614149E-4"/>
    <n v="3.0180604189268876E-4"/>
    <n v="3.0758926206502049E-4"/>
    <n v="3.0887188247910824E-4"/>
    <n v="3.0751793384790091E-4"/>
    <n v="3.0491627485884263E-4"/>
    <n v="3.0185662676645984E-4"/>
    <n v="2.9868351112227422E-4"/>
    <n v="2.9551065852258295E-4"/>
    <n v="3.0506150335218391E-4"/>
    <n v="3.0034156803547448E-4"/>
    <n v="2.958235256449429E-4"/>
    <n v="2.9135814865011004E-4"/>
    <n v="2.8701032952966129E-4"/>
    <n v="4.2055000810227901E-3"/>
    <n v="173.2258062853746"/>
    <n v="249.80352781705474"/>
    <s v="R-All-HVAC-ASHP-All-All-E"/>
    <n v="0"/>
    <n v="4.2055000810227901E-3"/>
    <n v="1.0901893118312592E-4"/>
    <n v="2.5048675187802584E-4"/>
    <n v="4.2692644924232682E-4"/>
    <n v="6.3835595960606958E-4"/>
    <n v="8.8190860041034789E-4"/>
    <n v="1.1521007377729585E-3"/>
    <n v="1.4417957477390999E-3"/>
    <n v="1.7436017896317886E-3"/>
    <n v="2.0511910516968091E-3"/>
    <n v="2.3600629341759172E-3"/>
    <n v="2.6675808680238179E-3"/>
    <n v="2.9724971428826607E-3"/>
    <n v="3.2743537696491207E-3"/>
    <n v="3.5730372807713951E-3"/>
    <n v="3.8685479392939781E-3"/>
    <n v="4.1736094426461619E-3"/>
    <n v="4.2055000810227901E-3"/>
    <n v="4.2055000810227901E-3"/>
    <n v="4.2055000810227901E-3"/>
    <n v="4.2055000810227901E-3"/>
    <n v="6.3953923111200953E-5"/>
    <n v="9.6402812622974922E-5"/>
    <n v="1.3137468929237599E-4"/>
    <n v="1.6636450229181777E-4"/>
    <n v="1.9848763273235337E-4"/>
    <n v="2.2512712929068562E-4"/>
    <n v="2.4463000189421652E-4"/>
    <n v="2.5674103382076379E-4"/>
    <n v="2.6252425399309553E-4"/>
    <n v="2.6380687440718327E-4"/>
    <n v="2.6245292577597594E-4"/>
    <n v="2.5985126678691766E-4"/>
    <n v="2.5679161869453487E-4"/>
    <n v="2.5361850305034926E-4"/>
    <n v="2.5044565045065798E-4"/>
    <n v="2.5999649528025894E-4"/>
    <n v="2.5527655996354951E-4"/>
    <n v="2.5075851757301793E-4"/>
    <n v="2.4629314057818507E-4"/>
    <n v="2.4194532145773633E-4"/>
    <n v="3.3041999195842905E-3"/>
    <n v="3.3041999195842905E-3"/>
    <n v="6.3953923111200953E-5"/>
    <n v="1.6035673573417587E-4"/>
    <n v="2.9173142502655187E-4"/>
    <n v="4.580959273183696E-4"/>
    <n v="6.56583560050723E-4"/>
    <n v="8.8171068934140857E-4"/>
    <n v="1.1263406912356251E-3"/>
    <n v="1.383081725056389E-3"/>
    <n v="1.6456059790494846E-3"/>
    <n v="1.9094128534566678E-3"/>
    <n v="2.1718657792326439E-3"/>
    <n v="2.4317170460195618E-3"/>
    <n v="2.6885086647140967E-3"/>
    <n v="2.9421271677644461E-3"/>
    <n v="3.192572818215104E-3"/>
    <n v="3.3041999195842905E-3"/>
    <n v="3.3041999195842905E-3"/>
    <n v="3.3041999195842905E-3"/>
    <n v="3.3041999195842905E-3"/>
    <n v="3.3041999195842905E-3"/>
  </r>
  <r>
    <x v="78"/>
    <s v="Under $65"/>
    <n v="60.958796425956201"/>
    <s v="HVAC"/>
    <s v="Urban"/>
    <s v="SC-NR (2)"/>
    <s v="M_Input"/>
    <x v="4"/>
    <s v="Manufactured"/>
    <s v="HVAC Upgrade - Heat Pump Upgrade to 9.0 HSPF/14 SEER + HZ1CZ23"/>
    <n v="0"/>
    <n v="0"/>
    <n v="0"/>
    <n v="0"/>
    <n v="0"/>
    <n v="0"/>
    <n v="0"/>
    <n v="0"/>
    <n v="0"/>
    <n v="0"/>
    <n v="0"/>
    <n v="0"/>
    <n v="0"/>
    <n v="0"/>
    <n v="0"/>
    <n v="0"/>
    <n v="0"/>
    <n v="0"/>
    <n v="0"/>
    <n v="0"/>
    <n v="0"/>
    <n v="42.410846327406091"/>
    <n v="60.958796425956201"/>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65"/>
    <n v="61.264322195013925"/>
    <s v="HVAC"/>
    <s v="Urban"/>
    <s v="SC-NR (2)"/>
    <s v="M_Input"/>
    <x v="4"/>
    <s v="Manufactured"/>
    <s v="HVAC Upgrade - Heat Pump Upgrade to 9.0 HSPF/14 SEER + HZ1CZ1"/>
    <n v="1.7355933443479383E-3"/>
    <n v="2.2521832251780442E-3"/>
    <n v="2.8089393383416649E-3"/>
    <n v="3.3659809998472377E-3"/>
    <n v="3.8773847605258573E-3"/>
    <n v="4.3014884682182107E-3"/>
    <n v="4.6119763396274029E-3"/>
    <n v="4.804785296537762E-3"/>
    <n v="4.8968547961289613E-3"/>
    <n v="4.9172742538310023E-3"/>
    <n v="4.8957192430873608E-3"/>
    <n v="4.8543005465667768E-3"/>
    <n v="4.8055906132776086E-3"/>
    <n v="4.7550742641157915E-3"/>
    <n v="4.7045621026511808E-3"/>
    <n v="4.8566126001130484E-3"/>
    <n v="4.7814707120709321E-3"/>
    <n v="4.7095429815622132E-3"/>
    <n v="4.6384536899306689E-3"/>
    <n v="4.5692359325559991E-3"/>
    <n v="6.695202265391155E-2"/>
    <n v="42.623409684957089"/>
    <n v="61.264322195013925"/>
    <s v="R-All-HVAC-ASHP-All-All-E"/>
    <n v="0"/>
    <n v="6.695202265391155E-2"/>
    <n v="1.7355933443479383E-3"/>
    <n v="3.9877765695259821E-3"/>
    <n v="6.7967159078676474E-3"/>
    <n v="1.0162696907714885E-2"/>
    <n v="1.4040081668240742E-2"/>
    <n v="1.8341570136458953E-2"/>
    <n v="2.2953546476086356E-2"/>
    <n v="2.7758331772624118E-2"/>
    <n v="3.2655186568753082E-2"/>
    <n v="3.7572460822584086E-2"/>
    <n v="4.2468180065671449E-2"/>
    <n v="4.7322480612238225E-2"/>
    <n v="5.2128071225515833E-2"/>
    <n v="5.6883145489631623E-2"/>
    <n v="6.1587707592282805E-2"/>
    <n v="6.644432019239585E-2"/>
    <n v="6.695202265391155E-2"/>
    <n v="6.695202265391155E-2"/>
    <n v="6.695202265391155E-2"/>
    <n v="6.695202265391155E-2"/>
    <n v="1.0181534719900147E-3"/>
    <n v="1.5347433528201206E-3"/>
    <n v="2.0914994659837413E-3"/>
    <n v="2.6485411274893142E-3"/>
    <n v="3.1599448881679338E-3"/>
    <n v="3.5840485958602872E-3"/>
    <n v="3.8945364672694793E-3"/>
    <n v="4.0873454241798389E-3"/>
    <n v="4.1794149237710382E-3"/>
    <n v="4.1998343814730792E-3"/>
    <n v="4.1782793707294376E-3"/>
    <n v="4.1368606742088537E-3"/>
    <n v="4.0881507409196854E-3"/>
    <n v="4.0376343917578683E-3"/>
    <n v="3.9871222302932576E-3"/>
    <n v="4.1391727277551253E-3"/>
    <n v="4.0640308397130089E-3"/>
    <n v="3.99210310920429E-3"/>
    <n v="3.9210138175727457E-3"/>
    <n v="3.8517960601980755E-3"/>
    <n v="5.2603225206753076E-2"/>
    <n v="5.2603225206753076E-2"/>
    <n v="1.0181534719900147E-3"/>
    <n v="2.5528968248101354E-3"/>
    <n v="4.6443962907938771E-3"/>
    <n v="7.2929374182831913E-3"/>
    <n v="1.0452882306451125E-2"/>
    <n v="1.4036930902311413E-2"/>
    <n v="1.7931467369580893E-2"/>
    <n v="2.2018812793760733E-2"/>
    <n v="2.6198227717531771E-2"/>
    <n v="3.0398062099004849E-2"/>
    <n v="3.457634146973429E-2"/>
    <n v="3.8713202143943144E-2"/>
    <n v="4.280135288486283E-2"/>
    <n v="4.6838987276620697E-2"/>
    <n v="5.0826109506913957E-2"/>
    <n v="5.2603225206753076E-2"/>
    <n v="5.2603225206753076E-2"/>
    <n v="5.2603225206753076E-2"/>
    <n v="5.2603225206753076E-2"/>
    <n v="5.2603225206753076E-2"/>
  </r>
  <r>
    <x v="77"/>
    <s v="Under $115"/>
    <n v="109.72100517569579"/>
    <s v="HVAC"/>
    <s v="Urban"/>
    <s v="SC-Retro"/>
    <s v="M_Input"/>
    <x v="4"/>
    <s v="Manufactured"/>
    <s v="Manufactured Home Weatherization - Add a Low-e Storm Window to an existing Single Pane Wood Framed Window_Electric FAF"/>
    <n v="1.8702685775559281E-4"/>
    <n v="1.8503426788842977E-4"/>
    <n v="1.8306373268953073E-4"/>
    <n v="1.8111449798140867E-4"/>
    <n v="1.7918616436125417E-4"/>
    <n v="1.595503154871069E-4"/>
    <n v="1.2628073767123875E-4"/>
    <n v="9.9948829560501874E-5"/>
    <n v="7.9107753161112524E-5"/>
    <n v="6.2612429752607174E-5"/>
    <n v="4.9556663408215553E-5"/>
    <n v="3.9223241143555604E-5"/>
    <n v="3.1044523528790316E-5"/>
    <n v="2.4571236038964374E-5"/>
    <n v="1.9447746063772334E-5"/>
    <n v="1.5392589262875319E-5"/>
    <n v="1.0387171450096934E-7"/>
    <n v="3.6702165347656338E-8"/>
    <n v="1.2378918072775607E-8"/>
    <n v="3.9936365161680689E-9"/>
    <n v="1.3952836957098651E-3"/>
    <n v="76.85373436329607"/>
    <n v="109.72100517569579"/>
    <s v="R-All-HVAC-ER-All-All-E"/>
    <n v="0"/>
    <n v="1.3952836957098651E-3"/>
    <n v="1.8702685775559281E-4"/>
    <n v="3.7206112564402256E-4"/>
    <n v="5.5512485833355326E-4"/>
    <n v="7.3623935631496199E-4"/>
    <n v="9.1542552067621621E-4"/>
    <n v="1.0749758361633232E-3"/>
    <n v="1.2012565738345618E-3"/>
    <n v="1.3012054033950636E-3"/>
    <n v="1.3803131565561762E-3"/>
    <n v="1.3952836957098651E-3"/>
    <n v="1.3952836957098651E-3"/>
    <n v="1.3952836957098651E-3"/>
    <n v="1.3952836957098651E-3"/>
    <n v="1.3952836957098651E-3"/>
    <n v="1.3952836957098651E-3"/>
    <n v="1.3952836957098651E-3"/>
    <n v="1.3952836957098651E-3"/>
    <n v="1.3952836957098651E-3"/>
    <n v="1.3952836957098651E-3"/>
    <n v="1.3952836957098651E-3"/>
    <n v="1.8702685775559281E-4"/>
    <n v="1.8503426788842977E-4"/>
    <n v="1.8306373268953073E-4"/>
    <n v="1.8111449798140867E-4"/>
    <n v="1.7918616436125417E-4"/>
    <n v="1.595503154871069E-4"/>
    <n v="1.2628073767123875E-4"/>
    <n v="9.9948829560501874E-5"/>
    <n v="7.9107753161112524E-5"/>
    <n v="6.2612429752607174E-5"/>
    <n v="4.9556663408215553E-5"/>
    <n v="3.9223241143555604E-5"/>
    <n v="3.1044523528790316E-5"/>
    <n v="2.4571236038964374E-5"/>
    <n v="1.9447746063772334E-5"/>
    <n v="1.5392589262875319E-5"/>
    <n v="1.0387171450096934E-7"/>
    <n v="3.6702165347656338E-8"/>
    <n v="1.2378918072775607E-8"/>
    <n v="3.9936365161680689E-9"/>
    <n v="1.3952836957098651E-3"/>
    <n v="1.3952836957098651E-3"/>
    <n v="1.8702685775559281E-4"/>
    <n v="3.7206112564402256E-4"/>
    <n v="5.5512485833355326E-4"/>
    <n v="7.3623935631496199E-4"/>
    <n v="9.1542552067621621E-4"/>
    <n v="1.0749758361633232E-3"/>
    <n v="1.2012565738345618E-3"/>
    <n v="1.3012054033950636E-3"/>
    <n v="1.3803131565561762E-3"/>
    <n v="1.3952836957098651E-3"/>
    <n v="1.3952836957098651E-3"/>
    <n v="1.3952836957098651E-3"/>
    <n v="1.3952836957098651E-3"/>
    <n v="1.3952836957098651E-3"/>
    <n v="1.3952836957098651E-3"/>
    <n v="1.3952836957098651E-3"/>
    <n v="1.3952836957098651E-3"/>
    <n v="1.3952836957098651E-3"/>
    <n v="1.3952836957098651E-3"/>
    <n v="1.3952836957098651E-3"/>
  </r>
  <r>
    <x v="77"/>
    <s v="Under $40"/>
    <n v="37.08646203769441"/>
    <s v="HVAC"/>
    <s v="Urban"/>
    <s v="SC-Retro"/>
    <s v="M_Input"/>
    <x v="4"/>
    <s v="Manufactured"/>
    <s v="Manufactured Home Weatherization - Add a Low-e Storm Window to an existing Single Pane Metal Framed Window_Electric FAF"/>
    <n v="1.2857520925042938E-3"/>
    <n v="1.2720536503556493E-3"/>
    <n v="1.258506827264344E-3"/>
    <n v="1.2451064384922399E-3"/>
    <n v="1.2318497382679326E-3"/>
    <n v="1.0968593198809355E-3"/>
    <n v="8.6814121058463708E-4"/>
    <n v="6.8711744555269576E-4"/>
    <n v="5.4384145881941908E-4"/>
    <n v="4.3044118656153482E-4"/>
    <n v="3.4068681064999996E-4"/>
    <n v="2.696477125281705E-4"/>
    <n v="2.1342154579799809E-4"/>
    <n v="1.6891968635756338E-4"/>
    <n v="1.3369726945134264E-4"/>
    <n v="1.0581931435571711E-4"/>
    <n v="7.1408607231244669E-7"/>
    <n v="2.5231609225267309E-7"/>
    <n v="8.5101252333554232E-8"/>
    <n v="2.7455022070011231E-8"/>
    <n v="9.5921460314564687E-3"/>
    <n v="27.58758216307157"/>
    <n v="37.08646203769441"/>
    <s v="R-All-HVAC-ER-All-All-E"/>
    <n v="0"/>
    <n v="9.5921460314564687E-3"/>
    <n v="1.2857520925042938E-3"/>
    <n v="2.5578057428599431E-3"/>
    <n v="3.8163125701242868E-3"/>
    <n v="5.0614190086165269E-3"/>
    <n v="6.29326874688446E-3"/>
    <n v="7.3901280667653954E-3"/>
    <n v="8.2582692773500322E-3"/>
    <n v="8.9453867229027286E-3"/>
    <n v="9.4892281817221483E-3"/>
    <n v="9.5921460314564687E-3"/>
    <n v="9.5921460314564687E-3"/>
    <n v="9.5921460314564687E-3"/>
    <n v="9.5921460314564687E-3"/>
    <n v="9.5921460314564687E-3"/>
    <n v="9.5921460314564687E-3"/>
    <n v="9.5921460314564687E-3"/>
    <n v="9.5921460314564687E-3"/>
    <n v="9.5921460314564687E-3"/>
    <n v="9.5921460314564687E-3"/>
    <n v="9.5921460314564687E-3"/>
    <n v="1.2857520925042938E-3"/>
    <n v="1.2720536503556493E-3"/>
    <n v="1.258506827264344E-3"/>
    <n v="1.2451064384922399E-3"/>
    <n v="1.2318497382679326E-3"/>
    <n v="1.0968593198809355E-3"/>
    <n v="8.6814121058463708E-4"/>
    <n v="6.8711744555269576E-4"/>
    <n v="5.4384145881941908E-4"/>
    <n v="4.3044118656153482E-4"/>
    <n v="3.4068681064999996E-4"/>
    <n v="2.696477125281705E-4"/>
    <n v="2.1342154579799809E-4"/>
    <n v="1.6891968635756338E-4"/>
    <n v="1.3369726945134264E-4"/>
    <n v="1.0581931435571711E-4"/>
    <n v="7.1408607231244669E-7"/>
    <n v="2.5231609225267309E-7"/>
    <n v="8.5101252333554232E-8"/>
    <n v="2.7455022070011231E-8"/>
    <n v="9.5921460314564687E-3"/>
    <n v="9.5921460314564687E-3"/>
    <n v="1.2857520925042938E-3"/>
    <n v="2.5578057428599431E-3"/>
    <n v="3.8163125701242868E-3"/>
    <n v="5.0614190086165269E-3"/>
    <n v="6.29326874688446E-3"/>
    <n v="7.3901280667653954E-3"/>
    <n v="8.2582692773500322E-3"/>
    <n v="8.9453867229027286E-3"/>
    <n v="9.4892281817221483E-3"/>
    <n v="9.5921460314564687E-3"/>
    <n v="9.5921460314564687E-3"/>
    <n v="9.5921460314564687E-3"/>
    <n v="9.5921460314564687E-3"/>
    <n v="9.5921460314564687E-3"/>
    <n v="9.5921460314564687E-3"/>
    <n v="9.5921460314564687E-3"/>
    <n v="9.5921460314564687E-3"/>
    <n v="9.5921460314564687E-3"/>
    <n v="9.5921460314564687E-3"/>
    <n v="9.5921460314564687E-3"/>
  </r>
  <r>
    <x v="77"/>
    <s v="Over $160"/>
    <n v="181.52831761423377"/>
    <s v="HVAC"/>
    <s v="Urban"/>
    <s v="SC-Retro"/>
    <s v="M_Input"/>
    <x v="4"/>
    <s v="Manufactured"/>
    <s v="Manufactured Home Weatherization - Add a Low-e Storm Window to an existing Double Pane Metal Framed Window_Electric FAF"/>
    <n v="2.4522302974678572E-5"/>
    <n v="2.4261041608192373E-5"/>
    <n v="2.4002671972143526E-5"/>
    <n v="2.374709518143578E-5"/>
    <n v="2.3494258867779259E-5"/>
    <n v="2.0919675510954184E-5"/>
    <n v="1.6557485626405548E-5"/>
    <n v="1.3104938562621189E-5"/>
    <n v="1.0372330016889657E-5"/>
    <n v="8.2095212997733091E-6"/>
    <n v="6.4976951925188847E-6"/>
    <n v="5.1428132542765005E-6"/>
    <n v="4.0704486019456111E-6"/>
    <n v="3.2216939419322897E-6"/>
    <n v="2.5499199787319137E-6"/>
    <n v="2.0182220992146536E-6"/>
    <n v="1.3619293421593687E-8"/>
    <n v="4.8122586738752168E-9"/>
    <n v="1.6230801453982619E-9"/>
    <n v="5.2363155642700534E-10"/>
    <n v="1.8294468469624576E-4"/>
    <n v="125.07868125808741"/>
    <n v="181.52831761423377"/>
    <s v="R-All-HVAC-ER-All-All-E"/>
    <n v="0"/>
    <n v="1.8294468469624576E-4"/>
    <n v="2.4522302974678572E-5"/>
    <n v="4.8783344582870942E-5"/>
    <n v="7.2786016555014471E-5"/>
    <n v="9.6533111736450244E-5"/>
    <n v="1.200273706042295E-4"/>
    <n v="1.4094704611518368E-4"/>
    <n v="1.5750453174158923E-4"/>
    <n v="1.706094703042104E-4"/>
    <n v="1.8098180032110006E-4"/>
    <n v="1.8294468469624576E-4"/>
    <n v="1.8294468469624576E-4"/>
    <n v="1.8294468469624576E-4"/>
    <n v="1.8294468469624576E-4"/>
    <n v="1.8294468469624576E-4"/>
    <n v="1.8294468469624576E-4"/>
    <n v="1.8294468469624576E-4"/>
    <n v="1.8294468469624576E-4"/>
    <n v="1.8294468469624576E-4"/>
    <n v="1.8294468469624576E-4"/>
    <n v="1.8294468469624576E-4"/>
    <n v="2.4522302974678572E-5"/>
    <n v="2.4261041608192373E-5"/>
    <n v="2.4002671972143526E-5"/>
    <n v="2.374709518143578E-5"/>
    <n v="2.3494258867779259E-5"/>
    <n v="2.0919675510954184E-5"/>
    <n v="1.6557485626405548E-5"/>
    <n v="1.3104938562621189E-5"/>
    <n v="1.0372330016889657E-5"/>
    <n v="8.2095212997733091E-6"/>
    <n v="6.4976951925188847E-6"/>
    <n v="5.1428132542765005E-6"/>
    <n v="4.0704486019456111E-6"/>
    <n v="3.2216939419322897E-6"/>
    <n v="2.5499199787319137E-6"/>
    <n v="2.0182220992146536E-6"/>
    <n v="1.3619293421593687E-8"/>
    <n v="4.8122586738752168E-9"/>
    <n v="1.6230801453982619E-9"/>
    <n v="5.2363155642700534E-10"/>
    <n v="1.8294468469624576E-4"/>
    <n v="1.8294468469624576E-4"/>
    <n v="2.4522302974678572E-5"/>
    <n v="4.8783344582870942E-5"/>
    <n v="7.2786016555014471E-5"/>
    <n v="9.6533111736450244E-5"/>
    <n v="1.200273706042295E-4"/>
    <n v="1.4094704611518368E-4"/>
    <n v="1.5750453174158923E-4"/>
    <n v="1.706094703042104E-4"/>
    <n v="1.8098180032110006E-4"/>
    <n v="1.8294468469624576E-4"/>
    <n v="1.8294468469624576E-4"/>
    <n v="1.8294468469624576E-4"/>
    <n v="1.8294468469624576E-4"/>
    <n v="1.8294468469624576E-4"/>
    <n v="1.8294468469624576E-4"/>
    <n v="1.8294468469624576E-4"/>
    <n v="1.8294468469624576E-4"/>
    <n v="1.8294468469624576E-4"/>
    <n v="1.8294468469624576E-4"/>
    <n v="1.8294468469624576E-4"/>
  </r>
  <r>
    <x v="77"/>
    <s v="Under $115"/>
    <n v="111.76118041831361"/>
    <s v="HVAC"/>
    <s v="Urban"/>
    <s v="SC-Retro"/>
    <s v="M_Input"/>
    <x v="4"/>
    <s v="Manufactured"/>
    <s v="Manufactured Home Weatherization - Add a Low-e Storm Window to an existing Single Pane Wood Framed Window_Heat Pump"/>
    <n v="3.9843951937633786E-5"/>
    <n v="3.9419453254121664E-5"/>
    <n v="3.8999653067674893E-5"/>
    <n v="3.8584390709329136E-5"/>
    <n v="3.8173581090843421E-5"/>
    <n v="3.3990386077116753E-5"/>
    <n v="2.6902679662174442E-5"/>
    <n v="2.1292965133572114E-5"/>
    <n v="1.6853010057863247E-5"/>
    <n v="1.3338868394086307E-5"/>
    <n v="1.0557485372538103E-5"/>
    <n v="8.3560668971102142E-6"/>
    <n v="6.6136838219476159E-6"/>
    <n v="5.234623302414304E-6"/>
    <n v="4.1431218422803243E-6"/>
    <n v="3.279216654472195E-6"/>
    <n v="2.2128691300928826E-8"/>
    <n v="7.8189802773146237E-9"/>
    <n v="2.6371881699265108E-9"/>
    <n v="8.5079898853094755E-10"/>
    <n v="2.9724937465333345E-4"/>
    <n v="78.102735417255587"/>
    <n v="111.76118041831361"/>
    <s v="R-All-HVAC-ER-All-All-E"/>
    <n v="0"/>
    <n v="2.9724937465333345E-4"/>
    <n v="3.9843951937633786E-5"/>
    <n v="7.926340519175545E-5"/>
    <n v="1.1826305825943034E-4"/>
    <n v="1.5684744896875947E-4"/>
    <n v="1.9502103005960289E-4"/>
    <n v="2.2901141613671964E-4"/>
    <n v="2.5591409579889409E-4"/>
    <n v="2.7720706093246623E-4"/>
    <n v="2.9406007099032946E-4"/>
    <n v="2.9724937465333345E-4"/>
    <n v="2.9724937465333345E-4"/>
    <n v="2.9724937465333345E-4"/>
    <n v="2.9724937465333345E-4"/>
    <n v="2.9724937465333345E-4"/>
    <n v="2.9724937465333345E-4"/>
    <n v="2.9724937465333345E-4"/>
    <n v="2.9724937465333345E-4"/>
    <n v="2.9724937465333345E-4"/>
    <n v="2.9724937465333345E-4"/>
    <n v="2.9724937465333345E-4"/>
    <n v="3.9843951937633786E-5"/>
    <n v="3.9419453254121664E-5"/>
    <n v="3.8999653067674893E-5"/>
    <n v="3.8584390709329136E-5"/>
    <n v="3.8173581090843421E-5"/>
    <n v="3.3990386077116753E-5"/>
    <n v="2.6902679662174442E-5"/>
    <n v="2.1292965133572114E-5"/>
    <n v="1.6853010057863247E-5"/>
    <n v="1.3338868394086307E-5"/>
    <n v="1.0557485372538103E-5"/>
    <n v="8.3560668971102142E-6"/>
    <n v="6.6136838219476159E-6"/>
    <n v="5.234623302414304E-6"/>
    <n v="4.1431218422803243E-6"/>
    <n v="3.279216654472195E-6"/>
    <n v="2.2128691300928826E-8"/>
    <n v="7.8189802773146237E-9"/>
    <n v="2.6371881699265108E-9"/>
    <n v="8.5079898853094755E-10"/>
    <n v="2.9724937465333345E-4"/>
    <n v="2.9724937465333345E-4"/>
    <n v="3.9843951937633786E-5"/>
    <n v="7.926340519175545E-5"/>
    <n v="1.1826305825943034E-4"/>
    <n v="1.5684744896875947E-4"/>
    <n v="1.9502103005960289E-4"/>
    <n v="2.2901141613671964E-4"/>
    <n v="2.5591409579889409E-4"/>
    <n v="2.7720706093246623E-4"/>
    <n v="2.9406007099032946E-4"/>
    <n v="2.9724937465333345E-4"/>
    <n v="2.9724937465333345E-4"/>
    <n v="2.9724937465333345E-4"/>
    <n v="2.9724937465333345E-4"/>
    <n v="2.9724937465333345E-4"/>
    <n v="2.9724937465333345E-4"/>
    <n v="2.9724937465333345E-4"/>
    <n v="2.9724937465333345E-4"/>
    <n v="2.9724937465333345E-4"/>
    <n v="2.9724937465333345E-4"/>
    <n v="2.9724937465333345E-4"/>
  </r>
  <r>
    <x v="77"/>
    <s v="Under $40"/>
    <n v="37.699849331181319"/>
    <s v="HVAC"/>
    <s v="Urban"/>
    <s v="SC-Retro"/>
    <s v="M_Input"/>
    <x v="4"/>
    <s v="Manufactured"/>
    <s v="Manufactured Home Weatherization - Add a Low-e Storm Window to an existing Single Pane Metal Framed Window_Heat Pump"/>
    <n v="2.7565210927948627E-4"/>
    <n v="2.7271530326989052E-4"/>
    <n v="2.6981100283676333E-4"/>
    <n v="2.6693809642523177E-4"/>
    <n v="2.6409599536996641E-4"/>
    <n v="2.3515542916142113E-4"/>
    <n v="1.8612060384362361E-4"/>
    <n v="1.4731095853822267E-4"/>
    <n v="1.1659405114808714E-4"/>
    <n v="9.2282191635675409E-5"/>
    <n v="7.3039770657857018E-5"/>
    <n v="5.7809713983048033E-5"/>
    <n v="4.5755398422351912E-5"/>
    <n v="3.6214654531574166E-5"/>
    <n v="2.8663328291684148E-5"/>
    <n v="2.2686579609486443E-5"/>
    <n v="1.5309275651781392E-7"/>
    <n v="5.4093991711216675E-8"/>
    <n v="1.8244838833884051E-8"/>
    <n v="5.8860761635417416E-9"/>
    <n v="2.0564580851179896E-3"/>
    <n v="27.888797463016353"/>
    <n v="37.699849331181319"/>
    <s v="R-All-HVAC-ER-All-All-E"/>
    <n v="0"/>
    <n v="2.0564580851179896E-3"/>
    <n v="2.7565210927948627E-4"/>
    <n v="5.4836741254937673E-4"/>
    <n v="8.1817841538614012E-4"/>
    <n v="1.0851165118113718E-3"/>
    <n v="1.3492125071813382E-3"/>
    <n v="1.5843679363427593E-3"/>
    <n v="1.770488540186383E-3"/>
    <n v="1.9177994987246056E-3"/>
    <n v="2.0343935498726927E-3"/>
    <n v="2.0564580851179896E-3"/>
    <n v="2.0564580851179896E-3"/>
    <n v="2.0564580851179896E-3"/>
    <n v="2.0564580851179896E-3"/>
    <n v="2.0564580851179896E-3"/>
    <n v="2.0564580851179896E-3"/>
    <n v="2.0564580851179896E-3"/>
    <n v="2.0564580851179896E-3"/>
    <n v="2.0564580851179896E-3"/>
    <n v="2.0564580851179896E-3"/>
    <n v="2.0564580851179896E-3"/>
    <n v="2.7565210927948627E-4"/>
    <n v="2.7271530326989052E-4"/>
    <n v="2.6981100283676333E-4"/>
    <n v="2.6693809642523177E-4"/>
    <n v="2.6409599536996641E-4"/>
    <n v="2.3515542916142113E-4"/>
    <n v="1.8612060384362361E-4"/>
    <n v="1.4731095853822267E-4"/>
    <n v="1.1659405114808714E-4"/>
    <n v="9.2282191635675409E-5"/>
    <n v="7.3039770657857018E-5"/>
    <n v="5.7809713983048033E-5"/>
    <n v="4.5755398422351912E-5"/>
    <n v="3.6214654531574166E-5"/>
    <n v="2.8663328291684148E-5"/>
    <n v="2.2686579609486443E-5"/>
    <n v="1.5309275651781392E-7"/>
    <n v="5.4093991711216675E-8"/>
    <n v="1.8244838833884051E-8"/>
    <n v="5.8860761635417416E-9"/>
    <n v="2.0564580851179896E-3"/>
    <n v="2.0564580851179896E-3"/>
    <n v="2.7565210927948627E-4"/>
    <n v="5.4836741254937673E-4"/>
    <n v="8.1817841538614012E-4"/>
    <n v="1.0851165118113718E-3"/>
    <n v="1.3492125071813382E-3"/>
    <n v="1.5843679363427593E-3"/>
    <n v="1.770488540186383E-3"/>
    <n v="1.9177994987246056E-3"/>
    <n v="2.0343935498726927E-3"/>
    <n v="2.0564580851179896E-3"/>
    <n v="2.0564580851179896E-3"/>
    <n v="2.0564580851179896E-3"/>
    <n v="2.0564580851179896E-3"/>
    <n v="2.0564580851179896E-3"/>
    <n v="2.0564580851179896E-3"/>
    <n v="2.0564580851179896E-3"/>
    <n v="2.0564580851179896E-3"/>
    <n v="2.0564580851179896E-3"/>
    <n v="2.0564580851179896E-3"/>
    <n v="2.0564580851179896E-3"/>
  </r>
  <r>
    <x v="77"/>
    <s v="Over $160"/>
    <n v="184.18168849537162"/>
    <s v="HVAC"/>
    <s v="Urban"/>
    <s v="SC-Retro"/>
    <s v="M_Input"/>
    <x v="4"/>
    <s v="Manufactured"/>
    <s v="Manufactured Home Weatherization - Add a Low-e Storm Window to an existing Double Pane Metal Framed Window_Heat Pump"/>
    <n v="5.2345776613534668E-6"/>
    <n v="5.1788083107261818E-6"/>
    <n v="5.1236562344048911E-6"/>
    <n v="5.06910032418795E-6"/>
    <n v="5.0151294014401148E-6"/>
    <n v="4.4655539174064577E-6"/>
    <n v="3.5343925273926943E-6"/>
    <n v="2.7974052324588272E-6"/>
    <n v="2.2140973895747367E-6"/>
    <n v="1.752420107139717E-6"/>
    <n v="1.387010434548674E-6"/>
    <n v="1.0977947464863321E-6"/>
    <n v="8.6888573823728452E-7"/>
    <n v="6.8770894632410048E-7"/>
    <n v="5.4431079220788147E-7"/>
    <n v="4.3081354663580085E-7"/>
    <n v="2.9072004037184843E-9"/>
    <n v="1.0272339339797203E-9"/>
    <n v="3.4646578995704793E-10"/>
    <n v="1.1177539282843302E-10"/>
    <n v="3.9051722049236851E-5"/>
    <n v="126.74398478461436"/>
    <n v="184.18168849537162"/>
    <s v="R-All-HVAC-ER-All-All-E"/>
    <n v="0"/>
    <n v="3.9051722049236851E-5"/>
    <n v="5.2345776613534668E-6"/>
    <n v="1.0413385972079649E-5"/>
    <n v="1.5537042206484541E-5"/>
    <n v="2.0606142530672491E-5"/>
    <n v="2.5621271932112608E-5"/>
    <n v="3.0086825849519067E-5"/>
    <n v="3.3621218376911764E-5"/>
    <n v="3.6418623609370593E-5"/>
    <n v="3.8632720998945326E-5"/>
    <n v="3.9051722049236851E-5"/>
    <n v="3.9051722049236851E-5"/>
    <n v="3.9051722049236851E-5"/>
    <n v="3.9051722049236851E-5"/>
    <n v="3.9051722049236851E-5"/>
    <n v="3.9051722049236851E-5"/>
    <n v="3.9051722049236851E-5"/>
    <n v="3.9051722049236851E-5"/>
    <n v="3.9051722049236851E-5"/>
    <n v="3.9051722049236851E-5"/>
    <n v="3.9051722049236851E-5"/>
    <n v="5.2345776613534668E-6"/>
    <n v="5.1788083107261818E-6"/>
    <n v="5.1236562344048911E-6"/>
    <n v="5.06910032418795E-6"/>
    <n v="5.0151294014401148E-6"/>
    <n v="4.4655539174064577E-6"/>
    <n v="3.5343925273926943E-6"/>
    <n v="2.7974052324588272E-6"/>
    <n v="2.2140973895747367E-6"/>
    <n v="1.752420107139717E-6"/>
    <n v="1.387010434548674E-6"/>
    <n v="1.0977947464863321E-6"/>
    <n v="8.6888573823728452E-7"/>
    <n v="6.8770894632410048E-7"/>
    <n v="5.4431079220788147E-7"/>
    <n v="4.3081354663580085E-7"/>
    <n v="2.9072004037184843E-9"/>
    <n v="1.0272339339797203E-9"/>
    <n v="3.4646578995704793E-10"/>
    <n v="1.1177539282843302E-10"/>
    <n v="3.9051722049236851E-5"/>
    <n v="3.9051722049236851E-5"/>
    <n v="5.2345776613534668E-6"/>
    <n v="1.0413385972079649E-5"/>
    <n v="1.5537042206484541E-5"/>
    <n v="2.0606142530672491E-5"/>
    <n v="2.5621271932112608E-5"/>
    <n v="3.0086825849519067E-5"/>
    <n v="3.3621218376911764E-5"/>
    <n v="3.6418623609370593E-5"/>
    <n v="3.8632720998945326E-5"/>
    <n v="3.9051722049236851E-5"/>
    <n v="3.9051722049236851E-5"/>
    <n v="3.9051722049236851E-5"/>
    <n v="3.9051722049236851E-5"/>
    <n v="3.9051722049236851E-5"/>
    <n v="3.9051722049236851E-5"/>
    <n v="3.9051722049236851E-5"/>
    <n v="3.9051722049236851E-5"/>
    <n v="3.9051722049236851E-5"/>
    <n v="3.9051722049236851E-5"/>
    <n v="3.9051722049236851E-5"/>
  </r>
  <r>
    <x v="77"/>
    <s v="Under $25"/>
    <n v="23.766365329386741"/>
    <s v="HVAC"/>
    <s v="Urban"/>
    <s v="SC-Retro"/>
    <s v="M_Input"/>
    <x v="4"/>
    <s v="Manufactured"/>
    <s v="Attic R0 - R22_Electric FAF"/>
    <n v="9.441981169970106E-3"/>
    <n v="9.3413860135791848E-3"/>
    <n v="9.2419042788912057E-3"/>
    <n v="9.1434978915369801E-3"/>
    <n v="9.0461466878146105E-3"/>
    <n v="8.0548381797694215E-3"/>
    <n v="6.3752359502287342E-3"/>
    <n v="5.0458793886387137E-3"/>
    <n v="3.9937254184207209E-3"/>
    <n v="3.1609651673812304E-3"/>
    <n v="2.5018496720849996E-3"/>
    <n v="1.9801707024699982E-3"/>
    <n v="1.5672711935982178E-3"/>
    <n v="1.240469688615376E-3"/>
    <n v="9.8181220780846692E-4"/>
    <n v="7.770891289157996E-4"/>
    <n v="5.2439247719828361E-6"/>
    <n v="1.8528951310434861E-6"/>
    <n v="6.2494506270586551E-7"/>
    <n v="2.0161725025953559E-7"/>
    <n v="7.0440377065389082E-2"/>
    <n v="17.875209950824502"/>
    <n v="23.766365329386741"/>
    <s v="R-All-HVAC-ER-All-All-E"/>
    <n v="0"/>
    <n v="7.0440377065389082E-2"/>
    <n v="9.441981169970106E-3"/>
    <n v="1.8783367183549289E-2"/>
    <n v="2.8025271462440493E-2"/>
    <n v="3.7168769353977477E-2"/>
    <n v="4.6214916041792085E-2"/>
    <n v="5.4269754221561509E-2"/>
    <n v="6.0644990171790245E-2"/>
    <n v="6.5690869560428952E-2"/>
    <n v="6.968459497884967E-2"/>
    <n v="7.0440377065389082E-2"/>
    <n v="7.0440377065389082E-2"/>
    <n v="7.0440377065389082E-2"/>
    <n v="7.0440377065389082E-2"/>
    <n v="7.0440377065389082E-2"/>
    <n v="7.0440377065389082E-2"/>
    <n v="7.0440377065389082E-2"/>
    <n v="7.0440377065389082E-2"/>
    <n v="7.0440377065389082E-2"/>
    <n v="7.0440377065389082E-2"/>
    <n v="7.0440377065389082E-2"/>
    <n v="9.2180760950551065E-3"/>
    <n v="9.1174809386641853E-3"/>
    <n v="9.0179992039762062E-3"/>
    <n v="8.9195928166219806E-3"/>
    <n v="8.822241612899611E-3"/>
    <n v="7.830933104854422E-3"/>
    <n v="6.1513308753137347E-3"/>
    <n v="4.8219743137237134E-3"/>
    <n v="3.7698203435057209E-3"/>
    <n v="2.9370600924662304E-3"/>
    <n v="2.2779445971699997E-3"/>
    <n v="1.7562656275549983E-3"/>
    <n v="1.3433661186832179E-3"/>
    <n v="1.0165646137003761E-3"/>
    <n v="7.57907132893467E-4"/>
    <n v="5.5318405400079968E-4"/>
    <n v="0"/>
    <n v="0"/>
    <n v="0"/>
    <n v="0"/>
    <n v="6.5962275567089085E-2"/>
    <n v="6.5962275567089085E-2"/>
    <n v="9.2180760950551065E-3"/>
    <n v="1.8335557033719294E-2"/>
    <n v="2.73535562376955E-2"/>
    <n v="3.6273149054317479E-2"/>
    <n v="4.5095390667217086E-2"/>
    <n v="5.2926323772071508E-2"/>
    <n v="5.9077654647385243E-2"/>
    <n v="6.3899628961108956E-2"/>
    <n v="6.5962275567089085E-2"/>
    <n v="6.5962275567089085E-2"/>
    <n v="6.5962275567089085E-2"/>
    <n v="6.5962275567089085E-2"/>
    <n v="6.5962275567089085E-2"/>
    <n v="6.5962275567089085E-2"/>
    <n v="6.5962275567089085E-2"/>
    <n v="6.5962275567089085E-2"/>
    <n v="6.5962275567089085E-2"/>
    <n v="6.5962275567089085E-2"/>
    <n v="6.5962275567089085E-2"/>
    <n v="6.5962275567089085E-2"/>
  </r>
  <r>
    <x v="77"/>
    <s v="Under $50"/>
    <n v="49.816105245843758"/>
    <s v="HVAC"/>
    <s v="Urban"/>
    <s v="SC-Retro"/>
    <s v="M_Input"/>
    <x v="4"/>
    <s v="Manufactured"/>
    <s v="Attic R0 - R30_Electric FAF"/>
    <n v="1.7478603656743839E-2"/>
    <n v="1.7292386078388865E-2"/>
    <n v="1.7108229620078325E-2"/>
    <n v="1.6926063800120229E-2"/>
    <n v="1.6745851292306515E-2"/>
    <n v="1.4910782126018944E-2"/>
    <n v="1.1801572189814645E-2"/>
    <n v="9.3407224973345512E-3"/>
    <n v="7.3930187368357403E-3"/>
    <n v="5.8514475234443192E-3"/>
    <n v="4.6313202748387503E-3"/>
    <n v="3.6656098183342092E-3"/>
    <n v="2.9012673847158108E-3"/>
    <n v="2.2963060024383903E-3"/>
    <n v="1.817490009428937E-3"/>
    <n v="1.4385151427204752E-3"/>
    <n v="9.7073358911982447E-6"/>
    <n v="3.4300025630237591E-6"/>
    <n v="1.156872362022443E-6"/>
    <n v="3.7322548564880415E-7"/>
    <n v="0.13039630242785402"/>
    <n v="36.169787990493937"/>
    <n v="49.816105245843758"/>
    <s v="R-All-HVAC-ER-All-All-E"/>
    <n v="0"/>
    <n v="0.13039630242785402"/>
    <n v="1.7478603656743839E-2"/>
    <n v="3.4770989735132707E-2"/>
    <n v="5.1879219355211031E-2"/>
    <n v="6.8805283155331257E-2"/>
    <n v="8.5551134447637775E-2"/>
    <n v="0.10046191657365672"/>
    <n v="0.11226348876347136"/>
    <n v="0.12160421126080592"/>
    <n v="0.12899722999764165"/>
    <n v="0.13039630242785402"/>
    <n v="0.13039630242785402"/>
    <n v="0.13039630242785402"/>
    <n v="0.13039630242785402"/>
    <n v="0.13039630242785402"/>
    <n v="0.13039630242785402"/>
    <n v="0.13039630242785402"/>
    <n v="0.13039630242785402"/>
    <n v="0.13039630242785402"/>
    <n v="0.13039630242785402"/>
    <n v="0.13039630242785402"/>
    <n v="1.7064119875138794E-2"/>
    <n v="1.687790229678382E-2"/>
    <n v="1.669374583847328E-2"/>
    <n v="1.6511580018515184E-2"/>
    <n v="1.633136751070147E-2"/>
    <n v="1.4496298344413901E-2"/>
    <n v="1.1387088408209602E-2"/>
    <n v="8.9262387157295082E-3"/>
    <n v="6.9785349552306964E-3"/>
    <n v="5.4369637418392753E-3"/>
    <n v="4.2168364932337072E-3"/>
    <n v="3.2511260367291657E-3"/>
    <n v="2.4867836031107673E-3"/>
    <n v="1.8818222208333468E-3"/>
    <n v="1.4030062278238935E-3"/>
    <n v="1.0240313611154317E-3"/>
    <n v="0"/>
    <n v="0"/>
    <n v="0"/>
    <n v="0"/>
    <n v="0.12210662679575315"/>
    <n v="0.12210662679575315"/>
    <n v="1.7064119875138794E-2"/>
    <n v="3.3942022171922617E-2"/>
    <n v="5.0635768010395897E-2"/>
    <n v="6.7147348028911077E-2"/>
    <n v="8.3478715539612544E-2"/>
    <n v="9.7975013884026449E-2"/>
    <n v="0.10936210229223606"/>
    <n v="0.11828834100796556"/>
    <n v="0.12210662679575315"/>
    <n v="0.12210662679575315"/>
    <n v="0.12210662679575315"/>
    <n v="0.12210662679575315"/>
    <n v="0.12210662679575315"/>
    <n v="0.12210662679575315"/>
    <n v="0.12210662679575315"/>
    <n v="0.12210662679575315"/>
    <n v="0.12210662679575315"/>
    <n v="0.12210662679575315"/>
    <n v="0.12210662679575315"/>
    <n v="0.12210662679575315"/>
  </r>
  <r>
    <x v="77"/>
    <s v="Under $35"/>
    <n v="32.953973227866442"/>
    <s v="HVAC"/>
    <s v="Urban"/>
    <s v="SC-Retro"/>
    <s v="M_Input"/>
    <x v="4"/>
    <s v="Manufactured"/>
    <s v="Attic R0 - R22_Heat Pump"/>
    <n v="2.0200979621464703E-3"/>
    <n v="1.9985757766253411E-3"/>
    <n v="1.9772918060373527E-3"/>
    <n v="1.9562379044273056E-3"/>
    <n v="1.9354097578008827E-3"/>
    <n v="1.7233207628207234E-3"/>
    <n v="1.3639723400656553E-3"/>
    <n v="1.0795584620148329E-3"/>
    <n v="8.5445167003545301E-4"/>
    <n v="6.7628384108109969E-4"/>
    <n v="5.3526705181850345E-4"/>
    <n v="4.2365460476495039E-4"/>
    <n v="3.3531536309224072E-4"/>
    <n v="2.6539666251890241E-4"/>
    <n v="2.1005727553369925E-4"/>
    <n v="1.662570743862173E-4"/>
    <n v="1.1219299800367489E-6"/>
    <n v="3.9642418375040187E-7"/>
    <n v="1.3370607554702566E-7"/>
    <n v="4.3135713686680883E-8"/>
    <n v="1.5070614906031628E-2"/>
    <n v="22.371705717961436"/>
    <n v="32.953973227866442"/>
    <s v="R-All-HVAC-ASHP-All-All-E"/>
    <n v="0"/>
    <n v="1.5070614906031628E-2"/>
    <n v="2.0200979621464703E-3"/>
    <n v="4.0186737387718115E-3"/>
    <n v="5.9959655448091637E-3"/>
    <n v="7.9522034492364689E-3"/>
    <n v="9.8876132070373525E-3"/>
    <n v="1.1610933969858076E-2"/>
    <n v="1.2974906309923732E-2"/>
    <n v="1.4054464771938564E-2"/>
    <n v="1.4908916441974018E-2"/>
    <n v="1.5070614906031628E-2"/>
    <n v="1.5070614906031628E-2"/>
    <n v="1.5070614906031628E-2"/>
    <n v="1.5070614906031628E-2"/>
    <n v="1.5070614906031628E-2"/>
    <n v="1.5070614906031628E-2"/>
    <n v="1.5070614906031628E-2"/>
    <n v="1.5070614906031628E-2"/>
    <n v="1.5070614906031628E-2"/>
    <n v="1.5070614906031628E-2"/>
    <n v="1.5070614906031628E-2"/>
    <n v="1.972193801207387E-3"/>
    <n v="1.9506716156862576E-3"/>
    <n v="1.9293876450982691E-3"/>
    <n v="1.9083337434882221E-3"/>
    <n v="1.8875055968617992E-3"/>
    <n v="1.6754166018816399E-3"/>
    <n v="1.3160681791265717E-3"/>
    <n v="1.0316543010757493E-3"/>
    <n v="8.0654750909636946E-4"/>
    <n v="6.2837968014201615E-4"/>
    <n v="4.873628908794199E-4"/>
    <n v="3.757504438258669E-4"/>
    <n v="2.8741120215315717E-4"/>
    <n v="2.174925015798189E-4"/>
    <n v="1.6215311459461573E-4"/>
    <n v="1.1835291344713378E-4"/>
    <n v="0"/>
    <n v="0"/>
    <n v="0"/>
    <n v="0"/>
    <n v="1.4112531687249958E-2"/>
    <n v="1.4112531687249958E-2"/>
    <n v="1.972193801207387E-3"/>
    <n v="3.9228654168936448E-3"/>
    <n v="5.8522530619919142E-3"/>
    <n v="7.7605868054801365E-3"/>
    <n v="9.6480924023419363E-3"/>
    <n v="1.1323509004223575E-2"/>
    <n v="1.2639577183350147E-2"/>
    <n v="1.3671231484425896E-2"/>
    <n v="1.4112531687249958E-2"/>
    <n v="1.4112531687249958E-2"/>
    <n v="1.4112531687249958E-2"/>
    <n v="1.4112531687249958E-2"/>
    <n v="1.4112531687249958E-2"/>
    <n v="1.4112531687249958E-2"/>
    <n v="1.4112531687249958E-2"/>
    <n v="1.4112531687249958E-2"/>
    <n v="1.4112531687249958E-2"/>
    <n v="1.4112531687249958E-2"/>
    <n v="1.4112531687249958E-2"/>
    <n v="1.4112531687249958E-2"/>
  </r>
  <r>
    <x v="77"/>
    <s v="Under $60"/>
    <n v="58.789716836409433"/>
    <s v="HVAC"/>
    <s v="Urban"/>
    <s v="SC-Retro"/>
    <s v="M_Input"/>
    <x v="4"/>
    <s v="Manufactured"/>
    <s v="Attic R0 - R30_Heat Pump"/>
    <n v="3.6993194066435669E-3"/>
    <n v="3.6599067444541061E-3"/>
    <n v="3.620930315131385E-3"/>
    <n v="3.582375201334401E-3"/>
    <n v="3.5442335030290008E-3"/>
    <n v="3.1558439547162216E-3"/>
    <n v="2.4977844848516643E-3"/>
    <n v="1.9769494568938084E-3"/>
    <n v="1.5647209710773283E-3"/>
    <n v="1.2384498101530037E-3"/>
    <n v="9.8021176677247986E-4"/>
    <n v="7.7582064359671703E-4"/>
    <n v="6.1404875074217824E-4"/>
    <n v="4.860096106781892E-4"/>
    <n v="3.8466894697661503E-4"/>
    <n v="3.0445950310013846E-4"/>
    <n v="2.0545426141785526E-6"/>
    <n v="7.259547327360581E-7"/>
    <n v="2.4485024455531815E-7"/>
    <n v="7.8992596275382549E-8"/>
    <n v="2.7598175552187559E-2"/>
    <n v="41.361644833392333"/>
    <n v="58.789716836409433"/>
    <s v="R-All-HVAC-ASHP-All-All-E"/>
    <n v="0"/>
    <n v="2.7598175552187559E-2"/>
    <n v="3.6993194066435669E-3"/>
    <n v="7.3592261510976725E-3"/>
    <n v="1.0980156466229057E-2"/>
    <n v="1.4562531667563458E-2"/>
    <n v="1.8106765170592457E-2"/>
    <n v="2.1262609125308678E-2"/>
    <n v="2.3760393610160344E-2"/>
    <n v="2.5737343067054153E-2"/>
    <n v="2.7302064038131481E-2"/>
    <n v="2.7598175552187559E-2"/>
    <n v="2.7598175552187559E-2"/>
    <n v="2.7598175552187559E-2"/>
    <n v="2.7598175552187559E-2"/>
    <n v="2.7598175552187559E-2"/>
    <n v="2.7598175552187559E-2"/>
    <n v="2.7598175552187559E-2"/>
    <n v="2.7598175552187559E-2"/>
    <n v="2.7598175552187559E-2"/>
    <n v="2.7598175552187559E-2"/>
    <n v="2.7598175552187559E-2"/>
    <n v="3.6115945558978981E-3"/>
    <n v="3.5721818937084373E-3"/>
    <n v="3.5332054643857163E-3"/>
    <n v="3.4946503505887323E-3"/>
    <n v="3.456508652283332E-3"/>
    <n v="3.0681191039705529E-3"/>
    <n v="2.4100596341059956E-3"/>
    <n v="1.8892246061481398E-3"/>
    <n v="1.4769961203316597E-3"/>
    <n v="1.1507249594073351E-3"/>
    <n v="8.9248691602681121E-4"/>
    <n v="6.8809579285104838E-4"/>
    <n v="5.2632389999650959E-4"/>
    <n v="3.9828475993252061E-4"/>
    <n v="2.9694409623094644E-4"/>
    <n v="2.1673465235446984E-4"/>
    <n v="0"/>
    <n v="0"/>
    <n v="0"/>
    <n v="0"/>
    <n v="2.5843678537274185E-2"/>
    <n v="2.5843678537274185E-2"/>
    <n v="3.6115945558978981E-3"/>
    <n v="7.1837764496063359E-3"/>
    <n v="1.0716981913992053E-2"/>
    <n v="1.4211632264580784E-2"/>
    <n v="1.7668140916864118E-2"/>
    <n v="2.073626002083467E-2"/>
    <n v="2.3146319654940666E-2"/>
    <n v="2.5035544261088807E-2"/>
    <n v="2.5843678537274185E-2"/>
    <n v="2.5843678537274185E-2"/>
    <n v="2.5843678537274185E-2"/>
    <n v="2.5843678537274185E-2"/>
    <n v="2.5843678537274185E-2"/>
    <n v="2.5843678537274185E-2"/>
    <n v="2.5843678537274185E-2"/>
    <n v="2.5843678537274185E-2"/>
    <n v="2.5843678537274185E-2"/>
    <n v="2.5843678537274185E-2"/>
    <n v="2.5843678537274185E-2"/>
    <n v="2.5843678537274185E-2"/>
  </r>
  <r>
    <x v="77"/>
    <s v="Over $160"/>
    <n v="229.16564379448749"/>
    <s v="HVAC"/>
    <s v="Urban"/>
    <s v="SC-Retro"/>
    <s v="M_Input"/>
    <x v="4"/>
    <s v="Manufactured"/>
    <s v="Floor R11 - R22_Electric FAF"/>
    <n v="3.1565163188828562E-3"/>
    <n v="3.122886697404854E-3"/>
    <n v="3.0896293001149624E-3"/>
    <n v="3.0567313985014905E-3"/>
    <n v="3.024186251706465E-3"/>
    <n v="2.6927853066755639E-3"/>
    <n v="2.1312832499208812E-3"/>
    <n v="1.6868706203322342E-3"/>
    <n v="1.3351286376715129E-3"/>
    <n v="1.0567314162829157E-3"/>
    <n v="8.363847772165199E-4"/>
    <n v="6.6198407135142272E-4"/>
    <n v="5.2394905366279709E-4"/>
    <n v="4.146971641552603E-4"/>
    <n v="3.2822626949124105E-4"/>
    <n v="2.5978599962161878E-4"/>
    <n v="1.7530784927217014E-6"/>
    <n v="6.1943501189336406E-7"/>
    <n v="2.089232390242714E-7"/>
    <n v="6.7401970958868978E-8"/>
    <n v="2.3548680696624E-2"/>
    <n v="158.48528316257332"/>
    <n v="229.16564379448749"/>
    <s v="R-All-HVAC-ER-All-All-E"/>
    <n v="0"/>
    <n v="2.3548680696624E-2"/>
    <n v="3.1565163188828562E-3"/>
    <n v="6.2794030162877101E-3"/>
    <n v="9.3690323164026725E-3"/>
    <n v="1.2425763714904163E-2"/>
    <n v="1.5449949966610628E-2"/>
    <n v="1.8142735273286192E-2"/>
    <n v="2.0274018523207073E-2"/>
    <n v="2.1960889143539306E-2"/>
    <n v="2.329601778121082E-2"/>
    <n v="2.3548680696624E-2"/>
    <n v="2.3548680696624E-2"/>
    <n v="2.3548680696624E-2"/>
    <n v="2.3548680696624E-2"/>
    <n v="2.3548680696624E-2"/>
    <n v="2.3548680696624E-2"/>
    <n v="2.3548680696624E-2"/>
    <n v="2.3548680696624E-2"/>
    <n v="2.3548680696624E-2"/>
    <n v="2.3548680696624E-2"/>
    <n v="2.3548680696624E-2"/>
    <n v="3.081663381757996E-3"/>
    <n v="3.0480337602799938E-3"/>
    <n v="3.0147763629901022E-3"/>
    <n v="2.9818784613766303E-3"/>
    <n v="2.9493333145816049E-3"/>
    <n v="2.6179323695507037E-3"/>
    <n v="2.056430312796021E-3"/>
    <n v="1.612017683207374E-3"/>
    <n v="1.2602757005466527E-3"/>
    <n v="9.8187847915805551E-4"/>
    <n v="7.6153184009165973E-4"/>
    <n v="5.8713113422656255E-4"/>
    <n v="4.4909611653793692E-4"/>
    <n v="3.3984422703040018E-4"/>
    <n v="2.5337333236638093E-4"/>
    <n v="1.8493306249675864E-4"/>
    <n v="0"/>
    <n v="0"/>
    <n v="0"/>
    <n v="0"/>
    <n v="2.2051621954126799E-2"/>
    <n v="2.2051621954126799E-2"/>
    <n v="3.081663381757996E-3"/>
    <n v="6.1296971420379898E-3"/>
    <n v="9.1444735050280924E-3"/>
    <n v="1.2126351966404722E-2"/>
    <n v="1.5075685280986326E-2"/>
    <n v="1.7693617650537029E-2"/>
    <n v="1.9750047963333048E-2"/>
    <n v="2.1362065646540421E-2"/>
    <n v="2.2051621954126799E-2"/>
    <n v="2.2051621954126799E-2"/>
    <n v="2.2051621954126799E-2"/>
    <n v="2.2051621954126799E-2"/>
    <n v="2.2051621954126799E-2"/>
    <n v="2.2051621954126799E-2"/>
    <n v="2.2051621954126799E-2"/>
    <n v="2.2051621954126799E-2"/>
    <n v="2.2051621954126799E-2"/>
    <n v="2.2051621954126799E-2"/>
    <n v="2.2051621954126799E-2"/>
    <n v="2.2051621954126799E-2"/>
  </r>
  <r>
    <x v="77"/>
    <s v="Under $100"/>
    <n v="86.227454770017403"/>
    <s v="HVAC"/>
    <s v="Urban"/>
    <s v="SC-Retro"/>
    <s v="M_Input"/>
    <x v="4"/>
    <s v="Manufactured"/>
    <s v="Floor R0 - R22_Electric FAF"/>
    <n v="4.9235213540576384E-3"/>
    <n v="4.8710660068492888E-3"/>
    <n v="4.8191912534201308E-3"/>
    <n v="4.7678772398892458E-3"/>
    <n v="4.7171134518937015E-3"/>
    <n v="4.2001956017138561E-3"/>
    <n v="3.3243669705609554E-3"/>
    <n v="2.6311739530868665E-3"/>
    <n v="2.0825282348979146E-3"/>
    <n v="1.6482853779174751E-3"/>
    <n v="1.304589583839595E-3"/>
    <n v="1.0325600700516137E-3"/>
    <n v="8.1725360921310313E-4"/>
    <n v="6.4684295499165554E-4"/>
    <n v="5.119660041468571E-4"/>
    <n v="4.0521314873953531E-4"/>
    <n v="2.7344447239573409E-6"/>
    <n v="9.661922196516E-7"/>
    <n v="3.2587762101573438E-7"/>
    <n v="1.0513332097678279E-7"/>
    <n v="3.6731136657245957E-2"/>
    <n v="60.64095158954111"/>
    <n v="86.227454770017403"/>
    <s v="R-All-HVAC-ER-All-All-E"/>
    <n v="0"/>
    <n v="3.6731136657245957E-2"/>
    <n v="4.9235213540576384E-3"/>
    <n v="9.7945873609069263E-3"/>
    <n v="1.4613778614327057E-2"/>
    <n v="1.9381655854216303E-2"/>
    <n v="2.4098769306110004E-2"/>
    <n v="2.8298964907823861E-2"/>
    <n v="3.1623331878384814E-2"/>
    <n v="3.4254505831471681E-2"/>
    <n v="3.6337034066369595E-2"/>
    <n v="3.6731136657245957E-2"/>
    <n v="3.6731136657245957E-2"/>
    <n v="3.6731136657245957E-2"/>
    <n v="3.6731136657245957E-2"/>
    <n v="3.6731136657245957E-2"/>
    <n v="3.6731136657245957E-2"/>
    <n v="3.6731136657245957E-2"/>
    <n v="3.6731136657245957E-2"/>
    <n v="3.6731136657245957E-2"/>
    <n v="3.6731136657245957E-2"/>
    <n v="3.6731136657245957E-2"/>
    <n v="4.8067660462699016E-3"/>
    <n v="4.754310699061552E-3"/>
    <n v="4.702435945632394E-3"/>
    <n v="4.6511219321015091E-3"/>
    <n v="4.6003581441059647E-3"/>
    <n v="4.0834402939261194E-3"/>
    <n v="3.2076116627732182E-3"/>
    <n v="2.5144186452991293E-3"/>
    <n v="1.9657729271101774E-3"/>
    <n v="1.5315300701297381E-3"/>
    <n v="1.187834276051858E-3"/>
    <n v="9.1580476226387657E-4"/>
    <n v="7.0049830142536603E-4"/>
    <n v="5.3008764720391844E-4"/>
    <n v="3.9521069635912006E-4"/>
    <n v="2.8845784095179826E-4"/>
    <n v="0"/>
    <n v="0"/>
    <n v="0"/>
    <n v="0"/>
    <n v="3.4396030501491218E-2"/>
    <n v="3.4396030501491218E-2"/>
    <n v="4.8067660462699016E-3"/>
    <n v="9.5610767453314545E-3"/>
    <n v="1.4263512690963848E-2"/>
    <n v="1.8914634623065356E-2"/>
    <n v="2.3514992767171321E-2"/>
    <n v="2.7598433061097442E-2"/>
    <n v="3.0806044723870659E-2"/>
    <n v="3.3320463369169787E-2"/>
    <n v="3.4396030501491218E-2"/>
    <n v="3.4396030501491218E-2"/>
    <n v="3.4396030501491218E-2"/>
    <n v="3.4396030501491218E-2"/>
    <n v="3.4396030501491218E-2"/>
    <n v="3.4396030501491218E-2"/>
    <n v="3.4396030501491218E-2"/>
    <n v="3.4396030501491218E-2"/>
    <n v="3.4396030501491218E-2"/>
    <n v="3.4396030501491218E-2"/>
    <n v="3.4396030501491218E-2"/>
    <n v="3.4396030501491218E-2"/>
  </r>
  <r>
    <x v="77"/>
    <s v="Under $115"/>
    <n v="112.27242320854684"/>
    <s v="HVAC"/>
    <s v="Urban"/>
    <s v="SC-Retro"/>
    <s v="M_Input"/>
    <x v="4"/>
    <s v="Manufactured"/>
    <s v="CFM50 Infiltration Reduction_Electric FAF"/>
    <n v="1.9478723206787424E-2"/>
    <n v="1.9271196293525378E-2"/>
    <n v="1.9065966359337286E-2"/>
    <n v="1.8862954857138015E-2"/>
    <n v="1.8662120189389824E-2"/>
    <n v="1.661705955082822E-2"/>
    <n v="1.3152055084310138E-2"/>
    <n v="1.0409604316806577E-2"/>
    <n v="8.2390200307479299E-3"/>
    <n v="6.521043036766659E-3"/>
    <n v="5.1612936300411919E-3"/>
    <n v="4.0850745538740605E-3"/>
    <n v="3.2332665380826724E-3"/>
    <n v="2.5590779388331695E-3"/>
    <n v="2.02546985560304E-3"/>
    <n v="1.6031279640014717E-3"/>
    <n v="1.081817018186162E-5"/>
    <n v="3.8225061816040934E-6"/>
    <n v="1.2892561080943676E-6"/>
    <n v="4.1593459474475063E-7"/>
    <n v="0.1453178716138866"/>
    <n v="78.612742773864312"/>
    <n v="112.27242320854684"/>
    <s v="R-All-HVAC-ER-All-All-E"/>
    <n v="0"/>
    <n v="0.1453178716138866"/>
    <n v="1.9478723206787424E-2"/>
    <n v="3.8749919500312799E-2"/>
    <n v="5.7815885859650085E-2"/>
    <n v="7.6678840716788099E-2"/>
    <n v="9.5340960906177927E-2"/>
    <n v="0.11195802045700615"/>
    <n v="0.12511007554131628"/>
    <n v="0.13551967985812285"/>
    <n v="0.14375869988887077"/>
    <n v="0.1453178716138866"/>
    <n v="0.1453178716138866"/>
    <n v="0.1453178716138866"/>
    <n v="0.1453178716138866"/>
    <n v="0.1453178716138866"/>
    <n v="0.1453178716138866"/>
    <n v="0.1453178716138866"/>
    <n v="0.1453178716138866"/>
    <n v="0.1453178716138866"/>
    <n v="0.1453178716138866"/>
    <n v="0.1453178716138866"/>
    <n v="1.9016809027935264E-2"/>
    <n v="1.8809282114673219E-2"/>
    <n v="1.8604052180485126E-2"/>
    <n v="1.8401040678285855E-2"/>
    <n v="1.8200206010537665E-2"/>
    <n v="1.615514537197606E-2"/>
    <n v="1.269014090545798E-2"/>
    <n v="9.9476901379544191E-3"/>
    <n v="7.7771058518957712E-3"/>
    <n v="6.0591288579145003E-3"/>
    <n v="4.6993794511890332E-3"/>
    <n v="3.6231603750219018E-3"/>
    <n v="2.7713523592305138E-3"/>
    <n v="2.0971637599810108E-3"/>
    <n v="1.5635556767508814E-3"/>
    <n v="1.141213785149313E-3"/>
    <n v="0"/>
    <n v="0"/>
    <n v="0"/>
    <n v="0"/>
    <n v="0.13607958803684342"/>
    <n v="0.13607958803684342"/>
    <n v="1.9016809027935264E-2"/>
    <n v="3.7826091142608487E-2"/>
    <n v="5.6430143323093609E-2"/>
    <n v="7.4831184001379461E-2"/>
    <n v="9.3031390011917126E-2"/>
    <n v="0.10918653538389318"/>
    <n v="0.12187667628935116"/>
    <n v="0.13182436642730558"/>
    <n v="0.13607958803684342"/>
    <n v="0.13607958803684342"/>
    <n v="0.13607958803684342"/>
    <n v="0.13607958803684342"/>
    <n v="0.13607958803684342"/>
    <n v="0.13607958803684342"/>
    <n v="0.13607958803684342"/>
    <n v="0.13607958803684342"/>
    <n v="0.13607958803684342"/>
    <n v="0.13607958803684342"/>
    <n v="0.13607958803684342"/>
    <n v="0.13607958803684342"/>
  </r>
  <r>
    <x v="77"/>
    <s v="Over $160"/>
    <n v="231.51258127264509"/>
    <s v="HVAC"/>
    <s v="Urban"/>
    <s v="SC-Retro"/>
    <s v="M_Input"/>
    <x v="4"/>
    <s v="Manufactured"/>
    <s v="Attic R11 - R30_Electric FAF"/>
    <n v="9.2091670387039497E-5"/>
    <n v="9.1110522911936598E-5"/>
    <n v="9.0140235113698436E-5"/>
    <n v="8.9180435636759478E-5"/>
    <n v="8.8230927815933133E-5"/>
    <n v="7.8562273035608592E-5"/>
    <n v="6.2180395957083654E-5"/>
    <n v="4.9214614296116396E-5"/>
    <n v="3.8952507765984751E-5"/>
    <n v="3.083024177438674E-5"/>
    <n v="2.440160716400836E-5"/>
    <n v="1.9313449620289482E-5"/>
    <n v="1.5286264563521263E-5"/>
    <n v="1.2098830068885048E-5"/>
    <n v="9.5760333129064168E-6"/>
    <n v="7.5792817877110889E-6"/>
    <n v="5.1146235407860207E-8"/>
    <n v="1.8072076675233115E-8"/>
    <n v="6.0953558039025937E-9"/>
    <n v="1.9664590535612338E-9"/>
    <n v="6.8703504803379364E-4"/>
    <n v="163.3708125134593"/>
    <n v="231.51258127264509"/>
    <s v="R-All-HVAC-ER-All-All-E"/>
    <n v="0"/>
    <n v="6.8703504803379364E-4"/>
    <n v="9.2091670387039497E-5"/>
    <n v="1.8320219329897609E-4"/>
    <n v="2.7334242841267452E-4"/>
    <n v="3.6252286404943399E-4"/>
    <n v="4.5075379186536714E-4"/>
    <n v="5.2931606490097571E-4"/>
    <n v="5.9149646085805935E-4"/>
    <n v="6.4071107515417571E-4"/>
    <n v="6.7966358292016044E-4"/>
    <n v="6.8703504803379364E-4"/>
    <n v="6.8703504803379364E-4"/>
    <n v="6.8703504803379364E-4"/>
    <n v="6.8703504803379364E-4"/>
    <n v="6.8703504803379364E-4"/>
    <n v="6.8703504803379364E-4"/>
    <n v="6.8703504803379364E-4"/>
    <n v="6.8703504803379364E-4"/>
    <n v="6.8703504803379364E-4"/>
    <n v="6.8703504803379364E-4"/>
    <n v="6.8703504803379364E-4"/>
    <n v="8.9907828671421797E-5"/>
    <n v="8.8926681196318898E-5"/>
    <n v="8.7956393398080736E-5"/>
    <n v="8.6996593921141778E-5"/>
    <n v="8.6047086100315433E-5"/>
    <n v="7.6378431319990892E-5"/>
    <n v="5.9996554241465954E-5"/>
    <n v="4.7030772580498696E-5"/>
    <n v="3.6768666050367052E-5"/>
    <n v="2.8646400058769037E-5"/>
    <n v="2.2217765448390657E-5"/>
    <n v="1.7129607904671779E-5"/>
    <n v="1.310242284790356E-5"/>
    <n v="9.9149883532673451E-6"/>
    <n v="7.3921915972887146E-6"/>
    <n v="5.3954400720933868E-6"/>
    <n v="0"/>
    <n v="0"/>
    <n v="0"/>
    <n v="0"/>
    <n v="6.4335821372143954E-4"/>
    <n v="6.4335821372143954E-4"/>
    <n v="8.9907828671421797E-5"/>
    <n v="1.788345098677407E-4"/>
    <n v="2.6679090326582144E-4"/>
    <n v="3.537874971869632E-4"/>
    <n v="4.3983458328727862E-4"/>
    <n v="5.1621301460726956E-4"/>
    <n v="5.7620956884873553E-4"/>
    <n v="6.2324034142923423E-4"/>
    <n v="6.4335821372143954E-4"/>
    <n v="6.4335821372143954E-4"/>
    <n v="6.4335821372143954E-4"/>
    <n v="6.4335821372143954E-4"/>
    <n v="6.4335821372143954E-4"/>
    <n v="6.4335821372143954E-4"/>
    <n v="6.4335821372143954E-4"/>
    <n v="6.4335821372143954E-4"/>
    <n v="6.4335821372143954E-4"/>
    <n v="6.4335821372143954E-4"/>
    <n v="6.4335821372143954E-4"/>
    <n v="6.4335821372143954E-4"/>
  </r>
  <r>
    <x v="77"/>
    <s v="Under $70"/>
    <n v="65.308506616041839"/>
    <s v="HVAC"/>
    <s v="Urban"/>
    <s v="SC-Retro"/>
    <s v="M_Input"/>
    <x v="4"/>
    <s v="Manufactured"/>
    <s v="WINDOW CL30 Prime Window Replacement of Single Pane Base_Electric FAF"/>
    <n v="1.4866826284098225E-2"/>
    <n v="1.4708434661814334E-2"/>
    <n v="1.4551796172346596E-2"/>
    <n v="1.439685086587914E-2"/>
    <n v="1.4243566993751604E-2"/>
    <n v="1.2682706924476216E-2"/>
    <n v="1.0038097268572349E-2"/>
    <n v="7.9449652536895503E-3"/>
    <n v="6.2883012530130199E-3"/>
    <n v="4.977082583367513E-3"/>
    <n v="3.9392754332228316E-3"/>
    <n v="3.1178683071420945E-3"/>
    <n v="2.4677393606123612E-3"/>
    <n v="1.9531756142437428E-3"/>
    <n v="1.5459077151645743E-3"/>
    <n v="1.2235619706164893E-3"/>
    <n v="8.256796664655396E-6"/>
    <n v="2.9174671649935238E-6"/>
    <n v="9.8400425896871263E-7"/>
    <n v="3.1745547693096744E-7"/>
    <n v="0.11091155874660909"/>
    <n v="45.731298399444697"/>
    <n v="65.308506616041839"/>
    <s v="R-All-HVAC-ER-All-All-E"/>
    <n v="0"/>
    <n v="0.11091155874660909"/>
    <n v="1.4866826284098225E-2"/>
    <n v="2.9575260945912559E-2"/>
    <n v="4.4127057118259157E-2"/>
    <n v="5.8523907984138299E-2"/>
    <n v="7.2767474977889907E-2"/>
    <n v="8.5450181902366126E-2"/>
    <n v="9.5488279170938481E-2"/>
    <n v="0.10343324442462803"/>
    <n v="0.10972154567764106"/>
    <n v="0.11091155874660909"/>
    <n v="0.11091155874660909"/>
    <n v="0.11091155874660909"/>
    <n v="0.11091155874660909"/>
    <n v="0.11091155874660909"/>
    <n v="0.11091155874660909"/>
    <n v="0.11091155874660909"/>
    <n v="0.11091155874660909"/>
    <n v="0.11091155874660909"/>
    <n v="0.11091155874660909"/>
    <n v="0.11091155874660909"/>
    <n v="1.4514277619473019E-2"/>
    <n v="1.4355885997189127E-2"/>
    <n v="1.4199247507721389E-2"/>
    <n v="1.4044302201253933E-2"/>
    <n v="1.3891018329126398E-2"/>
    <n v="1.233015825985101E-2"/>
    <n v="9.6855486039471427E-3"/>
    <n v="7.5924165890643444E-3"/>
    <n v="5.935752588387814E-3"/>
    <n v="4.6245339187423072E-3"/>
    <n v="3.5867267685976254E-3"/>
    <n v="2.7653196425168882E-3"/>
    <n v="2.1151906959871549E-3"/>
    <n v="1.6006269496185365E-3"/>
    <n v="1.193359050539368E-3"/>
    <n v="8.71013305991283E-4"/>
    <n v="0"/>
    <n v="0"/>
    <n v="0"/>
    <n v="0"/>
    <n v="0.10386058545410497"/>
    <n v="0.10386058545410497"/>
    <n v="1.4514277619473019E-2"/>
    <n v="2.8870163616662146E-2"/>
    <n v="4.3069411124383533E-2"/>
    <n v="5.7113713325637465E-2"/>
    <n v="7.100473165476387E-2"/>
    <n v="8.3334889914614879E-2"/>
    <n v="9.3020438518562024E-2"/>
    <n v="0.10061285510762637"/>
    <n v="0.10386058545410497"/>
    <n v="0.10386058545410497"/>
    <n v="0.10386058545410497"/>
    <n v="0.10386058545410497"/>
    <n v="0.10386058545410497"/>
    <n v="0.10386058545410497"/>
    <n v="0.10386058545410497"/>
    <n v="0.10386058545410497"/>
    <n v="0.10386058545410497"/>
    <n v="0.10386058545410497"/>
    <n v="0.10386058545410497"/>
    <n v="0.10386058545410497"/>
  </r>
  <r>
    <x v="77"/>
    <s v="Under $100"/>
    <n v="87.086228095721239"/>
    <s v="HVAC"/>
    <s v="Urban"/>
    <s v="SC-Retro"/>
    <s v="M_Input"/>
    <x v="4"/>
    <s v="Manufactured"/>
    <s v="WINDOW CL22 Prime Window Replacement of Single Pane Base_Electric FAF"/>
    <n v="3.8385473046139182E-3"/>
    <n v="3.7976513041379067E-3"/>
    <n v="3.7572079546256913E-3"/>
    <n v="3.7172017773059625E-3"/>
    <n v="3.6776245748182147E-3"/>
    <n v="3.2746175646263306E-3"/>
    <n v="2.5917913129142301E-3"/>
    <n v="2.0513540938069228E-3"/>
    <n v="1.6236109418438383E-3"/>
    <n v="1.2850602119203463E-3"/>
    <n v="1.0171030997048153E-3"/>
    <n v="8.0501949493569347E-4"/>
    <n v="6.3715914144367274E-4"/>
    <n v="5.0430110947837165E-4"/>
    <n v="3.9914637998924983E-4"/>
    <n v="3.1591816670123321E-4"/>
    <n v="2.13186755371983E-6"/>
    <n v="7.5327682643765997E-7"/>
    <n v="2.5406544906178529E-7"/>
    <n v="8.1965568307722069E-8"/>
    <n v="2.8636862820728692E-2"/>
    <n v="60.651164631001762"/>
    <n v="87.086228095721239"/>
    <s v="R-All-HVAC-ER-All-All-E"/>
    <n v="0"/>
    <n v="2.8636862820728692E-2"/>
    <n v="3.8385473046139182E-3"/>
    <n v="7.6361986087518253E-3"/>
    <n v="1.1393406563377517E-2"/>
    <n v="1.5110608340683479E-2"/>
    <n v="1.8788232915501694E-2"/>
    <n v="2.2062850480128023E-2"/>
    <n v="2.4654641793042251E-2"/>
    <n v="2.6705995886849174E-2"/>
    <n v="2.832960682869301E-2"/>
    <n v="2.8636862820728692E-2"/>
    <n v="2.8636862820728692E-2"/>
    <n v="2.8636862820728692E-2"/>
    <n v="2.8636862820728692E-2"/>
    <n v="2.8636862820728692E-2"/>
    <n v="2.8636862820728692E-2"/>
    <n v="2.8636862820728692E-2"/>
    <n v="2.8636862820728692E-2"/>
    <n v="2.8636862820728692E-2"/>
    <n v="2.8636862820728692E-2"/>
    <n v="2.8636862820728692E-2"/>
    <n v="3.7475208339683439E-3"/>
    <n v="3.7066248334923324E-3"/>
    <n v="3.666181483980117E-3"/>
    <n v="3.6261753066603882E-3"/>
    <n v="3.5865981041726404E-3"/>
    <n v="3.1835910939807563E-3"/>
    <n v="2.5007648422686558E-3"/>
    <n v="1.9603276231613485E-3"/>
    <n v="1.5325844711982638E-3"/>
    <n v="1.1940337412747718E-3"/>
    <n v="9.2607662905924086E-4"/>
    <n v="7.1399302429011908E-4"/>
    <n v="5.4613267079809834E-4"/>
    <n v="4.132746388327972E-4"/>
    <n v="3.0811990934367537E-4"/>
    <n v="2.2489169605565876E-4"/>
    <n v="0"/>
    <n v="0"/>
    <n v="0"/>
    <n v="0"/>
    <n v="2.6816333407817205E-2"/>
    <n v="2.6816333407817205E-2"/>
    <n v="3.7475208339683439E-3"/>
    <n v="7.4541456674606758E-3"/>
    <n v="1.1120327151440793E-2"/>
    <n v="1.4746502458101182E-2"/>
    <n v="1.8333100562273823E-2"/>
    <n v="2.1516691656254579E-2"/>
    <n v="2.4017456498523236E-2"/>
    <n v="2.5977784121684583E-2"/>
    <n v="2.6816333407817205E-2"/>
    <n v="2.6816333407817205E-2"/>
    <n v="2.6816333407817205E-2"/>
    <n v="2.6816333407817205E-2"/>
    <n v="2.6816333407817205E-2"/>
    <n v="2.6816333407817205E-2"/>
    <n v="2.6816333407817205E-2"/>
    <n v="2.6816333407817205E-2"/>
    <n v="2.6816333407817205E-2"/>
    <n v="2.6816333407817205E-2"/>
    <n v="2.6816333407817205E-2"/>
    <n v="2.6816333407817205E-2"/>
  </r>
  <r>
    <x v="77"/>
    <s v="Over $160"/>
    <n v="193.59654209390845"/>
    <s v="HVAC"/>
    <s v="Urban"/>
    <s v="SC-Retro"/>
    <s v="M_Input"/>
    <x v="4"/>
    <s v="Manufactured"/>
    <s v="WINDOW CL22 Prime Window Replacement of Double Pane Base_Electric FAF"/>
    <n v="9.6383267337289935E-5"/>
    <n v="9.5356397056919177E-5"/>
    <n v="9.4340892529108382E-5"/>
    <n v="9.3336365092618127E-5"/>
    <n v="9.2342608917396951E-5"/>
    <n v="8.2223381689055391E-5"/>
    <n v="6.5078086883236516E-5"/>
    <n v="5.1508082182335673E-5"/>
    <n v="4.0767747546418069E-5"/>
    <n v="3.2266972925188668E-5"/>
    <n v="2.5538755208409628E-5"/>
    <n v="2.0213482610688088E-5"/>
    <n v="1.5998625259182634E-5"/>
    <n v="1.2662651986839238E-5"/>
    <n v="1.0022289474711791E-5"/>
    <n v="7.9324866157756197E-6"/>
    <n v="5.3529719462071226E-8"/>
    <n v="1.8914259999937343E-8"/>
    <n v="6.3794076651488985E-9"/>
    <n v="2.0580987169703954E-9"/>
    <n v="7.1905181463673661E-4"/>
    <n v="133.68824085913641"/>
    <n v="193.59654209390845"/>
    <s v="R-All-HVAC-ER-All-All-E"/>
    <n v="0"/>
    <n v="7.1905181463673661E-4"/>
    <n v="9.6383267337289935E-5"/>
    <n v="1.917396643942091E-4"/>
    <n v="2.8608055692331749E-4"/>
    <n v="3.7941692201593565E-4"/>
    <n v="4.717595309333326E-4"/>
    <n v="5.5398291262238799E-4"/>
    <n v="6.1906099950562448E-4"/>
    <n v="6.705690816879602E-4"/>
    <n v="7.1133682923437823E-4"/>
    <n v="7.1905181463673661E-4"/>
    <n v="7.1905181463673661E-4"/>
    <n v="7.1905181463673661E-4"/>
    <n v="7.1905181463673661E-4"/>
    <n v="7.1905181463673661E-4"/>
    <n v="7.1905181463673661E-4"/>
    <n v="7.1905181463673661E-4"/>
    <n v="7.1905181463673661E-4"/>
    <n v="7.1905181463673661E-4"/>
    <n v="7.1905181463673661E-4"/>
    <n v="7.1905181463673661E-4"/>
    <n v="9.4097655630888207E-5"/>
    <n v="9.3070785350517449E-5"/>
    <n v="9.2055280822706654E-5"/>
    <n v="9.1050753386216399E-5"/>
    <n v="9.0056997210995223E-5"/>
    <n v="7.9937769982653663E-5"/>
    <n v="6.2792475176834788E-5"/>
    <n v="4.9222470475933945E-5"/>
    <n v="3.8482135840016341E-5"/>
    <n v="2.9981361218786941E-5"/>
    <n v="2.32531435020079E-5"/>
    <n v="1.792787090428636E-5"/>
    <n v="1.3713013552780906E-5"/>
    <n v="1.037704028043751E-5"/>
    <n v="7.7366777683100613E-6"/>
    <n v="5.646874909373891E-6"/>
    <n v="0"/>
    <n v="0"/>
    <n v="0"/>
    <n v="0"/>
    <n v="6.7333958050870199E-4"/>
    <n v="6.7333958050870199E-4"/>
    <n v="9.4097655630888207E-5"/>
    <n v="1.8716844098140567E-4"/>
    <n v="2.7922372180411235E-4"/>
    <n v="3.7027447519032874E-4"/>
    <n v="4.6033147240132397E-4"/>
    <n v="5.4026924238397759E-4"/>
    <n v="6.0306171756081242E-4"/>
    <n v="6.5228418803674638E-4"/>
    <n v="6.7333958050870199E-4"/>
    <n v="6.7333958050870199E-4"/>
    <n v="6.7333958050870199E-4"/>
    <n v="6.7333958050870199E-4"/>
    <n v="6.7333958050870199E-4"/>
    <n v="6.7333958050870199E-4"/>
    <n v="6.7333958050870199E-4"/>
    <n v="6.7333958050870199E-4"/>
    <n v="6.7333958050870199E-4"/>
    <n v="6.7333958050870199E-4"/>
    <n v="6.7333958050870199E-4"/>
    <n v="6.7333958050870199E-4"/>
  </r>
  <r>
    <x v="77"/>
    <s v="Over $160"/>
    <n v="156.37874580795886"/>
    <s v="HVAC"/>
    <s v="Urban"/>
    <s v="SC-Retro"/>
    <s v="M_Input"/>
    <x v="4"/>
    <s v="Manufactured"/>
    <s v="WINDOW CL30 Prime Window Replacement of Double Pane Base_Electric FAF"/>
    <n v="3.5816333469245322E-4"/>
    <n v="3.5434745156175264E-4"/>
    <n v="3.5057380393468913E-4"/>
    <n v="3.4684094753354263E-4"/>
    <n v="3.4314811748719363E-4"/>
    <n v="3.0554474224644523E-4"/>
    <n v="2.4183227293942631E-4"/>
    <n v="1.9140569714740072E-4"/>
    <n v="1.5149426671776629E-4"/>
    <n v="1.1990511364253593E-4"/>
    <n v="9.4902839279441294E-5"/>
    <n v="7.5113954295165971E-5"/>
    <n v="5.9451408233250729E-5"/>
    <n v="4.7054823798255781E-5"/>
    <n v="3.7243151417082698E-5"/>
    <n v="2.947737649074529E-5"/>
    <n v="1.9891816657961851E-7"/>
    <n v="7.0286001107545737E-8"/>
    <n v="2.3706084944355565E-8"/>
    <n v="7.647961310720002E-9"/>
    <n v="2.6720197692168698E-3"/>
    <n v="108.28274064508814"/>
    <n v="156.37874580795886"/>
    <s v="R-All-HVAC-ER-All-All-E"/>
    <n v="0"/>
    <n v="2.6720197692168698E-3"/>
    <n v="3.5816333469245322E-4"/>
    <n v="7.1251078625420581E-4"/>
    <n v="1.0630845901888949E-3"/>
    <n v="1.4099255377224376E-3"/>
    <n v="1.7530736552096313E-3"/>
    <n v="2.0586183974560766E-3"/>
    <n v="2.3004506703955029E-3"/>
    <n v="2.4918563675429034E-3"/>
    <n v="2.6433506342606696E-3"/>
    <n v="2.6720197692168698E-3"/>
    <n v="2.6720197692168698E-3"/>
    <n v="2.6720197692168698E-3"/>
    <n v="2.6720197692168698E-3"/>
    <n v="2.6720197692168698E-3"/>
    <n v="2.6720197692168698E-3"/>
    <n v="2.6720197692168698E-3"/>
    <n v="2.6720197692168698E-3"/>
    <n v="2.6720197692168698E-3"/>
    <n v="2.6720197692168698E-3"/>
    <n v="2.6720197692168698E-3"/>
    <n v="3.4966992776413016E-4"/>
    <n v="3.4585404463342959E-4"/>
    <n v="3.4208039700636607E-4"/>
    <n v="3.3834754060521957E-4"/>
    <n v="3.3465471055887057E-4"/>
    <n v="2.9705133531812217E-4"/>
    <n v="2.3333886601110325E-4"/>
    <n v="1.8291229021907767E-4"/>
    <n v="1.4300085978944323E-4"/>
    <n v="1.1141170671421287E-4"/>
    <n v="8.6409432351118237E-5"/>
    <n v="6.6620547366842914E-5"/>
    <n v="5.0958001304927678E-5"/>
    <n v="3.8561416869932724E-5"/>
    <n v="2.8749744488759644E-5"/>
    <n v="2.0983969562422236E-5"/>
    <n v="0"/>
    <n v="0"/>
    <n v="0"/>
    <n v="0"/>
    <n v="2.5021516306504088E-3"/>
    <n v="2.5021516306504088E-3"/>
    <n v="3.4966992776413016E-4"/>
    <n v="6.955239723975598E-4"/>
    <n v="1.037604369403926E-3"/>
    <n v="1.3759519100091456E-3"/>
    <n v="1.7106066205680162E-3"/>
    <n v="2.0076579558861384E-3"/>
    <n v="2.2409968218972415E-3"/>
    <n v="2.4239091121163194E-3"/>
    <n v="2.5021516306504088E-3"/>
    <n v="2.5021516306504088E-3"/>
    <n v="2.5021516306504088E-3"/>
    <n v="2.5021516306504088E-3"/>
    <n v="2.5021516306504088E-3"/>
    <n v="2.5021516306504088E-3"/>
    <n v="2.5021516306504088E-3"/>
    <n v="2.5021516306504088E-3"/>
    <n v="2.5021516306504088E-3"/>
    <n v="2.5021516306504088E-3"/>
    <n v="2.5021516306504088E-3"/>
    <n v="2.5021516306504088E-3"/>
  </r>
  <r>
    <x v="77"/>
    <s v="Under $130"/>
    <n v="122.9650286473083"/>
    <s v="HVAC"/>
    <s v="Urban"/>
    <s v="SC-Retro"/>
    <s v="M_Input"/>
    <x v="4"/>
    <s v="Manufactured"/>
    <s v="CFM50 Infiltration Reduction_Heat Pump"/>
    <n v="4.1440453227322782E-3"/>
    <n v="4.0998945370203594E-3"/>
    <n v="4.0562324273518743E-3"/>
    <n v="4.0130422830483396E-3"/>
    <n v="3.970315254346872E-3"/>
    <n v="3.5352341720826081E-3"/>
    <n v="2.7980639068509927E-3"/>
    <n v="2.2146149736100001E-3"/>
    <n v="1.7528290771348567E-3"/>
    <n v="1.3873341496239513E-3"/>
    <n v="1.0980511658673379E-3"/>
    <n v="8.690884878992264E-4"/>
    <n v="6.8786865196685117E-4"/>
    <n v="5.4443686325567953E-4"/>
    <n v="4.3091319653447375E-4"/>
    <n v="3.4106110911041106E-4"/>
    <n v="2.3015362488976666E-6"/>
    <n v="8.1322778165829366E-7"/>
    <n v="2.7428572642229406E-7"/>
    <n v="8.8488952464498194E-8"/>
    <n v="3.0915981493134861E-2"/>
    <n v="84.223627035041488"/>
    <n v="122.9650286473083"/>
    <s v="R-All-HVAC-ASHP-All-All-E"/>
    <n v="0"/>
    <n v="3.0915981493134861E-2"/>
    <n v="4.1440453227322782E-3"/>
    <n v="8.2439398597526376E-3"/>
    <n v="1.2300172287104512E-2"/>
    <n v="1.6313214570152852E-2"/>
    <n v="2.0283529824499723E-2"/>
    <n v="2.381876399658233E-2"/>
    <n v="2.6616827903433324E-2"/>
    <n v="2.8831442877043326E-2"/>
    <n v="3.0584271954178184E-2"/>
    <n v="3.0915981493134861E-2"/>
    <n v="3.0915981493134861E-2"/>
    <n v="3.0915981493134861E-2"/>
    <n v="3.0915981493134861E-2"/>
    <n v="3.0915981493134861E-2"/>
    <n v="3.0915981493134861E-2"/>
    <n v="3.0915981493134861E-2"/>
    <n v="3.0915981493134861E-2"/>
    <n v="3.0915981493134861E-2"/>
    <n v="3.0915981493134861E-2"/>
    <n v="3.0915981493134861E-2"/>
    <n v="4.0457743389488545E-3"/>
    <n v="4.0016235532369356E-3"/>
    <n v="3.9579614435684505E-3"/>
    <n v="3.9147712992649158E-3"/>
    <n v="3.8720442705634482E-3"/>
    <n v="3.4369631882991843E-3"/>
    <n v="2.6997929230675689E-3"/>
    <n v="2.1163439898265763E-3"/>
    <n v="1.6545580933514329E-3"/>
    <n v="1.2890631658405275E-3"/>
    <n v="9.9978018208391416E-4"/>
    <n v="7.7081750411580252E-4"/>
    <n v="5.8959766818342729E-4"/>
    <n v="4.4616587947225565E-4"/>
    <n v="3.3264221275104992E-4"/>
    <n v="2.427901253269872E-4"/>
    <n v="0"/>
    <n v="0"/>
    <n v="0"/>
    <n v="0"/>
    <n v="2.8950561817466386E-2"/>
    <n v="2.8950561817466386E-2"/>
    <n v="4.0457743389488545E-3"/>
    <n v="8.0473978921857901E-3"/>
    <n v="1.2005359335754241E-2"/>
    <n v="1.5920130635019156E-2"/>
    <n v="1.9792174905582605E-2"/>
    <n v="2.3229138093881788E-2"/>
    <n v="2.5928931016949357E-2"/>
    <n v="2.8045275006775935E-2"/>
    <n v="2.8950561817466386E-2"/>
    <n v="2.8950561817466386E-2"/>
    <n v="2.8950561817466386E-2"/>
    <n v="2.8950561817466386E-2"/>
    <n v="2.8950561817466386E-2"/>
    <n v="2.8950561817466386E-2"/>
    <n v="2.8950561817466386E-2"/>
    <n v="2.8950561817466386E-2"/>
    <n v="2.8950561817466386E-2"/>
    <n v="2.8950561817466386E-2"/>
    <n v="2.8950561817466386E-2"/>
    <n v="2.8950561817466386E-2"/>
  </r>
  <r>
    <x v="77"/>
    <s v="Under $100"/>
    <n v="96.47865838055597"/>
    <s v="HVAC"/>
    <s v="Urban"/>
    <s v="SC-Retro"/>
    <s v="M_Input"/>
    <x v="4"/>
    <s v="Manufactured"/>
    <s v="WINDOW CL22 Prime Window Replacement of Single Pane Base_Heat Pump"/>
    <n v="8.2027786739710955E-4"/>
    <n v="8.1153860189028327E-4"/>
    <n v="8.0289606557233813E-4"/>
    <n v="7.9434695070925094E-4"/>
    <n v="7.8588950556713407E-4"/>
    <n v="6.9976897489946966E-4"/>
    <n v="5.5385250778079763E-4"/>
    <n v="4.3836384647955186E-4"/>
    <n v="3.4695732921083015E-4"/>
    <n v="2.7461077497830175E-4"/>
    <n v="2.17349714707442E-4"/>
    <n v="1.7202853634895249E-4"/>
    <n v="1.3615763992481448E-4"/>
    <n v="1.0776656005038387E-4"/>
    <n v="8.5295533798244893E-5"/>
    <n v="6.7510091576103819E-5"/>
    <n v="4.5556915983201147E-7"/>
    <n v="1.6097139352880647E-7"/>
    <n v="5.4292483118597794E-8"/>
    <n v="1.7515621467171891E-8"/>
    <n v="6.1195506787934603E-3"/>
    <n v="65.659734941743409"/>
    <n v="96.47865838055597"/>
    <s v="R-All-HVAC-ASHP-All-All-E"/>
    <n v="0"/>
    <n v="6.1195506787934603E-3"/>
    <n v="8.2027786739710955E-4"/>
    <n v="1.6318164692873927E-3"/>
    <n v="2.4347125348597306E-3"/>
    <n v="3.2290594855689816E-3"/>
    <n v="4.0149489911361158E-3"/>
    <n v="4.7147179660355851E-3"/>
    <n v="5.268570473816383E-3"/>
    <n v="5.7069343202959351E-3"/>
    <n v="6.0538916495067648E-3"/>
    <n v="6.1195506787934603E-3"/>
    <n v="6.1195506787934603E-3"/>
    <n v="6.1195506787934603E-3"/>
    <n v="6.1195506787934603E-3"/>
    <n v="6.1195506787934603E-3"/>
    <n v="6.1195506787934603E-3"/>
    <n v="6.1195506787934603E-3"/>
    <n v="6.1195506787934603E-3"/>
    <n v="6.1195506787934603E-3"/>
    <n v="6.1195506787934603E-3"/>
    <n v="6.1195506787934603E-3"/>
    <n v="8.008259775824164E-4"/>
    <n v="7.9208671207559012E-4"/>
    <n v="7.8344417575764499E-4"/>
    <n v="7.7489506089455779E-4"/>
    <n v="7.6643761575244092E-4"/>
    <n v="6.8031708508477652E-4"/>
    <n v="5.3440061796610448E-4"/>
    <n v="4.1891195666485871E-4"/>
    <n v="3.27505439396137E-4"/>
    <n v="2.551588851636086E-4"/>
    <n v="1.9789782489274883E-4"/>
    <n v="1.5257664653425931E-4"/>
    <n v="1.167057501101213E-4"/>
    <n v="8.83146702356907E-5"/>
    <n v="6.5843643983551719E-5"/>
    <n v="4.8058201761410645E-5"/>
    <n v="0"/>
    <n v="0"/>
    <n v="0"/>
    <n v="0"/>
    <n v="5.7305128824995969E-3"/>
    <n v="5.7305128824995969E-3"/>
    <n v="8.008259775824164E-4"/>
    <n v="1.5929126896580066E-3"/>
    <n v="2.3763568654156515E-3"/>
    <n v="3.1512519263102094E-3"/>
    <n v="3.9176895420626502E-3"/>
    <n v="4.5980066271474268E-3"/>
    <n v="5.1324072451135313E-3"/>
    <n v="5.5513192017783899E-3"/>
    <n v="5.7305128824995969E-3"/>
    <n v="5.7305128824995969E-3"/>
    <n v="5.7305128824995969E-3"/>
    <n v="5.7305128824995969E-3"/>
    <n v="5.7305128824995969E-3"/>
    <n v="5.7305128824995969E-3"/>
    <n v="5.7305128824995969E-3"/>
    <n v="5.7305128824995969E-3"/>
    <n v="5.7305128824995969E-3"/>
    <n v="5.7305128824995969E-3"/>
    <n v="5.7305128824995969E-3"/>
    <n v="5.7305128824995969E-3"/>
  </r>
  <r>
    <x v="77"/>
    <s v="Under $85"/>
    <n v="74.535945650222516"/>
    <s v="HVAC"/>
    <s v="Urban"/>
    <s v="SC-Retro"/>
    <s v="M_Input"/>
    <x v="4"/>
    <s v="Manufactured"/>
    <s v="WINDOW CL30 Prime Window Replacement of Single Pane Base_Heat Pump"/>
    <n v="3.178003544509559E-3"/>
    <n v="3.1441449974720362E-3"/>
    <n v="3.1106612084492546E-3"/>
    <n v="3.077539362283244E-3"/>
    <n v="3.0447726722292617E-3"/>
    <n v="2.7111157949745407E-3"/>
    <n v="2.1457914480225381E-3"/>
    <n v="1.6983535863493286E-3"/>
    <n v="1.3442172047436053E-3"/>
    <n v="1.06392486123128E-3"/>
    <n v="8.4207826541782683E-4"/>
    <n v="6.6649036869489595E-4"/>
    <n v="5.2751571082392153E-4"/>
    <n v="4.1752011535613095E-4"/>
    <n v="3.3046059087490671E-4"/>
    <n v="2.6155443032959119E-4"/>
    <n v="1.7650121529055852E-6"/>
    <n v="6.2365166674859476E-7"/>
    <n v="2.1034543372313011E-7"/>
    <n v="6.7860793664461803E-8"/>
    <n v="2.3708982676472038E-2"/>
    <n v="50.554541722245418"/>
    <n v="74.535945650222516"/>
    <s v="R-All-HVAC-ASHP-All-All-E"/>
    <n v="0"/>
    <n v="2.3708982676472038E-2"/>
    <n v="3.178003544509559E-3"/>
    <n v="6.3221485419815947E-3"/>
    <n v="9.4328097504308497E-3"/>
    <n v="1.2510349112714094E-2"/>
    <n v="1.5555121784943355E-2"/>
    <n v="1.8266237579917896E-2"/>
    <n v="2.0412029027940433E-2"/>
    <n v="2.2110382614289763E-2"/>
    <n v="2.3454599819033368E-2"/>
    <n v="2.3708982676472038E-2"/>
    <n v="2.3708982676472038E-2"/>
    <n v="2.3708982676472038E-2"/>
    <n v="2.3708982676472038E-2"/>
    <n v="2.3708982676472038E-2"/>
    <n v="2.3708982676472038E-2"/>
    <n v="2.3708982676472038E-2"/>
    <n v="2.3708982676472038E-2"/>
    <n v="2.3708982676472038E-2"/>
    <n v="2.3708982676472038E-2"/>
    <n v="2.3708982676472038E-2"/>
    <n v="3.102641064019058E-3"/>
    <n v="3.0687825169815352E-3"/>
    <n v="3.0352987279587537E-3"/>
    <n v="3.0021768817927431E-3"/>
    <n v="2.9694101917387607E-3"/>
    <n v="2.6357533144840397E-3"/>
    <n v="2.0704289675320372E-3"/>
    <n v="1.6229911058588276E-3"/>
    <n v="1.2688547242531044E-3"/>
    <n v="9.885623807407793E-4"/>
    <n v="7.66715784927326E-4"/>
    <n v="5.9112788820439512E-4"/>
    <n v="4.5215323033342069E-4"/>
    <n v="3.4215763486563012E-4"/>
    <n v="2.5509811038440587E-4"/>
    <n v="1.8619194983909035E-4"/>
    <n v="0"/>
    <n v="0"/>
    <n v="0"/>
    <n v="0"/>
    <n v="2.2201733066662021E-2"/>
    <n v="2.2201733066662021E-2"/>
    <n v="3.102641064019058E-3"/>
    <n v="6.1714235810005937E-3"/>
    <n v="9.2067223089593482E-3"/>
    <n v="1.2208899190752092E-2"/>
    <n v="1.5178309382490852E-2"/>
    <n v="1.7814062696974893E-2"/>
    <n v="1.9884491664506929E-2"/>
    <n v="2.1507482770365759E-2"/>
    <n v="2.2201733066662021E-2"/>
    <n v="2.2201733066662021E-2"/>
    <n v="2.2201733066662021E-2"/>
    <n v="2.2201733066662021E-2"/>
    <n v="2.2201733066662021E-2"/>
    <n v="2.2201733066662021E-2"/>
    <n v="2.2201733066662021E-2"/>
    <n v="2.2201733066662021E-2"/>
    <n v="2.2201733066662021E-2"/>
    <n v="2.2201733066662021E-2"/>
    <n v="2.2201733066662021E-2"/>
    <n v="2.2201733066662021E-2"/>
  </r>
  <r>
    <x v="77"/>
    <s v="Under $100"/>
    <n v="97.343403067677698"/>
    <s v="HVAC"/>
    <s v="Urban"/>
    <s v="SC-Retro"/>
    <s v="M_Input"/>
    <x v="4"/>
    <s v="Manufactured"/>
    <s v="Floor R0 - R22_Heat Pump"/>
    <n v="1.0495311180411799E-3"/>
    <n v="1.0383493813848647E-3"/>
    <n v="1.0272914080260724E-3"/>
    <n v="1.0163529657772406E-3"/>
    <n v="1.0055318133256397E-3"/>
    <n v="8.9534210758026201E-4"/>
    <n v="7.0864455183414351E-4"/>
    <n v="5.6087883897736068E-4"/>
    <n v="4.4392580625723157E-4"/>
    <n v="3.5135966133486278E-4"/>
    <n v="2.7809514086572177E-4"/>
    <n v="2.2010748950501311E-4"/>
    <n v="1.7421130782620275E-4"/>
    <n v="1.3788541999314451E-4"/>
    <n v="1.0913413674716766E-4"/>
    <n v="8.6377975936085028E-5"/>
    <n v="5.828927350932655E-7"/>
    <n v="2.0596006955426769E-7"/>
    <n v="6.9466278164382199E-8"/>
    <n v="2.241092989618287E-8"/>
    <n v="7.8298575654662268E-3"/>
    <n v="65.827766540842902"/>
    <n v="97.343403067677698"/>
    <s v="R-All-HVAC-ASHP-All-All-E"/>
    <n v="0"/>
    <n v="7.8298575654662268E-3"/>
    <n v="1.0495311180411799E-3"/>
    <n v="2.0878804994260446E-3"/>
    <n v="3.1151719074521168E-3"/>
    <n v="4.1315248732293579E-3"/>
    <n v="5.1370566865549978E-3"/>
    <n v="6.0323987941352597E-3"/>
    <n v="6.7410433459694028E-3"/>
    <n v="7.3019221849467634E-3"/>
    <n v="7.7458479912039949E-3"/>
    <n v="7.8298575654662268E-3"/>
    <n v="7.8298575654662268E-3"/>
    <n v="7.8298575654662268E-3"/>
    <n v="7.8298575654662268E-3"/>
    <n v="7.8298575654662268E-3"/>
    <n v="7.8298575654662268E-3"/>
    <n v="7.8298575654662268E-3"/>
    <n v="7.8298575654662268E-3"/>
    <n v="7.8298575654662268E-3"/>
    <n v="7.8298575654662268E-3"/>
    <n v="7.8298575654662268E-3"/>
    <n v="1.0246427668169657E-3"/>
    <n v="1.0134610301606505E-3"/>
    <n v="1.0024030568018582E-3"/>
    <n v="9.9146461455302637E-4"/>
    <n v="9.8064346210142549E-4"/>
    <n v="8.7045375635604765E-4"/>
    <n v="6.8375620060992916E-4"/>
    <n v="5.3599048775314633E-4"/>
    <n v="4.1903745503301727E-4"/>
    <n v="3.2647131011064848E-4"/>
    <n v="2.5320678964150747E-4"/>
    <n v="1.9521913828079879E-4"/>
    <n v="1.4932295660198842E-4"/>
    <n v="1.1299706876893018E-4"/>
    <n v="8.4245785522953342E-5"/>
    <n v="6.1489624711870715E-5"/>
    <n v="0"/>
    <n v="0"/>
    <n v="0"/>
    <n v="0"/>
    <n v="7.3320905409819401E-3"/>
    <n v="7.3320905409819401E-3"/>
    <n v="1.0246427668169657E-3"/>
    <n v="2.0381037969776162E-3"/>
    <n v="3.0405068537794743E-3"/>
    <n v="4.0319714683325009E-3"/>
    <n v="5.0126149304339264E-3"/>
    <n v="5.8830686867899738E-3"/>
    <n v="6.5668248873999033E-3"/>
    <n v="7.1028153751530494E-3"/>
    <n v="7.3320905409819401E-3"/>
    <n v="7.3320905409819401E-3"/>
    <n v="7.3320905409819401E-3"/>
    <n v="7.3320905409819401E-3"/>
    <n v="7.3320905409819401E-3"/>
    <n v="7.3320905409819401E-3"/>
    <n v="7.3320905409819401E-3"/>
    <n v="7.3320905409819401E-3"/>
    <n v="7.3320905409819401E-3"/>
    <n v="7.3320905409819401E-3"/>
    <n v="7.3320905409819401E-3"/>
    <n v="7.3320905409819401E-3"/>
  </r>
  <r>
    <x v="77"/>
    <s v="Over $160"/>
    <n v="206.83646920490449"/>
    <s v="HVAC"/>
    <s v="Urban"/>
    <s v="SC-Retro"/>
    <s v="M_Input"/>
    <x v="4"/>
    <s v="Manufactured"/>
    <s v="WINDOW CL22 Prime Window Replacement of Double Pane Base_Heat Pump"/>
    <n v="2.0367613872318419E-5"/>
    <n v="2.0150616690698086E-5"/>
    <n v="1.9936021308330931E-5"/>
    <n v="1.9723745593719754E-5"/>
    <n v="1.951374605106775E-5"/>
    <n v="1.7375361261186573E-5"/>
    <n v="1.3752235027979088E-5"/>
    <n v="1.0884635457752012E-5"/>
    <n v="8.6149988831966793E-6"/>
    <n v="6.8186238496039148E-6"/>
    <n v="5.3968237354338062E-6"/>
    <n v="4.2714925547043998E-6"/>
    <n v="3.380813192674178E-6"/>
    <n v="2.6758587189719039E-6"/>
    <n v="2.1179000025303602E-6"/>
    <n v="1.6762849911702791E-6"/>
    <n v="1.1311845788352694E-8"/>
    <n v="3.9969421560615166E-9"/>
    <n v="1.3480899293770978E-9"/>
    <n v="4.3491532437548933E-10"/>
    <n v="1.5194929700255915E-4"/>
    <n v="141.15283605961326"/>
    <n v="206.83646920490449"/>
    <s v="R-All-HVAC-ASHP-All-All-E"/>
    <n v="0"/>
    <n v="1.5194929700255915E-4"/>
    <n v="2.0367613872318419E-5"/>
    <n v="4.0518230563016508E-5"/>
    <n v="6.0454251871347442E-5"/>
    <n v="8.0177997465067196E-5"/>
    <n v="9.969174351613495E-5"/>
    <n v="1.1706710477732153E-4"/>
    <n v="1.3081933980530061E-4"/>
    <n v="1.4170397526305263E-4"/>
    <n v="1.5031897414624932E-4"/>
    <n v="1.5194929700255915E-4"/>
    <n v="1.5194929700255915E-4"/>
    <n v="1.5194929700255915E-4"/>
    <n v="1.5194929700255915E-4"/>
    <n v="1.5194929700255915E-4"/>
    <n v="1.5194929700255915E-4"/>
    <n v="1.5194929700255915E-4"/>
    <n v="1.5194929700255915E-4"/>
    <n v="1.5194929700255915E-4"/>
    <n v="1.5194929700255915E-4"/>
    <n v="1.5194929700255915E-4"/>
    <n v="1.9884620734773781E-5"/>
    <n v="1.9667623553153447E-5"/>
    <n v="1.9453028170786292E-5"/>
    <n v="1.9240752456175116E-5"/>
    <n v="1.9030752913523112E-5"/>
    <n v="1.6892368123641935E-5"/>
    <n v="1.3269241890434452E-5"/>
    <n v="1.0401642320207376E-5"/>
    <n v="8.1320057456520428E-6"/>
    <n v="6.3356307120592775E-6"/>
    <n v="4.9138305978891688E-6"/>
    <n v="3.7884994171597624E-6"/>
    <n v="2.897820055129541E-6"/>
    <n v="2.1928655814272665E-6"/>
    <n v="1.6349068649857231E-6"/>
    <n v="1.1932918536256419E-6"/>
    <n v="0"/>
    <n v="0"/>
    <n v="0"/>
    <n v="0"/>
    <n v="1.422894342516664E-4"/>
    <n v="1.422894342516664E-4"/>
    <n v="1.9884620734773781E-5"/>
    <n v="3.9552244287927225E-5"/>
    <n v="5.9005272458713517E-5"/>
    <n v="7.824602491488863E-5"/>
    <n v="9.7276777828411742E-5"/>
    <n v="1.1416914595205368E-4"/>
    <n v="1.2743838784248811E-4"/>
    <n v="1.378400301626955E-4"/>
    <n v="1.422894342516664E-4"/>
    <n v="1.422894342516664E-4"/>
    <n v="1.422894342516664E-4"/>
    <n v="1.422894342516664E-4"/>
    <n v="1.422894342516664E-4"/>
    <n v="1.422894342516664E-4"/>
    <n v="1.422894342516664E-4"/>
    <n v="1.422894342516664E-4"/>
    <n v="1.422894342516664E-4"/>
    <n v="1.422894342516664E-4"/>
    <n v="1.422894342516664E-4"/>
    <n v="1.422894342516664E-4"/>
  </r>
  <r>
    <x v="77"/>
    <s v="Over $160"/>
    <n v="169.30296568412578"/>
    <s v="HVAC"/>
    <s v="Urban"/>
    <s v="SC-Retro"/>
    <s v="M_Input"/>
    <x v="4"/>
    <s v="Manufactured"/>
    <s v="WINDOW CL30 Prime Window Replacement of Double Pane Base_Heat Pump"/>
    <n v="7.5549270401787974E-5"/>
    <n v="7.474436616246805E-5"/>
    <n v="7.3948370879414017E-5"/>
    <n v="7.3160979903552639E-5"/>
    <n v="7.2382031896607601E-5"/>
    <n v="6.44501547642858E-5"/>
    <n v="5.1010949503996432E-5"/>
    <n v="4.0374207434294388E-5"/>
    <n v="3.195548011749699E-5"/>
    <n v="2.5292214405239444E-5"/>
    <n v="2.0018353561445688E-5"/>
    <n v="1.5844180278435988E-5"/>
    <n v="1.2540397302916842E-5"/>
    <n v="9.9255207401267775E-6"/>
    <n v="7.8558932321756726E-6"/>
    <n v="6.2178176030969044E-6"/>
    <n v="4.1958852007159828E-8"/>
    <n v="1.4825794794696024E-8"/>
    <n v="5.0004488124579952E-9"/>
    <n v="1.6132245853198238E-9"/>
    <n v="5.6362314204168578E-4"/>
    <n v="115.39568850374735"/>
    <n v="169.30296568412578"/>
    <s v="R-All-HVAC-ASHP-All-All-E"/>
    <n v="0"/>
    <n v="5.6362314204168578E-4"/>
    <n v="7.5549270401787974E-5"/>
    <n v="1.5029363656425602E-4"/>
    <n v="2.2424200744367004E-4"/>
    <n v="2.9740298734722269E-4"/>
    <n v="3.697850192438303E-4"/>
    <n v="4.3423517400811612E-4"/>
    <n v="4.8524612351211253E-4"/>
    <n v="5.2562033094640697E-4"/>
    <n v="5.5757581106390401E-4"/>
    <n v="5.6362314204168578E-4"/>
    <n v="5.6362314204168578E-4"/>
    <n v="5.6362314204168578E-4"/>
    <n v="5.6362314204168578E-4"/>
    <n v="5.6362314204168578E-4"/>
    <n v="5.6362314204168578E-4"/>
    <n v="5.6362314204168578E-4"/>
    <n v="5.6362314204168578E-4"/>
    <n v="5.6362314204168578E-4"/>
    <n v="5.6362314204168578E-4"/>
    <n v="5.6362314204168578E-4"/>
    <n v="7.3757711538814785E-5"/>
    <n v="7.2952807299494861E-5"/>
    <n v="7.2156812016440828E-5"/>
    <n v="7.136942104057945E-5"/>
    <n v="7.0590473033634412E-5"/>
    <n v="6.2658595901312611E-5"/>
    <n v="4.9219390641023243E-5"/>
    <n v="3.8582648571321199E-5"/>
    <n v="3.0163921254523797E-5"/>
    <n v="2.3500655542266251E-5"/>
    <n v="1.8226794698472496E-5"/>
    <n v="1.4052621415462797E-5"/>
    <n v="1.0748838439943651E-5"/>
    <n v="8.1339618771535866E-6"/>
    <n v="6.0643343692024817E-6"/>
    <n v="4.4262587401237135E-6"/>
    <n v="0"/>
    <n v="0"/>
    <n v="0"/>
    <n v="0"/>
    <n v="5.27791964782222E-4"/>
    <n v="5.27791964782222E-4"/>
    <n v="7.3757711538814785E-5"/>
    <n v="1.4671051883830965E-4"/>
    <n v="2.1886733085475047E-4"/>
    <n v="2.9023675189532994E-4"/>
    <n v="3.6082722492896432E-4"/>
    <n v="4.2348582083027693E-4"/>
    <n v="4.7270521147130018E-4"/>
    <n v="5.1128786004262135E-4"/>
    <n v="5.27791964782222E-4"/>
    <n v="5.27791964782222E-4"/>
    <n v="5.27791964782222E-4"/>
    <n v="5.27791964782222E-4"/>
    <n v="5.27791964782222E-4"/>
    <n v="5.27791964782222E-4"/>
    <n v="5.27791964782222E-4"/>
    <n v="5.27791964782222E-4"/>
    <n v="5.27791964782222E-4"/>
    <n v="5.27791964782222E-4"/>
    <n v="5.27791964782222E-4"/>
    <n v="5.27791964782222E-4"/>
  </r>
  <r>
    <x v="77"/>
    <s v="Over $160"/>
    <n v="241.97538082927539"/>
    <s v="HVAC"/>
    <s v="Urban"/>
    <s v="SC-Retro"/>
    <s v="M_Input"/>
    <x v="4"/>
    <s v="Manufactured"/>
    <s v="Floor R11 - R22_Heat Pump"/>
    <n v="6.7218318552053635E-4"/>
    <n v="6.6502172528739754E-4"/>
    <n v="6.5793953055306032E-4"/>
    <n v="6.5093389076872009E-4"/>
    <n v="6.4400337046218933E-4"/>
    <n v="5.7343122053133571E-4"/>
    <n v="4.5385881758577595E-4"/>
    <n v="3.5922072075243559E-4"/>
    <n v="2.8431692729767182E-4"/>
    <n v="2.2503197128664662E-4"/>
    <n v="1.7810894260456662E-4"/>
    <n v="1.4097014458088947E-4"/>
    <n v="1.1157545482488595E-4"/>
    <n v="8.8310159893889239E-5"/>
    <n v="6.9896099721806113E-5"/>
    <n v="5.5321678438557484E-5"/>
    <n v="3.7331975084553513E-7"/>
    <n v="1.3190928145265995E-7"/>
    <n v="4.4490404657976027E-8"/>
    <n v="1.4353314531739834E-8"/>
    <n v="5.0147141995656903E-3"/>
    <n v="165.18419465159488"/>
    <n v="241.97538082927539"/>
    <s v="R-All-HVAC-ASHP-All-All-E"/>
    <n v="0"/>
    <n v="5.0147141995656903E-3"/>
    <n v="6.7218318552053635E-4"/>
    <n v="1.3372049108079339E-3"/>
    <n v="1.9951444413609941E-3"/>
    <n v="2.646078332129714E-3"/>
    <n v="3.2900817025919033E-3"/>
    <n v="3.8635129231232388E-3"/>
    <n v="4.3173717407090145E-3"/>
    <n v="4.67659246146145E-3"/>
    <n v="4.9609093887591216E-3"/>
    <n v="5.0147141995656903E-3"/>
    <n v="5.0147141995656903E-3"/>
    <n v="5.0147141995656903E-3"/>
    <n v="5.0147141995656903E-3"/>
    <n v="5.0147141995656903E-3"/>
    <n v="5.0147141995656903E-3"/>
    <n v="5.0147141995656903E-3"/>
    <n v="5.0147141995656903E-3"/>
    <n v="5.0147141995656903E-3"/>
    <n v="5.0147141995656903E-3"/>
    <n v="5.0147141995656903E-3"/>
    <n v="6.5624318057864387E-4"/>
    <n v="6.4908172034550506E-4"/>
    <n v="6.4199952561116785E-4"/>
    <n v="6.3499388582682762E-4"/>
    <n v="6.2806336552029686E-4"/>
    <n v="5.5749121558944324E-4"/>
    <n v="4.3791881264388348E-4"/>
    <n v="3.4328071581054312E-4"/>
    <n v="2.6837692235577934E-4"/>
    <n v="2.0909196634475417E-4"/>
    <n v="1.6216893766267417E-4"/>
    <n v="1.2503013963899702E-4"/>
    <n v="9.563544988299349E-5"/>
    <n v="7.2370154951996777E-5"/>
    <n v="5.3956094779913657E-5"/>
    <n v="3.9381673496665028E-5"/>
    <n v="0"/>
    <n v="0"/>
    <n v="0"/>
    <n v="0"/>
    <n v="4.6959141007278417E-3"/>
    <n v="4.6959141007278417E-3"/>
    <n v="6.5624318057864387E-4"/>
    <n v="1.3053249009241489E-3"/>
    <n v="1.9473244265353169E-3"/>
    <n v="2.5823183123621445E-3"/>
    <n v="3.2103816778824412E-3"/>
    <n v="3.7678728934718844E-3"/>
    <n v="4.2057917061157678E-3"/>
    <n v="4.5490724219263111E-3"/>
    <n v="4.6959141007278417E-3"/>
    <n v="4.6959141007278417E-3"/>
    <n v="4.6959141007278417E-3"/>
    <n v="4.6959141007278417E-3"/>
    <n v="4.6959141007278417E-3"/>
    <n v="4.6959141007278417E-3"/>
    <n v="4.6959141007278417E-3"/>
    <n v="4.6959141007278417E-3"/>
    <n v="4.6959141007278417E-3"/>
    <n v="4.6959141007278417E-3"/>
    <n v="4.6959141007278417E-3"/>
    <n v="4.6959141007278417E-3"/>
  </r>
  <r>
    <x v="77"/>
    <s v="Over $160"/>
    <n v="249.28077655348332"/>
    <s v="HVAC"/>
    <s v="Urban"/>
    <s v="SC-Retro"/>
    <s v="M_Input"/>
    <x v="4"/>
    <s v="Manufactured"/>
    <s v="Attic R11 - R30_Heat Pump"/>
    <n v="1.9425214974722175E-5"/>
    <n v="1.9218258139802365E-5"/>
    <n v="1.9013591974133828E-5"/>
    <n v="1.8811138146401013E-5"/>
    <n v="1.8610855173334991E-5"/>
    <n v="1.6571412335184329E-5"/>
    <n v="1.3115926267851522E-5"/>
    <n v="1.0381009037866681E-5"/>
    <n v="8.2163873668348322E-6"/>
    <n v="6.5031296714801061E-6"/>
    <n v="5.1471155088994069E-6"/>
    <n v="4.0738528164474325E-6"/>
    <n v="3.2243847251213256E-6"/>
    <n v="2.5520481281638322E-6"/>
    <n v="2.0199058712533367E-6"/>
    <n v="1.5987241567181387E-6"/>
    <n v="1.0788452568727164E-8"/>
    <n v="3.8120057219145744E-9"/>
    <n v="1.2857145096902477E-9"/>
    <n v="4.1479201858186287E-10"/>
    <n v="1.4491868208205762E-4"/>
    <n v="171.8295920016358"/>
    <n v="249.28077655348332"/>
    <s v="R-All-HVAC-ASHP-All-All-E"/>
    <n v="0"/>
    <n v="1.4491868208205762E-4"/>
    <n v="1.9425214974722175E-5"/>
    <n v="3.8643473114524543E-5"/>
    <n v="5.7657065088658374E-5"/>
    <n v="7.6468203235059384E-5"/>
    <n v="9.5079058408394375E-5"/>
    <n v="1.116504707435787E-4"/>
    <n v="1.2476639701143022E-4"/>
    <n v="1.351474060492969E-4"/>
    <n v="1.4336379341613173E-4"/>
    <n v="1.4491868208205762E-4"/>
    <n v="1.4491868208205762E-4"/>
    <n v="1.4491868208205762E-4"/>
    <n v="1.4491868208205762E-4"/>
    <n v="1.4491868208205762E-4"/>
    <n v="1.4491868208205762E-4"/>
    <n v="1.4491868208205762E-4"/>
    <n v="1.4491868208205762E-4"/>
    <n v="1.4491868208205762E-4"/>
    <n v="1.4491868208205762E-4"/>
    <n v="1.4491868208205762E-4"/>
    <n v="1.8964569678373959E-5"/>
    <n v="1.8757612843454149E-5"/>
    <n v="1.8552946677785613E-5"/>
    <n v="1.8350492850052797E-5"/>
    <n v="1.8150209876986776E-5"/>
    <n v="1.6110767038836113E-5"/>
    <n v="1.2655280971503306E-5"/>
    <n v="9.9203637415184659E-6"/>
    <n v="7.7557420704866167E-6"/>
    <n v="6.0424843751318906E-6"/>
    <n v="4.6864702125511913E-6"/>
    <n v="3.6132075200992174E-6"/>
    <n v="2.7637394287731105E-6"/>
    <n v="2.0914028318156171E-6"/>
    <n v="1.5592605749051216E-6"/>
    <n v="1.1380788603699236E-6"/>
    <n v="0"/>
    <n v="0"/>
    <n v="0"/>
    <n v="0"/>
    <n v="1.3570577615509331E-4"/>
    <n v="1.3570577615509331E-4"/>
    <n v="1.8964569678373959E-5"/>
    <n v="3.7722182521828112E-5"/>
    <n v="5.6275129199613721E-5"/>
    <n v="7.4625622049666522E-5"/>
    <n v="9.2775831926653291E-5"/>
    <n v="1.088865989654894E-4"/>
    <n v="1.215418799369927E-4"/>
    <n v="1.3146224367851118E-4"/>
    <n v="1.3570577615509331E-4"/>
    <n v="1.3570577615509331E-4"/>
    <n v="1.3570577615509331E-4"/>
    <n v="1.3570577615509331E-4"/>
    <n v="1.3570577615509331E-4"/>
    <n v="1.3570577615509331E-4"/>
    <n v="1.3570577615509331E-4"/>
    <n v="1.3570577615509331E-4"/>
    <n v="1.3570577615509331E-4"/>
    <n v="1.3570577615509331E-4"/>
    <n v="1.3570577615509331E-4"/>
    <n v="1.3570577615509331E-4"/>
  </r>
  <r>
    <x v="79"/>
    <s v="Under $25"/>
    <n v="21.55046429547723"/>
    <s v="Food Preparation"/>
    <s v="Urban"/>
    <s v="SC-New"/>
    <s v="M_Input"/>
    <x v="4"/>
    <s v="Single Family"/>
    <s v="Microwave Top Tier"/>
    <n v="6.1609322205470451E-3"/>
    <n v="6.8262106713232627E-3"/>
    <n v="7.3413694682700082E-3"/>
    <n v="7.8655643092155354E-3"/>
    <n v="8.2159897588683188E-3"/>
    <n v="8.6394602777639228E-3"/>
    <n v="8.9356493573676567E-3"/>
    <n v="8.9754317515023455E-3"/>
    <n v="8.8726273689741092E-3"/>
    <n v="9.1300569915094901E-3"/>
    <n v="9.3302611093211609E-3"/>
    <n v="9.343218816838415E-3"/>
    <n v="8.9639734968322733E-3"/>
    <n v="8.8948158618443549E-3"/>
    <n v="8.8762029238725875E-3"/>
    <n v="8.9102837099288828E-3"/>
    <n v="9.0218920662131809E-3"/>
    <n v="9.0462955056798845E-3"/>
    <n v="9.1589175227406849E-3"/>
    <n v="9.183866247820029E-3"/>
    <n v="0.17169301943643314"/>
    <n v="11.430646991991916"/>
    <n v="21.55046429547723"/>
    <s v="R-All-Food-Oven-All-All-R"/>
    <n v="0"/>
    <n v="0.17169301943643314"/>
    <n v="6.1609322205470451E-3"/>
    <n v="1.2987142891870307E-2"/>
    <n v="2.0328512360140313E-2"/>
    <n v="2.8194076669355847E-2"/>
    <n v="3.6410066428224169E-2"/>
    <n v="4.5049526705988094E-2"/>
    <n v="5.3985176063355747E-2"/>
    <n v="6.2960607814858099E-2"/>
    <n v="7.1833235183832209E-2"/>
    <n v="8.0963292175341706E-2"/>
    <n v="9.0293553284662861E-2"/>
    <n v="9.9636772101501278E-2"/>
    <n v="0.10860074559833355"/>
    <n v="0.11749556146017791"/>
    <n v="0.12637176438405048"/>
    <n v="0.13528204809397937"/>
    <n v="0.14430394016019255"/>
    <n v="0.15335023566587244"/>
    <n v="0.16250915318861311"/>
    <n v="0.17169301943643314"/>
    <n v="2.5143436202564695E-3"/>
    <n v="3.1796220710326871E-3"/>
    <n v="3.6947808679794326E-3"/>
    <n v="4.2189757089249602E-3"/>
    <n v="4.5694011585777437E-3"/>
    <n v="4.9928716774733477E-3"/>
    <n v="5.2890607570770815E-3"/>
    <n v="5.3288431512117703E-3"/>
    <n v="5.226038768683534E-3"/>
    <n v="5.4834683912189149E-3"/>
    <n v="5.6836725090305858E-3"/>
    <n v="5.6966302165478398E-3"/>
    <n v="5.3173848965416982E-3"/>
    <n v="5.2482272615537798E-3"/>
    <n v="5.2296143235820124E-3"/>
    <n v="5.2636951096383076E-3"/>
    <n v="5.3753034659226057E-3"/>
    <n v="5.3997069053893093E-3"/>
    <n v="5.5123289224501097E-3"/>
    <n v="5.5372776475294538E-3"/>
    <n v="9.8761247430621632E-2"/>
    <n v="9.8761247430621632E-2"/>
    <n v="2.5143436202564695E-3"/>
    <n v="5.6939656912891566E-3"/>
    <n v="9.3887465592685897E-3"/>
    <n v="1.360772226819355E-2"/>
    <n v="1.8177123426771295E-2"/>
    <n v="2.3169995104244643E-2"/>
    <n v="2.8459055861321726E-2"/>
    <n v="3.3787899012533498E-2"/>
    <n v="3.9013937781217034E-2"/>
    <n v="4.4497406172435951E-2"/>
    <n v="5.018107868146654E-2"/>
    <n v="5.5877708898014383E-2"/>
    <n v="6.119509379455608E-2"/>
    <n v="6.6443321056109866E-2"/>
    <n v="7.1672935379691882E-2"/>
    <n v="7.6936630489330193E-2"/>
    <n v="8.2311933955252797E-2"/>
    <n v="8.7711640860642107E-2"/>
    <n v="9.322396978309222E-2"/>
    <n v="9.8761247430621632E-2"/>
  </r>
  <r>
    <x v="79"/>
    <s v="Under $25"/>
    <n v="21.55046429547723"/>
    <s v="Food Preparation"/>
    <s v="Urban"/>
    <s v="SC-New"/>
    <s v="M_Input"/>
    <x v="4"/>
    <s v="Multifamily - Low Rise"/>
    <s v="Microwave Top Tier"/>
    <n v="2.67252827588949E-3"/>
    <n v="3.0769696804010733E-3"/>
    <n v="3.4323654361308087E-3"/>
    <n v="3.8687856856013674E-3"/>
    <n v="4.2678323641902657E-3"/>
    <n v="4.6744312857968217E-3"/>
    <n v="4.8714124721488655E-3"/>
    <n v="5.0685606505588669E-3"/>
    <n v="5.2505988533633769E-3"/>
    <n v="5.4518604208291539E-3"/>
    <n v="5.5122064288320727E-3"/>
    <n v="5.4573847990958572E-3"/>
    <n v="5.3782359130959603E-3"/>
    <n v="5.3119880105573442E-3"/>
    <n v="5.2650342061713803E-3"/>
    <n v="5.2544751954608478E-3"/>
    <n v="5.2898038338747705E-3"/>
    <n v="5.2741871567545204E-3"/>
    <n v="5.3101758369309407E-3"/>
    <n v="5.29548764796122E-3"/>
    <n v="9.5984324153645009E-2"/>
    <n v="11.430646991991916"/>
    <n v="21.55046429547723"/>
    <s v="R-All-Food-Oven-All-All-R"/>
    <n v="0"/>
    <n v="9.5984324153645009E-2"/>
    <n v="2.67252827588949E-3"/>
    <n v="5.7494979562905633E-3"/>
    <n v="9.1818633924213716E-3"/>
    <n v="1.3050649078022739E-2"/>
    <n v="1.7318481442213006E-2"/>
    <n v="2.1992912728009829E-2"/>
    <n v="2.6864325200158697E-2"/>
    <n v="3.193288585071756E-2"/>
    <n v="3.7183484704080935E-2"/>
    <n v="4.2635345124910087E-2"/>
    <n v="4.814755155374216E-2"/>
    <n v="5.3604936352838015E-2"/>
    <n v="5.8983172265933977E-2"/>
    <n v="6.429516027649132E-2"/>
    <n v="6.9560194482662707E-2"/>
    <n v="7.4814669678123558E-2"/>
    <n v="8.0104473511998328E-2"/>
    <n v="8.5378660668752854E-2"/>
    <n v="9.0688836505683795E-2"/>
    <n v="9.5984324153645009E-2"/>
    <n v="6.3391690185593237E-4"/>
    <n v="1.0383583063675156E-3"/>
    <n v="1.393754062097251E-3"/>
    <n v="1.8301743115678097E-3"/>
    <n v="2.229220990156708E-3"/>
    <n v="2.635819911763264E-3"/>
    <n v="2.8328010981153078E-3"/>
    <n v="3.0299492765253093E-3"/>
    <n v="3.2119874793298192E-3"/>
    <n v="3.4132490467955962E-3"/>
    <n v="3.473595054798515E-3"/>
    <n v="3.4187734250622995E-3"/>
    <n v="3.3396245390624026E-3"/>
    <n v="3.2733766365237865E-3"/>
    <n v="3.2264228321378227E-3"/>
    <n v="3.2158638214272901E-3"/>
    <n v="3.2511924598412128E-3"/>
    <n v="3.2355757827209628E-3"/>
    <n v="3.271564462897383E-3"/>
    <n v="3.2568762739276624E-3"/>
    <n v="5.5212096672973859E-2"/>
    <n v="5.5212096672973859E-2"/>
    <n v="6.3391690185593237E-4"/>
    <n v="1.672275208223448E-3"/>
    <n v="3.066029270320699E-3"/>
    <n v="4.8962035818885087E-3"/>
    <n v="7.1254245720452167E-3"/>
    <n v="9.7612444838084816E-3"/>
    <n v="1.2594045581923789E-2"/>
    <n v="1.5623994858449099E-2"/>
    <n v="1.8835982337778917E-2"/>
    <n v="2.2249231384574512E-2"/>
    <n v="2.5722826439373028E-2"/>
    <n v="2.9141599864435326E-2"/>
    <n v="3.2481224403497731E-2"/>
    <n v="3.5754601040021518E-2"/>
    <n v="3.8981023872159341E-2"/>
    <n v="4.2196887693586635E-2"/>
    <n v="4.5448080153427849E-2"/>
    <n v="4.8683655936148811E-2"/>
    <n v="5.1955220399046195E-2"/>
    <n v="5.5212096672973859E-2"/>
  </r>
  <r>
    <x v="79"/>
    <s v="Under $25"/>
    <n v="21.55046429547723"/>
    <s v="Food Preparation"/>
    <s v="Urban"/>
    <s v="SC-New"/>
    <s v="M_Input"/>
    <x v="4"/>
    <s v="Multifamily - High Rise"/>
    <s v="Microwave Top Tier"/>
    <n v="6.0304367644204554E-4"/>
    <n v="6.9759416922140214E-4"/>
    <n v="7.7891421041614882E-4"/>
    <n v="8.8212734889962546E-4"/>
    <n v="9.7082413054156976E-4"/>
    <n v="1.0632110403155242E-3"/>
    <n v="1.1040029978619437E-3"/>
    <n v="1.1474570659570113E-3"/>
    <n v="1.1848882559703331E-3"/>
    <n v="1.233528978139093E-3"/>
    <n v="1.2494057452047392E-3"/>
    <n v="1.2370483061200763E-3"/>
    <n v="1.2192820780547078E-3"/>
    <n v="1.2003786044961591E-3"/>
    <n v="1.1959659661692657E-3"/>
    <n v="1.1932417120813828E-3"/>
    <n v="1.2009714528144265E-3"/>
    <n v="1.1971662962474109E-3"/>
    <n v="1.2051045118247751E-3"/>
    <n v="1.2015696669041517E-3"/>
    <n v="2.1765726213681794E-2"/>
    <n v="11.430646991991916"/>
    <n v="21.55046429547723"/>
    <s v="R-All-Food-Oven-All-All-R"/>
    <n v="0"/>
    <n v="2.1765726213681794E-2"/>
    <n v="6.0304367644204554E-4"/>
    <n v="1.3006378456634476E-3"/>
    <n v="2.0795520560795964E-3"/>
    <n v="2.9616794049792221E-3"/>
    <n v="3.9325035355207922E-3"/>
    <n v="4.9957145758363162E-3"/>
    <n v="6.0997175736982601E-3"/>
    <n v="7.2471746396552718E-3"/>
    <n v="8.4320628956256055E-3"/>
    <n v="9.6655918737646989E-3"/>
    <n v="1.0914997618969437E-2"/>
    <n v="1.2152045925089514E-2"/>
    <n v="1.3371328003144221E-2"/>
    <n v="1.4571706607640379E-2"/>
    <n v="1.5767672573809646E-2"/>
    <n v="1.6960914285891027E-2"/>
    <n v="1.8161885738705454E-2"/>
    <n v="1.9359052034952865E-2"/>
    <n v="2.0564156546777641E-2"/>
    <n v="2.1765726213681794E-2"/>
    <n v="1.4076134633692658E-4"/>
    <n v="2.3531183911628317E-4"/>
    <n v="3.1663188031102985E-4"/>
    <n v="4.1984501879450649E-4"/>
    <n v="5.0854180043645079E-4"/>
    <n v="6.0092871021040527E-4"/>
    <n v="6.4172066775682469E-4"/>
    <n v="6.8517473585189231E-4"/>
    <n v="7.2260592586521411E-4"/>
    <n v="7.7124664803397398E-4"/>
    <n v="7.8712341509962018E-4"/>
    <n v="7.7476597601495729E-4"/>
    <n v="7.5699974794958883E-4"/>
    <n v="7.380962743910401E-4"/>
    <n v="7.3368363606414672E-4"/>
    <n v="7.3095938197626387E-4"/>
    <n v="7.3868912270930751E-4"/>
    <n v="7.3488396614229191E-4"/>
    <n v="7.4282218171965611E-4"/>
    <n v="7.3928733679903271E-4"/>
    <n v="1.2520079611579414E-2"/>
    <n v="1.2520079611579412E-2"/>
    <n v="1.4076134633692658E-4"/>
    <n v="3.7607318545320974E-4"/>
    <n v="6.927050657642396E-4"/>
    <n v="1.1125500845587462E-3"/>
    <n v="1.621091884995197E-3"/>
    <n v="2.2220205952056022E-3"/>
    <n v="2.8637412629624269E-3"/>
    <n v="3.5489159988143192E-3"/>
    <n v="4.2715219246795329E-3"/>
    <n v="5.0427685727135073E-3"/>
    <n v="5.8298919878131275E-3"/>
    <n v="6.6046579638280849E-3"/>
    <n v="7.3616577117776739E-3"/>
    <n v="8.0997539861687139E-3"/>
    <n v="8.8334376222328603E-3"/>
    <n v="9.5643970042091249E-3"/>
    <n v="1.0303086126918432E-2"/>
    <n v="1.1037970093060723E-2"/>
    <n v="1.1780792274780379E-2"/>
    <n v="1.2520079611579412E-2"/>
  </r>
  <r>
    <x v="79"/>
    <s v="Under $25"/>
    <n v="21.55046429547723"/>
    <s v="Food Preparation"/>
    <s v="Urban"/>
    <s v="SC-New"/>
    <s v="M_Input"/>
    <x v="4"/>
    <s v="Manufactured"/>
    <s v="Microwave Top Tier"/>
    <n v="1.2002584701581273E-4"/>
    <n v="1.3765263667739946E-4"/>
    <n v="1.5339515800454534E-4"/>
    <n v="1.6620688161251852E-4"/>
    <n v="1.7727587487040514E-4"/>
    <n v="1.8451355131073215E-4"/>
    <n v="1.8787113706791701E-4"/>
    <n v="1.9094870895413772E-4"/>
    <n v="1.9342708435537122E-4"/>
    <n v="1.9786221772481012E-4"/>
    <n v="1.9850067164649827E-4"/>
    <n v="1.9836286091683416E-4"/>
    <n v="1.9608984157691245E-4"/>
    <n v="1.940431552032514E-4"/>
    <n v="1.9183258410470974E-4"/>
    <n v="1.9003744704311788E-4"/>
    <n v="1.8988632935206933E-4"/>
    <n v="1.8789324122983229E-4"/>
    <n v="1.8772613195454732E-4"/>
    <n v="1.8575571773375726E-4"/>
    <n v="3.6293070783551787E-3"/>
    <n v="11.430646991991916"/>
    <n v="21.55046429547723"/>
    <s v="R-All-Food-Oven-All-All-R"/>
    <n v="0"/>
    <n v="3.6293070783551787E-3"/>
    <n v="1.2002584701581273E-4"/>
    <n v="2.5767848369321217E-4"/>
    <n v="4.1107364169775751E-4"/>
    <n v="5.7728052331027608E-4"/>
    <n v="7.5455639818068122E-4"/>
    <n v="9.3906994949141339E-4"/>
    <n v="1.1269410865593305E-3"/>
    <n v="1.3178897955134681E-3"/>
    <n v="1.5113168798688392E-3"/>
    <n v="1.7091790975936492E-3"/>
    <n v="1.9076797692401475E-3"/>
    <n v="2.1060426301569815E-3"/>
    <n v="2.3021324717338938E-3"/>
    <n v="2.4961756269371452E-3"/>
    <n v="2.688008211041855E-3"/>
    <n v="2.8780456580849729E-3"/>
    <n v="3.0679319874370422E-3"/>
    <n v="3.2558252286668744E-3"/>
    <n v="3.4435513606214216E-3"/>
    <n v="3.6293070783551787E-3"/>
    <n v="4.2942982131001238E-5"/>
    <n v="6.0569771792587965E-5"/>
    <n v="7.6312293119733845E-5"/>
    <n v="8.9124016727707025E-5"/>
    <n v="1.0019300998559365E-4"/>
    <n v="1.0743068642592065E-4"/>
    <n v="1.1078827218310552E-4"/>
    <n v="1.1386584406932623E-4"/>
    <n v="1.1634421947055972E-4"/>
    <n v="1.2077935283999862E-4"/>
    <n v="1.2141780676168677E-4"/>
    <n v="1.2127999603202266E-4"/>
    <n v="1.1900697669210095E-4"/>
    <n v="1.1696029031843991E-4"/>
    <n v="1.1474971921989825E-4"/>
    <n v="1.1295458215830639E-4"/>
    <n v="1.1280346446725784E-4"/>
    <n v="1.108103763450208E-4"/>
    <n v="1.1064326706973582E-4"/>
    <n v="1.0867285284894577E-4"/>
    <n v="2.0876497806589485E-3"/>
    <n v="2.0876497806589498E-3"/>
    <n v="4.2942982131001238E-5"/>
    <n v="1.035127539235892E-4"/>
    <n v="1.7982504704332306E-4"/>
    <n v="2.6894906377103011E-4"/>
    <n v="3.6914207375662378E-4"/>
    <n v="4.7657276018254444E-4"/>
    <n v="5.8736103236564999E-4"/>
    <n v="7.0122687643497624E-4"/>
    <n v="8.1757109590553591E-4"/>
    <n v="9.3835044874553456E-4"/>
    <n v="1.0597682555072213E-3"/>
    <n v="1.1810482515392439E-3"/>
    <n v="1.3000552282313449E-3"/>
    <n v="1.4170155185497849E-3"/>
    <n v="1.5317652377696831E-3"/>
    <n v="1.6447198199279894E-3"/>
    <n v="1.7575232843952474E-3"/>
    <n v="1.8683336607402681E-3"/>
    <n v="1.9789769278100041E-3"/>
    <n v="2.0876497806589498E-3"/>
  </r>
  <r>
    <x v="79"/>
    <s v="Under $25"/>
    <n v="21.55046429547723"/>
    <s v="Food Preparation"/>
    <s v="Urban"/>
    <s v="SC-NR"/>
    <s v="M_Input"/>
    <x v="4"/>
    <s v="Single Family"/>
    <s v="Microwave Top Tier"/>
    <n v="5.6814099352011246E-2"/>
    <n v="6.6889598501899086E-2"/>
    <n v="7.4883382102698876E-2"/>
    <n v="8.1215906404141822E-2"/>
    <n v="8.6753334457513084E-2"/>
    <n v="9.0989492757862264E-2"/>
    <n v="9.4121170610591207E-2"/>
    <n v="9.6572026682316806E-2"/>
    <n v="9.8479624407286678E-2"/>
    <n v="0.10736953876927338"/>
    <n v="0.10732182943451013"/>
    <n v="0.10733629226686427"/>
    <n v="0.10649907805326542"/>
    <n v="0.10571229226900852"/>
    <n v="0.10499105768932941"/>
    <n v="0.10459612245494995"/>
    <n v="0.10512038149008004"/>
    <n v="0.10465858558977338"/>
    <n v="0.1051775759303565"/>
    <n v="0.10484285757752801"/>
    <n v="0.96711063766960037"/>
    <n v="11.430646991991916"/>
    <n v="21.55046429547723"/>
    <s v="R-All-Food-Oven-All-All-R"/>
    <n v="0"/>
    <n v="0.96711063766960037"/>
    <n v="5.6814099352011246E-2"/>
    <n v="0.12370369785391033"/>
    <n v="0.19858707995660921"/>
    <n v="0.27980298636075102"/>
    <n v="0.36655632081826411"/>
    <n v="0.45754581357612639"/>
    <n v="0.55166698418671756"/>
    <n v="0.64823901086903435"/>
    <n v="0.74671863527632099"/>
    <n v="0.85408817404559434"/>
    <n v="0.96141000348010452"/>
    <n v="0.96711063766960037"/>
    <n v="0.96711063766960037"/>
    <n v="0.96711063766960037"/>
    <n v="0.96711063766960037"/>
    <n v="0.96711063766960037"/>
    <n v="0.96711063766960037"/>
    <n v="0.96711063766960037"/>
    <n v="0.96711063766960037"/>
    <n v="0.96711063766960037"/>
    <n v="3.6273633361479776E-2"/>
    <n v="4.6349132511367616E-2"/>
    <n v="5.4342916112167405E-2"/>
    <n v="6.0675440413610351E-2"/>
    <n v="6.6212868466981614E-2"/>
    <n v="7.0449026767330794E-2"/>
    <n v="7.3580704620059736E-2"/>
    <n v="7.6031560691785335E-2"/>
    <n v="7.7939158416755208E-2"/>
    <n v="8.6829072778741911E-2"/>
    <n v="8.678136344397866E-2"/>
    <n v="8.6795826276332796E-2"/>
    <n v="8.5958612062733947E-2"/>
    <n v="8.5171826278477053E-2"/>
    <n v="8.4450591698797942E-2"/>
    <n v="8.4055656464418482E-2"/>
    <n v="8.4579915499548575E-2"/>
    <n v="8.4118119599241911E-2"/>
    <n v="8.4637109939825025E-2"/>
    <n v="8.4302391586996539E-2"/>
    <n v="0.55630131785897086"/>
    <n v="0.55630131785897086"/>
    <n v="3.6273633361479776E-2"/>
    <n v="8.2622765872847392E-2"/>
    <n v="0.1369656819850148"/>
    <n v="0.19764112239862514"/>
    <n v="0.26385399086560674"/>
    <n v="0.33430301763293752"/>
    <n v="0.40788372225299724"/>
    <n v="0.48391528294478259"/>
    <n v="0.55630131785897086"/>
    <n v="0.55630131785897086"/>
    <n v="0.55630131785897086"/>
    <n v="0.55630131785897086"/>
    <n v="0.55630131785897086"/>
    <n v="0.55630131785897086"/>
    <n v="0.55630131785897086"/>
    <n v="0.55630131785897086"/>
    <n v="0.55630131785897086"/>
    <n v="0.55630131785897086"/>
    <n v="0.55630131785897086"/>
    <n v="0.55630131785897086"/>
  </r>
  <r>
    <x v="79"/>
    <s v="Under $25"/>
    <n v="21.55046429547723"/>
    <s v="Food Preparation"/>
    <s v="Urban"/>
    <s v="SC-NR"/>
    <s v="M_Input"/>
    <x v="4"/>
    <s v="Multifamily - Low Rise"/>
    <s v="Microwave Top Tier"/>
    <n v="1.4686807375112181E-2"/>
    <n v="1.7291765263865562E-2"/>
    <n v="1.9358733044957058E-2"/>
    <n v="2.0996557362939892E-2"/>
    <n v="2.2429029801206049E-2"/>
    <n v="2.3525269119851325E-2"/>
    <n v="2.4335690934928256E-2"/>
    <n v="2.4970391269203134E-2"/>
    <n v="2.5464833749356354E-2"/>
    <n v="2.8802231679506574E-2"/>
    <n v="2.8661560600158089E-2"/>
    <n v="2.8567126495108848E-2"/>
    <n v="2.8303373135391375E-2"/>
    <n v="2.8045280416010364E-2"/>
    <n v="2.7812588585242454E-2"/>
    <n v="2.7639862142589594E-2"/>
    <n v="2.7740221376250904E-2"/>
    <n v="2.759377902848938E-2"/>
    <n v="2.7653177136210783E-2"/>
    <n v="2.7525160052113279E-2"/>
    <n v="0.2577300504365595"/>
    <n v="11.430646991991916"/>
    <n v="21.55046429547723"/>
    <s v="R-All-Food-Oven-All-All-R"/>
    <n v="0"/>
    <n v="0.2577300504365595"/>
    <n v="1.4686807375112181E-2"/>
    <n v="3.1978572638977742E-2"/>
    <n v="5.1337305683934797E-2"/>
    <n v="7.2333863046874697E-2"/>
    <n v="9.4762892848080746E-2"/>
    <n v="0.11828816196793207"/>
    <n v="0.14262385290286034"/>
    <n v="0.16759424417206348"/>
    <n v="0.19305907792141982"/>
    <n v="0.2218613096009264"/>
    <n v="0.25052287020108449"/>
    <n v="0.2577300504365595"/>
    <n v="0.2577300504365595"/>
    <n v="0.2577300504365595"/>
    <n v="0.2577300504365595"/>
    <n v="0.2577300504365595"/>
    <n v="0.2577300504365595"/>
    <n v="0.2577300504365595"/>
    <n v="0.2577300504365595"/>
    <n v="0.2577300504365595"/>
    <n v="9.2128779925478906E-3"/>
    <n v="1.1817835881301272E-2"/>
    <n v="1.3884803662392768E-2"/>
    <n v="1.5522627980375603E-2"/>
    <n v="1.6955100418641761E-2"/>
    <n v="1.8051339737287037E-2"/>
    <n v="1.8861761552363965E-2"/>
    <n v="1.9496461886638845E-2"/>
    <n v="1.9990904366792066E-2"/>
    <n v="2.3328302296942285E-2"/>
    <n v="2.3187631217593797E-2"/>
    <n v="2.309319711254456E-2"/>
    <n v="2.2829443752827083E-2"/>
    <n v="2.2571351033446076E-2"/>
    <n v="2.2338659202678163E-2"/>
    <n v="2.2165932760025306E-2"/>
    <n v="2.2266291993686613E-2"/>
    <n v="2.2119849645925088E-2"/>
    <n v="2.2179247753646492E-2"/>
    <n v="2.2051230669548991E-2"/>
    <n v="0.14825146278527371"/>
    <n v="0.14825146278527371"/>
    <n v="9.2128779925478906E-3"/>
    <n v="2.1030713873849163E-2"/>
    <n v="3.4915517536241933E-2"/>
    <n v="5.0438145516617537E-2"/>
    <n v="6.7393245935259305E-2"/>
    <n v="8.5444585672546342E-2"/>
    <n v="0.10430634722491031"/>
    <n v="0.12380280911154914"/>
    <n v="0.14379371347834122"/>
    <n v="0.14825146278527371"/>
    <n v="0.14825146278527371"/>
    <n v="0.14825146278527371"/>
    <n v="0.14825146278527371"/>
    <n v="0.14825146278527371"/>
    <n v="0.14825146278527371"/>
    <n v="0.14825146278527371"/>
    <n v="0.14825146278527371"/>
    <n v="0.14825146278527371"/>
    <n v="0.14825146278527371"/>
    <n v="0.14825146278527371"/>
  </r>
  <r>
    <x v="79"/>
    <s v="Under $25"/>
    <n v="21.55046429547723"/>
    <s v="Food Preparation"/>
    <s v="Urban"/>
    <s v="SC-NR"/>
    <s v="M_Input"/>
    <x v="4"/>
    <s v="Multifamily - High Rise"/>
    <s v="Microwave Top Tier"/>
    <n v="3.3485308653260866E-3"/>
    <n v="3.9424536028066694E-3"/>
    <n v="4.4137142324880809E-3"/>
    <n v="4.7871385152285393E-3"/>
    <n v="5.1137320107285901E-3"/>
    <n v="5.3636692513694085E-3"/>
    <n v="5.5484307653436826E-3"/>
    <n v="5.6931340428116352E-3"/>
    <n v="5.8058500073845248E-3"/>
    <n v="6.5607306597583138E-3"/>
    <n v="6.531972093851918E-3"/>
    <n v="6.5112430883950282E-3"/>
    <n v="6.4530605520859508E-3"/>
    <n v="6.3934392533604957E-3"/>
    <n v="6.3404600531510045E-3"/>
    <n v="6.3002326145079942E-3"/>
    <n v="6.3230016602349925E-3"/>
    <n v="6.2890795219135032E-3"/>
    <n v="6.3034129233342099E-3"/>
    <n v="6.274633709770717E-3"/>
    <n v="5.8740854771661681E-2"/>
    <n v="11.430646991991916"/>
    <n v="21.55046429547723"/>
    <s v="R-All-Food-Oven-All-All-R"/>
    <n v="0"/>
    <n v="5.8740854771661681E-2"/>
    <n v="3.3485308653260866E-3"/>
    <n v="7.290984468132756E-3"/>
    <n v="1.1704698700620837E-2"/>
    <n v="1.6491837215849375E-2"/>
    <n v="2.1605569226577966E-2"/>
    <n v="2.6969238477947376E-2"/>
    <n v="3.251766924329106E-2"/>
    <n v="3.8210803286102699E-2"/>
    <n v="4.4016653293487223E-2"/>
    <n v="5.0577383953245535E-2"/>
    <n v="5.7109356047097451E-2"/>
    <n v="5.8740854771661681E-2"/>
    <n v="5.8740854771661681E-2"/>
    <n v="5.8740854771661681E-2"/>
    <n v="5.8740854771661681E-2"/>
    <n v="5.8740854771661681E-2"/>
    <n v="5.8740854771661681E-2"/>
    <n v="5.8740854771661681E-2"/>
    <n v="5.8740854771661681E-2"/>
    <n v="5.8740854771661681E-2"/>
    <n v="2.1009336590752433E-3"/>
    <n v="2.6948563965558262E-3"/>
    <n v="3.1661170262372376E-3"/>
    <n v="3.5395413089776961E-3"/>
    <n v="3.8661348044777468E-3"/>
    <n v="4.1160720451185653E-3"/>
    <n v="4.3008335590928393E-3"/>
    <n v="4.4455368365607919E-3"/>
    <n v="4.5582528011336816E-3"/>
    <n v="5.3131334535074706E-3"/>
    <n v="5.2843748876010748E-3"/>
    <n v="5.2636458821441849E-3"/>
    <n v="5.2054633458351075E-3"/>
    <n v="5.1458420471096524E-3"/>
    <n v="5.0928628469001612E-3"/>
    <n v="5.0526354082571509E-3"/>
    <n v="5.0754044539841493E-3"/>
    <n v="5.04148231566266E-3"/>
    <n v="5.0558157170833666E-3"/>
    <n v="5.0270365035198737E-3"/>
    <n v="3.3788910646644812E-2"/>
    <n v="3.3788910646644812E-2"/>
    <n v="2.1009336590752433E-3"/>
    <n v="4.7957900556310695E-3"/>
    <n v="7.961907081868308E-3"/>
    <n v="1.1501448390846004E-2"/>
    <n v="1.5367583195323751E-2"/>
    <n v="1.9483655240442314E-2"/>
    <n v="2.3784488799535153E-2"/>
    <n v="2.8230025636095946E-2"/>
    <n v="3.2788278437229625E-2"/>
    <n v="3.3788910646644812E-2"/>
    <n v="3.3788910646644812E-2"/>
    <n v="3.3788910646644812E-2"/>
    <n v="3.3788910646644812E-2"/>
    <n v="3.3788910646644812E-2"/>
    <n v="3.3788910646644812E-2"/>
    <n v="3.3788910646644812E-2"/>
    <n v="3.3788910646644812E-2"/>
    <n v="3.3788910646644812E-2"/>
    <n v="3.3788910646644812E-2"/>
    <n v="3.3788910646644812E-2"/>
  </r>
  <r>
    <x v="79"/>
    <s v="Under $25"/>
    <n v="21.55046429547723"/>
    <s v="Food Preparation"/>
    <s v="Urban"/>
    <s v="SC-NR"/>
    <s v="M_Input"/>
    <x v="4"/>
    <s v="Manufactured"/>
    <s v="Microwave Top Tier"/>
    <n v="4.0810742693389787E-3"/>
    <n v="4.7643613674056961E-3"/>
    <n v="5.2888447588560969E-3"/>
    <n v="5.6878074765038152E-3"/>
    <n v="6.0244848017241793E-3"/>
    <n v="6.2654491232477577E-3"/>
    <n v="6.4264999922760057E-3"/>
    <n v="6.5383549929949178E-3"/>
    <n v="6.6114367319704036E-3"/>
    <n v="6.8686898314374968E-3"/>
    <n v="6.8674770232358909E-3"/>
    <n v="6.852834348181216E-3"/>
    <n v="6.7692362411083369E-3"/>
    <n v="6.6875169386914181E-3"/>
    <n v="6.6009347326644102E-3"/>
    <n v="6.5319501406729723E-3"/>
    <n v="6.5210458404066241E-3"/>
    <n v="6.4479829053867245E-3"/>
    <n v="6.4357407153601597E-3"/>
    <n v="6.3648572543669379E-3"/>
    <n v="5.7883629774406031E-2"/>
    <n v="11.430646991991916"/>
    <n v="21.55046429547723"/>
    <s v="R-All-Food-Oven-All-All-R"/>
    <n v="0"/>
    <n v="5.7883629774406031E-2"/>
    <n v="4.0810742693389787E-3"/>
    <n v="8.8454356367446748E-3"/>
    <n v="1.4134280395600772E-2"/>
    <n v="1.9822087872104585E-2"/>
    <n v="2.5846572673828765E-2"/>
    <n v="3.211202179707652E-2"/>
    <n v="3.8538521789352527E-2"/>
    <n v="4.5076876782347446E-2"/>
    <n v="5.1688313514317852E-2"/>
    <n v="5.7883629774406031E-2"/>
    <n v="5.7883629774406031E-2"/>
    <n v="5.7883629774406031E-2"/>
    <n v="5.7883629774406031E-2"/>
    <n v="5.7883629774406031E-2"/>
    <n v="5.7883629774406031E-2"/>
    <n v="5.7883629774406031E-2"/>
    <n v="5.7883629774406031E-2"/>
    <n v="5.7883629774406031E-2"/>
    <n v="5.7883629774406031E-2"/>
    <n v="5.7883629774406031E-2"/>
    <n v="2.8516836676032008E-3"/>
    <n v="3.5349707656699182E-3"/>
    <n v="4.059454157120319E-3"/>
    <n v="4.4584168747680373E-3"/>
    <n v="4.7950941999884015E-3"/>
    <n v="5.0360585215119798E-3"/>
    <n v="5.1971093905402279E-3"/>
    <n v="5.3089643912591399E-3"/>
    <n v="5.3820461302346257E-3"/>
    <n v="5.639299229701719E-3"/>
    <n v="5.6380864215001131E-3"/>
    <n v="5.6234437464454381E-3"/>
    <n v="5.5398456393725591E-3"/>
    <n v="5.4581263369556402E-3"/>
    <n v="5.3715441309286323E-3"/>
    <n v="5.3025595389371944E-3"/>
    <n v="5.2916552386708463E-3"/>
    <n v="5.2185923036509466E-3"/>
    <n v="5.2063501136243818E-3"/>
    <n v="5.13546665263116E-3"/>
    <n v="3.3295817739690467E-2"/>
    <n v="3.3295817739690467E-2"/>
    <n v="2.8516836676032008E-3"/>
    <n v="6.3866544332731191E-3"/>
    <n v="1.0446108590393438E-2"/>
    <n v="1.4904525465161475E-2"/>
    <n v="1.9699619665149878E-2"/>
    <n v="2.4735678186661857E-2"/>
    <n v="2.9932787577202084E-2"/>
    <n v="3.3295817739690467E-2"/>
    <n v="3.3295817739690467E-2"/>
    <n v="3.3295817739690467E-2"/>
    <n v="3.3295817739690467E-2"/>
    <n v="3.3295817739690467E-2"/>
    <n v="3.3295817739690467E-2"/>
    <n v="3.3295817739690467E-2"/>
    <n v="3.3295817739690467E-2"/>
    <n v="3.3295817739690467E-2"/>
    <n v="3.3295817739690467E-2"/>
    <n v="3.3295817739690467E-2"/>
    <n v="3.3295817739690467E-2"/>
    <n v="3.3295817739690467E-2"/>
  </r>
  <r>
    <x v="80"/>
    <s v="Over $160"/>
    <n v="308.89092316059964"/>
    <s v="Food Preparation"/>
    <s v="Urban"/>
    <s v="SC-New"/>
    <s v="M_Input"/>
    <x v="4"/>
    <s v="Single Family"/>
    <s v="Self-Cleaning Oven"/>
    <n v="1.5364547760256671E-2"/>
    <n v="1.5854526983598197E-2"/>
    <n v="1.6368857340283829E-2"/>
    <n v="1.7115552133505581E-2"/>
    <n v="1.7507374729617647E-2"/>
    <n v="1.819122729266491E-2"/>
    <n v="1.8712395424119246E-2"/>
    <n v="1.8706772960742114E-2"/>
    <n v="1.8416787593006308E-2"/>
    <n v="1.8606534271049354E-2"/>
    <n v="1.8956918679614933E-2"/>
    <n v="1.893404683628112E-2"/>
    <n v="1.827782713190948E-2"/>
    <n v="1.822415824287198E-2"/>
    <n v="1.827505716276237E-2"/>
    <n v="1.8377498265993303E-2"/>
    <n v="1.8427033784277499E-2"/>
    <n v="1.8476877320445433E-2"/>
    <n v="1.8527031442146853E-2"/>
    <n v="1.8577498739492722E-2"/>
    <n v="0.35989852409463963"/>
    <n v="203.1085265058459"/>
    <n v="308.89092316059964"/>
    <s v="R-All-Food-Oven-All-All-R"/>
    <n v="0"/>
    <n v="0.35989852409463963"/>
    <n v="1.5364547760256671E-2"/>
    <n v="3.1219074743854866E-2"/>
    <n v="4.7587932084138695E-2"/>
    <n v="6.4703484217644269E-2"/>
    <n v="8.2210858947261919E-2"/>
    <n v="0.10040208623992683"/>
    <n v="0.11911448166404608"/>
    <n v="0.1378212546247882"/>
    <n v="0.1562380422177945"/>
    <n v="0.17484457648884386"/>
    <n v="0.19380149516845879"/>
    <n v="0.2127355420047399"/>
    <n v="0.23101336913664938"/>
    <n v="0.24923752737952137"/>
    <n v="0.26751258454228377"/>
    <n v="0.2858900828082771"/>
    <n v="0.30431711659255462"/>
    <n v="0.32279399391300007"/>
    <n v="0.34132102535514691"/>
    <n v="0.35989852409463963"/>
    <n v="1.3232370052594714E-2"/>
    <n v="1.3722349275936239E-2"/>
    <n v="1.4236679632621872E-2"/>
    <n v="1.4983374425843623E-2"/>
    <n v="1.5375197021955689E-2"/>
    <n v="1.6059049585002955E-2"/>
    <n v="1.6580217716457291E-2"/>
    <n v="1.6574595253080159E-2"/>
    <n v="1.6284609885344352E-2"/>
    <n v="1.6474356563387398E-2"/>
    <n v="1.6824740971952978E-2"/>
    <n v="1.6801869128619164E-2"/>
    <n v="1.6145649424247524E-2"/>
    <n v="1.6091980535210024E-2"/>
    <n v="1.6142879455100415E-2"/>
    <n v="1.6245320558331347E-2"/>
    <n v="1.6294856076615544E-2"/>
    <n v="1.6344699612783477E-2"/>
    <n v="1.6394853734484897E-2"/>
    <n v="1.6445321031830766E-2"/>
    <n v="0.31725496994140046"/>
    <n v="0.31725496994140046"/>
    <n v="1.3232370052594714E-2"/>
    <n v="2.6954719328530954E-2"/>
    <n v="4.1191398961152828E-2"/>
    <n v="5.6174773386996453E-2"/>
    <n v="7.154997040895214E-2"/>
    <n v="8.7609019993955095E-2"/>
    <n v="0.10418923771041239"/>
    <n v="0.12076383296349255"/>
    <n v="0.13704844284883691"/>
    <n v="0.1535227994122243"/>
    <n v="0.17034754038417727"/>
    <n v="0.18714940951279643"/>
    <n v="0.20329505893704397"/>
    <n v="0.21938703947225399"/>
    <n v="0.23552991892735442"/>
    <n v="0.25177523948568575"/>
    <n v="0.26807009556230132"/>
    <n v="0.28441479517508478"/>
    <n v="0.30080964890956968"/>
    <n v="0.31725496994140046"/>
  </r>
  <r>
    <x v="80"/>
    <s v="Over $160"/>
    <n v="308.89092316059964"/>
    <s v="Food Preparation"/>
    <s v="Urban"/>
    <s v="SC-New"/>
    <s v="M_Input"/>
    <x v="4"/>
    <s v="Multifamily - Low Rise"/>
    <s v="Self-Cleaning Oven"/>
    <n v="7.5511080160920565E-3"/>
    <n v="8.0967707327444152E-3"/>
    <n v="8.6706134572045838E-3"/>
    <n v="9.5378551559558156E-3"/>
    <n v="1.0303470069186225E-2"/>
    <n v="1.1151138019159198E-2"/>
    <n v="1.1557747298377991E-2"/>
    <n v="1.1968595711904655E-2"/>
    <n v="1.2347683792444884E-2"/>
    <n v="1.2587855540048192E-2"/>
    <n v="1.2688621589679296E-2"/>
    <n v="1.2529868899039299E-2"/>
    <n v="1.2424498648747498E-2"/>
    <n v="1.2330555013051463E-2"/>
    <n v="1.2281396197225304E-2"/>
    <n v="1.2278327898794527E-2"/>
    <n v="1.2240873084385233E-2"/>
    <n v="1.2204735305247823E-2"/>
    <n v="1.2169860938082266E-2"/>
    <n v="1.2136198546725919E-2"/>
    <n v="0.22705777391409662"/>
    <n v="203.1085265058459"/>
    <n v="308.89092316059964"/>
    <s v="R-All-Food-Oven-All-All-R"/>
    <n v="0"/>
    <n v="0.22705777391409662"/>
    <n v="7.5511080160920565E-3"/>
    <n v="1.5647878748836472E-2"/>
    <n v="2.4318492206041056E-2"/>
    <n v="3.3856347361996872E-2"/>
    <n v="4.4159817431183093E-2"/>
    <n v="5.5310955450342293E-2"/>
    <n v="6.6868702748720282E-2"/>
    <n v="7.8837298460624941E-2"/>
    <n v="9.1184982253069827E-2"/>
    <n v="0.10377283779311802"/>
    <n v="0.11646145938279731"/>
    <n v="0.1289913282818366"/>
    <n v="0.1414158269305841"/>
    <n v="0.15374638194363557"/>
    <n v="0.16602777814086087"/>
    <n v="0.17830610603965538"/>
    <n v="0.19054697912404062"/>
    <n v="0.20275171442928844"/>
    <n v="0.21492157536737069"/>
    <n v="0.22705777391409662"/>
    <n v="6.2059301632268462E-3"/>
    <n v="6.7515928798792049E-3"/>
    <n v="7.3254356043393736E-3"/>
    <n v="8.1926773030906053E-3"/>
    <n v="8.9582922163210146E-3"/>
    <n v="9.805960166293988E-3"/>
    <n v="1.0212569445512781E-2"/>
    <n v="1.0623417859039445E-2"/>
    <n v="1.1002505939579674E-2"/>
    <n v="1.1242677687182982E-2"/>
    <n v="1.1343443736814085E-2"/>
    <n v="1.1184691046174089E-2"/>
    <n v="1.1079320795882287E-2"/>
    <n v="1.0985377160186252E-2"/>
    <n v="1.0936218344360094E-2"/>
    <n v="1.0933150045929317E-2"/>
    <n v="1.0895695231520022E-2"/>
    <n v="1.0859557452382613E-2"/>
    <n v="1.0824683085217056E-2"/>
    <n v="1.0791020693860709E-2"/>
    <n v="0.20015421685679241"/>
    <n v="0.20015421685679247"/>
    <n v="6.2059301632268462E-3"/>
    <n v="1.2957523043106052E-2"/>
    <n v="2.0282958647445427E-2"/>
    <n v="2.8475635950536031E-2"/>
    <n v="3.7433928166857047E-2"/>
    <n v="4.7239888333151035E-2"/>
    <n v="5.7452457778663812E-2"/>
    <n v="6.8075875637703259E-2"/>
    <n v="7.9078381577282933E-2"/>
    <n v="9.0321059264465917E-2"/>
    <n v="0.10166450300128001"/>
    <n v="0.1128491940474541"/>
    <n v="0.12392851484333639"/>
    <n v="0.13491389200352263"/>
    <n v="0.14585011034788273"/>
    <n v="0.15678326039381205"/>
    <n v="0.16767895562533208"/>
    <n v="0.17853851307771471"/>
    <n v="0.18936319616293176"/>
    <n v="0.20015421685679247"/>
  </r>
  <r>
    <x v="80"/>
    <s v="Over $160"/>
    <n v="308.89092316059964"/>
    <s v="Food Preparation"/>
    <s v="Urban"/>
    <s v="SC-New"/>
    <s v="M_Input"/>
    <x v="4"/>
    <s v="Multifamily - High Rise"/>
    <s v="Self-Cleaning Oven"/>
    <n v="1.7038726887630691E-3"/>
    <n v="1.8356567140267598E-3"/>
    <n v="1.9676413134072702E-3"/>
    <n v="2.1747399744124389E-3"/>
    <n v="2.343779351646732E-3"/>
    <n v="2.536354120783962E-3"/>
    <n v="2.6193199074993371E-3"/>
    <n v="2.7095364278009598E-3"/>
    <n v="2.7864679673121891E-3"/>
    <n v="2.8481075050921147E-3"/>
    <n v="2.8760237697108876E-3"/>
    <n v="2.840197946098859E-3"/>
    <n v="2.8167170008933872E-3"/>
    <n v="2.7864020757977673E-3"/>
    <n v="2.7897505113462493E-3"/>
    <n v="2.788292352414313E-3"/>
    <n v="2.7791085631057766E-3"/>
    <n v="2.7703032387372669E-3"/>
    <n v="2.7618585099885014E-3"/>
    <n v="2.7537573524293699E-3"/>
    <n v="5.1487887291267215E-2"/>
    <n v="203.1085265058459"/>
    <n v="308.89092316059964"/>
    <s v="R-All-Food-Oven-All-All-R"/>
    <n v="0"/>
    <n v="5.1487887291267215E-2"/>
    <n v="1.7038726887630691E-3"/>
    <n v="3.5395294027898289E-3"/>
    <n v="5.5071707161970986E-3"/>
    <n v="7.6819106906095376E-3"/>
    <n v="1.002569004225627E-2"/>
    <n v="1.2562044163040232E-2"/>
    <n v="1.518136407053957E-2"/>
    <n v="1.789090049834053E-2"/>
    <n v="2.0677368465652719E-2"/>
    <n v="2.3525475970744836E-2"/>
    <n v="2.6401499740455723E-2"/>
    <n v="2.9241697686554581E-2"/>
    <n v="3.2058414687447967E-2"/>
    <n v="3.4844816763245731E-2"/>
    <n v="3.7634567274591982E-2"/>
    <n v="4.0422859627006293E-2"/>
    <n v="4.3201968190112072E-2"/>
    <n v="4.597227142884934E-2"/>
    <n v="4.8734129938837842E-2"/>
    <n v="5.1487887291267215E-2"/>
    <n v="1.3988385801258717E-3"/>
    <n v="1.5306226053895624E-3"/>
    <n v="1.6626072047700728E-3"/>
    <n v="1.8697058657752416E-3"/>
    <n v="2.0387452430095346E-3"/>
    <n v="2.2313200121467647E-3"/>
    <n v="2.3142857988621398E-3"/>
    <n v="2.4045023191637625E-3"/>
    <n v="2.4814338586749917E-3"/>
    <n v="2.5430733964549174E-3"/>
    <n v="2.5709896610736902E-3"/>
    <n v="2.5351638374616616E-3"/>
    <n v="2.5116828922561898E-3"/>
    <n v="2.4813679671605699E-3"/>
    <n v="2.484716402709052E-3"/>
    <n v="2.4832582437771156E-3"/>
    <n v="2.4740744544685792E-3"/>
    <n v="2.4652691301000696E-3"/>
    <n v="2.456824401351304E-3"/>
    <n v="2.4487232437921725E-3"/>
    <n v="4.5387205118523267E-2"/>
    <n v="4.5387205118523267E-2"/>
    <n v="1.3988385801258717E-3"/>
    <n v="2.9294611855154341E-3"/>
    <n v="4.5920683902855065E-3"/>
    <n v="6.4617742560607481E-3"/>
    <n v="8.5005194990702831E-3"/>
    <n v="1.0731839511217048E-2"/>
    <n v="1.3046125310079187E-2"/>
    <n v="1.5450627629242949E-2"/>
    <n v="1.7932061487917941E-2"/>
    <n v="2.0475134884372859E-2"/>
    <n v="2.304612454544655E-2"/>
    <n v="2.5581288382908213E-2"/>
    <n v="2.8092971275164403E-2"/>
    <n v="3.0574339242324972E-2"/>
    <n v="3.3059055645034023E-2"/>
    <n v="3.5542313888811142E-2"/>
    <n v="3.8016388343279722E-2"/>
    <n v="4.0481657473379791E-2"/>
    <n v="4.2938481874731094E-2"/>
    <n v="4.5387205118523267E-2"/>
  </r>
  <r>
    <x v="80"/>
    <s v="Over $160"/>
    <n v="308.89092316059964"/>
    <s v="Food Preparation"/>
    <s v="Urban"/>
    <s v="SC-New"/>
    <s v="M_Input"/>
    <x v="4"/>
    <s v="Manufactured"/>
    <s v="Self-Cleaning Oven"/>
    <n v="3.3464688170737402E-4"/>
    <n v="3.5743476341392827E-4"/>
    <n v="3.8237684521908572E-4"/>
    <n v="4.0434183809634516E-4"/>
    <n v="4.223275644580374E-4"/>
    <n v="4.3435248253335663E-4"/>
    <n v="4.3984735434991653E-4"/>
    <n v="4.4493739218422353E-4"/>
    <n v="4.4886689312477495E-4"/>
    <n v="4.5080998169589643E-4"/>
    <n v="4.5089413074965266E-4"/>
    <n v="4.4941332250135891E-4"/>
    <n v="4.470105257999051E-4"/>
    <n v="4.4447516104066854E-4"/>
    <n v="4.4156287367159178E-4"/>
    <n v="4.3820032736996379E-4"/>
    <n v="4.3360088163425082E-4"/>
    <n v="4.2904971268003703E-4"/>
    <n v="4.2454631378372858E-4"/>
    <n v="4.2009018354041206E-4"/>
    <n v="8.4987854295545083E-3"/>
    <n v="203.1085265058459"/>
    <n v="308.89092316059964"/>
    <s v="R-All-Food-Oven-All-All-R"/>
    <n v="0"/>
    <n v="8.4987854295545083E-3"/>
    <n v="3.3464688170737402E-4"/>
    <n v="6.9208164512130229E-4"/>
    <n v="1.074458490340388E-3"/>
    <n v="1.4788003284367333E-3"/>
    <n v="1.9011278928947706E-3"/>
    <n v="2.335480375428127E-3"/>
    <n v="2.7753277297780437E-3"/>
    <n v="3.2202651219622675E-3"/>
    <n v="3.6691320150870426E-3"/>
    <n v="4.1199419967829394E-3"/>
    <n v="4.5708361275325921E-3"/>
    <n v="5.0202494500339511E-3"/>
    <n v="5.4672599758338559E-3"/>
    <n v="5.9117351368745243E-3"/>
    <n v="6.3532980105461163E-3"/>
    <n v="6.7914983379160805E-3"/>
    <n v="7.2250992195503315E-3"/>
    <n v="7.6541489322303688E-3"/>
    <n v="8.0786952460140966E-3"/>
    <n v="8.4987854295545083E-3"/>
    <n v="2.8429679794228122E-4"/>
    <n v="3.0708467964883548E-4"/>
    <n v="3.3202676145399293E-4"/>
    <n v="3.5399175433125236E-4"/>
    <n v="3.719774806929446E-4"/>
    <n v="3.8400239876826384E-4"/>
    <n v="3.8949727058482374E-4"/>
    <n v="3.9458730841913074E-4"/>
    <n v="3.9851680935968216E-4"/>
    <n v="4.0045989793080364E-4"/>
    <n v="4.0054404698455987E-4"/>
    <n v="3.9906323873626612E-4"/>
    <n v="3.966604420348123E-4"/>
    <n v="3.9412507727557575E-4"/>
    <n v="3.9121278990649898E-4"/>
    <n v="3.87850243604871E-4"/>
    <n v="3.8325079786915802E-4"/>
    <n v="3.7869962891494424E-4"/>
    <n v="3.7419623001863579E-4"/>
    <n v="3.6974009977531927E-4"/>
    <n v="7.4917837542526526E-3"/>
    <n v="7.4917837542526509E-3"/>
    <n v="2.8429679794228122E-4"/>
    <n v="5.913814775911167E-4"/>
    <n v="9.2340823904510957E-4"/>
    <n v="1.2773999933763619E-3"/>
    <n v="1.6493774740693064E-3"/>
    <n v="2.0333798728375701E-3"/>
    <n v="2.4228771434223937E-3"/>
    <n v="2.8174644518415243E-3"/>
    <n v="3.2159812612012062E-3"/>
    <n v="3.6164411591320098E-3"/>
    <n v="4.0169852061165698E-3"/>
    <n v="4.4160484448528357E-3"/>
    <n v="4.8127088868876481E-3"/>
    <n v="5.2068339641632242E-3"/>
    <n v="5.5980467540697231E-3"/>
    <n v="5.9858969976745941E-3"/>
    <n v="6.3691477955437519E-3"/>
    <n v="6.747847424458696E-3"/>
    <n v="7.1220436544773315E-3"/>
    <n v="7.4917837542526509E-3"/>
  </r>
  <r>
    <x v="80"/>
    <s v="Over $160"/>
    <n v="262.12281805295078"/>
    <s v="Food Preparation"/>
    <s v="Urban"/>
    <s v="SC-New"/>
    <s v="M_Input"/>
    <x v="4"/>
    <s v="Single Family"/>
    <s v="Non self-cleaning oven"/>
    <n v="2.3315202197660465E-2"/>
    <n v="2.4058729754938168E-2"/>
    <n v="2.4839209366159739E-2"/>
    <n v="2.5972294462809183E-2"/>
    <n v="2.6566872526316884E-2"/>
    <n v="2.7604596579743176E-2"/>
    <n v="2.8395452292090662E-2"/>
    <n v="2.8386920386529086E-2"/>
    <n v="2.7946877009488585E-2"/>
    <n v="2.8234811430594784E-2"/>
    <n v="2.8766508390380717E-2"/>
    <n v="2.8731801110981288E-2"/>
    <n v="2.7736009023101568E-2"/>
    <n v="2.765456822711081E-2"/>
    <n v="2.7731805684887267E-2"/>
    <n v="2.7887256731833052E-2"/>
    <n v="2.7962425271954319E-2"/>
    <n v="2.803806121920998E-2"/>
    <n v="2.8114168469925128E-2"/>
    <n v="2.8190750954509024E-2"/>
    <n v="0.54613432109022397"/>
    <n v="171.62437474128097"/>
    <n v="262.12281805295078"/>
    <s v="R-All-Food-Oven-All-All-R"/>
    <n v="0"/>
    <n v="0.54613432109022397"/>
    <n v="2.3315202197660465E-2"/>
    <n v="4.7373931952598633E-2"/>
    <n v="7.2213141318758375E-2"/>
    <n v="9.8185435781567562E-2"/>
    <n v="0.12475230830788445"/>
    <n v="0.15235690488762763"/>
    <n v="0.1807523571797183"/>
    <n v="0.20913927756624739"/>
    <n v="0.23708615457573598"/>
    <n v="0.26532096600633076"/>
    <n v="0.29408747439671146"/>
    <n v="0.32281927550769274"/>
    <n v="0.35055528453079432"/>
    <n v="0.37820985275790514"/>
    <n v="0.4059416584427924"/>
    <n v="0.43382891517462546"/>
    <n v="0.46179134044657977"/>
    <n v="0.48982940166578975"/>
    <n v="0.5179435701357149"/>
    <n v="0.54613432109022397"/>
    <n v="2.0079691777752588E-2"/>
    <n v="2.0823219335030292E-2"/>
    <n v="2.1603698946251863E-2"/>
    <n v="2.2736784042901307E-2"/>
    <n v="2.3331362106409008E-2"/>
    <n v="2.4369086159835299E-2"/>
    <n v="2.5159941872182786E-2"/>
    <n v="2.515140996662121E-2"/>
    <n v="2.4711366589580709E-2"/>
    <n v="2.4999301010686908E-2"/>
    <n v="2.5530997970472841E-2"/>
    <n v="2.5496290691073412E-2"/>
    <n v="2.4500498603193692E-2"/>
    <n v="2.4419057807202934E-2"/>
    <n v="2.449629526497939E-2"/>
    <n v="2.4651746311925175E-2"/>
    <n v="2.4726914852046443E-2"/>
    <n v="2.4802550799302103E-2"/>
    <n v="2.4878658050017252E-2"/>
    <n v="2.4955240534601148E-2"/>
    <n v="0.48142411269206642"/>
    <n v="0.48142411269206631"/>
    <n v="2.0079691777752588E-2"/>
    <n v="4.090291111278288E-2"/>
    <n v="6.250661005903474E-2"/>
    <n v="8.5243394101936043E-2"/>
    <n v="0.10857475620834506"/>
    <n v="0.13294384236818035"/>
    <n v="0.15810378424036314"/>
    <n v="0.18325519420698436"/>
    <n v="0.20796656079656506"/>
    <n v="0.23296586180725196"/>
    <n v="0.2584968597777248"/>
    <n v="0.28399315046879819"/>
    <n v="0.30849364907199189"/>
    <n v="0.33291270687919483"/>
    <n v="0.3574090021441742"/>
    <n v="0.38206074845609939"/>
    <n v="0.40678766330814581"/>
    <n v="0.43159021410744791"/>
    <n v="0.45646887215746518"/>
    <n v="0.48142411269206631"/>
  </r>
  <r>
    <x v="80"/>
    <s v="Over $160"/>
    <n v="262.12281805295078"/>
    <s v="Food Preparation"/>
    <s v="Urban"/>
    <s v="SC-New"/>
    <s v="M_Input"/>
    <x v="4"/>
    <s v="Multifamily - Low Rise"/>
    <s v="Non self-cleaning oven"/>
    <n v="1.145856116032015E-2"/>
    <n v="1.2286586610140607E-2"/>
    <n v="1.3157374306544739E-2"/>
    <n v="1.4473385417065689E-2"/>
    <n v="1.5635181181317528E-2"/>
    <n v="1.692148976380756E-2"/>
    <n v="1.753850613866979E-2"/>
    <n v="1.8161955262160436E-2"/>
    <n v="1.8737209111895012E-2"/>
    <n v="1.9101661938291974E-2"/>
    <n v="1.925457114580446E-2"/>
    <n v="1.9013669093921853E-2"/>
    <n v="1.8853773161447603E-2"/>
    <n v="1.8711216745494894E-2"/>
    <n v="1.8636619839118698E-2"/>
    <n v="1.8631963795905929E-2"/>
    <n v="1.8575127331542995E-2"/>
    <n v="1.8520289425428861E-2"/>
    <n v="1.8467368705947375E-2"/>
    <n v="1.8416287120392338E-2"/>
    <n v="0.34455279725521848"/>
    <n v="171.62437474128097"/>
    <n v="262.12281805295078"/>
    <s v="R-All-Food-Oven-All-All-R"/>
    <n v="0"/>
    <n v="0.34455279725521848"/>
    <n v="1.145856116032015E-2"/>
    <n v="2.3745147770460759E-2"/>
    <n v="3.6902522077005499E-2"/>
    <n v="5.1375907494071185E-2"/>
    <n v="6.7011088675388714E-2"/>
    <n v="8.393257843919627E-2"/>
    <n v="0.10147108457786606"/>
    <n v="0.1196330398400265"/>
    <n v="0.13837024895192152"/>
    <n v="0.15747191089021348"/>
    <n v="0.17672648203601793"/>
    <n v="0.19574015112993978"/>
    <n v="0.21459392429138738"/>
    <n v="0.23330514103688227"/>
    <n v="0.25194176087600095"/>
    <n v="0.27057372467190688"/>
    <n v="0.28914885200344986"/>
    <n v="0.30766914142887875"/>
    <n v="0.32613651013482614"/>
    <n v="0.34455279725521848"/>
    <n v="9.4172974589248025E-3"/>
    <n v="1.0245322908745259E-2"/>
    <n v="1.1116110605149391E-2"/>
    <n v="1.2432121715670342E-2"/>
    <n v="1.3593917479922181E-2"/>
    <n v="1.4880226062412212E-2"/>
    <n v="1.5497242437274442E-2"/>
    <n v="1.612069156076509E-2"/>
    <n v="1.6695945410499666E-2"/>
    <n v="1.7060398236896628E-2"/>
    <n v="1.7213307444409114E-2"/>
    <n v="1.6972405392526507E-2"/>
    <n v="1.6812509460052256E-2"/>
    <n v="1.6669953044099548E-2"/>
    <n v="1.6595356137723352E-2"/>
    <n v="1.6590700094510583E-2"/>
    <n v="1.6533863630147649E-2"/>
    <n v="1.6479025724033515E-2"/>
    <n v="1.6426105004552029E-2"/>
    <n v="1.6375023418996992E-2"/>
    <n v="0.30372752322731156"/>
    <n v="0.30372752322731156"/>
    <n v="9.4172974589248025E-3"/>
    <n v="1.966262036767006E-2"/>
    <n v="3.0778730972819451E-2"/>
    <n v="4.3210852688489794E-2"/>
    <n v="5.6804770168411976E-2"/>
    <n v="7.1684996230824194E-2"/>
    <n v="8.7182238668098641E-2"/>
    <n v="0.10330293022886373"/>
    <n v="0.1199988756393634"/>
    <n v="0.13705927387626002"/>
    <n v="0.15427258132066912"/>
    <n v="0.17124498671319563"/>
    <n v="0.18805749617324788"/>
    <n v="0.20472744921734742"/>
    <n v="0.22132280535507076"/>
    <n v="0.23791350544958134"/>
    <n v="0.25444736907972898"/>
    <n v="0.27092639480376252"/>
    <n v="0.28735249980831457"/>
    <n v="0.30372752322731156"/>
  </r>
  <r>
    <x v="80"/>
    <s v="Over $160"/>
    <n v="262.12281805295078"/>
    <s v="Food Preparation"/>
    <s v="Urban"/>
    <s v="SC-New"/>
    <s v="M_Input"/>
    <x v="4"/>
    <s v="Multifamily - High Rise"/>
    <s v="Non self-cleaning oven"/>
    <n v="2.5855714647418111E-3"/>
    <n v="2.7855494428370943E-3"/>
    <n v="2.985831785640161E-3"/>
    <n v="3.3000972773125025E-3"/>
    <n v="3.5566090419983979E-3"/>
    <n v="3.8488349994858246E-3"/>
    <n v="3.9747328861623552E-3"/>
    <n v="4.1116335255578455E-3"/>
    <n v="4.2283746380897278E-3"/>
    <n v="4.3219106346666473E-3"/>
    <n v="4.3642726595271315E-3"/>
    <n v="4.3099081357906898E-3"/>
    <n v="4.2742765640841748E-3"/>
    <n v="4.2282746498566968E-3"/>
    <n v="4.2333557920469431E-3"/>
    <n v="4.2311430832275955E-3"/>
    <n v="4.2172069812342061E-3"/>
    <n v="4.2038451874950606E-3"/>
    <n v="4.1910305858970142E-3"/>
    <n v="4.1787373424203101E-3"/>
    <n v="7.8131196678072182E-2"/>
    <n v="171.62437474128097"/>
    <n v="262.12281805295078"/>
    <s v="R-All-Food-Oven-All-All-R"/>
    <n v="0"/>
    <n v="7.8131196678072182E-2"/>
    <n v="2.5855714647418111E-3"/>
    <n v="5.3711209075789053E-3"/>
    <n v="8.3569526932190663E-3"/>
    <n v="1.1657049970531569E-2"/>
    <n v="1.5213659012529968E-2"/>
    <n v="1.906249401201579E-2"/>
    <n v="2.3037226898178144E-2"/>
    <n v="2.7148860423735988E-2"/>
    <n v="3.1377235061825715E-2"/>
    <n v="3.5699145696492365E-2"/>
    <n v="4.0063418356019495E-2"/>
    <n v="4.4373326491810187E-2"/>
    <n v="4.8647603055894363E-2"/>
    <n v="5.2875877705751057E-2"/>
    <n v="5.7109233497798E-2"/>
    <n v="6.1340376581025598E-2"/>
    <n v="6.5557583562259797E-2"/>
    <n v="6.9761428749754856E-2"/>
    <n v="7.3952459335651866E-2"/>
    <n v="7.8131196678072182E-2"/>
    <n v="2.1226921121548282E-3"/>
    <n v="2.3226700902501114E-3"/>
    <n v="2.5229524330531781E-3"/>
    <n v="2.8372179247255196E-3"/>
    <n v="3.093729689411415E-3"/>
    <n v="3.3859556468988417E-3"/>
    <n v="3.5118535335753724E-3"/>
    <n v="3.6487541729708626E-3"/>
    <n v="3.7654952855027449E-3"/>
    <n v="3.8590312820796645E-3"/>
    <n v="3.9013933069401486E-3"/>
    <n v="3.8470287832037069E-3"/>
    <n v="3.8113972114971919E-3"/>
    <n v="3.765395297269714E-3"/>
    <n v="3.7704764394599602E-3"/>
    <n v="3.7682637306406127E-3"/>
    <n v="3.7543276286472233E-3"/>
    <n v="3.7409658349080777E-3"/>
    <n v="3.7281512333100313E-3"/>
    <n v="3.7158579898333272E-3"/>
    <n v="6.8873609626332516E-2"/>
    <n v="6.8873609626332544E-2"/>
    <n v="2.1226921121548282E-3"/>
    <n v="4.4453622024049396E-3"/>
    <n v="6.9683146354581182E-3"/>
    <n v="9.8055325601836378E-3"/>
    <n v="1.2899262249595053E-2"/>
    <n v="1.6285217896493894E-2"/>
    <n v="1.9797071430069268E-2"/>
    <n v="2.3445825603040132E-2"/>
    <n v="2.7211320888542875E-2"/>
    <n v="3.1070352170622539E-2"/>
    <n v="3.4971745477562689E-2"/>
    <n v="3.8818774260766395E-2"/>
    <n v="4.2630171472263584E-2"/>
    <n v="4.6395566769533297E-2"/>
    <n v="5.0166043208993261E-2"/>
    <n v="5.3934306939633872E-2"/>
    <n v="5.7688634568281098E-2"/>
    <n v="6.1429600403189177E-2"/>
    <n v="6.5157751636499214E-2"/>
    <n v="6.8873609626332544E-2"/>
  </r>
  <r>
    <x v="80"/>
    <s v="Over $160"/>
    <n v="262.12281805295078"/>
    <s v="Food Preparation"/>
    <s v="Urban"/>
    <s v="SC-New"/>
    <s v="M_Input"/>
    <x v="4"/>
    <s v="Manufactured"/>
    <s v="Non self-cleaning oven"/>
    <n v="5.0781577392120057E-4"/>
    <n v="5.4239564427827004E-4"/>
    <n v="5.8024444331823081E-4"/>
    <n v="6.1357560660363309E-4"/>
    <n v="6.4086836219513516E-4"/>
    <n v="6.5911578481447084E-4"/>
    <n v="6.6745407432694927E-4"/>
    <n v="6.7517804142005046E-4"/>
    <n v="6.8114093147021108E-4"/>
    <n v="6.8408950526688674E-4"/>
    <n v="6.8421719872286606E-4"/>
    <n v="6.8197012030157746E-4"/>
    <n v="6.7832395434808438E-4"/>
    <n v="6.7447662067261305E-4"/>
    <n v="6.7005731917886156E-4"/>
    <n v="6.6495476437902247E-4"/>
    <n v="6.5797525486148867E-4"/>
    <n v="6.510690037918877E-4"/>
    <n v="6.4423524223362373E-4"/>
    <n v="6.3747320932102595E-4"/>
    <n v="1.289663085542609E-2"/>
    <n v="171.62437474128097"/>
    <n v="262.12281805295078"/>
    <s v="R-All-Food-Oven-All-All-R"/>
    <n v="0"/>
    <n v="1.289663085542609E-2"/>
    <n v="5.0781577392120057E-4"/>
    <n v="1.0502114181994706E-3"/>
    <n v="1.6304558615177014E-3"/>
    <n v="2.2440314681213347E-3"/>
    <n v="2.8848998303164699E-3"/>
    <n v="3.5440156151309407E-3"/>
    <n v="4.2114696894578899E-3"/>
    <n v="4.8866477308779407E-3"/>
    <n v="5.5677886623481518E-3"/>
    <n v="6.2518781676150388E-3"/>
    <n v="6.9360953663379051E-3"/>
    <n v="7.6180654866394824E-3"/>
    <n v="8.2963894409875671E-3"/>
    <n v="8.9708660616601796E-3"/>
    <n v="9.6409233808390418E-3"/>
    <n v="1.0305878145218064E-2"/>
    <n v="1.0963853400079554E-2"/>
    <n v="1.1614922403871441E-2"/>
    <n v="1.2259157646105065E-2"/>
    <n v="1.289663085542609E-2"/>
    <n v="4.3141115713912683E-4"/>
    <n v="4.6599102749619631E-4"/>
    <n v="5.0383982653615707E-4"/>
    <n v="5.3717098982155936E-4"/>
    <n v="5.6446374541306143E-4"/>
    <n v="5.827111680323971E-4"/>
    <n v="5.9104945754487553E-4"/>
    <n v="5.9877342463797673E-4"/>
    <n v="6.0473631468813734E-4"/>
    <n v="6.07684888484813E-4"/>
    <n v="6.0781258194079232E-4"/>
    <n v="6.0556550351950373E-4"/>
    <n v="6.0191933756601065E-4"/>
    <n v="5.9807200389053931E-4"/>
    <n v="5.9365270239678783E-4"/>
    <n v="5.8855014759694874E-4"/>
    <n v="5.8157063807941494E-4"/>
    <n v="5.7466438700981397E-4"/>
    <n v="5.6783062545155E-4"/>
    <n v="5.6106859253895222E-4"/>
    <n v="1.1368538519784616E-2"/>
    <n v="1.1368538519784616E-2"/>
    <n v="4.3141115713912683E-4"/>
    <n v="8.9740218463532314E-4"/>
    <n v="1.4012420111714802E-3"/>
    <n v="1.9384130009930396E-3"/>
    <n v="2.5028767464061012E-3"/>
    <n v="3.0855879144384983E-3"/>
    <n v="3.6766373719833738E-3"/>
    <n v="4.2754107966213508E-3"/>
    <n v="4.8801471113094881E-3"/>
    <n v="5.4878319997943015E-3"/>
    <n v="6.095644581735094E-3"/>
    <n v="6.7012100852545976E-3"/>
    <n v="7.3031294228206086E-3"/>
    <n v="7.9012014267111474E-3"/>
    <n v="8.4948541291079357E-3"/>
    <n v="9.0834042767048845E-3"/>
    <n v="9.6649749147843002E-3"/>
    <n v="1.0239639301794114E-2"/>
    <n v="1.0807469927245664E-2"/>
    <n v="1.1368538519784616E-2"/>
  </r>
  <r>
    <x v="80"/>
    <s v="Over $160"/>
    <n v="308.89092316059964"/>
    <s v="Food Preparation"/>
    <s v="Urban"/>
    <s v="SC-NR"/>
    <s v="M_Input"/>
    <x v="4"/>
    <s v="Single Family"/>
    <s v="Self-Cleaning Oven"/>
    <n v="6.3759072534090633E-2"/>
    <n v="6.991086972623034E-2"/>
    <n v="7.5134473457940637E-2"/>
    <n v="7.9527006768683517E-2"/>
    <n v="8.3187836278453692E-2"/>
    <n v="8.6214268120222648E-2"/>
    <n v="8.8695809483324034E-2"/>
    <n v="9.0574800453593673E-2"/>
    <n v="9.1985745854779935E-2"/>
    <n v="9.3034135764003059E-2"/>
    <n v="9.3800698517072637E-2"/>
    <n v="9.434754259525549E-2"/>
    <n v="9.4723005560828896E-2"/>
    <n v="9.4967446483655543E-2"/>
    <n v="9.5109564126993132E-2"/>
    <n v="9.5172247663206921E-2"/>
    <n v="9.4958484110869351E-2"/>
    <n v="9.4745200687390771E-2"/>
    <n v="9.4532396314363928E-2"/>
    <n v="9.43200699158038E-2"/>
    <n v="1.9078248982354253"/>
    <n v="203.1085265058459"/>
    <n v="308.89092316059964"/>
    <s v="R-All-Food-Oven-All-All-R"/>
    <n v="0"/>
    <n v="1.7687006744167626"/>
    <n v="6.3759072534090633E-2"/>
    <n v="0.13366994226032097"/>
    <n v="0.20880441571826161"/>
    <n v="0.2883314224869451"/>
    <n v="0.37151925876539882"/>
    <n v="0.45773352688562147"/>
    <n v="0.54642933636894553"/>
    <n v="0.6370041368225392"/>
    <n v="0.72898988267731912"/>
    <n v="0.82202401844132222"/>
    <n v="0.91582471695839485"/>
    <n v="1.0101722595536504"/>
    <n v="1.1048952651144792"/>
    <n v="1.1998627115981348"/>
    <n v="1.2949722757251281"/>
    <n v="1.3901445233883349"/>
    <n v="1.4851030074992042"/>
    <n v="1.579848208186595"/>
    <n v="1.6743806045009588"/>
    <n v="1.7687006744167626"/>
    <n v="5.3280607363929464E-2"/>
    <n v="5.9432404556069171E-2"/>
    <n v="6.4656008287779468E-2"/>
    <n v="6.9048541598522348E-2"/>
    <n v="7.2709371108292523E-2"/>
    <n v="7.5735802950061479E-2"/>
    <n v="7.8217344313162865E-2"/>
    <n v="8.0096335283432504E-2"/>
    <n v="8.1507280684618766E-2"/>
    <n v="8.255567059384189E-2"/>
    <n v="8.3322233346911467E-2"/>
    <n v="8.3869077425094321E-2"/>
    <n v="8.4244540390667727E-2"/>
    <n v="8.4488981313494374E-2"/>
    <n v="8.4631098956831963E-2"/>
    <n v="8.4693782493045752E-2"/>
    <n v="8.4480018940708182E-2"/>
    <n v="8.4266735517229602E-2"/>
    <n v="8.4053931144202759E-2"/>
    <n v="8.3841604745642631E-2"/>
    <n v="1.698255594832202"/>
    <n v="1.5591313710135395"/>
    <n v="5.3280607363929464E-2"/>
    <n v="0.11271301191999863"/>
    <n v="0.17736902020777812"/>
    <n v="0.24641756180630048"/>
    <n v="0.31912693291459299"/>
    <n v="0.39486273586465448"/>
    <n v="0.47308008017781733"/>
    <n v="0.55317641546124985"/>
    <n v="0.63468369614586861"/>
    <n v="0.71723936673971056"/>
    <n v="0.80056160008662203"/>
    <n v="0.88443067751171633"/>
    <n v="0.96867521790238409"/>
    <n v="1.0531641992158784"/>
    <n v="1.1377952981727104"/>
    <n v="1.2224890806657562"/>
    <n v="1.3069690996064645"/>
    <n v="1.391235835123694"/>
    <n v="1.4752897662678968"/>
    <n v="1.5591313710135395"/>
  </r>
  <r>
    <x v="80"/>
    <s v="Over $160"/>
    <n v="308.89092316059964"/>
    <s v="Food Preparation"/>
    <s v="Urban"/>
    <s v="SC-NR"/>
    <s v="M_Input"/>
    <x v="4"/>
    <s v="Multifamily - Low Rise"/>
    <s v="Self-Cleaning Oven"/>
    <n v="1.8673610100100546E-2"/>
    <n v="2.0475780736151618E-2"/>
    <n v="2.2006235195475697E-2"/>
    <n v="2.3293602341696848E-2"/>
    <n v="2.4366837280089898E-2"/>
    <n v="2.5254427348347132E-2"/>
    <n v="2.5982114118734422E-2"/>
    <n v="2.6533614237465215E-2"/>
    <n v="2.6948215943647436E-2"/>
    <n v="2.7256310308865654E-2"/>
    <n v="2.7481602497095099E-2"/>
    <n v="2.7642289992484751E-2"/>
    <n v="2.7753213272917333E-2"/>
    <n v="2.7825450191522463E-2"/>
    <n v="2.7867731251231109E-2"/>
    <n v="2.7886806360308845E-2"/>
    <n v="2.7824877485330638E-2"/>
    <n v="2.7763086142889418E-2"/>
    <n v="2.770143202753822E-2"/>
    <n v="2.7639914834508419E-2"/>
    <n v="0.5590763212267964"/>
    <n v="203.1085265058459"/>
    <n v="308.89092316059964"/>
    <s v="R-All-Food-Oven-All-All-R"/>
    <n v="0"/>
    <n v="0.51817715166640077"/>
    <n v="1.8673610100100546E-2"/>
    <n v="3.9149390836252164E-2"/>
    <n v="6.1155626031727861E-2"/>
    <n v="8.4449228373424709E-2"/>
    <n v="0.10881606565351461"/>
    <n v="0.13407049300186175"/>
    <n v="0.16005260712059616"/>
    <n v="0.18658622135806138"/>
    <n v="0.21353443730170882"/>
    <n v="0.24079074761057448"/>
    <n v="0.26827235010766959"/>
    <n v="0.29591464010015434"/>
    <n v="0.32366785337307169"/>
    <n v="0.35149330356459413"/>
    <n v="0.37936103481582523"/>
    <n v="0.40724784117613405"/>
    <n v="0.43507271866146469"/>
    <n v="0.4628358048043541"/>
    <n v="0.49053723683189232"/>
    <n v="0.51817715166640077"/>
    <n v="1.5603728737896526E-2"/>
    <n v="1.7405899373947598E-2"/>
    <n v="1.8936353833271677E-2"/>
    <n v="2.0223720979492828E-2"/>
    <n v="2.1296955917885878E-2"/>
    <n v="2.2184545986143112E-2"/>
    <n v="2.2912232756530402E-2"/>
    <n v="2.3463732875261194E-2"/>
    <n v="2.3878334581443415E-2"/>
    <n v="2.4186428946661634E-2"/>
    <n v="2.4411721134891078E-2"/>
    <n v="2.4572408630280731E-2"/>
    <n v="2.4683331910713313E-2"/>
    <n v="2.4755568829318442E-2"/>
    <n v="2.4797849889027088E-2"/>
    <n v="2.4816924998104825E-2"/>
    <n v="2.4754996123126618E-2"/>
    <n v="2.4693204780685398E-2"/>
    <n v="2.46315506653342E-2"/>
    <n v="2.4570033472304399E-2"/>
    <n v="0.49767869398271602"/>
    <n v="0.45677952442232034"/>
    <n v="1.5603728737896526E-2"/>
    <n v="3.3009628111844123E-2"/>
    <n v="5.19459819451158E-2"/>
    <n v="7.2169702924608628E-2"/>
    <n v="9.3466658842494499E-2"/>
    <n v="0.11565120482863761"/>
    <n v="0.13856343758516801"/>
    <n v="0.16202717046042919"/>
    <n v="0.18590550504187262"/>
    <n v="0.21009193398853426"/>
    <n v="0.23450365512342533"/>
    <n v="0.25907606375370607"/>
    <n v="0.28375939566441938"/>
    <n v="0.30851496449373783"/>
    <n v="0.33331281438276494"/>
    <n v="0.35812973938086978"/>
    <n v="0.38288473550399638"/>
    <n v="0.40757794028468175"/>
    <n v="0.43220949095001593"/>
    <n v="0.45677952442232034"/>
  </r>
  <r>
    <x v="80"/>
    <s v="Over $160"/>
    <n v="308.89092316059964"/>
    <s v="Food Preparation"/>
    <s v="Urban"/>
    <s v="SC-NR"/>
    <s v="M_Input"/>
    <x v="4"/>
    <s v="Multifamily - High Rise"/>
    <s v="Self-Cleaning Oven"/>
    <n v="4.2575052691990545E-3"/>
    <n v="4.6683964477710251E-3"/>
    <n v="5.0173342057141142E-3"/>
    <n v="5.310856394257068E-3"/>
    <n v="5.5555446180159881E-3"/>
    <n v="5.7579105573321602E-3"/>
    <n v="5.9238080279096668E-3"/>
    <n v="6.0495416697956047E-3"/>
    <n v="6.1440534532992913E-3"/>
    <n v="6.2143051804421255E-3"/>
    <n v="6.265676687312414E-3"/>
    <n v="6.3023115318741911E-3"/>
    <n v="6.3276007252456969E-3"/>
    <n v="6.3440505550676337E-3"/>
    <n v="6.3537187255420426E-3"/>
    <n v="6.3580648408824098E-3"/>
    <n v="6.3439424215383919E-3"/>
    <n v="6.3298513722024035E-3"/>
    <n v="6.3157916231890215E-3"/>
    <n v="6.3017631049676354E-3"/>
    <n v="0.12746662046763577"/>
    <n v="203.1085265058459"/>
    <n v="308.89092316059964"/>
    <s v="R-All-Food-Oven-All-All-R"/>
    <n v="0"/>
    <n v="0.11814202741155794"/>
    <n v="4.2575052691990545E-3"/>
    <n v="8.9259017169700805E-3"/>
    <n v="1.3943235922684195E-2"/>
    <n v="1.9254092316941262E-2"/>
    <n v="2.480963693495725E-2"/>
    <n v="3.0567547492289411E-2"/>
    <n v="3.6491355520199081E-2"/>
    <n v="4.2540897189994688E-2"/>
    <n v="4.8684950643293978E-2"/>
    <n v="5.4899255823736101E-2"/>
    <n v="6.1164932511048514E-2"/>
    <n v="6.7467244042922703E-2"/>
    <n v="7.3794844768168402E-2"/>
    <n v="8.0138895323236037E-2"/>
    <n v="8.6492614048778074E-2"/>
    <n v="9.285067888966049E-2"/>
    <n v="9.9194621311198883E-2"/>
    <n v="0.10552447268340129"/>
    <n v="0.1118402643065903"/>
    <n v="0.11814202741155794"/>
    <n v="3.5575863189377535E-3"/>
    <n v="3.9684774975097242E-3"/>
    <n v="4.3174152554528132E-3"/>
    <n v="4.6109374439957671E-3"/>
    <n v="4.8556256677546872E-3"/>
    <n v="5.0579916070708593E-3"/>
    <n v="5.2238890776483658E-3"/>
    <n v="5.3496227195343037E-3"/>
    <n v="5.4441345030379904E-3"/>
    <n v="5.5143862301808245E-3"/>
    <n v="5.565757737051113E-3"/>
    <n v="5.6023925816128901E-3"/>
    <n v="5.6276817749843959E-3"/>
    <n v="5.6441316048063328E-3"/>
    <n v="5.6537997752807417E-3"/>
    <n v="5.6581458906211088E-3"/>
    <n v="5.6440234712770909E-3"/>
    <n v="5.6299324219411025E-3"/>
    <n v="5.6158726729277205E-3"/>
    <n v="5.6018441547063345E-3"/>
    <n v="0.11346824146240975"/>
    <n v="0.1041436484063319"/>
    <n v="3.5575863189377535E-3"/>
    <n v="7.5260638164474777E-3"/>
    <n v="1.1843479071900292E-2"/>
    <n v="1.6454416515896058E-2"/>
    <n v="2.1310042183650745E-2"/>
    <n v="2.6368033790721605E-2"/>
    <n v="3.1591922868369968E-2"/>
    <n v="3.6941545587904273E-2"/>
    <n v="4.2385680090942263E-2"/>
    <n v="4.7900066321123085E-2"/>
    <n v="5.3465824058174197E-2"/>
    <n v="5.9068216639787084E-2"/>
    <n v="6.4695898414771483E-2"/>
    <n v="7.0340030019577809E-2"/>
    <n v="7.5993829794858553E-2"/>
    <n v="8.1651975685479661E-2"/>
    <n v="8.7295999156756746E-2"/>
    <n v="9.2925931578697843E-2"/>
    <n v="9.8541804251625564E-2"/>
    <n v="0.1041436484063319"/>
  </r>
  <r>
    <x v="80"/>
    <s v="Over $160"/>
    <n v="308.89092316059964"/>
    <s v="Food Preparation"/>
    <s v="Urban"/>
    <s v="SC-NR"/>
    <s v="M_Input"/>
    <x v="4"/>
    <s v="Manufactured"/>
    <s v="Self-Cleaning Oven"/>
    <n v="5.1203425386513093E-3"/>
    <n v="5.5671056412501061E-3"/>
    <n v="5.9327120231411398E-3"/>
    <n v="6.2266876579586284E-3"/>
    <n v="6.4585082311903706E-3"/>
    <n v="6.6371061241390127E-3"/>
    <n v="6.7706278811722025E-3"/>
    <n v="6.8558797074949667E-3"/>
    <n v="6.9041250540861658E-3"/>
    <n v="6.9240362683739617E-3"/>
    <n v="6.9222973857280944E-3"/>
    <n v="6.9040575491576758E-3"/>
    <n v="6.8732860842703192E-3"/>
    <n v="6.8330432614378449E-3"/>
    <n v="6.7856769448199029E-3"/>
    <n v="6.7329949095669044E-3"/>
    <n v="6.6613262542196492E-3"/>
    <n v="6.5904204683282829E-3"/>
    <n v="6.5202694316091967E-3"/>
    <n v="6.45086511021429E-3"/>
    <n v="0.13048252703174587"/>
    <n v="203.1085265058459"/>
    <n v="308.89092316059964"/>
    <s v="R-All-Food-Oven-All-All-R"/>
    <n v="0"/>
    <n v="0.13048252703174587"/>
    <n v="5.1203425386513093E-3"/>
    <n v="1.0687448179901415E-2"/>
    <n v="1.6620160203042557E-2"/>
    <n v="2.2846847861001184E-2"/>
    <n v="2.9305356092191554E-2"/>
    <n v="3.5942462216330566E-2"/>
    <n v="4.2713090097502765E-2"/>
    <n v="4.9568969804997733E-2"/>
    <n v="5.6473094859083896E-2"/>
    <n v="6.3397131127457859E-2"/>
    <n v="7.0319428513185955E-2"/>
    <n v="7.7223486062343638E-2"/>
    <n v="8.4096772146613957E-2"/>
    <n v="9.0929815408051798E-2"/>
    <n v="9.7715492352871705E-2"/>
    <n v="0.10444848726243861"/>
    <n v="0.11110981351665826"/>
    <n v="0.11770023398498654"/>
    <n v="0.12422050341659574"/>
    <n v="0.13048252703174587"/>
    <n v="4.3473137076041222E-3"/>
    <n v="4.7940768102029191E-3"/>
    <n v="5.1596831920939527E-3"/>
    <n v="5.4536588269114413E-3"/>
    <n v="5.6854794001431836E-3"/>
    <n v="5.8640772930918256E-3"/>
    <n v="5.9975990501250154E-3"/>
    <n v="6.0828508764477797E-3"/>
    <n v="6.1310962230389787E-3"/>
    <n v="6.1510074373267746E-3"/>
    <n v="6.1492685546809074E-3"/>
    <n v="6.1310287181104888E-3"/>
    <n v="6.1002572532231321E-3"/>
    <n v="6.0600144303906579E-3"/>
    <n v="6.0126481137727159E-3"/>
    <n v="5.9599660785197173E-3"/>
    <n v="5.8882974231724622E-3"/>
    <n v="5.8173916372810958E-3"/>
    <n v="5.7472406005620097E-3"/>
    <n v="5.677836279167103E-3"/>
    <n v="0.11502195041080213"/>
    <n v="0.11502195041080213"/>
    <n v="4.3473137076041222E-3"/>
    <n v="9.1413905178070413E-3"/>
    <n v="1.4301073709900993E-2"/>
    <n v="1.9754732536812435E-2"/>
    <n v="2.5440211936955618E-2"/>
    <n v="3.1304289230047445E-2"/>
    <n v="3.730188828017246E-2"/>
    <n v="4.3384739156620236E-2"/>
    <n v="4.9515835379659215E-2"/>
    <n v="5.5666842816985987E-2"/>
    <n v="6.1816111371666892E-2"/>
    <n v="6.7947140089777383E-2"/>
    <n v="7.4047397343000518E-2"/>
    <n v="8.0107411773391174E-2"/>
    <n v="8.6120059887163897E-2"/>
    <n v="9.2080025965683612E-2"/>
    <n v="9.7968323388856068E-2"/>
    <n v="0.10378571502613716"/>
    <n v="0.10953295562669917"/>
    <n v="0.11502195041080213"/>
  </r>
  <r>
    <x v="80"/>
    <s v="Over $160"/>
    <n v="262.12281805295078"/>
    <s v="Food Preparation"/>
    <s v="Urban"/>
    <s v="SC-NR"/>
    <s v="M_Input"/>
    <x v="4"/>
    <s v="Single Family"/>
    <s v="Non self-cleaning oven"/>
    <n v="9.6752321725529861E-2"/>
    <n v="0.10608747415902663"/>
    <n v="0.11401412316332146"/>
    <n v="0.12067964979631744"/>
    <n v="0.12623483967650612"/>
    <n v="0.13082735170024448"/>
    <n v="0.13459301012022262"/>
    <n v="0.1374443178894455"/>
    <n v="0.13958538170933929"/>
    <n v="0.14117627934569876"/>
    <n v="0.14233951342612144"/>
    <n v="0.14316933155369474"/>
    <n v="0.1437390844092081"/>
    <n v="0.14411001557034694"/>
    <n v="0.14432567447824149"/>
    <n v="0.14442079470853358"/>
    <n v="0.14409641546073479"/>
    <n v="0.14377276479288531"/>
    <n v="0.14344984106853714"/>
    <n v="0.14312764265491801"/>
    <n v="2.895062318407402"/>
    <n v="171.62437474128097"/>
    <n v="262.12281805295078"/>
    <s v="R-All-Food-Oven-All-All-R"/>
    <n v="0"/>
    <n v="2.6839458274088739"/>
    <n v="9.6752321725529861E-2"/>
    <n v="0.20283979588455647"/>
    <n v="0.31685391904787796"/>
    <n v="0.43753356884419542"/>
    <n v="0.56376840852070154"/>
    <n v="0.69459576022094605"/>
    <n v="0.82918877034116867"/>
    <n v="0.96663308823061422"/>
    <n v="1.1062184699399535"/>
    <n v="1.2473947492856523"/>
    <n v="1.3897342627117737"/>
    <n v="1.5329035942654685"/>
    <n v="1.6766426786746766"/>
    <n v="1.8207526942450236"/>
    <n v="1.9650783687232651"/>
    <n v="2.1094991634317988"/>
    <n v="2.2535955788925337"/>
    <n v="2.397368343685419"/>
    <n v="2.5408181847539559"/>
    <n v="2.6839458274088739"/>
    <n v="8.0851591162187264E-2"/>
    <n v="9.018674359568403E-2"/>
    <n v="9.8113392599978866E-2"/>
    <n v="0.10477891923297485"/>
    <n v="0.11033410911316352"/>
    <n v="0.11492662113690189"/>
    <n v="0.11869227955688003"/>
    <n v="0.1215435873261029"/>
    <n v="0.12368465114599669"/>
    <n v="0.12527554878235617"/>
    <n v="0.12643878286277885"/>
    <n v="0.12726860099035214"/>
    <n v="0.1278383538458655"/>
    <n v="0.12820928500700435"/>
    <n v="0.12842494391489889"/>
    <n v="0.12852006414519099"/>
    <n v="0.12819568489739219"/>
    <n v="0.12787203422954271"/>
    <n v="0.12754911050519455"/>
    <n v="0.12722691209157541"/>
    <n v="2.57704770714055"/>
    <n v="2.3659312161420214"/>
    <n v="8.0851591162187264E-2"/>
    <n v="0.17103833475787128"/>
    <n v="0.26915172735785015"/>
    <n v="0.37393064659082498"/>
    <n v="0.48426475570398853"/>
    <n v="0.59919137684089041"/>
    <n v="0.71788365639777041"/>
    <n v="0.83942724372387334"/>
    <n v="0.96311189486987003"/>
    <n v="1.0883874436522263"/>
    <n v="1.2148262265150052"/>
    <n v="1.3420948275053572"/>
    <n v="1.4699331813512226"/>
    <n v="1.5981424663582269"/>
    <n v="1.7265674102731259"/>
    <n v="1.8550874744183168"/>
    <n v="1.983283159315709"/>
    <n v="2.1111551935452515"/>
    <n v="2.238704304050446"/>
    <n v="2.3659312161420214"/>
  </r>
  <r>
    <x v="80"/>
    <s v="Over $160"/>
    <n v="262.12281805295078"/>
    <s v="Food Preparation"/>
    <s v="Urban"/>
    <s v="SC-NR"/>
    <s v="M_Input"/>
    <x v="4"/>
    <s v="Multifamily - Low Rise"/>
    <s v="Non self-cleaning oven"/>
    <n v="2.8336596822609358E-2"/>
    <n v="3.1071332229720042E-2"/>
    <n v="3.3393747163777035E-2"/>
    <n v="3.5347284995486693E-2"/>
    <n v="3.6975884156664321E-2"/>
    <n v="3.8322773257011444E-2"/>
    <n v="3.9427014296375358E-2"/>
    <n v="4.0263897814255573E-2"/>
    <n v="4.0893042437447007E-2"/>
    <n v="4.1360565630000935E-2"/>
    <n v="4.1702439208324546E-2"/>
    <n v="4.1946277263573799E-2"/>
    <n v="4.2114599738928615E-2"/>
    <n v="4.222421691671311E-2"/>
    <n v="4.2288377051565136E-2"/>
    <n v="4.2317322910045932E-2"/>
    <n v="4.2223347853668061E-2"/>
    <n v="4.2129581498448136E-2"/>
    <n v="4.2036023380880277E-2"/>
    <n v="4.1942673038488004E-2"/>
    <n v="0.84838015909875231"/>
    <n v="171.62437474128097"/>
    <n v="262.12281805295078"/>
    <s v="R-All-Food-Oven-All-All-R"/>
    <n v="0"/>
    <n v="0.78631699766398355"/>
    <n v="2.8336596822609358E-2"/>
    <n v="5.9407929052329403E-2"/>
    <n v="9.2801676216106438E-2"/>
    <n v="0.12814896121159314"/>
    <n v="0.16512484536825744"/>
    <n v="0.20344761862526889"/>
    <n v="0.24287463292164424"/>
    <n v="0.28313853073589978"/>
    <n v="0.3240315731733468"/>
    <n v="0.36539213880334775"/>
    <n v="0.40709457801167231"/>
    <n v="0.44904085527524612"/>
    <n v="0.49115545501417474"/>
    <n v="0.53337967193088787"/>
    <n v="0.57566804898245305"/>
    <n v="0.61798537189249902"/>
    <n v="0.66020871974616713"/>
    <n v="0.70233830124461527"/>
    <n v="0.74437432462549558"/>
    <n v="0.78631699766398355"/>
    <n v="2.3678151562817319E-2"/>
    <n v="2.6412886969928003E-2"/>
    <n v="2.8735301903984996E-2"/>
    <n v="3.0688839735694654E-2"/>
    <n v="3.2317438896872282E-2"/>
    <n v="3.3664327997219405E-2"/>
    <n v="3.4768569036583319E-2"/>
    <n v="3.5605452554463533E-2"/>
    <n v="3.6234597177654967E-2"/>
    <n v="3.6702120370208896E-2"/>
    <n v="3.7043993948532507E-2"/>
    <n v="3.728783200378176E-2"/>
    <n v="3.7456154479136576E-2"/>
    <n v="3.7565771656921071E-2"/>
    <n v="3.7629931791773097E-2"/>
    <n v="3.7658877650253893E-2"/>
    <n v="3.7564902593876022E-2"/>
    <n v="3.7471136238656097E-2"/>
    <n v="3.7377578121088238E-2"/>
    <n v="3.7284227778695965E-2"/>
    <n v="0.75521125390291155"/>
    <n v="0.69314809246814268"/>
    <n v="2.3678151562817319E-2"/>
    <n v="5.0091038532745324E-2"/>
    <n v="7.8826340436730313E-2"/>
    <n v="0.10951518017242497"/>
    <n v="0.14183261906929726"/>
    <n v="0.17549694706651667"/>
    <n v="0.21026551610309999"/>
    <n v="0.24587096865756353"/>
    <n v="0.28210556583521851"/>
    <n v="0.31880768620542743"/>
    <n v="0.35585168015395996"/>
    <n v="0.39313951215774173"/>
    <n v="0.43059566663687832"/>
    <n v="0.46816143829379941"/>
    <n v="0.50579137008557251"/>
    <n v="0.5434502477358264"/>
    <n v="0.58101515032970241"/>
    <n v="0.61848628656835847"/>
    <n v="0.65586386468944669"/>
    <n v="0.69314809246814268"/>
  </r>
  <r>
    <x v="80"/>
    <s v="Over $160"/>
    <n v="262.12281805295078"/>
    <s v="Food Preparation"/>
    <s v="Urban"/>
    <s v="SC-NR"/>
    <s v="M_Input"/>
    <x v="4"/>
    <s v="Multifamily - High Rise"/>
    <s v="Non self-cleaning oven"/>
    <n v="6.4606259655586844E-3"/>
    <n v="7.0841399836166089E-3"/>
    <n v="7.6136416980689915E-3"/>
    <n v="8.059052085811147E-3"/>
    <n v="8.4303585180826243E-3"/>
    <n v="8.7374422583070231E-3"/>
    <n v="8.9891862816879227E-3"/>
    <n v="9.179982999519198E-3"/>
    <n v="9.3234015613170209E-3"/>
    <n v="9.4300062755349624E-3"/>
    <n v="9.5079608687041427E-3"/>
    <n v="9.5635530554554586E-3"/>
    <n v="9.6019285850234403E-3"/>
    <n v="9.6268906675005868E-3"/>
    <n v="9.641561802180865E-3"/>
    <n v="9.6481568910514338E-3"/>
    <n v="9.6267265783820527E-3"/>
    <n v="9.6053438686809853E-3"/>
    <n v="9.5840086562028609E-3"/>
    <n v="9.5627208354372387E-3"/>
    <n v="0.19342645654321081"/>
    <n v="171.62437474128097"/>
    <n v="262.12281805295078"/>
    <s v="R-All-Food-Oven-All-All-R"/>
    <n v="0"/>
    <n v="0.17927668943612324"/>
    <n v="6.4606259655586844E-3"/>
    <n v="1.3544765949175294E-2"/>
    <n v="2.1158407647244287E-2"/>
    <n v="2.9217459733055434E-2"/>
    <n v="3.7647818251138054E-2"/>
    <n v="4.6385260509445081E-2"/>
    <n v="5.5374446791133E-2"/>
    <n v="6.4554429790652193E-2"/>
    <n v="7.3877831351969209E-2"/>
    <n v="8.3307837627504169E-2"/>
    <n v="9.2815798496208315E-2"/>
    <n v="0.10237935155166378"/>
    <n v="0.11198128013668722"/>
    <n v="0.1216081708041878"/>
    <n v="0.13124973260636866"/>
    <n v="0.1408978894974201"/>
    <n v="0.15052461607580214"/>
    <n v="0.16012995994448312"/>
    <n v="0.16971396860068599"/>
    <n v="0.17927668943612324"/>
    <n v="5.3985216913588251E-3"/>
    <n v="6.0220357094167495E-3"/>
    <n v="6.5515374238691321E-3"/>
    <n v="6.9969478116112876E-3"/>
    <n v="7.368254243882765E-3"/>
    <n v="7.6753379841071638E-3"/>
    <n v="7.9270820074880642E-3"/>
    <n v="8.1178787253193378E-3"/>
    <n v="8.2612972871171607E-3"/>
    <n v="8.3679020013351021E-3"/>
    <n v="8.4458565945042842E-3"/>
    <n v="8.5014487812556001E-3"/>
    <n v="8.5398243108235801E-3"/>
    <n v="8.5647863933007266E-3"/>
    <n v="8.5794575279810048E-3"/>
    <n v="8.5860526168515736E-3"/>
    <n v="8.5646223041821942E-3"/>
    <n v="8.5432395944811251E-3"/>
    <n v="8.5219043820030024E-3"/>
    <n v="8.5006165612373785E-3"/>
    <n v="0.17218437105921361"/>
    <n v="0.15803460395212607"/>
    <n v="5.3985216913588251E-3"/>
    <n v="1.1420557400775574E-2"/>
    <n v="1.7972094824644708E-2"/>
    <n v="2.4969042636255996E-2"/>
    <n v="3.2337296880138762E-2"/>
    <n v="4.0012634864245923E-2"/>
    <n v="4.7939716871733984E-2"/>
    <n v="5.6057595597053325E-2"/>
    <n v="6.4318892884170489E-2"/>
    <n v="7.2686794885505585E-2"/>
    <n v="8.1132651480009865E-2"/>
    <n v="8.9634100261265462E-2"/>
    <n v="9.8173924572089039E-2"/>
    <n v="0.10673871096538977"/>
    <n v="0.11531816849337077"/>
    <n v="0.12390422111022234"/>
    <n v="0.13246884341440454"/>
    <n v="0.14101208300888568"/>
    <n v="0.14953398739088869"/>
    <n v="0.15803460395212607"/>
  </r>
  <r>
    <x v="80"/>
    <s v="Over $160"/>
    <n v="262.12281805295078"/>
    <s v="Food Preparation"/>
    <s v="Urban"/>
    <s v="SC-NR"/>
    <s v="M_Input"/>
    <x v="4"/>
    <s v="Manufactured"/>
    <s v="Non self-cleaning oven"/>
    <n v="7.7699534976708642E-3"/>
    <n v="8.4479019953473782E-3"/>
    <n v="9.0026978052568599E-3"/>
    <n v="9.4487962829930411E-3"/>
    <n v="9.80057647352078E-3"/>
    <n v="1.007159297535006E-2"/>
    <n v="1.0274207904965388E-2"/>
    <n v="1.0403574782497349E-2"/>
    <n v="1.0476785528978263E-2"/>
    <n v="1.0507000149959278E-2"/>
    <n v="1.0504361452021728E-2"/>
    <n v="1.0476683092441784E-2"/>
    <n v="1.0429988393908404E-2"/>
    <n v="1.0368921217315624E-2"/>
    <n v="1.0297044370268923E-2"/>
    <n v="1.0217101092843918E-2"/>
    <n v="1.0108346236096494E-2"/>
    <n v="1.0000749008970971E-2"/>
    <n v="9.894297089200723E-3"/>
    <n v="9.7889782856821848E-3"/>
    <n v="0.1980029967999547"/>
    <n v="171.62437474128097"/>
    <n v="262.12281805295078"/>
    <s v="R-All-Food-Oven-All-All-R"/>
    <n v="0"/>
    <n v="0.1980029967999547"/>
    <n v="7.7699534976708642E-3"/>
    <n v="1.6217855493018241E-2"/>
    <n v="2.5220553298275099E-2"/>
    <n v="3.466934958126814E-2"/>
    <n v="4.4469926054788916E-2"/>
    <n v="5.4541519030138978E-2"/>
    <n v="6.4815726935104373E-2"/>
    <n v="7.5219301717601716E-2"/>
    <n v="8.5696087246579983E-2"/>
    <n v="9.6203087396539266E-2"/>
    <n v="0.106707448848561"/>
    <n v="0.11718413194100277"/>
    <n v="0.12761412033491118"/>
    <n v="0.13798304155222679"/>
    <n v="0.14828008592249572"/>
    <n v="0.15849718701533963"/>
    <n v="0.16860553325143612"/>
    <n v="0.17860628226040709"/>
    <n v="0.18850057934960782"/>
    <n v="0.1980029967999547"/>
    <n v="6.5969073539303338E-3"/>
    <n v="7.2748558516068478E-3"/>
    <n v="7.8296516615163295E-3"/>
    <n v="8.2757501392525107E-3"/>
    <n v="8.6275303297802496E-3"/>
    <n v="8.8985468316095297E-3"/>
    <n v="9.1011617612248574E-3"/>
    <n v="9.2305286387568183E-3"/>
    <n v="9.3037393852377324E-3"/>
    <n v="9.3339540062187479E-3"/>
    <n v="9.3313153082811972E-3"/>
    <n v="9.3036369487012535E-3"/>
    <n v="9.2569422501678732E-3"/>
    <n v="9.1958750735750931E-3"/>
    <n v="9.1239982265283927E-3"/>
    <n v="9.0440549491033872E-3"/>
    <n v="8.9353000923559633E-3"/>
    <n v="8.8277028652304409E-3"/>
    <n v="8.7212509454601926E-3"/>
    <n v="8.6159321419416544E-3"/>
    <n v="0.17454207392514409"/>
    <n v="0.17454207392514409"/>
    <n v="6.5969073539303338E-3"/>
    <n v="1.3871763205537182E-2"/>
    <n v="2.1701414867053511E-2"/>
    <n v="2.9977165006306022E-2"/>
    <n v="3.8604695336086271E-2"/>
    <n v="4.7503242167695803E-2"/>
    <n v="5.660440392892066E-2"/>
    <n v="6.5834932567677473E-2"/>
    <n v="7.5138671952915209E-2"/>
    <n v="8.4472625959133962E-2"/>
    <n v="9.3803941267415161E-2"/>
    <n v="0.10310757821611641"/>
    <n v="0.11236452046628428"/>
    <n v="0.12156039553985938"/>
    <n v="0.13068439376638777"/>
    <n v="0.13972844871549114"/>
    <n v="0.14866374880784711"/>
    <n v="0.15749145167307754"/>
    <n v="0.16621270261853774"/>
    <n v="0.17454207392514409"/>
  </r>
  <r>
    <x v="81"/>
    <s v="Under $15"/>
    <n v="11.051913787806729"/>
    <s v="Electronics"/>
    <s v="Urban"/>
    <s v="SC-New"/>
    <s v="M_Input"/>
    <x v="4"/>
    <s v="Single Family"/>
    <s v="Occupancy sensing advanced power strip"/>
    <n v="1.9086449044295568E-3"/>
    <n v="2.850310719148103E-3"/>
    <n v="4.0046331390452836E-3"/>
    <n v="5.3877051843235517E-3"/>
    <n v="6.743542687451606E-3"/>
    <n v="8.2105504930612659E-3"/>
    <n v="9.5240907007073296E-3"/>
    <n v="1.0409262964227459E-2"/>
    <n v="1.0915300746277256E-2"/>
    <n v="1.1499603417583042E-2"/>
    <n v="1.2016476407294816E-2"/>
    <n v="1.2157288201933691E-2"/>
    <n v="1.1782076619290236E-2"/>
    <n v="1.1721953286603873E-2"/>
    <n v="1.168297506099622E-2"/>
    <n v="1.1623221179047122E-2"/>
    <n v="1.151209648919389E-2"/>
    <n v="1.140039595760191E-2"/>
    <n v="1.1288114005074115E-2"/>
    <n v="1.1318862622722175E-2"/>
    <n v="0.18795710478601252"/>
    <n v="7.2680227301833922"/>
    <n v="11.051913787806729"/>
    <s v="R-All-Elec-CompAcc-All-All-R"/>
    <n v="0"/>
    <n v="0.18795710478601252"/>
    <n v="1.9086449044295568E-3"/>
    <n v="4.7589556235776596E-3"/>
    <n v="8.7635887626229432E-3"/>
    <n v="1.4151293946946496E-2"/>
    <n v="2.0894836634398103E-2"/>
    <n v="2.9105387127459369E-2"/>
    <n v="3.8629477828166697E-2"/>
    <n v="4.9038740792394155E-2"/>
    <n v="5.9954041538671413E-2"/>
    <n v="7.1453644956254447E-2"/>
    <n v="8.3470121363549268E-2"/>
    <n v="9.5627409565482963E-2"/>
    <n v="0.1074094861847732"/>
    <n v="0.11913143947137707"/>
    <n v="0.1308144145323733"/>
    <n v="0.14243763571142043"/>
    <n v="0.15394973220061431"/>
    <n v="0.16535012815821623"/>
    <n v="0.17663824216329035"/>
    <n v="0.18795710478601252"/>
    <n v="0"/>
    <n v="6.8491890238113213E-4"/>
    <n v="1.8392413222783127E-3"/>
    <n v="3.2223133675565807E-3"/>
    <n v="4.5781508706846351E-3"/>
    <n v="6.045158676294295E-3"/>
    <n v="7.3586988839403587E-3"/>
    <n v="8.2438711474604881E-3"/>
    <n v="8.7499089295102854E-3"/>
    <n v="9.3342116008160708E-3"/>
    <n v="9.8510845905278449E-3"/>
    <n v="9.9918963851667198E-3"/>
    <n v="9.6166848025232652E-3"/>
    <n v="9.5565614698369019E-3"/>
    <n v="9.5175832442292493E-3"/>
    <n v="9.4578293622801513E-3"/>
    <n v="9.3467046724269188E-3"/>
    <n v="9.235004140834939E-3"/>
    <n v="9.122722188307144E-3"/>
    <n v="9.153470805955204E-3"/>
    <n v="0.14464926845067311"/>
    <n v="0.14464926845067311"/>
    <n v="0"/>
    <n v="6.8491890238113213E-4"/>
    <n v="2.5241602246594448E-3"/>
    <n v="5.7464735922160256E-3"/>
    <n v="1.032462446290066E-2"/>
    <n v="1.6369783139194953E-2"/>
    <n v="2.3728482023135312E-2"/>
    <n v="3.1972353170595796E-2"/>
    <n v="4.0722262100106085E-2"/>
    <n v="5.0056473700922158E-2"/>
    <n v="5.9907558291450003E-2"/>
    <n v="6.9899454676616721E-2"/>
    <n v="7.9516139479139991E-2"/>
    <n v="8.9072700948976888E-2"/>
    <n v="9.8590284193206132E-2"/>
    <n v="0.10804811355548628"/>
    <n v="0.1173948182279132"/>
    <n v="0.12662982236874815"/>
    <n v="0.13575254455705529"/>
    <n v="0.14464926845067311"/>
  </r>
  <r>
    <x v="81"/>
    <s v="Under $15"/>
    <n v="11.051913787806729"/>
    <s v="Electronics"/>
    <s v="Urban"/>
    <s v="SC-New"/>
    <s v="M_Input"/>
    <x v="4"/>
    <s v="Multifamily - Low Rise"/>
    <s v="Occupancy sensing advanced power strip"/>
    <n v="2.357670008504135E-4"/>
    <n v="3.6586236665195457E-4"/>
    <n v="5.3316444426719078E-4"/>
    <n v="7.5462399940446191E-4"/>
    <n v="9.9751073475708835E-4"/>
    <n v="1.2650172508024181E-3"/>
    <n v="1.4785441996525781E-3"/>
    <n v="1.6739068346557091E-3"/>
    <n v="1.8393920578927937E-3"/>
    <n v="1.9554022342371472E-3"/>
    <n v="2.0215794653963364E-3"/>
    <n v="2.0221192934590242E-3"/>
    <n v="2.0129970157430738E-3"/>
    <n v="1.9934351619481571E-3"/>
    <n v="1.9733741196755702E-3"/>
    <n v="1.9518494636444185E-3"/>
    <n v="1.9221105603713E-3"/>
    <n v="1.8927214584668992E-3"/>
    <n v="1.8636662689159441E-3"/>
    <n v="1.8585112828712349E-3"/>
    <n v="3.0611555213663717E-2"/>
    <n v="7.2680227301833922"/>
    <n v="11.051913787806729"/>
    <s v="R-All-Elec-CompAcc-All-All-R"/>
    <n v="0"/>
    <n v="3.0611555213663717E-2"/>
    <n v="2.357670008504135E-4"/>
    <n v="6.0162936750236806E-4"/>
    <n v="1.134793811769559E-3"/>
    <n v="1.8894178111740208E-3"/>
    <n v="2.8869285459311089E-3"/>
    <n v="4.151945796733527E-3"/>
    <n v="5.6304899963861054E-3"/>
    <n v="7.3043968310418147E-3"/>
    <n v="9.1437888889346081E-3"/>
    <n v="1.1099191123171755E-2"/>
    <n v="1.3120770588568092E-2"/>
    <n v="1.5142889882027116E-2"/>
    <n v="1.715588689777019E-2"/>
    <n v="1.9149322059718348E-2"/>
    <n v="2.112269617939392E-2"/>
    <n v="2.307454564303834E-2"/>
    <n v="2.4996656203409639E-2"/>
    <n v="2.6889377661876539E-2"/>
    <n v="2.8753043930792484E-2"/>
    <n v="3.0611555213663717E-2"/>
    <n v="0"/>
    <n v="1.3196734599131945E-5"/>
    <n v="1.8049881221436816E-4"/>
    <n v="4.0195836735163929E-4"/>
    <n v="6.4484510270426568E-4"/>
    <n v="9.1235161874959544E-4"/>
    <n v="1.1258785675997555E-3"/>
    <n v="1.3212412026028864E-3"/>
    <n v="1.486726425839971E-3"/>
    <n v="1.6027366021843245E-3"/>
    <n v="1.6689138333435137E-3"/>
    <n v="1.6694536614062015E-3"/>
    <n v="1.6603313836902511E-3"/>
    <n v="1.6407695298953345E-3"/>
    <n v="1.6207084876227475E-3"/>
    <n v="1.5991838315915958E-3"/>
    <n v="1.5694449283184773E-3"/>
    <n v="1.5400558264140765E-3"/>
    <n v="1.5110006368631215E-3"/>
    <n v="1.5058456508184122E-3"/>
    <n v="2.3558242572607264E-2"/>
    <n v="2.3558242572607264E-2"/>
    <n v="0"/>
    <n v="1.3196734599131945E-5"/>
    <n v="1.936955468135001E-4"/>
    <n v="5.9565391416513945E-4"/>
    <n v="1.2404990168694051E-3"/>
    <n v="2.1528506356190006E-3"/>
    <n v="3.2787292032187563E-3"/>
    <n v="4.5999704058216429E-3"/>
    <n v="6.0866968316616137E-3"/>
    <n v="7.6894334338459382E-3"/>
    <n v="9.3583472671894524E-3"/>
    <n v="1.1027800928595654E-2"/>
    <n v="1.2688132312285905E-2"/>
    <n v="1.4328901842181239E-2"/>
    <n v="1.5949610329803986E-2"/>
    <n v="1.754879416139558E-2"/>
    <n v="1.9118239089714058E-2"/>
    <n v="2.0658294916128136E-2"/>
    <n v="2.2169295552991256E-2"/>
    <n v="2.3558242572607264E-2"/>
  </r>
  <r>
    <x v="81"/>
    <s v="Under $15"/>
    <n v="11.051913787806729"/>
    <s v="Electronics"/>
    <s v="Urban"/>
    <s v="SC-New"/>
    <s v="M_Input"/>
    <x v="4"/>
    <s v="Multifamily - High Rise"/>
    <s v="Occupancy sensing advanced power strip"/>
    <n v="5.3199736092306679E-5"/>
    <n v="8.2946366140559035E-5"/>
    <n v="1.2099217576217224E-4"/>
    <n v="1.7206289572672921E-4"/>
    <n v="2.2690851212947498E-4"/>
    <n v="2.8773132494843231E-4"/>
    <n v="3.3508089044403803E-4"/>
    <n v="3.7895101935253448E-4"/>
    <n v="4.1509056555066442E-4"/>
    <n v="4.4242609561941212E-4"/>
    <n v="4.582145155600188E-4"/>
    <n v="4.5836226303130331E-4"/>
    <n v="4.5635989646654757E-4"/>
    <n v="4.5046730397304451E-4"/>
    <n v="4.4825697103446211E-4"/>
    <n v="4.4324658678304528E-4"/>
    <n v="4.3638667607607168E-4"/>
    <n v="4.2962114747083436E-4"/>
    <n v="4.2294505835126792E-4"/>
    <n v="4.2170446454670889E-4"/>
    <n v="6.9409544650596271E-3"/>
    <n v="7.2680227301833922"/>
    <n v="11.051913787806729"/>
    <s v="R-All-Elec-CompAcc-All-All-R"/>
    <n v="0"/>
    <n v="6.9409544650596271E-3"/>
    <n v="5.3199736092306679E-5"/>
    <n v="1.3614610223286572E-4"/>
    <n v="2.5713827799503798E-4"/>
    <n v="4.2920117372176715E-4"/>
    <n v="6.5610968585124211E-4"/>
    <n v="9.4384101079967447E-4"/>
    <n v="1.2789219012437126E-3"/>
    <n v="1.6578729205962471E-3"/>
    <n v="2.0729634861469115E-3"/>
    <n v="2.5153895817663237E-3"/>
    <n v="2.9736040973263426E-3"/>
    <n v="3.4319663603576459E-3"/>
    <n v="3.8883262568241935E-3"/>
    <n v="4.3387935607972382E-3"/>
    <n v="4.7870505318317004E-3"/>
    <n v="5.2302971186147457E-3"/>
    <n v="5.6666837946908171E-3"/>
    <n v="6.0963049421616511E-3"/>
    <n v="6.5192500005129186E-3"/>
    <n v="6.9409544650596271E-3"/>
    <n v="0"/>
    <n v="2.9819188465678062E-6"/>
    <n v="4.1027728468181012E-5"/>
    <n v="9.2098448432737976E-5"/>
    <n v="1.4694406483548375E-4"/>
    <n v="2.0776687765444108E-4"/>
    <n v="2.5511644315004682E-4"/>
    <n v="2.9898657205854322E-4"/>
    <n v="3.3512611825667316E-4"/>
    <n v="3.6246164832542092E-4"/>
    <n v="3.782500682660276E-4"/>
    <n v="3.7839781573731205E-4"/>
    <n v="3.7639544917255632E-4"/>
    <n v="3.7050285667905331E-4"/>
    <n v="3.682925237404709E-4"/>
    <n v="3.6328213948905402E-4"/>
    <n v="3.5642222878208042E-4"/>
    <n v="3.496567001768431E-4"/>
    <n v="3.4298061105727672E-4"/>
    <n v="3.4174001725271769E-4"/>
    <n v="5.3416655191798022E-3"/>
    <n v="5.3416655191798022E-3"/>
    <n v="0"/>
    <n v="2.9819188465678062E-6"/>
    <n v="4.4009647314748819E-5"/>
    <n v="1.3610809574748678E-4"/>
    <n v="2.8305216058297053E-4"/>
    <n v="4.9081903823741159E-4"/>
    <n v="7.4593548138745841E-4"/>
    <n v="1.0449220534460017E-3"/>
    <n v="1.3800481717026749E-3"/>
    <n v="1.7425098200280959E-3"/>
    <n v="2.1207598882941234E-3"/>
    <n v="2.4991577040314357E-3"/>
    <n v="2.8755531532039919E-3"/>
    <n v="3.2460560098830451E-3"/>
    <n v="3.6143485336235159E-3"/>
    <n v="3.9776306731125703E-3"/>
    <n v="4.3340529018946507E-3"/>
    <n v="4.6837096020714937E-3"/>
    <n v="5.0266902131287702E-3"/>
    <n v="5.3416655191798022E-3"/>
  </r>
  <r>
    <x v="81"/>
    <s v="Under $15"/>
    <n v="11.051913787806729"/>
    <s v="Electronics"/>
    <s v="Urban"/>
    <s v="SC-New"/>
    <s v="M_Input"/>
    <x v="4"/>
    <s v="Manufactured"/>
    <s v="Occupancy sensing advanced power strip"/>
    <n v="2.0030980966102632E-5"/>
    <n v="3.096319627525959E-5"/>
    <n v="4.5076069441195971E-5"/>
    <n v="6.1329817269463796E-5"/>
    <n v="7.8383850110749765E-5"/>
    <n v="9.4463202369133366E-5"/>
    <n v="1.0787137157343369E-4"/>
    <n v="1.1929715591046948E-4"/>
    <n v="1.2818862282096256E-4"/>
    <n v="1.3425206665050804E-4"/>
    <n v="1.3771906118961123E-4"/>
    <n v="1.3904305074638785E-4"/>
    <n v="1.3884335744820031E-4"/>
    <n v="1.3775586077200449E-4"/>
    <n v="1.3601829822441891E-4"/>
    <n v="1.3354354160713264E-4"/>
    <n v="1.3052666019827073E-4"/>
    <n v="1.2755839790533021E-4"/>
    <n v="1.2463806646626432E-4"/>
    <n v="1.2332983827203304E-4"/>
    <n v="2.1488324662169329E-3"/>
    <n v="7.2680227301833922"/>
    <n v="11.051913787806729"/>
    <s v="R-All-Elec-CompAcc-All-All-R"/>
    <n v="0"/>
    <n v="2.1488324662169329E-3"/>
    <n v="2.0030980966102632E-5"/>
    <n v="5.0994177241362219E-5"/>
    <n v="9.607024668255819E-5"/>
    <n v="1.5740006395202199E-4"/>
    <n v="2.3578391406277175E-4"/>
    <n v="3.3024711643190512E-4"/>
    <n v="4.3811848800533881E-4"/>
    <n v="5.5741564391580828E-4"/>
    <n v="6.8560426673677083E-4"/>
    <n v="8.1985633338727882E-4"/>
    <n v="9.5757539457689005E-4"/>
    <n v="1.096618445323278E-3"/>
    <n v="1.2354618027714784E-3"/>
    <n v="1.3732176635434829E-3"/>
    <n v="1.5092359617679017E-3"/>
    <n v="1.6427795033750344E-3"/>
    <n v="1.7733061635733052E-3"/>
    <n v="1.9008645614786354E-3"/>
    <n v="2.0255026279448998E-3"/>
    <n v="2.1488324662169329E-3"/>
    <n v="0"/>
    <n v="6.2072061079987847E-6"/>
    <n v="2.0320079273935166E-5"/>
    <n v="3.6573827102202988E-5"/>
    <n v="5.3627859943488956E-5"/>
    <n v="6.9707212201872558E-5"/>
    <n v="8.3115381406172886E-5"/>
    <n v="9.4541165743208669E-5"/>
    <n v="1.0343263265370175E-4"/>
    <n v="1.0949607648324724E-4"/>
    <n v="1.1296307102235042E-4"/>
    <n v="1.1428706057912704E-4"/>
    <n v="1.140873672809395E-4"/>
    <n v="1.1299987060474369E-4"/>
    <n v="1.112623080571581E-4"/>
    <n v="1.0878755143987183E-4"/>
    <n v="1.0577067003100992E-4"/>
    <n v="1.0280240773806941E-4"/>
    <n v="9.9882076299003509E-5"/>
    <n v="9.8573848104772235E-5"/>
    <n v="1.6537126628717168E-3"/>
    <n v="1.6537126628717168E-3"/>
    <n v="0"/>
    <n v="6.2072061079987847E-6"/>
    <n v="2.6527285381933951E-5"/>
    <n v="6.3101112484136945E-5"/>
    <n v="1.167289724276259E-4"/>
    <n v="1.8643618462949846E-4"/>
    <n v="2.6955156603567133E-4"/>
    <n v="3.6409273177888E-4"/>
    <n v="4.6752536443258176E-4"/>
    <n v="5.7702144091582896E-4"/>
    <n v="6.8998451193817939E-4"/>
    <n v="8.0427157251730642E-4"/>
    <n v="9.1835893979824593E-4"/>
    <n v="1.0313588104029895E-3"/>
    <n v="1.1426211184601476E-3"/>
    <n v="1.2514086699000194E-3"/>
    <n v="1.3571793399310293E-3"/>
    <n v="1.4599817476690987E-3"/>
    <n v="1.5598638239681022E-3"/>
    <n v="1.6537126628717168E-3"/>
  </r>
  <r>
    <x v="81"/>
    <s v="Under $5"/>
    <n v="1.6178735513013094"/>
    <s v="Electronics"/>
    <s v="Urban"/>
    <s v="SC-New"/>
    <s v="M_Input"/>
    <x v="4"/>
    <s v="Single Family"/>
    <s v="Infrared sensing advanced power strip"/>
    <n v="3.2517756434140052E-2"/>
    <n v="5.2158308668127561E-2"/>
    <n v="7.7349951270426071E-2"/>
    <n v="0.10849323637323197"/>
    <n v="0.15777933635060984"/>
    <n v="0.19474459156256405"/>
    <n v="0.22900039084494475"/>
    <n v="0.25378495404836876"/>
    <n v="0.26985345672947009"/>
    <n v="0.28824802393087218"/>
    <n v="0.30536029838274675"/>
    <n v="0.31320936955330625"/>
    <n v="0.30771254213505334"/>
    <n v="0.31034523996853119"/>
    <n v="0.3135807234286126"/>
    <n v="0.31652389476323228"/>
    <n v="0.31811192993058218"/>
    <n v="0.31968440429169925"/>
    <n v="0.32125481571067244"/>
    <n v="0.32283213722191789"/>
    <n v="4.8125453615991098"/>
    <n v="0.56106616535165443"/>
    <n v="1.6178735513013094"/>
    <s v="R-All-Elec-TV-All-All-R"/>
    <n v="0"/>
    <n v="4.8125453615991098"/>
    <n v="3.2517756434140052E-2"/>
    <n v="8.4676065102267606E-2"/>
    <n v="0.16202601637269368"/>
    <n v="0.27051925274592564"/>
    <n v="0.42829858909653551"/>
    <n v="0.62304318065909958"/>
    <n v="0.85204357150404431"/>
    <n v="1.105828525552413"/>
    <n v="1.3756819822818831"/>
    <n v="1.6639300062127553"/>
    <n v="1.9692903045955021"/>
    <n v="2.2824996741488084"/>
    <n v="2.5902122162838617"/>
    <n v="2.9005574562523928"/>
    <n v="3.2141381796810053"/>
    <n v="3.5306620744442379"/>
    <n v="3.8487740043748202"/>
    <n v="4.1684584086665195"/>
    <n v="4.4897132243771916"/>
    <n v="4.8125453615991098"/>
    <n v="0"/>
    <n v="0"/>
    <n v="2.1906203316919212E-2"/>
    <n v="5.3049488419725108E-2"/>
    <n v="0.10233558839710298"/>
    <n v="0.1393008436090572"/>
    <n v="0.17355664289143791"/>
    <n v="0.19834120609486189"/>
    <n v="0.21440970877596321"/>
    <n v="0.2328042759773653"/>
    <n v="0.24991655042923988"/>
    <n v="0.25776562159979938"/>
    <n v="0.25226879418154646"/>
    <n v="0.25490149201502432"/>
    <n v="0.25813697547510572"/>
    <n v="0.26108014680972541"/>
    <n v="0.26266818197707531"/>
    <n v="0.26424065633819238"/>
    <n v="0.26581106775716556"/>
    <n v="0.26738838926841102"/>
    <n v="3.7036704025289726"/>
    <n v="3.7036704025289726"/>
    <n v="0"/>
    <n v="0"/>
    <n v="2.1906203316919212E-2"/>
    <n v="7.495569173664432E-2"/>
    <n v="0.17729128013374729"/>
    <n v="0.31659212374280449"/>
    <n v="0.49014876663424239"/>
    <n v="0.68848997272910428"/>
    <n v="0.9028996815050675"/>
    <n v="1.1357039574824328"/>
    <n v="1.3856205079116726"/>
    <n v="1.643386129511472"/>
    <n v="1.8956549236930185"/>
    <n v="2.150556415708043"/>
    <n v="2.4086933911831485"/>
    <n v="2.669773537992874"/>
    <n v="2.9324417199699493"/>
    <n v="3.1966823763081416"/>
    <n v="3.462493444065307"/>
    <n v="3.7036704025289726"/>
  </r>
  <r>
    <x v="81"/>
    <s v="Under $5"/>
    <n v="1.6178735513013094"/>
    <s v="Electronics"/>
    <s v="Urban"/>
    <s v="SC-New"/>
    <s v="M_Input"/>
    <x v="4"/>
    <s v="Multifamily - Low Rise"/>
    <s v="Infrared sensing advanced power strip"/>
    <n v="5.7354621292369373E-3"/>
    <n v="9.5595840160621458E-3"/>
    <n v="1.4704438589573175E-2"/>
    <n v="2.1697985538044442E-2"/>
    <n v="3.3324953574855522E-2"/>
    <n v="4.2842966864729125E-2"/>
    <n v="5.0761795336154984E-2"/>
    <n v="5.8272967456686954E-2"/>
    <n v="6.4931666195648968E-2"/>
    <n v="6.9985737498649891E-2"/>
    <n v="7.3352718156607682E-2"/>
    <n v="7.4386609967545994E-2"/>
    <n v="7.5068276941262876E-2"/>
    <n v="7.5359355877640019E-2"/>
    <n v="7.563020843211915E-2"/>
    <n v="7.5895544231024237E-2"/>
    <n v="7.5839220623046835E-2"/>
    <n v="7.5784114642584458E-2"/>
    <n v="7.5733210073265139E-2"/>
    <n v="7.5688367006044241E-2"/>
    <n v="1.1245551831507827"/>
    <n v="0.56106616535165443"/>
    <n v="1.6178735513013094"/>
    <s v="R-All-Elec-TV-All-All-R"/>
    <n v="0"/>
    <n v="1.1245551831507827"/>
    <n v="5.7354621292369373E-3"/>
    <n v="1.5295046145299083E-2"/>
    <n v="2.999948473487226E-2"/>
    <n v="5.1697470272916698E-2"/>
    <n v="8.5022423847772227E-2"/>
    <n v="0.12786539071250136"/>
    <n v="0.17862718604865635"/>
    <n v="0.2369001535053433"/>
    <n v="0.30183181970099227"/>
    <n v="0.37181755719964216"/>
    <n v="0.44517027535624987"/>
    <n v="0.51955688532379585"/>
    <n v="0.59462516226505868"/>
    <n v="0.66998451814269866"/>
    <n v="0.74561472657481787"/>
    <n v="0.82151027080584216"/>
    <n v="0.89734949142888898"/>
    <n v="0.97313360607147348"/>
    <n v="1.0488668161447385"/>
    <n v="1.1245551831507827"/>
    <n v="0"/>
    <n v="0"/>
    <n v="1.7488091981227704E-3"/>
    <n v="8.742356146594037E-3"/>
    <n v="2.0369324183405119E-2"/>
    <n v="2.9887337473278722E-2"/>
    <n v="3.7806165944704581E-2"/>
    <n v="4.5317338065236551E-2"/>
    <n v="5.1976036804198565E-2"/>
    <n v="5.7030108107199488E-2"/>
    <n v="6.0397088765157279E-2"/>
    <n v="6.1430980576095591E-2"/>
    <n v="6.2112647549812473E-2"/>
    <n v="6.2403726486189616E-2"/>
    <n v="6.267457904066874E-2"/>
    <n v="6.2939914839573827E-2"/>
    <n v="6.2883591231596425E-2"/>
    <n v="6.2828485251134047E-2"/>
    <n v="6.2777580681814729E-2"/>
    <n v="6.2732737614593831E-2"/>
    <n v="0.86544259532177459"/>
    <n v="0.86544259532177459"/>
    <n v="0"/>
    <n v="0"/>
    <n v="1.7488091981227704E-3"/>
    <n v="1.0491165344716807E-2"/>
    <n v="3.0860489528121926E-2"/>
    <n v="6.0747827001400648E-2"/>
    <n v="9.8553992946105229E-2"/>
    <n v="0.14387133101134178"/>
    <n v="0.19584736781554035"/>
    <n v="0.25287747592273985"/>
    <n v="0.31327456468789711"/>
    <n v="0.37470554526399269"/>
    <n v="0.43681819281380518"/>
    <n v="0.49922191929999482"/>
    <n v="0.56189649834066357"/>
    <n v="0.62483641318023742"/>
    <n v="0.6877200044118339"/>
    <n v="0.75054848966296794"/>
    <n v="0.81332607034478266"/>
    <n v="0.86544259532177459"/>
  </r>
  <r>
    <x v="81"/>
    <s v="Under $5"/>
    <n v="1.6178735513013094"/>
    <s v="Electronics"/>
    <s v="Urban"/>
    <s v="SC-New"/>
    <s v="M_Input"/>
    <x v="4"/>
    <s v="Multifamily - High Rise"/>
    <s v="Infrared sensing advanced power strip"/>
    <n v="1.2941805704031349E-3"/>
    <n v="2.1672979465035946E-3"/>
    <n v="3.3369104737639133E-3"/>
    <n v="4.9473886678120197E-3"/>
    <n v="7.5805857210105177E-3"/>
    <n v="9.7447395384457746E-3"/>
    <n v="1.1504091379732576E-2"/>
    <n v="1.3192251779622232E-2"/>
    <n v="1.4652951189848933E-2"/>
    <n v="1.5834857937887352E-2"/>
    <n v="1.6626247342966048E-2"/>
    <n v="1.686152493289694E-2"/>
    <n v="1.7018480814881318E-2"/>
    <n v="1.7029360432355294E-2"/>
    <n v="1.7179594995428614E-2"/>
    <n v="1.7235161603923584E-2"/>
    <n v="1.7218169488386857E-2"/>
    <n v="1.7201928021242326E-2"/>
    <n v="1.7187083056559114E-2"/>
    <n v="1.7174026638884874E-2"/>
    <n v="0.25498683253255505"/>
    <n v="0.56106616535165443"/>
    <n v="1.6178735513013094"/>
    <s v="R-All-Elec-TV-All-All-R"/>
    <n v="0"/>
    <n v="0.25498683253255505"/>
    <n v="1.2941805704031349E-3"/>
    <n v="3.4614785169067297E-3"/>
    <n v="6.7983889906706434E-3"/>
    <n v="1.1745777658482663E-2"/>
    <n v="1.9326363379493179E-2"/>
    <n v="2.9071102917938955E-2"/>
    <n v="4.0575194297671535E-2"/>
    <n v="5.3767446077293765E-2"/>
    <n v="6.8420397267142691E-2"/>
    <n v="8.425525520503005E-2"/>
    <n v="0.1008815025479961"/>
    <n v="0.11774302748089305"/>
    <n v="0.13476150829577438"/>
    <n v="0.15179086872812966"/>
    <n v="0.16897046372355828"/>
    <n v="0.18620562532748186"/>
    <n v="0.20342379481586872"/>
    <n v="0.22062572283711104"/>
    <n v="0.23781280589367015"/>
    <n v="0.25498683253255505"/>
    <n v="0"/>
    <n v="0"/>
    <n v="3.9929126975490024E-4"/>
    <n v="2.0097694638030066E-3"/>
    <n v="4.6429665170015042E-3"/>
    <n v="6.8071203344367611E-3"/>
    <n v="8.5664721757235628E-3"/>
    <n v="1.0254632575613218E-2"/>
    <n v="1.1715331985839919E-2"/>
    <n v="1.2897238733878338E-2"/>
    <n v="1.3688628138957035E-2"/>
    <n v="1.3923905728887926E-2"/>
    <n v="1.4080861610872304E-2"/>
    <n v="1.4091741228346281E-2"/>
    <n v="1.42419757914196E-2"/>
    <n v="1.429754239991457E-2"/>
    <n v="1.4280550284377844E-2"/>
    <n v="1.4264308817233312E-2"/>
    <n v="1.42494638525501E-2"/>
    <n v="1.4236407434875861E-2"/>
    <n v="0.19623444845237478"/>
    <n v="0.19623444845237478"/>
    <n v="0"/>
    <n v="0"/>
    <n v="3.9929126975490024E-4"/>
    <n v="2.4090607335579069E-3"/>
    <n v="7.0520272505594107E-3"/>
    <n v="1.3859147584996172E-2"/>
    <n v="2.2425619760719735E-2"/>
    <n v="3.2680252336332954E-2"/>
    <n v="4.4395584322172874E-2"/>
    <n v="5.7292823056051212E-2"/>
    <n v="7.0981451195008247E-2"/>
    <n v="8.4905356923896169E-2"/>
    <n v="9.8986218534768466E-2"/>
    <n v="0.11307795976311474"/>
    <n v="0.12731993555453436"/>
    <n v="0.14161747795444893"/>
    <n v="0.15589802823882676"/>
    <n v="0.17016233705606007"/>
    <n v="0.18441180090861017"/>
    <n v="0.19623444845237478"/>
  </r>
  <r>
    <x v="81"/>
    <s v="Under $5"/>
    <n v="1.6178735513013094"/>
    <s v="Electronics"/>
    <s v="Urban"/>
    <s v="SC-New"/>
    <s v="M_Input"/>
    <x v="4"/>
    <s v="Manufactured"/>
    <s v="Infrared sensing advanced power strip"/>
    <n v="3.8032980578423458E-4"/>
    <n v="6.3145119087840075E-4"/>
    <n v="9.7030004964191396E-4"/>
    <n v="1.3763637280319809E-3"/>
    <n v="2.0438607916274448E-3"/>
    <n v="2.4969997578650049E-3"/>
    <n v="2.8905574703690334E-3"/>
    <n v="3.2414452286974134E-3"/>
    <n v="3.5318680331596661E-3"/>
    <n v="3.7503099497577454E-3"/>
    <n v="3.9002477368642826E-3"/>
    <n v="3.9921792038693366E-3"/>
    <n v="4.0412076769514426E-3"/>
    <n v="4.0646007589085773E-3"/>
    <n v="4.0687026500197251E-3"/>
    <n v="4.0528972667800154E-3"/>
    <n v="4.0196428578012531E-3"/>
    <n v="3.9863302677725053E-3"/>
    <n v="3.9531352160567784E-3"/>
    <n v="3.9201694613413916E-3"/>
    <n v="6.1312599102178143E-2"/>
    <n v="0.56106616535165443"/>
    <n v="1.6178735513013094"/>
    <s v="R-All-Elec-TV-All-All-R"/>
    <n v="0"/>
    <n v="6.1312599102178143E-2"/>
    <n v="3.8032980578423458E-4"/>
    <n v="1.0117809966626353E-3"/>
    <n v="1.9820810463045493E-3"/>
    <n v="3.3584447743365302E-3"/>
    <n v="5.4023055659639749E-3"/>
    <n v="7.8993053238289798E-3"/>
    <n v="1.0789862794198014E-2"/>
    <n v="1.4031308022895428E-2"/>
    <n v="1.7563176056055094E-2"/>
    <n v="2.1313486005812839E-2"/>
    <n v="2.5213733742677123E-2"/>
    <n v="2.920591294654646E-2"/>
    <n v="3.3247120623497904E-2"/>
    <n v="3.7311721382406481E-2"/>
    <n v="4.1380424032426207E-2"/>
    <n v="4.5433321299206221E-2"/>
    <n v="4.9452964157007472E-2"/>
    <n v="5.3439294424779973E-2"/>
    <n v="5.7392429640836753E-2"/>
    <n v="6.1312599102178143E-2"/>
    <n v="0"/>
    <n v="0"/>
    <n v="2.6393781602630708E-4"/>
    <n v="6.7000149441637398E-4"/>
    <n v="1.337498558011838E-3"/>
    <n v="1.7906375242493981E-3"/>
    <n v="2.1841952367534266E-3"/>
    <n v="2.5350829950818066E-3"/>
    <n v="2.8255057995440593E-3"/>
    <n v="3.0439477161421386E-3"/>
    <n v="3.1938855032486758E-3"/>
    <n v="3.2858169702537298E-3"/>
    <n v="3.3348454433358358E-3"/>
    <n v="3.3582385252929705E-3"/>
    <n v="3.3623404164041183E-3"/>
    <n v="3.3465350331644086E-3"/>
    <n v="3.3132806241856464E-3"/>
    <n v="3.2799680341568985E-3"/>
    <n v="3.2467729824411716E-3"/>
    <n v="3.2138072277257848E-3"/>
    <n v="4.7185354429866003E-2"/>
    <n v="4.7185354429866003E-2"/>
    <n v="0"/>
    <n v="0"/>
    <n v="2.6393781602630708E-4"/>
    <n v="9.3393931044268106E-4"/>
    <n v="2.2714378684545191E-3"/>
    <n v="4.0620753927039172E-3"/>
    <n v="6.2462706294573438E-3"/>
    <n v="8.78135362453915E-3"/>
    <n v="1.160685942408321E-2"/>
    <n v="1.4650807140225349E-2"/>
    <n v="1.7844692643474026E-2"/>
    <n v="2.1130509613727755E-2"/>
    <n v="2.4465355057063591E-2"/>
    <n v="2.7823593582356563E-2"/>
    <n v="3.1185933998760681E-2"/>
    <n v="3.4532469031925091E-2"/>
    <n v="3.784574965611074E-2"/>
    <n v="4.1125717690267641E-2"/>
    <n v="4.4372490672708813E-2"/>
    <n v="4.7185354429866003E-2"/>
  </r>
  <r>
    <x v="81"/>
    <s v="Under $60"/>
    <n v="58.886366374927597"/>
    <s v="Electronics"/>
    <s v="Urban"/>
    <s v="SC-New"/>
    <s v="M_Input"/>
    <x v="4"/>
    <s v="Single Family"/>
    <s v="Load sensing advanced power strip"/>
    <n v="6.2306568548144122E-3"/>
    <n v="9.700824327278923E-3"/>
    <n v="1.4077523348366344E-2"/>
    <n v="1.9427205630555857E-2"/>
    <n v="2.6737070631843021E-2"/>
    <n v="3.2844422629140939E-2"/>
    <n v="3.8440347336893041E-2"/>
    <n v="4.2398577233936446E-2"/>
    <n v="4.4870623360597238E-2"/>
    <n v="4.7707477739321415E-2"/>
    <n v="5.03095115998142E-2"/>
    <n v="5.1369373602773834E-2"/>
    <n v="5.024315597661852E-2"/>
    <n v="5.0449619350908269E-2"/>
    <n v="5.0751818943438512E-2"/>
    <n v="5.0992986308151002E-2"/>
    <n v="5.1013604447308625E-2"/>
    <n v="5.1031709547624732E-2"/>
    <n v="5.1048780325705256E-2"/>
    <n v="5.1265169762594619E-2"/>
    <n v="0.79091045895768519"/>
    <n v="39.470036503486639"/>
    <n v="58.886366374927597"/>
    <s v="R-All-Elec-CompAcc-All-All-R"/>
    <n v="0"/>
    <n v="0.79091045895768519"/>
    <n v="6.2306568548144122E-3"/>
    <n v="1.5931481182093334E-2"/>
    <n v="3.0009004530459679E-2"/>
    <n v="4.9436210161015536E-2"/>
    <n v="7.6173280792858553E-2"/>
    <n v="0.10901770342199948"/>
    <n v="0.14745805075889251"/>
    <n v="0.18985662799282896"/>
    <n v="0.2347272513534262"/>
    <n v="0.28243472909274764"/>
    <n v="0.33274424069256181"/>
    <n v="0.38411361429533564"/>
    <n v="0.43435677027195418"/>
    <n v="0.48480638962286243"/>
    <n v="0.53555820856630099"/>
    <n v="0.58655119487445195"/>
    <n v="0.63756479932176058"/>
    <n v="0.68859650886938528"/>
    <n v="0.73964528919509054"/>
    <n v="0.79091045895768519"/>
    <n v="0"/>
    <n v="5.8900576861259379E-4"/>
    <n v="4.9657047897000151E-3"/>
    <n v="1.0315387071889528E-2"/>
    <n v="1.7625252073176691E-2"/>
    <n v="2.373260407047461E-2"/>
    <n v="2.9328528778226712E-2"/>
    <n v="3.3286758675270117E-2"/>
    <n v="3.5758804801930909E-2"/>
    <n v="3.8595659180655086E-2"/>
    <n v="4.119769304114787E-2"/>
    <n v="4.2257555044107505E-2"/>
    <n v="4.1131337417952191E-2"/>
    <n v="4.133780079224194E-2"/>
    <n v="4.1640000384772183E-2"/>
    <n v="4.1881167749484673E-2"/>
    <n v="4.1901785888642296E-2"/>
    <n v="4.1919890988958403E-2"/>
    <n v="4.1936961767038927E-2"/>
    <n v="4.215335120392829E-2"/>
    <n v="0.60867408778435861"/>
    <n v="0.60867408778435861"/>
    <n v="0"/>
    <n v="5.8900576861259379E-4"/>
    <n v="5.5547105583126088E-3"/>
    <n v="1.5870097630202137E-2"/>
    <n v="3.3495349703378828E-2"/>
    <n v="5.7227953773853438E-2"/>
    <n v="8.655648255208015E-2"/>
    <n v="0.11984324122735027"/>
    <n v="0.15560204602928118"/>
    <n v="0.19419770520993626"/>
    <n v="0.23539539825108413"/>
    <n v="0.27765295329519163"/>
    <n v="0.31878429071314385"/>
    <n v="0.36012209150538577"/>
    <n v="0.40176209189015794"/>
    <n v="0.44364325963964263"/>
    <n v="0.48554504552828492"/>
    <n v="0.52746493651724335"/>
    <n v="0.56940189828428234"/>
    <n v="0.60867408778435861"/>
  </r>
  <r>
    <x v="81"/>
    <s v="Under $60"/>
    <n v="58.886366374927597"/>
    <s v="Electronics"/>
    <s v="Urban"/>
    <s v="SC-New"/>
    <s v="M_Input"/>
    <x v="4"/>
    <s v="Multifamily - Low Rise"/>
    <s v="Load sensing advanced power strip"/>
    <n v="1.0100022292592876E-3"/>
    <n v="1.6340479264208801E-3"/>
    <n v="2.4595480744649604E-3"/>
    <n v="3.5708182348165385E-3"/>
    <n v="5.1900782692861107E-3"/>
    <n v="6.640739135156953E-3"/>
    <n v="7.8312071005445828E-3"/>
    <n v="8.9473247916341345E-3"/>
    <n v="9.9227333438507564E-3"/>
    <n v="1.0645604244169897E-2"/>
    <n v="1.1106939276756839E-2"/>
    <n v="1.121256432399185E-2"/>
    <n v="1.1264938282259289E-2"/>
    <n v="1.1258762003754296E-2"/>
    <n v="1.1249629189344657E-2"/>
    <n v="1.1237271680225076E-2"/>
    <n v="1.1177394285717596E-2"/>
    <n v="1.1118277379112992E-2"/>
    <n v="1.1060194007476983E-2"/>
    <n v="1.1046264290345503E-2"/>
    <n v="0.16958433806858919"/>
    <n v="39.470036503486639"/>
    <n v="58.886366374927597"/>
    <s v="R-All-Elec-CompAcc-All-All-R"/>
    <n v="0"/>
    <n v="0.16958433806858919"/>
    <n v="1.0100022292592876E-3"/>
    <n v="2.6440501556801678E-3"/>
    <n v="5.1035982301451278E-3"/>
    <n v="8.6744164649616672E-3"/>
    <n v="1.3864494734247779E-2"/>
    <n v="2.0505233869404733E-2"/>
    <n v="2.8336440969949316E-2"/>
    <n v="3.7283765761583453E-2"/>
    <n v="4.7206499105434209E-2"/>
    <n v="5.7852103349604105E-2"/>
    <n v="6.8959042626360947E-2"/>
    <n v="8.0171606950352803E-2"/>
    <n v="9.143654523261209E-2"/>
    <n v="0.10269530723636638"/>
    <n v="0.11394493642571105"/>
    <n v="0.12518220810593611"/>
    <n v="0.13635960239165371"/>
    <n v="0.14747787977076671"/>
    <n v="0.15853807377824369"/>
    <n v="0.16958433806858919"/>
    <n v="0"/>
    <n v="0"/>
    <n v="5.0582284378725183E-4"/>
    <n v="1.6170930041388299E-3"/>
    <n v="3.236353038608402E-3"/>
    <n v="4.6870139044792444E-3"/>
    <n v="5.8774818698668742E-3"/>
    <n v="6.9935995609564259E-3"/>
    <n v="7.969008113173047E-3"/>
    <n v="8.6918790134921896E-3"/>
    <n v="9.1532140460791299E-3"/>
    <n v="9.2588390933141425E-3"/>
    <n v="9.3112130515815815E-3"/>
    <n v="9.305036773076588E-3"/>
    <n v="9.2959039586669491E-3"/>
    <n v="9.2835464495473682E-3"/>
    <n v="9.2236690550398862E-3"/>
    <n v="9.1645521484352843E-3"/>
    <n v="9.1064687767992737E-3"/>
    <n v="9.0925390596677952E-3"/>
    <n v="0.13050983345503503"/>
    <n v="0.13050983345503503"/>
    <n v="0"/>
    <n v="0"/>
    <n v="5.0582284378725183E-4"/>
    <n v="2.1229158479260817E-3"/>
    <n v="5.3592688865344833E-3"/>
    <n v="1.0046282791013727E-2"/>
    <n v="1.59237646608806E-2"/>
    <n v="2.2917364221837027E-2"/>
    <n v="3.0886372335010074E-2"/>
    <n v="3.9578251348502264E-2"/>
    <n v="4.8731465394581397E-2"/>
    <n v="5.7990304487895536E-2"/>
    <n v="6.7301517539477121E-2"/>
    <n v="7.6606554312553712E-2"/>
    <n v="8.5902458271220658E-2"/>
    <n v="9.5186004720768019E-2"/>
    <n v="0.1044096737758079"/>
    <n v="0.11357422592424318"/>
    <n v="0.12268069470104245"/>
    <n v="0.13050983345503503"/>
  </r>
  <r>
    <x v="81"/>
    <s v="Under $60"/>
    <n v="58.886366374927597"/>
    <s v="Electronics"/>
    <s v="Urban"/>
    <s v="SC-New"/>
    <s v="M_Input"/>
    <x v="4"/>
    <s v="Multifamily - High Rise"/>
    <s v="Load sensing advanced power strip"/>
    <n v="2.2790234365040188E-4"/>
    <n v="3.7046263827693804E-4"/>
    <n v="5.5815063461366911E-4"/>
    <n v="8.1418736494097844E-4"/>
    <n v="1.1806117938229668E-3"/>
    <n v="1.5104526588737047E-3"/>
    <n v="1.7747780885540988E-3"/>
    <n v="2.0255594756355363E-3"/>
    <n v="2.2392360442319076E-3"/>
    <n v="2.4086569191708947E-3"/>
    <n v="2.5175170638448764E-3"/>
    <n v="2.5415989919850418E-3"/>
    <n v="2.5538369048680423E-3"/>
    <n v="2.5442032240210115E-3"/>
    <n v="2.5553820005025448E-3"/>
    <n v="2.5518783132554837E-3"/>
    <n v="2.53766148529653E-3"/>
    <n v="2.5236925719554211E-3"/>
    <n v="2.510027936809581E-3"/>
    <n v="2.5064464287808822E-3"/>
    <n v="3.8452242883090508E-2"/>
    <n v="39.470036503486639"/>
    <n v="58.886366374927597"/>
    <s v="R-All-Elec-CompAcc-All-All-R"/>
    <n v="0"/>
    <n v="3.8452242883090508E-2"/>
    <n v="2.2790234365040188E-4"/>
    <n v="5.9836498192733989E-4"/>
    <n v="1.1565156165410091E-3"/>
    <n v="1.9707029814819877E-3"/>
    <n v="3.1513147753049545E-3"/>
    <n v="4.661767434178659E-3"/>
    <n v="6.4365455227327582E-3"/>
    <n v="8.4621049983682941E-3"/>
    <n v="1.0701341042600201E-2"/>
    <n v="1.3109997961771095E-2"/>
    <n v="1.5627515025615973E-2"/>
    <n v="1.8169114017601014E-2"/>
    <n v="2.0722950922469056E-2"/>
    <n v="2.3267154146490068E-2"/>
    <n v="2.5822536146992613E-2"/>
    <n v="2.8374414460248097E-2"/>
    <n v="3.0912075945544626E-2"/>
    <n v="3.3435768517500047E-2"/>
    <n v="3.5945796454309627E-2"/>
    <n v="3.8452242883090508E-2"/>
    <n v="0"/>
    <n v="0"/>
    <n v="1.1515502574761588E-4"/>
    <n v="3.7119175607492521E-4"/>
    <n v="7.3761618495691357E-4"/>
    <n v="1.0674570500076516E-3"/>
    <n v="1.3317824796880455E-3"/>
    <n v="1.5825638667694829E-3"/>
    <n v="1.7962404353658542E-3"/>
    <n v="1.9656613103048413E-3"/>
    <n v="2.074521454978823E-3"/>
    <n v="2.0986033831189885E-3"/>
    <n v="2.110841296001989E-3"/>
    <n v="2.1012076151549581E-3"/>
    <n v="2.1123863916364914E-3"/>
    <n v="2.1088827043894303E-3"/>
    <n v="2.0946658764304767E-3"/>
    <n v="2.0806969630893677E-3"/>
    <n v="2.0670323279435277E-3"/>
    <n v="2.0634508199148288E-3"/>
    <n v="2.9592330705769443E-2"/>
    <n v="2.9592330705769443E-2"/>
    <n v="0"/>
    <n v="0"/>
    <n v="1.1515502574761588E-4"/>
    <n v="4.8634678182254108E-4"/>
    <n v="1.2239629667794545E-3"/>
    <n v="2.2914200167871062E-3"/>
    <n v="3.6232024964751516E-3"/>
    <n v="5.2057663632446346E-3"/>
    <n v="7.0020067986104884E-3"/>
    <n v="8.9676681089153297E-3"/>
    <n v="1.1042189563894153E-2"/>
    <n v="1.3140792947013142E-2"/>
    <n v="1.5251634243015131E-2"/>
    <n v="1.7352841858170088E-2"/>
    <n v="1.9465228249806579E-2"/>
    <n v="2.1574110954196011E-2"/>
    <n v="2.3668776830626487E-2"/>
    <n v="2.5749473793715855E-2"/>
    <n v="2.7816506121659382E-2"/>
    <n v="2.9592330705769443E-2"/>
  </r>
  <r>
    <x v="81"/>
    <s v="Under $60"/>
    <n v="58.886366374927597"/>
    <s v="Electronics"/>
    <s v="Urban"/>
    <s v="SC-New"/>
    <s v="M_Input"/>
    <x v="4"/>
    <s v="Manufactured"/>
    <s v="Load sensing advanced power strip"/>
    <n v="7.0852451066949693E-5"/>
    <n v="1.1418424475800785E-4"/>
    <n v="1.7169336906625911E-4"/>
    <n v="2.3961949509576595E-4"/>
    <n v="3.3674120992575147E-4"/>
    <n v="4.0944538836499433E-4"/>
    <n v="4.7175221211185535E-4"/>
    <n v="5.2650846410710601E-4"/>
    <n v="5.7097861464552348E-4"/>
    <n v="6.0348785841292634E-4"/>
    <n v="6.2475678401191026E-4"/>
    <n v="6.3659146239753068E-4"/>
    <n v="6.4154059087189234E-4"/>
    <n v="6.4240950232502265E-4"/>
    <n v="6.4023507525938375E-4"/>
    <n v="6.3482028819969265E-4"/>
    <n v="6.267217677635499E-4"/>
    <n v="6.1869015008587155E-4"/>
    <n v="6.1074321425694125E-4"/>
    <n v="6.0524573386024191E-4"/>
    <n v="9.797017876587176E-3"/>
    <n v="39.470036503486639"/>
    <n v="58.886366374927597"/>
    <s v="R-All-Elec-CompAcc-All-All-R"/>
    <n v="0"/>
    <n v="9.797017876587176E-3"/>
    <n v="7.0852451066949693E-5"/>
    <n v="1.8503669582495754E-4"/>
    <n v="3.5673006489121662E-4"/>
    <n v="5.963495599869826E-4"/>
    <n v="9.3309076991273407E-4"/>
    <n v="1.3425361582777285E-3"/>
    <n v="1.8142883703895839E-3"/>
    <n v="2.3407968344966897E-3"/>
    <n v="2.9117754491422131E-3"/>
    <n v="3.5152633075551396E-3"/>
    <n v="4.1400200915670503E-3"/>
    <n v="4.7766115539645809E-3"/>
    <n v="5.4181521448364734E-3"/>
    <n v="6.0605616471614962E-3"/>
    <n v="6.7007967224208802E-3"/>
    <n v="7.335617010620573E-3"/>
    <n v="7.9623387783841221E-3"/>
    <n v="8.5810289284699928E-3"/>
    <n v="9.1917721427269335E-3"/>
    <n v="9.797017876587176E-3"/>
    <n v="0"/>
    <n v="1.3160328176612394E-6"/>
    <n v="5.8825157125912494E-5"/>
    <n v="1.2675128315541934E-4"/>
    <n v="2.2387299798540486E-4"/>
    <n v="2.9657717642464769E-4"/>
    <n v="3.5888400017150871E-4"/>
    <n v="4.1364025216675943E-4"/>
    <n v="4.5811040270517689E-4"/>
    <n v="4.9061964647257976E-4"/>
    <n v="5.1188857207156368E-4"/>
    <n v="5.237232504571841E-4"/>
    <n v="5.2867237893154575E-4"/>
    <n v="5.2954129038467607E-4"/>
    <n v="5.2736686331903717E-4"/>
    <n v="5.2195207625934607E-4"/>
    <n v="5.1385355582320331E-4"/>
    <n v="5.0582193814552496E-4"/>
    <n v="4.9787500231659467E-4"/>
    <n v="4.9237752191989533E-4"/>
    <n v="7.5396536377802439E-3"/>
    <n v="7.5396536377802439E-3"/>
    <n v="0"/>
    <n v="1.3160328176612394E-6"/>
    <n v="6.0141189943573733E-5"/>
    <n v="1.8689247309899306E-4"/>
    <n v="4.1076547108439795E-4"/>
    <n v="7.0734264750904564E-4"/>
    <n v="1.0662266476805544E-3"/>
    <n v="1.4798668998473137E-3"/>
    <n v="1.9379773025524905E-3"/>
    <n v="2.4285969490250702E-3"/>
    <n v="2.9404855210966338E-3"/>
    <n v="3.4642087715538181E-3"/>
    <n v="3.992881150485364E-3"/>
    <n v="4.52242244087004E-3"/>
    <n v="5.0497893041890774E-3"/>
    <n v="5.5717413804484235E-3"/>
    <n v="6.0855949362716268E-3"/>
    <n v="6.5914168744171516E-3"/>
    <n v="7.0892918767337465E-3"/>
    <n v="7.5396536377802439E-3"/>
  </r>
  <r>
    <x v="81"/>
    <s v="Under $5"/>
    <n v="1.1441839994159859"/>
    <s v="Electronics"/>
    <s v="Urban"/>
    <s v="SC-New"/>
    <s v="M_Input"/>
    <x v="4"/>
    <s v="Single Family"/>
    <s v="PC-interaction-sensing Home Office APS"/>
    <n v="8.01630859860414E-3"/>
    <n v="1.1971305020422034E-2"/>
    <n v="1.681945918399019E-2"/>
    <n v="2.2628361774158917E-2"/>
    <n v="2.8322879287296744E-2"/>
    <n v="3.4484312070857316E-2"/>
    <n v="4.0001180942970782E-2"/>
    <n v="4.3718904449755333E-2"/>
    <n v="4.5844263134364481E-2"/>
    <n v="4.8298334353848782E-2"/>
    <n v="5.046920091063823E-2"/>
    <n v="5.1060610448121511E-2"/>
    <n v="4.9484721801018997E-2"/>
    <n v="4.923220380373626E-2"/>
    <n v="4.9068495256184119E-2"/>
    <n v="4.8817528951997924E-2"/>
    <n v="4.8350805254614333E-2"/>
    <n v="4.788166302192802E-2"/>
    <n v="4.7410078821311291E-2"/>
    <n v="4.7539223015433139E-2"/>
    <n v="0.78941984010125243"/>
    <n v="0.59816797378491271"/>
    <n v="1.1441839994159859"/>
    <s v="R-All-Elec-CompAcc-All-All-R"/>
    <n v="0"/>
    <n v="0.78941984010125243"/>
    <n v="8.01630859860414E-3"/>
    <n v="1.9987613619026172E-2"/>
    <n v="3.6807072803016358E-2"/>
    <n v="5.9435434577175275E-2"/>
    <n v="8.7758313864472026E-2"/>
    <n v="0.12224262593532934"/>
    <n v="0.16224380687830012"/>
    <n v="0.20596271132805544"/>
    <n v="0.2518069744624199"/>
    <n v="0.30010530881626868"/>
    <n v="0.3505745097269069"/>
    <n v="0.40163512017502839"/>
    <n v="0.45111984197604738"/>
    <n v="0.50035204577978365"/>
    <n v="0.54942054103596782"/>
    <n v="0.59823806998796569"/>
    <n v="0.64658887524258002"/>
    <n v="0.694470538264508"/>
    <n v="0.74188061708581932"/>
    <n v="0.78941984010125243"/>
    <n v="0"/>
    <n v="2.8766593900007575E-3"/>
    <n v="7.7248135535689134E-3"/>
    <n v="1.3533716143737641E-2"/>
    <n v="1.9228233656875468E-2"/>
    <n v="2.538966644043604E-2"/>
    <n v="3.0906535312549506E-2"/>
    <n v="3.4624258819334057E-2"/>
    <n v="3.6749617503943205E-2"/>
    <n v="3.9203688723427506E-2"/>
    <n v="4.1374555280216954E-2"/>
    <n v="4.1965964817700235E-2"/>
    <n v="4.039007617059772E-2"/>
    <n v="4.0137558173314984E-2"/>
    <n v="3.9973849625762843E-2"/>
    <n v="3.9722883321576648E-2"/>
    <n v="3.9256159624193057E-2"/>
    <n v="3.8787017391506744E-2"/>
    <n v="3.8315433190890015E-2"/>
    <n v="3.8444577385011863E-2"/>
    <n v="0.60752692749282688"/>
    <n v="0.60752692749282688"/>
    <n v="0"/>
    <n v="2.8766593900007575E-3"/>
    <n v="1.0601472943569671E-2"/>
    <n v="2.4135189087307312E-2"/>
    <n v="4.3363422744182784E-2"/>
    <n v="6.8753089184618824E-2"/>
    <n v="9.9659624497168336E-2"/>
    <n v="0.1342838833165024"/>
    <n v="0.17103350082044561"/>
    <n v="0.2102371895438731"/>
    <n v="0.25161174482409004"/>
    <n v="0.29357770964179031"/>
    <n v="0.33396778581238801"/>
    <n v="0.374105343985703"/>
    <n v="0.41407919361146583"/>
    <n v="0.45380207693304248"/>
    <n v="0.49305823655723552"/>
    <n v="0.53184525394874227"/>
    <n v="0.57016068713963231"/>
    <n v="0.60752692749282688"/>
  </r>
  <r>
    <x v="81"/>
    <s v="Under $5"/>
    <n v="1.1441839994159859"/>
    <s v="Electronics"/>
    <s v="Urban"/>
    <s v="SC-New"/>
    <s v="M_Input"/>
    <x v="4"/>
    <s v="Multifamily - Low Rise"/>
    <s v="PC-interaction-sensing Home Office APS"/>
    <n v="9.9022140357173669E-4"/>
    <n v="1.536621939938209E-3"/>
    <n v="2.2392906659222007E-3"/>
    <n v="3.1694207974987403E-3"/>
    <n v="4.1895450859797704E-3"/>
    <n v="5.3130724533701568E-3"/>
    <n v="6.2098856385408288E-3"/>
    <n v="7.0304087055539782E-3"/>
    <n v="7.7254466431497327E-3"/>
    <n v="8.212689383796018E-3"/>
    <n v="8.4906337546646147E-3"/>
    <n v="8.4929010325279011E-3"/>
    <n v="8.4545874661209088E-3"/>
    <n v="8.3724276801822595E-3"/>
    <n v="8.2881713026373947E-3"/>
    <n v="8.1977677473065586E-3"/>
    <n v="8.0728643535594603E-3"/>
    <n v="7.9494301255609769E-3"/>
    <n v="7.8273983294469638E-3"/>
    <n v="7.8057473880591864E-3"/>
    <n v="0.12856853189738759"/>
    <n v="0.59816797378491271"/>
    <n v="1.1441839994159859"/>
    <s v="R-All-Elec-CompAcc-All-All-R"/>
    <n v="0"/>
    <n v="0.12856853189738759"/>
    <n v="9.9022140357173669E-4"/>
    <n v="2.5268433435099457E-3"/>
    <n v="4.766134009432146E-3"/>
    <n v="7.9355548069308859E-3"/>
    <n v="1.2125099892910655E-2"/>
    <n v="1.7438172346280811E-2"/>
    <n v="2.3648057984821641E-2"/>
    <n v="3.0678466690375619E-2"/>
    <n v="3.8403913333525351E-2"/>
    <n v="4.6616602717321369E-2"/>
    <n v="5.5107236471985982E-2"/>
    <n v="6.3600137504513876E-2"/>
    <n v="7.2054724970634781E-2"/>
    <n v="8.0427152650817041E-2"/>
    <n v="8.8715323953454439E-2"/>
    <n v="9.6913091700760998E-2"/>
    <n v="0.10498595605432046"/>
    <n v="0.11293538617988143"/>
    <n v="0.1207627845093284"/>
    <n v="0.12856853189738759"/>
    <n v="0"/>
    <n v="5.5426285316354223E-5"/>
    <n v="7.5809501130034594E-4"/>
    <n v="1.6882251428768855E-3"/>
    <n v="2.7083494313579156E-3"/>
    <n v="3.831876798748302E-3"/>
    <n v="4.7286899839189735E-3"/>
    <n v="5.5492130509321239E-3"/>
    <n v="6.2442509885278774E-3"/>
    <n v="6.7314937291741636E-3"/>
    <n v="7.0094381000427603E-3"/>
    <n v="7.0117053779060468E-3"/>
    <n v="6.9733918114990544E-3"/>
    <n v="6.8912320255604051E-3"/>
    <n v="6.8069756480155404E-3"/>
    <n v="6.7165720926847042E-3"/>
    <n v="6.5916686989376059E-3"/>
    <n v="6.4682344709391226E-3"/>
    <n v="6.3462026748251094E-3"/>
    <n v="6.3245517334373311E-3"/>
    <n v="9.8944618804950493E-2"/>
    <n v="9.8944618804950493E-2"/>
    <n v="0"/>
    <n v="5.5426285316354223E-5"/>
    <n v="8.1352129661670016E-4"/>
    <n v="2.5017464394935856E-3"/>
    <n v="5.2100958708515017E-3"/>
    <n v="9.0419726695998032E-3"/>
    <n v="1.3770662653518777E-2"/>
    <n v="1.9319875704450901E-2"/>
    <n v="2.5564126692978778E-2"/>
    <n v="3.2295620422152942E-2"/>
    <n v="3.93050585221957E-2"/>
    <n v="4.6316763900101747E-2"/>
    <n v="5.3290155711600798E-2"/>
    <n v="6.0181387737161203E-2"/>
    <n v="6.6988363385176747E-2"/>
    <n v="7.3704935477861444E-2"/>
    <n v="8.0296604176799055E-2"/>
    <n v="8.6764838647738179E-2"/>
    <n v="9.3111041322563287E-2"/>
    <n v="9.8944618804950493E-2"/>
  </r>
  <r>
    <x v="81"/>
    <s v="Under $5"/>
    <n v="1.1441839994159859"/>
    <s v="Electronics"/>
    <s v="Urban"/>
    <s v="SC-New"/>
    <s v="M_Input"/>
    <x v="4"/>
    <s v="Multifamily - High Rise"/>
    <s v="PC-interaction-sensing Home Office APS"/>
    <n v="2.2343889158768808E-4"/>
    <n v="3.4837473779034789E-4"/>
    <n v="5.0816713820112341E-4"/>
    <n v="7.2266416205226259E-4"/>
    <n v="9.5301575094379498E-4"/>
    <n v="1.2084715647834156E-3"/>
    <n v="1.40733973986496E-3"/>
    <n v="1.5915942812806448E-3"/>
    <n v="1.7433803753127903E-3"/>
    <n v="1.8581896016015309E-3"/>
    <n v="1.9245009653520793E-3"/>
    <n v="1.9251215047314735E-3"/>
    <n v="1.9167115651594999E-3"/>
    <n v="1.8919626766867868E-3"/>
    <n v="1.8826792783447411E-3"/>
    <n v="1.8616356644887901E-3"/>
    <n v="1.8328240395195008E-3"/>
    <n v="1.8044088193775042E-3"/>
    <n v="1.7763692450753253E-3"/>
    <n v="1.7711587510961775E-3"/>
    <n v="2.9152008753250434E-2"/>
    <n v="0.59816797378491271"/>
    <n v="1.1441839994159859"/>
    <s v="R-All-Elec-CompAcc-All-All-R"/>
    <n v="0"/>
    <n v="2.9152008753250434E-2"/>
    <n v="2.2343889158768808E-4"/>
    <n v="5.7181362937803602E-4"/>
    <n v="1.0799807675791594E-3"/>
    <n v="1.8026449296314221E-3"/>
    <n v="2.7556606805752169E-3"/>
    <n v="3.9641322453586323E-3"/>
    <n v="5.371471985223592E-3"/>
    <n v="6.9630662665042366E-3"/>
    <n v="8.7064466418170262E-3"/>
    <n v="1.0564636243418557E-2"/>
    <n v="1.2489137208770635E-2"/>
    <n v="1.4414258713502109E-2"/>
    <n v="1.6330970278661608E-2"/>
    <n v="1.8222932955348395E-2"/>
    <n v="2.0105612233693136E-2"/>
    <n v="2.1967247898181927E-2"/>
    <n v="2.3800071937701429E-2"/>
    <n v="2.5604480757078933E-2"/>
    <n v="2.7380850002154258E-2"/>
    <n v="2.9152008753250434E-2"/>
    <n v="0"/>
    <n v="1.2524059155584705E-5"/>
    <n v="1.7231645956636022E-4"/>
    <n v="3.868134834174994E-4"/>
    <n v="6.1716507230903184E-4"/>
    <n v="8.7262088614865245E-4"/>
    <n v="1.0714890612301968E-3"/>
    <n v="1.2557436026458817E-3"/>
    <n v="1.4075296966780271E-3"/>
    <n v="1.5223389229667677E-3"/>
    <n v="1.5886502867173162E-3"/>
    <n v="1.5892708260967104E-3"/>
    <n v="1.5808608865247368E-3"/>
    <n v="1.5561119980520236E-3"/>
    <n v="1.5468285997099779E-3"/>
    <n v="1.525784985854027E-3"/>
    <n v="1.4969733608847376E-3"/>
    <n v="1.468558140742741E-3"/>
    <n v="1.4405185664405622E-3"/>
    <n v="1.4353080724614144E-3"/>
    <n v="2.2434995180555171E-2"/>
    <n v="2.2434995180555171E-2"/>
    <n v="0"/>
    <n v="1.2524059155584705E-5"/>
    <n v="1.8484051872194493E-4"/>
    <n v="5.7165400213944433E-4"/>
    <n v="1.1888190744484763E-3"/>
    <n v="2.0614399605971287E-3"/>
    <n v="3.1329290218273255E-3"/>
    <n v="4.3886726244732072E-3"/>
    <n v="5.7962023211512344E-3"/>
    <n v="7.3185412441180023E-3"/>
    <n v="8.9071915308353185E-3"/>
    <n v="1.0496462356932029E-2"/>
    <n v="1.2077323243456766E-2"/>
    <n v="1.363343524150879E-2"/>
    <n v="1.5180263841218768E-2"/>
    <n v="1.6706048827072793E-2"/>
    <n v="1.8203022187957531E-2"/>
    <n v="1.9671580328700273E-2"/>
    <n v="2.1112098895140836E-2"/>
    <n v="2.2434995180555171E-2"/>
  </r>
  <r>
    <x v="81"/>
    <s v="Under $5"/>
    <n v="1.1441839994159859"/>
    <s v="Electronics"/>
    <s v="Urban"/>
    <s v="SC-New"/>
    <s v="M_Input"/>
    <x v="4"/>
    <s v="Manufactured"/>
    <s v="PC-interaction-sensing Home Office APS"/>
    <n v="8.4130120057631055E-5"/>
    <n v="1.300454243560903E-4"/>
    <n v="1.8931949165302306E-4"/>
    <n v="2.5758523253174793E-4"/>
    <n v="3.2921217046514895E-4"/>
    <n v="3.9674544995036023E-4"/>
    <n v="4.5305976060842153E-4"/>
    <n v="5.0104805482397189E-4"/>
    <n v="5.3839221584804273E-4"/>
    <n v="5.638586799321338E-4"/>
    <n v="5.7842005699636711E-4"/>
    <n v="5.839808131348289E-4"/>
    <n v="5.8314210128244124E-4"/>
    <n v="5.7857461524241885E-4"/>
    <n v="5.7127685254255956E-4"/>
    <n v="5.6088287474995711E-4"/>
    <n v="5.4821197283273706E-4"/>
    <n v="5.3574527120238695E-4"/>
    <n v="5.2347987915831004E-4"/>
    <n v="5.1798532074253875E-4"/>
    <n v="9.0250963581111187E-3"/>
    <n v="0.59816797378491271"/>
    <n v="1.1441839994159859"/>
    <s v="R-All-Elec-CompAcc-All-All-R"/>
    <n v="0"/>
    <n v="9.0250963581111187E-3"/>
    <n v="8.4130120057631055E-5"/>
    <n v="2.1417554441372134E-4"/>
    <n v="4.034950360667444E-4"/>
    <n v="6.6108026859849228E-4"/>
    <n v="9.9029243906364117E-4"/>
    <n v="1.3870378890140013E-3"/>
    <n v="1.8400976496224229E-3"/>
    <n v="2.3411457044463947E-3"/>
    <n v="2.8795379202944376E-3"/>
    <n v="3.4433966002265712E-3"/>
    <n v="4.0218166572229385E-3"/>
    <n v="4.6057974703577675E-3"/>
    <n v="5.1889395716402092E-3"/>
    <n v="5.7675141868826279E-3"/>
    <n v="6.3387910394251878E-3"/>
    <n v="6.8996739141751447E-3"/>
    <n v="7.4478858870078817E-3"/>
    <n v="7.9836311582102693E-3"/>
    <n v="8.5071110373685799E-3"/>
    <n v="9.0250963581111187E-3"/>
    <n v="0"/>
    <n v="2.6070265653594892E-5"/>
    <n v="8.5344332950527651E-5"/>
    <n v="1.5361007382925254E-4"/>
    <n v="2.2523701176265355E-4"/>
    <n v="2.9277029124786483E-4"/>
    <n v="3.4908460190592614E-4"/>
    <n v="3.970728961214765E-4"/>
    <n v="4.3441705714554734E-4"/>
    <n v="4.598835212296384E-4"/>
    <n v="4.7444489829387171E-4"/>
    <n v="4.800056544323335E-4"/>
    <n v="4.7916694257994584E-4"/>
    <n v="4.7459945653992346E-4"/>
    <n v="4.6730169384006417E-4"/>
    <n v="4.5690771604746172E-4"/>
    <n v="4.4423681413024166E-4"/>
    <n v="4.3177011249989156E-4"/>
    <n v="4.1950472045581465E-4"/>
    <n v="4.1401016204004336E-4"/>
    <n v="6.9455931840612106E-3"/>
    <n v="6.9455931840612106E-3"/>
    <n v="0"/>
    <n v="2.6070265653594892E-5"/>
    <n v="1.1141459860412254E-4"/>
    <n v="2.6502467243337508E-4"/>
    <n v="4.9026168419602869E-4"/>
    <n v="7.8303197544389352E-4"/>
    <n v="1.1321165773498197E-3"/>
    <n v="1.5291894734712963E-3"/>
    <n v="1.9636065306168436E-3"/>
    <n v="2.4234900518464819E-3"/>
    <n v="2.8979349501403536E-3"/>
    <n v="3.3779406045726869E-3"/>
    <n v="3.8571075471526329E-3"/>
    <n v="4.3317070036925564E-3"/>
    <n v="4.7990086975326206E-3"/>
    <n v="5.2559164135800827E-3"/>
    <n v="5.700153227710324E-3"/>
    <n v="6.131923340210216E-3"/>
    <n v="6.551428060666031E-3"/>
    <n v="6.9455931840612106E-3"/>
  </r>
  <r>
    <x v="81"/>
    <s v="Under $15"/>
    <n v="11.051913787806729"/>
    <s v="Electronics"/>
    <s v="Urban"/>
    <s v="SC-Retro"/>
    <s v="M_Input"/>
    <x v="4"/>
    <s v="Single Family"/>
    <s v="Occupancy sensing advanced power strip"/>
    <n v="8.0102965690687384E-3"/>
    <n v="1.2587937625096138E-2"/>
    <n v="2.485334688874493E-2"/>
    <n v="4.2941592097647932E-2"/>
    <n v="6.5961503680509029E-2"/>
    <n v="9.1262374036664248E-2"/>
    <n v="0.11480704550233652"/>
    <n v="0.13237859397019022"/>
    <n v="0.14086620471474348"/>
    <n v="0.13917722592971796"/>
    <n v="0.12836724281135856"/>
    <n v="0.11100057331919376"/>
    <n v="9.0318770365506798E-2"/>
    <n v="6.938723173018059E-2"/>
    <n v="5.050986034266957E-2"/>
    <n v="3.4852014073739987E-2"/>
    <n v="2.2900363932610558E-2"/>
    <n v="1.4361229876711606E-2"/>
    <n v="8.6132643117864845E-3"/>
    <n v="5.0134484349204575E-3"/>
    <n v="1.1638368741984579"/>
    <n v="7.2680227301833922"/>
    <n v="11.051913787806729"/>
    <s v="R-All-Elec-CompAcc-All-All-R"/>
    <n v="0"/>
    <n v="1.1638368741984579"/>
    <n v="8.0102965690687384E-3"/>
    <n v="2.0598234194164879E-2"/>
    <n v="4.5451581082909809E-2"/>
    <n v="8.8393173180557741E-2"/>
    <n v="0.15435467686106677"/>
    <n v="0.245617050897731"/>
    <n v="0.36042409640006751"/>
    <n v="0.4928026903702577"/>
    <n v="0.63366889508500113"/>
    <n v="0.77284612101471906"/>
    <n v="0.90121336382607764"/>
    <n v="1.0122139371452714"/>
    <n v="1.1025327075107783"/>
    <n v="1.1638368741984579"/>
    <n v="1.1638368741984579"/>
    <n v="1.1638368741984579"/>
    <n v="1.1638368741984579"/>
    <n v="1.1638368741984579"/>
    <n v="1.1638368741984579"/>
    <n v="1.1638368741984579"/>
    <n v="0"/>
    <n v="0"/>
    <n v="1.1445166089672852E-2"/>
    <n v="2.9533411298575854E-2"/>
    <n v="5.2553322881436951E-2"/>
    <n v="7.785419323759217E-2"/>
    <n v="0.10139886470326444"/>
    <n v="0.11897041317111814"/>
    <n v="0.1274580239156714"/>
    <n v="0.12576904513064588"/>
    <n v="0.11495906201228648"/>
    <n v="9.7592392520121682E-2"/>
    <n v="7.691058956643472E-2"/>
    <n v="5.5979050931108512E-2"/>
    <n v="3.7101679543597492E-2"/>
    <n v="2.1443833274667909E-2"/>
    <n v="9.4921831335384801E-3"/>
    <n v="9.530490776395277E-4"/>
    <n v="0"/>
    <n v="0"/>
    <n v="0.89567325821701638"/>
    <n v="0.89567325821701638"/>
    <n v="0"/>
    <n v="0"/>
    <n v="1.1445166089672852E-2"/>
    <n v="4.0978577388248706E-2"/>
    <n v="9.3531900269685664E-2"/>
    <n v="0.17138609350727785"/>
    <n v="0.27278495821054227"/>
    <n v="0.39175537138166039"/>
    <n v="0.51921339529733179"/>
    <n v="0.6449824404279777"/>
    <n v="0.75994150244026415"/>
    <n v="0.85753389496038579"/>
    <n v="0.89567325821701638"/>
    <n v="0.89567325821701638"/>
    <n v="0.89567325821701638"/>
    <n v="0.89567325821701638"/>
    <n v="0.89567325821701638"/>
    <n v="0.89567325821701638"/>
    <n v="0.89567325821701638"/>
    <n v="0.89567325821701638"/>
  </r>
  <r>
    <x v="81"/>
    <s v="Under $15"/>
    <n v="11.051913787806729"/>
    <s v="Electronics"/>
    <s v="Urban"/>
    <s v="SC-Retro"/>
    <s v="M_Input"/>
    <x v="4"/>
    <s v="Multifamily - Low Rise"/>
    <s v="Occupancy sensing advanced power strip"/>
    <n v="5.8966027662911142E-4"/>
    <n v="9.3407307732383787E-4"/>
    <n v="1.8446214421953644E-3"/>
    <n v="3.1881235513861656E-3"/>
    <n v="4.9009845473921192E-3"/>
    <n v="6.7858297808594641E-3"/>
    <n v="8.5423988930049648E-3"/>
    <n v="9.8502830364471227E-3"/>
    <n v="1.0485690171385774E-2"/>
    <n v="1.0364888488543172E-2"/>
    <n v="9.5608105864613373E-3"/>
    <n v="8.2663186029785559E-3"/>
    <n v="6.7241895218384459E-3"/>
    <n v="5.1662099331305032E-3"/>
    <n v="3.7602312774561815E-3"/>
    <n v="2.5943713428000746E-3"/>
    <n v="1.7046694466454075E-3"/>
    <n v="1.0690215093790544E-3"/>
    <n v="6.4115068037508532E-4"/>
    <n v="3.7318732975989976E-4"/>
    <n v="8.6632819903556424E-2"/>
    <n v="7.2680227301833922"/>
    <n v="11.051913787806729"/>
    <s v="R-All-Elec-CompAcc-All-All-R"/>
    <n v="0"/>
    <n v="8.6632819903556424E-2"/>
    <n v="5.8966027662911142E-4"/>
    <n v="1.5237333539529492E-3"/>
    <n v="3.3683547961483136E-3"/>
    <n v="6.5564783475344796E-3"/>
    <n v="1.14574628949266E-2"/>
    <n v="1.8243292675786064E-2"/>
    <n v="2.6785691568791029E-2"/>
    <n v="3.6635974605238153E-2"/>
    <n v="4.7121664776623925E-2"/>
    <n v="5.7486553265167099E-2"/>
    <n v="6.7047363851628433E-2"/>
    <n v="7.5313682454606984E-2"/>
    <n v="8.2037871976445437E-2"/>
    <n v="8.6632819903556424E-2"/>
    <n v="8.6632819903556424E-2"/>
    <n v="8.6632819903556424E-2"/>
    <n v="8.6632819903556424E-2"/>
    <n v="8.6632819903556424E-2"/>
    <n v="8.6632819903556424E-2"/>
    <n v="8.6632819903556424E-2"/>
    <n v="0"/>
    <n v="0"/>
    <n v="8.4655329523075813E-4"/>
    <n v="2.1900554044215594E-3"/>
    <n v="3.902916400427513E-3"/>
    <n v="5.7877616338948574E-3"/>
    <n v="7.5443307460403581E-3"/>
    <n v="8.852214889482516E-3"/>
    <n v="9.4876220244211676E-3"/>
    <n v="9.3668203415785654E-3"/>
    <n v="8.5627424394967306E-3"/>
    <n v="7.2682504560139492E-3"/>
    <n v="5.7261213748738393E-3"/>
    <n v="4.1681417861658965E-3"/>
    <n v="2.7621631304915752E-3"/>
    <n v="1.5963031958354684E-3"/>
    <n v="7.0660129968080129E-4"/>
    <n v="7.095336241444818E-5"/>
    <n v="0"/>
    <n v="0"/>
    <n v="6.6671456964264297E-2"/>
    <n v="6.6671456964264297E-2"/>
    <n v="0"/>
    <n v="0"/>
    <n v="8.4655329523075813E-4"/>
    <n v="3.0366086996523175E-3"/>
    <n v="6.93952510007983E-3"/>
    <n v="1.2727286733974687E-2"/>
    <n v="2.0271617480015047E-2"/>
    <n v="2.9123832369497563E-2"/>
    <n v="3.8611454393918734E-2"/>
    <n v="4.7978274735497303E-2"/>
    <n v="5.6541017174994032E-2"/>
    <n v="6.3809267631007985E-2"/>
    <n v="6.6671456964264297E-2"/>
    <n v="6.6671456964264297E-2"/>
    <n v="6.6671456964264297E-2"/>
    <n v="6.6671456964264297E-2"/>
    <n v="6.6671456964264297E-2"/>
    <n v="6.6671456964264297E-2"/>
    <n v="6.6671456964264297E-2"/>
    <n v="6.6671456964264297E-2"/>
  </r>
  <r>
    <x v="81"/>
    <s v="Under $15"/>
    <n v="11.051913787806729"/>
    <s v="Electronics"/>
    <s v="Urban"/>
    <s v="SC-Retro"/>
    <s v="M_Input"/>
    <x v="4"/>
    <s v="Multifamily - High Rise"/>
    <s v="Occupancy sensing advanced power strip"/>
    <n v="1.3444008530371406E-4"/>
    <n v="2.1292230189797222E-4"/>
    <n v="4.2052205995291204E-4"/>
    <n v="7.2681826530695518E-4"/>
    <n v="1.1174069142058454E-3"/>
    <n v="1.5470758852956074E-3"/>
    <n v="1.9475401335158004E-3"/>
    <n v="2.2455633302395327E-3"/>
    <n v="2.3903639498637271E-3"/>
    <n v="2.3626866705961989E-3"/>
    <n v="2.1795063289861472E-3"/>
    <n v="1.8844748839602435E-3"/>
    <n v="1.5329203963844304E-3"/>
    <n v="1.1777473927492438E-3"/>
    <n v="8.5718016908733791E-4"/>
    <n v="5.9146593924265902E-4"/>
    <n v="3.8862922622820699E-4"/>
    <n v="2.4371350218326939E-4"/>
    <n v="1.4616766900724757E-4"/>
    <n v="8.5077821022448512E-5"/>
    <n v="1.9750219149098174E-2"/>
    <n v="7.2680227301833922"/>
    <n v="11.051913787806729"/>
    <s v="R-All-Elec-CompAcc-All-All-R"/>
    <n v="0"/>
    <n v="1.9750219149098174E-2"/>
    <n v="1.3444008530371406E-4"/>
    <n v="3.4736238720168628E-4"/>
    <n v="7.6788444715459832E-4"/>
    <n v="1.4947027124615534E-3"/>
    <n v="2.612109626667399E-3"/>
    <n v="4.159185511963006E-3"/>
    <n v="6.1067256454788062E-3"/>
    <n v="8.3522889757183388E-3"/>
    <n v="1.0742652925582066E-2"/>
    <n v="1.3105339596178265E-2"/>
    <n v="1.5284845925164412E-2"/>
    <n v="1.7169320809124654E-2"/>
    <n v="1.8702241205509083E-2"/>
    <n v="1.9750219149098174E-2"/>
    <n v="1.9750219149098174E-2"/>
    <n v="1.9750219149098174E-2"/>
    <n v="1.9750219149098174E-2"/>
    <n v="1.9750219149098174E-2"/>
    <n v="1.9750219149098174E-2"/>
    <n v="1.9750219149098174E-2"/>
    <n v="0"/>
    <n v="0"/>
    <n v="1.9298629867641593E-4"/>
    <n v="4.9928250403045906E-4"/>
    <n v="8.8987115292934928E-4"/>
    <n v="1.3195401240191113E-3"/>
    <n v="1.7200043722393043E-3"/>
    <n v="2.0180275689630368E-3"/>
    <n v="2.1628281885872312E-3"/>
    <n v="2.1351509093197026E-3"/>
    <n v="1.9519705677096511E-3"/>
    <n v="1.6569391226837473E-3"/>
    <n v="1.3053846351079343E-3"/>
    <n v="9.5021163147274764E-4"/>
    <n v="6.296444078108418E-4"/>
    <n v="3.639301779661629E-4"/>
    <n v="1.6109346495171088E-4"/>
    <n v="1.6177740906773275E-5"/>
    <n v="0"/>
    <n v="0"/>
    <n v="1.5199503923568253E-2"/>
    <n v="1.5199503923568253E-2"/>
    <n v="0"/>
    <n v="0"/>
    <n v="1.9298629867641593E-4"/>
    <n v="6.9226880270687493E-4"/>
    <n v="1.5821399556362242E-3"/>
    <n v="2.9016800796553355E-3"/>
    <n v="4.6216844518946398E-3"/>
    <n v="6.6397120208576766E-3"/>
    <n v="8.8025402094449069E-3"/>
    <n v="1.0937691118764609E-2"/>
    <n v="1.288966168647426E-2"/>
    <n v="1.4546600809158008E-2"/>
    <n v="1.5199503923568253E-2"/>
    <n v="1.5199503923568253E-2"/>
    <n v="1.5199503923568253E-2"/>
    <n v="1.5199503923568253E-2"/>
    <n v="1.5199503923568253E-2"/>
    <n v="1.5199503923568253E-2"/>
    <n v="1.5199503923568253E-2"/>
    <n v="1.5199503923568253E-2"/>
  </r>
  <r>
    <x v="81"/>
    <s v="Under $15"/>
    <n v="11.051913787806729"/>
    <s v="Electronics"/>
    <s v="Urban"/>
    <s v="SC-Retro"/>
    <s v="M_Input"/>
    <x v="4"/>
    <s v="Manufactured"/>
    <s v="Occupancy sensing advanced power strip"/>
    <n v="3.099671712682244E-4"/>
    <n v="4.7895619205875502E-4"/>
    <n v="9.3841923924881836E-4"/>
    <n v="1.6087555929494126E-3"/>
    <n v="2.4512613793969749E-3"/>
    <n v="3.364469741176102E-3"/>
    <n v="4.1976481921918406E-3"/>
    <n v="4.8002497749321466E-3"/>
    <n v="5.0668143886447477E-3"/>
    <n v="4.9658278814531196E-3"/>
    <n v="4.542036474416122E-3"/>
    <n v="3.8944339224182768E-3"/>
    <n v="3.1424706308120767E-3"/>
    <n v="2.3946190079719653E-3"/>
    <n v="1.7285509422201792E-3"/>
    <n v="1.1826533423442019E-3"/>
    <n v="7.7051246116072289E-4"/>
    <n v="4.7910763498839047E-4"/>
    <n v="2.8491359944522195E-4"/>
    <n v="1.6443174818125733E-4"/>
    <n v="3.8171676503001406E-2"/>
    <n v="7.2680227301833922"/>
    <n v="11.051913787806729"/>
    <s v="R-All-Elec-CompAcc-All-All-R"/>
    <n v="0"/>
    <n v="3.8171676503001406E-2"/>
    <n v="3.099671712682244E-4"/>
    <n v="7.8892336332697936E-4"/>
    <n v="1.7273426025757976E-3"/>
    <n v="3.3360981955252102E-3"/>
    <n v="5.7873595749221851E-3"/>
    <n v="9.1518293160982866E-3"/>
    <n v="1.3349477508290127E-2"/>
    <n v="1.8149727283222273E-2"/>
    <n v="2.3216541671867021E-2"/>
    <n v="2.8182369553320138E-2"/>
    <n v="3.2724406027736262E-2"/>
    <n v="3.6618839950154539E-2"/>
    <n v="3.8171676503001406E-2"/>
    <n v="3.8171676503001406E-2"/>
    <n v="3.8171676503001406E-2"/>
    <n v="3.8171676503001406E-2"/>
    <n v="3.8171676503001406E-2"/>
    <n v="3.8171676503001406E-2"/>
    <n v="3.8171676503001406E-2"/>
    <n v="3.8171676503001406E-2"/>
    <n v="0"/>
    <n v="3.9192895928081195E-5"/>
    <n v="4.9865594311814454E-4"/>
    <n v="1.1689922968187386E-3"/>
    <n v="2.011498083266301E-3"/>
    <n v="2.924706445045428E-3"/>
    <n v="3.7578848960611666E-3"/>
    <n v="4.3604864788014727E-3"/>
    <n v="4.6270510925140737E-3"/>
    <n v="4.5260645853224457E-3"/>
    <n v="4.1022731782854481E-3"/>
    <n v="3.4546706262876029E-3"/>
    <n v="2.7027073346814028E-3"/>
    <n v="1.9548557118412913E-3"/>
    <n v="1.2887876460895053E-3"/>
    <n v="7.4289004621352808E-4"/>
    <n v="3.3074916503004906E-4"/>
    <n v="3.9344338857716648E-5"/>
    <n v="0"/>
    <n v="0"/>
    <n v="2.9376410580387931E-2"/>
    <n v="2.9376410580387931E-2"/>
    <n v="0"/>
    <n v="3.9192895928081195E-5"/>
    <n v="5.3784883904622579E-4"/>
    <n v="1.7068411358649644E-3"/>
    <n v="3.7183392191312654E-3"/>
    <n v="6.643045664176693E-3"/>
    <n v="1.0400930560237859E-2"/>
    <n v="1.4761417039039331E-2"/>
    <n v="1.9388468131553406E-2"/>
    <n v="2.3914532716875853E-2"/>
    <n v="2.8016805895161302E-2"/>
    <n v="2.9376410580387931E-2"/>
    <n v="2.9376410580387931E-2"/>
    <n v="2.9376410580387931E-2"/>
    <n v="2.9376410580387931E-2"/>
    <n v="2.9376410580387931E-2"/>
    <n v="2.9376410580387931E-2"/>
    <n v="2.9376410580387931E-2"/>
    <n v="2.9376410580387931E-2"/>
    <n v="2.9376410580387931E-2"/>
  </r>
  <r>
    <x v="81"/>
    <s v="Under $5"/>
    <n v="1.6178735513013094"/>
    <s v="Electronics"/>
    <s v="Urban"/>
    <s v="SC-Retro"/>
    <s v="M_Input"/>
    <x v="4"/>
    <s v="Single Family"/>
    <s v="Infrared sensing advanced power strip"/>
    <n v="0.11239789084292739"/>
    <n v="0.19018434314751759"/>
    <n v="0.39626865926661969"/>
    <n v="0.71371232079639957"/>
    <n v="1.2736843850791881"/>
    <n v="1.7862731701236592"/>
    <n v="2.2778233579399632"/>
    <n v="2.6630437282927635"/>
    <n v="2.8732738573863439"/>
    <n v="2.8780014981072357"/>
    <n v="2.6910200208497184"/>
    <n v="2.3591212615109067"/>
    <n v="1.9458924786139717"/>
    <n v="1.5153504688171524"/>
    <n v="1.1182946459912502"/>
    <n v="0.78287679559599144"/>
    <n v="0.52198549735326638"/>
    <n v="0.3321923492070995"/>
    <n v="0.202208086862009"/>
    <n v="0.1179557368989438"/>
    <n v="27.382596611551765"/>
    <n v="0.56106616535165443"/>
    <n v="1.6178735513013094"/>
    <s v="R-All-Elec-TV-All-All-R"/>
    <n v="0"/>
    <n v="26.751560552682925"/>
    <n v="0.11239789084292739"/>
    <n v="0.30258223399044498"/>
    <n v="0.69885089325706473"/>
    <n v="1.4125632140534643"/>
    <n v="2.6862475991326527"/>
    <n v="4.4725207692563114"/>
    <n v="6.750344127196275"/>
    <n v="9.413387855489038"/>
    <n v="12.286661712875382"/>
    <n v="15.164663210982617"/>
    <n v="17.855683231832337"/>
    <n v="20.214804493343244"/>
    <n v="22.160696971957215"/>
    <n v="23.676047440774369"/>
    <n v="24.794342086765617"/>
    <n v="25.57721888236161"/>
    <n v="26.099204379714877"/>
    <n v="26.431396728921975"/>
    <n v="26.633604815783983"/>
    <n v="26.751560552682925"/>
    <n v="0"/>
    <n v="0"/>
    <n v="8.8072752692745948E-2"/>
    <n v="0.40551641422252582"/>
    <n v="0.96548847850531438"/>
    <n v="1.4780772635497854"/>
    <n v="1.9696274513660894"/>
    <n v="2.3548478217188897"/>
    <n v="2.5650779508124701"/>
    <n v="2.569805591533362"/>
    <n v="2.3828241142758446"/>
    <n v="2.050925354937033"/>
    <n v="1.637696572040098"/>
    <n v="1.2071545622432787"/>
    <n v="0.81009873941737642"/>
    <n v="0.47468088902211769"/>
    <n v="0.21378959077939264"/>
    <n v="2.3996442633225756E-2"/>
    <n v="0"/>
    <n v="0"/>
    <n v="21.218678480074288"/>
    <n v="21.197679989749552"/>
    <n v="0"/>
    <n v="0"/>
    <n v="8.8072752692745948E-2"/>
    <n v="0.49358916691527177"/>
    <n v="1.459077645420586"/>
    <n v="2.9371549089703715"/>
    <n v="4.9067823603364609"/>
    <n v="7.2616301820553506"/>
    <n v="9.8267081328678216"/>
    <n v="12.396513724401183"/>
    <n v="14.779337838677028"/>
    <n v="16.830263193614062"/>
    <n v="18.467959765654161"/>
    <n v="19.67511432789744"/>
    <n v="20.485213067314817"/>
    <n v="20.959893956336934"/>
    <n v="21.173683547116326"/>
    <n v="21.197679989749552"/>
    <n v="21.197679989749552"/>
    <n v="21.197679989749552"/>
  </r>
  <r>
    <x v="81"/>
    <s v="Under $5"/>
    <n v="1.6178735513013094"/>
    <s v="Electronics"/>
    <s v="Urban"/>
    <s v="SC-Retro"/>
    <s v="M_Input"/>
    <x v="4"/>
    <s v="Multifamily - Low Rise"/>
    <s v="Infrared sensing advanced power strip"/>
    <n v="1.4344561255488841E-2"/>
    <n v="2.4406309240090397E-2"/>
    <n v="5.087384016211445E-2"/>
    <n v="9.1669306523604471E-2"/>
    <n v="0.16373265652394134"/>
    <n v="0.2298190639429171"/>
    <n v="0.29328004153572595"/>
    <n v="0.34291348295982121"/>
    <n v="0.37015128510416834"/>
    <n v="0.37096938535766566"/>
    <n v="0.34691262762699016"/>
    <n v="0.3040885964424907"/>
    <n v="0.25075711353927438"/>
    <n v="0.1953021900691774"/>
    <n v="0.14411209330835806"/>
    <n v="0.10087930891531886"/>
    <n v="6.7259815808168033E-2"/>
    <n v="4.2803365629823224E-2"/>
    <n v="2.6054235125319649E-2"/>
    <n v="1.5198153402241114E-2"/>
    <n v="3.5281446650669683"/>
    <n v="0.56106616535165443"/>
    <n v="1.6178735513013094"/>
    <s v="R-All-Elec-TV-All-All-R"/>
    <n v="0"/>
    <n v="3.4455274324726997"/>
    <n v="1.4344561255488841E-2"/>
    <n v="3.8750870495579237E-2"/>
    <n v="8.9624710657693687E-2"/>
    <n v="0.18129401718129817"/>
    <n v="0.34502667370523954"/>
    <n v="0.57484573764815661"/>
    <n v="0.86812577918388256"/>
    <n v="1.2110392621437038"/>
    <n v="1.5811905472478722"/>
    <n v="1.9521599326055379"/>
    <n v="2.2990725602325282"/>
    <n v="2.6031611566750188"/>
    <n v="2.8539182702142933"/>
    <n v="3.0492204602834709"/>
    <n v="3.1933325535918291"/>
    <n v="3.2942118625071481"/>
    <n v="3.3614716783153162"/>
    <n v="3.4042750439451392"/>
    <n v="3.4303292790704587"/>
    <n v="3.4455274324726997"/>
    <n v="0"/>
    <n v="0"/>
    <n v="1.1179054933236385E-2"/>
    <n v="5.1974521294726406E-2"/>
    <n v="0.12403787129506327"/>
    <n v="0.19012427871403903"/>
    <n v="0.25358525630684792"/>
    <n v="0.30321869773094312"/>
    <n v="0.33045649987529024"/>
    <n v="0.33127460012878762"/>
    <n v="0.30721784239811212"/>
    <n v="0.26439381121361261"/>
    <n v="0.21106232831039631"/>
    <n v="0.15560740484029933"/>
    <n v="0.10441730807947999"/>
    <n v="6.1184523686440798E-2"/>
    <n v="2.7565030579289967E-2"/>
    <n v="3.1085804009451587E-3"/>
    <n v="0"/>
    <n v="0"/>
    <n v="2.7342489604894071"/>
    <n v="2.7304076097875103"/>
    <n v="0"/>
    <n v="0"/>
    <n v="1.1179054933236385E-2"/>
    <n v="6.315357622796279E-2"/>
    <n v="0.18719144752302608"/>
    <n v="0.37731572623706511"/>
    <n v="0.63090098254391302"/>
    <n v="0.93411968027485615"/>
    <n v="1.2645761801501463"/>
    <n v="1.5958507802789339"/>
    <n v="1.9030686226770461"/>
    <n v="2.167462433890659"/>
    <n v="2.3785247622010552"/>
    <n v="2.5341321670413546"/>
    <n v="2.6385494751208345"/>
    <n v="2.6997339988072753"/>
    <n v="2.7272990293865651"/>
    <n v="2.7304076097875103"/>
    <n v="2.7304076097875103"/>
    <n v="2.7304076097875103"/>
  </r>
  <r>
    <x v="81"/>
    <s v="Under $5"/>
    <n v="1.6178735513013094"/>
    <s v="Electronics"/>
    <s v="Urban"/>
    <s v="SC-Retro"/>
    <s v="M_Input"/>
    <x v="4"/>
    <s v="Multifamily - High Rise"/>
    <s v="Infrared sensing advanced power strip"/>
    <n v="3.2705001765707576E-3"/>
    <n v="5.5634271775848966E-3"/>
    <n v="1.1597811655721688E-2"/>
    <n v="2.0898476886320481E-2"/>
    <n v="3.7330458954108768E-2"/>
    <n v="5.2395586581050993E-2"/>
    <n v="6.686349565316127E-2"/>
    <n v="7.8173788502328687E-2"/>
    <n v="8.438131142986087E-2"/>
    <n v="8.4562841457739082E-2"/>
    <n v="7.9083071532545443E-2"/>
    <n v="6.9323159439815582E-2"/>
    <n v="5.7165356900551002E-2"/>
    <n v="4.4523286534895151E-2"/>
    <n v="3.2851710279150008E-2"/>
    <n v="2.2998509971726672E-2"/>
    <n v="1.5333840953868713E-2"/>
    <n v="9.7582303549107532E-3"/>
    <n v="5.9397688134820454E-3"/>
    <n v="3.4648169214627151E-3"/>
    <n v="0.80433293528211325"/>
    <n v="0.56106616535165443"/>
    <n v="1.6178735513013094"/>
    <s v="R-All-Elec-TV-All-All-R"/>
    <n v="0"/>
    <n v="0.7854794501768555"/>
    <n v="3.2705001765707576E-3"/>
    <n v="8.8339273541556546E-3"/>
    <n v="2.0431739009877343E-2"/>
    <n v="4.1330215896197828E-2"/>
    <n v="7.8660674850306589E-2"/>
    <n v="0.13105626143135757"/>
    <n v="0.19791975708451884"/>
    <n v="0.27609354558684751"/>
    <n v="0.36047485701670839"/>
    <n v="0.44503769847444746"/>
    <n v="0.52412077000699286"/>
    <n v="0.59344392944680846"/>
    <n v="0.65060928634735948"/>
    <n v="0.69513257288225461"/>
    <n v="0.72798428316140462"/>
    <n v="0.75098279313313132"/>
    <n v="0.76631663408700001"/>
    <n v="0.77607486444191076"/>
    <n v="0.78201463325539278"/>
    <n v="0.7854794501768555"/>
    <n v="0"/>
    <n v="0"/>
    <n v="2.5485619580951548E-3"/>
    <n v="1.1849227188693948E-2"/>
    <n v="2.8281209256482233E-2"/>
    <n v="4.3346336883424458E-2"/>
    <n v="5.7814245955534735E-2"/>
    <n v="6.9124538804702151E-2"/>
    <n v="7.5332061732234334E-2"/>
    <n v="7.5513591760112547E-2"/>
    <n v="7.0033821834918908E-2"/>
    <n v="6.0273909742189047E-2"/>
    <n v="4.8116107202924467E-2"/>
    <n v="3.5474036837268616E-2"/>
    <n v="2.3802460581523473E-2"/>
    <n v="1.3949260274100138E-2"/>
    <n v="6.2845912562421793E-3"/>
    <n v="7.0898065728421979E-4"/>
    <n v="0"/>
    <n v="0"/>
    <n v="0.6233479413295826"/>
    <n v="0.62245294192573053"/>
    <n v="0"/>
    <n v="0"/>
    <n v="2.5485619580951548E-3"/>
    <n v="1.4397789146789103E-2"/>
    <n v="4.2678998403271336E-2"/>
    <n v="8.6025335286695787E-2"/>
    <n v="0.14383958124223051"/>
    <n v="0.21296412004693266"/>
    <n v="0.28829618177916699"/>
    <n v="0.36380977353927957"/>
    <n v="0.43384359537419848"/>
    <n v="0.49411750511638752"/>
    <n v="0.542233612319312"/>
    <n v="0.57770764915658057"/>
    <n v="0.60151010973810404"/>
    <n v="0.61545937001220419"/>
    <n v="0.62174396126844633"/>
    <n v="0.62245294192573053"/>
    <n v="0.62245294192573053"/>
    <n v="0.62245294192573053"/>
  </r>
  <r>
    <x v="81"/>
    <s v="Under $5"/>
    <n v="1.6178735513013094"/>
    <s v="Electronics"/>
    <s v="Urban"/>
    <s v="SC-Retro"/>
    <s v="M_Input"/>
    <x v="4"/>
    <s v="Manufactured"/>
    <s v="Infrared sensing advanced power strip"/>
    <n v="5.8853709784573681E-3"/>
    <n v="9.7676433390612299E-3"/>
    <n v="2.020025804636565E-2"/>
    <n v="3.6103692200410722E-2"/>
    <n v="6.3916699885261122E-2"/>
    <n v="8.893494946563428E-2"/>
    <n v="0.11248158953519244"/>
    <n v="0.13042848013230898"/>
    <n v="0.13960146677136634"/>
    <n v="0.13871960542014924"/>
    <n v="0.12863192158786535"/>
    <n v="0.11181629022423786"/>
    <n v="9.1465495153918983E-2"/>
    <n v="7.0655217008943283E-2"/>
    <n v="5.1705982879608869E-2"/>
    <n v="3.5892207448233938E-2"/>
    <n v="2.3728370178528465E-2"/>
    <n v="1.4972603123257907E-2"/>
    <n v="9.0365810015614837E-3"/>
    <n v="5.2266371765875893E-3"/>
    <n v="1.2133271446055394"/>
    <n v="0.56106616535165443"/>
    <n v="1.6178735513013094"/>
    <s v="R-All-Elec-TV-All-All-R"/>
    <n v="0"/>
    <n v="1.2133271446055394"/>
    <n v="5.8853709784573681E-3"/>
    <n v="1.5653014317518598E-2"/>
    <n v="3.5853272363884248E-2"/>
    <n v="7.195696456429497E-2"/>
    <n v="0.13587366444955609"/>
    <n v="0.22480861391519036"/>
    <n v="0.3372902034503828"/>
    <n v="0.46771868358269175"/>
    <n v="0.60732015035405806"/>
    <n v="0.74603975577420734"/>
    <n v="0.87467167736207263"/>
    <n v="0.98648796758631052"/>
    <n v="1.0779534627402294"/>
    <n v="1.1486086797491728"/>
    <n v="1.2003146626287817"/>
    <n v="1.2133271446055394"/>
    <n v="1.2133271446055394"/>
    <n v="1.2133271446055394"/>
    <n v="1.2133271446055394"/>
    <n v="1.2133271446055394"/>
    <n v="0"/>
    <n v="0"/>
    <n v="6.2219161636192632E-3"/>
    <n v="2.2125350317664334E-2"/>
    <n v="4.9938358002514734E-2"/>
    <n v="7.4956607582887899E-2"/>
    <n v="9.8503247652446058E-2"/>
    <n v="0.1164501382495626"/>
    <n v="0.12562312488861996"/>
    <n v="0.12474126353740286"/>
    <n v="0.11465357970511897"/>
    <n v="9.7837948341491482E-2"/>
    <n v="7.7487153271172601E-2"/>
    <n v="5.6676875126196895E-2"/>
    <n v="3.7727640996862481E-2"/>
    <n v="2.191386556548755E-2"/>
    <n v="9.7500282957820785E-3"/>
    <n v="9.9426124051152018E-4"/>
    <n v="0"/>
    <n v="0"/>
    <n v="0.93376030695061163"/>
    <n v="0.93376030695061163"/>
    <n v="0"/>
    <n v="0"/>
    <n v="6.2219161636192632E-3"/>
    <n v="2.8347266481283599E-2"/>
    <n v="7.8285624483798333E-2"/>
    <n v="0.15324223206668625"/>
    <n v="0.2517454797191323"/>
    <n v="0.36819561796869493"/>
    <n v="0.49381874285731486"/>
    <n v="0.61856000639471775"/>
    <n v="0.73321358609983678"/>
    <n v="0.83105153444132829"/>
    <n v="0.9085386877125009"/>
    <n v="0.93376030695061163"/>
    <n v="0.93376030695061163"/>
    <n v="0.93376030695061163"/>
    <n v="0.93376030695061163"/>
    <n v="0.93376030695061163"/>
    <n v="0.93376030695061163"/>
    <n v="0.93376030695061163"/>
  </r>
  <r>
    <x v="81"/>
    <s v="Under $60"/>
    <n v="58.886366374927597"/>
    <s v="Electronics"/>
    <s v="Urban"/>
    <s v="SC-Retro"/>
    <s v="M_Input"/>
    <x v="4"/>
    <s v="Single Family"/>
    <s v="Load sensing advanced power strip"/>
    <n v="2.2782378273043909E-2"/>
    <n v="3.7389925024699872E-2"/>
    <n v="7.6238757792548462E-2"/>
    <n v="0.13510447238014742"/>
    <n v="0.22817907797254738"/>
    <n v="0.31849948074806922"/>
    <n v="0.40424367817830775"/>
    <n v="0.4703739974591582"/>
    <n v="0.50512876854583377"/>
    <n v="0.50363283952090709"/>
    <n v="0.46877140061773109"/>
    <n v="0.40909721488999712"/>
    <n v="0.33593885789427141"/>
    <n v="0.26046212330004748"/>
    <n v="0.19137204658198853"/>
    <n v="0.13335734570521224"/>
    <n v="8.8507999831869813E-2"/>
    <n v="5.606921591570959E-2"/>
    <n v="3.397414785343774E-2"/>
    <n v="1.9805105460873829E-2"/>
    <n v="4.5976162579439999"/>
    <n v="39.470036503486639"/>
    <n v="58.886366374927597"/>
    <s v="R-All-Elec-CompAcc-All-All-R"/>
    <n v="0"/>
    <n v="4.5976162579439999"/>
    <n v="2.2782378273043909E-2"/>
    <n v="6.0172303297743784E-2"/>
    <n v="0.13641106109029225"/>
    <n v="0.27151553347043966"/>
    <n v="0.49969461144298705"/>
    <n v="0.81819409219105621"/>
    <n v="1.2224377703693641"/>
    <n v="1.6928117678285224"/>
    <n v="2.197940536374356"/>
    <n v="2.7015733758952631"/>
    <n v="3.1703447765129944"/>
    <n v="3.5794419914029914"/>
    <n v="3.9153808492972626"/>
    <n v="4.1758429725973105"/>
    <n v="4.3672150191792989"/>
    <n v="4.5005723648845111"/>
    <n v="4.5890803647163807"/>
    <n v="4.5976162579439999"/>
    <n v="4.5976162579439999"/>
    <n v="4.5976162579439999"/>
    <n v="0"/>
    <n v="0"/>
    <n v="2.3271137159526223E-2"/>
    <n v="8.2136851747125178E-2"/>
    <n v="0.17521145733952515"/>
    <n v="0.26553186011504698"/>
    <n v="0.35127605754528551"/>
    <n v="0.41740637682613596"/>
    <n v="0.45216114791281153"/>
    <n v="0.45066521888788486"/>
    <n v="0.41580377998470885"/>
    <n v="0.35612959425697488"/>
    <n v="0.28297123726124918"/>
    <n v="0.20749450266702524"/>
    <n v="0.13840442594896629"/>
    <n v="8.0389725072189999E-2"/>
    <n v="3.5540379198847574E-2"/>
    <n v="3.1015952826873514E-3"/>
    <n v="0"/>
    <n v="0"/>
    <n v="3.5382638452835549"/>
    <n v="3.5382638452835549"/>
    <n v="0"/>
    <n v="0"/>
    <n v="2.3271137159526223E-2"/>
    <n v="0.1054079889066514"/>
    <n v="0.28061944624617652"/>
    <n v="0.54615130636122355"/>
    <n v="0.89742736390650912"/>
    <n v="1.3148337407326451"/>
    <n v="1.7669948886454567"/>
    <n v="2.2176601075333418"/>
    <n v="2.6334638875180505"/>
    <n v="2.9895934817750254"/>
    <n v="3.2725647190362745"/>
    <n v="3.4800592217033"/>
    <n v="3.5382638452835549"/>
    <n v="3.5382638452835549"/>
    <n v="3.5382638452835549"/>
    <n v="3.5382638452835549"/>
    <n v="3.5382638452835549"/>
    <n v="3.5382638452835549"/>
  </r>
  <r>
    <x v="81"/>
    <s v="Under $60"/>
    <n v="58.886366374927597"/>
    <s v="Electronics"/>
    <s v="Urban"/>
    <s v="SC-Retro"/>
    <s v="M_Input"/>
    <x v="4"/>
    <s v="Multifamily - Low Rise"/>
    <s v="Load sensing advanced power strip"/>
    <n v="2.5260455948155065E-3"/>
    <n v="4.1718425130578638E-3"/>
    <n v="8.5094480043660624E-3"/>
    <n v="1.5085936467859535E-2"/>
    <n v="2.549996958551138E-2"/>
    <n v="3.5622380138834418E-2"/>
    <n v="4.5245380477840227E-2"/>
    <n v="5.2651485609558381E-2"/>
    <n v="5.6565813172039917E-2"/>
    <n v="5.6428543934353023E-2"/>
    <n v="5.2528898536066633E-2"/>
    <n v="4.5836380355166087E-2"/>
    <n v="3.762925596477517E-2"/>
    <n v="2.9178339586276639E-2"/>
    <n v="2.1435979683625466E-2"/>
    <n v="1.4936426277465161E-2"/>
    <n v="9.9129378532164577E-3"/>
    <n v="6.2796760782443655E-3"/>
    <n v="3.805000407663729E-3"/>
    <n v="2.2180795523433932E-3"/>
    <n v="0.51491160354655285"/>
    <n v="39.470036503486639"/>
    <n v="58.886366374927597"/>
    <s v="R-All-Elec-CompAcc-All-All-R"/>
    <n v="0"/>
    <n v="0.51491160354655285"/>
    <n v="2.5260455948155065E-3"/>
    <n v="6.6978881078733708E-3"/>
    <n v="1.5207336112239433E-2"/>
    <n v="3.0293272580098968E-2"/>
    <n v="5.5793242165610352E-2"/>
    <n v="9.1415622304444777E-2"/>
    <n v="0.13666100278228499"/>
    <n v="0.18931248839184336"/>
    <n v="0.24587830156388329"/>
    <n v="0.30230684549823633"/>
    <n v="0.35483574403430296"/>
    <n v="0.40067212438946903"/>
    <n v="0.43830138035424421"/>
    <n v="0.46747971994052084"/>
    <n v="0.48891569962414633"/>
    <n v="0.50385212590161144"/>
    <n v="0.51376506375482789"/>
    <n v="0.51491160354655285"/>
    <n v="0.51491160354655285"/>
    <n v="0.51491160354655285"/>
    <n v="0"/>
    <n v="0"/>
    <n v="2.5773212356149412E-3"/>
    <n v="9.1538096991084141E-3"/>
    <n v="1.9567842816760259E-2"/>
    <n v="2.9690253370083297E-2"/>
    <n v="3.9313253709089106E-2"/>
    <n v="4.671935884080726E-2"/>
    <n v="5.0633686403288795E-2"/>
    <n v="5.0496417165601902E-2"/>
    <n v="4.6596771767315512E-2"/>
    <n v="3.9904253586414966E-2"/>
    <n v="3.1697129196024049E-2"/>
    <n v="2.3246212817525518E-2"/>
    <n v="1.5503852914874345E-2"/>
    <n v="9.00429950871404E-3"/>
    <n v="3.9808110844653365E-3"/>
    <n v="3.4754930949324435E-4"/>
    <n v="0"/>
    <n v="0"/>
    <n v="0.3962690681715304"/>
    <n v="0.3962690681715304"/>
    <n v="0"/>
    <n v="0"/>
    <n v="2.5773212356149412E-3"/>
    <n v="1.1731130934723355E-2"/>
    <n v="3.1298973751483612E-2"/>
    <n v="6.0989227121566909E-2"/>
    <n v="0.10030248083065602"/>
    <n v="0.14702183967146326"/>
    <n v="0.19765552607475206"/>
    <n v="0.24815194324035397"/>
    <n v="0.29474871500766947"/>
    <n v="0.33465296859408444"/>
    <n v="0.36635009779010852"/>
    <n v="0.38959631060763406"/>
    <n v="0.3962690681715304"/>
    <n v="0.3962690681715304"/>
    <n v="0.3962690681715304"/>
    <n v="0.3962690681715304"/>
    <n v="0.3962690681715304"/>
    <n v="0.3962690681715304"/>
  </r>
  <r>
    <x v="81"/>
    <s v="Under $60"/>
    <n v="58.886366374927597"/>
    <s v="Electronics"/>
    <s v="Urban"/>
    <s v="SC-Retro"/>
    <s v="M_Input"/>
    <x v="4"/>
    <s v="Multifamily - High Rise"/>
    <s v="Load sensing advanced power strip"/>
    <n v="5.7592786678705322E-4"/>
    <n v="9.5097303690741162E-4"/>
    <n v="1.9399159751712469E-3"/>
    <n v="3.4392438051320936E-3"/>
    <n v="5.8139016867643752E-3"/>
    <n v="8.1214128661276069E-3"/>
    <n v="1.0315275069739702E-2"/>
    <n v="1.2002928741233784E-2"/>
    <n v="1.2894991020252643E-2"/>
    <n v="1.286294288088255E-2"/>
    <n v="1.1974619283447447E-2"/>
    <n v="1.0449332006128494E-2"/>
    <n v="8.5783801574652041E-3"/>
    <n v="6.6518228676909026E-3"/>
    <n v="4.8865336555025075E-3"/>
    <n v="3.4052131440809141E-3"/>
    <n v="2.2599439293788043E-3"/>
    <n v="1.4316286774195928E-3"/>
    <n v="8.6745293607809189E-4"/>
    <n v="5.0566929828307753E-4"/>
    <n v="0.11738757925436637"/>
    <n v="39.470036503486639"/>
    <n v="58.886366374927597"/>
    <s v="R-All-Elec-CompAcc-All-All-R"/>
    <n v="0"/>
    <n v="0.11738757925436637"/>
    <n v="5.7592786678705322E-4"/>
    <n v="1.5269009036944648E-3"/>
    <n v="3.4668168788657117E-3"/>
    <n v="6.9060606839978049E-3"/>
    <n v="1.2719962370762179E-2"/>
    <n v="2.0841375236889788E-2"/>
    <n v="3.115665030662949E-2"/>
    <n v="4.3159579047863272E-2"/>
    <n v="5.6054570068115914E-2"/>
    <n v="6.8917512948998463E-2"/>
    <n v="8.0892132232445915E-2"/>
    <n v="9.1341464238574407E-2"/>
    <n v="9.9919844396039612E-2"/>
    <n v="0.10657166726373052"/>
    <n v="0.11145820091923303"/>
    <n v="0.11486341406331395"/>
    <n v="0.11712335799269276"/>
    <n v="0.11738757925436637"/>
    <n v="0.11738757925436637"/>
    <n v="0.11738757925436637"/>
    <n v="0"/>
    <n v="0"/>
    <n v="5.8753238851788603E-4"/>
    <n v="2.0868602184787328E-3"/>
    <n v="4.4615181001110144E-3"/>
    <n v="6.769029279474246E-3"/>
    <n v="8.9628914830863424E-3"/>
    <n v="1.0650545154580422E-2"/>
    <n v="1.1542607433599281E-2"/>
    <n v="1.151055929422919E-2"/>
    <n v="1.0622235696794085E-2"/>
    <n v="9.0969484194751322E-3"/>
    <n v="7.2259965708118433E-3"/>
    <n v="5.2994392810375417E-3"/>
    <n v="3.5341500688491467E-3"/>
    <n v="2.0528295574275533E-3"/>
    <n v="9.0756034272544348E-4"/>
    <n v="7.924509076623191E-5"/>
    <n v="0"/>
    <n v="0"/>
    <n v="9.0339907521299154E-2"/>
    <n v="9.0339907521299154E-2"/>
    <n v="0"/>
    <n v="0"/>
    <n v="5.8753238851788603E-4"/>
    <n v="2.674392606996619E-3"/>
    <n v="7.1359107071076334E-3"/>
    <n v="1.390493998658188E-2"/>
    <n v="2.2867831469668223E-2"/>
    <n v="3.3518376624248641E-2"/>
    <n v="4.5060984057847919E-2"/>
    <n v="5.6571543352077105E-2"/>
    <n v="6.7193779048871194E-2"/>
    <n v="7.6290727468346323E-2"/>
    <n v="8.3516724039158163E-2"/>
    <n v="8.8816163320195707E-2"/>
    <n v="9.0339907521299154E-2"/>
    <n v="9.0339907521299154E-2"/>
    <n v="9.0339907521299154E-2"/>
    <n v="9.0339907521299154E-2"/>
    <n v="9.0339907521299154E-2"/>
    <n v="9.0339907521299154E-2"/>
  </r>
  <r>
    <x v="81"/>
    <s v="Under $60"/>
    <n v="58.886366374927597"/>
    <s v="Electronics"/>
    <s v="Urban"/>
    <s v="SC-Retro"/>
    <s v="M_Input"/>
    <x v="4"/>
    <s v="Manufactured"/>
    <s v="Load sensing advanced power strip"/>
    <n v="1.0963983177762334E-3"/>
    <n v="1.7662663303949163E-3"/>
    <n v="3.5744101644313775E-3"/>
    <n v="6.285510377787535E-3"/>
    <n v="1.0530749913102327E-2"/>
    <n v="1.4583103105429464E-2"/>
    <n v="1.8357510351908073E-2"/>
    <n v="2.1185518774871355E-2"/>
    <n v="2.2568638281846701E-2"/>
    <n v="2.2322314346391484E-2"/>
    <n v="2.0604759254887143E-2"/>
    <n v="1.7830185489850589E-2"/>
    <n v="1.4520121828953073E-2"/>
    <n v="1.1167045790634971E-2"/>
    <n v="8.1362504679781174E-3"/>
    <n v="5.6219291969652014E-3"/>
    <n v="3.6996038281295854E-3"/>
    <n v="2.3237919217066927E-3"/>
    <n v="1.3961147861499316E-3"/>
    <n v="8.0695487395652968E-4"/>
    <n v="0.18732891148997691"/>
    <n v="39.470036503486639"/>
    <n v="58.886366374927597"/>
    <s v="R-All-Elec-CompAcc-All-All-R"/>
    <n v="0"/>
    <n v="0.18732891148997691"/>
    <n v="1.0963983177762334E-3"/>
    <n v="2.8626646481711496E-3"/>
    <n v="6.437074812602527E-3"/>
    <n v="1.2722585190390063E-2"/>
    <n v="2.3253335103492388E-2"/>
    <n v="3.7836438208921852E-2"/>
    <n v="5.6193948560829925E-2"/>
    <n v="7.737946733570128E-2"/>
    <n v="9.994810561754798E-2"/>
    <n v="0.12227041996393946"/>
    <n v="0.14287517921882661"/>
    <n v="0.16070536470867719"/>
    <n v="0.17522548653763026"/>
    <n v="0.18639253232826522"/>
    <n v="0.18732891148997691"/>
    <n v="0.18732891148997691"/>
    <n v="0.18732891148997691"/>
    <n v="0.18732891148997691"/>
    <n v="0.18732891148997691"/>
    <n v="0.18732891148997691"/>
    <n v="0"/>
    <n v="0"/>
    <n v="1.4162555554524921E-3"/>
    <n v="4.1273557688086496E-3"/>
    <n v="8.3725953041234417E-3"/>
    <n v="1.2424948496450578E-2"/>
    <n v="1.6199355742929189E-2"/>
    <n v="1.9027364165892471E-2"/>
    <n v="2.0410483672867817E-2"/>
    <n v="2.0164159737412597E-2"/>
    <n v="1.8446604645908256E-2"/>
    <n v="1.5672030880871705E-2"/>
    <n v="1.2361967219974188E-2"/>
    <n v="9.0088911816560858E-3"/>
    <n v="5.9780958589992321E-3"/>
    <n v="3.4637745879863161E-3"/>
    <n v="1.5414492191507E-3"/>
    <n v="1.6563731272780735E-4"/>
    <n v="0"/>
    <n v="0"/>
    <n v="0.14416581931039921"/>
    <n v="0.14416581931039921"/>
    <n v="0"/>
    <n v="0"/>
    <n v="1.4162555554524921E-3"/>
    <n v="5.5436113242611417E-3"/>
    <n v="1.3916206628384584E-2"/>
    <n v="2.6341155124835161E-2"/>
    <n v="4.254051086776435E-2"/>
    <n v="6.1567875033656821E-2"/>
    <n v="8.1978358706524646E-2"/>
    <n v="0.10214251844393724"/>
    <n v="0.12058912308984548"/>
    <n v="0.1362611539707172"/>
    <n v="0.14416581931039921"/>
    <n v="0.14416581931039921"/>
    <n v="0.14416581931039921"/>
    <n v="0.14416581931039921"/>
    <n v="0.14416581931039921"/>
    <n v="0.14416581931039921"/>
    <n v="0.14416581931039921"/>
    <n v="0.14416581931039921"/>
  </r>
  <r>
    <x v="81"/>
    <s v="Under $5"/>
    <n v="1.1441839994159859"/>
    <s v="Electronics"/>
    <s v="Urban"/>
    <s v="SC-Retro"/>
    <s v="M_Input"/>
    <x v="4"/>
    <s v="Single Family"/>
    <s v="PC-interaction-sensing Home Office APS"/>
    <n v="3.3643245590088702E-2"/>
    <n v="5.2869338025403771E-2"/>
    <n v="0.10438405693272873"/>
    <n v="0.18035468681012132"/>
    <n v="0.2770383154581379"/>
    <n v="0.38330197095398982"/>
    <n v="0.48218959110981335"/>
    <n v="0.55599009467479898"/>
    <n v="0.59163805980192274"/>
    <n v="0.58454434890481544"/>
    <n v="0.53914241980770594"/>
    <n v="0.46620240794061379"/>
    <n v="0.37933883553512859"/>
    <n v="0.29142637326675852"/>
    <n v="0.2121414134392122"/>
    <n v="0.14637845910970793"/>
    <n v="9.6181528516964349E-2"/>
    <n v="6.0317165482188739E-2"/>
    <n v="3.6175710109503226E-2"/>
    <n v="2.1056483426665926E-2"/>
    <n v="4.8881148716335225"/>
    <n v="0.59816797378491271"/>
    <n v="1.1441839994159859"/>
    <s v="R-All-Elec-CompAcc-All-All-R"/>
    <n v="0"/>
    <n v="4.8881148716335225"/>
    <n v="3.3643245590088702E-2"/>
    <n v="8.6512583615492467E-2"/>
    <n v="0.1908966405482212"/>
    <n v="0.37125132735834254"/>
    <n v="0.64828964281648038"/>
    <n v="1.0315916137704702"/>
    <n v="1.5137812048802834"/>
    <n v="2.0697712995550823"/>
    <n v="2.661409359357005"/>
    <n v="3.2459537082618204"/>
    <n v="3.7850961280695263"/>
    <n v="4.2512985360101405"/>
    <n v="4.6306373715452693"/>
    <n v="4.8881148716335225"/>
    <n v="4.8881148716335225"/>
    <n v="4.8881148716335225"/>
    <n v="4.8881148716335225"/>
    <n v="4.8881148716335225"/>
    <n v="4.8881148716335225"/>
    <n v="4.8881148716335225"/>
    <n v="0"/>
    <n v="0"/>
    <n v="4.8069697576626026E-2"/>
    <n v="0.12404032745401861"/>
    <n v="0.22072395610203518"/>
    <n v="0.32698761159788714"/>
    <n v="0.42587523175371067"/>
    <n v="0.4996757353186963"/>
    <n v="0.53532370044582001"/>
    <n v="0.5282299895487127"/>
    <n v="0.48282806045160326"/>
    <n v="0.40988804858451111"/>
    <n v="0.32302447617902591"/>
    <n v="0.23511201391065581"/>
    <n v="0.15582705408310948"/>
    <n v="9.0064099753605215E-2"/>
    <n v="3.9867169160861644E-2"/>
    <n v="4.0028061260860351E-3"/>
    <n v="0"/>
    <n v="0"/>
    <n v="3.7618276845114682"/>
    <n v="3.7618276845114682"/>
    <n v="0"/>
    <n v="0"/>
    <n v="4.8069697576626026E-2"/>
    <n v="0.17211002503064463"/>
    <n v="0.39283398113267981"/>
    <n v="0.71982159273056689"/>
    <n v="1.1456968244842776"/>
    <n v="1.6453725598029738"/>
    <n v="2.1806962602487938"/>
    <n v="2.7089262497975066"/>
    <n v="3.1917543102491099"/>
    <n v="3.601642358833621"/>
    <n v="3.7618276845114682"/>
    <n v="3.7618276845114682"/>
    <n v="3.7618276845114682"/>
    <n v="3.7618276845114682"/>
    <n v="3.7618276845114682"/>
    <n v="3.7618276845114682"/>
    <n v="3.7618276845114682"/>
    <n v="3.7618276845114682"/>
  </r>
  <r>
    <x v="81"/>
    <s v="Under $5"/>
    <n v="1.1441839994159859"/>
    <s v="Electronics"/>
    <s v="Urban"/>
    <s v="SC-Retro"/>
    <s v="M_Input"/>
    <x v="4"/>
    <s v="Multifamily - Low Rise"/>
    <s v="PC-interaction-sensing Home Office APS"/>
    <n v="2.4765731618422676E-3"/>
    <n v="3.9231069247601192E-3"/>
    <n v="7.747410057220531E-3"/>
    <n v="1.3390118915821893E-2"/>
    <n v="2.0584135099046899E-2"/>
    <n v="2.8500485079609745E-2"/>
    <n v="3.5878075350620847E-2"/>
    <n v="4.1371188753077909E-2"/>
    <n v="4.403989871982026E-2"/>
    <n v="4.3532531651881319E-2"/>
    <n v="4.015540446313761E-2"/>
    <n v="3.4718538132509934E-2"/>
    <n v="2.824159599172147E-2"/>
    <n v="2.1698081719148114E-2"/>
    <n v="1.5792971365315961E-2"/>
    <n v="1.0896359639760312E-2"/>
    <n v="7.1596116759107117E-3"/>
    <n v="4.48989033939203E-3"/>
    <n v="2.692832857575358E-3"/>
    <n v="1.5673867849915789E-3"/>
    <n v="0.36385784359493695"/>
    <n v="0.59816797378491271"/>
    <n v="1.1441839994159859"/>
    <s v="R-All-Elec-CompAcc-All-All-R"/>
    <n v="0"/>
    <n v="0.36385784359493695"/>
    <n v="2.4765731618422676E-3"/>
    <n v="6.3996800866023863E-3"/>
    <n v="1.4147090143822916E-2"/>
    <n v="2.753720905964481E-2"/>
    <n v="4.8121344158691709E-2"/>
    <n v="7.662182923830145E-2"/>
    <n v="0.1124999045889223"/>
    <n v="0.15387109334200022"/>
    <n v="0.19791099206182047"/>
    <n v="0.24144352371370179"/>
    <n v="0.2815989281768394"/>
    <n v="0.31631746630934932"/>
    <n v="0.34455906230107081"/>
    <n v="0.36385784359493695"/>
    <n v="0.36385784359493695"/>
    <n v="0.36385784359493695"/>
    <n v="0.36385784359493695"/>
    <n v="0.36385784359493695"/>
    <n v="0.36385784359493695"/>
    <n v="0.36385784359493695"/>
    <n v="0"/>
    <n v="0"/>
    <n v="3.555523839969185E-3"/>
    <n v="9.1982326985705475E-3"/>
    <n v="1.6392248881795551E-2"/>
    <n v="2.4308598862358401E-2"/>
    <n v="3.1686189133369499E-2"/>
    <n v="3.7179302535826561E-2"/>
    <n v="3.9848012502568912E-2"/>
    <n v="3.9340645434629971E-2"/>
    <n v="3.5963518245886263E-2"/>
    <n v="3.0526651915258586E-2"/>
    <n v="2.4049709774470122E-2"/>
    <n v="1.7506195501896769E-2"/>
    <n v="1.1601085148064615E-2"/>
    <n v="6.704473422508966E-3"/>
    <n v="2.9677254586593657E-3"/>
    <n v="2.98004122140684E-4"/>
    <n v="0"/>
    <n v="0"/>
    <n v="0.28002011924991005"/>
    <n v="0.28002011924991005"/>
    <n v="0"/>
    <n v="0"/>
    <n v="3.555523839969185E-3"/>
    <n v="1.2753756538539732E-2"/>
    <n v="2.9146005420335283E-2"/>
    <n v="5.3454604282693684E-2"/>
    <n v="8.5140793416063176E-2"/>
    <n v="0.12232009595188974"/>
    <n v="0.16216810845445864"/>
    <n v="0.20150875388908862"/>
    <n v="0.23747227213497488"/>
    <n v="0.26799892405023346"/>
    <n v="0.28002011924991005"/>
    <n v="0.28002011924991005"/>
    <n v="0.28002011924991005"/>
    <n v="0.28002011924991005"/>
    <n v="0.28002011924991005"/>
    <n v="0.28002011924991005"/>
    <n v="0.28002011924991005"/>
    <n v="0.28002011924991005"/>
  </r>
  <r>
    <x v="81"/>
    <s v="Under $5"/>
    <n v="1.1441839994159859"/>
    <s v="Electronics"/>
    <s v="Urban"/>
    <s v="SC-Retro"/>
    <s v="M_Input"/>
    <x v="4"/>
    <s v="Multifamily - High Rise"/>
    <s v="PC-interaction-sensing Home Office APS"/>
    <n v="5.6464835827559903E-4"/>
    <n v="8.9427366797148326E-4"/>
    <n v="1.7661926518022304E-3"/>
    <n v="3.0526367142892116E-3"/>
    <n v="4.6931090396645503E-3"/>
    <n v="6.4977187182415517E-3"/>
    <n v="8.1796685607663632E-3"/>
    <n v="9.4313659870060365E-3"/>
    <n v="1.003952858942765E-2"/>
    <n v="9.923284016504037E-3"/>
    <n v="9.1539265817418194E-3"/>
    <n v="7.9147945126330221E-3"/>
    <n v="6.4382656648146082E-3"/>
    <n v="4.946539049546823E-3"/>
    <n v="3.6001567101668192E-3"/>
    <n v="2.4841569448191677E-3"/>
    <n v="1.6322427501584695E-3"/>
    <n v="1.0235967091697313E-3"/>
    <n v="6.1390420983043978E-4"/>
    <n v="3.5732684829428382E-4"/>
    <n v="8.2950920426212341E-2"/>
    <n v="0.59816797378491271"/>
    <n v="1.1441839994159859"/>
    <s v="R-All-Elec-CompAcc-All-All-R"/>
    <n v="0"/>
    <n v="8.2950920426212341E-2"/>
    <n v="5.6464835827559903E-4"/>
    <n v="1.4589220262470823E-3"/>
    <n v="3.2251146780493127E-3"/>
    <n v="6.2777513923385243E-3"/>
    <n v="1.0970860432003075E-2"/>
    <n v="1.7468579150244627E-2"/>
    <n v="2.5648247711010992E-2"/>
    <n v="3.5079613698017029E-2"/>
    <n v="4.511914228744468E-2"/>
    <n v="5.5042426303948719E-2"/>
    <n v="6.4196352885690533E-2"/>
    <n v="7.2111147398323555E-2"/>
    <n v="7.854941306313816E-2"/>
    <n v="8.2950920426212341E-2"/>
    <n v="8.2950920426212341E-2"/>
    <n v="8.2950920426212341E-2"/>
    <n v="8.2950920426212341E-2"/>
    <n v="8.2950920426212341E-2"/>
    <n v="8.2950920426212341E-2"/>
    <n v="8.2950920426212341E-2"/>
    <n v="0"/>
    <n v="0"/>
    <n v="8.105424544409465E-4"/>
    <n v="2.0969865169279279E-3"/>
    <n v="3.7374588423032661E-3"/>
    <n v="5.5420685208802676E-3"/>
    <n v="7.2240183634050791E-3"/>
    <n v="8.4757157896447523E-3"/>
    <n v="9.0838783920663656E-3"/>
    <n v="8.9676338191427528E-3"/>
    <n v="8.1982763843805352E-3"/>
    <n v="6.959144315271738E-3"/>
    <n v="5.482615467453324E-3"/>
    <n v="3.9908888521855389E-3"/>
    <n v="2.6445065128055355E-3"/>
    <n v="1.5285067474578838E-3"/>
    <n v="6.7659255279718558E-4"/>
    <n v="6.7946511808447338E-5"/>
    <n v="0"/>
    <n v="0"/>
    <n v="6.3837916478986664E-2"/>
    <n v="6.3837916478986664E-2"/>
    <n v="0"/>
    <n v="0"/>
    <n v="8.105424544409465E-4"/>
    <n v="2.9075289713688746E-3"/>
    <n v="6.6449878136721407E-3"/>
    <n v="1.2187056334552408E-2"/>
    <n v="1.9411074697957487E-2"/>
    <n v="2.7886790487602238E-2"/>
    <n v="3.69706688796686E-2"/>
    <n v="4.5938302698811356E-2"/>
    <n v="5.4136579083191888E-2"/>
    <n v="6.1095723398463628E-2"/>
    <n v="6.3837916478986664E-2"/>
    <n v="6.3837916478986664E-2"/>
    <n v="6.3837916478986664E-2"/>
    <n v="6.3837916478986664E-2"/>
    <n v="6.3837916478986664E-2"/>
    <n v="6.3837916478986664E-2"/>
    <n v="6.3837916478986664E-2"/>
    <n v="6.3837916478986664E-2"/>
  </r>
  <r>
    <x v="81"/>
    <s v="Under $5"/>
    <n v="1.1441839994159859"/>
    <s v="Electronics"/>
    <s v="Urban"/>
    <s v="SC-Retro"/>
    <s v="M_Input"/>
    <x v="4"/>
    <s v="Manufactured"/>
    <s v="PC-interaction-sensing Home Office APS"/>
    <n v="1.3018621193265423E-3"/>
    <n v="2.0116160066467707E-3"/>
    <n v="3.9413608048450375E-3"/>
    <n v="6.7567734903875333E-3"/>
    <n v="1.0295297793467295E-2"/>
    <n v="1.4130772912939628E-2"/>
    <n v="1.7630122407205729E-2"/>
    <n v="2.0161049054715018E-2"/>
    <n v="2.1280620432307943E-2"/>
    <n v="2.0856477102103099E-2"/>
    <n v="1.9076553192547713E-2"/>
    <n v="1.635662247415676E-2"/>
    <n v="1.3198376649410723E-2"/>
    <n v="1.0057399833482255E-2"/>
    <n v="7.2599139573247522E-3"/>
    <n v="4.9671440378456482E-3"/>
    <n v="3.2361523368750365E-3"/>
    <n v="2.0122520669512401E-3"/>
    <n v="1.1966371176699319E-3"/>
    <n v="6.9061334236128079E-4"/>
    <n v="0.16032104131260591"/>
    <n v="0.59816797378491271"/>
    <n v="1.1441839994159859"/>
    <s v="R-All-Elec-CompAcc-All-All-R"/>
    <n v="0"/>
    <n v="0.16032104131260591"/>
    <n v="1.3018621193265423E-3"/>
    <n v="3.3134781259733133E-3"/>
    <n v="7.2548389308183508E-3"/>
    <n v="1.4011612421205884E-2"/>
    <n v="2.430691021467318E-2"/>
    <n v="3.8437683127612809E-2"/>
    <n v="5.6067805534818535E-2"/>
    <n v="7.6228854589533546E-2"/>
    <n v="9.7509475021841485E-2"/>
    <n v="0.11836595212394459"/>
    <n v="0.1374425053164923"/>
    <n v="0.15379912779064905"/>
    <n v="0.16032104131260591"/>
    <n v="0.16032104131260591"/>
    <n v="0.16032104131260591"/>
    <n v="0.16032104131260591"/>
    <n v="0.16032104131260591"/>
    <n v="0.16032104131260591"/>
    <n v="0.16032104131260591"/>
    <n v="0.16032104131260591"/>
    <n v="0"/>
    <n v="1.6461016289794073E-4"/>
    <n v="2.0943549610962075E-3"/>
    <n v="4.9097676466387033E-3"/>
    <n v="8.4482919497184655E-3"/>
    <n v="1.2283767069190798E-2"/>
    <n v="1.5783116563456899E-2"/>
    <n v="1.8314043210966188E-2"/>
    <n v="1.9433614588559113E-2"/>
    <n v="1.9009471258354269E-2"/>
    <n v="1.7229547348798883E-2"/>
    <n v="1.450961663040793E-2"/>
    <n v="1.1351370805661893E-2"/>
    <n v="8.2103939897334253E-3"/>
    <n v="5.4129081135759222E-3"/>
    <n v="3.1201381940968182E-3"/>
    <n v="1.3891464931262065E-3"/>
    <n v="1.6524622320241008E-4"/>
    <n v="0"/>
    <n v="0"/>
    <n v="0.12338092443762931"/>
    <n v="0.12338092443762931"/>
    <n v="0"/>
    <n v="1.6461016289794073E-4"/>
    <n v="2.2589651239941482E-3"/>
    <n v="7.1687327706328515E-3"/>
    <n v="1.5617024720351317E-2"/>
    <n v="2.7900791789542113E-2"/>
    <n v="4.3683908352999012E-2"/>
    <n v="6.1997951563965203E-2"/>
    <n v="8.143156615252431E-2"/>
    <n v="0.10044103741087858"/>
    <n v="0.11767058475967745"/>
    <n v="0.12338092443762931"/>
    <n v="0.12338092443762931"/>
    <n v="0.12338092443762931"/>
    <n v="0.12338092443762931"/>
    <n v="0.12338092443762931"/>
    <n v="0.12338092443762931"/>
    <n v="0.12338092443762931"/>
    <n v="0.12338092443762931"/>
    <n v="0.12338092443762931"/>
  </r>
  <r>
    <x v="82"/>
    <s v="Over $160"/>
    <n v="182.74028524564577"/>
    <s v="Refrigeration"/>
    <s v="Urban"/>
    <s v="SC-New"/>
    <s v="M_Input"/>
    <x v="4"/>
    <s v="Single Family"/>
    <s v="Std Size Refrig and Refrig-Freezer - CEE Tier 1"/>
    <n v="8.4787705318471285E-4"/>
    <n v="1.2700269500519159E-3"/>
    <n v="1.8351953805834673E-3"/>
    <n v="2.5983387611055939E-3"/>
    <n v="3.4878548176249234E-3"/>
    <n v="4.6128725672142058E-3"/>
    <n v="5.8598024709052747E-3"/>
    <n v="7.0306501579019002E-3"/>
    <n v="8.0695927043849137E-3"/>
    <n v="9.235453448465273E-3"/>
    <n v="1.0368830442804211E-2"/>
    <n v="1.1125848208839235E-2"/>
    <n v="1.1284923679241263E-2"/>
    <n v="1.1610196119404469E-2"/>
    <n v="1.185165690943203E-2"/>
    <n v="1.2004971908581082E-2"/>
    <n v="1.2037330638636259E-2"/>
    <n v="1.2069890579214662E-2"/>
    <n v="1.2102653407615479E-2"/>
    <n v="1.2135620815810554E-2"/>
    <n v="0.16143958702100145"/>
    <n v="120.8217098748823"/>
    <n v="182.74028524564577"/>
    <s v="R-All-Ref-Refrig-All-All-C"/>
    <n v="0"/>
    <n v="0.16143958702100145"/>
    <n v="8.4787705318471285E-4"/>
    <n v="2.1179040032366287E-3"/>
    <n v="3.9530993838200962E-3"/>
    <n v="6.5514381449256901E-3"/>
    <n v="1.0039292962550614E-2"/>
    <n v="1.4652165529764821E-2"/>
    <n v="2.0511968000670094E-2"/>
    <n v="2.7542618158571994E-2"/>
    <n v="3.5612210862956906E-2"/>
    <n v="4.4847664311422175E-2"/>
    <n v="5.5216494754226388E-2"/>
    <n v="6.6342342963065626E-2"/>
    <n v="7.7627266642306889E-2"/>
    <n v="8.923746276171135E-2"/>
    <n v="0.10108911967114338"/>
    <n v="0.11309409157972447"/>
    <n v="0.12513142221836074"/>
    <n v="0.13720131279757541"/>
    <n v="0.1493039662051909"/>
    <n v="0.16143958702100145"/>
    <n v="0"/>
    <n v="3.6554544180622279E-5"/>
    <n v="6.0172297471217367E-4"/>
    <n v="1.3648663552343003E-3"/>
    <n v="2.2543824117536295E-3"/>
    <n v="3.3794001613429124E-3"/>
    <n v="4.6263300650339814E-3"/>
    <n v="5.7971777520306068E-3"/>
    <n v="6.8361202985136203E-3"/>
    <n v="8.0019810425939787E-3"/>
    <n v="9.1353580369329165E-3"/>
    <n v="9.8923758029679405E-3"/>
    <n v="1.0051451273369968E-2"/>
    <n v="1.0376723713533174E-2"/>
    <n v="1.0618184503560736E-2"/>
    <n v="1.0771499502709787E-2"/>
    <n v="1.0803858232764965E-2"/>
    <n v="1.0836418173343368E-2"/>
    <n v="1.0869181001744185E-2"/>
    <n v="1.090214840993926E-2"/>
    <n v="0.13677013890357559"/>
    <n v="0.13677013890357559"/>
    <n v="0"/>
    <n v="3.6554544180622279E-5"/>
    <n v="6.3827751889279595E-4"/>
    <n v="2.003143874127096E-3"/>
    <n v="4.2575262858807255E-3"/>
    <n v="7.6369264472236379E-3"/>
    <n v="1.2263256512257618E-2"/>
    <n v="1.8060434264288223E-2"/>
    <n v="2.4896554562801845E-2"/>
    <n v="3.2898535605395823E-2"/>
    <n v="4.2033893642328742E-2"/>
    <n v="5.1926269445296686E-2"/>
    <n v="6.1977720718666654E-2"/>
    <n v="7.2354444432199821E-2"/>
    <n v="8.2972628935760559E-2"/>
    <n v="9.3744128438470353E-2"/>
    <n v="0.10454798667123531"/>
    <n v="0.11538440484457868"/>
    <n v="0.12625358584632287"/>
    <n v="0.13677013890357559"/>
  </r>
  <r>
    <x v="82"/>
    <s v="Over $160"/>
    <n v="185.18191376685431"/>
    <s v="Refrigeration"/>
    <s v="Urban"/>
    <s v="SC-New"/>
    <s v="M_Input"/>
    <x v="4"/>
    <s v="Single Family"/>
    <s v="Std Size Refrig and Refrig-Freezer - CEE Tier 2"/>
    <n v="2.8951872340242514E-3"/>
    <n v="4.3366733406052255E-3"/>
    <n v="6.2665149597438468E-3"/>
    <n v="8.8723679719451779E-3"/>
    <n v="1.1909737035798491E-2"/>
    <n v="1.575125747137042E-2"/>
    <n v="2.0009062922443293E-2"/>
    <n v="2.4007075681070179E-2"/>
    <n v="2.7554681063435657E-2"/>
    <n v="3.1535665252396997E-2"/>
    <n v="3.5405729423873072E-2"/>
    <n v="3.7990665723212552E-2"/>
    <n v="3.8533849749038548E-2"/>
    <n v="3.964453509286666E-2"/>
    <n v="4.0469034581535931E-2"/>
    <n v="4.0992548723891277E-2"/>
    <n v="4.1103041845285591E-2"/>
    <n v="4.1214222026361491E-2"/>
    <n v="4.1326094994476731E-2"/>
    <n v="4.1438666527090731E-2"/>
    <n v="0.55125661162046613"/>
    <n v="122.46692790138593"/>
    <n v="185.18191376685431"/>
    <s v="R-All-Ref-Refrig-All-All-C"/>
    <n v="0"/>
    <n v="0.55125661162046613"/>
    <n v="2.8951872340242514E-3"/>
    <n v="7.2318605746294774E-3"/>
    <n v="1.3498375534373323E-2"/>
    <n v="2.23707435063185E-2"/>
    <n v="3.4280480542116992E-2"/>
    <n v="5.0031738013487412E-2"/>
    <n v="7.0040800935930708E-2"/>
    <n v="9.4047876617000883E-2"/>
    <n v="0.12160255768043654"/>
    <n v="0.15313822293283352"/>
    <n v="0.1885439523567066"/>
    <n v="0.22653461807991915"/>
    <n v="0.26506846782895771"/>
    <n v="0.30471300292182435"/>
    <n v="0.3451820375033603"/>
    <n v="0.38617458622725159"/>
    <n v="0.42727762807253716"/>
    <n v="0.46849185009889865"/>
    <n v="0.50981794509337541"/>
    <n v="0.55125661162046613"/>
    <n v="0"/>
    <n v="1.2482027819929464E-4"/>
    <n v="2.0546618973379159E-3"/>
    <n v="4.660514909539247E-3"/>
    <n v="7.6978839733925601E-3"/>
    <n v="1.1539404408964489E-2"/>
    <n v="1.579720986003736E-2"/>
    <n v="1.9795222618664246E-2"/>
    <n v="2.3342828001029728E-2"/>
    <n v="2.7323812189991067E-2"/>
    <n v="3.1193876361467143E-2"/>
    <n v="3.3778812660806623E-2"/>
    <n v="3.4321996686632619E-2"/>
    <n v="3.5432682030460731E-2"/>
    <n v="3.6257181519130002E-2"/>
    <n v="3.6780695661485348E-2"/>
    <n v="3.6891188782879662E-2"/>
    <n v="3.7002368963955562E-2"/>
    <n v="3.7114241932070802E-2"/>
    <n v="3.7226813464684802E-2"/>
    <n v="0.46701955037234755"/>
    <n v="0.46701955037234755"/>
    <n v="0"/>
    <n v="1.2482027819929464E-4"/>
    <n v="2.1794821755372106E-3"/>
    <n v="6.8399970850764576E-3"/>
    <n v="1.4537881058469017E-2"/>
    <n v="2.6077285467433507E-2"/>
    <n v="4.1874495327470868E-2"/>
    <n v="6.1669717946135114E-2"/>
    <n v="8.5012545947164841E-2"/>
    <n v="0.11233635813715591"/>
    <n v="0.14353023449862307"/>
    <n v="0.17730904715942969"/>
    <n v="0.21163104384606229"/>
    <n v="0.24706372587652303"/>
    <n v="0.28332090739565302"/>
    <n v="0.32010160305713836"/>
    <n v="0.35699279184001803"/>
    <n v="0.39399516080397357"/>
    <n v="0.43110940273604437"/>
    <n v="0.46701955037234755"/>
  </r>
  <r>
    <x v="82"/>
    <s v="Under $115"/>
    <n v="100.67989985789693"/>
    <s v="Refrigeration"/>
    <s v="Urban"/>
    <s v="SC-New"/>
    <s v="M_Input"/>
    <x v="4"/>
    <s v="Single Family"/>
    <s v="Std Size Refrig and Refrig-Freezer - CEE Tier 3"/>
    <n v="5.0483106327404471E-3"/>
    <n v="7.5618163408619141E-3"/>
    <n v="1.0926862943343905E-2"/>
    <n v="1.5470664226471736E-2"/>
    <n v="2.0766895972870469E-2"/>
    <n v="2.746531887031857E-2"/>
    <n v="3.488961401716964E-2"/>
    <n v="4.1860911100140619E-2"/>
    <n v="4.8046837095562039E-2"/>
    <n v="5.4988441622454899E-2"/>
    <n v="6.1736635962581943E-2"/>
    <n v="6.6243964971066688E-2"/>
    <n v="6.7191109826116563E-2"/>
    <n v="6.9127801368888644E-2"/>
    <n v="7.0565473339261553E-2"/>
    <n v="7.1478320004300544E-2"/>
    <n v="7.1670985816384897E-2"/>
    <n v="7.1864849647946275E-2"/>
    <n v="7.2059921485724238E-2"/>
    <n v="7.22562114038202E-2"/>
    <n v="0.96122094664802571"/>
    <n v="65.527784476708007"/>
    <n v="100.67989985789693"/>
    <s v="R-All-Ref-Refrig-All-All-C"/>
    <n v="0"/>
    <n v="0.96122094664802571"/>
    <n v="5.0483106327404471E-3"/>
    <n v="1.2610126973602361E-2"/>
    <n v="2.3536989916946267E-2"/>
    <n v="3.9007654143418002E-2"/>
    <n v="5.9774550116288475E-2"/>
    <n v="8.7239868986607044E-2"/>
    <n v="0.12212948300377668"/>
    <n v="0.1639903941039173"/>
    <n v="0.21203723119947934"/>
    <n v="0.26702567282193423"/>
    <n v="0.32876230878451618"/>
    <n v="0.39500627375558284"/>
    <n v="0.46219738358169937"/>
    <n v="0.531325184950588"/>
    <n v="0.60189065828984956"/>
    <n v="0.6733689782941501"/>
    <n v="0.74503996411053497"/>
    <n v="0.81690481375848123"/>
    <n v="0.8889647352442055"/>
    <n v="0.96122094664802571"/>
    <n v="0"/>
    <n v="2.1764794007441551E-4"/>
    <n v="3.5826945425564069E-3"/>
    <n v="8.1264958256842372E-3"/>
    <n v="1.342272757208297E-2"/>
    <n v="2.0121150469531071E-2"/>
    <n v="2.7545445616382142E-2"/>
    <n v="3.451674269935312E-2"/>
    <n v="4.0702668694774541E-2"/>
    <n v="4.7644273221667401E-2"/>
    <n v="5.4392467561794444E-2"/>
    <n v="5.8899796570279189E-2"/>
    <n v="5.9846941425329064E-2"/>
    <n v="6.1783632968101146E-2"/>
    <n v="6.3221304938474054E-2"/>
    <n v="6.4134151603513045E-2"/>
    <n v="6.4326817415597398E-2"/>
    <n v="6.4520681247158776E-2"/>
    <n v="6.4715753084936739E-2"/>
    <n v="6.4912043003032702E-2"/>
    <n v="0.81433757863227574"/>
    <n v="0.81433757863227574"/>
    <n v="0"/>
    <n v="2.1764794007441551E-4"/>
    <n v="3.8003424826308224E-3"/>
    <n v="1.192683830831506E-2"/>
    <n v="2.534956588039803E-2"/>
    <n v="4.5470716349929101E-2"/>
    <n v="7.3016161966311249E-2"/>
    <n v="0.10753290466566437"/>
    <n v="0.14823557336043891"/>
    <n v="0.1958798465821063"/>
    <n v="0.25027231414390072"/>
    <n v="0.30917211071417994"/>
    <n v="0.36901905213950903"/>
    <n v="0.43080268510761016"/>
    <n v="0.49402399004608422"/>
    <n v="0.55815814164959732"/>
    <n v="0.62248495906519474"/>
    <n v="0.68700564031235356"/>
    <n v="0.75172139339729027"/>
    <n v="0.81433757863227574"/>
  </r>
  <r>
    <x v="82"/>
    <s v="Over $160"/>
    <n v="182.74028524564577"/>
    <s v="Refrigeration"/>
    <s v="Urban"/>
    <s v="SC-New"/>
    <s v="M_Input"/>
    <x v="4"/>
    <s v="Multifamily - Low Rise"/>
    <s v="Std Size Refrig and Refrig-Freezer - CEE Tier 1"/>
    <n v="3.1404912123105314E-4"/>
    <n v="4.8881586073364362E-4"/>
    <n v="7.3263484251800211E-4"/>
    <n v="1.0912628757737636E-3"/>
    <n v="1.5470155716749588E-3"/>
    <n v="2.1310932224404612E-3"/>
    <n v="2.7277250042787977E-3"/>
    <n v="3.3901085919735043E-3"/>
    <n v="4.0775287789427067E-3"/>
    <n v="4.7088871916383867E-3"/>
    <n v="5.2305850851594223E-3"/>
    <n v="5.5489397612181936E-3"/>
    <n v="5.7813163410925794E-3"/>
    <n v="5.920365279973595E-3"/>
    <n v="6.0026340622556856E-3"/>
    <n v="6.0448814037272359E-3"/>
    <n v="6.026441603701616E-3"/>
    <n v="6.0086502080913739E-3"/>
    <n v="5.9914808170078741E-3"/>
    <n v="5.9749081073366388E-3"/>
    <n v="7.9739323730769487E-2"/>
    <n v="120.8217098748823"/>
    <n v="182.74028524564577"/>
    <s v="R-All-Ref-Refrig-All-All-C"/>
    <n v="0"/>
    <n v="7.9739323730769487E-2"/>
    <n v="3.1404912123105314E-4"/>
    <n v="8.0286498196469676E-4"/>
    <n v="1.5354998244826988E-3"/>
    <n v="2.6267627002564626E-3"/>
    <n v="4.1737782719314213E-3"/>
    <n v="6.3048714943718821E-3"/>
    <n v="9.0325964986506802E-3"/>
    <n v="1.2422705090624184E-2"/>
    <n v="1.650023386956689E-2"/>
    <n v="2.1209121061205278E-2"/>
    <n v="2.6439706146364698E-2"/>
    <n v="3.1988645907582894E-2"/>
    <n v="3.7769962248675473E-2"/>
    <n v="4.369032752864907E-2"/>
    <n v="4.9692961590904756E-2"/>
    <n v="5.5737842994631991E-2"/>
    <n v="6.1764284598333608E-2"/>
    <n v="6.7772934806424975E-2"/>
    <n v="7.3764415623432847E-2"/>
    <n v="7.9739323730769487E-2"/>
    <n v="0"/>
    <n v="0"/>
    <n v="1.2338987788645147E-4"/>
    <n v="4.8201791114221295E-4"/>
    <n v="9.3777060704340815E-4"/>
    <n v="1.5218482578089106E-3"/>
    <n v="2.1184800396472471E-3"/>
    <n v="2.7808636273419537E-3"/>
    <n v="3.4682838143111562E-3"/>
    <n v="4.0996422270068358E-3"/>
    <n v="4.6213401205278714E-3"/>
    <n v="4.9396947965866427E-3"/>
    <n v="5.1720713764610285E-3"/>
    <n v="5.311120315342044E-3"/>
    <n v="5.3933890976241346E-3"/>
    <n v="5.4356364390956849E-3"/>
    <n v="5.4171966390700651E-3"/>
    <n v="5.399405243459823E-3"/>
    <n v="5.3822358523763231E-3"/>
    <n v="5.3656631427050879E-3"/>
    <n v="6.7554424438138472E-2"/>
    <n v="6.7554424438138472E-2"/>
    <n v="0"/>
    <n v="0"/>
    <n v="1.2338987788645147E-4"/>
    <n v="6.0540778902866443E-4"/>
    <n v="1.5431783960720726E-3"/>
    <n v="3.0650266538809834E-3"/>
    <n v="5.1835066935282306E-3"/>
    <n v="7.9643703208701847E-3"/>
    <n v="1.1432654135181341E-2"/>
    <n v="1.5532296362188176E-2"/>
    <n v="2.0153636482716047E-2"/>
    <n v="2.5093331279302689E-2"/>
    <n v="3.0265402655763718E-2"/>
    <n v="3.5576522971105765E-2"/>
    <n v="4.0969912068729901E-2"/>
    <n v="4.6405548507825585E-2"/>
    <n v="5.1822745146895652E-2"/>
    <n v="5.7222150390355477E-2"/>
    <n v="6.2604386242731805E-2"/>
    <n v="6.7554424438138472E-2"/>
  </r>
  <r>
    <x v="82"/>
    <s v="Over $160"/>
    <n v="185.18191376685431"/>
    <s v="Refrigeration"/>
    <s v="Urban"/>
    <s v="SC-New"/>
    <s v="M_Input"/>
    <x v="4"/>
    <s v="Multifamily - Low Rise"/>
    <s v="Std Size Refrig and Refrig-Freezer - CEE Tier 2"/>
    <n v="1.0723618515556177E-3"/>
    <n v="1.669125770616076E-3"/>
    <n v="2.5016776138620128E-3"/>
    <n v="3.7262599984723313E-3"/>
    <n v="5.2824872628960354E-3"/>
    <n v="7.2768968908291593E-3"/>
    <n v="9.3141742433690729E-3"/>
    <n v="1.1575969747702782E-2"/>
    <n v="1.3923255998991657E-2"/>
    <n v="1.6079111980309424E-2"/>
    <n v="1.7860517758029413E-2"/>
    <n v="1.8947581490389304E-2"/>
    <n v="1.9741061753844401E-2"/>
    <n v="2.0215862565165842E-2"/>
    <n v="2.0496780095988484E-2"/>
    <n v="2.0641039176052593E-2"/>
    <n v="2.0578074064033575E-2"/>
    <n v="2.0517323013804333E-2"/>
    <n v="2.0458695879487853E-2"/>
    <n v="2.0402106191993511E-2"/>
    <n v="0.27228036334739347"/>
    <n v="122.46692790138593"/>
    <n v="185.18191376685431"/>
    <s v="R-All-Ref-Refrig-All-All-C"/>
    <n v="0"/>
    <n v="0.27228036334739347"/>
    <n v="1.0723618515556177E-3"/>
    <n v="2.7414876221716934E-3"/>
    <n v="5.2431652360337058E-3"/>
    <n v="8.9694252345060375E-3"/>
    <n v="1.4251912497402073E-2"/>
    <n v="2.1528809388231231E-2"/>
    <n v="3.0842983631600304E-2"/>
    <n v="4.2418953379303084E-2"/>
    <n v="5.634220937829474E-2"/>
    <n v="7.2421321358604157E-2"/>
    <n v="9.0281839116633567E-2"/>
    <n v="0.10922942060702287"/>
    <n v="0.12897048236086728"/>
    <n v="0.14918634492603311"/>
    <n v="0.1696831250220216"/>
    <n v="0.19032416419807419"/>
    <n v="0.21090223826210777"/>
    <n v="0.23141956127591209"/>
    <n v="0.25187825715539996"/>
    <n v="0.27228036334739347"/>
    <n v="0"/>
    <n v="0"/>
    <n v="4.2133089688280558E-4"/>
    <n v="1.6459132814931241E-3"/>
    <n v="3.2021405459168283E-3"/>
    <n v="5.1965501738499521E-3"/>
    <n v="7.2338275263898657E-3"/>
    <n v="9.4956230307235746E-3"/>
    <n v="1.184290928201245E-2"/>
    <n v="1.3998765263330217E-2"/>
    <n v="1.5780171041050207E-2"/>
    <n v="1.6867234773410095E-2"/>
    <n v="1.7660715036865192E-2"/>
    <n v="1.8135515848186637E-2"/>
    <n v="1.8416433379009278E-2"/>
    <n v="1.8560692459073387E-2"/>
    <n v="1.849772734705437E-2"/>
    <n v="1.8436976296825128E-2"/>
    <n v="1.8378349162508648E-2"/>
    <n v="1.8321759475014306E-2"/>
    <n v="0.23067342900780932"/>
    <n v="0.23067342900780932"/>
    <n v="0"/>
    <n v="0"/>
    <n v="4.2133089688280558E-4"/>
    <n v="2.0672441783759297E-3"/>
    <n v="5.2693847242927579E-3"/>
    <n v="1.0465934898142709E-2"/>
    <n v="1.7699762424532577E-2"/>
    <n v="2.7195385455256151E-2"/>
    <n v="3.9038294737268601E-2"/>
    <n v="5.3037060000598817E-2"/>
    <n v="6.8817231041649024E-2"/>
    <n v="8.5684465815059119E-2"/>
    <n v="0.10334518085192432"/>
    <n v="0.12148069670011095"/>
    <n v="0.13989713007912025"/>
    <n v="0.15845782253819363"/>
    <n v="0.176955549885248"/>
    <n v="0.19539252618207315"/>
    <n v="0.21377087534458178"/>
    <n v="0.23067342900780932"/>
  </r>
  <r>
    <x v="82"/>
    <s v="Under $115"/>
    <n v="100.67989985789693"/>
    <s v="Refrigeration"/>
    <s v="Urban"/>
    <s v="SC-New"/>
    <s v="M_Input"/>
    <x v="4"/>
    <s v="Multifamily - Low Rise"/>
    <s v="Std Size Refrig and Refrig-Freezer - CEE Tier 3"/>
    <n v="1.869867231290821E-3"/>
    <n v="2.9104388400711103E-3"/>
    <n v="4.3621516250587893E-3"/>
    <n v="6.4974443619993183E-3"/>
    <n v="9.2110231432343554E-3"/>
    <n v="1.2688656372757765E-2"/>
    <n v="1.6241037648760039E-2"/>
    <n v="2.0184909105301824E-2"/>
    <n v="2.4277849969784725E-2"/>
    <n v="2.8036995680722331E-2"/>
    <n v="3.114321610861116E-2"/>
    <n v="3.3038718870590039E-2"/>
    <n v="3.4422302910956978E-2"/>
    <n v="3.525020860080632E-2"/>
    <n v="3.5740041845823738E-2"/>
    <n v="3.5991585041095689E-2"/>
    <n v="3.5881793370021099E-2"/>
    <n v="3.5775862337575876E-2"/>
    <n v="3.5673634757245741E-2"/>
    <n v="3.5574959853694146E-2"/>
    <n v="0.47477269767540181"/>
    <n v="65.527784476708007"/>
    <n v="100.67989985789693"/>
    <s v="R-All-Ref-Refrig-All-All-C"/>
    <n v="0"/>
    <n v="0.47477269767540181"/>
    <n v="1.869867231290821E-3"/>
    <n v="4.7803060713619318E-3"/>
    <n v="9.1424576964207211E-3"/>
    <n v="1.563990205842004E-2"/>
    <n v="2.4850925201654397E-2"/>
    <n v="3.7539581574412159E-2"/>
    <n v="5.3780619223172198E-2"/>
    <n v="7.3965528328474028E-2"/>
    <n v="9.8243378298258757E-2"/>
    <n v="0.12628037397898109"/>
    <n v="0.15742359008759224"/>
    <n v="0.19046230895818228"/>
    <n v="0.22488461186913927"/>
    <n v="0.26013482046994557"/>
    <n v="0.29587486231576932"/>
    <n v="0.33186644735686499"/>
    <n v="0.36774824072688611"/>
    <n v="0.40352410306446196"/>
    <n v="0.43919773782170768"/>
    <n v="0.47477269767540181"/>
    <n v="0"/>
    <n v="0"/>
    <n v="7.3467070510636282E-4"/>
    <n v="2.8699634420468918E-3"/>
    <n v="5.5835422232819289E-3"/>
    <n v="9.0611754528053395E-3"/>
    <n v="1.2613556728807613E-2"/>
    <n v="1.6557428185349398E-2"/>
    <n v="2.06503690498323E-2"/>
    <n v="2.4409514760769906E-2"/>
    <n v="2.7515735188658734E-2"/>
    <n v="2.9411237950637614E-2"/>
    <n v="3.0794821991004553E-2"/>
    <n v="3.162272768085389E-2"/>
    <n v="3.2112560925871309E-2"/>
    <n v="3.236410412114326E-2"/>
    <n v="3.225431245006867E-2"/>
    <n v="3.2148381417623446E-2"/>
    <n v="3.2046153837293312E-2"/>
    <n v="3.1947478933741717E-2"/>
    <n v="0.40222307927635326"/>
    <n v="0.40222307927635326"/>
    <n v="0"/>
    <n v="0"/>
    <n v="7.3467070510636282E-4"/>
    <n v="3.6046341471532546E-3"/>
    <n v="9.1881763704351836E-3"/>
    <n v="1.8249351823240521E-2"/>
    <n v="3.0862908552048134E-2"/>
    <n v="4.7420336737397532E-2"/>
    <n v="6.8070705787229832E-2"/>
    <n v="9.2480220547999731E-2"/>
    <n v="0.11999595573665847"/>
    <n v="0.14940719368729607"/>
    <n v="0.18020201567830063"/>
    <n v="0.21182474335915452"/>
    <n v="0.24393730428502583"/>
    <n v="0.27630140840616907"/>
    <n v="0.30855572085623773"/>
    <n v="0.34070410227386116"/>
    <n v="0.37275025611115448"/>
    <n v="0.40222307927635326"/>
  </r>
  <r>
    <x v="82"/>
    <s v="Over $160"/>
    <n v="182.74028524564577"/>
    <s v="Refrigeration"/>
    <s v="Urban"/>
    <s v="SC-New"/>
    <s v="M_Input"/>
    <x v="4"/>
    <s v="Multifamily - High Rise"/>
    <s v="Std Size Refrig and Refrig-Freezer - CEE Tier 1"/>
    <n v="7.086373542204538E-5"/>
    <n v="1.1082172711766309E-4"/>
    <n v="1.6625843037463835E-4"/>
    <n v="2.4882040665668431E-4"/>
    <n v="3.5190699145245424E-4"/>
    <n v="4.8472246215809932E-4"/>
    <n v="6.1818140001156346E-4"/>
    <n v="7.6747706625403668E-4"/>
    <n v="9.2016474662797863E-4"/>
    <n v="1.0654250764531791E-3"/>
    <n v="1.1855729897918691E-3"/>
    <n v="1.2578014534570731E-3"/>
    <n v="1.3106631089005619E-3"/>
    <n v="1.3378569000453316E-3"/>
    <n v="1.3635136572163957E-3"/>
    <n v="1.3727355001586946E-3"/>
    <n v="1.3682141257773857E-3"/>
    <n v="1.3638790777180958E-3"/>
    <n v="1.3597215585352158E-3"/>
    <n v="1.3557331867404966E-3"/>
    <n v="1.8080333600869462E-2"/>
    <n v="120.8217098748823"/>
    <n v="182.74028524564577"/>
    <s v="R-All-Ref-Refrig-All-All-C"/>
    <n v="0"/>
    <n v="1.8080333600869462E-2"/>
    <n v="7.086373542204538E-5"/>
    <n v="1.8168546253970847E-4"/>
    <n v="3.4794389291434682E-4"/>
    <n v="5.9676429957103113E-4"/>
    <n v="9.4867129102348536E-4"/>
    <n v="1.4333937531815846E-3"/>
    <n v="2.0515751531931482E-3"/>
    <n v="2.8190522194471851E-3"/>
    <n v="3.7392169660751635E-3"/>
    <n v="4.8046420425283424E-3"/>
    <n v="5.9902150323202117E-3"/>
    <n v="7.2480164857772851E-3"/>
    <n v="8.5586795946778465E-3"/>
    <n v="9.8965364947231783E-3"/>
    <n v="1.1260050151939574E-2"/>
    <n v="1.2632785652098268E-2"/>
    <n v="1.4000999777875655E-2"/>
    <n v="1.5364878855593751E-2"/>
    <n v="1.6724600414128966E-2"/>
    <n v="1.8080333600869462E-2"/>
    <n v="0"/>
    <n v="0"/>
    <n v="2.8116398440928945E-5"/>
    <n v="1.1067837472297491E-4"/>
    <n v="2.1376495951874484E-4"/>
    <n v="3.4658043022438995E-4"/>
    <n v="4.8003936807785403E-4"/>
    <n v="6.2933503432032725E-4"/>
    <n v="7.8202271469426921E-4"/>
    <n v="9.272830445194697E-4"/>
    <n v="1.0474309578581598E-3"/>
    <n v="1.1196594215233638E-3"/>
    <n v="1.1725210769668525E-3"/>
    <n v="1.1997148681116222E-3"/>
    <n v="1.2253716252826864E-3"/>
    <n v="1.2345934682249852E-3"/>
    <n v="1.2300720938436763E-3"/>
    <n v="1.2257370457843864E-3"/>
    <n v="1.2215795266015065E-3"/>
    <n v="1.2175911548067873E-3"/>
    <n v="1.5317492962195273E-2"/>
    <n v="1.5317492962195273E-2"/>
    <n v="0"/>
    <n v="0"/>
    <n v="2.8116398440928945E-5"/>
    <n v="1.3879477316390386E-4"/>
    <n v="3.5255973268264872E-4"/>
    <n v="6.9914016290703867E-4"/>
    <n v="1.1791795309848926E-3"/>
    <n v="1.80851456530522E-3"/>
    <n v="2.5905372799994893E-3"/>
    <n v="3.5178203245189591E-3"/>
    <n v="4.5652512823771193E-3"/>
    <n v="5.6849107039004827E-3"/>
    <n v="6.857431780867335E-3"/>
    <n v="8.0571466489789568E-3"/>
    <n v="9.2825182742616429E-3"/>
    <n v="1.0517111742486629E-2"/>
    <n v="1.1747183836330305E-2"/>
    <n v="1.2972920882114691E-2"/>
    <n v="1.4194500408716197E-2"/>
    <n v="1.5317492962195273E-2"/>
  </r>
  <r>
    <x v="82"/>
    <s v="Over $160"/>
    <n v="185.18191376685431"/>
    <s v="Refrigeration"/>
    <s v="Urban"/>
    <s v="SC-New"/>
    <s v="M_Input"/>
    <x v="4"/>
    <s v="Multifamily - High Rise"/>
    <s v="Std Size Refrig and Refrig-Freezer - CEE Tier 2"/>
    <n v="2.419735047417097E-4"/>
    <n v="3.7841530018819749E-4"/>
    <n v="5.6771118331551222E-4"/>
    <n v="8.496298634469799E-4"/>
    <n v="1.2016325072015718E-3"/>
    <n v="1.6551483251183179E-3"/>
    <n v="2.110861345878191E-3"/>
    <n v="2.6206509496619246E-3"/>
    <n v="3.1420230299075112E-3"/>
    <n v="3.6380334490365841E-3"/>
    <n v="4.0482942334112348E-3"/>
    <n v="4.2949277814607143E-3"/>
    <n v="4.475430826606854E-3"/>
    <n v="4.5682875877036877E-3"/>
    <n v="4.6558959450110557E-3"/>
    <n v="4.687385135407748E-3"/>
    <n v="4.6719463104745321E-3"/>
    <n v="4.6571437211686949E-3"/>
    <n v="4.6429473274601099E-3"/>
    <n v="4.6293285096595319E-3"/>
    <n v="6.1737666836860668E-2"/>
    <n v="122.46692790138593"/>
    <n v="185.18191376685431"/>
    <s v="R-All-Ref-Refrig-All-All-C"/>
    <n v="0"/>
    <n v="6.1737666836860668E-2"/>
    <n v="2.419735047417097E-4"/>
    <n v="6.2038880492990716E-4"/>
    <n v="1.1880999882454193E-3"/>
    <n v="2.0377298516923992E-3"/>
    <n v="3.2393623588939709E-3"/>
    <n v="4.894510684012289E-3"/>
    <n v="7.00537202989048E-3"/>
    <n v="9.6260229795524042E-3"/>
    <n v="1.2768046009459915E-2"/>
    <n v="1.6406079458496498E-2"/>
    <n v="2.0454373691907734E-2"/>
    <n v="2.474930147336845E-2"/>
    <n v="2.9224732299975305E-2"/>
    <n v="3.3793019887678993E-2"/>
    <n v="3.8448915832690049E-2"/>
    <n v="4.3136300968097799E-2"/>
    <n v="4.780824727857233E-2"/>
    <n v="5.2465390999741027E-2"/>
    <n v="5.7108338327201136E-2"/>
    <n v="6.1737666836860668E-2"/>
    <n v="0"/>
    <n v="0"/>
    <n v="9.6007124531984555E-5"/>
    <n v="3.7792580466345223E-4"/>
    <n v="7.2992844841804415E-4"/>
    <n v="1.1834442663347902E-3"/>
    <n v="1.6391572870946634E-3"/>
    <n v="2.1489468908783968E-3"/>
    <n v="2.6703189711239834E-3"/>
    <n v="3.1663293902530563E-3"/>
    <n v="3.576590174627707E-3"/>
    <n v="3.8232237226771865E-3"/>
    <n v="4.0037267678233266E-3"/>
    <n v="4.0965835289201603E-3"/>
    <n v="4.1841918862275283E-3"/>
    <n v="4.2156810766242206E-3"/>
    <n v="4.2002422516910047E-3"/>
    <n v="4.1854396623851675E-3"/>
    <n v="4.1712432686765825E-3"/>
    <n v="4.1576244508760045E-3"/>
    <n v="5.2303585661190116E-2"/>
    <n v="5.2303585661190116E-2"/>
    <n v="0"/>
    <n v="0"/>
    <n v="9.6007124531984555E-5"/>
    <n v="4.7393292919543678E-4"/>
    <n v="1.2038613776134809E-3"/>
    <n v="2.3873056439482712E-3"/>
    <n v="4.0264629310429343E-3"/>
    <n v="6.1754098219213311E-3"/>
    <n v="8.8457287930453141E-3"/>
    <n v="1.201205818329837E-2"/>
    <n v="1.5588648357926078E-2"/>
    <n v="1.9411872080603264E-2"/>
    <n v="2.3415598848426589E-2"/>
    <n v="2.7512182377346747E-2"/>
    <n v="3.1696374263574273E-2"/>
    <n v="3.5912055340198493E-2"/>
    <n v="4.0112297591889501E-2"/>
    <n v="4.4297737254274668E-2"/>
    <n v="4.8468980522951247E-2"/>
    <n v="5.2303585661190116E-2"/>
  </r>
  <r>
    <x v="82"/>
    <s v="Under $115"/>
    <n v="100.67989985789693"/>
    <s v="Refrigeration"/>
    <s v="Urban"/>
    <s v="SC-New"/>
    <s v="M_Input"/>
    <x v="4"/>
    <s v="Multifamily - High Rise"/>
    <s v="Std Size Refrig and Refrig-Freezer - CEE Tier 3"/>
    <n v="4.2192691459581492E-4"/>
    <n v="6.5983918452016202E-4"/>
    <n v="9.8991262788683402E-4"/>
    <n v="1.4814915674974528E-3"/>
    <n v="2.0952752524818034E-3"/>
    <n v="2.8860665003841873E-3"/>
    <n v="3.6806889901298935E-3"/>
    <n v="4.569604306900182E-3"/>
    <n v="5.4787158784717748E-3"/>
    <n v="6.3436045611145265E-3"/>
    <n v="7.058972415605983E-3"/>
    <n v="7.4890250036999317E-3"/>
    <n v="7.8037664585338179E-3"/>
    <n v="7.9656799157562033E-3"/>
    <n v="8.1184417808660321E-3"/>
    <n v="8.1733491847215851E-3"/>
    <n v="8.1464286515168863E-3"/>
    <n v="8.1206175163659206E-3"/>
    <n v="8.09586339875191E-3"/>
    <n v="8.0721163947930497E-3"/>
    <n v="0.10765138650459395"/>
    <n v="65.527784476708007"/>
    <n v="100.67989985789693"/>
    <s v="R-All-Ref-Refrig-All-All-C"/>
    <n v="0"/>
    <n v="0.10765138650459395"/>
    <n v="4.2192691459581492E-4"/>
    <n v="1.081766099115977E-3"/>
    <n v="2.0716787270028108E-3"/>
    <n v="3.5531702945002636E-3"/>
    <n v="5.6484455469820675E-3"/>
    <n v="8.5345120473662543E-3"/>
    <n v="1.2215201037496147E-2"/>
    <n v="1.6784805344396331E-2"/>
    <n v="2.2263521222868107E-2"/>
    <n v="2.8607125783982633E-2"/>
    <n v="3.5666098199588617E-2"/>
    <n v="4.3155123203288549E-2"/>
    <n v="5.0958889661822368E-2"/>
    <n v="5.8924569577578571E-2"/>
    <n v="6.7043011358444607E-2"/>
    <n v="7.5216360543166189E-2"/>
    <n v="8.3362789194683068E-2"/>
    <n v="9.1483406711048987E-2"/>
    <n v="9.9579270109800902E-2"/>
    <n v="0.10765138650459395"/>
    <n v="0"/>
    <n v="0"/>
    <n v="1.6740671618669962E-4"/>
    <n v="6.5898565579731842E-4"/>
    <n v="1.2727693407816689E-3"/>
    <n v="2.0635605886840528E-3"/>
    <n v="2.858183078429759E-3"/>
    <n v="3.7470983952000475E-3"/>
    <n v="4.6562099667716407E-3"/>
    <n v="5.5210986494143924E-3"/>
    <n v="6.2364665039058489E-3"/>
    <n v="6.6665190919997976E-3"/>
    <n v="6.9812605468336838E-3"/>
    <n v="7.1431740040560692E-3"/>
    <n v="7.295935869165898E-3"/>
    <n v="7.3508432730214511E-3"/>
    <n v="7.3239227398167522E-3"/>
    <n v="7.2981116046657865E-3"/>
    <n v="7.2733574870517759E-3"/>
    <n v="7.2496104830929156E-3"/>
    <n v="9.120126827059126E-2"/>
    <n v="9.120126827059126E-2"/>
    <n v="0"/>
    <n v="0"/>
    <n v="1.6740671618669962E-4"/>
    <n v="8.2639237198401804E-4"/>
    <n v="2.0991617127656872E-3"/>
    <n v="4.1627223014497399E-3"/>
    <n v="7.0209053798794985E-3"/>
    <n v="1.0768003775079546E-2"/>
    <n v="1.5424213741851187E-2"/>
    <n v="2.094531239126558E-2"/>
    <n v="2.7181778895171427E-2"/>
    <n v="3.3848297987171226E-2"/>
    <n v="4.0829558534004912E-2"/>
    <n v="4.7972732538060982E-2"/>
    <n v="5.5268668407226877E-2"/>
    <n v="6.2619511680248333E-2"/>
    <n v="6.9943434420065079E-2"/>
    <n v="7.7241546024730864E-2"/>
    <n v="8.4514903511782646E-2"/>
    <n v="9.120126827059126E-2"/>
  </r>
  <r>
    <x v="82"/>
    <s v="Over $160"/>
    <n v="182.74028524564577"/>
    <s v="Refrigeration"/>
    <s v="Urban"/>
    <s v="SC-New"/>
    <s v="M_Input"/>
    <x v="4"/>
    <s v="Manufactured"/>
    <s v="Std Size Refrig and Refrig-Freezer - CEE Tier 1"/>
    <n v="1.5516949450842679E-5"/>
    <n v="2.4058187153956455E-5"/>
    <n v="3.6021516472773396E-5"/>
    <n v="5.1577466088723244E-5"/>
    <n v="7.0695742845086048E-5"/>
    <n v="9.2546122594666208E-5"/>
    <n v="1.1573428613227042E-4"/>
    <n v="1.4050830044523286E-4"/>
    <n v="1.6525772631926854E-4"/>
    <n v="1.8801509683133742E-4"/>
    <n v="2.072254400873035E-4"/>
    <n v="2.2189222696259949E-4"/>
    <n v="2.3189867818472194E-4"/>
    <n v="2.3792826457329951E-4"/>
    <n v="2.4061313991338519E-4"/>
    <n v="2.4052150807589418E-4"/>
    <n v="2.379969421283819E-4"/>
    <n v="2.3549887457342204E-4"/>
    <n v="2.3302702727812563E-4"/>
    <n v="2.3058112502894685E-4"/>
    <n v="3.2171146211402379E-3"/>
    <n v="120.8217098748823"/>
    <n v="182.74028524564577"/>
    <s v="R-All-Ref-Refrig-All-All-C"/>
    <n v="0"/>
    <n v="3.2171146211402379E-3"/>
    <n v="1.5516949450842679E-5"/>
    <n v="3.9575136604799134E-5"/>
    <n v="7.559665307757253E-5"/>
    <n v="1.2717411916629578E-4"/>
    <n v="1.9786986201138183E-4"/>
    <n v="2.9041598460604804E-4"/>
    <n v="4.0615027073831846E-4"/>
    <n v="5.466585711835513E-4"/>
    <n v="7.1191629750281984E-4"/>
    <n v="8.9993139433415721E-4"/>
    <n v="1.1071568344214607E-3"/>
    <n v="1.3290490613840603E-3"/>
    <n v="1.5609477395687821E-3"/>
    <n v="1.7988760041420817E-3"/>
    <n v="2.039489144055467E-3"/>
    <n v="2.2800106521313613E-3"/>
    <n v="2.518007594259743E-3"/>
    <n v="2.7535064688331652E-3"/>
    <n v="2.9865334961112909E-3"/>
    <n v="3.2171146211402379E-3"/>
    <n v="0"/>
    <n v="0"/>
    <n v="1.1441286896335344E-5"/>
    <n v="2.6997236512285193E-5"/>
    <n v="4.6115513268647997E-5"/>
    <n v="6.7965893018228149E-5"/>
    <n v="9.1154056555832366E-5"/>
    <n v="1.1592807086879481E-4"/>
    <n v="1.4067749674283049E-4"/>
    <n v="1.6343486725489936E-4"/>
    <n v="1.8264521051086544E-4"/>
    <n v="1.9731199738616144E-4"/>
    <n v="2.0731844860828389E-4"/>
    <n v="2.1334803499686145E-4"/>
    <n v="2.1603291033694714E-4"/>
    <n v="2.1594127849945612E-4"/>
    <n v="2.1341671255194384E-4"/>
    <n v="2.1091864499698398E-4"/>
    <n v="2.0844679770168757E-4"/>
    <n v="2.0600089545250879E-4"/>
    <n v="2.7255100296114769E-3"/>
    <n v="2.7255100296114769E-3"/>
    <n v="0"/>
    <n v="0"/>
    <n v="1.1441286896335344E-5"/>
    <n v="3.8438523408620536E-5"/>
    <n v="8.455403667726854E-5"/>
    <n v="1.5251992969549669E-4"/>
    <n v="2.4367398625132905E-4"/>
    <n v="3.5960205712012383E-4"/>
    <n v="5.0027955386295437E-4"/>
    <n v="6.6371442111785373E-4"/>
    <n v="8.4635963162871914E-4"/>
    <n v="1.0436716290148805E-3"/>
    <n v="1.2509900776231644E-3"/>
    <n v="1.4643381126200259E-3"/>
    <n v="1.6803710229569731E-3"/>
    <n v="1.8963123014564291E-3"/>
    <n v="2.1097290140083729E-3"/>
    <n v="2.3206476590053567E-3"/>
    <n v="2.5290944567070441E-3"/>
    <n v="2.7255100296114769E-3"/>
  </r>
  <r>
    <x v="82"/>
    <s v="Over $160"/>
    <n v="185.18191376685431"/>
    <s v="Refrigeration"/>
    <s v="Urban"/>
    <s v="SC-New"/>
    <s v="M_Input"/>
    <x v="4"/>
    <s v="Manufactured"/>
    <s v="Std Size Refrig and Refrig-Freezer - CEE Tier 2"/>
    <n v="5.2984655962015276E-5"/>
    <n v="8.214983063909718E-5"/>
    <n v="1.2300018528682609E-4"/>
    <n v="1.7611801241996703E-4"/>
    <n v="2.4139987208778106E-4"/>
    <n v="3.1601085521552587E-4"/>
    <n v="3.9518987628040289E-4"/>
    <n v="4.7978399249691686E-4"/>
    <n v="5.6429414826867285E-4"/>
    <n v="6.4200217013224859E-4"/>
    <n v="7.0759840291976389E-4"/>
    <n v="7.5768006743234351E-4"/>
    <n v="7.9184840555089359E-4"/>
    <n v="8.1243721789471968E-4"/>
    <n v="8.2160507634821322E-4"/>
    <n v="8.2129218743921633E-4"/>
    <n v="8.1267172640039475E-4"/>
    <n v="8.0414174759310837E-4"/>
    <n v="7.9570130129618451E-4"/>
    <n v="7.8734944775692985E-4"/>
    <n v="1.0985259179421222E-2"/>
    <n v="122.46692790138593"/>
    <n v="185.18191376685431"/>
    <s v="R-All-Ref-Refrig-All-All-C"/>
    <n v="0"/>
    <n v="1.0985259179421222E-2"/>
    <n v="5.2984655962015276E-5"/>
    <n v="1.3513448660111246E-4"/>
    <n v="2.5813467188793855E-4"/>
    <n v="4.3425268430790558E-4"/>
    <n v="6.7565255639568658E-4"/>
    <n v="9.9166341161121239E-4"/>
    <n v="1.3868532878916152E-3"/>
    <n v="1.866637280388532E-3"/>
    <n v="2.4309314286572051E-3"/>
    <n v="3.0729335987894537E-3"/>
    <n v="3.7805320017092175E-3"/>
    <n v="4.5382120691415612E-3"/>
    <n v="5.3300604746924548E-3"/>
    <n v="6.1424976925871745E-3"/>
    <n v="6.9641027689353874E-3"/>
    <n v="7.7853949563746038E-3"/>
    <n v="8.5980666827749977E-3"/>
    <n v="9.4022084303681062E-3"/>
    <n v="1.0197909731664291E-2"/>
    <n v="1.0985259179421222E-2"/>
    <n v="0"/>
    <n v="0"/>
    <n v="3.9067772430754406E-5"/>
    <n v="9.2185599563895343E-5"/>
    <n v="1.5746745923170936E-4"/>
    <n v="2.3207844235945417E-4"/>
    <n v="3.112574634243312E-4"/>
    <n v="3.9585157964084516E-4"/>
    <n v="4.8036173541260115E-4"/>
    <n v="5.5806975727617689E-4"/>
    <n v="6.2366599006369219E-4"/>
    <n v="6.7374765457627181E-4"/>
    <n v="7.0791599269482189E-4"/>
    <n v="7.2850480503864798E-4"/>
    <n v="7.3767266349214153E-4"/>
    <n v="7.3735977458314463E-4"/>
    <n v="7.2873931354432305E-4"/>
    <n v="7.2020933473703668E-4"/>
    <n v="7.1176888844011281E-4"/>
    <n v="7.0341703490085815E-4"/>
    <n v="9.3066109222997885E-3"/>
    <n v="9.3066109222997885E-3"/>
    <n v="0"/>
    <n v="0"/>
    <n v="3.9067772430754406E-5"/>
    <n v="1.3125337199464975E-4"/>
    <n v="2.8872083122635913E-4"/>
    <n v="5.2079927358581325E-4"/>
    <n v="8.3205673701014439E-4"/>
    <n v="1.2279083166509895E-3"/>
    <n v="1.7082700520635906E-3"/>
    <n v="2.2663398093397675E-3"/>
    <n v="2.8900057994034598E-3"/>
    <n v="3.5637534539797316E-3"/>
    <n v="4.2716694466745538E-3"/>
    <n v="5.000174251713202E-3"/>
    <n v="5.7378469152053434E-3"/>
    <n v="6.4752066897884883E-3"/>
    <n v="7.2039460033328116E-3"/>
    <n v="7.9241553380698486E-3"/>
    <n v="8.6359242265099615E-3"/>
    <n v="9.3066109222997885E-3"/>
  </r>
  <r>
    <x v="82"/>
    <s v="Under $115"/>
    <n v="100.67989985789693"/>
    <s v="Refrigeration"/>
    <s v="Urban"/>
    <s v="SC-New"/>
    <s v="M_Input"/>
    <x v="4"/>
    <s v="Manufactured"/>
    <s v="Std Size Refrig and Refrig-Freezer - CEE Tier 3"/>
    <n v="9.2388844120917286E-5"/>
    <n v="1.4324388371826714E-4"/>
    <n v="2.1447426125509371E-4"/>
    <n v="3.070953146892006E-4"/>
    <n v="4.2092667675555276E-4"/>
    <n v="5.5102514327837692E-4"/>
    <n v="6.8908885440361418E-4"/>
    <n v="8.3659481579510169E-4"/>
    <n v="9.8395437615213461E-4"/>
    <n v="1.1194531198647595E-3"/>
    <n v="1.2338326513704437E-3"/>
    <n v="1.3211595767219243E-3"/>
    <n v="1.380738585153509E-3"/>
    <n v="1.4166391027605732E-3"/>
    <n v="1.4326250109485902E-3"/>
    <n v="1.4320794295134443E-3"/>
    <n v="1.417048013026809E-3"/>
    <n v="1.4021743695526287E-3"/>
    <n v="1.3874568430710659E-3"/>
    <n v="1.3728937949442251E-3"/>
    <n v="1.9154892667096232E-2"/>
    <n v="65.527784476708007"/>
    <n v="100.67989985789693"/>
    <s v="R-All-Ref-Refrig-All-All-C"/>
    <n v="0"/>
    <n v="1.9154892667096232E-2"/>
    <n v="9.2388844120917286E-5"/>
    <n v="2.3563272783918443E-4"/>
    <n v="4.5010698909427814E-4"/>
    <n v="7.5720230378347874E-4"/>
    <n v="1.1781289805390316E-3"/>
    <n v="1.7291541238174085E-3"/>
    <n v="2.4182429782210225E-3"/>
    <n v="3.2548377940161241E-3"/>
    <n v="4.2387921701682587E-3"/>
    <n v="5.3582452900330178E-3"/>
    <n v="6.5920779414034613E-3"/>
    <n v="7.9132375181253864E-3"/>
    <n v="9.2939761032788948E-3"/>
    <n v="1.0710615206039468E-2"/>
    <n v="1.2143240216988059E-2"/>
    <n v="1.3575319646501504E-2"/>
    <n v="1.4992367659528313E-2"/>
    <n v="1.6394542029080941E-2"/>
    <n v="1.7781998872152007E-2"/>
    <n v="1.9154892667096232E-2"/>
    <n v="0"/>
    <n v="0"/>
    <n v="6.8122105762922016E-5"/>
    <n v="1.6074315919702891E-4"/>
    <n v="2.7457452126338107E-4"/>
    <n v="4.0467298778620523E-4"/>
    <n v="5.4273669891144244E-4"/>
    <n v="6.9024266030292994E-4"/>
    <n v="8.3760222065996297E-4"/>
    <n v="9.7310096437258783E-4"/>
    <n v="1.0874804958782721E-3"/>
    <n v="1.1748074212297526E-3"/>
    <n v="1.2343864296613374E-3"/>
    <n v="1.2702869472684016E-3"/>
    <n v="1.2862728554564186E-3"/>
    <n v="1.2857272740212727E-3"/>
    <n v="1.2706958575346373E-3"/>
    <n v="1.255822214060457E-3"/>
    <n v="1.2411046875788942E-3"/>
    <n v="1.2265416394520534E-3"/>
    <n v="1.6227849557252799E-2"/>
    <n v="1.6227849557252799E-2"/>
    <n v="0"/>
    <n v="0"/>
    <n v="6.8122105762922016E-5"/>
    <n v="2.2886526495995092E-4"/>
    <n v="5.0343978622333194E-4"/>
    <n v="9.0811277400953722E-4"/>
    <n v="1.4508494729209797E-3"/>
    <n v="2.1410921332239096E-3"/>
    <n v="2.9786943538838723E-3"/>
    <n v="3.9517953182564604E-3"/>
    <n v="5.0392758141347329E-3"/>
    <n v="6.2140832353644853E-3"/>
    <n v="7.4484696650258227E-3"/>
    <n v="8.7187566122942234E-3"/>
    <n v="1.0005029467750642E-2"/>
    <n v="1.1290756741771915E-2"/>
    <n v="1.2561452599306553E-2"/>
    <n v="1.381727481336701E-2"/>
    <n v="1.5058379500945905E-2"/>
    <n v="1.6227849557252799E-2"/>
  </r>
  <r>
    <x v="83"/>
    <s v="Under $115"/>
    <n v="105.93275899523864"/>
    <s v="Refrigeration"/>
    <s v="Urban"/>
    <s v="SC-New (2)"/>
    <s v="M_Input"/>
    <x v="4"/>
    <s v="Single Family"/>
    <s v="Std Size Freezer - ENERGY STAR"/>
    <n v="6.6310162487036978E-4"/>
    <n v="9.9325359855577866E-4"/>
    <n v="1.4352564847092087E-3"/>
    <n v="2.0320902045658142E-3"/>
    <n v="2.7277565635157983E-3"/>
    <n v="3.6076024031438474E-3"/>
    <n v="4.5827924287864842E-3"/>
    <n v="5.4984806182556654E-3"/>
    <n v="6.3110093783302242E-3"/>
    <n v="7.2227974151316474E-3"/>
    <n v="8.1091807931390706E-3"/>
    <n v="8.7012238362053664E-3"/>
    <n v="8.8256324429773023E-3"/>
    <n v="9.08001918783332E-3"/>
    <n v="9.2688591164625436E-3"/>
    <n v="9.3887626150545595E-3"/>
    <n v="9.41406949934602E-3"/>
    <n v="9.4395337449251718E-3"/>
    <n v="9.4651566635621711E-3"/>
    <n v="9.4909395785022655E-3"/>
    <n v="0.12625751819787262"/>
    <n v="69.995236044040695"/>
    <n v="105.93275899523864"/>
    <s v="R-All-Ref-Freezer-All-All-R"/>
    <n v="0"/>
    <n v="0.12625751819787262"/>
    <n v="6.6310162487036978E-4"/>
    <n v="1.6563552234261484E-3"/>
    <n v="3.091611708135357E-3"/>
    <n v="5.1237019127011712E-3"/>
    <n v="7.851458476216969E-3"/>
    <n v="1.1459060879360817E-2"/>
    <n v="1.6041853308147301E-2"/>
    <n v="2.1540333926402967E-2"/>
    <n v="2.7851343304733191E-2"/>
    <n v="3.5074140719864838E-2"/>
    <n v="4.3183321513003907E-2"/>
    <n v="5.1884545349209277E-2"/>
    <n v="6.0710177792186577E-2"/>
    <n v="6.9790196980019897E-2"/>
    <n v="7.9059056096482436E-2"/>
    <n v="8.8447818711536993E-2"/>
    <n v="9.7861888210883013E-2"/>
    <n v="0.10730142195580819"/>
    <n v="0.11676657861937036"/>
    <n v="0.12625751819787262"/>
    <n v="0"/>
    <n v="0"/>
    <n v="0"/>
    <n v="0"/>
    <n v="0"/>
    <n v="0"/>
    <n v="0"/>
    <n v="0"/>
    <n v="0"/>
    <n v="0"/>
    <n v="0"/>
    <n v="0"/>
    <n v="0"/>
    <n v="0"/>
    <n v="0"/>
    <n v="6.351387410264385E-5"/>
    <n v="8.8820758394104332E-5"/>
    <n v="1.1428500397325618E-4"/>
    <n v="1.3990792261025543E-4"/>
    <n v="1.6569083755034984E-4"/>
    <n v="0"/>
    <n v="0"/>
    <n v="0"/>
    <n v="0"/>
    <n v="0"/>
    <n v="0"/>
    <n v="0"/>
    <n v="0"/>
    <n v="0"/>
    <n v="0"/>
    <n v="0"/>
    <n v="0"/>
    <n v="0"/>
    <n v="0"/>
    <n v="0"/>
    <n v="0"/>
    <n v="0"/>
    <n v="0"/>
    <n v="0"/>
    <n v="0"/>
    <n v="0"/>
    <n v="0"/>
  </r>
  <r>
    <x v="83"/>
    <s v="Under $115"/>
    <n v="105.93275899523864"/>
    <s v="Refrigeration"/>
    <s v="Urban"/>
    <s v="SC-New (2)"/>
    <s v="M_Input"/>
    <x v="4"/>
    <s v="Multifamily - Low Rise"/>
    <s v="Std Size Freezer - ENERGY STAR"/>
    <n v="7.6988829096983073E-5"/>
    <n v="1.1983272111826558E-4"/>
    <n v="1.7960470151933761E-4"/>
    <n v="2.6752200647304716E-4"/>
    <n v="3.7924932568248848E-4"/>
    <n v="5.2243537969175614E-4"/>
    <n v="6.6869906642242369E-4"/>
    <n v="8.3108174283231953E-4"/>
    <n v="9.9960211660356495E-4"/>
    <n v="1.1543790022812944E-3"/>
    <n v="1.2822727209680495E-3"/>
    <n v="1.3603170525402488E-3"/>
    <n v="1.417283939516278E-3"/>
    <n v="1.4513716483105692E-3"/>
    <n v="1.4715397583001939E-3"/>
    <n v="1.4818966519593935E-3"/>
    <n v="1.4773761533597156E-3"/>
    <n v="1.4730146104562853E-3"/>
    <n v="1.4688055513427133E-3"/>
    <n v="1.4647427680827216E-3"/>
    <n v="1.9548015746557647E-2"/>
    <n v="69.995236044040695"/>
    <n v="105.93275899523864"/>
    <s v="R-All-Ref-Freezer-All-All-R"/>
    <n v="0"/>
    <n v="1.9548015746557647E-2"/>
    <n v="7.6988829096983073E-5"/>
    <n v="1.9682155021524865E-4"/>
    <n v="3.7642625173458626E-4"/>
    <n v="6.4394825820763342E-4"/>
    <n v="1.023197583890122E-3"/>
    <n v="1.5456329635818783E-3"/>
    <n v="2.2143320300043018E-3"/>
    <n v="3.0454137728366214E-3"/>
    <n v="4.0450158894401863E-3"/>
    <n v="5.1993948917214809E-3"/>
    <n v="6.4816676126895302E-3"/>
    <n v="7.841984665229779E-3"/>
    <n v="9.2592686047460564E-3"/>
    <n v="1.0710640253056625E-2"/>
    <n v="1.2182180011356819E-2"/>
    <n v="1.3664076663316212E-2"/>
    <n v="1.5141452816675928E-2"/>
    <n v="1.6614467427132212E-2"/>
    <n v="1.8083272978474927E-2"/>
    <n v="1.9548015746557647E-2"/>
    <n v="0"/>
    <n v="0"/>
    <n v="0"/>
    <n v="0"/>
    <n v="0"/>
    <n v="0"/>
    <n v="0"/>
    <n v="0"/>
    <n v="0"/>
    <n v="0"/>
    <n v="0"/>
    <n v="0"/>
    <n v="0"/>
    <n v="7.5755731888703989E-6"/>
    <n v="2.7743683178495107E-5"/>
    <n v="3.8100576837694694E-5"/>
    <n v="3.3580078238016828E-5"/>
    <n v="2.9218535334586465E-5"/>
    <n v="2.5009476221014544E-5"/>
    <n v="2.094669296102275E-5"/>
    <n v="0"/>
    <n v="0"/>
    <n v="0"/>
    <n v="0"/>
    <n v="0"/>
    <n v="0"/>
    <n v="0"/>
    <n v="0"/>
    <n v="0"/>
    <n v="0"/>
    <n v="0"/>
    <n v="0"/>
    <n v="0"/>
    <n v="0"/>
    <n v="0"/>
    <n v="0"/>
    <n v="0"/>
    <n v="0"/>
    <n v="0"/>
    <n v="0"/>
    <n v="0"/>
    <n v="0"/>
  </r>
  <r>
    <x v="83"/>
    <s v="Under $115"/>
    <n v="105.93275899523864"/>
    <s v="Refrigeration"/>
    <s v="Urban"/>
    <s v="SC-New (2)"/>
    <s v="M_Input"/>
    <x v="4"/>
    <s v="Multifamily - High Rise"/>
    <s v="Std Size Freezer - ENERGY STAR"/>
    <n v="1.7372174117843755E-5"/>
    <n v="2.716783596097709E-5"/>
    <n v="4.0758088517714417E-5"/>
    <n v="6.0998074724238774E-5"/>
    <n v="8.6269648253636111E-5"/>
    <n v="1.1882922853684054E-4"/>
    <n v="1.515465541500709E-4"/>
    <n v="1.8814623794541436E-4"/>
    <n v="2.255774706246982E-4"/>
    <n v="2.6118789571885365E-4"/>
    <n v="2.9064203693769208E-4"/>
    <n v="3.0834877282429513E-4"/>
    <n v="3.2130775497577873E-4"/>
    <n v="3.279742857743267E-4"/>
    <n v="3.34264014225987E-4"/>
    <n v="3.3652473983305375E-4"/>
    <n v="3.354163294093545E-4"/>
    <n v="3.3435359669781048E-4"/>
    <n v="3.3333438501339808E-4"/>
    <n v="3.3235663964262545E-4"/>
    <n v="4.4323757638846098E-3"/>
    <n v="69.995236044040695"/>
    <n v="105.93275899523864"/>
    <s v="R-All-Ref-Freezer-All-All-R"/>
    <n v="0"/>
    <n v="4.4323757638846098E-3"/>
    <n v="1.7372174117843755E-5"/>
    <n v="4.4540010078820845E-5"/>
    <n v="8.5298098596535269E-5"/>
    <n v="1.4629617332077404E-4"/>
    <n v="2.3256582157441015E-4"/>
    <n v="3.5139505011125071E-4"/>
    <n v="5.0294160426132156E-4"/>
    <n v="6.9108784220673594E-4"/>
    <n v="9.1666531283143414E-4"/>
    <n v="1.1778532085502877E-3"/>
    <n v="1.4684952454879798E-3"/>
    <n v="1.776844018312275E-3"/>
    <n v="2.0981517732880537E-3"/>
    <n v="2.4261260590623807E-3"/>
    <n v="2.7603900732883677E-3"/>
    <n v="3.0969148131214214E-3"/>
    <n v="3.4323311425307761E-3"/>
    <n v="3.7666847392285865E-3"/>
    <n v="4.1000191242419846E-3"/>
    <n v="4.4323757638846098E-3"/>
    <n v="0"/>
    <n v="0"/>
    <n v="0"/>
    <n v="0"/>
    <n v="0"/>
    <n v="0"/>
    <n v="0"/>
    <n v="0"/>
    <n v="0"/>
    <n v="0"/>
    <n v="0"/>
    <n v="0"/>
    <n v="0"/>
    <n v="6.0363013690913113E-7"/>
    <n v="6.8933585885694315E-6"/>
    <n v="9.1540841956361816E-6"/>
    <n v="8.0456737719369334E-6"/>
    <n v="6.9829410603929097E-6"/>
    <n v="5.9637293759805081E-6"/>
    <n v="4.985984005207876E-6"/>
    <n v="0"/>
    <n v="0"/>
    <n v="0"/>
    <n v="0"/>
    <n v="0"/>
    <n v="0"/>
    <n v="0"/>
    <n v="0"/>
    <n v="0"/>
    <n v="0"/>
    <n v="0"/>
    <n v="0"/>
    <n v="0"/>
    <n v="0"/>
    <n v="0"/>
    <n v="0"/>
    <n v="0"/>
    <n v="0"/>
    <n v="0"/>
    <n v="0"/>
    <n v="0"/>
    <n v="0"/>
  </r>
  <r>
    <x v="83"/>
    <s v="Under $115"/>
    <n v="105.93275899523864"/>
    <s v="Refrigeration"/>
    <s v="Urban"/>
    <s v="SC-New (2)"/>
    <s v="M_Input"/>
    <x v="4"/>
    <s v="Manufactured"/>
    <s v="Std Size Freezer - ENERGY STAR"/>
    <n v="1.730295317546886E-5"/>
    <n v="2.6827288903036818E-5"/>
    <n v="4.0167599618231014E-5"/>
    <n v="5.7514041884956053E-5"/>
    <n v="7.8832835798603524E-5"/>
    <n v="1.0319819826053169E-4"/>
    <n v="1.2905532366957852E-4"/>
    <n v="1.5668083156876838E-4"/>
    <n v="1.8427892089520621E-4"/>
    <n v="2.0965566892255382E-4"/>
    <n v="2.3107712620677625E-4"/>
    <n v="2.4743206293849617E-4"/>
    <n v="2.5859025852954998E-4"/>
    <n v="2.6531385141612319E-4"/>
    <n v="2.6830775639974424E-4"/>
    <n v="2.6820557772097028E-4"/>
    <n v="2.6539043377037786E-4"/>
    <n v="2.6260483818217541E-4"/>
    <n v="2.5984848081032734E-4"/>
    <n v="2.5712105476415845E-4"/>
    <n v="3.5874051034356334E-3"/>
    <n v="69.995236044040695"/>
    <n v="105.93275899523864"/>
    <s v="R-All-Ref-Freezer-All-All-R"/>
    <n v="0"/>
    <n v="3.5874051034356334E-3"/>
    <n v="1.730295317546886E-5"/>
    <n v="4.4130242078505678E-5"/>
    <n v="8.4297841696736692E-5"/>
    <n v="1.4181188358169274E-4"/>
    <n v="2.2064471938029626E-4"/>
    <n v="3.2384291764082793E-4"/>
    <n v="4.5289824131040642E-4"/>
    <n v="6.0957907287917477E-4"/>
    <n v="7.9385799377438095E-4"/>
    <n v="1.0035136626969348E-3"/>
    <n v="1.2345907889037111E-3"/>
    <n v="1.4820228518422072E-3"/>
    <n v="1.7406131103717571E-3"/>
    <n v="2.0059269617878801E-3"/>
    <n v="2.2742347181876244E-3"/>
    <n v="2.5424402959085945E-3"/>
    <n v="2.8078307296789725E-3"/>
    <n v="3.0704355678611477E-3"/>
    <n v="3.330284048671475E-3"/>
    <n v="3.5874051034356334E-3"/>
    <n v="0"/>
    <n v="0"/>
    <n v="0"/>
    <n v="0"/>
    <n v="0"/>
    <n v="0"/>
    <n v="0"/>
    <n v="0"/>
    <n v="0"/>
    <n v="0"/>
    <n v="0"/>
    <n v="0"/>
    <n v="0"/>
    <n v="3.5184834816412132E-7"/>
    <n v="3.3457533317851661E-6"/>
    <n v="3.2435746530112071E-6"/>
    <n v="4.2843070241878811E-7"/>
    <n v="0"/>
    <n v="0"/>
    <n v="0"/>
    <n v="0"/>
    <n v="0"/>
    <n v="0"/>
    <n v="0"/>
    <n v="0"/>
    <n v="0"/>
    <n v="0"/>
    <n v="0"/>
    <n v="0"/>
    <n v="0"/>
    <n v="0"/>
    <n v="0"/>
    <n v="0"/>
    <n v="0"/>
    <n v="0"/>
    <n v="0"/>
    <n v="0"/>
    <n v="0"/>
    <n v="0"/>
    <n v="0"/>
    <n v="0"/>
    <n v="0"/>
  </r>
  <r>
    <x v="82"/>
    <s v="Over $160"/>
    <n v="182.74028524564577"/>
    <s v="Refrigeration"/>
    <s v="Urban"/>
    <s v="SC-NR"/>
    <s v="M_Input"/>
    <x v="4"/>
    <s v="Single Family"/>
    <s v="Std Size Refrig and Refrig-Freezer - CEE Tier 1"/>
    <n v="4.6295789927982981E-3"/>
    <n v="7.3686980402418454E-3"/>
    <n v="1.1083823428758398E-2"/>
    <n v="1.588568340083707E-2"/>
    <n v="2.1806381597274542E-2"/>
    <n v="2.8765704212950383E-2"/>
    <n v="3.6546273471994198E-2"/>
    <n v="4.4790963682636992E-2"/>
    <n v="5.3032814698383432E-2"/>
    <n v="6.0760518565126029E-2"/>
    <n v="6.7507885613926441E-2"/>
    <n v="7.2946873711312338E-2"/>
    <n v="7.6951295939915537E-2"/>
    <n v="7.9607364542983533E-2"/>
    <n v="8.115792332337253E-2"/>
    <n v="9.6587896512969867E-2"/>
    <n v="9.5103783592326199E-2"/>
    <n v="9.3841843085928245E-2"/>
    <n v="9.2817665998014956E-2"/>
    <n v="9.155362844722649E-2"/>
    <n v="1.3104415470625808"/>
    <n v="120.8217098748823"/>
    <n v="182.74028524564577"/>
    <s v="R-All-Ref-Refrig-All-All-C"/>
    <n v="0"/>
    <n v="1.1327466008589773"/>
    <n v="4.6295789927982981E-3"/>
    <n v="1.1998277033040143E-2"/>
    <n v="2.3082100461798542E-2"/>
    <n v="3.8967783862635608E-2"/>
    <n v="6.077416545991015E-2"/>
    <n v="8.9539869672860539E-2"/>
    <n v="0.12608614314485472"/>
    <n v="0.17087710682749171"/>
    <n v="0.22390992152587513"/>
    <n v="0.28467044009100118"/>
    <n v="0.35217832570492763"/>
    <n v="0.42512519941623994"/>
    <n v="0.50207649535615551"/>
    <n v="0.58168385989913907"/>
    <n v="0.66284178322251164"/>
    <n v="0.75942967973548148"/>
    <n v="0.85453346332780766"/>
    <n v="0.94837530641373591"/>
    <n v="1.0411929724117508"/>
    <n v="1.1327466008589773"/>
    <n v="0"/>
    <n v="0"/>
    <n v="2.4291204479938901E-3"/>
    <n v="7.2309804200725615E-3"/>
    <n v="1.3151678616510034E-2"/>
    <n v="2.0111001232185875E-2"/>
    <n v="2.789157049122969E-2"/>
    <n v="3.613626070187248E-2"/>
    <n v="4.437811171761892E-2"/>
    <n v="5.2105815584361517E-2"/>
    <n v="5.885318263316193E-2"/>
    <n v="6.4292170730547826E-2"/>
    <n v="6.8296592959151026E-2"/>
    <n v="7.0952661562219022E-2"/>
    <n v="7.2503220342608019E-2"/>
    <n v="8.7933193532205356E-2"/>
    <n v="8.6449080611561688E-2"/>
    <n v="8.5187140105163733E-2"/>
    <n v="8.4162963017250444E-2"/>
    <n v="8.2898925466461978E-2"/>
    <n v="1.1373474874472906"/>
    <n v="0.96496367017217577"/>
    <n v="0"/>
    <n v="0"/>
    <n v="2.4291204479938901E-3"/>
    <n v="9.6601008680664516E-3"/>
    <n v="2.2811779484576487E-2"/>
    <n v="4.2922780716762365E-2"/>
    <n v="7.0814351207992052E-2"/>
    <n v="0.10695061190986453"/>
    <n v="0.15132872362748345"/>
    <n v="0.20343453921184496"/>
    <n v="0.26228772184500687"/>
    <n v="0.3265798925755547"/>
    <n v="0.39487648553470572"/>
    <n v="0.46582914709692474"/>
    <n v="0.53833236743953272"/>
    <n v="0.62626556097173802"/>
    <n v="0.71271464158329967"/>
    <n v="0.79790178168846337"/>
    <n v="0.88206474470571383"/>
    <n v="0.96496367017217577"/>
  </r>
  <r>
    <x v="82"/>
    <s v="Over $160"/>
    <n v="185.18191376685431"/>
    <s v="Refrigeration"/>
    <s v="Urban"/>
    <s v="SC-NR"/>
    <s v="M_Input"/>
    <x v="4"/>
    <s v="Single Family"/>
    <s v="Std Size Refrig and Refrig-Freezer - CEE Tier 2"/>
    <n v="1.5808303749360327E-2"/>
    <n v="2.5161384445251733E-2"/>
    <n v="3.7847166608163132E-2"/>
    <n v="5.4243746322776031E-2"/>
    <n v="7.4460745674805706E-2"/>
    <n v="9.8224264122062865E-2"/>
    <n v="0.12479203678157104"/>
    <n v="0.15294461121046954"/>
    <n v="0.18108749083658032"/>
    <n v="0.20747474769095225"/>
    <n v="0.2305145160979257"/>
    <n v="0.24908665323315599"/>
    <n v="0.26276027734215662"/>
    <n v="0.27182977141964271"/>
    <n v="0.27712435743270292"/>
    <n v="0.32981202156049544"/>
    <n v="0.32474432363712458"/>
    <n v="0.32043526251735688"/>
    <n v="0.31693807572692639"/>
    <n v="0.3126218539744634"/>
    <n v="4.4746742746958672"/>
    <n v="122.46692790138593"/>
    <n v="185.18191376685431"/>
    <s v="R-All-Ref-Refrig-All-All-C"/>
    <n v="0"/>
    <n v="3.8679116103839437"/>
    <n v="1.5808303749360327E-2"/>
    <n v="4.096968819461206E-2"/>
    <n v="7.8816854802775199E-2"/>
    <n v="0.13306060112555124"/>
    <n v="0.20752134680035694"/>
    <n v="0.30574561092241981"/>
    <n v="0.43053764770399083"/>
    <n v="0.58348225891446037"/>
    <n v="0.76456974975104064"/>
    <n v="0.97204449744199284"/>
    <n v="1.2025590135399185"/>
    <n v="1.4516456667730744"/>
    <n v="1.7144059441152311"/>
    <n v="1.9862357155348738"/>
    <n v="2.2633600729675765"/>
    <n v="2.5931720945280721"/>
    <n v="2.9179164181651966"/>
    <n v="3.2383516806825536"/>
    <n v="3.5552897564094801"/>
    <n v="3.8679116103839437"/>
    <n v="0"/>
    <n v="0"/>
    <n v="8.2945498814048814E-3"/>
    <n v="2.4691129596017779E-2"/>
    <n v="4.4908128948047452E-2"/>
    <n v="6.8671647395304611E-2"/>
    <n v="9.5239420054812784E-2"/>
    <n v="0.12339199448371128"/>
    <n v="0.15153487410982208"/>
    <n v="0.17792213096419401"/>
    <n v="0.20096189937116746"/>
    <n v="0.21953403650639775"/>
    <n v="0.23320766061539838"/>
    <n v="0.24227715469288447"/>
    <n v="0.24757174070594468"/>
    <n v="0.3002594048337372"/>
    <n v="0.29519170691036634"/>
    <n v="0.29088264579059864"/>
    <n v="0.28738545900016815"/>
    <n v="0.28306923724770516"/>
    <n v="3.8836219401607019"/>
    <n v="3.2949948211076832"/>
    <n v="0"/>
    <n v="0"/>
    <n v="8.2945498814048814E-3"/>
    <n v="3.2985679477422661E-2"/>
    <n v="7.7893808425470112E-2"/>
    <n v="0.14656545582077474"/>
    <n v="0.24180487587558752"/>
    <n v="0.36519687035929882"/>
    <n v="0.51673174446912085"/>
    <n v="0.69465387543331492"/>
    <n v="0.8956157748044824"/>
    <n v="1.1151498113108802"/>
    <n v="1.3483574719262785"/>
    <n v="1.5906346266191629"/>
    <n v="1.8382063673251077"/>
    <n v="2.1384657721588449"/>
    <n v="2.4336574790692111"/>
    <n v="2.7245401248598098"/>
    <n v="3.0119255838599779"/>
    <n v="3.2949948211076832"/>
  </r>
  <r>
    <x v="82"/>
    <s v="Under $115"/>
    <n v="100.67989985789693"/>
    <s v="Refrigeration"/>
    <s v="Urban"/>
    <s v="SC-NR"/>
    <s v="M_Input"/>
    <x v="4"/>
    <s v="Single Family"/>
    <s v="Std Size Refrig and Refrig-Freezer - CEE Tier 3"/>
    <n v="2.7564789926404442E-2"/>
    <n v="4.3873668388926874E-2"/>
    <n v="6.5993746919612434E-2"/>
    <n v="9.4584308089917454E-2"/>
    <n v="0.12983649889524046"/>
    <n v="0.17127272154736309"/>
    <n v="0.21759869578109123"/>
    <n v="0.2666880738904569"/>
    <n v="0.31576054726377639"/>
    <n v="0.36177175779319648"/>
    <n v="0.40194598433644146"/>
    <n v="0.43433004443129597"/>
    <n v="0.45817261363246492"/>
    <n v="0.47398700478716366"/>
    <n v="0.48321912440677733"/>
    <n v="0.57509010667167226"/>
    <n v="0.56625360967092053"/>
    <n v="0.558739940498715"/>
    <n v="0.55264192892580899"/>
    <n v="0.54511577382601006"/>
    <n v="7.802447266112833"/>
    <n v="65.527784476708007"/>
    <n v="100.67989985789693"/>
    <s v="R-All-Ref-Refrig-All-All-C"/>
    <n v="0"/>
    <n v="6.7444409396832565"/>
    <n v="2.7564789926404442E-2"/>
    <n v="7.1438458315331313E-2"/>
    <n v="0.13743220523494376"/>
    <n v="0.23201651332486123"/>
    <n v="0.36185301222010169"/>
    <n v="0.53312573376746475"/>
    <n v="0.750724429548556"/>
    <n v="1.0174125034390129"/>
    <n v="1.3331730507027892"/>
    <n v="1.6949448084959857"/>
    <n v="2.0968907928324274"/>
    <n v="2.5312208372637235"/>
    <n v="2.9893934508961886"/>
    <n v="3.4633804556833523"/>
    <n v="3.9465995800901297"/>
    <n v="4.5216896867618015"/>
    <n v="5.087943296432722"/>
    <n v="5.6466832369314375"/>
    <n v="6.1993251658572461"/>
    <n v="6.7444409396832565"/>
    <n v="0"/>
    <n v="0"/>
    <n v="1.4463128279924416E-2"/>
    <n v="4.3053689450229436E-2"/>
    <n v="7.8305880255552435E-2"/>
    <n v="0.11974210290767506"/>
    <n v="0.1660680771414032"/>
    <n v="0.21515745525076888"/>
    <n v="0.26422992862408839"/>
    <n v="0.31024113915350848"/>
    <n v="0.35041536569675347"/>
    <n v="0.38279942579160797"/>
    <n v="0.40664199499277692"/>
    <n v="0.42245638614747566"/>
    <n v="0.43168850576708934"/>
    <n v="0.52355948803198427"/>
    <n v="0.51472299103123254"/>
    <n v="0.50720932185902701"/>
    <n v="0.50111131028612099"/>
    <n v="0.49358515518632207"/>
    <n v="6.7718348933190722"/>
    <n v="5.7454513458535406"/>
    <n v="0"/>
    <n v="0"/>
    <n v="1.4463128279924416E-2"/>
    <n v="5.7516817730153852E-2"/>
    <n v="0.13582269798570629"/>
    <n v="0.25556480089338135"/>
    <n v="0.42163287803478455"/>
    <n v="0.63679033328555346"/>
    <n v="0.90102026190964191"/>
    <n v="1.2112614010631504"/>
    <n v="1.5616767667599039"/>
    <n v="1.9444761925515119"/>
    <n v="2.351118187544289"/>
    <n v="2.7735745736917647"/>
    <n v="3.2052630794588541"/>
    <n v="3.7288225674908384"/>
    <n v="4.2435455585220705"/>
    <n v="4.7507548803810975"/>
    <n v="5.2518661906672186"/>
    <n v="5.7454513458535406"/>
  </r>
  <r>
    <x v="82"/>
    <s v="Over $160"/>
    <n v="182.74028524564577"/>
    <s v="Refrigeration"/>
    <s v="Urban"/>
    <s v="SC-NR"/>
    <s v="M_Input"/>
    <x v="4"/>
    <s v="Multifamily - Low Rise"/>
    <s v="Std Size Refrig and Refrig-Freezer - CEE Tier 1"/>
    <n v="1.0218839877277632E-3"/>
    <n v="1.6265234354575933E-3"/>
    <n v="2.4466390406283197E-3"/>
    <n v="3.5067251084302605E-3"/>
    <n v="4.813896428715523E-3"/>
    <n v="6.350489314964531E-3"/>
    <n v="8.0684160334467889E-3"/>
    <n v="9.8890194507190304E-3"/>
    <n v="1.1709219901866835E-2"/>
    <n v="1.3415906066680893E-2"/>
    <n v="1.4906108794282724E-2"/>
    <n v="1.6107343104278193E-2"/>
    <n v="1.6992119015975801E-2"/>
    <n v="1.7579012913679627E-2"/>
    <n v="1.7921821513838282E-2"/>
    <n v="2.3540913288619555E-2"/>
    <n v="2.3214549376654205E-2"/>
    <n v="2.2937114042183827E-2"/>
    <n v="2.280153422855458E-2"/>
    <n v="2.2554413524507239E-2"/>
    <n v="0.30082389781251967"/>
    <n v="120.8217098748823"/>
    <n v="182.74028524564577"/>
    <s v="R-All-Ref-Refrig-All-All-C"/>
    <n v="0"/>
    <n v="0.26140364857121157"/>
    <n v="1.0218839877277632E-3"/>
    <n v="2.6484074231853567E-3"/>
    <n v="5.0950464638136765E-3"/>
    <n v="8.6017715722439374E-3"/>
    <n v="1.341566800095946E-2"/>
    <n v="1.9766157315923991E-2"/>
    <n v="2.783457334937078E-2"/>
    <n v="3.7723592800089814E-2"/>
    <n v="4.9432812701956652E-2"/>
    <n v="6.284871876863754E-2"/>
    <n v="7.7754827562920265E-2"/>
    <n v="9.3862170667198458E-2"/>
    <n v="0.11085428968317426"/>
    <n v="0.1284333025968539"/>
    <n v="0.14635512411069218"/>
    <n v="0.16989603739931175"/>
    <n v="0.19311058677596596"/>
    <n v="0.21604770081814978"/>
    <n v="0.23884923504670436"/>
    <n v="0.26140364857121157"/>
    <n v="0"/>
    <n v="0"/>
    <n v="4.4939540753650932E-4"/>
    <n v="1.50948147533845E-3"/>
    <n v="2.8166527956237125E-3"/>
    <n v="4.3532456818727201E-3"/>
    <n v="6.071172400354978E-3"/>
    <n v="7.8917758176272196E-3"/>
    <n v="9.7119762687750237E-3"/>
    <n v="1.1418662433589083E-2"/>
    <n v="1.2908865161190913E-2"/>
    <n v="1.4110099471186383E-2"/>
    <n v="1.499487538288399E-2"/>
    <n v="1.5581769280587816E-2"/>
    <n v="1.5924577880746471E-2"/>
    <n v="2.1543669655527745E-2"/>
    <n v="2.1217305743562394E-2"/>
    <n v="2.0939870409092017E-2"/>
    <n v="2.0804290595462769E-2"/>
    <n v="2.0557169891415428E-2"/>
    <n v="0.26087902515068345"/>
    <n v="0.2228048557523736"/>
    <n v="0"/>
    <n v="0"/>
    <n v="4.4939540753650932E-4"/>
    <n v="1.9588768828749594E-3"/>
    <n v="4.7755296784986719E-3"/>
    <n v="9.1287753603713911E-3"/>
    <n v="1.5199947760726369E-2"/>
    <n v="2.3091723578353589E-2"/>
    <n v="3.2803699847128609E-2"/>
    <n v="4.4222362280717693E-2"/>
    <n v="5.7131227441908607E-2"/>
    <n v="7.1241326913094982E-2"/>
    <n v="8.6236202295978975E-2"/>
    <n v="0.10181797157656679"/>
    <n v="0.11774254945731326"/>
    <n v="0.139286219112841"/>
    <n v="0.1605035248564034"/>
    <n v="0.18144339526549541"/>
    <n v="0.20224768586095818"/>
    <n v="0.2228048557523736"/>
  </r>
  <r>
    <x v="82"/>
    <s v="Over $160"/>
    <n v="185.18191376685431"/>
    <s v="Refrigeration"/>
    <s v="Urban"/>
    <s v="SC-NR"/>
    <s v="M_Input"/>
    <x v="4"/>
    <s v="Multifamily - Low Rise"/>
    <s v="Std Size Refrig and Refrig-Freezer - CEE Tier 2"/>
    <n v="3.4893566995481428E-3"/>
    <n v="5.5539772759390874E-3"/>
    <n v="8.3543694101475986E-3"/>
    <n v="1.1974172114960888E-2"/>
    <n v="1.6437679772064631E-2"/>
    <n v="2.1684577410644116E-2"/>
    <n v="2.7550663166423458E-2"/>
    <n v="3.376735195651296E-2"/>
    <n v="3.9982664765999099E-2"/>
    <n v="4.5810368179242694E-2"/>
    <n v="5.0898860545978593E-2"/>
    <n v="5.500063240819357E-2"/>
    <n v="5.8021815626795231E-2"/>
    <n v="6.0025841698708143E-2"/>
    <n v="6.1196406557333757E-2"/>
    <n v="8.0383531284971971E-2"/>
    <n v="7.9269118967738916E-2"/>
    <n v="7.8321779685930445E-2"/>
    <n v="7.7858824657089418E-2"/>
    <n v="7.7014998650790978E-2"/>
    <n v="1.0272025942498122"/>
    <n v="122.46692790138593"/>
    <n v="185.18191376685431"/>
    <s v="R-All-Ref-Refrig-All-All-C"/>
    <n v="0"/>
    <n v="0.89259699083501376"/>
    <n v="3.4893566995481428E-3"/>
    <n v="9.0433339754872298E-3"/>
    <n v="1.739770338563483E-2"/>
    <n v="2.9371875500595716E-2"/>
    <n v="4.5809555272660347E-2"/>
    <n v="6.7494132683304467E-2"/>
    <n v="9.5044795849727928E-2"/>
    <n v="0.1288121478062409"/>
    <n v="0.16879481257223999"/>
    <n v="0.21460518075148269"/>
    <n v="0.2655040412974613"/>
    <n v="0.32050467370565489"/>
    <n v="0.37852648933245014"/>
    <n v="0.43855233103115832"/>
    <n v="0.49974873758849209"/>
    <n v="0.58013226887346403"/>
    <n v="0.65940138784120295"/>
    <n v="0.73772316752713341"/>
    <n v="0.81558199218422278"/>
    <n v="0.89259699083501376"/>
    <n v="0"/>
    <n v="0"/>
    <n v="1.5345194707673988E-3"/>
    <n v="5.1543221755806883E-3"/>
    <n v="9.6178298326844314E-3"/>
    <n v="1.4864727471263916E-2"/>
    <n v="2.073081322704326E-2"/>
    <n v="2.6947502017132759E-2"/>
    <n v="3.3162814826618897E-2"/>
    <n v="3.8990518239862493E-2"/>
    <n v="4.4079010606598391E-2"/>
    <n v="4.8180782468813368E-2"/>
    <n v="5.120196568741503E-2"/>
    <n v="5.3205991759327942E-2"/>
    <n v="5.4376556617953556E-2"/>
    <n v="7.3563681345591769E-2"/>
    <n v="7.2449269028358715E-2"/>
    <n v="7.1501929746550244E-2"/>
    <n v="7.1038974717709216E-2"/>
    <n v="7.0195148711410776E-2"/>
    <n v="0.89080559546220817"/>
    <n v="0.76079635795068279"/>
    <n v="0"/>
    <n v="0"/>
    <n v="1.5345194707673988E-3"/>
    <n v="6.6888416463480871E-3"/>
    <n v="1.6306671479032517E-2"/>
    <n v="3.1171398950296435E-2"/>
    <n v="5.1902212177339695E-2"/>
    <n v="7.8849714194472453E-2"/>
    <n v="0.11201252902109135"/>
    <n v="0.15100304726095384"/>
    <n v="0.19508205786755223"/>
    <n v="0.24326284033636558"/>
    <n v="0.29446480602378061"/>
    <n v="0.34767079778310855"/>
    <n v="0.4020473544010621"/>
    <n v="0.47561103574665387"/>
    <n v="0.54806030477501255"/>
    <n v="0.61956223452156278"/>
    <n v="0.69060120923927204"/>
    <n v="0.76079635795068279"/>
  </r>
  <r>
    <x v="82"/>
    <s v="Under $115"/>
    <n v="100.67989985789693"/>
    <s v="Refrigeration"/>
    <s v="Urban"/>
    <s v="SC-NR"/>
    <s v="M_Input"/>
    <x v="4"/>
    <s v="Multifamily - Low Rise"/>
    <s v="Std Size Refrig and Refrig-Freezer - CEE Tier 3"/>
    <n v="6.0843583173955957E-3"/>
    <n v="9.6844177145495296E-3"/>
    <n v="1.4567435027152504E-2"/>
    <n v="2.0879250811768005E-2"/>
    <n v="2.866222695226257E-2"/>
    <n v="3.7811192803747021E-2"/>
    <n v="4.8039831126493945E-2"/>
    <n v="5.8879812648457333E-2"/>
    <n v="6.9717394886039799E-2"/>
    <n v="7.9879106280657336E-2"/>
    <n v="8.8751862355885405E-2"/>
    <n v="9.5904083207699942E-2"/>
    <n v="0.10117209184862087"/>
    <n v="0.10466649318067728"/>
    <n v="0.10670759606779455"/>
    <n v="0.14016400421850891"/>
    <n v="0.13822081398741473"/>
    <n v="0.13656894743005954"/>
    <n v="0.13576169711922892"/>
    <n v="0.13429032568261956"/>
    <n v="1.7911234608899427"/>
    <n v="65.527784476708007"/>
    <n v="100.67989985789693"/>
    <s v="R-All-Ref-Refrig-All-All-C"/>
    <n v="0"/>
    <n v="1.5564129416670331"/>
    <n v="6.0843583173955957E-3"/>
    <n v="1.5768776031945125E-2"/>
    <n v="3.0336211059097631E-2"/>
    <n v="5.1215461870865633E-2"/>
    <n v="7.9877688823128207E-2"/>
    <n v="0.11768888162687523"/>
    <n v="0.16572871275336917"/>
    <n v="0.22460852540182652"/>
    <n v="0.29432592028786631"/>
    <n v="0.37420502656852361"/>
    <n v="0.462956888924409"/>
    <n v="0.55886097213210895"/>
    <n v="0.66003306398072981"/>
    <n v="0.76469955716140703"/>
    <n v="0.87140715322920159"/>
    <n v="1.0115711574477104"/>
    <n v="1.1497919714351252"/>
    <n v="1.2863609188651848"/>
    <n v="1.4221226159844136"/>
    <n v="1.5564129416670331"/>
    <n v="0"/>
    <n v="0"/>
    <n v="2.6757271064830265E-3"/>
    <n v="8.9875428910985277E-3"/>
    <n v="1.6770519031593094E-2"/>
    <n v="2.5919484883077541E-2"/>
    <n v="3.6148123205824466E-2"/>
    <n v="4.6988104727787854E-2"/>
    <n v="5.782568696537032E-2"/>
    <n v="6.7987398359987863E-2"/>
    <n v="7.6860154435215933E-2"/>
    <n v="8.4012375287030469E-2"/>
    <n v="8.9280383927951401E-2"/>
    <n v="9.2774785260007805E-2"/>
    <n v="9.4815888147125077E-2"/>
    <n v="0.12827229629783943"/>
    <n v="0.12632910606674524"/>
    <n v="0.12467723950939007"/>
    <n v="0.12386998919855945"/>
    <n v="0.12239861776195009"/>
    <n v="1.5532893024765531"/>
    <n v="1.3265934230630376"/>
    <n v="0"/>
    <n v="0"/>
    <n v="2.6757271064830265E-3"/>
    <n v="1.1663269997581554E-2"/>
    <n v="2.843378902917465E-2"/>
    <n v="5.4353273912252191E-2"/>
    <n v="9.0501397118076657E-2"/>
    <n v="0.1374895018458645"/>
    <n v="0.19531518881123483"/>
    <n v="0.26330258717122268"/>
    <n v="0.34016274160643861"/>
    <n v="0.4241751168934691"/>
    <n v="0.51345550082142055"/>
    <n v="0.60623028608142837"/>
    <n v="0.70104617422855342"/>
    <n v="0.82931847052639285"/>
    <n v="0.95564757659313804"/>
    <n v="1.0803248161025281"/>
    <n v="1.2041948053010876"/>
    <n v="1.3265934230630376"/>
  </r>
  <r>
    <x v="82"/>
    <s v="Over $160"/>
    <n v="182.74028524564577"/>
    <s v="Refrigeration"/>
    <s v="Urban"/>
    <s v="SC-NR"/>
    <s v="M_Input"/>
    <x v="4"/>
    <s v="Multifamily - High Rise"/>
    <s v="Std Size Refrig and Refrig-Freezer - CEE Tier 1"/>
    <n v="2.3298528987909339E-4"/>
    <n v="3.7084086444137665E-4"/>
    <n v="5.578239820913936E-4"/>
    <n v="7.995205375199171E-4"/>
    <n v="1.0975497594876314E-3"/>
    <n v="1.4478866998840312E-3"/>
    <n v="1.8395634571162171E-3"/>
    <n v="2.254650825369769E-3"/>
    <n v="2.6696414012692647E-3"/>
    <n v="3.0587608383436295E-3"/>
    <n v="3.3985230075557708E-3"/>
    <n v="3.6723981342191877E-3"/>
    <n v="3.8741223782498462E-3"/>
    <n v="4.0079188607898102E-3"/>
    <n v="4.0860955605514573E-3"/>
    <n v="5.3543518831240559E-3"/>
    <n v="5.2861626214279747E-3"/>
    <n v="5.2242880677287017E-3"/>
    <n v="5.1987179342012201E-3"/>
    <n v="5.1398750981505835E-3"/>
    <n v="6.8558914481446978E-2"/>
    <n v="120.8217098748823"/>
    <n v="182.74028524564577"/>
    <s v="R-All-Ref-Refrig-All-All-C"/>
    <n v="0"/>
    <n v="5.9571677201400941E-2"/>
    <n v="2.3298528987909339E-4"/>
    <n v="6.0382615432047005E-4"/>
    <n v="1.1616501364118638E-3"/>
    <n v="1.961170673931781E-3"/>
    <n v="3.0587204334194124E-3"/>
    <n v="4.506607133303444E-3"/>
    <n v="6.346170590419661E-3"/>
    <n v="8.6008214157894305E-3"/>
    <n v="1.1270462817058695E-2"/>
    <n v="1.4329223655402325E-2"/>
    <n v="1.7727746662958094E-2"/>
    <n v="2.1400144797177282E-2"/>
    <n v="2.5274267175427127E-2"/>
    <n v="2.9282186036216937E-2"/>
    <n v="3.3368281596768398E-2"/>
    <n v="3.8722633479892452E-2"/>
    <n v="4.4008796101320427E-2"/>
    <n v="4.9233084169049132E-2"/>
    <n v="5.4431802103250354E-2"/>
    <n v="5.9571677201400941E-2"/>
    <n v="0"/>
    <n v="0"/>
    <n v="1.0266907643717398E-4"/>
    <n v="3.4436563186569747E-4"/>
    <n v="6.4239485383341176E-4"/>
    <n v="9.9273179422981143E-4"/>
    <n v="1.3844085514619973E-3"/>
    <n v="1.7994959197155493E-3"/>
    <n v="2.214486495615045E-3"/>
    <n v="2.6036059326894098E-3"/>
    <n v="2.943368101901551E-3"/>
    <n v="3.217243228564968E-3"/>
    <n v="3.4189674725956264E-3"/>
    <n v="3.5527639551355904E-3"/>
    <n v="3.6309406548972376E-3"/>
    <n v="4.8991969774698366E-3"/>
    <n v="4.8310077157737554E-3"/>
    <n v="4.7691331620744824E-3"/>
    <n v="4.7435630285470008E-3"/>
    <n v="4.6847201924963642E-3"/>
    <n v="5.9455816368362585E-2"/>
    <n v="5.0775062745304515E-2"/>
    <n v="0"/>
    <n v="0"/>
    <n v="1.0266907643717398E-4"/>
    <n v="4.4703470830287145E-4"/>
    <n v="1.0894295621362831E-3"/>
    <n v="2.0821613563660945E-3"/>
    <n v="3.4665699078280919E-3"/>
    <n v="5.2660658275436416E-3"/>
    <n v="7.480552323158687E-3"/>
    <n v="1.0084158255848097E-2"/>
    <n v="1.3027526357749649E-2"/>
    <n v="1.6244769586314618E-2"/>
    <n v="1.9663737058910245E-2"/>
    <n v="2.3216501014045834E-2"/>
    <n v="2.6847441668943071E-2"/>
    <n v="3.174663864641291E-2"/>
    <n v="3.6577646362186668E-2"/>
    <n v="4.1346779524261149E-2"/>
    <n v="4.6090342552808153E-2"/>
    <n v="5.0775062745304515E-2"/>
  </r>
  <r>
    <x v="82"/>
    <s v="Over $160"/>
    <n v="185.18191376685431"/>
    <s v="Refrigeration"/>
    <s v="Urban"/>
    <s v="SC-NR"/>
    <s v="M_Input"/>
    <x v="4"/>
    <s v="Multifamily - High Rise"/>
    <s v="Std Size Refrig and Refrig-Freezer - CEE Tier 2"/>
    <n v="7.9555878348136044E-4"/>
    <n v="1.2662846960563897E-3"/>
    <n v="1.904763038128526E-3"/>
    <n v="2.7300675786346498E-3"/>
    <n v="3.7477273862283945E-3"/>
    <n v="4.9439987484889859E-3"/>
    <n v="6.2814303290976425E-3"/>
    <n v="7.698800506835665E-3"/>
    <n v="9.1158401744050703E-3"/>
    <n v="1.0444539450434392E-2"/>
    <n v="1.1604701871639913E-2"/>
    <n v="1.2539884357655325E-2"/>
    <n v="1.3228698206216364E-2"/>
    <n v="1.3685563817512326E-2"/>
    <n v="1.39525083966797E-2"/>
    <n v="1.8283135697879711E-2"/>
    <n v="1.8050294533917904E-2"/>
    <n v="1.7839015767370063E-2"/>
    <n v="1.7751703197837733E-2"/>
    <n v="1.7550776628227564E-2"/>
    <n v="0.2341033918062691"/>
    <n v="122.46692790138593"/>
    <n v="185.18191376685431"/>
    <s v="R-All-Ref-Refrig-All-All-C"/>
    <n v="0"/>
    <n v="0.20341529316672771"/>
    <n v="7.9555878348136044E-4"/>
    <n v="2.0618434795377501E-3"/>
    <n v="3.9666065176662763E-3"/>
    <n v="6.6966740963009261E-3"/>
    <n v="1.0444401482529321E-2"/>
    <n v="1.5388400231018307E-2"/>
    <n v="2.1669830560115948E-2"/>
    <n v="2.9368631066951614E-2"/>
    <n v="3.8484471241356684E-2"/>
    <n v="4.8929010691791078E-2"/>
    <n v="6.0533712563430993E-2"/>
    <n v="7.3073596921086323E-2"/>
    <n v="8.6302295127302683E-2"/>
    <n v="9.9987858944815017E-2"/>
    <n v="0.11394036734149472"/>
    <n v="0.13222350303937444"/>
    <n v="0.15027379757329234"/>
    <n v="0.16811281334066241"/>
    <n v="0.18586451653850014"/>
    <n v="0.20341529316672771"/>
    <n v="0"/>
    <n v="0"/>
    <n v="3.5057700678828275E-4"/>
    <n v="1.1758815472944066E-3"/>
    <n v="2.1935413548881512E-3"/>
    <n v="3.3898127171487426E-3"/>
    <n v="4.7272442977573988E-3"/>
    <n v="6.1446144754954222E-3"/>
    <n v="7.5616541430648266E-3"/>
    <n v="8.8903534190941484E-3"/>
    <n v="1.005051584029967E-2"/>
    <n v="1.0985698326315081E-2"/>
    <n v="1.167451217487612E-2"/>
    <n v="1.2131377786172083E-2"/>
    <n v="1.2398322365339456E-2"/>
    <n v="1.6728949666539469E-2"/>
    <n v="1.6496108502577662E-2"/>
    <n v="1.6284829736029821E-2"/>
    <n v="1.6197517166497491E-2"/>
    <n v="1.5996590596887322E-2"/>
    <n v="0.20301967117946423"/>
    <n v="0.17337810112306554"/>
    <n v="0"/>
    <n v="0"/>
    <n v="3.5057700678828275E-4"/>
    <n v="1.5264585540826893E-3"/>
    <n v="3.7199999089708403E-3"/>
    <n v="7.1098126261195833E-3"/>
    <n v="1.1837056923876982E-2"/>
    <n v="1.7981671399372404E-2"/>
    <n v="2.5543325542437233E-2"/>
    <n v="3.4433678961531378E-2"/>
    <n v="4.4484194801831051E-2"/>
    <n v="5.5469893128146132E-2"/>
    <n v="6.714440530302225E-2"/>
    <n v="7.9275783089194335E-2"/>
    <n v="9.1674105454533791E-2"/>
    <n v="0.10840305512107326"/>
    <n v="0.12489916362365092"/>
    <n v="0.14118399335968074"/>
    <n v="0.15738151052617821"/>
    <n v="0.17337810112306554"/>
  </r>
  <r>
    <x v="82"/>
    <s v="Under $115"/>
    <n v="100.67989985789693"/>
    <s v="Refrigeration"/>
    <s v="Urban"/>
    <s v="SC-NR"/>
    <s v="M_Input"/>
    <x v="4"/>
    <s v="Multifamily - High Rise"/>
    <s v="Std Size Refrig and Refrig-Freezer - CEE Tier 3"/>
    <n v="1.3872083361035452E-3"/>
    <n v="2.2080086634992504E-3"/>
    <n v="3.3213173176608064E-3"/>
    <n v="4.7603930493173158E-3"/>
    <n v="6.5348768432538932E-3"/>
    <n v="8.6208039179421665E-3"/>
    <n v="1.0952870731999204E-2"/>
    <n v="1.342432572279036E-2"/>
    <n v="1.5895204406122417E-2"/>
    <n v="1.8212044783167673E-2"/>
    <n v="2.0235009038414409E-2"/>
    <n v="2.1865677905775371E-2"/>
    <n v="2.3066756107144794E-2"/>
    <n v="2.3863388358121195E-2"/>
    <n v="2.4328857099322403E-2"/>
    <n v="3.188013101838285E-2"/>
    <n v="3.1474128080143104E-2"/>
    <n v="3.1105723290600976E-2"/>
    <n v="3.0953477187840545E-2"/>
    <n v="3.0603123426314327E-2"/>
    <n v="0.40820387300944128"/>
    <n v="65.527784476708007"/>
    <n v="100.67989985789693"/>
    <s v="R-All-Ref-Refrig-All-All-C"/>
    <n v="0"/>
    <n v="0.35469332528391656"/>
    <n v="1.3872083361035452E-3"/>
    <n v="3.5952169996027955E-3"/>
    <n v="6.9165343172636019E-3"/>
    <n v="1.1676927366580919E-2"/>
    <n v="1.8211804209834811E-2"/>
    <n v="2.6832608127776977E-2"/>
    <n v="3.7785478859776178E-2"/>
    <n v="5.1209804582566534E-2"/>
    <n v="6.7105008988688958E-2"/>
    <n v="8.5317053771856638E-2"/>
    <n v="0.10555206281027105"/>
    <n v="0.12741774071604642"/>
    <n v="0.15048449682319121"/>
    <n v="0.17434788518131239"/>
    <n v="0.19867674228063478"/>
    <n v="0.23055687329901764"/>
    <n v="0.26203100137916074"/>
    <n v="0.29313672466976171"/>
    <n v="0.32409020185760223"/>
    <n v="0.35469332528391656"/>
    <n v="0"/>
    <n v="0"/>
    <n v="6.1129781527241448E-4"/>
    <n v="2.0503735469289239E-3"/>
    <n v="3.8248573408655013E-3"/>
    <n v="5.9107844155537742E-3"/>
    <n v="8.242851229610812E-3"/>
    <n v="1.0714306220401967E-2"/>
    <n v="1.3185184903734024E-2"/>
    <n v="1.5502025280779281E-2"/>
    <n v="1.7524989536026016E-2"/>
    <n v="1.9155658403386979E-2"/>
    <n v="2.0356736604756401E-2"/>
    <n v="2.1153368855732803E-2"/>
    <n v="2.1618837596934011E-2"/>
    <n v="2.9170111515994458E-2"/>
    <n v="2.8764108577754712E-2"/>
    <n v="2.8395703788212583E-2"/>
    <n v="2.8243457685452153E-2"/>
    <n v="2.7893103923925935E-2"/>
    <n v="0.35400348296167344"/>
    <n v="0.3023177572413227"/>
    <n v="0"/>
    <n v="0"/>
    <n v="6.1129781527241448E-4"/>
    <n v="2.6616713622013384E-3"/>
    <n v="6.4865287030668392E-3"/>
    <n v="1.2397313118620613E-2"/>
    <n v="2.0640164348231425E-2"/>
    <n v="3.1354470568633393E-2"/>
    <n v="4.453965547236742E-2"/>
    <n v="6.0041680753146698E-2"/>
    <n v="7.7566670289172718E-2"/>
    <n v="9.67223286925597E-2"/>
    <n v="0.1170790652973161"/>
    <n v="0.13823243415304889"/>
    <n v="0.1598512717499829"/>
    <n v="0.18902138326597737"/>
    <n v="0.21778549184373208"/>
    <n v="0.24618119563194465"/>
    <n v="0.27442465331739679"/>
    <n v="0.3023177572413227"/>
  </r>
  <r>
    <x v="82"/>
    <s v="Over $160"/>
    <n v="182.74028524564577"/>
    <s v="Refrigeration"/>
    <s v="Urban"/>
    <s v="SC-NR"/>
    <s v="M_Input"/>
    <x v="4"/>
    <s v="Manufactured"/>
    <s v="Std Size Refrig and Refrig-Freezer - CEE Tier 1"/>
    <n v="3.1239565567507536E-4"/>
    <n v="4.9303980213652302E-4"/>
    <n v="7.3537706715862301E-4"/>
    <n v="1.0450926902900613E-3"/>
    <n v="1.422533358801702E-3"/>
    <n v="1.8607202727919788E-3"/>
    <n v="2.3440960667056245E-3"/>
    <n v="2.8487390724088379E-3"/>
    <n v="3.3445620345072332E-3"/>
    <n v="3.7996617851597182E-3"/>
    <n v="4.1860571098321668E-3"/>
    <n v="4.4852531182499556E-3"/>
    <n v="4.6917120742688868E-3"/>
    <n v="4.8128144555624587E-3"/>
    <n v="4.8652636181108506E-3"/>
    <n v="5.1332522572699671E-3"/>
    <n v="5.066352093332567E-3"/>
    <n v="5.0032095803636432E-3"/>
    <n v="4.9386001455180911E-3"/>
    <n v="4.871398190601367E-3"/>
    <n v="7.2886044128885968E-2"/>
    <n v="120.8217098748823"/>
    <n v="182.74028524564577"/>
    <s v="R-All-Ref-Refrig-All-All-C"/>
    <n v="0"/>
    <n v="6.6260130448745333E-2"/>
    <n v="3.1239565567507536E-4"/>
    <n v="8.0543545781159838E-4"/>
    <n v="1.5408125249702213E-3"/>
    <n v="2.5859052152602826E-3"/>
    <n v="4.008438574061985E-3"/>
    <n v="5.8691588468539639E-3"/>
    <n v="8.2132549135595888E-3"/>
    <n v="1.1061993985968428E-2"/>
    <n v="1.440655602047566E-2"/>
    <n v="1.8206217805635378E-2"/>
    <n v="2.2392274915467546E-2"/>
    <n v="2.6877528033717502E-2"/>
    <n v="3.1569240107986389E-2"/>
    <n v="3.638205456354885E-2"/>
    <n v="4.1247318181659699E-2"/>
    <n v="4.6380570438929666E-2"/>
    <n v="5.1446922532262233E-2"/>
    <n v="5.6450132112625874E-2"/>
    <n v="6.1388732258143966E-2"/>
    <n v="6.6260130448745333E-2"/>
    <n v="0"/>
    <n v="0"/>
    <n v="2.2911931448407297E-4"/>
    <n v="5.3883493761551124E-4"/>
    <n v="9.1627560612715197E-4"/>
    <n v="1.3544625201174288E-3"/>
    <n v="1.8378383140310744E-3"/>
    <n v="2.3424813197342881E-3"/>
    <n v="2.8383042818326829E-3"/>
    <n v="3.293404032485168E-3"/>
    <n v="3.6797993571576169E-3"/>
    <n v="3.9789953655754058E-3"/>
    <n v="4.185454321594337E-3"/>
    <n v="4.3065567028879089E-3"/>
    <n v="4.3590058654363007E-3"/>
    <n v="4.6269945045954173E-3"/>
    <n v="4.5600943406580172E-3"/>
    <n v="4.4969518276890934E-3"/>
    <n v="4.4323423928435413E-3"/>
    <n v="4.3651404379268172E-3"/>
    <n v="6.2760889075394968E-2"/>
    <n v="5.6342055442791826E-2"/>
    <n v="0"/>
    <n v="0"/>
    <n v="2.2911931448407297E-4"/>
    <n v="7.6795425209958421E-4"/>
    <n v="1.6842298582267362E-3"/>
    <n v="3.038692378344165E-3"/>
    <n v="4.8765306923752392E-3"/>
    <n v="7.2190120121095273E-3"/>
    <n v="1.0057316293942211E-2"/>
    <n v="1.3350720326427378E-2"/>
    <n v="1.7030519683584995E-2"/>
    <n v="2.1009515049160401E-2"/>
    <n v="2.5194969370754737E-2"/>
    <n v="2.9501526073642648E-2"/>
    <n v="3.3860531939078946E-2"/>
    <n v="3.8487526443674362E-2"/>
    <n v="4.3047620784332379E-2"/>
    <n v="4.7544572612021468E-2"/>
    <n v="5.197691500486501E-2"/>
    <n v="5.6342055442791826E-2"/>
  </r>
  <r>
    <x v="82"/>
    <s v="Over $160"/>
    <n v="185.18191376685431"/>
    <s v="Refrigeration"/>
    <s v="Urban"/>
    <s v="SC-NR"/>
    <s v="M_Input"/>
    <x v="4"/>
    <s v="Manufactured"/>
    <s v="Std Size Refrig and Refrig-Freezer - CEE Tier 2"/>
    <n v="1.0667158768808878E-3"/>
    <n v="1.6835489716933417E-3"/>
    <n v="2.5110412990125095E-3"/>
    <n v="3.5686058538025771E-3"/>
    <n v="4.8574264451512385E-3"/>
    <n v="6.3536730468678635E-3"/>
    <n v="8.0042229969090814E-3"/>
    <n v="9.7273926267083203E-3"/>
    <n v="1.1420445062567364E-2"/>
    <n v="1.297444275993122E-2"/>
    <n v="1.4293840197421035E-2"/>
    <n v="1.5315484150148093E-2"/>
    <n v="1.6020465292839497E-2"/>
    <n v="1.6433985233040901E-2"/>
    <n v="1.6613079767177664E-2"/>
    <n v="1.7528162070729499E-2"/>
    <n v="1.7299722699881826E-2"/>
    <n v="1.7084114320358897E-2"/>
    <n v="1.6863496943983675E-2"/>
    <n v="1.6634027068315287E-2"/>
    <n v="0.24887894265786645"/>
    <n v="122.46692790138593"/>
    <n v="185.18191376685431"/>
    <s v="R-All-Ref-Refrig-All-All-C"/>
    <n v="0"/>
    <n v="0.22625389268342078"/>
    <n v="1.0667158768808878E-3"/>
    <n v="2.7502648485742296E-3"/>
    <n v="5.2613061475867392E-3"/>
    <n v="8.8299120013893163E-3"/>
    <n v="1.3687338446540555E-2"/>
    <n v="2.0041011493408419E-2"/>
    <n v="2.8045234490317501E-2"/>
    <n v="3.7772627117025823E-2"/>
    <n v="4.9193072179593185E-2"/>
    <n v="6.2167514939524403E-2"/>
    <n v="7.6461355136945436E-2"/>
    <n v="9.1776839287093528E-2"/>
    <n v="0.10779730457993303"/>
    <n v="0.12423128981297393"/>
    <n v="0.14084436958015159"/>
    <n v="0.15837253165088108"/>
    <n v="0.17567225435076292"/>
    <n v="0.19275636867112181"/>
    <n v="0.20961986561510548"/>
    <n v="0.22625389268342078"/>
    <n v="0"/>
    <n v="0"/>
    <n v="7.8235790421628997E-4"/>
    <n v="1.8399224590063576E-3"/>
    <n v="3.128743050355019E-3"/>
    <n v="4.6249896520716444E-3"/>
    <n v="6.2755396021128614E-3"/>
    <n v="7.9987092319121003E-3"/>
    <n v="9.6917616677711441E-3"/>
    <n v="1.1245759365135E-2"/>
    <n v="1.2565156802624815E-2"/>
    <n v="1.3586800755351873E-2"/>
    <n v="1.4291781898043277E-2"/>
    <n v="1.4705301838244681E-2"/>
    <n v="1.4884396372381445E-2"/>
    <n v="1.579947867593328E-2"/>
    <n v="1.5571039305085606E-2"/>
    <n v="1.5355430925562677E-2"/>
    <n v="1.5134813549187455E-2"/>
    <n v="1.4905343673519067E-2"/>
    <n v="0.21430527476194206"/>
    <n v="0.19238732672851458"/>
    <n v="0"/>
    <n v="0"/>
    <n v="7.8235790421628997E-4"/>
    <n v="2.6222803632226475E-3"/>
    <n v="5.7510234135776661E-3"/>
    <n v="1.0376013065649311E-2"/>
    <n v="1.6651552667762172E-2"/>
    <n v="2.4650261899674272E-2"/>
    <n v="3.4342023567445416E-2"/>
    <n v="4.5587782932580416E-2"/>
    <n v="5.8152939735205231E-2"/>
    <n v="7.1739740490557105E-2"/>
    <n v="8.6031522388600387E-2"/>
    <n v="0.10073682422684507"/>
    <n v="0.11562122059922651"/>
    <n v="0.13142069927515979"/>
    <n v="0.14699173858024539"/>
    <n v="0.16234716950580808"/>
    <n v="0.17748198305499552"/>
    <n v="0.19238732672851458"/>
  </r>
  <r>
    <x v="82"/>
    <s v="Under $115"/>
    <n v="100.67989985789693"/>
    <s v="Refrigeration"/>
    <s v="Urban"/>
    <s v="SC-NR"/>
    <s v="M_Input"/>
    <x v="4"/>
    <s v="Manufactured"/>
    <s v="Std Size Refrig and Refrig-Freezer - CEE Tier 3"/>
    <n v="1.8600223985809849E-3"/>
    <n v="2.9355884395515235E-3"/>
    <n v="4.3784789944086404E-3"/>
    <n v="6.2225443191010043E-3"/>
    <n v="8.4698486103528554E-3"/>
    <n v="1.1078839676588169E-2"/>
    <n v="1.3956888033785541E-2"/>
    <n v="1.6961562640629306E-2"/>
    <n v="1.9913722180879178E-2"/>
    <n v="2.2623413287091897E-2"/>
    <n v="2.4924034136138702E-2"/>
    <n v="2.6705465046310977E-2"/>
    <n v="2.7934734005743228E-2"/>
    <n v="2.8655784819464611E-2"/>
    <n v="2.8968070266955893E-2"/>
    <n v="3.0563690636016501E-2"/>
    <n v="3.0165363062851617E-2"/>
    <n v="2.9789408768061292E-2"/>
    <n v="2.9404720332773377E-2"/>
    <n v="2.9004595878086507E-2"/>
    <n v="0.4339678614631467"/>
    <n v="65.527784476708007"/>
    <n v="100.67989985789693"/>
    <s v="R-All-Ref-Refrig-All-All-C"/>
    <n v="0"/>
    <n v="0.39451677553337178"/>
    <n v="1.8600223985809849E-3"/>
    <n v="4.7956108381325083E-3"/>
    <n v="9.1740898325411487E-3"/>
    <n v="1.5396634151642153E-2"/>
    <n v="2.386648276199501E-2"/>
    <n v="3.4945322438583178E-2"/>
    <n v="4.8902210472368715E-2"/>
    <n v="6.5863773112998014E-2"/>
    <n v="8.5777495293877196E-2"/>
    <n v="0.1084009085809691"/>
    <n v="0.13332494271710779"/>
    <n v="0.16003040776341876"/>
    <n v="0.18796514176916199"/>
    <n v="0.21662092658862658"/>
    <n v="0.24558899685558247"/>
    <n v="0.27615268749159899"/>
    <n v="0.3063180505544506"/>
    <n v="0.3361074593225119"/>
    <n v="0.36551217965528526"/>
    <n v="0.39451677553337178"/>
    <n v="0"/>
    <n v="0"/>
    <n v="1.3641900876213064E-3"/>
    <n v="3.2082554123136703E-3"/>
    <n v="5.4555597035655214E-3"/>
    <n v="8.0645507698008344E-3"/>
    <n v="1.0942599126998208E-2"/>
    <n v="1.3947273733841973E-2"/>
    <n v="1.6899433274091845E-2"/>
    <n v="1.9609124380304564E-2"/>
    <n v="2.1909745229351369E-2"/>
    <n v="2.3691176139523644E-2"/>
    <n v="2.4920445098955895E-2"/>
    <n v="2.5641495912677278E-2"/>
    <n v="2.595378136016856E-2"/>
    <n v="2.7549401729229168E-2"/>
    <n v="2.7151074156064284E-2"/>
    <n v="2.6775119861273958E-2"/>
    <n v="2.6390431425986044E-2"/>
    <n v="2.5990306971299174E-2"/>
    <n v="0.37368208332739999"/>
    <n v="0.3354639643730673"/>
    <n v="0"/>
    <n v="0"/>
    <n v="1.3641900876213064E-3"/>
    <n v="4.5724454999349767E-3"/>
    <n v="1.0028005203500497E-2"/>
    <n v="1.8092555973301332E-2"/>
    <n v="2.9035155100299539E-2"/>
    <n v="4.2982428834141509E-2"/>
    <n v="5.9881862108233354E-2"/>
    <n v="7.9490986488537918E-2"/>
    <n v="0.10140073171788928"/>
    <n v="0.12509190785741292"/>
    <n v="0.15001235295636881"/>
    <n v="0.17565384886904609"/>
    <n v="0.20160763022921466"/>
    <n v="0.22915703195844384"/>
    <n v="0.25630810611450811"/>
    <n v="0.28308322597578206"/>
    <n v="0.30947365740176813"/>
    <n v="0.3354639643730673"/>
  </r>
  <r>
    <x v="83"/>
    <s v="Under $115"/>
    <n v="105.93275899523864"/>
    <s v="Refrigeration"/>
    <s v="Urban"/>
    <s v="SC-NR (2)"/>
    <s v="M_Input"/>
    <x v="4"/>
    <s v="Single Family"/>
    <s v="Std Size Freezer - ENERGY STAR"/>
    <n v="2.5361361421492473E-3"/>
    <n v="4.0366567779732184E-3"/>
    <n v="6.0718448123689844E-3"/>
    <n v="8.7023584386993012E-3"/>
    <n v="1.1945784397323429E-2"/>
    <n v="1.5758180651485605E-2"/>
    <n v="2.0020465177800439E-2"/>
    <n v="2.4537000451647601E-2"/>
    <n v="2.9051980382168184E-2"/>
    <n v="3.328530464399837E-2"/>
    <n v="3.6981589222667241E-2"/>
    <n v="3.9961128898295985E-2"/>
    <n v="4.2154797039218629E-2"/>
    <n v="4.3609821694969679E-2"/>
    <n v="4.4459235468789861E-2"/>
    <n v="4.4812849070313153E-2"/>
    <n v="4.471219626402937E-2"/>
    <n v="4.46117695314448E-2"/>
    <n v="4.4511568364780096E-2"/>
    <n v="4.4411592257396486E-2"/>
    <n v="0.97522350082793163"/>
    <n v="69.995236044040695"/>
    <n v="105.93275899523864"/>
    <s v="R-All-Ref-Freezer-All-All-R"/>
    <n v="0"/>
    <n v="0.58617225968751963"/>
    <n v="2.5361361421492473E-3"/>
    <n v="6.5727929201224652E-3"/>
    <n v="1.264463773249145E-2"/>
    <n v="2.1346996171190749E-2"/>
    <n v="3.3292780568514174E-2"/>
    <n v="4.9050961219999779E-2"/>
    <n v="6.9071426397800215E-2"/>
    <n v="9.3608426849447812E-2"/>
    <n v="0.122660407231616"/>
    <n v="0.15594571187561437"/>
    <n v="0.1929273010982816"/>
    <n v="0.23288842999657758"/>
    <n v="0.2750432270357962"/>
    <n v="0.31865304873076589"/>
    <n v="0.36311228419955577"/>
    <n v="0.4079251332698689"/>
    <n v="0.45263732953389829"/>
    <n v="0.49724909906534309"/>
    <n v="0.54176066743012319"/>
    <n v="0.58617225968751963"/>
    <n v="0"/>
    <n v="0"/>
    <n v="0"/>
    <n v="0"/>
    <n v="0"/>
    <n v="0"/>
    <n v="0"/>
    <n v="0"/>
    <n v="0"/>
    <n v="0"/>
    <n v="0"/>
    <n v="0"/>
    <n v="0"/>
    <n v="3.1574935255858361E-4"/>
    <n v="1.1651631263787654E-3"/>
    <n v="1.5187767279020575E-3"/>
    <n v="1.4181239216182751E-3"/>
    <n v="1.317697189033705E-3"/>
    <n v="1.217496022369001E-3"/>
    <n v="1.1175199149853904E-3"/>
    <n v="0.10934205397970975"/>
    <n v="8.0705262548457779E-3"/>
    <n v="0"/>
    <n v="0"/>
    <n v="0"/>
    <n v="0"/>
    <n v="0"/>
    <n v="0"/>
    <n v="0"/>
    <n v="0"/>
    <n v="0"/>
    <n v="0"/>
    <n v="0"/>
    <n v="0"/>
    <n v="0"/>
    <n v="3.1574935255858361E-4"/>
    <n v="1.480912478937349E-3"/>
    <n v="2.9996892068394065E-3"/>
    <n v="4.4178131284576816E-3"/>
    <n v="5.7355103174913866E-3"/>
    <n v="6.9530063398603875E-3"/>
    <n v="8.0705262548457779E-3"/>
  </r>
  <r>
    <x v="83"/>
    <s v="Under $115"/>
    <n v="105.93275899523864"/>
    <s v="Refrigeration"/>
    <s v="Urban"/>
    <s v="SC-NR (2)"/>
    <s v="M_Input"/>
    <x v="4"/>
    <s v="Multifamily - Low Rise"/>
    <s v="Std Size Freezer - ENERGY STAR"/>
    <n v="1.7547513301323367E-4"/>
    <n v="2.7930217090562666E-4"/>
    <n v="4.2013018722825883E-4"/>
    <n v="6.0216527730403942E-4"/>
    <n v="8.2662917345351929E-4"/>
    <n v="1.0904887155736428E-3"/>
    <n v="1.3854864091014242E-3"/>
    <n v="1.6981154654785204E-3"/>
    <n v="2.0106753256110958E-3"/>
    <n v="2.303742821901465E-3"/>
    <n v="2.5596363724248125E-3"/>
    <n v="2.7659090539208942E-3"/>
    <n v="2.9178403618350802E-3"/>
    <n v="3.0186201822462299E-3"/>
    <n v="3.0774863406686538E-3"/>
    <n v="3.1020424201057997E-3"/>
    <n v="3.0951536428564536E-3"/>
    <n v="3.0882801643027842E-3"/>
    <n v="3.0814219504678086E-3"/>
    <n v="3.0745789674500082E-3"/>
    <n v="6.7513942009344602E-2"/>
    <n v="69.995236044040695"/>
    <n v="105.93275899523864"/>
    <s v="R-All-Ref-Freezer-All-All-R"/>
    <n v="0"/>
    <n v="4.0573180135849353E-2"/>
    <n v="1.7547513301323367E-4"/>
    <n v="4.5477730391886031E-4"/>
    <n v="8.7490749114711914E-4"/>
    <n v="1.4770727684511585E-3"/>
    <n v="2.3037019419046775E-3"/>
    <n v="3.3941906574783201E-3"/>
    <n v="4.7796770665797447E-3"/>
    <n v="6.4777925320582651E-3"/>
    <n v="8.4884678576693604E-3"/>
    <n v="1.0792210679570825E-2"/>
    <n v="1.3351847051995637E-2"/>
    <n v="1.6117756105916529E-2"/>
    <n v="1.903559646775161E-2"/>
    <n v="2.2054216649997842E-2"/>
    <n v="2.5131702990666496E-2"/>
    <n v="2.8233745410772296E-2"/>
    <n v="3.1328899053628748E-2"/>
    <n v="3.4417179217931533E-2"/>
    <n v="3.7498601168399343E-2"/>
    <n v="4.0573180135849353E-2"/>
    <n v="0"/>
    <n v="0"/>
    <n v="0"/>
    <n v="0"/>
    <n v="0"/>
    <n v="0"/>
    <n v="0"/>
    <n v="0"/>
    <n v="0"/>
    <n v="0"/>
    <n v="0"/>
    <n v="0"/>
    <n v="0"/>
    <n v="2.1927372355249643E-5"/>
    <n v="8.079353077767356E-5"/>
    <n v="1.0534961021481945E-4"/>
    <n v="9.8460832965473373E-5"/>
    <n v="9.1587354411803903E-5"/>
    <n v="8.4729140576828357E-5"/>
    <n v="7.7886157559027992E-5"/>
    <n v="7.5800858115250003E-3"/>
    <n v="5.6073399886087628E-4"/>
    <n v="0"/>
    <n v="0"/>
    <n v="0"/>
    <n v="0"/>
    <n v="0"/>
    <n v="0"/>
    <n v="0"/>
    <n v="0"/>
    <n v="0"/>
    <n v="0"/>
    <n v="0"/>
    <n v="0"/>
    <n v="0"/>
    <n v="2.1927372355249643E-5"/>
    <n v="1.027209031329232E-4"/>
    <n v="2.0807051334774266E-4"/>
    <n v="3.0653134631321603E-4"/>
    <n v="3.9811870072501993E-4"/>
    <n v="4.8284784130184829E-4"/>
    <n v="5.6073399886087628E-4"/>
  </r>
  <r>
    <x v="83"/>
    <s v="Under $115"/>
    <n v="105.93275899523864"/>
    <s v="Refrigeration"/>
    <s v="Urban"/>
    <s v="SC-NR (2)"/>
    <s v="M_Input"/>
    <x v="4"/>
    <s v="Multifamily - High Rise"/>
    <s v="Std Size Freezer - ENERGY STAR"/>
    <n v="4.0007598927709462E-5"/>
    <n v="6.3679782437230158E-5"/>
    <n v="9.5788013738342276E-5"/>
    <n v="1.3729148744181648E-4"/>
    <n v="1.8846825309688941E-4"/>
    <n v="2.4862715758486651E-4"/>
    <n v="3.1588482273953367E-4"/>
    <n v="3.8716249420825383E-4"/>
    <n v="4.5842354475776322E-4"/>
    <n v="5.2524207386544239E-4"/>
    <n v="5.8358510746941766E-4"/>
    <n v="6.3061419771589524E-4"/>
    <n v="6.6525373505905581E-4"/>
    <n v="6.8822890235041166E-4"/>
    <n v="7.0165319214647137E-4"/>
    <n v="7.0725154366446555E-4"/>
    <n v="7.0568060924789419E-4"/>
    <n v="7.0411316433436504E-4"/>
    <n v="7.0254920117228598E-4"/>
    <n v="7.0098871202728679E-4"/>
    <n v="1.5392842972664656E-2"/>
    <n v="69.995236044040695"/>
    <n v="105.93275899523864"/>
    <s v="R-All-Ref-Freezer-All-All-R"/>
    <n v="0"/>
    <n v="9.2504935939853976E-3"/>
    <n v="4.0007598927709462E-5"/>
    <n v="1.0368738136493961E-4"/>
    <n v="1.9947539510328189E-4"/>
    <n v="3.3676688254509837E-4"/>
    <n v="5.2523513564198775E-4"/>
    <n v="7.738622932268542E-4"/>
    <n v="1.0897471159663878E-3"/>
    <n v="1.4769096101746417E-3"/>
    <n v="1.935333154932405E-3"/>
    <n v="2.4605752287978474E-3"/>
    <n v="3.0441603362672651E-3"/>
    <n v="3.6747745339831602E-3"/>
    <n v="4.3400282690422157E-3"/>
    <n v="5.028257171392627E-3"/>
    <n v="5.7299103635390985E-3"/>
    <n v="6.4371619072035643E-3"/>
    <n v="7.1428425164514588E-3"/>
    <n v="7.8469556807858245E-3"/>
    <n v="8.5495048819581101E-3"/>
    <n v="9.2504935939853976E-3"/>
    <n v="0"/>
    <n v="0"/>
    <n v="0"/>
    <n v="0"/>
    <n v="0"/>
    <n v="0"/>
    <n v="0"/>
    <n v="0"/>
    <n v="0"/>
    <n v="0"/>
    <n v="0"/>
    <n v="0"/>
    <n v="0"/>
    <n v="4.9970839861126267E-6"/>
    <n v="1.8421373782172333E-5"/>
    <n v="2.4019725300166513E-5"/>
    <n v="2.2448790883595159E-5"/>
    <n v="2.088134597006601E-5"/>
    <n v="1.9317382807986947E-5"/>
    <n v="1.7756893662987752E-5"/>
    <n v="1.7282066053786755E-3"/>
    <n v="1.2784259639308734E-4"/>
    <n v="0"/>
    <n v="0"/>
    <n v="0"/>
    <n v="0"/>
    <n v="0"/>
    <n v="0"/>
    <n v="0"/>
    <n v="0"/>
    <n v="0"/>
    <n v="0"/>
    <n v="0"/>
    <n v="0"/>
    <n v="0"/>
    <n v="4.9970839861126267E-6"/>
    <n v="2.341845776828496E-5"/>
    <n v="4.7438183068451473E-5"/>
    <n v="6.9886973952046631E-5"/>
    <n v="9.0768319922112642E-5"/>
    <n v="1.1008570273009959E-4"/>
    <n v="1.2784259639308734E-4"/>
  </r>
  <r>
    <x v="83"/>
    <s v="Under $115"/>
    <n v="105.93275899523864"/>
    <s v="Refrigeration"/>
    <s v="Urban"/>
    <s v="SC-NR (2)"/>
    <s v="M_Input"/>
    <x v="4"/>
    <s v="Manufactured"/>
    <s v="Std Size Freezer - ENERGY STAR"/>
    <n v="2.4400724809800617E-4"/>
    <n v="3.8510550046588581E-4"/>
    <n v="5.7439126060828489E-4"/>
    <n v="8.1630517816885827E-4"/>
    <n v="1.1111180450276378E-3"/>
    <n v="1.4533788322472095E-3"/>
    <n v="1.8309359305211212E-3"/>
    <n v="2.2251045076335458E-3"/>
    <n v="2.6123838898131379E-3"/>
    <n v="2.9678550231322992E-3"/>
    <n v="3.2696622286375009E-3"/>
    <n v="3.5033594434664642E-3"/>
    <n v="3.6646212305246166E-3"/>
    <n v="3.7592123628299107E-3"/>
    <n v="3.8001795644730398E-3"/>
    <n v="3.7981634975479965E-3"/>
    <n v="3.7577343461355221E-3"/>
    <n v="3.7177355385684956E-3"/>
    <n v="3.6781624940971569E-3"/>
    <n v="3.6390106807310638E-3"/>
    <n v="7.9908162604139521E-2"/>
    <n v="69.995236044040695"/>
    <n v="105.93275899523864"/>
    <s v="R-All-Ref-Freezer-All-All-R"/>
    <n v="0"/>
    <n v="5.0808426802727756E-2"/>
    <n v="2.4400724809800617E-4"/>
    <n v="6.29112748563892E-4"/>
    <n v="1.2035040091721769E-3"/>
    <n v="2.0198091873410351E-3"/>
    <n v="3.1309272323686728E-3"/>
    <n v="4.5843060646158819E-3"/>
    <n v="6.4152419951370027E-3"/>
    <n v="8.6403465027705476E-3"/>
    <n v="1.1252730392583685E-2"/>
    <n v="1.4220585415715983E-2"/>
    <n v="1.7490247644353484E-2"/>
    <n v="2.099360708781995E-2"/>
    <n v="2.4658228318344567E-2"/>
    <n v="2.8417440681174477E-2"/>
    <n v="3.2217620245647519E-2"/>
    <n v="3.6015783743195515E-2"/>
    <n v="3.9773518089331036E-2"/>
    <n v="4.3491253627899532E-2"/>
    <n v="4.7169416121996689E-2"/>
    <n v="5.0808426802727756E-2"/>
    <n v="0"/>
    <n v="0"/>
    <n v="0"/>
    <n v="0"/>
    <n v="0"/>
    <n v="0"/>
    <n v="0"/>
    <n v="0"/>
    <n v="0"/>
    <n v="0"/>
    <n v="0"/>
    <n v="0"/>
    <n v="0"/>
    <n v="6.5548986673694479E-6"/>
    <n v="4.7522100310498552E-5"/>
    <n v="4.550603338545527E-5"/>
    <n v="5.0768819729808852E-6"/>
    <n v="0"/>
    <n v="0"/>
    <n v="0"/>
    <n v="4.8550133208886959E-3"/>
    <n v="1.0465991433630415E-4"/>
    <n v="0"/>
    <n v="0"/>
    <n v="0"/>
    <n v="0"/>
    <n v="0"/>
    <n v="0"/>
    <n v="0"/>
    <n v="0"/>
    <n v="0"/>
    <n v="0"/>
    <n v="0"/>
    <n v="0"/>
    <n v="0"/>
    <n v="6.5548986673694479E-6"/>
    <n v="5.4076998977868E-5"/>
    <n v="9.9583032363323269E-5"/>
    <n v="1.0465991433630415E-4"/>
    <n v="1.0465991433630415E-4"/>
    <n v="1.0465991433630415E-4"/>
    <n v="1.0465991433630415E-4"/>
  </r>
  <r>
    <x v="78"/>
    <s v="Under $5"/>
    <n v="0"/>
    <s v="HVAC"/>
    <s v="Urban"/>
    <s v="SC-New"/>
    <s v="M_Input"/>
    <x v="4"/>
    <s v="Single Family"/>
    <s v="New SF HVAC Conversion - Convert FAF w/CAC to Heat Pump - House with &quot;Good Insulation&quot; + HZ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Over $160"/>
    <n v="641.58165216898544"/>
    <s v="HVAC"/>
    <s v="Urban"/>
    <s v="SC-New (2)"/>
    <s v="M_Input"/>
    <x v="4"/>
    <s v="Single Family"/>
    <s v="New SF HVAC Upgrade - Central Heat Pump Upgrade to Variable Capacity Central Heat Pump"/>
    <n v="2.0610229221641289E-2"/>
    <n v="2.5382922611283193E-2"/>
    <n v="3.0670547975069844E-2"/>
    <n v="3.6615044973349907E-2"/>
    <n v="4.1595063198435145E-2"/>
    <n v="4.6656921577218798E-2"/>
    <n v="5.0443079377634856E-2"/>
    <n v="5.1882841295479522E-2"/>
    <n v="5.1693571170077793E-2"/>
    <n v="5.2293133169373521E-2"/>
    <n v="5.3057658203915364E-2"/>
    <n v="5.2684126649958543E-2"/>
    <n v="5.0573265260341803E-2"/>
    <n v="5.0188554879069661E-2"/>
    <n v="5.0141676368669369E-2"/>
    <n v="5.0276491421201656E-2"/>
    <n v="5.0412008890664217E-2"/>
    <n v="5.0548369024251437E-2"/>
    <n v="5.0685578846446089E-2"/>
    <n v="5.0823645443179563E-2"/>
    <n v="0.91723472955726149"/>
    <n v="435.74545822493508"/>
    <n v="641.58165216898544"/>
    <s v="R-All-HVAC-ASHP-All-All-E"/>
    <n v="0"/>
    <n v="0.91723472955726149"/>
    <n v="2.0610229221641289E-2"/>
    <n v="4.5993151832924482E-2"/>
    <n v="7.6663699807994326E-2"/>
    <n v="0.11327874478134423"/>
    <n v="0.15487380797977937"/>
    <n v="0.20153072955699816"/>
    <n v="0.251973808934633"/>
    <n v="0.30385665023011255"/>
    <n v="0.35555022140019032"/>
    <n v="0.40784335456956383"/>
    <n v="0.46090101277347917"/>
    <n v="0.51358513942343775"/>
    <n v="0.56415840468377954"/>
    <n v="0.61434695956284924"/>
    <n v="0.66448863593151863"/>
    <n v="0.71476512735272024"/>
    <n v="0.76517713624338446"/>
    <n v="0.81572550526763588"/>
    <n v="0.86641108411408196"/>
    <n v="0.91723472955726149"/>
    <n v="1.0781388490458836E-2"/>
    <n v="1.555408188010074E-2"/>
    <n v="2.084170724388739E-2"/>
    <n v="2.6786204242167454E-2"/>
    <n v="3.1766222467252692E-2"/>
    <n v="3.6828080846036344E-2"/>
    <n v="4.0614238646452402E-2"/>
    <n v="4.2054000564297069E-2"/>
    <n v="4.186473043889534E-2"/>
    <n v="4.2464292438191067E-2"/>
    <n v="4.3228817472732911E-2"/>
    <n v="4.285528591877609E-2"/>
    <n v="4.074442452915935E-2"/>
    <n v="4.0359714147887207E-2"/>
    <n v="4.0312835637486916E-2"/>
    <n v="4.0447650690019203E-2"/>
    <n v="4.0583168159481764E-2"/>
    <n v="4.0719528293068984E-2"/>
    <n v="4.0856738115263636E-2"/>
    <n v="4.099480471199711E-2"/>
    <n v="0.72065791493361242"/>
    <n v="0.72065791493361242"/>
    <n v="1.0781388490458836E-2"/>
    <n v="2.6335470370559576E-2"/>
    <n v="4.7177177614446966E-2"/>
    <n v="7.3963381856614413E-2"/>
    <n v="0.1057296043238671"/>
    <n v="0.14255768516990344"/>
    <n v="0.18317192381635583"/>
    <n v="0.22522592438065289"/>
    <n v="0.26709065481954825"/>
    <n v="0.3095549472577393"/>
    <n v="0.35278376473047224"/>
    <n v="0.39563905064924831"/>
    <n v="0.43638347517840764"/>
    <n v="0.47674318932629484"/>
    <n v="0.51705602496378178"/>
    <n v="0.55750367565380099"/>
    <n v="0.5980868438132827"/>
    <n v="0.63880637210635172"/>
    <n v="0.6796631102216153"/>
    <n v="0.72065791493361242"/>
  </r>
  <r>
    <x v="78"/>
    <s v="Under $25"/>
    <n v="21.107243746692209"/>
    <s v="HVAC"/>
    <s v="Urban"/>
    <s v="SC-New (2)"/>
    <s v="M_Input"/>
    <x v="4"/>
    <s v="Single Family"/>
    <s v="New SF HVAC Upgrade - Heat Pump Upgrade to 9.0 HSPF/14 SEER"/>
    <n v="6.6095877771916263E-3"/>
    <n v="8.1401644414888265E-3"/>
    <n v="9.8358769733104152E-3"/>
    <n v="1.1742244645346202E-2"/>
    <n v="1.3339309250341103E-2"/>
    <n v="1.4962619544976394E-2"/>
    <n v="1.6176819641978316E-2"/>
    <n v="1.6638543413796426E-2"/>
    <n v="1.6577845519853109E-2"/>
    <n v="1.6770121773532636E-2"/>
    <n v="1.7015300770297934E-2"/>
    <n v="1.6895511244093341E-2"/>
    <n v="1.6218569542469443E-2"/>
    <n v="1.6095195027490971E-2"/>
    <n v="1.6080161345622481E-2"/>
    <n v="1.612339579555588E-2"/>
    <n v="1.6166855506756724E-2"/>
    <n v="1.6210585455733121E-2"/>
    <n v="1.6254587895198284E-2"/>
    <n v="1.6298865097571648E-2"/>
    <n v="0.29415216066260491"/>
    <n v="18.16495868902739"/>
    <n v="21.107243746692209"/>
    <s v="R-All-HVAC-ASHP-All-All-E"/>
    <n v="0"/>
    <n v="0.29415216066260491"/>
    <n v="6.6095877771916263E-3"/>
    <n v="1.4749752218680454E-2"/>
    <n v="2.4585629191990869E-2"/>
    <n v="3.6327873837337071E-2"/>
    <n v="4.9667183087678174E-2"/>
    <n v="6.4629802632654568E-2"/>
    <n v="8.080662227463288E-2"/>
    <n v="9.7445165688429314E-2"/>
    <n v="0.11402301120828243"/>
    <n v="0.13079313298181505"/>
    <n v="0.147808433752113"/>
    <n v="0.16470394499620633"/>
    <n v="0.18092251453867578"/>
    <n v="0.19701770956616674"/>
    <n v="0.21309787091178922"/>
    <n v="0.22922126670734511"/>
    <n v="0.24538812221410183"/>
    <n v="0.26159870766983495"/>
    <n v="0.27785329556503324"/>
    <n v="0.29415216066260491"/>
    <n v="3.4575323166646651E-3"/>
    <n v="4.9881089809618653E-3"/>
    <n v="6.6838215127834541E-3"/>
    <n v="8.5901891848192413E-3"/>
    <n v="1.0187253789814141E-2"/>
    <n v="1.1810564084449433E-2"/>
    <n v="1.3024764181451355E-2"/>
    <n v="1.3486487953269465E-2"/>
    <n v="1.3425790059326148E-2"/>
    <n v="1.3618066313005675E-2"/>
    <n v="1.3863245309770972E-2"/>
    <n v="1.374345578356638E-2"/>
    <n v="1.3066514081942482E-2"/>
    <n v="1.294313956696401E-2"/>
    <n v="1.292810588509552E-2"/>
    <n v="1.2971340335028919E-2"/>
    <n v="1.3014800046229763E-2"/>
    <n v="1.305852999520616E-2"/>
    <n v="1.3102532434671323E-2"/>
    <n v="1.3146809637044687E-2"/>
    <n v="0.23111105145206567"/>
    <n v="0.23111105145206562"/>
    <n v="3.4575323166646651E-3"/>
    <n v="8.4456412976265313E-3"/>
    <n v="1.5129462810409985E-2"/>
    <n v="2.3719651995229227E-2"/>
    <n v="3.3906905785043365E-2"/>
    <n v="4.5717469869492794E-2"/>
    <n v="5.8742234050944149E-2"/>
    <n v="7.2228722004213611E-2"/>
    <n v="8.5654512063539759E-2"/>
    <n v="9.9272578376545434E-2"/>
    <n v="0.1131358236863164"/>
    <n v="0.12687927946988278"/>
    <n v="0.13994579355182526"/>
    <n v="0.15288893311878926"/>
    <n v="0.16581703900388478"/>
    <n v="0.1787883793389137"/>
    <n v="0.19180317938514346"/>
    <n v="0.20486170938034962"/>
    <n v="0.21796424181502094"/>
    <n v="0.23111105145206562"/>
  </r>
  <r>
    <x v="37"/>
    <s v="Under $65"/>
    <n v="61.803349442650386"/>
    <s v="HVAC"/>
    <s v="Urban"/>
    <s v="SC-New (3)"/>
    <s v="M_Input"/>
    <x v="4"/>
    <s v="Single Family"/>
    <s v="New SF Zonal to DHP"/>
    <n v="4.8002147698893709E-2"/>
    <n v="5.9117964536610564E-2"/>
    <n v="7.143308102364064E-2"/>
    <n v="8.5278080991299715E-2"/>
    <n v="9.6876766663980818E-2"/>
    <n v="0.10866606172306341"/>
    <n v="0.11748419295258188"/>
    <n v="0.12083746299574348"/>
    <n v="0.12039664438975814"/>
    <n v="0.12179305116114021"/>
    <n v="0.12357366423598391"/>
    <n v="0.12270369250348101"/>
    <n v="0.11778740170891383"/>
    <n v="0.11689139398650908"/>
    <n v="0.11678221183448445"/>
    <n v="0.11709620213483947"/>
    <n v="0.11741182839571059"/>
    <n v="0.11772941725909987"/>
    <n v="0.1180489850853427"/>
    <n v="0.11837054837789092"/>
    <n v="2.1362807996589681"/>
    <n v="47.581575140815858"/>
    <n v="61.803349442650386"/>
    <s v="R-All-HVAC-ERconvertDHP-HZ1-All-N"/>
    <n v="0"/>
    <n v="2.1362807996589681"/>
    <n v="4.8002147698893709E-2"/>
    <n v="0.10712011223550427"/>
    <n v="0.17855319325914493"/>
    <n v="0.26383127425044461"/>
    <n v="0.36070804091442543"/>
    <n v="0.46937410263748885"/>
    <n v="0.58685829559007074"/>
    <n v="0.70769575858581424"/>
    <n v="0.82809240297557241"/>
    <n v="0.94988545413671266"/>
    <n v="1.0734591183726965"/>
    <n v="1.1961628108761775"/>
    <n v="1.3139502125850913"/>
    <n v="1.4308416065716003"/>
    <n v="1.5476238184060849"/>
    <n v="1.6647200205409243"/>
    <n v="1.7821318489366349"/>
    <n v="1.8998612661957348"/>
    <n v="2.0179102512810774"/>
    <n v="2.1362807996589681"/>
    <n v="1.2966558247425965E-2"/>
    <n v="2.4082375085142819E-2"/>
    <n v="3.6397491572172896E-2"/>
    <n v="5.0242491539831971E-2"/>
    <n v="6.1841177212513074E-2"/>
    <n v="7.3630472271595665E-2"/>
    <n v="8.2448603501114132E-2"/>
    <n v="8.5801873544275736E-2"/>
    <n v="8.5361054938290395E-2"/>
    <n v="8.6757461709672468E-2"/>
    <n v="8.8538074784516169E-2"/>
    <n v="8.7668103052013266E-2"/>
    <n v="8.2751812257446086E-2"/>
    <n v="8.1855804535041335E-2"/>
    <n v="8.1746622383016707E-2"/>
    <n v="8.2060612683371725E-2"/>
    <n v="8.2376238944242841E-2"/>
    <n v="8.2693827807632125E-2"/>
    <n v="8.3013395633874956E-2"/>
    <n v="8.3334958926423175E-2"/>
    <n v="1.4355690106296133"/>
    <n v="1.4355690106296135"/>
    <n v="1.2966558247425965E-2"/>
    <n v="3.7048933332568784E-2"/>
    <n v="7.3446424904741681E-2"/>
    <n v="0.12368891644457365"/>
    <n v="0.18553009365708673"/>
    <n v="0.25916056592868242"/>
    <n v="0.34160916942979658"/>
    <n v="0.42741104297407229"/>
    <n v="0.51277209791236267"/>
    <n v="0.59952955962203514"/>
    <n v="0.68806763440655128"/>
    <n v="0.7757357374585645"/>
    <n v="0.8584875497160106"/>
    <n v="0.94034335425105198"/>
    <n v="1.0220899766340688"/>
    <n v="1.1041505893174404"/>
    <n v="1.1865268282616832"/>
    <n v="1.2692206560693153"/>
    <n v="1.3522340517031903"/>
    <n v="1.4355690106296135"/>
  </r>
  <r>
    <x v="78"/>
    <s v="Under $40"/>
    <n v="36.383353914239898"/>
    <s v="HVAC"/>
    <s v="Urban"/>
    <s v="SC-NR"/>
    <s v="M_Input"/>
    <x v="4"/>
    <s v="Single Family"/>
    <s v="Existing Single Family Home HVAC Conversion - Convert FAF w/CAC to Heat Pump - House with &quot;Good Insulation&quot; + HZ1"/>
    <n v="1.6884094196160375E-2"/>
    <n v="2.209559884267287E-2"/>
    <n v="2.7791702626675047E-2"/>
    <n v="3.3585825738899663E-2"/>
    <n v="3.9016950678111922E-2"/>
    <n v="4.365218242393084E-2"/>
    <n v="4.7200656762214958E-2"/>
    <n v="4.9591243394890031E-2"/>
    <n v="5.0970151667216516E-2"/>
    <n v="5.1617175864594411E-2"/>
    <n v="5.182736611245746E-2"/>
    <n v="5.1825042410339785E-2"/>
    <n v="5.1739786728072765E-2"/>
    <n v="5.1630307191285911E-2"/>
    <n v="5.1515394746430361E-2"/>
    <n v="5.8696693919630491E-2"/>
    <n v="5.7459393527690049E-2"/>
    <n v="5.6376582700539364E-2"/>
    <n v="5.547062964768143E-2"/>
    <n v="5.4589968075693857E-2"/>
    <n v="0.78250738651244434"/>
    <n v="28.100077363486811"/>
    <n v="36.383353914239898"/>
    <s v="R-All-HVAC-ASHP-All-All-E"/>
    <n v="0"/>
    <n v="0.78250738651244434"/>
    <n v="1.6884094196160375E-2"/>
    <n v="3.8979693038833245E-2"/>
    <n v="6.6771395665508299E-2"/>
    <n v="0.10035722140440796"/>
    <n v="0.1393741720825199"/>
    <n v="0.18302635450645074"/>
    <n v="0.23022701126866571"/>
    <n v="0.27981825466355575"/>
    <n v="0.33078840633077228"/>
    <n v="0.38240558219536669"/>
    <n v="0.43423294830782416"/>
    <n v="0.48605799071816397"/>
    <n v="0.53779777744623669"/>
    <n v="0.58942808463752261"/>
    <n v="0.64094347938395302"/>
    <n v="0.69964017330358352"/>
    <n v="0.75709956683127355"/>
    <n v="0.78250738651244434"/>
    <n v="0.78250738651244434"/>
    <n v="0.78250738651244434"/>
    <n v="8.4989554468709004E-3"/>
    <n v="1.3710460093383395E-2"/>
    <n v="1.9406563877385572E-2"/>
    <n v="2.5200686989610189E-2"/>
    <n v="3.0631811928822448E-2"/>
    <n v="3.5267043674641368E-2"/>
    <n v="3.8815518012925487E-2"/>
    <n v="4.1206104645600553E-2"/>
    <n v="4.2585012917927045E-2"/>
    <n v="4.3232037115304933E-2"/>
    <n v="4.3442227363167982E-2"/>
    <n v="4.3439903661050314E-2"/>
    <n v="4.3354647978783287E-2"/>
    <n v="4.324516844199644E-2"/>
    <n v="4.313025599714089E-2"/>
    <n v="5.0311555170341013E-2"/>
    <n v="4.9074254778400578E-2"/>
    <n v="4.7991443951249893E-2"/>
    <n v="4.7085490898391952E-2"/>
    <n v="4.6204829326404379E-2"/>
    <n v="0.61480461152665489"/>
    <n v="0.61480461152665489"/>
    <n v="8.4989554468709004E-3"/>
    <n v="2.2209415540254296E-2"/>
    <n v="4.1615979417639865E-2"/>
    <n v="6.681666640725005E-2"/>
    <n v="9.7448478336072494E-2"/>
    <n v="0.13271552201071385"/>
    <n v="0.17153104002363934"/>
    <n v="0.21273714466923987"/>
    <n v="0.25532215758716692"/>
    <n v="0.29855419470247185"/>
    <n v="0.34199642206563985"/>
    <n v="0.38543632572669018"/>
    <n v="0.42879097370547348"/>
    <n v="0.47203614214746992"/>
    <n v="0.51516639814461085"/>
    <n v="0.56547795331495188"/>
    <n v="0.61455220809335243"/>
    <n v="0.61480461152665489"/>
    <n v="0.61480461152665489"/>
    <n v="0.61480461152665489"/>
  </r>
  <r>
    <x v="78"/>
    <s v="Under $45"/>
    <n v="41.068812228499297"/>
    <s v="HVAC"/>
    <s v="Urban"/>
    <s v="SC-NR"/>
    <s v="M_Input"/>
    <x v="4"/>
    <s v="Single Family"/>
    <s v="Existing Single Family Home HVAC Conversion - Convert FAF w/CAC to Heat Pump - House with &quot;Good Insulation&quot; + HZ23"/>
    <n v="0"/>
    <n v="0"/>
    <n v="0"/>
    <n v="0"/>
    <n v="0"/>
    <n v="0"/>
    <n v="0"/>
    <n v="0"/>
    <n v="0"/>
    <n v="0"/>
    <n v="0"/>
    <n v="0"/>
    <n v="0"/>
    <n v="0"/>
    <n v="0"/>
    <n v="0"/>
    <n v="0"/>
    <n v="0"/>
    <n v="0"/>
    <n v="0"/>
    <n v="0"/>
    <n v="29.746400948234335"/>
    <n v="41.068812228499297"/>
    <s v="R-All-HVAC-ASHP-All-All-E"/>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78"/>
    <s v="Under $40"/>
    <n v="38.219300659933445"/>
    <s v="HVAC"/>
    <s v="Urban"/>
    <s v="SC-NR"/>
    <s v="M_Input"/>
    <x v="4"/>
    <s v="Single Family"/>
    <s v="Existing Single Family Home HVAC Conversion - Convert FAF w/o CAC to Heat Pump - House with &quot;Good Insulation&quot; + HZ1CZ23"/>
    <n v="5.7685846604719204E-2"/>
    <n v="7.5491365463223783E-2"/>
    <n v="9.4952555700081986E-2"/>
    <n v="0.11474863674401843"/>
    <n v="0.13330450574679326"/>
    <n v="0.14914114254590813"/>
    <n v="0.16126478649037218"/>
    <n v="0.16943241527670921"/>
    <n v="0.17414356472631928"/>
    <n v="0.17635417420088442"/>
    <n v="0.17707230584923739"/>
    <n v="0.17706436673669998"/>
    <n v="0.17677308393809099"/>
    <n v="0.17639903841974275"/>
    <n v="0.17600643094018861"/>
    <n v="0.20054190898922877"/>
    <n v="0.19631457409141309"/>
    <n v="0.19261506504157916"/>
    <n v="0.18951980460112722"/>
    <n v="0.18651095451049587"/>
    <n v="2.6734985330561489"/>
    <n v="29.554322084821958"/>
    <n v="38.219300659933445"/>
    <s v="R-All-HVAC-ASHP-All-All-E"/>
    <n v="0"/>
    <n v="2.6734985330561489"/>
    <n v="5.7685846604719204E-2"/>
    <n v="0.13317721206794297"/>
    <n v="0.22812976776802496"/>
    <n v="0.34287840451204338"/>
    <n v="0.47618291025883663"/>
    <n v="0.62532405280474479"/>
    <n v="0.78658883929511703"/>
    <n v="0.9560212545718263"/>
    <n v="1.1301648192981455"/>
    <n v="1.30651899349903"/>
    <n v="1.4835912993482674"/>
    <n v="1.6606556660849674"/>
    <n v="1.8374287500230584"/>
    <n v="2.0138277884428013"/>
    <n v="2.1898342193829898"/>
    <n v="2.3903761283722185"/>
    <n v="2.5866907024636316"/>
    <n v="2.6734985330561489"/>
    <n v="2.6734985330561489"/>
    <n v="2.6734985330561489"/>
    <n v="2.9037355188413362E-2"/>
    <n v="4.6842874046917941E-2"/>
    <n v="6.6304064283776137E-2"/>
    <n v="8.6100145327712596E-2"/>
    <n v="0.10465601433048741"/>
    <n v="0.12049265112960228"/>
    <n v="0.13261629507406633"/>
    <n v="0.14078392386040336"/>
    <n v="0.14549507331001343"/>
    <n v="0.14770568278457857"/>
    <n v="0.14842381443293154"/>
    <n v="0.14841587532039413"/>
    <n v="0.14812459252178514"/>
    <n v="0.1477505470034369"/>
    <n v="0.14735793952388276"/>
    <n v="0.17189341757292292"/>
    <n v="0.16766608267510724"/>
    <n v="0.16396657362527331"/>
    <n v="0.16087131318482137"/>
    <n v="0.15786246309419003"/>
    <n v="2.1005287047300323"/>
    <n v="2.1005287047300323"/>
    <n v="2.9037355188413362E-2"/>
    <n v="7.5880229235331303E-2"/>
    <n v="0.14218429351910744"/>
    <n v="0.22828443884682004"/>
    <n v="0.33294045317730747"/>
    <n v="0.45343310430690975"/>
    <n v="0.58604939938097611"/>
    <n v="0.7268333232413795"/>
    <n v="0.87232839655139294"/>
    <n v="1.0200340793359715"/>
    <n v="1.168457893768903"/>
    <n v="1.3168737690892971"/>
    <n v="1.4649983616110822"/>
    <n v="1.612748908614519"/>
    <n v="1.7601068481384017"/>
    <n v="1.9320002657113247"/>
    <n v="2.0996663483864317"/>
    <n v="2.1005287047300323"/>
    <n v="2.1005287047300323"/>
    <n v="2.1005287047300323"/>
  </r>
  <r>
    <x v="78"/>
    <s v="Under $55"/>
    <n v="53.853936755272542"/>
    <s v="HVAC"/>
    <s v="Urban"/>
    <s v="SC-NR"/>
    <s v="M_Input"/>
    <x v="4"/>
    <s v="Single Family"/>
    <s v="Existing Single Family Home HVAC Conversion - Convert FAF w/o CAC to Heat Pump - House with &quot;Good Insulation&quot; + HZ23CZ23"/>
    <n v="1.5763126204817686E-2"/>
    <n v="2.0628628878846349E-2"/>
    <n v="2.5946557207117874E-2"/>
    <n v="3.1355997168961827E-2"/>
    <n v="3.6426539115500166E-2"/>
    <n v="4.0754028772276484E-2"/>
    <n v="4.4066912968436067E-2"/>
    <n v="4.6298783885324032E-2"/>
    <n v="4.7586143744195973E-2"/>
    <n v="4.8190210741355821E-2"/>
    <n v="4.8386446048124046E-2"/>
    <n v="4.8384276621128562E-2"/>
    <n v="4.8304681230126878E-2"/>
    <n v="4.8202470253620427E-2"/>
    <n v="4.8095187070423429E-2"/>
    <n v="5.4799705765151495E-2"/>
    <n v="5.3644552162901205E-2"/>
    <n v="5.2633631261488505E-2"/>
    <n v="5.1787826201298362E-2"/>
    <n v="5.0965633471164812E-2"/>
    <n v="0.73055519274482439"/>
    <n v="39.736913364454587"/>
    <n v="53.853936755272542"/>
    <s v="R-All-HVAC-ASHP-All-All-E"/>
    <n v="0"/>
    <n v="0.73055519274482439"/>
    <n v="1.5763126204817686E-2"/>
    <n v="3.6391755083664032E-2"/>
    <n v="6.2338312290781905E-2"/>
    <n v="9.3694309459743733E-2"/>
    <n v="0.13012084857524389"/>
    <n v="0.17087487734752038"/>
    <n v="0.21494179031595645"/>
    <n v="0.2612405742012805"/>
    <n v="0.30882671794547645"/>
    <n v="0.35701692868683227"/>
    <n v="0.4054033747349563"/>
    <n v="0.45378765135608484"/>
    <n v="0.50209233258621166"/>
    <n v="0.55029480283983212"/>
    <n v="0.5983899899102556"/>
    <n v="0.65318969567540708"/>
    <n v="0.70683424783830828"/>
    <n v="0.73055519274482439"/>
    <n v="0.73055519274482439"/>
    <n v="0.73055519274482439"/>
    <n v="7.934693194771145E-3"/>
    <n v="1.2800195868799808E-2"/>
    <n v="1.8118124197071331E-2"/>
    <n v="2.3527564158915285E-2"/>
    <n v="2.8598106105453623E-2"/>
    <n v="3.2925595762229941E-2"/>
    <n v="3.6238479958389525E-2"/>
    <n v="3.847035087527749E-2"/>
    <n v="3.975771073414943E-2"/>
    <n v="4.0361777731309278E-2"/>
    <n v="4.0558013038077503E-2"/>
    <n v="4.0555843611082019E-2"/>
    <n v="4.0476248220080335E-2"/>
    <n v="4.0374037243573885E-2"/>
    <n v="4.0266754060376886E-2"/>
    <n v="4.6971272755104952E-2"/>
    <n v="4.5816119152854662E-2"/>
    <n v="4.4805198251441962E-2"/>
    <n v="4.3959393191251819E-2"/>
    <n v="4.3137200461118269E-2"/>
    <n v="0.57398653254389354"/>
    <n v="0.57398653254389354"/>
    <n v="7.934693194771145E-3"/>
    <n v="2.0734889063570953E-2"/>
    <n v="3.8853013260642284E-2"/>
    <n v="6.2380577419557569E-2"/>
    <n v="9.0978683525011192E-2"/>
    <n v="0.12390427928724113"/>
    <n v="0.16014275924563065"/>
    <n v="0.19861311012090815"/>
    <n v="0.23837082085505759"/>
    <n v="0.2787325985863669"/>
    <n v="0.31929061162444439"/>
    <n v="0.35984645523552639"/>
    <n v="0.40032270345560672"/>
    <n v="0.44069674069918063"/>
    <n v="0.48096349475955752"/>
    <n v="0.52793476751466251"/>
    <n v="0.57375088666751717"/>
    <n v="0.57398653254389354"/>
    <n v="0.57398653254389354"/>
    <n v="0.57398653254389354"/>
  </r>
  <r>
    <x v="78"/>
    <s v="Under $65"/>
    <n v="64.474276427495624"/>
    <s v="HVAC"/>
    <s v="Urban"/>
    <s v="SC-NR"/>
    <s v="M_Input"/>
    <x v="4"/>
    <s v="Single Family"/>
    <s v="Existing Single Family Home HVAC Conversion - Convert FAF w/o CAC to Heat Pump - House with &quot;Good Insulation&quot; + HZ1CZ1"/>
    <n v="0.12403801567498036"/>
    <n v="0.16232403134891291"/>
    <n v="0.20417012639184692"/>
    <n v="0.24673631472668348"/>
    <n v="0.28663575810315933"/>
    <n v="0.32068821844040407"/>
    <n v="0.3467568787120604"/>
    <n v="0.36431918432177335"/>
    <n v="0.37444925371786147"/>
    <n v="0.37920257933924434"/>
    <n v="0.38074672976604623"/>
    <n v="0.38072965882363458"/>
    <n v="0.38010333291413911"/>
    <n v="0.37929904786678686"/>
    <n v="0.37845485027640124"/>
    <n v="0.43121184683560598"/>
    <n v="0.42212209149385543"/>
    <n v="0.41416728475144232"/>
    <n v="0.40751175335807061"/>
    <n v="0.40104202435742414"/>
    <n v="5.7486449877833037"/>
    <n v="48.955701657960766"/>
    <n v="64.474276427495624"/>
    <s v="R-All-HVAC-ASHP-All-All-E"/>
    <n v="0"/>
    <n v="5.7486449877833037"/>
    <n v="0.12403801567498036"/>
    <n v="0.28636204702389328"/>
    <n v="0.49053217341574018"/>
    <n v="0.73726848814242363"/>
    <n v="1.023904246245583"/>
    <n v="1.344592464685987"/>
    <n v="1.6913493433980475"/>
    <n v="2.055668527719821"/>
    <n v="2.4301177814376826"/>
    <n v="2.809320360776927"/>
    <n v="3.1900670905429731"/>
    <n v="3.5707967493666075"/>
    <n v="3.9509000822807465"/>
    <n v="4.3301991301475331"/>
    <n v="4.708653980423934"/>
    <n v="5.1398658272595403"/>
    <n v="5.5619879187533954"/>
    <n v="5.7486449877833037"/>
    <n v="5.7486449877833037"/>
    <n v="5.7486449877833037"/>
    <n v="6.2437081710884294E-2"/>
    <n v="0.10072309738481683"/>
    <n v="0.14256919242775085"/>
    <n v="0.1851353807625874"/>
    <n v="0.22503482413906326"/>
    <n v="0.25908728447630802"/>
    <n v="0.28515594474796435"/>
    <n v="0.3027182503576773"/>
    <n v="0.31284831975376542"/>
    <n v="0.31760164537514829"/>
    <n v="0.31914579580195018"/>
    <n v="0.31912872485953853"/>
    <n v="0.31850239895004306"/>
    <n v="0.31769811390269082"/>
    <n v="0.31685391631230519"/>
    <n v="0.36961091287150993"/>
    <n v="0.36052115752975938"/>
    <n v="0.35256635078734627"/>
    <n v="0.34591081939397456"/>
    <n v="0.33944109039332809"/>
    <n v="4.5166263085013822"/>
    <n v="4.5166263085013822"/>
    <n v="6.2437081710884294E-2"/>
    <n v="0.16316017909570113"/>
    <n v="0.30572937152345198"/>
    <n v="0.49086475228603937"/>
    <n v="0.7158995764251026"/>
    <n v="0.97498686090141062"/>
    <n v="1.2601428056493749"/>
    <n v="1.5628610560070522"/>
    <n v="1.8757093757608176"/>
    <n v="2.1933110211359659"/>
    <n v="2.5124568169379162"/>
    <n v="2.8315855417974549"/>
    <n v="3.1500879407474978"/>
    <n v="3.4677860546501886"/>
    <n v="3.7846399709624938"/>
    <n v="4.1542508838340035"/>
    <n v="4.5147720413637629"/>
    <n v="4.5166263085013822"/>
    <n v="4.5166263085013822"/>
    <n v="4.5166263085013822"/>
  </r>
  <r>
    <x v="78"/>
    <s v="Under $85"/>
    <n v="71.106885449359552"/>
    <s v="HVAC"/>
    <s v="Urban"/>
    <s v="SC-NR"/>
    <s v="M_Input"/>
    <x v="4"/>
    <s v="Single Family"/>
    <s v="Existing Single Family Home HVAC Conversion - Convert FAF w/o CAC to Heat Pump - House with &quot;Good Insulation&quot; + HZ23CZ1"/>
    <n v="4.919984446710212E-2"/>
    <n v="6.4386043683303126E-2"/>
    <n v="8.0984353132744075E-2"/>
    <n v="9.7868288547503887E-2"/>
    <n v="0.1136944560153097"/>
    <n v="0.12720140985682091"/>
    <n v="0.13754157874659076"/>
    <n v="0.14450769070653788"/>
    <n v="0.1485257962527799"/>
    <n v="0.15041120920461495"/>
    <n v="0.15102369853233472"/>
    <n v="0.15101692732024302"/>
    <n v="0.15076849431230427"/>
    <n v="0.15044947357481817"/>
    <n v="0.15011462147386787"/>
    <n v="0.17104075457217316"/>
    <n v="0.16743529098405846"/>
    <n v="0.16428000627265105"/>
    <n v="0.16164008086254264"/>
    <n v="0.15907385421949333"/>
    <n v="2.2802077069391133"/>
    <n v="51.888525647559803"/>
    <n v="71.106885449359552"/>
    <s v="R-All-HVAC-ASHP-All-All-E"/>
    <n v="0"/>
    <n v="2.2802077069391133"/>
    <n v="4.919984446710212E-2"/>
    <n v="0.11358588815040524"/>
    <n v="0.19457024128314931"/>
    <n v="0.29243852983065322"/>
    <n v="0.40613298584596291"/>
    <n v="0.53333439570278385"/>
    <n v="0.67087597444937463"/>
    <n v="0.81538366515591254"/>
    <n v="0.96390946140869249"/>
    <n v="1.1143206706133075"/>
    <n v="1.2653443691456423"/>
    <n v="1.4163612964658854"/>
    <n v="1.5671297907781896"/>
    <n v="1.7175792643530077"/>
    <n v="1.8676938858268755"/>
    <n v="2.0387346403990487"/>
    <n v="2.2061699313831071"/>
    <n v="2.2802077069391133"/>
    <n v="2.2802077069391133"/>
    <n v="2.2802077069391133"/>
    <n v="2.4765751793422816E-2"/>
    <n v="3.9951951009623822E-2"/>
    <n v="5.655026045906477E-2"/>
    <n v="7.3434195873824576E-2"/>
    <n v="8.92603633416304E-2"/>
    <n v="0.10276731718314161"/>
    <n v="0.11310748607291146"/>
    <n v="0.12007359803285858"/>
    <n v="0.1240917035791006"/>
    <n v="0.12597711653093566"/>
    <n v="0.12658960585865542"/>
    <n v="0.12658283464656372"/>
    <n v="0.12633440163862497"/>
    <n v="0.12601538090113887"/>
    <n v="0.12568052880018857"/>
    <n v="0.14660666189849386"/>
    <n v="0.14300119831037916"/>
    <n v="0.13984591359897175"/>
    <n v="0.13720598818886334"/>
    <n v="0.13463976154581403"/>
    <n v="1.7915258534655272"/>
    <n v="1.7915258534655272"/>
    <n v="2.4765751793422816E-2"/>
    <n v="6.4717702803046645E-2"/>
    <n v="0.12126796326211142"/>
    <n v="0.194702159135936"/>
    <n v="0.28396252247756637"/>
    <n v="0.38672983966070795"/>
    <n v="0.49983732573361939"/>
    <n v="0.61991092376647794"/>
    <n v="0.74400262734557854"/>
    <n v="0.86997974387651422"/>
    <n v="0.99656934973516964"/>
    <n v="1.1231521843817334"/>
    <n v="1.2494865860203583"/>
    <n v="1.3755019669214972"/>
    <n v="1.5011824957216857"/>
    <n v="1.6477891576201795"/>
    <n v="1.7907903559305587"/>
    <n v="1.7915258534655272"/>
    <n v="1.7915258534655272"/>
    <n v="1.7915258534655272"/>
  </r>
  <r>
    <x v="78"/>
    <s v="Under $35"/>
    <n v="33.304076192688257"/>
    <s v="HVAC"/>
    <s v="Urban"/>
    <s v="SC-NR (2)"/>
    <s v="M_Input"/>
    <x v="4"/>
    <s v="Single Family"/>
    <s v="Existing Single Family Home HVAC Upgrade + HZ1"/>
    <n v="3.4381999567844865E-2"/>
    <n v="4.4994470004367418E-2"/>
    <n v="5.6593756028517864E-2"/>
    <n v="6.8392644143335998E-2"/>
    <n v="7.9452339330026697E-2"/>
    <n v="8.8891313907522765E-2"/>
    <n v="9.6117265252495601E-2"/>
    <n v="0.10098534686922939"/>
    <n v="0.10379329280179882"/>
    <n v="0.10511086337539172"/>
    <n v="0.10553888521223009"/>
    <n v="0.10553415333119"/>
    <n v="0.10536054254717012"/>
    <n v="0.10513760341032559"/>
    <n v="0.10490360094721082"/>
    <n v="0.11952727114242219"/>
    <n v="0.1170076890406672"/>
    <n v="0.11480270244448849"/>
    <n v="0.11295786095580898"/>
    <n v="0.11116452188557449"/>
    <n v="1.5934623624064226"/>
    <n v="26.570749734623753"/>
    <n v="33.304076192688257"/>
    <s v="R-All-HVAC-ASHP-All-All-E"/>
    <n v="0"/>
    <n v="1.5934623624064226"/>
    <n v="3.4381999567844865E-2"/>
    <n v="7.9376469572212283E-2"/>
    <n v="0.13597022560073013"/>
    <n v="0.20436286974406614"/>
    <n v="0.28381520907409286"/>
    <n v="0.37270652298161561"/>
    <n v="0.46882378823411119"/>
    <n v="0.56980913510334052"/>
    <n v="0.67360242790513936"/>
    <n v="0.77871329128053102"/>
    <n v="0.88425217649276111"/>
    <n v="0.98978632982395109"/>
    <n v="1.0951468723711213"/>
    <n v="1.2002844757814468"/>
    <n v="1.3051880767286577"/>
    <n v="1.4247153478710799"/>
    <n v="1.5417230369117472"/>
    <n v="1.5934623624064226"/>
    <n v="1.5934623624064226"/>
    <n v="1.5934623624064226"/>
    <n v="1.7306885350586353E-2"/>
    <n v="2.7919355787108906E-2"/>
    <n v="3.9518641811259352E-2"/>
    <n v="5.1317529926077486E-2"/>
    <n v="6.2377225112768185E-2"/>
    <n v="7.181619969026426E-2"/>
    <n v="7.9042151035237096E-2"/>
    <n v="8.3910232651970867E-2"/>
    <n v="8.6718178584540312E-2"/>
    <n v="8.8035749158133197E-2"/>
    <n v="8.8463770994971574E-2"/>
    <n v="8.8459039113931492E-2"/>
    <n v="8.8285428329911597E-2"/>
    <n v="8.8062489193067084E-2"/>
    <n v="8.7828486729952304E-2"/>
    <n v="0.10245215692516368"/>
    <n v="9.9932574823408699E-2"/>
    <n v="9.7727588227229989E-2"/>
    <n v="9.5882746738550462E-2"/>
    <n v="9.4089407668315972E-2"/>
    <n v="1.2519600780612523"/>
    <n v="1.2519600780612523"/>
    <n v="1.7306885350586353E-2"/>
    <n v="4.5226241137695258E-2"/>
    <n v="8.4744882948954603E-2"/>
    <n v="0.1360624128750321"/>
    <n v="0.19843963798780029"/>
    <n v="0.27025583767806455"/>
    <n v="0.34929798871330164"/>
    <n v="0.43320822136527248"/>
    <n v="0.51992639994981282"/>
    <n v="0.60796214910794599"/>
    <n v="0.69642592010291759"/>
    <n v="0.78488495921684909"/>
    <n v="0.87317038754676068"/>
    <n v="0.96123287673982771"/>
    <n v="1.0490613634697801"/>
    <n v="1.1515135203949438"/>
    <n v="1.2514460952183526"/>
    <n v="1.2519600780612523"/>
    <n v="1.2519600780612523"/>
    <n v="1.2519600780612523"/>
  </r>
  <r>
    <x v="78"/>
    <s v="Under $55"/>
    <n v="50.685384806396513"/>
    <s v="HVAC"/>
    <s v="Urban"/>
    <s v="SC-NR (2)"/>
    <s v="M_Input"/>
    <x v="4"/>
    <s v="Single Family"/>
    <s v="Existing Single Family Home HVAC Upgrade + HZ23"/>
    <n v="2.0908885049483535E-3"/>
    <n v="2.7362695974890434E-3"/>
    <n v="3.4416623645864594E-3"/>
    <n v="4.1591936263085764E-3"/>
    <n v="4.8317720052493711E-3"/>
    <n v="5.4057887492040746E-3"/>
    <n v="5.8452238837053807E-3"/>
    <n v="6.141268791550079E-3"/>
    <n v="6.3120297114128291E-3"/>
    <n v="6.3921557425166186E-3"/>
    <n v="6.4181852332315563E-3"/>
    <n v="6.4178974711526244E-3"/>
    <n v="6.4073395979281217E-3"/>
    <n v="6.3937818966777471E-3"/>
    <n v="6.3795513962296626E-3"/>
    <n v="7.2688674422899781E-3"/>
    <n v="7.1156429259718506E-3"/>
    <n v="6.9815500522162734E-3"/>
    <n v="6.8693588501158795E-3"/>
    <n v="6.7602996885034496E-3"/>
    <n v="9.6903966566836822E-2"/>
    <n v="36.868215072490891"/>
    <n v="50.685384806396513"/>
    <s v="R-All-HVAC-ASHP-All-All-E"/>
    <n v="0"/>
    <n v="9.6903966566836822E-2"/>
    <n v="2.0908885049483535E-3"/>
    <n v="4.8271581024373969E-3"/>
    <n v="8.2688204670238567E-3"/>
    <n v="1.2428014093332433E-2"/>
    <n v="1.7259786098581805E-2"/>
    <n v="2.2665574847785881E-2"/>
    <n v="2.851079873149126E-2"/>
    <n v="3.4652067523041341E-2"/>
    <n v="4.0964097234454169E-2"/>
    <n v="4.735625297697079E-2"/>
    <n v="5.3774438210202349E-2"/>
    <n v="6.0192335681354972E-2"/>
    <n v="6.6599675279283094E-2"/>
    <n v="7.2993457175960841E-2"/>
    <n v="7.9373008572190498E-2"/>
    <n v="8.6641876014480479E-2"/>
    <n v="9.3757518940452325E-2"/>
    <n v="9.6903966566836822E-2"/>
    <n v="9.6903966566836822E-2"/>
    <n v="9.6903966566836822E-2"/>
    <n v="1.0524916552509954E-3"/>
    <n v="1.6978727477916854E-3"/>
    <n v="2.4032655148891013E-3"/>
    <n v="3.1207967766112184E-3"/>
    <n v="3.793375155552013E-3"/>
    <n v="4.3673918995067165E-3"/>
    <n v="4.8068270340080226E-3"/>
    <n v="5.102871941852721E-3"/>
    <n v="5.273632861715471E-3"/>
    <n v="5.3537588928192605E-3"/>
    <n v="5.3797883835341983E-3"/>
    <n v="5.3795006214552663E-3"/>
    <n v="5.3689427482307636E-3"/>
    <n v="5.355385046980389E-3"/>
    <n v="5.3411545465323045E-3"/>
    <n v="6.23047059259262E-3"/>
    <n v="6.0772460762744925E-3"/>
    <n v="5.9431532025189153E-3"/>
    <n v="5.8309620004185214E-3"/>
    <n v="5.7219028388060915E-3"/>
    <n v="7.613602957288966E-2"/>
    <n v="7.613602957288966E-2"/>
    <n v="1.0524916552509954E-3"/>
    <n v="2.7503644030426808E-3"/>
    <n v="5.1536299179317825E-3"/>
    <n v="8.2744266945430009E-3"/>
    <n v="1.2067801850095015E-2"/>
    <n v="1.6435193749601732E-2"/>
    <n v="2.1242020783609754E-2"/>
    <n v="2.6344892725462477E-2"/>
    <n v="3.1618525587177947E-2"/>
    <n v="3.697228447999721E-2"/>
    <n v="4.2352072863531411E-2"/>
    <n v="4.7731573484986675E-2"/>
    <n v="5.3100516233217439E-2"/>
    <n v="5.8455901280197828E-2"/>
    <n v="6.3797055826730134E-2"/>
    <n v="7.002752641932275E-2"/>
    <n v="7.6104772495597245E-2"/>
    <n v="7.613602957288966E-2"/>
    <n v="7.613602957288966E-2"/>
    <n v="7.613602957288966E-2"/>
  </r>
  <r>
    <x v="78"/>
    <s v="Over $160"/>
    <n v="576.31094561550356"/>
    <s v="HVAC"/>
    <s v="Urban"/>
    <s v="SC-NR (2)"/>
    <s v="M_Input"/>
    <x v="4"/>
    <s v="Single Family"/>
    <s v="Existing Single Family Home HVAC Upgrade - Central Heat Pump Upgrade to Variable Capacity Central Heat Pump + HZ23CZ1"/>
    <n v="1.1270018790223933E-2"/>
    <n v="1.4748662927668498E-2"/>
    <n v="1.8550773714954262E-2"/>
    <n v="2.2418311741512542E-2"/>
    <n v="2.6043550940361333E-2"/>
    <n v="2.9137536810465124E-2"/>
    <n v="3.1506119454252073E-2"/>
    <n v="3.3101819878384578E-2"/>
    <n v="3.4022231832888411E-2"/>
    <n v="3.4454116112699919E-2"/>
    <n v="3.459441668289439E-2"/>
    <n v="3.4592865627432072E-2"/>
    <n v="3.4535958035590932E-2"/>
    <n v="3.4462881184538205E-2"/>
    <n v="3.4386177904059761E-2"/>
    <n v="3.9179646578179704E-2"/>
    <n v="3.8353756926990043E-2"/>
    <n v="3.763098801641257E-2"/>
    <n v="3.7026270475148698E-2"/>
    <n v="3.6438434826471439E-2"/>
    <n v="0.52231839309980743"/>
    <n v="391.26055310914245"/>
    <n v="576.31094561550356"/>
    <s v="R-All-HVAC-ASHP-All-All-E"/>
    <n v="0"/>
    <n v="0.52231839309980743"/>
    <n v="1.1270018790223933E-2"/>
    <n v="2.6018681717892431E-2"/>
    <n v="4.4569455432846697E-2"/>
    <n v="6.6987767174359239E-2"/>
    <n v="9.3031318114720568E-2"/>
    <n v="0.1221688549251857"/>
    <n v="0.15367497437943778"/>
    <n v="0.18677679425782234"/>
    <n v="0.22079902609071075"/>
    <n v="0.25525314220341067"/>
    <n v="0.28984755888630503"/>
    <n v="0.32444042451373711"/>
    <n v="0.35897638254932807"/>
    <n v="0.39343926373386628"/>
    <n v="0.42782544163792602"/>
    <n v="0.4670050882161057"/>
    <n v="0.5053588451430957"/>
    <n v="0.52231839309980743"/>
    <n v="0.52231839309980743"/>
    <n v="0.52231839309980743"/>
    <n v="5.6729953334004289E-3"/>
    <n v="9.1516394708449945E-3"/>
    <n v="1.2953750258130758E-2"/>
    <n v="1.682128828468904E-2"/>
    <n v="2.0446527483537827E-2"/>
    <n v="2.3540513353641622E-2"/>
    <n v="2.590909599742857E-2"/>
    <n v="2.7504796421561076E-2"/>
    <n v="2.8425208376064909E-2"/>
    <n v="2.8857092655876417E-2"/>
    <n v="2.8997393226070887E-2"/>
    <n v="2.899584217060857E-2"/>
    <n v="2.8938934578767429E-2"/>
    <n v="2.8865857727714703E-2"/>
    <n v="2.8789154447236259E-2"/>
    <n v="3.3582623121356202E-2"/>
    <n v="3.2756733470166541E-2"/>
    <n v="3.2033964559589068E-2"/>
    <n v="3.1429247018325196E-2"/>
    <n v="3.0841411369647936E-2"/>
    <n v="0.41037792396333733"/>
    <n v="0.41037792396333733"/>
    <n v="5.6729953334004289E-3"/>
    <n v="1.4824634804245423E-2"/>
    <n v="2.7778385062376183E-2"/>
    <n v="4.4599673347065223E-2"/>
    <n v="6.5046200830603057E-2"/>
    <n v="8.8586714184244686E-2"/>
    <n v="0.11449581018167326"/>
    <n v="0.14200060660323433"/>
    <n v="0.17042581497929923"/>
    <n v="0.19928290763517564"/>
    <n v="0.22828030086124654"/>
    <n v="0.25727614303185509"/>
    <n v="0.28621507761062254"/>
    <n v="0.31508093533833725"/>
    <n v="0.34387008978557354"/>
    <n v="0.37745271290692972"/>
    <n v="0.41020944637709628"/>
    <n v="0.41037792396333733"/>
    <n v="0.41037792396333733"/>
    <n v="0.41037792396333733"/>
  </r>
  <r>
    <x v="78"/>
    <s v="Over $160"/>
    <n v="510.09371444586395"/>
    <s v="HVAC"/>
    <s v="Urban"/>
    <s v="SC-NR (2)"/>
    <s v="M_Input"/>
    <x v="4"/>
    <s v="Single Family"/>
    <s v="Existing Single Family Home HVAC Upgrade - Central Heat Pump Upgrade to Variable Capacity Central Heat Pump + HZ23CZ23"/>
    <n v="1.3399209575088476E-2"/>
    <n v="1.7535057323204477E-2"/>
    <n v="2.2055482729303934E-2"/>
    <n v="2.6653696230281493E-2"/>
    <n v="3.0963834544100188E-2"/>
    <n v="3.4642352376904932E-2"/>
    <n v="3.7458420018917075E-2"/>
    <n v="3.9355588497514089E-2"/>
    <n v="4.0449889483463793E-2"/>
    <n v="4.0963367596064663E-2"/>
    <n v="4.1130174482417931E-2"/>
    <n v="4.1128330393460401E-2"/>
    <n v="4.106067152228314E-2"/>
    <n v="4.0973788611032597E-2"/>
    <n v="4.0882594146377488E-2"/>
    <n v="4.6581669946665342E-2"/>
    <n v="4.5599748911024633E-2"/>
    <n v="4.4740430724653314E-2"/>
    <n v="4.4021466788572265E-2"/>
    <n v="4.3322574160357029E-2"/>
    <n v="0.62099751068194131"/>
    <n v="346.30532418299555"/>
    <n v="510.09371444586395"/>
    <s v="R-All-HVAC-ASHP-All-All-E"/>
    <n v="0"/>
    <n v="0.62099751068194131"/>
    <n v="1.3399209575088476E-2"/>
    <n v="3.0934266898292952E-2"/>
    <n v="5.2989749627596887E-2"/>
    <n v="7.9643445857878387E-2"/>
    <n v="0.11060728040197858"/>
    <n v="0.1452496327788835"/>
    <n v="0.18270805279780059"/>
    <n v="0.22206364129531467"/>
    <n v="0.26251353077877848"/>
    <n v="0.30347689837484315"/>
    <n v="0.34460707285726111"/>
    <n v="0.38573540325072153"/>
    <n v="0.42679607477300469"/>
    <n v="0.46776986338403725"/>
    <n v="0.50865245753041477"/>
    <n v="0.55523412747708012"/>
    <n v="0.6008338763881047"/>
    <n v="0.62099751068194131"/>
    <n v="0.62099751068194131"/>
    <n v="0.62099751068194131"/>
    <n v="6.7447672275993513E-3"/>
    <n v="1.0880614975715353E-2"/>
    <n v="1.540104038181481E-2"/>
    <n v="1.9999253882792369E-2"/>
    <n v="2.4309392196611063E-2"/>
    <n v="2.7987910029415808E-2"/>
    <n v="3.0803977671427951E-2"/>
    <n v="3.2701146150024965E-2"/>
    <n v="3.3795447135974668E-2"/>
    <n v="3.4308925248575539E-2"/>
    <n v="3.4475732134928806E-2"/>
    <n v="3.4473888045971277E-2"/>
    <n v="3.4406229174794016E-2"/>
    <n v="3.4319346263543472E-2"/>
    <n v="3.4228151798888364E-2"/>
    <n v="3.9927227599176218E-2"/>
    <n v="3.8945306563535509E-2"/>
    <n v="3.808598837716419E-2"/>
    <n v="3.7367024441083141E-2"/>
    <n v="3.6668131812867905E-2"/>
    <n v="0.4879086637321588"/>
    <n v="0.4879086637321588"/>
    <n v="6.7447672275993513E-3"/>
    <n v="1.7625382203314704E-2"/>
    <n v="3.3026422585129514E-2"/>
    <n v="5.3025676467921883E-2"/>
    <n v="7.7335068664532949E-2"/>
    <n v="0.10532297869394876"/>
    <n v="0.13612695636537669"/>
    <n v="0.16882810251540165"/>
    <n v="0.2026235496513763"/>
    <n v="0.23693247489995184"/>
    <n v="0.27140820703488067"/>
    <n v="0.30588209508085196"/>
    <n v="0.34028832425564598"/>
    <n v="0.37460767051918947"/>
    <n v="0.40883582231807786"/>
    <n v="0.44876304991725408"/>
    <n v="0.48770835648078958"/>
    <n v="0.4879086637321588"/>
    <n v="0.4879086637321588"/>
    <n v="0.4879086637321588"/>
  </r>
  <r>
    <x v="78"/>
    <s v="Over $160"/>
    <n v="561.7250261055525"/>
    <s v="HVAC"/>
    <s v="Urban"/>
    <s v="SC-NR (2)"/>
    <s v="M_Input"/>
    <x v="4"/>
    <s v="Single Family"/>
    <s v="Existing Single Family Home HVAC Upgrade - Central Heat Pump Upgrade to Variable Capacity Central Heat Pump + HZ1CZ23"/>
    <n v="5.8199008953137427E-2"/>
    <n v="7.6162922329708893E-2"/>
    <n v="9.5797235623135774E-2"/>
    <n v="0.11576941884873199"/>
    <n v="0.13449035734211612"/>
    <n v="0.15046787385799351"/>
    <n v="0.16269936743913807"/>
    <n v="0.17093965390176313"/>
    <n v="0.17569271284317414"/>
    <n v="0.17792298748027344"/>
    <n v="0.17864750749154093"/>
    <n v="0.17863949775416446"/>
    <n v="0.1783456237590352"/>
    <n v="0.17796825080271209"/>
    <n v="0.17757215076149721"/>
    <n v="0.20232589176889329"/>
    <n v="0.19806095130175003"/>
    <n v="0.19432853212120388"/>
    <n v="0.19120573683104303"/>
    <n v="0.18817012058078286"/>
    <n v="2.6972814688448303"/>
    <n v="381.77772749710749"/>
    <n v="561.7250261055525"/>
    <s v="R-All-HVAC-ASHP-All-All-E"/>
    <n v="0"/>
    <n v="2.6972814688448303"/>
    <n v="5.8199008953137427E-2"/>
    <n v="0.13436193128284632"/>
    <n v="0.23015916690598209"/>
    <n v="0.34592858575471408"/>
    <n v="0.4804189430968302"/>
    <n v="0.63088681695482374"/>
    <n v="0.79358618439396178"/>
    <n v="0.96452583829572491"/>
    <n v="1.1402185511388991"/>
    <n v="1.3181415386191726"/>
    <n v="1.4967890461107136"/>
    <n v="1.6754285438648782"/>
    <n v="1.8537741676239134"/>
    <n v="2.0317424184266257"/>
    <n v="2.2093145691881229"/>
    <n v="2.4116404609570163"/>
    <n v="2.6097014122587665"/>
    <n v="2.6972814688448303"/>
    <n v="2.6972814688448303"/>
    <n v="2.6972814688448303"/>
    <n v="2.9295665991797171E-2"/>
    <n v="4.7259579368368637E-2"/>
    <n v="6.6893892661795518E-2"/>
    <n v="8.686607588739173E-2"/>
    <n v="0.10558701438077586"/>
    <n v="0.12156453089665326"/>
    <n v="0.13379602447779781"/>
    <n v="0.14203631094042288"/>
    <n v="0.14678936988183389"/>
    <n v="0.14901964451893318"/>
    <n v="0.14974416453020067"/>
    <n v="0.14973615479282421"/>
    <n v="0.14944228079769495"/>
    <n v="0.14906490784137183"/>
    <n v="0.14866880780015695"/>
    <n v="0.17342254880755303"/>
    <n v="0.16915760834040977"/>
    <n v="0.16542518915986362"/>
    <n v="0.16230239386970277"/>
    <n v="0.15926677761944261"/>
    <n v="2.1192146096180253"/>
    <n v="2.1192146096180253"/>
    <n v="2.9295665991797171E-2"/>
    <n v="7.6555245360165808E-2"/>
    <n v="0.14344913802196133"/>
    <n v="0.23031521390935306"/>
    <n v="0.33590222829012895"/>
    <n v="0.4574667591867822"/>
    <n v="0.59126278366458007"/>
    <n v="0.73329909460500298"/>
    <n v="0.88008846448683686"/>
    <n v="1.0291081090057701"/>
    <n v="1.1788522735359708"/>
    <n v="1.328588428328795"/>
    <n v="1.4780307091264899"/>
    <n v="1.6270956169678619"/>
    <n v="1.7757644247680189"/>
    <n v="1.9491869735755718"/>
    <n v="2.1183445819159816"/>
    <n v="2.1192146096180253"/>
    <n v="2.1192146096180253"/>
    <n v="2.1192146096180253"/>
  </r>
  <r>
    <x v="78"/>
    <s v="Over $160"/>
    <n v="739.24568974231636"/>
    <s v="HVAC"/>
    <s v="Urban"/>
    <s v="SC-NR (2)"/>
    <s v="M_Input"/>
    <x v="4"/>
    <s v="Single Family"/>
    <s v="Existing Single Family Home HVAC Upgrade - Central Heat Pump Upgrade to Variable Capacity Central Heat Pump + HZ1CZ1"/>
    <n v="0.10288226119882436"/>
    <n v="0.13463826635089918"/>
    <n v="0.16934714859905636"/>
    <n v="0.20465330601113721"/>
    <n v="0.23774755484129081"/>
    <n v="0.26599207407045228"/>
    <n v="0.28761449926467403"/>
    <n v="0.30218140202557114"/>
    <n v="0.31058370062652157"/>
    <n v="0.31452630552455219"/>
    <n v="0.31580708776438415"/>
    <n v="0.31579292841858553"/>
    <n v="0.31527342780044315"/>
    <n v="0.31460632051184528"/>
    <n v="0.31390610810901992"/>
    <n v="0.35766494341876931"/>
    <n v="0.35012552432846511"/>
    <n v="0.3435274785551144"/>
    <n v="0.33800710550251678"/>
    <n v="0.33264084464040938"/>
    <n v="4.7681639532365736"/>
    <n v="502.43006164161983"/>
    <n v="739.24568974231636"/>
    <s v="R-All-HVAC-ASHP-All-All-E"/>
    <n v="0"/>
    <n v="4.7681639532365736"/>
    <n v="0.10288226119882436"/>
    <n v="0.23752052754972353"/>
    <n v="0.40686767614877989"/>
    <n v="0.61152098215991713"/>
    <n v="0.84926853700120797"/>
    <n v="1.1152606110716603"/>
    <n v="1.4028751103363344"/>
    <n v="1.7050565123619055"/>
    <n v="2.0156402129884272"/>
    <n v="2.3301665185129794"/>
    <n v="2.6459736062773636"/>
    <n v="2.9617665346959492"/>
    <n v="3.2770399624963922"/>
    <n v="3.5916462830082376"/>
    <n v="3.9055523911172574"/>
    <n v="4.2632173345360265"/>
    <n v="4.6133428588644918"/>
    <n v="4.7681639532365736"/>
    <n v="4.7681639532365736"/>
    <n v="4.7681639532365736"/>
    <n v="5.1787898364188754E-2"/>
    <n v="8.3543903516263562E-2"/>
    <n v="0.11825278576442075"/>
    <n v="0.15355894317650159"/>
    <n v="0.1866531920066552"/>
    <n v="0.21489771123581666"/>
    <n v="0.23652013643003841"/>
    <n v="0.25108703919093556"/>
    <n v="0.25948933779188599"/>
    <n v="0.2634319426899166"/>
    <n v="0.26471272492974857"/>
    <n v="0.26469856558394994"/>
    <n v="0.26417906496580756"/>
    <n v="0.2635119576772097"/>
    <n v="0.26281174527438433"/>
    <n v="0.30657058058413372"/>
    <n v="0.29903116149382952"/>
    <n v="0.29243311572047881"/>
    <n v="0.28691274266788119"/>
    <n v="0.2815464818057738"/>
    <n v="3.7462766965438616"/>
    <n v="3.7462766965438616"/>
    <n v="5.1787898364188754E-2"/>
    <n v="0.13533180188045232"/>
    <n v="0.25358458764487307"/>
    <n v="0.40714353082137467"/>
    <n v="0.59379672282802987"/>
    <n v="0.80869443406384656"/>
    <n v="1.0452145704938849"/>
    <n v="1.2963016096848206"/>
    <n v="1.5557909474767064"/>
    <n v="1.819222890166623"/>
    <n v="2.0839356150963715"/>
    <n v="2.3486341806803215"/>
    <n v="2.6128132456461293"/>
    <n v="2.8763252033233391"/>
    <n v="3.1391369485977236"/>
    <n v="3.4457075291818575"/>
    <n v="3.7447386906756872"/>
    <n v="3.7462766965438616"/>
    <n v="3.7462766965438616"/>
    <n v="3.7462766965438616"/>
  </r>
  <r>
    <x v="37"/>
    <s v="Under $85"/>
    <n v="74.200184205088959"/>
    <s v="HVAC"/>
    <s v="Urban"/>
    <s v="SC-NR (3)"/>
    <s v="M_Input"/>
    <x v="4"/>
    <s v="Single Family"/>
    <s v="Zonal to DHP No Screen + HZ23CZ23"/>
    <n v="6.7843669356982883E-2"/>
    <n v="8.878453796282014E-2"/>
    <n v="0.11167262288198533"/>
    <n v="0.13495456907776135"/>
    <n v="0.1567779159704939"/>
    <n v="0.17540320473652335"/>
    <n v="0.18966168475513362"/>
    <n v="0.19926754025393281"/>
    <n v="0.20480826964186777"/>
    <n v="0.20740814235063615"/>
    <n v="0.20825272883021917"/>
    <n v="0.20824339173008674"/>
    <n v="0.20790081733720978"/>
    <n v="0.20746090664914849"/>
    <n v="0.20699916544922342"/>
    <n v="0.23492601929234969"/>
    <n v="0.22973916091740532"/>
    <n v="0.22514986104018622"/>
    <n v="0.22124160141585825"/>
    <n v="0.21747844364867139"/>
    <n v="3.1373636143420081"/>
    <n v="52.922114401973538"/>
    <n v="74.200184205088959"/>
    <s v="R-All-HVAC-ERconvertDHP-HZ1-All-N"/>
    <n v="0"/>
    <n v="3.1373636143420081"/>
    <n v="6.7843669356982883E-2"/>
    <n v="0.15662820731980304"/>
    <n v="0.26830083020178835"/>
    <n v="0.40325539927954968"/>
    <n v="0.56003331525004363"/>
    <n v="0.73543651998656701"/>
    <n v="0.92509820474170068"/>
    <n v="1.1243657449956335"/>
    <n v="1.3291740146375013"/>
    <n v="1.5365821569881375"/>
    <n v="1.7448348858183567"/>
    <n v="1.9530782775484434"/>
    <n v="2.1609790948856533"/>
    <n v="2.3684400015348017"/>
    <n v="2.5754391669840251"/>
    <n v="2.8103651862763748"/>
    <n v="3.0401043471937799"/>
    <n v="3.1373636143420081"/>
    <n v="3.1373636143420081"/>
    <n v="3.1373636143420081"/>
    <n v="1.6390047918449668E-2"/>
    <n v="3.7330916524286925E-2"/>
    <n v="6.0219001443452116E-2"/>
    <n v="8.3500947639228135E-2"/>
    <n v="0.10532429453196068"/>
    <n v="0.12394958329799013"/>
    <n v="0.1382080633166004"/>
    <n v="0.1478139188153996"/>
    <n v="0.15335464820333455"/>
    <n v="0.15595452091210293"/>
    <n v="0.15679910739168595"/>
    <n v="0.15678977029155353"/>
    <n v="0.15644719589867656"/>
    <n v="0.15600728521061527"/>
    <n v="0.15554554401069021"/>
    <n v="0.18347239785381647"/>
    <n v="0.1782855394788721"/>
    <n v="0.17369623960165301"/>
    <n v="0.16978797997732503"/>
    <n v="0.16602482221013817"/>
    <n v="2.1082911855713435"/>
    <n v="2.1082911855713435"/>
    <n v="1.6390047918449668E-2"/>
    <n v="5.3720964442736593E-2"/>
    <n v="0.11393996588618871"/>
    <n v="0.19744091352541684"/>
    <n v="0.3027652080573775"/>
    <n v="0.42671479135536761"/>
    <n v="0.56492285467196801"/>
    <n v="0.71273677348736764"/>
    <n v="0.86609142169070219"/>
    <n v="1.022045942602805"/>
    <n v="1.1788450499944909"/>
    <n v="1.3356348202860444"/>
    <n v="1.492082016184721"/>
    <n v="1.6480893013953364"/>
    <n v="1.8036348454060267"/>
    <n v="1.9871072432598431"/>
    <n v="2.1082911855713435"/>
    <n v="2.1082911855713435"/>
    <n v="2.1082911855713435"/>
    <n v="2.1082911855713435"/>
  </r>
  <r>
    <x v="37"/>
    <s v="Under $85"/>
    <n v="81.5595729626761"/>
    <s v="HVAC"/>
    <s v="Urban"/>
    <s v="SC-NR (3)"/>
    <s v="M_Input"/>
    <x v="4"/>
    <s v="Single Family"/>
    <s v="Zonal to DHP No Screen + HZ1CZ23"/>
    <n v="1.2890730677894245E-2"/>
    <n v="1.6869629518678046E-2"/>
    <n v="2.1218511901104249E-2"/>
    <n v="2.5642230442738268E-2"/>
    <n v="2.9788805796795541E-2"/>
    <n v="3.3327729672176745E-2"/>
    <n v="3.6036931982990787E-2"/>
    <n v="3.7862105906208789E-2"/>
    <n v="3.891487989346383E-2"/>
    <n v="3.9408872320512461E-2"/>
    <n v="3.9569349148279663E-2"/>
    <n v="3.9567575039593315E-2"/>
    <n v="3.9502483716002249E-2"/>
    <n v="3.9418897874377357E-2"/>
    <n v="3.933116409600812E-2"/>
    <n v="4.4637444770162168E-2"/>
    <n v="4.365190853650168E-2"/>
    <n v="4.2779912235623031E-2"/>
    <n v="4.2037317934430288E-2"/>
    <n v="4.1322293913250346E-2"/>
    <n v="0.59611913350829182"/>
    <n v="59.680311763863642"/>
    <n v="81.5595729626761"/>
    <s v="R-All-HVAC-ERconvertDHP-HZ1-All-N"/>
    <n v="0"/>
    <n v="0.59611913350829182"/>
    <n v="1.2890730677894245E-2"/>
    <n v="2.9760360196572293E-2"/>
    <n v="5.0978872097676542E-2"/>
    <n v="7.6621102540414807E-2"/>
    <n v="0.10640990833721034"/>
    <n v="0.1397376380093871"/>
    <n v="0.17577456999237789"/>
    <n v="0.21363667589858668"/>
    <n v="0.25255155579205052"/>
    <n v="0.29196042811256295"/>
    <n v="0.3315297772608426"/>
    <n v="0.37109735230043589"/>
    <n v="0.41059983601643812"/>
    <n v="0.45001873389081548"/>
    <n v="0.4893498979868236"/>
    <n v="0.53398734275698578"/>
    <n v="0.57763925129348748"/>
    <n v="0.59611913350829182"/>
    <n v="0.59611913350829182"/>
    <n v="0.59611913350829182"/>
    <n v="3.1142138318432482E-3"/>
    <n v="7.0931126726270482E-3"/>
    <n v="1.1441995055053252E-2"/>
    <n v="1.5865713596687273E-2"/>
    <n v="2.0012288950744542E-2"/>
    <n v="2.3551212826125746E-2"/>
    <n v="2.6260415136939788E-2"/>
    <n v="2.808558906015779E-2"/>
    <n v="2.9138363047412831E-2"/>
    <n v="2.9632355474461462E-2"/>
    <n v="2.9792832302228664E-2"/>
    <n v="2.9791058193542316E-2"/>
    <n v="2.9725966869951249E-2"/>
    <n v="2.9642381028326358E-2"/>
    <n v="2.9554647249957121E-2"/>
    <n v="3.4860927924111169E-2"/>
    <n v="3.387539169045068E-2"/>
    <n v="3.3003395389572032E-2"/>
    <n v="3.2260801088379289E-2"/>
    <n v="3.1545777067199347E-2"/>
    <n v="0.40058879658727187"/>
    <n v="0.40058879658727187"/>
    <n v="3.1142138318432482E-3"/>
    <n v="1.0207326504470296E-2"/>
    <n v="2.1649321559523548E-2"/>
    <n v="3.7515035156210824E-2"/>
    <n v="5.7527324106955366E-2"/>
    <n v="8.1078536933081119E-2"/>
    <n v="0.10733895207002091"/>
    <n v="0.13542454113017871"/>
    <n v="0.16456290417759153"/>
    <n v="0.194195259652053"/>
    <n v="0.22398809195428165"/>
    <n v="0.25377915014782398"/>
    <n v="0.28350511701777525"/>
    <n v="0.31314749804610159"/>
    <n v="0.34270214529605869"/>
    <n v="0.37756307322016985"/>
    <n v="0.40058879658727187"/>
    <n v="0.40058879658727187"/>
    <n v="0.40058879658727187"/>
    <n v="0.40058879658727187"/>
  </r>
  <r>
    <x v="37"/>
    <s v="Under $85"/>
    <n v="81.392181414514695"/>
    <s v="HVAC"/>
    <s v="Urban"/>
    <s v="SC-NR (3)"/>
    <s v="M_Input"/>
    <x v="4"/>
    <s v="Single Family"/>
    <s v="Zonal to DHP No Screen + HZ23CZ1"/>
    <n v="0"/>
    <n v="0"/>
    <n v="0"/>
    <n v="0"/>
    <n v="0"/>
    <n v="0"/>
    <n v="0"/>
    <n v="0"/>
    <n v="0"/>
    <n v="0"/>
    <n v="0"/>
    <n v="0"/>
    <n v="0"/>
    <n v="0"/>
    <n v="0"/>
    <n v="0"/>
    <n v="0"/>
    <n v="0"/>
    <n v="0"/>
    <n v="0"/>
    <n v="0"/>
    <n v="76.733404560942532"/>
    <n v="81.392181414514695"/>
    <s v="R-All-HVAC-ERconvertDHP-HZ1-All-N"/>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37"/>
    <s v="Under $100"/>
    <n v="93.223085804749019"/>
    <s v="HVAC"/>
    <s v="Urban"/>
    <s v="SC-NR (3)"/>
    <s v="M_Input"/>
    <x v="4"/>
    <s v="Single Family"/>
    <s v="Zonal to DHP No Screen + HZ1CZ1"/>
    <n v="1.479268820247031"/>
    <n v="1.9358652026524088"/>
    <n v="2.4349188460798268"/>
    <n v="2.9425602724428539"/>
    <n v="3.4183982823533761"/>
    <n v="3.8245055757945861"/>
    <n v="4.1353986202828201"/>
    <n v="4.3448454657416518"/>
    <n v="4.4656559747055953"/>
    <n v="4.5223438082373528"/>
    <n v="4.5407592397299421"/>
    <n v="4.540555652848095"/>
    <n v="4.5330861332480943"/>
    <n v="4.5234942852435545"/>
    <n v="4.5134264430034987"/>
    <n v="5.1223458090884728"/>
    <n v="5.0092511321375621"/>
    <n v="4.9091856687055646"/>
    <n v="4.8239696616927645"/>
    <n v="4.7419174672370268"/>
    <n v="68.407328442885614"/>
    <n v="67.887605649338852"/>
    <n v="93.223085804749019"/>
    <s v="R-All-HVAC-ERconvertDHP-HZ1-All-N"/>
    <n v="0"/>
    <n v="68.407328442885614"/>
    <n v="1.479268820247031"/>
    <n v="3.4151340228994398"/>
    <n v="5.850052868979267"/>
    <n v="8.7926131414221214"/>
    <n v="12.211011423775497"/>
    <n v="16.035516999570085"/>
    <n v="20.170915619852906"/>
    <n v="24.515761085594558"/>
    <n v="28.981417060300153"/>
    <n v="33.503760868537505"/>
    <n v="38.044520108267449"/>
    <n v="42.585075761115547"/>
    <n v="47.118161894363638"/>
    <n v="51.641656179607196"/>
    <n v="56.155082622610692"/>
    <n v="61.277428431699164"/>
    <n v="66.286679563836728"/>
    <n v="68.407328442885614"/>
    <n v="68.407328442885614"/>
    <n v="68.407328442885614"/>
    <n v="0.35736992232160092"/>
    <n v="0.81396630472697873"/>
    <n v="1.3130199481543967"/>
    <n v="1.8206613745174238"/>
    <n v="2.2964993844279462"/>
    <n v="2.7026066778691558"/>
    <n v="3.0134997223573903"/>
    <n v="3.2229465678162219"/>
    <n v="3.3437570767801654"/>
    <n v="3.400444910311923"/>
    <n v="3.4188603418045123"/>
    <n v="3.4186567549226652"/>
    <n v="3.4111872353226644"/>
    <n v="3.4015953873181246"/>
    <n v="3.3915275450780689"/>
    <n v="4.000446911163043"/>
    <n v="3.8873522342121323"/>
    <n v="3.7872867707801348"/>
    <n v="3.7020707637673347"/>
    <n v="3.6200185693115969"/>
    <n v="45.969350484377017"/>
    <n v="45.969350484377017"/>
    <n v="0.35736992232160092"/>
    <n v="1.1713362270485796"/>
    <n v="2.4843561752029766"/>
    <n v="4.3050175497204002"/>
    <n v="6.6015169341483464"/>
    <n v="9.3041236120175022"/>
    <n v="12.317623334374893"/>
    <n v="15.540569902191116"/>
    <n v="18.884326978971281"/>
    <n v="22.284771889283203"/>
    <n v="25.703632231087717"/>
    <n v="29.122288986010382"/>
    <n v="32.533476221333046"/>
    <n v="35.935071608651171"/>
    <n v="39.326599153729241"/>
    <n v="43.327046064892286"/>
    <n v="45.969350484377017"/>
    <n v="45.969350484377017"/>
    <n v="45.969350484377017"/>
    <n v="45.969350484377017"/>
  </r>
  <r>
    <x v="77"/>
    <s v="Under $25"/>
    <n v="23.894975363168808"/>
    <s v="HVAC"/>
    <s v="Urban"/>
    <s v="SC-Retro"/>
    <s v="M_Input"/>
    <x v="4"/>
    <s v="Single Family"/>
    <s v="Windows - Add a Low-e Storm Window to an existing Single Pane Wood Framed Window_Electric FAF"/>
    <n v="2.4298179085784273E-4"/>
    <n v="2.4243436673626693E-4"/>
    <n v="2.4188841467717321E-4"/>
    <n v="2.4134457855278142E-4"/>
    <n v="2.4080131798120296E-4"/>
    <n v="2.1623442049966896E-4"/>
    <n v="1.7259890734558857E-4"/>
    <n v="1.3776810516467214E-4"/>
    <n v="1.099658182779128E-4"/>
    <n v="8.7774896597979282E-5"/>
    <n v="7.0062342440396238E-5"/>
    <n v="5.592377034218443E-5"/>
    <n v="4.4637804233530608E-5"/>
    <n v="3.5629880830281645E-5"/>
    <n v="2.8439834336479398E-5"/>
    <n v="2.2700765176733416E-5"/>
    <n v="1.5448885126842838E-7"/>
    <n v="5.5050663735723431E-8"/>
    <n v="1.8725119118199701E-8"/>
    <n v="6.0923025607325176E-9"/>
    <n v="2.1285087908996391E-3"/>
    <n v="20.743146753678047"/>
    <n v="23.894975363168808"/>
    <s v="R-All-HVAC-ER-All-All-E"/>
    <n v="0"/>
    <n v="2.1285087908996391E-3"/>
    <n v="2.4298179085784273E-4"/>
    <n v="4.8541615759410965E-4"/>
    <n v="7.2730457227128289E-4"/>
    <n v="9.6864915082406431E-4"/>
    <n v="1.2094504688052673E-3"/>
    <n v="1.4256848893049363E-3"/>
    <n v="1.5982837966505249E-3"/>
    <n v="1.7360519018151969E-3"/>
    <n v="1.8460177200931096E-3"/>
    <n v="1.933792616691089E-3"/>
    <n v="2.0038549591314854E-3"/>
    <n v="2.0597787294736698E-3"/>
    <n v="2.1044165337072004E-3"/>
    <n v="2.1285087908996391E-3"/>
    <n v="2.1285087908996391E-3"/>
    <n v="2.1285087908996391E-3"/>
    <n v="2.1285087908996391E-3"/>
    <n v="2.1285087908996391E-3"/>
    <n v="2.1285087908996391E-3"/>
    <n v="2.1285087908996391E-3"/>
    <n v="2.4298179085784273E-4"/>
    <n v="2.4243436673626693E-4"/>
    <n v="2.4188841467717321E-4"/>
    <n v="2.4134457855278142E-4"/>
    <n v="2.4080131798120296E-4"/>
    <n v="2.1623442049966896E-4"/>
    <n v="1.7259890734558857E-4"/>
    <n v="1.3776810516467214E-4"/>
    <n v="1.099658182779128E-4"/>
    <n v="8.7774896597979282E-5"/>
    <n v="7.0062342440396238E-5"/>
    <n v="5.592377034218443E-5"/>
    <n v="4.4637804233530608E-5"/>
    <n v="3.5629880830281645E-5"/>
    <n v="2.8439834336479398E-5"/>
    <n v="2.2700765176733416E-5"/>
    <n v="1.5448885126842838E-7"/>
    <n v="5.5050663735723431E-8"/>
    <n v="1.8725119118199701E-8"/>
    <n v="6.0923025607325176E-9"/>
    <n v="2.1285087908996391E-3"/>
    <n v="2.1285087908996391E-3"/>
    <n v="2.4298179085784273E-4"/>
    <n v="4.8541615759410965E-4"/>
    <n v="7.2730457227128289E-4"/>
    <n v="9.6864915082406431E-4"/>
    <n v="1.2094504688052673E-3"/>
    <n v="1.4256848893049363E-3"/>
    <n v="1.5982837966505249E-3"/>
    <n v="1.7360519018151969E-3"/>
    <n v="1.8460177200931096E-3"/>
    <n v="1.933792616691089E-3"/>
    <n v="2.0038549591314854E-3"/>
    <n v="2.0597787294736698E-3"/>
    <n v="2.1044165337072004E-3"/>
    <n v="2.1285087908996391E-3"/>
    <n v="2.1285087908996391E-3"/>
    <n v="2.1285087908996391E-3"/>
    <n v="2.1285087908996391E-3"/>
    <n v="2.1285087908996391E-3"/>
    <n v="2.1285087908996391E-3"/>
    <n v="2.1285087908996391E-3"/>
  </r>
  <r>
    <x v="77"/>
    <s v="Under $25"/>
    <n v="23.894975363168808"/>
    <s v="HVAC"/>
    <s v="Urban"/>
    <s v="SC-Retro"/>
    <s v="M_Input"/>
    <x v="4"/>
    <s v="Single Family"/>
    <s v="Windows - Add a Low-e Storm Window to an existing Single Pane Metal Framed Window_Electric FAF"/>
    <n v="7.2894537257352818E-4"/>
    <n v="7.2730310020880067E-4"/>
    <n v="7.256652440315194E-4"/>
    <n v="7.2403373565834415E-4"/>
    <n v="7.2240395394360894E-4"/>
    <n v="6.4870326149900684E-4"/>
    <n v="5.1779672203676572E-4"/>
    <n v="4.1330431549401652E-4"/>
    <n v="3.2989745483373838E-4"/>
    <n v="2.6332468979393779E-4"/>
    <n v="2.1018702732118871E-4"/>
    <n v="1.677713110265533E-4"/>
    <n v="1.3391341270059184E-4"/>
    <n v="1.0688964249084494E-4"/>
    <n v="8.531950300943818E-5"/>
    <n v="6.8102295530200239E-5"/>
    <n v="4.6346655380528502E-7"/>
    <n v="1.6515199120717027E-7"/>
    <n v="5.6175357354599103E-8"/>
    <n v="1.8276907682197552E-8"/>
    <n v="6.3855263726989167E-3"/>
    <n v="20.743146753678047"/>
    <n v="23.894975363168808"/>
    <s v="R-All-HVAC-ER-All-All-E"/>
    <n v="0"/>
    <n v="6.3855263726989167E-3"/>
    <n v="7.2894537257352818E-4"/>
    <n v="1.4562484727823287E-3"/>
    <n v="2.181913716813848E-3"/>
    <n v="2.9059474524721924E-3"/>
    <n v="3.6283514064158013E-3"/>
    <n v="4.2770546679148083E-3"/>
    <n v="4.7948513899515738E-3"/>
    <n v="5.2081557054455899E-3"/>
    <n v="5.5380531602793283E-3"/>
    <n v="5.801377850073266E-3"/>
    <n v="6.0115648773944545E-3"/>
    <n v="6.1793361884210076E-3"/>
    <n v="6.3132496011215995E-3"/>
    <n v="6.3855263726989167E-3"/>
    <n v="6.3855263726989167E-3"/>
    <n v="6.3855263726989167E-3"/>
    <n v="6.3855263726989167E-3"/>
    <n v="6.3855263726989167E-3"/>
    <n v="6.3855263726989167E-3"/>
    <n v="6.3855263726989167E-3"/>
    <n v="7.2894537257352818E-4"/>
    <n v="7.2730310020880067E-4"/>
    <n v="7.256652440315194E-4"/>
    <n v="7.2403373565834415E-4"/>
    <n v="7.2240395394360894E-4"/>
    <n v="6.4870326149900684E-4"/>
    <n v="5.1779672203676572E-4"/>
    <n v="4.1330431549401652E-4"/>
    <n v="3.2989745483373838E-4"/>
    <n v="2.6332468979393779E-4"/>
    <n v="2.1018702732118871E-4"/>
    <n v="1.677713110265533E-4"/>
    <n v="1.3391341270059184E-4"/>
    <n v="1.0688964249084494E-4"/>
    <n v="8.531950300943818E-5"/>
    <n v="6.8102295530200239E-5"/>
    <n v="4.6346655380528502E-7"/>
    <n v="1.6515199120717027E-7"/>
    <n v="5.6175357354599103E-8"/>
    <n v="1.8276907682197552E-8"/>
    <n v="6.3855263726989167E-3"/>
    <n v="6.3855263726989167E-3"/>
    <n v="7.2894537257352818E-4"/>
    <n v="1.4562484727823287E-3"/>
    <n v="2.181913716813848E-3"/>
    <n v="2.9059474524721924E-3"/>
    <n v="3.6283514064158013E-3"/>
    <n v="4.2770546679148083E-3"/>
    <n v="4.7948513899515738E-3"/>
    <n v="5.2081557054455899E-3"/>
    <n v="5.5380531602793283E-3"/>
    <n v="5.801377850073266E-3"/>
    <n v="6.0115648773944545E-3"/>
    <n v="6.1793361884210076E-3"/>
    <n v="6.3132496011215995E-3"/>
    <n v="6.3855263726989167E-3"/>
    <n v="6.3855263726989167E-3"/>
    <n v="6.3855263726989167E-3"/>
    <n v="6.3855263726989167E-3"/>
    <n v="6.3855263726989167E-3"/>
    <n v="6.3855263726989167E-3"/>
    <n v="6.3855263726989167E-3"/>
  </r>
  <r>
    <x v="77"/>
    <s v="Under $25"/>
    <n v="23.894975363168808"/>
    <s v="HVAC"/>
    <s v="Urban"/>
    <s v="SC-Retro"/>
    <s v="M_Input"/>
    <x v="4"/>
    <s v="Single Family"/>
    <s v="Windows - Add a Low-e Storm Window to an existing Double Pane Metal Framed Window_Electric FAF"/>
    <n v="3.5912850811051202E-2"/>
    <n v="3.5831941205688937E-2"/>
    <n v="3.5751249172022555E-2"/>
    <n v="3.5670869874742751E-2"/>
    <n v="3.55905756445054E-2"/>
    <n v="3.1959573827332631E-2"/>
    <n v="2.5510219460350567E-2"/>
    <n v="2.0362206525157758E-2"/>
    <n v="1.6253012261483964E-2"/>
    <n v="1.2973181057517625E-2"/>
    <n v="1.0355255192792638E-2"/>
    <n v="8.2655659668973702E-3"/>
    <n v="6.5974935747739882E-3"/>
    <n v="5.2661172269573685E-3"/>
    <n v="4.2034241496497282E-3"/>
    <n v="3.3551863710054625E-3"/>
    <n v="2.2833542579409576E-5"/>
    <n v="8.1365202997744287E-6"/>
    <n v="2.7675835581625971E-6"/>
    <n v="9.0044588191950994E-7"/>
    <n v="0.31459484427914047"/>
    <n v="20.743146753678047"/>
    <n v="23.894975363168808"/>
    <s v="R-All-HVAC-ER-All-All-E"/>
    <n v="0"/>
    <n v="0.31459484427914047"/>
    <n v="3.5912850811051202E-2"/>
    <n v="7.1744792016740139E-2"/>
    <n v="0.10749604118876269"/>
    <n v="0.14316691106350543"/>
    <n v="0.17875748670801084"/>
    <n v="0.21071706053534348"/>
    <n v="0.23622727999569404"/>
    <n v="0.25658948652085178"/>
    <n v="0.27284249878233574"/>
    <n v="0.28581567983985334"/>
    <n v="0.29617093503264597"/>
    <n v="0.30443650099954334"/>
    <n v="0.31103399457431735"/>
    <n v="0.31459484427914047"/>
    <n v="0.31459484427914047"/>
    <n v="0.31459484427914047"/>
    <n v="0.31459484427914047"/>
    <n v="0.31459484427914047"/>
    <n v="0.31459484427914047"/>
    <n v="0.31459484427914047"/>
    <n v="3.5912850811051202E-2"/>
    <n v="3.5831941205688937E-2"/>
    <n v="3.5751249172022555E-2"/>
    <n v="3.5670869874742751E-2"/>
    <n v="3.55905756445054E-2"/>
    <n v="3.1959573827332631E-2"/>
    <n v="2.5510219460350567E-2"/>
    <n v="2.0362206525157758E-2"/>
    <n v="1.6253012261483964E-2"/>
    <n v="1.2973181057517625E-2"/>
    <n v="1.0355255192792638E-2"/>
    <n v="8.2655659668973702E-3"/>
    <n v="6.5974935747739882E-3"/>
    <n v="5.2661172269573685E-3"/>
    <n v="4.2034241496497282E-3"/>
    <n v="3.3551863710054625E-3"/>
    <n v="2.2833542579409576E-5"/>
    <n v="8.1365202997744287E-6"/>
    <n v="2.7675835581625971E-6"/>
    <n v="9.0044588191950994E-7"/>
    <n v="0.31459484427914047"/>
    <n v="0.31459484427914047"/>
    <n v="3.5912850811051202E-2"/>
    <n v="7.1744792016740139E-2"/>
    <n v="0.10749604118876269"/>
    <n v="0.14316691106350543"/>
    <n v="0.17875748670801084"/>
    <n v="0.21071706053534348"/>
    <n v="0.23622727999569404"/>
    <n v="0.25658948652085178"/>
    <n v="0.27284249878233574"/>
    <n v="0.28581567983985334"/>
    <n v="0.29617093503264597"/>
    <n v="0.30443650099954334"/>
    <n v="0.31103399457431735"/>
    <n v="0.31459484427914047"/>
    <n v="0.31459484427914047"/>
    <n v="0.31459484427914047"/>
    <n v="0.31459484427914047"/>
    <n v="0.31459484427914047"/>
    <n v="0.31459484427914047"/>
    <n v="0.31459484427914047"/>
  </r>
  <r>
    <x v="77"/>
    <s v="Under $65"/>
    <n v="60.361633632907299"/>
    <s v="HVAC"/>
    <s v="Urban"/>
    <s v="SC-Retro"/>
    <s v="M_Input"/>
    <x v="4"/>
    <s v="Single Family"/>
    <s v="Windows - Add a Low-e Storm Window to an existing Single Pane Wood Framed Window_DHP"/>
    <n v="2.6905358821242522E-4"/>
    <n v="2.6844742581785217E-4"/>
    <n v="2.6784289343716427E-4"/>
    <n v="2.6724070402967589E-4"/>
    <n v="2.6663915193146523E-4"/>
    <n v="2.3943624139517486E-4"/>
    <n v="1.9111866440248371E-4"/>
    <n v="1.5255053847828442E-4"/>
    <n v="1.2176508323497262E-4"/>
    <n v="9.7193089248723269E-5"/>
    <n v="7.7579988877375802E-5"/>
    <n v="6.1924356651627961E-5"/>
    <n v="4.9427413291153409E-5"/>
    <n v="3.9452945223277661E-5"/>
    <n v="3.1491411143946383E-5"/>
    <n v="2.5136543378022663E-5"/>
    <n v="1.7106541039902251E-7"/>
    <n v="6.0957566240992861E-8"/>
    <n v="2.073431293213344E-8"/>
    <n v="6.7460028945124687E-9"/>
    <n v="2.3568964806432282E-3"/>
    <n v="45.858802906623936"/>
    <n v="60.361633632907299"/>
    <s v="R-All-HVAC-ER-All-All-E"/>
    <n v="0"/>
    <n v="2.3568964806432282E-3"/>
    <n v="2.6905358821242522E-4"/>
    <n v="5.3750101403027739E-4"/>
    <n v="8.0534390746744172E-4"/>
    <n v="1.0725846114971176E-3"/>
    <n v="1.3392237634285828E-3"/>
    <n v="1.5786600048237577E-3"/>
    <n v="1.7697786692262413E-3"/>
    <n v="1.9223292077045259E-3"/>
    <n v="2.0440942909394984E-3"/>
    <n v="2.1412873801882216E-3"/>
    <n v="2.2188673690655973E-3"/>
    <n v="2.2807917257172254E-3"/>
    <n v="2.3302191390083787E-3"/>
    <n v="2.3568964806432282E-3"/>
    <n v="2.3568964806432282E-3"/>
    <n v="2.3568964806432282E-3"/>
    <n v="2.3568964806432282E-3"/>
    <n v="2.3568964806432282E-3"/>
    <n v="2.3568964806432282E-3"/>
    <n v="2.3568964806432282E-3"/>
    <n v="2.6905358821242522E-4"/>
    <n v="2.6844742581785217E-4"/>
    <n v="2.6784289343716427E-4"/>
    <n v="2.6724070402967589E-4"/>
    <n v="2.6663915193146523E-4"/>
    <n v="2.3943624139517486E-4"/>
    <n v="1.9111866440248371E-4"/>
    <n v="1.5255053847828442E-4"/>
    <n v="1.2176508323497262E-4"/>
    <n v="9.7193089248723269E-5"/>
    <n v="7.7579988877375802E-5"/>
    <n v="6.1924356651627961E-5"/>
    <n v="4.9427413291153409E-5"/>
    <n v="3.9452945223277661E-5"/>
    <n v="3.1491411143946383E-5"/>
    <n v="2.5136543378022663E-5"/>
    <n v="1.7106541039902251E-7"/>
    <n v="6.0957566240992861E-8"/>
    <n v="2.073431293213344E-8"/>
    <n v="6.7460028945124687E-9"/>
    <n v="2.3568964806432282E-3"/>
    <n v="2.3568964806432282E-3"/>
    <n v="2.6905358821242522E-4"/>
    <n v="5.3750101403027739E-4"/>
    <n v="8.0534390746744172E-4"/>
    <n v="1.0725846114971176E-3"/>
    <n v="1.3392237634285828E-3"/>
    <n v="1.5786600048237577E-3"/>
    <n v="1.7697786692262413E-3"/>
    <n v="1.9223292077045259E-3"/>
    <n v="2.0440942909394984E-3"/>
    <n v="2.1412873801882216E-3"/>
    <n v="2.2188673690655973E-3"/>
    <n v="2.2807917257172254E-3"/>
    <n v="2.3302191390083787E-3"/>
    <n v="2.3568964806432282E-3"/>
    <n v="2.3568964806432282E-3"/>
    <n v="2.3568964806432282E-3"/>
    <n v="2.3568964806432282E-3"/>
    <n v="2.3568964806432282E-3"/>
    <n v="2.3568964806432282E-3"/>
    <n v="2.3568964806432282E-3"/>
  </r>
  <r>
    <x v="77"/>
    <s v="Under $65"/>
    <n v="60.361633632907299"/>
    <s v="HVAC"/>
    <s v="Urban"/>
    <s v="SC-Retro"/>
    <s v="M_Input"/>
    <x v="4"/>
    <s v="Single Family"/>
    <s v="Windows - Add a Low-e Storm Window to an existing Single Pane Metal Framed Window_DHP"/>
    <n v="8.0716076463727539E-4"/>
    <n v="8.0534227745355667E-4"/>
    <n v="8.0352868031149265E-4"/>
    <n v="8.0172211208902778E-4"/>
    <n v="7.9991745579439575E-4"/>
    <n v="7.1830872418552445E-4"/>
    <n v="5.7335599320745096E-4"/>
    <n v="4.5765161543485314E-4"/>
    <n v="3.6529524970491795E-4"/>
    <n v="2.9157926774616978E-4"/>
    <n v="2.3273996663212732E-4"/>
    <n v="1.8577306995488384E-4"/>
    <n v="1.4828223987346022E-4"/>
    <n v="1.18358835669833E-4"/>
    <n v="9.4474233431839143E-5"/>
    <n v="7.5409630134067981E-5"/>
    <n v="5.1319623119706751E-7"/>
    <n v="1.8287269872297856E-7"/>
    <n v="6.2202938796400327E-8"/>
    <n v="2.0238008683537412E-8"/>
    <n v="7.0706894419296845E-3"/>
    <n v="45.858802906623936"/>
    <n v="60.361633632907299"/>
    <s v="R-All-HVAC-ER-All-All-E"/>
    <n v="0"/>
    <n v="7.0706894419296845E-3"/>
    <n v="8.0716076463727539E-4"/>
    <n v="1.6125030420908321E-3"/>
    <n v="2.4160317224023245E-3"/>
    <n v="3.2177538344913522E-3"/>
    <n v="4.0176712902857481E-3"/>
    <n v="4.7359800144712721E-3"/>
    <n v="5.3093360076787235E-3"/>
    <n v="5.7669876231135767E-3"/>
    <n v="6.1322828728184947E-3"/>
    <n v="6.4238621405646647E-3"/>
    <n v="6.6566021071967924E-3"/>
    <n v="6.8423751771516765E-3"/>
    <n v="6.9906574170251366E-3"/>
    <n v="7.0706894419296845E-3"/>
    <n v="7.0706894419296845E-3"/>
    <n v="7.0706894419296845E-3"/>
    <n v="7.0706894419296845E-3"/>
    <n v="7.0706894419296845E-3"/>
    <n v="7.0706894419296845E-3"/>
    <n v="7.0706894419296845E-3"/>
    <n v="8.0716076463727539E-4"/>
    <n v="8.0534227745355667E-4"/>
    <n v="8.0352868031149265E-4"/>
    <n v="8.0172211208902778E-4"/>
    <n v="7.9991745579439575E-4"/>
    <n v="7.1830872418552445E-4"/>
    <n v="5.7335599320745096E-4"/>
    <n v="4.5765161543485314E-4"/>
    <n v="3.6529524970491795E-4"/>
    <n v="2.9157926774616978E-4"/>
    <n v="2.3273996663212732E-4"/>
    <n v="1.8577306995488384E-4"/>
    <n v="1.4828223987346022E-4"/>
    <n v="1.18358835669833E-4"/>
    <n v="9.4474233431839143E-5"/>
    <n v="7.5409630134067981E-5"/>
    <n v="5.1319623119706751E-7"/>
    <n v="1.8287269872297856E-7"/>
    <n v="6.2202938796400327E-8"/>
    <n v="2.0238008683537412E-8"/>
    <n v="7.0706894419296845E-3"/>
    <n v="7.0706894419296845E-3"/>
    <n v="8.0716076463727539E-4"/>
    <n v="1.6125030420908321E-3"/>
    <n v="2.4160317224023245E-3"/>
    <n v="3.2177538344913522E-3"/>
    <n v="4.0176712902857481E-3"/>
    <n v="4.7359800144712721E-3"/>
    <n v="5.3093360076787235E-3"/>
    <n v="5.7669876231135767E-3"/>
    <n v="6.1322828728184947E-3"/>
    <n v="6.4238621405646647E-3"/>
    <n v="6.6566021071967924E-3"/>
    <n v="6.8423751771516765E-3"/>
    <n v="6.9906574170251366E-3"/>
    <n v="7.0706894419296845E-3"/>
    <n v="7.0706894419296845E-3"/>
    <n v="7.0706894419296845E-3"/>
    <n v="7.0706894419296845E-3"/>
    <n v="7.0706894419296845E-3"/>
    <n v="7.0706894419296845E-3"/>
    <n v="7.0706894419296845E-3"/>
  </r>
  <r>
    <x v="77"/>
    <s v="Under $65"/>
    <n v="60.361633632907299"/>
    <s v="HVAC"/>
    <s v="Urban"/>
    <s v="SC-Retro"/>
    <s v="M_Input"/>
    <x v="4"/>
    <s v="Single Family"/>
    <s v="Windows - Add a Low-e Storm Window to an existing Double Pane Metal Framed Window_DHP"/>
    <n v="3.976627770969017E-2"/>
    <n v="3.9676686553222373E-2"/>
    <n v="3.9587336313760192E-2"/>
    <n v="3.9498332367107342E-2"/>
    <n v="3.9409422615138516E-2"/>
    <n v="3.5388816526644724E-2"/>
    <n v="2.8247450385734205E-2"/>
    <n v="2.2547058815289504E-2"/>
    <n v="1.7996950523634918E-2"/>
    <n v="1.436519544008423E-2"/>
    <n v="1.1466367733318073E-2"/>
    <n v="9.1524561332306954E-3"/>
    <n v="7.3054005949765907E-3"/>
    <n v="5.8311683803873556E-3"/>
    <n v="4.6544489866884101E-3"/>
    <n v="3.7151958138648632E-3"/>
    <n v="2.5283567714691777E-5"/>
    <n v="9.0095639450543135E-6"/>
    <n v="3.0645435790577624E-6"/>
    <n v="9.9706317360746437E-7"/>
    <n v="0.34835067840928235"/>
    <n v="45.858802906623936"/>
    <n v="60.361633632907299"/>
    <s v="R-All-HVAC-ER-All-All-E"/>
    <n v="0"/>
    <n v="0.34835067840928235"/>
    <n v="3.976627770969017E-2"/>
    <n v="7.9442964262912544E-2"/>
    <n v="0.11903030057667274"/>
    <n v="0.15852863294378008"/>
    <n v="0.19793805555891861"/>
    <n v="0.23332687208556332"/>
    <n v="0.26157432247129753"/>
    <n v="0.28412138128658704"/>
    <n v="0.30211833181022196"/>
    <n v="0.31648352725030621"/>
    <n v="0.32794989498362426"/>
    <n v="0.33710235111685494"/>
    <n v="0.34440775171183152"/>
    <n v="0.34835067840928235"/>
    <n v="0.34835067840928235"/>
    <n v="0.34835067840928235"/>
    <n v="0.34835067840928235"/>
    <n v="0.34835067840928235"/>
    <n v="0.34835067840928235"/>
    <n v="0.34835067840928235"/>
    <n v="3.976627770969017E-2"/>
    <n v="3.9676686553222373E-2"/>
    <n v="3.9587336313760192E-2"/>
    <n v="3.9498332367107342E-2"/>
    <n v="3.9409422615138516E-2"/>
    <n v="3.5388816526644724E-2"/>
    <n v="2.8247450385734205E-2"/>
    <n v="2.2547058815289504E-2"/>
    <n v="1.7996950523634918E-2"/>
    <n v="1.436519544008423E-2"/>
    <n v="1.1466367733318073E-2"/>
    <n v="9.1524561332306954E-3"/>
    <n v="7.3054005949765907E-3"/>
    <n v="5.8311683803873556E-3"/>
    <n v="4.6544489866884101E-3"/>
    <n v="3.7151958138648632E-3"/>
    <n v="2.5283567714691777E-5"/>
    <n v="9.0095639450543135E-6"/>
    <n v="3.0645435790577624E-6"/>
    <n v="9.9706317360746437E-7"/>
    <n v="0.34835067840928235"/>
    <n v="0.34835067840928235"/>
    <n v="3.976627770969017E-2"/>
    <n v="7.9442964262912544E-2"/>
    <n v="0.11903030057667274"/>
    <n v="0.15852863294378008"/>
    <n v="0.19793805555891861"/>
    <n v="0.23332687208556332"/>
    <n v="0.26157432247129753"/>
    <n v="0.28412138128658704"/>
    <n v="0.30211833181022196"/>
    <n v="0.31648352725030621"/>
    <n v="0.32794989498362426"/>
    <n v="0.33710235111685494"/>
    <n v="0.34440775171183152"/>
    <n v="0.34835067840928235"/>
    <n v="0.34835067840928235"/>
    <n v="0.34835067840928235"/>
    <n v="0.34835067840928235"/>
    <n v="0.34835067840928235"/>
    <n v="0.34835067840928235"/>
    <n v="0.34835067840928235"/>
  </r>
  <r>
    <x v="77"/>
    <s v="Under $60"/>
    <n v="59.825300516340157"/>
    <s v="HVAC"/>
    <s v="Urban"/>
    <s v="SC-Retro"/>
    <s v="M_Input"/>
    <x v="4"/>
    <s v="Single Family"/>
    <s v="Windows - Add a Low-e Storm Window to an existing Single Pane Wood Framed Window_Electric Zonal"/>
    <n v="1.1695966728386899E-3"/>
    <n v="1.1669616382175097E-3"/>
    <n v="1.1643336893922458E-3"/>
    <n v="1.1617159256519568E-3"/>
    <n v="1.1591009323441894E-3"/>
    <n v="1.0408477848349511E-3"/>
    <n v="8.3080755580198617E-4"/>
    <n v="6.6314894155242567E-4"/>
    <n v="5.2932219624258938E-4"/>
    <n v="4.2250584563276547E-4"/>
    <n v="3.3724618754462293E-4"/>
    <n v="2.6918994832448667E-4"/>
    <n v="2.148647729117561E-4"/>
    <n v="1.7150499189923704E-4"/>
    <n v="1.3689558998884212E-4"/>
    <n v="1.0927049030243338E-4"/>
    <n v="7.4363451597053238E-7"/>
    <n v="2.6498723593873546E-7"/>
    <n v="9.0133655455554976E-8"/>
    <n v="2.9325394219059822E-8"/>
    <n v="1.0245610550300899E-2"/>
    <n v="45.409061606275309"/>
    <n v="59.825300516340157"/>
    <s v="R-All-HVAC-ER-All-All-E"/>
    <n v="0"/>
    <n v="1.0245610550300899E-2"/>
    <n v="1.1695966728386899E-3"/>
    <n v="2.3365583110561998E-3"/>
    <n v="3.5008920004484453E-3"/>
    <n v="4.6626079261004021E-3"/>
    <n v="5.8217088584445915E-3"/>
    <n v="6.862556643279543E-3"/>
    <n v="7.6933641990815293E-3"/>
    <n v="8.3565131406339553E-3"/>
    <n v="8.8858353368765439E-3"/>
    <n v="9.3083411825093092E-3"/>
    <n v="9.6455873700539325E-3"/>
    <n v="9.9147773183784187E-3"/>
    <n v="1.0129642091290175E-2"/>
    <n v="1.0245610550300899E-2"/>
    <n v="1.0245610550300899E-2"/>
    <n v="1.0245610550300899E-2"/>
    <n v="1.0245610550300899E-2"/>
    <n v="1.0245610550300899E-2"/>
    <n v="1.0245610550300899E-2"/>
    <n v="1.0245610550300899E-2"/>
    <n v="1.1695966728386899E-3"/>
    <n v="1.1669616382175097E-3"/>
    <n v="1.1643336893922458E-3"/>
    <n v="1.1617159256519568E-3"/>
    <n v="1.1591009323441894E-3"/>
    <n v="1.0408477848349511E-3"/>
    <n v="8.3080755580198617E-4"/>
    <n v="6.6314894155242567E-4"/>
    <n v="5.2932219624258938E-4"/>
    <n v="4.2250584563276547E-4"/>
    <n v="3.3724618754462293E-4"/>
    <n v="2.6918994832448667E-4"/>
    <n v="2.148647729117561E-4"/>
    <n v="1.7150499189923704E-4"/>
    <n v="1.3689558998884212E-4"/>
    <n v="1.0927049030243338E-4"/>
    <n v="7.4363451597053238E-7"/>
    <n v="2.6498723593873546E-7"/>
    <n v="9.0133655455554976E-8"/>
    <n v="2.9325394219059822E-8"/>
    <n v="1.0245610550300899E-2"/>
    <n v="1.0245610550300899E-2"/>
    <n v="1.1695966728386899E-3"/>
    <n v="2.3365583110561998E-3"/>
    <n v="3.5008920004484453E-3"/>
    <n v="4.6626079261004021E-3"/>
    <n v="5.8217088584445915E-3"/>
    <n v="6.862556643279543E-3"/>
    <n v="7.6933641990815293E-3"/>
    <n v="8.3565131406339553E-3"/>
    <n v="8.8858353368765439E-3"/>
    <n v="9.3083411825093092E-3"/>
    <n v="9.6455873700539325E-3"/>
    <n v="9.9147773183784187E-3"/>
    <n v="1.0129642091290175E-2"/>
    <n v="1.0245610550300899E-2"/>
    <n v="1.0245610550300899E-2"/>
    <n v="1.0245610550300899E-2"/>
    <n v="1.0245610550300899E-2"/>
    <n v="1.0245610550300899E-2"/>
    <n v="1.0245610550300899E-2"/>
    <n v="1.0245610550300899E-2"/>
  </r>
  <r>
    <x v="77"/>
    <s v="Under $60"/>
    <n v="59.825300516340157"/>
    <s v="HVAC"/>
    <s v="Urban"/>
    <s v="SC-Retro"/>
    <s v="M_Input"/>
    <x v="4"/>
    <s v="Single Family"/>
    <s v="Windows - Add a Low-e Storm Window to an existing Single Pane Metal Framed Window_Electric Zonal"/>
    <n v="3.5087900185160697E-3"/>
    <n v="3.5008849146525292E-3"/>
    <n v="3.4930010681767367E-3"/>
    <n v="3.4851477769558708E-3"/>
    <n v="3.4773027970325682E-3"/>
    <n v="3.1225433545048532E-3"/>
    <n v="2.4924226674059584E-3"/>
    <n v="1.9894468246572767E-3"/>
    <n v="1.5879665887277676E-3"/>
    <n v="1.2675175368982961E-3"/>
    <n v="1.0117385626338684E-3"/>
    <n v="8.0756984497345997E-4"/>
    <n v="6.4459431873526807E-4"/>
    <n v="5.145149756977112E-4"/>
    <n v="4.1068676996652641E-4"/>
    <n v="3.2781147090730009E-4"/>
    <n v="2.2309035479115971E-6"/>
    <n v="7.9496170781620637E-7"/>
    <n v="2.7040096636666489E-7"/>
    <n v="8.7976182657179464E-8"/>
    <n v="3.0736831650902702E-2"/>
    <n v="45.409061606275309"/>
    <n v="59.825300516340157"/>
    <s v="R-All-HVAC-ER-All-All-E"/>
    <n v="0"/>
    <n v="3.0736831650902702E-2"/>
    <n v="3.5087900185160697E-3"/>
    <n v="7.0096749331685984E-3"/>
    <n v="1.0502676001345336E-2"/>
    <n v="1.3987823778301206E-2"/>
    <n v="1.7465126575333775E-2"/>
    <n v="2.0587669929838629E-2"/>
    <n v="2.3080092597244587E-2"/>
    <n v="2.5069539421901862E-2"/>
    <n v="2.665750601062963E-2"/>
    <n v="2.7925023547527926E-2"/>
    <n v="2.8936762110161794E-2"/>
    <n v="2.9744331955135254E-2"/>
    <n v="3.0388926273870524E-2"/>
    <n v="3.0736831650902702E-2"/>
    <n v="3.0736831650902702E-2"/>
    <n v="3.0736831650902702E-2"/>
    <n v="3.0736831650902702E-2"/>
    <n v="3.0736831650902702E-2"/>
    <n v="3.0736831650902702E-2"/>
    <n v="3.0736831650902702E-2"/>
    <n v="3.5087900185160697E-3"/>
    <n v="3.5008849146525292E-3"/>
    <n v="3.4930010681767367E-3"/>
    <n v="3.4851477769558708E-3"/>
    <n v="3.4773027970325682E-3"/>
    <n v="3.1225433545048532E-3"/>
    <n v="2.4924226674059584E-3"/>
    <n v="1.9894468246572767E-3"/>
    <n v="1.5879665887277676E-3"/>
    <n v="1.2675175368982961E-3"/>
    <n v="1.0117385626338684E-3"/>
    <n v="8.0756984497345997E-4"/>
    <n v="6.4459431873526807E-4"/>
    <n v="5.145149756977112E-4"/>
    <n v="4.1068676996652641E-4"/>
    <n v="3.2781147090730009E-4"/>
    <n v="2.2309035479115971E-6"/>
    <n v="7.9496170781620637E-7"/>
    <n v="2.7040096636666489E-7"/>
    <n v="8.7976182657179464E-8"/>
    <n v="3.0736831650902702E-2"/>
    <n v="3.0736831650902702E-2"/>
    <n v="3.5087900185160697E-3"/>
    <n v="7.0096749331685984E-3"/>
    <n v="1.0502676001345336E-2"/>
    <n v="1.3987823778301206E-2"/>
    <n v="1.7465126575333775E-2"/>
    <n v="2.0587669929838629E-2"/>
    <n v="2.3080092597244587E-2"/>
    <n v="2.5069539421901862E-2"/>
    <n v="2.665750601062963E-2"/>
    <n v="2.7925023547527926E-2"/>
    <n v="2.8936762110161794E-2"/>
    <n v="2.9744331955135254E-2"/>
    <n v="3.0388926273870524E-2"/>
    <n v="3.0736831650902702E-2"/>
    <n v="3.0736831650902702E-2"/>
    <n v="3.0736831650902702E-2"/>
    <n v="3.0736831650902702E-2"/>
    <n v="3.0736831650902702E-2"/>
    <n v="3.0736831650902702E-2"/>
    <n v="3.0736831650902702E-2"/>
  </r>
  <r>
    <x v="77"/>
    <s v="Under $60"/>
    <n v="59.825300516340157"/>
    <s v="HVAC"/>
    <s v="Urban"/>
    <s v="SC-Retro"/>
    <s v="M_Input"/>
    <x v="4"/>
    <s v="Single Family"/>
    <s v="Windows - Add a Low-e Storm Window to an existing Double Pane Metal Framed Window_Electric Zonal"/>
    <n v="0.17286707235330251"/>
    <n v="0.17247761269503636"/>
    <n v="0.17208920032155114"/>
    <n v="0.17170229330958259"/>
    <n v="0.1713157957691612"/>
    <n v="0.15383791139995301"/>
    <n v="0.1227938426944382"/>
    <n v="9.8013801443302989E-2"/>
    <n v="7.8234130210027231E-2"/>
    <n v="6.2446611112039127E-2"/>
    <n v="4.9845183777461291E-2"/>
    <n v="3.9786431814011133E-2"/>
    <n v="3.1757139112719761E-2"/>
    <n v="2.5348538117538715E-2"/>
    <n v="2.0233248271828007E-2"/>
    <n v="1.615024238000444E-2"/>
    <n v="1.0990961641904455E-4"/>
    <n v="3.9165268465192346E-5"/>
    <n v="1.3321806996326849E-5"/>
    <n v="4.3343104182671547E-6"/>
    <n v="1.5143072320853797"/>
    <n v="45.409061606275309"/>
    <n v="59.825300516340157"/>
    <s v="R-All-HVAC-ER-All-All-E"/>
    <n v="0"/>
    <n v="1.5143072320853797"/>
    <n v="0.17286707235330251"/>
    <n v="0.34534468504833887"/>
    <n v="0.51743388536988999"/>
    <n v="0.68913617867947252"/>
    <n v="0.86045197444863375"/>
    <n v="1.0142898858485867"/>
    <n v="1.1370837285430249"/>
    <n v="1.2350975299863278"/>
    <n v="1.3133316601963552"/>
    <n v="1.3757782713083944"/>
    <n v="1.4256234550858558"/>
    <n v="1.4654098868998668"/>
    <n v="1.4971670260125867"/>
    <n v="1.5143072320853797"/>
    <n v="1.5143072320853797"/>
    <n v="1.5143072320853797"/>
    <n v="1.5143072320853797"/>
    <n v="1.5143072320853797"/>
    <n v="1.5143072320853797"/>
    <n v="1.5143072320853797"/>
    <n v="0.17286707235330251"/>
    <n v="0.17247761269503636"/>
    <n v="0.17208920032155114"/>
    <n v="0.17170229330958259"/>
    <n v="0.1713157957691612"/>
    <n v="0.15383791139995301"/>
    <n v="0.1227938426944382"/>
    <n v="9.8013801443302989E-2"/>
    <n v="7.8234130210027231E-2"/>
    <n v="6.2446611112039127E-2"/>
    <n v="4.9845183777461291E-2"/>
    <n v="3.9786431814011133E-2"/>
    <n v="3.1757139112719761E-2"/>
    <n v="2.5348538117538715E-2"/>
    <n v="2.0233248271828007E-2"/>
    <n v="1.615024238000444E-2"/>
    <n v="1.0990961641904455E-4"/>
    <n v="3.9165268465192346E-5"/>
    <n v="1.3321806996326849E-5"/>
    <n v="4.3343104182671547E-6"/>
    <n v="1.5143072320853797"/>
    <n v="1.5143072320853797"/>
    <n v="0.17286707235330251"/>
    <n v="0.34534468504833887"/>
    <n v="0.51743388536988999"/>
    <n v="0.68913617867947252"/>
    <n v="0.86045197444863375"/>
    <n v="1.0142898858485867"/>
    <n v="1.1370837285430249"/>
    <n v="1.2350975299863278"/>
    <n v="1.3133316601963552"/>
    <n v="1.3757782713083944"/>
    <n v="1.4256234550858558"/>
    <n v="1.4654098868998668"/>
    <n v="1.4971670260125867"/>
    <n v="1.5143072320853797"/>
    <n v="1.5143072320853797"/>
    <n v="1.5143072320853797"/>
    <n v="1.5143072320853797"/>
    <n v="1.5143072320853797"/>
    <n v="1.5143072320853797"/>
    <n v="1.5143072320853797"/>
  </r>
  <r>
    <x v="77"/>
    <s v="Under $115"/>
    <n v="100.28236996254138"/>
    <s v="HVAC"/>
    <s v="Urban"/>
    <s v="SC-Retro"/>
    <s v="M_Input"/>
    <x v="4"/>
    <s v="Single Family"/>
    <s v="Windows - Add a Low-e Storm Window to an existing Single Pane Wood Framed Window_Heat Pump"/>
    <n v="4.4818824090224409E-4"/>
    <n v="4.4717849834824316E-4"/>
    <n v="4.4617147106394212E-4"/>
    <n v="4.4516834669371775E-4"/>
    <n v="4.4416628395038357E-4"/>
    <n v="3.9885179956946839E-4"/>
    <n v="3.1836460004579773E-4"/>
    <n v="2.5411799167417653E-4"/>
    <n v="2.0283572064948746E-4"/>
    <n v="1.6190380506595449E-4"/>
    <n v="1.2923239186356618E-4"/>
    <n v="1.031533110600404E-4"/>
    <n v="8.2335959771032713E-5"/>
    <n v="6.572053632703354E-5"/>
    <n v="5.245824914623031E-5"/>
    <n v="4.1872339387141676E-5"/>
    <n v="2.8495998092924772E-7"/>
    <n v="1.0154283600061988E-7"/>
    <n v="3.4539123975676399E-8"/>
    <n v="1.1237460873504017E-8"/>
    <n v="3.9261074147584844E-3"/>
    <n v="72.566098170176133"/>
    <n v="100.28236996254138"/>
    <s v="R-All-HVAC-ER-All-All-E"/>
    <n v="0"/>
    <n v="3.9261074147584844E-3"/>
    <n v="4.4818824090224409E-4"/>
    <n v="8.953667392504873E-4"/>
    <n v="1.3415382103144295E-3"/>
    <n v="1.7867065570081472E-3"/>
    <n v="2.2308728409585307E-3"/>
    <n v="2.6297246405279991E-3"/>
    <n v="2.9480892405737967E-3"/>
    <n v="3.2022072322479733E-3"/>
    <n v="3.4050429528974606E-3"/>
    <n v="3.5669467579634152E-3"/>
    <n v="3.6961791498269815E-3"/>
    <n v="3.799332460887022E-3"/>
    <n v="3.8816684206580548E-3"/>
    <n v="3.9261074147584844E-3"/>
    <n v="3.9261074147584844E-3"/>
    <n v="3.9261074147584844E-3"/>
    <n v="3.9261074147584844E-3"/>
    <n v="3.9261074147584844E-3"/>
    <n v="3.9261074147584844E-3"/>
    <n v="3.9261074147584844E-3"/>
    <n v="4.4818824090224409E-4"/>
    <n v="4.4717849834824316E-4"/>
    <n v="4.4617147106394212E-4"/>
    <n v="4.4516834669371775E-4"/>
    <n v="4.4416628395038357E-4"/>
    <n v="3.9885179956946839E-4"/>
    <n v="3.1836460004579773E-4"/>
    <n v="2.5411799167417653E-4"/>
    <n v="2.0283572064948746E-4"/>
    <n v="1.6190380506595449E-4"/>
    <n v="1.2923239186356618E-4"/>
    <n v="1.031533110600404E-4"/>
    <n v="8.2335959771032713E-5"/>
    <n v="6.572053632703354E-5"/>
    <n v="5.245824914623031E-5"/>
    <n v="4.1872339387141676E-5"/>
    <n v="2.8495998092924772E-7"/>
    <n v="1.0154283600061988E-7"/>
    <n v="3.4539123975676399E-8"/>
    <n v="1.1237460873504017E-8"/>
    <n v="3.9261074147584844E-3"/>
    <n v="3.9261074147584844E-3"/>
    <n v="4.4818824090224409E-4"/>
    <n v="8.953667392504873E-4"/>
    <n v="1.3415382103144295E-3"/>
    <n v="1.7867065570081472E-3"/>
    <n v="2.2308728409585307E-3"/>
    <n v="2.6297246405279991E-3"/>
    <n v="2.9480892405737967E-3"/>
    <n v="3.2022072322479733E-3"/>
    <n v="3.4050429528974606E-3"/>
    <n v="3.5669467579634152E-3"/>
    <n v="3.6961791498269815E-3"/>
    <n v="3.799332460887022E-3"/>
    <n v="3.8816684206580548E-3"/>
    <n v="3.9261074147584844E-3"/>
    <n v="3.9261074147584844E-3"/>
    <n v="3.9261074147584844E-3"/>
    <n v="3.9261074147584844E-3"/>
    <n v="3.9261074147584844E-3"/>
    <n v="3.9261074147584844E-3"/>
    <n v="3.9261074147584844E-3"/>
  </r>
  <r>
    <x v="77"/>
    <s v="Under $115"/>
    <n v="100.28236996254138"/>
    <s v="HVAC"/>
    <s v="Urban"/>
    <s v="SC-Retro"/>
    <s v="M_Input"/>
    <x v="4"/>
    <s v="Single Family"/>
    <s v="Windows - Add a Low-e Storm Window to an existing Single Pane Metal Framed Window_Heat Pump"/>
    <n v="1.3445647227067323E-3"/>
    <n v="1.3415354950447292E-3"/>
    <n v="1.3385144131918261E-3"/>
    <n v="1.3355050400811535E-3"/>
    <n v="1.3324988518511505E-3"/>
    <n v="1.1965553987084052E-3"/>
    <n v="9.5509380013739293E-4"/>
    <n v="7.6235397502252952E-4"/>
    <n v="6.0850716194846245E-4"/>
    <n v="4.8571141519786339E-4"/>
    <n v="3.8769717559069872E-4"/>
    <n v="3.0945993318012111E-4"/>
    <n v="2.4700787931309818E-4"/>
    <n v="1.9716160898110061E-4"/>
    <n v="1.5737474743869091E-4"/>
    <n v="1.2561701816142504E-4"/>
    <n v="8.5487994278774312E-7"/>
    <n v="3.0462850800185964E-7"/>
    <n v="1.0361737192702918E-7"/>
    <n v="3.3712382620512052E-8"/>
    <n v="1.1778322244275453E-2"/>
    <n v="72.566098170176133"/>
    <n v="100.28236996254138"/>
    <s v="R-All-HVAC-ER-All-All-E"/>
    <n v="0"/>
    <n v="1.1778322244275453E-2"/>
    <n v="1.3445647227067323E-3"/>
    <n v="2.6861002177514613E-3"/>
    <n v="4.0246146309432873E-3"/>
    <n v="5.3601196710244409E-3"/>
    <n v="6.6926185228755909E-3"/>
    <n v="7.8891739215839959E-3"/>
    <n v="8.8442677217213887E-3"/>
    <n v="9.6066216967439187E-3"/>
    <n v="1.0215128858692381E-2"/>
    <n v="1.0700840273890245E-2"/>
    <n v="1.1088537449480945E-2"/>
    <n v="1.1397997382661066E-2"/>
    <n v="1.1645005261974165E-2"/>
    <n v="1.1778322244275453E-2"/>
    <n v="1.1778322244275453E-2"/>
    <n v="1.1778322244275453E-2"/>
    <n v="1.1778322244275453E-2"/>
    <n v="1.1778322244275453E-2"/>
    <n v="1.1778322244275453E-2"/>
    <n v="1.1778322244275453E-2"/>
    <n v="1.3445647227067323E-3"/>
    <n v="1.3415354950447292E-3"/>
    <n v="1.3385144131918261E-3"/>
    <n v="1.3355050400811535E-3"/>
    <n v="1.3324988518511505E-3"/>
    <n v="1.1965553987084052E-3"/>
    <n v="9.5509380013739293E-4"/>
    <n v="7.6235397502252952E-4"/>
    <n v="6.0850716194846245E-4"/>
    <n v="4.8571141519786339E-4"/>
    <n v="3.8769717559069872E-4"/>
    <n v="3.0945993318012111E-4"/>
    <n v="2.4700787931309818E-4"/>
    <n v="1.9716160898110061E-4"/>
    <n v="1.5737474743869091E-4"/>
    <n v="1.2561701816142504E-4"/>
    <n v="8.5487994278774312E-7"/>
    <n v="3.0462850800185964E-7"/>
    <n v="1.0361737192702918E-7"/>
    <n v="3.3712382620512052E-8"/>
    <n v="1.1778322244275453E-2"/>
    <n v="1.1778322244275453E-2"/>
    <n v="1.3445647227067323E-3"/>
    <n v="2.6861002177514613E-3"/>
    <n v="4.0246146309432873E-3"/>
    <n v="5.3601196710244409E-3"/>
    <n v="6.6926185228755909E-3"/>
    <n v="7.8891739215839959E-3"/>
    <n v="8.8442677217213887E-3"/>
    <n v="9.6066216967439187E-3"/>
    <n v="1.0215128858692381E-2"/>
    <n v="1.0700840273890245E-2"/>
    <n v="1.1088537449480945E-2"/>
    <n v="1.1397997382661066E-2"/>
    <n v="1.1645005261974165E-2"/>
    <n v="1.1778322244275453E-2"/>
    <n v="1.1778322244275453E-2"/>
    <n v="1.1778322244275453E-2"/>
    <n v="1.1778322244275453E-2"/>
    <n v="1.1778322244275453E-2"/>
    <n v="1.1778322244275453E-2"/>
    <n v="1.1778322244275453E-2"/>
  </r>
  <r>
    <x v="77"/>
    <s v="Under $115"/>
    <n v="100.28236996254138"/>
    <s v="HVAC"/>
    <s v="Urban"/>
    <s v="SC-Retro"/>
    <s v="M_Input"/>
    <x v="4"/>
    <s v="Single Family"/>
    <s v="Windows - Add a Low-e Storm Window to an existing Double Pane Metal Framed Window_Heat Pump"/>
    <n v="6.6242484154734951E-2"/>
    <n v="6.6093243614645969E-2"/>
    <n v="6.5944404393006861E-2"/>
    <n v="6.5796142024351148E-2"/>
    <n v="6.5648036564770709E-2"/>
    <n v="5.8950529268416908E-2"/>
    <n v="4.7054474101122463E-2"/>
    <n v="3.75587878053706E-2"/>
    <n v="2.9979238152454259E-2"/>
    <n v="2.3929477087757937E-2"/>
    <n v="1.9100623106637866E-2"/>
    <n v="1.5246119709984915E-2"/>
    <n v="1.2169303013211253E-2"/>
    <n v="9.7135337096757018E-3"/>
    <n v="7.7533599071204435E-3"/>
    <n v="6.1887562529321337E-3"/>
    <n v="4.2117251857030474E-5"/>
    <n v="1.5008090554221037E-5"/>
    <n v="5.104902725853094E-6"/>
    <n v="1.6609032899970866E-6"/>
    <n v="0.58028097231728171"/>
    <n v="72.566098170176133"/>
    <n v="100.28236996254138"/>
    <s v="R-All-HVAC-ER-All-All-E"/>
    <n v="0"/>
    <n v="0.58028097231728171"/>
    <n v="6.6242484154734951E-2"/>
    <n v="0.13233572776938091"/>
    <n v="0.19828013216238777"/>
    <n v="0.2640762741867389"/>
    <n v="0.3297243107515096"/>
    <n v="0.38867484001992653"/>
    <n v="0.43572931412104898"/>
    <n v="0.47328810192641957"/>
    <n v="0.50326734007887386"/>
    <n v="0.5271968171666318"/>
    <n v="0.54629744027326965"/>
    <n v="0.56154355998325456"/>
    <n v="0.57371286299646584"/>
    <n v="0.58028097231728171"/>
    <n v="0.58028097231728171"/>
    <n v="0.58028097231728171"/>
    <n v="0.58028097231728171"/>
    <n v="0.58028097231728171"/>
    <n v="0.58028097231728171"/>
    <n v="0.58028097231728171"/>
    <n v="6.6242484154734951E-2"/>
    <n v="6.6093243614645969E-2"/>
    <n v="6.5944404393006861E-2"/>
    <n v="6.5796142024351148E-2"/>
    <n v="6.5648036564770709E-2"/>
    <n v="5.8950529268416908E-2"/>
    <n v="4.7054474101122463E-2"/>
    <n v="3.75587878053706E-2"/>
    <n v="2.9979238152454259E-2"/>
    <n v="2.3929477087757937E-2"/>
    <n v="1.9100623106637866E-2"/>
    <n v="1.5246119709984915E-2"/>
    <n v="1.2169303013211253E-2"/>
    <n v="9.7135337096757018E-3"/>
    <n v="7.7533599071204435E-3"/>
    <n v="6.1887562529321337E-3"/>
    <n v="4.2117251857030474E-5"/>
    <n v="1.5008090554221037E-5"/>
    <n v="5.104902725853094E-6"/>
    <n v="1.6609032899970866E-6"/>
    <n v="0.58028097231728171"/>
    <n v="0.58028097231728171"/>
    <n v="6.6242484154734951E-2"/>
    <n v="0.13233572776938091"/>
    <n v="0.19828013216238777"/>
    <n v="0.2640762741867389"/>
    <n v="0.3297243107515096"/>
    <n v="0.38867484001992653"/>
    <n v="0.43572931412104898"/>
    <n v="0.47328810192641957"/>
    <n v="0.50326734007887386"/>
    <n v="0.5271968171666318"/>
    <n v="0.54629744027326965"/>
    <n v="0.56154355998325456"/>
    <n v="0.57371286299646584"/>
    <n v="0.58028097231728171"/>
    <n v="0.58028097231728171"/>
    <n v="0.58028097231728171"/>
    <n v="0.58028097231728171"/>
    <n v="0.58028097231728171"/>
    <n v="0.58028097231728171"/>
    <n v="0.58028097231728171"/>
  </r>
  <r>
    <x v="77"/>
    <s v="Under $5"/>
    <n v="-4.4856002667763999"/>
    <s v="HVAC"/>
    <s v="Urban"/>
    <s v="SC-Retro"/>
    <s v="M_Input"/>
    <x v="4"/>
    <s v="Single Family"/>
    <s v="ATTIC R0 - R38_Electric FAF"/>
    <n v="2.4186691385896443E-2"/>
    <n v="2.4132200149170405E-2"/>
    <n v="2.4077855443263945E-2"/>
    <n v="2.4023721359970187E-2"/>
    <n v="2.3969644567875998E-2"/>
    <n v="2.1524226886176334E-2"/>
    <n v="1.7180696918778767E-2"/>
    <n v="1.3713598169943272E-2"/>
    <n v="1.0946126046299156E-2"/>
    <n v="8.7372157722154353E-3"/>
    <n v="6.9740874342731117E-3"/>
    <n v="5.5667174467139901E-3"/>
    <n v="4.4432991926218615E-3"/>
    <n v="3.5466399713156719E-3"/>
    <n v="2.8309343417626137E-3"/>
    <n v="2.2596606915066451E-3"/>
    <n v="1.5378000775281255E-5"/>
    <n v="5.4798073948829268E-6"/>
    <n v="1.8639202373029476E-6"/>
    <n v="6.0643491574293794E-7"/>
    <n v="0.21187425220590544"/>
    <n v="1.4720198022707864"/>
    <n v="-4.4856002667763999"/>
    <s v="R-All-HVAC-ER-All-All-E"/>
    <n v="0"/>
    <n v="0.21187425220590544"/>
    <n v="2.4186691385896443E-2"/>
    <n v="4.8318891535066848E-2"/>
    <n v="7.2396746978330789E-2"/>
    <n v="9.642046833830098E-2"/>
    <n v="0.12039011290617697"/>
    <n v="0.14191433979235329"/>
    <n v="0.15909503671113207"/>
    <n v="0.17280863488107534"/>
    <n v="0.1837547609273745"/>
    <n v="0.19249197669958992"/>
    <n v="0.19946606413386303"/>
    <n v="0.20503278158057703"/>
    <n v="0.2094760807731989"/>
    <n v="0.21187425220590544"/>
    <n v="0.21187425220590544"/>
    <n v="0.21187425220590544"/>
    <n v="0.21187425220590544"/>
    <n v="0.21187425220590544"/>
    <n v="0.21187425220590544"/>
    <n v="0.21187425220590544"/>
    <n v="2.3513217984857077E-2"/>
    <n v="2.3458726748131039E-2"/>
    <n v="2.3404382042224579E-2"/>
    <n v="2.3350247958930821E-2"/>
    <n v="2.3296171166836632E-2"/>
    <n v="2.0850753485136968E-2"/>
    <n v="1.6507223517739401E-2"/>
    <n v="1.3040124768903908E-2"/>
    <n v="1.0272652645259792E-2"/>
    <n v="8.0637423711760713E-3"/>
    <n v="6.3006140332337469E-3"/>
    <n v="4.8932440456746253E-3"/>
    <n v="3.7698257915824967E-3"/>
    <n v="2.873166570276307E-3"/>
    <n v="2.1574609407232492E-3"/>
    <n v="1.5861872904672804E-3"/>
    <n v="0"/>
    <n v="0"/>
    <n v="0"/>
    <n v="0"/>
    <n v="0.19840478418511814"/>
    <n v="0.19840478418511814"/>
    <n v="2.3513217984857077E-2"/>
    <n v="4.6971944732988116E-2"/>
    <n v="7.0376326775212689E-2"/>
    <n v="9.3726574734143503E-2"/>
    <n v="0.11702274590098014"/>
    <n v="0.13787349938611709"/>
    <n v="0.15438072290385649"/>
    <n v="0.16742084767276039"/>
    <n v="0.17769350031802017"/>
    <n v="0.18575724268919624"/>
    <n v="0.19205785672243"/>
    <n v="0.19695110076810463"/>
    <n v="0.19840478418511814"/>
    <n v="0.19840478418511814"/>
    <n v="0.19840478418511814"/>
    <n v="0.19840478418511814"/>
    <n v="0.19840478418511814"/>
    <n v="0.19840478418511814"/>
    <n v="0.19840478418511814"/>
    <n v="0.19840478418511814"/>
  </r>
  <r>
    <x v="77"/>
    <s v="Under $5"/>
    <n v="-2.5579577727930691"/>
    <s v="HVAC"/>
    <s v="Urban"/>
    <s v="SC-Retro"/>
    <s v="M_Input"/>
    <x v="4"/>
    <s v="Single Family"/>
    <s v="ATTIC R0 - R49_Electric FAF"/>
    <n v="1.3072009683086064E-2"/>
    <n v="1.304255919055026E-2"/>
    <n v="1.3013187892488058E-2"/>
    <n v="1.2983930428136666E-2"/>
    <n v="1.2954703927553882E-2"/>
    <n v="1.1633046363716603E-2"/>
    <n v="9.2855295046846299E-3"/>
    <n v="7.4116912151110095E-3"/>
    <n v="5.9159751694247628E-3"/>
    <n v="4.7221410880618183E-3"/>
    <n v="3.7692356104839777E-3"/>
    <n v="3.0086043272905625E-3"/>
    <n v="2.40143842512789E-3"/>
    <n v="1.9168273703815738E-3"/>
    <n v="1.5300150209581953E-3"/>
    <n v="1.2212627998010499E-3"/>
    <n v="8.3112390956540494E-6"/>
    <n v="2.961632667505974E-6"/>
    <n v="1.0073797611165556E-6"/>
    <n v="3.2775558112821027E-7"/>
    <n v="0.11451017554419271"/>
    <n v="2.85138173970399"/>
    <n v="-2.5579577727930691"/>
    <s v="R-All-HVAC-ER-All-All-E"/>
    <n v="0"/>
    <n v="0.11451017554419271"/>
    <n v="1.3072009683086064E-2"/>
    <n v="2.6114568873636324E-2"/>
    <n v="3.9127756766124386E-2"/>
    <n v="5.2111687194261055E-2"/>
    <n v="6.5066391121814934E-2"/>
    <n v="7.6699437485531541E-2"/>
    <n v="8.5984966990216169E-2"/>
    <n v="9.3396658205327179E-2"/>
    <n v="9.9312633374751935E-2"/>
    <n v="0.10403477446281376"/>
    <n v="0.10780401007329773"/>
    <n v="0.1108126144005883"/>
    <n v="0.1132140528257162"/>
    <n v="0.11451017554419271"/>
    <n v="0.11451017554419271"/>
    <n v="0.11451017554419271"/>
    <n v="0.11451017554419271"/>
    <n v="0.11451017554419271"/>
    <n v="0.11451017554419271"/>
    <n v="0.11451017554419271"/>
    <n v="1.2708022286909131E-2"/>
    <n v="1.2678571794373327E-2"/>
    <n v="1.2649200496311125E-2"/>
    <n v="1.2619943031959733E-2"/>
    <n v="1.2590716531376949E-2"/>
    <n v="1.126905896753967E-2"/>
    <n v="8.9215421085076969E-3"/>
    <n v="7.0477038189340774E-3"/>
    <n v="5.5519877732478308E-3"/>
    <n v="4.3581536918848862E-3"/>
    <n v="3.4052482143070457E-3"/>
    <n v="2.6446169311136304E-3"/>
    <n v="2.037451028950958E-3"/>
    <n v="1.5528399742046417E-3"/>
    <n v="1.1660276247812632E-3"/>
    <n v="8.5727540362411775E-4"/>
    <n v="0"/>
    <n v="0"/>
    <n v="0"/>
    <n v="0"/>
    <n v="0.10723042762065407"/>
    <n v="0.10723042762065407"/>
    <n v="1.2708022286909131E-2"/>
    <n v="2.5386594081282458E-2"/>
    <n v="3.8035794577593582E-2"/>
    <n v="5.0655737609553317E-2"/>
    <n v="6.3246454140930261E-2"/>
    <n v="7.4515513108469933E-2"/>
    <n v="8.3437055216977626E-2"/>
    <n v="9.0484759035911702E-2"/>
    <n v="9.6036746809159537E-2"/>
    <n v="0.10039490050104442"/>
    <n v="0.10380014871535147"/>
    <n v="0.1064447656464651"/>
    <n v="0.10723042762065407"/>
    <n v="0.10723042762065407"/>
    <n v="0.10723042762065407"/>
    <n v="0.10723042762065407"/>
    <n v="0.10723042762065407"/>
    <n v="0.10723042762065407"/>
    <n v="0.10723042762065407"/>
    <n v="0.10723042762065407"/>
  </r>
  <r>
    <x v="77"/>
    <s v="Under $5"/>
    <n v="-3.1538897077804791"/>
    <s v="HVAC"/>
    <s v="Urban"/>
    <s v="SC-Retro"/>
    <s v="M_Input"/>
    <x v="4"/>
    <s v="Single Family"/>
    <s v="ATTIC R0 - R38_Electric Zonal"/>
    <n v="0.17256726808138112"/>
    <n v="0.17217848386504672"/>
    <n v="0.17179074511718176"/>
    <n v="0.17140450912007707"/>
    <n v="0.17101868188437092"/>
    <n v="0.15357110950186267"/>
    <n v="0.12258088068782655"/>
    <n v="9.7843815592441249E-2"/>
    <n v="7.8098448346918647E-2"/>
    <n v="6.2338309626258533E-2"/>
    <n v="4.975873701332191E-2"/>
    <n v="3.9717429996256194E-2"/>
    <n v="3.1702062539487014E-2"/>
    <n v="2.5304576014686237E-2"/>
    <n v="2.0198157643033517E-2"/>
    <n v="1.6122232929782498E-2"/>
    <n v="1.0971899959376315E-4"/>
    <n v="3.9097343934297216E-5"/>
    <n v="1.3298702916452987E-5"/>
    <n v="4.3267934009338924E-6"/>
    <n v="1.5116809610957671"/>
    <n v="3.239696881833352"/>
    <n v="-3.1538897077804791"/>
    <s v="R-All-HVAC-ER-All-All-E"/>
    <n v="0"/>
    <n v="1.5116809610957671"/>
    <n v="0.17256726808138112"/>
    <n v="0.34474575194642787"/>
    <n v="0.5165364970636096"/>
    <n v="0.6879410061836867"/>
    <n v="0.85895968806805767"/>
    <n v="1.0125307975699203"/>
    <n v="1.1351116782577468"/>
    <n v="1.2329554938501881"/>
    <n v="1.3110539421971068"/>
    <n v="1.3733922518233654"/>
    <n v="1.4231509888366873"/>
    <n v="1.4628684188329435"/>
    <n v="1.4945704813724305"/>
    <n v="1.5116809610957671"/>
    <n v="1.5116809610957671"/>
    <n v="1.5116809610957671"/>
    <n v="1.5116809610957671"/>
    <n v="1.5116809610957671"/>
    <n v="1.5116809610957671"/>
    <n v="1.5116809610957671"/>
    <n v="0.16776216832265148"/>
    <n v="0.16737338410631708"/>
    <n v="0.16698564535845212"/>
    <n v="0.16659940936134743"/>
    <n v="0.16621358212564127"/>
    <n v="0.14876600974313303"/>
    <n v="0.11777578092909689"/>
    <n v="9.3038715833711594E-2"/>
    <n v="7.3293348588188992E-2"/>
    <n v="5.7533209867528884E-2"/>
    <n v="4.4953637254592255E-2"/>
    <n v="3.4912330237526545E-2"/>
    <n v="2.6896962780757361E-2"/>
    <n v="2.0499476255956585E-2"/>
    <n v="1.5393057884303864E-2"/>
    <n v="1.1317133171052846E-2"/>
    <n v="0"/>
    <n v="0"/>
    <n v="0"/>
    <n v="0"/>
    <n v="1.4155789659211742"/>
    <n v="1.4155789659211742"/>
    <n v="0.16776216832265148"/>
    <n v="0.33513555242896853"/>
    <n v="0.5021211977874207"/>
    <n v="0.66872060714876813"/>
    <n v="0.83493418927440943"/>
    <n v="0.98370019901754246"/>
    <n v="1.1014759799466394"/>
    <n v="1.194514695780351"/>
    <n v="1.26780804436854"/>
    <n v="1.325341254236069"/>
    <n v="1.3702948914906612"/>
    <n v="1.4052072217281877"/>
    <n v="1.4155789659211742"/>
    <n v="1.4155789659211742"/>
    <n v="1.4155789659211742"/>
    <n v="1.4155789659211742"/>
    <n v="1.4155789659211742"/>
    <n v="1.4155789659211742"/>
    <n v="1.4155789659211742"/>
    <n v="1.4155789659211742"/>
  </r>
  <r>
    <x v="77"/>
    <s v="Under $5"/>
    <n v="-3.0709695731232123"/>
    <s v="HVAC"/>
    <s v="Urban"/>
    <s v="SC-Retro"/>
    <s v="M_Input"/>
    <x v="4"/>
    <s v="Single Family"/>
    <s v="ATTIC R0 - R38_DHP"/>
    <n v="3.9552464318288467E-2"/>
    <n v="3.9463354871201256E-2"/>
    <n v="3.9374485045768813E-2"/>
    <n v="3.9285959651215334E-2"/>
    <n v="3.9197527944884472E-2"/>
    <n v="3.5198539656013432E-2"/>
    <n v="2.8095570865867718E-2"/>
    <n v="2.2425828884074291E-2"/>
    <n v="1.7900185393781957E-2"/>
    <n v="1.4287957354648733E-2"/>
    <n v="1.1404715923962971E-2"/>
    <n v="9.1032456514303188E-3"/>
    <n v="7.2661212717227731E-3"/>
    <n v="5.7998156373333795E-3"/>
    <n v="4.6294231713426724E-3"/>
    <n v="3.6952201293795556E-3"/>
    <n v="2.5147624255279286E-5"/>
    <n v="8.9611217590341425E-6"/>
    <n v="3.048066289920464E-6"/>
    <n v="9.9170221274139835E-7"/>
    <n v="0.34647768339346707"/>
    <n v="3.3930450501913016"/>
    <n v="-3.0709695731232123"/>
    <s v="R-All-HVAC-ER-All-All-E"/>
    <n v="0"/>
    <n v="0.34647768339346707"/>
    <n v="3.9552464318288467E-2"/>
    <n v="7.9015819189489717E-2"/>
    <n v="0.11839030423525854"/>
    <n v="0.15767626388647388"/>
    <n v="0.19687379183135834"/>
    <n v="0.23207233148737177"/>
    <n v="0.2601679023532395"/>
    <n v="0.28259373123731379"/>
    <n v="0.30049391663109576"/>
    <n v="0.31478187398574448"/>
    <n v="0.32618658990970745"/>
    <n v="0.33528983556113778"/>
    <n v="0.34255595683286055"/>
    <n v="0.34647768339346707"/>
    <n v="0.34647768339346707"/>
    <n v="0.34647768339346707"/>
    <n v="0.34647768339346707"/>
    <n v="0.34647768339346707"/>
    <n v="0.34647768339346707"/>
    <n v="0.34647768339346707"/>
    <n v="3.845113415952775E-2"/>
    <n v="3.8362024712440539E-2"/>
    <n v="3.8273154887008096E-2"/>
    <n v="3.8184629492454616E-2"/>
    <n v="3.8096197786123755E-2"/>
    <n v="3.4097209497252715E-2"/>
    <n v="2.6994240707107001E-2"/>
    <n v="2.132449872531357E-2"/>
    <n v="1.679885523502124E-2"/>
    <n v="1.3186627195888014E-2"/>
    <n v="1.0303385765202252E-2"/>
    <n v="8.0019154926695996E-3"/>
    <n v="6.164791112962054E-3"/>
    <n v="4.6984854785726603E-3"/>
    <n v="3.5280930125819532E-3"/>
    <n v="2.5938899706188364E-3"/>
    <n v="0"/>
    <n v="0"/>
    <n v="0"/>
    <n v="0"/>
    <n v="0.3244510802182527"/>
    <n v="0.3244510802182527"/>
    <n v="3.845113415952775E-2"/>
    <n v="7.6813158871968296E-2"/>
    <n v="0.11508631375897639"/>
    <n v="0.15327094325143101"/>
    <n v="0.19136714103755476"/>
    <n v="0.22546435053480746"/>
    <n v="0.25245859124191444"/>
    <n v="0.273783089967228"/>
    <n v="0.29058194520224923"/>
    <n v="0.30376857239813726"/>
    <n v="0.31407195816333949"/>
    <n v="0.32207387365600909"/>
    <n v="0.3244510802182527"/>
    <n v="0.3244510802182527"/>
    <n v="0.3244510802182527"/>
    <n v="0.3244510802182527"/>
    <n v="0.3244510802182527"/>
    <n v="0.3244510802182527"/>
    <n v="0.3244510802182527"/>
    <n v="0.3244510802182527"/>
  </r>
  <r>
    <x v="77"/>
    <s v="Under $5"/>
    <n v="-0.81952243960595472"/>
    <s v="HVAC"/>
    <s v="Urban"/>
    <s v="SC-Retro"/>
    <s v="M_Input"/>
    <x v="4"/>
    <s v="Single Family"/>
    <s v="ATTIC R0 - R49_Electric Zonal"/>
    <n v="9.3242825530703746E-2"/>
    <n v="9.3032754760876954E-2"/>
    <n v="9.2823248886323637E-2"/>
    <n v="9.2614554989201028E-2"/>
    <n v="9.2406081957067371E-2"/>
    <n v="8.2978680308515296E-2"/>
    <n v="6.6233810145182578E-2"/>
    <n v="5.2867695757007151E-2"/>
    <n v="4.2198732554520321E-2"/>
    <n v="3.3683097571081941E-2"/>
    <n v="2.6886009644501826E-2"/>
    <n v="2.1460416200842811E-2"/>
    <n v="1.7129493438690989E-2"/>
    <n v="1.3672756095049931E-2"/>
    <n v="1.091361826660466E-2"/>
    <n v="8.7112844107153746E-3"/>
    <n v="5.9284183207327588E-5"/>
    <n v="2.1125366703147823E-5"/>
    <n v="7.1856537430882321E-6"/>
    <n v="2.337885084907408E-6"/>
    <n v="0.81680266298859661"/>
    <n v="4.9093693173891664"/>
    <n v="-0.81952243960595472"/>
    <s v="R-All-HVAC-ER-All-All-E"/>
    <n v="0"/>
    <n v="0.81680266298859661"/>
    <n v="9.3242825530703746E-2"/>
    <n v="0.1862755802915807"/>
    <n v="0.27909882917790435"/>
    <n v="0.37171338416710537"/>
    <n v="0.46411946612417276"/>
    <n v="0.54709814643268806"/>
    <n v="0.61333195657787065"/>
    <n v="0.66619965233487777"/>
    <n v="0.7083983848893981"/>
    <n v="0.74208148246048"/>
    <n v="0.76896749210498183"/>
    <n v="0.79042790830582466"/>
    <n v="0.80755740174451562"/>
    <n v="0.81680266298859661"/>
    <n v="0.81680266298859661"/>
    <n v="0.81680266298859661"/>
    <n v="0.81680266298859661"/>
    <n v="0.81680266298859661"/>
    <n v="0.81680266298859661"/>
    <n v="0.81680266298859661"/>
    <n v="9.0646498408867626E-2"/>
    <n v="9.0436427639040834E-2"/>
    <n v="9.0226921764487517E-2"/>
    <n v="9.0018227867364908E-2"/>
    <n v="8.9809754835231237E-2"/>
    <n v="8.0382353186679162E-2"/>
    <n v="6.3637483023346458E-2"/>
    <n v="5.0271368635171024E-2"/>
    <n v="3.9602405432684194E-2"/>
    <n v="3.1086770449245814E-2"/>
    <n v="2.4289682522665699E-2"/>
    <n v="1.8864089079006684E-2"/>
    <n v="1.4533166316854862E-2"/>
    <n v="1.1076428973213804E-2"/>
    <n v="8.3172911447685332E-3"/>
    <n v="6.1149572888792476E-3"/>
    <n v="0"/>
    <n v="0"/>
    <n v="0"/>
    <n v="0"/>
    <n v="0.76487612055187404"/>
    <n v="0.76487612055187404"/>
    <n v="9.0646498408867626E-2"/>
    <n v="0.18108292604790846"/>
    <n v="0.27130984781239598"/>
    <n v="0.36132807567976089"/>
    <n v="0.45113783051499212"/>
    <n v="0.53152018370167131"/>
    <n v="0.5951576667250178"/>
    <n v="0.64542903536018881"/>
    <n v="0.68503144079287304"/>
    <n v="0.71611821124211883"/>
    <n v="0.74040789376478455"/>
    <n v="0.75927198284379127"/>
    <n v="0.76487612055187404"/>
    <n v="0.76487612055187404"/>
    <n v="0.76487612055187404"/>
    <n v="0.76487612055187404"/>
    <n v="0.76487612055187404"/>
    <n v="0.76487612055187404"/>
    <n v="0.76487612055187404"/>
    <n v="0.76487612055187404"/>
  </r>
  <r>
    <x v="77"/>
    <s v="Under $5"/>
    <n v="-0.70886957129567219"/>
    <s v="HVAC"/>
    <s v="Urban"/>
    <s v="SC-Retro"/>
    <s v="M_Input"/>
    <x v="4"/>
    <s v="Single Family"/>
    <s v="ATTIC R0 - R49_DHP"/>
    <n v="2.1370921266096122E-2"/>
    <n v="2.1322773798913265E-2"/>
    <n v="2.1274755803701518E-2"/>
    <n v="2.1226923910805332E-2"/>
    <n v="2.117914263937265E-2"/>
    <n v="1.9018415985838019E-2"/>
    <n v="1.5180551787334627E-2"/>
    <n v="1.2117086297120884E-2"/>
    <n v="9.6717981873548076E-3"/>
    <n v="7.7200451840961377E-3"/>
    <n v="6.1621770039878053E-3"/>
    <n v="4.9186504415274753E-3"/>
    <n v="3.9260184740522669E-3"/>
    <n v="3.1337466698886148E-3"/>
    <n v="2.5013621731897798E-3"/>
    <n v="1.9965951504404581E-3"/>
    <n v="1.358772221280898E-5"/>
    <n v="4.8418582980598085E-6"/>
    <n v="1.646926071951785E-6"/>
    <n v="5.3583487838734077E-7"/>
    <n v="0.1872082415061409"/>
    <n v="5.0825830949601816"/>
    <n v="-0.70886957129567219"/>
    <s v="R-All-HVAC-ER-All-All-E"/>
    <n v="0"/>
    <n v="0.1872082415061409"/>
    <n v="2.1370921266096122E-2"/>
    <n v="4.269369506500939E-2"/>
    <n v="6.3968450868710905E-2"/>
    <n v="8.5195374779516234E-2"/>
    <n v="0.10637451741888888"/>
    <n v="0.1253929334047269"/>
    <n v="0.14057348519206153"/>
    <n v="0.15269057148918241"/>
    <n v="0.16236236967653722"/>
    <n v="0.17008241486063336"/>
    <n v="0.17624459186462116"/>
    <n v="0.18116324230614864"/>
    <n v="0.18508926078020091"/>
    <n v="0.1872082415061409"/>
    <n v="0.1872082415061409"/>
    <n v="0.1872082415061409"/>
    <n v="0.1872082415061409"/>
    <n v="0.1872082415061409"/>
    <n v="0.1872082415061409"/>
    <n v="0.1872082415061409"/>
    <n v="2.0775852399553475E-2"/>
    <n v="2.0727704932370618E-2"/>
    <n v="2.0679686937158871E-2"/>
    <n v="2.0631855044262685E-2"/>
    <n v="2.0584073772830003E-2"/>
    <n v="1.8423347119295372E-2"/>
    <n v="1.4585482920791978E-2"/>
    <n v="1.1522017430578235E-2"/>
    <n v="9.0767293208121585E-3"/>
    <n v="7.1249763175534886E-3"/>
    <n v="5.5671081374451563E-3"/>
    <n v="4.3235815749848262E-3"/>
    <n v="3.3309496075096178E-3"/>
    <n v="2.5386778033459657E-3"/>
    <n v="1.906293306647131E-3"/>
    <n v="1.4015262838978093E-3"/>
    <n v="0"/>
    <n v="0"/>
    <n v="0"/>
    <n v="0"/>
    <n v="0.17530686417528793"/>
    <n v="0.17530686417528793"/>
    <n v="2.0775852399553475E-2"/>
    <n v="4.1503557331924096E-2"/>
    <n v="6.2183244269082963E-2"/>
    <n v="8.2815099313345644E-2"/>
    <n v="0.10339917308617565"/>
    <n v="0.12182252020547102"/>
    <n v="0.136408003126263"/>
    <n v="0.14793002055684124"/>
    <n v="0.1570067498776534"/>
    <n v="0.16413172619520688"/>
    <n v="0.16969883433265204"/>
    <n v="0.17402241590763687"/>
    <n v="0.17530686417528793"/>
    <n v="0.17530686417528793"/>
    <n v="0.17530686417528793"/>
    <n v="0.17530686417528793"/>
    <n v="0.17530686417528793"/>
    <n v="0.17530686417528793"/>
    <n v="0.17530686417528793"/>
    <n v="0.17530686417528793"/>
  </r>
  <r>
    <x v="77"/>
    <s v="Under $5"/>
    <n v="2.5873758992969838"/>
    <s v="HVAC"/>
    <s v="Urban"/>
    <s v="SC-Retro"/>
    <s v="M_Input"/>
    <x v="4"/>
    <s v="Single Family"/>
    <s v="WALL R0 - R11_Electric FAF"/>
    <n v="4.8552561989586004E-2"/>
    <n v="4.8443175835571874E-2"/>
    <n v="4.8334083828722688E-2"/>
    <n v="4.8225414627427861E-2"/>
    <n v="4.8116860432955356E-2"/>
    <n v="4.3207908989915632E-2"/>
    <n v="3.4488671429433647E-2"/>
    <n v="2.75287890610246E-2"/>
    <n v="2.1973342898758949E-2"/>
    <n v="1.7539158358974356E-2"/>
    <n v="1.3999840121612732E-2"/>
    <n v="1.1174674104772082E-2"/>
    <n v="8.9195151187089292E-3"/>
    <n v="7.1195540685841264E-3"/>
    <n v="5.6828407376556438E-3"/>
    <n v="4.5360613425522844E-3"/>
    <n v="3.0869924455774076E-5"/>
    <n v="1.1000210156325362E-5"/>
    <n v="3.7416487200091281E-6"/>
    <n v="1.2173624068493923E-6"/>
    <n v="0.42531810573408579"/>
    <n v="7.0783498309286959"/>
    <n v="2.5873758992969838"/>
    <s v="R-All-HVAC-ER-All-All-E"/>
    <n v="0"/>
    <n v="0.42531810573408579"/>
    <n v="4.8552561989586004E-2"/>
    <n v="9.6995737825157885E-2"/>
    <n v="0.14532982165388059"/>
    <n v="0.19355523628130844"/>
    <n v="0.24167209671426379"/>
    <n v="0.28488000570417943"/>
    <n v="0.31936867713361305"/>
    <n v="0.34689746619463768"/>
    <n v="0.36887080909339665"/>
    <n v="0.38640996745237099"/>
    <n v="0.4004098075739837"/>
    <n v="0.41158448167875578"/>
    <n v="0.4205039967974647"/>
    <n v="0.42531810573408579"/>
    <n v="0.42531810573408579"/>
    <n v="0.42531810573408579"/>
    <n v="0.42531810573408579"/>
    <n v="0.42531810573408579"/>
    <n v="0.42531810573408579"/>
    <n v="0.42531810573408579"/>
    <n v="4.7200625979381308E-2"/>
    <n v="4.7091239825367177E-2"/>
    <n v="4.6982147818517991E-2"/>
    <n v="4.6873478617223165E-2"/>
    <n v="4.676492442275066E-2"/>
    <n v="4.1855972979710936E-2"/>
    <n v="3.3136735419228951E-2"/>
    <n v="2.6176853050819907E-2"/>
    <n v="2.0621406888554256E-2"/>
    <n v="1.6187222348769664E-2"/>
    <n v="1.2647904111408037E-2"/>
    <n v="9.8227380945673879E-3"/>
    <n v="7.5675791085042347E-3"/>
    <n v="5.7676180583794319E-3"/>
    <n v="4.3309047274509502E-3"/>
    <n v="3.1841253323475903E-3"/>
    <n v="0"/>
    <n v="0"/>
    <n v="0"/>
    <n v="0"/>
    <n v="0.39827938552999193"/>
    <n v="0.39827938552999193"/>
    <n v="4.7200625979381308E-2"/>
    <n v="9.4291865804748493E-2"/>
    <n v="0.14127401362326647"/>
    <n v="0.18814749224048963"/>
    <n v="0.23491241666324028"/>
    <n v="0.2767683896429512"/>
    <n v="0.30990512506218015"/>
    <n v="0.33608197811300006"/>
    <n v="0.3567033850015543"/>
    <n v="0.37289060735032398"/>
    <n v="0.38553851146173201"/>
    <n v="0.39536124955629942"/>
    <n v="0.39827938552999193"/>
    <n v="0.39827938552999193"/>
    <n v="0.39827938552999193"/>
    <n v="0.39827938552999193"/>
    <n v="0.39827938552999193"/>
    <n v="0.39827938552999193"/>
    <n v="0.39827938552999193"/>
    <n v="0.39827938552999193"/>
  </r>
  <r>
    <x v="77"/>
    <s v="Under $15"/>
    <n v="12.472222180539413"/>
    <s v="HVAC"/>
    <s v="Urban"/>
    <s v="SC-Retro"/>
    <s v="M_Input"/>
    <x v="4"/>
    <s v="Single Family"/>
    <s v="ATTIC R0 - R38_Heat Pump"/>
    <n v="6.1984044965952133E-2"/>
    <n v="6.1844398446567223E-2"/>
    <n v="6.1705127446626692E-2"/>
    <n v="6.1566396216317619E-2"/>
    <n v="6.142781180808661E-2"/>
    <n v="5.5160857923216143E-2"/>
    <n v="4.4029548042315195E-2"/>
    <n v="3.5144297830931204E-2"/>
    <n v="2.8052004229583042E-2"/>
    <n v="2.2391155808025177E-2"/>
    <n v="1.7872727700760895E-2"/>
    <n v="1.4266013446182712E-2"/>
    <n v="1.1386991819528047E-2"/>
    <n v="9.0890931691575763E-3"/>
    <n v="7.254930355533964E-3"/>
    <n v="5.7909082178893966E-3"/>
    <n v="3.9409718193092632E-5"/>
    <n v="1.4043286142363429E-5"/>
    <n v="4.7767308871895967E-6"/>
    <n v="1.5541310916239015E-6"/>
    <n v="0.54297725002255737"/>
    <n v="13.136280275180471"/>
    <n v="12.472222180539413"/>
    <s v="R-All-HVAC-ER-All-All-E"/>
    <n v="0"/>
    <n v="0.54297725002255737"/>
    <n v="6.1984044965952133E-2"/>
    <n v="0.12382844341251936"/>
    <n v="0.18553357085914607"/>
    <n v="0.24709996707546369"/>
    <n v="0.30852777888355032"/>
    <n v="0.36368863680676644"/>
    <n v="0.40771818484908162"/>
    <n v="0.44286248268001283"/>
    <n v="0.47091448690959586"/>
    <n v="0.49330564271762106"/>
    <n v="0.51117837041838199"/>
    <n v="0.52544438386456471"/>
    <n v="0.53683137568409278"/>
    <n v="0.54297725002255737"/>
    <n v="0.54297725002255737"/>
    <n v="0.54297725002255737"/>
    <n v="0.54297725002255737"/>
    <n v="0.54297725002255737"/>
    <n v="0.54297725002255737"/>
    <n v="0.54297725002255737"/>
    <n v="6.0258112100337512E-2"/>
    <n v="6.0118465580952601E-2"/>
    <n v="5.9979194581012071E-2"/>
    <n v="5.9840463350702998E-2"/>
    <n v="5.9701878942471989E-2"/>
    <n v="5.3434925057601522E-2"/>
    <n v="4.2303615176700574E-2"/>
    <n v="3.3418364965316583E-2"/>
    <n v="2.6326071363968421E-2"/>
    <n v="2.0665222942410556E-2"/>
    <n v="1.6146794835146274E-2"/>
    <n v="1.254008058056809E-2"/>
    <n v="9.6610589539134258E-3"/>
    <n v="7.3631603035429561E-3"/>
    <n v="5.5289974899193437E-3"/>
    <n v="4.0649753522747764E-3"/>
    <n v="0"/>
    <n v="0"/>
    <n v="0"/>
    <n v="0"/>
    <n v="0.50845859271026494"/>
    <n v="0.50845859271026494"/>
    <n v="6.0258112100337512E-2"/>
    <n v="0.12037657768129012"/>
    <n v="0.18035577226230221"/>
    <n v="0.24019623561300521"/>
    <n v="0.29989811455547721"/>
    <n v="0.35333303961307871"/>
    <n v="0.39563665478977927"/>
    <n v="0.42905501975509586"/>
    <n v="0.45538109111906427"/>
    <n v="0.47604631406147485"/>
    <n v="0.4921931088966211"/>
    <n v="0.50473318947718915"/>
    <n v="0.50845859271026494"/>
    <n v="0.50845859271026494"/>
    <n v="0.50845859271026494"/>
    <n v="0.50845859271026494"/>
    <n v="0.50845859271026494"/>
    <n v="0.50845859271026494"/>
    <n v="0.50845859271026494"/>
    <n v="0.50845859271026494"/>
  </r>
  <r>
    <x v="77"/>
    <s v="Under $20"/>
    <n v="16.202965453222653"/>
    <s v="HVAC"/>
    <s v="Urban"/>
    <s v="SC-Retro"/>
    <s v="M_Input"/>
    <x v="4"/>
    <s v="Single Family"/>
    <s v="ATTIC R0 - R49_Heat Pump"/>
    <n v="3.345193691675942E-2"/>
    <n v="3.3376571610095836E-2"/>
    <n v="3.3301408966113763E-2"/>
    <n v="3.3226537628381084E-2"/>
    <n v="3.3151745528505423E-2"/>
    <n v="2.9769556674388475E-2"/>
    <n v="2.3762141763965336E-2"/>
    <n v="1.8966894378543674E-2"/>
    <n v="1.513928102614376E-2"/>
    <n v="1.2084198957890391E-2"/>
    <n v="9.6456654273641973E-3"/>
    <n v="7.699171328968385E-3"/>
    <n v="6.1454029376066975E-3"/>
    <n v="4.9052586273164627E-3"/>
    <n v="3.9153861727177653E-3"/>
    <n v="3.1252735522825071E-3"/>
    <n v="2.1268883107366765E-5"/>
    <n v="7.5789684651330994E-6"/>
    <n v="2.5779359897272904E-6"/>
    <n v="8.3874318408768968E-7"/>
    <n v="0.29303735703223949"/>
    <n v="15.806627956042853"/>
    <n v="16.202965453222653"/>
    <s v="R-All-HVAC-ER-All-All-E"/>
    <n v="0"/>
    <n v="0.29303735703223949"/>
    <n v="3.345193691675942E-2"/>
    <n v="6.6828508526855263E-2"/>
    <n v="0.10012991749296903"/>
    <n v="0.13335645512135011"/>
    <n v="0.16650820064985553"/>
    <n v="0.19627775732424399"/>
    <n v="0.22003989908820931"/>
    <n v="0.23900679346675299"/>
    <n v="0.25414607449289678"/>
    <n v="0.26623027345078715"/>
    <n v="0.27587593887815132"/>
    <n v="0.28357511020711967"/>
    <n v="0.28972051314472635"/>
    <n v="0.29303735703223949"/>
    <n v="0.29303735703223949"/>
    <n v="0.29303735703223949"/>
    <n v="0.29303735703223949"/>
    <n v="0.29303735703223949"/>
    <n v="0.29303735703223949"/>
    <n v="0.29303735703223949"/>
    <n v="3.2520474677165082E-2"/>
    <n v="3.2445109370501497E-2"/>
    <n v="3.2369946726519425E-2"/>
    <n v="3.2295075388786745E-2"/>
    <n v="3.2220283288911085E-2"/>
    <n v="2.8838094434794133E-2"/>
    <n v="2.2830679524370994E-2"/>
    <n v="1.8035432138949332E-2"/>
    <n v="1.420781878654942E-2"/>
    <n v="1.1152736718296051E-2"/>
    <n v="8.7142031877698554E-3"/>
    <n v="6.767709089374044E-3"/>
    <n v="5.2139406980123565E-3"/>
    <n v="3.9737963877221217E-3"/>
    <n v="2.9839239331234243E-3"/>
    <n v="2.1938113126881661E-3"/>
    <n v="0"/>
    <n v="0"/>
    <n v="0"/>
    <n v="0"/>
    <n v="0.27440811224035266"/>
    <n v="0.27440811224035266"/>
    <n v="3.2520474677165082E-2"/>
    <n v="6.4965584047666586E-2"/>
    <n v="9.733553077418601E-2"/>
    <n v="0.12963060616297276"/>
    <n v="0.16185088945188383"/>
    <n v="0.19068898388667796"/>
    <n v="0.21351966341104894"/>
    <n v="0.23155509554999829"/>
    <n v="0.24576291433654771"/>
    <n v="0.25691565105484376"/>
    <n v="0.26562985424261359"/>
    <n v="0.27239756333198761"/>
    <n v="0.27440811224035266"/>
    <n v="0.27440811224035266"/>
    <n v="0.27440811224035266"/>
    <n v="0.27440811224035266"/>
    <n v="0.27440811224035266"/>
    <n v="0.27440811224035266"/>
    <n v="0.27440811224035266"/>
    <n v="0.27440811224035266"/>
  </r>
  <r>
    <x v="77"/>
    <s v="Under $30"/>
    <n v="28.500214876047167"/>
    <s v="HVAC"/>
    <s v="Urban"/>
    <s v="SC-Retro"/>
    <s v="M_Input"/>
    <x v="4"/>
    <s v="Single Family"/>
    <s v="FLOOR R0 - R30_Electric FAF"/>
    <n v="1.9211670583763579E-2"/>
    <n v="1.9168387785261712E-2"/>
    <n v="1.9125221377290131E-2"/>
    <n v="1.9082222268441362E-2"/>
    <n v="1.9039268666422603E-2"/>
    <n v="1.7096855039401265E-2"/>
    <n v="1.3646756571075586E-2"/>
    <n v="1.0892814000706215E-2"/>
    <n v="8.6945901121671595E-3"/>
    <n v="6.9400360949305219E-3"/>
    <n v="5.5395700169121745E-3"/>
    <n v="4.4216854679644257E-3"/>
    <n v="3.5293459130805371E-3"/>
    <n v="2.8171227606541018E-3"/>
    <n v="2.2486324049233383E-3"/>
    <n v="1.794865454876522E-3"/>
    <n v="1.2214861487993239E-5"/>
    <n v="4.3526521611943308E-6"/>
    <n v="1.4805258405188629E-6"/>
    <n v="4.8169580724626796E-7"/>
    <n v="0.16829330947409504"/>
    <n v="25.889881113064835"/>
    <n v="28.500214876047167"/>
    <s v="R-All-HVAC-ER-All-All-E"/>
    <n v="0"/>
    <n v="0.16829330947409504"/>
    <n v="1.9211670583763579E-2"/>
    <n v="3.8380058369025291E-2"/>
    <n v="5.7505279746315419E-2"/>
    <n v="7.6587502014756781E-2"/>
    <n v="9.562677068117939E-2"/>
    <n v="0.11272362572058066"/>
    <n v="0.12637038229165626"/>
    <n v="0.13726319629236247"/>
    <n v="0.14595778640452964"/>
    <n v="0.15289782249946016"/>
    <n v="0.15843739251637234"/>
    <n v="0.16285907798433677"/>
    <n v="0.16638842389741731"/>
    <n v="0.16829330947409504"/>
    <n v="0.16829330947409504"/>
    <n v="0.16829330947409504"/>
    <n v="0.16829330947409504"/>
    <n v="0.16829330947409504"/>
    <n v="0.16829330947409504"/>
    <n v="0.16829330947409504"/>
    <n v="1.8676725604259693E-2"/>
    <n v="1.8633442805757825E-2"/>
    <n v="1.8590276397786244E-2"/>
    <n v="1.8547277288937476E-2"/>
    <n v="1.8504323686918716E-2"/>
    <n v="1.6561910059897378E-2"/>
    <n v="1.3111811591571701E-2"/>
    <n v="1.035786902120233E-2"/>
    <n v="8.1596451326632746E-3"/>
    <n v="6.4050911154266369E-3"/>
    <n v="5.0046250374082895E-3"/>
    <n v="3.8867404884605403E-3"/>
    <n v="2.9944009335766517E-3"/>
    <n v="2.2821777811502164E-3"/>
    <n v="1.7136874254194529E-3"/>
    <n v="1.2599204753726365E-3"/>
    <n v="0"/>
    <n v="0"/>
    <n v="0"/>
    <n v="0"/>
    <n v="0.15759440988401735"/>
    <n v="0.15759440988401735"/>
    <n v="1.8676725604259693E-2"/>
    <n v="3.7310168410017518E-2"/>
    <n v="5.5900444807803762E-2"/>
    <n v="7.4447722096741234E-2"/>
    <n v="9.2952045783659953E-2"/>
    <n v="0.10951395584355733"/>
    <n v="0.12262576743512903"/>
    <n v="0.13298363645633135"/>
    <n v="0.14114328158899461"/>
    <n v="0.14754837270442125"/>
    <n v="0.15255299774182954"/>
    <n v="0.15643973823029009"/>
    <n v="0.15759440988401735"/>
    <n v="0.15759440988401735"/>
    <n v="0.15759440988401735"/>
    <n v="0.15759440988401735"/>
    <n v="0.15759440988401735"/>
    <n v="0.15759440988401735"/>
    <n v="0.15759440988401735"/>
    <n v="0.15759440988401735"/>
  </r>
  <r>
    <x v="77"/>
    <s v="Under $30"/>
    <n v="29.13473653465519"/>
    <s v="HVAC"/>
    <s v="Urban"/>
    <s v="SC-Retro"/>
    <s v="M_Input"/>
    <x v="4"/>
    <s v="Single Family"/>
    <s v="FLOOR R0 - R25_Electric FAF"/>
    <n v="7.9808984090633667E-3"/>
    <n v="7.96291789996619E-3"/>
    <n v="7.944985741739588E-3"/>
    <n v="7.927123082794545E-3"/>
    <n v="7.9092793282641762E-3"/>
    <n v="7.1023632530562725E-3"/>
    <n v="5.6691258228744835E-3"/>
    <n v="4.525084976312814E-3"/>
    <n v="3.6119003858153444E-3"/>
    <n v="2.8830248149103368E-3"/>
    <n v="2.3012442016486319E-3"/>
    <n v="1.8368534044342721E-3"/>
    <n v="1.4661583468198714E-3"/>
    <n v="1.1702871158764195E-3"/>
    <n v="9.3412526020448486E-4"/>
    <n v="7.4562171940492584E-4"/>
    <n v="5.0742889948801718E-6"/>
    <n v="1.8081756376689264E-6"/>
    <n v="6.1503898235483109E-7"/>
    <n v="2.0010572661771727E-7"/>
    <n v="6.9912285867161375E-2"/>
    <n v="26.339649772507361"/>
    <n v="29.13473653465519"/>
    <s v="R-All-HVAC-ER-All-All-E"/>
    <n v="0"/>
    <n v="6.9912285867161375E-2"/>
    <n v="7.9808984090633667E-3"/>
    <n v="1.5943816309029558E-2"/>
    <n v="2.3888802050769146E-2"/>
    <n v="3.181592513356369E-2"/>
    <n v="3.9725204461827868E-2"/>
    <n v="4.6827567714884138E-2"/>
    <n v="5.2496693537758619E-2"/>
    <n v="5.7021778514071433E-2"/>
    <n v="6.063367889988678E-2"/>
    <n v="6.3516703714797118E-2"/>
    <n v="6.5817947916445754E-2"/>
    <n v="6.7654801320880031E-2"/>
    <n v="6.9120959667699905E-2"/>
    <n v="6.9912285867161375E-2"/>
    <n v="6.9912285867161375E-2"/>
    <n v="6.9912285867161375E-2"/>
    <n v="6.9912285867161375E-2"/>
    <n v="6.9912285867161375E-2"/>
    <n v="6.9912285867161375E-2"/>
    <n v="6.9912285867161375E-2"/>
    <n v="7.7586719495139744E-3"/>
    <n v="7.7406914404167977E-3"/>
    <n v="7.7227592821901957E-3"/>
    <n v="7.7048966232451527E-3"/>
    <n v="7.6870528687147839E-3"/>
    <n v="6.8801367935068802E-3"/>
    <n v="5.4468993633250903E-3"/>
    <n v="4.3028585167634217E-3"/>
    <n v="3.3896739262659517E-3"/>
    <n v="2.660798355360944E-3"/>
    <n v="2.0790177420992391E-3"/>
    <n v="1.6146269448848794E-3"/>
    <n v="1.2439318872704786E-3"/>
    <n v="9.4806065632702672E-4"/>
    <n v="7.1189880065509212E-4"/>
    <n v="5.233952598555331E-4"/>
    <n v="0"/>
    <n v="0"/>
    <n v="0"/>
    <n v="0"/>
    <n v="6.5467756676173522E-2"/>
    <n v="6.5467756676173522E-2"/>
    <n v="7.7586719495139744E-3"/>
    <n v="1.5499363389930772E-2"/>
    <n v="2.3222122672120968E-2"/>
    <n v="3.092701929536612E-2"/>
    <n v="3.8614072164080901E-2"/>
    <n v="4.5494208957587781E-2"/>
    <n v="5.0941108320912871E-2"/>
    <n v="5.5243966837676295E-2"/>
    <n v="5.8633640763942244E-2"/>
    <n v="6.1294439119303185E-2"/>
    <n v="6.337345686140243E-2"/>
    <n v="6.4988083806287303E-2"/>
    <n v="6.5467756676173522E-2"/>
    <n v="6.5467756676173522E-2"/>
    <n v="6.5467756676173522E-2"/>
    <n v="6.5467756676173522E-2"/>
    <n v="6.5467756676173522E-2"/>
    <n v="6.5467756676173522E-2"/>
    <n v="6.5467756676173522E-2"/>
    <n v="6.5467756676173522E-2"/>
  </r>
  <r>
    <x v="77"/>
    <s v="Under $35"/>
    <n v="30.952406229401504"/>
    <s v="HVAC"/>
    <s v="Urban"/>
    <s v="SC-Retro"/>
    <s v="M_Input"/>
    <x v="4"/>
    <s v="Single Family"/>
    <s v="FLOOR R0 - R19_Electric FAF"/>
    <n v="1.2853427424730765E-2"/>
    <n v="1.2824469385560915E-2"/>
    <n v="1.2795589216622454E-2"/>
    <n v="1.2766820977936187E-2"/>
    <n v="1.2738083185261066E-2"/>
    <n v="1.1438525581726736E-2"/>
    <n v="9.1302624831351483E-3"/>
    <n v="7.2877573867779948E-3"/>
    <n v="5.8170518023024208E-3"/>
    <n v="4.6431802940963421E-3"/>
    <n v="3.706208726937615E-3"/>
    <n v="2.9582962611018116E-3"/>
    <n v="2.3612830207951634E-3"/>
    <n v="1.8847753396951693E-3"/>
    <n v="1.5044310329788038E-3"/>
    <n v="1.2008415801647741E-3"/>
    <n v="8.1722635704439099E-6"/>
    <n v="2.9121100330697476E-6"/>
    <n v="9.905349645975329E-7"/>
    <n v="3.2227505006616141E-7"/>
    <n v="0.11259540548343475"/>
    <n v="27.633197299270964"/>
    <n v="30.952406229401504"/>
    <s v="R-All-HVAC-ER-All-All-E"/>
    <n v="0"/>
    <n v="0.11259540548343475"/>
    <n v="1.2853427424730765E-2"/>
    <n v="2.567789681029168E-2"/>
    <n v="3.8473486026914132E-2"/>
    <n v="5.124030700485032E-2"/>
    <n v="6.3978390190111381E-2"/>
    <n v="7.5416915771838122E-2"/>
    <n v="8.4547178254973265E-2"/>
    <n v="9.1834935641751256E-2"/>
    <n v="9.7651987444053678E-2"/>
    <n v="0.10229516773815002"/>
    <n v="0.10600137646508763"/>
    <n v="0.10895967272618944"/>
    <n v="0.1113209557469846"/>
    <n v="0.11259540548343475"/>
    <n v="0.11259540548343475"/>
    <n v="0.11259540548343475"/>
    <n v="0.11259540548343475"/>
    <n v="0.11259540548343475"/>
    <n v="0.11259540548343475"/>
    <n v="0.11259540548343475"/>
    <n v="1.2495526406165086E-2"/>
    <n v="1.2466568366995235E-2"/>
    <n v="1.2437688198056775E-2"/>
    <n v="1.2408919959370508E-2"/>
    <n v="1.2380182166695387E-2"/>
    <n v="1.1080624563161057E-2"/>
    <n v="8.7723614645694691E-3"/>
    <n v="6.9298563682123155E-3"/>
    <n v="5.4591507837367416E-3"/>
    <n v="4.2852792755306629E-3"/>
    <n v="3.3483077083719358E-3"/>
    <n v="2.6003952425361328E-3"/>
    <n v="2.0033820022294846E-3"/>
    <n v="1.5268743211294903E-3"/>
    <n v="1.1465300144131248E-3"/>
    <n v="8.4294056159909506E-4"/>
    <n v="0"/>
    <n v="0"/>
    <n v="0"/>
    <n v="0"/>
    <n v="0.10543738511212117"/>
    <n v="0.10543738511212117"/>
    <n v="1.2495526406165086E-2"/>
    <n v="2.4962094773160321E-2"/>
    <n v="3.7399782971217099E-2"/>
    <n v="4.9808702930587603E-2"/>
    <n v="6.2188885097282987E-2"/>
    <n v="7.3269509660444043E-2"/>
    <n v="8.2041871125013516E-2"/>
    <n v="8.8971727493225836E-2"/>
    <n v="9.4430878276962574E-2"/>
    <n v="9.8716157552493231E-2"/>
    <n v="0.10206446526086517"/>
    <n v="0.10466486050340131"/>
    <n v="0.10543738511212117"/>
    <n v="0.10543738511212117"/>
    <n v="0.10543738511212117"/>
    <n v="0.10543738511212117"/>
    <n v="0.10543738511212117"/>
    <n v="0.10543738511212117"/>
    <n v="0.10543738511212117"/>
    <n v="0.10543738511212117"/>
  </r>
  <r>
    <x v="77"/>
    <s v="Under $15"/>
    <n v="13.944752290121228"/>
    <s v="HVAC"/>
    <s v="Urban"/>
    <s v="SC-Retro"/>
    <s v="M_Input"/>
    <x v="4"/>
    <s v="Single Family"/>
    <s v="WALL R0 - R11_Electric Zonal"/>
    <n v="0.27913303471024842"/>
    <n v="0.27850416389737981"/>
    <n v="0.27787698416295142"/>
    <n v="0.27725223517558656"/>
    <n v="0.27662814737276098"/>
    <n v="0.24840614512631234"/>
    <n v="0.19827846615565467"/>
    <n v="0.15826547802256583"/>
    <n v="0.12632671963582556"/>
    <n v="0.10083419490930712"/>
    <n v="8.0486336837224781E-2"/>
    <n v="6.4244203950186984E-2"/>
    <n v="5.1279092620553905E-2"/>
    <n v="4.0930955062141491E-2"/>
    <n v="3.2671161229701616E-2"/>
    <n v="2.6078223605379293E-2"/>
    <n v="1.7747396515274609E-4"/>
    <n v="6.3241195058752773E-5"/>
    <n v="2.1511074168648007E-5"/>
    <n v="6.9987256911165226E-6"/>
    <n v="2.4451919467449295"/>
    <n v="15.712991251723576"/>
    <n v="13.944752290121228"/>
    <s v="R-All-HVAC-ER-All-All-E"/>
    <n v="0"/>
    <n v="2.4451919467449295"/>
    <n v="0.27913303471024842"/>
    <n v="0.55763719860762828"/>
    <n v="0.83551418277057965"/>
    <n v="1.1127664179461663"/>
    <n v="1.3893945653189272"/>
    <n v="1.6378007104452397"/>
    <n v="1.8360791766008944"/>
    <n v="1.9943446546234602"/>
    <n v="2.120671374259286"/>
    <n v="2.2215055691685932"/>
    <n v="2.301991906005818"/>
    <n v="2.366236109956005"/>
    <n v="2.4175152025765589"/>
    <n v="2.4451919467449295"/>
    <n v="2.4451919467449295"/>
    <n v="2.4451919467449295"/>
    <n v="2.4451919467449295"/>
    <n v="2.4451919467449295"/>
    <n v="2.4451919467449295"/>
    <n v="2.4451919467449295"/>
    <n v="0.27136063330034044"/>
    <n v="0.27073176248747183"/>
    <n v="0.27010458275304344"/>
    <n v="0.26947983376567858"/>
    <n v="0.268855745962853"/>
    <n v="0.24063374371640439"/>
    <n v="0.19050606474574672"/>
    <n v="0.15049307661265787"/>
    <n v="0.11855431822591761"/>
    <n v="9.3061793499399165E-2"/>
    <n v="7.2713935427316828E-2"/>
    <n v="5.6471802540279031E-2"/>
    <n v="4.3506691210645952E-2"/>
    <n v="3.3158553652233538E-2"/>
    <n v="2.4898759819793663E-2"/>
    <n v="1.830582219547134E-2"/>
    <n v="0"/>
    <n v="0"/>
    <n v="0"/>
    <n v="0"/>
    <n v="2.2897439185467703"/>
    <n v="2.2897439185467703"/>
    <n v="0.27136063330034044"/>
    <n v="0.54209239578781232"/>
    <n v="0.81219697854085582"/>
    <n v="1.0816768123065343"/>
    <n v="1.3505325582693875"/>
    <n v="1.5911663019857918"/>
    <n v="1.7816723667315384"/>
    <n v="1.9321654433441964"/>
    <n v="2.050719761570114"/>
    <n v="2.1437815550695132"/>
    <n v="2.2164954904968299"/>
    <n v="2.2729672930371088"/>
    <n v="2.2897439185467703"/>
    <n v="2.2897439185467703"/>
    <n v="2.2897439185467703"/>
    <n v="2.2897439185467703"/>
    <n v="2.2897439185467703"/>
    <n v="2.2897439185467703"/>
    <n v="2.2897439185467703"/>
    <n v="2.2897439185467703"/>
  </r>
  <r>
    <x v="77"/>
    <s v="Under $40"/>
    <n v="37.886587459364847"/>
    <s v="HVAC"/>
    <s v="Urban"/>
    <s v="SC-Retro"/>
    <s v="M_Input"/>
    <x v="4"/>
    <s v="Single Family"/>
    <s v="ATTIC R11 - R38_Electric FAF"/>
    <n v="2.5675918933261831E-3"/>
    <n v="2.5618072551777571E-3"/>
    <n v="2.556038172333627E-3"/>
    <n v="2.5502914486003119E-3"/>
    <n v="2.5445508067414137E-3"/>
    <n v="2.2849520664610526E-3"/>
    <n v="1.8238550046606762E-3"/>
    <n v="1.4557974436309653E-3"/>
    <n v="1.1620102994406576E-3"/>
    <n v="9.2751852781581081E-4"/>
    <n v="7.4034972679352105E-4"/>
    <n v="5.9094724286905698E-4"/>
    <n v="4.7168828528779865E-4"/>
    <n v="3.7650143600073942E-4"/>
    <n v="3.0052411677468371E-4"/>
    <n v="2.3987929479943058E-4"/>
    <n v="1.6324857954403704E-6"/>
    <n v="5.8172111346716123E-7"/>
    <n v="1.9786858875192475E-7"/>
    <n v="6.4377444134399688E-8"/>
    <n v="2.2491981383019881E-2"/>
    <n v="32.088518289828215"/>
    <n v="37.886587459364847"/>
    <s v="R-All-HVAC-ER-All-All-E"/>
    <n v="0"/>
    <n v="2.2491981383019881E-2"/>
    <n v="2.5675918933261831E-3"/>
    <n v="5.1293991485039398E-3"/>
    <n v="7.6854373208375664E-3"/>
    <n v="1.0235728769437877E-2"/>
    <n v="1.278027957617929E-2"/>
    <n v="1.5065231642640342E-2"/>
    <n v="1.6889086647301019E-2"/>
    <n v="1.8344884090931983E-2"/>
    <n v="1.9506894390372641E-2"/>
    <n v="2.0434412918188451E-2"/>
    <n v="2.1174762644981974E-2"/>
    <n v="2.176570988785103E-2"/>
    <n v="2.2237398173138828E-2"/>
    <n v="2.2491981383019881E-2"/>
    <n v="2.2491981383019881E-2"/>
    <n v="2.2491981383019881E-2"/>
    <n v="2.2491981383019881E-2"/>
    <n v="2.2491981383019881E-2"/>
    <n v="2.2491981383019881E-2"/>
    <n v="2.2491981383019881E-2"/>
    <n v="2.4960978300295469E-3"/>
    <n v="2.4903131918811209E-3"/>
    <n v="2.4845441090369908E-3"/>
    <n v="2.4787973853036757E-3"/>
    <n v="2.4730567434447775E-3"/>
    <n v="2.2134580031644164E-3"/>
    <n v="1.75236094136404E-3"/>
    <n v="1.3843033803343291E-3"/>
    <n v="1.0905162361440214E-3"/>
    <n v="8.5602446451917458E-4"/>
    <n v="6.6885566349688481E-4"/>
    <n v="5.1945317957242075E-4"/>
    <n v="4.0019422199116242E-4"/>
    <n v="3.0500737270410319E-4"/>
    <n v="2.2903005347804748E-4"/>
    <n v="1.6838523150279435E-4"/>
    <n v="0"/>
    <n v="0"/>
    <n v="0"/>
    <n v="0"/>
    <n v="2.1062100117087156E-2"/>
    <n v="2.1062100117087156E-2"/>
    <n v="2.4960978300295469E-3"/>
    <n v="4.9864110219106673E-3"/>
    <n v="7.4709551309476586E-3"/>
    <n v="9.9497525162513343E-3"/>
    <n v="1.2422809259696112E-2"/>
    <n v="1.4636267262860528E-2"/>
    <n v="1.6388628204224567E-2"/>
    <n v="1.7772931584558897E-2"/>
    <n v="1.8863447820702917E-2"/>
    <n v="1.9719472285222091E-2"/>
    <n v="2.0388327948718976E-2"/>
    <n v="2.0907781128291399E-2"/>
    <n v="2.1062100117087156E-2"/>
    <n v="2.1062100117087156E-2"/>
    <n v="2.1062100117087156E-2"/>
    <n v="2.1062100117087156E-2"/>
    <n v="2.1062100117087156E-2"/>
    <n v="2.1062100117087156E-2"/>
    <n v="2.1062100117087156E-2"/>
    <n v="2.1062100117087156E-2"/>
  </r>
  <r>
    <x v="77"/>
    <s v="Under $15"/>
    <n v="14.09062411287896"/>
    <s v="HVAC"/>
    <s v="Urban"/>
    <s v="SC-Retro"/>
    <s v="M_Input"/>
    <x v="4"/>
    <s v="Single Family"/>
    <s v="WALL R0 - R11_DHP"/>
    <n v="6.4251689479848884E-2"/>
    <n v="6.4106934086660392E-2"/>
    <n v="6.3962567951042049E-2"/>
    <n v="6.3818761332163382E-2"/>
    <n v="6.3675106906749573E-2"/>
    <n v="5.717888073731496E-2"/>
    <n v="4.5640339385835178E-2"/>
    <n v="3.6430028283257122E-2"/>
    <n v="2.9078267900015723E-2"/>
    <n v="2.3210321153813218E-2"/>
    <n v="1.8526589399223192E-2"/>
    <n v="1.4787925934213839E-2"/>
    <n v="1.1803577241526942E-2"/>
    <n v="9.421611517591565E-3"/>
    <n v="7.5203470934778411E-3"/>
    <n v="6.002764692535246E-3"/>
    <n v="4.0851496174892181E-5"/>
    <n v="1.4557050302080741E-5"/>
    <n v="4.9514843676481001E-6"/>
    <n v="1.610987930278642E-6"/>
    <n v="0.56284170680108381"/>
    <n v="15.906273551756531"/>
    <n v="14.09062411287896"/>
    <s v="R-All-HVAC-ER-All-All-E"/>
    <n v="0"/>
    <n v="0.56284170680108381"/>
    <n v="6.4251689479848884E-2"/>
    <n v="0.12835862356650929"/>
    <n v="0.19232119151755134"/>
    <n v="0.25613995284971469"/>
    <n v="0.31981505975646429"/>
    <n v="0.37699394049377927"/>
    <n v="0.42263427987961444"/>
    <n v="0.45906430816287158"/>
    <n v="0.4881425760628873"/>
    <n v="0.51135289721670052"/>
    <n v="0.52987948661592377"/>
    <n v="0.54466741255013762"/>
    <n v="0.55647098979166454"/>
    <n v="0.56284170680108381"/>
    <n v="0.56284170680108381"/>
    <n v="0.56284170680108381"/>
    <n v="0.56284170680108381"/>
    <n v="0.56284170680108381"/>
    <n v="0.56284170680108381"/>
    <n v="0.56284170680108381"/>
    <n v="6.246261452345566E-2"/>
    <n v="6.2317859130267168E-2"/>
    <n v="6.2173492994648825E-2"/>
    <n v="6.2029686375770159E-2"/>
    <n v="6.188603195035635E-2"/>
    <n v="5.5389805780921737E-2"/>
    <n v="4.3851264429441955E-2"/>
    <n v="3.4640953326863899E-2"/>
    <n v="2.72891929436225E-2"/>
    <n v="2.1421246197419995E-2"/>
    <n v="1.6737514442829969E-2"/>
    <n v="1.2998850977820617E-2"/>
    <n v="1.001450228513372E-2"/>
    <n v="7.6325365611983427E-3"/>
    <n v="5.7312721370846188E-3"/>
    <n v="4.2136897361420237E-3"/>
    <n v="0"/>
    <n v="0"/>
    <n v="0"/>
    <n v="0"/>
    <n v="0.52706020767321937"/>
    <n v="0.52706020767321937"/>
    <n v="6.246261452345566E-2"/>
    <n v="0.12478047365372283"/>
    <n v="0.18695396664837166"/>
    <n v="0.24898365302414183"/>
    <n v="0.31086968497449818"/>
    <n v="0.36625949075541991"/>
    <n v="0.41011075518486184"/>
    <n v="0.44475170851172574"/>
    <n v="0.47204090145534822"/>
    <n v="0.49346214765276819"/>
    <n v="0.51019966209559819"/>
    <n v="0.5231985130734188"/>
    <n v="0.52706020767321937"/>
    <n v="0.52706020767321937"/>
    <n v="0.52706020767321937"/>
    <n v="0.52706020767321937"/>
    <n v="0.52706020767321937"/>
    <n v="0.52706020767321937"/>
    <n v="0.52706020767321937"/>
    <n v="0.52706020767321937"/>
  </r>
  <r>
    <x v="77"/>
    <s v="Under $25"/>
    <n v="24.607800252457633"/>
    <s v="HVAC"/>
    <s v="Urban"/>
    <s v="SC-Retro"/>
    <s v="M_Input"/>
    <x v="4"/>
    <s v="Single Family"/>
    <s v="WINDOW CL30 Prime Window Replacement of Single Pane Base_Electric FAF"/>
    <n v="1.0455478825084514E-2"/>
    <n v="1.0431923227394379E-2"/>
    <n v="1.0408430972385422E-2"/>
    <n v="1.038502976580603E-2"/>
    <n v="1.0361653325198741E-2"/>
    <n v="9.3045425206838561E-3"/>
    <n v="7.4269113525478742E-3"/>
    <n v="5.9281458961835355E-3"/>
    <n v="4.7318166535387464E-3"/>
    <n v="3.7769438175351794E-3"/>
    <n v="3.014774626671326E-3"/>
    <n v="2.4063934773354482E-3"/>
    <n v="1.9207596392891726E-3"/>
    <n v="1.5331497197633333E-3"/>
    <n v="1.2237628368947967E-3"/>
    <n v="9.7681134368382788E-4"/>
    <n v="6.6476376992944873E-6"/>
    <n v="2.3688237993621914E-6"/>
    <n v="8.057397459551361E-7"/>
    <n v="2.6215108628042706E-7"/>
    <n v="9.1589491186512537E-2"/>
    <n v="22.695377247988972"/>
    <n v="24.607800252457633"/>
    <s v="R-All-HVAC-ER-All-All-E"/>
    <n v="0"/>
    <n v="9.1589491186512537E-2"/>
    <n v="1.0455478825084514E-2"/>
    <n v="2.0887402052478892E-2"/>
    <n v="3.1295833024864314E-2"/>
    <n v="4.1680862790670348E-2"/>
    <n v="5.2042516115869089E-2"/>
    <n v="6.1347058636552945E-2"/>
    <n v="6.8773969989100819E-2"/>
    <n v="7.4702115885284359E-2"/>
    <n v="7.943393253882311E-2"/>
    <n v="8.3210876356358293E-2"/>
    <n v="8.6225650983029617E-2"/>
    <n v="8.8632044460365059E-2"/>
    <n v="9.055280409965423E-2"/>
    <n v="9.1589491186512537E-2"/>
    <n v="9.1589491186512537E-2"/>
    <n v="9.1589491186512537E-2"/>
    <n v="9.1589491186512537E-2"/>
    <n v="9.1589491186512537E-2"/>
    <n v="9.1589491186512537E-2"/>
    <n v="9.1589491186512537E-2"/>
    <n v="1.0164348187517E-2"/>
    <n v="1.0140792589826865E-2"/>
    <n v="1.0117300334817909E-2"/>
    <n v="1.0093899128238517E-2"/>
    <n v="1.0070522687631228E-2"/>
    <n v="9.0134118831163429E-3"/>
    <n v="7.1357807149803601E-3"/>
    <n v="5.6370152586160214E-3"/>
    <n v="4.4406860159712323E-3"/>
    <n v="3.4858131799676653E-3"/>
    <n v="2.7236439891038119E-3"/>
    <n v="2.1152628397679341E-3"/>
    <n v="1.6296290017216585E-3"/>
    <n v="1.2420190821958192E-3"/>
    <n v="9.3263219932728273E-4"/>
    <n v="6.8568070611631389E-4"/>
    <n v="0"/>
    <n v="0"/>
    <n v="0"/>
    <n v="0"/>
    <n v="8.5766878435162258E-2"/>
    <n v="8.5766878435162258E-2"/>
    <n v="1.0164348187517E-2"/>
    <n v="2.0305140777343866E-2"/>
    <n v="3.0422441112161774E-2"/>
    <n v="4.0516340240400295E-2"/>
    <n v="5.0586862928031523E-2"/>
    <n v="5.9600274811147866E-2"/>
    <n v="6.6736055526128227E-2"/>
    <n v="7.2373070784744253E-2"/>
    <n v="7.6813756800715491E-2"/>
    <n v="8.0299569980683161E-2"/>
    <n v="8.3023213969786971E-2"/>
    <n v="8.51384768095549E-2"/>
    <n v="8.5766878435162258E-2"/>
    <n v="8.5766878435162258E-2"/>
    <n v="8.5766878435162258E-2"/>
    <n v="8.5766878435162258E-2"/>
    <n v="8.5766878435162258E-2"/>
    <n v="8.5766878435162258E-2"/>
    <n v="8.5766878435162258E-2"/>
    <n v="8.5766878435162258E-2"/>
  </r>
  <r>
    <x v="77"/>
    <s v="Under $30"/>
    <n v="28.319687865318151"/>
    <s v="HVAC"/>
    <s v="Urban"/>
    <s v="SC-Retro"/>
    <s v="M_Input"/>
    <x v="4"/>
    <s v="Single Family"/>
    <s v="FLOOR R0 - R30_Electric Zonal"/>
    <n v="0.16530438298611785"/>
    <n v="0.16493196163582105"/>
    <n v="0.1645605417530806"/>
    <n v="0.16419056137442439"/>
    <n v="0.16382097255351558"/>
    <n v="0.14710772084962925"/>
    <n v="0.11742178614336167"/>
    <n v="9.3725836569936771E-2"/>
    <n v="7.4811497914380479E-2"/>
    <n v="5.9714660397281093E-2"/>
    <n v="4.7664527645397317E-2"/>
    <n v="3.8045831821532025E-2"/>
    <n v="3.0367809293972575E-2"/>
    <n v="2.4239575507797814E-2"/>
    <n v="1.9348072341641452E-2"/>
    <n v="1.5443692169707073E-2"/>
    <n v="1.0510122650344025E-4"/>
    <n v="3.745184348869199E-5"/>
    <n v="1.273899682460774E-5"/>
    <n v="4.1446904815835879E-6"/>
    <n v="1.4480584372927128"/>
    <n v="26.157037992342776"/>
    <n v="28.319687865318151"/>
    <s v="R-All-HVAC-ER-All-All-E"/>
    <n v="0"/>
    <n v="1.4480584372927128"/>
    <n v="0.16530438298611785"/>
    <n v="0.3302363446219389"/>
    <n v="0.49479688637501951"/>
    <n v="0.65898744774944396"/>
    <n v="0.82280842030295953"/>
    <n v="0.96991614115258873"/>
    <n v="1.0873379272959505"/>
    <n v="1.1810637638658872"/>
    <n v="1.2558752617802678"/>
    <n v="1.3155899221775489"/>
    <n v="1.3632544498229462"/>
    <n v="1.4013002816444782"/>
    <n v="1.4316680909384507"/>
    <n v="1.4480584372927128"/>
    <n v="1.4480584372927128"/>
    <n v="1.4480584372927128"/>
    <n v="1.4480584372927128"/>
    <n v="1.4480584372927128"/>
    <n v="1.4480584372927128"/>
    <n v="1.4480584372927128"/>
    <n v="0.16070151675525787"/>
    <n v="0.16032909540496107"/>
    <n v="0.15995767552222062"/>
    <n v="0.15958769514356441"/>
    <n v="0.15921810632265559"/>
    <n v="0.14250485461876927"/>
    <n v="0.1128189199125017"/>
    <n v="8.9122970339076804E-2"/>
    <n v="7.0208631683520512E-2"/>
    <n v="5.5111794166421119E-2"/>
    <n v="4.3061661414537343E-2"/>
    <n v="3.3442965590672051E-2"/>
    <n v="2.5764943063112604E-2"/>
    <n v="1.9636709276937843E-2"/>
    <n v="1.4745206110781481E-2"/>
    <n v="1.0840825938847103E-2"/>
    <n v="0"/>
    <n v="0"/>
    <n v="0"/>
    <n v="0"/>
    <n v="1.3560011126755134"/>
    <n v="1.3560011126755134"/>
    <n v="0.16070151675525787"/>
    <n v="0.32103061216021894"/>
    <n v="0.48098828768243956"/>
    <n v="0.64057598282600403"/>
    <n v="0.79979408914865968"/>
    <n v="0.94229894376742895"/>
    <n v="1.0551178636799308"/>
    <n v="1.1442408340190076"/>
    <n v="1.214449465702528"/>
    <n v="1.2695612598689492"/>
    <n v="1.3126229212834866"/>
    <n v="1.3460658868741586"/>
    <n v="1.3560011126755134"/>
    <n v="1.3560011126755134"/>
    <n v="1.3560011126755134"/>
    <n v="1.3560011126755134"/>
    <n v="1.3560011126755134"/>
    <n v="1.3560011126755134"/>
    <n v="1.3560011126755134"/>
    <n v="1.3560011126755134"/>
  </r>
  <r>
    <x v="77"/>
    <s v="Under $30"/>
    <n v="28.832721510137628"/>
    <s v="HVAC"/>
    <s v="Urban"/>
    <s v="SC-Retro"/>
    <s v="M_Input"/>
    <x v="4"/>
    <s v="Single Family"/>
    <s v="FLOOR R0 - R25_Electric Zonal"/>
    <n v="6.8818753291209608E-2"/>
    <n v="6.8663708563638126E-2"/>
    <n v="6.8509080762390359E-2"/>
    <n v="6.8355052248799938E-2"/>
    <n v="6.8201186746713133E-2"/>
    <n v="6.1243203389428298E-2"/>
    <n v="4.8884492870898681E-2"/>
    <n v="3.9019505154079218E-2"/>
    <n v="3.1145175495727505E-2"/>
    <n v="2.4860130188405008E-2"/>
    <n v="1.9843474864463265E-2"/>
    <n v="1.5839064074330955E-2"/>
    <n v="1.2642585381247313E-2"/>
    <n v="1.0091307542007964E-2"/>
    <n v="8.0548996529131271E-3"/>
    <n v="6.429446226006671E-3"/>
    <n v="4.3755254680398959E-5"/>
    <n v="1.5591777609222473E-5"/>
    <n v="5.3034400166135079E-6"/>
    <n v="1.7254982993674117E-6"/>
    <n v="0.60284896593256443"/>
    <n v="26.521671777063933"/>
    <n v="28.832721510137628"/>
    <s v="R-All-HVAC-ER-All-All-E"/>
    <n v="0"/>
    <n v="0.60284896593256443"/>
    <n v="6.8818753291209608E-2"/>
    <n v="0.13748246185484775"/>
    <n v="0.20599154261723812"/>
    <n v="0.27434659486603807"/>
    <n v="0.34254778161275123"/>
    <n v="0.40379098500217953"/>
    <n v="0.45267547787307821"/>
    <n v="0.49169498302715742"/>
    <n v="0.5228401585228849"/>
    <n v="0.54770028871128995"/>
    <n v="0.5675437635757532"/>
    <n v="0.5833828276500842"/>
    <n v="0.5960254130313315"/>
    <n v="0.60284896593256443"/>
    <n v="0.60284896593256443"/>
    <n v="0.60284896593256443"/>
    <n v="0.60284896593256443"/>
    <n v="0.60284896593256443"/>
    <n v="0.60284896593256443"/>
    <n v="0.60284896593256443"/>
    <n v="6.6902509391006462E-2"/>
    <n v="6.674746466343498E-2"/>
    <n v="6.6592836862187213E-2"/>
    <n v="6.6438808348596792E-2"/>
    <n v="6.6284942846509987E-2"/>
    <n v="5.9326959489225159E-2"/>
    <n v="4.6968248970695542E-2"/>
    <n v="3.7103261253876078E-2"/>
    <n v="2.9228931595524362E-2"/>
    <n v="2.2943886288201865E-2"/>
    <n v="1.7927230964260122E-2"/>
    <n v="1.3922820174127814E-2"/>
    <n v="1.0726341481044172E-2"/>
    <n v="8.1750636418048226E-3"/>
    <n v="6.1386557527099862E-3"/>
    <n v="4.5132023258035291E-3"/>
    <n v="0"/>
    <n v="0"/>
    <n v="0"/>
    <n v="0"/>
    <n v="0.56452408792850162"/>
    <n v="0.56452408792850162"/>
    <n v="6.6902509391006462E-2"/>
    <n v="0.13364997405444146"/>
    <n v="0.20024281091662866"/>
    <n v="0.26668161926522543"/>
    <n v="0.33296656211173542"/>
    <n v="0.39229352160096059"/>
    <n v="0.43926177057165616"/>
    <n v="0.47636503182553225"/>
    <n v="0.50559396342105656"/>
    <n v="0.52853784970925843"/>
    <n v="0.54646508067351851"/>
    <n v="0.56038790084764634"/>
    <n v="0.56452408792850162"/>
    <n v="0.56452408792850162"/>
    <n v="0.56452408792850162"/>
    <n v="0.56452408792850162"/>
    <n v="0.56452408792850162"/>
    <n v="0.56452408792850162"/>
    <n v="0.56452408792850162"/>
    <n v="0.56452408792850162"/>
  </r>
  <r>
    <x v="77"/>
    <s v="Under $30"/>
    <n v="28.464740191511844"/>
    <s v="HVAC"/>
    <s v="Urban"/>
    <s v="SC-Retro"/>
    <s v="M_Input"/>
    <x v="4"/>
    <s v="Single Family"/>
    <s v="FLOOR R0 - R30_DHP"/>
    <n v="3.8139172147799112E-2"/>
    <n v="3.8053246767395382E-2"/>
    <n v="3.7967552446464138E-2"/>
    <n v="3.7882190249177092E-2"/>
    <n v="3.7796918392436749E-2"/>
    <n v="3.3940822308538302E-2"/>
    <n v="2.7091657430522061E-2"/>
    <n v="2.1624507173155227E-2"/>
    <n v="1.7260574378302394E-2"/>
    <n v="1.3777418792522436E-2"/>
    <n v="1.0997201600903733E-2"/>
    <n v="8.777967668706527E-3"/>
    <n v="7.0064875806204064E-3"/>
    <n v="5.5925761094859344E-3"/>
    <n v="4.4640042111158285E-3"/>
    <n v="3.5631821952811752E-3"/>
    <n v="2.424904711024005E-5"/>
    <n v="8.6409221598655857E-6"/>
    <n v="2.9391525143334083E-6"/>
    <n v="9.5626662113209627E-7"/>
    <n v="0.33409731201511911"/>
    <n v="26.346285890331483"/>
    <n v="28.464740191511844"/>
    <s v="R-All-HVAC-ER-All-All-E"/>
    <n v="0"/>
    <n v="0.33409731201511911"/>
    <n v="3.8139172147799112E-2"/>
    <n v="7.6192418915194488E-2"/>
    <n v="0.11415997136165862"/>
    <n v="0.15204216161083572"/>
    <n v="0.18983908000327249"/>
    <n v="0.22377990231181077"/>
    <n v="0.25087155974233283"/>
    <n v="0.27249606691548806"/>
    <n v="0.28975664129379047"/>
    <n v="0.3035340600863129"/>
    <n v="0.31453126168721662"/>
    <n v="0.32330922935592316"/>
    <n v="0.33031571693654355"/>
    <n v="0.33409731201511911"/>
    <n v="0.33409731201511911"/>
    <n v="0.33409731201511911"/>
    <n v="0.33409731201511911"/>
    <n v="0.33409731201511911"/>
    <n v="0.33409731201511911"/>
    <n v="0.33409731201511911"/>
    <n v="3.7077194816158718E-2"/>
    <n v="3.6991269435754988E-2"/>
    <n v="3.6905575114823744E-2"/>
    <n v="3.6820212917536697E-2"/>
    <n v="3.6734941060796354E-2"/>
    <n v="3.2878844976897907E-2"/>
    <n v="2.6029680098881663E-2"/>
    <n v="2.056252984151483E-2"/>
    <n v="1.6198597046661996E-2"/>
    <n v="1.2715441460882038E-2"/>
    <n v="9.935224269263335E-3"/>
    <n v="7.7159903370661292E-3"/>
    <n v="5.9445102489800086E-3"/>
    <n v="4.5305987778455365E-3"/>
    <n v="3.4020268794754311E-3"/>
    <n v="2.5012048636407777E-3"/>
    <n v="0"/>
    <n v="0"/>
    <n v="0"/>
    <n v="0"/>
    <n v="0.31285776538231114"/>
    <n v="0.31285776538231114"/>
    <n v="3.7077194816158718E-2"/>
    <n v="7.4068464251913713E-2"/>
    <n v="0.11097403936673746"/>
    <n v="0.14779425228427415"/>
    <n v="0.18452919334507051"/>
    <n v="0.21740803832196842"/>
    <n v="0.24343771842085007"/>
    <n v="0.2640002482623649"/>
    <n v="0.28019884530902689"/>
    <n v="0.29291428676990894"/>
    <n v="0.30284951103917229"/>
    <n v="0.3105655013762384"/>
    <n v="0.31285776538231114"/>
    <n v="0.31285776538231114"/>
    <n v="0.31285776538231114"/>
    <n v="0.31285776538231114"/>
    <n v="0.31285776538231114"/>
    <n v="0.31285776538231114"/>
    <n v="0.31285776538231114"/>
    <n v="0.31285776538231114"/>
  </r>
  <r>
    <x v="77"/>
    <s v="Under $45"/>
    <n v="42.220419540050131"/>
    <s v="HVAC"/>
    <s v="Urban"/>
    <s v="SC-Retro"/>
    <s v="M_Input"/>
    <x v="4"/>
    <s v="Single Family"/>
    <s v="ATTIC R11 - R49_Electric FAF"/>
    <n v="2.186751373479508E-3"/>
    <n v="2.1818247473092689E-3"/>
    <n v="2.1769113691879611E-3"/>
    <n v="2.1720170337410001E-3"/>
    <n v="2.1671278780686257E-3"/>
    <n v="1.9460343688792695E-3"/>
    <n v="1.5533299691574229E-3"/>
    <n v="1.23986489739378E-3"/>
    <n v="9.8965401195725937E-4"/>
    <n v="7.8994345631829314E-4"/>
    <n v="6.3053664646979025E-4"/>
    <n v="5.032944286655263E-4"/>
    <n v="4.0172466986997623E-4"/>
    <n v="3.2065650091497291E-4"/>
    <n v="2.5594859012793657E-4"/>
    <n v="2.0429896929313594E-4"/>
    <n v="1.3903457806686217E-6"/>
    <n v="4.9543677371890676E-7"/>
    <n v="1.6851954134393083E-7"/>
    <n v="5.4828598247219455E-8"/>
    <n v="1.9155836762624463E-2"/>
    <n v="35.188049351325169"/>
    <n v="42.220419540050131"/>
    <s v="R-All-HVAC-ER-All-All-E"/>
    <n v="0"/>
    <n v="1.9155836762624463E-2"/>
    <n v="2.186751373479508E-3"/>
    <n v="4.3685761207887773E-3"/>
    <n v="6.5454874899767389E-3"/>
    <n v="8.7175045237177385E-3"/>
    <n v="1.0884632401786365E-2"/>
    <n v="1.2830666770665635E-2"/>
    <n v="1.4383996739823058E-2"/>
    <n v="1.5623861637216838E-2"/>
    <n v="1.6613515649174099E-2"/>
    <n v="1.7403459105492392E-2"/>
    <n v="1.8033995751962184E-2"/>
    <n v="1.8537290180627712E-2"/>
    <n v="1.8939014850497687E-2"/>
    <n v="1.9155836762624463E-2"/>
    <n v="1.9155836762624463E-2"/>
    <n v="1.9155836762624463E-2"/>
    <n v="1.9155836762624463E-2"/>
    <n v="1.9155836762624463E-2"/>
    <n v="1.9155836762624463E-2"/>
    <n v="1.9155836762624463E-2"/>
    <n v="2.1258617354042685E-3"/>
    <n v="2.1209351092340294E-3"/>
    <n v="2.1160217311127216E-3"/>
    <n v="2.1111273956657605E-3"/>
    <n v="2.1062382399933861E-3"/>
    <n v="1.88514473080403E-3"/>
    <n v="1.4924403310821834E-3"/>
    <n v="1.1789752593185405E-3"/>
    <n v="9.2876437388201985E-4"/>
    <n v="7.2905381824305362E-4"/>
    <n v="5.6964700839455074E-4"/>
    <n v="4.4240479059028684E-4"/>
    <n v="3.4083503179473676E-4"/>
    <n v="2.5976686283973345E-4"/>
    <n v="1.9505895205269711E-4"/>
    <n v="1.4340933121789648E-4"/>
    <n v="0"/>
    <n v="0"/>
    <n v="0"/>
    <n v="0"/>
    <n v="1.7938044001119674E-2"/>
    <n v="1.7938044001119674E-2"/>
    <n v="2.1258617354042685E-3"/>
    <n v="4.2467968446382974E-3"/>
    <n v="6.362818575751019E-3"/>
    <n v="8.4739459714167804E-3"/>
    <n v="1.0580184211410167E-2"/>
    <n v="1.2465328942214197E-2"/>
    <n v="1.395776927329638E-2"/>
    <n v="1.5136744532614922E-2"/>
    <n v="1.6065508906496943E-2"/>
    <n v="1.6794562724739996E-2"/>
    <n v="1.7364209733134548E-2"/>
    <n v="1.7806614523724836E-2"/>
    <n v="1.7938044001119674E-2"/>
    <n v="1.7938044001119674E-2"/>
    <n v="1.7938044001119674E-2"/>
    <n v="1.7938044001119674E-2"/>
    <n v="1.7938044001119674E-2"/>
    <n v="1.7938044001119674E-2"/>
    <n v="1.7938044001119674E-2"/>
    <n v="1.7938044001119674E-2"/>
  </r>
  <r>
    <x v="77"/>
    <s v="Under $30"/>
    <n v="28.978128211856369"/>
    <s v="HVAC"/>
    <s v="Urban"/>
    <s v="SC-Retro"/>
    <s v="M_Input"/>
    <x v="4"/>
    <s v="Single Family"/>
    <s v="FLOOR R0 - R25_DHP"/>
    <n v="1.5878616729269029E-2"/>
    <n v="1.584284311107249E-2"/>
    <n v="1.5807165690685153E-2"/>
    <n v="1.5771626544511842E-2"/>
    <n v="1.5736125010138581E-2"/>
    <n v="1.413070285912338E-2"/>
    <n v="1.1279165767753493E-2"/>
    <n v="9.0030077221189848E-3"/>
    <n v="7.1861561131426029E-3"/>
    <n v="5.736001601642433E-3"/>
    <n v="4.5785039234348167E-3"/>
    <n v="3.6545623940961542E-3"/>
    <n v="2.9170358097947054E-3"/>
    <n v="2.3283770352345774E-3"/>
    <n v="1.8585146964245681E-3"/>
    <n v="1.4834722734979487E-3"/>
    <n v="1.0095691737129378E-5"/>
    <n v="3.5975057516257817E-6"/>
    <n v="1.223667784479185E-6"/>
    <n v="3.9812587198030975E-7"/>
    <n v="0.1390959181601748"/>
    <n v="26.711064854019625"/>
    <n v="28.978128211856369"/>
    <s v="R-All-HVAC-ER-All-All-E"/>
    <n v="0"/>
    <n v="0.1390959181601748"/>
    <n v="1.5878616729269029E-2"/>
    <n v="3.1721459840341519E-2"/>
    <n v="4.7528625531026672E-2"/>
    <n v="6.3300252075538521E-2"/>
    <n v="7.9036377085677095E-2"/>
    <n v="9.3167079944800474E-2"/>
    <n v="0.10444624571255397"/>
    <n v="0.11344925343467295"/>
    <n v="0.12063540954781556"/>
    <n v="0.12637141114945799"/>
    <n v="0.1309499150728928"/>
    <n v="0.13460447746698895"/>
    <n v="0.13752151327678366"/>
    <n v="0.1390959181601748"/>
    <n v="0.1390959181601748"/>
    <n v="0.1390959181601748"/>
    <n v="0.1390959181601748"/>
    <n v="0.1390959181601748"/>
    <n v="0.1390959181601748"/>
    <n v="0.1390959181601748"/>
    <n v="1.5436479942478213E-2"/>
    <n v="1.5400706324281675E-2"/>
    <n v="1.5365028903894337E-2"/>
    <n v="1.5329489757721027E-2"/>
    <n v="1.5293988223347765E-2"/>
    <n v="1.3688566072332565E-2"/>
    <n v="1.0837028980962678E-2"/>
    <n v="8.560870935328169E-3"/>
    <n v="6.7440193263517863E-3"/>
    <n v="5.2938648148516164E-3"/>
    <n v="4.1363671366440001E-3"/>
    <n v="3.2124256073053381E-3"/>
    <n v="2.4748990230038892E-3"/>
    <n v="1.886240248443761E-3"/>
    <n v="1.4163779096337517E-3"/>
    <n v="1.0413354867071323E-3"/>
    <n v="0"/>
    <n v="0"/>
    <n v="0"/>
    <n v="0"/>
    <n v="0.13025318242435849"/>
    <n v="0.13025318242435849"/>
    <n v="1.5436479942478213E-2"/>
    <n v="3.0837186266759888E-2"/>
    <n v="4.6202215170654225E-2"/>
    <n v="6.1531704928375251E-2"/>
    <n v="7.6825693151723023E-2"/>
    <n v="9.0514259224055593E-2"/>
    <n v="0.10135128820501826"/>
    <n v="0.10991215914034644"/>
    <n v="0.11665617846669822"/>
    <n v="0.12195004328154983"/>
    <n v="0.12608641041819382"/>
    <n v="0.12929883602549916"/>
    <n v="0.13025318242435849"/>
    <n v="0.13025318242435849"/>
    <n v="0.13025318242435849"/>
    <n v="0.13025318242435849"/>
    <n v="0.13025318242435849"/>
    <n v="0.13025318242435849"/>
    <n v="0.13025318242435849"/>
    <n v="0.13025318242435849"/>
  </r>
  <r>
    <x v="77"/>
    <s v="Under $35"/>
    <n v="30.448852104117744"/>
    <s v="HVAC"/>
    <s v="Urban"/>
    <s v="SC-Retro"/>
    <s v="M_Input"/>
    <x v="4"/>
    <s v="Single Family"/>
    <s v="FLOOR R0 - R19_Electric Zonal"/>
    <n v="0.11121314949264094"/>
    <n v="0.11096259260747786"/>
    <n v="0.11071270948763812"/>
    <n v="0.11046379483445383"/>
    <n v="0.11021514361270132"/>
    <n v="9.8970835829231718E-2"/>
    <n v="7.8998792531419282E-2"/>
    <n v="6.3056679354053041E-2"/>
    <n v="5.0331528729151129E-2"/>
    <n v="4.0174708823194481E-2"/>
    <n v="3.2067644806301705E-2"/>
    <n v="2.5596398023488898E-2"/>
    <n v="2.0430793508108044E-2"/>
    <n v="1.6307852737415102E-2"/>
    <n v="1.3016957099716502E-2"/>
    <n v="1.0390176079796986E-2"/>
    <n v="7.0709791258037136E-5"/>
    <n v="2.5196775750541831E-5"/>
    <n v="8.5705165988270021E-6"/>
    <n v="2.7884565055228533E-6"/>
    <n v="0.97422183581326349"/>
    <n v="27.673824080874432"/>
    <n v="30.448852104117744"/>
    <s v="R-All-HVAC-ER-All-All-E"/>
    <n v="0"/>
    <n v="0.97422183581326349"/>
    <n v="0.11121314949264094"/>
    <n v="0.22217574210011881"/>
    <n v="0.33288845158775693"/>
    <n v="0.44335224642221077"/>
    <n v="0.55356739003491207"/>
    <n v="0.65253822586414378"/>
    <n v="0.73153701839556307"/>
    <n v="0.79459369774961608"/>
    <n v="0.84492522647876722"/>
    <n v="0.88509993530196174"/>
    <n v="0.91716758010826349"/>
    <n v="0.94276397813175239"/>
    <n v="0.96319477163986045"/>
    <n v="0.97422183581326349"/>
    <n v="0.97422183581326349"/>
    <n v="0.97422183581326349"/>
    <n v="0.97422183581326349"/>
    <n v="0.97422183581326349"/>
    <n v="0.97422183581326349"/>
    <n v="0.97422183581326349"/>
    <n v="0.10811644243031067"/>
    <n v="0.10786588554514759"/>
    <n v="0.10761600242530785"/>
    <n v="0.10736708777212356"/>
    <n v="0.10711843655037105"/>
    <n v="9.5874128766901448E-2"/>
    <n v="7.5902085469089012E-2"/>
    <n v="5.9959972291722771E-2"/>
    <n v="4.7234821666820859E-2"/>
    <n v="3.7078001760864211E-2"/>
    <n v="2.8970937743971435E-2"/>
    <n v="2.2499690961158628E-2"/>
    <n v="1.7334086445777774E-2"/>
    <n v="1.3211145675084832E-2"/>
    <n v="9.9202500373862315E-3"/>
    <n v="7.2934690174667159E-3"/>
    <n v="0"/>
    <n v="0"/>
    <n v="0"/>
    <n v="0"/>
    <n v="0.91228769456665815"/>
    <n v="0.91228769456665815"/>
    <n v="0.10811644243031067"/>
    <n v="0.21598232797545824"/>
    <n v="0.32359833040076608"/>
    <n v="0.43096541817288964"/>
    <n v="0.5380838547232607"/>
    <n v="0.63395798349016219"/>
    <n v="0.70986006895925124"/>
    <n v="0.76982004125097403"/>
    <n v="0.81705486291779494"/>
    <n v="0.85413286467865912"/>
    <n v="0.88310380242263053"/>
    <n v="0.9056034933837892"/>
    <n v="0.91228769456665815"/>
    <n v="0.91228769456665815"/>
    <n v="0.91228769456665815"/>
    <n v="0.91228769456665815"/>
    <n v="0.91228769456665815"/>
    <n v="0.91228769456665815"/>
    <n v="0.91228769456665815"/>
    <n v="0.91228769456665815"/>
  </r>
  <r>
    <x v="77"/>
    <s v="Under $30"/>
    <n v="28.25562970146407"/>
    <s v="HVAC"/>
    <s v="Urban"/>
    <s v="SC-Retro"/>
    <s v="M_Input"/>
    <x v="4"/>
    <s v="Single Family"/>
    <s v="WINDOW CL22 Prime Window Replacement of Single Pane Base_Electric FAF"/>
    <n v="2.8512701626699512E-3"/>
    <n v="2.8448464135541664E-3"/>
    <n v="2.8384399383576246E-3"/>
    <n v="2.832058292599784E-3"/>
    <n v="2.8256834006672327E-3"/>
    <n v="2.5374031080116787E-3"/>
    <n v="2.0253621182330993E-3"/>
    <n v="1.6166400216114257E-3"/>
    <n v="1.2903940474816799E-3"/>
    <n v="1.0299946461736294E-3"/>
    <n v="8.2214665478344648E-4"/>
    <n v="6.5623756083831876E-4"/>
    <n v="5.238023758440014E-4"/>
    <n v="4.1809888614371076E-4"/>
    <n v="3.3372727556494898E-4"/>
    <n v="2.6638216053014946E-4"/>
    <n v="1.8128496400149405E-6"/>
    <n v="6.4599209015081066E-7"/>
    <n v="2.1972993632843742E-7"/>
    <n v="7.1490132869821564E-8"/>
    <n v="2.4976989366349251E-2"/>
    <n v="25.305857868124566"/>
    <n v="28.25562970146407"/>
    <s v="R-All-HVAC-ER-All-All-E"/>
    <n v="0"/>
    <n v="2.4976989366349251E-2"/>
    <n v="2.8512701626699512E-3"/>
    <n v="5.6961165762241181E-3"/>
    <n v="8.5345565145817422E-3"/>
    <n v="1.1366614807181527E-2"/>
    <n v="1.419229820784876E-2"/>
    <n v="1.6729701315860438E-2"/>
    <n v="1.8755063434093538E-2"/>
    <n v="2.0371703455704965E-2"/>
    <n v="2.1662097503186643E-2"/>
    <n v="2.2692092149360271E-2"/>
    <n v="2.3514238804143717E-2"/>
    <n v="2.4170476364982034E-2"/>
    <n v="2.4694278740826036E-2"/>
    <n v="2.4976989366349251E-2"/>
    <n v="2.4976989366349251E-2"/>
    <n v="2.4976989366349251E-2"/>
    <n v="2.4976989366349251E-2"/>
    <n v="2.4976989366349251E-2"/>
    <n v="2.4976989366349251E-2"/>
    <n v="2.4976989366349251E-2"/>
    <n v="2.7718771368485228E-3"/>
    <n v="2.765453387732738E-3"/>
    <n v="2.7590469125361962E-3"/>
    <n v="2.7526652667783555E-3"/>
    <n v="2.7462903748458043E-3"/>
    <n v="2.4580100821902503E-3"/>
    <n v="1.9459690924116708E-3"/>
    <n v="1.5372469957899973E-3"/>
    <n v="1.2110010216602515E-3"/>
    <n v="9.5060162035220095E-4"/>
    <n v="7.4275362896201818E-4"/>
    <n v="5.7684453501689035E-4"/>
    <n v="4.4440935002257304E-4"/>
    <n v="3.387058603222824E-4"/>
    <n v="2.5433424974352062E-4"/>
    <n v="1.869891347087211E-4"/>
    <n v="0"/>
    <n v="0"/>
    <n v="0"/>
    <n v="0"/>
    <n v="2.3389128849920685E-2"/>
    <n v="2.3389128849920685E-2"/>
    <n v="2.7718771368485228E-3"/>
    <n v="5.5373305245812604E-3"/>
    <n v="8.2963774371174574E-3"/>
    <n v="1.1049042703895813E-2"/>
    <n v="1.3795333078741617E-2"/>
    <n v="1.6253343160931868E-2"/>
    <n v="1.8199312253343539E-2"/>
    <n v="1.9736559249133537E-2"/>
    <n v="2.0947560270793787E-2"/>
    <n v="2.189816189114599E-2"/>
    <n v="2.2640915520108006E-2"/>
    <n v="2.3217760055124898E-2"/>
    <n v="2.3389128849920685E-2"/>
    <n v="2.3389128849920685E-2"/>
    <n v="2.3389128849920685E-2"/>
    <n v="2.3389128849920685E-2"/>
    <n v="2.3389128849920685E-2"/>
    <n v="2.3389128849920685E-2"/>
    <n v="2.3389128849920685E-2"/>
    <n v="2.3389128849920685E-2"/>
  </r>
  <r>
    <x v="77"/>
    <s v="Under $35"/>
    <n v="30.598525811329473"/>
    <s v="HVAC"/>
    <s v="Urban"/>
    <s v="SC-Retro"/>
    <s v="M_Input"/>
    <x v="4"/>
    <s v="Single Family"/>
    <s v="FLOOR R0 - R19_DHP"/>
    <n v="2.5662180184769876E-2"/>
    <n v="2.5604364755902664E-2"/>
    <n v="2.5546704796844642E-2"/>
    <n v="2.548926830925495E-2"/>
    <n v="2.5431892607866349E-2"/>
    <n v="2.2837294273867173E-2"/>
    <n v="1.8228790907991333E-2"/>
    <n v="1.4550184711242651E-2"/>
    <n v="1.1613885274491443E-2"/>
    <n v="9.2702222839188726E-3"/>
    <n v="7.3995357821870526E-3"/>
    <n v="5.9063103702797718E-3"/>
    <n v="4.7143589289105484E-3"/>
    <n v="3.762999764716952E-3"/>
    <n v="3.0036331141979596E-3"/>
    <n v="2.3975093945961807E-3"/>
    <n v="1.6316122799950795E-5"/>
    <n v="5.8140984437135384E-6"/>
    <n v="1.977627126279821E-6"/>
    <n v="6.4342996856550898E-7"/>
    <n v="0.22479946305478538"/>
    <n v="27.866091171597127"/>
    <n v="30.598525811329473"/>
    <s v="R-All-HVAC-ER-All-All-E"/>
    <n v="0"/>
    <n v="0.22479946305478538"/>
    <n v="2.5662180184769876E-2"/>
    <n v="5.1266544940672537E-2"/>
    <n v="7.6813249737517186E-2"/>
    <n v="0.10230251804677214"/>
    <n v="0.12773441065463847"/>
    <n v="0.15057170492850563"/>
    <n v="0.16880049583649698"/>
    <n v="0.18335068054773962"/>
    <n v="0.19496456582223107"/>
    <n v="0.20423478810614995"/>
    <n v="0.211634323888337"/>
    <n v="0.21754063425861678"/>
    <n v="0.22225499318752734"/>
    <n v="0.22479946305478538"/>
    <n v="0.22479946305478538"/>
    <n v="0.22479946305478538"/>
    <n v="0.22479946305478538"/>
    <n v="0.22479946305478538"/>
    <n v="0.22479946305478538"/>
    <n v="0.22479946305478538"/>
    <n v="2.4947622104403423E-2"/>
    <n v="2.4889806675536211E-2"/>
    <n v="2.4832146716478189E-2"/>
    <n v="2.4774710228888497E-2"/>
    <n v="2.4717334527499895E-2"/>
    <n v="2.2122736193500719E-2"/>
    <n v="1.7514232827624879E-2"/>
    <n v="1.3835626630876199E-2"/>
    <n v="1.0899327194124991E-2"/>
    <n v="8.5556642035524207E-3"/>
    <n v="6.6849777018206007E-3"/>
    <n v="5.1917522899133199E-3"/>
    <n v="3.9998008485440965E-3"/>
    <n v="3.0484416843504997E-3"/>
    <n v="2.2890750338315077E-3"/>
    <n v="1.6829513142297286E-3"/>
    <n v="0"/>
    <n v="0"/>
    <n v="0"/>
    <n v="0"/>
    <n v="0.21050830144745633"/>
    <n v="0.21050830144745633"/>
    <n v="2.4947622104403423E-2"/>
    <n v="4.983742877993963E-2"/>
    <n v="7.4669575496417812E-2"/>
    <n v="9.9444285725306308E-2"/>
    <n v="0.12416162025280621"/>
    <n v="0.14628435644630694"/>
    <n v="0.16379858927393182"/>
    <n v="0.17763421590480802"/>
    <n v="0.188533543098933"/>
    <n v="0.19708920730248541"/>
    <n v="0.20377418500430602"/>
    <n v="0.20896593729421933"/>
    <n v="0.21050830144745633"/>
    <n v="0.21050830144745633"/>
    <n v="0.21050830144745633"/>
    <n v="0.21050830144745633"/>
    <n v="0.21050830144745633"/>
    <n v="0.21050830144745633"/>
    <n v="0.21050830144745633"/>
    <n v="0.21050830144745633"/>
  </r>
  <r>
    <x v="77"/>
    <s v="Under $40"/>
    <n v="35.151025766822968"/>
    <s v="HVAC"/>
    <s v="Urban"/>
    <s v="SC-Retro"/>
    <s v="M_Input"/>
    <x v="4"/>
    <s v="Single Family"/>
    <s v="WALL R0 - R11_Heat Pump"/>
    <n v="0.101948635186617"/>
    <n v="0.10171895072398358"/>
    <n v="0.1014898838992416"/>
    <n v="0.101261704863886"/>
    <n v="0.10103376731503681"/>
    <n v="9.0726156772824487E-2"/>
    <n v="7.2417867102143652E-2"/>
    <n v="5.7803797742201506E-2"/>
    <n v="4.6138704678375282E-2"/>
    <n v="3.6827989785645228E-2"/>
    <n v="2.9396277657508428E-2"/>
    <n v="2.346411243717891E-2"/>
    <n v="1.8728824095293126E-2"/>
    <n v="1.4949341305308679E-2"/>
    <n v="1.19325908550648E-2"/>
    <n v="9.5246315342776035E-3"/>
    <n v="6.481937384179986E-5"/>
    <n v="2.3097780348725443E-5"/>
    <n v="7.8565571974245396E-6"/>
    <n v="2.5561665712390341E-6"/>
    <n v="0.8930651364813188"/>
    <n v="30.611911062718967"/>
    <n v="35.151025766822968"/>
    <s v="R-All-HVAC-ER-All-All-E"/>
    <n v="0"/>
    <n v="0.8930651364813188"/>
    <n v="0.101948635186617"/>
    <n v="0.20366758591060058"/>
    <n v="0.30515746980984215"/>
    <n v="0.40641917467372812"/>
    <n v="0.50745294198876489"/>
    <n v="0.59817909876158937"/>
    <n v="0.67059696586373296"/>
    <n v="0.72840076360593442"/>
    <n v="0.77453946828430975"/>
    <n v="0.81136745806995503"/>
    <n v="0.84076373572746343"/>
    <n v="0.86422784816464238"/>
    <n v="0.88295667225993546"/>
    <n v="0.8930651364813188"/>
    <n v="0.8930651364813188"/>
    <n v="0.8930651364813188"/>
    <n v="0.8930651364813188"/>
    <n v="0.8930651364813188"/>
    <n v="0.8930651364813188"/>
    <n v="0.8930651364813188"/>
    <n v="9.9109896602037839E-2"/>
    <n v="9.8880212139404428E-2"/>
    <n v="9.8651145314662445E-2"/>
    <n v="9.8422966279306842E-2"/>
    <n v="9.8195028730457656E-2"/>
    <n v="8.7887418188245331E-2"/>
    <n v="6.9579128517564495E-2"/>
    <n v="5.4965059157622356E-2"/>
    <n v="4.3299966093796133E-2"/>
    <n v="3.3989251201066079E-2"/>
    <n v="2.6557539072929275E-2"/>
    <n v="2.0625373852599757E-2"/>
    <n v="1.5890085510713973E-2"/>
    <n v="1.2110602720729526E-2"/>
    <n v="9.0938522704856473E-3"/>
    <n v="6.6858929496984515E-3"/>
    <n v="0"/>
    <n v="0"/>
    <n v="0"/>
    <n v="0"/>
    <n v="0.83629036478973573"/>
    <n v="0.83629036478973573"/>
    <n v="9.9109896602037839E-2"/>
    <n v="0.19799010874144227"/>
    <n v="0.2966412540561047"/>
    <n v="0.39506422033541155"/>
    <n v="0.49325924906586921"/>
    <n v="0.58114666725411457"/>
    <n v="0.65072579577167911"/>
    <n v="0.7056908549293015"/>
    <n v="0.74899082102309766"/>
    <n v="0.78298007222416377"/>
    <n v="0.80953761129709301"/>
    <n v="0.83016298514969278"/>
    <n v="0.83629036478973573"/>
    <n v="0.83629036478973573"/>
    <n v="0.83629036478973573"/>
    <n v="0.83629036478973573"/>
    <n v="0.83629036478973573"/>
    <n v="0.83629036478973573"/>
    <n v="0.83629036478973573"/>
    <n v="0.83629036478973573"/>
  </r>
  <r>
    <x v="77"/>
    <s v="Under $60"/>
    <n v="57.225037942618357"/>
    <s v="HVAC"/>
    <s v="Urban"/>
    <s v="SC-Retro"/>
    <s v="M_Input"/>
    <x v="4"/>
    <s v="Single Family"/>
    <s v="CFM50 Infiltration Reduction_Electric FAF"/>
    <n v="5.2645017465372347E-2"/>
    <n v="5.2526411242496213E-2"/>
    <n v="5.2408123960207401E-2"/>
    <n v="5.2290295121405019E-2"/>
    <n v="5.2172590983255301E-2"/>
    <n v="4.6849868064721717E-2"/>
    <n v="3.7395693148993062E-2"/>
    <n v="2.9849168025964122E-2"/>
    <n v="2.3825457880593377E-2"/>
    <n v="1.9017519576705028E-2"/>
    <n v="1.5179875119109182E-2"/>
    <n v="1.2116578184725911E-2"/>
    <n v="9.6713337044459467E-3"/>
    <n v="7.7196554193508177E-3"/>
    <n v="6.1618427046337991E-3"/>
    <n v="4.9184022184840743E-3"/>
    <n v="3.3471924972312013E-5"/>
    <n v="1.1927408813704348E-5"/>
    <n v="4.0570292100428922E-6"/>
    <n v="1.3199728818433961E-6"/>
    <n v="0.46116781869332918"/>
    <n v="41.934054237564965"/>
    <n v="57.225037942618357"/>
    <s v="R-All-HVAC-ER-All-All-E"/>
    <n v="0"/>
    <n v="0.46116781869332918"/>
    <n v="5.2645017465372347E-2"/>
    <n v="0.10517142870786855"/>
    <n v="0.15757955266807594"/>
    <n v="0.20986984778948095"/>
    <n v="0.26204243877273625"/>
    <n v="0.30889230683745794"/>
    <n v="0.34628799998645099"/>
    <n v="0.37613716801241509"/>
    <n v="0.39996262589300846"/>
    <n v="0.41898014546971352"/>
    <n v="0.43416002058882269"/>
    <n v="0.44627659877354858"/>
    <n v="0.45594793247799453"/>
    <n v="0.46116781869332918"/>
    <n v="0.46116781869332918"/>
    <n v="0.46116781869332918"/>
    <n v="0.46116781869332918"/>
    <n v="0.46116781869332918"/>
    <n v="0.46116781869332918"/>
    <n v="0.46116781869332918"/>
    <n v="5.117912788194403E-2"/>
    <n v="5.1060521659067895E-2"/>
    <n v="5.0942234376779083E-2"/>
    <n v="5.0824405537976701E-2"/>
    <n v="5.0706701399826984E-2"/>
    <n v="4.5383978481293399E-2"/>
    <n v="3.5929803565564744E-2"/>
    <n v="2.8383278442535801E-2"/>
    <n v="2.2359568297165056E-2"/>
    <n v="1.7551629993276707E-2"/>
    <n v="1.3713985535680862E-2"/>
    <n v="1.0650688601297592E-2"/>
    <n v="8.2054441210176274E-3"/>
    <n v="6.2537658359224976E-3"/>
    <n v="4.6959531212054789E-3"/>
    <n v="3.4525126350557541E-3"/>
    <n v="0"/>
    <n v="0"/>
    <n v="0"/>
    <n v="0"/>
    <n v="0.43185002702476277"/>
    <n v="0.43185002702476277"/>
    <n v="5.117912788194403E-2"/>
    <n v="0.10223964954101192"/>
    <n v="0.153181883917791"/>
    <n v="0.20400628945576771"/>
    <n v="0.25471299085559468"/>
    <n v="0.30009696933688806"/>
    <n v="0.33602677290245281"/>
    <n v="0.36441005134498861"/>
    <n v="0.38676961964215367"/>
    <n v="0.40432124963543037"/>
    <n v="0.41803523517111124"/>
    <n v="0.42868592377240883"/>
    <n v="0.43185002702476277"/>
    <n v="0.43185002702476277"/>
    <n v="0.43185002702476277"/>
    <n v="0.43185002702476277"/>
    <n v="0.43185002702476277"/>
    <n v="0.43185002702476277"/>
    <n v="0.43185002702476277"/>
    <n v="0.43185002702476277"/>
  </r>
  <r>
    <x v="77"/>
    <s v="Under $65"/>
    <n v="61.844732788649182"/>
    <s v="HVAC"/>
    <s v="Urban"/>
    <s v="SC-Retro"/>
    <s v="M_Input"/>
    <x v="4"/>
    <s v="Single Family"/>
    <s v="ATTIC R11 - R38_Electric Zonal"/>
    <n v="1.5475887608067529E-2"/>
    <n v="1.5441021315620088E-2"/>
    <n v="1.5406248781118232E-2"/>
    <n v="1.5371611013783567E-2"/>
    <n v="1.5337009904301412E-2"/>
    <n v="1.3772306051552332E-2"/>
    <n v="1.0993092453246171E-2"/>
    <n v="8.7746645704503707E-3"/>
    <n v="7.0038937419545609E-3"/>
    <n v="5.5905194778764688E-3"/>
    <n v="4.462379396157597E-3"/>
    <n v="3.5618717821590692E-3"/>
    <n v="2.8430510737045352E-3"/>
    <n v="2.269322442935155E-3"/>
    <n v="1.8113772156733974E-3"/>
    <n v="1.4458469881712137E-3"/>
    <n v="9.8396348569528545E-6"/>
    <n v="3.5062622664675951E-6"/>
    <n v="1.1926319165639721E-6"/>
    <n v="3.880282113790144E-7"/>
    <n v="0.13556803044561686"/>
    <n v="49.801516431270329"/>
    <n v="61.844732788649182"/>
    <s v="R-All-HVAC-ER-All-All-E"/>
    <n v="0"/>
    <n v="0.13556803044561686"/>
    <n v="1.5475887608067529E-2"/>
    <n v="3.0916908923687619E-2"/>
    <n v="4.6323157704805849E-2"/>
    <n v="6.1694768718589414E-2"/>
    <n v="7.7031778622890831E-2"/>
    <n v="9.0804084674443161E-2"/>
    <n v="0.10179717712768933"/>
    <n v="0.1105718416981397"/>
    <n v="0.11757573544009427"/>
    <n v="0.12316625491797073"/>
    <n v="0.12762863431412833"/>
    <n v="0.13119050609628741"/>
    <n v="0.13403355716999193"/>
    <n v="0.13556803044561686"/>
    <n v="0.13556803044561686"/>
    <n v="0.13556803044561686"/>
    <n v="0.13556803044561686"/>
    <n v="0.13556803044561686"/>
    <n v="0.13556803044561686"/>
    <n v="0.13556803044561686"/>
    <n v="1.5044964730059264E-2"/>
    <n v="1.5010098437611823E-2"/>
    <n v="1.4975325903109966E-2"/>
    <n v="1.4940688135775301E-2"/>
    <n v="1.4906087026293147E-2"/>
    <n v="1.3341383173544066E-2"/>
    <n v="1.0562169575237906E-2"/>
    <n v="8.3437416924421054E-3"/>
    <n v="6.5729708639462956E-3"/>
    <n v="5.1595965998682044E-3"/>
    <n v="4.0314565181493317E-3"/>
    <n v="3.1309489041508043E-3"/>
    <n v="2.4121281956962703E-3"/>
    <n v="1.8383995649268901E-3"/>
    <n v="1.3804543376651325E-3"/>
    <n v="1.0149241101629488E-3"/>
    <n v="0"/>
    <n v="0"/>
    <n v="0"/>
    <n v="0"/>
    <n v="0.12694957288545156"/>
    <n v="0.12694957288545156"/>
    <n v="1.5044964730059264E-2"/>
    <n v="3.0055063167671085E-2"/>
    <n v="4.5030389070781052E-2"/>
    <n v="5.9971077206556353E-2"/>
    <n v="7.48771642328495E-2"/>
    <n v="8.8218547406393566E-2"/>
    <n v="9.8780716981631475E-2"/>
    <n v="0.10712445867407358"/>
    <n v="0.11369742953801988"/>
    <n v="0.11885702613788808"/>
    <n v="0.12288848265603741"/>
    <n v="0.12601943156018822"/>
    <n v="0.12694957288545156"/>
    <n v="0.12694957288545156"/>
    <n v="0.12694957288545156"/>
    <n v="0.12694957288545156"/>
    <n v="0.12694957288545156"/>
    <n v="0.12694957288545156"/>
    <n v="0.12694957288545156"/>
    <n v="0.12694957288545156"/>
  </r>
  <r>
    <x v="77"/>
    <s v="Under $65"/>
    <n v="61.99406821165347"/>
    <s v="HVAC"/>
    <s v="Urban"/>
    <s v="SC-Retro"/>
    <s v="M_Input"/>
    <x v="4"/>
    <s v="Single Family"/>
    <s v="ATTIC R11 - R38_DHP"/>
    <n v="3.5772510534544466E-3"/>
    <n v="3.5691917107823893E-3"/>
    <n v="3.5611540402572307E-3"/>
    <n v="3.5531475211595703E-3"/>
    <n v="3.545149475523647E-3"/>
    <n v="3.1834682170817723E-3"/>
    <n v="2.5410530597674394E-3"/>
    <n v="2.0282635072892312E-3"/>
    <n v="1.6189498722922382E-3"/>
    <n v="1.2922484446815153E-3"/>
    <n v="1.0314788915562229E-3"/>
    <n v="8.2332657794412982E-4"/>
    <n v="6.5717118823818547E-4"/>
    <n v="5.2455382884699622E-4"/>
    <n v="4.1869980042974546E-4"/>
    <n v="3.342074970144643E-4"/>
    <n v="2.2744313637488975E-6"/>
    <n v="8.1047243971132682E-7"/>
    <n v="2.7567683921973126E-7"/>
    <n v="8.9692711854667737E-8"/>
    <n v="3.1336547021284834E-2"/>
    <n v="49.988065730409303"/>
    <n v="61.99406821165347"/>
    <s v="R-All-HVAC-ER-All-All-E"/>
    <n v="0"/>
    <n v="3.1336547021284834E-2"/>
    <n v="3.5772510534544466E-3"/>
    <n v="7.1464427642368364E-3"/>
    <n v="1.0707596804494067E-2"/>
    <n v="1.4260744325653637E-2"/>
    <n v="1.7805893801177284E-2"/>
    <n v="2.0989362018259055E-2"/>
    <n v="2.3530415078026494E-2"/>
    <n v="2.5558678585315724E-2"/>
    <n v="2.7177628457607961E-2"/>
    <n v="2.8469876902289477E-2"/>
    <n v="2.9501355793845701E-2"/>
    <n v="3.032468237178983E-2"/>
    <n v="3.0981853560028017E-2"/>
    <n v="3.1336547021284834E-2"/>
    <n v="3.1336547021284834E-2"/>
    <n v="3.1336547021284834E-2"/>
    <n v="3.1336547021284834E-2"/>
    <n v="3.1336547021284834E-2"/>
    <n v="3.1336547021284834E-2"/>
    <n v="3.1336547021284834E-2"/>
    <n v="3.4776432404260618E-3"/>
    <n v="3.4695838977540044E-3"/>
    <n v="3.4615462272288458E-3"/>
    <n v="3.4535397081311855E-3"/>
    <n v="3.4455416624952621E-3"/>
    <n v="3.0838604040533874E-3"/>
    <n v="2.4414452467390545E-3"/>
    <n v="1.9286556942608463E-3"/>
    <n v="1.5193420592638533E-3"/>
    <n v="1.1926406316531304E-3"/>
    <n v="9.3187107852783812E-4"/>
    <n v="7.2371876491574504E-4"/>
    <n v="5.5756337520980069E-4"/>
    <n v="4.2494601581861144E-4"/>
    <n v="3.1909198740136068E-4"/>
    <n v="2.3459968398607952E-4"/>
    <n v="0"/>
    <n v="0"/>
    <n v="0"/>
    <n v="0"/>
    <n v="2.934439076071714E-2"/>
    <n v="2.934439076071714E-2"/>
    <n v="3.4776432404260618E-3"/>
    <n v="6.9472271381800666E-3"/>
    <n v="1.0408773365408913E-2"/>
    <n v="1.3862313073540099E-2"/>
    <n v="1.7307854736035362E-2"/>
    <n v="2.0391715140088751E-2"/>
    <n v="2.2833160386827804E-2"/>
    <n v="2.4761816081088649E-2"/>
    <n v="2.6281158140352503E-2"/>
    <n v="2.7473798772005634E-2"/>
    <n v="2.8405669850533471E-2"/>
    <n v="2.9129388615449215E-2"/>
    <n v="2.934439076071714E-2"/>
    <n v="2.934439076071714E-2"/>
    <n v="2.934439076071714E-2"/>
    <n v="2.934439076071714E-2"/>
    <n v="2.934439076071714E-2"/>
    <n v="2.934439076071714E-2"/>
    <n v="2.934439076071714E-2"/>
    <n v="2.934439076071714E-2"/>
  </r>
  <r>
    <x v="77"/>
    <s v="Under $85"/>
    <n v="75.355653621306473"/>
    <s v="HVAC"/>
    <s v="Urban"/>
    <s v="SC-Retro"/>
    <s v="M_Input"/>
    <x v="4"/>
    <s v="Single Family"/>
    <s v="CFM50 Infiltration Reduction_Electric Zonal"/>
    <n v="0.36205605253787893"/>
    <n v="0.36124036089357076"/>
    <n v="0.3604268627022349"/>
    <n v="0.35961651736841532"/>
    <n v="0.35880702963951705"/>
    <n v="0.32220101939543755"/>
    <n v="0.25718173713871073"/>
    <n v="0.20528195197444604"/>
    <n v="0.16385503596478149"/>
    <n v="0.13078935858521812"/>
    <n v="0.10439669180958382"/>
    <n v="8.3329452226204415E-2"/>
    <n v="6.6512750349288441E-2"/>
    <n v="5.3090455709720277E-2"/>
    <n v="4.2376896302987327E-2"/>
    <n v="3.3825371853835613E-2"/>
    <n v="2.3019677093450509E-4"/>
    <n v="8.2028476007929045E-5"/>
    <n v="2.7901443508593382E-5"/>
    <n v="9.0778613830190677E-6"/>
    <n v="3.1715935910446955"/>
    <n v="54.527810060551921"/>
    <n v="75.355653621306473"/>
    <s v="R-All-HVAC-ER-All-All-E"/>
    <n v="0"/>
    <n v="3.1715935910446955"/>
    <n v="0.36205605253787893"/>
    <n v="0.72329641343144968"/>
    <n v="1.0837232761336846"/>
    <n v="1.4433397935021"/>
    <n v="1.8021468231416171"/>
    <n v="2.1243478425370546"/>
    <n v="2.3815295796757652"/>
    <n v="2.5868115316502114"/>
    <n v="2.7506665676149931"/>
    <n v="2.8814559262002111"/>
    <n v="2.9858526180097948"/>
    <n v="3.0691820702359993"/>
    <n v="3.1356948205852877"/>
    <n v="3.1715935910446955"/>
    <n v="3.1715935910446955"/>
    <n v="3.1715935910446955"/>
    <n v="3.1715935910446955"/>
    <n v="3.1715935910446955"/>
    <n v="3.1715935910446955"/>
    <n v="3.1715935910446955"/>
    <n v="0.35197467690947215"/>
    <n v="0.35115898526516398"/>
    <n v="0.35034548707382812"/>
    <n v="0.34953514174000855"/>
    <n v="0.34872565401111028"/>
    <n v="0.31211964376703077"/>
    <n v="0.24710036151030396"/>
    <n v="0.19520057634603927"/>
    <n v="0.15377366033637471"/>
    <n v="0.12070798295681136"/>
    <n v="9.4315316181177056E-2"/>
    <n v="7.3248076597797654E-2"/>
    <n v="5.643137472088168E-2"/>
    <n v="4.3009080081313517E-2"/>
    <n v="3.2295520674580566E-2"/>
    <n v="2.3743996225428853E-2"/>
    <n v="0"/>
    <n v="0"/>
    <n v="0"/>
    <n v="0"/>
    <n v="2.9699660784765602"/>
    <n v="2.9699660784765602"/>
    <n v="0.35197467690947215"/>
    <n v="0.70313366217463613"/>
    <n v="1.0534791492484643"/>
    <n v="1.4030142909884729"/>
    <n v="1.7517399449995832"/>
    <n v="2.063859588766614"/>
    <n v="2.310959950276918"/>
    <n v="2.5061605266229572"/>
    <n v="2.6599341869593318"/>
    <n v="2.7806421699161432"/>
    <n v="2.8749574860973204"/>
    <n v="2.9482055626951182"/>
    <n v="2.9699660784765602"/>
    <n v="2.9699660784765602"/>
    <n v="2.9699660784765602"/>
    <n v="2.9699660784765602"/>
    <n v="2.9699660784765602"/>
    <n v="2.9699660784765602"/>
    <n v="2.9699660784765602"/>
    <n v="2.9699660784765602"/>
  </r>
  <r>
    <x v="77"/>
    <s v="Under $85"/>
    <n v="75.828565921844657"/>
    <s v="HVAC"/>
    <s v="Urban"/>
    <s v="SC-Retro"/>
    <s v="M_Input"/>
    <x v="4"/>
    <s v="Single Family"/>
    <s v="CFM50 Infiltration Reduction_DHP"/>
    <n v="8.3448255245090225E-2"/>
    <n v="8.3260251083694822E-2"/>
    <n v="8.3072752478889955E-2"/>
    <n v="8.2885980558411801E-2"/>
    <n v="8.2699406302449568E-2"/>
    <n v="7.4262293692565096E-2"/>
    <n v="5.9276366448483872E-2"/>
    <n v="4.7314278011639413E-2"/>
    <n v="3.7766022052488649E-2"/>
    <n v="3.0144900774498336E-2"/>
    <n v="2.4061804032285129E-2"/>
    <n v="1.9206134934254007E-2"/>
    <n v="1.5330148272054358E-2"/>
    <n v="1.2236519367893706E-2"/>
    <n v="9.7672115530134246E-3"/>
    <n v="7.7962189678451857E-3"/>
    <n v="5.3056753955324139E-5"/>
    <n v="1.8906280271503744E-5"/>
    <n v="6.4308461722732102E-6"/>
    <n v="2.0923050131594439E-6"/>
    <n v="0.73100269879206203"/>
    <n v="54.910384222983396"/>
    <n v="75.828565921844657"/>
    <s v="R-All-HVAC-ER-All-All-E"/>
    <n v="0"/>
    <n v="0.73100269879206203"/>
    <n v="8.3448255245090225E-2"/>
    <n v="0.16670850632878503"/>
    <n v="0.24978125880767499"/>
    <n v="0.33266723936608678"/>
    <n v="0.41536664566853632"/>
    <n v="0.48962893936110141"/>
    <n v="0.5489053058095853"/>
    <n v="0.59621958382122475"/>
    <n v="0.63398560587371344"/>
    <n v="0.66413050664821183"/>
    <n v="0.68819231068049691"/>
    <n v="0.70739844561475096"/>
    <n v="0.72272859388680533"/>
    <n v="0.73100269879206203"/>
    <n v="0.73100269879206203"/>
    <n v="0.73100269879206203"/>
    <n v="0.73100269879206203"/>
    <n v="0.73100269879206203"/>
    <n v="0.73100269879206203"/>
    <n v="0.73100269879206203"/>
    <n v="8.1124655899729461E-2"/>
    <n v="8.0936651738334059E-2"/>
    <n v="8.0749153133529192E-2"/>
    <n v="8.0562381213051037E-2"/>
    <n v="8.0375806957088805E-2"/>
    <n v="7.1938694347204332E-2"/>
    <n v="5.6952767103123102E-2"/>
    <n v="4.4990678666278643E-2"/>
    <n v="3.5442422707127878E-2"/>
    <n v="2.7821301429137565E-2"/>
    <n v="2.1738204686924358E-2"/>
    <n v="1.6882535588893237E-2"/>
    <n v="1.300654892669359E-2"/>
    <n v="9.9129200225329377E-3"/>
    <n v="7.443612207652656E-3"/>
    <n v="5.4726196224844162E-3"/>
    <n v="0"/>
    <n v="0"/>
    <n v="0"/>
    <n v="0"/>
    <n v="0.68453071188484671"/>
    <n v="0.68453071188484671"/>
    <n v="8.1124655899729461E-2"/>
    <n v="0.16206130763806353"/>
    <n v="0.24281046077159274"/>
    <n v="0.32337284198464378"/>
    <n v="0.40374864894173257"/>
    <n v="0.47568734328893691"/>
    <n v="0.53264011039206005"/>
    <n v="0.57763078905833865"/>
    <n v="0.61307321176546647"/>
    <n v="0.640894513194604"/>
    <n v="0.66263271788152833"/>
    <n v="0.67951525347042152"/>
    <n v="0.68453071188484671"/>
    <n v="0.68453071188484671"/>
    <n v="0.68453071188484671"/>
    <n v="0.68453071188484671"/>
    <n v="0.68453071188484671"/>
    <n v="0.68453071188484671"/>
    <n v="0.68453071188484671"/>
    <n v="0.68453071188484671"/>
  </r>
  <r>
    <x v="77"/>
    <s v="Under $70"/>
    <n v="68.052946463369892"/>
    <s v="HVAC"/>
    <s v="Urban"/>
    <s v="SC-Retro"/>
    <s v="M_Input"/>
    <x v="4"/>
    <s v="Single Family"/>
    <s v="ATTIC R11 - R49_Electric Zonal"/>
    <n v="1.3177993370884291E-2"/>
    <n v="1.3148304103142373E-2"/>
    <n v="1.3118694671957604E-2"/>
    <n v="1.3089199997411087E-2"/>
    <n v="1.3059736537677545E-2"/>
    <n v="1.1727363395591949E-2"/>
    <n v="9.360813618139582E-3"/>
    <n v="7.471782845001369E-3"/>
    <n v="5.963940010377233E-3"/>
    <n v="4.7604267028180484E-3"/>
    <n v="3.7997953713672945E-3"/>
    <n v="3.0329971321814996E-3"/>
    <n v="2.4209085224186485E-3"/>
    <n v="1.9323683957105623E-3"/>
    <n v="1.5424198950547659E-3"/>
    <n v="1.2311644093034649E-3"/>
    <n v="8.3786239730283334E-6"/>
    <n v="2.9856446411516277E-6"/>
    <n v="1.0155472751166848E-6"/>
    <n v="3.3041291890767696E-7"/>
    <n v="0.11543858754730643"/>
    <n v="54.240956228808805"/>
    <n v="68.052946463369892"/>
    <s v="R-All-HVAC-ER-All-All-E"/>
    <n v="0"/>
    <n v="0.11543858754730643"/>
    <n v="1.3177993370884291E-2"/>
    <n v="2.6326297474026664E-2"/>
    <n v="3.9444992145984265E-2"/>
    <n v="5.2534192143395352E-2"/>
    <n v="6.5593928681072902E-2"/>
    <n v="7.7321292076664855E-2"/>
    <n v="8.6682105694804432E-2"/>
    <n v="9.4153888539805802E-2"/>
    <n v="0.10011782855018303"/>
    <n v="0.10487825525300108"/>
    <n v="0.10867805062436837"/>
    <n v="0.11171104775654987"/>
    <n v="0.11413195627896852"/>
    <n v="0.11543858754730643"/>
    <n v="0.11543858754730643"/>
    <n v="0.11543858754730643"/>
    <n v="0.11543858754730643"/>
    <n v="0.11543858754730643"/>
    <n v="0.11543858754730643"/>
    <n v="0.11543858754730643"/>
    <n v="1.2811054880920393E-2"/>
    <n v="1.2781365613178474E-2"/>
    <n v="1.2751756181993706E-2"/>
    <n v="1.2722261507447189E-2"/>
    <n v="1.2692798047713647E-2"/>
    <n v="1.1360424905628051E-2"/>
    <n v="8.9938751281756837E-3"/>
    <n v="7.1048443550374716E-3"/>
    <n v="5.5970015204133356E-3"/>
    <n v="4.3934882128541511E-3"/>
    <n v="3.4328568814033971E-3"/>
    <n v="2.6660586422176022E-3"/>
    <n v="2.0539700324547511E-3"/>
    <n v="1.5654299057466649E-3"/>
    <n v="1.1754814050908683E-3"/>
    <n v="8.642259193395674E-4"/>
    <n v="0"/>
    <n v="0"/>
    <n v="0"/>
    <n v="0"/>
    <n v="0.10809981774802849"/>
    <n v="0.10809981774802849"/>
    <n v="1.2811054880920393E-2"/>
    <n v="2.5592420494098867E-2"/>
    <n v="3.8344176676092571E-2"/>
    <n v="5.1066438183539758E-2"/>
    <n v="6.3759236231253402E-2"/>
    <n v="7.5119661136881455E-2"/>
    <n v="8.4113536265057132E-2"/>
    <n v="9.1218380620094602E-2"/>
    <n v="9.6815382140507944E-2"/>
    <n v="0.1012088703533621"/>
    <n v="0.10464172723476549"/>
    <n v="0.10730778587698309"/>
    <n v="0.10809981774802849"/>
    <n v="0.10809981774802849"/>
    <n v="0.10809981774802849"/>
    <n v="0.10809981774802849"/>
    <n v="0.10809981774802849"/>
    <n v="0.10809981774802849"/>
    <n v="0.10809981774802849"/>
    <n v="0.10809981774802849"/>
  </r>
  <r>
    <x v="77"/>
    <s v="Under $70"/>
    <n v="68.222827620123311"/>
    <s v="HVAC"/>
    <s v="Urban"/>
    <s v="SC-Retro"/>
    <s v="M_Input"/>
    <x v="4"/>
    <s v="Single Family"/>
    <s v="ATTIC R11 - R49_DHP"/>
    <n v="3.0460690038834966E-3"/>
    <n v="3.0392063840846083E-3"/>
    <n v="3.0323622183595121E-3"/>
    <n v="3.0255445784209255E-3"/>
    <n v="3.0187341537291214E-3"/>
    <n v="2.7107585450388987E-3"/>
    <n v="2.1637349033991923E-3"/>
    <n v="1.7270889040051072E-3"/>
    <n v="1.3785537976341894E-3"/>
    <n v="1.1003639034112165E-3"/>
    <n v="8.7831573260574555E-4"/>
    <n v="7.010717256557287E-4"/>
    <n v="5.5958856586387873E-4"/>
    <n v="4.4666341138575351E-4"/>
    <n v="3.5652753048731319E-4"/>
    <n v="2.8458139568878578E-4"/>
    <n v="1.9367035679214485E-6"/>
    <n v="6.9012628418195688E-7"/>
    <n v="2.347418904873602E-7"/>
    <n v="7.6374340344641489E-8"/>
    <n v="2.6683417837866593E-2"/>
    <n v="54.4422121009028"/>
    <n v="68.222827620123311"/>
    <s v="R-All-HVAC-ER-All-All-E"/>
    <n v="0"/>
    <n v="2.6683417837866593E-2"/>
    <n v="3.0460690038834966E-3"/>
    <n v="6.0852753879681049E-3"/>
    <n v="9.1176376063276179E-3"/>
    <n v="1.2143182184748543E-2"/>
    <n v="1.5161916338477665E-2"/>
    <n v="1.7872674883516564E-2"/>
    <n v="2.0036409786915756E-2"/>
    <n v="2.1763498690920865E-2"/>
    <n v="2.3142052488555054E-2"/>
    <n v="2.4242416391966271E-2"/>
    <n v="2.5120732124572016E-2"/>
    <n v="2.5821803850227743E-2"/>
    <n v="2.6381392416091623E-2"/>
    <n v="2.6683417837866593E-2"/>
    <n v="2.6683417837866593E-2"/>
    <n v="2.6683417837866593E-2"/>
    <n v="2.6683417837866593E-2"/>
    <n v="2.6683417837866593E-2"/>
    <n v="2.6683417837866593E-2"/>
    <n v="2.6683417837866593E-2"/>
    <n v="2.9612518447642367E-3"/>
    <n v="2.9543892249653484E-3"/>
    <n v="2.9475450592402522E-3"/>
    <n v="2.9407274193016656E-3"/>
    <n v="2.9339169946098614E-3"/>
    <n v="2.6259413859196388E-3"/>
    <n v="2.0789177442799324E-3"/>
    <n v="1.6422717448858473E-3"/>
    <n v="1.2937366385149295E-3"/>
    <n v="1.0155467442919566E-3"/>
    <n v="7.9349857348648574E-4"/>
    <n v="6.1625456653646889E-4"/>
    <n v="4.7477140674461891E-4"/>
    <n v="3.618462522664937E-4"/>
    <n v="2.7171037136805337E-4"/>
    <n v="1.9976423656952597E-4"/>
    <n v="0"/>
    <n v="0"/>
    <n v="0"/>
    <n v="0"/>
    <n v="2.4987074655481396E-2"/>
    <n v="2.4987074655481396E-2"/>
    <n v="2.9612518447642367E-3"/>
    <n v="5.9156410697295851E-3"/>
    <n v="8.8631861289698369E-3"/>
    <n v="1.1803913548271502E-2"/>
    <n v="1.4737830542881364E-2"/>
    <n v="1.7363771928801001E-2"/>
    <n v="1.9442689673080934E-2"/>
    <n v="2.1084961417966782E-2"/>
    <n v="2.2378698056481711E-2"/>
    <n v="2.3394244800773668E-2"/>
    <n v="2.4187743374260152E-2"/>
    <n v="2.4803997940796622E-2"/>
    <n v="2.4987074655481396E-2"/>
    <n v="2.4987074655481396E-2"/>
    <n v="2.4987074655481396E-2"/>
    <n v="2.4987074655481396E-2"/>
    <n v="2.4987074655481396E-2"/>
    <n v="2.4987074655481396E-2"/>
    <n v="2.4987074655481396E-2"/>
    <n v="2.4987074655481396E-2"/>
  </r>
  <r>
    <x v="77"/>
    <s v="Under $65"/>
    <n v="61.496406512900045"/>
    <s v="HVAC"/>
    <s v="Urban"/>
    <s v="SC-Retro"/>
    <s v="M_Input"/>
    <x v="4"/>
    <s v="Single Family"/>
    <s v="WINDOW CL30 Prime Window Replacement of Single Pane Base_Electric Zonal"/>
    <n v="4.9402402251920635E-2"/>
    <n v="4.9291101456247766E-2"/>
    <n v="4.9180099956347763E-2"/>
    <n v="4.9069528662583413E-2"/>
    <n v="4.8959074388664481E-2"/>
    <n v="4.3964199064140695E-2"/>
    <n v="3.5092344240385397E-2"/>
    <n v="2.8010639500191822E-2"/>
    <n v="2.2357953529552346E-2"/>
    <n v="1.7846155195600944E-2"/>
    <n v="1.4244886465493538E-2"/>
    <n v="1.1370270126558541E-2"/>
    <n v="9.0756379422585326E-3"/>
    <n v="7.2441712555957796E-3"/>
    <n v="5.7823103982748104E-3"/>
    <n v="4.6154583383719366E-3"/>
    <n v="3.1410256492286841E-5"/>
    <n v="1.1192752446616708E-5"/>
    <n v="3.8071407064146785E-6"/>
    <n v="1.2386705221124986E-6"/>
    <n v="0.43276266552127579"/>
    <n v="49.591015450498922"/>
    <n v="61.496406512900045"/>
    <s v="R-All-HVAC-ER-All-All-E"/>
    <n v="0"/>
    <n v="0.43276266552127579"/>
    <n v="4.9402402251920635E-2"/>
    <n v="9.8693503708168401E-2"/>
    <n v="0.14787360366451616"/>
    <n v="0.19694313232709956"/>
    <n v="0.24590220671576404"/>
    <n v="0.28986640577990475"/>
    <n v="0.32495875002029012"/>
    <n v="0.35296938952048196"/>
    <n v="0.37532734305003429"/>
    <n v="0.39317349824563524"/>
    <n v="0.40741838471112879"/>
    <n v="0.41878865483768735"/>
    <n v="0.42786429277994587"/>
    <n v="0.43276266552127579"/>
    <n v="0.43276266552127579"/>
    <n v="0.43276266552127579"/>
    <n v="0.43276266552127579"/>
    <n v="0.43276266552127579"/>
    <n v="0.43276266552127579"/>
    <n v="0.43276266552127579"/>
    <n v="4.8026802616018528E-2"/>
    <n v="4.7915501820345659E-2"/>
    <n v="4.7804500320445656E-2"/>
    <n v="4.7693929026681306E-2"/>
    <n v="4.7583474752762374E-2"/>
    <n v="4.2588599428238588E-2"/>
    <n v="3.371674460448329E-2"/>
    <n v="2.6635039864289715E-2"/>
    <n v="2.0982353893650239E-2"/>
    <n v="1.6470555559698837E-2"/>
    <n v="1.2869286829591431E-2"/>
    <n v="9.9946704906564345E-3"/>
    <n v="7.7000383063564257E-3"/>
    <n v="5.8685716196936726E-3"/>
    <n v="4.4067107623727043E-3"/>
    <n v="3.2398587024698301E-3"/>
    <n v="0"/>
    <n v="0"/>
    <n v="0"/>
    <n v="0"/>
    <n v="0.40525067280323368"/>
    <n v="0.40525067280323368"/>
    <n v="4.8026802616018528E-2"/>
    <n v="9.5942304436364187E-2"/>
    <n v="0.14374680475680984"/>
    <n v="0.19144073378349113"/>
    <n v="0.2390242085362535"/>
    <n v="0.28161280796449206"/>
    <n v="0.31532955256897532"/>
    <n v="0.34196459243326505"/>
    <n v="0.36294694632691527"/>
    <n v="0.37941750188661411"/>
    <n v="0.39228678871620554"/>
    <n v="0.40228145920686198"/>
    <n v="0.40525067280323368"/>
    <n v="0.40525067280323368"/>
    <n v="0.40525067280323368"/>
    <n v="0.40525067280323368"/>
    <n v="0.40525067280323368"/>
    <n v="0.40525067280323368"/>
    <n v="0.40525067280323368"/>
    <n v="0.40525067280323368"/>
  </r>
  <r>
    <x v="77"/>
    <s v="Under $115"/>
    <n v="104.49519908576021"/>
    <s v="HVAC"/>
    <s v="Urban"/>
    <s v="SC-Retro"/>
    <s v="M_Input"/>
    <x v="4"/>
    <s v="Single Family"/>
    <s v="ATTIC R19 - R49_Electric FAF"/>
    <n v="8.4161261262999116E-4"/>
    <n v="8.39716507396963E-4"/>
    <n v="8.3782550092605676E-4"/>
    <n v="8.3594182338842719E-4"/>
    <n v="8.3406013938498464E-4"/>
    <n v="7.4896812199285259E-4"/>
    <n v="5.978284086036236E-4"/>
    <n v="4.7718544881644444E-4"/>
    <n v="3.8088705863154526E-4"/>
    <n v="3.0402467521680252E-4"/>
    <n v="2.4267395042263412E-4"/>
    <n v="1.9370237703672893E-4"/>
    <n v="1.546113349087418E-4"/>
    <n v="1.234107172698069E-4"/>
    <n v="9.850665432247139E-5"/>
    <n v="7.8628321166124437E-5"/>
    <n v="5.3510086199955872E-7"/>
    <n v="1.9067820995995379E-7"/>
    <n v="6.4857931811424806E-8"/>
    <n v="2.110182272082379E-8"/>
    <n v="7.3724859718521099E-3"/>
    <n v="79.697243892574107"/>
    <n v="104.49519908576021"/>
    <s v="R-All-HVAC-ER-All-All-E"/>
    <n v="0"/>
    <n v="7.3724859718521099E-3"/>
    <n v="8.4161261262999116E-4"/>
    <n v="1.6813291200269542E-3"/>
    <n v="2.5191546209530108E-3"/>
    <n v="3.3550964443414379E-3"/>
    <n v="4.1891565837264225E-3"/>
    <n v="4.938124705719275E-3"/>
    <n v="5.5359531143228989E-3"/>
    <n v="6.0131385631393437E-3"/>
    <n v="6.3940256217708893E-3"/>
    <n v="6.6980502969876919E-3"/>
    <n v="6.9407242474103263E-3"/>
    <n v="7.134426624447055E-3"/>
    <n v="7.289037959355797E-3"/>
    <n v="7.3724859718521099E-3"/>
    <n v="7.3724859718521099E-3"/>
    <n v="7.3724859718521099E-3"/>
    <n v="7.3724859718521099E-3"/>
    <n v="7.3724859718521099E-3"/>
    <n v="7.3724859718521099E-3"/>
    <n v="7.3724859718521099E-3"/>
    <n v="8.1817808413073322E-4"/>
    <n v="8.1628197889770506E-4"/>
    <n v="8.1439097242679882E-4"/>
    <n v="8.1250729488916925E-4"/>
    <n v="8.106256108857267E-4"/>
    <n v="7.2553359349359465E-4"/>
    <n v="5.7439388010436566E-4"/>
    <n v="4.5375092031718655E-4"/>
    <n v="3.5745253013228737E-4"/>
    <n v="2.8059014671754463E-4"/>
    <n v="2.1923942192337623E-4"/>
    <n v="1.7026784853747104E-4"/>
    <n v="1.3117680640948391E-4"/>
    <n v="9.9976188770549017E-5"/>
    <n v="7.5072125823213504E-5"/>
    <n v="5.5193792666866544E-5"/>
    <n v="0"/>
    <n v="0"/>
    <n v="0"/>
    <n v="0"/>
    <n v="6.9037954018669519E-3"/>
    <n v="6.9037954018669519E-3"/>
    <n v="8.1817808413073322E-4"/>
    <n v="1.6344600630284383E-3"/>
    <n v="2.448851035455237E-3"/>
    <n v="3.2613583303444061E-3"/>
    <n v="4.0719839412301333E-3"/>
    <n v="4.7975175347237282E-3"/>
    <n v="5.3719114148280938E-3"/>
    <n v="5.8256623351452801E-3"/>
    <n v="6.1831148652775674E-3"/>
    <n v="6.4637050119951116E-3"/>
    <n v="6.6829444339184876E-3"/>
    <n v="6.8532122824559588E-3"/>
    <n v="6.9037954018669519E-3"/>
    <n v="6.9037954018669519E-3"/>
    <n v="6.9037954018669519E-3"/>
    <n v="6.9037954018669519E-3"/>
    <n v="6.9037954018669519E-3"/>
    <n v="6.9037954018669519E-3"/>
    <n v="6.9037954018669519E-3"/>
    <n v="6.9037954018669519E-3"/>
  </r>
  <r>
    <x v="77"/>
    <s v="Under $115"/>
    <n v="106.31841372289327"/>
    <s v="HVAC"/>
    <s v="Urban"/>
    <s v="SC-Retro"/>
    <s v="M_Input"/>
    <x v="4"/>
    <s v="Single Family"/>
    <s v="ATTIC R19 - R38_Electric FAF"/>
    <n v="3.242846135752075E-4"/>
    <n v="3.2355401882940276E-4"/>
    <n v="3.2282538870494475E-4"/>
    <n v="3.2209958251665384E-4"/>
    <n v="3.2137454446378984E-4"/>
    <n v="2.8858745030165196E-4"/>
    <n v="2.3035129412151447E-4"/>
    <n v="1.8386594562739124E-4"/>
    <n v="1.4676088591180711E-4"/>
    <n v="1.1714477996226674E-4"/>
    <n v="9.3505523867631044E-5"/>
    <n v="7.4636120637097434E-5"/>
    <n v="5.9573818456153728E-5"/>
    <n v="4.7551802528027349E-5"/>
    <n v="3.7955933468874014E-5"/>
    <n v="3.0296545420991638E-5"/>
    <n v="2.0618153014013379E-7"/>
    <n v="7.3470868551800971E-8"/>
    <n v="2.4990629939622598E-8"/>
    <n v="8.1308149664854762E-9"/>
    <n v="2.8407176040288144E-3"/>
    <n v="80.999970100684862"/>
    <n v="106.31841372289327"/>
    <s v="R-All-HVAC-ER-All-All-E"/>
    <n v="0"/>
    <n v="2.8407176040288144E-3"/>
    <n v="3.242846135752075E-4"/>
    <n v="6.4783863240461021E-4"/>
    <n v="9.7066402110955496E-4"/>
    <n v="1.2927636036262089E-3"/>
    <n v="1.6141381480899988E-3"/>
    <n v="1.9027255983916508E-3"/>
    <n v="2.1330768925131652E-3"/>
    <n v="2.3169428381405563E-3"/>
    <n v="2.4637037240523635E-3"/>
    <n v="2.5808485040146301E-3"/>
    <n v="2.6743540278822611E-3"/>
    <n v="2.7489901485193585E-3"/>
    <n v="2.8085639669755123E-3"/>
    <n v="2.8407176040288144E-3"/>
    <n v="2.8407176040288144E-3"/>
    <n v="2.8407176040288144E-3"/>
    <n v="2.8407176040288144E-3"/>
    <n v="2.8407176040288144E-3"/>
    <n v="2.8407176040288144E-3"/>
    <n v="2.8407176040288144E-3"/>
    <n v="3.1525497582423419E-4"/>
    <n v="3.1452438107842945E-4"/>
    <n v="3.1379575095397144E-4"/>
    <n v="3.1306994476568053E-4"/>
    <n v="3.1234490671281653E-4"/>
    <n v="2.7955781255067864E-4"/>
    <n v="2.2132165637054119E-4"/>
    <n v="1.7483630787641795E-4"/>
    <n v="1.3773124816083383E-4"/>
    <n v="1.0811514221129345E-4"/>
    <n v="8.4475886116657745E-5"/>
    <n v="6.5606482886124135E-5"/>
    <n v="5.0544180705180429E-5"/>
    <n v="3.8522164777054057E-5"/>
    <n v="2.8926295717900719E-5"/>
    <n v="2.1266907670018342E-5"/>
    <n v="0"/>
    <n v="0"/>
    <n v="0"/>
    <n v="0"/>
    <n v="2.6601248490093483E-3"/>
    <n v="2.6601248490093483E-3"/>
    <n v="3.1525497582423419E-4"/>
    <n v="6.2977935690266369E-4"/>
    <n v="9.4357510785663518E-4"/>
    <n v="1.2566450526223156E-3"/>
    <n v="1.5689899593351322E-3"/>
    <n v="1.8485477718858108E-3"/>
    <n v="2.069869428256352E-3"/>
    <n v="2.2447057361327698E-3"/>
    <n v="2.3824369842936036E-3"/>
    <n v="2.4905521265048969E-3"/>
    <n v="2.5750280126215544E-3"/>
    <n v="2.6406344955076785E-3"/>
    <n v="2.6601248490093483E-3"/>
    <n v="2.6601248490093483E-3"/>
    <n v="2.6601248490093483E-3"/>
    <n v="2.6601248490093483E-3"/>
    <n v="2.6601248490093483E-3"/>
    <n v="2.6601248490093483E-3"/>
    <n v="2.6601248490093483E-3"/>
    <n v="2.6601248490093483E-3"/>
  </r>
  <r>
    <x v="77"/>
    <s v="Under $65"/>
    <n v="62.08423300587463"/>
    <s v="HVAC"/>
    <s v="Urban"/>
    <s v="SC-Retro"/>
    <s v="M_Input"/>
    <x v="4"/>
    <s v="Single Family"/>
    <s v="WINDOW CL30 Prime Window Replacement of Single Pane Base_DHP"/>
    <n v="1.1358538582642652E-2"/>
    <n v="1.1332948442805276E-2"/>
    <n v="1.1307427116677931E-2"/>
    <n v="1.128200470300763E-2"/>
    <n v="1.1256609194393931E-2"/>
    <n v="1.0108193702374259E-2"/>
    <n v="8.0683879293399919E-3"/>
    <n v="6.4401712261887827E-3"/>
    <n v="5.1405127325458901E-3"/>
    <n v="4.1031656984490327E-3"/>
    <n v="3.2751664928881486E-3"/>
    <n v="2.614238296935517E-3"/>
    <n v="2.0866593329524051E-3"/>
    <n v="1.6655708013218443E-3"/>
    <n v="1.3294615800402063E-3"/>
    <n v="1.0611804127589617E-3"/>
    <n v="7.2218069161701835E-6"/>
    <n v="2.5734236538248749E-6"/>
    <n v="8.7533303305466939E-7"/>
    <n v="2.8479357835377221E-7"/>
    <n v="9.9500251189902106E-2"/>
    <n v="50.101300183436955"/>
    <n v="62.08423300587463"/>
    <s v="R-All-HVAC-ER-All-All-E"/>
    <n v="0"/>
    <n v="9.9500251189902106E-2"/>
    <n v="1.1358538582642652E-2"/>
    <n v="2.2691487025447928E-2"/>
    <n v="3.3998914142125858E-2"/>
    <n v="4.5280918845133487E-2"/>
    <n v="5.653752803952742E-2"/>
    <n v="6.6645721741901684E-2"/>
    <n v="7.4714109671241674E-2"/>
    <n v="8.1154280897430459E-2"/>
    <n v="8.6294793629976344E-2"/>
    <n v="9.039795932842537E-2"/>
    <n v="9.3673125821313513E-2"/>
    <n v="9.6287364118249036E-2"/>
    <n v="9.8374023451201442E-2"/>
    <n v="9.9500251189902106E-2"/>
    <n v="9.9500251189902106E-2"/>
    <n v="9.9500251189902106E-2"/>
    <n v="9.9500251189902106E-2"/>
    <n v="9.9500251189902106E-2"/>
    <n v="9.9500251189902106E-2"/>
    <n v="9.9500251189902106E-2"/>
    <n v="1.104226243358037E-2"/>
    <n v="1.1016672293742993E-2"/>
    <n v="1.0991150967615649E-2"/>
    <n v="1.0965728553945347E-2"/>
    <n v="1.0940333045331648E-2"/>
    <n v="9.7919175533119768E-3"/>
    <n v="7.7521117802777104E-3"/>
    <n v="6.1238950771265012E-3"/>
    <n v="4.8242365834836086E-3"/>
    <n v="3.7868895493867508E-3"/>
    <n v="2.9588903438258667E-3"/>
    <n v="2.2979621478732351E-3"/>
    <n v="1.7703831838901231E-3"/>
    <n v="1.3492946522595623E-3"/>
    <n v="1.0131854309779244E-3"/>
    <n v="7.4490426369667974E-4"/>
    <n v="0"/>
    <n v="0"/>
    <n v="0"/>
    <n v="0"/>
    <n v="9.3174728208656465E-2"/>
    <n v="9.3174728208656465E-2"/>
    <n v="1.104226243358037E-2"/>
    <n v="2.2058934727323364E-2"/>
    <n v="3.3050085694939016E-2"/>
    <n v="4.4015814248884365E-2"/>
    <n v="5.495614729421601E-2"/>
    <n v="6.4748064847527986E-2"/>
    <n v="7.2500176627805696E-2"/>
    <n v="7.86240717049322E-2"/>
    <n v="8.3448308288415804E-2"/>
    <n v="8.723519783780255E-2"/>
    <n v="9.0194088181628412E-2"/>
    <n v="9.2492050329501641E-2"/>
    <n v="9.3174728208656465E-2"/>
    <n v="9.3174728208656465E-2"/>
    <n v="9.3174728208656465E-2"/>
    <n v="9.3174728208656465E-2"/>
    <n v="9.3174728208656465E-2"/>
    <n v="9.3174728208656465E-2"/>
    <n v="9.3174728208656465E-2"/>
    <n v="9.3174728208656465E-2"/>
  </r>
  <r>
    <x v="77"/>
    <s v="Under $70"/>
    <n v="68.172789771558115"/>
    <s v="HVAC"/>
    <s v="Urban"/>
    <s v="SC-Retro"/>
    <s v="M_Input"/>
    <x v="4"/>
    <s v="Single Family"/>
    <s v="WINDOW CL22 Prime Window Replacement of Single Pane Base_Electric Zonal"/>
    <n v="1.3469167615688418E-2"/>
    <n v="1.3438822348973801E-2"/>
    <n v="1.3408558682844327E-2"/>
    <n v="1.3378412308957468E-2"/>
    <n v="1.3348297839590233E-2"/>
    <n v="1.1986485257635042E-2"/>
    <n v="9.5676453989201101E-3"/>
    <n v="7.6368755617757201E-3"/>
    <n v="6.0957161981248682E-3"/>
    <n v="4.865610672116512E-3"/>
    <n v="3.883753718934276E-3"/>
    <n v="3.1000126955226708E-3"/>
    <n v="2.4743996868862648E-3"/>
    <n v="1.9750650258020235E-3"/>
    <n v="1.5765004212375845E-3"/>
    <n v="1.2583675924451934E-3"/>
    <n v="8.5637537905341207E-6"/>
    <n v="3.0516139279143258E-6"/>
    <n v="1.0379862916325314E-6"/>
    <n v="3.3771355485647271E-7"/>
    <n v="0.11798925991481624"/>
    <n v="54.366667672409655"/>
    <n v="68.172789771558115"/>
    <s v="R-All-HVAC-ER-All-All-E"/>
    <n v="0"/>
    <n v="0.11798925991481624"/>
    <n v="1.3469167615688418E-2"/>
    <n v="2.6907989964662218E-2"/>
    <n v="4.0316548647506542E-2"/>
    <n v="5.3694960956464012E-2"/>
    <n v="6.7043258796054245E-2"/>
    <n v="7.9029744053689288E-2"/>
    <n v="8.8597389452609393E-2"/>
    <n v="9.6234265014385117E-2"/>
    <n v="0.10232998121250998"/>
    <n v="0.10719559188462649"/>
    <n v="0.11107934560356077"/>
    <n v="0.11417935829908343"/>
    <n v="0.11665375798596969"/>
    <n v="0.11798925991481624"/>
    <n v="0.11798925991481624"/>
    <n v="0.11798925991481624"/>
    <n v="0.11798925991481624"/>
    <n v="0.11798925991481624"/>
    <n v="0.11798925991481624"/>
    <n v="0.11798925991481624"/>
    <n v="1.3094121439319026E-2"/>
    <n v="1.3063776172604409E-2"/>
    <n v="1.3033512506474935E-2"/>
    <n v="1.3003366132588077E-2"/>
    <n v="1.2973251663220841E-2"/>
    <n v="1.161143908126565E-2"/>
    <n v="9.1925992225507184E-3"/>
    <n v="7.2618293854063293E-3"/>
    <n v="5.7206700217554774E-3"/>
    <n v="4.4905644957471211E-3"/>
    <n v="3.5087075425648847E-3"/>
    <n v="2.7249665191532795E-3"/>
    <n v="2.0993535105168735E-3"/>
    <n v="1.6000188494326324E-3"/>
    <n v="1.2014542448681935E-3"/>
    <n v="8.8332141607580235E-4"/>
    <n v="0"/>
    <n v="0"/>
    <n v="0"/>
    <n v="0"/>
    <n v="0.11048833638742842"/>
    <n v="0.11048833638742842"/>
    <n v="1.3094121439319026E-2"/>
    <n v="2.6157897611923435E-2"/>
    <n v="3.919141011839837E-2"/>
    <n v="5.2194776250986445E-2"/>
    <n v="6.5168027914207283E-2"/>
    <n v="7.6779466995472931E-2"/>
    <n v="8.5972066218023654E-2"/>
    <n v="9.3233895603429984E-2"/>
    <n v="9.8954565625185467E-2"/>
    <n v="0.10344513012093259"/>
    <n v="0.10695383766349748"/>
    <n v="0.10967880418265076"/>
    <n v="0.11048833638742842"/>
    <n v="0.11048833638742842"/>
    <n v="0.11048833638742842"/>
    <n v="0.11048833638742842"/>
    <n v="0.11048833638742842"/>
    <n v="0.11048833638742842"/>
    <n v="0.11048833638742842"/>
    <n v="0.11048833638742842"/>
  </r>
  <r>
    <x v="77"/>
    <s v="Under $100"/>
    <n v="85.924317529084277"/>
    <s v="HVAC"/>
    <s v="Urban"/>
    <s v="SC-Retro"/>
    <s v="M_Input"/>
    <x v="4"/>
    <s v="Single Family"/>
    <s v="WINDOW CL30 Prime Window Replacement of Single Pane Base_Heat Pump"/>
    <n v="2.2173831845232361E-2"/>
    <n v="2.2123875466291409E-2"/>
    <n v="2.2074053423614202E-2"/>
    <n v="2.2024424475160686E-2"/>
    <n v="2.1974848050031071E-2"/>
    <n v="1.9732942383802354E-2"/>
    <n v="1.5750888717381405E-2"/>
    <n v="1.2572328102334945E-2"/>
    <n v="1.0035169938493004E-2"/>
    <n v="8.0100891121299821E-3"/>
    <n v="6.3936914551154262E-3"/>
    <n v="5.1034453048561254E-3"/>
    <n v="4.0735199190040918E-3"/>
    <n v="3.2514822753057868E-3"/>
    <n v="2.5953389431239557E-3"/>
    <n v="2.0716077036467616E-3"/>
    <n v="1.4098216158071722E-5"/>
    <n v="5.0237680623505137E-6"/>
    <n v="1.7088014749707081E-6"/>
    <n v="5.5596632181790122E-7"/>
    <n v="0.19424169952768319"/>
    <n v="66.499910420024548"/>
    <n v="85.924317529084277"/>
    <s v="R-All-HVAC-ER-All-All-E"/>
    <n v="0"/>
    <n v="0.19424169952768319"/>
    <n v="2.2173831845232361E-2"/>
    <n v="4.4297707311523771E-2"/>
    <n v="6.637176073513798E-2"/>
    <n v="8.8396185210298669E-2"/>
    <n v="0.11037103326032974"/>
    <n v="0.13010397564413209"/>
    <n v="0.14585486436151349"/>
    <n v="0.15842719246384843"/>
    <n v="0.16846236240234144"/>
    <n v="0.17647245151447141"/>
    <n v="0.18286614296958684"/>
    <n v="0.18796958827444296"/>
    <n v="0.19204310819344705"/>
    <n v="0.19424169952768319"/>
    <n v="0.19424169952768319"/>
    <n v="0.19424169952768319"/>
    <n v="0.19424169952768319"/>
    <n v="0.19424169952768319"/>
    <n v="0.19424169952768319"/>
    <n v="0.19424169952768319"/>
    <n v="2.1556406100279434E-2"/>
    <n v="2.1506449721338482E-2"/>
    <n v="2.1456627678661275E-2"/>
    <n v="2.1406998730207759E-2"/>
    <n v="2.1357422305078144E-2"/>
    <n v="1.9115516638849427E-2"/>
    <n v="1.513346297242848E-2"/>
    <n v="1.195490235738202E-2"/>
    <n v="9.4177441935400785E-3"/>
    <n v="7.3926633671770568E-3"/>
    <n v="5.7762657101625009E-3"/>
    <n v="4.4860195599032001E-3"/>
    <n v="3.4560941740511665E-3"/>
    <n v="2.6340565303528615E-3"/>
    <n v="1.9779131981710303E-3"/>
    <n v="1.4541819586938363E-3"/>
    <n v="0"/>
    <n v="0"/>
    <n v="0"/>
    <n v="0"/>
    <n v="0.18189318462862469"/>
    <n v="0.18189318462862469"/>
    <n v="2.1556406100279434E-2"/>
    <n v="4.3062855821617917E-2"/>
    <n v="6.4519483500279196E-2"/>
    <n v="8.5926482230486961E-2"/>
    <n v="0.10728390453556511"/>
    <n v="0.12639942117441452"/>
    <n v="0.14153288414684301"/>
    <n v="0.15348778650422504"/>
    <n v="0.16290553069776512"/>
    <n v="0.17029819406494218"/>
    <n v="0.17607445977510466"/>
    <n v="0.18056047933500785"/>
    <n v="0.18189318462862469"/>
    <n v="0.18189318462862469"/>
    <n v="0.18189318462862469"/>
    <n v="0.18189318462862469"/>
    <n v="0.18189318462862469"/>
    <n v="0.18189318462862469"/>
    <n v="0.18189318462862469"/>
    <n v="0.18189318462862469"/>
  </r>
  <r>
    <x v="77"/>
    <s v="Under $70"/>
    <n v="68.820061119590136"/>
    <s v="HVAC"/>
    <s v="Urban"/>
    <s v="SC-Retro"/>
    <s v="M_Input"/>
    <x v="4"/>
    <s v="Single Family"/>
    <s v="WINDOW CL22 Prime Window Replacement of Single Pane Base_DHP"/>
    <n v="3.096738770016295E-3"/>
    <n v="3.0897619941231669E-3"/>
    <n v="3.0828039792777061E-3"/>
    <n v="3.0758729314613498E-3"/>
    <n v="3.0689492189136373E-3"/>
    <n v="2.7558505969078784E-3"/>
    <n v="2.1997275028409089E-3"/>
    <n v="1.7558181254196318E-3"/>
    <n v="1.4014853196839363E-3"/>
    <n v="1.1186678819408349E-3"/>
    <n v="8.9292605584699559E-4"/>
    <n v="7.1273368746158539E-4"/>
    <n v="5.6889702923971185E-4"/>
    <n v="4.5409342382675177E-4"/>
    <n v="3.6245817965076428E-4"/>
    <n v="2.8931525849586995E-4"/>
    <n v="1.9689196197344657E-6"/>
    <n v="7.0160617428852212E-7"/>
    <n v="2.3864669916943573E-7"/>
    <n v="7.7644787586275191E-8"/>
    <n v="2.7127282549974121E-2"/>
    <n v="54.919521115921107"/>
    <n v="68.820061119590136"/>
    <s v="R-All-HVAC-ER-All-All-E"/>
    <n v="0"/>
    <n v="2.7127282549974121E-2"/>
    <n v="3.096738770016295E-3"/>
    <n v="6.1865007641394619E-3"/>
    <n v="9.2693047434171671E-3"/>
    <n v="1.2345177674878516E-2"/>
    <n v="1.5414126893792153E-2"/>
    <n v="1.8169977490700033E-2"/>
    <n v="2.0369704993540943E-2"/>
    <n v="2.2125523118960575E-2"/>
    <n v="2.3527008438644512E-2"/>
    <n v="2.4645676320585348E-2"/>
    <n v="2.5538602376432344E-2"/>
    <n v="2.6251336063893928E-2"/>
    <n v="2.6820233093133639E-2"/>
    <n v="2.7127282549974121E-2"/>
    <n v="2.7127282549974121E-2"/>
    <n v="2.7127282549974121E-2"/>
    <n v="2.7127282549974121E-2"/>
    <n v="2.7127282549974121E-2"/>
    <n v="2.7127282549974121E-2"/>
    <n v="2.7127282549974121E-2"/>
    <n v="3.0105107217769456E-3"/>
    <n v="3.0035339458838175E-3"/>
    <n v="2.9965759310383567E-3"/>
    <n v="2.9896448832220004E-3"/>
    <n v="2.9827211706742879E-3"/>
    <n v="2.669622548668529E-3"/>
    <n v="2.1134994546015595E-3"/>
    <n v="1.6695900771802824E-3"/>
    <n v="1.3152572714445869E-3"/>
    <n v="1.0324398337014855E-3"/>
    <n v="8.0669800760764629E-4"/>
    <n v="6.2650563922223609E-4"/>
    <n v="4.8266898100036255E-4"/>
    <n v="3.6786537558740242E-4"/>
    <n v="2.7623013141141498E-4"/>
    <n v="2.0308721025652062E-4"/>
    <n v="0"/>
    <n v="0"/>
    <n v="0"/>
    <n v="0"/>
    <n v="2.5402721585187134E-2"/>
    <n v="2.5402721585187134E-2"/>
    <n v="3.0105107217769456E-3"/>
    <n v="6.0140446676607631E-3"/>
    <n v="9.0106205986991202E-3"/>
    <n v="1.2000265481921121E-2"/>
    <n v="1.4982986652595408E-2"/>
    <n v="1.7652609201263936E-2"/>
    <n v="1.9766108655865495E-2"/>
    <n v="2.1435698733045776E-2"/>
    <n v="2.2750956004490362E-2"/>
    <n v="2.3783395838191848E-2"/>
    <n v="2.4590093845799493E-2"/>
    <n v="2.521659948502173E-2"/>
    <n v="2.5402721585187134E-2"/>
    <n v="2.5402721585187134E-2"/>
    <n v="2.5402721585187134E-2"/>
    <n v="2.5402721585187134E-2"/>
    <n v="2.5402721585187134E-2"/>
    <n v="2.5402721585187134E-2"/>
    <n v="2.5402721585187134E-2"/>
    <n v="2.5402721585187134E-2"/>
  </r>
  <r>
    <x v="77"/>
    <s v="Under $100"/>
    <n v="93.893782721422994"/>
    <s v="HVAC"/>
    <s v="Urban"/>
    <s v="SC-Retro"/>
    <s v="M_Input"/>
    <x v="4"/>
    <s v="Single Family"/>
    <s v="WINDOW CL22 Prime Window Replacement of Single Pane Base_Heat Pump"/>
    <n v="6.0696561783185722E-3"/>
    <n v="6.055981589000778E-3"/>
    <n v="6.0423437716283527E-3"/>
    <n v="6.0287588100526156E-3"/>
    <n v="6.0151882257175665E-3"/>
    <n v="5.4015100543843451E-3"/>
    <n v="4.3115001360496917E-3"/>
    <n v="3.4414308485248577E-3"/>
    <n v="2.7469330354260467E-3"/>
    <n v="2.1926064564603263E-3"/>
    <n v="1.7501489644942937E-3"/>
    <n v="1.3969691184426986E-3"/>
    <n v="1.1150470300514657E-3"/>
    <n v="8.9003017695592559E-4"/>
    <n v="7.1042367241321686E-4"/>
    <n v="5.6706240875527628E-4"/>
    <n v="3.8591130935048384E-6"/>
    <n v="1.3751590194656221E-6"/>
    <n v="4.6775124400999361E-7"/>
    <n v="1.5218499191805852E-7"/>
    <n v="5.3169895932028394E-2"/>
    <n v="72.211332954460346"/>
    <n v="93.893782721422994"/>
    <s v="R-All-HVAC-ER-All-All-E"/>
    <n v="0"/>
    <n v="5.3169895932028394E-2"/>
    <n v="6.0696561783185722E-3"/>
    <n v="1.212563776731935E-2"/>
    <n v="1.8167981538947702E-2"/>
    <n v="2.4196740349000316E-2"/>
    <n v="3.0211928574717883E-2"/>
    <n v="3.5613438629102226E-2"/>
    <n v="3.9924938765151921E-2"/>
    <n v="4.3366369613676778E-2"/>
    <n v="4.6113302649102822E-2"/>
    <n v="4.830590910556315E-2"/>
    <n v="5.0056058070057446E-2"/>
    <n v="5.1453027188500144E-2"/>
    <n v="5.2568074218551614E-2"/>
    <n v="5.3169895932028394E-2"/>
    <n v="5.3169895932028394E-2"/>
    <n v="5.3169895932028394E-2"/>
    <n v="5.3169895932028394E-2"/>
    <n v="5.3169895932028394E-2"/>
    <n v="5.3169895932028394E-2"/>
    <n v="5.3169895932028394E-2"/>
    <n v="5.9006478619543327E-3"/>
    <n v="5.8869732726365386E-3"/>
    <n v="5.8733354552641132E-3"/>
    <n v="5.859750493688377E-3"/>
    <n v="5.846179909353327E-3"/>
    <n v="5.2325017380201056E-3"/>
    <n v="4.1424918196854531E-3"/>
    <n v="3.2724225321606186E-3"/>
    <n v="2.5779247190618076E-3"/>
    <n v="2.0235981400960872E-3"/>
    <n v="1.5811406481300546E-3"/>
    <n v="1.2279608020784596E-3"/>
    <n v="9.4603871368722668E-4"/>
    <n v="7.2102186059168653E-4"/>
    <n v="5.414153560489778E-4"/>
    <n v="3.9805409239103721E-4"/>
    <n v="0"/>
    <n v="0"/>
    <n v="0"/>
    <n v="0"/>
    <n v="4.9789729604743614E-2"/>
    <n v="4.9789729604743614E-2"/>
    <n v="5.9006478619543327E-3"/>
    <n v="1.1787621134590871E-2"/>
    <n v="1.7660956589854983E-2"/>
    <n v="2.3520707083543362E-2"/>
    <n v="2.936688699289669E-2"/>
    <n v="3.4599388730916794E-2"/>
    <n v="3.8741880550602251E-2"/>
    <n v="4.2014303082762869E-2"/>
    <n v="4.4592227801824674E-2"/>
    <n v="4.6615825941920763E-2"/>
    <n v="4.8196966590050815E-2"/>
    <n v="4.9424927392129274E-2"/>
    <n v="4.9789729604743614E-2"/>
    <n v="4.9789729604743614E-2"/>
    <n v="4.9789729604743614E-2"/>
    <n v="4.9789729604743614E-2"/>
    <n v="4.9789729604743614E-2"/>
    <n v="4.9789729604743614E-2"/>
    <n v="4.9789729604743614E-2"/>
    <n v="4.9789729604743614E-2"/>
  </r>
  <r>
    <x v="77"/>
    <s v="Under $130"/>
    <n v="120.99442776945951"/>
    <s v="HVAC"/>
    <s v="Urban"/>
    <s v="SC-Retro"/>
    <s v="M_Input"/>
    <x v="4"/>
    <s v="Single Family"/>
    <s v="ATTIC R11 - R38_Heat Pump"/>
    <n v="5.2969449503389287E-3"/>
    <n v="5.2850112353628482E-3"/>
    <n v="5.2731096109969499E-3"/>
    <n v="5.2612541135016897E-3"/>
    <n v="5.2494111629201616E-3"/>
    <n v="4.7138586711022107E-3"/>
    <n v="3.7626149164120492E-3"/>
    <n v="3.0033117559690524E-3"/>
    <n v="2.3972285486111257E-3"/>
    <n v="1.9134717612366344E-3"/>
    <n v="1.5273423151930603E-3"/>
    <n v="1.2191248236015151E-3"/>
    <n v="9.7309346060153908E-4"/>
    <n v="7.7672288396110698E-4"/>
    <n v="6.1998158934150379E-4"/>
    <n v="4.9487125371496432E-4"/>
    <n v="3.3678200235536305E-6"/>
    <n v="1.2000913083167958E-6"/>
    <n v="4.0820312010817246E-7"/>
    <n v="1.3281073931951156E-7"/>
    <n v="4.6400982772837066E-2"/>
    <n v="91.130746336274569"/>
    <n v="120.99442776945951"/>
    <s v="R-All-HVAC-ER-All-All-E"/>
    <n v="0"/>
    <n v="4.6400982772837066E-2"/>
    <n v="5.2969449503389287E-3"/>
    <n v="1.0581956185701777E-2"/>
    <n v="1.5855065796698726E-2"/>
    <n v="2.1116319910200416E-2"/>
    <n v="2.6365731073120579E-2"/>
    <n v="3.1079589744222789E-2"/>
    <n v="3.484220466063484E-2"/>
    <n v="3.7845516416603893E-2"/>
    <n v="4.0242744965215016E-2"/>
    <n v="4.2156216726451652E-2"/>
    <n v="4.3683559041644712E-2"/>
    <n v="4.4902683865246228E-2"/>
    <n v="4.5875777325847765E-2"/>
    <n v="4.6400982772837066E-2"/>
    <n v="4.6400982772837066E-2"/>
    <n v="4.6400982772837066E-2"/>
    <n v="4.6400982772837066E-2"/>
    <n v="4.6400982772837066E-2"/>
    <n v="4.6400982772837066E-2"/>
    <n v="4.6400982772837066E-2"/>
    <n v="5.1494526177207015E-3"/>
    <n v="5.137518902744621E-3"/>
    <n v="5.1256172783787227E-3"/>
    <n v="5.1137617808834626E-3"/>
    <n v="5.1019188303019344E-3"/>
    <n v="4.5663663384839836E-3"/>
    <n v="3.615122583793822E-3"/>
    <n v="2.8558194233508252E-3"/>
    <n v="2.2497362159928985E-3"/>
    <n v="1.7659794286184072E-3"/>
    <n v="1.3798499825748332E-3"/>
    <n v="1.071632490983288E-3"/>
    <n v="8.2560112798331191E-4"/>
    <n v="6.2923055134287982E-4"/>
    <n v="4.7248925672327663E-4"/>
    <n v="3.4737892109673715E-4"/>
    <n v="0"/>
    <n v="0"/>
    <n v="0"/>
    <n v="0"/>
    <n v="4.3451136120472522E-2"/>
    <n v="4.3451136120472522E-2"/>
    <n v="5.1494526177207015E-3"/>
    <n v="1.0286971520465323E-2"/>
    <n v="1.5412588798844044E-2"/>
    <n v="2.0526350579727508E-2"/>
    <n v="2.5628269410029443E-2"/>
    <n v="3.0194635748513426E-2"/>
    <n v="3.3809758332307246E-2"/>
    <n v="3.6665577755658069E-2"/>
    <n v="3.8915313971650968E-2"/>
    <n v="4.0681293400269374E-2"/>
    <n v="4.206114338284421E-2"/>
    <n v="4.3132775873827495E-2"/>
    <n v="4.3451136120472522E-2"/>
    <n v="4.3451136120472522E-2"/>
    <n v="4.3451136120472522E-2"/>
    <n v="4.3451136120472522E-2"/>
    <n v="4.3451136120472522E-2"/>
    <n v="4.3451136120472522E-2"/>
    <n v="4.3451136120472522E-2"/>
    <n v="4.3451136120472522E-2"/>
  </r>
  <r>
    <x v="77"/>
    <s v="Under $115"/>
    <n v="106.05339750631474"/>
    <s v="HVAC"/>
    <s v="Urban"/>
    <s v="SC-Retro"/>
    <s v="M_Input"/>
    <x v="4"/>
    <s v="Single Family"/>
    <s v="WINDOW CL30 Prime Window Replacement of Double Pane Base_Electric FAF"/>
    <n v="0.14165476448700867"/>
    <n v="0.14133562437884437"/>
    <n v="0.14101734246117847"/>
    <n v="0.14070029410192378"/>
    <n v="0.14038358128138553"/>
    <n v="0.12606144601093155"/>
    <n v="0.10062259185939827"/>
    <n v="8.0316753045666225E-2"/>
    <n v="6.4108433948008942E-2"/>
    <n v="5.1171457176116888E-2"/>
    <n v="4.0845301957663713E-2"/>
    <n v="3.260272503992865E-2"/>
    <n v="2.6023174920203632E-2"/>
    <n v="2.0771689762820861E-2"/>
    <n v="1.6579999763605736E-2"/>
    <n v="1.3234207935632507E-2"/>
    <n v="9.0064698943226914E-5"/>
    <n v="3.2093716894611938E-5"/>
    <n v="1.0916465506798476E-5"/>
    <n v="3.5517216387999529E-6"/>
    <n v="1.2408889177206588"/>
    <n v="80.399678043031741"/>
    <n v="106.05339750631474"/>
    <s v="R-All-HVAC-ER-All-All-E"/>
    <n v="0"/>
    <n v="1.2408889177206588"/>
    <n v="0.14165476448700867"/>
    <n v="0.28299038886585304"/>
    <n v="0.42400773132703151"/>
    <n v="0.56470802542895526"/>
    <n v="0.70509160671034077"/>
    <n v="0.83115305272127227"/>
    <n v="0.93177564458067053"/>
    <n v="1.0120923976263367"/>
    <n v="1.0762008315743457"/>
    <n v="1.1273722887504625"/>
    <n v="1.1682175907081263"/>
    <n v="1.2008203157480548"/>
    <n v="1.2268434906682584"/>
    <n v="1.2408889177206588"/>
    <n v="1.2408889177206588"/>
    <n v="1.2408889177206588"/>
    <n v="1.2408889177206588"/>
    <n v="1.2408889177206588"/>
    <n v="1.2408889177206588"/>
    <n v="1.2408889177206588"/>
    <n v="0.13771041697413947"/>
    <n v="0.13739127686597516"/>
    <n v="0.13707299494830927"/>
    <n v="0.13675594658905457"/>
    <n v="0.13643923376851633"/>
    <n v="0.12211709849806233"/>
    <n v="9.6678244346529052E-2"/>
    <n v="7.6372405532797005E-2"/>
    <n v="6.0164086435139721E-2"/>
    <n v="4.7227109663247668E-2"/>
    <n v="3.6900954444794493E-2"/>
    <n v="2.8658377527059433E-2"/>
    <n v="2.2078827407334415E-2"/>
    <n v="1.6827342249951645E-2"/>
    <n v="1.2635652250736519E-2"/>
    <n v="9.2898604227632901E-3"/>
    <n v="0"/>
    <n v="0"/>
    <n v="0"/>
    <n v="0"/>
    <n v="1.1620019674632744"/>
    <n v="1.1620019674632744"/>
    <n v="0.13771041697413947"/>
    <n v="0.27510169384011463"/>
    <n v="0.41217468878842389"/>
    <n v="0.54893063537747844"/>
    <n v="0.68536986914599474"/>
    <n v="0.80748696764405703"/>
    <n v="0.90416521199058608"/>
    <n v="0.98053761752338309"/>
    <n v="1.0407017039585229"/>
    <n v="1.0879288136217706"/>
    <n v="1.1248297680665651"/>
    <n v="1.1534881455936246"/>
    <n v="1.1620019674632744"/>
    <n v="1.1620019674632744"/>
    <n v="1.1620019674632744"/>
    <n v="1.1620019674632744"/>
    <n v="1.1620019674632744"/>
    <n v="1.1620019674632744"/>
    <n v="1.1620019674632744"/>
    <n v="1.1620019674632744"/>
  </r>
  <r>
    <x v="77"/>
    <s v="Over $160"/>
    <n v="131.48349527401695"/>
    <s v="HVAC"/>
    <s v="Urban"/>
    <s v="SC-Retro"/>
    <s v="M_Input"/>
    <x v="4"/>
    <s v="Single Family"/>
    <s v="ATTIC R11 - R49_Heat Pump"/>
    <n v="4.5052126961456409E-3"/>
    <n v="4.4950627087988835E-3"/>
    <n v="4.4849400154915696E-3"/>
    <n v="4.4748565544898943E-3"/>
    <n v="4.4647837650197471E-3"/>
    <n v="4.0092800910696731E-3"/>
    <n v="3.2002183619148044E-3"/>
    <n v="2.5544079427537699E-3"/>
    <n v="2.0389157512529154E-3"/>
    <n v="1.6274658984114705E-3"/>
    <n v="1.299051067035909E-3"/>
    <n v="1.0369027212798251E-3"/>
    <n v="8.2764556821717417E-4"/>
    <n v="6.6062642353580288E-4"/>
    <n v="5.2731318785919712E-4"/>
    <n v="4.2090304432020048E-4"/>
    <n v="2.8644333046120281E-6"/>
    <n v="1.0207141379517105E-6"/>
    <n v="3.4718916216033752E-7"/>
    <n v="1.1295957095579549E-7"/>
    <n v="3.9465446339676392E-2"/>
    <n v="98.633458316129918"/>
    <n v="131.48349527401695"/>
    <s v="R-All-HVAC-ER-All-All-E"/>
    <n v="0"/>
    <n v="3.9465446339676392E-2"/>
    <n v="4.5052126961456409E-3"/>
    <n v="9.0002754049445244E-3"/>
    <n v="1.3485215420436094E-2"/>
    <n v="1.7960071974925988E-2"/>
    <n v="2.2424855739945737E-2"/>
    <n v="2.643413583101541E-2"/>
    <n v="2.9634354192930215E-2"/>
    <n v="3.2188762135683988E-2"/>
    <n v="3.4227677886936904E-2"/>
    <n v="3.5855143785348376E-2"/>
    <n v="3.7154194852384283E-2"/>
    <n v="3.819109757366411E-2"/>
    <n v="3.9018743141881286E-2"/>
    <n v="3.9465446339676392E-2"/>
    <n v="3.9465446339676392E-2"/>
    <n v="3.9465446339676392E-2"/>
    <n v="3.9465446339676392E-2"/>
    <n v="3.9465446339676392E-2"/>
    <n v="3.9465446339676392E-2"/>
    <n v="3.9465446339676392E-2"/>
    <n v="4.379765983800017E-3"/>
    <n v="4.3696159964532596E-3"/>
    <n v="4.3594933031459457E-3"/>
    <n v="4.3494098421442704E-3"/>
    <n v="4.3393370526741233E-3"/>
    <n v="3.8838333787240492E-3"/>
    <n v="3.0747716495691806E-3"/>
    <n v="2.428961230408146E-3"/>
    <n v="1.9134690389072916E-3"/>
    <n v="1.5020191860658466E-3"/>
    <n v="1.1736043546902849E-3"/>
    <n v="9.1145600893420109E-4"/>
    <n v="7.0219885587155019E-4"/>
    <n v="5.351797111901789E-4"/>
    <n v="4.0186647551357314E-4"/>
    <n v="2.954563319745765E-4"/>
    <n v="0"/>
    <n v="0"/>
    <n v="0"/>
    <n v="0"/>
    <n v="3.6956512092763912E-2"/>
    <n v="3.6956512092763912E-2"/>
    <n v="4.379765983800017E-3"/>
    <n v="8.7493819802532766E-3"/>
    <n v="1.3108875283399223E-2"/>
    <n v="1.7458285125543493E-2"/>
    <n v="2.1797622178217617E-2"/>
    <n v="2.5681455556941665E-2"/>
    <n v="2.8756227206510845E-2"/>
    <n v="3.118518843691899E-2"/>
    <n v="3.3098657475826285E-2"/>
    <n v="3.4600676661892128E-2"/>
    <n v="3.5774281016582414E-2"/>
    <n v="3.6685737025516613E-2"/>
    <n v="3.6956512092763912E-2"/>
    <n v="3.6956512092763912E-2"/>
    <n v="3.6956512092763912E-2"/>
    <n v="3.6956512092763912E-2"/>
    <n v="3.6956512092763912E-2"/>
    <n v="3.6956512092763912E-2"/>
    <n v="3.6956512092763912E-2"/>
    <n v="3.6956512092763912E-2"/>
  </r>
  <r>
    <x v="77"/>
    <s v="Under $115"/>
    <n v="108.14419685476165"/>
    <s v="HVAC"/>
    <s v="Urban"/>
    <s v="SC-Retro"/>
    <s v="M_Input"/>
    <x v="4"/>
    <s v="Single Family"/>
    <s v="WINDOW CL22 Prime Window Replacement of Double Pane Base_Electric FAF"/>
    <n v="4.0945490226436891E-2"/>
    <n v="4.0853242371399839E-2"/>
    <n v="4.0761242577420184E-2"/>
    <n v="4.0669599345071583E-2"/>
    <n v="4.0578053100616622E-2"/>
    <n v="3.6438221645869746E-2"/>
    <n v="2.9085088429310079E-2"/>
    <n v="2.3215659838621769E-2"/>
    <n v="1.8530624544514439E-2"/>
    <n v="1.4791174919283319E-2"/>
    <n v="1.1806386591795604E-2"/>
    <n v="9.423859227834416E-3"/>
    <n v="7.5220318795120849E-3"/>
    <n v="6.0040834012904795E-3"/>
    <n v="4.792470064339454E-3"/>
    <n v="3.8253646719575807E-3"/>
    <n v="2.6033316024926825E-5"/>
    <n v="9.2767297746549338E-6"/>
    <n v="3.1554182687363508E-6"/>
    <n v="1.0266296666770087E-6"/>
    <n v="0.35868052328931599"/>
    <n v="81.952032452155066"/>
    <n v="108.14419685476165"/>
    <s v="R-All-HVAC-ER-All-All-E"/>
    <n v="0"/>
    <n v="0.35868052328931599"/>
    <n v="4.0945490226436891E-2"/>
    <n v="8.1798732597836737E-2"/>
    <n v="0.12255997517525692"/>
    <n v="0.16322957452032849"/>
    <n v="0.20380762762094512"/>
    <n v="0.24024584926681486"/>
    <n v="0.26933093769612493"/>
    <n v="0.29254659753474671"/>
    <n v="0.31107722207926114"/>
    <n v="0.32586839699854447"/>
    <n v="0.33767478359034009"/>
    <n v="0.34709864281817449"/>
    <n v="0.35462067469768654"/>
    <n v="0.35868052328931599"/>
    <n v="0.35868052328931599"/>
    <n v="0.35868052328931599"/>
    <n v="0.35868052328931599"/>
    <n v="0.35868052328931599"/>
    <n v="0.35868052328931599"/>
    <n v="0.35868052328931599"/>
    <n v="3.9805371550423921E-2"/>
    <n v="3.9713123695386869E-2"/>
    <n v="3.9621123901407214E-2"/>
    <n v="3.9529480669058613E-2"/>
    <n v="3.9437934424603652E-2"/>
    <n v="3.5298102969856776E-2"/>
    <n v="2.7944969753297112E-2"/>
    <n v="2.2075541162608799E-2"/>
    <n v="1.7390505868501473E-2"/>
    <n v="1.365105624327035E-2"/>
    <n v="1.0666267915782636E-2"/>
    <n v="8.2837405518214474E-3"/>
    <n v="6.3819132034991163E-3"/>
    <n v="4.8639647252775109E-3"/>
    <n v="3.6523513883264854E-3"/>
    <n v="2.6852459959446121E-3"/>
    <n v="0"/>
    <n v="0"/>
    <n v="0"/>
    <n v="0"/>
    <n v="0.33587814976905661"/>
    <n v="0.33587814976905661"/>
    <n v="3.9805371550423921E-2"/>
    <n v="7.9518495245810783E-2"/>
    <n v="0.11913961914721799"/>
    <n v="0.15866909981627661"/>
    <n v="0.19810703424088028"/>
    <n v="0.23340513721073705"/>
    <n v="0.26135010696403416"/>
    <n v="0.28342564812664295"/>
    <n v="0.30081615399514444"/>
    <n v="0.31446721023841478"/>
    <n v="0.32513347815419741"/>
    <n v="0.33341721870601887"/>
    <n v="0.33587814976905661"/>
    <n v="0.33587814976905661"/>
    <n v="0.33587814976905661"/>
    <n v="0.33587814976905661"/>
    <n v="0.33587814976905661"/>
    <n v="0.33587814976905661"/>
    <n v="0.33587814976905661"/>
    <n v="0.33587814976905661"/>
  </r>
  <r>
    <x v="77"/>
    <s v="Over $160"/>
    <n v="154.31525467522667"/>
    <s v="HVAC"/>
    <s v="Urban"/>
    <s v="SC-Retro"/>
    <s v="M_Input"/>
    <x v="4"/>
    <s v="Single Family"/>
    <s v="CFM50 Infiltration Reduction_Heat Pump"/>
    <n v="0.11169469619435178"/>
    <n v="0.11144305441192437"/>
    <n v="0.11119208931218637"/>
    <n v="0.11094209687251015"/>
    <n v="0.11069236900490904"/>
    <n v="9.9399373999192311E-2"/>
    <n v="7.934085287370965E-2"/>
    <n v="6.3329711240141223E-2"/>
    <n v="5.0549461426517915E-2"/>
    <n v="4.0348663059849577E-2"/>
    <n v="3.2206495910317337E-2"/>
    <n v="2.5707228991770255E-2"/>
    <n v="2.0519257698467262E-2"/>
    <n v="1.6378464825405722E-2"/>
    <n v="1.3073319794112585E-2"/>
    <n v="1.0435164959657383E-2"/>
    <n v="7.1015960689568434E-5"/>
    <n v="2.5305876376787684E-5"/>
    <n v="8.6076264551609976E-6"/>
    <n v="2.8005303658462448E-6"/>
    <n v="0.97844016173884618"/>
    <n v="107.6012930085291"/>
    <n v="154.31525467522667"/>
    <s v="R-All-HVAC-ER-All-All-E"/>
    <n v="0"/>
    <n v="0.97844016173884618"/>
    <n v="0.11169469619435178"/>
    <n v="0.22313775060627616"/>
    <n v="0.33432983991846255"/>
    <n v="0.44527193679097271"/>
    <n v="0.55596430579588174"/>
    <n v="0.65536367979507404"/>
    <n v="0.73470453266878366"/>
    <n v="0.79803424390892486"/>
    <n v="0.84858370533544281"/>
    <n v="0.88893236839529233"/>
    <n v="0.92113886430560965"/>
    <n v="0.9468460932973799"/>
    <n v="0.9673653509958472"/>
    <n v="0.97844016173884618"/>
    <n v="0.97844016173884618"/>
    <n v="0.97844016173884618"/>
    <n v="0.97844016173884618"/>
    <n v="0.97844016173884618"/>
    <n v="0.97844016173884618"/>
    <n v="0.97844016173884618"/>
    <n v="0.1085845805640704"/>
    <n v="0.10833293878164299"/>
    <n v="0.10808197368190499"/>
    <n v="0.10783198124222877"/>
    <n v="0.10758225337462766"/>
    <n v="9.6289258368910932E-2"/>
    <n v="7.623073724342827E-2"/>
    <n v="6.0219595609859837E-2"/>
    <n v="4.7439345796236529E-2"/>
    <n v="3.723854742956819E-2"/>
    <n v="2.9096380280035951E-2"/>
    <n v="2.2597113361488869E-2"/>
    <n v="1.7409142068185876E-2"/>
    <n v="1.3268349195124336E-2"/>
    <n v="9.9632041638311984E-3"/>
    <n v="7.325049329375998E-3"/>
    <n v="0"/>
    <n v="0"/>
    <n v="0"/>
    <n v="0"/>
    <n v="0.91623784913321848"/>
    <n v="0.91623784913321848"/>
    <n v="0.1085845805640704"/>
    <n v="0.21691751934571341"/>
    <n v="0.32499949302761838"/>
    <n v="0.43283147426984714"/>
    <n v="0.54041372764447482"/>
    <n v="0.63670298601338571"/>
    <n v="0.71293372325681403"/>
    <n v="0.77315331886667382"/>
    <n v="0.82059266466291036"/>
    <n v="0.85783121209247859"/>
    <n v="0.88692759237251451"/>
    <n v="0.90952470573400335"/>
    <n v="0.91623784913321848"/>
    <n v="0.91623784913321848"/>
    <n v="0.91623784913321848"/>
    <n v="0.91623784913321848"/>
    <n v="0.91623784913321848"/>
    <n v="0.91623784913321848"/>
    <n v="0.91623784913321848"/>
    <n v="0.91623784913321848"/>
  </r>
  <r>
    <x v="77"/>
    <s v="Under $130"/>
    <n v="118.51206068425023"/>
    <s v="HVAC"/>
    <s v="Urban"/>
    <s v="SC-Retro"/>
    <s v="M_Input"/>
    <x v="4"/>
    <s v="Single Family"/>
    <s v="ATTIC R19 - R49_DHP"/>
    <n v="1.4945960569899357E-3"/>
    <n v="1.4912288172855949E-3"/>
    <n v="1.4878706323288287E-3"/>
    <n v="1.4845254626175712E-3"/>
    <n v="1.4811838331673451E-3"/>
    <n v="1.3300713239593675E-3"/>
    <n v="1.0616665777659514E-3"/>
    <n v="8.4742015453561606E-4"/>
    <n v="6.7640656454786099E-4"/>
    <n v="5.3990882977231452E-4"/>
    <n v="4.3095781122198833E-4"/>
    <n v="3.4399057785503083E-4"/>
    <n v="2.7456990075093988E-4"/>
    <n v="2.1916160553411867E-4"/>
    <n v="1.7493518386987856E-4"/>
    <n v="1.3963381372742524E-4"/>
    <n v="9.5027050026882694E-7"/>
    <n v="3.3862004499846814E-7"/>
    <n v="1.151793683877395E-7"/>
    <n v="3.747413068738031E-8"/>
    <n v="1.3092589510167132E-2"/>
    <n v="90.448279969819126"/>
    <n v="118.51206068425023"/>
    <s v="R-All-HVAC-ER-All-All-E"/>
    <n v="0"/>
    <n v="1.3092589510167132E-2"/>
    <n v="1.4945960569899357E-3"/>
    <n v="2.9858248742755306E-3"/>
    <n v="4.4736955066043589E-3"/>
    <n v="5.9582209692219303E-3"/>
    <n v="7.439404802389275E-3"/>
    <n v="8.7694761263486416E-3"/>
    <n v="9.8311427041145923E-3"/>
    <n v="1.0678562858650209E-2"/>
    <n v="1.135496942319807E-2"/>
    <n v="1.1894878252970384E-2"/>
    <n v="1.2325836064192372E-2"/>
    <n v="1.2669826642047402E-2"/>
    <n v="1.2944396542798341E-2"/>
    <n v="1.3092589510167132E-2"/>
    <n v="1.3092589510167132E-2"/>
    <n v="1.3092589510167132E-2"/>
    <n v="1.3092589510167132E-2"/>
    <n v="1.3092589510167132E-2"/>
    <n v="1.3092589510167132E-2"/>
    <n v="1.3092589510167132E-2"/>
    <n v="1.4529793400268219E-3"/>
    <n v="1.4496121003224811E-3"/>
    <n v="1.4462539153657149E-3"/>
    <n v="1.4429087456544574E-3"/>
    <n v="1.4395671162042312E-3"/>
    <n v="1.2884546069962537E-3"/>
    <n v="1.0200498608028375E-3"/>
    <n v="8.0580343757250222E-4"/>
    <n v="6.3478984758474715E-4"/>
    <n v="4.9829211280920068E-4"/>
    <n v="3.8934109425887449E-4"/>
    <n v="3.0237386089191699E-4"/>
    <n v="2.3295318378782601E-4"/>
    <n v="1.775448885710048E-4"/>
    <n v="1.3331846690676469E-4"/>
    <n v="9.8017096764311374E-5"/>
    <n v="0"/>
    <n v="0"/>
    <n v="0"/>
    <n v="0"/>
    <n v="1.2260255170904856E-2"/>
    <n v="1.2260255170904856E-2"/>
    <n v="1.4529793400268219E-3"/>
    <n v="2.902591440349303E-3"/>
    <n v="4.3488453557150178E-3"/>
    <n v="5.791754101369475E-3"/>
    <n v="7.2313212175737062E-3"/>
    <n v="8.5197758245699595E-3"/>
    <n v="9.5398256853727968E-3"/>
    <n v="1.0345629122945298E-2"/>
    <n v="1.0980418970530046E-2"/>
    <n v="1.1478711083339246E-2"/>
    <n v="1.1868052177598121E-2"/>
    <n v="1.2170426038490037E-2"/>
    <n v="1.2260255170904856E-2"/>
    <n v="1.2260255170904856E-2"/>
    <n v="1.2260255170904856E-2"/>
    <n v="1.2260255170904856E-2"/>
    <n v="1.2260255170904856E-2"/>
    <n v="1.2260255170904856E-2"/>
    <n v="1.2260255170904856E-2"/>
    <n v="1.2260255170904856E-2"/>
  </r>
  <r>
    <x v="77"/>
    <s v="Under $130"/>
    <n v="118.48328295933636"/>
    <s v="HVAC"/>
    <s v="Urban"/>
    <s v="SC-Retro"/>
    <s v="M_Input"/>
    <x v="4"/>
    <s v="Single Family"/>
    <s v="ATTIC R19 - R49_Electric Zonal"/>
    <n v="6.4518095840999041E-3"/>
    <n v="6.4372740249467632E-3"/>
    <n v="6.4227775529482481E-3"/>
    <n v="6.4083372646157634E-3"/>
    <n v="6.3939122587336411E-3"/>
    <n v="5.7415961157692786E-3"/>
    <n v="4.5829577627442084E-3"/>
    <n v="3.6581077871993377E-3"/>
    <n v="2.9198834932610608E-3"/>
    <n v="2.3306557957075086E-3"/>
    <n v="1.8603406076050323E-3"/>
    <n v="1.4849241015093199E-3"/>
    <n v="1.1852518336880652E-3"/>
    <n v="9.46067628399525E-4"/>
    <n v="7.5515286595966274E-4"/>
    <n v="6.0276539166400972E-4"/>
    <n v="4.1020878467118239E-6"/>
    <n v="1.4617408104831964E-6"/>
    <n v="4.972014674996531E-7"/>
    <n v="1.6176675590298356E-7"/>
    <n v="5.651754137000977E-2"/>
    <n v="90.351694018891394"/>
    <n v="118.48328295933636"/>
    <s v="R-All-HVAC-ER-All-All-E"/>
    <n v="0"/>
    <n v="5.651754137000977E-2"/>
    <n v="6.4518095840999041E-3"/>
    <n v="1.2889083609046666E-2"/>
    <n v="1.9311861161994914E-2"/>
    <n v="2.5720198426610677E-2"/>
    <n v="3.2114110685344317E-2"/>
    <n v="3.7855706801113595E-2"/>
    <n v="4.2438664563857802E-2"/>
    <n v="4.6096772351057136E-2"/>
    <n v="4.9016655844318198E-2"/>
    <n v="5.1347311640025706E-2"/>
    <n v="5.3207652247630736E-2"/>
    <n v="5.4692576349140057E-2"/>
    <n v="5.5877828182828125E-2"/>
    <n v="5.651754137000977E-2"/>
    <n v="5.651754137000977E-2"/>
    <n v="5.651754137000977E-2"/>
    <n v="5.651754137000977E-2"/>
    <n v="5.651754137000977E-2"/>
    <n v="5.651754137000977E-2"/>
    <n v="5.651754137000977E-2"/>
    <n v="6.2721602854779422E-3"/>
    <n v="6.2576247263248013E-3"/>
    <n v="6.2431282543262863E-3"/>
    <n v="6.2286879659938016E-3"/>
    <n v="6.2142629601116793E-3"/>
    <n v="5.5619468171473167E-3"/>
    <n v="4.4033084641222466E-3"/>
    <n v="3.4784584885773763E-3"/>
    <n v="2.7402341946390994E-3"/>
    <n v="2.1510064970855472E-3"/>
    <n v="1.6806913089830709E-3"/>
    <n v="1.3052748028873585E-3"/>
    <n v="1.0056025350661038E-3"/>
    <n v="7.6641832977756359E-4"/>
    <n v="5.7550356733770134E-4"/>
    <n v="4.2311609304204831E-4"/>
    <n v="0"/>
    <n v="0"/>
    <n v="0"/>
    <n v="0"/>
    <n v="5.2924555397570544E-2"/>
    <n v="5.2924555397570544E-2"/>
    <n v="6.2721602854779422E-3"/>
    <n v="1.2529785011802744E-2"/>
    <n v="1.8772913266129031E-2"/>
    <n v="2.5001601232122833E-2"/>
    <n v="3.1215864192234512E-2"/>
    <n v="3.6777811009381829E-2"/>
    <n v="4.1181119473504078E-2"/>
    <n v="4.4659577962081455E-2"/>
    <n v="4.7399812156720553E-2"/>
    <n v="4.9550818653806103E-2"/>
    <n v="5.1231509962789176E-2"/>
    <n v="5.2536784765676532E-2"/>
    <n v="5.2924555397570544E-2"/>
    <n v="5.2924555397570544E-2"/>
    <n v="5.2924555397570544E-2"/>
    <n v="5.2924555397570544E-2"/>
    <n v="5.2924555397570544E-2"/>
    <n v="5.2924555397570544E-2"/>
    <n v="5.2924555397570544E-2"/>
    <n v="5.2924555397570544E-2"/>
  </r>
  <r>
    <x v="77"/>
    <s v="Under $130"/>
    <n v="120.52043002672148"/>
    <s v="HVAC"/>
    <s v="Urban"/>
    <s v="SC-Retro"/>
    <s v="M_Input"/>
    <x v="4"/>
    <s v="Single Family"/>
    <s v="ATTIC R19 - R38_DHP"/>
    <n v="5.7604084691455758E-4"/>
    <n v="5.747430597285272E-4"/>
    <n v="5.7344876238474383E-4"/>
    <n v="5.7215948132145343E-4"/>
    <n v="5.70871564730492E-4"/>
    <n v="5.1263042500819349E-4"/>
    <n v="4.0918301084564998E-4"/>
    <n v="3.2660906686337438E-4"/>
    <n v="2.6069773734411768E-4"/>
    <n v="2.0808936174035821E-4"/>
    <n v="1.6609792418476174E-4"/>
    <n v="1.3257938348727649E-4"/>
    <n v="1.058235617751817E-4"/>
    <n v="8.4468332612413677E-5"/>
    <n v="6.7422773531535706E-5"/>
    <n v="5.3817069797071765E-5"/>
    <n v="3.6624920908409791E-7"/>
    <n v="1.3050949558638957E-7"/>
    <n v="4.4391941623865828E-8"/>
    <n v="1.4443119850068446E-8"/>
    <n v="5.0460900886694325E-3"/>
    <n v="91.883818095279949"/>
    <n v="120.52043002672148"/>
    <s v="R-All-HVAC-ER-All-All-E"/>
    <n v="0"/>
    <n v="5.0460900886694325E-3"/>
    <n v="5.7604084691455758E-4"/>
    <n v="1.1507839066430847E-3"/>
    <n v="1.7242326690278284E-3"/>
    <n v="2.296392150349282E-3"/>
    <n v="2.8672637150797741E-3"/>
    <n v="3.3798941400879677E-3"/>
    <n v="3.7890771509336177E-3"/>
    <n v="4.1156862177969917E-3"/>
    <n v="4.3763839551411096E-3"/>
    <n v="4.5844733168814676E-3"/>
    <n v="4.7505712410662298E-3"/>
    <n v="4.8831506245535063E-3"/>
    <n v="4.9889741863286879E-3"/>
    <n v="5.0460900886694325E-3"/>
    <n v="5.0460900886694325E-3"/>
    <n v="5.0460900886694325E-3"/>
    <n v="5.0460900886694325E-3"/>
    <n v="5.0460900886694325E-3"/>
    <n v="5.0460900886694325E-3"/>
    <n v="5.0460900886694325E-3"/>
    <n v="5.600011091050546E-4"/>
    <n v="5.5870332191902423E-4"/>
    <n v="5.5740902457524085E-4"/>
    <n v="5.5611974351195046E-4"/>
    <n v="5.5483182692098903E-4"/>
    <n v="4.9659068719869052E-4"/>
    <n v="3.9314327303614701E-4"/>
    <n v="3.105693290538714E-4"/>
    <n v="2.446579995346147E-4"/>
    <n v="1.9204962393085524E-4"/>
    <n v="1.5005818637525876E-4"/>
    <n v="1.1653964567777351E-4"/>
    <n v="8.9783823965678718E-5"/>
    <n v="6.842859480291069E-5"/>
    <n v="5.1383035722032726E-5"/>
    <n v="3.7777331987568784E-5"/>
    <n v="0"/>
    <n v="0"/>
    <n v="0"/>
    <n v="0"/>
    <n v="4.725295332479373E-3"/>
    <n v="4.725295332479373E-3"/>
    <n v="5.600011091050546E-4"/>
    <n v="1.1187044310240787E-3"/>
    <n v="1.6761134555993195E-3"/>
    <n v="2.2322331991112701E-3"/>
    <n v="2.7870650260322593E-3"/>
    <n v="3.2836557132309499E-3"/>
    <n v="3.6767989862670969E-3"/>
    <n v="3.9873683153209679E-3"/>
    <n v="4.2320263148555824E-3"/>
    <n v="4.4240759387864379E-3"/>
    <n v="4.5741341251616966E-3"/>
    <n v="4.6906737708394698E-3"/>
    <n v="4.725295332479373E-3"/>
    <n v="4.725295332479373E-3"/>
    <n v="4.725295332479373E-3"/>
    <n v="4.725295332479373E-3"/>
    <n v="4.725295332479373E-3"/>
    <n v="4.725295332479373E-3"/>
    <n v="4.725295332479373E-3"/>
    <n v="4.725295332479373E-3"/>
  </r>
  <r>
    <x v="77"/>
    <s v="Under $130"/>
    <n v="120.4908622340666"/>
    <s v="HVAC"/>
    <s v="Urban"/>
    <s v="SC-Retro"/>
    <s v="M_Input"/>
    <x v="4"/>
    <s v="Single Family"/>
    <s v="ATTIC R19 - R38_Electric Zonal"/>
    <n v="2.486607606357358E-3"/>
    <n v="2.4810054211902794E-3"/>
    <n v="2.4754183006984272E-3"/>
    <n v="2.4698528340897966E-3"/>
    <n v="2.4642932575274883E-3"/>
    <n v="2.2128825080778565E-3"/>
    <n v="1.7663288855484893E-3"/>
    <n v="1.4098802095682096E-3"/>
    <n v="1.1253593909394922E-3"/>
    <n v="8.982637125078258E-4"/>
    <n v="7.1699839323939184E-4"/>
    <n v="5.7230820555773901E-4"/>
    <n v="4.5681078876864012E-4"/>
    <n v="3.6462622311487868E-4"/>
    <n v="2.910453006991253E-4"/>
    <n v="2.323132740083497E-4"/>
    <n v="1.580995642946078E-6"/>
    <n v="5.6337307703999355E-7"/>
    <n v="1.91627625530607E-7"/>
    <n v="6.2346918401844172E-8"/>
    <n v="2.1782562927713769E-2"/>
    <n v="91.786684258139104"/>
    <n v="120.4908622340666"/>
    <s v="R-All-HVAC-ER-All-All-E"/>
    <n v="0"/>
    <n v="2.1782562927713769E-2"/>
    <n v="2.486607606357358E-3"/>
    <n v="4.967613027547637E-3"/>
    <n v="7.4430313282460641E-3"/>
    <n v="9.9128841623358603E-3"/>
    <n v="1.2377177419863349E-2"/>
    <n v="1.4590059927941205E-2"/>
    <n v="1.6356388813489695E-2"/>
    <n v="1.7766269023057904E-2"/>
    <n v="1.8891628413997396E-2"/>
    <n v="1.9789892126505223E-2"/>
    <n v="2.0506890519744615E-2"/>
    <n v="2.1079198725302353E-2"/>
    <n v="2.1536009514070992E-2"/>
    <n v="2.1782562927713769E-2"/>
    <n v="2.1782562927713769E-2"/>
    <n v="2.1782562927713769E-2"/>
    <n v="2.1782562927713769E-2"/>
    <n v="2.1782562927713769E-2"/>
    <n v="2.1782562927713769E-2"/>
    <n v="2.1782562927713769E-2"/>
    <n v="2.417368533720893E-3"/>
    <n v="2.4117663485538144E-3"/>
    <n v="2.4061792280619622E-3"/>
    <n v="2.4006137614533316E-3"/>
    <n v="2.3950541848910233E-3"/>
    <n v="2.1436434354413915E-3"/>
    <n v="1.6970898129120243E-3"/>
    <n v="1.3406411369317446E-3"/>
    <n v="1.0561203183030272E-3"/>
    <n v="8.290246398713609E-4"/>
    <n v="6.4775932060292694E-4"/>
    <n v="5.0306913292127412E-4"/>
    <n v="3.8757171613217523E-4"/>
    <n v="2.9538715047841378E-4"/>
    <n v="2.218062280626604E-4"/>
    <n v="1.630742013718848E-4"/>
    <n v="0"/>
    <n v="0"/>
    <n v="0"/>
    <n v="0"/>
    <n v="2.0397781474984472E-2"/>
    <n v="2.0397781474984472E-2"/>
    <n v="2.417368533720893E-3"/>
    <n v="4.829134882274707E-3"/>
    <n v="7.2353141103366691E-3"/>
    <n v="9.6359278717900003E-3"/>
    <n v="1.2030982056681024E-2"/>
    <n v="1.4174625492122415E-2"/>
    <n v="1.587171530503444E-2"/>
    <n v="1.7212356441966184E-2"/>
    <n v="1.8268476760269211E-2"/>
    <n v="1.9097501400140573E-2"/>
    <n v="1.97452607207435E-2"/>
    <n v="2.0248329853664773E-2"/>
    <n v="2.0397781474984472E-2"/>
    <n v="2.0397781474984472E-2"/>
    <n v="2.0397781474984472E-2"/>
    <n v="2.0397781474984472E-2"/>
    <n v="2.0397781474984472E-2"/>
    <n v="2.0397781474984472E-2"/>
    <n v="2.0397781474984472E-2"/>
    <n v="2.0397781474984472E-2"/>
  </r>
  <r>
    <x v="77"/>
    <s v="Under $130"/>
    <n v="125.4637611916084"/>
    <s v="HVAC"/>
    <s v="Urban"/>
    <s v="SC-Retro"/>
    <s v="M_Input"/>
    <x v="4"/>
    <s v="Single Family"/>
    <s v="WINDOW CL30 Prime Window Replacement of Double Pane Base_Electric Zonal"/>
    <n v="1.0401902560048621"/>
    <n v="1.0378467666629041"/>
    <n v="1.0355095791308258"/>
    <n v="1.033181449786406"/>
    <n v="1.0308557843485457"/>
    <n v="0.92568639165313737"/>
    <n v="0.73888541599812818"/>
    <n v="0.58977687206357843"/>
    <n v="0.47075697426729318"/>
    <n v="0.37575898934940871"/>
    <n v="0.29993262318991504"/>
    <n v="0.23940625667306606"/>
    <n v="0.1910917227552093"/>
    <n v="0.15252935099139411"/>
    <n v="0.12174919962008966"/>
    <n v="9.7180593892764261E-2"/>
    <n v="6.613573683174487E-4"/>
    <n v="2.3566854043808471E-4"/>
    <n v="8.0161095119581083E-5"/>
    <n v="2.6080776415114202E-5"/>
    <n v="9.1120165683931234"/>
    <n v="95.12581471951772"/>
    <n v="125.4637611916084"/>
    <s v="R-All-HVAC-ER-All-All-E"/>
    <n v="0"/>
    <n v="9.1120165683931234"/>
    <n v="1.0401902560048621"/>
    <n v="2.0780370226677665"/>
    <n v="3.1135466017985922"/>
    <n v="4.146728051584998"/>
    <n v="5.177583835933544"/>
    <n v="6.1032702275866813"/>
    <n v="6.8421556435848094"/>
    <n v="7.4319325156483877"/>
    <n v="7.902689489915681"/>
    <n v="8.278448479265089"/>
    <n v="8.5783811024550047"/>
    <n v="8.8177873591280704"/>
    <n v="9.0088790818832791"/>
    <n v="9.1120165683931234"/>
    <n v="9.1120165683931234"/>
    <n v="9.1120165683931234"/>
    <n v="9.1120165683931234"/>
    <n v="9.1120165683931234"/>
    <n v="9.1120165683931234"/>
    <n v="9.1120165683931234"/>
    <n v="1.0112263742459831"/>
    <n v="1.008882884904025"/>
    <n v="1.0065456973719467"/>
    <n v="1.0042175680275269"/>
    <n v="1.0018919025896666"/>
    <n v="0.89672250989425839"/>
    <n v="0.7099215342392492"/>
    <n v="0.56081299030469944"/>
    <n v="0.44179309250841414"/>
    <n v="0.34679510759052967"/>
    <n v="0.270968741431036"/>
    <n v="0.21044237491418705"/>
    <n v="0.16212784099633029"/>
    <n v="0.1235654692325151"/>
    <n v="9.2785317861210637E-2"/>
    <n v="6.8216712133885249E-2"/>
    <n v="0"/>
    <n v="0"/>
    <n v="0"/>
    <n v="0"/>
    <n v="8.5327389332155423"/>
    <n v="8.5327389332155423"/>
    <n v="1.0112263742459831"/>
    <n v="2.0201092591500078"/>
    <n v="3.0266549565219547"/>
    <n v="4.0308725245494816"/>
    <n v="5.0327644271391483"/>
    <n v="5.9294869370334062"/>
    <n v="6.6394084712726551"/>
    <n v="7.200221461577355"/>
    <n v="7.6420145540857689"/>
    <n v="7.9888096616762985"/>
    <n v="8.2597784031073349"/>
    <n v="8.4702207780215222"/>
    <n v="8.5327389332155423"/>
    <n v="8.5327389332155423"/>
    <n v="8.5327389332155423"/>
    <n v="8.5327389332155423"/>
    <n v="8.5327389332155423"/>
    <n v="8.5327389332155423"/>
    <n v="8.5327389332155423"/>
    <n v="8.5327389332155423"/>
  </r>
  <r>
    <x v="77"/>
    <s v="Under $130"/>
    <n v="126.97198035181076"/>
    <s v="HVAC"/>
    <s v="Urban"/>
    <s v="SC-Retro"/>
    <s v="M_Input"/>
    <x v="4"/>
    <s v="Single Family"/>
    <s v="WINDOW CL22 Prime Window Replacement of Double Pane Base_Electric Zonal"/>
    <n v="0.30287266745332259"/>
    <n v="0.30219031260136181"/>
    <n v="0.30150979265023475"/>
    <n v="0.30083191017570654"/>
    <n v="0.30015474511796597"/>
    <n v="0.26953252546514556"/>
    <n v="0.21514160086947109"/>
    <n v="0.1717255986709974"/>
    <n v="0.13707052118158253"/>
    <n v="0.10940991493318512"/>
    <n v="8.7331517592467447E-2"/>
    <n v="6.970802806986437E-2"/>
    <n v="5.5640263370098794E-2"/>
    <n v="4.441204013688789E-2"/>
    <n v="3.5449769536267647E-2"/>
    <n v="2.8296117491089057E-2"/>
    <n v="1.9256772415033943E-4"/>
    <n v="6.8619715542673088E-5"/>
    <n v="2.3340542333184055E-5"/>
    <n v="7.5939514684921433E-6"/>
    <n v="2.6531499867608792"/>
    <n v="96.23815216938398"/>
    <n v="126.97198035181076"/>
    <s v="R-All-HVAC-ER-All-All-E"/>
    <n v="0"/>
    <n v="2.6531499867608792"/>
    <n v="0.30287266745332259"/>
    <n v="0.6050629800546844"/>
    <n v="0.90657277270491909"/>
    <n v="1.2074046828806257"/>
    <n v="1.5075594279985918"/>
    <n v="1.7770919534637373"/>
    <n v="1.9922335543332084"/>
    <n v="2.1639591530042059"/>
    <n v="2.3010296741857883"/>
    <n v="2.4104395891189734"/>
    <n v="2.4977711067114408"/>
    <n v="2.5674791347813053"/>
    <n v="2.6231193981514043"/>
    <n v="2.6531499867608792"/>
    <n v="2.6531499867608792"/>
    <n v="2.6531499867608792"/>
    <n v="2.6531499867608792"/>
    <n v="2.6531499867608792"/>
    <n v="2.6531499867608792"/>
    <n v="2.6531499867608792"/>
    <n v="0.29443924089748558"/>
    <n v="0.2937568860455248"/>
    <n v="0.29307636609439774"/>
    <n v="0.29239848361986953"/>
    <n v="0.29172131856212896"/>
    <n v="0.26109909890930855"/>
    <n v="0.20670817431363406"/>
    <n v="0.16329217211516037"/>
    <n v="0.12863709462574549"/>
    <n v="0.1009764883773481"/>
    <n v="7.8898091036630424E-2"/>
    <n v="6.1274601514027346E-2"/>
    <n v="4.7206836814261771E-2"/>
    <n v="3.5978613581050867E-2"/>
    <n v="2.7016342980430621E-2"/>
    <n v="1.9862690935252031E-2"/>
    <n v="0"/>
    <n v="0"/>
    <n v="0"/>
    <n v="0"/>
    <n v="2.4844814556441386"/>
    <n v="2.4844814556441386"/>
    <n v="0.29443924089748558"/>
    <n v="0.58819612694301038"/>
    <n v="0.88127249303740807"/>
    <n v="1.1736709766572777"/>
    <n v="1.4653922952194067"/>
    <n v="1.7264913941287152"/>
    <n v="1.9331995684423493"/>
    <n v="2.0964917405575099"/>
    <n v="2.2251288351832552"/>
    <n v="2.3261053235606033"/>
    <n v="2.4050034145972337"/>
    <n v="2.4662780161112612"/>
    <n v="2.4844814556441386"/>
    <n v="2.4844814556441386"/>
    <n v="2.4844814556441386"/>
    <n v="2.4844814556441386"/>
    <n v="2.4844814556441386"/>
    <n v="2.4844814556441386"/>
    <n v="2.4844814556441386"/>
    <n v="2.4844814556441386"/>
  </r>
  <r>
    <x v="77"/>
    <s v="Under $130"/>
    <n v="126.20814072659644"/>
    <s v="HVAC"/>
    <s v="Urban"/>
    <s v="SC-Retro"/>
    <s v="M_Input"/>
    <x v="4"/>
    <s v="Single Family"/>
    <s v="WINDOW CL30 Prime Window Replacement of Double Pane Base_DHP"/>
    <n v="0.23978571342162142"/>
    <n v="0.23924548988028999"/>
    <n v="0.23870671903856719"/>
    <n v="0.23817003629945599"/>
    <n v="0.23763392154258525"/>
    <n v="0.21339016641028447"/>
    <n v="0.17032861593265536"/>
    <n v="0.13595596306631474"/>
    <n v="0.10851937544237013"/>
    <n v="8.6620343553106924E-2"/>
    <n v="6.9140772675797837E-2"/>
    <n v="5.5188173242878946E-2"/>
    <n v="4.4050657853509409E-2"/>
    <n v="3.5161220780592813E-2"/>
    <n v="2.8065749050121973E-2"/>
    <n v="2.2402169125110918E-2"/>
    <n v="1.5245677170417965E-4"/>
    <n v="5.4326551103276459E-5"/>
    <n v="1.847881699616436E-5"/>
    <n v="6.0121670465433809E-6"/>
    <n v="2.1005113064158198"/>
    <n v="95.741520598643305"/>
    <n v="126.20814072659644"/>
    <s v="R-All-HVAC-ER-All-All-E"/>
    <n v="0"/>
    <n v="2.1005113064158198"/>
    <n v="0.23978571342162142"/>
    <n v="0.4790312033019114"/>
    <n v="0.71773792234047862"/>
    <n v="0.95590795863993461"/>
    <n v="1.1935418801825199"/>
    <n v="1.4069320465928044"/>
    <n v="1.5772606625254597"/>
    <n v="1.7132166255917745"/>
    <n v="1.8217360010341446"/>
    <n v="1.9083563445872516"/>
    <n v="1.9774971172630493"/>
    <n v="2.0326852905059285"/>
    <n v="2.0767359483594379"/>
    <n v="2.1005113064158198"/>
    <n v="2.1005113064158198"/>
    <n v="2.1005113064158198"/>
    <n v="2.1005113064158198"/>
    <n v="2.1005113064158198"/>
    <n v="2.1005113064158198"/>
    <n v="2.1005113064158198"/>
    <n v="0.23310893000539623"/>
    <n v="0.2325687064640648"/>
    <n v="0.232029935622342"/>
    <n v="0.2314932528832308"/>
    <n v="0.23095713812636007"/>
    <n v="0.20671338299405928"/>
    <n v="0.16365183251643017"/>
    <n v="0.12927917965008956"/>
    <n v="0.10184259202614494"/>
    <n v="7.9943560136881739E-2"/>
    <n v="6.2463989259572653E-2"/>
    <n v="4.8511389826653761E-2"/>
    <n v="3.7373874437284224E-2"/>
    <n v="2.8484437364367628E-2"/>
    <n v="2.1388965633896792E-2"/>
    <n v="1.5725385708885736E-2"/>
    <n v="0"/>
    <n v="0"/>
    <n v="0"/>
    <n v="0"/>
    <n v="1.9669756380913161"/>
    <n v="1.9669756380913161"/>
    <n v="0.23310893000539623"/>
    <n v="0.46567763646946103"/>
    <n v="0.69770757209180301"/>
    <n v="0.92920082497503387"/>
    <n v="1.1601579631013939"/>
    <n v="1.3668713460954531"/>
    <n v="1.5305231786118834"/>
    <n v="1.659802358261973"/>
    <n v="1.761644950288118"/>
    <n v="1.8415885104249996"/>
    <n v="1.9040524996845722"/>
    <n v="1.9525638895112261"/>
    <n v="1.9669756380913161"/>
    <n v="1.9669756380913161"/>
    <n v="1.9669756380913161"/>
    <n v="1.9669756380913161"/>
    <n v="1.9669756380913161"/>
    <n v="1.9669756380913161"/>
    <n v="1.9669756380913161"/>
    <n v="1.9669756380913161"/>
  </r>
  <r>
    <x v="77"/>
    <s v="Under $130"/>
    <n v="127.70151121987286"/>
    <s v="HVAC"/>
    <s v="Urban"/>
    <s v="SC-Retro"/>
    <s v="M_Input"/>
    <x v="4"/>
    <s v="Single Family"/>
    <s v="WINDOW CL22 Prime Window Replacement of Double Pane Base_DHP"/>
    <n v="6.9830367982146715E-2"/>
    <n v="6.9673044144352173E-2"/>
    <n v="6.9516143361571178E-2"/>
    <n v="6.9359850675793408E-2"/>
    <n v="6.9203723397738628E-2"/>
    <n v="6.2143459806551005E-2"/>
    <n v="4.9603080011499025E-2"/>
    <n v="3.9593079983020578E-2"/>
    <n v="3.1603000079529098E-2"/>
    <n v="2.5225566522463275E-2"/>
    <n v="2.0135167894809059E-2"/>
    <n v="1.6071893486983714E-2"/>
    <n v="1.2828427531699787E-2"/>
    <n v="1.0239646686093619E-2"/>
    <n v="8.1733042219181828E-3"/>
    <n v="6.5239571252276446E-3"/>
    <n v="4.4398443583474312E-5"/>
    <n v="1.5820971986234369E-5"/>
    <n v="5.3813989678692464E-6"/>
    <n v="1.7508625982735651E-6"/>
    <n v="0.61171066192657653"/>
    <n v="96.843226254460049"/>
    <n v="127.70151121987286"/>
    <s v="R-All-HVAC-ER-All-All-E"/>
    <n v="0"/>
    <n v="0.61171066192657653"/>
    <n v="6.9830367982146715E-2"/>
    <n v="0.13950341212649889"/>
    <n v="0.20901955548807005"/>
    <n v="0.27837940616386347"/>
    <n v="0.34758312956160209"/>
    <n v="0.40972658936815309"/>
    <n v="0.45932966937965214"/>
    <n v="0.49892274936267272"/>
    <n v="0.53052574944220177"/>
    <n v="0.55575131596466509"/>
    <n v="0.57588648385947416"/>
    <n v="0.59195837734645784"/>
    <n v="0.60478680487815761"/>
    <n v="0.61171066192657653"/>
    <n v="0.61171066192657653"/>
    <n v="0.61171066192657653"/>
    <n v="0.61171066192657653"/>
    <n v="0.61171066192657653"/>
    <n v="0.61171066192657653"/>
    <n v="0.61171066192657653"/>
    <n v="6.7885955880862381E-2"/>
    <n v="6.7728632043067838E-2"/>
    <n v="6.7571731260286844E-2"/>
    <n v="6.7415438574509073E-2"/>
    <n v="6.7259311296454294E-2"/>
    <n v="6.0199047705266663E-2"/>
    <n v="4.7658667910214683E-2"/>
    <n v="3.7648667881736236E-2"/>
    <n v="2.965858797824476E-2"/>
    <n v="2.3281154421178937E-2"/>
    <n v="1.8190755793524721E-2"/>
    <n v="1.4127481385699376E-2"/>
    <n v="1.0884015430415448E-2"/>
    <n v="8.2952345848092812E-3"/>
    <n v="6.2288921206338447E-3"/>
    <n v="4.5795450239433065E-3"/>
    <n v="0"/>
    <n v="0"/>
    <n v="0"/>
    <n v="0"/>
    <n v="0.57282241990088978"/>
    <n v="0.57282241990088978"/>
    <n v="6.7885955880862381E-2"/>
    <n v="0.13561458792393022"/>
    <n v="0.20318631918421706"/>
    <n v="0.27060175775872614"/>
    <n v="0.33786106905518043"/>
    <n v="0.39806011676044711"/>
    <n v="0.44571878467066178"/>
    <n v="0.48336745255239799"/>
    <n v="0.51302604053064271"/>
    <n v="0.53630719495182166"/>
    <n v="0.55449795074534636"/>
    <n v="0.56862543213104577"/>
    <n v="0.57282241990088978"/>
    <n v="0.57282241990088978"/>
    <n v="0.57282241990088978"/>
    <n v="0.57282241990088978"/>
    <n v="0.57282241990088978"/>
    <n v="0.57282241990088978"/>
    <n v="0.57282241990088978"/>
    <n v="0.57282241990088978"/>
  </r>
  <r>
    <x v="77"/>
    <s v="Over $160"/>
    <n v="266.1136732736984"/>
    <s v="HVAC"/>
    <s v="Urban"/>
    <s v="SC-Retro"/>
    <s v="M_Input"/>
    <x v="4"/>
    <s v="Single Family"/>
    <s v="FLOOR R0 - R30_Heat Pump"/>
    <n v="1.6378388217078231E-2"/>
    <n v="1.634148864221335E-2"/>
    <n v="1.6304688292935399E-2"/>
    <n v="1.6268030569982942E-2"/>
    <n v="1.6231411642643034E-2"/>
    <n v="1.4575459635617408E-2"/>
    <n v="1.1634171846249366E-2"/>
    <n v="9.2863728691438691E-3"/>
    <n v="7.4123367681409947E-3"/>
    <n v="5.916539371613583E-3"/>
    <n v="4.7226100352435012E-3"/>
    <n v="3.7695879102434349E-3"/>
    <n v="3.0088480470638729E-3"/>
    <n v="2.4016615331804844E-3"/>
    <n v="1.9170105132065968E-3"/>
    <n v="1.5301638183529331E-3"/>
    <n v="1.0413448564814989E-5"/>
    <n v="3.710735438603366E-6"/>
    <n v="1.2621821135079898E-6"/>
    <n v="4.1065668387453302E-7"/>
    <n v="0.143473892334648"/>
    <n v="197.89078825883237"/>
    <n v="266.1136732736984"/>
    <s v="R-All-HVAC-ER-All-All-E"/>
    <n v="0"/>
    <n v="0.143473892334648"/>
    <n v="1.6378388217078231E-2"/>
    <n v="3.2719876859291577E-2"/>
    <n v="4.9024565152226973E-2"/>
    <n v="6.5292595722209912E-2"/>
    <n v="8.1524007364852949E-2"/>
    <n v="9.6099467000470354E-2"/>
    <n v="0.10773363884671971"/>
    <n v="0.11702001171586358"/>
    <n v="0.12443234848400458"/>
    <n v="0.13034888785561816"/>
    <n v="0.13507149789086165"/>
    <n v="0.13884108580110507"/>
    <n v="0.14184993384816894"/>
    <n v="0.143473892334648"/>
    <n v="0.143473892334648"/>
    <n v="0.143473892334648"/>
    <n v="0.143473892334648"/>
    <n v="0.143473892334648"/>
    <n v="0.143473892334648"/>
    <n v="0.143473892334648"/>
    <n v="1.5922335396950434E-2"/>
    <n v="1.5885435822085556E-2"/>
    <n v="1.5848635472807605E-2"/>
    <n v="1.5811977749855148E-2"/>
    <n v="1.577535882251524E-2"/>
    <n v="1.4119406815489613E-2"/>
    <n v="1.117811902612157E-2"/>
    <n v="8.8303200490160733E-3"/>
    <n v="6.9562839480131989E-3"/>
    <n v="5.4604865514857872E-3"/>
    <n v="4.2665572151157054E-3"/>
    <n v="3.3135350901156392E-3"/>
    <n v="2.5527952269360772E-3"/>
    <n v="1.9456087130526887E-3"/>
    <n v="1.4609576930788011E-3"/>
    <n v="1.0741109982251374E-3"/>
    <n v="0"/>
    <n v="0"/>
    <n v="0"/>
    <n v="0"/>
    <n v="0.13435283593209207"/>
    <n v="0.13435283593209207"/>
    <n v="1.5922335396950434E-2"/>
    <n v="3.1807771219035989E-2"/>
    <n v="4.7656406691843595E-2"/>
    <n v="6.346838444169875E-2"/>
    <n v="7.9243743264213989E-2"/>
    <n v="9.3363150079703597E-2"/>
    <n v="0.10454126910582517"/>
    <n v="0.11337158915484125"/>
    <n v="0.12032787310285445"/>
    <n v="0.12578835965434024"/>
    <n v="0.13005491686945594"/>
    <n v="0.13336845195957159"/>
    <n v="0.13435283593209207"/>
    <n v="0.13435283593209207"/>
    <n v="0.13435283593209207"/>
    <n v="0.13435283593209207"/>
    <n v="0.13435283593209207"/>
    <n v="0.13435283593209207"/>
    <n v="0.13435283593209207"/>
    <n v="0.13435283593209207"/>
  </r>
  <r>
    <x v="77"/>
    <s v="Over $160"/>
    <n v="267.82008321704353"/>
    <s v="HVAC"/>
    <s v="Urban"/>
    <s v="SC-Retro"/>
    <s v="M_Input"/>
    <x v="4"/>
    <s v="Single Family"/>
    <s v="FLOOR R0 - R25_Heat Pump"/>
    <n v="6.8513591903951914E-3"/>
    <n v="6.8359234687587625E-3"/>
    <n v="6.8205292548780402E-3"/>
    <n v="6.8051947040223314E-3"/>
    <n v="6.7898763820331718E-3"/>
    <n v="6.0971634085820918E-3"/>
    <n v="4.8667725508131339E-3"/>
    <n v="3.884648187548914E-3"/>
    <n v="3.1007069172870379E-3"/>
    <n v="2.4749893494874714E-3"/>
    <n v="1.9755483408238701E-3"/>
    <n v="1.5768829283163888E-3"/>
    <n v="1.2586524660746614E-3"/>
    <n v="1.0046559893126096E-3"/>
    <n v="8.0191819998788865E-4"/>
    <n v="6.4009362830653256E-4"/>
    <n v="4.356123177850794E-6"/>
    <n v="1.5522639354640765E-6"/>
    <n v="5.2799230966562508E-7"/>
    <n v="1.7178469626377621E-7"/>
    <n v="6.0017576687049518E-2"/>
    <n v="199.04985131537532"/>
    <n v="267.82008321704353"/>
    <s v="R-All-HVAC-ER-All-All-E"/>
    <n v="0"/>
    <n v="6.0017576687049518E-2"/>
    <n v="6.8513591903951914E-3"/>
    <n v="1.3687282659153954E-2"/>
    <n v="2.0507811914031993E-2"/>
    <n v="2.7313006618054324E-2"/>
    <n v="3.4102883000087493E-2"/>
    <n v="4.0200046408669587E-2"/>
    <n v="4.5066818959482724E-2"/>
    <n v="4.8951467147031635E-2"/>
    <n v="5.2052174064318675E-2"/>
    <n v="5.4527163413806146E-2"/>
    <n v="5.6502711754630015E-2"/>
    <n v="5.8079594682946406E-2"/>
    <n v="5.933824714902107E-2"/>
    <n v="6.0017576687049518E-2"/>
    <n v="6.0017576687049518E-2"/>
    <n v="6.0017576687049518E-2"/>
    <n v="6.0017576687049518E-2"/>
    <n v="6.0017576687049518E-2"/>
    <n v="6.0017576687049518E-2"/>
    <n v="6.0017576687049518E-2"/>
    <n v="6.6605845159232475E-3"/>
    <n v="6.6451487942868186E-3"/>
    <n v="6.6297545804060963E-3"/>
    <n v="6.6144200295503875E-3"/>
    <n v="6.5991017075612279E-3"/>
    <n v="5.9063887341101479E-3"/>
    <n v="4.67599787634119E-3"/>
    <n v="3.6938735130769701E-3"/>
    <n v="2.909932242815094E-3"/>
    <n v="2.2842146750155275E-3"/>
    <n v="1.7847736663519265E-3"/>
    <n v="1.3861082538444451E-3"/>
    <n v="1.0678777916027177E-3"/>
    <n v="8.1388131484066582E-4"/>
    <n v="6.1114352551594486E-4"/>
    <n v="4.4931895383458877E-4"/>
    <n v="0"/>
    <n v="0"/>
    <n v="0"/>
    <n v="0"/>
    <n v="5.6202083197610643E-2"/>
    <n v="5.6202083197610643E-2"/>
    <n v="6.6605845159232475E-3"/>
    <n v="1.3305733310210066E-2"/>
    <n v="1.9935487890616162E-2"/>
    <n v="2.6549907920166552E-2"/>
    <n v="3.314900962772778E-2"/>
    <n v="3.9055398361837926E-2"/>
    <n v="4.3731396238179114E-2"/>
    <n v="4.7425269751256084E-2"/>
    <n v="5.0335201994071176E-2"/>
    <n v="5.2619416669086705E-2"/>
    <n v="5.4404190335438633E-2"/>
    <n v="5.5790298589283076E-2"/>
    <n v="5.6202083197610643E-2"/>
    <n v="5.6202083197610643E-2"/>
    <n v="5.6202083197610643E-2"/>
    <n v="5.6202083197610643E-2"/>
    <n v="5.6202083197610643E-2"/>
    <n v="5.6202083197610643E-2"/>
    <n v="5.6202083197610643E-2"/>
    <n v="5.6202083197610643E-2"/>
  </r>
  <r>
    <x v="77"/>
    <s v="Over $160"/>
    <n v="226.89894530108305"/>
    <s v="HVAC"/>
    <s v="Urban"/>
    <s v="SC-Retro"/>
    <s v="M_Input"/>
    <x v="4"/>
    <s v="Single Family"/>
    <s v="ATTIC R19 - R49_Heat Pump"/>
    <n v="2.0989237742809817E-3"/>
    <n v="2.094195018684384E-3"/>
    <n v="2.0894789790486409E-3"/>
    <n v="2.0847812172667033E-3"/>
    <n v="2.08008842722145E-3"/>
    <n v="1.8678748082409107E-3"/>
    <n v="1.4909427935467176E-3"/>
    <n v="1.1900675776850688E-3"/>
    <n v="9.499060383368783E-4"/>
    <n v="7.5821655855001714E-4"/>
    <n v="6.0521208486770254E-4"/>
    <n v="4.8308036048394254E-4"/>
    <n v="3.8558999917928866E-4"/>
    <n v="3.0777781201402537E-4"/>
    <n v="2.4566879770991895E-4"/>
    <n v="1.9609360666738898E-4"/>
    <n v="1.3345046212881543E-6"/>
    <n v="4.7553829649917684E-7"/>
    <n v="1.6175120594294572E-7"/>
    <n v="5.2626489580511924E-8"/>
    <n v="1.8386471221619606E-2"/>
    <n v="167.05577589109166"/>
    <n v="226.89894530108305"/>
    <s v="R-All-HVAC-ER-All-All-E"/>
    <n v="0"/>
    <n v="1.8386471221619606E-2"/>
    <n v="2.0989237742809817E-3"/>
    <n v="4.1931187929653661E-3"/>
    <n v="6.2825977720140074E-3"/>
    <n v="8.3673789892807111E-3"/>
    <n v="1.0447467416502161E-2"/>
    <n v="1.2315342224743071E-2"/>
    <n v="1.380628501828979E-2"/>
    <n v="1.4996352595974859E-2"/>
    <n v="1.5946258634311736E-2"/>
    <n v="1.6704475192861754E-2"/>
    <n v="1.7309687277729458E-2"/>
    <n v="1.77927676382134E-2"/>
    <n v="1.817835763739269E-2"/>
    <n v="1.8386471221619606E-2"/>
    <n v="1.8386471221619606E-2"/>
    <n v="1.8386471221619606E-2"/>
    <n v="1.8386471221619606E-2"/>
    <n v="1.8386471221619606E-2"/>
    <n v="1.8386471221619606E-2"/>
    <n v="1.8386471221619606E-2"/>
    <n v="2.0404796774744355E-3"/>
    <n v="2.0357509218778378E-3"/>
    <n v="2.0310348822420946E-3"/>
    <n v="2.0263371204601571E-3"/>
    <n v="2.0216443304149037E-3"/>
    <n v="1.8094307114343642E-3"/>
    <n v="1.4324986967401711E-3"/>
    <n v="1.1316234808785223E-3"/>
    <n v="8.9146194153033197E-4"/>
    <n v="6.9977246174347081E-4"/>
    <n v="5.467679880611562E-4"/>
    <n v="4.2463626367739615E-4"/>
    <n v="3.2714590237274227E-4"/>
    <n v="2.4933371520747898E-4"/>
    <n v="1.8722470090337258E-4"/>
    <n v="1.3764950986084262E-4"/>
    <n v="0"/>
    <n v="0"/>
    <n v="0"/>
    <n v="0"/>
    <n v="1.721758928548868E-2"/>
    <n v="1.721758928548868E-2"/>
    <n v="2.0404796774744355E-3"/>
    <n v="4.0762305993522728E-3"/>
    <n v="6.1072654815943674E-3"/>
    <n v="8.1336026020545245E-3"/>
    <n v="1.0155246932469428E-2"/>
    <n v="1.1964677643903791E-2"/>
    <n v="1.3397176340643963E-2"/>
    <n v="1.4528799821522486E-2"/>
    <n v="1.5420261763052818E-2"/>
    <n v="1.6120034224796288E-2"/>
    <n v="1.6666802212857445E-2"/>
    <n v="1.709143847653484E-2"/>
    <n v="1.721758928548868E-2"/>
    <n v="1.721758928548868E-2"/>
    <n v="1.721758928548868E-2"/>
    <n v="1.721758928548868E-2"/>
    <n v="1.721758928548868E-2"/>
    <n v="1.721758928548868E-2"/>
    <n v="1.721758928548868E-2"/>
    <n v="1.721758928548868E-2"/>
  </r>
  <r>
    <x v="77"/>
    <s v="Over $160"/>
    <n v="230.16133154269124"/>
    <s v="HVAC"/>
    <s v="Urban"/>
    <s v="SC-Retro"/>
    <s v="M_Input"/>
    <x v="4"/>
    <s v="Single Family"/>
    <s v="ATTIC R19 - R38_Heat Pump"/>
    <n v="8.0978609470844676E-4"/>
    <n v="8.079616928057565E-4"/>
    <n v="8.061421968498225E-4"/>
    <n v="8.0432975267539348E-4"/>
    <n v="8.0251922664743717E-4"/>
    <n v="7.206450586267017E-4"/>
    <n v="5.7522086176449775E-4"/>
    <n v="4.5914014981457028E-4"/>
    <n v="3.6648339046438264E-4"/>
    <n v="2.9252764365005567E-4"/>
    <n v="2.3349696481629617E-4"/>
    <n v="1.8637730599847493E-4"/>
    <n v="1.4876453514896877E-4"/>
    <n v="1.187438036019803E-4"/>
    <n v="9.4781515520917038E-5"/>
    <n v="7.5654903663605606E-5"/>
    <n v="5.1486542717041116E-7"/>
    <n v="1.8346750116654063E-7"/>
    <n v="6.2405256913053115E-8"/>
    <n v="2.0303833801785556E-8"/>
    <n v="7.0936872069711429E-3"/>
    <n v="169.38567760230018"/>
    <n v="230.16133154269124"/>
    <s v="R-All-HVAC-ER-All-All-E"/>
    <n v="0"/>
    <n v="7.0936872069711429E-3"/>
    <n v="8.0978609470844676E-4"/>
    <n v="1.6177477875142033E-3"/>
    <n v="2.4238899843640259E-3"/>
    <n v="3.2282197370394191E-3"/>
    <n v="4.0307389636868567E-3"/>
    <n v="4.7513840223135581E-3"/>
    <n v="5.326604884078056E-3"/>
    <n v="5.7857450338926267E-3"/>
    <n v="6.1522284243570096E-3"/>
    <n v="6.4447560680070655E-3"/>
    <n v="6.6782530328233615E-3"/>
    <n v="6.8646303388218361E-3"/>
    <n v="7.0133948739708046E-3"/>
    <n v="7.0936872069711429E-3"/>
    <n v="7.0936872069711429E-3"/>
    <n v="7.0936872069711429E-3"/>
    <n v="7.0936872069711429E-3"/>
    <n v="7.0936872069711429E-3"/>
    <n v="7.0936872069711429E-3"/>
    <n v="7.0936872069711429E-3"/>
    <n v="7.8723776899426105E-4"/>
    <n v="7.8541336709157079E-4"/>
    <n v="7.8359387113563679E-4"/>
    <n v="7.8178142696120776E-4"/>
    <n v="7.7997090093325145E-4"/>
    <n v="6.9809673291251599E-4"/>
    <n v="5.5267253605031203E-4"/>
    <n v="4.3659182410038457E-4"/>
    <n v="3.4393506475019692E-4"/>
    <n v="2.6997931793586996E-4"/>
    <n v="2.1094863910211045E-4"/>
    <n v="1.6382898028428921E-4"/>
    <n v="1.2621620943478306E-4"/>
    <n v="9.6195477887794586E-5"/>
    <n v="7.2233189806731324E-5"/>
    <n v="5.3106577949419892E-5"/>
    <n v="0"/>
    <n v="0"/>
    <n v="0"/>
    <n v="0"/>
    <n v="6.6427206926874286E-3"/>
    <n v="6.6427206926874286E-3"/>
    <n v="7.8723776899426105E-4"/>
    <n v="1.5726511360858318E-3"/>
    <n v="2.3562450072214685E-3"/>
    <n v="3.1380264341826763E-3"/>
    <n v="3.9179973351159275E-3"/>
    <n v="4.6160940680284434E-3"/>
    <n v="5.1687666040787558E-3"/>
    <n v="5.6053584281791401E-3"/>
    <n v="5.9492934929293367E-3"/>
    <n v="6.2192728108652062E-3"/>
    <n v="6.4302214499673167E-3"/>
    <n v="6.5940504302516058E-3"/>
    <n v="6.6427206926874286E-3"/>
    <n v="6.6427206926874286E-3"/>
    <n v="6.6427206926874286E-3"/>
    <n v="6.6427206926874286E-3"/>
    <n v="6.6427206926874286E-3"/>
    <n v="6.6427206926874286E-3"/>
    <n v="6.6427206926874286E-3"/>
    <n v="6.6427206926874286E-3"/>
  </r>
  <r>
    <x v="77"/>
    <s v="Over $160"/>
    <n v="275.13364141754244"/>
    <s v="HVAC"/>
    <s v="Urban"/>
    <s v="SC-Retro"/>
    <s v="M_Input"/>
    <x v="4"/>
    <s v="Single Family"/>
    <s v="FLOOR R0 - R19_Heat Pump"/>
    <n v="1.1152491353518408E-2"/>
    <n v="1.1127365426340787E-2"/>
    <n v="1.1102307064572272E-2"/>
    <n v="1.1077345820959747E-2"/>
    <n v="1.1052410994338185E-2"/>
    <n v="9.9248280969601865E-3"/>
    <n v="7.9220250003201893E-3"/>
    <n v="6.3233446268347341E-3"/>
    <n v="5.0472623203460703E-3"/>
    <n v="4.0287330664117533E-3"/>
    <n v="3.2157540098587379E-3"/>
    <n v="2.5668152456833795E-3"/>
    <n v="2.0488067192069976E-3"/>
    <n v="1.6353568573337464E-3"/>
    <n v="1.305344756137083E-3"/>
    <n v="1.0419302881008443E-3"/>
    <n v="7.09080121561104E-6"/>
    <n v="2.5267409921976398E-6"/>
    <n v="8.5945423450065035E-7"/>
    <n v="2.7962733911751656E-7"/>
    <n v="9.7695287381778531E-2"/>
    <n v="204.18619427850507"/>
    <n v="275.13364141754244"/>
    <s v="R-All-HVAC-ER-All-All-E"/>
    <n v="0"/>
    <n v="9.7695287381778531E-2"/>
    <n v="1.1152491353518408E-2"/>
    <n v="2.2279856779859195E-2"/>
    <n v="3.3382163844431469E-2"/>
    <n v="4.4459509665391216E-2"/>
    <n v="5.5511920659729402E-2"/>
    <n v="6.5436748756689589E-2"/>
    <n v="7.3358773757009776E-2"/>
    <n v="7.9682118383844508E-2"/>
    <n v="8.4729380704190574E-2"/>
    <n v="8.8758113770602332E-2"/>
    <n v="9.1973867780461072E-2"/>
    <n v="9.4540683026144448E-2"/>
    <n v="9.6589489745351448E-2"/>
    <n v="9.7695287381778531E-2"/>
    <n v="9.7695287381778531E-2"/>
    <n v="9.7695287381778531E-2"/>
    <n v="9.7695287381778531E-2"/>
    <n v="9.7695287381778531E-2"/>
    <n v="9.7695287381778531E-2"/>
    <n v="9.7695287381778531E-2"/>
    <n v="1.0841952546780423E-2"/>
    <n v="1.0816826619602803E-2"/>
    <n v="1.0791768257834287E-2"/>
    <n v="1.0766807014221762E-2"/>
    <n v="1.0741872187600201E-2"/>
    <n v="9.614289290222202E-3"/>
    <n v="7.6114861935822056E-3"/>
    <n v="6.0128058200967505E-3"/>
    <n v="4.7367235136080866E-3"/>
    <n v="3.7181942596737697E-3"/>
    <n v="2.9052152031207542E-3"/>
    <n v="2.2562764389453959E-3"/>
    <n v="1.7382679124690137E-3"/>
    <n v="1.3248180505957626E-3"/>
    <n v="9.9480594939909913E-4"/>
    <n v="7.3139148136286045E-4"/>
    <n v="0"/>
    <n v="0"/>
    <n v="0"/>
    <n v="0"/>
    <n v="9.1484511247018854E-2"/>
    <n v="9.1484511247018854E-2"/>
    <n v="1.0841952546780423E-2"/>
    <n v="2.1658779166383226E-2"/>
    <n v="3.2450547424217512E-2"/>
    <n v="4.321735443843927E-2"/>
    <n v="5.3959226626039469E-2"/>
    <n v="6.3573515916261675E-2"/>
    <n v="7.1185002109843881E-2"/>
    <n v="7.7197807929940632E-2"/>
    <n v="8.1934531443548717E-2"/>
    <n v="8.5652725703222493E-2"/>
    <n v="8.8557940906343252E-2"/>
    <n v="9.0814217345288648E-2"/>
    <n v="9.1484511247018854E-2"/>
    <n v="9.1484511247018854E-2"/>
    <n v="9.1484511247018854E-2"/>
    <n v="9.1484511247018854E-2"/>
    <n v="9.1484511247018854E-2"/>
    <n v="9.1484511247018854E-2"/>
    <n v="9.1484511247018854E-2"/>
    <n v="9.1484511247018854E-2"/>
  </r>
  <r>
    <x v="77"/>
    <s v="Over $160"/>
    <n v="178.75172274058045"/>
    <s v="HVAC"/>
    <s v="Urban"/>
    <s v="SC-Retro"/>
    <s v="M_Input"/>
    <x v="4"/>
    <s v="Single Family"/>
    <s v="WINDOW CL30 Prime Window Replacement of Double Pane Base_Heat Pump"/>
    <n v="0.4450740393848171"/>
    <n v="0.44407131294928354"/>
    <n v="0.4430712829166073"/>
    <n v="0.44207512867890947"/>
    <n v="0.44108002869146906"/>
    <n v="0.39608040851970044"/>
    <n v="0.31615246811087289"/>
    <n v="0.25235227235569535"/>
    <n v="0.20142633224660697"/>
    <n v="0.16077882893003759"/>
    <n v="0.12833443052921245"/>
    <n v="0.10243655821265621"/>
    <n v="8.1763854687816856E-2"/>
    <n v="6.5263882235565757E-2"/>
    <n v="5.2093747037107833E-2"/>
    <n v="4.1581392657715779E-2"/>
    <n v="2.8297995842078261E-4"/>
    <n v="1.008372734153089E-4"/>
    <n v="3.4299131529468711E-5"/>
    <n v="1.1159378241006025E-5"/>
    <n v="3.89882715938184"/>
    <n v="131.95173591822314"/>
    <n v="178.75172274058045"/>
    <s v="R-All-HVAC-ER-All-All-E"/>
    <n v="0"/>
    <n v="3.89882715938184"/>
    <n v="0.4450740393848171"/>
    <n v="0.88914535233410064"/>
    <n v="1.3322166352507079"/>
    <n v="1.7742917639296174"/>
    <n v="2.2153717926210863"/>
    <n v="2.6114522011407866"/>
    <n v="2.9276046692516595"/>
    <n v="3.179956941607355"/>
    <n v="3.3813832738539618"/>
    <n v="3.5421621027839993"/>
    <n v="3.6704965333132118"/>
    <n v="3.7729330915258679"/>
    <n v="3.8546969462136849"/>
    <n v="3.89882715938184"/>
    <n v="3.89882715938184"/>
    <n v="3.89882715938184"/>
    <n v="3.89882715938184"/>
    <n v="3.89882715938184"/>
    <n v="3.89882715938184"/>
    <n v="3.89882715938184"/>
    <n v="0.43268104514528227"/>
    <n v="0.43167831870974871"/>
    <n v="0.43067828867707247"/>
    <n v="0.42968213443937464"/>
    <n v="0.42868703445193423"/>
    <n v="0.38368741428016562"/>
    <n v="0.30375947387133806"/>
    <n v="0.23995927811616052"/>
    <n v="0.18903333800707214"/>
    <n v="0.14838583469050276"/>
    <n v="0.11594143628967764"/>
    <n v="9.0043563973121396E-2"/>
    <n v="6.9370860448282043E-2"/>
    <n v="5.2870887996030944E-2"/>
    <n v="3.9700752797573013E-2"/>
    <n v="2.9188398418180963E-2"/>
    <n v="0"/>
    <n v="0"/>
    <n v="0"/>
    <n v="0"/>
    <n v="3.6509672745911437"/>
    <n v="3.6509672745911437"/>
    <n v="0.43268104514528227"/>
    <n v="0.86435936385503098"/>
    <n v="1.2950376525321035"/>
    <n v="1.7247197869714781"/>
    <n v="2.1534068214234123"/>
    <n v="2.5370942357035782"/>
    <n v="2.8408537095749162"/>
    <n v="3.0808129876910768"/>
    <n v="3.2698463256981491"/>
    <n v="3.4182321603886519"/>
    <n v="3.5341735966783294"/>
    <n v="3.6242171606514506"/>
    <n v="3.6509672745911437"/>
    <n v="3.6509672745911437"/>
    <n v="3.6509672745911437"/>
    <n v="3.6509672745911437"/>
    <n v="3.6509672745911437"/>
    <n v="3.6509672745911437"/>
    <n v="3.6509672745911437"/>
    <n v="3.6509672745911437"/>
  </r>
  <r>
    <x v="77"/>
    <s v="Over $160"/>
    <n v="184.25450493374836"/>
    <s v="HVAC"/>
    <s v="Urban"/>
    <s v="SC-Retro"/>
    <s v="M_Input"/>
    <x v="4"/>
    <s v="Single Family"/>
    <s v="WINDOW CL22 Prime Window Replacement of Double Pane Base_Heat Pump"/>
    <n v="0.1271543301257784"/>
    <n v="0.12686785866951036"/>
    <n v="0.12658215755540725"/>
    <n v="0.12629756372699277"/>
    <n v="0.12601327109000579"/>
    <n v="0.11315721557446835"/>
    <n v="9.0322399742331305E-2"/>
    <n v="7.2095160147866946E-2"/>
    <n v="5.7545999272190985E-2"/>
    <n v="4.5933311049243496E-2"/>
    <n v="3.6664188656274896E-2"/>
    <n v="2.9265359889163955E-2"/>
    <n v="2.3359322834693063E-2"/>
    <n v="1.8645403894015897E-2"/>
    <n v="1.4882794596154925E-2"/>
    <n v="1.1879493435287467E-2"/>
    <n v="8.0845261390104578E-5"/>
    <n v="2.8808456162835369E-5"/>
    <n v="9.7990058003691695E-6"/>
    <n v="3.1881510474450601E-6"/>
    <n v="1.1138658107595325"/>
    <n v="136.0041701039068"/>
    <n v="184.25450493374836"/>
    <s v="R-All-HVAC-ER-All-All-E"/>
    <n v="0"/>
    <n v="1.1138658107595325"/>
    <n v="0.1271543301257784"/>
    <n v="0.25402218879528876"/>
    <n v="0.38060434635069601"/>
    <n v="0.50690191007768881"/>
    <n v="0.63291518116769463"/>
    <n v="0.74607239674216297"/>
    <n v="0.83639479648449422"/>
    <n v="0.90848995663236121"/>
    <n v="0.96603595590455216"/>
    <n v="1.0119692669537956"/>
    <n v="1.0486334556100705"/>
    <n v="1.0778988154992344"/>
    <n v="1.1012581383339275"/>
    <n v="1.1138658107595325"/>
    <n v="1.1138658107595325"/>
    <n v="1.1138658107595325"/>
    <n v="1.1138658107595325"/>
    <n v="1.1138658107595325"/>
    <n v="1.1138658107595325"/>
    <n v="1.1138658107595325"/>
    <n v="0.12361374419774092"/>
    <n v="0.12332727274147288"/>
    <n v="0.12304157162736977"/>
    <n v="0.12275697779895529"/>
    <n v="0.12247268516196831"/>
    <n v="0.10961662964643087"/>
    <n v="8.6781813814293826E-2"/>
    <n v="6.8554574219829467E-2"/>
    <n v="5.4005413344153513E-2"/>
    <n v="4.2392725121206024E-2"/>
    <n v="3.3123602728237424E-2"/>
    <n v="2.572477396112648E-2"/>
    <n v="1.9818736906655587E-2"/>
    <n v="1.5104817965978422E-2"/>
    <n v="1.134220866811745E-2"/>
    <n v="8.3389075072499916E-3"/>
    <n v="0"/>
    <n v="0"/>
    <n v="0"/>
    <n v="0"/>
    <n v="1.043054092198783"/>
    <n v="1.043054092198783"/>
    <n v="0.12361374419774092"/>
    <n v="0.2469410169392138"/>
    <n v="0.36998258856658356"/>
    <n v="0.49273956636553884"/>
    <n v="0.61521225152750714"/>
    <n v="0.72482888117393807"/>
    <n v="0.81161069498823191"/>
    <n v="0.88016526920806137"/>
    <n v="0.93417068255221491"/>
    <n v="0.97656340767342098"/>
    <n v="1.0096870104016584"/>
    <n v="1.0354117843627848"/>
    <n v="1.043054092198783"/>
    <n v="1.043054092198783"/>
    <n v="1.043054092198783"/>
    <n v="1.043054092198783"/>
    <n v="1.043054092198783"/>
    <n v="1.043054092198783"/>
    <n v="1.043054092198783"/>
    <n v="1.043054092198783"/>
  </r>
  <r>
    <x v="53"/>
    <s v="Under $5"/>
    <n v="-113.02076502057119"/>
    <s v="Water Heating"/>
    <s v="Urban"/>
    <s v="SC-New"/>
    <s v="M_Input"/>
    <x v="4"/>
    <s v="Single Family"/>
    <s v="SF Showerhead Replace_2_00gpm_Any Shower_ AnyWH"/>
    <n v="3.7779777494266635E-2"/>
    <n v="4.1859366579540515E-2"/>
    <n v="4.5018399015890553E-2"/>
    <n v="4.8232841854348875E-2"/>
    <n v="5.0073187031537361E-2"/>
    <n v="5.2501522288548978E-2"/>
    <n v="5.4301446944081379E-2"/>
    <n v="5.4543202353007775E-2"/>
    <n v="5.3918465806147522E-2"/>
    <n v="5.4666927099660888E-2"/>
    <n v="5.5865664842879831E-2"/>
    <n v="5.5943250125521905E-2"/>
    <n v="5.3672489244079087E-2"/>
    <n v="5.3258402520000005E-2"/>
    <n v="5.3207946818461582E-2"/>
    <n v="5.3351017464727285E-2"/>
    <n v="5.3494822147108621E-2"/>
    <n v="5.3639521024513484E-2"/>
    <n v="5.3785121550988413E-2"/>
    <n v="5.3931631245786184E-2"/>
    <n v="1.033045003451097"/>
    <n v="7.6939393841207631"/>
    <n v="-113.02076502057119"/>
    <s v="R-All-WH-ERWH-All-All-R"/>
    <s v="R-All-WH-ERWH-All-All-R"/>
    <n v="1.033045003451097"/>
    <n v="3.7779777494266635E-2"/>
    <n v="7.963914407380715E-2"/>
    <n v="0.1246575430896977"/>
    <n v="0.17289038494404657"/>
    <n v="0.22296357197558392"/>
    <n v="0.2754650942641329"/>
    <n v="0.3297665412082143"/>
    <n v="0.38430974356122205"/>
    <n v="0.43822820936736956"/>
    <n v="0.49289513646703043"/>
    <n v="0.54876080130991023"/>
    <n v="0.60470405143543215"/>
    <n v="0.65837654067951124"/>
    <n v="0.71163494319951126"/>
    <n v="0.7648428900179729"/>
    <n v="0.81819390748270016"/>
    <n v="0.87168872962980881"/>
    <n v="0.92532825065432234"/>
    <n v="0.97911337220531069"/>
    <n v="1.033045003451097"/>
    <n v="1.8208082653059777E-2"/>
    <n v="2.2287671738333657E-2"/>
    <n v="2.5446704174683695E-2"/>
    <n v="2.8661147013142017E-2"/>
    <n v="3.0501492190330503E-2"/>
    <n v="3.2929827447342117E-2"/>
    <n v="3.4729752102874517E-2"/>
    <n v="3.497150751180092E-2"/>
    <n v="3.4346770964940668E-2"/>
    <n v="3.5095232258454026E-2"/>
    <n v="3.6293970001672976E-2"/>
    <n v="3.6371555284315044E-2"/>
    <n v="3.4100794402872225E-2"/>
    <n v="3.3686707678793143E-2"/>
    <n v="3.3636251977254727E-2"/>
    <n v="3.377932262352043E-2"/>
    <n v="3.392312730590176E-2"/>
    <n v="3.4067826183306629E-2"/>
    <n v="3.4213426709781558E-2"/>
    <n v="3.4359936404579322E-2"/>
    <n v="0.64161110662695986"/>
    <n v="0.64161110662695975"/>
    <n v="1.8208082653059777E-2"/>
    <n v="4.0495754391393433E-2"/>
    <n v="6.5942458566077125E-2"/>
    <n v="9.4603605579219138E-2"/>
    <n v="0.12510509776954964"/>
    <n v="0.15803492521689178"/>
    <n v="0.19276467731976629"/>
    <n v="0.22773618483156721"/>
    <n v="0.26208295579650787"/>
    <n v="0.29717818805496188"/>
    <n v="0.33347215805663488"/>
    <n v="0.3698437133409499"/>
    <n v="0.40394450774382212"/>
    <n v="0.43763121542261529"/>
    <n v="0.47126746739987002"/>
    <n v="0.50504679002339048"/>
    <n v="0.53896991732929223"/>
    <n v="0.57303774351259884"/>
    <n v="0.6072511702223804"/>
    <n v="0.64161110662695975"/>
  </r>
  <r>
    <x v="53"/>
    <s v="Under $5"/>
    <n v="-93.801150064472964"/>
    <s v="Water Heating"/>
    <s v="Urban"/>
    <s v="SC-New"/>
    <s v="M_Input"/>
    <x v="4"/>
    <s v="Multifamily - Low Rise"/>
    <s v="MF Showerhead Replace_2_00gpm_Any Shower_ AnyWH"/>
    <n v="1.7670122934725696E-2"/>
    <n v="2.0344193552457229E-2"/>
    <n v="2.269398597593834E-2"/>
    <n v="2.5579493129939099E-2"/>
    <n v="2.8045100106209545E-2"/>
    <n v="3.0627980446265041E-2"/>
    <n v="3.1918647814123048E-2"/>
    <n v="3.3210409353479804E-2"/>
    <n v="3.4403166755414605E-2"/>
    <n v="3.5196558426146531E-2"/>
    <n v="3.5586145031912278E-2"/>
    <n v="3.5232223151107078E-2"/>
    <n v="3.4721247415224955E-2"/>
    <n v="3.4293558884645255E-2"/>
    <n v="3.4029437692207079E-2"/>
    <n v="3.3922263033221364E-2"/>
    <n v="3.3818783791037491E-2"/>
    <n v="3.3718943221585355E-2"/>
    <n v="3.3622593175727453E-2"/>
    <n v="3.3529591546895797E-2"/>
    <n v="0.6221644454382631"/>
    <n v="6.0438275158915262"/>
    <n v="-93.801150064472964"/>
    <s v="R-All-WH-ERWH-All-All-R"/>
    <s v="R-All-WH-ERWH-All-All-R"/>
    <n v="0.6221644454382631"/>
    <n v="1.7670122934725696E-2"/>
    <n v="3.8014316487182925E-2"/>
    <n v="6.0708302463121269E-2"/>
    <n v="8.6287795593060365E-2"/>
    <n v="0.11433289569926991"/>
    <n v="0.14496087614553496"/>
    <n v="0.176879523959658"/>
    <n v="0.2100899333131378"/>
    <n v="0.2444931000685524"/>
    <n v="0.27968965849469896"/>
    <n v="0.31527580352661122"/>
    <n v="0.3505080266777183"/>
    <n v="0.38522927409294327"/>
    <n v="0.41952283297758852"/>
    <n v="0.45355227066979559"/>
    <n v="0.48747453370301697"/>
    <n v="0.5212933174940545"/>
    <n v="0.5550122607156398"/>
    <n v="0.58863485389136727"/>
    <n v="0.6221644454382631"/>
    <n v="5.8828216782583972E-3"/>
    <n v="8.5568922959899305E-3"/>
    <n v="1.0906684719471042E-2"/>
    <n v="1.3792191873471801E-2"/>
    <n v="1.6257798849742246E-2"/>
    <n v="1.8840679189797743E-2"/>
    <n v="2.0131346557655749E-2"/>
    <n v="2.1423108097012505E-2"/>
    <n v="2.2615865498947306E-2"/>
    <n v="2.3409257169679232E-2"/>
    <n v="2.3798843775444979E-2"/>
    <n v="2.3444921894639779E-2"/>
    <n v="2.2933946158757657E-2"/>
    <n v="2.2506257628177956E-2"/>
    <n v="2.224213643573978E-2"/>
    <n v="2.2134961776754065E-2"/>
    <n v="2.2031482534570192E-2"/>
    <n v="2.1931641965118057E-2"/>
    <n v="2.1835291919260154E-2"/>
    <n v="2.1742290290428498E-2"/>
    <n v="0.38641842030891715"/>
    <n v="0.3864184203089171"/>
    <n v="5.8828216782583972E-3"/>
    <n v="1.4439713974248328E-2"/>
    <n v="2.5346398693719369E-2"/>
    <n v="3.913859056719117E-2"/>
    <n v="5.5396389416933416E-2"/>
    <n v="7.4237068606731155E-2"/>
    <n v="9.4368415164386904E-2"/>
    <n v="0.11579152326139941"/>
    <n v="0.13840738876034672"/>
    <n v="0.16181664593002595"/>
    <n v="0.18561548970547093"/>
    <n v="0.20906041160011071"/>
    <n v="0.23199435775886837"/>
    <n v="0.25450061538704633"/>
    <n v="0.27674275182278613"/>
    <n v="0.29887771359954018"/>
    <n v="0.3209091961341104"/>
    <n v="0.34284083809922844"/>
    <n v="0.36467613001848859"/>
    <n v="0.3864184203089171"/>
  </r>
  <r>
    <x v="53"/>
    <s v="Under $5"/>
    <n v="-93.801150064472964"/>
    <s v="Water Heating"/>
    <s v="Urban"/>
    <s v="SC-New"/>
    <s v="M_Input"/>
    <x v="4"/>
    <s v="Multifamily - High Rise"/>
    <s v="MF Showerhead Replace_2_00gpm_Any Shower_ AnyWH"/>
    <n v="3.9871817237156588E-3"/>
    <n v="4.6123271509961481E-3"/>
    <n v="5.1499959711660218E-3"/>
    <n v="5.8324167567327875E-3"/>
    <n v="6.3795523355163232E-3"/>
    <n v="6.9664104491132771E-3"/>
    <n v="7.2336890123671253E-3"/>
    <n v="7.5184103541847585E-3"/>
    <n v="7.7636683729071397E-3"/>
    <n v="7.9635154604369793E-3"/>
    <n v="8.0660139685626454E-3"/>
    <n v="7.9862358207070643E-3"/>
    <n v="7.8715391784882089E-3"/>
    <n v="7.7495006154650924E-3"/>
    <n v="7.7298736787034103E-3"/>
    <n v="7.7034256921420232E-3"/>
    <n v="7.6780529443921898E-3"/>
    <n v="7.6537258102918884E-3"/>
    <n v="7.6303949209215235E-3"/>
    <n v="7.6080132416033305E-3"/>
    <n v="0.14108394345841357"/>
    <n v="6.0438275158915262"/>
    <n v="-93.801150064472964"/>
    <s v="R-All-WH-ERWH-All-All-R"/>
    <s v="R-All-WH-ERWH-All-All-R"/>
    <n v="0.14108394345841357"/>
    <n v="3.9871817237156588E-3"/>
    <n v="8.599508874711807E-3"/>
    <n v="1.3749504845877829E-2"/>
    <n v="1.9581921602610616E-2"/>
    <n v="2.596147393812694E-2"/>
    <n v="3.2927884387240217E-2"/>
    <n v="4.0161573399607339E-2"/>
    <n v="4.76799837537921E-2"/>
    <n v="5.5443652126699237E-2"/>
    <n v="6.3407167587136215E-2"/>
    <n v="7.1473181555698859E-2"/>
    <n v="7.9459417376405925E-2"/>
    <n v="8.7330956554894132E-2"/>
    <n v="9.508045717035922E-2"/>
    <n v="0.10281033084906263"/>
    <n v="0.11051375654120466"/>
    <n v="0.11819180948559685"/>
    <n v="0.12584553529588874"/>
    <n v="0.13347593021681026"/>
    <n v="0.14108394345841357"/>
    <n v="1.3142566535225605E-3"/>
    <n v="1.9394020808030498E-3"/>
    <n v="2.4770709009729235E-3"/>
    <n v="3.1594916865396892E-3"/>
    <n v="3.7066272653232249E-3"/>
    <n v="4.2934853789201788E-3"/>
    <n v="4.560763942174027E-3"/>
    <n v="4.8454852839916601E-3"/>
    <n v="5.0907433027140413E-3"/>
    <n v="5.290590390243881E-3"/>
    <n v="5.393088898369547E-3"/>
    <n v="5.313310750513966E-3"/>
    <n v="5.1986141082951106E-3"/>
    <n v="5.0765755452719941E-3"/>
    <n v="5.0569486085103119E-3"/>
    <n v="5.0305006219489249E-3"/>
    <n v="5.0051278741990914E-3"/>
    <n v="4.98080074009879E-3"/>
    <n v="4.9574698507284251E-3"/>
    <n v="4.9350881714102322E-3"/>
    <n v="8.7625442054551611E-2"/>
    <n v="8.7625442054551611E-2"/>
    <n v="1.3142566535225605E-3"/>
    <n v="3.2536587343256103E-3"/>
    <n v="5.7307296352985338E-3"/>
    <n v="8.890221321838223E-3"/>
    <n v="1.2596848587161449E-2"/>
    <n v="1.6890333966081628E-2"/>
    <n v="2.1451097908255654E-2"/>
    <n v="2.6296583192247314E-2"/>
    <n v="3.1387326494961357E-2"/>
    <n v="3.667791688520524E-2"/>
    <n v="4.207100578357479E-2"/>
    <n v="4.7384316534088755E-2"/>
    <n v="5.2582930642383868E-2"/>
    <n v="5.7659506187655862E-2"/>
    <n v="6.2716454796166179E-2"/>
    <n v="6.774695541811511E-2"/>
    <n v="7.2752083292314196E-2"/>
    <n v="7.7732884032412991E-2"/>
    <n v="8.2690353883141415E-2"/>
    <n v="8.7625442054551611E-2"/>
  </r>
  <r>
    <x v="53"/>
    <s v="Under $5"/>
    <n v="-70.766742830483821"/>
    <s v="Water Heating"/>
    <s v="Urban"/>
    <s v="SC-New"/>
    <s v="M_Input"/>
    <x v="4"/>
    <s v="Manufactured"/>
    <s v="MH Showerhead Replace_2_00gpm_Any Shower_ AnyWH"/>
    <n v="7.9960614829890702E-4"/>
    <n v="9.170349333365123E-4"/>
    <n v="1.0219108176221206E-3"/>
    <n v="1.1072618750980318E-3"/>
    <n v="1.1737709656360273E-3"/>
    <n v="1.2181532608027202E-3"/>
    <n v="1.2403199472573729E-3"/>
    <n v="1.2606379900348438E-3"/>
    <n v="1.2770001545211892E-3"/>
    <n v="1.2870707684460123E-3"/>
    <n v="1.2912238371271059E-3"/>
    <n v="1.2903273943207507E-3"/>
    <n v="1.2755416672518536E-3"/>
    <n v="1.2622282098671816E-3"/>
    <n v="1.2492807153206013E-3"/>
    <n v="1.2361715430658218E-3"/>
    <n v="1.2231964182718973E-3"/>
    <n v="1.2103574832061698E-3"/>
    <n v="1.1976533083916429E-3"/>
    <n v="1.1850824793554246E-3"/>
    <n v="2.3723829917232184E-2"/>
    <n v="3.9687577674626628"/>
    <n v="-70.766742830483821"/>
    <s v="R-All-WH-ERWH-All-All-R"/>
    <s v="R-All-WH-ERWH-All-All-R"/>
    <n v="2.3723829917232184E-2"/>
    <n v="7.9960614829890702E-4"/>
    <n v="1.7166410816354194E-3"/>
    <n v="2.7385518992575401E-3"/>
    <n v="3.8458137743555719E-3"/>
    <n v="5.0195847399915989E-3"/>
    <n v="6.2377380007943191E-3"/>
    <n v="7.4780579480516925E-3"/>
    <n v="8.7386959380865367E-3"/>
    <n v="1.0015696092607726E-2"/>
    <n v="1.1302766861053739E-2"/>
    <n v="1.2593990698180846E-2"/>
    <n v="1.3884318092501596E-2"/>
    <n v="1.5159859759753451E-2"/>
    <n v="1.6422087969620632E-2"/>
    <n v="1.7671368684941232E-2"/>
    <n v="1.8907540228007055E-2"/>
    <n v="2.013073664627895E-2"/>
    <n v="2.1341094129485118E-2"/>
    <n v="2.253874743787676E-2"/>
    <n v="2.3723829917232184E-2"/>
    <n v="3.5014309678264058E-4"/>
    <n v="4.6757188182024585E-4"/>
    <n v="5.7244776610585412E-4"/>
    <n v="6.5779882358176531E-4"/>
    <n v="7.2430791411976078E-4"/>
    <n v="7.6869020928645366E-4"/>
    <n v="7.9085689574110644E-4"/>
    <n v="8.1117493851857732E-4"/>
    <n v="8.2753710300492267E-4"/>
    <n v="8.376077169297458E-4"/>
    <n v="8.4176078561083939E-4"/>
    <n v="8.4086434280448421E-4"/>
    <n v="8.2607861573558714E-4"/>
    <n v="8.1276515835091508E-4"/>
    <n v="7.9981766380433483E-4"/>
    <n v="7.8670849154955529E-4"/>
    <n v="7.7373336675563083E-4"/>
    <n v="7.6089443168990325E-4"/>
    <n v="7.4819025687537636E-4"/>
    <n v="7.3561942783915805E-4"/>
    <n v="1.4734568886906855E-2"/>
    <n v="1.473456888690686E-2"/>
    <n v="3.5014309678264058E-4"/>
    <n v="8.1771497860288643E-4"/>
    <n v="1.3901627447087405E-3"/>
    <n v="2.0479615682905059E-3"/>
    <n v="2.7722694824102666E-3"/>
    <n v="3.5409596916967205E-3"/>
    <n v="4.3318165874378272E-3"/>
    <n v="5.1429915259564047E-3"/>
    <n v="5.9705286289613276E-3"/>
    <n v="6.8081363458910738E-3"/>
    <n v="7.6498971315019128E-3"/>
    <n v="8.4907614743063974E-3"/>
    <n v="9.3168400900419841E-3"/>
    <n v="1.01296052483929E-2"/>
    <n v="1.0929422912197236E-2"/>
    <n v="1.1716131403746791E-2"/>
    <n v="1.2489864770502422E-2"/>
    <n v="1.3250759202192326E-2"/>
    <n v="1.3998949459067702E-2"/>
    <n v="1.473456888690686E-2"/>
  </r>
  <r>
    <x v="53"/>
    <s v="Under $5"/>
    <n v="-124.77355932811824"/>
    <s v="Water Heating"/>
    <s v="Urban"/>
    <s v="SC-New"/>
    <s v="M_Input"/>
    <x v="4"/>
    <s v="Single Family"/>
    <s v="SF Showerhead Replace_1_75gpm_Any Shower_ AnyWH"/>
    <n v="1.9490398231886655E-2"/>
    <n v="2.1595037834555374E-2"/>
    <n v="2.3224766866740725E-2"/>
    <n v="2.4883081848206586E-2"/>
    <n v="2.5832506719567435E-2"/>
    <n v="2.7085272731936613E-2"/>
    <n v="2.8013844858361704E-2"/>
    <n v="2.8138565264547343E-2"/>
    <n v="2.7816266805003272E-2"/>
    <n v="2.8202394242464811E-2"/>
    <n v="2.8820817048011402E-2"/>
    <n v="2.8860842907238782E-2"/>
    <n v="2.7689368727026195E-2"/>
    <n v="2.7475743457368008E-2"/>
    <n v="2.7449713613327709E-2"/>
    <n v="2.7523523044085608E-2"/>
    <n v="2.7597711160403854E-2"/>
    <n v="2.7672360587461909E-2"/>
    <n v="2.774747517076509E-2"/>
    <n v="2.7823058789458299E-2"/>
    <n v="0.53294274990841739"/>
    <n v="-2.7038323389542036"/>
    <n v="-124.77355932811824"/>
    <s v="R-All-WH-ERWH-All-All-R"/>
    <s v="R-All-WH-ERWH-All-All-R"/>
    <n v="0.53294274990841739"/>
    <n v="1.9490398231886655E-2"/>
    <n v="4.1085436066442028E-2"/>
    <n v="6.431020293318275E-2"/>
    <n v="8.919328478138934E-2"/>
    <n v="0.11502579150095678"/>
    <n v="0.14211106423289338"/>
    <n v="0.17012490909125508"/>
    <n v="0.19826347435580241"/>
    <n v="0.22607974116080568"/>
    <n v="0.25428213540327049"/>
    <n v="0.28310295245128192"/>
    <n v="0.3119637953585207"/>
    <n v="0.33965316408554691"/>
    <n v="0.36712890754291494"/>
    <n v="0.39457862115624265"/>
    <n v="0.42210214420032827"/>
    <n v="0.44969985536073209"/>
    <n v="0.47737221594819401"/>
    <n v="0.50511969111895905"/>
    <n v="0.53294274990841739"/>
    <n v="9.3934587624582653E-3"/>
    <n v="1.1498098365126984E-2"/>
    <n v="1.3127827397312336E-2"/>
    <n v="1.4786142378778197E-2"/>
    <n v="1.5735567250139047E-2"/>
    <n v="1.6988333262508225E-2"/>
    <n v="1.7916905388933313E-2"/>
    <n v="1.8041625795118955E-2"/>
    <n v="1.771932733557488E-2"/>
    <n v="1.810545477303642E-2"/>
    <n v="1.8723877578583015E-2"/>
    <n v="1.8763903437810391E-2"/>
    <n v="1.7592429257597804E-2"/>
    <n v="1.7378803987939617E-2"/>
    <n v="1.7352774143899317E-2"/>
    <n v="1.742658357465722E-2"/>
    <n v="1.7500771690975463E-2"/>
    <n v="1.7575421118033521E-2"/>
    <n v="1.7650535701336699E-2"/>
    <n v="1.7726119320029911E-2"/>
    <n v="0.33100396051984959"/>
    <n v="0.33100396051984954"/>
    <n v="9.3934587624582653E-3"/>
    <n v="2.0891557127585249E-2"/>
    <n v="3.4019384524897583E-2"/>
    <n v="4.8805526903675782E-2"/>
    <n v="6.4541094153814829E-2"/>
    <n v="8.1529427416323047E-2"/>
    <n v="9.944633280525636E-2"/>
    <n v="0.11748795860037531"/>
    <n v="0.13520728593595019"/>
    <n v="0.15331274070898659"/>
    <n v="0.17203661828756961"/>
    <n v="0.19080052172538001"/>
    <n v="0.2083929509829778"/>
    <n v="0.22577175497091742"/>
    <n v="0.24312452911481675"/>
    <n v="0.26055111268947395"/>
    <n v="0.27805188438044942"/>
    <n v="0.29562730549848293"/>
    <n v="0.31327784119981961"/>
    <n v="0.33100396051984954"/>
  </r>
  <r>
    <x v="53"/>
    <s v="Under $5"/>
    <n v="-103.13367488991287"/>
    <s v="Water Heating"/>
    <s v="Urban"/>
    <s v="SC-New"/>
    <s v="M_Input"/>
    <x v="4"/>
    <s v="Multifamily - Low Rise"/>
    <s v="MF Showerhead Replace_1_75gpm_Any Shower_ AnyWH"/>
    <n v="9.1674835449153547E-3"/>
    <n v="1.0554825244605459E-2"/>
    <n v="1.1773927310607257E-2"/>
    <n v="1.3270964962849722E-2"/>
    <n v="1.4550153085461315E-2"/>
    <n v="1.5890184114300997E-2"/>
    <n v="1.6559798689168757E-2"/>
    <n v="1.7229980934066167E-2"/>
    <n v="1.7848798578725806E-2"/>
    <n v="1.826042022465188E-2"/>
    <n v="1.8462542689270285E-2"/>
    <n v="1.8278923535603227E-2"/>
    <n v="1.8013822853063861E-2"/>
    <n v="1.7791932627346577E-2"/>
    <n v="1.7654903207999301E-2"/>
    <n v="1.7599299637706501E-2"/>
    <n v="1.7545613296447566E-2"/>
    <n v="1.7493814744680352E-2"/>
    <n v="1.7443827120756226E-2"/>
    <n v="1.7395576697988135E-2"/>
    <n v="0.32278679310021474"/>
    <n v="-2.7127859861636532"/>
    <n v="-103.13367488991287"/>
    <s v="R-All-WH-ERWH-All-All-R"/>
    <s v="R-All-WH-ERWH-All-All-R"/>
    <n v="0.32278679310021474"/>
    <n v="9.1674835449153547E-3"/>
    <n v="1.9722308789520814E-2"/>
    <n v="3.1496236100128069E-2"/>
    <n v="4.4767201062977789E-2"/>
    <n v="5.9317354148439104E-2"/>
    <n v="7.5207538262740098E-2"/>
    <n v="9.1767336951908862E-2"/>
    <n v="0.10899731788597503"/>
    <n v="0.12684611646470084"/>
    <n v="0.14510653668935272"/>
    <n v="0.163569079378623"/>
    <n v="0.18184800291422623"/>
    <n v="0.19986182576729009"/>
    <n v="0.21765375839463666"/>
    <n v="0.23530866160263597"/>
    <n v="0.25290796124034248"/>
    <n v="0.27045357453679003"/>
    <n v="0.2879473892814704"/>
    <n v="0.30539121640222661"/>
    <n v="0.32278679310021474"/>
    <n v="3.0520823840517568E-3"/>
    <n v="4.4394240837418615E-3"/>
    <n v="5.658526149743659E-3"/>
    <n v="7.1555638019861235E-3"/>
    <n v="8.4347519245977168E-3"/>
    <n v="9.7747829534373994E-3"/>
    <n v="1.0444397528305159E-2"/>
    <n v="1.1114579773202569E-2"/>
    <n v="1.1733397417862208E-2"/>
    <n v="1.2145019063788282E-2"/>
    <n v="1.2347141528406687E-2"/>
    <n v="1.2163522374739629E-2"/>
    <n v="1.1898421692200263E-2"/>
    <n v="1.1676531466482979E-2"/>
    <n v="1.1539502047135703E-2"/>
    <n v="1.1483898476842903E-2"/>
    <n v="1.1430212135583968E-2"/>
    <n v="1.1378413583816754E-2"/>
    <n v="1.1328425959892629E-2"/>
    <n v="1.1280175537124537E-2"/>
    <n v="0.20047876988294278"/>
    <n v="0.20047876988294275"/>
    <n v="3.0520823840517568E-3"/>
    <n v="7.4915064677936183E-3"/>
    <n v="1.3150032617537277E-2"/>
    <n v="2.0305596419523401E-2"/>
    <n v="2.8740348344121119E-2"/>
    <n v="3.8515131297558521E-2"/>
    <n v="4.8959528825863678E-2"/>
    <n v="6.0074108599066249E-2"/>
    <n v="7.1807506016928452E-2"/>
    <n v="8.3952525080716739E-2"/>
    <n v="9.6299666609123424E-2"/>
    <n v="0.10846318898386305"/>
    <n v="0.12036161067606331"/>
    <n v="0.13203814214254628"/>
    <n v="0.14357764418968197"/>
    <n v="0.15506154266652486"/>
    <n v="0.16649175480210882"/>
    <n v="0.17787016838592556"/>
    <n v="0.18919859434581821"/>
    <n v="0.20047876988294275"/>
  </r>
  <r>
    <x v="53"/>
    <s v="Under $5"/>
    <n v="-103.13367488991287"/>
    <s v="Water Heating"/>
    <s v="Urban"/>
    <s v="SC-New"/>
    <s v="M_Input"/>
    <x v="4"/>
    <s v="Multifamily - High Rise"/>
    <s v="MF Showerhead Replace_1_75gpm_Any Shower_ AnyWH"/>
    <n v="2.0686003701149668E-3"/>
    <n v="2.3929337343447229E-3"/>
    <n v="2.6718831270416271E-3"/>
    <n v="3.0259316724593251E-3"/>
    <n v="3.3097925394077114E-3"/>
    <n v="3.614261960445367E-3"/>
    <n v="3.7529294637553153E-3"/>
    <n v="3.9006465014715507E-3"/>
    <n v="4.0278894674204381E-3"/>
    <n v="4.1315726672033109E-3"/>
    <n v="4.1847501912132745E-3"/>
    <n v="4.1433602778317121E-3"/>
    <n v="4.0838542073825925E-3"/>
    <n v="4.0205390554454842E-3"/>
    <n v="4.0103563521069457E-3"/>
    <n v="3.9966348017536554E-3"/>
    <n v="3.9834710989121343E-3"/>
    <n v="3.9708498736731644E-3"/>
    <n v="3.9587455128160748E-3"/>
    <n v="3.9471336141544151E-3"/>
    <n v="7.3196136488953789E-2"/>
    <n v="-2.7127859861636532"/>
    <n v="-103.13367488991287"/>
    <s v="R-All-WH-ERWH-All-All-R"/>
    <s v="R-All-WH-ERWH-All-All-R"/>
    <n v="7.3196136488953789E-2"/>
    <n v="2.0686003701149668E-3"/>
    <n v="4.4615341044596897E-3"/>
    <n v="7.1334172315013168E-3"/>
    <n v="1.0159348903960641E-2"/>
    <n v="1.3469141443368353E-2"/>
    <n v="1.7083403403813719E-2"/>
    <n v="2.0836332867569033E-2"/>
    <n v="2.4736979369040582E-2"/>
    <n v="2.8764868836461021E-2"/>
    <n v="3.2896441503664331E-2"/>
    <n v="3.7081191694877606E-2"/>
    <n v="4.1224551972709321E-2"/>
    <n v="4.5308406180091916E-2"/>
    <n v="4.9328945235537401E-2"/>
    <n v="5.3339301587644349E-2"/>
    <n v="5.7335936389398004E-2"/>
    <n v="6.1319407488310135E-2"/>
    <n v="6.5290257361983295E-2"/>
    <n v="6.9249002874799376E-2"/>
    <n v="7.3196136488953789E-2"/>
    <n v="6.8185299499449255E-4"/>
    <n v="1.0061863592242487E-3"/>
    <n v="1.2851357519211529E-3"/>
    <n v="1.6391842973388509E-3"/>
    <n v="1.9230451642872372E-3"/>
    <n v="2.2275145853248926E-3"/>
    <n v="2.3661820886348413E-3"/>
    <n v="2.5138991263510763E-3"/>
    <n v="2.6411420922999636E-3"/>
    <n v="2.7448252920828364E-3"/>
    <n v="2.7980028160928001E-3"/>
    <n v="2.7566129027112377E-3"/>
    <n v="2.6971068322621181E-3"/>
    <n v="2.6337916803250098E-3"/>
    <n v="2.6236089769864713E-3"/>
    <n v="2.609887426633181E-3"/>
    <n v="2.5967237237916599E-3"/>
    <n v="2.58410249855269E-3"/>
    <n v="2.5719981376956004E-3"/>
    <n v="2.5603862390339406E-3"/>
    <n v="4.5461188986544304E-2"/>
    <n v="4.546118898654429E-2"/>
    <n v="6.8185299499449255E-4"/>
    <n v="1.6880393542187413E-3"/>
    <n v="2.9731751061398944E-3"/>
    <n v="4.6123594034787451E-3"/>
    <n v="6.5354045677659825E-3"/>
    <n v="8.7629191530908743E-3"/>
    <n v="1.1129101241725715E-2"/>
    <n v="1.364300036807679E-2"/>
    <n v="1.6284142460376752E-2"/>
    <n v="1.9028967752459588E-2"/>
    <n v="2.1826970568552387E-2"/>
    <n v="2.4583583471263624E-2"/>
    <n v="2.7280690303525743E-2"/>
    <n v="2.9914481983850751E-2"/>
    <n v="3.2538090960837221E-2"/>
    <n v="3.5147978387470399E-2"/>
    <n v="3.774470211126206E-2"/>
    <n v="4.032880460981475E-2"/>
    <n v="4.2900802747510347E-2"/>
    <n v="4.546118898654429E-2"/>
  </r>
  <r>
    <x v="53"/>
    <s v="Under $5"/>
    <n v="-77.851787489518102"/>
    <s v="Water Heating"/>
    <s v="Urban"/>
    <s v="SC-New"/>
    <s v="M_Input"/>
    <x v="4"/>
    <s v="Manufactured"/>
    <s v="MH Showerhead Replace_1_75gpm_Any Shower_ AnyWH"/>
    <n v="4.1508449293034923E-4"/>
    <n v="4.7604308835443092E-4"/>
    <n v="5.3048533262922172E-4"/>
    <n v="5.7479202097676315E-4"/>
    <n v="6.0931763359236635E-4"/>
    <n v="6.323569793046822E-4"/>
    <n v="6.4386395411540609E-4"/>
    <n v="6.5441127732141912E-4"/>
    <n v="6.6290505987112345E-4"/>
    <n v="6.6813282817102394E-4"/>
    <n v="6.7028873256378524E-4"/>
    <n v="6.6982337907881202E-4"/>
    <n v="6.6214794282052865E-4"/>
    <n v="6.5523677821852685E-4"/>
    <n v="6.4851558901804485E-4"/>
    <n v="6.4171047111132539E-4"/>
    <n v="6.3497493874048027E-4"/>
    <n v="6.2831010398044153E-4"/>
    <n v="6.2171522477371603E-4"/>
    <n v="6.1518956685160833E-4"/>
    <n v="1.2315305394424056E-2"/>
    <n v="-2.7232193540950291"/>
    <n v="-77.851787489518102"/>
    <s v="R-All-WH-ERWH-All-All-R"/>
    <s v="R-All-WH-ERWH-All-All-R"/>
    <n v="1.2315305394424056E-2"/>
    <n v="4.1508449293034923E-4"/>
    <n v="8.911275812847801E-4"/>
    <n v="1.4216129139140018E-3"/>
    <n v="1.9964049348907649E-3"/>
    <n v="2.6057225684831312E-3"/>
    <n v="3.2380795477878134E-3"/>
    <n v="3.8819435019032196E-3"/>
    <n v="4.5363547792246391E-3"/>
    <n v="5.1992598390957628E-3"/>
    <n v="5.8673926672667869E-3"/>
    <n v="6.5376813998305723E-3"/>
    <n v="7.207504778909384E-3"/>
    <n v="7.8696527217299132E-3"/>
    <n v="8.5248894999484393E-3"/>
    <n v="9.1734050889664843E-3"/>
    <n v="9.8151155600778098E-3"/>
    <n v="1.0450090498818291E-2"/>
    <n v="1.1078400602798733E-2"/>
    <n v="1.1700115827572449E-2"/>
    <n v="1.2315305394424056E-2"/>
    <n v="1.8176319690672794E-4"/>
    <n v="2.4272179233080963E-4"/>
    <n v="2.9716403660560043E-4"/>
    <n v="3.4147072495314186E-4"/>
    <n v="3.7599633756874506E-4"/>
    <n v="3.9903568328106091E-4"/>
    <n v="4.105426580917848E-4"/>
    <n v="4.2108998129779783E-4"/>
    <n v="4.2958376384750216E-4"/>
    <n v="4.3481153214740265E-4"/>
    <n v="4.3696743654016395E-4"/>
    <n v="4.3650208305519073E-4"/>
    <n v="4.2882664679690736E-4"/>
    <n v="4.2191548219490556E-4"/>
    <n v="4.1519429299442356E-4"/>
    <n v="4.083891750877041E-4"/>
    <n v="4.0165364271685898E-4"/>
    <n v="3.9498880795682024E-4"/>
    <n v="3.8839392875009474E-4"/>
    <n v="3.8186827082798704E-4"/>
    <n v="7.6488794739516305E-3"/>
    <n v="7.6488794739516296E-3"/>
    <n v="1.8176319690672794E-4"/>
    <n v="4.2448498923753757E-4"/>
    <n v="7.2164902584313795E-4"/>
    <n v="1.0631197507962797E-3"/>
    <n v="1.4391160883650248E-3"/>
    <n v="1.8381517716460857E-3"/>
    <n v="2.2486944297378706E-3"/>
    <n v="2.6697844110356683E-3"/>
    <n v="3.0993681748831704E-3"/>
    <n v="3.5341797070305731E-3"/>
    <n v="3.9711471435707373E-3"/>
    <n v="4.4076492266259277E-3"/>
    <n v="4.8364758734228347E-3"/>
    <n v="5.2583913556177404E-3"/>
    <n v="5.6735856486121641E-3"/>
    <n v="6.0819748236998683E-3"/>
    <n v="6.4836284664167272E-3"/>
    <n v="6.8786172743735474E-3"/>
    <n v="7.2670112031236423E-3"/>
    <n v="7.6488794739516296E-3"/>
  </r>
  <r>
    <x v="53"/>
    <s v="Under $5"/>
    <n v="-119.40682404186299"/>
    <s v="Water Heating"/>
    <s v="Urban"/>
    <s v="SC-New"/>
    <s v="M_Input"/>
    <x v="4"/>
    <s v="Single Family"/>
    <s v="SF Showerhead Replace_1_50gpm_Any Shower_ AnyWH"/>
    <n v="2.0425314389921241E-2"/>
    <n v="2.2630909424488501E-2"/>
    <n v="2.4338813360402365E-2"/>
    <n v="2.6076674457490772E-2"/>
    <n v="2.7071641376916249E-2"/>
    <n v="2.8384500116651265E-2"/>
    <n v="2.9357614025884833E-2"/>
    <n v="2.9488317025221849E-2"/>
    <n v="2.915055854100549E-2"/>
    <n v="2.955520775396122E-2"/>
    <n v="3.0203295087986082E-2"/>
    <n v="3.0245240909139631E-2"/>
    <n v="2.901757341123436E-2"/>
    <n v="2.8793700956578121E-2"/>
    <n v="2.8766422511996421E-2"/>
    <n v="2.8843772436314787E-2"/>
    <n v="2.8921519210996748E-2"/>
    <n v="2.8999749424589501E-2"/>
    <n v="2.9078467107059705E-2"/>
    <n v="2.9157676323627212E-2"/>
    <n v="0.55850696785146636"/>
    <n v="-2.7062638296813675"/>
    <n v="-119.40682404186299"/>
    <s v="R-All-WH-ERWH-All-All-R"/>
    <s v="R-All-WH-ERWH-All-All-R"/>
    <n v="0.55850696785146636"/>
    <n v="2.0425314389921241E-2"/>
    <n v="4.3056223814409739E-2"/>
    <n v="6.73950371748121E-2"/>
    <n v="9.3471711632302876E-2"/>
    <n v="0.12054335300921912"/>
    <n v="0.14892785312587037"/>
    <n v="0.17828546715175519"/>
    <n v="0.20777378417697703"/>
    <n v="0.23692434271798252"/>
    <n v="0.26647955047194372"/>
    <n v="0.2966828455599298"/>
    <n v="0.32692808646906946"/>
    <n v="0.3559456598803038"/>
    <n v="0.38473936083688193"/>
    <n v="0.41350578334887833"/>
    <n v="0.44234955578519314"/>
    <n v="0.47127107499618986"/>
    <n v="0.50027082442077941"/>
    <n v="0.52934929152783916"/>
    <n v="0.55850696785146636"/>
    <n v="9.8440445469234628E-3"/>
    <n v="1.2049639581490723E-2"/>
    <n v="1.3757543517404587E-2"/>
    <n v="1.5495404614492994E-2"/>
    <n v="1.6490371533918469E-2"/>
    <n v="1.7803230273653485E-2"/>
    <n v="1.8776344182887053E-2"/>
    <n v="1.8907047182224072E-2"/>
    <n v="1.856928869800771E-2"/>
    <n v="1.897393791096344E-2"/>
    <n v="1.9622025244988302E-2"/>
    <n v="1.9663971066141851E-2"/>
    <n v="1.8436303568236584E-2"/>
    <n v="1.8212431113580341E-2"/>
    <n v="1.8185152668998644E-2"/>
    <n v="1.8262502593317007E-2"/>
    <n v="1.8340249367998968E-2"/>
    <n v="1.8418479581591721E-2"/>
    <n v="1.8497197264061925E-2"/>
    <n v="1.8576406480629436E-2"/>
    <n v="0.34688157099151079"/>
    <n v="0.34688157099151068"/>
    <n v="9.8440445469234628E-3"/>
    <n v="2.1893684128414186E-2"/>
    <n v="3.5651227645818774E-2"/>
    <n v="5.114663226031177E-2"/>
    <n v="6.7637003794230238E-2"/>
    <n v="8.544023406788373E-2"/>
    <n v="0.10421657825077078"/>
    <n v="0.12312362543299485"/>
    <n v="0.14169291413100255"/>
    <n v="0.16066685204196599"/>
    <n v="0.18028887728695428"/>
    <n v="0.19995284835309612"/>
    <n v="0.21838915192133271"/>
    <n v="0.23660158303491305"/>
    <n v="0.25478673570391169"/>
    <n v="0.27304923829722871"/>
    <n v="0.29138948766522765"/>
    <n v="0.30980796724681936"/>
    <n v="0.32830516451088126"/>
    <n v="0.34688157099151068"/>
  </r>
  <r>
    <x v="53"/>
    <s v="Under $5"/>
    <n v="-99.524699858635799"/>
    <s v="Water Heating"/>
    <s v="Urban"/>
    <s v="SC-New"/>
    <s v="M_Input"/>
    <x v="4"/>
    <s v="Multifamily - Low Rise"/>
    <s v="MF Showerhead Replace_1_50gpm_Any Shower_ AnyWH"/>
    <n v="9.5194598623238071E-3"/>
    <n v="1.0960067152298494E-2"/>
    <n v="1.2225975416929831E-2"/>
    <n v="1.3780490325310958E-2"/>
    <n v="1.5108791590309287E-2"/>
    <n v="1.6500271763773357E-2"/>
    <n v="1.7195595517282156E-2"/>
    <n v="1.7891508735940882E-2"/>
    <n v="1.8534085262157007E-2"/>
    <n v="1.8961510707499664E-2"/>
    <n v="1.9171393461014506E-2"/>
    <n v="1.8980724434479204E-2"/>
    <n v="1.8705445477659274E-2"/>
    <n v="1.847503599972471E-2"/>
    <n v="1.833274547353583E-2"/>
    <n v="1.8275007060043088E-2"/>
    <n v="1.8219259485666158E-2"/>
    <n v="1.8165472180561259E-2"/>
    <n v="1.8113565332054004E-2"/>
    <n v="1.8063462382795298E-2"/>
    <n v="0.33517986762135876"/>
    <n v="-2.7144190586610555"/>
    <n v="-99.524699858635799"/>
    <s v="R-All-WH-ERWH-All-All-R"/>
    <s v="R-All-WH-ERWH-All-All-R"/>
    <n v="0.33517986762135876"/>
    <n v="9.5194598623238071E-3"/>
    <n v="2.0479527014622301E-2"/>
    <n v="3.2705502431552132E-2"/>
    <n v="4.648599275686309E-2"/>
    <n v="6.1594784347172374E-2"/>
    <n v="7.8095056110945735E-2"/>
    <n v="9.529065162822789E-2"/>
    <n v="0.11318216036416877"/>
    <n v="0.13171624562632578"/>
    <n v="0.15067775633382544"/>
    <n v="0.16984914979483995"/>
    <n v="0.18882987422931916"/>
    <n v="0.20753531970697842"/>
    <n v="0.22601035570670314"/>
    <n v="0.24434310118023897"/>
    <n v="0.26261810824028203"/>
    <n v="0.28083736772594819"/>
    <n v="0.29900283990650944"/>
    <n v="0.31711640523856344"/>
    <n v="0.33517986762135876"/>
    <n v="3.1692640198520824E-3"/>
    <n v="4.609871309826769E-3"/>
    <n v="5.8757795744581063E-3"/>
    <n v="7.4302944828392335E-3"/>
    <n v="8.7585957478375637E-3"/>
    <n v="1.0150075921301634E-2"/>
    <n v="1.0845399674810432E-2"/>
    <n v="1.1541312893469158E-2"/>
    <n v="1.2183889419685283E-2"/>
    <n v="1.261131486502794E-2"/>
    <n v="1.2821197618542782E-2"/>
    <n v="1.263052859200748E-2"/>
    <n v="1.2355249635187551E-2"/>
    <n v="1.2124840157252986E-2"/>
    <n v="1.1982549631064106E-2"/>
    <n v="1.1924811217571364E-2"/>
    <n v="1.1869063643194434E-2"/>
    <n v="1.1815276338089535E-2"/>
    <n v="1.176336948958228E-2"/>
    <n v="1.1713266540323574E-2"/>
    <n v="0.20817595077192427"/>
    <n v="0.20817595077192427"/>
    <n v="3.1692640198520824E-3"/>
    <n v="7.7791353296788514E-3"/>
    <n v="1.3654914904136957E-2"/>
    <n v="2.1085209386976191E-2"/>
    <n v="2.9843805134813755E-2"/>
    <n v="3.9993881056115385E-2"/>
    <n v="5.083928073092582E-2"/>
    <n v="6.2380593624394978E-2"/>
    <n v="7.4564483044080254E-2"/>
    <n v="8.7175797909108191E-2"/>
    <n v="9.999699552765097E-2"/>
    <n v="0.11262752411965846"/>
    <n v="0.12498277375484601"/>
    <n v="0.137107613912099"/>
    <n v="0.1490901635431631"/>
    <n v="0.16101497476073445"/>
    <n v="0.17288403840392888"/>
    <n v="0.18469931474201842"/>
    <n v="0.19646268423160071"/>
    <n v="0.20817595077192427"/>
  </r>
  <r>
    <x v="53"/>
    <s v="Under $5"/>
    <n v="-99.524699858635799"/>
    <s v="Water Heating"/>
    <s v="Urban"/>
    <s v="SC-New"/>
    <s v="M_Input"/>
    <x v="4"/>
    <s v="Multifamily - High Rise"/>
    <s v="MF Showerhead Replace_1_50gpm_Any Shower_ AnyWH"/>
    <n v="2.1480222023872106E-3"/>
    <n v="2.48480802018233E-3"/>
    <n v="2.774467394468373E-3"/>
    <n v="3.1421092779694601E-3"/>
    <n v="3.436868697624852E-3"/>
    <n v="3.7530279160922233E-3"/>
    <n v="3.8970194188312555E-3"/>
    <n v="4.0504079037553429E-3"/>
    <n v="4.1825362355029693E-3"/>
    <n v="4.2902002475401413E-3"/>
    <n v="4.3454194691411865E-3"/>
    <n v="4.3024404316321018E-3"/>
    <n v="4.2406496854115417E-3"/>
    <n v="4.1749036118473833E-3"/>
    <n v="4.164329953847753E-3"/>
    <n v="4.1500815783587714E-3"/>
    <n v="4.1364124683761399E-3"/>
    <n v="4.1233066638784203E-3"/>
    <n v="4.110737568251077E-3"/>
    <n v="4.0986798424102319E-3"/>
    <n v="7.6006428587508751E-2"/>
    <n v="-2.7144190586610555"/>
    <n v="-99.524699858635799"/>
    <s v="R-All-WH-ERWH-All-All-R"/>
    <s v="R-All-WH-ERWH-All-All-R"/>
    <n v="7.6006428587508751E-2"/>
    <n v="2.1480222023872106E-3"/>
    <n v="4.6328302225695402E-3"/>
    <n v="7.4072976170379131E-3"/>
    <n v="1.0549406895007373E-2"/>
    <n v="1.3986275592632224E-2"/>
    <n v="1.7739303508724446E-2"/>
    <n v="2.1636322927555702E-2"/>
    <n v="2.5686730831311046E-2"/>
    <n v="2.9869267066814014E-2"/>
    <n v="3.4159467314354153E-2"/>
    <n v="3.850488678349534E-2"/>
    <n v="4.2807327215127443E-2"/>
    <n v="4.7047976900538982E-2"/>
    <n v="5.1222880512386368E-2"/>
    <n v="5.538721046623412E-2"/>
    <n v="5.953729204459289E-2"/>
    <n v="6.3673704512969026E-2"/>
    <n v="6.7797011176847444E-2"/>
    <n v="7.1907748745098518E-2"/>
    <n v="7.6006428587508751E-2"/>
    <n v="7.0803205547671126E-4"/>
    <n v="1.0448178732718307E-3"/>
    <n v="1.3344772475578737E-3"/>
    <n v="1.7021191310589608E-3"/>
    <n v="1.9968785507143527E-3"/>
    <n v="2.3130377691817239E-3"/>
    <n v="2.4570292719207562E-3"/>
    <n v="2.6104177568448436E-3"/>
    <n v="2.74254608859247E-3"/>
    <n v="2.8502101006296419E-3"/>
    <n v="2.9054293222306872E-3"/>
    <n v="2.8624502847216025E-3"/>
    <n v="2.8006595385010424E-3"/>
    <n v="2.734913464936884E-3"/>
    <n v="2.7243398069372537E-3"/>
    <n v="2.7100914314482721E-3"/>
    <n v="2.6964223214656405E-3"/>
    <n v="2.683316516967921E-3"/>
    <n v="2.6707474213405777E-3"/>
    <n v="2.6586896954997326E-3"/>
    <n v="4.7206625649298763E-2"/>
    <n v="4.7206625649298777E-2"/>
    <n v="7.0803205547671126E-4"/>
    <n v="1.7528499287485419E-3"/>
    <n v="3.0873271763064156E-3"/>
    <n v="4.7894463073653764E-3"/>
    <n v="6.7863248580797286E-3"/>
    <n v="9.0993626272614526E-3"/>
    <n v="1.1556391899182209E-2"/>
    <n v="1.4166809656027053E-2"/>
    <n v="1.6909355744619523E-2"/>
    <n v="1.9759565845249166E-2"/>
    <n v="2.2664995167479853E-2"/>
    <n v="2.5527445452201456E-2"/>
    <n v="2.8328104990702499E-2"/>
    <n v="3.1063018455639382E-2"/>
    <n v="3.3787358262576637E-2"/>
    <n v="3.6497449694024908E-2"/>
    <n v="3.9193872015490551E-2"/>
    <n v="4.1877188532458469E-2"/>
    <n v="4.4547935953799044E-2"/>
    <n v="4.7206625649298777E-2"/>
  </r>
  <r>
    <x v="53"/>
    <s v="Under $5"/>
    <n v="-75.050720071570552"/>
    <s v="Water Heating"/>
    <s v="Urban"/>
    <s v="SC-New"/>
    <s v="M_Input"/>
    <x v="4"/>
    <s v="Manufactured"/>
    <s v="MH Showerhead Replace_1_50gpm_Any Shower_ AnyWH"/>
    <n v="4.3126481869835271E-4"/>
    <n v="4.9459962896331771E-4"/>
    <n v="5.5116407549550561E-4"/>
    <n v="5.9719787401790226E-4"/>
    <n v="6.3306932264755775E-4"/>
    <n v="6.570067604964292E-4"/>
    <n v="6.6896228639545655E-4"/>
    <n v="6.7992075270211611E-4"/>
    <n v="6.8874562969403047E-4"/>
    <n v="6.9417718058656624E-4"/>
    <n v="6.9641712385814299E-4"/>
    <n v="6.9593363052185666E-4"/>
    <n v="6.8795899961480707E-4"/>
    <n v="6.8077843228492394E-4"/>
    <n v="6.7379524574976801E-4"/>
    <n v="6.6672485890022931E-4"/>
    <n v="6.5972677008644916E-4"/>
    <n v="6.5280213473293115E-4"/>
    <n v="6.4595018185618707E-4"/>
    <n v="6.3917014856513968E-4"/>
    <n v="1.2795365855867666E-2"/>
    <n v="-2.724485007376535"/>
    <n v="-75.050720071570552"/>
    <s v="R-All-WH-ERWH-All-All-R"/>
    <s v="R-All-WH-ERWH-All-All-R"/>
    <n v="1.2795365855867666E-2"/>
    <n v="4.3126481869835271E-4"/>
    <n v="9.2586444766167041E-4"/>
    <n v="1.477028523157176E-3"/>
    <n v="2.0742263971750782E-3"/>
    <n v="2.7072957198226357E-3"/>
    <n v="3.3643024803190649E-3"/>
    <n v="4.0332647667145217E-3"/>
    <n v="4.7131855194166381E-3"/>
    <n v="5.4019311491106687E-3"/>
    <n v="6.096108329697235E-3"/>
    <n v="6.7925254535553779E-3"/>
    <n v="7.4884590840772342E-3"/>
    <n v="8.1764180836920407E-3"/>
    <n v="8.8571965159769638E-3"/>
    <n v="9.5309917617267311E-3"/>
    <n v="1.019771662062696E-2"/>
    <n v="1.0857443390713409E-2"/>
    <n v="1.151024552544634E-2"/>
    <n v="1.2156195707302527E-2"/>
    <n v="1.2795365855867666E-2"/>
    <n v="1.8884847180539326E-4"/>
    <n v="2.5218328207035829E-4"/>
    <n v="3.0874772860254619E-4"/>
    <n v="3.5478152712494285E-4"/>
    <n v="3.9065297575459834E-4"/>
    <n v="4.1459041360346978E-4"/>
    <n v="4.2654593950249714E-4"/>
    <n v="4.375044058091567E-4"/>
    <n v="4.4632928280107106E-4"/>
    <n v="4.5176083369360682E-4"/>
    <n v="4.5400077696518357E-4"/>
    <n v="4.5351728362889724E-4"/>
    <n v="4.4554265272184765E-4"/>
    <n v="4.3836208539196452E-4"/>
    <n v="4.3137889885680859E-4"/>
    <n v="4.2430851200726989E-4"/>
    <n v="4.1731042319348975E-4"/>
    <n v="4.1038578783997174E-4"/>
    <n v="4.0353383496322765E-4"/>
    <n v="3.9675380167218026E-4"/>
    <n v="7.9470389180084783E-3"/>
    <n v="7.94703891800848E-3"/>
    <n v="1.8884847180539326E-4"/>
    <n v="4.4103175387575158E-4"/>
    <n v="7.4977948247829777E-4"/>
    <n v="1.1045610096032405E-3"/>
    <n v="1.4952139853578387E-3"/>
    <n v="1.9098043989613086E-3"/>
    <n v="2.3363503384638057E-3"/>
    <n v="2.7738547442729623E-3"/>
    <n v="3.2201840270740332E-3"/>
    <n v="3.6719448607676402E-3"/>
    <n v="4.1259456377328238E-3"/>
    <n v="4.5794629213617207E-3"/>
    <n v="5.0250055740835679E-3"/>
    <n v="5.4633676594755326E-3"/>
    <n v="5.8947465583323415E-3"/>
    <n v="6.3190550703396114E-3"/>
    <n v="6.7363654935331009E-3"/>
    <n v="7.1467512813730722E-3"/>
    <n v="7.5502851163363003E-3"/>
    <n v="7.94703891800848E-3"/>
  </r>
  <r>
    <x v="53"/>
    <s v="Under $5"/>
    <n v="-138.57560789249888"/>
    <s v="Water Heating"/>
    <s v="Urban"/>
    <s v="SC-New"/>
    <s v="M_Input"/>
    <x v="4"/>
    <s v="Single Family"/>
    <s v="SF Showerhead Replace_1_50GPM_any shower_HPWH"/>
    <n v="8.6341060960770134E-3"/>
    <n v="9.566446287757548E-3"/>
    <n v="1.0288404515821067E-2"/>
    <n v="1.1023026113612002E-2"/>
    <n v="1.1443614496263554E-2"/>
    <n v="1.1998580820484616E-2"/>
    <n v="1.2409931587258453E-2"/>
    <n v="1.2465181829277158E-2"/>
    <n v="1.2322405932079065E-2"/>
    <n v="1.2493457606959418E-2"/>
    <n v="1.2767414457496587E-2"/>
    <n v="1.2785145624969118E-2"/>
    <n v="1.2266190997134852E-2"/>
    <n v="1.2171556540666218E-2"/>
    <n v="1.2160025507157592E-2"/>
    <n v="1.2192722553594139E-2"/>
    <n v="1.222558735500758E-2"/>
    <n v="1.2258656513757561E-2"/>
    <n v="1.2291931733375254E-2"/>
    <n v="1.2325414732293913E-2"/>
    <n v="0.23608980130104268"/>
    <n v="3.2531306677806988"/>
    <n v="-138.57560789249888"/>
    <s v="R-All-WH-HPWH-All-All-R"/>
    <n v="0"/>
    <n v="0.23608980130104268"/>
    <n v="8.6341060960770134E-3"/>
    <n v="1.8200552383834563E-2"/>
    <n v="2.8488956899655631E-2"/>
    <n v="3.9511983013267631E-2"/>
    <n v="5.0955597509531186E-2"/>
    <n v="6.2954178330015806E-2"/>
    <n v="7.5364109917274255E-2"/>
    <n v="8.7829291746551408E-2"/>
    <n v="0.10015169767863047"/>
    <n v="0.11264515528558988"/>
    <n v="0.12541256974308645"/>
    <n v="0.13819771536805558"/>
    <n v="0.15046390636519044"/>
    <n v="0.16263546290585665"/>
    <n v="0.17479548841301423"/>
    <n v="0.18698821096660836"/>
    <n v="0.19921379832161595"/>
    <n v="0.21147245483537352"/>
    <n v="0.22376438656874878"/>
    <n v="0.23608980130104268"/>
    <n v="4.1612346037907576E-3"/>
    <n v="5.0935747954712922E-3"/>
    <n v="5.8155330235348116E-3"/>
    <n v="6.5501546213257459E-3"/>
    <n v="6.9707430039772983E-3"/>
    <n v="7.5257093281983602E-3"/>
    <n v="7.937060094972196E-3"/>
    <n v="7.9923103369909029E-3"/>
    <n v="7.8495344397928081E-3"/>
    <n v="8.020586114673163E-3"/>
    <n v="8.2945429652103303E-3"/>
    <n v="8.3122741326828627E-3"/>
    <n v="7.793319504848596E-3"/>
    <n v="7.6986850483799626E-3"/>
    <n v="7.6871540148713358E-3"/>
    <n v="7.719851061307883E-3"/>
    <n v="7.7527158627213244E-3"/>
    <n v="7.7857850214713047E-3"/>
    <n v="7.8190602410889987E-3"/>
    <n v="7.8525432400076561E-3"/>
    <n v="0.14663237145531755"/>
    <n v="0.1466323714553176"/>
    <n v="4.1612346037907576E-3"/>
    <n v="9.2548093992620498E-3"/>
    <n v="1.507034242279686E-2"/>
    <n v="2.1620497044122607E-2"/>
    <n v="2.8591240048099906E-2"/>
    <n v="3.6116949376298266E-2"/>
    <n v="4.4054009471270458E-2"/>
    <n v="5.2046319808261361E-2"/>
    <n v="5.9895854248054173E-2"/>
    <n v="6.7916440362727343E-2"/>
    <n v="7.6210983327937673E-2"/>
    <n v="8.4523257460620532E-2"/>
    <n v="9.2316576965469133E-2"/>
    <n v="0.1000152620138491"/>
    <n v="0.10770241602872044"/>
    <n v="0.11542226709002833"/>
    <n v="0.12317498295274965"/>
    <n v="0.13096076797422096"/>
    <n v="0.13877982821530996"/>
    <n v="0.1466323714553176"/>
  </r>
  <r>
    <x v="53"/>
    <s v="Under $5"/>
    <n v="-160.46915538075794"/>
    <s v="Water Heating"/>
    <s v="Urban"/>
    <s v="SC-New"/>
    <s v="M_Input"/>
    <x v="4"/>
    <s v="Manufactured"/>
    <s v="MH Showerhead Replace_1_50GPM_any shower_HPWH"/>
    <n v="8.8339069711421432E-5"/>
    <n v="1.0131239370303074E-4"/>
    <n v="1.1289889547351241E-4"/>
    <n v="1.2232832899193696E-4"/>
    <n v="1.2967613540635552E-4"/>
    <n v="1.3457941269483595E-4"/>
    <n v="1.3702834891694314E-4"/>
    <n v="1.3927305026289588E-4"/>
    <n v="1.4108071318827983E-4"/>
    <n v="1.4219329676137314E-4"/>
    <n v="1.4265212042664376E-4"/>
    <n v="1.4255308301462365E-4"/>
    <n v="1.4091958210038968E-4"/>
    <n v="1.3944873493080924E-4"/>
    <n v="1.3801831868679728E-4"/>
    <n v="1.3657004057620787E-4"/>
    <n v="1.3513657179145259E-4"/>
    <n v="1.3371814900642949E-4"/>
    <n v="1.3231461429505424E-4"/>
    <n v="1.3092581138886934E-4"/>
    <n v="2.620966671327862E-3"/>
    <n v="4.5103835227322309"/>
    <n v="-160.46915538075794"/>
    <s v="R-All-WH-ERWH-All-All-R"/>
    <s v="R-All-WH-ERWH-All-All-R"/>
    <n v="2.620966671327862E-3"/>
    <n v="8.8339069711421432E-5"/>
    <n v="1.8965146341445217E-4"/>
    <n v="3.025503588879646E-4"/>
    <n v="4.2487868787990154E-4"/>
    <n v="5.5455482328625706E-4"/>
    <n v="6.8913423598109306E-4"/>
    <n v="8.2616258489803622E-4"/>
    <n v="9.6543563516093204E-4"/>
    <n v="1.106516348349212E-3"/>
    <n v="1.2487096451105852E-3"/>
    <n v="1.3913617655372289E-3"/>
    <n v="1.5339148485518526E-3"/>
    <n v="1.6748344306522422E-3"/>
    <n v="1.8142831655830515E-3"/>
    <n v="1.9523014842698487E-3"/>
    <n v="2.0888715248460563E-3"/>
    <n v="2.2240080966375087E-3"/>
    <n v="2.3577262456439384E-3"/>
    <n v="2.4900408599389926E-3"/>
    <n v="2.620966671327862E-3"/>
    <n v="3.8683188594107706E-5"/>
    <n v="5.1656512585717017E-5"/>
    <n v="6.3243014356198688E-5"/>
    <n v="7.2672447874623237E-5"/>
    <n v="8.0020254289041792E-5"/>
    <n v="8.4923531577522221E-5"/>
    <n v="8.7372467799629413E-5"/>
    <n v="8.961716914558215E-5"/>
    <n v="9.1424832070966108E-5"/>
    <n v="9.2537415644059412E-5"/>
    <n v="9.2996239309330031E-5"/>
    <n v="9.2897201897309921E-5"/>
    <n v="9.1263700983075958E-5"/>
    <n v="8.9792853813495515E-5"/>
    <n v="8.8362437569483555E-5"/>
    <n v="8.6914159458894143E-5"/>
    <n v="8.5480690674138868E-5"/>
    <n v="8.4062267889115766E-5"/>
    <n v="8.2658733177740518E-5"/>
    <n v="8.1269930271555613E-5"/>
    <n v="1.6278490489815875E-3"/>
    <n v="1.6278490489815879E-3"/>
    <n v="3.8683188594107706E-5"/>
    <n v="9.0339701179824723E-5"/>
    <n v="1.5358271553602343E-4"/>
    <n v="2.2625516341064666E-4"/>
    <n v="3.0627541769968848E-4"/>
    <n v="3.911989492772107E-4"/>
    <n v="4.7857141707684009E-4"/>
    <n v="5.6818858622242224E-4"/>
    <n v="6.5961341829338829E-4"/>
    <n v="7.5215083393744768E-4"/>
    <n v="8.4514707324677765E-4"/>
    <n v="9.380442751440876E-4"/>
    <n v="1.0293079761271636E-3"/>
    <n v="1.1191008299406592E-3"/>
    <n v="1.2074632675101427E-3"/>
    <n v="1.2943774269690369E-3"/>
    <n v="1.3798581176431759E-3"/>
    <n v="1.4639203855322917E-3"/>
    <n v="1.5465791187100322E-3"/>
    <n v="1.6278490489815879E-3"/>
  </r>
  <r>
    <x v="53"/>
    <s v="Under $5"/>
    <n v="-113.02076502057119"/>
    <s v="Water Heating"/>
    <s v="Urban"/>
    <s v="SC-Retro"/>
    <s v="M_Input"/>
    <x v="4"/>
    <s v="Single Family"/>
    <s v="SF Showerhead Replace_2_00gpm_Any Shower_ AnyWH"/>
    <n v="0.53774939745430317"/>
    <n v="0.54228147417234551"/>
    <n v="0.54615995633418846"/>
    <n v="0.54959713167351942"/>
    <n v="0.55278374566796618"/>
    <n v="0.50015194238204286"/>
    <n v="0.40215824468268319"/>
    <n v="0.32329699836076187"/>
    <n v="0.25981900615699582"/>
    <n v="0.20873692443986469"/>
    <n v="0.1676796735572724"/>
    <n v="0.13469412484737725"/>
    <n v="0.1081833845105212"/>
    <n v="8.6869279979551448E-2"/>
    <n v="6.9750861263667432E-2"/>
    <n v="5.6005073559127046E-2"/>
    <n v="3.8339914932873686E-4"/>
    <n v="1.3743154792116903E-4"/>
    <n v="4.7024163897543285E-5"/>
    <n v="1.5390520020531878E-5"/>
    <n v="5.377089669079103"/>
    <n v="7.6939393841207631"/>
    <n v="-113.02076502057119"/>
    <s v="R-All-WH-ERWH-All-All-R"/>
    <s v="R-All-WH-ERWH-All-All-R"/>
    <n v="5.0465004644233566"/>
    <n v="0.53774939745430317"/>
    <n v="1.0800308716266487"/>
    <n v="1.626190827960837"/>
    <n v="2.1757879596343566"/>
    <n v="2.7285717053023228"/>
    <n v="3.2287236476843657"/>
    <n v="3.6308818923670487"/>
    <n v="3.9541788907278104"/>
    <n v="4.2139978968848064"/>
    <n v="4.4227348213246707"/>
    <n v="4.5904144948819434"/>
    <n v="4.7251086197293208"/>
    <n v="4.8332920042398424"/>
    <n v="4.920161284219394"/>
    <n v="4.9899121454830615"/>
    <n v="5.0459172190421882"/>
    <n v="5.0463006181915171"/>
    <n v="5.0464380497394385"/>
    <n v="5.0464850739033364"/>
    <n v="5.0465004644233566"/>
    <n v="0.44214023543740544"/>
    <n v="0.44667231215544778"/>
    <n v="0.45055079431729073"/>
    <n v="0.45398796965662169"/>
    <n v="0.45717458365106844"/>
    <n v="0.40454278036514513"/>
    <n v="0.30654908266578546"/>
    <n v="0.22768783634386414"/>
    <n v="0.16420984414009809"/>
    <n v="0.11312776242296695"/>
    <n v="7.2070511540374652E-2"/>
    <n v="3.9084962830479505E-2"/>
    <n v="1.2574222493623458E-2"/>
    <n v="0"/>
    <n v="0"/>
    <n v="0"/>
    <n v="0"/>
    <n v="0"/>
    <n v="0"/>
    <n v="0"/>
    <n v="3.4649064287411484"/>
    <n v="3.4649064287411484"/>
    <n v="0.44214023543740544"/>
    <n v="0.88881254759285322"/>
    <n v="1.3393633419101438"/>
    <n v="1.7933513115667656"/>
    <n v="2.2505258952178342"/>
    <n v="2.6550686755829793"/>
    <n v="2.9616177582487646"/>
    <n v="3.1893055945926285"/>
    <n v="3.3535154387327264"/>
    <n v="3.4649064287411484"/>
    <n v="3.4649064287411484"/>
    <n v="3.4649064287411484"/>
    <n v="3.4649064287411484"/>
    <n v="3.4649064287411484"/>
    <n v="3.4649064287411484"/>
    <n v="3.4649064287411484"/>
    <n v="3.4649064287411484"/>
    <n v="3.4649064287411484"/>
    <n v="3.4649064287411484"/>
    <n v="3.4649064287411484"/>
  </r>
  <r>
    <x v="53"/>
    <s v="Under $5"/>
    <n v="-93.801150064472964"/>
    <s v="Water Heating"/>
    <s v="Urban"/>
    <s v="SC-Retro"/>
    <s v="M_Input"/>
    <x v="4"/>
    <s v="Multifamily - Low Rise"/>
    <s v="MF Showerhead Replace_2_00gpm_Any Shower_ AnyWH"/>
    <n v="0.1747902349698765"/>
    <n v="0.17698146720119187"/>
    <n v="0.17894420285579796"/>
    <n v="0.18076357362603976"/>
    <n v="0.18255504389242924"/>
    <n v="0.16589163983785654"/>
    <n v="0.13399611337105907"/>
    <n v="0.10819544029681762"/>
    <n v="8.7344528056239462E-2"/>
    <n v="7.0501926437033818E-2"/>
    <n v="5.6896558301041004E-2"/>
    <n v="4.5905604651692973E-2"/>
    <n v="3.7023816895667423E-2"/>
    <n v="2.9854325831279685E-2"/>
    <n v="2.4068956544734281E-2"/>
    <n v="1.9402283243879416E-2"/>
    <n v="1.3333850908175702E-4"/>
    <n v="4.7976897501554849E-5"/>
    <n v="1.6476744343945661E-5"/>
    <n v="5.4121837092126702E-6"/>
    <n v="1.8908910856255756"/>
    <n v="6.0438275158915262"/>
    <n v="-93.801150064472964"/>
    <s v="R-All-WH-ERWH-All-All-R"/>
    <s v="R-All-WH-ERWH-All-All-R"/>
    <n v="1.6733189203472734"/>
    <n v="0.1747902349698765"/>
    <n v="0.35177170217106835"/>
    <n v="0.53071590502686627"/>
    <n v="0.71147947865290606"/>
    <n v="0.89403452254533533"/>
    <n v="1.0599261623831919"/>
    <n v="1.1939222757542509"/>
    <n v="1.3021177160510686"/>
    <n v="1.3894622441073081"/>
    <n v="1.459964170544342"/>
    <n v="1.516860728845383"/>
    <n v="1.5627663334970761"/>
    <n v="1.5997901503927434"/>
    <n v="1.6296444762240232"/>
    <n v="1.6537134327687575"/>
    <n v="1.6731157160126369"/>
    <n v="1.6732490545217187"/>
    <n v="1.6732970314192201"/>
    <n v="1.6733135081635642"/>
    <n v="1.6733189203472734"/>
    <n v="0.14308814341370268"/>
    <n v="0.14527937564501808"/>
    <n v="0.14724211129962417"/>
    <n v="0.14906148206986597"/>
    <n v="0.15085295233625545"/>
    <n v="0.13418954828168272"/>
    <n v="0.10229402181488527"/>
    <n v="7.6493348740643813E-2"/>
    <n v="5.5642436500065659E-2"/>
    <n v="3.8799834880860015E-2"/>
    <n v="2.5194466744867201E-2"/>
    <n v="1.420351309551917E-2"/>
    <n v="5.3217253394936201E-3"/>
    <n v="0"/>
    <n v="0"/>
    <n v="0"/>
    <n v="0"/>
    <n v="0"/>
    <n v="0"/>
    <n v="0"/>
    <n v="1.2568492545020995"/>
    <n v="1.1876629601624837"/>
    <n v="0.14308814341370268"/>
    <n v="0.28836751905872077"/>
    <n v="0.43560963035834493"/>
    <n v="0.5846711124282109"/>
    <n v="0.7355240647644663"/>
    <n v="0.86971361304614903"/>
    <n v="0.97200763486103425"/>
    <n v="1.0485009836016781"/>
    <n v="1.1041434201017437"/>
    <n v="1.1429432549826037"/>
    <n v="1.1681377217274709"/>
    <n v="1.18234123482299"/>
    <n v="1.1876629601624837"/>
    <n v="1.1876629601624837"/>
    <n v="1.1876629601624837"/>
    <n v="1.1876629601624837"/>
    <n v="1.1876629601624837"/>
    <n v="1.1876629601624837"/>
    <n v="1.1876629601624837"/>
    <n v="1.1876629601624837"/>
  </r>
  <r>
    <x v="53"/>
    <s v="Under $5"/>
    <n v="-93.801150064472964"/>
    <s v="Water Heating"/>
    <s v="Urban"/>
    <s v="SC-Retro"/>
    <s v="M_Input"/>
    <x v="4"/>
    <s v="Multifamily - High Rise"/>
    <s v="MF Showerhead Replace_2_00gpm_Any Shower_ AnyWH"/>
    <n v="3.9851445028553041E-2"/>
    <n v="4.0345002063398833E-2"/>
    <n v="4.0789487183481576E-2"/>
    <n v="4.1202007973538089E-2"/>
    <n v="4.1610450858073647E-2"/>
    <n v="3.7811382223158968E-2"/>
    <n v="3.0540673586334204E-2"/>
    <n v="2.4658516478821235E-2"/>
    <n v="1.9904918827184623E-2"/>
    <n v="1.6064963421063692E-2"/>
    <n v="1.2963788837031084E-2"/>
    <n v="1.0458935151877288E-2"/>
    <n v="8.4349034983799594E-3"/>
    <n v="6.8011685338343272E-3"/>
    <n v="5.4827809823176071E-3"/>
    <n v="4.4196106507812857E-3"/>
    <n v="3.0372002122273558E-5"/>
    <n v="1.0927879622295665E-5"/>
    <n v="3.7528434475974115E-6"/>
    <n v="1.2326687333849022E-6"/>
    <n v="0.43066578015807172"/>
    <n v="6.0438275158915262"/>
    <n v="-93.801150064472964"/>
    <s v="R-All-WH-ERWH-All-All-R"/>
    <s v="R-All-WH-ERWH-All-All-R"/>
    <n v="0.38138632069175493"/>
    <n v="3.9851445028553041E-2"/>
    <n v="8.0196447091951867E-2"/>
    <n v="0.12098593427543344"/>
    <n v="0.16218794224897154"/>
    <n v="0.20379839310704517"/>
    <n v="0.24160977533020414"/>
    <n v="0.27215044891653833"/>
    <n v="0.29680896539535956"/>
    <n v="0.31671388422254421"/>
    <n v="0.33277884764360788"/>
    <n v="0.34574263648063897"/>
    <n v="0.35620157163251626"/>
    <n v="0.3646364751308962"/>
    <n v="0.37143764366473053"/>
    <n v="0.37692042464704811"/>
    <n v="0.38134003529782939"/>
    <n v="0.38137040729995164"/>
    <n v="0.38138133517957395"/>
    <n v="0.38138508802302157"/>
    <n v="0.38138632069175493"/>
    <n v="3.2625838534882955E-2"/>
    <n v="3.3119395569728746E-2"/>
    <n v="3.356388068981149E-2"/>
    <n v="3.3976401479868003E-2"/>
    <n v="3.4384844364403561E-2"/>
    <n v="3.0585775729488882E-2"/>
    <n v="2.3315067092664114E-2"/>
    <n v="1.7432909985151145E-2"/>
    <n v="1.2679312333514535E-2"/>
    <n v="8.8393569273936042E-3"/>
    <n v="5.7381823433609955E-3"/>
    <n v="3.2333286582071994E-3"/>
    <n v="1.2092970047098712E-3"/>
    <n v="0"/>
    <n v="0"/>
    <n v="0"/>
    <n v="0"/>
    <n v="0"/>
    <n v="0"/>
    <n v="0"/>
    <n v="0.28615365028466999"/>
    <n v="0.27070359071318512"/>
    <n v="3.2625838534882955E-2"/>
    <n v="6.5745234104611694E-2"/>
    <n v="9.9309114794423184E-2"/>
    <n v="0.13328551627429119"/>
    <n v="0.16767036063869475"/>
    <n v="0.19825613636818362"/>
    <n v="0.22157120346084774"/>
    <n v="0.23900411344599889"/>
    <n v="0.25168342577951341"/>
    <n v="0.26052278270690704"/>
    <n v="0.26626096505026803"/>
    <n v="0.26949429370847522"/>
    <n v="0.27070359071318512"/>
    <n v="0.27070359071318512"/>
    <n v="0.27070359071318512"/>
    <n v="0.27070359071318512"/>
    <n v="0.27070359071318512"/>
    <n v="0.27070359071318512"/>
    <n v="0.27070359071318512"/>
    <n v="0.27070359071318512"/>
  </r>
  <r>
    <x v="53"/>
    <s v="Under $5"/>
    <n v="-70.766742830483821"/>
    <s v="Water Heating"/>
    <s v="Urban"/>
    <s v="SC-Retro"/>
    <s v="M_Input"/>
    <x v="4"/>
    <s v="Manufactured"/>
    <s v="MH Showerhead Replace_2_00gpm_Any Shower_ AnyWH"/>
    <n v="4.3065651433935183E-2"/>
    <n v="4.2725317385379318E-2"/>
    <n v="4.2382842737952037E-2"/>
    <n v="4.2041420633092387E-2"/>
    <n v="4.1702001273230496E-2"/>
    <n v="3.7228410515124481E-2"/>
    <n v="2.9541455588821534E-2"/>
    <n v="2.3441143347635789E-2"/>
    <n v="1.8600474462632296E-2"/>
    <n v="1.4759510322733644E-2"/>
    <n v="1.1711802016859001E-2"/>
    <n v="9.2935067683108299E-3"/>
    <n v="7.37462317418264E-3"/>
    <n v="5.852059411918761E-3"/>
    <n v="4.6439464975537538E-3"/>
    <n v="3.6853216649605268E-3"/>
    <n v="2.4935392874925359E-5"/>
    <n v="8.8343633680659836E-6"/>
    <n v="2.9877236566521587E-6"/>
    <n v="9.6651811599954392E-7"/>
    <n v="0.33767894584365987"/>
    <n v="3.9687577674626628"/>
    <n v="-70.766742830483821"/>
    <s v="R-All-WH-ERWH-All-All-R"/>
    <s v="R-All-WH-ERWH-All-All-R"/>
    <n v="0.33767894584365987"/>
    <n v="4.3065651433935183E-2"/>
    <n v="8.57909688193145E-2"/>
    <n v="0.12817381155726654"/>
    <n v="0.17021523219035892"/>
    <n v="0.21191723346358943"/>
    <n v="0.24914564397871392"/>
    <n v="0.27868709956753546"/>
    <n v="0.30212824291517126"/>
    <n v="0.32072871737780356"/>
    <n v="0.33548822770053721"/>
    <n v="0.33767894584365987"/>
    <n v="0.33767894584365987"/>
    <n v="0.33767894584365987"/>
    <n v="0.33767894584365987"/>
    <n v="0.33767894584365987"/>
    <n v="0.33767894584365987"/>
    <n v="0.33767894584365987"/>
    <n v="0.33767894584365987"/>
    <n v="0.33767894584365987"/>
    <n v="0.33767894584365987"/>
    <n v="3.6668108964561644E-2"/>
    <n v="3.6327774916005778E-2"/>
    <n v="3.5985300268578498E-2"/>
    <n v="3.5643878163718848E-2"/>
    <n v="3.5304458803856957E-2"/>
    <n v="3.0830868045750942E-2"/>
    <n v="2.3143913119447995E-2"/>
    <n v="1.7043600878262247E-2"/>
    <n v="1.2202931993258755E-2"/>
    <n v="8.3619678533601027E-3"/>
    <n v="5.3142595474854597E-3"/>
    <n v="2.895964298937289E-3"/>
    <n v="9.7708070480909907E-4"/>
    <n v="0"/>
    <n v="0"/>
    <n v="0"/>
    <n v="0"/>
    <n v="0"/>
    <n v="0"/>
    <n v="0"/>
    <n v="0.20972809645618906"/>
    <n v="0.20972809645618906"/>
    <n v="3.6668108964561644E-2"/>
    <n v="7.2995883880567422E-2"/>
    <n v="0.10898118414914593"/>
    <n v="0.14462506231286476"/>
    <n v="0.17992952111672172"/>
    <n v="0.20972809645618906"/>
    <n v="0.20972809645618906"/>
    <n v="0.20972809645618906"/>
    <n v="0.20972809645618906"/>
    <n v="0.20972809645618906"/>
    <n v="0.20972809645618906"/>
    <n v="0.20972809645618906"/>
    <n v="0.20972809645618906"/>
    <n v="0.20972809645618906"/>
    <n v="0.20972809645618906"/>
    <n v="0.20972809645618906"/>
    <n v="0.20972809645618906"/>
    <n v="0.20972809645618906"/>
    <n v="0.20972809645618906"/>
    <n v="0.20972809645618906"/>
  </r>
  <r>
    <x v="53"/>
    <s v="Under $5"/>
    <n v="-124.77355932811824"/>
    <s v="Water Heating"/>
    <s v="Urban"/>
    <s v="SC-Retro"/>
    <s v="M_Input"/>
    <x v="4"/>
    <s v="Single Family"/>
    <s v="SF Showerhead Replace_1_75gpm_Any Shower_ AnyWH"/>
    <n v="0.27742222428207852"/>
    <n v="0.27976029999111401"/>
    <n v="0.28176118953793722"/>
    <n v="0.28353441110247785"/>
    <n v="0.28517836932252016"/>
    <n v="0.25802588527571396"/>
    <n v="0.20747142680476388"/>
    <n v="0.16678730429741431"/>
    <n v="0.13403932564137927"/>
    <n v="0.10768633520008426"/>
    <n v="8.6505104841338956E-2"/>
    <n v="6.9488025258201733E-2"/>
    <n v="5.5811266927216885E-2"/>
    <n v="4.481542701450953E-2"/>
    <n v="3.5984120426655899E-2"/>
    <n v="2.8892737307390025E-2"/>
    <n v="1.9779370334612695E-4"/>
    <n v="7.0900248129166332E-5"/>
    <n v="2.4259530936192363E-5"/>
    <n v="7.9398922940060404E-6"/>
    <n v="2.7740136636543125"/>
    <n v="-2.7038323389542036"/>
    <n v="-124.77355932811824"/>
    <s v="R-All-WH-ERWH-All-All-R"/>
    <s v="R-All-WH-ERWH-All-All-R"/>
    <n v="2.6034643466055014"/>
    <n v="0.27742222428207852"/>
    <n v="0.55718252427319248"/>
    <n v="0.83894371381112975"/>
    <n v="1.1224781249136075"/>
    <n v="1.4076564942361278"/>
    <n v="1.6656823795118418"/>
    <n v="1.8731538063166058"/>
    <n v="2.0399411106140199"/>
    <n v="2.1739804362553992"/>
    <n v="2.2816667714554835"/>
    <n v="2.3681718762968225"/>
    <n v="2.437659901555024"/>
    <n v="2.493471168482241"/>
    <n v="2.5382865954967504"/>
    <n v="2.5742707159234062"/>
    <n v="2.6031634532307963"/>
    <n v="2.6033612469341425"/>
    <n v="2.6034321471822714"/>
    <n v="2.6034564067132075"/>
    <n v="2.6034643466055014"/>
    <n v="0.22809793584207641"/>
    <n v="0.2304360115511119"/>
    <n v="0.23243690109793511"/>
    <n v="0.23421012266247573"/>
    <n v="0.23585408088251805"/>
    <n v="0.20870159683571185"/>
    <n v="0.15814713836476177"/>
    <n v="0.1174630158574122"/>
    <n v="8.4715037201377158E-2"/>
    <n v="5.8362046760082158E-2"/>
    <n v="3.7180816401336851E-2"/>
    <n v="2.0163736818199628E-2"/>
    <n v="6.4869784872147798E-3"/>
    <n v="0"/>
    <n v="0"/>
    <n v="0"/>
    <n v="0"/>
    <n v="0"/>
    <n v="0"/>
    <n v="0"/>
    <n v="1.7875278948542703"/>
    <n v="1.7875278948542703"/>
    <n v="0.22809793584207641"/>
    <n v="0.45853394739318831"/>
    <n v="0.69097084849112345"/>
    <n v="0.92518097115359921"/>
    <n v="1.1610350520361172"/>
    <n v="1.369736648871829"/>
    <n v="1.5278837872365907"/>
    <n v="1.6453468030940028"/>
    <n v="1.73006184029538"/>
    <n v="1.7875278948542703"/>
    <n v="1.7875278948542703"/>
    <n v="1.7875278948542703"/>
    <n v="1.7875278948542703"/>
    <n v="1.7875278948542703"/>
    <n v="1.7875278948542703"/>
    <n v="1.7875278948542703"/>
    <n v="1.7875278948542703"/>
    <n v="1.7875278948542703"/>
    <n v="1.7875278948542703"/>
    <n v="1.7875278948542703"/>
  </r>
  <r>
    <x v="53"/>
    <s v="Under $5"/>
    <n v="-103.13367488991287"/>
    <s v="Water Heating"/>
    <s v="Urban"/>
    <s v="SC-Retro"/>
    <s v="M_Input"/>
    <x v="4"/>
    <s v="Multifamily - Low Rise"/>
    <s v="MF Showerhead Replace_1_75gpm_Any Shower_ AnyWH"/>
    <n v="9.0683387366207124E-2"/>
    <n v="9.1820226396579371E-2"/>
    <n v="9.2838518509378382E-2"/>
    <n v="9.3782431104661668E-2"/>
    <n v="9.4711868565227106E-2"/>
    <n v="8.6066683523963974E-2"/>
    <n v="6.9518880482585907E-2"/>
    <n v="5.6133164563710182E-2"/>
    <n v="4.5315447246853172E-2"/>
    <n v="3.6577292239782226E-2"/>
    <n v="2.9518654958650827E-2"/>
    <n v="2.3816409020943691E-2"/>
    <n v="1.9208425058207385E-2"/>
    <n v="1.5488802302837319E-2"/>
    <n v="1.2487279453698917E-2"/>
    <n v="1.0066150248592632E-2"/>
    <n v="6.9177707049695151E-5"/>
    <n v="2.489102198136022E-5"/>
    <n v="8.548343619616351E-6"/>
    <n v="2.8079094457661922E-6"/>
    <n v="0.98101824060505272"/>
    <n v="-2.7127859861636532"/>
    <n v="-103.13367488991287"/>
    <s v="R-All-WH-ERWH-All-All-R"/>
    <s v="R-All-WH-ERWH-All-All-R"/>
    <n v="0.8681390460239764"/>
    <n v="9.0683387366207124E-2"/>
    <n v="0.18250361376278651"/>
    <n v="0.27534213227216486"/>
    <n v="0.36912456337682653"/>
    <n v="0.46383643194205365"/>
    <n v="0.54990311546601767"/>
    <n v="0.61942199594860359"/>
    <n v="0.67555516051231379"/>
    <n v="0.720870607759167"/>
    <n v="0.75744789999894924"/>
    <n v="0.78696655495760004"/>
    <n v="0.81078296397854377"/>
    <n v="0.82999138903675118"/>
    <n v="0.84548019133958852"/>
    <n v="0.85796747079328739"/>
    <n v="0.86803362104187998"/>
    <n v="0.8681027987489297"/>
    <n v="0.86812768977091104"/>
    <n v="0.86813623811453067"/>
    <n v="0.8681390460239764"/>
    <n v="7.423594080603213E-2"/>
    <n v="7.5372779836404391E-2"/>
    <n v="7.6391071949203387E-2"/>
    <n v="7.7334984544486673E-2"/>
    <n v="7.8264422005052126E-2"/>
    <n v="6.9619236963788994E-2"/>
    <n v="5.307143392241092E-2"/>
    <n v="3.9685718003535195E-2"/>
    <n v="2.8868000686678184E-2"/>
    <n v="2.0129845679607239E-2"/>
    <n v="1.307120839847584E-2"/>
    <n v="7.3689624607687042E-3"/>
    <n v="2.7609784980323973E-3"/>
    <n v="0"/>
    <n v="0"/>
    <n v="0"/>
    <n v="0"/>
    <n v="0"/>
    <n v="0"/>
    <n v="0"/>
    <n v="0.65206930940155294"/>
    <n v="0.61617458375447598"/>
    <n v="7.423594080603213E-2"/>
    <n v="0.14960872064243652"/>
    <n v="0.22599979259163991"/>
    <n v="0.30333477713612655"/>
    <n v="0.38159919914117868"/>
    <n v="0.4512184361049677"/>
    <n v="0.50428987002737857"/>
    <n v="0.54397558803091373"/>
    <n v="0.57284358871759189"/>
    <n v="0.59297343439719907"/>
    <n v="0.60604464279567494"/>
    <n v="0.61341360525644362"/>
    <n v="0.61617458375447598"/>
    <n v="0.61617458375447598"/>
    <n v="0.61617458375447598"/>
    <n v="0.61617458375447598"/>
    <n v="0.61617458375447598"/>
    <n v="0.61617458375447598"/>
    <n v="0.61617458375447598"/>
    <n v="0.61617458375447598"/>
  </r>
  <r>
    <x v="53"/>
    <s v="Under $5"/>
    <n v="-103.13367488991287"/>
    <s v="Water Heating"/>
    <s v="Urban"/>
    <s v="SC-Retro"/>
    <s v="M_Input"/>
    <x v="4"/>
    <s v="Multifamily - High Rise"/>
    <s v="MF Showerhead Replace_1_75gpm_Any Shower_ AnyWH"/>
    <n v="2.0675434341341788E-2"/>
    <n v="2.093149798120102E-2"/>
    <n v="2.116210249025683E-2"/>
    <n v="2.1376123500113337E-2"/>
    <n v="2.1588028840944837E-2"/>
    <n v="1.9617023923478197E-2"/>
    <n v="1.5844888209754611E-2"/>
    <n v="1.2793150613421409E-2"/>
    <n v="1.0326923954359211E-2"/>
    <n v="8.3347064622193399E-3"/>
    <n v="6.7257778161623587E-3"/>
    <n v="5.4262280039796586E-3"/>
    <n v="4.3761347507312986E-3"/>
    <n v="3.5285323622503803E-3"/>
    <n v="2.8445362050647082E-3"/>
    <n v="2.292949973559368E-3"/>
    <n v="1.5757379318221441E-5"/>
    <n v="5.6695223337316587E-6"/>
    <n v="1.9470227049117445E-6"/>
    <n v="6.3952414883485728E-7"/>
    <n v="0.22343486050107347"/>
    <n v="-2.7127859861636532"/>
    <n v="-103.13367488991287"/>
    <s v="R-All-WH-ERWH-All-All-R"/>
    <s v="R-All-WH-ERWH-All-All-R"/>
    <n v="0.19786805287734402"/>
    <n v="2.0675434341341788E-2"/>
    <n v="4.1606932322542811E-2"/>
    <n v="6.2769034812799634E-2"/>
    <n v="8.4145158312912971E-2"/>
    <n v="0.10573318715385781"/>
    <n v="0.12535021107733602"/>
    <n v="0.14119509928709062"/>
    <n v="0.15398824990051202"/>
    <n v="0.16431517385487124"/>
    <n v="0.17264988031709058"/>
    <n v="0.17937565813325293"/>
    <n v="0.18480188613723258"/>
    <n v="0.18917802088796387"/>
    <n v="0.19270655325021424"/>
    <n v="0.19555108945527894"/>
    <n v="0.1978440394288383"/>
    <n v="0.19785979680815652"/>
    <n v="0.19786546633049026"/>
    <n v="0.19786741335319519"/>
    <n v="0.19786805287734402"/>
    <n v="1.6926698190639827E-2"/>
    <n v="1.718276183049906E-2"/>
    <n v="1.741336633955487E-2"/>
    <n v="1.7627387349411376E-2"/>
    <n v="1.7839292690242876E-2"/>
    <n v="1.5868287772776237E-2"/>
    <n v="1.2096152059052649E-2"/>
    <n v="9.0444144627194467E-3"/>
    <n v="6.5781878036572494E-3"/>
    <n v="4.5859703115173778E-3"/>
    <n v="2.977041665460397E-3"/>
    <n v="1.6774918532776969E-3"/>
    <n v="6.2739860002933691E-4"/>
    <n v="0"/>
    <n v="0"/>
    <n v="0"/>
    <n v="0"/>
    <n v="0"/>
    <n v="0"/>
    <n v="0"/>
    <n v="0.14846013748703424"/>
    <n v="0.14044445092883839"/>
    <n v="1.6926698190639827E-2"/>
    <n v="3.410946002113889E-2"/>
    <n v="5.152282636069376E-2"/>
    <n v="6.915021371010513E-2"/>
    <n v="8.6989506400347999E-2"/>
    <n v="0.10285779417312424"/>
    <n v="0.11495394623217689"/>
    <n v="0.12399836069489634"/>
    <n v="0.13057654849855357"/>
    <n v="0.13516251881007096"/>
    <n v="0.13813956047553136"/>
    <n v="0.13981705232880906"/>
    <n v="0.14044445092883839"/>
    <n v="0.14044445092883839"/>
    <n v="0.14044445092883839"/>
    <n v="0.14044445092883839"/>
    <n v="0.14044445092883839"/>
    <n v="0.14044445092883839"/>
    <n v="0.14044445092883839"/>
    <n v="0.14044445092883839"/>
  </r>
  <r>
    <x v="53"/>
    <s v="Under $5"/>
    <n v="-77.851787489518102"/>
    <s v="Water Heating"/>
    <s v="Urban"/>
    <s v="SC-Retro"/>
    <s v="M_Input"/>
    <x v="4"/>
    <s v="Manufactured"/>
    <s v="MH Showerhead Replace_1_75gpm_Any Shower_ AnyWH"/>
    <n v="2.2355861227680084E-2"/>
    <n v="2.2179190017394528E-2"/>
    <n v="2.2001407598298228E-2"/>
    <n v="2.1824171565818524E-2"/>
    <n v="2.1647975180662221E-2"/>
    <n v="1.9325684193584696E-2"/>
    <n v="1.5335299934345412E-2"/>
    <n v="1.2168559635091452E-2"/>
    <n v="9.6557142876038445E-3"/>
    <n v="7.6618268521892064E-3"/>
    <n v="6.0797273905543892E-3"/>
    <n v="4.8243632851945415E-3"/>
    <n v="3.8282493541604351E-3"/>
    <n v="3.0378694795710048E-3"/>
    <n v="2.4107245563752071E-3"/>
    <n v="1.9130916862504339E-3"/>
    <n v="1.2944241273690546E-5"/>
    <n v="4.5860168118984096E-6"/>
    <n v="1.5509607594636416E-6"/>
    <n v="5.017303618051925E-7"/>
    <n v="0.17529291677779107"/>
    <n v="-2.7232193540950291"/>
    <n v="-77.851787489518102"/>
    <s v="R-All-WH-ERWH-All-All-R"/>
    <s v="R-All-WH-ERWH-All-All-R"/>
    <n v="0.17529291677779107"/>
    <n v="2.2355861227680084E-2"/>
    <n v="4.4535051245074612E-2"/>
    <n v="6.6536458843372837E-2"/>
    <n v="8.8360630409191357E-2"/>
    <n v="0.11000860558985358"/>
    <n v="0.12933428978343828"/>
    <n v="0.14466958971778368"/>
    <n v="0.15683814935287513"/>
    <n v="0.16649386364047897"/>
    <n v="0.17415569049266819"/>
    <n v="0.17529291677779107"/>
    <n v="0.17529291677779107"/>
    <n v="0.17529291677779107"/>
    <n v="0.17529291677779107"/>
    <n v="0.17529291677779107"/>
    <n v="0.17529291677779107"/>
    <n v="0.17529291677779107"/>
    <n v="0.17529291677779107"/>
    <n v="0.17529291677779107"/>
    <n v="0.17529291677779107"/>
    <n v="1.9034825393288764E-2"/>
    <n v="1.8858154183003208E-2"/>
    <n v="1.8680371763906908E-2"/>
    <n v="1.8503135731427204E-2"/>
    <n v="1.8326939346270901E-2"/>
    <n v="1.6004648359193376E-2"/>
    <n v="1.2014264099954094E-2"/>
    <n v="8.8475238007001342E-3"/>
    <n v="6.3346784532125264E-3"/>
    <n v="4.3407910177978883E-3"/>
    <n v="2.7586915561630706E-3"/>
    <n v="1.5033274508032229E-3"/>
    <n v="5.0721351976911648E-4"/>
    <n v="0"/>
    <n v="0"/>
    <n v="0"/>
    <n v="0"/>
    <n v="0"/>
    <n v="0"/>
    <n v="0"/>
    <n v="0.1088722000899647"/>
    <n v="0.1088722000899647"/>
    <n v="1.9034825393288764E-2"/>
    <n v="3.7892979576291973E-2"/>
    <n v="5.6573351340198877E-2"/>
    <n v="7.5076487071626077E-2"/>
    <n v="9.3403426417896979E-2"/>
    <n v="0.1088722000899647"/>
    <n v="0.1088722000899647"/>
    <n v="0.1088722000899647"/>
    <n v="0.1088722000899647"/>
    <n v="0.1088722000899647"/>
    <n v="0.1088722000899647"/>
    <n v="0.1088722000899647"/>
    <n v="0.1088722000899647"/>
    <n v="0.1088722000899647"/>
    <n v="0.1088722000899647"/>
    <n v="0.1088722000899647"/>
    <n v="0.1088722000899647"/>
    <n v="0.1088722000899647"/>
    <n v="0.1088722000899647"/>
    <n v="0.1088722000899647"/>
  </r>
  <r>
    <x v="53"/>
    <s v="Under $5"/>
    <n v="-119.40682404186299"/>
    <s v="Water Heating"/>
    <s v="Urban"/>
    <s v="SC-Retro"/>
    <s v="M_Input"/>
    <x v="4"/>
    <s v="Single Family"/>
    <s v="SF Showerhead Replace_1_50gpm_Any Shower_ AnyWH"/>
    <n v="0.29072962400749219"/>
    <n v="0.2931798526203872"/>
    <n v="0.29527672091251422"/>
    <n v="0.29713500043599145"/>
    <n v="0.29885781610598239"/>
    <n v="0.27040288067957302"/>
    <n v="0.21742342403655615"/>
    <n v="0.17478776400518861"/>
    <n v="0.14046892907293806"/>
    <n v="0.1128518373914852"/>
    <n v="9.0654584975425223E-2"/>
    <n v="7.2821229476549815E-2"/>
    <n v="5.8488423885727406E-2"/>
    <n v="4.6965135109059281E-2"/>
    <n v="3.7710208073469809E-2"/>
    <n v="3.0278665221081143E-2"/>
    <n v="2.0728147917377842E-4"/>
    <n v="7.4301193907491903E-5"/>
    <n v="2.5423213031793693E-5"/>
    <n v="8.3207533472489763E-6"/>
    <n v="2.9070776557751192"/>
    <n v="-2.7062638296813675"/>
    <n v="-119.40682404186299"/>
    <s v="R-All-WH-ERWH-All-All-R"/>
    <s v="R-All-WH-ERWH-All-All-R"/>
    <n v="2.7283474226488815"/>
    <n v="0.29072962400749219"/>
    <n v="0.5839094766278794"/>
    <n v="0.87918619754039362"/>
    <n v="1.176321197976385"/>
    <n v="1.4751790140823675"/>
    <n v="1.7455818947619406"/>
    <n v="1.9630053187984968"/>
    <n v="2.1377930828036855"/>
    <n v="2.2782620118766235"/>
    <n v="2.3911138492681085"/>
    <n v="2.4817684342435338"/>
    <n v="2.5545896637200838"/>
    <n v="2.6130780876058113"/>
    <n v="2.6600432227148705"/>
    <n v="2.6977534307883402"/>
    <n v="2.7280320960094215"/>
    <n v="2.7282393774885954"/>
    <n v="2.7283136786825026"/>
    <n v="2.7283391018955343"/>
    <n v="2.7283474226488815"/>
    <n v="0.23903934623789941"/>
    <n v="0.24148957485079442"/>
    <n v="0.24358644314292144"/>
    <n v="0.24544472266639866"/>
    <n v="0.2471675383363896"/>
    <n v="0.21871260290998024"/>
    <n v="0.16573314626696337"/>
    <n v="0.12309748623559583"/>
    <n v="8.877865130334528E-2"/>
    <n v="6.1161559621892417E-2"/>
    <n v="3.8964307205832438E-2"/>
    <n v="2.113095170695703E-2"/>
    <n v="6.7981461161346207E-3"/>
    <n v="0"/>
    <n v="0"/>
    <n v="0"/>
    <n v="0"/>
    <n v="0"/>
    <n v="0"/>
    <n v="0"/>
    <n v="1.8732721003832635"/>
    <n v="1.8732721003832635"/>
    <n v="0.23903934623789941"/>
    <n v="0.48052892108869383"/>
    <n v="0.72411536423161527"/>
    <n v="0.96956008689801387"/>
    <n v="1.2167276252344035"/>
    <n v="1.4354402281443837"/>
    <n v="1.601173374411347"/>
    <n v="1.7242708606469428"/>
    <n v="1.8130495119502881"/>
    <n v="1.8732721003832635"/>
    <n v="1.8732721003832635"/>
    <n v="1.8732721003832635"/>
    <n v="1.8732721003832635"/>
    <n v="1.8732721003832635"/>
    <n v="1.8732721003832635"/>
    <n v="1.8732721003832635"/>
    <n v="1.8732721003832635"/>
    <n v="1.8732721003832635"/>
    <n v="1.8732721003832635"/>
    <n v="1.8732721003832635"/>
  </r>
  <r>
    <x v="53"/>
    <s v="Under $5"/>
    <n v="-99.524699858635799"/>
    <s v="Water Heating"/>
    <s v="Urban"/>
    <s v="SC-Retro"/>
    <s v="M_Input"/>
    <x v="4"/>
    <s v="Multifamily - Low Rise"/>
    <s v="MF Showerhead Replace_1_50gpm_Any Shower_ AnyWH"/>
    <n v="9.4165084887549821E-2"/>
    <n v="9.5345571709972751E-2"/>
    <n v="9.6402960125061596E-2"/>
    <n v="9.7383113295810939E-2"/>
    <n v="9.8348235573592402E-2"/>
    <n v="8.9371127341059828E-2"/>
    <n v="7.2187988032409695E-2"/>
    <n v="5.8288341003440547E-2"/>
    <n v="4.7055288301982294E-2"/>
    <n v="3.7981640615239301E-2"/>
    <n v="3.0651994049612087E-2"/>
    <n v="2.4730816109869925E-2"/>
    <n v="1.9945913233896988E-2"/>
    <n v="1.6083479301046272E-2"/>
    <n v="1.2966715998638334E-2"/>
    <n v="1.0452629970930929E-2"/>
    <n v="7.1833715588441585E-5"/>
    <n v="2.5846687754918242E-5"/>
    <n v="8.876548681827062E-6"/>
    <n v="2.9157163069942493E-6"/>
    <n v="1.0186834500321478"/>
    <n v="-2.7144190586610555"/>
    <n v="-99.524699858635799"/>
    <s v="R-All-WH-ERWH-All-All-R"/>
    <s v="R-All-WH-ERWH-All-All-R"/>
    <n v="0.90147037221844573"/>
    <n v="9.4165084887549821E-2"/>
    <n v="0.18951065659752259"/>
    <n v="0.2859136167225842"/>
    <n v="0.38329673001839515"/>
    <n v="0.48164496559198755"/>
    <n v="0.57101609293304734"/>
    <n v="0.643204080965457"/>
    <n v="0.70149242196889761"/>
    <n v="0.74854771027087985"/>
    <n v="0.78652935088611919"/>
    <n v="0.81718134493573125"/>
    <n v="0.84191216104560118"/>
    <n v="0.86185807427949812"/>
    <n v="0.87794155358054438"/>
    <n v="0.89090826957918268"/>
    <n v="0.90136089955011356"/>
    <n v="0.90143273326570195"/>
    <n v="0.90145857995345691"/>
    <n v="0.90146745650213878"/>
    <n v="0.90147037221844573"/>
    <n v="7.708615514634054E-2"/>
    <n v="7.826664196876347E-2"/>
    <n v="7.9324030383852315E-2"/>
    <n v="8.0304183554601657E-2"/>
    <n v="8.1269305832383121E-2"/>
    <n v="7.2292197599850547E-2"/>
    <n v="5.5109058291200413E-2"/>
    <n v="4.1209411262231266E-2"/>
    <n v="2.9976358560773016E-2"/>
    <n v="2.0902710874030023E-2"/>
    <n v="1.357306430840281E-2"/>
    <n v="7.6518863686606473E-3"/>
    <n v="2.8669834926877101E-3"/>
    <n v="0"/>
    <n v="0"/>
    <n v="0"/>
    <n v="0"/>
    <n v="0"/>
    <n v="0"/>
    <n v="0"/>
    <n v="0.67710485520796215"/>
    <n v="0.63983198764377747"/>
    <n v="7.708615514634054E-2"/>
    <n v="0.15535279711510402"/>
    <n v="0.23467682749895635"/>
    <n v="0.31498101105355802"/>
    <n v="0.39625031688594115"/>
    <n v="0.46854251448579171"/>
    <n v="0.52365157277699215"/>
    <n v="0.56486098403922336"/>
    <n v="0.59483734259999632"/>
    <n v="0.61574005347402638"/>
    <n v="0.62931311778242915"/>
    <n v="0.63696500415108981"/>
    <n v="0.63983198764377747"/>
    <n v="0.63983198764377747"/>
    <n v="0.63983198764377747"/>
    <n v="0.63983198764377747"/>
    <n v="0.63983198764377747"/>
    <n v="0.63983198764377747"/>
    <n v="0.63983198764377747"/>
    <n v="0.63983198764377747"/>
  </r>
  <r>
    <x v="53"/>
    <s v="Under $5"/>
    <n v="-99.524699858635799"/>
    <s v="Water Heating"/>
    <s v="Urban"/>
    <s v="SC-Retro"/>
    <s v="M_Input"/>
    <x v="4"/>
    <s v="Multifamily - High Rise"/>
    <s v="MF Showerhead Replace_1_50gpm_Any Shower_ AnyWH"/>
    <n v="2.1469246864116585E-2"/>
    <n v="2.1735141810084884E-2"/>
    <n v="2.1974600147508926E-2"/>
    <n v="2.2196838278948278E-2"/>
    <n v="2.2416879512376652E-2"/>
    <n v="2.0370199841959008E-2"/>
    <n v="1.6453236768494188E-2"/>
    <n v="1.3284330774138601E-2"/>
    <n v="1.0723415821053479E-2"/>
    <n v="8.6547091404766165E-3"/>
    <n v="6.9840072960236331E-3"/>
    <n v="5.6345625748465654E-3"/>
    <n v="4.5441520464808904E-3"/>
    <n v="3.6640068161325774E-3"/>
    <n v="2.9537493139062286E-3"/>
    <n v="2.3809854833850563E-3"/>
    <n v="1.6362368061016825E-5"/>
    <n v="5.8871979458791861E-6"/>
    <n v="2.0217766849137681E-6"/>
    <n v="6.6407803580916387E-7"/>
    <n v="0.23201341741852308"/>
    <n v="-2.7144190586610555"/>
    <n v="-99.524699858635799"/>
    <s v="R-All-WH-ERWH-All-All-R"/>
    <s v="R-All-WH-ERWH-All-All-R"/>
    <n v="0.20546499791065984"/>
    <n v="2.1469246864116585E-2"/>
    <n v="4.3204388674201469E-2"/>
    <n v="6.5178988821710387E-2"/>
    <n v="8.7375827100658665E-2"/>
    <n v="0.10979270661303532"/>
    <n v="0.13016290645499434"/>
    <n v="0.14661614322348854"/>
    <n v="0.15990047399762713"/>
    <n v="0.17062388981868062"/>
    <n v="0.17927859895915724"/>
    <n v="0.18626260625518087"/>
    <n v="0.19189716883002744"/>
    <n v="0.19644132087650834"/>
    <n v="0.20010532769264092"/>
    <n v="0.20305907700654716"/>
    <n v="0.20544006248993221"/>
    <n v="0.20545642485799323"/>
    <n v="0.20546231205593912"/>
    <n v="0.20546433383262402"/>
    <n v="0.20546499791065984"/>
    <n v="1.7576581756379096E-2"/>
    <n v="1.7842476702347395E-2"/>
    <n v="1.8081935039771437E-2"/>
    <n v="1.8304173171210789E-2"/>
    <n v="1.8524214404639163E-2"/>
    <n v="1.6477534734221519E-2"/>
    <n v="1.2560571660756699E-2"/>
    <n v="9.3916656664011118E-3"/>
    <n v="6.8307507133159905E-3"/>
    <n v="4.7620440327391282E-3"/>
    <n v="3.0913421882861449E-3"/>
    <n v="1.7418974671090772E-3"/>
    <n v="6.5148693874340219E-4"/>
    <n v="0"/>
    <n v="0"/>
    <n v="0"/>
    <n v="0"/>
    <n v="0"/>
    <n v="0"/>
    <n v="0"/>
    <n v="0.15416011526377332"/>
    <n v="0.14583667447592094"/>
    <n v="1.7576581756379096E-2"/>
    <n v="3.5419058458726491E-2"/>
    <n v="5.3500993498497927E-2"/>
    <n v="7.1805166669708709E-2"/>
    <n v="9.0329381074347875E-2"/>
    <n v="0.10680691580856939"/>
    <n v="0.1193674874693261"/>
    <n v="0.12875915313572722"/>
    <n v="0.13558990384904321"/>
    <n v="0.14035194788178235"/>
    <n v="0.14344329007006848"/>
    <n v="0.14518518753717755"/>
    <n v="0.14583667447592094"/>
    <n v="0.14583667447592094"/>
    <n v="0.14583667447592094"/>
    <n v="0.14583667447592094"/>
    <n v="0.14583667447592094"/>
    <n v="0.14583667447592094"/>
    <n v="0.14583667447592094"/>
    <n v="0.14583667447592094"/>
  </r>
  <r>
    <x v="53"/>
    <s v="Under $5"/>
    <n v="-75.050720071570552"/>
    <s v="Water Heating"/>
    <s v="Urban"/>
    <s v="SC-Retro"/>
    <s v="M_Input"/>
    <x v="4"/>
    <s v="Manufactured"/>
    <s v="MH Showerhead Replace_1_50gpm_Any Shower_ AnyWH"/>
    <n v="2.3227310591963712E-2"/>
    <n v="2.3043752596493598E-2"/>
    <n v="2.2859040076403905E-2"/>
    <n v="2.2674895241518441E-2"/>
    <n v="2.2491830580241182E-2"/>
    <n v="2.0079014831725944E-2"/>
    <n v="1.5933082200158429E-2"/>
    <n v="1.2642899829380994E-2"/>
    <n v="1.0032101758967205E-2"/>
    <n v="7.9604909954128361E-3"/>
    <n v="6.3167200304512757E-3"/>
    <n v="5.012420827471221E-3"/>
    <n v="3.9774775781159328E-3"/>
    <n v="3.1562880633950511E-3"/>
    <n v="2.5046965291263597E-3"/>
    <n v="1.9876655314188326E-3"/>
    <n v="1.3448818159108171E-5"/>
    <n v="4.764783417873518E-6"/>
    <n v="1.611418451256341E-6"/>
    <n v="5.2128821289328063E-7"/>
    <n v="0.182125974978219"/>
    <n v="-2.724485007376535"/>
    <n v="-75.050720071570552"/>
    <s v="R-All-WH-ERWH-All-All-R"/>
    <s v="R-All-WH-ERWH-All-All-R"/>
    <n v="0.182125974978219"/>
    <n v="2.3227310591963712E-2"/>
    <n v="4.6271063188457306E-2"/>
    <n v="6.9130103264861215E-2"/>
    <n v="9.1804998506379659E-2"/>
    <n v="0.11429682908662084"/>
    <n v="0.13437584391834678"/>
    <n v="0.15030892611850522"/>
    <n v="0.16295182594788621"/>
    <n v="0.17298392770685342"/>
    <n v="0.18094441870226624"/>
    <n v="0.182125974978219"/>
    <n v="0.182125974978219"/>
    <n v="0.182125974978219"/>
    <n v="0.182125974978219"/>
    <n v="0.182125974978219"/>
    <n v="0.182125974978219"/>
    <n v="0.182125974978219"/>
    <n v="0.182125974978219"/>
    <n v="0.182125974978219"/>
    <n v="0.182125974978219"/>
    <n v="1.9776818122591133E-2"/>
    <n v="1.959326012712102E-2"/>
    <n v="1.9408547607031326E-2"/>
    <n v="1.9224402772145863E-2"/>
    <n v="1.9041338110868604E-2"/>
    <n v="1.6628522362353366E-2"/>
    <n v="1.2482589730785851E-2"/>
    <n v="9.1924073600084151E-3"/>
    <n v="6.5816092895946273E-3"/>
    <n v="4.5099985260402585E-3"/>
    <n v="2.8662275610786981E-3"/>
    <n v="1.5619283580986434E-3"/>
    <n v="5.2698510874335525E-4"/>
    <n v="0"/>
    <n v="0"/>
    <n v="0"/>
    <n v="0"/>
    <n v="0"/>
    <n v="0"/>
    <n v="0"/>
    <n v="0.11311612559076745"/>
    <n v="0.11311612559076745"/>
    <n v="1.9776818122591133E-2"/>
    <n v="3.9370078249712157E-2"/>
    <n v="5.8778625856743483E-2"/>
    <n v="7.8003028628889345E-2"/>
    <n v="9.7044366739757942E-2"/>
    <n v="0.11311612559076745"/>
    <n v="0.11311612559076745"/>
    <n v="0.11311612559076745"/>
    <n v="0.11311612559076745"/>
    <n v="0.11311612559076745"/>
    <n v="0.11311612559076745"/>
    <n v="0.11311612559076745"/>
    <n v="0.11311612559076745"/>
    <n v="0.11311612559076745"/>
    <n v="0.11311612559076745"/>
    <n v="0.11311612559076745"/>
    <n v="0.11311612559076745"/>
    <n v="0.11311612559076745"/>
    <n v="0.11311612559076745"/>
    <n v="0.11311612559076745"/>
  </r>
  <r>
    <x v="53"/>
    <s v="Under $5"/>
    <n v="-138.57560789249888"/>
    <s v="Water Heating"/>
    <s v="Urban"/>
    <s v="SC-Retro"/>
    <s v="M_Input"/>
    <x v="4"/>
    <s v="Single Family"/>
    <s v="SF Showerhead Replace_1_50GPM_any shower_HPWH"/>
    <n v="0.12289604806239388"/>
    <n v="0.12393179876857732"/>
    <n v="0.12481817843246429"/>
    <n v="0.12560370281929023"/>
    <n v="0.12633196447513168"/>
    <n v="0.11430360952604603"/>
    <n v="9.1908348389011282E-2"/>
    <n v="7.3885575022607453E-2"/>
    <n v="5.9378456246261022E-2"/>
    <n v="4.7704271208482071E-2"/>
    <n v="3.8321138653311507E-2"/>
    <n v="3.0782694912032942E-2"/>
    <n v="2.4723989436896132E-2"/>
    <n v="1.9852911519849217E-2"/>
    <n v="1.5940706282207378E-2"/>
    <n v="1.2799274614613155E-2"/>
    <n v="8.7621186571370149E-5"/>
    <n v="3.1408299476605998E-5"/>
    <n v="1.0746797548829352E-5"/>
    <n v="3.5173151231829156E-6"/>
    <n v="1.2288680815548521"/>
    <n v="3.2531306677806988"/>
    <n v="-138.57560789249888"/>
    <s v="R-All-WH-HPWH-All-All-R"/>
    <n v="0"/>
    <n v="1.1533159619678952"/>
    <n v="0.12289604806239388"/>
    <n v="0.2468278468309712"/>
    <n v="0.37164602526343549"/>
    <n v="0.49724972808272572"/>
    <n v="0.62358169255785745"/>
    <n v="0.73788530208390346"/>
    <n v="0.82979365047291476"/>
    <n v="0.90367922549552215"/>
    <n v="0.96305768174178319"/>
    <n v="1.0107619529502652"/>
    <n v="1.0490830916035767"/>
    <n v="1.0798657865156096"/>
    <n v="1.1045897759525056"/>
    <n v="1.1244426874723548"/>
    <n v="1.1403833937545622"/>
    <n v="1.1531826683691753"/>
    <n v="1.1532702895557467"/>
    <n v="1.1533016978552233"/>
    <n v="1.1533124446527721"/>
    <n v="1.1533159619678952"/>
    <n v="0.1010457433924898"/>
    <n v="0.10208149409867324"/>
    <n v="0.10296787376256021"/>
    <n v="0.10375339814938615"/>
    <n v="0.1044816598052276"/>
    <n v="9.2453304856141949E-2"/>
    <n v="7.0058043719107205E-2"/>
    <n v="5.2035270352703375E-2"/>
    <n v="3.7528151576356944E-2"/>
    <n v="2.585396653857799E-2"/>
    <n v="1.6470833983407426E-2"/>
    <n v="8.9323902421288605E-3"/>
    <n v="2.8736847669920511E-3"/>
    <n v="0"/>
    <n v="0"/>
    <n v="0"/>
    <n v="0"/>
    <n v="0"/>
    <n v="0"/>
    <n v="0"/>
    <n v="0.79186198815677045"/>
    <n v="0.79186198815677045"/>
    <n v="0.1010457433924898"/>
    <n v="0.20312723749116304"/>
    <n v="0.30609511125372324"/>
    <n v="0.40984850940310941"/>
    <n v="0.51433016920833696"/>
    <n v="0.60678347406447886"/>
    <n v="0.67684151778358603"/>
    <n v="0.72887678813628942"/>
    <n v="0.76640493971264634"/>
    <n v="0.79186198815677045"/>
    <n v="0.79186198815677045"/>
    <n v="0.79186198815677045"/>
    <n v="0.79186198815677045"/>
    <n v="0.79186198815677045"/>
    <n v="0.79186198815677045"/>
    <n v="0.79186198815677045"/>
    <n v="0.79186198815677045"/>
    <n v="0.79186198815677045"/>
    <n v="0.79186198815677045"/>
    <n v="0.79186198815677045"/>
  </r>
  <r>
    <x v="53"/>
    <s v="Under $5"/>
    <n v="-160.46915538075794"/>
    <s v="Water Heating"/>
    <s v="Urban"/>
    <s v="SC-Retro"/>
    <s v="M_Input"/>
    <x v="4"/>
    <s v="Manufactured"/>
    <s v="MH Showerhead Replace_1_50GPM_any shower_HPWH"/>
    <n v="5.4066100261923608E-3"/>
    <n v="5.3638833189927852E-3"/>
    <n v="5.3208878736472629E-3"/>
    <n v="5.2780245681164134E-3"/>
    <n v="5.2354126940819925E-3"/>
    <n v="4.6737827212262129E-3"/>
    <n v="3.708735956771857E-3"/>
    <n v="2.942881773033458E-3"/>
    <n v="2.3351675493838782E-3"/>
    <n v="1.8529596984036532E-3"/>
    <n v="1.4703399136146251E-3"/>
    <n v="1.1667388092135628E-3"/>
    <n v="9.258355618767674E-4"/>
    <n v="7.3468766956632148E-4"/>
    <n v="5.8301701840716231E-4"/>
    <n v="4.6266795926878267E-4"/>
    <n v="3.1304749988846976E-6"/>
    <n v="1.1090963673006158E-6"/>
    <n v="3.7508910557937015E-7"/>
    <n v="1.2134000908998185E-7"/>
    <n v="4.2393376471574096E-2"/>
    <n v="4.5103835227322309"/>
    <n v="-160.46915538075794"/>
    <s v="R-All-WH-ERWH-All-All-R"/>
    <s v="R-All-WH-ERWH-All-All-R"/>
    <n v="4.2393376471574096E-2"/>
    <n v="5.4066100261923608E-3"/>
    <n v="1.0770493345185147E-2"/>
    <n v="1.6091381218832409E-2"/>
    <n v="2.1369405786948823E-2"/>
    <n v="2.6604818481030815E-2"/>
    <n v="3.1278601202257027E-2"/>
    <n v="3.4987337159028881E-2"/>
    <n v="3.7930218932062339E-2"/>
    <n v="4.0265386481446216E-2"/>
    <n v="4.2118346179849872E-2"/>
    <n v="4.2393376471574096E-2"/>
    <n v="4.2393376471574096E-2"/>
    <n v="4.2393376471574096E-2"/>
    <n v="4.2393376471574096E-2"/>
    <n v="4.2393376471574096E-2"/>
    <n v="4.2393376471574096E-2"/>
    <n v="4.2393376471574096E-2"/>
    <n v="4.2393376471574096E-2"/>
    <n v="4.2393376471574096E-2"/>
    <n v="4.2393376471574096E-2"/>
    <n v="4.6034405371398694E-3"/>
    <n v="4.5607138299402937E-3"/>
    <n v="4.5177183845947714E-3"/>
    <n v="4.4748550790639219E-3"/>
    <n v="4.432243205029501E-3"/>
    <n v="3.8706132321737214E-3"/>
    <n v="2.9055664677193655E-3"/>
    <n v="2.1397122839809666E-3"/>
    <n v="1.5319980603313867E-3"/>
    <n v="1.0497902093511617E-3"/>
    <n v="6.6717042456213363E-4"/>
    <n v="3.6356932016107127E-4"/>
    <n v="1.2266607282427591E-4"/>
    <n v="0"/>
    <n v="0"/>
    <n v="0"/>
    <n v="0"/>
    <n v="0"/>
    <n v="0"/>
    <n v="0"/>
    <n v="2.6329986690524266E-2"/>
    <n v="2.6329986690524266E-2"/>
    <n v="4.6034405371398694E-3"/>
    <n v="9.1641543670801622E-3"/>
    <n v="1.3681872751674934E-2"/>
    <n v="1.8156727830738857E-2"/>
    <n v="2.258897103576836E-2"/>
    <n v="2.6329986690524266E-2"/>
    <n v="2.6329986690524266E-2"/>
    <n v="2.6329986690524266E-2"/>
    <n v="2.6329986690524266E-2"/>
    <n v="2.6329986690524266E-2"/>
    <n v="2.6329986690524266E-2"/>
    <n v="2.6329986690524266E-2"/>
    <n v="2.6329986690524266E-2"/>
    <n v="2.6329986690524266E-2"/>
    <n v="2.6329986690524266E-2"/>
    <n v="2.6329986690524266E-2"/>
    <n v="2.6329986690524266E-2"/>
    <n v="2.6329986690524266E-2"/>
    <n v="2.6329986690524266E-2"/>
    <n v="2.6329986690524266E-2"/>
  </r>
  <r>
    <x v="84"/>
    <s v="Over $160"/>
    <n v="494.021872889078"/>
    <s v="Water Heating"/>
    <s v="Urban"/>
    <s v="SC-New"/>
    <s v="M_Input"/>
    <x v="4"/>
    <s v="Single Family"/>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69.10499339456118"/>
    <s v="Water Heating"/>
    <s v="Urban"/>
    <s v="SC-New"/>
    <s v="M_Input"/>
    <x v="4"/>
    <s v="Single Family"/>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36.07561089456061"/>
    <s v="Water Heating"/>
    <s v="Urban"/>
    <s v="SC-New"/>
    <s v="M_Input"/>
    <x v="4"/>
    <s v="Single Family"/>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374.42076356122612"/>
    <s v="Water Heating"/>
    <s v="Urban"/>
    <s v="SC-New"/>
    <s v="M_Input"/>
    <x v="4"/>
    <s v="Single Family"/>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94.021872889078"/>
    <s v="Water Heating"/>
    <s v="Urban"/>
    <s v="SC-New"/>
    <s v="M_Input"/>
    <x v="4"/>
    <s v="Multifamily - Low Rise"/>
    <s v="SHW Solar Zone 1"/>
    <n v="0"/>
    <n v="0"/>
    <n v="0"/>
    <n v="0"/>
    <n v="0"/>
    <n v="0"/>
    <n v="0"/>
    <n v="0"/>
    <n v="0"/>
    <n v="0"/>
    <n v="0"/>
    <n v="0"/>
    <n v="0"/>
    <n v="0"/>
    <n v="0"/>
    <n v="0"/>
    <n v="0"/>
    <n v="0"/>
    <n v="0"/>
    <n v="0"/>
    <n v="0"/>
    <n v="308.74100157039521"/>
    <n v="494.02187288907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69.10499339456118"/>
    <s v="Water Heating"/>
    <s v="Urban"/>
    <s v="SC-New"/>
    <s v="M_Input"/>
    <x v="4"/>
    <s v="Multifamily - Low Rise"/>
    <s v="SHW Solar Zone 2"/>
    <n v="0"/>
    <n v="0"/>
    <n v="0"/>
    <n v="0"/>
    <n v="0"/>
    <n v="0"/>
    <n v="0"/>
    <n v="0"/>
    <n v="0"/>
    <n v="0"/>
    <n v="0"/>
    <n v="0"/>
    <n v="0"/>
    <n v="0"/>
    <n v="0"/>
    <n v="0"/>
    <n v="0"/>
    <n v="0"/>
    <n v="0"/>
    <n v="0"/>
    <n v="0"/>
    <n v="293.08814370326968"/>
    <n v="469.10499339456118"/>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36.07561089456061"/>
    <s v="Water Heating"/>
    <s v="Urban"/>
    <s v="SC-New"/>
    <s v="M_Input"/>
    <x v="4"/>
    <s v="Multifamily - Low Rise"/>
    <s v="SHW Solar Zone 3"/>
    <n v="0"/>
    <n v="0"/>
    <n v="0"/>
    <n v="0"/>
    <n v="0"/>
    <n v="0"/>
    <n v="0"/>
    <n v="0"/>
    <n v="0"/>
    <n v="0"/>
    <n v="0"/>
    <n v="0"/>
    <n v="0"/>
    <n v="0"/>
    <n v="0"/>
    <n v="0"/>
    <n v="0"/>
    <n v="0"/>
    <n v="0"/>
    <n v="0"/>
    <n v="0"/>
    <n v="272.3390065305685"/>
    <n v="436.07561089456061"/>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374.42076356122612"/>
    <s v="Water Heating"/>
    <s v="Urban"/>
    <s v="SC-New"/>
    <s v="M_Input"/>
    <x v="4"/>
    <s v="Multifamily - Low Rise"/>
    <s v="SHW Solar Zone 4"/>
    <n v="0"/>
    <n v="0"/>
    <n v="0"/>
    <n v="0"/>
    <n v="0"/>
    <n v="0"/>
    <n v="0"/>
    <n v="0"/>
    <n v="0"/>
    <n v="0"/>
    <n v="0"/>
    <n v="0"/>
    <n v="0"/>
    <n v="0"/>
    <n v="0"/>
    <n v="0"/>
    <n v="0"/>
    <n v="0"/>
    <n v="0"/>
    <n v="0"/>
    <n v="0"/>
    <n v="233.60728380819285"/>
    <n v="374.42076356122612"/>
    <s v="R-All-WH-SWH-All-All-C"/>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4"/>
    <s v="Over $160"/>
    <n v="494.021872889078"/>
    <s v="Water Heating"/>
    <s v="Urban"/>
    <s v="SC-Retro"/>
    <s v="M_Input"/>
    <x v="4"/>
    <s v="Single Family"/>
    <s v="SHW Solar Zone 1"/>
    <n v="5.6055459710438793E-2"/>
    <n v="0.11073975651213856"/>
    <n v="0.16242085155850899"/>
    <n v="0.2095920151683246"/>
    <n v="0.25094427458123908"/>
    <n v="0.2695764915193819"/>
    <n v="0.25372918582728232"/>
    <n v="0.23881206442242353"/>
    <n v="0.22477110556634072"/>
    <n v="0.21155743450133388"/>
    <n v="0.19912134282130955"/>
    <n v="0.18741519385312783"/>
    <n v="0.17639504030247599"/>
    <n v="0.16602485527161226"/>
    <n v="0.15626474105746163"/>
    <n v="0.14707864643605698"/>
    <n v="0.13843256061017237"/>
    <n v="0.13029473891442087"/>
    <n v="0.12263530280817687"/>
    <n v="0.11542613017456807"/>
    <n v="5.370764316044438"/>
    <n v="308.74100157039521"/>
    <n v="494.021872889078"/>
    <s v="R-All-WH-SWH-All-All-C"/>
    <n v="0"/>
    <n v="3.5272871916167956"/>
    <n v="5.6055459710438793E-2"/>
    <n v="0.16679521622257737"/>
    <n v="0.32921606778108636"/>
    <n v="0.53880808294941096"/>
    <n v="0.78975235753064998"/>
    <n v="1.0593288490500319"/>
    <n v="1.3130580348773142"/>
    <n v="1.5518700992997378"/>
    <n v="1.7766412048660785"/>
    <n v="1.9881986393674123"/>
    <n v="2.1873199821887219"/>
    <n v="2.3747351760418498"/>
    <n v="2.5511302163443257"/>
    <n v="2.7171550716159381"/>
    <n v="2.8734198126733999"/>
    <n v="3.020498459109457"/>
    <n v="3.1589310197196294"/>
    <n v="3.2892257586340503"/>
    <n v="3.4118610614422273"/>
    <n v="3.5272871916167956"/>
    <n v="4.6703131897176273E-2"/>
    <n v="0.10138742869887604"/>
    <n v="0.15306852374524649"/>
    <n v="0.20023968735506209"/>
    <n v="0.24159194676797657"/>
    <n v="0.26022416370611939"/>
    <n v="0.24437685801401982"/>
    <n v="0.22945973660916102"/>
    <n v="0.21541877775307822"/>
    <n v="0.20220510668807137"/>
    <n v="0.18976901500804705"/>
    <n v="0.17806286603986532"/>
    <n v="0.16704271248921349"/>
    <n v="0.15667252745834975"/>
    <n v="0.14691241324419912"/>
    <n v="0.13772631862279447"/>
    <n v="0.12908023279690986"/>
    <n v="0.12094241110115835"/>
    <n v="0.11328297499491435"/>
    <n v="0.10607380236130555"/>
    <n v="5.1837177597791877"/>
    <n v="3.3402406353515448"/>
    <n v="4.6703131897176273E-2"/>
    <n v="0.1480905605960523"/>
    <n v="0.30115908434129879"/>
    <n v="0.50139877169636082"/>
    <n v="0.7429907184643374"/>
    <n v="1.0032148821704567"/>
    <n v="1.2475917401844765"/>
    <n v="1.4770514767936376"/>
    <n v="1.6924702545467158"/>
    <n v="1.8946753612347873"/>
    <n v="2.0844443762428342"/>
    <n v="2.2625072422826995"/>
    <n v="2.4295499547719128"/>
    <n v="2.5862224822302626"/>
    <n v="2.7331348954744619"/>
    <n v="2.8708612140972565"/>
    <n v="2.9999414468941663"/>
    <n v="3.1208838579953246"/>
    <n v="3.2341668329902391"/>
    <n v="3.3402406353515448"/>
  </r>
  <r>
    <x v="84"/>
    <s v="Over $160"/>
    <n v="469.10499339456118"/>
    <s v="Water Heating"/>
    <s v="Urban"/>
    <s v="SC-Retro"/>
    <s v="M_Input"/>
    <x v="4"/>
    <s v="Single Family"/>
    <s v="SHW Solar Zone 2"/>
    <n v="7.6200953425815288E-2"/>
    <n v="0.15053796850400572"/>
    <n v="0.22079247603933924"/>
    <n v="0.28491625024154593"/>
    <n v="0.34112989312045588"/>
    <n v="0.36645825011649541"/>
    <n v="0.34491565981028371"/>
    <n v="0.32463754811000278"/>
    <n v="0.30555047867246665"/>
    <n v="0.28758801188315009"/>
    <n v="0.27068257487837205"/>
    <n v="0.25476941107723811"/>
    <n v="0.2397887791852446"/>
    <n v="0.22569170477650904"/>
    <n v="0.21242395151028029"/>
    <n v="0.19993651189196895"/>
    <n v="0.188183152152576"/>
    <n v="0.17712071906882643"/>
    <n v="0.16670859619953138"/>
    <n v="0.15690855475967883"/>
    <n v="7.3009366727523242"/>
    <n v="293.08814370326968"/>
    <n v="469.10499339456118"/>
    <s v="R-All-WH-SWH-All-All-C"/>
    <n v="0"/>
    <n v="4.7949414454237864"/>
    <n v="7.6200953425815288E-2"/>
    <n v="0.22673892192982101"/>
    <n v="0.44753139796916025"/>
    <n v="0.73244764821070618"/>
    <n v="1.0735775413311621"/>
    <n v="1.4400357914476576"/>
    <n v="1.7849514512579412"/>
    <n v="2.109588999367944"/>
    <n v="2.4151394780404107"/>
    <n v="2.7027274899235607"/>
    <n v="2.9734100648019326"/>
    <n v="3.2281794758791706"/>
    <n v="3.4679682550644153"/>
    <n v="3.6936599598409243"/>
    <n v="3.9060839113512045"/>
    <n v="4.1060204232431738"/>
    <n v="4.2942035753957501"/>
    <n v="4.4713242944645764"/>
    <n v="4.6380328906641077"/>
    <n v="4.7949414454237864"/>
    <n v="6.3487538893088488E-2"/>
    <n v="0.13782455397127891"/>
    <n v="0.20807906150661243"/>
    <n v="0.27220283570881915"/>
    <n v="0.3284164785877291"/>
    <n v="0.35374483558376862"/>
    <n v="0.33220224527755693"/>
    <n v="0.311924133577276"/>
    <n v="0.29283706413973987"/>
    <n v="0.2748745973504233"/>
    <n v="0.25796916034564527"/>
    <n v="0.24205599654451132"/>
    <n v="0.22707536465251782"/>
    <n v="0.21297829024378223"/>
    <n v="0.19971053697755348"/>
    <n v="0.18722309735924214"/>
    <n v="0.17546973761984919"/>
    <n v="0.16440730453609964"/>
    <n v="0.15399518166680459"/>
    <n v="0.14419514022695201"/>
    <n v="7.0466683820977885"/>
    <n v="4.5406731547692498"/>
    <n v="6.3487538893088488E-2"/>
    <n v="0.20131209286436741"/>
    <n v="0.40939115437097984"/>
    <n v="0.68159399007979893"/>
    <n v="1.010010468667528"/>
    <n v="1.3637553042512967"/>
    <n v="1.6959575495288535"/>
    <n v="2.0078816831061292"/>
    <n v="2.300718747245869"/>
    <n v="2.5755933445962924"/>
    <n v="2.8335625049419377"/>
    <n v="3.0756185014864492"/>
    <n v="3.3026938661389669"/>
    <n v="3.5156721563827489"/>
    <n v="3.7153826933603025"/>
    <n v="3.9026057907195444"/>
    <n v="4.0780755283393937"/>
    <n v="4.2424828328754938"/>
    <n v="4.3964780145422981"/>
    <n v="4.5406731547692498"/>
  </r>
  <r>
    <x v="84"/>
    <s v="Over $160"/>
    <n v="436.07561089456061"/>
    <s v="Water Heating"/>
    <s v="Urban"/>
    <s v="SC-Retro"/>
    <s v="M_Input"/>
    <x v="4"/>
    <s v="Single Family"/>
    <s v="SHW Solar Zone 3"/>
    <n v="4.6166665712487315E-2"/>
    <n v="9.1204056596579486E-2"/>
    <n v="0.13376804324455183"/>
    <n v="0.17261769951162656"/>
    <n v="0.20667496969786259"/>
    <n v="0.22202026051001872"/>
    <n v="0.20896859224951353"/>
    <n v="0.19668301363062193"/>
    <n v="0.18511903293828544"/>
    <n v="0.17423639745471028"/>
    <n v="0.16399416787837148"/>
    <n v="0.15435311116442596"/>
    <n v="0.14527703280022553"/>
    <n v="0.13673626142541917"/>
    <n v="0.12869793772656857"/>
    <n v="0.12113237030850861"/>
    <n v="0.11401154824930149"/>
    <n v="0.10730932698849495"/>
    <n v="0.1010010988856529"/>
    <n v="9.5063702871800368E-2"/>
    <n v="4.4233029588945687"/>
    <n v="272.3390065305685"/>
    <n v="436.07561089456061"/>
    <s v="R-All-WH-SWH-All-All-C"/>
    <n v="0"/>
    <n v="2.9050352898450269"/>
    <n v="4.6166665712487315E-2"/>
    <n v="0.1373707223090668"/>
    <n v="0.2711387655536186"/>
    <n v="0.44375646506524513"/>
    <n v="0.65043143476310772"/>
    <n v="0.87245169527312649"/>
    <n v="1.08142028752264"/>
    <n v="1.2781033011532619"/>
    <n v="1.4632223340915473"/>
    <n v="1.6374587315462577"/>
    <n v="1.8014528994246291"/>
    <n v="1.9558060105890549"/>
    <n v="2.1010830433892806"/>
    <n v="2.2378193048146997"/>
    <n v="2.3665172425412684"/>
    <n v="2.4876496128497769"/>
    <n v="2.6016611610990785"/>
    <n v="2.7089704880875733"/>
    <n v="2.8099715869732265"/>
    <n v="2.9050352898450269"/>
    <n v="3.8464190449260034E-2"/>
    <n v="8.3501581333352212E-2"/>
    <n v="0.12606556798132454"/>
    <n v="0.16491522424839927"/>
    <n v="0.1989724944346353"/>
    <n v="0.21431778524679143"/>
    <n v="0.20126611698628624"/>
    <n v="0.18898053836739465"/>
    <n v="0.17741655767505815"/>
    <n v="0.166533922191483"/>
    <n v="0.1562916926151442"/>
    <n v="0.14665063590119867"/>
    <n v="0.13757455753699824"/>
    <n v="0.12903378616219188"/>
    <n v="0.12099546246334129"/>
    <n v="0.11342989504528134"/>
    <n v="0.10630907298607421"/>
    <n v="9.9606851725267676E-2"/>
    <n v="9.3298623622425622E-2"/>
    <n v="8.7361227608573094E-2"/>
    <n v="4.2692534536300233"/>
    <n v="2.750985784580481"/>
    <n v="3.8464190449260034E-2"/>
    <n v="0.12196577178261225"/>
    <n v="0.24803133976393679"/>
    <n v="0.41294656401233609"/>
    <n v="0.61191905844697136"/>
    <n v="0.82623684369376282"/>
    <n v="1.027502960680049"/>
    <n v="1.2164834990474436"/>
    <n v="1.3939000567225017"/>
    <n v="1.5604339789139847"/>
    <n v="1.716725671529129"/>
    <n v="1.8633763074303278"/>
    <n v="2.0009508649673262"/>
    <n v="2.1299846511295182"/>
    <n v="2.2509801135928593"/>
    <n v="2.3644100086381408"/>
    <n v="2.4707190816242148"/>
    <n v="2.5703259333494826"/>
    <n v="2.6636245569719081"/>
    <n v="2.750985784580481"/>
  </r>
  <r>
    <x v="84"/>
    <s v="Over $160"/>
    <n v="374.42076356122612"/>
    <s v="Water Heating"/>
    <s v="Urban"/>
    <s v="SC-Retro"/>
    <s v="M_Input"/>
    <x v="4"/>
    <s v="Single Family"/>
    <s v="SHW Solar Zone 4"/>
    <n v="5.3637341110099098E-3"/>
    <n v="1.0596266849248175E-2"/>
    <n v="1.5541434613931423E-2"/>
    <n v="2.0055064162542192E-2"/>
    <n v="2.4011904861487982E-2"/>
    <n v="2.5794750958390879E-2"/>
    <n v="2.4278382445004357E-2"/>
    <n v="2.28510197343848E-2"/>
    <n v="2.1507493691485666E-2"/>
    <n v="2.0243127676307957E-2"/>
    <n v="1.9053165280203104E-2"/>
    <n v="1.7933048330782971E-2"/>
    <n v="1.6878571678311759E-2"/>
    <n v="1.5886288045729759E-2"/>
    <n v="1.495237977331141E-2"/>
    <n v="1.4073397256312851E-2"/>
    <n v="1.3246086130678099E-2"/>
    <n v="1.2467408869902902E-2"/>
    <n v="1.1734506509876211E-2"/>
    <n v="1.1044688152007213E-2"/>
    <n v="0.51390804594182604"/>
    <n v="233.60728380819285"/>
    <n v="374.42076356122612"/>
    <s v="R-All-WH-SWH-All-All-C"/>
    <n v="0"/>
    <n v="0.33751271913090963"/>
    <n v="5.3637341110099098E-3"/>
    <n v="1.5960000960258083E-2"/>
    <n v="3.150143557418951E-2"/>
    <n v="5.1556499736731702E-2"/>
    <n v="7.5568404598219688E-2"/>
    <n v="0.10136315555661057"/>
    <n v="0.12564153800161493"/>
    <n v="0.14849255773599973"/>
    <n v="0.17000005142748539"/>
    <n v="0.19024317910379335"/>
    <n v="0.20929634438399644"/>
    <n v="0.2272293927147794"/>
    <n v="0.24410796439309115"/>
    <n v="0.25999425243882091"/>
    <n v="0.27494663221213234"/>
    <n v="0.28902002946844518"/>
    <n v="0.30226611559912331"/>
    <n v="0.31473352446902619"/>
    <n v="0.32646803097890242"/>
    <n v="0.33751271913090963"/>
    <n v="4.4688453710286851E-3"/>
    <n v="9.7013781092669497E-3"/>
    <n v="1.4646545873950197E-2"/>
    <n v="1.9160175422560967E-2"/>
    <n v="2.3117016121506757E-2"/>
    <n v="2.4899862218409653E-2"/>
    <n v="2.3383493705023132E-2"/>
    <n v="2.1956130994403574E-2"/>
    <n v="2.0612604951504441E-2"/>
    <n v="1.9348238936326732E-2"/>
    <n v="1.8158276540221879E-2"/>
    <n v="1.7038159590801745E-2"/>
    <n v="1.5983682938330534E-2"/>
    <n v="1.4991399305748533E-2"/>
    <n v="1.4057491033330184E-2"/>
    <n v="1.3178508516331625E-2"/>
    <n v="1.2351197390696874E-2"/>
    <n v="1.1572520129921677E-2"/>
    <n v="1.0839617769894986E-2"/>
    <n v="1.0149799412025987E-2"/>
    <n v="0.49601027114220153"/>
    <n v="0.31961494433128512"/>
    <n v="4.4688453710286851E-3"/>
    <n v="1.4170223480295636E-2"/>
    <n v="2.8816769354245833E-2"/>
    <n v="4.79769447768068E-2"/>
    <n v="7.109396089831356E-2"/>
    <n v="9.599382311672322E-2"/>
    <n v="0.11937731682174635"/>
    <n v="0.14133344781614993"/>
    <n v="0.16194605276765436"/>
    <n v="0.18129429170398109"/>
    <n v="0.19945256824420296"/>
    <n v="0.2164907278350047"/>
    <n v="0.23247441077333522"/>
    <n v="0.24746581007908375"/>
    <n v="0.26152330111241395"/>
    <n v="0.27470180962874557"/>
    <n v="0.28705300701944247"/>
    <n v="0.29862552714936413"/>
    <n v="0.30946514491925914"/>
    <n v="0.31961494433128512"/>
  </r>
  <r>
    <x v="84"/>
    <s v="Over $160"/>
    <n v="494.021872889078"/>
    <s v="Water Heating"/>
    <s v="Urban"/>
    <s v="SC-Retro"/>
    <s v="M_Input"/>
    <x v="4"/>
    <s v="Multifamily - Low Rise"/>
    <s v="SHW Solar Zone 1"/>
    <n v="1.7743728090378483E-2"/>
    <n v="3.5054194254260873E-2"/>
    <n v="5.1414894096566008E-2"/>
    <n v="6.634946311945096E-2"/>
    <n v="7.9443301753302262E-2"/>
    <n v="8.5345584215006515E-2"/>
    <n v="8.0330869838032531E-2"/>
    <n v="7.5611168065973455E-2"/>
    <n v="7.1168961044123305E-2"/>
    <n v="6.6987487433815829E-2"/>
    <n v="6.3051359163167606E-2"/>
    <n v="5.9345648755237936E-2"/>
    <n v="5.5857929385204327E-2"/>
    <n v="5.2575233312403914E-2"/>
    <n v="4.9485627120860833E-2"/>
    <n v="4.6577775019011995E-2"/>
    <n v="4.3840792819800148E-2"/>
    <n v="4.1264639942022251E-2"/>
    <n v="3.8839865804672892E-2"/>
    <n v="3.6557575157609948E-2"/>
    <n v="1.701019689741486"/>
    <n v="308.74100157039521"/>
    <n v="494.021872889078"/>
    <s v="R-All-WH-SWH-All-All-C"/>
    <n v="0"/>
    <n v="1.1168460983909021"/>
    <n v="1.7743728090378483E-2"/>
    <n v="5.2797922344639356E-2"/>
    <n v="0.10421281644120536"/>
    <n v="0.17056227956065634"/>
    <n v="0.25000558131395861"/>
    <n v="0.33535116552896516"/>
    <n v="0.41568203536699766"/>
    <n v="0.49129320343297112"/>
    <n v="0.56246216447709441"/>
    <n v="0.62944965191091029"/>
    <n v="0.69250101107407791"/>
    <n v="0.75184665982931587"/>
    <n v="0.80770458921452015"/>
    <n v="0.86027982252692403"/>
    <n v="0.90976544964778483"/>
    <n v="0.95634322466679678"/>
    <n v="1.000184017486597"/>
    <n v="1.0414486574286193"/>
    <n v="1.0802885232332922"/>
    <n v="1.1168460983909021"/>
    <n v="1.4782497472712996E-2"/>
    <n v="3.209296363659539E-2"/>
    <n v="4.8453663478900524E-2"/>
    <n v="6.3388232501785477E-2"/>
    <n v="7.6482071135636778E-2"/>
    <n v="8.2384353597341031E-2"/>
    <n v="7.7369639220367048E-2"/>
    <n v="7.2649937448307972E-2"/>
    <n v="6.8207730426457822E-2"/>
    <n v="6.4026256816150345E-2"/>
    <n v="6.0090128545502122E-2"/>
    <n v="5.6384418137572452E-2"/>
    <n v="5.2896698767538844E-2"/>
    <n v="4.9614002694738431E-2"/>
    <n v="4.6524396503195349E-2"/>
    <n v="4.3616544401346512E-2"/>
    <n v="4.0879562202134664E-2"/>
    <n v="3.8303409324356767E-2"/>
    <n v="3.5878635187007409E-2"/>
    <n v="3.3596344539944464E-2"/>
    <n v="1.6417950773881762"/>
    <n v="1.0576214860375925"/>
    <n v="1.4782497472712996E-2"/>
    <n v="4.6875461109308389E-2"/>
    <n v="9.5329124588208913E-2"/>
    <n v="0.1587173570899944"/>
    <n v="0.23519942822563117"/>
    <n v="0.3175837818229722"/>
    <n v="0.39495342104333925"/>
    <n v="0.46760335849164725"/>
    <n v="0.53581108891810503"/>
    <n v="0.5998373457342554"/>
    <n v="0.65992747427975751"/>
    <n v="0.71631189241732995"/>
    <n v="0.76920859118486884"/>
    <n v="0.81882259387960732"/>
    <n v="0.86534699038280272"/>
    <n v="0.90896353478414926"/>
    <n v="0.94984309698628389"/>
    <n v="0.9881465063106406"/>
    <n v="1.024025141497648"/>
    <n v="1.0576214860375925"/>
  </r>
  <r>
    <x v="84"/>
    <s v="Over $160"/>
    <n v="469.10499339456118"/>
    <s v="Water Heating"/>
    <s v="Urban"/>
    <s v="SC-Retro"/>
    <s v="M_Input"/>
    <x v="4"/>
    <s v="Multifamily - Low Rise"/>
    <s v="SHW Solar Zone 2"/>
    <n v="2.4120558546832711E-2"/>
    <n v="4.7652147311727143E-2"/>
    <n v="6.9892637946131361E-2"/>
    <n v="9.0194467677367191E-2"/>
    <n v="0.10799403605228214"/>
    <n v="0.11601751054154008"/>
    <n v="0.1092005828299937"/>
    <n v="0.10278469084062812"/>
    <n v="9.6746021063796414E-2"/>
    <n v="9.1061788386439954E-2"/>
    <n v="8.5711074493822523E-2"/>
    <n v="8.0673587197083396E-2"/>
    <n v="7.5932433656445267E-2"/>
    <n v="7.1469985719228746E-2"/>
    <n v="6.7270021278262052E-2"/>
    <n v="6.3317130628060533E-2"/>
    <n v="5.9596517967549438E-2"/>
    <n v="5.6094534280833226E-2"/>
    <n v="5.2798332589459512E-2"/>
    <n v="4.9695820823444495E-2"/>
    <n v="2.3123407215630722"/>
    <n v="293.08814370326968"/>
    <n v="469.10499339456118"/>
    <s v="R-All-WH-SWH-All-All-C"/>
    <n v="0"/>
    <n v="1.5182238798309278"/>
    <n v="2.4120558546832711E-2"/>
    <n v="7.1772705858559854E-2"/>
    <n v="0.1416653438046912"/>
    <n v="0.23185981148205839"/>
    <n v="0.33985384753434056"/>
    <n v="0.45587135807588064"/>
    <n v="0.56507194090587431"/>
    <n v="0.66785663174650245"/>
    <n v="0.76460265281029882"/>
    <n v="0.85566444119673879"/>
    <n v="0.94137551569056133"/>
    <n v="1.0220491028876446"/>
    <n v="1.0979815365440899"/>
    <n v="1.1694515222633186"/>
    <n v="1.2367215435415806"/>
    <n v="1.300038674169641"/>
    <n v="1.3596351921371905"/>
    <n v="1.4157297264180237"/>
    <n v="1.4685280590074832"/>
    <n v="1.5182238798309278"/>
    <n v="2.0095105940691565E-2"/>
    <n v="4.3626694705585993E-2"/>
    <n v="6.5867185339990211E-2"/>
    <n v="8.6169015071226041E-2"/>
    <n v="0.10396858344614099"/>
    <n v="0.11199205793539893"/>
    <n v="0.10517513022385255"/>
    <n v="9.8759238234486971E-2"/>
    <n v="9.2720568457655264E-2"/>
    <n v="8.7036335780298804E-2"/>
    <n v="8.1685621887681373E-2"/>
    <n v="7.6648134590942246E-2"/>
    <n v="7.1906981050304117E-2"/>
    <n v="6.7444533113087596E-2"/>
    <n v="6.3244568672120902E-2"/>
    <n v="5.9291678021919383E-2"/>
    <n v="5.5571065361408288E-2"/>
    <n v="5.2069081674692076E-2"/>
    <n v="4.8772879983318362E-2"/>
    <n v="4.5670368217303345E-2"/>
    <n v="2.2318316694402491"/>
    <n v="1.4377148277081047"/>
    <n v="2.0095105940691565E-2"/>
    <n v="6.3721800646277554E-2"/>
    <n v="0.12958898598626778"/>
    <n v="0.21575800105749382"/>
    <n v="0.31972658450363478"/>
    <n v="0.43171864243903368"/>
    <n v="0.53689377266288618"/>
    <n v="0.63565301089737314"/>
    <n v="0.72837357935502844"/>
    <n v="0.81540991513532723"/>
    <n v="0.89709553702300859"/>
    <n v="0.97374367161395081"/>
    <n v="1.0456506526642548"/>
    <n v="1.1130951857773423"/>
    <n v="1.1763397544494631"/>
    <n v="1.2356314324713826"/>
    <n v="1.291202497832791"/>
    <n v="1.343271579507483"/>
    <n v="1.3920444594908012"/>
    <n v="1.4377148277081047"/>
  </r>
  <r>
    <x v="84"/>
    <s v="Over $160"/>
    <n v="436.07561089456061"/>
    <s v="Water Heating"/>
    <s v="Urban"/>
    <s v="SC-Retro"/>
    <s v="M_Input"/>
    <x v="4"/>
    <s v="Multifamily - Low Rise"/>
    <s v="SHW Solar Zone 3"/>
    <n v="1.4613541080089056E-2"/>
    <n v="2.8870252359302028E-2"/>
    <n v="4.2344746446831345E-2"/>
    <n v="5.4644694733781189E-2"/>
    <n v="6.5428637533017447E-2"/>
    <n v="7.0289693044072954E-2"/>
    <n v="6.6159628934684328E-2"/>
    <n v="6.2272533991589822E-2"/>
    <n v="5.8613980700567052E-2"/>
    <n v="5.5170164605759374E-2"/>
    <n v="5.1928412258866248E-2"/>
    <n v="4.8876429552562363E-2"/>
    <n v="4.6003981889354215E-2"/>
    <n v="4.3300389179357232E-2"/>
    <n v="4.075582319122676E-2"/>
    <n v="3.8360947890571449E-2"/>
    <n v="3.6106799179549266E-2"/>
    <n v="3.3985107744905887E-2"/>
    <n v="3.1988090191119839E-2"/>
    <n v="3.0108420487116518E-2"/>
    <n v="1.4009412783752433"/>
    <n v="272.3390065305685"/>
    <n v="436.07561089456061"/>
    <s v="R-All-WH-SWH-All-All-C"/>
    <n v="0"/>
    <n v="0.91982227499432423"/>
    <n v="1.4613541080089056E-2"/>
    <n v="4.3483793439391086E-2"/>
    <n v="8.5828539886222438E-2"/>
    <n v="0.14047323462000363"/>
    <n v="0.20590187215302108"/>
    <n v="0.27619156519709404"/>
    <n v="0.34235119413177839"/>
    <n v="0.40462372812336822"/>
    <n v="0.46323770882393528"/>
    <n v="0.51840787342969463"/>
    <n v="0.57033628568856087"/>
    <n v="0.6192127152411232"/>
    <n v="0.66521669713047737"/>
    <n v="0.70851708630983457"/>
    <n v="0.74927290950106129"/>
    <n v="0.78763385739163272"/>
    <n v="0.82374065657118201"/>
    <n v="0.85772576431608794"/>
    <n v="0.88971385450720775"/>
    <n v="0.91982227499432423"/>
    <n v="1.2174703815538243E-2"/>
    <n v="2.6431415094751217E-2"/>
    <n v="3.9905909182280534E-2"/>
    <n v="5.2205857469230378E-2"/>
    <n v="6.2989800268466636E-2"/>
    <n v="6.7850855779522143E-2"/>
    <n v="6.3720791670133517E-2"/>
    <n v="5.9833696727039011E-2"/>
    <n v="5.6175143436016241E-2"/>
    <n v="5.2731327341208563E-2"/>
    <n v="4.9489574994315437E-2"/>
    <n v="4.6437592288011552E-2"/>
    <n v="4.3565144624803404E-2"/>
    <n v="4.0861551914806421E-2"/>
    <n v="3.8316985926675949E-2"/>
    <n v="3.5922110626020638E-2"/>
    <n v="3.3667961914998455E-2"/>
    <n v="3.1546270480355076E-2"/>
    <n v="2.9549252926569028E-2"/>
    <n v="2.7669583222565707E-2"/>
    <n v="1.3521645330842271"/>
    <n v="0.8710455297033084"/>
    <n v="1.2174703815538243E-2"/>
    <n v="3.8606118910289464E-2"/>
    <n v="7.8512028092569991E-2"/>
    <n v="0.13071788556180036"/>
    <n v="0.19370768583026698"/>
    <n v="0.26155854160978914"/>
    <n v="0.32527933327992264"/>
    <n v="0.38511303000696168"/>
    <n v="0.44128817344297794"/>
    <n v="0.49401950078418649"/>
    <n v="0.54350907577850194"/>
    <n v="0.58994666806651352"/>
    <n v="0.63351181269131696"/>
    <n v="0.6743733646061234"/>
    <n v="0.71269035053279939"/>
    <n v="0.74861246115882008"/>
    <n v="0.78228042307381851"/>
    <n v="0.81382669355417359"/>
    <n v="0.84337594648074266"/>
    <n v="0.8710455297033084"/>
  </r>
  <r>
    <x v="84"/>
    <s v="Over $160"/>
    <n v="374.42076356122612"/>
    <s v="Water Heating"/>
    <s v="Urban"/>
    <s v="SC-Retro"/>
    <s v="M_Input"/>
    <x v="4"/>
    <s v="Multifamily - Low Rise"/>
    <s v="SHW Solar Zone 4"/>
    <n v="1.6978299724321854E-3"/>
    <n v="3.3542027561060711E-3"/>
    <n v="4.9196960064954633E-3"/>
    <n v="6.3487282134396623E-3"/>
    <n v="7.6016279182541243E-3"/>
    <n v="8.1663949175115238E-3"/>
    <n v="7.6865559384060103E-3"/>
    <n v="7.2349455953750908E-3"/>
    <n v="6.8098876714128981E-3"/>
    <n v="6.4097783376611097E-3"/>
    <n v="6.0331451679458891E-3"/>
    <n v="5.6785598086747154E-3"/>
    <n v="5.3448331841618926E-3"/>
    <n v="5.0307244605386874E-3"/>
    <n v="4.735091774538595E-3"/>
    <n v="4.4568504473061306E-3"/>
    <n v="4.1949590123063442E-3"/>
    <n v="3.9484567244455161E-3"/>
    <n v="3.7164392935087488E-3"/>
    <n v="3.4980555667830072E-3"/>
    <n v="0.16276411576135624"/>
    <n v="233.60728380819285"/>
    <n v="374.42076356122612"/>
    <s v="R-All-WH-SWH-All-All-C"/>
    <n v="0"/>
    <n v="0.10686676276730367"/>
    <n v="1.6978299724321854E-3"/>
    <n v="5.0520327285382563E-3"/>
    <n v="9.9717287350337205E-3"/>
    <n v="1.6320456948473384E-2"/>
    <n v="2.3922084866727509E-2"/>
    <n v="3.2088479784239031E-2"/>
    <n v="3.9775035722645041E-2"/>
    <n v="4.700998131802013E-2"/>
    <n v="5.3819868989433028E-2"/>
    <n v="6.0229647327094141E-2"/>
    <n v="6.6262792495040024E-2"/>
    <n v="7.1941352303714734E-2"/>
    <n v="7.7286185487876621E-2"/>
    <n v="8.2316909948415312E-2"/>
    <n v="8.7052001722953909E-2"/>
    <n v="9.1508852170260044E-2"/>
    <n v="9.5703811182566392E-2"/>
    <n v="9.9652267907011913E-2"/>
    <n v="0.10336870720052066"/>
    <n v="0.10686676276730367"/>
    <n v="1.4144810576862147E-3"/>
    <n v="3.0708538413601006E-3"/>
    <n v="4.6363470917494924E-3"/>
    <n v="6.0653792986936914E-3"/>
    <n v="7.3182790035081534E-3"/>
    <n v="7.8830460027655529E-3"/>
    <n v="7.4032070236600394E-3"/>
    <n v="6.9515966806291199E-3"/>
    <n v="6.5265387566669272E-3"/>
    <n v="6.1264294229151387E-3"/>
    <n v="5.7497962531999182E-3"/>
    <n v="5.3952108939287445E-3"/>
    <n v="5.0614842694159216E-3"/>
    <n v="4.7473755457927164E-3"/>
    <n v="4.4517428597926241E-3"/>
    <n v="4.1735015325601596E-3"/>
    <n v="3.9116100975603732E-3"/>
    <n v="3.6651078096995456E-3"/>
    <n v="3.4330903787627783E-3"/>
    <n v="3.2147066520370367E-3"/>
    <n v="0.15709713746643683"/>
    <n v="0.10119978447238424"/>
    <n v="1.4144810576862147E-3"/>
    <n v="4.4853348990463154E-3"/>
    <n v="9.1216819907958078E-3"/>
    <n v="1.51870612894895E-2"/>
    <n v="2.2505340292997653E-2"/>
    <n v="3.0388386295763205E-2"/>
    <n v="3.7791593319423243E-2"/>
    <n v="4.4743190000052363E-2"/>
    <n v="5.1269728756719292E-2"/>
    <n v="5.7396158179634428E-2"/>
    <n v="6.3145954432834342E-2"/>
    <n v="6.854116532676309E-2"/>
    <n v="7.3602649596179015E-2"/>
    <n v="7.835002514197173E-2"/>
    <n v="8.280176800176435E-2"/>
    <n v="8.6975269534324509E-2"/>
    <n v="9.0886879631884882E-2"/>
    <n v="9.4551987441584426E-2"/>
    <n v="9.7985077820347211E-2"/>
    <n v="0.10119978447238424"/>
  </r>
  <r>
    <x v="85"/>
    <s v="Under $30"/>
    <n v="25.784664131973745"/>
    <s v="HVAC"/>
    <s v="Urban"/>
    <s v="SC-New"/>
    <s v="M_Input"/>
    <x v="4"/>
    <s v="Single Family"/>
    <s v="WIFI Enabled Thermostat HZ3"/>
    <n v="1.9598132732828773E-4"/>
    <n v="2.4136455792578211E-4"/>
    <n v="2.9164424312799769E-4"/>
    <n v="3.4817007792068685E-4"/>
    <n v="3.9552474687538491E-4"/>
    <n v="4.4365762852136757E-4"/>
    <n v="4.7965995645378814E-4"/>
    <n v="4.9335055875915411E-4"/>
    <n v="4.9155080146383626E-4"/>
    <n v="4.9725199746578053E-4"/>
    <n v="5.0452181622586919E-4"/>
    <n v="5.0096992900733263E-4"/>
    <n v="4.8089788553346685E-4"/>
    <n v="4.7723969957406395E-4"/>
    <n v="4.7679393487185597E-4"/>
    <n v="4.7807588242590671E-4"/>
    <n v="4.793645092167994E-4"/>
    <n v="4.8066114884597072E-4"/>
    <n v="4.8196586810876998E-4"/>
    <n v="4.8327873438485758E-4"/>
    <n v="8.7219253040369572E-3"/>
    <n v="16.755514791055617"/>
    <n v="25.784664131973745"/>
    <s v="R-All-HVAC-ASHP-All-All-E"/>
    <n v="0"/>
    <n v="8.7219253040369572E-3"/>
    <n v="1.9598132732828773E-4"/>
    <n v="4.3734588525406982E-4"/>
    <n v="7.2899012838206745E-4"/>
    <n v="1.0771602063027544E-3"/>
    <n v="1.4726849531781392E-3"/>
    <n v="1.9163425816995068E-3"/>
    <n v="2.3960025381532949E-3"/>
    <n v="2.8893530969124489E-3"/>
    <n v="3.380903898376285E-3"/>
    <n v="3.8781558958420658E-3"/>
    <n v="4.3826777120679348E-3"/>
    <n v="4.8836476410752672E-3"/>
    <n v="5.3645455266087341E-3"/>
    <n v="5.8417852261827977E-3"/>
    <n v="6.3185791610546535E-3"/>
    <n v="6.7966550434805598E-3"/>
    <n v="7.2760195526973591E-3"/>
    <n v="7.7566807015433297E-3"/>
    <n v="8.2386465696521003E-3"/>
    <n v="8.7219253040369572E-3"/>
    <n v="1.0512244325049799E-4"/>
    <n v="1.5050567384799238E-4"/>
    <n v="2.0078535905020795E-4"/>
    <n v="2.5731119384289711E-4"/>
    <n v="3.0466586279759517E-4"/>
    <n v="3.5279874444357783E-4"/>
    <n v="3.888010723759984E-4"/>
    <n v="4.0249167468136437E-4"/>
    <n v="4.0069191738604653E-4"/>
    <n v="4.0639311338799079E-4"/>
    <n v="4.1366293214807945E-4"/>
    <n v="4.1011104492954289E-4"/>
    <n v="3.9003900145567712E-4"/>
    <n v="3.8638081549627421E-4"/>
    <n v="3.8593505079406623E-4"/>
    <n v="3.8721699834811697E-4"/>
    <n v="3.8850562513900966E-4"/>
    <n v="3.8980226476818098E-4"/>
    <n v="3.9110698403098024E-4"/>
    <n v="3.9241985030706784E-4"/>
    <n v="6.9047476224811622E-3"/>
    <n v="6.9047476224811648E-3"/>
    <n v="1.0512244325049799E-4"/>
    <n v="2.5562811709849034E-4"/>
    <n v="4.5641347614869829E-4"/>
    <n v="7.1372466999159541E-4"/>
    <n v="1.0183905327891905E-3"/>
    <n v="1.3711892772327683E-3"/>
    <n v="1.7599903496087668E-3"/>
    <n v="2.162482024290131E-3"/>
    <n v="2.5631739416761773E-3"/>
    <n v="2.9695670550641683E-3"/>
    <n v="3.3832299872122479E-3"/>
    <n v="3.793341032141791E-3"/>
    <n v="4.1833800335974681E-3"/>
    <n v="4.5697608490937423E-3"/>
    <n v="4.9556958998878088E-3"/>
    <n v="5.3429128982359258E-3"/>
    <n v="5.7314185233749357E-3"/>
    <n v="6.1212207881431169E-3"/>
    <n v="6.5123277721740973E-3"/>
    <n v="6.9047476224811648E-3"/>
  </r>
  <r>
    <x v="85"/>
    <s v="Under $25"/>
    <n v="24.463441427736281"/>
    <s v="HVAC"/>
    <s v="Urban"/>
    <s v="SC-New"/>
    <s v="M_Input"/>
    <x v="4"/>
    <s v="Single Family"/>
    <s v="WIFI Enabled Thermostat HZ2"/>
    <n v="7.6120421680018807E-4"/>
    <n v="9.3747563496933005E-4"/>
    <n v="1.1327652011594873E-3"/>
    <n v="1.3523152184438897E-3"/>
    <n v="1.5362438313627706E-3"/>
    <n v="1.7231950729690315E-3"/>
    <n v="1.8630304553005101E-3"/>
    <n v="1.9162056447302772E-3"/>
    <n v="1.9092152703865113E-3"/>
    <n v="1.9313590863134992E-3"/>
    <n v="1.9595955350149765E-3"/>
    <n v="1.9457997741371062E-3"/>
    <n v="1.867838652328243E-3"/>
    <n v="1.8536300202299809E-3"/>
    <n v="1.851898641145824E-3"/>
    <n v="1.8568778087898192E-3"/>
    <n v="1.8618829190239492E-3"/>
    <n v="1.8669191516428969E-3"/>
    <n v="1.8719867660841423E-3"/>
    <n v="1.8770860240546665E-3"/>
    <n v="3.3876524924887103E-2"/>
    <n v="15.866071525410073"/>
    <n v="24.463441427736281"/>
    <s v="R-All-HVAC-ASHP-All-All-E"/>
    <n v="0"/>
    <n v="3.3876524924887103E-2"/>
    <n v="7.6120421680018807E-4"/>
    <n v="1.698679851769518E-3"/>
    <n v="2.8314450529290051E-3"/>
    <n v="4.1837602713728946E-3"/>
    <n v="5.7200041027356653E-3"/>
    <n v="7.4431991757046966E-3"/>
    <n v="9.3062296310052074E-3"/>
    <n v="1.1222435275735484E-2"/>
    <n v="1.3131650546121995E-2"/>
    <n v="1.5063009632435493E-2"/>
    <n v="1.702260516745047E-2"/>
    <n v="1.8968404941587576E-2"/>
    <n v="2.083624359391582E-2"/>
    <n v="2.2689873614145799E-2"/>
    <n v="2.4541772255291625E-2"/>
    <n v="2.6398650064081444E-2"/>
    <n v="2.8260532983105394E-2"/>
    <n v="3.0127452134748291E-2"/>
    <n v="3.1999438900832435E-2"/>
    <n v="3.3876524924887103E-2"/>
    <n v="4.0830240397635864E-4"/>
    <n v="5.8457382214550067E-4"/>
    <n v="7.798633883356579E-4"/>
    <n v="9.9941340562006032E-4"/>
    <n v="1.1833420185389412E-3"/>
    <n v="1.3702932601452021E-3"/>
    <n v="1.5101286424766807E-3"/>
    <n v="1.5633038319064479E-3"/>
    <n v="1.5563134575626819E-3"/>
    <n v="1.5784572734896698E-3"/>
    <n v="1.6066937221911471E-3"/>
    <n v="1.5928979613132768E-3"/>
    <n v="1.5149368395044136E-3"/>
    <n v="1.5007282074061515E-3"/>
    <n v="1.4989968283219946E-3"/>
    <n v="1.5039759959659899E-3"/>
    <n v="1.5089811062001198E-3"/>
    <n v="1.5140173388190675E-3"/>
    <n v="1.5190849532603129E-3"/>
    <n v="1.5241842112308371E-3"/>
    <n v="2.6818488668410516E-2"/>
    <n v="2.6818488668410509E-2"/>
    <n v="4.0830240397635864E-4"/>
    <n v="9.9287622612185926E-4"/>
    <n v="1.7727396144575172E-3"/>
    <n v="2.7721530200775775E-3"/>
    <n v="3.9554950386165187E-3"/>
    <n v="5.3257882987617208E-3"/>
    <n v="6.8359169412384015E-3"/>
    <n v="8.3992207731448491E-3"/>
    <n v="9.9555342307075315E-3"/>
    <n v="1.1533991504197202E-2"/>
    <n v="1.3140685226388348E-2"/>
    <n v="1.4733583187701625E-2"/>
    <n v="1.6248520027206038E-2"/>
    <n v="1.774924823461219E-2"/>
    <n v="1.9248245062934183E-2"/>
    <n v="2.0752221058900174E-2"/>
    <n v="2.2261202165100295E-2"/>
    <n v="2.3775219503919361E-2"/>
    <n v="2.5294304457179673E-2"/>
    <n v="2.6818488668410509E-2"/>
  </r>
  <r>
    <x v="85"/>
    <s v="Under $25"/>
    <n v="24.403028921314743"/>
    <s v="HVAC"/>
    <s v="Urban"/>
    <s v="SC-New"/>
    <s v="M_Input"/>
    <x v="4"/>
    <s v="Single Family"/>
    <s v="WIFI Enabled Thermostat HZ1"/>
    <n v="4.3716082454750187E-3"/>
    <n v="5.3839378780525414E-3"/>
    <n v="6.5054890452293113E-3"/>
    <n v="7.766368379147421E-3"/>
    <n v="8.8226734061938299E-3"/>
    <n v="9.896337439143154E-3"/>
    <n v="1.0699414323003753E-2"/>
    <n v="1.1004800304104915E-2"/>
    <n v="1.0964654470114892E-2"/>
    <n v="1.1091826766531787E-2"/>
    <n v="1.1253989152448671E-2"/>
    <n v="1.1174759872479859E-2"/>
    <n v="1.0727027877038784E-2"/>
    <n v="1.0645427470910204E-2"/>
    <n v="1.0635484132561185E-2"/>
    <n v="1.0664079573636893E-2"/>
    <n v="1.0692824003431323E-2"/>
    <n v="1.07217471695899E-2"/>
    <n v="1.0750850562066311E-2"/>
    <n v="1.0780135683848027E-2"/>
    <n v="0.19455343575500778"/>
    <n v="15.8254020025317"/>
    <n v="24.403028921314743"/>
    <s v="R-All-HVAC-ASHP-All-All-E"/>
    <n v="0"/>
    <n v="0.19455343575500778"/>
    <n v="4.3716082454750187E-3"/>
    <n v="9.7555461235275601E-3"/>
    <n v="1.626103516875687E-2"/>
    <n v="2.4027403547904291E-2"/>
    <n v="3.2850076954098119E-2"/>
    <n v="4.2746414393241269E-2"/>
    <n v="5.3445828716245022E-2"/>
    <n v="6.4450629020349939E-2"/>
    <n v="7.5415283490464835E-2"/>
    <n v="8.6507110256996617E-2"/>
    <n v="9.7761099409445287E-2"/>
    <n v="0.10893585928192515"/>
    <n v="0.11966288715896393"/>
    <n v="0.13030831462987413"/>
    <n v="0.14094379876243532"/>
    <n v="0.1516078783360722"/>
    <n v="0.16230070233950353"/>
    <n v="0.17302244950909343"/>
    <n v="0.18377330007115975"/>
    <n v="0.19455343575500778"/>
    <n v="2.3448873725023757E-3"/>
    <n v="3.3572170050798983E-3"/>
    <n v="4.4787681722566683E-3"/>
    <n v="5.7396475061747779E-3"/>
    <n v="6.7959525332211869E-3"/>
    <n v="7.8696165661705109E-3"/>
    <n v="8.67269345003111E-3"/>
    <n v="8.9780794311322722E-3"/>
    <n v="8.9379335971422492E-3"/>
    <n v="9.0651058935591437E-3"/>
    <n v="9.2272682794760277E-3"/>
    <n v="9.1480389995072155E-3"/>
    <n v="8.7003070040661407E-3"/>
    <n v="8.6187065979375609E-3"/>
    <n v="8.6087632595885418E-3"/>
    <n v="8.6373587006642501E-3"/>
    <n v="8.66610313045868E-3"/>
    <n v="8.6950262966172566E-3"/>
    <n v="8.7241296890936681E-3"/>
    <n v="8.7534148108753835E-3"/>
    <n v="0.15401901829555492"/>
    <n v="0.15401901829555492"/>
    <n v="2.3448873725023757E-3"/>
    <n v="5.702104377582274E-3"/>
    <n v="1.0180872549838942E-2"/>
    <n v="1.5920520056013722E-2"/>
    <n v="2.2716472589234909E-2"/>
    <n v="3.0586089155405422E-2"/>
    <n v="3.9258782605436533E-2"/>
    <n v="4.8236862036568809E-2"/>
    <n v="5.7174795633711056E-2"/>
    <n v="6.6239901527270204E-2"/>
    <n v="7.5467169806746226E-2"/>
    <n v="8.4615208806253436E-2"/>
    <n v="9.3315515810319577E-2"/>
    <n v="0.10193422240825714"/>
    <n v="0.11054298566784568"/>
    <n v="0.11918034436850992"/>
    <n v="0.12784644749896862"/>
    <n v="0.13654147379558587"/>
    <n v="0.14526560348467954"/>
    <n v="0.15401901829555492"/>
  </r>
  <r>
    <x v="85"/>
    <s v="Under $30"/>
    <n v="25.784664131973745"/>
    <s v="HVAC"/>
    <s v="Urban"/>
    <s v="SC-Retro"/>
    <s v="M_Input"/>
    <x v="4"/>
    <s v="Single Family"/>
    <s v="WIFI Enabled Thermostat HZ3"/>
    <n v="4.3916290708436176E-3"/>
    <n v="5.4102415162931095E-3"/>
    <n v="6.6396510652654492E-3"/>
    <n v="7.7272871811530962E-3"/>
    <n v="8.8347967554048938E-3"/>
    <n v="1.035114864302657E-2"/>
    <n v="1.1378748077542231E-2"/>
    <n v="1.1647118960333998E-2"/>
    <n v="1.0996045369795034E-2"/>
    <n v="9.4678735045219797E-3"/>
    <n v="7.3387654137368587E-3"/>
    <n v="5.0448789546796314E-3"/>
    <n v="3.0238133702881259E-3"/>
    <n v="1.5505600641759934E-3"/>
    <n v="6.6621819154469915E-4"/>
    <n v="2.3439943050657081E-4"/>
    <n v="6.5854322902783854E-5"/>
    <n v="1.4374651972488236E-5"/>
    <n v="2.3663423728767207E-6"/>
    <n v="2.8447205670076073E-7"/>
    <n v="0.10589189733754845"/>
    <n v="16.755514791055617"/>
    <n v="25.784664131973745"/>
    <s v="R-All-HVAC-ASHP-All-All-E"/>
    <n v="0"/>
    <n v="0.10478605535841669"/>
    <n v="4.3916290708436176E-3"/>
    <n v="9.8018705871367271E-3"/>
    <n v="1.6441521652402175E-2"/>
    <n v="2.416880883355527E-2"/>
    <n v="3.3003605588960164E-2"/>
    <n v="4.3354754231986731E-2"/>
    <n v="5.4733502309528961E-2"/>
    <n v="6.6380621269862966E-2"/>
    <n v="7.7376666639658004E-2"/>
    <n v="8.6844540144179985E-2"/>
    <n v="9.4183305557916847E-2"/>
    <n v="9.9228184512596476E-2"/>
    <n v="0.1022519978828846"/>
    <n v="0.10380255794706059"/>
    <n v="0.10446877613860528"/>
    <n v="0.10470317556911185"/>
    <n v="0.10476902989201463"/>
    <n v="0.10478340454398712"/>
    <n v="0.10478577088635999"/>
    <n v="0.10478605535841669"/>
    <n v="3.3000416374620741E-3"/>
    <n v="4.3186540829115664E-3"/>
    <n v="5.5480636318839052E-3"/>
    <n v="6.6356997477715531E-3"/>
    <n v="7.7432093220233499E-3"/>
    <n v="9.2595612096450265E-3"/>
    <n v="1.0287160644160687E-2"/>
    <n v="1.0555531526952454E-2"/>
    <n v="9.9044579364134903E-3"/>
    <n v="8.3762860711404357E-3"/>
    <n v="6.2471779803553156E-3"/>
    <n v="3.9532915212980874E-3"/>
    <n v="1.9322259369065824E-3"/>
    <n v="4.5897263079444986E-4"/>
    <n v="0"/>
    <n v="0"/>
    <n v="0"/>
    <n v="0"/>
    <n v="0"/>
    <n v="0"/>
    <n v="8.4060148669917581E-2"/>
    <n v="8.4060148669917581E-2"/>
    <n v="3.3000416374620741E-3"/>
    <n v="7.6186957203736409E-3"/>
    <n v="1.3166759352257546E-2"/>
    <n v="1.9802459100029098E-2"/>
    <n v="2.7545668422052447E-2"/>
    <n v="3.6805229631697474E-2"/>
    <n v="4.7092390275858161E-2"/>
    <n v="5.7647921802810614E-2"/>
    <n v="6.7552379739224108E-2"/>
    <n v="7.5928665810364546E-2"/>
    <n v="8.2175843790719863E-2"/>
    <n v="8.4060148669917581E-2"/>
    <n v="8.4060148669917581E-2"/>
    <n v="8.4060148669917581E-2"/>
    <n v="8.4060148669917581E-2"/>
    <n v="8.4060148669917581E-2"/>
    <n v="8.4060148669917581E-2"/>
    <n v="8.4060148669917581E-2"/>
    <n v="8.4060148669917581E-2"/>
    <n v="8.4060148669917581E-2"/>
  </r>
  <r>
    <x v="85"/>
    <s v="Under $25"/>
    <n v="24.463441427736281"/>
    <s v="HVAC"/>
    <s v="Urban"/>
    <s v="SC-Retro"/>
    <s v="M_Input"/>
    <x v="4"/>
    <s v="Single Family"/>
    <s v="WIFI Enabled Thermostat HZ2"/>
    <n v="1.7057372826895536E-2"/>
    <n v="2.1013729788712011E-2"/>
    <n v="2.5788836405295709E-2"/>
    <n v="3.0013285790573215E-2"/>
    <n v="3.4314924980182709E-2"/>
    <n v="4.020453429524292E-2"/>
    <n v="4.419579730686915E-2"/>
    <n v="4.5238167263397133E-2"/>
    <n v="4.2709355109087535E-2"/>
    <n v="3.677383623236976E-2"/>
    <n v="2.8504241986718876E-2"/>
    <n v="1.9594637845859582E-2"/>
    <n v="1.1744687719276812E-2"/>
    <n v="6.0224760967948323E-3"/>
    <n v="2.5876347692213135E-3"/>
    <n v="9.1042262724491002E-4"/>
    <n v="2.557824715828668E-4"/>
    <n v="5.5832082809420931E-5"/>
    <n v="9.19102762075604E-6"/>
    <n v="1.1049079627862385E-6"/>
    <n v="0.41129101367546472"/>
    <n v="15.866071525410073"/>
    <n v="24.463441427736281"/>
    <s v="R-All-HVAC-ASHP-All-All-E"/>
    <n v="0"/>
    <n v="0.40699585153371781"/>
    <n v="1.7057372826895536E-2"/>
    <n v="3.8071102615607547E-2"/>
    <n v="6.3859939020903256E-2"/>
    <n v="9.3873224811476474E-2"/>
    <n v="0.12818814979165918"/>
    <n v="0.16839268408690211"/>
    <n v="0.21258848139377126"/>
    <n v="0.25782664865716842"/>
    <n v="0.30053600376625594"/>
    <n v="0.33730983999862568"/>
    <n v="0.36581408198534454"/>
    <n v="0.38540871983120412"/>
    <n v="0.39715340755048095"/>
    <n v="0.4031758836472758"/>
    <n v="0.4057635184164971"/>
    <n v="0.40667394104374199"/>
    <n v="0.40692972351532486"/>
    <n v="0.40698555559813426"/>
    <n v="0.40699474662575502"/>
    <n v="0.40699585153371781"/>
    <n v="1.2817576267582249E-2"/>
    <n v="1.6773933229398724E-2"/>
    <n v="2.1549039845982422E-2"/>
    <n v="2.5773489231259928E-2"/>
    <n v="3.0075128420869422E-2"/>
    <n v="3.5964737735929633E-2"/>
    <n v="3.9956000747555863E-2"/>
    <n v="4.0998370704083846E-2"/>
    <n v="3.8469558549774248E-2"/>
    <n v="3.2534039673056472E-2"/>
    <n v="2.4264445427405589E-2"/>
    <n v="1.5354841286546295E-2"/>
    <n v="7.5048911599635238E-3"/>
    <n v="1.7826795374815442E-3"/>
    <n v="0"/>
    <n v="0"/>
    <n v="0"/>
    <n v="0"/>
    <n v="0"/>
    <n v="0"/>
    <n v="0.32649508248919895"/>
    <n v="0.32649508248919895"/>
    <n v="1.2817576267582249E-2"/>
    <n v="2.9591509496980972E-2"/>
    <n v="5.1140549342963394E-2"/>
    <n v="7.6914038574223326E-2"/>
    <n v="0.10698916699509275"/>
    <n v="0.14295390473102237"/>
    <n v="0.18290990547857824"/>
    <n v="0.2239082761826621"/>
    <n v="0.26237783473243637"/>
    <n v="0.29491187440549282"/>
    <n v="0.3191763198328984"/>
    <n v="0.32649508248919895"/>
    <n v="0.32649508248919895"/>
    <n v="0.32649508248919895"/>
    <n v="0.32649508248919895"/>
    <n v="0.32649508248919895"/>
    <n v="0.32649508248919895"/>
    <n v="0.32649508248919895"/>
    <n v="0.32649508248919895"/>
    <n v="0.32649508248919895"/>
  </r>
  <r>
    <x v="85"/>
    <s v="Under $25"/>
    <n v="24.403028921314743"/>
    <s v="HVAC"/>
    <s v="Urban"/>
    <s v="SC-Retro"/>
    <s v="M_Input"/>
    <x v="4"/>
    <s v="Single Family"/>
    <s v="WIFI Enabled Thermostat HZ1"/>
    <n v="9.7960770645299469E-2"/>
    <n v="0.12068219327354458"/>
    <n v="0.14810570853706967"/>
    <n v="0.17236679033047056"/>
    <n v="0.19707117443044933"/>
    <n v="0.23089529688811838"/>
    <n v="0.25381718553034172"/>
    <n v="0.25980353320974414"/>
    <n v="0.24528052371892956"/>
    <n v="0.21119274189908285"/>
    <n v="0.16370032712636001"/>
    <n v="0.11253232507583687"/>
    <n v="6.7449933330567716E-2"/>
    <n v="3.4587178554523722E-2"/>
    <n v="1.486082872866574E-2"/>
    <n v="5.2285720129892658E-3"/>
    <n v="1.4689629105314802E-3"/>
    <n v="3.2064456316034461E-4"/>
    <n v="5.278422169044902E-5"/>
    <n v="6.3455044704189171E-6"/>
    <n v="2.362051006800197"/>
    <n v="15.8254020025317"/>
    <n v="24.403028921314743"/>
    <s v="R-All-HVAC-ASHP-All-All-E"/>
    <n v="0"/>
    <n v="2.337383820491846"/>
    <n v="9.7960770645299469E-2"/>
    <n v="0.21864296391884405"/>
    <n v="0.36674867245591369"/>
    <n v="0.53911546278638423"/>
    <n v="0.73618663721683353"/>
    <n v="0.96708193410495191"/>
    <n v="1.2208991196352936"/>
    <n v="1.4807026528450378"/>
    <n v="1.7259831765639673"/>
    <n v="1.9371759184630502"/>
    <n v="2.1008762455894101"/>
    <n v="2.2134085706652469"/>
    <n v="2.2808585039958147"/>
    <n v="2.3154456825503384"/>
    <n v="2.3303065112790042"/>
    <n v="2.3355350832919934"/>
    <n v="2.3370040462025248"/>
    <n v="2.3373246907656853"/>
    <n v="2.3373774749873757"/>
    <n v="2.337383820491846"/>
    <n v="7.3611549780833549E-2"/>
    <n v="9.6332972409078663E-2"/>
    <n v="0.12375648767260375"/>
    <n v="0.14801756946600464"/>
    <n v="0.17272195356598341"/>
    <n v="0.20654607602365246"/>
    <n v="0.2294679646658758"/>
    <n v="0.23545431234527822"/>
    <n v="0.22093130285446363"/>
    <n v="0.18684352103461693"/>
    <n v="0.13935110626189409"/>
    <n v="8.8183104211370947E-2"/>
    <n v="4.3100712466101795E-2"/>
    <n v="1.0237957690057805E-2"/>
    <n v="0"/>
    <n v="0"/>
    <n v="0"/>
    <n v="0"/>
    <n v="0"/>
    <n v="0"/>
    <n v="1.8750665895108787"/>
    <n v="1.8750665895108787"/>
    <n v="7.3611549780833549E-2"/>
    <n v="0.16994452218991221"/>
    <n v="0.29370100986251596"/>
    <n v="0.4417185793285206"/>
    <n v="0.61444053289450395"/>
    <n v="0.82098660891815645"/>
    <n v="1.0504545735840323"/>
    <n v="1.2859088859293104"/>
    <n v="1.5068401887837741"/>
    <n v="1.693683709818391"/>
    <n v="1.8330348160802852"/>
    <n v="1.8750665895108787"/>
    <n v="1.8750665895108787"/>
    <n v="1.8750665895108787"/>
    <n v="1.8750665895108787"/>
    <n v="1.8750665895108787"/>
    <n v="1.8750665895108787"/>
    <n v="1.8750665895108787"/>
    <n v="1.8750665895108787"/>
    <n v="1.8750665895108787"/>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86"/>
    <m/>
    <m/>
    <m/>
    <m/>
    <m/>
    <m/>
    <x v="5"/>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R4:T32" firstHeaderRow="0" firstDataRow="1" firstDataCol="1" rowPageCount="1" colPageCount="1"/>
  <pivotFields count="98">
    <pivotField axis="axisRow" showAll="0" sortType="descending">
      <items count="90">
        <item x="81"/>
        <item x="52"/>
        <item x="62"/>
        <item x="78"/>
        <item x="67"/>
        <item x="11"/>
        <item x="28"/>
        <item x="64"/>
        <item x="65"/>
        <item x="40"/>
        <item x="6"/>
        <item x="66"/>
        <item x="63"/>
        <item x="32"/>
        <item x="2"/>
        <item x="33"/>
        <item x="35"/>
        <item x="36"/>
        <item x="34"/>
        <item x="30"/>
        <item x="37"/>
        <item x="71"/>
        <item x="68"/>
        <item m="1" x="88"/>
        <item x="69"/>
        <item x="38"/>
        <item x="39"/>
        <item x="80"/>
        <item x="21"/>
        <item x="70"/>
        <item x="8"/>
        <item x="13"/>
        <item x="14"/>
        <item x="83"/>
        <item x="44"/>
        <item x="73"/>
        <item x="75"/>
        <item x="12"/>
        <item x="74"/>
        <item x="22"/>
        <item x="3"/>
        <item x="4"/>
        <item x="1"/>
        <item x="31"/>
        <item x="41"/>
        <item x="76"/>
        <item x="0"/>
        <item x="46"/>
        <item x="45"/>
        <item x="47"/>
        <item x="18"/>
        <item x="15"/>
        <item x="79"/>
        <item x="29"/>
        <item x="7"/>
        <item x="48"/>
        <item x="56"/>
        <item x="58"/>
        <item x="17"/>
        <item x="49"/>
        <item x="20"/>
        <item x="43"/>
        <item x="51"/>
        <item x="16"/>
        <item x="9"/>
        <item x="82"/>
        <item x="77"/>
        <item x="61"/>
        <item x="53"/>
        <item x="50"/>
        <item x="84"/>
        <item x="23"/>
        <item x="10"/>
        <item x="54"/>
        <item x="55"/>
        <item x="72"/>
        <item x="57"/>
        <item x="59"/>
        <item x="60"/>
        <item x="85"/>
        <item x="19"/>
        <item x="5"/>
        <item x="42"/>
        <item x="86"/>
        <item m="1" x="87"/>
        <item x="24"/>
        <item x="25"/>
        <item x="26"/>
        <item x="27"/>
        <item t="default"/>
      </items>
      <autoSortScope>
        <pivotArea dataOnly="0" outline="0" fieldPosition="0">
          <references count="1">
            <reference field="4294967294" count="1" selected="0">
              <x v="0"/>
            </reference>
          </references>
        </pivotArea>
      </autoSortScope>
    </pivotField>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7">
        <item h="1" x="2"/>
        <item h="1" x="1"/>
        <item x="4"/>
        <item h="1" x="3"/>
        <item h="1" x="0"/>
        <item h="1" x="5"/>
        <item t="default"/>
      </items>
    </pivotField>
    <pivotField subtotalTop="0" showAll="0"/>
    <pivotField subtotalTop="0" showAll="0" sortType="descending">
      <autoSortScope>
        <pivotArea dataOnly="0" outline="0" fieldPosition="0">
          <references count="1">
            <reference field="4294967294" count="1" selected="0">
              <x v="0"/>
            </reference>
          </references>
        </pivotArea>
      </autoSortScope>
    </pivotField>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5" subtotalTop="0" showAll="0"/>
    <pivotField numFmtId="165" subtotalTop="0" showAll="0"/>
    <pivotField subtotalTop="0" showAll="0"/>
    <pivotField subtotalTop="0" showAll="0"/>
    <pivotField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dataField="1" numFmtId="166" subtotalTop="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28">
    <i>
      <x v="38"/>
    </i>
    <i>
      <x v="66"/>
    </i>
    <i>
      <x v="20"/>
    </i>
    <i>
      <x v="46"/>
    </i>
    <i>
      <x/>
    </i>
    <i>
      <x v="3"/>
    </i>
    <i>
      <x v="21"/>
    </i>
    <i>
      <x v="68"/>
    </i>
    <i>
      <x v="65"/>
    </i>
    <i>
      <x v="7"/>
    </i>
    <i>
      <x v="12"/>
    </i>
    <i>
      <x v="70"/>
    </i>
    <i>
      <x v="8"/>
    </i>
    <i>
      <x v="4"/>
    </i>
    <i>
      <x v="35"/>
    </i>
    <i>
      <x v="24"/>
    </i>
    <i>
      <x v="2"/>
    </i>
    <i>
      <x v="11"/>
    </i>
    <i>
      <x v="27"/>
    </i>
    <i>
      <x v="36"/>
    </i>
    <i>
      <x v="75"/>
    </i>
    <i>
      <x v="79"/>
    </i>
    <i>
      <x v="29"/>
    </i>
    <i>
      <x v="45"/>
    </i>
    <i>
      <x v="53"/>
    </i>
    <i>
      <x v="52"/>
    </i>
    <i>
      <x v="33"/>
    </i>
    <i>
      <x v="22"/>
    </i>
  </rowItems>
  <colFields count="1">
    <field x="-2"/>
  </colFields>
  <colItems count="2">
    <i>
      <x/>
    </i>
    <i i="1">
      <x v="1"/>
    </i>
  </colItems>
  <pageFields count="1">
    <pageField fld="7" hier="-1"/>
  </pageFields>
  <dataFields count="2">
    <dataField name="Sum of Cumulative_aMW_2039" fld="55" baseField="0" baseItem="0"/>
    <dataField name="Sum of Prog Adj Cumulative_aMW_2039" fld="9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62">
    <pivotField subtotalTop="0" showAll="0"/>
    <pivotField axis="axisRow" subtotalTop="0" showAll="0">
      <items count="7">
        <item x="3"/>
        <item x="4"/>
        <item x="2"/>
        <item x="0"/>
        <item x="1"/>
        <item x="5"/>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5" subtotalTop="0" showAll="0"/>
    <pivotField numFmtId="165" subtotalTop="0" showAll="0"/>
    <pivotField subtotalTop="0" showAll="0"/>
    <pivotField subtotalTop="0" showAll="0"/>
    <pivotField numFmtId="43"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numFmtId="166" subtotalTop="0" showAll="0"/>
    <pivotField dataField="1" numFmtId="166" subtotalTop="0" showAll="0"/>
  </pivotFields>
  <rowFields count="1">
    <field x="1"/>
  </rowFields>
  <rowItems count="7">
    <i>
      <x/>
    </i>
    <i>
      <x v="1"/>
    </i>
    <i>
      <x v="2"/>
    </i>
    <i>
      <x v="3"/>
    </i>
    <i>
      <x v="4"/>
    </i>
    <i>
      <x v="5"/>
    </i>
    <i t="grand">
      <x/>
    </i>
  </rowItems>
  <colItems count="1">
    <i/>
  </colItems>
  <dataFields count="1">
    <dataField name="Sum of Cumulative_aMW_2039" fld="61" showDataAs="percentOfCol" baseField="1" baseItem="2"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admus">
      <a:dk1>
        <a:sysClr val="windowText" lastClr="000000"/>
      </a:dk1>
      <a:lt1>
        <a:sysClr val="window" lastClr="FFFFFF"/>
      </a:lt1>
      <a:dk2>
        <a:srgbClr val="1F497D"/>
      </a:dk2>
      <a:lt2>
        <a:srgbClr val="EEECE1"/>
      </a:lt2>
      <a:accent1>
        <a:srgbClr val="005DAA"/>
      </a:accent1>
      <a:accent2>
        <a:srgbClr val="4891CE"/>
      </a:accent2>
      <a:accent3>
        <a:srgbClr val="CBEAF1"/>
      </a:accent3>
      <a:accent4>
        <a:srgbClr val="F3800E"/>
      </a:accent4>
      <a:accent5>
        <a:srgbClr val="FFC590"/>
      </a:accent5>
      <a:accent6>
        <a:srgbClr val="683A81"/>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9"/>
  <sheetViews>
    <sheetView showGridLines="0" tabSelected="1" workbookViewId="0">
      <selection activeCell="C14" sqref="C14"/>
    </sheetView>
  </sheetViews>
  <sheetFormatPr defaultRowHeight="12.75" x14ac:dyDescent="0.2"/>
  <cols>
    <col min="3" max="3" width="27.140625" customWidth="1"/>
    <col min="4" max="4" width="63.140625" bestFit="1" customWidth="1"/>
  </cols>
  <sheetData>
    <row r="3" spans="3:4" ht="13.5" thickBot="1" x14ac:dyDescent="0.25"/>
    <row r="4" spans="3:4" ht="13.5" thickBot="1" x14ac:dyDescent="0.25">
      <c r="C4" s="52" t="s">
        <v>1601</v>
      </c>
      <c r="D4" s="52" t="s">
        <v>1611</v>
      </c>
    </row>
    <row r="5" spans="3:4" ht="13.5" thickBot="1" x14ac:dyDescent="0.25">
      <c r="C5" s="39" t="s">
        <v>1600</v>
      </c>
      <c r="D5" s="39" t="s">
        <v>1602</v>
      </c>
    </row>
    <row r="6" spans="3:4" ht="26.25" thickBot="1" x14ac:dyDescent="0.25">
      <c r="C6" s="39" t="s">
        <v>1603</v>
      </c>
      <c r="D6" s="39" t="s">
        <v>1604</v>
      </c>
    </row>
    <row r="7" spans="3:4" ht="13.5" thickBot="1" x14ac:dyDescent="0.25">
      <c r="C7" s="39" t="s">
        <v>1605</v>
      </c>
      <c r="D7" s="39" t="s">
        <v>1606</v>
      </c>
    </row>
    <row r="8" spans="3:4" ht="13.5" thickBot="1" x14ac:dyDescent="0.25">
      <c r="C8" s="39" t="s">
        <v>1607</v>
      </c>
      <c r="D8" s="39" t="s">
        <v>1608</v>
      </c>
    </row>
    <row r="9" spans="3:4" ht="26.25" thickBot="1" x14ac:dyDescent="0.25">
      <c r="C9" s="39" t="s">
        <v>1609</v>
      </c>
      <c r="D9" s="39" t="s">
        <v>1610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Y428"/>
  <sheetViews>
    <sheetView showGridLines="0" topLeftCell="A214" zoomScale="85" zoomScaleNormal="85" workbookViewId="0">
      <selection activeCell="J216" sqref="J216"/>
    </sheetView>
  </sheetViews>
  <sheetFormatPr defaultRowHeight="12.75" x14ac:dyDescent="0.2"/>
  <cols>
    <col min="1" max="1" width="4.28515625" style="7" customWidth="1"/>
    <col min="2" max="2" width="12.5703125" customWidth="1"/>
    <col min="3" max="3" width="27" customWidth="1"/>
    <col min="4" max="4" width="18.7109375" customWidth="1"/>
    <col min="5" max="5" width="21.5703125" customWidth="1"/>
    <col min="6" max="24" width="11.42578125" customWidth="1"/>
  </cols>
  <sheetData>
    <row r="1" spans="1:23" s="9" customFormat="1" ht="33.75" x14ac:dyDescent="0.5">
      <c r="A1" s="18"/>
      <c r="B1" s="13" t="s">
        <v>1539</v>
      </c>
    </row>
    <row r="3" spans="1:23" x14ac:dyDescent="0.2">
      <c r="G3" s="5"/>
    </row>
    <row r="7" spans="1:23" ht="13.5" thickBot="1" x14ac:dyDescent="0.25">
      <c r="C7" s="5" t="s">
        <v>1146</v>
      </c>
    </row>
    <row r="8" spans="1:23" ht="13.5" thickBot="1" x14ac:dyDescent="0.25">
      <c r="C8" s="1" t="s">
        <v>1</v>
      </c>
      <c r="D8" s="1">
        <f>StartYear7thBPA</f>
        <v>2020</v>
      </c>
      <c r="E8" s="1">
        <f>D8+1</f>
        <v>2021</v>
      </c>
      <c r="F8" s="1">
        <f t="shared" ref="F8:W8" si="0">E8+1</f>
        <v>2022</v>
      </c>
      <c r="G8" s="1">
        <f t="shared" si="0"/>
        <v>2023</v>
      </c>
      <c r="H8" s="1">
        <f t="shared" si="0"/>
        <v>2024</v>
      </c>
      <c r="I8" s="1">
        <f t="shared" si="0"/>
        <v>2025</v>
      </c>
      <c r="J8" s="1">
        <f t="shared" si="0"/>
        <v>2026</v>
      </c>
      <c r="K8" s="1">
        <f t="shared" si="0"/>
        <v>2027</v>
      </c>
      <c r="L8" s="1">
        <f t="shared" si="0"/>
        <v>2028</v>
      </c>
      <c r="M8" s="1">
        <f t="shared" si="0"/>
        <v>2029</v>
      </c>
      <c r="N8" s="1">
        <f t="shared" si="0"/>
        <v>2030</v>
      </c>
      <c r="O8" s="1">
        <f t="shared" si="0"/>
        <v>2031</v>
      </c>
      <c r="P8" s="1">
        <f t="shared" si="0"/>
        <v>2032</v>
      </c>
      <c r="Q8" s="1">
        <f t="shared" si="0"/>
        <v>2033</v>
      </c>
      <c r="R8" s="1">
        <f t="shared" si="0"/>
        <v>2034</v>
      </c>
      <c r="S8" s="1">
        <f t="shared" si="0"/>
        <v>2035</v>
      </c>
      <c r="T8" s="1">
        <f t="shared" si="0"/>
        <v>2036</v>
      </c>
      <c r="U8" s="1">
        <f t="shared" si="0"/>
        <v>2037</v>
      </c>
      <c r="V8" s="1">
        <f t="shared" si="0"/>
        <v>2038</v>
      </c>
      <c r="W8" s="1">
        <f t="shared" si="0"/>
        <v>2039</v>
      </c>
    </row>
    <row r="9" spans="1:23" ht="13.5" thickBot="1" x14ac:dyDescent="0.25">
      <c r="C9" s="2" t="s">
        <v>1365</v>
      </c>
      <c r="D9" s="10">
        <f t="shared" ref="D9:M13" ca="1" si="1">SUMIFS(OFFSET(incAchievBPAStart2,1,D$8-StartYear7thBPA,9998),SectorArrayBPA,$C9)</f>
        <v>2.8626589624228038</v>
      </c>
      <c r="E9" s="10">
        <f t="shared" ca="1" si="1"/>
        <v>2.7332367086749807</v>
      </c>
      <c r="F9" s="10">
        <f t="shared" ca="1" si="1"/>
        <v>2.6762338149299847</v>
      </c>
      <c r="G9" s="10">
        <f t="shared" ca="1" si="1"/>
        <v>2.7154323823276605</v>
      </c>
      <c r="H9" s="10">
        <f t="shared" ca="1" si="1"/>
        <v>2.823145834686934</v>
      </c>
      <c r="I9" s="10">
        <f t="shared" ca="1" si="1"/>
        <v>2.7547257891235244</v>
      </c>
      <c r="J9" s="10">
        <f t="shared" ca="1" si="1"/>
        <v>2.5118674159455634</v>
      </c>
      <c r="K9" s="10">
        <f t="shared" ca="1" si="1"/>
        <v>2.3685762870604754</v>
      </c>
      <c r="L9" s="10">
        <f t="shared" ca="1" si="1"/>
        <v>2.2965647268751632</v>
      </c>
      <c r="M9" s="10">
        <f t="shared" ca="1" si="1"/>
        <v>2.2645471427955175</v>
      </c>
      <c r="N9" s="10">
        <f t="shared" ref="N9:W13" ca="1" si="2">SUMIFS(OFFSET(incAchievBPAStart2,1,N$8-StartYear7thBPA,9998),SectorArrayBPA,$C9)</f>
        <v>2.2491340645531812</v>
      </c>
      <c r="O9" s="10">
        <f t="shared" ca="1" si="2"/>
        <v>2.1909821230681876</v>
      </c>
      <c r="P9" s="10">
        <f t="shared" ca="1" si="2"/>
        <v>2.079801520900693</v>
      </c>
      <c r="Q9" s="10">
        <f t="shared" ca="1" si="2"/>
        <v>1.898384492857742</v>
      </c>
      <c r="R9" s="10">
        <f t="shared" ca="1" si="2"/>
        <v>1.6470468324397489</v>
      </c>
      <c r="S9" s="10">
        <f t="shared" ca="1" si="2"/>
        <v>1.3531235542442936</v>
      </c>
      <c r="T9" s="10">
        <f t="shared" ca="1" si="2"/>
        <v>0.83590948473781612</v>
      </c>
      <c r="U9" s="10">
        <f t="shared" ca="1" si="2"/>
        <v>0.57505311967725592</v>
      </c>
      <c r="V9" s="10">
        <f t="shared" ca="1" si="2"/>
        <v>0.35807052411806745</v>
      </c>
      <c r="W9" s="10">
        <f t="shared" ca="1" si="2"/>
        <v>0.17723763274174939</v>
      </c>
    </row>
    <row r="10" spans="1:23" ht="13.5" thickBot="1" x14ac:dyDescent="0.25">
      <c r="C10" s="2" t="s">
        <v>240</v>
      </c>
      <c r="D10" s="10">
        <f t="shared" ca="1" si="1"/>
        <v>32.941106112026858</v>
      </c>
      <c r="E10" s="10">
        <f t="shared" ca="1" si="1"/>
        <v>36.499791223570242</v>
      </c>
      <c r="F10" s="10">
        <f t="shared" ca="1" si="1"/>
        <v>40.886903114192783</v>
      </c>
      <c r="G10" s="10">
        <f t="shared" ca="1" si="1"/>
        <v>45.180859802206335</v>
      </c>
      <c r="H10" s="10">
        <f t="shared" ca="1" si="1"/>
        <v>49.925346645355702</v>
      </c>
      <c r="I10" s="10">
        <f t="shared" ca="1" si="1"/>
        <v>53.61832548321545</v>
      </c>
      <c r="J10" s="10">
        <f t="shared" ca="1" si="1"/>
        <v>55.808438577860876</v>
      </c>
      <c r="K10" s="10">
        <f t="shared" ca="1" si="1"/>
        <v>57.505806686585785</v>
      </c>
      <c r="L10" s="10">
        <f t="shared" ca="1" si="1"/>
        <v>58.45126204953403</v>
      </c>
      <c r="M10" s="10">
        <f t="shared" ca="1" si="1"/>
        <v>58.164148840946297</v>
      </c>
      <c r="N10" s="10">
        <f t="shared" ca="1" si="2"/>
        <v>57.496180729158695</v>
      </c>
      <c r="O10" s="10">
        <f t="shared" ca="1" si="2"/>
        <v>55.887744849202257</v>
      </c>
      <c r="P10" s="10">
        <f t="shared" ca="1" si="2"/>
        <v>53.929000238218762</v>
      </c>
      <c r="Q10" s="10">
        <f t="shared" ca="1" si="2"/>
        <v>52.243612098502162</v>
      </c>
      <c r="R10" s="10">
        <f t="shared" ca="1" si="2"/>
        <v>50.840387036391007</v>
      </c>
      <c r="S10" s="10">
        <f t="shared" ca="1" si="2"/>
        <v>49.927574945798781</v>
      </c>
      <c r="T10" s="10">
        <f t="shared" ca="1" si="2"/>
        <v>48.985260192172078</v>
      </c>
      <c r="U10" s="10">
        <f t="shared" ca="1" si="2"/>
        <v>48.922202382181908</v>
      </c>
      <c r="V10" s="10">
        <f t="shared" ca="1" si="2"/>
        <v>49.165949162729824</v>
      </c>
      <c r="W10" s="10">
        <f t="shared" ca="1" si="2"/>
        <v>49.619173217355886</v>
      </c>
    </row>
    <row r="11" spans="1:23" ht="13.5" thickBot="1" x14ac:dyDescent="0.25">
      <c r="C11" s="2" t="s">
        <v>759</v>
      </c>
      <c r="D11" s="10">
        <f t="shared" ca="1" si="1"/>
        <v>0.65125686429617091</v>
      </c>
      <c r="E11" s="10">
        <f t="shared" ca="1" si="1"/>
        <v>1.0550366064290158</v>
      </c>
      <c r="F11" s="10">
        <f t="shared" ca="1" si="1"/>
        <v>1.4711419394899201</v>
      </c>
      <c r="G11" s="10">
        <f t="shared" ca="1" si="1"/>
        <v>2.0339523483170385</v>
      </c>
      <c r="H11" s="10">
        <f t="shared" ca="1" si="1"/>
        <v>2.4080079044016571</v>
      </c>
      <c r="I11" s="10">
        <f t="shared" ca="1" si="1"/>
        <v>2.7672449443954084</v>
      </c>
      <c r="J11" s="10">
        <f t="shared" ca="1" si="1"/>
        <v>3.1280177455090743</v>
      </c>
      <c r="K11" s="10">
        <f t="shared" ca="1" si="1"/>
        <v>3.3490855248265428</v>
      </c>
      <c r="L11" s="10">
        <f t="shared" ca="1" si="1"/>
        <v>3.5783206241110075</v>
      </c>
      <c r="M11" s="10">
        <f t="shared" ca="1" si="1"/>
        <v>3.7918358353430572</v>
      </c>
      <c r="N11" s="10">
        <f t="shared" ca="1" si="2"/>
        <v>4.0153532664325473</v>
      </c>
      <c r="O11" s="10">
        <f t="shared" ca="1" si="2"/>
        <v>4.2393008258762315</v>
      </c>
      <c r="P11" s="10">
        <f t="shared" ca="1" si="2"/>
        <v>4.2600377747326998</v>
      </c>
      <c r="Q11" s="10">
        <f t="shared" ca="1" si="2"/>
        <v>4.2621140603733974</v>
      </c>
      <c r="R11" s="10">
        <f t="shared" ca="1" si="2"/>
        <v>4.2752512304001247</v>
      </c>
      <c r="S11" s="10">
        <f t="shared" ca="1" si="2"/>
        <v>4.2873387709298427</v>
      </c>
      <c r="T11" s="10">
        <f t="shared" ca="1" si="2"/>
        <v>4.3077648167435258</v>
      </c>
      <c r="U11" s="10">
        <f t="shared" ca="1" si="2"/>
        <v>4.3147049690093491</v>
      </c>
      <c r="V11" s="10">
        <f t="shared" ca="1" si="2"/>
        <v>4.3267728484671579</v>
      </c>
      <c r="W11" s="10">
        <f t="shared" ca="1" si="2"/>
        <v>4.3388407279249677</v>
      </c>
    </row>
    <row r="12" spans="1:23" ht="13.5" thickBot="1" x14ac:dyDescent="0.25">
      <c r="C12" s="2" t="s">
        <v>766</v>
      </c>
      <c r="D12" s="10">
        <f t="shared" ca="1" si="1"/>
        <v>20.190168330735606</v>
      </c>
      <c r="E12" s="10">
        <f t="shared" ca="1" si="1"/>
        <v>19.504078207659724</v>
      </c>
      <c r="F12" s="10">
        <f t="shared" ca="1" si="1"/>
        <v>19.497689040555262</v>
      </c>
      <c r="G12" s="10">
        <f t="shared" ca="1" si="1"/>
        <v>19.959162785267171</v>
      </c>
      <c r="H12" s="10">
        <f t="shared" ca="1" si="1"/>
        <v>20.779550593501551</v>
      </c>
      <c r="I12" s="10">
        <f t="shared" ca="1" si="1"/>
        <v>21.214844234967881</v>
      </c>
      <c r="J12" s="10">
        <f t="shared" ca="1" si="1"/>
        <v>20.538752567089407</v>
      </c>
      <c r="K12" s="10">
        <f t="shared" ca="1" si="1"/>
        <v>19.41949635108023</v>
      </c>
      <c r="L12" s="10">
        <f t="shared" ca="1" si="1"/>
        <v>17.647156082494277</v>
      </c>
      <c r="M12" s="10">
        <f t="shared" ca="1" si="1"/>
        <v>15.22148322573825</v>
      </c>
      <c r="N12" s="10">
        <f t="shared" ca="1" si="2"/>
        <v>12.378922391028825</v>
      </c>
      <c r="O12" s="10">
        <f t="shared" ca="1" si="2"/>
        <v>9.4833602889689104</v>
      </c>
      <c r="P12" s="10">
        <f t="shared" ca="1" si="2"/>
        <v>6.992093106295286</v>
      </c>
      <c r="Q12" s="10">
        <f t="shared" ca="1" si="2"/>
        <v>5.1468569403775994</v>
      </c>
      <c r="R12" s="10">
        <f t="shared" ca="1" si="2"/>
        <v>3.9638040490431141</v>
      </c>
      <c r="S12" s="10">
        <f t="shared" ca="1" si="2"/>
        <v>3.2902852708493899</v>
      </c>
      <c r="T12" s="10">
        <f t="shared" ca="1" si="2"/>
        <v>2.3122181767720371</v>
      </c>
      <c r="U12" s="10">
        <f t="shared" ca="1" si="2"/>
        <v>2.2241089151609197</v>
      </c>
      <c r="V12" s="10">
        <f t="shared" ca="1" si="2"/>
        <v>2.1843409119432979</v>
      </c>
      <c r="W12" s="10">
        <f t="shared" ca="1" si="2"/>
        <v>2.1609975230956771</v>
      </c>
    </row>
    <row r="13" spans="1:23" ht="13.5" thickBot="1" x14ac:dyDescent="0.25">
      <c r="C13" s="2" t="s">
        <v>849</v>
      </c>
      <c r="D13" s="10">
        <f t="shared" ca="1" si="1"/>
        <v>36.480214186419026</v>
      </c>
      <c r="E13" s="10">
        <f t="shared" ca="1" si="1"/>
        <v>40.983007249074809</v>
      </c>
      <c r="F13" s="10">
        <f t="shared" ca="1" si="1"/>
        <v>46.238712294339969</v>
      </c>
      <c r="G13" s="10">
        <f t="shared" ca="1" si="1"/>
        <v>52.234501455185388</v>
      </c>
      <c r="H13" s="10">
        <f t="shared" ca="1" si="1"/>
        <v>58.89351921906151</v>
      </c>
      <c r="I13" s="10">
        <f t="shared" ca="1" si="1"/>
        <v>62.983476544649413</v>
      </c>
      <c r="J13" s="10">
        <f t="shared" ca="1" si="1"/>
        <v>64.488985011827879</v>
      </c>
      <c r="K13" s="10">
        <f t="shared" ca="1" si="1"/>
        <v>65.584721992091985</v>
      </c>
      <c r="L13" s="10">
        <f t="shared" ca="1" si="1"/>
        <v>66.349314147575242</v>
      </c>
      <c r="M13" s="10">
        <f t="shared" ca="1" si="1"/>
        <v>65.843686223461205</v>
      </c>
      <c r="N13" s="10">
        <f t="shared" ca="1" si="2"/>
        <v>64.592950512665936</v>
      </c>
      <c r="O13" s="10">
        <f t="shared" ca="1" si="2"/>
        <v>62.696970943141835</v>
      </c>
      <c r="P13" s="10">
        <f t="shared" ca="1" si="2"/>
        <v>60.322663013133756</v>
      </c>
      <c r="Q13" s="10">
        <f t="shared" ca="1" si="2"/>
        <v>60.719642995633542</v>
      </c>
      <c r="R13" s="10">
        <f t="shared" ca="1" si="2"/>
        <v>58.790525116965625</v>
      </c>
      <c r="S13" s="10">
        <f t="shared" ca="1" si="2"/>
        <v>59.14894010521725</v>
      </c>
      <c r="T13" s="10">
        <f t="shared" ca="1" si="2"/>
        <v>56.677869516535587</v>
      </c>
      <c r="U13" s="10">
        <f t="shared" ca="1" si="2"/>
        <v>55.381647027544481</v>
      </c>
      <c r="V13" s="10">
        <f t="shared" ca="1" si="2"/>
        <v>54.601420943875212</v>
      </c>
      <c r="W13" s="10">
        <f t="shared" ca="1" si="2"/>
        <v>53.968110878810073</v>
      </c>
    </row>
    <row r="14" spans="1:23" ht="15.75" thickBot="1" x14ac:dyDescent="0.25">
      <c r="C14" s="11" t="s">
        <v>1136</v>
      </c>
      <c r="D14" s="12">
        <f ca="1">SUM(D9:D13)</f>
        <v>93.12540445590048</v>
      </c>
      <c r="E14" s="12">
        <f t="shared" ref="E14:W14" ca="1" si="3">SUM(E9:E13)</f>
        <v>100.77514999540877</v>
      </c>
      <c r="F14" s="12">
        <f t="shared" ca="1" si="3"/>
        <v>110.77068020350791</v>
      </c>
      <c r="G14" s="12">
        <f t="shared" ca="1" si="3"/>
        <v>122.12390877330358</v>
      </c>
      <c r="H14" s="12">
        <f t="shared" ca="1" si="3"/>
        <v>134.82957019700734</v>
      </c>
      <c r="I14" s="12">
        <f t="shared" ca="1" si="3"/>
        <v>143.33861699635167</v>
      </c>
      <c r="J14" s="12">
        <f t="shared" ca="1" si="3"/>
        <v>146.47606131823281</v>
      </c>
      <c r="K14" s="12">
        <f t="shared" ca="1" si="3"/>
        <v>148.22768684164504</v>
      </c>
      <c r="L14" s="12">
        <f t="shared" ca="1" si="3"/>
        <v>148.32261763058972</v>
      </c>
      <c r="M14" s="12">
        <f t="shared" ca="1" si="3"/>
        <v>145.28570126828433</v>
      </c>
      <c r="N14" s="12">
        <f t="shared" ca="1" si="3"/>
        <v>140.7325409638392</v>
      </c>
      <c r="O14" s="12">
        <f t="shared" ca="1" si="3"/>
        <v>134.4983590302574</v>
      </c>
      <c r="P14" s="12">
        <f t="shared" ca="1" si="3"/>
        <v>127.58359565328121</v>
      </c>
      <c r="Q14" s="12">
        <f t="shared" ca="1" si="3"/>
        <v>124.27061058774444</v>
      </c>
      <c r="R14" s="12">
        <f t="shared" ca="1" si="3"/>
        <v>119.51701426523962</v>
      </c>
      <c r="S14" s="12">
        <f t="shared" ca="1" si="3"/>
        <v>118.00726264703955</v>
      </c>
      <c r="T14" s="12">
        <f t="shared" ca="1" si="3"/>
        <v>113.11902218696105</v>
      </c>
      <c r="U14" s="12">
        <f t="shared" ca="1" si="3"/>
        <v>111.41771641357391</v>
      </c>
      <c r="V14" s="12">
        <f t="shared" ca="1" si="3"/>
        <v>110.63655439113356</v>
      </c>
      <c r="W14" s="12">
        <f t="shared" ca="1" si="3"/>
        <v>110.26435997992834</v>
      </c>
    </row>
    <row r="16" spans="1:23" x14ac:dyDescent="0.2">
      <c r="C16" s="24"/>
    </row>
    <row r="17" spans="3:24" ht="13.5" thickBot="1" x14ac:dyDescent="0.25">
      <c r="C17" s="5" t="s">
        <v>1147</v>
      </c>
    </row>
    <row r="18" spans="3:24" ht="13.5" thickBot="1" x14ac:dyDescent="0.25">
      <c r="C18" s="1" t="s">
        <v>1</v>
      </c>
      <c r="D18" s="1">
        <f>StartYear7thBPA</f>
        <v>2020</v>
      </c>
      <c r="E18" s="1">
        <f>D18+1</f>
        <v>2021</v>
      </c>
      <c r="F18" s="1">
        <f t="shared" ref="F18:W18" si="4">E18+1</f>
        <v>2022</v>
      </c>
      <c r="G18" s="1">
        <f t="shared" si="4"/>
        <v>2023</v>
      </c>
      <c r="H18" s="1">
        <f t="shared" si="4"/>
        <v>2024</v>
      </c>
      <c r="I18" s="1">
        <f t="shared" si="4"/>
        <v>2025</v>
      </c>
      <c r="J18" s="1">
        <f t="shared" si="4"/>
        <v>2026</v>
      </c>
      <c r="K18" s="1">
        <f t="shared" si="4"/>
        <v>2027</v>
      </c>
      <c r="L18" s="1">
        <f t="shared" si="4"/>
        <v>2028</v>
      </c>
      <c r="M18" s="1">
        <f t="shared" si="4"/>
        <v>2029</v>
      </c>
      <c r="N18" s="1">
        <f t="shared" si="4"/>
        <v>2030</v>
      </c>
      <c r="O18" s="1">
        <f t="shared" si="4"/>
        <v>2031</v>
      </c>
      <c r="P18" s="1">
        <f t="shared" si="4"/>
        <v>2032</v>
      </c>
      <c r="Q18" s="1">
        <f t="shared" si="4"/>
        <v>2033</v>
      </c>
      <c r="R18" s="1">
        <f t="shared" si="4"/>
        <v>2034</v>
      </c>
      <c r="S18" s="1">
        <f t="shared" si="4"/>
        <v>2035</v>
      </c>
      <c r="T18" s="1">
        <f t="shared" si="4"/>
        <v>2036</v>
      </c>
      <c r="U18" s="1">
        <f t="shared" si="4"/>
        <v>2037</v>
      </c>
      <c r="V18" s="1">
        <f t="shared" si="4"/>
        <v>2038</v>
      </c>
      <c r="W18" s="1">
        <f t="shared" si="4"/>
        <v>2039</v>
      </c>
      <c r="X18" s="1" t="s">
        <v>5</v>
      </c>
    </row>
    <row r="19" spans="3:24" ht="13.5" thickBot="1" x14ac:dyDescent="0.25">
      <c r="C19" s="36" t="s">
        <v>1365</v>
      </c>
      <c r="D19" s="10">
        <f t="shared" ref="D19:M23" ca="1" si="5">SUMIFS(OFFSET(CumAchievBPAStart2,1,D$8-StartYear7thBPA,9998),SectorArrayBPA,$C19)</f>
        <v>2.8626589624228038</v>
      </c>
      <c r="E19" s="10">
        <f t="shared" ca="1" si="5"/>
        <v>5.5958956710977832</v>
      </c>
      <c r="F19" s="10">
        <f t="shared" ca="1" si="5"/>
        <v>8.2721294860277705</v>
      </c>
      <c r="G19" s="10">
        <f t="shared" ca="1" si="5"/>
        <v>10.987561868355431</v>
      </c>
      <c r="H19" s="10">
        <f t="shared" ca="1" si="5"/>
        <v>13.810707703042361</v>
      </c>
      <c r="I19" s="10">
        <f t="shared" ca="1" si="5"/>
        <v>16.565433492165891</v>
      </c>
      <c r="J19" s="10">
        <f t="shared" ca="1" si="5"/>
        <v>19.077300908111454</v>
      </c>
      <c r="K19" s="10">
        <f t="shared" ca="1" si="5"/>
        <v>21.445877195171942</v>
      </c>
      <c r="L19" s="10">
        <f t="shared" ca="1" si="5"/>
        <v>23.742441922047096</v>
      </c>
      <c r="M19" s="10">
        <f t="shared" ca="1" si="5"/>
        <v>26.006989064842603</v>
      </c>
      <c r="N19" s="10">
        <f t="shared" ref="N19:W23" ca="1" si="6">SUMIFS(OFFSET(CumAchievBPAStart2,1,N$8-StartYear7thBPA,9998),SectorArrayBPA,$C19)</f>
        <v>28.256123129395785</v>
      </c>
      <c r="O19" s="10">
        <f t="shared" ca="1" si="6"/>
        <v>30.447105252463984</v>
      </c>
      <c r="P19" s="10">
        <f t="shared" ca="1" si="6"/>
        <v>32.526899032516148</v>
      </c>
      <c r="Q19" s="10">
        <f t="shared" ca="1" si="6"/>
        <v>34.425144743486982</v>
      </c>
      <c r="R19" s="10">
        <f t="shared" ca="1" si="6"/>
        <v>36.071552888535685</v>
      </c>
      <c r="S19" s="10">
        <f t="shared" ca="1" si="6"/>
        <v>37.424452058685688</v>
      </c>
      <c r="T19" s="10">
        <f t="shared" ca="1" si="6"/>
        <v>38.260298597061805</v>
      </c>
      <c r="U19" s="10">
        <f t="shared" ca="1" si="6"/>
        <v>38.83533799746747</v>
      </c>
      <c r="V19" s="10">
        <f t="shared" ca="1" si="6"/>
        <v>39.193406266550042</v>
      </c>
      <c r="W19" s="10">
        <f t="shared" ca="1" si="6"/>
        <v>39.370643628614218</v>
      </c>
      <c r="X19" s="10">
        <f>SUMIFS(CumulativeATPBPA2,SectorArrayBPA,$C19)</f>
        <v>39.370643628614218</v>
      </c>
    </row>
    <row r="20" spans="3:24" ht="13.5" thickBot="1" x14ac:dyDescent="0.25">
      <c r="C20" s="2" t="s">
        <v>240</v>
      </c>
      <c r="D20" s="10">
        <f t="shared" ca="1" si="5"/>
        <v>32.941106112026858</v>
      </c>
      <c r="E20" s="10">
        <f t="shared" ca="1" si="5"/>
        <v>67.652384589327383</v>
      </c>
      <c r="F20" s="10">
        <f t="shared" ca="1" si="5"/>
        <v>106.16314528923326</v>
      </c>
      <c r="G20" s="10">
        <f t="shared" ca="1" si="5"/>
        <v>146.37874499159045</v>
      </c>
      <c r="H20" s="10">
        <f t="shared" ca="1" si="5"/>
        <v>189.2716912487501</v>
      </c>
      <c r="I20" s="10">
        <f t="shared" ca="1" si="5"/>
        <v>235.21185823185317</v>
      </c>
      <c r="J20" s="10">
        <f t="shared" ca="1" si="5"/>
        <v>281.70331569333047</v>
      </c>
      <c r="K20" s="10">
        <f t="shared" ca="1" si="5"/>
        <v>326.26478431431394</v>
      </c>
      <c r="L20" s="10">
        <f t="shared" ca="1" si="5"/>
        <v>358.40467730792176</v>
      </c>
      <c r="M20" s="10">
        <f t="shared" ca="1" si="5"/>
        <v>385.83066941040551</v>
      </c>
      <c r="N20" s="10">
        <f t="shared" ca="1" si="6"/>
        <v>410.02920606207709</v>
      </c>
      <c r="O20" s="10">
        <f t="shared" ca="1" si="6"/>
        <v>432.40246367951443</v>
      </c>
      <c r="P20" s="10">
        <f t="shared" ca="1" si="6"/>
        <v>452.73070176142022</v>
      </c>
      <c r="Q20" s="10">
        <f t="shared" ca="1" si="6"/>
        <v>470.89045958063366</v>
      </c>
      <c r="R20" s="10">
        <f t="shared" ca="1" si="6"/>
        <v>486.52722591570313</v>
      </c>
      <c r="S20" s="10">
        <f t="shared" ca="1" si="6"/>
        <v>499.91961189701249</v>
      </c>
      <c r="T20" s="10">
        <f t="shared" ca="1" si="6"/>
        <v>511.40760000881602</v>
      </c>
      <c r="U20" s="10">
        <f t="shared" ca="1" si="6"/>
        <v>522.17409433993157</v>
      </c>
      <c r="V20" s="10">
        <f t="shared" ca="1" si="6"/>
        <v>532.33284860847937</v>
      </c>
      <c r="W20" s="10">
        <f t="shared" ca="1" si="6"/>
        <v>541.99850173361369</v>
      </c>
      <c r="X20" s="10">
        <f>SUMIFS(CumulativeATPBPA2,SectorArrayBPA,$C20)</f>
        <v>541.99850173361369</v>
      </c>
    </row>
    <row r="21" spans="3:24" ht="13.5" thickBot="1" x14ac:dyDescent="0.25">
      <c r="C21" s="2" t="s">
        <v>759</v>
      </c>
      <c r="D21" s="10">
        <f t="shared" ca="1" si="5"/>
        <v>0.65125686429617091</v>
      </c>
      <c r="E21" s="10">
        <f t="shared" ca="1" si="5"/>
        <v>1.7062934707251869</v>
      </c>
      <c r="F21" s="10">
        <f t="shared" ca="1" si="5"/>
        <v>3.1774354102151072</v>
      </c>
      <c r="G21" s="10">
        <f t="shared" ca="1" si="5"/>
        <v>5.2113877585321449</v>
      </c>
      <c r="H21" s="10">
        <f t="shared" ca="1" si="5"/>
        <v>7.6193956629338029</v>
      </c>
      <c r="I21" s="10">
        <f t="shared" ca="1" si="5"/>
        <v>10.386640607329211</v>
      </c>
      <c r="J21" s="10">
        <f t="shared" ca="1" si="5"/>
        <v>13.514658352838284</v>
      </c>
      <c r="K21" s="10">
        <f t="shared" ca="1" si="5"/>
        <v>16.863743877664827</v>
      </c>
      <c r="L21" s="10">
        <f t="shared" ca="1" si="5"/>
        <v>20.442064501775835</v>
      </c>
      <c r="M21" s="10">
        <f t="shared" ca="1" si="5"/>
        <v>24.233900337118889</v>
      </c>
      <c r="N21" s="10">
        <f t="shared" ca="1" si="6"/>
        <v>28.249253603551441</v>
      </c>
      <c r="O21" s="10">
        <f t="shared" ca="1" si="6"/>
        <v>32.488554429427673</v>
      </c>
      <c r="P21" s="10">
        <f t="shared" ca="1" si="6"/>
        <v>36.748592204160374</v>
      </c>
      <c r="Q21" s="10">
        <f t="shared" ca="1" si="6"/>
        <v>41.010706264533766</v>
      </c>
      <c r="R21" s="10">
        <f t="shared" ca="1" si="6"/>
        <v>45.285957494933896</v>
      </c>
      <c r="S21" s="10">
        <f t="shared" ca="1" si="6"/>
        <v>49.573296265863739</v>
      </c>
      <c r="T21" s="10">
        <f t="shared" ca="1" si="6"/>
        <v>53.88106108260726</v>
      </c>
      <c r="U21" s="10">
        <f t="shared" ca="1" si="6"/>
        <v>58.195766051616609</v>
      </c>
      <c r="V21" s="10">
        <f t="shared" ca="1" si="6"/>
        <v>62.522538900083767</v>
      </c>
      <c r="W21" s="10">
        <f t="shared" ca="1" si="6"/>
        <v>66.861379628008734</v>
      </c>
      <c r="X21" s="10">
        <f>SUMIFS(CumulativeATPBPA2,SectorArrayBPA,$C21)</f>
        <v>66.861379628008734</v>
      </c>
    </row>
    <row r="22" spans="3:24" ht="13.5" thickBot="1" x14ac:dyDescent="0.25">
      <c r="C22" s="2" t="s">
        <v>766</v>
      </c>
      <c r="D22" s="10">
        <f t="shared" ca="1" si="5"/>
        <v>20.190168330735606</v>
      </c>
      <c r="E22" s="10">
        <f t="shared" ca="1" si="5"/>
        <v>39.694246538395326</v>
      </c>
      <c r="F22" s="10">
        <f t="shared" ca="1" si="5"/>
        <v>59.191935578950613</v>
      </c>
      <c r="G22" s="10">
        <f t="shared" ca="1" si="5"/>
        <v>79.151098364217759</v>
      </c>
      <c r="H22" s="10">
        <f t="shared" ca="1" si="5"/>
        <v>99.930648957719313</v>
      </c>
      <c r="I22" s="10">
        <f t="shared" ca="1" si="5"/>
        <v>121.14549319268723</v>
      </c>
      <c r="J22" s="10">
        <f t="shared" ca="1" si="5"/>
        <v>141.68424575977662</v>
      </c>
      <c r="K22" s="10">
        <f t="shared" ca="1" si="5"/>
        <v>161.10374211085676</v>
      </c>
      <c r="L22" s="10">
        <f t="shared" ca="1" si="5"/>
        <v>178.75089819335113</v>
      </c>
      <c r="M22" s="10">
        <f t="shared" ca="1" si="5"/>
        <v>193.9723814190894</v>
      </c>
      <c r="N22" s="10">
        <f t="shared" ca="1" si="6"/>
        <v>206.3513038101182</v>
      </c>
      <c r="O22" s="10">
        <f t="shared" ca="1" si="6"/>
        <v>215.83466409908715</v>
      </c>
      <c r="P22" s="10">
        <f t="shared" ca="1" si="6"/>
        <v>222.82675720538242</v>
      </c>
      <c r="Q22" s="10">
        <f t="shared" ca="1" si="6"/>
        <v>227.84011290764269</v>
      </c>
      <c r="R22" s="10">
        <f t="shared" ca="1" si="6"/>
        <v>231.15152496346425</v>
      </c>
      <c r="S22" s="10">
        <f t="shared" ca="1" si="6"/>
        <v>234.21261148552435</v>
      </c>
      <c r="T22" s="10">
        <f t="shared" ca="1" si="6"/>
        <v>236.46053154679711</v>
      </c>
      <c r="U22" s="10">
        <f t="shared" ca="1" si="6"/>
        <v>238.67062639227905</v>
      </c>
      <c r="V22" s="10">
        <f t="shared" ca="1" si="6"/>
        <v>240.85266378304729</v>
      </c>
      <c r="W22" s="10">
        <f t="shared" ca="1" si="6"/>
        <v>243.01338480517524</v>
      </c>
      <c r="X22" s="10">
        <f>SUMIFS(CumulativeATPBPA2,SectorArrayBPA,$C22)</f>
        <v>243.01338480517524</v>
      </c>
    </row>
    <row r="23" spans="3:24" ht="13.5" thickBot="1" x14ac:dyDescent="0.25">
      <c r="C23" s="2" t="s">
        <v>849</v>
      </c>
      <c r="D23" s="10">
        <f t="shared" ca="1" si="5"/>
        <v>36.480214186419026</v>
      </c>
      <c r="E23" s="10">
        <f t="shared" ca="1" si="5"/>
        <v>77.463221435493878</v>
      </c>
      <c r="F23" s="10">
        <f t="shared" ca="1" si="5"/>
        <v>123.69710563298044</v>
      </c>
      <c r="G23" s="10">
        <f t="shared" ca="1" si="5"/>
        <v>175.4450473277775</v>
      </c>
      <c r="H23" s="10">
        <f t="shared" ca="1" si="5"/>
        <v>231.66818767148601</v>
      </c>
      <c r="I23" s="10">
        <f t="shared" ca="1" si="5"/>
        <v>291.68100976657172</v>
      </c>
      <c r="J23" s="10">
        <f t="shared" ca="1" si="5"/>
        <v>353.06805525295022</v>
      </c>
      <c r="K23" s="10">
        <f t="shared" ca="1" si="5"/>
        <v>415.31532182881057</v>
      </c>
      <c r="L23" s="10">
        <f t="shared" ca="1" si="5"/>
        <v>474.40346915690287</v>
      </c>
      <c r="M23" s="10">
        <f t="shared" ca="1" si="5"/>
        <v>530.02528315795837</v>
      </c>
      <c r="N23" s="10">
        <f t="shared" ca="1" si="6"/>
        <v>584.2645919308635</v>
      </c>
      <c r="O23" s="10">
        <f t="shared" ca="1" si="6"/>
        <v>636.47969332718492</v>
      </c>
      <c r="P23" s="10">
        <f t="shared" ca="1" si="6"/>
        <v>684.80831083602573</v>
      </c>
      <c r="Q23" s="10">
        <f t="shared" ca="1" si="6"/>
        <v>732.97955451404846</v>
      </c>
      <c r="R23" s="10">
        <f t="shared" ca="1" si="6"/>
        <v>779.63816415560507</v>
      </c>
      <c r="S23" s="10">
        <f t="shared" ca="1" si="6"/>
        <v>824.23946981230199</v>
      </c>
      <c r="T23" s="10">
        <f t="shared" ca="1" si="6"/>
        <v>864.91317457157334</v>
      </c>
      <c r="U23" s="10">
        <f t="shared" ca="1" si="6"/>
        <v>894.89588554501859</v>
      </c>
      <c r="V23" s="10">
        <f t="shared" ca="1" si="6"/>
        <v>907.90546239462958</v>
      </c>
      <c r="W23" s="10">
        <f t="shared" ca="1" si="6"/>
        <v>920.26827698026864</v>
      </c>
      <c r="X23" s="10">
        <f>SUMIFS(CumulativeATPBPA2,SectorArrayBPA,$C23)</f>
        <v>920.26827698026864</v>
      </c>
    </row>
    <row r="24" spans="3:24" ht="15.75" thickBot="1" x14ac:dyDescent="0.25">
      <c r="C24" s="11" t="s">
        <v>1136</v>
      </c>
      <c r="D24" s="12">
        <f ca="1">SUM(D19:D23)</f>
        <v>93.12540445590048</v>
      </c>
      <c r="E24" s="12">
        <f t="shared" ref="E24:X24" ca="1" si="7">SUM(E19:E23)</f>
        <v>192.11204170503953</v>
      </c>
      <c r="F24" s="12">
        <f t="shared" ca="1" si="7"/>
        <v>300.50175139740719</v>
      </c>
      <c r="G24" s="12">
        <f t="shared" ca="1" si="7"/>
        <v>417.17384031047328</v>
      </c>
      <c r="H24" s="12">
        <f t="shared" ca="1" si="7"/>
        <v>542.30063124393155</v>
      </c>
      <c r="I24" s="12">
        <f t="shared" ca="1" si="7"/>
        <v>674.99043529060714</v>
      </c>
      <c r="J24" s="12">
        <f t="shared" ca="1" si="7"/>
        <v>809.04757596700711</v>
      </c>
      <c r="K24" s="12">
        <f t="shared" ca="1" si="7"/>
        <v>940.99346932681806</v>
      </c>
      <c r="L24" s="12">
        <f t="shared" ca="1" si="7"/>
        <v>1055.7435510819987</v>
      </c>
      <c r="M24" s="12">
        <f t="shared" ca="1" si="7"/>
        <v>1160.0692233894147</v>
      </c>
      <c r="N24" s="12">
        <f t="shared" ca="1" si="7"/>
        <v>1257.1504785360062</v>
      </c>
      <c r="O24" s="12">
        <f t="shared" ca="1" si="7"/>
        <v>1347.6524807876781</v>
      </c>
      <c r="P24" s="12">
        <f t="shared" ca="1" si="7"/>
        <v>1429.641261039505</v>
      </c>
      <c r="Q24" s="12">
        <f t="shared" ca="1" si="7"/>
        <v>1507.1459780103455</v>
      </c>
      <c r="R24" s="12">
        <f t="shared" ca="1" si="7"/>
        <v>1578.674425418242</v>
      </c>
      <c r="S24" s="12">
        <f t="shared" ca="1" si="7"/>
        <v>1645.3694415193881</v>
      </c>
      <c r="T24" s="12">
        <f t="shared" ca="1" si="7"/>
        <v>1704.9226658068555</v>
      </c>
      <c r="U24" s="12">
        <f t="shared" ca="1" si="7"/>
        <v>1752.7717103263133</v>
      </c>
      <c r="V24" s="12">
        <f t="shared" ca="1" si="7"/>
        <v>1782.8069199527899</v>
      </c>
      <c r="W24" s="12">
        <f t="shared" ca="1" si="7"/>
        <v>1811.5121867756804</v>
      </c>
      <c r="X24" s="12">
        <f t="shared" si="7"/>
        <v>1811.5121867756804</v>
      </c>
    </row>
    <row r="26" spans="3:24" x14ac:dyDescent="0.2">
      <c r="W26" t="str">
        <f ca="1">"Total = "&amp;TEXT(W24,"#,##")&amp;" aMW"</f>
        <v>Total = 1,812 aMW</v>
      </c>
    </row>
    <row r="48" spans="3:3" ht="13.5" thickBot="1" x14ac:dyDescent="0.25">
      <c r="C48" s="5" t="s">
        <v>1148</v>
      </c>
    </row>
    <row r="49" spans="3:5" ht="26.25" thickBot="1" x14ac:dyDescent="0.25">
      <c r="C49" s="52" t="s">
        <v>1</v>
      </c>
      <c r="D49" s="52" t="s">
        <v>1533</v>
      </c>
      <c r="E49" s="52" t="s">
        <v>1534</v>
      </c>
    </row>
    <row r="50" spans="3:5" ht="13.5" thickBot="1" x14ac:dyDescent="0.25">
      <c r="C50" s="2" t="s">
        <v>301</v>
      </c>
      <c r="D50" s="4" t="str">
        <f>Lookups!F5</f>
        <v>Under $5</v>
      </c>
      <c r="E50" s="10">
        <f>SUMIFS(CumulativeATPBPA2,LevCostBundleBPA,$D50)</f>
        <v>474.30476193034269</v>
      </c>
    </row>
    <row r="51" spans="3:5" ht="13.5" thickBot="1" x14ac:dyDescent="0.25">
      <c r="C51" s="2" t="s">
        <v>301</v>
      </c>
      <c r="D51" s="4" t="str">
        <f>Lookups!F6</f>
        <v>Under $10</v>
      </c>
      <c r="E51" s="10">
        <f t="shared" ref="E51:E70" si="8">SUMIFS(CumulativeATPBPA2,LevCostBundleBPA,$D51)+E50</f>
        <v>614.18107502627436</v>
      </c>
    </row>
    <row r="52" spans="3:5" ht="13.5" thickBot="1" x14ac:dyDescent="0.25">
      <c r="C52" s="2" t="s">
        <v>301</v>
      </c>
      <c r="D52" s="4" t="str">
        <f>Lookups!F7</f>
        <v>Under $15</v>
      </c>
      <c r="E52" s="10">
        <f t="shared" si="8"/>
        <v>796.43416493958136</v>
      </c>
    </row>
    <row r="53" spans="3:5" ht="13.5" thickBot="1" x14ac:dyDescent="0.25">
      <c r="C53" s="2" t="s">
        <v>301</v>
      </c>
      <c r="D53" s="4" t="str">
        <f>Lookups!F8</f>
        <v>Under $20</v>
      </c>
      <c r="E53" s="10">
        <f t="shared" si="8"/>
        <v>901.51341998815633</v>
      </c>
    </row>
    <row r="54" spans="3:5" ht="13.5" thickBot="1" x14ac:dyDescent="0.25">
      <c r="C54" s="2" t="s">
        <v>301</v>
      </c>
      <c r="D54" s="4" t="str">
        <f>Lookups!F9</f>
        <v>Under $25</v>
      </c>
      <c r="E54" s="10">
        <f t="shared" si="8"/>
        <v>988.34477946526965</v>
      </c>
    </row>
    <row r="55" spans="3:5" ht="13.5" thickBot="1" x14ac:dyDescent="0.25">
      <c r="C55" s="2" t="s">
        <v>301</v>
      </c>
      <c r="D55" s="4" t="str">
        <f>Lookups!F10</f>
        <v>Under $30</v>
      </c>
      <c r="E55" s="10">
        <f t="shared" si="8"/>
        <v>1054.8150060117209</v>
      </c>
    </row>
    <row r="56" spans="3:5" ht="13.5" thickBot="1" x14ac:dyDescent="0.25">
      <c r="C56" s="2" t="s">
        <v>301</v>
      </c>
      <c r="D56" s="4" t="str">
        <f>Lookups!F11</f>
        <v>Under $35</v>
      </c>
      <c r="E56" s="10">
        <f t="shared" si="8"/>
        <v>1087.8339753932728</v>
      </c>
    </row>
    <row r="57" spans="3:5" ht="13.5" thickBot="1" x14ac:dyDescent="0.25">
      <c r="C57" s="2" t="s">
        <v>301</v>
      </c>
      <c r="D57" s="4" t="str">
        <f>Lookups!F12</f>
        <v>Under $40</v>
      </c>
      <c r="E57" s="10">
        <f t="shared" si="8"/>
        <v>1171.4722753765977</v>
      </c>
    </row>
    <row r="58" spans="3:5" ht="13.5" thickBot="1" x14ac:dyDescent="0.25">
      <c r="C58" s="2" t="s">
        <v>301</v>
      </c>
      <c r="D58" s="4" t="str">
        <f>Lookups!F13</f>
        <v>Under $45</v>
      </c>
      <c r="E58" s="10">
        <f t="shared" si="8"/>
        <v>1329.1425773284425</v>
      </c>
    </row>
    <row r="59" spans="3:5" ht="13.5" thickBot="1" x14ac:dyDescent="0.25">
      <c r="C59" s="2" t="s">
        <v>301</v>
      </c>
      <c r="D59" s="4" t="str">
        <f>Lookups!F14</f>
        <v>Under $50</v>
      </c>
      <c r="E59" s="10">
        <f t="shared" si="8"/>
        <v>1367.1541415731576</v>
      </c>
    </row>
    <row r="60" spans="3:5" ht="13.5" thickBot="1" x14ac:dyDescent="0.25">
      <c r="C60" s="2" t="s">
        <v>301</v>
      </c>
      <c r="D60" s="4" t="str">
        <f>Lookups!F15</f>
        <v>Under $55</v>
      </c>
      <c r="E60" s="10">
        <f t="shared" si="8"/>
        <v>1403.4760489351565</v>
      </c>
    </row>
    <row r="61" spans="3:5" ht="13.5" thickBot="1" x14ac:dyDescent="0.25">
      <c r="C61" s="2" t="s">
        <v>301</v>
      </c>
      <c r="D61" s="4" t="str">
        <f>Lookups!F16</f>
        <v>Under $60</v>
      </c>
      <c r="E61" s="10">
        <f t="shared" si="8"/>
        <v>1446.4314243276524</v>
      </c>
    </row>
    <row r="62" spans="3:5" ht="13.5" thickBot="1" x14ac:dyDescent="0.25">
      <c r="C62" s="2" t="s">
        <v>301</v>
      </c>
      <c r="D62" s="4" t="str">
        <f>Lookups!F17</f>
        <v>Under $65</v>
      </c>
      <c r="E62" s="10">
        <f t="shared" si="8"/>
        <v>1475.1163082008188</v>
      </c>
    </row>
    <row r="63" spans="3:5" ht="13.5" thickBot="1" x14ac:dyDescent="0.25">
      <c r="C63" s="2" t="s">
        <v>301</v>
      </c>
      <c r="D63" s="4" t="str">
        <f>Lookups!F18</f>
        <v>Under $70</v>
      </c>
      <c r="E63" s="10">
        <f t="shared" si="8"/>
        <v>1477.0163856958782</v>
      </c>
    </row>
    <row r="64" spans="3:5" ht="13.5" thickBot="1" x14ac:dyDescent="0.25">
      <c r="C64" s="2" t="s">
        <v>301</v>
      </c>
      <c r="D64" s="4" t="str">
        <f>Lookups!F19</f>
        <v>Under $85</v>
      </c>
      <c r="E64" s="10">
        <f t="shared" si="8"/>
        <v>1503.6158069021374</v>
      </c>
    </row>
    <row r="65" spans="1:24" ht="13.5" thickBot="1" x14ac:dyDescent="0.25">
      <c r="C65" s="2" t="s">
        <v>301</v>
      </c>
      <c r="D65" s="4" t="str">
        <f>Lookups!F20</f>
        <v>Under $100</v>
      </c>
      <c r="E65" s="10">
        <f t="shared" si="8"/>
        <v>1587.5168320915984</v>
      </c>
    </row>
    <row r="66" spans="1:24" ht="13.5" thickBot="1" x14ac:dyDescent="0.25">
      <c r="C66" s="2" t="s">
        <v>301</v>
      </c>
      <c r="D66" s="4" t="str">
        <f>Lookups!F21</f>
        <v>Under $115</v>
      </c>
      <c r="E66" s="10">
        <f t="shared" si="8"/>
        <v>1620.9716458987812</v>
      </c>
    </row>
    <row r="67" spans="1:24" ht="13.5" thickBot="1" x14ac:dyDescent="0.25">
      <c r="C67" s="2" t="s">
        <v>301</v>
      </c>
      <c r="D67" s="4" t="str">
        <f>Lookups!F22</f>
        <v>Under $130</v>
      </c>
      <c r="E67" s="10">
        <f t="shared" si="8"/>
        <v>1670.2631946334191</v>
      </c>
    </row>
    <row r="68" spans="1:24" ht="13.5" thickBot="1" x14ac:dyDescent="0.25">
      <c r="C68" s="2" t="s">
        <v>301</v>
      </c>
      <c r="D68" s="4" t="str">
        <f>Lookups!F23</f>
        <v>Under $145</v>
      </c>
      <c r="E68" s="10">
        <f t="shared" si="8"/>
        <v>1670.2631946334191</v>
      </c>
    </row>
    <row r="69" spans="1:24" ht="13.5" thickBot="1" x14ac:dyDescent="0.25">
      <c r="C69" s="2" t="s">
        <v>301</v>
      </c>
      <c r="D69" s="4" t="str">
        <f>Lookups!F24</f>
        <v>Under $160</v>
      </c>
      <c r="E69" s="10">
        <f t="shared" si="8"/>
        <v>1670.2631946334191</v>
      </c>
    </row>
    <row r="70" spans="1:24" ht="13.5" thickBot="1" x14ac:dyDescent="0.25">
      <c r="C70" s="2" t="s">
        <v>301</v>
      </c>
      <c r="D70" s="4" t="str">
        <f>Lookups!F25</f>
        <v>Over $160</v>
      </c>
      <c r="E70" s="10">
        <f t="shared" si="8"/>
        <v>1811.5121867756802</v>
      </c>
    </row>
    <row r="74" spans="1:24" s="15" customFormat="1" ht="33.75" x14ac:dyDescent="0.5">
      <c r="A74" s="19"/>
      <c r="B74" s="16" t="s">
        <v>8</v>
      </c>
    </row>
    <row r="77" spans="1:24" ht="13.5" thickBot="1" x14ac:dyDescent="0.25">
      <c r="C77" s="5" t="s">
        <v>1146</v>
      </c>
    </row>
    <row r="78" spans="1:24" ht="13.5" thickBot="1" x14ac:dyDescent="0.25">
      <c r="C78" s="1" t="s">
        <v>1</v>
      </c>
      <c r="D78" s="1" t="s">
        <v>2</v>
      </c>
      <c r="E78" s="1">
        <f>StartYear7thBPA</f>
        <v>2020</v>
      </c>
      <c r="F78" s="1">
        <f>E78+1</f>
        <v>2021</v>
      </c>
      <c r="G78" s="1">
        <f t="shared" ref="G78:X78" si="9">F78+1</f>
        <v>2022</v>
      </c>
      <c r="H78" s="1">
        <f t="shared" si="9"/>
        <v>2023</v>
      </c>
      <c r="I78" s="1">
        <f t="shared" si="9"/>
        <v>2024</v>
      </c>
      <c r="J78" s="1">
        <f t="shared" si="9"/>
        <v>2025</v>
      </c>
      <c r="K78" s="1">
        <f t="shared" si="9"/>
        <v>2026</v>
      </c>
      <c r="L78" s="1">
        <f t="shared" si="9"/>
        <v>2027</v>
      </c>
      <c r="M78" s="1">
        <f t="shared" si="9"/>
        <v>2028</v>
      </c>
      <c r="N78" s="1">
        <f t="shared" si="9"/>
        <v>2029</v>
      </c>
      <c r="O78" s="1">
        <f t="shared" si="9"/>
        <v>2030</v>
      </c>
      <c r="P78" s="1">
        <f t="shared" si="9"/>
        <v>2031</v>
      </c>
      <c r="Q78" s="1">
        <f t="shared" si="9"/>
        <v>2032</v>
      </c>
      <c r="R78" s="1">
        <f t="shared" si="9"/>
        <v>2033</v>
      </c>
      <c r="S78" s="1">
        <f t="shared" si="9"/>
        <v>2034</v>
      </c>
      <c r="T78" s="1">
        <f t="shared" si="9"/>
        <v>2035</v>
      </c>
      <c r="U78" s="1">
        <f t="shared" si="9"/>
        <v>2036</v>
      </c>
      <c r="V78" s="1">
        <f t="shared" si="9"/>
        <v>2037</v>
      </c>
      <c r="W78" s="1">
        <f t="shared" si="9"/>
        <v>2038</v>
      </c>
      <c r="X78" s="1">
        <f t="shared" si="9"/>
        <v>2039</v>
      </c>
    </row>
    <row r="79" spans="1:24" ht="13.5" thickBot="1" x14ac:dyDescent="0.25">
      <c r="C79" s="2" t="s">
        <v>1365</v>
      </c>
      <c r="D79" s="2" t="s">
        <v>7</v>
      </c>
      <c r="E79" s="30">
        <f t="shared" ref="E79:X79" ca="1" si="10">SUMIFS(OFFSET(incAchievBPAStart2,1,D$8-StartYearBPA,9998),SectorArrayBPA,$C79,EndUseArrayBPA,$D79)</f>
        <v>0.64941914128634859</v>
      </c>
      <c r="F79" s="30">
        <f t="shared" ca="1" si="10"/>
        <v>0.46179221105778073</v>
      </c>
      <c r="G79" s="30">
        <f t="shared" ca="1" si="10"/>
        <v>0.32525587257073896</v>
      </c>
      <c r="H79" s="30">
        <f t="shared" ca="1" si="10"/>
        <v>0.2580737160165682</v>
      </c>
      <c r="I79" s="30">
        <f t="shared" ca="1" si="10"/>
        <v>0.23013268998267816</v>
      </c>
      <c r="J79" s="30">
        <f t="shared" ca="1" si="10"/>
        <v>0.20478842492756227</v>
      </c>
      <c r="K79" s="30">
        <f t="shared" ca="1" si="10"/>
        <v>0.17936274640736274</v>
      </c>
      <c r="L79" s="30">
        <f t="shared" ca="1" si="10"/>
        <v>0.15563404458487609</v>
      </c>
      <c r="M79" s="30">
        <f t="shared" ca="1" si="10"/>
        <v>0.13366756107878902</v>
      </c>
      <c r="N79" s="30">
        <f t="shared" ca="1" si="10"/>
        <v>0.11348781491405893</v>
      </c>
      <c r="O79" s="30">
        <f t="shared" ca="1" si="10"/>
        <v>9.5736701269334118E-2</v>
      </c>
      <c r="P79" s="30">
        <f t="shared" ca="1" si="10"/>
        <v>7.4780997076681399E-2</v>
      </c>
      <c r="Q79" s="30">
        <f t="shared" ca="1" si="10"/>
        <v>5.8075534066935552E-2</v>
      </c>
      <c r="R79" s="30">
        <f t="shared" ca="1" si="10"/>
        <v>4.4992494657146866E-2</v>
      </c>
      <c r="S79" s="30">
        <f t="shared" ca="1" si="10"/>
        <v>3.4908001723060182E-2</v>
      </c>
      <c r="T79" s="30">
        <f t="shared" ca="1" si="10"/>
        <v>2.738600561479004E-2</v>
      </c>
      <c r="U79" s="30">
        <f t="shared" ca="1" si="10"/>
        <v>2.1369988006592882E-2</v>
      </c>
      <c r="V79" s="30">
        <f t="shared" ca="1" si="10"/>
        <v>1.678935711502387E-2</v>
      </c>
      <c r="W79" s="30">
        <f t="shared" ca="1" si="10"/>
        <v>1.3208329561578214E-2</v>
      </c>
      <c r="X79" s="30">
        <f t="shared" ca="1" si="10"/>
        <v>1.0395151962282509E-2</v>
      </c>
    </row>
    <row r="80" spans="1:24" ht="13.5" thickBot="1" x14ac:dyDescent="0.25">
      <c r="C80" s="36" t="s">
        <v>1365</v>
      </c>
      <c r="D80" s="2" t="s">
        <v>19</v>
      </c>
      <c r="E80" s="30">
        <f t="shared" ref="E80:X80" ca="1" si="11">SUMIFS(OFFSET(incAchievBPAStart2,1,D$8-StartYearBPA,9998),SectorArrayBPA,$C80,EndUseArrayBPA,$D80)</f>
        <v>2.0846189260093144</v>
      </c>
      <c r="F80" s="30">
        <f t="shared" ca="1" si="11"/>
        <v>2.1394440587214976</v>
      </c>
      <c r="G80" s="30">
        <f t="shared" ca="1" si="11"/>
        <v>2.215090088562337</v>
      </c>
      <c r="H80" s="30">
        <f t="shared" ca="1" si="11"/>
        <v>2.3177990424761323</v>
      </c>
      <c r="I80" s="30">
        <f t="shared" ca="1" si="11"/>
        <v>2.4497151961427259</v>
      </c>
      <c r="J80" s="30">
        <f t="shared" ca="1" si="11"/>
        <v>2.413703393888222</v>
      </c>
      <c r="K80" s="30">
        <f t="shared" ca="1" si="11"/>
        <v>2.2154366124429421</v>
      </c>
      <c r="L80" s="30">
        <f t="shared" ca="1" si="11"/>
        <v>2.1125729765850276</v>
      </c>
      <c r="M80" s="30">
        <f t="shared" ca="1" si="11"/>
        <v>2.0779759202213963</v>
      </c>
      <c r="N80" s="30">
        <f t="shared" ca="1" si="11"/>
        <v>2.0809405740262203</v>
      </c>
      <c r="O80" s="30">
        <f t="shared" ca="1" si="11"/>
        <v>2.0971513270337954</v>
      </c>
      <c r="P80" s="30">
        <f t="shared" ca="1" si="11"/>
        <v>2.0727520553344632</v>
      </c>
      <c r="Q80" s="30">
        <f t="shared" ca="1" si="11"/>
        <v>1.9890716740011107</v>
      </c>
      <c r="R80" s="30">
        <f t="shared" ca="1" si="11"/>
        <v>1.8291301244494469</v>
      </c>
      <c r="S80" s="30">
        <f t="shared" ca="1" si="11"/>
        <v>1.5939545698288615</v>
      </c>
      <c r="T80" s="30">
        <f t="shared" ca="1" si="11"/>
        <v>1.3117144071564784</v>
      </c>
      <c r="U80" s="30">
        <f t="shared" ca="1" si="11"/>
        <v>0.81428310218602185</v>
      </c>
      <c r="V80" s="30">
        <f t="shared" ca="1" si="11"/>
        <v>0.55819435572521914</v>
      </c>
      <c r="W80" s="30">
        <f t="shared" ca="1" si="11"/>
        <v>0.344844740649074</v>
      </c>
      <c r="X80" s="30">
        <f t="shared" ca="1" si="11"/>
        <v>0.1668379814653321</v>
      </c>
    </row>
    <row r="81" spans="3:25" ht="13.5" thickBot="1" x14ac:dyDescent="0.25">
      <c r="C81" s="36" t="s">
        <v>1365</v>
      </c>
      <c r="D81" s="2" t="s">
        <v>25</v>
      </c>
      <c r="E81" s="30">
        <f t="shared" ref="E81:X81" ca="1" si="12">SUMIFS(OFFSET(incAchievBPAStart2,1,D$8-StartYearBPA,9998),SectorArrayBPA,$C81,EndUseArrayBPA,$D81)</f>
        <v>0.11994121894776251</v>
      </c>
      <c r="F81" s="30">
        <f t="shared" ca="1" si="12"/>
        <v>0.12125338735851628</v>
      </c>
      <c r="G81" s="30">
        <f t="shared" ca="1" si="12"/>
        <v>0.12261294663574435</v>
      </c>
      <c r="H81" s="30">
        <f t="shared" ca="1" si="12"/>
        <v>0.12401152718552852</v>
      </c>
      <c r="I81" s="30">
        <f t="shared" ca="1" si="12"/>
        <v>0.12538758262231731</v>
      </c>
      <c r="J81" s="30">
        <f t="shared" ca="1" si="12"/>
        <v>0.11507070189926689</v>
      </c>
      <c r="K81" s="30">
        <f t="shared" ca="1" si="12"/>
        <v>9.3576383882847267E-2</v>
      </c>
      <c r="L81" s="30">
        <f t="shared" ca="1" si="12"/>
        <v>7.6097868211039699E-2</v>
      </c>
      <c r="M81" s="30">
        <f t="shared" ca="1" si="12"/>
        <v>6.179258373057131E-2</v>
      </c>
      <c r="N81" s="30">
        <f t="shared" ca="1" si="12"/>
        <v>5.0029706986739184E-2</v>
      </c>
      <c r="O81" s="30">
        <f t="shared" ca="1" si="12"/>
        <v>4.0533933989353108E-2</v>
      </c>
      <c r="P81" s="30">
        <f t="shared" ca="1" si="12"/>
        <v>3.25473925281696E-2</v>
      </c>
      <c r="Q81" s="30">
        <f t="shared" ca="1" si="12"/>
        <v>2.606176727384377E-2</v>
      </c>
      <c r="R81" s="30">
        <f t="shared" ca="1" si="12"/>
        <v>2.0852828164152744E-2</v>
      </c>
      <c r="S81" s="30">
        <f t="shared" ca="1" si="12"/>
        <v>1.67057912641786E-2</v>
      </c>
      <c r="T81" s="30">
        <f t="shared" ca="1" si="12"/>
        <v>1.3499192936433821E-2</v>
      </c>
      <c r="U81" s="30">
        <f t="shared" ca="1" si="12"/>
        <v>1.0780487039804853E-4</v>
      </c>
      <c r="V81" s="30">
        <f t="shared" ca="1" si="12"/>
        <v>3.6698760690266982E-5</v>
      </c>
      <c r="W81" s="30">
        <f t="shared" ca="1" si="12"/>
        <v>1.2024641455912713E-5</v>
      </c>
      <c r="X81" s="30">
        <f t="shared" ca="1" si="12"/>
        <v>3.8412588282416315E-6</v>
      </c>
    </row>
    <row r="82" spans="3:25" ht="13.5" thickBot="1" x14ac:dyDescent="0.25">
      <c r="C82" s="36" t="s">
        <v>1365</v>
      </c>
      <c r="D82" s="2" t="s">
        <v>28</v>
      </c>
      <c r="E82" s="30">
        <f t="shared" ref="E82:X82" ca="1" si="13">SUMIFS(OFFSET(incAchievBPAStart2,1,D$8-StartYearBPA,9998),SectorArrayBPA,$C82,EndUseArrayBPA,$D82)</f>
        <v>8.6796761793788459E-3</v>
      </c>
      <c r="F82" s="30">
        <f t="shared" ca="1" si="13"/>
        <v>1.0747051537185857E-2</v>
      </c>
      <c r="G82" s="30">
        <f t="shared" ca="1" si="13"/>
        <v>1.3274907161164331E-2</v>
      </c>
      <c r="H82" s="30">
        <f t="shared" ca="1" si="13"/>
        <v>1.5548096649431619E-2</v>
      </c>
      <c r="I82" s="30">
        <f t="shared" ca="1" si="13"/>
        <v>1.7910365939212154E-2</v>
      </c>
      <c r="J82" s="30">
        <f t="shared" ca="1" si="13"/>
        <v>2.1163268408474246E-2</v>
      </c>
      <c r="K82" s="30">
        <f t="shared" ca="1" si="13"/>
        <v>2.34916732124122E-2</v>
      </c>
      <c r="L82" s="30">
        <f t="shared" ca="1" si="13"/>
        <v>2.4271397679532042E-2</v>
      </c>
      <c r="M82" s="30">
        <f t="shared" ca="1" si="13"/>
        <v>2.3128661844406838E-2</v>
      </c>
      <c r="N82" s="30">
        <f t="shared" ca="1" si="13"/>
        <v>2.0089046868499796E-2</v>
      </c>
      <c r="O82" s="30">
        <f t="shared" ca="1" si="13"/>
        <v>1.571210226069817E-2</v>
      </c>
      <c r="P82" s="30">
        <f t="shared" ca="1" si="13"/>
        <v>1.0901678128872853E-2</v>
      </c>
      <c r="Q82" s="30">
        <f t="shared" ca="1" si="13"/>
        <v>6.5925455588030889E-3</v>
      </c>
      <c r="R82" s="30">
        <f t="shared" ca="1" si="13"/>
        <v>3.4090455869952739E-3</v>
      </c>
      <c r="S82" s="30">
        <f t="shared" ca="1" si="13"/>
        <v>1.478469623648564E-3</v>
      </c>
      <c r="T82" s="30">
        <f t="shared" ca="1" si="13"/>
        <v>5.2394853659132085E-4</v>
      </c>
      <c r="U82" s="30">
        <f t="shared" ca="1" si="13"/>
        <v>1.4858967480317219E-4</v>
      </c>
      <c r="V82" s="30">
        <f t="shared" ca="1" si="13"/>
        <v>3.2708076322952582E-5</v>
      </c>
      <c r="W82" s="30">
        <f t="shared" ca="1" si="13"/>
        <v>5.429265959324227E-6</v>
      </c>
      <c r="X82" s="30">
        <f t="shared" ca="1" si="13"/>
        <v>6.5805530654879336E-7</v>
      </c>
    </row>
    <row r="83" spans="3:25" ht="15.75" thickBot="1" x14ac:dyDescent="0.25">
      <c r="C83" s="11" t="s">
        <v>1365</v>
      </c>
      <c r="D83" s="11" t="s">
        <v>1136</v>
      </c>
      <c r="E83" s="23">
        <f ca="1">SUM(E79:E82)</f>
        <v>2.8626589624228047</v>
      </c>
      <c r="F83" s="23">
        <f t="shared" ref="F83:X83" ca="1" si="14">SUM(F79:F82)</f>
        <v>2.7332367086749803</v>
      </c>
      <c r="G83" s="23">
        <f t="shared" ca="1" si="14"/>
        <v>2.6762338149299847</v>
      </c>
      <c r="H83" s="23">
        <f t="shared" ca="1" si="14"/>
        <v>2.7154323823276605</v>
      </c>
      <c r="I83" s="23">
        <f t="shared" ca="1" si="14"/>
        <v>2.823145834686934</v>
      </c>
      <c r="J83" s="23">
        <f t="shared" ca="1" si="14"/>
        <v>2.7547257891235253</v>
      </c>
      <c r="K83" s="23">
        <f t="shared" ca="1" si="14"/>
        <v>2.5118674159455647</v>
      </c>
      <c r="L83" s="23">
        <f t="shared" ca="1" si="14"/>
        <v>2.3685762870604758</v>
      </c>
      <c r="M83" s="23">
        <f t="shared" ca="1" si="14"/>
        <v>2.2965647268751637</v>
      </c>
      <c r="N83" s="23">
        <f t="shared" ca="1" si="14"/>
        <v>2.2645471427955184</v>
      </c>
      <c r="O83" s="23">
        <f t="shared" ca="1" si="14"/>
        <v>2.2491340645531808</v>
      </c>
      <c r="P83" s="23">
        <f t="shared" ca="1" si="14"/>
        <v>2.1909821230681867</v>
      </c>
      <c r="Q83" s="23">
        <f t="shared" ca="1" si="14"/>
        <v>2.079801520900693</v>
      </c>
      <c r="R83" s="23">
        <f t="shared" ca="1" si="14"/>
        <v>1.8983844928577418</v>
      </c>
      <c r="S83" s="23">
        <f t="shared" ca="1" si="14"/>
        <v>1.6470468324397487</v>
      </c>
      <c r="T83" s="23">
        <f t="shared" ca="1" si="14"/>
        <v>1.3531235542442936</v>
      </c>
      <c r="U83" s="23">
        <f t="shared" ca="1" si="14"/>
        <v>0.8359094847378159</v>
      </c>
      <c r="V83" s="23">
        <f t="shared" ca="1" si="14"/>
        <v>0.57505311967725614</v>
      </c>
      <c r="W83" s="23">
        <f t="shared" ca="1" si="14"/>
        <v>0.35807052411806739</v>
      </c>
      <c r="X83" s="23">
        <f t="shared" ca="1" si="14"/>
        <v>0.17723763274174939</v>
      </c>
    </row>
    <row r="84" spans="3:25" x14ac:dyDescent="0.2">
      <c r="C84" s="22"/>
    </row>
    <row r="85" spans="3:25" ht="13.5" thickBot="1" x14ac:dyDescent="0.25">
      <c r="C85" s="5" t="s">
        <v>1147</v>
      </c>
    </row>
    <row r="86" spans="3:25" ht="13.5" thickBot="1" x14ac:dyDescent="0.25">
      <c r="C86" s="1" t="s">
        <v>1</v>
      </c>
      <c r="D86" s="1" t="s">
        <v>2</v>
      </c>
      <c r="E86" s="1">
        <f>StartYear7thBPA</f>
        <v>2020</v>
      </c>
      <c r="F86" s="1">
        <f>E86+1</f>
        <v>2021</v>
      </c>
      <c r="G86" s="1">
        <f t="shared" ref="G86:X86" si="15">F86+1</f>
        <v>2022</v>
      </c>
      <c r="H86" s="1">
        <f t="shared" si="15"/>
        <v>2023</v>
      </c>
      <c r="I86" s="1">
        <f t="shared" si="15"/>
        <v>2024</v>
      </c>
      <c r="J86" s="1">
        <f t="shared" si="15"/>
        <v>2025</v>
      </c>
      <c r="K86" s="1">
        <f t="shared" si="15"/>
        <v>2026</v>
      </c>
      <c r="L86" s="1">
        <f t="shared" si="15"/>
        <v>2027</v>
      </c>
      <c r="M86" s="1">
        <f t="shared" si="15"/>
        <v>2028</v>
      </c>
      <c r="N86" s="1">
        <f t="shared" si="15"/>
        <v>2029</v>
      </c>
      <c r="O86" s="1">
        <f t="shared" si="15"/>
        <v>2030</v>
      </c>
      <c r="P86" s="1">
        <f t="shared" si="15"/>
        <v>2031</v>
      </c>
      <c r="Q86" s="1">
        <f t="shared" si="15"/>
        <v>2032</v>
      </c>
      <c r="R86" s="1">
        <f t="shared" si="15"/>
        <v>2033</v>
      </c>
      <c r="S86" s="1">
        <f t="shared" si="15"/>
        <v>2034</v>
      </c>
      <c r="T86" s="1">
        <f t="shared" si="15"/>
        <v>2035</v>
      </c>
      <c r="U86" s="1">
        <f t="shared" si="15"/>
        <v>2036</v>
      </c>
      <c r="V86" s="1">
        <f t="shared" si="15"/>
        <v>2037</v>
      </c>
      <c r="W86" s="1">
        <f t="shared" si="15"/>
        <v>2038</v>
      </c>
      <c r="X86" s="1">
        <f t="shared" si="15"/>
        <v>2039</v>
      </c>
      <c r="Y86" s="1" t="s">
        <v>5</v>
      </c>
    </row>
    <row r="87" spans="3:25" ht="13.5" thickBot="1" x14ac:dyDescent="0.25">
      <c r="C87" s="36" t="s">
        <v>1365</v>
      </c>
      <c r="D87" s="2" t="s">
        <v>7</v>
      </c>
      <c r="E87" s="30">
        <f t="shared" ref="E87:X87" ca="1" si="16">SUMIFS(OFFSET(CumAchievBPAStart2,1,D$8-StartYearBPA,9998),SectorArrayBPA,$C87,EndUseArrayBPA,$D87)</f>
        <v>0.64941914128634859</v>
      </c>
      <c r="F87" s="30">
        <f t="shared" ca="1" si="16"/>
        <v>1.1112113523441289</v>
      </c>
      <c r="G87" s="30">
        <f t="shared" ca="1" si="16"/>
        <v>1.4364672249148682</v>
      </c>
      <c r="H87" s="30">
        <f t="shared" ca="1" si="16"/>
        <v>1.6945409409314363</v>
      </c>
      <c r="I87" s="30">
        <f t="shared" ca="1" si="16"/>
        <v>1.9246736309141141</v>
      </c>
      <c r="J87" s="30">
        <f t="shared" ca="1" si="16"/>
        <v>2.1294620558416772</v>
      </c>
      <c r="K87" s="30">
        <f t="shared" ca="1" si="16"/>
        <v>2.3088248022490396</v>
      </c>
      <c r="L87" s="30">
        <f t="shared" ca="1" si="16"/>
        <v>2.4644588468339155</v>
      </c>
      <c r="M87" s="30">
        <f t="shared" ca="1" si="16"/>
        <v>2.5981264079127047</v>
      </c>
      <c r="N87" s="30">
        <f t="shared" ca="1" si="16"/>
        <v>2.7116142228267632</v>
      </c>
      <c r="O87" s="30">
        <f t="shared" ca="1" si="16"/>
        <v>2.8073509240960974</v>
      </c>
      <c r="P87" s="30">
        <f t="shared" ca="1" si="16"/>
        <v>2.8821319211727792</v>
      </c>
      <c r="Q87" s="30">
        <f t="shared" ca="1" si="16"/>
        <v>2.9402045779910506</v>
      </c>
      <c r="R87" s="30">
        <f t="shared" ca="1" si="16"/>
        <v>2.9851902500187575</v>
      </c>
      <c r="S87" s="30">
        <f t="shared" ca="1" si="16"/>
        <v>3.0200795967531695</v>
      </c>
      <c r="T87" s="30">
        <f t="shared" ca="1" si="16"/>
        <v>3.0474590484657877</v>
      </c>
      <c r="U87" s="30">
        <f t="shared" ca="1" si="16"/>
        <v>3.0688271982785649</v>
      </c>
      <c r="V87" s="30">
        <f t="shared" ca="1" si="16"/>
        <v>3.0856161548166332</v>
      </c>
      <c r="W87" s="30">
        <f t="shared" ca="1" si="16"/>
        <v>3.0988244185453819</v>
      </c>
      <c r="X87" s="30">
        <f t="shared" ca="1" si="16"/>
        <v>3.1092195626067833</v>
      </c>
      <c r="Y87" s="30">
        <f>SUMIFS(CumulativeATPBPA2,SectorArrayBPA,$C87,EndUseArrayBPA,$D87)</f>
        <v>3.1092195626067833</v>
      </c>
    </row>
    <row r="88" spans="3:25" ht="13.5" thickBot="1" x14ac:dyDescent="0.25">
      <c r="C88" s="36" t="s">
        <v>1365</v>
      </c>
      <c r="D88" s="2" t="s">
        <v>19</v>
      </c>
      <c r="E88" s="30">
        <f t="shared" ref="E88:X88" ca="1" si="17">SUMIFS(OFFSET(CumAchievBPAStart2,1,D$8-StartYearBPA,9998),SectorArrayBPA,$C88,EndUseArrayBPA,$D88)</f>
        <v>2.0846189260093144</v>
      </c>
      <c r="F88" s="30">
        <f t="shared" ca="1" si="17"/>
        <v>4.2240629847308115</v>
      </c>
      <c r="G88" s="30">
        <f t="shared" ca="1" si="17"/>
        <v>6.4391530732931503</v>
      </c>
      <c r="H88" s="30">
        <f t="shared" ca="1" si="17"/>
        <v>8.7569521157692805</v>
      </c>
      <c r="I88" s="30">
        <f t="shared" ca="1" si="17"/>
        <v>11.206667311912005</v>
      </c>
      <c r="J88" s="30">
        <f t="shared" ca="1" si="17"/>
        <v>13.62037070580023</v>
      </c>
      <c r="K88" s="30">
        <f t="shared" ca="1" si="17"/>
        <v>15.835807318243171</v>
      </c>
      <c r="L88" s="30">
        <f t="shared" ca="1" si="17"/>
        <v>17.948380294828205</v>
      </c>
      <c r="M88" s="30">
        <f t="shared" ca="1" si="17"/>
        <v>20.026356215049603</v>
      </c>
      <c r="N88" s="30">
        <f t="shared" ca="1" si="17"/>
        <v>22.107296789075814</v>
      </c>
      <c r="O88" s="30">
        <f t="shared" ca="1" si="17"/>
        <v>24.204448116109614</v>
      </c>
      <c r="P88" s="30">
        <f t="shared" ca="1" si="17"/>
        <v>26.277200171444068</v>
      </c>
      <c r="Q88" s="30">
        <f t="shared" ca="1" si="17"/>
        <v>28.266271845445182</v>
      </c>
      <c r="R88" s="30">
        <f t="shared" ca="1" si="17"/>
        <v>30.095401969894624</v>
      </c>
      <c r="S88" s="30">
        <f t="shared" ca="1" si="17"/>
        <v>31.689356539723498</v>
      </c>
      <c r="T88" s="30">
        <f t="shared" ca="1" si="17"/>
        <v>33.001070946879977</v>
      </c>
      <c r="U88" s="30">
        <f t="shared" ca="1" si="17"/>
        <v>33.815354049065988</v>
      </c>
      <c r="V88" s="30">
        <f t="shared" ca="1" si="17"/>
        <v>34.373548404791222</v>
      </c>
      <c r="W88" s="30">
        <f t="shared" ca="1" si="17"/>
        <v>34.718393145440295</v>
      </c>
      <c r="X88" s="30">
        <f t="shared" ca="1" si="17"/>
        <v>34.885231126905616</v>
      </c>
      <c r="Y88" s="30">
        <f>SUMIFS(CumulativeATPBPA2,SectorArrayBPA,$C88,EndUseArrayBPA,$D88)</f>
        <v>34.885231126905616</v>
      </c>
    </row>
    <row r="89" spans="3:25" ht="13.5" thickBot="1" x14ac:dyDescent="0.25">
      <c r="C89" s="36" t="s">
        <v>1365</v>
      </c>
      <c r="D89" s="2" t="s">
        <v>25</v>
      </c>
      <c r="E89" s="30">
        <f t="shared" ref="E89:X89" ca="1" si="18">SUMIFS(OFFSET(CumAchievBPAStart2,1,D$8-StartYearBPA,9998),SectorArrayBPA,$C89,EndUseArrayBPA,$D89)</f>
        <v>0.11994121894776251</v>
      </c>
      <c r="F89" s="30">
        <f t="shared" ca="1" si="18"/>
        <v>0.24119460630627881</v>
      </c>
      <c r="G89" s="30">
        <f t="shared" ca="1" si="18"/>
        <v>0.36380755294202316</v>
      </c>
      <c r="H89" s="30">
        <f t="shared" ca="1" si="18"/>
        <v>0.4878190801275516</v>
      </c>
      <c r="I89" s="30">
        <f t="shared" ca="1" si="18"/>
        <v>0.6132066627498689</v>
      </c>
      <c r="J89" s="30">
        <f t="shared" ca="1" si="18"/>
        <v>0.72827736464913584</v>
      </c>
      <c r="K89" s="30">
        <f t="shared" ca="1" si="18"/>
        <v>0.82185374853198312</v>
      </c>
      <c r="L89" s="30">
        <f t="shared" ca="1" si="18"/>
        <v>0.89795161674302282</v>
      </c>
      <c r="M89" s="30">
        <f t="shared" ca="1" si="18"/>
        <v>0.9597442004735941</v>
      </c>
      <c r="N89" s="30">
        <f t="shared" ca="1" si="18"/>
        <v>1.0097739074603334</v>
      </c>
      <c r="O89" s="30">
        <f t="shared" ca="1" si="18"/>
        <v>1.0503078414496865</v>
      </c>
      <c r="P89" s="30">
        <f t="shared" ca="1" si="18"/>
        <v>1.0828552339778561</v>
      </c>
      <c r="Q89" s="30">
        <f t="shared" ca="1" si="18"/>
        <v>1.1089165787667925</v>
      </c>
      <c r="R89" s="30">
        <f t="shared" ca="1" si="18"/>
        <v>1.1297553383287398</v>
      </c>
      <c r="S89" s="30">
        <f t="shared" ca="1" si="18"/>
        <v>1.1463945357452281</v>
      </c>
      <c r="T89" s="30">
        <f t="shared" ca="1" si="18"/>
        <v>1.1598703328879196</v>
      </c>
      <c r="U89" s="30">
        <f t="shared" ca="1" si="18"/>
        <v>1.1599715744940271</v>
      </c>
      <c r="V89" s="30">
        <f t="shared" ca="1" si="18"/>
        <v>1.1600068427707779</v>
      </c>
      <c r="W89" s="30">
        <f t="shared" ca="1" si="18"/>
        <v>1.1600186322822643</v>
      </c>
      <c r="X89" s="30">
        <f t="shared" ca="1" si="18"/>
        <v>1.1600224453176815</v>
      </c>
      <c r="Y89" s="30">
        <f>SUMIFS(CumulativeATPBPA2,SectorArrayBPA,$C89,EndUseArrayBPA,$D89)</f>
        <v>1.1600224453176815</v>
      </c>
    </row>
    <row r="90" spans="3:25" ht="13.5" thickBot="1" x14ac:dyDescent="0.25">
      <c r="C90" s="36" t="s">
        <v>1365</v>
      </c>
      <c r="D90" s="2" t="s">
        <v>28</v>
      </c>
      <c r="E90" s="30">
        <f t="shared" ref="E90:X90" ca="1" si="19">SUMIFS(OFFSET(CumAchievBPAStart2,1,D$8-StartYearBPA,9998),SectorArrayBPA,$C90,EndUseArrayBPA,$D90)</f>
        <v>8.6796761793788459E-3</v>
      </c>
      <c r="F90" s="30">
        <f t="shared" ca="1" si="19"/>
        <v>1.9426727716564701E-2</v>
      </c>
      <c r="G90" s="30">
        <f t="shared" ca="1" si="19"/>
        <v>3.2701634877729042E-2</v>
      </c>
      <c r="H90" s="30">
        <f t="shared" ca="1" si="19"/>
        <v>4.8249731527160659E-2</v>
      </c>
      <c r="I90" s="30">
        <f t="shared" ca="1" si="19"/>
        <v>6.6160097466372816E-2</v>
      </c>
      <c r="J90" s="30">
        <f t="shared" ca="1" si="19"/>
        <v>8.7323365874847042E-2</v>
      </c>
      <c r="K90" s="30">
        <f t="shared" ca="1" si="19"/>
        <v>0.11081503908725925</v>
      </c>
      <c r="L90" s="30">
        <f t="shared" ca="1" si="19"/>
        <v>0.13508643676679127</v>
      </c>
      <c r="M90" s="30">
        <f t="shared" ca="1" si="19"/>
        <v>0.15821509861119812</v>
      </c>
      <c r="N90" s="30">
        <f t="shared" ca="1" si="19"/>
        <v>0.17830414547969792</v>
      </c>
      <c r="O90" s="30">
        <f t="shared" ca="1" si="19"/>
        <v>0.19401624774039608</v>
      </c>
      <c r="P90" s="30">
        <f t="shared" ca="1" si="19"/>
        <v>0.20491792586926894</v>
      </c>
      <c r="Q90" s="30">
        <f t="shared" ca="1" si="19"/>
        <v>0.21150603031312407</v>
      </c>
      <c r="R90" s="30">
        <f t="shared" ca="1" si="19"/>
        <v>0.21479718524484845</v>
      </c>
      <c r="S90" s="30">
        <f t="shared" ca="1" si="19"/>
        <v>0.21572221631379496</v>
      </c>
      <c r="T90" s="30">
        <f t="shared" ca="1" si="19"/>
        <v>0.21605173045200268</v>
      </c>
      <c r="U90" s="30">
        <f t="shared" ca="1" si="19"/>
        <v>0.21614577522322886</v>
      </c>
      <c r="V90" s="30">
        <f t="shared" ca="1" si="19"/>
        <v>0.21616659508883415</v>
      </c>
      <c r="W90" s="30">
        <f t="shared" ca="1" si="19"/>
        <v>0.21617007028208798</v>
      </c>
      <c r="X90" s="30">
        <f t="shared" ca="1" si="19"/>
        <v>0.21617049378414552</v>
      </c>
      <c r="Y90" s="30">
        <f>SUMIFS(CumulativeATPBPA2,SectorArrayBPA,$C90,EndUseArrayBPA,$D90)</f>
        <v>0.21617049378414552</v>
      </c>
    </row>
    <row r="91" spans="3:25" ht="15.75" thickBot="1" x14ac:dyDescent="0.25">
      <c r="C91" s="11" t="s">
        <v>1365</v>
      </c>
      <c r="D91" s="11" t="s">
        <v>1136</v>
      </c>
      <c r="E91" s="23">
        <f ca="1">SUM(E87:E90)</f>
        <v>2.8626589624228047</v>
      </c>
      <c r="F91" s="23">
        <f t="shared" ref="F91:X91" ca="1" si="20">SUM(F87:F90)</f>
        <v>5.5958956710977841</v>
      </c>
      <c r="G91" s="23">
        <f t="shared" ca="1" si="20"/>
        <v>8.2721294860277705</v>
      </c>
      <c r="H91" s="23">
        <f t="shared" ca="1" si="20"/>
        <v>10.987561868355428</v>
      </c>
      <c r="I91" s="23">
        <f t="shared" ca="1" si="20"/>
        <v>13.810707703042361</v>
      </c>
      <c r="J91" s="23">
        <f t="shared" ca="1" si="20"/>
        <v>16.565433492165891</v>
      </c>
      <c r="K91" s="23">
        <f t="shared" ca="1" si="20"/>
        <v>19.077300908111454</v>
      </c>
      <c r="L91" s="23">
        <f t="shared" ca="1" si="20"/>
        <v>21.445877195171931</v>
      </c>
      <c r="M91" s="23">
        <f t="shared" ca="1" si="20"/>
        <v>23.742441922047099</v>
      </c>
      <c r="N91" s="23">
        <f t="shared" ca="1" si="20"/>
        <v>26.006989064842607</v>
      </c>
      <c r="O91" s="23">
        <f t="shared" ca="1" si="20"/>
        <v>28.256123129395796</v>
      </c>
      <c r="P91" s="23">
        <f t="shared" ca="1" si="20"/>
        <v>30.44710525246397</v>
      </c>
      <c r="Q91" s="23">
        <f t="shared" ca="1" si="20"/>
        <v>32.526899032516148</v>
      </c>
      <c r="R91" s="23">
        <f t="shared" ca="1" si="20"/>
        <v>34.425144743486975</v>
      </c>
      <c r="S91" s="23">
        <f t="shared" ca="1" si="20"/>
        <v>36.071552888535692</v>
      </c>
      <c r="T91" s="23">
        <f t="shared" ca="1" si="20"/>
        <v>37.424452058685688</v>
      </c>
      <c r="U91" s="23">
        <f t="shared" ca="1" si="20"/>
        <v>38.260298597061812</v>
      </c>
      <c r="V91" s="23">
        <f t="shared" ca="1" si="20"/>
        <v>38.83533799746747</v>
      </c>
      <c r="W91" s="23">
        <f t="shared" ca="1" si="20"/>
        <v>39.193406266550035</v>
      </c>
      <c r="X91" s="23">
        <f t="shared" ca="1" si="20"/>
        <v>39.370643628614225</v>
      </c>
      <c r="Y91" s="23">
        <f>SUM(Y87:Y90)</f>
        <v>39.370643628614225</v>
      </c>
    </row>
    <row r="93" spans="3:25" x14ac:dyDescent="0.2">
      <c r="X93" t="str">
        <f ca="1">"Total = "&amp;TEXT(X91,"###")&amp;" aMW"</f>
        <v>Total = 39 aMW</v>
      </c>
    </row>
    <row r="112" spans="3:3" ht="13.5" thickBot="1" x14ac:dyDescent="0.25">
      <c r="C112" s="14" t="s">
        <v>1148</v>
      </c>
    </row>
    <row r="113" spans="3:5" ht="26.25" thickBot="1" x14ac:dyDescent="0.25">
      <c r="C113" s="52" t="s">
        <v>1</v>
      </c>
      <c r="D113" s="52" t="s">
        <v>1533</v>
      </c>
      <c r="E113" s="52" t="s">
        <v>1534</v>
      </c>
    </row>
    <row r="114" spans="3:5" ht="13.5" thickBot="1" x14ac:dyDescent="0.25">
      <c r="C114" s="36" t="s">
        <v>1365</v>
      </c>
      <c r="D114" s="4" t="str">
        <f>Lookups!F5</f>
        <v>Under $5</v>
      </c>
      <c r="E114" s="10">
        <f>SUMIFS(CumulativeATPBPA2,SectorArrayBPA,$C114,LevCostBundleBPA,$D114)</f>
        <v>10.725059499156087</v>
      </c>
    </row>
    <row r="115" spans="3:5" ht="13.5" thickBot="1" x14ac:dyDescent="0.25">
      <c r="C115" s="36" t="s">
        <v>1365</v>
      </c>
      <c r="D115" s="4" t="str">
        <f>Lookups!F6</f>
        <v>Under $10</v>
      </c>
      <c r="E115" s="10">
        <f t="shared" ref="E115:E134" si="21">SUMIFS(CumulativeATPBPA2,SectorArrayBPA,$C115,LevCostBundleBPA,$D115)+E114</f>
        <v>23.463808124406253</v>
      </c>
    </row>
    <row r="116" spans="3:5" ht="13.5" thickBot="1" x14ac:dyDescent="0.25">
      <c r="C116" s="36" t="s">
        <v>1365</v>
      </c>
      <c r="D116" s="4" t="str">
        <f>Lookups!F7</f>
        <v>Under $15</v>
      </c>
      <c r="E116" s="10">
        <f t="shared" si="21"/>
        <v>30.121222152879</v>
      </c>
    </row>
    <row r="117" spans="3:5" ht="13.5" thickBot="1" x14ac:dyDescent="0.25">
      <c r="C117" s="36" t="s">
        <v>1365</v>
      </c>
      <c r="D117" s="4" t="str">
        <f>Lookups!F8</f>
        <v>Under $20</v>
      </c>
      <c r="E117" s="10">
        <f t="shared" si="21"/>
        <v>33.627545971322078</v>
      </c>
    </row>
    <row r="118" spans="3:5" ht="13.5" thickBot="1" x14ac:dyDescent="0.25">
      <c r="C118" s="36" t="s">
        <v>1365</v>
      </c>
      <c r="D118" s="4" t="str">
        <f>Lookups!F9</f>
        <v>Under $25</v>
      </c>
      <c r="E118" s="10">
        <f t="shared" si="21"/>
        <v>35.604519533995386</v>
      </c>
    </row>
    <row r="119" spans="3:5" ht="13.5" thickBot="1" x14ac:dyDescent="0.25">
      <c r="C119" s="36" t="s">
        <v>1365</v>
      </c>
      <c r="D119" s="4" t="str">
        <f>Lookups!F10</f>
        <v>Under $30</v>
      </c>
      <c r="E119" s="10">
        <f t="shared" si="21"/>
        <v>35.688238504491046</v>
      </c>
    </row>
    <row r="120" spans="3:5" ht="13.5" thickBot="1" x14ac:dyDescent="0.25">
      <c r="C120" s="36" t="s">
        <v>1365</v>
      </c>
      <c r="D120" s="4" t="str">
        <f>Lookups!F11</f>
        <v>Under $35</v>
      </c>
      <c r="E120" s="10">
        <f t="shared" si="21"/>
        <v>36.099546225059647</v>
      </c>
    </row>
    <row r="121" spans="3:5" ht="13.5" thickBot="1" x14ac:dyDescent="0.25">
      <c r="C121" s="36" t="s">
        <v>1365</v>
      </c>
      <c r="D121" s="4" t="str">
        <f>Lookups!F12</f>
        <v>Under $40</v>
      </c>
      <c r="E121" s="10">
        <f t="shared" si="21"/>
        <v>36.748542294977391</v>
      </c>
    </row>
    <row r="122" spans="3:5" ht="13.5" thickBot="1" x14ac:dyDescent="0.25">
      <c r="C122" s="36" t="s">
        <v>1365</v>
      </c>
      <c r="D122" s="4" t="str">
        <f>Lookups!F13</f>
        <v>Under $45</v>
      </c>
      <c r="E122" s="10">
        <f t="shared" si="21"/>
        <v>37.116363527422692</v>
      </c>
    </row>
    <row r="123" spans="3:5" ht="13.5" thickBot="1" x14ac:dyDescent="0.25">
      <c r="C123" s="36" t="s">
        <v>1365</v>
      </c>
      <c r="D123" s="4" t="str">
        <f>Lookups!F14</f>
        <v>Under $50</v>
      </c>
      <c r="E123" s="10">
        <f t="shared" si="21"/>
        <v>38.261996959863879</v>
      </c>
    </row>
    <row r="124" spans="3:5" ht="13.5" thickBot="1" x14ac:dyDescent="0.25">
      <c r="C124" s="36" t="s">
        <v>1365</v>
      </c>
      <c r="D124" s="4" t="str">
        <f>Lookups!F15</f>
        <v>Under $55</v>
      </c>
      <c r="E124" s="10">
        <f t="shared" si="21"/>
        <v>38.269889587823606</v>
      </c>
    </row>
    <row r="125" spans="3:5" ht="13.5" thickBot="1" x14ac:dyDescent="0.25">
      <c r="C125" s="36" t="s">
        <v>1365</v>
      </c>
      <c r="D125" s="4" t="str">
        <f>Lookups!F16</f>
        <v>Under $60</v>
      </c>
      <c r="E125" s="10">
        <f t="shared" si="21"/>
        <v>38.395747831230352</v>
      </c>
    </row>
    <row r="126" spans="3:5" ht="13.5" thickBot="1" x14ac:dyDescent="0.25">
      <c r="C126" s="36" t="s">
        <v>1365</v>
      </c>
      <c r="D126" s="4" t="str">
        <f>Lookups!F17</f>
        <v>Under $65</v>
      </c>
      <c r="E126" s="10">
        <f t="shared" si="21"/>
        <v>38.395747831230352</v>
      </c>
    </row>
    <row r="127" spans="3:5" ht="13.5" thickBot="1" x14ac:dyDescent="0.25">
      <c r="C127" s="36" t="s">
        <v>1365</v>
      </c>
      <c r="D127" s="4" t="str">
        <f>Lookups!F18</f>
        <v>Under $70</v>
      </c>
      <c r="E127" s="10">
        <f t="shared" si="21"/>
        <v>38.427420215793951</v>
      </c>
    </row>
    <row r="128" spans="3:5" ht="13.5" thickBot="1" x14ac:dyDescent="0.25">
      <c r="C128" s="36" t="s">
        <v>1365</v>
      </c>
      <c r="D128" s="4" t="str">
        <f>Lookups!F19</f>
        <v>Under $85</v>
      </c>
      <c r="E128" s="10">
        <f t="shared" si="21"/>
        <v>38.523819578613086</v>
      </c>
    </row>
    <row r="129" spans="1:24" ht="13.5" thickBot="1" x14ac:dyDescent="0.25">
      <c r="C129" s="36" t="s">
        <v>1365</v>
      </c>
      <c r="D129" s="4" t="str">
        <f>Lookups!F20</f>
        <v>Under $100</v>
      </c>
      <c r="E129" s="10">
        <f t="shared" si="21"/>
        <v>39.321438138853154</v>
      </c>
    </row>
    <row r="130" spans="1:24" ht="13.5" thickBot="1" x14ac:dyDescent="0.25">
      <c r="C130" s="36" t="s">
        <v>1365</v>
      </c>
      <c r="D130" s="4" t="str">
        <f>Lookups!F21</f>
        <v>Under $115</v>
      </c>
      <c r="E130" s="10">
        <f t="shared" si="21"/>
        <v>39.368731113034741</v>
      </c>
    </row>
    <row r="131" spans="1:24" ht="13.5" thickBot="1" x14ac:dyDescent="0.25">
      <c r="C131" s="36" t="s">
        <v>1365</v>
      </c>
      <c r="D131" s="4" t="str">
        <f>Lookups!F22</f>
        <v>Under $130</v>
      </c>
      <c r="E131" s="10">
        <f t="shared" si="21"/>
        <v>39.368731113034741</v>
      </c>
    </row>
    <row r="132" spans="1:24" ht="13.5" thickBot="1" x14ac:dyDescent="0.25">
      <c r="C132" s="36" t="s">
        <v>1365</v>
      </c>
      <c r="D132" s="4" t="str">
        <f>Lookups!F23</f>
        <v>Under $145</v>
      </c>
      <c r="E132" s="10">
        <f t="shared" si="21"/>
        <v>39.368731113034741</v>
      </c>
    </row>
    <row r="133" spans="1:24" ht="13.5" thickBot="1" x14ac:dyDescent="0.25">
      <c r="C133" s="36" t="s">
        <v>1365</v>
      </c>
      <c r="D133" s="4" t="str">
        <f>Lookups!F24</f>
        <v>Under $160</v>
      </c>
      <c r="E133" s="10">
        <f t="shared" si="21"/>
        <v>39.368731113034741</v>
      </c>
    </row>
    <row r="134" spans="1:24" ht="13.5" thickBot="1" x14ac:dyDescent="0.25">
      <c r="C134" s="36" t="s">
        <v>1365</v>
      </c>
      <c r="D134" s="4" t="str">
        <f>Lookups!F25</f>
        <v>Over $160</v>
      </c>
      <c r="E134" s="10">
        <f t="shared" si="21"/>
        <v>39.370643628614232</v>
      </c>
    </row>
    <row r="139" spans="1:24" s="15" customFormat="1" ht="33.75" x14ac:dyDescent="0.5">
      <c r="A139" s="19"/>
      <c r="B139" s="16" t="s">
        <v>240</v>
      </c>
    </row>
    <row r="142" spans="1:24" ht="13.5" thickBot="1" x14ac:dyDescent="0.25">
      <c r="C142" s="5" t="s">
        <v>1146</v>
      </c>
    </row>
    <row r="143" spans="1:24" ht="13.5" thickBot="1" x14ac:dyDescent="0.25">
      <c r="C143" s="1" t="s">
        <v>1</v>
      </c>
      <c r="D143" s="1" t="s">
        <v>2</v>
      </c>
      <c r="E143" s="1">
        <f>StartYear7thBPA</f>
        <v>2020</v>
      </c>
      <c r="F143" s="1">
        <f>E143+1</f>
        <v>2021</v>
      </c>
      <c r="G143" s="1">
        <f t="shared" ref="G143:X143" si="22">F143+1</f>
        <v>2022</v>
      </c>
      <c r="H143" s="1">
        <f t="shared" si="22"/>
        <v>2023</v>
      </c>
      <c r="I143" s="1">
        <f t="shared" si="22"/>
        <v>2024</v>
      </c>
      <c r="J143" s="1">
        <f t="shared" si="22"/>
        <v>2025</v>
      </c>
      <c r="K143" s="1">
        <f t="shared" si="22"/>
        <v>2026</v>
      </c>
      <c r="L143" s="1">
        <f t="shared" si="22"/>
        <v>2027</v>
      </c>
      <c r="M143" s="1">
        <f t="shared" si="22"/>
        <v>2028</v>
      </c>
      <c r="N143" s="1">
        <f t="shared" si="22"/>
        <v>2029</v>
      </c>
      <c r="O143" s="1">
        <f t="shared" si="22"/>
        <v>2030</v>
      </c>
      <c r="P143" s="1">
        <f t="shared" si="22"/>
        <v>2031</v>
      </c>
      <c r="Q143" s="1">
        <f t="shared" si="22"/>
        <v>2032</v>
      </c>
      <c r="R143" s="1">
        <f t="shared" si="22"/>
        <v>2033</v>
      </c>
      <c r="S143" s="1">
        <f t="shared" si="22"/>
        <v>2034</v>
      </c>
      <c r="T143" s="1">
        <f t="shared" si="22"/>
        <v>2035</v>
      </c>
      <c r="U143" s="1">
        <f t="shared" si="22"/>
        <v>2036</v>
      </c>
      <c r="V143" s="1">
        <f t="shared" si="22"/>
        <v>2037</v>
      </c>
      <c r="W143" s="1">
        <f t="shared" si="22"/>
        <v>2038</v>
      </c>
      <c r="X143" s="1">
        <f t="shared" si="22"/>
        <v>2039</v>
      </c>
    </row>
    <row r="144" spans="1:24" ht="13.5" thickBot="1" x14ac:dyDescent="0.25">
      <c r="C144" s="2" t="s">
        <v>240</v>
      </c>
      <c r="D144" s="2" t="s">
        <v>7</v>
      </c>
      <c r="E144" s="10">
        <f t="shared" ref="E144:X144" ca="1" si="23">SUMIFS(OFFSET(incAchievBPAStart2,1,D$8-StartYearBPA,9998),SectorArrayBPA,$C144,EndUseArrayBPA,$D144)</f>
        <v>14.414943360875863</v>
      </c>
      <c r="F144" s="10">
        <f t="shared" ca="1" si="23"/>
        <v>15.533956883294277</v>
      </c>
      <c r="G144" s="10">
        <f t="shared" ca="1" si="23"/>
        <v>16.614929071052352</v>
      </c>
      <c r="H144" s="10">
        <f t="shared" ca="1" si="23"/>
        <v>17.379478064139761</v>
      </c>
      <c r="I144" s="10">
        <f t="shared" ca="1" si="23"/>
        <v>18.100383948922396</v>
      </c>
      <c r="J144" s="10">
        <f t="shared" ca="1" si="23"/>
        <v>18.509626159807318</v>
      </c>
      <c r="K144" s="10">
        <f t="shared" ca="1" si="23"/>
        <v>18.521295166923537</v>
      </c>
      <c r="L144" s="10">
        <f t="shared" ca="1" si="23"/>
        <v>18.706301664830203</v>
      </c>
      <c r="M144" s="10">
        <f t="shared" ca="1" si="23"/>
        <v>18.829096117241633</v>
      </c>
      <c r="N144" s="10">
        <f t="shared" ca="1" si="23"/>
        <v>18.727879976995265</v>
      </c>
      <c r="O144" s="10">
        <f t="shared" ca="1" si="23"/>
        <v>18.739392342990232</v>
      </c>
      <c r="P144" s="10">
        <f t="shared" ca="1" si="23"/>
        <v>18.644010224774661</v>
      </c>
      <c r="Q144" s="10">
        <f t="shared" ca="1" si="23"/>
        <v>18.402637290581623</v>
      </c>
      <c r="R144" s="10">
        <f t="shared" ca="1" si="23"/>
        <v>18.253726398129562</v>
      </c>
      <c r="S144" s="10">
        <f t="shared" ca="1" si="23"/>
        <v>18.112103447564767</v>
      </c>
      <c r="T144" s="10">
        <f t="shared" ca="1" si="23"/>
        <v>18.050201665424119</v>
      </c>
      <c r="U144" s="10">
        <f t="shared" ca="1" si="23"/>
        <v>17.902236904976345</v>
      </c>
      <c r="V144" s="10">
        <f t="shared" ca="1" si="23"/>
        <v>17.868980382945654</v>
      </c>
      <c r="W144" s="10">
        <f t="shared" ca="1" si="23"/>
        <v>17.824255167942322</v>
      </c>
      <c r="X144" s="10">
        <f t="shared" ca="1" si="23"/>
        <v>17.791226500893718</v>
      </c>
    </row>
    <row r="145" spans="3:25" ht="13.5" thickBot="1" x14ac:dyDescent="0.25">
      <c r="C145" s="2" t="s">
        <v>240</v>
      </c>
      <c r="D145" s="2" t="s">
        <v>244</v>
      </c>
      <c r="E145" s="10">
        <f t="shared" ref="E145:X145" ca="1" si="24">SUMIFS(OFFSET(incAchievBPAStart2,1,D$8-StartYearBPA,9998),SectorArrayBPA,$C145,EndUseArrayBPA,$D145)</f>
        <v>0.25909397611238255</v>
      </c>
      <c r="F145" s="10">
        <f t="shared" ca="1" si="24"/>
        <v>0.25970195391765022</v>
      </c>
      <c r="G145" s="10">
        <f t="shared" ca="1" si="24"/>
        <v>0.26160383052449465</v>
      </c>
      <c r="H145" s="10">
        <f t="shared" ca="1" si="24"/>
        <v>0.26350570713133908</v>
      </c>
      <c r="I145" s="10">
        <f t="shared" ca="1" si="24"/>
        <v>0.26540758373818346</v>
      </c>
      <c r="J145" s="10">
        <f t="shared" ca="1" si="24"/>
        <v>0.26730946034502767</v>
      </c>
      <c r="K145" s="10">
        <f t="shared" ca="1" si="24"/>
        <v>0.26921133695187222</v>
      </c>
      <c r="L145" s="10">
        <f t="shared" ca="1" si="24"/>
        <v>0.27111321355871654</v>
      </c>
      <c r="M145" s="10">
        <f t="shared" ca="1" si="24"/>
        <v>0.27301509016556097</v>
      </c>
      <c r="N145" s="10">
        <f t="shared" ca="1" si="24"/>
        <v>0.27491696677240535</v>
      </c>
      <c r="O145" s="10">
        <f t="shared" ca="1" si="24"/>
        <v>0.27681884337924967</v>
      </c>
      <c r="P145" s="10">
        <f t="shared" ca="1" si="24"/>
        <v>0.27872071998609416</v>
      </c>
      <c r="Q145" s="10">
        <f t="shared" ca="1" si="24"/>
        <v>0.28062259659293848</v>
      </c>
      <c r="R145" s="10">
        <f t="shared" ca="1" si="24"/>
        <v>0.2825244731997828</v>
      </c>
      <c r="S145" s="10">
        <f t="shared" ca="1" si="24"/>
        <v>0.28442634980662729</v>
      </c>
      <c r="T145" s="10">
        <f t="shared" ca="1" si="24"/>
        <v>0.28632822641347172</v>
      </c>
      <c r="U145" s="10">
        <f t="shared" ca="1" si="24"/>
        <v>0.28632140772530301</v>
      </c>
      <c r="V145" s="10">
        <f t="shared" ca="1" si="24"/>
        <v>0.28631451287728688</v>
      </c>
      <c r="W145" s="10">
        <f t="shared" ca="1" si="24"/>
        <v>0.28630754036210132</v>
      </c>
      <c r="X145" s="10">
        <f t="shared" ca="1" si="24"/>
        <v>0.28630048862641838</v>
      </c>
    </row>
    <row r="146" spans="3:25" ht="13.5" thickBot="1" x14ac:dyDescent="0.25">
      <c r="C146" s="2" t="s">
        <v>240</v>
      </c>
      <c r="D146" s="2" t="s">
        <v>300</v>
      </c>
      <c r="E146" s="10">
        <f t="shared" ref="E146:X146" ca="1" si="25">SUMIFS(OFFSET(incAchievBPAStart2,1,D$8-StartYearBPA,9998),SectorArrayBPA,$C146,EndUseArrayBPA,$D146)</f>
        <v>7.2334823186002835</v>
      </c>
      <c r="F146" s="10">
        <f t="shared" ca="1" si="25"/>
        <v>9.1119562151408928</v>
      </c>
      <c r="G146" s="10">
        <f t="shared" ca="1" si="25"/>
        <v>11.17549256282247</v>
      </c>
      <c r="H146" s="10">
        <f t="shared" ca="1" si="25"/>
        <v>12.95170131431134</v>
      </c>
      <c r="I146" s="10">
        <f t="shared" ca="1" si="25"/>
        <v>14.77048601278454</v>
      </c>
      <c r="J146" s="10">
        <f t="shared" ca="1" si="25"/>
        <v>16.359237555860759</v>
      </c>
      <c r="K146" s="10">
        <f t="shared" ca="1" si="25"/>
        <v>17.672957020893797</v>
      </c>
      <c r="L146" s="10">
        <f t="shared" ca="1" si="25"/>
        <v>18.408096910990711</v>
      </c>
      <c r="M146" s="10">
        <f t="shared" ca="1" si="25"/>
        <v>19.001737358047869</v>
      </c>
      <c r="N146" s="10">
        <f t="shared" ca="1" si="25"/>
        <v>19.520457929608916</v>
      </c>
      <c r="O146" s="10">
        <f t="shared" ca="1" si="25"/>
        <v>20.038137339580302</v>
      </c>
      <c r="P146" s="10">
        <f t="shared" ca="1" si="25"/>
        <v>20.358390796926269</v>
      </c>
      <c r="Q146" s="10">
        <f t="shared" ca="1" si="25"/>
        <v>20.762679053654878</v>
      </c>
      <c r="R146" s="10">
        <f t="shared" ca="1" si="25"/>
        <v>21.263842214185292</v>
      </c>
      <c r="S146" s="10">
        <f t="shared" ca="1" si="25"/>
        <v>21.862603537208248</v>
      </c>
      <c r="T146" s="10">
        <f t="shared" ca="1" si="25"/>
        <v>22.425557571642784</v>
      </c>
      <c r="U146" s="10">
        <f t="shared" ca="1" si="25"/>
        <v>22.945990185921033</v>
      </c>
      <c r="V146" s="10">
        <f t="shared" ca="1" si="25"/>
        <v>23.717317173071976</v>
      </c>
      <c r="W146" s="10">
        <f t="shared" ca="1" si="25"/>
        <v>24.575128911552419</v>
      </c>
      <c r="X146" s="10">
        <f t="shared" ca="1" si="25"/>
        <v>25.452486487979208</v>
      </c>
    </row>
    <row r="147" spans="3:25" ht="13.5" thickBot="1" x14ac:dyDescent="0.25">
      <c r="C147" s="2" t="s">
        <v>240</v>
      </c>
      <c r="D147" s="2" t="s">
        <v>308</v>
      </c>
      <c r="E147" s="10">
        <f t="shared" ref="E147:X147" ca="1" si="26">SUMIFS(OFFSET(incAchievBPAStart2,1,D$8-StartYearBPA,9998),SectorArrayBPA,$C147,EndUseArrayBPA,$D147)</f>
        <v>0.5107428719188154</v>
      </c>
      <c r="F147" s="10">
        <f t="shared" ca="1" si="26"/>
        <v>0.66743190983098577</v>
      </c>
      <c r="G147" s="10">
        <f t="shared" ca="1" si="26"/>
        <v>0.8385871645641606</v>
      </c>
      <c r="H147" s="10">
        <f t="shared" ca="1" si="26"/>
        <v>1.0127357571025468</v>
      </c>
      <c r="I147" s="10">
        <f t="shared" ca="1" si="26"/>
        <v>1.1756313764124293</v>
      </c>
      <c r="J147" s="10">
        <f t="shared" ca="1" si="26"/>
        <v>1.3110026986827188</v>
      </c>
      <c r="K147" s="10">
        <f t="shared" ca="1" si="26"/>
        <v>1.4103649122773572</v>
      </c>
      <c r="L147" s="10">
        <f t="shared" ca="1" si="26"/>
        <v>1.4758820472074354</v>
      </c>
      <c r="M147" s="10">
        <f t="shared" ca="1" si="26"/>
        <v>1.5118358457131149</v>
      </c>
      <c r="N147" s="10">
        <f t="shared" ca="1" si="26"/>
        <v>1.5268751095653901</v>
      </c>
      <c r="O147" s="10">
        <f t="shared" ca="1" si="26"/>
        <v>1.5295444451418201</v>
      </c>
      <c r="P147" s="10">
        <f t="shared" ca="1" si="26"/>
        <v>1.5260847849357513</v>
      </c>
      <c r="Q147" s="10">
        <f t="shared" ca="1" si="26"/>
        <v>1.5202756436189515</v>
      </c>
      <c r="R147" s="10">
        <f t="shared" ca="1" si="26"/>
        <v>1.5144859791276837</v>
      </c>
      <c r="S147" s="10">
        <f t="shared" ca="1" si="26"/>
        <v>1.5088981528105934</v>
      </c>
      <c r="T147" s="10">
        <f t="shared" ca="1" si="26"/>
        <v>1.5036189896717966</v>
      </c>
      <c r="U147" s="10">
        <f t="shared" ca="1" si="26"/>
        <v>1.4958234652061395</v>
      </c>
      <c r="V147" s="10">
        <f t="shared" ca="1" si="26"/>
        <v>1.4914163495662722</v>
      </c>
      <c r="W147" s="10">
        <f t="shared" ca="1" si="26"/>
        <v>1.4870313481708142</v>
      </c>
      <c r="X147" s="10">
        <f t="shared" ca="1" si="26"/>
        <v>1.4826624934015977</v>
      </c>
    </row>
    <row r="148" spans="3:25" ht="13.5" thickBot="1" x14ac:dyDescent="0.25">
      <c r="C148" s="2" t="s">
        <v>240</v>
      </c>
      <c r="D148" s="2" t="s">
        <v>314</v>
      </c>
      <c r="E148" s="10">
        <f t="shared" ref="E148:X148" ca="1" si="27">SUMIFS(OFFSET(incAchievBPAStart2,1,D$8-StartYearBPA,9998),SectorArrayBPA,$C148,EndUseArrayBPA,$D148)</f>
        <v>6.6685456463088677</v>
      </c>
      <c r="F148" s="10">
        <f t="shared" ca="1" si="27"/>
        <v>6.8520274060599231</v>
      </c>
      <c r="G148" s="10">
        <f t="shared" ca="1" si="27"/>
        <v>7.627422260157446</v>
      </c>
      <c r="H148" s="10">
        <f t="shared" ca="1" si="27"/>
        <v>8.9165863678067065</v>
      </c>
      <c r="I148" s="10">
        <f t="shared" ca="1" si="27"/>
        <v>10.644203396282846</v>
      </c>
      <c r="J148" s="10">
        <f t="shared" ca="1" si="27"/>
        <v>12.077576265646281</v>
      </c>
      <c r="K148" s="10">
        <f t="shared" ca="1" si="27"/>
        <v>13.024875291551462</v>
      </c>
      <c r="L148" s="10">
        <f t="shared" ca="1" si="27"/>
        <v>13.961285904054868</v>
      </c>
      <c r="M148" s="10">
        <f t="shared" ca="1" si="27"/>
        <v>14.472357605570823</v>
      </c>
      <c r="N148" s="10">
        <f t="shared" ca="1" si="27"/>
        <v>14.189755098494409</v>
      </c>
      <c r="O148" s="10">
        <f t="shared" ca="1" si="27"/>
        <v>13.523210317614</v>
      </c>
      <c r="P148" s="10">
        <f t="shared" ca="1" si="27"/>
        <v>12.22671911116139</v>
      </c>
      <c r="Q148" s="10">
        <f t="shared" ca="1" si="27"/>
        <v>10.579356610575539</v>
      </c>
      <c r="R148" s="10">
        <f t="shared" ca="1" si="27"/>
        <v>8.8911983503790921</v>
      </c>
      <c r="S148" s="10">
        <f t="shared" ca="1" si="27"/>
        <v>7.2502994711842828</v>
      </c>
      <c r="T148" s="10">
        <f t="shared" ca="1" si="27"/>
        <v>5.9060783793442493</v>
      </c>
      <c r="U148" s="10">
        <f t="shared" ca="1" si="27"/>
        <v>4.6463239316033063</v>
      </c>
      <c r="V148" s="10">
        <f t="shared" ca="1" si="27"/>
        <v>3.8522651603999924</v>
      </c>
      <c r="W148" s="10">
        <f t="shared" ca="1" si="27"/>
        <v>3.288652959032337</v>
      </c>
      <c r="X148" s="10">
        <f t="shared" ca="1" si="27"/>
        <v>2.9030694262960921</v>
      </c>
    </row>
    <row r="149" spans="3:25" ht="13.5" thickBot="1" x14ac:dyDescent="0.25">
      <c r="C149" s="2" t="s">
        <v>240</v>
      </c>
      <c r="D149" s="2" t="s">
        <v>25</v>
      </c>
      <c r="E149" s="10">
        <f t="shared" ref="E149:X149" ca="1" si="28">SUMIFS(OFFSET(incAchievBPAStart2,1,D$8-StartYearBPA,9998),SectorArrayBPA,$C149,EndUseArrayBPA,$D149)</f>
        <v>0.32538519734342086</v>
      </c>
      <c r="F149" s="10">
        <f t="shared" ca="1" si="28"/>
        <v>0.38927718000760358</v>
      </c>
      <c r="G149" s="10">
        <f t="shared" ca="1" si="28"/>
        <v>0.45160492989245593</v>
      </c>
      <c r="H149" s="10">
        <f t="shared" ca="1" si="28"/>
        <v>0.49046599255925666</v>
      </c>
      <c r="I149" s="10">
        <f t="shared" ca="1" si="28"/>
        <v>0.52769736027986058</v>
      </c>
      <c r="J149" s="10">
        <f t="shared" ca="1" si="28"/>
        <v>0.56376368138366351</v>
      </c>
      <c r="K149" s="10">
        <f t="shared" ca="1" si="28"/>
        <v>0.58940513823075213</v>
      </c>
      <c r="L149" s="10">
        <f t="shared" ca="1" si="28"/>
        <v>0.62025752831002468</v>
      </c>
      <c r="M149" s="10">
        <f t="shared" ca="1" si="28"/>
        <v>0.64816543573899987</v>
      </c>
      <c r="N149" s="10">
        <f t="shared" ca="1" si="28"/>
        <v>0.6489887077750065</v>
      </c>
      <c r="O149" s="10">
        <f t="shared" ca="1" si="28"/>
        <v>0.664784419288309</v>
      </c>
      <c r="P149" s="10">
        <f t="shared" ca="1" si="28"/>
        <v>0.66976042012971604</v>
      </c>
      <c r="Q149" s="10">
        <f t="shared" ca="1" si="28"/>
        <v>0.65961606608201129</v>
      </c>
      <c r="R149" s="10">
        <f t="shared" ca="1" si="28"/>
        <v>0.65505382591252459</v>
      </c>
      <c r="S149" s="10">
        <f t="shared" ca="1" si="28"/>
        <v>0.64998254361463326</v>
      </c>
      <c r="T149" s="10">
        <f t="shared" ca="1" si="28"/>
        <v>0.64882436293514378</v>
      </c>
      <c r="U149" s="10">
        <f t="shared" ca="1" si="28"/>
        <v>0.64766409075359421</v>
      </c>
      <c r="V149" s="10">
        <f t="shared" ca="1" si="28"/>
        <v>0.64650381857204398</v>
      </c>
      <c r="W149" s="10">
        <f t="shared" ca="1" si="28"/>
        <v>0.64534354639049341</v>
      </c>
      <c r="X149" s="10">
        <f t="shared" ca="1" si="28"/>
        <v>0.64418327420894339</v>
      </c>
    </row>
    <row r="150" spans="3:25" ht="13.5" thickBot="1" x14ac:dyDescent="0.25">
      <c r="C150" s="2" t="s">
        <v>240</v>
      </c>
      <c r="D150" s="2" t="s">
        <v>28</v>
      </c>
      <c r="E150" s="10">
        <f t="shared" ref="E150:X150" ca="1" si="29">SUMIFS(OFFSET(incAchievBPAStart2,1,D$8-StartYearBPA,9998),SectorArrayBPA,$C150,EndUseArrayBPA,$D150)</f>
        <v>2.44966675297026</v>
      </c>
      <c r="F150" s="10">
        <f t="shared" ca="1" si="29"/>
        <v>2.5134985548445803</v>
      </c>
      <c r="G150" s="10">
        <f t="shared" ca="1" si="29"/>
        <v>2.5909679700579558</v>
      </c>
      <c r="H150" s="10">
        <f t="shared" ca="1" si="29"/>
        <v>2.6796243196728375</v>
      </c>
      <c r="I150" s="10">
        <f t="shared" ca="1" si="29"/>
        <v>2.7750515920167866</v>
      </c>
      <c r="J150" s="10">
        <f t="shared" ca="1" si="29"/>
        <v>2.6178838146228256</v>
      </c>
      <c r="K150" s="10">
        <f t="shared" ca="1" si="29"/>
        <v>2.253644769740514</v>
      </c>
      <c r="L150" s="10">
        <f t="shared" ca="1" si="29"/>
        <v>1.9734444450901696</v>
      </c>
      <c r="M150" s="10">
        <f t="shared" ca="1" si="29"/>
        <v>1.7585767316775691</v>
      </c>
      <c r="N150" s="10">
        <f t="shared" ca="1" si="29"/>
        <v>1.5965592047359469</v>
      </c>
      <c r="O150" s="10">
        <f t="shared" ca="1" si="29"/>
        <v>1.4151838101552809</v>
      </c>
      <c r="P150" s="10">
        <f t="shared" ca="1" si="29"/>
        <v>1.2675059553519799</v>
      </c>
      <c r="Q150" s="10">
        <f t="shared" ca="1" si="29"/>
        <v>1.1483152652135309</v>
      </c>
      <c r="R150" s="10">
        <f t="shared" ca="1" si="29"/>
        <v>1.0526331674179676</v>
      </c>
      <c r="S150" s="10">
        <f t="shared" ca="1" si="29"/>
        <v>0.97600905095121304</v>
      </c>
      <c r="T150" s="10">
        <f t="shared" ca="1" si="29"/>
        <v>0.91469596537615838</v>
      </c>
      <c r="U150" s="10">
        <f t="shared" ca="1" si="29"/>
        <v>0.87159334006740063</v>
      </c>
      <c r="V150" s="10">
        <f t="shared" ca="1" si="29"/>
        <v>0.87159334006740063</v>
      </c>
      <c r="W150" s="10">
        <f t="shared" ca="1" si="29"/>
        <v>0.87159334006740063</v>
      </c>
      <c r="X150" s="10">
        <f t="shared" ca="1" si="29"/>
        <v>0.87159334006740063</v>
      </c>
    </row>
    <row r="151" spans="3:25" ht="13.5" thickBot="1" x14ac:dyDescent="0.25">
      <c r="C151" s="2" t="s">
        <v>240</v>
      </c>
      <c r="D151" s="2" t="s">
        <v>622</v>
      </c>
      <c r="E151" s="10">
        <f t="shared" ref="E151:X151" ca="1" si="30">SUMIFS(OFFSET(incAchievBPAStart2,1,D$8-StartYearBPA,9998),SectorArrayBPA,$C151,EndUseArrayBPA,$D151)</f>
        <v>0.40029314643476371</v>
      </c>
      <c r="F151" s="10">
        <f t="shared" ca="1" si="30"/>
        <v>0.31984114989647988</v>
      </c>
      <c r="G151" s="10">
        <f t="shared" ca="1" si="30"/>
        <v>0.26704752770328227</v>
      </c>
      <c r="H151" s="10">
        <f t="shared" ca="1" si="30"/>
        <v>0.2489996118579631</v>
      </c>
      <c r="I151" s="10">
        <f t="shared" ca="1" si="30"/>
        <v>0.25041745091511763</v>
      </c>
      <c r="J151" s="10">
        <f t="shared" ca="1" si="30"/>
        <v>0.25030298229883441</v>
      </c>
      <c r="K151" s="10">
        <f t="shared" ca="1" si="30"/>
        <v>0.24784993999848187</v>
      </c>
      <c r="L151" s="10">
        <f t="shared" ca="1" si="30"/>
        <v>0.24471308532821143</v>
      </c>
      <c r="M151" s="10">
        <f t="shared" ca="1" si="30"/>
        <v>0.23983414775009046</v>
      </c>
      <c r="N151" s="10">
        <f t="shared" ca="1" si="30"/>
        <v>0.23212519207824309</v>
      </c>
      <c r="O151" s="10">
        <f t="shared" ca="1" si="30"/>
        <v>0.22580020589397129</v>
      </c>
      <c r="P151" s="10">
        <f t="shared" ca="1" si="30"/>
        <v>0.21664782386925929</v>
      </c>
      <c r="Q151" s="10">
        <f t="shared" ca="1" si="30"/>
        <v>0.20796227627280151</v>
      </c>
      <c r="R151" s="10">
        <f t="shared" ca="1" si="30"/>
        <v>0.20136996513070923</v>
      </c>
      <c r="S151" s="10">
        <f t="shared" ca="1" si="30"/>
        <v>0.19606448325071849</v>
      </c>
      <c r="T151" s="10">
        <f t="shared" ca="1" si="30"/>
        <v>0.19226978499099559</v>
      </c>
      <c r="U151" s="10">
        <f t="shared" ca="1" si="30"/>
        <v>0.18930686591899173</v>
      </c>
      <c r="V151" s="10">
        <f t="shared" ca="1" si="30"/>
        <v>0.18781164468121339</v>
      </c>
      <c r="W151" s="10">
        <f t="shared" ca="1" si="30"/>
        <v>0.18763634921187247</v>
      </c>
      <c r="X151" s="10">
        <f t="shared" ca="1" si="30"/>
        <v>0.18765120588264739</v>
      </c>
    </row>
    <row r="152" spans="3:25" ht="13.5" thickBot="1" x14ac:dyDescent="0.25">
      <c r="C152" s="2" t="s">
        <v>240</v>
      </c>
      <c r="D152" s="2" t="s">
        <v>689</v>
      </c>
      <c r="E152" s="10">
        <f t="shared" ref="E152:X152" ca="1" si="31">SUMIFS(OFFSET(incAchievBPAStart2,1,D$8-StartYearBPA,9998),SectorArrayBPA,$C152,EndUseArrayBPA,$D152)</f>
        <v>0.67895284146222845</v>
      </c>
      <c r="F152" s="10">
        <f t="shared" ca="1" si="31"/>
        <v>0.8520999705778638</v>
      </c>
      <c r="G152" s="10">
        <f t="shared" ca="1" si="31"/>
        <v>1.0592477974181516</v>
      </c>
      <c r="H152" s="10">
        <f t="shared" ca="1" si="31"/>
        <v>1.2377626676245777</v>
      </c>
      <c r="I152" s="10">
        <f t="shared" ca="1" si="31"/>
        <v>1.4160679240035245</v>
      </c>
      <c r="J152" s="10">
        <f t="shared" ca="1" si="31"/>
        <v>1.6616228645680444</v>
      </c>
      <c r="K152" s="10">
        <f t="shared" ca="1" si="31"/>
        <v>1.8188350012930499</v>
      </c>
      <c r="L152" s="10">
        <f t="shared" ca="1" si="31"/>
        <v>1.8447118872155053</v>
      </c>
      <c r="M152" s="10">
        <f t="shared" ca="1" si="31"/>
        <v>1.7166437176283542</v>
      </c>
      <c r="N152" s="10">
        <f t="shared" ca="1" si="31"/>
        <v>1.4465906549207475</v>
      </c>
      <c r="O152" s="10">
        <f t="shared" ca="1" si="31"/>
        <v>1.0833090051155492</v>
      </c>
      <c r="P152" s="10">
        <f t="shared" ca="1" si="31"/>
        <v>0.69990501206711297</v>
      </c>
      <c r="Q152" s="10">
        <f t="shared" ca="1" si="31"/>
        <v>0.36753543562644192</v>
      </c>
      <c r="R152" s="10">
        <f t="shared" ca="1" si="31"/>
        <v>0.12877772501958828</v>
      </c>
      <c r="S152" s="10">
        <f t="shared" ca="1" si="31"/>
        <v>0</v>
      </c>
      <c r="T152" s="10">
        <f t="shared" ca="1" si="31"/>
        <v>0</v>
      </c>
      <c r="U152" s="10">
        <f t="shared" ca="1" si="31"/>
        <v>0</v>
      </c>
      <c r="V152" s="10">
        <f t="shared" ca="1" si="31"/>
        <v>0</v>
      </c>
      <c r="W152" s="10">
        <f t="shared" ca="1" si="31"/>
        <v>0</v>
      </c>
      <c r="X152" s="10">
        <f t="shared" ca="1" si="31"/>
        <v>0</v>
      </c>
    </row>
    <row r="153" spans="3:25" ht="15.75" thickBot="1" x14ac:dyDescent="0.25">
      <c r="C153" s="11" t="s">
        <v>240</v>
      </c>
      <c r="D153" s="11" t="s">
        <v>1136</v>
      </c>
      <c r="E153" s="12">
        <f ca="1">SUM(E144:E152)</f>
        <v>32.941106112026887</v>
      </c>
      <c r="F153" s="12">
        <f t="shared" ref="F153:X153" ca="1" si="32">SUM(F144:F152)</f>
        <v>36.499791223570256</v>
      </c>
      <c r="G153" s="12">
        <f t="shared" ca="1" si="32"/>
        <v>40.886903114192769</v>
      </c>
      <c r="H153" s="12">
        <f t="shared" ca="1" si="32"/>
        <v>45.180859802206335</v>
      </c>
      <c r="I153" s="12">
        <f t="shared" ca="1" si="32"/>
        <v>49.925346645355688</v>
      </c>
      <c r="J153" s="12">
        <f t="shared" ca="1" si="32"/>
        <v>53.618325483215472</v>
      </c>
      <c r="K153" s="12">
        <f t="shared" ca="1" si="32"/>
        <v>55.808438577860827</v>
      </c>
      <c r="L153" s="12">
        <f t="shared" ca="1" si="32"/>
        <v>57.505806686585849</v>
      </c>
      <c r="M153" s="12">
        <f t="shared" ca="1" si="32"/>
        <v>58.451262049534016</v>
      </c>
      <c r="N153" s="12">
        <f t="shared" ca="1" si="32"/>
        <v>58.164148840946325</v>
      </c>
      <c r="O153" s="12">
        <f t="shared" ca="1" si="32"/>
        <v>57.496180729158723</v>
      </c>
      <c r="P153" s="12">
        <f t="shared" ca="1" si="32"/>
        <v>55.887744849202235</v>
      </c>
      <c r="Q153" s="12">
        <f t="shared" ca="1" si="32"/>
        <v>53.929000238218713</v>
      </c>
      <c r="R153" s="12">
        <f t="shared" ca="1" si="32"/>
        <v>52.243612098502197</v>
      </c>
      <c r="S153" s="12">
        <f t="shared" ca="1" si="32"/>
        <v>50.840387036391085</v>
      </c>
      <c r="T153" s="12">
        <f t="shared" ca="1" si="32"/>
        <v>49.927574945798725</v>
      </c>
      <c r="U153" s="12">
        <f t="shared" ca="1" si="32"/>
        <v>48.985260192172106</v>
      </c>
      <c r="V153" s="12">
        <f t="shared" ca="1" si="32"/>
        <v>48.922202382181837</v>
      </c>
      <c r="W153" s="12">
        <f t="shared" ca="1" si="32"/>
        <v>49.165949162729753</v>
      </c>
      <c r="X153" s="12">
        <f t="shared" ca="1" si="32"/>
        <v>49.619173217356021</v>
      </c>
    </row>
    <row r="155" spans="3:25" ht="13.5" thickBot="1" x14ac:dyDescent="0.25">
      <c r="C155" s="5" t="s">
        <v>1147</v>
      </c>
    </row>
    <row r="156" spans="3:25" ht="13.5" thickBot="1" x14ac:dyDescent="0.25">
      <c r="C156" s="1" t="s">
        <v>1</v>
      </c>
      <c r="D156" s="1" t="s">
        <v>2</v>
      </c>
      <c r="E156" s="1">
        <f>StartYear7thBPA</f>
        <v>2020</v>
      </c>
      <c r="F156" s="1">
        <f>E156+1</f>
        <v>2021</v>
      </c>
      <c r="G156" s="1">
        <f t="shared" ref="G156:X156" si="33">F156+1</f>
        <v>2022</v>
      </c>
      <c r="H156" s="1">
        <f t="shared" si="33"/>
        <v>2023</v>
      </c>
      <c r="I156" s="1">
        <f t="shared" si="33"/>
        <v>2024</v>
      </c>
      <c r="J156" s="1">
        <f t="shared" si="33"/>
        <v>2025</v>
      </c>
      <c r="K156" s="1">
        <f t="shared" si="33"/>
        <v>2026</v>
      </c>
      <c r="L156" s="1">
        <f t="shared" si="33"/>
        <v>2027</v>
      </c>
      <c r="M156" s="1">
        <f t="shared" si="33"/>
        <v>2028</v>
      </c>
      <c r="N156" s="1">
        <f t="shared" si="33"/>
        <v>2029</v>
      </c>
      <c r="O156" s="1">
        <f t="shared" si="33"/>
        <v>2030</v>
      </c>
      <c r="P156" s="1">
        <f t="shared" si="33"/>
        <v>2031</v>
      </c>
      <c r="Q156" s="1">
        <f t="shared" si="33"/>
        <v>2032</v>
      </c>
      <c r="R156" s="1">
        <f t="shared" si="33"/>
        <v>2033</v>
      </c>
      <c r="S156" s="1">
        <f t="shared" si="33"/>
        <v>2034</v>
      </c>
      <c r="T156" s="1">
        <f t="shared" si="33"/>
        <v>2035</v>
      </c>
      <c r="U156" s="1">
        <f t="shared" si="33"/>
        <v>2036</v>
      </c>
      <c r="V156" s="1">
        <f t="shared" si="33"/>
        <v>2037</v>
      </c>
      <c r="W156" s="1">
        <f t="shared" si="33"/>
        <v>2038</v>
      </c>
      <c r="X156" s="1">
        <f t="shared" si="33"/>
        <v>2039</v>
      </c>
      <c r="Y156" s="1" t="s">
        <v>5</v>
      </c>
    </row>
    <row r="157" spans="3:25" ht="13.5" thickBot="1" x14ac:dyDescent="0.25">
      <c r="C157" s="2" t="s">
        <v>240</v>
      </c>
      <c r="D157" s="2" t="s">
        <v>7</v>
      </c>
      <c r="E157" s="10">
        <f t="shared" ref="E157:X157" ca="1" si="34">SUMIFS(OFFSET(CumAchievBPAStart2,1,D$8-StartYearBPA,9998),SectorArrayBPA,$C157,EndUseArrayBPA,$D157)</f>
        <v>14.414943360875863</v>
      </c>
      <c r="F157" s="10">
        <f t="shared" ca="1" si="34"/>
        <v>28.160539716775311</v>
      </c>
      <c r="G157" s="10">
        <f t="shared" ca="1" si="34"/>
        <v>42.399724935461464</v>
      </c>
      <c r="H157" s="10">
        <f t="shared" ca="1" si="34"/>
        <v>57.360047460875016</v>
      </c>
      <c r="I157" s="10">
        <f t="shared" ca="1" si="34"/>
        <v>72.21863567553136</v>
      </c>
      <c r="J157" s="10">
        <f t="shared" ca="1" si="34"/>
        <v>87.429231501085994</v>
      </c>
      <c r="K157" s="10">
        <f t="shared" ca="1" si="34"/>
        <v>101.57466185938189</v>
      </c>
      <c r="L157" s="10">
        <f t="shared" ca="1" si="34"/>
        <v>112.6857482627037</v>
      </c>
      <c r="M157" s="10">
        <f t="shared" ca="1" si="34"/>
        <v>121.81523110555665</v>
      </c>
      <c r="N157" s="10">
        <f t="shared" ca="1" si="34"/>
        <v>129.01420388152175</v>
      </c>
      <c r="O157" s="10">
        <f t="shared" ca="1" si="34"/>
        <v>135.68128928077422</v>
      </c>
      <c r="P157" s="10">
        <f t="shared" ca="1" si="34"/>
        <v>142.22797381472918</v>
      </c>
      <c r="Q157" s="10">
        <f t="shared" ca="1" si="34"/>
        <v>148.63521975410254</v>
      </c>
      <c r="R157" s="10">
        <f t="shared" ca="1" si="34"/>
        <v>154.98491191655503</v>
      </c>
      <c r="S157" s="10">
        <f t="shared" ca="1" si="34"/>
        <v>161.27801499981464</v>
      </c>
      <c r="T157" s="10">
        <f t="shared" ca="1" si="34"/>
        <v>167.58394678548319</v>
      </c>
      <c r="U157" s="10">
        <f t="shared" ca="1" si="34"/>
        <v>173.88364253908435</v>
      </c>
      <c r="V157" s="10">
        <f t="shared" ca="1" si="34"/>
        <v>180.09850806360774</v>
      </c>
      <c r="W157" s="10">
        <f t="shared" ca="1" si="34"/>
        <v>186.13654528967839</v>
      </c>
      <c r="X157" s="10">
        <f t="shared" ca="1" si="34"/>
        <v>192.07595946817565</v>
      </c>
      <c r="Y157" s="10">
        <f t="shared" ref="Y157:Y165" si="35">SUMIFS(CumulativeATPBPA2,SectorArrayBPA,$C157,EndUseArrayBPA,$D157)</f>
        <v>192.07595946817565</v>
      </c>
    </row>
    <row r="158" spans="3:25" ht="13.5" thickBot="1" x14ac:dyDescent="0.25">
      <c r="C158" s="2" t="s">
        <v>240</v>
      </c>
      <c r="D158" s="2" t="s">
        <v>244</v>
      </c>
      <c r="E158" s="10">
        <f t="shared" ref="E158:X158" ca="1" si="36">SUMIFS(OFFSET(CumAchievBPAStart2,1,D$8-StartYearBPA,9998),SectorArrayBPA,$C158,EndUseArrayBPA,$D158)</f>
        <v>0.25909397611238255</v>
      </c>
      <c r="F158" s="10">
        <f t="shared" ca="1" si="36"/>
        <v>0.51879593003003288</v>
      </c>
      <c r="G158" s="10">
        <f t="shared" ca="1" si="36"/>
        <v>0.78039976055452731</v>
      </c>
      <c r="H158" s="10">
        <f t="shared" ca="1" si="36"/>
        <v>1.0439054676858666</v>
      </c>
      <c r="I158" s="10">
        <f t="shared" ca="1" si="36"/>
        <v>1.3093130514240496</v>
      </c>
      <c r="J158" s="10">
        <f t="shared" ca="1" si="36"/>
        <v>1.5766225117690778</v>
      </c>
      <c r="K158" s="10">
        <f t="shared" ca="1" si="36"/>
        <v>1.84583384872095</v>
      </c>
      <c r="L158" s="10">
        <f t="shared" ca="1" si="36"/>
        <v>2.1169470622796656</v>
      </c>
      <c r="M158" s="10">
        <f t="shared" ca="1" si="36"/>
        <v>2.3899621524452273</v>
      </c>
      <c r="N158" s="10">
        <f t="shared" ca="1" si="36"/>
        <v>2.6648791192176331</v>
      </c>
      <c r="O158" s="10">
        <f t="shared" ca="1" si="36"/>
        <v>2.9416979625968827</v>
      </c>
      <c r="P158" s="10">
        <f t="shared" ca="1" si="36"/>
        <v>3.2204186825829764</v>
      </c>
      <c r="Q158" s="10">
        <f t="shared" ca="1" si="36"/>
        <v>3.5010412791759147</v>
      </c>
      <c r="R158" s="10">
        <f t="shared" ca="1" si="36"/>
        <v>3.783565752375698</v>
      </c>
      <c r="S158" s="10">
        <f t="shared" ca="1" si="36"/>
        <v>4.0679921021823251</v>
      </c>
      <c r="T158" s="10">
        <f t="shared" ca="1" si="36"/>
        <v>4.3455764261991039</v>
      </c>
      <c r="U158" s="10">
        <f t="shared" ca="1" si="36"/>
        <v>4.5964514382796757</v>
      </c>
      <c r="V158" s="10">
        <f t="shared" ca="1" si="36"/>
        <v>4.8473203764264667</v>
      </c>
      <c r="W158" s="10">
        <f t="shared" ca="1" si="36"/>
        <v>5.0981831724475413</v>
      </c>
      <c r="X158" s="10">
        <f t="shared" ca="1" si="36"/>
        <v>5.3490397567918535</v>
      </c>
      <c r="Y158" s="10">
        <f t="shared" si="35"/>
        <v>5.3490397567918535</v>
      </c>
    </row>
    <row r="159" spans="3:25" ht="13.5" thickBot="1" x14ac:dyDescent="0.25">
      <c r="C159" s="2" t="s">
        <v>240</v>
      </c>
      <c r="D159" s="2" t="s">
        <v>300</v>
      </c>
      <c r="E159" s="10">
        <f t="shared" ref="E159:X159" ca="1" si="37">SUMIFS(OFFSET(CumAchievBPAStart2,1,D$8-StartYearBPA,9998),SectorArrayBPA,$C159,EndUseArrayBPA,$D159)</f>
        <v>7.2334823186002835</v>
      </c>
      <c r="F159" s="10">
        <f t="shared" ca="1" si="37"/>
        <v>16.345438533741174</v>
      </c>
      <c r="G159" s="10">
        <f t="shared" ca="1" si="37"/>
        <v>27.520931096563643</v>
      </c>
      <c r="H159" s="10">
        <f t="shared" ca="1" si="37"/>
        <v>37.944035396274487</v>
      </c>
      <c r="I159" s="10">
        <f t="shared" ca="1" si="37"/>
        <v>48.991988399252698</v>
      </c>
      <c r="J159" s="10">
        <f t="shared" ca="1" si="37"/>
        <v>61.079914477046785</v>
      </c>
      <c r="K159" s="10">
        <f t="shared" ca="1" si="37"/>
        <v>73.972852575210084</v>
      </c>
      <c r="L159" s="10">
        <f t="shared" ca="1" si="37"/>
        <v>87.291538626349492</v>
      </c>
      <c r="M159" s="10">
        <f t="shared" ca="1" si="37"/>
        <v>90.380277690604132</v>
      </c>
      <c r="N159" s="10">
        <f t="shared" ca="1" si="37"/>
        <v>92.348219838970607</v>
      </c>
      <c r="O159" s="10">
        <f t="shared" ca="1" si="37"/>
        <v>94.179636397163023</v>
      </c>
      <c r="P159" s="10">
        <f t="shared" ca="1" si="37"/>
        <v>95.900649157414449</v>
      </c>
      <c r="Q159" s="10">
        <f t="shared" ca="1" si="37"/>
        <v>97.528747993145231</v>
      </c>
      <c r="R159" s="10">
        <f t="shared" ca="1" si="37"/>
        <v>98.838637614320817</v>
      </c>
      <c r="S159" s="10">
        <f t="shared" ca="1" si="37"/>
        <v>100.12883571824916</v>
      </c>
      <c r="T159" s="10">
        <f t="shared" ca="1" si="37"/>
        <v>101.41475669070257</v>
      </c>
      <c r="U159" s="10">
        <f t="shared" ca="1" si="37"/>
        <v>102.69641257675458</v>
      </c>
      <c r="V159" s="10">
        <f t="shared" ca="1" si="37"/>
        <v>103.97381563330828</v>
      </c>
      <c r="W159" s="10">
        <f t="shared" ca="1" si="37"/>
        <v>105.24697808192965</v>
      </c>
      <c r="X159" s="10">
        <f t="shared" ca="1" si="37"/>
        <v>106.51591210894982</v>
      </c>
      <c r="Y159" s="10">
        <f t="shared" si="35"/>
        <v>106.51591210894982</v>
      </c>
    </row>
    <row r="160" spans="3:25" ht="13.5" thickBot="1" x14ac:dyDescent="0.25">
      <c r="C160" s="2" t="s">
        <v>240</v>
      </c>
      <c r="D160" s="2" t="s">
        <v>308</v>
      </c>
      <c r="E160" s="10">
        <f t="shared" ref="E160:X160" ca="1" si="38">SUMIFS(OFFSET(CumAchievBPAStart2,1,D$8-StartYearBPA,9998),SectorArrayBPA,$C160,EndUseArrayBPA,$D160)</f>
        <v>0.5107428719188154</v>
      </c>
      <c r="F160" s="10">
        <f t="shared" ca="1" si="38"/>
        <v>1.1781747817498012</v>
      </c>
      <c r="G160" s="10">
        <f t="shared" ca="1" si="38"/>
        <v>2.0167619463139617</v>
      </c>
      <c r="H160" s="10">
        <f t="shared" ca="1" si="38"/>
        <v>3.0294977034165087</v>
      </c>
      <c r="I160" s="10">
        <f t="shared" ca="1" si="38"/>
        <v>4.2051290798289385</v>
      </c>
      <c r="J160" s="10">
        <f t="shared" ca="1" si="38"/>
        <v>5.5161317785116575</v>
      </c>
      <c r="K160" s="10">
        <f t="shared" ca="1" si="38"/>
        <v>6.9264966907890146</v>
      </c>
      <c r="L160" s="10">
        <f t="shared" ca="1" si="38"/>
        <v>8.4023787379964485</v>
      </c>
      <c r="M160" s="10">
        <f t="shared" ca="1" si="38"/>
        <v>9.9142145837095672</v>
      </c>
      <c r="N160" s="10">
        <f t="shared" ca="1" si="38"/>
        <v>11.441089693274957</v>
      </c>
      <c r="O160" s="10">
        <f t="shared" ca="1" si="38"/>
        <v>12.970634138416775</v>
      </c>
      <c r="P160" s="10">
        <f t="shared" ca="1" si="38"/>
        <v>14.496718923352526</v>
      </c>
      <c r="Q160" s="10">
        <f t="shared" ca="1" si="38"/>
        <v>16.016947189316276</v>
      </c>
      <c r="R160" s="10">
        <f t="shared" ca="1" si="38"/>
        <v>17.526427091625308</v>
      </c>
      <c r="S160" s="10">
        <f t="shared" ca="1" si="38"/>
        <v>18.374021591349123</v>
      </c>
      <c r="T160" s="10">
        <f t="shared" ca="1" si="38"/>
        <v>18.374021591349123</v>
      </c>
      <c r="U160" s="10">
        <f t="shared" ca="1" si="38"/>
        <v>18.374021591349123</v>
      </c>
      <c r="V160" s="10">
        <f t="shared" ca="1" si="38"/>
        <v>18.374021591349123</v>
      </c>
      <c r="W160" s="10">
        <f t="shared" ca="1" si="38"/>
        <v>18.374021591349123</v>
      </c>
      <c r="X160" s="10">
        <f t="shared" ca="1" si="38"/>
        <v>18.374021591349123</v>
      </c>
      <c r="Y160" s="10">
        <f t="shared" si="35"/>
        <v>18.374021591349123</v>
      </c>
    </row>
    <row r="161" spans="3:25" ht="13.5" thickBot="1" x14ac:dyDescent="0.25">
      <c r="C161" s="2" t="s">
        <v>240</v>
      </c>
      <c r="D161" s="2" t="s">
        <v>314</v>
      </c>
      <c r="E161" s="10">
        <f t="shared" ref="E161:X161" ca="1" si="39">SUMIFS(OFFSET(CumAchievBPAStart2,1,D$8-StartYearBPA,9998),SectorArrayBPA,$C161,EndUseArrayBPA,$D161)</f>
        <v>6.6685456463088677</v>
      </c>
      <c r="F161" s="10">
        <f t="shared" ca="1" si="39"/>
        <v>13.520420833493795</v>
      </c>
      <c r="G161" s="10">
        <f t="shared" ca="1" si="39"/>
        <v>21.147444531730592</v>
      </c>
      <c r="H161" s="10">
        <f t="shared" ca="1" si="39"/>
        <v>30.04652335301498</v>
      </c>
      <c r="I161" s="10">
        <f t="shared" ca="1" si="39"/>
        <v>40.622655105174132</v>
      </c>
      <c r="J161" s="10">
        <f t="shared" ca="1" si="39"/>
        <v>52.592414683027215</v>
      </c>
      <c r="K161" s="10">
        <f t="shared" ca="1" si="39"/>
        <v>65.461069967064745</v>
      </c>
      <c r="L161" s="10">
        <f t="shared" ca="1" si="39"/>
        <v>79.189206457057423</v>
      </c>
      <c r="M161" s="10">
        <f t="shared" ca="1" si="39"/>
        <v>93.289442489598343</v>
      </c>
      <c r="N161" s="10">
        <f t="shared" ca="1" si="39"/>
        <v>107.01793420900809</v>
      </c>
      <c r="O161" s="10">
        <f t="shared" ca="1" si="39"/>
        <v>119.63422430281865</v>
      </c>
      <c r="P161" s="10">
        <f t="shared" ca="1" si="39"/>
        <v>130.93588502377884</v>
      </c>
      <c r="Q161" s="10">
        <f t="shared" ca="1" si="39"/>
        <v>140.70767204200112</v>
      </c>
      <c r="R161" s="10">
        <f t="shared" ca="1" si="39"/>
        <v>148.79402594538513</v>
      </c>
      <c r="S161" s="10">
        <f t="shared" ca="1" si="39"/>
        <v>155.1590473552429</v>
      </c>
      <c r="T161" s="10">
        <f t="shared" ca="1" si="39"/>
        <v>160.14859150712155</v>
      </c>
      <c r="U161" s="10">
        <f t="shared" ca="1" si="39"/>
        <v>163.27130409610754</v>
      </c>
      <c r="V161" s="10">
        <f t="shared" ca="1" si="39"/>
        <v>165.76196745840758</v>
      </c>
      <c r="W161" s="10">
        <f t="shared" ca="1" si="39"/>
        <v>167.85643307576055</v>
      </c>
      <c r="X161" s="10">
        <f t="shared" ca="1" si="39"/>
        <v>169.85228482324902</v>
      </c>
      <c r="Y161" s="10">
        <f t="shared" si="35"/>
        <v>169.85228482324902</v>
      </c>
    </row>
    <row r="162" spans="3:25" ht="13.5" thickBot="1" x14ac:dyDescent="0.25">
      <c r="C162" s="2" t="s">
        <v>240</v>
      </c>
      <c r="D162" s="2" t="s">
        <v>25</v>
      </c>
      <c r="E162" s="10">
        <f t="shared" ref="E162:X162" ca="1" si="40">SUMIFS(OFFSET(CumAchievBPAStart2,1,D$8-StartYearBPA,9998),SectorArrayBPA,$C162,EndUseArrayBPA,$D162)</f>
        <v>0.32538519734342086</v>
      </c>
      <c r="F162" s="10">
        <f t="shared" ca="1" si="40"/>
        <v>0.71466237735102411</v>
      </c>
      <c r="G162" s="10">
        <f t="shared" ca="1" si="40"/>
        <v>1.1662673072434804</v>
      </c>
      <c r="H162" s="10">
        <f t="shared" ca="1" si="40"/>
        <v>1.6567332998027371</v>
      </c>
      <c r="I162" s="10">
        <f t="shared" ca="1" si="40"/>
        <v>2.1844306600825978</v>
      </c>
      <c r="J162" s="10">
        <f t="shared" ca="1" si="40"/>
        <v>2.7481943414662604</v>
      </c>
      <c r="K162" s="10">
        <f t="shared" ca="1" si="40"/>
        <v>3.3375994796970128</v>
      </c>
      <c r="L162" s="10">
        <f t="shared" ca="1" si="40"/>
        <v>3.9578570080070374</v>
      </c>
      <c r="M162" s="10">
        <f t="shared" ca="1" si="40"/>
        <v>4.5668457812901488</v>
      </c>
      <c r="N162" s="10">
        <f t="shared" ca="1" si="40"/>
        <v>5.0890865819338815</v>
      </c>
      <c r="O162" s="10">
        <f t="shared" ca="1" si="40"/>
        <v>5.6259007150759412</v>
      </c>
      <c r="P162" s="10">
        <f t="shared" ca="1" si="40"/>
        <v>6.1668416341666035</v>
      </c>
      <c r="Q162" s="10">
        <f t="shared" ca="1" si="40"/>
        <v>6.6982240577210774</v>
      </c>
      <c r="R162" s="10">
        <f t="shared" ca="1" si="40"/>
        <v>7.2256332786094308</v>
      </c>
      <c r="S162" s="10">
        <f t="shared" ca="1" si="40"/>
        <v>7.7485594167858514</v>
      </c>
      <c r="T162" s="10">
        <f t="shared" ca="1" si="40"/>
        <v>8.2709132444173576</v>
      </c>
      <c r="U162" s="10">
        <f t="shared" ca="1" si="40"/>
        <v>8.7926930553110392</v>
      </c>
      <c r="V162" s="10">
        <f t="shared" ca="1" si="40"/>
        <v>9.3138988494668951</v>
      </c>
      <c r="W162" s="10">
        <f t="shared" ca="1" si="40"/>
        <v>9.8044177870618707</v>
      </c>
      <c r="X162" s="10">
        <f t="shared" ca="1" si="40"/>
        <v>10.003084660411306</v>
      </c>
      <c r="Y162" s="10">
        <f t="shared" si="35"/>
        <v>10.003084660411306</v>
      </c>
    </row>
    <row r="163" spans="3:25" ht="13.5" thickBot="1" x14ac:dyDescent="0.25">
      <c r="C163" s="2" t="s">
        <v>240</v>
      </c>
      <c r="D163" s="2" t="s">
        <v>28</v>
      </c>
      <c r="E163" s="10">
        <f t="shared" ref="E163:X163" ca="1" si="41">SUMIFS(OFFSET(CumAchievBPAStart2,1,D$8-StartYearBPA,9998),SectorArrayBPA,$C163,EndUseArrayBPA,$D163)</f>
        <v>2.44966675297026</v>
      </c>
      <c r="F163" s="10">
        <f t="shared" ca="1" si="41"/>
        <v>4.9631653078148412</v>
      </c>
      <c r="G163" s="10">
        <f t="shared" ca="1" si="41"/>
        <v>7.554133277872797</v>
      </c>
      <c r="H163" s="10">
        <f t="shared" ca="1" si="41"/>
        <v>10.233757597545633</v>
      </c>
      <c r="I163" s="10">
        <f t="shared" ca="1" si="41"/>
        <v>13.008809189562418</v>
      </c>
      <c r="J163" s="10">
        <f t="shared" ca="1" si="41"/>
        <v>15.626693004185244</v>
      </c>
      <c r="K163" s="10">
        <f t="shared" ca="1" si="41"/>
        <v>17.88033777392576</v>
      </c>
      <c r="L163" s="10">
        <f t="shared" ca="1" si="41"/>
        <v>19.853782219015933</v>
      </c>
      <c r="M163" s="10">
        <f t="shared" ca="1" si="41"/>
        <v>21.348084445172738</v>
      </c>
      <c r="N163" s="10">
        <f t="shared" ca="1" si="41"/>
        <v>22.081525580255466</v>
      </c>
      <c r="O163" s="10">
        <f t="shared" ca="1" si="41"/>
        <v>22.627846597110803</v>
      </c>
      <c r="P163" s="10">
        <f t="shared" ca="1" si="41"/>
        <v>22.895998290816529</v>
      </c>
      <c r="Q163" s="10">
        <f t="shared" ca="1" si="41"/>
        <v>22.895998290816529</v>
      </c>
      <c r="R163" s="10">
        <f t="shared" ca="1" si="41"/>
        <v>22.895998290816529</v>
      </c>
      <c r="S163" s="10">
        <f t="shared" ca="1" si="41"/>
        <v>22.895998290816529</v>
      </c>
      <c r="T163" s="10">
        <f t="shared" ca="1" si="41"/>
        <v>22.895998290816529</v>
      </c>
      <c r="U163" s="10">
        <f t="shared" ca="1" si="41"/>
        <v>22.895998290816529</v>
      </c>
      <c r="V163" s="10">
        <f t="shared" ca="1" si="41"/>
        <v>22.895998290816529</v>
      </c>
      <c r="W163" s="10">
        <f t="shared" ca="1" si="41"/>
        <v>22.895998290816529</v>
      </c>
      <c r="X163" s="10">
        <f t="shared" ca="1" si="41"/>
        <v>22.895998290816529</v>
      </c>
      <c r="Y163" s="10">
        <f t="shared" si="35"/>
        <v>22.895998290816529</v>
      </c>
    </row>
    <row r="164" spans="3:25" ht="13.5" thickBot="1" x14ac:dyDescent="0.25">
      <c r="C164" s="2" t="s">
        <v>240</v>
      </c>
      <c r="D164" s="2" t="s">
        <v>622</v>
      </c>
      <c r="E164" s="10">
        <f t="shared" ref="E164:X164" ca="1" si="42">SUMIFS(OFFSET(CumAchievBPAStart2,1,D$8-StartYearBPA,9998),SectorArrayBPA,$C164,EndUseArrayBPA,$D164)</f>
        <v>0.40029314643476371</v>
      </c>
      <c r="F164" s="10">
        <f t="shared" ca="1" si="42"/>
        <v>0.72013429633124348</v>
      </c>
      <c r="G164" s="10">
        <f t="shared" ca="1" si="42"/>
        <v>0.98718182403452559</v>
      </c>
      <c r="H164" s="10">
        <f t="shared" ca="1" si="42"/>
        <v>1.2361814358924892</v>
      </c>
      <c r="I164" s="10">
        <f t="shared" ca="1" si="42"/>
        <v>1.4865988868076065</v>
      </c>
      <c r="J164" s="10">
        <f t="shared" ca="1" si="42"/>
        <v>1.7369018691064408</v>
      </c>
      <c r="K164" s="10">
        <f t="shared" ca="1" si="42"/>
        <v>1.9798744315932544</v>
      </c>
      <c r="L164" s="10">
        <f t="shared" ca="1" si="42"/>
        <v>2.1980249867416797</v>
      </c>
      <c r="M164" s="10">
        <f t="shared" ca="1" si="42"/>
        <v>2.4146743877544297</v>
      </c>
      <c r="N164" s="10">
        <f t="shared" ca="1" si="42"/>
        <v>2.6177994203115094</v>
      </c>
      <c r="O164" s="10">
        <f t="shared" ca="1" si="42"/>
        <v>2.8120455822097816</v>
      </c>
      <c r="P164" s="10">
        <f t="shared" ca="1" si="42"/>
        <v>3.0020470667611812</v>
      </c>
      <c r="Q164" s="10">
        <f t="shared" ca="1" si="42"/>
        <v>3.1909200692299766</v>
      </c>
      <c r="R164" s="10">
        <f t="shared" ca="1" si="42"/>
        <v>3.2853286050339032</v>
      </c>
      <c r="S164" s="10">
        <f t="shared" ca="1" si="42"/>
        <v>3.3188253553509344</v>
      </c>
      <c r="T164" s="10">
        <f t="shared" ca="1" si="42"/>
        <v>3.3298762750116051</v>
      </c>
      <c r="U164" s="10">
        <f t="shared" ca="1" si="42"/>
        <v>3.3411453352016158</v>
      </c>
      <c r="V164" s="10">
        <f t="shared" ca="1" si="42"/>
        <v>3.3526329906366876</v>
      </c>
      <c r="W164" s="10">
        <f t="shared" ca="1" si="42"/>
        <v>3.3643402335236101</v>
      </c>
      <c r="X164" s="10">
        <f t="shared" ca="1" si="42"/>
        <v>3.376269947958058</v>
      </c>
      <c r="Y164" s="10">
        <f t="shared" si="35"/>
        <v>3.376269947958058</v>
      </c>
    </row>
    <row r="165" spans="3:25" ht="13.5" thickBot="1" x14ac:dyDescent="0.25">
      <c r="C165" s="2" t="s">
        <v>240</v>
      </c>
      <c r="D165" s="2" t="s">
        <v>689</v>
      </c>
      <c r="E165" s="10">
        <f t="shared" ref="E165:X165" ca="1" si="43">SUMIFS(OFFSET(CumAchievBPAStart2,1,D$8-StartYearBPA,9998),SectorArrayBPA,$C165,EndUseArrayBPA,$D165)</f>
        <v>0.67895284146222845</v>
      </c>
      <c r="F165" s="10">
        <f t="shared" ca="1" si="43"/>
        <v>1.5310528120400924</v>
      </c>
      <c r="G165" s="10">
        <f t="shared" ca="1" si="43"/>
        <v>2.5903006094582435</v>
      </c>
      <c r="H165" s="10">
        <f t="shared" ca="1" si="43"/>
        <v>3.8280632770828213</v>
      </c>
      <c r="I165" s="10">
        <f t="shared" ca="1" si="43"/>
        <v>5.2441312010863452</v>
      </c>
      <c r="J165" s="10">
        <f t="shared" ca="1" si="43"/>
        <v>6.9057540656543894</v>
      </c>
      <c r="K165" s="10">
        <f t="shared" ca="1" si="43"/>
        <v>8.7245890669474395</v>
      </c>
      <c r="L165" s="10">
        <f t="shared" ca="1" si="43"/>
        <v>10.569300954162944</v>
      </c>
      <c r="M165" s="10">
        <f t="shared" ca="1" si="43"/>
        <v>12.285944671791299</v>
      </c>
      <c r="N165" s="10">
        <f t="shared" ca="1" si="43"/>
        <v>13.555931085911595</v>
      </c>
      <c r="O165" s="10">
        <f t="shared" ca="1" si="43"/>
        <v>13.555931085911595</v>
      </c>
      <c r="P165" s="10">
        <f t="shared" ca="1" si="43"/>
        <v>13.555931085911595</v>
      </c>
      <c r="Q165" s="10">
        <f t="shared" ca="1" si="43"/>
        <v>13.555931085911595</v>
      </c>
      <c r="R165" s="10">
        <f t="shared" ca="1" si="43"/>
        <v>13.555931085911595</v>
      </c>
      <c r="S165" s="10">
        <f t="shared" ca="1" si="43"/>
        <v>13.555931085911595</v>
      </c>
      <c r="T165" s="10">
        <f t="shared" ca="1" si="43"/>
        <v>13.555931085911595</v>
      </c>
      <c r="U165" s="10">
        <f t="shared" ca="1" si="43"/>
        <v>13.555931085911595</v>
      </c>
      <c r="V165" s="10">
        <f t="shared" ca="1" si="43"/>
        <v>13.555931085911595</v>
      </c>
      <c r="W165" s="10">
        <f t="shared" ca="1" si="43"/>
        <v>13.555931085911595</v>
      </c>
      <c r="X165" s="10">
        <f t="shared" ca="1" si="43"/>
        <v>13.555931085911595</v>
      </c>
      <c r="Y165" s="10">
        <f t="shared" si="35"/>
        <v>13.555931085911595</v>
      </c>
    </row>
    <row r="166" spans="3:25" ht="15.75" thickBot="1" x14ac:dyDescent="0.25">
      <c r="C166" s="11" t="s">
        <v>240</v>
      </c>
      <c r="D166" s="11" t="s">
        <v>1136</v>
      </c>
      <c r="E166" s="12">
        <f ca="1">SUM(E157:E165)</f>
        <v>32.941106112026887</v>
      </c>
      <c r="F166" s="12">
        <f t="shared" ref="F166:X166" ca="1" si="44">SUM(F157:F165)</f>
        <v>67.652384589327312</v>
      </c>
      <c r="G166" s="12">
        <f t="shared" ca="1" si="44"/>
        <v>106.16314528923323</v>
      </c>
      <c r="H166" s="12">
        <f t="shared" ca="1" si="44"/>
        <v>146.37874499159057</v>
      </c>
      <c r="I166" s="12">
        <f t="shared" ca="1" si="44"/>
        <v>189.2716912487501</v>
      </c>
      <c r="J166" s="12">
        <f t="shared" ca="1" si="44"/>
        <v>235.21185823185309</v>
      </c>
      <c r="K166" s="12">
        <f t="shared" ca="1" si="44"/>
        <v>281.70331569333013</v>
      </c>
      <c r="L166" s="12">
        <f t="shared" ca="1" si="44"/>
        <v>326.26478431431434</v>
      </c>
      <c r="M166" s="12">
        <f t="shared" ca="1" si="44"/>
        <v>358.40467730792255</v>
      </c>
      <c r="N166" s="12">
        <f t="shared" ca="1" si="44"/>
        <v>385.83066941040545</v>
      </c>
      <c r="O166" s="12">
        <f t="shared" ca="1" si="44"/>
        <v>410.02920606207772</v>
      </c>
      <c r="P166" s="12">
        <f t="shared" ca="1" si="44"/>
        <v>432.40246367951386</v>
      </c>
      <c r="Q166" s="12">
        <f t="shared" ca="1" si="44"/>
        <v>452.73070176142022</v>
      </c>
      <c r="R166" s="12">
        <f t="shared" ca="1" si="44"/>
        <v>470.89045958063349</v>
      </c>
      <c r="S166" s="12">
        <f t="shared" ca="1" si="44"/>
        <v>486.52722591570301</v>
      </c>
      <c r="T166" s="12">
        <f t="shared" ca="1" si="44"/>
        <v>499.91961189701254</v>
      </c>
      <c r="U166" s="12">
        <f t="shared" ca="1" si="44"/>
        <v>511.40760000881596</v>
      </c>
      <c r="V166" s="12">
        <f t="shared" ca="1" si="44"/>
        <v>522.17409433993089</v>
      </c>
      <c r="W166" s="12">
        <f t="shared" ca="1" si="44"/>
        <v>532.3328486084788</v>
      </c>
      <c r="X166" s="12">
        <f t="shared" ca="1" si="44"/>
        <v>541.99850173361301</v>
      </c>
      <c r="Y166" s="12">
        <f>SUM(Y157:Y165)</f>
        <v>541.99850173361301</v>
      </c>
    </row>
    <row r="168" spans="3:25" x14ac:dyDescent="0.2">
      <c r="X168" t="str">
        <f ca="1">"Total = "&amp;TEXT(X166,"###")&amp;" aMW"</f>
        <v>Total = 542 aMW</v>
      </c>
    </row>
    <row r="189" spans="3:5" ht="13.5" thickBot="1" x14ac:dyDescent="0.25">
      <c r="C189" s="5" t="s">
        <v>1148</v>
      </c>
    </row>
    <row r="190" spans="3:5" ht="26.25" thickBot="1" x14ac:dyDescent="0.25">
      <c r="C190" s="1" t="s">
        <v>1</v>
      </c>
      <c r="D190" s="1" t="s">
        <v>1533</v>
      </c>
      <c r="E190" s="1" t="s">
        <v>1534</v>
      </c>
    </row>
    <row r="191" spans="3:5" ht="13.5" thickBot="1" x14ac:dyDescent="0.25">
      <c r="C191" s="2" t="s">
        <v>240</v>
      </c>
      <c r="D191" s="4" t="str">
        <f>Lookups!F5</f>
        <v>Under $5</v>
      </c>
      <c r="E191" s="10">
        <f>SUMIFS(CumulativeATPBPA2,SectorArrayBPA,$C191,LevCostBundleBPA,$D191)</f>
        <v>151.68477631253009</v>
      </c>
    </row>
    <row r="192" spans="3:5" ht="13.5" thickBot="1" x14ac:dyDescent="0.25">
      <c r="C192" s="2" t="s">
        <v>240</v>
      </c>
      <c r="D192" s="4" t="str">
        <f>Lookups!F6</f>
        <v>Under $10</v>
      </c>
      <c r="E192" s="10">
        <f t="shared" ref="E192:E211" si="45">SUMIFS(CumulativeATPBPA2,SectorArrayBPA,$C192,LevCostBundleBPA,$D192)+E191</f>
        <v>219.1979440874843</v>
      </c>
    </row>
    <row r="193" spans="3:5" ht="13.5" thickBot="1" x14ac:dyDescent="0.25">
      <c r="C193" s="2" t="s">
        <v>240</v>
      </c>
      <c r="D193" s="4" t="str">
        <f>Lookups!F7</f>
        <v>Under $15</v>
      </c>
      <c r="E193" s="10">
        <f t="shared" si="45"/>
        <v>295.96942786992543</v>
      </c>
    </row>
    <row r="194" spans="3:5" ht="13.5" thickBot="1" x14ac:dyDescent="0.25">
      <c r="C194" s="2" t="s">
        <v>240</v>
      </c>
      <c r="D194" s="4" t="str">
        <f>Lookups!F8</f>
        <v>Under $20</v>
      </c>
      <c r="E194" s="10">
        <f t="shared" si="45"/>
        <v>363.75081465677607</v>
      </c>
    </row>
    <row r="195" spans="3:5" ht="13.5" thickBot="1" x14ac:dyDescent="0.25">
      <c r="C195" s="2" t="s">
        <v>240</v>
      </c>
      <c r="D195" s="4" t="str">
        <f>Lookups!F9</f>
        <v>Under $25</v>
      </c>
      <c r="E195" s="10">
        <f t="shared" si="45"/>
        <v>371.00325253078472</v>
      </c>
    </row>
    <row r="196" spans="3:5" ht="13.5" thickBot="1" x14ac:dyDescent="0.25">
      <c r="C196" s="2" t="s">
        <v>240</v>
      </c>
      <c r="D196" s="4" t="str">
        <f>Lookups!F10</f>
        <v>Under $30</v>
      </c>
      <c r="E196" s="10">
        <f t="shared" si="45"/>
        <v>393.71955132980514</v>
      </c>
    </row>
    <row r="197" spans="3:5" ht="13.5" thickBot="1" x14ac:dyDescent="0.25">
      <c r="C197" s="2" t="s">
        <v>240</v>
      </c>
      <c r="D197" s="4" t="str">
        <f>Lookups!F11</f>
        <v>Under $35</v>
      </c>
      <c r="E197" s="10">
        <f t="shared" si="45"/>
        <v>404.86314032005799</v>
      </c>
    </row>
    <row r="198" spans="3:5" ht="13.5" thickBot="1" x14ac:dyDescent="0.25">
      <c r="C198" s="2" t="s">
        <v>240</v>
      </c>
      <c r="D198" s="4" t="str">
        <f>Lookups!F12</f>
        <v>Under $40</v>
      </c>
      <c r="E198" s="10">
        <f t="shared" si="45"/>
        <v>425.68645716864717</v>
      </c>
    </row>
    <row r="199" spans="3:5" ht="13.5" thickBot="1" x14ac:dyDescent="0.25">
      <c r="C199" s="2" t="s">
        <v>240</v>
      </c>
      <c r="D199" s="4" t="str">
        <f>Lookups!F13</f>
        <v>Under $45</v>
      </c>
      <c r="E199" s="10">
        <f t="shared" si="45"/>
        <v>454.06581241305435</v>
      </c>
    </row>
    <row r="200" spans="3:5" ht="13.5" thickBot="1" x14ac:dyDescent="0.25">
      <c r="C200" s="2" t="s">
        <v>240</v>
      </c>
      <c r="D200" s="4" t="str">
        <f>Lookups!F14</f>
        <v>Under $50</v>
      </c>
      <c r="E200" s="10">
        <f t="shared" si="45"/>
        <v>489.14966148446734</v>
      </c>
    </row>
    <row r="201" spans="3:5" ht="13.5" thickBot="1" x14ac:dyDescent="0.25">
      <c r="C201" s="2" t="s">
        <v>240</v>
      </c>
      <c r="D201" s="4" t="str">
        <f>Lookups!F15</f>
        <v>Under $55</v>
      </c>
      <c r="E201" s="10">
        <f t="shared" si="45"/>
        <v>502.36921650166357</v>
      </c>
    </row>
    <row r="202" spans="3:5" ht="13.5" thickBot="1" x14ac:dyDescent="0.25">
      <c r="C202" s="2" t="s">
        <v>240</v>
      </c>
      <c r="D202" s="4" t="str">
        <f>Lookups!F16</f>
        <v>Under $60</v>
      </c>
      <c r="E202" s="10">
        <f t="shared" si="45"/>
        <v>507.36201599161677</v>
      </c>
    </row>
    <row r="203" spans="3:5" ht="13.5" thickBot="1" x14ac:dyDescent="0.25">
      <c r="C203" s="2" t="s">
        <v>240</v>
      </c>
      <c r="D203" s="4" t="str">
        <f>Lookups!F17</f>
        <v>Under $65</v>
      </c>
      <c r="E203" s="10">
        <f t="shared" si="45"/>
        <v>512.25941817968294</v>
      </c>
    </row>
    <row r="204" spans="3:5" ht="13.5" thickBot="1" x14ac:dyDescent="0.25">
      <c r="C204" s="2" t="s">
        <v>240</v>
      </c>
      <c r="D204" s="4" t="str">
        <f>Lookups!F18</f>
        <v>Under $70</v>
      </c>
      <c r="E204" s="10">
        <f t="shared" si="45"/>
        <v>512.54273781403867</v>
      </c>
    </row>
    <row r="205" spans="3:5" ht="13.5" thickBot="1" x14ac:dyDescent="0.25">
      <c r="C205" s="2" t="s">
        <v>240</v>
      </c>
      <c r="D205" s="4" t="str">
        <f>Lookups!F19</f>
        <v>Under $85</v>
      </c>
      <c r="E205" s="10">
        <f t="shared" si="45"/>
        <v>517.41436646867476</v>
      </c>
    </row>
    <row r="206" spans="3:5" ht="13.5" thickBot="1" x14ac:dyDescent="0.25">
      <c r="C206" s="2" t="s">
        <v>240</v>
      </c>
      <c r="D206" s="4" t="str">
        <f>Lookups!F20</f>
        <v>Under $100</v>
      </c>
      <c r="E206" s="10">
        <f t="shared" si="45"/>
        <v>518.27619326595652</v>
      </c>
    </row>
    <row r="207" spans="3:5" ht="13.5" thickBot="1" x14ac:dyDescent="0.25">
      <c r="C207" s="2" t="s">
        <v>240</v>
      </c>
      <c r="D207" s="4" t="str">
        <f>Lookups!F21</f>
        <v>Under $115</v>
      </c>
      <c r="E207" s="10">
        <f t="shared" si="45"/>
        <v>521.92520429037484</v>
      </c>
    </row>
    <row r="208" spans="3:5" ht="13.5" thickBot="1" x14ac:dyDescent="0.25">
      <c r="C208" s="2" t="s">
        <v>240</v>
      </c>
      <c r="D208" s="4" t="str">
        <f>Lookups!F22</f>
        <v>Under $130</v>
      </c>
      <c r="E208" s="10">
        <f t="shared" si="45"/>
        <v>527.12343795347817</v>
      </c>
    </row>
    <row r="209" spans="1:24" ht="13.5" thickBot="1" x14ac:dyDescent="0.25">
      <c r="C209" s="2" t="s">
        <v>240</v>
      </c>
      <c r="D209" s="4" t="str">
        <f>Lookups!F23</f>
        <v>Under $145</v>
      </c>
      <c r="E209" s="10">
        <f t="shared" si="45"/>
        <v>527.12343795347817</v>
      </c>
    </row>
    <row r="210" spans="1:24" ht="13.5" thickBot="1" x14ac:dyDescent="0.25">
      <c r="C210" s="2" t="s">
        <v>240</v>
      </c>
      <c r="D210" s="4" t="str">
        <f>Lookups!F24</f>
        <v>Under $160</v>
      </c>
      <c r="E210" s="10">
        <f t="shared" si="45"/>
        <v>527.12343795347817</v>
      </c>
    </row>
    <row r="211" spans="1:24" ht="13.5" thickBot="1" x14ac:dyDescent="0.25">
      <c r="C211" s="2" t="s">
        <v>240</v>
      </c>
      <c r="D211" s="4" t="str">
        <f>Lookups!F25</f>
        <v>Over $160</v>
      </c>
      <c r="E211" s="10">
        <f t="shared" si="45"/>
        <v>541.99850173361301</v>
      </c>
    </row>
    <row r="216" spans="1:24" s="15" customFormat="1" ht="33.75" x14ac:dyDescent="0.5">
      <c r="A216" s="19"/>
      <c r="B216" s="17" t="s">
        <v>766</v>
      </c>
    </row>
    <row r="219" spans="1:24" ht="13.5" thickBot="1" x14ac:dyDescent="0.25">
      <c r="C219" s="5" t="s">
        <v>1146</v>
      </c>
    </row>
    <row r="220" spans="1:24" ht="13.5" thickBot="1" x14ac:dyDescent="0.25">
      <c r="C220" s="1" t="s">
        <v>1</v>
      </c>
      <c r="D220" s="1" t="s">
        <v>2</v>
      </c>
      <c r="E220" s="1">
        <f>StartYear7thBPA</f>
        <v>2020</v>
      </c>
      <c r="F220" s="1">
        <f>E220+1</f>
        <v>2021</v>
      </c>
      <c r="G220" s="1">
        <f t="shared" ref="G220:X220" si="46">F220+1</f>
        <v>2022</v>
      </c>
      <c r="H220" s="1">
        <f t="shared" si="46"/>
        <v>2023</v>
      </c>
      <c r="I220" s="1">
        <f t="shared" si="46"/>
        <v>2024</v>
      </c>
      <c r="J220" s="1">
        <f t="shared" si="46"/>
        <v>2025</v>
      </c>
      <c r="K220" s="1">
        <f t="shared" si="46"/>
        <v>2026</v>
      </c>
      <c r="L220" s="1">
        <f t="shared" si="46"/>
        <v>2027</v>
      </c>
      <c r="M220" s="1">
        <f t="shared" si="46"/>
        <v>2028</v>
      </c>
      <c r="N220" s="1">
        <f t="shared" si="46"/>
        <v>2029</v>
      </c>
      <c r="O220" s="1">
        <f t="shared" si="46"/>
        <v>2030</v>
      </c>
      <c r="P220" s="1">
        <f t="shared" si="46"/>
        <v>2031</v>
      </c>
      <c r="Q220" s="1">
        <f t="shared" si="46"/>
        <v>2032</v>
      </c>
      <c r="R220" s="1">
        <f t="shared" si="46"/>
        <v>2033</v>
      </c>
      <c r="S220" s="1">
        <f t="shared" si="46"/>
        <v>2034</v>
      </c>
      <c r="T220" s="1">
        <f t="shared" si="46"/>
        <v>2035</v>
      </c>
      <c r="U220" s="1">
        <f t="shared" si="46"/>
        <v>2036</v>
      </c>
      <c r="V220" s="1">
        <f t="shared" si="46"/>
        <v>2037</v>
      </c>
      <c r="W220" s="1">
        <f t="shared" si="46"/>
        <v>2038</v>
      </c>
      <c r="X220" s="1">
        <f t="shared" si="46"/>
        <v>2039</v>
      </c>
    </row>
    <row r="221" spans="1:24" ht="13.5" thickBot="1" x14ac:dyDescent="0.25">
      <c r="C221" s="2" t="s">
        <v>766</v>
      </c>
      <c r="D221" s="2" t="s">
        <v>767</v>
      </c>
      <c r="E221" s="30">
        <f t="shared" ref="E221:X221" ca="1" si="47">SUMIFS(OFFSET(incAchievBPAStart2,1,D$8-StartYearBPA,9998),SectorArrayBPA,$C221,EndUseArrayBPA,$D221)</f>
        <v>0.34444666504527444</v>
      </c>
      <c r="F221" s="30">
        <f t="shared" ca="1" si="47"/>
        <v>0.29155664790718494</v>
      </c>
      <c r="G221" s="30">
        <f t="shared" ca="1" si="47"/>
        <v>0.25341233407613417</v>
      </c>
      <c r="H221" s="30">
        <f t="shared" ca="1" si="47"/>
        <v>0.23443157003106083</v>
      </c>
      <c r="I221" s="30">
        <f t="shared" ca="1" si="47"/>
        <v>0.22615501882240091</v>
      </c>
      <c r="J221" s="30">
        <f t="shared" ca="1" si="47"/>
        <v>0.20150979488410553</v>
      </c>
      <c r="K221" s="30">
        <f t="shared" ca="1" si="47"/>
        <v>0.16407964587380636</v>
      </c>
      <c r="L221" s="30">
        <f t="shared" ca="1" si="47"/>
        <v>0.13341663464419182</v>
      </c>
      <c r="M221" s="30">
        <f t="shared" ca="1" si="47"/>
        <v>0.10834485528492691</v>
      </c>
      <c r="N221" s="30">
        <f t="shared" ca="1" si="47"/>
        <v>8.7880222504645777E-2</v>
      </c>
      <c r="O221" s="30">
        <f t="shared" ca="1" si="47"/>
        <v>7.1202604179145368E-2</v>
      </c>
      <c r="P221" s="30">
        <f t="shared" ca="1" si="47"/>
        <v>5.6500487135352051E-2</v>
      </c>
      <c r="Q221" s="30">
        <f t="shared" ca="1" si="47"/>
        <v>4.4840898220056338E-2</v>
      </c>
      <c r="R221" s="30">
        <f t="shared" ca="1" si="47"/>
        <v>3.5592746323507757E-2</v>
      </c>
      <c r="S221" s="30">
        <f t="shared" ca="1" si="47"/>
        <v>2.8256154449291814E-2</v>
      </c>
      <c r="T221" s="30">
        <f t="shared" ca="1" si="47"/>
        <v>2.2435111804400634E-2</v>
      </c>
      <c r="U221" s="30">
        <f t="shared" ca="1" si="47"/>
        <v>4.9689569220485747E-3</v>
      </c>
      <c r="V221" s="30">
        <f t="shared" ca="1" si="47"/>
        <v>3.823245351938735E-3</v>
      </c>
      <c r="W221" s="30">
        <f t="shared" ca="1" si="47"/>
        <v>2.9602694749444628E-3</v>
      </c>
      <c r="X221" s="30">
        <f t="shared" ca="1" si="47"/>
        <v>2.2993709332346547E-3</v>
      </c>
    </row>
    <row r="222" spans="1:24" ht="13.5" thickBot="1" x14ac:dyDescent="0.25">
      <c r="C222" s="2" t="s">
        <v>766</v>
      </c>
      <c r="D222" s="2" t="s">
        <v>771</v>
      </c>
      <c r="E222" s="30">
        <f t="shared" ref="E222:X222" ca="1" si="48">SUMIFS(OFFSET(incAchievBPAStart2,1,D$8-StartYearBPA,9998),SectorArrayBPA,$C222,EndUseArrayBPA,$D222)</f>
        <v>7.9915143560642834</v>
      </c>
      <c r="F222" s="30">
        <f t="shared" ca="1" si="48"/>
        <v>8.6976436345842814</v>
      </c>
      <c r="G222" s="30">
        <f t="shared" ca="1" si="48"/>
        <v>9.5489296290387209</v>
      </c>
      <c r="H222" s="30">
        <f t="shared" ca="1" si="48"/>
        <v>10.297915168281337</v>
      </c>
      <c r="I222" s="30">
        <f t="shared" ca="1" si="48"/>
        <v>11.058090278657231</v>
      </c>
      <c r="J222" s="30">
        <f t="shared" ca="1" si="48"/>
        <v>11.774646875452531</v>
      </c>
      <c r="K222" s="30">
        <f t="shared" ca="1" si="48"/>
        <v>11.886820336641989</v>
      </c>
      <c r="L222" s="30">
        <f t="shared" ca="1" si="48"/>
        <v>11.58766358237437</v>
      </c>
      <c r="M222" s="30">
        <f t="shared" ca="1" si="48"/>
        <v>10.74639292971483</v>
      </c>
      <c r="N222" s="30">
        <f t="shared" ca="1" si="48"/>
        <v>9.3767803085157162</v>
      </c>
      <c r="O222" s="30">
        <f t="shared" ca="1" si="48"/>
        <v>7.6562946713293645</v>
      </c>
      <c r="P222" s="30">
        <f t="shared" ca="1" si="48"/>
        <v>5.8751912731729039</v>
      </c>
      <c r="Q222" s="30">
        <f t="shared" ca="1" si="48"/>
        <v>4.3255985421948653</v>
      </c>
      <c r="R222" s="30">
        <f t="shared" ca="1" si="48"/>
        <v>3.1876244484011327</v>
      </c>
      <c r="S222" s="30">
        <f t="shared" ca="1" si="48"/>
        <v>2.481129938108225</v>
      </c>
      <c r="T222" s="30">
        <f t="shared" ca="1" si="48"/>
        <v>2.1059722282561388</v>
      </c>
      <c r="U222" s="30">
        <f t="shared" ca="1" si="48"/>
        <v>1.6774134858106973</v>
      </c>
      <c r="V222" s="30">
        <f t="shared" ca="1" si="48"/>
        <v>1.6408188852800967</v>
      </c>
      <c r="W222" s="30">
        <f t="shared" ca="1" si="48"/>
        <v>1.6321122286123722</v>
      </c>
      <c r="X222" s="30">
        <f t="shared" ca="1" si="48"/>
        <v>1.6305163475917763</v>
      </c>
    </row>
    <row r="223" spans="1:24" ht="13.5" thickBot="1" x14ac:dyDescent="0.25">
      <c r="C223" s="2" t="s">
        <v>766</v>
      </c>
      <c r="D223" s="2" t="s">
        <v>7</v>
      </c>
      <c r="E223" s="30">
        <f t="shared" ref="E223:X223" ca="1" si="49">SUMIFS(OFFSET(incAchievBPAStart2,1,D$8-StartYearBPA,9998),SectorArrayBPA,$C223,EndUseArrayBPA,$D223)</f>
        <v>5.4887397447386217</v>
      </c>
      <c r="F223" s="30">
        <f t="shared" ca="1" si="49"/>
        <v>3.8471713301498234</v>
      </c>
      <c r="G223" s="30">
        <f t="shared" ca="1" si="49"/>
        <v>2.6632711506938143</v>
      </c>
      <c r="H223" s="30">
        <f t="shared" ca="1" si="49"/>
        <v>2.0741576576918228</v>
      </c>
      <c r="I223" s="30">
        <f t="shared" ca="1" si="49"/>
        <v>1.8172750590269358</v>
      </c>
      <c r="J223" s="30">
        <f t="shared" ca="1" si="49"/>
        <v>1.5725502655847925</v>
      </c>
      <c r="K223" s="30">
        <f t="shared" ca="1" si="49"/>
        <v>1.3471737160822361</v>
      </c>
      <c r="L223" s="30">
        <f t="shared" ca="1" si="49"/>
        <v>1.1445599400197046</v>
      </c>
      <c r="M223" s="30">
        <f t="shared" ca="1" si="49"/>
        <v>0.96566619235613116</v>
      </c>
      <c r="N223" s="30">
        <f t="shared" ca="1" si="49"/>
        <v>0.80991247808426903</v>
      </c>
      <c r="O223" s="30">
        <f t="shared" ca="1" si="49"/>
        <v>0.67581479159071423</v>
      </c>
      <c r="P223" s="30">
        <f t="shared" ca="1" si="49"/>
        <v>0.52632508890208485</v>
      </c>
      <c r="Q223" s="30">
        <f t="shared" ca="1" si="49"/>
        <v>0.4099023913870703</v>
      </c>
      <c r="R223" s="30">
        <f t="shared" ca="1" si="49"/>
        <v>0.31923230339509368</v>
      </c>
      <c r="S223" s="30">
        <f t="shared" ca="1" si="49"/>
        <v>0.24861836786578656</v>
      </c>
      <c r="T223" s="30">
        <f t="shared" ca="1" si="49"/>
        <v>0.19362417957980615</v>
      </c>
      <c r="U223" s="30">
        <f t="shared" ca="1" si="49"/>
        <v>0.15079466267831609</v>
      </c>
      <c r="V223" s="30">
        <f t="shared" ca="1" si="49"/>
        <v>0.1174390013768592</v>
      </c>
      <c r="W223" s="30">
        <f t="shared" ca="1" si="49"/>
        <v>9.1461586235421569E-2</v>
      </c>
      <c r="X223" s="30">
        <f t="shared" ca="1" si="49"/>
        <v>7.1230354981097116E-2</v>
      </c>
    </row>
    <row r="224" spans="1:24" ht="13.5" thickBot="1" x14ac:dyDescent="0.25">
      <c r="C224" s="2" t="s">
        <v>766</v>
      </c>
      <c r="D224" s="2" t="s">
        <v>780</v>
      </c>
      <c r="E224" s="30">
        <f t="shared" ref="E224:X224" ca="1" si="50">SUMIFS(OFFSET(incAchievBPAStart2,1,D$8-StartYearBPA,9998),SectorArrayBPA,$C224,EndUseArrayBPA,$D224)</f>
        <v>0</v>
      </c>
      <c r="F224" s="30">
        <f t="shared" ca="1" si="50"/>
        <v>0</v>
      </c>
      <c r="G224" s="30">
        <f t="shared" ca="1" si="50"/>
        <v>0</v>
      </c>
      <c r="H224" s="30">
        <f t="shared" ca="1" si="50"/>
        <v>0</v>
      </c>
      <c r="I224" s="30">
        <f t="shared" ca="1" si="50"/>
        <v>0</v>
      </c>
      <c r="J224" s="30">
        <f t="shared" ca="1" si="50"/>
        <v>0</v>
      </c>
      <c r="K224" s="30">
        <f t="shared" ca="1" si="50"/>
        <v>0</v>
      </c>
      <c r="L224" s="30">
        <f t="shared" ca="1" si="50"/>
        <v>0</v>
      </c>
      <c r="M224" s="30">
        <f t="shared" ca="1" si="50"/>
        <v>0</v>
      </c>
      <c r="N224" s="30">
        <f t="shared" ca="1" si="50"/>
        <v>0</v>
      </c>
      <c r="O224" s="30">
        <f t="shared" ca="1" si="50"/>
        <v>0</v>
      </c>
      <c r="P224" s="30">
        <f t="shared" ca="1" si="50"/>
        <v>0</v>
      </c>
      <c r="Q224" s="30">
        <f t="shared" ca="1" si="50"/>
        <v>0</v>
      </c>
      <c r="R224" s="30">
        <f t="shared" ca="1" si="50"/>
        <v>0</v>
      </c>
      <c r="S224" s="30">
        <f t="shared" ca="1" si="50"/>
        <v>0</v>
      </c>
      <c r="T224" s="30">
        <f t="shared" ca="1" si="50"/>
        <v>0</v>
      </c>
      <c r="U224" s="30">
        <f t="shared" ca="1" si="50"/>
        <v>0</v>
      </c>
      <c r="V224" s="30">
        <f t="shared" ca="1" si="50"/>
        <v>0</v>
      </c>
      <c r="W224" s="30">
        <f t="shared" ca="1" si="50"/>
        <v>0</v>
      </c>
      <c r="X224" s="30">
        <f t="shared" ca="1" si="50"/>
        <v>0</v>
      </c>
    </row>
    <row r="225" spans="3:25" ht="13.5" thickBot="1" x14ac:dyDescent="0.25">
      <c r="C225" s="2" t="s">
        <v>766</v>
      </c>
      <c r="D225" s="2" t="s">
        <v>786</v>
      </c>
      <c r="E225" s="30">
        <f t="shared" ref="E225:X225" ca="1" si="51">SUMIFS(OFFSET(incAchievBPAStart2,1,D$8-StartYearBPA,9998),SectorArrayBPA,$C225,EndUseArrayBPA,$D225)</f>
        <v>0.5296641567968382</v>
      </c>
      <c r="F225" s="30">
        <f t="shared" ca="1" si="51"/>
        <v>0.62893632098525942</v>
      </c>
      <c r="G225" s="30">
        <f t="shared" ca="1" si="51"/>
        <v>0.74861554344989079</v>
      </c>
      <c r="H225" s="30">
        <f t="shared" ca="1" si="51"/>
        <v>0.85391271450373263</v>
      </c>
      <c r="I225" s="30">
        <f t="shared" ca="1" si="51"/>
        <v>0.96078298693791797</v>
      </c>
      <c r="J225" s="30">
        <f t="shared" ca="1" si="51"/>
        <v>1.0979855695964089</v>
      </c>
      <c r="K225" s="30">
        <f t="shared" ca="1" si="51"/>
        <v>1.1793916942860903</v>
      </c>
      <c r="L225" s="30">
        <f t="shared" ca="1" si="51"/>
        <v>1.189843177416344</v>
      </c>
      <c r="M225" s="30">
        <f t="shared" ca="1" si="51"/>
        <v>1.1135790560154857</v>
      </c>
      <c r="N225" s="30">
        <f t="shared" ca="1" si="51"/>
        <v>0.95463582996391283</v>
      </c>
      <c r="O225" s="30">
        <f t="shared" ca="1" si="51"/>
        <v>0.73964350136120527</v>
      </c>
      <c r="P225" s="30">
        <f t="shared" ca="1" si="51"/>
        <v>0.5107522344573785</v>
      </c>
      <c r="Q225" s="30">
        <f t="shared" ca="1" si="51"/>
        <v>0.31010669083145925</v>
      </c>
      <c r="R225" s="30">
        <f t="shared" ca="1" si="51"/>
        <v>0.16388790430435854</v>
      </c>
      <c r="S225" s="30">
        <f t="shared" ca="1" si="51"/>
        <v>7.5576297570151135E-2</v>
      </c>
      <c r="T225" s="30">
        <f t="shared" ca="1" si="51"/>
        <v>3.1643753754194148E-2</v>
      </c>
      <c r="U225" s="30">
        <f t="shared" ca="1" si="51"/>
        <v>6.3919706438958172E-3</v>
      </c>
      <c r="V225" s="30">
        <f t="shared" ca="1" si="51"/>
        <v>1.4017792009248875E-3</v>
      </c>
      <c r="W225" s="30">
        <f t="shared" ca="1" si="51"/>
        <v>2.3431787971388006E-4</v>
      </c>
      <c r="X225" s="30">
        <f t="shared" ca="1" si="51"/>
        <v>2.9679781552117523E-5</v>
      </c>
    </row>
    <row r="226" spans="3:25" ht="13.5" thickBot="1" x14ac:dyDescent="0.25">
      <c r="C226" s="2" t="s">
        <v>766</v>
      </c>
      <c r="D226" s="2" t="s">
        <v>791</v>
      </c>
      <c r="E226" s="30">
        <f t="shared" ref="E226:X226" ca="1" si="52">SUMIFS(OFFSET(incAchievBPAStart2,1,D$8-StartYearBPA,9998),SectorArrayBPA,$C226,EndUseArrayBPA,$D226)</f>
        <v>1.6455521945096214</v>
      </c>
      <c r="F226" s="30">
        <f t="shared" ca="1" si="52"/>
        <v>1.6455521945096214</v>
      </c>
      <c r="G226" s="30">
        <f t="shared" ca="1" si="52"/>
        <v>1.6455521945096214</v>
      </c>
      <c r="H226" s="30">
        <f t="shared" ca="1" si="52"/>
        <v>1.6455521945096214</v>
      </c>
      <c r="I226" s="30">
        <f t="shared" ca="1" si="52"/>
        <v>1.6455521945096214</v>
      </c>
      <c r="J226" s="30">
        <f t="shared" ca="1" si="52"/>
        <v>1.4809969750586591</v>
      </c>
      <c r="K226" s="30">
        <f t="shared" ca="1" si="52"/>
        <v>1.1847975800469275</v>
      </c>
      <c r="L226" s="30">
        <f t="shared" ca="1" si="52"/>
        <v>0.94783806403754189</v>
      </c>
      <c r="M226" s="30">
        <f t="shared" ca="1" si="52"/>
        <v>0.75827045123003356</v>
      </c>
      <c r="N226" s="30">
        <f t="shared" ca="1" si="52"/>
        <v>0.60661636098402694</v>
      </c>
      <c r="O226" s="30">
        <f t="shared" ca="1" si="52"/>
        <v>0.48529308878722149</v>
      </c>
      <c r="P226" s="30">
        <f t="shared" ca="1" si="52"/>
        <v>0.38823447102977721</v>
      </c>
      <c r="Q226" s="30">
        <f t="shared" ca="1" si="52"/>
        <v>0.31058757682382176</v>
      </c>
      <c r="R226" s="30">
        <f t="shared" ca="1" si="52"/>
        <v>0.24847006145905742</v>
      </c>
      <c r="S226" s="30">
        <f t="shared" ca="1" si="52"/>
        <v>0.19877604916724589</v>
      </c>
      <c r="T226" s="30">
        <f t="shared" ca="1" si="52"/>
        <v>0.15902083933379671</v>
      </c>
      <c r="U226" s="30">
        <f t="shared" ca="1" si="52"/>
        <v>1.0846440596916692E-3</v>
      </c>
      <c r="V226" s="30">
        <f t="shared" ca="1" si="52"/>
        <v>3.8737287846142971E-4</v>
      </c>
      <c r="W226" s="30">
        <f t="shared" ca="1" si="52"/>
        <v>1.3205893583988302E-4</v>
      </c>
      <c r="X226" s="30">
        <f t="shared" ca="1" si="52"/>
        <v>4.3062696469853878E-5</v>
      </c>
    </row>
    <row r="227" spans="3:25" ht="13.5" thickBot="1" x14ac:dyDescent="0.25">
      <c r="C227" s="2" t="s">
        <v>766</v>
      </c>
      <c r="D227" s="2" t="s">
        <v>795</v>
      </c>
      <c r="E227" s="30">
        <f t="shared" ref="E227:X227" ca="1" si="53">SUMIFS(OFFSET(incAchievBPAStart2,1,D$8-StartYearBPA,9998),SectorArrayBPA,$C227,EndUseArrayBPA,$D227)</f>
        <v>0</v>
      </c>
      <c r="F227" s="30">
        <f t="shared" ca="1" si="53"/>
        <v>0</v>
      </c>
      <c r="G227" s="30">
        <f t="shared" ca="1" si="53"/>
        <v>0</v>
      </c>
      <c r="H227" s="30">
        <f t="shared" ca="1" si="53"/>
        <v>0</v>
      </c>
      <c r="I227" s="30">
        <f t="shared" ca="1" si="53"/>
        <v>0</v>
      </c>
      <c r="J227" s="30">
        <f t="shared" ca="1" si="53"/>
        <v>0</v>
      </c>
      <c r="K227" s="30">
        <f t="shared" ca="1" si="53"/>
        <v>0</v>
      </c>
      <c r="L227" s="30">
        <f t="shared" ca="1" si="53"/>
        <v>0</v>
      </c>
      <c r="M227" s="30">
        <f t="shared" ca="1" si="53"/>
        <v>0</v>
      </c>
      <c r="N227" s="30">
        <f t="shared" ca="1" si="53"/>
        <v>0</v>
      </c>
      <c r="O227" s="30">
        <f t="shared" ca="1" si="53"/>
        <v>0</v>
      </c>
      <c r="P227" s="30">
        <f t="shared" ca="1" si="53"/>
        <v>0</v>
      </c>
      <c r="Q227" s="30">
        <f t="shared" ca="1" si="53"/>
        <v>0</v>
      </c>
      <c r="R227" s="30">
        <f t="shared" ca="1" si="53"/>
        <v>0</v>
      </c>
      <c r="S227" s="30">
        <f t="shared" ca="1" si="53"/>
        <v>0</v>
      </c>
      <c r="T227" s="30">
        <f t="shared" ca="1" si="53"/>
        <v>0</v>
      </c>
      <c r="U227" s="30">
        <f t="shared" ca="1" si="53"/>
        <v>0</v>
      </c>
      <c r="V227" s="30">
        <f t="shared" ca="1" si="53"/>
        <v>0</v>
      </c>
      <c r="W227" s="30">
        <f t="shared" ca="1" si="53"/>
        <v>0</v>
      </c>
      <c r="X227" s="30">
        <f t="shared" ca="1" si="53"/>
        <v>0</v>
      </c>
    </row>
    <row r="228" spans="3:25" ht="13.5" thickBot="1" x14ac:dyDescent="0.25">
      <c r="C228" s="2" t="s">
        <v>766</v>
      </c>
      <c r="D228" s="2" t="s">
        <v>799</v>
      </c>
      <c r="E228" s="30">
        <f t="shared" ref="E228:X228" ca="1" si="54">SUMIFS(OFFSET(incAchievBPAStart2,1,D$8-StartYearBPA,9998),SectorArrayBPA,$C228,EndUseArrayBPA,$D228)</f>
        <v>0</v>
      </c>
      <c r="F228" s="30">
        <f t="shared" ca="1" si="54"/>
        <v>0</v>
      </c>
      <c r="G228" s="30">
        <f t="shared" ca="1" si="54"/>
        <v>0</v>
      </c>
      <c r="H228" s="30">
        <f t="shared" ca="1" si="54"/>
        <v>0</v>
      </c>
      <c r="I228" s="30">
        <f t="shared" ca="1" si="54"/>
        <v>0</v>
      </c>
      <c r="J228" s="30">
        <f t="shared" ca="1" si="54"/>
        <v>0</v>
      </c>
      <c r="K228" s="30">
        <f t="shared" ca="1" si="54"/>
        <v>0</v>
      </c>
      <c r="L228" s="30">
        <f t="shared" ca="1" si="54"/>
        <v>0</v>
      </c>
      <c r="M228" s="30">
        <f t="shared" ca="1" si="54"/>
        <v>0</v>
      </c>
      <c r="N228" s="30">
        <f t="shared" ca="1" si="54"/>
        <v>0</v>
      </c>
      <c r="O228" s="30">
        <f t="shared" ca="1" si="54"/>
        <v>0</v>
      </c>
      <c r="P228" s="30">
        <f t="shared" ca="1" si="54"/>
        <v>0</v>
      </c>
      <c r="Q228" s="30">
        <f t="shared" ca="1" si="54"/>
        <v>0</v>
      </c>
      <c r="R228" s="30">
        <f t="shared" ca="1" si="54"/>
        <v>0</v>
      </c>
      <c r="S228" s="30">
        <f t="shared" ca="1" si="54"/>
        <v>0</v>
      </c>
      <c r="T228" s="30">
        <f t="shared" ca="1" si="54"/>
        <v>0</v>
      </c>
      <c r="U228" s="30">
        <f t="shared" ca="1" si="54"/>
        <v>0</v>
      </c>
      <c r="V228" s="30">
        <f t="shared" ca="1" si="54"/>
        <v>0</v>
      </c>
      <c r="W228" s="30">
        <f t="shared" ca="1" si="54"/>
        <v>0</v>
      </c>
      <c r="X228" s="30">
        <f t="shared" ca="1" si="54"/>
        <v>0</v>
      </c>
    </row>
    <row r="229" spans="3:25" ht="13.5" thickBot="1" x14ac:dyDescent="0.25">
      <c r="C229" s="2" t="s">
        <v>766</v>
      </c>
      <c r="D229" s="2" t="s">
        <v>801</v>
      </c>
      <c r="E229" s="30">
        <f t="shared" ref="E229:X229" ca="1" si="55">SUMIFS(OFFSET(incAchievBPAStart2,1,D$8-StartYearBPA,9998),SectorArrayBPA,$C229,EndUseArrayBPA,$D229)</f>
        <v>0.26864784460556124</v>
      </c>
      <c r="F229" s="30">
        <f t="shared" ca="1" si="55"/>
        <v>0.28257712041930183</v>
      </c>
      <c r="G229" s="30">
        <f t="shared" ca="1" si="55"/>
        <v>0.29936979248918616</v>
      </c>
      <c r="H229" s="30">
        <f t="shared" ca="1" si="55"/>
        <v>0.31414446119925593</v>
      </c>
      <c r="I229" s="30">
        <f t="shared" ca="1" si="55"/>
        <v>0.32913985807808199</v>
      </c>
      <c r="J229" s="30">
        <f t="shared" ca="1" si="55"/>
        <v>0.32895844907056321</v>
      </c>
      <c r="K229" s="30">
        <f t="shared" ca="1" si="55"/>
        <v>0.30540173182595604</v>
      </c>
      <c r="L229" s="30">
        <f t="shared" ca="1" si="55"/>
        <v>0.27888491149713296</v>
      </c>
      <c r="M229" s="30">
        <f t="shared" ca="1" si="55"/>
        <v>0.24579733861468672</v>
      </c>
      <c r="N229" s="30">
        <f t="shared" ca="1" si="55"/>
        <v>0.20558605828338125</v>
      </c>
      <c r="O229" s="30">
        <f t="shared" ca="1" si="55"/>
        <v>0.16109216706867782</v>
      </c>
      <c r="P229" s="30">
        <f t="shared" ca="1" si="55"/>
        <v>0.11751355096506752</v>
      </c>
      <c r="Q229" s="30">
        <f t="shared" ca="1" si="55"/>
        <v>8.0190598411757574E-2</v>
      </c>
      <c r="R229" s="30">
        <f t="shared" ca="1" si="55"/>
        <v>5.2338396800005793E-2</v>
      </c>
      <c r="S229" s="30">
        <f t="shared" ca="1" si="55"/>
        <v>3.4078515368446256E-2</v>
      </c>
      <c r="T229" s="30">
        <f t="shared" ca="1" si="55"/>
        <v>2.3219343468161884E-2</v>
      </c>
      <c r="U229" s="30">
        <f t="shared" ca="1" si="55"/>
        <v>1.024972155674401E-3</v>
      </c>
      <c r="V229" s="30">
        <f t="shared" ca="1" si="55"/>
        <v>2.4243537278279304E-4</v>
      </c>
      <c r="W229" s="30">
        <f t="shared" ca="1" si="55"/>
        <v>4.8473345840282005E-5</v>
      </c>
      <c r="X229" s="30">
        <f t="shared" ca="1" si="55"/>
        <v>9.2499013334183841E-6</v>
      </c>
    </row>
    <row r="230" spans="3:25" ht="13.5" thickBot="1" x14ac:dyDescent="0.25">
      <c r="C230" s="2" t="s">
        <v>766</v>
      </c>
      <c r="D230" s="2" t="s">
        <v>810</v>
      </c>
      <c r="E230" s="30">
        <f t="shared" ref="E230:X230" ca="1" si="56">SUMIFS(OFFSET(incAchievBPAStart2,1,D$8-StartYearBPA,9998),SectorArrayBPA,$C230,EndUseArrayBPA,$D230)</f>
        <v>2.6351621147232609</v>
      </c>
      <c r="F230" s="30">
        <f t="shared" ca="1" si="56"/>
        <v>2.6351621147232609</v>
      </c>
      <c r="G230" s="30">
        <f t="shared" ca="1" si="56"/>
        <v>2.6351621147232609</v>
      </c>
      <c r="H230" s="30">
        <f t="shared" ca="1" si="56"/>
        <v>2.6351621147232609</v>
      </c>
      <c r="I230" s="30">
        <f t="shared" ca="1" si="56"/>
        <v>2.6351621147232609</v>
      </c>
      <c r="J230" s="30">
        <f t="shared" ca="1" si="56"/>
        <v>2.3716459032509349</v>
      </c>
      <c r="K230" s="30">
        <f t="shared" ca="1" si="56"/>
        <v>1.8973167226007481</v>
      </c>
      <c r="L230" s="30">
        <f t="shared" ca="1" si="56"/>
        <v>1.5178533780805983</v>
      </c>
      <c r="M230" s="30">
        <f t="shared" ca="1" si="56"/>
        <v>1.2142827024644789</v>
      </c>
      <c r="N230" s="30">
        <f t="shared" ca="1" si="56"/>
        <v>0.97142616197158282</v>
      </c>
      <c r="O230" s="30">
        <f t="shared" ca="1" si="56"/>
        <v>0.77714092957726633</v>
      </c>
      <c r="P230" s="30">
        <f t="shared" ca="1" si="56"/>
        <v>0.62171274366181306</v>
      </c>
      <c r="Q230" s="30">
        <f t="shared" ca="1" si="56"/>
        <v>0.49737019492945045</v>
      </c>
      <c r="R230" s="30">
        <f t="shared" ca="1" si="56"/>
        <v>0.39789615594356037</v>
      </c>
      <c r="S230" s="30">
        <f t="shared" ca="1" si="56"/>
        <v>0.31831692475484835</v>
      </c>
      <c r="T230" s="30">
        <f t="shared" ca="1" si="56"/>
        <v>0.25465353980387861</v>
      </c>
      <c r="U230" s="30">
        <f t="shared" ca="1" si="56"/>
        <v>1.7369324070032771E-3</v>
      </c>
      <c r="V230" s="30">
        <f t="shared" ca="1" si="56"/>
        <v>6.2033300250136168E-4</v>
      </c>
      <c r="W230" s="30">
        <f t="shared" ca="1" si="56"/>
        <v>2.1147715994486186E-4</v>
      </c>
      <c r="X230" s="30">
        <f t="shared" ca="1" si="56"/>
        <v>6.8959943460804369E-5</v>
      </c>
    </row>
    <row r="231" spans="3:25" ht="13.5" thickBot="1" x14ac:dyDescent="0.25">
      <c r="C231" s="2" t="s">
        <v>766</v>
      </c>
      <c r="D231" s="2" t="s">
        <v>814</v>
      </c>
      <c r="E231" s="30">
        <f t="shared" ref="E231:X231" ca="1" si="57">SUMIFS(OFFSET(incAchievBPAStart2,1,D$8-StartYearBPA,9998),SectorArrayBPA,$C231,EndUseArrayBPA,$D231)</f>
        <v>4.8547867648924175E-3</v>
      </c>
      <c r="F231" s="30">
        <f t="shared" ca="1" si="57"/>
        <v>4.8547867648924175E-3</v>
      </c>
      <c r="G231" s="30">
        <f t="shared" ca="1" si="57"/>
        <v>4.8547867648924175E-3</v>
      </c>
      <c r="H231" s="30">
        <f t="shared" ca="1" si="57"/>
        <v>4.8547867648924175E-3</v>
      </c>
      <c r="I231" s="30">
        <f t="shared" ca="1" si="57"/>
        <v>4.8547867648924175E-3</v>
      </c>
      <c r="J231" s="30">
        <f t="shared" ca="1" si="57"/>
        <v>4.8547867648924175E-3</v>
      </c>
      <c r="K231" s="30">
        <f t="shared" ca="1" si="57"/>
        <v>4.8547867648924175E-3</v>
      </c>
      <c r="L231" s="30">
        <f t="shared" ca="1" si="57"/>
        <v>4.8547867648924175E-3</v>
      </c>
      <c r="M231" s="30">
        <f t="shared" ca="1" si="57"/>
        <v>4.8547867648924175E-3</v>
      </c>
      <c r="N231" s="30">
        <f t="shared" ca="1" si="57"/>
        <v>4.8547867648924175E-3</v>
      </c>
      <c r="O231" s="30">
        <f t="shared" ca="1" si="57"/>
        <v>4.8547867648924175E-3</v>
      </c>
      <c r="P231" s="30">
        <f t="shared" ca="1" si="57"/>
        <v>4.8547867648924175E-3</v>
      </c>
      <c r="Q231" s="30">
        <f t="shared" ca="1" si="57"/>
        <v>4.8547867648924175E-3</v>
      </c>
      <c r="R231" s="30">
        <f t="shared" ca="1" si="57"/>
        <v>4.8547867648924175E-3</v>
      </c>
      <c r="S231" s="30">
        <f t="shared" ca="1" si="57"/>
        <v>4.8547867648924175E-3</v>
      </c>
      <c r="T231" s="30">
        <f t="shared" ca="1" si="57"/>
        <v>4.8547867648924175E-3</v>
      </c>
      <c r="U231" s="30">
        <f t="shared" ca="1" si="57"/>
        <v>4.8547867648924175E-3</v>
      </c>
      <c r="V231" s="30">
        <f t="shared" ca="1" si="57"/>
        <v>4.8547867648924175E-3</v>
      </c>
      <c r="W231" s="30">
        <f t="shared" ca="1" si="57"/>
        <v>4.8547867648924175E-3</v>
      </c>
      <c r="X231" s="30">
        <f t="shared" ca="1" si="57"/>
        <v>4.8547867648924175E-3</v>
      </c>
    </row>
    <row r="232" spans="3:25" ht="13.5" thickBot="1" x14ac:dyDescent="0.25">
      <c r="C232" s="2" t="s">
        <v>766</v>
      </c>
      <c r="D232" s="2" t="s">
        <v>816</v>
      </c>
      <c r="E232" s="30">
        <f t="shared" ref="E232:X232" ca="1" si="58">SUMIFS(OFFSET(incAchievBPAStart2,1,D$8-StartYearBPA,9998),SectorArrayBPA,$C232,EndUseArrayBPA,$D232)</f>
        <v>0.22010545609751203</v>
      </c>
      <c r="F232" s="30">
        <f t="shared" ca="1" si="58"/>
        <v>0.22010545609751203</v>
      </c>
      <c r="G232" s="30">
        <f t="shared" ca="1" si="58"/>
        <v>0.22010545609751203</v>
      </c>
      <c r="H232" s="30">
        <f t="shared" ca="1" si="58"/>
        <v>0.22010545609751203</v>
      </c>
      <c r="I232" s="30">
        <f t="shared" ca="1" si="58"/>
        <v>0.22010545609751203</v>
      </c>
      <c r="J232" s="30">
        <f t="shared" ca="1" si="58"/>
        <v>0.22010545609751203</v>
      </c>
      <c r="K232" s="30">
        <f t="shared" ca="1" si="58"/>
        <v>0.22010545609751203</v>
      </c>
      <c r="L232" s="30">
        <f t="shared" ca="1" si="58"/>
        <v>0.22010545609751203</v>
      </c>
      <c r="M232" s="30">
        <f t="shared" ca="1" si="58"/>
        <v>0.22010545609751203</v>
      </c>
      <c r="N232" s="30">
        <f t="shared" ca="1" si="58"/>
        <v>0.22010545609751203</v>
      </c>
      <c r="O232" s="30">
        <f t="shared" ca="1" si="58"/>
        <v>0.22010545609751203</v>
      </c>
      <c r="P232" s="30">
        <f t="shared" ca="1" si="58"/>
        <v>0.22010545609751203</v>
      </c>
      <c r="Q232" s="30">
        <f t="shared" ca="1" si="58"/>
        <v>0.22010545609751203</v>
      </c>
      <c r="R232" s="30">
        <f t="shared" ca="1" si="58"/>
        <v>0.22010545609751203</v>
      </c>
      <c r="S232" s="30">
        <f t="shared" ca="1" si="58"/>
        <v>0.22010545609751203</v>
      </c>
      <c r="T232" s="30">
        <f t="shared" ca="1" si="58"/>
        <v>0.22010545609751203</v>
      </c>
      <c r="U232" s="30">
        <f t="shared" ca="1" si="58"/>
        <v>0.22010545609751203</v>
      </c>
      <c r="V232" s="30">
        <f t="shared" ca="1" si="58"/>
        <v>0.22010545609751203</v>
      </c>
      <c r="W232" s="30">
        <f t="shared" ca="1" si="58"/>
        <v>0.22010545609751203</v>
      </c>
      <c r="X232" s="30">
        <f t="shared" ca="1" si="58"/>
        <v>0.22010545609751203</v>
      </c>
    </row>
    <row r="233" spans="3:25" ht="13.5" thickBot="1" x14ac:dyDescent="0.25">
      <c r="C233" s="2" t="s">
        <v>766</v>
      </c>
      <c r="D233" s="2" t="s">
        <v>822</v>
      </c>
      <c r="E233" s="30">
        <f t="shared" ref="E233:X233" ca="1" si="59">SUMIFS(OFFSET(incAchievBPAStart2,1,D$8-StartYearBPA,9998),SectorArrayBPA,$C233,EndUseArrayBPA,$D233)</f>
        <v>0.23178841910155554</v>
      </c>
      <c r="F233" s="30">
        <f t="shared" ca="1" si="59"/>
        <v>0.23178841910155554</v>
      </c>
      <c r="G233" s="30">
        <f t="shared" ca="1" si="59"/>
        <v>0.23178841910155554</v>
      </c>
      <c r="H233" s="30">
        <f t="shared" ca="1" si="59"/>
        <v>0.23178841910155554</v>
      </c>
      <c r="I233" s="30">
        <f t="shared" ca="1" si="59"/>
        <v>0.23178841910155554</v>
      </c>
      <c r="J233" s="30">
        <f t="shared" ca="1" si="59"/>
        <v>0.23178841910155554</v>
      </c>
      <c r="K233" s="30">
        <f t="shared" ca="1" si="59"/>
        <v>0.23178841910155554</v>
      </c>
      <c r="L233" s="30">
        <f t="shared" ca="1" si="59"/>
        <v>0.23178841910155554</v>
      </c>
      <c r="M233" s="30">
        <f t="shared" ca="1" si="59"/>
        <v>0.23178841910155554</v>
      </c>
      <c r="N233" s="30">
        <f t="shared" ca="1" si="59"/>
        <v>0.23178841910155554</v>
      </c>
      <c r="O233" s="30">
        <f t="shared" ca="1" si="59"/>
        <v>0.23178841910155554</v>
      </c>
      <c r="P233" s="30">
        <f t="shared" ca="1" si="59"/>
        <v>0.23178841910155554</v>
      </c>
      <c r="Q233" s="30">
        <f t="shared" ca="1" si="59"/>
        <v>0.23178841910155554</v>
      </c>
      <c r="R233" s="30">
        <f t="shared" ca="1" si="59"/>
        <v>0.23178841910155554</v>
      </c>
      <c r="S233" s="30">
        <f t="shared" ca="1" si="59"/>
        <v>0.23178841910155554</v>
      </c>
      <c r="T233" s="30">
        <f t="shared" ca="1" si="59"/>
        <v>0.23178841910155554</v>
      </c>
      <c r="U233" s="30">
        <f t="shared" ca="1" si="59"/>
        <v>0.23178841910155554</v>
      </c>
      <c r="V233" s="30">
        <f t="shared" ca="1" si="59"/>
        <v>0.23178841910155554</v>
      </c>
      <c r="W233" s="30">
        <f t="shared" ca="1" si="59"/>
        <v>0.23178841910155554</v>
      </c>
      <c r="X233" s="30">
        <f t="shared" ca="1" si="59"/>
        <v>0.23178841910155554</v>
      </c>
    </row>
    <row r="234" spans="3:25" ht="13.5" thickBot="1" x14ac:dyDescent="0.25">
      <c r="C234" s="2" t="s">
        <v>766</v>
      </c>
      <c r="D234" s="2" t="s">
        <v>828</v>
      </c>
      <c r="E234" s="30">
        <f t="shared" ref="E234:X234" ca="1" si="60">SUMIFS(OFFSET(incAchievBPAStart2,1,D$8-StartYearBPA,9998),SectorArrayBPA,$C234,EndUseArrayBPA,$D234)</f>
        <v>0.51625656021513855</v>
      </c>
      <c r="F234" s="30">
        <f t="shared" ca="1" si="60"/>
        <v>0.63388072239083115</v>
      </c>
      <c r="G234" s="30">
        <f t="shared" ca="1" si="60"/>
        <v>0.7756845038166269</v>
      </c>
      <c r="H234" s="30">
        <f t="shared" ca="1" si="60"/>
        <v>0.9004474887473346</v>
      </c>
      <c r="I234" s="30">
        <f t="shared" ca="1" si="60"/>
        <v>1.0270743872271526</v>
      </c>
      <c r="J234" s="30">
        <f t="shared" ca="1" si="60"/>
        <v>1.2007734159668426</v>
      </c>
      <c r="K234" s="30">
        <f t="shared" ca="1" si="60"/>
        <v>1.3172670847359562</v>
      </c>
      <c r="L234" s="30">
        <f t="shared" ca="1" si="60"/>
        <v>1.3456813747843517</v>
      </c>
      <c r="M234" s="30">
        <f t="shared" ca="1" si="60"/>
        <v>1.2681431992994521</v>
      </c>
      <c r="N234" s="30">
        <f t="shared" ca="1" si="60"/>
        <v>1.0900764952505775</v>
      </c>
      <c r="O234" s="30">
        <f t="shared" ca="1" si="60"/>
        <v>0.84354721534031274</v>
      </c>
      <c r="P234" s="30">
        <f t="shared" ca="1" si="60"/>
        <v>0.57890802050861634</v>
      </c>
      <c r="Q234" s="30">
        <f t="shared" ca="1" si="60"/>
        <v>0.34642297464638783</v>
      </c>
      <c r="R234" s="30">
        <f t="shared" ca="1" si="60"/>
        <v>0.17737572820511269</v>
      </c>
      <c r="S234" s="30">
        <f t="shared" ca="1" si="60"/>
        <v>7.6100231388143535E-2</v>
      </c>
      <c r="T234" s="30">
        <f t="shared" ca="1" si="60"/>
        <v>2.6735579219186574E-2</v>
      </c>
      <c r="U234" s="30">
        <f t="shared" ca="1" si="60"/>
        <v>7.5002475783836351E-3</v>
      </c>
      <c r="V234" s="30">
        <f t="shared" ca="1" si="60"/>
        <v>1.6347134182271258E-3</v>
      </c>
      <c r="W234" s="30">
        <f t="shared" ca="1" si="60"/>
        <v>2.6870117390820954E-4</v>
      </c>
      <c r="X234" s="30">
        <f t="shared" ca="1" si="60"/>
        <v>3.2253289189629665E-5</v>
      </c>
    </row>
    <row r="235" spans="3:25" ht="13.5" thickBot="1" x14ac:dyDescent="0.25">
      <c r="C235" s="2" t="s">
        <v>766</v>
      </c>
      <c r="D235" s="2" t="s">
        <v>833</v>
      </c>
      <c r="E235" s="30">
        <f t="shared" ref="E235:X235" ca="1" si="61">SUMIFS(OFFSET(incAchievBPAStart2,1,D$8-StartYearBPA,9998),SectorArrayBPA,$C235,EndUseArrayBPA,$D235)</f>
        <v>0.31343603207305037</v>
      </c>
      <c r="F235" s="30">
        <f t="shared" ca="1" si="61"/>
        <v>0.38484946002620285</v>
      </c>
      <c r="G235" s="30">
        <f t="shared" ca="1" si="61"/>
        <v>0.47094311579405113</v>
      </c>
      <c r="H235" s="30">
        <f t="shared" ca="1" si="61"/>
        <v>0.54669075361578567</v>
      </c>
      <c r="I235" s="30">
        <f t="shared" ca="1" si="61"/>
        <v>0.62357003355499152</v>
      </c>
      <c r="J235" s="30">
        <f t="shared" ca="1" si="61"/>
        <v>0.72902832413908225</v>
      </c>
      <c r="K235" s="30">
        <f t="shared" ca="1" si="61"/>
        <v>0.79975539303174126</v>
      </c>
      <c r="L235" s="30">
        <f t="shared" ca="1" si="61"/>
        <v>0.81700662626203724</v>
      </c>
      <c r="M235" s="30">
        <f t="shared" ca="1" si="61"/>
        <v>0.76993069555029403</v>
      </c>
      <c r="N235" s="30">
        <f t="shared" ca="1" si="61"/>
        <v>0.66182064821618003</v>
      </c>
      <c r="O235" s="30">
        <f t="shared" ca="1" si="61"/>
        <v>0.51214475983095797</v>
      </c>
      <c r="P235" s="30">
        <f t="shared" ca="1" si="61"/>
        <v>0.35147375717195584</v>
      </c>
      <c r="Q235" s="30">
        <f t="shared" ca="1" si="61"/>
        <v>0.21032457688645709</v>
      </c>
      <c r="R235" s="30">
        <f t="shared" ca="1" si="61"/>
        <v>0.10769053358181054</v>
      </c>
      <c r="S235" s="30">
        <f t="shared" ca="1" si="61"/>
        <v>4.6202908407015089E-2</v>
      </c>
      <c r="T235" s="30">
        <f t="shared" ca="1" si="61"/>
        <v>1.6232033665866463E-2</v>
      </c>
      <c r="U235" s="30">
        <f t="shared" ca="1" si="61"/>
        <v>4.5536425523666144E-3</v>
      </c>
      <c r="V235" s="30">
        <f t="shared" ca="1" si="61"/>
        <v>9.9248731516779379E-4</v>
      </c>
      <c r="W235" s="30">
        <f t="shared" ca="1" si="61"/>
        <v>1.6313716135260881E-4</v>
      </c>
      <c r="X235" s="30">
        <f t="shared" ca="1" si="61"/>
        <v>1.9582013603254333E-5</v>
      </c>
    </row>
    <row r="236" spans="3:25" ht="15.75" thickBot="1" x14ac:dyDescent="0.25">
      <c r="C236" s="11" t="s">
        <v>766</v>
      </c>
      <c r="D236" s="11" t="s">
        <v>1136</v>
      </c>
      <c r="E236" s="23">
        <f ca="1">SUM(E221:E235)</f>
        <v>20.190168330735609</v>
      </c>
      <c r="F236" s="23">
        <f t="shared" ref="F236:X236" ca="1" si="62">SUM(F221:F235)</f>
        <v>19.504078207659727</v>
      </c>
      <c r="G236" s="23">
        <f t="shared" ca="1" si="62"/>
        <v>19.497689040555265</v>
      </c>
      <c r="H236" s="23">
        <f t="shared" ca="1" si="62"/>
        <v>19.959162785267171</v>
      </c>
      <c r="I236" s="23">
        <f t="shared" ca="1" si="62"/>
        <v>20.779550593501554</v>
      </c>
      <c r="J236" s="23">
        <f t="shared" ca="1" si="62"/>
        <v>21.214844234967881</v>
      </c>
      <c r="K236" s="23">
        <f t="shared" ca="1" si="62"/>
        <v>20.538752567089414</v>
      </c>
      <c r="L236" s="23">
        <f t="shared" ca="1" si="62"/>
        <v>19.419496351080234</v>
      </c>
      <c r="M236" s="23">
        <f t="shared" ca="1" si="62"/>
        <v>17.647156082494277</v>
      </c>
      <c r="N236" s="23">
        <f t="shared" ca="1" si="62"/>
        <v>15.221483225738254</v>
      </c>
      <c r="O236" s="23">
        <f t="shared" ca="1" si="62"/>
        <v>12.378922391028825</v>
      </c>
      <c r="P236" s="23">
        <f t="shared" ca="1" si="62"/>
        <v>9.4833602889689104</v>
      </c>
      <c r="Q236" s="23">
        <f t="shared" ca="1" si="62"/>
        <v>6.9920931062952842</v>
      </c>
      <c r="R236" s="23">
        <f t="shared" ca="1" si="62"/>
        <v>5.1468569403775994</v>
      </c>
      <c r="S236" s="23">
        <f t="shared" ca="1" si="62"/>
        <v>3.9638040490431137</v>
      </c>
      <c r="T236" s="23">
        <f t="shared" ca="1" si="62"/>
        <v>3.2902852708493904</v>
      </c>
      <c r="U236" s="23">
        <f t="shared" ca="1" si="62"/>
        <v>2.3122181767720376</v>
      </c>
      <c r="V236" s="23">
        <f t="shared" ca="1" si="62"/>
        <v>2.2241089151609201</v>
      </c>
      <c r="W236" s="23">
        <f t="shared" ca="1" si="62"/>
        <v>2.1843409119432979</v>
      </c>
      <c r="X236" s="23">
        <f t="shared" ca="1" si="62"/>
        <v>2.1609975230956771</v>
      </c>
    </row>
    <row r="239" spans="3:25" ht="13.5" thickBot="1" x14ac:dyDescent="0.25">
      <c r="C239" s="5" t="s">
        <v>1147</v>
      </c>
    </row>
    <row r="240" spans="3:25" ht="13.5" thickBot="1" x14ac:dyDescent="0.25">
      <c r="C240" s="1" t="s">
        <v>1</v>
      </c>
      <c r="D240" s="1" t="s">
        <v>2</v>
      </c>
      <c r="E240" s="1">
        <f>StartYear7thBPA</f>
        <v>2020</v>
      </c>
      <c r="F240" s="1">
        <f>E240+1</f>
        <v>2021</v>
      </c>
      <c r="G240" s="1">
        <f t="shared" ref="G240:X240" si="63">F240+1</f>
        <v>2022</v>
      </c>
      <c r="H240" s="1">
        <f t="shared" si="63"/>
        <v>2023</v>
      </c>
      <c r="I240" s="1">
        <f t="shared" si="63"/>
        <v>2024</v>
      </c>
      <c r="J240" s="1">
        <f t="shared" si="63"/>
        <v>2025</v>
      </c>
      <c r="K240" s="1">
        <f t="shared" si="63"/>
        <v>2026</v>
      </c>
      <c r="L240" s="1">
        <f t="shared" si="63"/>
        <v>2027</v>
      </c>
      <c r="M240" s="1">
        <f t="shared" si="63"/>
        <v>2028</v>
      </c>
      <c r="N240" s="1">
        <f t="shared" si="63"/>
        <v>2029</v>
      </c>
      <c r="O240" s="1">
        <f t="shared" si="63"/>
        <v>2030</v>
      </c>
      <c r="P240" s="1">
        <f t="shared" si="63"/>
        <v>2031</v>
      </c>
      <c r="Q240" s="1">
        <f t="shared" si="63"/>
        <v>2032</v>
      </c>
      <c r="R240" s="1">
        <f t="shared" si="63"/>
        <v>2033</v>
      </c>
      <c r="S240" s="1">
        <f t="shared" si="63"/>
        <v>2034</v>
      </c>
      <c r="T240" s="1">
        <f t="shared" si="63"/>
        <v>2035</v>
      </c>
      <c r="U240" s="1">
        <f t="shared" si="63"/>
        <v>2036</v>
      </c>
      <c r="V240" s="1">
        <f t="shared" si="63"/>
        <v>2037</v>
      </c>
      <c r="W240" s="1">
        <f t="shared" si="63"/>
        <v>2038</v>
      </c>
      <c r="X240" s="1">
        <f t="shared" si="63"/>
        <v>2039</v>
      </c>
      <c r="Y240" s="1" t="s">
        <v>5</v>
      </c>
    </row>
    <row r="241" spans="3:25" ht="13.5" thickBot="1" x14ac:dyDescent="0.25">
      <c r="C241" s="2" t="s">
        <v>766</v>
      </c>
      <c r="D241" s="2" t="s">
        <v>767</v>
      </c>
      <c r="E241" s="10">
        <f t="shared" ref="E241:Y241" ca="1" si="64">SUMIFS(OFFSET(CumAchievBPAStart2,1,D$8-StartYearBPA,9998),SectorArrayBPA,$C241,EndUseArrayBPA,$D241)</f>
        <v>0.34444666504527444</v>
      </c>
      <c r="F241" s="10">
        <f t="shared" ca="1" si="64"/>
        <v>0.63600331295245938</v>
      </c>
      <c r="G241" s="10">
        <f t="shared" ca="1" si="64"/>
        <v>0.88941564702859344</v>
      </c>
      <c r="H241" s="10">
        <f t="shared" ca="1" si="64"/>
        <v>1.1238472170596543</v>
      </c>
      <c r="I241" s="10">
        <f t="shared" ca="1" si="64"/>
        <v>1.3500022358820554</v>
      </c>
      <c r="J241" s="10">
        <f t="shared" ca="1" si="64"/>
        <v>1.551512030766161</v>
      </c>
      <c r="K241" s="10">
        <f t="shared" ca="1" si="64"/>
        <v>1.715591676639967</v>
      </c>
      <c r="L241" s="10">
        <f t="shared" ca="1" si="64"/>
        <v>1.8490083112841589</v>
      </c>
      <c r="M241" s="10">
        <f t="shared" ca="1" si="64"/>
        <v>1.957353166569086</v>
      </c>
      <c r="N241" s="10">
        <f t="shared" ca="1" si="64"/>
        <v>2.0452333890737315</v>
      </c>
      <c r="O241" s="10">
        <f t="shared" ca="1" si="64"/>
        <v>2.1164359932528773</v>
      </c>
      <c r="P241" s="10">
        <f t="shared" ca="1" si="64"/>
        <v>2.1729364803882292</v>
      </c>
      <c r="Q241" s="10">
        <f t="shared" ca="1" si="64"/>
        <v>2.2177773786082855</v>
      </c>
      <c r="R241" s="10">
        <f t="shared" ca="1" si="64"/>
        <v>2.2533701249317932</v>
      </c>
      <c r="S241" s="10">
        <f t="shared" ca="1" si="64"/>
        <v>2.2816262793810846</v>
      </c>
      <c r="T241" s="10">
        <f t="shared" ca="1" si="64"/>
        <v>2.3040613911854853</v>
      </c>
      <c r="U241" s="10">
        <f t="shared" ca="1" si="64"/>
        <v>2.3090303481075338</v>
      </c>
      <c r="V241" s="10">
        <f t="shared" ca="1" si="64"/>
        <v>2.3128535934594723</v>
      </c>
      <c r="W241" s="10">
        <f t="shared" ca="1" si="64"/>
        <v>2.3158138629344172</v>
      </c>
      <c r="X241" s="10">
        <f t="shared" ca="1" si="64"/>
        <v>2.3181132338676518</v>
      </c>
      <c r="Y241" s="10" t="e">
        <f t="shared" ca="1" si="64"/>
        <v>#REF!</v>
      </c>
    </row>
    <row r="242" spans="3:25" ht="13.5" thickBot="1" x14ac:dyDescent="0.25">
      <c r="C242" s="2" t="s">
        <v>766</v>
      </c>
      <c r="D242" s="2" t="s">
        <v>771</v>
      </c>
      <c r="E242" s="10">
        <f t="shared" ref="E242:Y242" ca="1" si="65">SUMIFS(OFFSET(CumAchievBPAStart2,1,D$8-StartYearBPA,9998),SectorArrayBPA,$C242,EndUseArrayBPA,$D242)</f>
        <v>7.9915143560642834</v>
      </c>
      <c r="F242" s="10">
        <f t="shared" ca="1" si="65"/>
        <v>16.689157990648564</v>
      </c>
      <c r="G242" s="10">
        <f t="shared" ca="1" si="65"/>
        <v>26.238087619687285</v>
      </c>
      <c r="H242" s="10">
        <f t="shared" ca="1" si="65"/>
        <v>36.53600278796862</v>
      </c>
      <c r="I242" s="10">
        <f t="shared" ca="1" si="65"/>
        <v>47.594093066625845</v>
      </c>
      <c r="J242" s="10">
        <f t="shared" ca="1" si="65"/>
        <v>59.368739942078378</v>
      </c>
      <c r="K242" s="10">
        <f t="shared" ca="1" si="65"/>
        <v>71.255560278720367</v>
      </c>
      <c r="L242" s="10">
        <f t="shared" ca="1" si="65"/>
        <v>82.843223861094742</v>
      </c>
      <c r="M242" s="10">
        <f t="shared" ca="1" si="65"/>
        <v>93.589616790809572</v>
      </c>
      <c r="N242" s="10">
        <f t="shared" ca="1" si="65"/>
        <v>102.96639709932529</v>
      </c>
      <c r="O242" s="10">
        <f t="shared" ca="1" si="65"/>
        <v>110.62269177065464</v>
      </c>
      <c r="P242" s="10">
        <f t="shared" ca="1" si="65"/>
        <v>116.49788304382754</v>
      </c>
      <c r="Q242" s="10">
        <f t="shared" ca="1" si="65"/>
        <v>120.82348158602242</v>
      </c>
      <c r="R242" s="10">
        <f t="shared" ca="1" si="65"/>
        <v>123.91761922792185</v>
      </c>
      <c r="S242" s="10">
        <f t="shared" ca="1" si="65"/>
        <v>125.94189914056463</v>
      </c>
      <c r="T242" s="10">
        <f t="shared" ca="1" si="65"/>
        <v>127.88737054215677</v>
      </c>
      <c r="U242" s="10">
        <f t="shared" ca="1" si="65"/>
        <v>129.5197580374458</v>
      </c>
      <c r="V242" s="10">
        <f t="shared" ca="1" si="65"/>
        <v>131.15076330122798</v>
      </c>
      <c r="W242" s="10">
        <f t="shared" ca="1" si="65"/>
        <v>132.78126244488774</v>
      </c>
      <c r="X242" s="10">
        <f t="shared" ca="1" si="65"/>
        <v>134.41158516736539</v>
      </c>
      <c r="Y242" s="10" t="e">
        <f t="shared" ca="1" si="65"/>
        <v>#REF!</v>
      </c>
    </row>
    <row r="243" spans="3:25" ht="13.5" thickBot="1" x14ac:dyDescent="0.25">
      <c r="C243" s="2" t="s">
        <v>766</v>
      </c>
      <c r="D243" s="2" t="s">
        <v>7</v>
      </c>
      <c r="E243" s="10">
        <f t="shared" ref="E243:Y243" ca="1" si="66">SUMIFS(OFFSET(CumAchievBPAStart2,1,D$8-StartYearBPA,9998),SectorArrayBPA,$C243,EndUseArrayBPA,$D243)</f>
        <v>5.4887397447386217</v>
      </c>
      <c r="F243" s="10">
        <f t="shared" ca="1" si="66"/>
        <v>9.3359110748884433</v>
      </c>
      <c r="G243" s="10">
        <f t="shared" ca="1" si="66"/>
        <v>11.99918222558226</v>
      </c>
      <c r="H243" s="10">
        <f t="shared" ca="1" si="66"/>
        <v>14.073339883274082</v>
      </c>
      <c r="I243" s="10">
        <f t="shared" ca="1" si="66"/>
        <v>15.890614942301017</v>
      </c>
      <c r="J243" s="10">
        <f t="shared" ca="1" si="66"/>
        <v>17.463165207885808</v>
      </c>
      <c r="K243" s="10">
        <f t="shared" ca="1" si="66"/>
        <v>18.810338923968047</v>
      </c>
      <c r="L243" s="10">
        <f t="shared" ca="1" si="66"/>
        <v>19.954898863987747</v>
      </c>
      <c r="M243" s="10">
        <f t="shared" ca="1" si="66"/>
        <v>20.920565056343882</v>
      </c>
      <c r="N243" s="10">
        <f t="shared" ca="1" si="66"/>
        <v>21.73047753442815</v>
      </c>
      <c r="O243" s="10">
        <f t="shared" ca="1" si="66"/>
        <v>22.406292326018864</v>
      </c>
      <c r="P243" s="10">
        <f t="shared" ca="1" si="66"/>
        <v>22.932617414920948</v>
      </c>
      <c r="Q243" s="10">
        <f t="shared" ca="1" si="66"/>
        <v>23.342519806308019</v>
      </c>
      <c r="R243" s="10">
        <f t="shared" ca="1" si="66"/>
        <v>23.661752109703116</v>
      </c>
      <c r="S243" s="10">
        <f t="shared" ca="1" si="66"/>
        <v>23.9103704775689</v>
      </c>
      <c r="T243" s="10">
        <f t="shared" ca="1" si="66"/>
        <v>24.103994657148707</v>
      </c>
      <c r="U243" s="10">
        <f t="shared" ca="1" si="66"/>
        <v>24.254789319827022</v>
      </c>
      <c r="V243" s="10">
        <f t="shared" ca="1" si="66"/>
        <v>24.372228321203881</v>
      </c>
      <c r="W243" s="10">
        <f t="shared" ca="1" si="66"/>
        <v>24.463689907439303</v>
      </c>
      <c r="X243" s="10">
        <f t="shared" ca="1" si="66"/>
        <v>24.5349202624204</v>
      </c>
      <c r="Y243" s="10" t="e">
        <f t="shared" ca="1" si="66"/>
        <v>#REF!</v>
      </c>
    </row>
    <row r="244" spans="3:25" ht="13.5" thickBot="1" x14ac:dyDescent="0.25">
      <c r="C244" s="2" t="s">
        <v>766</v>
      </c>
      <c r="D244" s="2" t="s">
        <v>780</v>
      </c>
      <c r="E244" s="10">
        <f t="shared" ref="E244:Y244" ca="1" si="67">SUMIFS(OFFSET(CumAchievBPAStart2,1,D$8-StartYearBPA,9998),SectorArrayBPA,$C244,EndUseArrayBPA,$D244)</f>
        <v>0</v>
      </c>
      <c r="F244" s="10">
        <f t="shared" ca="1" si="67"/>
        <v>0</v>
      </c>
      <c r="G244" s="10">
        <f t="shared" ca="1" si="67"/>
        <v>0</v>
      </c>
      <c r="H244" s="10">
        <f t="shared" ca="1" si="67"/>
        <v>0</v>
      </c>
      <c r="I244" s="10">
        <f t="shared" ca="1" si="67"/>
        <v>0</v>
      </c>
      <c r="J244" s="10">
        <f t="shared" ca="1" si="67"/>
        <v>0</v>
      </c>
      <c r="K244" s="10">
        <f t="shared" ca="1" si="67"/>
        <v>0</v>
      </c>
      <c r="L244" s="10">
        <f t="shared" ca="1" si="67"/>
        <v>0</v>
      </c>
      <c r="M244" s="10">
        <f t="shared" ca="1" si="67"/>
        <v>0</v>
      </c>
      <c r="N244" s="10">
        <f t="shared" ca="1" si="67"/>
        <v>0</v>
      </c>
      <c r="O244" s="10">
        <f t="shared" ca="1" si="67"/>
        <v>0</v>
      </c>
      <c r="P244" s="10">
        <f t="shared" ca="1" si="67"/>
        <v>0</v>
      </c>
      <c r="Q244" s="10">
        <f t="shared" ca="1" si="67"/>
        <v>0</v>
      </c>
      <c r="R244" s="10">
        <f t="shared" ca="1" si="67"/>
        <v>0</v>
      </c>
      <c r="S244" s="10">
        <f t="shared" ca="1" si="67"/>
        <v>0</v>
      </c>
      <c r="T244" s="10">
        <f t="shared" ca="1" si="67"/>
        <v>0</v>
      </c>
      <c r="U244" s="10">
        <f t="shared" ca="1" si="67"/>
        <v>0</v>
      </c>
      <c r="V244" s="10">
        <f t="shared" ca="1" si="67"/>
        <v>0</v>
      </c>
      <c r="W244" s="10">
        <f t="shared" ca="1" si="67"/>
        <v>0</v>
      </c>
      <c r="X244" s="10">
        <f t="shared" ca="1" si="67"/>
        <v>0</v>
      </c>
      <c r="Y244" s="10" t="e">
        <f t="shared" ca="1" si="67"/>
        <v>#REF!</v>
      </c>
    </row>
    <row r="245" spans="3:25" ht="13.5" thickBot="1" x14ac:dyDescent="0.25">
      <c r="C245" s="2" t="s">
        <v>766</v>
      </c>
      <c r="D245" s="2" t="s">
        <v>786</v>
      </c>
      <c r="E245" s="10">
        <f t="shared" ref="E245:Y245" ca="1" si="68">SUMIFS(OFFSET(CumAchievBPAStart2,1,D$8-StartYearBPA,9998),SectorArrayBPA,$C245,EndUseArrayBPA,$D245)</f>
        <v>0.5296641567968382</v>
      </c>
      <c r="F245" s="10">
        <f t="shared" ca="1" si="68"/>
        <v>1.1586004777820975</v>
      </c>
      <c r="G245" s="10">
        <f t="shared" ca="1" si="68"/>
        <v>1.9072160212319884</v>
      </c>
      <c r="H245" s="10">
        <f t="shared" ca="1" si="68"/>
        <v>2.761128735735721</v>
      </c>
      <c r="I245" s="10">
        <f t="shared" ca="1" si="68"/>
        <v>3.7219117226736391</v>
      </c>
      <c r="J245" s="10">
        <f t="shared" ca="1" si="68"/>
        <v>4.8198972922700483</v>
      </c>
      <c r="K245" s="10">
        <f t="shared" ca="1" si="68"/>
        <v>5.9992889865561381</v>
      </c>
      <c r="L245" s="10">
        <f t="shared" ca="1" si="68"/>
        <v>7.1891321639724826</v>
      </c>
      <c r="M245" s="10">
        <f t="shared" ca="1" si="68"/>
        <v>8.3027112199879678</v>
      </c>
      <c r="N245" s="10">
        <f t="shared" ca="1" si="68"/>
        <v>9.257347049951882</v>
      </c>
      <c r="O245" s="10">
        <f t="shared" ca="1" si="68"/>
        <v>9.9969905513130879</v>
      </c>
      <c r="P245" s="10">
        <f t="shared" ca="1" si="68"/>
        <v>10.507742785770466</v>
      </c>
      <c r="Q245" s="10">
        <f t="shared" ca="1" si="68"/>
        <v>10.817849476601925</v>
      </c>
      <c r="R245" s="10">
        <f t="shared" ca="1" si="68"/>
        <v>10.968594408526014</v>
      </c>
      <c r="S245" s="10">
        <f t="shared" ca="1" si="68"/>
        <v>10.97994381150748</v>
      </c>
      <c r="T245" s="10">
        <f t="shared" ca="1" si="68"/>
        <v>10.989023333892652</v>
      </c>
      <c r="U245" s="10">
        <f t="shared" ca="1" si="68"/>
        <v>10.989085263197397</v>
      </c>
      <c r="V245" s="10">
        <f t="shared" ca="1" si="68"/>
        <v>10.989107380806235</v>
      </c>
      <c r="W245" s="10">
        <f t="shared" ca="1" si="68"/>
        <v>10.989114920900157</v>
      </c>
      <c r="X245" s="10">
        <f t="shared" ca="1" si="68"/>
        <v>10.989117379626435</v>
      </c>
      <c r="Y245" s="10" t="e">
        <f t="shared" ca="1" si="68"/>
        <v>#REF!</v>
      </c>
    </row>
    <row r="246" spans="3:25" ht="13.5" thickBot="1" x14ac:dyDescent="0.25">
      <c r="C246" s="2" t="s">
        <v>766</v>
      </c>
      <c r="D246" s="2" t="s">
        <v>791</v>
      </c>
      <c r="E246" s="10">
        <f t="shared" ref="E246:Y246" ca="1" si="69">SUMIFS(OFFSET(CumAchievBPAStart2,1,D$8-StartYearBPA,9998),SectorArrayBPA,$C246,EndUseArrayBPA,$D246)</f>
        <v>1.6455521945096214</v>
      </c>
      <c r="F246" s="10">
        <f t="shared" ca="1" si="69"/>
        <v>3.2911043890192428</v>
      </c>
      <c r="G246" s="10">
        <f t="shared" ca="1" si="69"/>
        <v>4.9366565835288645</v>
      </c>
      <c r="H246" s="10">
        <f t="shared" ca="1" si="69"/>
        <v>6.5822087780384857</v>
      </c>
      <c r="I246" s="10">
        <f t="shared" ca="1" si="69"/>
        <v>8.2277609725481078</v>
      </c>
      <c r="J246" s="10">
        <f t="shared" ca="1" si="69"/>
        <v>9.7087579476067667</v>
      </c>
      <c r="K246" s="10">
        <f t="shared" ca="1" si="69"/>
        <v>10.893555527653694</v>
      </c>
      <c r="L246" s="10">
        <f t="shared" ca="1" si="69"/>
        <v>11.841393591691237</v>
      </c>
      <c r="M246" s="10">
        <f t="shared" ca="1" si="69"/>
        <v>12.599664042921271</v>
      </c>
      <c r="N246" s="10">
        <f t="shared" ca="1" si="69"/>
        <v>13.206280403905298</v>
      </c>
      <c r="O246" s="10">
        <f t="shared" ca="1" si="69"/>
        <v>13.69157349269252</v>
      </c>
      <c r="P246" s="10">
        <f t="shared" ca="1" si="69"/>
        <v>14.079807963722297</v>
      </c>
      <c r="Q246" s="10">
        <f t="shared" ca="1" si="69"/>
        <v>14.39039554054612</v>
      </c>
      <c r="R246" s="10">
        <f t="shared" ca="1" si="69"/>
        <v>14.638865602005177</v>
      </c>
      <c r="S246" s="10">
        <f t="shared" ca="1" si="69"/>
        <v>14.837641651172422</v>
      </c>
      <c r="T246" s="10">
        <f t="shared" ca="1" si="69"/>
        <v>14.996662490506219</v>
      </c>
      <c r="U246" s="10">
        <f t="shared" ca="1" si="69"/>
        <v>14.997747134565911</v>
      </c>
      <c r="V246" s="10">
        <f t="shared" ca="1" si="69"/>
        <v>14.998134507444373</v>
      </c>
      <c r="W246" s="10">
        <f t="shared" ca="1" si="69"/>
        <v>14.998266566380213</v>
      </c>
      <c r="X246" s="10">
        <f t="shared" ca="1" si="69"/>
        <v>14.998309629076683</v>
      </c>
      <c r="Y246" s="10" t="e">
        <f t="shared" ca="1" si="69"/>
        <v>#REF!</v>
      </c>
    </row>
    <row r="247" spans="3:25" ht="13.5" thickBot="1" x14ac:dyDescent="0.25">
      <c r="C247" s="2" t="s">
        <v>766</v>
      </c>
      <c r="D247" s="2" t="s">
        <v>795</v>
      </c>
      <c r="E247" s="10">
        <f t="shared" ref="E247:Y247" ca="1" si="70">SUMIFS(OFFSET(CumAchievBPAStart2,1,D$8-StartYearBPA,9998),SectorArrayBPA,$C247,EndUseArrayBPA,$D247)</f>
        <v>0</v>
      </c>
      <c r="F247" s="10">
        <f t="shared" ca="1" si="70"/>
        <v>0</v>
      </c>
      <c r="G247" s="10">
        <f t="shared" ca="1" si="70"/>
        <v>0</v>
      </c>
      <c r="H247" s="10">
        <f t="shared" ca="1" si="70"/>
        <v>0</v>
      </c>
      <c r="I247" s="10">
        <f t="shared" ca="1" si="70"/>
        <v>0</v>
      </c>
      <c r="J247" s="10">
        <f t="shared" ca="1" si="70"/>
        <v>0</v>
      </c>
      <c r="K247" s="10">
        <f t="shared" ca="1" si="70"/>
        <v>0</v>
      </c>
      <c r="L247" s="10">
        <f t="shared" ca="1" si="70"/>
        <v>0</v>
      </c>
      <c r="M247" s="10">
        <f t="shared" ca="1" si="70"/>
        <v>0</v>
      </c>
      <c r="N247" s="10">
        <f t="shared" ca="1" si="70"/>
        <v>0</v>
      </c>
      <c r="O247" s="10">
        <f t="shared" ca="1" si="70"/>
        <v>0</v>
      </c>
      <c r="P247" s="10">
        <f t="shared" ca="1" si="70"/>
        <v>0</v>
      </c>
      <c r="Q247" s="10">
        <f t="shared" ca="1" si="70"/>
        <v>0</v>
      </c>
      <c r="R247" s="10">
        <f t="shared" ca="1" si="70"/>
        <v>0</v>
      </c>
      <c r="S247" s="10">
        <f t="shared" ca="1" si="70"/>
        <v>0</v>
      </c>
      <c r="T247" s="10">
        <f t="shared" ca="1" si="70"/>
        <v>0</v>
      </c>
      <c r="U247" s="10">
        <f t="shared" ca="1" si="70"/>
        <v>0</v>
      </c>
      <c r="V247" s="10">
        <f t="shared" ca="1" si="70"/>
        <v>0</v>
      </c>
      <c r="W247" s="10">
        <f t="shared" ca="1" si="70"/>
        <v>0</v>
      </c>
      <c r="X247" s="10">
        <f t="shared" ca="1" si="70"/>
        <v>0</v>
      </c>
      <c r="Y247" s="10" t="e">
        <f t="shared" ca="1" si="70"/>
        <v>#REF!</v>
      </c>
    </row>
    <row r="248" spans="3:25" ht="13.5" thickBot="1" x14ac:dyDescent="0.25">
      <c r="C248" s="2" t="s">
        <v>766</v>
      </c>
      <c r="D248" s="2" t="s">
        <v>799</v>
      </c>
      <c r="E248" s="10">
        <f t="shared" ref="E248:Y248" ca="1" si="71">SUMIFS(OFFSET(CumAchievBPAStart2,1,D$8-StartYearBPA,9998),SectorArrayBPA,$C248,EndUseArrayBPA,$D248)</f>
        <v>0</v>
      </c>
      <c r="F248" s="10">
        <f t="shared" ca="1" si="71"/>
        <v>0</v>
      </c>
      <c r="G248" s="10">
        <f t="shared" ca="1" si="71"/>
        <v>0</v>
      </c>
      <c r="H248" s="10">
        <f t="shared" ca="1" si="71"/>
        <v>0</v>
      </c>
      <c r="I248" s="10">
        <f t="shared" ca="1" si="71"/>
        <v>0</v>
      </c>
      <c r="J248" s="10">
        <f t="shared" ca="1" si="71"/>
        <v>0</v>
      </c>
      <c r="K248" s="10">
        <f t="shared" ca="1" si="71"/>
        <v>0</v>
      </c>
      <c r="L248" s="10">
        <f t="shared" ca="1" si="71"/>
        <v>0</v>
      </c>
      <c r="M248" s="10">
        <f t="shared" ca="1" si="71"/>
        <v>0</v>
      </c>
      <c r="N248" s="10">
        <f t="shared" ca="1" si="71"/>
        <v>0</v>
      </c>
      <c r="O248" s="10">
        <f t="shared" ca="1" si="71"/>
        <v>0</v>
      </c>
      <c r="P248" s="10">
        <f t="shared" ca="1" si="71"/>
        <v>0</v>
      </c>
      <c r="Q248" s="10">
        <f t="shared" ca="1" si="71"/>
        <v>0</v>
      </c>
      <c r="R248" s="10">
        <f t="shared" ca="1" si="71"/>
        <v>0</v>
      </c>
      <c r="S248" s="10">
        <f t="shared" ca="1" si="71"/>
        <v>0</v>
      </c>
      <c r="T248" s="10">
        <f t="shared" ca="1" si="71"/>
        <v>0</v>
      </c>
      <c r="U248" s="10">
        <f t="shared" ca="1" si="71"/>
        <v>0</v>
      </c>
      <c r="V248" s="10">
        <f t="shared" ca="1" si="71"/>
        <v>0</v>
      </c>
      <c r="W248" s="10">
        <f t="shared" ca="1" si="71"/>
        <v>0</v>
      </c>
      <c r="X248" s="10">
        <f t="shared" ca="1" si="71"/>
        <v>0</v>
      </c>
      <c r="Y248" s="10" t="e">
        <f t="shared" ca="1" si="71"/>
        <v>#REF!</v>
      </c>
    </row>
    <row r="249" spans="3:25" ht="13.5" thickBot="1" x14ac:dyDescent="0.25">
      <c r="C249" s="2" t="s">
        <v>766</v>
      </c>
      <c r="D249" s="2" t="s">
        <v>801</v>
      </c>
      <c r="E249" s="10">
        <f t="shared" ref="E249:Y249" ca="1" si="72">SUMIFS(OFFSET(CumAchievBPAStart2,1,D$8-StartYearBPA,9998),SectorArrayBPA,$C249,EndUseArrayBPA,$D249)</f>
        <v>0.26864784460556124</v>
      </c>
      <c r="F249" s="10">
        <f t="shared" ca="1" si="72"/>
        <v>0.55122496502486307</v>
      </c>
      <c r="G249" s="10">
        <f t="shared" ca="1" si="72"/>
        <v>0.85059475751404912</v>
      </c>
      <c r="H249" s="10">
        <f t="shared" ca="1" si="72"/>
        <v>1.1647392187133052</v>
      </c>
      <c r="I249" s="10">
        <f t="shared" ca="1" si="72"/>
        <v>1.4938790767913872</v>
      </c>
      <c r="J249" s="10">
        <f t="shared" ca="1" si="72"/>
        <v>1.8228375258619507</v>
      </c>
      <c r="K249" s="10">
        <f t="shared" ca="1" si="72"/>
        <v>2.1282392576879063</v>
      </c>
      <c r="L249" s="10">
        <f t="shared" ca="1" si="72"/>
        <v>2.4071241691850394</v>
      </c>
      <c r="M249" s="10">
        <f t="shared" ca="1" si="72"/>
        <v>2.6529215077997259</v>
      </c>
      <c r="N249" s="10">
        <f t="shared" ca="1" si="72"/>
        <v>2.8585075660831074</v>
      </c>
      <c r="O249" s="10">
        <f t="shared" ca="1" si="72"/>
        <v>3.019599733151785</v>
      </c>
      <c r="P249" s="10">
        <f t="shared" ca="1" si="72"/>
        <v>3.137113284116853</v>
      </c>
      <c r="Q249" s="10">
        <f t="shared" ca="1" si="72"/>
        <v>3.2173038825286104</v>
      </c>
      <c r="R249" s="10">
        <f t="shared" ca="1" si="72"/>
        <v>3.267798136120962</v>
      </c>
      <c r="S249" s="10">
        <f t="shared" ca="1" si="72"/>
        <v>3.2928647181171509</v>
      </c>
      <c r="T249" s="10">
        <f t="shared" ca="1" si="72"/>
        <v>3.3129179837141023</v>
      </c>
      <c r="U249" s="10">
        <f t="shared" ca="1" si="72"/>
        <v>3.3130547623620976</v>
      </c>
      <c r="V249" s="10">
        <f t="shared" ca="1" si="72"/>
        <v>3.3131036118792387</v>
      </c>
      <c r="W249" s="10">
        <f t="shared" ca="1" si="72"/>
        <v>3.3131202651237186</v>
      </c>
      <c r="X249" s="10">
        <f t="shared" ca="1" si="72"/>
        <v>3.3131256955295272</v>
      </c>
      <c r="Y249" s="10" t="e">
        <f t="shared" ca="1" si="72"/>
        <v>#REF!</v>
      </c>
    </row>
    <row r="250" spans="3:25" ht="13.5" thickBot="1" x14ac:dyDescent="0.25">
      <c r="C250" s="2" t="s">
        <v>766</v>
      </c>
      <c r="D250" s="2" t="s">
        <v>810</v>
      </c>
      <c r="E250" s="10">
        <f t="shared" ref="E250:Y250" ca="1" si="73">SUMIFS(OFFSET(CumAchievBPAStart2,1,D$8-StartYearBPA,9998),SectorArrayBPA,$C250,EndUseArrayBPA,$D250)</f>
        <v>2.6351621147232609</v>
      </c>
      <c r="F250" s="10">
        <f t="shared" ca="1" si="73"/>
        <v>5.2703242294465218</v>
      </c>
      <c r="G250" s="10">
        <f t="shared" ca="1" si="73"/>
        <v>7.9054863441697822</v>
      </c>
      <c r="H250" s="10">
        <f t="shared" ca="1" si="73"/>
        <v>10.540648458893044</v>
      </c>
      <c r="I250" s="10">
        <f t="shared" ca="1" si="73"/>
        <v>13.175810573616305</v>
      </c>
      <c r="J250" s="10">
        <f t="shared" ca="1" si="73"/>
        <v>15.547456476867239</v>
      </c>
      <c r="K250" s="10">
        <f t="shared" ca="1" si="73"/>
        <v>17.444773199467988</v>
      </c>
      <c r="L250" s="10">
        <f t="shared" ca="1" si="73"/>
        <v>18.962626577548587</v>
      </c>
      <c r="M250" s="10">
        <f t="shared" ca="1" si="73"/>
        <v>20.176909280013067</v>
      </c>
      <c r="N250" s="10">
        <f t="shared" ca="1" si="73"/>
        <v>21.148335441984649</v>
      </c>
      <c r="O250" s="10">
        <f t="shared" ca="1" si="73"/>
        <v>21.925476371561913</v>
      </c>
      <c r="P250" s="10">
        <f t="shared" ca="1" si="73"/>
        <v>22.547189115223727</v>
      </c>
      <c r="Q250" s="10">
        <f t="shared" ca="1" si="73"/>
        <v>23.044559310153179</v>
      </c>
      <c r="R250" s="10">
        <f t="shared" ca="1" si="73"/>
        <v>23.442455466096739</v>
      </c>
      <c r="S250" s="10">
        <f t="shared" ca="1" si="73"/>
        <v>23.760772390851585</v>
      </c>
      <c r="T250" s="10">
        <f t="shared" ca="1" si="73"/>
        <v>24.015425930655464</v>
      </c>
      <c r="U250" s="10">
        <f t="shared" ca="1" si="73"/>
        <v>24.017162863062463</v>
      </c>
      <c r="V250" s="10">
        <f t="shared" ca="1" si="73"/>
        <v>24.017783196064961</v>
      </c>
      <c r="W250" s="10">
        <f t="shared" ca="1" si="73"/>
        <v>24.017994673224909</v>
      </c>
      <c r="X250" s="10">
        <f t="shared" ca="1" si="73"/>
        <v>24.018063633168371</v>
      </c>
      <c r="Y250" s="10" t="e">
        <f t="shared" ca="1" si="73"/>
        <v>#REF!</v>
      </c>
    </row>
    <row r="251" spans="3:25" ht="13.5" thickBot="1" x14ac:dyDescent="0.25">
      <c r="C251" s="2" t="s">
        <v>766</v>
      </c>
      <c r="D251" s="2" t="s">
        <v>814</v>
      </c>
      <c r="E251" s="10">
        <f t="shared" ref="E251:Y251" ca="1" si="74">SUMIFS(OFFSET(CumAchievBPAStart2,1,D$8-StartYearBPA,9998),SectorArrayBPA,$C251,EndUseArrayBPA,$D251)</f>
        <v>4.8547867648924175E-3</v>
      </c>
      <c r="F251" s="10">
        <f t="shared" ca="1" si="74"/>
        <v>9.7095735297848349E-3</v>
      </c>
      <c r="G251" s="10">
        <f t="shared" ca="1" si="74"/>
        <v>1.4564360294677253E-2</v>
      </c>
      <c r="H251" s="10">
        <f t="shared" ca="1" si="74"/>
        <v>1.941914705956967E-2</v>
      </c>
      <c r="I251" s="10">
        <f t="shared" ca="1" si="74"/>
        <v>2.4273933824462086E-2</v>
      </c>
      <c r="J251" s="10">
        <f t="shared" ca="1" si="74"/>
        <v>2.9128720589354503E-2</v>
      </c>
      <c r="K251" s="10">
        <f t="shared" ca="1" si="74"/>
        <v>3.398350735424692E-2</v>
      </c>
      <c r="L251" s="10">
        <f t="shared" ca="1" si="74"/>
        <v>3.883829411913934E-2</v>
      </c>
      <c r="M251" s="10">
        <f t="shared" ca="1" si="74"/>
        <v>4.369308088403176E-2</v>
      </c>
      <c r="N251" s="10">
        <f t="shared" ca="1" si="74"/>
        <v>4.854786764892418E-2</v>
      </c>
      <c r="O251" s="10">
        <f t="shared" ca="1" si="74"/>
        <v>5.34026544138166E-2</v>
      </c>
      <c r="P251" s="10">
        <f t="shared" ca="1" si="74"/>
        <v>5.825744117870902E-2</v>
      </c>
      <c r="Q251" s="10">
        <f t="shared" ca="1" si="74"/>
        <v>6.311222794360144E-2</v>
      </c>
      <c r="R251" s="10">
        <f t="shared" ca="1" si="74"/>
        <v>6.7967014708493853E-2</v>
      </c>
      <c r="S251" s="10">
        <f t="shared" ca="1" si="74"/>
        <v>7.2821801473386266E-2</v>
      </c>
      <c r="T251" s="10">
        <f t="shared" ca="1" si="74"/>
        <v>7.7676588238278679E-2</v>
      </c>
      <c r="U251" s="10">
        <f t="shared" ca="1" si="74"/>
        <v>8.2531375003171092E-2</v>
      </c>
      <c r="V251" s="10">
        <f t="shared" ca="1" si="74"/>
        <v>8.7386161768063506E-2</v>
      </c>
      <c r="W251" s="10">
        <f t="shared" ca="1" si="74"/>
        <v>9.2240948532955919E-2</v>
      </c>
      <c r="X251" s="10">
        <f t="shared" ca="1" si="74"/>
        <v>9.7095735297848332E-2</v>
      </c>
      <c r="Y251" s="10" t="e">
        <f t="shared" ca="1" si="74"/>
        <v>#REF!</v>
      </c>
    </row>
    <row r="252" spans="3:25" ht="13.5" thickBot="1" x14ac:dyDescent="0.25">
      <c r="C252" s="2" t="s">
        <v>766</v>
      </c>
      <c r="D252" s="2" t="s">
        <v>816</v>
      </c>
      <c r="E252" s="10">
        <f t="shared" ref="E252:Y252" ca="1" si="75">SUMIFS(OFFSET(CumAchievBPAStart2,1,D$8-StartYearBPA,9998),SectorArrayBPA,$C252,EndUseArrayBPA,$D252)</f>
        <v>0.22010545609751203</v>
      </c>
      <c r="F252" s="10">
        <f t="shared" ca="1" si="75"/>
        <v>0.44021091219502406</v>
      </c>
      <c r="G252" s="10">
        <f t="shared" ca="1" si="75"/>
        <v>0.66031636829253604</v>
      </c>
      <c r="H252" s="10">
        <f t="shared" ca="1" si="75"/>
        <v>0.88042182439004812</v>
      </c>
      <c r="I252" s="10">
        <f t="shared" ca="1" si="75"/>
        <v>1.1005272804875603</v>
      </c>
      <c r="J252" s="10">
        <f t="shared" ca="1" si="75"/>
        <v>1.3206327365850723</v>
      </c>
      <c r="K252" s="10">
        <f t="shared" ca="1" si="75"/>
        <v>1.5407381926825843</v>
      </c>
      <c r="L252" s="10">
        <f t="shared" ca="1" si="75"/>
        <v>1.7608436487800962</v>
      </c>
      <c r="M252" s="10">
        <f t="shared" ca="1" si="75"/>
        <v>1.9809491048776084</v>
      </c>
      <c r="N252" s="10">
        <f t="shared" ca="1" si="75"/>
        <v>2.2010545609751206</v>
      </c>
      <c r="O252" s="10">
        <f t="shared" ca="1" si="75"/>
        <v>2.4211600170726326</v>
      </c>
      <c r="P252" s="10">
        <f t="shared" ca="1" si="75"/>
        <v>2.6412654731701446</v>
      </c>
      <c r="Q252" s="10">
        <f t="shared" ca="1" si="75"/>
        <v>2.8613709292676566</v>
      </c>
      <c r="R252" s="10">
        <f t="shared" ca="1" si="75"/>
        <v>3.0814763853651685</v>
      </c>
      <c r="S252" s="10">
        <f t="shared" ca="1" si="75"/>
        <v>3.3015818414626805</v>
      </c>
      <c r="T252" s="10">
        <f t="shared" ca="1" si="75"/>
        <v>3.5216872975601929</v>
      </c>
      <c r="U252" s="10">
        <f t="shared" ca="1" si="75"/>
        <v>3.7417927536577054</v>
      </c>
      <c r="V252" s="10">
        <f t="shared" ca="1" si="75"/>
        <v>3.9618982097552173</v>
      </c>
      <c r="W252" s="10">
        <f t="shared" ca="1" si="75"/>
        <v>4.1820036658527293</v>
      </c>
      <c r="X252" s="10">
        <f t="shared" ca="1" si="75"/>
        <v>4.4021091219502413</v>
      </c>
      <c r="Y252" s="10" t="e">
        <f t="shared" ca="1" si="75"/>
        <v>#REF!</v>
      </c>
    </row>
    <row r="253" spans="3:25" ht="13.5" thickBot="1" x14ac:dyDescent="0.25">
      <c r="C253" s="2" t="s">
        <v>766</v>
      </c>
      <c r="D253" s="2" t="s">
        <v>822</v>
      </c>
      <c r="E253" s="10">
        <f t="shared" ref="E253:Y253" ca="1" si="76">SUMIFS(OFFSET(CumAchievBPAStart2,1,D$8-StartYearBPA,9998),SectorArrayBPA,$C253,EndUseArrayBPA,$D253)</f>
        <v>0.23178841910155554</v>
      </c>
      <c r="F253" s="10">
        <f t="shared" ca="1" si="76"/>
        <v>0.46357683820311107</v>
      </c>
      <c r="G253" s="10">
        <f t="shared" ca="1" si="76"/>
        <v>0.69536525730466658</v>
      </c>
      <c r="H253" s="10">
        <f t="shared" ca="1" si="76"/>
        <v>0.92715367640622215</v>
      </c>
      <c r="I253" s="10">
        <f t="shared" ca="1" si="76"/>
        <v>1.1589420955077776</v>
      </c>
      <c r="J253" s="10">
        <f t="shared" ca="1" si="76"/>
        <v>1.3907305146093332</v>
      </c>
      <c r="K253" s="10">
        <f t="shared" ca="1" si="76"/>
        <v>1.622518933710889</v>
      </c>
      <c r="L253" s="10">
        <f t="shared" ca="1" si="76"/>
        <v>1.8543073528124443</v>
      </c>
      <c r="M253" s="10">
        <f t="shared" ca="1" si="76"/>
        <v>2.0860957719139996</v>
      </c>
      <c r="N253" s="10">
        <f t="shared" ca="1" si="76"/>
        <v>2.3178841910155552</v>
      </c>
      <c r="O253" s="10">
        <f t="shared" ca="1" si="76"/>
        <v>2.5496726101171108</v>
      </c>
      <c r="P253" s="10">
        <f t="shared" ca="1" si="76"/>
        <v>2.7814610292186663</v>
      </c>
      <c r="Q253" s="10">
        <f t="shared" ca="1" si="76"/>
        <v>3.0132494483202215</v>
      </c>
      <c r="R253" s="10">
        <f t="shared" ca="1" si="76"/>
        <v>3.245037867421777</v>
      </c>
      <c r="S253" s="10">
        <f t="shared" ca="1" si="76"/>
        <v>3.4768262865233326</v>
      </c>
      <c r="T253" s="10">
        <f t="shared" ca="1" si="76"/>
        <v>3.7086147056248882</v>
      </c>
      <c r="U253" s="10">
        <f t="shared" ca="1" si="76"/>
        <v>3.9404031247264433</v>
      </c>
      <c r="V253" s="10">
        <f t="shared" ca="1" si="76"/>
        <v>4.1721915438279993</v>
      </c>
      <c r="W253" s="10">
        <f t="shared" ca="1" si="76"/>
        <v>4.4039799629295544</v>
      </c>
      <c r="X253" s="10">
        <f t="shared" ca="1" si="76"/>
        <v>4.6357683820311095</v>
      </c>
      <c r="Y253" s="10" t="e">
        <f t="shared" ca="1" si="76"/>
        <v>#REF!</v>
      </c>
    </row>
    <row r="254" spans="3:25" ht="13.5" thickBot="1" x14ac:dyDescent="0.25">
      <c r="C254" s="2" t="s">
        <v>766</v>
      </c>
      <c r="D254" s="2" t="s">
        <v>828</v>
      </c>
      <c r="E254" s="10">
        <f t="shared" ref="E254:Y254" ca="1" si="77">SUMIFS(OFFSET(CumAchievBPAStart2,1,D$8-StartYearBPA,9998),SectorArrayBPA,$C254,EndUseArrayBPA,$D254)</f>
        <v>0.51625656021513855</v>
      </c>
      <c r="F254" s="10">
        <f t="shared" ca="1" si="77"/>
        <v>1.1501372826059697</v>
      </c>
      <c r="G254" s="10">
        <f t="shared" ca="1" si="77"/>
        <v>1.9258217864225964</v>
      </c>
      <c r="H254" s="10">
        <f t="shared" ca="1" si="77"/>
        <v>2.8262692751699312</v>
      </c>
      <c r="I254" s="10">
        <f t="shared" ca="1" si="77"/>
        <v>3.853343662397084</v>
      </c>
      <c r="J254" s="10">
        <f t="shared" ca="1" si="77"/>
        <v>5.0541170783639267</v>
      </c>
      <c r="K254" s="10">
        <f t="shared" ca="1" si="77"/>
        <v>6.3713841630998829</v>
      </c>
      <c r="L254" s="10">
        <f t="shared" ca="1" si="77"/>
        <v>7.7170655378842348</v>
      </c>
      <c r="M254" s="10">
        <f t="shared" ca="1" si="77"/>
        <v>8.9852087371836866</v>
      </c>
      <c r="N254" s="10">
        <f t="shared" ca="1" si="77"/>
        <v>10.075285232434263</v>
      </c>
      <c r="O254" s="10">
        <f t="shared" ca="1" si="77"/>
        <v>10.918832447774577</v>
      </c>
      <c r="P254" s="10">
        <f t="shared" ca="1" si="77"/>
        <v>11.497740468283192</v>
      </c>
      <c r="Q254" s="10">
        <f t="shared" ca="1" si="77"/>
        <v>11.844163442929579</v>
      </c>
      <c r="R254" s="10">
        <f t="shared" ca="1" si="77"/>
        <v>12.005966516631128</v>
      </c>
      <c r="S254" s="10">
        <f t="shared" ca="1" si="77"/>
        <v>12.005966516631128</v>
      </c>
      <c r="T254" s="10">
        <f t="shared" ca="1" si="77"/>
        <v>12.005966516631128</v>
      </c>
      <c r="U254" s="10">
        <f t="shared" ca="1" si="77"/>
        <v>12.005966516631128</v>
      </c>
      <c r="V254" s="10">
        <f t="shared" ca="1" si="77"/>
        <v>12.005966516631128</v>
      </c>
      <c r="W254" s="10">
        <f t="shared" ca="1" si="77"/>
        <v>12.005966516631128</v>
      </c>
      <c r="X254" s="10">
        <f t="shared" ca="1" si="77"/>
        <v>12.005966516631128</v>
      </c>
      <c r="Y254" s="10" t="e">
        <f t="shared" ca="1" si="77"/>
        <v>#REF!</v>
      </c>
    </row>
    <row r="255" spans="3:25" ht="13.5" thickBot="1" x14ac:dyDescent="0.25">
      <c r="C255" s="2" t="s">
        <v>766</v>
      </c>
      <c r="D255" s="2" t="s">
        <v>833</v>
      </c>
      <c r="E255" s="10">
        <f t="shared" ref="E255:Y255" ca="1" si="78">SUMIFS(OFFSET(CumAchievBPAStart2,1,D$8-StartYearBPA,9998),SectorArrayBPA,$C255,EndUseArrayBPA,$D255)</f>
        <v>0.31343603207305037</v>
      </c>
      <c r="F255" s="10">
        <f t="shared" ca="1" si="78"/>
        <v>0.69828549209925328</v>
      </c>
      <c r="G255" s="10">
        <f t="shared" ca="1" si="78"/>
        <v>1.1692286078933043</v>
      </c>
      <c r="H255" s="10">
        <f t="shared" ca="1" si="78"/>
        <v>1.71591936150909</v>
      </c>
      <c r="I255" s="10">
        <f t="shared" ca="1" si="78"/>
        <v>2.3394893950640814</v>
      </c>
      <c r="J255" s="10">
        <f t="shared" ca="1" si="78"/>
        <v>3.0685177192031636</v>
      </c>
      <c r="K255" s="10">
        <f t="shared" ca="1" si="78"/>
        <v>3.8682731122349043</v>
      </c>
      <c r="L255" s="10">
        <f t="shared" ca="1" si="78"/>
        <v>4.6852797384969422</v>
      </c>
      <c r="M255" s="10">
        <f t="shared" ca="1" si="78"/>
        <v>5.4552104340472365</v>
      </c>
      <c r="N255" s="10">
        <f t="shared" ca="1" si="78"/>
        <v>6.1170310822634155</v>
      </c>
      <c r="O255" s="10">
        <f t="shared" ca="1" si="78"/>
        <v>6.6291758420943738</v>
      </c>
      <c r="P255" s="10">
        <f t="shared" ca="1" si="78"/>
        <v>6.9806495992663296</v>
      </c>
      <c r="Q255" s="10">
        <f t="shared" ca="1" si="78"/>
        <v>7.1909741761527863</v>
      </c>
      <c r="R255" s="10">
        <f t="shared" ca="1" si="78"/>
        <v>7.2892100482104754</v>
      </c>
      <c r="S255" s="10">
        <f t="shared" ca="1" si="78"/>
        <v>7.2892100482104754</v>
      </c>
      <c r="T255" s="10">
        <f t="shared" ca="1" si="78"/>
        <v>7.2892100482104754</v>
      </c>
      <c r="U255" s="10">
        <f t="shared" ca="1" si="78"/>
        <v>7.2892100482104754</v>
      </c>
      <c r="V255" s="10">
        <f t="shared" ca="1" si="78"/>
        <v>7.2892100482104754</v>
      </c>
      <c r="W255" s="10">
        <f t="shared" ca="1" si="78"/>
        <v>7.2892100482104754</v>
      </c>
      <c r="X255" s="10">
        <f t="shared" ca="1" si="78"/>
        <v>7.2892100482104754</v>
      </c>
      <c r="Y255" s="10" t="e">
        <f t="shared" ca="1" si="78"/>
        <v>#REF!</v>
      </c>
    </row>
    <row r="256" spans="3:25" ht="15.75" thickBot="1" x14ac:dyDescent="0.25">
      <c r="C256" s="11" t="s">
        <v>766</v>
      </c>
      <c r="D256" s="11" t="s">
        <v>1136</v>
      </c>
      <c r="E256" s="12">
        <f ca="1">SUM(E241:E255)</f>
        <v>20.190168330735609</v>
      </c>
      <c r="F256" s="12">
        <f t="shared" ref="F256:X256" ca="1" si="79">SUM(F241:F255)</f>
        <v>39.694246538395333</v>
      </c>
      <c r="G256" s="12">
        <f t="shared" ca="1" si="79"/>
        <v>59.191935578950599</v>
      </c>
      <c r="H256" s="12">
        <f t="shared" ca="1" si="79"/>
        <v>79.151098364217788</v>
      </c>
      <c r="I256" s="12">
        <f t="shared" ca="1" si="79"/>
        <v>99.930648957719313</v>
      </c>
      <c r="J256" s="12">
        <f t="shared" ca="1" si="79"/>
        <v>121.1454931926872</v>
      </c>
      <c r="K256" s="12">
        <f t="shared" ca="1" si="79"/>
        <v>141.68424575977662</v>
      </c>
      <c r="L256" s="12">
        <f t="shared" ca="1" si="79"/>
        <v>161.10374211085684</v>
      </c>
      <c r="M256" s="12">
        <f t="shared" ca="1" si="79"/>
        <v>178.75089819335111</v>
      </c>
      <c r="N256" s="12">
        <f t="shared" ca="1" si="79"/>
        <v>193.9723814190894</v>
      </c>
      <c r="O256" s="12">
        <f t="shared" ca="1" si="79"/>
        <v>206.3513038101182</v>
      </c>
      <c r="P256" s="12">
        <f t="shared" ca="1" si="79"/>
        <v>215.83466409908706</v>
      </c>
      <c r="Q256" s="12">
        <f t="shared" ca="1" si="79"/>
        <v>222.82675720538239</v>
      </c>
      <c r="R256" s="12">
        <f t="shared" ca="1" si="79"/>
        <v>227.84011290764269</v>
      </c>
      <c r="S256" s="12">
        <f t="shared" ca="1" si="79"/>
        <v>231.15152496346423</v>
      </c>
      <c r="T256" s="12">
        <f t="shared" ca="1" si="79"/>
        <v>234.21261148552438</v>
      </c>
      <c r="U256" s="12">
        <f t="shared" ca="1" si="79"/>
        <v>236.46053154679711</v>
      </c>
      <c r="V256" s="12">
        <f t="shared" ca="1" si="79"/>
        <v>238.67062639227902</v>
      </c>
      <c r="W256" s="12">
        <f t="shared" ca="1" si="79"/>
        <v>240.85266378304732</v>
      </c>
      <c r="X256" s="12">
        <f t="shared" ca="1" si="79"/>
        <v>243.01338480517524</v>
      </c>
      <c r="Y256" s="12" t="e">
        <f ca="1">SUM(Y241:Y255)</f>
        <v>#REF!</v>
      </c>
    </row>
    <row r="257" spans="24:24" x14ac:dyDescent="0.2">
      <c r="X257" t="str">
        <f ca="1">"Total = "&amp;TEXT(X256,"###")&amp;" aMW"</f>
        <v>Total = 243 aMW</v>
      </c>
    </row>
    <row r="280" spans="3:5" ht="13.5" thickBot="1" x14ac:dyDescent="0.25">
      <c r="C280" s="5" t="s">
        <v>1148</v>
      </c>
    </row>
    <row r="281" spans="3:5" ht="43.5" customHeight="1" thickBot="1" x14ac:dyDescent="0.25">
      <c r="C281" s="52" t="s">
        <v>1</v>
      </c>
      <c r="D281" s="52" t="s">
        <v>1533</v>
      </c>
      <c r="E281" s="52" t="s">
        <v>1534</v>
      </c>
    </row>
    <row r="282" spans="3:5" ht="13.5" thickBot="1" x14ac:dyDescent="0.25">
      <c r="C282" s="2" t="s">
        <v>766</v>
      </c>
      <c r="D282" s="4" t="str">
        <f>Lookups!F5</f>
        <v>Under $5</v>
      </c>
      <c r="E282" s="10">
        <f>SUMIFS(CumulativeATPBPA2,SectorArrayBPA,$C282,LevCostBundleBPA,$D282)</f>
        <v>74.330376355925381</v>
      </c>
    </row>
    <row r="283" spans="3:5" ht="13.5" thickBot="1" x14ac:dyDescent="0.25">
      <c r="C283" s="2" t="s">
        <v>766</v>
      </c>
      <c r="D283" s="4" t="str">
        <f>Lookups!F6</f>
        <v>Under $10</v>
      </c>
      <c r="E283" s="10">
        <f t="shared" ref="E283:E302" si="80">SUMIFS(CumulativeATPBPA2,SectorArrayBPA,$C283,LevCostBundleBPA,$D283)+E282</f>
        <v>97.234426373601238</v>
      </c>
    </row>
    <row r="284" spans="3:5" ht="13.5" thickBot="1" x14ac:dyDescent="0.25">
      <c r="C284" s="2" t="s">
        <v>766</v>
      </c>
      <c r="D284" s="4" t="str">
        <f>Lookups!F7</f>
        <v>Under $15</v>
      </c>
      <c r="E284" s="10">
        <f t="shared" si="80"/>
        <v>149.91614757739541</v>
      </c>
    </row>
    <row r="285" spans="3:5" ht="13.5" thickBot="1" x14ac:dyDescent="0.25">
      <c r="C285" s="2" t="s">
        <v>766</v>
      </c>
      <c r="D285" s="4" t="str">
        <f>Lookups!F8</f>
        <v>Under $20</v>
      </c>
      <c r="E285" s="10">
        <f t="shared" si="80"/>
        <v>174.7222173424127</v>
      </c>
    </row>
    <row r="286" spans="3:5" ht="13.5" thickBot="1" x14ac:dyDescent="0.25">
      <c r="C286" s="2" t="s">
        <v>766</v>
      </c>
      <c r="D286" s="4" t="str">
        <f>Lookups!F9</f>
        <v>Under $25</v>
      </c>
      <c r="E286" s="10">
        <f t="shared" si="80"/>
        <v>234.20087016891756</v>
      </c>
    </row>
    <row r="287" spans="3:5" ht="13.5" thickBot="1" x14ac:dyDescent="0.25">
      <c r="C287" s="2" t="s">
        <v>766</v>
      </c>
      <c r="D287" s="4" t="str">
        <f>Lookups!F10</f>
        <v>Under $30</v>
      </c>
      <c r="E287" s="10">
        <f t="shared" si="80"/>
        <v>235.14647819276712</v>
      </c>
    </row>
    <row r="288" spans="3:5" ht="13.5" thickBot="1" x14ac:dyDescent="0.25">
      <c r="C288" s="2" t="s">
        <v>766</v>
      </c>
      <c r="D288" s="4" t="str">
        <f>Lookups!F11</f>
        <v>Under $35</v>
      </c>
      <c r="E288" s="10">
        <f t="shared" si="80"/>
        <v>238.80259320438296</v>
      </c>
    </row>
    <row r="289" spans="3:5" ht="13.5" thickBot="1" x14ac:dyDescent="0.25">
      <c r="C289" s="2" t="s">
        <v>766</v>
      </c>
      <c r="D289" s="4" t="str">
        <f>Lookups!F12</f>
        <v>Under $40</v>
      </c>
      <c r="E289" s="10">
        <f t="shared" si="80"/>
        <v>238.80259320438296</v>
      </c>
    </row>
    <row r="290" spans="3:5" ht="13.5" thickBot="1" x14ac:dyDescent="0.25">
      <c r="C290" s="2" t="s">
        <v>766</v>
      </c>
      <c r="D290" s="4" t="str">
        <f>Lookups!F13</f>
        <v>Under $45</v>
      </c>
      <c r="E290" s="10">
        <f t="shared" si="80"/>
        <v>238.80259320438296</v>
      </c>
    </row>
    <row r="291" spans="3:5" ht="13.5" thickBot="1" x14ac:dyDescent="0.25">
      <c r="C291" s="2" t="s">
        <v>766</v>
      </c>
      <c r="D291" s="4" t="str">
        <f>Lookups!F14</f>
        <v>Under $50</v>
      </c>
      <c r="E291" s="10">
        <f t="shared" si="80"/>
        <v>238.80259320438296</v>
      </c>
    </row>
    <row r="292" spans="3:5" ht="13.5" thickBot="1" x14ac:dyDescent="0.25">
      <c r="C292" s="2" t="s">
        <v>766</v>
      </c>
      <c r="D292" s="4" t="str">
        <f>Lookups!F15</f>
        <v>Under $55</v>
      </c>
      <c r="E292" s="10">
        <f t="shared" si="80"/>
        <v>238.80259320438296</v>
      </c>
    </row>
    <row r="293" spans="3:5" ht="13.5" thickBot="1" x14ac:dyDescent="0.25">
      <c r="C293" s="2" t="s">
        <v>766</v>
      </c>
      <c r="D293" s="4" t="str">
        <f>Lookups!F16</f>
        <v>Under $60</v>
      </c>
      <c r="E293" s="10">
        <f t="shared" si="80"/>
        <v>238.80259320438296</v>
      </c>
    </row>
    <row r="294" spans="3:5" ht="13.5" thickBot="1" x14ac:dyDescent="0.25">
      <c r="C294" s="2" t="s">
        <v>766</v>
      </c>
      <c r="D294" s="4" t="str">
        <f>Lookups!F17</f>
        <v>Under $65</v>
      </c>
      <c r="E294" s="10">
        <f t="shared" si="80"/>
        <v>242.5258807055487</v>
      </c>
    </row>
    <row r="295" spans="3:5" ht="13.5" thickBot="1" x14ac:dyDescent="0.25">
      <c r="C295" s="2" t="s">
        <v>766</v>
      </c>
      <c r="D295" s="4" t="str">
        <f>Lookups!F18</f>
        <v>Under $70</v>
      </c>
      <c r="E295" s="10">
        <f t="shared" si="80"/>
        <v>242.5258807055487</v>
      </c>
    </row>
    <row r="296" spans="3:5" ht="13.5" thickBot="1" x14ac:dyDescent="0.25">
      <c r="C296" s="2" t="s">
        <v>766</v>
      </c>
      <c r="D296" s="4" t="str">
        <f>Lookups!F19</f>
        <v>Under $85</v>
      </c>
      <c r="E296" s="10">
        <f t="shared" si="80"/>
        <v>243.01338480517526</v>
      </c>
    </row>
    <row r="297" spans="3:5" ht="13.5" thickBot="1" x14ac:dyDescent="0.25">
      <c r="C297" s="2" t="s">
        <v>766</v>
      </c>
      <c r="D297" s="4" t="str">
        <f>Lookups!F20</f>
        <v>Under $100</v>
      </c>
      <c r="E297" s="10">
        <f t="shared" si="80"/>
        <v>243.01338480517526</v>
      </c>
    </row>
    <row r="298" spans="3:5" ht="13.5" thickBot="1" x14ac:dyDescent="0.25">
      <c r="C298" s="2" t="s">
        <v>766</v>
      </c>
      <c r="D298" s="4" t="str">
        <f>Lookups!F21</f>
        <v>Under $115</v>
      </c>
      <c r="E298" s="10">
        <f t="shared" si="80"/>
        <v>243.01338480517526</v>
      </c>
    </row>
    <row r="299" spans="3:5" ht="13.5" thickBot="1" x14ac:dyDescent="0.25">
      <c r="C299" s="2" t="s">
        <v>766</v>
      </c>
      <c r="D299" s="4" t="str">
        <f>Lookups!F22</f>
        <v>Under $130</v>
      </c>
      <c r="E299" s="10">
        <f t="shared" si="80"/>
        <v>243.01338480517526</v>
      </c>
    </row>
    <row r="300" spans="3:5" ht="13.5" thickBot="1" x14ac:dyDescent="0.25">
      <c r="C300" s="2" t="s">
        <v>766</v>
      </c>
      <c r="D300" s="4" t="str">
        <f>Lookups!F23</f>
        <v>Under $145</v>
      </c>
      <c r="E300" s="10">
        <f t="shared" si="80"/>
        <v>243.01338480517526</v>
      </c>
    </row>
    <row r="301" spans="3:5" ht="13.5" thickBot="1" x14ac:dyDescent="0.25">
      <c r="C301" s="2" t="s">
        <v>766</v>
      </c>
      <c r="D301" s="4" t="str">
        <f>Lookups!F24</f>
        <v>Under $160</v>
      </c>
      <c r="E301" s="10">
        <f t="shared" si="80"/>
        <v>243.01338480517526</v>
      </c>
    </row>
    <row r="302" spans="3:5" ht="13.5" thickBot="1" x14ac:dyDescent="0.25">
      <c r="C302" s="2" t="s">
        <v>766</v>
      </c>
      <c r="D302" s="4" t="str">
        <f>Lookups!F25</f>
        <v>Over $160</v>
      </c>
      <c r="E302" s="10">
        <f t="shared" si="80"/>
        <v>243.01338480517526</v>
      </c>
    </row>
    <row r="306" spans="1:24" s="15" customFormat="1" ht="33.75" x14ac:dyDescent="0.5">
      <c r="A306" s="19"/>
      <c r="B306" s="16" t="s">
        <v>849</v>
      </c>
    </row>
    <row r="310" spans="1:24" ht="13.5" thickBot="1" x14ac:dyDescent="0.25">
      <c r="C310" s="5" t="s">
        <v>1146</v>
      </c>
    </row>
    <row r="311" spans="1:24" ht="13.5" thickBot="1" x14ac:dyDescent="0.25">
      <c r="C311" s="1" t="s">
        <v>1</v>
      </c>
      <c r="D311" s="1" t="s">
        <v>2</v>
      </c>
      <c r="E311" s="1">
        <f>StartYear7thBPA</f>
        <v>2020</v>
      </c>
      <c r="F311" s="1">
        <f t="shared" ref="F311:X311" si="81">E311+1</f>
        <v>2021</v>
      </c>
      <c r="G311" s="1">
        <f t="shared" si="81"/>
        <v>2022</v>
      </c>
      <c r="H311" s="1">
        <f t="shared" si="81"/>
        <v>2023</v>
      </c>
      <c r="I311" s="1">
        <f t="shared" si="81"/>
        <v>2024</v>
      </c>
      <c r="J311" s="1">
        <f t="shared" si="81"/>
        <v>2025</v>
      </c>
      <c r="K311" s="1">
        <f t="shared" si="81"/>
        <v>2026</v>
      </c>
      <c r="L311" s="1">
        <f t="shared" si="81"/>
        <v>2027</v>
      </c>
      <c r="M311" s="1">
        <f t="shared" si="81"/>
        <v>2028</v>
      </c>
      <c r="N311" s="1">
        <f t="shared" si="81"/>
        <v>2029</v>
      </c>
      <c r="O311" s="1">
        <f t="shared" si="81"/>
        <v>2030</v>
      </c>
      <c r="P311" s="1">
        <f t="shared" si="81"/>
        <v>2031</v>
      </c>
      <c r="Q311" s="1">
        <f t="shared" si="81"/>
        <v>2032</v>
      </c>
      <c r="R311" s="1">
        <f t="shared" si="81"/>
        <v>2033</v>
      </c>
      <c r="S311" s="1">
        <f t="shared" si="81"/>
        <v>2034</v>
      </c>
      <c r="T311" s="1">
        <f t="shared" si="81"/>
        <v>2035</v>
      </c>
      <c r="U311" s="1">
        <f t="shared" si="81"/>
        <v>2036</v>
      </c>
      <c r="V311" s="1">
        <f t="shared" si="81"/>
        <v>2037</v>
      </c>
      <c r="W311" s="1">
        <f t="shared" si="81"/>
        <v>2038</v>
      </c>
      <c r="X311" s="1">
        <f t="shared" si="81"/>
        <v>2039</v>
      </c>
    </row>
    <row r="312" spans="1:24" ht="13.5" thickBot="1" x14ac:dyDescent="0.25">
      <c r="C312" s="2" t="s">
        <v>849</v>
      </c>
      <c r="D312" s="2" t="s">
        <v>622</v>
      </c>
      <c r="E312" s="10">
        <f t="shared" ref="E312:X312" ca="1" si="82">SUMIFS(OFFSET(incAchievBPAStart2,1,D$8-StartYearBPA,9998),SectorArrayBPA,$C312,EndUseArrayBPA,$D312)</f>
        <v>5.7318675611700121</v>
      </c>
      <c r="F312" s="10">
        <f t="shared" ca="1" si="82"/>
        <v>7.6488667477865109</v>
      </c>
      <c r="G312" s="10">
        <f t="shared" ca="1" si="82"/>
        <v>9.9228779043148823</v>
      </c>
      <c r="H312" s="10">
        <f t="shared" ca="1" si="82"/>
        <v>12.476802757473255</v>
      </c>
      <c r="I312" s="10">
        <f t="shared" ca="1" si="82"/>
        <v>15.144004115873173</v>
      </c>
      <c r="J312" s="10">
        <f t="shared" ca="1" si="82"/>
        <v>17.409883365838745</v>
      </c>
      <c r="K312" s="10">
        <f t="shared" ca="1" si="82"/>
        <v>19.031130521609878</v>
      </c>
      <c r="L312" s="10">
        <f t="shared" ca="1" si="82"/>
        <v>20.413610548494759</v>
      </c>
      <c r="M312" s="10">
        <f t="shared" ca="1" si="82"/>
        <v>21.458870241313814</v>
      </c>
      <c r="N312" s="10">
        <f t="shared" ca="1" si="82"/>
        <v>22.208934646257173</v>
      </c>
      <c r="O312" s="10">
        <f t="shared" ca="1" si="82"/>
        <v>22.651347547810051</v>
      </c>
      <c r="P312" s="10">
        <f t="shared" ca="1" si="82"/>
        <v>22.780443867206927</v>
      </c>
      <c r="Q312" s="10">
        <f t="shared" ca="1" si="82"/>
        <v>22.625650970677086</v>
      </c>
      <c r="R312" s="10">
        <f t="shared" ca="1" si="82"/>
        <v>24.95962795333633</v>
      </c>
      <c r="S312" s="10">
        <f t="shared" ca="1" si="82"/>
        <v>24.65538040752249</v>
      </c>
      <c r="T312" s="10">
        <f t="shared" ca="1" si="82"/>
        <v>24.213233698875573</v>
      </c>
      <c r="U312" s="10">
        <f t="shared" ca="1" si="82"/>
        <v>23.747379302792364</v>
      </c>
      <c r="V312" s="10">
        <f t="shared" ca="1" si="82"/>
        <v>23.300567262376678</v>
      </c>
      <c r="W312" s="10">
        <f t="shared" ca="1" si="82"/>
        <v>22.927981928273685</v>
      </c>
      <c r="X312" s="10">
        <f t="shared" ca="1" si="82"/>
        <v>22.585464267053577</v>
      </c>
    </row>
    <row r="313" spans="1:24" ht="13.5" thickBot="1" x14ac:dyDescent="0.25">
      <c r="C313" s="2" t="s">
        <v>849</v>
      </c>
      <c r="D313" s="2" t="s">
        <v>314</v>
      </c>
      <c r="E313" s="10">
        <f t="shared" ref="E313:X313" ca="1" si="83">SUMIFS(OFFSET(incAchievBPAStart2,1,D$8-StartYearBPA,9998),SectorArrayBPA,$C313,EndUseArrayBPA,$D313)</f>
        <v>21.510585561387455</v>
      </c>
      <c r="F313" s="10">
        <f t="shared" ca="1" si="83"/>
        <v>23.128566570181722</v>
      </c>
      <c r="G313" s="10">
        <f t="shared" ca="1" si="83"/>
        <v>24.802575676825878</v>
      </c>
      <c r="H313" s="10">
        <f t="shared" ca="1" si="83"/>
        <v>26.467984327022403</v>
      </c>
      <c r="I313" s="10">
        <f t="shared" ca="1" si="83"/>
        <v>28.020977608979724</v>
      </c>
      <c r="J313" s="10">
        <f t="shared" ca="1" si="83"/>
        <v>27.613524663687336</v>
      </c>
      <c r="K313" s="10">
        <f t="shared" ca="1" si="83"/>
        <v>25.487191926564179</v>
      </c>
      <c r="L313" s="10">
        <f t="shared" ca="1" si="83"/>
        <v>23.681246184589803</v>
      </c>
      <c r="M313" s="10">
        <f t="shared" ca="1" si="83"/>
        <v>22.086709812077483</v>
      </c>
      <c r="N313" s="10">
        <f t="shared" ca="1" si="83"/>
        <v>20.70650102439491</v>
      </c>
      <c r="O313" s="10">
        <f t="shared" ca="1" si="83"/>
        <v>19.512521777179071</v>
      </c>
      <c r="P313" s="10">
        <f t="shared" ca="1" si="83"/>
        <v>18.468371868558059</v>
      </c>
      <c r="Q313" s="10">
        <f t="shared" ca="1" si="83"/>
        <v>17.520447495659827</v>
      </c>
      <c r="R313" s="10">
        <f t="shared" ca="1" si="83"/>
        <v>16.77760639303327</v>
      </c>
      <c r="S313" s="10">
        <f t="shared" ca="1" si="83"/>
        <v>16.196277744131734</v>
      </c>
      <c r="T313" s="10">
        <f t="shared" ca="1" si="83"/>
        <v>17.50649552305531</v>
      </c>
      <c r="U313" s="10">
        <f t="shared" ca="1" si="83"/>
        <v>15.996278000502846</v>
      </c>
      <c r="V313" s="10">
        <f t="shared" ca="1" si="83"/>
        <v>15.713963443869082</v>
      </c>
      <c r="W313" s="10">
        <f t="shared" ca="1" si="83"/>
        <v>15.469394495142485</v>
      </c>
      <c r="X313" s="10">
        <f t="shared" ca="1" si="83"/>
        <v>15.232116254840903</v>
      </c>
    </row>
    <row r="314" spans="1:24" ht="13.5" thickBot="1" x14ac:dyDescent="0.25">
      <c r="C314" s="2" t="s">
        <v>849</v>
      </c>
      <c r="D314" s="2" t="s">
        <v>862</v>
      </c>
      <c r="E314" s="10">
        <f t="shared" ref="E314:X314" ca="1" si="84">SUMIFS(OFFSET(incAchievBPAStart2,1,D$8-StartYearBPA,9998),SectorArrayBPA,$C314,EndUseArrayBPA,$D314)</f>
        <v>0.35170539605703144</v>
      </c>
      <c r="F314" s="10">
        <f t="shared" ca="1" si="84"/>
        <v>0.47465019166787137</v>
      </c>
      <c r="G314" s="10">
        <f t="shared" ca="1" si="84"/>
        <v>0.58996131859164602</v>
      </c>
      <c r="H314" s="10">
        <f t="shared" ca="1" si="84"/>
        <v>0.70013014750858904</v>
      </c>
      <c r="I314" s="10">
        <f t="shared" ca="1" si="84"/>
        <v>0.80241740560941477</v>
      </c>
      <c r="J314" s="10">
        <f t="shared" ca="1" si="84"/>
        <v>0.90133764503900893</v>
      </c>
      <c r="K314" s="10">
        <f t="shared" ca="1" si="84"/>
        <v>0.99267234261936232</v>
      </c>
      <c r="L314" s="10">
        <f t="shared" ca="1" si="84"/>
        <v>1.0757242926135506</v>
      </c>
      <c r="M314" s="10">
        <f t="shared" ca="1" si="84"/>
        <v>1.1514316254671968</v>
      </c>
      <c r="N314" s="10">
        <f t="shared" ca="1" si="84"/>
        <v>1.2258071385879725</v>
      </c>
      <c r="O314" s="10">
        <f t="shared" ca="1" si="84"/>
        <v>1.2968874176666827</v>
      </c>
      <c r="P314" s="10">
        <f t="shared" ca="1" si="84"/>
        <v>1.3601088971484603</v>
      </c>
      <c r="Q314" s="10">
        <f t="shared" ca="1" si="84"/>
        <v>1.4137930810831121</v>
      </c>
      <c r="R314" s="10">
        <f t="shared" ca="1" si="84"/>
        <v>1.4690891205899026</v>
      </c>
      <c r="S314" s="10">
        <f t="shared" ca="1" si="84"/>
        <v>1.5217837093623485</v>
      </c>
      <c r="T314" s="10">
        <f t="shared" ca="1" si="84"/>
        <v>1.57204206167017</v>
      </c>
      <c r="U314" s="10">
        <f t="shared" ca="1" si="84"/>
        <v>1.8243520673668177</v>
      </c>
      <c r="V314" s="10">
        <f t="shared" ca="1" si="84"/>
        <v>1.7964453350853824</v>
      </c>
      <c r="W314" s="10">
        <f t="shared" ca="1" si="84"/>
        <v>1.7753212839086052</v>
      </c>
      <c r="X314" s="10">
        <f t="shared" ca="1" si="84"/>
        <v>1.7611367516460248</v>
      </c>
    </row>
    <row r="315" spans="1:24" ht="13.5" thickBot="1" x14ac:dyDescent="0.25">
      <c r="C315" s="2" t="s">
        <v>849</v>
      </c>
      <c r="D315" s="2" t="s">
        <v>300</v>
      </c>
      <c r="E315" s="10">
        <f t="shared" ref="E315:X315" ca="1" si="85">SUMIFS(OFFSET(incAchievBPAStart2,1,D$8-StartYearBPA,9998),SectorArrayBPA,$C315,EndUseArrayBPA,$D315)</f>
        <v>3.0018316762271486</v>
      </c>
      <c r="F315" s="10">
        <f t="shared" ca="1" si="85"/>
        <v>3.0856048809479222</v>
      </c>
      <c r="G315" s="10">
        <f t="shared" ca="1" si="85"/>
        <v>3.5033620554119147</v>
      </c>
      <c r="H315" s="10">
        <f t="shared" ca="1" si="85"/>
        <v>4.4277932756380007</v>
      </c>
      <c r="I315" s="10">
        <f t="shared" ca="1" si="85"/>
        <v>6.068426004201763</v>
      </c>
      <c r="J315" s="10">
        <f t="shared" ca="1" si="85"/>
        <v>7.4563819002879175</v>
      </c>
      <c r="K315" s="10">
        <f t="shared" ca="1" si="85"/>
        <v>8.7509324052309552</v>
      </c>
      <c r="L315" s="10">
        <f t="shared" ca="1" si="85"/>
        <v>9.7460148723402753</v>
      </c>
      <c r="M315" s="10">
        <f t="shared" ca="1" si="85"/>
        <v>10.266651551182658</v>
      </c>
      <c r="N315" s="10">
        <f t="shared" ca="1" si="85"/>
        <v>10.275155774108601</v>
      </c>
      <c r="O315" s="10">
        <f t="shared" ca="1" si="85"/>
        <v>9.7936612473633939</v>
      </c>
      <c r="P315" s="10">
        <f t="shared" ca="1" si="85"/>
        <v>8.9221343616370632</v>
      </c>
      <c r="Q315" s="10">
        <f t="shared" ca="1" si="85"/>
        <v>7.8178395239900711</v>
      </c>
      <c r="R315" s="10">
        <f t="shared" ca="1" si="85"/>
        <v>6.7006852207116614</v>
      </c>
      <c r="S315" s="10">
        <f t="shared" ca="1" si="85"/>
        <v>5.6759274635267136</v>
      </c>
      <c r="T315" s="10">
        <f t="shared" ca="1" si="85"/>
        <v>4.8043964535068451</v>
      </c>
      <c r="U315" s="10">
        <f t="shared" ca="1" si="85"/>
        <v>4.1162428816727488</v>
      </c>
      <c r="V315" s="10">
        <f t="shared" ca="1" si="85"/>
        <v>3.6104836926587867</v>
      </c>
      <c r="W315" s="10">
        <f t="shared" ca="1" si="85"/>
        <v>3.4900612066828018</v>
      </c>
      <c r="X315" s="10">
        <f t="shared" ca="1" si="85"/>
        <v>3.4842214268621334</v>
      </c>
    </row>
    <row r="316" spans="1:24" ht="26.25" thickBot="1" x14ac:dyDescent="0.25">
      <c r="C316" s="2" t="s">
        <v>849</v>
      </c>
      <c r="D316" s="2" t="s">
        <v>882</v>
      </c>
      <c r="E316" s="10">
        <f t="shared" ref="E316:X316" ca="1" si="86">SUMIFS(OFFSET(incAchievBPAStart2,1,D$8-StartYearBPA,9998),SectorArrayBPA,$C316,EndUseArrayBPA,$D316)</f>
        <v>0.66560904963975198</v>
      </c>
      <c r="F316" s="10">
        <f t="shared" ca="1" si="86"/>
        <v>0.82978433669736984</v>
      </c>
      <c r="G316" s="10">
        <f t="shared" ca="1" si="86"/>
        <v>1.0270375323936543</v>
      </c>
      <c r="H316" s="10">
        <f t="shared" ca="1" si="86"/>
        <v>1.2071095827178246</v>
      </c>
      <c r="I316" s="10">
        <f t="shared" ca="1" si="86"/>
        <v>1.3970538423233638</v>
      </c>
      <c r="J316" s="10">
        <f t="shared" ca="1" si="86"/>
        <v>1.6516286041964059</v>
      </c>
      <c r="K316" s="10">
        <f t="shared" ca="1" si="86"/>
        <v>1.8342088700483468</v>
      </c>
      <c r="L316" s="10">
        <f t="shared" ca="1" si="86"/>
        <v>1.9018232604537821</v>
      </c>
      <c r="M316" s="10">
        <f t="shared" ca="1" si="86"/>
        <v>1.8317040365766393</v>
      </c>
      <c r="N316" s="10">
        <f t="shared" ca="1" si="86"/>
        <v>1.6368214750783969</v>
      </c>
      <c r="O316" s="10">
        <f t="shared" ca="1" si="86"/>
        <v>1.3554908759228441</v>
      </c>
      <c r="P316" s="10">
        <f t="shared" ca="1" si="86"/>
        <v>1.0471503653156313</v>
      </c>
      <c r="Q316" s="10">
        <f t="shared" ca="1" si="86"/>
        <v>0.77448235124868781</v>
      </c>
      <c r="R316" s="10">
        <f t="shared" ca="1" si="86"/>
        <v>0.58862257731478929</v>
      </c>
      <c r="S316" s="10">
        <f t="shared" ca="1" si="86"/>
        <v>0.49152710986519138</v>
      </c>
      <c r="T316" s="10">
        <f t="shared" ca="1" si="86"/>
        <v>0.46153006046445155</v>
      </c>
      <c r="U316" s="10">
        <f t="shared" ca="1" si="86"/>
        <v>0.46755176665170328</v>
      </c>
      <c r="V316" s="10">
        <f t="shared" ca="1" si="86"/>
        <v>0.48895025848216334</v>
      </c>
      <c r="W316" s="10">
        <f t="shared" ca="1" si="86"/>
        <v>0.51096418361718599</v>
      </c>
      <c r="X316" s="10">
        <f t="shared" ca="1" si="86"/>
        <v>0.52925240273225582</v>
      </c>
    </row>
    <row r="317" spans="1:24" ht="13.5" thickBot="1" x14ac:dyDescent="0.25">
      <c r="C317" s="2" t="s">
        <v>849</v>
      </c>
      <c r="D317" s="2" t="s">
        <v>7</v>
      </c>
      <c r="E317" s="10">
        <f t="shared" ref="E317:X317" ca="1" si="87">SUMIFS(OFFSET(incAchievBPAStart2,1,D$8-StartYearBPA,9998),SectorArrayBPA,$C317,EndUseArrayBPA,$D317)</f>
        <v>4.7730826634990802</v>
      </c>
      <c r="F317" s="10">
        <f t="shared" ca="1" si="87"/>
        <v>5.3094289277361604</v>
      </c>
      <c r="G317" s="10">
        <f t="shared" ca="1" si="87"/>
        <v>5.7693515118834027</v>
      </c>
      <c r="H317" s="10">
        <f t="shared" ca="1" si="87"/>
        <v>6.1707218519134601</v>
      </c>
      <c r="I317" s="10">
        <f t="shared" ca="1" si="87"/>
        <v>6.4972274876683809</v>
      </c>
      <c r="J317" s="10">
        <f t="shared" ca="1" si="87"/>
        <v>6.7849539401652237</v>
      </c>
      <c r="K317" s="10">
        <f t="shared" ca="1" si="87"/>
        <v>7.0141584329353677</v>
      </c>
      <c r="L317" s="10">
        <f t="shared" ca="1" si="87"/>
        <v>7.1727527356251271</v>
      </c>
      <c r="M317" s="10">
        <f t="shared" ca="1" si="87"/>
        <v>7.7532690465175129</v>
      </c>
      <c r="N317" s="10">
        <f t="shared" ca="1" si="87"/>
        <v>7.7760606531192549</v>
      </c>
      <c r="O317" s="10">
        <f t="shared" ca="1" si="87"/>
        <v>7.7988481626898452</v>
      </c>
      <c r="P317" s="10">
        <f t="shared" ca="1" si="87"/>
        <v>7.8027877504312642</v>
      </c>
      <c r="Q317" s="10">
        <f t="shared" ca="1" si="87"/>
        <v>7.7693050867980977</v>
      </c>
      <c r="R317" s="10">
        <f t="shared" ca="1" si="87"/>
        <v>7.761426661280451</v>
      </c>
      <c r="S317" s="10">
        <f t="shared" ca="1" si="87"/>
        <v>7.7503976621488615</v>
      </c>
      <c r="T317" s="10">
        <f t="shared" ca="1" si="87"/>
        <v>7.7372524181398274</v>
      </c>
      <c r="U317" s="10">
        <f t="shared" ca="1" si="87"/>
        <v>7.7013924379163035</v>
      </c>
      <c r="V317" s="10">
        <f t="shared" ca="1" si="87"/>
        <v>7.6736286729224208</v>
      </c>
      <c r="W317" s="10">
        <f t="shared" ca="1" si="87"/>
        <v>7.6497537199226846</v>
      </c>
      <c r="X317" s="10">
        <f t="shared" ca="1" si="87"/>
        <v>7.6250209767285888</v>
      </c>
    </row>
    <row r="318" spans="1:24" ht="13.5" thickBot="1" x14ac:dyDescent="0.25">
      <c r="C318" s="2" t="s">
        <v>849</v>
      </c>
      <c r="D318" s="2" t="s">
        <v>308</v>
      </c>
      <c r="E318" s="10">
        <f t="shared" ref="E318:X318" ca="1" si="88">SUMIFS(OFFSET(incAchievBPAStart2,1,D$8-StartYearBPA,9998),SectorArrayBPA,$C318,EndUseArrayBPA,$D318)</f>
        <v>0.4455322784385215</v>
      </c>
      <c r="F318" s="10">
        <f t="shared" ca="1" si="88"/>
        <v>0.50464960555155669</v>
      </c>
      <c r="G318" s="10">
        <f t="shared" ca="1" si="88"/>
        <v>0.55454597208464518</v>
      </c>
      <c r="H318" s="10">
        <f t="shared" ca="1" si="88"/>
        <v>0.59852092397750145</v>
      </c>
      <c r="I318" s="10">
        <f t="shared" ca="1" si="88"/>
        <v>0.63497018368812697</v>
      </c>
      <c r="J318" s="10">
        <f t="shared" ca="1" si="88"/>
        <v>0.66709230580203749</v>
      </c>
      <c r="K318" s="10">
        <f t="shared" ca="1" si="88"/>
        <v>0.69098936981225678</v>
      </c>
      <c r="L318" s="10">
        <f t="shared" ca="1" si="88"/>
        <v>0.70767566214284305</v>
      </c>
      <c r="M318" s="10">
        <f t="shared" ca="1" si="88"/>
        <v>0.71895259089170649</v>
      </c>
      <c r="N318" s="10">
        <f t="shared" ca="1" si="88"/>
        <v>0.74621861054750616</v>
      </c>
      <c r="O318" s="10">
        <f t="shared" ca="1" si="88"/>
        <v>0.75191303744506888</v>
      </c>
      <c r="P318" s="10">
        <f t="shared" ca="1" si="88"/>
        <v>0.75378846978363978</v>
      </c>
      <c r="Q318" s="10">
        <f t="shared" ca="1" si="88"/>
        <v>0.74995777365592209</v>
      </c>
      <c r="R318" s="10">
        <f t="shared" ca="1" si="88"/>
        <v>0.748603178594069</v>
      </c>
      <c r="S318" s="10">
        <f t="shared" ca="1" si="88"/>
        <v>0.74742206825591129</v>
      </c>
      <c r="T318" s="10">
        <f t="shared" ca="1" si="88"/>
        <v>0.7470526723682579</v>
      </c>
      <c r="U318" s="10">
        <f t="shared" ca="1" si="88"/>
        <v>0.74697768156290079</v>
      </c>
      <c r="V318" s="10">
        <f t="shared" ca="1" si="88"/>
        <v>0.74472291451000039</v>
      </c>
      <c r="W318" s="10">
        <f t="shared" ca="1" si="88"/>
        <v>0.74460426082294373</v>
      </c>
      <c r="X318" s="10">
        <f t="shared" ca="1" si="88"/>
        <v>0.74263084991289574</v>
      </c>
    </row>
    <row r="319" spans="1:24" ht="13.5" thickBot="1" x14ac:dyDescent="0.25">
      <c r="C319" s="2" t="s">
        <v>849</v>
      </c>
      <c r="D319" s="2" t="s">
        <v>28</v>
      </c>
      <c r="E319" s="10">
        <f t="shared" ref="E319:X319" ca="1" si="89">SUMIFS(OFFSET(incAchievBPAStart2,1,D$8-StartYearBPA,9998),SectorArrayBPA,$C319,EndUseArrayBPA,$D319)</f>
        <v>0</v>
      </c>
      <c r="F319" s="10">
        <f t="shared" ca="1" si="89"/>
        <v>1.4559885057522843E-3</v>
      </c>
      <c r="G319" s="10">
        <f t="shared" ca="1" si="89"/>
        <v>6.9000322833926153E-2</v>
      </c>
      <c r="H319" s="10">
        <f t="shared" ca="1" si="89"/>
        <v>0.18543858893435414</v>
      </c>
      <c r="I319" s="10">
        <f t="shared" ca="1" si="89"/>
        <v>0.3284425707175388</v>
      </c>
      <c r="J319" s="10">
        <f t="shared" ca="1" si="89"/>
        <v>0.49867411963270059</v>
      </c>
      <c r="K319" s="10">
        <f t="shared" ca="1" si="89"/>
        <v>0.68770114300747798</v>
      </c>
      <c r="L319" s="10">
        <f t="shared" ca="1" si="89"/>
        <v>0.88587443583184955</v>
      </c>
      <c r="M319" s="10">
        <f t="shared" ca="1" si="89"/>
        <v>1.0817252435482638</v>
      </c>
      <c r="N319" s="10">
        <f t="shared" ca="1" si="89"/>
        <v>1.2681869013674429</v>
      </c>
      <c r="O319" s="10">
        <f t="shared" ca="1" si="89"/>
        <v>1.4322804465890231</v>
      </c>
      <c r="P319" s="10">
        <f t="shared" ca="1" si="89"/>
        <v>1.5621853630607203</v>
      </c>
      <c r="Q319" s="10">
        <f t="shared" ca="1" si="89"/>
        <v>1.6511867300209009</v>
      </c>
      <c r="R319" s="10">
        <f t="shared" ca="1" si="89"/>
        <v>1.7139818907731581</v>
      </c>
      <c r="S319" s="10">
        <f t="shared" ca="1" si="89"/>
        <v>1.7518089521523843</v>
      </c>
      <c r="T319" s="10">
        <f t="shared" ca="1" si="89"/>
        <v>2.1069372171368324</v>
      </c>
      <c r="U319" s="10">
        <f t="shared" ca="1" si="89"/>
        <v>2.0776953780698553</v>
      </c>
      <c r="V319" s="10">
        <f t="shared" ca="1" si="89"/>
        <v>2.0528854476399663</v>
      </c>
      <c r="W319" s="10">
        <f t="shared" ca="1" si="89"/>
        <v>2.0333398655047548</v>
      </c>
      <c r="X319" s="10">
        <f t="shared" ca="1" si="89"/>
        <v>2.0082679490336948</v>
      </c>
    </row>
    <row r="320" spans="1:24" ht="15.75" thickBot="1" x14ac:dyDescent="0.25">
      <c r="C320" s="11" t="s">
        <v>849</v>
      </c>
      <c r="D320" s="11" t="s">
        <v>1136</v>
      </c>
      <c r="E320" s="12">
        <f t="shared" ref="E320:X320" ca="1" si="90">SUM(E312:E319)</f>
        <v>36.480214186418998</v>
      </c>
      <c r="F320" s="12">
        <f t="shared" ca="1" si="90"/>
        <v>40.983007249074866</v>
      </c>
      <c r="G320" s="12">
        <f t="shared" ca="1" si="90"/>
        <v>46.238712294339955</v>
      </c>
      <c r="H320" s="12">
        <f t="shared" ca="1" si="90"/>
        <v>52.234501455185395</v>
      </c>
      <c r="I320" s="12">
        <f t="shared" ca="1" si="90"/>
        <v>58.893519219061488</v>
      </c>
      <c r="J320" s="12">
        <f t="shared" ca="1" si="90"/>
        <v>62.983476544649371</v>
      </c>
      <c r="K320" s="12">
        <f t="shared" ca="1" si="90"/>
        <v>64.488985011827836</v>
      </c>
      <c r="L320" s="12">
        <f t="shared" ca="1" si="90"/>
        <v>65.584721992091985</v>
      </c>
      <c r="M320" s="12">
        <f t="shared" ca="1" si="90"/>
        <v>66.349314147575271</v>
      </c>
      <c r="N320" s="12">
        <f t="shared" ca="1" si="90"/>
        <v>65.843686223461262</v>
      </c>
      <c r="O320" s="12">
        <f t="shared" ca="1" si="90"/>
        <v>64.592950512665979</v>
      </c>
      <c r="P320" s="12">
        <f t="shared" ca="1" si="90"/>
        <v>62.696970943141764</v>
      </c>
      <c r="Q320" s="12">
        <f t="shared" ca="1" si="90"/>
        <v>60.322663013133706</v>
      </c>
      <c r="R320" s="12">
        <f t="shared" ca="1" si="90"/>
        <v>60.719642995633627</v>
      </c>
      <c r="S320" s="12">
        <f t="shared" ca="1" si="90"/>
        <v>58.790525116965625</v>
      </c>
      <c r="T320" s="12">
        <f t="shared" ca="1" si="90"/>
        <v>59.148940105217264</v>
      </c>
      <c r="U320" s="12">
        <f t="shared" ca="1" si="90"/>
        <v>56.677869516535537</v>
      </c>
      <c r="V320" s="12">
        <f t="shared" ca="1" si="90"/>
        <v>55.381647027544474</v>
      </c>
      <c r="W320" s="12">
        <f t="shared" ca="1" si="90"/>
        <v>54.601420943875148</v>
      </c>
      <c r="X320" s="12">
        <f t="shared" ca="1" si="90"/>
        <v>53.96811087881008</v>
      </c>
    </row>
    <row r="323" spans="3:25" ht="13.5" thickBot="1" x14ac:dyDescent="0.25">
      <c r="C323" s="5" t="s">
        <v>1147</v>
      </c>
    </row>
    <row r="324" spans="3:25" ht="13.5" thickBot="1" x14ac:dyDescent="0.25">
      <c r="C324" s="1" t="s">
        <v>1</v>
      </c>
      <c r="D324" s="1" t="s">
        <v>2</v>
      </c>
      <c r="E324" s="1">
        <f>StartYear7thBPA</f>
        <v>2020</v>
      </c>
      <c r="F324" s="1">
        <f>E324+1</f>
        <v>2021</v>
      </c>
      <c r="G324" s="1">
        <f t="shared" ref="G324:X324" si="91">F324+1</f>
        <v>2022</v>
      </c>
      <c r="H324" s="1">
        <f t="shared" si="91"/>
        <v>2023</v>
      </c>
      <c r="I324" s="1">
        <f t="shared" si="91"/>
        <v>2024</v>
      </c>
      <c r="J324" s="1">
        <f t="shared" si="91"/>
        <v>2025</v>
      </c>
      <c r="K324" s="1">
        <f t="shared" si="91"/>
        <v>2026</v>
      </c>
      <c r="L324" s="1">
        <f t="shared" si="91"/>
        <v>2027</v>
      </c>
      <c r="M324" s="1">
        <f t="shared" si="91"/>
        <v>2028</v>
      </c>
      <c r="N324" s="1">
        <f t="shared" si="91"/>
        <v>2029</v>
      </c>
      <c r="O324" s="1">
        <f t="shared" si="91"/>
        <v>2030</v>
      </c>
      <c r="P324" s="1">
        <f t="shared" si="91"/>
        <v>2031</v>
      </c>
      <c r="Q324" s="1">
        <f t="shared" si="91"/>
        <v>2032</v>
      </c>
      <c r="R324" s="1">
        <f t="shared" si="91"/>
        <v>2033</v>
      </c>
      <c r="S324" s="1">
        <f t="shared" si="91"/>
        <v>2034</v>
      </c>
      <c r="T324" s="1">
        <f t="shared" si="91"/>
        <v>2035</v>
      </c>
      <c r="U324" s="1">
        <f t="shared" si="91"/>
        <v>2036</v>
      </c>
      <c r="V324" s="1">
        <f t="shared" si="91"/>
        <v>2037</v>
      </c>
      <c r="W324" s="1">
        <f t="shared" si="91"/>
        <v>2038</v>
      </c>
      <c r="X324" s="1">
        <f t="shared" si="91"/>
        <v>2039</v>
      </c>
      <c r="Y324" s="1" t="s">
        <v>5</v>
      </c>
    </row>
    <row r="325" spans="3:25" ht="13.5" thickBot="1" x14ac:dyDescent="0.25">
      <c r="C325" s="2" t="s">
        <v>849</v>
      </c>
      <c r="D325" s="2" t="s">
        <v>622</v>
      </c>
      <c r="E325" s="10">
        <f t="shared" ref="E325:X325" ca="1" si="92">SUMIFS(OFFSET(CumAchievBPAStart2,1,D$8-StartYearBPA,9998),SectorArrayBPA,$C325,EndUseArrayBPA,$D325)</f>
        <v>5.7318675611700121</v>
      </c>
      <c r="F325" s="10">
        <f t="shared" ca="1" si="92"/>
        <v>13.380734308956518</v>
      </c>
      <c r="G325" s="10">
        <f t="shared" ca="1" si="92"/>
        <v>23.303612213271403</v>
      </c>
      <c r="H325" s="10">
        <f t="shared" ca="1" si="92"/>
        <v>35.78041497074468</v>
      </c>
      <c r="I325" s="10">
        <f t="shared" ca="1" si="92"/>
        <v>50.924394676260597</v>
      </c>
      <c r="J325" s="10">
        <f t="shared" ca="1" si="92"/>
        <v>68.331977825762763</v>
      </c>
      <c r="K325" s="10">
        <f t="shared" ca="1" si="92"/>
        <v>87.288819776782319</v>
      </c>
      <c r="L325" s="10">
        <f t="shared" ca="1" si="92"/>
        <v>107.6188173684495</v>
      </c>
      <c r="M325" s="10">
        <f t="shared" ca="1" si="92"/>
        <v>129.01711124944555</v>
      </c>
      <c r="N325" s="10">
        <f t="shared" ca="1" si="92"/>
        <v>151.17978173976437</v>
      </c>
      <c r="O325" s="10">
        <f t="shared" ca="1" si="92"/>
        <v>173.63866321506828</v>
      </c>
      <c r="P325" s="10">
        <f t="shared" ca="1" si="92"/>
        <v>196.31354417699052</v>
      </c>
      <c r="Q325" s="10">
        <f t="shared" ca="1" si="92"/>
        <v>218.90342856726937</v>
      </c>
      <c r="R325" s="10">
        <f t="shared" ca="1" si="92"/>
        <v>243.86214899044967</v>
      </c>
      <c r="S325" s="10">
        <f t="shared" ca="1" si="92"/>
        <v>268.42007674326891</v>
      </c>
      <c r="T325" s="10">
        <f t="shared" ca="1" si="92"/>
        <v>291.9787730829558</v>
      </c>
      <c r="U325" s="10">
        <f t="shared" ca="1" si="92"/>
        <v>314.35752075797677</v>
      </c>
      <c r="V325" s="10">
        <f t="shared" ca="1" si="92"/>
        <v>334.31099068993154</v>
      </c>
      <c r="W325" s="10">
        <f t="shared" ca="1" si="92"/>
        <v>338.24977778419702</v>
      </c>
      <c r="X325" s="10">
        <f t="shared" ca="1" si="92"/>
        <v>341.6335231838741</v>
      </c>
      <c r="Y325" s="10">
        <f t="shared" ref="Y325:Y332" si="93">SUMIFS(CumulativeATPBPA2,SectorArrayBPA,$C325,EndUseArrayBPA,$D325)</f>
        <v>341.6335231838741</v>
      </c>
    </row>
    <row r="326" spans="3:25" ht="13.5" thickBot="1" x14ac:dyDescent="0.25">
      <c r="C326" s="2" t="s">
        <v>849</v>
      </c>
      <c r="D326" s="2" t="s">
        <v>314</v>
      </c>
      <c r="E326" s="10">
        <f t="shared" ref="E326:X326" ca="1" si="94">SUMIFS(OFFSET(CumAchievBPAStart2,1,D$8-StartYearBPA,9998),SectorArrayBPA,$C326,EndUseArrayBPA,$D326)</f>
        <v>21.510585561387455</v>
      </c>
      <c r="F326" s="10">
        <f t="shared" ca="1" si="94"/>
        <v>44.63915213156919</v>
      </c>
      <c r="G326" s="10">
        <f t="shared" ca="1" si="94"/>
        <v>69.4417278083951</v>
      </c>
      <c r="H326" s="10">
        <f t="shared" ca="1" si="94"/>
        <v>95.90971213541745</v>
      </c>
      <c r="I326" s="10">
        <f t="shared" ca="1" si="94"/>
        <v>123.93068974439721</v>
      </c>
      <c r="J326" s="10">
        <f t="shared" ca="1" si="94"/>
        <v>151.5442144080844</v>
      </c>
      <c r="K326" s="10">
        <f t="shared" ca="1" si="94"/>
        <v>177.03140633464858</v>
      </c>
      <c r="L326" s="10">
        <f t="shared" ca="1" si="94"/>
        <v>200.69453012551085</v>
      </c>
      <c r="M326" s="10">
        <f t="shared" ca="1" si="94"/>
        <v>222.64873227156772</v>
      </c>
      <c r="N326" s="10">
        <f t="shared" ca="1" si="94"/>
        <v>243.21613791122149</v>
      </c>
      <c r="O326" s="10">
        <f t="shared" ca="1" si="94"/>
        <v>262.60050001901021</v>
      </c>
      <c r="P326" s="10">
        <f t="shared" ca="1" si="94"/>
        <v>280.71720977976946</v>
      </c>
      <c r="Q326" s="10">
        <f t="shared" ca="1" si="94"/>
        <v>296.56353539456416</v>
      </c>
      <c r="R326" s="10">
        <f t="shared" ca="1" si="94"/>
        <v>311.27994486012352</v>
      </c>
      <c r="S326" s="10">
        <f t="shared" ca="1" si="94"/>
        <v>325.85111157311945</v>
      </c>
      <c r="T326" s="10">
        <f t="shared" ca="1" si="94"/>
        <v>339.67288191502684</v>
      </c>
      <c r="U326" s="10">
        <f t="shared" ca="1" si="94"/>
        <v>350.95751365008726</v>
      </c>
      <c r="V326" s="10">
        <f t="shared" ca="1" si="94"/>
        <v>354.32684386752874</v>
      </c>
      <c r="W326" s="10">
        <f t="shared" ca="1" si="94"/>
        <v>356.81454066456973</v>
      </c>
      <c r="X326" s="10">
        <f t="shared" ca="1" si="94"/>
        <v>359.30481616829161</v>
      </c>
      <c r="Y326" s="10">
        <f t="shared" si="93"/>
        <v>359.30481616829161</v>
      </c>
    </row>
    <row r="327" spans="3:25" ht="13.5" thickBot="1" x14ac:dyDescent="0.25">
      <c r="C327" s="2" t="s">
        <v>849</v>
      </c>
      <c r="D327" s="2" t="s">
        <v>862</v>
      </c>
      <c r="E327" s="10">
        <f t="shared" ref="E327:X327" ca="1" si="95">SUMIFS(OFFSET(CumAchievBPAStart2,1,D$8-StartYearBPA,9998),SectorArrayBPA,$C327,EndUseArrayBPA,$D327)</f>
        <v>0.35170539605703144</v>
      </c>
      <c r="F327" s="10">
        <f t="shared" ca="1" si="95"/>
        <v>0.82635558772490281</v>
      </c>
      <c r="G327" s="10">
        <f t="shared" ca="1" si="95"/>
        <v>1.4163169063165488</v>
      </c>
      <c r="H327" s="10">
        <f t="shared" ca="1" si="95"/>
        <v>2.1164470538251372</v>
      </c>
      <c r="I327" s="10">
        <f t="shared" ca="1" si="95"/>
        <v>2.9188644594345527</v>
      </c>
      <c r="J327" s="10">
        <f t="shared" ca="1" si="95"/>
        <v>3.8202021044735619</v>
      </c>
      <c r="K327" s="10">
        <f t="shared" ca="1" si="95"/>
        <v>4.8128744470929243</v>
      </c>
      <c r="L327" s="10">
        <f t="shared" ca="1" si="95"/>
        <v>5.8885987397064739</v>
      </c>
      <c r="M327" s="10">
        <f t="shared" ca="1" si="95"/>
        <v>7.0400303651736715</v>
      </c>
      <c r="N327" s="10">
        <f t="shared" ca="1" si="95"/>
        <v>8.2658375037616434</v>
      </c>
      <c r="O327" s="10">
        <f t="shared" ca="1" si="95"/>
        <v>9.5627249214283268</v>
      </c>
      <c r="P327" s="10">
        <f t="shared" ca="1" si="95"/>
        <v>10.922833818576786</v>
      </c>
      <c r="Q327" s="10">
        <f t="shared" ca="1" si="95"/>
        <v>12.336626899659899</v>
      </c>
      <c r="R327" s="10">
        <f t="shared" ca="1" si="95"/>
        <v>13.805716020249804</v>
      </c>
      <c r="S327" s="10">
        <f t="shared" ca="1" si="95"/>
        <v>15.327499729612148</v>
      </c>
      <c r="T327" s="10">
        <f t="shared" ca="1" si="95"/>
        <v>16.899541791282321</v>
      </c>
      <c r="U327" s="10">
        <f t="shared" ca="1" si="95"/>
        <v>18.723893858649138</v>
      </c>
      <c r="V327" s="10">
        <f t="shared" ca="1" si="95"/>
        <v>20.520339193734525</v>
      </c>
      <c r="W327" s="10">
        <f t="shared" ca="1" si="95"/>
        <v>22.295660477643121</v>
      </c>
      <c r="X327" s="10">
        <f t="shared" ca="1" si="95"/>
        <v>24.056797229289149</v>
      </c>
      <c r="Y327" s="10">
        <f t="shared" si="93"/>
        <v>24.056797229289149</v>
      </c>
    </row>
    <row r="328" spans="3:25" ht="13.5" thickBot="1" x14ac:dyDescent="0.25">
      <c r="C328" s="2" t="s">
        <v>849</v>
      </c>
      <c r="D328" s="2" t="s">
        <v>300</v>
      </c>
      <c r="E328" s="10">
        <f t="shared" ref="E328:X328" ca="1" si="96">SUMIFS(OFFSET(CumAchievBPAStart2,1,D$8-StartYearBPA,9998),SectorArrayBPA,$C328,EndUseArrayBPA,$D328)</f>
        <v>3.0018316762271486</v>
      </c>
      <c r="F328" s="10">
        <f t="shared" ca="1" si="96"/>
        <v>6.0874365571750735</v>
      </c>
      <c r="G328" s="10">
        <f t="shared" ca="1" si="96"/>
        <v>9.5859705157336421</v>
      </c>
      <c r="H328" s="10">
        <f t="shared" ca="1" si="96"/>
        <v>13.52720403098316</v>
      </c>
      <c r="I328" s="10">
        <f t="shared" ca="1" si="96"/>
        <v>16.925275570189513</v>
      </c>
      <c r="J328" s="10">
        <f t="shared" ca="1" si="96"/>
        <v>21.413303237250425</v>
      </c>
      <c r="K328" s="10">
        <f t="shared" ca="1" si="96"/>
        <v>27.136584687622065</v>
      </c>
      <c r="L328" s="10">
        <f t="shared" ca="1" si="96"/>
        <v>33.891507291809894</v>
      </c>
      <c r="M328" s="10">
        <f t="shared" ca="1" si="96"/>
        <v>41.203861953565529</v>
      </c>
      <c r="N328" s="10">
        <f t="shared" ca="1" si="96"/>
        <v>48.555076262776858</v>
      </c>
      <c r="O328" s="10">
        <f t="shared" ca="1" si="96"/>
        <v>55.455733171976199</v>
      </c>
      <c r="P328" s="10">
        <f t="shared" ca="1" si="96"/>
        <v>61.496622027031719</v>
      </c>
      <c r="Q328" s="10">
        <f t="shared" ca="1" si="96"/>
        <v>66.164805576183795</v>
      </c>
      <c r="R328" s="10">
        <f t="shared" ca="1" si="96"/>
        <v>69.505725889578713</v>
      </c>
      <c r="S328" s="10">
        <f t="shared" ca="1" si="96"/>
        <v>71.884104313981069</v>
      </c>
      <c r="T328" s="10">
        <f t="shared" ca="1" si="96"/>
        <v>73.57270248497511</v>
      </c>
      <c r="U328" s="10">
        <f t="shared" ca="1" si="96"/>
        <v>74.820072173578367</v>
      </c>
      <c r="V328" s="10">
        <f t="shared" ca="1" si="96"/>
        <v>75.746884376007358</v>
      </c>
      <c r="W328" s="10">
        <f t="shared" ca="1" si="96"/>
        <v>76.613774624746014</v>
      </c>
      <c r="X328" s="10">
        <f t="shared" ca="1" si="96"/>
        <v>77.419318103416742</v>
      </c>
      <c r="Y328" s="10">
        <f t="shared" si="93"/>
        <v>77.419318103416742</v>
      </c>
    </row>
    <row r="329" spans="3:25" ht="26.25" thickBot="1" x14ac:dyDescent="0.25">
      <c r="C329" s="2" t="s">
        <v>849</v>
      </c>
      <c r="D329" s="2" t="s">
        <v>882</v>
      </c>
      <c r="E329" s="10">
        <f t="shared" ref="E329:X329" ca="1" si="97">SUMIFS(OFFSET(CumAchievBPAStart2,1,D$8-StartYearBPA,9998),SectorArrayBPA,$C329,EndUseArrayBPA,$D329)</f>
        <v>0.66560904963975198</v>
      </c>
      <c r="F329" s="10">
        <f t="shared" ca="1" si="97"/>
        <v>1.4953933863371218</v>
      </c>
      <c r="G329" s="10">
        <f t="shared" ca="1" si="97"/>
        <v>2.5224309187307759</v>
      </c>
      <c r="H329" s="10">
        <f t="shared" ca="1" si="97"/>
        <v>3.7295405014486009</v>
      </c>
      <c r="I329" s="10">
        <f t="shared" ca="1" si="97"/>
        <v>5.1265943437719654</v>
      </c>
      <c r="J329" s="10">
        <f t="shared" ca="1" si="97"/>
        <v>6.7782229479683709</v>
      </c>
      <c r="K329" s="10">
        <f t="shared" ca="1" si="97"/>
        <v>8.6124318180167183</v>
      </c>
      <c r="L329" s="10">
        <f t="shared" ca="1" si="97"/>
        <v>10.5142550784705</v>
      </c>
      <c r="M329" s="10">
        <f t="shared" ca="1" si="97"/>
        <v>12.345959115047137</v>
      </c>
      <c r="N329" s="10">
        <f t="shared" ca="1" si="97"/>
        <v>13.982780590125534</v>
      </c>
      <c r="O329" s="10">
        <f t="shared" ca="1" si="97"/>
        <v>15.338271466048379</v>
      </c>
      <c r="P329" s="10">
        <f t="shared" ca="1" si="97"/>
        <v>16.38542183136401</v>
      </c>
      <c r="Q329" s="10">
        <f t="shared" ca="1" si="97"/>
        <v>17.159904182612699</v>
      </c>
      <c r="R329" s="10">
        <f t="shared" ca="1" si="97"/>
        <v>17.74852675992749</v>
      </c>
      <c r="S329" s="10">
        <f t="shared" ca="1" si="97"/>
        <v>18.240053869792682</v>
      </c>
      <c r="T329" s="10">
        <f t="shared" ca="1" si="97"/>
        <v>18.701583930257133</v>
      </c>
      <c r="U329" s="10">
        <f t="shared" ca="1" si="97"/>
        <v>19.169135696908835</v>
      </c>
      <c r="V329" s="10">
        <f t="shared" ca="1" si="97"/>
        <v>19.658085955390998</v>
      </c>
      <c r="W329" s="10">
        <f t="shared" ca="1" si="97"/>
        <v>20.169050139008185</v>
      </c>
      <c r="X329" s="10">
        <f t="shared" ca="1" si="97"/>
        <v>20.698302541740443</v>
      </c>
      <c r="Y329" s="10">
        <f t="shared" si="93"/>
        <v>20.698302541740443</v>
      </c>
    </row>
    <row r="330" spans="3:25" ht="13.5" thickBot="1" x14ac:dyDescent="0.25">
      <c r="C330" s="2" t="s">
        <v>849</v>
      </c>
      <c r="D330" s="2" t="s">
        <v>7</v>
      </c>
      <c r="E330" s="10">
        <f t="shared" ref="E330:X330" ca="1" si="98">SUMIFS(OFFSET(CumAchievBPAStart2,1,D$8-StartYearBPA,9998),SectorArrayBPA,$C330,EndUseArrayBPA,$D330)</f>
        <v>4.7730826634990802</v>
      </c>
      <c r="F330" s="10">
        <f t="shared" ca="1" si="98"/>
        <v>10.082511591235233</v>
      </c>
      <c r="G330" s="10">
        <f t="shared" ca="1" si="98"/>
        <v>15.851863103118648</v>
      </c>
      <c r="H330" s="10">
        <f t="shared" ca="1" si="98"/>
        <v>22.022584955032105</v>
      </c>
      <c r="I330" s="10">
        <f t="shared" ca="1" si="98"/>
        <v>28.519812442700488</v>
      </c>
      <c r="J330" s="10">
        <f t="shared" ca="1" si="98"/>
        <v>35.304766382865736</v>
      </c>
      <c r="K330" s="10">
        <f t="shared" ca="1" si="98"/>
        <v>42.318924815801076</v>
      </c>
      <c r="L330" s="10">
        <f t="shared" ca="1" si="98"/>
        <v>49.248995688131217</v>
      </c>
      <c r="M330" s="10">
        <f t="shared" ca="1" si="98"/>
        <v>52.905998885566156</v>
      </c>
      <c r="N330" s="10">
        <f t="shared" ca="1" si="98"/>
        <v>53.724108981276423</v>
      </c>
      <c r="O330" s="10">
        <f t="shared" ca="1" si="98"/>
        <v>54.560566646152594</v>
      </c>
      <c r="P330" s="10">
        <f t="shared" ca="1" si="98"/>
        <v>55.397735715980055</v>
      </c>
      <c r="Q330" s="10">
        <f t="shared" ca="1" si="98"/>
        <v>56.208607195224282</v>
      </c>
      <c r="R330" s="10">
        <f t="shared" ca="1" si="98"/>
        <v>57.018038652498596</v>
      </c>
      <c r="S330" s="10">
        <f t="shared" ca="1" si="98"/>
        <v>57.82972329902767</v>
      </c>
      <c r="T330" s="10">
        <f t="shared" ca="1" si="98"/>
        <v>58.646656317408592</v>
      </c>
      <c r="U330" s="10">
        <f t="shared" ca="1" si="98"/>
        <v>59.466216569173888</v>
      </c>
      <c r="V330" s="10">
        <f t="shared" ca="1" si="98"/>
        <v>60.288454053310758</v>
      </c>
      <c r="W330" s="10">
        <f t="shared" ca="1" si="98"/>
        <v>61.113418353452225</v>
      </c>
      <c r="X330" s="10">
        <f t="shared" ca="1" si="98"/>
        <v>61.941158672718196</v>
      </c>
      <c r="Y330" s="10">
        <f t="shared" si="93"/>
        <v>61.941158672718196</v>
      </c>
    </row>
    <row r="331" spans="3:25" ht="13.5" thickBot="1" x14ac:dyDescent="0.25">
      <c r="C331" s="2" t="s">
        <v>849</v>
      </c>
      <c r="D331" s="2" t="s">
        <v>308</v>
      </c>
      <c r="E331" s="10">
        <f t="shared" ref="E331:X331" ca="1" si="99">SUMIFS(OFFSET(CumAchievBPAStart2,1,D$8-StartYearBPA,9998),SectorArrayBPA,$C331,EndUseArrayBPA,$D331)</f>
        <v>0.4455322784385215</v>
      </c>
      <c r="F331" s="10">
        <f t="shared" ca="1" si="99"/>
        <v>0.95018188399007819</v>
      </c>
      <c r="G331" s="10">
        <f t="shared" ca="1" si="99"/>
        <v>1.5047278560747235</v>
      </c>
      <c r="H331" s="10">
        <f t="shared" ca="1" si="99"/>
        <v>2.1032487800522244</v>
      </c>
      <c r="I331" s="10">
        <f t="shared" ca="1" si="99"/>
        <v>2.7382189637403522</v>
      </c>
      <c r="J331" s="10">
        <f t="shared" ca="1" si="99"/>
        <v>3.4053112695423895</v>
      </c>
      <c r="K331" s="10">
        <f t="shared" ca="1" si="99"/>
        <v>4.0963006393546459</v>
      </c>
      <c r="L331" s="10">
        <f t="shared" ca="1" si="99"/>
        <v>4.8020303672687188</v>
      </c>
      <c r="M331" s="10">
        <f t="shared" ca="1" si="99"/>
        <v>5.5034629035250742</v>
      </c>
      <c r="N331" s="10">
        <f t="shared" ca="1" si="99"/>
        <v>6.0950608546530889</v>
      </c>
      <c r="O331" s="10">
        <f t="shared" ca="1" si="99"/>
        <v>6.6693527302118305</v>
      </c>
      <c r="P331" s="10">
        <f t="shared" ca="1" si="99"/>
        <v>7.2457573186931619</v>
      </c>
      <c r="Q331" s="10">
        <f t="shared" ca="1" si="99"/>
        <v>7.8202312318920759</v>
      </c>
      <c r="R331" s="10">
        <f t="shared" ca="1" si="99"/>
        <v>8.3951500664151677</v>
      </c>
      <c r="S331" s="10">
        <f t="shared" ca="1" si="99"/>
        <v>8.970537912831885</v>
      </c>
      <c r="T331" s="10">
        <f t="shared" ca="1" si="99"/>
        <v>9.5465928019408715</v>
      </c>
      <c r="U331" s="10">
        <f t="shared" ca="1" si="99"/>
        <v>10.121709733432883</v>
      </c>
      <c r="V331" s="10">
        <f t="shared" ca="1" si="99"/>
        <v>10.695678106430677</v>
      </c>
      <c r="W331" s="10">
        <f t="shared" ca="1" si="99"/>
        <v>11.268748288645698</v>
      </c>
      <c r="X331" s="10">
        <f t="shared" ca="1" si="99"/>
        <v>11.839529295166537</v>
      </c>
      <c r="Y331" s="10">
        <f t="shared" si="93"/>
        <v>11.839529295166537</v>
      </c>
    </row>
    <row r="332" spans="3:25" ht="13.5" thickBot="1" x14ac:dyDescent="0.25">
      <c r="C332" s="2" t="s">
        <v>849</v>
      </c>
      <c r="D332" s="2" t="s">
        <v>28</v>
      </c>
      <c r="E332" s="10">
        <f t="shared" ref="E332:X332" ca="1" si="100">SUMIFS(OFFSET(CumAchievBPAStart2,1,D$8-StartYearBPA,9998),SectorArrayBPA,$C332,EndUseArrayBPA,$D332)</f>
        <v>0</v>
      </c>
      <c r="F332" s="10">
        <f t="shared" ca="1" si="100"/>
        <v>1.4559885057522843E-3</v>
      </c>
      <c r="G332" s="10">
        <f t="shared" ca="1" si="100"/>
        <v>7.0456311339678418E-2</v>
      </c>
      <c r="H332" s="10">
        <f t="shared" ca="1" si="100"/>
        <v>0.25589490027403261</v>
      </c>
      <c r="I332" s="10">
        <f t="shared" ca="1" si="100"/>
        <v>0.58433747099157152</v>
      </c>
      <c r="J332" s="10">
        <f t="shared" ca="1" si="100"/>
        <v>1.0830115906242721</v>
      </c>
      <c r="K332" s="10">
        <f t="shared" ca="1" si="100"/>
        <v>1.7707127336317499</v>
      </c>
      <c r="L332" s="10">
        <f t="shared" ca="1" si="100"/>
        <v>2.6565871694635996</v>
      </c>
      <c r="M332" s="10">
        <f t="shared" ca="1" si="100"/>
        <v>3.7383124130118639</v>
      </c>
      <c r="N332" s="10">
        <f t="shared" ca="1" si="100"/>
        <v>5.0064993143793073</v>
      </c>
      <c r="O332" s="10">
        <f t="shared" ca="1" si="100"/>
        <v>6.4387797609683286</v>
      </c>
      <c r="P332" s="10">
        <f t="shared" ca="1" si="100"/>
        <v>8.0005686587790272</v>
      </c>
      <c r="Q332" s="10">
        <f t="shared" ca="1" si="100"/>
        <v>9.6511717886195907</v>
      </c>
      <c r="R332" s="10">
        <f t="shared" ca="1" si="100"/>
        <v>11.364303274806639</v>
      </c>
      <c r="S332" s="10">
        <f t="shared" ca="1" si="100"/>
        <v>13.115056713972612</v>
      </c>
      <c r="T332" s="10">
        <f t="shared" ca="1" si="100"/>
        <v>15.220737488457628</v>
      </c>
      <c r="U332" s="10">
        <f t="shared" ca="1" si="100"/>
        <v>17.297112131767292</v>
      </c>
      <c r="V332" s="10">
        <f t="shared" ca="1" si="100"/>
        <v>19.348609302684604</v>
      </c>
      <c r="W332" s="10">
        <f t="shared" ca="1" si="100"/>
        <v>21.380492062368919</v>
      </c>
      <c r="X332" s="10">
        <f t="shared" ca="1" si="100"/>
        <v>23.374831785772809</v>
      </c>
      <c r="Y332" s="10">
        <f t="shared" si="93"/>
        <v>23.374831785772809</v>
      </c>
    </row>
    <row r="333" spans="3:25" ht="15.75" thickBot="1" x14ac:dyDescent="0.25">
      <c r="C333" s="11" t="s">
        <v>849</v>
      </c>
      <c r="D333" s="11" t="s">
        <v>1136</v>
      </c>
      <c r="E333" s="12">
        <f ca="1">SUM(E325:E332)</f>
        <v>36.480214186418998</v>
      </c>
      <c r="F333" s="12">
        <f t="shared" ref="F333:X333" ca="1" si="101">SUM(F325:F332)</f>
        <v>77.463221435493878</v>
      </c>
      <c r="G333" s="12">
        <f t="shared" ca="1" si="101"/>
        <v>123.69710563298054</v>
      </c>
      <c r="H333" s="12">
        <f t="shared" ca="1" si="101"/>
        <v>175.44504732777739</v>
      </c>
      <c r="I333" s="12">
        <f t="shared" ca="1" si="101"/>
        <v>231.66818767148629</v>
      </c>
      <c r="J333" s="12">
        <f t="shared" ca="1" si="101"/>
        <v>291.68100976657195</v>
      </c>
      <c r="K333" s="12">
        <f t="shared" ca="1" si="101"/>
        <v>353.0680552529501</v>
      </c>
      <c r="L333" s="12">
        <f t="shared" ca="1" si="101"/>
        <v>415.3153218288108</v>
      </c>
      <c r="M333" s="12">
        <f t="shared" ca="1" si="101"/>
        <v>474.40346915690264</v>
      </c>
      <c r="N333" s="12">
        <f t="shared" ca="1" si="101"/>
        <v>530.02528315795871</v>
      </c>
      <c r="O333" s="12">
        <f t="shared" ca="1" si="101"/>
        <v>584.26459193086419</v>
      </c>
      <c r="P333" s="12">
        <f t="shared" ca="1" si="101"/>
        <v>636.4796933271848</v>
      </c>
      <c r="Q333" s="12">
        <f t="shared" ca="1" si="101"/>
        <v>684.80831083602573</v>
      </c>
      <c r="R333" s="12">
        <f t="shared" ca="1" si="101"/>
        <v>732.97955451404948</v>
      </c>
      <c r="S333" s="12">
        <f t="shared" ca="1" si="101"/>
        <v>779.63816415560643</v>
      </c>
      <c r="T333" s="12">
        <f t="shared" ca="1" si="101"/>
        <v>824.23946981230426</v>
      </c>
      <c r="U333" s="12">
        <f t="shared" ca="1" si="101"/>
        <v>864.91317457157459</v>
      </c>
      <c r="V333" s="12">
        <f t="shared" ca="1" si="101"/>
        <v>894.89588554501927</v>
      </c>
      <c r="W333" s="12">
        <f t="shared" ca="1" si="101"/>
        <v>907.90546239463083</v>
      </c>
      <c r="X333" s="12">
        <f t="shared" ca="1" si="101"/>
        <v>920.26827698026955</v>
      </c>
      <c r="Y333" s="12">
        <f>SUM(Y325:Y332)</f>
        <v>920.26827698026955</v>
      </c>
    </row>
    <row r="335" spans="3:25" x14ac:dyDescent="0.2">
      <c r="X335" t="str">
        <f ca="1">"Total = "&amp;TEXT(X333,"####")&amp;" aMW"</f>
        <v>Total = 920 aMW</v>
      </c>
    </row>
    <row r="355" spans="3:5" ht="13.5" thickBot="1" x14ac:dyDescent="0.25">
      <c r="C355" s="5" t="s">
        <v>1148</v>
      </c>
    </row>
    <row r="356" spans="3:5" ht="26.25" thickBot="1" x14ac:dyDescent="0.25">
      <c r="C356" s="52" t="s">
        <v>1</v>
      </c>
      <c r="D356" s="52" t="s">
        <v>1533</v>
      </c>
      <c r="E356" s="52" t="s">
        <v>1534</v>
      </c>
    </row>
    <row r="357" spans="3:5" ht="13.5" thickBot="1" x14ac:dyDescent="0.25">
      <c r="C357" s="2" t="s">
        <v>849</v>
      </c>
      <c r="D357" s="4" t="str">
        <f>Lookups!F5</f>
        <v>Under $5</v>
      </c>
      <c r="E357" s="10">
        <f>SUMIFS(IF($E$5="No",CumulativeATPBPA,CumulativeATPBPA2),SectorArrayBPA,$C357,LevCostBundleBPA,$D357)</f>
        <v>199.33569032498758</v>
      </c>
    </row>
    <row r="358" spans="3:5" ht="13.5" thickBot="1" x14ac:dyDescent="0.25">
      <c r="C358" s="2" t="s">
        <v>849</v>
      </c>
      <c r="D358" s="4" t="str">
        <f>Lookups!F6</f>
        <v>Under $10</v>
      </c>
      <c r="E358" s="10">
        <f t="shared" ref="E358:E377" si="102">SUMIFS(IF($E$5="No",CumulativeATPBPA,CumulativeATPBPA2),SectorArrayBPA,$C358,LevCostBundleBPA,$D358)+E357</f>
        <v>236.05603700303908</v>
      </c>
    </row>
    <row r="359" spans="3:5" ht="13.5" thickBot="1" x14ac:dyDescent="0.25">
      <c r="C359" s="2" t="s">
        <v>849</v>
      </c>
      <c r="D359" s="4" t="str">
        <f>Lookups!F7</f>
        <v>Under $15</v>
      </c>
      <c r="E359" s="10">
        <f t="shared" si="102"/>
        <v>282.19850790163798</v>
      </c>
    </row>
    <row r="360" spans="3:5" ht="13.5" thickBot="1" x14ac:dyDescent="0.25">
      <c r="C360" s="2" t="s">
        <v>849</v>
      </c>
      <c r="D360" s="4" t="str">
        <f>Lookups!F8</f>
        <v>Under $20</v>
      </c>
      <c r="E360" s="10">
        <f t="shared" si="102"/>
        <v>291.18398257990191</v>
      </c>
    </row>
    <row r="361" spans="3:5" ht="13.5" thickBot="1" x14ac:dyDescent="0.25">
      <c r="C361" s="2" t="s">
        <v>849</v>
      </c>
      <c r="D361" s="4" t="str">
        <f>Lookups!F9</f>
        <v>Under $25</v>
      </c>
      <c r="E361" s="10">
        <f t="shared" si="102"/>
        <v>309.30727779382852</v>
      </c>
    </row>
    <row r="362" spans="3:5" ht="13.5" thickBot="1" x14ac:dyDescent="0.25">
      <c r="C362" s="2" t="s">
        <v>849</v>
      </c>
      <c r="D362" s="4" t="str">
        <f>Lookups!F10</f>
        <v>Under $30</v>
      </c>
      <c r="E362" s="10">
        <f t="shared" si="102"/>
        <v>352.03187854691413</v>
      </c>
    </row>
    <row r="363" spans="3:5" ht="13.5" thickBot="1" x14ac:dyDescent="0.25">
      <c r="C363" s="2" t="s">
        <v>849</v>
      </c>
      <c r="D363" s="4" t="str">
        <f>Lookups!F11</f>
        <v>Under $35</v>
      </c>
      <c r="E363" s="10">
        <f t="shared" si="102"/>
        <v>369.83983620602856</v>
      </c>
    </row>
    <row r="364" spans="3:5" ht="13.5" thickBot="1" x14ac:dyDescent="0.25">
      <c r="C364" s="2" t="s">
        <v>849</v>
      </c>
      <c r="D364" s="4" t="str">
        <f>Lookups!F12</f>
        <v>Under $40</v>
      </c>
      <c r="E364" s="10">
        <f t="shared" si="102"/>
        <v>432.00582327084663</v>
      </c>
    </row>
    <row r="365" spans="3:5" ht="13.5" thickBot="1" x14ac:dyDescent="0.25">
      <c r="C365" s="2" t="s">
        <v>849</v>
      </c>
      <c r="D365" s="4" t="str">
        <f>Lookups!F13</f>
        <v>Under $45</v>
      </c>
      <c r="E365" s="10">
        <f t="shared" si="102"/>
        <v>543.71072285595881</v>
      </c>
    </row>
    <row r="366" spans="3:5" ht="13.5" thickBot="1" x14ac:dyDescent="0.25">
      <c r="C366" s="2" t="s">
        <v>849</v>
      </c>
      <c r="D366" s="4" t="str">
        <f>Lookups!F14</f>
        <v>Under $50</v>
      </c>
      <c r="E366" s="10">
        <f t="shared" si="102"/>
        <v>545.49280459681984</v>
      </c>
    </row>
    <row r="367" spans="3:5" ht="13.5" thickBot="1" x14ac:dyDescent="0.25">
      <c r="C367" s="2" t="s">
        <v>849</v>
      </c>
      <c r="D367" s="4" t="str">
        <f>Lookups!F15</f>
        <v>Under $55</v>
      </c>
      <c r="E367" s="10">
        <f t="shared" si="102"/>
        <v>568.5872643136629</v>
      </c>
    </row>
    <row r="368" spans="3:5" ht="13.5" thickBot="1" x14ac:dyDescent="0.25">
      <c r="C368" s="2" t="s">
        <v>849</v>
      </c>
      <c r="D368" s="4" t="str">
        <f>Lookups!F16</f>
        <v>Under $60</v>
      </c>
      <c r="E368" s="10">
        <f t="shared" si="102"/>
        <v>597.24293487313798</v>
      </c>
    </row>
    <row r="369" spans="1:5" ht="13.5" thickBot="1" x14ac:dyDescent="0.25">
      <c r="C369" s="2" t="s">
        <v>849</v>
      </c>
      <c r="D369" s="4" t="str">
        <f>Lookups!F17</f>
        <v>Under $65</v>
      </c>
      <c r="E369" s="10">
        <f t="shared" si="102"/>
        <v>617.30712905707242</v>
      </c>
    </row>
    <row r="370" spans="1:5" ht="13.5" thickBot="1" x14ac:dyDescent="0.25">
      <c r="C370" s="2" t="s">
        <v>849</v>
      </c>
      <c r="D370" s="4" t="str">
        <f>Lookups!F18</f>
        <v>Under $70</v>
      </c>
      <c r="E370" s="10">
        <f t="shared" si="102"/>
        <v>618.8922145332125</v>
      </c>
    </row>
    <row r="371" spans="1:5" ht="13.5" thickBot="1" x14ac:dyDescent="0.25">
      <c r="C371" s="2" t="s">
        <v>849</v>
      </c>
      <c r="D371" s="4" t="str">
        <f>Lookups!F19</f>
        <v>Under $85</v>
      </c>
      <c r="E371" s="10">
        <f t="shared" si="102"/>
        <v>640.03610362238987</v>
      </c>
    </row>
    <row r="372" spans="1:5" ht="13.5" thickBot="1" x14ac:dyDescent="0.25">
      <c r="C372" s="2" t="s">
        <v>849</v>
      </c>
      <c r="D372" s="4" t="str">
        <f>Lookups!F20</f>
        <v>Under $100</v>
      </c>
      <c r="E372" s="10">
        <f t="shared" si="102"/>
        <v>722.27768345432924</v>
      </c>
    </row>
    <row r="373" spans="1:5" ht="13.5" thickBot="1" x14ac:dyDescent="0.25">
      <c r="C373" s="2" t="s">
        <v>849</v>
      </c>
      <c r="D373" s="4" t="str">
        <f>Lookups!F21</f>
        <v>Under $115</v>
      </c>
      <c r="E373" s="10">
        <f t="shared" si="102"/>
        <v>752.03619326291209</v>
      </c>
    </row>
    <row r="374" spans="1:5" ht="13.5" thickBot="1" x14ac:dyDescent="0.25">
      <c r="C374" s="2" t="s">
        <v>849</v>
      </c>
      <c r="D374" s="4" t="str">
        <f>Lookups!F22</f>
        <v>Under $130</v>
      </c>
      <c r="E374" s="10">
        <f t="shared" si="102"/>
        <v>796.12950833444665</v>
      </c>
    </row>
    <row r="375" spans="1:5" ht="13.5" thickBot="1" x14ac:dyDescent="0.25">
      <c r="C375" s="2" t="s">
        <v>849</v>
      </c>
      <c r="D375" s="4" t="str">
        <f>Lookups!F23</f>
        <v>Under $145</v>
      </c>
      <c r="E375" s="10">
        <f t="shared" si="102"/>
        <v>796.12950833444665</v>
      </c>
    </row>
    <row r="376" spans="1:5" ht="13.5" thickBot="1" x14ac:dyDescent="0.25">
      <c r="C376" s="2" t="s">
        <v>849</v>
      </c>
      <c r="D376" s="4" t="str">
        <f>Lookups!F24</f>
        <v>Under $160</v>
      </c>
      <c r="E376" s="10">
        <f t="shared" si="102"/>
        <v>796.12950833444665</v>
      </c>
    </row>
    <row r="377" spans="1:5" ht="13.5" thickBot="1" x14ac:dyDescent="0.25">
      <c r="C377" s="2" t="s">
        <v>849</v>
      </c>
      <c r="D377" s="4" t="str">
        <f>Lookups!F25</f>
        <v>Over $160</v>
      </c>
      <c r="E377" s="10">
        <f t="shared" si="102"/>
        <v>920.26827698026932</v>
      </c>
    </row>
    <row r="384" spans="1:5" s="15" customFormat="1" ht="33.75" x14ac:dyDescent="0.5">
      <c r="A384" s="19"/>
      <c r="B384" s="16" t="s">
        <v>759</v>
      </c>
    </row>
    <row r="388" spans="1:24" ht="13.5" thickBot="1" x14ac:dyDescent="0.25">
      <c r="A388" s="7" t="s">
        <v>1535</v>
      </c>
      <c r="C388" s="5" t="s">
        <v>1146</v>
      </c>
    </row>
    <row r="389" spans="1:24" ht="27.75" customHeight="1" thickBot="1" x14ac:dyDescent="0.25">
      <c r="C389" s="52" t="s">
        <v>1</v>
      </c>
      <c r="D389" s="52" t="s">
        <v>0</v>
      </c>
      <c r="E389" s="52">
        <f>StartYear7thBPA</f>
        <v>2020</v>
      </c>
      <c r="F389" s="52">
        <f>E389+1</f>
        <v>2021</v>
      </c>
      <c r="G389" s="52">
        <f t="shared" ref="G389" si="103">F389+1</f>
        <v>2022</v>
      </c>
      <c r="H389" s="52">
        <f t="shared" ref="H389" si="104">G389+1</f>
        <v>2023</v>
      </c>
      <c r="I389" s="52">
        <f t="shared" ref="I389" si="105">H389+1</f>
        <v>2024</v>
      </c>
      <c r="J389" s="52">
        <f t="shared" ref="J389" si="106">I389+1</f>
        <v>2025</v>
      </c>
      <c r="K389" s="52">
        <f t="shared" ref="K389" si="107">J389+1</f>
        <v>2026</v>
      </c>
      <c r="L389" s="52">
        <f t="shared" ref="L389" si="108">K389+1</f>
        <v>2027</v>
      </c>
      <c r="M389" s="52">
        <f t="shared" ref="M389" si="109">L389+1</f>
        <v>2028</v>
      </c>
      <c r="N389" s="52">
        <f t="shared" ref="N389" si="110">M389+1</f>
        <v>2029</v>
      </c>
      <c r="O389" s="52">
        <f t="shared" ref="O389" si="111">N389+1</f>
        <v>2030</v>
      </c>
      <c r="P389" s="52">
        <f t="shared" ref="P389" si="112">O389+1</f>
        <v>2031</v>
      </c>
      <c r="Q389" s="52">
        <f t="shared" ref="Q389" si="113">P389+1</f>
        <v>2032</v>
      </c>
      <c r="R389" s="52">
        <f t="shared" ref="R389" si="114">Q389+1</f>
        <v>2033</v>
      </c>
      <c r="S389" s="52">
        <f t="shared" ref="S389" si="115">R389+1</f>
        <v>2034</v>
      </c>
      <c r="T389" s="52">
        <f t="shared" ref="T389" si="116">S389+1</f>
        <v>2035</v>
      </c>
      <c r="U389" s="52">
        <f t="shared" ref="U389" si="117">T389+1</f>
        <v>2036</v>
      </c>
      <c r="V389" s="52">
        <f t="shared" ref="V389" si="118">U389+1</f>
        <v>2037</v>
      </c>
      <c r="W389" s="52">
        <f t="shared" ref="W389" si="119">V389+1</f>
        <v>2038</v>
      </c>
      <c r="X389" s="52">
        <f t="shared" ref="X389" si="120">W389+1</f>
        <v>2039</v>
      </c>
    </row>
    <row r="390" spans="1:24" ht="33.75" customHeight="1" thickBot="1" x14ac:dyDescent="0.25">
      <c r="C390" s="39" t="s">
        <v>759</v>
      </c>
      <c r="D390" s="39" t="s">
        <v>761</v>
      </c>
      <c r="E390" s="30">
        <f t="shared" ref="E390:N393" ca="1" si="121">SUMIFS(OFFSET(IF($E$5="No",incAchievBPAStart,incAchievBPAStart2),1,E$389-StartYearBPA,9998),SectorArrayBPA,$C$390,MeasureCatBPA,$D390)</f>
        <v>0.21467473115848903</v>
      </c>
      <c r="F390" s="30">
        <f t="shared" ca="1" si="121"/>
        <v>0.34777322476637001</v>
      </c>
      <c r="G390" s="30">
        <f t="shared" ca="1" si="121"/>
        <v>0.48493462053146702</v>
      </c>
      <c r="H390" s="30">
        <f t="shared" ca="1" si="121"/>
        <v>0.67045462013828161</v>
      </c>
      <c r="I390" s="30">
        <f t="shared" ca="1" si="121"/>
        <v>0.79375508780795778</v>
      </c>
      <c r="J390" s="30">
        <f t="shared" ca="1" si="121"/>
        <v>0.91217090683533064</v>
      </c>
      <c r="K390" s="30">
        <f t="shared" ca="1" si="121"/>
        <v>1.0310929609960526</v>
      </c>
      <c r="L390" s="30">
        <f t="shared" ca="1" si="121"/>
        <v>1.1039638491118662</v>
      </c>
      <c r="M390" s="30">
        <f t="shared" ca="1" si="121"/>
        <v>1.1795269425836954</v>
      </c>
      <c r="N390" s="30">
        <f t="shared" ca="1" si="121"/>
        <v>1.2499082668850134</v>
      </c>
      <c r="O390" s="30">
        <f t="shared" ref="O390:X393" ca="1" si="122">SUMIFS(OFFSET(IF($E$5="No",incAchievBPAStart,incAchievBPAStart2),1,O$389-StartYearBPA,9998),SectorArrayBPA,$C$390,MeasureCatBPA,$D390)</f>
        <v>1.3235866372162488</v>
      </c>
      <c r="P390" s="30">
        <f t="shared" ca="1" si="122"/>
        <v>1.3974067913717518</v>
      </c>
      <c r="Q390" s="30">
        <f t="shared" ca="1" si="122"/>
        <v>1.4042423414670593</v>
      </c>
      <c r="R390" s="30">
        <f t="shared" ca="1" si="122"/>
        <v>1.4049267504708811</v>
      </c>
      <c r="S390" s="30">
        <f t="shared" ca="1" si="122"/>
        <v>1.4092571746065545</v>
      </c>
      <c r="T390" s="30">
        <f t="shared" ca="1" si="122"/>
        <v>1.4132416078706689</v>
      </c>
      <c r="U390" s="30">
        <f t="shared" ca="1" si="122"/>
        <v>1.4199746745515434</v>
      </c>
      <c r="V390" s="30">
        <f t="shared" ca="1" si="122"/>
        <v>1.4222623668639687</v>
      </c>
      <c r="W390" s="30">
        <f t="shared" ca="1" si="122"/>
        <v>1.4262403192208439</v>
      </c>
      <c r="X390" s="30">
        <f t="shared" ca="1" si="122"/>
        <v>1.4302182715777201</v>
      </c>
    </row>
    <row r="391" spans="1:24" ht="33.75" customHeight="1" thickBot="1" x14ac:dyDescent="0.25">
      <c r="C391" s="39" t="s">
        <v>759</v>
      </c>
      <c r="D391" s="39" t="s">
        <v>763</v>
      </c>
      <c r="E391" s="30">
        <f t="shared" ca="1" si="121"/>
        <v>0.167712480121919</v>
      </c>
      <c r="F391" s="30">
        <f t="shared" ca="1" si="121"/>
        <v>0.27169434302216455</v>
      </c>
      <c r="G391" s="30">
        <f t="shared" ca="1" si="121"/>
        <v>0.37885030747410303</v>
      </c>
      <c r="H391" s="30">
        <f t="shared" ca="1" si="121"/>
        <v>0.52378594604865703</v>
      </c>
      <c r="I391" s="30">
        <f t="shared" ca="1" si="121"/>
        <v>0.62011319947750632</v>
      </c>
      <c r="J391" s="30">
        <f t="shared" ca="1" si="121"/>
        <v>0.71262437015686808</v>
      </c>
      <c r="K391" s="30">
        <f t="shared" ca="1" si="121"/>
        <v>0.80553103195565767</v>
      </c>
      <c r="L391" s="30">
        <f t="shared" ca="1" si="121"/>
        <v>0.86246068226260164</v>
      </c>
      <c r="M391" s="30">
        <f t="shared" ca="1" si="121"/>
        <v>0.92149359099599515</v>
      </c>
      <c r="N391" s="30">
        <f t="shared" ca="1" si="121"/>
        <v>0.97647829454792201</v>
      </c>
      <c r="O391" s="30">
        <f t="shared" ca="1" si="122"/>
        <v>1.0340387822350827</v>
      </c>
      <c r="P391" s="30">
        <f t="shared" ca="1" si="122"/>
        <v>1.0917100371125907</v>
      </c>
      <c r="Q391" s="30">
        <f t="shared" ca="1" si="122"/>
        <v>1.0970502420509882</v>
      </c>
      <c r="R391" s="30">
        <f t="shared" ca="1" si="122"/>
        <v>1.0975849297193006</v>
      </c>
      <c r="S391" s="30">
        <f t="shared" ca="1" si="122"/>
        <v>1.100968030132909</v>
      </c>
      <c r="T391" s="30">
        <f t="shared" ca="1" si="122"/>
        <v>1.1040808286490582</v>
      </c>
      <c r="U391" s="30">
        <f t="shared" ca="1" si="122"/>
        <v>1.1093409694480332</v>
      </c>
      <c r="V391" s="30">
        <f t="shared" ca="1" si="122"/>
        <v>1.1111282061172127</v>
      </c>
      <c r="W391" s="30">
        <f t="shared" ca="1" si="122"/>
        <v>1.114235941489597</v>
      </c>
      <c r="X391" s="30">
        <f t="shared" ca="1" si="122"/>
        <v>1.1173436768619822</v>
      </c>
    </row>
    <row r="392" spans="1:24" ht="33.75" customHeight="1" thickBot="1" x14ac:dyDescent="0.25">
      <c r="C392" s="39" t="s">
        <v>759</v>
      </c>
      <c r="D392" s="39" t="s">
        <v>762</v>
      </c>
      <c r="E392" s="30">
        <f t="shared" ca="1" si="121"/>
        <v>0.1576898126418374</v>
      </c>
      <c r="F392" s="30">
        <f t="shared" ca="1" si="121"/>
        <v>0.25545761422088037</v>
      </c>
      <c r="G392" s="30">
        <f t="shared" ca="1" si="121"/>
        <v>0.35620982983177557</v>
      </c>
      <c r="H392" s="30">
        <f t="shared" ca="1" si="121"/>
        <v>0.49248396801953642</v>
      </c>
      <c r="I392" s="30">
        <f t="shared" ca="1" si="121"/>
        <v>0.58305460733305536</v>
      </c>
      <c r="J392" s="30">
        <f t="shared" ca="1" si="121"/>
        <v>0.67003721686277395</v>
      </c>
      <c r="K392" s="30">
        <f t="shared" ca="1" si="121"/>
        <v>0.75739168256252121</v>
      </c>
      <c r="L392" s="30">
        <f t="shared" ca="1" si="121"/>
        <v>0.8109191593736762</v>
      </c>
      <c r="M392" s="30">
        <f t="shared" ca="1" si="121"/>
        <v>0.86642420175993362</v>
      </c>
      <c r="N392" s="30">
        <f t="shared" ca="1" si="121"/>
        <v>0.91812296380177638</v>
      </c>
      <c r="O392" s="30">
        <f t="shared" ca="1" si="122"/>
        <v>0.97224357851311316</v>
      </c>
      <c r="P392" s="30">
        <f t="shared" ca="1" si="122"/>
        <v>1.0264683408554438</v>
      </c>
      <c r="Q392" s="30">
        <f t="shared" ca="1" si="122"/>
        <v>1.0314894097442513</v>
      </c>
      <c r="R392" s="30">
        <f t="shared" ca="1" si="122"/>
        <v>1.0319921439365833</v>
      </c>
      <c r="S392" s="30">
        <f t="shared" ca="1" si="122"/>
        <v>1.0351730668469274</v>
      </c>
      <c r="T392" s="30">
        <f t="shared" ca="1" si="122"/>
        <v>1.038099841374658</v>
      </c>
      <c r="U392" s="30">
        <f t="shared" ca="1" si="122"/>
        <v>1.0430456308380127</v>
      </c>
      <c r="V392" s="30">
        <f t="shared" ca="1" si="122"/>
        <v>1.0447260604357662</v>
      </c>
      <c r="W392" s="30">
        <f t="shared" ca="1" si="122"/>
        <v>1.0476480743983256</v>
      </c>
      <c r="X392" s="30">
        <f t="shared" ca="1" si="122"/>
        <v>1.0505700883608857</v>
      </c>
    </row>
    <row r="393" spans="1:24" ht="33.75" customHeight="1" thickBot="1" x14ac:dyDescent="0.25">
      <c r="C393" s="39" t="s">
        <v>759</v>
      </c>
      <c r="D393" s="39" t="s">
        <v>764</v>
      </c>
      <c r="E393" s="30">
        <f t="shared" ca="1" si="121"/>
        <v>0.11117984037392556</v>
      </c>
      <c r="F393" s="30">
        <f t="shared" ca="1" si="121"/>
        <v>0.18011142441960093</v>
      </c>
      <c r="G393" s="30">
        <f t="shared" ca="1" si="121"/>
        <v>0.2511471816525746</v>
      </c>
      <c r="H393" s="30">
        <f t="shared" ca="1" si="121"/>
        <v>0.34722781411056358</v>
      </c>
      <c r="I393" s="30">
        <f t="shared" ca="1" si="121"/>
        <v>0.41108500978313806</v>
      </c>
      <c r="J393" s="30">
        <f t="shared" ca="1" si="121"/>
        <v>0.47241245054043551</v>
      </c>
      <c r="K393" s="30">
        <f t="shared" ca="1" si="121"/>
        <v>0.53400206999484212</v>
      </c>
      <c r="L393" s="30">
        <f t="shared" ca="1" si="121"/>
        <v>0.57174183407839885</v>
      </c>
      <c r="M393" s="30">
        <f t="shared" ca="1" si="121"/>
        <v>0.6108758887713831</v>
      </c>
      <c r="N393" s="30">
        <f t="shared" ca="1" si="121"/>
        <v>0.64732631010834529</v>
      </c>
      <c r="O393" s="30">
        <f t="shared" ca="1" si="122"/>
        <v>0.68548426846810262</v>
      </c>
      <c r="P393" s="30">
        <f t="shared" ca="1" si="122"/>
        <v>0.72371565653644554</v>
      </c>
      <c r="Q393" s="30">
        <f t="shared" ca="1" si="122"/>
        <v>0.7272557814704006</v>
      </c>
      <c r="R393" s="30">
        <f t="shared" ca="1" si="122"/>
        <v>0.72761023624663246</v>
      </c>
      <c r="S393" s="30">
        <f t="shared" ca="1" si="122"/>
        <v>0.72985295881373369</v>
      </c>
      <c r="T393" s="30">
        <f t="shared" ca="1" si="122"/>
        <v>0.73191649303545714</v>
      </c>
      <c r="U393" s="30">
        <f t="shared" ca="1" si="122"/>
        <v>0.73540354190593638</v>
      </c>
      <c r="V393" s="30">
        <f t="shared" ca="1" si="122"/>
        <v>0.736588335592401</v>
      </c>
      <c r="W393" s="30">
        <f t="shared" ca="1" si="122"/>
        <v>0.73864851335839044</v>
      </c>
      <c r="X393" s="30">
        <f t="shared" ca="1" si="122"/>
        <v>0.7407086911243802</v>
      </c>
    </row>
    <row r="396" spans="1:24" ht="13.5" thickBot="1" x14ac:dyDescent="0.25">
      <c r="C396" s="5" t="s">
        <v>1147</v>
      </c>
    </row>
    <row r="397" spans="1:24" ht="21.75" customHeight="1" thickBot="1" x14ac:dyDescent="0.25">
      <c r="C397" s="52" t="s">
        <v>1</v>
      </c>
      <c r="D397" s="52" t="s">
        <v>0</v>
      </c>
      <c r="E397" s="52">
        <f>StartYear7thBPA</f>
        <v>2020</v>
      </c>
      <c r="F397" s="52">
        <f>E397+1</f>
        <v>2021</v>
      </c>
      <c r="G397" s="52">
        <f t="shared" ref="G397" si="123">F397+1</f>
        <v>2022</v>
      </c>
      <c r="H397" s="52">
        <f t="shared" ref="H397" si="124">G397+1</f>
        <v>2023</v>
      </c>
      <c r="I397" s="52">
        <f t="shared" ref="I397" si="125">H397+1</f>
        <v>2024</v>
      </c>
      <c r="J397" s="52">
        <f t="shared" ref="J397" si="126">I397+1</f>
        <v>2025</v>
      </c>
      <c r="K397" s="52">
        <f t="shared" ref="K397" si="127">J397+1</f>
        <v>2026</v>
      </c>
      <c r="L397" s="52">
        <f t="shared" ref="L397" si="128">K397+1</f>
        <v>2027</v>
      </c>
      <c r="M397" s="52">
        <f t="shared" ref="M397" si="129">L397+1</f>
        <v>2028</v>
      </c>
      <c r="N397" s="52">
        <f t="shared" ref="N397" si="130">M397+1</f>
        <v>2029</v>
      </c>
      <c r="O397" s="52">
        <f t="shared" ref="O397" si="131">N397+1</f>
        <v>2030</v>
      </c>
      <c r="P397" s="52">
        <f t="shared" ref="P397" si="132">O397+1</f>
        <v>2031</v>
      </c>
      <c r="Q397" s="52">
        <f t="shared" ref="Q397" si="133">P397+1</f>
        <v>2032</v>
      </c>
      <c r="R397" s="52">
        <f t="shared" ref="R397" si="134">Q397+1</f>
        <v>2033</v>
      </c>
      <c r="S397" s="52">
        <f t="shared" ref="S397" si="135">R397+1</f>
        <v>2034</v>
      </c>
      <c r="T397" s="52">
        <f t="shared" ref="T397" si="136">S397+1</f>
        <v>2035</v>
      </c>
      <c r="U397" s="52">
        <f t="shared" ref="U397" si="137">T397+1</f>
        <v>2036</v>
      </c>
      <c r="V397" s="52">
        <f t="shared" ref="V397" si="138">U397+1</f>
        <v>2037</v>
      </c>
      <c r="W397" s="52">
        <f t="shared" ref="W397" si="139">V397+1</f>
        <v>2038</v>
      </c>
      <c r="X397" s="52">
        <f t="shared" ref="X397" si="140">W397+1</f>
        <v>2039</v>
      </c>
    </row>
    <row r="398" spans="1:24" ht="36.75" customHeight="1" thickBot="1" x14ac:dyDescent="0.25">
      <c r="C398" s="39" t="s">
        <v>759</v>
      </c>
      <c r="D398" s="39" t="s">
        <v>761</v>
      </c>
      <c r="E398" s="30">
        <f t="shared" ref="E398:N401" ca="1" si="141">SUMIFS(OFFSET(IF($E$5="No",CumAchievBPAStart,CumAchievBPAStart2),1,E$397-StartYearBPA,9998),SectorArrayBPA,$C$390,MeasureCatBPA,$D398)</f>
        <v>0.21467473115848903</v>
      </c>
      <c r="F398" s="30">
        <f t="shared" ca="1" si="141"/>
        <v>0.56244795592485908</v>
      </c>
      <c r="G398" s="30">
        <f t="shared" ca="1" si="141"/>
        <v>1.047382576456326</v>
      </c>
      <c r="H398" s="30">
        <f t="shared" ca="1" si="141"/>
        <v>1.7178371965946075</v>
      </c>
      <c r="I398" s="30">
        <f t="shared" ca="1" si="141"/>
        <v>2.5115922844025653</v>
      </c>
      <c r="J398" s="30">
        <f t="shared" ca="1" si="141"/>
        <v>3.4237631912378959</v>
      </c>
      <c r="K398" s="30">
        <f t="shared" ca="1" si="141"/>
        <v>4.4548561522339485</v>
      </c>
      <c r="L398" s="30">
        <f t="shared" ca="1" si="141"/>
        <v>5.5588200013458149</v>
      </c>
      <c r="M398" s="30">
        <f t="shared" ca="1" si="141"/>
        <v>6.7383469439295105</v>
      </c>
      <c r="N398" s="30">
        <f t="shared" ca="1" si="141"/>
        <v>7.9882552108145237</v>
      </c>
      <c r="O398" s="30">
        <f t="shared" ref="O398:X401" ca="1" si="142">SUMIFS(OFFSET(IF($E$5="No",CumAchievBPAStart,CumAchievBPAStart2),1,O$397-StartYearBPA,9998),SectorArrayBPA,$C$390,MeasureCatBPA,$D398)</f>
        <v>9.3118418480307721</v>
      </c>
      <c r="P398" s="30">
        <f t="shared" ca="1" si="142"/>
        <v>10.709248639402524</v>
      </c>
      <c r="Q398" s="30">
        <f t="shared" ca="1" si="142"/>
        <v>12.113490980869583</v>
      </c>
      <c r="R398" s="30">
        <f t="shared" ca="1" si="142"/>
        <v>13.518417731340465</v>
      </c>
      <c r="S398" s="30">
        <f t="shared" ca="1" si="142"/>
        <v>14.92767490594702</v>
      </c>
      <c r="T398" s="30">
        <f t="shared" ca="1" si="142"/>
        <v>16.340916513817689</v>
      </c>
      <c r="U398" s="30">
        <f t="shared" ca="1" si="142"/>
        <v>17.760891188369232</v>
      </c>
      <c r="V398" s="30">
        <f t="shared" ca="1" si="142"/>
        <v>19.183153555233201</v>
      </c>
      <c r="W398" s="30">
        <f t="shared" ca="1" si="142"/>
        <v>20.609393874454046</v>
      </c>
      <c r="X398" s="30">
        <f t="shared" ca="1" si="142"/>
        <v>22.039612146031764</v>
      </c>
    </row>
    <row r="399" spans="1:24" ht="36.75" customHeight="1" thickBot="1" x14ac:dyDescent="0.25">
      <c r="C399" s="39" t="s">
        <v>759</v>
      </c>
      <c r="D399" s="39" t="s">
        <v>763</v>
      </c>
      <c r="E399" s="30">
        <f t="shared" ca="1" si="141"/>
        <v>0.167712480121919</v>
      </c>
      <c r="F399" s="30">
        <f t="shared" ca="1" si="141"/>
        <v>0.43940682314408352</v>
      </c>
      <c r="G399" s="30">
        <f t="shared" ca="1" si="141"/>
        <v>0.8182571306181865</v>
      </c>
      <c r="H399" s="30">
        <f t="shared" ca="1" si="141"/>
        <v>1.3420430766668434</v>
      </c>
      <c r="I399" s="30">
        <f t="shared" ca="1" si="141"/>
        <v>1.9621562761443498</v>
      </c>
      <c r="J399" s="30">
        <f t="shared" ca="1" si="141"/>
        <v>2.674780646301218</v>
      </c>
      <c r="K399" s="30">
        <f t="shared" ca="1" si="141"/>
        <v>3.4803116782568759</v>
      </c>
      <c r="L399" s="30">
        <f t="shared" ca="1" si="141"/>
        <v>4.3427723605194775</v>
      </c>
      <c r="M399" s="30">
        <f t="shared" ca="1" si="141"/>
        <v>5.2642659515154726</v>
      </c>
      <c r="N399" s="30">
        <f t="shared" ca="1" si="141"/>
        <v>6.2407442460633948</v>
      </c>
      <c r="O399" s="30">
        <f t="shared" ca="1" si="142"/>
        <v>7.2747830282984776</v>
      </c>
      <c r="P399" s="30">
        <f t="shared" ca="1" si="142"/>
        <v>8.3664930654110687</v>
      </c>
      <c r="Q399" s="30">
        <f t="shared" ca="1" si="142"/>
        <v>9.4635433074620572</v>
      </c>
      <c r="R399" s="30">
        <f t="shared" ca="1" si="142"/>
        <v>10.561128237181357</v>
      </c>
      <c r="S399" s="30">
        <f t="shared" ca="1" si="142"/>
        <v>11.662096267314267</v>
      </c>
      <c r="T399" s="30">
        <f t="shared" ca="1" si="142"/>
        <v>12.766177095963325</v>
      </c>
      <c r="U399" s="30">
        <f t="shared" ca="1" si="142"/>
        <v>13.875518065411358</v>
      </c>
      <c r="V399" s="30">
        <f t="shared" ca="1" si="142"/>
        <v>14.986646271528571</v>
      </c>
      <c r="W399" s="30">
        <f t="shared" ca="1" si="142"/>
        <v>16.100882213018167</v>
      </c>
      <c r="X399" s="30">
        <f t="shared" ca="1" si="142"/>
        <v>17.218225889880149</v>
      </c>
    </row>
    <row r="400" spans="1:24" ht="36.75" customHeight="1" thickBot="1" x14ac:dyDescent="0.25">
      <c r="C400" s="39" t="s">
        <v>759</v>
      </c>
      <c r="D400" s="39" t="s">
        <v>762</v>
      </c>
      <c r="E400" s="30">
        <f t="shared" ca="1" si="141"/>
        <v>0.1576898126418374</v>
      </c>
      <c r="F400" s="30">
        <f t="shared" ca="1" si="141"/>
        <v>0.41314742686271777</v>
      </c>
      <c r="G400" s="30">
        <f t="shared" ca="1" si="141"/>
        <v>0.76935725669449329</v>
      </c>
      <c r="H400" s="30">
        <f t="shared" ca="1" si="141"/>
        <v>1.2618412247140296</v>
      </c>
      <c r="I400" s="30">
        <f t="shared" ca="1" si="141"/>
        <v>1.844895832047085</v>
      </c>
      <c r="J400" s="30">
        <f t="shared" ca="1" si="141"/>
        <v>2.5149330489098589</v>
      </c>
      <c r="K400" s="30">
        <f t="shared" ca="1" si="141"/>
        <v>3.2723247314723802</v>
      </c>
      <c r="L400" s="30">
        <f t="shared" ca="1" si="141"/>
        <v>4.083243890846056</v>
      </c>
      <c r="M400" s="30">
        <f t="shared" ca="1" si="141"/>
        <v>4.9496680926059895</v>
      </c>
      <c r="N400" s="30">
        <f t="shared" ca="1" si="141"/>
        <v>5.867791056407766</v>
      </c>
      <c r="O400" s="30">
        <f t="shared" ca="1" si="142"/>
        <v>6.8400346349208796</v>
      </c>
      <c r="P400" s="30">
        <f t="shared" ca="1" si="142"/>
        <v>7.8665029757763234</v>
      </c>
      <c r="Q400" s="30">
        <f t="shared" ca="1" si="142"/>
        <v>8.897992385520574</v>
      </c>
      <c r="R400" s="30">
        <f t="shared" ca="1" si="142"/>
        <v>9.9299845294571583</v>
      </c>
      <c r="S400" s="30">
        <f t="shared" ca="1" si="142"/>
        <v>10.965157596304085</v>
      </c>
      <c r="T400" s="30">
        <f t="shared" ca="1" si="142"/>
        <v>12.003257437678743</v>
      </c>
      <c r="U400" s="30">
        <f t="shared" ca="1" si="142"/>
        <v>13.046303068516755</v>
      </c>
      <c r="V400" s="30">
        <f t="shared" ca="1" si="142"/>
        <v>14.09102912895252</v>
      </c>
      <c r="W400" s="30">
        <f t="shared" ca="1" si="142"/>
        <v>15.138677203350847</v>
      </c>
      <c r="X400" s="30">
        <f t="shared" ca="1" si="142"/>
        <v>16.189247291711734</v>
      </c>
    </row>
    <row r="401" spans="3:24" ht="36.75" customHeight="1" thickBot="1" x14ac:dyDescent="0.25">
      <c r="C401" s="39" t="s">
        <v>759</v>
      </c>
      <c r="D401" s="39" t="s">
        <v>764</v>
      </c>
      <c r="E401" s="30">
        <f t="shared" ca="1" si="141"/>
        <v>0.11117984037392556</v>
      </c>
      <c r="F401" s="30">
        <f t="shared" ca="1" si="141"/>
        <v>0.29129126479352652</v>
      </c>
      <c r="G401" s="30">
        <f t="shared" ca="1" si="141"/>
        <v>0.54243844644610117</v>
      </c>
      <c r="H401" s="30">
        <f t="shared" ca="1" si="141"/>
        <v>0.88966626055666476</v>
      </c>
      <c r="I401" s="30">
        <f t="shared" ca="1" si="141"/>
        <v>1.3007512703398028</v>
      </c>
      <c r="J401" s="30">
        <f t="shared" ca="1" si="141"/>
        <v>1.7731637208802384</v>
      </c>
      <c r="K401" s="30">
        <f t="shared" ca="1" si="141"/>
        <v>2.3071657908750804</v>
      </c>
      <c r="L401" s="30">
        <f t="shared" ca="1" si="141"/>
        <v>2.8789076249534795</v>
      </c>
      <c r="M401" s="30">
        <f t="shared" ca="1" si="141"/>
        <v>3.4897835137248627</v>
      </c>
      <c r="N401" s="30">
        <f t="shared" ca="1" si="141"/>
        <v>4.1371098238332076</v>
      </c>
      <c r="O401" s="30">
        <f t="shared" ca="1" si="142"/>
        <v>4.8225940923013111</v>
      </c>
      <c r="P401" s="30">
        <f t="shared" ca="1" si="142"/>
        <v>5.5463097488377562</v>
      </c>
      <c r="Q401" s="30">
        <f t="shared" ca="1" si="142"/>
        <v>6.273565530308157</v>
      </c>
      <c r="R401" s="30">
        <f t="shared" ca="1" si="142"/>
        <v>7.0011757665547893</v>
      </c>
      <c r="S401" s="30">
        <f t="shared" ca="1" si="142"/>
        <v>7.7310287253685228</v>
      </c>
      <c r="T401" s="30">
        <f t="shared" ca="1" si="142"/>
        <v>8.4629452184039806</v>
      </c>
      <c r="U401" s="30">
        <f t="shared" ca="1" si="142"/>
        <v>9.1983487603099174</v>
      </c>
      <c r="V401" s="30">
        <f t="shared" ca="1" si="142"/>
        <v>9.9349370959023187</v>
      </c>
      <c r="W401" s="30">
        <f t="shared" ca="1" si="142"/>
        <v>10.673585609260709</v>
      </c>
      <c r="X401" s="30">
        <f t="shared" ca="1" si="142"/>
        <v>11.414294300385089</v>
      </c>
    </row>
    <row r="406" spans="3:24" ht="13.5" thickBot="1" x14ac:dyDescent="0.25">
      <c r="C406" s="5" t="s">
        <v>1148</v>
      </c>
    </row>
    <row r="407" spans="3:24" ht="26.25" thickBot="1" x14ac:dyDescent="0.25">
      <c r="C407" s="52" t="s">
        <v>1</v>
      </c>
      <c r="D407" s="52" t="s">
        <v>1533</v>
      </c>
      <c r="E407" s="52" t="s">
        <v>1534</v>
      </c>
    </row>
    <row r="408" spans="3:24" ht="13.5" thickBot="1" x14ac:dyDescent="0.25">
      <c r="C408" s="39" t="s">
        <v>759</v>
      </c>
      <c r="D408" s="4" t="str">
        <f t="shared" ref="D408:D428" si="143">D357</f>
        <v>Under $5</v>
      </c>
      <c r="E408" s="10">
        <f>SUMIFS(CumulativeATPBPA2,SectorArrayBPA,$C408,LevCostBundleBPA,$D408)</f>
        <v>38.228859437743495</v>
      </c>
    </row>
    <row r="409" spans="3:24" ht="13.5" thickBot="1" x14ac:dyDescent="0.25">
      <c r="C409" s="39" t="s">
        <v>759</v>
      </c>
      <c r="D409" s="4" t="str">
        <f t="shared" si="143"/>
        <v>Under $10</v>
      </c>
      <c r="E409" s="10">
        <f t="shared" ref="E409:E428" si="144">SUMIFS(CumulativeATPBPA2,SectorArrayBPA,$C409,LevCostBundleBPA,$D409)+E408</f>
        <v>38.228859437743495</v>
      </c>
    </row>
    <row r="410" spans="3:24" ht="13.5" thickBot="1" x14ac:dyDescent="0.25">
      <c r="C410" s="39" t="s">
        <v>759</v>
      </c>
      <c r="D410" s="4" t="str">
        <f t="shared" si="143"/>
        <v>Under $15</v>
      </c>
      <c r="E410" s="10">
        <f t="shared" si="144"/>
        <v>38.228859437743495</v>
      </c>
    </row>
    <row r="411" spans="3:24" ht="13.5" thickBot="1" x14ac:dyDescent="0.25">
      <c r="C411" s="39" t="s">
        <v>759</v>
      </c>
      <c r="D411" s="4" t="str">
        <f t="shared" si="143"/>
        <v>Under $20</v>
      </c>
      <c r="E411" s="10">
        <f t="shared" si="144"/>
        <v>38.228859437743495</v>
      </c>
    </row>
    <row r="412" spans="3:24" ht="13.5" thickBot="1" x14ac:dyDescent="0.25">
      <c r="C412" s="39" t="s">
        <v>759</v>
      </c>
      <c r="D412" s="4" t="str">
        <f t="shared" si="143"/>
        <v>Under $25</v>
      </c>
      <c r="E412" s="10">
        <f t="shared" si="144"/>
        <v>38.228859437743495</v>
      </c>
    </row>
    <row r="413" spans="3:24" ht="13.5" thickBot="1" x14ac:dyDescent="0.25">
      <c r="C413" s="39" t="s">
        <v>759</v>
      </c>
      <c r="D413" s="4" t="str">
        <f t="shared" si="143"/>
        <v>Under $30</v>
      </c>
      <c r="E413" s="10">
        <f t="shared" si="144"/>
        <v>38.228859437743495</v>
      </c>
    </row>
    <row r="414" spans="3:24" ht="13.5" thickBot="1" x14ac:dyDescent="0.25">
      <c r="C414" s="39" t="s">
        <v>759</v>
      </c>
      <c r="D414" s="4" t="str">
        <f t="shared" si="143"/>
        <v>Under $35</v>
      </c>
      <c r="E414" s="10">
        <f t="shared" si="144"/>
        <v>38.228859437743495</v>
      </c>
    </row>
    <row r="415" spans="3:24" ht="13.5" thickBot="1" x14ac:dyDescent="0.25">
      <c r="C415" s="39" t="s">
        <v>759</v>
      </c>
      <c r="D415" s="4" t="str">
        <f t="shared" si="143"/>
        <v>Under $40</v>
      </c>
      <c r="E415" s="10">
        <f t="shared" si="144"/>
        <v>38.228859437743495</v>
      </c>
    </row>
    <row r="416" spans="3:24" ht="13.5" thickBot="1" x14ac:dyDescent="0.25">
      <c r="C416" s="39" t="s">
        <v>759</v>
      </c>
      <c r="D416" s="4" t="str">
        <f t="shared" si="143"/>
        <v>Under $45</v>
      </c>
      <c r="E416" s="10">
        <f t="shared" si="144"/>
        <v>55.44708532762364</v>
      </c>
    </row>
    <row r="417" spans="3:5" ht="13.5" thickBot="1" x14ac:dyDescent="0.25">
      <c r="C417" s="39" t="s">
        <v>759</v>
      </c>
      <c r="D417" s="4" t="str">
        <f t="shared" si="143"/>
        <v>Under $50</v>
      </c>
      <c r="E417" s="10">
        <f t="shared" si="144"/>
        <v>55.44708532762364</v>
      </c>
    </row>
    <row r="418" spans="3:5" ht="13.5" thickBot="1" x14ac:dyDescent="0.25">
      <c r="C418" s="39" t="s">
        <v>759</v>
      </c>
      <c r="D418" s="4" t="str">
        <f t="shared" si="143"/>
        <v>Under $55</v>
      </c>
      <c r="E418" s="10">
        <f t="shared" si="144"/>
        <v>55.44708532762364</v>
      </c>
    </row>
    <row r="419" spans="3:5" ht="13.5" thickBot="1" x14ac:dyDescent="0.25">
      <c r="C419" s="39" t="s">
        <v>759</v>
      </c>
      <c r="D419" s="4" t="str">
        <f t="shared" si="143"/>
        <v>Under $60</v>
      </c>
      <c r="E419" s="10">
        <f t="shared" si="144"/>
        <v>64.628132427284442</v>
      </c>
    </row>
    <row r="420" spans="3:5" ht="13.5" thickBot="1" x14ac:dyDescent="0.25">
      <c r="C420" s="39" t="s">
        <v>759</v>
      </c>
      <c r="D420" s="4" t="str">
        <f t="shared" si="143"/>
        <v>Under $65</v>
      </c>
      <c r="E420" s="10">
        <f t="shared" si="144"/>
        <v>64.628132427284442</v>
      </c>
    </row>
    <row r="421" spans="3:5" ht="13.5" thickBot="1" x14ac:dyDescent="0.25">
      <c r="C421" s="39" t="s">
        <v>759</v>
      </c>
      <c r="D421" s="4" t="str">
        <f t="shared" si="143"/>
        <v>Under $70</v>
      </c>
      <c r="E421" s="10">
        <f t="shared" si="144"/>
        <v>64.628132427284442</v>
      </c>
    </row>
    <row r="422" spans="3:5" ht="13.5" thickBot="1" x14ac:dyDescent="0.25">
      <c r="C422" s="39" t="s">
        <v>759</v>
      </c>
      <c r="D422" s="4" t="str">
        <f t="shared" si="143"/>
        <v>Under $85</v>
      </c>
      <c r="E422" s="10">
        <f t="shared" si="144"/>
        <v>64.628132427284442</v>
      </c>
    </row>
    <row r="423" spans="3:5" ht="13.5" thickBot="1" x14ac:dyDescent="0.25">
      <c r="C423" s="39" t="s">
        <v>759</v>
      </c>
      <c r="D423" s="4" t="str">
        <f t="shared" si="143"/>
        <v>Under $100</v>
      </c>
      <c r="E423" s="10">
        <f t="shared" si="144"/>
        <v>64.628132427284442</v>
      </c>
    </row>
    <row r="424" spans="3:5" ht="13.5" thickBot="1" x14ac:dyDescent="0.25">
      <c r="C424" s="39" t="s">
        <v>759</v>
      </c>
      <c r="D424" s="4" t="str">
        <f t="shared" si="143"/>
        <v>Under $115</v>
      </c>
      <c r="E424" s="10">
        <f t="shared" si="144"/>
        <v>64.628132427284442</v>
      </c>
    </row>
    <row r="425" spans="3:5" ht="13.5" thickBot="1" x14ac:dyDescent="0.25">
      <c r="C425" s="39" t="s">
        <v>759</v>
      </c>
      <c r="D425" s="4" t="str">
        <f t="shared" si="143"/>
        <v>Under $130</v>
      </c>
      <c r="E425" s="10">
        <f t="shared" si="144"/>
        <v>64.628132427284442</v>
      </c>
    </row>
    <row r="426" spans="3:5" ht="13.5" thickBot="1" x14ac:dyDescent="0.25">
      <c r="C426" s="39" t="s">
        <v>759</v>
      </c>
      <c r="D426" s="4" t="str">
        <f t="shared" si="143"/>
        <v>Under $145</v>
      </c>
      <c r="E426" s="10">
        <f t="shared" si="144"/>
        <v>64.628132427284442</v>
      </c>
    </row>
    <row r="427" spans="3:5" ht="13.5" thickBot="1" x14ac:dyDescent="0.25">
      <c r="C427" s="39" t="s">
        <v>759</v>
      </c>
      <c r="D427" s="4" t="str">
        <f t="shared" si="143"/>
        <v>Under $160</v>
      </c>
      <c r="E427" s="10">
        <f t="shared" si="144"/>
        <v>64.628132427284442</v>
      </c>
    </row>
    <row r="428" spans="3:5" ht="13.5" thickBot="1" x14ac:dyDescent="0.25">
      <c r="C428" s="39" t="s">
        <v>759</v>
      </c>
      <c r="D428" s="4" t="str">
        <f t="shared" si="143"/>
        <v>Over $160</v>
      </c>
      <c r="E428" s="10">
        <f t="shared" si="144"/>
        <v>66.861379628008734</v>
      </c>
    </row>
  </sheetData>
  <dataValidations disablePrompts="1" count="2">
    <dataValidation type="list" allowBlank="1" showInputMessage="1" showErrorMessage="1" sqref="D5">
      <formula1>"TRC, UCT"</formula1>
    </dataValidation>
    <dataValidation type="list" allowBlank="1" showInputMessage="1" showErrorMessage="1" sqref="E5">
      <formula1>"Yes, No"</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T48"/>
  <sheetViews>
    <sheetView showGridLines="0" workbookViewId="0">
      <selection activeCell="D6" sqref="D6"/>
    </sheetView>
  </sheetViews>
  <sheetFormatPr defaultRowHeight="12.75" x14ac:dyDescent="0.2"/>
  <cols>
    <col min="1" max="1" width="3.7109375" style="7" customWidth="1"/>
    <col min="3" max="3" width="39.85546875" customWidth="1"/>
    <col min="4" max="4" width="22.7109375" customWidth="1"/>
    <col min="18" max="18" width="29.28515625" bestFit="1" customWidth="1"/>
    <col min="19" max="19" width="26.140625" customWidth="1"/>
    <col min="20" max="20" width="33.28515625" bestFit="1" customWidth="1"/>
  </cols>
  <sheetData>
    <row r="1" spans="2:20" s="33" customFormat="1" ht="31.5" x14ac:dyDescent="0.5">
      <c r="B1" s="34" t="s">
        <v>1362</v>
      </c>
    </row>
    <row r="2" spans="2:20" x14ac:dyDescent="0.2">
      <c r="R2" s="26" t="s">
        <v>1</v>
      </c>
      <c r="S2" t="s">
        <v>849</v>
      </c>
    </row>
    <row r="3" spans="2:20" ht="13.5" thickBot="1" x14ac:dyDescent="0.25"/>
    <row r="4" spans="2:20" ht="39" thickBot="1" x14ac:dyDescent="0.25">
      <c r="C4" s="25" t="s">
        <v>0</v>
      </c>
      <c r="D4" s="32" t="str">
        <f>$S$2&amp;" Cumulative 20-Year Achievable Technical Potential (aMW)"</f>
        <v>Residential Cumulative 20-Year Achievable Technical Potential (aMW)</v>
      </c>
      <c r="R4" s="26" t="s">
        <v>1360</v>
      </c>
      <c r="S4" t="s">
        <v>1361</v>
      </c>
      <c r="T4" t="s">
        <v>1532</v>
      </c>
    </row>
    <row r="5" spans="2:20" ht="13.5" thickBot="1" x14ac:dyDescent="0.25">
      <c r="B5">
        <v>1</v>
      </c>
      <c r="C5" s="4" t="str">
        <f>R5</f>
        <v>HPWH</v>
      </c>
      <c r="D5" s="10">
        <f>IF('Summary - BPA CPA'!$E$5="No",S5,T5)</f>
        <v>254.54798047125075</v>
      </c>
      <c r="R5" s="27" t="s">
        <v>916</v>
      </c>
      <c r="S5" s="28">
        <v>255.92633635454567</v>
      </c>
      <c r="T5" s="28">
        <v>254.54798047125075</v>
      </c>
    </row>
    <row r="6" spans="2:20" ht="13.5" thickBot="1" x14ac:dyDescent="0.25">
      <c r="B6">
        <f>B5+1</f>
        <v>2</v>
      </c>
      <c r="C6" s="4" t="str">
        <f t="shared" ref="C6:C48" si="0">R6</f>
        <v>ResWx</v>
      </c>
      <c r="D6" s="10">
        <f>IF('Summary - BPA CPA'!$E$5="No",S6,T6)</f>
        <v>137.72833872944707</v>
      </c>
      <c r="R6" s="27" t="s">
        <v>984</v>
      </c>
      <c r="S6" s="28">
        <v>146.08467827683131</v>
      </c>
      <c r="T6" s="28">
        <v>137.72833872944707</v>
      </c>
    </row>
    <row r="7" spans="2:20" ht="13.5" thickBot="1" x14ac:dyDescent="0.25">
      <c r="B7">
        <f t="shared" ref="B7:B24" si="1">B6+1</f>
        <v>3</v>
      </c>
      <c r="C7" s="4" t="str">
        <f t="shared" si="0"/>
        <v>DHP</v>
      </c>
      <c r="D7" s="10">
        <f>IF('Summary - BPA CPA'!$E$5="No",S7,T7)</f>
        <v>78.53060360973322</v>
      </c>
      <c r="R7" s="27" t="s">
        <v>317</v>
      </c>
      <c r="S7" s="28">
        <v>114.413131618468</v>
      </c>
      <c r="T7" s="28">
        <v>78.53060360973322</v>
      </c>
    </row>
    <row r="8" spans="2:20" ht="13.5" thickBot="1" x14ac:dyDescent="0.25">
      <c r="B8">
        <f t="shared" si="1"/>
        <v>4</v>
      </c>
      <c r="C8" s="4" t="str">
        <f t="shared" si="0"/>
        <v>Lighting</v>
      </c>
      <c r="D8" s="10">
        <f>IF('Summary - BPA CPA'!$E$5="No",S8,T8)</f>
        <v>59.531183872790237</v>
      </c>
      <c r="R8" s="27" t="s">
        <v>7</v>
      </c>
      <c r="S8" s="28">
        <v>81.707171327200143</v>
      </c>
      <c r="T8" s="28">
        <v>59.531183872790237</v>
      </c>
    </row>
    <row r="9" spans="2:20" ht="13.5" thickBot="1" x14ac:dyDescent="0.25">
      <c r="B9">
        <f t="shared" si="1"/>
        <v>5</v>
      </c>
      <c r="C9" s="4" t="str">
        <f t="shared" si="0"/>
        <v>Advanced Power Strips</v>
      </c>
      <c r="D9" s="10">
        <f>IF('Summary - BPA CPA'!$E$5="No",S9,T9)</f>
        <v>63.046908489521783</v>
      </c>
      <c r="R9" s="27" t="s">
        <v>1052</v>
      </c>
      <c r="S9" s="28">
        <v>79.681319689527626</v>
      </c>
      <c r="T9" s="28">
        <v>63.046908489521783</v>
      </c>
    </row>
    <row r="10" spans="2:20" ht="13.5" thickBot="1" x14ac:dyDescent="0.25">
      <c r="B10">
        <f t="shared" si="1"/>
        <v>6</v>
      </c>
      <c r="C10" s="4" t="str">
        <f t="shared" si="0"/>
        <v>ASHP</v>
      </c>
      <c r="D10" s="10">
        <f>IF('Summary - BPA CPA'!$E$5="No",S10,T10)</f>
        <v>36.330268238435991</v>
      </c>
      <c r="R10" s="27" t="s">
        <v>1024</v>
      </c>
      <c r="S10" s="28">
        <v>45.61354466836886</v>
      </c>
      <c r="T10" s="28">
        <v>36.330268238435991</v>
      </c>
    </row>
    <row r="11" spans="2:20" ht="13.5" thickBot="1" x14ac:dyDescent="0.25">
      <c r="B11">
        <f t="shared" si="1"/>
        <v>7</v>
      </c>
      <c r="C11" s="4" t="str">
        <f t="shared" si="0"/>
        <v>DHP Ducted</v>
      </c>
      <c r="D11" s="10">
        <f>IF('Summary - BPA CPA'!$E$5="No",S11,T11)</f>
        <v>42.801345138180587</v>
      </c>
      <c r="R11" s="27" t="s">
        <v>897</v>
      </c>
      <c r="S11" s="28">
        <v>43.222072704439718</v>
      </c>
      <c r="T11" s="28">
        <v>42.801345138180587</v>
      </c>
    </row>
    <row r="12" spans="2:20" ht="13.5" thickBot="1" x14ac:dyDescent="0.25">
      <c r="B12">
        <f t="shared" si="1"/>
        <v>8</v>
      </c>
      <c r="C12" s="4" t="str">
        <f t="shared" si="0"/>
        <v>Showerheads</v>
      </c>
      <c r="D12" s="10">
        <f>IF('Summary - BPA CPA'!$E$5="No",S12,T12)</f>
        <v>22.243720778634188</v>
      </c>
      <c r="R12" s="27" t="s">
        <v>621</v>
      </c>
      <c r="S12" s="28">
        <v>32.126159637584927</v>
      </c>
      <c r="T12" s="28">
        <v>22.243720778634188</v>
      </c>
    </row>
    <row r="13" spans="2:20" ht="13.5" thickBot="1" x14ac:dyDescent="0.25">
      <c r="B13">
        <f t="shared" si="1"/>
        <v>9</v>
      </c>
      <c r="C13" s="4" t="str">
        <f t="shared" si="0"/>
        <v>Refrigerator</v>
      </c>
      <c r="D13" s="10">
        <f>IF('Summary - BPA CPA'!$E$5="No",S13,T13)</f>
        <v>23.333665065012646</v>
      </c>
      <c r="R13" s="27" t="s">
        <v>1057</v>
      </c>
      <c r="S13" s="28">
        <v>27.232578024034432</v>
      </c>
      <c r="T13" s="28">
        <v>23.333665065012646</v>
      </c>
    </row>
    <row r="14" spans="2:20" ht="13.5" thickBot="1" x14ac:dyDescent="0.25">
      <c r="B14">
        <f t="shared" si="1"/>
        <v>10</v>
      </c>
      <c r="C14" s="4" t="str">
        <f t="shared" si="0"/>
        <v>Clothes Dryer</v>
      </c>
      <c r="D14" s="10">
        <f>IF('Summary - BPA CPA'!$E$5="No",S14,T14)</f>
        <v>24.056797229289149</v>
      </c>
      <c r="R14" s="27" t="s">
        <v>861</v>
      </c>
      <c r="S14" s="28">
        <v>24.505666347548232</v>
      </c>
      <c r="T14" s="28">
        <v>24.056797229289149</v>
      </c>
    </row>
    <row r="15" spans="2:20" ht="13.5" thickBot="1" x14ac:dyDescent="0.25">
      <c r="B15">
        <f t="shared" si="1"/>
        <v>11</v>
      </c>
      <c r="C15" s="4" t="str">
        <f t="shared" si="0"/>
        <v>Controls Commissioning and Sizing</v>
      </c>
      <c r="D15" s="10">
        <f>IF('Summary - BPA CPA'!$E$5="No",S15,T15)</f>
        <v>23.099823345226508</v>
      </c>
      <c r="R15" s="27" t="s">
        <v>856</v>
      </c>
      <c r="S15" s="28">
        <v>23.632198613196049</v>
      </c>
      <c r="T15" s="28">
        <v>23.099823345226508</v>
      </c>
    </row>
    <row r="16" spans="2:20" ht="13.5" thickBot="1" x14ac:dyDescent="0.25">
      <c r="B16">
        <f t="shared" si="1"/>
        <v>12</v>
      </c>
      <c r="C16" s="4" t="str">
        <f t="shared" si="0"/>
        <v>Solar Water Heater</v>
      </c>
      <c r="D16" s="10">
        <f>IF('Summary - BPA CPA'!$E$5="No",S16,T16)</f>
        <v>22.414532451321641</v>
      </c>
      <c r="R16" s="27" t="s">
        <v>1118</v>
      </c>
      <c r="S16" s="28">
        <v>23.611010682763219</v>
      </c>
      <c r="T16" s="28">
        <v>22.414532451321641</v>
      </c>
    </row>
    <row r="17" spans="2:20" ht="13.5" thickBot="1" x14ac:dyDescent="0.25">
      <c r="B17">
        <f t="shared" si="1"/>
        <v>13</v>
      </c>
      <c r="C17" s="4" t="str">
        <f t="shared" si="0"/>
        <v>Clothes Washer</v>
      </c>
      <c r="D17" s="10">
        <f>IF('Summary - BPA CPA'!$E$5="No",S17,T17)</f>
        <v>22.423109008429961</v>
      </c>
      <c r="R17" s="27" t="s">
        <v>864</v>
      </c>
      <c r="S17" s="28">
        <v>23.091639055681338</v>
      </c>
      <c r="T17" s="28">
        <v>22.423109008429961</v>
      </c>
    </row>
    <row r="18" spans="2:20" ht="13.5" thickBot="1" x14ac:dyDescent="0.25">
      <c r="B18">
        <f t="shared" si="1"/>
        <v>14</v>
      </c>
      <c r="C18" s="4" t="str">
        <f t="shared" si="0"/>
        <v>Behavior</v>
      </c>
      <c r="D18" s="10">
        <f>IF('Summary - BPA CPA'!$E$5="No",S18,T18)</f>
        <v>17.772545432761991</v>
      </c>
      <c r="R18" s="27" t="s">
        <v>881</v>
      </c>
      <c r="S18" s="28">
        <v>18.138525148879026</v>
      </c>
      <c r="T18" s="28">
        <v>17.772545432761991</v>
      </c>
    </row>
    <row r="19" spans="2:20" ht="13.5" thickBot="1" x14ac:dyDescent="0.25">
      <c r="B19">
        <f t="shared" si="1"/>
        <v>15</v>
      </c>
      <c r="C19" s="4" t="str">
        <f t="shared" si="0"/>
        <v>GSHP</v>
      </c>
      <c r="D19" s="10">
        <f>IF('Summary - BPA CPA'!$E$5="No",S19,T19)</f>
        <v>13.908325625141689</v>
      </c>
      <c r="R19" s="27" t="s">
        <v>911</v>
      </c>
      <c r="S19" s="28">
        <v>14.796329938045673</v>
      </c>
      <c r="T19" s="28">
        <v>13.908325625141689</v>
      </c>
    </row>
    <row r="20" spans="2:20" ht="13.5" thickBot="1" x14ac:dyDescent="0.25">
      <c r="B20">
        <f t="shared" si="1"/>
        <v>16</v>
      </c>
      <c r="C20" s="4" t="str">
        <f t="shared" si="0"/>
        <v>Duct Sealing</v>
      </c>
      <c r="D20" s="10">
        <f>IF('Summary - BPA CPA'!$E$5="No",S20,T20)</f>
        <v>12.663419207311165</v>
      </c>
      <c r="R20" s="27" t="s">
        <v>886</v>
      </c>
      <c r="S20" s="28">
        <v>14.530924677081206</v>
      </c>
      <c r="T20" s="28">
        <v>12.663419207311165</v>
      </c>
    </row>
    <row r="21" spans="2:20" ht="13.5" thickBot="1" x14ac:dyDescent="0.25">
      <c r="B21">
        <f t="shared" si="1"/>
        <v>17</v>
      </c>
      <c r="C21" s="4" t="str">
        <f t="shared" si="0"/>
        <v>Aerator</v>
      </c>
      <c r="D21" s="10">
        <f>IF('Summary - BPA CPA'!$E$5="No",S21,T21)</f>
        <v>13.751353945500036</v>
      </c>
      <c r="R21" s="27" t="s">
        <v>848</v>
      </c>
      <c r="S21" s="28">
        <v>14.140392661895586</v>
      </c>
      <c r="T21" s="28">
        <v>13.751353945500036</v>
      </c>
    </row>
    <row r="22" spans="2:20" ht="13.5" thickBot="1" x14ac:dyDescent="0.25">
      <c r="B22">
        <f t="shared" si="1"/>
        <v>18</v>
      </c>
      <c r="C22" s="4" t="str">
        <f t="shared" si="0"/>
        <v>Computer</v>
      </c>
      <c r="D22" s="10">
        <f>IF('Summary - BPA CPA'!$E$5="No",S22,T22)</f>
        <v>11.971014044413021</v>
      </c>
      <c r="R22" s="27" t="s">
        <v>878</v>
      </c>
      <c r="S22" s="28">
        <v>12.396818196647475</v>
      </c>
      <c r="T22" s="28">
        <v>11.971014044413021</v>
      </c>
    </row>
    <row r="23" spans="2:20" ht="13.5" thickBot="1" x14ac:dyDescent="0.25">
      <c r="B23">
        <f t="shared" si="1"/>
        <v>19</v>
      </c>
      <c r="C23" s="4" t="str">
        <f t="shared" si="0"/>
        <v>Electric Oven</v>
      </c>
      <c r="D23" s="10">
        <f>IF('Summary - BPA CPA'!$E$5="No",S23,T23)</f>
        <v>10.425795725560594</v>
      </c>
      <c r="R23" s="27" t="s">
        <v>1049</v>
      </c>
      <c r="S23" s="28">
        <v>11.764122809923155</v>
      </c>
      <c r="T23" s="28">
        <v>10.425795725560594</v>
      </c>
    </row>
    <row r="24" spans="2:20" ht="13.5" thickBot="1" x14ac:dyDescent="0.25">
      <c r="B24">
        <f t="shared" si="1"/>
        <v>20</v>
      </c>
      <c r="C24" s="4" t="str">
        <f t="shared" si="0"/>
        <v>Heat Recovery Ventilation</v>
      </c>
      <c r="D24" s="10">
        <f>IF('Summary - BPA CPA'!$E$5="No",S24,T24)</f>
        <v>9.9692754081456911</v>
      </c>
      <c r="R24" s="27" t="s">
        <v>941</v>
      </c>
      <c r="S24" s="28">
        <v>10.384815672282583</v>
      </c>
      <c r="T24" s="28">
        <v>9.9692754081456911</v>
      </c>
    </row>
    <row r="25" spans="2:20" ht="13.5" thickBot="1" x14ac:dyDescent="0.25">
      <c r="C25" s="4" t="str">
        <f t="shared" si="0"/>
        <v>WasteWater Heat Recovery</v>
      </c>
      <c r="D25" s="10">
        <f>IF('Summary - BPA CPA'!$E$5="No",S25,T25)</f>
        <v>6.2528265287371836</v>
      </c>
      <c r="R25" s="27" t="s">
        <v>902</v>
      </c>
      <c r="S25" s="28">
        <v>6.6757165775007374</v>
      </c>
      <c r="T25" s="28">
        <v>6.2528265287371836</v>
      </c>
    </row>
    <row r="26" spans="2:20" ht="13.5" thickBot="1" x14ac:dyDescent="0.25">
      <c r="C26" s="4" t="str">
        <f t="shared" si="0"/>
        <v>WIFI enabled tstats</v>
      </c>
      <c r="D26" s="10">
        <f>IF('Summary - BPA CPA'!$E$5="No",S26,T26)</f>
        <v>4.2734168666695629</v>
      </c>
      <c r="R26" s="27" t="s">
        <v>1123</v>
      </c>
      <c r="S26" s="28">
        <v>5.2639872289612146</v>
      </c>
      <c r="T26" s="28">
        <v>4.2734168666695629</v>
      </c>
    </row>
    <row r="27" spans="2:20" ht="13.5" thickBot="1" x14ac:dyDescent="0.25">
      <c r="C27" s="4" t="str">
        <f t="shared" si="0"/>
        <v>EV Supply Equip</v>
      </c>
      <c r="D27" s="10">
        <f>IF('Summary - BPA CPA'!$E$5="No",S27,T27)</f>
        <v>2.925757108978448</v>
      </c>
      <c r="R27" s="27" t="s">
        <v>895</v>
      </c>
      <c r="S27" s="28">
        <v>3.3110400274427487</v>
      </c>
      <c r="T27" s="28">
        <v>2.925757108978448</v>
      </c>
    </row>
    <row r="28" spans="2:20" ht="13.5" thickBot="1" x14ac:dyDescent="0.25">
      <c r="C28" s="4" t="str">
        <f t="shared" si="0"/>
        <v>LF Lighting</v>
      </c>
      <c r="D28" s="10">
        <f>IF('Summary - BPA CPA'!$E$5="No",S28,T28)</f>
        <v>2.4099747999279577</v>
      </c>
      <c r="R28" s="27" t="s">
        <v>951</v>
      </c>
      <c r="S28" s="28">
        <v>2.8372495814433547</v>
      </c>
      <c r="T28" s="28">
        <v>2.4099747999279577</v>
      </c>
    </row>
    <row r="29" spans="2:20" ht="13.5" thickBot="1" x14ac:dyDescent="0.25">
      <c r="C29" s="4" t="str">
        <f t="shared" si="0"/>
        <v>Monitor</v>
      </c>
      <c r="D29" s="10">
        <f>IF('Summary - BPA CPA'!$E$5="No",S29,T29)</f>
        <v>2.4013955694819344</v>
      </c>
      <c r="R29" s="27" t="s">
        <v>299</v>
      </c>
      <c r="S29" s="28">
        <v>2.8272556132180768</v>
      </c>
      <c r="T29" s="28">
        <v>2.4013955694819344</v>
      </c>
    </row>
    <row r="30" spans="2:20" ht="13.5" thickBot="1" x14ac:dyDescent="0.25">
      <c r="C30" s="4" t="str">
        <f t="shared" si="0"/>
        <v>Microwave</v>
      </c>
      <c r="D30" s="10">
        <f>IF('Summary - BPA CPA'!$E$5="No",S30,T30)</f>
        <v>1.4137335696059448</v>
      </c>
      <c r="R30" s="27" t="s">
        <v>1047</v>
      </c>
      <c r="S30" s="28">
        <v>2.3881613625464255</v>
      </c>
      <c r="T30" s="28">
        <v>1.4137335696059448</v>
      </c>
    </row>
    <row r="31" spans="2:20" ht="13.5" thickBot="1" x14ac:dyDescent="0.25">
      <c r="C31" s="4" t="str">
        <f t="shared" si="0"/>
        <v>Freezer</v>
      </c>
      <c r="D31" s="10">
        <f>IF('Summary - BPA CPA'!$E$5="No",S31,T31)</f>
        <v>4.1166720760172838E-2</v>
      </c>
      <c r="R31" s="27" t="s">
        <v>1061</v>
      </c>
      <c r="S31" s="28">
        <v>1.3151572541255945</v>
      </c>
      <c r="T31" s="28">
        <v>4.1166720760172838E-2</v>
      </c>
    </row>
    <row r="32" spans="2:20" ht="13.5" thickBot="1" x14ac:dyDescent="0.25">
      <c r="C32" s="4" t="str">
        <f t="shared" si="0"/>
        <v>Dishwasher</v>
      </c>
      <c r="D32" s="10">
        <f>IF('Summary - BPA CPA'!$E$5="No",S32,T32)</f>
        <v>0</v>
      </c>
      <c r="R32" s="27" t="s">
        <v>884</v>
      </c>
      <c r="S32" s="28">
        <v>0.32120846880066417</v>
      </c>
      <c r="T32" s="28">
        <v>0</v>
      </c>
    </row>
    <row r="33" spans="3:4" ht="13.5" thickBot="1" x14ac:dyDescent="0.25">
      <c r="C33" s="4">
        <f t="shared" si="0"/>
        <v>0</v>
      </c>
      <c r="D33" s="10">
        <f>IF('Summary - BPA CPA'!$E$5="No",S33,T33)</f>
        <v>0</v>
      </c>
    </row>
    <row r="34" spans="3:4" ht="13.5" thickBot="1" x14ac:dyDescent="0.25">
      <c r="C34" s="4">
        <f t="shared" si="0"/>
        <v>0</v>
      </c>
      <c r="D34" s="10">
        <f>IF('Summary - BPA CPA'!$E$5="No",S34,T34)</f>
        <v>0</v>
      </c>
    </row>
    <row r="35" spans="3:4" ht="13.5" thickBot="1" x14ac:dyDescent="0.25">
      <c r="C35" s="4">
        <f t="shared" si="0"/>
        <v>0</v>
      </c>
      <c r="D35" s="10">
        <f>IF('Summary - BPA CPA'!$E$5="No",S35,T35)</f>
        <v>0</v>
      </c>
    </row>
    <row r="36" spans="3:4" ht="13.5" thickBot="1" x14ac:dyDescent="0.25">
      <c r="C36" s="4">
        <f t="shared" si="0"/>
        <v>0</v>
      </c>
      <c r="D36" s="10">
        <f>IF('Summary - BPA CPA'!$E$5="No",S36,T36)</f>
        <v>0</v>
      </c>
    </row>
    <row r="37" spans="3:4" ht="13.5" thickBot="1" x14ac:dyDescent="0.25">
      <c r="C37" s="4">
        <f t="shared" si="0"/>
        <v>0</v>
      </c>
      <c r="D37" s="10">
        <f>IF('Summary - BPA CPA'!$E$5="No",S37,T37)</f>
        <v>0</v>
      </c>
    </row>
    <row r="38" spans="3:4" ht="13.5" thickBot="1" x14ac:dyDescent="0.25">
      <c r="C38" s="4">
        <f t="shared" si="0"/>
        <v>0</v>
      </c>
      <c r="D38" s="10">
        <f>IF('Summary - BPA CPA'!$E$5="No",S38,T38)</f>
        <v>0</v>
      </c>
    </row>
    <row r="39" spans="3:4" ht="13.5" thickBot="1" x14ac:dyDescent="0.25">
      <c r="C39" s="4">
        <f t="shared" si="0"/>
        <v>0</v>
      </c>
      <c r="D39" s="10">
        <f>IF('Summary - BPA CPA'!$E$5="No",S39,T39)</f>
        <v>0</v>
      </c>
    </row>
    <row r="40" spans="3:4" ht="13.5" thickBot="1" x14ac:dyDescent="0.25">
      <c r="C40" s="4">
        <f t="shared" si="0"/>
        <v>0</v>
      </c>
      <c r="D40" s="10">
        <f>IF('Summary - BPA CPA'!$E$5="No",S40,T40)</f>
        <v>0</v>
      </c>
    </row>
    <row r="41" spans="3:4" ht="13.5" thickBot="1" x14ac:dyDescent="0.25">
      <c r="C41" s="4">
        <f t="shared" si="0"/>
        <v>0</v>
      </c>
      <c r="D41" s="10">
        <f>IF('Summary - BPA CPA'!$E$5="No",S41,T41)</f>
        <v>0</v>
      </c>
    </row>
    <row r="42" spans="3:4" ht="13.5" thickBot="1" x14ac:dyDescent="0.25">
      <c r="C42" s="4">
        <f t="shared" si="0"/>
        <v>0</v>
      </c>
      <c r="D42" s="10">
        <f>IF('Summary - BPA CPA'!$E$5="No",S42,T42)</f>
        <v>0</v>
      </c>
    </row>
    <row r="43" spans="3:4" ht="13.5" thickBot="1" x14ac:dyDescent="0.25">
      <c r="C43" s="4">
        <f t="shared" si="0"/>
        <v>0</v>
      </c>
      <c r="D43" s="10">
        <f>IF('Summary - BPA CPA'!$E$5="No",S43,T43)</f>
        <v>0</v>
      </c>
    </row>
    <row r="44" spans="3:4" ht="13.5" thickBot="1" x14ac:dyDescent="0.25">
      <c r="C44" s="4">
        <f t="shared" si="0"/>
        <v>0</v>
      </c>
      <c r="D44" s="10">
        <f>IF('Summary - BPA CPA'!$E$5="No",S44,T44)</f>
        <v>0</v>
      </c>
    </row>
    <row r="45" spans="3:4" ht="13.5" thickBot="1" x14ac:dyDescent="0.25">
      <c r="C45" s="4">
        <f t="shared" si="0"/>
        <v>0</v>
      </c>
      <c r="D45" s="10">
        <f>IF('Summary - BPA CPA'!$E$5="No",S45,T45)</f>
        <v>0</v>
      </c>
    </row>
    <row r="46" spans="3:4" ht="13.5" thickBot="1" x14ac:dyDescent="0.25">
      <c r="C46" s="4">
        <f t="shared" si="0"/>
        <v>0</v>
      </c>
      <c r="D46" s="10">
        <f>IF('Summary - BPA CPA'!$E$5="No",S46,T46)</f>
        <v>0</v>
      </c>
    </row>
    <row r="47" spans="3:4" ht="13.5" thickBot="1" x14ac:dyDescent="0.25">
      <c r="C47" s="4">
        <f t="shared" si="0"/>
        <v>0</v>
      </c>
      <c r="D47" s="10">
        <f>IF('Summary - BPA CPA'!$E$5="No",S47,T47)</f>
        <v>0</v>
      </c>
    </row>
    <row r="48" spans="3:4" ht="13.5" thickBot="1" x14ac:dyDescent="0.25">
      <c r="C48" s="4">
        <f t="shared" si="0"/>
        <v>0</v>
      </c>
      <c r="D48" s="10">
        <f>IF('Summary - BPA CPA'!$E$5="No",S48,T48)</f>
        <v>0</v>
      </c>
    </row>
  </sheetData>
  <pageMargins left="0.7" right="0.7" top="0.75" bottom="0.75" header="0.3" footer="0.3"/>
  <pageSetup orientation="portrait" horizontalDpi="4294967295" verticalDpi="4294967295"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BF2800"/>
  <sheetViews>
    <sheetView workbookViewId="0">
      <pane ySplit="2" topLeftCell="A3" activePane="bottomLeft" state="frozen"/>
      <selection activeCell="O20" sqref="O20"/>
      <selection pane="bottomLeft" activeCell="A4" sqref="A4"/>
    </sheetView>
  </sheetViews>
  <sheetFormatPr defaultRowHeight="12.75" x14ac:dyDescent="0.2"/>
  <cols>
    <col min="1" max="1" width="13.7109375" customWidth="1"/>
    <col min="2" max="2" width="13.85546875" customWidth="1"/>
    <col min="3" max="3" width="18.7109375" customWidth="1"/>
    <col min="4" max="4" width="17.140625" customWidth="1"/>
    <col min="5" max="5" width="19" customWidth="1"/>
    <col min="6" max="6" width="12.85546875" customWidth="1"/>
    <col min="7" max="9" width="9.140625" customWidth="1"/>
    <col min="10" max="10" width="16.42578125" customWidth="1"/>
    <col min="11" max="11" width="16.28515625" customWidth="1"/>
    <col min="12" max="12" width="61.42578125" customWidth="1"/>
    <col min="13" max="13" width="22.7109375" customWidth="1"/>
    <col min="14" max="14" width="21" customWidth="1"/>
    <col min="15" max="15" width="12.85546875" customWidth="1"/>
    <col min="16" max="16" width="11.42578125" customWidth="1"/>
    <col min="17" max="17" width="16.28515625" customWidth="1"/>
  </cols>
  <sheetData>
    <row r="1" spans="1:58" ht="13.5" thickBot="1" x14ac:dyDescent="0.25">
      <c r="A1" s="5" t="s">
        <v>1536</v>
      </c>
    </row>
    <row r="2" spans="1:58" ht="90" thickBot="1" x14ac:dyDescent="0.25">
      <c r="A2" s="38" t="s">
        <v>1537</v>
      </c>
      <c r="B2" s="38" t="s">
        <v>1538</v>
      </c>
      <c r="C2" s="38" t="s">
        <v>0</v>
      </c>
      <c r="D2" s="1" t="s">
        <v>1177</v>
      </c>
      <c r="E2" s="1" t="s">
        <v>1308</v>
      </c>
      <c r="F2" s="1" t="s">
        <v>2</v>
      </c>
      <c r="G2" s="1" t="s">
        <v>1149</v>
      </c>
      <c r="H2" s="1" t="s">
        <v>1150</v>
      </c>
      <c r="I2" s="1" t="s">
        <v>1151</v>
      </c>
      <c r="J2" s="1" t="s">
        <v>1</v>
      </c>
      <c r="K2" s="1" t="s">
        <v>1152</v>
      </c>
      <c r="L2" s="1" t="s">
        <v>1153</v>
      </c>
      <c r="M2" s="1" t="s">
        <v>1154</v>
      </c>
      <c r="N2" s="1" t="s">
        <v>1155</v>
      </c>
      <c r="O2" s="1" t="s">
        <v>1156</v>
      </c>
      <c r="P2" s="1" t="s">
        <v>1157</v>
      </c>
      <c r="Q2" s="43" t="s">
        <v>1310</v>
      </c>
      <c r="R2" s="43" t="s">
        <v>1311</v>
      </c>
      <c r="S2" s="43" t="s">
        <v>1312</v>
      </c>
      <c r="T2" s="43" t="s">
        <v>1313</v>
      </c>
      <c r="U2" s="43" t="s">
        <v>1314</v>
      </c>
      <c r="V2" s="43" t="s">
        <v>1315</v>
      </c>
      <c r="W2" s="43" t="s">
        <v>1316</v>
      </c>
      <c r="X2" s="43" t="s">
        <v>1317</v>
      </c>
      <c r="Y2" s="43" t="s">
        <v>1318</v>
      </c>
      <c r="Z2" s="43" t="s">
        <v>1319</v>
      </c>
      <c r="AA2" s="43" t="s">
        <v>1320</v>
      </c>
      <c r="AB2" s="43" t="s">
        <v>1321</v>
      </c>
      <c r="AC2" s="43" t="s">
        <v>1322</v>
      </c>
      <c r="AD2" s="43" t="s">
        <v>1323</v>
      </c>
      <c r="AE2" s="43" t="s">
        <v>1324</v>
      </c>
      <c r="AF2" s="43" t="s">
        <v>1325</v>
      </c>
      <c r="AG2" s="43" t="s">
        <v>1326</v>
      </c>
      <c r="AH2" s="43" t="s">
        <v>1327</v>
      </c>
      <c r="AI2" s="43" t="s">
        <v>1328</v>
      </c>
      <c r="AJ2" s="43" t="s">
        <v>1329</v>
      </c>
      <c r="AK2" s="43" t="s">
        <v>1309</v>
      </c>
      <c r="AL2" s="42" t="s">
        <v>1540</v>
      </c>
      <c r="AM2" s="44" t="s">
        <v>1330</v>
      </c>
      <c r="AN2" s="44" t="s">
        <v>1331</v>
      </c>
      <c r="AO2" s="44" t="s">
        <v>1332</v>
      </c>
      <c r="AP2" s="44" t="s">
        <v>1333</v>
      </c>
      <c r="AQ2" s="44" t="s">
        <v>1334</v>
      </c>
      <c r="AR2" s="44" t="s">
        <v>1335</v>
      </c>
      <c r="AS2" s="44" t="s">
        <v>1336</v>
      </c>
      <c r="AT2" s="44" t="s">
        <v>1337</v>
      </c>
      <c r="AU2" s="44" t="s">
        <v>1338</v>
      </c>
      <c r="AV2" s="44" t="s">
        <v>1339</v>
      </c>
      <c r="AW2" s="44" t="s">
        <v>1340</v>
      </c>
      <c r="AX2" s="44" t="s">
        <v>1341</v>
      </c>
      <c r="AY2" s="44" t="s">
        <v>1342</v>
      </c>
      <c r="AZ2" s="44" t="s">
        <v>1343</v>
      </c>
      <c r="BA2" s="44" t="s">
        <v>1344</v>
      </c>
      <c r="BB2" s="44" t="s">
        <v>1345</v>
      </c>
      <c r="BC2" s="44" t="s">
        <v>1346</v>
      </c>
      <c r="BD2" s="44" t="s">
        <v>1347</v>
      </c>
      <c r="BE2" s="44" t="s">
        <v>1348</v>
      </c>
      <c r="BF2" s="44" t="s">
        <v>1349</v>
      </c>
    </row>
    <row r="3" spans="1:58" ht="13.5" thickBot="1" x14ac:dyDescent="0.25">
      <c r="A3" s="6" t="s">
        <v>1354</v>
      </c>
      <c r="B3" s="6" t="s">
        <v>1352</v>
      </c>
      <c r="C3" s="6" t="s">
        <v>7</v>
      </c>
      <c r="D3" s="6" t="s">
        <v>1354</v>
      </c>
      <c r="E3" s="6">
        <v>40.905372052734336</v>
      </c>
      <c r="F3" s="6" t="s">
        <v>7</v>
      </c>
      <c r="G3" s="21" t="s">
        <v>1158</v>
      </c>
      <c r="H3" s="21" t="s">
        <v>1159</v>
      </c>
      <c r="I3" s="21" t="s">
        <v>1160</v>
      </c>
      <c r="J3" s="21" t="s">
        <v>1365</v>
      </c>
      <c r="K3" s="21" t="s">
        <v>10</v>
      </c>
      <c r="L3" s="21" t="s">
        <v>9</v>
      </c>
      <c r="M3" s="3">
        <v>23.679092529323778</v>
      </c>
      <c r="N3" s="3">
        <v>40.905372052734336</v>
      </c>
      <c r="O3" s="21" t="s">
        <v>1161</v>
      </c>
      <c r="P3" s="21"/>
      <c r="Q3" s="46">
        <v>1.0056186576949289E-2</v>
      </c>
      <c r="R3" s="46">
        <v>7.0564851929694021E-3</v>
      </c>
      <c r="S3" s="46">
        <v>4.8911870403224502E-3</v>
      </c>
      <c r="T3" s="46">
        <v>3.814747400432065E-3</v>
      </c>
      <c r="U3" s="46">
        <v>3.3475999859589128E-3</v>
      </c>
      <c r="V3" s="46">
        <v>2.9017765938397287E-3</v>
      </c>
      <c r="W3" s="46">
        <v>2.4904429404358627E-3</v>
      </c>
      <c r="X3" s="46">
        <v>2.1199825093054883E-3</v>
      </c>
      <c r="Y3" s="46">
        <v>1.7922648456557503E-3</v>
      </c>
      <c r="Z3" s="46">
        <v>1.5063867273373641E-3</v>
      </c>
      <c r="AA3" s="46">
        <v>1.2597546400914114E-3</v>
      </c>
      <c r="AB3" s="46">
        <v>9.8331304513561094E-4</v>
      </c>
      <c r="AC3" s="46">
        <v>7.6760189570350065E-4</v>
      </c>
      <c r="AD3" s="46">
        <v>5.992523474664819E-4</v>
      </c>
      <c r="AE3" s="46">
        <v>4.6785786379551376E-4</v>
      </c>
      <c r="AF3" s="46">
        <v>3.652915293550953E-4</v>
      </c>
      <c r="AG3" s="46">
        <v>2.8499766100450682E-4</v>
      </c>
      <c r="AH3" s="46">
        <v>2.2245256002114148E-4</v>
      </c>
      <c r="AI3" s="46">
        <v>1.7363263653578858E-4</v>
      </c>
      <c r="AJ3" s="46">
        <v>1.3552616861725868E-4</v>
      </c>
      <c r="AK3" s="46">
        <v>4.7211424620892631E-2</v>
      </c>
      <c r="AL3" s="45">
        <v>4.5236740160932612E-2</v>
      </c>
      <c r="AM3" s="45">
        <v>1.0056186576949289E-2</v>
      </c>
      <c r="AN3" s="45">
        <v>1.7112671769918691E-2</v>
      </c>
      <c r="AO3" s="45">
        <v>2.2003858810241139E-2</v>
      </c>
      <c r="AP3" s="45">
        <v>2.5818606210673205E-2</v>
      </c>
      <c r="AQ3" s="45">
        <v>2.9166206196632117E-2</v>
      </c>
      <c r="AR3" s="45">
        <v>3.2067982790471843E-2</v>
      </c>
      <c r="AS3" s="45">
        <v>3.4558425730907706E-2</v>
      </c>
      <c r="AT3" s="45">
        <v>3.6678408240213192E-2</v>
      </c>
      <c r="AU3" s="45">
        <v>3.8470673085868941E-2</v>
      </c>
      <c r="AV3" s="45">
        <v>3.9977059813206303E-2</v>
      </c>
      <c r="AW3" s="45">
        <v>4.1236814453297715E-2</v>
      </c>
      <c r="AX3" s="45">
        <v>4.2220127498433326E-2</v>
      </c>
      <c r="AY3" s="45">
        <v>4.2987729394136823E-2</v>
      </c>
      <c r="AZ3" s="45">
        <v>4.3586981741603303E-2</v>
      </c>
      <c r="BA3" s="45">
        <v>4.405483960539882E-2</v>
      </c>
      <c r="BB3" s="45">
        <v>4.4420131134753918E-2</v>
      </c>
      <c r="BC3" s="45">
        <v>4.4705128795758428E-2</v>
      </c>
      <c r="BD3" s="45">
        <v>4.4927581355779567E-2</v>
      </c>
      <c r="BE3" s="45">
        <v>4.5101213992315356E-2</v>
      </c>
      <c r="BF3" s="45">
        <v>4.5236740160932612E-2</v>
      </c>
    </row>
    <row r="4" spans="1:58" ht="13.5" thickBot="1" x14ac:dyDescent="0.25">
      <c r="A4" s="6" t="s">
        <v>1352</v>
      </c>
      <c r="B4" s="6" t="s">
        <v>1351</v>
      </c>
      <c r="C4" s="6" t="s">
        <v>7</v>
      </c>
      <c r="D4" s="6" t="s">
        <v>1352</v>
      </c>
      <c r="E4" s="6">
        <v>22.335587878167232</v>
      </c>
      <c r="F4" s="6" t="s">
        <v>7</v>
      </c>
      <c r="G4" s="21" t="s">
        <v>1158</v>
      </c>
      <c r="H4" s="21" t="s">
        <v>1159</v>
      </c>
      <c r="I4" s="21" t="s">
        <v>1160</v>
      </c>
      <c r="J4" s="21" t="s">
        <v>1365</v>
      </c>
      <c r="K4" s="21" t="s">
        <v>10</v>
      </c>
      <c r="L4" s="21" t="s">
        <v>11</v>
      </c>
      <c r="M4" s="3">
        <v>11.933831160085369</v>
      </c>
      <c r="N4" s="3">
        <v>22.335587878167232</v>
      </c>
      <c r="O4" s="21" t="s">
        <v>1161</v>
      </c>
      <c r="P4" s="21"/>
      <c r="Q4" s="46">
        <v>1.7112070574356097E-2</v>
      </c>
      <c r="R4" s="46">
        <v>1.2007640441534351E-2</v>
      </c>
      <c r="S4" s="46">
        <v>8.3230693052400544E-3</v>
      </c>
      <c r="T4" s="46">
        <v>6.4913500003237002E-3</v>
      </c>
      <c r="U4" s="46">
        <v>5.6964304287819368E-3</v>
      </c>
      <c r="V4" s="46">
        <v>4.9377967965132837E-3</v>
      </c>
      <c r="W4" s="46">
        <v>4.2378524932931236E-3</v>
      </c>
      <c r="X4" s="46">
        <v>3.6074599489622199E-3</v>
      </c>
      <c r="Y4" s="46">
        <v>3.0498004678133862E-3</v>
      </c>
      <c r="Z4" s="46">
        <v>2.5633370854074074E-3</v>
      </c>
      <c r="AA4" s="46">
        <v>2.1436565583448502E-3</v>
      </c>
      <c r="AB4" s="46">
        <v>1.6732507990270581E-3</v>
      </c>
      <c r="AC4" s="46">
        <v>1.306186764911101E-3</v>
      </c>
      <c r="AD4" s="46">
        <v>1.019715414310248E-3</v>
      </c>
      <c r="AE4" s="46">
        <v>7.9612850485368295E-4</v>
      </c>
      <c r="AF4" s="46">
        <v>6.2159690283264152E-4</v>
      </c>
      <c r="AG4" s="46">
        <v>4.8496515565993244E-4</v>
      </c>
      <c r="AH4" s="46">
        <v>3.7853552908947324E-4</v>
      </c>
      <c r="AI4" s="46">
        <v>2.9546129715040564E-4</v>
      </c>
      <c r="AJ4" s="46">
        <v>2.306175749927427E-4</v>
      </c>
      <c r="AK4" s="46">
        <v>8.0337136134728815E-2</v>
      </c>
      <c r="AL4" s="45">
        <v>7.6976922043397691E-2</v>
      </c>
      <c r="AM4" s="45">
        <v>1.7112070574356097E-2</v>
      </c>
      <c r="AN4" s="45">
        <v>2.9119711015890448E-2</v>
      </c>
      <c r="AO4" s="45">
        <v>3.7442780321130506E-2</v>
      </c>
      <c r="AP4" s="45">
        <v>4.3934130321454205E-2</v>
      </c>
      <c r="AQ4" s="45">
        <v>4.9630560750236141E-2</v>
      </c>
      <c r="AR4" s="45">
        <v>5.4568357546749421E-2</v>
      </c>
      <c r="AS4" s="45">
        <v>5.8806210040042543E-2</v>
      </c>
      <c r="AT4" s="45">
        <v>6.2413669989004765E-2</v>
      </c>
      <c r="AU4" s="45">
        <v>6.5463470456818149E-2</v>
      </c>
      <c r="AV4" s="45">
        <v>6.8026807542225551E-2</v>
      </c>
      <c r="AW4" s="45">
        <v>7.0170464100570401E-2</v>
      </c>
      <c r="AX4" s="45">
        <v>7.1843714899597455E-2</v>
      </c>
      <c r="AY4" s="45">
        <v>7.3149901664508563E-2</v>
      </c>
      <c r="AZ4" s="45">
        <v>7.4169617078818806E-2</v>
      </c>
      <c r="BA4" s="45">
        <v>7.4965745583672486E-2</v>
      </c>
      <c r="BB4" s="45">
        <v>7.558734248650513E-2</v>
      </c>
      <c r="BC4" s="45">
        <v>7.6072307642165063E-2</v>
      </c>
      <c r="BD4" s="45">
        <v>7.6450843171254543E-2</v>
      </c>
      <c r="BE4" s="45">
        <v>7.6746304468404955E-2</v>
      </c>
      <c r="BF4" s="45">
        <v>7.6976922043397691E-2</v>
      </c>
    </row>
    <row r="5" spans="1:58" ht="13.5" thickBot="1" x14ac:dyDescent="0.25">
      <c r="A5" s="6" t="s">
        <v>1351</v>
      </c>
      <c r="B5" s="6" t="s">
        <v>1141</v>
      </c>
      <c r="C5" s="6" t="s">
        <v>7</v>
      </c>
      <c r="D5" s="6" t="s">
        <v>1351</v>
      </c>
      <c r="E5" s="6">
        <v>10.378839985711968</v>
      </c>
      <c r="F5" s="6" t="s">
        <v>7</v>
      </c>
      <c r="G5" s="21" t="s">
        <v>1158</v>
      </c>
      <c r="H5" s="21" t="s">
        <v>1159</v>
      </c>
      <c r="I5" s="21" t="s">
        <v>1160</v>
      </c>
      <c r="J5" s="21" t="s">
        <v>1365</v>
      </c>
      <c r="K5" s="21" t="s">
        <v>10</v>
      </c>
      <c r="L5" s="21" t="s">
        <v>12</v>
      </c>
      <c r="M5" s="3">
        <v>8.6101740720924518</v>
      </c>
      <c r="N5" s="3">
        <v>10.378839985711968</v>
      </c>
      <c r="O5" s="21" t="s">
        <v>1161</v>
      </c>
      <c r="P5" s="21"/>
      <c r="Q5" s="46">
        <v>2.1415952895354966E-2</v>
      </c>
      <c r="R5" s="46">
        <v>1.5027699947990388E-2</v>
      </c>
      <c r="S5" s="46">
        <v>1.0416416845131142E-2</v>
      </c>
      <c r="T5" s="46">
        <v>8.1239990935127321E-3</v>
      </c>
      <c r="U5" s="46">
        <v>7.1291481182458325E-3</v>
      </c>
      <c r="V5" s="46">
        <v>6.1797094128068289E-3</v>
      </c>
      <c r="W5" s="46">
        <v>5.3037210768541506E-3</v>
      </c>
      <c r="X5" s="46">
        <v>4.5147775661135391E-3</v>
      </c>
      <c r="Y5" s="46">
        <v>3.8168603194520608E-3</v>
      </c>
      <c r="Z5" s="46">
        <v>3.2080458082184601E-3</v>
      </c>
      <c r="AA5" s="46">
        <v>2.6828108076020797E-3</v>
      </c>
      <c r="AB5" s="46">
        <v>2.0940925961221339E-3</v>
      </c>
      <c r="AC5" s="46">
        <v>1.6347077408500475E-3</v>
      </c>
      <c r="AD5" s="46">
        <v>1.2761855547897298E-3</v>
      </c>
      <c r="AE5" s="46">
        <v>9.9636396919414952E-4</v>
      </c>
      <c r="AF5" s="46">
        <v>7.7793566436733241E-4</v>
      </c>
      <c r="AG5" s="46">
        <v>6.069394632503384E-4</v>
      </c>
      <c r="AH5" s="46">
        <v>4.7374156300798639E-4</v>
      </c>
      <c r="AI5" s="46">
        <v>3.6977320743732751E-4</v>
      </c>
      <c r="AJ5" s="46">
        <v>2.8862054427749532E-4</v>
      </c>
      <c r="AK5" s="46">
        <v>0.10054284872967872</v>
      </c>
      <c r="AL5" s="45">
        <v>9.633750219457872E-2</v>
      </c>
      <c r="AM5" s="45">
        <v>2.1415952895354966E-2</v>
      </c>
      <c r="AN5" s="45">
        <v>3.6443652843345352E-2</v>
      </c>
      <c r="AO5" s="45">
        <v>4.6860069688476495E-2</v>
      </c>
      <c r="AP5" s="45">
        <v>5.4984068781989227E-2</v>
      </c>
      <c r="AQ5" s="45">
        <v>6.2113216900235059E-2</v>
      </c>
      <c r="AR5" s="45">
        <v>6.8292926313041888E-2</v>
      </c>
      <c r="AS5" s="45">
        <v>7.3596647389896033E-2</v>
      </c>
      <c r="AT5" s="45">
        <v>7.8111424956009576E-2</v>
      </c>
      <c r="AU5" s="45">
        <v>8.1928285275461643E-2</v>
      </c>
      <c r="AV5" s="45">
        <v>8.51363310836801E-2</v>
      </c>
      <c r="AW5" s="45">
        <v>8.7819141891282176E-2</v>
      </c>
      <c r="AX5" s="45">
        <v>8.9913234487404306E-2</v>
      </c>
      <c r="AY5" s="45">
        <v>9.1547942228254353E-2</v>
      </c>
      <c r="AZ5" s="45">
        <v>9.282412778304408E-2</v>
      </c>
      <c r="BA5" s="45">
        <v>9.3820491752238236E-2</v>
      </c>
      <c r="BB5" s="45">
        <v>9.4598427416605568E-2</v>
      </c>
      <c r="BC5" s="45">
        <v>9.520536687985591E-2</v>
      </c>
      <c r="BD5" s="45">
        <v>9.5679108442863897E-2</v>
      </c>
      <c r="BE5" s="45">
        <v>9.6048881650301218E-2</v>
      </c>
      <c r="BF5" s="45">
        <v>9.633750219457872E-2</v>
      </c>
    </row>
    <row r="6" spans="1:58" ht="13.5" thickBot="1" x14ac:dyDescent="0.25">
      <c r="A6" s="6" t="s">
        <v>1143</v>
      </c>
      <c r="B6" s="6" t="s">
        <v>1352</v>
      </c>
      <c r="C6" s="6" t="s">
        <v>7</v>
      </c>
      <c r="D6" s="6" t="s">
        <v>1143</v>
      </c>
      <c r="E6" s="6">
        <v>46.455156047020736</v>
      </c>
      <c r="F6" s="6" t="s">
        <v>7</v>
      </c>
      <c r="G6" s="21" t="s">
        <v>1158</v>
      </c>
      <c r="H6" s="21" t="s">
        <v>1159</v>
      </c>
      <c r="I6" s="21" t="s">
        <v>1160</v>
      </c>
      <c r="J6" s="21" t="s">
        <v>1365</v>
      </c>
      <c r="K6" s="21" t="s">
        <v>10</v>
      </c>
      <c r="L6" s="21" t="s">
        <v>13</v>
      </c>
      <c r="M6" s="3">
        <v>23.679092529323778</v>
      </c>
      <c r="N6" s="3">
        <v>46.455156047020736</v>
      </c>
      <c r="O6" s="21" t="s">
        <v>1161</v>
      </c>
      <c r="P6" s="21"/>
      <c r="Q6" s="46">
        <v>1.0056186576949289E-2</v>
      </c>
      <c r="R6" s="46">
        <v>7.0564851929694021E-3</v>
      </c>
      <c r="S6" s="46">
        <v>4.8911870403224502E-3</v>
      </c>
      <c r="T6" s="46">
        <v>3.814747400432065E-3</v>
      </c>
      <c r="U6" s="46">
        <v>3.3475999859589128E-3</v>
      </c>
      <c r="V6" s="46">
        <v>2.9017765938397287E-3</v>
      </c>
      <c r="W6" s="46">
        <v>2.4904429404358627E-3</v>
      </c>
      <c r="X6" s="46">
        <v>2.1199825093054883E-3</v>
      </c>
      <c r="Y6" s="46">
        <v>1.7922648456557503E-3</v>
      </c>
      <c r="Z6" s="46">
        <v>1.5063867273373641E-3</v>
      </c>
      <c r="AA6" s="46">
        <v>1.2597546400914114E-3</v>
      </c>
      <c r="AB6" s="46">
        <v>9.8331304513561094E-4</v>
      </c>
      <c r="AC6" s="46">
        <v>7.6760189570350065E-4</v>
      </c>
      <c r="AD6" s="46">
        <v>5.992523474664819E-4</v>
      </c>
      <c r="AE6" s="46">
        <v>4.6785786379551376E-4</v>
      </c>
      <c r="AF6" s="46">
        <v>3.652915293550953E-4</v>
      </c>
      <c r="AG6" s="46">
        <v>2.8499766100450682E-4</v>
      </c>
      <c r="AH6" s="46">
        <v>2.2245256002114148E-4</v>
      </c>
      <c r="AI6" s="46">
        <v>1.7363263653578858E-4</v>
      </c>
      <c r="AJ6" s="46">
        <v>1.3552616861725868E-4</v>
      </c>
      <c r="AK6" s="46">
        <v>4.7211424620892631E-2</v>
      </c>
      <c r="AL6" s="45">
        <v>4.5236740160932612E-2</v>
      </c>
      <c r="AM6" s="45">
        <v>1.0056186576949289E-2</v>
      </c>
      <c r="AN6" s="45">
        <v>1.7112671769918691E-2</v>
      </c>
      <c r="AO6" s="45">
        <v>2.2003858810241139E-2</v>
      </c>
      <c r="AP6" s="45">
        <v>2.5818606210673205E-2</v>
      </c>
      <c r="AQ6" s="45">
        <v>2.9166206196632117E-2</v>
      </c>
      <c r="AR6" s="45">
        <v>3.2067982790471843E-2</v>
      </c>
      <c r="AS6" s="45">
        <v>3.4558425730907706E-2</v>
      </c>
      <c r="AT6" s="45">
        <v>3.6678408240213192E-2</v>
      </c>
      <c r="AU6" s="45">
        <v>3.8470673085868941E-2</v>
      </c>
      <c r="AV6" s="45">
        <v>3.9977059813206303E-2</v>
      </c>
      <c r="AW6" s="45">
        <v>4.1236814453297715E-2</v>
      </c>
      <c r="AX6" s="45">
        <v>4.2220127498433326E-2</v>
      </c>
      <c r="AY6" s="45">
        <v>4.2987729394136823E-2</v>
      </c>
      <c r="AZ6" s="45">
        <v>4.3586981741603303E-2</v>
      </c>
      <c r="BA6" s="45">
        <v>4.405483960539882E-2</v>
      </c>
      <c r="BB6" s="45">
        <v>4.4420131134753918E-2</v>
      </c>
      <c r="BC6" s="45">
        <v>4.4705128795758428E-2</v>
      </c>
      <c r="BD6" s="45">
        <v>4.4927581355779567E-2</v>
      </c>
      <c r="BE6" s="45">
        <v>4.5101213992315356E-2</v>
      </c>
      <c r="BF6" s="45">
        <v>4.5236740160932612E-2</v>
      </c>
    </row>
    <row r="7" spans="1:58" ht="13.5" thickBot="1" x14ac:dyDescent="0.25">
      <c r="A7" s="6" t="s">
        <v>1137</v>
      </c>
      <c r="B7" s="6" t="s">
        <v>1141</v>
      </c>
      <c r="C7" s="6" t="s">
        <v>7</v>
      </c>
      <c r="D7" s="6" t="s">
        <v>1137</v>
      </c>
      <c r="E7" s="6">
        <v>18.238758385148877</v>
      </c>
      <c r="F7" s="6" t="s">
        <v>7</v>
      </c>
      <c r="G7" s="21" t="s">
        <v>1158</v>
      </c>
      <c r="H7" s="21" t="s">
        <v>1159</v>
      </c>
      <c r="I7" s="21" t="s">
        <v>1160</v>
      </c>
      <c r="J7" s="21" t="s">
        <v>1365</v>
      </c>
      <c r="K7" s="21" t="s">
        <v>10</v>
      </c>
      <c r="L7" s="21" t="s">
        <v>14</v>
      </c>
      <c r="M7" s="3">
        <v>7.0690515841626782</v>
      </c>
      <c r="N7" s="3">
        <v>18.238758385148877</v>
      </c>
      <c r="O7" s="21" t="s">
        <v>1161</v>
      </c>
      <c r="P7" s="21"/>
      <c r="Q7" s="46">
        <v>2.4002420636339859E-2</v>
      </c>
      <c r="R7" s="46">
        <v>1.6842639555235607E-2</v>
      </c>
      <c r="S7" s="46">
        <v>1.1674438203238768E-2</v>
      </c>
      <c r="T7" s="46">
        <v>9.1051584043234466E-3</v>
      </c>
      <c r="U7" s="46">
        <v>7.9901563450871169E-3</v>
      </c>
      <c r="V7" s="46">
        <v>6.9260511293293917E-3</v>
      </c>
      <c r="W7" s="46">
        <v>5.944267100628807E-3</v>
      </c>
      <c r="X7" s="46">
        <v>5.0600405571900528E-3</v>
      </c>
      <c r="Y7" s="46">
        <v>4.2778337879849186E-3</v>
      </c>
      <c r="Z7" s="46">
        <v>3.595490954138564E-3</v>
      </c>
      <c r="AA7" s="46">
        <v>3.0068217747037801E-3</v>
      </c>
      <c r="AB7" s="46">
        <v>2.3470023299533098E-3</v>
      </c>
      <c r="AC7" s="46">
        <v>1.832136211967203E-3</v>
      </c>
      <c r="AD7" s="46">
        <v>1.4303142449817261E-3</v>
      </c>
      <c r="AE7" s="46">
        <v>1.1166977818987569E-3</v>
      </c>
      <c r="AF7" s="46">
        <v>8.7188924702039181E-4</v>
      </c>
      <c r="AG7" s="46">
        <v>6.8024133079264983E-4</v>
      </c>
      <c r="AH7" s="46">
        <v>5.3095672762247742E-4</v>
      </c>
      <c r="AI7" s="46">
        <v>4.1443180736937187E-4</v>
      </c>
      <c r="AJ7" s="46">
        <v>3.2347809793419768E-4</v>
      </c>
      <c r="AK7" s="46">
        <v>0.11268570485645152</v>
      </c>
      <c r="AL7" s="45">
        <v>0.10797246622774044</v>
      </c>
      <c r="AM7" s="45">
        <v>2.4002420636339859E-2</v>
      </c>
      <c r="AN7" s="45">
        <v>4.0845060191575466E-2</v>
      </c>
      <c r="AO7" s="45">
        <v>5.2519498394814235E-2</v>
      </c>
      <c r="AP7" s="45">
        <v>6.162465679913768E-2</v>
      </c>
      <c r="AQ7" s="45">
        <v>6.9614813144224796E-2</v>
      </c>
      <c r="AR7" s="45">
        <v>7.6540864273554193E-2</v>
      </c>
      <c r="AS7" s="45">
        <v>8.2485131374183007E-2</v>
      </c>
      <c r="AT7" s="45">
        <v>8.7545171931373067E-2</v>
      </c>
      <c r="AU7" s="45">
        <v>9.1823005719357989E-2</v>
      </c>
      <c r="AV7" s="45">
        <v>9.5418496673496556E-2</v>
      </c>
      <c r="AW7" s="45">
        <v>9.8425318448200336E-2</v>
      </c>
      <c r="AX7" s="45">
        <v>0.10077232077815365</v>
      </c>
      <c r="AY7" s="45">
        <v>0.10260445699012086</v>
      </c>
      <c r="AZ7" s="45">
        <v>0.10403477123510259</v>
      </c>
      <c r="BA7" s="45">
        <v>0.10515146901700134</v>
      </c>
      <c r="BB7" s="45">
        <v>0.10602335826402173</v>
      </c>
      <c r="BC7" s="45">
        <v>0.10670359959481439</v>
      </c>
      <c r="BD7" s="45">
        <v>0.10723455632243686</v>
      </c>
      <c r="BE7" s="45">
        <v>0.10764898812980624</v>
      </c>
      <c r="BF7" s="45">
        <v>0.10797246622774044</v>
      </c>
    </row>
    <row r="8" spans="1:58" ht="13.5" thickBot="1" x14ac:dyDescent="0.25">
      <c r="A8" s="6" t="s">
        <v>1354</v>
      </c>
      <c r="B8" s="6" t="s">
        <v>1352</v>
      </c>
      <c r="C8" s="6" t="s">
        <v>7</v>
      </c>
      <c r="D8" s="6" t="s">
        <v>1354</v>
      </c>
      <c r="E8" s="6">
        <v>40.905372052734336</v>
      </c>
      <c r="F8" s="6" t="s">
        <v>7</v>
      </c>
      <c r="G8" s="21" t="s">
        <v>1158</v>
      </c>
      <c r="H8" s="21" t="s">
        <v>1159</v>
      </c>
      <c r="I8" s="21" t="s">
        <v>1160</v>
      </c>
      <c r="J8" s="21" t="s">
        <v>1365</v>
      </c>
      <c r="K8" s="21" t="s">
        <v>15</v>
      </c>
      <c r="L8" s="21" t="s">
        <v>9</v>
      </c>
      <c r="M8" s="3">
        <v>23.679092529323778</v>
      </c>
      <c r="N8" s="3">
        <v>40.905372052734336</v>
      </c>
      <c r="O8" s="21" t="s">
        <v>1161</v>
      </c>
      <c r="P8" s="21"/>
      <c r="Q8" s="46">
        <v>4.2503922269204412E-3</v>
      </c>
      <c r="R8" s="46">
        <v>3.0019987813240975E-3</v>
      </c>
      <c r="S8" s="46">
        <v>2.0940905649518065E-3</v>
      </c>
      <c r="T8" s="46">
        <v>1.6438017553875677E-3</v>
      </c>
      <c r="U8" s="46">
        <v>1.4519502385601729E-3</v>
      </c>
      <c r="V8" s="46">
        <v>1.2668898138076144E-3</v>
      </c>
      <c r="W8" s="46">
        <v>1.0945143939094539E-3</v>
      </c>
      <c r="X8" s="46">
        <v>9.3789182224692869E-4</v>
      </c>
      <c r="Y8" s="46">
        <v>7.9817383633840218E-4</v>
      </c>
      <c r="Z8" s="46">
        <v>6.753048709586811E-4</v>
      </c>
      <c r="AA8" s="46">
        <v>5.6846831429327883E-4</v>
      </c>
      <c r="AB8" s="46">
        <v>4.4663527748816729E-4</v>
      </c>
      <c r="AC8" s="46">
        <v>3.5092914051098174E-4</v>
      </c>
      <c r="AD8" s="46">
        <v>2.7573572162140997E-4</v>
      </c>
      <c r="AE8" s="46">
        <v>2.1665696125307789E-4</v>
      </c>
      <c r="AF8" s="46">
        <v>1.7023458875430647E-4</v>
      </c>
      <c r="AG8" s="46">
        <v>1.3361776897824153E-4</v>
      </c>
      <c r="AH8" s="46">
        <v>1.0493365574755979E-4</v>
      </c>
      <c r="AI8" s="46">
        <v>8.2401552965787552E-5</v>
      </c>
      <c r="AJ8" s="46">
        <v>6.4703308505482805E-5</v>
      </c>
      <c r="AK8" s="46">
        <v>2.2539819456240087E-2</v>
      </c>
      <c r="AL8" s="45">
        <v>1.9629324594523458E-2</v>
      </c>
      <c r="AM8" s="45">
        <v>4.2503922269204412E-3</v>
      </c>
      <c r="AN8" s="45">
        <v>7.2523910082445391E-3</v>
      </c>
      <c r="AO8" s="45">
        <v>9.3464815731963448E-3</v>
      </c>
      <c r="AP8" s="45">
        <v>1.0990283328583912E-2</v>
      </c>
      <c r="AQ8" s="45">
        <v>1.2442233567144086E-2</v>
      </c>
      <c r="AR8" s="45">
        <v>1.3709123380951701E-2</v>
      </c>
      <c r="AS8" s="45">
        <v>1.4803637774861154E-2</v>
      </c>
      <c r="AT8" s="45">
        <v>1.5741529597108082E-2</v>
      </c>
      <c r="AU8" s="45">
        <v>1.6539703433446483E-2</v>
      </c>
      <c r="AV8" s="45">
        <v>1.7215008304405165E-2</v>
      </c>
      <c r="AW8" s="45">
        <v>1.7783476618698443E-2</v>
      </c>
      <c r="AX8" s="45">
        <v>1.8230111896186611E-2</v>
      </c>
      <c r="AY8" s="45">
        <v>1.8581041036697592E-2</v>
      </c>
      <c r="AZ8" s="45">
        <v>1.8856776758319004E-2</v>
      </c>
      <c r="BA8" s="45">
        <v>1.907343371957208E-2</v>
      </c>
      <c r="BB8" s="45">
        <v>1.9243668308326387E-2</v>
      </c>
      <c r="BC8" s="45">
        <v>1.9377286077304628E-2</v>
      </c>
      <c r="BD8" s="45">
        <v>1.9482219733052187E-2</v>
      </c>
      <c r="BE8" s="45">
        <v>1.9564621286017974E-2</v>
      </c>
      <c r="BF8" s="45">
        <v>1.9629324594523458E-2</v>
      </c>
    </row>
    <row r="9" spans="1:58" ht="13.5" thickBot="1" x14ac:dyDescent="0.25">
      <c r="A9" s="6" t="s">
        <v>1352</v>
      </c>
      <c r="B9" s="6" t="s">
        <v>1351</v>
      </c>
      <c r="C9" s="6" t="s">
        <v>7</v>
      </c>
      <c r="D9" s="6" t="s">
        <v>1352</v>
      </c>
      <c r="E9" s="6">
        <v>22.335587878167232</v>
      </c>
      <c r="F9" s="6" t="s">
        <v>7</v>
      </c>
      <c r="G9" s="21" t="s">
        <v>1158</v>
      </c>
      <c r="H9" s="21" t="s">
        <v>1159</v>
      </c>
      <c r="I9" s="21" t="s">
        <v>1160</v>
      </c>
      <c r="J9" s="21" t="s">
        <v>1365</v>
      </c>
      <c r="K9" s="21" t="s">
        <v>15</v>
      </c>
      <c r="L9" s="21" t="s">
        <v>11</v>
      </c>
      <c r="M9" s="3">
        <v>11.933831160085369</v>
      </c>
      <c r="N9" s="3">
        <v>22.335587878167232</v>
      </c>
      <c r="O9" s="21" t="s">
        <v>1161</v>
      </c>
      <c r="P9" s="21"/>
      <c r="Q9" s="46">
        <v>7.2326633161794336E-3</v>
      </c>
      <c r="R9" s="46">
        <v>5.1083394900309229E-3</v>
      </c>
      <c r="S9" s="46">
        <v>3.5634010230764282E-3</v>
      </c>
      <c r="T9" s="46">
        <v>2.7971688306697908E-3</v>
      </c>
      <c r="U9" s="46">
        <v>2.4707054470972491E-3</v>
      </c>
      <c r="V9" s="46">
        <v>2.155798098804315E-3</v>
      </c>
      <c r="W9" s="46">
        <v>1.8624761394302847E-3</v>
      </c>
      <c r="X9" s="46">
        <v>1.5959599526712141E-3</v>
      </c>
      <c r="Y9" s="46">
        <v>1.3582093881725488E-3</v>
      </c>
      <c r="Z9" s="46">
        <v>1.1491298935860682E-3</v>
      </c>
      <c r="AA9" s="46">
        <v>9.6733188461016776E-4</v>
      </c>
      <c r="AB9" s="46">
        <v>7.6001517383274557E-4</v>
      </c>
      <c r="AC9" s="46">
        <v>5.9715720000531262E-4</v>
      </c>
      <c r="AD9" s="46">
        <v>4.6920461271791371E-4</v>
      </c>
      <c r="AE9" s="46">
        <v>3.6867347110348849E-4</v>
      </c>
      <c r="AF9" s="46">
        <v>2.8967902242759563E-4</v>
      </c>
      <c r="AG9" s="46">
        <v>2.2737015420783076E-4</v>
      </c>
      <c r="AH9" s="46">
        <v>1.7855994506837852E-4</v>
      </c>
      <c r="AI9" s="46">
        <v>1.4021828045824341E-4</v>
      </c>
      <c r="AJ9" s="46">
        <v>1.101021319630335E-4</v>
      </c>
      <c r="AK9" s="46">
        <v>3.8354795659075201E-2</v>
      </c>
      <c r="AL9" s="45">
        <v>3.3402163456112965E-2</v>
      </c>
      <c r="AM9" s="45">
        <v>7.2326633161794336E-3</v>
      </c>
      <c r="AN9" s="45">
        <v>1.2341002806210356E-2</v>
      </c>
      <c r="AO9" s="45">
        <v>1.5904403829286783E-2</v>
      </c>
      <c r="AP9" s="45">
        <v>1.8701572659956575E-2</v>
      </c>
      <c r="AQ9" s="45">
        <v>2.1172278107053823E-2</v>
      </c>
      <c r="AR9" s="45">
        <v>2.3328076205858139E-2</v>
      </c>
      <c r="AS9" s="45">
        <v>2.5190552345288424E-2</v>
      </c>
      <c r="AT9" s="45">
        <v>2.6786512297959638E-2</v>
      </c>
      <c r="AU9" s="45">
        <v>2.8144721686132187E-2</v>
      </c>
      <c r="AV9" s="45">
        <v>2.9293851579718255E-2</v>
      </c>
      <c r="AW9" s="45">
        <v>3.0261183464328423E-2</v>
      </c>
      <c r="AX9" s="45">
        <v>3.102119863816117E-2</v>
      </c>
      <c r="AY9" s="45">
        <v>3.1618355838166481E-2</v>
      </c>
      <c r="AZ9" s="45">
        <v>3.2087560450884393E-2</v>
      </c>
      <c r="BA9" s="45">
        <v>3.2456233921987883E-2</v>
      </c>
      <c r="BB9" s="45">
        <v>3.2745912944415478E-2</v>
      </c>
      <c r="BC9" s="45">
        <v>3.297328309862331E-2</v>
      </c>
      <c r="BD9" s="45">
        <v>3.3151843043691689E-2</v>
      </c>
      <c r="BE9" s="45">
        <v>3.3292061324149934E-2</v>
      </c>
      <c r="BF9" s="45">
        <v>3.3402163456112965E-2</v>
      </c>
    </row>
    <row r="10" spans="1:58" ht="13.5" thickBot="1" x14ac:dyDescent="0.25">
      <c r="A10" s="6" t="s">
        <v>1351</v>
      </c>
      <c r="B10" s="6" t="s">
        <v>1141</v>
      </c>
      <c r="C10" s="6" t="s">
        <v>7</v>
      </c>
      <c r="D10" s="6" t="s">
        <v>1351</v>
      </c>
      <c r="E10" s="6">
        <v>10.378839985711968</v>
      </c>
      <c r="F10" s="6" t="s">
        <v>7</v>
      </c>
      <c r="G10" s="21" t="s">
        <v>1158</v>
      </c>
      <c r="H10" s="21" t="s">
        <v>1159</v>
      </c>
      <c r="I10" s="21" t="s">
        <v>1160</v>
      </c>
      <c r="J10" s="21" t="s">
        <v>1365</v>
      </c>
      <c r="K10" s="21" t="s">
        <v>15</v>
      </c>
      <c r="L10" s="21" t="s">
        <v>12</v>
      </c>
      <c r="M10" s="3">
        <v>8.6101740720924518</v>
      </c>
      <c r="N10" s="3">
        <v>10.378839985711968</v>
      </c>
      <c r="O10" s="21" t="s">
        <v>1161</v>
      </c>
      <c r="P10" s="21"/>
      <c r="Q10" s="46">
        <v>9.0517612239972341E-3</v>
      </c>
      <c r="R10" s="46">
        <v>6.3931455528198362E-3</v>
      </c>
      <c r="S10" s="46">
        <v>4.4596373142492176E-3</v>
      </c>
      <c r="T10" s="46">
        <v>3.5006889235105602E-3</v>
      </c>
      <c r="U10" s="46">
        <v>3.0921162487855527E-3</v>
      </c>
      <c r="V10" s="46">
        <v>2.6980060849606598E-3</v>
      </c>
      <c r="W10" s="46">
        <v>2.3309102833256887E-3</v>
      </c>
      <c r="X10" s="46">
        <v>1.9973622140443846E-3</v>
      </c>
      <c r="Y10" s="46">
        <v>1.699814651461412E-3</v>
      </c>
      <c r="Z10" s="46">
        <v>1.4381492622268207E-3</v>
      </c>
      <c r="AA10" s="46">
        <v>1.2106269656245751E-3</v>
      </c>
      <c r="AB10" s="46">
        <v>9.5116772057665243E-4</v>
      </c>
      <c r="AC10" s="46">
        <v>7.4734909553264626E-4</v>
      </c>
      <c r="AD10" s="46">
        <v>5.8721496271226187E-4</v>
      </c>
      <c r="AE10" s="46">
        <v>4.6139908415007317E-4</v>
      </c>
      <c r="AF10" s="46">
        <v>3.6253662419898601E-4</v>
      </c>
      <c r="AG10" s="46">
        <v>2.8455635986106992E-4</v>
      </c>
      <c r="AH10" s="46">
        <v>2.2346982242535878E-4</v>
      </c>
      <c r="AI10" s="46">
        <v>1.7548478872343645E-4</v>
      </c>
      <c r="AJ10" s="46">
        <v>1.3779408292834299E-4</v>
      </c>
      <c r="AK10" s="46">
        <v>4.800146736051128E-2</v>
      </c>
      <c r="AL10" s="45">
        <v>4.1803191266114766E-2</v>
      </c>
      <c r="AM10" s="45">
        <v>9.0517612239972341E-3</v>
      </c>
      <c r="AN10" s="45">
        <v>1.544490677681707E-2</v>
      </c>
      <c r="AO10" s="45">
        <v>1.990454409106629E-2</v>
      </c>
      <c r="AP10" s="45">
        <v>2.3405233014576851E-2</v>
      </c>
      <c r="AQ10" s="45">
        <v>2.6497349263362405E-2</v>
      </c>
      <c r="AR10" s="45">
        <v>2.9195355348323064E-2</v>
      </c>
      <c r="AS10" s="45">
        <v>3.1526265631648752E-2</v>
      </c>
      <c r="AT10" s="45">
        <v>3.3523627845693134E-2</v>
      </c>
      <c r="AU10" s="45">
        <v>3.5223442497154547E-2</v>
      </c>
      <c r="AV10" s="45">
        <v>3.6661591759381371E-2</v>
      </c>
      <c r="AW10" s="45">
        <v>3.7872218725005943E-2</v>
      </c>
      <c r="AX10" s="45">
        <v>3.8823386445582593E-2</v>
      </c>
      <c r="AY10" s="45">
        <v>3.9570735541115239E-2</v>
      </c>
      <c r="AZ10" s="45">
        <v>4.0157950503827498E-2</v>
      </c>
      <c r="BA10" s="45">
        <v>4.0619349587977568E-2</v>
      </c>
      <c r="BB10" s="45">
        <v>4.0981886212176556E-2</v>
      </c>
      <c r="BC10" s="45">
        <v>4.1266442572037626E-2</v>
      </c>
      <c r="BD10" s="45">
        <v>4.1489912394462987E-2</v>
      </c>
      <c r="BE10" s="45">
        <v>4.1665397183186424E-2</v>
      </c>
      <c r="BF10" s="45">
        <v>4.1803191266114766E-2</v>
      </c>
    </row>
    <row r="11" spans="1:58" ht="13.5" thickBot="1" x14ac:dyDescent="0.25">
      <c r="A11" s="6" t="s">
        <v>1143</v>
      </c>
      <c r="B11" s="6" t="s">
        <v>1352</v>
      </c>
      <c r="C11" s="6" t="s">
        <v>7</v>
      </c>
      <c r="D11" s="6" t="s">
        <v>1143</v>
      </c>
      <c r="E11" s="6">
        <v>46.455156047020736</v>
      </c>
      <c r="F11" s="6" t="s">
        <v>7</v>
      </c>
      <c r="G11" s="21" t="s">
        <v>1158</v>
      </c>
      <c r="H11" s="21" t="s">
        <v>1159</v>
      </c>
      <c r="I11" s="21" t="s">
        <v>1160</v>
      </c>
      <c r="J11" s="21" t="s">
        <v>1365</v>
      </c>
      <c r="K11" s="21" t="s">
        <v>15</v>
      </c>
      <c r="L11" s="21" t="s">
        <v>13</v>
      </c>
      <c r="M11" s="3">
        <v>23.679092529323778</v>
      </c>
      <c r="N11" s="3">
        <v>46.455156047020736</v>
      </c>
      <c r="O11" s="21" t="s">
        <v>1161</v>
      </c>
      <c r="P11" s="21"/>
      <c r="Q11" s="46">
        <v>4.2503922269204412E-3</v>
      </c>
      <c r="R11" s="46">
        <v>3.0019987813240975E-3</v>
      </c>
      <c r="S11" s="46">
        <v>2.0940905649518065E-3</v>
      </c>
      <c r="T11" s="46">
        <v>1.6438017553875677E-3</v>
      </c>
      <c r="U11" s="46">
        <v>1.4519502385601729E-3</v>
      </c>
      <c r="V11" s="46">
        <v>1.2668898138076144E-3</v>
      </c>
      <c r="W11" s="46">
        <v>1.0945143939094539E-3</v>
      </c>
      <c r="X11" s="46">
        <v>9.3789182224692869E-4</v>
      </c>
      <c r="Y11" s="46">
        <v>7.9817383633840218E-4</v>
      </c>
      <c r="Z11" s="46">
        <v>6.753048709586811E-4</v>
      </c>
      <c r="AA11" s="46">
        <v>5.6846831429327883E-4</v>
      </c>
      <c r="AB11" s="46">
        <v>4.4663527748816729E-4</v>
      </c>
      <c r="AC11" s="46">
        <v>3.5092914051098174E-4</v>
      </c>
      <c r="AD11" s="46">
        <v>2.7573572162140997E-4</v>
      </c>
      <c r="AE11" s="46">
        <v>2.1665696125307789E-4</v>
      </c>
      <c r="AF11" s="46">
        <v>1.7023458875430647E-4</v>
      </c>
      <c r="AG11" s="46">
        <v>1.3361776897824153E-4</v>
      </c>
      <c r="AH11" s="46">
        <v>1.0493365574755979E-4</v>
      </c>
      <c r="AI11" s="46">
        <v>8.2401552965787552E-5</v>
      </c>
      <c r="AJ11" s="46">
        <v>6.4703308505482805E-5</v>
      </c>
      <c r="AK11" s="46">
        <v>2.2539819456240087E-2</v>
      </c>
      <c r="AL11" s="45">
        <v>1.9629324594523458E-2</v>
      </c>
      <c r="AM11" s="45">
        <v>4.2503922269204412E-3</v>
      </c>
      <c r="AN11" s="45">
        <v>7.2523910082445391E-3</v>
      </c>
      <c r="AO11" s="45">
        <v>9.3464815731963448E-3</v>
      </c>
      <c r="AP11" s="45">
        <v>1.0990283328583912E-2</v>
      </c>
      <c r="AQ11" s="45">
        <v>1.2442233567144086E-2</v>
      </c>
      <c r="AR11" s="45">
        <v>1.3709123380951701E-2</v>
      </c>
      <c r="AS11" s="45">
        <v>1.4803637774861154E-2</v>
      </c>
      <c r="AT11" s="45">
        <v>1.5741529597108082E-2</v>
      </c>
      <c r="AU11" s="45">
        <v>1.6539703433446483E-2</v>
      </c>
      <c r="AV11" s="45">
        <v>1.7215008304405165E-2</v>
      </c>
      <c r="AW11" s="45">
        <v>1.7783476618698443E-2</v>
      </c>
      <c r="AX11" s="45">
        <v>1.8230111896186611E-2</v>
      </c>
      <c r="AY11" s="45">
        <v>1.8581041036697592E-2</v>
      </c>
      <c r="AZ11" s="45">
        <v>1.8856776758319004E-2</v>
      </c>
      <c r="BA11" s="45">
        <v>1.907343371957208E-2</v>
      </c>
      <c r="BB11" s="45">
        <v>1.9243668308326387E-2</v>
      </c>
      <c r="BC11" s="45">
        <v>1.9377286077304628E-2</v>
      </c>
      <c r="BD11" s="45">
        <v>1.9482219733052187E-2</v>
      </c>
      <c r="BE11" s="45">
        <v>1.9564621286017974E-2</v>
      </c>
      <c r="BF11" s="45">
        <v>1.9629324594523458E-2</v>
      </c>
    </row>
    <row r="12" spans="1:58" ht="13.5" thickBot="1" x14ac:dyDescent="0.25">
      <c r="A12" s="6" t="s">
        <v>1137</v>
      </c>
      <c r="B12" s="6" t="s">
        <v>1141</v>
      </c>
      <c r="C12" s="6" t="s">
        <v>7</v>
      </c>
      <c r="D12" s="6" t="s">
        <v>1137</v>
      </c>
      <c r="E12" s="6">
        <v>18.238758385148877</v>
      </c>
      <c r="F12" s="6" t="s">
        <v>7</v>
      </c>
      <c r="G12" s="21" t="s">
        <v>1158</v>
      </c>
      <c r="H12" s="21" t="s">
        <v>1159</v>
      </c>
      <c r="I12" s="21" t="s">
        <v>1160</v>
      </c>
      <c r="J12" s="21" t="s">
        <v>1365</v>
      </c>
      <c r="K12" s="21" t="s">
        <v>15</v>
      </c>
      <c r="L12" s="21" t="s">
        <v>14</v>
      </c>
      <c r="M12" s="3">
        <v>7.0690515841626782</v>
      </c>
      <c r="N12" s="3">
        <v>18.238758385148877</v>
      </c>
      <c r="O12" s="21" t="s">
        <v>1161</v>
      </c>
      <c r="P12" s="21"/>
      <c r="Q12" s="46">
        <v>1.0144969101291586E-2</v>
      </c>
      <c r="R12" s="46">
        <v>7.1652645809381727E-3</v>
      </c>
      <c r="S12" s="46">
        <v>4.9982408546174802E-3</v>
      </c>
      <c r="T12" s="46">
        <v>3.9234774408427528E-3</v>
      </c>
      <c r="U12" s="46">
        <v>3.4655602401847743E-3</v>
      </c>
      <c r="V12" s="46">
        <v>3.0238522304873094E-3</v>
      </c>
      <c r="W12" s="46">
        <v>2.6124211871089843E-3</v>
      </c>
      <c r="X12" s="46">
        <v>2.2385895345811463E-3</v>
      </c>
      <c r="Y12" s="46">
        <v>1.905106276034046E-3</v>
      </c>
      <c r="Z12" s="46">
        <v>1.6118387866503497E-3</v>
      </c>
      <c r="AA12" s="46">
        <v>1.356837951811118E-3</v>
      </c>
      <c r="AB12" s="46">
        <v>1.0660430491487118E-3</v>
      </c>
      <c r="AC12" s="46">
        <v>8.3760864813320736E-4</v>
      </c>
      <c r="AD12" s="46">
        <v>6.5813464419925004E-4</v>
      </c>
      <c r="AE12" s="46">
        <v>5.1712361122133806E-4</v>
      </c>
      <c r="AF12" s="46">
        <v>4.0632124064813886E-4</v>
      </c>
      <c r="AG12" s="46">
        <v>3.1892306998921845E-4</v>
      </c>
      <c r="AH12" s="46">
        <v>2.5045893141392868E-4</v>
      </c>
      <c r="AI12" s="46">
        <v>1.966786037866534E-4</v>
      </c>
      <c r="AJ12" s="46">
        <v>1.5443588038345689E-4</v>
      </c>
      <c r="AK12" s="46">
        <v>5.3798746027239691E-2</v>
      </c>
      <c r="AL12" s="45">
        <v>4.6851885863471623E-2</v>
      </c>
      <c r="AM12" s="45">
        <v>1.0144969101291586E-2</v>
      </c>
      <c r="AN12" s="45">
        <v>1.731023368222976E-2</v>
      </c>
      <c r="AO12" s="45">
        <v>2.2308474536847242E-2</v>
      </c>
      <c r="AP12" s="45">
        <v>2.6231951977689995E-2</v>
      </c>
      <c r="AQ12" s="45">
        <v>2.9697512217874769E-2</v>
      </c>
      <c r="AR12" s="45">
        <v>3.2721364448362079E-2</v>
      </c>
      <c r="AS12" s="45">
        <v>3.5333785635471064E-2</v>
      </c>
      <c r="AT12" s="45">
        <v>3.7572375170052213E-2</v>
      </c>
      <c r="AU12" s="45">
        <v>3.947748144608626E-2</v>
      </c>
      <c r="AV12" s="45">
        <v>4.1089320232736606E-2</v>
      </c>
      <c r="AW12" s="45">
        <v>4.2446158184547722E-2</v>
      </c>
      <c r="AX12" s="45">
        <v>4.3512201233696431E-2</v>
      </c>
      <c r="AY12" s="45">
        <v>4.4349809881829641E-2</v>
      </c>
      <c r="AZ12" s="45">
        <v>4.5007944526028888E-2</v>
      </c>
      <c r="BA12" s="45">
        <v>4.5525068137250227E-2</v>
      </c>
      <c r="BB12" s="45">
        <v>4.5931389377898368E-2</v>
      </c>
      <c r="BC12" s="45">
        <v>4.625031244788759E-2</v>
      </c>
      <c r="BD12" s="45">
        <v>4.6500771379301517E-2</v>
      </c>
      <c r="BE12" s="45">
        <v>4.6697449983088168E-2</v>
      </c>
      <c r="BF12" s="45">
        <v>4.6851885863471623E-2</v>
      </c>
    </row>
    <row r="13" spans="1:58" ht="13.5" thickBot="1" x14ac:dyDescent="0.25">
      <c r="A13" s="6" t="s">
        <v>1354</v>
      </c>
      <c r="B13" s="6" t="s">
        <v>1352</v>
      </c>
      <c r="C13" s="6" t="s">
        <v>7</v>
      </c>
      <c r="D13" s="6" t="s">
        <v>1354</v>
      </c>
      <c r="E13" s="6">
        <v>40.905372052734336</v>
      </c>
      <c r="F13" s="6" t="s">
        <v>7</v>
      </c>
      <c r="G13" s="21" t="s">
        <v>1158</v>
      </c>
      <c r="H13" s="21" t="s">
        <v>1159</v>
      </c>
      <c r="I13" s="21" t="s">
        <v>1160</v>
      </c>
      <c r="J13" s="21" t="s">
        <v>1365</v>
      </c>
      <c r="K13" s="21" t="s">
        <v>16</v>
      </c>
      <c r="L13" s="21" t="s">
        <v>9</v>
      </c>
      <c r="M13" s="3">
        <v>23.679092529323778</v>
      </c>
      <c r="N13" s="3">
        <v>40.905372052734336</v>
      </c>
      <c r="O13" s="21" t="s">
        <v>1161</v>
      </c>
      <c r="P13" s="21"/>
      <c r="Q13" s="46">
        <v>3.6575331639052695E-2</v>
      </c>
      <c r="R13" s="46">
        <v>2.5954298402510637E-2</v>
      </c>
      <c r="S13" s="46">
        <v>1.8181840969942763E-2</v>
      </c>
      <c r="T13" s="46">
        <v>1.433403449172865E-2</v>
      </c>
      <c r="U13" s="46">
        <v>1.2707500825652251E-2</v>
      </c>
      <c r="V13" s="46">
        <v>1.1212664739232305E-2</v>
      </c>
      <c r="W13" s="46">
        <v>9.7170265322966895E-3</v>
      </c>
      <c r="X13" s="46">
        <v>8.3476261174147848E-3</v>
      </c>
      <c r="Y13" s="46">
        <v>7.1233712979434493E-3</v>
      </c>
      <c r="Z13" s="46">
        <v>6.0400662883706548E-3</v>
      </c>
      <c r="AA13" s="46">
        <v>5.1303774635665317E-3</v>
      </c>
      <c r="AB13" s="46">
        <v>4.0424350869486493E-3</v>
      </c>
      <c r="AC13" s="46">
        <v>3.185974262978431E-3</v>
      </c>
      <c r="AD13" s="46">
        <v>2.5106732594855396E-3</v>
      </c>
      <c r="AE13" s="46">
        <v>1.9776401443871061E-3</v>
      </c>
      <c r="AF13" s="46">
        <v>1.5692019917128101E-3</v>
      </c>
      <c r="AG13" s="46">
        <v>1.2317481515265747E-3</v>
      </c>
      <c r="AH13" s="46">
        <v>9.7076397857845452E-4</v>
      </c>
      <c r="AI13" s="46">
        <v>7.6497047444360909E-4</v>
      </c>
      <c r="AJ13" s="46">
        <v>6.0272109269390384E-4</v>
      </c>
      <c r="AK13" s="46">
        <v>0.20996182305943684</v>
      </c>
      <c r="AL13" s="45">
        <v>0.1721802672104665</v>
      </c>
      <c r="AM13" s="45">
        <v>3.6575331639052695E-2</v>
      </c>
      <c r="AN13" s="45">
        <v>6.2529630041563339E-2</v>
      </c>
      <c r="AO13" s="45">
        <v>8.0711471011506108E-2</v>
      </c>
      <c r="AP13" s="45">
        <v>9.5045505503234762E-2</v>
      </c>
      <c r="AQ13" s="45">
        <v>0.10775300632888701</v>
      </c>
      <c r="AR13" s="45">
        <v>0.11896567106811931</v>
      </c>
      <c r="AS13" s="45">
        <v>0.12868269760041601</v>
      </c>
      <c r="AT13" s="45">
        <v>0.1370303237178308</v>
      </c>
      <c r="AU13" s="45">
        <v>0.14415369501577424</v>
      </c>
      <c r="AV13" s="45">
        <v>0.15019376130414488</v>
      </c>
      <c r="AW13" s="45">
        <v>0.15532413876771142</v>
      </c>
      <c r="AX13" s="45">
        <v>0.15936657385466008</v>
      </c>
      <c r="AY13" s="45">
        <v>0.1625525481176385</v>
      </c>
      <c r="AZ13" s="45">
        <v>0.16506322137712404</v>
      </c>
      <c r="BA13" s="45">
        <v>0.16704086152151115</v>
      </c>
      <c r="BB13" s="45">
        <v>0.16861006351322397</v>
      </c>
      <c r="BC13" s="45">
        <v>0.16984181166475054</v>
      </c>
      <c r="BD13" s="45">
        <v>0.170812575643329</v>
      </c>
      <c r="BE13" s="45">
        <v>0.17157754611777259</v>
      </c>
      <c r="BF13" s="45">
        <v>0.1721802672104665</v>
      </c>
    </row>
    <row r="14" spans="1:58" ht="13.5" thickBot="1" x14ac:dyDescent="0.25">
      <c r="A14" s="6" t="s">
        <v>1352</v>
      </c>
      <c r="B14" s="6" t="s">
        <v>1351</v>
      </c>
      <c r="C14" s="6" t="s">
        <v>7</v>
      </c>
      <c r="D14" s="6" t="s">
        <v>1352</v>
      </c>
      <c r="E14" s="6">
        <v>22.335587878167232</v>
      </c>
      <c r="F14" s="6" t="s">
        <v>7</v>
      </c>
      <c r="G14" s="21" t="s">
        <v>1158</v>
      </c>
      <c r="H14" s="21" t="s">
        <v>1159</v>
      </c>
      <c r="I14" s="21" t="s">
        <v>1160</v>
      </c>
      <c r="J14" s="21" t="s">
        <v>1365</v>
      </c>
      <c r="K14" s="21" t="s">
        <v>16</v>
      </c>
      <c r="L14" s="21" t="s">
        <v>11</v>
      </c>
      <c r="M14" s="3">
        <v>11.933831160085369</v>
      </c>
      <c r="N14" s="3">
        <v>22.335587878167232</v>
      </c>
      <c r="O14" s="21" t="s">
        <v>1161</v>
      </c>
      <c r="P14" s="21"/>
      <c r="Q14" s="46">
        <v>6.2238270093614358E-2</v>
      </c>
      <c r="R14" s="46">
        <v>4.4165030409210493E-2</v>
      </c>
      <c r="S14" s="46">
        <v>3.0939058605231818E-2</v>
      </c>
      <c r="T14" s="46">
        <v>2.4391453754443605E-2</v>
      </c>
      <c r="U14" s="46">
        <v>2.1623669100441178E-2</v>
      </c>
      <c r="V14" s="46">
        <v>1.9079987117994066E-2</v>
      </c>
      <c r="W14" s="46">
        <v>1.6534940210307325E-2</v>
      </c>
      <c r="X14" s="46">
        <v>1.4204705347946555E-2</v>
      </c>
      <c r="Y14" s="46">
        <v>1.2121456920574552E-2</v>
      </c>
      <c r="Z14" s="46">
        <v>1.027805518617805E-2</v>
      </c>
      <c r="AA14" s="46">
        <v>8.7300867538467521E-3</v>
      </c>
      <c r="AB14" s="46">
        <v>6.8787938619476003E-3</v>
      </c>
      <c r="AC14" s="46">
        <v>5.42140064914231E-3</v>
      </c>
      <c r="AD14" s="46">
        <v>4.2722773366142821E-3</v>
      </c>
      <c r="AE14" s="46">
        <v>3.365243620181352E-3</v>
      </c>
      <c r="AF14" s="46">
        <v>2.6702264344578065E-3</v>
      </c>
      <c r="AG14" s="46">
        <v>2.0959994265688834E-3</v>
      </c>
      <c r="AH14" s="46">
        <v>1.6518967289802099E-3</v>
      </c>
      <c r="AI14" s="46">
        <v>1.3017090172116558E-3</v>
      </c>
      <c r="AJ14" s="46">
        <v>1.0256179910655523E-3</v>
      </c>
      <c r="AK14" s="46">
        <v>0.35728071537068778</v>
      </c>
      <c r="AL14" s="45">
        <v>0.29298987856595843</v>
      </c>
      <c r="AM14" s="45">
        <v>6.2238270093614358E-2</v>
      </c>
      <c r="AN14" s="45">
        <v>0.10640330050282484</v>
      </c>
      <c r="AO14" s="45">
        <v>0.13734235910805667</v>
      </c>
      <c r="AP14" s="45">
        <v>0.16173381286250027</v>
      </c>
      <c r="AQ14" s="45">
        <v>0.18335748196294144</v>
      </c>
      <c r="AR14" s="45">
        <v>0.20243746908093552</v>
      </c>
      <c r="AS14" s="45">
        <v>0.21897240929124284</v>
      </c>
      <c r="AT14" s="45">
        <v>0.23317711463918939</v>
      </c>
      <c r="AU14" s="45">
        <v>0.24529857155976395</v>
      </c>
      <c r="AV14" s="45">
        <v>0.255576626745942</v>
      </c>
      <c r="AW14" s="45">
        <v>0.26430671349978874</v>
      </c>
      <c r="AX14" s="45">
        <v>0.27118550736173636</v>
      </c>
      <c r="AY14" s="45">
        <v>0.27660690801087867</v>
      </c>
      <c r="AZ14" s="45">
        <v>0.28087918534749295</v>
      </c>
      <c r="BA14" s="45">
        <v>0.28424442896767432</v>
      </c>
      <c r="BB14" s="45">
        <v>0.28691465540213212</v>
      </c>
      <c r="BC14" s="45">
        <v>0.28901065482870103</v>
      </c>
      <c r="BD14" s="45">
        <v>0.29066255155768123</v>
      </c>
      <c r="BE14" s="45">
        <v>0.29196426057489289</v>
      </c>
      <c r="BF14" s="45">
        <v>0.29298987856595843</v>
      </c>
    </row>
    <row r="15" spans="1:58" ht="13.5" thickBot="1" x14ac:dyDescent="0.25">
      <c r="A15" s="6" t="s">
        <v>1351</v>
      </c>
      <c r="B15" s="6" t="s">
        <v>1141</v>
      </c>
      <c r="C15" s="6" t="s">
        <v>7</v>
      </c>
      <c r="D15" s="6" t="s">
        <v>1351</v>
      </c>
      <c r="E15" s="6">
        <v>10.378839985711968</v>
      </c>
      <c r="F15" s="6" t="s">
        <v>7</v>
      </c>
      <c r="G15" s="21" t="s">
        <v>1158</v>
      </c>
      <c r="H15" s="21" t="s">
        <v>1159</v>
      </c>
      <c r="I15" s="21" t="s">
        <v>1160</v>
      </c>
      <c r="J15" s="21" t="s">
        <v>1365</v>
      </c>
      <c r="K15" s="21" t="s">
        <v>16</v>
      </c>
      <c r="L15" s="21" t="s">
        <v>12</v>
      </c>
      <c r="M15" s="3">
        <v>8.6101740720924518</v>
      </c>
      <c r="N15" s="3">
        <v>10.378839985711968</v>
      </c>
      <c r="O15" s="21" t="s">
        <v>1161</v>
      </c>
      <c r="P15" s="21"/>
      <c r="Q15" s="46">
        <v>7.7891909972056653E-2</v>
      </c>
      <c r="R15" s="46">
        <v>5.5273042894235618E-2</v>
      </c>
      <c r="S15" s="46">
        <v>3.8720587250804024E-2</v>
      </c>
      <c r="T15" s="46">
        <v>3.0526184565718414E-2</v>
      </c>
      <c r="U15" s="46">
        <v>2.7062270276852016E-2</v>
      </c>
      <c r="V15" s="46">
        <v>2.3878823055772498E-2</v>
      </c>
      <c r="W15" s="46">
        <v>2.069366761507628E-2</v>
      </c>
      <c r="X15" s="46">
        <v>1.7777351916716668E-2</v>
      </c>
      <c r="Y15" s="46">
        <v>1.5170142578953638E-2</v>
      </c>
      <c r="Z15" s="46">
        <v>1.2863104132641207E-2</v>
      </c>
      <c r="AA15" s="46">
        <v>1.092580385759539E-2</v>
      </c>
      <c r="AB15" s="46">
        <v>8.6088895370202735E-3</v>
      </c>
      <c r="AC15" s="46">
        <v>6.7849451896762874E-3</v>
      </c>
      <c r="AD15" s="46">
        <v>5.3468041637192041E-3</v>
      </c>
      <c r="AE15" s="46">
        <v>4.2116410482318E-3</v>
      </c>
      <c r="AF15" s="46">
        <v>3.3418190564254288E-3</v>
      </c>
      <c r="AG15" s="46">
        <v>2.6231673597325198E-3</v>
      </c>
      <c r="AH15" s="46">
        <v>2.0673677321578197E-3</v>
      </c>
      <c r="AI15" s="46">
        <v>1.6291037881669449E-3</v>
      </c>
      <c r="AJ15" s="46">
        <v>1.2835726974036838E-3</v>
      </c>
      <c r="AK15" s="46">
        <v>0.44714091947843021</v>
      </c>
      <c r="AL15" s="45">
        <v>0.36668019868895635</v>
      </c>
      <c r="AM15" s="45">
        <v>7.7891909972056653E-2</v>
      </c>
      <c r="AN15" s="45">
        <v>0.13316495286629226</v>
      </c>
      <c r="AO15" s="45">
        <v>0.17188554011709628</v>
      </c>
      <c r="AP15" s="45">
        <v>0.20241172468281471</v>
      </c>
      <c r="AQ15" s="45">
        <v>0.22947399495966672</v>
      </c>
      <c r="AR15" s="45">
        <v>0.25335281801543924</v>
      </c>
      <c r="AS15" s="45">
        <v>0.27404648563051554</v>
      </c>
      <c r="AT15" s="45">
        <v>0.29182383754723218</v>
      </c>
      <c r="AU15" s="45">
        <v>0.30699398012618584</v>
      </c>
      <c r="AV15" s="45">
        <v>0.31985708425882703</v>
      </c>
      <c r="AW15" s="45">
        <v>0.33078288811642242</v>
      </c>
      <c r="AX15" s="45">
        <v>0.33939177765344269</v>
      </c>
      <c r="AY15" s="45">
        <v>0.34617672284311896</v>
      </c>
      <c r="AZ15" s="45">
        <v>0.35152352700683814</v>
      </c>
      <c r="BA15" s="45">
        <v>0.35573516805506994</v>
      </c>
      <c r="BB15" s="45">
        <v>0.35907698711149538</v>
      </c>
      <c r="BC15" s="45">
        <v>0.36170015447122789</v>
      </c>
      <c r="BD15" s="45">
        <v>0.36376752220338571</v>
      </c>
      <c r="BE15" s="45">
        <v>0.36539662599155265</v>
      </c>
      <c r="BF15" s="45">
        <v>0.36668019868895635</v>
      </c>
    </row>
    <row r="16" spans="1:58" ht="13.5" thickBot="1" x14ac:dyDescent="0.25">
      <c r="A16" s="6" t="s">
        <v>1143</v>
      </c>
      <c r="B16" s="6" t="s">
        <v>1352</v>
      </c>
      <c r="C16" s="6" t="s">
        <v>7</v>
      </c>
      <c r="D16" s="6" t="s">
        <v>1143</v>
      </c>
      <c r="E16" s="6">
        <v>46.455156047020736</v>
      </c>
      <c r="F16" s="6" t="s">
        <v>7</v>
      </c>
      <c r="G16" s="21" t="s">
        <v>1158</v>
      </c>
      <c r="H16" s="21" t="s">
        <v>1159</v>
      </c>
      <c r="I16" s="21" t="s">
        <v>1160</v>
      </c>
      <c r="J16" s="21" t="s">
        <v>1365</v>
      </c>
      <c r="K16" s="21" t="s">
        <v>16</v>
      </c>
      <c r="L16" s="21" t="s">
        <v>13</v>
      </c>
      <c r="M16" s="3">
        <v>23.679092529323778</v>
      </c>
      <c r="N16" s="3">
        <v>46.455156047020736</v>
      </c>
      <c r="O16" s="21" t="s">
        <v>1161</v>
      </c>
      <c r="P16" s="21"/>
      <c r="Q16" s="46">
        <v>3.6575331639052695E-2</v>
      </c>
      <c r="R16" s="46">
        <v>2.5954298402510637E-2</v>
      </c>
      <c r="S16" s="46">
        <v>1.8181840969942763E-2</v>
      </c>
      <c r="T16" s="46">
        <v>1.433403449172865E-2</v>
      </c>
      <c r="U16" s="46">
        <v>1.2707500825652251E-2</v>
      </c>
      <c r="V16" s="46">
        <v>1.1212664739232305E-2</v>
      </c>
      <c r="W16" s="46">
        <v>9.7170265322966895E-3</v>
      </c>
      <c r="X16" s="46">
        <v>8.3476261174147848E-3</v>
      </c>
      <c r="Y16" s="46">
        <v>7.1233712979434493E-3</v>
      </c>
      <c r="Z16" s="46">
        <v>6.0400662883706548E-3</v>
      </c>
      <c r="AA16" s="46">
        <v>5.1303774635665317E-3</v>
      </c>
      <c r="AB16" s="46">
        <v>4.0424350869486493E-3</v>
      </c>
      <c r="AC16" s="46">
        <v>3.185974262978431E-3</v>
      </c>
      <c r="AD16" s="46">
        <v>2.5106732594855396E-3</v>
      </c>
      <c r="AE16" s="46">
        <v>1.9776401443871061E-3</v>
      </c>
      <c r="AF16" s="46">
        <v>1.5692019917128101E-3</v>
      </c>
      <c r="AG16" s="46">
        <v>1.2317481515265747E-3</v>
      </c>
      <c r="AH16" s="46">
        <v>9.7076397857845452E-4</v>
      </c>
      <c r="AI16" s="46">
        <v>7.6497047444360909E-4</v>
      </c>
      <c r="AJ16" s="46">
        <v>6.0272109269390384E-4</v>
      </c>
      <c r="AK16" s="46">
        <v>0.20996182305943684</v>
      </c>
      <c r="AL16" s="45">
        <v>0.1721802672104665</v>
      </c>
      <c r="AM16" s="45">
        <v>3.6575331639052695E-2</v>
      </c>
      <c r="AN16" s="45">
        <v>6.2529630041563339E-2</v>
      </c>
      <c r="AO16" s="45">
        <v>8.0711471011506108E-2</v>
      </c>
      <c r="AP16" s="45">
        <v>9.5045505503234762E-2</v>
      </c>
      <c r="AQ16" s="45">
        <v>0.10775300632888701</v>
      </c>
      <c r="AR16" s="45">
        <v>0.11896567106811931</v>
      </c>
      <c r="AS16" s="45">
        <v>0.12868269760041601</v>
      </c>
      <c r="AT16" s="45">
        <v>0.1370303237178308</v>
      </c>
      <c r="AU16" s="45">
        <v>0.14415369501577424</v>
      </c>
      <c r="AV16" s="45">
        <v>0.15019376130414488</v>
      </c>
      <c r="AW16" s="45">
        <v>0.15532413876771142</v>
      </c>
      <c r="AX16" s="45">
        <v>0.15936657385466008</v>
      </c>
      <c r="AY16" s="45">
        <v>0.1625525481176385</v>
      </c>
      <c r="AZ16" s="45">
        <v>0.16506322137712404</v>
      </c>
      <c r="BA16" s="45">
        <v>0.16704086152151115</v>
      </c>
      <c r="BB16" s="45">
        <v>0.16861006351322397</v>
      </c>
      <c r="BC16" s="45">
        <v>0.16984181166475054</v>
      </c>
      <c r="BD16" s="45">
        <v>0.170812575643329</v>
      </c>
      <c r="BE16" s="45">
        <v>0.17157754611777259</v>
      </c>
      <c r="BF16" s="45">
        <v>0.1721802672104665</v>
      </c>
    </row>
    <row r="17" spans="1:58" ht="13.5" thickBot="1" x14ac:dyDescent="0.25">
      <c r="A17" s="6" t="s">
        <v>1137</v>
      </c>
      <c r="B17" s="6" t="s">
        <v>1141</v>
      </c>
      <c r="C17" s="6" t="s">
        <v>7</v>
      </c>
      <c r="D17" s="6" t="s">
        <v>1137</v>
      </c>
      <c r="E17" s="6">
        <v>18.238758385148877</v>
      </c>
      <c r="F17" s="6" t="s">
        <v>7</v>
      </c>
      <c r="G17" s="21" t="s">
        <v>1158</v>
      </c>
      <c r="H17" s="21" t="s">
        <v>1159</v>
      </c>
      <c r="I17" s="21" t="s">
        <v>1160</v>
      </c>
      <c r="J17" s="21" t="s">
        <v>1365</v>
      </c>
      <c r="K17" s="21" t="s">
        <v>16</v>
      </c>
      <c r="L17" s="21" t="s">
        <v>14</v>
      </c>
      <c r="M17" s="3">
        <v>7.0690515841626782</v>
      </c>
      <c r="N17" s="3">
        <v>18.238758385148877</v>
      </c>
      <c r="O17" s="21" t="s">
        <v>1161</v>
      </c>
      <c r="P17" s="21"/>
      <c r="Q17" s="46">
        <v>8.7299145475928208E-2</v>
      </c>
      <c r="R17" s="46">
        <v>6.1948531166486284E-2</v>
      </c>
      <c r="S17" s="46">
        <v>4.3396986677229632E-2</v>
      </c>
      <c r="T17" s="46">
        <v>3.4212921832109527E-2</v>
      </c>
      <c r="U17" s="46">
        <v>3.0330660406906605E-2</v>
      </c>
      <c r="V17" s="46">
        <v>2.6762738883764341E-2</v>
      </c>
      <c r="W17" s="46">
        <v>2.319290283428839E-2</v>
      </c>
      <c r="X17" s="46">
        <v>1.992437509506409E-2</v>
      </c>
      <c r="Y17" s="46">
        <v>1.7002285402498762E-2</v>
      </c>
      <c r="Z17" s="46">
        <v>1.4416619124506088E-2</v>
      </c>
      <c r="AA17" s="46">
        <v>1.2245345386290485E-2</v>
      </c>
      <c r="AB17" s="46">
        <v>9.6486104955975979E-3</v>
      </c>
      <c r="AC17" s="46">
        <v>7.6043830145164177E-3</v>
      </c>
      <c r="AD17" s="46">
        <v>5.9925534588543723E-3</v>
      </c>
      <c r="AE17" s="46">
        <v>4.7202933487428865E-3</v>
      </c>
      <c r="AF17" s="46">
        <v>3.7454203917425093E-3</v>
      </c>
      <c r="AG17" s="46">
        <v>2.9399750118741289E-3</v>
      </c>
      <c r="AH17" s="46">
        <v>2.3170498254135945E-3</v>
      </c>
      <c r="AI17" s="46">
        <v>1.8258554534044988E-3</v>
      </c>
      <c r="AJ17" s="46">
        <v>1.4385935545780414E-3</v>
      </c>
      <c r="AK17" s="46">
        <v>0.50114344598548699</v>
      </c>
      <c r="AL17" s="45">
        <v>0.41096524683979657</v>
      </c>
      <c r="AM17" s="45">
        <v>8.7299145475928208E-2</v>
      </c>
      <c r="AN17" s="45">
        <v>0.14924767664241451</v>
      </c>
      <c r="AO17" s="45">
        <v>0.19264466331964414</v>
      </c>
      <c r="AP17" s="45">
        <v>0.22685758515175367</v>
      </c>
      <c r="AQ17" s="45">
        <v>0.25718824555866027</v>
      </c>
      <c r="AR17" s="45">
        <v>0.28395098444242461</v>
      </c>
      <c r="AS17" s="45">
        <v>0.30714388727671299</v>
      </c>
      <c r="AT17" s="45">
        <v>0.32706826237177711</v>
      </c>
      <c r="AU17" s="45">
        <v>0.34407054777427587</v>
      </c>
      <c r="AV17" s="45">
        <v>0.35848716689878196</v>
      </c>
      <c r="AW17" s="45">
        <v>0.37073251228507242</v>
      </c>
      <c r="AX17" s="45">
        <v>0.38038112278067004</v>
      </c>
      <c r="AY17" s="45">
        <v>0.38798550579518648</v>
      </c>
      <c r="AZ17" s="45">
        <v>0.39397805925404084</v>
      </c>
      <c r="BA17" s="45">
        <v>0.39869835260278375</v>
      </c>
      <c r="BB17" s="45">
        <v>0.40244377299452627</v>
      </c>
      <c r="BC17" s="45">
        <v>0.40538374800640042</v>
      </c>
      <c r="BD17" s="45">
        <v>0.40770079783181401</v>
      </c>
      <c r="BE17" s="45">
        <v>0.40952665328521853</v>
      </c>
      <c r="BF17" s="45">
        <v>0.41096524683979657</v>
      </c>
    </row>
    <row r="18" spans="1:58" ht="13.5" thickBot="1" x14ac:dyDescent="0.25">
      <c r="A18" s="6" t="s">
        <v>1354</v>
      </c>
      <c r="B18" s="6" t="s">
        <v>1352</v>
      </c>
      <c r="C18" s="6" t="s">
        <v>7</v>
      </c>
      <c r="D18" s="6" t="s">
        <v>1354</v>
      </c>
      <c r="E18" s="6">
        <v>40.905372052734336</v>
      </c>
      <c r="F18" s="6" t="s">
        <v>7</v>
      </c>
      <c r="G18" s="21" t="s">
        <v>1158</v>
      </c>
      <c r="H18" s="21" t="s">
        <v>1159</v>
      </c>
      <c r="I18" s="21" t="s">
        <v>1160</v>
      </c>
      <c r="J18" s="21" t="s">
        <v>1365</v>
      </c>
      <c r="K18" s="21" t="s">
        <v>17</v>
      </c>
      <c r="L18" s="21" t="s">
        <v>9</v>
      </c>
      <c r="M18" s="3">
        <v>23.679092529323778</v>
      </c>
      <c r="N18" s="3">
        <v>40.905372052734336</v>
      </c>
      <c r="O18" s="21" t="s">
        <v>1161</v>
      </c>
      <c r="P18" s="21"/>
      <c r="Q18" s="46">
        <v>2.7737376826946002E-2</v>
      </c>
      <c r="R18" s="46">
        <v>1.9676534687945994E-2</v>
      </c>
      <c r="S18" s="46">
        <v>1.3785900331270074E-2</v>
      </c>
      <c r="T18" s="46">
        <v>1.0874143825088861E-2</v>
      </c>
      <c r="U18" s="46">
        <v>9.642335289251654E-3</v>
      </c>
      <c r="V18" s="46">
        <v>8.5220655879127295E-3</v>
      </c>
      <c r="W18" s="46">
        <v>7.3873079223783404E-3</v>
      </c>
      <c r="X18" s="46">
        <v>6.3503971246945835E-3</v>
      </c>
      <c r="Y18" s="46">
        <v>5.4170955832928327E-3</v>
      </c>
      <c r="Z18" s="46">
        <v>4.5964726034761049E-3</v>
      </c>
      <c r="AA18" s="46">
        <v>3.9106953899900069E-3</v>
      </c>
      <c r="AB18" s="46">
        <v>3.0823654016568641E-3</v>
      </c>
      <c r="AC18" s="46">
        <v>2.4308332585433771E-3</v>
      </c>
      <c r="AD18" s="46">
        <v>1.9167923692481428E-3</v>
      </c>
      <c r="AE18" s="46">
        <v>1.5103448903264021E-3</v>
      </c>
      <c r="AF18" s="46">
        <v>1.2008957551469398E-3</v>
      </c>
      <c r="AG18" s="46">
        <v>9.4235289035439018E-4</v>
      </c>
      <c r="AH18" s="46">
        <v>7.4313109553933822E-4</v>
      </c>
      <c r="AI18" s="46">
        <v>5.8593623799274423E-4</v>
      </c>
      <c r="AJ18" s="46">
        <v>4.6192340832686759E-4</v>
      </c>
      <c r="AK18" s="46">
        <v>0.16091403155089667</v>
      </c>
      <c r="AL18" s="45">
        <v>0.13077490047938223</v>
      </c>
      <c r="AM18" s="45">
        <v>2.7737376826946002E-2</v>
      </c>
      <c r="AN18" s="45">
        <v>4.7413911514891993E-2</v>
      </c>
      <c r="AO18" s="45">
        <v>6.1199811846162064E-2</v>
      </c>
      <c r="AP18" s="45">
        <v>7.2073955671250925E-2</v>
      </c>
      <c r="AQ18" s="45">
        <v>8.1716290960502577E-2</v>
      </c>
      <c r="AR18" s="45">
        <v>9.0238356548415305E-2</v>
      </c>
      <c r="AS18" s="45">
        <v>9.7625664470793641E-2</v>
      </c>
      <c r="AT18" s="45">
        <v>0.10397606159548822</v>
      </c>
      <c r="AU18" s="45">
        <v>0.10939315717878105</v>
      </c>
      <c r="AV18" s="45">
        <v>0.11398962978225716</v>
      </c>
      <c r="AW18" s="45">
        <v>0.11790032517224716</v>
      </c>
      <c r="AX18" s="45">
        <v>0.12098269057390403</v>
      </c>
      <c r="AY18" s="45">
        <v>0.1234135238324474</v>
      </c>
      <c r="AZ18" s="45">
        <v>0.12533031620169555</v>
      </c>
      <c r="BA18" s="45">
        <v>0.12684066109202194</v>
      </c>
      <c r="BB18" s="45">
        <v>0.12804155684716889</v>
      </c>
      <c r="BC18" s="45">
        <v>0.12898390973752327</v>
      </c>
      <c r="BD18" s="45">
        <v>0.12972704083306261</v>
      </c>
      <c r="BE18" s="45">
        <v>0.13031297707105535</v>
      </c>
      <c r="BF18" s="45">
        <v>0.13077490047938223</v>
      </c>
    </row>
    <row r="19" spans="1:58" ht="13.5" thickBot="1" x14ac:dyDescent="0.25">
      <c r="A19" s="6" t="s">
        <v>1352</v>
      </c>
      <c r="B19" s="6" t="s">
        <v>1351</v>
      </c>
      <c r="C19" s="6" t="s">
        <v>7</v>
      </c>
      <c r="D19" s="6" t="s">
        <v>1352</v>
      </c>
      <c r="E19" s="6">
        <v>22.335587878167232</v>
      </c>
      <c r="F19" s="6" t="s">
        <v>7</v>
      </c>
      <c r="G19" s="21" t="s">
        <v>1158</v>
      </c>
      <c r="H19" s="21" t="s">
        <v>1159</v>
      </c>
      <c r="I19" s="21" t="s">
        <v>1160</v>
      </c>
      <c r="J19" s="21" t="s">
        <v>1365</v>
      </c>
      <c r="K19" s="21" t="s">
        <v>17</v>
      </c>
      <c r="L19" s="21" t="s">
        <v>11</v>
      </c>
      <c r="M19" s="3">
        <v>11.933831160085369</v>
      </c>
      <c r="N19" s="3">
        <v>22.335587878167232</v>
      </c>
      <c r="O19" s="21" t="s">
        <v>1161</v>
      </c>
      <c r="P19" s="21"/>
      <c r="Q19" s="46">
        <v>4.7199198839268201E-2</v>
      </c>
      <c r="R19" s="46">
        <v>3.3482498327019217E-2</v>
      </c>
      <c r="S19" s="46">
        <v>2.3458723403210598E-2</v>
      </c>
      <c r="T19" s="46">
        <v>1.8503944327877549E-2</v>
      </c>
      <c r="U19" s="46">
        <v>1.6407842148582544E-2</v>
      </c>
      <c r="V19" s="46">
        <v>1.4501539590954378E-2</v>
      </c>
      <c r="W19" s="46">
        <v>1.2570583645693183E-2</v>
      </c>
      <c r="X19" s="46">
        <v>1.0806128440581113E-2</v>
      </c>
      <c r="Y19" s="46">
        <v>9.2179795213645534E-3</v>
      </c>
      <c r="Z19" s="46">
        <v>7.8215696359562516E-3</v>
      </c>
      <c r="AA19" s="46">
        <v>6.6546195216496623E-3</v>
      </c>
      <c r="AB19" s="46">
        <v>5.2450950353296845E-3</v>
      </c>
      <c r="AC19" s="46">
        <v>4.1364179111427427E-3</v>
      </c>
      <c r="AD19" s="46">
        <v>3.2617022414983834E-3</v>
      </c>
      <c r="AE19" s="46">
        <v>2.5700724779834047E-3</v>
      </c>
      <c r="AF19" s="46">
        <v>2.0434995668858419E-3</v>
      </c>
      <c r="AG19" s="46">
        <v>1.6035511117758862E-3</v>
      </c>
      <c r="AH19" s="46">
        <v>1.264546123479491E-3</v>
      </c>
      <c r="AI19" s="46">
        <v>9.9705610868312659E-4</v>
      </c>
      <c r="AJ19" s="46">
        <v>7.8603016190600711E-4</v>
      </c>
      <c r="AK19" s="46">
        <v>0.27381873270080564</v>
      </c>
      <c r="AL19" s="45">
        <v>0.22253259814084184</v>
      </c>
      <c r="AM19" s="45">
        <v>4.7199198839268201E-2</v>
      </c>
      <c r="AN19" s="45">
        <v>8.0681697166287425E-2</v>
      </c>
      <c r="AO19" s="45">
        <v>0.10414042056949802</v>
      </c>
      <c r="AP19" s="45">
        <v>0.12264436489737557</v>
      </c>
      <c r="AQ19" s="45">
        <v>0.13905220704595811</v>
      </c>
      <c r="AR19" s="45">
        <v>0.15355374663691249</v>
      </c>
      <c r="AS19" s="45">
        <v>0.16612433028260568</v>
      </c>
      <c r="AT19" s="45">
        <v>0.1769304587231868</v>
      </c>
      <c r="AU19" s="45">
        <v>0.18614843824455135</v>
      </c>
      <c r="AV19" s="45">
        <v>0.19397000788050761</v>
      </c>
      <c r="AW19" s="45">
        <v>0.20062462740215728</v>
      </c>
      <c r="AX19" s="45">
        <v>0.20586972243748697</v>
      </c>
      <c r="AY19" s="45">
        <v>0.21000614034862972</v>
      </c>
      <c r="AZ19" s="45">
        <v>0.2132678425901281</v>
      </c>
      <c r="BA19" s="45">
        <v>0.21583791506811151</v>
      </c>
      <c r="BB19" s="45">
        <v>0.21788141463499736</v>
      </c>
      <c r="BC19" s="45">
        <v>0.21948496574677323</v>
      </c>
      <c r="BD19" s="45">
        <v>0.22074951187025271</v>
      </c>
      <c r="BE19" s="45">
        <v>0.22174656797893583</v>
      </c>
      <c r="BF19" s="45">
        <v>0.22253259814084184</v>
      </c>
    </row>
    <row r="20" spans="1:58" ht="13.5" thickBot="1" x14ac:dyDescent="0.25">
      <c r="A20" s="6" t="s">
        <v>1351</v>
      </c>
      <c r="B20" s="6" t="s">
        <v>1141</v>
      </c>
      <c r="C20" s="6" t="s">
        <v>7</v>
      </c>
      <c r="D20" s="6" t="s">
        <v>1351</v>
      </c>
      <c r="E20" s="6">
        <v>10.378839985711968</v>
      </c>
      <c r="F20" s="6" t="s">
        <v>7</v>
      </c>
      <c r="G20" s="21" t="s">
        <v>1158</v>
      </c>
      <c r="H20" s="21" t="s">
        <v>1159</v>
      </c>
      <c r="I20" s="21" t="s">
        <v>1160</v>
      </c>
      <c r="J20" s="21" t="s">
        <v>1365</v>
      </c>
      <c r="K20" s="21" t="s">
        <v>17</v>
      </c>
      <c r="L20" s="21" t="s">
        <v>12</v>
      </c>
      <c r="M20" s="3">
        <v>8.6101740720924518</v>
      </c>
      <c r="N20" s="3">
        <v>10.378839985711968</v>
      </c>
      <c r="O20" s="21" t="s">
        <v>1161</v>
      </c>
      <c r="P20" s="21"/>
      <c r="Q20" s="46">
        <v>5.9070339538866479E-2</v>
      </c>
      <c r="R20" s="46">
        <v>4.1903731279884983E-2</v>
      </c>
      <c r="S20" s="46">
        <v>2.9358861816593671E-2</v>
      </c>
      <c r="T20" s="46">
        <v>2.3157898886763315E-2</v>
      </c>
      <c r="U20" s="46">
        <v>2.0534602930813706E-2</v>
      </c>
      <c r="V20" s="46">
        <v>1.8148843381665999E-2</v>
      </c>
      <c r="W20" s="46">
        <v>1.5732229834694609E-2</v>
      </c>
      <c r="X20" s="46">
        <v>1.352399387666439E-2</v>
      </c>
      <c r="Y20" s="46">
        <v>1.1536407260716215E-2</v>
      </c>
      <c r="Z20" s="46">
        <v>9.7887842481435543E-3</v>
      </c>
      <c r="AA20" s="46">
        <v>8.3283327749787174E-3</v>
      </c>
      <c r="AB20" s="46">
        <v>6.564296688713691E-3</v>
      </c>
      <c r="AC20" s="46">
        <v>5.1767745320831175E-3</v>
      </c>
      <c r="AD20" s="46">
        <v>4.0820578233988223E-3</v>
      </c>
      <c r="AE20" s="46">
        <v>3.2164752293988188E-3</v>
      </c>
      <c r="AF20" s="46">
        <v>2.5574631822573714E-3</v>
      </c>
      <c r="AG20" s="46">
        <v>2.0068626368658312E-3</v>
      </c>
      <c r="AH20" s="46">
        <v>1.5825939997597014E-3</v>
      </c>
      <c r="AI20" s="46">
        <v>1.2478271735030665E-3</v>
      </c>
      <c r="AJ20" s="46">
        <v>9.8372577699240311E-4</v>
      </c>
      <c r="AK20" s="46">
        <v>0.34268728941394655</v>
      </c>
      <c r="AL20" s="45">
        <v>0.27850210287275845</v>
      </c>
      <c r="AM20" s="45">
        <v>5.9070339538866479E-2</v>
      </c>
      <c r="AN20" s="45">
        <v>0.10097407081875145</v>
      </c>
      <c r="AO20" s="45">
        <v>0.13033293263534512</v>
      </c>
      <c r="AP20" s="45">
        <v>0.15349083152210843</v>
      </c>
      <c r="AQ20" s="45">
        <v>0.17402543445292215</v>
      </c>
      <c r="AR20" s="45">
        <v>0.19217427783458815</v>
      </c>
      <c r="AS20" s="45">
        <v>0.20790650766928276</v>
      </c>
      <c r="AT20" s="45">
        <v>0.22143050154594715</v>
      </c>
      <c r="AU20" s="45">
        <v>0.23296690880666338</v>
      </c>
      <c r="AV20" s="45">
        <v>0.24275569305480693</v>
      </c>
      <c r="AW20" s="45">
        <v>0.25108402582978567</v>
      </c>
      <c r="AX20" s="45">
        <v>0.25764832251849934</v>
      </c>
      <c r="AY20" s="45">
        <v>0.26282509705058243</v>
      </c>
      <c r="AZ20" s="45">
        <v>0.26690715487398126</v>
      </c>
      <c r="BA20" s="45">
        <v>0.27012363010338009</v>
      </c>
      <c r="BB20" s="45">
        <v>0.27268109328563744</v>
      </c>
      <c r="BC20" s="45">
        <v>0.27468795592250328</v>
      </c>
      <c r="BD20" s="45">
        <v>0.27627054992226296</v>
      </c>
      <c r="BE20" s="45">
        <v>0.27751837709576604</v>
      </c>
      <c r="BF20" s="45">
        <v>0.27850210287275845</v>
      </c>
    </row>
    <row r="21" spans="1:58" ht="13.5" thickBot="1" x14ac:dyDescent="0.25">
      <c r="A21" s="6" t="s">
        <v>1143</v>
      </c>
      <c r="B21" s="6" t="s">
        <v>1352</v>
      </c>
      <c r="C21" s="6" t="s">
        <v>7</v>
      </c>
      <c r="D21" s="6" t="s">
        <v>1143</v>
      </c>
      <c r="E21" s="6">
        <v>46.455156047020736</v>
      </c>
      <c r="F21" s="6" t="s">
        <v>7</v>
      </c>
      <c r="G21" s="21" t="s">
        <v>1158</v>
      </c>
      <c r="H21" s="21" t="s">
        <v>1159</v>
      </c>
      <c r="I21" s="21" t="s">
        <v>1160</v>
      </c>
      <c r="J21" s="21" t="s">
        <v>1365</v>
      </c>
      <c r="K21" s="21" t="s">
        <v>17</v>
      </c>
      <c r="L21" s="21" t="s">
        <v>13</v>
      </c>
      <c r="M21" s="3">
        <v>23.679092529323778</v>
      </c>
      <c r="N21" s="3">
        <v>46.455156047020736</v>
      </c>
      <c r="O21" s="21" t="s">
        <v>1161</v>
      </c>
      <c r="P21" s="21"/>
      <c r="Q21" s="46">
        <v>2.7737376826946002E-2</v>
      </c>
      <c r="R21" s="46">
        <v>1.9676534687945994E-2</v>
      </c>
      <c r="S21" s="46">
        <v>1.3785900331270074E-2</v>
      </c>
      <c r="T21" s="46">
        <v>1.0874143825088861E-2</v>
      </c>
      <c r="U21" s="46">
        <v>9.642335289251654E-3</v>
      </c>
      <c r="V21" s="46">
        <v>8.5220655879127295E-3</v>
      </c>
      <c r="W21" s="46">
        <v>7.3873079223783404E-3</v>
      </c>
      <c r="X21" s="46">
        <v>6.3503971246945835E-3</v>
      </c>
      <c r="Y21" s="46">
        <v>5.4170955832928327E-3</v>
      </c>
      <c r="Z21" s="46">
        <v>4.5964726034761049E-3</v>
      </c>
      <c r="AA21" s="46">
        <v>3.9106953899900069E-3</v>
      </c>
      <c r="AB21" s="46">
        <v>3.0823654016568641E-3</v>
      </c>
      <c r="AC21" s="46">
        <v>2.4308332585433771E-3</v>
      </c>
      <c r="AD21" s="46">
        <v>1.9167923692481428E-3</v>
      </c>
      <c r="AE21" s="46">
        <v>1.5103448903264021E-3</v>
      </c>
      <c r="AF21" s="46">
        <v>1.2008957551469398E-3</v>
      </c>
      <c r="AG21" s="46">
        <v>9.4235289035439018E-4</v>
      </c>
      <c r="AH21" s="46">
        <v>7.4313109553933822E-4</v>
      </c>
      <c r="AI21" s="46">
        <v>5.8593623799274423E-4</v>
      </c>
      <c r="AJ21" s="46">
        <v>4.6192340832686759E-4</v>
      </c>
      <c r="AK21" s="46">
        <v>0.16091403155089667</v>
      </c>
      <c r="AL21" s="45">
        <v>0.13077490047938223</v>
      </c>
      <c r="AM21" s="45">
        <v>2.7737376826946002E-2</v>
      </c>
      <c r="AN21" s="45">
        <v>4.7413911514891993E-2</v>
      </c>
      <c r="AO21" s="45">
        <v>6.1199811846162064E-2</v>
      </c>
      <c r="AP21" s="45">
        <v>7.2073955671250925E-2</v>
      </c>
      <c r="AQ21" s="45">
        <v>8.1716290960502577E-2</v>
      </c>
      <c r="AR21" s="45">
        <v>9.0238356548415305E-2</v>
      </c>
      <c r="AS21" s="45">
        <v>9.7625664470793641E-2</v>
      </c>
      <c r="AT21" s="45">
        <v>0.10397606159548822</v>
      </c>
      <c r="AU21" s="45">
        <v>0.10939315717878105</v>
      </c>
      <c r="AV21" s="45">
        <v>0.11398962978225716</v>
      </c>
      <c r="AW21" s="45">
        <v>0.11790032517224716</v>
      </c>
      <c r="AX21" s="45">
        <v>0.12098269057390403</v>
      </c>
      <c r="AY21" s="45">
        <v>0.1234135238324474</v>
      </c>
      <c r="AZ21" s="45">
        <v>0.12533031620169555</v>
      </c>
      <c r="BA21" s="45">
        <v>0.12684066109202194</v>
      </c>
      <c r="BB21" s="45">
        <v>0.12804155684716889</v>
      </c>
      <c r="BC21" s="45">
        <v>0.12898390973752327</v>
      </c>
      <c r="BD21" s="45">
        <v>0.12972704083306261</v>
      </c>
      <c r="BE21" s="45">
        <v>0.13031297707105535</v>
      </c>
      <c r="BF21" s="45">
        <v>0.13077490047938223</v>
      </c>
    </row>
    <row r="22" spans="1:58" ht="13.5" thickBot="1" x14ac:dyDescent="0.25">
      <c r="A22" s="6" t="s">
        <v>1137</v>
      </c>
      <c r="B22" s="6" t="s">
        <v>1141</v>
      </c>
      <c r="C22" s="6" t="s">
        <v>7</v>
      </c>
      <c r="D22" s="6" t="s">
        <v>1137</v>
      </c>
      <c r="E22" s="6">
        <v>18.238758385148877</v>
      </c>
      <c r="F22" s="6" t="s">
        <v>7</v>
      </c>
      <c r="G22" s="21" t="s">
        <v>1158</v>
      </c>
      <c r="H22" s="21" t="s">
        <v>1159</v>
      </c>
      <c r="I22" s="21" t="s">
        <v>1160</v>
      </c>
      <c r="J22" s="21" t="s">
        <v>1365</v>
      </c>
      <c r="K22" s="21" t="s">
        <v>17</v>
      </c>
      <c r="L22" s="21" t="s">
        <v>14</v>
      </c>
      <c r="M22" s="3">
        <v>7.0690515841626782</v>
      </c>
      <c r="N22" s="3">
        <v>18.238758385148877</v>
      </c>
      <c r="O22" s="21" t="s">
        <v>1161</v>
      </c>
      <c r="P22" s="21"/>
      <c r="Q22" s="46">
        <v>6.6204438516990455E-2</v>
      </c>
      <c r="R22" s="46">
        <v>4.696456839098221E-2</v>
      </c>
      <c r="S22" s="46">
        <v>3.2904618074636384E-2</v>
      </c>
      <c r="T22" s="46">
        <v>2.5954746578401394E-2</v>
      </c>
      <c r="U22" s="46">
        <v>2.3014627439366081E-2</v>
      </c>
      <c r="V22" s="46">
        <v>2.0340732678968652E-2</v>
      </c>
      <c r="W22" s="46">
        <v>1.7632257592507968E-2</v>
      </c>
      <c r="X22" s="46">
        <v>1.5157326470464437E-2</v>
      </c>
      <c r="Y22" s="46">
        <v>1.2929693161768899E-2</v>
      </c>
      <c r="Z22" s="46">
        <v>1.0971004567967655E-2</v>
      </c>
      <c r="AA22" s="46">
        <v>9.3341700666428138E-3</v>
      </c>
      <c r="AB22" s="46">
        <v>7.3570861438723495E-3</v>
      </c>
      <c r="AC22" s="46">
        <v>5.801988847552092E-3</v>
      </c>
      <c r="AD22" s="46">
        <v>4.5750599759832207E-3</v>
      </c>
      <c r="AE22" s="46">
        <v>3.6049384213551979E-3</v>
      </c>
      <c r="AF22" s="46">
        <v>2.8663355472643005E-3</v>
      </c>
      <c r="AG22" s="46">
        <v>2.2492373514631531E-3</v>
      </c>
      <c r="AH22" s="46">
        <v>1.7737285407934819E-3</v>
      </c>
      <c r="AI22" s="46">
        <v>1.3985309384188956E-3</v>
      </c>
      <c r="AJ22" s="46">
        <v>1.1025332379818236E-3</v>
      </c>
      <c r="AK22" s="46">
        <v>0.38407464320790141</v>
      </c>
      <c r="AL22" s="45">
        <v>0.31213762254338151</v>
      </c>
      <c r="AM22" s="45">
        <v>6.6204438516990455E-2</v>
      </c>
      <c r="AN22" s="45">
        <v>0.11316900690797266</v>
      </c>
      <c r="AO22" s="45">
        <v>0.14607362498260903</v>
      </c>
      <c r="AP22" s="45">
        <v>0.17202837156101042</v>
      </c>
      <c r="AQ22" s="45">
        <v>0.1950429990003765</v>
      </c>
      <c r="AR22" s="45">
        <v>0.21538373167934516</v>
      </c>
      <c r="AS22" s="45">
        <v>0.23301598927185313</v>
      </c>
      <c r="AT22" s="45">
        <v>0.24817331574231757</v>
      </c>
      <c r="AU22" s="45">
        <v>0.2611030089040865</v>
      </c>
      <c r="AV22" s="45">
        <v>0.27207401347205418</v>
      </c>
      <c r="AW22" s="45">
        <v>0.28140818353869701</v>
      </c>
      <c r="AX22" s="45">
        <v>0.28876526968256938</v>
      </c>
      <c r="AY22" s="45">
        <v>0.29456725853012145</v>
      </c>
      <c r="AZ22" s="45">
        <v>0.29914231850610468</v>
      </c>
      <c r="BA22" s="45">
        <v>0.30274725692745985</v>
      </c>
      <c r="BB22" s="45">
        <v>0.30561359247472414</v>
      </c>
      <c r="BC22" s="45">
        <v>0.30786282982618729</v>
      </c>
      <c r="BD22" s="45">
        <v>0.30963655836698079</v>
      </c>
      <c r="BE22" s="45">
        <v>0.31103508930539969</v>
      </c>
      <c r="BF22" s="45">
        <v>0.31213762254338151</v>
      </c>
    </row>
    <row r="23" spans="1:58" ht="13.5" thickBot="1" x14ac:dyDescent="0.25">
      <c r="A23" s="6" t="s">
        <v>1141</v>
      </c>
      <c r="B23" s="6" t="s">
        <v>1350</v>
      </c>
      <c r="C23" s="6" t="s">
        <v>18</v>
      </c>
      <c r="D23" s="6" t="s">
        <v>1141</v>
      </c>
      <c r="E23" s="6">
        <v>6.2419288830453041</v>
      </c>
      <c r="F23" s="6" t="s">
        <v>19</v>
      </c>
      <c r="G23" s="21" t="s">
        <v>1158</v>
      </c>
      <c r="H23" s="21" t="s">
        <v>1159</v>
      </c>
      <c r="I23" s="21" t="s">
        <v>1160</v>
      </c>
      <c r="J23" s="21" t="s">
        <v>1365</v>
      </c>
      <c r="K23" s="21" t="s">
        <v>10</v>
      </c>
      <c r="L23" s="21" t="s">
        <v>20</v>
      </c>
      <c r="M23" s="3">
        <v>3.7155412217337536</v>
      </c>
      <c r="N23" s="3">
        <v>6.2419288830453041</v>
      </c>
      <c r="O23" s="21" t="s">
        <v>1162</v>
      </c>
      <c r="P23" s="21"/>
      <c r="Q23" s="46">
        <v>4.0928109627346105E-3</v>
      </c>
      <c r="R23" s="46">
        <v>8.1904252847105341E-3</v>
      </c>
      <c r="S23" s="46">
        <v>1.4560965912861773E-2</v>
      </c>
      <c r="T23" s="46">
        <v>2.3719524782139068E-2</v>
      </c>
      <c r="U23" s="46">
        <v>3.6060078130488636E-2</v>
      </c>
      <c r="V23" s="46">
        <v>5.1734591729298202E-2</v>
      </c>
      <c r="W23" s="46">
        <v>7.0501958188833924E-2</v>
      </c>
      <c r="X23" s="46">
        <v>9.1573104287715881E-2</v>
      </c>
      <c r="Y23" s="46">
        <v>0.11349024822399086</v>
      </c>
      <c r="Z23" s="46">
        <v>0.13411676748551599</v>
      </c>
      <c r="AA23" s="46">
        <v>0.15080323637275367</v>
      </c>
      <c r="AB23" s="46">
        <v>0.16078846455685095</v>
      </c>
      <c r="AC23" s="46">
        <v>0.16183859299557782</v>
      </c>
      <c r="AD23" s="46">
        <v>0.15292851891173442</v>
      </c>
      <c r="AE23" s="46">
        <v>0.13479247796193927</v>
      </c>
      <c r="AF23" s="46">
        <v>0.11000177771463061</v>
      </c>
      <c r="AG23" s="46">
        <v>8.2367860017119182E-2</v>
      </c>
      <c r="AH23" s="46">
        <v>5.6143204986857966E-2</v>
      </c>
      <c r="AI23" s="46">
        <v>3.4474051778376029E-2</v>
      </c>
      <c r="AJ23" s="46">
        <v>1.6574246030894427E-2</v>
      </c>
      <c r="AK23" s="46">
        <v>1.6574246030894424</v>
      </c>
      <c r="AL23" s="45">
        <v>1.6087529063150237</v>
      </c>
      <c r="AM23" s="45">
        <v>4.0928109627346105E-3</v>
      </c>
      <c r="AN23" s="45">
        <v>1.2283236247445144E-2</v>
      </c>
      <c r="AO23" s="45">
        <v>2.6844202160306918E-2</v>
      </c>
      <c r="AP23" s="45">
        <v>5.0563726942445986E-2</v>
      </c>
      <c r="AQ23" s="45">
        <v>8.6623805072934629E-2</v>
      </c>
      <c r="AR23" s="45">
        <v>0.13835839680223283</v>
      </c>
      <c r="AS23" s="45">
        <v>0.20886035499106675</v>
      </c>
      <c r="AT23" s="45">
        <v>0.30043345927878262</v>
      </c>
      <c r="AU23" s="45">
        <v>0.41392370750277346</v>
      </c>
      <c r="AV23" s="45">
        <v>0.54804047498828945</v>
      </c>
      <c r="AW23" s="45">
        <v>0.69884371136104306</v>
      </c>
      <c r="AX23" s="45">
        <v>0.85963217591789398</v>
      </c>
      <c r="AY23" s="45">
        <v>1.0214707689134719</v>
      </c>
      <c r="AZ23" s="45">
        <v>1.1743992878252063</v>
      </c>
      <c r="BA23" s="45">
        <v>1.3091917657871455</v>
      </c>
      <c r="BB23" s="45">
        <v>1.4191935435017762</v>
      </c>
      <c r="BC23" s="45">
        <v>1.5015614035188953</v>
      </c>
      <c r="BD23" s="45">
        <v>1.5577046085057533</v>
      </c>
      <c r="BE23" s="45">
        <v>1.5921786602841292</v>
      </c>
      <c r="BF23" s="45">
        <v>1.6087529063150237</v>
      </c>
    </row>
    <row r="24" spans="1:58" ht="13.5" thickBot="1" x14ac:dyDescent="0.25">
      <c r="A24" s="6" t="s">
        <v>1141</v>
      </c>
      <c r="B24" s="6" t="s">
        <v>1141</v>
      </c>
      <c r="C24" s="6" t="s">
        <v>18</v>
      </c>
      <c r="D24" s="6" t="s">
        <v>1141</v>
      </c>
      <c r="E24" s="6">
        <v>8.4484245118014289</v>
      </c>
      <c r="F24" s="6" t="s">
        <v>19</v>
      </c>
      <c r="G24" s="21" t="s">
        <v>1158</v>
      </c>
      <c r="H24" s="21" t="s">
        <v>1159</v>
      </c>
      <c r="I24" s="21" t="s">
        <v>1160</v>
      </c>
      <c r="J24" s="21" t="s">
        <v>1365</v>
      </c>
      <c r="K24" s="21" t="s">
        <v>10</v>
      </c>
      <c r="L24" s="21" t="s">
        <v>21</v>
      </c>
      <c r="M24" s="3">
        <v>5.6874547063384151</v>
      </c>
      <c r="N24" s="3">
        <v>8.4484245118014289</v>
      </c>
      <c r="O24" s="21" t="s">
        <v>1162</v>
      </c>
      <c r="P24" s="21"/>
      <c r="Q24" s="46">
        <v>1.6732250305255872E-3</v>
      </c>
      <c r="R24" s="46">
        <v>3.3484137727853224E-3</v>
      </c>
      <c r="S24" s="46">
        <v>5.952821387516888E-3</v>
      </c>
      <c r="T24" s="46">
        <v>9.697028017910083E-3</v>
      </c>
      <c r="U24" s="46">
        <v>1.4742099227160009E-2</v>
      </c>
      <c r="V24" s="46">
        <v>2.1150161738143491E-2</v>
      </c>
      <c r="W24" s="46">
        <v>2.8822645906862662E-2</v>
      </c>
      <c r="X24" s="46">
        <v>3.7436962423195004E-2</v>
      </c>
      <c r="Y24" s="46">
        <v>4.6397140199718759E-2</v>
      </c>
      <c r="Z24" s="46">
        <v>5.4829684149401245E-2</v>
      </c>
      <c r="AA24" s="46">
        <v>6.16514547289439E-2</v>
      </c>
      <c r="AB24" s="46">
        <v>6.5733620723236019E-2</v>
      </c>
      <c r="AC24" s="46">
        <v>6.6162934758245945E-2</v>
      </c>
      <c r="AD24" s="46">
        <v>6.2520313802460814E-2</v>
      </c>
      <c r="AE24" s="46">
        <v>5.5105928445273754E-2</v>
      </c>
      <c r="AF24" s="46">
        <v>4.4970981936447309E-2</v>
      </c>
      <c r="AG24" s="46">
        <v>3.3673669843619455E-2</v>
      </c>
      <c r="AH24" s="46">
        <v>2.2952493221229445E-2</v>
      </c>
      <c r="AI24" s="46">
        <v>1.4093699138421277E-2</v>
      </c>
      <c r="AJ24" s="46">
        <v>6.7758915751272514E-3</v>
      </c>
      <c r="AK24" s="46">
        <v>0.67758915751272497</v>
      </c>
      <c r="AL24" s="45">
        <v>0.65769117002622424</v>
      </c>
      <c r="AM24" s="45">
        <v>1.6732250305255872E-3</v>
      </c>
      <c r="AN24" s="45">
        <v>5.0216388033109093E-3</v>
      </c>
      <c r="AO24" s="45">
        <v>1.0974460190827796E-2</v>
      </c>
      <c r="AP24" s="45">
        <v>2.0671488208737879E-2</v>
      </c>
      <c r="AQ24" s="45">
        <v>3.5413587435897891E-2</v>
      </c>
      <c r="AR24" s="45">
        <v>5.6563749174041382E-2</v>
      </c>
      <c r="AS24" s="45">
        <v>8.5386395080904037E-2</v>
      </c>
      <c r="AT24" s="45">
        <v>0.12282335750409903</v>
      </c>
      <c r="AU24" s="45">
        <v>0.16922049770381781</v>
      </c>
      <c r="AV24" s="45">
        <v>0.22405018185321907</v>
      </c>
      <c r="AW24" s="45">
        <v>0.28570163658216297</v>
      </c>
      <c r="AX24" s="45">
        <v>0.35143525730539898</v>
      </c>
      <c r="AY24" s="45">
        <v>0.4175981920636449</v>
      </c>
      <c r="AZ24" s="45">
        <v>0.48011850586610572</v>
      </c>
      <c r="BA24" s="45">
        <v>0.53522443431137945</v>
      </c>
      <c r="BB24" s="45">
        <v>0.58019541624782678</v>
      </c>
      <c r="BC24" s="45">
        <v>0.61386908609144619</v>
      </c>
      <c r="BD24" s="45">
        <v>0.63682157931267569</v>
      </c>
      <c r="BE24" s="45">
        <v>0.65091527845109698</v>
      </c>
      <c r="BF24" s="45">
        <v>0.65769117002622424</v>
      </c>
    </row>
    <row r="25" spans="1:58" ht="13.5" thickBot="1" x14ac:dyDescent="0.25">
      <c r="A25" s="6" t="s">
        <v>1143</v>
      </c>
      <c r="B25" s="6" t="s">
        <v>1142</v>
      </c>
      <c r="C25" s="6" t="s">
        <v>18</v>
      </c>
      <c r="D25" s="6" t="s">
        <v>1143</v>
      </c>
      <c r="E25" s="6">
        <v>48.654617004028623</v>
      </c>
      <c r="F25" s="6" t="s">
        <v>19</v>
      </c>
      <c r="G25" s="21" t="s">
        <v>1158</v>
      </c>
      <c r="H25" s="21" t="s">
        <v>1159</v>
      </c>
      <c r="I25" s="21" t="s">
        <v>1160</v>
      </c>
      <c r="J25" s="21" t="s">
        <v>1365</v>
      </c>
      <c r="K25" s="21" t="s">
        <v>10</v>
      </c>
      <c r="L25" s="21" t="s">
        <v>22</v>
      </c>
      <c r="M25" s="3">
        <v>27.205172756080582</v>
      </c>
      <c r="N25" s="3">
        <v>48.654617004028623</v>
      </c>
      <c r="O25" s="21" t="s">
        <v>1162</v>
      </c>
      <c r="P25" s="21"/>
      <c r="Q25" s="46">
        <v>8.8915495439386111E-4</v>
      </c>
      <c r="R25" s="46">
        <v>1.7793534289273121E-3</v>
      </c>
      <c r="S25" s="46">
        <v>3.1633405745010697E-3</v>
      </c>
      <c r="T25" s="46">
        <v>5.1530190785590135E-3</v>
      </c>
      <c r="U25" s="46">
        <v>7.8339794868343537E-3</v>
      </c>
      <c r="V25" s="46">
        <v>1.1239236057683505E-2</v>
      </c>
      <c r="W25" s="46">
        <v>1.5316408695354484E-2</v>
      </c>
      <c r="X25" s="46">
        <v>1.9894072828676591E-2</v>
      </c>
      <c r="Y25" s="46">
        <v>2.4655528291569889E-2</v>
      </c>
      <c r="Z25" s="46">
        <v>2.9136598138253329E-2</v>
      </c>
      <c r="AA25" s="46">
        <v>3.2761699961307768E-2</v>
      </c>
      <c r="AB25" s="46">
        <v>3.4930970712261589E-2</v>
      </c>
      <c r="AC25" s="46">
        <v>3.5159109004634613E-2</v>
      </c>
      <c r="AD25" s="46">
        <v>3.322341332071465E-2</v>
      </c>
      <c r="AE25" s="46">
        <v>2.9283394880960986E-2</v>
      </c>
      <c r="AF25" s="46">
        <v>2.3897665085842439E-2</v>
      </c>
      <c r="AG25" s="46">
        <v>1.7894252015027774E-2</v>
      </c>
      <c r="AH25" s="46">
        <v>1.2196998425810724E-2</v>
      </c>
      <c r="AI25" s="46">
        <v>7.489418450026074E-3</v>
      </c>
      <c r="AJ25" s="46">
        <v>3.6007216331012744E-3</v>
      </c>
      <c r="AK25" s="46">
        <v>0.36007216331012737</v>
      </c>
      <c r="AL25" s="45">
        <v>0.34949833502444133</v>
      </c>
      <c r="AM25" s="45">
        <v>8.8915495439386111E-4</v>
      </c>
      <c r="AN25" s="45">
        <v>2.6685083833211734E-3</v>
      </c>
      <c r="AO25" s="45">
        <v>5.8318489578222431E-3</v>
      </c>
      <c r="AP25" s="45">
        <v>1.0984868036381257E-2</v>
      </c>
      <c r="AQ25" s="45">
        <v>1.8818847523215609E-2</v>
      </c>
      <c r="AR25" s="45">
        <v>3.0058083580899113E-2</v>
      </c>
      <c r="AS25" s="45">
        <v>4.5374492276253599E-2</v>
      </c>
      <c r="AT25" s="45">
        <v>6.526856510493019E-2</v>
      </c>
      <c r="AU25" s="45">
        <v>8.9924093396500079E-2</v>
      </c>
      <c r="AV25" s="45">
        <v>0.1190606915347534</v>
      </c>
      <c r="AW25" s="45">
        <v>0.15182239149606117</v>
      </c>
      <c r="AX25" s="45">
        <v>0.18675336220832275</v>
      </c>
      <c r="AY25" s="45">
        <v>0.22191247121295737</v>
      </c>
      <c r="AZ25" s="45">
        <v>0.25513588453367203</v>
      </c>
      <c r="BA25" s="45">
        <v>0.28441927941463302</v>
      </c>
      <c r="BB25" s="45">
        <v>0.30831694450047548</v>
      </c>
      <c r="BC25" s="45">
        <v>0.32621119651550323</v>
      </c>
      <c r="BD25" s="45">
        <v>0.33840819494131397</v>
      </c>
      <c r="BE25" s="45">
        <v>0.34589761339134006</v>
      </c>
      <c r="BF25" s="45">
        <v>0.34949833502444133</v>
      </c>
    </row>
    <row r="26" spans="1:58" ht="13.5" thickBot="1" x14ac:dyDescent="0.25">
      <c r="A26" s="6" t="s">
        <v>1138</v>
      </c>
      <c r="B26" s="6" t="s">
        <v>1141</v>
      </c>
      <c r="C26" s="6" t="s">
        <v>18</v>
      </c>
      <c r="D26" s="6" t="s">
        <v>1138</v>
      </c>
      <c r="E26" s="6">
        <v>35.702518788097414</v>
      </c>
      <c r="F26" s="6" t="s">
        <v>19</v>
      </c>
      <c r="G26" s="21" t="s">
        <v>1158</v>
      </c>
      <c r="H26" s="21" t="s">
        <v>1159</v>
      </c>
      <c r="I26" s="21" t="s">
        <v>1160</v>
      </c>
      <c r="J26" s="21" t="s">
        <v>1365</v>
      </c>
      <c r="K26" s="21" t="s">
        <v>10</v>
      </c>
      <c r="L26" s="21" t="s">
        <v>23</v>
      </c>
      <c r="M26" s="3">
        <v>6.2781167898647485</v>
      </c>
      <c r="N26" s="3">
        <v>35.702518788097414</v>
      </c>
      <c r="O26" s="21" t="s">
        <v>1162</v>
      </c>
      <c r="P26" s="21"/>
      <c r="Q26" s="46">
        <v>3.0119066787074271E-4</v>
      </c>
      <c r="R26" s="46">
        <v>6.0273481578028692E-4</v>
      </c>
      <c r="S26" s="46">
        <v>1.0715440043699701E-3</v>
      </c>
      <c r="T26" s="46">
        <v>1.7455239383779829E-3</v>
      </c>
      <c r="U26" s="46">
        <v>2.6536673974153682E-3</v>
      </c>
      <c r="V26" s="46">
        <v>3.8071575689282377E-3</v>
      </c>
      <c r="W26" s="46">
        <v>5.1882513183316506E-3</v>
      </c>
      <c r="X26" s="46">
        <v>6.7388806105489196E-3</v>
      </c>
      <c r="Y26" s="46">
        <v>8.3517670301980831E-3</v>
      </c>
      <c r="Z26" s="46">
        <v>9.8696761564179263E-3</v>
      </c>
      <c r="AA26" s="46">
        <v>1.1097636292938256E-2</v>
      </c>
      <c r="AB26" s="46">
        <v>1.1832450965053139E-2</v>
      </c>
      <c r="AC26" s="46">
        <v>1.1909730098804989E-2</v>
      </c>
      <c r="AD26" s="46">
        <v>1.1254036203209687E-2</v>
      </c>
      <c r="AE26" s="46">
        <v>9.9194018074519573E-3</v>
      </c>
      <c r="AF26" s="46">
        <v>8.0950498809995823E-3</v>
      </c>
      <c r="AG26" s="46">
        <v>6.0614650897690674E-3</v>
      </c>
      <c r="AH26" s="46">
        <v>4.131588182391276E-3</v>
      </c>
      <c r="AI26" s="46">
        <v>2.5369514433674399E-3</v>
      </c>
      <c r="AJ26" s="46">
        <v>1.2197016370782219E-3</v>
      </c>
      <c r="AK26" s="46">
        <v>0.1219701637078222</v>
      </c>
      <c r="AL26" s="45">
        <v>0.11838840510930281</v>
      </c>
      <c r="AM26" s="45">
        <v>3.0119066787074271E-4</v>
      </c>
      <c r="AN26" s="45">
        <v>9.0392548365102968E-4</v>
      </c>
      <c r="AO26" s="45">
        <v>1.975469488021E-3</v>
      </c>
      <c r="AP26" s="45">
        <v>3.7209934263989827E-3</v>
      </c>
      <c r="AQ26" s="45">
        <v>6.3746608238143508E-3</v>
      </c>
      <c r="AR26" s="45">
        <v>1.0181818392742589E-2</v>
      </c>
      <c r="AS26" s="45">
        <v>1.537006971107424E-2</v>
      </c>
      <c r="AT26" s="45">
        <v>2.2108950321623161E-2</v>
      </c>
      <c r="AU26" s="45">
        <v>3.0460717351821244E-2</v>
      </c>
      <c r="AV26" s="45">
        <v>4.0330393508239172E-2</v>
      </c>
      <c r="AW26" s="45">
        <v>5.142802980117743E-2</v>
      </c>
      <c r="AX26" s="45">
        <v>6.3260480766230573E-2</v>
      </c>
      <c r="AY26" s="45">
        <v>7.5170210865035558E-2</v>
      </c>
      <c r="AZ26" s="45">
        <v>8.6424247068245252E-2</v>
      </c>
      <c r="BA26" s="45">
        <v>9.6343648875697213E-2</v>
      </c>
      <c r="BB26" s="45">
        <v>0.1044386987566968</v>
      </c>
      <c r="BC26" s="45">
        <v>0.11050016384646587</v>
      </c>
      <c r="BD26" s="45">
        <v>0.11463175202885714</v>
      </c>
      <c r="BE26" s="45">
        <v>0.11716870347222458</v>
      </c>
      <c r="BF26" s="45">
        <v>0.11838840510930281</v>
      </c>
    </row>
    <row r="27" spans="1:58" ht="13.5" thickBot="1" x14ac:dyDescent="0.25">
      <c r="A27" s="6" t="s">
        <v>1351</v>
      </c>
      <c r="B27" s="6" t="s">
        <v>1141</v>
      </c>
      <c r="C27" s="6" t="s">
        <v>18</v>
      </c>
      <c r="D27" s="6" t="s">
        <v>1351</v>
      </c>
      <c r="E27" s="6">
        <v>10.763164834963566</v>
      </c>
      <c r="F27" s="6" t="s">
        <v>19</v>
      </c>
      <c r="G27" s="21" t="s">
        <v>1158</v>
      </c>
      <c r="H27" s="21" t="s">
        <v>1159</v>
      </c>
      <c r="I27" s="21" t="s">
        <v>1160</v>
      </c>
      <c r="J27" s="21" t="s">
        <v>1365</v>
      </c>
      <c r="K27" s="21" t="s">
        <v>15</v>
      </c>
      <c r="L27" s="21" t="s">
        <v>20</v>
      </c>
      <c r="M27" s="3">
        <v>6.4187928791078868</v>
      </c>
      <c r="N27" s="3">
        <v>10.763164834963566</v>
      </c>
      <c r="O27" s="21" t="s">
        <v>1162</v>
      </c>
      <c r="P27" s="21"/>
      <c r="Q27" s="46">
        <v>1.3110250725364652E-4</v>
      </c>
      <c r="R27" s="46">
        <v>2.6407187859793404E-4</v>
      </c>
      <c r="S27" s="46">
        <v>4.7245994996422376E-4</v>
      </c>
      <c r="T27" s="46">
        <v>7.7461029185234265E-4</v>
      </c>
      <c r="U27" s="46">
        <v>1.1853277815876172E-3</v>
      </c>
      <c r="V27" s="46">
        <v>1.7117862051637942E-3</v>
      </c>
      <c r="W27" s="46">
        <v>2.3482248852696465E-3</v>
      </c>
      <c r="X27" s="46">
        <v>3.0703086289790012E-3</v>
      </c>
      <c r="Y27" s="46">
        <v>3.8304294898568255E-3</v>
      </c>
      <c r="Z27" s="46">
        <v>4.5565915900969171E-3</v>
      </c>
      <c r="AA27" s="46">
        <v>5.1573259826813971E-3</v>
      </c>
      <c r="AB27" s="46">
        <v>5.5348994425322411E-3</v>
      </c>
      <c r="AC27" s="46">
        <v>5.60736870181137E-3</v>
      </c>
      <c r="AD27" s="46">
        <v>5.3329240206824247E-3</v>
      </c>
      <c r="AE27" s="46">
        <v>4.7306192682506718E-3</v>
      </c>
      <c r="AF27" s="46">
        <v>3.8850940187411531E-3</v>
      </c>
      <c r="AG27" s="46">
        <v>2.9266738569744869E-3</v>
      </c>
      <c r="AH27" s="46">
        <v>2.0070963515061188E-3</v>
      </c>
      <c r="AI27" s="46">
        <v>1.2399095110707163E-3</v>
      </c>
      <c r="AJ27" s="46">
        <v>5.9969542236341564E-4</v>
      </c>
      <c r="AK27" s="46">
        <v>5.9969542236341565E-2</v>
      </c>
      <c r="AL27" s="45">
        <v>5.5366519785235942E-2</v>
      </c>
      <c r="AM27" s="45">
        <v>1.3110250725364652E-4</v>
      </c>
      <c r="AN27" s="45">
        <v>3.9517438585158059E-4</v>
      </c>
      <c r="AO27" s="45">
        <v>8.6763433581580436E-4</v>
      </c>
      <c r="AP27" s="45">
        <v>1.642244627668147E-3</v>
      </c>
      <c r="AQ27" s="45">
        <v>2.8275724092557642E-3</v>
      </c>
      <c r="AR27" s="45">
        <v>4.5393586144195589E-3</v>
      </c>
      <c r="AS27" s="45">
        <v>6.8875834996892059E-3</v>
      </c>
      <c r="AT27" s="45">
        <v>9.9578921286682075E-3</v>
      </c>
      <c r="AU27" s="45">
        <v>1.3788321618525032E-2</v>
      </c>
      <c r="AV27" s="45">
        <v>1.834491320862195E-2</v>
      </c>
      <c r="AW27" s="45">
        <v>2.3502239191303349E-2</v>
      </c>
      <c r="AX27" s="45">
        <v>2.9037138633835592E-2</v>
      </c>
      <c r="AY27" s="45">
        <v>3.464450733564696E-2</v>
      </c>
      <c r="AZ27" s="45">
        <v>3.9977431356329383E-2</v>
      </c>
      <c r="BA27" s="45">
        <v>4.4708050624580054E-2</v>
      </c>
      <c r="BB27" s="45">
        <v>4.8593144643321207E-2</v>
      </c>
      <c r="BC27" s="45">
        <v>5.1519818500295696E-2</v>
      </c>
      <c r="BD27" s="45">
        <v>5.3526914851801811E-2</v>
      </c>
      <c r="BE27" s="45">
        <v>5.4766824362872529E-2</v>
      </c>
      <c r="BF27" s="45">
        <v>5.5366519785235942E-2</v>
      </c>
    </row>
    <row r="28" spans="1:58" ht="13.5" thickBot="1" x14ac:dyDescent="0.25">
      <c r="A28" s="6" t="s">
        <v>1351</v>
      </c>
      <c r="B28" s="6" t="s">
        <v>1141</v>
      </c>
      <c r="C28" s="6" t="s">
        <v>18</v>
      </c>
      <c r="D28" s="6" t="s">
        <v>1351</v>
      </c>
      <c r="E28" s="6">
        <v>14.768867596105245</v>
      </c>
      <c r="F28" s="6" t="s">
        <v>19</v>
      </c>
      <c r="G28" s="21" t="s">
        <v>1158</v>
      </c>
      <c r="H28" s="21" t="s">
        <v>1159</v>
      </c>
      <c r="I28" s="21" t="s">
        <v>1160</v>
      </c>
      <c r="J28" s="21" t="s">
        <v>1365</v>
      </c>
      <c r="K28" s="21" t="s">
        <v>15</v>
      </c>
      <c r="L28" s="21" t="s">
        <v>21</v>
      </c>
      <c r="M28" s="3">
        <v>9.9423585308034248</v>
      </c>
      <c r="N28" s="3">
        <v>14.768867596105245</v>
      </c>
      <c r="O28" s="21" t="s">
        <v>1162</v>
      </c>
      <c r="P28" s="21"/>
      <c r="Q28" s="46">
        <v>5.5458990564094505E-5</v>
      </c>
      <c r="R28" s="46">
        <v>1.1170770208895595E-4</v>
      </c>
      <c r="S28" s="46">
        <v>1.9986003666798405E-4</v>
      </c>
      <c r="T28" s="46">
        <v>3.2767569260575431E-4</v>
      </c>
      <c r="U28" s="46">
        <v>5.0141743000569727E-4</v>
      </c>
      <c r="V28" s="46">
        <v>7.2411990425366528E-4</v>
      </c>
      <c r="W28" s="46">
        <v>9.9334623328432869E-4</v>
      </c>
      <c r="X28" s="46">
        <v>1.2988021423111886E-3</v>
      </c>
      <c r="Y28" s="46">
        <v>1.6203485149479493E-3</v>
      </c>
      <c r="Z28" s="46">
        <v>1.9275296506016165E-3</v>
      </c>
      <c r="AA28" s="46">
        <v>2.1816523497610787E-3</v>
      </c>
      <c r="AB28" s="46">
        <v>2.3413734976305686E-3</v>
      </c>
      <c r="AC28" s="46">
        <v>2.3720294480829305E-3</v>
      </c>
      <c r="AD28" s="46">
        <v>2.2559338424386474E-3</v>
      </c>
      <c r="AE28" s="46">
        <v>2.0011468495614165E-3</v>
      </c>
      <c r="AF28" s="46">
        <v>1.6434727072696207E-3</v>
      </c>
      <c r="AG28" s="46">
        <v>1.2380417523526486E-3</v>
      </c>
      <c r="AH28" s="46">
        <v>8.4904202025709249E-4</v>
      </c>
      <c r="AI28" s="46">
        <v>5.2450659651964205E-4</v>
      </c>
      <c r="AJ28" s="46">
        <v>2.536831939135805E-4</v>
      </c>
      <c r="AK28" s="46">
        <v>2.536831939135805E-2</v>
      </c>
      <c r="AL28" s="45">
        <v>2.3421148555118464E-2</v>
      </c>
      <c r="AM28" s="45">
        <v>5.5458990564094505E-5</v>
      </c>
      <c r="AN28" s="45">
        <v>1.6716669265305045E-4</v>
      </c>
      <c r="AO28" s="45">
        <v>3.6702672932103451E-4</v>
      </c>
      <c r="AP28" s="45">
        <v>6.9470242192678881E-4</v>
      </c>
      <c r="AQ28" s="45">
        <v>1.1961198519324862E-3</v>
      </c>
      <c r="AR28" s="45">
        <v>1.9202397561861515E-3</v>
      </c>
      <c r="AS28" s="45">
        <v>2.9135859894704802E-3</v>
      </c>
      <c r="AT28" s="45">
        <v>4.212388131781669E-3</v>
      </c>
      <c r="AU28" s="45">
        <v>5.8327366467296185E-3</v>
      </c>
      <c r="AV28" s="45">
        <v>7.7602662973312352E-3</v>
      </c>
      <c r="AW28" s="45">
        <v>9.9419186470923147E-3</v>
      </c>
      <c r="AX28" s="45">
        <v>1.2283292144722884E-2</v>
      </c>
      <c r="AY28" s="45">
        <v>1.4655321592805814E-2</v>
      </c>
      <c r="AZ28" s="45">
        <v>1.6911255435244462E-2</v>
      </c>
      <c r="BA28" s="45">
        <v>1.8912402284805879E-2</v>
      </c>
      <c r="BB28" s="45">
        <v>2.05558749920755E-2</v>
      </c>
      <c r="BC28" s="45">
        <v>2.1793916744428148E-2</v>
      </c>
      <c r="BD28" s="45">
        <v>2.264295876468524E-2</v>
      </c>
      <c r="BE28" s="45">
        <v>2.3167465361204884E-2</v>
      </c>
      <c r="BF28" s="45">
        <v>2.3421148555118464E-2</v>
      </c>
    </row>
    <row r="29" spans="1:58" ht="13.5" thickBot="1" x14ac:dyDescent="0.25">
      <c r="A29" s="6" t="s">
        <v>1144</v>
      </c>
      <c r="B29" s="6" t="s">
        <v>1138</v>
      </c>
      <c r="C29" s="6" t="s">
        <v>18</v>
      </c>
      <c r="D29" s="6" t="s">
        <v>1144</v>
      </c>
      <c r="E29" s="6">
        <v>65.373727464869788</v>
      </c>
      <c r="F29" s="6" t="s">
        <v>19</v>
      </c>
      <c r="G29" s="21" t="s">
        <v>1158</v>
      </c>
      <c r="H29" s="21" t="s">
        <v>1159</v>
      </c>
      <c r="I29" s="21" t="s">
        <v>1160</v>
      </c>
      <c r="J29" s="21" t="s">
        <v>1365</v>
      </c>
      <c r="K29" s="21" t="s">
        <v>15</v>
      </c>
      <c r="L29" s="21" t="s">
        <v>22</v>
      </c>
      <c r="M29" s="3">
        <v>36.553644009641509</v>
      </c>
      <c r="N29" s="3">
        <v>65.373727464869788</v>
      </c>
      <c r="O29" s="21" t="s">
        <v>1162</v>
      </c>
      <c r="P29" s="21"/>
      <c r="Q29" s="46">
        <v>7.4997110945310692E-5</v>
      </c>
      <c r="R29" s="46">
        <v>1.5106216037828692E-4</v>
      </c>
      <c r="S29" s="46">
        <v>2.7027043209882832E-4</v>
      </c>
      <c r="T29" s="46">
        <v>4.4311535465172281E-4</v>
      </c>
      <c r="U29" s="46">
        <v>6.7806604926552955E-4</v>
      </c>
      <c r="V29" s="46">
        <v>9.7922627593188664E-4</v>
      </c>
      <c r="W29" s="46">
        <v>1.3433006426367084E-3</v>
      </c>
      <c r="X29" s="46">
        <v>1.7563682168060001E-3</v>
      </c>
      <c r="Y29" s="46">
        <v>2.1911949011256754E-3</v>
      </c>
      <c r="Z29" s="46">
        <v>2.6065954967117006E-3</v>
      </c>
      <c r="AA29" s="46">
        <v>2.9502452470719777E-3</v>
      </c>
      <c r="AB29" s="46">
        <v>3.1662359191927886E-3</v>
      </c>
      <c r="AC29" s="46">
        <v>3.2076919156655797E-3</v>
      </c>
      <c r="AD29" s="46">
        <v>3.0506959997968139E-3</v>
      </c>
      <c r="AE29" s="46">
        <v>2.7061479260241379E-3</v>
      </c>
      <c r="AF29" s="46">
        <v>2.2224657122138212E-3</v>
      </c>
      <c r="AG29" s="46">
        <v>1.6742020312975473E-3</v>
      </c>
      <c r="AH29" s="46">
        <v>1.1481582687095854E-3</v>
      </c>
      <c r="AI29" s="46">
        <v>7.0928949500567327E-4</v>
      </c>
      <c r="AJ29" s="46">
        <v>3.4305540806606655E-4</v>
      </c>
      <c r="AK29" s="46">
        <v>3.4305540806606652E-2</v>
      </c>
      <c r="AL29" s="45">
        <v>3.1672384563595647E-2</v>
      </c>
      <c r="AM29" s="45">
        <v>7.4997110945310692E-5</v>
      </c>
      <c r="AN29" s="45">
        <v>2.2605927132359762E-4</v>
      </c>
      <c r="AO29" s="45">
        <v>4.9632970342242599E-4</v>
      </c>
      <c r="AP29" s="45">
        <v>9.394450580741488E-4</v>
      </c>
      <c r="AQ29" s="45">
        <v>1.6175111073396782E-3</v>
      </c>
      <c r="AR29" s="45">
        <v>2.5967373832715647E-3</v>
      </c>
      <c r="AS29" s="45">
        <v>3.9400380259082728E-3</v>
      </c>
      <c r="AT29" s="45">
        <v>5.6964062427142734E-3</v>
      </c>
      <c r="AU29" s="45">
        <v>7.8876011438399479E-3</v>
      </c>
      <c r="AV29" s="45">
        <v>1.0494196640551649E-2</v>
      </c>
      <c r="AW29" s="45">
        <v>1.3444441887623627E-2</v>
      </c>
      <c r="AX29" s="45">
        <v>1.6610677806816417E-2</v>
      </c>
      <c r="AY29" s="45">
        <v>1.9818369722481997E-2</v>
      </c>
      <c r="AZ29" s="45">
        <v>2.2869065722278811E-2</v>
      </c>
      <c r="BA29" s="45">
        <v>2.5575213648302949E-2</v>
      </c>
      <c r="BB29" s="45">
        <v>2.7797679360516771E-2</v>
      </c>
      <c r="BC29" s="45">
        <v>2.9471881391814319E-2</v>
      </c>
      <c r="BD29" s="45">
        <v>3.0620039660523905E-2</v>
      </c>
      <c r="BE29" s="45">
        <v>3.1329329155529578E-2</v>
      </c>
      <c r="BF29" s="45">
        <v>3.1672384563595647E-2</v>
      </c>
    </row>
    <row r="30" spans="1:58" ht="13.5" thickBot="1" x14ac:dyDescent="0.25">
      <c r="A30" s="6" t="s">
        <v>1139</v>
      </c>
      <c r="B30" s="6" t="s">
        <v>1351</v>
      </c>
      <c r="C30" s="6" t="s">
        <v>18</v>
      </c>
      <c r="D30" s="6" t="s">
        <v>1139</v>
      </c>
      <c r="E30" s="6">
        <v>56.324547217835672</v>
      </c>
      <c r="F30" s="6" t="s">
        <v>19</v>
      </c>
      <c r="G30" s="21" t="s">
        <v>1158</v>
      </c>
      <c r="H30" s="21" t="s">
        <v>1159</v>
      </c>
      <c r="I30" s="21" t="s">
        <v>1160</v>
      </c>
      <c r="J30" s="21" t="s">
        <v>1365</v>
      </c>
      <c r="K30" s="21" t="s">
        <v>15</v>
      </c>
      <c r="L30" s="21" t="s">
        <v>23</v>
      </c>
      <c r="M30" s="3">
        <v>14.059093849862116</v>
      </c>
      <c r="N30" s="3">
        <v>56.324547217835672</v>
      </c>
      <c r="O30" s="21" t="s">
        <v>1162</v>
      </c>
      <c r="P30" s="21"/>
      <c r="Q30" s="46">
        <v>1.7965787826907998E-5</v>
      </c>
      <c r="R30" s="46">
        <v>3.6187403592249245E-5</v>
      </c>
      <c r="S30" s="46">
        <v>6.4744110510004917E-5</v>
      </c>
      <c r="T30" s="46">
        <v>1.0614964155516861E-4</v>
      </c>
      <c r="U30" s="46">
        <v>1.6243280067971668E-4</v>
      </c>
      <c r="V30" s="46">
        <v>2.3457665616952067E-4</v>
      </c>
      <c r="W30" s="46">
        <v>3.2179178676574406E-4</v>
      </c>
      <c r="X30" s="46">
        <v>4.2074339039635148E-4</v>
      </c>
      <c r="Y30" s="46">
        <v>5.2490745556496641E-4</v>
      </c>
      <c r="Z30" s="46">
        <v>6.2441794162771498E-4</v>
      </c>
      <c r="AA30" s="46">
        <v>7.0674029276794473E-4</v>
      </c>
      <c r="AB30" s="46">
        <v>7.5848152038327855E-4</v>
      </c>
      <c r="AC30" s="46">
        <v>7.6841243141965608E-4</v>
      </c>
      <c r="AD30" s="46">
        <v>7.3080357851002648E-4</v>
      </c>
      <c r="AE30" s="46">
        <v>6.4826603124259021E-4</v>
      </c>
      <c r="AF30" s="46">
        <v>5.3239847422026701E-4</v>
      </c>
      <c r="AG30" s="46">
        <v>4.0106022878139759E-4</v>
      </c>
      <c r="AH30" s="46">
        <v>2.7504483289214258E-4</v>
      </c>
      <c r="AI30" s="46">
        <v>1.6991247282070718E-4</v>
      </c>
      <c r="AJ30" s="46">
        <v>8.2179974621724648E-5</v>
      </c>
      <c r="AK30" s="46">
        <v>8.2179974621724647E-3</v>
      </c>
      <c r="AL30" s="45">
        <v>7.5872168123480802E-3</v>
      </c>
      <c r="AM30" s="45">
        <v>1.7965787826907998E-5</v>
      </c>
      <c r="AN30" s="45">
        <v>5.4153191419157239E-5</v>
      </c>
      <c r="AO30" s="45">
        <v>1.1889730192916216E-4</v>
      </c>
      <c r="AP30" s="45">
        <v>2.2504694348433077E-4</v>
      </c>
      <c r="AQ30" s="45">
        <v>3.8747974416404748E-4</v>
      </c>
      <c r="AR30" s="45">
        <v>6.2205640033356812E-4</v>
      </c>
      <c r="AS30" s="45">
        <v>9.4384818709931212E-4</v>
      </c>
      <c r="AT30" s="45">
        <v>1.3645915774956636E-3</v>
      </c>
      <c r="AU30" s="45">
        <v>1.88949903306063E-3</v>
      </c>
      <c r="AV30" s="45">
        <v>2.5139169746883449E-3</v>
      </c>
      <c r="AW30" s="45">
        <v>3.2206572674562898E-3</v>
      </c>
      <c r="AX30" s="45">
        <v>3.979138787839568E-3</v>
      </c>
      <c r="AY30" s="45">
        <v>4.7475512192592245E-3</v>
      </c>
      <c r="AZ30" s="45">
        <v>5.4783547977692512E-3</v>
      </c>
      <c r="BA30" s="45">
        <v>6.1266208290118411E-3</v>
      </c>
      <c r="BB30" s="45">
        <v>6.6590193032321082E-3</v>
      </c>
      <c r="BC30" s="45">
        <v>7.0600795320135057E-3</v>
      </c>
      <c r="BD30" s="45">
        <v>7.3351243649056484E-3</v>
      </c>
      <c r="BE30" s="45">
        <v>7.5050368377263558E-3</v>
      </c>
      <c r="BF30" s="45">
        <v>7.5872168123480802E-3</v>
      </c>
    </row>
    <row r="31" spans="1:58" ht="13.5" thickBot="1" x14ac:dyDescent="0.25">
      <c r="A31" s="6" t="s">
        <v>1350</v>
      </c>
      <c r="B31" s="6" t="s">
        <v>1350</v>
      </c>
      <c r="C31" s="6" t="s">
        <v>18</v>
      </c>
      <c r="D31" s="6" t="s">
        <v>1350</v>
      </c>
      <c r="E31" s="6">
        <v>4.0104642980793068</v>
      </c>
      <c r="F31" s="6" t="s">
        <v>19</v>
      </c>
      <c r="G31" s="21" t="s">
        <v>1158</v>
      </c>
      <c r="H31" s="21" t="s">
        <v>1159</v>
      </c>
      <c r="I31" s="21" t="s">
        <v>1160</v>
      </c>
      <c r="J31" s="21" t="s">
        <v>1365</v>
      </c>
      <c r="K31" s="21" t="s">
        <v>16</v>
      </c>
      <c r="L31" s="21" t="s">
        <v>20</v>
      </c>
      <c r="M31" s="3">
        <v>2.2472669844128079</v>
      </c>
      <c r="N31" s="3">
        <v>4.0104642980793068</v>
      </c>
      <c r="O31" s="21" t="s">
        <v>1162</v>
      </c>
      <c r="P31" s="21"/>
      <c r="Q31" s="46">
        <v>4.7476069266385703E-3</v>
      </c>
      <c r="R31" s="46">
        <v>9.6078326594806682E-3</v>
      </c>
      <c r="S31" s="46">
        <v>1.7262825788699199E-2</v>
      </c>
      <c r="T31" s="46">
        <v>2.8425411575420698E-2</v>
      </c>
      <c r="U31" s="46">
        <v>4.3656746908587105E-2</v>
      </c>
      <c r="V31" s="46">
        <v>6.3756432513142905E-2</v>
      </c>
      <c r="W31" s="46">
        <v>8.7731608272800826E-2</v>
      </c>
      <c r="X31" s="46">
        <v>0.11499971567475921</v>
      </c>
      <c r="Y31" s="46">
        <v>0.14386000133281482</v>
      </c>
      <c r="Z31" s="46">
        <v>0.17150880473796698</v>
      </c>
      <c r="AA31" s="46">
        <v>0.19587189856703918</v>
      </c>
      <c r="AB31" s="46">
        <v>0.21081633570805744</v>
      </c>
      <c r="AC31" s="46">
        <v>0.21423303334675786</v>
      </c>
      <c r="AD31" s="46">
        <v>0.20434642959697341</v>
      </c>
      <c r="AE31" s="46">
        <v>0.1817176498535252</v>
      </c>
      <c r="AF31" s="46">
        <v>0.15070826540208607</v>
      </c>
      <c r="AG31" s="46">
        <v>0.11353676735324678</v>
      </c>
      <c r="AH31" s="46">
        <v>7.8139668497044693E-2</v>
      </c>
      <c r="AI31" s="46">
        <v>4.8439958363863493E-2</v>
      </c>
      <c r="AJ31" s="46">
        <v>2.3508511369093044E-2</v>
      </c>
      <c r="AK31" s="46">
        <v>2.3508511369093039</v>
      </c>
      <c r="AL31" s="45">
        <v>2.1068755044479981</v>
      </c>
      <c r="AM31" s="45">
        <v>4.7476069266385703E-3</v>
      </c>
      <c r="AN31" s="45">
        <v>1.4355439586119238E-2</v>
      </c>
      <c r="AO31" s="45">
        <v>3.1618265374818433E-2</v>
      </c>
      <c r="AP31" s="45">
        <v>6.0043676950239128E-2</v>
      </c>
      <c r="AQ31" s="45">
        <v>0.10370042385882623</v>
      </c>
      <c r="AR31" s="45">
        <v>0.16745685637196914</v>
      </c>
      <c r="AS31" s="45">
        <v>0.25518846464476996</v>
      </c>
      <c r="AT31" s="45">
        <v>0.37018818031952916</v>
      </c>
      <c r="AU31" s="45">
        <v>0.51404818165234401</v>
      </c>
      <c r="AV31" s="45">
        <v>0.68555698639031104</v>
      </c>
      <c r="AW31" s="45">
        <v>0.88142888495735017</v>
      </c>
      <c r="AX31" s="45">
        <v>1.0922452206654076</v>
      </c>
      <c r="AY31" s="45">
        <v>1.3064782540121656</v>
      </c>
      <c r="AZ31" s="45">
        <v>1.510824683609139</v>
      </c>
      <c r="BA31" s="45">
        <v>1.6925423334626641</v>
      </c>
      <c r="BB31" s="45">
        <v>1.8432505988647503</v>
      </c>
      <c r="BC31" s="45">
        <v>1.9567873662179971</v>
      </c>
      <c r="BD31" s="45">
        <v>2.0349270347150417</v>
      </c>
      <c r="BE31" s="45">
        <v>2.0833669930789052</v>
      </c>
      <c r="BF31" s="45">
        <v>2.1068755044479981</v>
      </c>
    </row>
    <row r="32" spans="1:58" ht="13.5" thickBot="1" x14ac:dyDescent="0.25">
      <c r="A32" s="6" t="s">
        <v>1141</v>
      </c>
      <c r="B32" s="6" t="s">
        <v>1350</v>
      </c>
      <c r="C32" s="6" t="s">
        <v>18</v>
      </c>
      <c r="D32" s="6" t="s">
        <v>1141</v>
      </c>
      <c r="E32" s="6">
        <v>5.8453888769184035</v>
      </c>
      <c r="F32" s="6" t="s">
        <v>19</v>
      </c>
      <c r="G32" s="21" t="s">
        <v>1158</v>
      </c>
      <c r="H32" s="21" t="s">
        <v>1159</v>
      </c>
      <c r="I32" s="21" t="s">
        <v>1160</v>
      </c>
      <c r="J32" s="21" t="s">
        <v>1365</v>
      </c>
      <c r="K32" s="21" t="s">
        <v>16</v>
      </c>
      <c r="L32" s="21" t="s">
        <v>21</v>
      </c>
      <c r="M32" s="3">
        <v>3.9350987195267009</v>
      </c>
      <c r="N32" s="3">
        <v>5.8453888769184035</v>
      </c>
      <c r="O32" s="21" t="s">
        <v>1162</v>
      </c>
      <c r="P32" s="21"/>
      <c r="Q32" s="46">
        <v>2.5471389976954193E-3</v>
      </c>
      <c r="R32" s="46">
        <v>5.1546991207256625E-3</v>
      </c>
      <c r="S32" s="46">
        <v>9.2616801382818786E-3</v>
      </c>
      <c r="T32" s="46">
        <v>1.525051999209219E-2</v>
      </c>
      <c r="U32" s="46">
        <v>2.342228501257022E-2</v>
      </c>
      <c r="V32" s="46">
        <v>3.4205969052948426E-2</v>
      </c>
      <c r="W32" s="46">
        <v>4.7068892647439083E-2</v>
      </c>
      <c r="X32" s="46">
        <v>6.1698507278583746E-2</v>
      </c>
      <c r="Y32" s="46">
        <v>7.7182341601892218E-2</v>
      </c>
      <c r="Z32" s="46">
        <v>9.2016203478224923E-2</v>
      </c>
      <c r="AA32" s="46">
        <v>0.1050872490292684</v>
      </c>
      <c r="AB32" s="46">
        <v>0.1131050902761736</v>
      </c>
      <c r="AC32" s="46">
        <v>0.11493818301812675</v>
      </c>
      <c r="AD32" s="46">
        <v>0.10963392039593288</v>
      </c>
      <c r="AE32" s="46">
        <v>9.7493351843092144E-2</v>
      </c>
      <c r="AF32" s="46">
        <v>8.0856504342594795E-2</v>
      </c>
      <c r="AG32" s="46">
        <v>6.0913620749661328E-2</v>
      </c>
      <c r="AH32" s="46">
        <v>4.1922720219117846E-2</v>
      </c>
      <c r="AI32" s="46">
        <v>2.5988526198966033E-2</v>
      </c>
      <c r="AJ32" s="46">
        <v>1.2612553442451734E-2</v>
      </c>
      <c r="AK32" s="46">
        <v>1.261255344245173</v>
      </c>
      <c r="AL32" s="45">
        <v>1.1303599568358393</v>
      </c>
      <c r="AM32" s="45">
        <v>2.5471389976954193E-3</v>
      </c>
      <c r="AN32" s="45">
        <v>7.7018381184210819E-3</v>
      </c>
      <c r="AO32" s="45">
        <v>1.6963518256702961E-2</v>
      </c>
      <c r="AP32" s="45">
        <v>3.2214038248795152E-2</v>
      </c>
      <c r="AQ32" s="45">
        <v>5.5636323261365375E-2</v>
      </c>
      <c r="AR32" s="45">
        <v>8.9842292314313801E-2</v>
      </c>
      <c r="AS32" s="45">
        <v>0.13691118496175289</v>
      </c>
      <c r="AT32" s="45">
        <v>0.19860969224033664</v>
      </c>
      <c r="AU32" s="45">
        <v>0.27579203384222883</v>
      </c>
      <c r="AV32" s="45">
        <v>0.36780823732045376</v>
      </c>
      <c r="AW32" s="45">
        <v>0.47289548634972217</v>
      </c>
      <c r="AX32" s="45">
        <v>0.58600057662589577</v>
      </c>
      <c r="AY32" s="45">
        <v>0.70093875964402252</v>
      </c>
      <c r="AZ32" s="45">
        <v>0.81057268003995542</v>
      </c>
      <c r="BA32" s="45">
        <v>0.90806603188304758</v>
      </c>
      <c r="BB32" s="45">
        <v>0.98892253622564241</v>
      </c>
      <c r="BC32" s="45">
        <v>1.0498361569753036</v>
      </c>
      <c r="BD32" s="45">
        <v>1.0917588771944216</v>
      </c>
      <c r="BE32" s="45">
        <v>1.1177474033933876</v>
      </c>
      <c r="BF32" s="45">
        <v>1.1303599568358393</v>
      </c>
    </row>
    <row r="33" spans="1:58" ht="13.5" thickBot="1" x14ac:dyDescent="0.25">
      <c r="A33" s="6" t="s">
        <v>1351</v>
      </c>
      <c r="B33" s="6" t="s">
        <v>1141</v>
      </c>
      <c r="C33" s="6" t="s">
        <v>18</v>
      </c>
      <c r="D33" s="6" t="s">
        <v>1351</v>
      </c>
      <c r="E33" s="6">
        <v>12.700158671243859</v>
      </c>
      <c r="F33" s="6" t="s">
        <v>19</v>
      </c>
      <c r="G33" s="21" t="s">
        <v>1158</v>
      </c>
      <c r="H33" s="21" t="s">
        <v>1159</v>
      </c>
      <c r="I33" s="21" t="s">
        <v>1160</v>
      </c>
      <c r="J33" s="21" t="s">
        <v>1365</v>
      </c>
      <c r="K33" s="21" t="s">
        <v>16</v>
      </c>
      <c r="L33" s="21" t="s">
        <v>22</v>
      </c>
      <c r="M33" s="3">
        <v>5.0423468876244044</v>
      </c>
      <c r="N33" s="3">
        <v>12.700158671243859</v>
      </c>
      <c r="O33" s="21" t="s">
        <v>1162</v>
      </c>
      <c r="P33" s="21"/>
      <c r="Q33" s="46">
        <v>1.0971152442672935E-3</v>
      </c>
      <c r="R33" s="46">
        <v>2.2202553492668043E-3</v>
      </c>
      <c r="S33" s="46">
        <v>3.9892328123554222E-3</v>
      </c>
      <c r="T33" s="46">
        <v>6.5687730357337146E-3</v>
      </c>
      <c r="U33" s="46">
        <v>1.0088552672670805E-2</v>
      </c>
      <c r="V33" s="46">
        <v>1.4733349898407268E-2</v>
      </c>
      <c r="W33" s="46">
        <v>2.027372660110368E-2</v>
      </c>
      <c r="X33" s="46">
        <v>2.6575060467887778E-2</v>
      </c>
      <c r="Y33" s="46">
        <v>3.3244327708969124E-2</v>
      </c>
      <c r="Z33" s="46">
        <v>3.9633635874171243E-2</v>
      </c>
      <c r="AA33" s="46">
        <v>4.5263655808512028E-2</v>
      </c>
      <c r="AB33" s="46">
        <v>4.871713670062415E-2</v>
      </c>
      <c r="AC33" s="46">
        <v>4.9506694707930433E-2</v>
      </c>
      <c r="AD33" s="46">
        <v>4.7222018689985858E-2</v>
      </c>
      <c r="AE33" s="46">
        <v>4.1992778022144447E-2</v>
      </c>
      <c r="AF33" s="46">
        <v>3.4826879723755463E-2</v>
      </c>
      <c r="AG33" s="46">
        <v>2.6236990587649601E-2</v>
      </c>
      <c r="AH33" s="46">
        <v>1.8057143907403986E-2</v>
      </c>
      <c r="AI33" s="46">
        <v>1.1193895698162868E-2</v>
      </c>
      <c r="AJ33" s="46">
        <v>5.4325361369636452E-3</v>
      </c>
      <c r="AK33" s="46">
        <v>0.5432536136963646</v>
      </c>
      <c r="AL33" s="45">
        <v>0.4868737596479657</v>
      </c>
      <c r="AM33" s="45">
        <v>1.0971152442672935E-3</v>
      </c>
      <c r="AN33" s="45">
        <v>3.3173705935340978E-3</v>
      </c>
      <c r="AO33" s="45">
        <v>7.30660340588952E-3</v>
      </c>
      <c r="AP33" s="45">
        <v>1.3875376441623235E-2</v>
      </c>
      <c r="AQ33" s="45">
        <v>2.3963929114294041E-2</v>
      </c>
      <c r="AR33" s="45">
        <v>3.8697279012701313E-2</v>
      </c>
      <c r="AS33" s="45">
        <v>5.8971005613804993E-2</v>
      </c>
      <c r="AT33" s="45">
        <v>8.5546066081692768E-2</v>
      </c>
      <c r="AU33" s="45">
        <v>0.11879039379066189</v>
      </c>
      <c r="AV33" s="45">
        <v>0.15842402966483313</v>
      </c>
      <c r="AW33" s="45">
        <v>0.20368768547334515</v>
      </c>
      <c r="AX33" s="45">
        <v>0.25240482217396931</v>
      </c>
      <c r="AY33" s="45">
        <v>0.30191151688189977</v>
      </c>
      <c r="AZ33" s="45">
        <v>0.34913353557188564</v>
      </c>
      <c r="BA33" s="45">
        <v>0.39112631359403011</v>
      </c>
      <c r="BB33" s="45">
        <v>0.42595319331778558</v>
      </c>
      <c r="BC33" s="45">
        <v>0.45219018390543519</v>
      </c>
      <c r="BD33" s="45">
        <v>0.47024732781283918</v>
      </c>
      <c r="BE33" s="45">
        <v>0.48144122351100205</v>
      </c>
      <c r="BF33" s="45">
        <v>0.4868737596479657</v>
      </c>
    </row>
    <row r="34" spans="1:58" ht="13.5" thickBot="1" x14ac:dyDescent="0.25">
      <c r="A34" s="6" t="s">
        <v>1137</v>
      </c>
      <c r="B34" s="6" t="s">
        <v>1350</v>
      </c>
      <c r="C34" s="6" t="s">
        <v>18</v>
      </c>
      <c r="D34" s="6" t="s">
        <v>1137</v>
      </c>
      <c r="E34" s="6">
        <v>19.480834905101425</v>
      </c>
      <c r="F34" s="6" t="s">
        <v>19</v>
      </c>
      <c r="G34" s="21" t="s">
        <v>1158</v>
      </c>
      <c r="H34" s="21" t="s">
        <v>1159</v>
      </c>
      <c r="I34" s="21" t="s">
        <v>1160</v>
      </c>
      <c r="J34" s="21" t="s">
        <v>1365</v>
      </c>
      <c r="K34" s="21" t="s">
        <v>16</v>
      </c>
      <c r="L34" s="21" t="s">
        <v>23</v>
      </c>
      <c r="M34" s="3">
        <v>1.8908800828591512</v>
      </c>
      <c r="N34" s="3">
        <v>19.480834905101425</v>
      </c>
      <c r="O34" s="21" t="s">
        <v>1162</v>
      </c>
      <c r="P34" s="21"/>
      <c r="Q34" s="46">
        <v>2.999923985691137E-4</v>
      </c>
      <c r="R34" s="46">
        <v>6.0710096878407733E-4</v>
      </c>
      <c r="S34" s="46">
        <v>1.0908056615586946E-3</v>
      </c>
      <c r="T34" s="46">
        <v>1.796148571394543E-3</v>
      </c>
      <c r="U34" s="46">
        <v>2.7585881521376464E-3</v>
      </c>
      <c r="V34" s="46">
        <v>4.0286496774849037E-3</v>
      </c>
      <c r="W34" s="46">
        <v>5.5435961744031391E-3</v>
      </c>
      <c r="X34" s="46">
        <v>7.2666168604786649E-3</v>
      </c>
      <c r="Y34" s="46">
        <v>9.0902443114731987E-3</v>
      </c>
      <c r="Z34" s="46">
        <v>1.0837320465680039E-2</v>
      </c>
      <c r="AA34" s="46">
        <v>1.2376778779581047E-2</v>
      </c>
      <c r="AB34" s="46">
        <v>1.3321089800370134E-2</v>
      </c>
      <c r="AC34" s="46">
        <v>1.353698453126456E-2</v>
      </c>
      <c r="AD34" s="46">
        <v>1.2912268538885604E-2</v>
      </c>
      <c r="AE34" s="46">
        <v>1.1482398287024713E-2</v>
      </c>
      <c r="AF34" s="46">
        <v>9.5229733043997299E-3</v>
      </c>
      <c r="AG34" s="46">
        <v>7.1741758933272634E-3</v>
      </c>
      <c r="AH34" s="46">
        <v>4.9374994472048501E-3</v>
      </c>
      <c r="AI34" s="46">
        <v>3.0608303342526772E-3</v>
      </c>
      <c r="AJ34" s="46">
        <v>1.4854588472421751E-3</v>
      </c>
      <c r="AK34" s="46">
        <v>0.14854588472421754</v>
      </c>
      <c r="AL34" s="45">
        <v>0.13312952100551678</v>
      </c>
      <c r="AM34" s="45">
        <v>2.999923985691137E-4</v>
      </c>
      <c r="AN34" s="45">
        <v>9.0709336735319104E-4</v>
      </c>
      <c r="AO34" s="45">
        <v>1.9978990289118855E-3</v>
      </c>
      <c r="AP34" s="45">
        <v>3.7940476003064287E-3</v>
      </c>
      <c r="AQ34" s="45">
        <v>6.5526357524440752E-3</v>
      </c>
      <c r="AR34" s="45">
        <v>1.0581285429928979E-2</v>
      </c>
      <c r="AS34" s="45">
        <v>1.612488160433212E-2</v>
      </c>
      <c r="AT34" s="45">
        <v>2.3391498464810784E-2</v>
      </c>
      <c r="AU34" s="45">
        <v>3.2481742776283982E-2</v>
      </c>
      <c r="AV34" s="45">
        <v>4.3319063241964023E-2</v>
      </c>
      <c r="AW34" s="45">
        <v>5.5695842021545067E-2</v>
      </c>
      <c r="AX34" s="45">
        <v>6.9016931821915206E-2</v>
      </c>
      <c r="AY34" s="45">
        <v>8.2553916353179768E-2</v>
      </c>
      <c r="AZ34" s="45">
        <v>9.5466184892065376E-2</v>
      </c>
      <c r="BA34" s="45">
        <v>0.10694858317909009</v>
      </c>
      <c r="BB34" s="45">
        <v>0.11647155648348982</v>
      </c>
      <c r="BC34" s="45">
        <v>0.12364573237681709</v>
      </c>
      <c r="BD34" s="45">
        <v>0.12858323182402193</v>
      </c>
      <c r="BE34" s="45">
        <v>0.13164406215827459</v>
      </c>
      <c r="BF34" s="45">
        <v>0.13312952100551678</v>
      </c>
    </row>
    <row r="35" spans="1:58" ht="13.5" thickBot="1" x14ac:dyDescent="0.25">
      <c r="A35" s="6" t="s">
        <v>1140</v>
      </c>
      <c r="B35" s="6" t="s">
        <v>1139</v>
      </c>
      <c r="C35" s="6" t="s">
        <v>18</v>
      </c>
      <c r="D35" s="6" t="s">
        <v>1140</v>
      </c>
      <c r="E35" s="6">
        <v>89.247868128946237</v>
      </c>
      <c r="F35" s="6" t="s">
        <v>19</v>
      </c>
      <c r="G35" s="21" t="s">
        <v>1158</v>
      </c>
      <c r="H35" s="21" t="s">
        <v>1159</v>
      </c>
      <c r="I35" s="21" t="s">
        <v>1160</v>
      </c>
      <c r="J35" s="21" t="s">
        <v>1365</v>
      </c>
      <c r="K35" s="21" t="s">
        <v>17</v>
      </c>
      <c r="L35" s="21" t="s">
        <v>20</v>
      </c>
      <c r="M35" s="3">
        <v>58.985375309922098</v>
      </c>
      <c r="N35" s="3">
        <v>89.247868128946237</v>
      </c>
      <c r="O35" s="21" t="s">
        <v>1162</v>
      </c>
      <c r="P35" s="21"/>
      <c r="Q35" s="46">
        <v>1.7771094838935743E-3</v>
      </c>
      <c r="R35" s="46">
        <v>3.595233221116731E-3</v>
      </c>
      <c r="S35" s="46">
        <v>6.4605796199314093E-3</v>
      </c>
      <c r="T35" s="46">
        <v>1.0643775482653165E-2</v>
      </c>
      <c r="U35" s="46">
        <v>1.6350678124487365E-2</v>
      </c>
      <c r="V35" s="46">
        <v>2.3917862198789528E-2</v>
      </c>
      <c r="W35" s="46">
        <v>3.2920863645092578E-2</v>
      </c>
      <c r="X35" s="46">
        <v>4.3181425802224623E-2</v>
      </c>
      <c r="Y35" s="46">
        <v>5.3998698499976246E-2</v>
      </c>
      <c r="Z35" s="46">
        <v>6.4421629691002902E-2</v>
      </c>
      <c r="AA35" s="46">
        <v>7.3695185939587501E-2</v>
      </c>
      <c r="AB35" s="46">
        <v>7.9342821931485452E-2</v>
      </c>
      <c r="AC35" s="46">
        <v>8.0679214162207663E-2</v>
      </c>
      <c r="AD35" s="46">
        <v>7.700417007123328E-2</v>
      </c>
      <c r="AE35" s="46">
        <v>6.849963992805419E-2</v>
      </c>
      <c r="AF35" s="46">
        <v>5.6927989475074672E-2</v>
      </c>
      <c r="AG35" s="46">
        <v>4.2873652962221655E-2</v>
      </c>
      <c r="AH35" s="46">
        <v>2.9524711430485261E-2</v>
      </c>
      <c r="AI35" s="46">
        <v>1.8313517268461019E-2</v>
      </c>
      <c r="AJ35" s="46">
        <v>8.8928512043941477E-3</v>
      </c>
      <c r="AK35" s="46">
        <v>0.88928512043941477</v>
      </c>
      <c r="AL35" s="45">
        <v>0.79302161014237305</v>
      </c>
      <c r="AM35" s="45">
        <v>1.7771094838935743E-3</v>
      </c>
      <c r="AN35" s="45">
        <v>5.3723427050103058E-3</v>
      </c>
      <c r="AO35" s="45">
        <v>1.1832922324941715E-2</v>
      </c>
      <c r="AP35" s="45">
        <v>2.247669780759488E-2</v>
      </c>
      <c r="AQ35" s="45">
        <v>3.8827375932082242E-2</v>
      </c>
      <c r="AR35" s="45">
        <v>6.2745238130871767E-2</v>
      </c>
      <c r="AS35" s="45">
        <v>9.5666101775964352E-2</v>
      </c>
      <c r="AT35" s="45">
        <v>0.13884752757818897</v>
      </c>
      <c r="AU35" s="45">
        <v>0.19284622607816521</v>
      </c>
      <c r="AV35" s="45">
        <v>0.25726785576916811</v>
      </c>
      <c r="AW35" s="45">
        <v>0.33096304170875562</v>
      </c>
      <c r="AX35" s="45">
        <v>0.41030586364024108</v>
      </c>
      <c r="AY35" s="45">
        <v>0.49098507780244871</v>
      </c>
      <c r="AZ35" s="45">
        <v>0.56798924787368199</v>
      </c>
      <c r="BA35" s="45">
        <v>0.63648888780173618</v>
      </c>
      <c r="BB35" s="45">
        <v>0.69341687727681089</v>
      </c>
      <c r="BC35" s="45">
        <v>0.73629053023903257</v>
      </c>
      <c r="BD35" s="45">
        <v>0.76581524166951787</v>
      </c>
      <c r="BE35" s="45">
        <v>0.78412875893797884</v>
      </c>
      <c r="BF35" s="45">
        <v>0.79302161014237305</v>
      </c>
    </row>
    <row r="36" spans="1:58" ht="13.5" thickBot="1" x14ac:dyDescent="0.25">
      <c r="A36" s="6" t="s">
        <v>1141</v>
      </c>
      <c r="B36" s="6" t="s">
        <v>1141</v>
      </c>
      <c r="C36" s="6" t="s">
        <v>18</v>
      </c>
      <c r="D36" s="6" t="s">
        <v>1141</v>
      </c>
      <c r="E36" s="6">
        <v>7.5900171762878568</v>
      </c>
      <c r="F36" s="6" t="s">
        <v>19</v>
      </c>
      <c r="G36" s="21" t="s">
        <v>1158</v>
      </c>
      <c r="H36" s="21" t="s">
        <v>1159</v>
      </c>
      <c r="I36" s="21" t="s">
        <v>1160</v>
      </c>
      <c r="J36" s="21" t="s">
        <v>1365</v>
      </c>
      <c r="K36" s="21" t="s">
        <v>17</v>
      </c>
      <c r="L36" s="21" t="s">
        <v>21</v>
      </c>
      <c r="M36" s="3">
        <v>5.1095773951897749</v>
      </c>
      <c r="N36" s="3">
        <v>7.5900171762878568</v>
      </c>
      <c r="O36" s="21" t="s">
        <v>1162</v>
      </c>
      <c r="P36" s="21"/>
      <c r="Q36" s="46">
        <v>1.0650224929784819E-3</v>
      </c>
      <c r="R36" s="46">
        <v>2.1546248459625604E-3</v>
      </c>
      <c r="S36" s="46">
        <v>3.8718281992565083E-3</v>
      </c>
      <c r="T36" s="46">
        <v>6.3788193141607191E-3</v>
      </c>
      <c r="U36" s="46">
        <v>9.7989685699483471E-3</v>
      </c>
      <c r="V36" s="46">
        <v>1.4333985303966856E-2</v>
      </c>
      <c r="W36" s="46">
        <v>1.9729488018646404E-2</v>
      </c>
      <c r="X36" s="46">
        <v>2.5878647418779276E-2</v>
      </c>
      <c r="Y36" s="46">
        <v>3.2361443690028836E-2</v>
      </c>
      <c r="Z36" s="46">
        <v>3.8607910923375274E-2</v>
      </c>
      <c r="AA36" s="46">
        <v>4.4165557249703259E-2</v>
      </c>
      <c r="AB36" s="46">
        <v>4.7550187976195049E-2</v>
      </c>
      <c r="AC36" s="46">
        <v>4.8351088426088817E-2</v>
      </c>
      <c r="AD36" s="46">
        <v>4.6148632890822661E-2</v>
      </c>
      <c r="AE36" s="46">
        <v>4.1051864246690183E-2</v>
      </c>
      <c r="AF36" s="46">
        <v>3.4116969055930001E-2</v>
      </c>
      <c r="AG36" s="46">
        <v>2.5694199020803769E-2</v>
      </c>
      <c r="AH36" s="46">
        <v>1.7694172507184001E-2</v>
      </c>
      <c r="AI36" s="46">
        <v>1.0975298929657174E-2</v>
      </c>
      <c r="AJ36" s="46">
        <v>5.3294896264015059E-3</v>
      </c>
      <c r="AK36" s="46">
        <v>0.53294896264015068</v>
      </c>
      <c r="AL36" s="45">
        <v>0.47525819870657965</v>
      </c>
      <c r="AM36" s="45">
        <v>1.0650224929784819E-3</v>
      </c>
      <c r="AN36" s="45">
        <v>3.2196473389410423E-3</v>
      </c>
      <c r="AO36" s="45">
        <v>7.0914755381975506E-3</v>
      </c>
      <c r="AP36" s="45">
        <v>1.347029485235827E-2</v>
      </c>
      <c r="AQ36" s="45">
        <v>2.3269263422306619E-2</v>
      </c>
      <c r="AR36" s="45">
        <v>3.7603248726273478E-2</v>
      </c>
      <c r="AS36" s="45">
        <v>5.7332736744919885E-2</v>
      </c>
      <c r="AT36" s="45">
        <v>8.3211384163699165E-2</v>
      </c>
      <c r="AU36" s="45">
        <v>0.11557282785372799</v>
      </c>
      <c r="AV36" s="45">
        <v>0.15418073877710325</v>
      </c>
      <c r="AW36" s="45">
        <v>0.19834629602680651</v>
      </c>
      <c r="AX36" s="45">
        <v>0.24589648400300157</v>
      </c>
      <c r="AY36" s="45">
        <v>0.29424757242909039</v>
      </c>
      <c r="AZ36" s="45">
        <v>0.34039620531991305</v>
      </c>
      <c r="BA36" s="45">
        <v>0.38144806956660321</v>
      </c>
      <c r="BB36" s="45">
        <v>0.41556503862253319</v>
      </c>
      <c r="BC36" s="45">
        <v>0.44125923764333697</v>
      </c>
      <c r="BD36" s="45">
        <v>0.45895341015052099</v>
      </c>
      <c r="BE36" s="45">
        <v>0.46992870908017814</v>
      </c>
      <c r="BF36" s="45">
        <v>0.47525819870657965</v>
      </c>
    </row>
    <row r="37" spans="1:58" ht="13.5" thickBot="1" x14ac:dyDescent="0.25">
      <c r="A37" s="6" t="s">
        <v>1137</v>
      </c>
      <c r="B37" s="6" t="s">
        <v>1141</v>
      </c>
      <c r="C37" s="6" t="s">
        <v>18</v>
      </c>
      <c r="D37" s="6" t="s">
        <v>1137</v>
      </c>
      <c r="E37" s="6">
        <v>17.787683566020831</v>
      </c>
      <c r="F37" s="6" t="s">
        <v>19</v>
      </c>
      <c r="G37" s="21" t="s">
        <v>1158</v>
      </c>
      <c r="H37" s="21" t="s">
        <v>1159</v>
      </c>
      <c r="I37" s="21" t="s">
        <v>1160</v>
      </c>
      <c r="J37" s="21" t="s">
        <v>1365</v>
      </c>
      <c r="K37" s="21" t="s">
        <v>17</v>
      </c>
      <c r="L37" s="21" t="s">
        <v>22</v>
      </c>
      <c r="M37" s="3">
        <v>8.3675122126405785</v>
      </c>
      <c r="N37" s="3">
        <v>17.787683566020831</v>
      </c>
      <c r="O37" s="21" t="s">
        <v>1162</v>
      </c>
      <c r="P37" s="21"/>
      <c r="Q37" s="46">
        <v>1.1200462796812213E-3</v>
      </c>
      <c r="R37" s="46">
        <v>2.2659423239785514E-3</v>
      </c>
      <c r="S37" s="46">
        <v>4.0718640204622557E-3</v>
      </c>
      <c r="T37" s="46">
        <v>6.708377418023965E-3</v>
      </c>
      <c r="U37" s="46">
        <v>1.0305226757033022E-2</v>
      </c>
      <c r="V37" s="46">
        <v>1.5074542574039096E-2</v>
      </c>
      <c r="W37" s="46">
        <v>2.0748800894805717E-2</v>
      </c>
      <c r="X37" s="46">
        <v>2.7215653148812316E-2</v>
      </c>
      <c r="Y37" s="46">
        <v>3.4033379434797034E-2</v>
      </c>
      <c r="Z37" s="46">
        <v>4.0602566876363745E-2</v>
      </c>
      <c r="AA37" s="46">
        <v>4.6447345867067606E-2</v>
      </c>
      <c r="AB37" s="46">
        <v>5.0006841631988E-2</v>
      </c>
      <c r="AC37" s="46">
        <v>5.0849120152125005E-2</v>
      </c>
      <c r="AD37" s="46">
        <v>4.8532875993244115E-2</v>
      </c>
      <c r="AE37" s="46">
        <v>4.3172785670370688E-2</v>
      </c>
      <c r="AF37" s="46">
        <v>3.5879603029065614E-2</v>
      </c>
      <c r="AG37" s="46">
        <v>2.7021675328336575E-2</v>
      </c>
      <c r="AH37" s="46">
        <v>1.8608331954834662E-2</v>
      </c>
      <c r="AI37" s="46">
        <v>1.1542331561630394E-2</v>
      </c>
      <c r="AJ37" s="46">
        <v>5.6048347034969971E-3</v>
      </c>
      <c r="AK37" s="46">
        <v>0.5604834703496997</v>
      </c>
      <c r="AL37" s="45">
        <v>0.49981214562015663</v>
      </c>
      <c r="AM37" s="45">
        <v>1.1200462796812213E-3</v>
      </c>
      <c r="AN37" s="45">
        <v>3.3859886036597727E-3</v>
      </c>
      <c r="AO37" s="45">
        <v>7.4578526241220284E-3</v>
      </c>
      <c r="AP37" s="45">
        <v>1.4166230042145993E-2</v>
      </c>
      <c r="AQ37" s="45">
        <v>2.4471456799179017E-2</v>
      </c>
      <c r="AR37" s="45">
        <v>3.9545999373218114E-2</v>
      </c>
      <c r="AS37" s="45">
        <v>6.0294800268023835E-2</v>
      </c>
      <c r="AT37" s="45">
        <v>8.7510453416836151E-2</v>
      </c>
      <c r="AU37" s="45">
        <v>0.12154383285163319</v>
      </c>
      <c r="AV37" s="45">
        <v>0.16214639972799694</v>
      </c>
      <c r="AW37" s="45">
        <v>0.20859374559506455</v>
      </c>
      <c r="AX37" s="45">
        <v>0.25860058722705254</v>
      </c>
      <c r="AY37" s="45">
        <v>0.30944970737917754</v>
      </c>
      <c r="AZ37" s="45">
        <v>0.35798258337242167</v>
      </c>
      <c r="BA37" s="45">
        <v>0.40115536904279236</v>
      </c>
      <c r="BB37" s="45">
        <v>0.43703497207185799</v>
      </c>
      <c r="BC37" s="45">
        <v>0.46405664740019459</v>
      </c>
      <c r="BD37" s="45">
        <v>0.48266497935502928</v>
      </c>
      <c r="BE37" s="45">
        <v>0.49420731091665965</v>
      </c>
      <c r="BF37" s="45">
        <v>0.49981214562015663</v>
      </c>
    </row>
    <row r="38" spans="1:58" ht="13.5" thickBot="1" x14ac:dyDescent="0.25">
      <c r="A38" s="6" t="s">
        <v>1352</v>
      </c>
      <c r="B38" s="6" t="s">
        <v>1350</v>
      </c>
      <c r="C38" s="6" t="s">
        <v>18</v>
      </c>
      <c r="D38" s="6" t="s">
        <v>1352</v>
      </c>
      <c r="E38" s="6">
        <v>23.208385752623279</v>
      </c>
      <c r="F38" s="6" t="s">
        <v>19</v>
      </c>
      <c r="G38" s="21" t="s">
        <v>1158</v>
      </c>
      <c r="H38" s="21" t="s">
        <v>1159</v>
      </c>
      <c r="I38" s="21" t="s">
        <v>1160</v>
      </c>
      <c r="J38" s="21" t="s">
        <v>1365</v>
      </c>
      <c r="K38" s="21" t="s">
        <v>17</v>
      </c>
      <c r="L38" s="21" t="s">
        <v>23</v>
      </c>
      <c r="M38" s="3">
        <v>4.0810833858528062</v>
      </c>
      <c r="N38" s="3">
        <v>23.208385752623279</v>
      </c>
      <c r="O38" s="21" t="s">
        <v>1162</v>
      </c>
      <c r="P38" s="21"/>
      <c r="Q38" s="46">
        <v>3.6445709930608093E-4</v>
      </c>
      <c r="R38" s="46">
        <v>7.3732557446389295E-4</v>
      </c>
      <c r="S38" s="46">
        <v>1.3249628846486953E-3</v>
      </c>
      <c r="T38" s="46">
        <v>2.1828703145367204E-3</v>
      </c>
      <c r="U38" s="46">
        <v>3.3532659495361353E-3</v>
      </c>
      <c r="V38" s="46">
        <v>4.9051759374299933E-3</v>
      </c>
      <c r="W38" s="46">
        <v>6.751549400577055E-3</v>
      </c>
      <c r="X38" s="46">
        <v>8.8558287119703625E-3</v>
      </c>
      <c r="Y38" s="46">
        <v>1.1074280566263389E-2</v>
      </c>
      <c r="Z38" s="46">
        <v>1.3211859203132533E-2</v>
      </c>
      <c r="AA38" s="46">
        <v>1.5113719184885539E-2</v>
      </c>
      <c r="AB38" s="46">
        <v>1.6271960165646079E-2</v>
      </c>
      <c r="AC38" s="46">
        <v>1.6546033114082027E-2</v>
      </c>
      <c r="AD38" s="46">
        <v>1.5792339590212062E-2</v>
      </c>
      <c r="AE38" s="46">
        <v>1.4048194721797308E-2</v>
      </c>
      <c r="AF38" s="46">
        <v>1.1675031899528907E-2</v>
      </c>
      <c r="AG38" s="46">
        <v>8.7927093614017394E-3</v>
      </c>
      <c r="AH38" s="46">
        <v>6.0550521975876962E-3</v>
      </c>
      <c r="AI38" s="46">
        <v>3.7558132699464196E-3</v>
      </c>
      <c r="AJ38" s="46">
        <v>1.8237833875114134E-3</v>
      </c>
      <c r="AK38" s="46">
        <v>0.18237833875114134</v>
      </c>
      <c r="AL38" s="45">
        <v>0.16263621253446406</v>
      </c>
      <c r="AM38" s="45">
        <v>3.6445709930608093E-4</v>
      </c>
      <c r="AN38" s="45">
        <v>1.1017826737699738E-3</v>
      </c>
      <c r="AO38" s="45">
        <v>2.4267455584186691E-3</v>
      </c>
      <c r="AP38" s="45">
        <v>4.6096158729553895E-3</v>
      </c>
      <c r="AQ38" s="45">
        <v>7.9628818224915243E-3</v>
      </c>
      <c r="AR38" s="45">
        <v>1.2868057759921517E-2</v>
      </c>
      <c r="AS38" s="45">
        <v>1.961960716049857E-2</v>
      </c>
      <c r="AT38" s="45">
        <v>2.8475435872468931E-2</v>
      </c>
      <c r="AU38" s="45">
        <v>3.954971643873232E-2</v>
      </c>
      <c r="AV38" s="45">
        <v>5.2761575641864851E-2</v>
      </c>
      <c r="AW38" s="45">
        <v>6.7875294826750393E-2</v>
      </c>
      <c r="AX38" s="45">
        <v>8.4147254992396475E-2</v>
      </c>
      <c r="AY38" s="45">
        <v>0.1006932881064785</v>
      </c>
      <c r="AZ38" s="45">
        <v>0.11648562769669056</v>
      </c>
      <c r="BA38" s="45">
        <v>0.13053382241848788</v>
      </c>
      <c r="BB38" s="45">
        <v>0.14220885431801678</v>
      </c>
      <c r="BC38" s="45">
        <v>0.15100156367941853</v>
      </c>
      <c r="BD38" s="45">
        <v>0.15705661587700623</v>
      </c>
      <c r="BE38" s="45">
        <v>0.16081242914695265</v>
      </c>
      <c r="BF38" s="45">
        <v>0.16263621253446406</v>
      </c>
    </row>
    <row r="39" spans="1:58" ht="13.5" thickBot="1" x14ac:dyDescent="0.25">
      <c r="A39" s="6" t="s">
        <v>1350</v>
      </c>
      <c r="B39" s="6" t="s">
        <v>1350</v>
      </c>
      <c r="C39" s="6" t="s">
        <v>24</v>
      </c>
      <c r="D39" s="6" t="s">
        <v>1350</v>
      </c>
      <c r="E39" s="6">
        <v>1.201793141709693</v>
      </c>
      <c r="F39" s="6" t="s">
        <v>25</v>
      </c>
      <c r="G39" s="21" t="s">
        <v>1158</v>
      </c>
      <c r="H39" s="21" t="s">
        <v>1159</v>
      </c>
      <c r="I39" s="21" t="s">
        <v>1160</v>
      </c>
      <c r="J39" s="21" t="s">
        <v>1365</v>
      </c>
      <c r="K39" s="21" t="s">
        <v>27</v>
      </c>
      <c r="L39" s="21" t="s">
        <v>26</v>
      </c>
      <c r="M39" s="3">
        <v>-1.4769642080914254</v>
      </c>
      <c r="N39" s="3">
        <v>1.201793141709693</v>
      </c>
      <c r="O39" s="21" t="s">
        <v>1163</v>
      </c>
      <c r="P39" s="21"/>
      <c r="Q39" s="46">
        <v>1.2820379514542991E-4</v>
      </c>
      <c r="R39" s="46">
        <v>1.6040468154076469E-4</v>
      </c>
      <c r="S39" s="46">
        <v>1.9985418752037153E-4</v>
      </c>
      <c r="T39" s="46">
        <v>2.3673695942697415E-4</v>
      </c>
      <c r="U39" s="46">
        <v>2.7585011101282118E-4</v>
      </c>
      <c r="V39" s="46">
        <v>3.2973847591391824E-4</v>
      </c>
      <c r="W39" s="46">
        <v>3.7118513443251569E-4</v>
      </c>
      <c r="X39" s="46">
        <v>3.8766204217617709E-4</v>
      </c>
      <c r="Y39" s="46">
        <v>3.7391391660128665E-4</v>
      </c>
      <c r="Z39" s="46">
        <v>3.2755213291128923E-4</v>
      </c>
      <c r="AA39" s="46">
        <v>2.5845711372796441E-4</v>
      </c>
      <c r="AB39" s="46">
        <v>1.8096167658516074E-4</v>
      </c>
      <c r="AC39" s="46">
        <v>1.1027116957000162E-4</v>
      </c>
      <c r="AD39" s="46">
        <v>5.7404743881116178E-5</v>
      </c>
      <c r="AE39" s="46">
        <v>2.5087953769403359E-5</v>
      </c>
      <c r="AF39" s="46">
        <v>8.9238264215411931E-6</v>
      </c>
      <c r="AG39" s="46">
        <v>2.5579468334588048E-6</v>
      </c>
      <c r="AH39" s="46">
        <v>5.6705409482766539E-7</v>
      </c>
      <c r="AI39" s="46">
        <v>9.4775589080078633E-8</v>
      </c>
      <c r="AJ39" s="46">
        <v>1.1564481152292446E-8</v>
      </c>
      <c r="AK39" s="46">
        <v>4.3047632345440522E-3</v>
      </c>
      <c r="AL39" s="45">
        <v>3.4354392616352536E-3</v>
      </c>
      <c r="AM39" s="45">
        <v>1.2820379514542991E-4</v>
      </c>
      <c r="AN39" s="45">
        <v>2.8860847668619463E-4</v>
      </c>
      <c r="AO39" s="45">
        <v>4.884626642065661E-4</v>
      </c>
      <c r="AP39" s="45">
        <v>7.2519962363354026E-4</v>
      </c>
      <c r="AQ39" s="45">
        <v>1.0010497346463615E-3</v>
      </c>
      <c r="AR39" s="45">
        <v>1.3307882105602798E-3</v>
      </c>
      <c r="AS39" s="45">
        <v>1.7019733449927955E-3</v>
      </c>
      <c r="AT39" s="45">
        <v>2.0896353871689725E-3</v>
      </c>
      <c r="AU39" s="45">
        <v>2.4635493037702592E-3</v>
      </c>
      <c r="AV39" s="45">
        <v>2.7911014366815484E-3</v>
      </c>
      <c r="AW39" s="45">
        <v>3.0495585504095126E-3</v>
      </c>
      <c r="AX39" s="45">
        <v>3.2305202269946732E-3</v>
      </c>
      <c r="AY39" s="45">
        <v>3.3407913965646748E-3</v>
      </c>
      <c r="AZ39" s="45">
        <v>3.3981961404457909E-3</v>
      </c>
      <c r="BA39" s="45">
        <v>3.4232840942151942E-3</v>
      </c>
      <c r="BB39" s="45">
        <v>3.4322079206367353E-3</v>
      </c>
      <c r="BC39" s="45">
        <v>3.434765867470194E-3</v>
      </c>
      <c r="BD39" s="45">
        <v>3.4353329215650215E-3</v>
      </c>
      <c r="BE39" s="45">
        <v>3.4354276971541014E-3</v>
      </c>
      <c r="BF39" s="45">
        <v>3.4354392616352536E-3</v>
      </c>
    </row>
    <row r="40" spans="1:58" ht="13.5" thickBot="1" x14ac:dyDescent="0.25">
      <c r="A40" s="6" t="s">
        <v>1350</v>
      </c>
      <c r="B40" s="6" t="s">
        <v>1350</v>
      </c>
      <c r="C40" s="6" t="s">
        <v>24</v>
      </c>
      <c r="D40" s="6" t="s">
        <v>1350</v>
      </c>
      <c r="E40" s="6">
        <v>1.2012802369889439</v>
      </c>
      <c r="F40" s="6" t="s">
        <v>28</v>
      </c>
      <c r="G40" s="21" t="s">
        <v>1158</v>
      </c>
      <c r="H40" s="21" t="s">
        <v>1159</v>
      </c>
      <c r="I40" s="21" t="s">
        <v>1160</v>
      </c>
      <c r="J40" s="21" t="s">
        <v>1365</v>
      </c>
      <c r="K40" s="21" t="s">
        <v>27</v>
      </c>
      <c r="L40" s="21" t="s">
        <v>29</v>
      </c>
      <c r="M40" s="3">
        <v>-1.4773094940514111</v>
      </c>
      <c r="N40" s="3">
        <v>1.2012802369889439</v>
      </c>
      <c r="O40" s="21" t="s">
        <v>1163</v>
      </c>
      <c r="P40" s="21"/>
      <c r="Q40" s="46">
        <v>1.3476642152908469E-3</v>
      </c>
      <c r="R40" s="46">
        <v>1.6861563967930536E-3</v>
      </c>
      <c r="S40" s="46">
        <v>2.1008452713252796E-3</v>
      </c>
      <c r="T40" s="46">
        <v>2.4885529191595633E-3</v>
      </c>
      <c r="U40" s="46">
        <v>2.8997060732428603E-3</v>
      </c>
      <c r="V40" s="46">
        <v>3.4661746470893858E-3</v>
      </c>
      <c r="W40" s="46">
        <v>3.901857369785169E-3</v>
      </c>
      <c r="X40" s="46">
        <v>4.0750608145006103E-3</v>
      </c>
      <c r="Y40" s="46">
        <v>3.9305420282697697E-3</v>
      </c>
      <c r="Z40" s="46">
        <v>3.4431920495488662E-3</v>
      </c>
      <c r="AA40" s="46">
        <v>2.7168727958748794E-3</v>
      </c>
      <c r="AB40" s="46">
        <v>1.9022492711406303E-3</v>
      </c>
      <c r="AC40" s="46">
        <v>1.1591584245940914E-3</v>
      </c>
      <c r="AD40" s="46">
        <v>6.0343236351747122E-4</v>
      </c>
      <c r="AE40" s="46">
        <v>2.6372181487718826E-4</v>
      </c>
      <c r="AF40" s="46">
        <v>9.3806283332999629E-5</v>
      </c>
      <c r="AG40" s="46">
        <v>2.6888856200852117E-5</v>
      </c>
      <c r="AH40" s="46">
        <v>5.9608103712258056E-6</v>
      </c>
      <c r="AI40" s="46">
        <v>9.9627058420107177E-7</v>
      </c>
      <c r="AJ40" s="46">
        <v>1.2156455586724926E-7</v>
      </c>
      <c r="AK40" s="46">
        <v>4.5251198374539704E-2</v>
      </c>
      <c r="AL40" s="45">
        <v>3.6112960240054816E-2</v>
      </c>
      <c r="AM40" s="45">
        <v>1.3476642152908469E-3</v>
      </c>
      <c r="AN40" s="45">
        <v>3.0338206120839005E-3</v>
      </c>
      <c r="AO40" s="45">
        <v>5.1346658834091801E-3</v>
      </c>
      <c r="AP40" s="45">
        <v>7.6232188025687434E-3</v>
      </c>
      <c r="AQ40" s="45">
        <v>1.0522924875811603E-2</v>
      </c>
      <c r="AR40" s="45">
        <v>1.398909952290099E-2</v>
      </c>
      <c r="AS40" s="45">
        <v>1.7890956892686157E-2</v>
      </c>
      <c r="AT40" s="45">
        <v>2.1966017707186768E-2</v>
      </c>
      <c r="AU40" s="45">
        <v>2.5896559735456539E-2</v>
      </c>
      <c r="AV40" s="45">
        <v>2.9339751785005405E-2</v>
      </c>
      <c r="AW40" s="45">
        <v>3.2056624580880287E-2</v>
      </c>
      <c r="AX40" s="45">
        <v>3.395887385202092E-2</v>
      </c>
      <c r="AY40" s="45">
        <v>3.5118032276615009E-2</v>
      </c>
      <c r="AZ40" s="45">
        <v>3.5721464640132483E-2</v>
      </c>
      <c r="BA40" s="45">
        <v>3.5985186455009671E-2</v>
      </c>
      <c r="BB40" s="45">
        <v>3.6078992738342669E-2</v>
      </c>
      <c r="BC40" s="45">
        <v>3.6105881594543518E-2</v>
      </c>
      <c r="BD40" s="45">
        <v>3.6111842404914746E-2</v>
      </c>
      <c r="BE40" s="45">
        <v>3.611283867549895E-2</v>
      </c>
      <c r="BF40" s="45">
        <v>3.6112960240054816E-2</v>
      </c>
    </row>
    <row r="41" spans="1:58" ht="13.5" thickBot="1" x14ac:dyDescent="0.25">
      <c r="A41" s="6" t="s">
        <v>1141</v>
      </c>
      <c r="B41" s="6" t="s">
        <v>1350</v>
      </c>
      <c r="C41" s="6" t="s">
        <v>24</v>
      </c>
      <c r="D41" s="6" t="s">
        <v>1141</v>
      </c>
      <c r="E41" s="6">
        <v>5.0304526876932387</v>
      </c>
      <c r="F41" s="6" t="s">
        <v>7</v>
      </c>
      <c r="G41" s="21" t="s">
        <v>1158</v>
      </c>
      <c r="H41" s="21" t="s">
        <v>1159</v>
      </c>
      <c r="I41" s="21" t="s">
        <v>1160</v>
      </c>
      <c r="J41" s="21" t="s">
        <v>1365</v>
      </c>
      <c r="K41" s="21" t="s">
        <v>27</v>
      </c>
      <c r="L41" s="21" t="s">
        <v>30</v>
      </c>
      <c r="M41" s="3">
        <v>2.2028731439973934</v>
      </c>
      <c r="N41" s="3">
        <v>5.0304526876932387</v>
      </c>
      <c r="O41" s="21" t="s">
        <v>1164</v>
      </c>
      <c r="P41" s="21"/>
      <c r="Q41" s="46">
        <v>8.7310621503459377E-4</v>
      </c>
      <c r="R41" s="46">
        <v>1.092403888785182E-3</v>
      </c>
      <c r="S41" s="46">
        <v>1.3610668313429075E-3</v>
      </c>
      <c r="T41" s="46">
        <v>1.6122495466660276E-3</v>
      </c>
      <c r="U41" s="46">
        <v>1.8786218151347937E-3</v>
      </c>
      <c r="V41" s="46">
        <v>2.2456177083517432E-3</v>
      </c>
      <c r="W41" s="46">
        <v>2.5278818574274728E-3</v>
      </c>
      <c r="X41" s="46">
        <v>2.6400945305330025E-3</v>
      </c>
      <c r="Y41" s="46">
        <v>2.5464656806935999E-3</v>
      </c>
      <c r="Z41" s="46">
        <v>2.2307280581535774E-3</v>
      </c>
      <c r="AA41" s="46">
        <v>1.7601702980774259E-3</v>
      </c>
      <c r="AB41" s="46">
        <v>1.2324031775374172E-3</v>
      </c>
      <c r="AC41" s="46">
        <v>7.5097966781316461E-4</v>
      </c>
      <c r="AD41" s="46">
        <v>3.9094348648740634E-4</v>
      </c>
      <c r="AE41" s="46">
        <v>1.708564737394786E-4</v>
      </c>
      <c r="AF41" s="46">
        <v>6.0773928741338639E-5</v>
      </c>
      <c r="AG41" s="46">
        <v>1.7420383503370525E-5</v>
      </c>
      <c r="AH41" s="46">
        <v>3.8618080993096031E-6</v>
      </c>
      <c r="AI41" s="46">
        <v>6.4545012700687731E-7</v>
      </c>
      <c r="AJ41" s="46">
        <v>7.8757577778904668E-8</v>
      </c>
      <c r="AK41" s="46">
        <v>2.9316725999174238E-2</v>
      </c>
      <c r="AL41" s="45">
        <v>2.33963695638266E-2</v>
      </c>
      <c r="AM41" s="45">
        <v>8.7310621503459377E-4</v>
      </c>
      <c r="AN41" s="45">
        <v>1.9655101038197759E-3</v>
      </c>
      <c r="AO41" s="45">
        <v>3.3265769351626833E-3</v>
      </c>
      <c r="AP41" s="45">
        <v>4.9388264818287109E-3</v>
      </c>
      <c r="AQ41" s="45">
        <v>6.8174482969635044E-3</v>
      </c>
      <c r="AR41" s="45">
        <v>9.0630660053152481E-3</v>
      </c>
      <c r="AS41" s="45">
        <v>1.1590947862742722E-2</v>
      </c>
      <c r="AT41" s="45">
        <v>1.4231042393275724E-2</v>
      </c>
      <c r="AU41" s="45">
        <v>1.6777508073969324E-2</v>
      </c>
      <c r="AV41" s="45">
        <v>1.9008236132122901E-2</v>
      </c>
      <c r="AW41" s="45">
        <v>2.0768406430200326E-2</v>
      </c>
      <c r="AX41" s="45">
        <v>2.2000809607737745E-2</v>
      </c>
      <c r="AY41" s="45">
        <v>2.275178927555091E-2</v>
      </c>
      <c r="AZ41" s="45">
        <v>2.3142732762038317E-2</v>
      </c>
      <c r="BA41" s="45">
        <v>2.3313589235777796E-2</v>
      </c>
      <c r="BB41" s="45">
        <v>2.3374363164519133E-2</v>
      </c>
      <c r="BC41" s="45">
        <v>2.3391783548022505E-2</v>
      </c>
      <c r="BD41" s="45">
        <v>2.3395645356121816E-2</v>
      </c>
      <c r="BE41" s="45">
        <v>2.3396290806248821E-2</v>
      </c>
      <c r="BF41" s="45">
        <v>2.33963695638266E-2</v>
      </c>
    </row>
    <row r="42" spans="1:58" ht="13.5" thickBot="1" x14ac:dyDescent="0.25">
      <c r="A42" s="6" t="s">
        <v>1350</v>
      </c>
      <c r="B42" s="6" t="s">
        <v>1350</v>
      </c>
      <c r="C42" s="6" t="s">
        <v>24</v>
      </c>
      <c r="D42" s="6" t="s">
        <v>1350</v>
      </c>
      <c r="E42" s="6">
        <v>0.49084856214451411</v>
      </c>
      <c r="F42" s="6" t="s">
        <v>25</v>
      </c>
      <c r="G42" s="21" t="s">
        <v>1158</v>
      </c>
      <c r="H42" s="21" t="s">
        <v>1159</v>
      </c>
      <c r="I42" s="21" t="s">
        <v>1160</v>
      </c>
      <c r="J42" s="21" t="s">
        <v>1365</v>
      </c>
      <c r="K42" s="21" t="s">
        <v>31</v>
      </c>
      <c r="L42" s="21" t="s">
        <v>26</v>
      </c>
      <c r="M42" s="3">
        <v>-1.9555700226247184</v>
      </c>
      <c r="N42" s="3">
        <v>0.49084856214451411</v>
      </c>
      <c r="O42" s="21" t="s">
        <v>1163</v>
      </c>
      <c r="P42" s="21"/>
      <c r="Q42" s="46">
        <v>1.0010939828265512E-4</v>
      </c>
      <c r="R42" s="46">
        <v>1.2291837545866027E-4</v>
      </c>
      <c r="S42" s="46">
        <v>1.5041612043031885E-4</v>
      </c>
      <c r="T42" s="46">
        <v>1.746094156092822E-4</v>
      </c>
      <c r="U42" s="46">
        <v>1.9916414980564913E-4</v>
      </c>
      <c r="V42" s="46">
        <v>2.3284683122700594E-4</v>
      </c>
      <c r="W42" s="46">
        <v>2.5543658985274613E-4</v>
      </c>
      <c r="X42" s="46">
        <v>2.6094651979569598E-4</v>
      </c>
      <c r="Y42" s="46">
        <v>2.4591077848038287E-4</v>
      </c>
      <c r="Z42" s="46">
        <v>2.1138114346890748E-4</v>
      </c>
      <c r="AA42" s="46">
        <v>1.6357565338353584E-4</v>
      </c>
      <c r="AB42" s="46">
        <v>1.1225839642593488E-4</v>
      </c>
      <c r="AC42" s="46">
        <v>6.7176280585539051E-5</v>
      </c>
      <c r="AD42" s="46">
        <v>3.4395645090033886E-5</v>
      </c>
      <c r="AE42" s="46">
        <v>1.475690375781975E-5</v>
      </c>
      <c r="AF42" s="46">
        <v>5.1844043342629145E-6</v>
      </c>
      <c r="AG42" s="46">
        <v>1.4544033527245226E-6</v>
      </c>
      <c r="AH42" s="46">
        <v>3.1699389271702876E-7</v>
      </c>
      <c r="AI42" s="46">
        <v>5.2104931754444243E-8</v>
      </c>
      <c r="AJ42" s="46">
        <v>6.2543657984021279E-9</v>
      </c>
      <c r="AK42" s="46">
        <v>2.3281255414570956E-3</v>
      </c>
      <c r="AL42" s="45">
        <v>2.3281255414570956E-3</v>
      </c>
      <c r="AM42" s="45">
        <v>1.0010939828265512E-4</v>
      </c>
      <c r="AN42" s="45">
        <v>2.2302777374131539E-4</v>
      </c>
      <c r="AO42" s="45">
        <v>3.7344389417163425E-4</v>
      </c>
      <c r="AP42" s="45">
        <v>5.4805330978091647E-4</v>
      </c>
      <c r="AQ42" s="45">
        <v>7.4721745958656563E-4</v>
      </c>
      <c r="AR42" s="45">
        <v>9.8006429081357168E-4</v>
      </c>
      <c r="AS42" s="45">
        <v>1.2355008806663177E-3</v>
      </c>
      <c r="AT42" s="45">
        <v>1.4964474004620137E-3</v>
      </c>
      <c r="AU42" s="45">
        <v>1.7423581789423965E-3</v>
      </c>
      <c r="AV42" s="45">
        <v>1.9537393224113042E-3</v>
      </c>
      <c r="AW42" s="45">
        <v>2.1173149757948398E-3</v>
      </c>
      <c r="AX42" s="45">
        <v>2.2295733722207745E-3</v>
      </c>
      <c r="AY42" s="45">
        <v>2.2967496528063136E-3</v>
      </c>
      <c r="AZ42" s="45">
        <v>2.3281255414570956E-3</v>
      </c>
      <c r="BA42" s="45">
        <v>2.3281255414570956E-3</v>
      </c>
      <c r="BB42" s="45">
        <v>2.3281255414570956E-3</v>
      </c>
      <c r="BC42" s="45">
        <v>2.3281255414570956E-3</v>
      </c>
      <c r="BD42" s="45">
        <v>2.3281255414570956E-3</v>
      </c>
      <c r="BE42" s="45">
        <v>2.3281255414570956E-3</v>
      </c>
      <c r="BF42" s="45">
        <v>2.3281255414570956E-3</v>
      </c>
    </row>
    <row r="43" spans="1:58" ht="13.5" thickBot="1" x14ac:dyDescent="0.25">
      <c r="A43" s="6" t="s">
        <v>1350</v>
      </c>
      <c r="B43" s="6" t="s">
        <v>1350</v>
      </c>
      <c r="C43" s="6" t="s">
        <v>24</v>
      </c>
      <c r="D43" s="6" t="s">
        <v>1350</v>
      </c>
      <c r="E43" s="6">
        <v>0.51999130291149687</v>
      </c>
      <c r="F43" s="6" t="s">
        <v>28</v>
      </c>
      <c r="G43" s="21" t="s">
        <v>1158</v>
      </c>
      <c r="H43" s="21" t="s">
        <v>1159</v>
      </c>
      <c r="I43" s="21" t="s">
        <v>1160</v>
      </c>
      <c r="J43" s="21" t="s">
        <v>1365</v>
      </c>
      <c r="K43" s="21" t="s">
        <v>31</v>
      </c>
      <c r="L43" s="21" t="s">
        <v>32</v>
      </c>
      <c r="M43" s="3">
        <v>-1.9359512146565283</v>
      </c>
      <c r="N43" s="3">
        <v>0.51999130291149687</v>
      </c>
      <c r="O43" s="21" t="s">
        <v>1163</v>
      </c>
      <c r="P43" s="21"/>
      <c r="Q43" s="46">
        <v>5.5568735440570316E-4</v>
      </c>
      <c r="R43" s="46">
        <v>6.8229544916068279E-4</v>
      </c>
      <c r="S43" s="46">
        <v>8.3492996118003117E-4</v>
      </c>
      <c r="T43" s="46">
        <v>9.6922212977738919E-4</v>
      </c>
      <c r="U43" s="46">
        <v>1.1055205744567682E-3</v>
      </c>
      <c r="V43" s="46">
        <v>1.2924864382958159E-3</v>
      </c>
      <c r="W43" s="46">
        <v>1.4178776944889506E-3</v>
      </c>
      <c r="X43" s="46">
        <v>1.4484622194734452E-3</v>
      </c>
      <c r="Y43" s="46">
        <v>1.365001810597104E-3</v>
      </c>
      <c r="Z43" s="46">
        <v>1.1733346758696971E-3</v>
      </c>
      <c r="AA43" s="46">
        <v>9.0797591068560114E-4</v>
      </c>
      <c r="AB43" s="46">
        <v>6.2312402621405455E-4</v>
      </c>
      <c r="AC43" s="46">
        <v>3.7288216968397255E-4</v>
      </c>
      <c r="AD43" s="46">
        <v>1.9092338332903541E-4</v>
      </c>
      <c r="AE43" s="46">
        <v>8.1912637065796842E-5</v>
      </c>
      <c r="AF43" s="46">
        <v>2.8777597089754588E-5</v>
      </c>
      <c r="AG43" s="46">
        <v>8.0731036763638388E-6</v>
      </c>
      <c r="AH43" s="46">
        <v>1.7595700366646848E-6</v>
      </c>
      <c r="AI43" s="46">
        <v>2.8922411057117891E-7</v>
      </c>
      <c r="AJ43" s="46">
        <v>3.4716740322289494E-8</v>
      </c>
      <c r="AK43" s="46">
        <v>1.2922961730365189E-2</v>
      </c>
      <c r="AL43" s="45">
        <v>1.2922961730365189E-2</v>
      </c>
      <c r="AM43" s="45">
        <v>5.5568735440570316E-4</v>
      </c>
      <c r="AN43" s="45">
        <v>1.2379828035663861E-3</v>
      </c>
      <c r="AO43" s="45">
        <v>2.0729127647464173E-3</v>
      </c>
      <c r="AP43" s="45">
        <v>3.0421348945238067E-3</v>
      </c>
      <c r="AQ43" s="45">
        <v>4.147655468980575E-3</v>
      </c>
      <c r="AR43" s="45">
        <v>5.4401419072763911E-3</v>
      </c>
      <c r="AS43" s="45">
        <v>6.8580196017653415E-3</v>
      </c>
      <c r="AT43" s="45">
        <v>8.3064818212387863E-3</v>
      </c>
      <c r="AU43" s="45">
        <v>9.6714836318358907E-3</v>
      </c>
      <c r="AV43" s="45">
        <v>1.0844818307705588E-2</v>
      </c>
      <c r="AW43" s="45">
        <v>1.1752794218391189E-2</v>
      </c>
      <c r="AX43" s="45">
        <v>1.2375918244605244E-2</v>
      </c>
      <c r="AY43" s="45">
        <v>1.2748800414289217E-2</v>
      </c>
      <c r="AZ43" s="45">
        <v>1.2922961730365189E-2</v>
      </c>
      <c r="BA43" s="45">
        <v>1.2922961730365189E-2</v>
      </c>
      <c r="BB43" s="45">
        <v>1.2922961730365189E-2</v>
      </c>
      <c r="BC43" s="45">
        <v>1.2922961730365189E-2</v>
      </c>
      <c r="BD43" s="45">
        <v>1.2922961730365189E-2</v>
      </c>
      <c r="BE43" s="45">
        <v>1.2922961730365189E-2</v>
      </c>
      <c r="BF43" s="45">
        <v>1.2922961730365189E-2</v>
      </c>
    </row>
    <row r="44" spans="1:58" ht="13.5" thickBot="1" x14ac:dyDescent="0.25">
      <c r="A44" s="6" t="s">
        <v>1350</v>
      </c>
      <c r="B44" s="6" t="s">
        <v>1350</v>
      </c>
      <c r="C44" s="6" t="s">
        <v>24</v>
      </c>
      <c r="D44" s="6" t="s">
        <v>1350</v>
      </c>
      <c r="E44" s="6">
        <v>-5.7142529613810548E-2</v>
      </c>
      <c r="F44" s="6" t="s">
        <v>28</v>
      </c>
      <c r="G44" s="21" t="s">
        <v>1158</v>
      </c>
      <c r="H44" s="21" t="s">
        <v>1159</v>
      </c>
      <c r="I44" s="21" t="s">
        <v>1160</v>
      </c>
      <c r="J44" s="21" t="s">
        <v>1365</v>
      </c>
      <c r="K44" s="21" t="s">
        <v>31</v>
      </c>
      <c r="L44" s="21" t="s">
        <v>33</v>
      </c>
      <c r="M44" s="3">
        <v>-2.3244760250987659</v>
      </c>
      <c r="N44" s="3">
        <v>-5.7142529613810548E-2</v>
      </c>
      <c r="O44" s="21" t="s">
        <v>1163</v>
      </c>
      <c r="P44" s="21"/>
      <c r="Q44" s="46">
        <v>2.7560131223376385E-4</v>
      </c>
      <c r="R44" s="46">
        <v>3.3839445801482415E-4</v>
      </c>
      <c r="S44" s="46">
        <v>4.140957880364182E-4</v>
      </c>
      <c r="T44" s="46">
        <v>4.8069996319842533E-4</v>
      </c>
      <c r="U44" s="46">
        <v>5.4829918047633508E-4</v>
      </c>
      <c r="V44" s="46">
        <v>6.4102764911688737E-4</v>
      </c>
      <c r="W44" s="46">
        <v>7.032172859252093E-4</v>
      </c>
      <c r="X44" s="46">
        <v>7.1838613069546314E-4</v>
      </c>
      <c r="Y44" s="46">
        <v>6.7699271401336825E-4</v>
      </c>
      <c r="Z44" s="46">
        <v>5.819325809652573E-4</v>
      </c>
      <c r="AA44" s="46">
        <v>4.5032400049705031E-4</v>
      </c>
      <c r="AB44" s="46">
        <v>3.0904752096193652E-4</v>
      </c>
      <c r="AC44" s="46">
        <v>1.8493639356501632E-4</v>
      </c>
      <c r="AD44" s="46">
        <v>9.4691258608659137E-5</v>
      </c>
      <c r="AE44" s="46">
        <v>4.0625776499818714E-5</v>
      </c>
      <c r="AF44" s="46">
        <v>1.4272672318327473E-5</v>
      </c>
      <c r="AG44" s="46">
        <v>4.0039744459987684E-6</v>
      </c>
      <c r="AH44" s="46">
        <v>8.7268462603514324E-7</v>
      </c>
      <c r="AI44" s="46">
        <v>1.4344494934261908E-7</v>
      </c>
      <c r="AJ44" s="46">
        <v>1.7218277712176072E-8</v>
      </c>
      <c r="AK44" s="46">
        <v>6.4093328426456696E-3</v>
      </c>
      <c r="AL44" s="45">
        <v>6.4093328426456696E-3</v>
      </c>
      <c r="AM44" s="45">
        <v>2.7560131223376385E-4</v>
      </c>
      <c r="AN44" s="45">
        <v>6.1399577024858799E-4</v>
      </c>
      <c r="AO44" s="45">
        <v>1.0280915582850062E-3</v>
      </c>
      <c r="AP44" s="45">
        <v>1.5087915214834315E-3</v>
      </c>
      <c r="AQ44" s="45">
        <v>2.0570907019597665E-3</v>
      </c>
      <c r="AR44" s="45">
        <v>2.6981183510766541E-3</v>
      </c>
      <c r="AS44" s="45">
        <v>3.4013356370018633E-3</v>
      </c>
      <c r="AT44" s="45">
        <v>4.1197217676973265E-3</v>
      </c>
      <c r="AU44" s="45">
        <v>4.7967144817106944E-3</v>
      </c>
      <c r="AV44" s="45">
        <v>5.3786470626759515E-3</v>
      </c>
      <c r="AW44" s="45">
        <v>5.8289710631730021E-3</v>
      </c>
      <c r="AX44" s="45">
        <v>6.1380185841349386E-3</v>
      </c>
      <c r="AY44" s="45">
        <v>6.3229549776999553E-3</v>
      </c>
      <c r="AZ44" s="45">
        <v>6.4093328426456696E-3</v>
      </c>
      <c r="BA44" s="45">
        <v>6.4093328426456696E-3</v>
      </c>
      <c r="BB44" s="45">
        <v>6.4093328426456696E-3</v>
      </c>
      <c r="BC44" s="45">
        <v>6.4093328426456696E-3</v>
      </c>
      <c r="BD44" s="45">
        <v>6.4093328426456696E-3</v>
      </c>
      <c r="BE44" s="45">
        <v>6.4093328426456696E-3</v>
      </c>
      <c r="BF44" s="45">
        <v>6.4093328426456696E-3</v>
      </c>
    </row>
    <row r="45" spans="1:58" ht="13.5" thickBot="1" x14ac:dyDescent="0.25">
      <c r="A45" s="6" t="s">
        <v>1350</v>
      </c>
      <c r="B45" s="6" t="s">
        <v>1350</v>
      </c>
      <c r="C45" s="6" t="s">
        <v>24</v>
      </c>
      <c r="D45" s="6" t="s">
        <v>1350</v>
      </c>
      <c r="E45" s="6">
        <v>4.5667508970289443</v>
      </c>
      <c r="F45" s="6" t="s">
        <v>7</v>
      </c>
      <c r="G45" s="21" t="s">
        <v>1158</v>
      </c>
      <c r="H45" s="21" t="s">
        <v>1159</v>
      </c>
      <c r="I45" s="21" t="s">
        <v>1160</v>
      </c>
      <c r="J45" s="21" t="s">
        <v>1365</v>
      </c>
      <c r="K45" s="21" t="s">
        <v>31</v>
      </c>
      <c r="L45" s="21" t="s">
        <v>30</v>
      </c>
      <c r="M45" s="3">
        <v>1.890710452839151</v>
      </c>
      <c r="N45" s="3">
        <v>4.5667508970289443</v>
      </c>
      <c r="O45" s="21" t="s">
        <v>1164</v>
      </c>
      <c r="P45" s="21"/>
      <c r="Q45" s="46">
        <v>2.6008355534078441E-5</v>
      </c>
      <c r="R45" s="46">
        <v>3.1934112735088459E-5</v>
      </c>
      <c r="S45" s="46">
        <v>3.9078008711658545E-5</v>
      </c>
      <c r="T45" s="46">
        <v>4.5363410815253078E-5</v>
      </c>
      <c r="U45" s="46">
        <v>5.1742714536775445E-5</v>
      </c>
      <c r="V45" s="46">
        <v>6.049345291674557E-5</v>
      </c>
      <c r="W45" s="46">
        <v>6.6362257283228901E-5</v>
      </c>
      <c r="X45" s="46">
        <v>6.7793733442135496E-5</v>
      </c>
      <c r="Y45" s="46">
        <v>6.3887457782152321E-5</v>
      </c>
      <c r="Z45" s="46">
        <v>5.4916681419030279E-5</v>
      </c>
      <c r="AA45" s="46">
        <v>4.24968466787327E-5</v>
      </c>
      <c r="AB45" s="46">
        <v>2.9164657225165767E-5</v>
      </c>
      <c r="AC45" s="46">
        <v>1.7452353314448192E-5</v>
      </c>
      <c r="AD45" s="46">
        <v>8.9359658700553161E-6</v>
      </c>
      <c r="AE45" s="46">
        <v>3.8338338467673278E-6</v>
      </c>
      <c r="AF45" s="46">
        <v>1.3469048208362768E-6</v>
      </c>
      <c r="AG45" s="46">
        <v>3.7785303015020609E-7</v>
      </c>
      <c r="AH45" s="46">
        <v>8.2354803898011597E-8</v>
      </c>
      <c r="AI45" s="46">
        <v>1.3536826845389938E-8</v>
      </c>
      <c r="AJ45" s="46">
        <v>1.6248801023230825E-9</v>
      </c>
      <c r="AK45" s="46">
        <v>6.0484547753670789E-4</v>
      </c>
      <c r="AL45" s="45">
        <v>6.0484547753670789E-4</v>
      </c>
      <c r="AM45" s="45">
        <v>2.6008355534078441E-5</v>
      </c>
      <c r="AN45" s="45">
        <v>5.79424682691669E-5</v>
      </c>
      <c r="AO45" s="45">
        <v>9.7020476980825445E-5</v>
      </c>
      <c r="AP45" s="45">
        <v>1.4238388779607851E-4</v>
      </c>
      <c r="AQ45" s="45">
        <v>1.9412660233285395E-4</v>
      </c>
      <c r="AR45" s="45">
        <v>2.5462005524959954E-4</v>
      </c>
      <c r="AS45" s="45">
        <v>3.2098231253282843E-4</v>
      </c>
      <c r="AT45" s="45">
        <v>3.8877604597496393E-4</v>
      </c>
      <c r="AU45" s="45">
        <v>4.5266350375711628E-4</v>
      </c>
      <c r="AV45" s="45">
        <v>5.0758018517614654E-4</v>
      </c>
      <c r="AW45" s="45">
        <v>5.5007703185487925E-4</v>
      </c>
      <c r="AX45" s="45">
        <v>5.7924168908004506E-4</v>
      </c>
      <c r="AY45" s="45">
        <v>5.9669404239449323E-4</v>
      </c>
      <c r="AZ45" s="45">
        <v>6.0484547753670789E-4</v>
      </c>
      <c r="BA45" s="45">
        <v>6.0484547753670789E-4</v>
      </c>
      <c r="BB45" s="45">
        <v>6.0484547753670789E-4</v>
      </c>
      <c r="BC45" s="45">
        <v>6.0484547753670789E-4</v>
      </c>
      <c r="BD45" s="45">
        <v>6.0484547753670789E-4</v>
      </c>
      <c r="BE45" s="45">
        <v>6.0484547753670789E-4</v>
      </c>
      <c r="BF45" s="45">
        <v>6.0484547753670789E-4</v>
      </c>
    </row>
    <row r="46" spans="1:58" ht="13.5" thickBot="1" x14ac:dyDescent="0.25">
      <c r="A46" s="6" t="s">
        <v>1350</v>
      </c>
      <c r="B46" s="6" t="s">
        <v>1350</v>
      </c>
      <c r="C46" s="6" t="s">
        <v>24</v>
      </c>
      <c r="D46" s="6" t="s">
        <v>1350</v>
      </c>
      <c r="E46" s="6">
        <v>1.201793141709693</v>
      </c>
      <c r="F46" s="6" t="s">
        <v>25</v>
      </c>
      <c r="G46" s="21" t="s">
        <v>1158</v>
      </c>
      <c r="H46" s="21" t="s">
        <v>1159</v>
      </c>
      <c r="I46" s="21" t="s">
        <v>1160</v>
      </c>
      <c r="J46" s="21" t="s">
        <v>1365</v>
      </c>
      <c r="K46" s="21" t="s">
        <v>34</v>
      </c>
      <c r="L46" s="21" t="s">
        <v>26</v>
      </c>
      <c r="M46" s="3">
        <v>-1.4769642080914254</v>
      </c>
      <c r="N46" s="3">
        <v>1.201793141709693</v>
      </c>
      <c r="O46" s="21" t="s">
        <v>1163</v>
      </c>
      <c r="P46" s="21"/>
      <c r="Q46" s="46">
        <v>1.4328242733061915E-6</v>
      </c>
      <c r="R46" s="46">
        <v>1.7582893779262554E-6</v>
      </c>
      <c r="S46" s="46">
        <v>2.1544684941998826E-6</v>
      </c>
      <c r="T46" s="46">
        <v>2.5033909367963831E-6</v>
      </c>
      <c r="U46" s="46">
        <v>2.8485973831094151E-6</v>
      </c>
      <c r="V46" s="46">
        <v>3.3298322368997378E-6</v>
      </c>
      <c r="W46" s="46">
        <v>3.6529170311262319E-6</v>
      </c>
      <c r="X46" s="46">
        <v>3.7084706262841115E-6</v>
      </c>
      <c r="Y46" s="46">
        <v>3.4923032948631489E-6</v>
      </c>
      <c r="Z46" s="46">
        <v>2.9976991114709537E-6</v>
      </c>
      <c r="AA46" s="46">
        <v>2.3146584588756118E-6</v>
      </c>
      <c r="AB46" s="46">
        <v>1.5843118269953488E-6</v>
      </c>
      <c r="AC46" s="46">
        <v>9.4805997901412878E-7</v>
      </c>
      <c r="AD46" s="46">
        <v>4.8356856824271224E-7</v>
      </c>
      <c r="AE46" s="46">
        <v>2.0669430199070672E-7</v>
      </c>
      <c r="AF46" s="46">
        <v>7.2618947850795815E-8</v>
      </c>
      <c r="AG46" s="46">
        <v>2.0313272372841439E-8</v>
      </c>
      <c r="AH46" s="46">
        <v>4.4177045075171688E-9</v>
      </c>
      <c r="AI46" s="46">
        <v>7.245581797456406E-10</v>
      </c>
      <c r="AJ46" s="46">
        <v>8.678092720382853E-11</v>
      </c>
      <c r="AK46" s="46">
        <v>3.2303338123615782E-5</v>
      </c>
      <c r="AL46" s="45">
        <v>3.2303338123615782E-5</v>
      </c>
      <c r="AM46" s="45">
        <v>1.4328242733061915E-6</v>
      </c>
      <c r="AN46" s="45">
        <v>3.1911136512324469E-6</v>
      </c>
      <c r="AO46" s="45">
        <v>5.345582145432329E-6</v>
      </c>
      <c r="AP46" s="45">
        <v>7.8489730822287117E-6</v>
      </c>
      <c r="AQ46" s="45">
        <v>1.0697570465338128E-5</v>
      </c>
      <c r="AR46" s="45">
        <v>1.4027402702237865E-5</v>
      </c>
      <c r="AS46" s="45">
        <v>1.7680319733364097E-5</v>
      </c>
      <c r="AT46" s="45">
        <v>2.1388790359648208E-5</v>
      </c>
      <c r="AU46" s="45">
        <v>2.4881093654511356E-5</v>
      </c>
      <c r="AV46" s="45">
        <v>2.7878792765982309E-5</v>
      </c>
      <c r="AW46" s="45">
        <v>3.0193451224857921E-5</v>
      </c>
      <c r="AX46" s="45">
        <v>3.1777763051853268E-5</v>
      </c>
      <c r="AY46" s="45">
        <v>3.2303338123615782E-5</v>
      </c>
      <c r="AZ46" s="45">
        <v>3.2303338123615782E-5</v>
      </c>
      <c r="BA46" s="45">
        <v>3.2303338123615782E-5</v>
      </c>
      <c r="BB46" s="45">
        <v>3.2303338123615782E-5</v>
      </c>
      <c r="BC46" s="45">
        <v>3.2303338123615782E-5</v>
      </c>
      <c r="BD46" s="45">
        <v>3.2303338123615782E-5</v>
      </c>
      <c r="BE46" s="45">
        <v>3.2303338123615782E-5</v>
      </c>
      <c r="BF46" s="45">
        <v>3.2303338123615782E-5</v>
      </c>
    </row>
    <row r="47" spans="1:58" ht="13.5" thickBot="1" x14ac:dyDescent="0.25">
      <c r="A47" s="6" t="s">
        <v>1350</v>
      </c>
      <c r="B47" s="6" t="s">
        <v>1350</v>
      </c>
      <c r="C47" s="6" t="s">
        <v>24</v>
      </c>
      <c r="D47" s="6" t="s">
        <v>1350</v>
      </c>
      <c r="E47" s="6">
        <v>1.2012802369889439</v>
      </c>
      <c r="F47" s="6" t="s">
        <v>28</v>
      </c>
      <c r="G47" s="21" t="s">
        <v>1158</v>
      </c>
      <c r="H47" s="21" t="s">
        <v>1159</v>
      </c>
      <c r="I47" s="21" t="s">
        <v>1160</v>
      </c>
      <c r="J47" s="21" t="s">
        <v>1365</v>
      </c>
      <c r="K47" s="21" t="s">
        <v>34</v>
      </c>
      <c r="L47" s="21" t="s">
        <v>29</v>
      </c>
      <c r="M47" s="3">
        <v>-1.4773094940514111</v>
      </c>
      <c r="N47" s="3">
        <v>1.2012802369889439</v>
      </c>
      <c r="O47" s="21" t="s">
        <v>1163</v>
      </c>
      <c r="P47" s="21"/>
      <c r="Q47" s="46">
        <v>1.5061691408935646E-5</v>
      </c>
      <c r="R47" s="46">
        <v>1.8482944846283573E-5</v>
      </c>
      <c r="S47" s="46">
        <v>2.2647536208355683E-5</v>
      </c>
      <c r="T47" s="46">
        <v>2.6315370606438558E-5</v>
      </c>
      <c r="U47" s="46">
        <v>2.99441428596785E-5</v>
      </c>
      <c r="V47" s="46">
        <v>3.5002830793746726E-5</v>
      </c>
      <c r="W47" s="46">
        <v>3.8399062669641974E-5</v>
      </c>
      <c r="X47" s="46">
        <v>3.898303596107303E-5</v>
      </c>
      <c r="Y47" s="46">
        <v>3.6710708712566205E-5</v>
      </c>
      <c r="Z47" s="46">
        <v>3.1511483853936318E-5</v>
      </c>
      <c r="AA47" s="46">
        <v>2.4331435525043579E-5</v>
      </c>
      <c r="AB47" s="46">
        <v>1.665411193702721E-5</v>
      </c>
      <c r="AC47" s="46">
        <v>9.9659023839145521E-6</v>
      </c>
      <c r="AD47" s="46">
        <v>5.0832196841043677E-6</v>
      </c>
      <c r="AE47" s="46">
        <v>2.1727478034594263E-6</v>
      </c>
      <c r="AF47" s="46">
        <v>7.6336240483032486E-7</v>
      </c>
      <c r="AG47" s="46">
        <v>2.1353088838969876E-7</v>
      </c>
      <c r="AH47" s="46">
        <v>4.643842463287789E-8</v>
      </c>
      <c r="AI47" s="46">
        <v>7.616476014862197E-9</v>
      </c>
      <c r="AJ47" s="46">
        <v>9.12231576527777E-10</v>
      </c>
      <c r="AK47" s="46">
        <v>3.3956914281869791E-4</v>
      </c>
      <c r="AL47" s="45">
        <v>3.3956914281869791E-4</v>
      </c>
      <c r="AM47" s="45">
        <v>1.5061691408935646E-5</v>
      </c>
      <c r="AN47" s="45">
        <v>3.3544636255219222E-5</v>
      </c>
      <c r="AO47" s="45">
        <v>5.6192172463574909E-5</v>
      </c>
      <c r="AP47" s="45">
        <v>8.2507543070013467E-5</v>
      </c>
      <c r="AQ47" s="45">
        <v>1.1245168592969196E-4</v>
      </c>
      <c r="AR47" s="45">
        <v>1.4745451672343868E-4</v>
      </c>
      <c r="AS47" s="45">
        <v>1.8585357939308064E-4</v>
      </c>
      <c r="AT47" s="45">
        <v>2.2483661535415366E-4</v>
      </c>
      <c r="AU47" s="45">
        <v>2.6154732406671985E-4</v>
      </c>
      <c r="AV47" s="45">
        <v>2.9305880792065617E-4</v>
      </c>
      <c r="AW47" s="45">
        <v>3.1739024344569977E-4</v>
      </c>
      <c r="AX47" s="45">
        <v>3.3404435538272696E-4</v>
      </c>
      <c r="AY47" s="45">
        <v>3.3956914281869791E-4</v>
      </c>
      <c r="AZ47" s="45">
        <v>3.3956914281869791E-4</v>
      </c>
      <c r="BA47" s="45">
        <v>3.3956914281869791E-4</v>
      </c>
      <c r="BB47" s="45">
        <v>3.3956914281869791E-4</v>
      </c>
      <c r="BC47" s="45">
        <v>3.3956914281869791E-4</v>
      </c>
      <c r="BD47" s="45">
        <v>3.3956914281869791E-4</v>
      </c>
      <c r="BE47" s="45">
        <v>3.3956914281869791E-4</v>
      </c>
      <c r="BF47" s="45">
        <v>3.3956914281869791E-4</v>
      </c>
    </row>
    <row r="48" spans="1:58" ht="13.5" thickBot="1" x14ac:dyDescent="0.25">
      <c r="A48" s="6" t="s">
        <v>1141</v>
      </c>
      <c r="B48" s="6" t="s">
        <v>1350</v>
      </c>
      <c r="C48" s="6" t="s">
        <v>24</v>
      </c>
      <c r="D48" s="6" t="s">
        <v>1141</v>
      </c>
      <c r="E48" s="6">
        <v>5.0304526876932387</v>
      </c>
      <c r="F48" s="6" t="s">
        <v>7</v>
      </c>
      <c r="G48" s="21" t="s">
        <v>1158</v>
      </c>
      <c r="H48" s="21" t="s">
        <v>1159</v>
      </c>
      <c r="I48" s="21" t="s">
        <v>1160</v>
      </c>
      <c r="J48" s="21" t="s">
        <v>1365</v>
      </c>
      <c r="K48" s="21" t="s">
        <v>34</v>
      </c>
      <c r="L48" s="21" t="s">
        <v>30</v>
      </c>
      <c r="M48" s="3">
        <v>2.2028731439973934</v>
      </c>
      <c r="N48" s="3">
        <v>5.0304526876932387</v>
      </c>
      <c r="O48" s="21" t="s">
        <v>1164</v>
      </c>
      <c r="P48" s="21"/>
      <c r="Q48" s="46">
        <v>9.7579621309724998E-6</v>
      </c>
      <c r="R48" s="46">
        <v>1.1974476901836458E-5</v>
      </c>
      <c r="S48" s="46">
        <v>1.4672575256046893E-5</v>
      </c>
      <c r="T48" s="46">
        <v>1.7048841519073476E-5</v>
      </c>
      <c r="U48" s="46">
        <v>1.9399800735249677E-5</v>
      </c>
      <c r="V48" s="46">
        <v>2.2677154118267468E-5</v>
      </c>
      <c r="W48" s="46">
        <v>2.4877458262948482E-5</v>
      </c>
      <c r="X48" s="46">
        <v>2.5255794872600633E-5</v>
      </c>
      <c r="Y48" s="46">
        <v>2.3783630648936355E-5</v>
      </c>
      <c r="Z48" s="46">
        <v>2.0415228130025206E-5</v>
      </c>
      <c r="AA48" s="46">
        <v>1.5763516858718607E-5</v>
      </c>
      <c r="AB48" s="46">
        <v>1.0789637710282407E-5</v>
      </c>
      <c r="AC48" s="46">
        <v>6.4565722018121509E-6</v>
      </c>
      <c r="AD48" s="46">
        <v>3.2932466768956069E-6</v>
      </c>
      <c r="AE48" s="46">
        <v>1.4076500580627024E-6</v>
      </c>
      <c r="AF48" s="46">
        <v>4.9455676897770099E-7</v>
      </c>
      <c r="AG48" s="46">
        <v>1.3833946441522785E-7</v>
      </c>
      <c r="AH48" s="46">
        <v>3.0085889870297452E-8</v>
      </c>
      <c r="AI48" s="46">
        <v>4.9344580569744711E-9</v>
      </c>
      <c r="AJ48" s="46">
        <v>5.9100408690848551E-10</v>
      </c>
      <c r="AK48" s="46">
        <v>2.1999540068294362E-4</v>
      </c>
      <c r="AL48" s="45">
        <v>2.1999540068294362E-4</v>
      </c>
      <c r="AM48" s="45">
        <v>9.7579621309724998E-6</v>
      </c>
      <c r="AN48" s="45">
        <v>2.1732439032808956E-5</v>
      </c>
      <c r="AO48" s="45">
        <v>3.6405014288855853E-5</v>
      </c>
      <c r="AP48" s="45">
        <v>5.3453855807929329E-5</v>
      </c>
      <c r="AQ48" s="45">
        <v>7.285365654317901E-5</v>
      </c>
      <c r="AR48" s="45">
        <v>9.5530810661446474E-5</v>
      </c>
      <c r="AS48" s="45">
        <v>1.2040826892439495E-4</v>
      </c>
      <c r="AT48" s="45">
        <v>1.4566406379699559E-4</v>
      </c>
      <c r="AU48" s="45">
        <v>1.6944769444593194E-4</v>
      </c>
      <c r="AV48" s="45">
        <v>1.8986292257595715E-4</v>
      </c>
      <c r="AW48" s="45">
        <v>2.0562643943467575E-4</v>
      </c>
      <c r="AX48" s="45">
        <v>2.1641607714495816E-4</v>
      </c>
      <c r="AY48" s="45">
        <v>2.1999540068294362E-4</v>
      </c>
      <c r="AZ48" s="45">
        <v>2.1999540068294362E-4</v>
      </c>
      <c r="BA48" s="45">
        <v>2.1999540068294362E-4</v>
      </c>
      <c r="BB48" s="45">
        <v>2.1999540068294362E-4</v>
      </c>
      <c r="BC48" s="45">
        <v>2.1999540068294362E-4</v>
      </c>
      <c r="BD48" s="45">
        <v>2.1999540068294362E-4</v>
      </c>
      <c r="BE48" s="45">
        <v>2.1999540068294362E-4</v>
      </c>
      <c r="BF48" s="45">
        <v>2.1999540068294362E-4</v>
      </c>
    </row>
    <row r="49" spans="1:58" ht="13.5" thickBot="1" x14ac:dyDescent="0.25">
      <c r="A49" s="6" t="s">
        <v>1350</v>
      </c>
      <c r="B49" s="6" t="s">
        <v>1350</v>
      </c>
      <c r="C49" s="6" t="s">
        <v>24</v>
      </c>
      <c r="D49" s="6" t="s">
        <v>1350</v>
      </c>
      <c r="E49" s="6">
        <v>0.49084856214451411</v>
      </c>
      <c r="F49" s="6" t="s">
        <v>25</v>
      </c>
      <c r="G49" s="21" t="s">
        <v>1158</v>
      </c>
      <c r="H49" s="21" t="s">
        <v>1159</v>
      </c>
      <c r="I49" s="21" t="s">
        <v>1160</v>
      </c>
      <c r="J49" s="21" t="s">
        <v>1365</v>
      </c>
      <c r="K49" s="21" t="s">
        <v>35</v>
      </c>
      <c r="L49" s="21" t="s">
        <v>26</v>
      </c>
      <c r="M49" s="3">
        <v>-1.9555700226247184</v>
      </c>
      <c r="N49" s="3">
        <v>0.49084856214451411</v>
      </c>
      <c r="O49" s="21" t="s">
        <v>1163</v>
      </c>
      <c r="P49" s="21"/>
      <c r="Q49" s="46">
        <v>1.1859318072594028E-5</v>
      </c>
      <c r="R49" s="46">
        <v>1.4561351247112162E-5</v>
      </c>
      <c r="S49" s="46">
        <v>1.7818832657371246E-5</v>
      </c>
      <c r="T49" s="46">
        <v>2.0684857103361677E-5</v>
      </c>
      <c r="U49" s="46">
        <v>2.3593698910606573E-5</v>
      </c>
      <c r="V49" s="46">
        <v>2.7583870057034618E-5</v>
      </c>
      <c r="W49" s="46">
        <v>3.0259933816496781E-5</v>
      </c>
      <c r="X49" s="46">
        <v>3.0912659862923069E-5</v>
      </c>
      <c r="Y49" s="46">
        <v>2.9131472064629851E-5</v>
      </c>
      <c r="Z49" s="46">
        <v>2.5040967760773551E-5</v>
      </c>
      <c r="AA49" s="46">
        <v>1.9377758089510445E-5</v>
      </c>
      <c r="AB49" s="46">
        <v>1.3298531929795608E-5</v>
      </c>
      <c r="AC49" s="46">
        <v>7.9579429310760344E-6</v>
      </c>
      <c r="AD49" s="46">
        <v>4.074631377596072E-6</v>
      </c>
      <c r="AE49" s="46">
        <v>1.7481557019903098E-6</v>
      </c>
      <c r="AF49" s="46">
        <v>6.1416311626769186E-7</v>
      </c>
      <c r="AG49" s="46">
        <v>1.7229383316347127E-7</v>
      </c>
      <c r="AH49" s="46">
        <v>3.755223251054472E-8</v>
      </c>
      <c r="AI49" s="46">
        <v>6.1725369388602228E-9</v>
      </c>
      <c r="AJ49" s="46">
        <v>7.4091458562342983E-10</v>
      </c>
      <c r="AK49" s="46">
        <v>2.7579809471148898E-4</v>
      </c>
      <c r="AL49" s="45">
        <v>2.7579809471148898E-4</v>
      </c>
      <c r="AM49" s="45">
        <v>1.1859318072594028E-5</v>
      </c>
      <c r="AN49" s="45">
        <v>2.642066931970619E-5</v>
      </c>
      <c r="AO49" s="45">
        <v>4.423950197707744E-5</v>
      </c>
      <c r="AP49" s="45">
        <v>6.492435908043912E-5</v>
      </c>
      <c r="AQ49" s="45">
        <v>8.851805799104569E-5</v>
      </c>
      <c r="AR49" s="45">
        <v>1.1610192804808031E-4</v>
      </c>
      <c r="AS49" s="45">
        <v>1.4636186186457709E-4</v>
      </c>
      <c r="AT49" s="45">
        <v>1.7727452172750018E-4</v>
      </c>
      <c r="AU49" s="45">
        <v>2.0640599379213002E-4</v>
      </c>
      <c r="AV49" s="45">
        <v>2.3144696155290358E-4</v>
      </c>
      <c r="AW49" s="45">
        <v>2.5082471964241404E-4</v>
      </c>
      <c r="AX49" s="45">
        <v>2.6412325157220963E-4</v>
      </c>
      <c r="AY49" s="45">
        <v>2.7208119450328568E-4</v>
      </c>
      <c r="AZ49" s="45">
        <v>2.7579809471148898E-4</v>
      </c>
      <c r="BA49" s="45">
        <v>2.7579809471148898E-4</v>
      </c>
      <c r="BB49" s="45">
        <v>2.7579809471148898E-4</v>
      </c>
      <c r="BC49" s="45">
        <v>2.7579809471148898E-4</v>
      </c>
      <c r="BD49" s="45">
        <v>2.7579809471148898E-4</v>
      </c>
      <c r="BE49" s="45">
        <v>2.7579809471148898E-4</v>
      </c>
      <c r="BF49" s="45">
        <v>2.7579809471148898E-4</v>
      </c>
    </row>
    <row r="50" spans="1:58" ht="13.5" thickBot="1" x14ac:dyDescent="0.25">
      <c r="A50" s="6" t="s">
        <v>1350</v>
      </c>
      <c r="B50" s="6" t="s">
        <v>1350</v>
      </c>
      <c r="C50" s="6" t="s">
        <v>24</v>
      </c>
      <c r="D50" s="6" t="s">
        <v>1350</v>
      </c>
      <c r="E50" s="6">
        <v>0.51999130291149687</v>
      </c>
      <c r="F50" s="6" t="s">
        <v>28</v>
      </c>
      <c r="G50" s="21" t="s">
        <v>1158</v>
      </c>
      <c r="H50" s="21" t="s">
        <v>1159</v>
      </c>
      <c r="I50" s="21" t="s">
        <v>1160</v>
      </c>
      <c r="J50" s="21" t="s">
        <v>1365</v>
      </c>
      <c r="K50" s="21" t="s">
        <v>35</v>
      </c>
      <c r="L50" s="21" t="s">
        <v>32</v>
      </c>
      <c r="M50" s="3">
        <v>-1.9359512146565283</v>
      </c>
      <c r="N50" s="3">
        <v>0.51999130291149687</v>
      </c>
      <c r="O50" s="21" t="s">
        <v>1163</v>
      </c>
      <c r="P50" s="21"/>
      <c r="Q50" s="46">
        <v>6.5828715364052968E-5</v>
      </c>
      <c r="R50" s="46">
        <v>8.0827163981484848E-5</v>
      </c>
      <c r="S50" s="46">
        <v>9.8908795256320441E-5</v>
      </c>
      <c r="T50" s="46">
        <v>1.1481752679776682E-4</v>
      </c>
      <c r="U50" s="46">
        <v>1.3096392899358022E-4</v>
      </c>
      <c r="V50" s="46">
        <v>1.5311257523480668E-4</v>
      </c>
      <c r="W50" s="46">
        <v>1.6796687279553986E-4</v>
      </c>
      <c r="X50" s="46">
        <v>1.7159002522790402E-4</v>
      </c>
      <c r="Y50" s="46">
        <v>1.6170300610369889E-4</v>
      </c>
      <c r="Z50" s="46">
        <v>1.3899743046556347E-4</v>
      </c>
      <c r="AA50" s="46">
        <v>1.0756208020220838E-4</v>
      </c>
      <c r="AB50" s="46">
        <v>7.3817505172521316E-5</v>
      </c>
      <c r="AC50" s="46">
        <v>4.4172958081273208E-5</v>
      </c>
      <c r="AD50" s="46">
        <v>2.2617468182176899E-5</v>
      </c>
      <c r="AE50" s="46">
        <v>9.7036645289331322E-6</v>
      </c>
      <c r="AF50" s="46">
        <v>3.4090972786466772E-6</v>
      </c>
      <c r="AG50" s="46">
        <v>9.563687922756702E-7</v>
      </c>
      <c r="AH50" s="46">
        <v>2.0844497213832402E-7</v>
      </c>
      <c r="AI50" s="46">
        <v>3.4262524601758537E-8</v>
      </c>
      <c r="AJ50" s="46">
        <v>4.112669469485915E-9</v>
      </c>
      <c r="AK50" s="46">
        <v>1.5309003573035574E-3</v>
      </c>
      <c r="AL50" s="45">
        <v>1.5309003573035574E-3</v>
      </c>
      <c r="AM50" s="45">
        <v>6.5828715364052968E-5</v>
      </c>
      <c r="AN50" s="45">
        <v>1.4665587934553783E-4</v>
      </c>
      <c r="AO50" s="45">
        <v>2.455646746018583E-4</v>
      </c>
      <c r="AP50" s="45">
        <v>3.6038220139962513E-4</v>
      </c>
      <c r="AQ50" s="45">
        <v>4.9134613039320538E-4</v>
      </c>
      <c r="AR50" s="45">
        <v>6.4445870562801206E-4</v>
      </c>
      <c r="AS50" s="45">
        <v>8.1242557842355198E-4</v>
      </c>
      <c r="AT50" s="45">
        <v>9.8401560365145605E-4</v>
      </c>
      <c r="AU50" s="45">
        <v>1.145718609755155E-3</v>
      </c>
      <c r="AV50" s="45">
        <v>1.2847160402207184E-3</v>
      </c>
      <c r="AW50" s="45">
        <v>1.3922781204229269E-3</v>
      </c>
      <c r="AX50" s="45">
        <v>1.4660956255954482E-3</v>
      </c>
      <c r="AY50" s="45">
        <v>1.5102685836767215E-3</v>
      </c>
      <c r="AZ50" s="45">
        <v>1.5309003573035574E-3</v>
      </c>
      <c r="BA50" s="45">
        <v>1.5309003573035574E-3</v>
      </c>
      <c r="BB50" s="45">
        <v>1.5309003573035574E-3</v>
      </c>
      <c r="BC50" s="45">
        <v>1.5309003573035574E-3</v>
      </c>
      <c r="BD50" s="45">
        <v>1.5309003573035574E-3</v>
      </c>
      <c r="BE50" s="45">
        <v>1.5309003573035574E-3</v>
      </c>
      <c r="BF50" s="45">
        <v>1.5309003573035574E-3</v>
      </c>
    </row>
    <row r="51" spans="1:58" ht="13.5" thickBot="1" x14ac:dyDescent="0.25">
      <c r="A51" s="6" t="s">
        <v>1350</v>
      </c>
      <c r="B51" s="6" t="s">
        <v>1350</v>
      </c>
      <c r="C51" s="6" t="s">
        <v>24</v>
      </c>
      <c r="D51" s="6" t="s">
        <v>1350</v>
      </c>
      <c r="E51" s="6">
        <v>-5.7142529613810548E-2</v>
      </c>
      <c r="F51" s="6" t="s">
        <v>28</v>
      </c>
      <c r="G51" s="21" t="s">
        <v>1158</v>
      </c>
      <c r="H51" s="21" t="s">
        <v>1159</v>
      </c>
      <c r="I51" s="21" t="s">
        <v>1160</v>
      </c>
      <c r="J51" s="21" t="s">
        <v>1365</v>
      </c>
      <c r="K51" s="21" t="s">
        <v>35</v>
      </c>
      <c r="L51" s="21" t="s">
        <v>33</v>
      </c>
      <c r="M51" s="3">
        <v>-2.3244760250987659</v>
      </c>
      <c r="N51" s="3">
        <v>-5.7142529613810548E-2</v>
      </c>
      <c r="O51" s="21" t="s">
        <v>1163</v>
      </c>
      <c r="P51" s="21"/>
      <c r="Q51" s="46">
        <v>3.2648719092049452E-5</v>
      </c>
      <c r="R51" s="46">
        <v>4.0087420166785449E-5</v>
      </c>
      <c r="S51" s="46">
        <v>4.9055271004422954E-5</v>
      </c>
      <c r="T51" s="46">
        <v>5.694544027683044E-5</v>
      </c>
      <c r="U51" s="46">
        <v>6.4953485804120604E-5</v>
      </c>
      <c r="V51" s="46">
        <v>7.5938432501012316E-5</v>
      </c>
      <c r="W51" s="46">
        <v>8.3305639740103045E-5</v>
      </c>
      <c r="X51" s="46">
        <v>8.5102595450658046E-5</v>
      </c>
      <c r="Y51" s="46">
        <v>8.0198982973052801E-5</v>
      </c>
      <c r="Z51" s="46">
        <v>6.8937818954689309E-5</v>
      </c>
      <c r="AA51" s="46">
        <v>5.3346994879928345E-5</v>
      </c>
      <c r="AB51" s="46">
        <v>3.6610876835819403E-5</v>
      </c>
      <c r="AC51" s="46">
        <v>2.1908227919755214E-5</v>
      </c>
      <c r="AD51" s="46">
        <v>1.1217465830367615E-5</v>
      </c>
      <c r="AE51" s="46">
        <v>4.8126750706975436E-6</v>
      </c>
      <c r="AF51" s="46">
        <v>1.690791910376312E-6</v>
      </c>
      <c r="AG51" s="46">
        <v>4.7432516151547943E-7</v>
      </c>
      <c r="AH51" s="46">
        <v>1.0338134815267056E-7</v>
      </c>
      <c r="AI51" s="46">
        <v>1.6993002748434245E-8</v>
      </c>
      <c r="AJ51" s="46">
        <v>2.0397388812028416E-9</v>
      </c>
      <c r="AK51" s="46">
        <v>7.592725370244057E-4</v>
      </c>
      <c r="AL51" s="45">
        <v>7.592725370244057E-4</v>
      </c>
      <c r="AM51" s="45">
        <v>3.2648719092049452E-5</v>
      </c>
      <c r="AN51" s="45">
        <v>7.2736139258834908E-5</v>
      </c>
      <c r="AO51" s="45">
        <v>1.2179141026325786E-4</v>
      </c>
      <c r="AP51" s="45">
        <v>1.7873685054008829E-4</v>
      </c>
      <c r="AQ51" s="45">
        <v>2.4369033634420891E-4</v>
      </c>
      <c r="AR51" s="45">
        <v>3.1962876884522124E-4</v>
      </c>
      <c r="AS51" s="45">
        <v>4.0293440858532429E-4</v>
      </c>
      <c r="AT51" s="45">
        <v>4.8803700403598235E-4</v>
      </c>
      <c r="AU51" s="45">
        <v>5.682359870090351E-4</v>
      </c>
      <c r="AV51" s="45">
        <v>6.3717380596372435E-4</v>
      </c>
      <c r="AW51" s="45">
        <v>6.905208008436527E-4</v>
      </c>
      <c r="AX51" s="45">
        <v>7.2713167767947211E-4</v>
      </c>
      <c r="AY51" s="45">
        <v>7.4903990559922729E-4</v>
      </c>
      <c r="AZ51" s="45">
        <v>7.592725370244057E-4</v>
      </c>
      <c r="BA51" s="45">
        <v>7.592725370244057E-4</v>
      </c>
      <c r="BB51" s="45">
        <v>7.592725370244057E-4</v>
      </c>
      <c r="BC51" s="45">
        <v>7.592725370244057E-4</v>
      </c>
      <c r="BD51" s="45">
        <v>7.592725370244057E-4</v>
      </c>
      <c r="BE51" s="45">
        <v>7.592725370244057E-4</v>
      </c>
      <c r="BF51" s="45">
        <v>7.592725370244057E-4</v>
      </c>
    </row>
    <row r="52" spans="1:58" ht="13.5" thickBot="1" x14ac:dyDescent="0.25">
      <c r="A52" s="6" t="s">
        <v>1350</v>
      </c>
      <c r="B52" s="6" t="s">
        <v>1350</v>
      </c>
      <c r="C52" s="6" t="s">
        <v>24</v>
      </c>
      <c r="D52" s="6" t="s">
        <v>1350</v>
      </c>
      <c r="E52" s="6">
        <v>4.5667508970289443</v>
      </c>
      <c r="F52" s="6" t="s">
        <v>7</v>
      </c>
      <c r="G52" s="21" t="s">
        <v>1158</v>
      </c>
      <c r="H52" s="21" t="s">
        <v>1159</v>
      </c>
      <c r="I52" s="21" t="s">
        <v>1160</v>
      </c>
      <c r="J52" s="21" t="s">
        <v>1365</v>
      </c>
      <c r="K52" s="21" t="s">
        <v>35</v>
      </c>
      <c r="L52" s="21" t="s">
        <v>30</v>
      </c>
      <c r="M52" s="3">
        <v>1.890710452839151</v>
      </c>
      <c r="N52" s="3">
        <v>4.5667508970289443</v>
      </c>
      <c r="O52" s="21" t="s">
        <v>1164</v>
      </c>
      <c r="P52" s="21"/>
      <c r="Q52" s="46">
        <v>3.0810430001074897E-6</v>
      </c>
      <c r="R52" s="46">
        <v>3.7830294336821105E-6</v>
      </c>
      <c r="S52" s="46">
        <v>4.6293209519315831E-6</v>
      </c>
      <c r="T52" s="46">
        <v>5.3739122094898079E-6</v>
      </c>
      <c r="U52" s="46">
        <v>6.1296273892135902E-6</v>
      </c>
      <c r="V52" s="46">
        <v>7.1662712168501247E-6</v>
      </c>
      <c r="W52" s="46">
        <v>7.8615108135505411E-6</v>
      </c>
      <c r="X52" s="46">
        <v>8.0310886091724505E-6</v>
      </c>
      <c r="Y52" s="46">
        <v>7.5683371959617385E-6</v>
      </c>
      <c r="Z52" s="46">
        <v>6.5056268803129322E-6</v>
      </c>
      <c r="AA52" s="46">
        <v>5.0343287492586197E-6</v>
      </c>
      <c r="AB52" s="46">
        <v>3.4549498093561514E-6</v>
      </c>
      <c r="AC52" s="46">
        <v>2.0674683158813048E-6</v>
      </c>
      <c r="AD52" s="46">
        <v>1.0585865398932429E-6</v>
      </c>
      <c r="AE52" s="46">
        <v>4.5416969641468674E-7</v>
      </c>
      <c r="AF52" s="46">
        <v>1.5955917184426047E-7</v>
      </c>
      <c r="AG52" s="46">
        <v>4.4761824025678337E-8</v>
      </c>
      <c r="AH52" s="46">
        <v>9.7560451964263094E-9</v>
      </c>
      <c r="AI52" s="46">
        <v>1.6036210186763599E-9</v>
      </c>
      <c r="AJ52" s="46">
        <v>1.924891198413812E-10</v>
      </c>
      <c r="AK52" s="46">
        <v>7.1652162793197418E-5</v>
      </c>
      <c r="AL52" s="45">
        <v>7.1652162793197418E-5</v>
      </c>
      <c r="AM52" s="45">
        <v>3.0810430001074897E-6</v>
      </c>
      <c r="AN52" s="45">
        <v>6.8640724337896002E-6</v>
      </c>
      <c r="AO52" s="45">
        <v>1.1493393385721184E-5</v>
      </c>
      <c r="AP52" s="45">
        <v>1.6867305595210991E-5</v>
      </c>
      <c r="AQ52" s="45">
        <v>2.2996932984424582E-5</v>
      </c>
      <c r="AR52" s="45">
        <v>3.0163204201274707E-5</v>
      </c>
      <c r="AS52" s="45">
        <v>3.8024715014825248E-5</v>
      </c>
      <c r="AT52" s="45">
        <v>4.6055803623997702E-5</v>
      </c>
      <c r="AU52" s="45">
        <v>5.362414081995944E-5</v>
      </c>
      <c r="AV52" s="45">
        <v>6.0129767700272371E-5</v>
      </c>
      <c r="AW52" s="45">
        <v>6.5164096449530994E-5</v>
      </c>
      <c r="AX52" s="45">
        <v>6.8619046258887144E-5</v>
      </c>
      <c r="AY52" s="45">
        <v>7.068651457476845E-5</v>
      </c>
      <c r="AZ52" s="45">
        <v>7.1652162793197418E-5</v>
      </c>
      <c r="BA52" s="45">
        <v>7.1652162793197418E-5</v>
      </c>
      <c r="BB52" s="45">
        <v>7.1652162793197418E-5</v>
      </c>
      <c r="BC52" s="45">
        <v>7.1652162793197418E-5</v>
      </c>
      <c r="BD52" s="45">
        <v>7.1652162793197418E-5</v>
      </c>
      <c r="BE52" s="45">
        <v>7.1652162793197418E-5</v>
      </c>
      <c r="BF52" s="45">
        <v>7.1652162793197418E-5</v>
      </c>
    </row>
    <row r="53" spans="1:58" ht="13.5" thickBot="1" x14ac:dyDescent="0.25">
      <c r="A53" s="6" t="s">
        <v>1350</v>
      </c>
      <c r="B53" s="6" t="s">
        <v>1350</v>
      </c>
      <c r="C53" s="6" t="s">
        <v>24</v>
      </c>
      <c r="D53" s="6" t="s">
        <v>1350</v>
      </c>
      <c r="E53" s="6">
        <v>1.201793141709693</v>
      </c>
      <c r="F53" s="6" t="s">
        <v>25</v>
      </c>
      <c r="G53" s="21" t="s">
        <v>1158</v>
      </c>
      <c r="H53" s="21" t="s">
        <v>1159</v>
      </c>
      <c r="I53" s="21" t="s">
        <v>1160</v>
      </c>
      <c r="J53" s="21" t="s">
        <v>1365</v>
      </c>
      <c r="K53" s="21" t="s">
        <v>36</v>
      </c>
      <c r="L53" s="21" t="s">
        <v>26</v>
      </c>
      <c r="M53" s="3">
        <v>-1.4769642080914254</v>
      </c>
      <c r="N53" s="3">
        <v>1.201793141709693</v>
      </c>
      <c r="O53" s="21" t="s">
        <v>1163</v>
      </c>
      <c r="P53" s="21"/>
      <c r="Q53" s="46">
        <v>1.4246775958675771E-4</v>
      </c>
      <c r="R53" s="46">
        <v>1.7717173114367477E-4</v>
      </c>
      <c r="S53" s="46">
        <v>2.1991393570242878E-4</v>
      </c>
      <c r="T53" s="46">
        <v>2.5919362665130719E-4</v>
      </c>
      <c r="U53" s="46">
        <v>3.0035119148438322E-4</v>
      </c>
      <c r="V53" s="46">
        <v>3.5692104815266237E-4</v>
      </c>
      <c r="W53" s="46">
        <v>3.9829866640864317E-4</v>
      </c>
      <c r="X53" s="46">
        <v>4.135088452121811E-4</v>
      </c>
      <c r="Y53" s="46">
        <v>3.9591163148327673E-4</v>
      </c>
      <c r="Z53" s="46">
        <v>3.4559561934361402E-4</v>
      </c>
      <c r="AA53" s="46">
        <v>2.7204902338157121E-4</v>
      </c>
      <c r="AB53" s="46">
        <v>1.8928753986608853E-4</v>
      </c>
      <c r="AC53" s="46">
        <v>1.1494695482411426E-4</v>
      </c>
      <c r="AD53" s="46">
        <v>5.9816918947504847E-5</v>
      </c>
      <c r="AE53" s="46">
        <v>2.6023550673103662E-5</v>
      </c>
      <c r="AF53" s="46">
        <v>9.2825495131128138E-6</v>
      </c>
      <c r="AG53" s="46">
        <v>2.6400652633692888E-6</v>
      </c>
      <c r="AH53" s="46">
        <v>5.8354024447157054E-7</v>
      </c>
      <c r="AI53" s="46">
        <v>9.7253367713438698E-8</v>
      </c>
      <c r="AJ53" s="46">
        <v>1.1834041043010408E-8</v>
      </c>
      <c r="AK53" s="46">
        <v>4.4051042262227297E-3</v>
      </c>
      <c r="AL53" s="45">
        <v>3.6840732852910217E-3</v>
      </c>
      <c r="AM53" s="45">
        <v>1.4246775958675771E-4</v>
      </c>
      <c r="AN53" s="45">
        <v>3.1963949073043245E-4</v>
      </c>
      <c r="AO53" s="45">
        <v>5.3955342643286126E-4</v>
      </c>
      <c r="AP53" s="45">
        <v>7.987470530841684E-4</v>
      </c>
      <c r="AQ53" s="45">
        <v>1.0990982445685516E-3</v>
      </c>
      <c r="AR53" s="45">
        <v>1.4560192927212138E-3</v>
      </c>
      <c r="AS53" s="45">
        <v>1.854317959129857E-3</v>
      </c>
      <c r="AT53" s="45">
        <v>2.267826804342038E-3</v>
      </c>
      <c r="AU53" s="45">
        <v>2.6637384358253148E-3</v>
      </c>
      <c r="AV53" s="45">
        <v>3.0093340551689287E-3</v>
      </c>
      <c r="AW53" s="45">
        <v>3.2813830785505E-3</v>
      </c>
      <c r="AX53" s="45">
        <v>3.4706706184165887E-3</v>
      </c>
      <c r="AY53" s="45">
        <v>3.5856175732407029E-3</v>
      </c>
      <c r="AZ53" s="45">
        <v>3.6454344921882076E-3</v>
      </c>
      <c r="BA53" s="45">
        <v>3.6714580428613111E-3</v>
      </c>
      <c r="BB53" s="45">
        <v>3.6807405923744239E-3</v>
      </c>
      <c r="BC53" s="45">
        <v>3.6833806576377932E-3</v>
      </c>
      <c r="BD53" s="45">
        <v>3.6839641978822649E-3</v>
      </c>
      <c r="BE53" s="45">
        <v>3.6840614512499785E-3</v>
      </c>
      <c r="BF53" s="45">
        <v>3.6840732852910217E-3</v>
      </c>
    </row>
    <row r="54" spans="1:58" ht="13.5" thickBot="1" x14ac:dyDescent="0.25">
      <c r="A54" s="6" t="s">
        <v>1350</v>
      </c>
      <c r="B54" s="6" t="s">
        <v>1350</v>
      </c>
      <c r="C54" s="6" t="s">
        <v>24</v>
      </c>
      <c r="D54" s="6" t="s">
        <v>1350</v>
      </c>
      <c r="E54" s="6">
        <v>1.2012802369889439</v>
      </c>
      <c r="F54" s="6" t="s">
        <v>28</v>
      </c>
      <c r="G54" s="21" t="s">
        <v>1158</v>
      </c>
      <c r="H54" s="21" t="s">
        <v>1159</v>
      </c>
      <c r="I54" s="21" t="s">
        <v>1160</v>
      </c>
      <c r="J54" s="21" t="s">
        <v>1365</v>
      </c>
      <c r="K54" s="21" t="s">
        <v>36</v>
      </c>
      <c r="L54" s="21" t="s">
        <v>29</v>
      </c>
      <c r="M54" s="3">
        <v>-1.4773094940514111</v>
      </c>
      <c r="N54" s="3">
        <v>1.2012802369889439</v>
      </c>
      <c r="O54" s="21" t="s">
        <v>1163</v>
      </c>
      <c r="P54" s="21"/>
      <c r="Q54" s="46">
        <v>1.4976054430365054E-3</v>
      </c>
      <c r="R54" s="46">
        <v>1.8624097808696799E-3</v>
      </c>
      <c r="S54" s="46">
        <v>2.3117111412633584E-3</v>
      </c>
      <c r="T54" s="46">
        <v>2.7246149388415707E-3</v>
      </c>
      <c r="U54" s="46">
        <v>3.1572587404632793E-3</v>
      </c>
      <c r="V54" s="46">
        <v>3.7519148612863112E-3</v>
      </c>
      <c r="W54" s="46">
        <v>4.1868718403234358E-3</v>
      </c>
      <c r="X54" s="46">
        <v>4.3467595695318509E-3</v>
      </c>
      <c r="Y54" s="46">
        <v>4.1617795913309902E-3</v>
      </c>
      <c r="Z54" s="46">
        <v>3.632863197398634E-3</v>
      </c>
      <c r="AA54" s="46">
        <v>2.8597494574967414E-3</v>
      </c>
      <c r="AB54" s="46">
        <v>1.9897698316075213E-3</v>
      </c>
      <c r="AC54" s="46">
        <v>1.2083097656928798E-3</v>
      </c>
      <c r="AD54" s="46">
        <v>6.2878888291146651E-4</v>
      </c>
      <c r="AE54" s="46">
        <v>2.735567067820927E-4</v>
      </c>
      <c r="AF54" s="46">
        <v>9.7577141076806518E-5</v>
      </c>
      <c r="AG54" s="46">
        <v>2.7752076117865423E-5</v>
      </c>
      <c r="AH54" s="46">
        <v>6.1341109657816675E-6</v>
      </c>
      <c r="AI54" s="46">
        <v>1.022316721086518E-6</v>
      </c>
      <c r="AJ54" s="46">
        <v>1.2439813983554144E-7</v>
      </c>
      <c r="AK54" s="46">
        <v>4.6305971859667457E-2</v>
      </c>
      <c r="AL54" s="45">
        <v>3.8726573791857691E-2</v>
      </c>
      <c r="AM54" s="45">
        <v>1.4976054430365054E-3</v>
      </c>
      <c r="AN54" s="45">
        <v>3.3600152239061853E-3</v>
      </c>
      <c r="AO54" s="45">
        <v>5.6717263651695441E-3</v>
      </c>
      <c r="AP54" s="45">
        <v>8.3963413040111148E-3</v>
      </c>
      <c r="AQ54" s="45">
        <v>1.1553600044474394E-2</v>
      </c>
      <c r="AR54" s="45">
        <v>1.5305514905760705E-2</v>
      </c>
      <c r="AS54" s="45">
        <v>1.9492386746084139E-2</v>
      </c>
      <c r="AT54" s="45">
        <v>2.383914631561599E-2</v>
      </c>
      <c r="AU54" s="45">
        <v>2.8000925906946979E-2</v>
      </c>
      <c r="AV54" s="45">
        <v>3.1633789104345611E-2</v>
      </c>
      <c r="AW54" s="45">
        <v>3.4493538561842355E-2</v>
      </c>
      <c r="AX54" s="45">
        <v>3.6483308393449876E-2</v>
      </c>
      <c r="AY54" s="45">
        <v>3.7691618159142758E-2</v>
      </c>
      <c r="AZ54" s="45">
        <v>3.8320407042054222E-2</v>
      </c>
      <c r="BA54" s="45">
        <v>3.8593963748836314E-2</v>
      </c>
      <c r="BB54" s="45">
        <v>3.8691540889913119E-2</v>
      </c>
      <c r="BC54" s="45">
        <v>3.8719292966030987E-2</v>
      </c>
      <c r="BD54" s="45">
        <v>3.872542707699677E-2</v>
      </c>
      <c r="BE54" s="45">
        <v>3.8726449393717853E-2</v>
      </c>
      <c r="BF54" s="45">
        <v>3.8726573791857691E-2</v>
      </c>
    </row>
    <row r="55" spans="1:58" ht="13.5" thickBot="1" x14ac:dyDescent="0.25">
      <c r="A55" s="6" t="s">
        <v>1141</v>
      </c>
      <c r="B55" s="6" t="s">
        <v>1350</v>
      </c>
      <c r="C55" s="6" t="s">
        <v>24</v>
      </c>
      <c r="D55" s="6" t="s">
        <v>1141</v>
      </c>
      <c r="E55" s="6">
        <v>5.0304526876932387</v>
      </c>
      <c r="F55" s="6" t="s">
        <v>7</v>
      </c>
      <c r="G55" s="21" t="s">
        <v>1158</v>
      </c>
      <c r="H55" s="21" t="s">
        <v>1159</v>
      </c>
      <c r="I55" s="21" t="s">
        <v>1160</v>
      </c>
      <c r="J55" s="21" t="s">
        <v>1365</v>
      </c>
      <c r="K55" s="21" t="s">
        <v>36</v>
      </c>
      <c r="L55" s="21" t="s">
        <v>30</v>
      </c>
      <c r="M55" s="3">
        <v>2.2028731439973934</v>
      </c>
      <c r="N55" s="3">
        <v>5.0304526876932387</v>
      </c>
      <c r="O55" s="21" t="s">
        <v>1164</v>
      </c>
      <c r="P55" s="21"/>
      <c r="Q55" s="46">
        <v>9.7024808193976958E-4</v>
      </c>
      <c r="R55" s="46">
        <v>1.2065925147887076E-3</v>
      </c>
      <c r="S55" s="46">
        <v>1.4976797201416792E-3</v>
      </c>
      <c r="T55" s="46">
        <v>1.7651861715162298E-3</v>
      </c>
      <c r="U55" s="46">
        <v>2.0454815060707539E-3</v>
      </c>
      <c r="V55" s="46">
        <v>2.4307391607654733E-3</v>
      </c>
      <c r="W55" s="46">
        <v>2.7125331249897339E-3</v>
      </c>
      <c r="X55" s="46">
        <v>2.8161189948939123E-3</v>
      </c>
      <c r="Y55" s="46">
        <v>2.6962767027326716E-3</v>
      </c>
      <c r="Z55" s="46">
        <v>2.3536096009900004E-3</v>
      </c>
      <c r="AA55" s="46">
        <v>1.8527352707390465E-3</v>
      </c>
      <c r="AB55" s="46">
        <v>1.2891047983268819E-3</v>
      </c>
      <c r="AC55" s="46">
        <v>7.8282316480872448E-4</v>
      </c>
      <c r="AD55" s="46">
        <v>4.0737112062901959E-4</v>
      </c>
      <c r="AE55" s="46">
        <v>1.7722816866833167E-4</v>
      </c>
      <c r="AF55" s="46">
        <v>6.3216940357120526E-5</v>
      </c>
      <c r="AG55" s="46">
        <v>1.7979634588273231E-5</v>
      </c>
      <c r="AH55" s="46">
        <v>3.9740837125218002E-6</v>
      </c>
      <c r="AI55" s="46">
        <v>6.6232454107404728E-7</v>
      </c>
      <c r="AJ55" s="46">
        <v>8.0593361311232395E-8</v>
      </c>
      <c r="AK55" s="46">
        <v>3.000007818354606E-2</v>
      </c>
      <c r="AL55" s="45">
        <v>2.5089641678561238E-2</v>
      </c>
      <c r="AM55" s="45">
        <v>9.7024808193976958E-4</v>
      </c>
      <c r="AN55" s="45">
        <v>2.1768405967284772E-3</v>
      </c>
      <c r="AO55" s="45">
        <v>3.6745203168701565E-3</v>
      </c>
      <c r="AP55" s="45">
        <v>5.4397064883863859E-3</v>
      </c>
      <c r="AQ55" s="45">
        <v>7.4851879944571398E-3</v>
      </c>
      <c r="AR55" s="45">
        <v>9.915927155222614E-3</v>
      </c>
      <c r="AS55" s="45">
        <v>1.2628460280212347E-2</v>
      </c>
      <c r="AT55" s="45">
        <v>1.5444579275106261E-2</v>
      </c>
      <c r="AU55" s="45">
        <v>1.8140855977838932E-2</v>
      </c>
      <c r="AV55" s="45">
        <v>2.0494465578828933E-2</v>
      </c>
      <c r="AW55" s="45">
        <v>2.234720084956798E-2</v>
      </c>
      <c r="AX55" s="45">
        <v>2.3636305647894863E-2</v>
      </c>
      <c r="AY55" s="45">
        <v>2.4419128812703587E-2</v>
      </c>
      <c r="AZ55" s="45">
        <v>2.4826499933332608E-2</v>
      </c>
      <c r="BA55" s="45">
        <v>2.5003728102000938E-2</v>
      </c>
      <c r="BB55" s="45">
        <v>2.5066945042358058E-2</v>
      </c>
      <c r="BC55" s="45">
        <v>2.508492467694633E-2</v>
      </c>
      <c r="BD55" s="45">
        <v>2.5088898760658854E-2</v>
      </c>
      <c r="BE55" s="45">
        <v>2.5089561085199927E-2</v>
      </c>
      <c r="BF55" s="45">
        <v>2.5089641678561238E-2</v>
      </c>
    </row>
    <row r="56" spans="1:58" ht="13.5" thickBot="1" x14ac:dyDescent="0.25">
      <c r="A56" s="6" t="s">
        <v>1350</v>
      </c>
      <c r="B56" s="6" t="s">
        <v>1350</v>
      </c>
      <c r="C56" s="6" t="s">
        <v>24</v>
      </c>
      <c r="D56" s="6" t="s">
        <v>1350</v>
      </c>
      <c r="E56" s="6">
        <v>0.49084856214451411</v>
      </c>
      <c r="F56" s="6" t="s">
        <v>25</v>
      </c>
      <c r="G56" s="21" t="s">
        <v>1158</v>
      </c>
      <c r="H56" s="21" t="s">
        <v>1159</v>
      </c>
      <c r="I56" s="21" t="s">
        <v>1160</v>
      </c>
      <c r="J56" s="21" t="s">
        <v>1365</v>
      </c>
      <c r="K56" s="21" t="s">
        <v>37</v>
      </c>
      <c r="L56" s="21" t="s">
        <v>26</v>
      </c>
      <c r="M56" s="3">
        <v>-1.9555700226247184</v>
      </c>
      <c r="N56" s="3">
        <v>0.49084856214451411</v>
      </c>
      <c r="O56" s="21" t="s">
        <v>1163</v>
      </c>
      <c r="P56" s="21"/>
      <c r="Q56" s="46">
        <v>1.9687955594849751E-4</v>
      </c>
      <c r="R56" s="46">
        <v>2.4173669598815905E-4</v>
      </c>
      <c r="S56" s="46">
        <v>2.9581497347734803E-4</v>
      </c>
      <c r="T56" s="46">
        <v>3.4339457432877476E-4</v>
      </c>
      <c r="U56" s="46">
        <v>3.9168499708573288E-4</v>
      </c>
      <c r="V56" s="46">
        <v>4.5792684325753611E-4</v>
      </c>
      <c r="W56" s="46">
        <v>5.0235285843207777E-4</v>
      </c>
      <c r="X56" s="46">
        <v>5.1318892956110824E-4</v>
      </c>
      <c r="Y56" s="46">
        <v>4.8361897784531406E-4</v>
      </c>
      <c r="Z56" s="46">
        <v>4.1571147540554759E-4</v>
      </c>
      <c r="AA56" s="46">
        <v>3.216950911162918E-4</v>
      </c>
      <c r="AB56" s="46">
        <v>2.2077231128116501E-4</v>
      </c>
      <c r="AC56" s="46">
        <v>1.3211183484102576E-4</v>
      </c>
      <c r="AD56" s="46">
        <v>6.7643991953363555E-5</v>
      </c>
      <c r="AE56" s="46">
        <v>2.9021577482777074E-5</v>
      </c>
      <c r="AF56" s="46">
        <v>1.0195878116310631E-5</v>
      </c>
      <c r="AG56" s="46">
        <v>2.8602937503023784E-6</v>
      </c>
      <c r="AH56" s="46">
        <v>6.2341416397592442E-7</v>
      </c>
      <c r="AI56" s="46">
        <v>1.0247185581495111E-7</v>
      </c>
      <c r="AJ56" s="46">
        <v>1.2300111500542551E-8</v>
      </c>
      <c r="AK56" s="46">
        <v>4.5785943243836632E-3</v>
      </c>
      <c r="AL56" s="45">
        <v>4.5785943243836632E-3</v>
      </c>
      <c r="AM56" s="45">
        <v>1.9687955594849751E-4</v>
      </c>
      <c r="AN56" s="45">
        <v>4.3861625193665656E-4</v>
      </c>
      <c r="AO56" s="45">
        <v>7.3443122541400454E-4</v>
      </c>
      <c r="AP56" s="45">
        <v>1.0778257997427793E-3</v>
      </c>
      <c r="AQ56" s="45">
        <v>1.4695107968285123E-3</v>
      </c>
      <c r="AR56" s="45">
        <v>1.9274376400860483E-3</v>
      </c>
      <c r="AS56" s="45">
        <v>2.4297904985181263E-3</v>
      </c>
      <c r="AT56" s="45">
        <v>2.9429794280792345E-3</v>
      </c>
      <c r="AU56" s="45">
        <v>3.4265984059245486E-3</v>
      </c>
      <c r="AV56" s="45">
        <v>3.8423098813300961E-3</v>
      </c>
      <c r="AW56" s="45">
        <v>4.164004972446388E-3</v>
      </c>
      <c r="AX56" s="45">
        <v>4.384777283727553E-3</v>
      </c>
      <c r="AY56" s="45">
        <v>4.5168891185685791E-3</v>
      </c>
      <c r="AZ56" s="45">
        <v>4.5785943243836632E-3</v>
      </c>
      <c r="BA56" s="45">
        <v>4.5785943243836632E-3</v>
      </c>
      <c r="BB56" s="45">
        <v>4.5785943243836632E-3</v>
      </c>
      <c r="BC56" s="45">
        <v>4.5785943243836632E-3</v>
      </c>
      <c r="BD56" s="45">
        <v>4.5785943243836632E-3</v>
      </c>
      <c r="BE56" s="45">
        <v>4.5785943243836632E-3</v>
      </c>
      <c r="BF56" s="45">
        <v>4.5785943243836632E-3</v>
      </c>
    </row>
    <row r="57" spans="1:58" ht="13.5" thickBot="1" x14ac:dyDescent="0.25">
      <c r="A57" s="6" t="s">
        <v>1350</v>
      </c>
      <c r="B57" s="6" t="s">
        <v>1350</v>
      </c>
      <c r="C57" s="6" t="s">
        <v>24</v>
      </c>
      <c r="D57" s="6" t="s">
        <v>1350</v>
      </c>
      <c r="E57" s="6">
        <v>0.51999130291149687</v>
      </c>
      <c r="F57" s="6" t="s">
        <v>28</v>
      </c>
      <c r="G57" s="21" t="s">
        <v>1158</v>
      </c>
      <c r="H57" s="21" t="s">
        <v>1159</v>
      </c>
      <c r="I57" s="21" t="s">
        <v>1160</v>
      </c>
      <c r="J57" s="21" t="s">
        <v>1365</v>
      </c>
      <c r="K57" s="21" t="s">
        <v>37</v>
      </c>
      <c r="L57" s="21" t="s">
        <v>32</v>
      </c>
      <c r="M57" s="3">
        <v>-1.9359512146565283</v>
      </c>
      <c r="N57" s="3">
        <v>0.51999130291149687</v>
      </c>
      <c r="O57" s="21" t="s">
        <v>1163</v>
      </c>
      <c r="P57" s="21"/>
      <c r="Q57" s="46">
        <v>1.0928392484459211E-3</v>
      </c>
      <c r="R57" s="46">
        <v>1.3418323090621329E-3</v>
      </c>
      <c r="S57" s="46">
        <v>1.64201006923544E-3</v>
      </c>
      <c r="T57" s="46">
        <v>1.9061149682196292E-3</v>
      </c>
      <c r="U57" s="46">
        <v>2.1741654981926608E-3</v>
      </c>
      <c r="V57" s="46">
        <v>2.5418608083395463E-3</v>
      </c>
      <c r="W57" s="46">
        <v>2.7884607805961563E-3</v>
      </c>
      <c r="X57" s="46">
        <v>2.8486096557381445E-3</v>
      </c>
      <c r="Y57" s="46">
        <v>2.6844727363206492E-3</v>
      </c>
      <c r="Z57" s="46">
        <v>2.3075316995909271E-3</v>
      </c>
      <c r="AA57" s="46">
        <v>1.7856654537367839E-3</v>
      </c>
      <c r="AB57" s="46">
        <v>1.2254631801449801E-3</v>
      </c>
      <c r="AC57" s="46">
        <v>7.3332651327315257E-4</v>
      </c>
      <c r="AD57" s="46">
        <v>3.7547834244167945E-4</v>
      </c>
      <c r="AE57" s="46">
        <v>1.6109300314193033E-4</v>
      </c>
      <c r="AF57" s="46">
        <v>5.6595291086444332E-5</v>
      </c>
      <c r="AG57" s="46">
        <v>1.5876921589729289E-5</v>
      </c>
      <c r="AH57" s="46">
        <v>3.4604480040995874E-6</v>
      </c>
      <c r="AI57" s="46">
        <v>5.6880088618731244E-7</v>
      </c>
      <c r="AJ57" s="46">
        <v>6.8275471992482066E-8</v>
      </c>
      <c r="AK57" s="46">
        <v>2.5414866242928397E-2</v>
      </c>
      <c r="AL57" s="45">
        <v>2.5414866242928397E-2</v>
      </c>
      <c r="AM57" s="45">
        <v>1.0928392484459211E-3</v>
      </c>
      <c r="AN57" s="45">
        <v>2.4346715575080538E-3</v>
      </c>
      <c r="AO57" s="45">
        <v>4.0766816267434943E-3</v>
      </c>
      <c r="AP57" s="45">
        <v>5.9827965949631233E-3</v>
      </c>
      <c r="AQ57" s="45">
        <v>8.1569620931557837E-3</v>
      </c>
      <c r="AR57" s="45">
        <v>1.069882290149533E-2</v>
      </c>
      <c r="AS57" s="45">
        <v>1.3487283682091487E-2</v>
      </c>
      <c r="AT57" s="45">
        <v>1.6335893337829629E-2</v>
      </c>
      <c r="AU57" s="45">
        <v>1.902036607415028E-2</v>
      </c>
      <c r="AV57" s="45">
        <v>2.1327897773741208E-2</v>
      </c>
      <c r="AW57" s="45">
        <v>2.3113563227477991E-2</v>
      </c>
      <c r="AX57" s="45">
        <v>2.433902640762297E-2</v>
      </c>
      <c r="AY57" s="45">
        <v>2.5072352920896122E-2</v>
      </c>
      <c r="AZ57" s="45">
        <v>2.5414866242928397E-2</v>
      </c>
      <c r="BA57" s="45">
        <v>2.5414866242928397E-2</v>
      </c>
      <c r="BB57" s="45">
        <v>2.5414866242928397E-2</v>
      </c>
      <c r="BC57" s="45">
        <v>2.5414866242928397E-2</v>
      </c>
      <c r="BD57" s="45">
        <v>2.5414866242928397E-2</v>
      </c>
      <c r="BE57" s="45">
        <v>2.5414866242928397E-2</v>
      </c>
      <c r="BF57" s="45">
        <v>2.5414866242928397E-2</v>
      </c>
    </row>
    <row r="58" spans="1:58" ht="13.5" thickBot="1" x14ac:dyDescent="0.25">
      <c r="A58" s="6" t="s">
        <v>1350</v>
      </c>
      <c r="B58" s="6" t="s">
        <v>1350</v>
      </c>
      <c r="C58" s="6" t="s">
        <v>24</v>
      </c>
      <c r="D58" s="6" t="s">
        <v>1350</v>
      </c>
      <c r="E58" s="6">
        <v>-5.7142529613810548E-2</v>
      </c>
      <c r="F58" s="6" t="s">
        <v>28</v>
      </c>
      <c r="G58" s="21" t="s">
        <v>1158</v>
      </c>
      <c r="H58" s="21" t="s">
        <v>1159</v>
      </c>
      <c r="I58" s="21" t="s">
        <v>1160</v>
      </c>
      <c r="J58" s="21" t="s">
        <v>1365</v>
      </c>
      <c r="K58" s="21" t="s">
        <v>37</v>
      </c>
      <c r="L58" s="21" t="s">
        <v>33</v>
      </c>
      <c r="M58" s="3">
        <v>-2.3244760250987659</v>
      </c>
      <c r="N58" s="3">
        <v>-5.7142529613810548E-2</v>
      </c>
      <c r="O58" s="21" t="s">
        <v>1163</v>
      </c>
      <c r="P58" s="21"/>
      <c r="Q58" s="46">
        <v>5.4200969042092137E-4</v>
      </c>
      <c r="R58" s="46">
        <v>6.6550145912658135E-4</v>
      </c>
      <c r="S58" s="46">
        <v>8.1437903201220675E-4</v>
      </c>
      <c r="T58" s="46">
        <v>9.4536573910625839E-4</v>
      </c>
      <c r="U58" s="46">
        <v>1.0783093398915083E-3</v>
      </c>
      <c r="V58" s="46">
        <v>1.2606732342202904E-3</v>
      </c>
      <c r="W58" s="46">
        <v>1.3829781155746932E-3</v>
      </c>
      <c r="X58" s="46">
        <v>1.4128098344127901E-3</v>
      </c>
      <c r="Y58" s="46">
        <v>1.3314037163523048E-3</v>
      </c>
      <c r="Z58" s="46">
        <v>1.1444542680090542E-3</v>
      </c>
      <c r="AA58" s="46">
        <v>8.8562703174464407E-4</v>
      </c>
      <c r="AB58" s="46">
        <v>6.0778647896949788E-4</v>
      </c>
      <c r="AC58" s="46">
        <v>3.6370406443752824E-4</v>
      </c>
      <c r="AD58" s="46">
        <v>1.8622400360893173E-4</v>
      </c>
      <c r="AE58" s="46">
        <v>7.9896443036887255E-5</v>
      </c>
      <c r="AF58" s="46">
        <v>2.8069266586707508E-5</v>
      </c>
      <c r="AG58" s="46">
        <v>7.8743926592349637E-6</v>
      </c>
      <c r="AH58" s="46">
        <v>1.7162600575399511E-6</v>
      </c>
      <c r="AI58" s="46">
        <v>2.8210516109477653E-7</v>
      </c>
      <c r="AJ58" s="46">
        <v>3.3862224010175401E-8</v>
      </c>
      <c r="AK58" s="46">
        <v>1.2604876521416777E-2</v>
      </c>
      <c r="AL58" s="45">
        <v>1.2604876521416777E-2</v>
      </c>
      <c r="AM58" s="45">
        <v>5.4200969042092137E-4</v>
      </c>
      <c r="AN58" s="45">
        <v>1.2075111495475027E-3</v>
      </c>
      <c r="AO58" s="45">
        <v>2.0218901815597093E-3</v>
      </c>
      <c r="AP58" s="45">
        <v>2.9672559206659677E-3</v>
      </c>
      <c r="AQ58" s="45">
        <v>4.0455652605574759E-3</v>
      </c>
      <c r="AR58" s="45">
        <v>5.3062384947777661E-3</v>
      </c>
      <c r="AS58" s="45">
        <v>6.6892166103524591E-3</v>
      </c>
      <c r="AT58" s="45">
        <v>8.102026444765249E-3</v>
      </c>
      <c r="AU58" s="45">
        <v>9.4334301611175529E-3</v>
      </c>
      <c r="AV58" s="45">
        <v>1.0577884429126607E-2</v>
      </c>
      <c r="AW58" s="45">
        <v>1.146351146087125E-2</v>
      </c>
      <c r="AX58" s="45">
        <v>1.2071297939840749E-2</v>
      </c>
      <c r="AY58" s="45">
        <v>1.2435002004278276E-2</v>
      </c>
      <c r="AZ58" s="45">
        <v>1.2604876521416777E-2</v>
      </c>
      <c r="BA58" s="45">
        <v>1.2604876521416777E-2</v>
      </c>
      <c r="BB58" s="45">
        <v>1.2604876521416777E-2</v>
      </c>
      <c r="BC58" s="45">
        <v>1.2604876521416777E-2</v>
      </c>
      <c r="BD58" s="45">
        <v>1.2604876521416777E-2</v>
      </c>
      <c r="BE58" s="45">
        <v>1.2604876521416777E-2</v>
      </c>
      <c r="BF58" s="45">
        <v>1.2604876521416777E-2</v>
      </c>
    </row>
    <row r="59" spans="1:58" ht="13.5" thickBot="1" x14ac:dyDescent="0.25">
      <c r="A59" s="6" t="s">
        <v>1350</v>
      </c>
      <c r="B59" s="6" t="s">
        <v>1350</v>
      </c>
      <c r="C59" s="6" t="s">
        <v>24</v>
      </c>
      <c r="D59" s="6" t="s">
        <v>1350</v>
      </c>
      <c r="E59" s="6">
        <v>4.5667508970289443</v>
      </c>
      <c r="F59" s="6" t="s">
        <v>7</v>
      </c>
      <c r="G59" s="21" t="s">
        <v>1158</v>
      </c>
      <c r="H59" s="21" t="s">
        <v>1159</v>
      </c>
      <c r="I59" s="21" t="s">
        <v>1160</v>
      </c>
      <c r="J59" s="21" t="s">
        <v>1365</v>
      </c>
      <c r="K59" s="21" t="s">
        <v>37</v>
      </c>
      <c r="L59" s="21" t="s">
        <v>30</v>
      </c>
      <c r="M59" s="3">
        <v>1.890710452839151</v>
      </c>
      <c r="N59" s="3">
        <v>4.5667508970289443</v>
      </c>
      <c r="O59" s="21" t="s">
        <v>1164</v>
      </c>
      <c r="P59" s="21"/>
      <c r="Q59" s="46">
        <v>5.1149178562060999E-5</v>
      </c>
      <c r="R59" s="46">
        <v>6.2803033908383644E-5</v>
      </c>
      <c r="S59" s="46">
        <v>7.685253467192051E-5</v>
      </c>
      <c r="T59" s="46">
        <v>8.9213683538478505E-5</v>
      </c>
      <c r="U59" s="46">
        <v>1.0175950346647147E-4</v>
      </c>
      <c r="V59" s="46">
        <v>1.1896909133758836E-4</v>
      </c>
      <c r="W59" s="46">
        <v>1.3051094072878618E-4</v>
      </c>
      <c r="X59" s="46">
        <v>1.3332614484898932E-4</v>
      </c>
      <c r="Y59" s="46">
        <v>1.2564389092934751E-4</v>
      </c>
      <c r="Z59" s="46">
        <v>1.0800156666027088E-4</v>
      </c>
      <c r="AA59" s="46">
        <v>8.3576172136176882E-5</v>
      </c>
      <c r="AB59" s="46">
        <v>5.7356500612146996E-5</v>
      </c>
      <c r="AC59" s="46">
        <v>3.4322567408740179E-5</v>
      </c>
      <c r="AD59" s="46">
        <v>1.757386441880389E-5</v>
      </c>
      <c r="AE59" s="46">
        <v>7.5397866562009688E-6</v>
      </c>
      <c r="AF59" s="46">
        <v>2.648882398457901E-6</v>
      </c>
      <c r="AG59" s="46">
        <v>7.4310242660459427E-7</v>
      </c>
      <c r="AH59" s="46">
        <v>1.6196258792692527E-7</v>
      </c>
      <c r="AI59" s="46">
        <v>2.6622120440152807E-8</v>
      </c>
      <c r="AJ59" s="46">
        <v>3.1955608414674119E-9</v>
      </c>
      <c r="AK59" s="46">
        <v>1.1895157805130467E-3</v>
      </c>
      <c r="AL59" s="45">
        <v>1.1895157805130467E-3</v>
      </c>
      <c r="AM59" s="45">
        <v>5.1149178562060999E-5</v>
      </c>
      <c r="AN59" s="45">
        <v>1.1395221247044465E-4</v>
      </c>
      <c r="AO59" s="45">
        <v>1.9080474714236516E-4</v>
      </c>
      <c r="AP59" s="45">
        <v>2.8001843068084368E-4</v>
      </c>
      <c r="AQ59" s="45">
        <v>3.8177793414731514E-4</v>
      </c>
      <c r="AR59" s="45">
        <v>5.0074702548490353E-4</v>
      </c>
      <c r="AS59" s="45">
        <v>6.3125796621368965E-4</v>
      </c>
      <c r="AT59" s="45">
        <v>7.6458411106267903E-4</v>
      </c>
      <c r="AU59" s="45">
        <v>8.9022800199202651E-4</v>
      </c>
      <c r="AV59" s="45">
        <v>9.9822956865229734E-4</v>
      </c>
      <c r="AW59" s="45">
        <v>1.0818057407884743E-3</v>
      </c>
      <c r="AX59" s="45">
        <v>1.1391622414006213E-3</v>
      </c>
      <c r="AY59" s="45">
        <v>1.1734848088093615E-3</v>
      </c>
      <c r="AZ59" s="45">
        <v>1.1895157805130467E-3</v>
      </c>
      <c r="BA59" s="45">
        <v>1.1895157805130467E-3</v>
      </c>
      <c r="BB59" s="45">
        <v>1.1895157805130467E-3</v>
      </c>
      <c r="BC59" s="45">
        <v>1.1895157805130467E-3</v>
      </c>
      <c r="BD59" s="45">
        <v>1.1895157805130467E-3</v>
      </c>
      <c r="BE59" s="45">
        <v>1.1895157805130467E-3</v>
      </c>
      <c r="BF59" s="45">
        <v>1.1895157805130467E-3</v>
      </c>
    </row>
    <row r="60" spans="1:58" ht="13.5" thickBot="1" x14ac:dyDescent="0.25">
      <c r="A60" s="6" t="s">
        <v>1350</v>
      </c>
      <c r="B60" s="6" t="s">
        <v>1350</v>
      </c>
      <c r="C60" s="6" t="s">
        <v>24</v>
      </c>
      <c r="D60" s="6" t="s">
        <v>1350</v>
      </c>
      <c r="E60" s="6">
        <v>1.201793141709693</v>
      </c>
      <c r="F60" s="6" t="s">
        <v>25</v>
      </c>
      <c r="G60" s="21" t="s">
        <v>1158</v>
      </c>
      <c r="H60" s="21" t="s">
        <v>1159</v>
      </c>
      <c r="I60" s="21" t="s">
        <v>1160</v>
      </c>
      <c r="J60" s="21" t="s">
        <v>1365</v>
      </c>
      <c r="K60" s="21" t="s">
        <v>38</v>
      </c>
      <c r="L60" s="21" t="s">
        <v>26</v>
      </c>
      <c r="M60" s="3">
        <v>-1.4769642080914254</v>
      </c>
      <c r="N60" s="3">
        <v>1.201793141709693</v>
      </c>
      <c r="O60" s="21" t="s">
        <v>1163</v>
      </c>
      <c r="P60" s="21"/>
      <c r="Q60" s="46">
        <v>1.9783418910369793E-4</v>
      </c>
      <c r="R60" s="46">
        <v>2.4621699602996147E-4</v>
      </c>
      <c r="S60" s="46">
        <v>3.0638525782448854E-4</v>
      </c>
      <c r="T60" s="46">
        <v>3.6014667800748755E-4</v>
      </c>
      <c r="U60" s="46">
        <v>4.1699329672527445E-4</v>
      </c>
      <c r="V60" s="46">
        <v>4.9580434334796754E-4</v>
      </c>
      <c r="W60" s="46">
        <v>5.5388098405302762E-4</v>
      </c>
      <c r="X60" s="46">
        <v>5.7673299189665091E-4</v>
      </c>
      <c r="Y60" s="46">
        <v>5.5301865071737783E-4</v>
      </c>
      <c r="Z60" s="46">
        <v>4.8374051410922625E-4</v>
      </c>
      <c r="AA60" s="46">
        <v>3.8057283692899239E-4</v>
      </c>
      <c r="AB60" s="46">
        <v>2.6631059140731127E-4</v>
      </c>
      <c r="AC60" s="46">
        <v>1.6225843716810573E-4</v>
      </c>
      <c r="AD60" s="46">
        <v>8.4365540491936414E-5</v>
      </c>
      <c r="AE60" s="46">
        <v>3.6887043208165366E-5</v>
      </c>
      <c r="AF60" s="46">
        <v>1.3140425882138498E-5</v>
      </c>
      <c r="AG60" s="46">
        <v>3.7485017661820016E-6</v>
      </c>
      <c r="AH60" s="46">
        <v>8.3000717458539577E-7</v>
      </c>
      <c r="AI60" s="46">
        <v>1.3856746251603167E-7</v>
      </c>
      <c r="AJ60" s="46">
        <v>1.6889385140435988E-8</v>
      </c>
      <c r="AK60" s="46">
        <v>6.2869058498306327E-3</v>
      </c>
      <c r="AL60" s="45">
        <v>5.139022742690234E-3</v>
      </c>
      <c r="AM60" s="45">
        <v>1.9783418910369793E-4</v>
      </c>
      <c r="AN60" s="45">
        <v>4.4405118513365937E-4</v>
      </c>
      <c r="AO60" s="45">
        <v>7.5043644295814797E-4</v>
      </c>
      <c r="AP60" s="45">
        <v>1.1105831209656356E-3</v>
      </c>
      <c r="AQ60" s="45">
        <v>1.52757641769091E-3</v>
      </c>
      <c r="AR60" s="45">
        <v>2.0233807610388777E-3</v>
      </c>
      <c r="AS60" s="45">
        <v>2.5772617450919052E-3</v>
      </c>
      <c r="AT60" s="45">
        <v>3.1539947369885564E-3</v>
      </c>
      <c r="AU60" s="45">
        <v>3.7070133877059341E-3</v>
      </c>
      <c r="AV60" s="45">
        <v>4.1907539018151601E-3</v>
      </c>
      <c r="AW60" s="45">
        <v>4.5713267387441523E-3</v>
      </c>
      <c r="AX60" s="45">
        <v>4.837637330151464E-3</v>
      </c>
      <c r="AY60" s="45">
        <v>4.9998957673195697E-3</v>
      </c>
      <c r="AZ60" s="45">
        <v>5.084261307811506E-3</v>
      </c>
      <c r="BA60" s="45">
        <v>5.1211483510196715E-3</v>
      </c>
      <c r="BB60" s="45">
        <v>5.1342887769018101E-3</v>
      </c>
      <c r="BC60" s="45">
        <v>5.1380372786679921E-3</v>
      </c>
      <c r="BD60" s="45">
        <v>5.1388672858425771E-3</v>
      </c>
      <c r="BE60" s="45">
        <v>5.1390058533050936E-3</v>
      </c>
      <c r="BF60" s="45">
        <v>5.139022742690234E-3</v>
      </c>
    </row>
    <row r="61" spans="1:58" ht="13.5" thickBot="1" x14ac:dyDescent="0.25">
      <c r="A61" s="6" t="s">
        <v>1350</v>
      </c>
      <c r="B61" s="6" t="s">
        <v>1350</v>
      </c>
      <c r="C61" s="6" t="s">
        <v>24</v>
      </c>
      <c r="D61" s="6" t="s">
        <v>1350</v>
      </c>
      <c r="E61" s="6">
        <v>1.2012802369889439</v>
      </c>
      <c r="F61" s="6" t="s">
        <v>28</v>
      </c>
      <c r="G61" s="21" t="s">
        <v>1158</v>
      </c>
      <c r="H61" s="21" t="s">
        <v>1159</v>
      </c>
      <c r="I61" s="21" t="s">
        <v>1160</v>
      </c>
      <c r="J61" s="21" t="s">
        <v>1365</v>
      </c>
      <c r="K61" s="21" t="s">
        <v>38</v>
      </c>
      <c r="L61" s="21" t="s">
        <v>29</v>
      </c>
      <c r="M61" s="3">
        <v>-1.4773094940514111</v>
      </c>
      <c r="N61" s="3">
        <v>1.2012802369889439</v>
      </c>
      <c r="O61" s="21" t="s">
        <v>1163</v>
      </c>
      <c r="P61" s="21"/>
      <c r="Q61" s="46">
        <v>2.0796112698044421E-3</v>
      </c>
      <c r="R61" s="46">
        <v>2.5882060228371948E-3</v>
      </c>
      <c r="S61" s="46">
        <v>3.2206881831722597E-3</v>
      </c>
      <c r="T61" s="46">
        <v>3.785822328083146E-3</v>
      </c>
      <c r="U61" s="46">
        <v>4.3833877411767318E-3</v>
      </c>
      <c r="V61" s="46">
        <v>5.2118408082839881E-3</v>
      </c>
      <c r="W61" s="46">
        <v>5.8223360774273787E-3</v>
      </c>
      <c r="X61" s="46">
        <v>6.0625538742832535E-3</v>
      </c>
      <c r="Y61" s="46">
        <v>5.8132713241040544E-3</v>
      </c>
      <c r="Z61" s="46">
        <v>5.085027160170153E-3</v>
      </c>
      <c r="AA61" s="46">
        <v>4.0005398674752488E-3</v>
      </c>
      <c r="AB61" s="46">
        <v>2.7994276907751057E-3</v>
      </c>
      <c r="AC61" s="46">
        <v>1.7056428723691286E-3</v>
      </c>
      <c r="AD61" s="46">
        <v>8.8684129666895121E-4</v>
      </c>
      <c r="AE61" s="46">
        <v>3.8775254728723847E-4</v>
      </c>
      <c r="AF61" s="46">
        <v>1.3813071379791358E-4</v>
      </c>
      <c r="AG61" s="46">
        <v>3.9403838907479496E-5</v>
      </c>
      <c r="AH61" s="46">
        <v>8.7249442682607999E-6</v>
      </c>
      <c r="AI61" s="46">
        <v>1.4566059485577444E-6</v>
      </c>
      <c r="AJ61" s="46">
        <v>1.7753936181226952E-7</v>
      </c>
      <c r="AK61" s="46">
        <v>6.6087263868502263E-2</v>
      </c>
      <c r="AL61" s="45">
        <v>5.4020842706202304E-2</v>
      </c>
      <c r="AM61" s="45">
        <v>2.0796112698044421E-3</v>
      </c>
      <c r="AN61" s="45">
        <v>4.6678172926416369E-3</v>
      </c>
      <c r="AO61" s="45">
        <v>7.8885054758138957E-3</v>
      </c>
      <c r="AP61" s="45">
        <v>1.1674327803897041E-2</v>
      </c>
      <c r="AQ61" s="45">
        <v>1.6057715545073771E-2</v>
      </c>
      <c r="AR61" s="45">
        <v>2.1269556353357758E-2</v>
      </c>
      <c r="AS61" s="45">
        <v>2.7091892430785136E-2</v>
      </c>
      <c r="AT61" s="45">
        <v>3.3154446305068391E-2</v>
      </c>
      <c r="AU61" s="45">
        <v>3.8967717629172449E-2</v>
      </c>
      <c r="AV61" s="45">
        <v>4.4052744789342603E-2</v>
      </c>
      <c r="AW61" s="45">
        <v>4.8053284656817852E-2</v>
      </c>
      <c r="AX61" s="45">
        <v>5.0852712347592956E-2</v>
      </c>
      <c r="AY61" s="45">
        <v>5.2558355219962084E-2</v>
      </c>
      <c r="AZ61" s="45">
        <v>5.3445196516631037E-2</v>
      </c>
      <c r="BA61" s="45">
        <v>5.3832949063918278E-2</v>
      </c>
      <c r="BB61" s="45">
        <v>5.3971079777716195E-2</v>
      </c>
      <c r="BC61" s="45">
        <v>5.4010483616623674E-2</v>
      </c>
      <c r="BD61" s="45">
        <v>5.4019208560891936E-2</v>
      </c>
      <c r="BE61" s="45">
        <v>5.4020665166840495E-2</v>
      </c>
      <c r="BF61" s="45">
        <v>5.4020842706202304E-2</v>
      </c>
    </row>
    <row r="62" spans="1:58" ht="13.5" thickBot="1" x14ac:dyDescent="0.25">
      <c r="A62" s="6" t="s">
        <v>1141</v>
      </c>
      <c r="B62" s="6" t="s">
        <v>1350</v>
      </c>
      <c r="C62" s="6" t="s">
        <v>24</v>
      </c>
      <c r="D62" s="6" t="s">
        <v>1141</v>
      </c>
      <c r="E62" s="6">
        <v>5.0304526876932387</v>
      </c>
      <c r="F62" s="6" t="s">
        <v>7</v>
      </c>
      <c r="G62" s="21" t="s">
        <v>1158</v>
      </c>
      <c r="H62" s="21" t="s">
        <v>1159</v>
      </c>
      <c r="I62" s="21" t="s">
        <v>1160</v>
      </c>
      <c r="J62" s="21" t="s">
        <v>1365</v>
      </c>
      <c r="K62" s="21" t="s">
        <v>38</v>
      </c>
      <c r="L62" s="21" t="s">
        <v>30</v>
      </c>
      <c r="M62" s="3">
        <v>2.2028731439973934</v>
      </c>
      <c r="N62" s="3">
        <v>5.0304526876932387</v>
      </c>
      <c r="O62" s="21" t="s">
        <v>1164</v>
      </c>
      <c r="P62" s="21"/>
      <c r="Q62" s="46">
        <v>1.3473100375603435E-3</v>
      </c>
      <c r="R62" s="46">
        <v>1.6768114332110736E-3</v>
      </c>
      <c r="S62" s="46">
        <v>2.086575303781662E-3</v>
      </c>
      <c r="T62" s="46">
        <v>2.4527066654750984E-3</v>
      </c>
      <c r="U62" s="46">
        <v>2.8398491525590385E-3</v>
      </c>
      <c r="V62" s="46">
        <v>3.3765759674056523E-3</v>
      </c>
      <c r="W62" s="46">
        <v>3.7720952723560158E-3</v>
      </c>
      <c r="X62" s="46">
        <v>3.9277242851450175E-3</v>
      </c>
      <c r="Y62" s="46">
        <v>3.7662225242526283E-3</v>
      </c>
      <c r="Z62" s="46">
        <v>3.2944176797082198E-3</v>
      </c>
      <c r="AA62" s="46">
        <v>2.5918149210725225E-3</v>
      </c>
      <c r="AB62" s="46">
        <v>1.8136548315399092E-3</v>
      </c>
      <c r="AC62" s="46">
        <v>1.1050285194176119E-3</v>
      </c>
      <c r="AD62" s="46">
        <v>5.7455458049978118E-4</v>
      </c>
      <c r="AE62" s="46">
        <v>2.5121180416511903E-4</v>
      </c>
      <c r="AF62" s="46">
        <v>8.9490233053413142E-5</v>
      </c>
      <c r="AG62" s="46">
        <v>2.5528418916218995E-5</v>
      </c>
      <c r="AH62" s="46">
        <v>5.6525972716467188E-6</v>
      </c>
      <c r="AI62" s="46">
        <v>9.4368589156881198E-7</v>
      </c>
      <c r="AJ62" s="46">
        <v>1.1502176762786136E-7</v>
      </c>
      <c r="AK62" s="46">
        <v>4.2815710444435641E-2</v>
      </c>
      <c r="AL62" s="45">
        <v>3.4998282935050168E-2</v>
      </c>
      <c r="AM62" s="45">
        <v>1.3473100375603435E-3</v>
      </c>
      <c r="AN62" s="45">
        <v>3.0241214707714169E-3</v>
      </c>
      <c r="AO62" s="45">
        <v>5.1106967745530793E-3</v>
      </c>
      <c r="AP62" s="45">
        <v>7.5634034400281778E-3</v>
      </c>
      <c r="AQ62" s="45">
        <v>1.0403252592587217E-2</v>
      </c>
      <c r="AR62" s="45">
        <v>1.3779828559992869E-2</v>
      </c>
      <c r="AS62" s="45">
        <v>1.7551923832348885E-2</v>
      </c>
      <c r="AT62" s="45">
        <v>2.1479648117493901E-2</v>
      </c>
      <c r="AU62" s="45">
        <v>2.5245870641746528E-2</v>
      </c>
      <c r="AV62" s="45">
        <v>2.8540288321454749E-2</v>
      </c>
      <c r="AW62" s="45">
        <v>3.113210324252727E-2</v>
      </c>
      <c r="AX62" s="45">
        <v>3.2945758074067182E-2</v>
      </c>
      <c r="AY62" s="45">
        <v>3.4050786593484796E-2</v>
      </c>
      <c r="AZ62" s="45">
        <v>3.4625341173984574E-2</v>
      </c>
      <c r="BA62" s="45">
        <v>3.4876552978149691E-2</v>
      </c>
      <c r="BB62" s="45">
        <v>3.4966043211203106E-2</v>
      </c>
      <c r="BC62" s="45">
        <v>3.4991571630119324E-2</v>
      </c>
      <c r="BD62" s="45">
        <v>3.4997224227390968E-2</v>
      </c>
      <c r="BE62" s="45">
        <v>3.4998167913282537E-2</v>
      </c>
      <c r="BF62" s="45">
        <v>3.4998282935050168E-2</v>
      </c>
    </row>
    <row r="63" spans="1:58" ht="13.5" thickBot="1" x14ac:dyDescent="0.25">
      <c r="A63" s="6" t="s">
        <v>1350</v>
      </c>
      <c r="B63" s="6" t="s">
        <v>1350</v>
      </c>
      <c r="C63" s="6" t="s">
        <v>24</v>
      </c>
      <c r="D63" s="6" t="s">
        <v>1350</v>
      </c>
      <c r="E63" s="6">
        <v>0.49084856214451411</v>
      </c>
      <c r="F63" s="6" t="s">
        <v>25</v>
      </c>
      <c r="G63" s="21" t="s">
        <v>1158</v>
      </c>
      <c r="H63" s="21" t="s">
        <v>1159</v>
      </c>
      <c r="I63" s="21" t="s">
        <v>1160</v>
      </c>
      <c r="J63" s="21" t="s">
        <v>1365</v>
      </c>
      <c r="K63" s="21" t="s">
        <v>39</v>
      </c>
      <c r="L63" s="21" t="s">
        <v>26</v>
      </c>
      <c r="M63" s="3">
        <v>-1.9555700226247184</v>
      </c>
      <c r="N63" s="3">
        <v>0.49084856214451411</v>
      </c>
      <c r="O63" s="21" t="s">
        <v>1163</v>
      </c>
      <c r="P63" s="21"/>
      <c r="Q63" s="46">
        <v>1.4151571247943181E-4</v>
      </c>
      <c r="R63" s="46">
        <v>1.7375872573654699E-4</v>
      </c>
      <c r="S63" s="46">
        <v>2.1262983112722023E-4</v>
      </c>
      <c r="T63" s="46">
        <v>2.4682973106877643E-4</v>
      </c>
      <c r="U63" s="46">
        <v>2.8154056505791641E-4</v>
      </c>
      <c r="V63" s="46">
        <v>3.2915476253918215E-4</v>
      </c>
      <c r="W63" s="46">
        <v>3.6108788611699007E-4</v>
      </c>
      <c r="X63" s="46">
        <v>3.6887678181474198E-4</v>
      </c>
      <c r="Y63" s="46">
        <v>3.4762209762529935E-4</v>
      </c>
      <c r="Z63" s="46">
        <v>2.9881063752135514E-4</v>
      </c>
      <c r="AA63" s="46">
        <v>2.3123228717748025E-4</v>
      </c>
      <c r="AB63" s="46">
        <v>1.5868966575106398E-4</v>
      </c>
      <c r="AC63" s="46">
        <v>9.4961106268359917E-5</v>
      </c>
      <c r="AD63" s="46">
        <v>4.8622050522794515E-5</v>
      </c>
      <c r="AE63" s="46">
        <v>2.0860516446037709E-5</v>
      </c>
      <c r="AF63" s="46">
        <v>7.328729227531343E-6</v>
      </c>
      <c r="AG63" s="46">
        <v>2.0559600819111667E-6</v>
      </c>
      <c r="AH63" s="46">
        <v>4.4810594558584262E-7</v>
      </c>
      <c r="AI63" s="46">
        <v>7.365608691506743E-8</v>
      </c>
      <c r="AJ63" s="46">
        <v>8.8412381579684081E-9</v>
      </c>
      <c r="AK63" s="46">
        <v>3.2910630809170191E-3</v>
      </c>
      <c r="AL63" s="45">
        <v>3.2910630809170191E-3</v>
      </c>
      <c r="AM63" s="45">
        <v>1.4151571247943181E-4</v>
      </c>
      <c r="AN63" s="45">
        <v>3.1527443821597879E-4</v>
      </c>
      <c r="AO63" s="45">
        <v>5.2790426934319905E-4</v>
      </c>
      <c r="AP63" s="45">
        <v>7.7473400041197548E-4</v>
      </c>
      <c r="AQ63" s="45">
        <v>1.0562745654698919E-3</v>
      </c>
      <c r="AR63" s="45">
        <v>1.385429328009074E-3</v>
      </c>
      <c r="AS63" s="45">
        <v>1.746517214126064E-3</v>
      </c>
      <c r="AT63" s="45">
        <v>2.1153939959408061E-3</v>
      </c>
      <c r="AU63" s="45">
        <v>2.4630160935661055E-3</v>
      </c>
      <c r="AV63" s="45">
        <v>2.7618267310874607E-3</v>
      </c>
      <c r="AW63" s="45">
        <v>2.9930590182649409E-3</v>
      </c>
      <c r="AX63" s="45">
        <v>3.1517486840160051E-3</v>
      </c>
      <c r="AY63" s="45">
        <v>3.2467097902843648E-3</v>
      </c>
      <c r="AZ63" s="45">
        <v>3.2910630809170191E-3</v>
      </c>
      <c r="BA63" s="45">
        <v>3.2910630809170191E-3</v>
      </c>
      <c r="BB63" s="45">
        <v>3.2910630809170191E-3</v>
      </c>
      <c r="BC63" s="45">
        <v>3.2910630809170191E-3</v>
      </c>
      <c r="BD63" s="45">
        <v>3.2910630809170191E-3</v>
      </c>
      <c r="BE63" s="45">
        <v>3.2910630809170191E-3</v>
      </c>
      <c r="BF63" s="45">
        <v>3.2910630809170191E-3</v>
      </c>
    </row>
    <row r="64" spans="1:58" ht="13.5" thickBot="1" x14ac:dyDescent="0.25">
      <c r="A64" s="6" t="s">
        <v>1350</v>
      </c>
      <c r="B64" s="6" t="s">
        <v>1350</v>
      </c>
      <c r="C64" s="6" t="s">
        <v>24</v>
      </c>
      <c r="D64" s="6" t="s">
        <v>1350</v>
      </c>
      <c r="E64" s="6">
        <v>0.51999130291149687</v>
      </c>
      <c r="F64" s="6" t="s">
        <v>28</v>
      </c>
      <c r="G64" s="21" t="s">
        <v>1158</v>
      </c>
      <c r="H64" s="21" t="s">
        <v>1159</v>
      </c>
      <c r="I64" s="21" t="s">
        <v>1160</v>
      </c>
      <c r="J64" s="21" t="s">
        <v>1365</v>
      </c>
      <c r="K64" s="21" t="s">
        <v>39</v>
      </c>
      <c r="L64" s="21" t="s">
        <v>32</v>
      </c>
      <c r="M64" s="3">
        <v>-1.9359512146565283</v>
      </c>
      <c r="N64" s="3">
        <v>0.51999130291149687</v>
      </c>
      <c r="O64" s="21" t="s">
        <v>1163</v>
      </c>
      <c r="P64" s="21"/>
      <c r="Q64" s="46">
        <v>7.8552556726493123E-4</v>
      </c>
      <c r="R64" s="46">
        <v>9.6450011952750982E-4</v>
      </c>
      <c r="S64" s="46">
        <v>1.1802658926508402E-3</v>
      </c>
      <c r="T64" s="46">
        <v>1.3701027336016245E-3</v>
      </c>
      <c r="U64" s="46">
        <v>1.5627756678068705E-3</v>
      </c>
      <c r="V64" s="46">
        <v>1.8270726058007471E-3</v>
      </c>
      <c r="W64" s="46">
        <v>2.0043270221020079E-3</v>
      </c>
      <c r="X64" s="46">
        <v>2.0475616326208449E-3</v>
      </c>
      <c r="Y64" s="46">
        <v>1.9295811090279218E-3</v>
      </c>
      <c r="Z64" s="46">
        <v>1.6586384043953671E-3</v>
      </c>
      <c r="AA64" s="46">
        <v>1.2835244254694154E-3</v>
      </c>
      <c r="AB64" s="46">
        <v>8.8085476534137126E-4</v>
      </c>
      <c r="AC64" s="46">
        <v>5.2711020962001353E-4</v>
      </c>
      <c r="AD64" s="46">
        <v>2.6989132972816347E-4</v>
      </c>
      <c r="AE64" s="46">
        <v>1.1579257686382239E-4</v>
      </c>
      <c r="AF64" s="46">
        <v>4.0680317986770267E-5</v>
      </c>
      <c r="AG64" s="46">
        <v>1.1412225408200187E-5</v>
      </c>
      <c r="AH64" s="46">
        <v>2.4873469591036947E-6</v>
      </c>
      <c r="AI64" s="46">
        <v>4.0885028554608546E-7</v>
      </c>
      <c r="AJ64" s="46">
        <v>4.9075954165668303E-8</v>
      </c>
      <c r="AK64" s="46">
        <v>1.8268036448021659E-2</v>
      </c>
      <c r="AL64" s="45">
        <v>1.8268036448021659E-2</v>
      </c>
      <c r="AM64" s="45">
        <v>7.8552556726493123E-4</v>
      </c>
      <c r="AN64" s="45">
        <v>1.7500256867924412E-3</v>
      </c>
      <c r="AO64" s="45">
        <v>2.9302915794432813E-3</v>
      </c>
      <c r="AP64" s="45">
        <v>4.3003943130449059E-3</v>
      </c>
      <c r="AQ64" s="45">
        <v>5.8631699808517762E-3</v>
      </c>
      <c r="AR64" s="45">
        <v>7.6902425866525233E-3</v>
      </c>
      <c r="AS64" s="45">
        <v>9.6945696087545313E-3</v>
      </c>
      <c r="AT64" s="45">
        <v>1.1742131241375376E-2</v>
      </c>
      <c r="AU64" s="45">
        <v>1.3671712350403297E-2</v>
      </c>
      <c r="AV64" s="45">
        <v>1.5330350754798664E-2</v>
      </c>
      <c r="AW64" s="45">
        <v>1.6613875180268078E-2</v>
      </c>
      <c r="AX64" s="45">
        <v>1.7494729945609449E-2</v>
      </c>
      <c r="AY64" s="45">
        <v>1.8021840155229462E-2</v>
      </c>
      <c r="AZ64" s="45">
        <v>1.8268036448021659E-2</v>
      </c>
      <c r="BA64" s="45">
        <v>1.8268036448021659E-2</v>
      </c>
      <c r="BB64" s="45">
        <v>1.8268036448021659E-2</v>
      </c>
      <c r="BC64" s="45">
        <v>1.8268036448021659E-2</v>
      </c>
      <c r="BD64" s="45">
        <v>1.8268036448021659E-2</v>
      </c>
      <c r="BE64" s="45">
        <v>1.8268036448021659E-2</v>
      </c>
      <c r="BF64" s="45">
        <v>1.8268036448021659E-2</v>
      </c>
    </row>
    <row r="65" spans="1:58" ht="13.5" thickBot="1" x14ac:dyDescent="0.25">
      <c r="A65" s="6" t="s">
        <v>1350</v>
      </c>
      <c r="B65" s="6" t="s">
        <v>1350</v>
      </c>
      <c r="C65" s="6" t="s">
        <v>24</v>
      </c>
      <c r="D65" s="6" t="s">
        <v>1350</v>
      </c>
      <c r="E65" s="6">
        <v>-5.7142529613810548E-2</v>
      </c>
      <c r="F65" s="6" t="s">
        <v>28</v>
      </c>
      <c r="G65" s="21" t="s">
        <v>1158</v>
      </c>
      <c r="H65" s="21" t="s">
        <v>1159</v>
      </c>
      <c r="I65" s="21" t="s">
        <v>1160</v>
      </c>
      <c r="J65" s="21" t="s">
        <v>1365</v>
      </c>
      <c r="K65" s="21" t="s">
        <v>39</v>
      </c>
      <c r="L65" s="21" t="s">
        <v>33</v>
      </c>
      <c r="M65" s="3">
        <v>-2.3244760250987659</v>
      </c>
      <c r="N65" s="3">
        <v>-5.7142529613810548E-2</v>
      </c>
      <c r="O65" s="21" t="s">
        <v>1163</v>
      </c>
      <c r="P65" s="21"/>
      <c r="Q65" s="46">
        <v>3.8959295261077278E-4</v>
      </c>
      <c r="R65" s="46">
        <v>4.7835801279964423E-4</v>
      </c>
      <c r="S65" s="46">
        <v>5.8537021981939791E-4</v>
      </c>
      <c r="T65" s="46">
        <v>6.7952259176297576E-4</v>
      </c>
      <c r="U65" s="46">
        <v>7.7508156584775727E-4</v>
      </c>
      <c r="V65" s="46">
        <v>9.0616351751171011E-4</v>
      </c>
      <c r="W65" s="46">
        <v>9.9407545098391067E-4</v>
      </c>
      <c r="X65" s="46">
        <v>1.0155182916360081E-3</v>
      </c>
      <c r="Y65" s="46">
        <v>9.5700411660135966E-4</v>
      </c>
      <c r="Z65" s="46">
        <v>8.2262609927764776E-4</v>
      </c>
      <c r="AA65" s="46">
        <v>6.3658280711062401E-4</v>
      </c>
      <c r="AB65" s="46">
        <v>4.3687286977238876E-4</v>
      </c>
      <c r="AC65" s="46">
        <v>2.614280571823627E-4</v>
      </c>
      <c r="AD65" s="46">
        <v>1.338565724842665E-4</v>
      </c>
      <c r="AE65" s="46">
        <v>5.7429030690698926E-5</v>
      </c>
      <c r="AF65" s="46">
        <v>2.0176001721743707E-5</v>
      </c>
      <c r="AG65" s="46">
        <v>5.660060955267245E-6</v>
      </c>
      <c r="AH65" s="46">
        <v>1.2336362893173741E-6</v>
      </c>
      <c r="AI65" s="46">
        <v>2.0277530937186602E-7</v>
      </c>
      <c r="AJ65" s="46">
        <v>2.4339940903725232E-8</v>
      </c>
      <c r="AK65" s="46">
        <v>9.0603012235063451E-3</v>
      </c>
      <c r="AL65" s="45">
        <v>9.0603012235063451E-3</v>
      </c>
      <c r="AM65" s="45">
        <v>3.8959295261077278E-4</v>
      </c>
      <c r="AN65" s="45">
        <v>8.6795096541041701E-4</v>
      </c>
      <c r="AO65" s="45">
        <v>1.453321185229815E-3</v>
      </c>
      <c r="AP65" s="45">
        <v>2.132843776992791E-3</v>
      </c>
      <c r="AQ65" s="45">
        <v>2.9079253428405481E-3</v>
      </c>
      <c r="AR65" s="45">
        <v>3.8140888603522584E-3</v>
      </c>
      <c r="AS65" s="45">
        <v>4.8081643113361688E-3</v>
      </c>
      <c r="AT65" s="45">
        <v>5.8236826029721767E-3</v>
      </c>
      <c r="AU65" s="45">
        <v>6.7806867195735364E-3</v>
      </c>
      <c r="AV65" s="45">
        <v>7.603312818851184E-3</v>
      </c>
      <c r="AW65" s="45">
        <v>8.2398956259618072E-3</v>
      </c>
      <c r="AX65" s="45">
        <v>8.6767684957341964E-3</v>
      </c>
      <c r="AY65" s="45">
        <v>8.9381965529165587E-3</v>
      </c>
      <c r="AZ65" s="45">
        <v>9.0603012235063451E-3</v>
      </c>
      <c r="BA65" s="45">
        <v>9.0603012235063451E-3</v>
      </c>
      <c r="BB65" s="45">
        <v>9.0603012235063451E-3</v>
      </c>
      <c r="BC65" s="45">
        <v>9.0603012235063451E-3</v>
      </c>
      <c r="BD65" s="45">
        <v>9.0603012235063451E-3</v>
      </c>
      <c r="BE65" s="45">
        <v>9.0603012235063451E-3</v>
      </c>
      <c r="BF65" s="45">
        <v>9.0603012235063451E-3</v>
      </c>
    </row>
    <row r="66" spans="1:58" ht="13.5" thickBot="1" x14ac:dyDescent="0.25">
      <c r="A66" s="6" t="s">
        <v>1350</v>
      </c>
      <c r="B66" s="6" t="s">
        <v>1350</v>
      </c>
      <c r="C66" s="6" t="s">
        <v>24</v>
      </c>
      <c r="D66" s="6" t="s">
        <v>1350</v>
      </c>
      <c r="E66" s="6">
        <v>4.5667508970289443</v>
      </c>
      <c r="F66" s="6" t="s">
        <v>7</v>
      </c>
      <c r="G66" s="21" t="s">
        <v>1158</v>
      </c>
      <c r="H66" s="21" t="s">
        <v>1159</v>
      </c>
      <c r="I66" s="21" t="s">
        <v>1160</v>
      </c>
      <c r="J66" s="21" t="s">
        <v>1365</v>
      </c>
      <c r="K66" s="21" t="s">
        <v>39</v>
      </c>
      <c r="L66" s="21" t="s">
        <v>30</v>
      </c>
      <c r="M66" s="3">
        <v>1.890710452839151</v>
      </c>
      <c r="N66" s="3">
        <v>4.5667508970289443</v>
      </c>
      <c r="O66" s="21" t="s">
        <v>1164</v>
      </c>
      <c r="P66" s="21"/>
      <c r="Q66" s="46">
        <v>3.6765688606293214E-5</v>
      </c>
      <c r="R66" s="46">
        <v>4.5142402148345836E-5</v>
      </c>
      <c r="S66" s="46">
        <v>5.5241089647683477E-5</v>
      </c>
      <c r="T66" s="46">
        <v>6.4126201057488179E-5</v>
      </c>
      <c r="U66" s="46">
        <v>7.3144052795293897E-5</v>
      </c>
      <c r="V66" s="46">
        <v>8.5514189843426971E-5</v>
      </c>
      <c r="W66" s="46">
        <v>9.3810394251531837E-5</v>
      </c>
      <c r="X66" s="46">
        <v>9.5833944207880789E-5</v>
      </c>
      <c r="Y66" s="46">
        <v>9.0311991297897538E-5</v>
      </c>
      <c r="Z66" s="46">
        <v>7.7630806211393855E-5</v>
      </c>
      <c r="AA66" s="46">
        <v>6.0073995439367348E-5</v>
      </c>
      <c r="AB66" s="46">
        <v>4.1227470319865346E-5</v>
      </c>
      <c r="AC66" s="46">
        <v>2.4670832670111277E-5</v>
      </c>
      <c r="AD66" s="46">
        <v>1.2631976602459153E-5</v>
      </c>
      <c r="AE66" s="46">
        <v>5.4195483906633419E-6</v>
      </c>
      <c r="AF66" s="46">
        <v>1.9039990114060229E-6</v>
      </c>
      <c r="AG66" s="46">
        <v>5.3413707095953237E-7</v>
      </c>
      <c r="AH66" s="46">
        <v>1.1641762861090182E-7</v>
      </c>
      <c r="AI66" s="46">
        <v>1.9135802717815004E-8</v>
      </c>
      <c r="AJ66" s="46">
        <v>2.2969478322570575E-9</v>
      </c>
      <c r="AK66" s="46">
        <v>8.5501601409984228E-4</v>
      </c>
      <c r="AL66" s="45">
        <v>8.5501601409984228E-4</v>
      </c>
      <c r="AM66" s="45">
        <v>3.6765688606293214E-5</v>
      </c>
      <c r="AN66" s="45">
        <v>8.1908090754639049E-5</v>
      </c>
      <c r="AO66" s="45">
        <v>1.3714918040232251E-4</v>
      </c>
      <c r="AP66" s="45">
        <v>2.0127538145981068E-4</v>
      </c>
      <c r="AQ66" s="45">
        <v>2.7441943425510456E-4</v>
      </c>
      <c r="AR66" s="45">
        <v>3.5993362409853153E-4</v>
      </c>
      <c r="AS66" s="45">
        <v>4.537440183500634E-4</v>
      </c>
      <c r="AT66" s="45">
        <v>5.4957796255794414E-4</v>
      </c>
      <c r="AU66" s="45">
        <v>6.3988995385584168E-4</v>
      </c>
      <c r="AV66" s="45">
        <v>7.1752076006723552E-4</v>
      </c>
      <c r="AW66" s="45">
        <v>7.7759475550660286E-4</v>
      </c>
      <c r="AX66" s="45">
        <v>8.1882222582646818E-4</v>
      </c>
      <c r="AY66" s="45">
        <v>8.434930584965795E-4</v>
      </c>
      <c r="AZ66" s="45">
        <v>8.5501601409984228E-4</v>
      </c>
      <c r="BA66" s="45">
        <v>8.5501601409984228E-4</v>
      </c>
      <c r="BB66" s="45">
        <v>8.5501601409984228E-4</v>
      </c>
      <c r="BC66" s="45">
        <v>8.5501601409984228E-4</v>
      </c>
      <c r="BD66" s="45">
        <v>8.5501601409984228E-4</v>
      </c>
      <c r="BE66" s="45">
        <v>8.5501601409984228E-4</v>
      </c>
      <c r="BF66" s="45">
        <v>8.5501601409984228E-4</v>
      </c>
    </row>
    <row r="67" spans="1:58" ht="13.5" thickBot="1" x14ac:dyDescent="0.25">
      <c r="A67" s="6" t="s">
        <v>1141</v>
      </c>
      <c r="B67" s="6" t="s">
        <v>1141</v>
      </c>
      <c r="C67" s="6" t="s">
        <v>40</v>
      </c>
      <c r="D67" s="6" t="s">
        <v>1141</v>
      </c>
      <c r="E67" s="6">
        <v>5.6455147293996442</v>
      </c>
      <c r="F67" s="6" t="s">
        <v>19</v>
      </c>
      <c r="G67" s="21" t="s">
        <v>1158</v>
      </c>
      <c r="H67" s="21" t="s">
        <v>1159</v>
      </c>
      <c r="I67" s="21" t="s">
        <v>1160</v>
      </c>
      <c r="J67" s="21" t="s">
        <v>1365</v>
      </c>
      <c r="K67" s="21" t="s">
        <v>10</v>
      </c>
      <c r="L67" s="21" t="s">
        <v>41</v>
      </c>
      <c r="M67" s="3">
        <v>8.3861248105310118</v>
      </c>
      <c r="N67" s="3">
        <v>5.6455147293996442</v>
      </c>
      <c r="O67" s="21" t="s">
        <v>1162</v>
      </c>
      <c r="P67" s="21"/>
      <c r="Q67" s="46">
        <v>6.1461914504420401E-3</v>
      </c>
      <c r="R67" s="46">
        <v>1.2299596125675348E-2</v>
      </c>
      <c r="S67" s="46">
        <v>2.1866263802228801E-2</v>
      </c>
      <c r="T67" s="46">
        <v>3.5619710206973548E-2</v>
      </c>
      <c r="U67" s="46">
        <v>5.415157111478168E-2</v>
      </c>
      <c r="V67" s="46">
        <v>7.7690054164209474E-2</v>
      </c>
      <c r="W67" s="46">
        <v>0.10587308737321004</v>
      </c>
      <c r="X67" s="46">
        <v>0.13751571616382322</v>
      </c>
      <c r="Y67" s="46">
        <v>0.17042878346787402</v>
      </c>
      <c r="Z67" s="46">
        <v>0.20140371426527862</v>
      </c>
      <c r="AA67" s="46">
        <v>0.22646185483092143</v>
      </c>
      <c r="AB67" s="46">
        <v>0.24145671402539703</v>
      </c>
      <c r="AC67" s="46">
        <v>0.24303369632209623</v>
      </c>
      <c r="AD67" s="46">
        <v>0.2296534005655744</v>
      </c>
      <c r="AE67" s="46">
        <v>0.20241843153196426</v>
      </c>
      <c r="AF67" s="46">
        <v>0.16519013262009005</v>
      </c>
      <c r="AG67" s="46">
        <v>0.12369216209540615</v>
      </c>
      <c r="AH67" s="46">
        <v>8.4310487250084235E-2</v>
      </c>
      <c r="AI67" s="46">
        <v>5.1769828665817696E-2</v>
      </c>
      <c r="AJ67" s="46">
        <v>2.4889615029896915E-2</v>
      </c>
      <c r="AK67" s="46">
        <v>2.4889615029896919</v>
      </c>
      <c r="AL67" s="45">
        <v>2.415871011071745</v>
      </c>
      <c r="AM67" s="45">
        <v>6.1461914504420401E-3</v>
      </c>
      <c r="AN67" s="45">
        <v>1.8445787576117388E-2</v>
      </c>
      <c r="AO67" s="45">
        <v>4.0312051378346189E-2</v>
      </c>
      <c r="AP67" s="45">
        <v>7.5931761585319738E-2</v>
      </c>
      <c r="AQ67" s="45">
        <v>0.13008333270010142</v>
      </c>
      <c r="AR67" s="45">
        <v>0.2077733868643109</v>
      </c>
      <c r="AS67" s="45">
        <v>0.31364647423752096</v>
      </c>
      <c r="AT67" s="45">
        <v>0.4511621904013442</v>
      </c>
      <c r="AU67" s="45">
        <v>0.62159097386921824</v>
      </c>
      <c r="AV67" s="45">
        <v>0.82299468813449683</v>
      </c>
      <c r="AW67" s="45">
        <v>1.0494565429654183</v>
      </c>
      <c r="AX67" s="45">
        <v>1.2909132569908155</v>
      </c>
      <c r="AY67" s="45">
        <v>1.5339469533129118</v>
      </c>
      <c r="AZ67" s="45">
        <v>1.7636003538784861</v>
      </c>
      <c r="BA67" s="45">
        <v>1.9660187854104505</v>
      </c>
      <c r="BB67" s="45">
        <v>2.1312089180305405</v>
      </c>
      <c r="BC67" s="45">
        <v>2.2549010801259466</v>
      </c>
      <c r="BD67" s="45">
        <v>2.3392115673760308</v>
      </c>
      <c r="BE67" s="45">
        <v>2.3909813960418482</v>
      </c>
      <c r="BF67" s="45">
        <v>2.415871011071745</v>
      </c>
    </row>
    <row r="68" spans="1:58" ht="13.5" thickBot="1" x14ac:dyDescent="0.25">
      <c r="A68" s="6" t="s">
        <v>1141</v>
      </c>
      <c r="B68" s="6" t="s">
        <v>1141</v>
      </c>
      <c r="C68" s="6" t="s">
        <v>40</v>
      </c>
      <c r="D68" s="6" t="s">
        <v>1141</v>
      </c>
      <c r="E68" s="6">
        <v>5.6455147293996442</v>
      </c>
      <c r="F68" s="6" t="s">
        <v>19</v>
      </c>
      <c r="G68" s="21" t="s">
        <v>1158</v>
      </c>
      <c r="H68" s="21" t="s">
        <v>1159</v>
      </c>
      <c r="I68" s="21" t="s">
        <v>1160</v>
      </c>
      <c r="J68" s="21" t="s">
        <v>1365</v>
      </c>
      <c r="K68" s="21" t="s">
        <v>15</v>
      </c>
      <c r="L68" s="21" t="s">
        <v>41</v>
      </c>
      <c r="M68" s="3">
        <v>8.3861248105310118</v>
      </c>
      <c r="N68" s="3">
        <v>5.6455147293996442</v>
      </c>
      <c r="O68" s="21" t="s">
        <v>1162</v>
      </c>
      <c r="P68" s="21"/>
      <c r="Q68" s="46">
        <v>3.7684013510712018E-4</v>
      </c>
      <c r="R68" s="46">
        <v>7.5904637137340955E-4</v>
      </c>
      <c r="S68" s="46">
        <v>1.3580355944891299E-3</v>
      </c>
      <c r="T68" s="46">
        <v>2.2265344359299697E-3</v>
      </c>
      <c r="U68" s="46">
        <v>3.4070979321204143E-3</v>
      </c>
      <c r="V68" s="46">
        <v>4.920346363631322E-3</v>
      </c>
      <c r="W68" s="46">
        <v>6.7497212796615077E-3</v>
      </c>
      <c r="X68" s="46">
        <v>8.825273770901294E-3</v>
      </c>
      <c r="Y68" s="46">
        <v>1.1010159887203792E-2</v>
      </c>
      <c r="Z68" s="46">
        <v>1.3097435178092896E-2</v>
      </c>
      <c r="AA68" s="46">
        <v>1.4824181938374498E-2</v>
      </c>
      <c r="AB68" s="46">
        <v>1.5909476465562861E-2</v>
      </c>
      <c r="AC68" s="46">
        <v>1.6117781600452644E-2</v>
      </c>
      <c r="AD68" s="46">
        <v>1.532891971762099E-2</v>
      </c>
      <c r="AE68" s="46">
        <v>1.3597659125915337E-2</v>
      </c>
      <c r="AF68" s="46">
        <v>1.1167287228868448E-2</v>
      </c>
      <c r="AG68" s="46">
        <v>8.4124109811490183E-3</v>
      </c>
      <c r="AH68" s="46">
        <v>5.769183794564957E-3</v>
      </c>
      <c r="AI68" s="46">
        <v>3.5639872757619959E-3</v>
      </c>
      <c r="AJ68" s="46">
        <v>1.723760351503617E-3</v>
      </c>
      <c r="AK68" s="46">
        <v>0.17237603515036168</v>
      </c>
      <c r="AL68" s="45">
        <v>0.15914513942828523</v>
      </c>
      <c r="AM68" s="45">
        <v>3.7684013510712018E-4</v>
      </c>
      <c r="AN68" s="45">
        <v>1.1358865064805298E-3</v>
      </c>
      <c r="AO68" s="45">
        <v>2.4939221009696597E-3</v>
      </c>
      <c r="AP68" s="45">
        <v>4.7204565368996294E-3</v>
      </c>
      <c r="AQ68" s="45">
        <v>8.1275544690200437E-3</v>
      </c>
      <c r="AR68" s="45">
        <v>1.3047900832651366E-2</v>
      </c>
      <c r="AS68" s="45">
        <v>1.9797622112312875E-2</v>
      </c>
      <c r="AT68" s="45">
        <v>2.8622895883214171E-2</v>
      </c>
      <c r="AU68" s="45">
        <v>3.9633055770417966E-2</v>
      </c>
      <c r="AV68" s="45">
        <v>5.2730490948510858E-2</v>
      </c>
      <c r="AW68" s="45">
        <v>6.7554672886885353E-2</v>
      </c>
      <c r="AX68" s="45">
        <v>8.3464149352448211E-2</v>
      </c>
      <c r="AY68" s="45">
        <v>9.9581930952900855E-2</v>
      </c>
      <c r="AZ68" s="45">
        <v>0.11491085067052184</v>
      </c>
      <c r="BA68" s="45">
        <v>0.12850850979643719</v>
      </c>
      <c r="BB68" s="45">
        <v>0.13967579702530564</v>
      </c>
      <c r="BC68" s="45">
        <v>0.14808820800645467</v>
      </c>
      <c r="BD68" s="45">
        <v>0.15385739180101962</v>
      </c>
      <c r="BE68" s="45">
        <v>0.15742137907678161</v>
      </c>
      <c r="BF68" s="45">
        <v>0.15914513942828523</v>
      </c>
    </row>
    <row r="69" spans="1:58" ht="13.5" thickBot="1" x14ac:dyDescent="0.25">
      <c r="A69" s="6" t="s">
        <v>1141</v>
      </c>
      <c r="B69" s="6" t="s">
        <v>1141</v>
      </c>
      <c r="C69" s="6" t="s">
        <v>40</v>
      </c>
      <c r="D69" s="6" t="s">
        <v>1141</v>
      </c>
      <c r="E69" s="6">
        <v>5.6455147293996442</v>
      </c>
      <c r="F69" s="6" t="s">
        <v>19</v>
      </c>
      <c r="G69" s="21" t="s">
        <v>1158</v>
      </c>
      <c r="H69" s="21" t="s">
        <v>1159</v>
      </c>
      <c r="I69" s="21" t="s">
        <v>1160</v>
      </c>
      <c r="J69" s="21" t="s">
        <v>1365</v>
      </c>
      <c r="K69" s="21" t="s">
        <v>16</v>
      </c>
      <c r="L69" s="21" t="s">
        <v>41</v>
      </c>
      <c r="M69" s="3">
        <v>8.3861248105310118</v>
      </c>
      <c r="N69" s="3">
        <v>5.6455147293996442</v>
      </c>
      <c r="O69" s="21" t="s">
        <v>1162</v>
      </c>
      <c r="P69" s="21"/>
      <c r="Q69" s="46">
        <v>5.7703336986205554E-3</v>
      </c>
      <c r="R69" s="46">
        <v>1.1677546482341513E-2</v>
      </c>
      <c r="S69" s="46">
        <v>2.0981573858405968E-2</v>
      </c>
      <c r="T69" s="46">
        <v>3.4548797498478286E-2</v>
      </c>
      <c r="U69" s="46">
        <v>5.3061258387945467E-2</v>
      </c>
      <c r="V69" s="46">
        <v>7.7490806783133512E-2</v>
      </c>
      <c r="W69" s="46">
        <v>0.10663070120869338</v>
      </c>
      <c r="X69" s="46">
        <v>0.13977288872979263</v>
      </c>
      <c r="Y69" s="46">
        <v>0.17485024063735752</v>
      </c>
      <c r="Z69" s="46">
        <v>0.20845513347717917</v>
      </c>
      <c r="AA69" s="46">
        <v>0.23806651106106147</v>
      </c>
      <c r="AB69" s="46">
        <v>0.25623027031372364</v>
      </c>
      <c r="AC69" s="46">
        <v>0.2603829910059039</v>
      </c>
      <c r="AD69" s="46">
        <v>0.24836662072423829</v>
      </c>
      <c r="AE69" s="46">
        <v>0.22086316217554741</v>
      </c>
      <c r="AF69" s="46">
        <v>0.18317375384023898</v>
      </c>
      <c r="AG69" s="46">
        <v>0.13799479291659503</v>
      </c>
      <c r="AH69" s="46">
        <v>9.4972471246009091E-2</v>
      </c>
      <c r="AI69" s="46">
        <v>5.8874866522423318E-2</v>
      </c>
      <c r="AJ69" s="46">
        <v>2.8572701458569782E-2</v>
      </c>
      <c r="AK69" s="46">
        <v>2.8572701458569778</v>
      </c>
      <c r="AL69" s="45">
        <v>2.5607374220262593</v>
      </c>
      <c r="AM69" s="45">
        <v>5.7703336986205554E-3</v>
      </c>
      <c r="AN69" s="45">
        <v>1.7447880180962067E-2</v>
      </c>
      <c r="AO69" s="45">
        <v>3.8429454039368038E-2</v>
      </c>
      <c r="AP69" s="45">
        <v>7.2978251537846317E-2</v>
      </c>
      <c r="AQ69" s="45">
        <v>0.12603950992579177</v>
      </c>
      <c r="AR69" s="45">
        <v>0.2035303167089253</v>
      </c>
      <c r="AS69" s="45">
        <v>0.31016101791761869</v>
      </c>
      <c r="AT69" s="45">
        <v>0.44993390664741129</v>
      </c>
      <c r="AU69" s="45">
        <v>0.62478414728476883</v>
      </c>
      <c r="AV69" s="45">
        <v>0.83323928076194798</v>
      </c>
      <c r="AW69" s="45">
        <v>1.0713057918230096</v>
      </c>
      <c r="AX69" s="45">
        <v>1.3275360621367331</v>
      </c>
      <c r="AY69" s="45">
        <v>1.587919053142637</v>
      </c>
      <c r="AZ69" s="45">
        <v>1.8362856738668754</v>
      </c>
      <c r="BA69" s="45">
        <v>2.0571488360424226</v>
      </c>
      <c r="BB69" s="45">
        <v>2.2403225898826618</v>
      </c>
      <c r="BC69" s="45">
        <v>2.3783173827992568</v>
      </c>
      <c r="BD69" s="45">
        <v>2.4732898540452659</v>
      </c>
      <c r="BE69" s="45">
        <v>2.5321647205676894</v>
      </c>
      <c r="BF69" s="45">
        <v>2.5607374220262593</v>
      </c>
    </row>
    <row r="70" spans="1:58" ht="13.5" thickBot="1" x14ac:dyDescent="0.25">
      <c r="A70" s="6" t="s">
        <v>1141</v>
      </c>
      <c r="B70" s="6" t="s">
        <v>1141</v>
      </c>
      <c r="C70" s="6" t="s">
        <v>40</v>
      </c>
      <c r="D70" s="6" t="s">
        <v>1141</v>
      </c>
      <c r="E70" s="6">
        <v>5.6455147293996442</v>
      </c>
      <c r="F70" s="6" t="s">
        <v>19</v>
      </c>
      <c r="G70" s="21" t="s">
        <v>1158</v>
      </c>
      <c r="H70" s="21" t="s">
        <v>1159</v>
      </c>
      <c r="I70" s="21" t="s">
        <v>1160</v>
      </c>
      <c r="J70" s="21" t="s">
        <v>1365</v>
      </c>
      <c r="K70" s="21" t="s">
        <v>17</v>
      </c>
      <c r="L70" s="21" t="s">
        <v>41</v>
      </c>
      <c r="M70" s="3">
        <v>8.3861248105310118</v>
      </c>
      <c r="N70" s="3">
        <v>5.6455147293996442</v>
      </c>
      <c r="O70" s="21" t="s">
        <v>1162</v>
      </c>
      <c r="P70" s="21"/>
      <c r="Q70" s="46">
        <v>3.486737258776238E-3</v>
      </c>
      <c r="R70" s="46">
        <v>7.0539456008038145E-3</v>
      </c>
      <c r="S70" s="46">
        <v>1.2675833356508221E-2</v>
      </c>
      <c r="T70" s="46">
        <v>2.0883377690441924E-2</v>
      </c>
      <c r="U70" s="46">
        <v>3.2080476267562288E-2</v>
      </c>
      <c r="V70" s="46">
        <v>4.692749773417422E-2</v>
      </c>
      <c r="W70" s="46">
        <v>6.4591632030990068E-2</v>
      </c>
      <c r="X70" s="46">
        <v>8.4723134728774491E-2</v>
      </c>
      <c r="Y70" s="46">
        <v>0.10594691868549345</v>
      </c>
      <c r="Z70" s="46">
        <v>0.12639699385463257</v>
      </c>
      <c r="AA70" s="46">
        <v>0.14459196404997121</v>
      </c>
      <c r="AB70" s="46">
        <v>0.15567277984406191</v>
      </c>
      <c r="AC70" s="46">
        <v>0.15829481783633523</v>
      </c>
      <c r="AD70" s="46">
        <v>0.15108428113289527</v>
      </c>
      <c r="AE70" s="46">
        <v>0.13439816112320432</v>
      </c>
      <c r="AF70" s="46">
        <v>0.111694267443261</v>
      </c>
      <c r="AG70" s="46">
        <v>8.4119276025523479E-2</v>
      </c>
      <c r="AH70" s="46">
        <v>5.7928288792731583E-2</v>
      </c>
      <c r="AI70" s="46">
        <v>3.5931620183176506E-2</v>
      </c>
      <c r="AJ70" s="46">
        <v>1.744801651903791E-2</v>
      </c>
      <c r="AK70" s="46">
        <v>1.7448016519037908</v>
      </c>
      <c r="AL70" s="45">
        <v>1.5559300201583555</v>
      </c>
      <c r="AM70" s="45">
        <v>3.486737258776238E-3</v>
      </c>
      <c r="AN70" s="45">
        <v>1.0540682859580052E-2</v>
      </c>
      <c r="AO70" s="45">
        <v>2.3216516216088272E-2</v>
      </c>
      <c r="AP70" s="45">
        <v>4.4099893906530199E-2</v>
      </c>
      <c r="AQ70" s="45">
        <v>7.6180370174092488E-2</v>
      </c>
      <c r="AR70" s="45">
        <v>0.12310786790826671</v>
      </c>
      <c r="AS70" s="45">
        <v>0.18769949993925678</v>
      </c>
      <c r="AT70" s="45">
        <v>0.27242263466803129</v>
      </c>
      <c r="AU70" s="45">
        <v>0.37836955335352473</v>
      </c>
      <c r="AV70" s="45">
        <v>0.50476654720815728</v>
      </c>
      <c r="AW70" s="45">
        <v>0.64935851125812849</v>
      </c>
      <c r="AX70" s="45">
        <v>0.8050312911021904</v>
      </c>
      <c r="AY70" s="45">
        <v>0.96332610893852566</v>
      </c>
      <c r="AZ70" s="45">
        <v>1.1144103900714208</v>
      </c>
      <c r="BA70" s="45">
        <v>1.2488085511946252</v>
      </c>
      <c r="BB70" s="45">
        <v>1.3605028186378862</v>
      </c>
      <c r="BC70" s="45">
        <v>1.4446220946634096</v>
      </c>
      <c r="BD70" s="45">
        <v>1.5025503834561411</v>
      </c>
      <c r="BE70" s="45">
        <v>1.5384820036393176</v>
      </c>
      <c r="BF70" s="45">
        <v>1.5559300201583555</v>
      </c>
    </row>
    <row r="71" spans="1:58" ht="13.5" thickBot="1" x14ac:dyDescent="0.25">
      <c r="A71" s="6" t="s">
        <v>1141</v>
      </c>
      <c r="B71" s="6" t="s">
        <v>1141</v>
      </c>
      <c r="C71" s="6" t="s">
        <v>42</v>
      </c>
      <c r="D71" s="6" t="s">
        <v>1141</v>
      </c>
      <c r="E71" s="6">
        <v>9.6244810156568441</v>
      </c>
      <c r="F71" s="6" t="s">
        <v>19</v>
      </c>
      <c r="G71" s="21" t="s">
        <v>1158</v>
      </c>
      <c r="H71" s="21" t="s">
        <v>1159</v>
      </c>
      <c r="I71" s="21" t="s">
        <v>1160</v>
      </c>
      <c r="J71" s="21" t="s">
        <v>1365</v>
      </c>
      <c r="K71" s="21" t="s">
        <v>10</v>
      </c>
      <c r="L71" s="21" t="s">
        <v>43</v>
      </c>
      <c r="M71" s="3">
        <v>6.479172509868409</v>
      </c>
      <c r="N71" s="3">
        <v>9.6244810156568441</v>
      </c>
      <c r="O71" s="21" t="s">
        <v>1162</v>
      </c>
      <c r="P71" s="21"/>
      <c r="Q71" s="46">
        <v>1.4734443991272456E-2</v>
      </c>
      <c r="R71" s="46">
        <v>1.4750949474431443E-2</v>
      </c>
      <c r="S71" s="46">
        <v>1.4769709536317642E-2</v>
      </c>
      <c r="T71" s="46">
        <v>1.4790984774900167E-2</v>
      </c>
      <c r="U71" s="46">
        <v>1.4814464570424636E-2</v>
      </c>
      <c r="V71" s="46">
        <v>1.3355957086336518E-2</v>
      </c>
      <c r="W71" s="46">
        <v>1.0704307090468781E-2</v>
      </c>
      <c r="X71" s="46">
        <v>8.5800395232606998E-3</v>
      </c>
      <c r="Y71" s="46">
        <v>6.8779766669532028E-3</v>
      </c>
      <c r="Z71" s="46">
        <v>5.5140908385139398E-3</v>
      </c>
      <c r="AA71" s="46">
        <v>4.4210333053819415E-3</v>
      </c>
      <c r="AB71" s="46">
        <v>3.5448121712289495E-3</v>
      </c>
      <c r="AC71" s="46">
        <v>2.8425039279919881E-3</v>
      </c>
      <c r="AD71" s="46">
        <v>2.2794936479593503E-3</v>
      </c>
      <c r="AE71" s="46">
        <v>1.8281262442653378E-3</v>
      </c>
      <c r="AF71" s="46">
        <v>1.4662075749001099E-3</v>
      </c>
      <c r="AG71" s="46">
        <v>1.0018529335449199E-5</v>
      </c>
      <c r="AH71" s="46">
        <v>3.5860445092176608E-6</v>
      </c>
      <c r="AI71" s="46">
        <v>1.2252418729169396E-6</v>
      </c>
      <c r="AJ71" s="46">
        <v>4.0042453442583943E-7</v>
      </c>
      <c r="AK71" s="46">
        <v>0.13989901734539195</v>
      </c>
      <c r="AL71" s="45">
        <v>0.13529033066485915</v>
      </c>
      <c r="AM71" s="45">
        <v>1.4734443991272456E-2</v>
      </c>
      <c r="AN71" s="45">
        <v>2.9485393465703898E-2</v>
      </c>
      <c r="AO71" s="45">
        <v>4.425510300202154E-2</v>
      </c>
      <c r="AP71" s="45">
        <v>5.9046087776921705E-2</v>
      </c>
      <c r="AQ71" s="45">
        <v>7.3860552347346342E-2</v>
      </c>
      <c r="AR71" s="45">
        <v>8.7216509433682865E-2</v>
      </c>
      <c r="AS71" s="45">
        <v>9.7920816524151646E-2</v>
      </c>
      <c r="AT71" s="45">
        <v>0.10650085604741234</v>
      </c>
      <c r="AU71" s="45">
        <v>0.11337883271436555</v>
      </c>
      <c r="AV71" s="45">
        <v>0.11889292355287949</v>
      </c>
      <c r="AW71" s="45">
        <v>0.12331395685826144</v>
      </c>
      <c r="AX71" s="45">
        <v>0.12685876902949039</v>
      </c>
      <c r="AY71" s="45">
        <v>0.12970127295748238</v>
      </c>
      <c r="AZ71" s="45">
        <v>0.13198076660544172</v>
      </c>
      <c r="BA71" s="45">
        <v>0.13380889284970707</v>
      </c>
      <c r="BB71" s="45">
        <v>0.13527510042460716</v>
      </c>
      <c r="BC71" s="45">
        <v>0.1352851189539426</v>
      </c>
      <c r="BD71" s="45">
        <v>0.13528870499845183</v>
      </c>
      <c r="BE71" s="45">
        <v>0.13528993024032474</v>
      </c>
      <c r="BF71" s="45">
        <v>0.13529033066485915</v>
      </c>
    </row>
    <row r="72" spans="1:58" ht="13.5" thickBot="1" x14ac:dyDescent="0.25">
      <c r="A72" s="6" t="s">
        <v>1350</v>
      </c>
      <c r="B72" s="6" t="s">
        <v>1350</v>
      </c>
      <c r="C72" s="6" t="s">
        <v>42</v>
      </c>
      <c r="D72" s="6" t="s">
        <v>1350</v>
      </c>
      <c r="E72" s="6">
        <v>3.59502673231888</v>
      </c>
      <c r="F72" s="6" t="s">
        <v>19</v>
      </c>
      <c r="G72" s="21" t="s">
        <v>1158</v>
      </c>
      <c r="H72" s="21" t="s">
        <v>1159</v>
      </c>
      <c r="I72" s="21" t="s">
        <v>1160</v>
      </c>
      <c r="J72" s="21" t="s">
        <v>1365</v>
      </c>
      <c r="K72" s="21" t="s">
        <v>10</v>
      </c>
      <c r="L72" s="21" t="s">
        <v>44</v>
      </c>
      <c r="M72" s="3">
        <v>2.4201614963332001</v>
      </c>
      <c r="N72" s="3">
        <v>3.59502673231888</v>
      </c>
      <c r="O72" s="21" t="s">
        <v>1162</v>
      </c>
      <c r="P72" s="21"/>
      <c r="Q72" s="46">
        <v>1.4734443991272456E-2</v>
      </c>
      <c r="R72" s="46">
        <v>1.4750949474431443E-2</v>
      </c>
      <c r="S72" s="46">
        <v>1.4769709536317642E-2</v>
      </c>
      <c r="T72" s="46">
        <v>1.4790984774900167E-2</v>
      </c>
      <c r="U72" s="46">
        <v>1.4814464570424636E-2</v>
      </c>
      <c r="V72" s="46">
        <v>1.3355957086336518E-2</v>
      </c>
      <c r="W72" s="46">
        <v>1.0704307090468781E-2</v>
      </c>
      <c r="X72" s="46">
        <v>8.5800395232606998E-3</v>
      </c>
      <c r="Y72" s="46">
        <v>6.8779766669532028E-3</v>
      </c>
      <c r="Z72" s="46">
        <v>5.5140908385139398E-3</v>
      </c>
      <c r="AA72" s="46">
        <v>4.4210333053819415E-3</v>
      </c>
      <c r="AB72" s="46">
        <v>3.5448121712289495E-3</v>
      </c>
      <c r="AC72" s="46">
        <v>2.8425039279919881E-3</v>
      </c>
      <c r="AD72" s="46">
        <v>2.2794936479593503E-3</v>
      </c>
      <c r="AE72" s="46">
        <v>1.8281262442653378E-3</v>
      </c>
      <c r="AF72" s="46">
        <v>1.4662075749001099E-3</v>
      </c>
      <c r="AG72" s="46">
        <v>1.0018529335449199E-5</v>
      </c>
      <c r="AH72" s="46">
        <v>3.5860445092176608E-6</v>
      </c>
      <c r="AI72" s="46">
        <v>1.2252418729169396E-6</v>
      </c>
      <c r="AJ72" s="46">
        <v>4.0042453442583943E-7</v>
      </c>
      <c r="AK72" s="46">
        <v>0.13989901734539195</v>
      </c>
      <c r="AL72" s="45">
        <v>0.13529033066485915</v>
      </c>
      <c r="AM72" s="45">
        <v>1.4734443991272456E-2</v>
      </c>
      <c r="AN72" s="45">
        <v>2.9485393465703898E-2</v>
      </c>
      <c r="AO72" s="45">
        <v>4.425510300202154E-2</v>
      </c>
      <c r="AP72" s="45">
        <v>5.9046087776921705E-2</v>
      </c>
      <c r="AQ72" s="45">
        <v>7.3860552347346342E-2</v>
      </c>
      <c r="AR72" s="45">
        <v>8.7216509433682865E-2</v>
      </c>
      <c r="AS72" s="45">
        <v>9.7920816524151646E-2</v>
      </c>
      <c r="AT72" s="45">
        <v>0.10650085604741234</v>
      </c>
      <c r="AU72" s="45">
        <v>0.11337883271436555</v>
      </c>
      <c r="AV72" s="45">
        <v>0.11889292355287949</v>
      </c>
      <c r="AW72" s="45">
        <v>0.12331395685826144</v>
      </c>
      <c r="AX72" s="45">
        <v>0.12685876902949039</v>
      </c>
      <c r="AY72" s="45">
        <v>0.12970127295748238</v>
      </c>
      <c r="AZ72" s="45">
        <v>0.13198076660544172</v>
      </c>
      <c r="BA72" s="45">
        <v>0.13380889284970707</v>
      </c>
      <c r="BB72" s="45">
        <v>0.13527510042460716</v>
      </c>
      <c r="BC72" s="45">
        <v>0.1352851189539426</v>
      </c>
      <c r="BD72" s="45">
        <v>0.13528870499845183</v>
      </c>
      <c r="BE72" s="45">
        <v>0.13528993024032474</v>
      </c>
      <c r="BF72" s="45">
        <v>0.13529033066485915</v>
      </c>
    </row>
    <row r="73" spans="1:58" ht="13.5" thickBot="1" x14ac:dyDescent="0.25">
      <c r="A73" s="6" t="s">
        <v>1353</v>
      </c>
      <c r="B73" s="6" t="s">
        <v>1352</v>
      </c>
      <c r="C73" s="6" t="s">
        <v>42</v>
      </c>
      <c r="D73" s="6" t="s">
        <v>1353</v>
      </c>
      <c r="E73" s="6">
        <v>30.316555669078014</v>
      </c>
      <c r="F73" s="6" t="s">
        <v>19</v>
      </c>
      <c r="G73" s="21" t="s">
        <v>1158</v>
      </c>
      <c r="H73" s="21" t="s">
        <v>1159</v>
      </c>
      <c r="I73" s="21" t="s">
        <v>1160</v>
      </c>
      <c r="J73" s="21" t="s">
        <v>1365</v>
      </c>
      <c r="K73" s="21" t="s">
        <v>10</v>
      </c>
      <c r="L73" s="21" t="s">
        <v>45</v>
      </c>
      <c r="M73" s="3">
        <v>20.409016731961419</v>
      </c>
      <c r="N73" s="3">
        <v>30.316555669078014</v>
      </c>
      <c r="O73" s="21" t="s">
        <v>1162</v>
      </c>
      <c r="P73" s="21"/>
      <c r="Q73" s="46">
        <v>2.0361698956421842E-2</v>
      </c>
      <c r="R73" s="46">
        <v>2.0384508074934402E-2</v>
      </c>
      <c r="S73" s="46">
        <v>2.0410432821925662E-2</v>
      </c>
      <c r="T73" s="46">
        <v>2.0439833320750049E-2</v>
      </c>
      <c r="U73" s="46">
        <v>2.0472280322368218E-2</v>
      </c>
      <c r="V73" s="46">
        <v>1.8456751922770572E-2</v>
      </c>
      <c r="W73" s="46">
        <v>1.479240605497693E-2</v>
      </c>
      <c r="X73" s="46">
        <v>1.1856856078879992E-2</v>
      </c>
      <c r="Y73" s="46">
        <v>9.5047556870654915E-3</v>
      </c>
      <c r="Z73" s="46">
        <v>7.6199860502838323E-3</v>
      </c>
      <c r="AA73" s="46">
        <v>6.1094771742878414E-3</v>
      </c>
      <c r="AB73" s="46">
        <v>4.8986170316556808E-3</v>
      </c>
      <c r="AC73" s="46">
        <v>3.9280891290164746E-3</v>
      </c>
      <c r="AD73" s="46">
        <v>3.1500586965016388E-3</v>
      </c>
      <c r="AE73" s="46">
        <v>2.5263088489876771E-3</v>
      </c>
      <c r="AF73" s="46">
        <v>2.0261692443518638E-3</v>
      </c>
      <c r="AG73" s="46">
        <v>1.384472182563034E-5</v>
      </c>
      <c r="AH73" s="46">
        <v>4.9555964774965183E-6</v>
      </c>
      <c r="AI73" s="46">
        <v>1.6931759474544451E-6</v>
      </c>
      <c r="AJ73" s="46">
        <v>5.5335130593144299E-7</v>
      </c>
      <c r="AK73" s="46">
        <v>0.19332807380946221</v>
      </c>
      <c r="AL73" s="45">
        <v>0.18695927626073472</v>
      </c>
      <c r="AM73" s="45">
        <v>2.0361698956421842E-2</v>
      </c>
      <c r="AN73" s="45">
        <v>4.0746207031356244E-2</v>
      </c>
      <c r="AO73" s="45">
        <v>6.1156639853281902E-2</v>
      </c>
      <c r="AP73" s="45">
        <v>8.1596473174031958E-2</v>
      </c>
      <c r="AQ73" s="45">
        <v>0.10206875349640018</v>
      </c>
      <c r="AR73" s="45">
        <v>0.12052550541917076</v>
      </c>
      <c r="AS73" s="45">
        <v>0.13531791147414768</v>
      </c>
      <c r="AT73" s="45">
        <v>0.14717476755302766</v>
      </c>
      <c r="AU73" s="45">
        <v>0.15667952324009315</v>
      </c>
      <c r="AV73" s="45">
        <v>0.16429950929037698</v>
      </c>
      <c r="AW73" s="45">
        <v>0.17040898646466482</v>
      </c>
      <c r="AX73" s="45">
        <v>0.17530760349632049</v>
      </c>
      <c r="AY73" s="45">
        <v>0.17923569262533698</v>
      </c>
      <c r="AZ73" s="45">
        <v>0.18238575132183862</v>
      </c>
      <c r="BA73" s="45">
        <v>0.18491206017082631</v>
      </c>
      <c r="BB73" s="45">
        <v>0.18693822941517818</v>
      </c>
      <c r="BC73" s="45">
        <v>0.18695207413700382</v>
      </c>
      <c r="BD73" s="45">
        <v>0.18695702973348133</v>
      </c>
      <c r="BE73" s="45">
        <v>0.18695872290942878</v>
      </c>
      <c r="BF73" s="45">
        <v>0.18695927626073472</v>
      </c>
    </row>
    <row r="74" spans="1:58" ht="13.5" thickBot="1" x14ac:dyDescent="0.25">
      <c r="A74" s="6" t="s">
        <v>1350</v>
      </c>
      <c r="B74" s="6" t="s">
        <v>1350</v>
      </c>
      <c r="C74" s="6" t="s">
        <v>42</v>
      </c>
      <c r="D74" s="6" t="s">
        <v>1350</v>
      </c>
      <c r="E74" s="6">
        <v>1.6090070300284705</v>
      </c>
      <c r="F74" s="6" t="s">
        <v>19</v>
      </c>
      <c r="G74" s="21" t="s">
        <v>1158</v>
      </c>
      <c r="H74" s="21" t="s">
        <v>1159</v>
      </c>
      <c r="I74" s="21" t="s">
        <v>1160</v>
      </c>
      <c r="J74" s="21" t="s">
        <v>1365</v>
      </c>
      <c r="K74" s="21" t="s">
        <v>10</v>
      </c>
      <c r="L74" s="21" t="s">
        <v>46</v>
      </c>
      <c r="M74" s="3">
        <v>1.0831788332468337</v>
      </c>
      <c r="N74" s="3">
        <v>1.6090070300284705</v>
      </c>
      <c r="O74" s="21" t="s">
        <v>1162</v>
      </c>
      <c r="P74" s="21"/>
      <c r="Q74" s="46">
        <v>0.12183500115128774</v>
      </c>
      <c r="R74" s="46">
        <v>0.12197148038055958</v>
      </c>
      <c r="S74" s="46">
        <v>0.12212660209148786</v>
      </c>
      <c r="T74" s="46">
        <v>0.12230252109587862</v>
      </c>
      <c r="U74" s="46">
        <v>0.1224966689657575</v>
      </c>
      <c r="V74" s="46">
        <v>0.11043667802831245</v>
      </c>
      <c r="W74" s="46">
        <v>8.8510924977113783E-2</v>
      </c>
      <c r="X74" s="46">
        <v>7.0945949899008445E-2</v>
      </c>
      <c r="Y74" s="46">
        <v>5.6872067628281543E-2</v>
      </c>
      <c r="Z74" s="46">
        <v>4.5594476727902247E-2</v>
      </c>
      <c r="AA74" s="46">
        <v>3.6556289342857928E-2</v>
      </c>
      <c r="AB74" s="46">
        <v>2.931106156558004E-2</v>
      </c>
      <c r="AC74" s="46">
        <v>2.3503870899002015E-2</v>
      </c>
      <c r="AD74" s="46">
        <v>1.8848496175897889E-2</v>
      </c>
      <c r="AE74" s="46">
        <v>1.5116265208697027E-2</v>
      </c>
      <c r="AF74" s="46">
        <v>1.2123660837272955E-2</v>
      </c>
      <c r="AG74" s="46">
        <v>8.2840420299650023E-5</v>
      </c>
      <c r="AH74" s="46">
        <v>2.9652000249747593E-5</v>
      </c>
      <c r="AI74" s="46">
        <v>1.0131182763724346E-5</v>
      </c>
      <c r="AJ74" s="46">
        <v>3.3109986126163217E-6</v>
      </c>
      <c r="AK74" s="46">
        <v>1.1567858922559788</v>
      </c>
      <c r="AL74" s="45">
        <v>1.118677949576824</v>
      </c>
      <c r="AM74" s="45">
        <v>0.12183500115128774</v>
      </c>
      <c r="AN74" s="45">
        <v>0.24380648153184731</v>
      </c>
      <c r="AO74" s="45">
        <v>0.36593308362333515</v>
      </c>
      <c r="AP74" s="45">
        <v>0.48823560471921379</v>
      </c>
      <c r="AQ74" s="45">
        <v>0.61073227368497129</v>
      </c>
      <c r="AR74" s="45">
        <v>0.72116895171328377</v>
      </c>
      <c r="AS74" s="45">
        <v>0.80967987669039754</v>
      </c>
      <c r="AT74" s="45">
        <v>0.88062582658940602</v>
      </c>
      <c r="AU74" s="45">
        <v>0.93749789421768759</v>
      </c>
      <c r="AV74" s="45">
        <v>0.98309237094558988</v>
      </c>
      <c r="AW74" s="45">
        <v>1.0196486602884478</v>
      </c>
      <c r="AX74" s="45">
        <v>1.0489597218540279</v>
      </c>
      <c r="AY74" s="45">
        <v>1.0724635927530299</v>
      </c>
      <c r="AZ74" s="45">
        <v>1.0913120889289278</v>
      </c>
      <c r="BA74" s="45">
        <v>1.106428354137625</v>
      </c>
      <c r="BB74" s="45">
        <v>1.118552014974898</v>
      </c>
      <c r="BC74" s="45">
        <v>1.1186348553951977</v>
      </c>
      <c r="BD74" s="45">
        <v>1.1186645073954475</v>
      </c>
      <c r="BE74" s="45">
        <v>1.1186746385782114</v>
      </c>
      <c r="BF74" s="45">
        <v>1.118677949576824</v>
      </c>
    </row>
    <row r="75" spans="1:58" ht="13.5" thickBot="1" x14ac:dyDescent="0.25">
      <c r="A75" s="6" t="s">
        <v>1141</v>
      </c>
      <c r="B75" s="6" t="s">
        <v>1350</v>
      </c>
      <c r="C75" s="6" t="s">
        <v>42</v>
      </c>
      <c r="D75" s="6" t="s">
        <v>1141</v>
      </c>
      <c r="E75" s="6">
        <v>5.4170685713520346</v>
      </c>
      <c r="F75" s="6" t="s">
        <v>19</v>
      </c>
      <c r="G75" s="21" t="s">
        <v>1158</v>
      </c>
      <c r="H75" s="21" t="s">
        <v>1159</v>
      </c>
      <c r="I75" s="21" t="s">
        <v>1160</v>
      </c>
      <c r="J75" s="21" t="s">
        <v>1365</v>
      </c>
      <c r="K75" s="21" t="s">
        <v>10</v>
      </c>
      <c r="L75" s="21" t="s">
        <v>47</v>
      </c>
      <c r="M75" s="3">
        <v>3.6467547407989667</v>
      </c>
      <c r="N75" s="3">
        <v>5.4170685713520346</v>
      </c>
      <c r="O75" s="21" t="s">
        <v>1162</v>
      </c>
      <c r="P75" s="21"/>
      <c r="Q75" s="46">
        <v>0.12627334070397683</v>
      </c>
      <c r="R75" s="46">
        <v>0.12641479174886544</v>
      </c>
      <c r="S75" s="46">
        <v>0.12657556440425624</v>
      </c>
      <c r="T75" s="46">
        <v>0.12675789197981191</v>
      </c>
      <c r="U75" s="46">
        <v>0.12695911248203628</v>
      </c>
      <c r="V75" s="46">
        <v>0.11445978691762088</v>
      </c>
      <c r="W75" s="46">
        <v>9.1735298395744208E-2</v>
      </c>
      <c r="X75" s="46">
        <v>7.3530447067838151E-2</v>
      </c>
      <c r="Y75" s="46">
        <v>5.8943865919516197E-2</v>
      </c>
      <c r="Z75" s="46">
        <v>4.7255442522077647E-2</v>
      </c>
      <c r="AA75" s="46">
        <v>3.7888002096637778E-2</v>
      </c>
      <c r="AB75" s="46">
        <v>3.0378837185463504E-2</v>
      </c>
      <c r="AC75" s="46">
        <v>2.4360095784023372E-2</v>
      </c>
      <c r="AD75" s="46">
        <v>1.9535129945304736E-2</v>
      </c>
      <c r="AE75" s="46">
        <v>1.5666937159538048E-2</v>
      </c>
      <c r="AF75" s="46">
        <v>1.2565314901449796E-2</v>
      </c>
      <c r="AG75" s="46">
        <v>8.5858222331110313E-5</v>
      </c>
      <c r="AH75" s="46">
        <v>3.0732195959364576E-5</v>
      </c>
      <c r="AI75" s="46">
        <v>1.0500252643076374E-5</v>
      </c>
      <c r="AJ75" s="46">
        <v>3.4316153152256636E-6</v>
      </c>
      <c r="AK75" s="46">
        <v>1.1989265622693279</v>
      </c>
      <c r="AL75" s="45">
        <v>1.1594303815004097</v>
      </c>
      <c r="AM75" s="45">
        <v>0.12627334070397683</v>
      </c>
      <c r="AN75" s="45">
        <v>0.25268813245284227</v>
      </c>
      <c r="AO75" s="45">
        <v>0.37926369685709849</v>
      </c>
      <c r="AP75" s="45">
        <v>0.5060215888369104</v>
      </c>
      <c r="AQ75" s="45">
        <v>0.63298070131894668</v>
      </c>
      <c r="AR75" s="45">
        <v>0.7474404882365675</v>
      </c>
      <c r="AS75" s="45">
        <v>0.83917578663231174</v>
      </c>
      <c r="AT75" s="45">
        <v>0.91270623370014992</v>
      </c>
      <c r="AU75" s="45">
        <v>0.97165009961966609</v>
      </c>
      <c r="AV75" s="45">
        <v>1.0189055421417437</v>
      </c>
      <c r="AW75" s="45">
        <v>1.0567935442383813</v>
      </c>
      <c r="AX75" s="45">
        <v>1.0871723814238448</v>
      </c>
      <c r="AY75" s="45">
        <v>1.1115324772078681</v>
      </c>
      <c r="AZ75" s="45">
        <v>1.1310676071531729</v>
      </c>
      <c r="BA75" s="45">
        <v>1.146734544312711</v>
      </c>
      <c r="BB75" s="45">
        <v>1.1592998592141608</v>
      </c>
      <c r="BC75" s="45">
        <v>1.1593857174364919</v>
      </c>
      <c r="BD75" s="45">
        <v>1.1594164496324513</v>
      </c>
      <c r="BE75" s="45">
        <v>1.1594269498850944</v>
      </c>
      <c r="BF75" s="45">
        <v>1.1594303815004097</v>
      </c>
    </row>
    <row r="76" spans="1:58" ht="13.5" thickBot="1" x14ac:dyDescent="0.25">
      <c r="A76" s="6" t="s">
        <v>1351</v>
      </c>
      <c r="B76" s="6" t="s">
        <v>1351</v>
      </c>
      <c r="C76" s="6" t="s">
        <v>42</v>
      </c>
      <c r="D76" s="6" t="s">
        <v>1351</v>
      </c>
      <c r="E76" s="6">
        <v>14.861287556377302</v>
      </c>
      <c r="F76" s="6" t="s">
        <v>19</v>
      </c>
      <c r="G76" s="21" t="s">
        <v>1158</v>
      </c>
      <c r="H76" s="21" t="s">
        <v>1159</v>
      </c>
      <c r="I76" s="21" t="s">
        <v>1160</v>
      </c>
      <c r="J76" s="21" t="s">
        <v>1365</v>
      </c>
      <c r="K76" s="21" t="s">
        <v>10</v>
      </c>
      <c r="L76" s="21" t="s">
        <v>48</v>
      </c>
      <c r="M76" s="3">
        <v>10.004575378130957</v>
      </c>
      <c r="N76" s="3">
        <v>14.861287556377302</v>
      </c>
      <c r="O76" s="21" t="s">
        <v>1162</v>
      </c>
      <c r="P76" s="21"/>
      <c r="Q76" s="46">
        <v>6.062188955379498E-2</v>
      </c>
      <c r="R76" s="46">
        <v>6.0689798025786786E-2</v>
      </c>
      <c r="S76" s="46">
        <v>6.0766982505931488E-2</v>
      </c>
      <c r="T76" s="46">
        <v>6.0854515171863396E-2</v>
      </c>
      <c r="U76" s="46">
        <v>6.0951118041430316E-2</v>
      </c>
      <c r="V76" s="46">
        <v>5.4950384001778388E-2</v>
      </c>
      <c r="W76" s="46">
        <v>4.4040706427244225E-2</v>
      </c>
      <c r="X76" s="46">
        <v>3.5300837184925028E-2</v>
      </c>
      <c r="Y76" s="46">
        <v>2.8298043828772126E-2</v>
      </c>
      <c r="Z76" s="46">
        <v>2.268661145272826E-2</v>
      </c>
      <c r="AA76" s="46">
        <v>1.8189447318898658E-2</v>
      </c>
      <c r="AB76" s="46">
        <v>1.4584412690460236E-2</v>
      </c>
      <c r="AC76" s="46">
        <v>1.1694907475370397E-2</v>
      </c>
      <c r="AD76" s="46">
        <v>9.3785155549147518E-3</v>
      </c>
      <c r="AE76" s="46">
        <v>7.5214556678142161E-3</v>
      </c>
      <c r="AF76" s="46">
        <v>6.0324145058463161E-3</v>
      </c>
      <c r="AG76" s="46">
        <v>4.1219212562401328E-5</v>
      </c>
      <c r="AH76" s="46">
        <v>1.4754054805295171E-5</v>
      </c>
      <c r="AI76" s="46">
        <v>5.0410098637350183E-6</v>
      </c>
      <c r="AJ76" s="46">
        <v>1.6474657554076245E-6</v>
      </c>
      <c r="AK76" s="46">
        <v>0.57558621032597168</v>
      </c>
      <c r="AL76" s="45">
        <v>0.55662470115054652</v>
      </c>
      <c r="AM76" s="45">
        <v>6.062188955379498E-2</v>
      </c>
      <c r="AN76" s="45">
        <v>0.12131168757958177</v>
      </c>
      <c r="AO76" s="45">
        <v>0.18207867008551326</v>
      </c>
      <c r="AP76" s="45">
        <v>0.24293318525737667</v>
      </c>
      <c r="AQ76" s="45">
        <v>0.303884303298807</v>
      </c>
      <c r="AR76" s="45">
        <v>0.35883468730058538</v>
      </c>
      <c r="AS76" s="45">
        <v>0.4028753937278296</v>
      </c>
      <c r="AT76" s="45">
        <v>0.43817623091275465</v>
      </c>
      <c r="AU76" s="45">
        <v>0.46647427474152675</v>
      </c>
      <c r="AV76" s="45">
        <v>0.48916088619425502</v>
      </c>
      <c r="AW76" s="45">
        <v>0.50735033351315373</v>
      </c>
      <c r="AX76" s="45">
        <v>0.52193474620361391</v>
      </c>
      <c r="AY76" s="45">
        <v>0.53362965367898429</v>
      </c>
      <c r="AZ76" s="45">
        <v>0.54300816923389905</v>
      </c>
      <c r="BA76" s="45">
        <v>0.55052962490171331</v>
      </c>
      <c r="BB76" s="45">
        <v>0.55656203940755966</v>
      </c>
      <c r="BC76" s="45">
        <v>0.55660325862012205</v>
      </c>
      <c r="BD76" s="45">
        <v>0.55661801267492739</v>
      </c>
      <c r="BE76" s="45">
        <v>0.55662305368479115</v>
      </c>
      <c r="BF76" s="45">
        <v>0.55662470115054652</v>
      </c>
    </row>
    <row r="77" spans="1:58" ht="13.5" thickBot="1" x14ac:dyDescent="0.25">
      <c r="A77" s="6" t="s">
        <v>1143</v>
      </c>
      <c r="B77" s="6" t="s">
        <v>1353</v>
      </c>
      <c r="C77" s="6" t="s">
        <v>42</v>
      </c>
      <c r="D77" s="6" t="s">
        <v>1143</v>
      </c>
      <c r="E77" s="6">
        <v>47.703906974994041</v>
      </c>
      <c r="F77" s="6" t="s">
        <v>19</v>
      </c>
      <c r="G77" s="21" t="s">
        <v>1158</v>
      </c>
      <c r="H77" s="21" t="s">
        <v>1159</v>
      </c>
      <c r="I77" s="21" t="s">
        <v>1160</v>
      </c>
      <c r="J77" s="21" t="s">
        <v>1365</v>
      </c>
      <c r="K77" s="21" t="s">
        <v>10</v>
      </c>
      <c r="L77" s="21" t="s">
        <v>49</v>
      </c>
      <c r="M77" s="3">
        <v>32.114130848499286</v>
      </c>
      <c r="N77" s="3">
        <v>47.703906974994041</v>
      </c>
      <c r="O77" s="21" t="s">
        <v>1162</v>
      </c>
      <c r="P77" s="21"/>
      <c r="Q77" s="46">
        <v>2.2213834884981618E-2</v>
      </c>
      <c r="R77" s="46">
        <v>2.2238718761007602E-2</v>
      </c>
      <c r="S77" s="46">
        <v>2.2267001668555303E-2</v>
      </c>
      <c r="T77" s="46">
        <v>2.2299076488432504E-2</v>
      </c>
      <c r="U77" s="46">
        <v>2.2334474926352699E-2</v>
      </c>
      <c r="V77" s="46">
        <v>2.0135610520662598E-2</v>
      </c>
      <c r="W77" s="46">
        <v>1.6137949311603218E-2</v>
      </c>
      <c r="X77" s="46">
        <v>1.2935376549615556E-2</v>
      </c>
      <c r="Y77" s="46">
        <v>1.0369324971675442E-2</v>
      </c>
      <c r="Z77" s="46">
        <v>8.3131133757128224E-3</v>
      </c>
      <c r="AA77" s="46">
        <v>6.6652059572067908E-3</v>
      </c>
      <c r="AB77" s="46">
        <v>5.3442038475693312E-3</v>
      </c>
      <c r="AC77" s="46">
        <v>4.2853950209269277E-3</v>
      </c>
      <c r="AD77" s="46">
        <v>3.4365935726605235E-3</v>
      </c>
      <c r="AE77" s="46">
        <v>2.7561063425987314E-3</v>
      </c>
      <c r="AF77" s="46">
        <v>2.2104731603874803E-3</v>
      </c>
      <c r="AG77" s="46">
        <v>1.5104062058930379E-5</v>
      </c>
      <c r="AH77" s="46">
        <v>5.406366243961446E-6</v>
      </c>
      <c r="AI77" s="46">
        <v>1.8471902078737367E-6</v>
      </c>
      <c r="AJ77" s="46">
        <v>6.0368511339144636E-7</v>
      </c>
      <c r="AK77" s="46">
        <v>0.21091353523230813</v>
      </c>
      <c r="AL77" s="45">
        <v>0.20396542066357332</v>
      </c>
      <c r="AM77" s="45">
        <v>2.2213834884981618E-2</v>
      </c>
      <c r="AN77" s="45">
        <v>4.4452553645989219E-2</v>
      </c>
      <c r="AO77" s="45">
        <v>6.6719555314544515E-2</v>
      </c>
      <c r="AP77" s="45">
        <v>8.9018631802977019E-2</v>
      </c>
      <c r="AQ77" s="45">
        <v>0.11135310672932971</v>
      </c>
      <c r="AR77" s="45">
        <v>0.13148871724999231</v>
      </c>
      <c r="AS77" s="45">
        <v>0.14762666656159554</v>
      </c>
      <c r="AT77" s="45">
        <v>0.16056204311121108</v>
      </c>
      <c r="AU77" s="45">
        <v>0.17093136808288653</v>
      </c>
      <c r="AV77" s="45">
        <v>0.17924448145859936</v>
      </c>
      <c r="AW77" s="45">
        <v>0.18590968741580616</v>
      </c>
      <c r="AX77" s="45">
        <v>0.1912538912633755</v>
      </c>
      <c r="AY77" s="45">
        <v>0.19553928628430242</v>
      </c>
      <c r="AZ77" s="45">
        <v>0.19897587985696294</v>
      </c>
      <c r="BA77" s="45">
        <v>0.20173198619956167</v>
      </c>
      <c r="BB77" s="45">
        <v>0.20394245935994915</v>
      </c>
      <c r="BC77" s="45">
        <v>0.20395756342200808</v>
      </c>
      <c r="BD77" s="45">
        <v>0.20396296978825204</v>
      </c>
      <c r="BE77" s="45">
        <v>0.20396481697845992</v>
      </c>
      <c r="BF77" s="45">
        <v>0.20396542066357332</v>
      </c>
    </row>
    <row r="78" spans="1:58" ht="13.5" thickBot="1" x14ac:dyDescent="0.25">
      <c r="A78" s="6" t="s">
        <v>1141</v>
      </c>
      <c r="B78" s="6" t="s">
        <v>1350</v>
      </c>
      <c r="C78" s="6" t="s">
        <v>42</v>
      </c>
      <c r="D78" s="6" t="s">
        <v>1141</v>
      </c>
      <c r="E78" s="6">
        <v>5.384160044478107</v>
      </c>
      <c r="F78" s="6" t="s">
        <v>19</v>
      </c>
      <c r="G78" s="21" t="s">
        <v>1158</v>
      </c>
      <c r="H78" s="21" t="s">
        <v>1159</v>
      </c>
      <c r="I78" s="21" t="s">
        <v>1160</v>
      </c>
      <c r="J78" s="21" t="s">
        <v>1365</v>
      </c>
      <c r="K78" s="21" t="s">
        <v>10</v>
      </c>
      <c r="L78" s="21" t="s">
        <v>50</v>
      </c>
      <c r="M78" s="3">
        <v>3.6246008166221753</v>
      </c>
      <c r="N78" s="3">
        <v>5.384160044478107</v>
      </c>
      <c r="O78" s="21" t="s">
        <v>1162</v>
      </c>
      <c r="P78" s="21"/>
      <c r="Q78" s="46">
        <v>6.3965071404089554E-3</v>
      </c>
      <c r="R78" s="46">
        <v>6.4036724899087334E-3</v>
      </c>
      <c r="S78" s="46">
        <v>6.4118165956436116E-3</v>
      </c>
      <c r="T78" s="46">
        <v>6.4210525882326527E-3</v>
      </c>
      <c r="U78" s="46">
        <v>6.431245621632253E-3</v>
      </c>
      <c r="V78" s="46">
        <v>5.7980793113299768E-3</v>
      </c>
      <c r="W78" s="46">
        <v>4.6469467580772103E-3</v>
      </c>
      <c r="X78" s="46">
        <v>3.7247611181009705E-3</v>
      </c>
      <c r="Y78" s="46">
        <v>2.9858627097019475E-3</v>
      </c>
      <c r="Z78" s="46">
        <v>2.3937734903542872E-3</v>
      </c>
      <c r="AA78" s="46">
        <v>1.919256072547549E-3</v>
      </c>
      <c r="AB78" s="46">
        <v>1.538871529737065E-3</v>
      </c>
      <c r="AC78" s="46">
        <v>1.2339859368165446E-3</v>
      </c>
      <c r="AD78" s="46">
        <v>9.8957228412048471E-4</v>
      </c>
      <c r="AE78" s="46">
        <v>7.9362496351668488E-4</v>
      </c>
      <c r="AF78" s="46">
        <v>6.3650906866424069E-4</v>
      </c>
      <c r="AG78" s="46">
        <v>4.3492373698359793E-6</v>
      </c>
      <c r="AH78" s="46">
        <v>1.5567712852023365E-6</v>
      </c>
      <c r="AI78" s="46">
        <v>5.3190119650822457E-7</v>
      </c>
      <c r="AJ78" s="46">
        <v>1.7383203568230594E-7</v>
      </c>
      <c r="AK78" s="46">
        <v>6.0732869453102148E-2</v>
      </c>
      <c r="AL78" s="45">
        <v>5.8732149420680405E-2</v>
      </c>
      <c r="AM78" s="45">
        <v>6.3965071404089554E-3</v>
      </c>
      <c r="AN78" s="45">
        <v>1.2800179630317689E-2</v>
      </c>
      <c r="AO78" s="45">
        <v>1.92119962259613E-2</v>
      </c>
      <c r="AP78" s="45">
        <v>2.5633048814193954E-2</v>
      </c>
      <c r="AQ78" s="45">
        <v>3.2064294435826209E-2</v>
      </c>
      <c r="AR78" s="45">
        <v>3.7862373747156189E-2</v>
      </c>
      <c r="AS78" s="45">
        <v>4.25093205052334E-2</v>
      </c>
      <c r="AT78" s="45">
        <v>4.6234081623334373E-2</v>
      </c>
      <c r="AU78" s="45">
        <v>4.9219944333036322E-2</v>
      </c>
      <c r="AV78" s="45">
        <v>5.1613717823390609E-2</v>
      </c>
      <c r="AW78" s="45">
        <v>5.3532973895938155E-2</v>
      </c>
      <c r="AX78" s="45">
        <v>5.5071845425675219E-2</v>
      </c>
      <c r="AY78" s="45">
        <v>5.6305831362491766E-2</v>
      </c>
      <c r="AZ78" s="45">
        <v>5.7295403646612252E-2</v>
      </c>
      <c r="BA78" s="45">
        <v>5.8089028610128934E-2</v>
      </c>
      <c r="BB78" s="45">
        <v>5.8725537678793176E-2</v>
      </c>
      <c r="BC78" s="45">
        <v>5.8729886916163009E-2</v>
      </c>
      <c r="BD78" s="45">
        <v>5.8731443687448211E-2</v>
      </c>
      <c r="BE78" s="45">
        <v>5.8731975588644722E-2</v>
      </c>
      <c r="BF78" s="45">
        <v>5.8732149420680405E-2</v>
      </c>
    </row>
    <row r="79" spans="1:58" ht="13.5" thickBot="1" x14ac:dyDescent="0.25">
      <c r="A79" s="6" t="s">
        <v>1137</v>
      </c>
      <c r="B79" s="6" t="s">
        <v>1351</v>
      </c>
      <c r="C79" s="6" t="s">
        <v>42</v>
      </c>
      <c r="D79" s="6" t="s">
        <v>1137</v>
      </c>
      <c r="E79" s="6">
        <v>17.697940058867733</v>
      </c>
      <c r="F79" s="6" t="s">
        <v>19</v>
      </c>
      <c r="G79" s="21" t="s">
        <v>1158</v>
      </c>
      <c r="H79" s="21" t="s">
        <v>1159</v>
      </c>
      <c r="I79" s="21" t="s">
        <v>1160</v>
      </c>
      <c r="J79" s="21" t="s">
        <v>1365</v>
      </c>
      <c r="K79" s="21" t="s">
        <v>10</v>
      </c>
      <c r="L79" s="21" t="s">
        <v>51</v>
      </c>
      <c r="M79" s="3">
        <v>11.914201557899686</v>
      </c>
      <c r="N79" s="3">
        <v>17.697940058867733</v>
      </c>
      <c r="O79" s="21" t="s">
        <v>1162</v>
      </c>
      <c r="P79" s="21"/>
      <c r="Q79" s="46">
        <v>0.16218249398610032</v>
      </c>
      <c r="R79" s="46">
        <v>0.1623641703645749</v>
      </c>
      <c r="S79" s="46">
        <v>0.16257066296285949</v>
      </c>
      <c r="T79" s="46">
        <v>0.1628048401910947</v>
      </c>
      <c r="U79" s="46">
        <v>0.1630632830477575</v>
      </c>
      <c r="V79" s="46">
        <v>0.14700944474840166</v>
      </c>
      <c r="W79" s="46">
        <v>0.11782264884603905</v>
      </c>
      <c r="X79" s="46">
        <v>9.4440768121686031E-2</v>
      </c>
      <c r="Y79" s="46">
        <v>7.5706108088327256E-2</v>
      </c>
      <c r="Z79" s="46">
        <v>6.0693773364356725E-2</v>
      </c>
      <c r="AA79" s="46">
        <v>4.8662454306871723E-2</v>
      </c>
      <c r="AB79" s="46">
        <v>3.9017860394509947E-2</v>
      </c>
      <c r="AC79" s="46">
        <v>3.1287531207834549E-2</v>
      </c>
      <c r="AD79" s="46">
        <v>2.5090459135784105E-2</v>
      </c>
      <c r="AE79" s="46">
        <v>2.012224375700998E-2</v>
      </c>
      <c r="AF79" s="46">
        <v>1.6138593444005228E-2</v>
      </c>
      <c r="AG79" s="46">
        <v>1.1027427126931172E-4</v>
      </c>
      <c r="AH79" s="46">
        <v>3.9471706051112069E-5</v>
      </c>
      <c r="AI79" s="46">
        <v>1.3486276292717391E-5</v>
      </c>
      <c r="AJ79" s="46">
        <v>4.4074855953079906E-6</v>
      </c>
      <c r="AK79" s="46">
        <v>1.5398729366862898</v>
      </c>
      <c r="AL79" s="45">
        <v>1.4891449757064212</v>
      </c>
      <c r="AM79" s="45">
        <v>0.16218249398610032</v>
      </c>
      <c r="AN79" s="45">
        <v>0.32454666435067525</v>
      </c>
      <c r="AO79" s="45">
        <v>0.48711732731353474</v>
      </c>
      <c r="AP79" s="45">
        <v>0.64992216750462939</v>
      </c>
      <c r="AQ79" s="45">
        <v>0.81298545055238691</v>
      </c>
      <c r="AR79" s="45">
        <v>0.95999489530078863</v>
      </c>
      <c r="AS79" s="45">
        <v>1.0778175441468276</v>
      </c>
      <c r="AT79" s="45">
        <v>1.1722583122685137</v>
      </c>
      <c r="AU79" s="45">
        <v>1.247964420356841</v>
      </c>
      <c r="AV79" s="45">
        <v>1.3086581937211976</v>
      </c>
      <c r="AW79" s="45">
        <v>1.3573206480280693</v>
      </c>
      <c r="AX79" s="45">
        <v>1.3963385084225792</v>
      </c>
      <c r="AY79" s="45">
        <v>1.4276260396304137</v>
      </c>
      <c r="AZ79" s="45">
        <v>1.4527164987661978</v>
      </c>
      <c r="BA79" s="45">
        <v>1.4728387425232077</v>
      </c>
      <c r="BB79" s="45">
        <v>1.4889773359672129</v>
      </c>
      <c r="BC79" s="45">
        <v>1.4890876102384822</v>
      </c>
      <c r="BD79" s="45">
        <v>1.4891270819445332</v>
      </c>
      <c r="BE79" s="45">
        <v>1.4891405682208259</v>
      </c>
      <c r="BF79" s="45">
        <v>1.4891449757064212</v>
      </c>
    </row>
    <row r="80" spans="1:58" ht="13.5" thickBot="1" x14ac:dyDescent="0.25">
      <c r="A80" s="6" t="s">
        <v>1138</v>
      </c>
      <c r="B80" s="6" t="s">
        <v>1142</v>
      </c>
      <c r="C80" s="6" t="s">
        <v>42</v>
      </c>
      <c r="D80" s="6" t="s">
        <v>1138</v>
      </c>
      <c r="E80" s="6">
        <v>37.833760401083808</v>
      </c>
      <c r="F80" s="6" t="s">
        <v>19</v>
      </c>
      <c r="G80" s="21" t="s">
        <v>1158</v>
      </c>
      <c r="H80" s="21" t="s">
        <v>1159</v>
      </c>
      <c r="I80" s="21" t="s">
        <v>1160</v>
      </c>
      <c r="J80" s="21" t="s">
        <v>1365</v>
      </c>
      <c r="K80" s="21" t="s">
        <v>10</v>
      </c>
      <c r="L80" s="21" t="s">
        <v>52</v>
      </c>
      <c r="M80" s="3">
        <v>25.469577002321167</v>
      </c>
      <c r="N80" s="3">
        <v>37.833760401083808</v>
      </c>
      <c r="O80" s="21" t="s">
        <v>1162</v>
      </c>
      <c r="P80" s="21"/>
      <c r="Q80" s="46">
        <v>1.2380221891463018E-2</v>
      </c>
      <c r="R80" s="46">
        <v>1.2394090181576655E-2</v>
      </c>
      <c r="S80" s="46">
        <v>1.2409852821075387E-2</v>
      </c>
      <c r="T80" s="46">
        <v>1.2427728770422477E-2</v>
      </c>
      <c r="U80" s="46">
        <v>1.2447457039689457E-2</v>
      </c>
      <c r="V80" s="46">
        <v>1.1221985193309254E-2</v>
      </c>
      <c r="W80" s="46">
        <v>8.9940073105479936E-3</v>
      </c>
      <c r="X80" s="46">
        <v>7.2091483871673896E-3</v>
      </c>
      <c r="Y80" s="46">
        <v>5.7790356630777993E-3</v>
      </c>
      <c r="Z80" s="46">
        <v>4.6330671283504998E-3</v>
      </c>
      <c r="AA80" s="46">
        <v>3.7146548144332062E-3</v>
      </c>
      <c r="AB80" s="46">
        <v>2.978433476646124E-3</v>
      </c>
      <c r="AC80" s="46">
        <v>2.3883377870749893E-3</v>
      </c>
      <c r="AD80" s="46">
        <v>1.9152834798946575E-3</v>
      </c>
      <c r="AE80" s="46">
        <v>1.5360341091267245E-3</v>
      </c>
      <c r="AF80" s="46">
        <v>1.2319416414327594E-3</v>
      </c>
      <c r="AG80" s="46">
        <v>8.4178009209210264E-6</v>
      </c>
      <c r="AH80" s="46">
        <v>3.0130778442046378E-6</v>
      </c>
      <c r="AI80" s="46">
        <v>1.0294766647732518E-6</v>
      </c>
      <c r="AJ80" s="46">
        <v>3.3644598940509809E-7</v>
      </c>
      <c r="AK80" s="46">
        <v>0.11754640203318679</v>
      </c>
      <c r="AL80" s="45">
        <v>0.1136740764967077</v>
      </c>
      <c r="AM80" s="45">
        <v>1.2380221891463018E-2</v>
      </c>
      <c r="AN80" s="45">
        <v>2.4774312073039671E-2</v>
      </c>
      <c r="AO80" s="45">
        <v>3.7184164894115058E-2</v>
      </c>
      <c r="AP80" s="45">
        <v>4.9611893664537533E-2</v>
      </c>
      <c r="AQ80" s="45">
        <v>6.2059350704226988E-2</v>
      </c>
      <c r="AR80" s="45">
        <v>7.3281335897536243E-2</v>
      </c>
      <c r="AS80" s="45">
        <v>8.2275343208084231E-2</v>
      </c>
      <c r="AT80" s="45">
        <v>8.9484491595251625E-2</v>
      </c>
      <c r="AU80" s="45">
        <v>9.5263527258329428E-2</v>
      </c>
      <c r="AV80" s="45">
        <v>9.9896594386679929E-2</v>
      </c>
      <c r="AW80" s="45">
        <v>0.10361124920111314</v>
      </c>
      <c r="AX80" s="45">
        <v>0.10658968267775927</v>
      </c>
      <c r="AY80" s="45">
        <v>0.10897802046483426</v>
      </c>
      <c r="AZ80" s="45">
        <v>0.11089330394472892</v>
      </c>
      <c r="BA80" s="45">
        <v>0.11242933805385565</v>
      </c>
      <c r="BB80" s="45">
        <v>0.1136612796952884</v>
      </c>
      <c r="BC80" s="45">
        <v>0.11366969749620932</v>
      </c>
      <c r="BD80" s="45">
        <v>0.11367271057405352</v>
      </c>
      <c r="BE80" s="45">
        <v>0.1136737400507183</v>
      </c>
      <c r="BF80" s="45">
        <v>0.1136740764967077</v>
      </c>
    </row>
    <row r="81" spans="1:58" ht="13.5" thickBot="1" x14ac:dyDescent="0.25">
      <c r="A81" s="6" t="s">
        <v>1139</v>
      </c>
      <c r="B81" s="6" t="s">
        <v>1138</v>
      </c>
      <c r="C81" s="6" t="s">
        <v>42</v>
      </c>
      <c r="D81" s="6" t="s">
        <v>1139</v>
      </c>
      <c r="E81" s="6">
        <v>59.020666225690725</v>
      </c>
      <c r="F81" s="6" t="s">
        <v>19</v>
      </c>
      <c r="G81" s="21" t="s">
        <v>1158</v>
      </c>
      <c r="H81" s="21" t="s">
        <v>1159</v>
      </c>
      <c r="I81" s="21" t="s">
        <v>1160</v>
      </c>
      <c r="J81" s="21" t="s">
        <v>1365</v>
      </c>
      <c r="K81" s="21" t="s">
        <v>10</v>
      </c>
      <c r="L81" s="21" t="s">
        <v>53</v>
      </c>
      <c r="M81" s="3">
        <v>39.732540123621021</v>
      </c>
      <c r="N81" s="3">
        <v>59.020666225690725</v>
      </c>
      <c r="O81" s="21" t="s">
        <v>1162</v>
      </c>
      <c r="P81" s="21"/>
      <c r="Q81" s="46">
        <v>1.2380221891463018E-2</v>
      </c>
      <c r="R81" s="46">
        <v>1.2394090181576655E-2</v>
      </c>
      <c r="S81" s="46">
        <v>1.2409852821075387E-2</v>
      </c>
      <c r="T81" s="46">
        <v>1.2427728770422477E-2</v>
      </c>
      <c r="U81" s="46">
        <v>1.2447457039689457E-2</v>
      </c>
      <c r="V81" s="46">
        <v>1.1221985193309254E-2</v>
      </c>
      <c r="W81" s="46">
        <v>8.9940073105479936E-3</v>
      </c>
      <c r="X81" s="46">
        <v>7.2091483871673896E-3</v>
      </c>
      <c r="Y81" s="46">
        <v>5.7790356630777993E-3</v>
      </c>
      <c r="Z81" s="46">
        <v>4.6330671283504998E-3</v>
      </c>
      <c r="AA81" s="46">
        <v>3.7146548144332062E-3</v>
      </c>
      <c r="AB81" s="46">
        <v>2.978433476646124E-3</v>
      </c>
      <c r="AC81" s="46">
        <v>2.3883377870749893E-3</v>
      </c>
      <c r="AD81" s="46">
        <v>1.9152834798946575E-3</v>
      </c>
      <c r="AE81" s="46">
        <v>1.5360341091267245E-3</v>
      </c>
      <c r="AF81" s="46">
        <v>1.2319416414327594E-3</v>
      </c>
      <c r="AG81" s="46">
        <v>8.4178009209210264E-6</v>
      </c>
      <c r="AH81" s="46">
        <v>3.0130778442046378E-6</v>
      </c>
      <c r="AI81" s="46">
        <v>1.0294766647732518E-6</v>
      </c>
      <c r="AJ81" s="46">
        <v>3.3644598940509809E-7</v>
      </c>
      <c r="AK81" s="46">
        <v>0.11754640203318679</v>
      </c>
      <c r="AL81" s="45">
        <v>0.1136740764967077</v>
      </c>
      <c r="AM81" s="45">
        <v>1.2380221891463018E-2</v>
      </c>
      <c r="AN81" s="45">
        <v>2.4774312073039671E-2</v>
      </c>
      <c r="AO81" s="45">
        <v>3.7184164894115058E-2</v>
      </c>
      <c r="AP81" s="45">
        <v>4.9611893664537533E-2</v>
      </c>
      <c r="AQ81" s="45">
        <v>6.2059350704226988E-2</v>
      </c>
      <c r="AR81" s="45">
        <v>7.3281335897536243E-2</v>
      </c>
      <c r="AS81" s="45">
        <v>8.2275343208084231E-2</v>
      </c>
      <c r="AT81" s="45">
        <v>8.9484491595251625E-2</v>
      </c>
      <c r="AU81" s="45">
        <v>9.5263527258329428E-2</v>
      </c>
      <c r="AV81" s="45">
        <v>9.9896594386679929E-2</v>
      </c>
      <c r="AW81" s="45">
        <v>0.10361124920111314</v>
      </c>
      <c r="AX81" s="45">
        <v>0.10658968267775927</v>
      </c>
      <c r="AY81" s="45">
        <v>0.10897802046483426</v>
      </c>
      <c r="AZ81" s="45">
        <v>0.11089330394472892</v>
      </c>
      <c r="BA81" s="45">
        <v>0.11242933805385565</v>
      </c>
      <c r="BB81" s="45">
        <v>0.1136612796952884</v>
      </c>
      <c r="BC81" s="45">
        <v>0.11366969749620932</v>
      </c>
      <c r="BD81" s="45">
        <v>0.11367271057405352</v>
      </c>
      <c r="BE81" s="45">
        <v>0.1136737400507183</v>
      </c>
      <c r="BF81" s="45">
        <v>0.1136740764967077</v>
      </c>
    </row>
    <row r="82" spans="1:58" ht="13.5" thickBot="1" x14ac:dyDescent="0.25">
      <c r="A82" s="6" t="s">
        <v>1351</v>
      </c>
      <c r="B82" s="6" t="s">
        <v>1141</v>
      </c>
      <c r="C82" s="6" t="s">
        <v>42</v>
      </c>
      <c r="D82" s="6" t="s">
        <v>1351</v>
      </c>
      <c r="E82" s="6">
        <v>11.917634526341393</v>
      </c>
      <c r="F82" s="6" t="s">
        <v>19</v>
      </c>
      <c r="G82" s="21" t="s">
        <v>1158</v>
      </c>
      <c r="H82" s="21" t="s">
        <v>1159</v>
      </c>
      <c r="I82" s="21" t="s">
        <v>1160</v>
      </c>
      <c r="J82" s="21" t="s">
        <v>1365</v>
      </c>
      <c r="K82" s="21" t="s">
        <v>10</v>
      </c>
      <c r="L82" s="21" t="s">
        <v>54</v>
      </c>
      <c r="M82" s="3">
        <v>8.0229167557311634</v>
      </c>
      <c r="N82" s="3">
        <v>11.917634526341393</v>
      </c>
      <c r="O82" s="21" t="s">
        <v>1162</v>
      </c>
      <c r="P82" s="21"/>
      <c r="Q82" s="46">
        <v>2.0602675027397113E-2</v>
      </c>
      <c r="R82" s="46">
        <v>2.0625754086633839E-2</v>
      </c>
      <c r="S82" s="46">
        <v>2.0651985647102907E-2</v>
      </c>
      <c r="T82" s="46">
        <v>2.0681734094136657E-2</v>
      </c>
      <c r="U82" s="46">
        <v>2.0714565098631083E-2</v>
      </c>
      <c r="V82" s="46">
        <v>1.8675183379341726E-2</v>
      </c>
      <c r="W82" s="46">
        <v>1.4967470812541031E-2</v>
      </c>
      <c r="X82" s="46">
        <v>1.199717927087506E-2</v>
      </c>
      <c r="Y82" s="46">
        <v>9.6172423064753397E-3</v>
      </c>
      <c r="Z82" s="46">
        <v>7.7101668501873008E-3</v>
      </c>
      <c r="AA82" s="46">
        <v>6.1817814455730567E-3</v>
      </c>
      <c r="AB82" s="46">
        <v>4.9565910488547048E-3</v>
      </c>
      <c r="AC82" s="46">
        <v>3.9745771694681539E-3</v>
      </c>
      <c r="AD82" s="46">
        <v>3.1873389239349703E-3</v>
      </c>
      <c r="AE82" s="46">
        <v>2.5562071389978584E-3</v>
      </c>
      <c r="AF82" s="46">
        <v>2.0501484960184272E-3</v>
      </c>
      <c r="AG82" s="46">
        <v>1.4008570956119208E-5</v>
      </c>
      <c r="AH82" s="46">
        <v>5.0142448334633589E-6</v>
      </c>
      <c r="AI82" s="46">
        <v>1.7132142992717782E-6</v>
      </c>
      <c r="AJ82" s="46">
        <v>5.5990009264407331E-7</v>
      </c>
      <c r="AK82" s="46">
        <v>0.19561606754395003</v>
      </c>
      <c r="AL82" s="45">
        <v>0.18917189672635071</v>
      </c>
      <c r="AM82" s="45">
        <v>2.0602675027397113E-2</v>
      </c>
      <c r="AN82" s="45">
        <v>4.1228429114030948E-2</v>
      </c>
      <c r="AO82" s="45">
        <v>6.1880414761133859E-2</v>
      </c>
      <c r="AP82" s="45">
        <v>8.2562148855270523E-2</v>
      </c>
      <c r="AQ82" s="45">
        <v>0.1032767139539016</v>
      </c>
      <c r="AR82" s="45">
        <v>0.12195189733324333</v>
      </c>
      <c r="AS82" s="45">
        <v>0.13691936814578437</v>
      </c>
      <c r="AT82" s="45">
        <v>0.14891654741665944</v>
      </c>
      <c r="AU82" s="45">
        <v>0.15853378972313478</v>
      </c>
      <c r="AV82" s="45">
        <v>0.16624395657332208</v>
      </c>
      <c r="AW82" s="45">
        <v>0.17242573801889513</v>
      </c>
      <c r="AX82" s="45">
        <v>0.17738232906774984</v>
      </c>
      <c r="AY82" s="45">
        <v>0.18135690623721798</v>
      </c>
      <c r="AZ82" s="45">
        <v>0.18454424516115295</v>
      </c>
      <c r="BA82" s="45">
        <v>0.18710045230015079</v>
      </c>
      <c r="BB82" s="45">
        <v>0.18915060079616922</v>
      </c>
      <c r="BC82" s="45">
        <v>0.18916460936712534</v>
      </c>
      <c r="BD82" s="45">
        <v>0.1891696236119588</v>
      </c>
      <c r="BE82" s="45">
        <v>0.18917133682625806</v>
      </c>
      <c r="BF82" s="45">
        <v>0.18917189672635071</v>
      </c>
    </row>
    <row r="83" spans="1:58" ht="13.5" thickBot="1" x14ac:dyDescent="0.25">
      <c r="A83" s="6" t="s">
        <v>1358</v>
      </c>
      <c r="B83" s="6" t="s">
        <v>1144</v>
      </c>
      <c r="C83" s="6" t="s">
        <v>42</v>
      </c>
      <c r="D83" s="6" t="s">
        <v>1358</v>
      </c>
      <c r="E83" s="6">
        <v>102.38803613240161</v>
      </c>
      <c r="F83" s="6" t="s">
        <v>19</v>
      </c>
      <c r="G83" s="21" t="s">
        <v>1158</v>
      </c>
      <c r="H83" s="21" t="s">
        <v>1159</v>
      </c>
      <c r="I83" s="21" t="s">
        <v>1160</v>
      </c>
      <c r="J83" s="21" t="s">
        <v>1365</v>
      </c>
      <c r="K83" s="21" t="s">
        <v>10</v>
      </c>
      <c r="L83" s="21" t="s">
        <v>55</v>
      </c>
      <c r="M83" s="3">
        <v>68.927326883318216</v>
      </c>
      <c r="N83" s="3">
        <v>102.38803613240161</v>
      </c>
      <c r="O83" s="21" t="s">
        <v>1162</v>
      </c>
      <c r="P83" s="21"/>
      <c r="Q83" s="46">
        <v>5.1506687568492783E-3</v>
      </c>
      <c r="R83" s="46">
        <v>5.1564385216584597E-3</v>
      </c>
      <c r="S83" s="46">
        <v>5.1629964117757268E-3</v>
      </c>
      <c r="T83" s="46">
        <v>5.1704335235341643E-3</v>
      </c>
      <c r="U83" s="46">
        <v>5.1786412746577708E-3</v>
      </c>
      <c r="V83" s="46">
        <v>4.6687958448354315E-3</v>
      </c>
      <c r="W83" s="46">
        <v>3.7418677031352578E-3</v>
      </c>
      <c r="X83" s="46">
        <v>2.9992948177187651E-3</v>
      </c>
      <c r="Y83" s="46">
        <v>2.4043105766188349E-3</v>
      </c>
      <c r="Z83" s="46">
        <v>1.9275417125468252E-3</v>
      </c>
      <c r="AA83" s="46">
        <v>1.5454453613932642E-3</v>
      </c>
      <c r="AB83" s="46">
        <v>1.2391477622136762E-3</v>
      </c>
      <c r="AC83" s="46">
        <v>9.9364429236703847E-4</v>
      </c>
      <c r="AD83" s="46">
        <v>7.9683473098374257E-4</v>
      </c>
      <c r="AE83" s="46">
        <v>6.3905178474946459E-4</v>
      </c>
      <c r="AF83" s="46">
        <v>5.125371240046068E-4</v>
      </c>
      <c r="AG83" s="46">
        <v>3.502142739029802E-6</v>
      </c>
      <c r="AH83" s="46">
        <v>1.2535612083658397E-6</v>
      </c>
      <c r="AI83" s="46">
        <v>4.2830357481794455E-7</v>
      </c>
      <c r="AJ83" s="46">
        <v>1.3997502316101833E-7</v>
      </c>
      <c r="AK83" s="46">
        <v>4.8904016885987507E-2</v>
      </c>
      <c r="AL83" s="45">
        <v>4.7292974181587677E-2</v>
      </c>
      <c r="AM83" s="45">
        <v>5.1506687568492783E-3</v>
      </c>
      <c r="AN83" s="45">
        <v>1.0307107278507737E-2</v>
      </c>
      <c r="AO83" s="45">
        <v>1.5470103690283465E-2</v>
      </c>
      <c r="AP83" s="45">
        <v>2.0640537213817631E-2</v>
      </c>
      <c r="AQ83" s="45">
        <v>2.5819178488475401E-2</v>
      </c>
      <c r="AR83" s="45">
        <v>3.0487974333310831E-2</v>
      </c>
      <c r="AS83" s="45">
        <v>3.4229842036446093E-2</v>
      </c>
      <c r="AT83" s="45">
        <v>3.722913685416486E-2</v>
      </c>
      <c r="AU83" s="45">
        <v>3.9633447430783696E-2</v>
      </c>
      <c r="AV83" s="45">
        <v>4.1560989143330521E-2</v>
      </c>
      <c r="AW83" s="45">
        <v>4.3106434504723783E-2</v>
      </c>
      <c r="AX83" s="45">
        <v>4.434558226693746E-2</v>
      </c>
      <c r="AY83" s="45">
        <v>4.5339226559304495E-2</v>
      </c>
      <c r="AZ83" s="45">
        <v>4.6136061290288237E-2</v>
      </c>
      <c r="BA83" s="45">
        <v>4.6775113075037698E-2</v>
      </c>
      <c r="BB83" s="45">
        <v>4.7287650199042304E-2</v>
      </c>
      <c r="BC83" s="45">
        <v>4.7291152341781335E-2</v>
      </c>
      <c r="BD83" s="45">
        <v>4.72924059029897E-2</v>
      </c>
      <c r="BE83" s="45">
        <v>4.7292834206564514E-2</v>
      </c>
      <c r="BF83" s="45">
        <v>4.7292974181587677E-2</v>
      </c>
    </row>
    <row r="84" spans="1:58" ht="13.5" thickBot="1" x14ac:dyDescent="0.25">
      <c r="A84" s="6" t="s">
        <v>1352</v>
      </c>
      <c r="B84" s="6" t="s">
        <v>1351</v>
      </c>
      <c r="C84" s="6" t="s">
        <v>42</v>
      </c>
      <c r="D84" s="6" t="s">
        <v>1352</v>
      </c>
      <c r="E84" s="6">
        <v>21.772068730222905</v>
      </c>
      <c r="F84" s="6" t="s">
        <v>19</v>
      </c>
      <c r="G84" s="21" t="s">
        <v>1158</v>
      </c>
      <c r="H84" s="21" t="s">
        <v>1159</v>
      </c>
      <c r="I84" s="21" t="s">
        <v>1160</v>
      </c>
      <c r="J84" s="21" t="s">
        <v>1365</v>
      </c>
      <c r="K84" s="21" t="s">
        <v>15</v>
      </c>
      <c r="L84" s="21" t="s">
        <v>43</v>
      </c>
      <c r="M84" s="3">
        <v>14.656893080296502</v>
      </c>
      <c r="N84" s="3">
        <v>21.772068730222905</v>
      </c>
      <c r="O84" s="21" t="s">
        <v>1162</v>
      </c>
      <c r="P84" s="21"/>
      <c r="Q84" s="46">
        <v>4.7398408357619809E-4</v>
      </c>
      <c r="R84" s="46">
        <v>4.7761325628189636E-4</v>
      </c>
      <c r="S84" s="46">
        <v>4.812685293366435E-4</v>
      </c>
      <c r="T84" s="46">
        <v>4.8508189324871404E-4</v>
      </c>
      <c r="U84" s="46">
        <v>4.8903332445472984E-4</v>
      </c>
      <c r="V84" s="46">
        <v>4.4379684015545621E-4</v>
      </c>
      <c r="W84" s="46">
        <v>3.5804512181890222E-4</v>
      </c>
      <c r="X84" s="46">
        <v>2.8889769676517364E-4</v>
      </c>
      <c r="Y84" s="46">
        <v>2.3312578915603359E-4</v>
      </c>
      <c r="Z84" s="46">
        <v>1.8813588379303856E-4</v>
      </c>
      <c r="AA84" s="46">
        <v>1.5183727550429702E-4</v>
      </c>
      <c r="AB84" s="46">
        <v>1.2254307388207488E-4</v>
      </c>
      <c r="AC84" s="46">
        <v>9.8905122998020625E-5</v>
      </c>
      <c r="AD84" s="46">
        <v>7.9828137151033513E-5</v>
      </c>
      <c r="AE84" s="46">
        <v>6.4431644666848624E-5</v>
      </c>
      <c r="AF84" s="46">
        <v>5.2004147685757821E-5</v>
      </c>
      <c r="AG84" s="46">
        <v>3.5748779098499125E-7</v>
      </c>
      <c r="AH84" s="46">
        <v>1.2874411633352677E-7</v>
      </c>
      <c r="AI84" s="46">
        <v>4.4254780091486001E-8</v>
      </c>
      <c r="AJ84" s="46">
        <v>1.4549843649098291E-8</v>
      </c>
      <c r="AK84" s="46">
        <v>5.0833769013594954E-3</v>
      </c>
      <c r="AL84" s="45">
        <v>4.4890768570058784E-3</v>
      </c>
      <c r="AM84" s="45">
        <v>4.7398408357619809E-4</v>
      </c>
      <c r="AN84" s="45">
        <v>9.5159733985809446E-4</v>
      </c>
      <c r="AO84" s="45">
        <v>1.4328658691947381E-3</v>
      </c>
      <c r="AP84" s="45">
        <v>1.917947762443452E-3</v>
      </c>
      <c r="AQ84" s="45">
        <v>2.4069810868981821E-3</v>
      </c>
      <c r="AR84" s="45">
        <v>2.8507779270536384E-3</v>
      </c>
      <c r="AS84" s="45">
        <v>3.2088230488725405E-3</v>
      </c>
      <c r="AT84" s="45">
        <v>3.4977207456377141E-3</v>
      </c>
      <c r="AU84" s="45">
        <v>3.7308465347937478E-3</v>
      </c>
      <c r="AV84" s="45">
        <v>3.9189824185867864E-3</v>
      </c>
      <c r="AW84" s="45">
        <v>4.070819694091083E-3</v>
      </c>
      <c r="AX84" s="45">
        <v>4.1933627679731581E-3</v>
      </c>
      <c r="AY84" s="45">
        <v>4.2922678909711786E-3</v>
      </c>
      <c r="AZ84" s="45">
        <v>4.3720960281222118E-3</v>
      </c>
      <c r="BA84" s="45">
        <v>4.4365276727890606E-3</v>
      </c>
      <c r="BB84" s="45">
        <v>4.4885318204748188E-3</v>
      </c>
      <c r="BC84" s="45">
        <v>4.4888893082658038E-3</v>
      </c>
      <c r="BD84" s="45">
        <v>4.4890180523821377E-3</v>
      </c>
      <c r="BE84" s="45">
        <v>4.4890623071622291E-3</v>
      </c>
      <c r="BF84" s="45">
        <v>4.4890768570058784E-3</v>
      </c>
    </row>
    <row r="85" spans="1:58" ht="13.5" thickBot="1" x14ac:dyDescent="0.25">
      <c r="A85" s="6" t="s">
        <v>1141</v>
      </c>
      <c r="B85" s="6" t="s">
        <v>1141</v>
      </c>
      <c r="C85" s="6" t="s">
        <v>42</v>
      </c>
      <c r="D85" s="6" t="s">
        <v>1141</v>
      </c>
      <c r="E85" s="6">
        <v>8.1325080257009077</v>
      </c>
      <c r="F85" s="6" t="s">
        <v>19</v>
      </c>
      <c r="G85" s="21" t="s">
        <v>1158</v>
      </c>
      <c r="H85" s="21" t="s">
        <v>1159</v>
      </c>
      <c r="I85" s="21" t="s">
        <v>1160</v>
      </c>
      <c r="J85" s="21" t="s">
        <v>1365</v>
      </c>
      <c r="K85" s="21" t="s">
        <v>15</v>
      </c>
      <c r="L85" s="21" t="s">
        <v>44</v>
      </c>
      <c r="M85" s="3">
        <v>5.4747806505813408</v>
      </c>
      <c r="N85" s="3">
        <v>8.1325080257009077</v>
      </c>
      <c r="O85" s="21" t="s">
        <v>1162</v>
      </c>
      <c r="P85" s="21"/>
      <c r="Q85" s="46">
        <v>4.7398408357619809E-4</v>
      </c>
      <c r="R85" s="46">
        <v>4.7761325628189636E-4</v>
      </c>
      <c r="S85" s="46">
        <v>4.812685293366435E-4</v>
      </c>
      <c r="T85" s="46">
        <v>4.8508189324871404E-4</v>
      </c>
      <c r="U85" s="46">
        <v>4.8903332445472984E-4</v>
      </c>
      <c r="V85" s="46">
        <v>4.4379684015545621E-4</v>
      </c>
      <c r="W85" s="46">
        <v>3.5804512181890222E-4</v>
      </c>
      <c r="X85" s="46">
        <v>2.8889769676517364E-4</v>
      </c>
      <c r="Y85" s="46">
        <v>2.3312578915603359E-4</v>
      </c>
      <c r="Z85" s="46">
        <v>1.8813588379303856E-4</v>
      </c>
      <c r="AA85" s="46">
        <v>1.5183727550429702E-4</v>
      </c>
      <c r="AB85" s="46">
        <v>1.2254307388207488E-4</v>
      </c>
      <c r="AC85" s="46">
        <v>9.8905122998020625E-5</v>
      </c>
      <c r="AD85" s="46">
        <v>7.9828137151033513E-5</v>
      </c>
      <c r="AE85" s="46">
        <v>6.4431644666848624E-5</v>
      </c>
      <c r="AF85" s="46">
        <v>5.2004147685757821E-5</v>
      </c>
      <c r="AG85" s="46">
        <v>3.5748779098499125E-7</v>
      </c>
      <c r="AH85" s="46">
        <v>1.2874411633352677E-7</v>
      </c>
      <c r="AI85" s="46">
        <v>4.4254780091486001E-8</v>
      </c>
      <c r="AJ85" s="46">
        <v>1.4549843649098291E-8</v>
      </c>
      <c r="AK85" s="46">
        <v>5.0833769013594954E-3</v>
      </c>
      <c r="AL85" s="45">
        <v>4.4890768570058784E-3</v>
      </c>
      <c r="AM85" s="45">
        <v>4.7398408357619809E-4</v>
      </c>
      <c r="AN85" s="45">
        <v>9.5159733985809446E-4</v>
      </c>
      <c r="AO85" s="45">
        <v>1.4328658691947381E-3</v>
      </c>
      <c r="AP85" s="45">
        <v>1.917947762443452E-3</v>
      </c>
      <c r="AQ85" s="45">
        <v>2.4069810868981821E-3</v>
      </c>
      <c r="AR85" s="45">
        <v>2.8507779270536384E-3</v>
      </c>
      <c r="AS85" s="45">
        <v>3.2088230488725405E-3</v>
      </c>
      <c r="AT85" s="45">
        <v>3.4977207456377141E-3</v>
      </c>
      <c r="AU85" s="45">
        <v>3.7308465347937478E-3</v>
      </c>
      <c r="AV85" s="45">
        <v>3.9189824185867864E-3</v>
      </c>
      <c r="AW85" s="45">
        <v>4.070819694091083E-3</v>
      </c>
      <c r="AX85" s="45">
        <v>4.1933627679731581E-3</v>
      </c>
      <c r="AY85" s="45">
        <v>4.2922678909711786E-3</v>
      </c>
      <c r="AZ85" s="45">
        <v>4.3720960281222118E-3</v>
      </c>
      <c r="BA85" s="45">
        <v>4.4365276727890606E-3</v>
      </c>
      <c r="BB85" s="45">
        <v>4.4885318204748188E-3</v>
      </c>
      <c r="BC85" s="45">
        <v>4.4888893082658038E-3</v>
      </c>
      <c r="BD85" s="45">
        <v>4.4890180523821377E-3</v>
      </c>
      <c r="BE85" s="45">
        <v>4.4890623071622291E-3</v>
      </c>
      <c r="BF85" s="45">
        <v>4.4890768570058784E-3</v>
      </c>
    </row>
    <row r="86" spans="1:58" ht="13.5" thickBot="1" x14ac:dyDescent="0.25">
      <c r="A86" s="6" t="s">
        <v>1355</v>
      </c>
      <c r="B86" s="6" t="s">
        <v>1138</v>
      </c>
      <c r="C86" s="6" t="s">
        <v>42</v>
      </c>
      <c r="D86" s="6" t="s">
        <v>1355</v>
      </c>
      <c r="E86" s="6">
        <v>53.903616558653702</v>
      </c>
      <c r="F86" s="6" t="s">
        <v>19</v>
      </c>
      <c r="G86" s="21" t="s">
        <v>1158</v>
      </c>
      <c r="H86" s="21" t="s">
        <v>1159</v>
      </c>
      <c r="I86" s="21" t="s">
        <v>1160</v>
      </c>
      <c r="J86" s="21" t="s">
        <v>1365</v>
      </c>
      <c r="K86" s="21" t="s">
        <v>15</v>
      </c>
      <c r="L86" s="21" t="s">
        <v>45</v>
      </c>
      <c r="M86" s="3">
        <v>36.287757232952607</v>
      </c>
      <c r="N86" s="3">
        <v>53.903616558653702</v>
      </c>
      <c r="O86" s="21" t="s">
        <v>1162</v>
      </c>
      <c r="P86" s="21"/>
      <c r="Q86" s="46">
        <v>8.3335174461575813E-4</v>
      </c>
      <c r="R86" s="46">
        <v>8.3973250192513182E-4</v>
      </c>
      <c r="S86" s="46">
        <v>8.4615914847882524E-4</v>
      </c>
      <c r="T86" s="46">
        <v>8.5286374801938714E-4</v>
      </c>
      <c r="U86" s="46">
        <v>8.5981109541640821E-4</v>
      </c>
      <c r="V86" s="46">
        <v>7.8027698358156905E-4</v>
      </c>
      <c r="W86" s="46">
        <v>6.2950959168859189E-4</v>
      </c>
      <c r="X86" s="46">
        <v>5.0793562053445633E-4</v>
      </c>
      <c r="Y86" s="46">
        <v>4.0987828460884178E-4</v>
      </c>
      <c r="Z86" s="46">
        <v>3.3077770418118177E-4</v>
      </c>
      <c r="AA86" s="46">
        <v>2.6695803260842564E-4</v>
      </c>
      <c r="AB86" s="46">
        <v>2.1545340434155682E-4</v>
      </c>
      <c r="AC86" s="46">
        <v>1.7389351173980146E-4</v>
      </c>
      <c r="AD86" s="46">
        <v>1.4035263982349567E-4</v>
      </c>
      <c r="AE86" s="46">
        <v>1.1328275643025676E-4</v>
      </c>
      <c r="AF86" s="46">
        <v>9.1432916637621236E-5</v>
      </c>
      <c r="AG86" s="46">
        <v>6.2852970093094517E-7</v>
      </c>
      <c r="AH86" s="46">
        <v>2.2635598466949528E-7</v>
      </c>
      <c r="AI86" s="46">
        <v>7.780809414225352E-8</v>
      </c>
      <c r="AJ86" s="46">
        <v>2.5581318042113798E-8</v>
      </c>
      <c r="AK86" s="46">
        <v>8.9375174316509744E-3</v>
      </c>
      <c r="AL86" s="45">
        <v>7.8926279597290958E-3</v>
      </c>
      <c r="AM86" s="45">
        <v>8.3335174461575813E-4</v>
      </c>
      <c r="AN86" s="45">
        <v>1.6730842465408899E-3</v>
      </c>
      <c r="AO86" s="45">
        <v>2.5192433950197153E-3</v>
      </c>
      <c r="AP86" s="45">
        <v>3.3721071430391023E-3</v>
      </c>
      <c r="AQ86" s="45">
        <v>4.2319182384555109E-3</v>
      </c>
      <c r="AR86" s="45">
        <v>5.0121952220370802E-3</v>
      </c>
      <c r="AS86" s="45">
        <v>5.6417048137256719E-3</v>
      </c>
      <c r="AT86" s="45">
        <v>6.1496404342601283E-3</v>
      </c>
      <c r="AU86" s="45">
        <v>6.5595187188689699E-3</v>
      </c>
      <c r="AV86" s="45">
        <v>6.8902964230501519E-3</v>
      </c>
      <c r="AW86" s="45">
        <v>7.1572544556585778E-3</v>
      </c>
      <c r="AX86" s="45">
        <v>7.3727078600001345E-3</v>
      </c>
      <c r="AY86" s="45">
        <v>7.5466013717399357E-3</v>
      </c>
      <c r="AZ86" s="45">
        <v>7.6869540115634318E-3</v>
      </c>
      <c r="BA86" s="45">
        <v>7.8002367679936889E-3</v>
      </c>
      <c r="BB86" s="45">
        <v>7.8916696846313104E-3</v>
      </c>
      <c r="BC86" s="45">
        <v>7.8922982143322419E-3</v>
      </c>
      <c r="BD86" s="45">
        <v>7.8925245703169115E-3</v>
      </c>
      <c r="BE86" s="45">
        <v>7.8926023784110545E-3</v>
      </c>
      <c r="BF86" s="45">
        <v>7.8926279597290958E-3</v>
      </c>
    </row>
    <row r="87" spans="1:58" ht="13.5" thickBot="1" x14ac:dyDescent="0.25">
      <c r="A87" s="6" t="s">
        <v>1350</v>
      </c>
      <c r="B87" s="6" t="s">
        <v>1350</v>
      </c>
      <c r="C87" s="6" t="s">
        <v>42</v>
      </c>
      <c r="D87" s="6" t="s">
        <v>1350</v>
      </c>
      <c r="E87" s="6">
        <v>2.8608559274857277</v>
      </c>
      <c r="F87" s="6" t="s">
        <v>19</v>
      </c>
      <c r="G87" s="21" t="s">
        <v>1158</v>
      </c>
      <c r="H87" s="21" t="s">
        <v>1159</v>
      </c>
      <c r="I87" s="21" t="s">
        <v>1160</v>
      </c>
      <c r="J87" s="21" t="s">
        <v>1365</v>
      </c>
      <c r="K87" s="21" t="s">
        <v>15</v>
      </c>
      <c r="L87" s="21" t="s">
        <v>46</v>
      </c>
      <c r="M87" s="3">
        <v>1.9259198547854992</v>
      </c>
      <c r="N87" s="3">
        <v>2.8608559274857277</v>
      </c>
      <c r="O87" s="21" t="s">
        <v>1162</v>
      </c>
      <c r="P87" s="21"/>
      <c r="Q87" s="46">
        <v>4.9863919008912919E-3</v>
      </c>
      <c r="R87" s="46">
        <v>5.0245714052537431E-3</v>
      </c>
      <c r="S87" s="46">
        <v>5.0630254896572051E-3</v>
      </c>
      <c r="T87" s="46">
        <v>5.1031427163430306E-3</v>
      </c>
      <c r="U87" s="46">
        <v>5.1447124340726737E-3</v>
      </c>
      <c r="V87" s="46">
        <v>4.668817046968538E-3</v>
      </c>
      <c r="W87" s="46">
        <v>3.766694615821198E-3</v>
      </c>
      <c r="X87" s="46">
        <v>3.0392521294534667E-3</v>
      </c>
      <c r="Y87" s="46">
        <v>2.4525223255722661E-3</v>
      </c>
      <c r="Z87" s="46">
        <v>1.9792209901533953E-3</v>
      </c>
      <c r="AA87" s="46">
        <v>1.5973535548189164E-3</v>
      </c>
      <c r="AB87" s="46">
        <v>1.2891736501056345E-3</v>
      </c>
      <c r="AC87" s="46">
        <v>1.0404984499752788E-3</v>
      </c>
      <c r="AD87" s="46">
        <v>8.3980536550898994E-4</v>
      </c>
      <c r="AE87" s="46">
        <v>6.7783168730861003E-4</v>
      </c>
      <c r="AF87" s="46">
        <v>5.4709233879016953E-4</v>
      </c>
      <c r="AG87" s="46">
        <v>3.7608314021551123E-6</v>
      </c>
      <c r="AH87" s="46">
        <v>1.3544096547066876E-6</v>
      </c>
      <c r="AI87" s="46">
        <v>4.6556769450769043E-7</v>
      </c>
      <c r="AJ87" s="46">
        <v>1.5306679073208778E-7</v>
      </c>
      <c r="AK87" s="46">
        <v>5.3477975924569071E-2</v>
      </c>
      <c r="AL87" s="45">
        <v>4.7225839976236514E-2</v>
      </c>
      <c r="AM87" s="45">
        <v>4.9863919008912919E-3</v>
      </c>
      <c r="AN87" s="45">
        <v>1.0010963306145034E-2</v>
      </c>
      <c r="AO87" s="45">
        <v>1.507398879580224E-2</v>
      </c>
      <c r="AP87" s="45">
        <v>2.0177131512145272E-2</v>
      </c>
      <c r="AQ87" s="45">
        <v>2.5321843946217944E-2</v>
      </c>
      <c r="AR87" s="45">
        <v>2.9990660993186483E-2</v>
      </c>
      <c r="AS87" s="45">
        <v>3.375735560900768E-2</v>
      </c>
      <c r="AT87" s="45">
        <v>3.6796607738461148E-2</v>
      </c>
      <c r="AU87" s="45">
        <v>3.9249130064033418E-2</v>
      </c>
      <c r="AV87" s="45">
        <v>4.1228351054186811E-2</v>
      </c>
      <c r="AW87" s="45">
        <v>4.2825704609005727E-2</v>
      </c>
      <c r="AX87" s="45">
        <v>4.4114878259111361E-2</v>
      </c>
      <c r="AY87" s="45">
        <v>4.5155376709086641E-2</v>
      </c>
      <c r="AZ87" s="45">
        <v>4.5995182074595631E-2</v>
      </c>
      <c r="BA87" s="45">
        <v>4.667301376190424E-2</v>
      </c>
      <c r="BB87" s="45">
        <v>4.7220106100694409E-2</v>
      </c>
      <c r="BC87" s="45">
        <v>4.7223866932096563E-2</v>
      </c>
      <c r="BD87" s="45">
        <v>4.7225221341751271E-2</v>
      </c>
      <c r="BE87" s="45">
        <v>4.7225686909445778E-2</v>
      </c>
      <c r="BF87" s="45">
        <v>4.7225839976236514E-2</v>
      </c>
    </row>
    <row r="88" spans="1:58" ht="13.5" thickBot="1" x14ac:dyDescent="0.25">
      <c r="A88" s="6" t="s">
        <v>1141</v>
      </c>
      <c r="B88" s="6" t="s">
        <v>1141</v>
      </c>
      <c r="C88" s="6" t="s">
        <v>42</v>
      </c>
      <c r="D88" s="6" t="s">
        <v>1141</v>
      </c>
      <c r="E88" s="6">
        <v>9.6316873964651961</v>
      </c>
      <c r="F88" s="6" t="s">
        <v>19</v>
      </c>
      <c r="G88" s="21" t="s">
        <v>1158</v>
      </c>
      <c r="H88" s="21" t="s">
        <v>1159</v>
      </c>
      <c r="I88" s="21" t="s">
        <v>1160</v>
      </c>
      <c r="J88" s="21" t="s">
        <v>1365</v>
      </c>
      <c r="K88" s="21" t="s">
        <v>15</v>
      </c>
      <c r="L88" s="21" t="s">
        <v>47</v>
      </c>
      <c r="M88" s="3">
        <v>6.4840238243811781</v>
      </c>
      <c r="N88" s="3">
        <v>9.6316873964651961</v>
      </c>
      <c r="O88" s="21" t="s">
        <v>1162</v>
      </c>
      <c r="P88" s="21"/>
      <c r="Q88" s="46">
        <v>5.1680416746820983E-3</v>
      </c>
      <c r="R88" s="46">
        <v>5.2076120240620956E-3</v>
      </c>
      <c r="S88" s="46">
        <v>5.2474669561871287E-3</v>
      </c>
      <c r="T88" s="46">
        <v>5.2890456173725741E-3</v>
      </c>
      <c r="U88" s="46">
        <v>5.3321296825446628E-3</v>
      </c>
      <c r="V88" s="46">
        <v>4.8388978543557207E-3</v>
      </c>
      <c r="W88" s="46">
        <v>3.9039119141207296E-3</v>
      </c>
      <c r="X88" s="46">
        <v>3.1499693520026552E-3</v>
      </c>
      <c r="Y88" s="46">
        <v>2.5418655088823212E-3</v>
      </c>
      <c r="Z88" s="46">
        <v>2.0513222313492826E-3</v>
      </c>
      <c r="AA88" s="46">
        <v>1.6555437086744394E-3</v>
      </c>
      <c r="AB88" s="46">
        <v>1.3361370871104352E-3</v>
      </c>
      <c r="AC88" s="46">
        <v>1.0784028730179021E-3</v>
      </c>
      <c r="AD88" s="46">
        <v>8.7039871992338055E-4</v>
      </c>
      <c r="AE88" s="46">
        <v>7.0252448625324193E-4</v>
      </c>
      <c r="AF88" s="46">
        <v>5.6702242081323596E-4</v>
      </c>
      <c r="AG88" s="46">
        <v>3.8978351088522795E-6</v>
      </c>
      <c r="AH88" s="46">
        <v>1.4037495807068035E-6</v>
      </c>
      <c r="AI88" s="46">
        <v>4.8252790703661601E-7</v>
      </c>
      <c r="AJ88" s="46">
        <v>1.5864287629936913E-7</v>
      </c>
      <c r="AK88" s="46">
        <v>5.5426130506592966E-2</v>
      </c>
      <c r="AL88" s="45">
        <v>4.8946234866824805E-2</v>
      </c>
      <c r="AM88" s="45">
        <v>5.1680416746820983E-3</v>
      </c>
      <c r="AN88" s="45">
        <v>1.0375653698744193E-2</v>
      </c>
      <c r="AO88" s="45">
        <v>1.5623120654931322E-2</v>
      </c>
      <c r="AP88" s="45">
        <v>2.0912166272303898E-2</v>
      </c>
      <c r="AQ88" s="45">
        <v>2.6244295954848562E-2</v>
      </c>
      <c r="AR88" s="45">
        <v>3.1083193809204282E-2</v>
      </c>
      <c r="AS88" s="45">
        <v>3.4987105723325009E-2</v>
      </c>
      <c r="AT88" s="45">
        <v>3.8137075075327667E-2</v>
      </c>
      <c r="AU88" s="45">
        <v>4.067894058420999E-2</v>
      </c>
      <c r="AV88" s="45">
        <v>4.2730262815559271E-2</v>
      </c>
      <c r="AW88" s="45">
        <v>4.4385806524233712E-2</v>
      </c>
      <c r="AX88" s="45">
        <v>4.572194361134415E-2</v>
      </c>
      <c r="AY88" s="45">
        <v>4.680034648436205E-2</v>
      </c>
      <c r="AZ88" s="45">
        <v>4.7670745204285429E-2</v>
      </c>
      <c r="BA88" s="45">
        <v>4.8373269690538671E-2</v>
      </c>
      <c r="BB88" s="45">
        <v>4.894029211135191E-2</v>
      </c>
      <c r="BC88" s="45">
        <v>4.8944189946460763E-2</v>
      </c>
      <c r="BD88" s="45">
        <v>4.894559369604147E-2</v>
      </c>
      <c r="BE88" s="45">
        <v>4.8946076223948504E-2</v>
      </c>
      <c r="BF88" s="45">
        <v>4.8946234866824805E-2</v>
      </c>
    </row>
    <row r="89" spans="1:58" ht="13.5" thickBot="1" x14ac:dyDescent="0.25">
      <c r="A89" s="6" t="s">
        <v>1142</v>
      </c>
      <c r="B89" s="6" t="s">
        <v>1137</v>
      </c>
      <c r="C89" s="6" t="s">
        <v>42</v>
      </c>
      <c r="D89" s="6" t="s">
        <v>1142</v>
      </c>
      <c r="E89" s="6">
        <v>26.42375191796372</v>
      </c>
      <c r="F89" s="6" t="s">
        <v>19</v>
      </c>
      <c r="G89" s="21" t="s">
        <v>1158</v>
      </c>
      <c r="H89" s="21" t="s">
        <v>1159</v>
      </c>
      <c r="I89" s="21" t="s">
        <v>1160</v>
      </c>
      <c r="J89" s="21" t="s">
        <v>1365</v>
      </c>
      <c r="K89" s="21" t="s">
        <v>15</v>
      </c>
      <c r="L89" s="21" t="s">
        <v>48</v>
      </c>
      <c r="M89" s="3">
        <v>17.788392616281659</v>
      </c>
      <c r="N89" s="3">
        <v>26.42375191796372</v>
      </c>
      <c r="O89" s="21" t="s">
        <v>1162</v>
      </c>
      <c r="P89" s="21"/>
      <c r="Q89" s="46">
        <v>2.48109735487596E-3</v>
      </c>
      <c r="R89" s="46">
        <v>2.5000944712613013E-3</v>
      </c>
      <c r="S89" s="46">
        <v>2.5192282114473775E-3</v>
      </c>
      <c r="T89" s="46">
        <v>2.539189487454858E-3</v>
      </c>
      <c r="U89" s="46">
        <v>2.5598734847723423E-3</v>
      </c>
      <c r="V89" s="46">
        <v>2.3230804669731012E-3</v>
      </c>
      <c r="W89" s="46">
        <v>1.8742080914797388E-3</v>
      </c>
      <c r="X89" s="46">
        <v>1.5122518584711061E-3</v>
      </c>
      <c r="Y89" s="46">
        <v>1.2203105523382418E-3</v>
      </c>
      <c r="Z89" s="46">
        <v>9.8480826637529573E-4</v>
      </c>
      <c r="AA89" s="46">
        <v>7.9480108231254863E-4</v>
      </c>
      <c r="AB89" s="46">
        <v>6.4145887383644062E-4</v>
      </c>
      <c r="AC89" s="46">
        <v>5.1772464003977639E-4</v>
      </c>
      <c r="AD89" s="46">
        <v>4.178650439815118E-4</v>
      </c>
      <c r="AE89" s="46">
        <v>3.3727120528410416E-4</v>
      </c>
      <c r="AF89" s="46">
        <v>2.7221874686635957E-4</v>
      </c>
      <c r="AG89" s="46">
        <v>1.8712907106947675E-6</v>
      </c>
      <c r="AH89" s="46">
        <v>6.7391859254194737E-7</v>
      </c>
      <c r="AI89" s="46">
        <v>2.3165422981540183E-7</v>
      </c>
      <c r="AJ89" s="46">
        <v>7.6162005945993245E-8</v>
      </c>
      <c r="AK89" s="46">
        <v>2.6609233138464718E-2</v>
      </c>
      <c r="AL89" s="45">
        <v>2.3498334863309069E-2</v>
      </c>
      <c r="AM89" s="45">
        <v>2.48109735487596E-3</v>
      </c>
      <c r="AN89" s="45">
        <v>4.9811918261372613E-3</v>
      </c>
      <c r="AO89" s="45">
        <v>7.5004200375846392E-3</v>
      </c>
      <c r="AP89" s="45">
        <v>1.0039609525039498E-2</v>
      </c>
      <c r="AQ89" s="45">
        <v>1.259948300981184E-2</v>
      </c>
      <c r="AR89" s="45">
        <v>1.4922563476784941E-2</v>
      </c>
      <c r="AS89" s="45">
        <v>1.679677156826468E-2</v>
      </c>
      <c r="AT89" s="45">
        <v>1.8309023426735786E-2</v>
      </c>
      <c r="AU89" s="45">
        <v>1.952933397907403E-2</v>
      </c>
      <c r="AV89" s="45">
        <v>2.0514142245449327E-2</v>
      </c>
      <c r="AW89" s="45">
        <v>2.1308943327761877E-2</v>
      </c>
      <c r="AX89" s="45">
        <v>2.1950402201598319E-2</v>
      </c>
      <c r="AY89" s="45">
        <v>2.2468126841638094E-2</v>
      </c>
      <c r="AZ89" s="45">
        <v>2.2885991885619607E-2</v>
      </c>
      <c r="BA89" s="45">
        <v>2.3223263090903713E-2</v>
      </c>
      <c r="BB89" s="45">
        <v>2.3495481837770071E-2</v>
      </c>
      <c r="BC89" s="45">
        <v>2.3497353128480766E-2</v>
      </c>
      <c r="BD89" s="45">
        <v>2.3498027047073308E-2</v>
      </c>
      <c r="BE89" s="45">
        <v>2.3498258701303124E-2</v>
      </c>
      <c r="BF89" s="45">
        <v>2.3498334863309069E-2</v>
      </c>
    </row>
    <row r="90" spans="1:58" ht="13.5" thickBot="1" x14ac:dyDescent="0.25">
      <c r="A90" s="6" t="s">
        <v>1357</v>
      </c>
      <c r="B90" s="6" t="s">
        <v>1139</v>
      </c>
      <c r="C90" s="6" t="s">
        <v>42</v>
      </c>
      <c r="D90" s="6" t="s">
        <v>1357</v>
      </c>
      <c r="E90" s="6">
        <v>84.818774863416621</v>
      </c>
      <c r="F90" s="6" t="s">
        <v>19</v>
      </c>
      <c r="G90" s="21" t="s">
        <v>1158</v>
      </c>
      <c r="H90" s="21" t="s">
        <v>1159</v>
      </c>
      <c r="I90" s="21" t="s">
        <v>1160</v>
      </c>
      <c r="J90" s="21" t="s">
        <v>1365</v>
      </c>
      <c r="K90" s="21" t="s">
        <v>15</v>
      </c>
      <c r="L90" s="21" t="s">
        <v>49</v>
      </c>
      <c r="M90" s="3">
        <v>57.099751510940145</v>
      </c>
      <c r="N90" s="3">
        <v>84.818774863416621</v>
      </c>
      <c r="O90" s="21" t="s">
        <v>1162</v>
      </c>
      <c r="P90" s="21"/>
      <c r="Q90" s="46">
        <v>3.2324269467000338E-4</v>
      </c>
      <c r="R90" s="46">
        <v>3.2571767981288372E-4</v>
      </c>
      <c r="S90" s="46">
        <v>3.2821046459809519E-4</v>
      </c>
      <c r="T90" s="46">
        <v>3.3081106252829296E-4</v>
      </c>
      <c r="U90" s="46">
        <v>3.3350581814371093E-4</v>
      </c>
      <c r="V90" s="46">
        <v>3.0265591497403256E-4</v>
      </c>
      <c r="W90" s="46">
        <v>2.4417585737683518E-4</v>
      </c>
      <c r="X90" s="46">
        <v>1.9701942158426884E-4</v>
      </c>
      <c r="Y90" s="46">
        <v>1.5898468091018309E-4</v>
      </c>
      <c r="Z90" s="46">
        <v>1.2830293705760692E-4</v>
      </c>
      <c r="AA90" s="46">
        <v>1.0354839283853402E-4</v>
      </c>
      <c r="AB90" s="46">
        <v>8.3570640423032911E-5</v>
      </c>
      <c r="AC90" s="46">
        <v>6.7450278569129962E-5</v>
      </c>
      <c r="AD90" s="46">
        <v>5.4440355820594635E-5</v>
      </c>
      <c r="AE90" s="46">
        <v>4.3940417338474071E-5</v>
      </c>
      <c r="AF90" s="46">
        <v>3.546524327384678E-5</v>
      </c>
      <c r="AG90" s="46">
        <v>2.4379577473942506E-7</v>
      </c>
      <c r="AH90" s="46">
        <v>8.7799562324053211E-8</v>
      </c>
      <c r="AI90" s="46">
        <v>3.0180410829134289E-8</v>
      </c>
      <c r="AJ90" s="46">
        <v>9.9225497883320791E-9</v>
      </c>
      <c r="AK90" s="46">
        <v>3.4667080700707615E-3</v>
      </c>
      <c r="AL90" s="45">
        <v>3.0614135582172071E-3</v>
      </c>
      <c r="AM90" s="45">
        <v>3.2324269467000338E-4</v>
      </c>
      <c r="AN90" s="45">
        <v>6.4896037448288705E-4</v>
      </c>
      <c r="AO90" s="45">
        <v>9.7717083908098229E-4</v>
      </c>
      <c r="AP90" s="45">
        <v>1.3079819016092752E-3</v>
      </c>
      <c r="AQ90" s="45">
        <v>1.6414877197529862E-3</v>
      </c>
      <c r="AR90" s="45">
        <v>1.9441436347270187E-3</v>
      </c>
      <c r="AS90" s="45">
        <v>2.188319492103854E-3</v>
      </c>
      <c r="AT90" s="45">
        <v>2.3853389136881229E-3</v>
      </c>
      <c r="AU90" s="45">
        <v>2.5443235945983057E-3</v>
      </c>
      <c r="AV90" s="45">
        <v>2.6726265316559129E-3</v>
      </c>
      <c r="AW90" s="45">
        <v>2.7761749244944469E-3</v>
      </c>
      <c r="AX90" s="45">
        <v>2.8597455649174799E-3</v>
      </c>
      <c r="AY90" s="45">
        <v>2.92719584348661E-3</v>
      </c>
      <c r="AZ90" s="45">
        <v>2.9816361993072046E-3</v>
      </c>
      <c r="BA90" s="45">
        <v>3.0255766166456788E-3</v>
      </c>
      <c r="BB90" s="45">
        <v>3.0610418599195258E-3</v>
      </c>
      <c r="BC90" s="45">
        <v>3.0612856556942653E-3</v>
      </c>
      <c r="BD90" s="45">
        <v>3.0613734552565894E-3</v>
      </c>
      <c r="BE90" s="45">
        <v>3.0614036356674187E-3</v>
      </c>
      <c r="BF90" s="45">
        <v>3.0614135582172071E-3</v>
      </c>
    </row>
    <row r="91" spans="1:58" ht="13.5" thickBot="1" x14ac:dyDescent="0.25">
      <c r="A91" s="6" t="s">
        <v>1141</v>
      </c>
      <c r="B91" s="6" t="s">
        <v>1141</v>
      </c>
      <c r="C91" s="6" t="s">
        <v>42</v>
      </c>
      <c r="D91" s="6" t="s">
        <v>1141</v>
      </c>
      <c r="E91" s="6">
        <v>9.5731751883672427</v>
      </c>
      <c r="F91" s="6" t="s">
        <v>19</v>
      </c>
      <c r="G91" s="21" t="s">
        <v>1158</v>
      </c>
      <c r="H91" s="21" t="s">
        <v>1159</v>
      </c>
      <c r="I91" s="21" t="s">
        <v>1160</v>
      </c>
      <c r="J91" s="21" t="s">
        <v>1365</v>
      </c>
      <c r="K91" s="21" t="s">
        <v>15</v>
      </c>
      <c r="L91" s="21" t="s">
        <v>50</v>
      </c>
      <c r="M91" s="3">
        <v>6.4446335767841143</v>
      </c>
      <c r="N91" s="3">
        <v>9.5731751883672427</v>
      </c>
      <c r="O91" s="21" t="s">
        <v>1162</v>
      </c>
      <c r="P91" s="21"/>
      <c r="Q91" s="46">
        <v>9.307821973321645E-5</v>
      </c>
      <c r="R91" s="46">
        <v>9.3790895424775839E-5</v>
      </c>
      <c r="S91" s="46">
        <v>9.4508696550095621E-5</v>
      </c>
      <c r="T91" s="46">
        <v>9.5257542632547118E-5</v>
      </c>
      <c r="U91" s="46">
        <v>9.6033501561967814E-5</v>
      </c>
      <c r="V91" s="46">
        <v>8.7150225579792155E-5</v>
      </c>
      <c r="W91" s="46">
        <v>7.0310805104721426E-5</v>
      </c>
      <c r="X91" s="46">
        <v>5.6732038546619494E-5</v>
      </c>
      <c r="Y91" s="46">
        <v>4.5779877806923155E-5</v>
      </c>
      <c r="Z91" s="46">
        <v>3.6945023552834528E-5</v>
      </c>
      <c r="AA91" s="46">
        <v>2.9816915341229805E-5</v>
      </c>
      <c r="AB91" s="46">
        <v>2.4064291508526782E-5</v>
      </c>
      <c r="AC91" s="46">
        <v>1.942240908532664E-5</v>
      </c>
      <c r="AD91" s="46">
        <v>1.5676182277210887E-5</v>
      </c>
      <c r="AE91" s="46">
        <v>1.2652709210876599E-5</v>
      </c>
      <c r="AF91" s="46">
        <v>1.0212270101587606E-5</v>
      </c>
      <c r="AG91" s="46">
        <v>7.0201359738051187E-8</v>
      </c>
      <c r="AH91" s="46">
        <v>2.5282015925592496E-8</v>
      </c>
      <c r="AI91" s="46">
        <v>8.6904946565327351E-9</v>
      </c>
      <c r="AJ91" s="46">
        <v>2.8572131241976692E-9</v>
      </c>
      <c r="AK91" s="46">
        <v>9.9824379890898433E-4</v>
      </c>
      <c r="AL91" s="45">
        <v>8.8153863510169624E-4</v>
      </c>
      <c r="AM91" s="45">
        <v>9.307821973321645E-5</v>
      </c>
      <c r="AN91" s="45">
        <v>1.8686911515799229E-4</v>
      </c>
      <c r="AO91" s="45">
        <v>2.8137781170808792E-4</v>
      </c>
      <c r="AP91" s="45">
        <v>3.7663535434063501E-4</v>
      </c>
      <c r="AQ91" s="45">
        <v>4.7266885590260284E-4</v>
      </c>
      <c r="AR91" s="45">
        <v>5.5981908148239497E-4</v>
      </c>
      <c r="AS91" s="45">
        <v>6.3012988658711644E-4</v>
      </c>
      <c r="AT91" s="45">
        <v>6.8686192513373588E-4</v>
      </c>
      <c r="AU91" s="45">
        <v>7.3264180294065908E-4</v>
      </c>
      <c r="AV91" s="45">
        <v>7.695868264934936E-4</v>
      </c>
      <c r="AW91" s="45">
        <v>7.9940374183472339E-4</v>
      </c>
      <c r="AX91" s="45">
        <v>8.234680333432502E-4</v>
      </c>
      <c r="AY91" s="45">
        <v>8.4289044242857685E-4</v>
      </c>
      <c r="AZ91" s="45">
        <v>8.585666247057877E-4</v>
      </c>
      <c r="BA91" s="45">
        <v>8.7121933391666429E-4</v>
      </c>
      <c r="BB91" s="45">
        <v>8.8143160401825188E-4</v>
      </c>
      <c r="BC91" s="45">
        <v>8.8150180537798991E-4</v>
      </c>
      <c r="BD91" s="45">
        <v>8.8152708739391546E-4</v>
      </c>
      <c r="BE91" s="45">
        <v>8.8153577788857205E-4</v>
      </c>
      <c r="BF91" s="45">
        <v>8.8153863510169624E-4</v>
      </c>
    </row>
    <row r="92" spans="1:58" ht="13.5" thickBot="1" x14ac:dyDescent="0.25">
      <c r="A92" s="6" t="s">
        <v>1142</v>
      </c>
      <c r="B92" s="6" t="s">
        <v>1137</v>
      </c>
      <c r="C92" s="6" t="s">
        <v>42</v>
      </c>
      <c r="D92" s="6" t="s">
        <v>1142</v>
      </c>
      <c r="E92" s="6">
        <v>27.677426656152456</v>
      </c>
      <c r="F92" s="6" t="s">
        <v>19</v>
      </c>
      <c r="G92" s="21" t="s">
        <v>1158</v>
      </c>
      <c r="H92" s="21" t="s">
        <v>1159</v>
      </c>
      <c r="I92" s="21" t="s">
        <v>1160</v>
      </c>
      <c r="J92" s="21" t="s">
        <v>1365</v>
      </c>
      <c r="K92" s="21" t="s">
        <v>15</v>
      </c>
      <c r="L92" s="21" t="s">
        <v>51</v>
      </c>
      <c r="M92" s="3">
        <v>18.63236278846809</v>
      </c>
      <c r="N92" s="3">
        <v>27.677426656152456</v>
      </c>
      <c r="O92" s="21" t="s">
        <v>1162</v>
      </c>
      <c r="P92" s="21"/>
      <c r="Q92" s="46">
        <v>6.3584615950673211E-3</v>
      </c>
      <c r="R92" s="46">
        <v>6.4071466798004267E-3</v>
      </c>
      <c r="S92" s="46">
        <v>6.4561818987949856E-3</v>
      </c>
      <c r="T92" s="46">
        <v>6.5073378950047537E-3</v>
      </c>
      <c r="U92" s="46">
        <v>6.5603460538007936E-3</v>
      </c>
      <c r="V92" s="46">
        <v>5.9535019464151562E-3</v>
      </c>
      <c r="W92" s="46">
        <v>4.803148956415748E-3</v>
      </c>
      <c r="X92" s="46">
        <v>3.8755413386986712E-3</v>
      </c>
      <c r="Y92" s="46">
        <v>3.1273653030378652E-3</v>
      </c>
      <c r="Z92" s="46">
        <v>2.5238290339337386E-3</v>
      </c>
      <c r="AA92" s="46">
        <v>2.0368858753851424E-3</v>
      </c>
      <c r="AB92" s="46">
        <v>1.6439063167305872E-3</v>
      </c>
      <c r="AC92" s="46">
        <v>1.3268049454180121E-3</v>
      </c>
      <c r="AD92" s="46">
        <v>1.0708885843822087E-3</v>
      </c>
      <c r="AE92" s="46">
        <v>8.6434577091726273E-4</v>
      </c>
      <c r="AF92" s="46">
        <v>6.9763181360274918E-4</v>
      </c>
      <c r="AG92" s="46">
        <v>4.7956724042994202E-6</v>
      </c>
      <c r="AH92" s="46">
        <v>1.7270928448085919E-6</v>
      </c>
      <c r="AI92" s="46">
        <v>5.9367461769341533E-7</v>
      </c>
      <c r="AJ92" s="46">
        <v>1.9518508165718395E-7</v>
      </c>
      <c r="AK92" s="46">
        <v>6.819312698577254E-2</v>
      </c>
      <c r="AL92" s="45">
        <v>6.0220635632353872E-2</v>
      </c>
      <c r="AM92" s="45">
        <v>6.3584615950673211E-3</v>
      </c>
      <c r="AN92" s="45">
        <v>1.2765608274867748E-2</v>
      </c>
      <c r="AO92" s="45">
        <v>1.9221790173662733E-2</v>
      </c>
      <c r="AP92" s="45">
        <v>2.5729128068667485E-2</v>
      </c>
      <c r="AQ92" s="45">
        <v>3.2289474122468277E-2</v>
      </c>
      <c r="AR92" s="45">
        <v>3.8242976068883432E-2</v>
      </c>
      <c r="AS92" s="45">
        <v>4.3046125025299177E-2</v>
      </c>
      <c r="AT92" s="45">
        <v>4.6921666363997847E-2</v>
      </c>
      <c r="AU92" s="45">
        <v>5.0049031667035712E-2</v>
      </c>
      <c r="AV92" s="45">
        <v>5.2572860700969448E-2</v>
      </c>
      <c r="AW92" s="45">
        <v>5.460974657635459E-2</v>
      </c>
      <c r="AX92" s="45">
        <v>5.6253652893085176E-2</v>
      </c>
      <c r="AY92" s="45">
        <v>5.7580457838503185E-2</v>
      </c>
      <c r="AZ92" s="45">
        <v>5.8651346422885393E-2</v>
      </c>
      <c r="BA92" s="45">
        <v>5.9515692193802656E-2</v>
      </c>
      <c r="BB92" s="45">
        <v>6.0213324007405408E-2</v>
      </c>
      <c r="BC92" s="45">
        <v>6.0218119679809709E-2</v>
      </c>
      <c r="BD92" s="45">
        <v>6.0219846772654517E-2</v>
      </c>
      <c r="BE92" s="45">
        <v>6.0220440447272212E-2</v>
      </c>
      <c r="BF92" s="45">
        <v>6.0220635632353872E-2</v>
      </c>
    </row>
    <row r="93" spans="1:58" ht="13.5" thickBot="1" x14ac:dyDescent="0.25">
      <c r="A93" s="6" t="s">
        <v>1139</v>
      </c>
      <c r="B93" s="6" t="s">
        <v>1138</v>
      </c>
      <c r="C93" s="6" t="s">
        <v>42</v>
      </c>
      <c r="D93" s="6" t="s">
        <v>1139</v>
      </c>
      <c r="E93" s="6">
        <v>59.167401694456629</v>
      </c>
      <c r="F93" s="6" t="s">
        <v>19</v>
      </c>
      <c r="G93" s="21" t="s">
        <v>1158</v>
      </c>
      <c r="H93" s="21" t="s">
        <v>1159</v>
      </c>
      <c r="I93" s="21" t="s">
        <v>1160</v>
      </c>
      <c r="J93" s="21" t="s">
        <v>1365</v>
      </c>
      <c r="K93" s="21" t="s">
        <v>15</v>
      </c>
      <c r="L93" s="21" t="s">
        <v>52</v>
      </c>
      <c r="M93" s="3">
        <v>39.831322012629272</v>
      </c>
      <c r="N93" s="3">
        <v>59.167401694456629</v>
      </c>
      <c r="O93" s="21" t="s">
        <v>1162</v>
      </c>
      <c r="P93" s="21"/>
      <c r="Q93" s="46">
        <v>4.8537399752914039E-4</v>
      </c>
      <c r="R93" s="46">
        <v>4.8909037984012015E-4</v>
      </c>
      <c r="S93" s="46">
        <v>4.928334896957446E-4</v>
      </c>
      <c r="T93" s="46">
        <v>4.9673848935748405E-4</v>
      </c>
      <c r="U93" s="46">
        <v>5.0078487409250432E-4</v>
      </c>
      <c r="V93" s="46">
        <v>4.5446134978164443E-4</v>
      </c>
      <c r="W93" s="46">
        <v>3.6664900382696227E-4</v>
      </c>
      <c r="X93" s="46">
        <v>2.958399549999475E-4</v>
      </c>
      <c r="Y93" s="46">
        <v>2.3872783945836645E-4</v>
      </c>
      <c r="Z93" s="46">
        <v>1.926568194153821E-4</v>
      </c>
      <c r="AA93" s="46">
        <v>1.5548594971671946E-4</v>
      </c>
      <c r="AB93" s="46">
        <v>1.2548780370615455E-4</v>
      </c>
      <c r="AC93" s="46">
        <v>1.0128182905100258E-4</v>
      </c>
      <c r="AD93" s="46">
        <v>8.1746420158162751E-5</v>
      </c>
      <c r="AE93" s="46">
        <v>6.5979947477071545E-5</v>
      </c>
      <c r="AF93" s="46">
        <v>5.3253815739730897E-5</v>
      </c>
      <c r="AG93" s="46">
        <v>3.6607828024324951E-7</v>
      </c>
      <c r="AH93" s="46">
        <v>1.3183785820756318E-7</v>
      </c>
      <c r="AI93" s="46">
        <v>4.5318229592670243E-8</v>
      </c>
      <c r="AJ93" s="46">
        <v>1.4899478737984893E-8</v>
      </c>
      <c r="AK93" s="46">
        <v>5.2055312679365603E-3</v>
      </c>
      <c r="AL93" s="45">
        <v>4.5969500976929178E-3</v>
      </c>
      <c r="AM93" s="45">
        <v>4.8537399752914039E-4</v>
      </c>
      <c r="AN93" s="45">
        <v>9.744643773692606E-4</v>
      </c>
      <c r="AO93" s="45">
        <v>1.4672978670650051E-3</v>
      </c>
      <c r="AP93" s="45">
        <v>1.9640363564224893E-3</v>
      </c>
      <c r="AQ93" s="45">
        <v>2.4648212305149937E-3</v>
      </c>
      <c r="AR93" s="45">
        <v>2.919282580296638E-3</v>
      </c>
      <c r="AS93" s="45">
        <v>3.2859315841236004E-3</v>
      </c>
      <c r="AT93" s="45">
        <v>3.581771539123548E-3</v>
      </c>
      <c r="AU93" s="45">
        <v>3.8204993785819143E-3</v>
      </c>
      <c r="AV93" s="45">
        <v>4.013156197997296E-3</v>
      </c>
      <c r="AW93" s="45">
        <v>4.1686421477140157E-3</v>
      </c>
      <c r="AX93" s="45">
        <v>4.2941299514201699E-3</v>
      </c>
      <c r="AY93" s="45">
        <v>4.3954117804711722E-3</v>
      </c>
      <c r="AZ93" s="45">
        <v>4.4771582006293345E-3</v>
      </c>
      <c r="BA93" s="45">
        <v>4.543138148106406E-3</v>
      </c>
      <c r="BB93" s="45">
        <v>4.5963919638461366E-3</v>
      </c>
      <c r="BC93" s="45">
        <v>4.5967580421263799E-3</v>
      </c>
      <c r="BD93" s="45">
        <v>4.5968898799845876E-3</v>
      </c>
      <c r="BE93" s="45">
        <v>4.5969351982141802E-3</v>
      </c>
      <c r="BF93" s="45">
        <v>4.5969500976929178E-3</v>
      </c>
    </row>
    <row r="94" spans="1:58" ht="13.5" thickBot="1" x14ac:dyDescent="0.25">
      <c r="A94" s="6" t="s">
        <v>1140</v>
      </c>
      <c r="B94" s="6" t="s">
        <v>1356</v>
      </c>
      <c r="C94" s="6" t="s">
        <v>42</v>
      </c>
      <c r="D94" s="6" t="s">
        <v>1140</v>
      </c>
      <c r="E94" s="6">
        <v>92.301146643352325</v>
      </c>
      <c r="F94" s="6" t="s">
        <v>19</v>
      </c>
      <c r="G94" s="21" t="s">
        <v>1158</v>
      </c>
      <c r="H94" s="21" t="s">
        <v>1159</v>
      </c>
      <c r="I94" s="21" t="s">
        <v>1160</v>
      </c>
      <c r="J94" s="21" t="s">
        <v>1365</v>
      </c>
      <c r="K94" s="21" t="s">
        <v>15</v>
      </c>
      <c r="L94" s="21" t="s">
        <v>53</v>
      </c>
      <c r="M94" s="3">
        <v>62.136862339701665</v>
      </c>
      <c r="N94" s="3">
        <v>92.301146643352325</v>
      </c>
      <c r="O94" s="21" t="s">
        <v>1162</v>
      </c>
      <c r="P94" s="21"/>
      <c r="Q94" s="46">
        <v>4.8537399752914039E-4</v>
      </c>
      <c r="R94" s="46">
        <v>4.8909037984012015E-4</v>
      </c>
      <c r="S94" s="46">
        <v>4.928334896957446E-4</v>
      </c>
      <c r="T94" s="46">
        <v>4.9673848935748405E-4</v>
      </c>
      <c r="U94" s="46">
        <v>5.0078487409250432E-4</v>
      </c>
      <c r="V94" s="46">
        <v>4.5446134978164443E-4</v>
      </c>
      <c r="W94" s="46">
        <v>3.6664900382696227E-4</v>
      </c>
      <c r="X94" s="46">
        <v>2.958399549999475E-4</v>
      </c>
      <c r="Y94" s="46">
        <v>2.3872783945836645E-4</v>
      </c>
      <c r="Z94" s="46">
        <v>1.926568194153821E-4</v>
      </c>
      <c r="AA94" s="46">
        <v>1.5548594971671946E-4</v>
      </c>
      <c r="AB94" s="46">
        <v>1.2548780370615455E-4</v>
      </c>
      <c r="AC94" s="46">
        <v>1.0128182905100258E-4</v>
      </c>
      <c r="AD94" s="46">
        <v>8.1746420158162751E-5</v>
      </c>
      <c r="AE94" s="46">
        <v>6.5979947477071545E-5</v>
      </c>
      <c r="AF94" s="46">
        <v>5.3253815739730897E-5</v>
      </c>
      <c r="AG94" s="46">
        <v>3.6607828024324951E-7</v>
      </c>
      <c r="AH94" s="46">
        <v>1.3183785820756318E-7</v>
      </c>
      <c r="AI94" s="46">
        <v>4.5318229592670243E-8</v>
      </c>
      <c r="AJ94" s="46">
        <v>1.4899478737984893E-8</v>
      </c>
      <c r="AK94" s="46">
        <v>5.2055312679365603E-3</v>
      </c>
      <c r="AL94" s="45">
        <v>4.5969500976929178E-3</v>
      </c>
      <c r="AM94" s="45">
        <v>4.8537399752914039E-4</v>
      </c>
      <c r="AN94" s="45">
        <v>9.744643773692606E-4</v>
      </c>
      <c r="AO94" s="45">
        <v>1.4672978670650051E-3</v>
      </c>
      <c r="AP94" s="45">
        <v>1.9640363564224893E-3</v>
      </c>
      <c r="AQ94" s="45">
        <v>2.4648212305149937E-3</v>
      </c>
      <c r="AR94" s="45">
        <v>2.919282580296638E-3</v>
      </c>
      <c r="AS94" s="45">
        <v>3.2859315841236004E-3</v>
      </c>
      <c r="AT94" s="45">
        <v>3.581771539123548E-3</v>
      </c>
      <c r="AU94" s="45">
        <v>3.8204993785819143E-3</v>
      </c>
      <c r="AV94" s="45">
        <v>4.013156197997296E-3</v>
      </c>
      <c r="AW94" s="45">
        <v>4.1686421477140157E-3</v>
      </c>
      <c r="AX94" s="45">
        <v>4.2941299514201699E-3</v>
      </c>
      <c r="AY94" s="45">
        <v>4.3954117804711722E-3</v>
      </c>
      <c r="AZ94" s="45">
        <v>4.4771582006293345E-3</v>
      </c>
      <c r="BA94" s="45">
        <v>4.543138148106406E-3</v>
      </c>
      <c r="BB94" s="45">
        <v>4.5963919638461366E-3</v>
      </c>
      <c r="BC94" s="45">
        <v>4.5967580421263799E-3</v>
      </c>
      <c r="BD94" s="45">
        <v>4.5968898799845876E-3</v>
      </c>
      <c r="BE94" s="45">
        <v>4.5969351982141802E-3</v>
      </c>
      <c r="BF94" s="45">
        <v>4.5969500976929178E-3</v>
      </c>
    </row>
    <row r="95" spans="1:58" ht="13.5" thickBot="1" x14ac:dyDescent="0.25">
      <c r="A95" s="6" t="s">
        <v>1137</v>
      </c>
      <c r="B95" s="6" t="s">
        <v>1351</v>
      </c>
      <c r="C95" s="6" t="s">
        <v>42</v>
      </c>
      <c r="D95" s="6" t="s">
        <v>1137</v>
      </c>
      <c r="E95" s="6">
        <v>18.637731533753836</v>
      </c>
      <c r="F95" s="6" t="s">
        <v>19</v>
      </c>
      <c r="G95" s="21" t="s">
        <v>1158</v>
      </c>
      <c r="H95" s="21" t="s">
        <v>1159</v>
      </c>
      <c r="I95" s="21" t="s">
        <v>1160</v>
      </c>
      <c r="J95" s="21" t="s">
        <v>1365</v>
      </c>
      <c r="K95" s="21" t="s">
        <v>15</v>
      </c>
      <c r="L95" s="21" t="s">
        <v>54</v>
      </c>
      <c r="M95" s="3">
        <v>12.546866433978218</v>
      </c>
      <c r="N95" s="3">
        <v>18.637731533753836</v>
      </c>
      <c r="O95" s="21" t="s">
        <v>1162</v>
      </c>
      <c r="P95" s="21"/>
      <c r="Q95" s="46">
        <v>8.0774018636428375E-4</v>
      </c>
      <c r="R95" s="46">
        <v>8.1392484264120241E-4</v>
      </c>
      <c r="S95" s="46">
        <v>8.2015397783953494E-4</v>
      </c>
      <c r="T95" s="46">
        <v>8.2665252364252971E-4</v>
      </c>
      <c r="U95" s="46">
        <v>8.3338635688577157E-4</v>
      </c>
      <c r="V95" s="46">
        <v>7.5629658209276163E-4</v>
      </c>
      <c r="W95" s="46">
        <v>6.1016275323584688E-4</v>
      </c>
      <c r="X95" s="46">
        <v>4.9232513814527587E-4</v>
      </c>
      <c r="Y95" s="46">
        <v>3.9728141704349705E-4</v>
      </c>
      <c r="Z95" s="46">
        <v>3.2061184985416973E-4</v>
      </c>
      <c r="AA95" s="46">
        <v>2.5875356043083137E-4</v>
      </c>
      <c r="AB95" s="46">
        <v>2.0883183373655796E-4</v>
      </c>
      <c r="AC95" s="46">
        <v>1.6854920924778375E-4</v>
      </c>
      <c r="AD95" s="46">
        <v>1.3603915535092748E-4</v>
      </c>
      <c r="AE95" s="46">
        <v>1.0980121585156769E-4</v>
      </c>
      <c r="AF95" s="46">
        <v>8.8622891356344142E-5</v>
      </c>
      <c r="AG95" s="46">
        <v>6.0921297764791391E-7</v>
      </c>
      <c r="AH95" s="46">
        <v>2.1939934298200994E-7</v>
      </c>
      <c r="AI95" s="46">
        <v>7.5416803131661762E-8</v>
      </c>
      <c r="AJ95" s="46">
        <v>2.4795122511333257E-8</v>
      </c>
      <c r="AK95" s="46">
        <v>8.6628390022803932E-3</v>
      </c>
      <c r="AL95" s="45">
        <v>7.6500623179651594E-3</v>
      </c>
      <c r="AM95" s="45">
        <v>8.0774018636428375E-4</v>
      </c>
      <c r="AN95" s="45">
        <v>1.6216650290054862E-3</v>
      </c>
      <c r="AO95" s="45">
        <v>2.4418190068450211E-3</v>
      </c>
      <c r="AP95" s="45">
        <v>3.2684715304875508E-3</v>
      </c>
      <c r="AQ95" s="45">
        <v>4.1018578873733228E-3</v>
      </c>
      <c r="AR95" s="45">
        <v>4.858154469466084E-3</v>
      </c>
      <c r="AS95" s="45">
        <v>5.468317222701931E-3</v>
      </c>
      <c r="AT95" s="45">
        <v>5.9606423608472067E-3</v>
      </c>
      <c r="AU95" s="45">
        <v>6.3579237778907038E-3</v>
      </c>
      <c r="AV95" s="45">
        <v>6.6785356277448736E-3</v>
      </c>
      <c r="AW95" s="45">
        <v>6.9372891881757052E-3</v>
      </c>
      <c r="AX95" s="45">
        <v>7.1461210219122629E-3</v>
      </c>
      <c r="AY95" s="45">
        <v>7.3146702311600465E-3</v>
      </c>
      <c r="AZ95" s="45">
        <v>7.4507093865109741E-3</v>
      </c>
      <c r="BA95" s="45">
        <v>7.5605106023625421E-3</v>
      </c>
      <c r="BB95" s="45">
        <v>7.6491334937188859E-3</v>
      </c>
      <c r="BC95" s="45">
        <v>7.6497427066965339E-3</v>
      </c>
      <c r="BD95" s="45">
        <v>7.6499621060395163E-3</v>
      </c>
      <c r="BE95" s="45">
        <v>7.6500375228426478E-3</v>
      </c>
      <c r="BF95" s="45">
        <v>7.6500623179651594E-3</v>
      </c>
    </row>
    <row r="96" spans="1:58" ht="13.5" thickBot="1" x14ac:dyDescent="0.25">
      <c r="A96" s="6" t="s">
        <v>1359</v>
      </c>
      <c r="B96" s="6" t="s">
        <v>1358</v>
      </c>
      <c r="C96" s="6" t="s">
        <v>42</v>
      </c>
      <c r="D96" s="6" t="s">
        <v>1359</v>
      </c>
      <c r="E96" s="6">
        <v>160.12244086577246</v>
      </c>
      <c r="F96" s="6" t="s">
        <v>19</v>
      </c>
      <c r="G96" s="21" t="s">
        <v>1158</v>
      </c>
      <c r="H96" s="21" t="s">
        <v>1159</v>
      </c>
      <c r="I96" s="21" t="s">
        <v>1160</v>
      </c>
      <c r="J96" s="21" t="s">
        <v>1365</v>
      </c>
      <c r="K96" s="21" t="s">
        <v>15</v>
      </c>
      <c r="L96" s="21" t="s">
        <v>55</v>
      </c>
      <c r="M96" s="3">
        <v>107.79395952704667</v>
      </c>
      <c r="N96" s="3">
        <v>160.12244086577246</v>
      </c>
      <c r="O96" s="21" t="s">
        <v>1162</v>
      </c>
      <c r="P96" s="21"/>
      <c r="Q96" s="46">
        <v>2.0193504659107096E-4</v>
      </c>
      <c r="R96" s="46">
        <v>2.0348121066030063E-4</v>
      </c>
      <c r="S96" s="46">
        <v>2.0503849445988379E-4</v>
      </c>
      <c r="T96" s="46">
        <v>2.0666313091063248E-4</v>
      </c>
      <c r="U96" s="46">
        <v>2.0834658922144292E-4</v>
      </c>
      <c r="V96" s="46">
        <v>1.8907414552319046E-4</v>
      </c>
      <c r="W96" s="46">
        <v>1.5254068830896177E-4</v>
      </c>
      <c r="X96" s="46">
        <v>1.2308128453631902E-4</v>
      </c>
      <c r="Y96" s="46">
        <v>9.9320354260874289E-5</v>
      </c>
      <c r="Z96" s="46">
        <v>8.0152962463542432E-5</v>
      </c>
      <c r="AA96" s="46">
        <v>6.4688390107707857E-5</v>
      </c>
      <c r="AB96" s="46">
        <v>5.2207958434139504E-5</v>
      </c>
      <c r="AC96" s="46">
        <v>4.213730231194595E-5</v>
      </c>
      <c r="AD96" s="46">
        <v>3.4009788837731876E-5</v>
      </c>
      <c r="AE96" s="46">
        <v>2.7450303962891928E-5</v>
      </c>
      <c r="AF96" s="46">
        <v>2.2155722839086042E-5</v>
      </c>
      <c r="AG96" s="46">
        <v>1.5230324441197853E-7</v>
      </c>
      <c r="AH96" s="46">
        <v>5.4849835745502498E-8</v>
      </c>
      <c r="AI96" s="46">
        <v>1.8854200782915444E-8</v>
      </c>
      <c r="AJ96" s="46">
        <v>6.1987806278333159E-9</v>
      </c>
      <c r="AK96" s="46">
        <v>2.1657097505700987E-3</v>
      </c>
      <c r="AL96" s="45">
        <v>1.9125155794912903E-3</v>
      </c>
      <c r="AM96" s="45">
        <v>2.0193504659107096E-4</v>
      </c>
      <c r="AN96" s="45">
        <v>4.0541625725137159E-4</v>
      </c>
      <c r="AO96" s="45">
        <v>6.1045475171125538E-4</v>
      </c>
      <c r="AP96" s="45">
        <v>8.1711788262188792E-4</v>
      </c>
      <c r="AQ96" s="45">
        <v>1.0254644718433309E-3</v>
      </c>
      <c r="AR96" s="45">
        <v>1.2145386173665214E-3</v>
      </c>
      <c r="AS96" s="45">
        <v>1.3670793056754832E-3</v>
      </c>
      <c r="AT96" s="45">
        <v>1.4901605902118021E-3</v>
      </c>
      <c r="AU96" s="45">
        <v>1.5894809444726764E-3</v>
      </c>
      <c r="AV96" s="45">
        <v>1.6696339069362188E-3</v>
      </c>
      <c r="AW96" s="45">
        <v>1.7343222970439267E-3</v>
      </c>
      <c r="AX96" s="45">
        <v>1.7865302554780662E-3</v>
      </c>
      <c r="AY96" s="45">
        <v>1.8286675577900121E-3</v>
      </c>
      <c r="AZ96" s="45">
        <v>1.862677346627744E-3</v>
      </c>
      <c r="BA96" s="45">
        <v>1.890127650590636E-3</v>
      </c>
      <c r="BB96" s="45">
        <v>1.9122833734297219E-3</v>
      </c>
      <c r="BC96" s="45">
        <v>1.9124356766741339E-3</v>
      </c>
      <c r="BD96" s="45">
        <v>1.9124905265098795E-3</v>
      </c>
      <c r="BE96" s="45">
        <v>1.9125093807106624E-3</v>
      </c>
      <c r="BF96" s="45">
        <v>1.9125155794912903E-3</v>
      </c>
    </row>
    <row r="97" spans="1:58" ht="13.5" thickBot="1" x14ac:dyDescent="0.25">
      <c r="A97" s="6" t="s">
        <v>1141</v>
      </c>
      <c r="B97" s="6" t="s">
        <v>1141</v>
      </c>
      <c r="C97" s="6" t="s">
        <v>42</v>
      </c>
      <c r="D97" s="6" t="s">
        <v>1141</v>
      </c>
      <c r="E97" s="6">
        <v>9.2144578613875296</v>
      </c>
      <c r="F97" s="6" t="s">
        <v>19</v>
      </c>
      <c r="G97" s="21" t="s">
        <v>1158</v>
      </c>
      <c r="H97" s="21" t="s">
        <v>1159</v>
      </c>
      <c r="I97" s="21" t="s">
        <v>1160</v>
      </c>
      <c r="J97" s="21" t="s">
        <v>1365</v>
      </c>
      <c r="K97" s="21" t="s">
        <v>16</v>
      </c>
      <c r="L97" s="21" t="s">
        <v>43</v>
      </c>
      <c r="M97" s="3">
        <v>6.2031461199540265</v>
      </c>
      <c r="N97" s="3">
        <v>9.2144578613875296</v>
      </c>
      <c r="O97" s="21" t="s">
        <v>1162</v>
      </c>
      <c r="P97" s="21"/>
      <c r="Q97" s="46">
        <v>9.2713479287886268E-3</v>
      </c>
      <c r="R97" s="46">
        <v>9.386312543086207E-3</v>
      </c>
      <c r="S97" s="46">
        <v>9.4983838285030327E-3</v>
      </c>
      <c r="T97" s="46">
        <v>9.6151026746960997E-3</v>
      </c>
      <c r="U97" s="46">
        <v>9.7289668960202653E-3</v>
      </c>
      <c r="V97" s="46">
        <v>8.9284085622244724E-3</v>
      </c>
      <c r="W97" s="46">
        <v>7.2255270178737726E-3</v>
      </c>
      <c r="X97" s="46">
        <v>5.8448608528465446E-3</v>
      </c>
      <c r="Y97" s="46">
        <v>4.7293153163056115E-3</v>
      </c>
      <c r="Z97" s="46">
        <v>3.8250165407754874E-3</v>
      </c>
      <c r="AA97" s="46">
        <v>3.1148799687482792E-3</v>
      </c>
      <c r="AB97" s="46">
        <v>2.5211498457385706E-3</v>
      </c>
      <c r="AC97" s="46">
        <v>2.0410868033497688E-3</v>
      </c>
      <c r="AD97" s="46">
        <v>1.652239559146897E-3</v>
      </c>
      <c r="AE97" s="46">
        <v>1.3368839084082135E-3</v>
      </c>
      <c r="AF97" s="46">
        <v>1.0896546706278076E-3</v>
      </c>
      <c r="AG97" s="46">
        <v>7.4909823604467399E-6</v>
      </c>
      <c r="AH97" s="46">
        <v>2.7073605556140462E-6</v>
      </c>
      <c r="AI97" s="46">
        <v>9.3387622780443282E-7</v>
      </c>
      <c r="AJ97" s="46">
        <v>3.0808324885865537E-7</v>
      </c>
      <c r="AK97" s="46">
        <v>0.10763712028210939</v>
      </c>
      <c r="AL97" s="45">
        <v>8.9820577219532405E-2</v>
      </c>
      <c r="AM97" s="45">
        <v>9.2713479287886268E-3</v>
      </c>
      <c r="AN97" s="45">
        <v>1.8657660471874834E-2</v>
      </c>
      <c r="AO97" s="45">
        <v>2.8156044300377867E-2</v>
      </c>
      <c r="AP97" s="45">
        <v>3.7771146975073965E-2</v>
      </c>
      <c r="AQ97" s="45">
        <v>4.7500113871094228E-2</v>
      </c>
      <c r="AR97" s="45">
        <v>5.6428522433318702E-2</v>
      </c>
      <c r="AS97" s="45">
        <v>6.3654049451192476E-2</v>
      </c>
      <c r="AT97" s="45">
        <v>6.9498910304039027E-2</v>
      </c>
      <c r="AU97" s="45">
        <v>7.4228225620344646E-2</v>
      </c>
      <c r="AV97" s="45">
        <v>7.805324216112014E-2</v>
      </c>
      <c r="AW97" s="45">
        <v>8.1168122129868417E-2</v>
      </c>
      <c r="AX97" s="45">
        <v>8.3689271975606994E-2</v>
      </c>
      <c r="AY97" s="45">
        <v>8.5730358778956767E-2</v>
      </c>
      <c r="AZ97" s="45">
        <v>8.7382598338103662E-2</v>
      </c>
      <c r="BA97" s="45">
        <v>8.8719482246511869E-2</v>
      </c>
      <c r="BB97" s="45">
        <v>8.9809136917139681E-2</v>
      </c>
      <c r="BC97" s="45">
        <v>8.9816627899500123E-2</v>
      </c>
      <c r="BD97" s="45">
        <v>8.9819335260055741E-2</v>
      </c>
      <c r="BE97" s="45">
        <v>8.9820269136283548E-2</v>
      </c>
      <c r="BF97" s="45">
        <v>8.9820577219532405E-2</v>
      </c>
    </row>
    <row r="98" spans="1:58" ht="13.5" thickBot="1" x14ac:dyDescent="0.25">
      <c r="A98" s="6" t="s">
        <v>1350</v>
      </c>
      <c r="B98" s="6" t="s">
        <v>1350</v>
      </c>
      <c r="C98" s="6" t="s">
        <v>42</v>
      </c>
      <c r="D98" s="6" t="s">
        <v>1350</v>
      </c>
      <c r="E98" s="6">
        <v>3.4418710246947537</v>
      </c>
      <c r="F98" s="6" t="s">
        <v>19</v>
      </c>
      <c r="G98" s="21" t="s">
        <v>1158</v>
      </c>
      <c r="H98" s="21" t="s">
        <v>1159</v>
      </c>
      <c r="I98" s="21" t="s">
        <v>1160</v>
      </c>
      <c r="J98" s="21" t="s">
        <v>1365</v>
      </c>
      <c r="K98" s="21" t="s">
        <v>16</v>
      </c>
      <c r="L98" s="21" t="s">
        <v>44</v>
      </c>
      <c r="M98" s="3">
        <v>2.3170575212769453</v>
      </c>
      <c r="N98" s="3">
        <v>3.4418710246947537</v>
      </c>
      <c r="O98" s="21" t="s">
        <v>1162</v>
      </c>
      <c r="P98" s="21"/>
      <c r="Q98" s="46">
        <v>9.2713479287886268E-3</v>
      </c>
      <c r="R98" s="46">
        <v>9.386312543086207E-3</v>
      </c>
      <c r="S98" s="46">
        <v>9.4983838285030327E-3</v>
      </c>
      <c r="T98" s="46">
        <v>9.6151026746960997E-3</v>
      </c>
      <c r="U98" s="46">
        <v>9.7289668960202653E-3</v>
      </c>
      <c r="V98" s="46">
        <v>8.9284085622244724E-3</v>
      </c>
      <c r="W98" s="46">
        <v>7.2255270178737726E-3</v>
      </c>
      <c r="X98" s="46">
        <v>5.8448608528465446E-3</v>
      </c>
      <c r="Y98" s="46">
        <v>4.7293153163056115E-3</v>
      </c>
      <c r="Z98" s="46">
        <v>3.8250165407754874E-3</v>
      </c>
      <c r="AA98" s="46">
        <v>3.1148799687482792E-3</v>
      </c>
      <c r="AB98" s="46">
        <v>2.5211498457385706E-3</v>
      </c>
      <c r="AC98" s="46">
        <v>2.0410868033497688E-3</v>
      </c>
      <c r="AD98" s="46">
        <v>1.652239559146897E-3</v>
      </c>
      <c r="AE98" s="46">
        <v>1.3368839084082135E-3</v>
      </c>
      <c r="AF98" s="46">
        <v>1.0896546706278076E-3</v>
      </c>
      <c r="AG98" s="46">
        <v>7.4909823604467399E-6</v>
      </c>
      <c r="AH98" s="46">
        <v>2.7073605556140462E-6</v>
      </c>
      <c r="AI98" s="46">
        <v>9.3387622780443282E-7</v>
      </c>
      <c r="AJ98" s="46">
        <v>3.0808324885865537E-7</v>
      </c>
      <c r="AK98" s="46">
        <v>0.10763712028210939</v>
      </c>
      <c r="AL98" s="45">
        <v>8.9820577219532405E-2</v>
      </c>
      <c r="AM98" s="45">
        <v>9.2713479287886268E-3</v>
      </c>
      <c r="AN98" s="45">
        <v>1.8657660471874834E-2</v>
      </c>
      <c r="AO98" s="45">
        <v>2.8156044300377867E-2</v>
      </c>
      <c r="AP98" s="45">
        <v>3.7771146975073965E-2</v>
      </c>
      <c r="AQ98" s="45">
        <v>4.7500113871094228E-2</v>
      </c>
      <c r="AR98" s="45">
        <v>5.6428522433318702E-2</v>
      </c>
      <c r="AS98" s="45">
        <v>6.3654049451192476E-2</v>
      </c>
      <c r="AT98" s="45">
        <v>6.9498910304039027E-2</v>
      </c>
      <c r="AU98" s="45">
        <v>7.4228225620344646E-2</v>
      </c>
      <c r="AV98" s="45">
        <v>7.805324216112014E-2</v>
      </c>
      <c r="AW98" s="45">
        <v>8.1168122129868417E-2</v>
      </c>
      <c r="AX98" s="45">
        <v>8.3689271975606994E-2</v>
      </c>
      <c r="AY98" s="45">
        <v>8.5730358778956767E-2</v>
      </c>
      <c r="AZ98" s="45">
        <v>8.7382598338103662E-2</v>
      </c>
      <c r="BA98" s="45">
        <v>8.8719482246511869E-2</v>
      </c>
      <c r="BB98" s="45">
        <v>8.9809136917139681E-2</v>
      </c>
      <c r="BC98" s="45">
        <v>8.9816627899500123E-2</v>
      </c>
      <c r="BD98" s="45">
        <v>8.9819335260055741E-2</v>
      </c>
      <c r="BE98" s="45">
        <v>8.9820269136283548E-2</v>
      </c>
      <c r="BF98" s="45">
        <v>8.9820577219532405E-2</v>
      </c>
    </row>
    <row r="99" spans="1:58" ht="13.5" thickBot="1" x14ac:dyDescent="0.25">
      <c r="A99" s="6" t="s">
        <v>1352</v>
      </c>
      <c r="B99" s="6" t="s">
        <v>1137</v>
      </c>
      <c r="C99" s="6" t="s">
        <v>42</v>
      </c>
      <c r="D99" s="6" t="s">
        <v>1352</v>
      </c>
      <c r="E99" s="6">
        <v>22.81329392767449</v>
      </c>
      <c r="F99" s="6" t="s">
        <v>19</v>
      </c>
      <c r="G99" s="21" t="s">
        <v>1158</v>
      </c>
      <c r="H99" s="21" t="s">
        <v>1159</v>
      </c>
      <c r="I99" s="21" t="s">
        <v>1160</v>
      </c>
      <c r="J99" s="21" t="s">
        <v>1365</v>
      </c>
      <c r="K99" s="21" t="s">
        <v>16</v>
      </c>
      <c r="L99" s="21" t="s">
        <v>45</v>
      </c>
      <c r="M99" s="3">
        <v>15.357842842152333</v>
      </c>
      <c r="N99" s="3">
        <v>22.81329392767449</v>
      </c>
      <c r="O99" s="21" t="s">
        <v>1162</v>
      </c>
      <c r="P99" s="21"/>
      <c r="Q99" s="46">
        <v>1.6300745613863233E-2</v>
      </c>
      <c r="R99" s="46">
        <v>1.6502874683622524E-2</v>
      </c>
      <c r="S99" s="46">
        <v>1.6699916745707772E-2</v>
      </c>
      <c r="T99" s="46">
        <v>1.6905130079815211E-2</v>
      </c>
      <c r="U99" s="46">
        <v>1.7105324455064849E-2</v>
      </c>
      <c r="V99" s="46">
        <v>1.569779473570844E-2</v>
      </c>
      <c r="W99" s="46">
        <v>1.2703813808856294E-2</v>
      </c>
      <c r="X99" s="46">
        <v>1.0276347154963011E-2</v>
      </c>
      <c r="Y99" s="46">
        <v>8.3150116348742701E-3</v>
      </c>
      <c r="Z99" s="46">
        <v>6.7250870185115493E-3</v>
      </c>
      <c r="AA99" s="46">
        <v>5.4765354917403128E-3</v>
      </c>
      <c r="AB99" s="46">
        <v>4.4326480470229272E-3</v>
      </c>
      <c r="AC99" s="46">
        <v>3.58860836771175E-3</v>
      </c>
      <c r="AD99" s="46">
        <v>2.9049429439688898E-3</v>
      </c>
      <c r="AE99" s="46">
        <v>2.350489343470992E-3</v>
      </c>
      <c r="AF99" s="46">
        <v>1.915814585892969E-3</v>
      </c>
      <c r="AG99" s="46">
        <v>1.3170533431974593E-5</v>
      </c>
      <c r="AH99" s="46">
        <v>4.7600409391429416E-6</v>
      </c>
      <c r="AI99" s="46">
        <v>1.6419272517004155E-6</v>
      </c>
      <c r="AJ99" s="46">
        <v>5.4166737200570397E-7</v>
      </c>
      <c r="AK99" s="46">
        <v>0.18924597909645174</v>
      </c>
      <c r="AL99" s="45">
        <v>0.15792119887978978</v>
      </c>
      <c r="AM99" s="45">
        <v>1.6300745613863233E-2</v>
      </c>
      <c r="AN99" s="45">
        <v>3.2803620297485757E-2</v>
      </c>
      <c r="AO99" s="45">
        <v>4.9503537043193532E-2</v>
      </c>
      <c r="AP99" s="45">
        <v>6.6408667123008747E-2</v>
      </c>
      <c r="AQ99" s="45">
        <v>8.3513991578073599E-2</v>
      </c>
      <c r="AR99" s="45">
        <v>9.9211786313782038E-2</v>
      </c>
      <c r="AS99" s="45">
        <v>0.11191560012263833</v>
      </c>
      <c r="AT99" s="45">
        <v>0.12219194727760134</v>
      </c>
      <c r="AU99" s="45">
        <v>0.1305069589124756</v>
      </c>
      <c r="AV99" s="45">
        <v>0.13723204593098715</v>
      </c>
      <c r="AW99" s="45">
        <v>0.14270858142272747</v>
      </c>
      <c r="AX99" s="45">
        <v>0.14714122946975039</v>
      </c>
      <c r="AY99" s="45">
        <v>0.15072983783746213</v>
      </c>
      <c r="AZ99" s="45">
        <v>0.15363478078143103</v>
      </c>
      <c r="BA99" s="45">
        <v>0.15598527012490201</v>
      </c>
      <c r="BB99" s="45">
        <v>0.15790108471079498</v>
      </c>
      <c r="BC99" s="45">
        <v>0.15791425524422695</v>
      </c>
      <c r="BD99" s="45">
        <v>0.15791901528516608</v>
      </c>
      <c r="BE99" s="45">
        <v>0.15792065721241777</v>
      </c>
      <c r="BF99" s="45">
        <v>0.15792119887978978</v>
      </c>
    </row>
    <row r="100" spans="1:58" ht="13.5" thickBot="1" x14ac:dyDescent="0.25">
      <c r="A100" s="6" t="s">
        <v>1350</v>
      </c>
      <c r="B100" s="6" t="s">
        <v>1350</v>
      </c>
      <c r="C100" s="6" t="s">
        <v>42</v>
      </c>
      <c r="D100" s="6" t="s">
        <v>1350</v>
      </c>
      <c r="E100" s="6">
        <v>1.2107823431002041</v>
      </c>
      <c r="F100" s="6" t="s">
        <v>19</v>
      </c>
      <c r="G100" s="21" t="s">
        <v>1158</v>
      </c>
      <c r="H100" s="21" t="s">
        <v>1159</v>
      </c>
      <c r="I100" s="21" t="s">
        <v>1160</v>
      </c>
      <c r="J100" s="21" t="s">
        <v>1365</v>
      </c>
      <c r="K100" s="21" t="s">
        <v>16</v>
      </c>
      <c r="L100" s="21" t="s">
        <v>46</v>
      </c>
      <c r="M100" s="3">
        <v>0.81509513708708936</v>
      </c>
      <c r="N100" s="3">
        <v>1.2107823431002041</v>
      </c>
      <c r="O100" s="21" t="s">
        <v>1162</v>
      </c>
      <c r="P100" s="21"/>
      <c r="Q100" s="46">
        <v>9.7536132170617046E-2</v>
      </c>
      <c r="R100" s="46">
        <v>9.87455791573119E-2</v>
      </c>
      <c r="S100" s="46">
        <v>9.9924587839857845E-2</v>
      </c>
      <c r="T100" s="46">
        <v>0.10115248963973954</v>
      </c>
      <c r="U100" s="46">
        <v>0.10235036030815586</v>
      </c>
      <c r="V100" s="46">
        <v>9.3928352628675146E-2</v>
      </c>
      <c r="W100" s="46">
        <v>7.6013753731468667E-2</v>
      </c>
      <c r="X100" s="46">
        <v>6.1488914561379435E-2</v>
      </c>
      <c r="Y100" s="46">
        <v>4.9753188782332473E-2</v>
      </c>
      <c r="Z100" s="46">
        <v>4.0239814290371455E-2</v>
      </c>
      <c r="AA100" s="46">
        <v>3.276905868067613E-2</v>
      </c>
      <c r="AB100" s="46">
        <v>2.6522918400282404E-2</v>
      </c>
      <c r="AC100" s="46">
        <v>2.1472574835106704E-2</v>
      </c>
      <c r="AD100" s="46">
        <v>1.7381836735743093E-2</v>
      </c>
      <c r="AE100" s="46">
        <v>1.4064242501609111E-2</v>
      </c>
      <c r="AF100" s="46">
        <v>1.1463349535688328E-2</v>
      </c>
      <c r="AG100" s="46">
        <v>7.8806388370731534E-5</v>
      </c>
      <c r="AH100" s="46">
        <v>2.8481886238562185E-5</v>
      </c>
      <c r="AI100" s="46">
        <v>9.8245342409484595E-6</v>
      </c>
      <c r="AJ100" s="46">
        <v>3.241087349006121E-6</v>
      </c>
      <c r="AK100" s="46">
        <v>1.1323605230800715</v>
      </c>
      <c r="AL100" s="45">
        <v>0.9449275076952145</v>
      </c>
      <c r="AM100" s="45">
        <v>9.7536132170617046E-2</v>
      </c>
      <c r="AN100" s="45">
        <v>0.19628171132792893</v>
      </c>
      <c r="AO100" s="45">
        <v>0.29620629916778679</v>
      </c>
      <c r="AP100" s="45">
        <v>0.39735878880752634</v>
      </c>
      <c r="AQ100" s="45">
        <v>0.49970914911568221</v>
      </c>
      <c r="AR100" s="45">
        <v>0.59363750174435737</v>
      </c>
      <c r="AS100" s="45">
        <v>0.66965125547582605</v>
      </c>
      <c r="AT100" s="45">
        <v>0.73114017003720544</v>
      </c>
      <c r="AU100" s="45">
        <v>0.78089335881953792</v>
      </c>
      <c r="AV100" s="45">
        <v>0.82113317310990941</v>
      </c>
      <c r="AW100" s="45">
        <v>0.85390223179058555</v>
      </c>
      <c r="AX100" s="45">
        <v>0.88042515019086798</v>
      </c>
      <c r="AY100" s="45">
        <v>0.90189772502597465</v>
      </c>
      <c r="AZ100" s="45">
        <v>0.91927956176171777</v>
      </c>
      <c r="BA100" s="45">
        <v>0.93334380426332686</v>
      </c>
      <c r="BB100" s="45">
        <v>0.94480715379901514</v>
      </c>
      <c r="BC100" s="45">
        <v>0.94488596018738591</v>
      </c>
      <c r="BD100" s="45">
        <v>0.94491444207362452</v>
      </c>
      <c r="BE100" s="45">
        <v>0.94492426660786544</v>
      </c>
      <c r="BF100" s="45">
        <v>0.9449275076952145</v>
      </c>
    </row>
    <row r="101" spans="1:58" ht="13.5" thickBot="1" x14ac:dyDescent="0.25">
      <c r="A101" s="6" t="s">
        <v>1350</v>
      </c>
      <c r="B101" s="6" t="s">
        <v>1350</v>
      </c>
      <c r="C101" s="6" t="s">
        <v>42</v>
      </c>
      <c r="D101" s="6" t="s">
        <v>1350</v>
      </c>
      <c r="E101" s="6">
        <v>4.0763594286098543</v>
      </c>
      <c r="F101" s="6" t="s">
        <v>19</v>
      </c>
      <c r="G101" s="21" t="s">
        <v>1158</v>
      </c>
      <c r="H101" s="21" t="s">
        <v>1159</v>
      </c>
      <c r="I101" s="21" t="s">
        <v>1160</v>
      </c>
      <c r="J101" s="21" t="s">
        <v>1365</v>
      </c>
      <c r="K101" s="21" t="s">
        <v>16</v>
      </c>
      <c r="L101" s="21" t="s">
        <v>47</v>
      </c>
      <c r="M101" s="3">
        <v>2.7441932616653784</v>
      </c>
      <c r="N101" s="3">
        <v>4.0763594286098543</v>
      </c>
      <c r="O101" s="21" t="s">
        <v>1162</v>
      </c>
      <c r="P101" s="21"/>
      <c r="Q101" s="46">
        <v>0.10108928577293537</v>
      </c>
      <c r="R101" s="46">
        <v>0.10234279182596751</v>
      </c>
      <c r="S101" s="46">
        <v>0.10356475073479704</v>
      </c>
      <c r="T101" s="46">
        <v>0.10483738389326808</v>
      </c>
      <c r="U101" s="46">
        <v>0.10607889191315482</v>
      </c>
      <c r="V101" s="46">
        <v>9.735007806595819E-2</v>
      </c>
      <c r="W101" s="46">
        <v>7.8782866437560453E-2</v>
      </c>
      <c r="X101" s="46">
        <v>6.3728900435478159E-2</v>
      </c>
      <c r="Y101" s="46">
        <v>5.1565652717641401E-2</v>
      </c>
      <c r="Z101" s="46">
        <v>4.170571454621045E-2</v>
      </c>
      <c r="AA101" s="46">
        <v>3.3962806026451041E-2</v>
      </c>
      <c r="AB101" s="46">
        <v>2.7489124471414144E-2</v>
      </c>
      <c r="AC101" s="46">
        <v>2.2254801430815339E-2</v>
      </c>
      <c r="AD101" s="46">
        <v>1.8015041420387335E-2</v>
      </c>
      <c r="AE101" s="46">
        <v>1.4576590211082105E-2</v>
      </c>
      <c r="AF101" s="46">
        <v>1.1880949052820248E-2</v>
      </c>
      <c r="AG101" s="46">
        <v>8.1677234245933425E-5</v>
      </c>
      <c r="AH101" s="46">
        <v>2.9519455746776235E-5</v>
      </c>
      <c r="AI101" s="46">
        <v>1.0182433190316905E-5</v>
      </c>
      <c r="AJ101" s="46">
        <v>3.3591572471378681E-6</v>
      </c>
      <c r="AK101" s="46">
        <v>1.1736113988546708</v>
      </c>
      <c r="AL101" s="45">
        <v>0.97935036723637192</v>
      </c>
      <c r="AM101" s="45">
        <v>0.10108928577293537</v>
      </c>
      <c r="AN101" s="45">
        <v>0.20343207759890286</v>
      </c>
      <c r="AO101" s="45">
        <v>0.3069968283336999</v>
      </c>
      <c r="AP101" s="45">
        <v>0.41183421222696798</v>
      </c>
      <c r="AQ101" s="45">
        <v>0.51791310414012282</v>
      </c>
      <c r="AR101" s="45">
        <v>0.61526318220608101</v>
      </c>
      <c r="AS101" s="45">
        <v>0.6940460486436415</v>
      </c>
      <c r="AT101" s="45">
        <v>0.75777494907911969</v>
      </c>
      <c r="AU101" s="45">
        <v>0.80934060179676104</v>
      </c>
      <c r="AV101" s="45">
        <v>0.85104631634297145</v>
      </c>
      <c r="AW101" s="45">
        <v>0.88500912236942253</v>
      </c>
      <c r="AX101" s="45">
        <v>0.91249824684083669</v>
      </c>
      <c r="AY101" s="45">
        <v>0.93475304827165207</v>
      </c>
      <c r="AZ101" s="45">
        <v>0.95276808969203941</v>
      </c>
      <c r="BA101" s="45">
        <v>0.96734467990312156</v>
      </c>
      <c r="BB101" s="45">
        <v>0.97922562895594178</v>
      </c>
      <c r="BC101" s="45">
        <v>0.97930730619018769</v>
      </c>
      <c r="BD101" s="45">
        <v>0.97933682564593449</v>
      </c>
      <c r="BE101" s="45">
        <v>0.97934700807912478</v>
      </c>
      <c r="BF101" s="45">
        <v>0.97935036723637192</v>
      </c>
    </row>
    <row r="102" spans="1:58" ht="13.5" thickBot="1" x14ac:dyDescent="0.25">
      <c r="A102" s="6" t="s">
        <v>1351</v>
      </c>
      <c r="B102" s="6" t="s">
        <v>1141</v>
      </c>
      <c r="C102" s="6" t="s">
        <v>42</v>
      </c>
      <c r="D102" s="6" t="s">
        <v>1351</v>
      </c>
      <c r="E102" s="6">
        <v>11.183160939127802</v>
      </c>
      <c r="F102" s="6" t="s">
        <v>19</v>
      </c>
      <c r="G102" s="21" t="s">
        <v>1158</v>
      </c>
      <c r="H102" s="21" t="s">
        <v>1159</v>
      </c>
      <c r="I102" s="21" t="s">
        <v>1160</v>
      </c>
      <c r="J102" s="21" t="s">
        <v>1365</v>
      </c>
      <c r="K102" s="21" t="s">
        <v>16</v>
      </c>
      <c r="L102" s="21" t="s">
        <v>48</v>
      </c>
      <c r="M102" s="3">
        <v>7.5284712819692761</v>
      </c>
      <c r="N102" s="3">
        <v>11.183160939127802</v>
      </c>
      <c r="O102" s="21" t="s">
        <v>1162</v>
      </c>
      <c r="P102" s="21"/>
      <c r="Q102" s="46">
        <v>4.8531411959435909E-2</v>
      </c>
      <c r="R102" s="46">
        <v>4.9133200944175531E-2</v>
      </c>
      <c r="S102" s="46">
        <v>4.9719844629987256E-2</v>
      </c>
      <c r="T102" s="46">
        <v>5.0330816243989225E-2</v>
      </c>
      <c r="U102" s="46">
        <v>5.0926845157472735E-2</v>
      </c>
      <c r="V102" s="46">
        <v>4.6736275825653949E-2</v>
      </c>
      <c r="W102" s="46">
        <v>3.7822442973972567E-2</v>
      </c>
      <c r="X102" s="46">
        <v>3.0595265335073864E-2</v>
      </c>
      <c r="Y102" s="46">
        <v>2.4755877102725254E-2</v>
      </c>
      <c r="Z102" s="46">
        <v>2.0022272372673875E-2</v>
      </c>
      <c r="AA102" s="46">
        <v>1.6305021031312872E-2</v>
      </c>
      <c r="AB102" s="46">
        <v>1.3197106042701764E-2</v>
      </c>
      <c r="AC102" s="46">
        <v>1.068418802305463E-2</v>
      </c>
      <c r="AD102" s="46">
        <v>8.6487444238447092E-3</v>
      </c>
      <c r="AE102" s="46">
        <v>6.9979968607840806E-3</v>
      </c>
      <c r="AF102" s="46">
        <v>5.7038609833156249E-3</v>
      </c>
      <c r="AG102" s="46">
        <v>3.9211984460948675E-5</v>
      </c>
      <c r="AH102" s="46">
        <v>1.417183687382121E-5</v>
      </c>
      <c r="AI102" s="46">
        <v>4.8884296306009366E-6</v>
      </c>
      <c r="AJ102" s="46">
        <v>1.6126797508843332E-6</v>
      </c>
      <c r="AK102" s="46">
        <v>0.56343278956428222</v>
      </c>
      <c r="AL102" s="45">
        <v>0.47017105484089006</v>
      </c>
      <c r="AM102" s="45">
        <v>4.8531411959435909E-2</v>
      </c>
      <c r="AN102" s="45">
        <v>9.7664612903611447E-2</v>
      </c>
      <c r="AO102" s="45">
        <v>0.14738445753359869</v>
      </c>
      <c r="AP102" s="45">
        <v>0.19771527377758791</v>
      </c>
      <c r="AQ102" s="45">
        <v>0.24864211893506064</v>
      </c>
      <c r="AR102" s="45">
        <v>0.29537839476071459</v>
      </c>
      <c r="AS102" s="45">
        <v>0.33320083773468717</v>
      </c>
      <c r="AT102" s="45">
        <v>0.36379610306976101</v>
      </c>
      <c r="AU102" s="45">
        <v>0.38855198017248627</v>
      </c>
      <c r="AV102" s="45">
        <v>0.40857425254516017</v>
      </c>
      <c r="AW102" s="45">
        <v>0.42487927357647304</v>
      </c>
      <c r="AX102" s="45">
        <v>0.43807637961917478</v>
      </c>
      <c r="AY102" s="45">
        <v>0.44876056764222944</v>
      </c>
      <c r="AZ102" s="45">
        <v>0.45740931206607416</v>
      </c>
      <c r="BA102" s="45">
        <v>0.46440730892685822</v>
      </c>
      <c r="BB102" s="45">
        <v>0.47011116991017382</v>
      </c>
      <c r="BC102" s="45">
        <v>0.47015038189463476</v>
      </c>
      <c r="BD102" s="45">
        <v>0.47016455373150856</v>
      </c>
      <c r="BE102" s="45">
        <v>0.47016944216113915</v>
      </c>
      <c r="BF102" s="45">
        <v>0.47017105484089006</v>
      </c>
    </row>
    <row r="103" spans="1:58" ht="13.5" thickBot="1" x14ac:dyDescent="0.25">
      <c r="A103" s="6" t="s">
        <v>1138</v>
      </c>
      <c r="B103" s="6" t="s">
        <v>1352</v>
      </c>
      <c r="C103" s="6" t="s">
        <v>42</v>
      </c>
      <c r="D103" s="6" t="s">
        <v>1138</v>
      </c>
      <c r="E103" s="6">
        <v>35.897324986327412</v>
      </c>
      <c r="F103" s="6" t="s">
        <v>19</v>
      </c>
      <c r="G103" s="21" t="s">
        <v>1158</v>
      </c>
      <c r="H103" s="21" t="s">
        <v>1159</v>
      </c>
      <c r="I103" s="21" t="s">
        <v>1160</v>
      </c>
      <c r="J103" s="21" t="s">
        <v>1365</v>
      </c>
      <c r="K103" s="21" t="s">
        <v>16</v>
      </c>
      <c r="L103" s="21" t="s">
        <v>49</v>
      </c>
      <c r="M103" s="3">
        <v>24.165974336783666</v>
      </c>
      <c r="N103" s="3">
        <v>35.897324986327412</v>
      </c>
      <c r="O103" s="21" t="s">
        <v>1162</v>
      </c>
      <c r="P103" s="21"/>
      <c r="Q103" s="46">
        <v>9.8124998311572408E-3</v>
      </c>
      <c r="R103" s="46">
        <v>9.9341747232062419E-3</v>
      </c>
      <c r="S103" s="46">
        <v>1.0052787407971903E-2</v>
      </c>
      <c r="T103" s="46">
        <v>1.0176318923276818E-2</v>
      </c>
      <c r="U103" s="46">
        <v>1.02968291943938E-2</v>
      </c>
      <c r="V103" s="46">
        <v>9.4495437106066425E-3</v>
      </c>
      <c r="W103" s="46">
        <v>7.647268033459745E-3</v>
      </c>
      <c r="X103" s="46">
        <v>6.1860148677634454E-3</v>
      </c>
      <c r="Y103" s="46">
        <v>5.0053569447696816E-3</v>
      </c>
      <c r="Z103" s="46">
        <v>4.0482758762605394E-3</v>
      </c>
      <c r="AA103" s="46">
        <v>3.2966899098361285E-3</v>
      </c>
      <c r="AB103" s="46">
        <v>2.6683048274798306E-3</v>
      </c>
      <c r="AC103" s="46">
        <v>2.1602213687890053E-3</v>
      </c>
      <c r="AD103" s="46">
        <v>1.7486778103557312E-3</v>
      </c>
      <c r="AE103" s="46">
        <v>1.4149154175089203E-3</v>
      </c>
      <c r="AF103" s="46">
        <v>1.1532558538068028E-3</v>
      </c>
      <c r="AG103" s="46">
        <v>7.9282175269081235E-6</v>
      </c>
      <c r="AH103" s="46">
        <v>2.8653843215563299E-6</v>
      </c>
      <c r="AI103" s="46">
        <v>9.8838490347218139E-7</v>
      </c>
      <c r="AJ103" s="46">
        <v>3.2606551394980587E-7</v>
      </c>
      <c r="AK103" s="46">
        <v>0.11391970538769869</v>
      </c>
      <c r="AL103" s="45">
        <v>9.5063242752908367E-2</v>
      </c>
      <c r="AM103" s="45">
        <v>9.8124998311572408E-3</v>
      </c>
      <c r="AN103" s="45">
        <v>1.9746674554363484E-2</v>
      </c>
      <c r="AO103" s="45">
        <v>2.9799461962335388E-2</v>
      </c>
      <c r="AP103" s="45">
        <v>3.9975780885612204E-2</v>
      </c>
      <c r="AQ103" s="45">
        <v>5.0272610080006004E-2</v>
      </c>
      <c r="AR103" s="45">
        <v>5.9722153790612645E-2</v>
      </c>
      <c r="AS103" s="45">
        <v>6.7369421824072392E-2</v>
      </c>
      <c r="AT103" s="45">
        <v>7.355543669183584E-2</v>
      </c>
      <c r="AU103" s="45">
        <v>7.8560793636605522E-2</v>
      </c>
      <c r="AV103" s="45">
        <v>8.2609069512866062E-2</v>
      </c>
      <c r="AW103" s="45">
        <v>8.5905759422702191E-2</v>
      </c>
      <c r="AX103" s="45">
        <v>8.8574064250182022E-2</v>
      </c>
      <c r="AY103" s="45">
        <v>9.0734285618971025E-2</v>
      </c>
      <c r="AZ103" s="45">
        <v>9.2482963429326756E-2</v>
      </c>
      <c r="BA103" s="45">
        <v>9.3897878846835675E-2</v>
      </c>
      <c r="BB103" s="45">
        <v>9.5051134700642484E-2</v>
      </c>
      <c r="BC103" s="45">
        <v>9.5059062918169387E-2</v>
      </c>
      <c r="BD103" s="45">
        <v>9.5061928302490939E-2</v>
      </c>
      <c r="BE103" s="45">
        <v>9.5062916687394416E-2</v>
      </c>
      <c r="BF103" s="45">
        <v>9.5063242752908367E-2</v>
      </c>
    </row>
    <row r="104" spans="1:58" ht="13.5" thickBot="1" x14ac:dyDescent="0.25">
      <c r="A104" s="6" t="s">
        <v>1350</v>
      </c>
      <c r="B104" s="6" t="s">
        <v>1350</v>
      </c>
      <c r="C104" s="6" t="s">
        <v>42</v>
      </c>
      <c r="D104" s="6" t="s">
        <v>1350</v>
      </c>
      <c r="E104" s="6">
        <v>4.0515956690160362</v>
      </c>
      <c r="F104" s="6" t="s">
        <v>19</v>
      </c>
      <c r="G104" s="21" t="s">
        <v>1158</v>
      </c>
      <c r="H104" s="21" t="s">
        <v>1159</v>
      </c>
      <c r="I104" s="21" t="s">
        <v>1160</v>
      </c>
      <c r="J104" s="21" t="s">
        <v>1365</v>
      </c>
      <c r="K104" s="21" t="s">
        <v>16</v>
      </c>
      <c r="L104" s="21" t="s">
        <v>50</v>
      </c>
      <c r="M104" s="3">
        <v>2.727522371033432</v>
      </c>
      <c r="N104" s="3">
        <v>4.0515956690160362</v>
      </c>
      <c r="O104" s="21" t="s">
        <v>1162</v>
      </c>
      <c r="P104" s="21"/>
      <c r="Q104" s="46">
        <v>2.8255240736345683E-3</v>
      </c>
      <c r="R104" s="46">
        <v>2.8605605416658544E-3</v>
      </c>
      <c r="S104" s="46">
        <v>2.8947152425076966E-3</v>
      </c>
      <c r="T104" s="46">
        <v>2.9302863279958508E-3</v>
      </c>
      <c r="U104" s="46">
        <v>2.9649874416794474E-3</v>
      </c>
      <c r="V104" s="46">
        <v>2.721010313233537E-3</v>
      </c>
      <c r="W104" s="46">
        <v>2.2020423233503682E-3</v>
      </c>
      <c r="X104" s="46">
        <v>1.7812722781637607E-3</v>
      </c>
      <c r="Y104" s="46">
        <v>1.4413000548212775E-3</v>
      </c>
      <c r="Z104" s="46">
        <v>1.1657071227423629E-3</v>
      </c>
      <c r="AA104" s="46">
        <v>9.4928681414831672E-4</v>
      </c>
      <c r="AB104" s="46">
        <v>7.6834238528088086E-4</v>
      </c>
      <c r="AC104" s="46">
        <v>6.2203898974980208E-4</v>
      </c>
      <c r="AD104" s="46">
        <v>5.0353440358816206E-4</v>
      </c>
      <c r="AE104" s="46">
        <v>4.0742702095482926E-4</v>
      </c>
      <c r="AF104" s="46">
        <v>3.3208175633739708E-4</v>
      </c>
      <c r="AG104" s="46">
        <v>2.2829421522291646E-6</v>
      </c>
      <c r="AH104" s="46">
        <v>8.2509172179192126E-7</v>
      </c>
      <c r="AI104" s="46">
        <v>2.8460691840320457E-7</v>
      </c>
      <c r="AJ104" s="46">
        <v>9.3891054787264133E-8</v>
      </c>
      <c r="AK104" s="46">
        <v>3.2803350376856909E-2</v>
      </c>
      <c r="AL104" s="45">
        <v>2.7373603621701329E-2</v>
      </c>
      <c r="AM104" s="45">
        <v>2.8255240736345683E-3</v>
      </c>
      <c r="AN104" s="45">
        <v>5.6860846153004227E-3</v>
      </c>
      <c r="AO104" s="45">
        <v>8.5807998578081197E-3</v>
      </c>
      <c r="AP104" s="45">
        <v>1.151108618580397E-2</v>
      </c>
      <c r="AQ104" s="45">
        <v>1.4476073627483417E-2</v>
      </c>
      <c r="AR104" s="45">
        <v>1.7197083940716954E-2</v>
      </c>
      <c r="AS104" s="45">
        <v>1.9399126264067323E-2</v>
      </c>
      <c r="AT104" s="45">
        <v>2.1180398542231083E-2</v>
      </c>
      <c r="AU104" s="45">
        <v>2.2621698597052362E-2</v>
      </c>
      <c r="AV104" s="45">
        <v>2.3787405719794725E-2</v>
      </c>
      <c r="AW104" s="45">
        <v>2.473669253394304E-2</v>
      </c>
      <c r="AX104" s="45">
        <v>2.5505034919223922E-2</v>
      </c>
      <c r="AY104" s="45">
        <v>2.6127073908973723E-2</v>
      </c>
      <c r="AZ104" s="45">
        <v>2.6630608312561886E-2</v>
      </c>
      <c r="BA104" s="45">
        <v>2.7038035333516716E-2</v>
      </c>
      <c r="BB104" s="45">
        <v>2.7370117089854113E-2</v>
      </c>
      <c r="BC104" s="45">
        <v>2.7372400032006344E-2</v>
      </c>
      <c r="BD104" s="45">
        <v>2.7373225123728136E-2</v>
      </c>
      <c r="BE104" s="45">
        <v>2.7373509730646541E-2</v>
      </c>
      <c r="BF104" s="45">
        <v>2.7373603621701329E-2</v>
      </c>
    </row>
    <row r="105" spans="1:58" ht="13.5" thickBot="1" x14ac:dyDescent="0.25">
      <c r="A105" s="6" t="s">
        <v>1351</v>
      </c>
      <c r="B105" s="6" t="s">
        <v>1141</v>
      </c>
      <c r="C105" s="6" t="s">
        <v>42</v>
      </c>
      <c r="D105" s="6" t="s">
        <v>1351</v>
      </c>
      <c r="E105" s="6">
        <v>14.259967315471194</v>
      </c>
      <c r="F105" s="6" t="s">
        <v>19</v>
      </c>
      <c r="G105" s="21" t="s">
        <v>1158</v>
      </c>
      <c r="H105" s="21" t="s">
        <v>1159</v>
      </c>
      <c r="I105" s="21" t="s">
        <v>1160</v>
      </c>
      <c r="J105" s="21" t="s">
        <v>1365</v>
      </c>
      <c r="K105" s="21" t="s">
        <v>16</v>
      </c>
      <c r="L105" s="21" t="s">
        <v>51</v>
      </c>
      <c r="M105" s="3">
        <v>9.5997683482071317</v>
      </c>
      <c r="N105" s="3">
        <v>14.259967315471194</v>
      </c>
      <c r="O105" s="21" t="s">
        <v>1162</v>
      </c>
      <c r="P105" s="21"/>
      <c r="Q105" s="46">
        <v>0.18897441488038352</v>
      </c>
      <c r="R105" s="46">
        <v>0.19131769558624234</v>
      </c>
      <c r="S105" s="46">
        <v>0.19360200265239985</v>
      </c>
      <c r="T105" s="46">
        <v>0.19598103921043464</v>
      </c>
      <c r="U105" s="46">
        <v>0.19830189101815612</v>
      </c>
      <c r="V105" s="46">
        <v>0.18198441012231828</v>
      </c>
      <c r="W105" s="46">
        <v>0.14727521293481474</v>
      </c>
      <c r="X105" s="46">
        <v>0.11913361122973735</v>
      </c>
      <c r="Y105" s="46">
        <v>9.6395864069407214E-2</v>
      </c>
      <c r="Z105" s="46">
        <v>7.7963880576238875E-2</v>
      </c>
      <c r="AA105" s="46">
        <v>6.3489432608721294E-2</v>
      </c>
      <c r="AB105" s="46">
        <v>5.1387653724528609E-2</v>
      </c>
      <c r="AC105" s="46">
        <v>4.1602708402886074E-2</v>
      </c>
      <c r="AD105" s="46">
        <v>3.3676980556677581E-2</v>
      </c>
      <c r="AE105" s="46">
        <v>2.7249204354630581E-2</v>
      </c>
      <c r="AF105" s="46">
        <v>2.2210023330498773E-2</v>
      </c>
      <c r="AG105" s="46">
        <v>1.5268588983151824E-4</v>
      </c>
      <c r="AH105" s="46">
        <v>5.5183116931546589E-5</v>
      </c>
      <c r="AI105" s="46">
        <v>1.903484963303504E-5</v>
      </c>
      <c r="AJ105" s="46">
        <v>6.2795455563405863E-6</v>
      </c>
      <c r="AK105" s="46">
        <v>2.1939271377747542</v>
      </c>
      <c r="AL105" s="45">
        <v>1.8307792086600281</v>
      </c>
      <c r="AM105" s="45">
        <v>0.18897441488038352</v>
      </c>
      <c r="AN105" s="45">
        <v>0.38029211046662587</v>
      </c>
      <c r="AO105" s="45">
        <v>0.57389411311902572</v>
      </c>
      <c r="AP105" s="45">
        <v>0.76987515232946035</v>
      </c>
      <c r="AQ105" s="45">
        <v>0.96817704334761645</v>
      </c>
      <c r="AR105" s="45">
        <v>1.1501614534699347</v>
      </c>
      <c r="AS105" s="45">
        <v>1.2974366664047494</v>
      </c>
      <c r="AT105" s="45">
        <v>1.4165702776344868</v>
      </c>
      <c r="AU105" s="45">
        <v>1.512966141703894</v>
      </c>
      <c r="AV105" s="45">
        <v>1.5909300222801328</v>
      </c>
      <c r="AW105" s="45">
        <v>1.654419454888854</v>
      </c>
      <c r="AX105" s="45">
        <v>1.7058071086133826</v>
      </c>
      <c r="AY105" s="45">
        <v>1.7474098170162686</v>
      </c>
      <c r="AZ105" s="45">
        <v>1.7810867975729463</v>
      </c>
      <c r="BA105" s="45">
        <v>1.8083360019275769</v>
      </c>
      <c r="BB105" s="45">
        <v>1.8305460252580756</v>
      </c>
      <c r="BC105" s="45">
        <v>1.8306987111479072</v>
      </c>
      <c r="BD105" s="45">
        <v>1.8307538942648387</v>
      </c>
      <c r="BE105" s="45">
        <v>1.8307729291144716</v>
      </c>
      <c r="BF105" s="45">
        <v>1.8307792086600281</v>
      </c>
    </row>
    <row r="106" spans="1:58" ht="13.5" thickBot="1" x14ac:dyDescent="0.25">
      <c r="A106" s="6" t="s">
        <v>1353</v>
      </c>
      <c r="B106" s="6" t="s">
        <v>1352</v>
      </c>
      <c r="C106" s="6" t="s">
        <v>42</v>
      </c>
      <c r="D106" s="6" t="s">
        <v>1353</v>
      </c>
      <c r="E106" s="6">
        <v>30.484236297912958</v>
      </c>
      <c r="F106" s="6" t="s">
        <v>19</v>
      </c>
      <c r="G106" s="21" t="s">
        <v>1158</v>
      </c>
      <c r="H106" s="21" t="s">
        <v>1159</v>
      </c>
      <c r="I106" s="21" t="s">
        <v>1160</v>
      </c>
      <c r="J106" s="21" t="s">
        <v>1365</v>
      </c>
      <c r="K106" s="21" t="s">
        <v>16</v>
      </c>
      <c r="L106" s="21" t="s">
        <v>52</v>
      </c>
      <c r="M106" s="3">
        <v>20.521898841554389</v>
      </c>
      <c r="N106" s="3">
        <v>30.484236297912958</v>
      </c>
      <c r="O106" s="21" t="s">
        <v>1162</v>
      </c>
      <c r="P106" s="21"/>
      <c r="Q106" s="46">
        <v>1.4425386677239324E-2</v>
      </c>
      <c r="R106" s="46">
        <v>1.4604261316415873E-2</v>
      </c>
      <c r="S106" s="46">
        <v>1.4778634195092226E-2</v>
      </c>
      <c r="T106" s="46">
        <v>1.4960238261921393E-2</v>
      </c>
      <c r="U106" s="46">
        <v>1.5137400788224989E-2</v>
      </c>
      <c r="V106" s="46">
        <v>1.389180374975859E-2</v>
      </c>
      <c r="W106" s="46">
        <v>1.1242272642580861E-2</v>
      </c>
      <c r="X106" s="46">
        <v>9.0940797955779574E-3</v>
      </c>
      <c r="Y106" s="46">
        <v>7.3583908920579789E-3</v>
      </c>
      <c r="Z106" s="46">
        <v>5.951383021253101E-3</v>
      </c>
      <c r="AA106" s="46">
        <v>4.8464741424337791E-3</v>
      </c>
      <c r="AB106" s="46">
        <v>3.922683268428798E-3</v>
      </c>
      <c r="AC106" s="46">
        <v>3.1757481874566834E-3</v>
      </c>
      <c r="AD106" s="46">
        <v>2.570736715652471E-3</v>
      </c>
      <c r="AE106" s="46">
        <v>2.080071578533372E-3</v>
      </c>
      <c r="AF106" s="46">
        <v>1.695405035944945E-3</v>
      </c>
      <c r="AG106" s="46">
        <v>1.1655297371192709E-5</v>
      </c>
      <c r="AH106" s="46">
        <v>4.2124104487728967E-6</v>
      </c>
      <c r="AI106" s="46">
        <v>1.4530277364448705E-6</v>
      </c>
      <c r="AJ106" s="46">
        <v>4.793499313909295E-7</v>
      </c>
      <c r="AK106" s="46">
        <v>0.16747371502180525</v>
      </c>
      <c r="AL106" s="45">
        <v>0.13975277035406014</v>
      </c>
      <c r="AM106" s="45">
        <v>1.4425386677239324E-2</v>
      </c>
      <c r="AN106" s="45">
        <v>2.9029647993655198E-2</v>
      </c>
      <c r="AO106" s="45">
        <v>4.3808282188747424E-2</v>
      </c>
      <c r="AP106" s="45">
        <v>5.8768520450668819E-2</v>
      </c>
      <c r="AQ106" s="45">
        <v>7.3905921238893807E-2</v>
      </c>
      <c r="AR106" s="45">
        <v>8.7797724988652404E-2</v>
      </c>
      <c r="AS106" s="45">
        <v>9.9039997631233265E-2</v>
      </c>
      <c r="AT106" s="45">
        <v>0.10813407742681122</v>
      </c>
      <c r="AU106" s="45">
        <v>0.1154924683188692</v>
      </c>
      <c r="AV106" s="45">
        <v>0.1214438513401223</v>
      </c>
      <c r="AW106" s="45">
        <v>0.12629032548255609</v>
      </c>
      <c r="AX106" s="45">
        <v>0.13021300875098488</v>
      </c>
      <c r="AY106" s="45">
        <v>0.13338875693844157</v>
      </c>
      <c r="AZ106" s="45">
        <v>0.13595949365409404</v>
      </c>
      <c r="BA106" s="45">
        <v>0.13803956523262742</v>
      </c>
      <c r="BB106" s="45">
        <v>0.13973497026857237</v>
      </c>
      <c r="BC106" s="45">
        <v>0.13974662556594356</v>
      </c>
      <c r="BD106" s="45">
        <v>0.13975083797639232</v>
      </c>
      <c r="BE106" s="45">
        <v>0.13975229100412875</v>
      </c>
      <c r="BF106" s="45">
        <v>0.13975277035406014</v>
      </c>
    </row>
    <row r="107" spans="1:58" ht="13.5" thickBot="1" x14ac:dyDescent="0.25">
      <c r="A107" s="6" t="s">
        <v>1143</v>
      </c>
      <c r="B107" s="6" t="s">
        <v>1353</v>
      </c>
      <c r="C107" s="6" t="s">
        <v>42</v>
      </c>
      <c r="D107" s="6" t="s">
        <v>1143</v>
      </c>
      <c r="E107" s="6">
        <v>47.55540862474421</v>
      </c>
      <c r="F107" s="6" t="s">
        <v>19</v>
      </c>
      <c r="G107" s="21" t="s">
        <v>1158</v>
      </c>
      <c r="H107" s="21" t="s">
        <v>1159</v>
      </c>
      <c r="I107" s="21" t="s">
        <v>1160</v>
      </c>
      <c r="J107" s="21" t="s">
        <v>1365</v>
      </c>
      <c r="K107" s="21" t="s">
        <v>16</v>
      </c>
      <c r="L107" s="21" t="s">
        <v>53</v>
      </c>
      <c r="M107" s="3">
        <v>32.014162192824848</v>
      </c>
      <c r="N107" s="3">
        <v>47.55540862474421</v>
      </c>
      <c r="O107" s="21" t="s">
        <v>1162</v>
      </c>
      <c r="P107" s="21"/>
      <c r="Q107" s="46">
        <v>1.4425386677239324E-2</v>
      </c>
      <c r="R107" s="46">
        <v>1.4604261316415873E-2</v>
      </c>
      <c r="S107" s="46">
        <v>1.4778634195092226E-2</v>
      </c>
      <c r="T107" s="46">
        <v>1.4960238261921393E-2</v>
      </c>
      <c r="U107" s="46">
        <v>1.5137400788224989E-2</v>
      </c>
      <c r="V107" s="46">
        <v>1.389180374975859E-2</v>
      </c>
      <c r="W107" s="46">
        <v>1.1242272642580861E-2</v>
      </c>
      <c r="X107" s="46">
        <v>9.0940797955779574E-3</v>
      </c>
      <c r="Y107" s="46">
        <v>7.3583908920579789E-3</v>
      </c>
      <c r="Z107" s="46">
        <v>5.951383021253101E-3</v>
      </c>
      <c r="AA107" s="46">
        <v>4.8464741424337791E-3</v>
      </c>
      <c r="AB107" s="46">
        <v>3.922683268428798E-3</v>
      </c>
      <c r="AC107" s="46">
        <v>3.1757481874566834E-3</v>
      </c>
      <c r="AD107" s="46">
        <v>2.570736715652471E-3</v>
      </c>
      <c r="AE107" s="46">
        <v>2.080071578533372E-3</v>
      </c>
      <c r="AF107" s="46">
        <v>1.695405035944945E-3</v>
      </c>
      <c r="AG107" s="46">
        <v>1.1655297371192709E-5</v>
      </c>
      <c r="AH107" s="46">
        <v>4.2124104487728967E-6</v>
      </c>
      <c r="AI107" s="46">
        <v>1.4530277364448705E-6</v>
      </c>
      <c r="AJ107" s="46">
        <v>4.793499313909295E-7</v>
      </c>
      <c r="AK107" s="46">
        <v>0.16747371502180525</v>
      </c>
      <c r="AL107" s="45">
        <v>0.13975277035406014</v>
      </c>
      <c r="AM107" s="45">
        <v>1.4425386677239324E-2</v>
      </c>
      <c r="AN107" s="45">
        <v>2.9029647993655198E-2</v>
      </c>
      <c r="AO107" s="45">
        <v>4.3808282188747424E-2</v>
      </c>
      <c r="AP107" s="45">
        <v>5.8768520450668819E-2</v>
      </c>
      <c r="AQ107" s="45">
        <v>7.3905921238893807E-2</v>
      </c>
      <c r="AR107" s="45">
        <v>8.7797724988652404E-2</v>
      </c>
      <c r="AS107" s="45">
        <v>9.9039997631233265E-2</v>
      </c>
      <c r="AT107" s="45">
        <v>0.10813407742681122</v>
      </c>
      <c r="AU107" s="45">
        <v>0.1154924683188692</v>
      </c>
      <c r="AV107" s="45">
        <v>0.1214438513401223</v>
      </c>
      <c r="AW107" s="45">
        <v>0.12629032548255609</v>
      </c>
      <c r="AX107" s="45">
        <v>0.13021300875098488</v>
      </c>
      <c r="AY107" s="45">
        <v>0.13338875693844157</v>
      </c>
      <c r="AZ107" s="45">
        <v>0.13595949365409404</v>
      </c>
      <c r="BA107" s="45">
        <v>0.13803956523262742</v>
      </c>
      <c r="BB107" s="45">
        <v>0.13973497026857237</v>
      </c>
      <c r="BC107" s="45">
        <v>0.13974662556594356</v>
      </c>
      <c r="BD107" s="45">
        <v>0.13975083797639232</v>
      </c>
      <c r="BE107" s="45">
        <v>0.13975229100412875</v>
      </c>
      <c r="BF107" s="45">
        <v>0.13975277035406014</v>
      </c>
    </row>
    <row r="108" spans="1:58" ht="13.5" thickBot="1" x14ac:dyDescent="0.25">
      <c r="A108" s="6" t="s">
        <v>1141</v>
      </c>
      <c r="B108" s="6" t="s">
        <v>1141</v>
      </c>
      <c r="C108" s="6" t="s">
        <v>42</v>
      </c>
      <c r="D108" s="6" t="s">
        <v>1141</v>
      </c>
      <c r="E108" s="6">
        <v>9.6025344338425818</v>
      </c>
      <c r="F108" s="6" t="s">
        <v>19</v>
      </c>
      <c r="G108" s="21" t="s">
        <v>1158</v>
      </c>
      <c r="H108" s="21" t="s">
        <v>1159</v>
      </c>
      <c r="I108" s="21" t="s">
        <v>1160</v>
      </c>
      <c r="J108" s="21" t="s">
        <v>1365</v>
      </c>
      <c r="K108" s="21" t="s">
        <v>16</v>
      </c>
      <c r="L108" s="21" t="s">
        <v>54</v>
      </c>
      <c r="M108" s="3">
        <v>6.4643981350896302</v>
      </c>
      <c r="N108" s="3">
        <v>9.6025344338425818</v>
      </c>
      <c r="O108" s="21" t="s">
        <v>1162</v>
      </c>
      <c r="P108" s="21"/>
      <c r="Q108" s="46">
        <v>2.4006157277410806E-2</v>
      </c>
      <c r="R108" s="46">
        <v>2.4303833368672031E-2</v>
      </c>
      <c r="S108" s="46">
        <v>2.4594017808374034E-2</v>
      </c>
      <c r="T108" s="46">
        <v>2.4896236105052146E-2</v>
      </c>
      <c r="U108" s="46">
        <v>2.5191062965868156E-2</v>
      </c>
      <c r="V108" s="46">
        <v>2.3118189698846374E-2</v>
      </c>
      <c r="W108" s="46">
        <v>1.8708944949056869E-2</v>
      </c>
      <c r="X108" s="46">
        <v>1.5134007479357805E-2</v>
      </c>
      <c r="Y108" s="46">
        <v>1.2245542737660398E-2</v>
      </c>
      <c r="Z108" s="46">
        <v>9.9040559551680681E-3</v>
      </c>
      <c r="AA108" s="46">
        <v>8.0653103523208747E-3</v>
      </c>
      <c r="AB108" s="46">
        <v>6.5279741609942923E-3</v>
      </c>
      <c r="AC108" s="46">
        <v>5.2849543771208958E-3</v>
      </c>
      <c r="AD108" s="46">
        <v>4.2781182435920832E-3</v>
      </c>
      <c r="AE108" s="46">
        <v>3.4615727522460133E-3</v>
      </c>
      <c r="AF108" s="46">
        <v>2.8214259244798089E-3</v>
      </c>
      <c r="AG108" s="46">
        <v>1.9396284347047517E-5</v>
      </c>
      <c r="AH108" s="46">
        <v>7.0101266616170526E-6</v>
      </c>
      <c r="AI108" s="46">
        <v>2.4180712205498599E-6</v>
      </c>
      <c r="AJ108" s="46">
        <v>7.9771517404405322E-7</v>
      </c>
      <c r="AK108" s="46">
        <v>0.27870312474806697</v>
      </c>
      <c r="AL108" s="45">
        <v>0.23257102635362401</v>
      </c>
      <c r="AM108" s="45">
        <v>2.4006157277410806E-2</v>
      </c>
      <c r="AN108" s="45">
        <v>4.8309990646082837E-2</v>
      </c>
      <c r="AO108" s="45">
        <v>7.2904008454456867E-2</v>
      </c>
      <c r="AP108" s="45">
        <v>9.7800244559509017E-2</v>
      </c>
      <c r="AQ108" s="45">
        <v>0.12299130752537718</v>
      </c>
      <c r="AR108" s="45">
        <v>0.14610949722422356</v>
      </c>
      <c r="AS108" s="45">
        <v>0.16481844217328043</v>
      </c>
      <c r="AT108" s="45">
        <v>0.17995244965263824</v>
      </c>
      <c r="AU108" s="45">
        <v>0.19219799239029864</v>
      </c>
      <c r="AV108" s="45">
        <v>0.20210204834546672</v>
      </c>
      <c r="AW108" s="45">
        <v>0.2101673586977876</v>
      </c>
      <c r="AX108" s="45">
        <v>0.2166953328587819</v>
      </c>
      <c r="AY108" s="45">
        <v>0.2219802872359028</v>
      </c>
      <c r="AZ108" s="45">
        <v>0.22625840547949488</v>
      </c>
      <c r="BA108" s="45">
        <v>0.2297199782317409</v>
      </c>
      <c r="BB108" s="45">
        <v>0.23254140415622071</v>
      </c>
      <c r="BC108" s="45">
        <v>0.23256080044056776</v>
      </c>
      <c r="BD108" s="45">
        <v>0.23256781056722939</v>
      </c>
      <c r="BE108" s="45">
        <v>0.23257022863844995</v>
      </c>
      <c r="BF108" s="45">
        <v>0.23257102635362401</v>
      </c>
    </row>
    <row r="109" spans="1:58" ht="13.5" thickBot="1" x14ac:dyDescent="0.25">
      <c r="A109" s="6" t="s">
        <v>1357</v>
      </c>
      <c r="B109" s="6" t="s">
        <v>1139</v>
      </c>
      <c r="C109" s="6" t="s">
        <v>42</v>
      </c>
      <c r="D109" s="6" t="s">
        <v>1357</v>
      </c>
      <c r="E109" s="6">
        <v>82.498304542045176</v>
      </c>
      <c r="F109" s="6" t="s">
        <v>19</v>
      </c>
      <c r="G109" s="21" t="s">
        <v>1158</v>
      </c>
      <c r="H109" s="21" t="s">
        <v>1159</v>
      </c>
      <c r="I109" s="21" t="s">
        <v>1160</v>
      </c>
      <c r="J109" s="21" t="s">
        <v>1365</v>
      </c>
      <c r="K109" s="21" t="s">
        <v>16</v>
      </c>
      <c r="L109" s="21" t="s">
        <v>55</v>
      </c>
      <c r="M109" s="3">
        <v>55.53761766790619</v>
      </c>
      <c r="N109" s="3">
        <v>82.498304542045176</v>
      </c>
      <c r="O109" s="21" t="s">
        <v>1162</v>
      </c>
      <c r="P109" s="21"/>
      <c r="Q109" s="46">
        <v>6.0015393193527016E-3</v>
      </c>
      <c r="R109" s="46">
        <v>6.0759583421680077E-3</v>
      </c>
      <c r="S109" s="46">
        <v>6.1485044520935084E-3</v>
      </c>
      <c r="T109" s="46">
        <v>6.2240590262630366E-3</v>
      </c>
      <c r="U109" s="46">
        <v>6.2977657414670391E-3</v>
      </c>
      <c r="V109" s="46">
        <v>5.7795474247115935E-3</v>
      </c>
      <c r="W109" s="46">
        <v>4.6772362372642174E-3</v>
      </c>
      <c r="X109" s="46">
        <v>3.7835018698394512E-3</v>
      </c>
      <c r="Y109" s="46">
        <v>3.0613856844150995E-3</v>
      </c>
      <c r="Z109" s="46">
        <v>2.476013988792017E-3</v>
      </c>
      <c r="AA109" s="46">
        <v>2.0163275880802187E-3</v>
      </c>
      <c r="AB109" s="46">
        <v>1.6319935402485731E-3</v>
      </c>
      <c r="AC109" s="46">
        <v>1.321238594280224E-3</v>
      </c>
      <c r="AD109" s="46">
        <v>1.0695295608980208E-3</v>
      </c>
      <c r="AE109" s="46">
        <v>8.6539318806150333E-4</v>
      </c>
      <c r="AF109" s="46">
        <v>7.0535648111995223E-4</v>
      </c>
      <c r="AG109" s="46">
        <v>4.8490710867618793E-6</v>
      </c>
      <c r="AH109" s="46">
        <v>1.7525316654042631E-6</v>
      </c>
      <c r="AI109" s="46">
        <v>6.0451780513746497E-7</v>
      </c>
      <c r="AJ109" s="46">
        <v>1.994287935110133E-7</v>
      </c>
      <c r="AK109" s="46">
        <v>6.9675781187016742E-2</v>
      </c>
      <c r="AL109" s="45">
        <v>5.8142756588406001E-2</v>
      </c>
      <c r="AM109" s="45">
        <v>6.0015393193527016E-3</v>
      </c>
      <c r="AN109" s="45">
        <v>1.2077497661520709E-2</v>
      </c>
      <c r="AO109" s="45">
        <v>1.8226002113614217E-2</v>
      </c>
      <c r="AP109" s="45">
        <v>2.4450061139877254E-2</v>
      </c>
      <c r="AQ109" s="45">
        <v>3.0747826881344295E-2</v>
      </c>
      <c r="AR109" s="45">
        <v>3.652737430605589E-2</v>
      </c>
      <c r="AS109" s="45">
        <v>4.1204610543320107E-2</v>
      </c>
      <c r="AT109" s="45">
        <v>4.4988112413159559E-2</v>
      </c>
      <c r="AU109" s="45">
        <v>4.804949809757466E-2</v>
      </c>
      <c r="AV109" s="45">
        <v>5.0525512086366679E-2</v>
      </c>
      <c r="AW109" s="45">
        <v>5.2541839674446901E-2</v>
      </c>
      <c r="AX109" s="45">
        <v>5.4173833214695474E-2</v>
      </c>
      <c r="AY109" s="45">
        <v>5.5495071808975699E-2</v>
      </c>
      <c r="AZ109" s="45">
        <v>5.6564601369873721E-2</v>
      </c>
      <c r="BA109" s="45">
        <v>5.7429994557935224E-2</v>
      </c>
      <c r="BB109" s="45">
        <v>5.8135351039055178E-2</v>
      </c>
      <c r="BC109" s="45">
        <v>5.814020011014194E-2</v>
      </c>
      <c r="BD109" s="45">
        <v>5.8141952641807347E-2</v>
      </c>
      <c r="BE109" s="45">
        <v>5.8142557159612487E-2</v>
      </c>
      <c r="BF109" s="45">
        <v>5.8142756588406001E-2</v>
      </c>
    </row>
    <row r="110" spans="1:58" ht="13.5" thickBot="1" x14ac:dyDescent="0.25">
      <c r="A110" s="6" t="s">
        <v>1141</v>
      </c>
      <c r="B110" s="6" t="s">
        <v>1141</v>
      </c>
      <c r="C110" s="6" t="s">
        <v>42</v>
      </c>
      <c r="D110" s="6" t="s">
        <v>1141</v>
      </c>
      <c r="E110" s="6">
        <v>9.2144578613875296</v>
      </c>
      <c r="F110" s="6" t="s">
        <v>19</v>
      </c>
      <c r="G110" s="21" t="s">
        <v>1158</v>
      </c>
      <c r="H110" s="21" t="s">
        <v>1159</v>
      </c>
      <c r="I110" s="21" t="s">
        <v>1160</v>
      </c>
      <c r="J110" s="21" t="s">
        <v>1365</v>
      </c>
      <c r="K110" s="21" t="s">
        <v>17</v>
      </c>
      <c r="L110" s="21" t="s">
        <v>43</v>
      </c>
      <c r="M110" s="3">
        <v>6.2031461199540265</v>
      </c>
      <c r="N110" s="3">
        <v>9.2144578613875296</v>
      </c>
      <c r="O110" s="21" t="s">
        <v>1162</v>
      </c>
      <c r="P110" s="21"/>
      <c r="Q110" s="46">
        <v>2.2705094814199675E-2</v>
      </c>
      <c r="R110" s="46">
        <v>2.2979345752760141E-2</v>
      </c>
      <c r="S110" s="46">
        <v>2.3256819455112949E-2</v>
      </c>
      <c r="T110" s="46">
        <v>2.355504186171619E-2</v>
      </c>
      <c r="U110" s="46">
        <v>2.3839225106414487E-2</v>
      </c>
      <c r="V110" s="46">
        <v>2.1913584220652857E-2</v>
      </c>
      <c r="W110" s="46">
        <v>1.7738858490079661E-2</v>
      </c>
      <c r="X110" s="46">
        <v>1.435870915791246E-2</v>
      </c>
      <c r="Y110" s="46">
        <v>1.1614018506241363E-2</v>
      </c>
      <c r="Z110" s="46">
        <v>9.399821684344058E-3</v>
      </c>
      <c r="AA110" s="46">
        <v>7.6674210467898157E-3</v>
      </c>
      <c r="AB110" s="46">
        <v>6.2078762641913227E-3</v>
      </c>
      <c r="AC110" s="46">
        <v>5.0289545181689283E-3</v>
      </c>
      <c r="AD110" s="46">
        <v>4.0734390029567615E-3</v>
      </c>
      <c r="AE110" s="46">
        <v>3.2970526605371302E-3</v>
      </c>
      <c r="AF110" s="46">
        <v>2.6928903516008013E-3</v>
      </c>
      <c r="AG110" s="46">
        <v>1.8506902998998979E-5</v>
      </c>
      <c r="AH110" s="46">
        <v>6.6926976413235629E-6</v>
      </c>
      <c r="AI110" s="46">
        <v>2.3099274098031282E-6</v>
      </c>
      <c r="AJ110" s="46">
        <v>7.6247391879712529E-7</v>
      </c>
      <c r="AK110" s="46">
        <v>0.26639064997393086</v>
      </c>
      <c r="AL110" s="45">
        <v>0.22035642489564755</v>
      </c>
      <c r="AM110" s="45">
        <v>2.2705094814199675E-2</v>
      </c>
      <c r="AN110" s="45">
        <v>4.5684440566959819E-2</v>
      </c>
      <c r="AO110" s="45">
        <v>6.8941260022072764E-2</v>
      </c>
      <c r="AP110" s="45">
        <v>9.2496301883788962E-2</v>
      </c>
      <c r="AQ110" s="45">
        <v>0.11633552699020344</v>
      </c>
      <c r="AR110" s="45">
        <v>0.13824911121085631</v>
      </c>
      <c r="AS110" s="45">
        <v>0.15598796970093598</v>
      </c>
      <c r="AT110" s="45">
        <v>0.17034667885884844</v>
      </c>
      <c r="AU110" s="45">
        <v>0.1819606973650898</v>
      </c>
      <c r="AV110" s="45">
        <v>0.19136051904943385</v>
      </c>
      <c r="AW110" s="45">
        <v>0.19902794009622365</v>
      </c>
      <c r="AX110" s="45">
        <v>0.20523581636041499</v>
      </c>
      <c r="AY110" s="45">
        <v>0.21026477087858392</v>
      </c>
      <c r="AZ110" s="45">
        <v>0.21433820988154068</v>
      </c>
      <c r="BA110" s="45">
        <v>0.2176352625420778</v>
      </c>
      <c r="BB110" s="45">
        <v>0.2203281528936786</v>
      </c>
      <c r="BC110" s="45">
        <v>0.22034665979667761</v>
      </c>
      <c r="BD110" s="45">
        <v>0.22035335249431895</v>
      </c>
      <c r="BE110" s="45">
        <v>0.22035566242172874</v>
      </c>
      <c r="BF110" s="45">
        <v>0.22035642489564755</v>
      </c>
    </row>
    <row r="111" spans="1:58" ht="13.5" thickBot="1" x14ac:dyDescent="0.25">
      <c r="A111" s="6" t="s">
        <v>1350</v>
      </c>
      <c r="B111" s="6" t="s">
        <v>1350</v>
      </c>
      <c r="C111" s="6" t="s">
        <v>42</v>
      </c>
      <c r="D111" s="6" t="s">
        <v>1350</v>
      </c>
      <c r="E111" s="6">
        <v>3.4418710246947537</v>
      </c>
      <c r="F111" s="6" t="s">
        <v>19</v>
      </c>
      <c r="G111" s="21" t="s">
        <v>1158</v>
      </c>
      <c r="H111" s="21" t="s">
        <v>1159</v>
      </c>
      <c r="I111" s="21" t="s">
        <v>1160</v>
      </c>
      <c r="J111" s="21" t="s">
        <v>1365</v>
      </c>
      <c r="K111" s="21" t="s">
        <v>17</v>
      </c>
      <c r="L111" s="21" t="s">
        <v>44</v>
      </c>
      <c r="M111" s="3">
        <v>2.3170575212769453</v>
      </c>
      <c r="N111" s="3">
        <v>3.4418710246947537</v>
      </c>
      <c r="O111" s="21" t="s">
        <v>1162</v>
      </c>
      <c r="P111" s="21"/>
      <c r="Q111" s="46">
        <v>2.2705094814199675E-2</v>
      </c>
      <c r="R111" s="46">
        <v>2.2979345752760141E-2</v>
      </c>
      <c r="S111" s="46">
        <v>2.3256819455112949E-2</v>
      </c>
      <c r="T111" s="46">
        <v>2.355504186171619E-2</v>
      </c>
      <c r="U111" s="46">
        <v>2.3839225106414487E-2</v>
      </c>
      <c r="V111" s="46">
        <v>2.1913584220652857E-2</v>
      </c>
      <c r="W111" s="46">
        <v>1.7738858490079661E-2</v>
      </c>
      <c r="X111" s="46">
        <v>1.435870915791246E-2</v>
      </c>
      <c r="Y111" s="46">
        <v>1.1614018506241363E-2</v>
      </c>
      <c r="Z111" s="46">
        <v>9.399821684344058E-3</v>
      </c>
      <c r="AA111" s="46">
        <v>7.6674210467898157E-3</v>
      </c>
      <c r="AB111" s="46">
        <v>6.2078762641913227E-3</v>
      </c>
      <c r="AC111" s="46">
        <v>5.0289545181689283E-3</v>
      </c>
      <c r="AD111" s="46">
        <v>4.0734390029567615E-3</v>
      </c>
      <c r="AE111" s="46">
        <v>3.2970526605371302E-3</v>
      </c>
      <c r="AF111" s="46">
        <v>2.6928903516008013E-3</v>
      </c>
      <c r="AG111" s="46">
        <v>1.8506902998998979E-5</v>
      </c>
      <c r="AH111" s="46">
        <v>6.6926976413235629E-6</v>
      </c>
      <c r="AI111" s="46">
        <v>2.3099274098031282E-6</v>
      </c>
      <c r="AJ111" s="46">
        <v>7.6247391879712529E-7</v>
      </c>
      <c r="AK111" s="46">
        <v>0.26639064997393086</v>
      </c>
      <c r="AL111" s="45">
        <v>0.22035642489564755</v>
      </c>
      <c r="AM111" s="45">
        <v>2.2705094814199675E-2</v>
      </c>
      <c r="AN111" s="45">
        <v>4.5684440566959819E-2</v>
      </c>
      <c r="AO111" s="45">
        <v>6.8941260022072764E-2</v>
      </c>
      <c r="AP111" s="45">
        <v>9.2496301883788962E-2</v>
      </c>
      <c r="AQ111" s="45">
        <v>0.11633552699020344</v>
      </c>
      <c r="AR111" s="45">
        <v>0.13824911121085631</v>
      </c>
      <c r="AS111" s="45">
        <v>0.15598796970093598</v>
      </c>
      <c r="AT111" s="45">
        <v>0.17034667885884844</v>
      </c>
      <c r="AU111" s="45">
        <v>0.1819606973650898</v>
      </c>
      <c r="AV111" s="45">
        <v>0.19136051904943385</v>
      </c>
      <c r="AW111" s="45">
        <v>0.19902794009622365</v>
      </c>
      <c r="AX111" s="45">
        <v>0.20523581636041499</v>
      </c>
      <c r="AY111" s="45">
        <v>0.21026477087858392</v>
      </c>
      <c r="AZ111" s="45">
        <v>0.21433820988154068</v>
      </c>
      <c r="BA111" s="45">
        <v>0.2176352625420778</v>
      </c>
      <c r="BB111" s="45">
        <v>0.2203281528936786</v>
      </c>
      <c r="BC111" s="45">
        <v>0.22034665979667761</v>
      </c>
      <c r="BD111" s="45">
        <v>0.22035335249431895</v>
      </c>
      <c r="BE111" s="45">
        <v>0.22035566242172874</v>
      </c>
      <c r="BF111" s="45">
        <v>0.22035642489564755</v>
      </c>
    </row>
    <row r="112" spans="1:58" ht="13.5" thickBot="1" x14ac:dyDescent="0.25">
      <c r="A112" s="6" t="s">
        <v>1352</v>
      </c>
      <c r="B112" s="6" t="s">
        <v>1137</v>
      </c>
      <c r="C112" s="6" t="s">
        <v>42</v>
      </c>
      <c r="D112" s="6" t="s">
        <v>1352</v>
      </c>
      <c r="E112" s="6">
        <v>22.81329392767449</v>
      </c>
      <c r="F112" s="6" t="s">
        <v>19</v>
      </c>
      <c r="G112" s="21" t="s">
        <v>1158</v>
      </c>
      <c r="H112" s="21" t="s">
        <v>1159</v>
      </c>
      <c r="I112" s="21" t="s">
        <v>1160</v>
      </c>
      <c r="J112" s="21" t="s">
        <v>1365</v>
      </c>
      <c r="K112" s="21" t="s">
        <v>17</v>
      </c>
      <c r="L112" s="21" t="s">
        <v>45</v>
      </c>
      <c r="M112" s="3">
        <v>15.357842842152333</v>
      </c>
      <c r="N112" s="3">
        <v>22.81329392767449</v>
      </c>
      <c r="O112" s="21" t="s">
        <v>1162</v>
      </c>
      <c r="P112" s="21"/>
      <c r="Q112" s="46">
        <v>3.991975897654311E-2</v>
      </c>
      <c r="R112" s="46">
        <v>4.0401942885309593E-2</v>
      </c>
      <c r="S112" s="46">
        <v>4.0889793009297008E-2</v>
      </c>
      <c r="T112" s="46">
        <v>4.141412319555815E-2</v>
      </c>
      <c r="U112" s="46">
        <v>4.1913769936801133E-2</v>
      </c>
      <c r="V112" s="46">
        <v>3.8528136859113812E-2</v>
      </c>
      <c r="W112" s="46">
        <v>3.1188196360233789E-2</v>
      </c>
      <c r="X112" s="46">
        <v>2.5245268231149295E-2</v>
      </c>
      <c r="Y112" s="46">
        <v>2.0419594074027596E-2</v>
      </c>
      <c r="Z112" s="46">
        <v>1.6526626254246054E-2</v>
      </c>
      <c r="AA112" s="46">
        <v>1.3480745298103804E-2</v>
      </c>
      <c r="AB112" s="46">
        <v>1.0914595435546771E-2</v>
      </c>
      <c r="AC112" s="46">
        <v>8.8418328094252187E-3</v>
      </c>
      <c r="AD112" s="46">
        <v>7.1618596854300708E-3</v>
      </c>
      <c r="AE112" s="46">
        <v>5.7968288007015653E-3</v>
      </c>
      <c r="AF112" s="46">
        <v>4.7345996423204815E-3</v>
      </c>
      <c r="AG112" s="46">
        <v>3.2538560757749628E-5</v>
      </c>
      <c r="AH112" s="46">
        <v>1.1767001148016684E-5</v>
      </c>
      <c r="AI112" s="46">
        <v>4.0612799112815216E-6</v>
      </c>
      <c r="AJ112" s="46">
        <v>1.340570269067799E-6</v>
      </c>
      <c r="AK112" s="46">
        <v>0.46836406663729768</v>
      </c>
      <c r="AL112" s="45">
        <v>0.38742737886589362</v>
      </c>
      <c r="AM112" s="45">
        <v>3.991975897654311E-2</v>
      </c>
      <c r="AN112" s="45">
        <v>8.0321701861852696E-2</v>
      </c>
      <c r="AO112" s="45">
        <v>0.12121149487114971</v>
      </c>
      <c r="AP112" s="45">
        <v>0.16262561806670786</v>
      </c>
      <c r="AQ112" s="45">
        <v>0.20453938800350899</v>
      </c>
      <c r="AR112" s="45">
        <v>0.24306752486262279</v>
      </c>
      <c r="AS112" s="45">
        <v>0.27425572122285657</v>
      </c>
      <c r="AT112" s="45">
        <v>0.29950098945400588</v>
      </c>
      <c r="AU112" s="45">
        <v>0.31992058352803349</v>
      </c>
      <c r="AV112" s="45">
        <v>0.33644720978227954</v>
      </c>
      <c r="AW112" s="45">
        <v>0.34992795508038332</v>
      </c>
      <c r="AX112" s="45">
        <v>0.36084255051593012</v>
      </c>
      <c r="AY112" s="45">
        <v>0.36968438332535536</v>
      </c>
      <c r="AZ112" s="45">
        <v>0.37684624301078545</v>
      </c>
      <c r="BA112" s="45">
        <v>0.38264307181148705</v>
      </c>
      <c r="BB112" s="45">
        <v>0.38737767145380753</v>
      </c>
      <c r="BC112" s="45">
        <v>0.38741021001456527</v>
      </c>
      <c r="BD112" s="45">
        <v>0.38742197701571329</v>
      </c>
      <c r="BE112" s="45">
        <v>0.38742603829562455</v>
      </c>
      <c r="BF112" s="45">
        <v>0.38742737886589362</v>
      </c>
    </row>
    <row r="113" spans="1:58" ht="13.5" thickBot="1" x14ac:dyDescent="0.25">
      <c r="A113" s="6" t="s">
        <v>1350</v>
      </c>
      <c r="B113" s="6" t="s">
        <v>1350</v>
      </c>
      <c r="C113" s="6" t="s">
        <v>42</v>
      </c>
      <c r="D113" s="6" t="s">
        <v>1350</v>
      </c>
      <c r="E113" s="6">
        <v>1.2107823431002041</v>
      </c>
      <c r="F113" s="6" t="s">
        <v>19</v>
      </c>
      <c r="G113" s="21" t="s">
        <v>1158</v>
      </c>
      <c r="H113" s="21" t="s">
        <v>1159</v>
      </c>
      <c r="I113" s="21" t="s">
        <v>1160</v>
      </c>
      <c r="J113" s="21" t="s">
        <v>1365</v>
      </c>
      <c r="K113" s="21" t="s">
        <v>17</v>
      </c>
      <c r="L113" s="21" t="s">
        <v>46</v>
      </c>
      <c r="M113" s="3">
        <v>0.81509513708708936</v>
      </c>
      <c r="N113" s="3">
        <v>1.2107823431002041</v>
      </c>
      <c r="O113" s="21" t="s">
        <v>1162</v>
      </c>
      <c r="P113" s="21"/>
      <c r="Q113" s="46">
        <v>0.23886139812180707</v>
      </c>
      <c r="R113" s="46">
        <v>0.24174656390318058</v>
      </c>
      <c r="S113" s="46">
        <v>0.24466563369911801</v>
      </c>
      <c r="T113" s="46">
        <v>0.24780298333696013</v>
      </c>
      <c r="U113" s="46">
        <v>0.25079263864150331</v>
      </c>
      <c r="V113" s="46">
        <v>0.23053457418427492</v>
      </c>
      <c r="W113" s="46">
        <v>0.18661576067832278</v>
      </c>
      <c r="X113" s="46">
        <v>0.15105602389021594</v>
      </c>
      <c r="Y113" s="46">
        <v>0.12218141879233275</v>
      </c>
      <c r="Z113" s="46">
        <v>9.8887697584681647E-2</v>
      </c>
      <c r="AA113" s="46">
        <v>8.0662552885681096E-2</v>
      </c>
      <c r="AB113" s="46">
        <v>6.5307897455005079E-2</v>
      </c>
      <c r="AC113" s="46">
        <v>5.2905443343472337E-2</v>
      </c>
      <c r="AD113" s="46">
        <v>4.2853260176726922E-2</v>
      </c>
      <c r="AE113" s="46">
        <v>3.4685545892748228E-2</v>
      </c>
      <c r="AF113" s="46">
        <v>2.8329657270130402E-2</v>
      </c>
      <c r="AG113" s="46">
        <v>1.9469571747751275E-4</v>
      </c>
      <c r="AH113" s="46">
        <v>7.0408299498194197E-5</v>
      </c>
      <c r="AI113" s="46">
        <v>2.430082301706116E-5</v>
      </c>
      <c r="AJ113" s="46">
        <v>8.021353258626073E-6</v>
      </c>
      <c r="AK113" s="46">
        <v>2.8024742296850405</v>
      </c>
      <c r="AL113" s="45">
        <v>2.3181864760494126</v>
      </c>
      <c r="AM113" s="45">
        <v>0.23886139812180707</v>
      </c>
      <c r="AN113" s="45">
        <v>0.48060796202498768</v>
      </c>
      <c r="AO113" s="45">
        <v>0.72527359572410566</v>
      </c>
      <c r="AP113" s="45">
        <v>0.97307657906106582</v>
      </c>
      <c r="AQ113" s="45">
        <v>1.2238692177025692</v>
      </c>
      <c r="AR113" s="45">
        <v>1.4544037918868442</v>
      </c>
      <c r="AS113" s="45">
        <v>1.641019552565167</v>
      </c>
      <c r="AT113" s="45">
        <v>1.7920755764553828</v>
      </c>
      <c r="AU113" s="45">
        <v>1.9142569952477155</v>
      </c>
      <c r="AV113" s="45">
        <v>2.0131446928323973</v>
      </c>
      <c r="AW113" s="45">
        <v>2.0938072457180783</v>
      </c>
      <c r="AX113" s="45">
        <v>2.1591151431730835</v>
      </c>
      <c r="AY113" s="45">
        <v>2.2120205865165556</v>
      </c>
      <c r="AZ113" s="45">
        <v>2.2548738466932825</v>
      </c>
      <c r="BA113" s="45">
        <v>2.2895593925860309</v>
      </c>
      <c r="BB113" s="45">
        <v>2.3178890498561615</v>
      </c>
      <c r="BC113" s="45">
        <v>2.3180837455736389</v>
      </c>
      <c r="BD113" s="45">
        <v>2.3181541538731372</v>
      </c>
      <c r="BE113" s="45">
        <v>2.3181784546961541</v>
      </c>
      <c r="BF113" s="45">
        <v>2.3181864760494126</v>
      </c>
    </row>
    <row r="114" spans="1:58" ht="13.5" thickBot="1" x14ac:dyDescent="0.25">
      <c r="A114" s="6" t="s">
        <v>1350</v>
      </c>
      <c r="B114" s="6" t="s">
        <v>1350</v>
      </c>
      <c r="C114" s="6" t="s">
        <v>42</v>
      </c>
      <c r="D114" s="6" t="s">
        <v>1350</v>
      </c>
      <c r="E114" s="6">
        <v>4.0763594286098543</v>
      </c>
      <c r="F114" s="6" t="s">
        <v>19</v>
      </c>
      <c r="G114" s="21" t="s">
        <v>1158</v>
      </c>
      <c r="H114" s="21" t="s">
        <v>1159</v>
      </c>
      <c r="I114" s="21" t="s">
        <v>1160</v>
      </c>
      <c r="J114" s="21" t="s">
        <v>1365</v>
      </c>
      <c r="K114" s="21" t="s">
        <v>17</v>
      </c>
      <c r="L114" s="21" t="s">
        <v>47</v>
      </c>
      <c r="M114" s="3">
        <v>2.7441932616653784</v>
      </c>
      <c r="N114" s="3">
        <v>4.0763594286098543</v>
      </c>
      <c r="O114" s="21" t="s">
        <v>1162</v>
      </c>
      <c r="P114" s="21"/>
      <c r="Q114" s="46">
        <v>0.24756290410019322</v>
      </c>
      <c r="R114" s="46">
        <v>0.25055317387699111</v>
      </c>
      <c r="S114" s="46">
        <v>0.25357858276112116</v>
      </c>
      <c r="T114" s="46">
        <v>0.25683022322554572</v>
      </c>
      <c r="U114" s="46">
        <v>0.25992878898489802</v>
      </c>
      <c r="V114" s="46">
        <v>0.23893274145308671</v>
      </c>
      <c r="W114" s="46">
        <v>0.19341400505758177</v>
      </c>
      <c r="X114" s="46">
        <v>0.15655885902928551</v>
      </c>
      <c r="Y114" s="46">
        <v>0.12663237802822833</v>
      </c>
      <c r="Z114" s="46">
        <v>0.10249008749987067</v>
      </c>
      <c r="AA114" s="46">
        <v>8.3601017165324629E-2</v>
      </c>
      <c r="AB114" s="46">
        <v>6.7687005442352469E-2</v>
      </c>
      <c r="AC114" s="46">
        <v>5.4832741078318703E-2</v>
      </c>
      <c r="AD114" s="46">
        <v>4.4414365916512349E-2</v>
      </c>
      <c r="AE114" s="46">
        <v>3.5949109144586128E-2</v>
      </c>
      <c r="AF114" s="46">
        <v>2.9361681213890302E-2</v>
      </c>
      <c r="AG114" s="46">
        <v>2.0178830741844929E-4</v>
      </c>
      <c r="AH114" s="46">
        <v>7.2973210546312231E-5</v>
      </c>
      <c r="AI114" s="46">
        <v>2.5186080151220746E-5</v>
      </c>
      <c r="AJ114" s="46">
        <v>8.3135639460100973E-6</v>
      </c>
      <c r="AK114" s="46">
        <v>2.9045658462276265</v>
      </c>
      <c r="AL114" s="45">
        <v>2.4026359251398488</v>
      </c>
      <c r="AM114" s="45">
        <v>0.24756290410019322</v>
      </c>
      <c r="AN114" s="45">
        <v>0.49811607797718432</v>
      </c>
      <c r="AO114" s="45">
        <v>0.75169466073830549</v>
      </c>
      <c r="AP114" s="45">
        <v>1.0085248839638512</v>
      </c>
      <c r="AQ114" s="45">
        <v>1.2684536729487492</v>
      </c>
      <c r="AR114" s="45">
        <v>1.5073864144018359</v>
      </c>
      <c r="AS114" s="45">
        <v>1.7008004194594175</v>
      </c>
      <c r="AT114" s="45">
        <v>1.857359278488703</v>
      </c>
      <c r="AU114" s="45">
        <v>1.9839916565169313</v>
      </c>
      <c r="AV114" s="45">
        <v>2.086481744016802</v>
      </c>
      <c r="AW114" s="45">
        <v>2.1700827611821265</v>
      </c>
      <c r="AX114" s="45">
        <v>2.2377697666244791</v>
      </c>
      <c r="AY114" s="45">
        <v>2.2926025077027976</v>
      </c>
      <c r="AZ114" s="45">
        <v>2.33701687361931</v>
      </c>
      <c r="BA114" s="45">
        <v>2.3729659827638963</v>
      </c>
      <c r="BB114" s="45">
        <v>2.4023276639777866</v>
      </c>
      <c r="BC114" s="45">
        <v>2.4025294522852052</v>
      </c>
      <c r="BD114" s="45">
        <v>2.4026024254957514</v>
      </c>
      <c r="BE114" s="45">
        <v>2.4026276115759027</v>
      </c>
      <c r="BF114" s="45">
        <v>2.4026359251398488</v>
      </c>
    </row>
    <row r="115" spans="1:58" ht="13.5" thickBot="1" x14ac:dyDescent="0.25">
      <c r="A115" s="6" t="s">
        <v>1351</v>
      </c>
      <c r="B115" s="6" t="s">
        <v>1141</v>
      </c>
      <c r="C115" s="6" t="s">
        <v>42</v>
      </c>
      <c r="D115" s="6" t="s">
        <v>1351</v>
      </c>
      <c r="E115" s="6">
        <v>11.183160939127802</v>
      </c>
      <c r="F115" s="6" t="s">
        <v>19</v>
      </c>
      <c r="G115" s="21" t="s">
        <v>1158</v>
      </c>
      <c r="H115" s="21" t="s">
        <v>1159</v>
      </c>
      <c r="I115" s="21" t="s">
        <v>1160</v>
      </c>
      <c r="J115" s="21" t="s">
        <v>1365</v>
      </c>
      <c r="K115" s="21" t="s">
        <v>17</v>
      </c>
      <c r="L115" s="21" t="s">
        <v>48</v>
      </c>
      <c r="M115" s="3">
        <v>7.5284712819692761</v>
      </c>
      <c r="N115" s="3">
        <v>11.183160939127802</v>
      </c>
      <c r="O115" s="21" t="s">
        <v>1162</v>
      </c>
      <c r="P115" s="21"/>
      <c r="Q115" s="46">
        <v>0.11885114424240463</v>
      </c>
      <c r="R115" s="46">
        <v>0.12028672679003087</v>
      </c>
      <c r="S115" s="46">
        <v>0.12173917908286092</v>
      </c>
      <c r="T115" s="46">
        <v>0.12330024167932065</v>
      </c>
      <c r="U115" s="46">
        <v>0.12478781546323585</v>
      </c>
      <c r="V115" s="46">
        <v>0.11470793583509192</v>
      </c>
      <c r="W115" s="46">
        <v>9.285509029372338E-2</v>
      </c>
      <c r="X115" s="46">
        <v>7.5161501294173011E-2</v>
      </c>
      <c r="Y115" s="46">
        <v>6.0794257853351484E-2</v>
      </c>
      <c r="Z115" s="46">
        <v>4.9203915332702276E-2</v>
      </c>
      <c r="AA115" s="46">
        <v>4.0135563064434047E-2</v>
      </c>
      <c r="AB115" s="46">
        <v>3.2495490697223489E-2</v>
      </c>
      <c r="AC115" s="46">
        <v>2.6324355996680985E-2</v>
      </c>
      <c r="AD115" s="46">
        <v>2.1322654252924601E-2</v>
      </c>
      <c r="AE115" s="46">
        <v>1.7258614621033674E-2</v>
      </c>
      <c r="AF115" s="46">
        <v>1.4096091746198152E-2</v>
      </c>
      <c r="AG115" s="46">
        <v>9.6875464111192264E-5</v>
      </c>
      <c r="AH115" s="46">
        <v>3.5033316497858718E-5</v>
      </c>
      <c r="AI115" s="46">
        <v>1.2091449871431541E-5</v>
      </c>
      <c r="AJ115" s="46">
        <v>3.9912142382842949E-6</v>
      </c>
      <c r="AK115" s="46">
        <v>1.3944374081661624</v>
      </c>
      <c r="AL115" s="45">
        <v>1.1534685696901084</v>
      </c>
      <c r="AM115" s="45">
        <v>0.11885114424240463</v>
      </c>
      <c r="AN115" s="45">
        <v>0.2391378710324355</v>
      </c>
      <c r="AO115" s="45">
        <v>0.36087705011529642</v>
      </c>
      <c r="AP115" s="45">
        <v>0.48417729179461705</v>
      </c>
      <c r="AQ115" s="45">
        <v>0.60896510725785291</v>
      </c>
      <c r="AR115" s="45">
        <v>0.72367304309294478</v>
      </c>
      <c r="AS115" s="45">
        <v>0.81652813338666819</v>
      </c>
      <c r="AT115" s="45">
        <v>0.89168963468084117</v>
      </c>
      <c r="AU115" s="45">
        <v>0.95248389253419263</v>
      </c>
      <c r="AV115" s="45">
        <v>1.0016878078668949</v>
      </c>
      <c r="AW115" s="45">
        <v>1.0418233709313289</v>
      </c>
      <c r="AX115" s="45">
        <v>1.0743188616285524</v>
      </c>
      <c r="AY115" s="45">
        <v>1.1006432176252334</v>
      </c>
      <c r="AZ115" s="45">
        <v>1.121965871878158</v>
      </c>
      <c r="BA115" s="45">
        <v>1.1392244864991916</v>
      </c>
      <c r="BB115" s="45">
        <v>1.1533205782453897</v>
      </c>
      <c r="BC115" s="45">
        <v>1.153417453709501</v>
      </c>
      <c r="BD115" s="45">
        <v>1.1534524870259988</v>
      </c>
      <c r="BE115" s="45">
        <v>1.1534645784758701</v>
      </c>
      <c r="BF115" s="45">
        <v>1.1534685696901084</v>
      </c>
    </row>
    <row r="116" spans="1:58" ht="13.5" thickBot="1" x14ac:dyDescent="0.25">
      <c r="A116" s="6" t="s">
        <v>1138</v>
      </c>
      <c r="B116" s="6" t="s">
        <v>1352</v>
      </c>
      <c r="C116" s="6" t="s">
        <v>42</v>
      </c>
      <c r="D116" s="6" t="s">
        <v>1138</v>
      </c>
      <c r="E116" s="6">
        <v>35.897324986327412</v>
      </c>
      <c r="F116" s="6" t="s">
        <v>19</v>
      </c>
      <c r="G116" s="21" t="s">
        <v>1158</v>
      </c>
      <c r="H116" s="21" t="s">
        <v>1159</v>
      </c>
      <c r="I116" s="21" t="s">
        <v>1160</v>
      </c>
      <c r="J116" s="21" t="s">
        <v>1365</v>
      </c>
      <c r="K116" s="21" t="s">
        <v>17</v>
      </c>
      <c r="L116" s="21" t="s">
        <v>49</v>
      </c>
      <c r="M116" s="3">
        <v>24.165974336783666</v>
      </c>
      <c r="N116" s="3">
        <v>35.897324986327412</v>
      </c>
      <c r="O116" s="21" t="s">
        <v>1162</v>
      </c>
      <c r="P116" s="21"/>
      <c r="Q116" s="46">
        <v>3.3164890550629961E-2</v>
      </c>
      <c r="R116" s="46">
        <v>3.3565483564453304E-2</v>
      </c>
      <c r="S116" s="46">
        <v>3.3970784006689472E-2</v>
      </c>
      <c r="T116" s="46">
        <v>3.440639167781695E-2</v>
      </c>
      <c r="U116" s="46">
        <v>3.4821492618106679E-2</v>
      </c>
      <c r="V116" s="46">
        <v>3.2008746415604042E-2</v>
      </c>
      <c r="W116" s="46">
        <v>2.591080570818317E-2</v>
      </c>
      <c r="X116" s="46">
        <v>2.097348729733901E-2</v>
      </c>
      <c r="Y116" s="46">
        <v>1.6964371026171494E-2</v>
      </c>
      <c r="Z116" s="46">
        <v>1.3730136778012721E-2</v>
      </c>
      <c r="AA116" s="46">
        <v>1.1199652848987421E-2</v>
      </c>
      <c r="AB116" s="46">
        <v>9.0677241622880208E-3</v>
      </c>
      <c r="AC116" s="46">
        <v>7.3456960890937156E-3</v>
      </c>
      <c r="AD116" s="46">
        <v>5.9499931536617211E-3</v>
      </c>
      <c r="AE116" s="46">
        <v>4.8159407182035837E-3</v>
      </c>
      <c r="AF116" s="46">
        <v>3.93345257998369E-3</v>
      </c>
      <c r="AG116" s="46">
        <v>2.7032673389633705E-5</v>
      </c>
      <c r="AH116" s="46">
        <v>9.7758933217112261E-6</v>
      </c>
      <c r="AI116" s="46">
        <v>3.3740660566680487E-6</v>
      </c>
      <c r="AJ116" s="46">
        <v>1.1137308287654411E-6</v>
      </c>
      <c r="AK116" s="46">
        <v>0.38911164310889884</v>
      </c>
      <c r="AL116" s="45">
        <v>0.32187034555882166</v>
      </c>
      <c r="AM116" s="45">
        <v>3.3164890550629961E-2</v>
      </c>
      <c r="AN116" s="45">
        <v>6.6730374115083257E-2</v>
      </c>
      <c r="AO116" s="45">
        <v>0.10070115812177273</v>
      </c>
      <c r="AP116" s="45">
        <v>0.13510754979958967</v>
      </c>
      <c r="AQ116" s="45">
        <v>0.16992904241769635</v>
      </c>
      <c r="AR116" s="45">
        <v>0.20193778883330038</v>
      </c>
      <c r="AS116" s="45">
        <v>0.22784859454148354</v>
      </c>
      <c r="AT116" s="45">
        <v>0.24882208183882254</v>
      </c>
      <c r="AU116" s="45">
        <v>0.26578645286499403</v>
      </c>
      <c r="AV116" s="45">
        <v>0.27951658964300674</v>
      </c>
      <c r="AW116" s="45">
        <v>0.29071624249199418</v>
      </c>
      <c r="AX116" s="45">
        <v>0.2997839666542822</v>
      </c>
      <c r="AY116" s="45">
        <v>0.30712966274337589</v>
      </c>
      <c r="AZ116" s="45">
        <v>0.31307965589703762</v>
      </c>
      <c r="BA116" s="45">
        <v>0.31789559661524119</v>
      </c>
      <c r="BB116" s="45">
        <v>0.32182904919522487</v>
      </c>
      <c r="BC116" s="45">
        <v>0.32185608186861453</v>
      </c>
      <c r="BD116" s="45">
        <v>0.32186585776193621</v>
      </c>
      <c r="BE116" s="45">
        <v>0.32186923182799287</v>
      </c>
      <c r="BF116" s="45">
        <v>0.32187034555882166</v>
      </c>
    </row>
    <row r="117" spans="1:58" ht="13.5" thickBot="1" x14ac:dyDescent="0.25">
      <c r="A117" s="6" t="s">
        <v>1350</v>
      </c>
      <c r="B117" s="6" t="s">
        <v>1350</v>
      </c>
      <c r="C117" s="6" t="s">
        <v>42</v>
      </c>
      <c r="D117" s="6" t="s">
        <v>1350</v>
      </c>
      <c r="E117" s="6">
        <v>4.0515956690160362</v>
      </c>
      <c r="F117" s="6" t="s">
        <v>19</v>
      </c>
      <c r="G117" s="21" t="s">
        <v>1158</v>
      </c>
      <c r="H117" s="21" t="s">
        <v>1159</v>
      </c>
      <c r="I117" s="21" t="s">
        <v>1160</v>
      </c>
      <c r="J117" s="21" t="s">
        <v>1365</v>
      </c>
      <c r="K117" s="21" t="s">
        <v>17</v>
      </c>
      <c r="L117" s="21" t="s">
        <v>50</v>
      </c>
      <c r="M117" s="3">
        <v>2.727522371033432</v>
      </c>
      <c r="N117" s="3">
        <v>4.0515956690160362</v>
      </c>
      <c r="O117" s="21" t="s">
        <v>1162</v>
      </c>
      <c r="P117" s="21"/>
      <c r="Q117" s="46">
        <v>9.5498800777262336E-3</v>
      </c>
      <c r="R117" s="46">
        <v>9.6652314381098191E-3</v>
      </c>
      <c r="S117" s="46">
        <v>9.7819383095796922E-3</v>
      </c>
      <c r="T117" s="46">
        <v>9.9073721931576958E-3</v>
      </c>
      <c r="U117" s="46">
        <v>1.0026901132771311E-2</v>
      </c>
      <c r="V117" s="46">
        <v>9.2169666364709801E-3</v>
      </c>
      <c r="W117" s="46">
        <v>7.4610554451449403E-3</v>
      </c>
      <c r="X117" s="46">
        <v>6.0393471884229531E-3</v>
      </c>
      <c r="Y117" s="46">
        <v>4.884916132820283E-3</v>
      </c>
      <c r="Z117" s="46">
        <v>3.9536135203168737E-3</v>
      </c>
      <c r="AA117" s="46">
        <v>3.224956869877661E-3</v>
      </c>
      <c r="AB117" s="46">
        <v>2.6110648004567683E-3</v>
      </c>
      <c r="AC117" s="46">
        <v>2.1152042287362555E-3</v>
      </c>
      <c r="AD117" s="46">
        <v>1.7133094708700078E-3</v>
      </c>
      <c r="AE117" s="46">
        <v>1.3867573677070187E-3</v>
      </c>
      <c r="AF117" s="46">
        <v>1.132643582010964E-3</v>
      </c>
      <c r="AG117" s="46">
        <v>7.7840989300789154E-6</v>
      </c>
      <c r="AH117" s="46">
        <v>2.8149831742234904E-6</v>
      </c>
      <c r="AI117" s="46">
        <v>9.7156739191754878E-7</v>
      </c>
      <c r="AJ117" s="46">
        <v>3.2070046597438816E-7</v>
      </c>
      <c r="AK117" s="46">
        <v>0.11204528243095345</v>
      </c>
      <c r="AL117" s="45">
        <v>9.2683049744141668E-2</v>
      </c>
      <c r="AM117" s="45">
        <v>9.5498800777262336E-3</v>
      </c>
      <c r="AN117" s="45">
        <v>1.9215111515836054E-2</v>
      </c>
      <c r="AO117" s="45">
        <v>2.8997049825415747E-2</v>
      </c>
      <c r="AP117" s="45">
        <v>3.8904422018573442E-2</v>
      </c>
      <c r="AQ117" s="45">
        <v>4.8931323151344755E-2</v>
      </c>
      <c r="AR117" s="45">
        <v>5.8148289787815735E-2</v>
      </c>
      <c r="AS117" s="45">
        <v>6.5609345232960678E-2</v>
      </c>
      <c r="AT117" s="45">
        <v>7.1648692421383636E-2</v>
      </c>
      <c r="AU117" s="45">
        <v>7.6533608554203922E-2</v>
      </c>
      <c r="AV117" s="45">
        <v>8.0487222074520789E-2</v>
      </c>
      <c r="AW117" s="45">
        <v>8.3712178944398447E-2</v>
      </c>
      <c r="AX117" s="45">
        <v>8.6323243744855213E-2</v>
      </c>
      <c r="AY117" s="45">
        <v>8.8438447973591475E-2</v>
      </c>
      <c r="AZ117" s="45">
        <v>9.0151757444461481E-2</v>
      </c>
      <c r="BA117" s="45">
        <v>9.1538514812168501E-2</v>
      </c>
      <c r="BB117" s="45">
        <v>9.267115839417947E-2</v>
      </c>
      <c r="BC117" s="45">
        <v>9.2678942493109553E-2</v>
      </c>
      <c r="BD117" s="45">
        <v>9.268175747628378E-2</v>
      </c>
      <c r="BE117" s="45">
        <v>9.2682729043675693E-2</v>
      </c>
      <c r="BF117" s="45">
        <v>9.2683049744141668E-2</v>
      </c>
    </row>
    <row r="118" spans="1:58" ht="13.5" thickBot="1" x14ac:dyDescent="0.25">
      <c r="A118" s="6" t="s">
        <v>1351</v>
      </c>
      <c r="B118" s="6" t="s">
        <v>1141</v>
      </c>
      <c r="C118" s="6" t="s">
        <v>42</v>
      </c>
      <c r="D118" s="6" t="s">
        <v>1351</v>
      </c>
      <c r="E118" s="6">
        <v>14.259967315471194</v>
      </c>
      <c r="F118" s="6" t="s">
        <v>19</v>
      </c>
      <c r="G118" s="21" t="s">
        <v>1158</v>
      </c>
      <c r="H118" s="21" t="s">
        <v>1159</v>
      </c>
      <c r="I118" s="21" t="s">
        <v>1160</v>
      </c>
      <c r="J118" s="21" t="s">
        <v>1365</v>
      </c>
      <c r="K118" s="21" t="s">
        <v>17</v>
      </c>
      <c r="L118" s="21" t="s">
        <v>51</v>
      </c>
      <c r="M118" s="3">
        <v>9.5997683482071317</v>
      </c>
      <c r="N118" s="3">
        <v>14.259967315471194</v>
      </c>
      <c r="O118" s="21" t="s">
        <v>1162</v>
      </c>
      <c r="P118" s="21"/>
      <c r="Q118" s="46">
        <v>0.11418821990769587</v>
      </c>
      <c r="R118" s="46">
        <v>0.11556747979357174</v>
      </c>
      <c r="S118" s="46">
        <v>0.11696294756863036</v>
      </c>
      <c r="T118" s="46">
        <v>0.11846276450510562</v>
      </c>
      <c r="U118" s="46">
        <v>0.11989197583873974</v>
      </c>
      <c r="V118" s="46">
        <v>0.11020756329935304</v>
      </c>
      <c r="W118" s="46">
        <v>8.9212077322396041E-2</v>
      </c>
      <c r="X118" s="46">
        <v>7.2212666466777237E-2</v>
      </c>
      <c r="Y118" s="46">
        <v>5.8409097608055266E-2</v>
      </c>
      <c r="Z118" s="46">
        <v>4.7273482642042945E-2</v>
      </c>
      <c r="AA118" s="46">
        <v>3.8560911891377739E-2</v>
      </c>
      <c r="AB118" s="46">
        <v>3.1220584887050203E-2</v>
      </c>
      <c r="AC118" s="46">
        <v>2.5291564255760877E-2</v>
      </c>
      <c r="AD118" s="46">
        <v>2.0486095850140041E-2</v>
      </c>
      <c r="AE118" s="46">
        <v>1.6581501963744964E-2</v>
      </c>
      <c r="AF118" s="46">
        <v>1.3543055343842815E-2</v>
      </c>
      <c r="AG118" s="46">
        <v>9.307471854900381E-5</v>
      </c>
      <c r="AH118" s="46">
        <v>3.3658843369604718E-5</v>
      </c>
      <c r="AI118" s="46">
        <v>1.1617062214444236E-5</v>
      </c>
      <c r="AJ118" s="46">
        <v>3.8346256743679302E-6</v>
      </c>
      <c r="AK118" s="46">
        <v>1.3397290066171987</v>
      </c>
      <c r="AL118" s="45">
        <v>1.1082141743940919</v>
      </c>
      <c r="AM118" s="45">
        <v>0.11418821990769587</v>
      </c>
      <c r="AN118" s="45">
        <v>0.22975569970126761</v>
      </c>
      <c r="AO118" s="45">
        <v>0.34671864726989798</v>
      </c>
      <c r="AP118" s="45">
        <v>0.46518141177500361</v>
      </c>
      <c r="AQ118" s="45">
        <v>0.58507338761374339</v>
      </c>
      <c r="AR118" s="45">
        <v>0.69528095091309638</v>
      </c>
      <c r="AS118" s="45">
        <v>0.78449302823549238</v>
      </c>
      <c r="AT118" s="45">
        <v>0.85670569470226965</v>
      </c>
      <c r="AU118" s="45">
        <v>0.91511479231032489</v>
      </c>
      <c r="AV118" s="45">
        <v>0.96238827495236778</v>
      </c>
      <c r="AW118" s="45">
        <v>1.0009491868437455</v>
      </c>
      <c r="AX118" s="45">
        <v>1.0321697717307956</v>
      </c>
      <c r="AY118" s="45">
        <v>1.0574613359865566</v>
      </c>
      <c r="AZ118" s="45">
        <v>1.0779474318366966</v>
      </c>
      <c r="BA118" s="45">
        <v>1.0945289338004416</v>
      </c>
      <c r="BB118" s="45">
        <v>1.1080719891442845</v>
      </c>
      <c r="BC118" s="45">
        <v>1.1081650638628335</v>
      </c>
      <c r="BD118" s="45">
        <v>1.1081987227062031</v>
      </c>
      <c r="BE118" s="45">
        <v>1.1082103397684175</v>
      </c>
      <c r="BF118" s="45">
        <v>1.1082141743940919</v>
      </c>
    </row>
    <row r="119" spans="1:58" ht="13.5" thickBot="1" x14ac:dyDescent="0.25">
      <c r="A119" s="6" t="s">
        <v>1353</v>
      </c>
      <c r="B119" s="6" t="s">
        <v>1352</v>
      </c>
      <c r="C119" s="6" t="s">
        <v>42</v>
      </c>
      <c r="D119" s="6" t="s">
        <v>1353</v>
      </c>
      <c r="E119" s="6">
        <v>30.484236297912958</v>
      </c>
      <c r="F119" s="6" t="s">
        <v>19</v>
      </c>
      <c r="G119" s="21" t="s">
        <v>1158</v>
      </c>
      <c r="H119" s="21" t="s">
        <v>1159</v>
      </c>
      <c r="I119" s="21" t="s">
        <v>1160</v>
      </c>
      <c r="J119" s="21" t="s">
        <v>1365</v>
      </c>
      <c r="K119" s="21" t="s">
        <v>17</v>
      </c>
      <c r="L119" s="21" t="s">
        <v>52</v>
      </c>
      <c r="M119" s="3">
        <v>20.521898841554389</v>
      </c>
      <c r="N119" s="3">
        <v>30.484236297912958</v>
      </c>
      <c r="O119" s="21" t="s">
        <v>1162</v>
      </c>
      <c r="P119" s="21"/>
      <c r="Q119" s="46">
        <v>8.7165727021660342E-3</v>
      </c>
      <c r="R119" s="46">
        <v>8.8218586859578549E-3</v>
      </c>
      <c r="S119" s="46">
        <v>8.9283819010903855E-3</v>
      </c>
      <c r="T119" s="46">
        <v>9.042870623108247E-3</v>
      </c>
      <c r="U119" s="46">
        <v>9.1519696571982067E-3</v>
      </c>
      <c r="V119" s="46">
        <v>8.4127087593090077E-3</v>
      </c>
      <c r="W119" s="46">
        <v>6.8100155911048942E-3</v>
      </c>
      <c r="X119" s="46">
        <v>5.5123633399640094E-3</v>
      </c>
      <c r="Y119" s="46">
        <v>4.4586661056637833E-3</v>
      </c>
      <c r="Z119" s="46">
        <v>3.6086274807247431E-3</v>
      </c>
      <c r="AA119" s="46">
        <v>2.9435522528918918E-3</v>
      </c>
      <c r="AB119" s="46">
        <v>2.3832274309215184E-3</v>
      </c>
      <c r="AC119" s="46">
        <v>1.9306348655320933E-3</v>
      </c>
      <c r="AD119" s="46">
        <v>1.5638088062466832E-3</v>
      </c>
      <c r="AE119" s="46">
        <v>1.2657511212183351E-3</v>
      </c>
      <c r="AF119" s="46">
        <v>1.0338109010674583E-3</v>
      </c>
      <c r="AG119" s="46">
        <v>7.1048708143610831E-6</v>
      </c>
      <c r="AH119" s="46">
        <v>2.569352211104968E-6</v>
      </c>
      <c r="AI119" s="46">
        <v>8.8678996362009592E-7</v>
      </c>
      <c r="AJ119" s="46">
        <v>2.9271665241160144E-7</v>
      </c>
      <c r="AK119" s="46">
        <v>0.10226838895307493</v>
      </c>
      <c r="AL119" s="45">
        <v>8.4595673953806641E-2</v>
      </c>
      <c r="AM119" s="45">
        <v>8.7165727021660342E-3</v>
      </c>
      <c r="AN119" s="45">
        <v>1.7538431388123887E-2</v>
      </c>
      <c r="AO119" s="45">
        <v>2.6466813289214273E-2</v>
      </c>
      <c r="AP119" s="45">
        <v>3.5509683912322523E-2</v>
      </c>
      <c r="AQ119" s="45">
        <v>4.4661653569520732E-2</v>
      </c>
      <c r="AR119" s="45">
        <v>5.3074362328829741E-2</v>
      </c>
      <c r="AS119" s="45">
        <v>5.9884377919934638E-2</v>
      </c>
      <c r="AT119" s="45">
        <v>6.5396741259898652E-2</v>
      </c>
      <c r="AU119" s="45">
        <v>6.9855407365562436E-2</v>
      </c>
      <c r="AV119" s="45">
        <v>7.3464034846287177E-2</v>
      </c>
      <c r="AW119" s="45">
        <v>7.6407587099179067E-2</v>
      </c>
      <c r="AX119" s="45">
        <v>7.8790814530100589E-2</v>
      </c>
      <c r="AY119" s="45">
        <v>8.072144939563268E-2</v>
      </c>
      <c r="AZ119" s="45">
        <v>8.228525820187936E-2</v>
      </c>
      <c r="BA119" s="45">
        <v>8.3551009323097697E-2</v>
      </c>
      <c r="BB119" s="45">
        <v>8.458482022416515E-2</v>
      </c>
      <c r="BC119" s="45">
        <v>8.4591925094979509E-2</v>
      </c>
      <c r="BD119" s="45">
        <v>8.459449444719061E-2</v>
      </c>
      <c r="BE119" s="45">
        <v>8.4595381237154224E-2</v>
      </c>
      <c r="BF119" s="45">
        <v>8.4595673953806641E-2</v>
      </c>
    </row>
    <row r="120" spans="1:58" ht="13.5" thickBot="1" x14ac:dyDescent="0.25">
      <c r="A120" s="6" t="s">
        <v>1143</v>
      </c>
      <c r="B120" s="6" t="s">
        <v>1353</v>
      </c>
      <c r="C120" s="6" t="s">
        <v>42</v>
      </c>
      <c r="D120" s="6" t="s">
        <v>1143</v>
      </c>
      <c r="E120" s="6">
        <v>47.55540862474421</v>
      </c>
      <c r="F120" s="6" t="s">
        <v>19</v>
      </c>
      <c r="G120" s="21" t="s">
        <v>1158</v>
      </c>
      <c r="H120" s="21" t="s">
        <v>1159</v>
      </c>
      <c r="I120" s="21" t="s">
        <v>1160</v>
      </c>
      <c r="J120" s="21" t="s">
        <v>1365</v>
      </c>
      <c r="K120" s="21" t="s">
        <v>17</v>
      </c>
      <c r="L120" s="21" t="s">
        <v>53</v>
      </c>
      <c r="M120" s="3">
        <v>32.014162192824848</v>
      </c>
      <c r="N120" s="3">
        <v>47.55540862474421</v>
      </c>
      <c r="O120" s="21" t="s">
        <v>1162</v>
      </c>
      <c r="P120" s="21"/>
      <c r="Q120" s="46">
        <v>8.7165727021660342E-3</v>
      </c>
      <c r="R120" s="46">
        <v>8.8218586859578549E-3</v>
      </c>
      <c r="S120" s="46">
        <v>8.9283819010903855E-3</v>
      </c>
      <c r="T120" s="46">
        <v>9.042870623108247E-3</v>
      </c>
      <c r="U120" s="46">
        <v>9.1519696571982067E-3</v>
      </c>
      <c r="V120" s="46">
        <v>8.4127087593090077E-3</v>
      </c>
      <c r="W120" s="46">
        <v>6.8100155911048942E-3</v>
      </c>
      <c r="X120" s="46">
        <v>5.5123633399640094E-3</v>
      </c>
      <c r="Y120" s="46">
        <v>4.4586661056637833E-3</v>
      </c>
      <c r="Z120" s="46">
        <v>3.6086274807247431E-3</v>
      </c>
      <c r="AA120" s="46">
        <v>2.9435522528918918E-3</v>
      </c>
      <c r="AB120" s="46">
        <v>2.3832274309215184E-3</v>
      </c>
      <c r="AC120" s="46">
        <v>1.9306348655320933E-3</v>
      </c>
      <c r="AD120" s="46">
        <v>1.5638088062466832E-3</v>
      </c>
      <c r="AE120" s="46">
        <v>1.2657511212183351E-3</v>
      </c>
      <c r="AF120" s="46">
        <v>1.0338109010674583E-3</v>
      </c>
      <c r="AG120" s="46">
        <v>7.1048708143610831E-6</v>
      </c>
      <c r="AH120" s="46">
        <v>2.569352211104968E-6</v>
      </c>
      <c r="AI120" s="46">
        <v>8.8678996362009592E-7</v>
      </c>
      <c r="AJ120" s="46">
        <v>2.9271665241160144E-7</v>
      </c>
      <c r="AK120" s="46">
        <v>0.10226838895307493</v>
      </c>
      <c r="AL120" s="45">
        <v>8.4595673953806641E-2</v>
      </c>
      <c r="AM120" s="45">
        <v>8.7165727021660342E-3</v>
      </c>
      <c r="AN120" s="45">
        <v>1.7538431388123887E-2</v>
      </c>
      <c r="AO120" s="45">
        <v>2.6466813289214273E-2</v>
      </c>
      <c r="AP120" s="45">
        <v>3.5509683912322523E-2</v>
      </c>
      <c r="AQ120" s="45">
        <v>4.4661653569520732E-2</v>
      </c>
      <c r="AR120" s="45">
        <v>5.3074362328829741E-2</v>
      </c>
      <c r="AS120" s="45">
        <v>5.9884377919934638E-2</v>
      </c>
      <c r="AT120" s="45">
        <v>6.5396741259898652E-2</v>
      </c>
      <c r="AU120" s="45">
        <v>6.9855407365562436E-2</v>
      </c>
      <c r="AV120" s="45">
        <v>7.3464034846287177E-2</v>
      </c>
      <c r="AW120" s="45">
        <v>7.6407587099179067E-2</v>
      </c>
      <c r="AX120" s="45">
        <v>7.8790814530100589E-2</v>
      </c>
      <c r="AY120" s="45">
        <v>8.072144939563268E-2</v>
      </c>
      <c r="AZ120" s="45">
        <v>8.228525820187936E-2</v>
      </c>
      <c r="BA120" s="45">
        <v>8.3551009323097697E-2</v>
      </c>
      <c r="BB120" s="45">
        <v>8.458482022416515E-2</v>
      </c>
      <c r="BC120" s="45">
        <v>8.4591925094979509E-2</v>
      </c>
      <c r="BD120" s="45">
        <v>8.459449444719061E-2</v>
      </c>
      <c r="BE120" s="45">
        <v>8.4595381237154224E-2</v>
      </c>
      <c r="BF120" s="45">
        <v>8.4595673953806641E-2</v>
      </c>
    </row>
    <row r="121" spans="1:58" ht="13.5" thickBot="1" x14ac:dyDescent="0.25">
      <c r="A121" s="6" t="s">
        <v>1141</v>
      </c>
      <c r="B121" s="6" t="s">
        <v>1141</v>
      </c>
      <c r="C121" s="6" t="s">
        <v>42</v>
      </c>
      <c r="D121" s="6" t="s">
        <v>1141</v>
      </c>
      <c r="E121" s="6">
        <v>9.6025344338425818</v>
      </c>
      <c r="F121" s="6" t="s">
        <v>19</v>
      </c>
      <c r="G121" s="21" t="s">
        <v>1158</v>
      </c>
      <c r="H121" s="21" t="s">
        <v>1159</v>
      </c>
      <c r="I121" s="21" t="s">
        <v>1160</v>
      </c>
      <c r="J121" s="21" t="s">
        <v>1365</v>
      </c>
      <c r="K121" s="21" t="s">
        <v>17</v>
      </c>
      <c r="L121" s="21" t="s">
        <v>54</v>
      </c>
      <c r="M121" s="3">
        <v>6.4643981350896302</v>
      </c>
      <c r="N121" s="3">
        <v>9.6025344338425818</v>
      </c>
      <c r="O121" s="21" t="s">
        <v>1162</v>
      </c>
      <c r="P121" s="21"/>
      <c r="Q121" s="46">
        <v>1.4505775123404131E-2</v>
      </c>
      <c r="R121" s="46">
        <v>1.4680987888411068E-2</v>
      </c>
      <c r="S121" s="46">
        <v>1.4858259604822097E-2</v>
      </c>
      <c r="T121" s="46">
        <v>1.5048787202365608E-2</v>
      </c>
      <c r="U121" s="46">
        <v>1.523034549468574E-2</v>
      </c>
      <c r="V121" s="46">
        <v>1.4000096782408976E-2</v>
      </c>
      <c r="W121" s="46">
        <v>1.1332958276926442E-2</v>
      </c>
      <c r="X121" s="46">
        <v>9.1734567863060203E-3</v>
      </c>
      <c r="Y121" s="46">
        <v>7.4199355743377257E-3</v>
      </c>
      <c r="Z121" s="46">
        <v>6.0053349553915525E-3</v>
      </c>
      <c r="AA121" s="46">
        <v>4.8985430975444022E-3</v>
      </c>
      <c r="AB121" s="46">
        <v>3.9660727171225256E-3</v>
      </c>
      <c r="AC121" s="46">
        <v>3.2128860920133092E-3</v>
      </c>
      <c r="AD121" s="46">
        <v>2.6024286900947313E-3</v>
      </c>
      <c r="AE121" s="46">
        <v>2.1064128934560771E-3</v>
      </c>
      <c r="AF121" s="46">
        <v>1.7204271636811839E-3</v>
      </c>
      <c r="AG121" s="46">
        <v>1.1823644663498143E-5</v>
      </c>
      <c r="AH121" s="46">
        <v>4.2758142059491211E-6</v>
      </c>
      <c r="AI121" s="46">
        <v>1.4757607414630171E-6</v>
      </c>
      <c r="AJ121" s="46">
        <v>4.8712746165740201E-7</v>
      </c>
      <c r="AK121" s="46">
        <v>0.17019100317002947</v>
      </c>
      <c r="AL121" s="45">
        <v>0.14078077069004416</v>
      </c>
      <c r="AM121" s="45">
        <v>1.4505775123404131E-2</v>
      </c>
      <c r="AN121" s="45">
        <v>2.9186763011815199E-2</v>
      </c>
      <c r="AO121" s="45">
        <v>4.40450226166373E-2</v>
      </c>
      <c r="AP121" s="45">
        <v>5.9093809819002904E-2</v>
      </c>
      <c r="AQ121" s="45">
        <v>7.4324155313688647E-2</v>
      </c>
      <c r="AR121" s="45">
        <v>8.8324252096097622E-2</v>
      </c>
      <c r="AS121" s="45">
        <v>9.9657210373024066E-2</v>
      </c>
      <c r="AT121" s="45">
        <v>0.10883066715933008</v>
      </c>
      <c r="AU121" s="45">
        <v>0.1162506027336678</v>
      </c>
      <c r="AV121" s="45">
        <v>0.12225593768905936</v>
      </c>
      <c r="AW121" s="45">
        <v>0.12715448078660377</v>
      </c>
      <c r="AX121" s="45">
        <v>0.13112055350372628</v>
      </c>
      <c r="AY121" s="45">
        <v>0.1343334395957396</v>
      </c>
      <c r="AZ121" s="45">
        <v>0.13693586828583432</v>
      </c>
      <c r="BA121" s="45">
        <v>0.13904228117929041</v>
      </c>
      <c r="BB121" s="45">
        <v>0.14076270834297158</v>
      </c>
      <c r="BC121" s="45">
        <v>0.14077453198763509</v>
      </c>
      <c r="BD121" s="45">
        <v>0.14077880780184104</v>
      </c>
      <c r="BE121" s="45">
        <v>0.14078028356258251</v>
      </c>
      <c r="BF121" s="45">
        <v>0.14078077069004416</v>
      </c>
    </row>
    <row r="122" spans="1:58" ht="13.5" thickBot="1" x14ac:dyDescent="0.25">
      <c r="A122" s="6" t="s">
        <v>1357</v>
      </c>
      <c r="B122" s="6" t="s">
        <v>1139</v>
      </c>
      <c r="C122" s="6" t="s">
        <v>42</v>
      </c>
      <c r="D122" s="6" t="s">
        <v>1357</v>
      </c>
      <c r="E122" s="6">
        <v>82.498304542045176</v>
      </c>
      <c r="F122" s="6" t="s">
        <v>19</v>
      </c>
      <c r="G122" s="21" t="s">
        <v>1158</v>
      </c>
      <c r="H122" s="21" t="s">
        <v>1159</v>
      </c>
      <c r="I122" s="21" t="s">
        <v>1160</v>
      </c>
      <c r="J122" s="21" t="s">
        <v>1365</v>
      </c>
      <c r="K122" s="21" t="s">
        <v>17</v>
      </c>
      <c r="L122" s="21" t="s">
        <v>55</v>
      </c>
      <c r="M122" s="3">
        <v>55.53761766790619</v>
      </c>
      <c r="N122" s="3">
        <v>82.498304542045176</v>
      </c>
      <c r="O122" s="21" t="s">
        <v>1162</v>
      </c>
      <c r="P122" s="21"/>
      <c r="Q122" s="46">
        <v>3.6264437808510327E-3</v>
      </c>
      <c r="R122" s="46">
        <v>3.670246972102767E-3</v>
      </c>
      <c r="S122" s="46">
        <v>3.7145649012055243E-3</v>
      </c>
      <c r="T122" s="46">
        <v>3.762196800591402E-3</v>
      </c>
      <c r="U122" s="46">
        <v>3.8075863736714349E-3</v>
      </c>
      <c r="V122" s="46">
        <v>3.5000241956022441E-3</v>
      </c>
      <c r="W122" s="46">
        <v>2.8332395692316106E-3</v>
      </c>
      <c r="X122" s="46">
        <v>2.2933641965765051E-3</v>
      </c>
      <c r="Y122" s="46">
        <v>1.8549838935844314E-3</v>
      </c>
      <c r="Z122" s="46">
        <v>1.5013337388478881E-3</v>
      </c>
      <c r="AA122" s="46">
        <v>1.2246357743861006E-3</v>
      </c>
      <c r="AB122" s="46">
        <v>9.915181792806314E-4</v>
      </c>
      <c r="AC122" s="46">
        <v>8.0322152300332729E-4</v>
      </c>
      <c r="AD122" s="46">
        <v>6.5060717252368283E-4</v>
      </c>
      <c r="AE122" s="46">
        <v>5.2660322336401928E-4</v>
      </c>
      <c r="AF122" s="46">
        <v>4.3010679092029598E-4</v>
      </c>
      <c r="AG122" s="46">
        <v>2.9559111658745358E-6</v>
      </c>
      <c r="AH122" s="46">
        <v>1.0689535514872803E-6</v>
      </c>
      <c r="AI122" s="46">
        <v>3.6894018536575428E-7</v>
      </c>
      <c r="AJ122" s="46">
        <v>1.217818654143505E-7</v>
      </c>
      <c r="AK122" s="46">
        <v>4.2547750792507368E-2</v>
      </c>
      <c r="AL122" s="45">
        <v>3.519519267251104E-2</v>
      </c>
      <c r="AM122" s="45">
        <v>3.6264437808510327E-3</v>
      </c>
      <c r="AN122" s="45">
        <v>7.2966907529537998E-3</v>
      </c>
      <c r="AO122" s="45">
        <v>1.1011255654159325E-2</v>
      </c>
      <c r="AP122" s="45">
        <v>1.4773452454750726E-2</v>
      </c>
      <c r="AQ122" s="45">
        <v>1.8581038828422162E-2</v>
      </c>
      <c r="AR122" s="45">
        <v>2.2081063024024405E-2</v>
      </c>
      <c r="AS122" s="45">
        <v>2.4914302593256017E-2</v>
      </c>
      <c r="AT122" s="45">
        <v>2.7207666789832521E-2</v>
      </c>
      <c r="AU122" s="45">
        <v>2.906265068341695E-2</v>
      </c>
      <c r="AV122" s="45">
        <v>3.056398442226484E-2</v>
      </c>
      <c r="AW122" s="45">
        <v>3.1788620196650942E-2</v>
      </c>
      <c r="AX122" s="45">
        <v>3.2780138375931571E-2</v>
      </c>
      <c r="AY122" s="45">
        <v>3.3583359898934899E-2</v>
      </c>
      <c r="AZ122" s="45">
        <v>3.4233967071458579E-2</v>
      </c>
      <c r="BA122" s="45">
        <v>3.4760570294822601E-2</v>
      </c>
      <c r="BB122" s="45">
        <v>3.5190677085742895E-2</v>
      </c>
      <c r="BC122" s="45">
        <v>3.5193632996908773E-2</v>
      </c>
      <c r="BD122" s="45">
        <v>3.5194701950460261E-2</v>
      </c>
      <c r="BE122" s="45">
        <v>3.5195070890645629E-2</v>
      </c>
      <c r="BF122" s="45">
        <v>3.519519267251104E-2</v>
      </c>
    </row>
    <row r="123" spans="1:58" ht="13.5" thickBot="1" x14ac:dyDescent="0.25">
      <c r="A123" s="6" t="s">
        <v>1137</v>
      </c>
      <c r="B123" s="6" t="s">
        <v>1351</v>
      </c>
      <c r="C123" s="6" t="s">
        <v>56</v>
      </c>
      <c r="D123" s="6" t="s">
        <v>1137</v>
      </c>
      <c r="E123" s="6">
        <v>16.079534621987367</v>
      </c>
      <c r="F123" s="6" t="s">
        <v>25</v>
      </c>
      <c r="G123" s="21" t="s">
        <v>1158</v>
      </c>
      <c r="H123" s="21" t="s">
        <v>1159</v>
      </c>
      <c r="I123" s="21" t="s">
        <v>1160</v>
      </c>
      <c r="J123" s="21" t="s">
        <v>1365</v>
      </c>
      <c r="K123" s="21" t="s">
        <v>58</v>
      </c>
      <c r="L123" s="21" t="s">
        <v>57</v>
      </c>
      <c r="M123" s="3">
        <v>10.824695744609741</v>
      </c>
      <c r="N123" s="3">
        <v>16.079534621987367</v>
      </c>
      <c r="O123" s="21" t="s">
        <v>1162</v>
      </c>
      <c r="P123" s="21"/>
      <c r="Q123" s="46">
        <v>2.2236891497293006E-3</v>
      </c>
      <c r="R123" s="46">
        <v>2.2407153585151879E-3</v>
      </c>
      <c r="S123" s="46">
        <v>2.2578640166933529E-3</v>
      </c>
      <c r="T123" s="46">
        <v>2.2757543557344038E-3</v>
      </c>
      <c r="U123" s="46">
        <v>2.2942924353940063E-3</v>
      </c>
      <c r="V123" s="46">
        <v>2.0820661543990175E-3</v>
      </c>
      <c r="W123" s="46">
        <v>1.6797632665110451E-3</v>
      </c>
      <c r="X123" s="46">
        <v>1.3553591690916491E-3</v>
      </c>
      <c r="Y123" s="46">
        <v>1.0937061091947286E-3</v>
      </c>
      <c r="Z123" s="46">
        <v>8.8263664954491537E-4</v>
      </c>
      <c r="AA123" s="46">
        <v>7.1234227849147774E-4</v>
      </c>
      <c r="AB123" s="46">
        <v>5.7490897523405796E-4</v>
      </c>
      <c r="AC123" s="46">
        <v>4.6401188665227337E-4</v>
      </c>
      <c r="AD123" s="46">
        <v>3.7451249646723329E-4</v>
      </c>
      <c r="AE123" s="46">
        <v>3.0228008515364405E-4</v>
      </c>
      <c r="AF123" s="46">
        <v>2.4397667127813843E-4</v>
      </c>
      <c r="AG123" s="46">
        <v>1.6771485573443891E-6</v>
      </c>
      <c r="AH123" s="46">
        <v>6.0400107198183478E-7</v>
      </c>
      <c r="AI123" s="46">
        <v>2.0762063057181485E-7</v>
      </c>
      <c r="AJ123" s="46">
        <v>6.8260371126062246E-8</v>
      </c>
      <c r="AK123" s="46">
        <v>2.3848585746277483E-2</v>
      </c>
      <c r="AL123" s="45">
        <v>2.1060436088715457E-2</v>
      </c>
      <c r="AM123" s="45">
        <v>2.2236891497293006E-3</v>
      </c>
      <c r="AN123" s="45">
        <v>4.4644045082444881E-3</v>
      </c>
      <c r="AO123" s="45">
        <v>6.7222685249378415E-3</v>
      </c>
      <c r="AP123" s="45">
        <v>8.9980228806722448E-3</v>
      </c>
      <c r="AQ123" s="45">
        <v>1.129231531606625E-2</v>
      </c>
      <c r="AR123" s="45">
        <v>1.3374381470465269E-2</v>
      </c>
      <c r="AS123" s="45">
        <v>1.5054144736976314E-2</v>
      </c>
      <c r="AT123" s="45">
        <v>1.6409503906067963E-2</v>
      </c>
      <c r="AU123" s="45">
        <v>1.7503210015262692E-2</v>
      </c>
      <c r="AV123" s="45">
        <v>1.8385846664807609E-2</v>
      </c>
      <c r="AW123" s="45">
        <v>1.9098188943299087E-2</v>
      </c>
      <c r="AX123" s="45">
        <v>1.9673097918533146E-2</v>
      </c>
      <c r="AY123" s="45">
        <v>2.0137109805185419E-2</v>
      </c>
      <c r="AZ123" s="45">
        <v>2.0511622301652651E-2</v>
      </c>
      <c r="BA123" s="45">
        <v>2.0813902386806294E-2</v>
      </c>
      <c r="BB123" s="45">
        <v>2.1057879058084431E-2</v>
      </c>
      <c r="BC123" s="45">
        <v>2.1059556206641777E-2</v>
      </c>
      <c r="BD123" s="45">
        <v>2.1060160207713757E-2</v>
      </c>
      <c r="BE123" s="45">
        <v>2.1060367828344331E-2</v>
      </c>
      <c r="BF123" s="45">
        <v>2.1060436088715457E-2</v>
      </c>
    </row>
    <row r="124" spans="1:58" ht="13.5" thickBot="1" x14ac:dyDescent="0.25">
      <c r="A124" s="6" t="s">
        <v>1137</v>
      </c>
      <c r="B124" s="6" t="s">
        <v>1351</v>
      </c>
      <c r="C124" s="6" t="s">
        <v>56</v>
      </c>
      <c r="D124" s="6" t="s">
        <v>1137</v>
      </c>
      <c r="E124" s="6">
        <v>16.079534621987367</v>
      </c>
      <c r="F124" s="6" t="s">
        <v>25</v>
      </c>
      <c r="G124" s="21" t="s">
        <v>1158</v>
      </c>
      <c r="H124" s="21" t="s">
        <v>1159</v>
      </c>
      <c r="I124" s="21" t="s">
        <v>1160</v>
      </c>
      <c r="J124" s="21" t="s">
        <v>1365</v>
      </c>
      <c r="K124" s="21" t="s">
        <v>60</v>
      </c>
      <c r="L124" s="21" t="s">
        <v>59</v>
      </c>
      <c r="M124" s="3">
        <v>10.824695744609741</v>
      </c>
      <c r="N124" s="3">
        <v>16.079534621987367</v>
      </c>
      <c r="O124" s="21" t="s">
        <v>1162</v>
      </c>
      <c r="P124" s="21"/>
      <c r="Q124" s="46">
        <v>2.2507087860856079E-2</v>
      </c>
      <c r="R124" s="46">
        <v>2.277894710745311E-2</v>
      </c>
      <c r="S124" s="46">
        <v>2.3054001012712565E-2</v>
      </c>
      <c r="T124" s="46">
        <v>2.3349622676591165E-2</v>
      </c>
      <c r="U124" s="46">
        <v>2.3631327611512095E-2</v>
      </c>
      <c r="V124" s="46">
        <v>2.1722479885529972E-2</v>
      </c>
      <c r="W124" s="46">
        <v>1.758416116975765E-2</v>
      </c>
      <c r="X124" s="46">
        <v>1.4233489497850657E-2</v>
      </c>
      <c r="Y124" s="46">
        <v>1.151273478823377E-2</v>
      </c>
      <c r="Z124" s="46">
        <v>9.3178475693306267E-3</v>
      </c>
      <c r="AA124" s="46">
        <v>7.6005548789142277E-3</v>
      </c>
      <c r="AB124" s="46">
        <v>6.1537385177575206E-3</v>
      </c>
      <c r="AC124" s="46">
        <v>4.9850979313193784E-3</v>
      </c>
      <c r="AD124" s="46">
        <v>4.0379152910671283E-3</v>
      </c>
      <c r="AE124" s="46">
        <v>3.2682996710575139E-3</v>
      </c>
      <c r="AF124" s="46">
        <v>2.6694061504304372E-3</v>
      </c>
      <c r="AG124" s="46">
        <v>1.8345507703861745E-5</v>
      </c>
      <c r="AH124" s="46">
        <v>6.6343318568838565E-6</v>
      </c>
      <c r="AI124" s="46">
        <v>2.289782957969613E-6</v>
      </c>
      <c r="AJ124" s="46">
        <v>7.5582452407314675E-7</v>
      </c>
      <c r="AK124" s="46">
        <v>0.26406750614069868</v>
      </c>
      <c r="AL124" s="45">
        <v>0.21843473706741667</v>
      </c>
      <c r="AM124" s="45">
        <v>2.2507087860856079E-2</v>
      </c>
      <c r="AN124" s="45">
        <v>4.5286034968309186E-2</v>
      </c>
      <c r="AO124" s="45">
        <v>6.8340035981021757E-2</v>
      </c>
      <c r="AP124" s="45">
        <v>9.1689658657612916E-2</v>
      </c>
      <c r="AQ124" s="45">
        <v>0.11532098626912501</v>
      </c>
      <c r="AR124" s="45">
        <v>0.13704346615465499</v>
      </c>
      <c r="AS124" s="45">
        <v>0.15462762732441263</v>
      </c>
      <c r="AT124" s="45">
        <v>0.16886111682226329</v>
      </c>
      <c r="AU124" s="45">
        <v>0.18037385161049707</v>
      </c>
      <c r="AV124" s="45">
        <v>0.1896916991798277</v>
      </c>
      <c r="AW124" s="45">
        <v>0.19729225405874193</v>
      </c>
      <c r="AX124" s="45">
        <v>0.20344599257649945</v>
      </c>
      <c r="AY124" s="45">
        <v>0.20843109050781883</v>
      </c>
      <c r="AZ124" s="45">
        <v>0.21246900579888595</v>
      </c>
      <c r="BA124" s="45">
        <v>0.21573730546994346</v>
      </c>
      <c r="BB124" s="45">
        <v>0.21840671162037389</v>
      </c>
      <c r="BC124" s="45">
        <v>0.21842505712807775</v>
      </c>
      <c r="BD124" s="45">
        <v>0.21843169145993463</v>
      </c>
      <c r="BE124" s="45">
        <v>0.21843398124289259</v>
      </c>
      <c r="BF124" s="45">
        <v>0.21843473706741667</v>
      </c>
    </row>
    <row r="125" spans="1:58" ht="13.5" thickBot="1" x14ac:dyDescent="0.25">
      <c r="A125" s="6" t="s">
        <v>1352</v>
      </c>
      <c r="B125" s="6" t="s">
        <v>1351</v>
      </c>
      <c r="C125" s="6" t="s">
        <v>56</v>
      </c>
      <c r="D125" s="6" t="s">
        <v>1352</v>
      </c>
      <c r="E125" s="6">
        <v>20.588486239739662</v>
      </c>
      <c r="F125" s="6" t="s">
        <v>25</v>
      </c>
      <c r="G125" s="21" t="s">
        <v>1158</v>
      </c>
      <c r="H125" s="21" t="s">
        <v>1159</v>
      </c>
      <c r="I125" s="21" t="s">
        <v>1160</v>
      </c>
      <c r="J125" s="21" t="s">
        <v>1365</v>
      </c>
      <c r="K125" s="21" t="s">
        <v>60</v>
      </c>
      <c r="L125" s="21" t="s">
        <v>61</v>
      </c>
      <c r="M125" s="3">
        <v>13.860108804549535</v>
      </c>
      <c r="N125" s="3">
        <v>20.588486239739662</v>
      </c>
      <c r="O125" s="21" t="s">
        <v>1162</v>
      </c>
      <c r="P125" s="21"/>
      <c r="Q125" s="46">
        <v>2.0539901721761161E-2</v>
      </c>
      <c r="R125" s="46">
        <v>2.0787999665030244E-2</v>
      </c>
      <c r="S125" s="46">
        <v>2.1039013044332922E-2</v>
      </c>
      <c r="T125" s="46">
        <v>2.1308796499235165E-2</v>
      </c>
      <c r="U125" s="46">
        <v>2.1565879588508311E-2</v>
      </c>
      <c r="V125" s="46">
        <v>1.9823870807280358E-2</v>
      </c>
      <c r="W125" s="46">
        <v>1.6047253403874747E-2</v>
      </c>
      <c r="X125" s="46">
        <v>1.2989440359897898E-2</v>
      </c>
      <c r="Y125" s="46">
        <v>1.0506487670059147E-2</v>
      </c>
      <c r="Z125" s="46">
        <v>8.5034400947649972E-3</v>
      </c>
      <c r="AA125" s="46">
        <v>6.9362438716588587E-3</v>
      </c>
      <c r="AB125" s="46">
        <v>5.6158835455555915E-3</v>
      </c>
      <c r="AC125" s="46">
        <v>4.5493856075772329E-3</v>
      </c>
      <c r="AD125" s="46">
        <v>3.6849895353881093E-3</v>
      </c>
      <c r="AE125" s="46">
        <v>2.9826405999657511E-3</v>
      </c>
      <c r="AF125" s="46">
        <v>2.4360921468060798E-3</v>
      </c>
      <c r="AG125" s="46">
        <v>1.6742055995990478E-5</v>
      </c>
      <c r="AH125" s="46">
        <v>6.0544716034516022E-6</v>
      </c>
      <c r="AI125" s="46">
        <v>2.0896491457100675E-6</v>
      </c>
      <c r="AJ125" s="46">
        <v>6.8976322211632139E-7</v>
      </c>
      <c r="AK125" s="46">
        <v>0.24098722400571698</v>
      </c>
      <c r="AL125" s="45">
        <v>0.19934289410166389</v>
      </c>
      <c r="AM125" s="45">
        <v>2.0539901721761161E-2</v>
      </c>
      <c r="AN125" s="45">
        <v>4.1327901386791405E-2</v>
      </c>
      <c r="AO125" s="45">
        <v>6.2366914431124326E-2</v>
      </c>
      <c r="AP125" s="45">
        <v>8.3675710930359498E-2</v>
      </c>
      <c r="AQ125" s="45">
        <v>0.10524159051886781</v>
      </c>
      <c r="AR125" s="45">
        <v>0.12506546132614815</v>
      </c>
      <c r="AS125" s="45">
        <v>0.1411127147300229</v>
      </c>
      <c r="AT125" s="45">
        <v>0.15410215508992081</v>
      </c>
      <c r="AU125" s="45">
        <v>0.16460864275997997</v>
      </c>
      <c r="AV125" s="45">
        <v>0.17311208285474497</v>
      </c>
      <c r="AW125" s="45">
        <v>0.18004832672640383</v>
      </c>
      <c r="AX125" s="45">
        <v>0.18566421027195942</v>
      </c>
      <c r="AY125" s="45">
        <v>0.19021359587953665</v>
      </c>
      <c r="AZ125" s="45">
        <v>0.19389858541492477</v>
      </c>
      <c r="BA125" s="45">
        <v>0.19688122601489053</v>
      </c>
      <c r="BB125" s="45">
        <v>0.19931731816169659</v>
      </c>
      <c r="BC125" s="45">
        <v>0.19933406021769259</v>
      </c>
      <c r="BD125" s="45">
        <v>0.19934011468929605</v>
      </c>
      <c r="BE125" s="45">
        <v>0.19934220433844177</v>
      </c>
      <c r="BF125" s="45">
        <v>0.19934289410166389</v>
      </c>
    </row>
    <row r="126" spans="1:58" ht="13.5" thickBot="1" x14ac:dyDescent="0.25">
      <c r="A126" s="6" t="s">
        <v>1352</v>
      </c>
      <c r="B126" s="6" t="s">
        <v>1351</v>
      </c>
      <c r="C126" s="6" t="s">
        <v>56</v>
      </c>
      <c r="D126" s="6" t="s">
        <v>1352</v>
      </c>
      <c r="E126" s="6">
        <v>20.588486239739662</v>
      </c>
      <c r="F126" s="6" t="s">
        <v>25</v>
      </c>
      <c r="G126" s="21" t="s">
        <v>1158</v>
      </c>
      <c r="H126" s="21" t="s">
        <v>1159</v>
      </c>
      <c r="I126" s="21" t="s">
        <v>1160</v>
      </c>
      <c r="J126" s="21" t="s">
        <v>1365</v>
      </c>
      <c r="K126" s="21" t="s">
        <v>63</v>
      </c>
      <c r="L126" s="21" t="s">
        <v>62</v>
      </c>
      <c r="M126" s="3">
        <v>13.860108804549535</v>
      </c>
      <c r="N126" s="3">
        <v>20.588486239739662</v>
      </c>
      <c r="O126" s="21" t="s">
        <v>1162</v>
      </c>
      <c r="P126" s="21"/>
      <c r="Q126" s="46">
        <v>1.1917038721223122E-2</v>
      </c>
      <c r="R126" s="46">
        <v>1.1930388154838307E-2</v>
      </c>
      <c r="S126" s="46">
        <v>1.1945561064249943E-2</v>
      </c>
      <c r="T126" s="46">
        <v>1.1962768217919355E-2</v>
      </c>
      <c r="U126" s="46">
        <v>1.1981758390374946E-2</v>
      </c>
      <c r="V126" s="46">
        <v>1.0802135313089706E-2</v>
      </c>
      <c r="W126" s="46">
        <v>8.6575131139348411E-3</v>
      </c>
      <c r="X126" s="46">
        <v>6.9394313955034028E-3</v>
      </c>
      <c r="Y126" s="46">
        <v>5.5628237015458663E-3</v>
      </c>
      <c r="Z126" s="46">
        <v>4.4597294661294848E-3</v>
      </c>
      <c r="AA126" s="46">
        <v>3.5756778551847995E-3</v>
      </c>
      <c r="AB126" s="46">
        <v>2.8670008809983118E-3</v>
      </c>
      <c r="AC126" s="46">
        <v>2.2989825333873341E-3</v>
      </c>
      <c r="AD126" s="46">
        <v>1.8436266806948433E-3</v>
      </c>
      <c r="AE126" s="46">
        <v>1.4785662257156417E-3</v>
      </c>
      <c r="AF126" s="46">
        <v>1.1858508168876151E-3</v>
      </c>
      <c r="AG126" s="46">
        <v>8.1028644237255161E-6</v>
      </c>
      <c r="AH126" s="46">
        <v>2.9003490934363927E-6</v>
      </c>
      <c r="AI126" s="46">
        <v>9.9096069394024972E-7</v>
      </c>
      <c r="AJ126" s="46">
        <v>3.2385848319128671E-7</v>
      </c>
      <c r="AK126" s="46">
        <v>0.11314862018231632</v>
      </c>
      <c r="AL126" s="45">
        <v>0.10942117056437181</v>
      </c>
      <c r="AM126" s="45">
        <v>1.1917038721223122E-2</v>
      </c>
      <c r="AN126" s="45">
        <v>2.384742687606143E-2</v>
      </c>
      <c r="AO126" s="45">
        <v>3.5792987940311369E-2</v>
      </c>
      <c r="AP126" s="45">
        <v>4.7755756158230724E-2</v>
      </c>
      <c r="AQ126" s="45">
        <v>5.9737514548605666E-2</v>
      </c>
      <c r="AR126" s="45">
        <v>7.0539649861695378E-2</v>
      </c>
      <c r="AS126" s="45">
        <v>7.9197162975630217E-2</v>
      </c>
      <c r="AT126" s="45">
        <v>8.6136594371133621E-2</v>
      </c>
      <c r="AU126" s="45">
        <v>9.1699418072679492E-2</v>
      </c>
      <c r="AV126" s="45">
        <v>9.615914753880897E-2</v>
      </c>
      <c r="AW126" s="45">
        <v>9.9734825393993767E-2</v>
      </c>
      <c r="AX126" s="45">
        <v>0.10260182627499208</v>
      </c>
      <c r="AY126" s="45">
        <v>0.10490080880837942</v>
      </c>
      <c r="AZ126" s="45">
        <v>0.10674443548907427</v>
      </c>
      <c r="BA126" s="45">
        <v>0.10822300171478991</v>
      </c>
      <c r="BB126" s="45">
        <v>0.10940885253167752</v>
      </c>
      <c r="BC126" s="45">
        <v>0.10941695539610125</v>
      </c>
      <c r="BD126" s="45">
        <v>0.10941985574519468</v>
      </c>
      <c r="BE126" s="45">
        <v>0.10942084670588861</v>
      </c>
      <c r="BF126" s="45">
        <v>0.10942117056437181</v>
      </c>
    </row>
    <row r="127" spans="1:58" ht="13.5" thickBot="1" x14ac:dyDescent="0.25">
      <c r="A127" s="6" t="s">
        <v>1137</v>
      </c>
      <c r="B127" s="6" t="s">
        <v>1351</v>
      </c>
      <c r="C127" s="6" t="s">
        <v>56</v>
      </c>
      <c r="D127" s="6" t="s">
        <v>1137</v>
      </c>
      <c r="E127" s="6">
        <v>19.789220773182176</v>
      </c>
      <c r="F127" s="6" t="s">
        <v>25</v>
      </c>
      <c r="G127" s="21" t="s">
        <v>1158</v>
      </c>
      <c r="H127" s="21" t="s">
        <v>1159</v>
      </c>
      <c r="I127" s="21" t="s">
        <v>1160</v>
      </c>
      <c r="J127" s="21" t="s">
        <v>1365</v>
      </c>
      <c r="K127" s="21" t="s">
        <v>65</v>
      </c>
      <c r="L127" s="21" t="s">
        <v>64</v>
      </c>
      <c r="M127" s="3">
        <v>13.322045626848622</v>
      </c>
      <c r="N127" s="3">
        <v>19.789220773182176</v>
      </c>
      <c r="O127" s="21" t="s">
        <v>1162</v>
      </c>
      <c r="P127" s="21"/>
      <c r="Q127" s="46">
        <v>1.9940992657885962E-2</v>
      </c>
      <c r="R127" s="46">
        <v>2.0188260751720113E-2</v>
      </c>
      <c r="S127" s="46">
        <v>2.0429305818394548E-2</v>
      </c>
      <c r="T127" s="46">
        <v>2.0680346947780467E-2</v>
      </c>
      <c r="U127" s="46">
        <v>2.0925248295336485E-2</v>
      </c>
      <c r="V127" s="46">
        <v>1.9203392101496377E-2</v>
      </c>
      <c r="W127" s="46">
        <v>1.5540801868235274E-2</v>
      </c>
      <c r="X127" s="46">
        <v>1.2571238642772674E-2</v>
      </c>
      <c r="Y127" s="46">
        <v>1.0171901941727667E-2</v>
      </c>
      <c r="Z127" s="46">
        <v>8.2269188193288094E-3</v>
      </c>
      <c r="AA127" s="46">
        <v>6.699543482144037E-3</v>
      </c>
      <c r="AB127" s="46">
        <v>5.4225373645180267E-3</v>
      </c>
      <c r="AC127" s="46">
        <v>4.3900085804485173E-3</v>
      </c>
      <c r="AD127" s="46">
        <v>3.5536684817653922E-3</v>
      </c>
      <c r="AE127" s="46">
        <v>2.8753955095607371E-3</v>
      </c>
      <c r="AF127" s="46">
        <v>2.3436501308671401E-3</v>
      </c>
      <c r="AG127" s="46">
        <v>1.6111748302119737E-5</v>
      </c>
      <c r="AH127" s="46">
        <v>5.8230429249788425E-6</v>
      </c>
      <c r="AI127" s="46">
        <v>2.0085988731150552E-6</v>
      </c>
      <c r="AJ127" s="46">
        <v>6.6263135098531396E-7</v>
      </c>
      <c r="AK127" s="46">
        <v>0.23150797939496315</v>
      </c>
      <c r="AL127" s="45">
        <v>0.19318781741543348</v>
      </c>
      <c r="AM127" s="45">
        <v>1.9940992657885962E-2</v>
      </c>
      <c r="AN127" s="45">
        <v>4.0129253409606075E-2</v>
      </c>
      <c r="AO127" s="45">
        <v>6.0558559228000623E-2</v>
      </c>
      <c r="AP127" s="45">
        <v>8.1238906175781084E-2</v>
      </c>
      <c r="AQ127" s="45">
        <v>0.10216415447111757</v>
      </c>
      <c r="AR127" s="45">
        <v>0.12136754657261395</v>
      </c>
      <c r="AS127" s="45">
        <v>0.13690834844084923</v>
      </c>
      <c r="AT127" s="45">
        <v>0.14947958708362191</v>
      </c>
      <c r="AU127" s="45">
        <v>0.15965148902534959</v>
      </c>
      <c r="AV127" s="45">
        <v>0.16787840784467839</v>
      </c>
      <c r="AW127" s="45">
        <v>0.17457795132682244</v>
      </c>
      <c r="AX127" s="45">
        <v>0.18000048869134047</v>
      </c>
      <c r="AY127" s="45">
        <v>0.18439049727178899</v>
      </c>
      <c r="AZ127" s="45">
        <v>0.18794416575355438</v>
      </c>
      <c r="BA127" s="45">
        <v>0.19081956126311511</v>
      </c>
      <c r="BB127" s="45">
        <v>0.19316321139398226</v>
      </c>
      <c r="BC127" s="45">
        <v>0.19317932314228439</v>
      </c>
      <c r="BD127" s="45">
        <v>0.19318514618520938</v>
      </c>
      <c r="BE127" s="45">
        <v>0.19318715478408249</v>
      </c>
      <c r="BF127" s="45">
        <v>0.19318781741543348</v>
      </c>
    </row>
    <row r="128" spans="1:58" ht="13.5" thickBot="1" x14ac:dyDescent="0.25">
      <c r="A128" s="6" t="s">
        <v>1352</v>
      </c>
      <c r="B128" s="6" t="s">
        <v>1351</v>
      </c>
      <c r="C128" s="6" t="s">
        <v>56</v>
      </c>
      <c r="D128" s="6" t="s">
        <v>1352</v>
      </c>
      <c r="E128" s="6">
        <v>20.050586647270752</v>
      </c>
      <c r="F128" s="6" t="s">
        <v>25</v>
      </c>
      <c r="G128" s="21" t="s">
        <v>1158</v>
      </c>
      <c r="H128" s="21" t="s">
        <v>1159</v>
      </c>
      <c r="I128" s="21" t="s">
        <v>1160</v>
      </c>
      <c r="J128" s="21" t="s">
        <v>1365</v>
      </c>
      <c r="K128" s="21" t="s">
        <v>63</v>
      </c>
      <c r="L128" s="21" t="s">
        <v>66</v>
      </c>
      <c r="M128" s="3">
        <v>13.497996369923248</v>
      </c>
      <c r="N128" s="3">
        <v>20.050586647270752</v>
      </c>
      <c r="O128" s="21" t="s">
        <v>1162</v>
      </c>
      <c r="P128" s="21"/>
      <c r="Q128" s="46">
        <v>1.6851116097623853E-2</v>
      </c>
      <c r="R128" s="46">
        <v>1.6869992670986527E-2</v>
      </c>
      <c r="S128" s="46">
        <v>1.689144770390329E-2</v>
      </c>
      <c r="T128" s="46">
        <v>1.6915779230465888E-2</v>
      </c>
      <c r="U128" s="46">
        <v>1.6942632008932833E-2</v>
      </c>
      <c r="V128" s="46">
        <v>1.5274603072233226E-2</v>
      </c>
      <c r="W128" s="46">
        <v>1.2242031096181881E-2</v>
      </c>
      <c r="X128" s="46">
        <v>9.8126025124739835E-3</v>
      </c>
      <c r="Y128" s="46">
        <v>7.8660303300367145E-3</v>
      </c>
      <c r="Z128" s="46">
        <v>6.3062158943819136E-3</v>
      </c>
      <c r="AA128" s="46">
        <v>5.0561355110909168E-3</v>
      </c>
      <c r="AB128" s="46">
        <v>4.0540410942571676E-3</v>
      </c>
      <c r="AC128" s="46">
        <v>3.2508429722164396E-3</v>
      </c>
      <c r="AD128" s="46">
        <v>2.6069536202595373E-3</v>
      </c>
      <c r="AE128" s="46">
        <v>2.0907451683602946E-3</v>
      </c>
      <c r="AF128" s="46">
        <v>1.6768351817341683E-3</v>
      </c>
      <c r="AG128" s="46">
        <v>1.1457738144656325E-5</v>
      </c>
      <c r="AH128" s="46">
        <v>4.1011966513203119E-6</v>
      </c>
      <c r="AI128" s="46">
        <v>1.401253624529228E-6</v>
      </c>
      <c r="AJ128" s="46">
        <v>4.5794740011523649E-7</v>
      </c>
      <c r="AK128" s="46">
        <v>0.15999616847619522</v>
      </c>
      <c r="AL128" s="45">
        <v>0.15472542230095923</v>
      </c>
      <c r="AM128" s="45">
        <v>1.6851116097623853E-2</v>
      </c>
      <c r="AN128" s="45">
        <v>3.3721108768610383E-2</v>
      </c>
      <c r="AO128" s="45">
        <v>5.061255647251367E-2</v>
      </c>
      <c r="AP128" s="45">
        <v>6.7528335702979558E-2</v>
      </c>
      <c r="AQ128" s="45">
        <v>8.4470967711912398E-2</v>
      </c>
      <c r="AR128" s="45">
        <v>9.9745570784145629E-2</v>
      </c>
      <c r="AS128" s="45">
        <v>0.11198760188032751</v>
      </c>
      <c r="AT128" s="45">
        <v>0.12180020439280149</v>
      </c>
      <c r="AU128" s="45">
        <v>0.1296662347228382</v>
      </c>
      <c r="AV128" s="45">
        <v>0.1359724506172201</v>
      </c>
      <c r="AW128" s="45">
        <v>0.14102858612831101</v>
      </c>
      <c r="AX128" s="45">
        <v>0.14508262722256818</v>
      </c>
      <c r="AY128" s="45">
        <v>0.14833347019478463</v>
      </c>
      <c r="AZ128" s="45">
        <v>0.15094042381504416</v>
      </c>
      <c r="BA128" s="45">
        <v>0.15303116898340446</v>
      </c>
      <c r="BB128" s="45">
        <v>0.15470800416513864</v>
      </c>
      <c r="BC128" s="45">
        <v>0.15471946190328328</v>
      </c>
      <c r="BD128" s="45">
        <v>0.1547235630999346</v>
      </c>
      <c r="BE128" s="45">
        <v>0.15472496435355912</v>
      </c>
      <c r="BF128" s="45">
        <v>0.15472542230095923</v>
      </c>
    </row>
    <row r="129" spans="1:58" ht="13.5" thickBot="1" x14ac:dyDescent="0.25">
      <c r="A129" s="6" t="s">
        <v>1137</v>
      </c>
      <c r="B129" s="6" t="s">
        <v>1351</v>
      </c>
      <c r="C129" s="6" t="s">
        <v>56</v>
      </c>
      <c r="D129" s="6" t="s">
        <v>1137</v>
      </c>
      <c r="E129" s="6">
        <v>15.741362963624734</v>
      </c>
      <c r="F129" s="6" t="s">
        <v>25</v>
      </c>
      <c r="G129" s="21" t="s">
        <v>1158</v>
      </c>
      <c r="H129" s="21" t="s">
        <v>1159</v>
      </c>
      <c r="I129" s="21" t="s">
        <v>1160</v>
      </c>
      <c r="J129" s="21" t="s">
        <v>1365</v>
      </c>
      <c r="K129" s="21" t="s">
        <v>58</v>
      </c>
      <c r="L129" s="21" t="s">
        <v>67</v>
      </c>
      <c r="M129" s="3">
        <v>10.597039571885686</v>
      </c>
      <c r="N129" s="3">
        <v>15.741362963624734</v>
      </c>
      <c r="O129" s="21" t="s">
        <v>1162</v>
      </c>
      <c r="P129" s="21"/>
      <c r="Q129" s="46">
        <v>6.9662432406280041E-3</v>
      </c>
      <c r="R129" s="46">
        <v>7.0195819511589463E-3</v>
      </c>
      <c r="S129" s="46">
        <v>7.0733042639804216E-3</v>
      </c>
      <c r="T129" s="46">
        <v>7.1293500712068681E-3</v>
      </c>
      <c r="U129" s="46">
        <v>7.1874250823380998E-3</v>
      </c>
      <c r="V129" s="46">
        <v>6.5225750084665166E-3</v>
      </c>
      <c r="W129" s="46">
        <v>5.2622640635775373E-3</v>
      </c>
      <c r="X129" s="46">
        <v>4.2459898909239522E-3</v>
      </c>
      <c r="Y129" s="46">
        <v>3.4262984965047075E-3</v>
      </c>
      <c r="Z129" s="46">
        <v>2.7650724448474821E-3</v>
      </c>
      <c r="AA129" s="46">
        <v>2.2315842046353005E-3</v>
      </c>
      <c r="AB129" s="46">
        <v>1.8010411946238845E-3</v>
      </c>
      <c r="AC129" s="46">
        <v>1.4536292850805806E-3</v>
      </c>
      <c r="AD129" s="46">
        <v>1.1732508329067406E-3</v>
      </c>
      <c r="AE129" s="46">
        <v>9.4696536169831737E-4</v>
      </c>
      <c r="AF129" s="46">
        <v>7.6431583855556104E-4</v>
      </c>
      <c r="AG129" s="46">
        <v>5.2540728557098955E-6</v>
      </c>
      <c r="AH129" s="46">
        <v>1.8921792128804194E-6</v>
      </c>
      <c r="AI129" s="46">
        <v>6.5042176174304431E-7</v>
      </c>
      <c r="AJ129" s="46">
        <v>2.1384209614800487E-7</v>
      </c>
      <c r="AK129" s="46">
        <v>7.4711453835068012E-2</v>
      </c>
      <c r="AL129" s="45">
        <v>6.5976901747059377E-2</v>
      </c>
      <c r="AM129" s="45">
        <v>6.9662432406280041E-3</v>
      </c>
      <c r="AN129" s="45">
        <v>1.3985825191786951E-2</v>
      </c>
      <c r="AO129" s="45">
        <v>2.1059129455767371E-2</v>
      </c>
      <c r="AP129" s="45">
        <v>2.8188479526974237E-2</v>
      </c>
      <c r="AQ129" s="45">
        <v>3.5375904609312336E-2</v>
      </c>
      <c r="AR129" s="45">
        <v>4.1898479617778851E-2</v>
      </c>
      <c r="AS129" s="45">
        <v>4.7160743681356386E-2</v>
      </c>
      <c r="AT129" s="45">
        <v>5.1406733572280337E-2</v>
      </c>
      <c r="AU129" s="45">
        <v>5.4833032068785044E-2</v>
      </c>
      <c r="AV129" s="45">
        <v>5.7598104513632523E-2</v>
      </c>
      <c r="AW129" s="45">
        <v>5.9829688718267826E-2</v>
      </c>
      <c r="AX129" s="45">
        <v>6.1630729912891709E-2</v>
      </c>
      <c r="AY129" s="45">
        <v>6.3084359197972284E-2</v>
      </c>
      <c r="AZ129" s="45">
        <v>6.4257610030879028E-2</v>
      </c>
      <c r="BA129" s="45">
        <v>6.5204575392577346E-2</v>
      </c>
      <c r="BB129" s="45">
        <v>6.5968891231132906E-2</v>
      </c>
      <c r="BC129" s="45">
        <v>6.597414530398861E-2</v>
      </c>
      <c r="BD129" s="45">
        <v>6.5976037483201494E-2</v>
      </c>
      <c r="BE129" s="45">
        <v>6.5976687904963235E-2</v>
      </c>
      <c r="BF129" s="45">
        <v>6.5976901747059377E-2</v>
      </c>
    </row>
    <row r="130" spans="1:58" ht="13.5" thickBot="1" x14ac:dyDescent="0.25">
      <c r="A130" s="6" t="s">
        <v>1352</v>
      </c>
      <c r="B130" s="6" t="s">
        <v>1351</v>
      </c>
      <c r="C130" s="6" t="s">
        <v>56</v>
      </c>
      <c r="D130" s="6" t="s">
        <v>1352</v>
      </c>
      <c r="E130" s="6">
        <v>22.147742677205198</v>
      </c>
      <c r="F130" s="6" t="s">
        <v>25</v>
      </c>
      <c r="G130" s="21" t="s">
        <v>1158</v>
      </c>
      <c r="H130" s="21" t="s">
        <v>1159</v>
      </c>
      <c r="I130" s="21" t="s">
        <v>1160</v>
      </c>
      <c r="J130" s="21" t="s">
        <v>1365</v>
      </c>
      <c r="K130" s="21" t="s">
        <v>65</v>
      </c>
      <c r="L130" s="21" t="s">
        <v>68</v>
      </c>
      <c r="M130" s="3">
        <v>14.909795684187745</v>
      </c>
      <c r="N130" s="3">
        <v>22.147742677205198</v>
      </c>
      <c r="O130" s="21" t="s">
        <v>1162</v>
      </c>
      <c r="P130" s="21"/>
      <c r="Q130" s="46">
        <v>1.8074846945162662E-2</v>
      </c>
      <c r="R130" s="46">
        <v>1.8298974852291042E-2</v>
      </c>
      <c r="S130" s="46">
        <v>1.851746210424356E-2</v>
      </c>
      <c r="T130" s="46">
        <v>1.8745009953462434E-2</v>
      </c>
      <c r="U130" s="46">
        <v>1.8966992602455011E-2</v>
      </c>
      <c r="V130" s="46">
        <v>1.740627355003951E-2</v>
      </c>
      <c r="W130" s="46">
        <v>1.408644093063067E-2</v>
      </c>
      <c r="X130" s="46">
        <v>1.1394779501579709E-2</v>
      </c>
      <c r="Y130" s="46">
        <v>9.2199808651562791E-3</v>
      </c>
      <c r="Z130" s="46">
        <v>7.457015858778766E-3</v>
      </c>
      <c r="AA130" s="46">
        <v>6.0725774849692583E-3</v>
      </c>
      <c r="AB130" s="46">
        <v>4.9150779301515325E-3</v>
      </c>
      <c r="AC130" s="46">
        <v>3.9791766909947754E-3</v>
      </c>
      <c r="AD130" s="46">
        <v>3.2211041347711719E-3</v>
      </c>
      <c r="AE130" s="46">
        <v>2.6063062473254111E-3</v>
      </c>
      <c r="AF130" s="46">
        <v>2.1243234043156652E-3</v>
      </c>
      <c r="AG130" s="46">
        <v>1.4603956261155976E-5</v>
      </c>
      <c r="AH130" s="46">
        <v>5.2781028221522362E-6</v>
      </c>
      <c r="AI130" s="46">
        <v>1.8206273794210246E-6</v>
      </c>
      <c r="AJ130" s="46">
        <v>6.0062006218077933E-7</v>
      </c>
      <c r="AK130" s="46">
        <v>0.20984267764087591</v>
      </c>
      <c r="AL130" s="45">
        <v>0.17510864636285234</v>
      </c>
      <c r="AM130" s="45">
        <v>1.8074846945162662E-2</v>
      </c>
      <c r="AN130" s="45">
        <v>3.6373821797453701E-2</v>
      </c>
      <c r="AO130" s="45">
        <v>5.4891283901697258E-2</v>
      </c>
      <c r="AP130" s="45">
        <v>7.3636293855159685E-2</v>
      </c>
      <c r="AQ130" s="45">
        <v>9.2603286457614703E-2</v>
      </c>
      <c r="AR130" s="45">
        <v>0.11000956000765422</v>
      </c>
      <c r="AS130" s="45">
        <v>0.12409600093828489</v>
      </c>
      <c r="AT130" s="45">
        <v>0.13549078043986459</v>
      </c>
      <c r="AU130" s="45">
        <v>0.14471076130502086</v>
      </c>
      <c r="AV130" s="45">
        <v>0.15216777716379962</v>
      </c>
      <c r="AW130" s="45">
        <v>0.15824035464876887</v>
      </c>
      <c r="AX130" s="45">
        <v>0.1631554325789204</v>
      </c>
      <c r="AY130" s="45">
        <v>0.16713460926991516</v>
      </c>
      <c r="AZ130" s="45">
        <v>0.17035571340468633</v>
      </c>
      <c r="BA130" s="45">
        <v>0.17296201965201174</v>
      </c>
      <c r="BB130" s="45">
        <v>0.17508634305632742</v>
      </c>
      <c r="BC130" s="45">
        <v>0.17510094701258858</v>
      </c>
      <c r="BD130" s="45">
        <v>0.17510622511541074</v>
      </c>
      <c r="BE130" s="45">
        <v>0.17510804574279015</v>
      </c>
      <c r="BF130" s="45">
        <v>0.17510864636285234</v>
      </c>
    </row>
    <row r="131" spans="1:58" ht="13.5" thickBot="1" x14ac:dyDescent="0.25">
      <c r="A131" s="6" t="s">
        <v>1137</v>
      </c>
      <c r="B131" s="6" t="s">
        <v>1350</v>
      </c>
      <c r="C131" s="6" t="s">
        <v>244</v>
      </c>
      <c r="D131" s="6" t="s">
        <v>1137</v>
      </c>
      <c r="E131" s="6">
        <v>15.699918392968286</v>
      </c>
      <c r="F131" s="6" t="s">
        <v>767</v>
      </c>
      <c r="G131" s="21" t="s">
        <v>1158</v>
      </c>
      <c r="H131" s="21" t="s">
        <v>1159</v>
      </c>
      <c r="I131" s="21" t="s">
        <v>1160</v>
      </c>
      <c r="J131" s="21" t="s">
        <v>766</v>
      </c>
      <c r="K131" s="21" t="s">
        <v>244</v>
      </c>
      <c r="L131" s="21" t="s">
        <v>768</v>
      </c>
      <c r="M131" s="3">
        <v>1.872906522826173</v>
      </c>
      <c r="N131" s="3">
        <v>15.699918392968286</v>
      </c>
      <c r="O131" s="21" t="s">
        <v>1165</v>
      </c>
      <c r="P131" s="21"/>
      <c r="Q131" s="46">
        <v>0.16760387458597042</v>
      </c>
      <c r="R131" s="46">
        <v>0.16760387458597042</v>
      </c>
      <c r="S131" s="46">
        <v>0.16760387458597042</v>
      </c>
      <c r="T131" s="46">
        <v>0.16760387458597042</v>
      </c>
      <c r="U131" s="46">
        <v>0.16760387458597042</v>
      </c>
      <c r="V131" s="46">
        <v>0.15084348712737339</v>
      </c>
      <c r="W131" s="46">
        <v>0.12067478970189872</v>
      </c>
      <c r="X131" s="46">
        <v>9.6539831761518966E-2</v>
      </c>
      <c r="Y131" s="46">
        <v>7.7231865409215186E-2</v>
      </c>
      <c r="Z131" s="46">
        <v>6.1785492327372155E-2</v>
      </c>
      <c r="AA131" s="46">
        <v>4.9428393861897721E-2</v>
      </c>
      <c r="AB131" s="46">
        <v>3.9542715089518177E-2</v>
      </c>
      <c r="AC131" s="46">
        <v>3.1634172071614543E-2</v>
      </c>
      <c r="AD131" s="46">
        <v>2.530733765729163E-2</v>
      </c>
      <c r="AE131" s="46">
        <v>2.0245870125833305E-2</v>
      </c>
      <c r="AF131" s="46">
        <v>1.6196696100666645E-2</v>
      </c>
      <c r="AG131" s="46">
        <v>1.1047388685544208E-4</v>
      </c>
      <c r="AH131" s="46">
        <v>3.9454959591241474E-5</v>
      </c>
      <c r="AI131" s="46">
        <v>1.3450554406182378E-5</v>
      </c>
      <c r="AJ131" s="46">
        <v>4.3860503498753666E-6</v>
      </c>
      <c r="AK131" s="46">
        <v>1.5323839605752698</v>
      </c>
      <c r="AL131" s="45">
        <v>1.5276177896152552</v>
      </c>
      <c r="AM131" s="45">
        <v>0.16760387458597042</v>
      </c>
      <c r="AN131" s="45">
        <v>0.33520774917194085</v>
      </c>
      <c r="AO131" s="45">
        <v>0.50281162375791122</v>
      </c>
      <c r="AP131" s="45">
        <v>0.6704154983438817</v>
      </c>
      <c r="AQ131" s="45">
        <v>0.83801937292985218</v>
      </c>
      <c r="AR131" s="45">
        <v>0.98886286005722557</v>
      </c>
      <c r="AS131" s="45">
        <v>1.1095376497591243</v>
      </c>
      <c r="AT131" s="45">
        <v>1.2060774815206432</v>
      </c>
      <c r="AU131" s="45">
        <v>1.2833093469298584</v>
      </c>
      <c r="AV131" s="45">
        <v>1.3450948392572306</v>
      </c>
      <c r="AW131" s="45">
        <v>1.3945232331191284</v>
      </c>
      <c r="AX131" s="45">
        <v>1.4340659482086466</v>
      </c>
      <c r="AY131" s="45">
        <v>1.4657001202802611</v>
      </c>
      <c r="AZ131" s="45">
        <v>1.4910074579375527</v>
      </c>
      <c r="BA131" s="45">
        <v>1.511253328063386</v>
      </c>
      <c r="BB131" s="45">
        <v>1.5274500241640525</v>
      </c>
      <c r="BC131" s="45">
        <v>1.5275604980509079</v>
      </c>
      <c r="BD131" s="45">
        <v>1.5275999530104991</v>
      </c>
      <c r="BE131" s="45">
        <v>1.5276134035649054</v>
      </c>
      <c r="BF131" s="45">
        <v>1.5276177896152552</v>
      </c>
    </row>
    <row r="132" spans="1:58" ht="13.5" thickBot="1" x14ac:dyDescent="0.25">
      <c r="A132" s="6" t="s">
        <v>1359</v>
      </c>
      <c r="B132" s="6" t="s">
        <v>1359</v>
      </c>
      <c r="C132" s="6" t="s">
        <v>244</v>
      </c>
      <c r="D132" s="6" t="s">
        <v>1359</v>
      </c>
      <c r="E132" s="6">
        <v>9999</v>
      </c>
      <c r="F132" s="6" t="s">
        <v>244</v>
      </c>
      <c r="G132" s="21" t="s">
        <v>1158</v>
      </c>
      <c r="H132" s="21" t="s">
        <v>1159</v>
      </c>
      <c r="I132" s="21" t="s">
        <v>1160</v>
      </c>
      <c r="J132" s="21" t="s">
        <v>766</v>
      </c>
      <c r="K132" s="21" t="s">
        <v>244</v>
      </c>
      <c r="L132" s="21" t="s">
        <v>769</v>
      </c>
      <c r="M132" s="3">
        <v>9999</v>
      </c>
      <c r="N132" s="3">
        <v>9999</v>
      </c>
      <c r="O132" s="21" t="s">
        <v>1165</v>
      </c>
      <c r="P132" s="21"/>
      <c r="Q132" s="46">
        <v>0</v>
      </c>
      <c r="R132" s="46">
        <v>0</v>
      </c>
      <c r="S132" s="46">
        <v>0</v>
      </c>
      <c r="T132" s="46">
        <v>0</v>
      </c>
      <c r="U132" s="46">
        <v>0</v>
      </c>
      <c r="V132" s="46">
        <v>0</v>
      </c>
      <c r="W132" s="46">
        <v>0</v>
      </c>
      <c r="X132" s="46">
        <v>0</v>
      </c>
      <c r="Y132" s="46">
        <v>0</v>
      </c>
      <c r="Z132" s="46">
        <v>0</v>
      </c>
      <c r="AA132" s="46">
        <v>0</v>
      </c>
      <c r="AB132" s="46">
        <v>0</v>
      </c>
      <c r="AC132" s="46">
        <v>0</v>
      </c>
      <c r="AD132" s="46">
        <v>0</v>
      </c>
      <c r="AE132" s="46">
        <v>0</v>
      </c>
      <c r="AF132" s="46">
        <v>0</v>
      </c>
      <c r="AG132" s="46">
        <v>0</v>
      </c>
      <c r="AH132" s="46">
        <v>0</v>
      </c>
      <c r="AI132" s="46">
        <v>0</v>
      </c>
      <c r="AJ132" s="46">
        <v>0</v>
      </c>
      <c r="AK132" s="46">
        <v>0</v>
      </c>
      <c r="AL132" s="45">
        <v>0</v>
      </c>
      <c r="AM132" s="45">
        <v>0</v>
      </c>
      <c r="AN132" s="45">
        <v>0</v>
      </c>
      <c r="AO132" s="45">
        <v>0</v>
      </c>
      <c r="AP132" s="45">
        <v>0</v>
      </c>
      <c r="AQ132" s="45">
        <v>0</v>
      </c>
      <c r="AR132" s="45">
        <v>0</v>
      </c>
      <c r="AS132" s="45">
        <v>0</v>
      </c>
      <c r="AT132" s="45">
        <v>0</v>
      </c>
      <c r="AU132" s="45">
        <v>0</v>
      </c>
      <c r="AV132" s="45">
        <v>0</v>
      </c>
      <c r="AW132" s="45">
        <v>0</v>
      </c>
      <c r="AX132" s="45">
        <v>0</v>
      </c>
      <c r="AY132" s="45">
        <v>0</v>
      </c>
      <c r="AZ132" s="45">
        <v>0</v>
      </c>
      <c r="BA132" s="45">
        <v>0</v>
      </c>
      <c r="BB132" s="45">
        <v>0</v>
      </c>
      <c r="BC132" s="45">
        <v>0</v>
      </c>
      <c r="BD132" s="45">
        <v>0</v>
      </c>
      <c r="BE132" s="45">
        <v>0</v>
      </c>
      <c r="BF132" s="45">
        <v>0</v>
      </c>
    </row>
    <row r="133" spans="1:58" ht="13.5" thickBot="1" x14ac:dyDescent="0.25">
      <c r="A133" s="6" t="s">
        <v>1351</v>
      </c>
      <c r="B133" s="6" t="s">
        <v>1350</v>
      </c>
      <c r="C133" s="6" t="s">
        <v>244</v>
      </c>
      <c r="D133" s="6" t="s">
        <v>1351</v>
      </c>
      <c r="E133" s="6">
        <v>14.620249525905127</v>
      </c>
      <c r="F133" s="6" t="s">
        <v>244</v>
      </c>
      <c r="G133" s="21" t="s">
        <v>1158</v>
      </c>
      <c r="H133" s="21" t="s">
        <v>1159</v>
      </c>
      <c r="I133" s="21" t="s">
        <v>1160</v>
      </c>
      <c r="J133" s="21" t="s">
        <v>766</v>
      </c>
      <c r="K133" s="21" t="s">
        <v>244</v>
      </c>
      <c r="L133" s="21" t="s">
        <v>770</v>
      </c>
      <c r="M133" s="3">
        <v>1.1460765948688572</v>
      </c>
      <c r="N133" s="3">
        <v>14.620249525905127</v>
      </c>
      <c r="O133" s="21" t="s">
        <v>1165</v>
      </c>
      <c r="P133" s="21"/>
      <c r="Q133" s="46">
        <v>0.17684279045930401</v>
      </c>
      <c r="R133" s="46">
        <v>0.12395277332121453</v>
      </c>
      <c r="S133" s="46">
        <v>8.5808459490163747E-2</v>
      </c>
      <c r="T133" s="46">
        <v>6.6827695445090401E-2</v>
      </c>
      <c r="U133" s="46">
        <v>5.8551144236430493E-2</v>
      </c>
      <c r="V133" s="46">
        <v>5.0666307756732129E-2</v>
      </c>
      <c r="W133" s="46">
        <v>4.3404856171907626E-2</v>
      </c>
      <c r="X133" s="46">
        <v>3.6876802882672845E-2</v>
      </c>
      <c r="Y133" s="46">
        <v>3.1112989875711719E-2</v>
      </c>
      <c r="Z133" s="46">
        <v>2.6094730177273619E-2</v>
      </c>
      <c r="AA133" s="46">
        <v>2.1774210317247647E-2</v>
      </c>
      <c r="AB133" s="46">
        <v>1.6957772045833874E-2</v>
      </c>
      <c r="AC133" s="46">
        <v>1.3206726148441796E-2</v>
      </c>
      <c r="AD133" s="46">
        <v>1.0285408666216128E-2</v>
      </c>
      <c r="AE133" s="46">
        <v>8.0102843234585094E-3</v>
      </c>
      <c r="AF133" s="46">
        <v>6.2384157037339884E-3</v>
      </c>
      <c r="AG133" s="46">
        <v>4.8584830351931325E-3</v>
      </c>
      <c r="AH133" s="46">
        <v>3.7837903923474935E-3</v>
      </c>
      <c r="AI133" s="46">
        <v>2.9468189205382805E-3</v>
      </c>
      <c r="AJ133" s="46">
        <v>2.2949848828847795E-3</v>
      </c>
      <c r="AK133" s="46">
        <v>0.79947294983594031</v>
      </c>
      <c r="AL133" s="45">
        <v>0.79049544425239648</v>
      </c>
      <c r="AM133" s="45">
        <v>0.17684279045930401</v>
      </c>
      <c r="AN133" s="45">
        <v>0.30079556378051853</v>
      </c>
      <c r="AO133" s="45">
        <v>0.38660402327068227</v>
      </c>
      <c r="AP133" s="45">
        <v>0.4534317187157727</v>
      </c>
      <c r="AQ133" s="45">
        <v>0.51198286295220319</v>
      </c>
      <c r="AR133" s="45">
        <v>0.56264917070893528</v>
      </c>
      <c r="AS133" s="45">
        <v>0.60605402688084287</v>
      </c>
      <c r="AT133" s="45">
        <v>0.64293082976351568</v>
      </c>
      <c r="AU133" s="45">
        <v>0.67404381963922744</v>
      </c>
      <c r="AV133" s="45">
        <v>0.70013854981650103</v>
      </c>
      <c r="AW133" s="45">
        <v>0.72191276013374872</v>
      </c>
      <c r="AX133" s="45">
        <v>0.73887053217958254</v>
      </c>
      <c r="AY133" s="45">
        <v>0.7520772583280243</v>
      </c>
      <c r="AZ133" s="45">
        <v>0.76236266699424038</v>
      </c>
      <c r="BA133" s="45">
        <v>0.7703729513176989</v>
      </c>
      <c r="BB133" s="45">
        <v>0.77661136702143285</v>
      </c>
      <c r="BC133" s="45">
        <v>0.78146985005662595</v>
      </c>
      <c r="BD133" s="45">
        <v>0.78525364044897339</v>
      </c>
      <c r="BE133" s="45">
        <v>0.78820045936951166</v>
      </c>
      <c r="BF133" s="45">
        <v>0.79049544425239648</v>
      </c>
    </row>
    <row r="134" spans="1:58" ht="13.5" thickBot="1" x14ac:dyDescent="0.25">
      <c r="A134" s="6" t="s">
        <v>1350</v>
      </c>
      <c r="B134" s="6" t="s">
        <v>1141</v>
      </c>
      <c r="C134" s="6" t="s">
        <v>244</v>
      </c>
      <c r="D134" s="6" t="s">
        <v>1350</v>
      </c>
      <c r="E134" s="6">
        <v>1.8867255153329259</v>
      </c>
      <c r="F134" s="6" t="s">
        <v>771</v>
      </c>
      <c r="G134" s="21" t="s">
        <v>1158</v>
      </c>
      <c r="H134" s="21" t="s">
        <v>1159</v>
      </c>
      <c r="I134" s="21" t="s">
        <v>1160</v>
      </c>
      <c r="J134" s="21" t="s">
        <v>766</v>
      </c>
      <c r="K134" s="21" t="s">
        <v>244</v>
      </c>
      <c r="L134" s="21" t="s">
        <v>772</v>
      </c>
      <c r="M134" s="3">
        <v>7.559110767248157</v>
      </c>
      <c r="N134" s="3">
        <v>1.8867255153329259</v>
      </c>
      <c r="O134" s="21" t="s">
        <v>1165</v>
      </c>
      <c r="P134" s="21"/>
      <c r="Q134" s="46">
        <v>0.25698914671979217</v>
      </c>
      <c r="R134" s="46">
        <v>0.25698914671979217</v>
      </c>
      <c r="S134" s="46">
        <v>0.25698914671979217</v>
      </c>
      <c r="T134" s="46">
        <v>0.25698914671979217</v>
      </c>
      <c r="U134" s="46">
        <v>0.25698914671979217</v>
      </c>
      <c r="V134" s="46">
        <v>0.23129023204781304</v>
      </c>
      <c r="W134" s="46">
        <v>0.18503218563825041</v>
      </c>
      <c r="X134" s="46">
        <v>0.1480257485106003</v>
      </c>
      <c r="Y134" s="46">
        <v>0.11842059880848028</v>
      </c>
      <c r="Z134" s="46">
        <v>9.4736479046784228E-2</v>
      </c>
      <c r="AA134" s="46">
        <v>7.5789183237427366E-2</v>
      </c>
      <c r="AB134" s="46">
        <v>6.063134658994189E-2</v>
      </c>
      <c r="AC134" s="46">
        <v>4.8505077271953516E-2</v>
      </c>
      <c r="AD134" s="46">
        <v>3.880406181756281E-2</v>
      </c>
      <c r="AE134" s="46">
        <v>3.1043249454050258E-2</v>
      </c>
      <c r="AF134" s="46">
        <v>2.48345995632402E-2</v>
      </c>
      <c r="AG134" s="46">
        <v>1.6939101191981287E-4</v>
      </c>
      <c r="AH134" s="46">
        <v>6.0496789971380362E-5</v>
      </c>
      <c r="AI134" s="46">
        <v>2.0623905672180059E-5</v>
      </c>
      <c r="AJ134" s="46">
        <v>6.7251866322836682E-6</v>
      </c>
      <c r="AK134" s="46">
        <v>2.3496237628643608</v>
      </c>
      <c r="AL134" s="45">
        <v>2.3423157324792609</v>
      </c>
      <c r="AM134" s="45">
        <v>0.25698914671979217</v>
      </c>
      <c r="AN134" s="45">
        <v>0.51397829343958434</v>
      </c>
      <c r="AO134" s="45">
        <v>0.77096744015937646</v>
      </c>
      <c r="AP134" s="45">
        <v>1.0279565868791687</v>
      </c>
      <c r="AQ134" s="45">
        <v>1.2849457335989609</v>
      </c>
      <c r="AR134" s="45">
        <v>1.5162359656467739</v>
      </c>
      <c r="AS134" s="45">
        <v>1.7012681512850243</v>
      </c>
      <c r="AT134" s="45">
        <v>1.8492938997956245</v>
      </c>
      <c r="AU134" s="45">
        <v>1.9677144986041049</v>
      </c>
      <c r="AV134" s="45">
        <v>2.0624509776508893</v>
      </c>
      <c r="AW134" s="45">
        <v>2.1382401608883166</v>
      </c>
      <c r="AX134" s="45">
        <v>2.1988715074782585</v>
      </c>
      <c r="AY134" s="45">
        <v>2.2473765847502118</v>
      </c>
      <c r="AZ134" s="45">
        <v>2.2861806465677748</v>
      </c>
      <c r="BA134" s="45">
        <v>2.317223896021825</v>
      </c>
      <c r="BB134" s="45">
        <v>2.3420584955850652</v>
      </c>
      <c r="BC134" s="45">
        <v>2.342227886596985</v>
      </c>
      <c r="BD134" s="45">
        <v>2.3422883833869563</v>
      </c>
      <c r="BE134" s="45">
        <v>2.3423090072926285</v>
      </c>
      <c r="BF134" s="45">
        <v>2.3423157324792609</v>
      </c>
    </row>
    <row r="135" spans="1:58" ht="13.5" thickBot="1" x14ac:dyDescent="0.25">
      <c r="A135" s="6" t="s">
        <v>1352</v>
      </c>
      <c r="B135" s="6" t="s">
        <v>1352</v>
      </c>
      <c r="C135" s="6" t="s">
        <v>7</v>
      </c>
      <c r="D135" s="6" t="s">
        <v>1352</v>
      </c>
      <c r="E135" s="6">
        <v>20.999970280799754</v>
      </c>
      <c r="F135" s="6" t="s">
        <v>7</v>
      </c>
      <c r="G135" s="21" t="s">
        <v>1158</v>
      </c>
      <c r="H135" s="21" t="s">
        <v>1159</v>
      </c>
      <c r="I135" s="21" t="s">
        <v>1160</v>
      </c>
      <c r="J135" s="21" t="s">
        <v>766</v>
      </c>
      <c r="K135" s="21" t="s">
        <v>7</v>
      </c>
      <c r="L135" s="21" t="s">
        <v>773</v>
      </c>
      <c r="M135" s="3">
        <v>22.683368271967417</v>
      </c>
      <c r="N135" s="3">
        <v>20.999970280799754</v>
      </c>
      <c r="O135" s="21" t="s">
        <v>1166</v>
      </c>
      <c r="P135" s="21"/>
      <c r="Q135" s="46">
        <v>0.48778073959752816</v>
      </c>
      <c r="R135" s="46">
        <v>0.34189561976913352</v>
      </c>
      <c r="S135" s="46">
        <v>0.23668317902656405</v>
      </c>
      <c r="T135" s="46">
        <v>0.18432904516571749</v>
      </c>
      <c r="U135" s="46">
        <v>0.16150005530759828</v>
      </c>
      <c r="V135" s="46">
        <v>0.13975152171070324</v>
      </c>
      <c r="W135" s="46">
        <v>0.1197224539980874</v>
      </c>
      <c r="X135" s="46">
        <v>0.10171629919084467</v>
      </c>
      <c r="Y135" s="46">
        <v>8.5818127916034659E-2</v>
      </c>
      <c r="Z135" s="46">
        <v>7.1976396393708883E-2</v>
      </c>
      <c r="AA135" s="46">
        <v>6.0059222007941303E-2</v>
      </c>
      <c r="AB135" s="46">
        <v>4.6774169130443882E-2</v>
      </c>
      <c r="AC135" s="46">
        <v>3.642775954630402E-2</v>
      </c>
      <c r="AD135" s="46">
        <v>2.8369967660198572E-2</v>
      </c>
      <c r="AE135" s="46">
        <v>2.2094553029473017E-2</v>
      </c>
      <c r="AF135" s="46">
        <v>1.7207255200965995E-2</v>
      </c>
      <c r="AG135" s="46">
        <v>1.3401023825022245E-2</v>
      </c>
      <c r="AH135" s="46">
        <v>1.0436727848885725E-2</v>
      </c>
      <c r="AI135" s="46">
        <v>8.1281318214153284E-3</v>
      </c>
      <c r="AJ135" s="46">
        <v>6.3301954274256811E-3</v>
      </c>
      <c r="AK135" s="46">
        <v>2.2051648571386564</v>
      </c>
      <c r="AL135" s="45">
        <v>2.1804024435739962</v>
      </c>
      <c r="AM135" s="45">
        <v>0.48778073959752816</v>
      </c>
      <c r="AN135" s="45">
        <v>0.82967635936666162</v>
      </c>
      <c r="AO135" s="45">
        <v>1.0663595383932256</v>
      </c>
      <c r="AP135" s="45">
        <v>1.2506885835589432</v>
      </c>
      <c r="AQ135" s="45">
        <v>1.4121886388665414</v>
      </c>
      <c r="AR135" s="45">
        <v>1.5519401605772447</v>
      </c>
      <c r="AS135" s="45">
        <v>1.6716626145753322</v>
      </c>
      <c r="AT135" s="45">
        <v>1.7733789137661768</v>
      </c>
      <c r="AU135" s="45">
        <v>1.8591970416822114</v>
      </c>
      <c r="AV135" s="45">
        <v>1.9311734380759202</v>
      </c>
      <c r="AW135" s="45">
        <v>1.9912326600838615</v>
      </c>
      <c r="AX135" s="45">
        <v>2.0380068292143054</v>
      </c>
      <c r="AY135" s="45">
        <v>2.0744345887606093</v>
      </c>
      <c r="AZ135" s="45">
        <v>2.102804556420808</v>
      </c>
      <c r="BA135" s="45">
        <v>2.1248991094502809</v>
      </c>
      <c r="BB135" s="45">
        <v>2.142106364651247</v>
      </c>
      <c r="BC135" s="45">
        <v>2.1555073884762694</v>
      </c>
      <c r="BD135" s="45">
        <v>2.1659441163251554</v>
      </c>
      <c r="BE135" s="45">
        <v>2.1740722481465706</v>
      </c>
      <c r="BF135" s="45">
        <v>2.1804024435739962</v>
      </c>
    </row>
    <row r="136" spans="1:58" ht="13.5" thickBot="1" x14ac:dyDescent="0.25">
      <c r="A136" s="6" t="s">
        <v>1351</v>
      </c>
      <c r="B136" s="6" t="s">
        <v>1351</v>
      </c>
      <c r="C136" s="6" t="s">
        <v>7</v>
      </c>
      <c r="D136" s="6" t="s">
        <v>1351</v>
      </c>
      <c r="E136" s="6">
        <v>11.957483327888214</v>
      </c>
      <c r="F136" s="6" t="s">
        <v>7</v>
      </c>
      <c r="G136" s="21" t="s">
        <v>1158</v>
      </c>
      <c r="H136" s="21" t="s">
        <v>1159</v>
      </c>
      <c r="I136" s="21" t="s">
        <v>1160</v>
      </c>
      <c r="J136" s="21" t="s">
        <v>766</v>
      </c>
      <c r="K136" s="21" t="s">
        <v>7</v>
      </c>
      <c r="L136" s="21" t="s">
        <v>774</v>
      </c>
      <c r="M136" s="3">
        <v>14.568574559525535</v>
      </c>
      <c r="N136" s="3">
        <v>11.957483327888214</v>
      </c>
      <c r="O136" s="21" t="s">
        <v>1167</v>
      </c>
      <c r="P136" s="21"/>
      <c r="Q136" s="46">
        <v>0.81990971879587782</v>
      </c>
      <c r="R136" s="46">
        <v>0.57469169794147645</v>
      </c>
      <c r="S136" s="46">
        <v>0.39784030611685089</v>
      </c>
      <c r="T136" s="46">
        <v>0.30983834194117071</v>
      </c>
      <c r="U136" s="46">
        <v>0.27146513624549568</v>
      </c>
      <c r="V136" s="46">
        <v>0.23490806742730885</v>
      </c>
      <c r="W136" s="46">
        <v>0.20124124554839579</v>
      </c>
      <c r="X136" s="46">
        <v>0.17097473413020642</v>
      </c>
      <c r="Y136" s="46">
        <v>0.14425152822819909</v>
      </c>
      <c r="Z136" s="46">
        <v>0.12098498800055027</v>
      </c>
      <c r="AA136" s="46">
        <v>0.10095343220862159</v>
      </c>
      <c r="AB136" s="46">
        <v>7.8622612057820201E-2</v>
      </c>
      <c r="AC136" s="46">
        <v>6.123135183774963E-2</v>
      </c>
      <c r="AD136" s="46">
        <v>4.7687024759760402E-2</v>
      </c>
      <c r="AE136" s="46">
        <v>3.7138692225246767E-2</v>
      </c>
      <c r="AF136" s="46">
        <v>2.8923642587269618E-2</v>
      </c>
      <c r="AG136" s="46">
        <v>2.2525755496243725E-2</v>
      </c>
      <c r="AH136" s="46">
        <v>1.7543076019749356E-2</v>
      </c>
      <c r="AI136" s="46">
        <v>1.3662561341661964E-2</v>
      </c>
      <c r="AJ136" s="46">
        <v>1.0640413471647136E-2</v>
      </c>
      <c r="AK136" s="46">
        <v>3.7066574203133422</v>
      </c>
      <c r="AL136" s="45">
        <v>3.6650343263813019</v>
      </c>
      <c r="AM136" s="45">
        <v>0.81990971879587782</v>
      </c>
      <c r="AN136" s="45">
        <v>1.3946014167373542</v>
      </c>
      <c r="AO136" s="45">
        <v>1.7924417228542051</v>
      </c>
      <c r="AP136" s="45">
        <v>2.1022800647953757</v>
      </c>
      <c r="AQ136" s="45">
        <v>2.3737452010408715</v>
      </c>
      <c r="AR136" s="45">
        <v>2.6086532684681805</v>
      </c>
      <c r="AS136" s="45">
        <v>2.8098945140165763</v>
      </c>
      <c r="AT136" s="45">
        <v>2.9808692481467829</v>
      </c>
      <c r="AU136" s="45">
        <v>3.125120776374982</v>
      </c>
      <c r="AV136" s="45">
        <v>3.2461057643755322</v>
      </c>
      <c r="AW136" s="45">
        <v>3.3470591965841536</v>
      </c>
      <c r="AX136" s="45">
        <v>3.4256818086419738</v>
      </c>
      <c r="AY136" s="45">
        <v>3.4869131604797232</v>
      </c>
      <c r="AZ136" s="45">
        <v>3.5346001852394835</v>
      </c>
      <c r="BA136" s="45">
        <v>3.5717388774647301</v>
      </c>
      <c r="BB136" s="45">
        <v>3.6006625200519995</v>
      </c>
      <c r="BC136" s="45">
        <v>3.6231882755482432</v>
      </c>
      <c r="BD136" s="45">
        <v>3.6407313515679927</v>
      </c>
      <c r="BE136" s="45">
        <v>3.6543939129096548</v>
      </c>
      <c r="BF136" s="45">
        <v>3.6650343263813019</v>
      </c>
    </row>
    <row r="137" spans="1:58" ht="13.5" thickBot="1" x14ac:dyDescent="0.25">
      <c r="A137" s="6" t="s">
        <v>1141</v>
      </c>
      <c r="B137" s="6" t="s">
        <v>1141</v>
      </c>
      <c r="C137" s="6" t="s">
        <v>7</v>
      </c>
      <c r="D137" s="6" t="s">
        <v>1141</v>
      </c>
      <c r="E137" s="6">
        <v>6.4048374454807773</v>
      </c>
      <c r="F137" s="6" t="s">
        <v>7</v>
      </c>
      <c r="G137" s="21" t="s">
        <v>1158</v>
      </c>
      <c r="H137" s="21" t="s">
        <v>1159</v>
      </c>
      <c r="I137" s="21" t="s">
        <v>1160</v>
      </c>
      <c r="J137" s="21" t="s">
        <v>766</v>
      </c>
      <c r="K137" s="21" t="s">
        <v>7</v>
      </c>
      <c r="L137" s="21" t="s">
        <v>775</v>
      </c>
      <c r="M137" s="3">
        <v>8.515641096888066</v>
      </c>
      <c r="N137" s="3">
        <v>6.4048374454807773</v>
      </c>
      <c r="O137" s="21" t="s">
        <v>1165</v>
      </c>
      <c r="P137" s="21"/>
      <c r="Q137" s="46">
        <v>1.8797698766440858</v>
      </c>
      <c r="R137" s="46">
        <v>1.3175696267320072</v>
      </c>
      <c r="S137" s="46">
        <v>0.91211045071109864</v>
      </c>
      <c r="T137" s="46">
        <v>0.71035233326141534</v>
      </c>
      <c r="U137" s="46">
        <v>0.62237582257566337</v>
      </c>
      <c r="V137" s="46">
        <v>0.53856308665181918</v>
      </c>
      <c r="W137" s="46">
        <v>0.4613766889795673</v>
      </c>
      <c r="X137" s="46">
        <v>0.39198602909255986</v>
      </c>
      <c r="Y137" s="46">
        <v>0.33071894527786388</v>
      </c>
      <c r="Z137" s="46">
        <v>0.27737680229425282</v>
      </c>
      <c r="AA137" s="46">
        <v>0.23145136160636492</v>
      </c>
      <c r="AB137" s="46">
        <v>0.18025450166197932</v>
      </c>
      <c r="AC137" s="46">
        <v>0.1403823470464953</v>
      </c>
      <c r="AD137" s="46">
        <v>0.10932988180921288</v>
      </c>
      <c r="AE137" s="46">
        <v>8.5146197566118881E-2</v>
      </c>
      <c r="AF137" s="46">
        <v>6.6311925340044903E-2</v>
      </c>
      <c r="AG137" s="46">
        <v>5.1643779381801126E-2</v>
      </c>
      <c r="AH137" s="46">
        <v>4.0220215823313005E-2</v>
      </c>
      <c r="AI137" s="46">
        <v>3.1323535578497014E-2</v>
      </c>
      <c r="AJ137" s="46">
        <v>2.4394794037097791E-2</v>
      </c>
      <c r="AK137" s="46">
        <v>8.4980855843214425</v>
      </c>
      <c r="AL137" s="45">
        <v>8.4026582020712581</v>
      </c>
      <c r="AM137" s="45">
        <v>1.8797698766440858</v>
      </c>
      <c r="AN137" s="45">
        <v>3.1973395033760932</v>
      </c>
      <c r="AO137" s="45">
        <v>4.109449954087192</v>
      </c>
      <c r="AP137" s="45">
        <v>4.8198022873486073</v>
      </c>
      <c r="AQ137" s="45">
        <v>5.4421781099242708</v>
      </c>
      <c r="AR137" s="45">
        <v>5.9807411965760897</v>
      </c>
      <c r="AS137" s="45">
        <v>6.4421178855556569</v>
      </c>
      <c r="AT137" s="45">
        <v>6.8341039146482165</v>
      </c>
      <c r="AU137" s="45">
        <v>7.1648228599260806</v>
      </c>
      <c r="AV137" s="45">
        <v>7.4421996622203332</v>
      </c>
      <c r="AW137" s="45">
        <v>7.6736510238266984</v>
      </c>
      <c r="AX137" s="45">
        <v>7.8539055254886776</v>
      </c>
      <c r="AY137" s="45">
        <v>7.9942878725351729</v>
      </c>
      <c r="AZ137" s="45">
        <v>8.1036177543443859</v>
      </c>
      <c r="BA137" s="45">
        <v>8.188763951910504</v>
      </c>
      <c r="BB137" s="45">
        <v>8.2550758772505493</v>
      </c>
      <c r="BC137" s="45">
        <v>8.3067196566323496</v>
      </c>
      <c r="BD137" s="45">
        <v>8.3469398724556623</v>
      </c>
      <c r="BE137" s="45">
        <v>8.3782634080341598</v>
      </c>
      <c r="BF137" s="45">
        <v>8.4026582020712581</v>
      </c>
    </row>
    <row r="138" spans="1:58" ht="13.5" thickBot="1" x14ac:dyDescent="0.25">
      <c r="A138" s="6" t="s">
        <v>1142</v>
      </c>
      <c r="B138" s="6" t="s">
        <v>1142</v>
      </c>
      <c r="C138" s="6" t="s">
        <v>7</v>
      </c>
      <c r="D138" s="6" t="s">
        <v>1142</v>
      </c>
      <c r="E138" s="6">
        <v>28.60666457269247</v>
      </c>
      <c r="F138" s="6" t="s">
        <v>7</v>
      </c>
      <c r="G138" s="21" t="s">
        <v>1158</v>
      </c>
      <c r="H138" s="21" t="s">
        <v>1159</v>
      </c>
      <c r="I138" s="21" t="s">
        <v>1160</v>
      </c>
      <c r="J138" s="21" t="s">
        <v>766</v>
      </c>
      <c r="K138" s="21" t="s">
        <v>7</v>
      </c>
      <c r="L138" s="21" t="s">
        <v>776</v>
      </c>
      <c r="M138" s="3">
        <v>29.464500582493923</v>
      </c>
      <c r="N138" s="3">
        <v>28.60666457269247</v>
      </c>
      <c r="O138" s="21" t="s">
        <v>1166</v>
      </c>
      <c r="P138" s="21"/>
      <c r="Q138" s="46">
        <v>0.21154323258170579</v>
      </c>
      <c r="R138" s="46">
        <v>0.14827503166927994</v>
      </c>
      <c r="S138" s="46">
        <v>0.10264596513242008</v>
      </c>
      <c r="T138" s="46">
        <v>7.9940758024248826E-2</v>
      </c>
      <c r="U138" s="46">
        <v>7.0040165567182511E-2</v>
      </c>
      <c r="V138" s="46">
        <v>6.0608150877969655E-2</v>
      </c>
      <c r="W138" s="46">
        <v>5.1921842900699726E-2</v>
      </c>
      <c r="X138" s="46">
        <v>4.411284208317328E-2</v>
      </c>
      <c r="Y138" s="46">
        <v>3.721804228770393E-2</v>
      </c>
      <c r="Z138" s="46">
        <v>3.1215089745590618E-2</v>
      </c>
      <c r="AA138" s="46">
        <v>2.6046788933046704E-2</v>
      </c>
      <c r="AB138" s="46">
        <v>2.0285259617552308E-2</v>
      </c>
      <c r="AC138" s="46">
        <v>1.5798176074956479E-2</v>
      </c>
      <c r="AD138" s="46">
        <v>1.230363189827611E-2</v>
      </c>
      <c r="AE138" s="46">
        <v>9.5820781569997213E-3</v>
      </c>
      <c r="AF138" s="46">
        <v>7.4625299721226687E-3</v>
      </c>
      <c r="AG138" s="46">
        <v>5.8118241859831474E-3</v>
      </c>
      <c r="AH138" s="46">
        <v>4.526253227116939E-3</v>
      </c>
      <c r="AI138" s="46">
        <v>3.5250495576581399E-3</v>
      </c>
      <c r="AJ138" s="46">
        <v>2.7453113558695906E-3</v>
      </c>
      <c r="AK138" s="46">
        <v>0.95634711333536793</v>
      </c>
      <c r="AL138" s="45">
        <v>0.94560802384955622</v>
      </c>
      <c r="AM138" s="45">
        <v>0.21154323258170579</v>
      </c>
      <c r="AN138" s="45">
        <v>0.35981826425098573</v>
      </c>
      <c r="AO138" s="45">
        <v>0.46246422938340581</v>
      </c>
      <c r="AP138" s="45">
        <v>0.54240498740765464</v>
      </c>
      <c r="AQ138" s="45">
        <v>0.61244515297483715</v>
      </c>
      <c r="AR138" s="45">
        <v>0.67305330385280682</v>
      </c>
      <c r="AS138" s="45">
        <v>0.72497514675350649</v>
      </c>
      <c r="AT138" s="45">
        <v>0.76908798883667973</v>
      </c>
      <c r="AU138" s="45">
        <v>0.8063060311243837</v>
      </c>
      <c r="AV138" s="45">
        <v>0.83752112086997432</v>
      </c>
      <c r="AW138" s="45">
        <v>0.86356790980302101</v>
      </c>
      <c r="AX138" s="45">
        <v>0.88385316942057335</v>
      </c>
      <c r="AY138" s="45">
        <v>0.89965134549552983</v>
      </c>
      <c r="AZ138" s="45">
        <v>0.91195497739380593</v>
      </c>
      <c r="BA138" s="45">
        <v>0.92153705555080567</v>
      </c>
      <c r="BB138" s="45">
        <v>0.92899958552292838</v>
      </c>
      <c r="BC138" s="45">
        <v>0.93481140970891152</v>
      </c>
      <c r="BD138" s="45">
        <v>0.93933766293602849</v>
      </c>
      <c r="BE138" s="45">
        <v>0.94286271249368658</v>
      </c>
      <c r="BF138" s="45">
        <v>0.94560802384955622</v>
      </c>
    </row>
    <row r="139" spans="1:58" ht="13.5" thickBot="1" x14ac:dyDescent="0.25">
      <c r="A139" s="6" t="s">
        <v>1137</v>
      </c>
      <c r="B139" s="6" t="s">
        <v>1137</v>
      </c>
      <c r="C139" s="6" t="s">
        <v>7</v>
      </c>
      <c r="D139" s="6" t="s">
        <v>1137</v>
      </c>
      <c r="E139" s="6">
        <v>15.329071252499403</v>
      </c>
      <c r="F139" s="6" t="s">
        <v>7</v>
      </c>
      <c r="G139" s="21" t="s">
        <v>1158</v>
      </c>
      <c r="H139" s="21" t="s">
        <v>1159</v>
      </c>
      <c r="I139" s="21" t="s">
        <v>1160</v>
      </c>
      <c r="J139" s="21" t="s">
        <v>766</v>
      </c>
      <c r="K139" s="21" t="s">
        <v>7</v>
      </c>
      <c r="L139" s="21" t="s">
        <v>777</v>
      </c>
      <c r="M139" s="3">
        <v>16.961955666958147</v>
      </c>
      <c r="N139" s="3">
        <v>15.329071252499403</v>
      </c>
      <c r="O139" s="21" t="s">
        <v>1167</v>
      </c>
      <c r="P139" s="21"/>
      <c r="Q139" s="46">
        <v>0.401488406441876</v>
      </c>
      <c r="R139" s="46">
        <v>0.28141153679792119</v>
      </c>
      <c r="S139" s="46">
        <v>0.19481202242093199</v>
      </c>
      <c r="T139" s="46">
        <v>0.15171975561314585</v>
      </c>
      <c r="U139" s="46">
        <v>0.13292939753878519</v>
      </c>
      <c r="V139" s="46">
        <v>0.11502835432935127</v>
      </c>
      <c r="W139" s="46">
        <v>9.854258966982489E-2</v>
      </c>
      <c r="X139" s="46">
        <v>8.3721868364447935E-2</v>
      </c>
      <c r="Y139" s="46">
        <v>7.0636211362635842E-2</v>
      </c>
      <c r="Z139" s="46">
        <v>5.9243193393373195E-2</v>
      </c>
      <c r="AA139" s="46">
        <v>4.9434262935439205E-2</v>
      </c>
      <c r="AB139" s="46">
        <v>3.8499442684677643E-2</v>
      </c>
      <c r="AC139" s="46">
        <v>2.9983396110639614E-2</v>
      </c>
      <c r="AD139" s="46">
        <v>2.3351092370106376E-2</v>
      </c>
      <c r="AE139" s="46">
        <v>1.8185849023411499E-2</v>
      </c>
      <c r="AF139" s="46">
        <v>1.4163153460250995E-2</v>
      </c>
      <c r="AG139" s="46">
        <v>1.1030275005604303E-2</v>
      </c>
      <c r="AH139" s="46">
        <v>8.5903868118574495E-3</v>
      </c>
      <c r="AI139" s="46">
        <v>6.6901999759608399E-3</v>
      </c>
      <c r="AJ139" s="46">
        <v>5.2103329801824472E-3</v>
      </c>
      <c r="AK139" s="46">
        <v>1.8150534708786046</v>
      </c>
      <c r="AL139" s="45">
        <v>1.794671727290424</v>
      </c>
      <c r="AM139" s="45">
        <v>0.401488406441876</v>
      </c>
      <c r="AN139" s="45">
        <v>0.68289994323979719</v>
      </c>
      <c r="AO139" s="45">
        <v>0.87771196566072918</v>
      </c>
      <c r="AP139" s="45">
        <v>1.0294317212738751</v>
      </c>
      <c r="AQ139" s="45">
        <v>1.1623611188126604</v>
      </c>
      <c r="AR139" s="45">
        <v>1.2773894731420117</v>
      </c>
      <c r="AS139" s="45">
        <v>1.3759320628118366</v>
      </c>
      <c r="AT139" s="45">
        <v>1.4596539311762844</v>
      </c>
      <c r="AU139" s="45">
        <v>1.5302901425389202</v>
      </c>
      <c r="AV139" s="45">
        <v>1.5895333359322934</v>
      </c>
      <c r="AW139" s="45">
        <v>1.6389675988677326</v>
      </c>
      <c r="AX139" s="45">
        <v>1.6774670415524102</v>
      </c>
      <c r="AY139" s="45">
        <v>1.7074504376630499</v>
      </c>
      <c r="AZ139" s="45">
        <v>1.7308015300331563</v>
      </c>
      <c r="BA139" s="45">
        <v>1.7489873790565678</v>
      </c>
      <c r="BB139" s="45">
        <v>1.7631505325168189</v>
      </c>
      <c r="BC139" s="45">
        <v>1.7741808075224232</v>
      </c>
      <c r="BD139" s="45">
        <v>1.7827711943342808</v>
      </c>
      <c r="BE139" s="45">
        <v>1.7894613943102415</v>
      </c>
      <c r="BF139" s="45">
        <v>1.794671727290424</v>
      </c>
    </row>
    <row r="140" spans="1:58" ht="13.5" thickBot="1" x14ac:dyDescent="0.25">
      <c r="A140" s="6" t="s">
        <v>1141</v>
      </c>
      <c r="B140" s="6" t="s">
        <v>1141</v>
      </c>
      <c r="C140" s="6" t="s">
        <v>7</v>
      </c>
      <c r="D140" s="6" t="s">
        <v>1141</v>
      </c>
      <c r="E140" s="6">
        <v>6.7671287029206253</v>
      </c>
      <c r="F140" s="6" t="s">
        <v>7</v>
      </c>
      <c r="G140" s="21" t="s">
        <v>1158</v>
      </c>
      <c r="H140" s="21" t="s">
        <v>1159</v>
      </c>
      <c r="I140" s="21" t="s">
        <v>1160</v>
      </c>
      <c r="J140" s="21" t="s">
        <v>766</v>
      </c>
      <c r="K140" s="21" t="s">
        <v>7</v>
      </c>
      <c r="L140" s="21" t="s">
        <v>778</v>
      </c>
      <c r="M140" s="3">
        <v>9.4689597166617396</v>
      </c>
      <c r="N140" s="3">
        <v>6.7671287029206253</v>
      </c>
      <c r="O140" s="21" t="s">
        <v>1165</v>
      </c>
      <c r="P140" s="21"/>
      <c r="Q140" s="46">
        <v>0.92012559445258735</v>
      </c>
      <c r="R140" s="46">
        <v>0.64493508013534528</v>
      </c>
      <c r="S140" s="46">
        <v>0.44646750705744548</v>
      </c>
      <c r="T140" s="46">
        <v>0.34770924411227633</v>
      </c>
      <c r="U140" s="46">
        <v>0.30464576054528292</v>
      </c>
      <c r="V140" s="46">
        <v>0.26362039652450053</v>
      </c>
      <c r="W140" s="46">
        <v>0.22583854837156209</v>
      </c>
      <c r="X140" s="46">
        <v>0.19187262362125349</v>
      </c>
      <c r="Y140" s="46">
        <v>0.16188309532004683</v>
      </c>
      <c r="Z140" s="46">
        <v>0.13577273381675781</v>
      </c>
      <c r="AA140" s="46">
        <v>0.11329276223168232</v>
      </c>
      <c r="AB140" s="46">
        <v>8.8232491942356384E-2</v>
      </c>
      <c r="AC140" s="46">
        <v>6.8715533817048549E-2</v>
      </c>
      <c r="AD140" s="46">
        <v>5.3515711545887329E-2</v>
      </c>
      <c r="AE140" s="46">
        <v>4.1678078058560351E-2</v>
      </c>
      <c r="AF140" s="46">
        <v>3.245891982891743E-2</v>
      </c>
      <c r="AG140" s="46">
        <v>2.5279032180413639E-2</v>
      </c>
      <c r="AH140" s="46">
        <v>1.96873300573931E-2</v>
      </c>
      <c r="AI140" s="46">
        <v>1.5332508065282923E-2</v>
      </c>
      <c r="AJ140" s="46">
        <v>1.1940969287690633E-2</v>
      </c>
      <c r="AK140" s="46">
        <v>4.1597145199189889</v>
      </c>
      <c r="AL140" s="45">
        <v>4.1130039209722904</v>
      </c>
      <c r="AM140" s="45">
        <v>0.92012559445258735</v>
      </c>
      <c r="AN140" s="45">
        <v>1.5650606745879325</v>
      </c>
      <c r="AO140" s="45">
        <v>2.0115281816453781</v>
      </c>
      <c r="AP140" s="45">
        <v>2.3592374257576543</v>
      </c>
      <c r="AQ140" s="45">
        <v>2.6638831863029373</v>
      </c>
      <c r="AR140" s="45">
        <v>2.9275035828274376</v>
      </c>
      <c r="AS140" s="45">
        <v>3.1533421311989995</v>
      </c>
      <c r="AT140" s="45">
        <v>3.3452147548202529</v>
      </c>
      <c r="AU140" s="45">
        <v>3.5070978501402998</v>
      </c>
      <c r="AV140" s="45">
        <v>3.6428705839570577</v>
      </c>
      <c r="AW140" s="45">
        <v>3.7561633461887398</v>
      </c>
      <c r="AX140" s="45">
        <v>3.8443958381310961</v>
      </c>
      <c r="AY140" s="45">
        <v>3.9131113719481445</v>
      </c>
      <c r="AZ140" s="45">
        <v>3.966627083494032</v>
      </c>
      <c r="BA140" s="45">
        <v>4.0083051615525926</v>
      </c>
      <c r="BB140" s="45">
        <v>4.0407640813815098</v>
      </c>
      <c r="BC140" s="45">
        <v>4.0660431135619231</v>
      </c>
      <c r="BD140" s="45">
        <v>4.0857304436193163</v>
      </c>
      <c r="BE140" s="45">
        <v>4.1010629516845993</v>
      </c>
      <c r="BF140" s="45">
        <v>4.1130039209722904</v>
      </c>
    </row>
    <row r="141" spans="1:58" ht="13.5" thickBot="1" x14ac:dyDescent="0.25">
      <c r="A141" s="6" t="s">
        <v>1356</v>
      </c>
      <c r="B141" s="6" t="s">
        <v>1354</v>
      </c>
      <c r="C141" s="6" t="s">
        <v>7</v>
      </c>
      <c r="D141" s="6" t="s">
        <v>1356</v>
      </c>
      <c r="E141" s="6">
        <v>61.259222400551387</v>
      </c>
      <c r="F141" s="6" t="s">
        <v>7</v>
      </c>
      <c r="G141" s="21" t="s">
        <v>1158</v>
      </c>
      <c r="H141" s="21" t="s">
        <v>1159</v>
      </c>
      <c r="I141" s="21" t="s">
        <v>1160</v>
      </c>
      <c r="J141" s="21" t="s">
        <v>766</v>
      </c>
      <c r="K141" s="21" t="s">
        <v>7</v>
      </c>
      <c r="L141" s="21" t="s">
        <v>779</v>
      </c>
      <c r="M141" s="3">
        <v>43.572366493467221</v>
      </c>
      <c r="N141" s="3">
        <v>61.259222400551387</v>
      </c>
      <c r="O141" s="21" t="s">
        <v>1165</v>
      </c>
      <c r="P141" s="21"/>
      <c r="Q141" s="46">
        <v>0.76812217622496037</v>
      </c>
      <c r="R141" s="46">
        <v>0.53839273710465974</v>
      </c>
      <c r="S141" s="46">
        <v>0.37271172022850318</v>
      </c>
      <c r="T141" s="46">
        <v>0.29026817957384854</v>
      </c>
      <c r="U141" s="46">
        <v>0.25431872124692745</v>
      </c>
      <c r="V141" s="46">
        <v>0.2200706880631397</v>
      </c>
      <c r="W141" s="46">
        <v>0.18853034661409912</v>
      </c>
      <c r="X141" s="46">
        <v>0.16017554353721908</v>
      </c>
      <c r="Y141" s="46">
        <v>0.13514024196364685</v>
      </c>
      <c r="Z141" s="46">
        <v>0.11334327444003536</v>
      </c>
      <c r="AA141" s="46">
        <v>9.4576961667618295E-2</v>
      </c>
      <c r="AB141" s="46">
        <v>7.3656611807255107E-2</v>
      </c>
      <c r="AC141" s="46">
        <v>5.7363826953876755E-2</v>
      </c>
      <c r="AD141" s="46">
        <v>4.4674993351652037E-2</v>
      </c>
      <c r="AE141" s="46">
        <v>3.4792919805976312E-2</v>
      </c>
      <c r="AF141" s="46">
        <v>2.7096753190234517E-2</v>
      </c>
      <c r="AG141" s="46">
        <v>2.1102972603247894E-2</v>
      </c>
      <c r="AH141" s="46">
        <v>1.6435011588543623E-2</v>
      </c>
      <c r="AI141" s="46">
        <v>1.2799599894945364E-2</v>
      </c>
      <c r="AJ141" s="46">
        <v>9.968338421183838E-3</v>
      </c>
      <c r="AK141" s="46">
        <v>3.472535693799117</v>
      </c>
      <c r="AL141" s="45">
        <v>3.4335416182815726</v>
      </c>
      <c r="AM141" s="45">
        <v>0.76812217622496037</v>
      </c>
      <c r="AN141" s="45">
        <v>1.3065149133296201</v>
      </c>
      <c r="AO141" s="45">
        <v>1.6792266335581232</v>
      </c>
      <c r="AP141" s="45">
        <v>1.9694948131319716</v>
      </c>
      <c r="AQ141" s="45">
        <v>2.2238135343788992</v>
      </c>
      <c r="AR141" s="45">
        <v>2.4438842224420387</v>
      </c>
      <c r="AS141" s="45">
        <v>2.632414569056138</v>
      </c>
      <c r="AT141" s="45">
        <v>2.792590112593357</v>
      </c>
      <c r="AU141" s="45">
        <v>2.9277303545570037</v>
      </c>
      <c r="AV141" s="45">
        <v>3.0410736289970393</v>
      </c>
      <c r="AW141" s="45">
        <v>3.1356505906646577</v>
      </c>
      <c r="AX141" s="45">
        <v>3.2093072024719129</v>
      </c>
      <c r="AY141" s="45">
        <v>3.2666710294257895</v>
      </c>
      <c r="AZ141" s="45">
        <v>3.3113460227774416</v>
      </c>
      <c r="BA141" s="45">
        <v>3.3461389425834178</v>
      </c>
      <c r="BB141" s="45">
        <v>3.3732356957736522</v>
      </c>
      <c r="BC141" s="45">
        <v>3.3943386683768999</v>
      </c>
      <c r="BD141" s="45">
        <v>3.4107736799654433</v>
      </c>
      <c r="BE141" s="45">
        <v>3.4235732798603888</v>
      </c>
      <c r="BF141" s="45">
        <v>3.4335416182815726</v>
      </c>
    </row>
    <row r="142" spans="1:58" ht="13.5" thickBot="1" x14ac:dyDescent="0.25">
      <c r="A142" s="6" t="s">
        <v>1359</v>
      </c>
      <c r="B142" s="6" t="s">
        <v>1359</v>
      </c>
      <c r="C142" s="6" t="s">
        <v>780</v>
      </c>
      <c r="D142" s="6" t="s">
        <v>1359</v>
      </c>
      <c r="E142" s="6">
        <v>9999</v>
      </c>
      <c r="F142" s="6" t="s">
        <v>780</v>
      </c>
      <c r="G142" s="21" t="s">
        <v>1158</v>
      </c>
      <c r="H142" s="21" t="s">
        <v>1159</v>
      </c>
      <c r="I142" s="21" t="s">
        <v>1160</v>
      </c>
      <c r="J142" s="21" t="s">
        <v>766</v>
      </c>
      <c r="K142" s="21" t="s">
        <v>780</v>
      </c>
      <c r="L142" s="21" t="s">
        <v>781</v>
      </c>
      <c r="M142" s="3">
        <v>9999</v>
      </c>
      <c r="N142" s="3">
        <v>9999</v>
      </c>
      <c r="O142" s="21" t="s">
        <v>1165</v>
      </c>
      <c r="P142" s="21"/>
      <c r="Q142" s="46">
        <v>0</v>
      </c>
      <c r="R142" s="46">
        <v>0</v>
      </c>
      <c r="S142" s="46">
        <v>0</v>
      </c>
      <c r="T142" s="46">
        <v>0</v>
      </c>
      <c r="U142" s="46">
        <v>0</v>
      </c>
      <c r="V142" s="46">
        <v>0</v>
      </c>
      <c r="W142" s="46">
        <v>0</v>
      </c>
      <c r="X142" s="46">
        <v>0</v>
      </c>
      <c r="Y142" s="46">
        <v>0</v>
      </c>
      <c r="Z142" s="46">
        <v>0</v>
      </c>
      <c r="AA142" s="46">
        <v>0</v>
      </c>
      <c r="AB142" s="46">
        <v>0</v>
      </c>
      <c r="AC142" s="46">
        <v>0</v>
      </c>
      <c r="AD142" s="46">
        <v>0</v>
      </c>
      <c r="AE142" s="46">
        <v>0</v>
      </c>
      <c r="AF142" s="46">
        <v>0</v>
      </c>
      <c r="AG142" s="46">
        <v>0</v>
      </c>
      <c r="AH142" s="46">
        <v>0</v>
      </c>
      <c r="AI142" s="46">
        <v>0</v>
      </c>
      <c r="AJ142" s="46">
        <v>0</v>
      </c>
      <c r="AK142" s="46">
        <v>0</v>
      </c>
      <c r="AL142" s="45">
        <v>0</v>
      </c>
      <c r="AM142" s="45">
        <v>0</v>
      </c>
      <c r="AN142" s="45">
        <v>0</v>
      </c>
      <c r="AO142" s="45">
        <v>0</v>
      </c>
      <c r="AP142" s="45">
        <v>0</v>
      </c>
      <c r="AQ142" s="45">
        <v>0</v>
      </c>
      <c r="AR142" s="45">
        <v>0</v>
      </c>
      <c r="AS142" s="45">
        <v>0</v>
      </c>
      <c r="AT142" s="45">
        <v>0</v>
      </c>
      <c r="AU142" s="45">
        <v>0</v>
      </c>
      <c r="AV142" s="45">
        <v>0</v>
      </c>
      <c r="AW142" s="45">
        <v>0</v>
      </c>
      <c r="AX142" s="45">
        <v>0</v>
      </c>
      <c r="AY142" s="45">
        <v>0</v>
      </c>
      <c r="AZ142" s="45">
        <v>0</v>
      </c>
      <c r="BA142" s="45">
        <v>0</v>
      </c>
      <c r="BB142" s="45">
        <v>0</v>
      </c>
      <c r="BC142" s="45">
        <v>0</v>
      </c>
      <c r="BD142" s="45">
        <v>0</v>
      </c>
      <c r="BE142" s="45">
        <v>0</v>
      </c>
      <c r="BF142" s="45">
        <v>0</v>
      </c>
    </row>
    <row r="143" spans="1:58" ht="13.5" thickBot="1" x14ac:dyDescent="0.25">
      <c r="A143" s="6" t="s">
        <v>1359</v>
      </c>
      <c r="B143" s="6" t="s">
        <v>1359</v>
      </c>
      <c r="C143" s="6" t="s">
        <v>780</v>
      </c>
      <c r="D143" s="6" t="s">
        <v>1359</v>
      </c>
      <c r="E143" s="6">
        <v>9999</v>
      </c>
      <c r="F143" s="6" t="s">
        <v>780</v>
      </c>
      <c r="G143" s="21" t="s">
        <v>1158</v>
      </c>
      <c r="H143" s="21" t="s">
        <v>1159</v>
      </c>
      <c r="I143" s="21" t="s">
        <v>1160</v>
      </c>
      <c r="J143" s="21" t="s">
        <v>766</v>
      </c>
      <c r="K143" s="21" t="s">
        <v>780</v>
      </c>
      <c r="L143" s="21" t="s">
        <v>782</v>
      </c>
      <c r="M143" s="3">
        <v>9999</v>
      </c>
      <c r="N143" s="3">
        <v>9999</v>
      </c>
      <c r="O143" s="21" t="s">
        <v>1165</v>
      </c>
      <c r="P143" s="21"/>
      <c r="Q143" s="46">
        <v>0</v>
      </c>
      <c r="R143" s="46">
        <v>0</v>
      </c>
      <c r="S143" s="46">
        <v>0</v>
      </c>
      <c r="T143" s="46">
        <v>0</v>
      </c>
      <c r="U143" s="46">
        <v>0</v>
      </c>
      <c r="V143" s="46">
        <v>0</v>
      </c>
      <c r="W143" s="46">
        <v>0</v>
      </c>
      <c r="X143" s="46">
        <v>0</v>
      </c>
      <c r="Y143" s="46">
        <v>0</v>
      </c>
      <c r="Z143" s="46">
        <v>0</v>
      </c>
      <c r="AA143" s="46">
        <v>0</v>
      </c>
      <c r="AB143" s="46">
        <v>0</v>
      </c>
      <c r="AC143" s="46">
        <v>0</v>
      </c>
      <c r="AD143" s="46">
        <v>0</v>
      </c>
      <c r="AE143" s="46">
        <v>0</v>
      </c>
      <c r="AF143" s="46">
        <v>0</v>
      </c>
      <c r="AG143" s="46">
        <v>0</v>
      </c>
      <c r="AH143" s="46">
        <v>0</v>
      </c>
      <c r="AI143" s="46">
        <v>0</v>
      </c>
      <c r="AJ143" s="46">
        <v>0</v>
      </c>
      <c r="AK143" s="46">
        <v>0</v>
      </c>
      <c r="AL143" s="45">
        <v>0</v>
      </c>
      <c r="AM143" s="45">
        <v>0</v>
      </c>
      <c r="AN143" s="45">
        <v>0</v>
      </c>
      <c r="AO143" s="45">
        <v>0</v>
      </c>
      <c r="AP143" s="45">
        <v>0</v>
      </c>
      <c r="AQ143" s="45">
        <v>0</v>
      </c>
      <c r="AR143" s="45">
        <v>0</v>
      </c>
      <c r="AS143" s="45">
        <v>0</v>
      </c>
      <c r="AT143" s="45">
        <v>0</v>
      </c>
      <c r="AU143" s="45">
        <v>0</v>
      </c>
      <c r="AV143" s="45">
        <v>0</v>
      </c>
      <c r="AW143" s="45">
        <v>0</v>
      </c>
      <c r="AX143" s="45">
        <v>0</v>
      </c>
      <c r="AY143" s="45">
        <v>0</v>
      </c>
      <c r="AZ143" s="45">
        <v>0</v>
      </c>
      <c r="BA143" s="45">
        <v>0</v>
      </c>
      <c r="BB143" s="45">
        <v>0</v>
      </c>
      <c r="BC143" s="45">
        <v>0</v>
      </c>
      <c r="BD143" s="45">
        <v>0</v>
      </c>
      <c r="BE143" s="45">
        <v>0</v>
      </c>
      <c r="BF143" s="45">
        <v>0</v>
      </c>
    </row>
    <row r="144" spans="1:58" ht="13.5" thickBot="1" x14ac:dyDescent="0.25">
      <c r="A144" s="6" t="s">
        <v>1359</v>
      </c>
      <c r="B144" s="6" t="s">
        <v>1359</v>
      </c>
      <c r="C144" s="6" t="s">
        <v>780</v>
      </c>
      <c r="D144" s="6" t="s">
        <v>1359</v>
      </c>
      <c r="E144" s="6">
        <v>9999</v>
      </c>
      <c r="F144" s="6" t="s">
        <v>780</v>
      </c>
      <c r="G144" s="21" t="s">
        <v>1158</v>
      </c>
      <c r="H144" s="21" t="s">
        <v>1159</v>
      </c>
      <c r="I144" s="21" t="s">
        <v>1160</v>
      </c>
      <c r="J144" s="21" t="s">
        <v>766</v>
      </c>
      <c r="K144" s="21" t="s">
        <v>780</v>
      </c>
      <c r="L144" s="21" t="s">
        <v>783</v>
      </c>
      <c r="M144" s="3">
        <v>9999</v>
      </c>
      <c r="N144" s="3">
        <v>9999</v>
      </c>
      <c r="O144" s="21" t="s">
        <v>1165</v>
      </c>
      <c r="P144" s="21"/>
      <c r="Q144" s="46">
        <v>0</v>
      </c>
      <c r="R144" s="46">
        <v>0</v>
      </c>
      <c r="S144" s="46">
        <v>0</v>
      </c>
      <c r="T144" s="46">
        <v>0</v>
      </c>
      <c r="U144" s="46">
        <v>0</v>
      </c>
      <c r="V144" s="46">
        <v>0</v>
      </c>
      <c r="W144" s="46">
        <v>0</v>
      </c>
      <c r="X144" s="46">
        <v>0</v>
      </c>
      <c r="Y144" s="46">
        <v>0</v>
      </c>
      <c r="Z144" s="46">
        <v>0</v>
      </c>
      <c r="AA144" s="46">
        <v>0</v>
      </c>
      <c r="AB144" s="46">
        <v>0</v>
      </c>
      <c r="AC144" s="46">
        <v>0</v>
      </c>
      <c r="AD144" s="46">
        <v>0</v>
      </c>
      <c r="AE144" s="46">
        <v>0</v>
      </c>
      <c r="AF144" s="46">
        <v>0</v>
      </c>
      <c r="AG144" s="46">
        <v>0</v>
      </c>
      <c r="AH144" s="46">
        <v>0</v>
      </c>
      <c r="AI144" s="46">
        <v>0</v>
      </c>
      <c r="AJ144" s="46">
        <v>0</v>
      </c>
      <c r="AK144" s="46">
        <v>0</v>
      </c>
      <c r="AL144" s="45">
        <v>0</v>
      </c>
      <c r="AM144" s="45">
        <v>0</v>
      </c>
      <c r="AN144" s="45">
        <v>0</v>
      </c>
      <c r="AO144" s="45">
        <v>0</v>
      </c>
      <c r="AP144" s="45">
        <v>0</v>
      </c>
      <c r="AQ144" s="45">
        <v>0</v>
      </c>
      <c r="AR144" s="45">
        <v>0</v>
      </c>
      <c r="AS144" s="45">
        <v>0</v>
      </c>
      <c r="AT144" s="45">
        <v>0</v>
      </c>
      <c r="AU144" s="45">
        <v>0</v>
      </c>
      <c r="AV144" s="45">
        <v>0</v>
      </c>
      <c r="AW144" s="45">
        <v>0</v>
      </c>
      <c r="AX144" s="45">
        <v>0</v>
      </c>
      <c r="AY144" s="45">
        <v>0</v>
      </c>
      <c r="AZ144" s="45">
        <v>0</v>
      </c>
      <c r="BA144" s="45">
        <v>0</v>
      </c>
      <c r="BB144" s="45">
        <v>0</v>
      </c>
      <c r="BC144" s="45">
        <v>0</v>
      </c>
      <c r="BD144" s="45">
        <v>0</v>
      </c>
      <c r="BE144" s="45">
        <v>0</v>
      </c>
      <c r="BF144" s="45">
        <v>0</v>
      </c>
    </row>
    <row r="145" spans="1:58" ht="13.5" thickBot="1" x14ac:dyDescent="0.25">
      <c r="A145" s="6" t="s">
        <v>1359</v>
      </c>
      <c r="B145" s="6" t="s">
        <v>1359</v>
      </c>
      <c r="C145" s="6" t="s">
        <v>780</v>
      </c>
      <c r="D145" s="6" t="s">
        <v>1359</v>
      </c>
      <c r="E145" s="6">
        <v>9999</v>
      </c>
      <c r="F145" s="6" t="s">
        <v>780</v>
      </c>
      <c r="G145" s="21" t="s">
        <v>1158</v>
      </c>
      <c r="H145" s="21" t="s">
        <v>1159</v>
      </c>
      <c r="I145" s="21" t="s">
        <v>1160</v>
      </c>
      <c r="J145" s="21" t="s">
        <v>766</v>
      </c>
      <c r="K145" s="21" t="s">
        <v>780</v>
      </c>
      <c r="L145" s="21" t="s">
        <v>784</v>
      </c>
      <c r="M145" s="3">
        <v>9999</v>
      </c>
      <c r="N145" s="3">
        <v>9999</v>
      </c>
      <c r="O145" s="21" t="s">
        <v>1165</v>
      </c>
      <c r="P145" s="21"/>
      <c r="Q145" s="46">
        <v>0</v>
      </c>
      <c r="R145" s="46">
        <v>0</v>
      </c>
      <c r="S145" s="46">
        <v>0</v>
      </c>
      <c r="T145" s="46">
        <v>0</v>
      </c>
      <c r="U145" s="46">
        <v>0</v>
      </c>
      <c r="V145" s="46">
        <v>0</v>
      </c>
      <c r="W145" s="46">
        <v>0</v>
      </c>
      <c r="X145" s="46">
        <v>0</v>
      </c>
      <c r="Y145" s="46">
        <v>0</v>
      </c>
      <c r="Z145" s="46">
        <v>0</v>
      </c>
      <c r="AA145" s="46">
        <v>0</v>
      </c>
      <c r="AB145" s="46">
        <v>0</v>
      </c>
      <c r="AC145" s="46">
        <v>0</v>
      </c>
      <c r="AD145" s="46">
        <v>0</v>
      </c>
      <c r="AE145" s="46">
        <v>0</v>
      </c>
      <c r="AF145" s="46">
        <v>0</v>
      </c>
      <c r="AG145" s="46">
        <v>0</v>
      </c>
      <c r="AH145" s="46">
        <v>0</v>
      </c>
      <c r="AI145" s="46">
        <v>0</v>
      </c>
      <c r="AJ145" s="46">
        <v>0</v>
      </c>
      <c r="AK145" s="46">
        <v>0</v>
      </c>
      <c r="AL145" s="45">
        <v>0</v>
      </c>
      <c r="AM145" s="45">
        <v>0</v>
      </c>
      <c r="AN145" s="45">
        <v>0</v>
      </c>
      <c r="AO145" s="45">
        <v>0</v>
      </c>
      <c r="AP145" s="45">
        <v>0</v>
      </c>
      <c r="AQ145" s="45">
        <v>0</v>
      </c>
      <c r="AR145" s="45">
        <v>0</v>
      </c>
      <c r="AS145" s="45">
        <v>0</v>
      </c>
      <c r="AT145" s="45">
        <v>0</v>
      </c>
      <c r="AU145" s="45">
        <v>0</v>
      </c>
      <c r="AV145" s="45">
        <v>0</v>
      </c>
      <c r="AW145" s="45">
        <v>0</v>
      </c>
      <c r="AX145" s="45">
        <v>0</v>
      </c>
      <c r="AY145" s="45">
        <v>0</v>
      </c>
      <c r="AZ145" s="45">
        <v>0</v>
      </c>
      <c r="BA145" s="45">
        <v>0</v>
      </c>
      <c r="BB145" s="45">
        <v>0</v>
      </c>
      <c r="BC145" s="45">
        <v>0</v>
      </c>
      <c r="BD145" s="45">
        <v>0</v>
      </c>
      <c r="BE145" s="45">
        <v>0</v>
      </c>
      <c r="BF145" s="45">
        <v>0</v>
      </c>
    </row>
    <row r="146" spans="1:58" ht="13.5" thickBot="1" x14ac:dyDescent="0.25">
      <c r="A146" s="6" t="s">
        <v>1359</v>
      </c>
      <c r="B146" s="6" t="s">
        <v>1359</v>
      </c>
      <c r="C146" s="6" t="s">
        <v>780</v>
      </c>
      <c r="D146" s="6" t="s">
        <v>1359</v>
      </c>
      <c r="E146" s="6">
        <v>9999</v>
      </c>
      <c r="F146" s="6" t="s">
        <v>780</v>
      </c>
      <c r="G146" s="21" t="s">
        <v>1158</v>
      </c>
      <c r="H146" s="21" t="s">
        <v>1159</v>
      </c>
      <c r="I146" s="21" t="s">
        <v>1160</v>
      </c>
      <c r="J146" s="21" t="s">
        <v>766</v>
      </c>
      <c r="K146" s="21" t="s">
        <v>780</v>
      </c>
      <c r="L146" s="21" t="s">
        <v>785</v>
      </c>
      <c r="M146" s="3">
        <v>9999</v>
      </c>
      <c r="N146" s="3">
        <v>9999</v>
      </c>
      <c r="O146" s="21" t="s">
        <v>1165</v>
      </c>
      <c r="P146" s="21"/>
      <c r="Q146" s="46">
        <v>0</v>
      </c>
      <c r="R146" s="46">
        <v>0</v>
      </c>
      <c r="S146" s="46">
        <v>0</v>
      </c>
      <c r="T146" s="46">
        <v>0</v>
      </c>
      <c r="U146" s="46">
        <v>0</v>
      </c>
      <c r="V146" s="46">
        <v>0</v>
      </c>
      <c r="W146" s="46">
        <v>0</v>
      </c>
      <c r="X146" s="46">
        <v>0</v>
      </c>
      <c r="Y146" s="46">
        <v>0</v>
      </c>
      <c r="Z146" s="46">
        <v>0</v>
      </c>
      <c r="AA146" s="46">
        <v>0</v>
      </c>
      <c r="AB146" s="46">
        <v>0</v>
      </c>
      <c r="AC146" s="46">
        <v>0</v>
      </c>
      <c r="AD146" s="46">
        <v>0</v>
      </c>
      <c r="AE146" s="46">
        <v>0</v>
      </c>
      <c r="AF146" s="46">
        <v>0</v>
      </c>
      <c r="AG146" s="46">
        <v>0</v>
      </c>
      <c r="AH146" s="46">
        <v>0</v>
      </c>
      <c r="AI146" s="46">
        <v>0</v>
      </c>
      <c r="AJ146" s="46">
        <v>0</v>
      </c>
      <c r="AK146" s="46">
        <v>0</v>
      </c>
      <c r="AL146" s="45">
        <v>0</v>
      </c>
      <c r="AM146" s="45">
        <v>0</v>
      </c>
      <c r="AN146" s="45">
        <v>0</v>
      </c>
      <c r="AO146" s="45">
        <v>0</v>
      </c>
      <c r="AP146" s="45">
        <v>0</v>
      </c>
      <c r="AQ146" s="45">
        <v>0</v>
      </c>
      <c r="AR146" s="45">
        <v>0</v>
      </c>
      <c r="AS146" s="45">
        <v>0</v>
      </c>
      <c r="AT146" s="45">
        <v>0</v>
      </c>
      <c r="AU146" s="45">
        <v>0</v>
      </c>
      <c r="AV146" s="45">
        <v>0</v>
      </c>
      <c r="AW146" s="45">
        <v>0</v>
      </c>
      <c r="AX146" s="45">
        <v>0</v>
      </c>
      <c r="AY146" s="45">
        <v>0</v>
      </c>
      <c r="AZ146" s="45">
        <v>0</v>
      </c>
      <c r="BA146" s="45">
        <v>0</v>
      </c>
      <c r="BB146" s="45">
        <v>0</v>
      </c>
      <c r="BC146" s="45">
        <v>0</v>
      </c>
      <c r="BD146" s="45">
        <v>0</v>
      </c>
      <c r="BE146" s="45">
        <v>0</v>
      </c>
      <c r="BF146" s="45">
        <v>0</v>
      </c>
    </row>
    <row r="147" spans="1:58" ht="13.5" thickBot="1" x14ac:dyDescent="0.25">
      <c r="A147" s="6" t="s">
        <v>1351</v>
      </c>
      <c r="B147" s="6" t="s">
        <v>1141</v>
      </c>
      <c r="C147" s="6" t="s">
        <v>786</v>
      </c>
      <c r="D147" s="6" t="s">
        <v>1351</v>
      </c>
      <c r="E147" s="6">
        <v>11.153198768965963</v>
      </c>
      <c r="F147" s="6" t="s">
        <v>786</v>
      </c>
      <c r="G147" s="21" t="s">
        <v>1158</v>
      </c>
      <c r="H147" s="21" t="s">
        <v>1159</v>
      </c>
      <c r="I147" s="21" t="s">
        <v>1160</v>
      </c>
      <c r="J147" s="21" t="s">
        <v>766</v>
      </c>
      <c r="K147" s="21" t="s">
        <v>786</v>
      </c>
      <c r="L147" s="21" t="s">
        <v>787</v>
      </c>
      <c r="M147" s="3">
        <v>6.9768575428743231</v>
      </c>
      <c r="N147" s="3">
        <v>11.153198768965963</v>
      </c>
      <c r="O147" s="21" t="s">
        <v>1168</v>
      </c>
      <c r="P147" s="21"/>
      <c r="Q147" s="46">
        <v>9.3955157378198637E-2</v>
      </c>
      <c r="R147" s="46">
        <v>9.3955157378198637E-2</v>
      </c>
      <c r="S147" s="46">
        <v>9.3955157378198637E-2</v>
      </c>
      <c r="T147" s="46">
        <v>9.3955157378198637E-2</v>
      </c>
      <c r="U147" s="46">
        <v>9.3955157378198637E-2</v>
      </c>
      <c r="V147" s="46">
        <v>8.4559641640378783E-2</v>
      </c>
      <c r="W147" s="46">
        <v>6.7647713312303029E-2</v>
      </c>
      <c r="X147" s="46">
        <v>5.4118170649842409E-2</v>
      </c>
      <c r="Y147" s="46">
        <v>4.3294536519873937E-2</v>
      </c>
      <c r="Z147" s="46">
        <v>3.4635629215899154E-2</v>
      </c>
      <c r="AA147" s="46">
        <v>2.770850337271932E-2</v>
      </c>
      <c r="AB147" s="46">
        <v>2.2166802698175458E-2</v>
      </c>
      <c r="AC147" s="46">
        <v>1.7733442158540363E-2</v>
      </c>
      <c r="AD147" s="46">
        <v>1.4186753726832292E-2</v>
      </c>
      <c r="AE147" s="46">
        <v>1.1349402981465834E-2</v>
      </c>
      <c r="AF147" s="46">
        <v>9.0795223851726642E-3</v>
      </c>
      <c r="AG147" s="46">
        <v>6.192930474504205E-5</v>
      </c>
      <c r="AH147" s="46">
        <v>2.2117608837521833E-5</v>
      </c>
      <c r="AI147" s="46">
        <v>7.5400939219257938E-6</v>
      </c>
      <c r="AJ147" s="46">
        <v>2.4587262789075048E-6</v>
      </c>
      <c r="AK147" s="46">
        <v>0.85902176507158456</v>
      </c>
      <c r="AL147" s="45">
        <v>0.85634995128597968</v>
      </c>
      <c r="AM147" s="45">
        <v>9.3955157378198637E-2</v>
      </c>
      <c r="AN147" s="45">
        <v>0.18791031475639727</v>
      </c>
      <c r="AO147" s="45">
        <v>0.2818654721345959</v>
      </c>
      <c r="AP147" s="45">
        <v>0.37582062951279455</v>
      </c>
      <c r="AQ147" s="45">
        <v>0.4697757868909932</v>
      </c>
      <c r="AR147" s="45">
        <v>0.55433542853137197</v>
      </c>
      <c r="AS147" s="45">
        <v>0.62198314184367498</v>
      </c>
      <c r="AT147" s="45">
        <v>0.67610131249351735</v>
      </c>
      <c r="AU147" s="45">
        <v>0.71939584901339126</v>
      </c>
      <c r="AV147" s="45">
        <v>0.7540314782292904</v>
      </c>
      <c r="AW147" s="45">
        <v>0.78173998160200975</v>
      </c>
      <c r="AX147" s="45">
        <v>0.80390678430018525</v>
      </c>
      <c r="AY147" s="45">
        <v>0.82164022645872559</v>
      </c>
      <c r="AZ147" s="45">
        <v>0.8358269801855579</v>
      </c>
      <c r="BA147" s="45">
        <v>0.84717638316702371</v>
      </c>
      <c r="BB147" s="45">
        <v>0.85625590555219633</v>
      </c>
      <c r="BC147" s="45">
        <v>0.85631783485694135</v>
      </c>
      <c r="BD147" s="45">
        <v>0.85633995246577888</v>
      </c>
      <c r="BE147" s="45">
        <v>0.85634749255970077</v>
      </c>
      <c r="BF147" s="45">
        <v>0.85634995128597968</v>
      </c>
    </row>
    <row r="148" spans="1:58" ht="13.5" thickBot="1" x14ac:dyDescent="0.25">
      <c r="A148" s="6" t="s">
        <v>1351</v>
      </c>
      <c r="B148" s="6" t="s">
        <v>1350</v>
      </c>
      <c r="C148" s="6" t="s">
        <v>786</v>
      </c>
      <c r="D148" s="6" t="s">
        <v>1351</v>
      </c>
      <c r="E148" s="6">
        <v>12.930676202933816</v>
      </c>
      <c r="F148" s="6" t="s">
        <v>771</v>
      </c>
      <c r="G148" s="21" t="s">
        <v>1158</v>
      </c>
      <c r="H148" s="21" t="s">
        <v>1159</v>
      </c>
      <c r="I148" s="21" t="s">
        <v>1160</v>
      </c>
      <c r="J148" s="21" t="s">
        <v>766</v>
      </c>
      <c r="K148" s="21" t="s">
        <v>786</v>
      </c>
      <c r="L148" s="21" t="s">
        <v>788</v>
      </c>
      <c r="M148" s="3">
        <v>-1.5280659402111547</v>
      </c>
      <c r="N148" s="3">
        <v>12.930676202933816</v>
      </c>
      <c r="O148" s="21" t="s">
        <v>1169</v>
      </c>
      <c r="P148" s="21"/>
      <c r="Q148" s="46">
        <v>0.15385691638192059</v>
      </c>
      <c r="R148" s="46">
        <v>0.18891175593072429</v>
      </c>
      <c r="S148" s="46">
        <v>0.23117270566543924</v>
      </c>
      <c r="T148" s="46">
        <v>0.26835508671265218</v>
      </c>
      <c r="U148" s="46">
        <v>0.30609295898877864</v>
      </c>
      <c r="V148" s="46">
        <v>0.35785946231279719</v>
      </c>
      <c r="W148" s="46">
        <v>0.39257738753850957</v>
      </c>
      <c r="X148" s="46">
        <v>0.40104553183909875</v>
      </c>
      <c r="Y148" s="46">
        <v>0.37793728392256787</v>
      </c>
      <c r="Z148" s="46">
        <v>0.32486910792915308</v>
      </c>
      <c r="AA148" s="46">
        <v>0.25139743177448665</v>
      </c>
      <c r="AB148" s="46">
        <v>0.17252856383481077</v>
      </c>
      <c r="AC148" s="46">
        <v>0.10324240842718604</v>
      </c>
      <c r="AD148" s="46">
        <v>5.2862248513149336E-2</v>
      </c>
      <c r="AE148" s="46">
        <v>2.267970586650004E-2</v>
      </c>
      <c r="AF148" s="46">
        <v>7.9678479526427946E-3</v>
      </c>
      <c r="AG148" s="46">
        <v>2.2352548198713131E-3</v>
      </c>
      <c r="AH148" s="46">
        <v>4.8718405746120186E-4</v>
      </c>
      <c r="AI148" s="46">
        <v>8.007943575281857E-5</v>
      </c>
      <c r="AJ148" s="46">
        <v>9.6122587107131143E-6</v>
      </c>
      <c r="AK148" s="46">
        <v>3.5780678228353628</v>
      </c>
      <c r="AL148" s="45">
        <v>3.5780678228353628</v>
      </c>
      <c r="AM148" s="45">
        <v>0.15385691638192059</v>
      </c>
      <c r="AN148" s="45">
        <v>0.34276867231264485</v>
      </c>
      <c r="AO148" s="45">
        <v>0.57394137797808409</v>
      </c>
      <c r="AP148" s="45">
        <v>0.84229646469073627</v>
      </c>
      <c r="AQ148" s="45">
        <v>1.1483894236795149</v>
      </c>
      <c r="AR148" s="45">
        <v>1.5062488859923122</v>
      </c>
      <c r="AS148" s="45">
        <v>1.8988262735308217</v>
      </c>
      <c r="AT148" s="45">
        <v>2.2998718053699205</v>
      </c>
      <c r="AU148" s="45">
        <v>2.6778090892924884</v>
      </c>
      <c r="AV148" s="45">
        <v>3.0026781972216416</v>
      </c>
      <c r="AW148" s="45">
        <v>3.2540756289961283</v>
      </c>
      <c r="AX148" s="45">
        <v>3.426604192830939</v>
      </c>
      <c r="AY148" s="45">
        <v>3.5298466012581251</v>
      </c>
      <c r="AZ148" s="45">
        <v>3.5780678228353628</v>
      </c>
      <c r="BA148" s="45">
        <v>3.5780678228353628</v>
      </c>
      <c r="BB148" s="45">
        <v>3.5780678228353628</v>
      </c>
      <c r="BC148" s="45">
        <v>3.5780678228353628</v>
      </c>
      <c r="BD148" s="45">
        <v>3.5780678228353628</v>
      </c>
      <c r="BE148" s="45">
        <v>3.5780678228353628</v>
      </c>
      <c r="BF148" s="45">
        <v>3.5780678228353628</v>
      </c>
    </row>
    <row r="149" spans="1:58" ht="13.5" thickBot="1" x14ac:dyDescent="0.25">
      <c r="A149" s="6" t="s">
        <v>1137</v>
      </c>
      <c r="B149" s="6" t="s">
        <v>1350</v>
      </c>
      <c r="C149" s="6" t="s">
        <v>786</v>
      </c>
      <c r="D149" s="6" t="s">
        <v>1137</v>
      </c>
      <c r="E149" s="6">
        <v>18.634245915575331</v>
      </c>
      <c r="F149" s="6" t="s">
        <v>786</v>
      </c>
      <c r="G149" s="21" t="s">
        <v>1158</v>
      </c>
      <c r="H149" s="21" t="s">
        <v>1159</v>
      </c>
      <c r="I149" s="21" t="s">
        <v>1160</v>
      </c>
      <c r="J149" s="21" t="s">
        <v>766</v>
      </c>
      <c r="K149" s="21" t="s">
        <v>786</v>
      </c>
      <c r="L149" s="21" t="s">
        <v>789</v>
      </c>
      <c r="M149" s="3">
        <v>2.2277950903856398</v>
      </c>
      <c r="N149" s="3">
        <v>18.634245915575331</v>
      </c>
      <c r="O149" s="21" t="s">
        <v>1165</v>
      </c>
      <c r="P149" s="21"/>
      <c r="Q149" s="46">
        <v>0.43570899941863955</v>
      </c>
      <c r="R149" s="46">
        <v>0.53498116360706083</v>
      </c>
      <c r="S149" s="46">
        <v>0.65466038607169219</v>
      </c>
      <c r="T149" s="46">
        <v>0.75995755712553403</v>
      </c>
      <c r="U149" s="46">
        <v>0.86682782955971938</v>
      </c>
      <c r="V149" s="46">
        <v>1.01342592795603</v>
      </c>
      <c r="W149" s="46">
        <v>1.1117439809737872</v>
      </c>
      <c r="X149" s="46">
        <v>1.1357250067665017</v>
      </c>
      <c r="Y149" s="46">
        <v>1.0702845194956117</v>
      </c>
      <c r="Z149" s="46">
        <v>0.9200002007480137</v>
      </c>
      <c r="AA149" s="46">
        <v>0.71193499798848592</v>
      </c>
      <c r="AB149" s="46">
        <v>0.48858543175920299</v>
      </c>
      <c r="AC149" s="46">
        <v>0.29237324867291886</v>
      </c>
      <c r="AD149" s="46">
        <v>0.14970115057752625</v>
      </c>
      <c r="AE149" s="46">
        <v>6.4226894588685302E-2</v>
      </c>
      <c r="AF149" s="46">
        <v>2.2564231369021481E-2</v>
      </c>
      <c r="AG149" s="46">
        <v>6.330041339150775E-3</v>
      </c>
      <c r="AH149" s="46">
        <v>1.3796615920873658E-3</v>
      </c>
      <c r="AI149" s="46">
        <v>2.2677778579195427E-4</v>
      </c>
      <c r="AJ149" s="46">
        <v>2.7221055273210019E-5</v>
      </c>
      <c r="AK149" s="46">
        <v>10.132767428340456</v>
      </c>
      <c r="AL149" s="45">
        <v>10.132767428340456</v>
      </c>
      <c r="AM149" s="45">
        <v>0.43570899941863955</v>
      </c>
      <c r="AN149" s="45">
        <v>0.97069016302570033</v>
      </c>
      <c r="AO149" s="45">
        <v>1.6253505490973925</v>
      </c>
      <c r="AP149" s="45">
        <v>2.3853081062229267</v>
      </c>
      <c r="AQ149" s="45">
        <v>3.252135935782646</v>
      </c>
      <c r="AR149" s="45">
        <v>4.2655618637386761</v>
      </c>
      <c r="AS149" s="45">
        <v>5.3773058447124633</v>
      </c>
      <c r="AT149" s="45">
        <v>6.5130308514789652</v>
      </c>
      <c r="AU149" s="45">
        <v>7.5833153709745771</v>
      </c>
      <c r="AV149" s="45">
        <v>8.5033155717225917</v>
      </c>
      <c r="AW149" s="45">
        <v>9.2152505697110776</v>
      </c>
      <c r="AX149" s="45">
        <v>9.7038360014702807</v>
      </c>
      <c r="AY149" s="45">
        <v>9.9962092501431989</v>
      </c>
      <c r="AZ149" s="45">
        <v>10.132767428340456</v>
      </c>
      <c r="BA149" s="45">
        <v>10.132767428340456</v>
      </c>
      <c r="BB149" s="45">
        <v>10.132767428340456</v>
      </c>
      <c r="BC149" s="45">
        <v>10.132767428340456</v>
      </c>
      <c r="BD149" s="45">
        <v>10.132767428340456</v>
      </c>
      <c r="BE149" s="45">
        <v>10.132767428340456</v>
      </c>
      <c r="BF149" s="45">
        <v>10.132767428340456</v>
      </c>
    </row>
    <row r="150" spans="1:58" ht="13.5" thickBot="1" x14ac:dyDescent="0.25">
      <c r="A150" s="6" t="s">
        <v>1141</v>
      </c>
      <c r="B150" s="6" t="s">
        <v>1350</v>
      </c>
      <c r="C150" s="6" t="s">
        <v>786</v>
      </c>
      <c r="D150" s="6" t="s">
        <v>1141</v>
      </c>
      <c r="E150" s="6">
        <v>6.7279081005216401</v>
      </c>
      <c r="F150" s="6" t="s">
        <v>771</v>
      </c>
      <c r="G150" s="21" t="s">
        <v>1158</v>
      </c>
      <c r="H150" s="21" t="s">
        <v>1159</v>
      </c>
      <c r="I150" s="21" t="s">
        <v>1160</v>
      </c>
      <c r="J150" s="21" t="s">
        <v>766</v>
      </c>
      <c r="K150" s="21" t="s">
        <v>786</v>
      </c>
      <c r="L150" s="21" t="s">
        <v>790</v>
      </c>
      <c r="M150" s="3">
        <v>4.1020321772329389</v>
      </c>
      <c r="N150" s="3">
        <v>6.7279081005216401</v>
      </c>
      <c r="O150" s="21" t="s">
        <v>1170</v>
      </c>
      <c r="P150" s="21"/>
      <c r="Q150" s="46">
        <v>0.43315315628127182</v>
      </c>
      <c r="R150" s="46">
        <v>0.53184299584497541</v>
      </c>
      <c r="S150" s="46">
        <v>0.65082018709191358</v>
      </c>
      <c r="T150" s="46">
        <v>0.75549969118826488</v>
      </c>
      <c r="U150" s="46">
        <v>0.86174306894560382</v>
      </c>
      <c r="V150" s="46">
        <v>1.0074812315952641</v>
      </c>
      <c r="W150" s="46">
        <v>1.1052225567478176</v>
      </c>
      <c r="X150" s="46">
        <v>1.1290629112661701</v>
      </c>
      <c r="Y150" s="46">
        <v>1.064006294010635</v>
      </c>
      <c r="Z150" s="46">
        <v>0.91460353415954265</v>
      </c>
      <c r="AA150" s="46">
        <v>0.70775882953364877</v>
      </c>
      <c r="AB150" s="46">
        <v>0.48571941860720075</v>
      </c>
      <c r="AC150" s="46">
        <v>0.29065820454445779</v>
      </c>
      <c r="AD150" s="46">
        <v>0.14882301251090352</v>
      </c>
      <c r="AE150" s="46">
        <v>6.3850143435994045E-2</v>
      </c>
      <c r="AF150" s="46">
        <v>2.2431870926681665E-2</v>
      </c>
      <c r="AG150" s="46">
        <v>6.2929096922545455E-3</v>
      </c>
      <c r="AH150" s="46">
        <v>1.3715685790517589E-3</v>
      </c>
      <c r="AI150" s="46">
        <v>2.2544752075658161E-4</v>
      </c>
      <c r="AJ150" s="46">
        <v>2.706137817816546E-5</v>
      </c>
      <c r="AK150" s="46">
        <v>10.073329215843531</v>
      </c>
      <c r="AL150" s="45">
        <v>10.073329215843531</v>
      </c>
      <c r="AM150" s="45">
        <v>0.43315315628127182</v>
      </c>
      <c r="AN150" s="45">
        <v>0.96499615212624723</v>
      </c>
      <c r="AO150" s="45">
        <v>1.6158163392181608</v>
      </c>
      <c r="AP150" s="45">
        <v>2.3713160304064256</v>
      </c>
      <c r="AQ150" s="45">
        <v>3.2330590993520296</v>
      </c>
      <c r="AR150" s="45">
        <v>4.2405403309472938</v>
      </c>
      <c r="AS150" s="45">
        <v>5.3457628876951109</v>
      </c>
      <c r="AT150" s="45">
        <v>6.4748257989612812</v>
      </c>
      <c r="AU150" s="45">
        <v>7.5388320929719157</v>
      </c>
      <c r="AV150" s="45">
        <v>8.4534356271314586</v>
      </c>
      <c r="AW150" s="45">
        <v>9.1611944566651076</v>
      </c>
      <c r="AX150" s="45">
        <v>9.6469138752723076</v>
      </c>
      <c r="AY150" s="45">
        <v>9.9375720798167659</v>
      </c>
      <c r="AZ150" s="45">
        <v>10.073329215843531</v>
      </c>
      <c r="BA150" s="45">
        <v>10.073329215843531</v>
      </c>
      <c r="BB150" s="45">
        <v>10.073329215843531</v>
      </c>
      <c r="BC150" s="45">
        <v>10.073329215843531</v>
      </c>
      <c r="BD150" s="45">
        <v>10.073329215843531</v>
      </c>
      <c r="BE150" s="45">
        <v>10.073329215843531</v>
      </c>
      <c r="BF150" s="45">
        <v>10.073329215843531</v>
      </c>
    </row>
    <row r="151" spans="1:58" ht="13.5" thickBot="1" x14ac:dyDescent="0.25">
      <c r="A151" s="6" t="s">
        <v>1351</v>
      </c>
      <c r="B151" s="6" t="s">
        <v>1350</v>
      </c>
      <c r="C151" s="6" t="s">
        <v>791</v>
      </c>
      <c r="D151" s="6" t="s">
        <v>1351</v>
      </c>
      <c r="E151" s="6">
        <v>12.831578677537275</v>
      </c>
      <c r="F151" s="6" t="s">
        <v>771</v>
      </c>
      <c r="G151" s="21" t="s">
        <v>1158</v>
      </c>
      <c r="H151" s="21" t="s">
        <v>1159</v>
      </c>
      <c r="I151" s="21" t="s">
        <v>1160</v>
      </c>
      <c r="J151" s="21" t="s">
        <v>766</v>
      </c>
      <c r="K151" s="21" t="s">
        <v>791</v>
      </c>
      <c r="L151" s="21" t="s">
        <v>792</v>
      </c>
      <c r="M151" s="3">
        <v>-1.6261889354361263</v>
      </c>
      <c r="N151" s="3">
        <v>12.831578677537275</v>
      </c>
      <c r="O151" s="21" t="s">
        <v>1168</v>
      </c>
      <c r="P151" s="21"/>
      <c r="Q151" s="46">
        <v>0.2392447971945991</v>
      </c>
      <c r="R151" s="46">
        <v>0.293754455751153</v>
      </c>
      <c r="S151" s="46">
        <v>0.3594694888240576</v>
      </c>
      <c r="T151" s="46">
        <v>0.41728743696732401</v>
      </c>
      <c r="U151" s="46">
        <v>0.47596916419527519</v>
      </c>
      <c r="V151" s="46">
        <v>0.55646516580813266</v>
      </c>
      <c r="W151" s="46">
        <v>0.61045092852174732</v>
      </c>
      <c r="X151" s="46">
        <v>0.62361874387546201</v>
      </c>
      <c r="Y151" s="46">
        <v>0.58768582505503397</v>
      </c>
      <c r="Z151" s="46">
        <v>0.5051657453498376</v>
      </c>
      <c r="AA151" s="46">
        <v>0.39091858198191282</v>
      </c>
      <c r="AB151" s="46">
        <v>0.26827888037528008</v>
      </c>
      <c r="AC151" s="46">
        <v>0.16054012810662677</v>
      </c>
      <c r="AD151" s="46">
        <v>8.2199866097570087E-2</v>
      </c>
      <c r="AE151" s="46">
        <v>3.52665434746849E-2</v>
      </c>
      <c r="AF151" s="46">
        <v>1.2389863337540725E-2</v>
      </c>
      <c r="AG151" s="46">
        <v>3.4757819059033383E-3</v>
      </c>
      <c r="AH151" s="46">
        <v>7.575626352371342E-4</v>
      </c>
      <c r="AI151" s="46">
        <v>1.2452211325088207E-4</v>
      </c>
      <c r="AJ151" s="46">
        <v>1.4946893125805613E-5</v>
      </c>
      <c r="AK151" s="46">
        <v>5.5638324928976539</v>
      </c>
      <c r="AL151" s="45">
        <v>5.5638324928976539</v>
      </c>
      <c r="AM151" s="45">
        <v>0.2392447971945991</v>
      </c>
      <c r="AN151" s="45">
        <v>0.53299925294575212</v>
      </c>
      <c r="AO151" s="45">
        <v>0.89246874176980973</v>
      </c>
      <c r="AP151" s="45">
        <v>1.3097561787371337</v>
      </c>
      <c r="AQ151" s="45">
        <v>1.7857253429324089</v>
      </c>
      <c r="AR151" s="45">
        <v>2.3421905087405417</v>
      </c>
      <c r="AS151" s="45">
        <v>2.9526414372622889</v>
      </c>
      <c r="AT151" s="45">
        <v>3.576260181137751</v>
      </c>
      <c r="AU151" s="45">
        <v>4.1639460061927851</v>
      </c>
      <c r="AV151" s="45">
        <v>4.6691117515426228</v>
      </c>
      <c r="AW151" s="45">
        <v>5.0600303335245354</v>
      </c>
      <c r="AX151" s="45">
        <v>5.3283092138998152</v>
      </c>
      <c r="AY151" s="45">
        <v>5.4888493420064419</v>
      </c>
      <c r="AZ151" s="45">
        <v>5.5638324928976539</v>
      </c>
      <c r="BA151" s="45">
        <v>5.5638324928976539</v>
      </c>
      <c r="BB151" s="45">
        <v>5.5638324928976539</v>
      </c>
      <c r="BC151" s="45">
        <v>5.5638324928976539</v>
      </c>
      <c r="BD151" s="45">
        <v>5.5638324928976539</v>
      </c>
      <c r="BE151" s="45">
        <v>5.5638324928976539</v>
      </c>
      <c r="BF151" s="45">
        <v>5.5638324928976539</v>
      </c>
    </row>
    <row r="152" spans="1:58" ht="13.5" thickBot="1" x14ac:dyDescent="0.25">
      <c r="A152" s="6" t="s">
        <v>1352</v>
      </c>
      <c r="B152" s="6" t="s">
        <v>1350</v>
      </c>
      <c r="C152" s="6" t="s">
        <v>791</v>
      </c>
      <c r="D152" s="6" t="s">
        <v>1352</v>
      </c>
      <c r="E152" s="6">
        <v>21.750504403671666</v>
      </c>
      <c r="F152" s="6" t="s">
        <v>791</v>
      </c>
      <c r="G152" s="21" t="s">
        <v>1158</v>
      </c>
      <c r="H152" s="21" t="s">
        <v>1159</v>
      </c>
      <c r="I152" s="21" t="s">
        <v>1160</v>
      </c>
      <c r="J152" s="21" t="s">
        <v>766</v>
      </c>
      <c r="K152" s="21" t="s">
        <v>791</v>
      </c>
      <c r="L152" s="21" t="s">
        <v>793</v>
      </c>
      <c r="M152" s="3">
        <v>4.3780058142154505</v>
      </c>
      <c r="N152" s="3">
        <v>21.750504403671666</v>
      </c>
      <c r="O152" s="21" t="s">
        <v>1168</v>
      </c>
      <c r="P152" s="21"/>
      <c r="Q152" s="46">
        <v>1.6455521945096214</v>
      </c>
      <c r="R152" s="46">
        <v>1.6455521945096214</v>
      </c>
      <c r="S152" s="46">
        <v>1.6455521945096214</v>
      </c>
      <c r="T152" s="46">
        <v>1.6455521945096214</v>
      </c>
      <c r="U152" s="46">
        <v>1.6455521945096214</v>
      </c>
      <c r="V152" s="46">
        <v>1.4809969750586591</v>
      </c>
      <c r="W152" s="46">
        <v>1.1847975800469275</v>
      </c>
      <c r="X152" s="46">
        <v>0.94783806403754189</v>
      </c>
      <c r="Y152" s="46">
        <v>0.75827045123003356</v>
      </c>
      <c r="Z152" s="46">
        <v>0.60661636098402694</v>
      </c>
      <c r="AA152" s="46">
        <v>0.48529308878722149</v>
      </c>
      <c r="AB152" s="46">
        <v>0.38823447102977721</v>
      </c>
      <c r="AC152" s="46">
        <v>0.31058757682382176</v>
      </c>
      <c r="AD152" s="46">
        <v>0.24847006145905742</v>
      </c>
      <c r="AE152" s="46">
        <v>0.19877604916724589</v>
      </c>
      <c r="AF152" s="46">
        <v>0.15902083933379671</v>
      </c>
      <c r="AG152" s="46">
        <v>1.0846440596916692E-3</v>
      </c>
      <c r="AH152" s="46">
        <v>3.8737287846142971E-4</v>
      </c>
      <c r="AI152" s="46">
        <v>1.3205893583988302E-4</v>
      </c>
      <c r="AJ152" s="46">
        <v>4.3062696469853878E-5</v>
      </c>
      <c r="AK152" s="46">
        <v>15.045104389054837</v>
      </c>
      <c r="AL152" s="45">
        <v>14.998309629076683</v>
      </c>
      <c r="AM152" s="45">
        <v>1.6455521945096214</v>
      </c>
      <c r="AN152" s="45">
        <v>3.2911043890192428</v>
      </c>
      <c r="AO152" s="45">
        <v>4.9366565835288645</v>
      </c>
      <c r="AP152" s="45">
        <v>6.5822087780384857</v>
      </c>
      <c r="AQ152" s="45">
        <v>8.2277609725481078</v>
      </c>
      <c r="AR152" s="45">
        <v>9.7087579476067667</v>
      </c>
      <c r="AS152" s="45">
        <v>10.893555527653694</v>
      </c>
      <c r="AT152" s="45">
        <v>11.841393591691237</v>
      </c>
      <c r="AU152" s="45">
        <v>12.599664042921271</v>
      </c>
      <c r="AV152" s="45">
        <v>13.206280403905298</v>
      </c>
      <c r="AW152" s="45">
        <v>13.69157349269252</v>
      </c>
      <c r="AX152" s="45">
        <v>14.079807963722297</v>
      </c>
      <c r="AY152" s="45">
        <v>14.39039554054612</v>
      </c>
      <c r="AZ152" s="45">
        <v>14.638865602005177</v>
      </c>
      <c r="BA152" s="45">
        <v>14.837641651172422</v>
      </c>
      <c r="BB152" s="45">
        <v>14.996662490506219</v>
      </c>
      <c r="BC152" s="45">
        <v>14.997747134565911</v>
      </c>
      <c r="BD152" s="45">
        <v>14.998134507444373</v>
      </c>
      <c r="BE152" s="45">
        <v>14.998266566380213</v>
      </c>
      <c r="BF152" s="45">
        <v>14.998309629076683</v>
      </c>
    </row>
    <row r="153" spans="1:58" ht="13.5" thickBot="1" x14ac:dyDescent="0.25">
      <c r="A153" s="6" t="s">
        <v>1350</v>
      </c>
      <c r="B153" s="6" t="s">
        <v>1351</v>
      </c>
      <c r="C153" s="6" t="s">
        <v>791</v>
      </c>
      <c r="D153" s="6" t="s">
        <v>1350</v>
      </c>
      <c r="E153" s="6">
        <v>-8.1169605075085798</v>
      </c>
      <c r="F153" s="6" t="s">
        <v>771</v>
      </c>
      <c r="G153" s="21" t="s">
        <v>1158</v>
      </c>
      <c r="H153" s="21" t="s">
        <v>1159</v>
      </c>
      <c r="I153" s="21" t="s">
        <v>1160</v>
      </c>
      <c r="J153" s="21" t="s">
        <v>766</v>
      </c>
      <c r="K153" s="21" t="s">
        <v>791</v>
      </c>
      <c r="L153" s="21" t="s">
        <v>794</v>
      </c>
      <c r="M153" s="3">
        <v>11.222548431503556</v>
      </c>
      <c r="N153" s="3">
        <v>-8.1169605075085798</v>
      </c>
      <c r="O153" s="21" t="s">
        <v>1169</v>
      </c>
      <c r="P153" s="21"/>
      <c r="Q153" s="46">
        <v>0.66754323313301589</v>
      </c>
      <c r="R153" s="46">
        <v>0.81963662925490322</v>
      </c>
      <c r="S153" s="46">
        <v>1.0029953737597976</v>
      </c>
      <c r="T153" s="46">
        <v>1.1643195926738648</v>
      </c>
      <c r="U153" s="46">
        <v>1.328053936655079</v>
      </c>
      <c r="V153" s="46">
        <v>1.5526546878564529</v>
      </c>
      <c r="W153" s="46">
        <v>1.7032863045418742</v>
      </c>
      <c r="X153" s="46">
        <v>1.7400272750356545</v>
      </c>
      <c r="Y153" s="46">
        <v>1.6397668844793483</v>
      </c>
      <c r="Z153" s="46">
        <v>1.4095185302800517</v>
      </c>
      <c r="AA153" s="46">
        <v>1.0907449489725871</v>
      </c>
      <c r="AB153" s="46">
        <v>0.74855442328115518</v>
      </c>
      <c r="AC153" s="46">
        <v>0.44794067591245185</v>
      </c>
      <c r="AD153" s="46">
        <v>0.22935489097905296</v>
      </c>
      <c r="AE153" s="46">
        <v>9.8401063381823362E-2</v>
      </c>
      <c r="AF153" s="46">
        <v>3.4570320974172751E-2</v>
      </c>
      <c r="AG153" s="46">
        <v>9.698161541396853E-3</v>
      </c>
      <c r="AH153" s="46">
        <v>2.1137588643803549E-3</v>
      </c>
      <c r="AI153" s="46">
        <v>3.4744284954475854E-4</v>
      </c>
      <c r="AJ153" s="46">
        <v>4.1704971140409699E-5</v>
      </c>
      <c r="AK153" s="46">
        <v>15.524261235651533</v>
      </c>
      <c r="AL153" s="45">
        <v>15.524261235651533</v>
      </c>
      <c r="AM153" s="45">
        <v>0.66754323313301589</v>
      </c>
      <c r="AN153" s="45">
        <v>1.4871798623879191</v>
      </c>
      <c r="AO153" s="45">
        <v>2.4901752361477167</v>
      </c>
      <c r="AP153" s="45">
        <v>3.6544948288215817</v>
      </c>
      <c r="AQ153" s="45">
        <v>4.9825487654766611</v>
      </c>
      <c r="AR153" s="45">
        <v>6.5352034533331143</v>
      </c>
      <c r="AS153" s="45">
        <v>8.2384897578749889</v>
      </c>
      <c r="AT153" s="45">
        <v>9.9785170329106432</v>
      </c>
      <c r="AU153" s="45">
        <v>11.618283917389991</v>
      </c>
      <c r="AV153" s="45">
        <v>13.027802447670043</v>
      </c>
      <c r="AW153" s="45">
        <v>14.118547396642629</v>
      </c>
      <c r="AX153" s="45">
        <v>14.867101819923784</v>
      </c>
      <c r="AY153" s="45">
        <v>15.315042495836236</v>
      </c>
      <c r="AZ153" s="45">
        <v>15.524261235651533</v>
      </c>
      <c r="BA153" s="45">
        <v>15.524261235651533</v>
      </c>
      <c r="BB153" s="45">
        <v>15.524261235651533</v>
      </c>
      <c r="BC153" s="45">
        <v>15.524261235651533</v>
      </c>
      <c r="BD153" s="45">
        <v>15.524261235651533</v>
      </c>
      <c r="BE153" s="45">
        <v>15.524261235651533</v>
      </c>
      <c r="BF153" s="45">
        <v>15.524261235651533</v>
      </c>
    </row>
    <row r="154" spans="1:58" ht="13.5" thickBot="1" x14ac:dyDescent="0.25">
      <c r="A154" s="6" t="s">
        <v>1359</v>
      </c>
      <c r="B154" s="6" t="s">
        <v>1359</v>
      </c>
      <c r="C154" s="6" t="s">
        <v>795</v>
      </c>
      <c r="D154" s="6" t="s">
        <v>1359</v>
      </c>
      <c r="E154" s="6">
        <v>9999</v>
      </c>
      <c r="F154" s="6" t="s">
        <v>795</v>
      </c>
      <c r="G154" s="21" t="s">
        <v>1158</v>
      </c>
      <c r="H154" s="21" t="s">
        <v>1159</v>
      </c>
      <c r="I154" s="21" t="s">
        <v>1160</v>
      </c>
      <c r="J154" s="21" t="s">
        <v>766</v>
      </c>
      <c r="K154" s="21" t="s">
        <v>795</v>
      </c>
      <c r="L154" s="21" t="s">
        <v>796</v>
      </c>
      <c r="M154" s="3">
        <v>9999</v>
      </c>
      <c r="N154" s="3">
        <v>9999</v>
      </c>
      <c r="O154" s="21" t="s">
        <v>1165</v>
      </c>
      <c r="P154" s="21"/>
      <c r="Q154" s="46">
        <v>0</v>
      </c>
      <c r="R154" s="46">
        <v>0</v>
      </c>
      <c r="S154" s="46">
        <v>0</v>
      </c>
      <c r="T154" s="46">
        <v>0</v>
      </c>
      <c r="U154" s="46">
        <v>0</v>
      </c>
      <c r="V154" s="46">
        <v>0</v>
      </c>
      <c r="W154" s="46">
        <v>0</v>
      </c>
      <c r="X154" s="46">
        <v>0</v>
      </c>
      <c r="Y154" s="46">
        <v>0</v>
      </c>
      <c r="Z154" s="46">
        <v>0</v>
      </c>
      <c r="AA154" s="46">
        <v>0</v>
      </c>
      <c r="AB154" s="46">
        <v>0</v>
      </c>
      <c r="AC154" s="46">
        <v>0</v>
      </c>
      <c r="AD154" s="46">
        <v>0</v>
      </c>
      <c r="AE154" s="46">
        <v>0</v>
      </c>
      <c r="AF154" s="46">
        <v>0</v>
      </c>
      <c r="AG154" s="46">
        <v>0</v>
      </c>
      <c r="AH154" s="46">
        <v>0</v>
      </c>
      <c r="AI154" s="46">
        <v>0</v>
      </c>
      <c r="AJ154" s="46">
        <v>0</v>
      </c>
      <c r="AK154" s="46">
        <v>0</v>
      </c>
      <c r="AL154" s="45">
        <v>0</v>
      </c>
      <c r="AM154" s="45">
        <v>0</v>
      </c>
      <c r="AN154" s="45">
        <v>0</v>
      </c>
      <c r="AO154" s="45">
        <v>0</v>
      </c>
      <c r="AP154" s="45">
        <v>0</v>
      </c>
      <c r="AQ154" s="45">
        <v>0</v>
      </c>
      <c r="AR154" s="45">
        <v>0</v>
      </c>
      <c r="AS154" s="45">
        <v>0</v>
      </c>
      <c r="AT154" s="45">
        <v>0</v>
      </c>
      <c r="AU154" s="45">
        <v>0</v>
      </c>
      <c r="AV154" s="45">
        <v>0</v>
      </c>
      <c r="AW154" s="45">
        <v>0</v>
      </c>
      <c r="AX154" s="45">
        <v>0</v>
      </c>
      <c r="AY154" s="45">
        <v>0</v>
      </c>
      <c r="AZ154" s="45">
        <v>0</v>
      </c>
      <c r="BA154" s="45">
        <v>0</v>
      </c>
      <c r="BB154" s="45">
        <v>0</v>
      </c>
      <c r="BC154" s="45">
        <v>0</v>
      </c>
      <c r="BD154" s="45">
        <v>0</v>
      </c>
      <c r="BE154" s="45">
        <v>0</v>
      </c>
      <c r="BF154" s="45">
        <v>0</v>
      </c>
    </row>
    <row r="155" spans="1:58" ht="13.5" thickBot="1" x14ac:dyDescent="0.25">
      <c r="A155" s="6" t="s">
        <v>1359</v>
      </c>
      <c r="B155" s="6" t="s">
        <v>1359</v>
      </c>
      <c r="C155" s="6" t="s">
        <v>795</v>
      </c>
      <c r="D155" s="6" t="s">
        <v>1359</v>
      </c>
      <c r="E155" s="6">
        <v>9999</v>
      </c>
      <c r="F155" s="6" t="s">
        <v>795</v>
      </c>
      <c r="G155" s="21" t="s">
        <v>1158</v>
      </c>
      <c r="H155" s="21" t="s">
        <v>1159</v>
      </c>
      <c r="I155" s="21" t="s">
        <v>1160</v>
      </c>
      <c r="J155" s="21" t="s">
        <v>766</v>
      </c>
      <c r="K155" s="21" t="s">
        <v>795</v>
      </c>
      <c r="L155" s="21" t="s">
        <v>797</v>
      </c>
      <c r="M155" s="3">
        <v>9999</v>
      </c>
      <c r="N155" s="3">
        <v>9999</v>
      </c>
      <c r="O155" s="21" t="s">
        <v>1165</v>
      </c>
      <c r="P155" s="21"/>
      <c r="Q155" s="46">
        <v>0</v>
      </c>
      <c r="R155" s="46">
        <v>0</v>
      </c>
      <c r="S155" s="46">
        <v>0</v>
      </c>
      <c r="T155" s="46">
        <v>0</v>
      </c>
      <c r="U155" s="46">
        <v>0</v>
      </c>
      <c r="V155" s="46">
        <v>0</v>
      </c>
      <c r="W155" s="46">
        <v>0</v>
      </c>
      <c r="X155" s="46">
        <v>0</v>
      </c>
      <c r="Y155" s="46">
        <v>0</v>
      </c>
      <c r="Z155" s="46">
        <v>0</v>
      </c>
      <c r="AA155" s="46">
        <v>0</v>
      </c>
      <c r="AB155" s="46">
        <v>0</v>
      </c>
      <c r="AC155" s="46">
        <v>0</v>
      </c>
      <c r="AD155" s="46">
        <v>0</v>
      </c>
      <c r="AE155" s="46">
        <v>0</v>
      </c>
      <c r="AF155" s="46">
        <v>0</v>
      </c>
      <c r="AG155" s="46">
        <v>0</v>
      </c>
      <c r="AH155" s="46">
        <v>0</v>
      </c>
      <c r="AI155" s="46">
        <v>0</v>
      </c>
      <c r="AJ155" s="46">
        <v>0</v>
      </c>
      <c r="AK155" s="46">
        <v>0</v>
      </c>
      <c r="AL155" s="45">
        <v>0</v>
      </c>
      <c r="AM155" s="45">
        <v>0</v>
      </c>
      <c r="AN155" s="45">
        <v>0</v>
      </c>
      <c r="AO155" s="45">
        <v>0</v>
      </c>
      <c r="AP155" s="45">
        <v>0</v>
      </c>
      <c r="AQ155" s="45">
        <v>0</v>
      </c>
      <c r="AR155" s="45">
        <v>0</v>
      </c>
      <c r="AS155" s="45">
        <v>0</v>
      </c>
      <c r="AT155" s="45">
        <v>0</v>
      </c>
      <c r="AU155" s="45">
        <v>0</v>
      </c>
      <c r="AV155" s="45">
        <v>0</v>
      </c>
      <c r="AW155" s="45">
        <v>0</v>
      </c>
      <c r="AX155" s="45">
        <v>0</v>
      </c>
      <c r="AY155" s="45">
        <v>0</v>
      </c>
      <c r="AZ155" s="45">
        <v>0</v>
      </c>
      <c r="BA155" s="45">
        <v>0</v>
      </c>
      <c r="BB155" s="45">
        <v>0</v>
      </c>
      <c r="BC155" s="45">
        <v>0</v>
      </c>
      <c r="BD155" s="45">
        <v>0</v>
      </c>
      <c r="BE155" s="45">
        <v>0</v>
      </c>
      <c r="BF155" s="45">
        <v>0</v>
      </c>
    </row>
    <row r="156" spans="1:58" ht="13.5" thickBot="1" x14ac:dyDescent="0.25">
      <c r="A156" s="6" t="s">
        <v>1359</v>
      </c>
      <c r="B156" s="6" t="s">
        <v>1359</v>
      </c>
      <c r="C156" s="6" t="s">
        <v>798</v>
      </c>
      <c r="D156" s="6" t="s">
        <v>1359</v>
      </c>
      <c r="E156" s="6">
        <v>9999</v>
      </c>
      <c r="F156" s="6" t="s">
        <v>799</v>
      </c>
      <c r="G156" s="21" t="s">
        <v>1158</v>
      </c>
      <c r="H156" s="21" t="s">
        <v>1159</v>
      </c>
      <c r="I156" s="21" t="s">
        <v>1160</v>
      </c>
      <c r="J156" s="21" t="s">
        <v>766</v>
      </c>
      <c r="K156" s="21" t="s">
        <v>798</v>
      </c>
      <c r="L156" s="21" t="s">
        <v>800</v>
      </c>
      <c r="M156" s="3">
        <v>9999</v>
      </c>
      <c r="N156" s="3">
        <v>9999</v>
      </c>
      <c r="O156" s="21" t="s">
        <v>1165</v>
      </c>
      <c r="P156" s="21"/>
      <c r="Q156" s="46">
        <v>0</v>
      </c>
      <c r="R156" s="46">
        <v>0</v>
      </c>
      <c r="S156" s="46">
        <v>0</v>
      </c>
      <c r="T156" s="46">
        <v>0</v>
      </c>
      <c r="U156" s="46">
        <v>0</v>
      </c>
      <c r="V156" s="46">
        <v>0</v>
      </c>
      <c r="W156" s="46">
        <v>0</v>
      </c>
      <c r="X156" s="46">
        <v>0</v>
      </c>
      <c r="Y156" s="46">
        <v>0</v>
      </c>
      <c r="Z156" s="46">
        <v>0</v>
      </c>
      <c r="AA156" s="46">
        <v>0</v>
      </c>
      <c r="AB156" s="46">
        <v>0</v>
      </c>
      <c r="AC156" s="46">
        <v>0</v>
      </c>
      <c r="AD156" s="46">
        <v>0</v>
      </c>
      <c r="AE156" s="46">
        <v>0</v>
      </c>
      <c r="AF156" s="46">
        <v>0</v>
      </c>
      <c r="AG156" s="46">
        <v>0</v>
      </c>
      <c r="AH156" s="46">
        <v>0</v>
      </c>
      <c r="AI156" s="46">
        <v>0</v>
      </c>
      <c r="AJ156" s="46">
        <v>0</v>
      </c>
      <c r="AK156" s="46">
        <v>0</v>
      </c>
      <c r="AL156" s="45">
        <v>0</v>
      </c>
      <c r="AM156" s="45">
        <v>0</v>
      </c>
      <c r="AN156" s="45">
        <v>0</v>
      </c>
      <c r="AO156" s="45">
        <v>0</v>
      </c>
      <c r="AP156" s="45">
        <v>0</v>
      </c>
      <c r="AQ156" s="45">
        <v>0</v>
      </c>
      <c r="AR156" s="45">
        <v>0</v>
      </c>
      <c r="AS156" s="45">
        <v>0</v>
      </c>
      <c r="AT156" s="45">
        <v>0</v>
      </c>
      <c r="AU156" s="45">
        <v>0</v>
      </c>
      <c r="AV156" s="45">
        <v>0</v>
      </c>
      <c r="AW156" s="45">
        <v>0</v>
      </c>
      <c r="AX156" s="45">
        <v>0</v>
      </c>
      <c r="AY156" s="45">
        <v>0</v>
      </c>
      <c r="AZ156" s="45">
        <v>0</v>
      </c>
      <c r="BA156" s="45">
        <v>0</v>
      </c>
      <c r="BB156" s="45">
        <v>0</v>
      </c>
      <c r="BC156" s="45">
        <v>0</v>
      </c>
      <c r="BD156" s="45">
        <v>0</v>
      </c>
      <c r="BE156" s="45">
        <v>0</v>
      </c>
      <c r="BF156" s="45">
        <v>0</v>
      </c>
    </row>
    <row r="157" spans="1:58" ht="13.5" thickBot="1" x14ac:dyDescent="0.25">
      <c r="A157" s="6" t="s">
        <v>1137</v>
      </c>
      <c r="B157" s="6" t="s">
        <v>1351</v>
      </c>
      <c r="C157" s="6" t="s">
        <v>801</v>
      </c>
      <c r="D157" s="6" t="s">
        <v>1137</v>
      </c>
      <c r="E157" s="6">
        <v>19.387589810341304</v>
      </c>
      <c r="F157" s="6" t="s">
        <v>801</v>
      </c>
      <c r="G157" s="21" t="s">
        <v>1158</v>
      </c>
      <c r="H157" s="21" t="s">
        <v>1159</v>
      </c>
      <c r="I157" s="21" t="s">
        <v>1160</v>
      </c>
      <c r="J157" s="21" t="s">
        <v>766</v>
      </c>
      <c r="K157" s="21" t="s">
        <v>801</v>
      </c>
      <c r="L157" s="21" t="s">
        <v>802</v>
      </c>
      <c r="M157" s="3">
        <v>12.457896902933285</v>
      </c>
      <c r="N157" s="3">
        <v>19.387589810341304</v>
      </c>
      <c r="O157" s="21" t="s">
        <v>1165</v>
      </c>
      <c r="P157" s="21"/>
      <c r="Q157" s="46">
        <v>2.6860474896925938E-3</v>
      </c>
      <c r="R157" s="46">
        <v>2.6860474896925938E-3</v>
      </c>
      <c r="S157" s="46">
        <v>2.6860474896925938E-3</v>
      </c>
      <c r="T157" s="46">
        <v>2.6860474896925938E-3</v>
      </c>
      <c r="U157" s="46">
        <v>2.6860474896925938E-3</v>
      </c>
      <c r="V157" s="46">
        <v>2.4174427407233343E-3</v>
      </c>
      <c r="W157" s="46">
        <v>1.9339541925786673E-3</v>
      </c>
      <c r="X157" s="46">
        <v>1.5471633540629338E-3</v>
      </c>
      <c r="Y157" s="46">
        <v>1.237730683250347E-3</v>
      </c>
      <c r="Z157" s="46">
        <v>9.9018454660027748E-4</v>
      </c>
      <c r="AA157" s="46">
        <v>7.9214763728022218E-4</v>
      </c>
      <c r="AB157" s="46">
        <v>6.3371810982417777E-4</v>
      </c>
      <c r="AC157" s="46">
        <v>5.0697448785934221E-4</v>
      </c>
      <c r="AD157" s="46">
        <v>4.0557959028747367E-4</v>
      </c>
      <c r="AE157" s="46">
        <v>3.2446367222997903E-4</v>
      </c>
      <c r="AF157" s="46">
        <v>2.5957093778398316E-4</v>
      </c>
      <c r="AG157" s="46">
        <v>1.7704728318344188E-6</v>
      </c>
      <c r="AH157" s="46">
        <v>6.3231172565534424E-7</v>
      </c>
      <c r="AI157" s="46">
        <v>2.1556081556556125E-7</v>
      </c>
      <c r="AJ157" s="46">
        <v>7.0291570293651242E-8</v>
      </c>
      <c r="AK157" s="46">
        <v>2.4558239484118338E-2</v>
      </c>
      <c r="AL157" s="45">
        <v>2.4481856037887061E-2</v>
      </c>
      <c r="AM157" s="45">
        <v>2.6860474896925938E-3</v>
      </c>
      <c r="AN157" s="45">
        <v>5.3720949793851875E-3</v>
      </c>
      <c r="AO157" s="45">
        <v>8.0581424690777809E-3</v>
      </c>
      <c r="AP157" s="45">
        <v>1.0744189958770375E-2</v>
      </c>
      <c r="AQ157" s="45">
        <v>1.3430237448462969E-2</v>
      </c>
      <c r="AR157" s="45">
        <v>1.5847680189186305E-2</v>
      </c>
      <c r="AS157" s="45">
        <v>1.7781634381764971E-2</v>
      </c>
      <c r="AT157" s="45">
        <v>1.9328797735827904E-2</v>
      </c>
      <c r="AU157" s="45">
        <v>2.0566528419078252E-2</v>
      </c>
      <c r="AV157" s="45">
        <v>2.1556712965678529E-2</v>
      </c>
      <c r="AW157" s="45">
        <v>2.2348860602958751E-2</v>
      </c>
      <c r="AX157" s="45">
        <v>2.298257871278293E-2</v>
      </c>
      <c r="AY157" s="45">
        <v>2.3489553200642273E-2</v>
      </c>
      <c r="AZ157" s="45">
        <v>2.3895132790929748E-2</v>
      </c>
      <c r="BA157" s="45">
        <v>2.4219596463159729E-2</v>
      </c>
      <c r="BB157" s="45">
        <v>2.4479167400943712E-2</v>
      </c>
      <c r="BC157" s="45">
        <v>2.4480937873775546E-2</v>
      </c>
      <c r="BD157" s="45">
        <v>2.4481570185501202E-2</v>
      </c>
      <c r="BE157" s="45">
        <v>2.4481785746316768E-2</v>
      </c>
      <c r="BF157" s="45">
        <v>2.4481856037887061E-2</v>
      </c>
    </row>
    <row r="158" spans="1:58" ht="13.5" thickBot="1" x14ac:dyDescent="0.25">
      <c r="A158" s="6" t="s">
        <v>1350</v>
      </c>
      <c r="B158" s="6" t="s">
        <v>1137</v>
      </c>
      <c r="C158" s="6" t="s">
        <v>801</v>
      </c>
      <c r="D158" s="6" t="s">
        <v>1350</v>
      </c>
      <c r="E158" s="6">
        <v>-38.037927646446157</v>
      </c>
      <c r="F158" s="6" t="s">
        <v>801</v>
      </c>
      <c r="G158" s="21" t="s">
        <v>1158</v>
      </c>
      <c r="H158" s="21" t="s">
        <v>1159</v>
      </c>
      <c r="I158" s="21" t="s">
        <v>1160</v>
      </c>
      <c r="J158" s="21" t="s">
        <v>766</v>
      </c>
      <c r="K158" s="21" t="s">
        <v>801</v>
      </c>
      <c r="L158" s="21" t="s">
        <v>803</v>
      </c>
      <c r="M158" s="3">
        <v>18.823983892024852</v>
      </c>
      <c r="N158" s="3">
        <v>-38.037927646446157</v>
      </c>
      <c r="O158" s="21" t="s">
        <v>1165</v>
      </c>
      <c r="P158" s="21"/>
      <c r="Q158" s="46">
        <v>8.6163118431413194E-2</v>
      </c>
      <c r="R158" s="46">
        <v>8.6163118431413194E-2</v>
      </c>
      <c r="S158" s="46">
        <v>8.6163118431413194E-2</v>
      </c>
      <c r="T158" s="46">
        <v>8.6163118431413194E-2</v>
      </c>
      <c r="U158" s="46">
        <v>8.6163118431413194E-2</v>
      </c>
      <c r="V158" s="46">
        <v>7.7546806588271872E-2</v>
      </c>
      <c r="W158" s="46">
        <v>6.2037445270617504E-2</v>
      </c>
      <c r="X158" s="46">
        <v>4.9629956216493999E-2</v>
      </c>
      <c r="Y158" s="46">
        <v>3.9703964973195206E-2</v>
      </c>
      <c r="Z158" s="46">
        <v>3.1763171978556159E-2</v>
      </c>
      <c r="AA158" s="46">
        <v>2.5410537582844929E-2</v>
      </c>
      <c r="AB158" s="46">
        <v>2.0328430066275945E-2</v>
      </c>
      <c r="AC158" s="46">
        <v>1.6262744053020754E-2</v>
      </c>
      <c r="AD158" s="46">
        <v>1.3010195242416605E-2</v>
      </c>
      <c r="AE158" s="46">
        <v>1.0408156193933283E-2</v>
      </c>
      <c r="AF158" s="46">
        <v>8.3265249551466268E-3</v>
      </c>
      <c r="AG158" s="46">
        <v>5.6793284882095341E-5</v>
      </c>
      <c r="AH158" s="46">
        <v>2.0283316029326012E-5</v>
      </c>
      <c r="AI158" s="46">
        <v>6.9147668282190789E-6</v>
      </c>
      <c r="AJ158" s="46">
        <v>2.2548152700885502E-6</v>
      </c>
      <c r="AK158" s="46">
        <v>0.78778000212470745</v>
      </c>
      <c r="AL158" s="45">
        <v>0.78532977146084859</v>
      </c>
      <c r="AM158" s="45">
        <v>8.6163118431413194E-2</v>
      </c>
      <c r="AN158" s="45">
        <v>0.17232623686282639</v>
      </c>
      <c r="AO158" s="45">
        <v>0.25848935529423955</v>
      </c>
      <c r="AP158" s="45">
        <v>0.34465247372565277</v>
      </c>
      <c r="AQ158" s="45">
        <v>0.430815592157066</v>
      </c>
      <c r="AR158" s="45">
        <v>0.50836239874533784</v>
      </c>
      <c r="AS158" s="45">
        <v>0.57039984401595534</v>
      </c>
      <c r="AT158" s="45">
        <v>0.62002980023244936</v>
      </c>
      <c r="AU158" s="45">
        <v>0.65973376520564453</v>
      </c>
      <c r="AV158" s="45">
        <v>0.69149693718420069</v>
      </c>
      <c r="AW158" s="45">
        <v>0.71690747476704564</v>
      </c>
      <c r="AX158" s="45">
        <v>0.73723590483332158</v>
      </c>
      <c r="AY158" s="45">
        <v>0.75349864888634233</v>
      </c>
      <c r="AZ158" s="45">
        <v>0.76650884412875897</v>
      </c>
      <c r="BA158" s="45">
        <v>0.77691700032269229</v>
      </c>
      <c r="BB158" s="45">
        <v>0.78524352527783892</v>
      </c>
      <c r="BC158" s="45">
        <v>0.78530031856272098</v>
      </c>
      <c r="BD158" s="45">
        <v>0.7853206018787503</v>
      </c>
      <c r="BE158" s="45">
        <v>0.78532751664557854</v>
      </c>
      <c r="BF158" s="45">
        <v>0.78532977146084859</v>
      </c>
    </row>
    <row r="159" spans="1:58" ht="13.5" thickBot="1" x14ac:dyDescent="0.25">
      <c r="A159" s="6" t="s">
        <v>1350</v>
      </c>
      <c r="B159" s="6" t="s">
        <v>1352</v>
      </c>
      <c r="C159" s="6" t="s">
        <v>801</v>
      </c>
      <c r="D159" s="6" t="s">
        <v>1350</v>
      </c>
      <c r="E159" s="6">
        <v>-28.397725074214375</v>
      </c>
      <c r="F159" s="6" t="s">
        <v>801</v>
      </c>
      <c r="G159" s="21" t="s">
        <v>1158</v>
      </c>
      <c r="H159" s="21" t="s">
        <v>1159</v>
      </c>
      <c r="I159" s="21" t="s">
        <v>1160</v>
      </c>
      <c r="J159" s="21" t="s">
        <v>766</v>
      </c>
      <c r="K159" s="21" t="s">
        <v>801</v>
      </c>
      <c r="L159" s="21" t="s">
        <v>804</v>
      </c>
      <c r="M159" s="3">
        <v>21.491920462504389</v>
      </c>
      <c r="N159" s="3">
        <v>-28.397725074214375</v>
      </c>
      <c r="O159" s="21" t="s">
        <v>1165</v>
      </c>
      <c r="P159" s="21"/>
      <c r="Q159" s="46">
        <v>9.658821014679729E-2</v>
      </c>
      <c r="R159" s="46">
        <v>9.658821014679729E-2</v>
      </c>
      <c r="S159" s="46">
        <v>9.658821014679729E-2</v>
      </c>
      <c r="T159" s="46">
        <v>9.658821014679729E-2</v>
      </c>
      <c r="U159" s="46">
        <v>9.658821014679729E-2</v>
      </c>
      <c r="V159" s="46">
        <v>8.6929389132117563E-2</v>
      </c>
      <c r="W159" s="46">
        <v>6.9543511305694056E-2</v>
      </c>
      <c r="X159" s="46">
        <v>5.5634809044555249E-2</v>
      </c>
      <c r="Y159" s="46">
        <v>4.4507847235644195E-2</v>
      </c>
      <c r="Z159" s="46">
        <v>3.5606277788515356E-2</v>
      </c>
      <c r="AA159" s="46">
        <v>2.8485022230812288E-2</v>
      </c>
      <c r="AB159" s="46">
        <v>2.2788017784649828E-2</v>
      </c>
      <c r="AC159" s="46">
        <v>1.8230414227719864E-2</v>
      </c>
      <c r="AD159" s="46">
        <v>1.4584331382175892E-2</v>
      </c>
      <c r="AE159" s="46">
        <v>1.1667465105740713E-2</v>
      </c>
      <c r="AF159" s="46">
        <v>9.3339720845925685E-3</v>
      </c>
      <c r="AG159" s="46">
        <v>6.3664846804324042E-5</v>
      </c>
      <c r="AH159" s="46">
        <v>2.273744528726559E-5</v>
      </c>
      <c r="AI159" s="46">
        <v>7.7514018025214703E-6</v>
      </c>
      <c r="AJ159" s="46">
        <v>2.5276310225805316E-6</v>
      </c>
      <c r="AK159" s="46">
        <v>0.88309547959588242</v>
      </c>
      <c r="AL159" s="45">
        <v>0.88034878938112049</v>
      </c>
      <c r="AM159" s="45">
        <v>9.658821014679729E-2</v>
      </c>
      <c r="AN159" s="45">
        <v>0.19317642029359458</v>
      </c>
      <c r="AO159" s="45">
        <v>0.28976463044039186</v>
      </c>
      <c r="AP159" s="45">
        <v>0.38635284058718916</v>
      </c>
      <c r="AQ159" s="45">
        <v>0.48294105073398647</v>
      </c>
      <c r="AR159" s="45">
        <v>0.56987043986610408</v>
      </c>
      <c r="AS159" s="45">
        <v>0.63941395117179811</v>
      </c>
      <c r="AT159" s="45">
        <v>0.69504876021635331</v>
      </c>
      <c r="AU159" s="45">
        <v>0.73955660745199747</v>
      </c>
      <c r="AV159" s="45">
        <v>0.7751628852405128</v>
      </c>
      <c r="AW159" s="45">
        <v>0.80364790747132508</v>
      </c>
      <c r="AX159" s="45">
        <v>0.82643592525597487</v>
      </c>
      <c r="AY159" s="45">
        <v>0.84466633948369474</v>
      </c>
      <c r="AZ159" s="45">
        <v>0.85925067086587059</v>
      </c>
      <c r="BA159" s="45">
        <v>0.87091813597161127</v>
      </c>
      <c r="BB159" s="45">
        <v>0.8802521080562038</v>
      </c>
      <c r="BC159" s="45">
        <v>0.88031577290300811</v>
      </c>
      <c r="BD159" s="45">
        <v>0.88033851034829536</v>
      </c>
      <c r="BE159" s="45">
        <v>0.88034626175009789</v>
      </c>
      <c r="BF159" s="45">
        <v>0.88034878938112049</v>
      </c>
    </row>
    <row r="160" spans="1:58" ht="13.5" thickBot="1" x14ac:dyDescent="0.25">
      <c r="A160" s="6" t="s">
        <v>1350</v>
      </c>
      <c r="B160" s="6" t="s">
        <v>1350</v>
      </c>
      <c r="C160" s="6" t="s">
        <v>801</v>
      </c>
      <c r="D160" s="6" t="s">
        <v>1350</v>
      </c>
      <c r="E160" s="6">
        <v>-8.8245566480666042</v>
      </c>
      <c r="F160" s="6" t="s">
        <v>801</v>
      </c>
      <c r="G160" s="21" t="s">
        <v>1158</v>
      </c>
      <c r="H160" s="21" t="s">
        <v>1159</v>
      </c>
      <c r="I160" s="21" t="s">
        <v>1160</v>
      </c>
      <c r="J160" s="21" t="s">
        <v>766</v>
      </c>
      <c r="K160" s="21" t="s">
        <v>801</v>
      </c>
      <c r="L160" s="21" t="s">
        <v>805</v>
      </c>
      <c r="M160" s="3">
        <v>-1.8169113407984117</v>
      </c>
      <c r="N160" s="3">
        <v>-8.8245566480666042</v>
      </c>
      <c r="O160" s="21" t="s">
        <v>1165</v>
      </c>
      <c r="P160" s="21"/>
      <c r="Q160" s="46">
        <v>2.2074389989880969E-2</v>
      </c>
      <c r="R160" s="46">
        <v>2.2074389989880969E-2</v>
      </c>
      <c r="S160" s="46">
        <v>2.2074389989880969E-2</v>
      </c>
      <c r="T160" s="46">
        <v>2.2074389989880969E-2</v>
      </c>
      <c r="U160" s="46">
        <v>2.2074389989880969E-2</v>
      </c>
      <c r="V160" s="46">
        <v>1.9866950990892873E-2</v>
      </c>
      <c r="W160" s="46">
        <v>1.5893560792714301E-2</v>
      </c>
      <c r="X160" s="46">
        <v>1.271484863417144E-2</v>
      </c>
      <c r="Y160" s="46">
        <v>1.0171878907337152E-2</v>
      </c>
      <c r="Z160" s="46">
        <v>8.1375031258697217E-3</v>
      </c>
      <c r="AA160" s="46">
        <v>6.5100025006957773E-3</v>
      </c>
      <c r="AB160" s="46">
        <v>5.2080020005566214E-3</v>
      </c>
      <c r="AC160" s="46">
        <v>4.1664016004452969E-3</v>
      </c>
      <c r="AD160" s="46">
        <v>3.3331212803562374E-3</v>
      </c>
      <c r="AE160" s="46">
        <v>2.6664970242849901E-3</v>
      </c>
      <c r="AF160" s="46">
        <v>2.1331976194279918E-3</v>
      </c>
      <c r="AG160" s="46">
        <v>1.4550043477032746E-5</v>
      </c>
      <c r="AH160" s="46">
        <v>5.196444098941868E-6</v>
      </c>
      <c r="AI160" s="46">
        <v>1.7715150337403668E-6</v>
      </c>
      <c r="AJ160" s="46">
        <v>5.7766794578928623E-7</v>
      </c>
      <c r="AK160" s="46">
        <v>0.20182374210344411</v>
      </c>
      <c r="AL160" s="45">
        <v>0.20119601009671273</v>
      </c>
      <c r="AM160" s="45">
        <v>2.2074389989880969E-2</v>
      </c>
      <c r="AN160" s="45">
        <v>4.4148779979761937E-2</v>
      </c>
      <c r="AO160" s="45">
        <v>6.6223169969642906E-2</v>
      </c>
      <c r="AP160" s="45">
        <v>8.8297559959523875E-2</v>
      </c>
      <c r="AQ160" s="45">
        <v>0.11037194994940484</v>
      </c>
      <c r="AR160" s="45">
        <v>0.13023890094029772</v>
      </c>
      <c r="AS160" s="45">
        <v>0.14613246173301203</v>
      </c>
      <c r="AT160" s="45">
        <v>0.15884731036718347</v>
      </c>
      <c r="AU160" s="45">
        <v>0.16901918927452061</v>
      </c>
      <c r="AV160" s="45">
        <v>0.17715669240039034</v>
      </c>
      <c r="AW160" s="45">
        <v>0.18366669490108611</v>
      </c>
      <c r="AX160" s="45">
        <v>0.18887469690164274</v>
      </c>
      <c r="AY160" s="45">
        <v>0.19304109850208803</v>
      </c>
      <c r="AZ160" s="45">
        <v>0.19637421978244426</v>
      </c>
      <c r="BA160" s="45">
        <v>0.19904071680672925</v>
      </c>
      <c r="BB160" s="45">
        <v>0.20117391442615723</v>
      </c>
      <c r="BC160" s="45">
        <v>0.20118846446963426</v>
      </c>
      <c r="BD160" s="45">
        <v>0.2011936609137332</v>
      </c>
      <c r="BE160" s="45">
        <v>0.20119543242876695</v>
      </c>
      <c r="BF160" s="45">
        <v>0.20119601009671273</v>
      </c>
    </row>
    <row r="161" spans="1:58" ht="13.5" thickBot="1" x14ac:dyDescent="0.25">
      <c r="A161" s="6" t="s">
        <v>1350</v>
      </c>
      <c r="B161" s="6" t="s">
        <v>1350</v>
      </c>
      <c r="C161" s="6" t="s">
        <v>801</v>
      </c>
      <c r="D161" s="6" t="s">
        <v>1350</v>
      </c>
      <c r="E161" s="6">
        <v>0.26265364758646753</v>
      </c>
      <c r="F161" s="6" t="s">
        <v>801</v>
      </c>
      <c r="G161" s="21" t="s">
        <v>1158</v>
      </c>
      <c r="H161" s="21" t="s">
        <v>1159</v>
      </c>
      <c r="I161" s="21" t="s">
        <v>1160</v>
      </c>
      <c r="J161" s="21" t="s">
        <v>766</v>
      </c>
      <c r="K161" s="21" t="s">
        <v>801</v>
      </c>
      <c r="L161" s="21" t="s">
        <v>806</v>
      </c>
      <c r="M161" s="3">
        <v>0.11168030550112461</v>
      </c>
      <c r="N161" s="3">
        <v>0.26265364758646753</v>
      </c>
      <c r="O161" s="21" t="s">
        <v>1165</v>
      </c>
      <c r="P161" s="21"/>
      <c r="Q161" s="46">
        <v>4.812952580578591E-2</v>
      </c>
      <c r="R161" s="46">
        <v>5.9095381903497807E-2</v>
      </c>
      <c r="S161" s="46">
        <v>7.2315453634202248E-2</v>
      </c>
      <c r="T161" s="46">
        <v>8.3946847335673092E-2</v>
      </c>
      <c r="U161" s="46">
        <v>9.5752009822230727E-2</v>
      </c>
      <c r="V161" s="46">
        <v>0.11194560914943928</v>
      </c>
      <c r="W161" s="46">
        <v>0.12280607169716404</v>
      </c>
      <c r="X161" s="46">
        <v>0.12545507688475413</v>
      </c>
      <c r="Y161" s="46">
        <v>0.11822635398701732</v>
      </c>
      <c r="Z161" s="46">
        <v>0.10162556537117853</v>
      </c>
      <c r="AA161" s="46">
        <v>7.8642153142231191E-2</v>
      </c>
      <c r="AB161" s="46">
        <v>5.3970391195871256E-2</v>
      </c>
      <c r="AC161" s="46">
        <v>3.2296293709105153E-2</v>
      </c>
      <c r="AD161" s="46">
        <v>1.6536370374471233E-2</v>
      </c>
      <c r="AE161" s="46">
        <v>7.0946663590978828E-3</v>
      </c>
      <c r="AF161" s="46">
        <v>2.4925024670412726E-3</v>
      </c>
      <c r="AG161" s="46">
        <v>6.9923248863543088E-4</v>
      </c>
      <c r="AH161" s="46">
        <v>1.5240093339412411E-4</v>
      </c>
      <c r="AI161" s="46">
        <v>2.505045181076405E-5</v>
      </c>
      <c r="AJ161" s="46">
        <v>3.0069070962059157E-6</v>
      </c>
      <c r="AK161" s="46">
        <v>1.1192912978089746</v>
      </c>
      <c r="AL161" s="45">
        <v>1.1192912978089746</v>
      </c>
      <c r="AM161" s="45">
        <v>4.812952580578591E-2</v>
      </c>
      <c r="AN161" s="45">
        <v>0.10722490770928372</v>
      </c>
      <c r="AO161" s="45">
        <v>0.17954036134348597</v>
      </c>
      <c r="AP161" s="45">
        <v>0.26348720867915909</v>
      </c>
      <c r="AQ161" s="45">
        <v>0.35923921850138985</v>
      </c>
      <c r="AR161" s="45">
        <v>0.47118482765082914</v>
      </c>
      <c r="AS161" s="45">
        <v>0.59399089934799321</v>
      </c>
      <c r="AT161" s="45">
        <v>0.71944597623274731</v>
      </c>
      <c r="AU161" s="45">
        <v>0.83767233021976462</v>
      </c>
      <c r="AV161" s="45">
        <v>0.93929789559094312</v>
      </c>
      <c r="AW161" s="45">
        <v>1.0179400487331742</v>
      </c>
      <c r="AX161" s="45">
        <v>1.0719104399290456</v>
      </c>
      <c r="AY161" s="45">
        <v>1.1042067336381507</v>
      </c>
      <c r="AZ161" s="45">
        <v>1.1192912978089746</v>
      </c>
      <c r="BA161" s="45">
        <v>1.1192912978089746</v>
      </c>
      <c r="BB161" s="45">
        <v>1.1192912978089746</v>
      </c>
      <c r="BC161" s="45">
        <v>1.1192912978089746</v>
      </c>
      <c r="BD161" s="45">
        <v>1.1192912978089746</v>
      </c>
      <c r="BE161" s="45">
        <v>1.1192912978089746</v>
      </c>
      <c r="BF161" s="45">
        <v>1.1192912978089746</v>
      </c>
    </row>
    <row r="162" spans="1:58" ht="13.5" thickBot="1" x14ac:dyDescent="0.25">
      <c r="A162" s="6" t="s">
        <v>1141</v>
      </c>
      <c r="B162" s="6" t="s">
        <v>1350</v>
      </c>
      <c r="C162" s="6" t="s">
        <v>801</v>
      </c>
      <c r="D162" s="6" t="s">
        <v>1141</v>
      </c>
      <c r="E162" s="6">
        <v>8.6937382666123018</v>
      </c>
      <c r="F162" s="6" t="s">
        <v>801</v>
      </c>
      <c r="G162" s="21" t="s">
        <v>1158</v>
      </c>
      <c r="H162" s="21" t="s">
        <v>1159</v>
      </c>
      <c r="I162" s="21" t="s">
        <v>1160</v>
      </c>
      <c r="J162" s="21" t="s">
        <v>766</v>
      </c>
      <c r="K162" s="21" t="s">
        <v>801</v>
      </c>
      <c r="L162" s="21" t="s">
        <v>807</v>
      </c>
      <c r="M162" s="3">
        <v>4.7723068622253191</v>
      </c>
      <c r="N162" s="3">
        <v>8.6937382666123018</v>
      </c>
      <c r="O162" s="21" t="s">
        <v>1165</v>
      </c>
      <c r="P162" s="21"/>
      <c r="Q162" s="46">
        <v>1.3006552741991313E-2</v>
      </c>
      <c r="R162" s="46">
        <v>1.5969972458019989E-2</v>
      </c>
      <c r="S162" s="46">
        <v>1.9542572797199828E-2</v>
      </c>
      <c r="T162" s="46">
        <v>2.2685847805798808E-2</v>
      </c>
      <c r="U162" s="46">
        <v>2.5876082198067234E-2</v>
      </c>
      <c r="V162" s="46">
        <v>3.0252250469118287E-2</v>
      </c>
      <c r="W162" s="46">
        <v>3.3187188567187442E-2</v>
      </c>
      <c r="X162" s="46">
        <v>3.3903057363095193E-2</v>
      </c>
      <c r="Y162" s="46">
        <v>3.1949562828242503E-2</v>
      </c>
      <c r="Z162" s="46">
        <v>2.7463355472661218E-2</v>
      </c>
      <c r="AA162" s="46">
        <v>2.1252303974813397E-2</v>
      </c>
      <c r="AB162" s="46">
        <v>1.4584991807889695E-2</v>
      </c>
      <c r="AC162" s="46">
        <v>8.7277703336071585E-3</v>
      </c>
      <c r="AD162" s="46">
        <v>4.4687989302983457E-3</v>
      </c>
      <c r="AE162" s="46">
        <v>1.9172670131594137E-3</v>
      </c>
      <c r="AF162" s="46">
        <v>6.735754041694409E-4</v>
      </c>
      <c r="AG162" s="46">
        <v>1.8896101904368362E-4</v>
      </c>
      <c r="AH162" s="46">
        <v>4.1184922247480123E-5</v>
      </c>
      <c r="AI162" s="46">
        <v>6.7696495494714776E-6</v>
      </c>
      <c r="AJ162" s="46">
        <v>8.1258842846044871E-7</v>
      </c>
      <c r="AK162" s="46">
        <v>0.30247797074398408</v>
      </c>
      <c r="AL162" s="45">
        <v>0.30247797074398408</v>
      </c>
      <c r="AM162" s="45">
        <v>1.3006552741991313E-2</v>
      </c>
      <c r="AN162" s="45">
        <v>2.8976525200011302E-2</v>
      </c>
      <c r="AO162" s="45">
        <v>4.851909799721113E-2</v>
      </c>
      <c r="AP162" s="45">
        <v>7.1204945803009942E-2</v>
      </c>
      <c r="AQ162" s="45">
        <v>9.708102800107718E-2</v>
      </c>
      <c r="AR162" s="45">
        <v>0.12733327847019546</v>
      </c>
      <c r="AS162" s="45">
        <v>0.1605204670373829</v>
      </c>
      <c r="AT162" s="45">
        <v>0.19442352440047811</v>
      </c>
      <c r="AU162" s="45">
        <v>0.22637308722872063</v>
      </c>
      <c r="AV162" s="45">
        <v>0.25383644270138184</v>
      </c>
      <c r="AW162" s="45">
        <v>0.27508874667619521</v>
      </c>
      <c r="AX162" s="45">
        <v>0.2896737384840849</v>
      </c>
      <c r="AY162" s="45">
        <v>0.29840150881769206</v>
      </c>
      <c r="AZ162" s="45">
        <v>0.30247797074398408</v>
      </c>
      <c r="BA162" s="45">
        <v>0.30247797074398408</v>
      </c>
      <c r="BB162" s="45">
        <v>0.30247797074398408</v>
      </c>
      <c r="BC162" s="45">
        <v>0.30247797074398408</v>
      </c>
      <c r="BD162" s="45">
        <v>0.30247797074398408</v>
      </c>
      <c r="BE162" s="45">
        <v>0.30247797074398408</v>
      </c>
      <c r="BF162" s="45">
        <v>0.30247797074398408</v>
      </c>
    </row>
    <row r="163" spans="1:58" ht="13.5" thickBot="1" x14ac:dyDescent="0.25">
      <c r="A163" s="6" t="s">
        <v>1350</v>
      </c>
      <c r="B163" s="6" t="s">
        <v>1350</v>
      </c>
      <c r="C163" s="6" t="s">
        <v>801</v>
      </c>
      <c r="D163" s="6" t="s">
        <v>1350</v>
      </c>
      <c r="E163" s="6">
        <v>4.1461763675530303</v>
      </c>
      <c r="F163" s="6" t="s">
        <v>771</v>
      </c>
      <c r="G163" s="21" t="s">
        <v>1158</v>
      </c>
      <c r="H163" s="21" t="s">
        <v>1159</v>
      </c>
      <c r="I163" s="21" t="s">
        <v>1160</v>
      </c>
      <c r="J163" s="21" t="s">
        <v>766</v>
      </c>
      <c r="K163" s="21" t="s">
        <v>801</v>
      </c>
      <c r="L163" s="21" t="s">
        <v>808</v>
      </c>
      <c r="M163" s="3">
        <v>2.1974218882903136</v>
      </c>
      <c r="N163" s="3">
        <v>4.1461763675530303</v>
      </c>
      <c r="O163" s="21" t="s">
        <v>1165</v>
      </c>
      <c r="P163" s="21"/>
      <c r="Q163" s="46">
        <v>2.0484748033976406E-2</v>
      </c>
      <c r="R163" s="46">
        <v>2.5152003640128005E-2</v>
      </c>
      <c r="S163" s="46">
        <v>3.0778691912257607E-2</v>
      </c>
      <c r="T163" s="46">
        <v>3.5729211687168159E-2</v>
      </c>
      <c r="U163" s="46">
        <v>4.0753690424255813E-2</v>
      </c>
      <c r="V163" s="46">
        <v>4.7645962816874311E-2</v>
      </c>
      <c r="W163" s="46">
        <v>5.2268361128470268E-2</v>
      </c>
      <c r="X163" s="46">
        <v>5.3395822970239683E-2</v>
      </c>
      <c r="Y163" s="46">
        <v>5.0319155068604682E-2</v>
      </c>
      <c r="Z163" s="46">
        <v>4.3253575961654897E-2</v>
      </c>
      <c r="AA163" s="46">
        <v>3.3471443256445486E-2</v>
      </c>
      <c r="AB163" s="46">
        <v>2.2970720081552414E-2</v>
      </c>
      <c r="AC163" s="46">
        <v>1.3745854088235879E-2</v>
      </c>
      <c r="AD163" s="46">
        <v>7.0381616034295756E-3</v>
      </c>
      <c r="AE163" s="46">
        <v>3.0196111496651754E-3</v>
      </c>
      <c r="AF163" s="46">
        <v>1.0608516114918186E-3</v>
      </c>
      <c r="AG163" s="46">
        <v>2.9760528713011249E-4</v>
      </c>
      <c r="AH163" s="46">
        <v>6.4864439623175233E-5</v>
      </c>
      <c r="AI163" s="46">
        <v>1.0661900047622761E-5</v>
      </c>
      <c r="AJ163" s="46">
        <v>1.2797910055442325E-6</v>
      </c>
      <c r="AK163" s="46">
        <v>0.47638948916224211</v>
      </c>
      <c r="AL163" s="45">
        <v>0.47638948916224211</v>
      </c>
      <c r="AM163" s="45">
        <v>2.0484748033976406E-2</v>
      </c>
      <c r="AN163" s="45">
        <v>4.5636751674104414E-2</v>
      </c>
      <c r="AO163" s="45">
        <v>7.6415443586362014E-2</v>
      </c>
      <c r="AP163" s="45">
        <v>0.11214465527353018</v>
      </c>
      <c r="AQ163" s="45">
        <v>0.15289834569778599</v>
      </c>
      <c r="AR163" s="45">
        <v>0.20054430851466029</v>
      </c>
      <c r="AS163" s="45">
        <v>0.25281266964313054</v>
      </c>
      <c r="AT163" s="45">
        <v>0.30620849261337024</v>
      </c>
      <c r="AU163" s="45">
        <v>0.35652764768197492</v>
      </c>
      <c r="AV163" s="45">
        <v>0.39978122364362983</v>
      </c>
      <c r="AW163" s="45">
        <v>0.4332526669000753</v>
      </c>
      <c r="AX163" s="45">
        <v>0.45622338698162773</v>
      </c>
      <c r="AY163" s="45">
        <v>0.4699692410698636</v>
      </c>
      <c r="AZ163" s="45">
        <v>0.47638948916224211</v>
      </c>
      <c r="BA163" s="45">
        <v>0.47638948916224211</v>
      </c>
      <c r="BB163" s="45">
        <v>0.47638948916224211</v>
      </c>
      <c r="BC163" s="45">
        <v>0.47638948916224211</v>
      </c>
      <c r="BD163" s="45">
        <v>0.47638948916224211</v>
      </c>
      <c r="BE163" s="45">
        <v>0.47638948916224211</v>
      </c>
      <c r="BF163" s="45">
        <v>0.47638948916224211</v>
      </c>
    </row>
    <row r="164" spans="1:58" ht="13.5" thickBot="1" x14ac:dyDescent="0.25">
      <c r="A164" s="6" t="s">
        <v>1352</v>
      </c>
      <c r="B164" s="6" t="s">
        <v>1351</v>
      </c>
      <c r="C164" s="6" t="s">
        <v>809</v>
      </c>
      <c r="D164" s="6" t="s">
        <v>1352</v>
      </c>
      <c r="E164" s="6">
        <v>20.597705813840491</v>
      </c>
      <c r="F164" s="6" t="s">
        <v>810</v>
      </c>
      <c r="G164" s="21" t="s">
        <v>1158</v>
      </c>
      <c r="H164" s="21" t="s">
        <v>1159</v>
      </c>
      <c r="I164" s="21" t="s">
        <v>1160</v>
      </c>
      <c r="J164" s="21" t="s">
        <v>766</v>
      </c>
      <c r="K164" s="21" t="s">
        <v>809</v>
      </c>
      <c r="L164" s="21" t="s">
        <v>811</v>
      </c>
      <c r="M164" s="3">
        <v>13.386783139375733</v>
      </c>
      <c r="N164" s="3">
        <v>20.597705813840491</v>
      </c>
      <c r="O164" s="21" t="s">
        <v>1171</v>
      </c>
      <c r="P164" s="21"/>
      <c r="Q164" s="46">
        <v>0.59694148258788959</v>
      </c>
      <c r="R164" s="46">
        <v>0.59694148258788959</v>
      </c>
      <c r="S164" s="46">
        <v>0.59694148258788959</v>
      </c>
      <c r="T164" s="46">
        <v>0.59694148258788959</v>
      </c>
      <c r="U164" s="46">
        <v>0.59694148258788959</v>
      </c>
      <c r="V164" s="46">
        <v>0.53724733432910055</v>
      </c>
      <c r="W164" s="46">
        <v>0.42979786746328053</v>
      </c>
      <c r="X164" s="46">
        <v>0.34383829397062438</v>
      </c>
      <c r="Y164" s="46">
        <v>0.27507063517649949</v>
      </c>
      <c r="Z164" s="46">
        <v>0.22005650814119959</v>
      </c>
      <c r="AA164" s="46">
        <v>0.17604520651295968</v>
      </c>
      <c r="AB164" s="46">
        <v>0.14083616521036774</v>
      </c>
      <c r="AC164" s="46">
        <v>0.11266893216829423</v>
      </c>
      <c r="AD164" s="46">
        <v>9.0135145734635366E-2</v>
      </c>
      <c r="AE164" s="46">
        <v>7.2108116587708285E-2</v>
      </c>
      <c r="AF164" s="46">
        <v>5.7686493270166624E-2</v>
      </c>
      <c r="AG164" s="46">
        <v>3.9346611747276711E-4</v>
      </c>
      <c r="AH164" s="46">
        <v>1.4052361338317439E-4</v>
      </c>
      <c r="AI164" s="46">
        <v>4.7905777289993962E-5</v>
      </c>
      <c r="AJ164" s="46">
        <v>1.5621449116420931E-5</v>
      </c>
      <c r="AK164" s="46">
        <v>5.4577709231327862</v>
      </c>
      <c r="AL164" s="45">
        <v>5.4407956284615455</v>
      </c>
      <c r="AM164" s="45">
        <v>0.59694148258788959</v>
      </c>
      <c r="AN164" s="45">
        <v>1.1938829651757792</v>
      </c>
      <c r="AO164" s="45">
        <v>1.7908244477636688</v>
      </c>
      <c r="AP164" s="45">
        <v>2.3877659303515584</v>
      </c>
      <c r="AQ164" s="45">
        <v>2.9847074129394482</v>
      </c>
      <c r="AR164" s="45">
        <v>3.5219547472685488</v>
      </c>
      <c r="AS164" s="45">
        <v>3.9517526147318294</v>
      </c>
      <c r="AT164" s="45">
        <v>4.2955909087024535</v>
      </c>
      <c r="AU164" s="45">
        <v>4.5706615438789528</v>
      </c>
      <c r="AV164" s="45">
        <v>4.7907180520201527</v>
      </c>
      <c r="AW164" s="45">
        <v>4.9667632585331125</v>
      </c>
      <c r="AX164" s="45">
        <v>5.1075994237434799</v>
      </c>
      <c r="AY164" s="45">
        <v>5.2202683559117737</v>
      </c>
      <c r="AZ164" s="45">
        <v>5.3104035016464088</v>
      </c>
      <c r="BA164" s="45">
        <v>5.3825116182341173</v>
      </c>
      <c r="BB164" s="45">
        <v>5.4401981115042837</v>
      </c>
      <c r="BC164" s="45">
        <v>5.4405915776217562</v>
      </c>
      <c r="BD164" s="45">
        <v>5.4407321012351391</v>
      </c>
      <c r="BE164" s="45">
        <v>5.440780007012429</v>
      </c>
      <c r="BF164" s="45">
        <v>5.4407956284615455</v>
      </c>
    </row>
    <row r="165" spans="1:58" ht="13.5" thickBot="1" x14ac:dyDescent="0.25">
      <c r="A165" s="6" t="s">
        <v>1350</v>
      </c>
      <c r="B165" s="6" t="s">
        <v>1350</v>
      </c>
      <c r="C165" s="6" t="s">
        <v>812</v>
      </c>
      <c r="D165" s="6" t="s">
        <v>1350</v>
      </c>
      <c r="E165" s="6">
        <v>4.2988451338741021</v>
      </c>
      <c r="F165" s="6" t="s">
        <v>771</v>
      </c>
      <c r="G165" s="21" t="s">
        <v>1158</v>
      </c>
      <c r="H165" s="21" t="s">
        <v>1159</v>
      </c>
      <c r="I165" s="21" t="s">
        <v>1160</v>
      </c>
      <c r="J165" s="21" t="s">
        <v>766</v>
      </c>
      <c r="K165" s="21" t="s">
        <v>812</v>
      </c>
      <c r="L165" s="21" t="s">
        <v>813</v>
      </c>
      <c r="M165" s="3">
        <v>2.7393983347199269</v>
      </c>
      <c r="N165" s="3">
        <v>4.2988451338741021</v>
      </c>
      <c r="O165" s="21" t="s">
        <v>1171</v>
      </c>
      <c r="P165" s="21"/>
      <c r="Q165" s="46">
        <v>0.32203184831520926</v>
      </c>
      <c r="R165" s="46">
        <v>0.32203184831520926</v>
      </c>
      <c r="S165" s="46">
        <v>0.32203184831520926</v>
      </c>
      <c r="T165" s="46">
        <v>0.32203184831520926</v>
      </c>
      <c r="U165" s="46">
        <v>0.32203184831520926</v>
      </c>
      <c r="V165" s="46">
        <v>0.2898286634836883</v>
      </c>
      <c r="W165" s="46">
        <v>0.23186293078695061</v>
      </c>
      <c r="X165" s="46">
        <v>0.18549034462956052</v>
      </c>
      <c r="Y165" s="46">
        <v>0.14839227570364841</v>
      </c>
      <c r="Z165" s="46">
        <v>0.11871382056291874</v>
      </c>
      <c r="AA165" s="46">
        <v>9.4971056450334976E-2</v>
      </c>
      <c r="AB165" s="46">
        <v>7.5976845160267967E-2</v>
      </c>
      <c r="AC165" s="46">
        <v>6.0781476128214391E-2</v>
      </c>
      <c r="AD165" s="46">
        <v>4.8625180902571508E-2</v>
      </c>
      <c r="AE165" s="46">
        <v>3.8900144722057203E-2</v>
      </c>
      <c r="AF165" s="46">
        <v>3.1120115777645757E-2</v>
      </c>
      <c r="AG165" s="46">
        <v>2.1226305216694123E-4</v>
      </c>
      <c r="AH165" s="46">
        <v>7.5808232916788073E-5</v>
      </c>
      <c r="AI165" s="46">
        <v>2.5843715767235426E-5</v>
      </c>
      <c r="AJ165" s="46">
        <v>8.4272986198146373E-6</v>
      </c>
      <c r="AK165" s="46">
        <v>2.9443020954716168</v>
      </c>
      <c r="AL165" s="45">
        <v>2.9351444381833756</v>
      </c>
      <c r="AM165" s="45">
        <v>0.32203184831520926</v>
      </c>
      <c r="AN165" s="45">
        <v>0.64406369663041851</v>
      </c>
      <c r="AO165" s="45">
        <v>0.96609554494562777</v>
      </c>
      <c r="AP165" s="45">
        <v>1.288127393260837</v>
      </c>
      <c r="AQ165" s="45">
        <v>1.6101592415760462</v>
      </c>
      <c r="AR165" s="45">
        <v>1.8999879050597346</v>
      </c>
      <c r="AS165" s="45">
        <v>2.1318508358466852</v>
      </c>
      <c r="AT165" s="45">
        <v>2.3173411804762458</v>
      </c>
      <c r="AU165" s="45">
        <v>2.465733456179894</v>
      </c>
      <c r="AV165" s="45">
        <v>2.5844472767428126</v>
      </c>
      <c r="AW165" s="45">
        <v>2.6794183331931474</v>
      </c>
      <c r="AX165" s="45">
        <v>2.7553951783534152</v>
      </c>
      <c r="AY165" s="45">
        <v>2.8161766544816298</v>
      </c>
      <c r="AZ165" s="45">
        <v>2.8648018353842013</v>
      </c>
      <c r="BA165" s="45">
        <v>2.9037019801062587</v>
      </c>
      <c r="BB165" s="45">
        <v>2.9348220958839044</v>
      </c>
      <c r="BC165" s="45">
        <v>2.9350343589360715</v>
      </c>
      <c r="BD165" s="45">
        <v>2.9351101671689883</v>
      </c>
      <c r="BE165" s="45">
        <v>2.9351360108847557</v>
      </c>
      <c r="BF165" s="45">
        <v>2.9351444381833756</v>
      </c>
    </row>
    <row r="166" spans="1:58" ht="13.5" thickBot="1" x14ac:dyDescent="0.25">
      <c r="A166" s="6" t="s">
        <v>1350</v>
      </c>
      <c r="B166" s="6" t="s">
        <v>1350</v>
      </c>
      <c r="C166" s="6" t="s">
        <v>814</v>
      </c>
      <c r="D166" s="6" t="s">
        <v>1350</v>
      </c>
      <c r="E166" s="6">
        <v>-958.37575856773481</v>
      </c>
      <c r="F166" s="6" t="s">
        <v>814</v>
      </c>
      <c r="G166" s="21" t="s">
        <v>1158</v>
      </c>
      <c r="H166" s="21" t="s">
        <v>1159</v>
      </c>
      <c r="I166" s="21" t="s">
        <v>1160</v>
      </c>
      <c r="J166" s="21" t="s">
        <v>766</v>
      </c>
      <c r="K166" s="21" t="s">
        <v>814</v>
      </c>
      <c r="L166" s="21" t="s">
        <v>815</v>
      </c>
      <c r="M166" s="3">
        <v>2.4273266830290896</v>
      </c>
      <c r="N166" s="3">
        <v>-958.37575856773481</v>
      </c>
      <c r="O166" s="21" t="s">
        <v>1165</v>
      </c>
      <c r="P166" s="21"/>
      <c r="Q166" s="46">
        <v>4.8547867648924175E-3</v>
      </c>
      <c r="R166" s="46">
        <v>4.8547867648924175E-3</v>
      </c>
      <c r="S166" s="46">
        <v>4.8547867648924175E-3</v>
      </c>
      <c r="T166" s="46">
        <v>4.8547867648924175E-3</v>
      </c>
      <c r="U166" s="46">
        <v>4.8547867648924175E-3</v>
      </c>
      <c r="V166" s="46">
        <v>4.8547867648924175E-3</v>
      </c>
      <c r="W166" s="46">
        <v>4.8547867648924175E-3</v>
      </c>
      <c r="X166" s="46">
        <v>4.8547867648924175E-3</v>
      </c>
      <c r="Y166" s="46">
        <v>4.8547867648924175E-3</v>
      </c>
      <c r="Z166" s="46">
        <v>4.8547867648924175E-3</v>
      </c>
      <c r="AA166" s="46">
        <v>4.8547867648924175E-3</v>
      </c>
      <c r="AB166" s="46">
        <v>4.8547867648924175E-3</v>
      </c>
      <c r="AC166" s="46">
        <v>4.8547867648924175E-3</v>
      </c>
      <c r="AD166" s="46">
        <v>4.8547867648924175E-3</v>
      </c>
      <c r="AE166" s="46">
        <v>4.8547867648924175E-3</v>
      </c>
      <c r="AF166" s="46">
        <v>4.8547867648924175E-3</v>
      </c>
      <c r="AG166" s="46">
        <v>4.8547867648924175E-3</v>
      </c>
      <c r="AH166" s="46">
        <v>4.8547867648924175E-3</v>
      </c>
      <c r="AI166" s="46">
        <v>4.8547867648924175E-3</v>
      </c>
      <c r="AJ166" s="46">
        <v>4.8547867648924175E-3</v>
      </c>
      <c r="AK166" s="46">
        <v>9.7095735297848346E-2</v>
      </c>
      <c r="AL166" s="45">
        <v>9.7095735297848332E-2</v>
      </c>
      <c r="AM166" s="45">
        <v>4.8547867648924175E-3</v>
      </c>
      <c r="AN166" s="45">
        <v>9.7095735297848349E-3</v>
      </c>
      <c r="AO166" s="45">
        <v>1.4564360294677253E-2</v>
      </c>
      <c r="AP166" s="45">
        <v>1.941914705956967E-2</v>
      </c>
      <c r="AQ166" s="45">
        <v>2.4273933824462086E-2</v>
      </c>
      <c r="AR166" s="45">
        <v>2.9128720589354503E-2</v>
      </c>
      <c r="AS166" s="45">
        <v>3.398350735424692E-2</v>
      </c>
      <c r="AT166" s="45">
        <v>3.883829411913934E-2</v>
      </c>
      <c r="AU166" s="45">
        <v>4.369308088403176E-2</v>
      </c>
      <c r="AV166" s="45">
        <v>4.854786764892418E-2</v>
      </c>
      <c r="AW166" s="45">
        <v>5.34026544138166E-2</v>
      </c>
      <c r="AX166" s="45">
        <v>5.825744117870902E-2</v>
      </c>
      <c r="AY166" s="45">
        <v>6.311222794360144E-2</v>
      </c>
      <c r="AZ166" s="45">
        <v>6.7967014708493853E-2</v>
      </c>
      <c r="BA166" s="45">
        <v>7.2821801473386266E-2</v>
      </c>
      <c r="BB166" s="45">
        <v>7.7676588238278679E-2</v>
      </c>
      <c r="BC166" s="45">
        <v>8.2531375003171092E-2</v>
      </c>
      <c r="BD166" s="45">
        <v>8.7386161768063506E-2</v>
      </c>
      <c r="BE166" s="45">
        <v>9.2240948532955919E-2</v>
      </c>
      <c r="BF166" s="45">
        <v>9.7095735297848332E-2</v>
      </c>
    </row>
    <row r="167" spans="1:58" ht="13.5" thickBot="1" x14ac:dyDescent="0.25">
      <c r="A167" s="6" t="s">
        <v>1351</v>
      </c>
      <c r="B167" s="6" t="s">
        <v>1352</v>
      </c>
      <c r="C167" s="6" t="s">
        <v>816</v>
      </c>
      <c r="D167" s="6" t="s">
        <v>1351</v>
      </c>
      <c r="E167" s="6">
        <v>14.84346526588314</v>
      </c>
      <c r="F167" s="6" t="s">
        <v>816</v>
      </c>
      <c r="G167" s="21" t="s">
        <v>1158</v>
      </c>
      <c r="H167" s="21" t="s">
        <v>1159</v>
      </c>
      <c r="I167" s="21" t="s">
        <v>1160</v>
      </c>
      <c r="J167" s="21" t="s">
        <v>766</v>
      </c>
      <c r="K167" s="21" t="s">
        <v>816</v>
      </c>
      <c r="L167" s="21" t="s">
        <v>817</v>
      </c>
      <c r="M167" s="3">
        <v>24.904715018189439</v>
      </c>
      <c r="N167" s="3">
        <v>14.84346526588314</v>
      </c>
      <c r="O167" s="21" t="s">
        <v>1165</v>
      </c>
      <c r="P167" s="21"/>
      <c r="Q167" s="46">
        <v>3.9995387281178893E-2</v>
      </c>
      <c r="R167" s="46">
        <v>3.9995387281178893E-2</v>
      </c>
      <c r="S167" s="46">
        <v>3.9995387281178893E-2</v>
      </c>
      <c r="T167" s="46">
        <v>3.9995387281178893E-2</v>
      </c>
      <c r="U167" s="46">
        <v>3.9995387281178893E-2</v>
      </c>
      <c r="V167" s="46">
        <v>3.9995387281178893E-2</v>
      </c>
      <c r="W167" s="46">
        <v>3.9995387281178893E-2</v>
      </c>
      <c r="X167" s="46">
        <v>3.9995387281178893E-2</v>
      </c>
      <c r="Y167" s="46">
        <v>3.9995387281178893E-2</v>
      </c>
      <c r="Z167" s="46">
        <v>3.9995387281178893E-2</v>
      </c>
      <c r="AA167" s="46">
        <v>3.9995387281178893E-2</v>
      </c>
      <c r="AB167" s="46">
        <v>3.9995387281178893E-2</v>
      </c>
      <c r="AC167" s="46">
        <v>3.9995387281178893E-2</v>
      </c>
      <c r="AD167" s="46">
        <v>3.9995387281178893E-2</v>
      </c>
      <c r="AE167" s="46">
        <v>3.9995387281178893E-2</v>
      </c>
      <c r="AF167" s="46">
        <v>3.9995387281178893E-2</v>
      </c>
      <c r="AG167" s="46">
        <v>3.9995387281178893E-2</v>
      </c>
      <c r="AH167" s="46">
        <v>3.9995387281178893E-2</v>
      </c>
      <c r="AI167" s="46">
        <v>3.9995387281178893E-2</v>
      </c>
      <c r="AJ167" s="46">
        <v>3.9995387281178893E-2</v>
      </c>
      <c r="AK167" s="46">
        <v>0.79990774562357769</v>
      </c>
      <c r="AL167" s="45">
        <v>0.79990774562357803</v>
      </c>
      <c r="AM167" s="45">
        <v>3.9995387281178893E-2</v>
      </c>
      <c r="AN167" s="45">
        <v>7.9990774562357786E-2</v>
      </c>
      <c r="AO167" s="45">
        <v>0.11998616184353668</v>
      </c>
      <c r="AP167" s="45">
        <v>0.15998154912471557</v>
      </c>
      <c r="AQ167" s="45">
        <v>0.19997693640589448</v>
      </c>
      <c r="AR167" s="45">
        <v>0.23997232368707339</v>
      </c>
      <c r="AS167" s="45">
        <v>0.27996771096825229</v>
      </c>
      <c r="AT167" s="45">
        <v>0.3199630982494312</v>
      </c>
      <c r="AU167" s="45">
        <v>0.35995848553061011</v>
      </c>
      <c r="AV167" s="45">
        <v>0.39995387281178901</v>
      </c>
      <c r="AW167" s="45">
        <v>0.43994926009296792</v>
      </c>
      <c r="AX167" s="45">
        <v>0.47994464737414683</v>
      </c>
      <c r="AY167" s="45">
        <v>0.51994003465532568</v>
      </c>
      <c r="AZ167" s="45">
        <v>0.55993542193650458</v>
      </c>
      <c r="BA167" s="45">
        <v>0.59993080921768349</v>
      </c>
      <c r="BB167" s="45">
        <v>0.6399261964988624</v>
      </c>
      <c r="BC167" s="45">
        <v>0.67992158378004131</v>
      </c>
      <c r="BD167" s="45">
        <v>0.71991697106122021</v>
      </c>
      <c r="BE167" s="45">
        <v>0.75991235834239912</v>
      </c>
      <c r="BF167" s="45">
        <v>0.79990774562357803</v>
      </c>
    </row>
    <row r="168" spans="1:58" ht="13.5" thickBot="1" x14ac:dyDescent="0.25">
      <c r="A168" s="6" t="s">
        <v>1141</v>
      </c>
      <c r="B168" s="6" t="s">
        <v>1350</v>
      </c>
      <c r="C168" s="6" t="s">
        <v>816</v>
      </c>
      <c r="D168" s="6" t="s">
        <v>1141</v>
      </c>
      <c r="E168" s="6">
        <v>6.8735281114727957</v>
      </c>
      <c r="F168" s="6" t="s">
        <v>816</v>
      </c>
      <c r="G168" s="21" t="s">
        <v>1158</v>
      </c>
      <c r="H168" s="21" t="s">
        <v>1159</v>
      </c>
      <c r="I168" s="21" t="s">
        <v>1160</v>
      </c>
      <c r="J168" s="21" t="s">
        <v>766</v>
      </c>
      <c r="K168" s="21" t="s">
        <v>816</v>
      </c>
      <c r="L168" s="21" t="s">
        <v>818</v>
      </c>
      <c r="M168" s="3">
        <v>4.3147968571582762</v>
      </c>
      <c r="N168" s="3">
        <v>6.8735281114727957</v>
      </c>
      <c r="O168" s="21" t="s">
        <v>1165</v>
      </c>
      <c r="P168" s="21"/>
      <c r="Q168" s="46">
        <v>6.2903540223969631E-4</v>
      </c>
      <c r="R168" s="46">
        <v>6.2903540223969631E-4</v>
      </c>
      <c r="S168" s="46">
        <v>6.2903540223969631E-4</v>
      </c>
      <c r="T168" s="46">
        <v>6.2903540223969631E-4</v>
      </c>
      <c r="U168" s="46">
        <v>6.2903540223969631E-4</v>
      </c>
      <c r="V168" s="46">
        <v>6.2903540223969631E-4</v>
      </c>
      <c r="W168" s="46">
        <v>6.2903540223969631E-4</v>
      </c>
      <c r="X168" s="46">
        <v>6.2903540223969631E-4</v>
      </c>
      <c r="Y168" s="46">
        <v>6.2903540223969631E-4</v>
      </c>
      <c r="Z168" s="46">
        <v>6.2903540223969631E-4</v>
      </c>
      <c r="AA168" s="46">
        <v>6.2903540223969631E-4</v>
      </c>
      <c r="AB168" s="46">
        <v>6.2903540223969631E-4</v>
      </c>
      <c r="AC168" s="46">
        <v>6.2903540223969631E-4</v>
      </c>
      <c r="AD168" s="46">
        <v>6.2903540223969631E-4</v>
      </c>
      <c r="AE168" s="46">
        <v>6.2903540223969631E-4</v>
      </c>
      <c r="AF168" s="46">
        <v>6.2903540223969631E-4</v>
      </c>
      <c r="AG168" s="46">
        <v>6.2903540223969631E-4</v>
      </c>
      <c r="AH168" s="46">
        <v>6.2903540223969631E-4</v>
      </c>
      <c r="AI168" s="46">
        <v>6.2903540223969631E-4</v>
      </c>
      <c r="AJ168" s="46">
        <v>6.2903540223969631E-4</v>
      </c>
      <c r="AK168" s="46">
        <v>1.2580708044793923E-2</v>
      </c>
      <c r="AL168" s="45">
        <v>1.2580708044793927E-2</v>
      </c>
      <c r="AM168" s="45">
        <v>6.2903540223969631E-4</v>
      </c>
      <c r="AN168" s="45">
        <v>1.2580708044793926E-3</v>
      </c>
      <c r="AO168" s="45">
        <v>1.8871062067190888E-3</v>
      </c>
      <c r="AP168" s="45">
        <v>2.5161416089587853E-3</v>
      </c>
      <c r="AQ168" s="45">
        <v>3.1451770111984817E-3</v>
      </c>
      <c r="AR168" s="45">
        <v>3.7742124134381781E-3</v>
      </c>
      <c r="AS168" s="45">
        <v>4.4032478156778741E-3</v>
      </c>
      <c r="AT168" s="45">
        <v>5.0322832179175705E-3</v>
      </c>
      <c r="AU168" s="45">
        <v>5.6613186201572669E-3</v>
      </c>
      <c r="AV168" s="45">
        <v>6.2903540223969634E-3</v>
      </c>
      <c r="AW168" s="45">
        <v>6.9193894246366598E-3</v>
      </c>
      <c r="AX168" s="45">
        <v>7.5484248268763562E-3</v>
      </c>
      <c r="AY168" s="45">
        <v>8.1774602291160518E-3</v>
      </c>
      <c r="AZ168" s="45">
        <v>8.8064956313557482E-3</v>
      </c>
      <c r="BA168" s="45">
        <v>9.4355310335954446E-3</v>
      </c>
      <c r="BB168" s="45">
        <v>1.0064566435835141E-2</v>
      </c>
      <c r="BC168" s="45">
        <v>1.0693601838074837E-2</v>
      </c>
      <c r="BD168" s="45">
        <v>1.1322637240314534E-2</v>
      </c>
      <c r="BE168" s="45">
        <v>1.195167264255423E-2</v>
      </c>
      <c r="BF168" s="45">
        <v>1.2580708044793927E-2</v>
      </c>
    </row>
    <row r="169" spans="1:58" ht="13.5" thickBot="1" x14ac:dyDescent="0.25">
      <c r="A169" s="6" t="s">
        <v>1350</v>
      </c>
      <c r="B169" s="6" t="s">
        <v>1350</v>
      </c>
      <c r="C169" s="6" t="s">
        <v>816</v>
      </c>
      <c r="D169" s="6" t="s">
        <v>1350</v>
      </c>
      <c r="E169" s="6">
        <v>2.2736458009489438</v>
      </c>
      <c r="F169" s="6" t="s">
        <v>816</v>
      </c>
      <c r="G169" s="21" t="s">
        <v>1158</v>
      </c>
      <c r="H169" s="21" t="s">
        <v>1159</v>
      </c>
      <c r="I169" s="21" t="s">
        <v>1160</v>
      </c>
      <c r="J169" s="21" t="s">
        <v>766</v>
      </c>
      <c r="K169" s="21" t="s">
        <v>816</v>
      </c>
      <c r="L169" s="21" t="s">
        <v>819</v>
      </c>
      <c r="M169" s="3">
        <v>1.4654743497130762</v>
      </c>
      <c r="N169" s="3">
        <v>2.2736458009489438</v>
      </c>
      <c r="O169" s="21" t="s">
        <v>1165</v>
      </c>
      <c r="P169" s="21"/>
      <c r="Q169" s="46">
        <v>2.640072646408712E-3</v>
      </c>
      <c r="R169" s="46">
        <v>2.640072646408712E-3</v>
      </c>
      <c r="S169" s="46">
        <v>2.640072646408712E-3</v>
      </c>
      <c r="T169" s="46">
        <v>2.640072646408712E-3</v>
      </c>
      <c r="U169" s="46">
        <v>2.640072646408712E-3</v>
      </c>
      <c r="V169" s="46">
        <v>2.640072646408712E-3</v>
      </c>
      <c r="W169" s="46">
        <v>2.640072646408712E-3</v>
      </c>
      <c r="X169" s="46">
        <v>2.640072646408712E-3</v>
      </c>
      <c r="Y169" s="46">
        <v>2.640072646408712E-3</v>
      </c>
      <c r="Z169" s="46">
        <v>2.640072646408712E-3</v>
      </c>
      <c r="AA169" s="46">
        <v>2.640072646408712E-3</v>
      </c>
      <c r="AB169" s="46">
        <v>2.640072646408712E-3</v>
      </c>
      <c r="AC169" s="46">
        <v>2.640072646408712E-3</v>
      </c>
      <c r="AD169" s="46">
        <v>2.640072646408712E-3</v>
      </c>
      <c r="AE169" s="46">
        <v>2.640072646408712E-3</v>
      </c>
      <c r="AF169" s="46">
        <v>2.640072646408712E-3</v>
      </c>
      <c r="AG169" s="46">
        <v>2.640072646408712E-3</v>
      </c>
      <c r="AH169" s="46">
        <v>2.640072646408712E-3</v>
      </c>
      <c r="AI169" s="46">
        <v>2.640072646408712E-3</v>
      </c>
      <c r="AJ169" s="46">
        <v>2.640072646408712E-3</v>
      </c>
      <c r="AK169" s="46">
        <v>5.2801452928174238E-2</v>
      </c>
      <c r="AL169" s="45">
        <v>5.2801452928174238E-2</v>
      </c>
      <c r="AM169" s="45">
        <v>2.640072646408712E-3</v>
      </c>
      <c r="AN169" s="45">
        <v>5.2801452928174239E-3</v>
      </c>
      <c r="AO169" s="45">
        <v>7.9202179392261363E-3</v>
      </c>
      <c r="AP169" s="45">
        <v>1.0560290585634848E-2</v>
      </c>
      <c r="AQ169" s="45">
        <v>1.3200363232043559E-2</v>
      </c>
      <c r="AR169" s="45">
        <v>1.5840435878452273E-2</v>
      </c>
      <c r="AS169" s="45">
        <v>1.8480508524860984E-2</v>
      </c>
      <c r="AT169" s="45">
        <v>2.1120581171269696E-2</v>
      </c>
      <c r="AU169" s="45">
        <v>2.3760653817678407E-2</v>
      </c>
      <c r="AV169" s="45">
        <v>2.6400726464087119E-2</v>
      </c>
      <c r="AW169" s="45">
        <v>2.904079911049583E-2</v>
      </c>
      <c r="AX169" s="45">
        <v>3.1680871756904545E-2</v>
      </c>
      <c r="AY169" s="45">
        <v>3.4320944403313257E-2</v>
      </c>
      <c r="AZ169" s="45">
        <v>3.6961017049721968E-2</v>
      </c>
      <c r="BA169" s="45">
        <v>3.960108969613068E-2</v>
      </c>
      <c r="BB169" s="45">
        <v>4.2241162342539391E-2</v>
      </c>
      <c r="BC169" s="45">
        <v>4.4881234988948103E-2</v>
      </c>
      <c r="BD169" s="45">
        <v>4.7521307635356815E-2</v>
      </c>
      <c r="BE169" s="45">
        <v>5.0161380281765526E-2</v>
      </c>
      <c r="BF169" s="45">
        <v>5.2801452928174238E-2</v>
      </c>
    </row>
    <row r="170" spans="1:58" ht="13.5" thickBot="1" x14ac:dyDescent="0.25">
      <c r="A170" s="6" t="s">
        <v>1350</v>
      </c>
      <c r="B170" s="6" t="s">
        <v>1350</v>
      </c>
      <c r="C170" s="6" t="s">
        <v>816</v>
      </c>
      <c r="D170" s="6" t="s">
        <v>1350</v>
      </c>
      <c r="E170" s="6">
        <v>3.2342192414242081</v>
      </c>
      <c r="F170" s="6" t="s">
        <v>816</v>
      </c>
      <c r="G170" s="21" t="s">
        <v>1158</v>
      </c>
      <c r="H170" s="21" t="s">
        <v>1159</v>
      </c>
      <c r="I170" s="21" t="s">
        <v>1160</v>
      </c>
      <c r="J170" s="21" t="s">
        <v>766</v>
      </c>
      <c r="K170" s="21" t="s">
        <v>816</v>
      </c>
      <c r="L170" s="21" t="s">
        <v>820</v>
      </c>
      <c r="M170" s="3">
        <v>1.5834950145004125</v>
      </c>
      <c r="N170" s="3">
        <v>3.2342192414242081</v>
      </c>
      <c r="O170" s="21" t="s">
        <v>1165</v>
      </c>
      <c r="P170" s="21"/>
      <c r="Q170" s="46">
        <v>1.8404307592918036E-2</v>
      </c>
      <c r="R170" s="46">
        <v>1.8404307592918036E-2</v>
      </c>
      <c r="S170" s="46">
        <v>1.8404307592918036E-2</v>
      </c>
      <c r="T170" s="46">
        <v>1.8404307592918036E-2</v>
      </c>
      <c r="U170" s="46">
        <v>1.8404307592918036E-2</v>
      </c>
      <c r="V170" s="46">
        <v>1.8404307592918036E-2</v>
      </c>
      <c r="W170" s="46">
        <v>1.8404307592918036E-2</v>
      </c>
      <c r="X170" s="46">
        <v>1.8404307592918036E-2</v>
      </c>
      <c r="Y170" s="46">
        <v>1.8404307592918036E-2</v>
      </c>
      <c r="Z170" s="46">
        <v>1.8404307592918036E-2</v>
      </c>
      <c r="AA170" s="46">
        <v>1.8404307592918036E-2</v>
      </c>
      <c r="AB170" s="46">
        <v>1.8404307592918036E-2</v>
      </c>
      <c r="AC170" s="46">
        <v>1.8404307592918036E-2</v>
      </c>
      <c r="AD170" s="46">
        <v>1.8404307592918036E-2</v>
      </c>
      <c r="AE170" s="46">
        <v>1.8404307592918036E-2</v>
      </c>
      <c r="AF170" s="46">
        <v>1.8404307592918036E-2</v>
      </c>
      <c r="AG170" s="46">
        <v>1.8404307592918036E-2</v>
      </c>
      <c r="AH170" s="46">
        <v>1.8404307592918036E-2</v>
      </c>
      <c r="AI170" s="46">
        <v>1.8404307592918036E-2</v>
      </c>
      <c r="AJ170" s="46">
        <v>1.8404307592918036E-2</v>
      </c>
      <c r="AK170" s="46">
        <v>0.36808615185836063</v>
      </c>
      <c r="AL170" s="45">
        <v>0.3680861518583608</v>
      </c>
      <c r="AM170" s="45">
        <v>1.8404307592918036E-2</v>
      </c>
      <c r="AN170" s="45">
        <v>3.6808615185836072E-2</v>
      </c>
      <c r="AO170" s="45">
        <v>5.5212922778754107E-2</v>
      </c>
      <c r="AP170" s="45">
        <v>7.3617230371672143E-2</v>
      </c>
      <c r="AQ170" s="45">
        <v>9.2021537964590172E-2</v>
      </c>
      <c r="AR170" s="45">
        <v>0.1104258455575082</v>
      </c>
      <c r="AS170" s="45">
        <v>0.12883015315042623</v>
      </c>
      <c r="AT170" s="45">
        <v>0.14723446074334426</v>
      </c>
      <c r="AU170" s="45">
        <v>0.16563876833626229</v>
      </c>
      <c r="AV170" s="45">
        <v>0.18404307592918032</v>
      </c>
      <c r="AW170" s="45">
        <v>0.20244738352209835</v>
      </c>
      <c r="AX170" s="45">
        <v>0.22085169111501637</v>
      </c>
      <c r="AY170" s="45">
        <v>0.2392559987079344</v>
      </c>
      <c r="AZ170" s="45">
        <v>0.25766030630085246</v>
      </c>
      <c r="BA170" s="45">
        <v>0.27606461389377052</v>
      </c>
      <c r="BB170" s="45">
        <v>0.29446892148668857</v>
      </c>
      <c r="BC170" s="45">
        <v>0.31287322907960663</v>
      </c>
      <c r="BD170" s="45">
        <v>0.33127753667252469</v>
      </c>
      <c r="BE170" s="45">
        <v>0.34968184426544274</v>
      </c>
      <c r="BF170" s="45">
        <v>0.3680861518583608</v>
      </c>
    </row>
    <row r="171" spans="1:58" ht="13.5" thickBot="1" x14ac:dyDescent="0.25">
      <c r="A171" s="6" t="s">
        <v>1350</v>
      </c>
      <c r="B171" s="6" t="s">
        <v>1350</v>
      </c>
      <c r="C171" s="6" t="s">
        <v>816</v>
      </c>
      <c r="D171" s="6" t="s">
        <v>1350</v>
      </c>
      <c r="E171" s="6">
        <v>3.9625018135174983</v>
      </c>
      <c r="F171" s="6" t="s">
        <v>816</v>
      </c>
      <c r="G171" s="21" t="s">
        <v>1158</v>
      </c>
      <c r="H171" s="21" t="s">
        <v>1159</v>
      </c>
      <c r="I171" s="21" t="s">
        <v>1160</v>
      </c>
      <c r="J171" s="21" t="s">
        <v>766</v>
      </c>
      <c r="K171" s="21" t="s">
        <v>816</v>
      </c>
      <c r="L171" s="21" t="s">
        <v>821</v>
      </c>
      <c r="M171" s="3">
        <v>2.0737727149651857</v>
      </c>
      <c r="N171" s="3">
        <v>3.9625018135174983</v>
      </c>
      <c r="O171" s="21" t="s">
        <v>1165</v>
      </c>
      <c r="P171" s="21"/>
      <c r="Q171" s="46">
        <v>0.15843665317476668</v>
      </c>
      <c r="R171" s="46">
        <v>0.15843665317476668</v>
      </c>
      <c r="S171" s="46">
        <v>0.15843665317476668</v>
      </c>
      <c r="T171" s="46">
        <v>0.15843665317476668</v>
      </c>
      <c r="U171" s="46">
        <v>0.15843665317476668</v>
      </c>
      <c r="V171" s="46">
        <v>0.15843665317476668</v>
      </c>
      <c r="W171" s="46">
        <v>0.15843665317476668</v>
      </c>
      <c r="X171" s="46">
        <v>0.15843665317476668</v>
      </c>
      <c r="Y171" s="46">
        <v>0.15843665317476668</v>
      </c>
      <c r="Z171" s="46">
        <v>0.15843665317476668</v>
      </c>
      <c r="AA171" s="46">
        <v>0.15843665317476668</v>
      </c>
      <c r="AB171" s="46">
        <v>0.15843665317476668</v>
      </c>
      <c r="AC171" s="46">
        <v>0.15843665317476668</v>
      </c>
      <c r="AD171" s="46">
        <v>0.15843665317476668</v>
      </c>
      <c r="AE171" s="46">
        <v>0.15843665317476668</v>
      </c>
      <c r="AF171" s="46">
        <v>0.15843665317476668</v>
      </c>
      <c r="AG171" s="46">
        <v>0.15843665317476668</v>
      </c>
      <c r="AH171" s="46">
        <v>0.15843665317476668</v>
      </c>
      <c r="AI171" s="46">
        <v>0.15843665317476668</v>
      </c>
      <c r="AJ171" s="46">
        <v>0.15843665317476668</v>
      </c>
      <c r="AK171" s="46">
        <v>3.1687330634953335</v>
      </c>
      <c r="AL171" s="45">
        <v>3.1687330634953343</v>
      </c>
      <c r="AM171" s="45">
        <v>0.15843665317476668</v>
      </c>
      <c r="AN171" s="45">
        <v>0.31687330634953337</v>
      </c>
      <c r="AO171" s="45">
        <v>0.47530995952430005</v>
      </c>
      <c r="AP171" s="45">
        <v>0.63374661269906674</v>
      </c>
      <c r="AQ171" s="45">
        <v>0.79218326587383348</v>
      </c>
      <c r="AR171" s="45">
        <v>0.95061991904860021</v>
      </c>
      <c r="AS171" s="45">
        <v>1.109056572223367</v>
      </c>
      <c r="AT171" s="45">
        <v>1.2674932253981337</v>
      </c>
      <c r="AU171" s="45">
        <v>1.4259298785729004</v>
      </c>
      <c r="AV171" s="45">
        <v>1.5843665317476672</v>
      </c>
      <c r="AW171" s="45">
        <v>1.7428031849224339</v>
      </c>
      <c r="AX171" s="45">
        <v>1.9012398380972007</v>
      </c>
      <c r="AY171" s="45">
        <v>2.0596764912719672</v>
      </c>
      <c r="AZ171" s="45">
        <v>2.2181131444467339</v>
      </c>
      <c r="BA171" s="45">
        <v>2.3765497976215006</v>
      </c>
      <c r="BB171" s="45">
        <v>2.5349864507962674</v>
      </c>
      <c r="BC171" s="45">
        <v>2.6934231039710341</v>
      </c>
      <c r="BD171" s="45">
        <v>2.8518597571458009</v>
      </c>
      <c r="BE171" s="45">
        <v>3.0102964103205676</v>
      </c>
      <c r="BF171" s="45">
        <v>3.1687330634953343</v>
      </c>
    </row>
    <row r="172" spans="1:58" ht="13.5" thickBot="1" x14ac:dyDescent="0.25">
      <c r="A172" s="6" t="s">
        <v>1351</v>
      </c>
      <c r="B172" s="6" t="s">
        <v>1141</v>
      </c>
      <c r="C172" s="6" t="s">
        <v>822</v>
      </c>
      <c r="D172" s="6" t="s">
        <v>1351</v>
      </c>
      <c r="E172" s="6">
        <v>10.503667934546666</v>
      </c>
      <c r="F172" s="6" t="s">
        <v>822</v>
      </c>
      <c r="G172" s="21" t="s">
        <v>1158</v>
      </c>
      <c r="H172" s="21" t="s">
        <v>1159</v>
      </c>
      <c r="I172" s="21" t="s">
        <v>1160</v>
      </c>
      <c r="J172" s="21" t="s">
        <v>766</v>
      </c>
      <c r="K172" s="21" t="s">
        <v>822</v>
      </c>
      <c r="L172" s="21" t="s">
        <v>823</v>
      </c>
      <c r="M172" s="3">
        <v>6.4772666430959545</v>
      </c>
      <c r="N172" s="3">
        <v>10.503667934546666</v>
      </c>
      <c r="O172" s="21" t="s">
        <v>1165</v>
      </c>
      <c r="P172" s="21"/>
      <c r="Q172" s="46">
        <v>6.1209949945083254E-2</v>
      </c>
      <c r="R172" s="46">
        <v>6.1209949945083254E-2</v>
      </c>
      <c r="S172" s="46">
        <v>6.1209949945083254E-2</v>
      </c>
      <c r="T172" s="46">
        <v>6.1209949945083254E-2</v>
      </c>
      <c r="U172" s="46">
        <v>6.1209949945083254E-2</v>
      </c>
      <c r="V172" s="46">
        <v>6.1209949945083254E-2</v>
      </c>
      <c r="W172" s="46">
        <v>6.1209949945083254E-2</v>
      </c>
      <c r="X172" s="46">
        <v>6.1209949945083254E-2</v>
      </c>
      <c r="Y172" s="46">
        <v>6.1209949945083254E-2</v>
      </c>
      <c r="Z172" s="46">
        <v>6.1209949945083254E-2</v>
      </c>
      <c r="AA172" s="46">
        <v>6.1209949945083254E-2</v>
      </c>
      <c r="AB172" s="46">
        <v>6.1209949945083254E-2</v>
      </c>
      <c r="AC172" s="46">
        <v>6.1209949945083254E-2</v>
      </c>
      <c r="AD172" s="46">
        <v>6.1209949945083254E-2</v>
      </c>
      <c r="AE172" s="46">
        <v>6.1209949945083254E-2</v>
      </c>
      <c r="AF172" s="46">
        <v>6.1209949945083254E-2</v>
      </c>
      <c r="AG172" s="46">
        <v>6.1209949945083254E-2</v>
      </c>
      <c r="AH172" s="46">
        <v>6.1209949945083254E-2</v>
      </c>
      <c r="AI172" s="46">
        <v>6.1209949945083254E-2</v>
      </c>
      <c r="AJ172" s="46">
        <v>6.1209949945083254E-2</v>
      </c>
      <c r="AK172" s="46">
        <v>1.2241989989016648</v>
      </c>
      <c r="AL172" s="45">
        <v>1.2241989989016648</v>
      </c>
      <c r="AM172" s="45">
        <v>6.1209949945083254E-2</v>
      </c>
      <c r="AN172" s="45">
        <v>0.12241989989016651</v>
      </c>
      <c r="AO172" s="45">
        <v>0.18362984983524977</v>
      </c>
      <c r="AP172" s="45">
        <v>0.24483979978033302</v>
      </c>
      <c r="AQ172" s="45">
        <v>0.30604974972541626</v>
      </c>
      <c r="AR172" s="45">
        <v>0.36725969967049954</v>
      </c>
      <c r="AS172" s="45">
        <v>0.42846964961558281</v>
      </c>
      <c r="AT172" s="45">
        <v>0.48967959956066609</v>
      </c>
      <c r="AU172" s="45">
        <v>0.55088954950574931</v>
      </c>
      <c r="AV172" s="45">
        <v>0.61209949945083253</v>
      </c>
      <c r="AW172" s="45">
        <v>0.67330944939591575</v>
      </c>
      <c r="AX172" s="45">
        <v>0.73451939934099897</v>
      </c>
      <c r="AY172" s="45">
        <v>0.79572934928608219</v>
      </c>
      <c r="AZ172" s="45">
        <v>0.85693929923116541</v>
      </c>
      <c r="BA172" s="45">
        <v>0.91814924917624863</v>
      </c>
      <c r="BB172" s="45">
        <v>0.97935919912133185</v>
      </c>
      <c r="BC172" s="45">
        <v>1.0405691490664151</v>
      </c>
      <c r="BD172" s="45">
        <v>1.1017790990114984</v>
      </c>
      <c r="BE172" s="45">
        <v>1.1629890489565817</v>
      </c>
      <c r="BF172" s="45">
        <v>1.2241989989016648</v>
      </c>
    </row>
    <row r="173" spans="1:58" ht="13.5" thickBot="1" x14ac:dyDescent="0.25">
      <c r="A173" s="6" t="s">
        <v>1351</v>
      </c>
      <c r="B173" s="6" t="s">
        <v>1141</v>
      </c>
      <c r="C173" s="6" t="s">
        <v>822</v>
      </c>
      <c r="D173" s="6" t="s">
        <v>1351</v>
      </c>
      <c r="E173" s="6">
        <v>10.562618074620087</v>
      </c>
      <c r="F173" s="6" t="s">
        <v>822</v>
      </c>
      <c r="G173" s="21" t="s">
        <v>1158</v>
      </c>
      <c r="H173" s="21" t="s">
        <v>1159</v>
      </c>
      <c r="I173" s="21" t="s">
        <v>1160</v>
      </c>
      <c r="J173" s="21" t="s">
        <v>766</v>
      </c>
      <c r="K173" s="21" t="s">
        <v>822</v>
      </c>
      <c r="L173" s="21" t="s">
        <v>824</v>
      </c>
      <c r="M173" s="3">
        <v>6.5169517052198502</v>
      </c>
      <c r="N173" s="3">
        <v>10.562618074620087</v>
      </c>
      <c r="O173" s="21" t="s">
        <v>1165</v>
      </c>
      <c r="P173" s="21"/>
      <c r="Q173" s="46">
        <v>7.0095128571163276E-2</v>
      </c>
      <c r="R173" s="46">
        <v>7.0095128571163276E-2</v>
      </c>
      <c r="S173" s="46">
        <v>7.0095128571163276E-2</v>
      </c>
      <c r="T173" s="46">
        <v>7.0095128571163276E-2</v>
      </c>
      <c r="U173" s="46">
        <v>7.0095128571163276E-2</v>
      </c>
      <c r="V173" s="46">
        <v>7.0095128571163276E-2</v>
      </c>
      <c r="W173" s="46">
        <v>7.0095128571163276E-2</v>
      </c>
      <c r="X173" s="46">
        <v>7.0095128571163276E-2</v>
      </c>
      <c r="Y173" s="46">
        <v>7.0095128571163276E-2</v>
      </c>
      <c r="Z173" s="46">
        <v>7.0095128571163276E-2</v>
      </c>
      <c r="AA173" s="46">
        <v>7.0095128571163276E-2</v>
      </c>
      <c r="AB173" s="46">
        <v>7.0095128571163276E-2</v>
      </c>
      <c r="AC173" s="46">
        <v>7.0095128571163276E-2</v>
      </c>
      <c r="AD173" s="46">
        <v>7.0095128571163276E-2</v>
      </c>
      <c r="AE173" s="46">
        <v>7.0095128571163276E-2</v>
      </c>
      <c r="AF173" s="46">
        <v>7.0095128571163276E-2</v>
      </c>
      <c r="AG173" s="46">
        <v>7.0095128571163276E-2</v>
      </c>
      <c r="AH173" s="46">
        <v>7.0095128571163276E-2</v>
      </c>
      <c r="AI173" s="46">
        <v>7.0095128571163276E-2</v>
      </c>
      <c r="AJ173" s="46">
        <v>7.0095128571163276E-2</v>
      </c>
      <c r="AK173" s="46">
        <v>1.4019025714232651</v>
      </c>
      <c r="AL173" s="45">
        <v>1.4019025714232656</v>
      </c>
      <c r="AM173" s="45">
        <v>7.0095128571163276E-2</v>
      </c>
      <c r="AN173" s="45">
        <v>0.14019025714232655</v>
      </c>
      <c r="AO173" s="45">
        <v>0.21028538571348981</v>
      </c>
      <c r="AP173" s="45">
        <v>0.2803805142846531</v>
      </c>
      <c r="AQ173" s="45">
        <v>0.35047564285581639</v>
      </c>
      <c r="AR173" s="45">
        <v>0.42057077142697968</v>
      </c>
      <c r="AS173" s="45">
        <v>0.49066589999814297</v>
      </c>
      <c r="AT173" s="45">
        <v>0.56076102856930621</v>
      </c>
      <c r="AU173" s="45">
        <v>0.6308561571404695</v>
      </c>
      <c r="AV173" s="45">
        <v>0.70095128571163279</v>
      </c>
      <c r="AW173" s="45">
        <v>0.77104641428279608</v>
      </c>
      <c r="AX173" s="45">
        <v>0.84114154285395937</v>
      </c>
      <c r="AY173" s="45">
        <v>0.91123667142512266</v>
      </c>
      <c r="AZ173" s="45">
        <v>0.98133179999628595</v>
      </c>
      <c r="BA173" s="45">
        <v>1.0514269285674491</v>
      </c>
      <c r="BB173" s="45">
        <v>1.1215220571386124</v>
      </c>
      <c r="BC173" s="45">
        <v>1.1916171857097757</v>
      </c>
      <c r="BD173" s="45">
        <v>1.261712314280939</v>
      </c>
      <c r="BE173" s="45">
        <v>1.3318074428521023</v>
      </c>
      <c r="BF173" s="45">
        <v>1.4019025714232656</v>
      </c>
    </row>
    <row r="174" spans="1:58" ht="13.5" thickBot="1" x14ac:dyDescent="0.25">
      <c r="A174" s="6" t="s">
        <v>1356</v>
      </c>
      <c r="B174" s="6" t="s">
        <v>1354</v>
      </c>
      <c r="C174" s="6" t="s">
        <v>822</v>
      </c>
      <c r="D174" s="6" t="s">
        <v>1356</v>
      </c>
      <c r="E174" s="6">
        <v>63.660862374428874</v>
      </c>
      <c r="F174" s="6" t="s">
        <v>822</v>
      </c>
      <c r="G174" s="21" t="s">
        <v>1158</v>
      </c>
      <c r="H174" s="21" t="s">
        <v>1159</v>
      </c>
      <c r="I174" s="21" t="s">
        <v>1160</v>
      </c>
      <c r="J174" s="21" t="s">
        <v>766</v>
      </c>
      <c r="K174" s="21" t="s">
        <v>822</v>
      </c>
      <c r="L174" s="21" t="s">
        <v>825</v>
      </c>
      <c r="M174" s="3">
        <v>42.262534685739539</v>
      </c>
      <c r="N174" s="3">
        <v>63.660862374428874</v>
      </c>
      <c r="O174" s="21" t="s">
        <v>1165</v>
      </c>
      <c r="P174" s="21"/>
      <c r="Q174" s="46">
        <v>1.4487294144208598E-2</v>
      </c>
      <c r="R174" s="46">
        <v>1.4487294144208598E-2</v>
      </c>
      <c r="S174" s="46">
        <v>1.4487294144208598E-2</v>
      </c>
      <c r="T174" s="46">
        <v>1.4487294144208598E-2</v>
      </c>
      <c r="U174" s="46">
        <v>1.4487294144208598E-2</v>
      </c>
      <c r="V174" s="46">
        <v>1.4487294144208598E-2</v>
      </c>
      <c r="W174" s="46">
        <v>1.4487294144208598E-2</v>
      </c>
      <c r="X174" s="46">
        <v>1.4487294144208598E-2</v>
      </c>
      <c r="Y174" s="46">
        <v>1.4487294144208598E-2</v>
      </c>
      <c r="Z174" s="46">
        <v>1.4487294144208598E-2</v>
      </c>
      <c r="AA174" s="46">
        <v>1.4487294144208598E-2</v>
      </c>
      <c r="AB174" s="46">
        <v>1.4487294144208598E-2</v>
      </c>
      <c r="AC174" s="46">
        <v>1.4487294144208598E-2</v>
      </c>
      <c r="AD174" s="46">
        <v>1.4487294144208598E-2</v>
      </c>
      <c r="AE174" s="46">
        <v>1.4487294144208598E-2</v>
      </c>
      <c r="AF174" s="46">
        <v>1.4487294144208598E-2</v>
      </c>
      <c r="AG174" s="46">
        <v>1.4487294144208598E-2</v>
      </c>
      <c r="AH174" s="46">
        <v>1.4487294144208598E-2</v>
      </c>
      <c r="AI174" s="46">
        <v>1.4487294144208598E-2</v>
      </c>
      <c r="AJ174" s="46">
        <v>1.4487294144208598E-2</v>
      </c>
      <c r="AK174" s="46">
        <v>0.28974588288417197</v>
      </c>
      <c r="AL174" s="45">
        <v>0.28974588288417191</v>
      </c>
      <c r="AM174" s="45">
        <v>1.4487294144208598E-2</v>
      </c>
      <c r="AN174" s="45">
        <v>2.8974588288417195E-2</v>
      </c>
      <c r="AO174" s="45">
        <v>4.346188243262579E-2</v>
      </c>
      <c r="AP174" s="45">
        <v>5.7949176576834391E-2</v>
      </c>
      <c r="AQ174" s="45">
        <v>7.2436470721042992E-2</v>
      </c>
      <c r="AR174" s="45">
        <v>8.6923764865251593E-2</v>
      </c>
      <c r="AS174" s="45">
        <v>0.10141105900946019</v>
      </c>
      <c r="AT174" s="45">
        <v>0.1158983531536688</v>
      </c>
      <c r="AU174" s="45">
        <v>0.13038564729787738</v>
      </c>
      <c r="AV174" s="45">
        <v>0.14487294144208598</v>
      </c>
      <c r="AW174" s="45">
        <v>0.15936023558629459</v>
      </c>
      <c r="AX174" s="45">
        <v>0.17384752973050319</v>
      </c>
      <c r="AY174" s="45">
        <v>0.18833482387471179</v>
      </c>
      <c r="AZ174" s="45">
        <v>0.20282211801892039</v>
      </c>
      <c r="BA174" s="45">
        <v>0.21730941216312899</v>
      </c>
      <c r="BB174" s="45">
        <v>0.23179670630733759</v>
      </c>
      <c r="BC174" s="45">
        <v>0.24628400045154619</v>
      </c>
      <c r="BD174" s="45">
        <v>0.26077129459575477</v>
      </c>
      <c r="BE174" s="45">
        <v>0.27525858873996334</v>
      </c>
      <c r="BF174" s="45">
        <v>0.28974588288417191</v>
      </c>
    </row>
    <row r="175" spans="1:58" ht="13.5" thickBot="1" x14ac:dyDescent="0.25">
      <c r="A175" s="6" t="s">
        <v>1357</v>
      </c>
      <c r="B175" s="6" t="s">
        <v>1143</v>
      </c>
      <c r="C175" s="6" t="s">
        <v>822</v>
      </c>
      <c r="D175" s="6" t="s">
        <v>1357</v>
      </c>
      <c r="E175" s="6">
        <v>74.379635295823363</v>
      </c>
      <c r="F175" s="6" t="s">
        <v>822</v>
      </c>
      <c r="G175" s="21" t="s">
        <v>1158</v>
      </c>
      <c r="H175" s="21" t="s">
        <v>1159</v>
      </c>
      <c r="I175" s="21" t="s">
        <v>1160</v>
      </c>
      <c r="J175" s="21" t="s">
        <v>766</v>
      </c>
      <c r="K175" s="21" t="s">
        <v>822</v>
      </c>
      <c r="L175" s="21" t="s">
        <v>826</v>
      </c>
      <c r="M175" s="3">
        <v>49.478381310491947</v>
      </c>
      <c r="N175" s="3">
        <v>74.379635295823363</v>
      </c>
      <c r="O175" s="21" t="s">
        <v>1165</v>
      </c>
      <c r="P175" s="21"/>
      <c r="Q175" s="46">
        <v>2.4375204981327749E-2</v>
      </c>
      <c r="R175" s="46">
        <v>2.4375204981327749E-2</v>
      </c>
      <c r="S175" s="46">
        <v>2.4375204981327749E-2</v>
      </c>
      <c r="T175" s="46">
        <v>2.4375204981327749E-2</v>
      </c>
      <c r="U175" s="46">
        <v>2.4375204981327749E-2</v>
      </c>
      <c r="V175" s="46">
        <v>2.4375204981327749E-2</v>
      </c>
      <c r="W175" s="46">
        <v>2.4375204981327749E-2</v>
      </c>
      <c r="X175" s="46">
        <v>2.4375204981327749E-2</v>
      </c>
      <c r="Y175" s="46">
        <v>2.4375204981327749E-2</v>
      </c>
      <c r="Z175" s="46">
        <v>2.4375204981327749E-2</v>
      </c>
      <c r="AA175" s="46">
        <v>2.4375204981327749E-2</v>
      </c>
      <c r="AB175" s="46">
        <v>2.4375204981327749E-2</v>
      </c>
      <c r="AC175" s="46">
        <v>2.4375204981327749E-2</v>
      </c>
      <c r="AD175" s="46">
        <v>2.4375204981327749E-2</v>
      </c>
      <c r="AE175" s="46">
        <v>2.4375204981327749E-2</v>
      </c>
      <c r="AF175" s="46">
        <v>2.4375204981327749E-2</v>
      </c>
      <c r="AG175" s="46">
        <v>2.4375204981327749E-2</v>
      </c>
      <c r="AH175" s="46">
        <v>2.4375204981327749E-2</v>
      </c>
      <c r="AI175" s="46">
        <v>2.4375204981327749E-2</v>
      </c>
      <c r="AJ175" s="46">
        <v>2.4375204981327749E-2</v>
      </c>
      <c r="AK175" s="46">
        <v>0.487504099626555</v>
      </c>
      <c r="AL175" s="45">
        <v>0.48750409962655478</v>
      </c>
      <c r="AM175" s="45">
        <v>2.4375204981327749E-2</v>
      </c>
      <c r="AN175" s="45">
        <v>4.8750409962655498E-2</v>
      </c>
      <c r="AO175" s="45">
        <v>7.3125614943983244E-2</v>
      </c>
      <c r="AP175" s="45">
        <v>9.7500819925310997E-2</v>
      </c>
      <c r="AQ175" s="45">
        <v>0.12187602490663875</v>
      </c>
      <c r="AR175" s="45">
        <v>0.14625122988796649</v>
      </c>
      <c r="AS175" s="45">
        <v>0.17062643486929424</v>
      </c>
      <c r="AT175" s="45">
        <v>0.19500163985062199</v>
      </c>
      <c r="AU175" s="45">
        <v>0.21937684483194975</v>
      </c>
      <c r="AV175" s="45">
        <v>0.2437520498132775</v>
      </c>
      <c r="AW175" s="45">
        <v>0.26812725479460525</v>
      </c>
      <c r="AX175" s="45">
        <v>0.29250245977593298</v>
      </c>
      <c r="AY175" s="45">
        <v>0.3168776647572607</v>
      </c>
      <c r="AZ175" s="45">
        <v>0.34125286973858843</v>
      </c>
      <c r="BA175" s="45">
        <v>0.36562807471991615</v>
      </c>
      <c r="BB175" s="45">
        <v>0.39000327970124388</v>
      </c>
      <c r="BC175" s="45">
        <v>0.4143784846825716</v>
      </c>
      <c r="BD175" s="45">
        <v>0.43875368966389933</v>
      </c>
      <c r="BE175" s="45">
        <v>0.46312889464522705</v>
      </c>
      <c r="BF175" s="45">
        <v>0.48750409962655478</v>
      </c>
    </row>
    <row r="176" spans="1:58" ht="13.5" thickBot="1" x14ac:dyDescent="0.25">
      <c r="A176" s="6" t="s">
        <v>1353</v>
      </c>
      <c r="B176" s="6" t="s">
        <v>1352</v>
      </c>
      <c r="C176" s="6" t="s">
        <v>822</v>
      </c>
      <c r="D176" s="6" t="s">
        <v>1353</v>
      </c>
      <c r="E176" s="6">
        <v>31.338057644563253</v>
      </c>
      <c r="F176" s="6" t="s">
        <v>822</v>
      </c>
      <c r="G176" s="21" t="s">
        <v>1158</v>
      </c>
      <c r="H176" s="21" t="s">
        <v>1159</v>
      </c>
      <c r="I176" s="21" t="s">
        <v>1160</v>
      </c>
      <c r="J176" s="21" t="s">
        <v>766</v>
      </c>
      <c r="K176" s="21" t="s">
        <v>822</v>
      </c>
      <c r="L176" s="21" t="s">
        <v>827</v>
      </c>
      <c r="M176" s="3">
        <v>20.502916945634588</v>
      </c>
      <c r="N176" s="3">
        <v>31.338057644563253</v>
      </c>
      <c r="O176" s="21" t="s">
        <v>1165</v>
      </c>
      <c r="P176" s="21"/>
      <c r="Q176" s="46">
        <v>6.1620841459772646E-2</v>
      </c>
      <c r="R176" s="46">
        <v>6.1620841459772646E-2</v>
      </c>
      <c r="S176" s="46">
        <v>6.1620841459772646E-2</v>
      </c>
      <c r="T176" s="46">
        <v>6.1620841459772646E-2</v>
      </c>
      <c r="U176" s="46">
        <v>6.1620841459772646E-2</v>
      </c>
      <c r="V176" s="46">
        <v>6.1620841459772646E-2</v>
      </c>
      <c r="W176" s="46">
        <v>6.1620841459772646E-2</v>
      </c>
      <c r="X176" s="46">
        <v>6.1620841459772646E-2</v>
      </c>
      <c r="Y176" s="46">
        <v>6.1620841459772646E-2</v>
      </c>
      <c r="Z176" s="46">
        <v>6.1620841459772646E-2</v>
      </c>
      <c r="AA176" s="46">
        <v>6.1620841459772646E-2</v>
      </c>
      <c r="AB176" s="46">
        <v>6.1620841459772646E-2</v>
      </c>
      <c r="AC176" s="46">
        <v>6.1620841459772646E-2</v>
      </c>
      <c r="AD176" s="46">
        <v>6.1620841459772646E-2</v>
      </c>
      <c r="AE176" s="46">
        <v>6.1620841459772646E-2</v>
      </c>
      <c r="AF176" s="46">
        <v>6.1620841459772646E-2</v>
      </c>
      <c r="AG176" s="46">
        <v>6.1620841459772646E-2</v>
      </c>
      <c r="AH176" s="46">
        <v>6.1620841459772646E-2</v>
      </c>
      <c r="AI176" s="46">
        <v>6.1620841459772646E-2</v>
      </c>
      <c r="AJ176" s="46">
        <v>6.1620841459772646E-2</v>
      </c>
      <c r="AK176" s="46">
        <v>1.2324168291954527</v>
      </c>
      <c r="AL176" s="45">
        <v>1.2324168291954525</v>
      </c>
      <c r="AM176" s="45">
        <v>6.1620841459772646E-2</v>
      </c>
      <c r="AN176" s="45">
        <v>0.12324168291954529</v>
      </c>
      <c r="AO176" s="45">
        <v>0.18486252437931794</v>
      </c>
      <c r="AP176" s="45">
        <v>0.24648336583909058</v>
      </c>
      <c r="AQ176" s="45">
        <v>0.30810420729886323</v>
      </c>
      <c r="AR176" s="45">
        <v>0.36972504875863588</v>
      </c>
      <c r="AS176" s="45">
        <v>0.43134589021840852</v>
      </c>
      <c r="AT176" s="45">
        <v>0.49296673167818117</v>
      </c>
      <c r="AU176" s="45">
        <v>0.55458757313795382</v>
      </c>
      <c r="AV176" s="45">
        <v>0.61620841459772646</v>
      </c>
      <c r="AW176" s="45">
        <v>0.67782925605749911</v>
      </c>
      <c r="AX176" s="45">
        <v>0.73945009751727175</v>
      </c>
      <c r="AY176" s="45">
        <v>0.8010709389770444</v>
      </c>
      <c r="AZ176" s="45">
        <v>0.86269178043681705</v>
      </c>
      <c r="BA176" s="45">
        <v>0.92431262189658969</v>
      </c>
      <c r="BB176" s="45">
        <v>0.98593346335636234</v>
      </c>
      <c r="BC176" s="45">
        <v>1.0475543048161349</v>
      </c>
      <c r="BD176" s="45">
        <v>1.1091751462759074</v>
      </c>
      <c r="BE176" s="45">
        <v>1.1707959877356799</v>
      </c>
      <c r="BF176" s="45">
        <v>1.2324168291954525</v>
      </c>
    </row>
    <row r="177" spans="1:58" ht="13.5" thickBot="1" x14ac:dyDescent="0.25">
      <c r="A177" s="6" t="s">
        <v>1359</v>
      </c>
      <c r="B177" s="6" t="s">
        <v>1359</v>
      </c>
      <c r="C177" s="6" t="s">
        <v>828</v>
      </c>
      <c r="D177" s="6" t="s">
        <v>1359</v>
      </c>
      <c r="E177" s="6">
        <v>9999</v>
      </c>
      <c r="F177" s="6" t="s">
        <v>828</v>
      </c>
      <c r="G177" s="21" t="s">
        <v>1158</v>
      </c>
      <c r="H177" s="21" t="s">
        <v>1159</v>
      </c>
      <c r="I177" s="21" t="s">
        <v>1160</v>
      </c>
      <c r="J177" s="21" t="s">
        <v>766</v>
      </c>
      <c r="K177" s="21" t="s">
        <v>828</v>
      </c>
      <c r="L177" s="21" t="s">
        <v>829</v>
      </c>
      <c r="M177" s="3">
        <v>9999</v>
      </c>
      <c r="N177" s="3">
        <v>9999</v>
      </c>
      <c r="O177" s="21" t="s">
        <v>1170</v>
      </c>
      <c r="P177" s="21"/>
      <c r="Q177" s="46">
        <v>0</v>
      </c>
      <c r="R177" s="46">
        <v>0</v>
      </c>
      <c r="S177" s="46">
        <v>0</v>
      </c>
      <c r="T177" s="46">
        <v>0</v>
      </c>
      <c r="U177" s="46">
        <v>0</v>
      </c>
      <c r="V177" s="46">
        <v>0</v>
      </c>
      <c r="W177" s="46">
        <v>0</v>
      </c>
      <c r="X177" s="46">
        <v>0</v>
      </c>
      <c r="Y177" s="46">
        <v>0</v>
      </c>
      <c r="Z177" s="46">
        <v>0</v>
      </c>
      <c r="AA177" s="46">
        <v>0</v>
      </c>
      <c r="AB177" s="46">
        <v>0</v>
      </c>
      <c r="AC177" s="46">
        <v>0</v>
      </c>
      <c r="AD177" s="46">
        <v>0</v>
      </c>
      <c r="AE177" s="46">
        <v>0</v>
      </c>
      <c r="AF177" s="46">
        <v>0</v>
      </c>
      <c r="AG177" s="46">
        <v>0</v>
      </c>
      <c r="AH177" s="46">
        <v>0</v>
      </c>
      <c r="AI177" s="46">
        <v>0</v>
      </c>
      <c r="AJ177" s="46">
        <v>0</v>
      </c>
      <c r="AK177" s="46">
        <v>0</v>
      </c>
      <c r="AL177" s="45">
        <v>0</v>
      </c>
      <c r="AM177" s="45">
        <v>0</v>
      </c>
      <c r="AN177" s="45">
        <v>0</v>
      </c>
      <c r="AO177" s="45">
        <v>0</v>
      </c>
      <c r="AP177" s="45">
        <v>0</v>
      </c>
      <c r="AQ177" s="45">
        <v>0</v>
      </c>
      <c r="AR177" s="45">
        <v>0</v>
      </c>
      <c r="AS177" s="45">
        <v>0</v>
      </c>
      <c r="AT177" s="45">
        <v>0</v>
      </c>
      <c r="AU177" s="45">
        <v>0</v>
      </c>
      <c r="AV177" s="45">
        <v>0</v>
      </c>
      <c r="AW177" s="45">
        <v>0</v>
      </c>
      <c r="AX177" s="45">
        <v>0</v>
      </c>
      <c r="AY177" s="45">
        <v>0</v>
      </c>
      <c r="AZ177" s="45">
        <v>0</v>
      </c>
      <c r="BA177" s="45">
        <v>0</v>
      </c>
      <c r="BB177" s="45">
        <v>0</v>
      </c>
      <c r="BC177" s="45">
        <v>0</v>
      </c>
      <c r="BD177" s="45">
        <v>0</v>
      </c>
      <c r="BE177" s="45">
        <v>0</v>
      </c>
      <c r="BF177" s="45">
        <v>0</v>
      </c>
    </row>
    <row r="178" spans="1:58" ht="13.5" thickBot="1" x14ac:dyDescent="0.25">
      <c r="A178" s="6" t="s">
        <v>1353</v>
      </c>
      <c r="B178" s="6" t="s">
        <v>1352</v>
      </c>
      <c r="C178" s="6" t="s">
        <v>828</v>
      </c>
      <c r="D178" s="6" t="s">
        <v>1353</v>
      </c>
      <c r="E178" s="6">
        <v>32.532424875028333</v>
      </c>
      <c r="F178" s="6" t="s">
        <v>828</v>
      </c>
      <c r="G178" s="21" t="s">
        <v>1158</v>
      </c>
      <c r="H178" s="21" t="s">
        <v>1159</v>
      </c>
      <c r="I178" s="21" t="s">
        <v>1160</v>
      </c>
      <c r="J178" s="21" t="s">
        <v>766</v>
      </c>
      <c r="K178" s="21" t="s">
        <v>828</v>
      </c>
      <c r="L178" s="21" t="s">
        <v>830</v>
      </c>
      <c r="M178" s="3">
        <v>21.272663548882392</v>
      </c>
      <c r="N178" s="3">
        <v>32.532424875028333</v>
      </c>
      <c r="O178" s="21" t="s">
        <v>1170</v>
      </c>
      <c r="P178" s="21"/>
      <c r="Q178" s="46">
        <v>0.10421902184407683</v>
      </c>
      <c r="R178" s="46">
        <v>0.12796433778170135</v>
      </c>
      <c r="S178" s="46">
        <v>0.15659090165108644</v>
      </c>
      <c r="T178" s="46">
        <v>0.18177736368152936</v>
      </c>
      <c r="U178" s="46">
        <v>0.20734010228036931</v>
      </c>
      <c r="V178" s="46">
        <v>0.24240550244297987</v>
      </c>
      <c r="W178" s="46">
        <v>0.26592260061813033</v>
      </c>
      <c r="X178" s="46">
        <v>0.27165872049233314</v>
      </c>
      <c r="Y178" s="46">
        <v>0.25600574205610171</v>
      </c>
      <c r="Z178" s="46">
        <v>0.22005861973529509</v>
      </c>
      <c r="AA178" s="46">
        <v>0.17029065088378956</v>
      </c>
      <c r="AB178" s="46">
        <v>0.11686675247275545</v>
      </c>
      <c r="AC178" s="46">
        <v>6.9933955990634747E-2</v>
      </c>
      <c r="AD178" s="46">
        <v>3.5807631935396766E-2</v>
      </c>
      <c r="AE178" s="46">
        <v>1.5362694227217425E-2</v>
      </c>
      <c r="AF178" s="46">
        <v>5.3972310075775113E-3</v>
      </c>
      <c r="AG178" s="46">
        <v>1.5141085391376053E-3</v>
      </c>
      <c r="AH178" s="46">
        <v>3.3000691240034054E-4</v>
      </c>
      <c r="AI178" s="46">
        <v>5.4243908302877202E-5</v>
      </c>
      <c r="AJ178" s="46">
        <v>6.5111158087687027E-6</v>
      </c>
      <c r="AK178" s="46">
        <v>2.4236981824203911</v>
      </c>
      <c r="AL178" s="45">
        <v>2.4236981824203911</v>
      </c>
      <c r="AM178" s="45">
        <v>0.10421902184407683</v>
      </c>
      <c r="AN178" s="45">
        <v>0.23218335962577819</v>
      </c>
      <c r="AO178" s="45">
        <v>0.38877426127686465</v>
      </c>
      <c r="AP178" s="45">
        <v>0.57055162495839395</v>
      </c>
      <c r="AQ178" s="45">
        <v>0.77789172723876332</v>
      </c>
      <c r="AR178" s="45">
        <v>1.0202972296817432</v>
      </c>
      <c r="AS178" s="45">
        <v>1.2862198302998735</v>
      </c>
      <c r="AT178" s="45">
        <v>1.5578785507922066</v>
      </c>
      <c r="AU178" s="45">
        <v>1.8138842928483083</v>
      </c>
      <c r="AV178" s="45">
        <v>2.0339429125836035</v>
      </c>
      <c r="AW178" s="45">
        <v>2.2042335634673931</v>
      </c>
      <c r="AX178" s="45">
        <v>2.3211003159401487</v>
      </c>
      <c r="AY178" s="45">
        <v>2.3910342719307836</v>
      </c>
      <c r="AZ178" s="45">
        <v>2.4236981824203911</v>
      </c>
      <c r="BA178" s="45">
        <v>2.4236981824203911</v>
      </c>
      <c r="BB178" s="45">
        <v>2.4236981824203911</v>
      </c>
      <c r="BC178" s="45">
        <v>2.4236981824203911</v>
      </c>
      <c r="BD178" s="45">
        <v>2.4236981824203911</v>
      </c>
      <c r="BE178" s="45">
        <v>2.4236981824203911</v>
      </c>
      <c r="BF178" s="45">
        <v>2.4236981824203911</v>
      </c>
    </row>
    <row r="179" spans="1:58" ht="13.5" thickBot="1" x14ac:dyDescent="0.25">
      <c r="A179" s="6" t="s">
        <v>1359</v>
      </c>
      <c r="B179" s="6" t="s">
        <v>1359</v>
      </c>
      <c r="C179" s="6" t="s">
        <v>828</v>
      </c>
      <c r="D179" s="6" t="s">
        <v>1359</v>
      </c>
      <c r="E179" s="6">
        <v>9999</v>
      </c>
      <c r="F179" s="6" t="s">
        <v>828</v>
      </c>
      <c r="G179" s="21" t="s">
        <v>1158</v>
      </c>
      <c r="H179" s="21" t="s">
        <v>1159</v>
      </c>
      <c r="I179" s="21" t="s">
        <v>1160</v>
      </c>
      <c r="J179" s="21" t="s">
        <v>766</v>
      </c>
      <c r="K179" s="21" t="s">
        <v>828</v>
      </c>
      <c r="L179" s="21" t="s">
        <v>831</v>
      </c>
      <c r="M179" s="3">
        <v>9999</v>
      </c>
      <c r="N179" s="3">
        <v>9999</v>
      </c>
      <c r="O179" s="21" t="s">
        <v>1170</v>
      </c>
      <c r="P179" s="21"/>
      <c r="Q179" s="46">
        <v>0</v>
      </c>
      <c r="R179" s="46">
        <v>0</v>
      </c>
      <c r="S179" s="46">
        <v>0</v>
      </c>
      <c r="T179" s="46">
        <v>0</v>
      </c>
      <c r="U179" s="46">
        <v>0</v>
      </c>
      <c r="V179" s="46">
        <v>0</v>
      </c>
      <c r="W179" s="46">
        <v>0</v>
      </c>
      <c r="X179" s="46">
        <v>0</v>
      </c>
      <c r="Y179" s="46">
        <v>0</v>
      </c>
      <c r="Z179" s="46">
        <v>0</v>
      </c>
      <c r="AA179" s="46">
        <v>0</v>
      </c>
      <c r="AB179" s="46">
        <v>0</v>
      </c>
      <c r="AC179" s="46">
        <v>0</v>
      </c>
      <c r="AD179" s="46">
        <v>0</v>
      </c>
      <c r="AE179" s="46">
        <v>0</v>
      </c>
      <c r="AF179" s="46">
        <v>0</v>
      </c>
      <c r="AG179" s="46">
        <v>0</v>
      </c>
      <c r="AH179" s="46">
        <v>0</v>
      </c>
      <c r="AI179" s="46">
        <v>0</v>
      </c>
      <c r="AJ179" s="46">
        <v>0</v>
      </c>
      <c r="AK179" s="46">
        <v>0</v>
      </c>
      <c r="AL179" s="45">
        <v>0</v>
      </c>
      <c r="AM179" s="45">
        <v>0</v>
      </c>
      <c r="AN179" s="45">
        <v>0</v>
      </c>
      <c r="AO179" s="45">
        <v>0</v>
      </c>
      <c r="AP179" s="45">
        <v>0</v>
      </c>
      <c r="AQ179" s="45">
        <v>0</v>
      </c>
      <c r="AR179" s="45">
        <v>0</v>
      </c>
      <c r="AS179" s="45">
        <v>0</v>
      </c>
      <c r="AT179" s="45">
        <v>0</v>
      </c>
      <c r="AU179" s="45">
        <v>0</v>
      </c>
      <c r="AV179" s="45">
        <v>0</v>
      </c>
      <c r="AW179" s="45">
        <v>0</v>
      </c>
      <c r="AX179" s="45">
        <v>0</v>
      </c>
      <c r="AY179" s="45">
        <v>0</v>
      </c>
      <c r="AZ179" s="45">
        <v>0</v>
      </c>
      <c r="BA179" s="45">
        <v>0</v>
      </c>
      <c r="BB179" s="45">
        <v>0</v>
      </c>
      <c r="BC179" s="45">
        <v>0</v>
      </c>
      <c r="BD179" s="45">
        <v>0</v>
      </c>
      <c r="BE179" s="45">
        <v>0</v>
      </c>
      <c r="BF179" s="45">
        <v>0</v>
      </c>
    </row>
    <row r="180" spans="1:58" ht="13.5" thickBot="1" x14ac:dyDescent="0.25">
      <c r="A180" s="6" t="s">
        <v>1137</v>
      </c>
      <c r="B180" s="6" t="s">
        <v>1351</v>
      </c>
      <c r="C180" s="6" t="s">
        <v>828</v>
      </c>
      <c r="D180" s="6" t="s">
        <v>1137</v>
      </c>
      <c r="E180" s="6">
        <v>18.993468053159294</v>
      </c>
      <c r="F180" s="6" t="s">
        <v>828</v>
      </c>
      <c r="G180" s="21" t="s">
        <v>1158</v>
      </c>
      <c r="H180" s="21" t="s">
        <v>1159</v>
      </c>
      <c r="I180" s="21" t="s">
        <v>1160</v>
      </c>
      <c r="J180" s="21" t="s">
        <v>766</v>
      </c>
      <c r="K180" s="21" t="s">
        <v>828</v>
      </c>
      <c r="L180" s="21" t="s">
        <v>832</v>
      </c>
      <c r="M180" s="3">
        <v>12.158277359139104</v>
      </c>
      <c r="N180" s="3">
        <v>18.993468053159294</v>
      </c>
      <c r="O180" s="21" t="s">
        <v>1170</v>
      </c>
      <c r="P180" s="21"/>
      <c r="Q180" s="46">
        <v>0.41203753837106166</v>
      </c>
      <c r="R180" s="46">
        <v>0.5059163846091298</v>
      </c>
      <c r="S180" s="46">
        <v>0.61909360216554044</v>
      </c>
      <c r="T180" s="46">
        <v>0.7186701250658053</v>
      </c>
      <c r="U180" s="46">
        <v>0.81973428494678335</v>
      </c>
      <c r="V180" s="46">
        <v>0.95836791352386286</v>
      </c>
      <c r="W180" s="46">
        <v>1.0513444841178259</v>
      </c>
      <c r="X180" s="46">
        <v>1.0740226542920186</v>
      </c>
      <c r="Y180" s="46">
        <v>1.0121374572433504</v>
      </c>
      <c r="Z180" s="46">
        <v>0.87001787551528231</v>
      </c>
      <c r="AA180" s="46">
        <v>0.67325656445652315</v>
      </c>
      <c r="AB180" s="46">
        <v>0.46204126803586087</v>
      </c>
      <c r="AC180" s="46">
        <v>0.27648901865575309</v>
      </c>
      <c r="AD180" s="46">
        <v>0.14156809626971592</v>
      </c>
      <c r="AE180" s="46">
        <v>6.0737537160926107E-2</v>
      </c>
      <c r="AF180" s="46">
        <v>2.1338348211609064E-2</v>
      </c>
      <c r="AG180" s="46">
        <v>5.9861390392460297E-3</v>
      </c>
      <c r="AH180" s="46">
        <v>1.3047065058267853E-3</v>
      </c>
      <c r="AI180" s="46">
        <v>2.1445726560533233E-4</v>
      </c>
      <c r="AJ180" s="46">
        <v>2.574217338086096E-5</v>
      </c>
      <c r="AK180" s="46">
        <v>9.5822683342107364</v>
      </c>
      <c r="AL180" s="45">
        <v>9.5822683342107364</v>
      </c>
      <c r="AM180" s="45">
        <v>0.41203753837106166</v>
      </c>
      <c r="AN180" s="45">
        <v>0.91795392298019141</v>
      </c>
      <c r="AO180" s="45">
        <v>1.5370475251457318</v>
      </c>
      <c r="AP180" s="45">
        <v>2.2557176502115373</v>
      </c>
      <c r="AQ180" s="45">
        <v>3.0754519351583207</v>
      </c>
      <c r="AR180" s="45">
        <v>4.0338198486821835</v>
      </c>
      <c r="AS180" s="45">
        <v>5.0851643328000096</v>
      </c>
      <c r="AT180" s="45">
        <v>6.1591869870920277</v>
      </c>
      <c r="AU180" s="45">
        <v>7.1713244443353776</v>
      </c>
      <c r="AV180" s="45">
        <v>8.0413423198506599</v>
      </c>
      <c r="AW180" s="45">
        <v>8.7145988843071827</v>
      </c>
      <c r="AX180" s="45">
        <v>9.1766401523430439</v>
      </c>
      <c r="AY180" s="45">
        <v>9.4531291709987961</v>
      </c>
      <c r="AZ180" s="45">
        <v>9.5822683342107364</v>
      </c>
      <c r="BA180" s="45">
        <v>9.5822683342107364</v>
      </c>
      <c r="BB180" s="45">
        <v>9.5822683342107364</v>
      </c>
      <c r="BC180" s="45">
        <v>9.5822683342107364</v>
      </c>
      <c r="BD180" s="45">
        <v>9.5822683342107364</v>
      </c>
      <c r="BE180" s="45">
        <v>9.5822683342107364</v>
      </c>
      <c r="BF180" s="45">
        <v>9.5822683342107364</v>
      </c>
    </row>
    <row r="181" spans="1:58" ht="13.5" thickBot="1" x14ac:dyDescent="0.25">
      <c r="A181" s="6" t="s">
        <v>1350</v>
      </c>
      <c r="B181" s="6" t="s">
        <v>1350</v>
      </c>
      <c r="C181" s="6" t="s">
        <v>833</v>
      </c>
      <c r="D181" s="6" t="s">
        <v>1350</v>
      </c>
      <c r="E181" s="6">
        <v>-30.085285794546614</v>
      </c>
      <c r="F181" s="6" t="s">
        <v>833</v>
      </c>
      <c r="G181" s="21" t="s">
        <v>1158</v>
      </c>
      <c r="H181" s="21" t="s">
        <v>1159</v>
      </c>
      <c r="I181" s="21" t="s">
        <v>1160</v>
      </c>
      <c r="J181" s="21" t="s">
        <v>766</v>
      </c>
      <c r="K181" s="21" t="s">
        <v>833</v>
      </c>
      <c r="L181" s="21" t="s">
        <v>834</v>
      </c>
      <c r="M181" s="3">
        <v>-1.2570388685250136</v>
      </c>
      <c r="N181" s="3">
        <v>-30.085285794546614</v>
      </c>
      <c r="O181" s="21" t="s">
        <v>1170</v>
      </c>
      <c r="P181" s="21"/>
      <c r="Q181" s="46">
        <v>0.30203982183436168</v>
      </c>
      <c r="R181" s="46">
        <v>0.37085673134183045</v>
      </c>
      <c r="S181" s="46">
        <v>0.45382011075038947</v>
      </c>
      <c r="T181" s="46">
        <v>0.52681364273435183</v>
      </c>
      <c r="U181" s="46">
        <v>0.60089767149777074</v>
      </c>
      <c r="V181" s="46">
        <v>0.70252160761099791</v>
      </c>
      <c r="W181" s="46">
        <v>0.77067711336416722</v>
      </c>
      <c r="X181" s="46">
        <v>0.78730110958068145</v>
      </c>
      <c r="Y181" s="46">
        <v>0.74193681106395004</v>
      </c>
      <c r="Z181" s="46">
        <v>0.63775753333595142</v>
      </c>
      <c r="AA181" s="46">
        <v>0.4935237055856182</v>
      </c>
      <c r="AB181" s="46">
        <v>0.33869453455475557</v>
      </c>
      <c r="AC181" s="46">
        <v>0.20267739260866899</v>
      </c>
      <c r="AD181" s="46">
        <v>0.10377501706222657</v>
      </c>
      <c r="AE181" s="46">
        <v>4.452301840087021E-2</v>
      </c>
      <c r="AF181" s="46">
        <v>1.5641853695062803E-2</v>
      </c>
      <c r="AG181" s="46">
        <v>4.3880768146453229E-3</v>
      </c>
      <c r="AH181" s="46">
        <v>9.5640150196987838E-4</v>
      </c>
      <c r="AI181" s="46">
        <v>1.5720566274276195E-4</v>
      </c>
      <c r="AJ181" s="46">
        <v>1.887003182361153E-5</v>
      </c>
      <c r="AK181" s="46">
        <v>7.024181903124691</v>
      </c>
      <c r="AL181" s="45">
        <v>7.024181903124691</v>
      </c>
      <c r="AM181" s="45">
        <v>0.30203982183436168</v>
      </c>
      <c r="AN181" s="45">
        <v>0.67289655317619212</v>
      </c>
      <c r="AO181" s="45">
        <v>1.1267166639265815</v>
      </c>
      <c r="AP181" s="45">
        <v>1.6535303066609335</v>
      </c>
      <c r="AQ181" s="45">
        <v>2.254427978158704</v>
      </c>
      <c r="AR181" s="45">
        <v>2.9569495857697019</v>
      </c>
      <c r="AS181" s="45">
        <v>3.7276266991338689</v>
      </c>
      <c r="AT181" s="45">
        <v>4.5149278087145506</v>
      </c>
      <c r="AU181" s="45">
        <v>5.2568646197785007</v>
      </c>
      <c r="AV181" s="45">
        <v>5.8946221531144518</v>
      </c>
      <c r="AW181" s="45">
        <v>6.3881458587000699</v>
      </c>
      <c r="AX181" s="45">
        <v>6.7268403932548253</v>
      </c>
      <c r="AY181" s="45">
        <v>6.929517785863494</v>
      </c>
      <c r="AZ181" s="45">
        <v>7.024181903124691</v>
      </c>
      <c r="BA181" s="45">
        <v>7.024181903124691</v>
      </c>
      <c r="BB181" s="45">
        <v>7.024181903124691</v>
      </c>
      <c r="BC181" s="45">
        <v>7.024181903124691</v>
      </c>
      <c r="BD181" s="45">
        <v>7.024181903124691</v>
      </c>
      <c r="BE181" s="45">
        <v>7.024181903124691</v>
      </c>
      <c r="BF181" s="45">
        <v>7.024181903124691</v>
      </c>
    </row>
    <row r="182" spans="1:58" ht="13.5" thickBot="1" x14ac:dyDescent="0.25">
      <c r="A182" s="6" t="s">
        <v>1351</v>
      </c>
      <c r="B182" s="6" t="s">
        <v>1141</v>
      </c>
      <c r="C182" s="6" t="s">
        <v>833</v>
      </c>
      <c r="D182" s="6" t="s">
        <v>1351</v>
      </c>
      <c r="E182" s="6">
        <v>11.73572212253276</v>
      </c>
      <c r="F182" s="6" t="s">
        <v>833</v>
      </c>
      <c r="G182" s="21" t="s">
        <v>1158</v>
      </c>
      <c r="H182" s="21" t="s">
        <v>1159</v>
      </c>
      <c r="I182" s="21" t="s">
        <v>1160</v>
      </c>
      <c r="J182" s="21" t="s">
        <v>766</v>
      </c>
      <c r="K182" s="21" t="s">
        <v>833</v>
      </c>
      <c r="L182" s="21" t="s">
        <v>835</v>
      </c>
      <c r="M182" s="3">
        <v>7.272383996075984</v>
      </c>
      <c r="N182" s="3">
        <v>11.73572212253276</v>
      </c>
      <c r="O182" s="21" t="s">
        <v>1170</v>
      </c>
      <c r="P182" s="21"/>
      <c r="Q182" s="46">
        <v>1.139621023868872E-2</v>
      </c>
      <c r="R182" s="46">
        <v>1.3992728684372392E-2</v>
      </c>
      <c r="S182" s="46">
        <v>1.7123005043661634E-2</v>
      </c>
      <c r="T182" s="46">
        <v>1.9877110881433818E-2</v>
      </c>
      <c r="U182" s="46">
        <v>2.2672362057220778E-2</v>
      </c>
      <c r="V182" s="46">
        <v>2.6506716528084309E-2</v>
      </c>
      <c r="W182" s="46">
        <v>2.9078279667573991E-2</v>
      </c>
      <c r="X182" s="46">
        <v>2.9705516681355761E-2</v>
      </c>
      <c r="Y182" s="46">
        <v>2.799388448634401E-2</v>
      </c>
      <c r="Z182" s="46">
        <v>2.4063114880228626E-2</v>
      </c>
      <c r="AA182" s="46">
        <v>1.8621054245339809E-2</v>
      </c>
      <c r="AB182" s="46">
        <v>1.2779222617200275E-2</v>
      </c>
      <c r="AC182" s="46">
        <v>7.6471842777880916E-3</v>
      </c>
      <c r="AD182" s="46">
        <v>3.915516519583973E-3</v>
      </c>
      <c r="AE182" s="46">
        <v>1.6798900061448772E-3</v>
      </c>
      <c r="AF182" s="46">
        <v>5.901799708036583E-4</v>
      </c>
      <c r="AG182" s="46">
        <v>1.6556573772129172E-4</v>
      </c>
      <c r="AH182" s="46">
        <v>3.6085813197915321E-5</v>
      </c>
      <c r="AI182" s="46">
        <v>5.9314986098468595E-6</v>
      </c>
      <c r="AJ182" s="46">
        <v>7.1198177964280208E-7</v>
      </c>
      <c r="AK182" s="46">
        <v>0.26502814508578421</v>
      </c>
      <c r="AL182" s="45">
        <v>0.26502814508578421</v>
      </c>
      <c r="AM182" s="45">
        <v>1.139621023868872E-2</v>
      </c>
      <c r="AN182" s="45">
        <v>2.5388938923061113E-2</v>
      </c>
      <c r="AO182" s="45">
        <v>4.2511943966722747E-2</v>
      </c>
      <c r="AP182" s="45">
        <v>6.2389054848156565E-2</v>
      </c>
      <c r="AQ182" s="45">
        <v>8.5061416905377343E-2</v>
      </c>
      <c r="AR182" s="45">
        <v>0.11156813343346166</v>
      </c>
      <c r="AS182" s="45">
        <v>0.14064641310103565</v>
      </c>
      <c r="AT182" s="45">
        <v>0.17035192978239141</v>
      </c>
      <c r="AU182" s="45">
        <v>0.19834581426873543</v>
      </c>
      <c r="AV182" s="45">
        <v>0.22240892914896407</v>
      </c>
      <c r="AW182" s="45">
        <v>0.24102998339430387</v>
      </c>
      <c r="AX182" s="45">
        <v>0.25380920601150414</v>
      </c>
      <c r="AY182" s="45">
        <v>0.26145639028929224</v>
      </c>
      <c r="AZ182" s="45">
        <v>0.26502814508578421</v>
      </c>
      <c r="BA182" s="45">
        <v>0.26502814508578421</v>
      </c>
      <c r="BB182" s="45">
        <v>0.26502814508578421</v>
      </c>
      <c r="BC182" s="45">
        <v>0.26502814508578421</v>
      </c>
      <c r="BD182" s="45">
        <v>0.26502814508578421</v>
      </c>
      <c r="BE182" s="45">
        <v>0.26502814508578421</v>
      </c>
      <c r="BF182" s="45">
        <v>0.26502814508578421</v>
      </c>
    </row>
    <row r="183" spans="1:58" ht="13.5" thickBot="1" x14ac:dyDescent="0.25">
      <c r="A183" s="6" t="s">
        <v>1137</v>
      </c>
      <c r="B183" s="6" t="s">
        <v>1351</v>
      </c>
      <c r="C183" s="6" t="s">
        <v>812</v>
      </c>
      <c r="D183" s="6" t="s">
        <v>1137</v>
      </c>
      <c r="E183" s="6">
        <v>18.136872774278636</v>
      </c>
      <c r="F183" s="6" t="s">
        <v>810</v>
      </c>
      <c r="G183" s="21" t="s">
        <v>1158</v>
      </c>
      <c r="H183" s="21" t="s">
        <v>1159</v>
      </c>
      <c r="I183" s="21" t="s">
        <v>1160</v>
      </c>
      <c r="J183" s="21" t="s">
        <v>766</v>
      </c>
      <c r="K183" s="21" t="s">
        <v>812</v>
      </c>
      <c r="L183" s="21" t="s">
        <v>836</v>
      </c>
      <c r="M183" s="3">
        <v>11.730157524408284</v>
      </c>
      <c r="N183" s="3">
        <v>18.136872774278636</v>
      </c>
      <c r="O183" s="21" t="s">
        <v>1171</v>
      </c>
      <c r="P183" s="21"/>
      <c r="Q183" s="46">
        <v>0.15029023496757227</v>
      </c>
      <c r="R183" s="46">
        <v>0.15029023496757227</v>
      </c>
      <c r="S183" s="46">
        <v>0.15029023496757227</v>
      </c>
      <c r="T183" s="46">
        <v>0.15029023496757227</v>
      </c>
      <c r="U183" s="46">
        <v>0.15029023496757227</v>
      </c>
      <c r="V183" s="46">
        <v>0.13526121147081499</v>
      </c>
      <c r="W183" s="46">
        <v>0.10820896917665204</v>
      </c>
      <c r="X183" s="46">
        <v>8.6567175341321606E-2</v>
      </c>
      <c r="Y183" s="46">
        <v>6.9253740273057293E-2</v>
      </c>
      <c r="Z183" s="46">
        <v>5.5402992218445829E-2</v>
      </c>
      <c r="AA183" s="46">
        <v>4.4322393774756663E-2</v>
      </c>
      <c r="AB183" s="46">
        <v>3.5457915019805331E-2</v>
      </c>
      <c r="AC183" s="46">
        <v>2.8366332015844264E-2</v>
      </c>
      <c r="AD183" s="46">
        <v>2.2693065612675409E-2</v>
      </c>
      <c r="AE183" s="46">
        <v>1.8154452490140329E-2</v>
      </c>
      <c r="AF183" s="46">
        <v>1.4523561992112263E-2</v>
      </c>
      <c r="AG183" s="46">
        <v>9.9061829294220716E-5</v>
      </c>
      <c r="AH183" s="46">
        <v>3.5379224747946878E-5</v>
      </c>
      <c r="AI183" s="46">
        <v>1.2061099345960322E-5</v>
      </c>
      <c r="AJ183" s="46">
        <v>3.9329671780603871E-6</v>
      </c>
      <c r="AK183" s="46">
        <v>1.3740872403117708</v>
      </c>
      <c r="AL183" s="45">
        <v>1.3698134193440537</v>
      </c>
      <c r="AM183" s="45">
        <v>0.15029023496757227</v>
      </c>
      <c r="AN183" s="45">
        <v>0.30058046993514453</v>
      </c>
      <c r="AO183" s="45">
        <v>0.4508707049027168</v>
      </c>
      <c r="AP183" s="45">
        <v>0.60116093987028907</v>
      </c>
      <c r="AQ183" s="45">
        <v>0.75145117483786139</v>
      </c>
      <c r="AR183" s="45">
        <v>0.88671238630867633</v>
      </c>
      <c r="AS183" s="45">
        <v>0.99492135548532834</v>
      </c>
      <c r="AT183" s="45">
        <v>1.08148853082665</v>
      </c>
      <c r="AU183" s="45">
        <v>1.1507422710997073</v>
      </c>
      <c r="AV183" s="45">
        <v>1.2061452633181531</v>
      </c>
      <c r="AW183" s="45">
        <v>1.2504676570929099</v>
      </c>
      <c r="AX183" s="45">
        <v>1.2859255721127152</v>
      </c>
      <c r="AY183" s="45">
        <v>1.3142919041285595</v>
      </c>
      <c r="AZ183" s="45">
        <v>1.3369849697412348</v>
      </c>
      <c r="BA183" s="45">
        <v>1.3551394222313751</v>
      </c>
      <c r="BB183" s="45">
        <v>1.3696629842234873</v>
      </c>
      <c r="BC183" s="45">
        <v>1.3697620460527815</v>
      </c>
      <c r="BD183" s="45">
        <v>1.3697974252775296</v>
      </c>
      <c r="BE183" s="45">
        <v>1.3698094863768755</v>
      </c>
      <c r="BF183" s="45">
        <v>1.3698134193440537</v>
      </c>
    </row>
    <row r="184" spans="1:58" ht="13.5" thickBot="1" x14ac:dyDescent="0.25">
      <c r="A184" s="6" t="s">
        <v>1350</v>
      </c>
      <c r="B184" s="6" t="s">
        <v>1350</v>
      </c>
      <c r="C184" s="6" t="s">
        <v>812</v>
      </c>
      <c r="D184" s="6" t="s">
        <v>1350</v>
      </c>
      <c r="E184" s="6">
        <v>4.2988451338741021</v>
      </c>
      <c r="F184" s="6" t="s">
        <v>771</v>
      </c>
      <c r="G184" s="21" t="s">
        <v>1158</v>
      </c>
      <c r="H184" s="21" t="s">
        <v>1159</v>
      </c>
      <c r="I184" s="21" t="s">
        <v>1160</v>
      </c>
      <c r="J184" s="21" t="s">
        <v>766</v>
      </c>
      <c r="K184" s="21" t="s">
        <v>812</v>
      </c>
      <c r="L184" s="21" t="s">
        <v>837</v>
      </c>
      <c r="M184" s="3">
        <v>2.7393983347199278</v>
      </c>
      <c r="N184" s="3">
        <v>4.2988451338741021</v>
      </c>
      <c r="O184" s="21" t="s">
        <v>1171</v>
      </c>
      <c r="P184" s="21"/>
      <c r="Q184" s="46">
        <v>9.9752931763214939E-2</v>
      </c>
      <c r="R184" s="46">
        <v>9.9752931763214939E-2</v>
      </c>
      <c r="S184" s="46">
        <v>9.9752931763214939E-2</v>
      </c>
      <c r="T184" s="46">
        <v>9.9752931763214939E-2</v>
      </c>
      <c r="U184" s="46">
        <v>9.9752931763214939E-2</v>
      </c>
      <c r="V184" s="46">
        <v>8.977763858689343E-2</v>
      </c>
      <c r="W184" s="46">
        <v>7.182211086951476E-2</v>
      </c>
      <c r="X184" s="46">
        <v>5.7457688695611804E-2</v>
      </c>
      <c r="Y184" s="46">
        <v>4.5966150956489434E-2</v>
      </c>
      <c r="Z184" s="46">
        <v>3.677292076519155E-2</v>
      </c>
      <c r="AA184" s="46">
        <v>2.9418336612153245E-2</v>
      </c>
      <c r="AB184" s="46">
        <v>2.3534669289722591E-2</v>
      </c>
      <c r="AC184" s="46">
        <v>1.8827735431778077E-2</v>
      </c>
      <c r="AD184" s="46">
        <v>1.5062188345422464E-2</v>
      </c>
      <c r="AE184" s="46">
        <v>1.2049750676337968E-2</v>
      </c>
      <c r="AF184" s="46">
        <v>9.6398005410703747E-3</v>
      </c>
      <c r="AG184" s="46">
        <v>6.5750831383408229E-5</v>
      </c>
      <c r="AH184" s="46">
        <v>2.3482439779795886E-5</v>
      </c>
      <c r="AI184" s="46">
        <v>8.0053771977037139E-6</v>
      </c>
      <c r="AJ184" s="46">
        <v>2.610449086227544E-6</v>
      </c>
      <c r="AK184" s="46">
        <v>0.91203018445675788</v>
      </c>
      <c r="AL184" s="45">
        <v>0.90919349868370758</v>
      </c>
      <c r="AM184" s="45">
        <v>9.9752931763214939E-2</v>
      </c>
      <c r="AN184" s="45">
        <v>0.19950586352642988</v>
      </c>
      <c r="AO184" s="45">
        <v>0.29925879528964483</v>
      </c>
      <c r="AP184" s="45">
        <v>0.39901172705285975</v>
      </c>
      <c r="AQ184" s="45">
        <v>0.49876465881607468</v>
      </c>
      <c r="AR184" s="45">
        <v>0.58854229740296815</v>
      </c>
      <c r="AS184" s="45">
        <v>0.66036440827248288</v>
      </c>
      <c r="AT184" s="45">
        <v>0.71782209696809474</v>
      </c>
      <c r="AU184" s="45">
        <v>0.76378824792458422</v>
      </c>
      <c r="AV184" s="45">
        <v>0.80056116868977578</v>
      </c>
      <c r="AW184" s="45">
        <v>0.82997950530192899</v>
      </c>
      <c r="AX184" s="45">
        <v>0.85351417459165158</v>
      </c>
      <c r="AY184" s="45">
        <v>0.87234191002342965</v>
      </c>
      <c r="AZ184" s="45">
        <v>0.88740409836885215</v>
      </c>
      <c r="BA184" s="45">
        <v>0.8994538490451901</v>
      </c>
      <c r="BB184" s="45">
        <v>0.90909364958626049</v>
      </c>
      <c r="BC184" s="45">
        <v>0.90915940041764387</v>
      </c>
      <c r="BD184" s="45">
        <v>0.90918288285742366</v>
      </c>
      <c r="BE184" s="45">
        <v>0.90919088823462135</v>
      </c>
      <c r="BF184" s="45">
        <v>0.90919349868370758</v>
      </c>
    </row>
    <row r="185" spans="1:58" ht="13.5" thickBot="1" x14ac:dyDescent="0.25">
      <c r="A185" s="6" t="s">
        <v>1351</v>
      </c>
      <c r="B185" s="6" t="s">
        <v>1141</v>
      </c>
      <c r="C185" s="6" t="s">
        <v>812</v>
      </c>
      <c r="D185" s="6" t="s">
        <v>1351</v>
      </c>
      <c r="E185" s="6">
        <v>14.988359526590287</v>
      </c>
      <c r="F185" s="6" t="s">
        <v>810</v>
      </c>
      <c r="G185" s="21" t="s">
        <v>1158</v>
      </c>
      <c r="H185" s="21" t="s">
        <v>1159</v>
      </c>
      <c r="I185" s="21" t="s">
        <v>1160</v>
      </c>
      <c r="J185" s="21" t="s">
        <v>766</v>
      </c>
      <c r="K185" s="21" t="s">
        <v>812</v>
      </c>
      <c r="L185" s="21" t="s">
        <v>838</v>
      </c>
      <c r="M185" s="3">
        <v>9.6105876018126555</v>
      </c>
      <c r="N185" s="3">
        <v>14.988359526590287</v>
      </c>
      <c r="O185" s="21" t="s">
        <v>1171</v>
      </c>
      <c r="P185" s="21"/>
      <c r="Q185" s="46">
        <v>1.84684738616321</v>
      </c>
      <c r="R185" s="46">
        <v>1.84684738616321</v>
      </c>
      <c r="S185" s="46">
        <v>1.84684738616321</v>
      </c>
      <c r="T185" s="46">
        <v>1.84684738616321</v>
      </c>
      <c r="U185" s="46">
        <v>1.84684738616321</v>
      </c>
      <c r="V185" s="46">
        <v>1.6621626475468891</v>
      </c>
      <c r="W185" s="46">
        <v>1.3297301180375114</v>
      </c>
      <c r="X185" s="46">
        <v>1.063784094430009</v>
      </c>
      <c r="Y185" s="46">
        <v>0.85102727554400737</v>
      </c>
      <c r="Z185" s="46">
        <v>0.68082182043520567</v>
      </c>
      <c r="AA185" s="46">
        <v>0.54465745634816454</v>
      </c>
      <c r="AB185" s="46">
        <v>0.43572596507853173</v>
      </c>
      <c r="AC185" s="46">
        <v>0.34858077206282534</v>
      </c>
      <c r="AD185" s="46">
        <v>0.27886461765026033</v>
      </c>
      <c r="AE185" s="46">
        <v>0.22309169412020824</v>
      </c>
      <c r="AF185" s="46">
        <v>0.17847335529616656</v>
      </c>
      <c r="AG185" s="46">
        <v>1.2173251345308812E-3</v>
      </c>
      <c r="AH185" s="46">
        <v>4.3475897661830585E-4</v>
      </c>
      <c r="AI185" s="46">
        <v>1.4821328748436551E-4</v>
      </c>
      <c r="AJ185" s="46">
        <v>4.8330419832225089E-5</v>
      </c>
      <c r="AK185" s="46">
        <v>16.885524390041521</v>
      </c>
      <c r="AL185" s="45">
        <v>16.833005375184293</v>
      </c>
      <c r="AM185" s="45">
        <v>1.84684738616321</v>
      </c>
      <c r="AN185" s="45">
        <v>3.69369477232642</v>
      </c>
      <c r="AO185" s="45">
        <v>5.5405421584896297</v>
      </c>
      <c r="AP185" s="45">
        <v>7.3873895446528399</v>
      </c>
      <c r="AQ185" s="45">
        <v>9.2342369308160492</v>
      </c>
      <c r="AR185" s="45">
        <v>10.896399578362939</v>
      </c>
      <c r="AS185" s="45">
        <v>12.22612969640045</v>
      </c>
      <c r="AT185" s="45">
        <v>13.289913790830459</v>
      </c>
      <c r="AU185" s="45">
        <v>14.140941066374467</v>
      </c>
      <c r="AV185" s="45">
        <v>14.821762886809672</v>
      </c>
      <c r="AW185" s="45">
        <v>15.366420343157838</v>
      </c>
      <c r="AX185" s="45">
        <v>15.80214630823637</v>
      </c>
      <c r="AY185" s="45">
        <v>16.150727080299195</v>
      </c>
      <c r="AZ185" s="45">
        <v>16.429591697949455</v>
      </c>
      <c r="BA185" s="45">
        <v>16.652683392069662</v>
      </c>
      <c r="BB185" s="45">
        <v>16.831156747365828</v>
      </c>
      <c r="BC185" s="45">
        <v>16.832374072500357</v>
      </c>
      <c r="BD185" s="45">
        <v>16.832808831476974</v>
      </c>
      <c r="BE185" s="45">
        <v>16.832957044764459</v>
      </c>
      <c r="BF185" s="45">
        <v>16.833005375184293</v>
      </c>
    </row>
    <row r="186" spans="1:58" ht="13.5" thickBot="1" x14ac:dyDescent="0.25">
      <c r="A186" s="6" t="s">
        <v>1359</v>
      </c>
      <c r="B186" s="6" t="s">
        <v>1359</v>
      </c>
      <c r="C186" s="6" t="s">
        <v>812</v>
      </c>
      <c r="D186" s="6" t="s">
        <v>1359</v>
      </c>
      <c r="E186" s="6">
        <v>9999</v>
      </c>
      <c r="F186" s="6" t="s">
        <v>799</v>
      </c>
      <c r="G186" s="21" t="s">
        <v>1158</v>
      </c>
      <c r="H186" s="21" t="s">
        <v>1159</v>
      </c>
      <c r="I186" s="21" t="s">
        <v>1160</v>
      </c>
      <c r="J186" s="21" t="s">
        <v>766</v>
      </c>
      <c r="K186" s="21" t="s">
        <v>812</v>
      </c>
      <c r="L186" s="21" t="s">
        <v>839</v>
      </c>
      <c r="M186" s="3">
        <v>9999</v>
      </c>
      <c r="N186" s="3">
        <v>9999</v>
      </c>
      <c r="O186" s="21" t="s">
        <v>1165</v>
      </c>
      <c r="P186" s="21"/>
      <c r="Q186" s="46">
        <v>0</v>
      </c>
      <c r="R186" s="46">
        <v>0</v>
      </c>
      <c r="S186" s="46">
        <v>0</v>
      </c>
      <c r="T186" s="46">
        <v>0</v>
      </c>
      <c r="U186" s="46">
        <v>0</v>
      </c>
      <c r="V186" s="46">
        <v>0</v>
      </c>
      <c r="W186" s="46">
        <v>0</v>
      </c>
      <c r="X186" s="46">
        <v>0</v>
      </c>
      <c r="Y186" s="46">
        <v>0</v>
      </c>
      <c r="Z186" s="46">
        <v>0</v>
      </c>
      <c r="AA186" s="46">
        <v>0</v>
      </c>
      <c r="AB186" s="46">
        <v>0</v>
      </c>
      <c r="AC186" s="46">
        <v>0</v>
      </c>
      <c r="AD186" s="46">
        <v>0</v>
      </c>
      <c r="AE186" s="46">
        <v>0</v>
      </c>
      <c r="AF186" s="46">
        <v>0</v>
      </c>
      <c r="AG186" s="46">
        <v>0</v>
      </c>
      <c r="AH186" s="46">
        <v>0</v>
      </c>
      <c r="AI186" s="46">
        <v>0</v>
      </c>
      <c r="AJ186" s="46">
        <v>0</v>
      </c>
      <c r="AK186" s="46">
        <v>0</v>
      </c>
      <c r="AL186" s="45">
        <v>0</v>
      </c>
      <c r="AM186" s="45">
        <v>0</v>
      </c>
      <c r="AN186" s="45">
        <v>0</v>
      </c>
      <c r="AO186" s="45">
        <v>0</v>
      </c>
      <c r="AP186" s="45">
        <v>0</v>
      </c>
      <c r="AQ186" s="45">
        <v>0</v>
      </c>
      <c r="AR186" s="45">
        <v>0</v>
      </c>
      <c r="AS186" s="45">
        <v>0</v>
      </c>
      <c r="AT186" s="45">
        <v>0</v>
      </c>
      <c r="AU186" s="45">
        <v>0</v>
      </c>
      <c r="AV186" s="45">
        <v>0</v>
      </c>
      <c r="AW186" s="45">
        <v>0</v>
      </c>
      <c r="AX186" s="45">
        <v>0</v>
      </c>
      <c r="AY186" s="45">
        <v>0</v>
      </c>
      <c r="AZ186" s="45">
        <v>0</v>
      </c>
      <c r="BA186" s="45">
        <v>0</v>
      </c>
      <c r="BB186" s="45">
        <v>0</v>
      </c>
      <c r="BC186" s="45">
        <v>0</v>
      </c>
      <c r="BD186" s="45">
        <v>0</v>
      </c>
      <c r="BE186" s="45">
        <v>0</v>
      </c>
      <c r="BF186" s="45">
        <v>0</v>
      </c>
    </row>
    <row r="187" spans="1:58" ht="13.5" thickBot="1" x14ac:dyDescent="0.25">
      <c r="A187" s="6" t="s">
        <v>1359</v>
      </c>
      <c r="B187" s="6" t="s">
        <v>1359</v>
      </c>
      <c r="C187" s="6" t="s">
        <v>812</v>
      </c>
      <c r="D187" s="6" t="s">
        <v>1359</v>
      </c>
      <c r="E187" s="6">
        <v>9999</v>
      </c>
      <c r="F187" s="6" t="s">
        <v>840</v>
      </c>
      <c r="G187" s="21" t="s">
        <v>1158</v>
      </c>
      <c r="H187" s="21" t="s">
        <v>1159</v>
      </c>
      <c r="I187" s="21" t="s">
        <v>1160</v>
      </c>
      <c r="J187" s="21" t="s">
        <v>766</v>
      </c>
      <c r="K187" s="21" t="s">
        <v>812</v>
      </c>
      <c r="L187" s="21" t="s">
        <v>841</v>
      </c>
      <c r="M187" s="3">
        <v>9999</v>
      </c>
      <c r="N187" s="3">
        <v>9999</v>
      </c>
      <c r="O187" s="21" t="s">
        <v>1165</v>
      </c>
      <c r="P187" s="21"/>
      <c r="Q187" s="46">
        <v>0</v>
      </c>
      <c r="R187" s="46">
        <v>0</v>
      </c>
      <c r="S187" s="46">
        <v>0</v>
      </c>
      <c r="T187" s="46">
        <v>0</v>
      </c>
      <c r="U187" s="46">
        <v>0</v>
      </c>
      <c r="V187" s="46">
        <v>0</v>
      </c>
      <c r="W187" s="46">
        <v>0</v>
      </c>
      <c r="X187" s="46">
        <v>0</v>
      </c>
      <c r="Y187" s="46">
        <v>0</v>
      </c>
      <c r="Z187" s="46">
        <v>0</v>
      </c>
      <c r="AA187" s="46">
        <v>0</v>
      </c>
      <c r="AB187" s="46">
        <v>0</v>
      </c>
      <c r="AC187" s="46">
        <v>0</v>
      </c>
      <c r="AD187" s="46">
        <v>0</v>
      </c>
      <c r="AE187" s="46">
        <v>0</v>
      </c>
      <c r="AF187" s="46">
        <v>0</v>
      </c>
      <c r="AG187" s="46">
        <v>0</v>
      </c>
      <c r="AH187" s="46">
        <v>0</v>
      </c>
      <c r="AI187" s="46">
        <v>0</v>
      </c>
      <c r="AJ187" s="46">
        <v>0</v>
      </c>
      <c r="AK187" s="46">
        <v>0</v>
      </c>
      <c r="AL187" s="45">
        <v>0</v>
      </c>
      <c r="AM187" s="45">
        <v>0</v>
      </c>
      <c r="AN187" s="45">
        <v>0</v>
      </c>
      <c r="AO187" s="45">
        <v>0</v>
      </c>
      <c r="AP187" s="45">
        <v>0</v>
      </c>
      <c r="AQ187" s="45">
        <v>0</v>
      </c>
      <c r="AR187" s="45">
        <v>0</v>
      </c>
      <c r="AS187" s="45">
        <v>0</v>
      </c>
      <c r="AT187" s="45">
        <v>0</v>
      </c>
      <c r="AU187" s="45">
        <v>0</v>
      </c>
      <c r="AV187" s="45">
        <v>0</v>
      </c>
      <c r="AW187" s="45">
        <v>0</v>
      </c>
      <c r="AX187" s="45">
        <v>0</v>
      </c>
      <c r="AY187" s="45">
        <v>0</v>
      </c>
      <c r="AZ187" s="45">
        <v>0</v>
      </c>
      <c r="BA187" s="45">
        <v>0</v>
      </c>
      <c r="BB187" s="45">
        <v>0</v>
      </c>
      <c r="BC187" s="45">
        <v>0</v>
      </c>
      <c r="BD187" s="45">
        <v>0</v>
      </c>
      <c r="BE187" s="45">
        <v>0</v>
      </c>
      <c r="BF187" s="45">
        <v>0</v>
      </c>
    </row>
    <row r="188" spans="1:58" ht="13.5" thickBot="1" x14ac:dyDescent="0.25">
      <c r="A188" s="6" t="s">
        <v>1350</v>
      </c>
      <c r="B188" s="6" t="s">
        <v>1350</v>
      </c>
      <c r="C188" s="6" t="s">
        <v>812</v>
      </c>
      <c r="D188" s="6" t="s">
        <v>1350</v>
      </c>
      <c r="E188" s="6">
        <v>4.2988451338741021</v>
      </c>
      <c r="F188" s="6" t="s">
        <v>771</v>
      </c>
      <c r="G188" s="21" t="s">
        <v>1158</v>
      </c>
      <c r="H188" s="21" t="s">
        <v>1159</v>
      </c>
      <c r="I188" s="21" t="s">
        <v>1160</v>
      </c>
      <c r="J188" s="21" t="s">
        <v>766</v>
      </c>
      <c r="K188" s="21" t="s">
        <v>812</v>
      </c>
      <c r="L188" s="21" t="s">
        <v>842</v>
      </c>
      <c r="M188" s="3">
        <v>2.7393983347199273</v>
      </c>
      <c r="N188" s="3">
        <v>4.2988451338741021</v>
      </c>
      <c r="O188" s="21" t="s">
        <v>1171</v>
      </c>
      <c r="P188" s="21"/>
      <c r="Q188" s="46">
        <v>0.59020979211956792</v>
      </c>
      <c r="R188" s="46">
        <v>0.59020979211956792</v>
      </c>
      <c r="S188" s="46">
        <v>0.59020979211956792</v>
      </c>
      <c r="T188" s="46">
        <v>0.59020979211956792</v>
      </c>
      <c r="U188" s="46">
        <v>0.59020979211956792</v>
      </c>
      <c r="V188" s="46">
        <v>0.531188812907611</v>
      </c>
      <c r="W188" s="46">
        <v>0.42495105032608887</v>
      </c>
      <c r="X188" s="46">
        <v>0.33996084026087109</v>
      </c>
      <c r="Y188" s="46">
        <v>0.2719686722086968</v>
      </c>
      <c r="Z188" s="46">
        <v>0.21757493776695755</v>
      </c>
      <c r="AA188" s="46">
        <v>0.17405995021356599</v>
      </c>
      <c r="AB188" s="46">
        <v>0.13924796017085278</v>
      </c>
      <c r="AC188" s="46">
        <v>0.11139836813668223</v>
      </c>
      <c r="AD188" s="46">
        <v>8.9118694509345786E-2</v>
      </c>
      <c r="AE188" s="46">
        <v>7.1294955607476618E-2</v>
      </c>
      <c r="AF188" s="46">
        <v>5.7035964485981291E-2</v>
      </c>
      <c r="AG188" s="46">
        <v>3.8902901234628767E-4</v>
      </c>
      <c r="AH188" s="46">
        <v>1.389389329808598E-4</v>
      </c>
      <c r="AI188" s="46">
        <v>4.7365545334656336E-5</v>
      </c>
      <c r="AJ188" s="46">
        <v>1.544528652228776E-5</v>
      </c>
      <c r="AK188" s="46">
        <v>5.3962238107721925</v>
      </c>
      <c r="AL188" s="45">
        <v>5.3794399459691551</v>
      </c>
      <c r="AM188" s="45">
        <v>0.59020979211956792</v>
      </c>
      <c r="AN188" s="45">
        <v>1.1804195842391358</v>
      </c>
      <c r="AO188" s="45">
        <v>1.7706293763587038</v>
      </c>
      <c r="AP188" s="45">
        <v>2.3608391684782717</v>
      </c>
      <c r="AQ188" s="45">
        <v>2.9510489605978396</v>
      </c>
      <c r="AR188" s="45">
        <v>3.4822377735054504</v>
      </c>
      <c r="AS188" s="45">
        <v>3.9071888238315391</v>
      </c>
      <c r="AT188" s="45">
        <v>4.2471496640924098</v>
      </c>
      <c r="AU188" s="45">
        <v>4.5191183363011067</v>
      </c>
      <c r="AV188" s="45">
        <v>4.7366932740680641</v>
      </c>
      <c r="AW188" s="45">
        <v>4.9107532242816303</v>
      </c>
      <c r="AX188" s="45">
        <v>5.0500011844524835</v>
      </c>
      <c r="AY188" s="45">
        <v>5.1613995525891658</v>
      </c>
      <c r="AZ188" s="45">
        <v>5.2505182470985119</v>
      </c>
      <c r="BA188" s="45">
        <v>5.3218132027059886</v>
      </c>
      <c r="BB188" s="45">
        <v>5.3788491671919703</v>
      </c>
      <c r="BC188" s="45">
        <v>5.3792381962043168</v>
      </c>
      <c r="BD188" s="45">
        <v>5.3793771351372976</v>
      </c>
      <c r="BE188" s="45">
        <v>5.3794245006826324</v>
      </c>
      <c r="BF188" s="45">
        <v>5.3794399459691551</v>
      </c>
    </row>
    <row r="189" spans="1:58" ht="13.5" thickBot="1" x14ac:dyDescent="0.25">
      <c r="A189" s="6" t="s">
        <v>1137</v>
      </c>
      <c r="B189" s="6" t="s">
        <v>1351</v>
      </c>
      <c r="C189" s="6" t="s">
        <v>812</v>
      </c>
      <c r="D189" s="6" t="s">
        <v>1137</v>
      </c>
      <c r="E189" s="6">
        <v>18.983340653189746</v>
      </c>
      <c r="F189" s="6" t="s">
        <v>810</v>
      </c>
      <c r="G189" s="21" t="s">
        <v>1158</v>
      </c>
      <c r="H189" s="21" t="s">
        <v>1159</v>
      </c>
      <c r="I189" s="21" t="s">
        <v>1160</v>
      </c>
      <c r="J189" s="21" t="s">
        <v>766</v>
      </c>
      <c r="K189" s="21" t="s">
        <v>812</v>
      </c>
      <c r="L189" s="21" t="s">
        <v>843</v>
      </c>
      <c r="M189" s="3">
        <v>12.299997228243285</v>
      </c>
      <c r="N189" s="3">
        <v>18.983340653189746</v>
      </c>
      <c r="O189" s="21" t="s">
        <v>1171</v>
      </c>
      <c r="P189" s="21"/>
      <c r="Q189" s="46">
        <v>4.1083011004589144E-2</v>
      </c>
      <c r="R189" s="46">
        <v>4.1083011004589144E-2</v>
      </c>
      <c r="S189" s="46">
        <v>4.1083011004589144E-2</v>
      </c>
      <c r="T189" s="46">
        <v>4.1083011004589144E-2</v>
      </c>
      <c r="U189" s="46">
        <v>4.1083011004589144E-2</v>
      </c>
      <c r="V189" s="46">
        <v>3.6974709904130224E-2</v>
      </c>
      <c r="W189" s="46">
        <v>2.9579767923304186E-2</v>
      </c>
      <c r="X189" s="46">
        <v>2.3663814338643344E-2</v>
      </c>
      <c r="Y189" s="46">
        <v>1.8931051470914676E-2</v>
      </c>
      <c r="Z189" s="46">
        <v>1.5144841176731743E-2</v>
      </c>
      <c r="AA189" s="46">
        <v>1.2115872941385395E-2</v>
      </c>
      <c r="AB189" s="46">
        <v>9.6926983531083165E-3</v>
      </c>
      <c r="AC189" s="46">
        <v>7.7541586824866511E-3</v>
      </c>
      <c r="AD189" s="46">
        <v>6.2033269459893219E-3</v>
      </c>
      <c r="AE189" s="46">
        <v>4.9626615567914577E-3</v>
      </c>
      <c r="AF189" s="46">
        <v>3.9701292454331653E-3</v>
      </c>
      <c r="AG189" s="46">
        <v>2.7079325705408088E-5</v>
      </c>
      <c r="AH189" s="46">
        <v>9.6711877519344416E-6</v>
      </c>
      <c r="AI189" s="46">
        <v>3.29699582454206E-6</v>
      </c>
      <c r="AJ189" s="46">
        <v>1.0751073340979615E-6</v>
      </c>
      <c r="AK189" s="46">
        <v>0.37561749256147242</v>
      </c>
      <c r="AL189" s="45">
        <v>0.3744492101784801</v>
      </c>
      <c r="AM189" s="45">
        <v>4.1083011004589144E-2</v>
      </c>
      <c r="AN189" s="45">
        <v>8.2166022009178288E-2</v>
      </c>
      <c r="AO189" s="45">
        <v>0.12324903301376744</v>
      </c>
      <c r="AP189" s="45">
        <v>0.16433204401835658</v>
      </c>
      <c r="AQ189" s="45">
        <v>0.20541505502294571</v>
      </c>
      <c r="AR189" s="45">
        <v>0.24238976492707592</v>
      </c>
      <c r="AS189" s="45">
        <v>0.27196953285038011</v>
      </c>
      <c r="AT189" s="45">
        <v>0.29563334718902345</v>
      </c>
      <c r="AU189" s="45">
        <v>0.31456439865993813</v>
      </c>
      <c r="AV189" s="45">
        <v>0.32970923983666989</v>
      </c>
      <c r="AW189" s="45">
        <v>0.34182511277805527</v>
      </c>
      <c r="AX189" s="45">
        <v>0.35151781113116359</v>
      </c>
      <c r="AY189" s="45">
        <v>0.35927196981365023</v>
      </c>
      <c r="AZ189" s="45">
        <v>0.36547529675963952</v>
      </c>
      <c r="BA189" s="45">
        <v>0.370437958316431</v>
      </c>
      <c r="BB189" s="45">
        <v>0.37440808756186417</v>
      </c>
      <c r="BC189" s="45">
        <v>0.37443516688756956</v>
      </c>
      <c r="BD189" s="45">
        <v>0.37444483807532147</v>
      </c>
      <c r="BE189" s="45">
        <v>0.37444813507114599</v>
      </c>
      <c r="BF189" s="45">
        <v>0.3744492101784801</v>
      </c>
    </row>
    <row r="190" spans="1:58" ht="13.5" thickBot="1" x14ac:dyDescent="0.25">
      <c r="A190" s="6" t="s">
        <v>1350</v>
      </c>
      <c r="B190" s="6" t="s">
        <v>1350</v>
      </c>
      <c r="C190" s="6" t="s">
        <v>812</v>
      </c>
      <c r="D190" s="6" t="s">
        <v>1350</v>
      </c>
      <c r="E190" s="6">
        <v>4.2988451338741029</v>
      </c>
      <c r="F190" s="6" t="s">
        <v>771</v>
      </c>
      <c r="G190" s="21" t="s">
        <v>1158</v>
      </c>
      <c r="H190" s="21" t="s">
        <v>1159</v>
      </c>
      <c r="I190" s="21" t="s">
        <v>1160</v>
      </c>
      <c r="J190" s="21" t="s">
        <v>766</v>
      </c>
      <c r="K190" s="21" t="s">
        <v>812</v>
      </c>
      <c r="L190" s="21" t="s">
        <v>844</v>
      </c>
      <c r="M190" s="3">
        <v>2.7393983347199278</v>
      </c>
      <c r="N190" s="3">
        <v>4.2988451338741029</v>
      </c>
      <c r="O190" s="21" t="s">
        <v>1171</v>
      </c>
      <c r="P190" s="21"/>
      <c r="Q190" s="46">
        <v>5.0669046905659938E-2</v>
      </c>
      <c r="R190" s="46">
        <v>5.0669046905659938E-2</v>
      </c>
      <c r="S190" s="46">
        <v>5.0669046905659938E-2</v>
      </c>
      <c r="T190" s="46">
        <v>5.0669046905659938E-2</v>
      </c>
      <c r="U190" s="46">
        <v>5.0669046905659938E-2</v>
      </c>
      <c r="V190" s="46">
        <v>4.5602142215093941E-2</v>
      </c>
      <c r="W190" s="46">
        <v>3.6481713772075167E-2</v>
      </c>
      <c r="X190" s="46">
        <v>2.9185371017660125E-2</v>
      </c>
      <c r="Y190" s="46">
        <v>2.3348296814128103E-2</v>
      </c>
      <c r="Z190" s="46">
        <v>1.8678637451302483E-2</v>
      </c>
      <c r="AA190" s="46">
        <v>1.4942909961041983E-2</v>
      </c>
      <c r="AB190" s="46">
        <v>1.1954327968833587E-2</v>
      </c>
      <c r="AC190" s="46">
        <v>9.5634623750668717E-3</v>
      </c>
      <c r="AD190" s="46">
        <v>7.6507699000534952E-3</v>
      </c>
      <c r="AE190" s="46">
        <v>6.1206159200427974E-3</v>
      </c>
      <c r="AF190" s="46">
        <v>4.8964927360342376E-3</v>
      </c>
      <c r="AG190" s="46">
        <v>3.3397835036669977E-5</v>
      </c>
      <c r="AH190" s="46">
        <v>1.1927798227385809E-5</v>
      </c>
      <c r="AI190" s="46">
        <v>4.06629485026854E-6</v>
      </c>
      <c r="AJ190" s="46">
        <v>1.3259657120541521E-6</v>
      </c>
      <c r="AK190" s="46">
        <v>0.46326157415914931</v>
      </c>
      <c r="AL190" s="45">
        <v>0.46182069255345898</v>
      </c>
      <c r="AM190" s="45">
        <v>5.0669046905659938E-2</v>
      </c>
      <c r="AN190" s="45">
        <v>0.10133809381131988</v>
      </c>
      <c r="AO190" s="45">
        <v>0.15200714071697982</v>
      </c>
      <c r="AP190" s="45">
        <v>0.20267618762263975</v>
      </c>
      <c r="AQ190" s="45">
        <v>0.25334523452829971</v>
      </c>
      <c r="AR190" s="45">
        <v>0.29894737674339367</v>
      </c>
      <c r="AS190" s="45">
        <v>0.33542909051546882</v>
      </c>
      <c r="AT190" s="45">
        <v>0.36461446153312893</v>
      </c>
      <c r="AU190" s="45">
        <v>0.38796275834725702</v>
      </c>
      <c r="AV190" s="45">
        <v>0.40664139579855951</v>
      </c>
      <c r="AW190" s="45">
        <v>0.42158430575960149</v>
      </c>
      <c r="AX190" s="45">
        <v>0.4335386337284351</v>
      </c>
      <c r="AY190" s="45">
        <v>0.44310209610350199</v>
      </c>
      <c r="AZ190" s="45">
        <v>0.45075286600355546</v>
      </c>
      <c r="BA190" s="45">
        <v>0.45687348192359828</v>
      </c>
      <c r="BB190" s="45">
        <v>0.46176997465963254</v>
      </c>
      <c r="BC190" s="45">
        <v>0.46180337249466924</v>
      </c>
      <c r="BD190" s="45">
        <v>0.46181530029289664</v>
      </c>
      <c r="BE190" s="45">
        <v>0.46181936658774692</v>
      </c>
      <c r="BF190" s="45">
        <v>0.46182069255345898</v>
      </c>
    </row>
    <row r="191" spans="1:58" ht="13.5" thickBot="1" x14ac:dyDescent="0.25">
      <c r="A191" s="6" t="s">
        <v>1351</v>
      </c>
      <c r="B191" s="6" t="s">
        <v>1350</v>
      </c>
      <c r="C191" s="6" t="s">
        <v>845</v>
      </c>
      <c r="D191" s="6" t="s">
        <v>1351</v>
      </c>
      <c r="E191" s="6">
        <v>13.538066008456845</v>
      </c>
      <c r="F191" s="6" t="s">
        <v>771</v>
      </c>
      <c r="G191" s="21" t="s">
        <v>1158</v>
      </c>
      <c r="H191" s="21" t="s">
        <v>1159</v>
      </c>
      <c r="I191" s="21" t="s">
        <v>1160</v>
      </c>
      <c r="J191" s="21" t="s">
        <v>766</v>
      </c>
      <c r="K191" s="21" t="s">
        <v>845</v>
      </c>
      <c r="L191" s="21" t="s">
        <v>845</v>
      </c>
      <c r="M191" s="3">
        <v>-0.78161037973543046</v>
      </c>
      <c r="N191" s="3">
        <v>13.538066008456845</v>
      </c>
      <c r="O191" s="21" t="s">
        <v>1165</v>
      </c>
      <c r="P191" s="21"/>
      <c r="Q191" s="46">
        <v>1.9423981414346421</v>
      </c>
      <c r="R191" s="46">
        <v>1.9423981414346421</v>
      </c>
      <c r="S191" s="46">
        <v>1.9423981414346421</v>
      </c>
      <c r="T191" s="46">
        <v>1.9423981414346421</v>
      </c>
      <c r="U191" s="46">
        <v>1.9423981414346421</v>
      </c>
      <c r="V191" s="46">
        <v>1.7481583272911776</v>
      </c>
      <c r="W191" s="46">
        <v>1.3985266618329424</v>
      </c>
      <c r="X191" s="46">
        <v>1.1188213294663538</v>
      </c>
      <c r="Y191" s="46">
        <v>0.89505706357308334</v>
      </c>
      <c r="Z191" s="46">
        <v>0.7160456508584665</v>
      </c>
      <c r="AA191" s="46">
        <v>0.57283652068677327</v>
      </c>
      <c r="AB191" s="46">
        <v>0.45826921654941855</v>
      </c>
      <c r="AC191" s="46">
        <v>0.36661537323953486</v>
      </c>
      <c r="AD191" s="46">
        <v>0.29329229859162792</v>
      </c>
      <c r="AE191" s="46">
        <v>0.2346338388733023</v>
      </c>
      <c r="AF191" s="46">
        <v>0.18770707109864182</v>
      </c>
      <c r="AG191" s="46">
        <v>1.2803061566157481E-3</v>
      </c>
      <c r="AH191" s="46">
        <v>4.5725219879147949E-4</v>
      </c>
      <c r="AI191" s="46">
        <v>1.5588143140708241E-4</v>
      </c>
      <c r="AJ191" s="46">
        <v>5.0830901546173496E-5</v>
      </c>
      <c r="AK191" s="46">
        <v>17.759134532769405</v>
      </c>
      <c r="AL191" s="45">
        <v>17.7038983299229</v>
      </c>
      <c r="AM191" s="45">
        <v>1.9423981414346421</v>
      </c>
      <c r="AN191" s="45">
        <v>3.8847962828692841</v>
      </c>
      <c r="AO191" s="45">
        <v>5.8271944243039258</v>
      </c>
      <c r="AP191" s="45">
        <v>7.7695925657385683</v>
      </c>
      <c r="AQ191" s="45">
        <v>9.7119907071732108</v>
      </c>
      <c r="AR191" s="45">
        <v>11.460149034464388</v>
      </c>
      <c r="AS191" s="45">
        <v>12.858675696297331</v>
      </c>
      <c r="AT191" s="45">
        <v>13.977497025763684</v>
      </c>
      <c r="AU191" s="45">
        <v>14.872554089336768</v>
      </c>
      <c r="AV191" s="45">
        <v>15.588599740195235</v>
      </c>
      <c r="AW191" s="45">
        <v>16.161436260882009</v>
      </c>
      <c r="AX191" s="45">
        <v>16.619705477431427</v>
      </c>
      <c r="AY191" s="45">
        <v>16.986320850670964</v>
      </c>
      <c r="AZ191" s="45">
        <v>17.279613149262591</v>
      </c>
      <c r="BA191" s="45">
        <v>17.514246988135895</v>
      </c>
      <c r="BB191" s="45">
        <v>17.701954059234538</v>
      </c>
      <c r="BC191" s="45">
        <v>17.703234365391154</v>
      </c>
      <c r="BD191" s="45">
        <v>17.703691617589946</v>
      </c>
      <c r="BE191" s="45">
        <v>17.703847499021354</v>
      </c>
      <c r="BF191" s="45">
        <v>17.7038983299229</v>
      </c>
    </row>
    <row r="192" spans="1:58" ht="13.5" thickBot="1" x14ac:dyDescent="0.25">
      <c r="A192" s="6" t="s">
        <v>1352</v>
      </c>
      <c r="B192" s="6" t="s">
        <v>1350</v>
      </c>
      <c r="C192" s="6" t="s">
        <v>846</v>
      </c>
      <c r="D192" s="6" t="s">
        <v>1352</v>
      </c>
      <c r="E192" s="6">
        <v>22.60994225324276</v>
      </c>
      <c r="F192" s="6" t="s">
        <v>771</v>
      </c>
      <c r="G192" s="21" t="s">
        <v>1158</v>
      </c>
      <c r="H192" s="21" t="s">
        <v>1159</v>
      </c>
      <c r="I192" s="21" t="s">
        <v>1160</v>
      </c>
      <c r="J192" s="21" t="s">
        <v>766</v>
      </c>
      <c r="K192" s="21" t="s">
        <v>846</v>
      </c>
      <c r="L192" s="21" t="s">
        <v>846</v>
      </c>
      <c r="M192" s="3">
        <v>4.3395656019226294</v>
      </c>
      <c r="N192" s="3">
        <v>22.60994225324276</v>
      </c>
      <c r="O192" s="21" t="s">
        <v>1165</v>
      </c>
      <c r="P192" s="21"/>
      <c r="Q192" s="46">
        <v>1.5849432403918826</v>
      </c>
      <c r="R192" s="46">
        <v>1.9460575295147811</v>
      </c>
      <c r="S192" s="46">
        <v>2.381404917137639</v>
      </c>
      <c r="T192" s="46">
        <v>2.7644358844044468</v>
      </c>
      <c r="U192" s="46">
        <v>3.1531891948006203</v>
      </c>
      <c r="V192" s="46">
        <v>3.6864571911412014</v>
      </c>
      <c r="W192" s="46">
        <v>4.0441007875482171</v>
      </c>
      <c r="X192" s="46">
        <v>4.1313346174175587</v>
      </c>
      <c r="Y192" s="46">
        <v>3.8932870717245835</v>
      </c>
      <c r="Z192" s="46">
        <v>3.3466100109943251</v>
      </c>
      <c r="AA192" s="46">
        <v>2.5897481212594564</v>
      </c>
      <c r="AB192" s="46">
        <v>1.7772875438743365</v>
      </c>
      <c r="AC192" s="46">
        <v>1.0635424211431466</v>
      </c>
      <c r="AD192" s="46">
        <v>0.54455571724091278</v>
      </c>
      <c r="AE192" s="46">
        <v>0.23363295815676</v>
      </c>
      <c r="AF192" s="46">
        <v>8.2080071861465292E-2</v>
      </c>
      <c r="AG192" s="46">
        <v>2.3026277275141824E-2</v>
      </c>
      <c r="AH192" s="46">
        <v>5.0186829221449116E-3</v>
      </c>
      <c r="AI192" s="46">
        <v>8.2493113325999385E-4</v>
      </c>
      <c r="AJ192" s="46">
        <v>9.9019821966436872E-5</v>
      </c>
      <c r="AK192" s="46">
        <v>36.859145125392622</v>
      </c>
      <c r="AL192" s="45">
        <v>36.859145125392622</v>
      </c>
      <c r="AM192" s="45">
        <v>1.5849432403918826</v>
      </c>
      <c r="AN192" s="45">
        <v>3.5310007699066635</v>
      </c>
      <c r="AO192" s="45">
        <v>5.912405687044302</v>
      </c>
      <c r="AP192" s="45">
        <v>8.6768415714487492</v>
      </c>
      <c r="AQ192" s="45">
        <v>11.830030766249369</v>
      </c>
      <c r="AR192" s="45">
        <v>15.51648795739057</v>
      </c>
      <c r="AS192" s="45">
        <v>19.560588744938787</v>
      </c>
      <c r="AT192" s="45">
        <v>23.691923362356345</v>
      </c>
      <c r="AU192" s="45">
        <v>27.585210434080928</v>
      </c>
      <c r="AV192" s="45">
        <v>30.931820445075253</v>
      </c>
      <c r="AW192" s="45">
        <v>33.521568566334707</v>
      </c>
      <c r="AX192" s="45">
        <v>35.298856110209044</v>
      </c>
      <c r="AY192" s="45">
        <v>36.362398531352191</v>
      </c>
      <c r="AZ192" s="45">
        <v>36.859145125392622</v>
      </c>
      <c r="BA192" s="45">
        <v>36.859145125392622</v>
      </c>
      <c r="BB192" s="45">
        <v>36.859145125392622</v>
      </c>
      <c r="BC192" s="45">
        <v>36.859145125392622</v>
      </c>
      <c r="BD192" s="45">
        <v>36.859145125392622</v>
      </c>
      <c r="BE192" s="45">
        <v>36.859145125392622</v>
      </c>
      <c r="BF192" s="45">
        <v>36.859145125392622</v>
      </c>
    </row>
    <row r="193" spans="1:58" ht="13.5" thickBot="1" x14ac:dyDescent="0.25">
      <c r="A193" s="6" t="s">
        <v>1350</v>
      </c>
      <c r="B193" s="6" t="s">
        <v>1141</v>
      </c>
      <c r="C193" s="6" t="s">
        <v>847</v>
      </c>
      <c r="D193" s="6" t="s">
        <v>1350</v>
      </c>
      <c r="E193" s="6">
        <v>-0.58859355627475218</v>
      </c>
      <c r="F193" s="6" t="s">
        <v>771</v>
      </c>
      <c r="G193" s="21" t="s">
        <v>1158</v>
      </c>
      <c r="H193" s="21" t="s">
        <v>1159</v>
      </c>
      <c r="I193" s="21" t="s">
        <v>1160</v>
      </c>
      <c r="J193" s="21" t="s">
        <v>766</v>
      </c>
      <c r="K193" s="21" t="s">
        <v>847</v>
      </c>
      <c r="L193" s="21" t="s">
        <v>847</v>
      </c>
      <c r="M193" s="3">
        <v>8.7349137882296066</v>
      </c>
      <c r="N193" s="3">
        <v>-0.58859355627475218</v>
      </c>
      <c r="O193" s="21" t="s">
        <v>1165</v>
      </c>
      <c r="P193" s="21"/>
      <c r="Q193" s="46">
        <v>1.6302373573895304</v>
      </c>
      <c r="R193" s="46">
        <v>1.6302373573895304</v>
      </c>
      <c r="S193" s="46">
        <v>1.6302373573895304</v>
      </c>
      <c r="T193" s="46">
        <v>1.6302373573895304</v>
      </c>
      <c r="U193" s="46">
        <v>1.6302373573895304</v>
      </c>
      <c r="V193" s="46">
        <v>1.6302373573895304</v>
      </c>
      <c r="W193" s="46">
        <v>1.6302373573895304</v>
      </c>
      <c r="X193" s="46">
        <v>1.6302373573895304</v>
      </c>
      <c r="Y193" s="46">
        <v>1.6302373573895304</v>
      </c>
      <c r="Z193" s="46">
        <v>1.6302373573895304</v>
      </c>
      <c r="AA193" s="46">
        <v>1.6302373573895304</v>
      </c>
      <c r="AB193" s="46">
        <v>1.6302373573895304</v>
      </c>
      <c r="AC193" s="46">
        <v>1.6302373573895304</v>
      </c>
      <c r="AD193" s="46">
        <v>1.6302373573895304</v>
      </c>
      <c r="AE193" s="46">
        <v>1.6302373573895304</v>
      </c>
      <c r="AF193" s="46">
        <v>1.6302373573895304</v>
      </c>
      <c r="AG193" s="46">
        <v>1.6302373573895304</v>
      </c>
      <c r="AH193" s="46">
        <v>1.6302373573895304</v>
      </c>
      <c r="AI193" s="46">
        <v>1.6302373573895304</v>
      </c>
      <c r="AJ193" s="46">
        <v>1.6302373573895304</v>
      </c>
      <c r="AK193" s="46">
        <v>32.604747147790604</v>
      </c>
      <c r="AL193" s="45">
        <v>32.60474714779059</v>
      </c>
      <c r="AM193" s="45">
        <v>1.6302373573895304</v>
      </c>
      <c r="AN193" s="45">
        <v>3.2604747147790607</v>
      </c>
      <c r="AO193" s="45">
        <v>4.8907120721685908</v>
      </c>
      <c r="AP193" s="45">
        <v>6.5209494295581214</v>
      </c>
      <c r="AQ193" s="45">
        <v>8.1511867869476511</v>
      </c>
      <c r="AR193" s="45">
        <v>9.7814241443371817</v>
      </c>
      <c r="AS193" s="45">
        <v>11.411661501726712</v>
      </c>
      <c r="AT193" s="45">
        <v>13.041898859116243</v>
      </c>
      <c r="AU193" s="45">
        <v>14.672136216505773</v>
      </c>
      <c r="AV193" s="45">
        <v>16.302373573895302</v>
      </c>
      <c r="AW193" s="45">
        <v>17.932610931284831</v>
      </c>
      <c r="AX193" s="45">
        <v>19.56284828867436</v>
      </c>
      <c r="AY193" s="45">
        <v>21.193085646063889</v>
      </c>
      <c r="AZ193" s="45">
        <v>22.823323003453417</v>
      </c>
      <c r="BA193" s="45">
        <v>24.453560360842946</v>
      </c>
      <c r="BB193" s="45">
        <v>26.083797718232475</v>
      </c>
      <c r="BC193" s="45">
        <v>27.714035075622004</v>
      </c>
      <c r="BD193" s="45">
        <v>29.344272433011533</v>
      </c>
      <c r="BE193" s="45">
        <v>30.974509790401061</v>
      </c>
      <c r="BF193" s="45">
        <v>32.60474714779059</v>
      </c>
    </row>
    <row r="194" spans="1:58" ht="13.5" thickBot="1" x14ac:dyDescent="0.25">
      <c r="A194" s="6" t="s">
        <v>1350</v>
      </c>
      <c r="B194" s="6" t="s">
        <v>1350</v>
      </c>
      <c r="C194" s="6" t="s">
        <v>640</v>
      </c>
      <c r="D194" s="6" t="s">
        <v>1350</v>
      </c>
      <c r="E194" s="6">
        <v>-59.770006577310816</v>
      </c>
      <c r="F194" s="6" t="s">
        <v>7</v>
      </c>
      <c r="G194" s="21" t="s">
        <v>1158</v>
      </c>
      <c r="H194" s="21" t="s">
        <v>1172</v>
      </c>
      <c r="I194" s="21" t="s">
        <v>1160</v>
      </c>
      <c r="J194" s="21" t="s">
        <v>240</v>
      </c>
      <c r="K194" s="21" t="s">
        <v>1173</v>
      </c>
      <c r="L194" s="21" t="s">
        <v>641</v>
      </c>
      <c r="M194" s="3">
        <v>-5.0986424451969947</v>
      </c>
      <c r="N194" s="3">
        <v>-59.770006577310816</v>
      </c>
      <c r="O194" s="21" t="s">
        <v>1161</v>
      </c>
      <c r="P194" s="21"/>
      <c r="Q194" s="46">
        <v>3.0934609652777674E-2</v>
      </c>
      <c r="R194" s="46">
        <v>3.2372841372315761E-2</v>
      </c>
      <c r="S194" s="46">
        <v>3.3201082504526816E-2</v>
      </c>
      <c r="T194" s="46">
        <v>3.3734818596690072E-2</v>
      </c>
      <c r="U194" s="46">
        <v>3.4144020627649062E-2</v>
      </c>
      <c r="V194" s="46">
        <v>3.4507157169526834E-2</v>
      </c>
      <c r="W194" s="46">
        <v>3.4856163857211714E-2</v>
      </c>
      <c r="X194" s="46">
        <v>3.520271799123964E-2</v>
      </c>
      <c r="Y194" s="46">
        <v>3.5550714861663446E-2</v>
      </c>
      <c r="Z194" s="46">
        <v>3.5901361553941191E-2</v>
      </c>
      <c r="AA194" s="46">
        <v>3.6255019079546008E-2</v>
      </c>
      <c r="AB194" s="46">
        <v>3.6611803531545493E-2</v>
      </c>
      <c r="AC194" s="46">
        <v>3.6971765403997367E-2</v>
      </c>
      <c r="AD194" s="46">
        <v>3.7334938953559681E-2</v>
      </c>
      <c r="AE194" s="46">
        <v>3.7701354833264811E-2</v>
      </c>
      <c r="AF194" s="46">
        <v>3.807104311825367E-2</v>
      </c>
      <c r="AG194" s="46">
        <v>3.8414943455972593E-2</v>
      </c>
      <c r="AH194" s="46">
        <v>3.8791013880039547E-2</v>
      </c>
      <c r="AI194" s="46">
        <v>3.9170445772423089E-2</v>
      </c>
      <c r="AJ194" s="46">
        <v>3.9553270120537665E-2</v>
      </c>
      <c r="AK194" s="46">
        <v>0.8224881092042442</v>
      </c>
      <c r="AL194" s="45">
        <v>0.7192810863366822</v>
      </c>
      <c r="AM194" s="45">
        <v>3.0934609652777674E-2</v>
      </c>
      <c r="AN194" s="45">
        <v>6.3307451025093442E-2</v>
      </c>
      <c r="AO194" s="45">
        <v>9.6508533529620258E-2</v>
      </c>
      <c r="AP194" s="45">
        <v>0.13024335212631033</v>
      </c>
      <c r="AQ194" s="45">
        <v>0.1643873727539594</v>
      </c>
      <c r="AR194" s="45">
        <v>0.19889452992348622</v>
      </c>
      <c r="AS194" s="45">
        <v>0.23375069378069793</v>
      </c>
      <c r="AT194" s="45">
        <v>0.26895341177193755</v>
      </c>
      <c r="AU194" s="45">
        <v>0.30450412663360099</v>
      </c>
      <c r="AV194" s="45">
        <v>0.34040548818754218</v>
      </c>
      <c r="AW194" s="45">
        <v>0.37666050726708822</v>
      </c>
      <c r="AX194" s="45">
        <v>0.41327231079863369</v>
      </c>
      <c r="AY194" s="45">
        <v>0.45024407620263107</v>
      </c>
      <c r="AZ194" s="45">
        <v>0.48757901515619073</v>
      </c>
      <c r="BA194" s="45">
        <v>0.52528036998945549</v>
      </c>
      <c r="BB194" s="45">
        <v>0.5633514131077092</v>
      </c>
      <c r="BC194" s="45">
        <v>0.60176635656368183</v>
      </c>
      <c r="BD194" s="45">
        <v>0.64055737044372141</v>
      </c>
      <c r="BE194" s="45">
        <v>0.67972781621614453</v>
      </c>
      <c r="BF194" s="45">
        <v>0.7192810863366822</v>
      </c>
    </row>
    <row r="195" spans="1:58" ht="13.5" thickBot="1" x14ac:dyDescent="0.25">
      <c r="A195" s="6" t="s">
        <v>1350</v>
      </c>
      <c r="B195" s="6" t="s">
        <v>1350</v>
      </c>
      <c r="C195" s="6" t="s">
        <v>640</v>
      </c>
      <c r="D195" s="6" t="s">
        <v>1350</v>
      </c>
      <c r="E195" s="6">
        <v>-59.770006577310816</v>
      </c>
      <c r="F195" s="6" t="s">
        <v>7</v>
      </c>
      <c r="G195" s="21" t="s">
        <v>1158</v>
      </c>
      <c r="H195" s="21" t="s">
        <v>1172</v>
      </c>
      <c r="I195" s="21" t="s">
        <v>1160</v>
      </c>
      <c r="J195" s="21" t="s">
        <v>240</v>
      </c>
      <c r="K195" s="21" t="s">
        <v>1173</v>
      </c>
      <c r="L195" s="21" t="s">
        <v>642</v>
      </c>
      <c r="M195" s="3">
        <v>-5.0986424451969947</v>
      </c>
      <c r="N195" s="3">
        <v>-59.770006577310816</v>
      </c>
      <c r="O195" s="21" t="s">
        <v>1161</v>
      </c>
      <c r="P195" s="21"/>
      <c r="Q195" s="46">
        <v>1.7508634049694206E-2</v>
      </c>
      <c r="R195" s="46">
        <v>1.832265669742442E-2</v>
      </c>
      <c r="S195" s="46">
        <v>1.8791431673141165E-2</v>
      </c>
      <c r="T195" s="46">
        <v>1.9093520176008731E-2</v>
      </c>
      <c r="U195" s="46">
        <v>1.9325123829420573E-2</v>
      </c>
      <c r="V195" s="46">
        <v>1.9530654944672207E-2</v>
      </c>
      <c r="W195" s="46">
        <v>1.972818872460862E-2</v>
      </c>
      <c r="X195" s="46">
        <v>1.9924334387321344E-2</v>
      </c>
      <c r="Y195" s="46">
        <v>2.0121296622276921E-2</v>
      </c>
      <c r="Z195" s="46">
        <v>2.0319758625991755E-2</v>
      </c>
      <c r="AA195" s="46">
        <v>2.0519924726816602E-2</v>
      </c>
      <c r="AB195" s="46">
        <v>2.0721860632095392E-2</v>
      </c>
      <c r="AC195" s="46">
        <v>2.0925594920885315E-2</v>
      </c>
      <c r="AD195" s="46">
        <v>2.1131146982061692E-2</v>
      </c>
      <c r="AE195" s="46">
        <v>2.1338534164889057E-2</v>
      </c>
      <c r="AF195" s="46">
        <v>2.1547773491552027E-2</v>
      </c>
      <c r="AG195" s="46">
        <v>2.1742417136009537E-2</v>
      </c>
      <c r="AH195" s="46">
        <v>2.1955268680147584E-2</v>
      </c>
      <c r="AI195" s="46">
        <v>2.2170022776775728E-2</v>
      </c>
      <c r="AJ195" s="46">
        <v>2.23866969644149E-2</v>
      </c>
      <c r="AK195" s="46">
        <v>0.46551883071810385</v>
      </c>
      <c r="AL195" s="45">
        <v>0.4071048402062078</v>
      </c>
      <c r="AM195" s="45">
        <v>1.7508634049694206E-2</v>
      </c>
      <c r="AN195" s="45">
        <v>3.5831290747118626E-2</v>
      </c>
      <c r="AO195" s="45">
        <v>5.4622722420259791E-2</v>
      </c>
      <c r="AP195" s="45">
        <v>7.3716242596268522E-2</v>
      </c>
      <c r="AQ195" s="45">
        <v>9.3041366425689095E-2</v>
      </c>
      <c r="AR195" s="45">
        <v>0.11257202137036131</v>
      </c>
      <c r="AS195" s="45">
        <v>0.13230021009496992</v>
      </c>
      <c r="AT195" s="45">
        <v>0.15222454448229128</v>
      </c>
      <c r="AU195" s="45">
        <v>0.17234584110456819</v>
      </c>
      <c r="AV195" s="45">
        <v>0.19266559973055994</v>
      </c>
      <c r="AW195" s="45">
        <v>0.21318552445737654</v>
      </c>
      <c r="AX195" s="45">
        <v>0.23390738508947193</v>
      </c>
      <c r="AY195" s="45">
        <v>0.25483298001035726</v>
      </c>
      <c r="AZ195" s="45">
        <v>0.27596412699241896</v>
      </c>
      <c r="BA195" s="45">
        <v>0.29730266115730802</v>
      </c>
      <c r="BB195" s="45">
        <v>0.31885043464886004</v>
      </c>
      <c r="BC195" s="45">
        <v>0.34059285178486959</v>
      </c>
      <c r="BD195" s="45">
        <v>0.36254812046501717</v>
      </c>
      <c r="BE195" s="45">
        <v>0.38471814324179288</v>
      </c>
      <c r="BF195" s="45">
        <v>0.4071048402062078</v>
      </c>
    </row>
    <row r="196" spans="1:58" ht="13.5" thickBot="1" x14ac:dyDescent="0.25">
      <c r="A196" s="6" t="s">
        <v>1350</v>
      </c>
      <c r="B196" s="6" t="s">
        <v>1141</v>
      </c>
      <c r="C196" s="6" t="s">
        <v>640</v>
      </c>
      <c r="D196" s="6" t="s">
        <v>1350</v>
      </c>
      <c r="E196" s="6">
        <v>-13.40729524028673</v>
      </c>
      <c r="F196" s="6" t="s">
        <v>7</v>
      </c>
      <c r="G196" s="21" t="s">
        <v>1158</v>
      </c>
      <c r="H196" s="21" t="s">
        <v>1172</v>
      </c>
      <c r="I196" s="21" t="s">
        <v>1160</v>
      </c>
      <c r="J196" s="21" t="s">
        <v>240</v>
      </c>
      <c r="K196" s="21" t="s">
        <v>1173</v>
      </c>
      <c r="L196" s="21" t="s">
        <v>643</v>
      </c>
      <c r="M196" s="3">
        <v>6.1490715601113513</v>
      </c>
      <c r="N196" s="3">
        <v>-13.40729524028673</v>
      </c>
      <c r="O196" s="21" t="s">
        <v>1161</v>
      </c>
      <c r="P196" s="21"/>
      <c r="Q196" s="46">
        <v>9.724150118290989E-3</v>
      </c>
      <c r="R196" s="46">
        <v>1.017625154457876E-2</v>
      </c>
      <c r="S196" s="46">
        <v>1.0436605277635819E-2</v>
      </c>
      <c r="T196" s="46">
        <v>1.0604382726325218E-2</v>
      </c>
      <c r="U196" s="46">
        <v>1.0733013474293856E-2</v>
      </c>
      <c r="V196" s="46">
        <v>1.084716375083822E-2</v>
      </c>
      <c r="W196" s="46">
        <v>1.0956872373685856E-2</v>
      </c>
      <c r="X196" s="46">
        <v>1.106581004774179E-2</v>
      </c>
      <c r="Y196" s="46">
        <v>1.117520123924799E-2</v>
      </c>
      <c r="Z196" s="46">
        <v>1.1285425389882605E-2</v>
      </c>
      <c r="AA196" s="46">
        <v>1.1396595981916759E-2</v>
      </c>
      <c r="AB196" s="46">
        <v>1.1508749508664226E-2</v>
      </c>
      <c r="AC196" s="46">
        <v>1.1621901842696302E-2</v>
      </c>
      <c r="AD196" s="46">
        <v>1.1736063752433523E-2</v>
      </c>
      <c r="AE196" s="46">
        <v>1.1851244873513496E-2</v>
      </c>
      <c r="AF196" s="46">
        <v>1.196745465991636E-2</v>
      </c>
      <c r="AG196" s="46">
        <v>1.2075558125492485E-2</v>
      </c>
      <c r="AH196" s="46">
        <v>1.2193774107517909E-2</v>
      </c>
      <c r="AI196" s="46">
        <v>1.2313046751414796E-2</v>
      </c>
      <c r="AJ196" s="46">
        <v>1.2433385797932182E-2</v>
      </c>
      <c r="AK196" s="46">
        <v>0.25854529713431279</v>
      </c>
      <c r="AL196" s="45">
        <v>0.22610265134401913</v>
      </c>
      <c r="AM196" s="45">
        <v>9.724150118290989E-3</v>
      </c>
      <c r="AN196" s="45">
        <v>1.990040166286975E-2</v>
      </c>
      <c r="AO196" s="45">
        <v>3.0337006940505569E-2</v>
      </c>
      <c r="AP196" s="45">
        <v>4.0941389666830787E-2</v>
      </c>
      <c r="AQ196" s="45">
        <v>5.167440314112464E-2</v>
      </c>
      <c r="AR196" s="45">
        <v>6.2521566891962865E-2</v>
      </c>
      <c r="AS196" s="45">
        <v>7.3478439265648718E-2</v>
      </c>
      <c r="AT196" s="45">
        <v>8.454424931339051E-2</v>
      </c>
      <c r="AU196" s="45">
        <v>9.5719450552638502E-2</v>
      </c>
      <c r="AV196" s="45">
        <v>0.1070048759425211</v>
      </c>
      <c r="AW196" s="45">
        <v>0.11840147192443787</v>
      </c>
      <c r="AX196" s="45">
        <v>0.1299102214331021</v>
      </c>
      <c r="AY196" s="45">
        <v>0.14153212327579839</v>
      </c>
      <c r="AZ196" s="45">
        <v>0.15326818702823192</v>
      </c>
      <c r="BA196" s="45">
        <v>0.16511943190174541</v>
      </c>
      <c r="BB196" s="45">
        <v>0.17708688656166177</v>
      </c>
      <c r="BC196" s="45">
        <v>0.18916244468715426</v>
      </c>
      <c r="BD196" s="45">
        <v>0.20135621879467216</v>
      </c>
      <c r="BE196" s="45">
        <v>0.21366926554608695</v>
      </c>
      <c r="BF196" s="45">
        <v>0.22610265134401913</v>
      </c>
    </row>
    <row r="197" spans="1:58" ht="13.5" thickBot="1" x14ac:dyDescent="0.25">
      <c r="A197" s="6" t="s">
        <v>1350</v>
      </c>
      <c r="B197" s="6" t="s">
        <v>1141</v>
      </c>
      <c r="C197" s="6" t="s">
        <v>640</v>
      </c>
      <c r="D197" s="6" t="s">
        <v>1350</v>
      </c>
      <c r="E197" s="6">
        <v>-13.40729524028673</v>
      </c>
      <c r="F197" s="6" t="s">
        <v>7</v>
      </c>
      <c r="G197" s="21" t="s">
        <v>1158</v>
      </c>
      <c r="H197" s="21" t="s">
        <v>1172</v>
      </c>
      <c r="I197" s="21" t="s">
        <v>1160</v>
      </c>
      <c r="J197" s="21" t="s">
        <v>240</v>
      </c>
      <c r="K197" s="21" t="s">
        <v>1173</v>
      </c>
      <c r="L197" s="21" t="s">
        <v>644</v>
      </c>
      <c r="M197" s="3">
        <v>6.1490715601113513</v>
      </c>
      <c r="N197" s="3">
        <v>-13.40729524028673</v>
      </c>
      <c r="O197" s="21" t="s">
        <v>1161</v>
      </c>
      <c r="P197" s="21"/>
      <c r="Q197" s="46">
        <v>3.7841241333210041E-2</v>
      </c>
      <c r="R197" s="46">
        <v>3.9600580604110834E-2</v>
      </c>
      <c r="S197" s="46">
        <v>4.0613739422595413E-2</v>
      </c>
      <c r="T197" s="46">
        <v>4.1266640380405957E-2</v>
      </c>
      <c r="U197" s="46">
        <v>4.1767203115199304E-2</v>
      </c>
      <c r="V197" s="46">
        <v>4.2211415525581844E-2</v>
      </c>
      <c r="W197" s="46">
        <v>4.2638343372541208E-2</v>
      </c>
      <c r="X197" s="46">
        <v>4.3062271095178385E-2</v>
      </c>
      <c r="Y197" s="46">
        <v>4.3487963667501739E-2</v>
      </c>
      <c r="Z197" s="46">
        <v>4.3916897675530558E-2</v>
      </c>
      <c r="AA197" s="46">
        <v>4.4349514732151998E-2</v>
      </c>
      <c r="AB197" s="46">
        <v>4.4785956850012618E-2</v>
      </c>
      <c r="AC197" s="46">
        <v>4.5226285796752141E-2</v>
      </c>
      <c r="AD197" s="46">
        <v>4.5670543477359139E-2</v>
      </c>
      <c r="AE197" s="46">
        <v>4.6118767388631181E-2</v>
      </c>
      <c r="AF197" s="46">
        <v>4.6570994320451163E-2</v>
      </c>
      <c r="AG197" s="46">
        <v>4.6991675745568992E-2</v>
      </c>
      <c r="AH197" s="46">
        <v>4.7451709728060905E-2</v>
      </c>
      <c r="AI197" s="46">
        <v>4.7915855678837861E-2</v>
      </c>
      <c r="AJ197" s="46">
        <v>4.8384151503735429E-2</v>
      </c>
      <c r="AK197" s="46">
        <v>1.0061213438100953</v>
      </c>
      <c r="AL197" s="45">
        <v>0.87987175141341667</v>
      </c>
      <c r="AM197" s="45">
        <v>3.7841241333210041E-2</v>
      </c>
      <c r="AN197" s="45">
        <v>7.7441821937320882E-2</v>
      </c>
      <c r="AO197" s="45">
        <v>0.11805556135991629</v>
      </c>
      <c r="AP197" s="45">
        <v>0.15932220174032224</v>
      </c>
      <c r="AQ197" s="45">
        <v>0.20108940485552154</v>
      </c>
      <c r="AR197" s="45">
        <v>0.2433008203811034</v>
      </c>
      <c r="AS197" s="45">
        <v>0.28593916375364459</v>
      </c>
      <c r="AT197" s="45">
        <v>0.32900143484882299</v>
      </c>
      <c r="AU197" s="45">
        <v>0.37248939851632473</v>
      </c>
      <c r="AV197" s="45">
        <v>0.41640629619185532</v>
      </c>
      <c r="AW197" s="45">
        <v>0.4607558109240073</v>
      </c>
      <c r="AX197" s="45">
        <v>0.50554176777401993</v>
      </c>
      <c r="AY197" s="45">
        <v>0.55076805357077208</v>
      </c>
      <c r="AZ197" s="45">
        <v>0.59643859704813118</v>
      </c>
      <c r="BA197" s="45">
        <v>0.64255736443676237</v>
      </c>
      <c r="BB197" s="45">
        <v>0.68912835875721357</v>
      </c>
      <c r="BC197" s="45">
        <v>0.73612003450278252</v>
      </c>
      <c r="BD197" s="45">
        <v>0.78357174423084341</v>
      </c>
      <c r="BE197" s="45">
        <v>0.83148759990968124</v>
      </c>
      <c r="BF197" s="45">
        <v>0.87987175141341667</v>
      </c>
    </row>
    <row r="198" spans="1:58" ht="13.5" thickBot="1" x14ac:dyDescent="0.25">
      <c r="A198" s="6" t="s">
        <v>1350</v>
      </c>
      <c r="B198" s="6" t="s">
        <v>1350</v>
      </c>
      <c r="C198" s="6" t="s">
        <v>640</v>
      </c>
      <c r="D198" s="6" t="s">
        <v>1350</v>
      </c>
      <c r="E198" s="6">
        <v>1.5342226166187944</v>
      </c>
      <c r="F198" s="6" t="s">
        <v>7</v>
      </c>
      <c r="G198" s="21" t="s">
        <v>1158</v>
      </c>
      <c r="H198" s="21" t="s">
        <v>1172</v>
      </c>
      <c r="I198" s="21" t="s">
        <v>1160</v>
      </c>
      <c r="J198" s="21" t="s">
        <v>240</v>
      </c>
      <c r="K198" s="21" t="s">
        <v>1173</v>
      </c>
      <c r="L198" s="21" t="s">
        <v>645</v>
      </c>
      <c r="M198" s="3">
        <v>3.625833527650963</v>
      </c>
      <c r="N198" s="3">
        <v>1.5342226166187944</v>
      </c>
      <c r="O198" s="21" t="s">
        <v>1161</v>
      </c>
      <c r="P198" s="21"/>
      <c r="Q198" s="46">
        <v>7.6699113030595858E-3</v>
      </c>
      <c r="R198" s="46">
        <v>8.0265057403555995E-3</v>
      </c>
      <c r="S198" s="46">
        <v>8.2318594232663519E-3</v>
      </c>
      <c r="T198" s="46">
        <v>8.3641936771031763E-3</v>
      </c>
      <c r="U198" s="46">
        <v>8.4656510194687541E-3</v>
      </c>
      <c r="V198" s="46">
        <v>8.5556869080209205E-3</v>
      </c>
      <c r="W198" s="46">
        <v>8.6422194477479026E-3</v>
      </c>
      <c r="X198" s="46">
        <v>8.7281439025749634E-3</v>
      </c>
      <c r="Y198" s="46">
        <v>8.8144260687264692E-3</v>
      </c>
      <c r="Z198" s="46">
        <v>8.9013652303538068E-3</v>
      </c>
      <c r="AA198" s="46">
        <v>8.9890508964570771E-3</v>
      </c>
      <c r="AB198" s="46">
        <v>9.0775118510921134E-3</v>
      </c>
      <c r="AC198" s="46">
        <v>9.1667606137297575E-3</v>
      </c>
      <c r="AD198" s="46">
        <v>9.2568056779483137E-3</v>
      </c>
      <c r="AE198" s="46">
        <v>9.3476546438449448E-3</v>
      </c>
      <c r="AF198" s="46">
        <v>9.4393149682347275E-3</v>
      </c>
      <c r="AG198" s="46">
        <v>9.5245814421615945E-3</v>
      </c>
      <c r="AH198" s="46">
        <v>9.6178241508517465E-3</v>
      </c>
      <c r="AI198" s="46">
        <v>9.7119003002778814E-3</v>
      </c>
      <c r="AJ198" s="46">
        <v>9.8068175734436873E-3</v>
      </c>
      <c r="AK198" s="46">
        <v>0.203927281327479</v>
      </c>
      <c r="AL198" s="45">
        <v>0.17833818483871935</v>
      </c>
      <c r="AM198" s="45">
        <v>7.6699113030595858E-3</v>
      </c>
      <c r="AN198" s="45">
        <v>1.5696417043415185E-2</v>
      </c>
      <c r="AO198" s="45">
        <v>2.3928276466681539E-2</v>
      </c>
      <c r="AP198" s="45">
        <v>3.2292470143784717E-2</v>
      </c>
      <c r="AQ198" s="45">
        <v>4.0758121163253475E-2</v>
      </c>
      <c r="AR198" s="45">
        <v>4.9313808071274397E-2</v>
      </c>
      <c r="AS198" s="45">
        <v>5.7956027519022298E-2</v>
      </c>
      <c r="AT198" s="45">
        <v>6.6684171421597258E-2</v>
      </c>
      <c r="AU198" s="45">
        <v>7.5498597490323727E-2</v>
      </c>
      <c r="AV198" s="45">
        <v>8.439996272067754E-2</v>
      </c>
      <c r="AW198" s="45">
        <v>9.3389013617134614E-2</v>
      </c>
      <c r="AX198" s="45">
        <v>0.10246652546822672</v>
      </c>
      <c r="AY198" s="45">
        <v>0.11163328608195648</v>
      </c>
      <c r="AZ198" s="45">
        <v>0.1208900917599048</v>
      </c>
      <c r="BA198" s="45">
        <v>0.13023774640374974</v>
      </c>
      <c r="BB198" s="45">
        <v>0.13967706137198446</v>
      </c>
      <c r="BC198" s="45">
        <v>0.14920164281414605</v>
      </c>
      <c r="BD198" s="45">
        <v>0.1588194669649978</v>
      </c>
      <c r="BE198" s="45">
        <v>0.16853136726527568</v>
      </c>
      <c r="BF198" s="45">
        <v>0.17833818483871935</v>
      </c>
    </row>
    <row r="199" spans="1:58" ht="13.5" thickBot="1" x14ac:dyDescent="0.25">
      <c r="A199" s="6" t="s">
        <v>1350</v>
      </c>
      <c r="B199" s="6" t="s">
        <v>1350</v>
      </c>
      <c r="C199" s="6" t="s">
        <v>640</v>
      </c>
      <c r="D199" s="6" t="s">
        <v>1350</v>
      </c>
      <c r="E199" s="6">
        <v>-59.770006577310816</v>
      </c>
      <c r="F199" s="6" t="s">
        <v>7</v>
      </c>
      <c r="G199" s="21" t="s">
        <v>1158</v>
      </c>
      <c r="H199" s="21" t="s">
        <v>1174</v>
      </c>
      <c r="I199" s="21" t="s">
        <v>1160</v>
      </c>
      <c r="J199" s="21" t="s">
        <v>240</v>
      </c>
      <c r="K199" s="21" t="s">
        <v>1173</v>
      </c>
      <c r="L199" s="21" t="s">
        <v>646</v>
      </c>
      <c r="M199" s="3">
        <v>-5.0986424451969947</v>
      </c>
      <c r="N199" s="3">
        <v>-59.770006577310816</v>
      </c>
      <c r="O199" s="21" t="s">
        <v>1161</v>
      </c>
      <c r="P199" s="21"/>
      <c r="Q199" s="46">
        <v>0.48673849743255432</v>
      </c>
      <c r="R199" s="46">
        <v>0.50474432888243659</v>
      </c>
      <c r="S199" s="46">
        <v>0.51085639434174013</v>
      </c>
      <c r="T199" s="46">
        <v>0.51308974084690862</v>
      </c>
      <c r="U199" s="46">
        <v>0.5137565740608796</v>
      </c>
      <c r="V199" s="46">
        <v>0.51386965554494179</v>
      </c>
      <c r="W199" s="46">
        <v>0.51386413526278563</v>
      </c>
      <c r="X199" s="46">
        <v>0.51384828897914192</v>
      </c>
      <c r="Y199" s="46">
        <v>0.51384146674137599</v>
      </c>
      <c r="Z199" s="46">
        <v>0.51384187845369655</v>
      </c>
      <c r="AA199" s="46">
        <v>0.5138458638054948</v>
      </c>
      <c r="AB199" s="46">
        <v>0.51385129726546419</v>
      </c>
      <c r="AC199" s="46">
        <v>0.51385726577644419</v>
      </c>
      <c r="AD199" s="46">
        <v>0.5138634382297762</v>
      </c>
      <c r="AE199" s="46">
        <v>0.51386970845827828</v>
      </c>
      <c r="AF199" s="46">
        <v>0.51387604582770385</v>
      </c>
      <c r="AG199" s="46">
        <v>0.51353394110833295</v>
      </c>
      <c r="AH199" s="46">
        <v>0.51354039112416872</v>
      </c>
      <c r="AI199" s="46">
        <v>0.51354689885400839</v>
      </c>
      <c r="AJ199" s="46">
        <v>0.51355346471710017</v>
      </c>
      <c r="AK199" s="46">
        <v>0.53739833481752219</v>
      </c>
      <c r="AL199" s="45">
        <v>0.53739833481752219</v>
      </c>
      <c r="AM199" s="45">
        <v>0.48673849743255432</v>
      </c>
      <c r="AN199" s="45">
        <v>0.53739833481752219</v>
      </c>
      <c r="AO199" s="45">
        <v>0.53739833481752219</v>
      </c>
      <c r="AP199" s="45">
        <v>0.53739833481752219</v>
      </c>
      <c r="AQ199" s="45">
        <v>0.53739833481752219</v>
      </c>
      <c r="AR199" s="45">
        <v>0.53739833481752219</v>
      </c>
      <c r="AS199" s="45">
        <v>0.53739833481752219</v>
      </c>
      <c r="AT199" s="45">
        <v>0.53739833481752219</v>
      </c>
      <c r="AU199" s="45">
        <v>0.53739833481752219</v>
      </c>
      <c r="AV199" s="45">
        <v>0.53739833481752219</v>
      </c>
      <c r="AW199" s="45">
        <v>0.53739833481752219</v>
      </c>
      <c r="AX199" s="45">
        <v>0.53739833481752219</v>
      </c>
      <c r="AY199" s="45">
        <v>0.53739833481752219</v>
      </c>
      <c r="AZ199" s="45">
        <v>0.53739833481752219</v>
      </c>
      <c r="BA199" s="45">
        <v>0.53739833481752219</v>
      </c>
      <c r="BB199" s="45">
        <v>0.53739833481752219</v>
      </c>
      <c r="BC199" s="45">
        <v>0.53739833481752219</v>
      </c>
      <c r="BD199" s="45">
        <v>0.53739833481752219</v>
      </c>
      <c r="BE199" s="45">
        <v>0.53739833481752219</v>
      </c>
      <c r="BF199" s="45">
        <v>0.53739833481752219</v>
      </c>
    </row>
    <row r="200" spans="1:58" ht="13.5" thickBot="1" x14ac:dyDescent="0.25">
      <c r="A200" s="6" t="s">
        <v>1350</v>
      </c>
      <c r="B200" s="6" t="s">
        <v>1141</v>
      </c>
      <c r="C200" s="6" t="s">
        <v>640</v>
      </c>
      <c r="D200" s="6" t="s">
        <v>1350</v>
      </c>
      <c r="E200" s="6">
        <v>-13.40729524028673</v>
      </c>
      <c r="F200" s="6" t="s">
        <v>7</v>
      </c>
      <c r="G200" s="21" t="s">
        <v>1158</v>
      </c>
      <c r="H200" s="21" t="s">
        <v>1174</v>
      </c>
      <c r="I200" s="21" t="s">
        <v>1160</v>
      </c>
      <c r="J200" s="21" t="s">
        <v>240</v>
      </c>
      <c r="K200" s="21" t="s">
        <v>1173</v>
      </c>
      <c r="L200" s="21" t="s">
        <v>647</v>
      </c>
      <c r="M200" s="3">
        <v>6.1490715601113513</v>
      </c>
      <c r="N200" s="3">
        <v>-13.40729524028673</v>
      </c>
      <c r="O200" s="21" t="s">
        <v>1161</v>
      </c>
      <c r="P200" s="21"/>
      <c r="Q200" s="46">
        <v>0.15300397420597667</v>
      </c>
      <c r="R200" s="46">
        <v>0.15866402325746287</v>
      </c>
      <c r="S200" s="46">
        <v>0.16058532249886939</v>
      </c>
      <c r="T200" s="46">
        <v>0.16128736454582535</v>
      </c>
      <c r="U200" s="46">
        <v>0.16149698045335742</v>
      </c>
      <c r="V200" s="46">
        <v>0.16153252708992277</v>
      </c>
      <c r="W200" s="46">
        <v>0.16153079181499982</v>
      </c>
      <c r="X200" s="46">
        <v>0.1615258106097188</v>
      </c>
      <c r="Y200" s="46">
        <v>0.16152366607112845</v>
      </c>
      <c r="Z200" s="46">
        <v>0.16152379549097423</v>
      </c>
      <c r="AA200" s="46">
        <v>0.16152504826770533</v>
      </c>
      <c r="AB200" s="46">
        <v>0.16152675625047924</v>
      </c>
      <c r="AC200" s="46">
        <v>0.16152863242404031</v>
      </c>
      <c r="AD200" s="46">
        <v>0.16153057270592758</v>
      </c>
      <c r="AE200" s="46">
        <v>0.16153254372298301</v>
      </c>
      <c r="AF200" s="46">
        <v>0.16153453584547439</v>
      </c>
      <c r="AG200" s="46">
        <v>0.16142699682414269</v>
      </c>
      <c r="AH200" s="46">
        <v>0.16142902435650708</v>
      </c>
      <c r="AI200" s="46">
        <v>0.16143107003099921</v>
      </c>
      <c r="AJ200" s="46">
        <v>0.16143313397940767</v>
      </c>
      <c r="AK200" s="46">
        <v>0.16892865756966038</v>
      </c>
      <c r="AL200" s="45">
        <v>0.16892865756966038</v>
      </c>
      <c r="AM200" s="45">
        <v>0.15300397420597667</v>
      </c>
      <c r="AN200" s="45">
        <v>0.16892865756966038</v>
      </c>
      <c r="AO200" s="45">
        <v>0.16892865756966038</v>
      </c>
      <c r="AP200" s="45">
        <v>0.16892865756966038</v>
      </c>
      <c r="AQ200" s="45">
        <v>0.16892865756966038</v>
      </c>
      <c r="AR200" s="45">
        <v>0.16892865756966038</v>
      </c>
      <c r="AS200" s="45">
        <v>0.16892865756966038</v>
      </c>
      <c r="AT200" s="45">
        <v>0.16892865756966038</v>
      </c>
      <c r="AU200" s="45">
        <v>0.16892865756966038</v>
      </c>
      <c r="AV200" s="45">
        <v>0.16892865756966038</v>
      </c>
      <c r="AW200" s="45">
        <v>0.16892865756966038</v>
      </c>
      <c r="AX200" s="45">
        <v>0.16892865756966038</v>
      </c>
      <c r="AY200" s="45">
        <v>0.16892865756966038</v>
      </c>
      <c r="AZ200" s="45">
        <v>0.16892865756966038</v>
      </c>
      <c r="BA200" s="45">
        <v>0.16892865756966038</v>
      </c>
      <c r="BB200" s="45">
        <v>0.16892865756966038</v>
      </c>
      <c r="BC200" s="45">
        <v>0.16892865756966038</v>
      </c>
      <c r="BD200" s="45">
        <v>0.16892865756966038</v>
      </c>
      <c r="BE200" s="45">
        <v>0.16892865756966038</v>
      </c>
      <c r="BF200" s="45">
        <v>0.16892865756966038</v>
      </c>
    </row>
    <row r="201" spans="1:58" ht="13.5" thickBot="1" x14ac:dyDescent="0.25">
      <c r="A201" s="6" t="s">
        <v>1350</v>
      </c>
      <c r="B201" s="6" t="s">
        <v>1350</v>
      </c>
      <c r="C201" s="6" t="s">
        <v>640</v>
      </c>
      <c r="D201" s="6" t="s">
        <v>1350</v>
      </c>
      <c r="E201" s="6">
        <v>-59.770006577310816</v>
      </c>
      <c r="F201" s="6" t="s">
        <v>7</v>
      </c>
      <c r="G201" s="21" t="s">
        <v>1158</v>
      </c>
      <c r="H201" s="21" t="s">
        <v>1174</v>
      </c>
      <c r="I201" s="21" t="s">
        <v>1160</v>
      </c>
      <c r="J201" s="21" t="s">
        <v>240</v>
      </c>
      <c r="K201" s="21" t="s">
        <v>1173</v>
      </c>
      <c r="L201" s="21" t="s">
        <v>648</v>
      </c>
      <c r="M201" s="3">
        <v>-5.0986424451969947</v>
      </c>
      <c r="N201" s="3">
        <v>-59.770006577310816</v>
      </c>
      <c r="O201" s="21" t="s">
        <v>1161</v>
      </c>
      <c r="P201" s="21"/>
      <c r="Q201" s="46">
        <v>0.27548840360684484</v>
      </c>
      <c r="R201" s="46">
        <v>0.28567949756778488</v>
      </c>
      <c r="S201" s="46">
        <v>0.28913885647406778</v>
      </c>
      <c r="T201" s="46">
        <v>0.29040290496551691</v>
      </c>
      <c r="U201" s="46">
        <v>0.29078032491186984</v>
      </c>
      <c r="V201" s="46">
        <v>0.29084432773409596</v>
      </c>
      <c r="W201" s="46">
        <v>0.29084120331774777</v>
      </c>
      <c r="X201" s="46">
        <v>0.29083223450306145</v>
      </c>
      <c r="Y201" s="46">
        <v>0.29082837319477983</v>
      </c>
      <c r="Z201" s="46">
        <v>0.29082860621922835</v>
      </c>
      <c r="AA201" s="46">
        <v>0.29083086188260915</v>
      </c>
      <c r="AB201" s="46">
        <v>0.29083393715859607</v>
      </c>
      <c r="AC201" s="46">
        <v>0.2908373152673146</v>
      </c>
      <c r="AD201" s="46">
        <v>0.29084080880506374</v>
      </c>
      <c r="AE201" s="46">
        <v>0.29084435768243705</v>
      </c>
      <c r="AF201" s="46">
        <v>0.2908479445608026</v>
      </c>
      <c r="AG201" s="46">
        <v>0.29065431721572316</v>
      </c>
      <c r="AH201" s="46">
        <v>0.29065796785066406</v>
      </c>
      <c r="AI201" s="46">
        <v>0.29066165115106896</v>
      </c>
      <c r="AJ201" s="46">
        <v>0.29066536735422721</v>
      </c>
      <c r="AK201" s="46">
        <v>0.30416129018101812</v>
      </c>
      <c r="AL201" s="45">
        <v>0.30416129018101812</v>
      </c>
      <c r="AM201" s="45">
        <v>0.27548840360684484</v>
      </c>
      <c r="AN201" s="45">
        <v>0.30416129018101812</v>
      </c>
      <c r="AO201" s="45">
        <v>0.30416129018101812</v>
      </c>
      <c r="AP201" s="45">
        <v>0.30416129018101812</v>
      </c>
      <c r="AQ201" s="45">
        <v>0.30416129018101812</v>
      </c>
      <c r="AR201" s="45">
        <v>0.30416129018101812</v>
      </c>
      <c r="AS201" s="45">
        <v>0.30416129018101812</v>
      </c>
      <c r="AT201" s="45">
        <v>0.30416129018101812</v>
      </c>
      <c r="AU201" s="45">
        <v>0.30416129018101812</v>
      </c>
      <c r="AV201" s="45">
        <v>0.30416129018101812</v>
      </c>
      <c r="AW201" s="45">
        <v>0.30416129018101812</v>
      </c>
      <c r="AX201" s="45">
        <v>0.30416129018101812</v>
      </c>
      <c r="AY201" s="45">
        <v>0.30416129018101812</v>
      </c>
      <c r="AZ201" s="45">
        <v>0.30416129018101812</v>
      </c>
      <c r="BA201" s="45">
        <v>0.30416129018101812</v>
      </c>
      <c r="BB201" s="45">
        <v>0.30416129018101812</v>
      </c>
      <c r="BC201" s="45">
        <v>0.30416129018101812</v>
      </c>
      <c r="BD201" s="45">
        <v>0.30416129018101812</v>
      </c>
      <c r="BE201" s="45">
        <v>0.30416129018101812</v>
      </c>
      <c r="BF201" s="45">
        <v>0.30416129018101812</v>
      </c>
    </row>
    <row r="202" spans="1:58" ht="13.5" thickBot="1" x14ac:dyDescent="0.25">
      <c r="A202" s="6" t="s">
        <v>1350</v>
      </c>
      <c r="B202" s="6" t="s">
        <v>1141</v>
      </c>
      <c r="C202" s="6" t="s">
        <v>640</v>
      </c>
      <c r="D202" s="6" t="s">
        <v>1350</v>
      </c>
      <c r="E202" s="6">
        <v>-1.4590775768252664</v>
      </c>
      <c r="F202" s="6" t="s">
        <v>7</v>
      </c>
      <c r="G202" s="21" t="s">
        <v>1158</v>
      </c>
      <c r="H202" s="21" t="s">
        <v>1174</v>
      </c>
      <c r="I202" s="21" t="s">
        <v>1160</v>
      </c>
      <c r="J202" s="21" t="s">
        <v>240</v>
      </c>
      <c r="K202" s="21" t="s">
        <v>1173</v>
      </c>
      <c r="L202" s="21" t="s">
        <v>649</v>
      </c>
      <c r="M202" s="3">
        <v>7.7288710796767068</v>
      </c>
      <c r="N202" s="3">
        <v>-1.4590775768252664</v>
      </c>
      <c r="O202" s="21" t="s">
        <v>1161</v>
      </c>
      <c r="P202" s="21"/>
      <c r="Q202" s="46">
        <v>0.74426302587333049</v>
      </c>
      <c r="R202" s="46">
        <v>0.77179541681619312</v>
      </c>
      <c r="S202" s="46">
        <v>0.78114126547429608</v>
      </c>
      <c r="T202" s="46">
        <v>0.78455623518909812</v>
      </c>
      <c r="U202" s="46">
        <v>0.78557587778610005</v>
      </c>
      <c r="V202" s="46">
        <v>0.78574878863646869</v>
      </c>
      <c r="W202" s="46">
        <v>0.78574034767294754</v>
      </c>
      <c r="X202" s="46">
        <v>0.78571611740746461</v>
      </c>
      <c r="Y202" s="46">
        <v>0.78570568564718746</v>
      </c>
      <c r="Z202" s="46">
        <v>0.78570631518904444</v>
      </c>
      <c r="AA202" s="46">
        <v>0.78571240911833917</v>
      </c>
      <c r="AB202" s="46">
        <v>0.78572071732362636</v>
      </c>
      <c r="AC202" s="46">
        <v>0.78572984366572884</v>
      </c>
      <c r="AD202" s="46">
        <v>0.78573928185238984</v>
      </c>
      <c r="AE202" s="46">
        <v>0.78574886954529344</v>
      </c>
      <c r="AF202" s="46">
        <v>0.78575855990216847</v>
      </c>
      <c r="AG202" s="46">
        <v>0.78523545376828419</v>
      </c>
      <c r="AH202" s="46">
        <v>0.78524531637074546</v>
      </c>
      <c r="AI202" s="46">
        <v>0.78525526722264583</v>
      </c>
      <c r="AJ202" s="46">
        <v>0.78526530696504926</v>
      </c>
      <c r="AK202" s="46">
        <v>0.82172606621484723</v>
      </c>
      <c r="AL202" s="45">
        <v>0.82172606621484723</v>
      </c>
      <c r="AM202" s="45">
        <v>0.74426302587333049</v>
      </c>
      <c r="AN202" s="45">
        <v>0.82172606621484723</v>
      </c>
      <c r="AO202" s="45">
        <v>0.82172606621484723</v>
      </c>
      <c r="AP202" s="45">
        <v>0.82172606621484723</v>
      </c>
      <c r="AQ202" s="45">
        <v>0.82172606621484723</v>
      </c>
      <c r="AR202" s="45">
        <v>0.82172606621484723</v>
      </c>
      <c r="AS202" s="45">
        <v>0.82172606621484723</v>
      </c>
      <c r="AT202" s="45">
        <v>0.82172606621484723</v>
      </c>
      <c r="AU202" s="45">
        <v>0.82172606621484723</v>
      </c>
      <c r="AV202" s="45">
        <v>0.82172606621484723</v>
      </c>
      <c r="AW202" s="45">
        <v>0.82172606621484723</v>
      </c>
      <c r="AX202" s="45">
        <v>0.82172606621484723</v>
      </c>
      <c r="AY202" s="45">
        <v>0.82172606621484723</v>
      </c>
      <c r="AZ202" s="45">
        <v>0.82172606621484723</v>
      </c>
      <c r="BA202" s="45">
        <v>0.82172606621484723</v>
      </c>
      <c r="BB202" s="45">
        <v>0.82172606621484723</v>
      </c>
      <c r="BC202" s="45">
        <v>0.82172606621484723</v>
      </c>
      <c r="BD202" s="45">
        <v>0.82172606621484723</v>
      </c>
      <c r="BE202" s="45">
        <v>0.82172606621484723</v>
      </c>
      <c r="BF202" s="45">
        <v>0.82172606621484723</v>
      </c>
    </row>
    <row r="203" spans="1:58" ht="13.5" thickBot="1" x14ac:dyDescent="0.25">
      <c r="A203" s="6" t="s">
        <v>1350</v>
      </c>
      <c r="B203" s="6" t="s">
        <v>1141</v>
      </c>
      <c r="C203" s="6" t="s">
        <v>640</v>
      </c>
      <c r="D203" s="6" t="s">
        <v>1350</v>
      </c>
      <c r="E203" s="6">
        <v>-13.40729524028673</v>
      </c>
      <c r="F203" s="6" t="s">
        <v>7</v>
      </c>
      <c r="G203" s="21" t="s">
        <v>1158</v>
      </c>
      <c r="H203" s="21" t="s">
        <v>1174</v>
      </c>
      <c r="I203" s="21" t="s">
        <v>1160</v>
      </c>
      <c r="J203" s="21" t="s">
        <v>240</v>
      </c>
      <c r="K203" s="21" t="s">
        <v>1173</v>
      </c>
      <c r="L203" s="21" t="s">
        <v>650</v>
      </c>
      <c r="M203" s="3">
        <v>6.1490715601113513</v>
      </c>
      <c r="N203" s="3">
        <v>-13.40729524028673</v>
      </c>
      <c r="O203" s="21" t="s">
        <v>1161</v>
      </c>
      <c r="P203" s="21"/>
      <c r="Q203" s="46">
        <v>0.15085211778148999</v>
      </c>
      <c r="R203" s="46">
        <v>0.15643256358752095</v>
      </c>
      <c r="S203" s="46">
        <v>0.15832684156926774</v>
      </c>
      <c r="T203" s="46">
        <v>0.15901901005773061</v>
      </c>
      <c r="U203" s="46">
        <v>0.15922567791545125</v>
      </c>
      <c r="V203" s="46">
        <v>0.159260724622138</v>
      </c>
      <c r="W203" s="46">
        <v>0.15925901375221832</v>
      </c>
      <c r="X203" s="46">
        <v>0.15925410260288606</v>
      </c>
      <c r="Y203" s="46">
        <v>0.159251988225206</v>
      </c>
      <c r="Z203" s="46">
        <v>0.15925211582488391</v>
      </c>
      <c r="AA203" s="46">
        <v>0.15925335098249321</v>
      </c>
      <c r="AB203" s="46">
        <v>0.15925503494410215</v>
      </c>
      <c r="AC203" s="46">
        <v>0.15925688473105368</v>
      </c>
      <c r="AD203" s="46">
        <v>0.15925879772470827</v>
      </c>
      <c r="AE203" s="46">
        <v>0.15926074102126994</v>
      </c>
      <c r="AF203" s="46">
        <v>0.15926270512643947</v>
      </c>
      <c r="AG203" s="46">
        <v>0.15915667853989998</v>
      </c>
      <c r="AH203" s="46">
        <v>0.15915867755693616</v>
      </c>
      <c r="AI203" s="46">
        <v>0.15916069446094822</v>
      </c>
      <c r="AJ203" s="46">
        <v>0.15916272938187118</v>
      </c>
      <c r="AK203" s="46">
        <v>0.16655283551041231</v>
      </c>
      <c r="AL203" s="45">
        <v>0.16655283551041231</v>
      </c>
      <c r="AM203" s="45">
        <v>0.15085211778148999</v>
      </c>
      <c r="AN203" s="45">
        <v>0.16655283551041231</v>
      </c>
      <c r="AO203" s="45">
        <v>0.16655283551041231</v>
      </c>
      <c r="AP203" s="45">
        <v>0.16655283551041231</v>
      </c>
      <c r="AQ203" s="45">
        <v>0.16655283551041231</v>
      </c>
      <c r="AR203" s="45">
        <v>0.16655283551041231</v>
      </c>
      <c r="AS203" s="45">
        <v>0.16655283551041231</v>
      </c>
      <c r="AT203" s="45">
        <v>0.16655283551041231</v>
      </c>
      <c r="AU203" s="45">
        <v>0.16655283551041231</v>
      </c>
      <c r="AV203" s="45">
        <v>0.16655283551041231</v>
      </c>
      <c r="AW203" s="45">
        <v>0.16655283551041231</v>
      </c>
      <c r="AX203" s="45">
        <v>0.16655283551041231</v>
      </c>
      <c r="AY203" s="45">
        <v>0.16655283551041231</v>
      </c>
      <c r="AZ203" s="45">
        <v>0.16655283551041231</v>
      </c>
      <c r="BA203" s="45">
        <v>0.16655283551041231</v>
      </c>
      <c r="BB203" s="45">
        <v>0.16655283551041231</v>
      </c>
      <c r="BC203" s="45">
        <v>0.16655283551041231</v>
      </c>
      <c r="BD203" s="45">
        <v>0.16655283551041231</v>
      </c>
      <c r="BE203" s="45">
        <v>0.16655283551041231</v>
      </c>
      <c r="BF203" s="45">
        <v>0.16655283551041231</v>
      </c>
    </row>
    <row r="204" spans="1:58" ht="13.5" thickBot="1" x14ac:dyDescent="0.25">
      <c r="A204" s="6" t="s">
        <v>1350</v>
      </c>
      <c r="B204" s="6" t="s">
        <v>1350</v>
      </c>
      <c r="C204" s="6" t="s">
        <v>761</v>
      </c>
      <c r="D204" s="6" t="s">
        <v>1350</v>
      </c>
      <c r="E204" s="6">
        <v>1.2611216416454711</v>
      </c>
      <c r="F204" s="6" t="s">
        <v>760</v>
      </c>
      <c r="G204" s="21" t="s">
        <v>1158</v>
      </c>
      <c r="H204" s="21" t="s">
        <v>1159</v>
      </c>
      <c r="I204" s="21" t="s">
        <v>1160</v>
      </c>
      <c r="J204" s="21" t="s">
        <v>759</v>
      </c>
      <c r="K204" s="21" t="s">
        <v>759</v>
      </c>
      <c r="L204" s="21" t="s">
        <v>761</v>
      </c>
      <c r="M204" s="3">
        <v>-0.55425279086908896</v>
      </c>
      <c r="N204" s="3">
        <v>1.2611216416454711</v>
      </c>
      <c r="O204" s="21" t="s">
        <v>1175</v>
      </c>
      <c r="P204" s="21"/>
      <c r="Q204" s="46">
        <v>0.21467473115848903</v>
      </c>
      <c r="R204" s="46">
        <v>0.34777322476637001</v>
      </c>
      <c r="S204" s="46">
        <v>0.48493462053146702</v>
      </c>
      <c r="T204" s="46">
        <v>0.67045462013828161</v>
      </c>
      <c r="U204" s="46">
        <v>0.79375508780795778</v>
      </c>
      <c r="V204" s="46">
        <v>0.91217090683533064</v>
      </c>
      <c r="W204" s="46">
        <v>1.0310929609960526</v>
      </c>
      <c r="X204" s="46">
        <v>1.1039638491118662</v>
      </c>
      <c r="Y204" s="46">
        <v>1.1795269425836954</v>
      </c>
      <c r="Z204" s="46">
        <v>1.2499082668850134</v>
      </c>
      <c r="AA204" s="46">
        <v>1.3235866372162488</v>
      </c>
      <c r="AB204" s="46">
        <v>1.3974067913717518</v>
      </c>
      <c r="AC204" s="46">
        <v>1.4042423414670593</v>
      </c>
      <c r="AD204" s="46">
        <v>1.4049267504708811</v>
      </c>
      <c r="AE204" s="46">
        <v>1.4092571746065545</v>
      </c>
      <c r="AF204" s="46">
        <v>1.4132416078706689</v>
      </c>
      <c r="AG204" s="46">
        <v>1.4199746745515434</v>
      </c>
      <c r="AH204" s="46">
        <v>1.4222623668639687</v>
      </c>
      <c r="AI204" s="46">
        <v>1.4262403192208439</v>
      </c>
      <c r="AJ204" s="46">
        <v>1.4302182715777201</v>
      </c>
      <c r="AK204" s="46">
        <v>22.039612146031764</v>
      </c>
      <c r="AL204" s="45">
        <v>22.039612146031764</v>
      </c>
      <c r="AM204" s="45">
        <v>0.21467473115848903</v>
      </c>
      <c r="AN204" s="45">
        <v>0.56244795592485908</v>
      </c>
      <c r="AO204" s="45">
        <v>1.047382576456326</v>
      </c>
      <c r="AP204" s="45">
        <v>1.7178371965946075</v>
      </c>
      <c r="AQ204" s="45">
        <v>2.5115922844025653</v>
      </c>
      <c r="AR204" s="45">
        <v>3.4237631912378959</v>
      </c>
      <c r="AS204" s="45">
        <v>4.4548561522339485</v>
      </c>
      <c r="AT204" s="45">
        <v>5.5588200013458149</v>
      </c>
      <c r="AU204" s="45">
        <v>6.7383469439295105</v>
      </c>
      <c r="AV204" s="45">
        <v>7.9882552108145237</v>
      </c>
      <c r="AW204" s="45">
        <v>9.3118418480307721</v>
      </c>
      <c r="AX204" s="45">
        <v>10.709248639402524</v>
      </c>
      <c r="AY204" s="45">
        <v>12.113490980869583</v>
      </c>
      <c r="AZ204" s="45">
        <v>13.518417731340465</v>
      </c>
      <c r="BA204" s="45">
        <v>14.92767490594702</v>
      </c>
      <c r="BB204" s="45">
        <v>16.340916513817689</v>
      </c>
      <c r="BC204" s="45">
        <v>17.760891188369232</v>
      </c>
      <c r="BD204" s="45">
        <v>19.183153555233201</v>
      </c>
      <c r="BE204" s="45">
        <v>20.609393874454046</v>
      </c>
      <c r="BF204" s="45">
        <v>22.039612146031764</v>
      </c>
    </row>
    <row r="205" spans="1:58" ht="13.5" thickBot="1" x14ac:dyDescent="0.25">
      <c r="A205" s="6" t="s">
        <v>1350</v>
      </c>
      <c r="B205" s="6" t="s">
        <v>1350</v>
      </c>
      <c r="C205" s="6" t="s">
        <v>762</v>
      </c>
      <c r="D205" s="6" t="s">
        <v>1350</v>
      </c>
      <c r="E205" s="6">
        <v>3.4835587635908256</v>
      </c>
      <c r="F205" s="6" t="s">
        <v>760</v>
      </c>
      <c r="G205" s="21" t="s">
        <v>1158</v>
      </c>
      <c r="H205" s="21" t="s">
        <v>1159</v>
      </c>
      <c r="I205" s="21" t="s">
        <v>1160</v>
      </c>
      <c r="J205" s="21" t="s">
        <v>759</v>
      </c>
      <c r="K205" s="21" t="s">
        <v>759</v>
      </c>
      <c r="L205" s="21" t="s">
        <v>762</v>
      </c>
      <c r="M205" s="3">
        <v>1.087751553460496</v>
      </c>
      <c r="N205" s="3">
        <v>3.4835587635908256</v>
      </c>
      <c r="O205" s="21" t="s">
        <v>1175</v>
      </c>
      <c r="P205" s="21"/>
      <c r="Q205" s="46">
        <v>0.1576898126418374</v>
      </c>
      <c r="R205" s="46">
        <v>0.25545761422088037</v>
      </c>
      <c r="S205" s="46">
        <v>0.35620982983177557</v>
      </c>
      <c r="T205" s="46">
        <v>0.49248396801953642</v>
      </c>
      <c r="U205" s="46">
        <v>0.58305460733305536</v>
      </c>
      <c r="V205" s="46">
        <v>0.67003721686277395</v>
      </c>
      <c r="W205" s="46">
        <v>0.75739168256252121</v>
      </c>
      <c r="X205" s="46">
        <v>0.8109191593736762</v>
      </c>
      <c r="Y205" s="46">
        <v>0.86642420175993362</v>
      </c>
      <c r="Z205" s="46">
        <v>0.91812296380177638</v>
      </c>
      <c r="AA205" s="46">
        <v>0.97224357851311316</v>
      </c>
      <c r="AB205" s="46">
        <v>1.0264683408554438</v>
      </c>
      <c r="AC205" s="46">
        <v>1.0314894097442513</v>
      </c>
      <c r="AD205" s="46">
        <v>1.0319921439365833</v>
      </c>
      <c r="AE205" s="46">
        <v>1.0351730668469274</v>
      </c>
      <c r="AF205" s="46">
        <v>1.038099841374658</v>
      </c>
      <c r="AG205" s="46">
        <v>1.0430456308380127</v>
      </c>
      <c r="AH205" s="46">
        <v>1.0447260604357662</v>
      </c>
      <c r="AI205" s="46">
        <v>1.0476480743983256</v>
      </c>
      <c r="AJ205" s="46">
        <v>1.0505700883608857</v>
      </c>
      <c r="AK205" s="46">
        <v>16.189247291711734</v>
      </c>
      <c r="AL205" s="45">
        <v>16.189247291711734</v>
      </c>
      <c r="AM205" s="45">
        <v>0.1576898126418374</v>
      </c>
      <c r="AN205" s="45">
        <v>0.41314742686271777</v>
      </c>
      <c r="AO205" s="45">
        <v>0.76935725669449329</v>
      </c>
      <c r="AP205" s="45">
        <v>1.2618412247140296</v>
      </c>
      <c r="AQ205" s="45">
        <v>1.844895832047085</v>
      </c>
      <c r="AR205" s="45">
        <v>2.5149330489098589</v>
      </c>
      <c r="AS205" s="45">
        <v>3.2723247314723802</v>
      </c>
      <c r="AT205" s="45">
        <v>4.083243890846056</v>
      </c>
      <c r="AU205" s="45">
        <v>4.9496680926059895</v>
      </c>
      <c r="AV205" s="45">
        <v>5.867791056407766</v>
      </c>
      <c r="AW205" s="45">
        <v>6.8400346349208796</v>
      </c>
      <c r="AX205" s="45">
        <v>7.8665029757763234</v>
      </c>
      <c r="AY205" s="45">
        <v>8.897992385520574</v>
      </c>
      <c r="AZ205" s="45">
        <v>9.9299845294571583</v>
      </c>
      <c r="BA205" s="45">
        <v>10.965157596304085</v>
      </c>
      <c r="BB205" s="45">
        <v>12.003257437678743</v>
      </c>
      <c r="BC205" s="45">
        <v>13.046303068516755</v>
      </c>
      <c r="BD205" s="45">
        <v>14.09102912895252</v>
      </c>
      <c r="BE205" s="45">
        <v>15.138677203350847</v>
      </c>
      <c r="BF205" s="45">
        <v>16.189247291711734</v>
      </c>
    </row>
    <row r="206" spans="1:58" ht="13.5" thickBot="1" x14ac:dyDescent="0.25">
      <c r="A206" s="6" t="s">
        <v>1354</v>
      </c>
      <c r="B206" s="6" t="s">
        <v>1142</v>
      </c>
      <c r="C206" s="6" t="s">
        <v>763</v>
      </c>
      <c r="D206" s="6" t="s">
        <v>1354</v>
      </c>
      <c r="E206" s="6">
        <v>42.441293809921348</v>
      </c>
      <c r="F206" s="6" t="s">
        <v>760</v>
      </c>
      <c r="G206" s="21" t="s">
        <v>1158</v>
      </c>
      <c r="H206" s="21" t="s">
        <v>1159</v>
      </c>
      <c r="I206" s="21" t="s">
        <v>1160</v>
      </c>
      <c r="J206" s="21" t="s">
        <v>759</v>
      </c>
      <c r="K206" s="21" t="s">
        <v>759</v>
      </c>
      <c r="L206" s="21" t="s">
        <v>763</v>
      </c>
      <c r="M206" s="3">
        <v>27.332567449196134</v>
      </c>
      <c r="N206" s="3">
        <v>42.441293809921348</v>
      </c>
      <c r="O206" s="21" t="s">
        <v>1175</v>
      </c>
      <c r="P206" s="21"/>
      <c r="Q206" s="46">
        <v>0.167712480121919</v>
      </c>
      <c r="R206" s="46">
        <v>0.27169434302216455</v>
      </c>
      <c r="S206" s="46">
        <v>0.37885030747410303</v>
      </c>
      <c r="T206" s="46">
        <v>0.52378594604865703</v>
      </c>
      <c r="U206" s="46">
        <v>0.62011319947750632</v>
      </c>
      <c r="V206" s="46">
        <v>0.71262437015686808</v>
      </c>
      <c r="W206" s="46">
        <v>0.80553103195565767</v>
      </c>
      <c r="X206" s="46">
        <v>0.86246068226260164</v>
      </c>
      <c r="Y206" s="46">
        <v>0.92149359099599515</v>
      </c>
      <c r="Z206" s="46">
        <v>0.97647829454792201</v>
      </c>
      <c r="AA206" s="46">
        <v>1.0340387822350827</v>
      </c>
      <c r="AB206" s="46">
        <v>1.0917100371125907</v>
      </c>
      <c r="AC206" s="46">
        <v>1.0970502420509882</v>
      </c>
      <c r="AD206" s="46">
        <v>1.0975849297193006</v>
      </c>
      <c r="AE206" s="46">
        <v>1.100968030132909</v>
      </c>
      <c r="AF206" s="46">
        <v>1.1040808286490582</v>
      </c>
      <c r="AG206" s="46">
        <v>1.1093409694480332</v>
      </c>
      <c r="AH206" s="46">
        <v>1.1111282061172127</v>
      </c>
      <c r="AI206" s="46">
        <v>1.114235941489597</v>
      </c>
      <c r="AJ206" s="46">
        <v>1.1173436768619822</v>
      </c>
      <c r="AK206" s="46">
        <v>17.218225889880149</v>
      </c>
      <c r="AL206" s="45">
        <v>17.218225889880149</v>
      </c>
      <c r="AM206" s="45">
        <v>0.167712480121919</v>
      </c>
      <c r="AN206" s="45">
        <v>0.43940682314408352</v>
      </c>
      <c r="AO206" s="45">
        <v>0.8182571306181865</v>
      </c>
      <c r="AP206" s="45">
        <v>1.3420430766668434</v>
      </c>
      <c r="AQ206" s="45">
        <v>1.9621562761443498</v>
      </c>
      <c r="AR206" s="45">
        <v>2.674780646301218</v>
      </c>
      <c r="AS206" s="45">
        <v>3.4803116782568759</v>
      </c>
      <c r="AT206" s="45">
        <v>4.3427723605194775</v>
      </c>
      <c r="AU206" s="45">
        <v>5.2642659515154726</v>
      </c>
      <c r="AV206" s="45">
        <v>6.2407442460633948</v>
      </c>
      <c r="AW206" s="45">
        <v>7.2747830282984776</v>
      </c>
      <c r="AX206" s="45">
        <v>8.3664930654110687</v>
      </c>
      <c r="AY206" s="45">
        <v>9.4635433074620572</v>
      </c>
      <c r="AZ206" s="45">
        <v>10.561128237181357</v>
      </c>
      <c r="BA206" s="45">
        <v>11.662096267314267</v>
      </c>
      <c r="BB206" s="45">
        <v>12.766177095963325</v>
      </c>
      <c r="BC206" s="45">
        <v>13.875518065411358</v>
      </c>
      <c r="BD206" s="45">
        <v>14.986646271528571</v>
      </c>
      <c r="BE206" s="45">
        <v>16.100882213018167</v>
      </c>
      <c r="BF206" s="45">
        <v>17.218225889880149</v>
      </c>
    </row>
    <row r="207" spans="1:58" ht="13.5" thickBot="1" x14ac:dyDescent="0.25">
      <c r="A207" s="6" t="s">
        <v>1139</v>
      </c>
      <c r="B207" s="6" t="s">
        <v>1138</v>
      </c>
      <c r="C207" s="6" t="s">
        <v>764</v>
      </c>
      <c r="D207" s="6" t="s">
        <v>1139</v>
      </c>
      <c r="E207" s="6">
        <v>57.455762221261367</v>
      </c>
      <c r="F207" s="6" t="s">
        <v>760</v>
      </c>
      <c r="G207" s="21" t="s">
        <v>1158</v>
      </c>
      <c r="H207" s="21" t="s">
        <v>1159</v>
      </c>
      <c r="I207" s="21" t="s">
        <v>1160</v>
      </c>
      <c r="J207" s="21" t="s">
        <v>759</v>
      </c>
      <c r="K207" s="21" t="s">
        <v>759</v>
      </c>
      <c r="L207" s="21" t="s">
        <v>764</v>
      </c>
      <c r="M207" s="3">
        <v>36.932418114897402</v>
      </c>
      <c r="N207" s="3">
        <v>57.455762221261367</v>
      </c>
      <c r="O207" s="21" t="s">
        <v>1175</v>
      </c>
      <c r="P207" s="21"/>
      <c r="Q207" s="46">
        <v>8.9427109915270184E-2</v>
      </c>
      <c r="R207" s="46">
        <v>0.14487198483462643</v>
      </c>
      <c r="S207" s="46">
        <v>0.20200934398735113</v>
      </c>
      <c r="T207" s="46">
        <v>0.27929145961777024</v>
      </c>
      <c r="U207" s="46">
        <v>0.33065476826335005</v>
      </c>
      <c r="V207" s="46">
        <v>0.37998327752348093</v>
      </c>
      <c r="W207" s="46">
        <v>0.42952266928789468</v>
      </c>
      <c r="X207" s="46">
        <v>0.45987851455197998</v>
      </c>
      <c r="Y207" s="46">
        <v>0.49135585251801339</v>
      </c>
      <c r="Z207" s="46">
        <v>0.52067461952105454</v>
      </c>
      <c r="AA207" s="46">
        <v>0.55136683786660812</v>
      </c>
      <c r="AB207" s="46">
        <v>0.58211811913758638</v>
      </c>
      <c r="AC207" s="46">
        <v>0.58496560606073578</v>
      </c>
      <c r="AD207" s="46">
        <v>0.58525071050168009</v>
      </c>
      <c r="AE207" s="46">
        <v>0.5870546364368413</v>
      </c>
      <c r="AF207" s="46">
        <v>0.58871443286251834</v>
      </c>
      <c r="AG207" s="46">
        <v>0.59151922824243153</v>
      </c>
      <c r="AH207" s="46">
        <v>0.59247221283811036</v>
      </c>
      <c r="AI207" s="46">
        <v>0.59412930951053322</v>
      </c>
      <c r="AJ207" s="46">
        <v>0.59578640618295631</v>
      </c>
      <c r="AK207" s="46">
        <v>9.1810470996607947</v>
      </c>
      <c r="AL207" s="45">
        <v>9.1810470996607947</v>
      </c>
      <c r="AM207" s="45">
        <v>8.9427109915270184E-2</v>
      </c>
      <c r="AN207" s="45">
        <v>0.23429909474989663</v>
      </c>
      <c r="AO207" s="45">
        <v>0.43630843873724778</v>
      </c>
      <c r="AP207" s="45">
        <v>0.71559989835501803</v>
      </c>
      <c r="AQ207" s="45">
        <v>1.0462546666183681</v>
      </c>
      <c r="AR207" s="45">
        <v>1.4262379441418491</v>
      </c>
      <c r="AS207" s="45">
        <v>1.8557606134297437</v>
      </c>
      <c r="AT207" s="45">
        <v>2.3156391279817239</v>
      </c>
      <c r="AU207" s="45">
        <v>2.8069949804997374</v>
      </c>
      <c r="AV207" s="45">
        <v>3.3276696000207919</v>
      </c>
      <c r="AW207" s="45">
        <v>3.8790364378874003</v>
      </c>
      <c r="AX207" s="45">
        <v>4.4611545570249866</v>
      </c>
      <c r="AY207" s="45">
        <v>5.0461201630857229</v>
      </c>
      <c r="AZ207" s="45">
        <v>5.6313708735874028</v>
      </c>
      <c r="BA207" s="45">
        <v>6.218425510024244</v>
      </c>
      <c r="BB207" s="45">
        <v>6.8071399428867627</v>
      </c>
      <c r="BC207" s="45">
        <v>7.3986591711291947</v>
      </c>
      <c r="BD207" s="45">
        <v>7.9911313839673053</v>
      </c>
      <c r="BE207" s="45">
        <v>8.5852606934778386</v>
      </c>
      <c r="BF207" s="45">
        <v>9.1810470996607947</v>
      </c>
    </row>
    <row r="208" spans="1:58" ht="13.5" thickBot="1" x14ac:dyDescent="0.25">
      <c r="A208" s="6" t="s">
        <v>1359</v>
      </c>
      <c r="B208" s="6" t="s">
        <v>1145</v>
      </c>
      <c r="C208" s="6" t="s">
        <v>764</v>
      </c>
      <c r="D208" s="6" t="s">
        <v>1359</v>
      </c>
      <c r="E208" s="6">
        <v>195.09651882213817</v>
      </c>
      <c r="F208" s="6" t="s">
        <v>760</v>
      </c>
      <c r="G208" s="21" t="s">
        <v>1158</v>
      </c>
      <c r="H208" s="21" t="s">
        <v>1159</v>
      </c>
      <c r="I208" s="21" t="s">
        <v>1160</v>
      </c>
      <c r="J208" s="21" t="s">
        <v>759</v>
      </c>
      <c r="K208" s="21" t="s">
        <v>759</v>
      </c>
      <c r="L208" s="21" t="s">
        <v>765</v>
      </c>
      <c r="M208" s="3">
        <v>129.97050172121001</v>
      </c>
      <c r="N208" s="3">
        <v>195.09651882213817</v>
      </c>
      <c r="O208" s="21" t="s">
        <v>1175</v>
      </c>
      <c r="P208" s="21"/>
      <c r="Q208" s="46">
        <v>2.1752730458655372E-2</v>
      </c>
      <c r="R208" s="46">
        <v>3.5239439584974504E-2</v>
      </c>
      <c r="S208" s="46">
        <v>4.9137837665223491E-2</v>
      </c>
      <c r="T208" s="46">
        <v>6.7936354492793338E-2</v>
      </c>
      <c r="U208" s="46">
        <v>8.0430241519788004E-2</v>
      </c>
      <c r="V208" s="46">
        <v>9.242917301695458E-2</v>
      </c>
      <c r="W208" s="46">
        <v>0.10447940070694743</v>
      </c>
      <c r="X208" s="46">
        <v>0.11186331952641881</v>
      </c>
      <c r="Y208" s="46">
        <v>0.11952003625336968</v>
      </c>
      <c r="Z208" s="46">
        <v>0.12665169058729076</v>
      </c>
      <c r="AA208" s="46">
        <v>0.1341174306014945</v>
      </c>
      <c r="AB208" s="46">
        <v>0.14159753739885911</v>
      </c>
      <c r="AC208" s="46">
        <v>0.14229017540966485</v>
      </c>
      <c r="AD208" s="46">
        <v>0.14235952574495239</v>
      </c>
      <c r="AE208" s="46">
        <v>0.14279832237689236</v>
      </c>
      <c r="AF208" s="46">
        <v>0.14320206017293874</v>
      </c>
      <c r="AG208" s="46">
        <v>0.14388431366350482</v>
      </c>
      <c r="AH208" s="46">
        <v>0.14411612275429062</v>
      </c>
      <c r="AI208" s="46">
        <v>0.14451920384785719</v>
      </c>
      <c r="AJ208" s="46">
        <v>0.14492228494142387</v>
      </c>
      <c r="AK208" s="46">
        <v>2.2332472007242945</v>
      </c>
      <c r="AL208" s="45">
        <v>2.2332472007242945</v>
      </c>
      <c r="AM208" s="45">
        <v>2.1752730458655372E-2</v>
      </c>
      <c r="AN208" s="45">
        <v>5.6992170043629872E-2</v>
      </c>
      <c r="AO208" s="45">
        <v>0.10613000770885336</v>
      </c>
      <c r="AP208" s="45">
        <v>0.1740663622016467</v>
      </c>
      <c r="AQ208" s="45">
        <v>0.25449660372143468</v>
      </c>
      <c r="AR208" s="45">
        <v>0.34692577673838926</v>
      </c>
      <c r="AS208" s="45">
        <v>0.4514051774453367</v>
      </c>
      <c r="AT208" s="45">
        <v>0.56326849697175552</v>
      </c>
      <c r="AU208" s="45">
        <v>0.68278853322512523</v>
      </c>
      <c r="AV208" s="45">
        <v>0.80944022381241598</v>
      </c>
      <c r="AW208" s="45">
        <v>0.94355765441391048</v>
      </c>
      <c r="AX208" s="45">
        <v>1.0851551918127695</v>
      </c>
      <c r="AY208" s="45">
        <v>1.2274453672224344</v>
      </c>
      <c r="AZ208" s="45">
        <v>1.3698048929673867</v>
      </c>
      <c r="BA208" s="45">
        <v>1.512603215344279</v>
      </c>
      <c r="BB208" s="45">
        <v>1.6558052755172177</v>
      </c>
      <c r="BC208" s="45">
        <v>1.7996895891807225</v>
      </c>
      <c r="BD208" s="45">
        <v>1.9438057119350132</v>
      </c>
      <c r="BE208" s="45">
        <v>2.0883249157828705</v>
      </c>
      <c r="BF208" s="45">
        <v>2.2332472007242945</v>
      </c>
    </row>
    <row r="209" spans="1:58" ht="13.5" thickBot="1" x14ac:dyDescent="0.25">
      <c r="A209" s="6" t="s">
        <v>1354</v>
      </c>
      <c r="B209" s="6" t="s">
        <v>1352</v>
      </c>
      <c r="C209" s="6" t="s">
        <v>239</v>
      </c>
      <c r="D209" s="6" t="s">
        <v>1354</v>
      </c>
      <c r="E209" s="6">
        <v>43.484524952690037</v>
      </c>
      <c r="F209" s="6" t="s">
        <v>7</v>
      </c>
      <c r="G209" s="21" t="s">
        <v>1178</v>
      </c>
      <c r="H209" s="21" t="s">
        <v>1174</v>
      </c>
      <c r="I209" s="21" t="s">
        <v>1179</v>
      </c>
      <c r="J209" s="21" t="s">
        <v>240</v>
      </c>
      <c r="K209" s="21" t="s">
        <v>1180</v>
      </c>
      <c r="L209" s="21" t="s">
        <v>242</v>
      </c>
      <c r="M209" s="3">
        <v>20.698232261208105</v>
      </c>
      <c r="N209" s="3">
        <v>43.484524952690037</v>
      </c>
      <c r="O209" s="21" t="s">
        <v>1164</v>
      </c>
      <c r="P209" s="21">
        <v>0</v>
      </c>
      <c r="Q209" s="46">
        <v>3.4313797303096569E-2</v>
      </c>
      <c r="R209" s="46">
        <v>4.1489399760876962E-2</v>
      </c>
      <c r="S209" s="46">
        <v>4.7137942828858734E-2</v>
      </c>
      <c r="T209" s="46">
        <v>5.1570510326430861E-2</v>
      </c>
      <c r="U209" s="46">
        <v>5.5034878210585295E-2</v>
      </c>
      <c r="V209" s="46">
        <v>5.772839851925992E-2</v>
      </c>
      <c r="W209" s="46">
        <v>5.9808261121154636E-2</v>
      </c>
      <c r="X209" s="46">
        <v>6.1399666983099836E-2</v>
      </c>
      <c r="Y209" s="46">
        <v>6.2602338030110616E-2</v>
      </c>
      <c r="Z209" s="46">
        <v>6.3495702151301459E-2</v>
      </c>
      <c r="AA209" s="46">
        <v>6.4143022995053658E-2</v>
      </c>
      <c r="AB209" s="46">
        <v>6.4594689313919221E-2</v>
      </c>
      <c r="AC209" s="46">
        <v>6.4293638612034409E-2</v>
      </c>
      <c r="AD209" s="46">
        <v>6.3990819314062988E-2</v>
      </c>
      <c r="AE209" s="46">
        <v>6.3688339063341329E-2</v>
      </c>
      <c r="AF209" s="46">
        <v>6.3386981237419621E-2</v>
      </c>
      <c r="AG209" s="46">
        <v>6.3085421267879194E-2</v>
      </c>
      <c r="AH209" s="46">
        <v>6.2783861298338794E-2</v>
      </c>
      <c r="AI209" s="46">
        <v>6.2482301328798361E-2</v>
      </c>
      <c r="AJ209" s="46">
        <v>6.2180741359257934E-2</v>
      </c>
      <c r="AK209" s="46">
        <v>1.0175414123645787</v>
      </c>
      <c r="AL209" s="45">
        <v>1.0175414123645787</v>
      </c>
      <c r="AM209" s="45">
        <v>3.4313797303096569E-2</v>
      </c>
      <c r="AN209" s="45">
        <v>7.5803197063973538E-2</v>
      </c>
      <c r="AO209" s="45">
        <v>0.12294113989283227</v>
      </c>
      <c r="AP209" s="45">
        <v>0.17451165021926313</v>
      </c>
      <c r="AQ209" s="45">
        <v>0.22954652842984841</v>
      </c>
      <c r="AR209" s="45">
        <v>0.28727492694910833</v>
      </c>
      <c r="AS209" s="45">
        <v>0.34708318807026295</v>
      </c>
      <c r="AT209" s="45">
        <v>0.40848285505336279</v>
      </c>
      <c r="AU209" s="45">
        <v>0.47108519308347341</v>
      </c>
      <c r="AV209" s="45">
        <v>0.53458089523477481</v>
      </c>
      <c r="AW209" s="45">
        <v>0.59872391822982851</v>
      </c>
      <c r="AX209" s="45">
        <v>0.66331860754374772</v>
      </c>
      <c r="AY209" s="45">
        <v>0.72761224615578213</v>
      </c>
      <c r="AZ209" s="45">
        <v>0.79160306546984516</v>
      </c>
      <c r="BA209" s="45">
        <v>0.85529140453318653</v>
      </c>
      <c r="BB209" s="45">
        <v>0.91867838577060612</v>
      </c>
      <c r="BC209" s="45">
        <v>0.98176380703848531</v>
      </c>
      <c r="BD209" s="45">
        <v>1.0175414123645787</v>
      </c>
      <c r="BE209" s="45">
        <v>1.0175414123645787</v>
      </c>
      <c r="BF209" s="45">
        <v>1.0175414123645787</v>
      </c>
    </row>
    <row r="210" spans="1:58" ht="13.5" thickBot="1" x14ac:dyDescent="0.25">
      <c r="A210" s="6" t="s">
        <v>1140</v>
      </c>
      <c r="B210" s="6" t="s">
        <v>1139</v>
      </c>
      <c r="C210" s="6" t="s">
        <v>239</v>
      </c>
      <c r="D210" s="6" t="s">
        <v>1140</v>
      </c>
      <c r="E210" s="6">
        <v>92.98883334172092</v>
      </c>
      <c r="F210" s="6" t="s">
        <v>7</v>
      </c>
      <c r="G210" s="21" t="s">
        <v>1178</v>
      </c>
      <c r="H210" s="21" t="s">
        <v>1174</v>
      </c>
      <c r="I210" s="21" t="s">
        <v>1179</v>
      </c>
      <c r="J210" s="21" t="s">
        <v>240</v>
      </c>
      <c r="K210" s="21" t="s">
        <v>1180</v>
      </c>
      <c r="L210" s="21" t="s">
        <v>243</v>
      </c>
      <c r="M210" s="3">
        <v>55.807219670745482</v>
      </c>
      <c r="N210" s="3">
        <v>92.98883334172092</v>
      </c>
      <c r="O210" s="21" t="s">
        <v>1164</v>
      </c>
      <c r="P210" s="21">
        <v>0</v>
      </c>
      <c r="Q210" s="46">
        <v>4.416693318110192E-3</v>
      </c>
      <c r="R210" s="46">
        <v>5.3402995033642433E-3</v>
      </c>
      <c r="S210" s="46">
        <v>6.0673505553083358E-3</v>
      </c>
      <c r="T210" s="46">
        <v>6.6378875633716335E-3</v>
      </c>
      <c r="U210" s="46">
        <v>7.0838029585773895E-3</v>
      </c>
      <c r="V210" s="46">
        <v>7.4304988676437908E-3</v>
      </c>
      <c r="W210" s="46">
        <v>7.6982079519877372E-3</v>
      </c>
      <c r="X210" s="46">
        <v>7.9030454281425674E-3</v>
      </c>
      <c r="Y210" s="46">
        <v>8.0578469830476472E-3</v>
      </c>
      <c r="Z210" s="46">
        <v>8.1728361610115523E-3</v>
      </c>
      <c r="AA210" s="46">
        <v>8.256155929442302E-3</v>
      </c>
      <c r="AB210" s="46">
        <v>8.3142920661959246E-3</v>
      </c>
      <c r="AC210" s="46">
        <v>8.2755423874098059E-3</v>
      </c>
      <c r="AD210" s="46">
        <v>8.2365650641444358E-3</v>
      </c>
      <c r="AE210" s="46">
        <v>8.1976313812756486E-3</v>
      </c>
      <c r="AF210" s="46">
        <v>8.1588421710826805E-3</v>
      </c>
      <c r="AG210" s="46">
        <v>8.1200269420156675E-3</v>
      </c>
      <c r="AH210" s="46">
        <v>8.081211712948658E-3</v>
      </c>
      <c r="AI210" s="46">
        <v>8.0423964838816468E-3</v>
      </c>
      <c r="AJ210" s="46">
        <v>8.0035812548146321E-3</v>
      </c>
      <c r="AK210" s="46">
        <v>0.13097263229696465</v>
      </c>
      <c r="AL210" s="45">
        <v>0.13097263229696465</v>
      </c>
      <c r="AM210" s="45">
        <v>4.416693318110192E-3</v>
      </c>
      <c r="AN210" s="45">
        <v>9.7569928214744361E-3</v>
      </c>
      <c r="AO210" s="45">
        <v>1.5824343376782773E-2</v>
      </c>
      <c r="AP210" s="45">
        <v>2.2462230940154405E-2</v>
      </c>
      <c r="AQ210" s="45">
        <v>2.9546033898731797E-2</v>
      </c>
      <c r="AR210" s="45">
        <v>3.6976532766375587E-2</v>
      </c>
      <c r="AS210" s="45">
        <v>4.4674740718363325E-2</v>
      </c>
      <c r="AT210" s="45">
        <v>5.2577786146505892E-2</v>
      </c>
      <c r="AU210" s="45">
        <v>6.0635633129553543E-2</v>
      </c>
      <c r="AV210" s="45">
        <v>6.8808469290565097E-2</v>
      </c>
      <c r="AW210" s="45">
        <v>7.7064625220007399E-2</v>
      </c>
      <c r="AX210" s="45">
        <v>8.5378917286203324E-2</v>
      </c>
      <c r="AY210" s="45">
        <v>9.3654459673613133E-2</v>
      </c>
      <c r="AZ210" s="45">
        <v>0.10189102473775757</v>
      </c>
      <c r="BA210" s="45">
        <v>0.11008865611903322</v>
      </c>
      <c r="BB210" s="45">
        <v>0.1182474982901159</v>
      </c>
      <c r="BC210" s="45">
        <v>0.12636752523213157</v>
      </c>
      <c r="BD210" s="45">
        <v>0.13097263229696465</v>
      </c>
      <c r="BE210" s="45">
        <v>0.13097263229696465</v>
      </c>
      <c r="BF210" s="45">
        <v>0.13097263229696465</v>
      </c>
    </row>
    <row r="211" spans="1:58" ht="13.5" thickBot="1" x14ac:dyDescent="0.25">
      <c r="A211" s="6" t="s">
        <v>1141</v>
      </c>
      <c r="B211" s="6" t="s">
        <v>1350</v>
      </c>
      <c r="C211" s="6" t="s">
        <v>244</v>
      </c>
      <c r="D211" s="6" t="s">
        <v>1141</v>
      </c>
      <c r="E211" s="6">
        <v>6.2785951308063916</v>
      </c>
      <c r="F211" s="6" t="s">
        <v>244</v>
      </c>
      <c r="G211" s="21" t="s">
        <v>1178</v>
      </c>
      <c r="H211" s="21" t="s">
        <v>1174</v>
      </c>
      <c r="I211" s="21" t="s">
        <v>1160</v>
      </c>
      <c r="J211" s="21" t="s">
        <v>240</v>
      </c>
      <c r="K211" s="21" t="s">
        <v>245</v>
      </c>
      <c r="L211" s="21" t="s">
        <v>246</v>
      </c>
      <c r="M211" s="3">
        <v>3.6182483989034613</v>
      </c>
      <c r="N211" s="3">
        <v>6.2785951308063916</v>
      </c>
      <c r="O211" s="21" t="s">
        <v>1443</v>
      </c>
      <c r="P211" s="21">
        <v>0</v>
      </c>
      <c r="Q211" s="46">
        <v>3.6005750748561944E-4</v>
      </c>
      <c r="R211" s="46">
        <v>4.5708912966490803E-4</v>
      </c>
      <c r="S211" s="46">
        <v>5.5560290493247475E-4</v>
      </c>
      <c r="T211" s="46">
        <v>6.5411668020004163E-4</v>
      </c>
      <c r="U211" s="46">
        <v>7.5263045546760852E-4</v>
      </c>
      <c r="V211" s="46">
        <v>8.511442307351754E-4</v>
      </c>
      <c r="W211" s="46">
        <v>9.4965800600274228E-4</v>
      </c>
      <c r="X211" s="46">
        <v>1.0481717812703089E-3</v>
      </c>
      <c r="Y211" s="46">
        <v>1.1466855565378758E-3</v>
      </c>
      <c r="Z211" s="46">
        <v>1.2451993318054427E-3</v>
      </c>
      <c r="AA211" s="46">
        <v>1.34371310707301E-3</v>
      </c>
      <c r="AB211" s="46">
        <v>1.4422268823405765E-3</v>
      </c>
      <c r="AC211" s="46">
        <v>1.5407406576081434E-3</v>
      </c>
      <c r="AD211" s="46">
        <v>1.6392544328757107E-3</v>
      </c>
      <c r="AE211" s="46">
        <v>1.7377682081432769E-3</v>
      </c>
      <c r="AF211" s="46">
        <v>1.8362819834108438E-3</v>
      </c>
      <c r="AG211" s="46">
        <v>1.8362641440557196E-3</v>
      </c>
      <c r="AH211" s="46">
        <v>1.8362461970183694E-3</v>
      </c>
      <c r="AI211" s="46">
        <v>1.8362281413208564E-3</v>
      </c>
      <c r="AJ211" s="46">
        <v>1.8362099759733563E-3</v>
      </c>
      <c r="AK211" s="46">
        <v>1.7082170738234637E-2</v>
      </c>
      <c r="AL211" s="45">
        <v>1.7082170738234637E-2</v>
      </c>
      <c r="AM211" s="45">
        <v>3.6005750748561944E-4</v>
      </c>
      <c r="AN211" s="45">
        <v>8.1714663715052747E-4</v>
      </c>
      <c r="AO211" s="45">
        <v>1.3727495420830021E-3</v>
      </c>
      <c r="AP211" s="45">
        <v>2.026866222283044E-3</v>
      </c>
      <c r="AQ211" s="45">
        <v>2.7794966777506527E-3</v>
      </c>
      <c r="AR211" s="45">
        <v>3.6306409084858283E-3</v>
      </c>
      <c r="AS211" s="45">
        <v>4.5802989144885708E-3</v>
      </c>
      <c r="AT211" s="45">
        <v>5.6284706957588793E-3</v>
      </c>
      <c r="AU211" s="45">
        <v>6.7751562522967556E-3</v>
      </c>
      <c r="AV211" s="45">
        <v>8.0203555841021987E-3</v>
      </c>
      <c r="AW211" s="45">
        <v>9.3640686911752088E-3</v>
      </c>
      <c r="AX211" s="45">
        <v>1.0806295573515786E-2</v>
      </c>
      <c r="AY211" s="45">
        <v>1.2347036231123929E-2</v>
      </c>
      <c r="AZ211" s="45">
        <v>1.398629066399964E-2</v>
      </c>
      <c r="BA211" s="45">
        <v>1.5724058872142916E-2</v>
      </c>
      <c r="BB211" s="45">
        <v>1.7082170738234637E-2</v>
      </c>
      <c r="BC211" s="45">
        <v>1.7082170738234637E-2</v>
      </c>
      <c r="BD211" s="45">
        <v>1.7082170738234637E-2</v>
      </c>
      <c r="BE211" s="45">
        <v>1.7082170738234637E-2</v>
      </c>
      <c r="BF211" s="45">
        <v>1.7082170738234637E-2</v>
      </c>
    </row>
    <row r="212" spans="1:58" ht="13.5" thickBot="1" x14ac:dyDescent="0.25">
      <c r="A212" s="6" t="s">
        <v>1350</v>
      </c>
      <c r="B212" s="6" t="s">
        <v>1350</v>
      </c>
      <c r="C212" s="6" t="s">
        <v>244</v>
      </c>
      <c r="D212" s="6" t="s">
        <v>1350</v>
      </c>
      <c r="E212" s="6">
        <v>0</v>
      </c>
      <c r="F212" s="6" t="s">
        <v>244</v>
      </c>
      <c r="G212" s="21" t="s">
        <v>1178</v>
      </c>
      <c r="H212" s="21" t="s">
        <v>1174</v>
      </c>
      <c r="I212" s="21" t="s">
        <v>1160</v>
      </c>
      <c r="J212" s="21" t="s">
        <v>240</v>
      </c>
      <c r="K212" s="21" t="s">
        <v>247</v>
      </c>
      <c r="L212" s="21" t="s">
        <v>248</v>
      </c>
      <c r="M212" s="3">
        <v>0</v>
      </c>
      <c r="N212" s="3">
        <v>0</v>
      </c>
      <c r="O212" s="21" t="s">
        <v>1444</v>
      </c>
      <c r="P212" s="21">
        <v>0</v>
      </c>
      <c r="Q212" s="46">
        <v>0</v>
      </c>
      <c r="R212" s="46">
        <v>0</v>
      </c>
      <c r="S212" s="46">
        <v>0</v>
      </c>
      <c r="T212" s="46">
        <v>0</v>
      </c>
      <c r="U212" s="46">
        <v>0</v>
      </c>
      <c r="V212" s="46">
        <v>0</v>
      </c>
      <c r="W212" s="46">
        <v>0</v>
      </c>
      <c r="X212" s="46">
        <v>0</v>
      </c>
      <c r="Y212" s="46">
        <v>0</v>
      </c>
      <c r="Z212" s="46">
        <v>0</v>
      </c>
      <c r="AA212" s="46">
        <v>0</v>
      </c>
      <c r="AB212" s="46">
        <v>0</v>
      </c>
      <c r="AC212" s="46">
        <v>0</v>
      </c>
      <c r="AD212" s="46">
        <v>0</v>
      </c>
      <c r="AE212" s="46">
        <v>0</v>
      </c>
      <c r="AF212" s="46">
        <v>0</v>
      </c>
      <c r="AG212" s="46">
        <v>0</v>
      </c>
      <c r="AH212" s="46">
        <v>0</v>
      </c>
      <c r="AI212" s="46">
        <v>0</v>
      </c>
      <c r="AJ212" s="46">
        <v>0</v>
      </c>
      <c r="AK212" s="46">
        <v>0</v>
      </c>
      <c r="AL212" s="45">
        <v>0</v>
      </c>
      <c r="AM212" s="45">
        <v>0</v>
      </c>
      <c r="AN212" s="45">
        <v>0</v>
      </c>
      <c r="AO212" s="45">
        <v>0</v>
      </c>
      <c r="AP212" s="45">
        <v>0</v>
      </c>
      <c r="AQ212" s="45">
        <v>0</v>
      </c>
      <c r="AR212" s="45">
        <v>0</v>
      </c>
      <c r="AS212" s="45">
        <v>0</v>
      </c>
      <c r="AT212" s="45">
        <v>0</v>
      </c>
      <c r="AU212" s="45">
        <v>0</v>
      </c>
      <c r="AV212" s="45">
        <v>0</v>
      </c>
      <c r="AW212" s="45">
        <v>0</v>
      </c>
      <c r="AX212" s="45">
        <v>0</v>
      </c>
      <c r="AY212" s="45">
        <v>0</v>
      </c>
      <c r="AZ212" s="45">
        <v>0</v>
      </c>
      <c r="BA212" s="45">
        <v>0</v>
      </c>
      <c r="BB212" s="45">
        <v>0</v>
      </c>
      <c r="BC212" s="45">
        <v>0</v>
      </c>
      <c r="BD212" s="45">
        <v>0</v>
      </c>
      <c r="BE212" s="45">
        <v>0</v>
      </c>
      <c r="BF212" s="45">
        <v>0</v>
      </c>
    </row>
    <row r="213" spans="1:58" ht="13.5" thickBot="1" x14ac:dyDescent="0.25">
      <c r="A213" s="6" t="s">
        <v>1350</v>
      </c>
      <c r="B213" s="6" t="s">
        <v>1350</v>
      </c>
      <c r="C213" s="6" t="s">
        <v>244</v>
      </c>
      <c r="D213" s="6" t="s">
        <v>1350</v>
      </c>
      <c r="E213" s="6">
        <v>0</v>
      </c>
      <c r="F213" s="6" t="s">
        <v>244</v>
      </c>
      <c r="G213" s="21" t="s">
        <v>1178</v>
      </c>
      <c r="H213" s="21" t="s">
        <v>1174</v>
      </c>
      <c r="I213" s="21" t="s">
        <v>1160</v>
      </c>
      <c r="J213" s="21" t="s">
        <v>240</v>
      </c>
      <c r="K213" s="21" t="s">
        <v>249</v>
      </c>
      <c r="L213" s="21" t="s">
        <v>250</v>
      </c>
      <c r="M213" s="3">
        <v>0</v>
      </c>
      <c r="N213" s="3">
        <v>0</v>
      </c>
      <c r="O213" s="21" t="s">
        <v>1444</v>
      </c>
      <c r="P213" s="21">
        <v>0</v>
      </c>
      <c r="Q213" s="46">
        <v>0</v>
      </c>
      <c r="R213" s="46">
        <v>0</v>
      </c>
      <c r="S213" s="46">
        <v>0</v>
      </c>
      <c r="T213" s="46">
        <v>0</v>
      </c>
      <c r="U213" s="46">
        <v>0</v>
      </c>
      <c r="V213" s="46">
        <v>0</v>
      </c>
      <c r="W213" s="46">
        <v>0</v>
      </c>
      <c r="X213" s="46">
        <v>0</v>
      </c>
      <c r="Y213" s="46">
        <v>0</v>
      </c>
      <c r="Z213" s="46">
        <v>0</v>
      </c>
      <c r="AA213" s="46">
        <v>0</v>
      </c>
      <c r="AB213" s="46">
        <v>0</v>
      </c>
      <c r="AC213" s="46">
        <v>0</v>
      </c>
      <c r="AD213" s="46">
        <v>0</v>
      </c>
      <c r="AE213" s="46">
        <v>0</v>
      </c>
      <c r="AF213" s="46">
        <v>0</v>
      </c>
      <c r="AG213" s="46">
        <v>0</v>
      </c>
      <c r="AH213" s="46">
        <v>0</v>
      </c>
      <c r="AI213" s="46">
        <v>0</v>
      </c>
      <c r="AJ213" s="46">
        <v>0</v>
      </c>
      <c r="AK213" s="46">
        <v>0</v>
      </c>
      <c r="AL213" s="45">
        <v>0</v>
      </c>
      <c r="AM213" s="45">
        <v>0</v>
      </c>
      <c r="AN213" s="45">
        <v>0</v>
      </c>
      <c r="AO213" s="45">
        <v>0</v>
      </c>
      <c r="AP213" s="45">
        <v>0</v>
      </c>
      <c r="AQ213" s="45">
        <v>0</v>
      </c>
      <c r="AR213" s="45">
        <v>0</v>
      </c>
      <c r="AS213" s="45">
        <v>0</v>
      </c>
      <c r="AT213" s="45">
        <v>0</v>
      </c>
      <c r="AU213" s="45">
        <v>0</v>
      </c>
      <c r="AV213" s="45">
        <v>0</v>
      </c>
      <c r="AW213" s="45">
        <v>0</v>
      </c>
      <c r="AX213" s="45">
        <v>0</v>
      </c>
      <c r="AY213" s="45">
        <v>0</v>
      </c>
      <c r="AZ213" s="45">
        <v>0</v>
      </c>
      <c r="BA213" s="45">
        <v>0</v>
      </c>
      <c r="BB213" s="45">
        <v>0</v>
      </c>
      <c r="BC213" s="45">
        <v>0</v>
      </c>
      <c r="BD213" s="45">
        <v>0</v>
      </c>
      <c r="BE213" s="45">
        <v>0</v>
      </c>
      <c r="BF213" s="45">
        <v>0</v>
      </c>
    </row>
    <row r="214" spans="1:58" ht="13.5" thickBot="1" x14ac:dyDescent="0.25">
      <c r="A214" s="6" t="s">
        <v>1141</v>
      </c>
      <c r="B214" s="6" t="s">
        <v>1350</v>
      </c>
      <c r="C214" s="6" t="s">
        <v>244</v>
      </c>
      <c r="D214" s="6" t="s">
        <v>1141</v>
      </c>
      <c r="E214" s="6">
        <v>5.8810390340031367</v>
      </c>
      <c r="F214" s="6" t="s">
        <v>244</v>
      </c>
      <c r="G214" s="21" t="s">
        <v>1178</v>
      </c>
      <c r="H214" s="21" t="s">
        <v>1174</v>
      </c>
      <c r="I214" s="21" t="s">
        <v>1160</v>
      </c>
      <c r="J214" s="21" t="s">
        <v>240</v>
      </c>
      <c r="K214" s="21" t="s">
        <v>251</v>
      </c>
      <c r="L214" s="21" t="s">
        <v>252</v>
      </c>
      <c r="M214" s="3">
        <v>3.2233028495639608</v>
      </c>
      <c r="N214" s="3">
        <v>5.8810390340031367</v>
      </c>
      <c r="O214" s="21" t="s">
        <v>1445</v>
      </c>
      <c r="P214" s="21">
        <v>0</v>
      </c>
      <c r="Q214" s="46">
        <v>7.6878118324881061E-4</v>
      </c>
      <c r="R214" s="46">
        <v>9.7393406820933117E-4</v>
      </c>
      <c r="S214" s="46">
        <v>1.1839393969729074E-3</v>
      </c>
      <c r="T214" s="46">
        <v>1.3939447257364842E-3</v>
      </c>
      <c r="U214" s="46">
        <v>1.6039500545000605E-3</v>
      </c>
      <c r="V214" s="46">
        <v>1.8139553832636369E-3</v>
      </c>
      <c r="W214" s="46">
        <v>2.0239607120272137E-3</v>
      </c>
      <c r="X214" s="46">
        <v>2.2339660407907909E-3</v>
      </c>
      <c r="Y214" s="46">
        <v>2.4439713695543672E-3</v>
      </c>
      <c r="Z214" s="46">
        <v>2.653976698317944E-3</v>
      </c>
      <c r="AA214" s="46">
        <v>2.8639820270815208E-3</v>
      </c>
      <c r="AB214" s="46">
        <v>3.0739873558450971E-3</v>
      </c>
      <c r="AC214" s="46">
        <v>3.2839926846086752E-3</v>
      </c>
      <c r="AD214" s="46">
        <v>3.4939980133722507E-3</v>
      </c>
      <c r="AE214" s="46">
        <v>3.7040033421358296E-3</v>
      </c>
      <c r="AF214" s="46">
        <v>3.9140086708994038E-3</v>
      </c>
      <c r="AG214" s="46">
        <v>3.9139189733245856E-3</v>
      </c>
      <c r="AH214" s="46">
        <v>3.9138284428695772E-3</v>
      </c>
      <c r="AI214" s="46">
        <v>3.9137370678798055E-3</v>
      </c>
      <c r="AJ214" s="46">
        <v>3.9136448364822246E-3</v>
      </c>
      <c r="AK214" s="46">
        <v>3.6473205417395002E-2</v>
      </c>
      <c r="AL214" s="45">
        <v>3.6473205417395002E-2</v>
      </c>
      <c r="AM214" s="45">
        <v>7.6878118324881061E-4</v>
      </c>
      <c r="AN214" s="45">
        <v>1.7427152514581418E-3</v>
      </c>
      <c r="AO214" s="45">
        <v>2.9266546484310492E-3</v>
      </c>
      <c r="AP214" s="45">
        <v>4.3205993741675334E-3</v>
      </c>
      <c r="AQ214" s="45">
        <v>5.9245494286675939E-3</v>
      </c>
      <c r="AR214" s="45">
        <v>7.7385048119312308E-3</v>
      </c>
      <c r="AS214" s="45">
        <v>9.762465523958444E-3</v>
      </c>
      <c r="AT214" s="45">
        <v>1.1996431564749235E-2</v>
      </c>
      <c r="AU214" s="45">
        <v>1.4440402934303603E-2</v>
      </c>
      <c r="AV214" s="45">
        <v>1.7094379632621545E-2</v>
      </c>
      <c r="AW214" s="45">
        <v>1.9958361659703067E-2</v>
      </c>
      <c r="AX214" s="45">
        <v>2.3032349015548164E-2</v>
      </c>
      <c r="AY214" s="45">
        <v>2.6316341700156839E-2</v>
      </c>
      <c r="AZ214" s="45">
        <v>2.9810339713529088E-2</v>
      </c>
      <c r="BA214" s="45">
        <v>3.3514343055664919E-2</v>
      </c>
      <c r="BB214" s="45">
        <v>3.6473205417395002E-2</v>
      </c>
      <c r="BC214" s="45">
        <v>3.6473205417395002E-2</v>
      </c>
      <c r="BD214" s="45">
        <v>3.6473205417395002E-2</v>
      </c>
      <c r="BE214" s="45">
        <v>3.6473205417395002E-2</v>
      </c>
      <c r="BF214" s="45">
        <v>3.6473205417395002E-2</v>
      </c>
    </row>
    <row r="215" spans="1:58" ht="13.5" thickBot="1" x14ac:dyDescent="0.25">
      <c r="A215" s="6" t="s">
        <v>1350</v>
      </c>
      <c r="B215" s="6" t="s">
        <v>1350</v>
      </c>
      <c r="C215" s="6" t="s">
        <v>244</v>
      </c>
      <c r="D215" s="6" t="s">
        <v>1350</v>
      </c>
      <c r="E215" s="6">
        <v>0</v>
      </c>
      <c r="F215" s="6" t="s">
        <v>244</v>
      </c>
      <c r="G215" s="21" t="s">
        <v>1178</v>
      </c>
      <c r="H215" s="21" t="s">
        <v>1174</v>
      </c>
      <c r="I215" s="21" t="s">
        <v>1160</v>
      </c>
      <c r="J215" s="21" t="s">
        <v>240</v>
      </c>
      <c r="K215" s="21" t="s">
        <v>253</v>
      </c>
      <c r="L215" s="21" t="s">
        <v>254</v>
      </c>
      <c r="M215" s="3">
        <v>0</v>
      </c>
      <c r="N215" s="3">
        <v>0</v>
      </c>
      <c r="O215" s="21" t="s">
        <v>1445</v>
      </c>
      <c r="P215" s="21">
        <v>0</v>
      </c>
      <c r="Q215" s="46">
        <v>0</v>
      </c>
      <c r="R215" s="46">
        <v>0</v>
      </c>
      <c r="S215" s="46">
        <v>0</v>
      </c>
      <c r="T215" s="46">
        <v>0</v>
      </c>
      <c r="U215" s="46">
        <v>0</v>
      </c>
      <c r="V215" s="46">
        <v>0</v>
      </c>
      <c r="W215" s="46">
        <v>0</v>
      </c>
      <c r="X215" s="46">
        <v>0</v>
      </c>
      <c r="Y215" s="46">
        <v>0</v>
      </c>
      <c r="Z215" s="46">
        <v>0</v>
      </c>
      <c r="AA215" s="46">
        <v>0</v>
      </c>
      <c r="AB215" s="46">
        <v>0</v>
      </c>
      <c r="AC215" s="46">
        <v>0</v>
      </c>
      <c r="AD215" s="46">
        <v>0</v>
      </c>
      <c r="AE215" s="46">
        <v>0</v>
      </c>
      <c r="AF215" s="46">
        <v>0</v>
      </c>
      <c r="AG215" s="46">
        <v>0</v>
      </c>
      <c r="AH215" s="46">
        <v>0</v>
      </c>
      <c r="AI215" s="46">
        <v>0</v>
      </c>
      <c r="AJ215" s="46">
        <v>0</v>
      </c>
      <c r="AK215" s="46">
        <v>0</v>
      </c>
      <c r="AL215" s="45">
        <v>0</v>
      </c>
      <c r="AM215" s="45">
        <v>0</v>
      </c>
      <c r="AN215" s="45">
        <v>0</v>
      </c>
      <c r="AO215" s="45">
        <v>0</v>
      </c>
      <c r="AP215" s="45">
        <v>0</v>
      </c>
      <c r="AQ215" s="45">
        <v>0</v>
      </c>
      <c r="AR215" s="45">
        <v>0</v>
      </c>
      <c r="AS215" s="45">
        <v>0</v>
      </c>
      <c r="AT215" s="45">
        <v>0</v>
      </c>
      <c r="AU215" s="45">
        <v>0</v>
      </c>
      <c r="AV215" s="45">
        <v>0</v>
      </c>
      <c r="AW215" s="45">
        <v>0</v>
      </c>
      <c r="AX215" s="45">
        <v>0</v>
      </c>
      <c r="AY215" s="45">
        <v>0</v>
      </c>
      <c r="AZ215" s="45">
        <v>0</v>
      </c>
      <c r="BA215" s="45">
        <v>0</v>
      </c>
      <c r="BB215" s="45">
        <v>0</v>
      </c>
      <c r="BC215" s="45">
        <v>0</v>
      </c>
      <c r="BD215" s="45">
        <v>0</v>
      </c>
      <c r="BE215" s="45">
        <v>0</v>
      </c>
      <c r="BF215" s="45">
        <v>0</v>
      </c>
    </row>
    <row r="216" spans="1:58" ht="13.5" thickBot="1" x14ac:dyDescent="0.25">
      <c r="A216" s="6" t="s">
        <v>1350</v>
      </c>
      <c r="B216" s="6" t="s">
        <v>1350</v>
      </c>
      <c r="C216" s="6" t="s">
        <v>244</v>
      </c>
      <c r="D216" s="6" t="s">
        <v>1350</v>
      </c>
      <c r="E216" s="6">
        <v>0</v>
      </c>
      <c r="F216" s="6" t="s">
        <v>244</v>
      </c>
      <c r="G216" s="21" t="s">
        <v>1178</v>
      </c>
      <c r="H216" s="21" t="s">
        <v>1174</v>
      </c>
      <c r="I216" s="21" t="s">
        <v>1160</v>
      </c>
      <c r="J216" s="21" t="s">
        <v>240</v>
      </c>
      <c r="K216" s="21" t="s">
        <v>255</v>
      </c>
      <c r="L216" s="21" t="s">
        <v>256</v>
      </c>
      <c r="M216" s="3">
        <v>0</v>
      </c>
      <c r="N216" s="3">
        <v>0</v>
      </c>
      <c r="O216" s="21" t="s">
        <v>1445</v>
      </c>
      <c r="P216" s="21">
        <v>0</v>
      </c>
      <c r="Q216" s="46">
        <v>0</v>
      </c>
      <c r="R216" s="46">
        <v>0</v>
      </c>
      <c r="S216" s="46">
        <v>0</v>
      </c>
      <c r="T216" s="46">
        <v>0</v>
      </c>
      <c r="U216" s="46">
        <v>0</v>
      </c>
      <c r="V216" s="46">
        <v>0</v>
      </c>
      <c r="W216" s="46">
        <v>0</v>
      </c>
      <c r="X216" s="46">
        <v>0</v>
      </c>
      <c r="Y216" s="46">
        <v>0</v>
      </c>
      <c r="Z216" s="46">
        <v>0</v>
      </c>
      <c r="AA216" s="46">
        <v>0</v>
      </c>
      <c r="AB216" s="46">
        <v>0</v>
      </c>
      <c r="AC216" s="46">
        <v>0</v>
      </c>
      <c r="AD216" s="46">
        <v>0</v>
      </c>
      <c r="AE216" s="46">
        <v>0</v>
      </c>
      <c r="AF216" s="46">
        <v>0</v>
      </c>
      <c r="AG216" s="46">
        <v>0</v>
      </c>
      <c r="AH216" s="46">
        <v>0</v>
      </c>
      <c r="AI216" s="46">
        <v>0</v>
      </c>
      <c r="AJ216" s="46">
        <v>0</v>
      </c>
      <c r="AK216" s="46">
        <v>0</v>
      </c>
      <c r="AL216" s="45">
        <v>0</v>
      </c>
      <c r="AM216" s="45">
        <v>0</v>
      </c>
      <c r="AN216" s="45">
        <v>0</v>
      </c>
      <c r="AO216" s="45">
        <v>0</v>
      </c>
      <c r="AP216" s="45">
        <v>0</v>
      </c>
      <c r="AQ216" s="45">
        <v>0</v>
      </c>
      <c r="AR216" s="45">
        <v>0</v>
      </c>
      <c r="AS216" s="45">
        <v>0</v>
      </c>
      <c r="AT216" s="45">
        <v>0</v>
      </c>
      <c r="AU216" s="45">
        <v>0</v>
      </c>
      <c r="AV216" s="45">
        <v>0</v>
      </c>
      <c r="AW216" s="45">
        <v>0</v>
      </c>
      <c r="AX216" s="45">
        <v>0</v>
      </c>
      <c r="AY216" s="45">
        <v>0</v>
      </c>
      <c r="AZ216" s="45">
        <v>0</v>
      </c>
      <c r="BA216" s="45">
        <v>0</v>
      </c>
      <c r="BB216" s="45">
        <v>0</v>
      </c>
      <c r="BC216" s="45">
        <v>0</v>
      </c>
      <c r="BD216" s="45">
        <v>0</v>
      </c>
      <c r="BE216" s="45">
        <v>0</v>
      </c>
      <c r="BF216" s="45">
        <v>0</v>
      </c>
    </row>
    <row r="217" spans="1:58" ht="13.5" thickBot="1" x14ac:dyDescent="0.25">
      <c r="A217" s="6" t="s">
        <v>1350</v>
      </c>
      <c r="B217" s="6" t="s">
        <v>1350</v>
      </c>
      <c r="C217" s="6" t="s">
        <v>244</v>
      </c>
      <c r="D217" s="6" t="s">
        <v>1350</v>
      </c>
      <c r="E217" s="6">
        <v>0</v>
      </c>
      <c r="F217" s="6" t="s">
        <v>244</v>
      </c>
      <c r="G217" s="21" t="s">
        <v>1178</v>
      </c>
      <c r="H217" s="21" t="s">
        <v>1174</v>
      </c>
      <c r="I217" s="21" t="s">
        <v>1160</v>
      </c>
      <c r="J217" s="21" t="s">
        <v>240</v>
      </c>
      <c r="K217" s="21" t="s">
        <v>257</v>
      </c>
      <c r="L217" s="21" t="s">
        <v>258</v>
      </c>
      <c r="M217" s="3">
        <v>0</v>
      </c>
      <c r="N217" s="3">
        <v>0</v>
      </c>
      <c r="O217" s="21" t="s">
        <v>1445</v>
      </c>
      <c r="P217" s="21">
        <v>0</v>
      </c>
      <c r="Q217" s="46">
        <v>0</v>
      </c>
      <c r="R217" s="46">
        <v>0</v>
      </c>
      <c r="S217" s="46">
        <v>0</v>
      </c>
      <c r="T217" s="46">
        <v>0</v>
      </c>
      <c r="U217" s="46">
        <v>0</v>
      </c>
      <c r="V217" s="46">
        <v>0</v>
      </c>
      <c r="W217" s="46">
        <v>0</v>
      </c>
      <c r="X217" s="46">
        <v>0</v>
      </c>
      <c r="Y217" s="46">
        <v>0</v>
      </c>
      <c r="Z217" s="46">
        <v>0</v>
      </c>
      <c r="AA217" s="46">
        <v>0</v>
      </c>
      <c r="AB217" s="46">
        <v>0</v>
      </c>
      <c r="AC217" s="46">
        <v>0</v>
      </c>
      <c r="AD217" s="46">
        <v>0</v>
      </c>
      <c r="AE217" s="46">
        <v>0</v>
      </c>
      <c r="AF217" s="46">
        <v>0</v>
      </c>
      <c r="AG217" s="46">
        <v>0</v>
      </c>
      <c r="AH217" s="46">
        <v>0</v>
      </c>
      <c r="AI217" s="46">
        <v>0</v>
      </c>
      <c r="AJ217" s="46">
        <v>0</v>
      </c>
      <c r="AK217" s="46">
        <v>0</v>
      </c>
      <c r="AL217" s="45">
        <v>0</v>
      </c>
      <c r="AM217" s="45">
        <v>0</v>
      </c>
      <c r="AN217" s="45">
        <v>0</v>
      </c>
      <c r="AO217" s="45">
        <v>0</v>
      </c>
      <c r="AP217" s="45">
        <v>0</v>
      </c>
      <c r="AQ217" s="45">
        <v>0</v>
      </c>
      <c r="AR217" s="45">
        <v>0</v>
      </c>
      <c r="AS217" s="45">
        <v>0</v>
      </c>
      <c r="AT217" s="45">
        <v>0</v>
      </c>
      <c r="AU217" s="45">
        <v>0</v>
      </c>
      <c r="AV217" s="45">
        <v>0</v>
      </c>
      <c r="AW217" s="45">
        <v>0</v>
      </c>
      <c r="AX217" s="45">
        <v>0</v>
      </c>
      <c r="AY217" s="45">
        <v>0</v>
      </c>
      <c r="AZ217" s="45">
        <v>0</v>
      </c>
      <c r="BA217" s="45">
        <v>0</v>
      </c>
      <c r="BB217" s="45">
        <v>0</v>
      </c>
      <c r="BC217" s="45">
        <v>0</v>
      </c>
      <c r="BD217" s="45">
        <v>0</v>
      </c>
      <c r="BE217" s="45">
        <v>0</v>
      </c>
      <c r="BF217" s="45">
        <v>0</v>
      </c>
    </row>
    <row r="218" spans="1:58" ht="13.5" thickBot="1" x14ac:dyDescent="0.25">
      <c r="A218" s="6" t="s">
        <v>1141</v>
      </c>
      <c r="B218" s="6" t="s">
        <v>1350</v>
      </c>
      <c r="C218" s="6" t="s">
        <v>244</v>
      </c>
      <c r="D218" s="6" t="s">
        <v>1141</v>
      </c>
      <c r="E218" s="6">
        <v>6.3033648066995376</v>
      </c>
      <c r="F218" s="6" t="s">
        <v>244</v>
      </c>
      <c r="G218" s="21" t="s">
        <v>1178</v>
      </c>
      <c r="H218" s="21" t="s">
        <v>1174</v>
      </c>
      <c r="I218" s="21" t="s">
        <v>1160</v>
      </c>
      <c r="J218" s="21" t="s">
        <v>240</v>
      </c>
      <c r="K218" s="21" t="s">
        <v>259</v>
      </c>
      <c r="L218" s="21" t="s">
        <v>260</v>
      </c>
      <c r="M218" s="3">
        <v>3.6439539176530769</v>
      </c>
      <c r="N218" s="3">
        <v>6.3033648066995376</v>
      </c>
      <c r="O218" s="21" t="s">
        <v>1444</v>
      </c>
      <c r="P218" s="21">
        <v>0</v>
      </c>
      <c r="Q218" s="46">
        <v>5.727054060240479E-6</v>
      </c>
      <c r="R218" s="46">
        <v>7.2600604581596408E-6</v>
      </c>
      <c r="S218" s="46">
        <v>8.8252860801482497E-6</v>
      </c>
      <c r="T218" s="46">
        <v>1.0390511702136857E-5</v>
      </c>
      <c r="U218" s="46">
        <v>1.1955737324125469E-5</v>
      </c>
      <c r="V218" s="46">
        <v>1.3520962946114082E-5</v>
      </c>
      <c r="W218" s="46">
        <v>1.5086188568102696E-5</v>
      </c>
      <c r="X218" s="46">
        <v>1.6651414190091306E-5</v>
      </c>
      <c r="Y218" s="46">
        <v>1.8216639812079917E-5</v>
      </c>
      <c r="Z218" s="46">
        <v>1.9781865434068531E-5</v>
      </c>
      <c r="AA218" s="46">
        <v>2.1347091056057142E-5</v>
      </c>
      <c r="AB218" s="46">
        <v>2.2912316678045756E-5</v>
      </c>
      <c r="AC218" s="46">
        <v>2.4477542300034366E-5</v>
      </c>
      <c r="AD218" s="46">
        <v>2.6042767922022973E-5</v>
      </c>
      <c r="AE218" s="46">
        <v>2.7607993544011584E-5</v>
      </c>
      <c r="AF218" s="46">
        <v>2.9173219166000205E-5</v>
      </c>
      <c r="AG218" s="46">
        <v>2.9172688595385947E-5</v>
      </c>
      <c r="AH218" s="46">
        <v>2.9172153638122116E-5</v>
      </c>
      <c r="AI218" s="46">
        <v>2.9171614239581038E-5</v>
      </c>
      <c r="AJ218" s="46">
        <v>2.9171070344224124E-5</v>
      </c>
      <c r="AK218" s="46">
        <v>2.7170802788505967E-4</v>
      </c>
      <c r="AL218" s="45">
        <v>2.7170802788505967E-4</v>
      </c>
      <c r="AM218" s="45">
        <v>5.727054060240479E-6</v>
      </c>
      <c r="AN218" s="45">
        <v>1.298711451840012E-5</v>
      </c>
      <c r="AO218" s="45">
        <v>2.181240059854837E-5</v>
      </c>
      <c r="AP218" s="45">
        <v>3.2202912300685227E-5</v>
      </c>
      <c r="AQ218" s="45">
        <v>4.4158649624810698E-5</v>
      </c>
      <c r="AR218" s="45">
        <v>5.7679612570924779E-5</v>
      </c>
      <c r="AS218" s="45">
        <v>7.2765801139027471E-5</v>
      </c>
      <c r="AT218" s="45">
        <v>8.9417215329118781E-5</v>
      </c>
      <c r="AU218" s="45">
        <v>1.076338551411987E-4</v>
      </c>
      <c r="AV218" s="45">
        <v>1.2741572057526723E-4</v>
      </c>
      <c r="AW218" s="45">
        <v>1.4876281163132436E-4</v>
      </c>
      <c r="AX218" s="45">
        <v>1.7167512830937011E-4</v>
      </c>
      <c r="AY218" s="45">
        <v>1.9615267060940449E-4</v>
      </c>
      <c r="AZ218" s="45">
        <v>2.2219543853142746E-4</v>
      </c>
      <c r="BA218" s="45">
        <v>2.4980343207543906E-4</v>
      </c>
      <c r="BB218" s="45">
        <v>2.7170802788505967E-4</v>
      </c>
      <c r="BC218" s="45">
        <v>2.7170802788505967E-4</v>
      </c>
      <c r="BD218" s="45">
        <v>2.7170802788505967E-4</v>
      </c>
      <c r="BE218" s="45">
        <v>2.7170802788505967E-4</v>
      </c>
      <c r="BF218" s="45">
        <v>2.7170802788505967E-4</v>
      </c>
    </row>
    <row r="219" spans="1:58" ht="13.5" thickBot="1" x14ac:dyDescent="0.25">
      <c r="A219" s="6" t="s">
        <v>1141</v>
      </c>
      <c r="B219" s="6" t="s">
        <v>1350</v>
      </c>
      <c r="C219" s="6" t="s">
        <v>244</v>
      </c>
      <c r="D219" s="6" t="s">
        <v>1141</v>
      </c>
      <c r="E219" s="6">
        <v>6.3033648066995376</v>
      </c>
      <c r="F219" s="6" t="s">
        <v>244</v>
      </c>
      <c r="G219" s="21" t="s">
        <v>1178</v>
      </c>
      <c r="H219" s="21" t="s">
        <v>1174</v>
      </c>
      <c r="I219" s="21" t="s">
        <v>1160</v>
      </c>
      <c r="J219" s="21" t="s">
        <v>240</v>
      </c>
      <c r="K219" s="21" t="s">
        <v>261</v>
      </c>
      <c r="L219" s="21" t="s">
        <v>262</v>
      </c>
      <c r="M219" s="3">
        <v>3.6439539176530769</v>
      </c>
      <c r="N219" s="3">
        <v>6.3033648066995376</v>
      </c>
      <c r="O219" s="21" t="s">
        <v>1444</v>
      </c>
      <c r="P219" s="21">
        <v>0</v>
      </c>
      <c r="Q219" s="46">
        <v>5.7270540602404773E-6</v>
      </c>
      <c r="R219" s="46">
        <v>7.2600604581596391E-6</v>
      </c>
      <c r="S219" s="46">
        <v>8.8252860801482514E-6</v>
      </c>
      <c r="T219" s="46">
        <v>1.039051170213686E-5</v>
      </c>
      <c r="U219" s="46">
        <v>1.1955737324125469E-5</v>
      </c>
      <c r="V219" s="46">
        <v>1.3520962946114085E-5</v>
      </c>
      <c r="W219" s="46">
        <v>1.5086188568102692E-5</v>
      </c>
      <c r="X219" s="46">
        <v>1.6651414190091306E-5</v>
      </c>
      <c r="Y219" s="46">
        <v>1.8216639812079914E-5</v>
      </c>
      <c r="Z219" s="46">
        <v>1.9781865434068534E-5</v>
      </c>
      <c r="AA219" s="46">
        <v>2.1347091056057142E-5</v>
      </c>
      <c r="AB219" s="46">
        <v>2.2912316678045756E-5</v>
      </c>
      <c r="AC219" s="46">
        <v>2.4477542300034366E-5</v>
      </c>
      <c r="AD219" s="46">
        <v>2.6042767922022973E-5</v>
      </c>
      <c r="AE219" s="46">
        <v>2.7607993544011598E-5</v>
      </c>
      <c r="AF219" s="46">
        <v>2.9173219166000198E-5</v>
      </c>
      <c r="AG219" s="46">
        <v>2.9172688595385947E-5</v>
      </c>
      <c r="AH219" s="46">
        <v>2.9172153638122116E-5</v>
      </c>
      <c r="AI219" s="46">
        <v>2.9171614239581038E-5</v>
      </c>
      <c r="AJ219" s="46">
        <v>2.9171070344224117E-5</v>
      </c>
      <c r="AK219" s="46">
        <v>2.7170802788505967E-4</v>
      </c>
      <c r="AL219" s="45">
        <v>2.7170802788505967E-4</v>
      </c>
      <c r="AM219" s="45">
        <v>5.7270540602404773E-6</v>
      </c>
      <c r="AN219" s="45">
        <v>1.2987114518400116E-5</v>
      </c>
      <c r="AO219" s="45">
        <v>2.1812400598548366E-5</v>
      </c>
      <c r="AP219" s="45">
        <v>3.2202912300685227E-5</v>
      </c>
      <c r="AQ219" s="45">
        <v>4.4158649624810698E-5</v>
      </c>
      <c r="AR219" s="45">
        <v>5.7679612570924786E-5</v>
      </c>
      <c r="AS219" s="45">
        <v>7.2765801139027485E-5</v>
      </c>
      <c r="AT219" s="45">
        <v>8.9417215329118795E-5</v>
      </c>
      <c r="AU219" s="45">
        <v>1.076338551411987E-4</v>
      </c>
      <c r="AV219" s="45">
        <v>1.2741572057526723E-4</v>
      </c>
      <c r="AW219" s="45">
        <v>1.4876281163132436E-4</v>
      </c>
      <c r="AX219" s="45">
        <v>1.7167512830937011E-4</v>
      </c>
      <c r="AY219" s="45">
        <v>1.9615267060940449E-4</v>
      </c>
      <c r="AZ219" s="45">
        <v>2.2219543853142746E-4</v>
      </c>
      <c r="BA219" s="45">
        <v>2.4980343207543906E-4</v>
      </c>
      <c r="BB219" s="45">
        <v>2.7170802788505967E-4</v>
      </c>
      <c r="BC219" s="45">
        <v>2.7170802788505967E-4</v>
      </c>
      <c r="BD219" s="45">
        <v>2.7170802788505967E-4</v>
      </c>
      <c r="BE219" s="45">
        <v>2.7170802788505967E-4</v>
      </c>
      <c r="BF219" s="45">
        <v>2.7170802788505967E-4</v>
      </c>
    </row>
    <row r="220" spans="1:58" ht="13.5" thickBot="1" x14ac:dyDescent="0.25">
      <c r="A220" s="6" t="s">
        <v>1141</v>
      </c>
      <c r="B220" s="6" t="s">
        <v>1350</v>
      </c>
      <c r="C220" s="6" t="s">
        <v>244</v>
      </c>
      <c r="D220" s="6" t="s">
        <v>1141</v>
      </c>
      <c r="E220" s="6">
        <v>6.2035766725777171</v>
      </c>
      <c r="F220" s="6" t="s">
        <v>244</v>
      </c>
      <c r="G220" s="21" t="s">
        <v>1178</v>
      </c>
      <c r="H220" s="21" t="s">
        <v>1174</v>
      </c>
      <c r="I220" s="21" t="s">
        <v>1160</v>
      </c>
      <c r="J220" s="21" t="s">
        <v>240</v>
      </c>
      <c r="K220" s="21" t="s">
        <v>263</v>
      </c>
      <c r="L220" s="21" t="s">
        <v>264</v>
      </c>
      <c r="M220" s="3">
        <v>3.5438097844109713</v>
      </c>
      <c r="N220" s="3">
        <v>6.2035766725777171</v>
      </c>
      <c r="O220" s="21" t="s">
        <v>1446</v>
      </c>
      <c r="P220" s="21">
        <v>0</v>
      </c>
      <c r="Q220" s="46">
        <v>7.9930611090349413E-4</v>
      </c>
      <c r="R220" s="46">
        <v>1.0137892215939638E-3</v>
      </c>
      <c r="S220" s="46">
        <v>1.2323303580031629E-3</v>
      </c>
      <c r="T220" s="46">
        <v>1.4508714944123618E-3</v>
      </c>
      <c r="U220" s="46">
        <v>1.6694126308215618E-3</v>
      </c>
      <c r="V220" s="46">
        <v>1.8879537672307613E-3</v>
      </c>
      <c r="W220" s="46">
        <v>2.1064949036399602E-3</v>
      </c>
      <c r="X220" s="46">
        <v>2.3250360400491588E-3</v>
      </c>
      <c r="Y220" s="46">
        <v>2.5435771764583596E-3</v>
      </c>
      <c r="Z220" s="46">
        <v>2.7621183128675579E-3</v>
      </c>
      <c r="AA220" s="46">
        <v>2.9806594492767578E-3</v>
      </c>
      <c r="AB220" s="46">
        <v>3.1992005856859569E-3</v>
      </c>
      <c r="AC220" s="46">
        <v>3.4177417220951569E-3</v>
      </c>
      <c r="AD220" s="46">
        <v>3.6362828585043572E-3</v>
      </c>
      <c r="AE220" s="46">
        <v>3.8548239949135555E-3</v>
      </c>
      <c r="AF220" s="46">
        <v>4.0733651313227563E-3</v>
      </c>
      <c r="AG220" s="46">
        <v>4.0733048494993708E-3</v>
      </c>
      <c r="AH220" s="46">
        <v>4.0732441182648512E-3</v>
      </c>
      <c r="AI220" s="46">
        <v>4.0731829325747395E-3</v>
      </c>
      <c r="AJ220" s="46">
        <v>4.0731212873087999E-3</v>
      </c>
      <c r="AK220" s="46">
        <v>3.7921396373364405E-2</v>
      </c>
      <c r="AL220" s="45">
        <v>3.7921396373364405E-2</v>
      </c>
      <c r="AM220" s="45">
        <v>7.9930611090349413E-4</v>
      </c>
      <c r="AN220" s="45">
        <v>1.813095332497458E-3</v>
      </c>
      <c r="AO220" s="45">
        <v>3.0454256905006211E-3</v>
      </c>
      <c r="AP220" s="45">
        <v>4.4962971849129832E-3</v>
      </c>
      <c r="AQ220" s="45">
        <v>6.1657098157345451E-3</v>
      </c>
      <c r="AR220" s="45">
        <v>8.0536635829653071E-3</v>
      </c>
      <c r="AS220" s="45">
        <v>1.0160158486605267E-2</v>
      </c>
      <c r="AT220" s="45">
        <v>1.2485194526654426E-2</v>
      </c>
      <c r="AU220" s="45">
        <v>1.5028771703112787E-2</v>
      </c>
      <c r="AV220" s="45">
        <v>1.7790890015980346E-2</v>
      </c>
      <c r="AW220" s="45">
        <v>2.0771549465257104E-2</v>
      </c>
      <c r="AX220" s="45">
        <v>2.3970750050943061E-2</v>
      </c>
      <c r="AY220" s="45">
        <v>2.7388491773038218E-2</v>
      </c>
      <c r="AZ220" s="45">
        <v>3.1024774631542573E-2</v>
      </c>
      <c r="BA220" s="45">
        <v>3.4879598626456128E-2</v>
      </c>
      <c r="BB220" s="45">
        <v>3.7921396373364405E-2</v>
      </c>
      <c r="BC220" s="45">
        <v>3.7921396373364405E-2</v>
      </c>
      <c r="BD220" s="45">
        <v>3.7921396373364405E-2</v>
      </c>
      <c r="BE220" s="45">
        <v>3.7921396373364405E-2</v>
      </c>
      <c r="BF220" s="45">
        <v>3.7921396373364405E-2</v>
      </c>
    </row>
    <row r="221" spans="1:58" ht="13.5" thickBot="1" x14ac:dyDescent="0.25">
      <c r="A221" s="6" t="s">
        <v>1141</v>
      </c>
      <c r="B221" s="6" t="s">
        <v>1350</v>
      </c>
      <c r="C221" s="6" t="s">
        <v>244</v>
      </c>
      <c r="D221" s="6" t="s">
        <v>1141</v>
      </c>
      <c r="E221" s="6">
        <v>6.3033648066995438</v>
      </c>
      <c r="F221" s="6" t="s">
        <v>244</v>
      </c>
      <c r="G221" s="21" t="s">
        <v>1178</v>
      </c>
      <c r="H221" s="21" t="s">
        <v>1174</v>
      </c>
      <c r="I221" s="21" t="s">
        <v>1160</v>
      </c>
      <c r="J221" s="21" t="s">
        <v>240</v>
      </c>
      <c r="K221" s="21" t="s">
        <v>265</v>
      </c>
      <c r="L221" s="21" t="s">
        <v>266</v>
      </c>
      <c r="M221" s="3">
        <v>3.6439539176530809</v>
      </c>
      <c r="N221" s="3">
        <v>6.3033648066995438</v>
      </c>
      <c r="O221" s="21" t="s">
        <v>1444</v>
      </c>
      <c r="P221" s="21">
        <v>0</v>
      </c>
      <c r="Q221" s="46">
        <v>2.5067674743874363E-5</v>
      </c>
      <c r="R221" s="46">
        <v>3.1575488579874659E-5</v>
      </c>
      <c r="S221" s="46">
        <v>3.839287072731262E-5</v>
      </c>
      <c r="T221" s="46">
        <v>4.5210252874750534E-5</v>
      </c>
      <c r="U221" s="46">
        <v>5.2027635022188481E-5</v>
      </c>
      <c r="V221" s="46">
        <v>5.8845017169626401E-5</v>
      </c>
      <c r="W221" s="46">
        <v>6.5662399317064355E-5</v>
      </c>
      <c r="X221" s="46">
        <v>7.2479781464502289E-5</v>
      </c>
      <c r="Y221" s="46">
        <v>7.9297163611940263E-5</v>
      </c>
      <c r="Z221" s="46">
        <v>8.6114545759378183E-5</v>
      </c>
      <c r="AA221" s="46">
        <v>9.2931927906816158E-5</v>
      </c>
      <c r="AB221" s="46">
        <v>9.9749310054254091E-5</v>
      </c>
      <c r="AC221" s="46">
        <v>1.0656669220169202E-4</v>
      </c>
      <c r="AD221" s="46">
        <v>1.1338407434913E-4</v>
      </c>
      <c r="AE221" s="46">
        <v>1.2020145649656791E-4</v>
      </c>
      <c r="AF221" s="46">
        <v>1.2701883864400587E-4</v>
      </c>
      <c r="AG221" s="46">
        <v>1.2700759297376189E-4</v>
      </c>
      <c r="AH221" s="46">
        <v>1.2699614117106951E-4</v>
      </c>
      <c r="AI221" s="46">
        <v>1.2698447751591205E-4</v>
      </c>
      <c r="AJ221" s="46">
        <v>1.2697259607466249E-4</v>
      </c>
      <c r="AK221" s="46">
        <v>1.1892830758500343E-3</v>
      </c>
      <c r="AL221" s="45">
        <v>1.1892830758500343E-3</v>
      </c>
      <c r="AM221" s="45">
        <v>2.5067674743874363E-5</v>
      </c>
      <c r="AN221" s="45">
        <v>5.6643163323749022E-5</v>
      </c>
      <c r="AO221" s="45">
        <v>9.5036034051061642E-5</v>
      </c>
      <c r="AP221" s="45">
        <v>1.4024628692581217E-4</v>
      </c>
      <c r="AQ221" s="45">
        <v>1.9227392194800066E-4</v>
      </c>
      <c r="AR221" s="45">
        <v>2.5111893911762708E-4</v>
      </c>
      <c r="AS221" s="45">
        <v>3.1678133843469143E-4</v>
      </c>
      <c r="AT221" s="45">
        <v>3.8926111989919372E-4</v>
      </c>
      <c r="AU221" s="45">
        <v>4.68558283511134E-4</v>
      </c>
      <c r="AV221" s="45">
        <v>5.5467282927051215E-4</v>
      </c>
      <c r="AW221" s="45">
        <v>6.476047571773283E-4</v>
      </c>
      <c r="AX221" s="45">
        <v>7.4735406723158238E-4</v>
      </c>
      <c r="AY221" s="45">
        <v>8.5392075943327439E-4</v>
      </c>
      <c r="AZ221" s="45">
        <v>9.6730483378240444E-4</v>
      </c>
      <c r="BA221" s="45">
        <v>1.0875062902789723E-3</v>
      </c>
      <c r="BB221" s="45">
        <v>1.1892830758500343E-3</v>
      </c>
      <c r="BC221" s="45">
        <v>1.1892830758500343E-3</v>
      </c>
      <c r="BD221" s="45">
        <v>1.1892830758500343E-3</v>
      </c>
      <c r="BE221" s="45">
        <v>1.1892830758500343E-3</v>
      </c>
      <c r="BF221" s="45">
        <v>1.1892830758500343E-3</v>
      </c>
    </row>
    <row r="222" spans="1:58" ht="13.5" thickBot="1" x14ac:dyDescent="0.25">
      <c r="A222" s="6" t="s">
        <v>1350</v>
      </c>
      <c r="B222" s="6" t="s">
        <v>1350</v>
      </c>
      <c r="C222" s="6" t="s">
        <v>244</v>
      </c>
      <c r="D222" s="6" t="s">
        <v>1350</v>
      </c>
      <c r="E222" s="6">
        <v>0</v>
      </c>
      <c r="F222" s="6" t="s">
        <v>244</v>
      </c>
      <c r="G222" s="21" t="s">
        <v>1178</v>
      </c>
      <c r="H222" s="21" t="s">
        <v>1174</v>
      </c>
      <c r="I222" s="21" t="s">
        <v>1160</v>
      </c>
      <c r="J222" s="21" t="s">
        <v>240</v>
      </c>
      <c r="K222" s="21" t="s">
        <v>267</v>
      </c>
      <c r="L222" s="21" t="s">
        <v>268</v>
      </c>
      <c r="M222" s="3">
        <v>0</v>
      </c>
      <c r="N222" s="3">
        <v>0</v>
      </c>
      <c r="O222" s="21" t="s">
        <v>1444</v>
      </c>
      <c r="P222" s="21">
        <v>0</v>
      </c>
      <c r="Q222" s="46">
        <v>0</v>
      </c>
      <c r="R222" s="46">
        <v>0</v>
      </c>
      <c r="S222" s="46">
        <v>0</v>
      </c>
      <c r="T222" s="46">
        <v>0</v>
      </c>
      <c r="U222" s="46">
        <v>0</v>
      </c>
      <c r="V222" s="46">
        <v>0</v>
      </c>
      <c r="W222" s="46">
        <v>0</v>
      </c>
      <c r="X222" s="46">
        <v>0</v>
      </c>
      <c r="Y222" s="46">
        <v>0</v>
      </c>
      <c r="Z222" s="46">
        <v>0</v>
      </c>
      <c r="AA222" s="46">
        <v>0</v>
      </c>
      <c r="AB222" s="46">
        <v>0</v>
      </c>
      <c r="AC222" s="46">
        <v>0</v>
      </c>
      <c r="AD222" s="46">
        <v>0</v>
      </c>
      <c r="AE222" s="46">
        <v>0</v>
      </c>
      <c r="AF222" s="46">
        <v>0</v>
      </c>
      <c r="AG222" s="46">
        <v>0</v>
      </c>
      <c r="AH222" s="46">
        <v>0</v>
      </c>
      <c r="AI222" s="46">
        <v>0</v>
      </c>
      <c r="AJ222" s="46">
        <v>0</v>
      </c>
      <c r="AK222" s="46">
        <v>0</v>
      </c>
      <c r="AL222" s="45">
        <v>0</v>
      </c>
      <c r="AM222" s="45">
        <v>0</v>
      </c>
      <c r="AN222" s="45">
        <v>0</v>
      </c>
      <c r="AO222" s="45">
        <v>0</v>
      </c>
      <c r="AP222" s="45">
        <v>0</v>
      </c>
      <c r="AQ222" s="45">
        <v>0</v>
      </c>
      <c r="AR222" s="45">
        <v>0</v>
      </c>
      <c r="AS222" s="45">
        <v>0</v>
      </c>
      <c r="AT222" s="45">
        <v>0</v>
      </c>
      <c r="AU222" s="45">
        <v>0</v>
      </c>
      <c r="AV222" s="45">
        <v>0</v>
      </c>
      <c r="AW222" s="45">
        <v>0</v>
      </c>
      <c r="AX222" s="45">
        <v>0</v>
      </c>
      <c r="AY222" s="45">
        <v>0</v>
      </c>
      <c r="AZ222" s="45">
        <v>0</v>
      </c>
      <c r="BA222" s="45">
        <v>0</v>
      </c>
      <c r="BB222" s="45">
        <v>0</v>
      </c>
      <c r="BC222" s="45">
        <v>0</v>
      </c>
      <c r="BD222" s="45">
        <v>0</v>
      </c>
      <c r="BE222" s="45">
        <v>0</v>
      </c>
      <c r="BF222" s="45">
        <v>0</v>
      </c>
    </row>
    <row r="223" spans="1:58" ht="13.5" thickBot="1" x14ac:dyDescent="0.25">
      <c r="A223" s="6" t="s">
        <v>1141</v>
      </c>
      <c r="B223" s="6" t="s">
        <v>1350</v>
      </c>
      <c r="C223" s="6" t="s">
        <v>244</v>
      </c>
      <c r="D223" s="6" t="s">
        <v>1141</v>
      </c>
      <c r="E223" s="6">
        <v>6.3033648066995456</v>
      </c>
      <c r="F223" s="6" t="s">
        <v>244</v>
      </c>
      <c r="G223" s="21" t="s">
        <v>1178</v>
      </c>
      <c r="H223" s="21" t="s">
        <v>1174</v>
      </c>
      <c r="I223" s="21" t="s">
        <v>1160</v>
      </c>
      <c r="J223" s="21" t="s">
        <v>240</v>
      </c>
      <c r="K223" s="21" t="s">
        <v>269</v>
      </c>
      <c r="L223" s="21" t="s">
        <v>270</v>
      </c>
      <c r="M223" s="3">
        <v>3.6439539176530813</v>
      </c>
      <c r="N223" s="3">
        <v>6.3033648066995456</v>
      </c>
      <c r="O223" s="21" t="s">
        <v>1444</v>
      </c>
      <c r="P223" s="21">
        <v>0</v>
      </c>
      <c r="Q223" s="46">
        <v>3.6254803859071835E-6</v>
      </c>
      <c r="R223" s="46">
        <v>4.5922405731690732E-6</v>
      </c>
      <c r="S223" s="46">
        <v>5.5824812688487361E-6</v>
      </c>
      <c r="T223" s="46">
        <v>6.5727219645283989E-6</v>
      </c>
      <c r="U223" s="46">
        <v>7.56296266020806E-6</v>
      </c>
      <c r="V223" s="46">
        <v>8.5532033558877211E-6</v>
      </c>
      <c r="W223" s="46">
        <v>9.5434440515673857E-6</v>
      </c>
      <c r="X223" s="46">
        <v>1.0533684747247045E-5</v>
      </c>
      <c r="Y223" s="46">
        <v>1.152392544292671E-5</v>
      </c>
      <c r="Z223" s="46">
        <v>1.2514166138606378E-5</v>
      </c>
      <c r="AA223" s="46">
        <v>1.350440683428604E-5</v>
      </c>
      <c r="AB223" s="46">
        <v>1.4494647529965705E-5</v>
      </c>
      <c r="AC223" s="46">
        <v>1.5484888225645361E-5</v>
      </c>
      <c r="AD223" s="46">
        <v>1.6475128921325025E-5</v>
      </c>
      <c r="AE223" s="46">
        <v>1.7465369617004693E-5</v>
      </c>
      <c r="AF223" s="46">
        <v>1.8455610312684348E-5</v>
      </c>
      <c r="AG223" s="46">
        <v>1.845516489832967E-5</v>
      </c>
      <c r="AH223" s="46">
        <v>1.8454715239192735E-5</v>
      </c>
      <c r="AI223" s="46">
        <v>1.8454261274304106E-5</v>
      </c>
      <c r="AJ223" s="46">
        <v>1.8453802941521073E-5</v>
      </c>
      <c r="AK223" s="46">
        <v>1.7200328745446531E-4</v>
      </c>
      <c r="AL223" s="45">
        <v>1.7200328745446531E-4</v>
      </c>
      <c r="AM223" s="45">
        <v>3.6254803859071835E-6</v>
      </c>
      <c r="AN223" s="45">
        <v>8.2177209590762571E-6</v>
      </c>
      <c r="AO223" s="45">
        <v>1.3800202227924993E-5</v>
      </c>
      <c r="AP223" s="45">
        <v>2.0372924192453392E-5</v>
      </c>
      <c r="AQ223" s="45">
        <v>2.7935886852661454E-5</v>
      </c>
      <c r="AR223" s="45">
        <v>3.6489090208549177E-5</v>
      </c>
      <c r="AS223" s="45">
        <v>4.6032534260116564E-5</v>
      </c>
      <c r="AT223" s="45">
        <v>5.6566219007363609E-5</v>
      </c>
      <c r="AU223" s="45">
        <v>6.8090144450290319E-5</v>
      </c>
      <c r="AV223" s="45">
        <v>8.06043105888967E-5</v>
      </c>
      <c r="AW223" s="45">
        <v>9.4108717423182738E-5</v>
      </c>
      <c r="AX223" s="45">
        <v>1.0860336495314845E-4</v>
      </c>
      <c r="AY223" s="45">
        <v>1.240882531787938E-4</v>
      </c>
      <c r="AZ223" s="45">
        <v>1.4056338210011881E-4</v>
      </c>
      <c r="BA223" s="45">
        <v>1.580287517171235E-4</v>
      </c>
      <c r="BB223" s="45">
        <v>1.7200328745446531E-4</v>
      </c>
      <c r="BC223" s="45">
        <v>1.7200328745446531E-4</v>
      </c>
      <c r="BD223" s="45">
        <v>1.7200328745446531E-4</v>
      </c>
      <c r="BE223" s="45">
        <v>1.7200328745446531E-4</v>
      </c>
      <c r="BF223" s="45">
        <v>1.7200328745446531E-4</v>
      </c>
    </row>
    <row r="224" spans="1:58" ht="13.5" thickBot="1" x14ac:dyDescent="0.25">
      <c r="A224" s="6" t="s">
        <v>1141</v>
      </c>
      <c r="B224" s="6" t="s">
        <v>1350</v>
      </c>
      <c r="C224" s="6" t="s">
        <v>244</v>
      </c>
      <c r="D224" s="6" t="s">
        <v>1141</v>
      </c>
      <c r="E224" s="6">
        <v>6.3033648066995447</v>
      </c>
      <c r="F224" s="6" t="s">
        <v>244</v>
      </c>
      <c r="G224" s="21" t="s">
        <v>1178</v>
      </c>
      <c r="H224" s="21" t="s">
        <v>1174</v>
      </c>
      <c r="I224" s="21" t="s">
        <v>1160</v>
      </c>
      <c r="J224" s="21" t="s">
        <v>240</v>
      </c>
      <c r="K224" s="21" t="s">
        <v>271</v>
      </c>
      <c r="L224" s="21" t="s">
        <v>272</v>
      </c>
      <c r="M224" s="3">
        <v>3.64395391765308</v>
      </c>
      <c r="N224" s="3">
        <v>6.3033648066995447</v>
      </c>
      <c r="O224" s="21" t="s">
        <v>1444</v>
      </c>
      <c r="P224" s="21">
        <v>0</v>
      </c>
      <c r="Q224" s="46">
        <v>9.2143196513770028E-6</v>
      </c>
      <c r="R224" s="46">
        <v>1.1706582837546197E-5</v>
      </c>
      <c r="S224" s="46">
        <v>1.4229190137183356E-5</v>
      </c>
      <c r="T224" s="46">
        <v>1.6751797436820525E-5</v>
      </c>
      <c r="U224" s="46">
        <v>1.9274404736457669E-5</v>
      </c>
      <c r="V224" s="46">
        <v>2.179701203609484E-5</v>
      </c>
      <c r="W224" s="46">
        <v>2.4319619335731997E-5</v>
      </c>
      <c r="X224" s="46">
        <v>2.6842226635369178E-5</v>
      </c>
      <c r="Y224" s="46">
        <v>2.9364833935006329E-5</v>
      </c>
      <c r="Z224" s="46">
        <v>3.1887441234643496E-5</v>
      </c>
      <c r="AA224" s="46">
        <v>3.441004853428065E-5</v>
      </c>
      <c r="AB224" s="46">
        <v>3.6932655833917811E-5</v>
      </c>
      <c r="AC224" s="46">
        <v>3.9455263133554999E-5</v>
      </c>
      <c r="AD224" s="46">
        <v>4.1977870433192146E-5</v>
      </c>
      <c r="AE224" s="46">
        <v>4.450047773282932E-5</v>
      </c>
      <c r="AF224" s="46">
        <v>4.7023085032466461E-5</v>
      </c>
      <c r="AG224" s="46">
        <v>4.7022793028166855E-5</v>
      </c>
      <c r="AH224" s="46">
        <v>4.7022499615486384E-5</v>
      </c>
      <c r="AI224" s="46">
        <v>4.7022204784211146E-5</v>
      </c>
      <c r="AJ224" s="46">
        <v>4.702190852402829E-5</v>
      </c>
      <c r="AK224" s="46">
        <v>4.3715400526061566E-4</v>
      </c>
      <c r="AL224" s="45">
        <v>4.3715400526061566E-4</v>
      </c>
      <c r="AM224" s="45">
        <v>9.2143196513770028E-6</v>
      </c>
      <c r="AN224" s="45">
        <v>2.0920902488923199E-5</v>
      </c>
      <c r="AO224" s="45">
        <v>3.5150092626106553E-5</v>
      </c>
      <c r="AP224" s="45">
        <v>5.1901890062927078E-5</v>
      </c>
      <c r="AQ224" s="45">
        <v>7.1176294799384744E-5</v>
      </c>
      <c r="AR224" s="45">
        <v>9.2973306835479583E-5</v>
      </c>
      <c r="AS224" s="45">
        <v>1.1729292617121158E-4</v>
      </c>
      <c r="AT224" s="45">
        <v>1.4413515280658077E-4</v>
      </c>
      <c r="AU224" s="45">
        <v>1.7349998674158709E-4</v>
      </c>
      <c r="AV224" s="45">
        <v>2.0538742797623059E-4</v>
      </c>
      <c r="AW224" s="45">
        <v>2.3979747651051123E-4</v>
      </c>
      <c r="AX224" s="45">
        <v>2.7673013234442902E-4</v>
      </c>
      <c r="AY224" s="45">
        <v>3.1618539547798404E-4</v>
      </c>
      <c r="AZ224" s="45">
        <v>3.5816326591117621E-4</v>
      </c>
      <c r="BA224" s="45">
        <v>4.0266374364400552E-4</v>
      </c>
      <c r="BB224" s="45">
        <v>4.3715400526061566E-4</v>
      </c>
      <c r="BC224" s="45">
        <v>4.3715400526061566E-4</v>
      </c>
      <c r="BD224" s="45">
        <v>4.3715400526061566E-4</v>
      </c>
      <c r="BE224" s="45">
        <v>4.3715400526061566E-4</v>
      </c>
      <c r="BF224" s="45">
        <v>4.3715400526061566E-4</v>
      </c>
    </row>
    <row r="225" spans="1:58" ht="13.5" thickBot="1" x14ac:dyDescent="0.25">
      <c r="A225" s="6" t="s">
        <v>1141</v>
      </c>
      <c r="B225" s="6" t="s">
        <v>1350</v>
      </c>
      <c r="C225" s="6" t="s">
        <v>244</v>
      </c>
      <c r="D225" s="6" t="s">
        <v>1141</v>
      </c>
      <c r="E225" s="6">
        <v>6.3033648066995456</v>
      </c>
      <c r="F225" s="6" t="s">
        <v>244</v>
      </c>
      <c r="G225" s="21" t="s">
        <v>1178</v>
      </c>
      <c r="H225" s="21" t="s">
        <v>1174</v>
      </c>
      <c r="I225" s="21" t="s">
        <v>1160</v>
      </c>
      <c r="J225" s="21" t="s">
        <v>240</v>
      </c>
      <c r="K225" s="21" t="s">
        <v>273</v>
      </c>
      <c r="L225" s="21" t="s">
        <v>274</v>
      </c>
      <c r="M225" s="3">
        <v>3.64395391765308</v>
      </c>
      <c r="N225" s="3">
        <v>6.3033648066995456</v>
      </c>
      <c r="O225" s="21" t="s">
        <v>1444</v>
      </c>
      <c r="P225" s="21">
        <v>0</v>
      </c>
      <c r="Q225" s="46">
        <v>1.6869292900213288E-6</v>
      </c>
      <c r="R225" s="46">
        <v>2.1440384616821552E-6</v>
      </c>
      <c r="S225" s="46">
        <v>2.6060085269042927E-6</v>
      </c>
      <c r="T225" s="46">
        <v>3.0679785921264306E-6</v>
      </c>
      <c r="U225" s="46">
        <v>3.5299486573485673E-6</v>
      </c>
      <c r="V225" s="46">
        <v>3.991918722570706E-6</v>
      </c>
      <c r="W225" s="46">
        <v>4.4538887877928431E-6</v>
      </c>
      <c r="X225" s="46">
        <v>4.9158588530149827E-6</v>
      </c>
      <c r="Y225" s="46">
        <v>5.3778289182371206E-6</v>
      </c>
      <c r="Z225" s="46">
        <v>5.8397989834592585E-6</v>
      </c>
      <c r="AA225" s="46">
        <v>6.3017690486813956E-6</v>
      </c>
      <c r="AB225" s="46">
        <v>6.7637391139035326E-6</v>
      </c>
      <c r="AC225" s="46">
        <v>7.2257091791256731E-6</v>
      </c>
      <c r="AD225" s="46">
        <v>7.6876792443478093E-6</v>
      </c>
      <c r="AE225" s="46">
        <v>8.1496493095699489E-6</v>
      </c>
      <c r="AF225" s="46">
        <v>8.6116193747920851E-6</v>
      </c>
      <c r="AG225" s="46">
        <v>8.611578457359562E-6</v>
      </c>
      <c r="AH225" s="46">
        <v>8.6115373673489938E-6</v>
      </c>
      <c r="AI225" s="46">
        <v>8.6114961036662477E-6</v>
      </c>
      <c r="AJ225" s="46">
        <v>8.6114546652079193E-6</v>
      </c>
      <c r="AK225" s="46">
        <v>8.0032810193866568E-5</v>
      </c>
      <c r="AL225" s="45">
        <v>8.0032810193866568E-5</v>
      </c>
      <c r="AM225" s="45">
        <v>1.6869292900213288E-6</v>
      </c>
      <c r="AN225" s="45">
        <v>3.8309677517034844E-6</v>
      </c>
      <c r="AO225" s="45">
        <v>6.4369762786077767E-6</v>
      </c>
      <c r="AP225" s="45">
        <v>9.5049548707342069E-6</v>
      </c>
      <c r="AQ225" s="45">
        <v>1.3034903528082773E-5</v>
      </c>
      <c r="AR225" s="45">
        <v>1.7026822250653479E-5</v>
      </c>
      <c r="AS225" s="45">
        <v>2.1480711038446323E-5</v>
      </c>
      <c r="AT225" s="45">
        <v>2.6396569891461305E-5</v>
      </c>
      <c r="AU225" s="45">
        <v>3.1774398809698425E-5</v>
      </c>
      <c r="AV225" s="45">
        <v>3.7614197793157683E-5</v>
      </c>
      <c r="AW225" s="45">
        <v>4.3915966841839081E-5</v>
      </c>
      <c r="AX225" s="45">
        <v>5.0679705955742615E-5</v>
      </c>
      <c r="AY225" s="45">
        <v>5.790541513486829E-5</v>
      </c>
      <c r="AZ225" s="45">
        <v>6.5593094379216106E-5</v>
      </c>
      <c r="BA225" s="45">
        <v>7.374274368878605E-5</v>
      </c>
      <c r="BB225" s="45">
        <v>8.0032810193866568E-5</v>
      </c>
      <c r="BC225" s="45">
        <v>8.0032810193866568E-5</v>
      </c>
      <c r="BD225" s="45">
        <v>8.0032810193866568E-5</v>
      </c>
      <c r="BE225" s="45">
        <v>8.0032810193866568E-5</v>
      </c>
      <c r="BF225" s="45">
        <v>8.0032810193866568E-5</v>
      </c>
    </row>
    <row r="226" spans="1:58" ht="13.5" thickBot="1" x14ac:dyDescent="0.25">
      <c r="A226" s="6" t="s">
        <v>1141</v>
      </c>
      <c r="B226" s="6" t="s">
        <v>1350</v>
      </c>
      <c r="C226" s="6" t="s">
        <v>244</v>
      </c>
      <c r="D226" s="6" t="s">
        <v>1141</v>
      </c>
      <c r="E226" s="6">
        <v>6.3033648066995456</v>
      </c>
      <c r="F226" s="6" t="s">
        <v>244</v>
      </c>
      <c r="G226" s="21" t="s">
        <v>1178</v>
      </c>
      <c r="H226" s="21" t="s">
        <v>1174</v>
      </c>
      <c r="I226" s="21" t="s">
        <v>1160</v>
      </c>
      <c r="J226" s="21" t="s">
        <v>240</v>
      </c>
      <c r="K226" s="21" t="s">
        <v>275</v>
      </c>
      <c r="L226" s="21" t="s">
        <v>276</v>
      </c>
      <c r="M226" s="3">
        <v>3.64395391765308</v>
      </c>
      <c r="N226" s="3">
        <v>6.3033648066995456</v>
      </c>
      <c r="O226" s="21" t="s">
        <v>1444</v>
      </c>
      <c r="P226" s="21">
        <v>0</v>
      </c>
      <c r="Q226" s="46">
        <v>1.6869292900213288E-6</v>
      </c>
      <c r="R226" s="46">
        <v>2.1432051656430738E-6</v>
      </c>
      <c r="S226" s="46">
        <v>2.6050363481920314E-6</v>
      </c>
      <c r="T226" s="46">
        <v>3.0668675307409882E-6</v>
      </c>
      <c r="U226" s="46">
        <v>3.528698713289945E-6</v>
      </c>
      <c r="V226" s="46">
        <v>3.9905298958389021E-6</v>
      </c>
      <c r="W226" s="46">
        <v>4.4523610783878602E-6</v>
      </c>
      <c r="X226" s="46">
        <v>4.9141922609368207E-6</v>
      </c>
      <c r="Y226" s="46">
        <v>5.3760234434857745E-6</v>
      </c>
      <c r="Z226" s="46">
        <v>5.8378546260347343E-6</v>
      </c>
      <c r="AA226" s="46">
        <v>6.2996858085836914E-6</v>
      </c>
      <c r="AB226" s="46">
        <v>6.7615169911326478E-6</v>
      </c>
      <c r="AC226" s="46">
        <v>7.2233481736816092E-6</v>
      </c>
      <c r="AD226" s="46">
        <v>7.6851793562305664E-6</v>
      </c>
      <c r="AE226" s="46">
        <v>8.1470105387795219E-6</v>
      </c>
      <c r="AF226" s="46">
        <v>8.6088417213284824E-6</v>
      </c>
      <c r="AG226" s="46">
        <v>8.6087882620797833E-6</v>
      </c>
      <c r="AH226" s="46">
        <v>8.6087345449890475E-6</v>
      </c>
      <c r="AI226" s="46">
        <v>8.6086805681863533E-6</v>
      </c>
      <c r="AJ226" s="46">
        <v>8.6086263297836471E-6</v>
      </c>
      <c r="AK226" s="46">
        <v>8.0032810193866568E-5</v>
      </c>
      <c r="AL226" s="45">
        <v>8.0032810193866568E-5</v>
      </c>
      <c r="AM226" s="45">
        <v>1.6869292900213288E-6</v>
      </c>
      <c r="AN226" s="45">
        <v>3.8301344556644026E-6</v>
      </c>
      <c r="AO226" s="45">
        <v>6.4351708038564341E-6</v>
      </c>
      <c r="AP226" s="45">
        <v>9.5020383345974218E-6</v>
      </c>
      <c r="AQ226" s="45">
        <v>1.3030737047887367E-5</v>
      </c>
      <c r="AR226" s="45">
        <v>1.7021266943726271E-5</v>
      </c>
      <c r="AS226" s="45">
        <v>2.147362802211413E-5</v>
      </c>
      <c r="AT226" s="45">
        <v>2.638782028305095E-5</v>
      </c>
      <c r="AU226" s="45">
        <v>3.1763843726536724E-5</v>
      </c>
      <c r="AV226" s="45">
        <v>3.7601698352571458E-5</v>
      </c>
      <c r="AW226" s="45">
        <v>4.3901384161155149E-5</v>
      </c>
      <c r="AX226" s="45">
        <v>5.0662901152287798E-5</v>
      </c>
      <c r="AY226" s="45">
        <v>5.7886249325969411E-5</v>
      </c>
      <c r="AZ226" s="45">
        <v>6.557142868219998E-5</v>
      </c>
      <c r="BA226" s="45">
        <v>7.3718439220979507E-5</v>
      </c>
      <c r="BB226" s="45">
        <v>8.0032810193866568E-5</v>
      </c>
      <c r="BC226" s="45">
        <v>8.0032810193866568E-5</v>
      </c>
      <c r="BD226" s="45">
        <v>8.0032810193866568E-5</v>
      </c>
      <c r="BE226" s="45">
        <v>8.0032810193866568E-5</v>
      </c>
      <c r="BF226" s="45">
        <v>8.0032810193866568E-5</v>
      </c>
    </row>
    <row r="227" spans="1:58" ht="13.5" thickBot="1" x14ac:dyDescent="0.25">
      <c r="A227" s="6" t="s">
        <v>1141</v>
      </c>
      <c r="B227" s="6" t="s">
        <v>1350</v>
      </c>
      <c r="C227" s="6" t="s">
        <v>244</v>
      </c>
      <c r="D227" s="6" t="s">
        <v>1141</v>
      </c>
      <c r="E227" s="6">
        <v>6.3033648066995429</v>
      </c>
      <c r="F227" s="6" t="s">
        <v>244</v>
      </c>
      <c r="G227" s="21" t="s">
        <v>1178</v>
      </c>
      <c r="H227" s="21" t="s">
        <v>1174</v>
      </c>
      <c r="I227" s="21" t="s">
        <v>1160</v>
      </c>
      <c r="J227" s="21" t="s">
        <v>240</v>
      </c>
      <c r="K227" s="21" t="s">
        <v>277</v>
      </c>
      <c r="L227" s="21" t="s">
        <v>278</v>
      </c>
      <c r="M227" s="3">
        <v>3.6439539176530786</v>
      </c>
      <c r="N227" s="3">
        <v>6.3033648066995429</v>
      </c>
      <c r="O227" s="21" t="s">
        <v>1444</v>
      </c>
      <c r="P227" s="21">
        <v>0</v>
      </c>
      <c r="Q227" s="46">
        <v>2.7886606829528003E-5</v>
      </c>
      <c r="R227" s="46">
        <v>3.5333483365218093E-5</v>
      </c>
      <c r="S227" s="46">
        <v>4.2952039787060682E-5</v>
      </c>
      <c r="T227" s="46">
        <v>5.0570596208903338E-5</v>
      </c>
      <c r="U227" s="46">
        <v>5.8189152630745954E-5</v>
      </c>
      <c r="V227" s="46">
        <v>6.5807709052588564E-5</v>
      </c>
      <c r="W227" s="46">
        <v>7.34262654744312E-5</v>
      </c>
      <c r="X227" s="46">
        <v>8.1044821896273837E-5</v>
      </c>
      <c r="Y227" s="46">
        <v>8.8663378318116446E-5</v>
      </c>
      <c r="Z227" s="46">
        <v>9.6281934739959096E-5</v>
      </c>
      <c r="AA227" s="46">
        <v>1.0390049116180173E-4</v>
      </c>
      <c r="AB227" s="46">
        <v>1.1151904758364433E-4</v>
      </c>
      <c r="AC227" s="46">
        <v>1.1913760400548701E-4</v>
      </c>
      <c r="AD227" s="46">
        <v>1.2675616042732963E-4</v>
      </c>
      <c r="AE227" s="46">
        <v>1.3437471684917224E-4</v>
      </c>
      <c r="AF227" s="46">
        <v>1.4199327327101479E-4</v>
      </c>
      <c r="AG227" s="46">
        <v>1.4199017830323599E-4</v>
      </c>
      <c r="AH227" s="46">
        <v>1.4198705531181404E-4</v>
      </c>
      <c r="AI227" s="46">
        <v>1.4198390391440441E-4</v>
      </c>
      <c r="AJ227" s="46">
        <v>1.4198072372167541E-4</v>
      </c>
      <c r="AK227" s="46">
        <v>1.3230213764978732E-3</v>
      </c>
      <c r="AL227" s="45">
        <v>1.3230213764978732E-3</v>
      </c>
      <c r="AM227" s="45">
        <v>2.7886606829528003E-5</v>
      </c>
      <c r="AN227" s="45">
        <v>6.3220090194746103E-5</v>
      </c>
      <c r="AO227" s="45">
        <v>1.0617212998180678E-4</v>
      </c>
      <c r="AP227" s="45">
        <v>1.5674272619071013E-4</v>
      </c>
      <c r="AQ227" s="45">
        <v>2.1493187882145608E-4</v>
      </c>
      <c r="AR227" s="45">
        <v>2.8073958787404465E-4</v>
      </c>
      <c r="AS227" s="45">
        <v>3.5416585334847585E-4</v>
      </c>
      <c r="AT227" s="45">
        <v>4.3521067524474966E-4</v>
      </c>
      <c r="AU227" s="45">
        <v>5.2387405356286608E-4</v>
      </c>
      <c r="AV227" s="45">
        <v>6.2015598830282516E-4</v>
      </c>
      <c r="AW227" s="45">
        <v>7.240564794646269E-4</v>
      </c>
      <c r="AX227" s="45">
        <v>8.355755270482712E-4</v>
      </c>
      <c r="AY227" s="45">
        <v>9.5471313105375817E-4</v>
      </c>
      <c r="AZ227" s="45">
        <v>1.0814692914810878E-3</v>
      </c>
      <c r="BA227" s="45">
        <v>1.2158440083302601E-3</v>
      </c>
      <c r="BB227" s="45">
        <v>1.3230213764978732E-3</v>
      </c>
      <c r="BC227" s="45">
        <v>1.3230213764978732E-3</v>
      </c>
      <c r="BD227" s="45">
        <v>1.3230213764978732E-3</v>
      </c>
      <c r="BE227" s="45">
        <v>1.3230213764978732E-3</v>
      </c>
      <c r="BF227" s="45">
        <v>1.3230213764978732E-3</v>
      </c>
    </row>
    <row r="228" spans="1:58" ht="13.5" thickBot="1" x14ac:dyDescent="0.25">
      <c r="A228" s="6" t="s">
        <v>1141</v>
      </c>
      <c r="B228" s="6" t="s">
        <v>1350</v>
      </c>
      <c r="C228" s="6" t="s">
        <v>244</v>
      </c>
      <c r="D228" s="6" t="s">
        <v>1141</v>
      </c>
      <c r="E228" s="6">
        <v>6.3033648066995447</v>
      </c>
      <c r="F228" s="6" t="s">
        <v>244</v>
      </c>
      <c r="G228" s="21" t="s">
        <v>1178</v>
      </c>
      <c r="H228" s="21" t="s">
        <v>1174</v>
      </c>
      <c r="I228" s="21" t="s">
        <v>1160</v>
      </c>
      <c r="J228" s="21" t="s">
        <v>240</v>
      </c>
      <c r="K228" s="21" t="s">
        <v>279</v>
      </c>
      <c r="L228" s="21" t="s">
        <v>280</v>
      </c>
      <c r="M228" s="3">
        <v>3.6439539176530809</v>
      </c>
      <c r="N228" s="3">
        <v>6.3033648066995447</v>
      </c>
      <c r="O228" s="21" t="s">
        <v>1444</v>
      </c>
      <c r="P228" s="21">
        <v>0</v>
      </c>
      <c r="Q228" s="46">
        <v>1.5113610609716302E-4</v>
      </c>
      <c r="R228" s="46">
        <v>1.9037251922393984E-4</v>
      </c>
      <c r="S228" s="46">
        <v>2.3147535792228651E-4</v>
      </c>
      <c r="T228" s="46">
        <v>2.7257819662063318E-4</v>
      </c>
      <c r="U228" s="46">
        <v>3.1368103531897979E-4</v>
      </c>
      <c r="V228" s="46">
        <v>3.547838740173264E-4</v>
      </c>
      <c r="W228" s="46">
        <v>3.9588671271567291E-4</v>
      </c>
      <c r="X228" s="46">
        <v>4.3698955141401979E-4</v>
      </c>
      <c r="Y228" s="46">
        <v>4.7809239011236613E-4</v>
      </c>
      <c r="Z228" s="46">
        <v>5.1919522881071285E-4</v>
      </c>
      <c r="AA228" s="46">
        <v>5.602980675090592E-4</v>
      </c>
      <c r="AB228" s="46">
        <v>6.0140090620740641E-4</v>
      </c>
      <c r="AC228" s="46">
        <v>6.4250374490575275E-4</v>
      </c>
      <c r="AD228" s="46">
        <v>6.8360658360409931E-4</v>
      </c>
      <c r="AE228" s="46">
        <v>7.247094223024463E-4</v>
      </c>
      <c r="AF228" s="46">
        <v>7.6581226100079264E-4</v>
      </c>
      <c r="AG228" s="46">
        <v>7.657444594664066E-4</v>
      </c>
      <c r="AH228" s="46">
        <v>7.6567541513403821E-4</v>
      </c>
      <c r="AI228" s="46">
        <v>7.6560509351700072E-4</v>
      </c>
      <c r="AJ228" s="46">
        <v>7.6553345884072398E-4</v>
      </c>
      <c r="AK228" s="46">
        <v>7.1703345032093149E-3</v>
      </c>
      <c r="AL228" s="45">
        <v>7.1703345032093149E-3</v>
      </c>
      <c r="AM228" s="45">
        <v>1.5113610609716302E-4</v>
      </c>
      <c r="AN228" s="45">
        <v>3.4150862532110287E-4</v>
      </c>
      <c r="AO228" s="45">
        <v>5.7298398324338938E-4</v>
      </c>
      <c r="AP228" s="45">
        <v>8.4556217986402255E-4</v>
      </c>
      <c r="AQ228" s="45">
        <v>1.1592432151830024E-3</v>
      </c>
      <c r="AR228" s="45">
        <v>1.5140270892003288E-3</v>
      </c>
      <c r="AS228" s="45">
        <v>1.9099138019160018E-3</v>
      </c>
      <c r="AT228" s="45">
        <v>2.3469033533300215E-3</v>
      </c>
      <c r="AU228" s="45">
        <v>2.8249957434423878E-3</v>
      </c>
      <c r="AV228" s="45">
        <v>3.3441909722531004E-3</v>
      </c>
      <c r="AW228" s="45">
        <v>3.9044890397621594E-3</v>
      </c>
      <c r="AX228" s="45">
        <v>4.5058899459695656E-3</v>
      </c>
      <c r="AY228" s="45">
        <v>5.1483936908753181E-3</v>
      </c>
      <c r="AZ228" s="45">
        <v>5.832000274479417E-3</v>
      </c>
      <c r="BA228" s="45">
        <v>6.5567096967818631E-3</v>
      </c>
      <c r="BB228" s="45">
        <v>7.1703345032093149E-3</v>
      </c>
      <c r="BC228" s="45">
        <v>7.1703345032093149E-3</v>
      </c>
      <c r="BD228" s="45">
        <v>7.1703345032093149E-3</v>
      </c>
      <c r="BE228" s="45">
        <v>7.1703345032093149E-3</v>
      </c>
      <c r="BF228" s="45">
        <v>7.1703345032093149E-3</v>
      </c>
    </row>
    <row r="229" spans="1:58" ht="13.5" thickBot="1" x14ac:dyDescent="0.25">
      <c r="A229" s="6" t="s">
        <v>1350</v>
      </c>
      <c r="B229" s="6" t="s">
        <v>1350</v>
      </c>
      <c r="C229" s="6" t="s">
        <v>244</v>
      </c>
      <c r="D229" s="6" t="s">
        <v>1350</v>
      </c>
      <c r="E229" s="6">
        <v>3.459214636018114</v>
      </c>
      <c r="F229" s="6" t="s">
        <v>244</v>
      </c>
      <c r="G229" s="21" t="s">
        <v>1178</v>
      </c>
      <c r="H229" s="21" t="s">
        <v>1159</v>
      </c>
      <c r="I229" s="21" t="s">
        <v>1160</v>
      </c>
      <c r="J229" s="21" t="s">
        <v>240</v>
      </c>
      <c r="K229" s="21" t="s">
        <v>245</v>
      </c>
      <c r="L229" s="21" t="s">
        <v>281</v>
      </c>
      <c r="M229" s="3">
        <v>-0.20366577677319708</v>
      </c>
      <c r="N229" s="3">
        <v>3.459214636018114</v>
      </c>
      <c r="O229" s="21" t="s">
        <v>1443</v>
      </c>
      <c r="P229" s="21">
        <v>0</v>
      </c>
      <c r="Q229" s="46">
        <v>1.3283451418199137E-2</v>
      </c>
      <c r="R229" s="46">
        <v>1.3237369931272664E-2</v>
      </c>
      <c r="S229" s="46">
        <v>1.3237369931272664E-2</v>
      </c>
      <c r="T229" s="46">
        <v>1.3237369931272664E-2</v>
      </c>
      <c r="U229" s="46">
        <v>1.3237369931272664E-2</v>
      </c>
      <c r="V229" s="46">
        <v>1.3237369931272664E-2</v>
      </c>
      <c r="W229" s="46">
        <v>1.3237369931272664E-2</v>
      </c>
      <c r="X229" s="46">
        <v>1.3237369931272664E-2</v>
      </c>
      <c r="Y229" s="46">
        <v>1.3237369931272664E-2</v>
      </c>
      <c r="Z229" s="46">
        <v>1.3237369931272664E-2</v>
      </c>
      <c r="AA229" s="46">
        <v>1.3237369931272664E-2</v>
      </c>
      <c r="AB229" s="46">
        <v>1.3237369931272664E-2</v>
      </c>
      <c r="AC229" s="46">
        <v>1.3237369931272664E-2</v>
      </c>
      <c r="AD229" s="46">
        <v>1.3237369931272664E-2</v>
      </c>
      <c r="AE229" s="46">
        <v>1.3237369931272664E-2</v>
      </c>
      <c r="AF229" s="46">
        <v>1.3237369931272664E-2</v>
      </c>
      <c r="AG229" s="46">
        <v>1.323723127083056E-2</v>
      </c>
      <c r="AH229" s="46">
        <v>1.3237091773403887E-2</v>
      </c>
      <c r="AI229" s="46">
        <v>1.3236951431391395E-2</v>
      </c>
      <c r="AJ229" s="46">
        <v>1.3236810237099467E-2</v>
      </c>
      <c r="AK229" s="46">
        <v>0.26566902836398271</v>
      </c>
      <c r="AL229" s="45">
        <v>0.26479208510001451</v>
      </c>
      <c r="AM229" s="45">
        <v>1.3283451418199137E-2</v>
      </c>
      <c r="AN229" s="45">
        <v>2.6520821349471799E-2</v>
      </c>
      <c r="AO229" s="45">
        <v>3.9758191280744461E-2</v>
      </c>
      <c r="AP229" s="45">
        <v>5.2995561212017123E-2</v>
      </c>
      <c r="AQ229" s="45">
        <v>6.6232931143289792E-2</v>
      </c>
      <c r="AR229" s="45">
        <v>7.9470301074562461E-2</v>
      </c>
      <c r="AS229" s="45">
        <v>9.2707671005835129E-2</v>
      </c>
      <c r="AT229" s="45">
        <v>0.1059450409371078</v>
      </c>
      <c r="AU229" s="45">
        <v>0.11918241086838047</v>
      </c>
      <c r="AV229" s="45">
        <v>0.13241978079965314</v>
      </c>
      <c r="AW229" s="45">
        <v>0.14565715073092581</v>
      </c>
      <c r="AX229" s="45">
        <v>0.15889452066219847</v>
      </c>
      <c r="AY229" s="45">
        <v>0.17213189059347114</v>
      </c>
      <c r="AZ229" s="45">
        <v>0.18536926052474381</v>
      </c>
      <c r="BA229" s="45">
        <v>0.19860663045601648</v>
      </c>
      <c r="BB229" s="45">
        <v>0.21184400038728915</v>
      </c>
      <c r="BC229" s="45">
        <v>0.22508123165811972</v>
      </c>
      <c r="BD229" s="45">
        <v>0.23831832343152359</v>
      </c>
      <c r="BE229" s="45">
        <v>0.25155527486291501</v>
      </c>
      <c r="BF229" s="45">
        <v>0.26479208510001451</v>
      </c>
    </row>
    <row r="230" spans="1:58" ht="13.5" thickBot="1" x14ac:dyDescent="0.25">
      <c r="A230" s="6" t="s">
        <v>1350</v>
      </c>
      <c r="B230" s="6" t="s">
        <v>1350</v>
      </c>
      <c r="C230" s="6" t="s">
        <v>244</v>
      </c>
      <c r="D230" s="6" t="s">
        <v>1350</v>
      </c>
      <c r="E230" s="6">
        <v>0</v>
      </c>
      <c r="F230" s="6" t="s">
        <v>244</v>
      </c>
      <c r="G230" s="21" t="s">
        <v>1178</v>
      </c>
      <c r="H230" s="21" t="s">
        <v>1159</v>
      </c>
      <c r="I230" s="21" t="s">
        <v>1160</v>
      </c>
      <c r="J230" s="21" t="s">
        <v>240</v>
      </c>
      <c r="K230" s="21" t="s">
        <v>247</v>
      </c>
      <c r="L230" s="21" t="s">
        <v>282</v>
      </c>
      <c r="M230" s="3">
        <v>0</v>
      </c>
      <c r="N230" s="3">
        <v>0</v>
      </c>
      <c r="O230" s="21" t="s">
        <v>1444</v>
      </c>
      <c r="P230" s="21">
        <v>0</v>
      </c>
      <c r="Q230" s="46">
        <v>0</v>
      </c>
      <c r="R230" s="46">
        <v>0</v>
      </c>
      <c r="S230" s="46">
        <v>0</v>
      </c>
      <c r="T230" s="46">
        <v>0</v>
      </c>
      <c r="U230" s="46">
        <v>0</v>
      </c>
      <c r="V230" s="46">
        <v>0</v>
      </c>
      <c r="W230" s="46">
        <v>0</v>
      </c>
      <c r="X230" s="46">
        <v>0</v>
      </c>
      <c r="Y230" s="46">
        <v>0</v>
      </c>
      <c r="Z230" s="46">
        <v>0</v>
      </c>
      <c r="AA230" s="46">
        <v>0</v>
      </c>
      <c r="AB230" s="46">
        <v>0</v>
      </c>
      <c r="AC230" s="46">
        <v>0</v>
      </c>
      <c r="AD230" s="46">
        <v>0</v>
      </c>
      <c r="AE230" s="46">
        <v>0</v>
      </c>
      <c r="AF230" s="46">
        <v>0</v>
      </c>
      <c r="AG230" s="46">
        <v>0</v>
      </c>
      <c r="AH230" s="46">
        <v>0</v>
      </c>
      <c r="AI230" s="46">
        <v>0</v>
      </c>
      <c r="AJ230" s="46">
        <v>0</v>
      </c>
      <c r="AK230" s="46">
        <v>0</v>
      </c>
      <c r="AL230" s="45">
        <v>0</v>
      </c>
      <c r="AM230" s="45">
        <v>0</v>
      </c>
      <c r="AN230" s="45">
        <v>0</v>
      </c>
      <c r="AO230" s="45">
        <v>0</v>
      </c>
      <c r="AP230" s="45">
        <v>0</v>
      </c>
      <c r="AQ230" s="45">
        <v>0</v>
      </c>
      <c r="AR230" s="45">
        <v>0</v>
      </c>
      <c r="AS230" s="45">
        <v>0</v>
      </c>
      <c r="AT230" s="45">
        <v>0</v>
      </c>
      <c r="AU230" s="45">
        <v>0</v>
      </c>
      <c r="AV230" s="45">
        <v>0</v>
      </c>
      <c r="AW230" s="45">
        <v>0</v>
      </c>
      <c r="AX230" s="45">
        <v>0</v>
      </c>
      <c r="AY230" s="45">
        <v>0</v>
      </c>
      <c r="AZ230" s="45">
        <v>0</v>
      </c>
      <c r="BA230" s="45">
        <v>0</v>
      </c>
      <c r="BB230" s="45">
        <v>0</v>
      </c>
      <c r="BC230" s="45">
        <v>0</v>
      </c>
      <c r="BD230" s="45">
        <v>0</v>
      </c>
      <c r="BE230" s="45">
        <v>0</v>
      </c>
      <c r="BF230" s="45">
        <v>0</v>
      </c>
    </row>
    <row r="231" spans="1:58" ht="13.5" thickBot="1" x14ac:dyDescent="0.25">
      <c r="A231" s="6" t="s">
        <v>1350</v>
      </c>
      <c r="B231" s="6" t="s">
        <v>1350</v>
      </c>
      <c r="C231" s="6" t="s">
        <v>244</v>
      </c>
      <c r="D231" s="6" t="s">
        <v>1350</v>
      </c>
      <c r="E231" s="6">
        <v>0</v>
      </c>
      <c r="F231" s="6" t="s">
        <v>244</v>
      </c>
      <c r="G231" s="21" t="s">
        <v>1178</v>
      </c>
      <c r="H231" s="21" t="s">
        <v>1159</v>
      </c>
      <c r="I231" s="21" t="s">
        <v>1160</v>
      </c>
      <c r="J231" s="21" t="s">
        <v>240</v>
      </c>
      <c r="K231" s="21" t="s">
        <v>249</v>
      </c>
      <c r="L231" s="21" t="s">
        <v>283</v>
      </c>
      <c r="M231" s="3">
        <v>0</v>
      </c>
      <c r="N231" s="3">
        <v>0</v>
      </c>
      <c r="O231" s="21" t="s">
        <v>1444</v>
      </c>
      <c r="P231" s="21">
        <v>0</v>
      </c>
      <c r="Q231" s="46">
        <v>0</v>
      </c>
      <c r="R231" s="46">
        <v>0</v>
      </c>
      <c r="S231" s="46">
        <v>0</v>
      </c>
      <c r="T231" s="46">
        <v>0</v>
      </c>
      <c r="U231" s="46">
        <v>0</v>
      </c>
      <c r="V231" s="46">
        <v>0</v>
      </c>
      <c r="W231" s="46">
        <v>0</v>
      </c>
      <c r="X231" s="46">
        <v>0</v>
      </c>
      <c r="Y231" s="46">
        <v>0</v>
      </c>
      <c r="Z231" s="46">
        <v>0</v>
      </c>
      <c r="AA231" s="46">
        <v>0</v>
      </c>
      <c r="AB231" s="46">
        <v>0</v>
      </c>
      <c r="AC231" s="46">
        <v>0</v>
      </c>
      <c r="AD231" s="46">
        <v>0</v>
      </c>
      <c r="AE231" s="46">
        <v>0</v>
      </c>
      <c r="AF231" s="46">
        <v>0</v>
      </c>
      <c r="AG231" s="46">
        <v>0</v>
      </c>
      <c r="AH231" s="46">
        <v>0</v>
      </c>
      <c r="AI231" s="46">
        <v>0</v>
      </c>
      <c r="AJ231" s="46">
        <v>0</v>
      </c>
      <c r="AK231" s="46">
        <v>0</v>
      </c>
      <c r="AL231" s="45">
        <v>0</v>
      </c>
      <c r="AM231" s="45">
        <v>0</v>
      </c>
      <c r="AN231" s="45">
        <v>0</v>
      </c>
      <c r="AO231" s="45">
        <v>0</v>
      </c>
      <c r="AP231" s="45">
        <v>0</v>
      </c>
      <c r="AQ231" s="45">
        <v>0</v>
      </c>
      <c r="AR231" s="45">
        <v>0</v>
      </c>
      <c r="AS231" s="45">
        <v>0</v>
      </c>
      <c r="AT231" s="45">
        <v>0</v>
      </c>
      <c r="AU231" s="45">
        <v>0</v>
      </c>
      <c r="AV231" s="45">
        <v>0</v>
      </c>
      <c r="AW231" s="45">
        <v>0</v>
      </c>
      <c r="AX231" s="45">
        <v>0</v>
      </c>
      <c r="AY231" s="45">
        <v>0</v>
      </c>
      <c r="AZ231" s="45">
        <v>0</v>
      </c>
      <c r="BA231" s="45">
        <v>0</v>
      </c>
      <c r="BB231" s="45">
        <v>0</v>
      </c>
      <c r="BC231" s="45">
        <v>0</v>
      </c>
      <c r="BD231" s="45">
        <v>0</v>
      </c>
      <c r="BE231" s="45">
        <v>0</v>
      </c>
      <c r="BF231" s="45">
        <v>0</v>
      </c>
    </row>
    <row r="232" spans="1:58" ht="13.5" thickBot="1" x14ac:dyDescent="0.25">
      <c r="A232" s="6" t="s">
        <v>1350</v>
      </c>
      <c r="B232" s="6" t="s">
        <v>1350</v>
      </c>
      <c r="C232" s="6" t="s">
        <v>244</v>
      </c>
      <c r="D232" s="6" t="s">
        <v>1350</v>
      </c>
      <c r="E232" s="6">
        <v>3.0644251434742853</v>
      </c>
      <c r="F232" s="6" t="s">
        <v>244</v>
      </c>
      <c r="G232" s="21" t="s">
        <v>1178</v>
      </c>
      <c r="H232" s="21" t="s">
        <v>1159</v>
      </c>
      <c r="I232" s="21" t="s">
        <v>1160</v>
      </c>
      <c r="J232" s="21" t="s">
        <v>240</v>
      </c>
      <c r="K232" s="21" t="s">
        <v>251</v>
      </c>
      <c r="L232" s="21" t="s">
        <v>284</v>
      </c>
      <c r="M232" s="3">
        <v>-0.59486095468992151</v>
      </c>
      <c r="N232" s="3">
        <v>3.0644251434742853</v>
      </c>
      <c r="O232" s="21" t="s">
        <v>1445</v>
      </c>
      <c r="P232" s="21">
        <v>0</v>
      </c>
      <c r="Q232" s="46">
        <v>2.8369111232417171E-2</v>
      </c>
      <c r="R232" s="46">
        <v>2.8218244343267598E-2</v>
      </c>
      <c r="S232" s="46">
        <v>2.8218244343267598E-2</v>
      </c>
      <c r="T232" s="46">
        <v>2.8218244343267598E-2</v>
      </c>
      <c r="U232" s="46">
        <v>2.8218244343267605E-2</v>
      </c>
      <c r="V232" s="46">
        <v>2.8218244343267598E-2</v>
      </c>
      <c r="W232" s="46">
        <v>2.8218244343267598E-2</v>
      </c>
      <c r="X232" s="46">
        <v>2.8218244343267598E-2</v>
      </c>
      <c r="Y232" s="46">
        <v>2.8218244343267598E-2</v>
      </c>
      <c r="Z232" s="46">
        <v>2.8218244343267605E-2</v>
      </c>
      <c r="AA232" s="46">
        <v>2.8218244343267591E-2</v>
      </c>
      <c r="AB232" s="46">
        <v>2.8218244343267598E-2</v>
      </c>
      <c r="AC232" s="46">
        <v>2.8218244343267605E-2</v>
      </c>
      <c r="AD232" s="46">
        <v>2.8218244343267598E-2</v>
      </c>
      <c r="AE232" s="46">
        <v>2.8218244343267605E-2</v>
      </c>
      <c r="AF232" s="46">
        <v>2.8218244343267598E-2</v>
      </c>
      <c r="AG232" s="46">
        <v>2.8217547148481507E-2</v>
      </c>
      <c r="AH232" s="46">
        <v>2.8216843479944853E-2</v>
      </c>
      <c r="AI232" s="46">
        <v>2.8216133247069806E-2</v>
      </c>
      <c r="AJ232" s="46">
        <v>2.8215416357570418E-2</v>
      </c>
      <c r="AK232" s="46">
        <v>0.56738222464834331</v>
      </c>
      <c r="AL232" s="45">
        <v>0.56450871661449764</v>
      </c>
      <c r="AM232" s="45">
        <v>2.8369111232417171E-2</v>
      </c>
      <c r="AN232" s="45">
        <v>5.658735557568477E-2</v>
      </c>
      <c r="AO232" s="45">
        <v>8.4805599918952368E-2</v>
      </c>
      <c r="AP232" s="45">
        <v>0.11302384426221997</v>
      </c>
      <c r="AQ232" s="45">
        <v>0.14124208860548756</v>
      </c>
      <c r="AR232" s="45">
        <v>0.16946033294875518</v>
      </c>
      <c r="AS232" s="45">
        <v>0.19767857729202276</v>
      </c>
      <c r="AT232" s="45">
        <v>0.22589682163529035</v>
      </c>
      <c r="AU232" s="45">
        <v>0.25411506597855793</v>
      </c>
      <c r="AV232" s="45">
        <v>0.28233331032182551</v>
      </c>
      <c r="AW232" s="45">
        <v>0.3105515546650931</v>
      </c>
      <c r="AX232" s="45">
        <v>0.33876979900836068</v>
      </c>
      <c r="AY232" s="45">
        <v>0.36698804335162827</v>
      </c>
      <c r="AZ232" s="45">
        <v>0.39520628769489585</v>
      </c>
      <c r="BA232" s="45">
        <v>0.42342453203816344</v>
      </c>
      <c r="BB232" s="45">
        <v>0.45164277638143102</v>
      </c>
      <c r="BC232" s="45">
        <v>0.47986032352991254</v>
      </c>
      <c r="BD232" s="45">
        <v>0.50807716700985739</v>
      </c>
      <c r="BE232" s="45">
        <v>0.53629330025692723</v>
      </c>
      <c r="BF232" s="45">
        <v>0.56450871661449764</v>
      </c>
    </row>
    <row r="233" spans="1:58" ht="13.5" thickBot="1" x14ac:dyDescent="0.25">
      <c r="A233" s="6" t="s">
        <v>1350</v>
      </c>
      <c r="B233" s="6" t="s">
        <v>1350</v>
      </c>
      <c r="C233" s="6" t="s">
        <v>244</v>
      </c>
      <c r="D233" s="6" t="s">
        <v>1350</v>
      </c>
      <c r="E233" s="6">
        <v>0</v>
      </c>
      <c r="F233" s="6" t="s">
        <v>244</v>
      </c>
      <c r="G233" s="21" t="s">
        <v>1178</v>
      </c>
      <c r="H233" s="21" t="s">
        <v>1159</v>
      </c>
      <c r="I233" s="21" t="s">
        <v>1160</v>
      </c>
      <c r="J233" s="21" t="s">
        <v>240</v>
      </c>
      <c r="K233" s="21" t="s">
        <v>253</v>
      </c>
      <c r="L233" s="21" t="s">
        <v>285</v>
      </c>
      <c r="M233" s="3">
        <v>0</v>
      </c>
      <c r="N233" s="3">
        <v>0</v>
      </c>
      <c r="O233" s="21" t="s">
        <v>1445</v>
      </c>
      <c r="P233" s="21">
        <v>0</v>
      </c>
      <c r="Q233" s="46">
        <v>0</v>
      </c>
      <c r="R233" s="46">
        <v>0</v>
      </c>
      <c r="S233" s="46">
        <v>0</v>
      </c>
      <c r="T233" s="46">
        <v>0</v>
      </c>
      <c r="U233" s="46">
        <v>0</v>
      </c>
      <c r="V233" s="46">
        <v>0</v>
      </c>
      <c r="W233" s="46">
        <v>0</v>
      </c>
      <c r="X233" s="46">
        <v>0</v>
      </c>
      <c r="Y233" s="46">
        <v>0</v>
      </c>
      <c r="Z233" s="46">
        <v>0</v>
      </c>
      <c r="AA233" s="46">
        <v>0</v>
      </c>
      <c r="AB233" s="46">
        <v>0</v>
      </c>
      <c r="AC233" s="46">
        <v>0</v>
      </c>
      <c r="AD233" s="46">
        <v>0</v>
      </c>
      <c r="AE233" s="46">
        <v>0</v>
      </c>
      <c r="AF233" s="46">
        <v>0</v>
      </c>
      <c r="AG233" s="46">
        <v>0</v>
      </c>
      <c r="AH233" s="46">
        <v>0</v>
      </c>
      <c r="AI233" s="46">
        <v>0</v>
      </c>
      <c r="AJ233" s="46">
        <v>0</v>
      </c>
      <c r="AK233" s="46">
        <v>0</v>
      </c>
      <c r="AL233" s="45">
        <v>0</v>
      </c>
      <c r="AM233" s="45">
        <v>0</v>
      </c>
      <c r="AN233" s="45">
        <v>0</v>
      </c>
      <c r="AO233" s="45">
        <v>0</v>
      </c>
      <c r="AP233" s="45">
        <v>0</v>
      </c>
      <c r="AQ233" s="45">
        <v>0</v>
      </c>
      <c r="AR233" s="45">
        <v>0</v>
      </c>
      <c r="AS233" s="45">
        <v>0</v>
      </c>
      <c r="AT233" s="45">
        <v>0</v>
      </c>
      <c r="AU233" s="45">
        <v>0</v>
      </c>
      <c r="AV233" s="45">
        <v>0</v>
      </c>
      <c r="AW233" s="45">
        <v>0</v>
      </c>
      <c r="AX233" s="45">
        <v>0</v>
      </c>
      <c r="AY233" s="45">
        <v>0</v>
      </c>
      <c r="AZ233" s="45">
        <v>0</v>
      </c>
      <c r="BA233" s="45">
        <v>0</v>
      </c>
      <c r="BB233" s="45">
        <v>0</v>
      </c>
      <c r="BC233" s="45">
        <v>0</v>
      </c>
      <c r="BD233" s="45">
        <v>0</v>
      </c>
      <c r="BE233" s="45">
        <v>0</v>
      </c>
      <c r="BF233" s="45">
        <v>0</v>
      </c>
    </row>
    <row r="234" spans="1:58" ht="13.5" thickBot="1" x14ac:dyDescent="0.25">
      <c r="A234" s="6" t="s">
        <v>1350</v>
      </c>
      <c r="B234" s="6" t="s">
        <v>1350</v>
      </c>
      <c r="C234" s="6" t="s">
        <v>244</v>
      </c>
      <c r="D234" s="6" t="s">
        <v>1350</v>
      </c>
      <c r="E234" s="6">
        <v>0</v>
      </c>
      <c r="F234" s="6" t="s">
        <v>244</v>
      </c>
      <c r="G234" s="21" t="s">
        <v>1178</v>
      </c>
      <c r="H234" s="21" t="s">
        <v>1159</v>
      </c>
      <c r="I234" s="21" t="s">
        <v>1160</v>
      </c>
      <c r="J234" s="21" t="s">
        <v>240</v>
      </c>
      <c r="K234" s="21" t="s">
        <v>255</v>
      </c>
      <c r="L234" s="21" t="s">
        <v>286</v>
      </c>
      <c r="M234" s="3">
        <v>0</v>
      </c>
      <c r="N234" s="3">
        <v>0</v>
      </c>
      <c r="O234" s="21" t="s">
        <v>1445</v>
      </c>
      <c r="P234" s="21">
        <v>0</v>
      </c>
      <c r="Q234" s="46">
        <v>0</v>
      </c>
      <c r="R234" s="46">
        <v>0</v>
      </c>
      <c r="S234" s="46">
        <v>0</v>
      </c>
      <c r="T234" s="46">
        <v>0</v>
      </c>
      <c r="U234" s="46">
        <v>0</v>
      </c>
      <c r="V234" s="46">
        <v>0</v>
      </c>
      <c r="W234" s="46">
        <v>0</v>
      </c>
      <c r="X234" s="46">
        <v>0</v>
      </c>
      <c r="Y234" s="46">
        <v>0</v>
      </c>
      <c r="Z234" s="46">
        <v>0</v>
      </c>
      <c r="AA234" s="46">
        <v>0</v>
      </c>
      <c r="AB234" s="46">
        <v>0</v>
      </c>
      <c r="AC234" s="46">
        <v>0</v>
      </c>
      <c r="AD234" s="46">
        <v>0</v>
      </c>
      <c r="AE234" s="46">
        <v>0</v>
      </c>
      <c r="AF234" s="46">
        <v>0</v>
      </c>
      <c r="AG234" s="46">
        <v>0</v>
      </c>
      <c r="AH234" s="46">
        <v>0</v>
      </c>
      <c r="AI234" s="46">
        <v>0</v>
      </c>
      <c r="AJ234" s="46">
        <v>0</v>
      </c>
      <c r="AK234" s="46">
        <v>0</v>
      </c>
      <c r="AL234" s="45">
        <v>0</v>
      </c>
      <c r="AM234" s="45">
        <v>0</v>
      </c>
      <c r="AN234" s="45">
        <v>0</v>
      </c>
      <c r="AO234" s="45">
        <v>0</v>
      </c>
      <c r="AP234" s="45">
        <v>0</v>
      </c>
      <c r="AQ234" s="45">
        <v>0</v>
      </c>
      <c r="AR234" s="45">
        <v>0</v>
      </c>
      <c r="AS234" s="45">
        <v>0</v>
      </c>
      <c r="AT234" s="45">
        <v>0</v>
      </c>
      <c r="AU234" s="45">
        <v>0</v>
      </c>
      <c r="AV234" s="45">
        <v>0</v>
      </c>
      <c r="AW234" s="45">
        <v>0</v>
      </c>
      <c r="AX234" s="45">
        <v>0</v>
      </c>
      <c r="AY234" s="45">
        <v>0</v>
      </c>
      <c r="AZ234" s="45">
        <v>0</v>
      </c>
      <c r="BA234" s="45">
        <v>0</v>
      </c>
      <c r="BB234" s="45">
        <v>0</v>
      </c>
      <c r="BC234" s="45">
        <v>0</v>
      </c>
      <c r="BD234" s="45">
        <v>0</v>
      </c>
      <c r="BE234" s="45">
        <v>0</v>
      </c>
      <c r="BF234" s="45">
        <v>0</v>
      </c>
    </row>
    <row r="235" spans="1:58" ht="13.5" thickBot="1" x14ac:dyDescent="0.25">
      <c r="A235" s="6" t="s">
        <v>1350</v>
      </c>
      <c r="B235" s="6" t="s">
        <v>1350</v>
      </c>
      <c r="C235" s="6" t="s">
        <v>244</v>
      </c>
      <c r="D235" s="6" t="s">
        <v>1350</v>
      </c>
      <c r="E235" s="6">
        <v>0</v>
      </c>
      <c r="F235" s="6" t="s">
        <v>244</v>
      </c>
      <c r="G235" s="21" t="s">
        <v>1178</v>
      </c>
      <c r="H235" s="21" t="s">
        <v>1159</v>
      </c>
      <c r="I235" s="21" t="s">
        <v>1160</v>
      </c>
      <c r="J235" s="21" t="s">
        <v>240</v>
      </c>
      <c r="K235" s="21" t="s">
        <v>257</v>
      </c>
      <c r="L235" s="21" t="s">
        <v>287</v>
      </c>
      <c r="M235" s="3">
        <v>0</v>
      </c>
      <c r="N235" s="3">
        <v>0</v>
      </c>
      <c r="O235" s="21" t="s">
        <v>1445</v>
      </c>
      <c r="P235" s="21">
        <v>0</v>
      </c>
      <c r="Q235" s="46">
        <v>0</v>
      </c>
      <c r="R235" s="46">
        <v>0</v>
      </c>
      <c r="S235" s="46">
        <v>0</v>
      </c>
      <c r="T235" s="46">
        <v>0</v>
      </c>
      <c r="U235" s="46">
        <v>0</v>
      </c>
      <c r="V235" s="46">
        <v>0</v>
      </c>
      <c r="W235" s="46">
        <v>0</v>
      </c>
      <c r="X235" s="46">
        <v>0</v>
      </c>
      <c r="Y235" s="46">
        <v>0</v>
      </c>
      <c r="Z235" s="46">
        <v>0</v>
      </c>
      <c r="AA235" s="46">
        <v>0</v>
      </c>
      <c r="AB235" s="46">
        <v>0</v>
      </c>
      <c r="AC235" s="46">
        <v>0</v>
      </c>
      <c r="AD235" s="46">
        <v>0</v>
      </c>
      <c r="AE235" s="46">
        <v>0</v>
      </c>
      <c r="AF235" s="46">
        <v>0</v>
      </c>
      <c r="AG235" s="46">
        <v>0</v>
      </c>
      <c r="AH235" s="46">
        <v>0</v>
      </c>
      <c r="AI235" s="46">
        <v>0</v>
      </c>
      <c r="AJ235" s="46">
        <v>0</v>
      </c>
      <c r="AK235" s="46">
        <v>0</v>
      </c>
      <c r="AL235" s="45">
        <v>0</v>
      </c>
      <c r="AM235" s="45">
        <v>0</v>
      </c>
      <c r="AN235" s="45">
        <v>0</v>
      </c>
      <c r="AO235" s="45">
        <v>0</v>
      </c>
      <c r="AP235" s="45">
        <v>0</v>
      </c>
      <c r="AQ235" s="45">
        <v>0</v>
      </c>
      <c r="AR235" s="45">
        <v>0</v>
      </c>
      <c r="AS235" s="45">
        <v>0</v>
      </c>
      <c r="AT235" s="45">
        <v>0</v>
      </c>
      <c r="AU235" s="45">
        <v>0</v>
      </c>
      <c r="AV235" s="45">
        <v>0</v>
      </c>
      <c r="AW235" s="45">
        <v>0</v>
      </c>
      <c r="AX235" s="45">
        <v>0</v>
      </c>
      <c r="AY235" s="45">
        <v>0</v>
      </c>
      <c r="AZ235" s="45">
        <v>0</v>
      </c>
      <c r="BA235" s="45">
        <v>0</v>
      </c>
      <c r="BB235" s="45">
        <v>0</v>
      </c>
      <c r="BC235" s="45">
        <v>0</v>
      </c>
      <c r="BD235" s="45">
        <v>0</v>
      </c>
      <c r="BE235" s="45">
        <v>0</v>
      </c>
      <c r="BF235" s="45">
        <v>0</v>
      </c>
    </row>
    <row r="236" spans="1:58" ht="13.5" thickBot="1" x14ac:dyDescent="0.25">
      <c r="A236" s="6" t="s">
        <v>1350</v>
      </c>
      <c r="B236" s="6" t="s">
        <v>1350</v>
      </c>
      <c r="C236" s="6" t="s">
        <v>244</v>
      </c>
      <c r="D236" s="6" t="s">
        <v>1350</v>
      </c>
      <c r="E236" s="6">
        <v>3.4849760988328984</v>
      </c>
      <c r="F236" s="6" t="s">
        <v>244</v>
      </c>
      <c r="G236" s="21" t="s">
        <v>1178</v>
      </c>
      <c r="H236" s="21" t="s">
        <v>1159</v>
      </c>
      <c r="I236" s="21" t="s">
        <v>1160</v>
      </c>
      <c r="J236" s="21" t="s">
        <v>240</v>
      </c>
      <c r="K236" s="21" t="s">
        <v>259</v>
      </c>
      <c r="L236" s="21" t="s">
        <v>288</v>
      </c>
      <c r="M236" s="3">
        <v>-0.17661580504816715</v>
      </c>
      <c r="N236" s="3">
        <v>3.4849760988328984</v>
      </c>
      <c r="O236" s="21" t="s">
        <v>1444</v>
      </c>
      <c r="P236" s="21">
        <v>0</v>
      </c>
      <c r="Q236" s="46">
        <v>2.1132057064161122E-4</v>
      </c>
      <c r="R236" s="46">
        <v>2.1031884567508836E-4</v>
      </c>
      <c r="S236" s="46">
        <v>2.1031884567508831E-4</v>
      </c>
      <c r="T236" s="46">
        <v>2.1031884567508831E-4</v>
      </c>
      <c r="U236" s="46">
        <v>2.1031884567508831E-4</v>
      </c>
      <c r="V236" s="46">
        <v>2.1031884567508831E-4</v>
      </c>
      <c r="W236" s="46">
        <v>2.1031884567508831E-4</v>
      </c>
      <c r="X236" s="46">
        <v>2.1031884567508831E-4</v>
      </c>
      <c r="Y236" s="46">
        <v>2.1031884567508831E-4</v>
      </c>
      <c r="Z236" s="46">
        <v>2.1031884567508831E-4</v>
      </c>
      <c r="AA236" s="46">
        <v>2.1031884567508831E-4</v>
      </c>
      <c r="AB236" s="46">
        <v>2.1031884567508831E-4</v>
      </c>
      <c r="AC236" s="46">
        <v>2.1031884567508831E-4</v>
      </c>
      <c r="AD236" s="46">
        <v>2.1031884567508831E-4</v>
      </c>
      <c r="AE236" s="46">
        <v>2.1031884567508831E-4</v>
      </c>
      <c r="AF236" s="46">
        <v>2.1031884567508831E-4</v>
      </c>
      <c r="AG236" s="46">
        <v>2.1031472169440478E-4</v>
      </c>
      <c r="AH236" s="46">
        <v>2.1031056361749053E-4</v>
      </c>
      <c r="AI236" s="46">
        <v>2.1030637101973932E-4</v>
      </c>
      <c r="AJ236" s="46">
        <v>2.1030214346946517E-4</v>
      </c>
      <c r="AK236" s="46">
        <v>4.2264114128322252E-3</v>
      </c>
      <c r="AL236" s="45">
        <v>4.2073370555690348E-3</v>
      </c>
      <c r="AM236" s="45">
        <v>2.1132057064161122E-4</v>
      </c>
      <c r="AN236" s="45">
        <v>4.2163941631669956E-4</v>
      </c>
      <c r="AO236" s="45">
        <v>6.3195826199178781E-4</v>
      </c>
      <c r="AP236" s="45">
        <v>8.4227710766687607E-4</v>
      </c>
      <c r="AQ236" s="45">
        <v>1.0525959533419643E-3</v>
      </c>
      <c r="AR236" s="45">
        <v>1.2629147990170526E-3</v>
      </c>
      <c r="AS236" s="45">
        <v>1.4732336446921408E-3</v>
      </c>
      <c r="AT236" s="45">
        <v>1.6835524903672291E-3</v>
      </c>
      <c r="AU236" s="45">
        <v>1.8938713360423173E-3</v>
      </c>
      <c r="AV236" s="45">
        <v>2.1041901817174056E-3</v>
      </c>
      <c r="AW236" s="45">
        <v>2.3145090273924938E-3</v>
      </c>
      <c r="AX236" s="45">
        <v>2.5248278730675821E-3</v>
      </c>
      <c r="AY236" s="45">
        <v>2.7351467187426703E-3</v>
      </c>
      <c r="AZ236" s="45">
        <v>2.9454655644177586E-3</v>
      </c>
      <c r="BA236" s="45">
        <v>3.1557844100928469E-3</v>
      </c>
      <c r="BB236" s="45">
        <v>3.3661032557679351E-3</v>
      </c>
      <c r="BC236" s="45">
        <v>3.5764179774623399E-3</v>
      </c>
      <c r="BD236" s="45">
        <v>3.7867285410798303E-3</v>
      </c>
      <c r="BE236" s="45">
        <v>3.9970349120995695E-3</v>
      </c>
      <c r="BF236" s="45">
        <v>4.2073370555690348E-3</v>
      </c>
    </row>
    <row r="237" spans="1:58" ht="13.5" thickBot="1" x14ac:dyDescent="0.25">
      <c r="A237" s="6" t="s">
        <v>1350</v>
      </c>
      <c r="B237" s="6" t="s">
        <v>1350</v>
      </c>
      <c r="C237" s="6" t="s">
        <v>244</v>
      </c>
      <c r="D237" s="6" t="s">
        <v>1350</v>
      </c>
      <c r="E237" s="6">
        <v>3.4849760988328984</v>
      </c>
      <c r="F237" s="6" t="s">
        <v>244</v>
      </c>
      <c r="G237" s="21" t="s">
        <v>1178</v>
      </c>
      <c r="H237" s="21" t="s">
        <v>1159</v>
      </c>
      <c r="I237" s="21" t="s">
        <v>1160</v>
      </c>
      <c r="J237" s="21" t="s">
        <v>240</v>
      </c>
      <c r="K237" s="21" t="s">
        <v>261</v>
      </c>
      <c r="L237" s="21" t="s">
        <v>289</v>
      </c>
      <c r="M237" s="3">
        <v>-0.17661580504816715</v>
      </c>
      <c r="N237" s="3">
        <v>3.4849760988328984</v>
      </c>
      <c r="O237" s="21" t="s">
        <v>1444</v>
      </c>
      <c r="P237" s="21">
        <v>0</v>
      </c>
      <c r="Q237" s="46">
        <v>2.1132057064161122E-4</v>
      </c>
      <c r="R237" s="46">
        <v>2.1031884567508831E-4</v>
      </c>
      <c r="S237" s="46">
        <v>2.1031884567508831E-4</v>
      </c>
      <c r="T237" s="46">
        <v>2.1031884567508831E-4</v>
      </c>
      <c r="U237" s="46">
        <v>2.1031884567508831E-4</v>
      </c>
      <c r="V237" s="46">
        <v>2.1031884567508836E-4</v>
      </c>
      <c r="W237" s="46">
        <v>2.1031884567508831E-4</v>
      </c>
      <c r="X237" s="46">
        <v>2.1031884567508836E-4</v>
      </c>
      <c r="Y237" s="46">
        <v>2.1031884567508831E-4</v>
      </c>
      <c r="Z237" s="46">
        <v>2.1031884567508831E-4</v>
      </c>
      <c r="AA237" s="46">
        <v>2.1031884567508831E-4</v>
      </c>
      <c r="AB237" s="46">
        <v>2.1031884567508831E-4</v>
      </c>
      <c r="AC237" s="46">
        <v>2.1031884567508831E-4</v>
      </c>
      <c r="AD237" s="46">
        <v>2.1031884567508831E-4</v>
      </c>
      <c r="AE237" s="46">
        <v>2.1031884567508831E-4</v>
      </c>
      <c r="AF237" s="46">
        <v>2.1031884567508831E-4</v>
      </c>
      <c r="AG237" s="46">
        <v>2.1031472169440478E-4</v>
      </c>
      <c r="AH237" s="46">
        <v>2.1031056361749053E-4</v>
      </c>
      <c r="AI237" s="46">
        <v>2.1030637101973932E-4</v>
      </c>
      <c r="AJ237" s="46">
        <v>2.1030214346946512E-4</v>
      </c>
      <c r="AK237" s="46">
        <v>4.2264114128322252E-3</v>
      </c>
      <c r="AL237" s="45">
        <v>4.2073370555690348E-3</v>
      </c>
      <c r="AM237" s="45">
        <v>2.1132057064161122E-4</v>
      </c>
      <c r="AN237" s="45">
        <v>4.2163941631669956E-4</v>
      </c>
      <c r="AO237" s="45">
        <v>6.3195826199178781E-4</v>
      </c>
      <c r="AP237" s="45">
        <v>8.4227710766687607E-4</v>
      </c>
      <c r="AQ237" s="45">
        <v>1.0525959533419643E-3</v>
      </c>
      <c r="AR237" s="45">
        <v>1.2629147990170526E-3</v>
      </c>
      <c r="AS237" s="45">
        <v>1.4732336446921408E-3</v>
      </c>
      <c r="AT237" s="45">
        <v>1.6835524903672291E-3</v>
      </c>
      <c r="AU237" s="45">
        <v>1.8938713360423173E-3</v>
      </c>
      <c r="AV237" s="45">
        <v>2.1041901817174056E-3</v>
      </c>
      <c r="AW237" s="45">
        <v>2.3145090273924938E-3</v>
      </c>
      <c r="AX237" s="45">
        <v>2.5248278730675821E-3</v>
      </c>
      <c r="AY237" s="45">
        <v>2.7351467187426703E-3</v>
      </c>
      <c r="AZ237" s="45">
        <v>2.9454655644177586E-3</v>
      </c>
      <c r="BA237" s="45">
        <v>3.1557844100928469E-3</v>
      </c>
      <c r="BB237" s="45">
        <v>3.3661032557679351E-3</v>
      </c>
      <c r="BC237" s="45">
        <v>3.5764179774623399E-3</v>
      </c>
      <c r="BD237" s="45">
        <v>3.7867285410798303E-3</v>
      </c>
      <c r="BE237" s="45">
        <v>3.9970349120995695E-3</v>
      </c>
      <c r="BF237" s="45">
        <v>4.2073370555690348E-3</v>
      </c>
    </row>
    <row r="238" spans="1:58" ht="13.5" thickBot="1" x14ac:dyDescent="0.25">
      <c r="A238" s="6" t="s">
        <v>1350</v>
      </c>
      <c r="B238" s="6" t="s">
        <v>1350</v>
      </c>
      <c r="C238" s="6" t="s">
        <v>244</v>
      </c>
      <c r="D238" s="6" t="s">
        <v>1350</v>
      </c>
      <c r="E238" s="6">
        <v>3.3848106841995338</v>
      </c>
      <c r="F238" s="6" t="s">
        <v>244</v>
      </c>
      <c r="G238" s="21" t="s">
        <v>1178</v>
      </c>
      <c r="H238" s="21" t="s">
        <v>1159</v>
      </c>
      <c r="I238" s="21" t="s">
        <v>1160</v>
      </c>
      <c r="J238" s="21" t="s">
        <v>240</v>
      </c>
      <c r="K238" s="21" t="s">
        <v>263</v>
      </c>
      <c r="L238" s="21" t="s">
        <v>290</v>
      </c>
      <c r="M238" s="3">
        <v>-0.27727137466359297</v>
      </c>
      <c r="N238" s="3">
        <v>3.3848106841995338</v>
      </c>
      <c r="O238" s="21" t="s">
        <v>1446</v>
      </c>
      <c r="P238" s="21">
        <v>0</v>
      </c>
      <c r="Q238" s="46">
        <v>2.9491552948033347E-2</v>
      </c>
      <c r="R238" s="46">
        <v>2.936538523932376E-2</v>
      </c>
      <c r="S238" s="46">
        <v>2.9365385239323753E-2</v>
      </c>
      <c r="T238" s="46">
        <v>2.9365385239323753E-2</v>
      </c>
      <c r="U238" s="46">
        <v>2.9365385239323753E-2</v>
      </c>
      <c r="V238" s="46">
        <v>2.9365385239323753E-2</v>
      </c>
      <c r="W238" s="46">
        <v>2.936538523932376E-2</v>
      </c>
      <c r="X238" s="46">
        <v>2.9365385239323753E-2</v>
      </c>
      <c r="Y238" s="46">
        <v>2.936538523932376E-2</v>
      </c>
      <c r="Z238" s="46">
        <v>2.9365385239323753E-2</v>
      </c>
      <c r="AA238" s="46">
        <v>2.9365385239323753E-2</v>
      </c>
      <c r="AB238" s="46">
        <v>2.9365385239323753E-2</v>
      </c>
      <c r="AC238" s="46">
        <v>2.9365385239323753E-2</v>
      </c>
      <c r="AD238" s="46">
        <v>2.936538523932376E-2</v>
      </c>
      <c r="AE238" s="46">
        <v>2.9365385239323746E-2</v>
      </c>
      <c r="AF238" s="46">
        <v>2.9365385239323766E-2</v>
      </c>
      <c r="AG238" s="46">
        <v>2.936491668515109E-2</v>
      </c>
      <c r="AH238" s="46">
        <v>2.9364444637828235E-2</v>
      </c>
      <c r="AI238" s="46">
        <v>2.9363969058145995E-2</v>
      </c>
      <c r="AJ238" s="46">
        <v>2.93634899063062E-2</v>
      </c>
      <c r="AK238" s="46">
        <v>0.5898310589606669</v>
      </c>
      <c r="AL238" s="45">
        <v>0.58742915182532118</v>
      </c>
      <c r="AM238" s="45">
        <v>2.9491552948033347E-2</v>
      </c>
      <c r="AN238" s="45">
        <v>5.8856938187357107E-2</v>
      </c>
      <c r="AO238" s="45">
        <v>8.8222323426680863E-2</v>
      </c>
      <c r="AP238" s="45">
        <v>0.11758770866600461</v>
      </c>
      <c r="AQ238" s="45">
        <v>0.14695309390532837</v>
      </c>
      <c r="AR238" s="45">
        <v>0.17631847914465212</v>
      </c>
      <c r="AS238" s="45">
        <v>0.20568386438397587</v>
      </c>
      <c r="AT238" s="45">
        <v>0.23504924962329962</v>
      </c>
      <c r="AU238" s="45">
        <v>0.2644146348626234</v>
      </c>
      <c r="AV238" s="45">
        <v>0.29378002010194715</v>
      </c>
      <c r="AW238" s="45">
        <v>0.3231454053412709</v>
      </c>
      <c r="AX238" s="45">
        <v>0.35251079058059465</v>
      </c>
      <c r="AY238" s="45">
        <v>0.3818761758199184</v>
      </c>
      <c r="AZ238" s="45">
        <v>0.41124156105924214</v>
      </c>
      <c r="BA238" s="45">
        <v>0.44060694629856589</v>
      </c>
      <c r="BB238" s="45">
        <v>0.46997233153788964</v>
      </c>
      <c r="BC238" s="45">
        <v>0.49933724822304071</v>
      </c>
      <c r="BD238" s="45">
        <v>0.52870169286086899</v>
      </c>
      <c r="BE238" s="45">
        <v>0.55806566191901497</v>
      </c>
      <c r="BF238" s="45">
        <v>0.58742915182532118</v>
      </c>
    </row>
    <row r="239" spans="1:58" ht="13.5" thickBot="1" x14ac:dyDescent="0.25">
      <c r="A239" s="6" t="s">
        <v>1350</v>
      </c>
      <c r="B239" s="6" t="s">
        <v>1350</v>
      </c>
      <c r="C239" s="6" t="s">
        <v>244</v>
      </c>
      <c r="D239" s="6" t="s">
        <v>1350</v>
      </c>
      <c r="E239" s="6">
        <v>3.4849760988328988</v>
      </c>
      <c r="F239" s="6" t="s">
        <v>244</v>
      </c>
      <c r="G239" s="21" t="s">
        <v>1178</v>
      </c>
      <c r="H239" s="21" t="s">
        <v>1159</v>
      </c>
      <c r="I239" s="21" t="s">
        <v>1160</v>
      </c>
      <c r="J239" s="21" t="s">
        <v>240</v>
      </c>
      <c r="K239" s="21" t="s">
        <v>265</v>
      </c>
      <c r="L239" s="21" t="s">
        <v>291</v>
      </c>
      <c r="M239" s="3">
        <v>-0.1766158050481674</v>
      </c>
      <c r="N239" s="3">
        <v>3.4849760988328988</v>
      </c>
      <c r="O239" s="21" t="s">
        <v>1444</v>
      </c>
      <c r="P239" s="21">
        <v>0</v>
      </c>
      <c r="Q239" s="46">
        <v>0</v>
      </c>
      <c r="R239" s="46">
        <v>0</v>
      </c>
      <c r="S239" s="46">
        <v>0</v>
      </c>
      <c r="T239" s="46">
        <v>0</v>
      </c>
      <c r="U239" s="46">
        <v>0</v>
      </c>
      <c r="V239" s="46">
        <v>0</v>
      </c>
      <c r="W239" s="46">
        <v>0</v>
      </c>
      <c r="X239" s="46">
        <v>0</v>
      </c>
      <c r="Y239" s="46">
        <v>0</v>
      </c>
      <c r="Z239" s="46">
        <v>0</v>
      </c>
      <c r="AA239" s="46">
        <v>0</v>
      </c>
      <c r="AB239" s="46">
        <v>0</v>
      </c>
      <c r="AC239" s="46">
        <v>0</v>
      </c>
      <c r="AD239" s="46">
        <v>0</v>
      </c>
      <c r="AE239" s="46">
        <v>0</v>
      </c>
      <c r="AF239" s="46">
        <v>0</v>
      </c>
      <c r="AG239" s="46">
        <v>0</v>
      </c>
      <c r="AH239" s="46">
        <v>0</v>
      </c>
      <c r="AI239" s="46">
        <v>0</v>
      </c>
      <c r="AJ239" s="46">
        <v>0</v>
      </c>
      <c r="AK239" s="46">
        <v>2.1388356062964641E-2</v>
      </c>
      <c r="AL239" s="45">
        <v>0</v>
      </c>
      <c r="AM239" s="45">
        <v>0</v>
      </c>
      <c r="AN239" s="45">
        <v>0</v>
      </c>
      <c r="AO239" s="45">
        <v>0</v>
      </c>
      <c r="AP239" s="45">
        <v>0</v>
      </c>
      <c r="AQ239" s="45">
        <v>0</v>
      </c>
      <c r="AR239" s="45">
        <v>0</v>
      </c>
      <c r="AS239" s="45">
        <v>0</v>
      </c>
      <c r="AT239" s="45">
        <v>0</v>
      </c>
      <c r="AU239" s="45">
        <v>0</v>
      </c>
      <c r="AV239" s="45">
        <v>0</v>
      </c>
      <c r="AW239" s="45">
        <v>0</v>
      </c>
      <c r="AX239" s="45">
        <v>0</v>
      </c>
      <c r="AY239" s="45">
        <v>0</v>
      </c>
      <c r="AZ239" s="45">
        <v>0</v>
      </c>
      <c r="BA239" s="45">
        <v>0</v>
      </c>
      <c r="BB239" s="45">
        <v>0</v>
      </c>
      <c r="BC239" s="45">
        <v>0</v>
      </c>
      <c r="BD239" s="45">
        <v>0</v>
      </c>
      <c r="BE239" s="45">
        <v>0</v>
      </c>
      <c r="BF239" s="45">
        <v>0</v>
      </c>
    </row>
    <row r="240" spans="1:58" ht="13.5" thickBot="1" x14ac:dyDescent="0.25">
      <c r="A240" s="6" t="s">
        <v>1350</v>
      </c>
      <c r="B240" s="6" t="s">
        <v>1350</v>
      </c>
      <c r="C240" s="6" t="s">
        <v>244</v>
      </c>
      <c r="D240" s="6" t="s">
        <v>1350</v>
      </c>
      <c r="E240" s="6">
        <v>0</v>
      </c>
      <c r="F240" s="6" t="s">
        <v>244</v>
      </c>
      <c r="G240" s="21" t="s">
        <v>1178</v>
      </c>
      <c r="H240" s="21" t="s">
        <v>1159</v>
      </c>
      <c r="I240" s="21" t="s">
        <v>1160</v>
      </c>
      <c r="J240" s="21" t="s">
        <v>240</v>
      </c>
      <c r="K240" s="21" t="s">
        <v>267</v>
      </c>
      <c r="L240" s="21" t="s">
        <v>292</v>
      </c>
      <c r="M240" s="3">
        <v>0</v>
      </c>
      <c r="N240" s="3">
        <v>0</v>
      </c>
      <c r="O240" s="21" t="s">
        <v>1444</v>
      </c>
      <c r="P240" s="21">
        <v>0</v>
      </c>
      <c r="Q240" s="46">
        <v>0</v>
      </c>
      <c r="R240" s="46">
        <v>0</v>
      </c>
      <c r="S240" s="46">
        <v>0</v>
      </c>
      <c r="T240" s="46">
        <v>0</v>
      </c>
      <c r="U240" s="46">
        <v>0</v>
      </c>
      <c r="V240" s="46">
        <v>0</v>
      </c>
      <c r="W240" s="46">
        <v>0</v>
      </c>
      <c r="X240" s="46">
        <v>0</v>
      </c>
      <c r="Y240" s="46">
        <v>0</v>
      </c>
      <c r="Z240" s="46">
        <v>0</v>
      </c>
      <c r="AA240" s="46">
        <v>0</v>
      </c>
      <c r="AB240" s="46">
        <v>0</v>
      </c>
      <c r="AC240" s="46">
        <v>0</v>
      </c>
      <c r="AD240" s="46">
        <v>0</v>
      </c>
      <c r="AE240" s="46">
        <v>0</v>
      </c>
      <c r="AF240" s="46">
        <v>0</v>
      </c>
      <c r="AG240" s="46">
        <v>0</v>
      </c>
      <c r="AH240" s="46">
        <v>0</v>
      </c>
      <c r="AI240" s="46">
        <v>0</v>
      </c>
      <c r="AJ240" s="46">
        <v>0</v>
      </c>
      <c r="AK240" s="46">
        <v>0</v>
      </c>
      <c r="AL240" s="45">
        <v>0</v>
      </c>
      <c r="AM240" s="45">
        <v>0</v>
      </c>
      <c r="AN240" s="45">
        <v>0</v>
      </c>
      <c r="AO240" s="45">
        <v>0</v>
      </c>
      <c r="AP240" s="45">
        <v>0</v>
      </c>
      <c r="AQ240" s="45">
        <v>0</v>
      </c>
      <c r="AR240" s="45">
        <v>0</v>
      </c>
      <c r="AS240" s="45">
        <v>0</v>
      </c>
      <c r="AT240" s="45">
        <v>0</v>
      </c>
      <c r="AU240" s="45">
        <v>0</v>
      </c>
      <c r="AV240" s="45">
        <v>0</v>
      </c>
      <c r="AW240" s="45">
        <v>0</v>
      </c>
      <c r="AX240" s="45">
        <v>0</v>
      </c>
      <c r="AY240" s="45">
        <v>0</v>
      </c>
      <c r="AZ240" s="45">
        <v>0</v>
      </c>
      <c r="BA240" s="45">
        <v>0</v>
      </c>
      <c r="BB240" s="45">
        <v>0</v>
      </c>
      <c r="BC240" s="45">
        <v>0</v>
      </c>
      <c r="BD240" s="45">
        <v>0</v>
      </c>
      <c r="BE240" s="45">
        <v>0</v>
      </c>
      <c r="BF240" s="45">
        <v>0</v>
      </c>
    </row>
    <row r="241" spans="1:58" ht="13.5" thickBot="1" x14ac:dyDescent="0.25">
      <c r="A241" s="6" t="s">
        <v>1350</v>
      </c>
      <c r="B241" s="6" t="s">
        <v>1350</v>
      </c>
      <c r="C241" s="6" t="s">
        <v>244</v>
      </c>
      <c r="D241" s="6" t="s">
        <v>1350</v>
      </c>
      <c r="E241" s="6">
        <v>3.4849760988328993</v>
      </c>
      <c r="F241" s="6" t="s">
        <v>244</v>
      </c>
      <c r="G241" s="21" t="s">
        <v>1178</v>
      </c>
      <c r="H241" s="21" t="s">
        <v>1159</v>
      </c>
      <c r="I241" s="21" t="s">
        <v>1160</v>
      </c>
      <c r="J241" s="21" t="s">
        <v>240</v>
      </c>
      <c r="K241" s="21" t="s">
        <v>269</v>
      </c>
      <c r="L241" s="21" t="s">
        <v>293</v>
      </c>
      <c r="M241" s="3">
        <v>-0.17661580504816726</v>
      </c>
      <c r="N241" s="3">
        <v>3.4849760988328993</v>
      </c>
      <c r="O241" s="21" t="s">
        <v>1444</v>
      </c>
      <c r="P241" s="21">
        <v>0</v>
      </c>
      <c r="Q241" s="46">
        <v>0</v>
      </c>
      <c r="R241" s="46">
        <v>0</v>
      </c>
      <c r="S241" s="46">
        <v>0</v>
      </c>
      <c r="T241" s="46">
        <v>0</v>
      </c>
      <c r="U241" s="46">
        <v>0</v>
      </c>
      <c r="V241" s="46">
        <v>0</v>
      </c>
      <c r="W241" s="46">
        <v>0</v>
      </c>
      <c r="X241" s="46">
        <v>0</v>
      </c>
      <c r="Y241" s="46">
        <v>0</v>
      </c>
      <c r="Z241" s="46">
        <v>0</v>
      </c>
      <c r="AA241" s="46">
        <v>0</v>
      </c>
      <c r="AB241" s="46">
        <v>0</v>
      </c>
      <c r="AC241" s="46">
        <v>0</v>
      </c>
      <c r="AD241" s="46">
        <v>0</v>
      </c>
      <c r="AE241" s="46">
        <v>0</v>
      </c>
      <c r="AF241" s="46">
        <v>0</v>
      </c>
      <c r="AG241" s="46">
        <v>0</v>
      </c>
      <c r="AH241" s="46">
        <v>0</v>
      </c>
      <c r="AI241" s="46">
        <v>0</v>
      </c>
      <c r="AJ241" s="46">
        <v>0</v>
      </c>
      <c r="AK241" s="46">
        <v>3.093348951802001E-3</v>
      </c>
      <c r="AL241" s="45">
        <v>0</v>
      </c>
      <c r="AM241" s="45">
        <v>0</v>
      </c>
      <c r="AN241" s="45">
        <v>0</v>
      </c>
      <c r="AO241" s="45">
        <v>0</v>
      </c>
      <c r="AP241" s="45">
        <v>0</v>
      </c>
      <c r="AQ241" s="45">
        <v>0</v>
      </c>
      <c r="AR241" s="45">
        <v>0</v>
      </c>
      <c r="AS241" s="45">
        <v>0</v>
      </c>
      <c r="AT241" s="45">
        <v>0</v>
      </c>
      <c r="AU241" s="45">
        <v>0</v>
      </c>
      <c r="AV241" s="45">
        <v>0</v>
      </c>
      <c r="AW241" s="45">
        <v>0</v>
      </c>
      <c r="AX241" s="45">
        <v>0</v>
      </c>
      <c r="AY241" s="45">
        <v>0</v>
      </c>
      <c r="AZ241" s="45">
        <v>0</v>
      </c>
      <c r="BA241" s="45">
        <v>0</v>
      </c>
      <c r="BB241" s="45">
        <v>0</v>
      </c>
      <c r="BC241" s="45">
        <v>0</v>
      </c>
      <c r="BD241" s="45">
        <v>0</v>
      </c>
      <c r="BE241" s="45">
        <v>0</v>
      </c>
      <c r="BF241" s="45">
        <v>0</v>
      </c>
    </row>
    <row r="242" spans="1:58" ht="13.5" thickBot="1" x14ac:dyDescent="0.25">
      <c r="A242" s="6" t="s">
        <v>1350</v>
      </c>
      <c r="B242" s="6" t="s">
        <v>1350</v>
      </c>
      <c r="C242" s="6" t="s">
        <v>244</v>
      </c>
      <c r="D242" s="6" t="s">
        <v>1350</v>
      </c>
      <c r="E242" s="6">
        <v>3.4849760988328979</v>
      </c>
      <c r="F242" s="6" t="s">
        <v>244</v>
      </c>
      <c r="G242" s="21" t="s">
        <v>1178</v>
      </c>
      <c r="H242" s="21" t="s">
        <v>1159</v>
      </c>
      <c r="I242" s="21" t="s">
        <v>1160</v>
      </c>
      <c r="J242" s="21" t="s">
        <v>240</v>
      </c>
      <c r="K242" s="21" t="s">
        <v>271</v>
      </c>
      <c r="L242" s="21" t="s">
        <v>294</v>
      </c>
      <c r="M242" s="3">
        <v>-0.17661580504816723</v>
      </c>
      <c r="N242" s="3">
        <v>3.4849760988328979</v>
      </c>
      <c r="O242" s="21" t="s">
        <v>1444</v>
      </c>
      <c r="P242" s="21">
        <v>0</v>
      </c>
      <c r="Q242" s="46">
        <v>0</v>
      </c>
      <c r="R242" s="46">
        <v>0</v>
      </c>
      <c r="S242" s="46">
        <v>0</v>
      </c>
      <c r="T242" s="46">
        <v>0</v>
      </c>
      <c r="U242" s="46">
        <v>0</v>
      </c>
      <c r="V242" s="46">
        <v>0</v>
      </c>
      <c r="W242" s="46">
        <v>0</v>
      </c>
      <c r="X242" s="46">
        <v>0</v>
      </c>
      <c r="Y242" s="46">
        <v>0</v>
      </c>
      <c r="Z242" s="46">
        <v>0</v>
      </c>
      <c r="AA242" s="46">
        <v>0</v>
      </c>
      <c r="AB242" s="46">
        <v>0</v>
      </c>
      <c r="AC242" s="46">
        <v>0</v>
      </c>
      <c r="AD242" s="46">
        <v>0</v>
      </c>
      <c r="AE242" s="46">
        <v>0</v>
      </c>
      <c r="AF242" s="46">
        <v>0</v>
      </c>
      <c r="AG242" s="46">
        <v>0</v>
      </c>
      <c r="AH242" s="46">
        <v>0</v>
      </c>
      <c r="AI242" s="46">
        <v>0</v>
      </c>
      <c r="AJ242" s="46">
        <v>0</v>
      </c>
      <c r="AK242" s="46">
        <v>7.861883943973802E-3</v>
      </c>
      <c r="AL242" s="45">
        <v>0</v>
      </c>
      <c r="AM242" s="45">
        <v>0</v>
      </c>
      <c r="AN242" s="45">
        <v>0</v>
      </c>
      <c r="AO242" s="45">
        <v>0</v>
      </c>
      <c r="AP242" s="45">
        <v>0</v>
      </c>
      <c r="AQ242" s="45">
        <v>0</v>
      </c>
      <c r="AR242" s="45">
        <v>0</v>
      </c>
      <c r="AS242" s="45">
        <v>0</v>
      </c>
      <c r="AT242" s="45">
        <v>0</v>
      </c>
      <c r="AU242" s="45">
        <v>0</v>
      </c>
      <c r="AV242" s="45">
        <v>0</v>
      </c>
      <c r="AW242" s="45">
        <v>0</v>
      </c>
      <c r="AX242" s="45">
        <v>0</v>
      </c>
      <c r="AY242" s="45">
        <v>0</v>
      </c>
      <c r="AZ242" s="45">
        <v>0</v>
      </c>
      <c r="BA242" s="45">
        <v>0</v>
      </c>
      <c r="BB242" s="45">
        <v>0</v>
      </c>
      <c r="BC242" s="45">
        <v>0</v>
      </c>
      <c r="BD242" s="45">
        <v>0</v>
      </c>
      <c r="BE242" s="45">
        <v>0</v>
      </c>
      <c r="BF242" s="45">
        <v>0</v>
      </c>
    </row>
    <row r="243" spans="1:58" ht="13.5" thickBot="1" x14ac:dyDescent="0.25">
      <c r="A243" s="6" t="s">
        <v>1350</v>
      </c>
      <c r="B243" s="6" t="s">
        <v>1350</v>
      </c>
      <c r="C243" s="6" t="s">
        <v>244</v>
      </c>
      <c r="D243" s="6" t="s">
        <v>1350</v>
      </c>
      <c r="E243" s="6">
        <v>3.4849760988328988</v>
      </c>
      <c r="F243" s="6" t="s">
        <v>244</v>
      </c>
      <c r="G243" s="21" t="s">
        <v>1178</v>
      </c>
      <c r="H243" s="21" t="s">
        <v>1159</v>
      </c>
      <c r="I243" s="21" t="s">
        <v>1160</v>
      </c>
      <c r="J243" s="21" t="s">
        <v>240</v>
      </c>
      <c r="K243" s="21" t="s">
        <v>273</v>
      </c>
      <c r="L243" s="21" t="s">
        <v>295</v>
      </c>
      <c r="M243" s="3">
        <v>-0.17661580504816693</v>
      </c>
      <c r="N243" s="3">
        <v>3.4849760988328988</v>
      </c>
      <c r="O243" s="21" t="s">
        <v>1444</v>
      </c>
      <c r="P243" s="21">
        <v>0</v>
      </c>
      <c r="Q243" s="46">
        <v>6.2226811821276785E-5</v>
      </c>
      <c r="R243" s="46">
        <v>6.2075682221461484E-5</v>
      </c>
      <c r="S243" s="46">
        <v>6.2075682221461484E-5</v>
      </c>
      <c r="T243" s="46">
        <v>6.2075682221461511E-5</v>
      </c>
      <c r="U243" s="46">
        <v>6.2075682221461484E-5</v>
      </c>
      <c r="V243" s="46">
        <v>6.2075682221461484E-5</v>
      </c>
      <c r="W243" s="46">
        <v>6.2075682221461484E-5</v>
      </c>
      <c r="X243" s="46">
        <v>6.2075682221461497E-5</v>
      </c>
      <c r="Y243" s="46">
        <v>6.2075682221461484E-5</v>
      </c>
      <c r="Z243" s="46">
        <v>6.2075682221461484E-5</v>
      </c>
      <c r="AA243" s="46">
        <v>6.2075682221461511E-5</v>
      </c>
      <c r="AB243" s="46">
        <v>6.2075682221461484E-5</v>
      </c>
      <c r="AC243" s="46">
        <v>6.2075682221461484E-5</v>
      </c>
      <c r="AD243" s="46">
        <v>6.2075682221461484E-5</v>
      </c>
      <c r="AE243" s="46">
        <v>6.2075682221461484E-5</v>
      </c>
      <c r="AF243" s="46">
        <v>6.2075682221461484E-5</v>
      </c>
      <c r="AG243" s="46">
        <v>6.2075364181417801E-5</v>
      </c>
      <c r="AH243" s="46">
        <v>6.2075044799972018E-5</v>
      </c>
      <c r="AI243" s="46">
        <v>6.2074724068619734E-5</v>
      </c>
      <c r="AJ243" s="46">
        <v>6.2074401978784544E-5</v>
      </c>
      <c r="AK243" s="46">
        <v>1.2445362364255359E-3</v>
      </c>
      <c r="AL243" s="45">
        <v>1.2416615801719934E-3</v>
      </c>
      <c r="AM243" s="45">
        <v>6.2226811821276785E-5</v>
      </c>
      <c r="AN243" s="45">
        <v>1.2430249404273827E-4</v>
      </c>
      <c r="AO243" s="45">
        <v>1.8637817626419975E-4</v>
      </c>
      <c r="AP243" s="45">
        <v>2.4845385848566129E-4</v>
      </c>
      <c r="AQ243" s="45">
        <v>3.1052954070712277E-4</v>
      </c>
      <c r="AR243" s="45">
        <v>3.7260522292858426E-4</v>
      </c>
      <c r="AS243" s="45">
        <v>4.3468090515004574E-4</v>
      </c>
      <c r="AT243" s="45">
        <v>4.9675658737150723E-4</v>
      </c>
      <c r="AU243" s="45">
        <v>5.5883226959296871E-4</v>
      </c>
      <c r="AV243" s="45">
        <v>6.2090795181443019E-4</v>
      </c>
      <c r="AW243" s="45">
        <v>6.8298363403589168E-4</v>
      </c>
      <c r="AX243" s="45">
        <v>7.4505931625735316E-4</v>
      </c>
      <c r="AY243" s="45">
        <v>8.0713499847881464E-4</v>
      </c>
      <c r="AZ243" s="45">
        <v>8.6921068070027613E-4</v>
      </c>
      <c r="BA243" s="45">
        <v>9.3128636292173761E-4</v>
      </c>
      <c r="BB243" s="45">
        <v>9.933620451431991E-4</v>
      </c>
      <c r="BC243" s="45">
        <v>1.055437409324617E-3</v>
      </c>
      <c r="BD243" s="45">
        <v>1.117512454124589E-3</v>
      </c>
      <c r="BE243" s="45">
        <v>1.1795871781932088E-3</v>
      </c>
      <c r="BF243" s="45">
        <v>1.2416615801719934E-3</v>
      </c>
    </row>
    <row r="244" spans="1:58" ht="13.5" thickBot="1" x14ac:dyDescent="0.25">
      <c r="A244" s="6" t="s">
        <v>1350</v>
      </c>
      <c r="B244" s="6" t="s">
        <v>1350</v>
      </c>
      <c r="C244" s="6" t="s">
        <v>244</v>
      </c>
      <c r="D244" s="6" t="s">
        <v>1350</v>
      </c>
      <c r="E244" s="6">
        <v>3.4849760988328988</v>
      </c>
      <c r="F244" s="6" t="s">
        <v>244</v>
      </c>
      <c r="G244" s="21" t="s">
        <v>1178</v>
      </c>
      <c r="H244" s="21" t="s">
        <v>1159</v>
      </c>
      <c r="I244" s="21" t="s">
        <v>1160</v>
      </c>
      <c r="J244" s="21" t="s">
        <v>240</v>
      </c>
      <c r="K244" s="21" t="s">
        <v>275</v>
      </c>
      <c r="L244" s="21" t="s">
        <v>296</v>
      </c>
      <c r="M244" s="3">
        <v>-0.17661580504816693</v>
      </c>
      <c r="N244" s="3">
        <v>3.4849760988328988</v>
      </c>
      <c r="O244" s="21" t="s">
        <v>1444</v>
      </c>
      <c r="P244" s="21">
        <v>0</v>
      </c>
      <c r="Q244" s="46">
        <v>0</v>
      </c>
      <c r="R244" s="46">
        <v>0</v>
      </c>
      <c r="S244" s="46">
        <v>0</v>
      </c>
      <c r="T244" s="46">
        <v>0</v>
      </c>
      <c r="U244" s="46">
        <v>0</v>
      </c>
      <c r="V244" s="46">
        <v>0</v>
      </c>
      <c r="W244" s="46">
        <v>0</v>
      </c>
      <c r="X244" s="46">
        <v>0</v>
      </c>
      <c r="Y244" s="46">
        <v>0</v>
      </c>
      <c r="Z244" s="46">
        <v>0</v>
      </c>
      <c r="AA244" s="46">
        <v>0</v>
      </c>
      <c r="AB244" s="46">
        <v>0</v>
      </c>
      <c r="AC244" s="46">
        <v>0</v>
      </c>
      <c r="AD244" s="46">
        <v>0</v>
      </c>
      <c r="AE244" s="46">
        <v>0</v>
      </c>
      <c r="AF244" s="46">
        <v>0</v>
      </c>
      <c r="AG244" s="46">
        <v>0</v>
      </c>
      <c r="AH244" s="46">
        <v>0</v>
      </c>
      <c r="AI244" s="46">
        <v>0</v>
      </c>
      <c r="AJ244" s="46">
        <v>0</v>
      </c>
      <c r="AK244" s="46">
        <v>1.439329522050589E-3</v>
      </c>
      <c r="AL244" s="45">
        <v>0</v>
      </c>
      <c r="AM244" s="45">
        <v>0</v>
      </c>
      <c r="AN244" s="45">
        <v>0</v>
      </c>
      <c r="AO244" s="45">
        <v>0</v>
      </c>
      <c r="AP244" s="45">
        <v>0</v>
      </c>
      <c r="AQ244" s="45">
        <v>0</v>
      </c>
      <c r="AR244" s="45">
        <v>0</v>
      </c>
      <c r="AS244" s="45">
        <v>0</v>
      </c>
      <c r="AT244" s="45">
        <v>0</v>
      </c>
      <c r="AU244" s="45">
        <v>0</v>
      </c>
      <c r="AV244" s="45">
        <v>0</v>
      </c>
      <c r="AW244" s="45">
        <v>0</v>
      </c>
      <c r="AX244" s="45">
        <v>0</v>
      </c>
      <c r="AY244" s="45">
        <v>0</v>
      </c>
      <c r="AZ244" s="45">
        <v>0</v>
      </c>
      <c r="BA244" s="45">
        <v>0</v>
      </c>
      <c r="BB244" s="45">
        <v>0</v>
      </c>
      <c r="BC244" s="45">
        <v>0</v>
      </c>
      <c r="BD244" s="45">
        <v>0</v>
      </c>
      <c r="BE244" s="45">
        <v>0</v>
      </c>
      <c r="BF244" s="45">
        <v>0</v>
      </c>
    </row>
    <row r="245" spans="1:58" ht="13.5" thickBot="1" x14ac:dyDescent="0.25">
      <c r="A245" s="6" t="s">
        <v>1350</v>
      </c>
      <c r="B245" s="6" t="s">
        <v>1350</v>
      </c>
      <c r="C245" s="6" t="s">
        <v>244</v>
      </c>
      <c r="D245" s="6" t="s">
        <v>1350</v>
      </c>
      <c r="E245" s="6">
        <v>3.4849760988328988</v>
      </c>
      <c r="F245" s="6" t="s">
        <v>244</v>
      </c>
      <c r="G245" s="21" t="s">
        <v>1178</v>
      </c>
      <c r="H245" s="21" t="s">
        <v>1159</v>
      </c>
      <c r="I245" s="21" t="s">
        <v>1160</v>
      </c>
      <c r="J245" s="21" t="s">
        <v>240</v>
      </c>
      <c r="K245" s="21" t="s">
        <v>277</v>
      </c>
      <c r="L245" s="21" t="s">
        <v>297</v>
      </c>
      <c r="M245" s="3">
        <v>-0.17661580504816701</v>
      </c>
      <c r="N245" s="3">
        <v>3.4849760988328988</v>
      </c>
      <c r="O245" s="21" t="s">
        <v>1444</v>
      </c>
      <c r="P245" s="21">
        <v>0</v>
      </c>
      <c r="Q245" s="46">
        <v>1.029037715264217E-3</v>
      </c>
      <c r="R245" s="46">
        <v>1.0237000315311108E-3</v>
      </c>
      <c r="S245" s="46">
        <v>1.0237000315311104E-3</v>
      </c>
      <c r="T245" s="46">
        <v>1.0237000315311108E-3</v>
      </c>
      <c r="U245" s="46">
        <v>1.0237000315311108E-3</v>
      </c>
      <c r="V245" s="46">
        <v>1.0237000315311108E-3</v>
      </c>
      <c r="W245" s="46">
        <v>1.0237000315311104E-3</v>
      </c>
      <c r="X245" s="46">
        <v>1.0237000315311108E-3</v>
      </c>
      <c r="Y245" s="46">
        <v>1.0237000315311104E-3</v>
      </c>
      <c r="Z245" s="46">
        <v>1.0237000315311108E-3</v>
      </c>
      <c r="AA245" s="46">
        <v>1.0237000315311108E-3</v>
      </c>
      <c r="AB245" s="46">
        <v>1.0237000315311106E-3</v>
      </c>
      <c r="AC245" s="46">
        <v>1.0237000315311104E-3</v>
      </c>
      <c r="AD245" s="46">
        <v>1.0237000315311108E-3</v>
      </c>
      <c r="AE245" s="46">
        <v>1.0237000315311106E-3</v>
      </c>
      <c r="AF245" s="46">
        <v>1.0237000315311104E-3</v>
      </c>
      <c r="AG245" s="46">
        <v>1.0236759751906476E-3</v>
      </c>
      <c r="AH245" s="46">
        <v>1.0236517010300498E-3</v>
      </c>
      <c r="AI245" s="46">
        <v>1.0236272060774568E-3</v>
      </c>
      <c r="AJ245" s="46">
        <v>1.0236024873066993E-3</v>
      </c>
      <c r="AK245" s="46">
        <v>2.0580754305284339E-2</v>
      </c>
      <c r="AL245" s="45">
        <v>2.0479095557835728E-2</v>
      </c>
      <c r="AM245" s="45">
        <v>1.029037715264217E-3</v>
      </c>
      <c r="AN245" s="45">
        <v>2.0527377467953276E-3</v>
      </c>
      <c r="AO245" s="45">
        <v>3.076437778326438E-3</v>
      </c>
      <c r="AP245" s="45">
        <v>4.1001378098575493E-3</v>
      </c>
      <c r="AQ245" s="45">
        <v>5.1238378413886601E-3</v>
      </c>
      <c r="AR245" s="45">
        <v>6.147537872919771E-3</v>
      </c>
      <c r="AS245" s="45">
        <v>7.171237904450881E-3</v>
      </c>
      <c r="AT245" s="45">
        <v>8.1949379359819927E-3</v>
      </c>
      <c r="AU245" s="45">
        <v>9.2186379675131026E-3</v>
      </c>
      <c r="AV245" s="45">
        <v>1.0242337999044213E-2</v>
      </c>
      <c r="AW245" s="45">
        <v>1.1266038030575323E-2</v>
      </c>
      <c r="AX245" s="45">
        <v>1.2289738062106433E-2</v>
      </c>
      <c r="AY245" s="45">
        <v>1.3313438093637543E-2</v>
      </c>
      <c r="AZ245" s="45">
        <v>1.4337138125168652E-2</v>
      </c>
      <c r="BA245" s="45">
        <v>1.5360838156699762E-2</v>
      </c>
      <c r="BB245" s="45">
        <v>1.6384538188230872E-2</v>
      </c>
      <c r="BC245" s="45">
        <v>1.7408214163421521E-2</v>
      </c>
      <c r="BD245" s="45">
        <v>1.8431865864451571E-2</v>
      </c>
      <c r="BE245" s="45">
        <v>1.9455493070529028E-2</v>
      </c>
      <c r="BF245" s="45">
        <v>2.0479095557835728E-2</v>
      </c>
    </row>
    <row r="246" spans="1:58" ht="13.5" thickBot="1" x14ac:dyDescent="0.25">
      <c r="A246" s="6" t="s">
        <v>1350</v>
      </c>
      <c r="B246" s="6" t="s">
        <v>1350</v>
      </c>
      <c r="C246" s="6" t="s">
        <v>244</v>
      </c>
      <c r="D246" s="6" t="s">
        <v>1350</v>
      </c>
      <c r="E246" s="6">
        <v>3.4849760988328988</v>
      </c>
      <c r="F246" s="6" t="s">
        <v>244</v>
      </c>
      <c r="G246" s="21" t="s">
        <v>1178</v>
      </c>
      <c r="H246" s="21" t="s">
        <v>1159</v>
      </c>
      <c r="I246" s="21" t="s">
        <v>1160</v>
      </c>
      <c r="J246" s="21" t="s">
        <v>240</v>
      </c>
      <c r="K246" s="21" t="s">
        <v>279</v>
      </c>
      <c r="L246" s="21" t="s">
        <v>298</v>
      </c>
      <c r="M246" s="3">
        <v>-0.17661580504816737</v>
      </c>
      <c r="N246" s="3">
        <v>3.4849760988328988</v>
      </c>
      <c r="O246" s="21" t="s">
        <v>1444</v>
      </c>
      <c r="P246" s="21">
        <v>0</v>
      </c>
      <c r="Q246" s="46">
        <v>5.5808175142710789E-3</v>
      </c>
      <c r="R246" s="46">
        <v>5.5227886465004563E-3</v>
      </c>
      <c r="S246" s="46">
        <v>5.5227886465004572E-3</v>
      </c>
      <c r="T246" s="46">
        <v>5.522788646500458E-3</v>
      </c>
      <c r="U246" s="46">
        <v>5.522788646500458E-3</v>
      </c>
      <c r="V246" s="46">
        <v>5.522788646500458E-3</v>
      </c>
      <c r="W246" s="46">
        <v>5.5227886465004537E-3</v>
      </c>
      <c r="X246" s="46">
        <v>5.5227886465004589E-3</v>
      </c>
      <c r="Y246" s="46">
        <v>5.5227886465004554E-3</v>
      </c>
      <c r="Z246" s="46">
        <v>5.5227886465004563E-3</v>
      </c>
      <c r="AA246" s="46">
        <v>5.5227886465004563E-3</v>
      </c>
      <c r="AB246" s="46">
        <v>5.522788646500458E-3</v>
      </c>
      <c r="AC246" s="46">
        <v>5.5227886465004563E-3</v>
      </c>
      <c r="AD246" s="46">
        <v>5.5227886465004563E-3</v>
      </c>
      <c r="AE246" s="46">
        <v>5.5227886465004572E-3</v>
      </c>
      <c r="AF246" s="46">
        <v>5.5227886465004563E-3</v>
      </c>
      <c r="AG246" s="46">
        <v>5.5222616436650029E-3</v>
      </c>
      <c r="AH246" s="46">
        <v>5.5217249808997759E-3</v>
      </c>
      <c r="AI246" s="46">
        <v>5.5211783901491646E-3</v>
      </c>
      <c r="AJ246" s="46">
        <v>5.5206215933471968E-3</v>
      </c>
      <c r="AK246" s="46">
        <v>0.11161635028542161</v>
      </c>
      <c r="AL246" s="45">
        <v>0.11050843381983905</v>
      </c>
      <c r="AM246" s="45">
        <v>5.5808175142710789E-3</v>
      </c>
      <c r="AN246" s="45">
        <v>1.1103606160771535E-2</v>
      </c>
      <c r="AO246" s="45">
        <v>1.6626394807271992E-2</v>
      </c>
      <c r="AP246" s="45">
        <v>2.214918345377245E-2</v>
      </c>
      <c r="AQ246" s="45">
        <v>2.7671972100272908E-2</v>
      </c>
      <c r="AR246" s="45">
        <v>3.3194760746773369E-2</v>
      </c>
      <c r="AS246" s="45">
        <v>3.871754939327382E-2</v>
      </c>
      <c r="AT246" s="45">
        <v>4.4240338039774278E-2</v>
      </c>
      <c r="AU246" s="45">
        <v>4.9763126686274736E-2</v>
      </c>
      <c r="AV246" s="45">
        <v>5.5285915332775194E-2</v>
      </c>
      <c r="AW246" s="45">
        <v>6.0808703979275652E-2</v>
      </c>
      <c r="AX246" s="45">
        <v>6.6331492625776117E-2</v>
      </c>
      <c r="AY246" s="45">
        <v>7.1854281272276568E-2</v>
      </c>
      <c r="AZ246" s="45">
        <v>7.7377069918777019E-2</v>
      </c>
      <c r="BA246" s="45">
        <v>8.2899858565277471E-2</v>
      </c>
      <c r="BB246" s="45">
        <v>8.8422647211777922E-2</v>
      </c>
      <c r="BC246" s="45">
        <v>9.3944908855442918E-2</v>
      </c>
      <c r="BD246" s="45">
        <v>9.9466633836342688E-2</v>
      </c>
      <c r="BE246" s="45">
        <v>0.10498781222649185</v>
      </c>
      <c r="BF246" s="45">
        <v>0.11050843381983905</v>
      </c>
    </row>
    <row r="247" spans="1:58" ht="13.5" thickBot="1" x14ac:dyDescent="0.25">
      <c r="A247" s="6" t="s">
        <v>1350</v>
      </c>
      <c r="B247" s="6" t="s">
        <v>1350</v>
      </c>
      <c r="C247" s="6" t="s">
        <v>299</v>
      </c>
      <c r="D247" s="6" t="s">
        <v>1350</v>
      </c>
      <c r="E247" s="6">
        <v>-0.87342680898483405</v>
      </c>
      <c r="F247" s="6" t="s">
        <v>300</v>
      </c>
      <c r="G247" s="21" t="s">
        <v>1178</v>
      </c>
      <c r="H247" s="21" t="s">
        <v>1174</v>
      </c>
      <c r="I247" s="21" t="s">
        <v>1160</v>
      </c>
      <c r="J247" s="21" t="s">
        <v>240</v>
      </c>
      <c r="K247" s="21" t="s">
        <v>301</v>
      </c>
      <c r="L247" s="21" t="s">
        <v>302</v>
      </c>
      <c r="M247" s="3">
        <v>-0.87342680898483405</v>
      </c>
      <c r="N247" s="3">
        <v>-0.87342680898483405</v>
      </c>
      <c r="O247" s="21" t="s">
        <v>1447</v>
      </c>
      <c r="P247" s="21">
        <v>0</v>
      </c>
      <c r="Q247" s="46">
        <v>0.11255808468494732</v>
      </c>
      <c r="R247" s="46">
        <v>0.11616347879127401</v>
      </c>
      <c r="S247" s="46">
        <v>0.11752534389713956</v>
      </c>
      <c r="T247" s="46">
        <v>0.11783587790747474</v>
      </c>
      <c r="U247" s="46">
        <v>0.11768315255743436</v>
      </c>
      <c r="V247" s="46">
        <v>0.11739057790847898</v>
      </c>
      <c r="W247" s="46">
        <v>0.11701372007903663</v>
      </c>
      <c r="X247" s="46">
        <v>0.11659508607794403</v>
      </c>
      <c r="Y247" s="46">
        <v>0.11615762975272276</v>
      </c>
      <c r="Z247" s="46">
        <v>0.11574701349606134</v>
      </c>
      <c r="AA247" s="46">
        <v>0.11534860650591824</v>
      </c>
      <c r="AB247" s="46">
        <v>0.11493164255342134</v>
      </c>
      <c r="AC247" s="46">
        <v>0.11448616318037114</v>
      </c>
      <c r="AD247" s="46">
        <v>0.11408002512093632</v>
      </c>
      <c r="AE247" s="46">
        <v>0.11367663612929196</v>
      </c>
      <c r="AF247" s="46">
        <v>0.11328733067804106</v>
      </c>
      <c r="AG247" s="46">
        <v>0.11289918125919388</v>
      </c>
      <c r="AH247" s="46">
        <v>0.11251218446053846</v>
      </c>
      <c r="AI247" s="46">
        <v>0.11212633684247769</v>
      </c>
      <c r="AJ247" s="46">
        <v>0.11174163497573117</v>
      </c>
      <c r="AK247" s="46">
        <v>2.3095928861300483</v>
      </c>
      <c r="AL247" s="45">
        <v>2.2997597068584352</v>
      </c>
      <c r="AM247" s="45">
        <v>0.11255808468494732</v>
      </c>
      <c r="AN247" s="45">
        <v>0.22872156347622133</v>
      </c>
      <c r="AO247" s="45">
        <v>0.34624690737336089</v>
      </c>
      <c r="AP247" s="45">
        <v>0.46408278528083563</v>
      </c>
      <c r="AQ247" s="45">
        <v>0.58176593783827002</v>
      </c>
      <c r="AR247" s="45">
        <v>0.69915651574674897</v>
      </c>
      <c r="AS247" s="45">
        <v>0.81617023582578563</v>
      </c>
      <c r="AT247" s="45">
        <v>0.93276532190372963</v>
      </c>
      <c r="AU247" s="45">
        <v>1.0489229516564524</v>
      </c>
      <c r="AV247" s="45">
        <v>1.1646699651525139</v>
      </c>
      <c r="AW247" s="45">
        <v>1.280018571658432</v>
      </c>
      <c r="AX247" s="45">
        <v>1.3949502142118533</v>
      </c>
      <c r="AY247" s="45">
        <v>1.5094363773922244</v>
      </c>
      <c r="AZ247" s="45">
        <v>1.6235164025131608</v>
      </c>
      <c r="BA247" s="45">
        <v>1.7371930386424528</v>
      </c>
      <c r="BB247" s="45">
        <v>1.8504803693204939</v>
      </c>
      <c r="BC247" s="45">
        <v>1.9633795505796878</v>
      </c>
      <c r="BD247" s="45">
        <v>2.0758917350402264</v>
      </c>
      <c r="BE247" s="45">
        <v>2.1880180718827043</v>
      </c>
      <c r="BF247" s="45">
        <v>2.2997597068584352</v>
      </c>
    </row>
    <row r="248" spans="1:58" ht="13.5" thickBot="1" x14ac:dyDescent="0.25">
      <c r="A248" s="6" t="s">
        <v>1350</v>
      </c>
      <c r="B248" s="6" t="s">
        <v>1350</v>
      </c>
      <c r="C248" s="6" t="s">
        <v>303</v>
      </c>
      <c r="D248" s="6" t="s">
        <v>1350</v>
      </c>
      <c r="E248" s="6">
        <v>-1.0654908078480407</v>
      </c>
      <c r="F248" s="6" t="s">
        <v>300</v>
      </c>
      <c r="G248" s="21" t="s">
        <v>1178</v>
      </c>
      <c r="H248" s="21" t="s">
        <v>1181</v>
      </c>
      <c r="I248" s="21" t="s">
        <v>1160</v>
      </c>
      <c r="J248" s="21" t="s">
        <v>240</v>
      </c>
      <c r="K248" s="21" t="s">
        <v>301</v>
      </c>
      <c r="L248" s="21" t="s">
        <v>304</v>
      </c>
      <c r="M248" s="3">
        <v>-1.0654908078480407</v>
      </c>
      <c r="N248" s="3">
        <v>-1.0654908078480407</v>
      </c>
      <c r="O248" s="21" t="s">
        <v>1447</v>
      </c>
      <c r="P248" s="21">
        <v>0</v>
      </c>
      <c r="Q248" s="46">
        <v>0.25816381232088209</v>
      </c>
      <c r="R248" s="46">
        <v>0.26643316311886173</v>
      </c>
      <c r="S248" s="46">
        <v>0.26955674405559443</v>
      </c>
      <c r="T248" s="46">
        <v>0.27026898648747133</v>
      </c>
      <c r="U248" s="46">
        <v>0.26991869482503922</v>
      </c>
      <c r="V248" s="46">
        <v>0.26924764407844748</v>
      </c>
      <c r="W248" s="46">
        <v>0.26838328098783409</v>
      </c>
      <c r="X248" s="46">
        <v>0.26742309985120838</v>
      </c>
      <c r="Y248" s="46">
        <v>0.26641974773341859</v>
      </c>
      <c r="Z248" s="46">
        <v>0.26547795613739616</v>
      </c>
      <c r="AA248" s="46">
        <v>0.26456416777898101</v>
      </c>
      <c r="AB248" s="46">
        <v>0.26360781707455777</v>
      </c>
      <c r="AC248" s="46">
        <v>0.26258606325226352</v>
      </c>
      <c r="AD248" s="46">
        <v>0.2616545428728454</v>
      </c>
      <c r="AE248" s="46">
        <v>0.26072932776970398</v>
      </c>
      <c r="AF248" s="46">
        <v>0.25983641474854202</v>
      </c>
      <c r="AG248" s="46">
        <v>0.25894615320935366</v>
      </c>
      <c r="AH248" s="46">
        <v>0.25805853532587147</v>
      </c>
      <c r="AI248" s="46">
        <v>0.25717355320901758</v>
      </c>
      <c r="AJ248" s="46">
        <v>0.25629119899337666</v>
      </c>
      <c r="AK248" s="46">
        <v>5.2972943352887425</v>
      </c>
      <c r="AL248" s="45">
        <v>5.2747409038306659</v>
      </c>
      <c r="AM248" s="45">
        <v>0.25816381232088209</v>
      </c>
      <c r="AN248" s="45">
        <v>0.52459697543974382</v>
      </c>
      <c r="AO248" s="45">
        <v>0.79415371949533831</v>
      </c>
      <c r="AP248" s="45">
        <v>1.0644227059828095</v>
      </c>
      <c r="AQ248" s="45">
        <v>1.3343414008078487</v>
      </c>
      <c r="AR248" s="45">
        <v>1.6035890448862962</v>
      </c>
      <c r="AS248" s="45">
        <v>1.8719723258741303</v>
      </c>
      <c r="AT248" s="45">
        <v>2.1393954257253389</v>
      </c>
      <c r="AU248" s="45">
        <v>2.4058151734587576</v>
      </c>
      <c r="AV248" s="45">
        <v>2.6712931295961537</v>
      </c>
      <c r="AW248" s="45">
        <v>2.9358572973751347</v>
      </c>
      <c r="AX248" s="45">
        <v>3.1994651144496924</v>
      </c>
      <c r="AY248" s="45">
        <v>3.462051177701956</v>
      </c>
      <c r="AZ248" s="45">
        <v>3.7237057205748014</v>
      </c>
      <c r="BA248" s="45">
        <v>3.9844350483445052</v>
      </c>
      <c r="BB248" s="45">
        <v>4.2442714630930469</v>
      </c>
      <c r="BC248" s="45">
        <v>4.5032176163024005</v>
      </c>
      <c r="BD248" s="45">
        <v>4.7612761516282722</v>
      </c>
      <c r="BE248" s="45">
        <v>5.0184497048372894</v>
      </c>
      <c r="BF248" s="45">
        <v>5.2747409038306659</v>
      </c>
    </row>
    <row r="249" spans="1:58" ht="13.5" thickBot="1" x14ac:dyDescent="0.25">
      <c r="A249" s="6" t="s">
        <v>1350</v>
      </c>
      <c r="B249" s="6" t="s">
        <v>1350</v>
      </c>
      <c r="C249" s="6" t="s">
        <v>305</v>
      </c>
      <c r="D249" s="6" t="s">
        <v>1350</v>
      </c>
      <c r="E249" s="6">
        <v>-0.87342680898483416</v>
      </c>
      <c r="F249" s="6" t="s">
        <v>300</v>
      </c>
      <c r="G249" s="21" t="s">
        <v>1178</v>
      </c>
      <c r="H249" s="21" t="s">
        <v>1182</v>
      </c>
      <c r="I249" s="21" t="s">
        <v>1160</v>
      </c>
      <c r="J249" s="21" t="s">
        <v>240</v>
      </c>
      <c r="K249" s="21" t="s">
        <v>301</v>
      </c>
      <c r="L249" s="21" t="s">
        <v>306</v>
      </c>
      <c r="M249" s="3">
        <v>-0.87342680898483416</v>
      </c>
      <c r="N249" s="3">
        <v>-0.87342680898483416</v>
      </c>
      <c r="O249" s="21" t="s">
        <v>1447</v>
      </c>
      <c r="P249" s="21">
        <v>0</v>
      </c>
      <c r="Q249" s="46">
        <v>6.1425597461967994E-3</v>
      </c>
      <c r="R249" s="46">
        <v>9.0730005582541455E-3</v>
      </c>
      <c r="S249" s="46">
        <v>1.2273580147927354E-2</v>
      </c>
      <c r="T249" s="46">
        <v>1.5528040588538735E-2</v>
      </c>
      <c r="U249" s="46">
        <v>1.8572513194255971E-2</v>
      </c>
      <c r="V249" s="46">
        <v>2.1170187067770775E-2</v>
      </c>
      <c r="W249" s="46">
        <v>2.3148569157356347E-2</v>
      </c>
      <c r="X249" s="46">
        <v>2.4468290287934777E-2</v>
      </c>
      <c r="Y249" s="46">
        <v>2.5214440602451395E-2</v>
      </c>
      <c r="Z249" s="46">
        <v>2.5554077212589631E-2</v>
      </c>
      <c r="AA249" s="46">
        <v>2.565059558636841E-2</v>
      </c>
      <c r="AB249" s="46">
        <v>2.562377312588145E-2</v>
      </c>
      <c r="AC249" s="46">
        <v>2.5544410702171561E-2</v>
      </c>
      <c r="AD249" s="46">
        <v>2.5459574054210701E-2</v>
      </c>
      <c r="AE249" s="46">
        <v>2.5372074450488905E-2</v>
      </c>
      <c r="AF249" s="46">
        <v>2.5287089084164049E-2</v>
      </c>
      <c r="AG249" s="46">
        <v>2.5202279815313953E-2</v>
      </c>
      <c r="AH249" s="46">
        <v>2.5117722389880279E-2</v>
      </c>
      <c r="AI249" s="46">
        <v>2.5033416056323282E-2</v>
      </c>
      <c r="AJ249" s="46">
        <v>2.494936006535738E-2</v>
      </c>
      <c r="AK249" s="46">
        <v>0.50956358725817563</v>
      </c>
      <c r="AL249" s="45">
        <v>0.43438555389343597</v>
      </c>
      <c r="AM249" s="45">
        <v>6.1425597461967994E-3</v>
      </c>
      <c r="AN249" s="45">
        <v>1.5215560304450945E-2</v>
      </c>
      <c r="AO249" s="45">
        <v>2.7489140452378297E-2</v>
      </c>
      <c r="AP249" s="45">
        <v>4.3017181040917035E-2</v>
      </c>
      <c r="AQ249" s="45">
        <v>6.1589694235173006E-2</v>
      </c>
      <c r="AR249" s="45">
        <v>8.2759881302943789E-2</v>
      </c>
      <c r="AS249" s="45">
        <v>0.10590845046030013</v>
      </c>
      <c r="AT249" s="45">
        <v>0.13037674074823491</v>
      </c>
      <c r="AU249" s="45">
        <v>0.15559118135068631</v>
      </c>
      <c r="AV249" s="45">
        <v>0.18114525856327593</v>
      </c>
      <c r="AW249" s="45">
        <v>0.20679585414964435</v>
      </c>
      <c r="AX249" s="45">
        <v>0.23241962727552581</v>
      </c>
      <c r="AY249" s="45">
        <v>0.2579640379776974</v>
      </c>
      <c r="AZ249" s="45">
        <v>0.28342361203190808</v>
      </c>
      <c r="BA249" s="45">
        <v>0.30879568648239697</v>
      </c>
      <c r="BB249" s="45">
        <v>0.33408277556656102</v>
      </c>
      <c r="BC249" s="45">
        <v>0.359285055381875</v>
      </c>
      <c r="BD249" s="45">
        <v>0.3844027777717553</v>
      </c>
      <c r="BE249" s="45">
        <v>0.40943619382807861</v>
      </c>
      <c r="BF249" s="45">
        <v>0.43438555389343597</v>
      </c>
    </row>
    <row r="250" spans="1:58" ht="13.5" thickBot="1" x14ac:dyDescent="0.25">
      <c r="A250" s="6" t="s">
        <v>1137</v>
      </c>
      <c r="B250" s="6" t="s">
        <v>1351</v>
      </c>
      <c r="C250" s="6" t="s">
        <v>307</v>
      </c>
      <c r="D250" s="6" t="s">
        <v>1137</v>
      </c>
      <c r="E250" s="6">
        <v>16.014453005870838</v>
      </c>
      <c r="F250" s="6" t="s">
        <v>308</v>
      </c>
      <c r="G250" s="21" t="s">
        <v>1178</v>
      </c>
      <c r="H250" s="21" t="s">
        <v>1174</v>
      </c>
      <c r="I250" s="21" t="s">
        <v>1183</v>
      </c>
      <c r="J250" s="21" t="s">
        <v>240</v>
      </c>
      <c r="K250" s="21" t="s">
        <v>301</v>
      </c>
      <c r="L250" s="21" t="s">
        <v>1184</v>
      </c>
      <c r="M250" s="3">
        <v>10.124354817247033</v>
      </c>
      <c r="N250" s="3">
        <v>16.014453005870838</v>
      </c>
      <c r="O250" s="21" t="s">
        <v>1448</v>
      </c>
      <c r="P250" s="21">
        <v>0</v>
      </c>
      <c r="Q250" s="46">
        <v>4.7904483838161205E-3</v>
      </c>
      <c r="R250" s="46">
        <v>6.7478346547983894E-3</v>
      </c>
      <c r="S250" s="46">
        <v>8.8856599683948614E-3</v>
      </c>
      <c r="T250" s="46">
        <v>1.105947496568032E-2</v>
      </c>
      <c r="U250" s="46">
        <v>1.3093028708275389E-2</v>
      </c>
      <c r="V250" s="46">
        <v>1.4828143492230869E-2</v>
      </c>
      <c r="W250" s="46">
        <v>1.6149602681912744E-2</v>
      </c>
      <c r="X250" s="46">
        <v>1.7031109659255812E-2</v>
      </c>
      <c r="Y250" s="46">
        <v>1.7529500336765716E-2</v>
      </c>
      <c r="Z250" s="46">
        <v>1.7756360417021288E-2</v>
      </c>
      <c r="AA250" s="46">
        <v>1.7820829809801649E-2</v>
      </c>
      <c r="AB250" s="46">
        <v>1.7802913762599772E-2</v>
      </c>
      <c r="AC250" s="46">
        <v>1.7749903676894413E-2</v>
      </c>
      <c r="AD250" s="46">
        <v>1.7693237086219223E-2</v>
      </c>
      <c r="AE250" s="46">
        <v>1.763479177576056E-2</v>
      </c>
      <c r="AF250" s="46">
        <v>1.7578025848738847E-2</v>
      </c>
      <c r="AG250" s="46">
        <v>1.7521377545925091E-2</v>
      </c>
      <c r="AH250" s="46">
        <v>1.7464897461777859E-2</v>
      </c>
      <c r="AI250" s="46">
        <v>1.7408585094306608E-2</v>
      </c>
      <c r="AJ250" s="46">
        <v>1.735243994302647E-2</v>
      </c>
      <c r="AK250" s="46">
        <v>0.20249790202772427</v>
      </c>
      <c r="AL250" s="45">
        <v>0.20249790202772427</v>
      </c>
      <c r="AM250" s="45">
        <v>4.7904483838161205E-3</v>
      </c>
      <c r="AN250" s="45">
        <v>1.1538283038614511E-2</v>
      </c>
      <c r="AO250" s="45">
        <v>2.0423943007009372E-2</v>
      </c>
      <c r="AP250" s="45">
        <v>3.1483417972689692E-2</v>
      </c>
      <c r="AQ250" s="45">
        <v>4.4576446680965082E-2</v>
      </c>
      <c r="AR250" s="45">
        <v>5.9404590173195951E-2</v>
      </c>
      <c r="AS250" s="45">
        <v>7.5554192855108698E-2</v>
      </c>
      <c r="AT250" s="45">
        <v>9.2585302514364504E-2</v>
      </c>
      <c r="AU250" s="45">
        <v>0.11011480285113022</v>
      </c>
      <c r="AV250" s="45">
        <v>0.12787116326815151</v>
      </c>
      <c r="AW250" s="45">
        <v>0.14569199307795316</v>
      </c>
      <c r="AX250" s="45">
        <v>0.16349490684055293</v>
      </c>
      <c r="AY250" s="45">
        <v>0.18124481051744734</v>
      </c>
      <c r="AZ250" s="45">
        <v>0.19893804760366657</v>
      </c>
      <c r="BA250" s="45">
        <v>0.20249790202772427</v>
      </c>
      <c r="BB250" s="45">
        <v>0.20249790202772427</v>
      </c>
      <c r="BC250" s="45">
        <v>0.20249790202772427</v>
      </c>
      <c r="BD250" s="45">
        <v>0.20249790202772427</v>
      </c>
      <c r="BE250" s="45">
        <v>0.20249790202772427</v>
      </c>
      <c r="BF250" s="45">
        <v>0.20249790202772427</v>
      </c>
    </row>
    <row r="251" spans="1:58" ht="13.5" thickBot="1" x14ac:dyDescent="0.25">
      <c r="A251" s="6" t="s">
        <v>1139</v>
      </c>
      <c r="B251" s="6" t="s">
        <v>1138</v>
      </c>
      <c r="C251" s="6" t="s">
        <v>307</v>
      </c>
      <c r="D251" s="6" t="s">
        <v>1139</v>
      </c>
      <c r="E251" s="6">
        <v>55.705915016052103</v>
      </c>
      <c r="F251" s="6" t="s">
        <v>308</v>
      </c>
      <c r="G251" s="21" t="s">
        <v>1178</v>
      </c>
      <c r="H251" s="21" t="s">
        <v>1174</v>
      </c>
      <c r="I251" s="21" t="s">
        <v>1183</v>
      </c>
      <c r="J251" s="21" t="s">
        <v>240</v>
      </c>
      <c r="K251" s="21" t="s">
        <v>301</v>
      </c>
      <c r="L251" s="21" t="s">
        <v>1185</v>
      </c>
      <c r="M251" s="3">
        <v>36.044930389626408</v>
      </c>
      <c r="N251" s="3">
        <v>55.705915016052103</v>
      </c>
      <c r="O251" s="21" t="s">
        <v>1448</v>
      </c>
      <c r="P251" s="21">
        <v>0</v>
      </c>
      <c r="Q251" s="46">
        <v>5.932099933027124E-3</v>
      </c>
      <c r="R251" s="46">
        <v>7.7540948962431955E-3</v>
      </c>
      <c r="S251" s="46">
        <v>9.7440480349529745E-3</v>
      </c>
      <c r="T251" s="46">
        <v>1.1767501471167223E-2</v>
      </c>
      <c r="U251" s="46">
        <v>1.3660395444812023E-2</v>
      </c>
      <c r="V251" s="46">
        <v>1.5275493314780311E-2</v>
      </c>
      <c r="W251" s="46">
        <v>1.6505547915340948E-2</v>
      </c>
      <c r="X251" s="46">
        <v>1.7326081550714259E-2</v>
      </c>
      <c r="Y251" s="46">
        <v>1.7789998825295531E-2</v>
      </c>
      <c r="Z251" s="46">
        <v>1.8001167121358536E-2</v>
      </c>
      <c r="AA251" s="46">
        <v>1.8061177202490078E-2</v>
      </c>
      <c r="AB251" s="46">
        <v>1.8044500398199336E-2</v>
      </c>
      <c r="AC251" s="46">
        <v>1.7995156990315748E-2</v>
      </c>
      <c r="AD251" s="46">
        <v>1.7942409995855113E-2</v>
      </c>
      <c r="AE251" s="46">
        <v>1.7888007314658286E-2</v>
      </c>
      <c r="AF251" s="46">
        <v>1.7835167854890369E-2</v>
      </c>
      <c r="AG251" s="46">
        <v>1.7782437883330077E-2</v>
      </c>
      <c r="AH251" s="46">
        <v>1.7729864494845732E-2</v>
      </c>
      <c r="AI251" s="46">
        <v>1.7677447222169192E-2</v>
      </c>
      <c r="AJ251" s="46">
        <v>1.7625185599433844E-2</v>
      </c>
      <c r="AK251" s="46">
        <v>0.2179513194118298</v>
      </c>
      <c r="AL251" s="45">
        <v>0.2179513194118298</v>
      </c>
      <c r="AM251" s="45">
        <v>5.932099933027124E-3</v>
      </c>
      <c r="AN251" s="45">
        <v>1.368619482927032E-2</v>
      </c>
      <c r="AO251" s="45">
        <v>2.3430242864223294E-2</v>
      </c>
      <c r="AP251" s="45">
        <v>3.5197744335390517E-2</v>
      </c>
      <c r="AQ251" s="45">
        <v>4.8858139780202536E-2</v>
      </c>
      <c r="AR251" s="45">
        <v>6.413363309498285E-2</v>
      </c>
      <c r="AS251" s="45">
        <v>8.0639181010323802E-2</v>
      </c>
      <c r="AT251" s="45">
        <v>9.7965262561038061E-2</v>
      </c>
      <c r="AU251" s="45">
        <v>0.11575526138633359</v>
      </c>
      <c r="AV251" s="45">
        <v>0.13375642850769212</v>
      </c>
      <c r="AW251" s="45">
        <v>0.15181760571018221</v>
      </c>
      <c r="AX251" s="45">
        <v>0.16986210610838154</v>
      </c>
      <c r="AY251" s="45">
        <v>0.1878572630986973</v>
      </c>
      <c r="AZ251" s="45">
        <v>0.20579967309455241</v>
      </c>
      <c r="BA251" s="45">
        <v>0.2179513194118298</v>
      </c>
      <c r="BB251" s="45">
        <v>0.2179513194118298</v>
      </c>
      <c r="BC251" s="45">
        <v>0.2179513194118298</v>
      </c>
      <c r="BD251" s="45">
        <v>0.2179513194118298</v>
      </c>
      <c r="BE251" s="45">
        <v>0.2179513194118298</v>
      </c>
      <c r="BF251" s="45">
        <v>0.2179513194118298</v>
      </c>
    </row>
    <row r="252" spans="1:58" ht="13.5" thickBot="1" x14ac:dyDescent="0.25">
      <c r="A252" s="6" t="s">
        <v>1350</v>
      </c>
      <c r="B252" s="6" t="s">
        <v>1350</v>
      </c>
      <c r="C252" s="6" t="s">
        <v>307</v>
      </c>
      <c r="D252" s="6" t="s">
        <v>1350</v>
      </c>
      <c r="E252" s="6">
        <v>-15.850067258258768</v>
      </c>
      <c r="F252" s="6" t="s">
        <v>308</v>
      </c>
      <c r="G252" s="21" t="s">
        <v>1178</v>
      </c>
      <c r="H252" s="21" t="s">
        <v>1174</v>
      </c>
      <c r="I252" s="21" t="s">
        <v>1183</v>
      </c>
      <c r="J252" s="21" t="s">
        <v>240</v>
      </c>
      <c r="K252" s="21" t="s">
        <v>301</v>
      </c>
      <c r="L252" s="21" t="s">
        <v>1186</v>
      </c>
      <c r="M252" s="3">
        <v>-1.4686128450578553</v>
      </c>
      <c r="N252" s="3">
        <v>-15.850067258258768</v>
      </c>
      <c r="O252" s="21" t="s">
        <v>1448</v>
      </c>
      <c r="P252" s="21">
        <v>0</v>
      </c>
      <c r="Q252" s="46">
        <v>9.7096128830557363E-2</v>
      </c>
      <c r="R252" s="46">
        <v>0.12697914448531164</v>
      </c>
      <c r="S252" s="46">
        <v>0.15961688608001193</v>
      </c>
      <c r="T252" s="46">
        <v>0.19280407481094239</v>
      </c>
      <c r="U252" s="46">
        <v>0.22384992366848916</v>
      </c>
      <c r="V252" s="46">
        <v>0.25033956601471713</v>
      </c>
      <c r="W252" s="46">
        <v>0.27051401305043971</v>
      </c>
      <c r="X252" s="46">
        <v>0.28397179968879127</v>
      </c>
      <c r="Y252" s="46">
        <v>0.29158062817553554</v>
      </c>
      <c r="Z252" s="46">
        <v>0.29504405459791155</v>
      </c>
      <c r="AA252" s="46">
        <v>0.29602829562497324</v>
      </c>
      <c r="AB252" s="46">
        <v>0.29575477499854297</v>
      </c>
      <c r="AC252" s="46">
        <v>0.29494548086765171</v>
      </c>
      <c r="AD252" s="46">
        <v>0.29408036362362483</v>
      </c>
      <c r="AE252" s="46">
        <v>0.29318809102864701</v>
      </c>
      <c r="AF252" s="46">
        <v>0.2923214572369453</v>
      </c>
      <c r="AG252" s="46">
        <v>0.29145661918995663</v>
      </c>
      <c r="AH252" s="46">
        <v>0.29059434930292682</v>
      </c>
      <c r="AI252" s="46">
        <v>0.28973463991206894</v>
      </c>
      <c r="AJ252" s="46">
        <v>0.28887748337658298</v>
      </c>
      <c r="AK252" s="46">
        <v>3.5707207053586583</v>
      </c>
      <c r="AL252" s="45">
        <v>3.5707207053586583</v>
      </c>
      <c r="AM252" s="45">
        <v>9.7096128830557363E-2</v>
      </c>
      <c r="AN252" s="45">
        <v>0.22407527331586902</v>
      </c>
      <c r="AO252" s="45">
        <v>0.38369215939588097</v>
      </c>
      <c r="AP252" s="45">
        <v>0.57649623420682339</v>
      </c>
      <c r="AQ252" s="45">
        <v>0.8003461578753126</v>
      </c>
      <c r="AR252" s="45">
        <v>1.0506857238900298</v>
      </c>
      <c r="AS252" s="45">
        <v>1.3211997369404695</v>
      </c>
      <c r="AT252" s="45">
        <v>1.6051715366292609</v>
      </c>
      <c r="AU252" s="45">
        <v>1.8967521648047965</v>
      </c>
      <c r="AV252" s="45">
        <v>2.1917962194027081</v>
      </c>
      <c r="AW252" s="45">
        <v>2.4878245150276812</v>
      </c>
      <c r="AX252" s="45">
        <v>2.783579290026224</v>
      </c>
      <c r="AY252" s="45">
        <v>3.0785247708938757</v>
      </c>
      <c r="AZ252" s="45">
        <v>3.3726051345175003</v>
      </c>
      <c r="BA252" s="45">
        <v>3.5707207053586583</v>
      </c>
      <c r="BB252" s="45">
        <v>3.5707207053586583</v>
      </c>
      <c r="BC252" s="45">
        <v>3.5707207053586583</v>
      </c>
      <c r="BD252" s="45">
        <v>3.5707207053586583</v>
      </c>
      <c r="BE252" s="45">
        <v>3.5707207053586583</v>
      </c>
      <c r="BF252" s="45">
        <v>3.5707207053586583</v>
      </c>
    </row>
    <row r="253" spans="1:58" ht="13.5" thickBot="1" x14ac:dyDescent="0.25">
      <c r="A253" s="6" t="s">
        <v>1350</v>
      </c>
      <c r="B253" s="6" t="s">
        <v>1350</v>
      </c>
      <c r="C253" s="6" t="s">
        <v>307</v>
      </c>
      <c r="D253" s="6" t="s">
        <v>1350</v>
      </c>
      <c r="E253" s="6">
        <v>-7.5512305712900654</v>
      </c>
      <c r="F253" s="6" t="s">
        <v>308</v>
      </c>
      <c r="G253" s="21" t="s">
        <v>1178</v>
      </c>
      <c r="H253" s="21" t="s">
        <v>1174</v>
      </c>
      <c r="I253" s="21" t="s">
        <v>1183</v>
      </c>
      <c r="J253" s="21" t="s">
        <v>240</v>
      </c>
      <c r="K253" s="21" t="s">
        <v>301</v>
      </c>
      <c r="L253" s="21" t="s">
        <v>1187</v>
      </c>
      <c r="M253" s="3">
        <v>0.22236135487361941</v>
      </c>
      <c r="N253" s="3">
        <v>-7.5512305712900654</v>
      </c>
      <c r="O253" s="21" t="s">
        <v>1448</v>
      </c>
      <c r="P253" s="21">
        <v>0</v>
      </c>
      <c r="Q253" s="46">
        <v>2.8963915311749244E-2</v>
      </c>
      <c r="R253" s="46">
        <v>4.0798625894717354E-2</v>
      </c>
      <c r="S253" s="46">
        <v>5.3724303487551826E-2</v>
      </c>
      <c r="T253" s="46">
        <v>6.6867581201908499E-2</v>
      </c>
      <c r="U253" s="46">
        <v>7.916281406182174E-2</v>
      </c>
      <c r="V253" s="46">
        <v>8.9653631127805111E-2</v>
      </c>
      <c r="W253" s="46">
        <v>9.7643411831253329E-2</v>
      </c>
      <c r="X253" s="46">
        <v>0.10297316207441151</v>
      </c>
      <c r="Y253" s="46">
        <v>0.10598652203969783</v>
      </c>
      <c r="Z253" s="46">
        <v>0.10735815901930451</v>
      </c>
      <c r="AA253" s="46">
        <v>0.10774795260084036</v>
      </c>
      <c r="AB253" s="46">
        <v>0.10763962894670606</v>
      </c>
      <c r="AC253" s="46">
        <v>0.10731912040345037</v>
      </c>
      <c r="AD253" s="46">
        <v>0.10697650397137135</v>
      </c>
      <c r="AE253" s="46">
        <v>0.10662313307853119</v>
      </c>
      <c r="AF253" s="46">
        <v>0.106279916040977</v>
      </c>
      <c r="AG253" s="46">
        <v>0.10593741018060809</v>
      </c>
      <c r="AH253" s="46">
        <v>0.10559592140065011</v>
      </c>
      <c r="AI253" s="46">
        <v>0.10525544666597778</v>
      </c>
      <c r="AJ253" s="46">
        <v>0.10491598295056917</v>
      </c>
      <c r="AK253" s="46">
        <v>1.2243388541566289</v>
      </c>
      <c r="AL253" s="45">
        <v>1.2243388541566289</v>
      </c>
      <c r="AM253" s="45">
        <v>2.8963915311749244E-2</v>
      </c>
      <c r="AN253" s="45">
        <v>6.9762541206466605E-2</v>
      </c>
      <c r="AO253" s="45">
        <v>0.12348684469401844</v>
      </c>
      <c r="AP253" s="45">
        <v>0.19035442589592694</v>
      </c>
      <c r="AQ253" s="45">
        <v>0.26951723995774868</v>
      </c>
      <c r="AR253" s="45">
        <v>0.35917087108555379</v>
      </c>
      <c r="AS253" s="45">
        <v>0.45681428291680715</v>
      </c>
      <c r="AT253" s="45">
        <v>0.55978744499121869</v>
      </c>
      <c r="AU253" s="45">
        <v>0.66577396703091651</v>
      </c>
      <c r="AV253" s="45">
        <v>0.77313212605022108</v>
      </c>
      <c r="AW253" s="45">
        <v>0.88088007865106144</v>
      </c>
      <c r="AX253" s="45">
        <v>0.98851970759776753</v>
      </c>
      <c r="AY253" s="45">
        <v>1.0958388280012179</v>
      </c>
      <c r="AZ253" s="45">
        <v>1.2028153319725892</v>
      </c>
      <c r="BA253" s="45">
        <v>1.2243388541566289</v>
      </c>
      <c r="BB253" s="45">
        <v>1.2243388541566289</v>
      </c>
      <c r="BC253" s="45">
        <v>1.2243388541566289</v>
      </c>
      <c r="BD253" s="45">
        <v>1.2243388541566289</v>
      </c>
      <c r="BE253" s="45">
        <v>1.2243388541566289</v>
      </c>
      <c r="BF253" s="45">
        <v>1.2243388541566289</v>
      </c>
    </row>
    <row r="254" spans="1:58" ht="13.5" thickBot="1" x14ac:dyDescent="0.25">
      <c r="A254" s="6" t="s">
        <v>1142</v>
      </c>
      <c r="B254" s="6" t="s">
        <v>1137</v>
      </c>
      <c r="C254" s="6" t="s">
        <v>307</v>
      </c>
      <c r="D254" s="6" t="s">
        <v>1142</v>
      </c>
      <c r="E254" s="6">
        <v>29.644840249970454</v>
      </c>
      <c r="F254" s="6" t="s">
        <v>308</v>
      </c>
      <c r="G254" s="21" t="s">
        <v>1178</v>
      </c>
      <c r="H254" s="21" t="s">
        <v>1174</v>
      </c>
      <c r="I254" s="21" t="s">
        <v>1183</v>
      </c>
      <c r="J254" s="21" t="s">
        <v>240</v>
      </c>
      <c r="K254" s="21" t="s">
        <v>301</v>
      </c>
      <c r="L254" s="21" t="s">
        <v>1188</v>
      </c>
      <c r="M254" s="3">
        <v>19.160550676141867</v>
      </c>
      <c r="N254" s="3">
        <v>29.644840249970454</v>
      </c>
      <c r="O254" s="21" t="s">
        <v>1448</v>
      </c>
      <c r="P254" s="21">
        <v>0</v>
      </c>
      <c r="Q254" s="46">
        <v>1.0253977589704186E-2</v>
      </c>
      <c r="R254" s="46">
        <v>1.340390562636205E-2</v>
      </c>
      <c r="S254" s="46">
        <v>1.6844205577681893E-2</v>
      </c>
      <c r="T254" s="46">
        <v>2.034242200433569E-2</v>
      </c>
      <c r="U254" s="46">
        <v>2.3614922707345252E-2</v>
      </c>
      <c r="V254" s="46">
        <v>2.6407159878835268E-2</v>
      </c>
      <c r="W254" s="46">
        <v>2.8533720901861803E-2</v>
      </c>
      <c r="X254" s="46">
        <v>2.9952287887645881E-2</v>
      </c>
      <c r="Y254" s="46">
        <v>3.0754324149762671E-2</v>
      </c>
      <c r="Z254" s="46">
        <v>3.1119399218383081E-2</v>
      </c>
      <c r="AA254" s="46">
        <v>3.1223146726391926E-2</v>
      </c>
      <c r="AB254" s="46">
        <v>3.119431528917185E-2</v>
      </c>
      <c r="AC254" s="46">
        <v>3.1109008695545261E-2</v>
      </c>
      <c r="AD254" s="46">
        <v>3.1017817863487358E-2</v>
      </c>
      <c r="AE254" s="46">
        <v>3.0923764622819355E-2</v>
      </c>
      <c r="AF254" s="46">
        <v>3.0832413933533687E-2</v>
      </c>
      <c r="AG254" s="46">
        <v>3.0741252531255838E-2</v>
      </c>
      <c r="AH254" s="46">
        <v>3.065036183522634E-2</v>
      </c>
      <c r="AI254" s="46">
        <v>3.0559741037615839E-2</v>
      </c>
      <c r="AJ254" s="46">
        <v>3.046938933301797E-2</v>
      </c>
      <c r="AK254" s="46">
        <v>0.37676894723772597</v>
      </c>
      <c r="AL254" s="45">
        <v>0.37676894723772597</v>
      </c>
      <c r="AM254" s="45">
        <v>1.0253977589704186E-2</v>
      </c>
      <c r="AN254" s="45">
        <v>2.3657883216066235E-2</v>
      </c>
      <c r="AO254" s="45">
        <v>4.0502088793748128E-2</v>
      </c>
      <c r="AP254" s="45">
        <v>6.0844510798083819E-2</v>
      </c>
      <c r="AQ254" s="45">
        <v>8.4459433505429074E-2</v>
      </c>
      <c r="AR254" s="45">
        <v>0.11086659338426434</v>
      </c>
      <c r="AS254" s="45">
        <v>0.13940031428612615</v>
      </c>
      <c r="AT254" s="45">
        <v>0.16935260217377202</v>
      </c>
      <c r="AU254" s="45">
        <v>0.20010692632353469</v>
      </c>
      <c r="AV254" s="45">
        <v>0.23122632554191777</v>
      </c>
      <c r="AW254" s="45">
        <v>0.26244947226830972</v>
      </c>
      <c r="AX254" s="45">
        <v>0.29364378755748155</v>
      </c>
      <c r="AY254" s="45">
        <v>0.32475279625302683</v>
      </c>
      <c r="AZ254" s="45">
        <v>0.35577061411651417</v>
      </c>
      <c r="BA254" s="45">
        <v>0.37676894723772597</v>
      </c>
      <c r="BB254" s="45">
        <v>0.37676894723772597</v>
      </c>
      <c r="BC254" s="45">
        <v>0.37676894723772597</v>
      </c>
      <c r="BD254" s="45">
        <v>0.37676894723772597</v>
      </c>
      <c r="BE254" s="45">
        <v>0.37676894723772597</v>
      </c>
      <c r="BF254" s="45">
        <v>0.37676894723772597</v>
      </c>
    </row>
    <row r="255" spans="1:58" ht="13.5" thickBot="1" x14ac:dyDescent="0.25">
      <c r="A255" s="6" t="s">
        <v>1350</v>
      </c>
      <c r="B255" s="6" t="s">
        <v>1350</v>
      </c>
      <c r="C255" s="6" t="s">
        <v>309</v>
      </c>
      <c r="D255" s="6" t="s">
        <v>1350</v>
      </c>
      <c r="E255" s="6">
        <v>3.064174492352834</v>
      </c>
      <c r="F255" s="6" t="s">
        <v>300</v>
      </c>
      <c r="G255" s="21" t="s">
        <v>1178</v>
      </c>
      <c r="H255" s="21" t="s">
        <v>1174</v>
      </c>
      <c r="I255" s="21" t="s">
        <v>1160</v>
      </c>
      <c r="J255" s="21" t="s">
        <v>240</v>
      </c>
      <c r="K255" s="21" t="s">
        <v>240</v>
      </c>
      <c r="L255" s="21" t="s">
        <v>310</v>
      </c>
      <c r="M255" s="3">
        <v>1.7616420325967079</v>
      </c>
      <c r="N255" s="3">
        <v>3.064174492352834</v>
      </c>
      <c r="O255" s="21" t="s">
        <v>1449</v>
      </c>
      <c r="P255" s="21">
        <v>0</v>
      </c>
      <c r="Q255" s="46">
        <v>0.89501898090312115</v>
      </c>
      <c r="R255" s="46">
        <v>1.2579092605424569</v>
      </c>
      <c r="S255" s="46">
        <v>1.6617852795618155</v>
      </c>
      <c r="T255" s="46">
        <v>2.0109154709140156</v>
      </c>
      <c r="U255" s="46">
        <v>2.3695966550919847</v>
      </c>
      <c r="V255" s="46">
        <v>2.7189242821004149</v>
      </c>
      <c r="W255" s="46">
        <v>3.0427445023967237</v>
      </c>
      <c r="X255" s="46">
        <v>3.2396894582594626</v>
      </c>
      <c r="Y255" s="46">
        <v>3.3986175619979138</v>
      </c>
      <c r="Z255" s="46">
        <v>3.5345713662351552</v>
      </c>
      <c r="AA255" s="46">
        <v>3.6637949156802261</v>
      </c>
      <c r="AB255" s="46">
        <v>3.7488616135961399</v>
      </c>
      <c r="AC255" s="46">
        <v>3.846389399063209</v>
      </c>
      <c r="AD255" s="46">
        <v>3.9595803302712937</v>
      </c>
      <c r="AE255" s="46">
        <v>4.0893355931521329</v>
      </c>
      <c r="AF255" s="46">
        <v>4.2098451086309296</v>
      </c>
      <c r="AG255" s="46">
        <v>4.3466435083106889</v>
      </c>
      <c r="AH255" s="46">
        <v>4.4999674734123714</v>
      </c>
      <c r="AI255" s="46">
        <v>4.6702466121932522</v>
      </c>
      <c r="AJ255" s="46">
        <v>4.8443841864718475</v>
      </c>
      <c r="AK255" s="46">
        <v>4.2160381536162275</v>
      </c>
      <c r="AL255" s="45">
        <v>4.2160381536162275</v>
      </c>
      <c r="AM255" s="45">
        <v>0.89501898090312115</v>
      </c>
      <c r="AN255" s="45">
        <v>2.1529282414455779</v>
      </c>
      <c r="AO255" s="45">
        <v>3.8147135210073935</v>
      </c>
      <c r="AP255" s="45">
        <v>4.2160381536162275</v>
      </c>
      <c r="AQ255" s="45">
        <v>4.2160381536162275</v>
      </c>
      <c r="AR255" s="45">
        <v>4.2160381536162275</v>
      </c>
      <c r="AS255" s="45">
        <v>4.2160381536162275</v>
      </c>
      <c r="AT255" s="45">
        <v>4.2160381536162275</v>
      </c>
      <c r="AU255" s="45">
        <v>4.2160381536162275</v>
      </c>
      <c r="AV255" s="45">
        <v>4.2160381536162275</v>
      </c>
      <c r="AW255" s="45">
        <v>4.2160381536162275</v>
      </c>
      <c r="AX255" s="45">
        <v>4.2160381536162275</v>
      </c>
      <c r="AY255" s="45">
        <v>4.2160381536162275</v>
      </c>
      <c r="AZ255" s="45">
        <v>4.2160381536162275</v>
      </c>
      <c r="BA255" s="45">
        <v>4.2160381536162275</v>
      </c>
      <c r="BB255" s="45">
        <v>4.2160381536162275</v>
      </c>
      <c r="BC255" s="45">
        <v>4.2160381536162275</v>
      </c>
      <c r="BD255" s="45">
        <v>4.2160381536162275</v>
      </c>
      <c r="BE255" s="45">
        <v>4.2160381536162275</v>
      </c>
      <c r="BF255" s="45">
        <v>4.2160381536162275</v>
      </c>
    </row>
    <row r="256" spans="1:58" ht="13.5" thickBot="1" x14ac:dyDescent="0.25">
      <c r="A256" s="6" t="s">
        <v>1351</v>
      </c>
      <c r="B256" s="6" t="s">
        <v>1141</v>
      </c>
      <c r="C256" s="6" t="s">
        <v>309</v>
      </c>
      <c r="D256" s="6" t="s">
        <v>1351</v>
      </c>
      <c r="E256" s="6">
        <v>10.705660867214847</v>
      </c>
      <c r="F256" s="6" t="s">
        <v>300</v>
      </c>
      <c r="G256" s="21" t="s">
        <v>1178</v>
      </c>
      <c r="H256" s="21" t="s">
        <v>1174</v>
      </c>
      <c r="I256" s="21" t="s">
        <v>1160</v>
      </c>
      <c r="J256" s="21" t="s">
        <v>240</v>
      </c>
      <c r="K256" s="21" t="s">
        <v>240</v>
      </c>
      <c r="L256" s="21" t="s">
        <v>311</v>
      </c>
      <c r="M256" s="3">
        <v>6.7551306740698323</v>
      </c>
      <c r="N256" s="3">
        <v>10.705660867214847</v>
      </c>
      <c r="O256" s="21" t="s">
        <v>1449</v>
      </c>
      <c r="P256" s="21">
        <v>0</v>
      </c>
      <c r="Q256" s="46">
        <v>0.41332494496873173</v>
      </c>
      <c r="R256" s="46">
        <v>0.58090977619797191</v>
      </c>
      <c r="S256" s="46">
        <v>0.76742205906254746</v>
      </c>
      <c r="T256" s="46">
        <v>0.92865240188942277</v>
      </c>
      <c r="U256" s="46">
        <v>1.0942934484760376</v>
      </c>
      <c r="V256" s="46">
        <v>1.2556149682315449</v>
      </c>
      <c r="W256" s="46">
        <v>1.4051570199528169</v>
      </c>
      <c r="X256" s="46">
        <v>1.4961073403155167</v>
      </c>
      <c r="Y256" s="46">
        <v>1.5695012583589045</v>
      </c>
      <c r="Z256" s="46">
        <v>1.6322855119374666</v>
      </c>
      <c r="AA256" s="46">
        <v>1.6919616949041709</v>
      </c>
      <c r="AB256" s="46">
        <v>1.7312459882934446</v>
      </c>
      <c r="AC256" s="46">
        <v>1.7762848840277263</v>
      </c>
      <c r="AD256" s="46">
        <v>1.8285571111098073</v>
      </c>
      <c r="AE256" s="46">
        <v>1.8884788424182428</v>
      </c>
      <c r="AF256" s="46">
        <v>1.9441308340701089</v>
      </c>
      <c r="AG256" s="46">
        <v>2.0073051267118061</v>
      </c>
      <c r="AH256" s="46">
        <v>2.0781110211008773</v>
      </c>
      <c r="AI256" s="46">
        <v>2.1567469128167294</v>
      </c>
      <c r="AJ256" s="46">
        <v>2.23716465237468</v>
      </c>
      <c r="AK256" s="46">
        <v>1.9469908180842517</v>
      </c>
      <c r="AL256" s="45">
        <v>1.9469908180842517</v>
      </c>
      <c r="AM256" s="45">
        <v>0.41332494496873173</v>
      </c>
      <c r="AN256" s="45">
        <v>0.99423472116670364</v>
      </c>
      <c r="AO256" s="45">
        <v>1.7616567802292511</v>
      </c>
      <c r="AP256" s="45">
        <v>1.9469908180842517</v>
      </c>
      <c r="AQ256" s="45">
        <v>1.9469908180842517</v>
      </c>
      <c r="AR256" s="45">
        <v>1.9469908180842517</v>
      </c>
      <c r="AS256" s="45">
        <v>1.9469908180842517</v>
      </c>
      <c r="AT256" s="45">
        <v>1.9469908180842517</v>
      </c>
      <c r="AU256" s="45">
        <v>1.9469908180842517</v>
      </c>
      <c r="AV256" s="45">
        <v>1.9469908180842517</v>
      </c>
      <c r="AW256" s="45">
        <v>1.9469908180842517</v>
      </c>
      <c r="AX256" s="45">
        <v>1.9469908180842517</v>
      </c>
      <c r="AY256" s="45">
        <v>1.9469908180842517</v>
      </c>
      <c r="AZ256" s="45">
        <v>1.9469908180842517</v>
      </c>
      <c r="BA256" s="45">
        <v>1.9469908180842517</v>
      </c>
      <c r="BB256" s="45">
        <v>1.9469908180842517</v>
      </c>
      <c r="BC256" s="45">
        <v>1.9469908180842517</v>
      </c>
      <c r="BD256" s="45">
        <v>1.9469908180842517</v>
      </c>
      <c r="BE256" s="45">
        <v>1.9469908180842517</v>
      </c>
      <c r="BF256" s="45">
        <v>1.9469908180842517</v>
      </c>
    </row>
    <row r="257" spans="1:58" ht="13.5" thickBot="1" x14ac:dyDescent="0.25">
      <c r="A257" s="6" t="s">
        <v>1141</v>
      </c>
      <c r="B257" s="6" t="s">
        <v>1350</v>
      </c>
      <c r="C257" s="6" t="s">
        <v>309</v>
      </c>
      <c r="D257" s="6" t="s">
        <v>1141</v>
      </c>
      <c r="E257" s="6">
        <v>6.2707488986658371</v>
      </c>
      <c r="F257" s="6" t="s">
        <v>300</v>
      </c>
      <c r="G257" s="21" t="s">
        <v>1178</v>
      </c>
      <c r="H257" s="21" t="s">
        <v>1174</v>
      </c>
      <c r="I257" s="21" t="s">
        <v>1160</v>
      </c>
      <c r="J257" s="21" t="s">
        <v>240</v>
      </c>
      <c r="K257" s="21" t="s">
        <v>240</v>
      </c>
      <c r="L257" s="21" t="s">
        <v>312</v>
      </c>
      <c r="M257" s="3">
        <v>3.8536691361010518</v>
      </c>
      <c r="N257" s="3">
        <v>6.2707488986658371</v>
      </c>
      <c r="O257" s="21" t="s">
        <v>1449</v>
      </c>
      <c r="P257" s="21">
        <v>0</v>
      </c>
      <c r="Q257" s="46">
        <v>9.7691862394299778E-2</v>
      </c>
      <c r="R257" s="46">
        <v>0.13730155561776927</v>
      </c>
      <c r="S257" s="46">
        <v>0.18138486705166113</v>
      </c>
      <c r="T257" s="46">
        <v>0.21949263832692364</v>
      </c>
      <c r="U257" s="46">
        <v>0.25864290623831609</v>
      </c>
      <c r="V257" s="46">
        <v>0.29677222773471545</v>
      </c>
      <c r="W257" s="46">
        <v>0.33211740038095128</v>
      </c>
      <c r="X257" s="46">
        <v>0.35361406127632133</v>
      </c>
      <c r="Y257" s="46">
        <v>0.37096115979856414</v>
      </c>
      <c r="Z257" s="46">
        <v>0.38580059965281666</v>
      </c>
      <c r="AA257" s="46">
        <v>0.39990542813114949</v>
      </c>
      <c r="AB257" s="46">
        <v>0.40919050959249836</v>
      </c>
      <c r="AC257" s="46">
        <v>0.41983572628707155</v>
      </c>
      <c r="AD257" s="46">
        <v>0.43219058480046857</v>
      </c>
      <c r="AE257" s="46">
        <v>0.44635345012149275</v>
      </c>
      <c r="AF257" s="46">
        <v>0.4595071365287674</v>
      </c>
      <c r="AG257" s="46">
        <v>0.47443876448574152</v>
      </c>
      <c r="AH257" s="46">
        <v>0.49117416789064805</v>
      </c>
      <c r="AI257" s="46">
        <v>0.50976023874426946</v>
      </c>
      <c r="AJ257" s="46">
        <v>0.52876746016312259</v>
      </c>
      <c r="AK257" s="46">
        <v>0.46018311112976973</v>
      </c>
      <c r="AL257" s="45">
        <v>0.46018311112976973</v>
      </c>
      <c r="AM257" s="45">
        <v>9.7691862394299778E-2</v>
      </c>
      <c r="AN257" s="45">
        <v>0.23499341801206905</v>
      </c>
      <c r="AO257" s="45">
        <v>0.4163782850637302</v>
      </c>
      <c r="AP257" s="45">
        <v>0.46018311112976973</v>
      </c>
      <c r="AQ257" s="45">
        <v>0.46018311112976973</v>
      </c>
      <c r="AR257" s="45">
        <v>0.46018311112976973</v>
      </c>
      <c r="AS257" s="45">
        <v>0.46018311112976973</v>
      </c>
      <c r="AT257" s="45">
        <v>0.46018311112976973</v>
      </c>
      <c r="AU257" s="45">
        <v>0.46018311112976973</v>
      </c>
      <c r="AV257" s="45">
        <v>0.46018311112976973</v>
      </c>
      <c r="AW257" s="45">
        <v>0.46018311112976973</v>
      </c>
      <c r="AX257" s="45">
        <v>0.46018311112976973</v>
      </c>
      <c r="AY257" s="45">
        <v>0.46018311112976973</v>
      </c>
      <c r="AZ257" s="45">
        <v>0.46018311112976973</v>
      </c>
      <c r="BA257" s="45">
        <v>0.46018311112976973</v>
      </c>
      <c r="BB257" s="45">
        <v>0.46018311112976973</v>
      </c>
      <c r="BC257" s="45">
        <v>0.46018311112976973</v>
      </c>
      <c r="BD257" s="45">
        <v>0.46018311112976973</v>
      </c>
      <c r="BE257" s="45">
        <v>0.46018311112976973</v>
      </c>
      <c r="BF257" s="45">
        <v>0.46018311112976973</v>
      </c>
    </row>
    <row r="258" spans="1:58" ht="13.5" thickBot="1" x14ac:dyDescent="0.25">
      <c r="A258" s="6" t="s">
        <v>1356</v>
      </c>
      <c r="B258" s="6" t="s">
        <v>1354</v>
      </c>
      <c r="C258" s="6" t="s">
        <v>313</v>
      </c>
      <c r="D258" s="6" t="s">
        <v>1356</v>
      </c>
      <c r="E258" s="6">
        <v>63.865020813276729</v>
      </c>
      <c r="F258" s="6" t="s">
        <v>314</v>
      </c>
      <c r="G258" s="21" t="s">
        <v>1178</v>
      </c>
      <c r="H258" s="21" t="s">
        <v>1189</v>
      </c>
      <c r="I258" s="21" t="s">
        <v>1190</v>
      </c>
      <c r="J258" s="21" t="s">
        <v>240</v>
      </c>
      <c r="K258" s="21" t="s">
        <v>245</v>
      </c>
      <c r="L258" s="21" t="s">
        <v>1191</v>
      </c>
      <c r="M258" s="3">
        <v>42.423397334360835</v>
      </c>
      <c r="N258" s="3">
        <v>63.865020813276729</v>
      </c>
      <c r="O258" s="21" t="s">
        <v>1450</v>
      </c>
      <c r="P258" s="21">
        <v>0</v>
      </c>
      <c r="Q258" s="46">
        <v>5.9593083693133949E-3</v>
      </c>
      <c r="R258" s="46">
        <v>5.940315057660254E-3</v>
      </c>
      <c r="S258" s="46">
        <v>5.9213787259420718E-3</v>
      </c>
      <c r="T258" s="46">
        <v>5.9024992032190417E-3</v>
      </c>
      <c r="U258" s="46">
        <v>5.8836763190641822E-3</v>
      </c>
      <c r="V258" s="46">
        <v>5.241239361698887E-3</v>
      </c>
      <c r="W258" s="46">
        <v>4.1051611026414244E-3</v>
      </c>
      <c r="X258" s="46">
        <v>3.1990250832171934E-3</v>
      </c>
      <c r="Y258" s="46">
        <v>2.4762909941244268E-3</v>
      </c>
      <c r="Z258" s="46">
        <v>1.899838284664035E-3</v>
      </c>
      <c r="AA258" s="46">
        <v>1.4400596035984274E-3</v>
      </c>
      <c r="AB258" s="46">
        <v>1.0733401275804981E-3</v>
      </c>
      <c r="AC258" s="46">
        <v>7.808446735085979E-4</v>
      </c>
      <c r="AD258" s="46">
        <v>5.4755029934085045E-4</v>
      </c>
      <c r="AE258" s="46">
        <v>3.6147470650465467E-4</v>
      </c>
      <c r="AF258" s="46">
        <v>2.1306081365850521E-4</v>
      </c>
      <c r="AG258" s="46">
        <v>0</v>
      </c>
      <c r="AH258" s="46">
        <v>0</v>
      </c>
      <c r="AI258" s="46">
        <v>0</v>
      </c>
      <c r="AJ258" s="46">
        <v>0</v>
      </c>
      <c r="AK258" s="46">
        <v>4.7398369533930507E-2</v>
      </c>
      <c r="AL258" s="45">
        <v>4.7398369533930507E-2</v>
      </c>
      <c r="AM258" s="45">
        <v>5.9593083693133949E-3</v>
      </c>
      <c r="AN258" s="45">
        <v>1.1899623426973649E-2</v>
      </c>
      <c r="AO258" s="45">
        <v>1.7821002152915721E-2</v>
      </c>
      <c r="AP258" s="45">
        <v>2.3723501356134762E-2</v>
      </c>
      <c r="AQ258" s="45">
        <v>2.9607177675198944E-2</v>
      </c>
      <c r="AR258" s="45">
        <v>3.4848417036897832E-2</v>
      </c>
      <c r="AS258" s="45">
        <v>3.8953578139539258E-2</v>
      </c>
      <c r="AT258" s="45">
        <v>4.2152603222756449E-2</v>
      </c>
      <c r="AU258" s="45">
        <v>4.4628894216880877E-2</v>
      </c>
      <c r="AV258" s="45">
        <v>4.6528732501544913E-2</v>
      </c>
      <c r="AW258" s="45">
        <v>4.7398369533930507E-2</v>
      </c>
      <c r="AX258" s="45">
        <v>4.7398369533930507E-2</v>
      </c>
      <c r="AY258" s="45">
        <v>4.7398369533930507E-2</v>
      </c>
      <c r="AZ258" s="45">
        <v>4.7398369533930507E-2</v>
      </c>
      <c r="BA258" s="45">
        <v>4.7398369533930507E-2</v>
      </c>
      <c r="BB258" s="45">
        <v>4.7398369533930507E-2</v>
      </c>
      <c r="BC258" s="45">
        <v>4.7398369533930507E-2</v>
      </c>
      <c r="BD258" s="45">
        <v>4.7398369533930507E-2</v>
      </c>
      <c r="BE258" s="45">
        <v>4.7398369533930507E-2</v>
      </c>
      <c r="BF258" s="45">
        <v>4.7398369533930507E-2</v>
      </c>
    </row>
    <row r="259" spans="1:58" ht="13.5" thickBot="1" x14ac:dyDescent="0.25">
      <c r="A259" s="6" t="s">
        <v>1356</v>
      </c>
      <c r="B259" s="6" t="s">
        <v>1354</v>
      </c>
      <c r="C259" s="6" t="s">
        <v>313</v>
      </c>
      <c r="D259" s="6" t="s">
        <v>1356</v>
      </c>
      <c r="E259" s="6">
        <v>63.865020813276729</v>
      </c>
      <c r="F259" s="6" t="s">
        <v>314</v>
      </c>
      <c r="G259" s="21" t="s">
        <v>1178</v>
      </c>
      <c r="H259" s="21" t="s">
        <v>1189</v>
      </c>
      <c r="I259" s="21" t="s">
        <v>1190</v>
      </c>
      <c r="J259" s="21" t="s">
        <v>240</v>
      </c>
      <c r="K259" s="21" t="s">
        <v>247</v>
      </c>
      <c r="L259" s="21" t="s">
        <v>1192</v>
      </c>
      <c r="M259" s="3">
        <v>42.423397334360835</v>
      </c>
      <c r="N259" s="3">
        <v>63.865020813276729</v>
      </c>
      <c r="O259" s="21" t="s">
        <v>1450</v>
      </c>
      <c r="P259" s="21">
        <v>0</v>
      </c>
      <c r="Q259" s="46">
        <v>1.8308040304102866E-2</v>
      </c>
      <c r="R259" s="46">
        <v>1.8249689520135261E-2</v>
      </c>
      <c r="S259" s="46">
        <v>1.8191513788519569E-2</v>
      </c>
      <c r="T259" s="46">
        <v>1.8133512584098711E-2</v>
      </c>
      <c r="U259" s="46">
        <v>1.8075685383291122E-2</v>
      </c>
      <c r="V259" s="46">
        <v>1.6102006395834367E-2</v>
      </c>
      <c r="W259" s="46">
        <v>1.2611774767187263E-2</v>
      </c>
      <c r="X259" s="46">
        <v>9.8279660201783265E-3</v>
      </c>
      <c r="Y259" s="46">
        <v>7.6076001635640052E-3</v>
      </c>
      <c r="Z259" s="46">
        <v>5.8366363563284191E-3</v>
      </c>
      <c r="AA259" s="46">
        <v>4.4241156236773157E-3</v>
      </c>
      <c r="AB259" s="46">
        <v>3.2974890873147963E-3</v>
      </c>
      <c r="AC259" s="46">
        <v>2.398891761912051E-3</v>
      </c>
      <c r="AD259" s="46">
        <v>1.6821705351708206E-3</v>
      </c>
      <c r="AE259" s="46">
        <v>1.110513684722017E-3</v>
      </c>
      <c r="AF259" s="46">
        <v>6.5456018080404968E-4</v>
      </c>
      <c r="AG259" s="46">
        <v>0</v>
      </c>
      <c r="AH259" s="46">
        <v>0</v>
      </c>
      <c r="AI259" s="46">
        <v>0</v>
      </c>
      <c r="AJ259" s="46">
        <v>0</v>
      </c>
      <c r="AK259" s="46">
        <v>0.1456161027417921</v>
      </c>
      <c r="AL259" s="45">
        <v>0.1456161027417921</v>
      </c>
      <c r="AM259" s="45">
        <v>1.8308040304102866E-2</v>
      </c>
      <c r="AN259" s="45">
        <v>3.6557729824238126E-2</v>
      </c>
      <c r="AO259" s="45">
        <v>5.4749243612757695E-2</v>
      </c>
      <c r="AP259" s="45">
        <v>7.2882756196856413E-2</v>
      </c>
      <c r="AQ259" s="45">
        <v>9.0958441580147542E-2</v>
      </c>
      <c r="AR259" s="45">
        <v>0.10706044797598191</v>
      </c>
      <c r="AS259" s="45">
        <v>0.11967222274316917</v>
      </c>
      <c r="AT259" s="45">
        <v>0.12950018876334751</v>
      </c>
      <c r="AU259" s="45">
        <v>0.13710778892691153</v>
      </c>
      <c r="AV259" s="45">
        <v>0.14294442528323995</v>
      </c>
      <c r="AW259" s="45">
        <v>0.1456161027417921</v>
      </c>
      <c r="AX259" s="45">
        <v>0.1456161027417921</v>
      </c>
      <c r="AY259" s="45">
        <v>0.1456161027417921</v>
      </c>
      <c r="AZ259" s="45">
        <v>0.1456161027417921</v>
      </c>
      <c r="BA259" s="45">
        <v>0.1456161027417921</v>
      </c>
      <c r="BB259" s="45">
        <v>0.1456161027417921</v>
      </c>
      <c r="BC259" s="45">
        <v>0.1456161027417921</v>
      </c>
      <c r="BD259" s="45">
        <v>0.1456161027417921</v>
      </c>
      <c r="BE259" s="45">
        <v>0.1456161027417921</v>
      </c>
      <c r="BF259" s="45">
        <v>0.1456161027417921</v>
      </c>
    </row>
    <row r="260" spans="1:58" ht="13.5" thickBot="1" x14ac:dyDescent="0.25">
      <c r="A260" s="6" t="s">
        <v>1356</v>
      </c>
      <c r="B260" s="6" t="s">
        <v>1354</v>
      </c>
      <c r="C260" s="6" t="s">
        <v>313</v>
      </c>
      <c r="D260" s="6" t="s">
        <v>1356</v>
      </c>
      <c r="E260" s="6">
        <v>63.858494976143739</v>
      </c>
      <c r="F260" s="6" t="s">
        <v>314</v>
      </c>
      <c r="G260" s="21" t="s">
        <v>1178</v>
      </c>
      <c r="H260" s="21" t="s">
        <v>1189</v>
      </c>
      <c r="I260" s="21" t="s">
        <v>1190</v>
      </c>
      <c r="J260" s="21" t="s">
        <v>240</v>
      </c>
      <c r="K260" s="21" t="s">
        <v>249</v>
      </c>
      <c r="L260" s="21" t="s">
        <v>1193</v>
      </c>
      <c r="M260" s="3">
        <v>42.423397334360835</v>
      </c>
      <c r="N260" s="3">
        <v>63.858494976143739</v>
      </c>
      <c r="O260" s="21" t="s">
        <v>1450</v>
      </c>
      <c r="P260" s="21">
        <v>0</v>
      </c>
      <c r="Q260" s="46">
        <v>2.0340362633620275E-2</v>
      </c>
      <c r="R260" s="46">
        <v>2.0275534498760253E-2</v>
      </c>
      <c r="S260" s="46">
        <v>2.0210900848304819E-2</v>
      </c>
      <c r="T260" s="46">
        <v>2.014646109880075E-2</v>
      </c>
      <c r="U260" s="46">
        <v>2.0082214668545185E-2</v>
      </c>
      <c r="V260" s="46">
        <v>1.7889443314517188E-2</v>
      </c>
      <c r="W260" s="46">
        <v>1.4011771219481235E-2</v>
      </c>
      <c r="X260" s="46">
        <v>1.0918939956480552E-2</v>
      </c>
      <c r="Y260" s="46">
        <v>8.452097741111211E-3</v>
      </c>
      <c r="Z260" s="46">
        <v>6.4845443901326225E-3</v>
      </c>
      <c r="AA260" s="46">
        <v>4.9152238373921025E-3</v>
      </c>
      <c r="AB260" s="46">
        <v>3.6635337645262644E-3</v>
      </c>
      <c r="AC260" s="46">
        <v>2.665185762408471E-3</v>
      </c>
      <c r="AD260" s="46">
        <v>1.8689033959193189E-3</v>
      </c>
      <c r="AE260" s="46">
        <v>1.2337885804075714E-3</v>
      </c>
      <c r="AF260" s="46">
        <v>7.2722100355540132E-4</v>
      </c>
      <c r="AG260" s="46">
        <v>0</v>
      </c>
      <c r="AH260" s="46">
        <v>0</v>
      </c>
      <c r="AI260" s="46">
        <v>0</v>
      </c>
      <c r="AJ260" s="46">
        <v>0</v>
      </c>
      <c r="AK260" s="46">
        <v>0.16178052297595144</v>
      </c>
      <c r="AL260" s="45">
        <v>0.16178052297595144</v>
      </c>
      <c r="AM260" s="45">
        <v>2.0340362633620275E-2</v>
      </c>
      <c r="AN260" s="45">
        <v>4.0615897132380528E-2</v>
      </c>
      <c r="AO260" s="45">
        <v>6.0826797980685347E-2</v>
      </c>
      <c r="AP260" s="45">
        <v>8.0973259079486104E-2</v>
      </c>
      <c r="AQ260" s="45">
        <v>0.10105547374803128</v>
      </c>
      <c r="AR260" s="45">
        <v>0.11894491706254848</v>
      </c>
      <c r="AS260" s="45">
        <v>0.13295668828202972</v>
      </c>
      <c r="AT260" s="45">
        <v>0.14387562823851027</v>
      </c>
      <c r="AU260" s="45">
        <v>0.15232772597962149</v>
      </c>
      <c r="AV260" s="45">
        <v>0.15881227036975412</v>
      </c>
      <c r="AW260" s="45">
        <v>0.16178052297595144</v>
      </c>
      <c r="AX260" s="45">
        <v>0.16178052297595144</v>
      </c>
      <c r="AY260" s="45">
        <v>0.16178052297595144</v>
      </c>
      <c r="AZ260" s="45">
        <v>0.16178052297595144</v>
      </c>
      <c r="BA260" s="45">
        <v>0.16178052297595144</v>
      </c>
      <c r="BB260" s="45">
        <v>0.16178052297595144</v>
      </c>
      <c r="BC260" s="45">
        <v>0.16178052297595144</v>
      </c>
      <c r="BD260" s="45">
        <v>0.16178052297595144</v>
      </c>
      <c r="BE260" s="45">
        <v>0.16178052297595144</v>
      </c>
      <c r="BF260" s="45">
        <v>0.16178052297595144</v>
      </c>
    </row>
    <row r="261" spans="1:58" ht="13.5" thickBot="1" x14ac:dyDescent="0.25">
      <c r="A261" s="6" t="s">
        <v>1351</v>
      </c>
      <c r="B261" s="6" t="s">
        <v>1141</v>
      </c>
      <c r="C261" s="6" t="s">
        <v>313</v>
      </c>
      <c r="D261" s="6" t="s">
        <v>1351</v>
      </c>
      <c r="E261" s="6">
        <v>10.549827952223758</v>
      </c>
      <c r="F261" s="6" t="s">
        <v>314</v>
      </c>
      <c r="G261" s="21" t="s">
        <v>1178</v>
      </c>
      <c r="H261" s="21" t="s">
        <v>1189</v>
      </c>
      <c r="I261" s="21" t="s">
        <v>1190</v>
      </c>
      <c r="J261" s="21" t="s">
        <v>240</v>
      </c>
      <c r="K261" s="21" t="s">
        <v>1194</v>
      </c>
      <c r="L261" s="21" t="s">
        <v>1195</v>
      </c>
      <c r="M261" s="3">
        <v>6.5731619689313892</v>
      </c>
      <c r="N261" s="3">
        <v>10.549827952223758</v>
      </c>
      <c r="O261" s="21" t="s">
        <v>1451</v>
      </c>
      <c r="P261" s="21">
        <v>0</v>
      </c>
      <c r="Q261" s="46">
        <v>0.11886565492099059</v>
      </c>
      <c r="R261" s="46">
        <v>0.11828579321829018</v>
      </c>
      <c r="S261" s="46">
        <v>0.11770859887942216</v>
      </c>
      <c r="T261" s="46">
        <v>0.11713405963451302</v>
      </c>
      <c r="U261" s="46">
        <v>0.1165621632701304</v>
      </c>
      <c r="V261" s="46">
        <v>0.10367448416908154</v>
      </c>
      <c r="W261" s="46">
        <v>8.1093354087391795E-2</v>
      </c>
      <c r="X261" s="46">
        <v>6.3111548580740667E-2</v>
      </c>
      <c r="Y261" s="46">
        <v>4.8792277219684217E-2</v>
      </c>
      <c r="Z261" s="46">
        <v>3.7389555049447777E-2</v>
      </c>
      <c r="AA261" s="46">
        <v>2.8309339330845066E-2</v>
      </c>
      <c r="AB261" s="46">
        <v>2.1078581949807353E-2</v>
      </c>
      <c r="AC261" s="46">
        <v>1.5320585232139416E-2</v>
      </c>
      <c r="AD261" s="46">
        <v>1.0735377285926089E-2</v>
      </c>
      <c r="AE261" s="46">
        <v>7.0840844941974816E-3</v>
      </c>
      <c r="AF261" s="46">
        <v>4.1764870182881631E-3</v>
      </c>
      <c r="AG261" s="46">
        <v>0</v>
      </c>
      <c r="AH261" s="46">
        <v>0</v>
      </c>
      <c r="AI261" s="46">
        <v>0</v>
      </c>
      <c r="AJ261" s="46">
        <v>0</v>
      </c>
      <c r="AK261" s="46">
        <v>0.91677519904313964</v>
      </c>
      <c r="AL261" s="45">
        <v>0.91677519904313964</v>
      </c>
      <c r="AM261" s="45">
        <v>0.11886565492099059</v>
      </c>
      <c r="AN261" s="45">
        <v>0.23715144813928077</v>
      </c>
      <c r="AO261" s="45">
        <v>0.35486004701870294</v>
      </c>
      <c r="AP261" s="45">
        <v>0.47199410665321595</v>
      </c>
      <c r="AQ261" s="45">
        <v>0.58855626992334631</v>
      </c>
      <c r="AR261" s="45">
        <v>0.69223075409242785</v>
      </c>
      <c r="AS261" s="45">
        <v>0.77332410817981967</v>
      </c>
      <c r="AT261" s="45">
        <v>0.83643565676056031</v>
      </c>
      <c r="AU261" s="45">
        <v>0.88522793398024457</v>
      </c>
      <c r="AV261" s="45">
        <v>0.91677519904313964</v>
      </c>
      <c r="AW261" s="45">
        <v>0.91677519904313964</v>
      </c>
      <c r="AX261" s="45">
        <v>0.91677519904313964</v>
      </c>
      <c r="AY261" s="45">
        <v>0.91677519904313964</v>
      </c>
      <c r="AZ261" s="45">
        <v>0.91677519904313964</v>
      </c>
      <c r="BA261" s="45">
        <v>0.91677519904313964</v>
      </c>
      <c r="BB261" s="45">
        <v>0.91677519904313964</v>
      </c>
      <c r="BC261" s="45">
        <v>0.91677519904313964</v>
      </c>
      <c r="BD261" s="45">
        <v>0.91677519904313964</v>
      </c>
      <c r="BE261" s="45">
        <v>0.91677519904313964</v>
      </c>
      <c r="BF261" s="45">
        <v>0.91677519904313964</v>
      </c>
    </row>
    <row r="262" spans="1:58" ht="13.5" thickBot="1" x14ac:dyDescent="0.25">
      <c r="A262" s="6" t="s">
        <v>1351</v>
      </c>
      <c r="B262" s="6" t="s">
        <v>1141</v>
      </c>
      <c r="C262" s="6" t="s">
        <v>313</v>
      </c>
      <c r="D262" s="6" t="s">
        <v>1351</v>
      </c>
      <c r="E262" s="6">
        <v>10.478090631579496</v>
      </c>
      <c r="F262" s="6" t="s">
        <v>314</v>
      </c>
      <c r="G262" s="21" t="s">
        <v>1178</v>
      </c>
      <c r="H262" s="21" t="s">
        <v>1189</v>
      </c>
      <c r="I262" s="21" t="s">
        <v>1190</v>
      </c>
      <c r="J262" s="21" t="s">
        <v>240</v>
      </c>
      <c r="K262" s="21" t="s">
        <v>253</v>
      </c>
      <c r="L262" s="21" t="s">
        <v>1196</v>
      </c>
      <c r="M262" s="3">
        <v>6.5302963341213474</v>
      </c>
      <c r="N262" s="3">
        <v>10.478090631579496</v>
      </c>
      <c r="O262" s="21" t="s">
        <v>1451</v>
      </c>
      <c r="P262" s="21">
        <v>0</v>
      </c>
      <c r="Q262" s="46">
        <v>9.5992482721862823E-2</v>
      </c>
      <c r="R262" s="46">
        <v>9.5524203095468385E-2</v>
      </c>
      <c r="S262" s="46">
        <v>9.5058077555355266E-2</v>
      </c>
      <c r="T262" s="46">
        <v>9.4594096192726712E-2</v>
      </c>
      <c r="U262" s="46">
        <v>9.4132249144366228E-2</v>
      </c>
      <c r="V262" s="46">
        <v>8.3724530327230581E-2</v>
      </c>
      <c r="W262" s="46">
        <v>6.5488659413571459E-2</v>
      </c>
      <c r="X262" s="46">
        <v>5.0967070687606392E-2</v>
      </c>
      <c r="Y262" s="46">
        <v>3.9403239153345912E-2</v>
      </c>
      <c r="Z262" s="46">
        <v>3.0194728825983619E-2</v>
      </c>
      <c r="AA262" s="46">
        <v>2.2861807882098455E-2</v>
      </c>
      <c r="AB262" s="46">
        <v>1.702245627606383E-2</v>
      </c>
      <c r="AC262" s="46">
        <v>1.237246380514634E-2</v>
      </c>
      <c r="AD262" s="46">
        <v>8.6695818007053258E-3</v>
      </c>
      <c r="AE262" s="46">
        <v>5.7209028029288518E-3</v>
      </c>
      <c r="AF262" s="46">
        <v>3.372810743419493E-3</v>
      </c>
      <c r="AG262" s="46">
        <v>0</v>
      </c>
      <c r="AH262" s="46">
        <v>0</v>
      </c>
      <c r="AI262" s="46">
        <v>0</v>
      </c>
      <c r="AJ262" s="46">
        <v>0</v>
      </c>
      <c r="AK262" s="46">
        <v>0.74036127182806877</v>
      </c>
      <c r="AL262" s="45">
        <v>0.74036127182806877</v>
      </c>
      <c r="AM262" s="45">
        <v>9.5992482721862823E-2</v>
      </c>
      <c r="AN262" s="45">
        <v>0.19151668581733122</v>
      </c>
      <c r="AO262" s="45">
        <v>0.2865747633726865</v>
      </c>
      <c r="AP262" s="45">
        <v>0.38116885956541324</v>
      </c>
      <c r="AQ262" s="45">
        <v>0.47530110870977949</v>
      </c>
      <c r="AR262" s="45">
        <v>0.55902563903701008</v>
      </c>
      <c r="AS262" s="45">
        <v>0.6245142984505816</v>
      </c>
      <c r="AT262" s="45">
        <v>0.67548136913818801</v>
      </c>
      <c r="AU262" s="45">
        <v>0.71488460829153389</v>
      </c>
      <c r="AV262" s="45">
        <v>0.74036127182806877</v>
      </c>
      <c r="AW262" s="45">
        <v>0.74036127182806877</v>
      </c>
      <c r="AX262" s="45">
        <v>0.74036127182806877</v>
      </c>
      <c r="AY262" s="45">
        <v>0.74036127182806877</v>
      </c>
      <c r="AZ262" s="45">
        <v>0.74036127182806877</v>
      </c>
      <c r="BA262" s="45">
        <v>0.74036127182806877</v>
      </c>
      <c r="BB262" s="45">
        <v>0.74036127182806877</v>
      </c>
      <c r="BC262" s="45">
        <v>0.74036127182806877</v>
      </c>
      <c r="BD262" s="45">
        <v>0.74036127182806877</v>
      </c>
      <c r="BE262" s="45">
        <v>0.74036127182806877</v>
      </c>
      <c r="BF262" s="45">
        <v>0.74036127182806877</v>
      </c>
    </row>
    <row r="263" spans="1:58" ht="13.5" thickBot="1" x14ac:dyDescent="0.25">
      <c r="A263" s="6" t="s">
        <v>1137</v>
      </c>
      <c r="B263" s="6" t="s">
        <v>1351</v>
      </c>
      <c r="C263" s="6" t="s">
        <v>313</v>
      </c>
      <c r="D263" s="6" t="s">
        <v>1137</v>
      </c>
      <c r="E263" s="6">
        <v>18.556930920208274</v>
      </c>
      <c r="F263" s="6" t="s">
        <v>314</v>
      </c>
      <c r="G263" s="21" t="s">
        <v>1178</v>
      </c>
      <c r="H263" s="21" t="s">
        <v>1189</v>
      </c>
      <c r="I263" s="21" t="s">
        <v>1190</v>
      </c>
      <c r="J263" s="21" t="s">
        <v>240</v>
      </c>
      <c r="K263" s="21" t="s">
        <v>255</v>
      </c>
      <c r="L263" s="21" t="s">
        <v>1197</v>
      </c>
      <c r="M263" s="3">
        <v>11.990410630333441</v>
      </c>
      <c r="N263" s="3">
        <v>18.556930920208274</v>
      </c>
      <c r="O263" s="21" t="s">
        <v>1451</v>
      </c>
      <c r="P263" s="21">
        <v>0</v>
      </c>
      <c r="Q263" s="46">
        <v>2.1985247339665701E-2</v>
      </c>
      <c r="R263" s="46">
        <v>2.1877996822557613E-2</v>
      </c>
      <c r="S263" s="46">
        <v>2.177123965782821E-2</v>
      </c>
      <c r="T263" s="46">
        <v>2.1664973576056585E-2</v>
      </c>
      <c r="U263" s="46">
        <v>2.1559196318261087E-2</v>
      </c>
      <c r="V263" s="46">
        <v>1.9175506825622246E-2</v>
      </c>
      <c r="W263" s="46">
        <v>1.4998928398614856E-2</v>
      </c>
      <c r="X263" s="46">
        <v>1.1673035465620334E-2</v>
      </c>
      <c r="Y263" s="46">
        <v>9.0245604052181325E-3</v>
      </c>
      <c r="Z263" s="46">
        <v>6.9155267451186586E-3</v>
      </c>
      <c r="AA263" s="46">
        <v>5.2360610609082422E-3</v>
      </c>
      <c r="AB263" s="46">
        <v>3.8986689472578035E-3</v>
      </c>
      <c r="AC263" s="46">
        <v>2.8336768593156874E-3</v>
      </c>
      <c r="AD263" s="46">
        <v>1.9856023598456207E-3</v>
      </c>
      <c r="AE263" s="46">
        <v>1.3102636744276176E-3</v>
      </c>
      <c r="AF263" s="46">
        <v>7.7247797245555221E-4</v>
      </c>
      <c r="AG263" s="46">
        <v>0</v>
      </c>
      <c r="AH263" s="46">
        <v>0</v>
      </c>
      <c r="AI263" s="46">
        <v>0</v>
      </c>
      <c r="AJ263" s="46">
        <v>0</v>
      </c>
      <c r="AK263" s="46">
        <v>0.16956562868586347</v>
      </c>
      <c r="AL263" s="45">
        <v>0.16956562868586347</v>
      </c>
      <c r="AM263" s="45">
        <v>2.1985247339665701E-2</v>
      </c>
      <c r="AN263" s="45">
        <v>4.3863244162223314E-2</v>
      </c>
      <c r="AO263" s="45">
        <v>6.563448382005152E-2</v>
      </c>
      <c r="AP263" s="45">
        <v>8.7299457396108102E-2</v>
      </c>
      <c r="AQ263" s="45">
        <v>0.10885865371436919</v>
      </c>
      <c r="AR263" s="45">
        <v>0.12803416053999145</v>
      </c>
      <c r="AS263" s="45">
        <v>0.14303308893860631</v>
      </c>
      <c r="AT263" s="45">
        <v>0.15470612440422665</v>
      </c>
      <c r="AU263" s="45">
        <v>0.16373068480944478</v>
      </c>
      <c r="AV263" s="45">
        <v>0.16956562868586347</v>
      </c>
      <c r="AW263" s="45">
        <v>0.16956562868586347</v>
      </c>
      <c r="AX263" s="45">
        <v>0.16956562868586347</v>
      </c>
      <c r="AY263" s="45">
        <v>0.16956562868586347</v>
      </c>
      <c r="AZ263" s="45">
        <v>0.16956562868586347</v>
      </c>
      <c r="BA263" s="45">
        <v>0.16956562868586347</v>
      </c>
      <c r="BB263" s="45">
        <v>0.16956562868586347</v>
      </c>
      <c r="BC263" s="45">
        <v>0.16956562868586347</v>
      </c>
      <c r="BD263" s="45">
        <v>0.16956562868586347</v>
      </c>
      <c r="BE263" s="45">
        <v>0.16956562868586347</v>
      </c>
      <c r="BF263" s="45">
        <v>0.16956562868586347</v>
      </c>
    </row>
    <row r="264" spans="1:58" ht="13.5" thickBot="1" x14ac:dyDescent="0.25">
      <c r="A264" s="6" t="s">
        <v>1137</v>
      </c>
      <c r="B264" s="6" t="s">
        <v>1351</v>
      </c>
      <c r="C264" s="6" t="s">
        <v>313</v>
      </c>
      <c r="D264" s="6" t="s">
        <v>1137</v>
      </c>
      <c r="E264" s="6">
        <v>18.556930920208274</v>
      </c>
      <c r="F264" s="6" t="s">
        <v>314</v>
      </c>
      <c r="G264" s="21" t="s">
        <v>1178</v>
      </c>
      <c r="H264" s="21" t="s">
        <v>1189</v>
      </c>
      <c r="I264" s="21" t="s">
        <v>1190</v>
      </c>
      <c r="J264" s="21" t="s">
        <v>240</v>
      </c>
      <c r="K264" s="21" t="s">
        <v>257</v>
      </c>
      <c r="L264" s="21" t="s">
        <v>1198</v>
      </c>
      <c r="M264" s="3">
        <v>11.990410630333441</v>
      </c>
      <c r="N264" s="3">
        <v>18.556930920208274</v>
      </c>
      <c r="O264" s="21" t="s">
        <v>1451</v>
      </c>
      <c r="P264" s="21">
        <v>0</v>
      </c>
      <c r="Q264" s="46">
        <v>2.1230825043788294E-2</v>
      </c>
      <c r="R264" s="46">
        <v>2.1127254821020344E-2</v>
      </c>
      <c r="S264" s="46">
        <v>2.1024161021277129E-2</v>
      </c>
      <c r="T264" s="46">
        <v>2.0921541453012723E-2</v>
      </c>
      <c r="U264" s="46">
        <v>2.0819393934762336E-2</v>
      </c>
      <c r="V264" s="46">
        <v>1.8517500588053175E-2</v>
      </c>
      <c r="W264" s="46">
        <v>1.4484241171158997E-2</v>
      </c>
      <c r="X264" s="46">
        <v>1.1272476032297824E-2</v>
      </c>
      <c r="Y264" s="46">
        <v>8.7148832169198966E-3</v>
      </c>
      <c r="Z264" s="46">
        <v>6.6782209061781467E-3</v>
      </c>
      <c r="AA264" s="46">
        <v>5.0563859748882743E-3</v>
      </c>
      <c r="AB264" s="46">
        <v>3.7648863824035262E-3</v>
      </c>
      <c r="AC264" s="46">
        <v>2.7364394269160683E-3</v>
      </c>
      <c r="AD264" s="46">
        <v>1.9174665473222986E-3</v>
      </c>
      <c r="AE264" s="46">
        <v>1.2653020638441867E-3</v>
      </c>
      <c r="AF264" s="46">
        <v>7.4597044236089649E-4</v>
      </c>
      <c r="AG264" s="46">
        <v>0</v>
      </c>
      <c r="AH264" s="46">
        <v>0</v>
      </c>
      <c r="AI264" s="46">
        <v>0</v>
      </c>
      <c r="AJ264" s="46">
        <v>0</v>
      </c>
      <c r="AK264" s="46">
        <v>0.16374699544882515</v>
      </c>
      <c r="AL264" s="45">
        <v>0.16374699544882515</v>
      </c>
      <c r="AM264" s="45">
        <v>2.1230825043788294E-2</v>
      </c>
      <c r="AN264" s="45">
        <v>4.2358079864808634E-2</v>
      </c>
      <c r="AO264" s="45">
        <v>6.3382240886085767E-2</v>
      </c>
      <c r="AP264" s="45">
        <v>8.4303782339098493E-2</v>
      </c>
      <c r="AQ264" s="45">
        <v>0.10512317627386084</v>
      </c>
      <c r="AR264" s="45">
        <v>0.12364067686191402</v>
      </c>
      <c r="AS264" s="45">
        <v>0.138124918033073</v>
      </c>
      <c r="AT264" s="45">
        <v>0.14939739406537084</v>
      </c>
      <c r="AU264" s="45">
        <v>0.15811227728229074</v>
      </c>
      <c r="AV264" s="45">
        <v>0.16374699544882515</v>
      </c>
      <c r="AW264" s="45">
        <v>0.16374699544882515</v>
      </c>
      <c r="AX264" s="45">
        <v>0.16374699544882515</v>
      </c>
      <c r="AY264" s="45">
        <v>0.16374699544882515</v>
      </c>
      <c r="AZ264" s="45">
        <v>0.16374699544882515</v>
      </c>
      <c r="BA264" s="45">
        <v>0.16374699544882515</v>
      </c>
      <c r="BB264" s="45">
        <v>0.16374699544882515</v>
      </c>
      <c r="BC264" s="45">
        <v>0.16374699544882515</v>
      </c>
      <c r="BD264" s="45">
        <v>0.16374699544882515</v>
      </c>
      <c r="BE264" s="45">
        <v>0.16374699544882515</v>
      </c>
      <c r="BF264" s="45">
        <v>0.16374699544882515</v>
      </c>
    </row>
    <row r="265" spans="1:58" ht="13.5" thickBot="1" x14ac:dyDescent="0.25">
      <c r="A265" s="6" t="s">
        <v>1350</v>
      </c>
      <c r="B265" s="6" t="s">
        <v>1350</v>
      </c>
      <c r="C265" s="6" t="s">
        <v>313</v>
      </c>
      <c r="D265" s="6" t="s">
        <v>1350</v>
      </c>
      <c r="E265" s="6">
        <v>0</v>
      </c>
      <c r="F265" s="6" t="s">
        <v>314</v>
      </c>
      <c r="G265" s="21" t="s">
        <v>1178</v>
      </c>
      <c r="H265" s="21" t="s">
        <v>1189</v>
      </c>
      <c r="I265" s="21" t="s">
        <v>1190</v>
      </c>
      <c r="J265" s="21" t="s">
        <v>240</v>
      </c>
      <c r="K265" s="21" t="s">
        <v>259</v>
      </c>
      <c r="L265" s="21" t="s">
        <v>1199</v>
      </c>
      <c r="M265" s="3">
        <v>0</v>
      </c>
      <c r="N265" s="3">
        <v>0</v>
      </c>
      <c r="O265" s="21" t="s">
        <v>1452</v>
      </c>
      <c r="P265" s="21">
        <v>0</v>
      </c>
      <c r="Q265" s="46">
        <v>0</v>
      </c>
      <c r="R265" s="46">
        <v>0</v>
      </c>
      <c r="S265" s="46">
        <v>0</v>
      </c>
      <c r="T265" s="46">
        <v>0</v>
      </c>
      <c r="U265" s="46">
        <v>0</v>
      </c>
      <c r="V265" s="46">
        <v>0</v>
      </c>
      <c r="W265" s="46">
        <v>0</v>
      </c>
      <c r="X265" s="46">
        <v>0</v>
      </c>
      <c r="Y265" s="46">
        <v>0</v>
      </c>
      <c r="Z265" s="46">
        <v>0</v>
      </c>
      <c r="AA265" s="46">
        <v>0</v>
      </c>
      <c r="AB265" s="46">
        <v>0</v>
      </c>
      <c r="AC265" s="46">
        <v>0</v>
      </c>
      <c r="AD265" s="46">
        <v>0</v>
      </c>
      <c r="AE265" s="46">
        <v>0</v>
      </c>
      <c r="AF265" s="46">
        <v>0</v>
      </c>
      <c r="AG265" s="46">
        <v>0</v>
      </c>
      <c r="AH265" s="46">
        <v>0</v>
      </c>
      <c r="AI265" s="46">
        <v>0</v>
      </c>
      <c r="AJ265" s="46">
        <v>0</v>
      </c>
      <c r="AK265" s="46">
        <v>0</v>
      </c>
      <c r="AL265" s="45">
        <v>0</v>
      </c>
      <c r="AM265" s="45">
        <v>0</v>
      </c>
      <c r="AN265" s="45">
        <v>0</v>
      </c>
      <c r="AO265" s="45">
        <v>0</v>
      </c>
      <c r="AP265" s="45">
        <v>0</v>
      </c>
      <c r="AQ265" s="45">
        <v>0</v>
      </c>
      <c r="AR265" s="45">
        <v>0</v>
      </c>
      <c r="AS265" s="45">
        <v>0</v>
      </c>
      <c r="AT265" s="45">
        <v>0</v>
      </c>
      <c r="AU265" s="45">
        <v>0</v>
      </c>
      <c r="AV265" s="45">
        <v>0</v>
      </c>
      <c r="AW265" s="45">
        <v>0</v>
      </c>
      <c r="AX265" s="45">
        <v>0</v>
      </c>
      <c r="AY265" s="45">
        <v>0</v>
      </c>
      <c r="AZ265" s="45">
        <v>0</v>
      </c>
      <c r="BA265" s="45">
        <v>0</v>
      </c>
      <c r="BB265" s="45">
        <v>0</v>
      </c>
      <c r="BC265" s="45">
        <v>0</v>
      </c>
      <c r="BD265" s="45">
        <v>0</v>
      </c>
      <c r="BE265" s="45">
        <v>0</v>
      </c>
      <c r="BF265" s="45">
        <v>0</v>
      </c>
    </row>
    <row r="266" spans="1:58" ht="13.5" thickBot="1" x14ac:dyDescent="0.25">
      <c r="A266" s="6" t="s">
        <v>1350</v>
      </c>
      <c r="B266" s="6" t="s">
        <v>1350</v>
      </c>
      <c r="C266" s="6" t="s">
        <v>313</v>
      </c>
      <c r="D266" s="6" t="s">
        <v>1350</v>
      </c>
      <c r="E266" s="6">
        <v>0</v>
      </c>
      <c r="F266" s="6" t="s">
        <v>314</v>
      </c>
      <c r="G266" s="21" t="s">
        <v>1178</v>
      </c>
      <c r="H266" s="21" t="s">
        <v>1189</v>
      </c>
      <c r="I266" s="21" t="s">
        <v>1190</v>
      </c>
      <c r="J266" s="21" t="s">
        <v>240</v>
      </c>
      <c r="K266" s="21" t="s">
        <v>261</v>
      </c>
      <c r="L266" s="21" t="s">
        <v>1200</v>
      </c>
      <c r="M266" s="3">
        <v>0</v>
      </c>
      <c r="N266" s="3">
        <v>0</v>
      </c>
      <c r="O266" s="21" t="s">
        <v>1453</v>
      </c>
      <c r="P266" s="21">
        <v>0</v>
      </c>
      <c r="Q266" s="46">
        <v>0</v>
      </c>
      <c r="R266" s="46">
        <v>0</v>
      </c>
      <c r="S266" s="46">
        <v>0</v>
      </c>
      <c r="T266" s="46">
        <v>0</v>
      </c>
      <c r="U266" s="46">
        <v>0</v>
      </c>
      <c r="V266" s="46">
        <v>0</v>
      </c>
      <c r="W266" s="46">
        <v>0</v>
      </c>
      <c r="X266" s="46">
        <v>0</v>
      </c>
      <c r="Y266" s="46">
        <v>0</v>
      </c>
      <c r="Z266" s="46">
        <v>0</v>
      </c>
      <c r="AA266" s="46">
        <v>0</v>
      </c>
      <c r="AB266" s="46">
        <v>0</v>
      </c>
      <c r="AC266" s="46">
        <v>0</v>
      </c>
      <c r="AD266" s="46">
        <v>0</v>
      </c>
      <c r="AE266" s="46">
        <v>0</v>
      </c>
      <c r="AF266" s="46">
        <v>0</v>
      </c>
      <c r="AG266" s="46">
        <v>0</v>
      </c>
      <c r="AH266" s="46">
        <v>0</v>
      </c>
      <c r="AI266" s="46">
        <v>0</v>
      </c>
      <c r="AJ266" s="46">
        <v>0</v>
      </c>
      <c r="AK266" s="46">
        <v>0</v>
      </c>
      <c r="AL266" s="45">
        <v>0</v>
      </c>
      <c r="AM266" s="45">
        <v>0</v>
      </c>
      <c r="AN266" s="45">
        <v>0</v>
      </c>
      <c r="AO266" s="45">
        <v>0</v>
      </c>
      <c r="AP266" s="45">
        <v>0</v>
      </c>
      <c r="AQ266" s="45">
        <v>0</v>
      </c>
      <c r="AR266" s="45">
        <v>0</v>
      </c>
      <c r="AS266" s="45">
        <v>0</v>
      </c>
      <c r="AT266" s="45">
        <v>0</v>
      </c>
      <c r="AU266" s="45">
        <v>0</v>
      </c>
      <c r="AV266" s="45">
        <v>0</v>
      </c>
      <c r="AW266" s="45">
        <v>0</v>
      </c>
      <c r="AX266" s="45">
        <v>0</v>
      </c>
      <c r="AY266" s="45">
        <v>0</v>
      </c>
      <c r="AZ266" s="45">
        <v>0</v>
      </c>
      <c r="BA266" s="45">
        <v>0</v>
      </c>
      <c r="BB266" s="45">
        <v>0</v>
      </c>
      <c r="BC266" s="45">
        <v>0</v>
      </c>
      <c r="BD266" s="45">
        <v>0</v>
      </c>
      <c r="BE266" s="45">
        <v>0</v>
      </c>
      <c r="BF266" s="45">
        <v>0</v>
      </c>
    </row>
    <row r="267" spans="1:58" ht="13.5" thickBot="1" x14ac:dyDescent="0.25">
      <c r="A267" s="6" t="s">
        <v>1138</v>
      </c>
      <c r="B267" s="6" t="s">
        <v>1142</v>
      </c>
      <c r="C267" s="6" t="s">
        <v>313</v>
      </c>
      <c r="D267" s="6" t="s">
        <v>1138</v>
      </c>
      <c r="E267" s="6">
        <v>39.340238464349063</v>
      </c>
      <c r="F267" s="6" t="s">
        <v>314</v>
      </c>
      <c r="G267" s="21" t="s">
        <v>1178</v>
      </c>
      <c r="H267" s="21" t="s">
        <v>1189</v>
      </c>
      <c r="I267" s="21" t="s">
        <v>1190</v>
      </c>
      <c r="J267" s="21" t="s">
        <v>240</v>
      </c>
      <c r="K267" s="21" t="s">
        <v>263</v>
      </c>
      <c r="L267" s="21" t="s">
        <v>1201</v>
      </c>
      <c r="M267" s="3">
        <v>26.765430895284691</v>
      </c>
      <c r="N267" s="3">
        <v>39.340238464349063</v>
      </c>
      <c r="O267" s="21" t="s">
        <v>1454</v>
      </c>
      <c r="P267" s="21">
        <v>0</v>
      </c>
      <c r="Q267" s="46">
        <v>1.7607958445535171E-3</v>
      </c>
      <c r="R267" s="46">
        <v>1.7538798715926935E-3</v>
      </c>
      <c r="S267" s="46">
        <v>1.7469894877318246E-3</v>
      </c>
      <c r="T267" s="46">
        <v>1.7401245982912412E-3</v>
      </c>
      <c r="U267" s="46">
        <v>1.7332851089415877E-3</v>
      </c>
      <c r="V267" s="46">
        <v>1.5429852294572594E-3</v>
      </c>
      <c r="W267" s="46">
        <v>1.2078229172678007E-3</v>
      </c>
      <c r="X267" s="46">
        <v>9.4068514796031427E-4</v>
      </c>
      <c r="Y267" s="46">
        <v>7.2776566031147543E-4</v>
      </c>
      <c r="Z267" s="46">
        <v>5.5806031187584479E-4</v>
      </c>
      <c r="AA267" s="46">
        <v>4.2279836095870997E-4</v>
      </c>
      <c r="AB267" s="46">
        <v>3.1498917559971663E-4</v>
      </c>
      <c r="AC267" s="46">
        <v>2.2906094250118469E-4</v>
      </c>
      <c r="AD267" s="46">
        <v>1.6057270359233088E-4</v>
      </c>
      <c r="AE267" s="46">
        <v>1.0598483765241789E-4</v>
      </c>
      <c r="AF267" s="46">
        <v>6.2476124983669752E-5</v>
      </c>
      <c r="AG267" s="46">
        <v>0</v>
      </c>
      <c r="AH267" s="46">
        <v>0</v>
      </c>
      <c r="AI267" s="46">
        <v>0</v>
      </c>
      <c r="AJ267" s="46">
        <v>0</v>
      </c>
      <c r="AK267" s="46">
        <v>1.3817599228633841E-2</v>
      </c>
      <c r="AL267" s="45">
        <v>1.3817599228633841E-2</v>
      </c>
      <c r="AM267" s="45">
        <v>1.7607958445535171E-3</v>
      </c>
      <c r="AN267" s="45">
        <v>3.5146757161462106E-3</v>
      </c>
      <c r="AO267" s="45">
        <v>5.2616652038780347E-3</v>
      </c>
      <c r="AP267" s="45">
        <v>7.0017898021692759E-3</v>
      </c>
      <c r="AQ267" s="45">
        <v>8.7350749111108628E-3</v>
      </c>
      <c r="AR267" s="45">
        <v>1.0278060140568122E-2</v>
      </c>
      <c r="AS267" s="45">
        <v>1.1485883057835922E-2</v>
      </c>
      <c r="AT267" s="45">
        <v>1.2426568205796237E-2</v>
      </c>
      <c r="AU267" s="45">
        <v>1.3154333866107712E-2</v>
      </c>
      <c r="AV267" s="45">
        <v>1.3712394177983558E-2</v>
      </c>
      <c r="AW267" s="45">
        <v>1.3817599228633841E-2</v>
      </c>
      <c r="AX267" s="45">
        <v>1.3817599228633841E-2</v>
      </c>
      <c r="AY267" s="45">
        <v>1.3817599228633841E-2</v>
      </c>
      <c r="AZ267" s="45">
        <v>1.3817599228633841E-2</v>
      </c>
      <c r="BA267" s="45">
        <v>1.3817599228633841E-2</v>
      </c>
      <c r="BB267" s="45">
        <v>1.3817599228633841E-2</v>
      </c>
      <c r="BC267" s="45">
        <v>1.3817599228633841E-2</v>
      </c>
      <c r="BD267" s="45">
        <v>1.3817599228633841E-2</v>
      </c>
      <c r="BE267" s="45">
        <v>1.3817599228633841E-2</v>
      </c>
      <c r="BF267" s="45">
        <v>1.3817599228633841E-2</v>
      </c>
    </row>
    <row r="268" spans="1:58" ht="13.5" thickBot="1" x14ac:dyDescent="0.25">
      <c r="A268" s="6" t="s">
        <v>1351</v>
      </c>
      <c r="B268" s="6" t="s">
        <v>1141</v>
      </c>
      <c r="C268" s="6" t="s">
        <v>313</v>
      </c>
      <c r="D268" s="6" t="s">
        <v>1351</v>
      </c>
      <c r="E268" s="6">
        <v>11.080920085192876</v>
      </c>
      <c r="F268" s="6" t="s">
        <v>314</v>
      </c>
      <c r="G268" s="21" t="s">
        <v>1178</v>
      </c>
      <c r="H268" s="21" t="s">
        <v>1189</v>
      </c>
      <c r="I268" s="21" t="s">
        <v>1190</v>
      </c>
      <c r="J268" s="21" t="s">
        <v>240</v>
      </c>
      <c r="K268" s="21" t="s">
        <v>265</v>
      </c>
      <c r="L268" s="21" t="s">
        <v>1202</v>
      </c>
      <c r="M268" s="3">
        <v>6.810731106022029</v>
      </c>
      <c r="N268" s="3">
        <v>11.080920085192876</v>
      </c>
      <c r="O268" s="21" t="s">
        <v>1455</v>
      </c>
      <c r="P268" s="21">
        <v>0</v>
      </c>
      <c r="Q268" s="46">
        <v>2.8309700729743009E-2</v>
      </c>
      <c r="R268" s="46">
        <v>2.8040751781795055E-2</v>
      </c>
      <c r="S268" s="46">
        <v>2.7774223374378629E-2</v>
      </c>
      <c r="T268" s="46">
        <v>2.7510093722628949E-2</v>
      </c>
      <c r="U268" s="46">
        <v>2.7248341237745017E-2</v>
      </c>
      <c r="V268" s="46">
        <v>2.4132698501810608E-2</v>
      </c>
      <c r="W268" s="46">
        <v>1.8806370917347388E-2</v>
      </c>
      <c r="X268" s="46">
        <v>1.4583658408384938E-2</v>
      </c>
      <c r="Y268" s="46">
        <v>1.1235891931279517E-2</v>
      </c>
      <c r="Z268" s="46">
        <v>8.5817826682303335E-3</v>
      </c>
      <c r="AA268" s="46">
        <v>6.477604844484946E-3</v>
      </c>
      <c r="AB268" s="46">
        <v>4.809412665819599E-3</v>
      </c>
      <c r="AC268" s="46">
        <v>3.4868699065737137E-3</v>
      </c>
      <c r="AD268" s="46">
        <v>2.4383580070435756E-3</v>
      </c>
      <c r="AE268" s="46">
        <v>1.60709777309608E-3</v>
      </c>
      <c r="AF268" s="46">
        <v>9.4807465962250628E-4</v>
      </c>
      <c r="AG268" s="46">
        <v>0</v>
      </c>
      <c r="AH268" s="46">
        <v>0</v>
      </c>
      <c r="AI268" s="46">
        <v>0</v>
      </c>
      <c r="AJ268" s="46">
        <v>0</v>
      </c>
      <c r="AK268" s="46">
        <v>0.20059972758227637</v>
      </c>
      <c r="AL268" s="45">
        <v>0.20059972758227637</v>
      </c>
      <c r="AM268" s="45">
        <v>2.8309700729743009E-2</v>
      </c>
      <c r="AN268" s="45">
        <v>5.6350452511538064E-2</v>
      </c>
      <c r="AO268" s="45">
        <v>8.4124675885916697E-2</v>
      </c>
      <c r="AP268" s="45">
        <v>0.11163476960854565</v>
      </c>
      <c r="AQ268" s="45">
        <v>0.13888311084629068</v>
      </c>
      <c r="AR268" s="45">
        <v>0.16301580934810128</v>
      </c>
      <c r="AS268" s="45">
        <v>0.18182218026544866</v>
      </c>
      <c r="AT268" s="45">
        <v>0.1964058386738336</v>
      </c>
      <c r="AU268" s="45">
        <v>0.20059972758227637</v>
      </c>
      <c r="AV268" s="45">
        <v>0.20059972758227637</v>
      </c>
      <c r="AW268" s="45">
        <v>0.20059972758227637</v>
      </c>
      <c r="AX268" s="45">
        <v>0.20059972758227637</v>
      </c>
      <c r="AY268" s="45">
        <v>0.20059972758227637</v>
      </c>
      <c r="AZ268" s="45">
        <v>0.20059972758227637</v>
      </c>
      <c r="BA268" s="45">
        <v>0.20059972758227637</v>
      </c>
      <c r="BB268" s="45">
        <v>0.20059972758227637</v>
      </c>
      <c r="BC268" s="45">
        <v>0.20059972758227637</v>
      </c>
      <c r="BD268" s="45">
        <v>0.20059972758227637</v>
      </c>
      <c r="BE268" s="45">
        <v>0.20059972758227637</v>
      </c>
      <c r="BF268" s="45">
        <v>0.20059972758227637</v>
      </c>
    </row>
    <row r="269" spans="1:58" ht="13.5" thickBot="1" x14ac:dyDescent="0.25">
      <c r="A269" s="6" t="s">
        <v>1351</v>
      </c>
      <c r="B269" s="6" t="s">
        <v>1141</v>
      </c>
      <c r="C269" s="6" t="s">
        <v>313</v>
      </c>
      <c r="D269" s="6" t="s">
        <v>1351</v>
      </c>
      <c r="E269" s="6">
        <v>10.554022759706523</v>
      </c>
      <c r="F269" s="6" t="s">
        <v>314</v>
      </c>
      <c r="G269" s="21" t="s">
        <v>1178</v>
      </c>
      <c r="H269" s="21" t="s">
        <v>1189</v>
      </c>
      <c r="I269" s="21" t="s">
        <v>1190</v>
      </c>
      <c r="J269" s="21" t="s">
        <v>240</v>
      </c>
      <c r="K269" s="21" t="s">
        <v>267</v>
      </c>
      <c r="L269" s="21" t="s">
        <v>1203</v>
      </c>
      <c r="M269" s="3">
        <v>6.4685816285380655</v>
      </c>
      <c r="N269" s="3">
        <v>10.554022759706523</v>
      </c>
      <c r="O269" s="21" t="s">
        <v>1455</v>
      </c>
      <c r="P269" s="21">
        <v>0</v>
      </c>
      <c r="Q269" s="46">
        <v>9.2198185294034476E-3</v>
      </c>
      <c r="R269" s="46">
        <v>9.1736742948603303E-3</v>
      </c>
      <c r="S269" s="46">
        <v>9.1277478611042559E-3</v>
      </c>
      <c r="T269" s="46">
        <v>9.0820382001155046E-3</v>
      </c>
      <c r="U269" s="46">
        <v>9.0365442887266265E-3</v>
      </c>
      <c r="V269" s="46">
        <v>8.0364883629019442E-3</v>
      </c>
      <c r="W269" s="46">
        <v>6.285443087720553E-3</v>
      </c>
      <c r="X269" s="46">
        <v>4.8912188145345268E-3</v>
      </c>
      <c r="Y269" s="46">
        <v>3.7811039868412572E-3</v>
      </c>
      <c r="Z269" s="46">
        <v>2.89720391827601E-3</v>
      </c>
      <c r="AA269" s="46">
        <v>2.193421470082715E-3</v>
      </c>
      <c r="AB269" s="46">
        <v>1.6330529940524559E-3</v>
      </c>
      <c r="AC269" s="46">
        <v>1.1868741645937398E-3</v>
      </c>
      <c r="AD269" s="46">
        <v>8.3161587228680243E-4</v>
      </c>
      <c r="AE269" s="46">
        <v>5.4875069375300359E-4</v>
      </c>
      <c r="AF269" s="46">
        <v>3.2352664984010814E-4</v>
      </c>
      <c r="AG269" s="46">
        <v>0</v>
      </c>
      <c r="AH269" s="46">
        <v>0</v>
      </c>
      <c r="AI269" s="46">
        <v>0</v>
      </c>
      <c r="AJ269" s="46">
        <v>0</v>
      </c>
      <c r="AK269" s="46">
        <v>7.0945729267497232E-2</v>
      </c>
      <c r="AL269" s="45">
        <v>7.0945729267497232E-2</v>
      </c>
      <c r="AM269" s="45">
        <v>9.2198185294034476E-3</v>
      </c>
      <c r="AN269" s="45">
        <v>1.839349282426378E-2</v>
      </c>
      <c r="AO269" s="45">
        <v>2.7521240685368036E-2</v>
      </c>
      <c r="AP269" s="45">
        <v>3.6603278885483537E-2</v>
      </c>
      <c r="AQ269" s="45">
        <v>4.5639823174210163E-2</v>
      </c>
      <c r="AR269" s="45">
        <v>5.3676311537112109E-2</v>
      </c>
      <c r="AS269" s="45">
        <v>5.9961754624832664E-2</v>
      </c>
      <c r="AT269" s="45">
        <v>6.485297343936719E-2</v>
      </c>
      <c r="AU269" s="45">
        <v>6.8634077426208445E-2</v>
      </c>
      <c r="AV269" s="45">
        <v>7.0945729267497232E-2</v>
      </c>
      <c r="AW269" s="45">
        <v>7.0945729267497232E-2</v>
      </c>
      <c r="AX269" s="45">
        <v>7.0945729267497232E-2</v>
      </c>
      <c r="AY269" s="45">
        <v>7.0945729267497232E-2</v>
      </c>
      <c r="AZ269" s="45">
        <v>7.0945729267497232E-2</v>
      </c>
      <c r="BA269" s="45">
        <v>7.0945729267497232E-2</v>
      </c>
      <c r="BB269" s="45">
        <v>7.0945729267497232E-2</v>
      </c>
      <c r="BC269" s="45">
        <v>7.0945729267497232E-2</v>
      </c>
      <c r="BD269" s="45">
        <v>7.0945729267497232E-2</v>
      </c>
      <c r="BE269" s="45">
        <v>7.0945729267497232E-2</v>
      </c>
      <c r="BF269" s="45">
        <v>7.0945729267497232E-2</v>
      </c>
    </row>
    <row r="270" spans="1:58" ht="13.5" thickBot="1" x14ac:dyDescent="0.25">
      <c r="A270" s="6" t="s">
        <v>1141</v>
      </c>
      <c r="B270" s="6" t="s">
        <v>1141</v>
      </c>
      <c r="C270" s="6" t="s">
        <v>313</v>
      </c>
      <c r="D270" s="6" t="s">
        <v>1141</v>
      </c>
      <c r="E270" s="6">
        <v>9.4636451936293078</v>
      </c>
      <c r="F270" s="6" t="s">
        <v>314</v>
      </c>
      <c r="G270" s="21" t="s">
        <v>1178</v>
      </c>
      <c r="H270" s="21" t="s">
        <v>1189</v>
      </c>
      <c r="I270" s="21" t="s">
        <v>1190</v>
      </c>
      <c r="J270" s="21" t="s">
        <v>240</v>
      </c>
      <c r="K270" s="21" t="s">
        <v>269</v>
      </c>
      <c r="L270" s="21" t="s">
        <v>1204</v>
      </c>
      <c r="M270" s="3">
        <v>5.6635130892428256</v>
      </c>
      <c r="N270" s="3">
        <v>9.4636451936293078</v>
      </c>
      <c r="O270" s="21" t="s">
        <v>1456</v>
      </c>
      <c r="P270" s="21">
        <v>0</v>
      </c>
      <c r="Q270" s="46">
        <v>2.8401981230241898E-2</v>
      </c>
      <c r="R270" s="46">
        <v>2.8267828105187437E-2</v>
      </c>
      <c r="S270" s="46">
        <v>2.813430818288323E-2</v>
      </c>
      <c r="T270" s="46">
        <v>2.8001418474612304E-2</v>
      </c>
      <c r="U270" s="46">
        <v>2.7869156005764412E-2</v>
      </c>
      <c r="V270" s="46">
        <v>2.496173693148657E-2</v>
      </c>
      <c r="W270" s="46">
        <v>1.9870999202205863E-2</v>
      </c>
      <c r="X270" s="46">
        <v>1.5817631644447053E-2</v>
      </c>
      <c r="Y270" s="46">
        <v>1.2590243114138101E-2</v>
      </c>
      <c r="Z270" s="46">
        <v>1.0020518908981391E-2</v>
      </c>
      <c r="AA270" s="46">
        <v>7.9744428234546968E-3</v>
      </c>
      <c r="AB270" s="46">
        <v>6.3453079383322866E-3</v>
      </c>
      <c r="AC270" s="46">
        <v>5.0481516435605797E-3</v>
      </c>
      <c r="AD270" s="46">
        <v>4.0153246699122739E-3</v>
      </c>
      <c r="AE270" s="46">
        <v>3.1929630456461241E-3</v>
      </c>
      <c r="AF270" s="46">
        <v>2.5381789837264331E-3</v>
      </c>
      <c r="AG270" s="46">
        <v>0</v>
      </c>
      <c r="AH270" s="46">
        <v>0</v>
      </c>
      <c r="AI270" s="46">
        <v>0</v>
      </c>
      <c r="AJ270" s="46">
        <v>0</v>
      </c>
      <c r="AK270" s="46">
        <v>0.23820951206140292</v>
      </c>
      <c r="AL270" s="45">
        <v>0.23820951206140292</v>
      </c>
      <c r="AM270" s="45">
        <v>2.8401981230241898E-2</v>
      </c>
      <c r="AN270" s="45">
        <v>5.6669809335429339E-2</v>
      </c>
      <c r="AO270" s="45">
        <v>8.4804117518312572E-2</v>
      </c>
      <c r="AP270" s="45">
        <v>0.11280553599292488</v>
      </c>
      <c r="AQ270" s="45">
        <v>0.14067469199868929</v>
      </c>
      <c r="AR270" s="45">
        <v>0.16563642893017586</v>
      </c>
      <c r="AS270" s="45">
        <v>0.18550742813238172</v>
      </c>
      <c r="AT270" s="45">
        <v>0.20132505977682877</v>
      </c>
      <c r="AU270" s="45">
        <v>0.21391530289096686</v>
      </c>
      <c r="AV270" s="45">
        <v>0.22393582179994825</v>
      </c>
      <c r="AW270" s="45">
        <v>0.23191026462340295</v>
      </c>
      <c r="AX270" s="45">
        <v>0.23820951206140292</v>
      </c>
      <c r="AY270" s="45">
        <v>0.23820951206140292</v>
      </c>
      <c r="AZ270" s="45">
        <v>0.23820951206140292</v>
      </c>
      <c r="BA270" s="45">
        <v>0.23820951206140292</v>
      </c>
      <c r="BB270" s="45">
        <v>0.23820951206140292</v>
      </c>
      <c r="BC270" s="45">
        <v>0.23820951206140292</v>
      </c>
      <c r="BD270" s="45">
        <v>0.23820951206140292</v>
      </c>
      <c r="BE270" s="45">
        <v>0.23820951206140292</v>
      </c>
      <c r="BF270" s="45">
        <v>0.23820951206140292</v>
      </c>
    </row>
    <row r="271" spans="1:58" ht="13.5" thickBot="1" x14ac:dyDescent="0.25">
      <c r="A271" s="6" t="s">
        <v>1138</v>
      </c>
      <c r="B271" s="6" t="s">
        <v>1142</v>
      </c>
      <c r="C271" s="6" t="s">
        <v>313</v>
      </c>
      <c r="D271" s="6" t="s">
        <v>1138</v>
      </c>
      <c r="E271" s="6">
        <v>39.840593555433088</v>
      </c>
      <c r="F271" s="6" t="s">
        <v>314</v>
      </c>
      <c r="G271" s="21" t="s">
        <v>1178</v>
      </c>
      <c r="H271" s="21" t="s">
        <v>1189</v>
      </c>
      <c r="I271" s="21" t="s">
        <v>1190</v>
      </c>
      <c r="J271" s="21" t="s">
        <v>240</v>
      </c>
      <c r="K271" s="21" t="s">
        <v>271</v>
      </c>
      <c r="L271" s="21" t="s">
        <v>1205</v>
      </c>
      <c r="M271" s="3">
        <v>25.629106366961381</v>
      </c>
      <c r="N271" s="3">
        <v>39.840593555433088</v>
      </c>
      <c r="O271" s="21" t="s">
        <v>1453</v>
      </c>
      <c r="P271" s="21">
        <v>0</v>
      </c>
      <c r="Q271" s="46">
        <v>1.3108090060377466E-2</v>
      </c>
      <c r="R271" s="46">
        <v>1.3074645160931602E-2</v>
      </c>
      <c r="S271" s="46">
        <v>1.3041280529244401E-2</v>
      </c>
      <c r="T271" s="46">
        <v>1.3007995972673254E-2</v>
      </c>
      <c r="U271" s="46">
        <v>1.2974791299037872E-2</v>
      </c>
      <c r="V271" s="46">
        <v>1.1564771214083886E-2</v>
      </c>
      <c r="W271" s="46">
        <v>9.0625672821484701E-3</v>
      </c>
      <c r="X271" s="46">
        <v>7.0656083681494538E-3</v>
      </c>
      <c r="Y271" s="46">
        <v>5.4718753980651184E-3</v>
      </c>
      <c r="Z271" s="46">
        <v>4.199948989300214E-3</v>
      </c>
      <c r="AA271" s="46">
        <v>3.1848499609931171E-3</v>
      </c>
      <c r="AB271" s="46">
        <v>2.3747197284817879E-3</v>
      </c>
      <c r="AC271" s="46">
        <v>1.7281709925191483E-3</v>
      </c>
      <c r="AD271" s="46">
        <v>1.2121733773220842E-3</v>
      </c>
      <c r="AE271" s="46">
        <v>8.0036600058561115E-4</v>
      </c>
      <c r="AF271" s="46">
        <v>4.7171076935976673E-4</v>
      </c>
      <c r="AG271" s="46">
        <v>0</v>
      </c>
      <c r="AH271" s="46">
        <v>0</v>
      </c>
      <c r="AI271" s="46">
        <v>0</v>
      </c>
      <c r="AJ271" s="46">
        <v>0</v>
      </c>
      <c r="AK271" s="46">
        <v>0.10546643180260079</v>
      </c>
      <c r="AL271" s="45">
        <v>0.10546643180260079</v>
      </c>
      <c r="AM271" s="45">
        <v>1.3108090060377466E-2</v>
      </c>
      <c r="AN271" s="45">
        <v>2.6182735221309067E-2</v>
      </c>
      <c r="AO271" s="45">
        <v>3.9224015750553468E-2</v>
      </c>
      <c r="AP271" s="45">
        <v>5.2232011723226723E-2</v>
      </c>
      <c r="AQ271" s="45">
        <v>6.5206803022264601E-2</v>
      </c>
      <c r="AR271" s="45">
        <v>7.6771574236348492E-2</v>
      </c>
      <c r="AS271" s="45">
        <v>8.5834141518496956E-2</v>
      </c>
      <c r="AT271" s="45">
        <v>9.2899749886646413E-2</v>
      </c>
      <c r="AU271" s="45">
        <v>9.8371625284711536E-2</v>
      </c>
      <c r="AV271" s="45">
        <v>0.10257157427401176</v>
      </c>
      <c r="AW271" s="45">
        <v>0.10546643180260079</v>
      </c>
      <c r="AX271" s="45">
        <v>0.10546643180260079</v>
      </c>
      <c r="AY271" s="45">
        <v>0.10546643180260079</v>
      </c>
      <c r="AZ271" s="45">
        <v>0.10546643180260079</v>
      </c>
      <c r="BA271" s="45">
        <v>0.10546643180260079</v>
      </c>
      <c r="BB271" s="45">
        <v>0.10546643180260079</v>
      </c>
      <c r="BC271" s="45">
        <v>0.10546643180260079</v>
      </c>
      <c r="BD271" s="45">
        <v>0.10546643180260079</v>
      </c>
      <c r="BE271" s="45">
        <v>0.10546643180260079</v>
      </c>
      <c r="BF271" s="45">
        <v>0.10546643180260079</v>
      </c>
    </row>
    <row r="272" spans="1:58" ht="13.5" thickBot="1" x14ac:dyDescent="0.25">
      <c r="A272" s="6" t="s">
        <v>1354</v>
      </c>
      <c r="B272" s="6" t="s">
        <v>1142</v>
      </c>
      <c r="C272" s="6" t="s">
        <v>313</v>
      </c>
      <c r="D272" s="6" t="s">
        <v>1354</v>
      </c>
      <c r="E272" s="6">
        <v>40.768486329871301</v>
      </c>
      <c r="F272" s="6" t="s">
        <v>314</v>
      </c>
      <c r="G272" s="21" t="s">
        <v>1178</v>
      </c>
      <c r="H272" s="21" t="s">
        <v>1189</v>
      </c>
      <c r="I272" s="21" t="s">
        <v>1190</v>
      </c>
      <c r="J272" s="21" t="s">
        <v>240</v>
      </c>
      <c r="K272" s="21" t="s">
        <v>273</v>
      </c>
      <c r="L272" s="21" t="s">
        <v>1206</v>
      </c>
      <c r="M272" s="3">
        <v>26.811919767573695</v>
      </c>
      <c r="N272" s="3">
        <v>40.768486329871301</v>
      </c>
      <c r="O272" s="21" t="s">
        <v>1457</v>
      </c>
      <c r="P272" s="21">
        <v>0</v>
      </c>
      <c r="Q272" s="46">
        <v>1.7742541125442155E-3</v>
      </c>
      <c r="R272" s="46">
        <v>1.7702916666084137E-3</v>
      </c>
      <c r="S272" s="46">
        <v>1.766337541809077E-3</v>
      </c>
      <c r="T272" s="46">
        <v>1.7623917206718198E-3</v>
      </c>
      <c r="U272" s="46">
        <v>1.7584541857589495E-3</v>
      </c>
      <c r="V272" s="46">
        <v>1.5678099372520328E-3</v>
      </c>
      <c r="W272" s="46">
        <v>1.2288998383666277E-3</v>
      </c>
      <c r="X272" s="46">
        <v>9.5834112822443024E-4</v>
      </c>
      <c r="Y272" s="46">
        <v>7.4234869874371197E-4</v>
      </c>
      <c r="Z272" s="46">
        <v>5.699176224406643E-4</v>
      </c>
      <c r="AA272" s="46">
        <v>4.3226244560641547E-4</v>
      </c>
      <c r="AB272" s="46">
        <v>3.2236956483609795E-4</v>
      </c>
      <c r="AC272" s="46">
        <v>2.3463988025953814E-4</v>
      </c>
      <c r="AD272" s="46">
        <v>1.6460351846837878E-4</v>
      </c>
      <c r="AE272" s="46">
        <v>1.0869209012326047E-4</v>
      </c>
      <c r="AF272" s="46">
        <v>6.4056878646785617E-5</v>
      </c>
      <c r="AG272" s="46">
        <v>0</v>
      </c>
      <c r="AH272" s="46">
        <v>0</v>
      </c>
      <c r="AI272" s="46">
        <v>0</v>
      </c>
      <c r="AJ272" s="46">
        <v>0</v>
      </c>
      <c r="AK272" s="46">
        <v>1.4357991492851755E-2</v>
      </c>
      <c r="AL272" s="45">
        <v>1.4357991492851755E-2</v>
      </c>
      <c r="AM272" s="45">
        <v>1.7742541125442155E-3</v>
      </c>
      <c r="AN272" s="45">
        <v>3.5445457791526292E-3</v>
      </c>
      <c r="AO272" s="45">
        <v>5.3108833209617057E-3</v>
      </c>
      <c r="AP272" s="45">
        <v>7.0732750416335251E-3</v>
      </c>
      <c r="AQ272" s="45">
        <v>8.8317292273924746E-3</v>
      </c>
      <c r="AR272" s="45">
        <v>1.0399539164644507E-2</v>
      </c>
      <c r="AS272" s="45">
        <v>1.1628439003011136E-2</v>
      </c>
      <c r="AT272" s="45">
        <v>1.2586780131235566E-2</v>
      </c>
      <c r="AU272" s="45">
        <v>1.3329128829979279E-2</v>
      </c>
      <c r="AV272" s="45">
        <v>1.3899046452419943E-2</v>
      </c>
      <c r="AW272" s="45">
        <v>1.4331308898026359E-2</v>
      </c>
      <c r="AX272" s="45">
        <v>1.4357991492851755E-2</v>
      </c>
      <c r="AY272" s="45">
        <v>1.4357991492851755E-2</v>
      </c>
      <c r="AZ272" s="45">
        <v>1.4357991492851755E-2</v>
      </c>
      <c r="BA272" s="45">
        <v>1.4357991492851755E-2</v>
      </c>
      <c r="BB272" s="45">
        <v>1.4357991492851755E-2</v>
      </c>
      <c r="BC272" s="45">
        <v>1.4357991492851755E-2</v>
      </c>
      <c r="BD272" s="45">
        <v>1.4357991492851755E-2</v>
      </c>
      <c r="BE272" s="45">
        <v>1.4357991492851755E-2</v>
      </c>
      <c r="BF272" s="45">
        <v>1.4357991492851755E-2</v>
      </c>
    </row>
    <row r="273" spans="1:58" ht="13.5" thickBot="1" x14ac:dyDescent="0.25">
      <c r="A273" s="6" t="s">
        <v>1354</v>
      </c>
      <c r="B273" s="6" t="s">
        <v>1142</v>
      </c>
      <c r="C273" s="6" t="s">
        <v>313</v>
      </c>
      <c r="D273" s="6" t="s">
        <v>1354</v>
      </c>
      <c r="E273" s="6">
        <v>41.760842803621564</v>
      </c>
      <c r="F273" s="6" t="s">
        <v>314</v>
      </c>
      <c r="G273" s="21" t="s">
        <v>1178</v>
      </c>
      <c r="H273" s="21" t="s">
        <v>1189</v>
      </c>
      <c r="I273" s="21" t="s">
        <v>1190</v>
      </c>
      <c r="J273" s="21" t="s">
        <v>240</v>
      </c>
      <c r="K273" s="21" t="s">
        <v>275</v>
      </c>
      <c r="L273" s="21" t="s">
        <v>1207</v>
      </c>
      <c r="M273" s="3">
        <v>27.408511133783559</v>
      </c>
      <c r="N273" s="3">
        <v>41.760842803621564</v>
      </c>
      <c r="O273" s="21" t="s">
        <v>1457</v>
      </c>
      <c r="P273" s="21">
        <v>0</v>
      </c>
      <c r="Q273" s="46">
        <v>8.4038447879750833E-3</v>
      </c>
      <c r="R273" s="46">
        <v>8.3824026295372112E-3</v>
      </c>
      <c r="S273" s="46">
        <v>8.3610119322795919E-3</v>
      </c>
      <c r="T273" s="46">
        <v>8.3396725726953887E-3</v>
      </c>
      <c r="U273" s="46">
        <v>8.3183844275741894E-3</v>
      </c>
      <c r="V273" s="46">
        <v>7.4143938471539972E-3</v>
      </c>
      <c r="W273" s="46">
        <v>5.8101835178849684E-3</v>
      </c>
      <c r="X273" s="46">
        <v>4.5298953383019445E-3</v>
      </c>
      <c r="Y273" s="46">
        <v>3.5081229479403224E-3</v>
      </c>
      <c r="Z273" s="46">
        <v>2.6926668386405197E-3</v>
      </c>
      <c r="AA273" s="46">
        <v>2.0418676269305333E-3</v>
      </c>
      <c r="AB273" s="46">
        <v>1.5224777920490266E-3</v>
      </c>
      <c r="AC273" s="46">
        <v>1.1079631526267949E-3</v>
      </c>
      <c r="AD273" s="46">
        <v>7.7714730919669999E-4</v>
      </c>
      <c r="AE273" s="46">
        <v>5.1312980087200898E-4</v>
      </c>
      <c r="AF273" s="46">
        <v>3.0242270782824003E-4</v>
      </c>
      <c r="AG273" s="46">
        <v>0</v>
      </c>
      <c r="AH273" s="46">
        <v>0</v>
      </c>
      <c r="AI273" s="46">
        <v>0</v>
      </c>
      <c r="AJ273" s="46">
        <v>0</v>
      </c>
      <c r="AK273" s="46">
        <v>6.7616526826418041E-2</v>
      </c>
      <c r="AL273" s="45">
        <v>6.7616526826418041E-2</v>
      </c>
      <c r="AM273" s="45">
        <v>8.4038447879750833E-3</v>
      </c>
      <c r="AN273" s="45">
        <v>1.6786247417512293E-2</v>
      </c>
      <c r="AO273" s="45">
        <v>2.5147259349791885E-2</v>
      </c>
      <c r="AP273" s="45">
        <v>3.3486931922487272E-2</v>
      </c>
      <c r="AQ273" s="45">
        <v>4.1805316350061461E-2</v>
      </c>
      <c r="AR273" s="45">
        <v>4.9219710197215459E-2</v>
      </c>
      <c r="AS273" s="45">
        <v>5.5029893715100427E-2</v>
      </c>
      <c r="AT273" s="45">
        <v>5.9559789053402368E-2</v>
      </c>
      <c r="AU273" s="45">
        <v>6.3067912001342694E-2</v>
      </c>
      <c r="AV273" s="45">
        <v>6.5760578839983208E-2</v>
      </c>
      <c r="AW273" s="45">
        <v>6.7616526826418041E-2</v>
      </c>
      <c r="AX273" s="45">
        <v>6.7616526826418041E-2</v>
      </c>
      <c r="AY273" s="45">
        <v>6.7616526826418041E-2</v>
      </c>
      <c r="AZ273" s="45">
        <v>6.7616526826418041E-2</v>
      </c>
      <c r="BA273" s="45">
        <v>6.7616526826418041E-2</v>
      </c>
      <c r="BB273" s="45">
        <v>6.7616526826418041E-2</v>
      </c>
      <c r="BC273" s="45">
        <v>6.7616526826418041E-2</v>
      </c>
      <c r="BD273" s="45">
        <v>6.7616526826418041E-2</v>
      </c>
      <c r="BE273" s="45">
        <v>6.7616526826418041E-2</v>
      </c>
      <c r="BF273" s="45">
        <v>6.7616526826418041E-2</v>
      </c>
    </row>
    <row r="274" spans="1:58" ht="13.5" thickBot="1" x14ac:dyDescent="0.25">
      <c r="A274" s="6" t="s">
        <v>1138</v>
      </c>
      <c r="B274" s="6" t="s">
        <v>1142</v>
      </c>
      <c r="C274" s="6" t="s">
        <v>313</v>
      </c>
      <c r="D274" s="6" t="s">
        <v>1138</v>
      </c>
      <c r="E274" s="6">
        <v>39.929946855903296</v>
      </c>
      <c r="F274" s="6" t="s">
        <v>314</v>
      </c>
      <c r="G274" s="21" t="s">
        <v>1178</v>
      </c>
      <c r="H274" s="21" t="s">
        <v>1189</v>
      </c>
      <c r="I274" s="21" t="s">
        <v>1190</v>
      </c>
      <c r="J274" s="21" t="s">
        <v>240</v>
      </c>
      <c r="K274" s="21" t="s">
        <v>277</v>
      </c>
      <c r="L274" s="21" t="s">
        <v>1208</v>
      </c>
      <c r="M274" s="3">
        <v>25.68131222768729</v>
      </c>
      <c r="N274" s="3">
        <v>39.929946855903296</v>
      </c>
      <c r="O274" s="21" t="s">
        <v>1453</v>
      </c>
      <c r="P274" s="21">
        <v>0</v>
      </c>
      <c r="Q274" s="46">
        <v>6.3315044498020945E-2</v>
      </c>
      <c r="R274" s="46">
        <v>6.3013747365753131E-2</v>
      </c>
      <c r="S274" s="46">
        <v>6.2713802053285347E-2</v>
      </c>
      <c r="T274" s="46">
        <v>6.2415202495452883E-2</v>
      </c>
      <c r="U274" s="46">
        <v>6.2117942654303225E-2</v>
      </c>
      <c r="V274" s="46">
        <v>5.5255930038992138E-2</v>
      </c>
      <c r="W274" s="46">
        <v>4.3224863517375089E-2</v>
      </c>
      <c r="X274" s="46">
        <v>3.3643193808183064E-2</v>
      </c>
      <c r="Y274" s="46">
        <v>2.6012249847305619E-2</v>
      </c>
      <c r="Z274" s="46">
        <v>1.9934884680127253E-2</v>
      </c>
      <c r="AA274" s="46">
        <v>1.5094806235757943E-2</v>
      </c>
      <c r="AB274" s="46">
        <v>1.1240116135158823E-2</v>
      </c>
      <c r="AC274" s="46">
        <v>8.1701998223472697E-3</v>
      </c>
      <c r="AD274" s="46">
        <v>5.7252857250501459E-3</v>
      </c>
      <c r="AE274" s="46">
        <v>3.7781300588790147E-3</v>
      </c>
      <c r="AF274" s="46">
        <v>2.2273945166798844E-3</v>
      </c>
      <c r="AG274" s="46">
        <v>0</v>
      </c>
      <c r="AH274" s="46">
        <v>0</v>
      </c>
      <c r="AI274" s="46">
        <v>0</v>
      </c>
      <c r="AJ274" s="46">
        <v>0</v>
      </c>
      <c r="AK274" s="46">
        <v>0.48939576198854196</v>
      </c>
      <c r="AL274" s="45">
        <v>0.48939576198854196</v>
      </c>
      <c r="AM274" s="45">
        <v>6.3315044498020945E-2</v>
      </c>
      <c r="AN274" s="45">
        <v>0.12632879186377408</v>
      </c>
      <c r="AO274" s="45">
        <v>0.18904259391705941</v>
      </c>
      <c r="AP274" s="45">
        <v>0.25145779641251231</v>
      </c>
      <c r="AQ274" s="45">
        <v>0.31357573906681552</v>
      </c>
      <c r="AR274" s="45">
        <v>0.36883166910580767</v>
      </c>
      <c r="AS274" s="45">
        <v>0.41205653262318276</v>
      </c>
      <c r="AT274" s="45">
        <v>0.44569972643136579</v>
      </c>
      <c r="AU274" s="45">
        <v>0.4717119762786714</v>
      </c>
      <c r="AV274" s="45">
        <v>0.48939576198854196</v>
      </c>
      <c r="AW274" s="45">
        <v>0.48939576198854196</v>
      </c>
      <c r="AX274" s="45">
        <v>0.48939576198854196</v>
      </c>
      <c r="AY274" s="45">
        <v>0.48939576198854196</v>
      </c>
      <c r="AZ274" s="45">
        <v>0.48939576198854196</v>
      </c>
      <c r="BA274" s="45">
        <v>0.48939576198854196</v>
      </c>
      <c r="BB274" s="45">
        <v>0.48939576198854196</v>
      </c>
      <c r="BC274" s="45">
        <v>0.48939576198854196</v>
      </c>
      <c r="BD274" s="45">
        <v>0.48939576198854196</v>
      </c>
      <c r="BE274" s="45">
        <v>0.48939576198854196</v>
      </c>
      <c r="BF274" s="45">
        <v>0.48939576198854196</v>
      </c>
    </row>
    <row r="275" spans="1:58" ht="13.5" thickBot="1" x14ac:dyDescent="0.25">
      <c r="A275" s="6" t="s">
        <v>1142</v>
      </c>
      <c r="B275" s="6" t="s">
        <v>1137</v>
      </c>
      <c r="C275" s="6" t="s">
        <v>313</v>
      </c>
      <c r="D275" s="6" t="s">
        <v>1142</v>
      </c>
      <c r="E275" s="6">
        <v>29.430036643181253</v>
      </c>
      <c r="F275" s="6" t="s">
        <v>314</v>
      </c>
      <c r="G275" s="21" t="s">
        <v>1178</v>
      </c>
      <c r="H275" s="21" t="s">
        <v>1189</v>
      </c>
      <c r="I275" s="21" t="s">
        <v>1190</v>
      </c>
      <c r="J275" s="21" t="s">
        <v>240</v>
      </c>
      <c r="K275" s="21" t="s">
        <v>279</v>
      </c>
      <c r="L275" s="21" t="s">
        <v>1209</v>
      </c>
      <c r="M275" s="3">
        <v>18.66266399402932</v>
      </c>
      <c r="N275" s="3">
        <v>29.430036643181253</v>
      </c>
      <c r="O275" s="21" t="s">
        <v>1453</v>
      </c>
      <c r="P275" s="21">
        <v>0</v>
      </c>
      <c r="Q275" s="46">
        <v>2.3942013285921358E-2</v>
      </c>
      <c r="R275" s="46">
        <v>2.371455841642359E-2</v>
      </c>
      <c r="S275" s="46">
        <v>2.3489150640751296E-2</v>
      </c>
      <c r="T275" s="46">
        <v>2.326577153506006E-2</v>
      </c>
      <c r="U275" s="46">
        <v>2.3044402841320047E-2</v>
      </c>
      <c r="V275" s="46">
        <v>2.0409448820080452E-2</v>
      </c>
      <c r="W275" s="46">
        <v>1.5904879626298451E-2</v>
      </c>
      <c r="X275" s="46">
        <v>1.2333657169468095E-2</v>
      </c>
      <c r="Y275" s="46">
        <v>9.5023920056929809E-3</v>
      </c>
      <c r="Z275" s="46">
        <v>7.2577649838520726E-3</v>
      </c>
      <c r="AA275" s="46">
        <v>5.4782246809365991E-3</v>
      </c>
      <c r="AB275" s="46">
        <v>4.0674051287852148E-3</v>
      </c>
      <c r="AC275" s="46">
        <v>2.9489073878395957E-3</v>
      </c>
      <c r="AD275" s="46">
        <v>2.0621623788179087E-3</v>
      </c>
      <c r="AE275" s="46">
        <v>1.3591509356655159E-3</v>
      </c>
      <c r="AF275" s="46">
        <v>8.0180346353429842E-4</v>
      </c>
      <c r="AG275" s="46">
        <v>0</v>
      </c>
      <c r="AH275" s="46">
        <v>0</v>
      </c>
      <c r="AI275" s="46">
        <v>0</v>
      </c>
      <c r="AJ275" s="46">
        <v>0</v>
      </c>
      <c r="AK275" s="46">
        <v>0.16965072816475035</v>
      </c>
      <c r="AL275" s="45">
        <v>0.16965072816475035</v>
      </c>
      <c r="AM275" s="45">
        <v>2.3942013285921358E-2</v>
      </c>
      <c r="AN275" s="45">
        <v>4.7656571702344948E-2</v>
      </c>
      <c r="AO275" s="45">
        <v>7.114572234309624E-2</v>
      </c>
      <c r="AP275" s="45">
        <v>9.4411493878156297E-2</v>
      </c>
      <c r="AQ275" s="45">
        <v>0.11745589671947634</v>
      </c>
      <c r="AR275" s="45">
        <v>0.13786534553955679</v>
      </c>
      <c r="AS275" s="45">
        <v>0.15377022516585523</v>
      </c>
      <c r="AT275" s="45">
        <v>0.16610388233532333</v>
      </c>
      <c r="AU275" s="45">
        <v>0.16965072816475035</v>
      </c>
      <c r="AV275" s="45">
        <v>0.16965072816475035</v>
      </c>
      <c r="AW275" s="45">
        <v>0.16965072816475035</v>
      </c>
      <c r="AX275" s="45">
        <v>0.16965072816475035</v>
      </c>
      <c r="AY275" s="45">
        <v>0.16965072816475035</v>
      </c>
      <c r="AZ275" s="45">
        <v>0.16965072816475035</v>
      </c>
      <c r="BA275" s="45">
        <v>0.16965072816475035</v>
      </c>
      <c r="BB275" s="45">
        <v>0.16965072816475035</v>
      </c>
      <c r="BC275" s="45">
        <v>0.16965072816475035</v>
      </c>
      <c r="BD275" s="45">
        <v>0.16965072816475035</v>
      </c>
      <c r="BE275" s="45">
        <v>0.16965072816475035</v>
      </c>
      <c r="BF275" s="45">
        <v>0.16965072816475035</v>
      </c>
    </row>
    <row r="276" spans="1:58" ht="13.5" thickBot="1" x14ac:dyDescent="0.25">
      <c r="A276" s="6" t="s">
        <v>1142</v>
      </c>
      <c r="B276" s="6" t="s">
        <v>1351</v>
      </c>
      <c r="C276" s="6" t="s">
        <v>315</v>
      </c>
      <c r="D276" s="6" t="s">
        <v>1142</v>
      </c>
      <c r="E276" s="6">
        <v>25.424634792000891</v>
      </c>
      <c r="F276" s="6" t="s">
        <v>314</v>
      </c>
      <c r="G276" s="21" t="s">
        <v>1178</v>
      </c>
      <c r="H276" s="21" t="s">
        <v>1159</v>
      </c>
      <c r="I276" s="21" t="s">
        <v>1183</v>
      </c>
      <c r="J276" s="21" t="s">
        <v>240</v>
      </c>
      <c r="K276" s="21" t="s">
        <v>245</v>
      </c>
      <c r="L276" s="21" t="s">
        <v>1210</v>
      </c>
      <c r="M276" s="3">
        <v>12.571613818714061</v>
      </c>
      <c r="N276" s="3">
        <v>25.424634792000891</v>
      </c>
      <c r="O276" s="21" t="s">
        <v>1453</v>
      </c>
      <c r="P276" s="21">
        <v>0</v>
      </c>
      <c r="Q276" s="46">
        <v>0.10491942909319643</v>
      </c>
      <c r="R276" s="46">
        <v>0.10458424561752175</v>
      </c>
      <c r="S276" s="46">
        <v>0.10425006769227403</v>
      </c>
      <c r="T276" s="46">
        <v>0.10391689230080205</v>
      </c>
      <c r="U276" s="46">
        <v>0.10358471643550451</v>
      </c>
      <c r="V276" s="46">
        <v>9.2247343774851581E-2</v>
      </c>
      <c r="W276" s="46">
        <v>7.2198462017763518E-2</v>
      </c>
      <c r="X276" s="46">
        <v>5.6207473928310048E-2</v>
      </c>
      <c r="Y276" s="46">
        <v>4.3453061828161964E-2</v>
      </c>
      <c r="Z276" s="46">
        <v>3.3280142737083865E-2</v>
      </c>
      <c r="AA276" s="46">
        <v>2.5166222470039957E-2</v>
      </c>
      <c r="AB276" s="46">
        <v>1.869455966504574E-2</v>
      </c>
      <c r="AC276" s="46">
        <v>1.3532761411782359E-2</v>
      </c>
      <c r="AD276" s="46">
        <v>9.4157111249794853E-3</v>
      </c>
      <c r="AE276" s="46">
        <v>6.1319518162255083E-3</v>
      </c>
      <c r="AF276" s="46">
        <v>3.5128253915633388E-3</v>
      </c>
      <c r="AG276" s="46">
        <v>0</v>
      </c>
      <c r="AH276" s="46">
        <v>0</v>
      </c>
      <c r="AI276" s="46">
        <v>0</v>
      </c>
      <c r="AJ276" s="46">
        <v>0</v>
      </c>
      <c r="AK276" s="46">
        <v>0.86796871588358226</v>
      </c>
      <c r="AL276" s="45">
        <v>0.86796871588358226</v>
      </c>
      <c r="AM276" s="45">
        <v>0.10491942909319643</v>
      </c>
      <c r="AN276" s="45">
        <v>0.20950367471071818</v>
      </c>
      <c r="AO276" s="45">
        <v>0.3137537424029922</v>
      </c>
      <c r="AP276" s="45">
        <v>0.41767063470379423</v>
      </c>
      <c r="AQ276" s="45">
        <v>0.52125535113929877</v>
      </c>
      <c r="AR276" s="45">
        <v>0.61350269491415033</v>
      </c>
      <c r="AS276" s="45">
        <v>0.6857011569319138</v>
      </c>
      <c r="AT276" s="45">
        <v>0.74190863086022385</v>
      </c>
      <c r="AU276" s="45">
        <v>0.78536169268838585</v>
      </c>
      <c r="AV276" s="45">
        <v>0.81864183542546975</v>
      </c>
      <c r="AW276" s="45">
        <v>0.84380805789550972</v>
      </c>
      <c r="AX276" s="45">
        <v>0.86250261756055546</v>
      </c>
      <c r="AY276" s="45">
        <v>0.86796871588358226</v>
      </c>
      <c r="AZ276" s="45">
        <v>0.86796871588358226</v>
      </c>
      <c r="BA276" s="45">
        <v>0.86796871588358226</v>
      </c>
      <c r="BB276" s="45">
        <v>0.86796871588358226</v>
      </c>
      <c r="BC276" s="45">
        <v>0.86796871588358226</v>
      </c>
      <c r="BD276" s="45">
        <v>0.86796871588358226</v>
      </c>
      <c r="BE276" s="45">
        <v>0.86796871588358226</v>
      </c>
      <c r="BF276" s="45">
        <v>0.86796871588358226</v>
      </c>
    </row>
    <row r="277" spans="1:58" ht="13.5" thickBot="1" x14ac:dyDescent="0.25">
      <c r="A277" s="6" t="s">
        <v>1142</v>
      </c>
      <c r="B277" s="6" t="s">
        <v>1351</v>
      </c>
      <c r="C277" s="6" t="s">
        <v>315</v>
      </c>
      <c r="D277" s="6" t="s">
        <v>1142</v>
      </c>
      <c r="E277" s="6">
        <v>25.424634792000891</v>
      </c>
      <c r="F277" s="6" t="s">
        <v>314</v>
      </c>
      <c r="G277" s="21" t="s">
        <v>1178</v>
      </c>
      <c r="H277" s="21" t="s">
        <v>1159</v>
      </c>
      <c r="I277" s="21" t="s">
        <v>1183</v>
      </c>
      <c r="J277" s="21" t="s">
        <v>240</v>
      </c>
      <c r="K277" s="21" t="s">
        <v>247</v>
      </c>
      <c r="L277" s="21" t="s">
        <v>1210</v>
      </c>
      <c r="M277" s="3">
        <v>12.571613818714061</v>
      </c>
      <c r="N277" s="3">
        <v>25.424634792000891</v>
      </c>
      <c r="O277" s="21" t="s">
        <v>1453</v>
      </c>
      <c r="P277" s="21">
        <v>0</v>
      </c>
      <c r="Q277" s="46">
        <v>0</v>
      </c>
      <c r="R277" s="46">
        <v>0</v>
      </c>
      <c r="S277" s="46">
        <v>0</v>
      </c>
      <c r="T277" s="46">
        <v>0</v>
      </c>
      <c r="U277" s="46">
        <v>0</v>
      </c>
      <c r="V277" s="46">
        <v>0</v>
      </c>
      <c r="W277" s="46">
        <v>0</v>
      </c>
      <c r="X277" s="46">
        <v>0</v>
      </c>
      <c r="Y277" s="46">
        <v>0</v>
      </c>
      <c r="Z277" s="46">
        <v>0</v>
      </c>
      <c r="AA277" s="46">
        <v>0</v>
      </c>
      <c r="AB277" s="46">
        <v>0</v>
      </c>
      <c r="AC277" s="46">
        <v>0</v>
      </c>
      <c r="AD277" s="46">
        <v>0</v>
      </c>
      <c r="AE277" s="46">
        <v>0</v>
      </c>
      <c r="AF277" s="46">
        <v>0</v>
      </c>
      <c r="AG277" s="46">
        <v>0</v>
      </c>
      <c r="AH277" s="46">
        <v>0</v>
      </c>
      <c r="AI277" s="46">
        <v>0</v>
      </c>
      <c r="AJ277" s="46">
        <v>0</v>
      </c>
      <c r="AK277" s="46">
        <v>0</v>
      </c>
      <c r="AL277" s="45">
        <v>0</v>
      </c>
      <c r="AM277" s="45">
        <v>0</v>
      </c>
      <c r="AN277" s="45">
        <v>0</v>
      </c>
      <c r="AO277" s="45">
        <v>0</v>
      </c>
      <c r="AP277" s="45">
        <v>0</v>
      </c>
      <c r="AQ277" s="45">
        <v>0</v>
      </c>
      <c r="AR277" s="45">
        <v>0</v>
      </c>
      <c r="AS277" s="45">
        <v>0</v>
      </c>
      <c r="AT277" s="45">
        <v>0</v>
      </c>
      <c r="AU277" s="45">
        <v>0</v>
      </c>
      <c r="AV277" s="45">
        <v>0</v>
      </c>
      <c r="AW277" s="45">
        <v>0</v>
      </c>
      <c r="AX277" s="45">
        <v>0</v>
      </c>
      <c r="AY277" s="45">
        <v>0</v>
      </c>
      <c r="AZ277" s="45">
        <v>0</v>
      </c>
      <c r="BA277" s="45">
        <v>0</v>
      </c>
      <c r="BB277" s="45">
        <v>0</v>
      </c>
      <c r="BC277" s="45">
        <v>0</v>
      </c>
      <c r="BD277" s="45">
        <v>0</v>
      </c>
      <c r="BE277" s="45">
        <v>0</v>
      </c>
      <c r="BF277" s="45">
        <v>0</v>
      </c>
    </row>
    <row r="278" spans="1:58" ht="13.5" thickBot="1" x14ac:dyDescent="0.25">
      <c r="A278" s="6" t="s">
        <v>1142</v>
      </c>
      <c r="B278" s="6" t="s">
        <v>1351</v>
      </c>
      <c r="C278" s="6" t="s">
        <v>315</v>
      </c>
      <c r="D278" s="6" t="s">
        <v>1142</v>
      </c>
      <c r="E278" s="6">
        <v>25.424634792000891</v>
      </c>
      <c r="F278" s="6" t="s">
        <v>314</v>
      </c>
      <c r="G278" s="21" t="s">
        <v>1178</v>
      </c>
      <c r="H278" s="21" t="s">
        <v>1159</v>
      </c>
      <c r="I278" s="21" t="s">
        <v>1183</v>
      </c>
      <c r="J278" s="21" t="s">
        <v>240</v>
      </c>
      <c r="K278" s="21" t="s">
        <v>249</v>
      </c>
      <c r="L278" s="21" t="s">
        <v>1210</v>
      </c>
      <c r="M278" s="3">
        <v>12.571613818714061</v>
      </c>
      <c r="N278" s="3">
        <v>25.424634792000891</v>
      </c>
      <c r="O278" s="21" t="s">
        <v>1453</v>
      </c>
      <c r="P278" s="21">
        <v>0</v>
      </c>
      <c r="Q278" s="46">
        <v>0</v>
      </c>
      <c r="R278" s="46">
        <v>0</v>
      </c>
      <c r="S278" s="46">
        <v>0</v>
      </c>
      <c r="T278" s="46">
        <v>0</v>
      </c>
      <c r="U278" s="46">
        <v>0</v>
      </c>
      <c r="V278" s="46">
        <v>0</v>
      </c>
      <c r="W278" s="46">
        <v>0</v>
      </c>
      <c r="X278" s="46">
        <v>0</v>
      </c>
      <c r="Y278" s="46">
        <v>0</v>
      </c>
      <c r="Z278" s="46">
        <v>0</v>
      </c>
      <c r="AA278" s="46">
        <v>0</v>
      </c>
      <c r="AB278" s="46">
        <v>0</v>
      </c>
      <c r="AC278" s="46">
        <v>0</v>
      </c>
      <c r="AD278" s="46">
        <v>0</v>
      </c>
      <c r="AE278" s="46">
        <v>0</v>
      </c>
      <c r="AF278" s="46">
        <v>0</v>
      </c>
      <c r="AG278" s="46">
        <v>0</v>
      </c>
      <c r="AH278" s="46">
        <v>0</v>
      </c>
      <c r="AI278" s="46">
        <v>0</v>
      </c>
      <c r="AJ278" s="46">
        <v>0</v>
      </c>
      <c r="AK278" s="46">
        <v>0</v>
      </c>
      <c r="AL278" s="45">
        <v>0</v>
      </c>
      <c r="AM278" s="45">
        <v>0</v>
      </c>
      <c r="AN278" s="45">
        <v>0</v>
      </c>
      <c r="AO278" s="45">
        <v>0</v>
      </c>
      <c r="AP278" s="45">
        <v>0</v>
      </c>
      <c r="AQ278" s="45">
        <v>0</v>
      </c>
      <c r="AR278" s="45">
        <v>0</v>
      </c>
      <c r="AS278" s="45">
        <v>0</v>
      </c>
      <c r="AT278" s="45">
        <v>0</v>
      </c>
      <c r="AU278" s="45">
        <v>0</v>
      </c>
      <c r="AV278" s="45">
        <v>0</v>
      </c>
      <c r="AW278" s="45">
        <v>0</v>
      </c>
      <c r="AX278" s="45">
        <v>0</v>
      </c>
      <c r="AY278" s="45">
        <v>0</v>
      </c>
      <c r="AZ278" s="45">
        <v>0</v>
      </c>
      <c r="BA278" s="45">
        <v>0</v>
      </c>
      <c r="BB278" s="45">
        <v>0</v>
      </c>
      <c r="BC278" s="45">
        <v>0</v>
      </c>
      <c r="BD278" s="45">
        <v>0</v>
      </c>
      <c r="BE278" s="45">
        <v>0</v>
      </c>
      <c r="BF278" s="45">
        <v>0</v>
      </c>
    </row>
    <row r="279" spans="1:58" ht="13.5" thickBot="1" x14ac:dyDescent="0.25">
      <c r="A279" s="6" t="s">
        <v>1142</v>
      </c>
      <c r="B279" s="6" t="s">
        <v>1351</v>
      </c>
      <c r="C279" s="6" t="s">
        <v>315</v>
      </c>
      <c r="D279" s="6" t="s">
        <v>1142</v>
      </c>
      <c r="E279" s="6">
        <v>25.424634792000891</v>
      </c>
      <c r="F279" s="6" t="s">
        <v>314</v>
      </c>
      <c r="G279" s="21" t="s">
        <v>1178</v>
      </c>
      <c r="H279" s="21" t="s">
        <v>1159</v>
      </c>
      <c r="I279" s="21" t="s">
        <v>1183</v>
      </c>
      <c r="J279" s="21" t="s">
        <v>240</v>
      </c>
      <c r="K279" s="21" t="s">
        <v>251</v>
      </c>
      <c r="L279" s="21" t="s">
        <v>1210</v>
      </c>
      <c r="M279" s="3">
        <v>12.571613818714061</v>
      </c>
      <c r="N279" s="3">
        <v>25.424634792000891</v>
      </c>
      <c r="O279" s="21" t="s">
        <v>1453</v>
      </c>
      <c r="P279" s="21">
        <v>0</v>
      </c>
      <c r="Q279" s="46">
        <v>7.2952531723950833E-3</v>
      </c>
      <c r="R279" s="46">
        <v>7.2595345856317616E-3</v>
      </c>
      <c r="S279" s="46">
        <v>7.2239803043675499E-3</v>
      </c>
      <c r="T279" s="46">
        <v>7.1885895727971539E-3</v>
      </c>
      <c r="U279" s="46">
        <v>7.1533616385919836E-3</v>
      </c>
      <c r="V279" s="46">
        <v>6.3595004782413048E-3</v>
      </c>
      <c r="W279" s="46">
        <v>4.9685376843880006E-3</v>
      </c>
      <c r="X279" s="46">
        <v>3.8608861923867359E-3</v>
      </c>
      <c r="Y279" s="46">
        <v>2.9788411562762882E-3</v>
      </c>
      <c r="Z279" s="46">
        <v>2.2764510531208182E-3</v>
      </c>
      <c r="AA279" s="46">
        <v>1.7171237661760537E-3</v>
      </c>
      <c r="AB279" s="46">
        <v>1.2717202610361979E-3</v>
      </c>
      <c r="AC279" s="46">
        <v>9.170365418232296E-4</v>
      </c>
      <c r="AD279" s="46">
        <v>6.3459480253955796E-4</v>
      </c>
      <c r="AE279" s="46">
        <v>4.0968079671318473E-4</v>
      </c>
      <c r="AF279" s="46">
        <v>2.305772755935271E-4</v>
      </c>
      <c r="AG279" s="46">
        <v>0</v>
      </c>
      <c r="AH279" s="46">
        <v>0</v>
      </c>
      <c r="AI279" s="46">
        <v>0</v>
      </c>
      <c r="AJ279" s="46">
        <v>0</v>
      </c>
      <c r="AK279" s="46">
        <v>5.9874244933226933E-2</v>
      </c>
      <c r="AL279" s="45">
        <v>5.9874244933226933E-2</v>
      </c>
      <c r="AM279" s="45">
        <v>7.2952531723950833E-3</v>
      </c>
      <c r="AN279" s="45">
        <v>1.4554787758026846E-2</v>
      </c>
      <c r="AO279" s="45">
        <v>2.1778768062394396E-2</v>
      </c>
      <c r="AP279" s="45">
        <v>2.8967357635191551E-2</v>
      </c>
      <c r="AQ279" s="45">
        <v>3.6120719273783533E-2</v>
      </c>
      <c r="AR279" s="45">
        <v>4.2480219752024838E-2</v>
      </c>
      <c r="AS279" s="45">
        <v>4.7448757436412838E-2</v>
      </c>
      <c r="AT279" s="45">
        <v>5.130964362879957E-2</v>
      </c>
      <c r="AU279" s="45">
        <v>5.4288484785075856E-2</v>
      </c>
      <c r="AV279" s="45">
        <v>5.6564935838196675E-2</v>
      </c>
      <c r="AW279" s="45">
        <v>5.828205960437273E-2</v>
      </c>
      <c r="AX279" s="45">
        <v>5.9553779865408926E-2</v>
      </c>
      <c r="AY279" s="45">
        <v>5.9874244933226933E-2</v>
      </c>
      <c r="AZ279" s="45">
        <v>5.9874244933226933E-2</v>
      </c>
      <c r="BA279" s="45">
        <v>5.9874244933226933E-2</v>
      </c>
      <c r="BB279" s="45">
        <v>5.9874244933226933E-2</v>
      </c>
      <c r="BC279" s="45">
        <v>5.9874244933226933E-2</v>
      </c>
      <c r="BD279" s="45">
        <v>5.9874244933226933E-2</v>
      </c>
      <c r="BE279" s="45">
        <v>5.9874244933226933E-2</v>
      </c>
      <c r="BF279" s="45">
        <v>5.9874244933226933E-2</v>
      </c>
    </row>
    <row r="280" spans="1:58" ht="13.5" thickBot="1" x14ac:dyDescent="0.25">
      <c r="A280" s="6" t="s">
        <v>1142</v>
      </c>
      <c r="B280" s="6" t="s">
        <v>1351</v>
      </c>
      <c r="C280" s="6" t="s">
        <v>315</v>
      </c>
      <c r="D280" s="6" t="s">
        <v>1142</v>
      </c>
      <c r="E280" s="6">
        <v>25.424634792000891</v>
      </c>
      <c r="F280" s="6" t="s">
        <v>314</v>
      </c>
      <c r="G280" s="21" t="s">
        <v>1178</v>
      </c>
      <c r="H280" s="21" t="s">
        <v>1159</v>
      </c>
      <c r="I280" s="21" t="s">
        <v>1183</v>
      </c>
      <c r="J280" s="21" t="s">
        <v>240</v>
      </c>
      <c r="K280" s="21" t="s">
        <v>253</v>
      </c>
      <c r="L280" s="21" t="s">
        <v>1210</v>
      </c>
      <c r="M280" s="3">
        <v>12.571613818714061</v>
      </c>
      <c r="N280" s="3">
        <v>25.424634792000891</v>
      </c>
      <c r="O280" s="21" t="s">
        <v>1453</v>
      </c>
      <c r="P280" s="21">
        <v>0</v>
      </c>
      <c r="Q280" s="46">
        <v>0</v>
      </c>
      <c r="R280" s="46">
        <v>0</v>
      </c>
      <c r="S280" s="46">
        <v>0</v>
      </c>
      <c r="T280" s="46">
        <v>0</v>
      </c>
      <c r="U280" s="46">
        <v>0</v>
      </c>
      <c r="V280" s="46">
        <v>0</v>
      </c>
      <c r="W280" s="46">
        <v>0</v>
      </c>
      <c r="X280" s="46">
        <v>0</v>
      </c>
      <c r="Y280" s="46">
        <v>0</v>
      </c>
      <c r="Z280" s="46">
        <v>0</v>
      </c>
      <c r="AA280" s="46">
        <v>0</v>
      </c>
      <c r="AB280" s="46">
        <v>0</v>
      </c>
      <c r="AC280" s="46">
        <v>0</v>
      </c>
      <c r="AD280" s="46">
        <v>0</v>
      </c>
      <c r="AE280" s="46">
        <v>0</v>
      </c>
      <c r="AF280" s="46">
        <v>0</v>
      </c>
      <c r="AG280" s="46">
        <v>0</v>
      </c>
      <c r="AH280" s="46">
        <v>0</v>
      </c>
      <c r="AI280" s="46">
        <v>0</v>
      </c>
      <c r="AJ280" s="46">
        <v>0</v>
      </c>
      <c r="AK280" s="46">
        <v>0</v>
      </c>
      <c r="AL280" s="45">
        <v>0</v>
      </c>
      <c r="AM280" s="45">
        <v>0</v>
      </c>
      <c r="AN280" s="45">
        <v>0</v>
      </c>
      <c r="AO280" s="45">
        <v>0</v>
      </c>
      <c r="AP280" s="45">
        <v>0</v>
      </c>
      <c r="AQ280" s="45">
        <v>0</v>
      </c>
      <c r="AR280" s="45">
        <v>0</v>
      </c>
      <c r="AS280" s="45">
        <v>0</v>
      </c>
      <c r="AT280" s="45">
        <v>0</v>
      </c>
      <c r="AU280" s="45">
        <v>0</v>
      </c>
      <c r="AV280" s="45">
        <v>0</v>
      </c>
      <c r="AW280" s="45">
        <v>0</v>
      </c>
      <c r="AX280" s="45">
        <v>0</v>
      </c>
      <c r="AY280" s="45">
        <v>0</v>
      </c>
      <c r="AZ280" s="45">
        <v>0</v>
      </c>
      <c r="BA280" s="45">
        <v>0</v>
      </c>
      <c r="BB280" s="45">
        <v>0</v>
      </c>
      <c r="BC280" s="45">
        <v>0</v>
      </c>
      <c r="BD280" s="45">
        <v>0</v>
      </c>
      <c r="BE280" s="45">
        <v>0</v>
      </c>
      <c r="BF280" s="45">
        <v>0</v>
      </c>
    </row>
    <row r="281" spans="1:58" ht="13.5" thickBot="1" x14ac:dyDescent="0.25">
      <c r="A281" s="6" t="s">
        <v>1142</v>
      </c>
      <c r="B281" s="6" t="s">
        <v>1351</v>
      </c>
      <c r="C281" s="6" t="s">
        <v>315</v>
      </c>
      <c r="D281" s="6" t="s">
        <v>1142</v>
      </c>
      <c r="E281" s="6">
        <v>25.424634792000891</v>
      </c>
      <c r="F281" s="6" t="s">
        <v>314</v>
      </c>
      <c r="G281" s="21" t="s">
        <v>1178</v>
      </c>
      <c r="H281" s="21" t="s">
        <v>1159</v>
      </c>
      <c r="I281" s="21" t="s">
        <v>1183</v>
      </c>
      <c r="J281" s="21" t="s">
        <v>240</v>
      </c>
      <c r="K281" s="21" t="s">
        <v>255</v>
      </c>
      <c r="L281" s="21" t="s">
        <v>1210</v>
      </c>
      <c r="M281" s="3">
        <v>12.571613818714061</v>
      </c>
      <c r="N281" s="3">
        <v>25.424634792000891</v>
      </c>
      <c r="O281" s="21" t="s">
        <v>1453</v>
      </c>
      <c r="P281" s="21">
        <v>0</v>
      </c>
      <c r="Q281" s="46">
        <v>0</v>
      </c>
      <c r="R281" s="46">
        <v>0</v>
      </c>
      <c r="S281" s="46">
        <v>0</v>
      </c>
      <c r="T281" s="46">
        <v>0</v>
      </c>
      <c r="U281" s="46">
        <v>0</v>
      </c>
      <c r="V281" s="46">
        <v>0</v>
      </c>
      <c r="W281" s="46">
        <v>0</v>
      </c>
      <c r="X281" s="46">
        <v>0</v>
      </c>
      <c r="Y281" s="46">
        <v>0</v>
      </c>
      <c r="Z281" s="46">
        <v>0</v>
      </c>
      <c r="AA281" s="46">
        <v>0</v>
      </c>
      <c r="AB281" s="46">
        <v>0</v>
      </c>
      <c r="AC281" s="46">
        <v>0</v>
      </c>
      <c r="AD281" s="46">
        <v>0</v>
      </c>
      <c r="AE281" s="46">
        <v>0</v>
      </c>
      <c r="AF281" s="46">
        <v>0</v>
      </c>
      <c r="AG281" s="46">
        <v>0</v>
      </c>
      <c r="AH281" s="46">
        <v>0</v>
      </c>
      <c r="AI281" s="46">
        <v>0</v>
      </c>
      <c r="AJ281" s="46">
        <v>0</v>
      </c>
      <c r="AK281" s="46">
        <v>0</v>
      </c>
      <c r="AL281" s="45">
        <v>0</v>
      </c>
      <c r="AM281" s="45">
        <v>0</v>
      </c>
      <c r="AN281" s="45">
        <v>0</v>
      </c>
      <c r="AO281" s="45">
        <v>0</v>
      </c>
      <c r="AP281" s="45">
        <v>0</v>
      </c>
      <c r="AQ281" s="45">
        <v>0</v>
      </c>
      <c r="AR281" s="45">
        <v>0</v>
      </c>
      <c r="AS281" s="45">
        <v>0</v>
      </c>
      <c r="AT281" s="45">
        <v>0</v>
      </c>
      <c r="AU281" s="45">
        <v>0</v>
      </c>
      <c r="AV281" s="45">
        <v>0</v>
      </c>
      <c r="AW281" s="45">
        <v>0</v>
      </c>
      <c r="AX281" s="45">
        <v>0</v>
      </c>
      <c r="AY281" s="45">
        <v>0</v>
      </c>
      <c r="AZ281" s="45">
        <v>0</v>
      </c>
      <c r="BA281" s="45">
        <v>0</v>
      </c>
      <c r="BB281" s="45">
        <v>0</v>
      </c>
      <c r="BC281" s="45">
        <v>0</v>
      </c>
      <c r="BD281" s="45">
        <v>0</v>
      </c>
      <c r="BE281" s="45">
        <v>0</v>
      </c>
      <c r="BF281" s="45">
        <v>0</v>
      </c>
    </row>
    <row r="282" spans="1:58" ht="13.5" thickBot="1" x14ac:dyDescent="0.25">
      <c r="A282" s="6" t="s">
        <v>1142</v>
      </c>
      <c r="B282" s="6" t="s">
        <v>1351</v>
      </c>
      <c r="C282" s="6" t="s">
        <v>315</v>
      </c>
      <c r="D282" s="6" t="s">
        <v>1142</v>
      </c>
      <c r="E282" s="6">
        <v>25.424634792000891</v>
      </c>
      <c r="F282" s="6" t="s">
        <v>314</v>
      </c>
      <c r="G282" s="21" t="s">
        <v>1178</v>
      </c>
      <c r="H282" s="21" t="s">
        <v>1159</v>
      </c>
      <c r="I282" s="21" t="s">
        <v>1183</v>
      </c>
      <c r="J282" s="21" t="s">
        <v>240</v>
      </c>
      <c r="K282" s="21" t="s">
        <v>257</v>
      </c>
      <c r="L282" s="21" t="s">
        <v>1210</v>
      </c>
      <c r="M282" s="3">
        <v>12.571613818714061</v>
      </c>
      <c r="N282" s="3">
        <v>25.424634792000891</v>
      </c>
      <c r="O282" s="21" t="s">
        <v>1453</v>
      </c>
      <c r="P282" s="21">
        <v>0</v>
      </c>
      <c r="Q282" s="46">
        <v>0</v>
      </c>
      <c r="R282" s="46">
        <v>0</v>
      </c>
      <c r="S282" s="46">
        <v>0</v>
      </c>
      <c r="T282" s="46">
        <v>0</v>
      </c>
      <c r="U282" s="46">
        <v>0</v>
      </c>
      <c r="V282" s="46">
        <v>0</v>
      </c>
      <c r="W282" s="46">
        <v>0</v>
      </c>
      <c r="X282" s="46">
        <v>0</v>
      </c>
      <c r="Y282" s="46">
        <v>0</v>
      </c>
      <c r="Z282" s="46">
        <v>0</v>
      </c>
      <c r="AA282" s="46">
        <v>0</v>
      </c>
      <c r="AB282" s="46">
        <v>0</v>
      </c>
      <c r="AC282" s="46">
        <v>0</v>
      </c>
      <c r="AD282" s="46">
        <v>0</v>
      </c>
      <c r="AE282" s="46">
        <v>0</v>
      </c>
      <c r="AF282" s="46">
        <v>0</v>
      </c>
      <c r="AG282" s="46">
        <v>0</v>
      </c>
      <c r="AH282" s="46">
        <v>0</v>
      </c>
      <c r="AI282" s="46">
        <v>0</v>
      </c>
      <c r="AJ282" s="46">
        <v>0</v>
      </c>
      <c r="AK282" s="46">
        <v>0</v>
      </c>
      <c r="AL282" s="45">
        <v>0</v>
      </c>
      <c r="AM282" s="45">
        <v>0</v>
      </c>
      <c r="AN282" s="45">
        <v>0</v>
      </c>
      <c r="AO282" s="45">
        <v>0</v>
      </c>
      <c r="AP282" s="45">
        <v>0</v>
      </c>
      <c r="AQ282" s="45">
        <v>0</v>
      </c>
      <c r="AR282" s="45">
        <v>0</v>
      </c>
      <c r="AS282" s="45">
        <v>0</v>
      </c>
      <c r="AT282" s="45">
        <v>0</v>
      </c>
      <c r="AU282" s="45">
        <v>0</v>
      </c>
      <c r="AV282" s="45">
        <v>0</v>
      </c>
      <c r="AW282" s="45">
        <v>0</v>
      </c>
      <c r="AX282" s="45">
        <v>0</v>
      </c>
      <c r="AY282" s="45">
        <v>0</v>
      </c>
      <c r="AZ282" s="45">
        <v>0</v>
      </c>
      <c r="BA282" s="45">
        <v>0</v>
      </c>
      <c r="BB282" s="45">
        <v>0</v>
      </c>
      <c r="BC282" s="45">
        <v>0</v>
      </c>
      <c r="BD282" s="45">
        <v>0</v>
      </c>
      <c r="BE282" s="45">
        <v>0</v>
      </c>
      <c r="BF282" s="45">
        <v>0</v>
      </c>
    </row>
    <row r="283" spans="1:58" ht="13.5" thickBot="1" x14ac:dyDescent="0.25">
      <c r="A283" s="6" t="s">
        <v>1142</v>
      </c>
      <c r="B283" s="6" t="s">
        <v>1351</v>
      </c>
      <c r="C283" s="6" t="s">
        <v>315</v>
      </c>
      <c r="D283" s="6" t="s">
        <v>1142</v>
      </c>
      <c r="E283" s="6">
        <v>25.424634792000891</v>
      </c>
      <c r="F283" s="6" t="s">
        <v>314</v>
      </c>
      <c r="G283" s="21" t="s">
        <v>1178</v>
      </c>
      <c r="H283" s="21" t="s">
        <v>1159</v>
      </c>
      <c r="I283" s="21" t="s">
        <v>1183</v>
      </c>
      <c r="J283" s="21" t="s">
        <v>240</v>
      </c>
      <c r="K283" s="21" t="s">
        <v>259</v>
      </c>
      <c r="L283" s="21" t="s">
        <v>1210</v>
      </c>
      <c r="M283" s="3">
        <v>12.571613818714061</v>
      </c>
      <c r="N283" s="3">
        <v>25.424634792000891</v>
      </c>
      <c r="O283" s="21" t="s">
        <v>1453</v>
      </c>
      <c r="P283" s="21">
        <v>0</v>
      </c>
      <c r="Q283" s="46">
        <v>3.3872020648029787E-3</v>
      </c>
      <c r="R283" s="46">
        <v>3.3724182603495161E-3</v>
      </c>
      <c r="S283" s="46">
        <v>3.3576950694943113E-3</v>
      </c>
      <c r="T283" s="46">
        <v>3.343032243721612E-3</v>
      </c>
      <c r="U283" s="46">
        <v>3.3284295355345815E-3</v>
      </c>
      <c r="V283" s="46">
        <v>2.9606376386603524E-3</v>
      </c>
      <c r="W283" s="46">
        <v>2.3143614187919517E-3</v>
      </c>
      <c r="X283" s="46">
        <v>1.7994602288983991E-3</v>
      </c>
      <c r="Y283" s="46">
        <v>1.3892281528864081E-3</v>
      </c>
      <c r="Z283" s="46">
        <v>1.0623880532861342E-3</v>
      </c>
      <c r="AA283" s="46">
        <v>8.0198800913260408E-4</v>
      </c>
      <c r="AB283" s="46">
        <v>5.94522085954604E-4</v>
      </c>
      <c r="AC283" s="46">
        <v>4.2922983564022774E-4</v>
      </c>
      <c r="AD283" s="46">
        <v>2.9753819396975754E-4</v>
      </c>
      <c r="AE283" s="46">
        <v>1.9261682921806073E-4</v>
      </c>
      <c r="AF283" s="46">
        <v>1.0902387949308871E-4</v>
      </c>
      <c r="AG283" s="46">
        <v>0</v>
      </c>
      <c r="AH283" s="46">
        <v>0</v>
      </c>
      <c r="AI283" s="46">
        <v>0</v>
      </c>
      <c r="AJ283" s="46">
        <v>0</v>
      </c>
      <c r="AK283" s="46">
        <v>2.7868728879436443E-2</v>
      </c>
      <c r="AL283" s="45">
        <v>2.7868728879436443E-2</v>
      </c>
      <c r="AM283" s="45">
        <v>3.3872020648029787E-3</v>
      </c>
      <c r="AN283" s="45">
        <v>6.7596203251524944E-3</v>
      </c>
      <c r="AO283" s="45">
        <v>1.0117315394646807E-2</v>
      </c>
      <c r="AP283" s="45">
        <v>1.3460347638368418E-2</v>
      </c>
      <c r="AQ283" s="45">
        <v>1.6788777173903001E-2</v>
      </c>
      <c r="AR283" s="45">
        <v>1.9749414812563353E-2</v>
      </c>
      <c r="AS283" s="45">
        <v>2.2063776231355303E-2</v>
      </c>
      <c r="AT283" s="45">
        <v>2.3863236460253703E-2</v>
      </c>
      <c r="AU283" s="45">
        <v>2.525246461314011E-2</v>
      </c>
      <c r="AV283" s="45">
        <v>2.6314852666426244E-2</v>
      </c>
      <c r="AW283" s="45">
        <v>2.7116840675558848E-2</v>
      </c>
      <c r="AX283" s="45">
        <v>2.7711362761513453E-2</v>
      </c>
      <c r="AY283" s="45">
        <v>2.7868728879436443E-2</v>
      </c>
      <c r="AZ283" s="45">
        <v>2.7868728879436443E-2</v>
      </c>
      <c r="BA283" s="45">
        <v>2.7868728879436443E-2</v>
      </c>
      <c r="BB283" s="45">
        <v>2.7868728879436443E-2</v>
      </c>
      <c r="BC283" s="45">
        <v>2.7868728879436443E-2</v>
      </c>
      <c r="BD283" s="45">
        <v>2.7868728879436443E-2</v>
      </c>
      <c r="BE283" s="45">
        <v>2.7868728879436443E-2</v>
      </c>
      <c r="BF283" s="45">
        <v>2.7868728879436443E-2</v>
      </c>
    </row>
    <row r="284" spans="1:58" ht="13.5" thickBot="1" x14ac:dyDescent="0.25">
      <c r="A284" s="6" t="s">
        <v>1142</v>
      </c>
      <c r="B284" s="6" t="s">
        <v>1351</v>
      </c>
      <c r="C284" s="6" t="s">
        <v>315</v>
      </c>
      <c r="D284" s="6" t="s">
        <v>1142</v>
      </c>
      <c r="E284" s="6">
        <v>25.424634792000891</v>
      </c>
      <c r="F284" s="6" t="s">
        <v>314</v>
      </c>
      <c r="G284" s="21" t="s">
        <v>1178</v>
      </c>
      <c r="H284" s="21" t="s">
        <v>1159</v>
      </c>
      <c r="I284" s="21" t="s">
        <v>1183</v>
      </c>
      <c r="J284" s="21" t="s">
        <v>240</v>
      </c>
      <c r="K284" s="21" t="s">
        <v>261</v>
      </c>
      <c r="L284" s="21" t="s">
        <v>1210</v>
      </c>
      <c r="M284" s="3">
        <v>12.571613818714061</v>
      </c>
      <c r="N284" s="3">
        <v>25.424634792000891</v>
      </c>
      <c r="O284" s="21" t="s">
        <v>1453</v>
      </c>
      <c r="P284" s="21">
        <v>0</v>
      </c>
      <c r="Q284" s="46">
        <v>1.0023677998518395E-2</v>
      </c>
      <c r="R284" s="46">
        <v>9.9799285874707239E-3</v>
      </c>
      <c r="S284" s="46">
        <v>9.9363585490083485E-3</v>
      </c>
      <c r="T284" s="46">
        <v>9.8929671477036695E-3</v>
      </c>
      <c r="U284" s="46">
        <v>9.8497536511443374E-3</v>
      </c>
      <c r="V284" s="46">
        <v>8.7613545907398952E-3</v>
      </c>
      <c r="W284" s="46">
        <v>6.8488425521534601E-3</v>
      </c>
      <c r="X284" s="46">
        <v>5.3251059607708753E-3</v>
      </c>
      <c r="Y284" s="46">
        <v>4.1111145436845426E-3</v>
      </c>
      <c r="Z284" s="46">
        <v>3.1439033018635185E-3</v>
      </c>
      <c r="AA284" s="46">
        <v>2.3733067612798728E-3</v>
      </c>
      <c r="AB284" s="46">
        <v>1.7593570854660715E-3</v>
      </c>
      <c r="AC284" s="46">
        <v>1.2702110997516991E-3</v>
      </c>
      <c r="AD284" s="46">
        <v>8.8049871001334408E-4</v>
      </c>
      <c r="AE284" s="46">
        <v>5.70007054861002E-4</v>
      </c>
      <c r="AF284" s="46">
        <v>3.2263214336802784E-4</v>
      </c>
      <c r="AG284" s="46">
        <v>0</v>
      </c>
      <c r="AH284" s="46">
        <v>0</v>
      </c>
      <c r="AI284" s="46">
        <v>0</v>
      </c>
      <c r="AJ284" s="46">
        <v>0</v>
      </c>
      <c r="AK284" s="46">
        <v>8.2471361073561997E-2</v>
      </c>
      <c r="AL284" s="45">
        <v>8.2471361073561997E-2</v>
      </c>
      <c r="AM284" s="45">
        <v>1.0023677998518395E-2</v>
      </c>
      <c r="AN284" s="45">
        <v>2.0003606585989119E-2</v>
      </c>
      <c r="AO284" s="45">
        <v>2.9939965134997467E-2</v>
      </c>
      <c r="AP284" s="45">
        <v>3.9832932282701135E-2</v>
      </c>
      <c r="AQ284" s="45">
        <v>4.968268593384547E-2</v>
      </c>
      <c r="AR284" s="45">
        <v>5.8444040524585364E-2</v>
      </c>
      <c r="AS284" s="45">
        <v>6.529288307673882E-2</v>
      </c>
      <c r="AT284" s="45">
        <v>7.0617989037509696E-2</v>
      </c>
      <c r="AU284" s="45">
        <v>7.4729103581194237E-2</v>
      </c>
      <c r="AV284" s="45">
        <v>7.787300688305776E-2</v>
      </c>
      <c r="AW284" s="45">
        <v>8.0246313644337638E-2</v>
      </c>
      <c r="AX284" s="45">
        <v>8.2005670729803706E-2</v>
      </c>
      <c r="AY284" s="45">
        <v>8.2471361073561997E-2</v>
      </c>
      <c r="AZ284" s="45">
        <v>8.2471361073561997E-2</v>
      </c>
      <c r="BA284" s="45">
        <v>8.2471361073561997E-2</v>
      </c>
      <c r="BB284" s="45">
        <v>8.2471361073561997E-2</v>
      </c>
      <c r="BC284" s="45">
        <v>8.2471361073561997E-2</v>
      </c>
      <c r="BD284" s="45">
        <v>8.2471361073561997E-2</v>
      </c>
      <c r="BE284" s="45">
        <v>8.2471361073561997E-2</v>
      </c>
      <c r="BF284" s="45">
        <v>8.2471361073561997E-2</v>
      </c>
    </row>
    <row r="285" spans="1:58" ht="13.5" thickBot="1" x14ac:dyDescent="0.25">
      <c r="A285" s="6" t="s">
        <v>1142</v>
      </c>
      <c r="B285" s="6" t="s">
        <v>1351</v>
      </c>
      <c r="C285" s="6" t="s">
        <v>315</v>
      </c>
      <c r="D285" s="6" t="s">
        <v>1142</v>
      </c>
      <c r="E285" s="6">
        <v>25.424634792000891</v>
      </c>
      <c r="F285" s="6" t="s">
        <v>314</v>
      </c>
      <c r="G285" s="21" t="s">
        <v>1178</v>
      </c>
      <c r="H285" s="21" t="s">
        <v>1159</v>
      </c>
      <c r="I285" s="21" t="s">
        <v>1183</v>
      </c>
      <c r="J285" s="21" t="s">
        <v>240</v>
      </c>
      <c r="K285" s="21" t="s">
        <v>263</v>
      </c>
      <c r="L285" s="21" t="s">
        <v>1210</v>
      </c>
      <c r="M285" s="3">
        <v>12.571613818714061</v>
      </c>
      <c r="N285" s="3">
        <v>25.424634792000891</v>
      </c>
      <c r="O285" s="21" t="s">
        <v>1453</v>
      </c>
      <c r="P285" s="21">
        <v>0</v>
      </c>
      <c r="Q285" s="46">
        <v>0</v>
      </c>
      <c r="R285" s="46">
        <v>0</v>
      </c>
      <c r="S285" s="46">
        <v>0</v>
      </c>
      <c r="T285" s="46">
        <v>0</v>
      </c>
      <c r="U285" s="46">
        <v>0</v>
      </c>
      <c r="V285" s="46">
        <v>0</v>
      </c>
      <c r="W285" s="46">
        <v>0</v>
      </c>
      <c r="X285" s="46">
        <v>0</v>
      </c>
      <c r="Y285" s="46">
        <v>0</v>
      </c>
      <c r="Z285" s="46">
        <v>0</v>
      </c>
      <c r="AA285" s="46">
        <v>0</v>
      </c>
      <c r="AB285" s="46">
        <v>0</v>
      </c>
      <c r="AC285" s="46">
        <v>0</v>
      </c>
      <c r="AD285" s="46">
        <v>0</v>
      </c>
      <c r="AE285" s="46">
        <v>0</v>
      </c>
      <c r="AF285" s="46">
        <v>0</v>
      </c>
      <c r="AG285" s="46">
        <v>0</v>
      </c>
      <c r="AH285" s="46">
        <v>0</v>
      </c>
      <c r="AI285" s="46">
        <v>0</v>
      </c>
      <c r="AJ285" s="46">
        <v>0</v>
      </c>
      <c r="AK285" s="46">
        <v>0</v>
      </c>
      <c r="AL285" s="45">
        <v>0</v>
      </c>
      <c r="AM285" s="45">
        <v>0</v>
      </c>
      <c r="AN285" s="45">
        <v>0</v>
      </c>
      <c r="AO285" s="45">
        <v>0</v>
      </c>
      <c r="AP285" s="45">
        <v>0</v>
      </c>
      <c r="AQ285" s="45">
        <v>0</v>
      </c>
      <c r="AR285" s="45">
        <v>0</v>
      </c>
      <c r="AS285" s="45">
        <v>0</v>
      </c>
      <c r="AT285" s="45">
        <v>0</v>
      </c>
      <c r="AU285" s="45">
        <v>0</v>
      </c>
      <c r="AV285" s="45">
        <v>0</v>
      </c>
      <c r="AW285" s="45">
        <v>0</v>
      </c>
      <c r="AX285" s="45">
        <v>0</v>
      </c>
      <c r="AY285" s="45">
        <v>0</v>
      </c>
      <c r="AZ285" s="45">
        <v>0</v>
      </c>
      <c r="BA285" s="45">
        <v>0</v>
      </c>
      <c r="BB285" s="45">
        <v>0</v>
      </c>
      <c r="BC285" s="45">
        <v>0</v>
      </c>
      <c r="BD285" s="45">
        <v>0</v>
      </c>
      <c r="BE285" s="45">
        <v>0</v>
      </c>
      <c r="BF285" s="45">
        <v>0</v>
      </c>
    </row>
    <row r="286" spans="1:58" ht="13.5" thickBot="1" x14ac:dyDescent="0.25">
      <c r="A286" s="6" t="s">
        <v>1142</v>
      </c>
      <c r="B286" s="6" t="s">
        <v>1351</v>
      </c>
      <c r="C286" s="6" t="s">
        <v>315</v>
      </c>
      <c r="D286" s="6" t="s">
        <v>1142</v>
      </c>
      <c r="E286" s="6">
        <v>25.424634792000891</v>
      </c>
      <c r="F286" s="6" t="s">
        <v>314</v>
      </c>
      <c r="G286" s="21" t="s">
        <v>1178</v>
      </c>
      <c r="H286" s="21" t="s">
        <v>1159</v>
      </c>
      <c r="I286" s="21" t="s">
        <v>1183</v>
      </c>
      <c r="J286" s="21" t="s">
        <v>240</v>
      </c>
      <c r="K286" s="21" t="s">
        <v>265</v>
      </c>
      <c r="L286" s="21" t="s">
        <v>1210</v>
      </c>
      <c r="M286" s="3">
        <v>12.571613818714061</v>
      </c>
      <c r="N286" s="3">
        <v>25.424634792000891</v>
      </c>
      <c r="O286" s="21" t="s">
        <v>1453</v>
      </c>
      <c r="P286" s="21">
        <v>0</v>
      </c>
      <c r="Q286" s="46">
        <v>0</v>
      </c>
      <c r="R286" s="46">
        <v>0</v>
      </c>
      <c r="S286" s="46">
        <v>0</v>
      </c>
      <c r="T286" s="46">
        <v>0</v>
      </c>
      <c r="U286" s="46">
        <v>0</v>
      </c>
      <c r="V286" s="46">
        <v>0</v>
      </c>
      <c r="W286" s="46">
        <v>0</v>
      </c>
      <c r="X286" s="46">
        <v>0</v>
      </c>
      <c r="Y286" s="46">
        <v>0</v>
      </c>
      <c r="Z286" s="46">
        <v>0</v>
      </c>
      <c r="AA286" s="46">
        <v>0</v>
      </c>
      <c r="AB286" s="46">
        <v>0</v>
      </c>
      <c r="AC286" s="46">
        <v>0</v>
      </c>
      <c r="AD286" s="46">
        <v>0</v>
      </c>
      <c r="AE286" s="46">
        <v>0</v>
      </c>
      <c r="AF286" s="46">
        <v>0</v>
      </c>
      <c r="AG286" s="46">
        <v>0</v>
      </c>
      <c r="AH286" s="46">
        <v>0</v>
      </c>
      <c r="AI286" s="46">
        <v>0</v>
      </c>
      <c r="AJ286" s="46">
        <v>0</v>
      </c>
      <c r="AK286" s="46">
        <v>0</v>
      </c>
      <c r="AL286" s="45">
        <v>0</v>
      </c>
      <c r="AM286" s="45">
        <v>0</v>
      </c>
      <c r="AN286" s="45">
        <v>0</v>
      </c>
      <c r="AO286" s="45">
        <v>0</v>
      </c>
      <c r="AP286" s="45">
        <v>0</v>
      </c>
      <c r="AQ286" s="45">
        <v>0</v>
      </c>
      <c r="AR286" s="45">
        <v>0</v>
      </c>
      <c r="AS286" s="45">
        <v>0</v>
      </c>
      <c r="AT286" s="45">
        <v>0</v>
      </c>
      <c r="AU286" s="45">
        <v>0</v>
      </c>
      <c r="AV286" s="45">
        <v>0</v>
      </c>
      <c r="AW286" s="45">
        <v>0</v>
      </c>
      <c r="AX286" s="45">
        <v>0</v>
      </c>
      <c r="AY286" s="45">
        <v>0</v>
      </c>
      <c r="AZ286" s="45">
        <v>0</v>
      </c>
      <c r="BA286" s="45">
        <v>0</v>
      </c>
      <c r="BB286" s="45">
        <v>0</v>
      </c>
      <c r="BC286" s="45">
        <v>0</v>
      </c>
      <c r="BD286" s="45">
        <v>0</v>
      </c>
      <c r="BE286" s="45">
        <v>0</v>
      </c>
      <c r="BF286" s="45">
        <v>0</v>
      </c>
    </row>
    <row r="287" spans="1:58" ht="13.5" thickBot="1" x14ac:dyDescent="0.25">
      <c r="A287" s="6" t="s">
        <v>1142</v>
      </c>
      <c r="B287" s="6" t="s">
        <v>1351</v>
      </c>
      <c r="C287" s="6" t="s">
        <v>315</v>
      </c>
      <c r="D287" s="6" t="s">
        <v>1142</v>
      </c>
      <c r="E287" s="6">
        <v>25.424634792000891</v>
      </c>
      <c r="F287" s="6" t="s">
        <v>314</v>
      </c>
      <c r="G287" s="21" t="s">
        <v>1178</v>
      </c>
      <c r="H287" s="21" t="s">
        <v>1159</v>
      </c>
      <c r="I287" s="21" t="s">
        <v>1183</v>
      </c>
      <c r="J287" s="21" t="s">
        <v>240</v>
      </c>
      <c r="K287" s="21" t="s">
        <v>267</v>
      </c>
      <c r="L287" s="21" t="s">
        <v>1210</v>
      </c>
      <c r="M287" s="3">
        <v>12.571613818714061</v>
      </c>
      <c r="N287" s="3">
        <v>25.424634792000891</v>
      </c>
      <c r="O287" s="21" t="s">
        <v>1453</v>
      </c>
      <c r="P287" s="21">
        <v>0</v>
      </c>
      <c r="Q287" s="46">
        <v>0</v>
      </c>
      <c r="R287" s="46">
        <v>0</v>
      </c>
      <c r="S287" s="46">
        <v>0</v>
      </c>
      <c r="T287" s="46">
        <v>0</v>
      </c>
      <c r="U287" s="46">
        <v>0</v>
      </c>
      <c r="V287" s="46">
        <v>0</v>
      </c>
      <c r="W287" s="46">
        <v>0</v>
      </c>
      <c r="X287" s="46">
        <v>0</v>
      </c>
      <c r="Y287" s="46">
        <v>0</v>
      </c>
      <c r="Z287" s="46">
        <v>0</v>
      </c>
      <c r="AA287" s="46">
        <v>0</v>
      </c>
      <c r="AB287" s="46">
        <v>0</v>
      </c>
      <c r="AC287" s="46">
        <v>0</v>
      </c>
      <c r="AD287" s="46">
        <v>0</v>
      </c>
      <c r="AE287" s="46">
        <v>0</v>
      </c>
      <c r="AF287" s="46">
        <v>0</v>
      </c>
      <c r="AG287" s="46">
        <v>0</v>
      </c>
      <c r="AH287" s="46">
        <v>0</v>
      </c>
      <c r="AI287" s="46">
        <v>0</v>
      </c>
      <c r="AJ287" s="46">
        <v>0</v>
      </c>
      <c r="AK287" s="46">
        <v>0</v>
      </c>
      <c r="AL287" s="45">
        <v>0</v>
      </c>
      <c r="AM287" s="45">
        <v>0</v>
      </c>
      <c r="AN287" s="45">
        <v>0</v>
      </c>
      <c r="AO287" s="45">
        <v>0</v>
      </c>
      <c r="AP287" s="45">
        <v>0</v>
      </c>
      <c r="AQ287" s="45">
        <v>0</v>
      </c>
      <c r="AR287" s="45">
        <v>0</v>
      </c>
      <c r="AS287" s="45">
        <v>0</v>
      </c>
      <c r="AT287" s="45">
        <v>0</v>
      </c>
      <c r="AU287" s="45">
        <v>0</v>
      </c>
      <c r="AV287" s="45">
        <v>0</v>
      </c>
      <c r="AW287" s="45">
        <v>0</v>
      </c>
      <c r="AX287" s="45">
        <v>0</v>
      </c>
      <c r="AY287" s="45">
        <v>0</v>
      </c>
      <c r="AZ287" s="45">
        <v>0</v>
      </c>
      <c r="BA287" s="45">
        <v>0</v>
      </c>
      <c r="BB287" s="45">
        <v>0</v>
      </c>
      <c r="BC287" s="45">
        <v>0</v>
      </c>
      <c r="BD287" s="45">
        <v>0</v>
      </c>
      <c r="BE287" s="45">
        <v>0</v>
      </c>
      <c r="BF287" s="45">
        <v>0</v>
      </c>
    </row>
    <row r="288" spans="1:58" ht="13.5" thickBot="1" x14ac:dyDescent="0.25">
      <c r="A288" s="6" t="s">
        <v>1142</v>
      </c>
      <c r="B288" s="6" t="s">
        <v>1351</v>
      </c>
      <c r="C288" s="6" t="s">
        <v>315</v>
      </c>
      <c r="D288" s="6" t="s">
        <v>1142</v>
      </c>
      <c r="E288" s="6">
        <v>25.424634792000891</v>
      </c>
      <c r="F288" s="6" t="s">
        <v>314</v>
      </c>
      <c r="G288" s="21" t="s">
        <v>1178</v>
      </c>
      <c r="H288" s="21" t="s">
        <v>1159</v>
      </c>
      <c r="I288" s="21" t="s">
        <v>1183</v>
      </c>
      <c r="J288" s="21" t="s">
        <v>240</v>
      </c>
      <c r="K288" s="21" t="s">
        <v>269</v>
      </c>
      <c r="L288" s="21" t="s">
        <v>1210</v>
      </c>
      <c r="M288" s="3">
        <v>12.571613818714061</v>
      </c>
      <c r="N288" s="3">
        <v>25.424634792000891</v>
      </c>
      <c r="O288" s="21" t="s">
        <v>1453</v>
      </c>
      <c r="P288" s="21">
        <v>0</v>
      </c>
      <c r="Q288" s="46">
        <v>0</v>
      </c>
      <c r="R288" s="46">
        <v>0</v>
      </c>
      <c r="S288" s="46">
        <v>0</v>
      </c>
      <c r="T288" s="46">
        <v>0</v>
      </c>
      <c r="U288" s="46">
        <v>0</v>
      </c>
      <c r="V288" s="46">
        <v>0</v>
      </c>
      <c r="W288" s="46">
        <v>0</v>
      </c>
      <c r="X288" s="46">
        <v>0</v>
      </c>
      <c r="Y288" s="46">
        <v>0</v>
      </c>
      <c r="Z288" s="46">
        <v>0</v>
      </c>
      <c r="AA288" s="46">
        <v>0</v>
      </c>
      <c r="AB288" s="46">
        <v>0</v>
      </c>
      <c r="AC288" s="46">
        <v>0</v>
      </c>
      <c r="AD288" s="46">
        <v>0</v>
      </c>
      <c r="AE288" s="46">
        <v>0</v>
      </c>
      <c r="AF288" s="46">
        <v>0</v>
      </c>
      <c r="AG288" s="46">
        <v>0</v>
      </c>
      <c r="AH288" s="46">
        <v>0</v>
      </c>
      <c r="AI288" s="46">
        <v>0</v>
      </c>
      <c r="AJ288" s="46">
        <v>0</v>
      </c>
      <c r="AK288" s="46">
        <v>0</v>
      </c>
      <c r="AL288" s="45">
        <v>0</v>
      </c>
      <c r="AM288" s="45">
        <v>0</v>
      </c>
      <c r="AN288" s="45">
        <v>0</v>
      </c>
      <c r="AO288" s="45">
        <v>0</v>
      </c>
      <c r="AP288" s="45">
        <v>0</v>
      </c>
      <c r="AQ288" s="45">
        <v>0</v>
      </c>
      <c r="AR288" s="45">
        <v>0</v>
      </c>
      <c r="AS288" s="45">
        <v>0</v>
      </c>
      <c r="AT288" s="45">
        <v>0</v>
      </c>
      <c r="AU288" s="45">
        <v>0</v>
      </c>
      <c r="AV288" s="45">
        <v>0</v>
      </c>
      <c r="AW288" s="45">
        <v>0</v>
      </c>
      <c r="AX288" s="45">
        <v>0</v>
      </c>
      <c r="AY288" s="45">
        <v>0</v>
      </c>
      <c r="AZ288" s="45">
        <v>0</v>
      </c>
      <c r="BA288" s="45">
        <v>0</v>
      </c>
      <c r="BB288" s="45">
        <v>0</v>
      </c>
      <c r="BC288" s="45">
        <v>0</v>
      </c>
      <c r="BD288" s="45">
        <v>0</v>
      </c>
      <c r="BE288" s="45">
        <v>0</v>
      </c>
      <c r="BF288" s="45">
        <v>0</v>
      </c>
    </row>
    <row r="289" spans="1:58" ht="13.5" thickBot="1" x14ac:dyDescent="0.25">
      <c r="A289" s="6" t="s">
        <v>1142</v>
      </c>
      <c r="B289" s="6" t="s">
        <v>1351</v>
      </c>
      <c r="C289" s="6" t="s">
        <v>315</v>
      </c>
      <c r="D289" s="6" t="s">
        <v>1142</v>
      </c>
      <c r="E289" s="6">
        <v>25.424634792000891</v>
      </c>
      <c r="F289" s="6" t="s">
        <v>314</v>
      </c>
      <c r="G289" s="21" t="s">
        <v>1178</v>
      </c>
      <c r="H289" s="21" t="s">
        <v>1159</v>
      </c>
      <c r="I289" s="21" t="s">
        <v>1183</v>
      </c>
      <c r="J289" s="21" t="s">
        <v>240</v>
      </c>
      <c r="K289" s="21" t="s">
        <v>271</v>
      </c>
      <c r="L289" s="21" t="s">
        <v>1210</v>
      </c>
      <c r="M289" s="3">
        <v>12.571613818714061</v>
      </c>
      <c r="N289" s="3">
        <v>25.424634792000891</v>
      </c>
      <c r="O289" s="21" t="s">
        <v>1453</v>
      </c>
      <c r="P289" s="21">
        <v>0</v>
      </c>
      <c r="Q289" s="46">
        <v>9.8855494334590035E-3</v>
      </c>
      <c r="R289" s="46">
        <v>9.8602799374273714E-3</v>
      </c>
      <c r="S289" s="46">
        <v>9.8350710881862143E-3</v>
      </c>
      <c r="T289" s="46">
        <v>9.8099227401832346E-3</v>
      </c>
      <c r="U289" s="46">
        <v>9.7848347482154593E-3</v>
      </c>
      <c r="V289" s="46">
        <v>8.7194855460467312E-3</v>
      </c>
      <c r="W289" s="46">
        <v>6.82893023339823E-3</v>
      </c>
      <c r="X289" s="46">
        <v>5.3201158494797143E-3</v>
      </c>
      <c r="Y289" s="46">
        <v>4.1159612659620246E-3</v>
      </c>
      <c r="Z289" s="46">
        <v>3.1549495759482273E-3</v>
      </c>
      <c r="AA289" s="46">
        <v>2.3879853663820163E-3</v>
      </c>
      <c r="AB289" s="46">
        <v>1.7758865700114126E-3</v>
      </c>
      <c r="AC289" s="46">
        <v>1.2873827626039632E-3</v>
      </c>
      <c r="AD289" s="46">
        <v>8.9751764398822507E-4</v>
      </c>
      <c r="AE289" s="46">
        <v>5.8637409012337694E-4</v>
      </c>
      <c r="AF289" s="46">
        <v>3.3805664265491896E-4</v>
      </c>
      <c r="AG289" s="46">
        <v>0</v>
      </c>
      <c r="AH289" s="46">
        <v>0</v>
      </c>
      <c r="AI289" s="46">
        <v>0</v>
      </c>
      <c r="AJ289" s="46">
        <v>0</v>
      </c>
      <c r="AK289" s="46">
        <v>8.2024804467077883E-2</v>
      </c>
      <c r="AL289" s="45">
        <v>8.2024804467077883E-2</v>
      </c>
      <c r="AM289" s="45">
        <v>9.8855494334590035E-3</v>
      </c>
      <c r="AN289" s="45">
        <v>1.9745829370886377E-2</v>
      </c>
      <c r="AO289" s="45">
        <v>2.9580900459072593E-2</v>
      </c>
      <c r="AP289" s="45">
        <v>3.9390823199255826E-2</v>
      </c>
      <c r="AQ289" s="45">
        <v>4.9175657947471287E-2</v>
      </c>
      <c r="AR289" s="45">
        <v>5.7895143493518014E-2</v>
      </c>
      <c r="AS289" s="45">
        <v>6.4724073726916242E-2</v>
      </c>
      <c r="AT289" s="45">
        <v>7.0044189576395952E-2</v>
      </c>
      <c r="AU289" s="45">
        <v>7.4160150842357969E-2</v>
      </c>
      <c r="AV289" s="45">
        <v>7.7315100418306193E-2</v>
      </c>
      <c r="AW289" s="45">
        <v>7.970308578468821E-2</v>
      </c>
      <c r="AX289" s="45">
        <v>8.1478972354699628E-2</v>
      </c>
      <c r="AY289" s="45">
        <v>8.2024804467077883E-2</v>
      </c>
      <c r="AZ289" s="45">
        <v>8.2024804467077883E-2</v>
      </c>
      <c r="BA289" s="45">
        <v>8.2024804467077883E-2</v>
      </c>
      <c r="BB289" s="45">
        <v>8.2024804467077883E-2</v>
      </c>
      <c r="BC289" s="45">
        <v>8.2024804467077883E-2</v>
      </c>
      <c r="BD289" s="45">
        <v>8.2024804467077883E-2</v>
      </c>
      <c r="BE289" s="45">
        <v>8.2024804467077883E-2</v>
      </c>
      <c r="BF289" s="45">
        <v>8.2024804467077883E-2</v>
      </c>
    </row>
    <row r="290" spans="1:58" ht="13.5" thickBot="1" x14ac:dyDescent="0.25">
      <c r="A290" s="6" t="s">
        <v>1142</v>
      </c>
      <c r="B290" s="6" t="s">
        <v>1351</v>
      </c>
      <c r="C290" s="6" t="s">
        <v>315</v>
      </c>
      <c r="D290" s="6" t="s">
        <v>1142</v>
      </c>
      <c r="E290" s="6">
        <v>25.424634792000891</v>
      </c>
      <c r="F290" s="6" t="s">
        <v>314</v>
      </c>
      <c r="G290" s="21" t="s">
        <v>1178</v>
      </c>
      <c r="H290" s="21" t="s">
        <v>1159</v>
      </c>
      <c r="I290" s="21" t="s">
        <v>1183</v>
      </c>
      <c r="J290" s="21" t="s">
        <v>240</v>
      </c>
      <c r="K290" s="21" t="s">
        <v>273</v>
      </c>
      <c r="L290" s="21" t="s">
        <v>1210</v>
      </c>
      <c r="M290" s="3">
        <v>12.571613818714061</v>
      </c>
      <c r="N290" s="3">
        <v>25.424634792000891</v>
      </c>
      <c r="O290" s="21" t="s">
        <v>1453</v>
      </c>
      <c r="P290" s="21">
        <v>0</v>
      </c>
      <c r="Q290" s="46">
        <v>9.556092294815223E-3</v>
      </c>
      <c r="R290" s="46">
        <v>9.5347164233849334E-3</v>
      </c>
      <c r="S290" s="46">
        <v>9.5133854412846469E-3</v>
      </c>
      <c r="T290" s="46">
        <v>9.4920992542467733E-3</v>
      </c>
      <c r="U290" s="46">
        <v>9.4708577682016751E-3</v>
      </c>
      <c r="V290" s="46">
        <v>8.44240539029344E-3</v>
      </c>
      <c r="W290" s="46">
        <v>6.6141157889779085E-3</v>
      </c>
      <c r="X290" s="46">
        <v>5.1545556344556936E-3</v>
      </c>
      <c r="Y290" s="46">
        <v>3.9893595718975203E-3</v>
      </c>
      <c r="Z290" s="46">
        <v>3.059160251236078E-3</v>
      </c>
      <c r="AA290" s="46">
        <v>2.316563529565635E-3</v>
      </c>
      <c r="AB290" s="46">
        <v>1.7237337147216869E-3</v>
      </c>
      <c r="AC290" s="46">
        <v>1.2504658169354668E-3</v>
      </c>
      <c r="AD290" s="46">
        <v>8.7264658877477083E-4</v>
      </c>
      <c r="AE290" s="46">
        <v>5.7102594254952429E-4</v>
      </c>
      <c r="AF290" s="46">
        <v>3.3023614825498525E-4</v>
      </c>
      <c r="AG290" s="46">
        <v>0</v>
      </c>
      <c r="AH290" s="46">
        <v>0</v>
      </c>
      <c r="AI290" s="46">
        <v>0</v>
      </c>
      <c r="AJ290" s="46">
        <v>0</v>
      </c>
      <c r="AK290" s="46">
        <v>7.9409685061851129E-2</v>
      </c>
      <c r="AL290" s="45">
        <v>7.9409685061851129E-2</v>
      </c>
      <c r="AM290" s="45">
        <v>9.556092294815223E-3</v>
      </c>
      <c r="AN290" s="45">
        <v>1.9090808718200156E-2</v>
      </c>
      <c r="AO290" s="45">
        <v>2.8604194159484803E-2</v>
      </c>
      <c r="AP290" s="45">
        <v>3.809629341373158E-2</v>
      </c>
      <c r="AQ290" s="45">
        <v>4.7567151181933255E-2</v>
      </c>
      <c r="AR290" s="45">
        <v>5.6009556572226699E-2</v>
      </c>
      <c r="AS290" s="45">
        <v>6.2623672361204613E-2</v>
      </c>
      <c r="AT290" s="45">
        <v>6.7778227995660301E-2</v>
      </c>
      <c r="AU290" s="45">
        <v>7.1767587567557828E-2</v>
      </c>
      <c r="AV290" s="45">
        <v>7.4826747818793907E-2</v>
      </c>
      <c r="AW290" s="45">
        <v>7.7143311348359542E-2</v>
      </c>
      <c r="AX290" s="45">
        <v>7.8867045063081231E-2</v>
      </c>
      <c r="AY290" s="45">
        <v>7.9409685061851129E-2</v>
      </c>
      <c r="AZ290" s="45">
        <v>7.9409685061851129E-2</v>
      </c>
      <c r="BA290" s="45">
        <v>7.9409685061851129E-2</v>
      </c>
      <c r="BB290" s="45">
        <v>7.9409685061851129E-2</v>
      </c>
      <c r="BC290" s="45">
        <v>7.9409685061851129E-2</v>
      </c>
      <c r="BD290" s="45">
        <v>7.9409685061851129E-2</v>
      </c>
      <c r="BE290" s="45">
        <v>7.9409685061851129E-2</v>
      </c>
      <c r="BF290" s="45">
        <v>7.9409685061851129E-2</v>
      </c>
    </row>
    <row r="291" spans="1:58" ht="13.5" thickBot="1" x14ac:dyDescent="0.25">
      <c r="A291" s="6" t="s">
        <v>1142</v>
      </c>
      <c r="B291" s="6" t="s">
        <v>1351</v>
      </c>
      <c r="C291" s="6" t="s">
        <v>315</v>
      </c>
      <c r="D291" s="6" t="s">
        <v>1142</v>
      </c>
      <c r="E291" s="6">
        <v>25.424634792000891</v>
      </c>
      <c r="F291" s="6" t="s">
        <v>314</v>
      </c>
      <c r="G291" s="21" t="s">
        <v>1178</v>
      </c>
      <c r="H291" s="21" t="s">
        <v>1159</v>
      </c>
      <c r="I291" s="21" t="s">
        <v>1183</v>
      </c>
      <c r="J291" s="21" t="s">
        <v>240</v>
      </c>
      <c r="K291" s="21" t="s">
        <v>275</v>
      </c>
      <c r="L291" s="21" t="s">
        <v>1210</v>
      </c>
      <c r="M291" s="3">
        <v>12.571613818714061</v>
      </c>
      <c r="N291" s="3">
        <v>25.424634792000891</v>
      </c>
      <c r="O291" s="21" t="s">
        <v>1453</v>
      </c>
      <c r="P291" s="21">
        <v>0</v>
      </c>
      <c r="Q291" s="46">
        <v>2.7983735331344579E-3</v>
      </c>
      <c r="R291" s="46">
        <v>2.7912203152615877E-3</v>
      </c>
      <c r="S291" s="46">
        <v>2.7840842651116124E-3</v>
      </c>
      <c r="T291" s="46">
        <v>2.7769653414819956E-3</v>
      </c>
      <c r="U291" s="46">
        <v>2.76986350326909E-3</v>
      </c>
      <c r="V291" s="46">
        <v>2.468287447131587E-3</v>
      </c>
      <c r="W291" s="46">
        <v>1.9331143659130617E-3</v>
      </c>
      <c r="X291" s="46">
        <v>1.5060034332541809E-3</v>
      </c>
      <c r="Y291" s="46">
        <v>1.1651347401177806E-3</v>
      </c>
      <c r="Z291" s="46">
        <v>8.9309425349948257E-4</v>
      </c>
      <c r="AA291" s="46">
        <v>6.7598418193915127E-4</v>
      </c>
      <c r="AB291" s="46">
        <v>5.0271297602828206E-4</v>
      </c>
      <c r="AC291" s="46">
        <v>3.6442869201493556E-4</v>
      </c>
      <c r="AD291" s="46">
        <v>2.5406677062956407E-4</v>
      </c>
      <c r="AE291" s="46">
        <v>1.659891284103266E-4</v>
      </c>
      <c r="AF291" s="46">
        <v>9.5696123707997662E-5</v>
      </c>
      <c r="AG291" s="46">
        <v>0</v>
      </c>
      <c r="AH291" s="46">
        <v>0</v>
      </c>
      <c r="AI291" s="46">
        <v>0</v>
      </c>
      <c r="AJ291" s="46">
        <v>0</v>
      </c>
      <c r="AK291" s="46">
        <v>2.3219350975506078E-2</v>
      </c>
      <c r="AL291" s="45">
        <v>2.3219350975506078E-2</v>
      </c>
      <c r="AM291" s="45">
        <v>2.7983735331344579E-3</v>
      </c>
      <c r="AN291" s="45">
        <v>5.5895938483960456E-3</v>
      </c>
      <c r="AO291" s="45">
        <v>8.3736781135076571E-3</v>
      </c>
      <c r="AP291" s="45">
        <v>1.1150643454989652E-2</v>
      </c>
      <c r="AQ291" s="45">
        <v>1.3920506958258742E-2</v>
      </c>
      <c r="AR291" s="45">
        <v>1.6388794405390331E-2</v>
      </c>
      <c r="AS291" s="45">
        <v>1.8321908771303394E-2</v>
      </c>
      <c r="AT291" s="45">
        <v>1.9827912204557575E-2</v>
      </c>
      <c r="AU291" s="45">
        <v>2.0993046944675357E-2</v>
      </c>
      <c r="AV291" s="45">
        <v>2.1886141198174839E-2</v>
      </c>
      <c r="AW291" s="45">
        <v>2.2562125380113991E-2</v>
      </c>
      <c r="AX291" s="45">
        <v>2.3064838356142273E-2</v>
      </c>
      <c r="AY291" s="45">
        <v>2.3219350975506078E-2</v>
      </c>
      <c r="AZ291" s="45">
        <v>2.3219350975506078E-2</v>
      </c>
      <c r="BA291" s="45">
        <v>2.3219350975506078E-2</v>
      </c>
      <c r="BB291" s="45">
        <v>2.3219350975506078E-2</v>
      </c>
      <c r="BC291" s="45">
        <v>2.3219350975506078E-2</v>
      </c>
      <c r="BD291" s="45">
        <v>2.3219350975506078E-2</v>
      </c>
      <c r="BE291" s="45">
        <v>2.3219350975506078E-2</v>
      </c>
      <c r="BF291" s="45">
        <v>2.3219350975506078E-2</v>
      </c>
    </row>
    <row r="292" spans="1:58" ht="13.5" thickBot="1" x14ac:dyDescent="0.25">
      <c r="A292" s="6" t="s">
        <v>1142</v>
      </c>
      <c r="B292" s="6" t="s">
        <v>1351</v>
      </c>
      <c r="C292" s="6" t="s">
        <v>315</v>
      </c>
      <c r="D292" s="6" t="s">
        <v>1142</v>
      </c>
      <c r="E292" s="6">
        <v>25.424634792000891</v>
      </c>
      <c r="F292" s="6" t="s">
        <v>314</v>
      </c>
      <c r="G292" s="21" t="s">
        <v>1178</v>
      </c>
      <c r="H292" s="21" t="s">
        <v>1159</v>
      </c>
      <c r="I292" s="21" t="s">
        <v>1183</v>
      </c>
      <c r="J292" s="21" t="s">
        <v>240</v>
      </c>
      <c r="K292" s="21" t="s">
        <v>277</v>
      </c>
      <c r="L292" s="21" t="s">
        <v>1210</v>
      </c>
      <c r="M292" s="3">
        <v>12.571613818714061</v>
      </c>
      <c r="N292" s="3">
        <v>25.424634792000891</v>
      </c>
      <c r="O292" s="21" t="s">
        <v>1453</v>
      </c>
      <c r="P292" s="21">
        <v>0</v>
      </c>
      <c r="Q292" s="46">
        <v>1.5205489545999522E-2</v>
      </c>
      <c r="R292" s="46">
        <v>1.5132873092561054E-2</v>
      </c>
      <c r="S292" s="46">
        <v>1.5060582444943672E-2</v>
      </c>
      <c r="T292" s="46">
        <v>1.498861614136527E-2</v>
      </c>
      <c r="U292" s="46">
        <v>1.4916972726602262E-2</v>
      </c>
      <c r="V292" s="46">
        <v>1.3263140126791893E-2</v>
      </c>
      <c r="W292" s="46">
        <v>1.0363499578253593E-2</v>
      </c>
      <c r="X292" s="46">
        <v>8.0541949158985052E-3</v>
      </c>
      <c r="Y292" s="46">
        <v>6.2150400502158478E-3</v>
      </c>
      <c r="Z292" s="46">
        <v>4.7503174975342824E-3</v>
      </c>
      <c r="AA292" s="46">
        <v>3.5837968328714526E-3</v>
      </c>
      <c r="AB292" s="46">
        <v>2.6547673326468863E-3</v>
      </c>
      <c r="AC292" s="46">
        <v>1.9148783290200372E-3</v>
      </c>
      <c r="AD292" s="46">
        <v>1.3256228343822435E-3</v>
      </c>
      <c r="AE292" s="46">
        <v>8.5633347306076171E-4</v>
      </c>
      <c r="AF292" s="46">
        <v>4.8258641995114625E-4</v>
      </c>
      <c r="AG292" s="46">
        <v>0</v>
      </c>
      <c r="AH292" s="46">
        <v>0</v>
      </c>
      <c r="AI292" s="46">
        <v>0</v>
      </c>
      <c r="AJ292" s="46">
        <v>0</v>
      </c>
      <c r="AK292" s="46">
        <v>0.12486593257987451</v>
      </c>
      <c r="AL292" s="45">
        <v>0.12486593257987451</v>
      </c>
      <c r="AM292" s="45">
        <v>1.5205489545999522E-2</v>
      </c>
      <c r="AN292" s="45">
        <v>3.0338362638560577E-2</v>
      </c>
      <c r="AO292" s="45">
        <v>4.5398945083504248E-2</v>
      </c>
      <c r="AP292" s="45">
        <v>6.0387561224869518E-2</v>
      </c>
      <c r="AQ292" s="45">
        <v>7.5304533951471783E-2</v>
      </c>
      <c r="AR292" s="45">
        <v>8.8567674078263672E-2</v>
      </c>
      <c r="AS292" s="45">
        <v>9.8931173656517268E-2</v>
      </c>
      <c r="AT292" s="45">
        <v>0.10698536857241578</v>
      </c>
      <c r="AU292" s="45">
        <v>0.11320040862263163</v>
      </c>
      <c r="AV292" s="45">
        <v>0.11795072612016591</v>
      </c>
      <c r="AW292" s="45">
        <v>0.12153452295303736</v>
      </c>
      <c r="AX292" s="45">
        <v>0.12418929028568425</v>
      </c>
      <c r="AY292" s="45">
        <v>0.12486593257987451</v>
      </c>
      <c r="AZ292" s="45">
        <v>0.12486593257987451</v>
      </c>
      <c r="BA292" s="45">
        <v>0.12486593257987451</v>
      </c>
      <c r="BB292" s="45">
        <v>0.12486593257987451</v>
      </c>
      <c r="BC292" s="45">
        <v>0.12486593257987451</v>
      </c>
      <c r="BD292" s="45">
        <v>0.12486593257987451</v>
      </c>
      <c r="BE292" s="45">
        <v>0.12486593257987451</v>
      </c>
      <c r="BF292" s="45">
        <v>0.12486593257987451</v>
      </c>
    </row>
    <row r="293" spans="1:58" ht="13.5" thickBot="1" x14ac:dyDescent="0.25">
      <c r="A293" s="6" t="s">
        <v>1142</v>
      </c>
      <c r="B293" s="6" t="s">
        <v>1351</v>
      </c>
      <c r="C293" s="6" t="s">
        <v>315</v>
      </c>
      <c r="D293" s="6" t="s">
        <v>1142</v>
      </c>
      <c r="E293" s="6">
        <v>25.424634792000891</v>
      </c>
      <c r="F293" s="6" t="s">
        <v>314</v>
      </c>
      <c r="G293" s="21" t="s">
        <v>1178</v>
      </c>
      <c r="H293" s="21" t="s">
        <v>1159</v>
      </c>
      <c r="I293" s="21" t="s">
        <v>1183</v>
      </c>
      <c r="J293" s="21" t="s">
        <v>240</v>
      </c>
      <c r="K293" s="21" t="s">
        <v>279</v>
      </c>
      <c r="L293" s="21" t="s">
        <v>1210</v>
      </c>
      <c r="M293" s="3">
        <v>12.571613818714061</v>
      </c>
      <c r="N293" s="3">
        <v>25.424634792000891</v>
      </c>
      <c r="O293" s="21" t="s">
        <v>1453</v>
      </c>
      <c r="P293" s="21">
        <v>0</v>
      </c>
      <c r="Q293" s="46">
        <v>3.4736840308162265E-2</v>
      </c>
      <c r="R293" s="46">
        <v>3.4404513977464676E-2</v>
      </c>
      <c r="S293" s="46">
        <v>3.4075178583743371E-2</v>
      </c>
      <c r="T293" s="46">
        <v>3.3748807208565559E-2</v>
      </c>
      <c r="U293" s="46">
        <v>3.3425373175764363E-2</v>
      </c>
      <c r="V293" s="46">
        <v>2.9575534289620065E-2</v>
      </c>
      <c r="W293" s="46">
        <v>2.2994066261046546E-2</v>
      </c>
      <c r="X293" s="46">
        <v>1.7776278407993472E-2</v>
      </c>
      <c r="Y293" s="46">
        <v>1.3639616198092988E-2</v>
      </c>
      <c r="Z293" s="46">
        <v>1.0360070398083886E-2</v>
      </c>
      <c r="AA293" s="46">
        <v>7.7600464878366665E-3</v>
      </c>
      <c r="AB293" s="46">
        <v>5.6987475317926781E-3</v>
      </c>
      <c r="AC293" s="46">
        <v>4.0645497194410005E-3</v>
      </c>
      <c r="AD293" s="46">
        <v>2.7689576938085912E-3</v>
      </c>
      <c r="AE293" s="46">
        <v>1.741812335887217E-3</v>
      </c>
      <c r="AF293" s="46">
        <v>9.2749149612715012E-4</v>
      </c>
      <c r="AG293" s="46">
        <v>0</v>
      </c>
      <c r="AH293" s="46">
        <v>0</v>
      </c>
      <c r="AI293" s="46">
        <v>0</v>
      </c>
      <c r="AJ293" s="46">
        <v>0</v>
      </c>
      <c r="AK293" s="46">
        <v>0.27897649532902258</v>
      </c>
      <c r="AL293" s="45">
        <v>0.27897649532902258</v>
      </c>
      <c r="AM293" s="45">
        <v>3.4736840308162265E-2</v>
      </c>
      <c r="AN293" s="45">
        <v>6.9141354285626941E-2</v>
      </c>
      <c r="AO293" s="45">
        <v>0.10321653286937031</v>
      </c>
      <c r="AP293" s="45">
        <v>0.13696534007793587</v>
      </c>
      <c r="AQ293" s="45">
        <v>0.17039071325370023</v>
      </c>
      <c r="AR293" s="45">
        <v>0.19996624754332029</v>
      </c>
      <c r="AS293" s="45">
        <v>0.22296031380436684</v>
      </c>
      <c r="AT293" s="45">
        <v>0.24073659221236032</v>
      </c>
      <c r="AU293" s="45">
        <v>0.25437620841045333</v>
      </c>
      <c r="AV293" s="45">
        <v>0.26473627880853723</v>
      </c>
      <c r="AW293" s="45">
        <v>0.27249632529637391</v>
      </c>
      <c r="AX293" s="45">
        <v>0.27819507282816658</v>
      </c>
      <c r="AY293" s="45">
        <v>0.27897649532902258</v>
      </c>
      <c r="AZ293" s="45">
        <v>0.27897649532902258</v>
      </c>
      <c r="BA293" s="45">
        <v>0.27897649532902258</v>
      </c>
      <c r="BB293" s="45">
        <v>0.27897649532902258</v>
      </c>
      <c r="BC293" s="45">
        <v>0.27897649532902258</v>
      </c>
      <c r="BD293" s="45">
        <v>0.27897649532902258</v>
      </c>
      <c r="BE293" s="45">
        <v>0.27897649532902258</v>
      </c>
      <c r="BF293" s="45">
        <v>0.27897649532902258</v>
      </c>
    </row>
    <row r="294" spans="1:58" ht="13.5" thickBot="1" x14ac:dyDescent="0.25">
      <c r="A294" s="6" t="s">
        <v>1142</v>
      </c>
      <c r="B294" s="6" t="s">
        <v>1137</v>
      </c>
      <c r="C294" s="6" t="s">
        <v>316</v>
      </c>
      <c r="D294" s="6" t="s">
        <v>1142</v>
      </c>
      <c r="E294" s="6">
        <v>25.055788054550348</v>
      </c>
      <c r="F294" s="6" t="s">
        <v>314</v>
      </c>
      <c r="G294" s="21" t="s">
        <v>1178</v>
      </c>
      <c r="H294" s="21" t="s">
        <v>1159</v>
      </c>
      <c r="I294" s="21" t="s">
        <v>1183</v>
      </c>
      <c r="J294" s="21" t="s">
        <v>240</v>
      </c>
      <c r="K294" s="21" t="s">
        <v>301</v>
      </c>
      <c r="L294" s="21" t="s">
        <v>1211</v>
      </c>
      <c r="M294" s="3">
        <v>15.751915358405228</v>
      </c>
      <c r="N294" s="3">
        <v>25.055788054550348</v>
      </c>
      <c r="O294" s="21" t="s">
        <v>1458</v>
      </c>
      <c r="P294" s="21" t="s">
        <v>1458</v>
      </c>
      <c r="Q294" s="46">
        <v>0.12951345920690624</v>
      </c>
      <c r="R294" s="46">
        <v>8.9286260234395773E-2</v>
      </c>
      <c r="S294" s="46">
        <v>6.040972466022905E-2</v>
      </c>
      <c r="T294" s="46">
        <v>4.6043007544833051E-2</v>
      </c>
      <c r="U294" s="46">
        <v>3.9729987042774126E-2</v>
      </c>
      <c r="V294" s="46">
        <v>3.3755151084174012E-2</v>
      </c>
      <c r="W294" s="46">
        <v>2.8268908204962962E-2</v>
      </c>
      <c r="X294" s="46">
        <v>2.3351373714108087E-2</v>
      </c>
      <c r="Y294" s="46">
        <v>1.9024122270457803E-2</v>
      </c>
      <c r="Z294" s="46">
        <v>1.5275137376094846E-2</v>
      </c>
      <c r="AA294" s="46">
        <v>1.2060207779599557E-2</v>
      </c>
      <c r="AB294" s="46">
        <v>8.5010398611711224E-3</v>
      </c>
      <c r="AC294" s="46">
        <v>5.7356659585670617E-3</v>
      </c>
      <c r="AD294" s="46">
        <v>3.5913393423314291E-3</v>
      </c>
      <c r="AE294" s="46">
        <v>1.9265200738460973E-3</v>
      </c>
      <c r="AF294" s="46">
        <v>6.3435554689038288E-4</v>
      </c>
      <c r="AG294" s="46">
        <v>0</v>
      </c>
      <c r="AH294" s="46">
        <v>0</v>
      </c>
      <c r="AI294" s="46">
        <v>0</v>
      </c>
      <c r="AJ294" s="46">
        <v>0</v>
      </c>
      <c r="AK294" s="46">
        <v>0.49144835577052154</v>
      </c>
      <c r="AL294" s="45">
        <v>0.49144835577052154</v>
      </c>
      <c r="AM294" s="45">
        <v>0.12951345920690624</v>
      </c>
      <c r="AN294" s="45">
        <v>0.218799719441302</v>
      </c>
      <c r="AO294" s="45">
        <v>0.27920944410153103</v>
      </c>
      <c r="AP294" s="45">
        <v>0.32525245164636407</v>
      </c>
      <c r="AQ294" s="45">
        <v>0.36498243868913821</v>
      </c>
      <c r="AR294" s="45">
        <v>0.3987375897733122</v>
      </c>
      <c r="AS294" s="45">
        <v>0.42700649797827517</v>
      </c>
      <c r="AT294" s="45">
        <v>0.45035787169238328</v>
      </c>
      <c r="AU294" s="45">
        <v>0.46938199396284108</v>
      </c>
      <c r="AV294" s="45">
        <v>0.48465713133893595</v>
      </c>
      <c r="AW294" s="45">
        <v>0.49144835577052154</v>
      </c>
      <c r="AX294" s="45">
        <v>0.49144835577052154</v>
      </c>
      <c r="AY294" s="45">
        <v>0.49144835577052154</v>
      </c>
      <c r="AZ294" s="45">
        <v>0.49144835577052154</v>
      </c>
      <c r="BA294" s="45">
        <v>0.49144835577052154</v>
      </c>
      <c r="BB294" s="45">
        <v>0.49144835577052154</v>
      </c>
      <c r="BC294" s="45">
        <v>0.49144835577052154</v>
      </c>
      <c r="BD294" s="45">
        <v>0.49144835577052154</v>
      </c>
      <c r="BE294" s="45">
        <v>0.49144835577052154</v>
      </c>
      <c r="BF294" s="45">
        <v>0.49144835577052154</v>
      </c>
    </row>
    <row r="295" spans="1:58" ht="13.5" thickBot="1" x14ac:dyDescent="0.25">
      <c r="A295" s="6" t="s">
        <v>1143</v>
      </c>
      <c r="B295" s="6" t="s">
        <v>1353</v>
      </c>
      <c r="C295" s="6" t="s">
        <v>316</v>
      </c>
      <c r="D295" s="6" t="s">
        <v>1143</v>
      </c>
      <c r="E295" s="6">
        <v>47.831282660906119</v>
      </c>
      <c r="F295" s="6" t="s">
        <v>314</v>
      </c>
      <c r="G295" s="21" t="s">
        <v>1178</v>
      </c>
      <c r="H295" s="21" t="s">
        <v>1159</v>
      </c>
      <c r="I295" s="21" t="s">
        <v>1183</v>
      </c>
      <c r="J295" s="21" t="s">
        <v>240</v>
      </c>
      <c r="K295" s="21" t="s">
        <v>301</v>
      </c>
      <c r="L295" s="21" t="s">
        <v>1212</v>
      </c>
      <c r="M295" s="3">
        <v>31.084311807844902</v>
      </c>
      <c r="N295" s="3">
        <v>47.831282660906119</v>
      </c>
      <c r="O295" s="21" t="s">
        <v>1458</v>
      </c>
      <c r="P295" s="21" t="s">
        <v>1458</v>
      </c>
      <c r="Q295" s="46">
        <v>7.1951921781614581E-2</v>
      </c>
      <c r="R295" s="46">
        <v>4.9603477907997649E-2</v>
      </c>
      <c r="S295" s="46">
        <v>3.3560958144571683E-2</v>
      </c>
      <c r="T295" s="46">
        <v>2.5579448636018361E-2</v>
      </c>
      <c r="U295" s="46">
        <v>2.2072215023763407E-2</v>
      </c>
      <c r="V295" s="46">
        <v>1.8752861713430005E-2</v>
      </c>
      <c r="W295" s="46">
        <v>1.57049490027572E-2</v>
      </c>
      <c r="X295" s="46">
        <v>1.2972985396726715E-2</v>
      </c>
      <c r="Y295" s="46">
        <v>1.0568956816921002E-2</v>
      </c>
      <c r="Z295" s="46">
        <v>8.4861874311638035E-3</v>
      </c>
      <c r="AA295" s="46">
        <v>6.7001154331108662E-3</v>
      </c>
      <c r="AB295" s="46">
        <v>4.7227999228728456E-3</v>
      </c>
      <c r="AC295" s="46">
        <v>3.1864810880928114E-3</v>
      </c>
      <c r="AD295" s="46">
        <v>1.9951885235174596E-3</v>
      </c>
      <c r="AE295" s="46">
        <v>1.0702889299144987E-3</v>
      </c>
      <c r="AF295" s="46">
        <v>3.5241974827243498E-4</v>
      </c>
      <c r="AG295" s="46">
        <v>0</v>
      </c>
      <c r="AH295" s="46">
        <v>0</v>
      </c>
      <c r="AI295" s="46">
        <v>0</v>
      </c>
      <c r="AJ295" s="46">
        <v>0</v>
      </c>
      <c r="AK295" s="46">
        <v>0.27302686431695639</v>
      </c>
      <c r="AL295" s="45">
        <v>0.27302686431695639</v>
      </c>
      <c r="AM295" s="45">
        <v>7.1951921781614581E-2</v>
      </c>
      <c r="AN295" s="45">
        <v>0.12155539968961224</v>
      </c>
      <c r="AO295" s="45">
        <v>0.15511635783418393</v>
      </c>
      <c r="AP295" s="45">
        <v>0.18069580647020228</v>
      </c>
      <c r="AQ295" s="45">
        <v>0.20276802149396569</v>
      </c>
      <c r="AR295" s="45">
        <v>0.22152088320739571</v>
      </c>
      <c r="AS295" s="45">
        <v>0.23722583221015292</v>
      </c>
      <c r="AT295" s="45">
        <v>0.25019881760687962</v>
      </c>
      <c r="AU295" s="45">
        <v>0.26076777442380061</v>
      </c>
      <c r="AV295" s="45">
        <v>0.26925396185496442</v>
      </c>
      <c r="AW295" s="45">
        <v>0.27302686431695639</v>
      </c>
      <c r="AX295" s="45">
        <v>0.27302686431695639</v>
      </c>
      <c r="AY295" s="45">
        <v>0.27302686431695639</v>
      </c>
      <c r="AZ295" s="45">
        <v>0.27302686431695639</v>
      </c>
      <c r="BA295" s="45">
        <v>0.27302686431695639</v>
      </c>
      <c r="BB295" s="45">
        <v>0.27302686431695639</v>
      </c>
      <c r="BC295" s="45">
        <v>0.27302686431695639</v>
      </c>
      <c r="BD295" s="45">
        <v>0.27302686431695639</v>
      </c>
      <c r="BE295" s="45">
        <v>0.27302686431695639</v>
      </c>
      <c r="BF295" s="45">
        <v>0.27302686431695639</v>
      </c>
    </row>
    <row r="296" spans="1:58" ht="13.5" thickBot="1" x14ac:dyDescent="0.25">
      <c r="A296" s="6" t="s">
        <v>1143</v>
      </c>
      <c r="B296" s="6" t="s">
        <v>1142</v>
      </c>
      <c r="C296" s="6" t="s">
        <v>317</v>
      </c>
      <c r="D296" s="6" t="s">
        <v>1143</v>
      </c>
      <c r="E296" s="6">
        <v>47.856927293148118</v>
      </c>
      <c r="F296" s="6" t="s">
        <v>314</v>
      </c>
      <c r="G296" s="21" t="s">
        <v>1178</v>
      </c>
      <c r="H296" s="21" t="s">
        <v>1172</v>
      </c>
      <c r="I296" s="21" t="s">
        <v>1213</v>
      </c>
      <c r="J296" s="21" t="s">
        <v>240</v>
      </c>
      <c r="K296" s="21" t="s">
        <v>245</v>
      </c>
      <c r="L296" s="21" t="s">
        <v>335</v>
      </c>
      <c r="M296" s="3">
        <v>29.938972450692141</v>
      </c>
      <c r="N296" s="3">
        <v>47.856927293148118</v>
      </c>
      <c r="O296" s="21" t="s">
        <v>1459</v>
      </c>
      <c r="P296" s="21">
        <v>0</v>
      </c>
      <c r="Q296" s="46">
        <v>0</v>
      </c>
      <c r="R296" s="46">
        <v>0</v>
      </c>
      <c r="S296" s="46">
        <v>0</v>
      </c>
      <c r="T296" s="46">
        <v>0</v>
      </c>
      <c r="U296" s="46">
        <v>0</v>
      </c>
      <c r="V296" s="46">
        <v>0</v>
      </c>
      <c r="W296" s="46">
        <v>0</v>
      </c>
      <c r="X296" s="46">
        <v>0</v>
      </c>
      <c r="Y296" s="46">
        <v>0</v>
      </c>
      <c r="Z296" s="46">
        <v>0</v>
      </c>
      <c r="AA296" s="46">
        <v>0</v>
      </c>
      <c r="AB296" s="46">
        <v>0</v>
      </c>
      <c r="AC296" s="46">
        <v>0</v>
      </c>
      <c r="AD296" s="46">
        <v>0</v>
      </c>
      <c r="AE296" s="46">
        <v>0</v>
      </c>
      <c r="AF296" s="46">
        <v>0</v>
      </c>
      <c r="AG296" s="46">
        <v>0</v>
      </c>
      <c r="AH296" s="46">
        <v>0</v>
      </c>
      <c r="AI296" s="46">
        <v>0</v>
      </c>
      <c r="AJ296" s="46">
        <v>0</v>
      </c>
      <c r="AK296" s="46">
        <v>0</v>
      </c>
      <c r="AL296" s="45">
        <v>0</v>
      </c>
      <c r="AM296" s="45">
        <v>0</v>
      </c>
      <c r="AN296" s="45">
        <v>0</v>
      </c>
      <c r="AO296" s="45">
        <v>0</v>
      </c>
      <c r="AP296" s="45">
        <v>0</v>
      </c>
      <c r="AQ296" s="45">
        <v>0</v>
      </c>
      <c r="AR296" s="45">
        <v>0</v>
      </c>
      <c r="AS296" s="45">
        <v>0</v>
      </c>
      <c r="AT296" s="45">
        <v>0</v>
      </c>
      <c r="AU296" s="45">
        <v>0</v>
      </c>
      <c r="AV296" s="45">
        <v>0</v>
      </c>
      <c r="AW296" s="45">
        <v>0</v>
      </c>
      <c r="AX296" s="45">
        <v>0</v>
      </c>
      <c r="AY296" s="45">
        <v>0</v>
      </c>
      <c r="AZ296" s="45">
        <v>0</v>
      </c>
      <c r="BA296" s="45">
        <v>0</v>
      </c>
      <c r="BB296" s="45">
        <v>0</v>
      </c>
      <c r="BC296" s="45">
        <v>0</v>
      </c>
      <c r="BD296" s="45">
        <v>0</v>
      </c>
      <c r="BE296" s="45">
        <v>0</v>
      </c>
      <c r="BF296" s="45">
        <v>0</v>
      </c>
    </row>
    <row r="297" spans="1:58" ht="13.5" thickBot="1" x14ac:dyDescent="0.25">
      <c r="A297" s="6" t="s">
        <v>1143</v>
      </c>
      <c r="B297" s="6" t="s">
        <v>1142</v>
      </c>
      <c r="C297" s="6" t="s">
        <v>317</v>
      </c>
      <c r="D297" s="6" t="s">
        <v>1143</v>
      </c>
      <c r="E297" s="6">
        <v>47.856927293148118</v>
      </c>
      <c r="F297" s="6" t="s">
        <v>314</v>
      </c>
      <c r="G297" s="21" t="s">
        <v>1178</v>
      </c>
      <c r="H297" s="21" t="s">
        <v>1172</v>
      </c>
      <c r="I297" s="21" t="s">
        <v>1213</v>
      </c>
      <c r="J297" s="21" t="s">
        <v>240</v>
      </c>
      <c r="K297" s="21" t="s">
        <v>247</v>
      </c>
      <c r="L297" s="21" t="s">
        <v>336</v>
      </c>
      <c r="M297" s="3">
        <v>29.938972450692141</v>
      </c>
      <c r="N297" s="3">
        <v>47.856927293148118</v>
      </c>
      <c r="O297" s="21" t="s">
        <v>1459</v>
      </c>
      <c r="P297" s="21">
        <v>0</v>
      </c>
      <c r="Q297" s="46">
        <v>8.046655681287743E-3</v>
      </c>
      <c r="R297" s="46">
        <v>6.5588749985279618E-3</v>
      </c>
      <c r="S297" s="46">
        <v>1.2135273264296937E-2</v>
      </c>
      <c r="T297" s="46">
        <v>1.2139684058054195E-2</v>
      </c>
      <c r="U297" s="46">
        <v>1.2795824306818819E-2</v>
      </c>
      <c r="V297" s="46">
        <v>1.6521336625371627E-2</v>
      </c>
      <c r="W297" s="46">
        <v>1.829430280008924E-2</v>
      </c>
      <c r="X297" s="46">
        <v>2.127634116239659E-2</v>
      </c>
      <c r="Y297" s="46">
        <v>2.4309241241210738E-2</v>
      </c>
      <c r="Z297" s="46">
        <v>2.489683624924351E-2</v>
      </c>
      <c r="AA297" s="46">
        <v>3.0563389132060921E-2</v>
      </c>
      <c r="AB297" s="46">
        <v>3.0145254803001769E-2</v>
      </c>
      <c r="AC297" s="46">
        <v>3.2963160264518697E-2</v>
      </c>
      <c r="AD297" s="46">
        <v>3.0089190619856418E-2</v>
      </c>
      <c r="AE297" s="46">
        <v>3.2455195820227642E-2</v>
      </c>
      <c r="AF297" s="46">
        <v>3.7369626904195846E-2</v>
      </c>
      <c r="AG297" s="46">
        <v>4.0575035502339228E-2</v>
      </c>
      <c r="AH297" s="46">
        <v>4.3780444100482617E-2</v>
      </c>
      <c r="AI297" s="46">
        <v>4.6985852698625992E-2</v>
      </c>
      <c r="AJ297" s="46">
        <v>5.0191261296769395E-2</v>
      </c>
      <c r="AK297" s="46">
        <v>4.9882864498337495E-2</v>
      </c>
      <c r="AL297" s="45">
        <v>4.9882864498337495E-2</v>
      </c>
      <c r="AM297" s="45">
        <v>8.046655681287743E-3</v>
      </c>
      <c r="AN297" s="45">
        <v>1.4605530679815706E-2</v>
      </c>
      <c r="AO297" s="45">
        <v>2.6740803944112643E-2</v>
      </c>
      <c r="AP297" s="45">
        <v>3.8880488002166841E-2</v>
      </c>
      <c r="AQ297" s="45">
        <v>4.9882864498337495E-2</v>
      </c>
      <c r="AR297" s="45">
        <v>4.9882864498337495E-2</v>
      </c>
      <c r="AS297" s="45">
        <v>4.9882864498337495E-2</v>
      </c>
      <c r="AT297" s="45">
        <v>4.9882864498337495E-2</v>
      </c>
      <c r="AU297" s="45">
        <v>4.9882864498337495E-2</v>
      </c>
      <c r="AV297" s="45">
        <v>4.9882864498337495E-2</v>
      </c>
      <c r="AW297" s="45">
        <v>4.9882864498337495E-2</v>
      </c>
      <c r="AX297" s="45">
        <v>4.9882864498337495E-2</v>
      </c>
      <c r="AY297" s="45">
        <v>4.9882864498337495E-2</v>
      </c>
      <c r="AZ297" s="45">
        <v>4.9882864498337495E-2</v>
      </c>
      <c r="BA297" s="45">
        <v>4.9882864498337495E-2</v>
      </c>
      <c r="BB297" s="45">
        <v>4.9882864498337495E-2</v>
      </c>
      <c r="BC297" s="45">
        <v>4.9882864498337495E-2</v>
      </c>
      <c r="BD297" s="45">
        <v>4.9882864498337495E-2</v>
      </c>
      <c r="BE297" s="45">
        <v>4.9882864498337495E-2</v>
      </c>
      <c r="BF297" s="45">
        <v>4.9882864498337495E-2</v>
      </c>
    </row>
    <row r="298" spans="1:58" ht="13.5" thickBot="1" x14ac:dyDescent="0.25">
      <c r="A298" s="6" t="s">
        <v>1138</v>
      </c>
      <c r="B298" s="6" t="s">
        <v>1352</v>
      </c>
      <c r="C298" s="6" t="s">
        <v>317</v>
      </c>
      <c r="D298" s="6" t="s">
        <v>1138</v>
      </c>
      <c r="E298" s="6">
        <v>39.00846074238661</v>
      </c>
      <c r="F298" s="6" t="s">
        <v>314</v>
      </c>
      <c r="G298" s="21" t="s">
        <v>1178</v>
      </c>
      <c r="H298" s="21" t="s">
        <v>1172</v>
      </c>
      <c r="I298" s="21" t="s">
        <v>1213</v>
      </c>
      <c r="J298" s="21" t="s">
        <v>240</v>
      </c>
      <c r="K298" s="21" t="s">
        <v>249</v>
      </c>
      <c r="L298" s="21" t="s">
        <v>337</v>
      </c>
      <c r="M298" s="3">
        <v>21.221351055777912</v>
      </c>
      <c r="N298" s="3">
        <v>39.00846074238661</v>
      </c>
      <c r="O298" s="21" t="s">
        <v>1460</v>
      </c>
      <c r="P298" s="21">
        <v>0</v>
      </c>
      <c r="Q298" s="46">
        <v>4.1818804008242061E-3</v>
      </c>
      <c r="R298" s="46">
        <v>3.3825639971953605E-3</v>
      </c>
      <c r="S298" s="46">
        <v>6.2577682160011279E-3</v>
      </c>
      <c r="T298" s="46">
        <v>6.283887133232237E-3</v>
      </c>
      <c r="U298" s="46">
        <v>6.6177848295874489E-3</v>
      </c>
      <c r="V298" s="46">
        <v>8.4835902053868924E-3</v>
      </c>
      <c r="W298" s="46">
        <v>9.4104649893414355E-3</v>
      </c>
      <c r="X298" s="46">
        <v>1.0973408630490599E-2</v>
      </c>
      <c r="Y298" s="46">
        <v>1.2554633655792078E-2</v>
      </c>
      <c r="Z298" s="46">
        <v>1.2807284048904726E-2</v>
      </c>
      <c r="AA298" s="46">
        <v>1.577449044190795E-2</v>
      </c>
      <c r="AB298" s="46">
        <v>1.5502282329536593E-2</v>
      </c>
      <c r="AC298" s="46">
        <v>1.6815439360833632E-2</v>
      </c>
      <c r="AD298" s="46">
        <v>1.5548151999188544E-2</v>
      </c>
      <c r="AE298" s="46">
        <v>1.6782161874035605E-2</v>
      </c>
      <c r="AF298" s="46">
        <v>1.9213137034649806E-2</v>
      </c>
      <c r="AG298" s="46">
        <v>2.0760408156946238E-2</v>
      </c>
      <c r="AH298" s="46">
        <v>2.2307679279242678E-2</v>
      </c>
      <c r="AI298" s="46">
        <v>2.3854950401539114E-2</v>
      </c>
      <c r="AJ298" s="46">
        <v>2.5402221523835544E-2</v>
      </c>
      <c r="AK298" s="46">
        <v>2.5246139297794474E-2</v>
      </c>
      <c r="AL298" s="45">
        <v>2.5246139297794474E-2</v>
      </c>
      <c r="AM298" s="45">
        <v>4.1818804008242061E-3</v>
      </c>
      <c r="AN298" s="45">
        <v>7.564444398019567E-3</v>
      </c>
      <c r="AO298" s="45">
        <v>1.3822212614020696E-2</v>
      </c>
      <c r="AP298" s="45">
        <v>2.0106099747252932E-2</v>
      </c>
      <c r="AQ298" s="45">
        <v>2.5246139297794474E-2</v>
      </c>
      <c r="AR298" s="45">
        <v>2.5246139297794474E-2</v>
      </c>
      <c r="AS298" s="45">
        <v>2.5246139297794474E-2</v>
      </c>
      <c r="AT298" s="45">
        <v>2.5246139297794474E-2</v>
      </c>
      <c r="AU298" s="45">
        <v>2.5246139297794474E-2</v>
      </c>
      <c r="AV298" s="45">
        <v>2.5246139297794474E-2</v>
      </c>
      <c r="AW298" s="45">
        <v>2.5246139297794474E-2</v>
      </c>
      <c r="AX298" s="45">
        <v>2.5246139297794474E-2</v>
      </c>
      <c r="AY298" s="45">
        <v>2.5246139297794474E-2</v>
      </c>
      <c r="AZ298" s="45">
        <v>2.5246139297794474E-2</v>
      </c>
      <c r="BA298" s="45">
        <v>2.5246139297794474E-2</v>
      </c>
      <c r="BB298" s="45">
        <v>2.5246139297794474E-2</v>
      </c>
      <c r="BC298" s="45">
        <v>2.5246139297794474E-2</v>
      </c>
      <c r="BD298" s="45">
        <v>2.5246139297794474E-2</v>
      </c>
      <c r="BE298" s="45">
        <v>2.5246139297794474E-2</v>
      </c>
      <c r="BF298" s="45">
        <v>2.5246139297794474E-2</v>
      </c>
    </row>
    <row r="299" spans="1:58" ht="13.5" thickBot="1" x14ac:dyDescent="0.25">
      <c r="A299" s="6" t="s">
        <v>1354</v>
      </c>
      <c r="B299" s="6" t="s">
        <v>1352</v>
      </c>
      <c r="C299" s="6" t="s">
        <v>317</v>
      </c>
      <c r="D299" s="6" t="s">
        <v>1354</v>
      </c>
      <c r="E299" s="6">
        <v>42.650817796795174</v>
      </c>
      <c r="F299" s="6" t="s">
        <v>314</v>
      </c>
      <c r="G299" s="21" t="s">
        <v>1178</v>
      </c>
      <c r="H299" s="21" t="s">
        <v>1172</v>
      </c>
      <c r="I299" s="21" t="s">
        <v>1213</v>
      </c>
      <c r="J299" s="21" t="s">
        <v>240</v>
      </c>
      <c r="K299" s="21" t="s">
        <v>251</v>
      </c>
      <c r="L299" s="21" t="s">
        <v>338</v>
      </c>
      <c r="M299" s="3">
        <v>24.838551372219744</v>
      </c>
      <c r="N299" s="3">
        <v>42.650817796795174</v>
      </c>
      <c r="O299" s="21" t="s">
        <v>1461</v>
      </c>
      <c r="P299" s="21">
        <v>0</v>
      </c>
      <c r="Q299" s="46">
        <v>0</v>
      </c>
      <c r="R299" s="46">
        <v>0</v>
      </c>
      <c r="S299" s="46">
        <v>0</v>
      </c>
      <c r="T299" s="46">
        <v>0</v>
      </c>
      <c r="U299" s="46">
        <v>0</v>
      </c>
      <c r="V299" s="46">
        <v>0</v>
      </c>
      <c r="W299" s="46">
        <v>0</v>
      </c>
      <c r="X299" s="46">
        <v>0</v>
      </c>
      <c r="Y299" s="46">
        <v>0</v>
      </c>
      <c r="Z299" s="46">
        <v>0</v>
      </c>
      <c r="AA299" s="46">
        <v>0</v>
      </c>
      <c r="AB299" s="46">
        <v>0</v>
      </c>
      <c r="AC299" s="46">
        <v>0</v>
      </c>
      <c r="AD299" s="46">
        <v>0</v>
      </c>
      <c r="AE299" s="46">
        <v>0</v>
      </c>
      <c r="AF299" s="46">
        <v>0</v>
      </c>
      <c r="AG299" s="46">
        <v>0</v>
      </c>
      <c r="AH299" s="46">
        <v>0</v>
      </c>
      <c r="AI299" s="46">
        <v>0</v>
      </c>
      <c r="AJ299" s="46">
        <v>0</v>
      </c>
      <c r="AK299" s="46">
        <v>0</v>
      </c>
      <c r="AL299" s="45">
        <v>0</v>
      </c>
      <c r="AM299" s="45">
        <v>0</v>
      </c>
      <c r="AN299" s="45">
        <v>0</v>
      </c>
      <c r="AO299" s="45">
        <v>0</v>
      </c>
      <c r="AP299" s="45">
        <v>0</v>
      </c>
      <c r="AQ299" s="45">
        <v>0</v>
      </c>
      <c r="AR299" s="45">
        <v>0</v>
      </c>
      <c r="AS299" s="45">
        <v>0</v>
      </c>
      <c r="AT299" s="45">
        <v>0</v>
      </c>
      <c r="AU299" s="45">
        <v>0</v>
      </c>
      <c r="AV299" s="45">
        <v>0</v>
      </c>
      <c r="AW299" s="45">
        <v>0</v>
      </c>
      <c r="AX299" s="45">
        <v>0</v>
      </c>
      <c r="AY299" s="45">
        <v>0</v>
      </c>
      <c r="AZ299" s="45">
        <v>0</v>
      </c>
      <c r="BA299" s="45">
        <v>0</v>
      </c>
      <c r="BB299" s="45">
        <v>0</v>
      </c>
      <c r="BC299" s="45">
        <v>0</v>
      </c>
      <c r="BD299" s="45">
        <v>0</v>
      </c>
      <c r="BE299" s="45">
        <v>0</v>
      </c>
      <c r="BF299" s="45">
        <v>0</v>
      </c>
    </row>
    <row r="300" spans="1:58" ht="13.5" thickBot="1" x14ac:dyDescent="0.25">
      <c r="A300" s="6" t="s">
        <v>1354</v>
      </c>
      <c r="B300" s="6" t="s">
        <v>1352</v>
      </c>
      <c r="C300" s="6" t="s">
        <v>317</v>
      </c>
      <c r="D300" s="6" t="s">
        <v>1354</v>
      </c>
      <c r="E300" s="6">
        <v>42.650817796795174</v>
      </c>
      <c r="F300" s="6" t="s">
        <v>314</v>
      </c>
      <c r="G300" s="21" t="s">
        <v>1178</v>
      </c>
      <c r="H300" s="21" t="s">
        <v>1172</v>
      </c>
      <c r="I300" s="21" t="s">
        <v>1213</v>
      </c>
      <c r="J300" s="21" t="s">
        <v>240</v>
      </c>
      <c r="K300" s="21" t="s">
        <v>253</v>
      </c>
      <c r="L300" s="21" t="s">
        <v>339</v>
      </c>
      <c r="M300" s="3">
        <v>24.838551372219744</v>
      </c>
      <c r="N300" s="3">
        <v>42.650817796795174</v>
      </c>
      <c r="O300" s="21" t="s">
        <v>1461</v>
      </c>
      <c r="P300" s="21">
        <v>0</v>
      </c>
      <c r="Q300" s="46">
        <v>0</v>
      </c>
      <c r="R300" s="46">
        <v>0</v>
      </c>
      <c r="S300" s="46">
        <v>0</v>
      </c>
      <c r="T300" s="46">
        <v>0</v>
      </c>
      <c r="U300" s="46">
        <v>0</v>
      </c>
      <c r="V300" s="46">
        <v>0</v>
      </c>
      <c r="W300" s="46">
        <v>0</v>
      </c>
      <c r="X300" s="46">
        <v>0</v>
      </c>
      <c r="Y300" s="46">
        <v>0</v>
      </c>
      <c r="Z300" s="46">
        <v>0</v>
      </c>
      <c r="AA300" s="46">
        <v>0</v>
      </c>
      <c r="AB300" s="46">
        <v>0</v>
      </c>
      <c r="AC300" s="46">
        <v>0</v>
      </c>
      <c r="AD300" s="46">
        <v>0</v>
      </c>
      <c r="AE300" s="46">
        <v>0</v>
      </c>
      <c r="AF300" s="46">
        <v>0</v>
      </c>
      <c r="AG300" s="46">
        <v>0</v>
      </c>
      <c r="AH300" s="46">
        <v>0</v>
      </c>
      <c r="AI300" s="46">
        <v>0</v>
      </c>
      <c r="AJ300" s="46">
        <v>0</v>
      </c>
      <c r="AK300" s="46">
        <v>0</v>
      </c>
      <c r="AL300" s="45">
        <v>0</v>
      </c>
      <c r="AM300" s="45">
        <v>0</v>
      </c>
      <c r="AN300" s="45">
        <v>0</v>
      </c>
      <c r="AO300" s="45">
        <v>0</v>
      </c>
      <c r="AP300" s="45">
        <v>0</v>
      </c>
      <c r="AQ300" s="45">
        <v>0</v>
      </c>
      <c r="AR300" s="45">
        <v>0</v>
      </c>
      <c r="AS300" s="45">
        <v>0</v>
      </c>
      <c r="AT300" s="45">
        <v>0</v>
      </c>
      <c r="AU300" s="45">
        <v>0</v>
      </c>
      <c r="AV300" s="45">
        <v>0</v>
      </c>
      <c r="AW300" s="45">
        <v>0</v>
      </c>
      <c r="AX300" s="45">
        <v>0</v>
      </c>
      <c r="AY300" s="45">
        <v>0</v>
      </c>
      <c r="AZ300" s="45">
        <v>0</v>
      </c>
      <c r="BA300" s="45">
        <v>0</v>
      </c>
      <c r="BB300" s="45">
        <v>0</v>
      </c>
      <c r="BC300" s="45">
        <v>0</v>
      </c>
      <c r="BD300" s="45">
        <v>0</v>
      </c>
      <c r="BE300" s="45">
        <v>0</v>
      </c>
      <c r="BF300" s="45">
        <v>0</v>
      </c>
    </row>
    <row r="301" spans="1:58" ht="13.5" thickBot="1" x14ac:dyDescent="0.25">
      <c r="A301" s="6" t="s">
        <v>1354</v>
      </c>
      <c r="B301" s="6" t="s">
        <v>1352</v>
      </c>
      <c r="C301" s="6" t="s">
        <v>317</v>
      </c>
      <c r="D301" s="6" t="s">
        <v>1354</v>
      </c>
      <c r="E301" s="6">
        <v>42.650817796795174</v>
      </c>
      <c r="F301" s="6" t="s">
        <v>314</v>
      </c>
      <c r="G301" s="21" t="s">
        <v>1178</v>
      </c>
      <c r="H301" s="21" t="s">
        <v>1172</v>
      </c>
      <c r="I301" s="21" t="s">
        <v>1213</v>
      </c>
      <c r="J301" s="21" t="s">
        <v>240</v>
      </c>
      <c r="K301" s="21" t="s">
        <v>255</v>
      </c>
      <c r="L301" s="21" t="s">
        <v>340</v>
      </c>
      <c r="M301" s="3">
        <v>24.838551372219744</v>
      </c>
      <c r="N301" s="3">
        <v>42.650817796795174</v>
      </c>
      <c r="O301" s="21" t="s">
        <v>1461</v>
      </c>
      <c r="P301" s="21">
        <v>0</v>
      </c>
      <c r="Q301" s="46">
        <v>4.726138510275665E-3</v>
      </c>
      <c r="R301" s="46">
        <v>4.6609450550131864E-3</v>
      </c>
      <c r="S301" s="46">
        <v>5.0635718298093413E-3</v>
      </c>
      <c r="T301" s="46">
        <v>5.6299146221819689E-3</v>
      </c>
      <c r="U301" s="46">
        <v>8.6795554851472247E-3</v>
      </c>
      <c r="V301" s="46">
        <v>1.1882171206213704E-2</v>
      </c>
      <c r="W301" s="46">
        <v>1.3769430584811898E-2</v>
      </c>
      <c r="X301" s="46">
        <v>2.0268899182061571E-2</v>
      </c>
      <c r="Y301" s="46">
        <v>2.5213745738767866E-2</v>
      </c>
      <c r="Z301" s="46">
        <v>2.3997980645150272E-2</v>
      </c>
      <c r="AA301" s="46">
        <v>2.5879434916518035E-2</v>
      </c>
      <c r="AB301" s="46">
        <v>2.6464664372900203E-2</v>
      </c>
      <c r="AC301" s="46">
        <v>2.5037338866521597E-2</v>
      </c>
      <c r="AD301" s="46">
        <v>2.6578252165163581E-2</v>
      </c>
      <c r="AE301" s="46">
        <v>2.5964350061716327E-2</v>
      </c>
      <c r="AF301" s="46">
        <v>2.9363715402179712E-2</v>
      </c>
      <c r="AG301" s="46">
        <v>3.1395897859104002E-2</v>
      </c>
      <c r="AH301" s="46">
        <v>3.3428080316028279E-2</v>
      </c>
      <c r="AI301" s="46">
        <v>3.5460262772952555E-2</v>
      </c>
      <c r="AJ301" s="46">
        <v>3.7492445229876832E-2</v>
      </c>
      <c r="AK301" s="46">
        <v>3.7262075444867634E-2</v>
      </c>
      <c r="AL301" s="45">
        <v>3.7262075444867634E-2</v>
      </c>
      <c r="AM301" s="45">
        <v>4.726138510275665E-3</v>
      </c>
      <c r="AN301" s="45">
        <v>9.3870835652888514E-3</v>
      </c>
      <c r="AO301" s="45">
        <v>1.4450655395098193E-2</v>
      </c>
      <c r="AP301" s="45">
        <v>2.0080570017280162E-2</v>
      </c>
      <c r="AQ301" s="45">
        <v>2.8760125502427389E-2</v>
      </c>
      <c r="AR301" s="45">
        <v>3.7262075444867634E-2</v>
      </c>
      <c r="AS301" s="45">
        <v>3.7262075444867634E-2</v>
      </c>
      <c r="AT301" s="45">
        <v>3.7262075444867634E-2</v>
      </c>
      <c r="AU301" s="45">
        <v>3.7262075444867634E-2</v>
      </c>
      <c r="AV301" s="45">
        <v>3.7262075444867634E-2</v>
      </c>
      <c r="AW301" s="45">
        <v>3.7262075444867634E-2</v>
      </c>
      <c r="AX301" s="45">
        <v>3.7262075444867634E-2</v>
      </c>
      <c r="AY301" s="45">
        <v>3.7262075444867634E-2</v>
      </c>
      <c r="AZ301" s="45">
        <v>3.7262075444867634E-2</v>
      </c>
      <c r="BA301" s="45">
        <v>3.7262075444867634E-2</v>
      </c>
      <c r="BB301" s="45">
        <v>3.7262075444867634E-2</v>
      </c>
      <c r="BC301" s="45">
        <v>3.7262075444867634E-2</v>
      </c>
      <c r="BD301" s="45">
        <v>3.7262075444867634E-2</v>
      </c>
      <c r="BE301" s="45">
        <v>3.7262075444867634E-2</v>
      </c>
      <c r="BF301" s="45">
        <v>3.7262075444867634E-2</v>
      </c>
    </row>
    <row r="302" spans="1:58" ht="13.5" thickBot="1" x14ac:dyDescent="0.25">
      <c r="A302" s="6" t="s">
        <v>1354</v>
      </c>
      <c r="B302" s="6" t="s">
        <v>1352</v>
      </c>
      <c r="C302" s="6" t="s">
        <v>317</v>
      </c>
      <c r="D302" s="6" t="s">
        <v>1354</v>
      </c>
      <c r="E302" s="6">
        <v>42.650817796795174</v>
      </c>
      <c r="F302" s="6" t="s">
        <v>314</v>
      </c>
      <c r="G302" s="21" t="s">
        <v>1178</v>
      </c>
      <c r="H302" s="21" t="s">
        <v>1172</v>
      </c>
      <c r="I302" s="21" t="s">
        <v>1213</v>
      </c>
      <c r="J302" s="21" t="s">
        <v>240</v>
      </c>
      <c r="K302" s="21" t="s">
        <v>257</v>
      </c>
      <c r="L302" s="21" t="s">
        <v>341</v>
      </c>
      <c r="M302" s="3">
        <v>24.838551372219744</v>
      </c>
      <c r="N302" s="3">
        <v>42.650817796795174</v>
      </c>
      <c r="O302" s="21" t="s">
        <v>1461</v>
      </c>
      <c r="P302" s="21">
        <v>0</v>
      </c>
      <c r="Q302" s="46">
        <v>1.9299397304852644E-3</v>
      </c>
      <c r="R302" s="46">
        <v>1.8760144569352848E-3</v>
      </c>
      <c r="S302" s="46">
        <v>2.0330701815174739E-3</v>
      </c>
      <c r="T302" s="46">
        <v>2.2646038708514383E-3</v>
      </c>
      <c r="U302" s="46">
        <v>3.5597978449440873E-3</v>
      </c>
      <c r="V302" s="46">
        <v>4.9022331390569376E-3</v>
      </c>
      <c r="W302" s="46">
        <v>5.6852081005300719E-3</v>
      </c>
      <c r="X302" s="46">
        <v>8.3098282308412923E-3</v>
      </c>
      <c r="Y302" s="46">
        <v>1.0322842860952156E-2</v>
      </c>
      <c r="Z302" s="46">
        <v>9.8307430362374951E-3</v>
      </c>
      <c r="AA302" s="46">
        <v>1.062411643955662E-2</v>
      </c>
      <c r="AB302" s="46">
        <v>1.0875405734321029E-2</v>
      </c>
      <c r="AC302" s="46">
        <v>1.0304660688760682E-2</v>
      </c>
      <c r="AD302" s="46">
        <v>1.0936101320841505E-2</v>
      </c>
      <c r="AE302" s="46">
        <v>1.0698210783952321E-2</v>
      </c>
      <c r="AF302" s="46">
        <v>1.2116081568788852E-2</v>
      </c>
      <c r="AG302" s="46">
        <v>1.2970624226053707E-2</v>
      </c>
      <c r="AH302" s="46">
        <v>1.3825166883318562E-2</v>
      </c>
      <c r="AI302" s="46">
        <v>1.467970954058341E-2</v>
      </c>
      <c r="AJ302" s="46">
        <v>1.5534252197848267E-2</v>
      </c>
      <c r="AK302" s="46">
        <v>1.5438803039567033E-2</v>
      </c>
      <c r="AL302" s="45">
        <v>1.5438803039567033E-2</v>
      </c>
      <c r="AM302" s="45">
        <v>1.9299397304852644E-3</v>
      </c>
      <c r="AN302" s="45">
        <v>3.805954187420549E-3</v>
      </c>
      <c r="AO302" s="45">
        <v>5.8390243689380224E-3</v>
      </c>
      <c r="AP302" s="45">
        <v>8.1036282397894607E-3</v>
      </c>
      <c r="AQ302" s="45">
        <v>1.1663426084733548E-2</v>
      </c>
      <c r="AR302" s="45">
        <v>1.5438803039567033E-2</v>
      </c>
      <c r="AS302" s="45">
        <v>1.5438803039567033E-2</v>
      </c>
      <c r="AT302" s="45">
        <v>1.5438803039567033E-2</v>
      </c>
      <c r="AU302" s="45">
        <v>1.5438803039567033E-2</v>
      </c>
      <c r="AV302" s="45">
        <v>1.5438803039567033E-2</v>
      </c>
      <c r="AW302" s="45">
        <v>1.5438803039567033E-2</v>
      </c>
      <c r="AX302" s="45">
        <v>1.5438803039567033E-2</v>
      </c>
      <c r="AY302" s="45">
        <v>1.5438803039567033E-2</v>
      </c>
      <c r="AZ302" s="45">
        <v>1.5438803039567033E-2</v>
      </c>
      <c r="BA302" s="45">
        <v>1.5438803039567033E-2</v>
      </c>
      <c r="BB302" s="45">
        <v>1.5438803039567033E-2</v>
      </c>
      <c r="BC302" s="45">
        <v>1.5438803039567033E-2</v>
      </c>
      <c r="BD302" s="45">
        <v>1.5438803039567033E-2</v>
      </c>
      <c r="BE302" s="45">
        <v>1.5438803039567033E-2</v>
      </c>
      <c r="BF302" s="45">
        <v>1.5438803039567033E-2</v>
      </c>
    </row>
    <row r="303" spans="1:58" ht="13.5" thickBot="1" x14ac:dyDescent="0.25">
      <c r="A303" s="6" t="s">
        <v>1354</v>
      </c>
      <c r="B303" s="6" t="s">
        <v>1142</v>
      </c>
      <c r="C303" s="6" t="s">
        <v>317</v>
      </c>
      <c r="D303" s="6" t="s">
        <v>1354</v>
      </c>
      <c r="E303" s="6">
        <v>44.159112123977252</v>
      </c>
      <c r="F303" s="6" t="s">
        <v>314</v>
      </c>
      <c r="G303" s="21" t="s">
        <v>1178</v>
      </c>
      <c r="H303" s="21" t="s">
        <v>1172</v>
      </c>
      <c r="I303" s="21" t="s">
        <v>1213</v>
      </c>
      <c r="J303" s="21" t="s">
        <v>240</v>
      </c>
      <c r="K303" s="21" t="s">
        <v>259</v>
      </c>
      <c r="L303" s="21" t="s">
        <v>342</v>
      </c>
      <c r="M303" s="3">
        <v>26.374797608153351</v>
      </c>
      <c r="N303" s="3">
        <v>44.159112123977252</v>
      </c>
      <c r="O303" s="21" t="s">
        <v>1462</v>
      </c>
      <c r="P303" s="21">
        <v>0</v>
      </c>
      <c r="Q303" s="46">
        <v>4.3712673653854085E-6</v>
      </c>
      <c r="R303" s="46">
        <v>6.0571346529029277E-6</v>
      </c>
      <c r="S303" s="46">
        <v>8.3101859728196653E-6</v>
      </c>
      <c r="T303" s="46">
        <v>1.4645954859623312E-5</v>
      </c>
      <c r="U303" s="46">
        <v>2.0664530459107664E-5</v>
      </c>
      <c r="V303" s="46">
        <v>2.0125371046091396E-5</v>
      </c>
      <c r="W303" s="46">
        <v>2.255873840642147E-5</v>
      </c>
      <c r="X303" s="46">
        <v>2.6410525008762928E-5</v>
      </c>
      <c r="Y303" s="46">
        <v>2.9749198556348151E-5</v>
      </c>
      <c r="Z303" s="46">
        <v>3.0115656778604422E-5</v>
      </c>
      <c r="AA303" s="46">
        <v>3.309973750965891E-5</v>
      </c>
      <c r="AB303" s="46">
        <v>3.1742571053690949E-5</v>
      </c>
      <c r="AC303" s="46">
        <v>3.8076051899938231E-5</v>
      </c>
      <c r="AD303" s="46">
        <v>3.6015679532947483E-5</v>
      </c>
      <c r="AE303" s="46">
        <v>4.159233840760137E-5</v>
      </c>
      <c r="AF303" s="46">
        <v>4.1441200772177046E-5</v>
      </c>
      <c r="AG303" s="46">
        <v>3.9100446704697668E-5</v>
      </c>
      <c r="AH303" s="46">
        <v>3.675969263721829E-5</v>
      </c>
      <c r="AI303" s="46">
        <v>3.4418938569738911E-5</v>
      </c>
      <c r="AJ303" s="46">
        <v>3.2078184502259533E-5</v>
      </c>
      <c r="AK303" s="46">
        <v>3.1881082274811796E-5</v>
      </c>
      <c r="AL303" s="45">
        <v>3.1881082274811796E-5</v>
      </c>
      <c r="AM303" s="45">
        <v>4.3712673653854085E-6</v>
      </c>
      <c r="AN303" s="45">
        <v>1.0428402018288336E-5</v>
      </c>
      <c r="AO303" s="45">
        <v>1.8738587991108002E-5</v>
      </c>
      <c r="AP303" s="45">
        <v>3.1881082274811796E-5</v>
      </c>
      <c r="AQ303" s="45">
        <v>3.1881082274811796E-5</v>
      </c>
      <c r="AR303" s="45">
        <v>3.1881082274811796E-5</v>
      </c>
      <c r="AS303" s="45">
        <v>3.1881082274811796E-5</v>
      </c>
      <c r="AT303" s="45">
        <v>3.1881082274811796E-5</v>
      </c>
      <c r="AU303" s="45">
        <v>3.1881082274811796E-5</v>
      </c>
      <c r="AV303" s="45">
        <v>3.1881082274811796E-5</v>
      </c>
      <c r="AW303" s="45">
        <v>3.1881082274811796E-5</v>
      </c>
      <c r="AX303" s="45">
        <v>3.1881082274811796E-5</v>
      </c>
      <c r="AY303" s="45">
        <v>3.1881082274811796E-5</v>
      </c>
      <c r="AZ303" s="45">
        <v>3.1881082274811796E-5</v>
      </c>
      <c r="BA303" s="45">
        <v>3.1881082274811796E-5</v>
      </c>
      <c r="BB303" s="45">
        <v>3.1881082274811796E-5</v>
      </c>
      <c r="BC303" s="45">
        <v>3.1881082274811796E-5</v>
      </c>
      <c r="BD303" s="45">
        <v>3.1881082274811796E-5</v>
      </c>
      <c r="BE303" s="45">
        <v>3.1881082274811796E-5</v>
      </c>
      <c r="BF303" s="45">
        <v>3.1881082274811796E-5</v>
      </c>
    </row>
    <row r="304" spans="1:58" ht="13.5" thickBot="1" x14ac:dyDescent="0.25">
      <c r="A304" s="6" t="s">
        <v>1143</v>
      </c>
      <c r="B304" s="6" t="s">
        <v>1353</v>
      </c>
      <c r="C304" s="6" t="s">
        <v>317</v>
      </c>
      <c r="D304" s="6" t="s">
        <v>1143</v>
      </c>
      <c r="E304" s="6">
        <v>49.540014857107259</v>
      </c>
      <c r="F304" s="6" t="s">
        <v>314</v>
      </c>
      <c r="G304" s="21" t="s">
        <v>1178</v>
      </c>
      <c r="H304" s="21" t="s">
        <v>1172</v>
      </c>
      <c r="I304" s="21" t="s">
        <v>1213</v>
      </c>
      <c r="J304" s="21" t="s">
        <v>240</v>
      </c>
      <c r="K304" s="21" t="s">
        <v>261</v>
      </c>
      <c r="L304" s="21" t="s">
        <v>343</v>
      </c>
      <c r="M304" s="3">
        <v>31.631459228390391</v>
      </c>
      <c r="N304" s="3">
        <v>49.540014857107259</v>
      </c>
      <c r="O304" s="21" t="s">
        <v>1463</v>
      </c>
      <c r="P304" s="21">
        <v>0</v>
      </c>
      <c r="Q304" s="46">
        <v>0</v>
      </c>
      <c r="R304" s="46">
        <v>0</v>
      </c>
      <c r="S304" s="46">
        <v>0</v>
      </c>
      <c r="T304" s="46">
        <v>0</v>
      </c>
      <c r="U304" s="46">
        <v>0</v>
      </c>
      <c r="V304" s="46">
        <v>0</v>
      </c>
      <c r="W304" s="46">
        <v>0</v>
      </c>
      <c r="X304" s="46">
        <v>0</v>
      </c>
      <c r="Y304" s="46">
        <v>0</v>
      </c>
      <c r="Z304" s="46">
        <v>0</v>
      </c>
      <c r="AA304" s="46">
        <v>0</v>
      </c>
      <c r="AB304" s="46">
        <v>0</v>
      </c>
      <c r="AC304" s="46">
        <v>0</v>
      </c>
      <c r="AD304" s="46">
        <v>0</v>
      </c>
      <c r="AE304" s="46">
        <v>0</v>
      </c>
      <c r="AF304" s="46">
        <v>0</v>
      </c>
      <c r="AG304" s="46">
        <v>0</v>
      </c>
      <c r="AH304" s="46">
        <v>0</v>
      </c>
      <c r="AI304" s="46">
        <v>0</v>
      </c>
      <c r="AJ304" s="46">
        <v>0</v>
      </c>
      <c r="AK304" s="46">
        <v>0</v>
      </c>
      <c r="AL304" s="45">
        <v>0</v>
      </c>
      <c r="AM304" s="45">
        <v>0</v>
      </c>
      <c r="AN304" s="45">
        <v>0</v>
      </c>
      <c r="AO304" s="45">
        <v>0</v>
      </c>
      <c r="AP304" s="45">
        <v>0</v>
      </c>
      <c r="AQ304" s="45">
        <v>0</v>
      </c>
      <c r="AR304" s="45">
        <v>0</v>
      </c>
      <c r="AS304" s="45">
        <v>0</v>
      </c>
      <c r="AT304" s="45">
        <v>0</v>
      </c>
      <c r="AU304" s="45">
        <v>0</v>
      </c>
      <c r="AV304" s="45">
        <v>0</v>
      </c>
      <c r="AW304" s="45">
        <v>0</v>
      </c>
      <c r="AX304" s="45">
        <v>0</v>
      </c>
      <c r="AY304" s="45">
        <v>0</v>
      </c>
      <c r="AZ304" s="45">
        <v>0</v>
      </c>
      <c r="BA304" s="45">
        <v>0</v>
      </c>
      <c r="BB304" s="45">
        <v>0</v>
      </c>
      <c r="BC304" s="45">
        <v>0</v>
      </c>
      <c r="BD304" s="45">
        <v>0</v>
      </c>
      <c r="BE304" s="45">
        <v>0</v>
      </c>
      <c r="BF304" s="45">
        <v>0</v>
      </c>
    </row>
    <row r="305" spans="1:58" ht="13.5" thickBot="1" x14ac:dyDescent="0.25">
      <c r="A305" s="6" t="s">
        <v>1355</v>
      </c>
      <c r="B305" s="6" t="s">
        <v>1353</v>
      </c>
      <c r="C305" s="6" t="s">
        <v>317</v>
      </c>
      <c r="D305" s="6" t="s">
        <v>1355</v>
      </c>
      <c r="E305" s="6">
        <v>50.202520372659379</v>
      </c>
      <c r="F305" s="6" t="s">
        <v>314</v>
      </c>
      <c r="G305" s="21" t="s">
        <v>1178</v>
      </c>
      <c r="H305" s="21" t="s">
        <v>1172</v>
      </c>
      <c r="I305" s="21" t="s">
        <v>1213</v>
      </c>
      <c r="J305" s="21" t="s">
        <v>240</v>
      </c>
      <c r="K305" s="21" t="s">
        <v>263</v>
      </c>
      <c r="L305" s="21" t="s">
        <v>344</v>
      </c>
      <c r="M305" s="3">
        <v>32.266782445677791</v>
      </c>
      <c r="N305" s="3">
        <v>50.202520372659379</v>
      </c>
      <c r="O305" s="21" t="s">
        <v>1464</v>
      </c>
      <c r="P305" s="21">
        <v>0</v>
      </c>
      <c r="Q305" s="46">
        <v>2.4958563737923764E-4</v>
      </c>
      <c r="R305" s="46">
        <v>2.4669539634803616E-4</v>
      </c>
      <c r="S305" s="46">
        <v>3.9007100096851891E-4</v>
      </c>
      <c r="T305" s="46">
        <v>5.3645885559405152E-4</v>
      </c>
      <c r="U305" s="46">
        <v>6.1258522621590551E-4</v>
      </c>
      <c r="V305" s="46">
        <v>6.7590066682088475E-4</v>
      </c>
      <c r="W305" s="46">
        <v>7.3150205508236703E-4</v>
      </c>
      <c r="X305" s="46">
        <v>7.7487426792509796E-4</v>
      </c>
      <c r="Y305" s="46">
        <v>7.021613907126535E-4</v>
      </c>
      <c r="Z305" s="46">
        <v>8.0724607100808197E-4</v>
      </c>
      <c r="AA305" s="46">
        <v>8.4828106136832773E-4</v>
      </c>
      <c r="AB305" s="46">
        <v>9.9620164357540884E-4</v>
      </c>
      <c r="AC305" s="46">
        <v>1.0426349641592884E-3</v>
      </c>
      <c r="AD305" s="46">
        <v>1.0373924465002164E-3</v>
      </c>
      <c r="AE305" s="46">
        <v>1.120317575700399E-3</v>
      </c>
      <c r="AF305" s="46">
        <v>1.0126678998516692E-3</v>
      </c>
      <c r="AG305" s="46">
        <v>8.4604824872610803E-4</v>
      </c>
      <c r="AH305" s="46">
        <v>6.7942859760054689E-4</v>
      </c>
      <c r="AI305" s="46">
        <v>5.1280894647498564E-4</v>
      </c>
      <c r="AJ305" s="46">
        <v>3.461892953494245E-4</v>
      </c>
      <c r="AK305" s="46">
        <v>3.4406215872088102E-4</v>
      </c>
      <c r="AL305" s="45">
        <v>3.4406215872088102E-4</v>
      </c>
      <c r="AM305" s="45">
        <v>2.4958563737923764E-4</v>
      </c>
      <c r="AN305" s="45">
        <v>3.4406215872088102E-4</v>
      </c>
      <c r="AO305" s="45">
        <v>3.4406215872088102E-4</v>
      </c>
      <c r="AP305" s="45">
        <v>3.4406215872088102E-4</v>
      </c>
      <c r="AQ305" s="45">
        <v>3.4406215872088102E-4</v>
      </c>
      <c r="AR305" s="45">
        <v>3.4406215872088102E-4</v>
      </c>
      <c r="AS305" s="45">
        <v>3.4406215872088102E-4</v>
      </c>
      <c r="AT305" s="45">
        <v>3.4406215872088102E-4</v>
      </c>
      <c r="AU305" s="45">
        <v>3.4406215872088102E-4</v>
      </c>
      <c r="AV305" s="45">
        <v>3.4406215872088102E-4</v>
      </c>
      <c r="AW305" s="45">
        <v>3.4406215872088102E-4</v>
      </c>
      <c r="AX305" s="45">
        <v>3.4406215872088102E-4</v>
      </c>
      <c r="AY305" s="45">
        <v>3.4406215872088102E-4</v>
      </c>
      <c r="AZ305" s="45">
        <v>3.4406215872088102E-4</v>
      </c>
      <c r="BA305" s="45">
        <v>3.4406215872088102E-4</v>
      </c>
      <c r="BB305" s="45">
        <v>3.4406215872088102E-4</v>
      </c>
      <c r="BC305" s="45">
        <v>3.4406215872088102E-4</v>
      </c>
      <c r="BD305" s="45">
        <v>3.4406215872088102E-4</v>
      </c>
      <c r="BE305" s="45">
        <v>3.4406215872088102E-4</v>
      </c>
      <c r="BF305" s="45">
        <v>3.4406215872088102E-4</v>
      </c>
    </row>
    <row r="306" spans="1:58" ht="13.5" thickBot="1" x14ac:dyDescent="0.25">
      <c r="A306" s="6" t="s">
        <v>1143</v>
      </c>
      <c r="B306" s="6" t="s">
        <v>1142</v>
      </c>
      <c r="C306" s="6" t="s">
        <v>317</v>
      </c>
      <c r="D306" s="6" t="s">
        <v>1143</v>
      </c>
      <c r="E306" s="6">
        <v>46.951179346605507</v>
      </c>
      <c r="F306" s="6" t="s">
        <v>314</v>
      </c>
      <c r="G306" s="21" t="s">
        <v>1178</v>
      </c>
      <c r="H306" s="21" t="s">
        <v>1172</v>
      </c>
      <c r="I306" s="21" t="s">
        <v>1213</v>
      </c>
      <c r="J306" s="21" t="s">
        <v>240</v>
      </c>
      <c r="K306" s="21" t="s">
        <v>265</v>
      </c>
      <c r="L306" s="21" t="s">
        <v>345</v>
      </c>
      <c r="M306" s="3">
        <v>29.089340461498093</v>
      </c>
      <c r="N306" s="3">
        <v>46.951179346605507</v>
      </c>
      <c r="O306" s="21" t="s">
        <v>1465</v>
      </c>
      <c r="P306" s="21">
        <v>0</v>
      </c>
      <c r="Q306" s="46">
        <v>0</v>
      </c>
      <c r="R306" s="46">
        <v>0</v>
      </c>
      <c r="S306" s="46">
        <v>0</v>
      </c>
      <c r="T306" s="46">
        <v>0</v>
      </c>
      <c r="U306" s="46">
        <v>0</v>
      </c>
      <c r="V306" s="46">
        <v>0</v>
      </c>
      <c r="W306" s="46">
        <v>0</v>
      </c>
      <c r="X306" s="46">
        <v>0</v>
      </c>
      <c r="Y306" s="46">
        <v>0</v>
      </c>
      <c r="Z306" s="46">
        <v>0</v>
      </c>
      <c r="AA306" s="46">
        <v>0</v>
      </c>
      <c r="AB306" s="46">
        <v>0</v>
      </c>
      <c r="AC306" s="46">
        <v>0</v>
      </c>
      <c r="AD306" s="46">
        <v>0</v>
      </c>
      <c r="AE306" s="46">
        <v>0</v>
      </c>
      <c r="AF306" s="46">
        <v>0</v>
      </c>
      <c r="AG306" s="46">
        <v>0</v>
      </c>
      <c r="AH306" s="46">
        <v>0</v>
      </c>
      <c r="AI306" s="46">
        <v>0</v>
      </c>
      <c r="AJ306" s="46">
        <v>0</v>
      </c>
      <c r="AK306" s="46">
        <v>0</v>
      </c>
      <c r="AL306" s="45">
        <v>0</v>
      </c>
      <c r="AM306" s="45">
        <v>0</v>
      </c>
      <c r="AN306" s="45">
        <v>0</v>
      </c>
      <c r="AO306" s="45">
        <v>0</v>
      </c>
      <c r="AP306" s="45">
        <v>0</v>
      </c>
      <c r="AQ306" s="45">
        <v>0</v>
      </c>
      <c r="AR306" s="45">
        <v>0</v>
      </c>
      <c r="AS306" s="45">
        <v>0</v>
      </c>
      <c r="AT306" s="45">
        <v>0</v>
      </c>
      <c r="AU306" s="45">
        <v>0</v>
      </c>
      <c r="AV306" s="45">
        <v>0</v>
      </c>
      <c r="AW306" s="45">
        <v>0</v>
      </c>
      <c r="AX306" s="45">
        <v>0</v>
      </c>
      <c r="AY306" s="45">
        <v>0</v>
      </c>
      <c r="AZ306" s="45">
        <v>0</v>
      </c>
      <c r="BA306" s="45">
        <v>0</v>
      </c>
      <c r="BB306" s="45">
        <v>0</v>
      </c>
      <c r="BC306" s="45">
        <v>0</v>
      </c>
      <c r="BD306" s="45">
        <v>0</v>
      </c>
      <c r="BE306" s="45">
        <v>0</v>
      </c>
      <c r="BF306" s="45">
        <v>0</v>
      </c>
    </row>
    <row r="307" spans="1:58" ht="13.5" thickBot="1" x14ac:dyDescent="0.25">
      <c r="A307" s="6" t="s">
        <v>1143</v>
      </c>
      <c r="B307" s="6" t="s">
        <v>1142</v>
      </c>
      <c r="C307" s="6" t="s">
        <v>317</v>
      </c>
      <c r="D307" s="6" t="s">
        <v>1143</v>
      </c>
      <c r="E307" s="6">
        <v>46.951179346605507</v>
      </c>
      <c r="F307" s="6" t="s">
        <v>314</v>
      </c>
      <c r="G307" s="21" t="s">
        <v>1178</v>
      </c>
      <c r="H307" s="21" t="s">
        <v>1172</v>
      </c>
      <c r="I307" s="21" t="s">
        <v>1213</v>
      </c>
      <c r="J307" s="21" t="s">
        <v>240</v>
      </c>
      <c r="K307" s="21" t="s">
        <v>267</v>
      </c>
      <c r="L307" s="21" t="s">
        <v>346</v>
      </c>
      <c r="M307" s="3">
        <v>29.089340461498093</v>
      </c>
      <c r="N307" s="3">
        <v>46.951179346605507</v>
      </c>
      <c r="O307" s="21" t="s">
        <v>1465</v>
      </c>
      <c r="P307" s="21">
        <v>0</v>
      </c>
      <c r="Q307" s="46">
        <v>8.2664384194683764E-5</v>
      </c>
      <c r="R307" s="46">
        <v>7.6981844044376194E-5</v>
      </c>
      <c r="S307" s="46">
        <v>7.2312945267865753E-5</v>
      </c>
      <c r="T307" s="46">
        <v>7.9507546910679501E-5</v>
      </c>
      <c r="U307" s="46">
        <v>1.2116907257056537E-4</v>
      </c>
      <c r="V307" s="46">
        <v>1.6371549499852217E-4</v>
      </c>
      <c r="W307" s="46">
        <v>1.9857963177580541E-4</v>
      </c>
      <c r="X307" s="46">
        <v>3.1769910942641087E-4</v>
      </c>
      <c r="Y307" s="46">
        <v>3.5253312287424385E-4</v>
      </c>
      <c r="Z307" s="46">
        <v>3.6025004263088759E-4</v>
      </c>
      <c r="AA307" s="46">
        <v>3.977640897894086E-4</v>
      </c>
      <c r="AB307" s="46">
        <v>3.9432573185009561E-4</v>
      </c>
      <c r="AC307" s="46">
        <v>3.5356622486268396E-4</v>
      </c>
      <c r="AD307" s="46">
        <v>3.9817300235407747E-4</v>
      </c>
      <c r="AE307" s="46">
        <v>3.6993204729125995E-4</v>
      </c>
      <c r="AF307" s="46">
        <v>4.3145929615526386E-4</v>
      </c>
      <c r="AG307" s="46">
        <v>4.735062309221976E-4</v>
      </c>
      <c r="AH307" s="46">
        <v>5.1555316568913112E-4</v>
      </c>
      <c r="AI307" s="46">
        <v>5.5760010045606502E-4</v>
      </c>
      <c r="AJ307" s="46">
        <v>5.9964703522299881E-4</v>
      </c>
      <c r="AK307" s="46">
        <v>5.9596254471461099E-4</v>
      </c>
      <c r="AL307" s="45">
        <v>5.9596254471461099E-4</v>
      </c>
      <c r="AM307" s="45">
        <v>8.2664384194683764E-5</v>
      </c>
      <c r="AN307" s="45">
        <v>1.5964622823905997E-4</v>
      </c>
      <c r="AO307" s="45">
        <v>2.3195917350692574E-4</v>
      </c>
      <c r="AP307" s="45">
        <v>3.1146672041760523E-4</v>
      </c>
      <c r="AQ307" s="45">
        <v>4.3263579298817058E-4</v>
      </c>
      <c r="AR307" s="45">
        <v>5.9596254471461099E-4</v>
      </c>
      <c r="AS307" s="45">
        <v>5.9596254471461099E-4</v>
      </c>
      <c r="AT307" s="45">
        <v>5.9596254471461099E-4</v>
      </c>
      <c r="AU307" s="45">
        <v>5.9596254471461099E-4</v>
      </c>
      <c r="AV307" s="45">
        <v>5.9596254471461099E-4</v>
      </c>
      <c r="AW307" s="45">
        <v>5.9596254471461099E-4</v>
      </c>
      <c r="AX307" s="45">
        <v>5.9596254471461099E-4</v>
      </c>
      <c r="AY307" s="45">
        <v>5.9596254471461099E-4</v>
      </c>
      <c r="AZ307" s="45">
        <v>5.9596254471461099E-4</v>
      </c>
      <c r="BA307" s="45">
        <v>5.9596254471461099E-4</v>
      </c>
      <c r="BB307" s="45">
        <v>5.9596254471461099E-4</v>
      </c>
      <c r="BC307" s="45">
        <v>5.9596254471461099E-4</v>
      </c>
      <c r="BD307" s="45">
        <v>5.9596254471461099E-4</v>
      </c>
      <c r="BE307" s="45">
        <v>5.9596254471461099E-4</v>
      </c>
      <c r="BF307" s="45">
        <v>5.9596254471461099E-4</v>
      </c>
    </row>
    <row r="308" spans="1:58" ht="13.5" thickBot="1" x14ac:dyDescent="0.25">
      <c r="A308" s="6" t="s">
        <v>1138</v>
      </c>
      <c r="B308" s="6" t="s">
        <v>1352</v>
      </c>
      <c r="C308" s="6" t="s">
        <v>317</v>
      </c>
      <c r="D308" s="6" t="s">
        <v>1138</v>
      </c>
      <c r="E308" s="6">
        <v>38.013897579799192</v>
      </c>
      <c r="F308" s="6" t="s">
        <v>314</v>
      </c>
      <c r="G308" s="21" t="s">
        <v>1178</v>
      </c>
      <c r="H308" s="21" t="s">
        <v>1172</v>
      </c>
      <c r="I308" s="21" t="s">
        <v>1213</v>
      </c>
      <c r="J308" s="21" t="s">
        <v>240</v>
      </c>
      <c r="K308" s="21" t="s">
        <v>269</v>
      </c>
      <c r="L308" s="21" t="s">
        <v>347</v>
      </c>
      <c r="M308" s="3">
        <v>20.208276336298194</v>
      </c>
      <c r="N308" s="3">
        <v>38.013897579799192</v>
      </c>
      <c r="O308" s="21" t="s">
        <v>1466</v>
      </c>
      <c r="P308" s="21">
        <v>0</v>
      </c>
      <c r="Q308" s="46">
        <v>2.3938755111691394E-4</v>
      </c>
      <c r="R308" s="46">
        <v>2.8552951021199242E-4</v>
      </c>
      <c r="S308" s="46">
        <v>3.3112382520691653E-4</v>
      </c>
      <c r="T308" s="46">
        <v>3.7589583377272497E-4</v>
      </c>
      <c r="U308" s="46">
        <v>4.1994967002878839E-4</v>
      </c>
      <c r="V308" s="46">
        <v>4.6414055484679523E-4</v>
      </c>
      <c r="W308" s="46">
        <v>5.1067195925255735E-4</v>
      </c>
      <c r="X308" s="46">
        <v>7.1572147566592722E-4</v>
      </c>
      <c r="Y308" s="46">
        <v>8.9293336398338374E-4</v>
      </c>
      <c r="Z308" s="46">
        <v>9.4062515047973246E-4</v>
      </c>
      <c r="AA308" s="46">
        <v>1.0296607795535601E-3</v>
      </c>
      <c r="AB308" s="46">
        <v>1.1798790151883701E-3</v>
      </c>
      <c r="AC308" s="46">
        <v>1.1754627819761379E-3</v>
      </c>
      <c r="AD308" s="46">
        <v>1.2313987256659003E-3</v>
      </c>
      <c r="AE308" s="46">
        <v>1.1671518955915494E-3</v>
      </c>
      <c r="AF308" s="46">
        <v>1.3717430822150092E-3</v>
      </c>
      <c r="AG308" s="46">
        <v>1.5148721292668208E-3</v>
      </c>
      <c r="AH308" s="46">
        <v>1.6580011763186327E-3</v>
      </c>
      <c r="AI308" s="46">
        <v>1.8011302233704445E-3</v>
      </c>
      <c r="AJ308" s="46">
        <v>1.9442592704222558E-3</v>
      </c>
      <c r="AK308" s="46">
        <v>1.9323129012968731E-3</v>
      </c>
      <c r="AL308" s="45">
        <v>1.9323129012968731E-3</v>
      </c>
      <c r="AM308" s="45">
        <v>2.3938755111691394E-4</v>
      </c>
      <c r="AN308" s="45">
        <v>5.2491706132890632E-4</v>
      </c>
      <c r="AO308" s="45">
        <v>8.560408865358228E-4</v>
      </c>
      <c r="AP308" s="45">
        <v>1.2319367203085477E-3</v>
      </c>
      <c r="AQ308" s="45">
        <v>1.6518863903373362E-3</v>
      </c>
      <c r="AR308" s="45">
        <v>1.9323129012968731E-3</v>
      </c>
      <c r="AS308" s="45">
        <v>1.9323129012968731E-3</v>
      </c>
      <c r="AT308" s="45">
        <v>1.9323129012968731E-3</v>
      </c>
      <c r="AU308" s="45">
        <v>1.9323129012968731E-3</v>
      </c>
      <c r="AV308" s="45">
        <v>1.9323129012968731E-3</v>
      </c>
      <c r="AW308" s="45">
        <v>1.9323129012968731E-3</v>
      </c>
      <c r="AX308" s="45">
        <v>1.9323129012968731E-3</v>
      </c>
      <c r="AY308" s="45">
        <v>1.9323129012968731E-3</v>
      </c>
      <c r="AZ308" s="45">
        <v>1.9323129012968731E-3</v>
      </c>
      <c r="BA308" s="45">
        <v>1.9323129012968731E-3</v>
      </c>
      <c r="BB308" s="45">
        <v>1.9323129012968731E-3</v>
      </c>
      <c r="BC308" s="45">
        <v>1.9323129012968731E-3</v>
      </c>
      <c r="BD308" s="45">
        <v>1.9323129012968731E-3</v>
      </c>
      <c r="BE308" s="45">
        <v>1.9323129012968731E-3</v>
      </c>
      <c r="BF308" s="45">
        <v>1.9323129012968731E-3</v>
      </c>
    </row>
    <row r="309" spans="1:58" ht="13.5" thickBot="1" x14ac:dyDescent="0.25">
      <c r="A309" s="6" t="s">
        <v>1143</v>
      </c>
      <c r="B309" s="6" t="s">
        <v>1353</v>
      </c>
      <c r="C309" s="6" t="s">
        <v>317</v>
      </c>
      <c r="D309" s="6" t="s">
        <v>1143</v>
      </c>
      <c r="E309" s="6">
        <v>47.950699787126979</v>
      </c>
      <c r="F309" s="6" t="s">
        <v>314</v>
      </c>
      <c r="G309" s="21" t="s">
        <v>1178</v>
      </c>
      <c r="H309" s="21" t="s">
        <v>1172</v>
      </c>
      <c r="I309" s="21" t="s">
        <v>1213</v>
      </c>
      <c r="J309" s="21" t="s">
        <v>240</v>
      </c>
      <c r="K309" s="21" t="s">
        <v>271</v>
      </c>
      <c r="L309" s="21" t="s">
        <v>348</v>
      </c>
      <c r="M309" s="3">
        <v>30.056198087125075</v>
      </c>
      <c r="N309" s="3">
        <v>47.950699787126979</v>
      </c>
      <c r="O309" s="21" t="s">
        <v>1467</v>
      </c>
      <c r="P309" s="21">
        <v>0</v>
      </c>
      <c r="Q309" s="46">
        <v>4.586483364332803E-4</v>
      </c>
      <c r="R309" s="46">
        <v>5.170026023915787E-4</v>
      </c>
      <c r="S309" s="46">
        <v>5.9085667753511369E-4</v>
      </c>
      <c r="T309" s="46">
        <v>6.6614949606583109E-4</v>
      </c>
      <c r="U309" s="46">
        <v>8.0976986967026083E-4</v>
      </c>
      <c r="V309" s="46">
        <v>9.6181520200653789E-4</v>
      </c>
      <c r="W309" s="46">
        <v>1.2682072774768713E-3</v>
      </c>
      <c r="X309" s="46">
        <v>2.4097149972956635E-3</v>
      </c>
      <c r="Y309" s="46">
        <v>3.0492565363062301E-3</v>
      </c>
      <c r="Z309" s="46">
        <v>3.2525165628074894E-3</v>
      </c>
      <c r="AA309" s="46">
        <v>3.5681061564531609E-3</v>
      </c>
      <c r="AB309" s="46">
        <v>4.0841152324706878E-3</v>
      </c>
      <c r="AC309" s="46">
        <v>3.8087961636712369E-3</v>
      </c>
      <c r="AD309" s="46">
        <v>3.8994840088152163E-3</v>
      </c>
      <c r="AE309" s="46">
        <v>3.8054012118617559E-3</v>
      </c>
      <c r="AF309" s="46">
        <v>4.2910309682517023E-3</v>
      </c>
      <c r="AG309" s="46">
        <v>4.5762839937681515E-3</v>
      </c>
      <c r="AH309" s="46">
        <v>4.8615370192846025E-3</v>
      </c>
      <c r="AI309" s="46">
        <v>5.1467900448010501E-3</v>
      </c>
      <c r="AJ309" s="46">
        <v>5.4320430703174993E-3</v>
      </c>
      <c r="AK309" s="46">
        <v>5.3986662503582453E-3</v>
      </c>
      <c r="AL309" s="45">
        <v>5.3986662503582453E-3</v>
      </c>
      <c r="AM309" s="45">
        <v>4.586483364332803E-4</v>
      </c>
      <c r="AN309" s="45">
        <v>9.75650938824859E-4</v>
      </c>
      <c r="AO309" s="45">
        <v>1.5665076163599726E-3</v>
      </c>
      <c r="AP309" s="45">
        <v>2.2326571124258038E-3</v>
      </c>
      <c r="AQ309" s="45">
        <v>3.0424269820960646E-3</v>
      </c>
      <c r="AR309" s="45">
        <v>4.0042421841026028E-3</v>
      </c>
      <c r="AS309" s="45">
        <v>5.2724494615794745E-3</v>
      </c>
      <c r="AT309" s="45">
        <v>5.3986662503582453E-3</v>
      </c>
      <c r="AU309" s="45">
        <v>5.3986662503582453E-3</v>
      </c>
      <c r="AV309" s="45">
        <v>5.3986662503582453E-3</v>
      </c>
      <c r="AW309" s="45">
        <v>5.3986662503582453E-3</v>
      </c>
      <c r="AX309" s="45">
        <v>5.3986662503582453E-3</v>
      </c>
      <c r="AY309" s="45">
        <v>5.3986662503582453E-3</v>
      </c>
      <c r="AZ309" s="45">
        <v>5.3986662503582453E-3</v>
      </c>
      <c r="BA309" s="45">
        <v>5.3986662503582453E-3</v>
      </c>
      <c r="BB309" s="45">
        <v>5.3986662503582453E-3</v>
      </c>
      <c r="BC309" s="45">
        <v>5.3986662503582453E-3</v>
      </c>
      <c r="BD309" s="45">
        <v>5.3986662503582453E-3</v>
      </c>
      <c r="BE309" s="45">
        <v>5.3986662503582453E-3</v>
      </c>
      <c r="BF309" s="45">
        <v>5.3986662503582453E-3</v>
      </c>
    </row>
    <row r="310" spans="1:58" ht="13.5" thickBot="1" x14ac:dyDescent="0.25">
      <c r="A310" s="6" t="s">
        <v>1355</v>
      </c>
      <c r="B310" s="6" t="s">
        <v>1353</v>
      </c>
      <c r="C310" s="6" t="s">
        <v>317</v>
      </c>
      <c r="D310" s="6" t="s">
        <v>1355</v>
      </c>
      <c r="E310" s="6">
        <v>51.076337803840723</v>
      </c>
      <c r="F310" s="6" t="s">
        <v>314</v>
      </c>
      <c r="G310" s="21" t="s">
        <v>1178</v>
      </c>
      <c r="H310" s="21" t="s">
        <v>1172</v>
      </c>
      <c r="I310" s="21" t="s">
        <v>1213</v>
      </c>
      <c r="J310" s="21" t="s">
        <v>240</v>
      </c>
      <c r="K310" s="21" t="s">
        <v>273</v>
      </c>
      <c r="L310" s="21" t="s">
        <v>349</v>
      </c>
      <c r="M310" s="3">
        <v>33.111885126209536</v>
      </c>
      <c r="N310" s="3">
        <v>51.076337803840723</v>
      </c>
      <c r="O310" s="21" t="s">
        <v>1468</v>
      </c>
      <c r="P310" s="21">
        <v>0</v>
      </c>
      <c r="Q310" s="46">
        <v>0</v>
      </c>
      <c r="R310" s="46">
        <v>0</v>
      </c>
      <c r="S310" s="46">
        <v>0</v>
      </c>
      <c r="T310" s="46">
        <v>0</v>
      </c>
      <c r="U310" s="46">
        <v>0</v>
      </c>
      <c r="V310" s="46">
        <v>0</v>
      </c>
      <c r="W310" s="46">
        <v>0</v>
      </c>
      <c r="X310" s="46">
        <v>0</v>
      </c>
      <c r="Y310" s="46">
        <v>0</v>
      </c>
      <c r="Z310" s="46">
        <v>0</v>
      </c>
      <c r="AA310" s="46">
        <v>0</v>
      </c>
      <c r="AB310" s="46">
        <v>0</v>
      </c>
      <c r="AC310" s="46">
        <v>0</v>
      </c>
      <c r="AD310" s="46">
        <v>0</v>
      </c>
      <c r="AE310" s="46">
        <v>0</v>
      </c>
      <c r="AF310" s="46">
        <v>0</v>
      </c>
      <c r="AG310" s="46">
        <v>0</v>
      </c>
      <c r="AH310" s="46">
        <v>0</v>
      </c>
      <c r="AI310" s="46">
        <v>0</v>
      </c>
      <c r="AJ310" s="46">
        <v>0</v>
      </c>
      <c r="AK310" s="46">
        <v>0</v>
      </c>
      <c r="AL310" s="45">
        <v>0</v>
      </c>
      <c r="AM310" s="45">
        <v>0</v>
      </c>
      <c r="AN310" s="45">
        <v>0</v>
      </c>
      <c r="AO310" s="45">
        <v>0</v>
      </c>
      <c r="AP310" s="45">
        <v>0</v>
      </c>
      <c r="AQ310" s="45">
        <v>0</v>
      </c>
      <c r="AR310" s="45">
        <v>0</v>
      </c>
      <c r="AS310" s="45">
        <v>0</v>
      </c>
      <c r="AT310" s="45">
        <v>0</v>
      </c>
      <c r="AU310" s="45">
        <v>0</v>
      </c>
      <c r="AV310" s="45">
        <v>0</v>
      </c>
      <c r="AW310" s="45">
        <v>0</v>
      </c>
      <c r="AX310" s="45">
        <v>0</v>
      </c>
      <c r="AY310" s="45">
        <v>0</v>
      </c>
      <c r="AZ310" s="45">
        <v>0</v>
      </c>
      <c r="BA310" s="45">
        <v>0</v>
      </c>
      <c r="BB310" s="45">
        <v>0</v>
      </c>
      <c r="BC310" s="45">
        <v>0</v>
      </c>
      <c r="BD310" s="45">
        <v>0</v>
      </c>
      <c r="BE310" s="45">
        <v>0</v>
      </c>
      <c r="BF310" s="45">
        <v>0</v>
      </c>
    </row>
    <row r="311" spans="1:58" ht="13.5" thickBot="1" x14ac:dyDescent="0.25">
      <c r="A311" s="6" t="s">
        <v>1355</v>
      </c>
      <c r="B311" s="6" t="s">
        <v>1353</v>
      </c>
      <c r="C311" s="6" t="s">
        <v>317</v>
      </c>
      <c r="D311" s="6" t="s">
        <v>1355</v>
      </c>
      <c r="E311" s="6">
        <v>51.076337803840723</v>
      </c>
      <c r="F311" s="6" t="s">
        <v>314</v>
      </c>
      <c r="G311" s="21" t="s">
        <v>1178</v>
      </c>
      <c r="H311" s="21" t="s">
        <v>1172</v>
      </c>
      <c r="I311" s="21" t="s">
        <v>1213</v>
      </c>
      <c r="J311" s="21" t="s">
        <v>240</v>
      </c>
      <c r="K311" s="21" t="s">
        <v>275</v>
      </c>
      <c r="L311" s="21" t="s">
        <v>350</v>
      </c>
      <c r="M311" s="3">
        <v>33.111885126209536</v>
      </c>
      <c r="N311" s="3">
        <v>51.076337803840723</v>
      </c>
      <c r="O311" s="21" t="s">
        <v>1468</v>
      </c>
      <c r="P311" s="21">
        <v>0</v>
      </c>
      <c r="Q311" s="46">
        <v>2.4722164363974969E-3</v>
      </c>
      <c r="R311" s="46">
        <v>2.7812730410400636E-3</v>
      </c>
      <c r="S311" s="46">
        <v>3.024878921646562E-3</v>
      </c>
      <c r="T311" s="46">
        <v>3.1913275458956857E-3</v>
      </c>
      <c r="U311" s="46">
        <v>3.7436381268185388E-3</v>
      </c>
      <c r="V311" s="46">
        <v>4.4052347313952413E-3</v>
      </c>
      <c r="W311" s="46">
        <v>5.4900688889991589E-3</v>
      </c>
      <c r="X311" s="46">
        <v>7.2926980786079927E-3</v>
      </c>
      <c r="Y311" s="46">
        <v>8.6457179867713892E-3</v>
      </c>
      <c r="Z311" s="46">
        <v>8.3017863067834461E-3</v>
      </c>
      <c r="AA311" s="46">
        <v>9.1247115570928326E-3</v>
      </c>
      <c r="AB311" s="46">
        <v>9.4991234156057962E-3</v>
      </c>
      <c r="AC311" s="46">
        <v>9.3884279496860446E-3</v>
      </c>
      <c r="AD311" s="46">
        <v>9.6806183328337989E-3</v>
      </c>
      <c r="AE311" s="46">
        <v>9.7455574171480229E-3</v>
      </c>
      <c r="AF311" s="46">
        <v>1.0028204845739184E-2</v>
      </c>
      <c r="AG311" s="46">
        <v>9.7977732021323639E-3</v>
      </c>
      <c r="AH311" s="46">
        <v>9.567341558525547E-3</v>
      </c>
      <c r="AI311" s="46">
        <v>9.3369099149187267E-3</v>
      </c>
      <c r="AJ311" s="46">
        <v>9.1064782713119047E-3</v>
      </c>
      <c r="AK311" s="46">
        <v>9.0505241336532229E-3</v>
      </c>
      <c r="AL311" s="45">
        <v>9.0505241336532229E-3</v>
      </c>
      <c r="AM311" s="45">
        <v>2.4722164363974969E-3</v>
      </c>
      <c r="AN311" s="45">
        <v>5.25348947743756E-3</v>
      </c>
      <c r="AO311" s="45">
        <v>8.2783683990841211E-3</v>
      </c>
      <c r="AP311" s="45">
        <v>9.0505241336532229E-3</v>
      </c>
      <c r="AQ311" s="45">
        <v>9.0505241336532229E-3</v>
      </c>
      <c r="AR311" s="45">
        <v>9.0505241336532229E-3</v>
      </c>
      <c r="AS311" s="45">
        <v>9.0505241336532229E-3</v>
      </c>
      <c r="AT311" s="45">
        <v>9.0505241336532229E-3</v>
      </c>
      <c r="AU311" s="45">
        <v>9.0505241336532229E-3</v>
      </c>
      <c r="AV311" s="45">
        <v>9.0505241336532229E-3</v>
      </c>
      <c r="AW311" s="45">
        <v>9.0505241336532229E-3</v>
      </c>
      <c r="AX311" s="45">
        <v>9.0505241336532229E-3</v>
      </c>
      <c r="AY311" s="45">
        <v>9.0505241336532229E-3</v>
      </c>
      <c r="AZ311" s="45">
        <v>9.0505241336532229E-3</v>
      </c>
      <c r="BA311" s="45">
        <v>9.0505241336532229E-3</v>
      </c>
      <c r="BB311" s="45">
        <v>9.0505241336532229E-3</v>
      </c>
      <c r="BC311" s="45">
        <v>9.0505241336532229E-3</v>
      </c>
      <c r="BD311" s="45">
        <v>9.0505241336532229E-3</v>
      </c>
      <c r="BE311" s="45">
        <v>9.0505241336532229E-3</v>
      </c>
      <c r="BF311" s="45">
        <v>9.0505241336532229E-3</v>
      </c>
    </row>
    <row r="312" spans="1:58" ht="13.5" thickBot="1" x14ac:dyDescent="0.25">
      <c r="A312" s="6" t="s">
        <v>1143</v>
      </c>
      <c r="B312" s="6" t="s">
        <v>1142</v>
      </c>
      <c r="C312" s="6" t="s">
        <v>317</v>
      </c>
      <c r="D312" s="6" t="s">
        <v>1143</v>
      </c>
      <c r="E312" s="6">
        <v>47.444905846082413</v>
      </c>
      <c r="F312" s="6" t="s">
        <v>314</v>
      </c>
      <c r="G312" s="21" t="s">
        <v>1178</v>
      </c>
      <c r="H312" s="21" t="s">
        <v>1172</v>
      </c>
      <c r="I312" s="21" t="s">
        <v>1213</v>
      </c>
      <c r="J312" s="21" t="s">
        <v>240</v>
      </c>
      <c r="K312" s="21" t="s">
        <v>277</v>
      </c>
      <c r="L312" s="21" t="s">
        <v>351</v>
      </c>
      <c r="M312" s="3">
        <v>29.557378671621727</v>
      </c>
      <c r="N312" s="3">
        <v>47.444905846082413</v>
      </c>
      <c r="O312" s="21" t="s">
        <v>1469</v>
      </c>
      <c r="P312" s="21">
        <v>0</v>
      </c>
      <c r="Q312" s="46">
        <v>2.7750556071635141E-3</v>
      </c>
      <c r="R312" s="46">
        <v>3.0942918599362341E-3</v>
      </c>
      <c r="S312" s="46">
        <v>2.2481053173307106E-3</v>
      </c>
      <c r="T312" s="46">
        <v>2.9988857714779802E-3</v>
      </c>
      <c r="U312" s="46">
        <v>5.1357489985146354E-3</v>
      </c>
      <c r="V312" s="46">
        <v>7.2870462507306204E-3</v>
      </c>
      <c r="W312" s="46">
        <v>9.828316918176816E-3</v>
      </c>
      <c r="X312" s="46">
        <v>1.1737202652842353E-2</v>
      </c>
      <c r="Y312" s="46">
        <v>1.7386569557850798E-2</v>
      </c>
      <c r="Z312" s="46">
        <v>2.002112696043722E-2</v>
      </c>
      <c r="AA312" s="46">
        <v>2.2127860153360157E-2</v>
      </c>
      <c r="AB312" s="46">
        <v>2.4950563986332906E-2</v>
      </c>
      <c r="AC312" s="46">
        <v>2.3500039794245618E-2</v>
      </c>
      <c r="AD312" s="46">
        <v>2.5241885722886871E-2</v>
      </c>
      <c r="AE312" s="46">
        <v>2.7064694883515966E-2</v>
      </c>
      <c r="AF312" s="46">
        <v>2.494456323286073E-2</v>
      </c>
      <c r="AG312" s="46">
        <v>2.1399790722077688E-2</v>
      </c>
      <c r="AH312" s="46">
        <v>1.7855018211294631E-2</v>
      </c>
      <c r="AI312" s="46">
        <v>1.4310245700511589E-2</v>
      </c>
      <c r="AJ312" s="46">
        <v>1.0765473189728541E-2</v>
      </c>
      <c r="AK312" s="46">
        <v>1.0699325470393773E-2</v>
      </c>
      <c r="AL312" s="45">
        <v>1.0699325470393773E-2</v>
      </c>
      <c r="AM312" s="45">
        <v>2.7750556071635141E-3</v>
      </c>
      <c r="AN312" s="45">
        <v>5.8693474670997482E-3</v>
      </c>
      <c r="AO312" s="45">
        <v>8.1174527844304588E-3</v>
      </c>
      <c r="AP312" s="45">
        <v>1.0699325470393773E-2</v>
      </c>
      <c r="AQ312" s="45">
        <v>1.0699325470393773E-2</v>
      </c>
      <c r="AR312" s="45">
        <v>1.0699325470393773E-2</v>
      </c>
      <c r="AS312" s="45">
        <v>1.0699325470393773E-2</v>
      </c>
      <c r="AT312" s="45">
        <v>1.0699325470393773E-2</v>
      </c>
      <c r="AU312" s="45">
        <v>1.0699325470393773E-2</v>
      </c>
      <c r="AV312" s="45">
        <v>1.0699325470393773E-2</v>
      </c>
      <c r="AW312" s="45">
        <v>1.0699325470393773E-2</v>
      </c>
      <c r="AX312" s="45">
        <v>1.0699325470393773E-2</v>
      </c>
      <c r="AY312" s="45">
        <v>1.0699325470393773E-2</v>
      </c>
      <c r="AZ312" s="45">
        <v>1.0699325470393773E-2</v>
      </c>
      <c r="BA312" s="45">
        <v>1.0699325470393773E-2</v>
      </c>
      <c r="BB312" s="45">
        <v>1.0699325470393773E-2</v>
      </c>
      <c r="BC312" s="45">
        <v>1.0699325470393773E-2</v>
      </c>
      <c r="BD312" s="45">
        <v>1.0699325470393773E-2</v>
      </c>
      <c r="BE312" s="45">
        <v>1.0699325470393773E-2</v>
      </c>
      <c r="BF312" s="45">
        <v>1.0699325470393773E-2</v>
      </c>
    </row>
    <row r="313" spans="1:58" ht="13.5" thickBot="1" x14ac:dyDescent="0.25">
      <c r="A313" s="6" t="s">
        <v>1143</v>
      </c>
      <c r="B313" s="6" t="s">
        <v>1142</v>
      </c>
      <c r="C313" s="6" t="s">
        <v>317</v>
      </c>
      <c r="D313" s="6" t="s">
        <v>1143</v>
      </c>
      <c r="E313" s="6">
        <v>47.444905846082413</v>
      </c>
      <c r="F313" s="6" t="s">
        <v>314</v>
      </c>
      <c r="G313" s="21" t="s">
        <v>1178</v>
      </c>
      <c r="H313" s="21" t="s">
        <v>1172</v>
      </c>
      <c r="I313" s="21" t="s">
        <v>1213</v>
      </c>
      <c r="J313" s="21" t="s">
        <v>240</v>
      </c>
      <c r="K313" s="21" t="s">
        <v>279</v>
      </c>
      <c r="L313" s="21" t="s">
        <v>352</v>
      </c>
      <c r="M313" s="3">
        <v>29.557378671621727</v>
      </c>
      <c r="N313" s="3">
        <v>47.444905846082413</v>
      </c>
      <c r="O313" s="21" t="s">
        <v>1469</v>
      </c>
      <c r="P313" s="21">
        <v>0</v>
      </c>
      <c r="Q313" s="46">
        <v>4.7422513301017492E-3</v>
      </c>
      <c r="R313" s="46">
        <v>6.1804360875284585E-3</v>
      </c>
      <c r="S313" s="46">
        <v>7.261466135009889E-3</v>
      </c>
      <c r="T313" s="46">
        <v>9.128898741078334E-3</v>
      </c>
      <c r="U313" s="46">
        <v>1.0952666458483694E-2</v>
      </c>
      <c r="V313" s="46">
        <v>1.1912275341980886E-2</v>
      </c>
      <c r="W313" s="46">
        <v>1.4442676291558971E-2</v>
      </c>
      <c r="X313" s="46">
        <v>1.6629490662058658E-2</v>
      </c>
      <c r="Y313" s="46">
        <v>1.8795811098292727E-2</v>
      </c>
      <c r="Z313" s="46">
        <v>1.8774456054519221E-2</v>
      </c>
      <c r="AA313" s="46">
        <v>2.1155260891331663E-2</v>
      </c>
      <c r="AB313" s="46">
        <v>2.0833424783102284E-2</v>
      </c>
      <c r="AC313" s="46">
        <v>2.2622100725691728E-2</v>
      </c>
      <c r="AD313" s="46">
        <v>2.3761708544397235E-2</v>
      </c>
      <c r="AE313" s="46">
        <v>2.2794039246625368E-2</v>
      </c>
      <c r="AF313" s="46">
        <v>2.4213211814351134E-2</v>
      </c>
      <c r="AG313" s="46">
        <v>2.4432271068776778E-2</v>
      </c>
      <c r="AH313" s="46">
        <v>2.4651330323202415E-2</v>
      </c>
      <c r="AI313" s="46">
        <v>2.4870389577628063E-2</v>
      </c>
      <c r="AJ313" s="46">
        <v>2.5089448832053701E-2</v>
      </c>
      <c r="AK313" s="46">
        <v>2.4935288416588621E-2</v>
      </c>
      <c r="AL313" s="45">
        <v>2.4935288416588621E-2</v>
      </c>
      <c r="AM313" s="45">
        <v>4.7422513301017492E-3</v>
      </c>
      <c r="AN313" s="45">
        <v>1.0922687417630209E-2</v>
      </c>
      <c r="AO313" s="45">
        <v>1.8184153552640098E-2</v>
      </c>
      <c r="AP313" s="45">
        <v>2.4935288416588621E-2</v>
      </c>
      <c r="AQ313" s="45">
        <v>2.4935288416588621E-2</v>
      </c>
      <c r="AR313" s="45">
        <v>2.4935288416588621E-2</v>
      </c>
      <c r="AS313" s="45">
        <v>2.4935288416588621E-2</v>
      </c>
      <c r="AT313" s="45">
        <v>2.4935288416588621E-2</v>
      </c>
      <c r="AU313" s="45">
        <v>2.4935288416588621E-2</v>
      </c>
      <c r="AV313" s="45">
        <v>2.4935288416588621E-2</v>
      </c>
      <c r="AW313" s="45">
        <v>2.4935288416588621E-2</v>
      </c>
      <c r="AX313" s="45">
        <v>2.4935288416588621E-2</v>
      </c>
      <c r="AY313" s="45">
        <v>2.4935288416588621E-2</v>
      </c>
      <c r="AZ313" s="45">
        <v>2.4935288416588621E-2</v>
      </c>
      <c r="BA313" s="45">
        <v>2.4935288416588621E-2</v>
      </c>
      <c r="BB313" s="45">
        <v>2.4935288416588621E-2</v>
      </c>
      <c r="BC313" s="45">
        <v>2.4935288416588621E-2</v>
      </c>
      <c r="BD313" s="45">
        <v>2.4935288416588621E-2</v>
      </c>
      <c r="BE313" s="45">
        <v>2.4935288416588621E-2</v>
      </c>
      <c r="BF313" s="45">
        <v>2.4935288416588621E-2</v>
      </c>
    </row>
    <row r="314" spans="1:58" ht="13.5" thickBot="1" x14ac:dyDescent="0.25">
      <c r="A314" s="6" t="s">
        <v>1143</v>
      </c>
      <c r="B314" s="6" t="s">
        <v>1142</v>
      </c>
      <c r="C314" s="6" t="s">
        <v>317</v>
      </c>
      <c r="D314" s="6" t="s">
        <v>1143</v>
      </c>
      <c r="E314" s="6">
        <v>47.856927293148118</v>
      </c>
      <c r="F314" s="6" t="s">
        <v>314</v>
      </c>
      <c r="G314" s="21" t="s">
        <v>1178</v>
      </c>
      <c r="H314" s="21" t="s">
        <v>1159</v>
      </c>
      <c r="I314" s="21" t="s">
        <v>1213</v>
      </c>
      <c r="J314" s="21" t="s">
        <v>240</v>
      </c>
      <c r="K314" s="21" t="s">
        <v>245</v>
      </c>
      <c r="L314" s="21" t="s">
        <v>1214</v>
      </c>
      <c r="M314" s="3">
        <v>29.938972450692141</v>
      </c>
      <c r="N314" s="3">
        <v>47.856927293148118</v>
      </c>
      <c r="O314" s="21" t="s">
        <v>1459</v>
      </c>
      <c r="P314" s="21">
        <v>0</v>
      </c>
      <c r="Q314" s="46">
        <v>0</v>
      </c>
      <c r="R314" s="46">
        <v>0</v>
      </c>
      <c r="S314" s="46">
        <v>0</v>
      </c>
      <c r="T314" s="46">
        <v>0</v>
      </c>
      <c r="U314" s="46">
        <v>0</v>
      </c>
      <c r="V314" s="46">
        <v>0</v>
      </c>
      <c r="W314" s="46">
        <v>0</v>
      </c>
      <c r="X314" s="46">
        <v>0</v>
      </c>
      <c r="Y314" s="46">
        <v>0</v>
      </c>
      <c r="Z314" s="46">
        <v>0</v>
      </c>
      <c r="AA314" s="46">
        <v>0</v>
      </c>
      <c r="AB314" s="46">
        <v>0</v>
      </c>
      <c r="AC314" s="46">
        <v>0</v>
      </c>
      <c r="AD314" s="46">
        <v>0</v>
      </c>
      <c r="AE314" s="46">
        <v>0</v>
      </c>
      <c r="AF314" s="46">
        <v>0</v>
      </c>
      <c r="AG314" s="46">
        <v>0</v>
      </c>
      <c r="AH314" s="46">
        <v>0</v>
      </c>
      <c r="AI314" s="46">
        <v>0</v>
      </c>
      <c r="AJ314" s="46">
        <v>0</v>
      </c>
      <c r="AK314" s="46">
        <v>0</v>
      </c>
      <c r="AL314" s="45">
        <v>0</v>
      </c>
      <c r="AM314" s="45">
        <v>0</v>
      </c>
      <c r="AN314" s="45">
        <v>0</v>
      </c>
      <c r="AO314" s="45">
        <v>0</v>
      </c>
      <c r="AP314" s="45">
        <v>0</v>
      </c>
      <c r="AQ314" s="45">
        <v>0</v>
      </c>
      <c r="AR314" s="45">
        <v>0</v>
      </c>
      <c r="AS314" s="45">
        <v>0</v>
      </c>
      <c r="AT314" s="45">
        <v>0</v>
      </c>
      <c r="AU314" s="45">
        <v>0</v>
      </c>
      <c r="AV314" s="45">
        <v>0</v>
      </c>
      <c r="AW314" s="45">
        <v>0</v>
      </c>
      <c r="AX314" s="45">
        <v>0</v>
      </c>
      <c r="AY314" s="45">
        <v>0</v>
      </c>
      <c r="AZ314" s="45">
        <v>0</v>
      </c>
      <c r="BA314" s="45">
        <v>0</v>
      </c>
      <c r="BB314" s="45">
        <v>0</v>
      </c>
      <c r="BC314" s="45">
        <v>0</v>
      </c>
      <c r="BD314" s="45">
        <v>0</v>
      </c>
      <c r="BE314" s="45">
        <v>0</v>
      </c>
      <c r="BF314" s="45">
        <v>0</v>
      </c>
    </row>
    <row r="315" spans="1:58" ht="13.5" thickBot="1" x14ac:dyDescent="0.25">
      <c r="A315" s="6" t="s">
        <v>1143</v>
      </c>
      <c r="B315" s="6" t="s">
        <v>1142</v>
      </c>
      <c r="C315" s="6" t="s">
        <v>317</v>
      </c>
      <c r="D315" s="6" t="s">
        <v>1143</v>
      </c>
      <c r="E315" s="6">
        <v>47.856927293148118</v>
      </c>
      <c r="F315" s="6" t="s">
        <v>314</v>
      </c>
      <c r="G315" s="21" t="s">
        <v>1178</v>
      </c>
      <c r="H315" s="21" t="s">
        <v>1159</v>
      </c>
      <c r="I315" s="21" t="s">
        <v>1213</v>
      </c>
      <c r="J315" s="21" t="s">
        <v>240</v>
      </c>
      <c r="K315" s="21" t="s">
        <v>247</v>
      </c>
      <c r="L315" s="21" t="s">
        <v>318</v>
      </c>
      <c r="M315" s="3">
        <v>29.938972450692141</v>
      </c>
      <c r="N315" s="3">
        <v>47.856927293148118</v>
      </c>
      <c r="O315" s="21" t="s">
        <v>1459</v>
      </c>
      <c r="P315" s="21">
        <v>0</v>
      </c>
      <c r="Q315" s="46">
        <v>5.591461722511736E-3</v>
      </c>
      <c r="R315" s="46">
        <v>8.9481508729666783E-3</v>
      </c>
      <c r="S315" s="46">
        <v>1.8167279674862601E-2</v>
      </c>
      <c r="T315" s="46">
        <v>3.194061636839652E-2</v>
      </c>
      <c r="U315" s="46">
        <v>4.9716281991309876E-2</v>
      </c>
      <c r="V315" s="46">
        <v>6.9523265209268367E-2</v>
      </c>
      <c r="W315" s="46">
        <v>8.8306536114110948E-2</v>
      </c>
      <c r="X315" s="46">
        <v>0.10276851382927353</v>
      </c>
      <c r="Y315" s="46">
        <v>0.1103658326389071</v>
      </c>
      <c r="Z315" s="46">
        <v>0.11003375526120919</v>
      </c>
      <c r="AA315" s="46">
        <v>0.10236738740168623</v>
      </c>
      <c r="AB315" s="46">
        <v>8.9261063865521198E-2</v>
      </c>
      <c r="AC315" s="46">
        <v>7.3230137137459947E-2</v>
      </c>
      <c r="AD315" s="46">
        <v>5.6712557192934041E-2</v>
      </c>
      <c r="AE315" s="46">
        <v>4.157615905333642E-2</v>
      </c>
      <c r="AF315" s="46">
        <v>2.8917327509357729E-2</v>
      </c>
      <c r="AG315" s="46">
        <v>1.9110678908422784E-2</v>
      </c>
      <c r="AH315" s="46">
        <v>1.2005236244063709E-2</v>
      </c>
      <c r="AI315" s="46">
        <v>7.1570011328689898E-3</v>
      </c>
      <c r="AJ315" s="46">
        <v>4.0255674999694346E-3</v>
      </c>
      <c r="AK315" s="46">
        <v>1.0037987871102099</v>
      </c>
      <c r="AL315" s="45">
        <v>1.0037987871102099</v>
      </c>
      <c r="AM315" s="45">
        <v>5.591461722511736E-3</v>
      </c>
      <c r="AN315" s="45">
        <v>1.4539612595478413E-2</v>
      </c>
      <c r="AO315" s="45">
        <v>3.2706892270341015E-2</v>
      </c>
      <c r="AP315" s="45">
        <v>6.4647508638737528E-2</v>
      </c>
      <c r="AQ315" s="45">
        <v>0.1143637906300474</v>
      </c>
      <c r="AR315" s="45">
        <v>0.18388705583931575</v>
      </c>
      <c r="AS315" s="45">
        <v>0.27219359195342668</v>
      </c>
      <c r="AT315" s="45">
        <v>0.37496210578270023</v>
      </c>
      <c r="AU315" s="45">
        <v>0.48532793842160732</v>
      </c>
      <c r="AV315" s="45">
        <v>0.59536169368281655</v>
      </c>
      <c r="AW315" s="45">
        <v>0.69772908108450282</v>
      </c>
      <c r="AX315" s="45">
        <v>0.78699014495002406</v>
      </c>
      <c r="AY315" s="45">
        <v>0.86022028208748402</v>
      </c>
      <c r="AZ315" s="45">
        <v>0.91693283928041802</v>
      </c>
      <c r="BA315" s="45">
        <v>0.95850899833375447</v>
      </c>
      <c r="BB315" s="45">
        <v>0.98742632584311218</v>
      </c>
      <c r="BC315" s="45">
        <v>1.0037987871102099</v>
      </c>
      <c r="BD315" s="45">
        <v>1.0037987871102099</v>
      </c>
      <c r="BE315" s="45">
        <v>1.0037987871102099</v>
      </c>
      <c r="BF315" s="45">
        <v>1.0037987871102099</v>
      </c>
    </row>
    <row r="316" spans="1:58" ht="13.5" thickBot="1" x14ac:dyDescent="0.25">
      <c r="A316" s="6" t="s">
        <v>1138</v>
      </c>
      <c r="B316" s="6" t="s">
        <v>1352</v>
      </c>
      <c r="C316" s="6" t="s">
        <v>317</v>
      </c>
      <c r="D316" s="6" t="s">
        <v>1138</v>
      </c>
      <c r="E316" s="6">
        <v>39.00846074238661</v>
      </c>
      <c r="F316" s="6" t="s">
        <v>314</v>
      </c>
      <c r="G316" s="21" t="s">
        <v>1178</v>
      </c>
      <c r="H316" s="21" t="s">
        <v>1159</v>
      </c>
      <c r="I316" s="21" t="s">
        <v>1213</v>
      </c>
      <c r="J316" s="21" t="s">
        <v>240</v>
      </c>
      <c r="K316" s="21" t="s">
        <v>249</v>
      </c>
      <c r="L316" s="21" t="s">
        <v>319</v>
      </c>
      <c r="M316" s="3">
        <v>21.221351055777912</v>
      </c>
      <c r="N316" s="3">
        <v>39.00846074238661</v>
      </c>
      <c r="O316" s="21" t="s">
        <v>1460</v>
      </c>
      <c r="P316" s="21">
        <v>0</v>
      </c>
      <c r="Q316" s="46">
        <v>1.0478313941093855E-2</v>
      </c>
      <c r="R316" s="46">
        <v>1.6768698185257246E-2</v>
      </c>
      <c r="S316" s="46">
        <v>3.404520487414716E-2</v>
      </c>
      <c r="T316" s="46">
        <v>5.9856227653787251E-2</v>
      </c>
      <c r="U316" s="46">
        <v>9.3167553770695091E-2</v>
      </c>
      <c r="V316" s="46">
        <v>0.13028553806237975</v>
      </c>
      <c r="W316" s="46">
        <v>0.16548510110135237</v>
      </c>
      <c r="X316" s="46">
        <v>0.19258662664671644</v>
      </c>
      <c r="Y316" s="46">
        <v>0.2068238861592715</v>
      </c>
      <c r="Z316" s="46">
        <v>0.20620157822103688</v>
      </c>
      <c r="AA316" s="46">
        <v>0.19183492184269224</v>
      </c>
      <c r="AB316" s="46">
        <v>0.16727387154119902</v>
      </c>
      <c r="AC316" s="46">
        <v>0.13723215948815801</v>
      </c>
      <c r="AD316" s="46">
        <v>0.10627846673389367</v>
      </c>
      <c r="AE316" s="46">
        <v>7.7913087604937273E-2</v>
      </c>
      <c r="AF316" s="46">
        <v>5.4190630467978458E-2</v>
      </c>
      <c r="AG316" s="46">
        <v>3.5813120641366311E-2</v>
      </c>
      <c r="AH316" s="46">
        <v>2.2497629518921185E-2</v>
      </c>
      <c r="AI316" s="46">
        <v>1.3412110905639525E-2</v>
      </c>
      <c r="AJ316" s="46">
        <v>7.543852063927904E-3</v>
      </c>
      <c r="AK316" s="46">
        <v>1.8811036088619011</v>
      </c>
      <c r="AL316" s="45">
        <v>1.8811036088619011</v>
      </c>
      <c r="AM316" s="45">
        <v>1.0478313941093855E-2</v>
      </c>
      <c r="AN316" s="45">
        <v>2.7247012126351101E-2</v>
      </c>
      <c r="AO316" s="45">
        <v>6.1292217000498264E-2</v>
      </c>
      <c r="AP316" s="45">
        <v>0.12114844465428551</v>
      </c>
      <c r="AQ316" s="45">
        <v>0.21431599842498061</v>
      </c>
      <c r="AR316" s="45">
        <v>0.34460153648736036</v>
      </c>
      <c r="AS316" s="45">
        <v>0.51008663758871275</v>
      </c>
      <c r="AT316" s="45">
        <v>0.7026732642354292</v>
      </c>
      <c r="AU316" s="45">
        <v>0.90949715039470069</v>
      </c>
      <c r="AV316" s="45">
        <v>1.1156987286157376</v>
      </c>
      <c r="AW316" s="45">
        <v>1.3075336504584298</v>
      </c>
      <c r="AX316" s="45">
        <v>1.4748075219996288</v>
      </c>
      <c r="AY316" s="45">
        <v>1.6120396814877869</v>
      </c>
      <c r="AZ316" s="45">
        <v>1.7183181482216805</v>
      </c>
      <c r="BA316" s="45">
        <v>1.7962312358266177</v>
      </c>
      <c r="BB316" s="45">
        <v>1.8504218662945962</v>
      </c>
      <c r="BC316" s="45">
        <v>1.8811036088619011</v>
      </c>
      <c r="BD316" s="45">
        <v>1.8811036088619011</v>
      </c>
      <c r="BE316" s="45">
        <v>1.8811036088619011</v>
      </c>
      <c r="BF316" s="45">
        <v>1.8811036088619011</v>
      </c>
    </row>
    <row r="317" spans="1:58" ht="13.5" thickBot="1" x14ac:dyDescent="0.25">
      <c r="A317" s="6" t="s">
        <v>1354</v>
      </c>
      <c r="B317" s="6" t="s">
        <v>1352</v>
      </c>
      <c r="C317" s="6" t="s">
        <v>317</v>
      </c>
      <c r="D317" s="6" t="s">
        <v>1354</v>
      </c>
      <c r="E317" s="6">
        <v>42.650817796795174</v>
      </c>
      <c r="F317" s="6" t="s">
        <v>314</v>
      </c>
      <c r="G317" s="21" t="s">
        <v>1178</v>
      </c>
      <c r="H317" s="21" t="s">
        <v>1159</v>
      </c>
      <c r="I317" s="21" t="s">
        <v>1213</v>
      </c>
      <c r="J317" s="21" t="s">
        <v>240</v>
      </c>
      <c r="K317" s="21" t="s">
        <v>251</v>
      </c>
      <c r="L317" s="21" t="s">
        <v>320</v>
      </c>
      <c r="M317" s="3">
        <v>24.838551372219744</v>
      </c>
      <c r="N317" s="3">
        <v>42.650817796795174</v>
      </c>
      <c r="O317" s="21" t="s">
        <v>1461</v>
      </c>
      <c r="P317" s="21">
        <v>0</v>
      </c>
      <c r="Q317" s="46">
        <v>0</v>
      </c>
      <c r="R317" s="46">
        <v>0</v>
      </c>
      <c r="S317" s="46">
        <v>0</v>
      </c>
      <c r="T317" s="46">
        <v>0</v>
      </c>
      <c r="U317" s="46">
        <v>0</v>
      </c>
      <c r="V317" s="46">
        <v>0</v>
      </c>
      <c r="W317" s="46">
        <v>0</v>
      </c>
      <c r="X317" s="46">
        <v>0</v>
      </c>
      <c r="Y317" s="46">
        <v>0</v>
      </c>
      <c r="Z317" s="46">
        <v>0</v>
      </c>
      <c r="AA317" s="46">
        <v>0</v>
      </c>
      <c r="AB317" s="46">
        <v>0</v>
      </c>
      <c r="AC317" s="46">
        <v>0</v>
      </c>
      <c r="AD317" s="46">
        <v>0</v>
      </c>
      <c r="AE317" s="46">
        <v>0</v>
      </c>
      <c r="AF317" s="46">
        <v>0</v>
      </c>
      <c r="AG317" s="46">
        <v>0</v>
      </c>
      <c r="AH317" s="46">
        <v>0</v>
      </c>
      <c r="AI317" s="46">
        <v>0</v>
      </c>
      <c r="AJ317" s="46">
        <v>0</v>
      </c>
      <c r="AK317" s="46">
        <v>0</v>
      </c>
      <c r="AL317" s="45">
        <v>0</v>
      </c>
      <c r="AM317" s="45">
        <v>0</v>
      </c>
      <c r="AN317" s="45">
        <v>0</v>
      </c>
      <c r="AO317" s="45">
        <v>0</v>
      </c>
      <c r="AP317" s="45">
        <v>0</v>
      </c>
      <c r="AQ317" s="45">
        <v>0</v>
      </c>
      <c r="AR317" s="45">
        <v>0</v>
      </c>
      <c r="AS317" s="45">
        <v>0</v>
      </c>
      <c r="AT317" s="45">
        <v>0</v>
      </c>
      <c r="AU317" s="45">
        <v>0</v>
      </c>
      <c r="AV317" s="45">
        <v>0</v>
      </c>
      <c r="AW317" s="45">
        <v>0</v>
      </c>
      <c r="AX317" s="45">
        <v>0</v>
      </c>
      <c r="AY317" s="45">
        <v>0</v>
      </c>
      <c r="AZ317" s="45">
        <v>0</v>
      </c>
      <c r="BA317" s="45">
        <v>0</v>
      </c>
      <c r="BB317" s="45">
        <v>0</v>
      </c>
      <c r="BC317" s="45">
        <v>0</v>
      </c>
      <c r="BD317" s="45">
        <v>0</v>
      </c>
      <c r="BE317" s="45">
        <v>0</v>
      </c>
      <c r="BF317" s="45">
        <v>0</v>
      </c>
    </row>
    <row r="318" spans="1:58" ht="13.5" thickBot="1" x14ac:dyDescent="0.25">
      <c r="A318" s="6" t="s">
        <v>1354</v>
      </c>
      <c r="B318" s="6" t="s">
        <v>1352</v>
      </c>
      <c r="C318" s="6" t="s">
        <v>317</v>
      </c>
      <c r="D318" s="6" t="s">
        <v>1354</v>
      </c>
      <c r="E318" s="6">
        <v>42.650817796795174</v>
      </c>
      <c r="F318" s="6" t="s">
        <v>314</v>
      </c>
      <c r="G318" s="21" t="s">
        <v>1178</v>
      </c>
      <c r="H318" s="21" t="s">
        <v>1159</v>
      </c>
      <c r="I318" s="21" t="s">
        <v>1213</v>
      </c>
      <c r="J318" s="21" t="s">
        <v>240</v>
      </c>
      <c r="K318" s="21" t="s">
        <v>253</v>
      </c>
      <c r="L318" s="21" t="s">
        <v>321</v>
      </c>
      <c r="M318" s="3">
        <v>24.838551372219744</v>
      </c>
      <c r="N318" s="3">
        <v>42.650817796795174</v>
      </c>
      <c r="O318" s="21" t="s">
        <v>1461</v>
      </c>
      <c r="P318" s="21">
        <v>0</v>
      </c>
      <c r="Q318" s="46">
        <v>0</v>
      </c>
      <c r="R318" s="46">
        <v>0</v>
      </c>
      <c r="S318" s="46">
        <v>0</v>
      </c>
      <c r="T318" s="46">
        <v>0</v>
      </c>
      <c r="U318" s="46">
        <v>0</v>
      </c>
      <c r="V318" s="46">
        <v>0</v>
      </c>
      <c r="W318" s="46">
        <v>0</v>
      </c>
      <c r="X318" s="46">
        <v>0</v>
      </c>
      <c r="Y318" s="46">
        <v>0</v>
      </c>
      <c r="Z318" s="46">
        <v>0</v>
      </c>
      <c r="AA318" s="46">
        <v>0</v>
      </c>
      <c r="AB318" s="46">
        <v>0</v>
      </c>
      <c r="AC318" s="46">
        <v>0</v>
      </c>
      <c r="AD318" s="46">
        <v>0</v>
      </c>
      <c r="AE318" s="46">
        <v>0</v>
      </c>
      <c r="AF318" s="46">
        <v>0</v>
      </c>
      <c r="AG318" s="46">
        <v>0</v>
      </c>
      <c r="AH318" s="46">
        <v>0</v>
      </c>
      <c r="AI318" s="46">
        <v>0</v>
      </c>
      <c r="AJ318" s="46">
        <v>0</v>
      </c>
      <c r="AK318" s="46">
        <v>0</v>
      </c>
      <c r="AL318" s="45">
        <v>0</v>
      </c>
      <c r="AM318" s="45">
        <v>0</v>
      </c>
      <c r="AN318" s="45">
        <v>0</v>
      </c>
      <c r="AO318" s="45">
        <v>0</v>
      </c>
      <c r="AP318" s="45">
        <v>0</v>
      </c>
      <c r="AQ318" s="45">
        <v>0</v>
      </c>
      <c r="AR318" s="45">
        <v>0</v>
      </c>
      <c r="AS318" s="45">
        <v>0</v>
      </c>
      <c r="AT318" s="45">
        <v>0</v>
      </c>
      <c r="AU318" s="45">
        <v>0</v>
      </c>
      <c r="AV318" s="45">
        <v>0</v>
      </c>
      <c r="AW318" s="45">
        <v>0</v>
      </c>
      <c r="AX318" s="45">
        <v>0</v>
      </c>
      <c r="AY318" s="45">
        <v>0</v>
      </c>
      <c r="AZ318" s="45">
        <v>0</v>
      </c>
      <c r="BA318" s="45">
        <v>0</v>
      </c>
      <c r="BB318" s="45">
        <v>0</v>
      </c>
      <c r="BC318" s="45">
        <v>0</v>
      </c>
      <c r="BD318" s="45">
        <v>0</v>
      </c>
      <c r="BE318" s="45">
        <v>0</v>
      </c>
      <c r="BF318" s="45">
        <v>0</v>
      </c>
    </row>
    <row r="319" spans="1:58" ht="13.5" thickBot="1" x14ac:dyDescent="0.25">
      <c r="A319" s="6" t="s">
        <v>1354</v>
      </c>
      <c r="B319" s="6" t="s">
        <v>1352</v>
      </c>
      <c r="C319" s="6" t="s">
        <v>317</v>
      </c>
      <c r="D319" s="6" t="s">
        <v>1354</v>
      </c>
      <c r="E319" s="6">
        <v>42.650817796795174</v>
      </c>
      <c r="F319" s="6" t="s">
        <v>314</v>
      </c>
      <c r="G319" s="21" t="s">
        <v>1178</v>
      </c>
      <c r="H319" s="21" t="s">
        <v>1159</v>
      </c>
      <c r="I319" s="21" t="s">
        <v>1213</v>
      </c>
      <c r="J319" s="21" t="s">
        <v>240</v>
      </c>
      <c r="K319" s="21" t="s">
        <v>255</v>
      </c>
      <c r="L319" s="21" t="s">
        <v>322</v>
      </c>
      <c r="M319" s="3">
        <v>24.838551372219744</v>
      </c>
      <c r="N319" s="3">
        <v>42.650817796795174</v>
      </c>
      <c r="O319" s="21" t="s">
        <v>1461</v>
      </c>
      <c r="P319" s="21">
        <v>0</v>
      </c>
      <c r="Q319" s="46">
        <v>5.9579380150319942E-3</v>
      </c>
      <c r="R319" s="46">
        <v>9.5125061381246545E-3</v>
      </c>
      <c r="S319" s="46">
        <v>1.9271335644742527E-2</v>
      </c>
      <c r="T319" s="46">
        <v>3.3819694466086757E-2</v>
      </c>
      <c r="U319" s="46">
        <v>5.255119185138786E-2</v>
      </c>
      <c r="V319" s="46">
        <v>7.3365844336816519E-2</v>
      </c>
      <c r="W319" s="46">
        <v>9.3035106935197912E-2</v>
      </c>
      <c r="X319" s="46">
        <v>0.10809601782468781</v>
      </c>
      <c r="Y319" s="46">
        <v>0.11589985426391537</v>
      </c>
      <c r="Z319" s="46">
        <v>0.11536516501831948</v>
      </c>
      <c r="AA319" s="46">
        <v>0.10715494376990808</v>
      </c>
      <c r="AB319" s="46">
        <v>9.3285803691395455E-2</v>
      </c>
      <c r="AC319" s="46">
        <v>7.640947837219296E-2</v>
      </c>
      <c r="AD319" s="46">
        <v>5.9080137497337606E-2</v>
      </c>
      <c r="AE319" s="46">
        <v>4.3242672315763966E-2</v>
      </c>
      <c r="AF319" s="46">
        <v>3.0028462797912284E-2</v>
      </c>
      <c r="AG319" s="46">
        <v>1.9813111548936245E-2</v>
      </c>
      <c r="AH319" s="46">
        <v>1.2426288321209473E-2</v>
      </c>
      <c r="AI319" s="46">
        <v>7.3957451624067335E-3</v>
      </c>
      <c r="AJ319" s="46">
        <v>4.1526554255656538E-3</v>
      </c>
      <c r="AK319" s="46">
        <v>1.0354889042355111</v>
      </c>
      <c r="AL319" s="45">
        <v>1.0354889042355111</v>
      </c>
      <c r="AM319" s="45">
        <v>5.9579380150319942E-3</v>
      </c>
      <c r="AN319" s="45">
        <v>1.5470444153156649E-2</v>
      </c>
      <c r="AO319" s="45">
        <v>3.4741779797899178E-2</v>
      </c>
      <c r="AP319" s="45">
        <v>6.8561474263985928E-2</v>
      </c>
      <c r="AQ319" s="45">
        <v>0.12111266611537379</v>
      </c>
      <c r="AR319" s="45">
        <v>0.19447851045219031</v>
      </c>
      <c r="AS319" s="45">
        <v>0.28751361738738823</v>
      </c>
      <c r="AT319" s="45">
        <v>0.39560963521207604</v>
      </c>
      <c r="AU319" s="45">
        <v>0.5115094894759914</v>
      </c>
      <c r="AV319" s="45">
        <v>0.6268746544943109</v>
      </c>
      <c r="AW319" s="45">
        <v>0.73402959826421899</v>
      </c>
      <c r="AX319" s="45">
        <v>0.82731540195561448</v>
      </c>
      <c r="AY319" s="45">
        <v>0.9037248803278074</v>
      </c>
      <c r="AZ319" s="45">
        <v>0.96280501782514505</v>
      </c>
      <c r="BA319" s="45">
        <v>1.006047690140909</v>
      </c>
      <c r="BB319" s="45">
        <v>1.0354889042355111</v>
      </c>
      <c r="BC319" s="45">
        <v>1.0354889042355111</v>
      </c>
      <c r="BD319" s="45">
        <v>1.0354889042355111</v>
      </c>
      <c r="BE319" s="45">
        <v>1.0354889042355111</v>
      </c>
      <c r="BF319" s="45">
        <v>1.0354889042355111</v>
      </c>
    </row>
    <row r="320" spans="1:58" ht="13.5" thickBot="1" x14ac:dyDescent="0.25">
      <c r="A320" s="6" t="s">
        <v>1354</v>
      </c>
      <c r="B320" s="6" t="s">
        <v>1352</v>
      </c>
      <c r="C320" s="6" t="s">
        <v>317</v>
      </c>
      <c r="D320" s="6" t="s">
        <v>1354</v>
      </c>
      <c r="E320" s="6">
        <v>42.650817796795174</v>
      </c>
      <c r="F320" s="6" t="s">
        <v>314</v>
      </c>
      <c r="G320" s="21" t="s">
        <v>1178</v>
      </c>
      <c r="H320" s="21" t="s">
        <v>1159</v>
      </c>
      <c r="I320" s="21" t="s">
        <v>1213</v>
      </c>
      <c r="J320" s="21" t="s">
        <v>240</v>
      </c>
      <c r="K320" s="21" t="s">
        <v>257</v>
      </c>
      <c r="L320" s="21" t="s">
        <v>323</v>
      </c>
      <c r="M320" s="3">
        <v>24.838551372219744</v>
      </c>
      <c r="N320" s="3">
        <v>42.650817796795174</v>
      </c>
      <c r="O320" s="21" t="s">
        <v>1461</v>
      </c>
      <c r="P320" s="21">
        <v>0</v>
      </c>
      <c r="Q320" s="46">
        <v>8.9073621775979384E-3</v>
      </c>
      <c r="R320" s="46">
        <v>1.4221587598783496E-2</v>
      </c>
      <c r="S320" s="46">
        <v>2.88114387562746E-2</v>
      </c>
      <c r="T320" s="46">
        <v>5.0561833067932958E-2</v>
      </c>
      <c r="U320" s="46">
        <v>7.85661914413575E-2</v>
      </c>
      <c r="V320" s="46">
        <v>0.10968495229801208</v>
      </c>
      <c r="W320" s="46">
        <v>0.13909130820302965</v>
      </c>
      <c r="X320" s="46">
        <v>0.16160798892020797</v>
      </c>
      <c r="Y320" s="46">
        <v>0.17327504510030872</v>
      </c>
      <c r="Z320" s="46">
        <v>0.1724756627047597</v>
      </c>
      <c r="AA320" s="46">
        <v>0.16020104453429551</v>
      </c>
      <c r="AB320" s="46">
        <v>0.13946611015608223</v>
      </c>
      <c r="AC320" s="46">
        <v>0.11423531026091154</v>
      </c>
      <c r="AD320" s="46">
        <v>8.8327233493087035E-2</v>
      </c>
      <c r="AE320" s="46">
        <v>6.4649572196267449E-2</v>
      </c>
      <c r="AF320" s="46">
        <v>4.4893785921016199E-2</v>
      </c>
      <c r="AG320" s="46">
        <v>2.9621415997658006E-2</v>
      </c>
      <c r="AH320" s="46">
        <v>1.857781170616522E-2</v>
      </c>
      <c r="AI320" s="46">
        <v>1.1056942950491717E-2</v>
      </c>
      <c r="AJ320" s="46">
        <v>6.2083905171480243E-3</v>
      </c>
      <c r="AK320" s="46">
        <v>1.5480984658851296</v>
      </c>
      <c r="AL320" s="45">
        <v>1.5480984658851296</v>
      </c>
      <c r="AM320" s="45">
        <v>8.9073621775979384E-3</v>
      </c>
      <c r="AN320" s="45">
        <v>2.3128949776381434E-2</v>
      </c>
      <c r="AO320" s="45">
        <v>5.1940388532656034E-2</v>
      </c>
      <c r="AP320" s="45">
        <v>0.102502221600589</v>
      </c>
      <c r="AQ320" s="45">
        <v>0.18106841304194649</v>
      </c>
      <c r="AR320" s="45">
        <v>0.29075336533995855</v>
      </c>
      <c r="AS320" s="45">
        <v>0.42984467354298816</v>
      </c>
      <c r="AT320" s="45">
        <v>0.59145266246319617</v>
      </c>
      <c r="AU320" s="45">
        <v>0.76472770756350483</v>
      </c>
      <c r="AV320" s="45">
        <v>0.9372033702682645</v>
      </c>
      <c r="AW320" s="45">
        <v>1.0974044148025599</v>
      </c>
      <c r="AX320" s="45">
        <v>1.236870524958642</v>
      </c>
      <c r="AY320" s="45">
        <v>1.3511058352195535</v>
      </c>
      <c r="AZ320" s="45">
        <v>1.4394330687126407</v>
      </c>
      <c r="BA320" s="45">
        <v>1.5040826409089081</v>
      </c>
      <c r="BB320" s="45">
        <v>1.5480984658851296</v>
      </c>
      <c r="BC320" s="45">
        <v>1.5480984658851296</v>
      </c>
      <c r="BD320" s="45">
        <v>1.5480984658851296</v>
      </c>
      <c r="BE320" s="45">
        <v>1.5480984658851296</v>
      </c>
      <c r="BF320" s="45">
        <v>1.5480984658851296</v>
      </c>
    </row>
    <row r="321" spans="1:58" ht="13.5" thickBot="1" x14ac:dyDescent="0.25">
      <c r="A321" s="6" t="s">
        <v>1354</v>
      </c>
      <c r="B321" s="6" t="s">
        <v>1142</v>
      </c>
      <c r="C321" s="6" t="s">
        <v>317</v>
      </c>
      <c r="D321" s="6" t="s">
        <v>1354</v>
      </c>
      <c r="E321" s="6">
        <v>44.159112123977252</v>
      </c>
      <c r="F321" s="6" t="s">
        <v>314</v>
      </c>
      <c r="G321" s="21" t="s">
        <v>1178</v>
      </c>
      <c r="H321" s="21" t="s">
        <v>1159</v>
      </c>
      <c r="I321" s="21" t="s">
        <v>1213</v>
      </c>
      <c r="J321" s="21" t="s">
        <v>240</v>
      </c>
      <c r="K321" s="21" t="s">
        <v>259</v>
      </c>
      <c r="L321" s="21" t="s">
        <v>324</v>
      </c>
      <c r="M321" s="3">
        <v>26.374797608153351</v>
      </c>
      <c r="N321" s="3">
        <v>44.159112123977252</v>
      </c>
      <c r="O321" s="21" t="s">
        <v>1462</v>
      </c>
      <c r="P321" s="21">
        <v>0</v>
      </c>
      <c r="Q321" s="46">
        <v>2.7867973205393581E-5</v>
      </c>
      <c r="R321" s="46">
        <v>4.4526513482613587E-5</v>
      </c>
      <c r="S321" s="46">
        <v>9.026691523008148E-5</v>
      </c>
      <c r="T321" s="46">
        <v>1.5850205893033919E-4</v>
      </c>
      <c r="U321" s="46">
        <v>2.4642219171398024E-4</v>
      </c>
      <c r="V321" s="46">
        <v>3.4420429082029122E-4</v>
      </c>
      <c r="W321" s="46">
        <v>4.3670795842095126E-4</v>
      </c>
      <c r="X321" s="46">
        <v>5.0766142649561017E-4</v>
      </c>
      <c r="Y321" s="46">
        <v>5.4458622164253495E-4</v>
      </c>
      <c r="Z321" s="46">
        <v>5.4234689068545516E-4</v>
      </c>
      <c r="AA321" s="46">
        <v>5.0400282088147285E-4</v>
      </c>
      <c r="AB321" s="46">
        <v>4.3898963906256055E-4</v>
      </c>
      <c r="AC321" s="46">
        <v>3.5975231621179445E-4</v>
      </c>
      <c r="AD321" s="46">
        <v>2.7830127874718446E-4</v>
      </c>
      <c r="AE321" s="46">
        <v>2.0379956431174483E-4</v>
      </c>
      <c r="AF321" s="46">
        <v>1.4159260288317327E-4</v>
      </c>
      <c r="AG321" s="46">
        <v>9.3471399089136779E-5</v>
      </c>
      <c r="AH321" s="46">
        <v>5.865278843996385E-5</v>
      </c>
      <c r="AI321" s="46">
        <v>3.492649456194932E-5</v>
      </c>
      <c r="AJ321" s="46">
        <v>1.9621633449570627E-5</v>
      </c>
      <c r="AK321" s="46">
        <v>4.8927689966569111E-3</v>
      </c>
      <c r="AL321" s="45">
        <v>4.8927689966569111E-3</v>
      </c>
      <c r="AM321" s="45">
        <v>2.7867973205393581E-5</v>
      </c>
      <c r="AN321" s="45">
        <v>7.2394486688007168E-5</v>
      </c>
      <c r="AO321" s="45">
        <v>1.6266140191808863E-4</v>
      </c>
      <c r="AP321" s="45">
        <v>3.2116346084842785E-4</v>
      </c>
      <c r="AQ321" s="45">
        <v>5.6758565256240809E-4</v>
      </c>
      <c r="AR321" s="45">
        <v>9.117899433826993E-4</v>
      </c>
      <c r="AS321" s="45">
        <v>1.3484979018036506E-3</v>
      </c>
      <c r="AT321" s="45">
        <v>1.8561593282992606E-3</v>
      </c>
      <c r="AU321" s="45">
        <v>2.4007455499417954E-3</v>
      </c>
      <c r="AV321" s="45">
        <v>2.9430924406272504E-3</v>
      </c>
      <c r="AW321" s="45">
        <v>3.4470952615087234E-3</v>
      </c>
      <c r="AX321" s="45">
        <v>3.8860849005712839E-3</v>
      </c>
      <c r="AY321" s="45">
        <v>4.2458372167830782E-3</v>
      </c>
      <c r="AZ321" s="45">
        <v>4.5241384955302623E-3</v>
      </c>
      <c r="BA321" s="45">
        <v>4.7279380598420073E-3</v>
      </c>
      <c r="BB321" s="45">
        <v>4.8695306627251807E-3</v>
      </c>
      <c r="BC321" s="45">
        <v>4.8927689966569111E-3</v>
      </c>
      <c r="BD321" s="45">
        <v>4.8927689966569111E-3</v>
      </c>
      <c r="BE321" s="45">
        <v>4.8927689966569111E-3</v>
      </c>
      <c r="BF321" s="45">
        <v>4.8927689966569111E-3</v>
      </c>
    </row>
    <row r="322" spans="1:58" ht="13.5" thickBot="1" x14ac:dyDescent="0.25">
      <c r="A322" s="6" t="s">
        <v>1143</v>
      </c>
      <c r="B322" s="6" t="s">
        <v>1353</v>
      </c>
      <c r="C322" s="6" t="s">
        <v>317</v>
      </c>
      <c r="D322" s="6" t="s">
        <v>1143</v>
      </c>
      <c r="E322" s="6">
        <v>49.540014857107259</v>
      </c>
      <c r="F322" s="6" t="s">
        <v>314</v>
      </c>
      <c r="G322" s="21" t="s">
        <v>1178</v>
      </c>
      <c r="H322" s="21" t="s">
        <v>1159</v>
      </c>
      <c r="I322" s="21" t="s">
        <v>1213</v>
      </c>
      <c r="J322" s="21" t="s">
        <v>240</v>
      </c>
      <c r="K322" s="21" t="s">
        <v>261</v>
      </c>
      <c r="L322" s="21" t="s">
        <v>325</v>
      </c>
      <c r="M322" s="3">
        <v>31.631459228390391</v>
      </c>
      <c r="N322" s="3">
        <v>49.540014857107259</v>
      </c>
      <c r="O322" s="21" t="s">
        <v>1463</v>
      </c>
      <c r="P322" s="21">
        <v>0</v>
      </c>
      <c r="Q322" s="46">
        <v>0</v>
      </c>
      <c r="R322" s="46">
        <v>0</v>
      </c>
      <c r="S322" s="46">
        <v>0</v>
      </c>
      <c r="T322" s="46">
        <v>0</v>
      </c>
      <c r="U322" s="46">
        <v>0</v>
      </c>
      <c r="V322" s="46">
        <v>0</v>
      </c>
      <c r="W322" s="46">
        <v>0</v>
      </c>
      <c r="X322" s="46">
        <v>0</v>
      </c>
      <c r="Y322" s="46">
        <v>0</v>
      </c>
      <c r="Z322" s="46">
        <v>0</v>
      </c>
      <c r="AA322" s="46">
        <v>0</v>
      </c>
      <c r="AB322" s="46">
        <v>0</v>
      </c>
      <c r="AC322" s="46">
        <v>0</v>
      </c>
      <c r="AD322" s="46">
        <v>0</v>
      </c>
      <c r="AE322" s="46">
        <v>0</v>
      </c>
      <c r="AF322" s="46">
        <v>0</v>
      </c>
      <c r="AG322" s="46">
        <v>0</v>
      </c>
      <c r="AH322" s="46">
        <v>0</v>
      </c>
      <c r="AI322" s="46">
        <v>0</v>
      </c>
      <c r="AJ322" s="46">
        <v>0</v>
      </c>
      <c r="AK322" s="46">
        <v>0</v>
      </c>
      <c r="AL322" s="45">
        <v>0</v>
      </c>
      <c r="AM322" s="45">
        <v>0</v>
      </c>
      <c r="AN322" s="45">
        <v>0</v>
      </c>
      <c r="AO322" s="45">
        <v>0</v>
      </c>
      <c r="AP322" s="45">
        <v>0</v>
      </c>
      <c r="AQ322" s="45">
        <v>0</v>
      </c>
      <c r="AR322" s="45">
        <v>0</v>
      </c>
      <c r="AS322" s="45">
        <v>0</v>
      </c>
      <c r="AT322" s="45">
        <v>0</v>
      </c>
      <c r="AU322" s="45">
        <v>0</v>
      </c>
      <c r="AV322" s="45">
        <v>0</v>
      </c>
      <c r="AW322" s="45">
        <v>0</v>
      </c>
      <c r="AX322" s="45">
        <v>0</v>
      </c>
      <c r="AY322" s="45">
        <v>0</v>
      </c>
      <c r="AZ322" s="45">
        <v>0</v>
      </c>
      <c r="BA322" s="45">
        <v>0</v>
      </c>
      <c r="BB322" s="45">
        <v>0</v>
      </c>
      <c r="BC322" s="45">
        <v>0</v>
      </c>
      <c r="BD322" s="45">
        <v>0</v>
      </c>
      <c r="BE322" s="45">
        <v>0</v>
      </c>
      <c r="BF322" s="45">
        <v>0</v>
      </c>
    </row>
    <row r="323" spans="1:58" ht="13.5" thickBot="1" x14ac:dyDescent="0.25">
      <c r="A323" s="6" t="s">
        <v>1355</v>
      </c>
      <c r="B323" s="6" t="s">
        <v>1353</v>
      </c>
      <c r="C323" s="6" t="s">
        <v>317</v>
      </c>
      <c r="D323" s="6" t="s">
        <v>1355</v>
      </c>
      <c r="E323" s="6">
        <v>50.202520372659379</v>
      </c>
      <c r="F323" s="6" t="s">
        <v>314</v>
      </c>
      <c r="G323" s="21" t="s">
        <v>1178</v>
      </c>
      <c r="H323" s="21" t="s">
        <v>1159</v>
      </c>
      <c r="I323" s="21" t="s">
        <v>1213</v>
      </c>
      <c r="J323" s="21" t="s">
        <v>240</v>
      </c>
      <c r="K323" s="21" t="s">
        <v>263</v>
      </c>
      <c r="L323" s="21" t="s">
        <v>326</v>
      </c>
      <c r="M323" s="3">
        <v>32.266782445677791</v>
      </c>
      <c r="N323" s="3">
        <v>50.202520372659379</v>
      </c>
      <c r="O323" s="21" t="s">
        <v>1464</v>
      </c>
      <c r="P323" s="21">
        <v>0</v>
      </c>
      <c r="Q323" s="46">
        <v>5.8782231058401109E-4</v>
      </c>
      <c r="R323" s="46">
        <v>9.3974813089610885E-4</v>
      </c>
      <c r="S323" s="46">
        <v>1.9061462696943502E-3</v>
      </c>
      <c r="T323" s="46">
        <v>3.3485854673534418E-3</v>
      </c>
      <c r="U323" s="46">
        <v>5.2082510541108362E-3</v>
      </c>
      <c r="V323" s="46">
        <v>7.2779392355588448E-3</v>
      </c>
      <c r="W323" s="46">
        <v>9.2376329435857364E-3</v>
      </c>
      <c r="X323" s="46">
        <v>1.07428589574271E-2</v>
      </c>
      <c r="Y323" s="46">
        <v>1.1528895869751437E-2</v>
      </c>
      <c r="Z323" s="46">
        <v>1.1486113692759471E-2</v>
      </c>
      <c r="AA323" s="46">
        <v>1.0678333511259653E-2</v>
      </c>
      <c r="AB323" s="46">
        <v>9.3046292795425124E-3</v>
      </c>
      <c r="AC323" s="46">
        <v>7.6282066140720417E-3</v>
      </c>
      <c r="AD323" s="46">
        <v>5.9034766193383978E-3</v>
      </c>
      <c r="AE323" s="46">
        <v>4.3248339772067861E-3</v>
      </c>
      <c r="AF323" s="46">
        <v>3.0059383798664886E-3</v>
      </c>
      <c r="AG323" s="46">
        <v>1.9851480279763534E-3</v>
      </c>
      <c r="AH323" s="46">
        <v>1.2461759549631331E-3</v>
      </c>
      <c r="AI323" s="46">
        <v>7.4237919619117815E-4</v>
      </c>
      <c r="AJ323" s="46">
        <v>4.1724787977898625E-4</v>
      </c>
      <c r="AK323" s="46">
        <v>0.10404319779748653</v>
      </c>
      <c r="AL323" s="45">
        <v>0.10404319779748653</v>
      </c>
      <c r="AM323" s="45">
        <v>5.8782231058401109E-4</v>
      </c>
      <c r="AN323" s="45">
        <v>1.5275704414801201E-3</v>
      </c>
      <c r="AO323" s="45">
        <v>3.4337167111744703E-3</v>
      </c>
      <c r="AP323" s="45">
        <v>6.7823021785279117E-3</v>
      </c>
      <c r="AQ323" s="45">
        <v>1.1990553232638748E-2</v>
      </c>
      <c r="AR323" s="45">
        <v>1.9268492468197593E-2</v>
      </c>
      <c r="AS323" s="45">
        <v>2.850612541178333E-2</v>
      </c>
      <c r="AT323" s="45">
        <v>3.9248984369210427E-2</v>
      </c>
      <c r="AU323" s="45">
        <v>5.0777880238961862E-2</v>
      </c>
      <c r="AV323" s="45">
        <v>6.2263993931721329E-2</v>
      </c>
      <c r="AW323" s="45">
        <v>7.2942327442980986E-2</v>
      </c>
      <c r="AX323" s="45">
        <v>8.2246956722523495E-2</v>
      </c>
      <c r="AY323" s="45">
        <v>8.9875163336595537E-2</v>
      </c>
      <c r="AZ323" s="45">
        <v>9.5778639955933942E-2</v>
      </c>
      <c r="BA323" s="45">
        <v>0.10010347393314073</v>
      </c>
      <c r="BB323" s="45">
        <v>0.10310941231300721</v>
      </c>
      <c r="BC323" s="45">
        <v>0.10404319779748653</v>
      </c>
      <c r="BD323" s="45">
        <v>0.10404319779748653</v>
      </c>
      <c r="BE323" s="45">
        <v>0.10404319779748653</v>
      </c>
      <c r="BF323" s="45">
        <v>0.10404319779748653</v>
      </c>
    </row>
    <row r="324" spans="1:58" ht="13.5" thickBot="1" x14ac:dyDescent="0.25">
      <c r="A324" s="6" t="s">
        <v>1143</v>
      </c>
      <c r="B324" s="6" t="s">
        <v>1142</v>
      </c>
      <c r="C324" s="6" t="s">
        <v>317</v>
      </c>
      <c r="D324" s="6" t="s">
        <v>1143</v>
      </c>
      <c r="E324" s="6">
        <v>46.951179346605507</v>
      </c>
      <c r="F324" s="6" t="s">
        <v>314</v>
      </c>
      <c r="G324" s="21" t="s">
        <v>1178</v>
      </c>
      <c r="H324" s="21" t="s">
        <v>1159</v>
      </c>
      <c r="I324" s="21" t="s">
        <v>1213</v>
      </c>
      <c r="J324" s="21" t="s">
        <v>240</v>
      </c>
      <c r="K324" s="21" t="s">
        <v>265</v>
      </c>
      <c r="L324" s="21" t="s">
        <v>327</v>
      </c>
      <c r="M324" s="3">
        <v>29.089340461498093</v>
      </c>
      <c r="N324" s="3">
        <v>46.951179346605507</v>
      </c>
      <c r="O324" s="21" t="s">
        <v>1465</v>
      </c>
      <c r="P324" s="21">
        <v>0</v>
      </c>
      <c r="Q324" s="46">
        <v>0</v>
      </c>
      <c r="R324" s="46">
        <v>0</v>
      </c>
      <c r="S324" s="46">
        <v>0</v>
      </c>
      <c r="T324" s="46">
        <v>0</v>
      </c>
      <c r="U324" s="46">
        <v>0</v>
      </c>
      <c r="V324" s="46">
        <v>0</v>
      </c>
      <c r="W324" s="46">
        <v>0</v>
      </c>
      <c r="X324" s="46">
        <v>0</v>
      </c>
      <c r="Y324" s="46">
        <v>0</v>
      </c>
      <c r="Z324" s="46">
        <v>0</v>
      </c>
      <c r="AA324" s="46">
        <v>0</v>
      </c>
      <c r="AB324" s="46">
        <v>0</v>
      </c>
      <c r="AC324" s="46">
        <v>0</v>
      </c>
      <c r="AD324" s="46">
        <v>0</v>
      </c>
      <c r="AE324" s="46">
        <v>0</v>
      </c>
      <c r="AF324" s="46">
        <v>0</v>
      </c>
      <c r="AG324" s="46">
        <v>0</v>
      </c>
      <c r="AH324" s="46">
        <v>0</v>
      </c>
      <c r="AI324" s="46">
        <v>0</v>
      </c>
      <c r="AJ324" s="46">
        <v>0</v>
      </c>
      <c r="AK324" s="46">
        <v>0</v>
      </c>
      <c r="AL324" s="45">
        <v>0</v>
      </c>
      <c r="AM324" s="45">
        <v>0</v>
      </c>
      <c r="AN324" s="45">
        <v>0</v>
      </c>
      <c r="AO324" s="45">
        <v>0</v>
      </c>
      <c r="AP324" s="45">
        <v>0</v>
      </c>
      <c r="AQ324" s="45">
        <v>0</v>
      </c>
      <c r="AR324" s="45">
        <v>0</v>
      </c>
      <c r="AS324" s="45">
        <v>0</v>
      </c>
      <c r="AT324" s="45">
        <v>0</v>
      </c>
      <c r="AU324" s="45">
        <v>0</v>
      </c>
      <c r="AV324" s="45">
        <v>0</v>
      </c>
      <c r="AW324" s="45">
        <v>0</v>
      </c>
      <c r="AX324" s="45">
        <v>0</v>
      </c>
      <c r="AY324" s="45">
        <v>0</v>
      </c>
      <c r="AZ324" s="45">
        <v>0</v>
      </c>
      <c r="BA324" s="45">
        <v>0</v>
      </c>
      <c r="BB324" s="45">
        <v>0</v>
      </c>
      <c r="BC324" s="45">
        <v>0</v>
      </c>
      <c r="BD324" s="45">
        <v>0</v>
      </c>
      <c r="BE324" s="45">
        <v>0</v>
      </c>
      <c r="BF324" s="45">
        <v>0</v>
      </c>
    </row>
    <row r="325" spans="1:58" ht="13.5" thickBot="1" x14ac:dyDescent="0.25">
      <c r="A325" s="6" t="s">
        <v>1143</v>
      </c>
      <c r="B325" s="6" t="s">
        <v>1142</v>
      </c>
      <c r="C325" s="6" t="s">
        <v>317</v>
      </c>
      <c r="D325" s="6" t="s">
        <v>1143</v>
      </c>
      <c r="E325" s="6">
        <v>46.951179346605507</v>
      </c>
      <c r="F325" s="6" t="s">
        <v>314</v>
      </c>
      <c r="G325" s="21" t="s">
        <v>1178</v>
      </c>
      <c r="H325" s="21" t="s">
        <v>1159</v>
      </c>
      <c r="I325" s="21" t="s">
        <v>1213</v>
      </c>
      <c r="J325" s="21" t="s">
        <v>240</v>
      </c>
      <c r="K325" s="21" t="s">
        <v>267</v>
      </c>
      <c r="L325" s="21" t="s">
        <v>328</v>
      </c>
      <c r="M325" s="3">
        <v>29.089340461498093</v>
      </c>
      <c r="N325" s="3">
        <v>46.951179346605507</v>
      </c>
      <c r="O325" s="21" t="s">
        <v>1465</v>
      </c>
      <c r="P325" s="21">
        <v>0</v>
      </c>
      <c r="Q325" s="46">
        <v>4.0201822651692119E-4</v>
      </c>
      <c r="R325" s="46">
        <v>6.4175520707965934E-4</v>
      </c>
      <c r="S325" s="46">
        <v>1.2999181840628875E-3</v>
      </c>
      <c r="T325" s="46">
        <v>2.2809421897579184E-3</v>
      </c>
      <c r="U325" s="46">
        <v>3.5438186103193834E-3</v>
      </c>
      <c r="V325" s="46">
        <v>4.9468506468241247E-3</v>
      </c>
      <c r="W325" s="46">
        <v>6.2723238712465825E-3</v>
      </c>
      <c r="X325" s="46">
        <v>7.2868267013611676E-3</v>
      </c>
      <c r="Y325" s="46">
        <v>7.811941665561626E-3</v>
      </c>
      <c r="Z325" s="46">
        <v>7.7749622511178746E-3</v>
      </c>
      <c r="AA325" s="46">
        <v>7.2207682183014201E-3</v>
      </c>
      <c r="AB325" s="46">
        <v>6.2854217448847617E-3</v>
      </c>
      <c r="AC325" s="46">
        <v>5.1477073498037316E-3</v>
      </c>
      <c r="AD325" s="46">
        <v>3.9797513080073931E-3</v>
      </c>
      <c r="AE325" s="46">
        <v>2.9125598660843847E-3</v>
      </c>
      <c r="AF325" s="46">
        <v>2.0222898620270075E-3</v>
      </c>
      <c r="AG325" s="46">
        <v>1.3341678733802362E-3</v>
      </c>
      <c r="AH325" s="46">
        <v>8.3665431577202587E-4</v>
      </c>
      <c r="AI325" s="46">
        <v>4.9788867986456042E-4</v>
      </c>
      <c r="AJ325" s="46">
        <v>2.7952416653017546E-4</v>
      </c>
      <c r="AK325" s="46">
        <v>6.9700984850735462E-2</v>
      </c>
      <c r="AL325" s="45">
        <v>6.9700984850735462E-2</v>
      </c>
      <c r="AM325" s="45">
        <v>4.0201822651692119E-4</v>
      </c>
      <c r="AN325" s="45">
        <v>1.0437734335965805E-3</v>
      </c>
      <c r="AO325" s="45">
        <v>2.343691617659468E-3</v>
      </c>
      <c r="AP325" s="45">
        <v>4.6246338074173859E-3</v>
      </c>
      <c r="AQ325" s="45">
        <v>8.1684524177367684E-3</v>
      </c>
      <c r="AR325" s="45">
        <v>1.3115303064560893E-2</v>
      </c>
      <c r="AS325" s="45">
        <v>1.9387626935807475E-2</v>
      </c>
      <c r="AT325" s="45">
        <v>2.6674453637168642E-2</v>
      </c>
      <c r="AU325" s="45">
        <v>3.4486395302730267E-2</v>
      </c>
      <c r="AV325" s="45">
        <v>4.226135755384814E-2</v>
      </c>
      <c r="AW325" s="45">
        <v>4.9482125772149561E-2</v>
      </c>
      <c r="AX325" s="45">
        <v>5.5767547517034326E-2</v>
      </c>
      <c r="AY325" s="45">
        <v>6.0915254866838055E-2</v>
      </c>
      <c r="AZ325" s="45">
        <v>6.4895006174845449E-2</v>
      </c>
      <c r="BA325" s="45">
        <v>6.7807566040929829E-2</v>
      </c>
      <c r="BB325" s="45">
        <v>6.9700984850735462E-2</v>
      </c>
      <c r="BC325" s="45">
        <v>6.9700984850735462E-2</v>
      </c>
      <c r="BD325" s="45">
        <v>6.9700984850735462E-2</v>
      </c>
      <c r="BE325" s="45">
        <v>6.9700984850735462E-2</v>
      </c>
      <c r="BF325" s="45">
        <v>6.9700984850735462E-2</v>
      </c>
    </row>
    <row r="326" spans="1:58" ht="13.5" thickBot="1" x14ac:dyDescent="0.25">
      <c r="A326" s="6" t="s">
        <v>1138</v>
      </c>
      <c r="B326" s="6" t="s">
        <v>1352</v>
      </c>
      <c r="C326" s="6" t="s">
        <v>317</v>
      </c>
      <c r="D326" s="6" t="s">
        <v>1138</v>
      </c>
      <c r="E326" s="6">
        <v>38.013897579799192</v>
      </c>
      <c r="F326" s="6" t="s">
        <v>314</v>
      </c>
      <c r="G326" s="21" t="s">
        <v>1178</v>
      </c>
      <c r="H326" s="21" t="s">
        <v>1159</v>
      </c>
      <c r="I326" s="21" t="s">
        <v>1213</v>
      </c>
      <c r="J326" s="21" t="s">
        <v>240</v>
      </c>
      <c r="K326" s="21" t="s">
        <v>269</v>
      </c>
      <c r="L326" s="21" t="s">
        <v>329</v>
      </c>
      <c r="M326" s="3">
        <v>20.208276336298194</v>
      </c>
      <c r="N326" s="3">
        <v>38.013897579799192</v>
      </c>
      <c r="O326" s="21" t="s">
        <v>1466</v>
      </c>
      <c r="P326" s="21">
        <v>0</v>
      </c>
      <c r="Q326" s="46">
        <v>5.6753610234155699E-4</v>
      </c>
      <c r="R326" s="46">
        <v>9.0597695542059839E-4</v>
      </c>
      <c r="S326" s="46">
        <v>1.8351170441644475E-3</v>
      </c>
      <c r="T326" s="46">
        <v>3.220045646331258E-3</v>
      </c>
      <c r="U326" s="46">
        <v>5.0028701905670487E-3</v>
      </c>
      <c r="V326" s="46">
        <v>6.9835548484670617E-3</v>
      </c>
      <c r="W326" s="46">
        <v>8.854748386293276E-3</v>
      </c>
      <c r="X326" s="46">
        <v>1.0286939625496891E-2</v>
      </c>
      <c r="Y326" s="46">
        <v>1.1028253527221222E-2</v>
      </c>
      <c r="Z326" s="46">
        <v>1.0976049046538563E-2</v>
      </c>
      <c r="AA326" s="46">
        <v>1.0193683719347707E-2</v>
      </c>
      <c r="AB326" s="46">
        <v>8.8732388816570775E-3</v>
      </c>
      <c r="AC326" s="46">
        <v>7.2671077394040199E-3</v>
      </c>
      <c r="AD326" s="46">
        <v>5.6182839400197243E-3</v>
      </c>
      <c r="AE326" s="46">
        <v>4.1117112737782922E-3</v>
      </c>
      <c r="AF326" s="46">
        <v>2.8549016696170744E-3</v>
      </c>
      <c r="AG326" s="46">
        <v>1.8834679245461352E-3</v>
      </c>
      <c r="AH326" s="46">
        <v>1.1811194071831765E-3</v>
      </c>
      <c r="AI326" s="46">
        <v>7.0287808395777388E-4</v>
      </c>
      <c r="AJ326" s="46">
        <v>3.9460911351523245E-4</v>
      </c>
      <c r="AK326" s="46">
        <v>9.8398089097309391E-2</v>
      </c>
      <c r="AL326" s="45">
        <v>9.8398089097309391E-2</v>
      </c>
      <c r="AM326" s="45">
        <v>5.6753610234155699E-4</v>
      </c>
      <c r="AN326" s="45">
        <v>1.4735130577621554E-3</v>
      </c>
      <c r="AO326" s="45">
        <v>3.3086301019266029E-3</v>
      </c>
      <c r="AP326" s="45">
        <v>6.5286757482578613E-3</v>
      </c>
      <c r="AQ326" s="45">
        <v>1.1531545938824911E-2</v>
      </c>
      <c r="AR326" s="45">
        <v>1.8515100787291974E-2</v>
      </c>
      <c r="AS326" s="45">
        <v>2.7369849173585252E-2</v>
      </c>
      <c r="AT326" s="45">
        <v>3.7656788799082144E-2</v>
      </c>
      <c r="AU326" s="45">
        <v>4.8685042326303364E-2</v>
      </c>
      <c r="AV326" s="45">
        <v>5.9661091372841923E-2</v>
      </c>
      <c r="AW326" s="45">
        <v>6.9854775092189625E-2</v>
      </c>
      <c r="AX326" s="45">
        <v>7.8728013973846697E-2</v>
      </c>
      <c r="AY326" s="45">
        <v>8.5995121713250716E-2</v>
      </c>
      <c r="AZ326" s="45">
        <v>9.1613405653270447E-2</v>
      </c>
      <c r="BA326" s="45">
        <v>9.5725116927048742E-2</v>
      </c>
      <c r="BB326" s="45">
        <v>9.8398089097309391E-2</v>
      </c>
      <c r="BC326" s="45">
        <v>9.8398089097309391E-2</v>
      </c>
      <c r="BD326" s="45">
        <v>9.8398089097309391E-2</v>
      </c>
      <c r="BE326" s="45">
        <v>9.8398089097309391E-2</v>
      </c>
      <c r="BF326" s="45">
        <v>9.8398089097309391E-2</v>
      </c>
    </row>
    <row r="327" spans="1:58" ht="13.5" thickBot="1" x14ac:dyDescent="0.25">
      <c r="A327" s="6" t="s">
        <v>1143</v>
      </c>
      <c r="B327" s="6" t="s">
        <v>1353</v>
      </c>
      <c r="C327" s="6" t="s">
        <v>317</v>
      </c>
      <c r="D327" s="6" t="s">
        <v>1143</v>
      </c>
      <c r="E327" s="6">
        <v>47.950699787126979</v>
      </c>
      <c r="F327" s="6" t="s">
        <v>314</v>
      </c>
      <c r="G327" s="21" t="s">
        <v>1178</v>
      </c>
      <c r="H327" s="21" t="s">
        <v>1159</v>
      </c>
      <c r="I327" s="21" t="s">
        <v>1213</v>
      </c>
      <c r="J327" s="21" t="s">
        <v>240</v>
      </c>
      <c r="K327" s="21" t="s">
        <v>271</v>
      </c>
      <c r="L327" s="21" t="s">
        <v>330</v>
      </c>
      <c r="M327" s="3">
        <v>30.056198087125075</v>
      </c>
      <c r="N327" s="3">
        <v>47.950699787126979</v>
      </c>
      <c r="O327" s="21" t="s">
        <v>1467</v>
      </c>
      <c r="P327" s="21">
        <v>0</v>
      </c>
      <c r="Q327" s="46">
        <v>2.3992075421264765E-3</v>
      </c>
      <c r="R327" s="46">
        <v>3.8428769300324689E-3</v>
      </c>
      <c r="S327" s="46">
        <v>7.8084888503518329E-3</v>
      </c>
      <c r="T327" s="46">
        <v>1.3737860317566001E-2</v>
      </c>
      <c r="U327" s="46">
        <v>2.1396999384927159E-2</v>
      </c>
      <c r="V327" s="46">
        <v>2.9940173259885398E-2</v>
      </c>
      <c r="W327" s="46">
        <v>3.8052477679107979E-2</v>
      </c>
      <c r="X327" s="46">
        <v>4.4311256764577908E-2</v>
      </c>
      <c r="Y327" s="46">
        <v>4.7615833204489082E-2</v>
      </c>
      <c r="Z327" s="46">
        <v>4.7501214736632193E-2</v>
      </c>
      <c r="AA327" s="46">
        <v>4.4218289147166107E-2</v>
      </c>
      <c r="AB327" s="46">
        <v>3.8580113969930475E-2</v>
      </c>
      <c r="AC327" s="46">
        <v>3.1670291293391835E-2</v>
      </c>
      <c r="AD327" s="46">
        <v>2.4541541267898301E-2</v>
      </c>
      <c r="AE327" s="46">
        <v>1.8002258248959672E-2</v>
      </c>
      <c r="AF327" s="46">
        <v>1.2528540131932196E-2</v>
      </c>
      <c r="AG327" s="46">
        <v>8.2847514282773406E-3</v>
      </c>
      <c r="AH327" s="46">
        <v>5.2075966503388332E-3</v>
      </c>
      <c r="AI327" s="46">
        <v>3.1064587892893751E-3</v>
      </c>
      <c r="AJ327" s="46">
        <v>1.7484001744637991E-3</v>
      </c>
      <c r="AK327" s="46">
        <v>0.435973803575115</v>
      </c>
      <c r="AL327" s="45">
        <v>0.435973803575115</v>
      </c>
      <c r="AM327" s="45">
        <v>2.3992075421264765E-3</v>
      </c>
      <c r="AN327" s="45">
        <v>6.2420844721589458E-3</v>
      </c>
      <c r="AO327" s="45">
        <v>1.4050573322510779E-2</v>
      </c>
      <c r="AP327" s="45">
        <v>2.7788433640076778E-2</v>
      </c>
      <c r="AQ327" s="45">
        <v>4.9185433025003937E-2</v>
      </c>
      <c r="AR327" s="45">
        <v>7.9125606284889335E-2</v>
      </c>
      <c r="AS327" s="45">
        <v>0.11717808396399731</v>
      </c>
      <c r="AT327" s="45">
        <v>0.16148934072857524</v>
      </c>
      <c r="AU327" s="45">
        <v>0.20910517393306433</v>
      </c>
      <c r="AV327" s="45">
        <v>0.25660638866969654</v>
      </c>
      <c r="AW327" s="45">
        <v>0.30082467781686262</v>
      </c>
      <c r="AX327" s="45">
        <v>0.33940479178679311</v>
      </c>
      <c r="AY327" s="45">
        <v>0.37107508308018494</v>
      </c>
      <c r="AZ327" s="45">
        <v>0.39561662434808326</v>
      </c>
      <c r="BA327" s="45">
        <v>0.41361888259704294</v>
      </c>
      <c r="BB327" s="45">
        <v>0.42614742272897516</v>
      </c>
      <c r="BC327" s="45">
        <v>0.43443217415725249</v>
      </c>
      <c r="BD327" s="45">
        <v>0.435973803575115</v>
      </c>
      <c r="BE327" s="45">
        <v>0.435973803575115</v>
      </c>
      <c r="BF327" s="45">
        <v>0.435973803575115</v>
      </c>
    </row>
    <row r="328" spans="1:58" ht="13.5" thickBot="1" x14ac:dyDescent="0.25">
      <c r="A328" s="6" t="s">
        <v>1355</v>
      </c>
      <c r="B328" s="6" t="s">
        <v>1353</v>
      </c>
      <c r="C328" s="6" t="s">
        <v>317</v>
      </c>
      <c r="D328" s="6" t="s">
        <v>1355</v>
      </c>
      <c r="E328" s="6">
        <v>51.076337803840723</v>
      </c>
      <c r="F328" s="6" t="s">
        <v>314</v>
      </c>
      <c r="G328" s="21" t="s">
        <v>1178</v>
      </c>
      <c r="H328" s="21" t="s">
        <v>1159</v>
      </c>
      <c r="I328" s="21" t="s">
        <v>1213</v>
      </c>
      <c r="J328" s="21" t="s">
        <v>240</v>
      </c>
      <c r="K328" s="21" t="s">
        <v>273</v>
      </c>
      <c r="L328" s="21" t="s">
        <v>331</v>
      </c>
      <c r="M328" s="3">
        <v>33.111885126209536</v>
      </c>
      <c r="N328" s="3">
        <v>51.076337803840723</v>
      </c>
      <c r="O328" s="21" t="s">
        <v>1468</v>
      </c>
      <c r="P328" s="21">
        <v>0</v>
      </c>
      <c r="Q328" s="46">
        <v>0</v>
      </c>
      <c r="R328" s="46">
        <v>0</v>
      </c>
      <c r="S328" s="46">
        <v>0</v>
      </c>
      <c r="T328" s="46">
        <v>0</v>
      </c>
      <c r="U328" s="46">
        <v>0</v>
      </c>
      <c r="V328" s="46">
        <v>0</v>
      </c>
      <c r="W328" s="46">
        <v>0</v>
      </c>
      <c r="X328" s="46">
        <v>0</v>
      </c>
      <c r="Y328" s="46">
        <v>0</v>
      </c>
      <c r="Z328" s="46">
        <v>0</v>
      </c>
      <c r="AA328" s="46">
        <v>0</v>
      </c>
      <c r="AB328" s="46">
        <v>0</v>
      </c>
      <c r="AC328" s="46">
        <v>0</v>
      </c>
      <c r="AD328" s="46">
        <v>0</v>
      </c>
      <c r="AE328" s="46">
        <v>0</v>
      </c>
      <c r="AF328" s="46">
        <v>0</v>
      </c>
      <c r="AG328" s="46">
        <v>0</v>
      </c>
      <c r="AH328" s="46">
        <v>0</v>
      </c>
      <c r="AI328" s="46">
        <v>0</v>
      </c>
      <c r="AJ328" s="46">
        <v>0</v>
      </c>
      <c r="AK328" s="46">
        <v>0</v>
      </c>
      <c r="AL328" s="45">
        <v>0</v>
      </c>
      <c r="AM328" s="45">
        <v>0</v>
      </c>
      <c r="AN328" s="45">
        <v>0</v>
      </c>
      <c r="AO328" s="45">
        <v>0</v>
      </c>
      <c r="AP328" s="45">
        <v>0</v>
      </c>
      <c r="AQ328" s="45">
        <v>0</v>
      </c>
      <c r="AR328" s="45">
        <v>0</v>
      </c>
      <c r="AS328" s="45">
        <v>0</v>
      </c>
      <c r="AT328" s="45">
        <v>0</v>
      </c>
      <c r="AU328" s="45">
        <v>0</v>
      </c>
      <c r="AV328" s="45">
        <v>0</v>
      </c>
      <c r="AW328" s="45">
        <v>0</v>
      </c>
      <c r="AX328" s="45">
        <v>0</v>
      </c>
      <c r="AY328" s="45">
        <v>0</v>
      </c>
      <c r="AZ328" s="45">
        <v>0</v>
      </c>
      <c r="BA328" s="45">
        <v>0</v>
      </c>
      <c r="BB328" s="45">
        <v>0</v>
      </c>
      <c r="BC328" s="45">
        <v>0</v>
      </c>
      <c r="BD328" s="45">
        <v>0</v>
      </c>
      <c r="BE328" s="45">
        <v>0</v>
      </c>
      <c r="BF328" s="45">
        <v>0</v>
      </c>
    </row>
    <row r="329" spans="1:58" ht="13.5" thickBot="1" x14ac:dyDescent="0.25">
      <c r="A329" s="6" t="s">
        <v>1355</v>
      </c>
      <c r="B329" s="6" t="s">
        <v>1353</v>
      </c>
      <c r="C329" s="6" t="s">
        <v>317</v>
      </c>
      <c r="D329" s="6" t="s">
        <v>1355</v>
      </c>
      <c r="E329" s="6">
        <v>51.076337803840723</v>
      </c>
      <c r="F329" s="6" t="s">
        <v>314</v>
      </c>
      <c r="G329" s="21" t="s">
        <v>1178</v>
      </c>
      <c r="H329" s="21" t="s">
        <v>1159</v>
      </c>
      <c r="I329" s="21" t="s">
        <v>1213</v>
      </c>
      <c r="J329" s="21" t="s">
        <v>240</v>
      </c>
      <c r="K329" s="21" t="s">
        <v>275</v>
      </c>
      <c r="L329" s="21" t="s">
        <v>332</v>
      </c>
      <c r="M329" s="3">
        <v>33.111885126209536</v>
      </c>
      <c r="N329" s="3">
        <v>51.076337803840723</v>
      </c>
      <c r="O329" s="21" t="s">
        <v>1468</v>
      </c>
      <c r="P329" s="21">
        <v>0</v>
      </c>
      <c r="Q329" s="46">
        <v>2.7996047066646684E-3</v>
      </c>
      <c r="R329" s="46">
        <v>4.4842041180465841E-3</v>
      </c>
      <c r="S329" s="46">
        <v>9.1116261321885997E-3</v>
      </c>
      <c r="T329" s="46">
        <v>1.603053413648033E-2</v>
      </c>
      <c r="U329" s="46">
        <v>2.4967885910132426E-2</v>
      </c>
      <c r="V329" s="46">
        <v>3.4936806635093562E-2</v>
      </c>
      <c r="W329" s="46">
        <v>4.4402951282931168E-2</v>
      </c>
      <c r="X329" s="46">
        <v>5.170624083916759E-2</v>
      </c>
      <c r="Y329" s="46">
        <v>5.5562308975110795E-2</v>
      </c>
      <c r="Z329" s="46">
        <v>5.5428562145606236E-2</v>
      </c>
      <c r="AA329" s="46">
        <v>5.1597758111140327E-2</v>
      </c>
      <c r="AB329" s="46">
        <v>4.5018643346771747E-2</v>
      </c>
      <c r="AC329" s="46">
        <v>3.6955659320675335E-2</v>
      </c>
      <c r="AD329" s="46">
        <v>2.8637211760978765E-2</v>
      </c>
      <c r="AE329" s="46">
        <v>2.1006605739372713E-2</v>
      </c>
      <c r="AF329" s="46">
        <v>1.4619393822806494E-2</v>
      </c>
      <c r="AG329" s="46">
        <v>9.6673708651293447E-3</v>
      </c>
      <c r="AH329" s="46">
        <v>6.0766781683996574E-3</v>
      </c>
      <c r="AI329" s="46">
        <v>3.624887174140062E-3</v>
      </c>
      <c r="AJ329" s="46">
        <v>2.040185882886885E-3</v>
      </c>
      <c r="AK329" s="46">
        <v>0.50873227557028389</v>
      </c>
      <c r="AL329" s="45">
        <v>0.50873227557028389</v>
      </c>
      <c r="AM329" s="45">
        <v>2.7996047066646684E-3</v>
      </c>
      <c r="AN329" s="45">
        <v>7.2838088247112525E-3</v>
      </c>
      <c r="AO329" s="45">
        <v>1.6395434956899851E-2</v>
      </c>
      <c r="AP329" s="45">
        <v>3.2425969093380178E-2</v>
      </c>
      <c r="AQ329" s="45">
        <v>5.73938550035126E-2</v>
      </c>
      <c r="AR329" s="45">
        <v>9.2330661638606162E-2</v>
      </c>
      <c r="AS329" s="45">
        <v>0.13673361292153732</v>
      </c>
      <c r="AT329" s="45">
        <v>0.18843985376070491</v>
      </c>
      <c r="AU329" s="45">
        <v>0.24400216273581571</v>
      </c>
      <c r="AV329" s="45">
        <v>0.29943072488142197</v>
      </c>
      <c r="AW329" s="45">
        <v>0.35102848299256229</v>
      </c>
      <c r="AX329" s="45">
        <v>0.39604712633933403</v>
      </c>
      <c r="AY329" s="45">
        <v>0.43300278566000938</v>
      </c>
      <c r="AZ329" s="45">
        <v>0.46163999742098816</v>
      </c>
      <c r="BA329" s="45">
        <v>0.4826466031603609</v>
      </c>
      <c r="BB329" s="45">
        <v>0.49726599698316737</v>
      </c>
      <c r="BC329" s="45">
        <v>0.50693336784829668</v>
      </c>
      <c r="BD329" s="45">
        <v>0.50873227557028389</v>
      </c>
      <c r="BE329" s="45">
        <v>0.50873227557028389</v>
      </c>
      <c r="BF329" s="45">
        <v>0.50873227557028389</v>
      </c>
    </row>
    <row r="330" spans="1:58" ht="13.5" thickBot="1" x14ac:dyDescent="0.25">
      <c r="A330" s="6" t="s">
        <v>1143</v>
      </c>
      <c r="B330" s="6" t="s">
        <v>1142</v>
      </c>
      <c r="C330" s="6" t="s">
        <v>317</v>
      </c>
      <c r="D330" s="6" t="s">
        <v>1143</v>
      </c>
      <c r="E330" s="6">
        <v>47.444905846082413</v>
      </c>
      <c r="F330" s="6" t="s">
        <v>314</v>
      </c>
      <c r="G330" s="21" t="s">
        <v>1178</v>
      </c>
      <c r="H330" s="21" t="s">
        <v>1159</v>
      </c>
      <c r="I330" s="21" t="s">
        <v>1213</v>
      </c>
      <c r="J330" s="21" t="s">
        <v>240</v>
      </c>
      <c r="K330" s="21" t="s">
        <v>277</v>
      </c>
      <c r="L330" s="21" t="s">
        <v>333</v>
      </c>
      <c r="M330" s="3">
        <v>29.557378671621727</v>
      </c>
      <c r="N330" s="3">
        <v>47.444905846082413</v>
      </c>
      <c r="O330" s="21" t="s">
        <v>1469</v>
      </c>
      <c r="P330" s="21">
        <v>0</v>
      </c>
      <c r="Q330" s="46">
        <v>8.0840187220164103E-3</v>
      </c>
      <c r="R330" s="46">
        <v>1.2909144242104579E-2</v>
      </c>
      <c r="S330" s="46">
        <v>2.6156564012282068E-2</v>
      </c>
      <c r="T330" s="46">
        <v>4.5908685610380362E-2</v>
      </c>
      <c r="U330" s="46">
        <v>7.1344473918538973E-2</v>
      </c>
      <c r="V330" s="46">
        <v>9.9614536953988905E-2</v>
      </c>
      <c r="W330" s="46">
        <v>0.12633566270470931</v>
      </c>
      <c r="X330" s="46">
        <v>0.14680428182429003</v>
      </c>
      <c r="Y330" s="46">
        <v>0.1574206247675686</v>
      </c>
      <c r="Z330" s="46">
        <v>0.15671227499318793</v>
      </c>
      <c r="AA330" s="46">
        <v>0.14557608143214745</v>
      </c>
      <c r="AB330" s="46">
        <v>0.12674848672964181</v>
      </c>
      <c r="AC330" s="46">
        <v>0.10383022708408933</v>
      </c>
      <c r="AD330" s="46">
        <v>8.0291087349040918E-2</v>
      </c>
      <c r="AE330" s="46">
        <v>5.8774313812159598E-2</v>
      </c>
      <c r="AF330" s="46">
        <v>4.0818522389576554E-2</v>
      </c>
      <c r="AG330" s="46">
        <v>2.6935586688216252E-2</v>
      </c>
      <c r="AH330" s="46">
        <v>1.6895278802820681E-2</v>
      </c>
      <c r="AI330" s="46">
        <v>1.0056737881365307E-2</v>
      </c>
      <c r="AJ330" s="46">
        <v>5.6474802708718378E-3</v>
      </c>
      <c r="AK330" s="46">
        <v>1.4082322172396902</v>
      </c>
      <c r="AL330" s="45">
        <v>1.4082322172396902</v>
      </c>
      <c r="AM330" s="45">
        <v>8.0840187220164103E-3</v>
      </c>
      <c r="AN330" s="45">
        <v>2.0993162964120987E-2</v>
      </c>
      <c r="AO330" s="45">
        <v>4.7149726976403059E-2</v>
      </c>
      <c r="AP330" s="45">
        <v>9.3058412586783421E-2</v>
      </c>
      <c r="AQ330" s="45">
        <v>0.16440288650532239</v>
      </c>
      <c r="AR330" s="45">
        <v>0.26401742345931128</v>
      </c>
      <c r="AS330" s="45">
        <v>0.39035308616402059</v>
      </c>
      <c r="AT330" s="45">
        <v>0.5371573679883106</v>
      </c>
      <c r="AU330" s="45">
        <v>0.69457799275587917</v>
      </c>
      <c r="AV330" s="45">
        <v>0.85129026774906713</v>
      </c>
      <c r="AW330" s="45">
        <v>0.99686634918121464</v>
      </c>
      <c r="AX330" s="45">
        <v>1.1236148359108564</v>
      </c>
      <c r="AY330" s="45">
        <v>1.2274450629949458</v>
      </c>
      <c r="AZ330" s="45">
        <v>1.3077361503439868</v>
      </c>
      <c r="BA330" s="45">
        <v>1.3665104641561465</v>
      </c>
      <c r="BB330" s="45">
        <v>1.407328986545723</v>
      </c>
      <c r="BC330" s="45">
        <v>1.4082322172396902</v>
      </c>
      <c r="BD330" s="45">
        <v>1.4082322172396902</v>
      </c>
      <c r="BE330" s="45">
        <v>1.4082322172396902</v>
      </c>
      <c r="BF330" s="45">
        <v>1.4082322172396902</v>
      </c>
    </row>
    <row r="331" spans="1:58" ht="13.5" thickBot="1" x14ac:dyDescent="0.25">
      <c r="A331" s="6" t="s">
        <v>1143</v>
      </c>
      <c r="B331" s="6" t="s">
        <v>1142</v>
      </c>
      <c r="C331" s="6" t="s">
        <v>317</v>
      </c>
      <c r="D331" s="6" t="s">
        <v>1143</v>
      </c>
      <c r="E331" s="6">
        <v>47.444905846082413</v>
      </c>
      <c r="F331" s="6" t="s">
        <v>314</v>
      </c>
      <c r="G331" s="21" t="s">
        <v>1178</v>
      </c>
      <c r="H331" s="21" t="s">
        <v>1159</v>
      </c>
      <c r="I331" s="21" t="s">
        <v>1213</v>
      </c>
      <c r="J331" s="21" t="s">
        <v>240</v>
      </c>
      <c r="K331" s="21" t="s">
        <v>279</v>
      </c>
      <c r="L331" s="21" t="s">
        <v>334</v>
      </c>
      <c r="M331" s="3">
        <v>29.557378671621727</v>
      </c>
      <c r="N331" s="3">
        <v>47.444905846082413</v>
      </c>
      <c r="O331" s="21" t="s">
        <v>1469</v>
      </c>
      <c r="P331" s="21">
        <v>0</v>
      </c>
      <c r="Q331" s="46">
        <v>4.3629555975138179E-3</v>
      </c>
      <c r="R331" s="46">
        <v>6.9222907175828866E-3</v>
      </c>
      <c r="S331" s="46">
        <v>1.3941558618123533E-2</v>
      </c>
      <c r="T331" s="46">
        <v>2.4343824155533371E-2</v>
      </c>
      <c r="U331" s="46">
        <v>3.7649553930621332E-2</v>
      </c>
      <c r="V331" s="46">
        <v>5.2322404034046345E-2</v>
      </c>
      <c r="W331" s="46">
        <v>6.6051774794607582E-2</v>
      </c>
      <c r="X331" s="46">
        <v>7.6402097728167639E-2</v>
      </c>
      <c r="Y331" s="46">
        <v>8.1553839475655671E-2</v>
      </c>
      <c r="Z331" s="46">
        <v>8.0817824160962476E-2</v>
      </c>
      <c r="AA331" s="46">
        <v>7.4734161456181558E-2</v>
      </c>
      <c r="AB331" s="46">
        <v>6.4773877846368275E-2</v>
      </c>
      <c r="AC331" s="46">
        <v>5.2821613576743781E-2</v>
      </c>
      <c r="AD331" s="46">
        <v>4.0662004244065367E-2</v>
      </c>
      <c r="AE331" s="46">
        <v>2.9630948240889379E-2</v>
      </c>
      <c r="AF331" s="46">
        <v>2.0485875282706626E-2</v>
      </c>
      <c r="AG331" s="46">
        <v>1.3456639206567341E-2</v>
      </c>
      <c r="AH331" s="46">
        <v>8.4014664558921745E-3</v>
      </c>
      <c r="AI331" s="46">
        <v>4.9770692054512296E-3</v>
      </c>
      <c r="AJ331" s="46">
        <v>2.7809394741792393E-3</v>
      </c>
      <c r="AK331" s="46">
        <v>0.69344351354913825</v>
      </c>
      <c r="AL331" s="45">
        <v>0.69344351354913825</v>
      </c>
      <c r="AM331" s="45">
        <v>4.3629555975138179E-3</v>
      </c>
      <c r="AN331" s="45">
        <v>1.1285246315096704E-2</v>
      </c>
      <c r="AO331" s="45">
        <v>2.5226804933220236E-2</v>
      </c>
      <c r="AP331" s="45">
        <v>4.9570629088753607E-2</v>
      </c>
      <c r="AQ331" s="45">
        <v>8.7220183019374939E-2</v>
      </c>
      <c r="AR331" s="45">
        <v>0.13954258705342129</v>
      </c>
      <c r="AS331" s="45">
        <v>0.20559436184802887</v>
      </c>
      <c r="AT331" s="45">
        <v>0.28199645957619651</v>
      </c>
      <c r="AU331" s="45">
        <v>0.36355029905185221</v>
      </c>
      <c r="AV331" s="45">
        <v>0.44436812321281471</v>
      </c>
      <c r="AW331" s="45">
        <v>0.51910228466899633</v>
      </c>
      <c r="AX331" s="45">
        <v>0.58387616251536456</v>
      </c>
      <c r="AY331" s="45">
        <v>0.63669777609210831</v>
      </c>
      <c r="AZ331" s="45">
        <v>0.67735978033617372</v>
      </c>
      <c r="BA331" s="45">
        <v>0.69344351354913825</v>
      </c>
      <c r="BB331" s="45">
        <v>0.69344351354913825</v>
      </c>
      <c r="BC331" s="45">
        <v>0.69344351354913825</v>
      </c>
      <c r="BD331" s="45">
        <v>0.69344351354913825</v>
      </c>
      <c r="BE331" s="45">
        <v>0.69344351354913825</v>
      </c>
      <c r="BF331" s="45">
        <v>0.69344351354913825</v>
      </c>
    </row>
    <row r="332" spans="1:58" ht="13.5" thickBot="1" x14ac:dyDescent="0.25">
      <c r="A332" s="6" t="s">
        <v>1352</v>
      </c>
      <c r="B332" s="6" t="s">
        <v>1351</v>
      </c>
      <c r="C332" s="6" t="s">
        <v>353</v>
      </c>
      <c r="D332" s="6" t="s">
        <v>1352</v>
      </c>
      <c r="E332" s="6">
        <v>21.306650029611351</v>
      </c>
      <c r="F332" s="6" t="s">
        <v>25</v>
      </c>
      <c r="G332" s="21" t="s">
        <v>1178</v>
      </c>
      <c r="H332" s="21" t="s">
        <v>1172</v>
      </c>
      <c r="I332" s="21" t="s">
        <v>1215</v>
      </c>
      <c r="J332" s="21" t="s">
        <v>240</v>
      </c>
      <c r="K332" s="21" t="s">
        <v>245</v>
      </c>
      <c r="L332" s="21" t="s">
        <v>354</v>
      </c>
      <c r="M332" s="3">
        <v>11.516346267055766</v>
      </c>
      <c r="N332" s="3">
        <v>21.306650029611351</v>
      </c>
      <c r="O332" s="21" t="s">
        <v>1450</v>
      </c>
      <c r="P332" s="21" t="s">
        <v>1459</v>
      </c>
      <c r="Q332" s="46">
        <v>7.9261949459269801E-3</v>
      </c>
      <c r="R332" s="46">
        <v>7.0337319005713385E-3</v>
      </c>
      <c r="S332" s="46">
        <v>1.1969560581970962E-2</v>
      </c>
      <c r="T332" s="46">
        <v>1.1277749472665129E-2</v>
      </c>
      <c r="U332" s="46">
        <v>1.1520764908829535E-2</v>
      </c>
      <c r="V332" s="46">
        <v>1.4163605299802019E-2</v>
      </c>
      <c r="W332" s="46">
        <v>1.4812264394359401E-2</v>
      </c>
      <c r="X332" s="46">
        <v>1.6795652222564832E-2</v>
      </c>
      <c r="Y332" s="46">
        <v>1.8923313245331363E-2</v>
      </c>
      <c r="Z332" s="46">
        <v>1.7678553833228895E-2</v>
      </c>
      <c r="AA332" s="46">
        <v>2.020539845956108E-2</v>
      </c>
      <c r="AB332" s="46">
        <v>1.9430465852524594E-2</v>
      </c>
      <c r="AC332" s="46">
        <v>1.9461769529300541E-2</v>
      </c>
      <c r="AD332" s="46">
        <v>1.7615344661764426E-2</v>
      </c>
      <c r="AE332" s="46">
        <v>1.7545663292987703E-2</v>
      </c>
      <c r="AF332" s="46">
        <v>1.8787157954168743E-2</v>
      </c>
      <c r="AG332" s="46">
        <v>2.0028594745428896E-2</v>
      </c>
      <c r="AH332" s="46">
        <v>2.1270031536689056E-2</v>
      </c>
      <c r="AI332" s="46">
        <v>2.2511468327949213E-2</v>
      </c>
      <c r="AJ332" s="46">
        <v>2.3752905119209366E-2</v>
      </c>
      <c r="AK332" s="46">
        <v>0.33271019028483395</v>
      </c>
      <c r="AL332" s="45">
        <v>0.33271019028483401</v>
      </c>
      <c r="AM332" s="45">
        <v>7.9261949459269801E-3</v>
      </c>
      <c r="AN332" s="45">
        <v>1.4959926846498318E-2</v>
      </c>
      <c r="AO332" s="45">
        <v>2.6929487428469279E-2</v>
      </c>
      <c r="AP332" s="45">
        <v>3.8207236901134409E-2</v>
      </c>
      <c r="AQ332" s="45">
        <v>4.9728001809963944E-2</v>
      </c>
      <c r="AR332" s="45">
        <v>6.3891607109765963E-2</v>
      </c>
      <c r="AS332" s="45">
        <v>7.8703871504125361E-2</v>
      </c>
      <c r="AT332" s="45">
        <v>9.5499523726690197E-2</v>
      </c>
      <c r="AU332" s="45">
        <v>0.11442283697202156</v>
      </c>
      <c r="AV332" s="45">
        <v>0.13210139080525046</v>
      </c>
      <c r="AW332" s="45">
        <v>0.15230678926481153</v>
      </c>
      <c r="AX332" s="45">
        <v>0.17173725511733612</v>
      </c>
      <c r="AY332" s="45">
        <v>0.19119902464663666</v>
      </c>
      <c r="AZ332" s="45">
        <v>0.20881436930840108</v>
      </c>
      <c r="BA332" s="45">
        <v>0.22636003260138879</v>
      </c>
      <c r="BB332" s="45">
        <v>0.24514719055555753</v>
      </c>
      <c r="BC332" s="45">
        <v>0.2651757853009864</v>
      </c>
      <c r="BD332" s="45">
        <v>0.28644581683767545</v>
      </c>
      <c r="BE332" s="45">
        <v>0.30895728516562465</v>
      </c>
      <c r="BF332" s="45">
        <v>0.33271019028483401</v>
      </c>
    </row>
    <row r="333" spans="1:58" ht="13.5" thickBot="1" x14ac:dyDescent="0.25">
      <c r="A333" s="6" t="s">
        <v>1352</v>
      </c>
      <c r="B333" s="6" t="s">
        <v>1351</v>
      </c>
      <c r="C333" s="6" t="s">
        <v>353</v>
      </c>
      <c r="D333" s="6" t="s">
        <v>1352</v>
      </c>
      <c r="E333" s="6">
        <v>21.306650029611351</v>
      </c>
      <c r="F333" s="6" t="s">
        <v>25</v>
      </c>
      <c r="G333" s="21" t="s">
        <v>1178</v>
      </c>
      <c r="H333" s="21" t="s">
        <v>1172</v>
      </c>
      <c r="I333" s="21" t="s">
        <v>1215</v>
      </c>
      <c r="J333" s="21" t="s">
        <v>240</v>
      </c>
      <c r="K333" s="21" t="s">
        <v>247</v>
      </c>
      <c r="L333" s="21" t="s">
        <v>355</v>
      </c>
      <c r="M333" s="3">
        <v>11.516346267055765</v>
      </c>
      <c r="N333" s="3">
        <v>21.306650029611351</v>
      </c>
      <c r="O333" s="21" t="s">
        <v>1450</v>
      </c>
      <c r="P333" s="21" t="s">
        <v>1459</v>
      </c>
      <c r="Q333" s="46">
        <v>6.783402678274135E-4</v>
      </c>
      <c r="R333" s="46">
        <v>4.973450218516809E-4</v>
      </c>
      <c r="S333" s="46">
        <v>1.0668713557716307E-3</v>
      </c>
      <c r="T333" s="46">
        <v>1.0036898582259984E-3</v>
      </c>
      <c r="U333" s="46">
        <v>9.9980129089830873E-4</v>
      </c>
      <c r="V333" s="46">
        <v>1.2685917205724961E-3</v>
      </c>
      <c r="W333" s="46">
        <v>1.3340707279601962E-3</v>
      </c>
      <c r="X333" s="46">
        <v>1.4850086011614708E-3</v>
      </c>
      <c r="Y333" s="46">
        <v>1.6188828816478278E-3</v>
      </c>
      <c r="Z333" s="46">
        <v>1.5584786843185268E-3</v>
      </c>
      <c r="AA333" s="46">
        <v>1.8475904499924603E-3</v>
      </c>
      <c r="AB333" s="46">
        <v>1.7113539774215284E-3</v>
      </c>
      <c r="AC333" s="46">
        <v>1.7681607758587121E-3</v>
      </c>
      <c r="AD333" s="46">
        <v>1.4920174116478226E-3</v>
      </c>
      <c r="AE333" s="46">
        <v>1.5297267424194219E-3</v>
      </c>
      <c r="AF333" s="46">
        <v>1.6952504250156868E-3</v>
      </c>
      <c r="AG333" s="46">
        <v>1.8607690400376596E-3</v>
      </c>
      <c r="AH333" s="46">
        <v>2.0262876550596323E-3</v>
      </c>
      <c r="AI333" s="46">
        <v>2.1918062700816048E-3</v>
      </c>
      <c r="AJ333" s="46">
        <v>2.3573248851035782E-3</v>
      </c>
      <c r="AK333" s="46">
        <v>2.9991368042873657E-2</v>
      </c>
      <c r="AL333" s="45">
        <v>2.9991368042873657E-2</v>
      </c>
      <c r="AM333" s="45">
        <v>6.783402678274135E-4</v>
      </c>
      <c r="AN333" s="45">
        <v>1.1756852896790944E-3</v>
      </c>
      <c r="AO333" s="45">
        <v>2.2425566454507251E-3</v>
      </c>
      <c r="AP333" s="45">
        <v>3.2462465036767235E-3</v>
      </c>
      <c r="AQ333" s="45">
        <v>4.2460477945750318E-3</v>
      </c>
      <c r="AR333" s="45">
        <v>5.5146395151475279E-3</v>
      </c>
      <c r="AS333" s="45">
        <v>6.8487102431077241E-3</v>
      </c>
      <c r="AT333" s="45">
        <v>8.3337188442691949E-3</v>
      </c>
      <c r="AU333" s="45">
        <v>9.9526017259170228E-3</v>
      </c>
      <c r="AV333" s="45">
        <v>1.151108041023555E-2</v>
      </c>
      <c r="AW333" s="45">
        <v>1.335867086022801E-2</v>
      </c>
      <c r="AX333" s="45">
        <v>1.5070024837649538E-2</v>
      </c>
      <c r="AY333" s="45">
        <v>1.683818561350825E-2</v>
      </c>
      <c r="AZ333" s="45">
        <v>1.8330203025156071E-2</v>
      </c>
      <c r="BA333" s="45">
        <v>1.9859929767575495E-2</v>
      </c>
      <c r="BB333" s="45">
        <v>2.1555180192591183E-2</v>
      </c>
      <c r="BC333" s="45">
        <v>2.3415949232628842E-2</v>
      </c>
      <c r="BD333" s="45">
        <v>2.5442236887688475E-2</v>
      </c>
      <c r="BE333" s="45">
        <v>2.7634043157770079E-2</v>
      </c>
      <c r="BF333" s="45">
        <v>2.9991368042873657E-2</v>
      </c>
    </row>
    <row r="334" spans="1:58" ht="13.5" thickBot="1" x14ac:dyDescent="0.25">
      <c r="A334" s="6" t="s">
        <v>1350</v>
      </c>
      <c r="B334" s="6" t="s">
        <v>1350</v>
      </c>
      <c r="C334" s="6" t="s">
        <v>353</v>
      </c>
      <c r="D334" s="6" t="s">
        <v>1350</v>
      </c>
      <c r="E334" s="6">
        <v>0</v>
      </c>
      <c r="F334" s="6" t="s">
        <v>25</v>
      </c>
      <c r="G334" s="21" t="s">
        <v>1178</v>
      </c>
      <c r="H334" s="21" t="s">
        <v>1172</v>
      </c>
      <c r="I334" s="21" t="s">
        <v>1215</v>
      </c>
      <c r="J334" s="21" t="s">
        <v>240</v>
      </c>
      <c r="K334" s="21" t="s">
        <v>249</v>
      </c>
      <c r="L334" s="21" t="s">
        <v>356</v>
      </c>
      <c r="M334" s="3">
        <v>0</v>
      </c>
      <c r="N334" s="3">
        <v>0</v>
      </c>
      <c r="O334" s="21" t="s">
        <v>1450</v>
      </c>
      <c r="P334" s="21" t="s">
        <v>1460</v>
      </c>
      <c r="Q334" s="46">
        <v>0</v>
      </c>
      <c r="R334" s="46">
        <v>0</v>
      </c>
      <c r="S334" s="46">
        <v>0</v>
      </c>
      <c r="T334" s="46">
        <v>0</v>
      </c>
      <c r="U334" s="46">
        <v>0</v>
      </c>
      <c r="V334" s="46">
        <v>0</v>
      </c>
      <c r="W334" s="46">
        <v>0</v>
      </c>
      <c r="X334" s="46">
        <v>0</v>
      </c>
      <c r="Y334" s="46">
        <v>0</v>
      </c>
      <c r="Z334" s="46">
        <v>0</v>
      </c>
      <c r="AA334" s="46">
        <v>0</v>
      </c>
      <c r="AB334" s="46">
        <v>0</v>
      </c>
      <c r="AC334" s="46">
        <v>0</v>
      </c>
      <c r="AD334" s="46">
        <v>0</v>
      </c>
      <c r="AE334" s="46">
        <v>0</v>
      </c>
      <c r="AF334" s="46">
        <v>0</v>
      </c>
      <c r="AG334" s="46">
        <v>0</v>
      </c>
      <c r="AH334" s="46">
        <v>0</v>
      </c>
      <c r="AI334" s="46">
        <v>0</v>
      </c>
      <c r="AJ334" s="46">
        <v>0</v>
      </c>
      <c r="AK334" s="46">
        <v>0</v>
      </c>
      <c r="AL334" s="45">
        <v>0</v>
      </c>
      <c r="AM334" s="45">
        <v>0</v>
      </c>
      <c r="AN334" s="45">
        <v>0</v>
      </c>
      <c r="AO334" s="45">
        <v>0</v>
      </c>
      <c r="AP334" s="45">
        <v>0</v>
      </c>
      <c r="AQ334" s="45">
        <v>0</v>
      </c>
      <c r="AR334" s="45">
        <v>0</v>
      </c>
      <c r="AS334" s="45">
        <v>0</v>
      </c>
      <c r="AT334" s="45">
        <v>0</v>
      </c>
      <c r="AU334" s="45">
        <v>0</v>
      </c>
      <c r="AV334" s="45">
        <v>0</v>
      </c>
      <c r="AW334" s="45">
        <v>0</v>
      </c>
      <c r="AX334" s="45">
        <v>0</v>
      </c>
      <c r="AY334" s="45">
        <v>0</v>
      </c>
      <c r="AZ334" s="45">
        <v>0</v>
      </c>
      <c r="BA334" s="45">
        <v>0</v>
      </c>
      <c r="BB334" s="45">
        <v>0</v>
      </c>
      <c r="BC334" s="45">
        <v>0</v>
      </c>
      <c r="BD334" s="45">
        <v>0</v>
      </c>
      <c r="BE334" s="45">
        <v>0</v>
      </c>
      <c r="BF334" s="45">
        <v>0</v>
      </c>
    </row>
    <row r="335" spans="1:58" ht="13.5" thickBot="1" x14ac:dyDescent="0.25">
      <c r="A335" s="6" t="s">
        <v>1352</v>
      </c>
      <c r="B335" s="6" t="s">
        <v>1351</v>
      </c>
      <c r="C335" s="6" t="s">
        <v>353</v>
      </c>
      <c r="D335" s="6" t="s">
        <v>1352</v>
      </c>
      <c r="E335" s="6">
        <v>22.782224636795796</v>
      </c>
      <c r="F335" s="6" t="s">
        <v>25</v>
      </c>
      <c r="G335" s="21" t="s">
        <v>1178</v>
      </c>
      <c r="H335" s="21" t="s">
        <v>1172</v>
      </c>
      <c r="I335" s="21" t="s">
        <v>1215</v>
      </c>
      <c r="J335" s="21" t="s">
        <v>240</v>
      </c>
      <c r="K335" s="21" t="s">
        <v>251</v>
      </c>
      <c r="L335" s="21" t="s">
        <v>357</v>
      </c>
      <c r="M335" s="3">
        <v>13.09991476480746</v>
      </c>
      <c r="N335" s="3">
        <v>22.782224636795796</v>
      </c>
      <c r="O335" s="21" t="s">
        <v>1451</v>
      </c>
      <c r="P335" s="21" t="s">
        <v>1461</v>
      </c>
      <c r="Q335" s="46">
        <v>2.8823816292402753E-5</v>
      </c>
      <c r="R335" s="46">
        <v>2.8074210021584236E-5</v>
      </c>
      <c r="S335" s="46">
        <v>3.1841484280503471E-5</v>
      </c>
      <c r="T335" s="46">
        <v>3.4458820519715799E-5</v>
      </c>
      <c r="U335" s="46">
        <v>5.5001655735606586E-5</v>
      </c>
      <c r="V335" s="46">
        <v>7.3118986530033649E-5</v>
      </c>
      <c r="W335" s="46">
        <v>8.1428904617301579E-5</v>
      </c>
      <c r="X335" s="46">
        <v>1.2409082573232883E-4</v>
      </c>
      <c r="Y335" s="46">
        <v>1.4649818546381022E-4</v>
      </c>
      <c r="Z335" s="46">
        <v>1.3100994013085909E-4</v>
      </c>
      <c r="AA335" s="46">
        <v>1.323377683488463E-4</v>
      </c>
      <c r="AB335" s="46">
        <v>1.281254505391697E-4</v>
      </c>
      <c r="AC335" s="46">
        <v>1.0900159331904957E-4</v>
      </c>
      <c r="AD335" s="46">
        <v>1.1006064298895142E-4</v>
      </c>
      <c r="AE335" s="46">
        <v>1.0216005412415596E-4</v>
      </c>
      <c r="AF335" s="46">
        <v>1.1145808726669512E-4</v>
      </c>
      <c r="AG335" s="46">
        <v>1.2075578280512597E-4</v>
      </c>
      <c r="AH335" s="46">
        <v>1.300534783435568E-4</v>
      </c>
      <c r="AI335" s="46">
        <v>1.3935117388198765E-4</v>
      </c>
      <c r="AJ335" s="46">
        <v>1.4864886942041845E-4</v>
      </c>
      <c r="AK335" s="46">
        <v>1.9662997303621032E-3</v>
      </c>
      <c r="AL335" s="45">
        <v>1.9662997303621032E-3</v>
      </c>
      <c r="AM335" s="45">
        <v>2.8823816292402753E-5</v>
      </c>
      <c r="AN335" s="45">
        <v>5.689802631398699E-5</v>
      </c>
      <c r="AO335" s="45">
        <v>8.8739510594490467E-5</v>
      </c>
      <c r="AP335" s="45">
        <v>1.2319833111420627E-4</v>
      </c>
      <c r="AQ335" s="45">
        <v>1.7819998684981284E-4</v>
      </c>
      <c r="AR335" s="45">
        <v>2.513189733798465E-4</v>
      </c>
      <c r="AS335" s="45">
        <v>3.3274787799714807E-4</v>
      </c>
      <c r="AT335" s="45">
        <v>4.5683870372947692E-4</v>
      </c>
      <c r="AU335" s="45">
        <v>6.0333688919328714E-4</v>
      </c>
      <c r="AV335" s="45">
        <v>7.3434682932414623E-4</v>
      </c>
      <c r="AW335" s="45">
        <v>8.6668459767299253E-4</v>
      </c>
      <c r="AX335" s="45">
        <v>9.9481004821216218E-4</v>
      </c>
      <c r="AY335" s="45">
        <v>1.1038116415312117E-3</v>
      </c>
      <c r="AZ335" s="45">
        <v>1.2138722845201632E-3</v>
      </c>
      <c r="BA335" s="45">
        <v>1.3160323386443191E-3</v>
      </c>
      <c r="BB335" s="45">
        <v>1.4274904259110144E-3</v>
      </c>
      <c r="BC335" s="45">
        <v>1.5482462087161404E-3</v>
      </c>
      <c r="BD335" s="45">
        <v>1.6782996870596972E-3</v>
      </c>
      <c r="BE335" s="45">
        <v>1.8176508609416848E-3</v>
      </c>
      <c r="BF335" s="45">
        <v>1.9662997303621032E-3</v>
      </c>
    </row>
    <row r="336" spans="1:58" ht="13.5" thickBot="1" x14ac:dyDescent="0.25">
      <c r="A336" s="6" t="s">
        <v>1350</v>
      </c>
      <c r="B336" s="6" t="s">
        <v>1350</v>
      </c>
      <c r="C336" s="6" t="s">
        <v>353</v>
      </c>
      <c r="D336" s="6" t="s">
        <v>1350</v>
      </c>
      <c r="E336" s="6">
        <v>0</v>
      </c>
      <c r="F336" s="6" t="s">
        <v>25</v>
      </c>
      <c r="G336" s="21" t="s">
        <v>1178</v>
      </c>
      <c r="H336" s="21" t="s">
        <v>1172</v>
      </c>
      <c r="I336" s="21" t="s">
        <v>1215</v>
      </c>
      <c r="J336" s="21" t="s">
        <v>240</v>
      </c>
      <c r="K336" s="21" t="s">
        <v>253</v>
      </c>
      <c r="L336" s="21" t="s">
        <v>358</v>
      </c>
      <c r="M336" s="3">
        <v>0</v>
      </c>
      <c r="N336" s="3">
        <v>0</v>
      </c>
      <c r="O336" s="21" t="s">
        <v>1451</v>
      </c>
      <c r="P336" s="21" t="s">
        <v>1461</v>
      </c>
      <c r="Q336" s="46">
        <v>0</v>
      </c>
      <c r="R336" s="46">
        <v>0</v>
      </c>
      <c r="S336" s="46">
        <v>0</v>
      </c>
      <c r="T336" s="46">
        <v>0</v>
      </c>
      <c r="U336" s="46">
        <v>0</v>
      </c>
      <c r="V336" s="46">
        <v>0</v>
      </c>
      <c r="W336" s="46">
        <v>0</v>
      </c>
      <c r="X336" s="46">
        <v>0</v>
      </c>
      <c r="Y336" s="46">
        <v>0</v>
      </c>
      <c r="Z336" s="46">
        <v>0</v>
      </c>
      <c r="AA336" s="46">
        <v>0</v>
      </c>
      <c r="AB336" s="46">
        <v>0</v>
      </c>
      <c r="AC336" s="46">
        <v>0</v>
      </c>
      <c r="AD336" s="46">
        <v>0</v>
      </c>
      <c r="AE336" s="46">
        <v>0</v>
      </c>
      <c r="AF336" s="46">
        <v>0</v>
      </c>
      <c r="AG336" s="46">
        <v>0</v>
      </c>
      <c r="AH336" s="46">
        <v>0</v>
      </c>
      <c r="AI336" s="46">
        <v>0</v>
      </c>
      <c r="AJ336" s="46">
        <v>0</v>
      </c>
      <c r="AK336" s="46">
        <v>0</v>
      </c>
      <c r="AL336" s="45">
        <v>0</v>
      </c>
      <c r="AM336" s="45">
        <v>0</v>
      </c>
      <c r="AN336" s="45">
        <v>0</v>
      </c>
      <c r="AO336" s="45">
        <v>0</v>
      </c>
      <c r="AP336" s="45">
        <v>0</v>
      </c>
      <c r="AQ336" s="45">
        <v>0</v>
      </c>
      <c r="AR336" s="45">
        <v>0</v>
      </c>
      <c r="AS336" s="45">
        <v>0</v>
      </c>
      <c r="AT336" s="45">
        <v>0</v>
      </c>
      <c r="AU336" s="45">
        <v>0</v>
      </c>
      <c r="AV336" s="45">
        <v>0</v>
      </c>
      <c r="AW336" s="45">
        <v>0</v>
      </c>
      <c r="AX336" s="45">
        <v>0</v>
      </c>
      <c r="AY336" s="45">
        <v>0</v>
      </c>
      <c r="AZ336" s="45">
        <v>0</v>
      </c>
      <c r="BA336" s="45">
        <v>0</v>
      </c>
      <c r="BB336" s="45">
        <v>0</v>
      </c>
      <c r="BC336" s="45">
        <v>0</v>
      </c>
      <c r="BD336" s="45">
        <v>0</v>
      </c>
      <c r="BE336" s="45">
        <v>0</v>
      </c>
      <c r="BF336" s="45">
        <v>0</v>
      </c>
    </row>
    <row r="337" spans="1:58" ht="13.5" thickBot="1" x14ac:dyDescent="0.25">
      <c r="A337" s="6" t="s">
        <v>1350</v>
      </c>
      <c r="B337" s="6" t="s">
        <v>1350</v>
      </c>
      <c r="C337" s="6" t="s">
        <v>353</v>
      </c>
      <c r="D337" s="6" t="s">
        <v>1350</v>
      </c>
      <c r="E337" s="6">
        <v>0</v>
      </c>
      <c r="F337" s="6" t="s">
        <v>25</v>
      </c>
      <c r="G337" s="21" t="s">
        <v>1178</v>
      </c>
      <c r="H337" s="21" t="s">
        <v>1172</v>
      </c>
      <c r="I337" s="21" t="s">
        <v>1215</v>
      </c>
      <c r="J337" s="21" t="s">
        <v>240</v>
      </c>
      <c r="K337" s="21" t="s">
        <v>255</v>
      </c>
      <c r="L337" s="21" t="s">
        <v>359</v>
      </c>
      <c r="M337" s="3">
        <v>0</v>
      </c>
      <c r="N337" s="3">
        <v>0</v>
      </c>
      <c r="O337" s="21" t="s">
        <v>1451</v>
      </c>
      <c r="P337" s="21" t="s">
        <v>1461</v>
      </c>
      <c r="Q337" s="46">
        <v>0</v>
      </c>
      <c r="R337" s="46">
        <v>0</v>
      </c>
      <c r="S337" s="46">
        <v>0</v>
      </c>
      <c r="T337" s="46">
        <v>0</v>
      </c>
      <c r="U337" s="46">
        <v>0</v>
      </c>
      <c r="V337" s="46">
        <v>0</v>
      </c>
      <c r="W337" s="46">
        <v>0</v>
      </c>
      <c r="X337" s="46">
        <v>0</v>
      </c>
      <c r="Y337" s="46">
        <v>0</v>
      </c>
      <c r="Z337" s="46">
        <v>0</v>
      </c>
      <c r="AA337" s="46">
        <v>0</v>
      </c>
      <c r="AB337" s="46">
        <v>0</v>
      </c>
      <c r="AC337" s="46">
        <v>0</v>
      </c>
      <c r="AD337" s="46">
        <v>0</v>
      </c>
      <c r="AE337" s="46">
        <v>0</v>
      </c>
      <c r="AF337" s="46">
        <v>0</v>
      </c>
      <c r="AG337" s="46">
        <v>0</v>
      </c>
      <c r="AH337" s="46">
        <v>0</v>
      </c>
      <c r="AI337" s="46">
        <v>0</v>
      </c>
      <c r="AJ337" s="46">
        <v>0</v>
      </c>
      <c r="AK337" s="46">
        <v>0</v>
      </c>
      <c r="AL337" s="45">
        <v>0</v>
      </c>
      <c r="AM337" s="45">
        <v>0</v>
      </c>
      <c r="AN337" s="45">
        <v>0</v>
      </c>
      <c r="AO337" s="45">
        <v>0</v>
      </c>
      <c r="AP337" s="45">
        <v>0</v>
      </c>
      <c r="AQ337" s="45">
        <v>0</v>
      </c>
      <c r="AR337" s="45">
        <v>0</v>
      </c>
      <c r="AS337" s="45">
        <v>0</v>
      </c>
      <c r="AT337" s="45">
        <v>0</v>
      </c>
      <c r="AU337" s="45">
        <v>0</v>
      </c>
      <c r="AV337" s="45">
        <v>0</v>
      </c>
      <c r="AW337" s="45">
        <v>0</v>
      </c>
      <c r="AX337" s="45">
        <v>0</v>
      </c>
      <c r="AY337" s="45">
        <v>0</v>
      </c>
      <c r="AZ337" s="45">
        <v>0</v>
      </c>
      <c r="BA337" s="45">
        <v>0</v>
      </c>
      <c r="BB337" s="45">
        <v>0</v>
      </c>
      <c r="BC337" s="45">
        <v>0</v>
      </c>
      <c r="BD337" s="45">
        <v>0</v>
      </c>
      <c r="BE337" s="45">
        <v>0</v>
      </c>
      <c r="BF337" s="45">
        <v>0</v>
      </c>
    </row>
    <row r="338" spans="1:58" ht="13.5" thickBot="1" x14ac:dyDescent="0.25">
      <c r="A338" s="6" t="s">
        <v>1350</v>
      </c>
      <c r="B338" s="6" t="s">
        <v>1350</v>
      </c>
      <c r="C338" s="6" t="s">
        <v>353</v>
      </c>
      <c r="D338" s="6" t="s">
        <v>1350</v>
      </c>
      <c r="E338" s="6">
        <v>0</v>
      </c>
      <c r="F338" s="6" t="s">
        <v>25</v>
      </c>
      <c r="G338" s="21" t="s">
        <v>1178</v>
      </c>
      <c r="H338" s="21" t="s">
        <v>1172</v>
      </c>
      <c r="I338" s="21" t="s">
        <v>1215</v>
      </c>
      <c r="J338" s="21" t="s">
        <v>240</v>
      </c>
      <c r="K338" s="21" t="s">
        <v>257</v>
      </c>
      <c r="L338" s="21" t="s">
        <v>360</v>
      </c>
      <c r="M338" s="3">
        <v>0</v>
      </c>
      <c r="N338" s="3">
        <v>0</v>
      </c>
      <c r="O338" s="21" t="s">
        <v>1451</v>
      </c>
      <c r="P338" s="21" t="s">
        <v>1461</v>
      </c>
      <c r="Q338" s="46">
        <v>0</v>
      </c>
      <c r="R338" s="46">
        <v>0</v>
      </c>
      <c r="S338" s="46">
        <v>0</v>
      </c>
      <c r="T338" s="46">
        <v>0</v>
      </c>
      <c r="U338" s="46">
        <v>0</v>
      </c>
      <c r="V338" s="46">
        <v>0</v>
      </c>
      <c r="W338" s="46">
        <v>0</v>
      </c>
      <c r="X338" s="46">
        <v>0</v>
      </c>
      <c r="Y338" s="46">
        <v>0</v>
      </c>
      <c r="Z338" s="46">
        <v>0</v>
      </c>
      <c r="AA338" s="46">
        <v>0</v>
      </c>
      <c r="AB338" s="46">
        <v>0</v>
      </c>
      <c r="AC338" s="46">
        <v>0</v>
      </c>
      <c r="AD338" s="46">
        <v>0</v>
      </c>
      <c r="AE338" s="46">
        <v>0</v>
      </c>
      <c r="AF338" s="46">
        <v>0</v>
      </c>
      <c r="AG338" s="46">
        <v>0</v>
      </c>
      <c r="AH338" s="46">
        <v>0</v>
      </c>
      <c r="AI338" s="46">
        <v>0</v>
      </c>
      <c r="AJ338" s="46">
        <v>0</v>
      </c>
      <c r="AK338" s="46">
        <v>0</v>
      </c>
      <c r="AL338" s="45">
        <v>0</v>
      </c>
      <c r="AM338" s="45">
        <v>0</v>
      </c>
      <c r="AN338" s="45">
        <v>0</v>
      </c>
      <c r="AO338" s="45">
        <v>0</v>
      </c>
      <c r="AP338" s="45">
        <v>0</v>
      </c>
      <c r="AQ338" s="45">
        <v>0</v>
      </c>
      <c r="AR338" s="45">
        <v>0</v>
      </c>
      <c r="AS338" s="45">
        <v>0</v>
      </c>
      <c r="AT338" s="45">
        <v>0</v>
      </c>
      <c r="AU338" s="45">
        <v>0</v>
      </c>
      <c r="AV338" s="45">
        <v>0</v>
      </c>
      <c r="AW338" s="45">
        <v>0</v>
      </c>
      <c r="AX338" s="45">
        <v>0</v>
      </c>
      <c r="AY338" s="45">
        <v>0</v>
      </c>
      <c r="AZ338" s="45">
        <v>0</v>
      </c>
      <c r="BA338" s="45">
        <v>0</v>
      </c>
      <c r="BB338" s="45">
        <v>0</v>
      </c>
      <c r="BC338" s="45">
        <v>0</v>
      </c>
      <c r="BD338" s="45">
        <v>0</v>
      </c>
      <c r="BE338" s="45">
        <v>0</v>
      </c>
      <c r="BF338" s="45">
        <v>0</v>
      </c>
    </row>
    <row r="339" spans="1:58" ht="13.5" thickBot="1" x14ac:dyDescent="0.25">
      <c r="A339" s="6" t="s">
        <v>1352</v>
      </c>
      <c r="B339" s="6" t="s">
        <v>1351</v>
      </c>
      <c r="C339" s="6" t="s">
        <v>353</v>
      </c>
      <c r="D339" s="6" t="s">
        <v>1352</v>
      </c>
      <c r="E339" s="6">
        <v>23.924638236063963</v>
      </c>
      <c r="F339" s="6" t="s">
        <v>25</v>
      </c>
      <c r="G339" s="21" t="s">
        <v>1178</v>
      </c>
      <c r="H339" s="21" t="s">
        <v>1172</v>
      </c>
      <c r="I339" s="21" t="s">
        <v>1215</v>
      </c>
      <c r="J339" s="21" t="s">
        <v>240</v>
      </c>
      <c r="K339" s="21" t="s">
        <v>259</v>
      </c>
      <c r="L339" s="21" t="s">
        <v>361</v>
      </c>
      <c r="M339" s="3">
        <v>14.610084974445666</v>
      </c>
      <c r="N339" s="3">
        <v>23.924638236063963</v>
      </c>
      <c r="O339" s="21" t="s">
        <v>1452</v>
      </c>
      <c r="P339" s="21" t="s">
        <v>1462</v>
      </c>
      <c r="Q339" s="46">
        <v>9.1471059680230761E-5</v>
      </c>
      <c r="R339" s="46">
        <v>1.5712919487042602E-4</v>
      </c>
      <c r="S339" s="46">
        <v>2.3595203405930124E-4</v>
      </c>
      <c r="T339" s="46">
        <v>4.5613918395706187E-4</v>
      </c>
      <c r="U339" s="46">
        <v>6.3868283932479988E-4</v>
      </c>
      <c r="V339" s="46">
        <v>5.7945791572121502E-4</v>
      </c>
      <c r="W339" s="46">
        <v>6.1721673134010715E-4</v>
      </c>
      <c r="X339" s="46">
        <v>6.9044856218256805E-4</v>
      </c>
      <c r="Y339" s="46">
        <v>7.39353080628476E-4</v>
      </c>
      <c r="Z339" s="46">
        <v>7.0305462331558149E-4</v>
      </c>
      <c r="AA339" s="46">
        <v>7.3455086901214387E-4</v>
      </c>
      <c r="AB339" s="46">
        <v>6.5926994705787264E-4</v>
      </c>
      <c r="AC339" s="46">
        <v>7.5592411009896678E-4</v>
      </c>
      <c r="AD339" s="46">
        <v>6.6572088718783987E-4</v>
      </c>
      <c r="AE339" s="46">
        <v>7.3678464131471876E-4</v>
      </c>
      <c r="AF339" s="46">
        <v>6.9259066784959809E-4</v>
      </c>
      <c r="AG339" s="46">
        <v>6.483943203471795E-4</v>
      </c>
      <c r="AH339" s="46">
        <v>6.0419797284476081E-4</v>
      </c>
      <c r="AI339" s="46">
        <v>5.60001625342342E-4</v>
      </c>
      <c r="AJ339" s="46">
        <v>5.1580527783992309E-4</v>
      </c>
      <c r="AK339" s="46">
        <v>1.1482145543975111E-2</v>
      </c>
      <c r="AL339" s="45">
        <v>1.1482145543975111E-2</v>
      </c>
      <c r="AM339" s="45">
        <v>9.1471059680230761E-5</v>
      </c>
      <c r="AN339" s="45">
        <v>2.4860025455065678E-4</v>
      </c>
      <c r="AO339" s="45">
        <v>4.8455228860995805E-4</v>
      </c>
      <c r="AP339" s="45">
        <v>9.4069147256701992E-4</v>
      </c>
      <c r="AQ339" s="45">
        <v>1.5793743118918198E-3</v>
      </c>
      <c r="AR339" s="45">
        <v>2.1588322276130346E-3</v>
      </c>
      <c r="AS339" s="45">
        <v>2.7760489589531419E-3</v>
      </c>
      <c r="AT339" s="45">
        <v>3.4664975211357099E-3</v>
      </c>
      <c r="AU339" s="45">
        <v>4.2058506017641859E-3</v>
      </c>
      <c r="AV339" s="45">
        <v>4.9089052250797672E-3</v>
      </c>
      <c r="AW339" s="45">
        <v>5.6434560940919112E-3</v>
      </c>
      <c r="AX339" s="45">
        <v>6.3027260411497839E-3</v>
      </c>
      <c r="AY339" s="45">
        <v>7.058650151248751E-3</v>
      </c>
      <c r="AZ339" s="45">
        <v>7.7243710384365906E-3</v>
      </c>
      <c r="BA339" s="45">
        <v>8.4611556797513088E-3</v>
      </c>
      <c r="BB339" s="45">
        <v>9.1537463476009072E-3</v>
      </c>
      <c r="BC339" s="45">
        <v>9.8021406679480866E-3</v>
      </c>
      <c r="BD339" s="45">
        <v>1.0406338640792847E-2</v>
      </c>
      <c r="BE339" s="45">
        <v>1.0966340266135188E-2</v>
      </c>
      <c r="BF339" s="45">
        <v>1.1482145543975111E-2</v>
      </c>
    </row>
    <row r="340" spans="1:58" ht="13.5" thickBot="1" x14ac:dyDescent="0.25">
      <c r="A340" s="6" t="s">
        <v>1352</v>
      </c>
      <c r="B340" s="6" t="s">
        <v>1351</v>
      </c>
      <c r="C340" s="6" t="s">
        <v>353</v>
      </c>
      <c r="D340" s="6" t="s">
        <v>1352</v>
      </c>
      <c r="E340" s="6">
        <v>21.719416462764407</v>
      </c>
      <c r="F340" s="6" t="s">
        <v>25</v>
      </c>
      <c r="G340" s="21" t="s">
        <v>1178</v>
      </c>
      <c r="H340" s="21" t="s">
        <v>1172</v>
      </c>
      <c r="I340" s="21" t="s">
        <v>1215</v>
      </c>
      <c r="J340" s="21" t="s">
        <v>240</v>
      </c>
      <c r="K340" s="21" t="s">
        <v>261</v>
      </c>
      <c r="L340" s="21" t="s">
        <v>362</v>
      </c>
      <c r="M340" s="3">
        <v>12.418212292230981</v>
      </c>
      <c r="N340" s="3">
        <v>21.719416462764407</v>
      </c>
      <c r="O340" s="21" t="s">
        <v>1453</v>
      </c>
      <c r="P340" s="21" t="s">
        <v>1463</v>
      </c>
      <c r="Q340" s="46">
        <v>1.4678931774304426E-4</v>
      </c>
      <c r="R340" s="46">
        <v>2.3250632012716176E-4</v>
      </c>
      <c r="S340" s="46">
        <v>2.4044798721510353E-4</v>
      </c>
      <c r="T340" s="46">
        <v>4.863679095454578E-4</v>
      </c>
      <c r="U340" s="46">
        <v>6.6883332259313534E-4</v>
      </c>
      <c r="V340" s="46">
        <v>7.1570484093153269E-4</v>
      </c>
      <c r="W340" s="46">
        <v>8.210755761782955E-4</v>
      </c>
      <c r="X340" s="46">
        <v>8.5700950041397365E-4</v>
      </c>
      <c r="Y340" s="46">
        <v>9.7006607474882682E-4</v>
      </c>
      <c r="Z340" s="46">
        <v>1.0015192916829527E-3</v>
      </c>
      <c r="AA340" s="46">
        <v>8.8033734454654681E-4</v>
      </c>
      <c r="AB340" s="46">
        <v>8.1407544850271765E-4</v>
      </c>
      <c r="AC340" s="46">
        <v>9.4206352537139714E-4</v>
      </c>
      <c r="AD340" s="46">
        <v>8.6199897593057019E-4</v>
      </c>
      <c r="AE340" s="46">
        <v>8.9089919318803817E-4</v>
      </c>
      <c r="AF340" s="46">
        <v>9.3493570920804387E-4</v>
      </c>
      <c r="AG340" s="46">
        <v>9.7896931495245333E-4</v>
      </c>
      <c r="AH340" s="46">
        <v>1.0230029206968626E-3</v>
      </c>
      <c r="AI340" s="46">
        <v>1.0670365264412716E-3</v>
      </c>
      <c r="AJ340" s="46">
        <v>1.1110701321856806E-3</v>
      </c>
      <c r="AK340" s="46">
        <v>1.5644709232203062E-2</v>
      </c>
      <c r="AL340" s="45">
        <v>1.5644709232203066E-2</v>
      </c>
      <c r="AM340" s="45">
        <v>1.4678931774304426E-4</v>
      </c>
      <c r="AN340" s="45">
        <v>3.7929563787020602E-4</v>
      </c>
      <c r="AO340" s="45">
        <v>6.1974362508530954E-4</v>
      </c>
      <c r="AP340" s="45">
        <v>1.1061115346307673E-3</v>
      </c>
      <c r="AQ340" s="45">
        <v>1.7749448572239026E-3</v>
      </c>
      <c r="AR340" s="45">
        <v>2.4906496981554355E-3</v>
      </c>
      <c r="AS340" s="45">
        <v>3.3117252743337308E-3</v>
      </c>
      <c r="AT340" s="45">
        <v>4.1687347747477047E-3</v>
      </c>
      <c r="AU340" s="45">
        <v>5.1388008494965311E-3</v>
      </c>
      <c r="AV340" s="45">
        <v>6.1403201411794842E-3</v>
      </c>
      <c r="AW340" s="45">
        <v>7.020657485726031E-3</v>
      </c>
      <c r="AX340" s="45">
        <v>7.8347329342287487E-3</v>
      </c>
      <c r="AY340" s="45">
        <v>8.776796459600146E-3</v>
      </c>
      <c r="AZ340" s="45">
        <v>9.638795435530716E-3</v>
      </c>
      <c r="BA340" s="45">
        <v>1.0529694628718753E-2</v>
      </c>
      <c r="BB340" s="45">
        <v>1.1464630337926798E-2</v>
      </c>
      <c r="BC340" s="45">
        <v>1.244359965287925E-2</v>
      </c>
      <c r="BD340" s="45">
        <v>1.3466602573576113E-2</v>
      </c>
      <c r="BE340" s="45">
        <v>1.4533639100017384E-2</v>
      </c>
      <c r="BF340" s="45">
        <v>1.5644709232203066E-2</v>
      </c>
    </row>
    <row r="341" spans="1:58" ht="13.5" thickBot="1" x14ac:dyDescent="0.25">
      <c r="A341" s="6" t="s">
        <v>1350</v>
      </c>
      <c r="B341" s="6" t="s">
        <v>1350</v>
      </c>
      <c r="C341" s="6" t="s">
        <v>353</v>
      </c>
      <c r="D341" s="6" t="s">
        <v>1350</v>
      </c>
      <c r="E341" s="6">
        <v>0</v>
      </c>
      <c r="F341" s="6" t="s">
        <v>25</v>
      </c>
      <c r="G341" s="21" t="s">
        <v>1178</v>
      </c>
      <c r="H341" s="21" t="s">
        <v>1172</v>
      </c>
      <c r="I341" s="21" t="s">
        <v>1215</v>
      </c>
      <c r="J341" s="21" t="s">
        <v>240</v>
      </c>
      <c r="K341" s="21" t="s">
        <v>263</v>
      </c>
      <c r="L341" s="21" t="s">
        <v>363</v>
      </c>
      <c r="M341" s="3">
        <v>0</v>
      </c>
      <c r="N341" s="3">
        <v>0</v>
      </c>
      <c r="O341" s="21" t="s">
        <v>1454</v>
      </c>
      <c r="P341" s="21" t="s">
        <v>1464</v>
      </c>
      <c r="Q341" s="46">
        <v>0</v>
      </c>
      <c r="R341" s="46">
        <v>0</v>
      </c>
      <c r="S341" s="46">
        <v>0</v>
      </c>
      <c r="T341" s="46">
        <v>0</v>
      </c>
      <c r="U341" s="46">
        <v>0</v>
      </c>
      <c r="V341" s="46">
        <v>0</v>
      </c>
      <c r="W341" s="46">
        <v>0</v>
      </c>
      <c r="X341" s="46">
        <v>0</v>
      </c>
      <c r="Y341" s="46">
        <v>0</v>
      </c>
      <c r="Z341" s="46">
        <v>0</v>
      </c>
      <c r="AA341" s="46">
        <v>0</v>
      </c>
      <c r="AB341" s="46">
        <v>0</v>
      </c>
      <c r="AC341" s="46">
        <v>0</v>
      </c>
      <c r="AD341" s="46">
        <v>0</v>
      </c>
      <c r="AE341" s="46">
        <v>0</v>
      </c>
      <c r="AF341" s="46">
        <v>0</v>
      </c>
      <c r="AG341" s="46">
        <v>0</v>
      </c>
      <c r="AH341" s="46">
        <v>0</v>
      </c>
      <c r="AI341" s="46">
        <v>0</v>
      </c>
      <c r="AJ341" s="46">
        <v>0</v>
      </c>
      <c r="AK341" s="46">
        <v>0</v>
      </c>
      <c r="AL341" s="45">
        <v>0</v>
      </c>
      <c r="AM341" s="45">
        <v>0</v>
      </c>
      <c r="AN341" s="45">
        <v>0</v>
      </c>
      <c r="AO341" s="45">
        <v>0</v>
      </c>
      <c r="AP341" s="45">
        <v>0</v>
      </c>
      <c r="AQ341" s="45">
        <v>0</v>
      </c>
      <c r="AR341" s="45">
        <v>0</v>
      </c>
      <c r="AS341" s="45">
        <v>0</v>
      </c>
      <c r="AT341" s="45">
        <v>0</v>
      </c>
      <c r="AU341" s="45">
        <v>0</v>
      </c>
      <c r="AV341" s="45">
        <v>0</v>
      </c>
      <c r="AW341" s="45">
        <v>0</v>
      </c>
      <c r="AX341" s="45">
        <v>0</v>
      </c>
      <c r="AY341" s="45">
        <v>0</v>
      </c>
      <c r="AZ341" s="45">
        <v>0</v>
      </c>
      <c r="BA341" s="45">
        <v>0</v>
      </c>
      <c r="BB341" s="45">
        <v>0</v>
      </c>
      <c r="BC341" s="45">
        <v>0</v>
      </c>
      <c r="BD341" s="45">
        <v>0</v>
      </c>
      <c r="BE341" s="45">
        <v>0</v>
      </c>
      <c r="BF341" s="45">
        <v>0</v>
      </c>
    </row>
    <row r="342" spans="1:58" ht="13.5" thickBot="1" x14ac:dyDescent="0.25">
      <c r="A342" s="6" t="s">
        <v>1350</v>
      </c>
      <c r="B342" s="6" t="s">
        <v>1350</v>
      </c>
      <c r="C342" s="6" t="s">
        <v>353</v>
      </c>
      <c r="D342" s="6" t="s">
        <v>1350</v>
      </c>
      <c r="E342" s="6">
        <v>0</v>
      </c>
      <c r="F342" s="6" t="s">
        <v>25</v>
      </c>
      <c r="G342" s="21" t="s">
        <v>1178</v>
      </c>
      <c r="H342" s="21" t="s">
        <v>1172</v>
      </c>
      <c r="I342" s="21" t="s">
        <v>1215</v>
      </c>
      <c r="J342" s="21" t="s">
        <v>240</v>
      </c>
      <c r="K342" s="21" t="s">
        <v>265</v>
      </c>
      <c r="L342" s="21" t="s">
        <v>364</v>
      </c>
      <c r="M342" s="3">
        <v>0</v>
      </c>
      <c r="N342" s="3">
        <v>0</v>
      </c>
      <c r="O342" s="21" t="s">
        <v>1455</v>
      </c>
      <c r="P342" s="21" t="s">
        <v>1465</v>
      </c>
      <c r="Q342" s="46">
        <v>0</v>
      </c>
      <c r="R342" s="46">
        <v>0</v>
      </c>
      <c r="S342" s="46">
        <v>0</v>
      </c>
      <c r="T342" s="46">
        <v>0</v>
      </c>
      <c r="U342" s="46">
        <v>0</v>
      </c>
      <c r="V342" s="46">
        <v>0</v>
      </c>
      <c r="W342" s="46">
        <v>0</v>
      </c>
      <c r="X342" s="46">
        <v>0</v>
      </c>
      <c r="Y342" s="46">
        <v>0</v>
      </c>
      <c r="Z342" s="46">
        <v>0</v>
      </c>
      <c r="AA342" s="46">
        <v>0</v>
      </c>
      <c r="AB342" s="46">
        <v>0</v>
      </c>
      <c r="AC342" s="46">
        <v>0</v>
      </c>
      <c r="AD342" s="46">
        <v>0</v>
      </c>
      <c r="AE342" s="46">
        <v>0</v>
      </c>
      <c r="AF342" s="46">
        <v>0</v>
      </c>
      <c r="AG342" s="46">
        <v>0</v>
      </c>
      <c r="AH342" s="46">
        <v>0</v>
      </c>
      <c r="AI342" s="46">
        <v>0</v>
      </c>
      <c r="AJ342" s="46">
        <v>0</v>
      </c>
      <c r="AK342" s="46">
        <v>0</v>
      </c>
      <c r="AL342" s="45">
        <v>0</v>
      </c>
      <c r="AM342" s="45">
        <v>0</v>
      </c>
      <c r="AN342" s="45">
        <v>0</v>
      </c>
      <c r="AO342" s="45">
        <v>0</v>
      </c>
      <c r="AP342" s="45">
        <v>0</v>
      </c>
      <c r="AQ342" s="45">
        <v>0</v>
      </c>
      <c r="AR342" s="45">
        <v>0</v>
      </c>
      <c r="AS342" s="45">
        <v>0</v>
      </c>
      <c r="AT342" s="45">
        <v>0</v>
      </c>
      <c r="AU342" s="45">
        <v>0</v>
      </c>
      <c r="AV342" s="45">
        <v>0</v>
      </c>
      <c r="AW342" s="45">
        <v>0</v>
      </c>
      <c r="AX342" s="45">
        <v>0</v>
      </c>
      <c r="AY342" s="45">
        <v>0</v>
      </c>
      <c r="AZ342" s="45">
        <v>0</v>
      </c>
      <c r="BA342" s="45">
        <v>0</v>
      </c>
      <c r="BB342" s="45">
        <v>0</v>
      </c>
      <c r="BC342" s="45">
        <v>0</v>
      </c>
      <c r="BD342" s="45">
        <v>0</v>
      </c>
      <c r="BE342" s="45">
        <v>0</v>
      </c>
      <c r="BF342" s="45">
        <v>0</v>
      </c>
    </row>
    <row r="343" spans="1:58" ht="13.5" thickBot="1" x14ac:dyDescent="0.25">
      <c r="A343" s="6" t="s">
        <v>1350</v>
      </c>
      <c r="B343" s="6" t="s">
        <v>1350</v>
      </c>
      <c r="C343" s="6" t="s">
        <v>353</v>
      </c>
      <c r="D343" s="6" t="s">
        <v>1350</v>
      </c>
      <c r="E343" s="6">
        <v>0</v>
      </c>
      <c r="F343" s="6" t="s">
        <v>25</v>
      </c>
      <c r="G343" s="21" t="s">
        <v>1178</v>
      </c>
      <c r="H343" s="21" t="s">
        <v>1172</v>
      </c>
      <c r="I343" s="21" t="s">
        <v>1215</v>
      </c>
      <c r="J343" s="21" t="s">
        <v>240</v>
      </c>
      <c r="K343" s="21" t="s">
        <v>267</v>
      </c>
      <c r="L343" s="21" t="s">
        <v>365</v>
      </c>
      <c r="M343" s="3">
        <v>0</v>
      </c>
      <c r="N343" s="3">
        <v>0</v>
      </c>
      <c r="O343" s="21" t="s">
        <v>1455</v>
      </c>
      <c r="P343" s="21" t="s">
        <v>1465</v>
      </c>
      <c r="Q343" s="46">
        <v>0</v>
      </c>
      <c r="R343" s="46">
        <v>0</v>
      </c>
      <c r="S343" s="46">
        <v>0</v>
      </c>
      <c r="T343" s="46">
        <v>0</v>
      </c>
      <c r="U343" s="46">
        <v>0</v>
      </c>
      <c r="V343" s="46">
        <v>0</v>
      </c>
      <c r="W343" s="46">
        <v>0</v>
      </c>
      <c r="X343" s="46">
        <v>0</v>
      </c>
      <c r="Y343" s="46">
        <v>0</v>
      </c>
      <c r="Z343" s="46">
        <v>0</v>
      </c>
      <c r="AA343" s="46">
        <v>0</v>
      </c>
      <c r="AB343" s="46">
        <v>0</v>
      </c>
      <c r="AC343" s="46">
        <v>0</v>
      </c>
      <c r="AD343" s="46">
        <v>0</v>
      </c>
      <c r="AE343" s="46">
        <v>0</v>
      </c>
      <c r="AF343" s="46">
        <v>0</v>
      </c>
      <c r="AG343" s="46">
        <v>0</v>
      </c>
      <c r="AH343" s="46">
        <v>0</v>
      </c>
      <c r="AI343" s="46">
        <v>0</v>
      </c>
      <c r="AJ343" s="46">
        <v>0</v>
      </c>
      <c r="AK343" s="46">
        <v>0</v>
      </c>
      <c r="AL343" s="45">
        <v>0</v>
      </c>
      <c r="AM343" s="45">
        <v>0</v>
      </c>
      <c r="AN343" s="45">
        <v>0</v>
      </c>
      <c r="AO343" s="45">
        <v>0</v>
      </c>
      <c r="AP343" s="45">
        <v>0</v>
      </c>
      <c r="AQ343" s="45">
        <v>0</v>
      </c>
      <c r="AR343" s="45">
        <v>0</v>
      </c>
      <c r="AS343" s="45">
        <v>0</v>
      </c>
      <c r="AT343" s="45">
        <v>0</v>
      </c>
      <c r="AU343" s="45">
        <v>0</v>
      </c>
      <c r="AV343" s="45">
        <v>0</v>
      </c>
      <c r="AW343" s="45">
        <v>0</v>
      </c>
      <c r="AX343" s="45">
        <v>0</v>
      </c>
      <c r="AY343" s="45">
        <v>0</v>
      </c>
      <c r="AZ343" s="45">
        <v>0</v>
      </c>
      <c r="BA343" s="45">
        <v>0</v>
      </c>
      <c r="BB343" s="45">
        <v>0</v>
      </c>
      <c r="BC343" s="45">
        <v>0</v>
      </c>
      <c r="BD343" s="45">
        <v>0</v>
      </c>
      <c r="BE343" s="45">
        <v>0</v>
      </c>
      <c r="BF343" s="45">
        <v>0</v>
      </c>
    </row>
    <row r="344" spans="1:58" ht="13.5" thickBot="1" x14ac:dyDescent="0.25">
      <c r="A344" s="6" t="s">
        <v>1350</v>
      </c>
      <c r="B344" s="6" t="s">
        <v>1350</v>
      </c>
      <c r="C344" s="6" t="s">
        <v>353</v>
      </c>
      <c r="D344" s="6" t="s">
        <v>1350</v>
      </c>
      <c r="E344" s="6">
        <v>0</v>
      </c>
      <c r="F344" s="6" t="s">
        <v>25</v>
      </c>
      <c r="G344" s="21" t="s">
        <v>1178</v>
      </c>
      <c r="H344" s="21" t="s">
        <v>1172</v>
      </c>
      <c r="I344" s="21" t="s">
        <v>1215</v>
      </c>
      <c r="J344" s="21" t="s">
        <v>240</v>
      </c>
      <c r="K344" s="21" t="s">
        <v>269</v>
      </c>
      <c r="L344" s="21" t="s">
        <v>366</v>
      </c>
      <c r="M344" s="3">
        <v>0</v>
      </c>
      <c r="N344" s="3">
        <v>0</v>
      </c>
      <c r="O344" s="21" t="s">
        <v>1456</v>
      </c>
      <c r="P344" s="21" t="s">
        <v>1466</v>
      </c>
      <c r="Q344" s="46">
        <v>0</v>
      </c>
      <c r="R344" s="46">
        <v>0</v>
      </c>
      <c r="S344" s="46">
        <v>0</v>
      </c>
      <c r="T344" s="46">
        <v>0</v>
      </c>
      <c r="U344" s="46">
        <v>0</v>
      </c>
      <c r="V344" s="46">
        <v>0</v>
      </c>
      <c r="W344" s="46">
        <v>0</v>
      </c>
      <c r="X344" s="46">
        <v>0</v>
      </c>
      <c r="Y344" s="46">
        <v>0</v>
      </c>
      <c r="Z344" s="46">
        <v>0</v>
      </c>
      <c r="AA344" s="46">
        <v>0</v>
      </c>
      <c r="AB344" s="46">
        <v>0</v>
      </c>
      <c r="AC344" s="46">
        <v>0</v>
      </c>
      <c r="AD344" s="46">
        <v>0</v>
      </c>
      <c r="AE344" s="46">
        <v>0</v>
      </c>
      <c r="AF344" s="46">
        <v>0</v>
      </c>
      <c r="AG344" s="46">
        <v>0</v>
      </c>
      <c r="AH344" s="46">
        <v>0</v>
      </c>
      <c r="AI344" s="46">
        <v>0</v>
      </c>
      <c r="AJ344" s="46">
        <v>0</v>
      </c>
      <c r="AK344" s="46">
        <v>0</v>
      </c>
      <c r="AL344" s="45">
        <v>0</v>
      </c>
      <c r="AM344" s="45">
        <v>0</v>
      </c>
      <c r="AN344" s="45">
        <v>0</v>
      </c>
      <c r="AO344" s="45">
        <v>0</v>
      </c>
      <c r="AP344" s="45">
        <v>0</v>
      </c>
      <c r="AQ344" s="45">
        <v>0</v>
      </c>
      <c r="AR344" s="45">
        <v>0</v>
      </c>
      <c r="AS344" s="45">
        <v>0</v>
      </c>
      <c r="AT344" s="45">
        <v>0</v>
      </c>
      <c r="AU344" s="45">
        <v>0</v>
      </c>
      <c r="AV344" s="45">
        <v>0</v>
      </c>
      <c r="AW344" s="45">
        <v>0</v>
      </c>
      <c r="AX344" s="45">
        <v>0</v>
      </c>
      <c r="AY344" s="45">
        <v>0</v>
      </c>
      <c r="AZ344" s="45">
        <v>0</v>
      </c>
      <c r="BA344" s="45">
        <v>0</v>
      </c>
      <c r="BB344" s="45">
        <v>0</v>
      </c>
      <c r="BC344" s="45">
        <v>0</v>
      </c>
      <c r="BD344" s="45">
        <v>0</v>
      </c>
      <c r="BE344" s="45">
        <v>0</v>
      </c>
      <c r="BF344" s="45">
        <v>0</v>
      </c>
    </row>
    <row r="345" spans="1:58" ht="13.5" thickBot="1" x14ac:dyDescent="0.25">
      <c r="A345" s="6" t="s">
        <v>1352</v>
      </c>
      <c r="B345" s="6" t="s">
        <v>1351</v>
      </c>
      <c r="C345" s="6" t="s">
        <v>353</v>
      </c>
      <c r="D345" s="6" t="s">
        <v>1352</v>
      </c>
      <c r="E345" s="6">
        <v>20.023426586967283</v>
      </c>
      <c r="F345" s="6" t="s">
        <v>25</v>
      </c>
      <c r="G345" s="21" t="s">
        <v>1178</v>
      </c>
      <c r="H345" s="21" t="s">
        <v>1172</v>
      </c>
      <c r="I345" s="21" t="s">
        <v>1215</v>
      </c>
      <c r="J345" s="21" t="s">
        <v>240</v>
      </c>
      <c r="K345" s="21" t="s">
        <v>271</v>
      </c>
      <c r="L345" s="21" t="s">
        <v>367</v>
      </c>
      <c r="M345" s="3">
        <v>10.322637760689874</v>
      </c>
      <c r="N345" s="3">
        <v>20.023426586967283</v>
      </c>
      <c r="O345" s="21" t="s">
        <v>1453</v>
      </c>
      <c r="P345" s="21" t="s">
        <v>1467</v>
      </c>
      <c r="Q345" s="46">
        <v>7.5493184947319304E-5</v>
      </c>
      <c r="R345" s="46">
        <v>9.0821160601015251E-5</v>
      </c>
      <c r="S345" s="46">
        <v>1.0634073363496377E-4</v>
      </c>
      <c r="T345" s="46">
        <v>1.1877951535354332E-4</v>
      </c>
      <c r="U345" s="46">
        <v>1.4641742508053515E-4</v>
      </c>
      <c r="V345" s="46">
        <v>1.7197977194082891E-4</v>
      </c>
      <c r="W345" s="46">
        <v>2.2973113521118998E-4</v>
      </c>
      <c r="X345" s="46">
        <v>4.6372620071228146E-4</v>
      </c>
      <c r="Y345" s="46">
        <v>5.663982586856048E-4</v>
      </c>
      <c r="Z345" s="46">
        <v>5.7116666836142676E-4</v>
      </c>
      <c r="AA345" s="46">
        <v>5.9523618582684942E-4</v>
      </c>
      <c r="AB345" s="46">
        <v>6.5115865128481058E-4</v>
      </c>
      <c r="AC345" s="46">
        <v>5.6347831653977124E-4</v>
      </c>
      <c r="AD345" s="46">
        <v>5.4265602117059401E-4</v>
      </c>
      <c r="AE345" s="46">
        <v>4.96684599978719E-4</v>
      </c>
      <c r="AF345" s="46">
        <v>5.3677168876856704E-4</v>
      </c>
      <c r="AG345" s="46">
        <v>5.768571606220486E-4</v>
      </c>
      <c r="AH345" s="46">
        <v>6.1694263247553027E-4</v>
      </c>
      <c r="AI345" s="46">
        <v>6.5702810432901205E-4</v>
      </c>
      <c r="AJ345" s="46">
        <v>6.971135761824935E-4</v>
      </c>
      <c r="AK345" s="46">
        <v>8.4747809917071065E-3</v>
      </c>
      <c r="AL345" s="45">
        <v>8.4747809917071048E-3</v>
      </c>
      <c r="AM345" s="45">
        <v>7.5493184947319304E-5</v>
      </c>
      <c r="AN345" s="45">
        <v>1.6631434554833455E-4</v>
      </c>
      <c r="AO345" s="45">
        <v>2.7265507918329833E-4</v>
      </c>
      <c r="AP345" s="45">
        <v>3.9143459453684165E-4</v>
      </c>
      <c r="AQ345" s="45">
        <v>5.3785201961737686E-4</v>
      </c>
      <c r="AR345" s="45">
        <v>7.0983179155820577E-4</v>
      </c>
      <c r="AS345" s="45">
        <v>9.3956292676939572E-4</v>
      </c>
      <c r="AT345" s="45">
        <v>1.4032891274816772E-3</v>
      </c>
      <c r="AU345" s="45">
        <v>1.9696873861672821E-3</v>
      </c>
      <c r="AV345" s="45">
        <v>2.5408540545287087E-3</v>
      </c>
      <c r="AW345" s="45">
        <v>3.1360902403555582E-3</v>
      </c>
      <c r="AX345" s="45">
        <v>3.7872488916403687E-3</v>
      </c>
      <c r="AY345" s="45">
        <v>4.3507272081801402E-3</v>
      </c>
      <c r="AZ345" s="45">
        <v>4.893383229350734E-3</v>
      </c>
      <c r="BA345" s="45">
        <v>5.3900678293294533E-3</v>
      </c>
      <c r="BB345" s="45">
        <v>5.9268395180980208E-3</v>
      </c>
      <c r="BC345" s="45">
        <v>6.5036966787200695E-3</v>
      </c>
      <c r="BD345" s="45">
        <v>7.1206393111955995E-3</v>
      </c>
      <c r="BE345" s="45">
        <v>7.7776674155246115E-3</v>
      </c>
      <c r="BF345" s="45">
        <v>8.4747809917071048E-3</v>
      </c>
    </row>
    <row r="346" spans="1:58" ht="13.5" thickBot="1" x14ac:dyDescent="0.25">
      <c r="A346" s="6" t="s">
        <v>1352</v>
      </c>
      <c r="B346" s="6" t="s">
        <v>1351</v>
      </c>
      <c r="C346" s="6" t="s">
        <v>353</v>
      </c>
      <c r="D346" s="6" t="s">
        <v>1352</v>
      </c>
      <c r="E346" s="6">
        <v>21.029676641833419</v>
      </c>
      <c r="F346" s="6" t="s">
        <v>25</v>
      </c>
      <c r="G346" s="21" t="s">
        <v>1178</v>
      </c>
      <c r="H346" s="21" t="s">
        <v>1172</v>
      </c>
      <c r="I346" s="21" t="s">
        <v>1215</v>
      </c>
      <c r="J346" s="21" t="s">
        <v>240</v>
      </c>
      <c r="K346" s="21" t="s">
        <v>273</v>
      </c>
      <c r="L346" s="21" t="s">
        <v>368</v>
      </c>
      <c r="M346" s="3">
        <v>11.24007374651206</v>
      </c>
      <c r="N346" s="3">
        <v>21.029676641833419</v>
      </c>
      <c r="O346" s="21" t="s">
        <v>1457</v>
      </c>
      <c r="P346" s="21" t="s">
        <v>1468</v>
      </c>
      <c r="Q346" s="46">
        <v>8.5856573493463359E-4</v>
      </c>
      <c r="R346" s="46">
        <v>8.5428862546016264E-4</v>
      </c>
      <c r="S346" s="46">
        <v>8.9568496833140204E-4</v>
      </c>
      <c r="T346" s="46">
        <v>8.1741695709755221E-4</v>
      </c>
      <c r="U346" s="46">
        <v>8.8032824610542726E-4</v>
      </c>
      <c r="V346" s="46">
        <v>1.0450303858397087E-3</v>
      </c>
      <c r="W346" s="46">
        <v>1.4042101072265806E-3</v>
      </c>
      <c r="X346" s="46">
        <v>1.7322073016034856E-3</v>
      </c>
      <c r="Y346" s="46">
        <v>2.1165953993674382E-3</v>
      </c>
      <c r="Z346" s="46">
        <v>1.9157704488335877E-3</v>
      </c>
      <c r="AA346" s="46">
        <v>1.8121096075674023E-3</v>
      </c>
      <c r="AB346" s="46">
        <v>1.8383643772839748E-3</v>
      </c>
      <c r="AC346" s="46">
        <v>1.7071792501116962E-3</v>
      </c>
      <c r="AD346" s="46">
        <v>1.5366728677924974E-3</v>
      </c>
      <c r="AE346" s="46">
        <v>1.3769468850815215E-3</v>
      </c>
      <c r="AF346" s="46">
        <v>1.4168276313426954E-3</v>
      </c>
      <c r="AG346" s="46">
        <v>1.456703787359701E-3</v>
      </c>
      <c r="AH346" s="46">
        <v>1.4965799433767062E-3</v>
      </c>
      <c r="AI346" s="46">
        <v>1.5364560993937114E-3</v>
      </c>
      <c r="AJ346" s="46">
        <v>1.576332255410717E-3</v>
      </c>
      <c r="AK346" s="46">
        <v>2.8274270879520596E-2</v>
      </c>
      <c r="AL346" s="45">
        <v>2.8274270879520599E-2</v>
      </c>
      <c r="AM346" s="45">
        <v>8.5856573493463359E-4</v>
      </c>
      <c r="AN346" s="45">
        <v>1.7128543603947962E-3</v>
      </c>
      <c r="AO346" s="45">
        <v>2.6085393287261982E-3</v>
      </c>
      <c r="AP346" s="45">
        <v>3.4259562858237505E-3</v>
      </c>
      <c r="AQ346" s="45">
        <v>4.3062845319291774E-3</v>
      </c>
      <c r="AR346" s="45">
        <v>5.3513149177688863E-3</v>
      </c>
      <c r="AS346" s="45">
        <v>6.7555250249954667E-3</v>
      </c>
      <c r="AT346" s="45">
        <v>8.4877323265989523E-3</v>
      </c>
      <c r="AU346" s="45">
        <v>1.0604327725966391E-2</v>
      </c>
      <c r="AV346" s="45">
        <v>1.2520098174799979E-2</v>
      </c>
      <c r="AW346" s="45">
        <v>1.4332207782367381E-2</v>
      </c>
      <c r="AX346" s="45">
        <v>1.6170572159651356E-2</v>
      </c>
      <c r="AY346" s="45">
        <v>1.7877751409763051E-2</v>
      </c>
      <c r="AZ346" s="45">
        <v>1.9414424277555548E-2</v>
      </c>
      <c r="BA346" s="45">
        <v>2.079137116263707E-2</v>
      </c>
      <c r="BB346" s="45">
        <v>2.2208198793979766E-2</v>
      </c>
      <c r="BC346" s="45">
        <v>2.3664902581339468E-2</v>
      </c>
      <c r="BD346" s="45">
        <v>2.5161482524716172E-2</v>
      </c>
      <c r="BE346" s="45">
        <v>2.6697938624109883E-2</v>
      </c>
      <c r="BF346" s="45">
        <v>2.8274270879520599E-2</v>
      </c>
    </row>
    <row r="347" spans="1:58" ht="13.5" thickBot="1" x14ac:dyDescent="0.25">
      <c r="A347" s="6" t="s">
        <v>1352</v>
      </c>
      <c r="B347" s="6" t="s">
        <v>1351</v>
      </c>
      <c r="C347" s="6" t="s">
        <v>353</v>
      </c>
      <c r="D347" s="6" t="s">
        <v>1352</v>
      </c>
      <c r="E347" s="6">
        <v>22.395379327559887</v>
      </c>
      <c r="F347" s="6" t="s">
        <v>25</v>
      </c>
      <c r="G347" s="21" t="s">
        <v>1178</v>
      </c>
      <c r="H347" s="21" t="s">
        <v>1172</v>
      </c>
      <c r="I347" s="21" t="s">
        <v>1215</v>
      </c>
      <c r="J347" s="21" t="s">
        <v>240</v>
      </c>
      <c r="K347" s="21" t="s">
        <v>275</v>
      </c>
      <c r="L347" s="21" t="s">
        <v>369</v>
      </c>
      <c r="M347" s="3">
        <v>12.873560246378583</v>
      </c>
      <c r="N347" s="3">
        <v>22.395379327559887</v>
      </c>
      <c r="O347" s="21" t="s">
        <v>1457</v>
      </c>
      <c r="P347" s="21" t="s">
        <v>1468</v>
      </c>
      <c r="Q347" s="46">
        <v>1.7735434774330259E-4</v>
      </c>
      <c r="R347" s="46">
        <v>2.0192587441330377E-4</v>
      </c>
      <c r="S347" s="46">
        <v>2.1367984036729394E-4</v>
      </c>
      <c r="T347" s="46">
        <v>2.1459587782976229E-4</v>
      </c>
      <c r="U347" s="46">
        <v>2.4398766187206649E-4</v>
      </c>
      <c r="V347" s="46">
        <v>2.767616556462525E-4</v>
      </c>
      <c r="W347" s="46">
        <v>3.3449530035726979E-4</v>
      </c>
      <c r="X347" s="46">
        <v>4.3245033832542559E-4</v>
      </c>
      <c r="Y347" s="46">
        <v>4.90072434323578E-4</v>
      </c>
      <c r="Z347" s="46">
        <v>4.394770541558479E-4</v>
      </c>
      <c r="AA347" s="46">
        <v>4.5909955225436472E-4</v>
      </c>
      <c r="AB347" s="46">
        <v>4.5212662032426571E-4</v>
      </c>
      <c r="AC347" s="46">
        <v>4.1682521081232469E-4</v>
      </c>
      <c r="AD347" s="46">
        <v>4.0450966464805269E-4</v>
      </c>
      <c r="AE347" s="46">
        <v>3.8328514917744804E-4</v>
      </c>
      <c r="AF347" s="46">
        <v>3.7346230928410725E-4</v>
      </c>
      <c r="AG347" s="46">
        <v>3.636382132923103E-4</v>
      </c>
      <c r="AH347" s="46">
        <v>3.5381411730051342E-4</v>
      </c>
      <c r="AI347" s="46">
        <v>3.4399002130871637E-4</v>
      </c>
      <c r="AJ347" s="46">
        <v>3.3416592531691948E-4</v>
      </c>
      <c r="AK347" s="46">
        <v>6.9097171687531236E-3</v>
      </c>
      <c r="AL347" s="45">
        <v>6.9097171687531236E-3</v>
      </c>
      <c r="AM347" s="45">
        <v>1.7735434774330259E-4</v>
      </c>
      <c r="AN347" s="45">
        <v>3.7928022215660633E-4</v>
      </c>
      <c r="AO347" s="45">
        <v>5.9296006252390024E-4</v>
      </c>
      <c r="AP347" s="45">
        <v>8.0755594035366251E-4</v>
      </c>
      <c r="AQ347" s="45">
        <v>1.051543602225729E-3</v>
      </c>
      <c r="AR347" s="45">
        <v>1.3283052578719815E-3</v>
      </c>
      <c r="AS347" s="45">
        <v>1.6628005582292513E-3</v>
      </c>
      <c r="AT347" s="45">
        <v>2.0952508965546767E-3</v>
      </c>
      <c r="AU347" s="45">
        <v>2.585323330878255E-3</v>
      </c>
      <c r="AV347" s="45">
        <v>3.0248003850341029E-3</v>
      </c>
      <c r="AW347" s="45">
        <v>3.4838999372884677E-3</v>
      </c>
      <c r="AX347" s="45">
        <v>3.9360265576127334E-3</v>
      </c>
      <c r="AY347" s="45">
        <v>4.3528517684250584E-3</v>
      </c>
      <c r="AZ347" s="45">
        <v>4.7573614330731111E-3</v>
      </c>
      <c r="BA347" s="45">
        <v>5.140646582250559E-3</v>
      </c>
      <c r="BB347" s="45">
        <v>5.5141088915346666E-3</v>
      </c>
      <c r="BC347" s="45">
        <v>5.877747104826977E-3</v>
      </c>
      <c r="BD347" s="45">
        <v>6.2315612221274901E-3</v>
      </c>
      <c r="BE347" s="45">
        <v>6.5755512434362067E-3</v>
      </c>
      <c r="BF347" s="45">
        <v>6.9097171687531236E-3</v>
      </c>
    </row>
    <row r="348" spans="1:58" ht="13.5" thickBot="1" x14ac:dyDescent="0.25">
      <c r="A348" s="6" t="s">
        <v>1352</v>
      </c>
      <c r="B348" s="6" t="s">
        <v>1351</v>
      </c>
      <c r="C348" s="6" t="s">
        <v>353</v>
      </c>
      <c r="D348" s="6" t="s">
        <v>1352</v>
      </c>
      <c r="E348" s="6">
        <v>20.115270098313502</v>
      </c>
      <c r="F348" s="6" t="s">
        <v>25</v>
      </c>
      <c r="G348" s="21" t="s">
        <v>1178</v>
      </c>
      <c r="H348" s="21" t="s">
        <v>1172</v>
      </c>
      <c r="I348" s="21" t="s">
        <v>1215</v>
      </c>
      <c r="J348" s="21" t="s">
        <v>240</v>
      </c>
      <c r="K348" s="21" t="s">
        <v>277</v>
      </c>
      <c r="L348" s="21" t="s">
        <v>370</v>
      </c>
      <c r="M348" s="3">
        <v>10.465783851791715</v>
      </c>
      <c r="N348" s="3">
        <v>20.115270098313502</v>
      </c>
      <c r="O348" s="21" t="s">
        <v>1453</v>
      </c>
      <c r="P348" s="21" t="s">
        <v>1469</v>
      </c>
      <c r="Q348" s="46">
        <v>9.7812559534896353E-4</v>
      </c>
      <c r="R348" s="46">
        <v>1.1375792290160502E-3</v>
      </c>
      <c r="S348" s="46">
        <v>5.9131167373111849E-4</v>
      </c>
      <c r="T348" s="46">
        <v>9.317042138033948E-4</v>
      </c>
      <c r="U348" s="46">
        <v>1.9277279422564588E-3</v>
      </c>
      <c r="V348" s="46">
        <v>2.8088364250748576E-3</v>
      </c>
      <c r="W348" s="46">
        <v>3.7537126767999349E-3</v>
      </c>
      <c r="X348" s="46">
        <v>4.3106268400542056E-3</v>
      </c>
      <c r="Y348" s="46">
        <v>6.2929053259005848E-3</v>
      </c>
      <c r="Z348" s="46">
        <v>6.9042778496836458E-3</v>
      </c>
      <c r="AA348" s="46">
        <v>7.2495010399779378E-3</v>
      </c>
      <c r="AB348" s="46">
        <v>7.7917126439105804E-3</v>
      </c>
      <c r="AC348" s="46">
        <v>6.8307321315482601E-3</v>
      </c>
      <c r="AD348" s="46">
        <v>6.9393263973955288E-3</v>
      </c>
      <c r="AE348" s="46">
        <v>7.0595261043853441E-3</v>
      </c>
      <c r="AF348" s="46">
        <v>6.0969912923309541E-3</v>
      </c>
      <c r="AG348" s="46">
        <v>5.134434265988622E-3</v>
      </c>
      <c r="AH348" s="46">
        <v>4.1718772396462864E-3</v>
      </c>
      <c r="AI348" s="46">
        <v>3.2093202133039529E-3</v>
      </c>
      <c r="AJ348" s="46">
        <v>2.2467631869616199E-3</v>
      </c>
      <c r="AK348" s="46">
        <v>8.6366992287118305E-2</v>
      </c>
      <c r="AL348" s="45">
        <v>8.6366992287118319E-2</v>
      </c>
      <c r="AM348" s="45">
        <v>9.7812559534896353E-4</v>
      </c>
      <c r="AN348" s="45">
        <v>2.1157048243650137E-3</v>
      </c>
      <c r="AO348" s="45">
        <v>2.7070164980961321E-3</v>
      </c>
      <c r="AP348" s="45">
        <v>3.638720711899527E-3</v>
      </c>
      <c r="AQ348" s="45">
        <v>5.5664486541559862E-3</v>
      </c>
      <c r="AR348" s="45">
        <v>8.3752850792308438E-3</v>
      </c>
      <c r="AS348" s="45">
        <v>1.2128997756030779E-2</v>
      </c>
      <c r="AT348" s="45">
        <v>1.6439624596084983E-2</v>
      </c>
      <c r="AU348" s="45">
        <v>2.2732529921985569E-2</v>
      </c>
      <c r="AV348" s="45">
        <v>2.9636807771669216E-2</v>
      </c>
      <c r="AW348" s="45">
        <v>3.6886308811647152E-2</v>
      </c>
      <c r="AX348" s="45">
        <v>4.4678021455557729E-2</v>
      </c>
      <c r="AY348" s="45">
        <v>5.1508753587105986E-2</v>
      </c>
      <c r="AZ348" s="45">
        <v>5.8448079984501515E-2</v>
      </c>
      <c r="BA348" s="45">
        <v>6.5507606088886866E-2</v>
      </c>
      <c r="BB348" s="45">
        <v>7.1604597381217827E-2</v>
      </c>
      <c r="BC348" s="45">
        <v>7.6739031647206454E-2</v>
      </c>
      <c r="BD348" s="45">
        <v>8.0910908886852734E-2</v>
      </c>
      <c r="BE348" s="45">
        <v>8.4120229100156693E-2</v>
      </c>
      <c r="BF348" s="45">
        <v>8.6366992287118319E-2</v>
      </c>
    </row>
    <row r="349" spans="1:58" ht="13.5" thickBot="1" x14ac:dyDescent="0.25">
      <c r="A349" s="6" t="s">
        <v>1352</v>
      </c>
      <c r="B349" s="6" t="s">
        <v>1351</v>
      </c>
      <c r="C349" s="6" t="s">
        <v>353</v>
      </c>
      <c r="D349" s="6" t="s">
        <v>1352</v>
      </c>
      <c r="E349" s="6">
        <v>20.824572798508914</v>
      </c>
      <c r="F349" s="6" t="s">
        <v>25</v>
      </c>
      <c r="G349" s="21" t="s">
        <v>1178</v>
      </c>
      <c r="H349" s="21" t="s">
        <v>1172</v>
      </c>
      <c r="I349" s="21" t="s">
        <v>1215</v>
      </c>
      <c r="J349" s="21" t="s">
        <v>240</v>
      </c>
      <c r="K349" s="21" t="s">
        <v>279</v>
      </c>
      <c r="L349" s="21" t="s">
        <v>371</v>
      </c>
      <c r="M349" s="3">
        <v>11.322534072111214</v>
      </c>
      <c r="N349" s="3">
        <v>20.824572798508914</v>
      </c>
      <c r="O349" s="21" t="s">
        <v>1453</v>
      </c>
      <c r="P349" s="21" t="s">
        <v>1469</v>
      </c>
      <c r="Q349" s="46">
        <v>1.9987149942372784E-3</v>
      </c>
      <c r="R349" s="46">
        <v>2.7977579692156774E-3</v>
      </c>
      <c r="S349" s="46">
        <v>3.2703085232461174E-3</v>
      </c>
      <c r="T349" s="46">
        <v>4.0745914552760215E-3</v>
      </c>
      <c r="U349" s="46">
        <v>4.7366700280647702E-3</v>
      </c>
      <c r="V349" s="46">
        <v>4.8813263975688737E-3</v>
      </c>
      <c r="W349" s="46">
        <v>5.6976278714642933E-3</v>
      </c>
      <c r="X349" s="46">
        <v>6.2557359445495593E-3</v>
      </c>
      <c r="Y349" s="46">
        <v>6.7263422720894098E-3</v>
      </c>
      <c r="Z349" s="46">
        <v>6.2988327796193152E-3</v>
      </c>
      <c r="AA349" s="46">
        <v>6.7697097368218297E-3</v>
      </c>
      <c r="AB349" s="46">
        <v>6.2606117027181277E-3</v>
      </c>
      <c r="AC349" s="46">
        <v>6.4170981158606002E-3</v>
      </c>
      <c r="AD349" s="46">
        <v>6.3592251100176968E-3</v>
      </c>
      <c r="AE349" s="46">
        <v>5.7023151878324799E-3</v>
      </c>
      <c r="AF349" s="46">
        <v>5.7620839128111837E-3</v>
      </c>
      <c r="AG349" s="46">
        <v>5.8218338408593581E-3</v>
      </c>
      <c r="AH349" s="46">
        <v>5.8815837689075359E-3</v>
      </c>
      <c r="AI349" s="46">
        <v>5.9413336969557145E-3</v>
      </c>
      <c r="AJ349" s="46">
        <v>6.0010836250038906E-3</v>
      </c>
      <c r="AK349" s="46">
        <v>0.10765478693311972</v>
      </c>
      <c r="AL349" s="45">
        <v>0.10765478693311974</v>
      </c>
      <c r="AM349" s="45">
        <v>1.9987149942372784E-3</v>
      </c>
      <c r="AN349" s="45">
        <v>4.7964729634529558E-3</v>
      </c>
      <c r="AO349" s="45">
        <v>8.0667814866990737E-3</v>
      </c>
      <c r="AP349" s="45">
        <v>1.2141372941975096E-2</v>
      </c>
      <c r="AQ349" s="45">
        <v>1.6878042970039867E-2</v>
      </c>
      <c r="AR349" s="45">
        <v>2.1759369367608743E-2</v>
      </c>
      <c r="AS349" s="45">
        <v>2.7456997239073036E-2</v>
      </c>
      <c r="AT349" s="45">
        <v>3.3712733183622598E-2</v>
      </c>
      <c r="AU349" s="45">
        <v>4.0439075455712008E-2</v>
      </c>
      <c r="AV349" s="45">
        <v>4.6737908235331325E-2</v>
      </c>
      <c r="AW349" s="45">
        <v>5.3507617972153157E-2</v>
      </c>
      <c r="AX349" s="45">
        <v>5.9768229674871283E-2</v>
      </c>
      <c r="AY349" s="45">
        <v>6.6185327790731885E-2</v>
      </c>
      <c r="AZ349" s="45">
        <v>7.2544552900749584E-2</v>
      </c>
      <c r="BA349" s="45">
        <v>7.8246868088582069E-2</v>
      </c>
      <c r="BB349" s="45">
        <v>8.4008952001393258E-2</v>
      </c>
      <c r="BC349" s="45">
        <v>8.9830785842252611E-2</v>
      </c>
      <c r="BD349" s="45">
        <v>9.5712369611160142E-2</v>
      </c>
      <c r="BE349" s="45">
        <v>0.10165370330811585</v>
      </c>
      <c r="BF349" s="45">
        <v>0.10765478693311974</v>
      </c>
    </row>
    <row r="350" spans="1:58" ht="13.5" thickBot="1" x14ac:dyDescent="0.25">
      <c r="A350" s="6" t="s">
        <v>1137</v>
      </c>
      <c r="B350" s="6" t="s">
        <v>1141</v>
      </c>
      <c r="C350" s="6" t="s">
        <v>353</v>
      </c>
      <c r="D350" s="6" t="s">
        <v>1137</v>
      </c>
      <c r="E350" s="6">
        <v>16.572417473601611</v>
      </c>
      <c r="F350" s="6" t="s">
        <v>25</v>
      </c>
      <c r="G350" s="21" t="s">
        <v>1178</v>
      </c>
      <c r="H350" s="21" t="s">
        <v>1174</v>
      </c>
      <c r="I350" s="21" t="s">
        <v>1216</v>
      </c>
      <c r="J350" s="21" t="s">
        <v>240</v>
      </c>
      <c r="K350" s="21" t="s">
        <v>245</v>
      </c>
      <c r="L350" s="21" t="s">
        <v>1217</v>
      </c>
      <c r="M350" s="3">
        <v>8.0073802275431056</v>
      </c>
      <c r="N350" s="3">
        <v>16.572417473601611</v>
      </c>
      <c r="O350" s="21" t="s">
        <v>1453</v>
      </c>
      <c r="P350" s="21" t="s">
        <v>1453</v>
      </c>
      <c r="Q350" s="46">
        <v>4.1248566284647008E-2</v>
      </c>
      <c r="R350" s="46">
        <v>5.0471114468777639E-2</v>
      </c>
      <c r="S350" s="46">
        <v>5.7767616408004999E-2</v>
      </c>
      <c r="T350" s="46">
        <v>6.3528082069774838E-2</v>
      </c>
      <c r="U350" s="46">
        <v>6.8063582869499401E-2</v>
      </c>
      <c r="V350" s="46">
        <v>7.1622228835092963E-2</v>
      </c>
      <c r="W350" s="46">
        <v>7.4401911993400474E-2</v>
      </c>
      <c r="X350" s="46">
        <v>7.6560470495208172E-2</v>
      </c>
      <c r="Y350" s="46">
        <v>7.8223795521347367E-2</v>
      </c>
      <c r="Z350" s="46">
        <v>7.9492297350998095E-2</v>
      </c>
      <c r="AA350" s="46">
        <v>8.0446062697763207E-2</v>
      </c>
      <c r="AB350" s="46">
        <v>8.1148968200916452E-2</v>
      </c>
      <c r="AC350" s="46">
        <v>8.0879120142937563E-2</v>
      </c>
      <c r="AD350" s="46">
        <v>8.060580216068329E-2</v>
      </c>
      <c r="AE350" s="46">
        <v>8.0331742035496465E-2</v>
      </c>
      <c r="AF350" s="46">
        <v>8.0057961269443936E-2</v>
      </c>
      <c r="AG350" s="46">
        <v>7.9783918228673423E-2</v>
      </c>
      <c r="AH350" s="46">
        <v>7.9509875187902868E-2</v>
      </c>
      <c r="AI350" s="46">
        <v>7.923583214713234E-2</v>
      </c>
      <c r="AJ350" s="46">
        <v>7.8961789106361827E-2</v>
      </c>
      <c r="AK350" s="46">
        <v>1.4043339901231571</v>
      </c>
      <c r="AL350" s="45">
        <v>1.4043339901231571</v>
      </c>
      <c r="AM350" s="45">
        <v>4.1248566284647008E-2</v>
      </c>
      <c r="AN350" s="45">
        <v>9.1719680753424654E-2</v>
      </c>
      <c r="AO350" s="45">
        <v>0.14948729716142967</v>
      </c>
      <c r="AP350" s="45">
        <v>0.2130153792312045</v>
      </c>
      <c r="AQ350" s="45">
        <v>0.28107896210070393</v>
      </c>
      <c r="AR350" s="45">
        <v>0.35270119093579688</v>
      </c>
      <c r="AS350" s="45">
        <v>0.42710310292919734</v>
      </c>
      <c r="AT350" s="45">
        <v>0.50366357342440549</v>
      </c>
      <c r="AU350" s="45">
        <v>0.58188736894575288</v>
      </c>
      <c r="AV350" s="45">
        <v>0.66137966629675093</v>
      </c>
      <c r="AW350" s="45">
        <v>0.74182572899451416</v>
      </c>
      <c r="AX350" s="45">
        <v>0.82297469719543059</v>
      </c>
      <c r="AY350" s="45">
        <v>0.90385381733836812</v>
      </c>
      <c r="AZ350" s="45">
        <v>0.98445961949905136</v>
      </c>
      <c r="BA350" s="45">
        <v>1.0647913615345479</v>
      </c>
      <c r="BB350" s="45">
        <v>1.1448493228039918</v>
      </c>
      <c r="BC350" s="45">
        <v>1.2246332410326652</v>
      </c>
      <c r="BD350" s="45">
        <v>1.3041431162205681</v>
      </c>
      <c r="BE350" s="45">
        <v>1.3833789483677004</v>
      </c>
      <c r="BF350" s="45">
        <v>1.4043339901231571</v>
      </c>
    </row>
    <row r="351" spans="1:58" ht="13.5" thickBot="1" x14ac:dyDescent="0.25">
      <c r="A351" s="6" t="s">
        <v>1137</v>
      </c>
      <c r="B351" s="6" t="s">
        <v>1141</v>
      </c>
      <c r="C351" s="6" t="s">
        <v>353</v>
      </c>
      <c r="D351" s="6" t="s">
        <v>1137</v>
      </c>
      <c r="E351" s="6">
        <v>16.5724174736016</v>
      </c>
      <c r="F351" s="6" t="s">
        <v>25</v>
      </c>
      <c r="G351" s="21" t="s">
        <v>1178</v>
      </c>
      <c r="H351" s="21" t="s">
        <v>1174</v>
      </c>
      <c r="I351" s="21" t="s">
        <v>1216</v>
      </c>
      <c r="J351" s="21" t="s">
        <v>240</v>
      </c>
      <c r="K351" s="21" t="s">
        <v>247</v>
      </c>
      <c r="L351" s="21" t="s">
        <v>1218</v>
      </c>
      <c r="M351" s="3">
        <v>8.0073802275431021</v>
      </c>
      <c r="N351" s="3">
        <v>16.5724174736016</v>
      </c>
      <c r="O351" s="21" t="s">
        <v>1453</v>
      </c>
      <c r="P351" s="21" t="s">
        <v>1453</v>
      </c>
      <c r="Q351" s="46">
        <v>1.70305594683275E-3</v>
      </c>
      <c r="R351" s="46">
        <v>2.0838331942538628E-3</v>
      </c>
      <c r="S351" s="46">
        <v>2.3850885380863351E-3</v>
      </c>
      <c r="T351" s="46">
        <v>2.6229245693826383E-3</v>
      </c>
      <c r="U351" s="46">
        <v>2.8101846926929267E-3</v>
      </c>
      <c r="V351" s="46">
        <v>2.9571127854793257E-3</v>
      </c>
      <c r="W351" s="46">
        <v>3.0718793424645671E-3</v>
      </c>
      <c r="X351" s="46">
        <v>3.1610011283642677E-3</v>
      </c>
      <c r="Y351" s="46">
        <v>3.2296758929059991E-3</v>
      </c>
      <c r="Z351" s="46">
        <v>3.2820493395282879E-3</v>
      </c>
      <c r="AA351" s="46">
        <v>3.3214280596147575E-3</v>
      </c>
      <c r="AB351" s="46">
        <v>3.350449368839077E-3</v>
      </c>
      <c r="AC351" s="46">
        <v>3.3393079794217869E-3</v>
      </c>
      <c r="AD351" s="46">
        <v>3.328023325020895E-3</v>
      </c>
      <c r="AE351" s="46">
        <v>3.3167080292899297E-3</v>
      </c>
      <c r="AF351" s="46">
        <v>3.3054042676382736E-3</v>
      </c>
      <c r="AG351" s="46">
        <v>3.2940896772825335E-3</v>
      </c>
      <c r="AH351" s="46">
        <v>3.2827750869267929E-3</v>
      </c>
      <c r="AI351" s="46">
        <v>3.2714604965710546E-3</v>
      </c>
      <c r="AJ351" s="46">
        <v>3.2601459062153132E-3</v>
      </c>
      <c r="AK351" s="46">
        <v>5.7981635936490701E-2</v>
      </c>
      <c r="AL351" s="45">
        <v>5.7981635936490701E-2</v>
      </c>
      <c r="AM351" s="45">
        <v>1.70305594683275E-3</v>
      </c>
      <c r="AN351" s="45">
        <v>3.7868891410866128E-3</v>
      </c>
      <c r="AO351" s="45">
        <v>6.1719776791729474E-3</v>
      </c>
      <c r="AP351" s="45">
        <v>8.7949022485555861E-3</v>
      </c>
      <c r="AQ351" s="45">
        <v>1.1605086941248514E-2</v>
      </c>
      <c r="AR351" s="45">
        <v>1.4562199726727839E-2</v>
      </c>
      <c r="AS351" s="45">
        <v>1.7634079069192406E-2</v>
      </c>
      <c r="AT351" s="45">
        <v>2.0795080197556673E-2</v>
      </c>
      <c r="AU351" s="45">
        <v>2.4024756090462673E-2</v>
      </c>
      <c r="AV351" s="45">
        <v>2.7306805429990963E-2</v>
      </c>
      <c r="AW351" s="45">
        <v>3.0628233489605722E-2</v>
      </c>
      <c r="AX351" s="45">
        <v>3.3978682858444798E-2</v>
      </c>
      <c r="AY351" s="45">
        <v>3.7317990837866584E-2</v>
      </c>
      <c r="AZ351" s="45">
        <v>4.0646014162887475E-2</v>
      </c>
      <c r="BA351" s="45">
        <v>4.3962722192177409E-2</v>
      </c>
      <c r="BB351" s="45">
        <v>4.7268126459815679E-2</v>
      </c>
      <c r="BC351" s="45">
        <v>5.0562216137098215E-2</v>
      </c>
      <c r="BD351" s="45">
        <v>5.3844991224025009E-2</v>
      </c>
      <c r="BE351" s="45">
        <v>5.7116451720596061E-2</v>
      </c>
      <c r="BF351" s="45">
        <v>5.7981635936490701E-2</v>
      </c>
    </row>
    <row r="352" spans="1:58" ht="13.5" thickBot="1" x14ac:dyDescent="0.25">
      <c r="A352" s="6" t="s">
        <v>1350</v>
      </c>
      <c r="B352" s="6" t="s">
        <v>1350</v>
      </c>
      <c r="C352" s="6" t="s">
        <v>353</v>
      </c>
      <c r="D352" s="6" t="s">
        <v>1350</v>
      </c>
      <c r="E352" s="6">
        <v>0</v>
      </c>
      <c r="F352" s="6" t="s">
        <v>25</v>
      </c>
      <c r="G352" s="21" t="s">
        <v>1178</v>
      </c>
      <c r="H352" s="21" t="s">
        <v>1174</v>
      </c>
      <c r="I352" s="21" t="s">
        <v>1216</v>
      </c>
      <c r="J352" s="21" t="s">
        <v>240</v>
      </c>
      <c r="K352" s="21" t="s">
        <v>249</v>
      </c>
      <c r="L352" s="21" t="s">
        <v>1219</v>
      </c>
      <c r="M352" s="3">
        <v>0</v>
      </c>
      <c r="N352" s="3">
        <v>0</v>
      </c>
      <c r="O352" s="21" t="s">
        <v>1453</v>
      </c>
      <c r="P352" s="21" t="s">
        <v>1453</v>
      </c>
      <c r="Q352" s="46">
        <v>0</v>
      </c>
      <c r="R352" s="46">
        <v>0</v>
      </c>
      <c r="S352" s="46">
        <v>0</v>
      </c>
      <c r="T352" s="46">
        <v>0</v>
      </c>
      <c r="U352" s="46">
        <v>0</v>
      </c>
      <c r="V352" s="46">
        <v>0</v>
      </c>
      <c r="W352" s="46">
        <v>0</v>
      </c>
      <c r="X352" s="46">
        <v>0</v>
      </c>
      <c r="Y352" s="46">
        <v>0</v>
      </c>
      <c r="Z352" s="46">
        <v>0</v>
      </c>
      <c r="AA352" s="46">
        <v>0</v>
      </c>
      <c r="AB352" s="46">
        <v>0</v>
      </c>
      <c r="AC352" s="46">
        <v>0</v>
      </c>
      <c r="AD352" s="46">
        <v>0</v>
      </c>
      <c r="AE352" s="46">
        <v>0</v>
      </c>
      <c r="AF352" s="46">
        <v>0</v>
      </c>
      <c r="AG352" s="46">
        <v>0</v>
      </c>
      <c r="AH352" s="46">
        <v>0</v>
      </c>
      <c r="AI352" s="46">
        <v>0</v>
      </c>
      <c r="AJ352" s="46">
        <v>0</v>
      </c>
      <c r="AK352" s="46">
        <v>0</v>
      </c>
      <c r="AL352" s="45">
        <v>0</v>
      </c>
      <c r="AM352" s="45">
        <v>0</v>
      </c>
      <c r="AN352" s="45">
        <v>0</v>
      </c>
      <c r="AO352" s="45">
        <v>0</v>
      </c>
      <c r="AP352" s="45">
        <v>0</v>
      </c>
      <c r="AQ352" s="45">
        <v>0</v>
      </c>
      <c r="AR352" s="45">
        <v>0</v>
      </c>
      <c r="AS352" s="45">
        <v>0</v>
      </c>
      <c r="AT352" s="45">
        <v>0</v>
      </c>
      <c r="AU352" s="45">
        <v>0</v>
      </c>
      <c r="AV352" s="45">
        <v>0</v>
      </c>
      <c r="AW352" s="45">
        <v>0</v>
      </c>
      <c r="AX352" s="45">
        <v>0</v>
      </c>
      <c r="AY352" s="45">
        <v>0</v>
      </c>
      <c r="AZ352" s="45">
        <v>0</v>
      </c>
      <c r="BA352" s="45">
        <v>0</v>
      </c>
      <c r="BB352" s="45">
        <v>0</v>
      </c>
      <c r="BC352" s="45">
        <v>0</v>
      </c>
      <c r="BD352" s="45">
        <v>0</v>
      </c>
      <c r="BE352" s="45">
        <v>0</v>
      </c>
      <c r="BF352" s="45">
        <v>0</v>
      </c>
    </row>
    <row r="353" spans="1:58" ht="13.5" thickBot="1" x14ac:dyDescent="0.25">
      <c r="A353" s="6" t="s">
        <v>1137</v>
      </c>
      <c r="B353" s="6" t="s">
        <v>1141</v>
      </c>
      <c r="C353" s="6" t="s">
        <v>353</v>
      </c>
      <c r="D353" s="6" t="s">
        <v>1137</v>
      </c>
      <c r="E353" s="6">
        <v>17.183226326714767</v>
      </c>
      <c r="F353" s="6" t="s">
        <v>25</v>
      </c>
      <c r="G353" s="21" t="s">
        <v>1178</v>
      </c>
      <c r="H353" s="21" t="s">
        <v>1174</v>
      </c>
      <c r="I353" s="21" t="s">
        <v>1216</v>
      </c>
      <c r="J353" s="21" t="s">
        <v>240</v>
      </c>
      <c r="K353" s="21" t="s">
        <v>251</v>
      </c>
      <c r="L353" s="21" t="s">
        <v>1220</v>
      </c>
      <c r="M353" s="3">
        <v>8.8465294504008973</v>
      </c>
      <c r="N353" s="3">
        <v>17.183226326714767</v>
      </c>
      <c r="O353" s="21" t="s">
        <v>1453</v>
      </c>
      <c r="P353" s="21" t="s">
        <v>1453</v>
      </c>
      <c r="Q353" s="46">
        <v>3.4855699542322516E-4</v>
      </c>
      <c r="R353" s="46">
        <v>4.2503884858822246E-4</v>
      </c>
      <c r="S353" s="46">
        <v>4.8518058323678101E-4</v>
      </c>
      <c r="T353" s="46">
        <v>5.3231386126378292E-4</v>
      </c>
      <c r="U353" s="46">
        <v>5.6909173553920515E-4</v>
      </c>
      <c r="V353" s="46">
        <v>5.9762686906851092E-4</v>
      </c>
      <c r="W353" s="46">
        <v>6.1960160167411245E-4</v>
      </c>
      <c r="X353" s="46">
        <v>6.3635559829481171E-4</v>
      </c>
      <c r="Y353" s="46">
        <v>6.4895564507927331E-4</v>
      </c>
      <c r="Z353" s="46">
        <v>6.5825122941084297E-4</v>
      </c>
      <c r="AA353" s="46">
        <v>6.6491879939257537E-4</v>
      </c>
      <c r="AB353" s="46">
        <v>6.6949700856001795E-4</v>
      </c>
      <c r="AC353" s="46">
        <v>6.6606002182262617E-4</v>
      </c>
      <c r="AD353" s="46">
        <v>6.6260362566234279E-4</v>
      </c>
      <c r="AE353" s="46">
        <v>6.5915029445118008E-4</v>
      </c>
      <c r="AF353" s="46">
        <v>6.5570839603932261E-4</v>
      </c>
      <c r="AG353" s="46">
        <v>6.5226434796497286E-4</v>
      </c>
      <c r="AH353" s="46">
        <v>6.4882029989062279E-4</v>
      </c>
      <c r="AI353" s="46">
        <v>6.4537625181627304E-4</v>
      </c>
      <c r="AJ353" s="46">
        <v>6.4193220374192319E-4</v>
      </c>
      <c r="AK353" s="46">
        <v>1.1416752625186089E-2</v>
      </c>
      <c r="AL353" s="45">
        <v>1.1416752625186089E-2</v>
      </c>
      <c r="AM353" s="45">
        <v>3.4855699542322516E-4</v>
      </c>
      <c r="AN353" s="45">
        <v>7.7359584401144761E-4</v>
      </c>
      <c r="AO353" s="45">
        <v>1.2587764272482286E-3</v>
      </c>
      <c r="AP353" s="45">
        <v>1.7910902885120115E-3</v>
      </c>
      <c r="AQ353" s="45">
        <v>2.3601820240512165E-3</v>
      </c>
      <c r="AR353" s="45">
        <v>2.9578088931197276E-3</v>
      </c>
      <c r="AS353" s="45">
        <v>3.5774104947938401E-3</v>
      </c>
      <c r="AT353" s="45">
        <v>4.2137660930886521E-3</v>
      </c>
      <c r="AU353" s="45">
        <v>4.8627217381679256E-3</v>
      </c>
      <c r="AV353" s="45">
        <v>5.5209729675787687E-3</v>
      </c>
      <c r="AW353" s="45">
        <v>6.1858917669713439E-3</v>
      </c>
      <c r="AX353" s="45">
        <v>6.8553887755313618E-3</v>
      </c>
      <c r="AY353" s="45">
        <v>7.5214487973539884E-3</v>
      </c>
      <c r="AZ353" s="45">
        <v>8.184052423016331E-3</v>
      </c>
      <c r="BA353" s="45">
        <v>8.8432027174675104E-3</v>
      </c>
      <c r="BB353" s="45">
        <v>9.4989111135068329E-3</v>
      </c>
      <c r="BC353" s="45">
        <v>1.0151175461471805E-2</v>
      </c>
      <c r="BD353" s="45">
        <v>1.0799995761362428E-2</v>
      </c>
      <c r="BE353" s="45">
        <v>1.1416752625186089E-2</v>
      </c>
      <c r="BF353" s="45">
        <v>1.1416752625186089E-2</v>
      </c>
    </row>
    <row r="354" spans="1:58" ht="13.5" thickBot="1" x14ac:dyDescent="0.25">
      <c r="A354" s="6" t="s">
        <v>1350</v>
      </c>
      <c r="B354" s="6" t="s">
        <v>1350</v>
      </c>
      <c r="C354" s="6" t="s">
        <v>353</v>
      </c>
      <c r="D354" s="6" t="s">
        <v>1350</v>
      </c>
      <c r="E354" s="6">
        <v>0</v>
      </c>
      <c r="F354" s="6" t="s">
        <v>25</v>
      </c>
      <c r="G354" s="21" t="s">
        <v>1178</v>
      </c>
      <c r="H354" s="21" t="s">
        <v>1174</v>
      </c>
      <c r="I354" s="21" t="s">
        <v>1216</v>
      </c>
      <c r="J354" s="21" t="s">
        <v>240</v>
      </c>
      <c r="K354" s="21" t="s">
        <v>253</v>
      </c>
      <c r="L354" s="21" t="s">
        <v>1221</v>
      </c>
      <c r="M354" s="3">
        <v>0</v>
      </c>
      <c r="N354" s="3">
        <v>0</v>
      </c>
      <c r="O354" s="21" t="s">
        <v>1453</v>
      </c>
      <c r="P354" s="21" t="s">
        <v>1453</v>
      </c>
      <c r="Q354" s="46">
        <v>0</v>
      </c>
      <c r="R354" s="46">
        <v>0</v>
      </c>
      <c r="S354" s="46">
        <v>0</v>
      </c>
      <c r="T354" s="46">
        <v>0</v>
      </c>
      <c r="U354" s="46">
        <v>0</v>
      </c>
      <c r="V354" s="46">
        <v>0</v>
      </c>
      <c r="W354" s="46">
        <v>0</v>
      </c>
      <c r="X354" s="46">
        <v>0</v>
      </c>
      <c r="Y354" s="46">
        <v>0</v>
      </c>
      <c r="Z354" s="46">
        <v>0</v>
      </c>
      <c r="AA354" s="46">
        <v>0</v>
      </c>
      <c r="AB354" s="46">
        <v>0</v>
      </c>
      <c r="AC354" s="46">
        <v>0</v>
      </c>
      <c r="AD354" s="46">
        <v>0</v>
      </c>
      <c r="AE354" s="46">
        <v>0</v>
      </c>
      <c r="AF354" s="46">
        <v>0</v>
      </c>
      <c r="AG354" s="46">
        <v>0</v>
      </c>
      <c r="AH354" s="46">
        <v>0</v>
      </c>
      <c r="AI354" s="46">
        <v>0</v>
      </c>
      <c r="AJ354" s="46">
        <v>0</v>
      </c>
      <c r="AK354" s="46">
        <v>0</v>
      </c>
      <c r="AL354" s="45">
        <v>0</v>
      </c>
      <c r="AM354" s="45">
        <v>0</v>
      </c>
      <c r="AN354" s="45">
        <v>0</v>
      </c>
      <c r="AO354" s="45">
        <v>0</v>
      </c>
      <c r="AP354" s="45">
        <v>0</v>
      </c>
      <c r="AQ354" s="45">
        <v>0</v>
      </c>
      <c r="AR354" s="45">
        <v>0</v>
      </c>
      <c r="AS354" s="45">
        <v>0</v>
      </c>
      <c r="AT354" s="45">
        <v>0</v>
      </c>
      <c r="AU354" s="45">
        <v>0</v>
      </c>
      <c r="AV354" s="45">
        <v>0</v>
      </c>
      <c r="AW354" s="45">
        <v>0</v>
      </c>
      <c r="AX354" s="45">
        <v>0</v>
      </c>
      <c r="AY354" s="45">
        <v>0</v>
      </c>
      <c r="AZ354" s="45">
        <v>0</v>
      </c>
      <c r="BA354" s="45">
        <v>0</v>
      </c>
      <c r="BB354" s="45">
        <v>0</v>
      </c>
      <c r="BC354" s="45">
        <v>0</v>
      </c>
      <c r="BD354" s="45">
        <v>0</v>
      </c>
      <c r="BE354" s="45">
        <v>0</v>
      </c>
      <c r="BF354" s="45">
        <v>0</v>
      </c>
    </row>
    <row r="355" spans="1:58" ht="13.5" thickBot="1" x14ac:dyDescent="0.25">
      <c r="A355" s="6" t="s">
        <v>1350</v>
      </c>
      <c r="B355" s="6" t="s">
        <v>1350</v>
      </c>
      <c r="C355" s="6" t="s">
        <v>353</v>
      </c>
      <c r="D355" s="6" t="s">
        <v>1350</v>
      </c>
      <c r="E355" s="6">
        <v>0</v>
      </c>
      <c r="F355" s="6" t="s">
        <v>25</v>
      </c>
      <c r="G355" s="21" t="s">
        <v>1178</v>
      </c>
      <c r="H355" s="21" t="s">
        <v>1174</v>
      </c>
      <c r="I355" s="21" t="s">
        <v>1216</v>
      </c>
      <c r="J355" s="21" t="s">
        <v>240</v>
      </c>
      <c r="K355" s="21" t="s">
        <v>255</v>
      </c>
      <c r="L355" s="21" t="s">
        <v>1222</v>
      </c>
      <c r="M355" s="3">
        <v>0</v>
      </c>
      <c r="N355" s="3">
        <v>0</v>
      </c>
      <c r="O355" s="21" t="s">
        <v>1453</v>
      </c>
      <c r="P355" s="21" t="s">
        <v>1453</v>
      </c>
      <c r="Q355" s="46">
        <v>0</v>
      </c>
      <c r="R355" s="46">
        <v>0</v>
      </c>
      <c r="S355" s="46">
        <v>0</v>
      </c>
      <c r="T355" s="46">
        <v>0</v>
      </c>
      <c r="U355" s="46">
        <v>0</v>
      </c>
      <c r="V355" s="46">
        <v>0</v>
      </c>
      <c r="W355" s="46">
        <v>0</v>
      </c>
      <c r="X355" s="46">
        <v>0</v>
      </c>
      <c r="Y355" s="46">
        <v>0</v>
      </c>
      <c r="Z355" s="46">
        <v>0</v>
      </c>
      <c r="AA355" s="46">
        <v>0</v>
      </c>
      <c r="AB355" s="46">
        <v>0</v>
      </c>
      <c r="AC355" s="46">
        <v>0</v>
      </c>
      <c r="AD355" s="46">
        <v>0</v>
      </c>
      <c r="AE355" s="46">
        <v>0</v>
      </c>
      <c r="AF355" s="46">
        <v>0</v>
      </c>
      <c r="AG355" s="46">
        <v>0</v>
      </c>
      <c r="AH355" s="46">
        <v>0</v>
      </c>
      <c r="AI355" s="46">
        <v>0</v>
      </c>
      <c r="AJ355" s="46">
        <v>0</v>
      </c>
      <c r="AK355" s="46">
        <v>0</v>
      </c>
      <c r="AL355" s="45">
        <v>0</v>
      </c>
      <c r="AM355" s="45">
        <v>0</v>
      </c>
      <c r="AN355" s="45">
        <v>0</v>
      </c>
      <c r="AO355" s="45">
        <v>0</v>
      </c>
      <c r="AP355" s="45">
        <v>0</v>
      </c>
      <c r="AQ355" s="45">
        <v>0</v>
      </c>
      <c r="AR355" s="45">
        <v>0</v>
      </c>
      <c r="AS355" s="45">
        <v>0</v>
      </c>
      <c r="AT355" s="45">
        <v>0</v>
      </c>
      <c r="AU355" s="45">
        <v>0</v>
      </c>
      <c r="AV355" s="45">
        <v>0</v>
      </c>
      <c r="AW355" s="45">
        <v>0</v>
      </c>
      <c r="AX355" s="45">
        <v>0</v>
      </c>
      <c r="AY355" s="45">
        <v>0</v>
      </c>
      <c r="AZ355" s="45">
        <v>0</v>
      </c>
      <c r="BA355" s="45">
        <v>0</v>
      </c>
      <c r="BB355" s="45">
        <v>0</v>
      </c>
      <c r="BC355" s="45">
        <v>0</v>
      </c>
      <c r="BD355" s="45">
        <v>0</v>
      </c>
      <c r="BE355" s="45">
        <v>0</v>
      </c>
      <c r="BF355" s="45">
        <v>0</v>
      </c>
    </row>
    <row r="356" spans="1:58" ht="13.5" thickBot="1" x14ac:dyDescent="0.25">
      <c r="A356" s="6" t="s">
        <v>1350</v>
      </c>
      <c r="B356" s="6" t="s">
        <v>1350</v>
      </c>
      <c r="C356" s="6" t="s">
        <v>353</v>
      </c>
      <c r="D356" s="6" t="s">
        <v>1350</v>
      </c>
      <c r="E356" s="6">
        <v>0</v>
      </c>
      <c r="F356" s="6" t="s">
        <v>25</v>
      </c>
      <c r="G356" s="21" t="s">
        <v>1178</v>
      </c>
      <c r="H356" s="21" t="s">
        <v>1174</v>
      </c>
      <c r="I356" s="21" t="s">
        <v>1216</v>
      </c>
      <c r="J356" s="21" t="s">
        <v>240</v>
      </c>
      <c r="K356" s="21" t="s">
        <v>257</v>
      </c>
      <c r="L356" s="21" t="s">
        <v>1223</v>
      </c>
      <c r="M356" s="3">
        <v>0</v>
      </c>
      <c r="N356" s="3">
        <v>0</v>
      </c>
      <c r="O356" s="21" t="s">
        <v>1453</v>
      </c>
      <c r="P356" s="21" t="s">
        <v>1453</v>
      </c>
      <c r="Q356" s="46">
        <v>0</v>
      </c>
      <c r="R356" s="46">
        <v>0</v>
      </c>
      <c r="S356" s="46">
        <v>0</v>
      </c>
      <c r="T356" s="46">
        <v>0</v>
      </c>
      <c r="U356" s="46">
        <v>0</v>
      </c>
      <c r="V356" s="46">
        <v>0</v>
      </c>
      <c r="W356" s="46">
        <v>0</v>
      </c>
      <c r="X356" s="46">
        <v>0</v>
      </c>
      <c r="Y356" s="46">
        <v>0</v>
      </c>
      <c r="Z356" s="46">
        <v>0</v>
      </c>
      <c r="AA356" s="46">
        <v>0</v>
      </c>
      <c r="AB356" s="46">
        <v>0</v>
      </c>
      <c r="AC356" s="46">
        <v>0</v>
      </c>
      <c r="AD356" s="46">
        <v>0</v>
      </c>
      <c r="AE356" s="46">
        <v>0</v>
      </c>
      <c r="AF356" s="46">
        <v>0</v>
      </c>
      <c r="AG356" s="46">
        <v>0</v>
      </c>
      <c r="AH356" s="46">
        <v>0</v>
      </c>
      <c r="AI356" s="46">
        <v>0</v>
      </c>
      <c r="AJ356" s="46">
        <v>0</v>
      </c>
      <c r="AK356" s="46">
        <v>0</v>
      </c>
      <c r="AL356" s="45">
        <v>0</v>
      </c>
      <c r="AM356" s="45">
        <v>0</v>
      </c>
      <c r="AN356" s="45">
        <v>0</v>
      </c>
      <c r="AO356" s="45">
        <v>0</v>
      </c>
      <c r="AP356" s="45">
        <v>0</v>
      </c>
      <c r="AQ356" s="45">
        <v>0</v>
      </c>
      <c r="AR356" s="45">
        <v>0</v>
      </c>
      <c r="AS356" s="45">
        <v>0</v>
      </c>
      <c r="AT356" s="45">
        <v>0</v>
      </c>
      <c r="AU356" s="45">
        <v>0</v>
      </c>
      <c r="AV356" s="45">
        <v>0</v>
      </c>
      <c r="AW356" s="45">
        <v>0</v>
      </c>
      <c r="AX356" s="45">
        <v>0</v>
      </c>
      <c r="AY356" s="45">
        <v>0</v>
      </c>
      <c r="AZ356" s="45">
        <v>0</v>
      </c>
      <c r="BA356" s="45">
        <v>0</v>
      </c>
      <c r="BB356" s="45">
        <v>0</v>
      </c>
      <c r="BC356" s="45">
        <v>0</v>
      </c>
      <c r="BD356" s="45">
        <v>0</v>
      </c>
      <c r="BE356" s="45">
        <v>0</v>
      </c>
      <c r="BF356" s="45">
        <v>0</v>
      </c>
    </row>
    <row r="357" spans="1:58" ht="13.5" thickBot="1" x14ac:dyDescent="0.25">
      <c r="A357" s="6" t="s">
        <v>1137</v>
      </c>
      <c r="B357" s="6" t="s">
        <v>1351</v>
      </c>
      <c r="C357" s="6" t="s">
        <v>353</v>
      </c>
      <c r="D357" s="6" t="s">
        <v>1137</v>
      </c>
      <c r="E357" s="6">
        <v>18.120536843637481</v>
      </c>
      <c r="F357" s="6" t="s">
        <v>25</v>
      </c>
      <c r="G357" s="21" t="s">
        <v>1178</v>
      </c>
      <c r="H357" s="21" t="s">
        <v>1174</v>
      </c>
      <c r="I357" s="21" t="s">
        <v>1216</v>
      </c>
      <c r="J357" s="21" t="s">
        <v>240</v>
      </c>
      <c r="K357" s="21" t="s">
        <v>259</v>
      </c>
      <c r="L357" s="21" t="s">
        <v>1224</v>
      </c>
      <c r="M357" s="3">
        <v>10.134237360728799</v>
      </c>
      <c r="N357" s="3">
        <v>18.120536843637481</v>
      </c>
      <c r="O357" s="21" t="s">
        <v>1453</v>
      </c>
      <c r="P357" s="21" t="s">
        <v>1453</v>
      </c>
      <c r="Q357" s="46">
        <v>2.8060994681173039E-3</v>
      </c>
      <c r="R357" s="46">
        <v>3.4254394070657875E-3</v>
      </c>
      <c r="S357" s="46">
        <v>3.9133937138573806E-3</v>
      </c>
      <c r="T357" s="46">
        <v>4.2966929532553448E-3</v>
      </c>
      <c r="U357" s="46">
        <v>4.5966338085946827E-3</v>
      </c>
      <c r="V357" s="46">
        <v>4.8301836815769954E-3</v>
      </c>
      <c r="W357" s="46">
        <v>5.0108607490174798E-3</v>
      </c>
      <c r="X357" s="46">
        <v>5.1494351216548676E-3</v>
      </c>
      <c r="Y357" s="46">
        <v>5.2544874713969176E-3</v>
      </c>
      <c r="Z357" s="46">
        <v>5.3328541008179371E-3</v>
      </c>
      <c r="AA357" s="46">
        <v>5.3899815389273163E-3</v>
      </c>
      <c r="AB357" s="46">
        <v>5.4302090547087047E-3</v>
      </c>
      <c r="AC357" s="46">
        <v>5.4053970693280929E-3</v>
      </c>
      <c r="AD357" s="46">
        <v>5.3804009315356529E-3</v>
      </c>
      <c r="AE357" s="46">
        <v>5.3554030445795483E-3</v>
      </c>
      <c r="AF357" s="46">
        <v>5.330471469659568E-3</v>
      </c>
      <c r="AG357" s="46">
        <v>5.3055224232875968E-3</v>
      </c>
      <c r="AH357" s="46">
        <v>5.2805733769156248E-3</v>
      </c>
      <c r="AI357" s="46">
        <v>5.2556243305436545E-3</v>
      </c>
      <c r="AJ357" s="46">
        <v>5.2306752841716833E-3</v>
      </c>
      <c r="AK357" s="46">
        <v>9.3027465258732026E-2</v>
      </c>
      <c r="AL357" s="45">
        <v>9.3027465258732026E-2</v>
      </c>
      <c r="AM357" s="45">
        <v>2.8060994681173039E-3</v>
      </c>
      <c r="AN357" s="45">
        <v>6.2315388751830909E-3</v>
      </c>
      <c r="AO357" s="45">
        <v>1.0144932589040472E-2</v>
      </c>
      <c r="AP357" s="45">
        <v>1.4441625542295815E-2</v>
      </c>
      <c r="AQ357" s="45">
        <v>1.9038259350890499E-2</v>
      </c>
      <c r="AR357" s="45">
        <v>2.3868443032467494E-2</v>
      </c>
      <c r="AS357" s="45">
        <v>2.8879303781484972E-2</v>
      </c>
      <c r="AT357" s="45">
        <v>3.4028738903139844E-2</v>
      </c>
      <c r="AU357" s="45">
        <v>3.928322637453676E-2</v>
      </c>
      <c r="AV357" s="45">
        <v>4.4616080475354696E-2</v>
      </c>
      <c r="AW357" s="45">
        <v>5.000606201428201E-2</v>
      </c>
      <c r="AX357" s="45">
        <v>5.5436271068990711E-2</v>
      </c>
      <c r="AY357" s="45">
        <v>6.0841668138318802E-2</v>
      </c>
      <c r="AZ357" s="45">
        <v>6.622206906985445E-2</v>
      </c>
      <c r="BA357" s="45">
        <v>7.1577472114433993E-2</v>
      </c>
      <c r="BB357" s="45">
        <v>7.6907943584093558E-2</v>
      </c>
      <c r="BC357" s="45">
        <v>8.221346600738115E-2</v>
      </c>
      <c r="BD357" s="45">
        <v>8.7494039384296771E-2</v>
      </c>
      <c r="BE357" s="45">
        <v>9.2749663714840419E-2</v>
      </c>
      <c r="BF357" s="45">
        <v>9.3027465258732026E-2</v>
      </c>
    </row>
    <row r="358" spans="1:58" ht="13.5" thickBot="1" x14ac:dyDescent="0.25">
      <c r="A358" s="6" t="s">
        <v>1137</v>
      </c>
      <c r="B358" s="6" t="s">
        <v>1351</v>
      </c>
      <c r="C358" s="6" t="s">
        <v>353</v>
      </c>
      <c r="D358" s="6" t="s">
        <v>1137</v>
      </c>
      <c r="E358" s="6">
        <v>18.120536843637478</v>
      </c>
      <c r="F358" s="6" t="s">
        <v>25</v>
      </c>
      <c r="G358" s="21" t="s">
        <v>1178</v>
      </c>
      <c r="H358" s="21" t="s">
        <v>1174</v>
      </c>
      <c r="I358" s="21" t="s">
        <v>1216</v>
      </c>
      <c r="J358" s="21" t="s">
        <v>240</v>
      </c>
      <c r="K358" s="21" t="s">
        <v>261</v>
      </c>
      <c r="L358" s="21" t="s">
        <v>1225</v>
      </c>
      <c r="M358" s="3">
        <v>10.134237360728795</v>
      </c>
      <c r="N358" s="3">
        <v>18.120536843637478</v>
      </c>
      <c r="O358" s="21" t="s">
        <v>1453</v>
      </c>
      <c r="P358" s="21" t="s">
        <v>1453</v>
      </c>
      <c r="Q358" s="46">
        <v>4.0287926775944838E-3</v>
      </c>
      <c r="R358" s="46">
        <v>4.9179957294918433E-3</v>
      </c>
      <c r="S358" s="46">
        <v>5.6185648862657582E-3</v>
      </c>
      <c r="T358" s="46">
        <v>6.1688779405817285E-3</v>
      </c>
      <c r="U358" s="46">
        <v>6.5995111150049073E-3</v>
      </c>
      <c r="V358" s="46">
        <v>6.9348249657129758E-3</v>
      </c>
      <c r="W358" s="46">
        <v>7.1942279037000064E-3</v>
      </c>
      <c r="X358" s="46">
        <v>7.3931828673878472E-3</v>
      </c>
      <c r="Y358" s="46">
        <v>7.5440093588268076E-3</v>
      </c>
      <c r="Z358" s="46">
        <v>7.65652244197528E-3</v>
      </c>
      <c r="AA358" s="46">
        <v>7.7385418454069144E-3</v>
      </c>
      <c r="AB358" s="46">
        <v>7.7962975746172607E-3</v>
      </c>
      <c r="AC358" s="46">
        <v>7.7606743381091591E-3</v>
      </c>
      <c r="AD358" s="46">
        <v>7.7247867090174185E-3</v>
      </c>
      <c r="AE358" s="46">
        <v>7.6888965686042372E-3</v>
      </c>
      <c r="AF358" s="46">
        <v>7.6531016341695318E-3</v>
      </c>
      <c r="AG358" s="46">
        <v>7.6172816155000572E-3</v>
      </c>
      <c r="AH358" s="46">
        <v>7.5814615968305826E-3</v>
      </c>
      <c r="AI358" s="46">
        <v>7.5456415781611098E-3</v>
      </c>
      <c r="AJ358" s="46">
        <v>7.5098215594916352E-3</v>
      </c>
      <c r="AK358" s="46">
        <v>0.13356204051491158</v>
      </c>
      <c r="AL358" s="45">
        <v>0.13356204051491158</v>
      </c>
      <c r="AM358" s="45">
        <v>4.0287926775944838E-3</v>
      </c>
      <c r="AN358" s="45">
        <v>8.9467884070863271E-3</v>
      </c>
      <c r="AO358" s="45">
        <v>1.4565353293352085E-2</v>
      </c>
      <c r="AP358" s="45">
        <v>2.0734231233933816E-2</v>
      </c>
      <c r="AQ358" s="45">
        <v>2.7333742348938723E-2</v>
      </c>
      <c r="AR358" s="45">
        <v>3.42685673146517E-2</v>
      </c>
      <c r="AS358" s="45">
        <v>4.1462795218351708E-2</v>
      </c>
      <c r="AT358" s="45">
        <v>4.8855978085739556E-2</v>
      </c>
      <c r="AU358" s="45">
        <v>5.6399987444566362E-2</v>
      </c>
      <c r="AV358" s="45">
        <v>6.4056509886541643E-2</v>
      </c>
      <c r="AW358" s="45">
        <v>7.1795051731948556E-2</v>
      </c>
      <c r="AX358" s="45">
        <v>7.959134930656582E-2</v>
      </c>
      <c r="AY358" s="45">
        <v>8.7352023644674981E-2</v>
      </c>
      <c r="AZ358" s="45">
        <v>9.5076810353692393E-2</v>
      </c>
      <c r="BA358" s="45">
        <v>0.10276570692229663</v>
      </c>
      <c r="BB358" s="45">
        <v>0.11041880855646616</v>
      </c>
      <c r="BC358" s="45">
        <v>0.11803609017196622</v>
      </c>
      <c r="BD358" s="45">
        <v>0.1256175517687968</v>
      </c>
      <c r="BE358" s="45">
        <v>0.13316319334695792</v>
      </c>
      <c r="BF358" s="45">
        <v>0.13356204051491158</v>
      </c>
    </row>
    <row r="359" spans="1:58" ht="13.5" thickBot="1" x14ac:dyDescent="0.25">
      <c r="A359" s="6" t="s">
        <v>1350</v>
      </c>
      <c r="B359" s="6" t="s">
        <v>1350</v>
      </c>
      <c r="C359" s="6" t="s">
        <v>353</v>
      </c>
      <c r="D359" s="6" t="s">
        <v>1350</v>
      </c>
      <c r="E359" s="6">
        <v>0</v>
      </c>
      <c r="F359" s="6" t="s">
        <v>25</v>
      </c>
      <c r="G359" s="21" t="s">
        <v>1178</v>
      </c>
      <c r="H359" s="21" t="s">
        <v>1174</v>
      </c>
      <c r="I359" s="21" t="s">
        <v>1216</v>
      </c>
      <c r="J359" s="21" t="s">
        <v>240</v>
      </c>
      <c r="K359" s="21" t="s">
        <v>263</v>
      </c>
      <c r="L359" s="21" t="s">
        <v>1226</v>
      </c>
      <c r="M359" s="3">
        <v>0</v>
      </c>
      <c r="N359" s="3">
        <v>0</v>
      </c>
      <c r="O359" s="21" t="s">
        <v>1453</v>
      </c>
      <c r="P359" s="21" t="s">
        <v>1453</v>
      </c>
      <c r="Q359" s="46">
        <v>0</v>
      </c>
      <c r="R359" s="46">
        <v>0</v>
      </c>
      <c r="S359" s="46">
        <v>0</v>
      </c>
      <c r="T359" s="46">
        <v>0</v>
      </c>
      <c r="U359" s="46">
        <v>0</v>
      </c>
      <c r="V359" s="46">
        <v>0</v>
      </c>
      <c r="W359" s="46">
        <v>0</v>
      </c>
      <c r="X359" s="46">
        <v>0</v>
      </c>
      <c r="Y359" s="46">
        <v>0</v>
      </c>
      <c r="Z359" s="46">
        <v>0</v>
      </c>
      <c r="AA359" s="46">
        <v>0</v>
      </c>
      <c r="AB359" s="46">
        <v>0</v>
      </c>
      <c r="AC359" s="46">
        <v>0</v>
      </c>
      <c r="AD359" s="46">
        <v>0</v>
      </c>
      <c r="AE359" s="46">
        <v>0</v>
      </c>
      <c r="AF359" s="46">
        <v>0</v>
      </c>
      <c r="AG359" s="46">
        <v>0</v>
      </c>
      <c r="AH359" s="46">
        <v>0</v>
      </c>
      <c r="AI359" s="46">
        <v>0</v>
      </c>
      <c r="AJ359" s="46">
        <v>0</v>
      </c>
      <c r="AK359" s="46">
        <v>0</v>
      </c>
      <c r="AL359" s="45">
        <v>0</v>
      </c>
      <c r="AM359" s="45">
        <v>0</v>
      </c>
      <c r="AN359" s="45">
        <v>0</v>
      </c>
      <c r="AO359" s="45">
        <v>0</v>
      </c>
      <c r="AP359" s="45">
        <v>0</v>
      </c>
      <c r="AQ359" s="45">
        <v>0</v>
      </c>
      <c r="AR359" s="45">
        <v>0</v>
      </c>
      <c r="AS359" s="45">
        <v>0</v>
      </c>
      <c r="AT359" s="45">
        <v>0</v>
      </c>
      <c r="AU359" s="45">
        <v>0</v>
      </c>
      <c r="AV359" s="45">
        <v>0</v>
      </c>
      <c r="AW359" s="45">
        <v>0</v>
      </c>
      <c r="AX359" s="45">
        <v>0</v>
      </c>
      <c r="AY359" s="45">
        <v>0</v>
      </c>
      <c r="AZ359" s="45">
        <v>0</v>
      </c>
      <c r="BA359" s="45">
        <v>0</v>
      </c>
      <c r="BB359" s="45">
        <v>0</v>
      </c>
      <c r="BC359" s="45">
        <v>0</v>
      </c>
      <c r="BD359" s="45">
        <v>0</v>
      </c>
      <c r="BE359" s="45">
        <v>0</v>
      </c>
      <c r="BF359" s="45">
        <v>0</v>
      </c>
    </row>
    <row r="360" spans="1:58" ht="13.5" thickBot="1" x14ac:dyDescent="0.25">
      <c r="A360" s="6" t="s">
        <v>1350</v>
      </c>
      <c r="B360" s="6" t="s">
        <v>1350</v>
      </c>
      <c r="C360" s="6" t="s">
        <v>353</v>
      </c>
      <c r="D360" s="6" t="s">
        <v>1350</v>
      </c>
      <c r="E360" s="6">
        <v>0</v>
      </c>
      <c r="F360" s="6" t="s">
        <v>25</v>
      </c>
      <c r="G360" s="21" t="s">
        <v>1178</v>
      </c>
      <c r="H360" s="21" t="s">
        <v>1174</v>
      </c>
      <c r="I360" s="21" t="s">
        <v>1216</v>
      </c>
      <c r="J360" s="21" t="s">
        <v>240</v>
      </c>
      <c r="K360" s="21" t="s">
        <v>265</v>
      </c>
      <c r="L360" s="21" t="s">
        <v>1227</v>
      </c>
      <c r="M360" s="3">
        <v>0</v>
      </c>
      <c r="N360" s="3">
        <v>0</v>
      </c>
      <c r="O360" s="21" t="s">
        <v>1453</v>
      </c>
      <c r="P360" s="21" t="s">
        <v>1453</v>
      </c>
      <c r="Q360" s="46">
        <v>0</v>
      </c>
      <c r="R360" s="46">
        <v>0</v>
      </c>
      <c r="S360" s="46">
        <v>0</v>
      </c>
      <c r="T360" s="46">
        <v>0</v>
      </c>
      <c r="U360" s="46">
        <v>0</v>
      </c>
      <c r="V360" s="46">
        <v>0</v>
      </c>
      <c r="W360" s="46">
        <v>0</v>
      </c>
      <c r="X360" s="46">
        <v>0</v>
      </c>
      <c r="Y360" s="46">
        <v>0</v>
      </c>
      <c r="Z360" s="46">
        <v>0</v>
      </c>
      <c r="AA360" s="46">
        <v>0</v>
      </c>
      <c r="AB360" s="46">
        <v>0</v>
      </c>
      <c r="AC360" s="46">
        <v>0</v>
      </c>
      <c r="AD360" s="46">
        <v>0</v>
      </c>
      <c r="AE360" s="46">
        <v>0</v>
      </c>
      <c r="AF360" s="46">
        <v>0</v>
      </c>
      <c r="AG360" s="46">
        <v>0</v>
      </c>
      <c r="AH360" s="46">
        <v>0</v>
      </c>
      <c r="AI360" s="46">
        <v>0</v>
      </c>
      <c r="AJ360" s="46">
        <v>0</v>
      </c>
      <c r="AK360" s="46">
        <v>0</v>
      </c>
      <c r="AL360" s="45">
        <v>0</v>
      </c>
      <c r="AM360" s="45">
        <v>0</v>
      </c>
      <c r="AN360" s="45">
        <v>0</v>
      </c>
      <c r="AO360" s="45">
        <v>0</v>
      </c>
      <c r="AP360" s="45">
        <v>0</v>
      </c>
      <c r="AQ360" s="45">
        <v>0</v>
      </c>
      <c r="AR360" s="45">
        <v>0</v>
      </c>
      <c r="AS360" s="45">
        <v>0</v>
      </c>
      <c r="AT360" s="45">
        <v>0</v>
      </c>
      <c r="AU360" s="45">
        <v>0</v>
      </c>
      <c r="AV360" s="45">
        <v>0</v>
      </c>
      <c r="AW360" s="45">
        <v>0</v>
      </c>
      <c r="AX360" s="45">
        <v>0</v>
      </c>
      <c r="AY360" s="45">
        <v>0</v>
      </c>
      <c r="AZ360" s="45">
        <v>0</v>
      </c>
      <c r="BA360" s="45">
        <v>0</v>
      </c>
      <c r="BB360" s="45">
        <v>0</v>
      </c>
      <c r="BC360" s="45">
        <v>0</v>
      </c>
      <c r="BD360" s="45">
        <v>0</v>
      </c>
      <c r="BE360" s="45">
        <v>0</v>
      </c>
      <c r="BF360" s="45">
        <v>0</v>
      </c>
    </row>
    <row r="361" spans="1:58" ht="13.5" thickBot="1" x14ac:dyDescent="0.25">
      <c r="A361" s="6" t="s">
        <v>1350</v>
      </c>
      <c r="B361" s="6" t="s">
        <v>1350</v>
      </c>
      <c r="C361" s="6" t="s">
        <v>353</v>
      </c>
      <c r="D361" s="6" t="s">
        <v>1350</v>
      </c>
      <c r="E361" s="6">
        <v>0</v>
      </c>
      <c r="F361" s="6" t="s">
        <v>25</v>
      </c>
      <c r="G361" s="21" t="s">
        <v>1178</v>
      </c>
      <c r="H361" s="21" t="s">
        <v>1174</v>
      </c>
      <c r="I361" s="21" t="s">
        <v>1216</v>
      </c>
      <c r="J361" s="21" t="s">
        <v>240</v>
      </c>
      <c r="K361" s="21" t="s">
        <v>267</v>
      </c>
      <c r="L361" s="21" t="s">
        <v>1228</v>
      </c>
      <c r="M361" s="3">
        <v>0</v>
      </c>
      <c r="N361" s="3">
        <v>0</v>
      </c>
      <c r="O361" s="21" t="s">
        <v>1453</v>
      </c>
      <c r="P361" s="21" t="s">
        <v>1453</v>
      </c>
      <c r="Q361" s="46">
        <v>0</v>
      </c>
      <c r="R361" s="46">
        <v>0</v>
      </c>
      <c r="S361" s="46">
        <v>0</v>
      </c>
      <c r="T361" s="46">
        <v>0</v>
      </c>
      <c r="U361" s="46">
        <v>0</v>
      </c>
      <c r="V361" s="46">
        <v>0</v>
      </c>
      <c r="W361" s="46">
        <v>0</v>
      </c>
      <c r="X361" s="46">
        <v>0</v>
      </c>
      <c r="Y361" s="46">
        <v>0</v>
      </c>
      <c r="Z361" s="46">
        <v>0</v>
      </c>
      <c r="AA361" s="46">
        <v>0</v>
      </c>
      <c r="AB361" s="46">
        <v>0</v>
      </c>
      <c r="AC361" s="46">
        <v>0</v>
      </c>
      <c r="AD361" s="46">
        <v>0</v>
      </c>
      <c r="AE361" s="46">
        <v>0</v>
      </c>
      <c r="AF361" s="46">
        <v>0</v>
      </c>
      <c r="AG361" s="46">
        <v>0</v>
      </c>
      <c r="AH361" s="46">
        <v>0</v>
      </c>
      <c r="AI361" s="46">
        <v>0</v>
      </c>
      <c r="AJ361" s="46">
        <v>0</v>
      </c>
      <c r="AK361" s="46">
        <v>0</v>
      </c>
      <c r="AL361" s="45">
        <v>0</v>
      </c>
      <c r="AM361" s="45">
        <v>0</v>
      </c>
      <c r="AN361" s="45">
        <v>0</v>
      </c>
      <c r="AO361" s="45">
        <v>0</v>
      </c>
      <c r="AP361" s="45">
        <v>0</v>
      </c>
      <c r="AQ361" s="45">
        <v>0</v>
      </c>
      <c r="AR361" s="45">
        <v>0</v>
      </c>
      <c r="AS361" s="45">
        <v>0</v>
      </c>
      <c r="AT361" s="45">
        <v>0</v>
      </c>
      <c r="AU361" s="45">
        <v>0</v>
      </c>
      <c r="AV361" s="45">
        <v>0</v>
      </c>
      <c r="AW361" s="45">
        <v>0</v>
      </c>
      <c r="AX361" s="45">
        <v>0</v>
      </c>
      <c r="AY361" s="45">
        <v>0</v>
      </c>
      <c r="AZ361" s="45">
        <v>0</v>
      </c>
      <c r="BA361" s="45">
        <v>0</v>
      </c>
      <c r="BB361" s="45">
        <v>0</v>
      </c>
      <c r="BC361" s="45">
        <v>0</v>
      </c>
      <c r="BD361" s="45">
        <v>0</v>
      </c>
      <c r="BE361" s="45">
        <v>0</v>
      </c>
      <c r="BF361" s="45">
        <v>0</v>
      </c>
    </row>
    <row r="362" spans="1:58" ht="13.5" thickBot="1" x14ac:dyDescent="0.25">
      <c r="A362" s="6" t="s">
        <v>1350</v>
      </c>
      <c r="B362" s="6" t="s">
        <v>1350</v>
      </c>
      <c r="C362" s="6" t="s">
        <v>353</v>
      </c>
      <c r="D362" s="6" t="s">
        <v>1350</v>
      </c>
      <c r="E362" s="6">
        <v>0</v>
      </c>
      <c r="F362" s="6" t="s">
        <v>25</v>
      </c>
      <c r="G362" s="21" t="s">
        <v>1178</v>
      </c>
      <c r="H362" s="21" t="s">
        <v>1174</v>
      </c>
      <c r="I362" s="21" t="s">
        <v>1216</v>
      </c>
      <c r="J362" s="21" t="s">
        <v>240</v>
      </c>
      <c r="K362" s="21" t="s">
        <v>269</v>
      </c>
      <c r="L362" s="21" t="s">
        <v>1229</v>
      </c>
      <c r="M362" s="3">
        <v>0</v>
      </c>
      <c r="N362" s="3">
        <v>0</v>
      </c>
      <c r="O362" s="21" t="s">
        <v>1453</v>
      </c>
      <c r="P362" s="21" t="s">
        <v>1453</v>
      </c>
      <c r="Q362" s="46">
        <v>0</v>
      </c>
      <c r="R362" s="46">
        <v>0</v>
      </c>
      <c r="S362" s="46">
        <v>0</v>
      </c>
      <c r="T362" s="46">
        <v>0</v>
      </c>
      <c r="U362" s="46">
        <v>0</v>
      </c>
      <c r="V362" s="46">
        <v>0</v>
      </c>
      <c r="W362" s="46">
        <v>0</v>
      </c>
      <c r="X362" s="46">
        <v>0</v>
      </c>
      <c r="Y362" s="46">
        <v>0</v>
      </c>
      <c r="Z362" s="46">
        <v>0</v>
      </c>
      <c r="AA362" s="46">
        <v>0</v>
      </c>
      <c r="AB362" s="46">
        <v>0</v>
      </c>
      <c r="AC362" s="46">
        <v>0</v>
      </c>
      <c r="AD362" s="46">
        <v>0</v>
      </c>
      <c r="AE362" s="46">
        <v>0</v>
      </c>
      <c r="AF362" s="46">
        <v>0</v>
      </c>
      <c r="AG362" s="46">
        <v>0</v>
      </c>
      <c r="AH362" s="46">
        <v>0</v>
      </c>
      <c r="AI362" s="46">
        <v>0</v>
      </c>
      <c r="AJ362" s="46">
        <v>0</v>
      </c>
      <c r="AK362" s="46">
        <v>0</v>
      </c>
      <c r="AL362" s="45">
        <v>0</v>
      </c>
      <c r="AM362" s="45">
        <v>0</v>
      </c>
      <c r="AN362" s="45">
        <v>0</v>
      </c>
      <c r="AO362" s="45">
        <v>0</v>
      </c>
      <c r="AP362" s="45">
        <v>0</v>
      </c>
      <c r="AQ362" s="45">
        <v>0</v>
      </c>
      <c r="AR362" s="45">
        <v>0</v>
      </c>
      <c r="AS362" s="45">
        <v>0</v>
      </c>
      <c r="AT362" s="45">
        <v>0</v>
      </c>
      <c r="AU362" s="45">
        <v>0</v>
      </c>
      <c r="AV362" s="45">
        <v>0</v>
      </c>
      <c r="AW362" s="45">
        <v>0</v>
      </c>
      <c r="AX362" s="45">
        <v>0</v>
      </c>
      <c r="AY362" s="45">
        <v>0</v>
      </c>
      <c r="AZ362" s="45">
        <v>0</v>
      </c>
      <c r="BA362" s="45">
        <v>0</v>
      </c>
      <c r="BB362" s="45">
        <v>0</v>
      </c>
      <c r="BC362" s="45">
        <v>0</v>
      </c>
      <c r="BD362" s="45">
        <v>0</v>
      </c>
      <c r="BE362" s="45">
        <v>0</v>
      </c>
      <c r="BF362" s="45">
        <v>0</v>
      </c>
    </row>
    <row r="363" spans="1:58" ht="13.5" thickBot="1" x14ac:dyDescent="0.25">
      <c r="A363" s="6" t="s">
        <v>1137</v>
      </c>
      <c r="B363" s="6" t="s">
        <v>1141</v>
      </c>
      <c r="C363" s="6" t="s">
        <v>353</v>
      </c>
      <c r="D363" s="6" t="s">
        <v>1137</v>
      </c>
      <c r="E363" s="6">
        <v>17.013464086718088</v>
      </c>
      <c r="F363" s="6" t="s">
        <v>25</v>
      </c>
      <c r="G363" s="21" t="s">
        <v>1178</v>
      </c>
      <c r="H363" s="21" t="s">
        <v>1174</v>
      </c>
      <c r="I363" s="21" t="s">
        <v>1216</v>
      </c>
      <c r="J363" s="21" t="s">
        <v>240</v>
      </c>
      <c r="K363" s="21" t="s">
        <v>271</v>
      </c>
      <c r="L363" s="21" t="s">
        <v>1230</v>
      </c>
      <c r="M363" s="3">
        <v>8.6133045208050962</v>
      </c>
      <c r="N363" s="3">
        <v>17.013464086718088</v>
      </c>
      <c r="O363" s="21" t="s">
        <v>1453</v>
      </c>
      <c r="P363" s="21" t="s">
        <v>1453</v>
      </c>
      <c r="Q363" s="46">
        <v>1.7498631620619526E-3</v>
      </c>
      <c r="R363" s="46">
        <v>2.1438887868928083E-3</v>
      </c>
      <c r="S363" s="46">
        <v>2.4563293169446239E-3</v>
      </c>
      <c r="T363" s="46">
        <v>2.7036632708126564E-3</v>
      </c>
      <c r="U363" s="46">
        <v>2.8990418129623873E-3</v>
      </c>
      <c r="V363" s="46">
        <v>3.0529606131033866E-3</v>
      </c>
      <c r="W363" s="46">
        <v>3.1737960437183211E-3</v>
      </c>
      <c r="X363" s="46">
        <v>3.2682331085868615E-3</v>
      </c>
      <c r="Y363" s="46">
        <v>3.3416069639819481E-3</v>
      </c>
      <c r="Z363" s="46">
        <v>3.3981754799060674E-3</v>
      </c>
      <c r="AA363" s="46">
        <v>3.4413367657626114E-3</v>
      </c>
      <c r="AB363" s="46">
        <v>3.4738027732436195E-3</v>
      </c>
      <c r="AC363" s="46">
        <v>3.4646125179062675E-3</v>
      </c>
      <c r="AD363" s="46">
        <v>3.4552609547095921E-3</v>
      </c>
      <c r="AE363" s="46">
        <v>3.4458648615224735E-3</v>
      </c>
      <c r="AF363" s="46">
        <v>3.4364680314310681E-3</v>
      </c>
      <c r="AG363" s="46">
        <v>3.4270599462514111E-3</v>
      </c>
      <c r="AH363" s="46">
        <v>3.4176518610717528E-3</v>
      </c>
      <c r="AI363" s="46">
        <v>3.4082437758920941E-3</v>
      </c>
      <c r="AJ363" s="46">
        <v>3.3988356907124371E-3</v>
      </c>
      <c r="AK363" s="46">
        <v>6.0448231243618485E-2</v>
      </c>
      <c r="AL363" s="45">
        <v>6.0448231243618485E-2</v>
      </c>
      <c r="AM363" s="45">
        <v>1.7498631620619526E-3</v>
      </c>
      <c r="AN363" s="45">
        <v>3.8937519489547611E-3</v>
      </c>
      <c r="AO363" s="45">
        <v>6.3500812658993846E-3</v>
      </c>
      <c r="AP363" s="45">
        <v>9.0537445367120419E-3</v>
      </c>
      <c r="AQ363" s="45">
        <v>1.1952786349674428E-2</v>
      </c>
      <c r="AR363" s="45">
        <v>1.5005746962777814E-2</v>
      </c>
      <c r="AS363" s="45">
        <v>1.8179543006496136E-2</v>
      </c>
      <c r="AT363" s="45">
        <v>2.1447776115082997E-2</v>
      </c>
      <c r="AU363" s="45">
        <v>2.4789383079064944E-2</v>
      </c>
      <c r="AV363" s="45">
        <v>2.818755855897101E-2</v>
      </c>
      <c r="AW363" s="45">
        <v>3.1628895324733619E-2</v>
      </c>
      <c r="AX363" s="45">
        <v>3.5102698097977239E-2</v>
      </c>
      <c r="AY363" s="45">
        <v>3.8567310615883504E-2</v>
      </c>
      <c r="AZ363" s="45">
        <v>4.2022571570593095E-2</v>
      </c>
      <c r="BA363" s="45">
        <v>4.5468436432115567E-2</v>
      </c>
      <c r="BB363" s="45">
        <v>4.8904904463546638E-2</v>
      </c>
      <c r="BC363" s="45">
        <v>5.2331964409798051E-2</v>
      </c>
      <c r="BD363" s="45">
        <v>5.5749616270869801E-2</v>
      </c>
      <c r="BE363" s="45">
        <v>5.9157860046761893E-2</v>
      </c>
      <c r="BF363" s="45">
        <v>6.0448231243618485E-2</v>
      </c>
    </row>
    <row r="364" spans="1:58" ht="13.5" thickBot="1" x14ac:dyDescent="0.25">
      <c r="A364" s="6" t="s">
        <v>1137</v>
      </c>
      <c r="B364" s="6" t="s">
        <v>1141</v>
      </c>
      <c r="C364" s="6" t="s">
        <v>353</v>
      </c>
      <c r="D364" s="6" t="s">
        <v>1137</v>
      </c>
      <c r="E364" s="6">
        <v>16.611475273024755</v>
      </c>
      <c r="F364" s="6" t="s">
        <v>25</v>
      </c>
      <c r="G364" s="21" t="s">
        <v>1178</v>
      </c>
      <c r="H364" s="21" t="s">
        <v>1174</v>
      </c>
      <c r="I364" s="21" t="s">
        <v>1216</v>
      </c>
      <c r="J364" s="21" t="s">
        <v>240</v>
      </c>
      <c r="K364" s="21" t="s">
        <v>273</v>
      </c>
      <c r="L364" s="21" t="s">
        <v>1231</v>
      </c>
      <c r="M364" s="3">
        <v>8.0610391125861511</v>
      </c>
      <c r="N364" s="3">
        <v>16.611475273024755</v>
      </c>
      <c r="O364" s="21" t="s">
        <v>1453</v>
      </c>
      <c r="P364" s="21" t="s">
        <v>1453</v>
      </c>
      <c r="Q364" s="46">
        <v>4.2590390774746171E-3</v>
      </c>
      <c r="R364" s="46">
        <v>5.2214826220728736E-3</v>
      </c>
      <c r="S364" s="46">
        <v>5.9855032449631475E-3</v>
      </c>
      <c r="T364" s="46">
        <v>6.5911279473415381E-3</v>
      </c>
      <c r="U364" s="46">
        <v>7.0703110657635805E-3</v>
      </c>
      <c r="V364" s="46">
        <v>7.4485623671889526E-3</v>
      </c>
      <c r="W364" s="46">
        <v>7.7462467898174606E-3</v>
      </c>
      <c r="X364" s="46">
        <v>7.9796220521931305E-3</v>
      </c>
      <c r="Y364" s="46">
        <v>8.1616669973041504E-3</v>
      </c>
      <c r="Z364" s="46">
        <v>8.3027428762445753E-3</v>
      </c>
      <c r="AA364" s="46">
        <v>8.4111212641871467E-3</v>
      </c>
      <c r="AB364" s="46">
        <v>8.4934055062625465E-3</v>
      </c>
      <c r="AC364" s="46">
        <v>8.473824995825165E-3</v>
      </c>
      <c r="AD364" s="46">
        <v>8.4538370720965515E-3</v>
      </c>
      <c r="AE364" s="46">
        <v>8.4337272457382061E-3</v>
      </c>
      <c r="AF364" s="46">
        <v>8.4136026503292619E-3</v>
      </c>
      <c r="AG364" s="46">
        <v>8.3934505024240141E-3</v>
      </c>
      <c r="AH364" s="46">
        <v>8.3732983545187611E-3</v>
      </c>
      <c r="AI364" s="46">
        <v>8.3531462066135116E-3</v>
      </c>
      <c r="AJ364" s="46">
        <v>8.3329940587082586E-3</v>
      </c>
      <c r="AK364" s="46">
        <v>0.14820214851483776</v>
      </c>
      <c r="AL364" s="45">
        <v>0.14820214851483776</v>
      </c>
      <c r="AM364" s="45">
        <v>4.2590390774746171E-3</v>
      </c>
      <c r="AN364" s="45">
        <v>9.4805216995474915E-3</v>
      </c>
      <c r="AO364" s="45">
        <v>1.5466024944510638E-2</v>
      </c>
      <c r="AP364" s="45">
        <v>2.2057152891852175E-2</v>
      </c>
      <c r="AQ364" s="45">
        <v>2.9127463957615757E-2</v>
      </c>
      <c r="AR364" s="45">
        <v>3.6576026324804709E-2</v>
      </c>
      <c r="AS364" s="45">
        <v>4.4322273114622168E-2</v>
      </c>
      <c r="AT364" s="45">
        <v>5.2301895166815299E-2</v>
      </c>
      <c r="AU364" s="45">
        <v>6.0463562164119453E-2</v>
      </c>
      <c r="AV364" s="45">
        <v>6.8766305040364031E-2</v>
      </c>
      <c r="AW364" s="45">
        <v>7.7177426304551183E-2</v>
      </c>
      <c r="AX364" s="45">
        <v>8.5670831810813725E-2</v>
      </c>
      <c r="AY364" s="45">
        <v>9.4144656806638888E-2</v>
      </c>
      <c r="AZ364" s="45">
        <v>0.10259849387873544</v>
      </c>
      <c r="BA364" s="45">
        <v>0.11103222112447365</v>
      </c>
      <c r="BB364" s="45">
        <v>0.11944582377480292</v>
      </c>
      <c r="BC364" s="45">
        <v>0.12783927427722694</v>
      </c>
      <c r="BD364" s="45">
        <v>0.13621257263174569</v>
      </c>
      <c r="BE364" s="45">
        <v>0.1445657188383592</v>
      </c>
      <c r="BF364" s="45">
        <v>0.14820214851483776</v>
      </c>
    </row>
    <row r="365" spans="1:58" ht="13.5" thickBot="1" x14ac:dyDescent="0.25">
      <c r="A365" s="6" t="s">
        <v>1137</v>
      </c>
      <c r="B365" s="6" t="s">
        <v>1141</v>
      </c>
      <c r="C365" s="6" t="s">
        <v>353</v>
      </c>
      <c r="D365" s="6" t="s">
        <v>1137</v>
      </c>
      <c r="E365" s="6">
        <v>17.490390170942174</v>
      </c>
      <c r="F365" s="6" t="s">
        <v>25</v>
      </c>
      <c r="G365" s="21" t="s">
        <v>1178</v>
      </c>
      <c r="H365" s="21" t="s">
        <v>1174</v>
      </c>
      <c r="I365" s="21" t="s">
        <v>1216</v>
      </c>
      <c r="J365" s="21" t="s">
        <v>240</v>
      </c>
      <c r="K365" s="21" t="s">
        <v>275</v>
      </c>
      <c r="L365" s="21" t="s">
        <v>1232</v>
      </c>
      <c r="M365" s="3">
        <v>9.268521207494322</v>
      </c>
      <c r="N365" s="3">
        <v>17.490390170942174</v>
      </c>
      <c r="O365" s="21" t="s">
        <v>1453</v>
      </c>
      <c r="P365" s="21" t="s">
        <v>1453</v>
      </c>
      <c r="Q365" s="46">
        <v>6.27102475552083E-4</v>
      </c>
      <c r="R365" s="46">
        <v>7.6831034261251163E-4</v>
      </c>
      <c r="S365" s="46">
        <v>8.8028037210180162E-4</v>
      </c>
      <c r="T365" s="46">
        <v>9.6891800853044743E-4</v>
      </c>
      <c r="U365" s="46">
        <v>1.0389362648765489E-3</v>
      </c>
      <c r="V365" s="46">
        <v>1.0940964983708577E-3</v>
      </c>
      <c r="W365" s="46">
        <v>1.1374005688352803E-3</v>
      </c>
      <c r="X365" s="46">
        <v>1.1712441964096502E-3</v>
      </c>
      <c r="Y365" s="46">
        <v>1.1975393532862829E-3</v>
      </c>
      <c r="Z365" s="46">
        <v>1.2178119421054688E-3</v>
      </c>
      <c r="AA365" s="46">
        <v>1.2332797511293212E-3</v>
      </c>
      <c r="AB365" s="46">
        <v>1.2449146687069008E-3</v>
      </c>
      <c r="AC365" s="46">
        <v>1.2416211358193246E-3</v>
      </c>
      <c r="AD365" s="46">
        <v>1.2382697946641649E-3</v>
      </c>
      <c r="AE365" s="46">
        <v>1.2349024951941779E-3</v>
      </c>
      <c r="AF365" s="46">
        <v>1.2315349316381118E-3</v>
      </c>
      <c r="AG365" s="46">
        <v>1.22816333457025E-3</v>
      </c>
      <c r="AH365" s="46">
        <v>1.2247917375023875E-3</v>
      </c>
      <c r="AI365" s="46">
        <v>1.2214201404345257E-3</v>
      </c>
      <c r="AJ365" s="46">
        <v>1.2180485433666633E-3</v>
      </c>
      <c r="AK365" s="46">
        <v>2.1662971298252787E-2</v>
      </c>
      <c r="AL365" s="45">
        <v>2.1662971298252787E-2</v>
      </c>
      <c r="AM365" s="45">
        <v>6.27102475552083E-4</v>
      </c>
      <c r="AN365" s="45">
        <v>1.3954128181645946E-3</v>
      </c>
      <c r="AO365" s="45">
        <v>2.275693190266396E-3</v>
      </c>
      <c r="AP365" s="45">
        <v>3.2446111987968432E-3</v>
      </c>
      <c r="AQ365" s="45">
        <v>4.2835474636733917E-3</v>
      </c>
      <c r="AR365" s="45">
        <v>5.3776439620442495E-3</v>
      </c>
      <c r="AS365" s="45">
        <v>6.5150445308795298E-3</v>
      </c>
      <c r="AT365" s="45">
        <v>7.6862887272891797E-3</v>
      </c>
      <c r="AU365" s="45">
        <v>8.8838280805754628E-3</v>
      </c>
      <c r="AV365" s="45">
        <v>1.0101640022680932E-2</v>
      </c>
      <c r="AW365" s="45">
        <v>1.1334919773810253E-2</v>
      </c>
      <c r="AX365" s="45">
        <v>1.2579834442517153E-2</v>
      </c>
      <c r="AY365" s="45">
        <v>1.3821455578336478E-2</v>
      </c>
      <c r="AZ365" s="45">
        <v>1.5059725373000642E-2</v>
      </c>
      <c r="BA365" s="45">
        <v>1.6294627868194821E-2</v>
      </c>
      <c r="BB365" s="45">
        <v>1.7526162799832934E-2</v>
      </c>
      <c r="BC365" s="45">
        <v>1.8754326134403185E-2</v>
      </c>
      <c r="BD365" s="45">
        <v>1.9979117871905573E-2</v>
      </c>
      <c r="BE365" s="45">
        <v>2.1200538012340099E-2</v>
      </c>
      <c r="BF365" s="45">
        <v>2.1662971298252787E-2</v>
      </c>
    </row>
    <row r="366" spans="1:58" ht="13.5" thickBot="1" x14ac:dyDescent="0.25">
      <c r="A366" s="6" t="s">
        <v>1137</v>
      </c>
      <c r="B366" s="6" t="s">
        <v>1141</v>
      </c>
      <c r="C366" s="6" t="s">
        <v>353</v>
      </c>
      <c r="D366" s="6" t="s">
        <v>1137</v>
      </c>
      <c r="E366" s="6">
        <v>17.09068809638174</v>
      </c>
      <c r="F366" s="6" t="s">
        <v>25</v>
      </c>
      <c r="G366" s="21" t="s">
        <v>1178</v>
      </c>
      <c r="H366" s="21" t="s">
        <v>1174</v>
      </c>
      <c r="I366" s="21" t="s">
        <v>1216</v>
      </c>
      <c r="J366" s="21" t="s">
        <v>240</v>
      </c>
      <c r="K366" s="21" t="s">
        <v>277</v>
      </c>
      <c r="L366" s="21" t="s">
        <v>1233</v>
      </c>
      <c r="M366" s="3">
        <v>8.7193973964484748</v>
      </c>
      <c r="N366" s="3">
        <v>17.09068809638174</v>
      </c>
      <c r="O366" s="21" t="s">
        <v>1453</v>
      </c>
      <c r="P366" s="21" t="s">
        <v>1453</v>
      </c>
      <c r="Q366" s="46">
        <v>1.1505297508099385E-2</v>
      </c>
      <c r="R366" s="46">
        <v>1.4033185954621804E-2</v>
      </c>
      <c r="S366" s="46">
        <v>1.6021864585694733E-2</v>
      </c>
      <c r="T366" s="46">
        <v>1.7581220954836576E-2</v>
      </c>
      <c r="U366" s="46">
        <v>1.879877018743244E-2</v>
      </c>
      <c r="V366" s="46">
        <v>1.9744209770680945E-2</v>
      </c>
      <c r="W366" s="46">
        <v>2.0473047036882311E-2</v>
      </c>
      <c r="X366" s="46">
        <v>2.1029488129812212E-2</v>
      </c>
      <c r="Y366" s="46">
        <v>2.1448738808347762E-2</v>
      </c>
      <c r="Z366" s="46">
        <v>2.1758836831007263E-2</v>
      </c>
      <c r="AA366" s="46">
        <v>2.1982111286533337E-2</v>
      </c>
      <c r="AB366" s="46">
        <v>2.2136344820325872E-2</v>
      </c>
      <c r="AC366" s="46">
        <v>2.2025534709190296E-2</v>
      </c>
      <c r="AD366" s="46">
        <v>2.1914057058398082E-2</v>
      </c>
      <c r="AE366" s="46">
        <v>2.180265508565174E-2</v>
      </c>
      <c r="AF366" s="46">
        <v>2.1691605657130606E-2</v>
      </c>
      <c r="AG366" s="46">
        <v>2.1580485118812772E-2</v>
      </c>
      <c r="AH366" s="46">
        <v>2.1469364580494942E-2</v>
      </c>
      <c r="AI366" s="46">
        <v>2.135824404217709E-2</v>
      </c>
      <c r="AJ366" s="46">
        <v>2.1247123503859242E-2</v>
      </c>
      <c r="AK366" s="46">
        <v>0.37787970696335432</v>
      </c>
      <c r="AL366" s="45">
        <v>0.37787970696335432</v>
      </c>
      <c r="AM366" s="45">
        <v>1.1505297508099385E-2</v>
      </c>
      <c r="AN366" s="45">
        <v>2.5538483462721188E-2</v>
      </c>
      <c r="AO366" s="45">
        <v>4.1560348048415921E-2</v>
      </c>
      <c r="AP366" s="45">
        <v>5.91415690032525E-2</v>
      </c>
      <c r="AQ366" s="45">
        <v>7.7940339190684937E-2</v>
      </c>
      <c r="AR366" s="45">
        <v>9.7684548961365886E-2</v>
      </c>
      <c r="AS366" s="45">
        <v>0.1181575959982482</v>
      </c>
      <c r="AT366" s="45">
        <v>0.13918708412806041</v>
      </c>
      <c r="AU366" s="45">
        <v>0.16063582293640818</v>
      </c>
      <c r="AV366" s="45">
        <v>0.18239465976741545</v>
      </c>
      <c r="AW366" s="45">
        <v>0.2043767710539488</v>
      </c>
      <c r="AX366" s="45">
        <v>0.22651311587427467</v>
      </c>
      <c r="AY366" s="45">
        <v>0.24853865058346497</v>
      </c>
      <c r="AZ366" s="45">
        <v>0.27045270764186308</v>
      </c>
      <c r="BA366" s="45">
        <v>0.29225536272751484</v>
      </c>
      <c r="BB366" s="45">
        <v>0.31394696838464548</v>
      </c>
      <c r="BC366" s="45">
        <v>0.33552745350345825</v>
      </c>
      <c r="BD366" s="45">
        <v>0.35699681808395317</v>
      </c>
      <c r="BE366" s="45">
        <v>0.37787970696335432</v>
      </c>
      <c r="BF366" s="45">
        <v>0.37787970696335432</v>
      </c>
    </row>
    <row r="367" spans="1:58" ht="13.5" thickBot="1" x14ac:dyDescent="0.25">
      <c r="A367" s="6" t="s">
        <v>1137</v>
      </c>
      <c r="B367" s="6" t="s">
        <v>1141</v>
      </c>
      <c r="C367" s="6" t="s">
        <v>353</v>
      </c>
      <c r="D367" s="6" t="s">
        <v>1137</v>
      </c>
      <c r="E367" s="6">
        <v>17.547919175196444</v>
      </c>
      <c r="F367" s="6" t="s">
        <v>25</v>
      </c>
      <c r="G367" s="21" t="s">
        <v>1178</v>
      </c>
      <c r="H367" s="21" t="s">
        <v>1174</v>
      </c>
      <c r="I367" s="21" t="s">
        <v>1216</v>
      </c>
      <c r="J367" s="21" t="s">
        <v>240</v>
      </c>
      <c r="K367" s="21" t="s">
        <v>279</v>
      </c>
      <c r="L367" s="21" t="s">
        <v>1234</v>
      </c>
      <c r="M367" s="3">
        <v>9.3475564391640997</v>
      </c>
      <c r="N367" s="3">
        <v>17.547919175196444</v>
      </c>
      <c r="O367" s="21" t="s">
        <v>1453</v>
      </c>
      <c r="P367" s="21" t="s">
        <v>1453</v>
      </c>
      <c r="Q367" s="46">
        <v>8.5333562101337773E-3</v>
      </c>
      <c r="R367" s="46">
        <v>1.031292056731372E-2</v>
      </c>
      <c r="S367" s="46">
        <v>1.1688150882266921E-2</v>
      </c>
      <c r="T367" s="46">
        <v>1.2743145643309521E-2</v>
      </c>
      <c r="U367" s="46">
        <v>1.3544575247705675E-2</v>
      </c>
      <c r="V367" s="46">
        <v>1.414529312809194E-2</v>
      </c>
      <c r="W367" s="46">
        <v>1.4587198653272987E-2</v>
      </c>
      <c r="X367" s="46">
        <v>1.4903506835740845E-2</v>
      </c>
      <c r="Y367" s="46">
        <v>1.5120547755566725E-2</v>
      </c>
      <c r="Z367" s="46">
        <v>1.5259193143435181E-2</v>
      </c>
      <c r="AA367" s="46">
        <v>1.5335987375448099E-2</v>
      </c>
      <c r="AB367" s="46">
        <v>1.5364044125582163E-2</v>
      </c>
      <c r="AC367" s="46">
        <v>1.5209253476026349E-2</v>
      </c>
      <c r="AD367" s="46">
        <v>1.5055053116120057E-2</v>
      </c>
      <c r="AE367" s="46">
        <v>1.4901949340947428E-2</v>
      </c>
      <c r="AF367" s="46">
        <v>1.4750122931731696E-2</v>
      </c>
      <c r="AG367" s="46">
        <v>1.4598248071567042E-2</v>
      </c>
      <c r="AH367" s="46">
        <v>1.444637321140238E-2</v>
      </c>
      <c r="AI367" s="46">
        <v>1.4294498351237722E-2</v>
      </c>
      <c r="AJ367" s="46">
        <v>1.4142623491073061E-2</v>
      </c>
      <c r="AK367" s="46">
        <v>0.25152630282066341</v>
      </c>
      <c r="AL367" s="45">
        <v>0.25152630282066341</v>
      </c>
      <c r="AM367" s="45">
        <v>8.5333562101337773E-3</v>
      </c>
      <c r="AN367" s="45">
        <v>1.8846276777447497E-2</v>
      </c>
      <c r="AO367" s="45">
        <v>3.0534427659714418E-2</v>
      </c>
      <c r="AP367" s="45">
        <v>4.3277573303023939E-2</v>
      </c>
      <c r="AQ367" s="45">
        <v>5.6822148550729618E-2</v>
      </c>
      <c r="AR367" s="45">
        <v>7.0967441678821561E-2</v>
      </c>
      <c r="AS367" s="45">
        <v>8.5554640332094548E-2</v>
      </c>
      <c r="AT367" s="45">
        <v>0.1004581471678354</v>
      </c>
      <c r="AU367" s="45">
        <v>0.11557869492340211</v>
      </c>
      <c r="AV367" s="45">
        <v>0.1308378880668373</v>
      </c>
      <c r="AW367" s="45">
        <v>0.14617387544228538</v>
      </c>
      <c r="AX367" s="45">
        <v>0.16153791956786756</v>
      </c>
      <c r="AY367" s="45">
        <v>0.17674717304389392</v>
      </c>
      <c r="AZ367" s="45">
        <v>0.19180222616001397</v>
      </c>
      <c r="BA367" s="45">
        <v>0.2067041755009614</v>
      </c>
      <c r="BB367" s="45">
        <v>0.2214542984326931</v>
      </c>
      <c r="BC367" s="45">
        <v>0.23605254650426014</v>
      </c>
      <c r="BD367" s="45">
        <v>0.25049891971566252</v>
      </c>
      <c r="BE367" s="45">
        <v>0.25152630282066341</v>
      </c>
      <c r="BF367" s="45">
        <v>0.25152630282066341</v>
      </c>
    </row>
    <row r="368" spans="1:58" ht="13.5" thickBot="1" x14ac:dyDescent="0.25">
      <c r="A368" s="6" t="s">
        <v>1353</v>
      </c>
      <c r="B368" s="6" t="s">
        <v>1351</v>
      </c>
      <c r="C368" s="6" t="s">
        <v>372</v>
      </c>
      <c r="D368" s="6" t="s">
        <v>1353</v>
      </c>
      <c r="E368" s="6">
        <v>33.530495344872314</v>
      </c>
      <c r="F368" s="6" t="s">
        <v>314</v>
      </c>
      <c r="G368" s="21" t="s">
        <v>1178</v>
      </c>
      <c r="H368" s="21" t="s">
        <v>1159</v>
      </c>
      <c r="I368" s="21" t="s">
        <v>1160</v>
      </c>
      <c r="J368" s="21" t="s">
        <v>240</v>
      </c>
      <c r="K368" s="21" t="s">
        <v>245</v>
      </c>
      <c r="L368" s="21" t="s">
        <v>1235</v>
      </c>
      <c r="M368" s="3">
        <v>13.978587277318239</v>
      </c>
      <c r="N368" s="3">
        <v>33.530495344872314</v>
      </c>
      <c r="O368" s="21" t="s">
        <v>1450</v>
      </c>
      <c r="P368" s="21" t="s">
        <v>1459</v>
      </c>
      <c r="Q368" s="46">
        <v>8.6873689250657971E-2</v>
      </c>
      <c r="R368" s="46">
        <v>8.81422351524625E-2</v>
      </c>
      <c r="S368" s="46">
        <v>8.7519567567731049E-2</v>
      </c>
      <c r="T368" s="46">
        <v>8.7660827114557999E-2</v>
      </c>
      <c r="U368" s="46">
        <v>8.7186694233260906E-2</v>
      </c>
      <c r="V368" s="46">
        <v>7.7625895399705547E-2</v>
      </c>
      <c r="W368" s="46">
        <v>6.0952998233345636E-2</v>
      </c>
      <c r="X368" s="46">
        <v>4.7526936154015528E-2</v>
      </c>
      <c r="Y368" s="46">
        <v>3.6874968763678115E-2</v>
      </c>
      <c r="Z368" s="46">
        <v>2.8372394592408472E-2</v>
      </c>
      <c r="AA368" s="46">
        <v>2.1498654474062441E-2</v>
      </c>
      <c r="AB368" s="46">
        <v>1.6098249432465447E-2</v>
      </c>
      <c r="AC368" s="46">
        <v>1.173206745966837E-2</v>
      </c>
      <c r="AD368" s="46">
        <v>8.2651984298198478E-3</v>
      </c>
      <c r="AE368" s="46">
        <v>5.481550572773242E-3</v>
      </c>
      <c r="AF368" s="46">
        <v>3.2785503550624047E-3</v>
      </c>
      <c r="AG368" s="46">
        <v>0</v>
      </c>
      <c r="AH368" s="46">
        <v>0</v>
      </c>
      <c r="AI368" s="46">
        <v>0</v>
      </c>
      <c r="AJ368" s="46">
        <v>0</v>
      </c>
      <c r="AK368" s="46">
        <v>0.68873607201396347</v>
      </c>
      <c r="AL368" s="45">
        <v>0.68873607201396347</v>
      </c>
      <c r="AM368" s="45">
        <v>8.6873689250657971E-2</v>
      </c>
      <c r="AN368" s="45">
        <v>0.17501592440312047</v>
      </c>
      <c r="AO368" s="45">
        <v>0.26253549197085152</v>
      </c>
      <c r="AP368" s="45">
        <v>0.35019631908540949</v>
      </c>
      <c r="AQ368" s="45">
        <v>0.43738301331867041</v>
      </c>
      <c r="AR368" s="45">
        <v>0.51500890871837601</v>
      </c>
      <c r="AS368" s="45">
        <v>0.57596190695172167</v>
      </c>
      <c r="AT368" s="45">
        <v>0.62348884310573716</v>
      </c>
      <c r="AU368" s="45">
        <v>0.66036381186941528</v>
      </c>
      <c r="AV368" s="45">
        <v>0.68873607201396347</v>
      </c>
      <c r="AW368" s="45">
        <v>0.68873607201396347</v>
      </c>
      <c r="AX368" s="45">
        <v>0.68873607201396347</v>
      </c>
      <c r="AY368" s="45">
        <v>0.68873607201396347</v>
      </c>
      <c r="AZ368" s="45">
        <v>0.68873607201396347</v>
      </c>
      <c r="BA368" s="45">
        <v>0.68873607201396347</v>
      </c>
      <c r="BB368" s="45">
        <v>0.68873607201396347</v>
      </c>
      <c r="BC368" s="45">
        <v>0.68873607201396347</v>
      </c>
      <c r="BD368" s="45">
        <v>0.68873607201396347</v>
      </c>
      <c r="BE368" s="45">
        <v>0.68873607201396347</v>
      </c>
      <c r="BF368" s="45">
        <v>0.68873607201396347</v>
      </c>
    </row>
    <row r="369" spans="1:58" ht="13.5" thickBot="1" x14ac:dyDescent="0.25">
      <c r="A369" s="6" t="s">
        <v>1352</v>
      </c>
      <c r="B369" s="6" t="s">
        <v>1351</v>
      </c>
      <c r="C369" s="6" t="s">
        <v>372</v>
      </c>
      <c r="D369" s="6" t="s">
        <v>1352</v>
      </c>
      <c r="E369" s="6">
        <v>24.64464788545494</v>
      </c>
      <c r="F369" s="6" t="s">
        <v>314</v>
      </c>
      <c r="G369" s="21" t="s">
        <v>1178</v>
      </c>
      <c r="H369" s="21" t="s">
        <v>1159</v>
      </c>
      <c r="I369" s="21" t="s">
        <v>1160</v>
      </c>
      <c r="J369" s="21" t="s">
        <v>240</v>
      </c>
      <c r="K369" s="21" t="s">
        <v>247</v>
      </c>
      <c r="L369" s="21" t="s">
        <v>373</v>
      </c>
      <c r="M369" s="3">
        <v>13.978587277318239</v>
      </c>
      <c r="N369" s="3">
        <v>24.64464788545494</v>
      </c>
      <c r="O369" s="21" t="s">
        <v>1450</v>
      </c>
      <c r="P369" s="21" t="s">
        <v>1459</v>
      </c>
      <c r="Q369" s="46">
        <v>2.7947197981923598E-2</v>
      </c>
      <c r="R369" s="46">
        <v>2.8753084251448194E-2</v>
      </c>
      <c r="S369" s="46">
        <v>2.8377525167852823E-2</v>
      </c>
      <c r="T369" s="46">
        <v>2.8644231212391312E-2</v>
      </c>
      <c r="U369" s="46">
        <v>2.8435855889571419E-2</v>
      </c>
      <c r="V369" s="46">
        <v>2.5291366482134991E-2</v>
      </c>
      <c r="W369" s="46">
        <v>1.9914316183224434E-2</v>
      </c>
      <c r="X369" s="46">
        <v>1.5536942644933422E-2</v>
      </c>
      <c r="Y369" s="46">
        <v>1.2069852504098992E-2</v>
      </c>
      <c r="Z369" s="46">
        <v>9.2960430479051767E-3</v>
      </c>
      <c r="AA369" s="46">
        <v>7.0486704575096187E-3</v>
      </c>
      <c r="AB369" s="46">
        <v>5.3048824843863907E-3</v>
      </c>
      <c r="AC369" s="46">
        <v>3.8639647877758321E-3</v>
      </c>
      <c r="AD369" s="46">
        <v>2.7352041734021097E-3</v>
      </c>
      <c r="AE369" s="46">
        <v>1.8122938993669646E-3</v>
      </c>
      <c r="AF369" s="46">
        <v>1.0959460104919558E-3</v>
      </c>
      <c r="AG369" s="46">
        <v>0</v>
      </c>
      <c r="AH369" s="46">
        <v>0</v>
      </c>
      <c r="AI369" s="46">
        <v>0</v>
      </c>
      <c r="AJ369" s="46">
        <v>0</v>
      </c>
      <c r="AK369" s="46">
        <v>0.22156585645084526</v>
      </c>
      <c r="AL369" s="45">
        <v>0.22156585645084526</v>
      </c>
      <c r="AM369" s="45">
        <v>2.7947197981923598E-2</v>
      </c>
      <c r="AN369" s="45">
        <v>5.6700282233371792E-2</v>
      </c>
      <c r="AO369" s="45">
        <v>8.5077807401224614E-2</v>
      </c>
      <c r="AP369" s="45">
        <v>0.11372203861361593</v>
      </c>
      <c r="AQ369" s="45">
        <v>0.14215789450318736</v>
      </c>
      <c r="AR369" s="45">
        <v>0.16744926098532234</v>
      </c>
      <c r="AS369" s="45">
        <v>0.18736357716854676</v>
      </c>
      <c r="AT369" s="45">
        <v>0.20290051981348017</v>
      </c>
      <c r="AU369" s="45">
        <v>0.21497037231757918</v>
      </c>
      <c r="AV369" s="45">
        <v>0.22156585645084526</v>
      </c>
      <c r="AW369" s="45">
        <v>0.22156585645084526</v>
      </c>
      <c r="AX369" s="45">
        <v>0.22156585645084526</v>
      </c>
      <c r="AY369" s="45">
        <v>0.22156585645084526</v>
      </c>
      <c r="AZ369" s="45">
        <v>0.22156585645084526</v>
      </c>
      <c r="BA369" s="45">
        <v>0.22156585645084526</v>
      </c>
      <c r="BB369" s="45">
        <v>0.22156585645084526</v>
      </c>
      <c r="BC369" s="45">
        <v>0.22156585645084526</v>
      </c>
      <c r="BD369" s="45">
        <v>0.22156585645084526</v>
      </c>
      <c r="BE369" s="45">
        <v>0.22156585645084526</v>
      </c>
      <c r="BF369" s="45">
        <v>0.22156585645084526</v>
      </c>
    </row>
    <row r="370" spans="1:58" ht="13.5" thickBot="1" x14ac:dyDescent="0.25">
      <c r="A370" s="6" t="s">
        <v>1352</v>
      </c>
      <c r="B370" s="6" t="s">
        <v>1351</v>
      </c>
      <c r="C370" s="6" t="s">
        <v>372</v>
      </c>
      <c r="D370" s="6" t="s">
        <v>1352</v>
      </c>
      <c r="E370" s="6">
        <v>21.533120412457833</v>
      </c>
      <c r="F370" s="6" t="s">
        <v>314</v>
      </c>
      <c r="G370" s="21" t="s">
        <v>1178</v>
      </c>
      <c r="H370" s="21" t="s">
        <v>1159</v>
      </c>
      <c r="I370" s="21" t="s">
        <v>1160</v>
      </c>
      <c r="J370" s="21" t="s">
        <v>240</v>
      </c>
      <c r="K370" s="21" t="s">
        <v>249</v>
      </c>
      <c r="L370" s="21" t="s">
        <v>374</v>
      </c>
      <c r="M370" s="3">
        <v>11.122366035183699</v>
      </c>
      <c r="N370" s="3">
        <v>21.533120412457833</v>
      </c>
      <c r="O370" s="21" t="s">
        <v>1450</v>
      </c>
      <c r="P370" s="21" t="s">
        <v>1460</v>
      </c>
      <c r="Q370" s="46">
        <v>6.2881814949010467E-3</v>
      </c>
      <c r="R370" s="46">
        <v>6.3239842482345652E-3</v>
      </c>
      <c r="S370" s="46">
        <v>6.2858230088898674E-3</v>
      </c>
      <c r="T370" s="46">
        <v>6.2878952469124826E-3</v>
      </c>
      <c r="U370" s="46">
        <v>6.260799074215906E-3</v>
      </c>
      <c r="V370" s="46">
        <v>5.5747799051494417E-3</v>
      </c>
      <c r="W370" s="46">
        <v>4.3728215759053128E-3</v>
      </c>
      <c r="X370" s="46">
        <v>3.408983185318004E-3</v>
      </c>
      <c r="Y370" s="46">
        <v>2.6417439516439071E-3</v>
      </c>
      <c r="Z370" s="46">
        <v>2.0292328397918335E-3</v>
      </c>
      <c r="AA370" s="46">
        <v>1.5384230947746338E-3</v>
      </c>
      <c r="AB370" s="46">
        <v>1.1500916852361883E-3</v>
      </c>
      <c r="AC370" s="46">
        <v>8.3716362691562394E-4</v>
      </c>
      <c r="AD370" s="46">
        <v>5.888062457446747E-4</v>
      </c>
      <c r="AE370" s="46">
        <v>3.8949835780568331E-4</v>
      </c>
      <c r="AF370" s="46">
        <v>2.3165773186649782E-4</v>
      </c>
      <c r="AG370" s="46">
        <v>0</v>
      </c>
      <c r="AH370" s="46">
        <v>0</v>
      </c>
      <c r="AI370" s="46">
        <v>0</v>
      </c>
      <c r="AJ370" s="46">
        <v>0</v>
      </c>
      <c r="AK370" s="46">
        <v>4.9852808833904048E-2</v>
      </c>
      <c r="AL370" s="45">
        <v>4.9852808833904048E-2</v>
      </c>
      <c r="AM370" s="45">
        <v>6.2881814949010467E-3</v>
      </c>
      <c r="AN370" s="45">
        <v>1.2612165743135612E-2</v>
      </c>
      <c r="AO370" s="45">
        <v>1.8897988752025481E-2</v>
      </c>
      <c r="AP370" s="45">
        <v>2.5185883998937963E-2</v>
      </c>
      <c r="AQ370" s="45">
        <v>3.1446683073153868E-2</v>
      </c>
      <c r="AR370" s="45">
        <v>3.7021462978303311E-2</v>
      </c>
      <c r="AS370" s="45">
        <v>4.1394284554208627E-2</v>
      </c>
      <c r="AT370" s="45">
        <v>4.4803267739526628E-2</v>
      </c>
      <c r="AU370" s="45">
        <v>4.7445011691170533E-2</v>
      </c>
      <c r="AV370" s="45">
        <v>4.9474244530962365E-2</v>
      </c>
      <c r="AW370" s="45">
        <v>4.9852808833904048E-2</v>
      </c>
      <c r="AX370" s="45">
        <v>4.9852808833904048E-2</v>
      </c>
      <c r="AY370" s="45">
        <v>4.9852808833904048E-2</v>
      </c>
      <c r="AZ370" s="45">
        <v>4.9852808833904048E-2</v>
      </c>
      <c r="BA370" s="45">
        <v>4.9852808833904048E-2</v>
      </c>
      <c r="BB370" s="45">
        <v>4.9852808833904048E-2</v>
      </c>
      <c r="BC370" s="45">
        <v>4.9852808833904048E-2</v>
      </c>
      <c r="BD370" s="45">
        <v>4.9852808833904048E-2</v>
      </c>
      <c r="BE370" s="45">
        <v>4.9852808833904048E-2</v>
      </c>
      <c r="BF370" s="45">
        <v>4.9852808833904048E-2</v>
      </c>
    </row>
    <row r="371" spans="1:58" ht="13.5" thickBot="1" x14ac:dyDescent="0.25">
      <c r="A371" s="6" t="s">
        <v>1353</v>
      </c>
      <c r="B371" s="6" t="s">
        <v>1141</v>
      </c>
      <c r="C371" s="6" t="s">
        <v>372</v>
      </c>
      <c r="D371" s="6" t="s">
        <v>1353</v>
      </c>
      <c r="E371" s="6">
        <v>30.464035944662438</v>
      </c>
      <c r="F371" s="6" t="s">
        <v>314</v>
      </c>
      <c r="G371" s="21" t="s">
        <v>1178</v>
      </c>
      <c r="H371" s="21" t="s">
        <v>1159</v>
      </c>
      <c r="I371" s="21" t="s">
        <v>1160</v>
      </c>
      <c r="J371" s="21" t="s">
        <v>240</v>
      </c>
      <c r="K371" s="21" t="s">
        <v>251</v>
      </c>
      <c r="L371" s="21" t="s">
        <v>375</v>
      </c>
      <c r="M371" s="3">
        <v>7.5784140931627233</v>
      </c>
      <c r="N371" s="3">
        <v>30.464035944662438</v>
      </c>
      <c r="O371" s="21" t="s">
        <v>1451</v>
      </c>
      <c r="P371" s="21" t="s">
        <v>1461</v>
      </c>
      <c r="Q371" s="46">
        <v>1.5008569353036088E-2</v>
      </c>
      <c r="R371" s="46">
        <v>1.5036848348090144E-2</v>
      </c>
      <c r="S371" s="46">
        <v>1.4947053555349634E-2</v>
      </c>
      <c r="T371" s="46">
        <v>1.4871860807140725E-2</v>
      </c>
      <c r="U371" s="46">
        <v>1.479728827273615E-2</v>
      </c>
      <c r="V371" s="46">
        <v>1.3185921070705769E-2</v>
      </c>
      <c r="W371" s="46">
        <v>1.033168885270524E-2</v>
      </c>
      <c r="X371" s="46">
        <v>8.0476564907268951E-3</v>
      </c>
      <c r="Y371" s="46">
        <v>6.2494193253237306E-3</v>
      </c>
      <c r="Z371" s="46">
        <v>4.80217520109609E-3</v>
      </c>
      <c r="AA371" s="46">
        <v>3.6333829677485316E-3</v>
      </c>
      <c r="AB371" s="46">
        <v>2.7093193149702851E-3</v>
      </c>
      <c r="AC371" s="46">
        <v>1.9722490148871411E-3</v>
      </c>
      <c r="AD371" s="46">
        <v>1.3830089834471811E-3</v>
      </c>
      <c r="AE371" s="46">
        <v>9.1754228602503344E-4</v>
      </c>
      <c r="AF371" s="46">
        <v>5.4574391991565429E-4</v>
      </c>
      <c r="AG371" s="46">
        <v>0</v>
      </c>
      <c r="AH371" s="46">
        <v>0</v>
      </c>
      <c r="AI371" s="46">
        <v>0</v>
      </c>
      <c r="AJ371" s="46">
        <v>0</v>
      </c>
      <c r="AK371" s="46">
        <v>0.11518148380063128</v>
      </c>
      <c r="AL371" s="45">
        <v>0.11518148380063128</v>
      </c>
      <c r="AM371" s="45">
        <v>1.5008569353036088E-2</v>
      </c>
      <c r="AN371" s="45">
        <v>3.0045417701126231E-2</v>
      </c>
      <c r="AO371" s="45">
        <v>4.4992471256475867E-2</v>
      </c>
      <c r="AP371" s="45">
        <v>5.986433206361659E-2</v>
      </c>
      <c r="AQ371" s="45">
        <v>7.4661620336352735E-2</v>
      </c>
      <c r="AR371" s="45">
        <v>8.7847541407058499E-2</v>
      </c>
      <c r="AS371" s="45">
        <v>9.8179230259763745E-2</v>
      </c>
      <c r="AT371" s="45">
        <v>0.10622688675049063</v>
      </c>
      <c r="AU371" s="45">
        <v>0.11247630607581437</v>
      </c>
      <c r="AV371" s="45">
        <v>0.11518148380063128</v>
      </c>
      <c r="AW371" s="45">
        <v>0.11518148380063128</v>
      </c>
      <c r="AX371" s="45">
        <v>0.11518148380063128</v>
      </c>
      <c r="AY371" s="45">
        <v>0.11518148380063128</v>
      </c>
      <c r="AZ371" s="45">
        <v>0.11518148380063128</v>
      </c>
      <c r="BA371" s="45">
        <v>0.11518148380063128</v>
      </c>
      <c r="BB371" s="45">
        <v>0.11518148380063128</v>
      </c>
      <c r="BC371" s="45">
        <v>0.11518148380063128</v>
      </c>
      <c r="BD371" s="45">
        <v>0.11518148380063128</v>
      </c>
      <c r="BE371" s="45">
        <v>0.11518148380063128</v>
      </c>
      <c r="BF371" s="45">
        <v>0.11518148380063128</v>
      </c>
    </row>
    <row r="372" spans="1:58" ht="13.5" thickBot="1" x14ac:dyDescent="0.25">
      <c r="A372" s="6" t="s">
        <v>1353</v>
      </c>
      <c r="B372" s="6" t="s">
        <v>1141</v>
      </c>
      <c r="C372" s="6" t="s">
        <v>372</v>
      </c>
      <c r="D372" s="6" t="s">
        <v>1353</v>
      </c>
      <c r="E372" s="6">
        <v>30.464035944662438</v>
      </c>
      <c r="F372" s="6" t="s">
        <v>314</v>
      </c>
      <c r="G372" s="21" t="s">
        <v>1178</v>
      </c>
      <c r="H372" s="21" t="s">
        <v>1159</v>
      </c>
      <c r="I372" s="21" t="s">
        <v>1160</v>
      </c>
      <c r="J372" s="21" t="s">
        <v>240</v>
      </c>
      <c r="K372" s="21" t="s">
        <v>253</v>
      </c>
      <c r="L372" s="21" t="s">
        <v>376</v>
      </c>
      <c r="M372" s="3">
        <v>7.5784140931627233</v>
      </c>
      <c r="N372" s="3">
        <v>30.464035944662438</v>
      </c>
      <c r="O372" s="21" t="s">
        <v>1451</v>
      </c>
      <c r="P372" s="21" t="s">
        <v>1461</v>
      </c>
      <c r="Q372" s="46">
        <v>1.3225189240581674E-2</v>
      </c>
      <c r="R372" s="46">
        <v>1.3185043194115629E-2</v>
      </c>
      <c r="S372" s="46">
        <v>1.3116561675920421E-2</v>
      </c>
      <c r="T372" s="46">
        <v>1.3051882020060924E-2</v>
      </c>
      <c r="U372" s="46">
        <v>1.298764698108399E-2</v>
      </c>
      <c r="V372" s="46">
        <v>1.155825077767827E-2</v>
      </c>
      <c r="W372" s="46">
        <v>9.0459312618742811E-3</v>
      </c>
      <c r="X372" s="46">
        <v>7.0422507292214947E-3</v>
      </c>
      <c r="Y372" s="46">
        <v>5.4513851662750835E-3</v>
      </c>
      <c r="Z372" s="46">
        <v>4.1811893723803393E-3</v>
      </c>
      <c r="AA372" s="46">
        <v>3.1658308353323472E-3</v>
      </c>
      <c r="AB372" s="46">
        <v>2.3589073964677097E-3</v>
      </c>
      <c r="AC372" s="46">
        <v>1.7159852614404435E-3</v>
      </c>
      <c r="AD372" s="46">
        <v>1.2035231551868824E-3</v>
      </c>
      <c r="AE372" s="46">
        <v>7.9627756683745715E-4</v>
      </c>
      <c r="AF372" s="46">
        <v>4.7171592530427216E-4</v>
      </c>
      <c r="AG372" s="46">
        <v>0</v>
      </c>
      <c r="AH372" s="46">
        <v>0</v>
      </c>
      <c r="AI372" s="46">
        <v>0</v>
      </c>
      <c r="AJ372" s="46">
        <v>0</v>
      </c>
      <c r="AK372" s="46">
        <v>0.10149514483645261</v>
      </c>
      <c r="AL372" s="45">
        <v>0.10149514483645261</v>
      </c>
      <c r="AM372" s="45">
        <v>1.3225189240581674E-2</v>
      </c>
      <c r="AN372" s="45">
        <v>2.6410232434697305E-2</v>
      </c>
      <c r="AO372" s="45">
        <v>3.9526794110617727E-2</v>
      </c>
      <c r="AP372" s="45">
        <v>5.2578676130678653E-2</v>
      </c>
      <c r="AQ372" s="45">
        <v>6.5566323111762637E-2</v>
      </c>
      <c r="AR372" s="45">
        <v>7.7124573889440912E-2</v>
      </c>
      <c r="AS372" s="45">
        <v>8.6170505151315191E-2</v>
      </c>
      <c r="AT372" s="45">
        <v>9.321275588053668E-2</v>
      </c>
      <c r="AU372" s="45">
        <v>9.866414104681176E-2</v>
      </c>
      <c r="AV372" s="45">
        <v>0.10149514483645261</v>
      </c>
      <c r="AW372" s="45">
        <v>0.10149514483645261</v>
      </c>
      <c r="AX372" s="45">
        <v>0.10149514483645261</v>
      </c>
      <c r="AY372" s="45">
        <v>0.10149514483645261</v>
      </c>
      <c r="AZ372" s="45">
        <v>0.10149514483645261</v>
      </c>
      <c r="BA372" s="45">
        <v>0.10149514483645261</v>
      </c>
      <c r="BB372" s="45">
        <v>0.10149514483645261</v>
      </c>
      <c r="BC372" s="45">
        <v>0.10149514483645261</v>
      </c>
      <c r="BD372" s="45">
        <v>0.10149514483645261</v>
      </c>
      <c r="BE372" s="45">
        <v>0.10149514483645261</v>
      </c>
      <c r="BF372" s="45">
        <v>0.10149514483645261</v>
      </c>
    </row>
    <row r="373" spans="1:58" ht="13.5" thickBot="1" x14ac:dyDescent="0.25">
      <c r="A373" s="6" t="s">
        <v>1352</v>
      </c>
      <c r="B373" s="6" t="s">
        <v>1350</v>
      </c>
      <c r="C373" s="6" t="s">
        <v>372</v>
      </c>
      <c r="D373" s="6" t="s">
        <v>1352</v>
      </c>
      <c r="E373" s="6">
        <v>20.371294674231631</v>
      </c>
      <c r="F373" s="6" t="s">
        <v>314</v>
      </c>
      <c r="G373" s="21" t="s">
        <v>1178</v>
      </c>
      <c r="H373" s="21" t="s">
        <v>1159</v>
      </c>
      <c r="I373" s="21" t="s">
        <v>1160</v>
      </c>
      <c r="J373" s="21" t="s">
        <v>240</v>
      </c>
      <c r="K373" s="21" t="s">
        <v>255</v>
      </c>
      <c r="L373" s="21" t="s">
        <v>377</v>
      </c>
      <c r="M373" s="3">
        <v>4.6362852948594089</v>
      </c>
      <c r="N373" s="3">
        <v>20.371294674231631</v>
      </c>
      <c r="O373" s="21" t="s">
        <v>1451</v>
      </c>
      <c r="P373" s="21" t="s">
        <v>1461</v>
      </c>
      <c r="Q373" s="46">
        <v>6.640978555712153E-3</v>
      </c>
      <c r="R373" s="46">
        <v>6.7258638683603909E-3</v>
      </c>
      <c r="S373" s="46">
        <v>6.6727352946129304E-3</v>
      </c>
      <c r="T373" s="46">
        <v>6.6339940616876999E-3</v>
      </c>
      <c r="U373" s="46">
        <v>6.5995957032236865E-3</v>
      </c>
      <c r="V373" s="46">
        <v>5.9000544719890998E-3</v>
      </c>
      <c r="W373" s="46">
        <v>4.6372315942689642E-3</v>
      </c>
      <c r="X373" s="46">
        <v>3.6162059544761621E-3</v>
      </c>
      <c r="Y373" s="46">
        <v>2.8234914966221922E-3</v>
      </c>
      <c r="Z373" s="46">
        <v>2.1787527176034471E-3</v>
      </c>
      <c r="AA373" s="46">
        <v>1.6456561337009996E-3</v>
      </c>
      <c r="AB373" s="46">
        <v>1.229596924209144E-3</v>
      </c>
      <c r="AC373" s="46">
        <v>8.9624632714418149E-4</v>
      </c>
      <c r="AD373" s="46">
        <v>6.2902708198842624E-4</v>
      </c>
      <c r="AE373" s="46">
        <v>4.1963787841373167E-4</v>
      </c>
      <c r="AF373" s="46">
        <v>2.51504824859414E-4</v>
      </c>
      <c r="AG373" s="46">
        <v>0</v>
      </c>
      <c r="AH373" s="46">
        <v>0</v>
      </c>
      <c r="AI373" s="46">
        <v>0</v>
      </c>
      <c r="AJ373" s="46">
        <v>0</v>
      </c>
      <c r="AK373" s="46">
        <v>5.0965401561099709E-2</v>
      </c>
      <c r="AL373" s="45">
        <v>5.0965401561099709E-2</v>
      </c>
      <c r="AM373" s="45">
        <v>6.640978555712153E-3</v>
      </c>
      <c r="AN373" s="45">
        <v>1.3366842424072545E-2</v>
      </c>
      <c r="AO373" s="45">
        <v>2.0039577718685475E-2</v>
      </c>
      <c r="AP373" s="45">
        <v>2.6673571780373176E-2</v>
      </c>
      <c r="AQ373" s="45">
        <v>3.3273167483596863E-2</v>
      </c>
      <c r="AR373" s="45">
        <v>3.9173221955585966E-2</v>
      </c>
      <c r="AS373" s="45">
        <v>4.3810453549854932E-2</v>
      </c>
      <c r="AT373" s="45">
        <v>4.7426659504331094E-2</v>
      </c>
      <c r="AU373" s="45">
        <v>5.0250151000953286E-2</v>
      </c>
      <c r="AV373" s="45">
        <v>5.0965401561099709E-2</v>
      </c>
      <c r="AW373" s="45">
        <v>5.0965401561099709E-2</v>
      </c>
      <c r="AX373" s="45">
        <v>5.0965401561099709E-2</v>
      </c>
      <c r="AY373" s="45">
        <v>5.0965401561099709E-2</v>
      </c>
      <c r="AZ373" s="45">
        <v>5.0965401561099709E-2</v>
      </c>
      <c r="BA373" s="45">
        <v>5.0965401561099709E-2</v>
      </c>
      <c r="BB373" s="45">
        <v>5.0965401561099709E-2</v>
      </c>
      <c r="BC373" s="45">
        <v>5.0965401561099709E-2</v>
      </c>
      <c r="BD373" s="45">
        <v>5.0965401561099709E-2</v>
      </c>
      <c r="BE373" s="45">
        <v>5.0965401561099709E-2</v>
      </c>
      <c r="BF373" s="45">
        <v>5.0965401561099709E-2</v>
      </c>
    </row>
    <row r="374" spans="1:58" ht="13.5" thickBot="1" x14ac:dyDescent="0.25">
      <c r="A374" s="6" t="s">
        <v>1352</v>
      </c>
      <c r="B374" s="6" t="s">
        <v>1350</v>
      </c>
      <c r="C374" s="6" t="s">
        <v>372</v>
      </c>
      <c r="D374" s="6" t="s">
        <v>1352</v>
      </c>
      <c r="E374" s="6">
        <v>20.371294674231631</v>
      </c>
      <c r="F374" s="6" t="s">
        <v>314</v>
      </c>
      <c r="G374" s="21" t="s">
        <v>1178</v>
      </c>
      <c r="H374" s="21" t="s">
        <v>1159</v>
      </c>
      <c r="I374" s="21" t="s">
        <v>1160</v>
      </c>
      <c r="J374" s="21" t="s">
        <v>240</v>
      </c>
      <c r="K374" s="21" t="s">
        <v>257</v>
      </c>
      <c r="L374" s="21" t="s">
        <v>378</v>
      </c>
      <c r="M374" s="3">
        <v>4.6362852948594089</v>
      </c>
      <c r="N374" s="3">
        <v>20.371294674231631</v>
      </c>
      <c r="O374" s="21" t="s">
        <v>1451</v>
      </c>
      <c r="P374" s="21" t="s">
        <v>1461</v>
      </c>
      <c r="Q374" s="46">
        <v>5.1748840128437994E-4</v>
      </c>
      <c r="R374" s="46">
        <v>5.1746078009108545E-4</v>
      </c>
      <c r="S374" s="46">
        <v>5.1447465299113871E-4</v>
      </c>
      <c r="T374" s="46">
        <v>5.1182991327795955E-4</v>
      </c>
      <c r="U374" s="46">
        <v>5.0929276444064333E-4</v>
      </c>
      <c r="V374" s="46">
        <v>4.5367084843166085E-4</v>
      </c>
      <c r="W374" s="46">
        <v>3.5537009563909916E-4</v>
      </c>
      <c r="X374" s="46">
        <v>2.7675038594555642E-4</v>
      </c>
      <c r="Y374" s="46">
        <v>2.145658650230237E-4</v>
      </c>
      <c r="Z374" s="46">
        <v>1.6476709960819074E-4</v>
      </c>
      <c r="AA374" s="46">
        <v>1.2469446100916352E-4</v>
      </c>
      <c r="AB374" s="46">
        <v>9.2965802877953345E-5</v>
      </c>
      <c r="AC374" s="46">
        <v>6.7654678000254585E-5</v>
      </c>
      <c r="AD374" s="46">
        <v>4.7461141468211398E-5</v>
      </c>
      <c r="AE374" s="46">
        <v>3.1452489506964961E-5</v>
      </c>
      <c r="AF374" s="46">
        <v>1.8675222422030169E-5</v>
      </c>
      <c r="AG374" s="46">
        <v>0</v>
      </c>
      <c r="AH374" s="46">
        <v>0</v>
      </c>
      <c r="AI374" s="46">
        <v>0</v>
      </c>
      <c r="AJ374" s="46">
        <v>0</v>
      </c>
      <c r="AK374" s="46">
        <v>3.9714033035063261E-3</v>
      </c>
      <c r="AL374" s="45">
        <v>3.9714033035063261E-3</v>
      </c>
      <c r="AM374" s="45">
        <v>5.1748840128437994E-4</v>
      </c>
      <c r="AN374" s="45">
        <v>1.0349491813754653E-3</v>
      </c>
      <c r="AO374" s="45">
        <v>1.5494238343666039E-3</v>
      </c>
      <c r="AP374" s="45">
        <v>2.0612537476445633E-3</v>
      </c>
      <c r="AQ374" s="45">
        <v>2.5705465120852066E-3</v>
      </c>
      <c r="AR374" s="45">
        <v>3.0242173605168673E-3</v>
      </c>
      <c r="AS374" s="45">
        <v>3.3795874561559666E-3</v>
      </c>
      <c r="AT374" s="45">
        <v>3.656337842101523E-3</v>
      </c>
      <c r="AU374" s="45">
        <v>3.8709037071245466E-3</v>
      </c>
      <c r="AV374" s="45">
        <v>3.9714033035063261E-3</v>
      </c>
      <c r="AW374" s="45">
        <v>3.9714033035063261E-3</v>
      </c>
      <c r="AX374" s="45">
        <v>3.9714033035063261E-3</v>
      </c>
      <c r="AY374" s="45">
        <v>3.9714033035063261E-3</v>
      </c>
      <c r="AZ374" s="45">
        <v>3.9714033035063261E-3</v>
      </c>
      <c r="BA374" s="45">
        <v>3.9714033035063261E-3</v>
      </c>
      <c r="BB374" s="45">
        <v>3.9714033035063261E-3</v>
      </c>
      <c r="BC374" s="45">
        <v>3.9714033035063261E-3</v>
      </c>
      <c r="BD374" s="45">
        <v>3.9714033035063261E-3</v>
      </c>
      <c r="BE374" s="45">
        <v>3.9714033035063261E-3</v>
      </c>
      <c r="BF374" s="45">
        <v>3.9714033035063261E-3</v>
      </c>
    </row>
    <row r="375" spans="1:58" ht="13.5" thickBot="1" x14ac:dyDescent="0.25">
      <c r="A375" s="6" t="s">
        <v>1351</v>
      </c>
      <c r="B375" s="6" t="s">
        <v>1350</v>
      </c>
      <c r="C375" s="6" t="s">
        <v>372</v>
      </c>
      <c r="D375" s="6" t="s">
        <v>1351</v>
      </c>
      <c r="E375" s="6">
        <v>14.596288147513764</v>
      </c>
      <c r="F375" s="6" t="s">
        <v>314</v>
      </c>
      <c r="G375" s="21" t="s">
        <v>1178</v>
      </c>
      <c r="H375" s="21" t="s">
        <v>1159</v>
      </c>
      <c r="I375" s="21" t="s">
        <v>1160</v>
      </c>
      <c r="J375" s="21" t="s">
        <v>240</v>
      </c>
      <c r="K375" s="21" t="s">
        <v>259</v>
      </c>
      <c r="L375" s="21" t="s">
        <v>379</v>
      </c>
      <c r="M375" s="3">
        <v>-0.41622396255562172</v>
      </c>
      <c r="N375" s="3">
        <v>14.596288147513764</v>
      </c>
      <c r="O375" s="21" t="s">
        <v>1452</v>
      </c>
      <c r="P375" s="21" t="s">
        <v>1462</v>
      </c>
      <c r="Q375" s="46">
        <v>2.5143728676994836E-2</v>
      </c>
      <c r="R375" s="46">
        <v>2.5122154774673468E-2</v>
      </c>
      <c r="S375" s="46">
        <v>2.5026760332505581E-2</v>
      </c>
      <c r="T375" s="46">
        <v>2.4936067459573618E-2</v>
      </c>
      <c r="U375" s="46">
        <v>2.4892498962027828E-2</v>
      </c>
      <c r="V375" s="46">
        <v>2.2195460957108049E-2</v>
      </c>
      <c r="W375" s="46">
        <v>1.7352959268084337E-2</v>
      </c>
      <c r="X375" s="46">
        <v>1.3517297595397439E-2</v>
      </c>
      <c r="Y375" s="46">
        <v>1.0465983344898273E-2</v>
      </c>
      <c r="Z375" s="46">
        <v>8.031190719110029E-3</v>
      </c>
      <c r="AA375" s="46">
        <v>6.0839997946074732E-3</v>
      </c>
      <c r="AB375" s="46">
        <v>4.5379336095740415E-3</v>
      </c>
      <c r="AC375" s="46">
        <v>3.3005909727398058E-3</v>
      </c>
      <c r="AD375" s="46">
        <v>2.3228088817034043E-3</v>
      </c>
      <c r="AE375" s="46">
        <v>1.5370178016647653E-3</v>
      </c>
      <c r="AF375" s="46">
        <v>9.1564335646126009E-4</v>
      </c>
      <c r="AG375" s="46">
        <v>0</v>
      </c>
      <c r="AH375" s="46">
        <v>0</v>
      </c>
      <c r="AI375" s="46">
        <v>0</v>
      </c>
      <c r="AJ375" s="46">
        <v>0</v>
      </c>
      <c r="AK375" s="46">
        <v>0.19493425879751786</v>
      </c>
      <c r="AL375" s="45">
        <v>0.19493425879751786</v>
      </c>
      <c r="AM375" s="45">
        <v>2.5143728676994836E-2</v>
      </c>
      <c r="AN375" s="45">
        <v>5.0265883451668304E-2</v>
      </c>
      <c r="AO375" s="45">
        <v>7.5292643784173885E-2</v>
      </c>
      <c r="AP375" s="45">
        <v>0.10022871124374751</v>
      </c>
      <c r="AQ375" s="45">
        <v>0.12512121020577532</v>
      </c>
      <c r="AR375" s="45">
        <v>0.14731667116288338</v>
      </c>
      <c r="AS375" s="45">
        <v>0.16466963043096772</v>
      </c>
      <c r="AT375" s="45">
        <v>0.17818692802636515</v>
      </c>
      <c r="AU375" s="45">
        <v>0.18865291137126342</v>
      </c>
      <c r="AV375" s="45">
        <v>0.19493425879751786</v>
      </c>
      <c r="AW375" s="45">
        <v>0.19493425879751786</v>
      </c>
      <c r="AX375" s="45">
        <v>0.19493425879751786</v>
      </c>
      <c r="AY375" s="45">
        <v>0.19493425879751786</v>
      </c>
      <c r="AZ375" s="45">
        <v>0.19493425879751786</v>
      </c>
      <c r="BA375" s="45">
        <v>0.19493425879751786</v>
      </c>
      <c r="BB375" s="45">
        <v>0.19493425879751786</v>
      </c>
      <c r="BC375" s="45">
        <v>0.19493425879751786</v>
      </c>
      <c r="BD375" s="45">
        <v>0.19493425879751786</v>
      </c>
      <c r="BE375" s="45">
        <v>0.19493425879751786</v>
      </c>
      <c r="BF375" s="45">
        <v>0.19493425879751786</v>
      </c>
    </row>
    <row r="376" spans="1:58" ht="13.5" thickBot="1" x14ac:dyDescent="0.25">
      <c r="A376" s="6" t="s">
        <v>1351</v>
      </c>
      <c r="B376" s="6" t="s">
        <v>1350</v>
      </c>
      <c r="C376" s="6" t="s">
        <v>372</v>
      </c>
      <c r="D376" s="6" t="s">
        <v>1351</v>
      </c>
      <c r="E376" s="6">
        <v>14.877371257096829</v>
      </c>
      <c r="F376" s="6" t="s">
        <v>314</v>
      </c>
      <c r="G376" s="21" t="s">
        <v>1178</v>
      </c>
      <c r="H376" s="21" t="s">
        <v>1159</v>
      </c>
      <c r="I376" s="21" t="s">
        <v>1160</v>
      </c>
      <c r="J376" s="21" t="s">
        <v>240</v>
      </c>
      <c r="K376" s="21" t="s">
        <v>261</v>
      </c>
      <c r="L376" s="21" t="s">
        <v>380</v>
      </c>
      <c r="M376" s="3">
        <v>-1.9980900890833011E-2</v>
      </c>
      <c r="N376" s="3">
        <v>14.877371257096829</v>
      </c>
      <c r="O376" s="21" t="s">
        <v>1453</v>
      </c>
      <c r="P376" s="21" t="s">
        <v>1463</v>
      </c>
      <c r="Q376" s="46">
        <v>1.3455843641434435E-2</v>
      </c>
      <c r="R376" s="46">
        <v>1.3462225747210807E-2</v>
      </c>
      <c r="S376" s="46">
        <v>1.3411535227204903E-2</v>
      </c>
      <c r="T376" s="46">
        <v>1.3347049588639351E-2</v>
      </c>
      <c r="U376" s="46">
        <v>1.3325106519294628E-2</v>
      </c>
      <c r="V376" s="46">
        <v>1.1879258944357953E-2</v>
      </c>
      <c r="W376" s="46">
        <v>9.2994141157367195E-3</v>
      </c>
      <c r="X376" s="46">
        <v>7.2491987176812331E-3</v>
      </c>
      <c r="Y376" s="46">
        <v>5.6100913552352251E-3</v>
      </c>
      <c r="Z376" s="46">
        <v>4.3081790527248094E-3</v>
      </c>
      <c r="AA376" s="46">
        <v>3.2667536216334746E-3</v>
      </c>
      <c r="AB376" s="46">
        <v>2.4321929143560949E-3</v>
      </c>
      <c r="AC376" s="46">
        <v>1.7696167068018784E-3</v>
      </c>
      <c r="AD376" s="46">
        <v>1.2461744926009668E-3</v>
      </c>
      <c r="AE376" s="46">
        <v>8.2530049840247549E-4</v>
      </c>
      <c r="AF376" s="46">
        <v>4.9161071505168233E-4</v>
      </c>
      <c r="AG376" s="46">
        <v>0</v>
      </c>
      <c r="AH376" s="46">
        <v>0</v>
      </c>
      <c r="AI376" s="46">
        <v>0</v>
      </c>
      <c r="AJ376" s="46">
        <v>0</v>
      </c>
      <c r="AK376" s="46">
        <v>0.10432044270101537</v>
      </c>
      <c r="AL376" s="45">
        <v>0.10432044270101537</v>
      </c>
      <c r="AM376" s="45">
        <v>1.3455843641434435E-2</v>
      </c>
      <c r="AN376" s="45">
        <v>2.6918069388645244E-2</v>
      </c>
      <c r="AO376" s="45">
        <v>4.0329604615850147E-2</v>
      </c>
      <c r="AP376" s="45">
        <v>5.3676654204489499E-2</v>
      </c>
      <c r="AQ376" s="45">
        <v>6.7001760723784123E-2</v>
      </c>
      <c r="AR376" s="45">
        <v>7.888101966814208E-2</v>
      </c>
      <c r="AS376" s="45">
        <v>8.8180433783878798E-2</v>
      </c>
      <c r="AT376" s="45">
        <v>9.542963250156003E-2</v>
      </c>
      <c r="AU376" s="45">
        <v>0.10103972385679526</v>
      </c>
      <c r="AV376" s="45">
        <v>0.10432044270101537</v>
      </c>
      <c r="AW376" s="45">
        <v>0.10432044270101537</v>
      </c>
      <c r="AX376" s="45">
        <v>0.10432044270101537</v>
      </c>
      <c r="AY376" s="45">
        <v>0.10432044270101537</v>
      </c>
      <c r="AZ376" s="45">
        <v>0.10432044270101537</v>
      </c>
      <c r="BA376" s="45">
        <v>0.10432044270101537</v>
      </c>
      <c r="BB376" s="45">
        <v>0.10432044270101537</v>
      </c>
      <c r="BC376" s="45">
        <v>0.10432044270101537</v>
      </c>
      <c r="BD376" s="45">
        <v>0.10432044270101537</v>
      </c>
      <c r="BE376" s="45">
        <v>0.10432044270101537</v>
      </c>
      <c r="BF376" s="45">
        <v>0.10432044270101537</v>
      </c>
    </row>
    <row r="377" spans="1:58" ht="13.5" thickBot="1" x14ac:dyDescent="0.25">
      <c r="A377" s="6" t="s">
        <v>1137</v>
      </c>
      <c r="B377" s="6" t="s">
        <v>1350</v>
      </c>
      <c r="C377" s="6" t="s">
        <v>372</v>
      </c>
      <c r="D377" s="6" t="s">
        <v>1137</v>
      </c>
      <c r="E377" s="6">
        <v>15.83149106253234</v>
      </c>
      <c r="F377" s="6" t="s">
        <v>314</v>
      </c>
      <c r="G377" s="21" t="s">
        <v>1178</v>
      </c>
      <c r="H377" s="21" t="s">
        <v>1159</v>
      </c>
      <c r="I377" s="21" t="s">
        <v>1160</v>
      </c>
      <c r="J377" s="21" t="s">
        <v>240</v>
      </c>
      <c r="K377" s="21" t="s">
        <v>263</v>
      </c>
      <c r="L377" s="21" t="s">
        <v>381</v>
      </c>
      <c r="M377" s="3">
        <v>0.9312917493702797</v>
      </c>
      <c r="N377" s="3">
        <v>15.83149106253234</v>
      </c>
      <c r="O377" s="21" t="s">
        <v>1454</v>
      </c>
      <c r="P377" s="21" t="s">
        <v>1464</v>
      </c>
      <c r="Q377" s="46">
        <v>1.5338048503090833E-2</v>
      </c>
      <c r="R377" s="46">
        <v>1.5422498148829625E-2</v>
      </c>
      <c r="S377" s="46">
        <v>1.5336981988703438E-2</v>
      </c>
      <c r="T377" s="46">
        <v>1.5319511364482872E-2</v>
      </c>
      <c r="U377" s="46">
        <v>1.5292774130887768E-2</v>
      </c>
      <c r="V377" s="46">
        <v>1.3618673472859345E-2</v>
      </c>
      <c r="W377" s="46">
        <v>1.0663301584997989E-2</v>
      </c>
      <c r="X377" s="46">
        <v>8.3068168555825508E-3</v>
      </c>
      <c r="Y377" s="46">
        <v>6.4277617254449616E-3</v>
      </c>
      <c r="Z377" s="46">
        <v>4.9213012072741339E-3</v>
      </c>
      <c r="AA377" s="46">
        <v>3.7349029752950071E-3</v>
      </c>
      <c r="AB377" s="46">
        <v>2.7853969502904955E-3</v>
      </c>
      <c r="AC377" s="46">
        <v>2.0324515169910205E-3</v>
      </c>
      <c r="AD377" s="46">
        <v>1.4287804247379574E-3</v>
      </c>
      <c r="AE377" s="46">
        <v>9.4672208926641988E-4</v>
      </c>
      <c r="AF377" s="46">
        <v>5.6414965527963926E-4</v>
      </c>
      <c r="AG377" s="46">
        <v>0</v>
      </c>
      <c r="AH377" s="46">
        <v>0</v>
      </c>
      <c r="AI377" s="46">
        <v>0</v>
      </c>
      <c r="AJ377" s="46">
        <v>0</v>
      </c>
      <c r="AK377" s="46">
        <v>0.1198834433342684</v>
      </c>
      <c r="AL377" s="45">
        <v>0.1198834433342684</v>
      </c>
      <c r="AM377" s="45">
        <v>1.5338048503090833E-2</v>
      </c>
      <c r="AN377" s="45">
        <v>3.0760546651920458E-2</v>
      </c>
      <c r="AO377" s="45">
        <v>4.60975286406239E-2</v>
      </c>
      <c r="AP377" s="45">
        <v>6.1417040005106768E-2</v>
      </c>
      <c r="AQ377" s="45">
        <v>7.6709814135994536E-2</v>
      </c>
      <c r="AR377" s="45">
        <v>9.0328487608853883E-2</v>
      </c>
      <c r="AS377" s="45">
        <v>0.10099178919385188</v>
      </c>
      <c r="AT377" s="45">
        <v>0.10929860604943442</v>
      </c>
      <c r="AU377" s="45">
        <v>0.11572636777487938</v>
      </c>
      <c r="AV377" s="45">
        <v>0.1198834433342684</v>
      </c>
      <c r="AW377" s="45">
        <v>0.1198834433342684</v>
      </c>
      <c r="AX377" s="45">
        <v>0.1198834433342684</v>
      </c>
      <c r="AY377" s="45">
        <v>0.1198834433342684</v>
      </c>
      <c r="AZ377" s="45">
        <v>0.1198834433342684</v>
      </c>
      <c r="BA377" s="45">
        <v>0.1198834433342684</v>
      </c>
      <c r="BB377" s="45">
        <v>0.1198834433342684</v>
      </c>
      <c r="BC377" s="45">
        <v>0.1198834433342684</v>
      </c>
      <c r="BD377" s="45">
        <v>0.1198834433342684</v>
      </c>
      <c r="BE377" s="45">
        <v>0.1198834433342684</v>
      </c>
      <c r="BF377" s="45">
        <v>0.1198834433342684</v>
      </c>
    </row>
    <row r="378" spans="1:58" ht="13.5" thickBot="1" x14ac:dyDescent="0.25">
      <c r="A378" s="6" t="s">
        <v>1142</v>
      </c>
      <c r="B378" s="6" t="s">
        <v>1141</v>
      </c>
      <c r="C378" s="6" t="s">
        <v>372</v>
      </c>
      <c r="D378" s="6" t="s">
        <v>1142</v>
      </c>
      <c r="E378" s="6">
        <v>29.827180674231894</v>
      </c>
      <c r="F378" s="6" t="s">
        <v>314</v>
      </c>
      <c r="G378" s="21" t="s">
        <v>1178</v>
      </c>
      <c r="H378" s="21" t="s">
        <v>1159</v>
      </c>
      <c r="I378" s="21" t="s">
        <v>1160</v>
      </c>
      <c r="J378" s="21" t="s">
        <v>240</v>
      </c>
      <c r="K378" s="21" t="s">
        <v>265</v>
      </c>
      <c r="L378" s="21" t="s">
        <v>382</v>
      </c>
      <c r="M378" s="3">
        <v>5.1175656283939652</v>
      </c>
      <c r="N378" s="3">
        <v>29.827180674231894</v>
      </c>
      <c r="O378" s="21" t="s">
        <v>1455</v>
      </c>
      <c r="P378" s="21" t="s">
        <v>1465</v>
      </c>
      <c r="Q378" s="46">
        <v>4.4052997460192408E-3</v>
      </c>
      <c r="R378" s="46">
        <v>4.3897722144146155E-3</v>
      </c>
      <c r="S378" s="46">
        <v>4.3480360301161218E-3</v>
      </c>
      <c r="T378" s="46">
        <v>4.3065899814045449E-3</v>
      </c>
      <c r="U378" s="46">
        <v>4.2654870197026485E-3</v>
      </c>
      <c r="V378" s="46">
        <v>3.7780051666791159E-3</v>
      </c>
      <c r="W378" s="46">
        <v>2.9449107230203738E-3</v>
      </c>
      <c r="X378" s="46">
        <v>2.2844578535254662E-3</v>
      </c>
      <c r="Y378" s="46">
        <v>1.7608783550193314E-3</v>
      </c>
      <c r="Z378" s="46">
        <v>1.3458226644450229E-3</v>
      </c>
      <c r="AA378" s="46">
        <v>1.0164147737332545E-3</v>
      </c>
      <c r="AB378" s="46">
        <v>7.5589098856356949E-4</v>
      </c>
      <c r="AC378" s="46">
        <v>5.4904890129890953E-4</v>
      </c>
      <c r="AD378" s="46">
        <v>3.8506244728883594E-4</v>
      </c>
      <c r="AE378" s="46">
        <v>2.550472062889055E-4</v>
      </c>
      <c r="AF378" s="46">
        <v>1.5197119739690995E-4</v>
      </c>
      <c r="AG378" s="46">
        <v>0</v>
      </c>
      <c r="AH378" s="46">
        <v>0</v>
      </c>
      <c r="AI378" s="46">
        <v>0</v>
      </c>
      <c r="AJ378" s="46">
        <v>0</v>
      </c>
      <c r="AK378" s="46">
        <v>3.0908046449306559E-2</v>
      </c>
      <c r="AL378" s="45">
        <v>3.0908046449306559E-2</v>
      </c>
      <c r="AM378" s="45">
        <v>4.4052997460192408E-3</v>
      </c>
      <c r="AN378" s="45">
        <v>8.7950719604338555E-3</v>
      </c>
      <c r="AO378" s="45">
        <v>1.3143107990549976E-2</v>
      </c>
      <c r="AP378" s="45">
        <v>1.744969797195452E-2</v>
      </c>
      <c r="AQ378" s="45">
        <v>2.1715184991657168E-2</v>
      </c>
      <c r="AR378" s="45">
        <v>2.5493190158336284E-2</v>
      </c>
      <c r="AS378" s="45">
        <v>2.8438100881356659E-2</v>
      </c>
      <c r="AT378" s="45">
        <v>3.0722558734882124E-2</v>
      </c>
      <c r="AU378" s="45">
        <v>3.0908046449306559E-2</v>
      </c>
      <c r="AV378" s="45">
        <v>3.0908046449306559E-2</v>
      </c>
      <c r="AW378" s="45">
        <v>3.0908046449306559E-2</v>
      </c>
      <c r="AX378" s="45">
        <v>3.0908046449306559E-2</v>
      </c>
      <c r="AY378" s="45">
        <v>3.0908046449306559E-2</v>
      </c>
      <c r="AZ378" s="45">
        <v>3.0908046449306559E-2</v>
      </c>
      <c r="BA378" s="45">
        <v>3.0908046449306559E-2</v>
      </c>
      <c r="BB378" s="45">
        <v>3.0908046449306559E-2</v>
      </c>
      <c r="BC378" s="45">
        <v>3.0908046449306559E-2</v>
      </c>
      <c r="BD378" s="45">
        <v>3.0908046449306559E-2</v>
      </c>
      <c r="BE378" s="45">
        <v>3.0908046449306559E-2</v>
      </c>
      <c r="BF378" s="45">
        <v>3.0908046449306559E-2</v>
      </c>
    </row>
    <row r="379" spans="1:58" ht="13.5" thickBot="1" x14ac:dyDescent="0.25">
      <c r="A379" s="6" t="s">
        <v>1142</v>
      </c>
      <c r="B379" s="6" t="s">
        <v>1141</v>
      </c>
      <c r="C379" s="6" t="s">
        <v>372</v>
      </c>
      <c r="D379" s="6" t="s">
        <v>1142</v>
      </c>
      <c r="E379" s="6">
        <v>29.827180674231894</v>
      </c>
      <c r="F379" s="6" t="s">
        <v>314</v>
      </c>
      <c r="G379" s="21" t="s">
        <v>1178</v>
      </c>
      <c r="H379" s="21" t="s">
        <v>1159</v>
      </c>
      <c r="I379" s="21" t="s">
        <v>1160</v>
      </c>
      <c r="J379" s="21" t="s">
        <v>240</v>
      </c>
      <c r="K379" s="21" t="s">
        <v>267</v>
      </c>
      <c r="L379" s="21" t="s">
        <v>383</v>
      </c>
      <c r="M379" s="3">
        <v>5.1175656283939652</v>
      </c>
      <c r="N379" s="3">
        <v>29.827180674231894</v>
      </c>
      <c r="O379" s="21" t="s">
        <v>1455</v>
      </c>
      <c r="P379" s="21" t="s">
        <v>1465</v>
      </c>
      <c r="Q379" s="46">
        <v>9.1081635602728182E-4</v>
      </c>
      <c r="R379" s="46">
        <v>9.1042744242444691E-4</v>
      </c>
      <c r="S379" s="46">
        <v>9.0495879358756998E-4</v>
      </c>
      <c r="T379" s="46">
        <v>8.9981453117350804E-4</v>
      </c>
      <c r="U379" s="46">
        <v>8.9522207338275158E-4</v>
      </c>
      <c r="V379" s="46">
        <v>7.9700299430503067E-4</v>
      </c>
      <c r="W379" s="46">
        <v>6.2398503688248217E-4</v>
      </c>
      <c r="X379" s="46">
        <v>4.8594066627701243E-4</v>
      </c>
      <c r="Y379" s="46">
        <v>3.7675780617740421E-4</v>
      </c>
      <c r="Z379" s="46">
        <v>2.8890899144295653E-4</v>
      </c>
      <c r="AA379" s="46">
        <v>2.187971788041304E-4</v>
      </c>
      <c r="AB379" s="46">
        <v>1.6311961632764878E-4</v>
      </c>
      <c r="AC379" s="46">
        <v>1.1865105738916728E-4</v>
      </c>
      <c r="AD379" s="46">
        <v>8.3185372707519873E-5</v>
      </c>
      <c r="AE379" s="46">
        <v>5.5131627014162113E-5</v>
      </c>
      <c r="AF379" s="46">
        <v>3.2689503277098034E-5</v>
      </c>
      <c r="AG379" s="46">
        <v>0</v>
      </c>
      <c r="AH379" s="46">
        <v>0</v>
      </c>
      <c r="AI379" s="46">
        <v>0</v>
      </c>
      <c r="AJ379" s="46">
        <v>0</v>
      </c>
      <c r="AK379" s="46">
        <v>6.972913142910965E-3</v>
      </c>
      <c r="AL379" s="45">
        <v>6.972913142910965E-3</v>
      </c>
      <c r="AM379" s="45">
        <v>9.1081635602728182E-4</v>
      </c>
      <c r="AN379" s="45">
        <v>1.8212437984517287E-3</v>
      </c>
      <c r="AO379" s="45">
        <v>2.7262025920392987E-3</v>
      </c>
      <c r="AP379" s="45">
        <v>3.6260171232128068E-3</v>
      </c>
      <c r="AQ379" s="45">
        <v>4.5212391965955582E-3</v>
      </c>
      <c r="AR379" s="45">
        <v>5.3182421909005887E-3</v>
      </c>
      <c r="AS379" s="45">
        <v>5.9422272277830706E-3</v>
      </c>
      <c r="AT379" s="45">
        <v>6.4281678940600832E-3</v>
      </c>
      <c r="AU379" s="45">
        <v>6.8049257002374876E-3</v>
      </c>
      <c r="AV379" s="45">
        <v>6.972913142910965E-3</v>
      </c>
      <c r="AW379" s="45">
        <v>6.972913142910965E-3</v>
      </c>
      <c r="AX379" s="45">
        <v>6.972913142910965E-3</v>
      </c>
      <c r="AY379" s="45">
        <v>6.972913142910965E-3</v>
      </c>
      <c r="AZ379" s="45">
        <v>6.972913142910965E-3</v>
      </c>
      <c r="BA379" s="45">
        <v>6.972913142910965E-3</v>
      </c>
      <c r="BB379" s="45">
        <v>6.972913142910965E-3</v>
      </c>
      <c r="BC379" s="45">
        <v>6.972913142910965E-3</v>
      </c>
      <c r="BD379" s="45">
        <v>6.972913142910965E-3</v>
      </c>
      <c r="BE379" s="45">
        <v>6.972913142910965E-3</v>
      </c>
      <c r="BF379" s="45">
        <v>6.972913142910965E-3</v>
      </c>
    </row>
    <row r="380" spans="1:58" ht="13.5" thickBot="1" x14ac:dyDescent="0.25">
      <c r="A380" s="6" t="s">
        <v>1142</v>
      </c>
      <c r="B380" s="6" t="s">
        <v>1141</v>
      </c>
      <c r="C380" s="6" t="s">
        <v>372</v>
      </c>
      <c r="D380" s="6" t="s">
        <v>1142</v>
      </c>
      <c r="E380" s="6">
        <v>28.21009375148822</v>
      </c>
      <c r="F380" s="6" t="s">
        <v>314</v>
      </c>
      <c r="G380" s="21" t="s">
        <v>1178</v>
      </c>
      <c r="H380" s="21" t="s">
        <v>1159</v>
      </c>
      <c r="I380" s="21" t="s">
        <v>1160</v>
      </c>
      <c r="J380" s="21" t="s">
        <v>240</v>
      </c>
      <c r="K380" s="21" t="s">
        <v>269</v>
      </c>
      <c r="L380" s="21" t="s">
        <v>384</v>
      </c>
      <c r="M380" s="3">
        <v>8.0330804206303732</v>
      </c>
      <c r="N380" s="3">
        <v>28.21009375148822</v>
      </c>
      <c r="O380" s="21" t="s">
        <v>1456</v>
      </c>
      <c r="P380" s="21" t="s">
        <v>1466</v>
      </c>
      <c r="Q380" s="46">
        <v>5.2882134292890435E-3</v>
      </c>
      <c r="R380" s="46">
        <v>5.3114127605642198E-3</v>
      </c>
      <c r="S380" s="46">
        <v>5.2847574577608797E-3</v>
      </c>
      <c r="T380" s="46">
        <v>5.2582372104299476E-3</v>
      </c>
      <c r="U380" s="46">
        <v>5.231811881224336E-3</v>
      </c>
      <c r="V380" s="46">
        <v>4.653195669976031E-3</v>
      </c>
      <c r="W380" s="46">
        <v>3.6402489624461666E-3</v>
      </c>
      <c r="X380" s="46">
        <v>2.8338750524929861E-3</v>
      </c>
      <c r="Y380" s="46">
        <v>2.1980906800144486E-3</v>
      </c>
      <c r="Z380" s="46">
        <v>1.6890151093550115E-3</v>
      </c>
      <c r="AA380" s="46">
        <v>1.2797625651427445E-3</v>
      </c>
      <c r="AB380" s="46">
        <v>9.5469767697673304E-4</v>
      </c>
      <c r="AC380" s="46">
        <v>6.9649926054443482E-4</v>
      </c>
      <c r="AD380" s="46">
        <v>4.8919311135752006E-4</v>
      </c>
      <c r="AE380" s="46">
        <v>3.2474394020987247E-4</v>
      </c>
      <c r="AF380" s="46">
        <v>1.9319084435721835E-4</v>
      </c>
      <c r="AG380" s="46">
        <v>0</v>
      </c>
      <c r="AH380" s="46">
        <v>0</v>
      </c>
      <c r="AI380" s="46">
        <v>0</v>
      </c>
      <c r="AJ380" s="46">
        <v>0</v>
      </c>
      <c r="AK380" s="46">
        <v>4.0484838331672796E-2</v>
      </c>
      <c r="AL380" s="45">
        <v>4.0484838331672796E-2</v>
      </c>
      <c r="AM380" s="45">
        <v>5.2882134292890435E-3</v>
      </c>
      <c r="AN380" s="45">
        <v>1.0599626189853262E-2</v>
      </c>
      <c r="AO380" s="45">
        <v>1.5884383647614141E-2</v>
      </c>
      <c r="AP380" s="45">
        <v>2.1142620858044088E-2</v>
      </c>
      <c r="AQ380" s="45">
        <v>2.6374432739268424E-2</v>
      </c>
      <c r="AR380" s="45">
        <v>3.1027628409244456E-2</v>
      </c>
      <c r="AS380" s="45">
        <v>3.4667877371690622E-2</v>
      </c>
      <c r="AT380" s="45">
        <v>3.7501752424183611E-2</v>
      </c>
      <c r="AU380" s="45">
        <v>3.9699843104198058E-2</v>
      </c>
      <c r="AV380" s="45">
        <v>4.0484838331672796E-2</v>
      </c>
      <c r="AW380" s="45">
        <v>4.0484838331672796E-2</v>
      </c>
      <c r="AX380" s="45">
        <v>4.0484838331672796E-2</v>
      </c>
      <c r="AY380" s="45">
        <v>4.0484838331672796E-2</v>
      </c>
      <c r="AZ380" s="45">
        <v>4.0484838331672796E-2</v>
      </c>
      <c r="BA380" s="45">
        <v>4.0484838331672796E-2</v>
      </c>
      <c r="BB380" s="45">
        <v>4.0484838331672796E-2</v>
      </c>
      <c r="BC380" s="45">
        <v>4.0484838331672796E-2</v>
      </c>
      <c r="BD380" s="45">
        <v>4.0484838331672796E-2</v>
      </c>
      <c r="BE380" s="45">
        <v>4.0484838331672796E-2</v>
      </c>
      <c r="BF380" s="45">
        <v>4.0484838331672796E-2</v>
      </c>
    </row>
    <row r="381" spans="1:58" ht="13.5" thickBot="1" x14ac:dyDescent="0.25">
      <c r="A381" s="6" t="s">
        <v>1137</v>
      </c>
      <c r="B381" s="6" t="s">
        <v>1141</v>
      </c>
      <c r="C381" s="6" t="s">
        <v>372</v>
      </c>
      <c r="D381" s="6" t="s">
        <v>1137</v>
      </c>
      <c r="E381" s="6">
        <v>17.320987636678272</v>
      </c>
      <c r="F381" s="6" t="s">
        <v>314</v>
      </c>
      <c r="G381" s="21" t="s">
        <v>1178</v>
      </c>
      <c r="H381" s="21" t="s">
        <v>1159</v>
      </c>
      <c r="I381" s="21" t="s">
        <v>1160</v>
      </c>
      <c r="J381" s="21" t="s">
        <v>240</v>
      </c>
      <c r="K381" s="21" t="s">
        <v>271</v>
      </c>
      <c r="L381" s="21" t="s">
        <v>385</v>
      </c>
      <c r="M381" s="3">
        <v>9.3030218999570273</v>
      </c>
      <c r="N381" s="3">
        <v>17.320987636678272</v>
      </c>
      <c r="O381" s="21" t="s">
        <v>1453</v>
      </c>
      <c r="P381" s="21" t="s">
        <v>1467</v>
      </c>
      <c r="Q381" s="46">
        <v>1.3603110544658457E-2</v>
      </c>
      <c r="R381" s="46">
        <v>1.3626380238401545E-2</v>
      </c>
      <c r="S381" s="46">
        <v>1.3588221958761332E-2</v>
      </c>
      <c r="T381" s="46">
        <v>1.355255194419233E-2</v>
      </c>
      <c r="U381" s="46">
        <v>1.351736148335618E-2</v>
      </c>
      <c r="V381" s="46">
        <v>1.2052845992001075E-2</v>
      </c>
      <c r="W381" s="46">
        <v>9.4491310493005579E-3</v>
      </c>
      <c r="X381" s="46">
        <v>7.3752634201580203E-3</v>
      </c>
      <c r="Y381" s="46">
        <v>5.738029220532943E-3</v>
      </c>
      <c r="Z381" s="46">
        <v>4.4144411503403997E-3</v>
      </c>
      <c r="AA381" s="46">
        <v>3.3498577145664728E-3</v>
      </c>
      <c r="AB381" s="46">
        <v>2.501453426525337E-3</v>
      </c>
      <c r="AC381" s="46">
        <v>1.8255854291487623E-3</v>
      </c>
      <c r="AD381" s="46">
        <v>1.2811467201859846E-3</v>
      </c>
      <c r="AE381" s="46">
        <v>8.4902741737552599E-4</v>
      </c>
      <c r="AF381" s="46">
        <v>5.0372098042911738E-4</v>
      </c>
      <c r="AG381" s="46">
        <v>0</v>
      </c>
      <c r="AH381" s="46">
        <v>0</v>
      </c>
      <c r="AI381" s="46">
        <v>0</v>
      </c>
      <c r="AJ381" s="46">
        <v>0</v>
      </c>
      <c r="AK381" s="46">
        <v>0.10916739861000643</v>
      </c>
      <c r="AL381" s="45">
        <v>0.10916739861000643</v>
      </c>
      <c r="AM381" s="45">
        <v>1.3603110544658457E-2</v>
      </c>
      <c r="AN381" s="45">
        <v>2.7229490783060001E-2</v>
      </c>
      <c r="AO381" s="45">
        <v>4.0817712741821333E-2</v>
      </c>
      <c r="AP381" s="45">
        <v>5.4370264686013664E-2</v>
      </c>
      <c r="AQ381" s="45">
        <v>6.7887626169369844E-2</v>
      </c>
      <c r="AR381" s="45">
        <v>7.9940472161370915E-2</v>
      </c>
      <c r="AS381" s="45">
        <v>8.9389603210671478E-2</v>
      </c>
      <c r="AT381" s="45">
        <v>9.6764866630829505E-2</v>
      </c>
      <c r="AU381" s="45">
        <v>0.10250289585136245</v>
      </c>
      <c r="AV381" s="45">
        <v>0.10691733700170285</v>
      </c>
      <c r="AW381" s="45">
        <v>0.10916739861000643</v>
      </c>
      <c r="AX381" s="45">
        <v>0.10916739861000643</v>
      </c>
      <c r="AY381" s="45">
        <v>0.10916739861000643</v>
      </c>
      <c r="AZ381" s="45">
        <v>0.10916739861000643</v>
      </c>
      <c r="BA381" s="45">
        <v>0.10916739861000643</v>
      </c>
      <c r="BB381" s="45">
        <v>0.10916739861000643</v>
      </c>
      <c r="BC381" s="45">
        <v>0.10916739861000643</v>
      </c>
      <c r="BD381" s="45">
        <v>0.10916739861000643</v>
      </c>
      <c r="BE381" s="45">
        <v>0.10916739861000643</v>
      </c>
      <c r="BF381" s="45">
        <v>0.10916739861000643</v>
      </c>
    </row>
    <row r="382" spans="1:58" ht="13.5" thickBot="1" x14ac:dyDescent="0.25">
      <c r="A382" s="6" t="s">
        <v>1353</v>
      </c>
      <c r="B382" s="6" t="s">
        <v>1137</v>
      </c>
      <c r="C382" s="6" t="s">
        <v>372</v>
      </c>
      <c r="D382" s="6" t="s">
        <v>1353</v>
      </c>
      <c r="E382" s="6">
        <v>33.518680005234415</v>
      </c>
      <c r="F382" s="6" t="s">
        <v>314</v>
      </c>
      <c r="G382" s="21" t="s">
        <v>1178</v>
      </c>
      <c r="H382" s="21" t="s">
        <v>1159</v>
      </c>
      <c r="I382" s="21" t="s">
        <v>1160</v>
      </c>
      <c r="J382" s="21" t="s">
        <v>240</v>
      </c>
      <c r="K382" s="21" t="s">
        <v>273</v>
      </c>
      <c r="L382" s="21" t="s">
        <v>386</v>
      </c>
      <c r="M382" s="3">
        <v>15.328078634080333</v>
      </c>
      <c r="N382" s="3">
        <v>33.518680005234415</v>
      </c>
      <c r="O382" s="21" t="s">
        <v>1457</v>
      </c>
      <c r="P382" s="21" t="s">
        <v>1468</v>
      </c>
      <c r="Q382" s="46">
        <v>1.5136211704230179E-2</v>
      </c>
      <c r="R382" s="46">
        <v>1.5369536273391127E-2</v>
      </c>
      <c r="S382" s="46">
        <v>1.5294164141984002E-2</v>
      </c>
      <c r="T382" s="46">
        <v>1.5243714019703944E-2</v>
      </c>
      <c r="U382" s="46">
        <v>1.5179976513745237E-2</v>
      </c>
      <c r="V382" s="46">
        <v>1.3535421883245271E-2</v>
      </c>
      <c r="W382" s="46">
        <v>1.062491036742508E-2</v>
      </c>
      <c r="X382" s="46">
        <v>8.3157317725492796E-3</v>
      </c>
      <c r="Y382" s="46">
        <v>6.4642781030922782E-3</v>
      </c>
      <c r="Z382" s="46">
        <v>4.9852279370085871E-3</v>
      </c>
      <c r="AA382" s="46">
        <v>3.7767875082590149E-3</v>
      </c>
      <c r="AB382" s="46">
        <v>2.817601026790015E-3</v>
      </c>
      <c r="AC382" s="46">
        <v>2.0562328593244457E-3</v>
      </c>
      <c r="AD382" s="46">
        <v>1.4455914546206755E-3</v>
      </c>
      <c r="AE382" s="46">
        <v>9.5797735962126749E-4</v>
      </c>
      <c r="AF382" s="46">
        <v>5.6938799330931585E-4</v>
      </c>
      <c r="AG382" s="46">
        <v>0</v>
      </c>
      <c r="AH382" s="46">
        <v>0</v>
      </c>
      <c r="AI382" s="46">
        <v>0</v>
      </c>
      <c r="AJ382" s="46">
        <v>0</v>
      </c>
      <c r="AK382" s="46">
        <v>0.1222125950589508</v>
      </c>
      <c r="AL382" s="45">
        <v>0.1222125950589508</v>
      </c>
      <c r="AM382" s="45">
        <v>1.5136211704230179E-2</v>
      </c>
      <c r="AN382" s="45">
        <v>3.0505747977621307E-2</v>
      </c>
      <c r="AO382" s="45">
        <v>4.579991211960531E-2</v>
      </c>
      <c r="AP382" s="45">
        <v>6.1043626139309255E-2</v>
      </c>
      <c r="AQ382" s="45">
        <v>7.6223602653054487E-2</v>
      </c>
      <c r="AR382" s="45">
        <v>8.9759024536299761E-2</v>
      </c>
      <c r="AS382" s="45">
        <v>0.10038393490372484</v>
      </c>
      <c r="AT382" s="45">
        <v>0.10869966667627412</v>
      </c>
      <c r="AU382" s="45">
        <v>0.1151639447793664</v>
      </c>
      <c r="AV382" s="45">
        <v>0.12014917271637499</v>
      </c>
      <c r="AW382" s="45">
        <v>0.1222125950589508</v>
      </c>
      <c r="AX382" s="45">
        <v>0.1222125950589508</v>
      </c>
      <c r="AY382" s="45">
        <v>0.1222125950589508</v>
      </c>
      <c r="AZ382" s="45">
        <v>0.1222125950589508</v>
      </c>
      <c r="BA382" s="45">
        <v>0.1222125950589508</v>
      </c>
      <c r="BB382" s="45">
        <v>0.1222125950589508</v>
      </c>
      <c r="BC382" s="45">
        <v>0.1222125950589508</v>
      </c>
      <c r="BD382" s="45">
        <v>0.1222125950589508</v>
      </c>
      <c r="BE382" s="45">
        <v>0.1222125950589508</v>
      </c>
      <c r="BF382" s="45">
        <v>0.1222125950589508</v>
      </c>
    </row>
    <row r="383" spans="1:58" ht="13.5" thickBot="1" x14ac:dyDescent="0.25">
      <c r="A383" s="6" t="s">
        <v>1137</v>
      </c>
      <c r="B383" s="6" t="s">
        <v>1141</v>
      </c>
      <c r="C383" s="6" t="s">
        <v>372</v>
      </c>
      <c r="D383" s="6" t="s">
        <v>1137</v>
      </c>
      <c r="E383" s="6">
        <v>18.223936175908602</v>
      </c>
      <c r="F383" s="6" t="s">
        <v>314</v>
      </c>
      <c r="G383" s="21" t="s">
        <v>1178</v>
      </c>
      <c r="H383" s="21" t="s">
        <v>1159</v>
      </c>
      <c r="I383" s="21" t="s">
        <v>1160</v>
      </c>
      <c r="J383" s="21" t="s">
        <v>240</v>
      </c>
      <c r="K383" s="21" t="s">
        <v>275</v>
      </c>
      <c r="L383" s="21" t="s">
        <v>387</v>
      </c>
      <c r="M383" s="3">
        <v>7.6417566282910228</v>
      </c>
      <c r="N383" s="3">
        <v>18.223936175908602</v>
      </c>
      <c r="O383" s="21" t="s">
        <v>1457</v>
      </c>
      <c r="P383" s="21" t="s">
        <v>1468</v>
      </c>
      <c r="Q383" s="46">
        <v>4.8703627224177754E-3</v>
      </c>
      <c r="R383" s="46">
        <v>4.9535645491601233E-3</v>
      </c>
      <c r="S383" s="46">
        <v>4.9351821265856922E-3</v>
      </c>
      <c r="T383" s="46">
        <v>4.9167340016008157E-3</v>
      </c>
      <c r="U383" s="46">
        <v>4.8979732244090139E-3</v>
      </c>
      <c r="V383" s="46">
        <v>4.3693977821692943E-3</v>
      </c>
      <c r="W383" s="46">
        <v>3.4287733225378193E-3</v>
      </c>
      <c r="X383" s="46">
        <v>2.6811610025340325E-3</v>
      </c>
      <c r="Y383" s="46">
        <v>2.0876485459846873E-3</v>
      </c>
      <c r="Z383" s="46">
        <v>1.6083891876029622E-3</v>
      </c>
      <c r="AA383" s="46">
        <v>1.2177010290104653E-3</v>
      </c>
      <c r="AB383" s="46">
        <v>9.1067923700862113E-4</v>
      </c>
      <c r="AC383" s="46">
        <v>6.6440819816474374E-4</v>
      </c>
      <c r="AD383" s="46">
        <v>4.6717710062895324E-4</v>
      </c>
      <c r="AE383" s="46">
        <v>3.1063178824577054E-4</v>
      </c>
      <c r="AF383" s="46">
        <v>1.8556187874259127E-4</v>
      </c>
      <c r="AG383" s="46">
        <v>0</v>
      </c>
      <c r="AH383" s="46">
        <v>0</v>
      </c>
      <c r="AI383" s="46">
        <v>0</v>
      </c>
      <c r="AJ383" s="46">
        <v>0</v>
      </c>
      <c r="AK383" s="46">
        <v>3.908553319095643E-2</v>
      </c>
      <c r="AL383" s="45">
        <v>3.908553319095643E-2</v>
      </c>
      <c r="AM383" s="45">
        <v>4.8703627224177754E-3</v>
      </c>
      <c r="AN383" s="45">
        <v>9.8239272715778987E-3</v>
      </c>
      <c r="AO383" s="45">
        <v>1.4759109398163592E-2</v>
      </c>
      <c r="AP383" s="45">
        <v>1.9675843399764407E-2</v>
      </c>
      <c r="AQ383" s="45">
        <v>2.457381662417342E-2</v>
      </c>
      <c r="AR383" s="45">
        <v>2.8943214406342715E-2</v>
      </c>
      <c r="AS383" s="45">
        <v>3.2371987728880537E-2</v>
      </c>
      <c r="AT383" s="45">
        <v>3.5053148731414567E-2</v>
      </c>
      <c r="AU383" s="45">
        <v>3.7140797277399253E-2</v>
      </c>
      <c r="AV383" s="45">
        <v>3.8749186465002215E-2</v>
      </c>
      <c r="AW383" s="45">
        <v>3.908553319095643E-2</v>
      </c>
      <c r="AX383" s="45">
        <v>3.908553319095643E-2</v>
      </c>
      <c r="AY383" s="45">
        <v>3.908553319095643E-2</v>
      </c>
      <c r="AZ383" s="45">
        <v>3.908553319095643E-2</v>
      </c>
      <c r="BA383" s="45">
        <v>3.908553319095643E-2</v>
      </c>
      <c r="BB383" s="45">
        <v>3.908553319095643E-2</v>
      </c>
      <c r="BC383" s="45">
        <v>3.908553319095643E-2</v>
      </c>
      <c r="BD383" s="45">
        <v>3.908553319095643E-2</v>
      </c>
      <c r="BE383" s="45">
        <v>3.908553319095643E-2</v>
      </c>
      <c r="BF383" s="45">
        <v>3.908553319095643E-2</v>
      </c>
    </row>
    <row r="384" spans="1:58" ht="13.5" thickBot="1" x14ac:dyDescent="0.25">
      <c r="A384" s="6" t="s">
        <v>1137</v>
      </c>
      <c r="B384" s="6" t="s">
        <v>1141</v>
      </c>
      <c r="C384" s="6" t="s">
        <v>372</v>
      </c>
      <c r="D384" s="6" t="s">
        <v>1137</v>
      </c>
      <c r="E384" s="6">
        <v>17.921797983903069</v>
      </c>
      <c r="F384" s="6" t="s">
        <v>314</v>
      </c>
      <c r="G384" s="21" t="s">
        <v>1178</v>
      </c>
      <c r="H384" s="21" t="s">
        <v>1159</v>
      </c>
      <c r="I384" s="21" t="s">
        <v>1160</v>
      </c>
      <c r="J384" s="21" t="s">
        <v>240</v>
      </c>
      <c r="K384" s="21" t="s">
        <v>277</v>
      </c>
      <c r="L384" s="21" t="s">
        <v>388</v>
      </c>
      <c r="M384" s="3">
        <v>7.1859441354451823</v>
      </c>
      <c r="N384" s="3">
        <v>17.921797983903069</v>
      </c>
      <c r="O384" s="21" t="s">
        <v>1453</v>
      </c>
      <c r="P384" s="21" t="s">
        <v>1469</v>
      </c>
      <c r="Q384" s="46">
        <v>7.1115883399256299E-2</v>
      </c>
      <c r="R384" s="46">
        <v>7.132030946561882E-2</v>
      </c>
      <c r="S384" s="46">
        <v>7.0945009183533164E-2</v>
      </c>
      <c r="T384" s="46">
        <v>7.0419610694313753E-2</v>
      </c>
      <c r="U384" s="46">
        <v>7.0138208943735195E-2</v>
      </c>
      <c r="V384" s="46">
        <v>6.2568279761871542E-2</v>
      </c>
      <c r="W384" s="46">
        <v>4.9069385807489117E-2</v>
      </c>
      <c r="X384" s="46">
        <v>3.8300316280844272E-2</v>
      </c>
      <c r="Y384" s="46">
        <v>2.9669067685969816E-2</v>
      </c>
      <c r="Z384" s="46">
        <v>2.2886120811330901E-2</v>
      </c>
      <c r="AA384" s="46">
        <v>1.7381573055390079E-2</v>
      </c>
      <c r="AB384" s="46">
        <v>1.2981151758688267E-2</v>
      </c>
      <c r="AC384" s="46">
        <v>9.4814826027570208E-3</v>
      </c>
      <c r="AD384" s="46">
        <v>6.6524847913819497E-3</v>
      </c>
      <c r="AE384" s="46">
        <v>4.4276085410454094E-3</v>
      </c>
      <c r="AF384" s="46">
        <v>2.6552883474793331E-3</v>
      </c>
      <c r="AG384" s="46">
        <v>0</v>
      </c>
      <c r="AH384" s="46">
        <v>0</v>
      </c>
      <c r="AI384" s="46">
        <v>0</v>
      </c>
      <c r="AJ384" s="46">
        <v>0</v>
      </c>
      <c r="AK384" s="46">
        <v>0.54702972187209964</v>
      </c>
      <c r="AL384" s="45">
        <v>0.54702972187209964</v>
      </c>
      <c r="AM384" s="45">
        <v>7.1115883399256299E-2</v>
      </c>
      <c r="AN384" s="45">
        <v>0.14243619286487513</v>
      </c>
      <c r="AO384" s="45">
        <v>0.2133812020484083</v>
      </c>
      <c r="AP384" s="45">
        <v>0.28380081274272206</v>
      </c>
      <c r="AQ384" s="45">
        <v>0.35393902168645724</v>
      </c>
      <c r="AR384" s="45">
        <v>0.41650730144832881</v>
      </c>
      <c r="AS384" s="45">
        <v>0.46557668725581791</v>
      </c>
      <c r="AT384" s="45">
        <v>0.5038770035366622</v>
      </c>
      <c r="AU384" s="45">
        <v>0.53354607122263198</v>
      </c>
      <c r="AV384" s="45">
        <v>0.54702972187209964</v>
      </c>
      <c r="AW384" s="45">
        <v>0.54702972187209964</v>
      </c>
      <c r="AX384" s="45">
        <v>0.54702972187209964</v>
      </c>
      <c r="AY384" s="45">
        <v>0.54702972187209964</v>
      </c>
      <c r="AZ384" s="45">
        <v>0.54702972187209964</v>
      </c>
      <c r="BA384" s="45">
        <v>0.54702972187209964</v>
      </c>
      <c r="BB384" s="45">
        <v>0.54702972187209964</v>
      </c>
      <c r="BC384" s="45">
        <v>0.54702972187209964</v>
      </c>
      <c r="BD384" s="45">
        <v>0.54702972187209964</v>
      </c>
      <c r="BE384" s="45">
        <v>0.54702972187209964</v>
      </c>
      <c r="BF384" s="45">
        <v>0.54702972187209964</v>
      </c>
    </row>
    <row r="385" spans="1:58" ht="13.5" thickBot="1" x14ac:dyDescent="0.25">
      <c r="A385" s="6" t="s">
        <v>1137</v>
      </c>
      <c r="B385" s="6" t="s">
        <v>1141</v>
      </c>
      <c r="C385" s="6" t="s">
        <v>372</v>
      </c>
      <c r="D385" s="6" t="s">
        <v>1137</v>
      </c>
      <c r="E385" s="6">
        <v>19.275879865909776</v>
      </c>
      <c r="F385" s="6" t="s">
        <v>314</v>
      </c>
      <c r="G385" s="21" t="s">
        <v>1178</v>
      </c>
      <c r="H385" s="21" t="s">
        <v>1159</v>
      </c>
      <c r="I385" s="21" t="s">
        <v>1160</v>
      </c>
      <c r="J385" s="21" t="s">
        <v>240</v>
      </c>
      <c r="K385" s="21" t="s">
        <v>279</v>
      </c>
      <c r="L385" s="21" t="s">
        <v>389</v>
      </c>
      <c r="M385" s="3">
        <v>6.1259245440643175</v>
      </c>
      <c r="N385" s="3">
        <v>19.275879865909776</v>
      </c>
      <c r="O385" s="21" t="s">
        <v>1453</v>
      </c>
      <c r="P385" s="21" t="s">
        <v>1469</v>
      </c>
      <c r="Q385" s="46">
        <v>6.2879518804762197E-2</v>
      </c>
      <c r="R385" s="46">
        <v>6.3802197914052242E-2</v>
      </c>
      <c r="S385" s="46">
        <v>6.3340641625701744E-2</v>
      </c>
      <c r="T385" s="46">
        <v>6.2765615163416097E-2</v>
      </c>
      <c r="U385" s="46">
        <v>6.2350273588864684E-2</v>
      </c>
      <c r="V385" s="46">
        <v>5.5359956594147407E-2</v>
      </c>
      <c r="W385" s="46">
        <v>4.31552261366576E-2</v>
      </c>
      <c r="X385" s="46">
        <v>3.3618423197150471E-2</v>
      </c>
      <c r="Y385" s="46">
        <v>2.5998003750894387E-2</v>
      </c>
      <c r="Z385" s="46">
        <v>1.9936922031006155E-2</v>
      </c>
      <c r="AA385" s="46">
        <v>1.5045646338640967E-2</v>
      </c>
      <c r="AB385" s="46">
        <v>1.124186344170734E-2</v>
      </c>
      <c r="AC385" s="46">
        <v>8.1666595563337167E-3</v>
      </c>
      <c r="AD385" s="46">
        <v>5.7672378967060754E-3</v>
      </c>
      <c r="AE385" s="46">
        <v>3.8554971303994662E-3</v>
      </c>
      <c r="AF385" s="46">
        <v>2.3228313333920436E-3</v>
      </c>
      <c r="AG385" s="46">
        <v>0</v>
      </c>
      <c r="AH385" s="46">
        <v>0</v>
      </c>
      <c r="AI385" s="46">
        <v>0</v>
      </c>
      <c r="AJ385" s="46">
        <v>0</v>
      </c>
      <c r="AK385" s="46">
        <v>0.44116931876969823</v>
      </c>
      <c r="AL385" s="45">
        <v>0.44116931876969823</v>
      </c>
      <c r="AM385" s="45">
        <v>6.2879518804762197E-2</v>
      </c>
      <c r="AN385" s="45">
        <v>0.12668171671881445</v>
      </c>
      <c r="AO385" s="45">
        <v>0.1900223583445162</v>
      </c>
      <c r="AP385" s="45">
        <v>0.25278797350793231</v>
      </c>
      <c r="AQ385" s="45">
        <v>0.315138247096797</v>
      </c>
      <c r="AR385" s="45">
        <v>0.37049820369094438</v>
      </c>
      <c r="AS385" s="45">
        <v>0.413653429827602</v>
      </c>
      <c r="AT385" s="45">
        <v>0.44116931876969823</v>
      </c>
      <c r="AU385" s="45">
        <v>0.44116931876969823</v>
      </c>
      <c r="AV385" s="45">
        <v>0.44116931876969823</v>
      </c>
      <c r="AW385" s="45">
        <v>0.44116931876969823</v>
      </c>
      <c r="AX385" s="45">
        <v>0.44116931876969823</v>
      </c>
      <c r="AY385" s="45">
        <v>0.44116931876969823</v>
      </c>
      <c r="AZ385" s="45">
        <v>0.44116931876969823</v>
      </c>
      <c r="BA385" s="45">
        <v>0.44116931876969823</v>
      </c>
      <c r="BB385" s="45">
        <v>0.44116931876969823</v>
      </c>
      <c r="BC385" s="45">
        <v>0.44116931876969823</v>
      </c>
      <c r="BD385" s="45">
        <v>0.44116931876969823</v>
      </c>
      <c r="BE385" s="45">
        <v>0.44116931876969823</v>
      </c>
      <c r="BF385" s="45">
        <v>0.44116931876969823</v>
      </c>
    </row>
    <row r="386" spans="1:58" ht="13.5" thickBot="1" x14ac:dyDescent="0.25">
      <c r="A386" s="6" t="s">
        <v>1351</v>
      </c>
      <c r="B386" s="6" t="s">
        <v>1141</v>
      </c>
      <c r="C386" s="6" t="s">
        <v>390</v>
      </c>
      <c r="D386" s="6" t="s">
        <v>1351</v>
      </c>
      <c r="E386" s="6">
        <v>11.18829344018148</v>
      </c>
      <c r="F386" s="6" t="s">
        <v>314</v>
      </c>
      <c r="G386" s="21" t="s">
        <v>1178</v>
      </c>
      <c r="H386" s="21" t="s">
        <v>1236</v>
      </c>
      <c r="I386" s="21" t="s">
        <v>1237</v>
      </c>
      <c r="J386" s="21" t="s">
        <v>240</v>
      </c>
      <c r="K386" s="21" t="s">
        <v>245</v>
      </c>
      <c r="L386" s="21" t="s">
        <v>1238</v>
      </c>
      <c r="M386" s="3">
        <v>8.0954969813332927</v>
      </c>
      <c r="N386" s="3">
        <v>11.18829344018148</v>
      </c>
      <c r="O386" s="21" t="s">
        <v>1453</v>
      </c>
      <c r="P386" s="21" t="s">
        <v>1470</v>
      </c>
      <c r="Q386" s="46">
        <v>0</v>
      </c>
      <c r="R386" s="46">
        <v>0</v>
      </c>
      <c r="S386" s="46">
        <v>0</v>
      </c>
      <c r="T386" s="46">
        <v>0</v>
      </c>
      <c r="U386" s="46">
        <v>0</v>
      </c>
      <c r="V386" s="46">
        <v>0</v>
      </c>
      <c r="W386" s="46">
        <v>0</v>
      </c>
      <c r="X386" s="46">
        <v>0</v>
      </c>
      <c r="Y386" s="46">
        <v>0</v>
      </c>
      <c r="Z386" s="46">
        <v>0</v>
      </c>
      <c r="AA386" s="46">
        <v>0</v>
      </c>
      <c r="AB386" s="46">
        <v>0</v>
      </c>
      <c r="AC386" s="46">
        <v>0</v>
      </c>
      <c r="AD386" s="46">
        <v>0</v>
      </c>
      <c r="AE386" s="46">
        <v>0</v>
      </c>
      <c r="AF386" s="46">
        <v>0</v>
      </c>
      <c r="AG386" s="46">
        <v>0</v>
      </c>
      <c r="AH386" s="46">
        <v>0</v>
      </c>
      <c r="AI386" s="46">
        <v>0</v>
      </c>
      <c r="AJ386" s="46">
        <v>0</v>
      </c>
      <c r="AK386" s="46">
        <v>0</v>
      </c>
      <c r="AL386" s="45">
        <v>0</v>
      </c>
      <c r="AM386" s="45">
        <v>0</v>
      </c>
      <c r="AN386" s="45">
        <v>0</v>
      </c>
      <c r="AO386" s="45">
        <v>0</v>
      </c>
      <c r="AP386" s="45">
        <v>0</v>
      </c>
      <c r="AQ386" s="45">
        <v>0</v>
      </c>
      <c r="AR386" s="45">
        <v>0</v>
      </c>
      <c r="AS386" s="45">
        <v>0</v>
      </c>
      <c r="AT386" s="45">
        <v>0</v>
      </c>
      <c r="AU386" s="45">
        <v>0</v>
      </c>
      <c r="AV386" s="45">
        <v>0</v>
      </c>
      <c r="AW386" s="45">
        <v>0</v>
      </c>
      <c r="AX386" s="45">
        <v>0</v>
      </c>
      <c r="AY386" s="45">
        <v>0</v>
      </c>
      <c r="AZ386" s="45">
        <v>0</v>
      </c>
      <c r="BA386" s="45">
        <v>0</v>
      </c>
      <c r="BB386" s="45">
        <v>0</v>
      </c>
      <c r="BC386" s="45">
        <v>0</v>
      </c>
      <c r="BD386" s="45">
        <v>0</v>
      </c>
      <c r="BE386" s="45">
        <v>0</v>
      </c>
      <c r="BF386" s="45">
        <v>0</v>
      </c>
    </row>
    <row r="387" spans="1:58" ht="13.5" thickBot="1" x14ac:dyDescent="0.25">
      <c r="A387" s="6" t="s">
        <v>1137</v>
      </c>
      <c r="B387" s="6" t="s">
        <v>1351</v>
      </c>
      <c r="C387" s="6" t="s">
        <v>390</v>
      </c>
      <c r="D387" s="6" t="s">
        <v>1137</v>
      </c>
      <c r="E387" s="6">
        <v>16.265171534376794</v>
      </c>
      <c r="F387" s="6" t="s">
        <v>314</v>
      </c>
      <c r="G387" s="21" t="s">
        <v>1178</v>
      </c>
      <c r="H387" s="21" t="s">
        <v>1236</v>
      </c>
      <c r="I387" s="21" t="s">
        <v>1237</v>
      </c>
      <c r="J387" s="21" t="s">
        <v>240</v>
      </c>
      <c r="K387" s="21" t="s">
        <v>247</v>
      </c>
      <c r="L387" s="21" t="s">
        <v>1239</v>
      </c>
      <c r="M387" s="3">
        <v>11.97689831874176</v>
      </c>
      <c r="N387" s="3">
        <v>16.265171534376794</v>
      </c>
      <c r="O387" s="21" t="s">
        <v>1453</v>
      </c>
      <c r="P387" s="21" t="s">
        <v>1470</v>
      </c>
      <c r="Q387" s="46">
        <v>0</v>
      </c>
      <c r="R387" s="46">
        <v>0</v>
      </c>
      <c r="S387" s="46">
        <v>0</v>
      </c>
      <c r="T387" s="46">
        <v>0</v>
      </c>
      <c r="U387" s="46">
        <v>0</v>
      </c>
      <c r="V387" s="46">
        <v>0</v>
      </c>
      <c r="W387" s="46">
        <v>0</v>
      </c>
      <c r="X387" s="46">
        <v>0</v>
      </c>
      <c r="Y387" s="46">
        <v>0</v>
      </c>
      <c r="Z387" s="46">
        <v>0</v>
      </c>
      <c r="AA387" s="46">
        <v>0</v>
      </c>
      <c r="AB387" s="46">
        <v>0</v>
      </c>
      <c r="AC387" s="46">
        <v>0</v>
      </c>
      <c r="AD387" s="46">
        <v>0</v>
      </c>
      <c r="AE387" s="46">
        <v>0</v>
      </c>
      <c r="AF387" s="46">
        <v>0</v>
      </c>
      <c r="AG387" s="46">
        <v>0</v>
      </c>
      <c r="AH387" s="46">
        <v>0</v>
      </c>
      <c r="AI387" s="46">
        <v>0</v>
      </c>
      <c r="AJ387" s="46">
        <v>0</v>
      </c>
      <c r="AK387" s="46">
        <v>0</v>
      </c>
      <c r="AL387" s="45">
        <v>0</v>
      </c>
      <c r="AM387" s="45">
        <v>0</v>
      </c>
      <c r="AN387" s="45">
        <v>0</v>
      </c>
      <c r="AO387" s="45">
        <v>0</v>
      </c>
      <c r="AP387" s="45">
        <v>0</v>
      </c>
      <c r="AQ387" s="45">
        <v>0</v>
      </c>
      <c r="AR387" s="45">
        <v>0</v>
      </c>
      <c r="AS387" s="45">
        <v>0</v>
      </c>
      <c r="AT387" s="45">
        <v>0</v>
      </c>
      <c r="AU387" s="45">
        <v>0</v>
      </c>
      <c r="AV387" s="45">
        <v>0</v>
      </c>
      <c r="AW387" s="45">
        <v>0</v>
      </c>
      <c r="AX387" s="45">
        <v>0</v>
      </c>
      <c r="AY387" s="45">
        <v>0</v>
      </c>
      <c r="AZ387" s="45">
        <v>0</v>
      </c>
      <c r="BA387" s="45">
        <v>0</v>
      </c>
      <c r="BB387" s="45">
        <v>0</v>
      </c>
      <c r="BC387" s="45">
        <v>0</v>
      </c>
      <c r="BD387" s="45">
        <v>0</v>
      </c>
      <c r="BE387" s="45">
        <v>0</v>
      </c>
      <c r="BF387" s="45">
        <v>0</v>
      </c>
    </row>
    <row r="388" spans="1:58" ht="13.5" thickBot="1" x14ac:dyDescent="0.25">
      <c r="A388" s="6" t="s">
        <v>1355</v>
      </c>
      <c r="B388" s="6" t="s">
        <v>1138</v>
      </c>
      <c r="C388" s="6" t="s">
        <v>390</v>
      </c>
      <c r="D388" s="6" t="s">
        <v>1355</v>
      </c>
      <c r="E388" s="6">
        <v>51.836115824369074</v>
      </c>
      <c r="F388" s="6" t="s">
        <v>314</v>
      </c>
      <c r="G388" s="21" t="s">
        <v>1178</v>
      </c>
      <c r="H388" s="21" t="s">
        <v>1236</v>
      </c>
      <c r="I388" s="21" t="s">
        <v>1237</v>
      </c>
      <c r="J388" s="21" t="s">
        <v>240</v>
      </c>
      <c r="K388" s="21" t="s">
        <v>249</v>
      </c>
      <c r="L388" s="21" t="s">
        <v>1240</v>
      </c>
      <c r="M388" s="3">
        <v>36.316809280403</v>
      </c>
      <c r="N388" s="3">
        <v>51.836115824369074</v>
      </c>
      <c r="O388" s="21" t="s">
        <v>1453</v>
      </c>
      <c r="P388" s="21" t="s">
        <v>1470</v>
      </c>
      <c r="Q388" s="46">
        <v>0</v>
      </c>
      <c r="R388" s="46">
        <v>0</v>
      </c>
      <c r="S388" s="46">
        <v>0</v>
      </c>
      <c r="T388" s="46">
        <v>0</v>
      </c>
      <c r="U388" s="46">
        <v>0</v>
      </c>
      <c r="V388" s="46">
        <v>0</v>
      </c>
      <c r="W388" s="46">
        <v>0</v>
      </c>
      <c r="X388" s="46">
        <v>0</v>
      </c>
      <c r="Y388" s="46">
        <v>0</v>
      </c>
      <c r="Z388" s="46">
        <v>0</v>
      </c>
      <c r="AA388" s="46">
        <v>0</v>
      </c>
      <c r="AB388" s="46">
        <v>0</v>
      </c>
      <c r="AC388" s="46">
        <v>0</v>
      </c>
      <c r="AD388" s="46">
        <v>0</v>
      </c>
      <c r="AE388" s="46">
        <v>0</v>
      </c>
      <c r="AF388" s="46">
        <v>0</v>
      </c>
      <c r="AG388" s="46">
        <v>0</v>
      </c>
      <c r="AH388" s="46">
        <v>0</v>
      </c>
      <c r="AI388" s="46">
        <v>0</v>
      </c>
      <c r="AJ388" s="46">
        <v>0</v>
      </c>
      <c r="AK388" s="46">
        <v>0</v>
      </c>
      <c r="AL388" s="45">
        <v>0</v>
      </c>
      <c r="AM388" s="45">
        <v>0</v>
      </c>
      <c r="AN388" s="45">
        <v>0</v>
      </c>
      <c r="AO388" s="45">
        <v>0</v>
      </c>
      <c r="AP388" s="45">
        <v>0</v>
      </c>
      <c r="AQ388" s="45">
        <v>0</v>
      </c>
      <c r="AR388" s="45">
        <v>0</v>
      </c>
      <c r="AS388" s="45">
        <v>0</v>
      </c>
      <c r="AT388" s="45">
        <v>0</v>
      </c>
      <c r="AU388" s="45">
        <v>0</v>
      </c>
      <c r="AV388" s="45">
        <v>0</v>
      </c>
      <c r="AW388" s="45">
        <v>0</v>
      </c>
      <c r="AX388" s="45">
        <v>0</v>
      </c>
      <c r="AY388" s="45">
        <v>0</v>
      </c>
      <c r="AZ388" s="45">
        <v>0</v>
      </c>
      <c r="BA388" s="45">
        <v>0</v>
      </c>
      <c r="BB388" s="45">
        <v>0</v>
      </c>
      <c r="BC388" s="45">
        <v>0</v>
      </c>
      <c r="BD388" s="45">
        <v>0</v>
      </c>
      <c r="BE388" s="45">
        <v>0</v>
      </c>
      <c r="BF388" s="45">
        <v>0</v>
      </c>
    </row>
    <row r="389" spans="1:58" ht="13.5" thickBot="1" x14ac:dyDescent="0.25">
      <c r="A389" s="6" t="s">
        <v>1137</v>
      </c>
      <c r="B389" s="6" t="s">
        <v>1351</v>
      </c>
      <c r="C389" s="6" t="s">
        <v>390</v>
      </c>
      <c r="D389" s="6" t="s">
        <v>1137</v>
      </c>
      <c r="E389" s="6">
        <v>16.88089778466215</v>
      </c>
      <c r="F389" s="6" t="s">
        <v>314</v>
      </c>
      <c r="G389" s="21" t="s">
        <v>1178</v>
      </c>
      <c r="H389" s="21" t="s">
        <v>1236</v>
      </c>
      <c r="I389" s="21" t="s">
        <v>1237</v>
      </c>
      <c r="J389" s="21" t="s">
        <v>240</v>
      </c>
      <c r="K389" s="21" t="s">
        <v>251</v>
      </c>
      <c r="L389" s="21" t="s">
        <v>1241</v>
      </c>
      <c r="M389" s="3">
        <v>11.976898318741759</v>
      </c>
      <c r="N389" s="3">
        <v>16.88089778466215</v>
      </c>
      <c r="O389" s="21" t="s">
        <v>1453</v>
      </c>
      <c r="P389" s="21" t="s">
        <v>1470</v>
      </c>
      <c r="Q389" s="46">
        <v>0</v>
      </c>
      <c r="R389" s="46">
        <v>0</v>
      </c>
      <c r="S389" s="46">
        <v>0</v>
      </c>
      <c r="T389" s="46">
        <v>0</v>
      </c>
      <c r="U389" s="46">
        <v>0</v>
      </c>
      <c r="V389" s="46">
        <v>0</v>
      </c>
      <c r="W389" s="46">
        <v>0</v>
      </c>
      <c r="X389" s="46">
        <v>0</v>
      </c>
      <c r="Y389" s="46">
        <v>0</v>
      </c>
      <c r="Z389" s="46">
        <v>0</v>
      </c>
      <c r="AA389" s="46">
        <v>0</v>
      </c>
      <c r="AB389" s="46">
        <v>0</v>
      </c>
      <c r="AC389" s="46">
        <v>0</v>
      </c>
      <c r="AD389" s="46">
        <v>0</v>
      </c>
      <c r="AE389" s="46">
        <v>0</v>
      </c>
      <c r="AF389" s="46">
        <v>0</v>
      </c>
      <c r="AG389" s="46">
        <v>0</v>
      </c>
      <c r="AH389" s="46">
        <v>0</v>
      </c>
      <c r="AI389" s="46">
        <v>0</v>
      </c>
      <c r="AJ389" s="46">
        <v>0</v>
      </c>
      <c r="AK389" s="46">
        <v>0</v>
      </c>
      <c r="AL389" s="45">
        <v>0</v>
      </c>
      <c r="AM389" s="45">
        <v>0</v>
      </c>
      <c r="AN389" s="45">
        <v>0</v>
      </c>
      <c r="AO389" s="45">
        <v>0</v>
      </c>
      <c r="AP389" s="45">
        <v>0</v>
      </c>
      <c r="AQ389" s="45">
        <v>0</v>
      </c>
      <c r="AR389" s="45">
        <v>0</v>
      </c>
      <c r="AS389" s="45">
        <v>0</v>
      </c>
      <c r="AT389" s="45">
        <v>0</v>
      </c>
      <c r="AU389" s="45">
        <v>0</v>
      </c>
      <c r="AV389" s="45">
        <v>0</v>
      </c>
      <c r="AW389" s="45">
        <v>0</v>
      </c>
      <c r="AX389" s="45">
        <v>0</v>
      </c>
      <c r="AY389" s="45">
        <v>0</v>
      </c>
      <c r="AZ389" s="45">
        <v>0</v>
      </c>
      <c r="BA389" s="45">
        <v>0</v>
      </c>
      <c r="BB389" s="45">
        <v>0</v>
      </c>
      <c r="BC389" s="45">
        <v>0</v>
      </c>
      <c r="BD389" s="45">
        <v>0</v>
      </c>
      <c r="BE389" s="45">
        <v>0</v>
      </c>
      <c r="BF389" s="45">
        <v>0</v>
      </c>
    </row>
    <row r="390" spans="1:58" ht="13.5" thickBot="1" x14ac:dyDescent="0.25">
      <c r="A390" s="6" t="s">
        <v>1138</v>
      </c>
      <c r="B390" s="6" t="s">
        <v>1142</v>
      </c>
      <c r="C390" s="6" t="s">
        <v>390</v>
      </c>
      <c r="D390" s="6" t="s">
        <v>1138</v>
      </c>
      <c r="E390" s="6">
        <v>38.131669343456331</v>
      </c>
      <c r="F390" s="6" t="s">
        <v>314</v>
      </c>
      <c r="G390" s="21" t="s">
        <v>1178</v>
      </c>
      <c r="H390" s="21" t="s">
        <v>1236</v>
      </c>
      <c r="I390" s="21" t="s">
        <v>1237</v>
      </c>
      <c r="J390" s="21" t="s">
        <v>240</v>
      </c>
      <c r="K390" s="21" t="s">
        <v>253</v>
      </c>
      <c r="L390" s="21" t="s">
        <v>1242</v>
      </c>
      <c r="M390" s="3">
        <v>26.168845029369788</v>
      </c>
      <c r="N390" s="3">
        <v>38.131669343456331</v>
      </c>
      <c r="O390" s="21" t="s">
        <v>1453</v>
      </c>
      <c r="P390" s="21" t="s">
        <v>1470</v>
      </c>
      <c r="Q390" s="46">
        <v>0</v>
      </c>
      <c r="R390" s="46">
        <v>0</v>
      </c>
      <c r="S390" s="46">
        <v>0</v>
      </c>
      <c r="T390" s="46">
        <v>0</v>
      </c>
      <c r="U390" s="46">
        <v>0</v>
      </c>
      <c r="V390" s="46">
        <v>0</v>
      </c>
      <c r="W390" s="46">
        <v>0</v>
      </c>
      <c r="X390" s="46">
        <v>0</v>
      </c>
      <c r="Y390" s="46">
        <v>0</v>
      </c>
      <c r="Z390" s="46">
        <v>0</v>
      </c>
      <c r="AA390" s="46">
        <v>0</v>
      </c>
      <c r="AB390" s="46">
        <v>0</v>
      </c>
      <c r="AC390" s="46">
        <v>0</v>
      </c>
      <c r="AD390" s="46">
        <v>0</v>
      </c>
      <c r="AE390" s="46">
        <v>0</v>
      </c>
      <c r="AF390" s="46">
        <v>0</v>
      </c>
      <c r="AG390" s="46">
        <v>0</v>
      </c>
      <c r="AH390" s="46">
        <v>0</v>
      </c>
      <c r="AI390" s="46">
        <v>0</v>
      </c>
      <c r="AJ390" s="46">
        <v>0</v>
      </c>
      <c r="AK390" s="46">
        <v>0</v>
      </c>
      <c r="AL390" s="45">
        <v>0</v>
      </c>
      <c r="AM390" s="45">
        <v>0</v>
      </c>
      <c r="AN390" s="45">
        <v>0</v>
      </c>
      <c r="AO390" s="45">
        <v>0</v>
      </c>
      <c r="AP390" s="45">
        <v>0</v>
      </c>
      <c r="AQ390" s="45">
        <v>0</v>
      </c>
      <c r="AR390" s="45">
        <v>0</v>
      </c>
      <c r="AS390" s="45">
        <v>0</v>
      </c>
      <c r="AT390" s="45">
        <v>0</v>
      </c>
      <c r="AU390" s="45">
        <v>0</v>
      </c>
      <c r="AV390" s="45">
        <v>0</v>
      </c>
      <c r="AW390" s="45">
        <v>0</v>
      </c>
      <c r="AX390" s="45">
        <v>0</v>
      </c>
      <c r="AY390" s="45">
        <v>0</v>
      </c>
      <c r="AZ390" s="45">
        <v>0</v>
      </c>
      <c r="BA390" s="45">
        <v>0</v>
      </c>
      <c r="BB390" s="45">
        <v>0</v>
      </c>
      <c r="BC390" s="45">
        <v>0</v>
      </c>
      <c r="BD390" s="45">
        <v>0</v>
      </c>
      <c r="BE390" s="45">
        <v>0</v>
      </c>
      <c r="BF390" s="45">
        <v>0</v>
      </c>
    </row>
    <row r="391" spans="1:58" ht="13.5" thickBot="1" x14ac:dyDescent="0.25">
      <c r="A391" s="6" t="s">
        <v>1142</v>
      </c>
      <c r="B391" s="6" t="s">
        <v>1137</v>
      </c>
      <c r="C391" s="6" t="s">
        <v>390</v>
      </c>
      <c r="D391" s="6" t="s">
        <v>1142</v>
      </c>
      <c r="E391" s="6">
        <v>26.85982294271091</v>
      </c>
      <c r="F391" s="6" t="s">
        <v>314</v>
      </c>
      <c r="G391" s="21" t="s">
        <v>1178</v>
      </c>
      <c r="H391" s="21" t="s">
        <v>1236</v>
      </c>
      <c r="I391" s="21" t="s">
        <v>1237</v>
      </c>
      <c r="J391" s="21" t="s">
        <v>240</v>
      </c>
      <c r="K391" s="21" t="s">
        <v>255</v>
      </c>
      <c r="L391" s="21" t="s">
        <v>1243</v>
      </c>
      <c r="M391" s="3">
        <v>18.261542966961215</v>
      </c>
      <c r="N391" s="3">
        <v>26.85982294271091</v>
      </c>
      <c r="O391" s="21" t="s">
        <v>1453</v>
      </c>
      <c r="P391" s="21" t="s">
        <v>1470</v>
      </c>
      <c r="Q391" s="46">
        <v>0</v>
      </c>
      <c r="R391" s="46">
        <v>0</v>
      </c>
      <c r="S391" s="46">
        <v>0</v>
      </c>
      <c r="T391" s="46">
        <v>0</v>
      </c>
      <c r="U391" s="46">
        <v>0</v>
      </c>
      <c r="V391" s="46">
        <v>0</v>
      </c>
      <c r="W391" s="46">
        <v>0</v>
      </c>
      <c r="X391" s="46">
        <v>0</v>
      </c>
      <c r="Y391" s="46">
        <v>0</v>
      </c>
      <c r="Z391" s="46">
        <v>0</v>
      </c>
      <c r="AA391" s="46">
        <v>0</v>
      </c>
      <c r="AB391" s="46">
        <v>0</v>
      </c>
      <c r="AC391" s="46">
        <v>0</v>
      </c>
      <c r="AD391" s="46">
        <v>0</v>
      </c>
      <c r="AE391" s="46">
        <v>0</v>
      </c>
      <c r="AF391" s="46">
        <v>0</v>
      </c>
      <c r="AG391" s="46">
        <v>0</v>
      </c>
      <c r="AH391" s="46">
        <v>0</v>
      </c>
      <c r="AI391" s="46">
        <v>0</v>
      </c>
      <c r="AJ391" s="46">
        <v>0</v>
      </c>
      <c r="AK391" s="46">
        <v>0</v>
      </c>
      <c r="AL391" s="45">
        <v>0</v>
      </c>
      <c r="AM391" s="45">
        <v>0</v>
      </c>
      <c r="AN391" s="45">
        <v>0</v>
      </c>
      <c r="AO391" s="45">
        <v>0</v>
      </c>
      <c r="AP391" s="45">
        <v>0</v>
      </c>
      <c r="AQ391" s="45">
        <v>0</v>
      </c>
      <c r="AR391" s="45">
        <v>0</v>
      </c>
      <c r="AS391" s="45">
        <v>0</v>
      </c>
      <c r="AT391" s="45">
        <v>0</v>
      </c>
      <c r="AU391" s="45">
        <v>0</v>
      </c>
      <c r="AV391" s="45">
        <v>0</v>
      </c>
      <c r="AW391" s="45">
        <v>0</v>
      </c>
      <c r="AX391" s="45">
        <v>0</v>
      </c>
      <c r="AY391" s="45">
        <v>0</v>
      </c>
      <c r="AZ391" s="45">
        <v>0</v>
      </c>
      <c r="BA391" s="45">
        <v>0</v>
      </c>
      <c r="BB391" s="45">
        <v>0</v>
      </c>
      <c r="BC391" s="45">
        <v>0</v>
      </c>
      <c r="BD391" s="45">
        <v>0</v>
      </c>
      <c r="BE391" s="45">
        <v>0</v>
      </c>
      <c r="BF391" s="45">
        <v>0</v>
      </c>
    </row>
    <row r="392" spans="1:58" ht="13.5" thickBot="1" x14ac:dyDescent="0.25">
      <c r="A392" s="6" t="s">
        <v>1141</v>
      </c>
      <c r="B392" s="6" t="s">
        <v>1141</v>
      </c>
      <c r="C392" s="6" t="s">
        <v>390</v>
      </c>
      <c r="D392" s="6" t="s">
        <v>1141</v>
      </c>
      <c r="E392" s="6">
        <v>9.7997336917490898</v>
      </c>
      <c r="F392" s="6" t="s">
        <v>314</v>
      </c>
      <c r="G392" s="21" t="s">
        <v>1178</v>
      </c>
      <c r="H392" s="21" t="s">
        <v>1236</v>
      </c>
      <c r="I392" s="21" t="s">
        <v>1237</v>
      </c>
      <c r="J392" s="21" t="s">
        <v>240</v>
      </c>
      <c r="K392" s="21" t="s">
        <v>257</v>
      </c>
      <c r="L392" s="21" t="s">
        <v>1244</v>
      </c>
      <c r="M392" s="3">
        <v>6.740223577189802</v>
      </c>
      <c r="N392" s="3">
        <v>9.7997336917490898</v>
      </c>
      <c r="O392" s="21" t="s">
        <v>1453</v>
      </c>
      <c r="P392" s="21" t="s">
        <v>1470</v>
      </c>
      <c r="Q392" s="46">
        <v>0</v>
      </c>
      <c r="R392" s="46">
        <v>0</v>
      </c>
      <c r="S392" s="46">
        <v>0</v>
      </c>
      <c r="T392" s="46">
        <v>0</v>
      </c>
      <c r="U392" s="46">
        <v>0</v>
      </c>
      <c r="V392" s="46">
        <v>0</v>
      </c>
      <c r="W392" s="46">
        <v>0</v>
      </c>
      <c r="X392" s="46">
        <v>0</v>
      </c>
      <c r="Y392" s="46">
        <v>0</v>
      </c>
      <c r="Z392" s="46">
        <v>0</v>
      </c>
      <c r="AA392" s="46">
        <v>0</v>
      </c>
      <c r="AB392" s="46">
        <v>0</v>
      </c>
      <c r="AC392" s="46">
        <v>0</v>
      </c>
      <c r="AD392" s="46">
        <v>0</v>
      </c>
      <c r="AE392" s="46">
        <v>0</v>
      </c>
      <c r="AF392" s="46">
        <v>0</v>
      </c>
      <c r="AG392" s="46">
        <v>0</v>
      </c>
      <c r="AH392" s="46">
        <v>0</v>
      </c>
      <c r="AI392" s="46">
        <v>0</v>
      </c>
      <c r="AJ392" s="46">
        <v>0</v>
      </c>
      <c r="AK392" s="46">
        <v>0</v>
      </c>
      <c r="AL392" s="45">
        <v>0</v>
      </c>
      <c r="AM392" s="45">
        <v>0</v>
      </c>
      <c r="AN392" s="45">
        <v>0</v>
      </c>
      <c r="AO392" s="45">
        <v>0</v>
      </c>
      <c r="AP392" s="45">
        <v>0</v>
      </c>
      <c r="AQ392" s="45">
        <v>0</v>
      </c>
      <c r="AR392" s="45">
        <v>0</v>
      </c>
      <c r="AS392" s="45">
        <v>0</v>
      </c>
      <c r="AT392" s="45">
        <v>0</v>
      </c>
      <c r="AU392" s="45">
        <v>0</v>
      </c>
      <c r="AV392" s="45">
        <v>0</v>
      </c>
      <c r="AW392" s="45">
        <v>0</v>
      </c>
      <c r="AX392" s="45">
        <v>0</v>
      </c>
      <c r="AY392" s="45">
        <v>0</v>
      </c>
      <c r="AZ392" s="45">
        <v>0</v>
      </c>
      <c r="BA392" s="45">
        <v>0</v>
      </c>
      <c r="BB392" s="45">
        <v>0</v>
      </c>
      <c r="BC392" s="45">
        <v>0</v>
      </c>
      <c r="BD392" s="45">
        <v>0</v>
      </c>
      <c r="BE392" s="45">
        <v>0</v>
      </c>
      <c r="BF392" s="45">
        <v>0</v>
      </c>
    </row>
    <row r="393" spans="1:58" ht="13.5" thickBot="1" x14ac:dyDescent="0.25">
      <c r="A393" s="6" t="s">
        <v>1142</v>
      </c>
      <c r="B393" s="6" t="s">
        <v>1137</v>
      </c>
      <c r="C393" s="6" t="s">
        <v>390</v>
      </c>
      <c r="D393" s="6" t="s">
        <v>1142</v>
      </c>
      <c r="E393" s="6">
        <v>27.950705184793723</v>
      </c>
      <c r="F393" s="6" t="s">
        <v>314</v>
      </c>
      <c r="G393" s="21" t="s">
        <v>1178</v>
      </c>
      <c r="H393" s="21" t="s">
        <v>1236</v>
      </c>
      <c r="I393" s="21" t="s">
        <v>1237</v>
      </c>
      <c r="J393" s="21" t="s">
        <v>240</v>
      </c>
      <c r="K393" s="21" t="s">
        <v>259</v>
      </c>
      <c r="L393" s="21" t="s">
        <v>1245</v>
      </c>
      <c r="M393" s="3">
        <v>18.913399409381995</v>
      </c>
      <c r="N393" s="3">
        <v>27.950705184793723</v>
      </c>
      <c r="O393" s="21" t="s">
        <v>1453</v>
      </c>
      <c r="P393" s="21" t="s">
        <v>1470</v>
      </c>
      <c r="Q393" s="46">
        <v>0</v>
      </c>
      <c r="R393" s="46">
        <v>0</v>
      </c>
      <c r="S393" s="46">
        <v>0</v>
      </c>
      <c r="T393" s="46">
        <v>0</v>
      </c>
      <c r="U393" s="46">
        <v>0</v>
      </c>
      <c r="V393" s="46">
        <v>0</v>
      </c>
      <c r="W393" s="46">
        <v>0</v>
      </c>
      <c r="X393" s="46">
        <v>0</v>
      </c>
      <c r="Y393" s="46">
        <v>0</v>
      </c>
      <c r="Z393" s="46">
        <v>0</v>
      </c>
      <c r="AA393" s="46">
        <v>0</v>
      </c>
      <c r="AB393" s="46">
        <v>0</v>
      </c>
      <c r="AC393" s="46">
        <v>0</v>
      </c>
      <c r="AD393" s="46">
        <v>0</v>
      </c>
      <c r="AE393" s="46">
        <v>0</v>
      </c>
      <c r="AF393" s="46">
        <v>0</v>
      </c>
      <c r="AG393" s="46">
        <v>0</v>
      </c>
      <c r="AH393" s="46">
        <v>0</v>
      </c>
      <c r="AI393" s="46">
        <v>0</v>
      </c>
      <c r="AJ393" s="46">
        <v>0</v>
      </c>
      <c r="AK393" s="46">
        <v>0</v>
      </c>
      <c r="AL393" s="45">
        <v>0</v>
      </c>
      <c r="AM393" s="45">
        <v>0</v>
      </c>
      <c r="AN393" s="45">
        <v>0</v>
      </c>
      <c r="AO393" s="45">
        <v>0</v>
      </c>
      <c r="AP393" s="45">
        <v>0</v>
      </c>
      <c r="AQ393" s="45">
        <v>0</v>
      </c>
      <c r="AR393" s="45">
        <v>0</v>
      </c>
      <c r="AS393" s="45">
        <v>0</v>
      </c>
      <c r="AT393" s="45">
        <v>0</v>
      </c>
      <c r="AU393" s="45">
        <v>0</v>
      </c>
      <c r="AV393" s="45">
        <v>0</v>
      </c>
      <c r="AW393" s="45">
        <v>0</v>
      </c>
      <c r="AX393" s="45">
        <v>0</v>
      </c>
      <c r="AY393" s="45">
        <v>0</v>
      </c>
      <c r="AZ393" s="45">
        <v>0</v>
      </c>
      <c r="BA393" s="45">
        <v>0</v>
      </c>
      <c r="BB393" s="45">
        <v>0</v>
      </c>
      <c r="BC393" s="45">
        <v>0</v>
      </c>
      <c r="BD393" s="45">
        <v>0</v>
      </c>
      <c r="BE393" s="45">
        <v>0</v>
      </c>
      <c r="BF393" s="45">
        <v>0</v>
      </c>
    </row>
    <row r="394" spans="1:58" ht="13.5" thickBot="1" x14ac:dyDescent="0.25">
      <c r="A394" s="6" t="s">
        <v>1137</v>
      </c>
      <c r="B394" s="6" t="s">
        <v>1351</v>
      </c>
      <c r="C394" s="6" t="s">
        <v>390</v>
      </c>
      <c r="D394" s="6" t="s">
        <v>1137</v>
      </c>
      <c r="E394" s="6">
        <v>16.226504426802887</v>
      </c>
      <c r="F394" s="6" t="s">
        <v>314</v>
      </c>
      <c r="G394" s="21" t="s">
        <v>1178</v>
      </c>
      <c r="H394" s="21" t="s">
        <v>1236</v>
      </c>
      <c r="I394" s="21" t="s">
        <v>1237</v>
      </c>
      <c r="J394" s="21" t="s">
        <v>240</v>
      </c>
      <c r="K394" s="21" t="s">
        <v>261</v>
      </c>
      <c r="L394" s="21" t="s">
        <v>1246</v>
      </c>
      <c r="M394" s="3">
        <v>10.733240131944783</v>
      </c>
      <c r="N394" s="3">
        <v>16.226504426802887</v>
      </c>
      <c r="O394" s="21" t="s">
        <v>1453</v>
      </c>
      <c r="P394" s="21" t="s">
        <v>1470</v>
      </c>
      <c r="Q394" s="46">
        <v>0</v>
      </c>
      <c r="R394" s="46">
        <v>0</v>
      </c>
      <c r="S394" s="46">
        <v>0</v>
      </c>
      <c r="T394" s="46">
        <v>0</v>
      </c>
      <c r="U394" s="46">
        <v>0</v>
      </c>
      <c r="V394" s="46">
        <v>0</v>
      </c>
      <c r="W394" s="46">
        <v>0</v>
      </c>
      <c r="X394" s="46">
        <v>0</v>
      </c>
      <c r="Y394" s="46">
        <v>0</v>
      </c>
      <c r="Z394" s="46">
        <v>0</v>
      </c>
      <c r="AA394" s="46">
        <v>0</v>
      </c>
      <c r="AB394" s="46">
        <v>0</v>
      </c>
      <c r="AC394" s="46">
        <v>0</v>
      </c>
      <c r="AD394" s="46">
        <v>0</v>
      </c>
      <c r="AE394" s="46">
        <v>0</v>
      </c>
      <c r="AF394" s="46">
        <v>0</v>
      </c>
      <c r="AG394" s="46">
        <v>0</v>
      </c>
      <c r="AH394" s="46">
        <v>0</v>
      </c>
      <c r="AI394" s="46">
        <v>0</v>
      </c>
      <c r="AJ394" s="46">
        <v>0</v>
      </c>
      <c r="AK394" s="46">
        <v>0</v>
      </c>
      <c r="AL394" s="45">
        <v>0</v>
      </c>
      <c r="AM394" s="45">
        <v>0</v>
      </c>
      <c r="AN394" s="45">
        <v>0</v>
      </c>
      <c r="AO394" s="45">
        <v>0</v>
      </c>
      <c r="AP394" s="45">
        <v>0</v>
      </c>
      <c r="AQ394" s="45">
        <v>0</v>
      </c>
      <c r="AR394" s="45">
        <v>0</v>
      </c>
      <c r="AS394" s="45">
        <v>0</v>
      </c>
      <c r="AT394" s="45">
        <v>0</v>
      </c>
      <c r="AU394" s="45">
        <v>0</v>
      </c>
      <c r="AV394" s="45">
        <v>0</v>
      </c>
      <c r="AW394" s="45">
        <v>0</v>
      </c>
      <c r="AX394" s="45">
        <v>0</v>
      </c>
      <c r="AY394" s="45">
        <v>0</v>
      </c>
      <c r="AZ394" s="45">
        <v>0</v>
      </c>
      <c r="BA394" s="45">
        <v>0</v>
      </c>
      <c r="BB394" s="45">
        <v>0</v>
      </c>
      <c r="BC394" s="45">
        <v>0</v>
      </c>
      <c r="BD394" s="45">
        <v>0</v>
      </c>
      <c r="BE394" s="45">
        <v>0</v>
      </c>
      <c r="BF394" s="45">
        <v>0</v>
      </c>
    </row>
    <row r="395" spans="1:58" ht="13.5" thickBot="1" x14ac:dyDescent="0.25">
      <c r="A395" s="6" t="s">
        <v>1142</v>
      </c>
      <c r="B395" s="6" t="s">
        <v>1352</v>
      </c>
      <c r="C395" s="6" t="s">
        <v>390</v>
      </c>
      <c r="D395" s="6" t="s">
        <v>1142</v>
      </c>
      <c r="E395" s="6">
        <v>27.294072526414439</v>
      </c>
      <c r="F395" s="6" t="s">
        <v>314</v>
      </c>
      <c r="G395" s="21" t="s">
        <v>1178</v>
      </c>
      <c r="H395" s="21" t="s">
        <v>1236</v>
      </c>
      <c r="I395" s="21" t="s">
        <v>1237</v>
      </c>
      <c r="J395" s="21" t="s">
        <v>240</v>
      </c>
      <c r="K395" s="21" t="s">
        <v>263</v>
      </c>
      <c r="L395" s="21" t="s">
        <v>1247</v>
      </c>
      <c r="M395" s="3">
        <v>21.568232920332068</v>
      </c>
      <c r="N395" s="3">
        <v>27.294072526414439</v>
      </c>
      <c r="O395" s="21" t="s">
        <v>1453</v>
      </c>
      <c r="P395" s="21" t="s">
        <v>1470</v>
      </c>
      <c r="Q395" s="46">
        <v>0</v>
      </c>
      <c r="R395" s="46">
        <v>0</v>
      </c>
      <c r="S395" s="46">
        <v>0</v>
      </c>
      <c r="T395" s="46">
        <v>0</v>
      </c>
      <c r="U395" s="46">
        <v>0</v>
      </c>
      <c r="V395" s="46">
        <v>0</v>
      </c>
      <c r="W395" s="46">
        <v>0</v>
      </c>
      <c r="X395" s="46">
        <v>0</v>
      </c>
      <c r="Y395" s="46">
        <v>0</v>
      </c>
      <c r="Z395" s="46">
        <v>0</v>
      </c>
      <c r="AA395" s="46">
        <v>0</v>
      </c>
      <c r="AB395" s="46">
        <v>0</v>
      </c>
      <c r="AC395" s="46">
        <v>0</v>
      </c>
      <c r="AD395" s="46">
        <v>0</v>
      </c>
      <c r="AE395" s="46">
        <v>0</v>
      </c>
      <c r="AF395" s="46">
        <v>0</v>
      </c>
      <c r="AG395" s="46">
        <v>0</v>
      </c>
      <c r="AH395" s="46">
        <v>0</v>
      </c>
      <c r="AI395" s="46">
        <v>0</v>
      </c>
      <c r="AJ395" s="46">
        <v>0</v>
      </c>
      <c r="AK395" s="46">
        <v>0</v>
      </c>
      <c r="AL395" s="45">
        <v>0</v>
      </c>
      <c r="AM395" s="45">
        <v>0</v>
      </c>
      <c r="AN395" s="45">
        <v>0</v>
      </c>
      <c r="AO395" s="45">
        <v>0</v>
      </c>
      <c r="AP395" s="45">
        <v>0</v>
      </c>
      <c r="AQ395" s="45">
        <v>0</v>
      </c>
      <c r="AR395" s="45">
        <v>0</v>
      </c>
      <c r="AS395" s="45">
        <v>0</v>
      </c>
      <c r="AT395" s="45">
        <v>0</v>
      </c>
      <c r="AU395" s="45">
        <v>0</v>
      </c>
      <c r="AV395" s="45">
        <v>0</v>
      </c>
      <c r="AW395" s="45">
        <v>0</v>
      </c>
      <c r="AX395" s="45">
        <v>0</v>
      </c>
      <c r="AY395" s="45">
        <v>0</v>
      </c>
      <c r="AZ395" s="45">
        <v>0</v>
      </c>
      <c r="BA395" s="45">
        <v>0</v>
      </c>
      <c r="BB395" s="45">
        <v>0</v>
      </c>
      <c r="BC395" s="45">
        <v>0</v>
      </c>
      <c r="BD395" s="45">
        <v>0</v>
      </c>
      <c r="BE395" s="45">
        <v>0</v>
      </c>
      <c r="BF395" s="45">
        <v>0</v>
      </c>
    </row>
    <row r="396" spans="1:58" ht="13.5" thickBot="1" x14ac:dyDescent="0.25">
      <c r="A396" s="6" t="s">
        <v>1351</v>
      </c>
      <c r="B396" s="6" t="s">
        <v>1141</v>
      </c>
      <c r="C396" s="6" t="s">
        <v>390</v>
      </c>
      <c r="D396" s="6" t="s">
        <v>1351</v>
      </c>
      <c r="E396" s="6">
        <v>11.924263507749563</v>
      </c>
      <c r="F396" s="6" t="s">
        <v>314</v>
      </c>
      <c r="G396" s="21" t="s">
        <v>1178</v>
      </c>
      <c r="H396" s="21" t="s">
        <v>1236</v>
      </c>
      <c r="I396" s="21" t="s">
        <v>1237</v>
      </c>
      <c r="J396" s="21" t="s">
        <v>240</v>
      </c>
      <c r="K396" s="21" t="s">
        <v>265</v>
      </c>
      <c r="L396" s="21" t="s">
        <v>1248</v>
      </c>
      <c r="M396" s="3">
        <v>8.2641236342551849</v>
      </c>
      <c r="N396" s="3">
        <v>11.924263507749563</v>
      </c>
      <c r="O396" s="21" t="s">
        <v>1453</v>
      </c>
      <c r="P396" s="21" t="s">
        <v>1470</v>
      </c>
      <c r="Q396" s="46">
        <v>0</v>
      </c>
      <c r="R396" s="46">
        <v>0</v>
      </c>
      <c r="S396" s="46">
        <v>0</v>
      </c>
      <c r="T396" s="46">
        <v>0</v>
      </c>
      <c r="U396" s="46">
        <v>0</v>
      </c>
      <c r="V396" s="46">
        <v>0</v>
      </c>
      <c r="W396" s="46">
        <v>0</v>
      </c>
      <c r="X396" s="46">
        <v>0</v>
      </c>
      <c r="Y396" s="46">
        <v>0</v>
      </c>
      <c r="Z396" s="46">
        <v>0</v>
      </c>
      <c r="AA396" s="46">
        <v>0</v>
      </c>
      <c r="AB396" s="46">
        <v>0</v>
      </c>
      <c r="AC396" s="46">
        <v>0</v>
      </c>
      <c r="AD396" s="46">
        <v>0</v>
      </c>
      <c r="AE396" s="46">
        <v>0</v>
      </c>
      <c r="AF396" s="46">
        <v>0</v>
      </c>
      <c r="AG396" s="46">
        <v>0</v>
      </c>
      <c r="AH396" s="46">
        <v>0</v>
      </c>
      <c r="AI396" s="46">
        <v>0</v>
      </c>
      <c r="AJ396" s="46">
        <v>0</v>
      </c>
      <c r="AK396" s="46">
        <v>0</v>
      </c>
      <c r="AL396" s="45">
        <v>0</v>
      </c>
      <c r="AM396" s="45">
        <v>0</v>
      </c>
      <c r="AN396" s="45">
        <v>0</v>
      </c>
      <c r="AO396" s="45">
        <v>0</v>
      </c>
      <c r="AP396" s="45">
        <v>0</v>
      </c>
      <c r="AQ396" s="45">
        <v>0</v>
      </c>
      <c r="AR396" s="45">
        <v>0</v>
      </c>
      <c r="AS396" s="45">
        <v>0</v>
      </c>
      <c r="AT396" s="45">
        <v>0</v>
      </c>
      <c r="AU396" s="45">
        <v>0</v>
      </c>
      <c r="AV396" s="45">
        <v>0</v>
      </c>
      <c r="AW396" s="45">
        <v>0</v>
      </c>
      <c r="AX396" s="45">
        <v>0</v>
      </c>
      <c r="AY396" s="45">
        <v>0</v>
      </c>
      <c r="AZ396" s="45">
        <v>0</v>
      </c>
      <c r="BA396" s="45">
        <v>0</v>
      </c>
      <c r="BB396" s="45">
        <v>0</v>
      </c>
      <c r="BC396" s="45">
        <v>0</v>
      </c>
      <c r="BD396" s="45">
        <v>0</v>
      </c>
      <c r="BE396" s="45">
        <v>0</v>
      </c>
      <c r="BF396" s="45">
        <v>0</v>
      </c>
    </row>
    <row r="397" spans="1:58" ht="13.5" thickBot="1" x14ac:dyDescent="0.25">
      <c r="A397" s="6" t="s">
        <v>1350</v>
      </c>
      <c r="B397" s="6" t="s">
        <v>1350</v>
      </c>
      <c r="C397" s="6" t="s">
        <v>390</v>
      </c>
      <c r="D397" s="6" t="s">
        <v>1350</v>
      </c>
      <c r="E397" s="6">
        <v>0</v>
      </c>
      <c r="F397" s="6" t="s">
        <v>314</v>
      </c>
      <c r="G397" s="21" t="s">
        <v>1178</v>
      </c>
      <c r="H397" s="21" t="s">
        <v>1236</v>
      </c>
      <c r="I397" s="21" t="s">
        <v>1237</v>
      </c>
      <c r="J397" s="21" t="s">
        <v>240</v>
      </c>
      <c r="K397" s="21" t="s">
        <v>267</v>
      </c>
      <c r="L397" s="21" t="s">
        <v>1249</v>
      </c>
      <c r="M397" s="3">
        <v>0</v>
      </c>
      <c r="N397" s="3">
        <v>0</v>
      </c>
      <c r="O397" s="21" t="s">
        <v>1453</v>
      </c>
      <c r="P397" s="21" t="s">
        <v>1470</v>
      </c>
      <c r="Q397" s="46">
        <v>0</v>
      </c>
      <c r="R397" s="46">
        <v>0</v>
      </c>
      <c r="S397" s="46">
        <v>0</v>
      </c>
      <c r="T397" s="46">
        <v>0</v>
      </c>
      <c r="U397" s="46">
        <v>0</v>
      </c>
      <c r="V397" s="46">
        <v>0</v>
      </c>
      <c r="W397" s="46">
        <v>0</v>
      </c>
      <c r="X397" s="46">
        <v>0</v>
      </c>
      <c r="Y397" s="46">
        <v>0</v>
      </c>
      <c r="Z397" s="46">
        <v>0</v>
      </c>
      <c r="AA397" s="46">
        <v>0</v>
      </c>
      <c r="AB397" s="46">
        <v>0</v>
      </c>
      <c r="AC397" s="46">
        <v>0</v>
      </c>
      <c r="AD397" s="46">
        <v>0</v>
      </c>
      <c r="AE397" s="46">
        <v>0</v>
      </c>
      <c r="AF397" s="46">
        <v>0</v>
      </c>
      <c r="AG397" s="46">
        <v>0</v>
      </c>
      <c r="AH397" s="46">
        <v>0</v>
      </c>
      <c r="AI397" s="46">
        <v>0</v>
      </c>
      <c r="AJ397" s="46">
        <v>0</v>
      </c>
      <c r="AK397" s="46">
        <v>0</v>
      </c>
      <c r="AL397" s="45">
        <v>0</v>
      </c>
      <c r="AM397" s="45">
        <v>0</v>
      </c>
      <c r="AN397" s="45">
        <v>0</v>
      </c>
      <c r="AO397" s="45">
        <v>0</v>
      </c>
      <c r="AP397" s="45">
        <v>0</v>
      </c>
      <c r="AQ397" s="45">
        <v>0</v>
      </c>
      <c r="AR397" s="45">
        <v>0</v>
      </c>
      <c r="AS397" s="45">
        <v>0</v>
      </c>
      <c r="AT397" s="45">
        <v>0</v>
      </c>
      <c r="AU397" s="45">
        <v>0</v>
      </c>
      <c r="AV397" s="45">
        <v>0</v>
      </c>
      <c r="AW397" s="45">
        <v>0</v>
      </c>
      <c r="AX397" s="45">
        <v>0</v>
      </c>
      <c r="AY397" s="45">
        <v>0</v>
      </c>
      <c r="AZ397" s="45">
        <v>0</v>
      </c>
      <c r="BA397" s="45">
        <v>0</v>
      </c>
      <c r="BB397" s="45">
        <v>0</v>
      </c>
      <c r="BC397" s="45">
        <v>0</v>
      </c>
      <c r="BD397" s="45">
        <v>0</v>
      </c>
      <c r="BE397" s="45">
        <v>0</v>
      </c>
      <c r="BF397" s="45">
        <v>0</v>
      </c>
    </row>
    <row r="398" spans="1:58" ht="13.5" thickBot="1" x14ac:dyDescent="0.25">
      <c r="A398" s="6" t="s">
        <v>1137</v>
      </c>
      <c r="B398" s="6" t="s">
        <v>1351</v>
      </c>
      <c r="C398" s="6" t="s">
        <v>390</v>
      </c>
      <c r="D398" s="6" t="s">
        <v>1137</v>
      </c>
      <c r="E398" s="6">
        <v>15.691241025575801</v>
      </c>
      <c r="F398" s="6" t="s">
        <v>314</v>
      </c>
      <c r="G398" s="21" t="s">
        <v>1178</v>
      </c>
      <c r="H398" s="21" t="s">
        <v>1236</v>
      </c>
      <c r="I398" s="21" t="s">
        <v>1237</v>
      </c>
      <c r="J398" s="21" t="s">
        <v>240</v>
      </c>
      <c r="K398" s="21" t="s">
        <v>269</v>
      </c>
      <c r="L398" s="21" t="s">
        <v>1250</v>
      </c>
      <c r="M398" s="3">
        <v>10.858777229766844</v>
      </c>
      <c r="N398" s="3">
        <v>15.691241025575801</v>
      </c>
      <c r="O398" s="21" t="s">
        <v>1453</v>
      </c>
      <c r="P398" s="21" t="s">
        <v>1470</v>
      </c>
      <c r="Q398" s="46">
        <v>0</v>
      </c>
      <c r="R398" s="46">
        <v>0</v>
      </c>
      <c r="S398" s="46">
        <v>0</v>
      </c>
      <c r="T398" s="46">
        <v>0</v>
      </c>
      <c r="U398" s="46">
        <v>0</v>
      </c>
      <c r="V398" s="46">
        <v>0</v>
      </c>
      <c r="W398" s="46">
        <v>0</v>
      </c>
      <c r="X398" s="46">
        <v>0</v>
      </c>
      <c r="Y398" s="46">
        <v>0</v>
      </c>
      <c r="Z398" s="46">
        <v>0</v>
      </c>
      <c r="AA398" s="46">
        <v>0</v>
      </c>
      <c r="AB398" s="46">
        <v>0</v>
      </c>
      <c r="AC398" s="46">
        <v>0</v>
      </c>
      <c r="AD398" s="46">
        <v>0</v>
      </c>
      <c r="AE398" s="46">
        <v>0</v>
      </c>
      <c r="AF398" s="46">
        <v>0</v>
      </c>
      <c r="AG398" s="46">
        <v>0</v>
      </c>
      <c r="AH398" s="46">
        <v>0</v>
      </c>
      <c r="AI398" s="46">
        <v>0</v>
      </c>
      <c r="AJ398" s="46">
        <v>0</v>
      </c>
      <c r="AK398" s="46">
        <v>0</v>
      </c>
      <c r="AL398" s="45">
        <v>0</v>
      </c>
      <c r="AM398" s="45">
        <v>0</v>
      </c>
      <c r="AN398" s="45">
        <v>0</v>
      </c>
      <c r="AO398" s="45">
        <v>0</v>
      </c>
      <c r="AP398" s="45">
        <v>0</v>
      </c>
      <c r="AQ398" s="45">
        <v>0</v>
      </c>
      <c r="AR398" s="45">
        <v>0</v>
      </c>
      <c r="AS398" s="45">
        <v>0</v>
      </c>
      <c r="AT398" s="45">
        <v>0</v>
      </c>
      <c r="AU398" s="45">
        <v>0</v>
      </c>
      <c r="AV398" s="45">
        <v>0</v>
      </c>
      <c r="AW398" s="45">
        <v>0</v>
      </c>
      <c r="AX398" s="45">
        <v>0</v>
      </c>
      <c r="AY398" s="45">
        <v>0</v>
      </c>
      <c r="AZ398" s="45">
        <v>0</v>
      </c>
      <c r="BA398" s="45">
        <v>0</v>
      </c>
      <c r="BB398" s="45">
        <v>0</v>
      </c>
      <c r="BC398" s="45">
        <v>0</v>
      </c>
      <c r="BD398" s="45">
        <v>0</v>
      </c>
      <c r="BE398" s="45">
        <v>0</v>
      </c>
      <c r="BF398" s="45">
        <v>0</v>
      </c>
    </row>
    <row r="399" spans="1:58" ht="13.5" thickBot="1" x14ac:dyDescent="0.25">
      <c r="A399" s="6" t="s">
        <v>1141</v>
      </c>
      <c r="B399" s="6" t="s">
        <v>1141</v>
      </c>
      <c r="C399" s="6" t="s">
        <v>390</v>
      </c>
      <c r="D399" s="6" t="s">
        <v>1141</v>
      </c>
      <c r="E399" s="6">
        <v>9.0648351084203185</v>
      </c>
      <c r="F399" s="6" t="s">
        <v>314</v>
      </c>
      <c r="G399" s="21" t="s">
        <v>1178</v>
      </c>
      <c r="H399" s="21" t="s">
        <v>1236</v>
      </c>
      <c r="I399" s="21" t="s">
        <v>1237</v>
      </c>
      <c r="J399" s="21" t="s">
        <v>240</v>
      </c>
      <c r="K399" s="21" t="s">
        <v>271</v>
      </c>
      <c r="L399" s="21" t="s">
        <v>1251</v>
      </c>
      <c r="M399" s="3">
        <v>6.3210089733141537</v>
      </c>
      <c r="N399" s="3">
        <v>9.0648351084203185</v>
      </c>
      <c r="O399" s="21" t="s">
        <v>1453</v>
      </c>
      <c r="P399" s="21" t="s">
        <v>1470</v>
      </c>
      <c r="Q399" s="46">
        <v>0</v>
      </c>
      <c r="R399" s="46">
        <v>0</v>
      </c>
      <c r="S399" s="46">
        <v>0</v>
      </c>
      <c r="T399" s="46">
        <v>0</v>
      </c>
      <c r="U399" s="46">
        <v>0</v>
      </c>
      <c r="V399" s="46">
        <v>0</v>
      </c>
      <c r="W399" s="46">
        <v>0</v>
      </c>
      <c r="X399" s="46">
        <v>0</v>
      </c>
      <c r="Y399" s="46">
        <v>0</v>
      </c>
      <c r="Z399" s="46">
        <v>0</v>
      </c>
      <c r="AA399" s="46">
        <v>0</v>
      </c>
      <c r="AB399" s="46">
        <v>0</v>
      </c>
      <c r="AC399" s="46">
        <v>0</v>
      </c>
      <c r="AD399" s="46">
        <v>0</v>
      </c>
      <c r="AE399" s="46">
        <v>0</v>
      </c>
      <c r="AF399" s="46">
        <v>0</v>
      </c>
      <c r="AG399" s="46">
        <v>0</v>
      </c>
      <c r="AH399" s="46">
        <v>0</v>
      </c>
      <c r="AI399" s="46">
        <v>0</v>
      </c>
      <c r="AJ399" s="46">
        <v>0</v>
      </c>
      <c r="AK399" s="46">
        <v>0</v>
      </c>
      <c r="AL399" s="45">
        <v>0</v>
      </c>
      <c r="AM399" s="45">
        <v>0</v>
      </c>
      <c r="AN399" s="45">
        <v>0</v>
      </c>
      <c r="AO399" s="45">
        <v>0</v>
      </c>
      <c r="AP399" s="45">
        <v>0</v>
      </c>
      <c r="AQ399" s="45">
        <v>0</v>
      </c>
      <c r="AR399" s="45">
        <v>0</v>
      </c>
      <c r="AS399" s="45">
        <v>0</v>
      </c>
      <c r="AT399" s="45">
        <v>0</v>
      </c>
      <c r="AU399" s="45">
        <v>0</v>
      </c>
      <c r="AV399" s="45">
        <v>0</v>
      </c>
      <c r="AW399" s="45">
        <v>0</v>
      </c>
      <c r="AX399" s="45">
        <v>0</v>
      </c>
      <c r="AY399" s="45">
        <v>0</v>
      </c>
      <c r="AZ399" s="45">
        <v>0</v>
      </c>
      <c r="BA399" s="45">
        <v>0</v>
      </c>
      <c r="BB399" s="45">
        <v>0</v>
      </c>
      <c r="BC399" s="45">
        <v>0</v>
      </c>
      <c r="BD399" s="45">
        <v>0</v>
      </c>
      <c r="BE399" s="45">
        <v>0</v>
      </c>
      <c r="BF399" s="45">
        <v>0</v>
      </c>
    </row>
    <row r="400" spans="1:58" ht="13.5" thickBot="1" x14ac:dyDescent="0.25">
      <c r="A400" s="6" t="s">
        <v>1141</v>
      </c>
      <c r="B400" s="6" t="s">
        <v>1141</v>
      </c>
      <c r="C400" s="6" t="s">
        <v>390</v>
      </c>
      <c r="D400" s="6" t="s">
        <v>1141</v>
      </c>
      <c r="E400" s="6">
        <v>6.4585880794147705</v>
      </c>
      <c r="F400" s="6" t="s">
        <v>314</v>
      </c>
      <c r="G400" s="21" t="s">
        <v>1178</v>
      </c>
      <c r="H400" s="21" t="s">
        <v>1236</v>
      </c>
      <c r="I400" s="21" t="s">
        <v>1237</v>
      </c>
      <c r="J400" s="21" t="s">
        <v>240</v>
      </c>
      <c r="K400" s="21" t="s">
        <v>273</v>
      </c>
      <c r="L400" s="21" t="s">
        <v>1252</v>
      </c>
      <c r="M400" s="3">
        <v>5.0827061962802809</v>
      </c>
      <c r="N400" s="3">
        <v>6.4585880794147705</v>
      </c>
      <c r="O400" s="21" t="s">
        <v>1453</v>
      </c>
      <c r="P400" s="21" t="s">
        <v>1470</v>
      </c>
      <c r="Q400" s="46">
        <v>0</v>
      </c>
      <c r="R400" s="46">
        <v>0</v>
      </c>
      <c r="S400" s="46">
        <v>0</v>
      </c>
      <c r="T400" s="46">
        <v>0</v>
      </c>
      <c r="U400" s="46">
        <v>0</v>
      </c>
      <c r="V400" s="46">
        <v>0</v>
      </c>
      <c r="W400" s="46">
        <v>0</v>
      </c>
      <c r="X400" s="46">
        <v>0</v>
      </c>
      <c r="Y400" s="46">
        <v>0</v>
      </c>
      <c r="Z400" s="46">
        <v>0</v>
      </c>
      <c r="AA400" s="46">
        <v>0</v>
      </c>
      <c r="AB400" s="46">
        <v>0</v>
      </c>
      <c r="AC400" s="46">
        <v>0</v>
      </c>
      <c r="AD400" s="46">
        <v>0</v>
      </c>
      <c r="AE400" s="46">
        <v>0</v>
      </c>
      <c r="AF400" s="46">
        <v>0</v>
      </c>
      <c r="AG400" s="46">
        <v>0</v>
      </c>
      <c r="AH400" s="46">
        <v>0</v>
      </c>
      <c r="AI400" s="46">
        <v>0</v>
      </c>
      <c r="AJ400" s="46">
        <v>0</v>
      </c>
      <c r="AK400" s="46">
        <v>0</v>
      </c>
      <c r="AL400" s="45">
        <v>0</v>
      </c>
      <c r="AM400" s="45">
        <v>0</v>
      </c>
      <c r="AN400" s="45">
        <v>0</v>
      </c>
      <c r="AO400" s="45">
        <v>0</v>
      </c>
      <c r="AP400" s="45">
        <v>0</v>
      </c>
      <c r="AQ400" s="45">
        <v>0</v>
      </c>
      <c r="AR400" s="45">
        <v>0</v>
      </c>
      <c r="AS400" s="45">
        <v>0</v>
      </c>
      <c r="AT400" s="45">
        <v>0</v>
      </c>
      <c r="AU400" s="45">
        <v>0</v>
      </c>
      <c r="AV400" s="45">
        <v>0</v>
      </c>
      <c r="AW400" s="45">
        <v>0</v>
      </c>
      <c r="AX400" s="45">
        <v>0</v>
      </c>
      <c r="AY400" s="45">
        <v>0</v>
      </c>
      <c r="AZ400" s="45">
        <v>0</v>
      </c>
      <c r="BA400" s="45">
        <v>0</v>
      </c>
      <c r="BB400" s="45">
        <v>0</v>
      </c>
      <c r="BC400" s="45">
        <v>0</v>
      </c>
      <c r="BD400" s="45">
        <v>0</v>
      </c>
      <c r="BE400" s="45">
        <v>0</v>
      </c>
      <c r="BF400" s="45">
        <v>0</v>
      </c>
    </row>
    <row r="401" spans="1:58" ht="13.5" thickBot="1" x14ac:dyDescent="0.25">
      <c r="A401" s="6" t="s">
        <v>1141</v>
      </c>
      <c r="B401" s="6" t="s">
        <v>1141</v>
      </c>
      <c r="C401" s="6" t="s">
        <v>390</v>
      </c>
      <c r="D401" s="6" t="s">
        <v>1141</v>
      </c>
      <c r="E401" s="6">
        <v>8.9920417130129113</v>
      </c>
      <c r="F401" s="6" t="s">
        <v>314</v>
      </c>
      <c r="G401" s="21" t="s">
        <v>1178</v>
      </c>
      <c r="H401" s="21" t="s">
        <v>1236</v>
      </c>
      <c r="I401" s="21" t="s">
        <v>1237</v>
      </c>
      <c r="J401" s="21" t="s">
        <v>240</v>
      </c>
      <c r="K401" s="21" t="s">
        <v>275</v>
      </c>
      <c r="L401" s="21" t="s">
        <v>1253</v>
      </c>
      <c r="M401" s="3">
        <v>6.3442700580890516</v>
      </c>
      <c r="N401" s="3">
        <v>8.9920417130129113</v>
      </c>
      <c r="O401" s="21" t="s">
        <v>1453</v>
      </c>
      <c r="P401" s="21" t="s">
        <v>1470</v>
      </c>
      <c r="Q401" s="46">
        <v>0</v>
      </c>
      <c r="R401" s="46">
        <v>0</v>
      </c>
      <c r="S401" s="46">
        <v>0</v>
      </c>
      <c r="T401" s="46">
        <v>0</v>
      </c>
      <c r="U401" s="46">
        <v>0</v>
      </c>
      <c r="V401" s="46">
        <v>0</v>
      </c>
      <c r="W401" s="46">
        <v>0</v>
      </c>
      <c r="X401" s="46">
        <v>0</v>
      </c>
      <c r="Y401" s="46">
        <v>0</v>
      </c>
      <c r="Z401" s="46">
        <v>0</v>
      </c>
      <c r="AA401" s="46">
        <v>0</v>
      </c>
      <c r="AB401" s="46">
        <v>0</v>
      </c>
      <c r="AC401" s="46">
        <v>0</v>
      </c>
      <c r="AD401" s="46">
        <v>0</v>
      </c>
      <c r="AE401" s="46">
        <v>0</v>
      </c>
      <c r="AF401" s="46">
        <v>0</v>
      </c>
      <c r="AG401" s="46">
        <v>0</v>
      </c>
      <c r="AH401" s="46">
        <v>0</v>
      </c>
      <c r="AI401" s="46">
        <v>0</v>
      </c>
      <c r="AJ401" s="46">
        <v>0</v>
      </c>
      <c r="AK401" s="46">
        <v>0</v>
      </c>
      <c r="AL401" s="45">
        <v>0</v>
      </c>
      <c r="AM401" s="45">
        <v>0</v>
      </c>
      <c r="AN401" s="45">
        <v>0</v>
      </c>
      <c r="AO401" s="45">
        <v>0</v>
      </c>
      <c r="AP401" s="45">
        <v>0</v>
      </c>
      <c r="AQ401" s="45">
        <v>0</v>
      </c>
      <c r="AR401" s="45">
        <v>0</v>
      </c>
      <c r="AS401" s="45">
        <v>0</v>
      </c>
      <c r="AT401" s="45">
        <v>0</v>
      </c>
      <c r="AU401" s="45">
        <v>0</v>
      </c>
      <c r="AV401" s="45">
        <v>0</v>
      </c>
      <c r="AW401" s="45">
        <v>0</v>
      </c>
      <c r="AX401" s="45">
        <v>0</v>
      </c>
      <c r="AY401" s="45">
        <v>0</v>
      </c>
      <c r="AZ401" s="45">
        <v>0</v>
      </c>
      <c r="BA401" s="45">
        <v>0</v>
      </c>
      <c r="BB401" s="45">
        <v>0</v>
      </c>
      <c r="BC401" s="45">
        <v>0</v>
      </c>
      <c r="BD401" s="45">
        <v>0</v>
      </c>
      <c r="BE401" s="45">
        <v>0</v>
      </c>
      <c r="BF401" s="45">
        <v>0</v>
      </c>
    </row>
    <row r="402" spans="1:58" ht="13.5" thickBot="1" x14ac:dyDescent="0.25">
      <c r="A402" s="6" t="s">
        <v>1351</v>
      </c>
      <c r="B402" s="6" t="s">
        <v>1351</v>
      </c>
      <c r="C402" s="6" t="s">
        <v>390</v>
      </c>
      <c r="D402" s="6" t="s">
        <v>1351</v>
      </c>
      <c r="E402" s="6">
        <v>14.379101337819071</v>
      </c>
      <c r="F402" s="6" t="s">
        <v>314</v>
      </c>
      <c r="G402" s="21" t="s">
        <v>1178</v>
      </c>
      <c r="H402" s="21" t="s">
        <v>1236</v>
      </c>
      <c r="I402" s="21" t="s">
        <v>1237</v>
      </c>
      <c r="J402" s="21" t="s">
        <v>240</v>
      </c>
      <c r="K402" s="21" t="s">
        <v>277</v>
      </c>
      <c r="L402" s="21" t="s">
        <v>1254</v>
      </c>
      <c r="M402" s="3">
        <v>10.705676551770811</v>
      </c>
      <c r="N402" s="3">
        <v>14.379101337819071</v>
      </c>
      <c r="O402" s="21" t="s">
        <v>1453</v>
      </c>
      <c r="P402" s="21" t="s">
        <v>1470</v>
      </c>
      <c r="Q402" s="46">
        <v>0</v>
      </c>
      <c r="R402" s="46">
        <v>0</v>
      </c>
      <c r="S402" s="46">
        <v>0</v>
      </c>
      <c r="T402" s="46">
        <v>0</v>
      </c>
      <c r="U402" s="46">
        <v>0</v>
      </c>
      <c r="V402" s="46">
        <v>0</v>
      </c>
      <c r="W402" s="46">
        <v>0</v>
      </c>
      <c r="X402" s="46">
        <v>0</v>
      </c>
      <c r="Y402" s="46">
        <v>0</v>
      </c>
      <c r="Z402" s="46">
        <v>0</v>
      </c>
      <c r="AA402" s="46">
        <v>0</v>
      </c>
      <c r="AB402" s="46">
        <v>0</v>
      </c>
      <c r="AC402" s="46">
        <v>0</v>
      </c>
      <c r="AD402" s="46">
        <v>0</v>
      </c>
      <c r="AE402" s="46">
        <v>0</v>
      </c>
      <c r="AF402" s="46">
        <v>0</v>
      </c>
      <c r="AG402" s="46">
        <v>0</v>
      </c>
      <c r="AH402" s="46">
        <v>0</v>
      </c>
      <c r="AI402" s="46">
        <v>0</v>
      </c>
      <c r="AJ402" s="46">
        <v>0</v>
      </c>
      <c r="AK402" s="46">
        <v>0</v>
      </c>
      <c r="AL402" s="45">
        <v>0</v>
      </c>
      <c r="AM402" s="45">
        <v>0</v>
      </c>
      <c r="AN402" s="45">
        <v>0</v>
      </c>
      <c r="AO402" s="45">
        <v>0</v>
      </c>
      <c r="AP402" s="45">
        <v>0</v>
      </c>
      <c r="AQ402" s="45">
        <v>0</v>
      </c>
      <c r="AR402" s="45">
        <v>0</v>
      </c>
      <c r="AS402" s="45">
        <v>0</v>
      </c>
      <c r="AT402" s="45">
        <v>0</v>
      </c>
      <c r="AU402" s="45">
        <v>0</v>
      </c>
      <c r="AV402" s="45">
        <v>0</v>
      </c>
      <c r="AW402" s="45">
        <v>0</v>
      </c>
      <c r="AX402" s="45">
        <v>0</v>
      </c>
      <c r="AY402" s="45">
        <v>0</v>
      </c>
      <c r="AZ402" s="45">
        <v>0</v>
      </c>
      <c r="BA402" s="45">
        <v>0</v>
      </c>
      <c r="BB402" s="45">
        <v>0</v>
      </c>
      <c r="BC402" s="45">
        <v>0</v>
      </c>
      <c r="BD402" s="45">
        <v>0</v>
      </c>
      <c r="BE402" s="45">
        <v>0</v>
      </c>
      <c r="BF402" s="45">
        <v>0</v>
      </c>
    </row>
    <row r="403" spans="1:58" ht="13.5" thickBot="1" x14ac:dyDescent="0.25">
      <c r="A403" s="6" t="s">
        <v>1351</v>
      </c>
      <c r="B403" s="6" t="s">
        <v>1351</v>
      </c>
      <c r="C403" s="6" t="s">
        <v>390</v>
      </c>
      <c r="D403" s="6" t="s">
        <v>1351</v>
      </c>
      <c r="E403" s="6">
        <v>14.169874349859304</v>
      </c>
      <c r="F403" s="6" t="s">
        <v>314</v>
      </c>
      <c r="G403" s="21" t="s">
        <v>1178</v>
      </c>
      <c r="H403" s="21" t="s">
        <v>1236</v>
      </c>
      <c r="I403" s="21" t="s">
        <v>1237</v>
      </c>
      <c r="J403" s="21" t="s">
        <v>240</v>
      </c>
      <c r="K403" s="21" t="s">
        <v>279</v>
      </c>
      <c r="L403" s="21" t="s">
        <v>1255</v>
      </c>
      <c r="M403" s="3">
        <v>10.705676551770814</v>
      </c>
      <c r="N403" s="3">
        <v>14.169874349859304</v>
      </c>
      <c r="O403" s="21" t="s">
        <v>1453</v>
      </c>
      <c r="P403" s="21" t="s">
        <v>1470</v>
      </c>
      <c r="Q403" s="46">
        <v>0</v>
      </c>
      <c r="R403" s="46">
        <v>0</v>
      </c>
      <c r="S403" s="46">
        <v>0</v>
      </c>
      <c r="T403" s="46">
        <v>0</v>
      </c>
      <c r="U403" s="46">
        <v>0</v>
      </c>
      <c r="V403" s="46">
        <v>0</v>
      </c>
      <c r="W403" s="46">
        <v>0</v>
      </c>
      <c r="X403" s="46">
        <v>0</v>
      </c>
      <c r="Y403" s="46">
        <v>0</v>
      </c>
      <c r="Z403" s="46">
        <v>0</v>
      </c>
      <c r="AA403" s="46">
        <v>0</v>
      </c>
      <c r="AB403" s="46">
        <v>0</v>
      </c>
      <c r="AC403" s="46">
        <v>0</v>
      </c>
      <c r="AD403" s="46">
        <v>0</v>
      </c>
      <c r="AE403" s="46">
        <v>0</v>
      </c>
      <c r="AF403" s="46">
        <v>0</v>
      </c>
      <c r="AG403" s="46">
        <v>0</v>
      </c>
      <c r="AH403" s="46">
        <v>0</v>
      </c>
      <c r="AI403" s="46">
        <v>0</v>
      </c>
      <c r="AJ403" s="46">
        <v>0</v>
      </c>
      <c r="AK403" s="46">
        <v>0</v>
      </c>
      <c r="AL403" s="45">
        <v>0</v>
      </c>
      <c r="AM403" s="45">
        <v>0</v>
      </c>
      <c r="AN403" s="45">
        <v>0</v>
      </c>
      <c r="AO403" s="45">
        <v>0</v>
      </c>
      <c r="AP403" s="45">
        <v>0</v>
      </c>
      <c r="AQ403" s="45">
        <v>0</v>
      </c>
      <c r="AR403" s="45">
        <v>0</v>
      </c>
      <c r="AS403" s="45">
        <v>0</v>
      </c>
      <c r="AT403" s="45">
        <v>0</v>
      </c>
      <c r="AU403" s="45">
        <v>0</v>
      </c>
      <c r="AV403" s="45">
        <v>0</v>
      </c>
      <c r="AW403" s="45">
        <v>0</v>
      </c>
      <c r="AX403" s="45">
        <v>0</v>
      </c>
      <c r="AY403" s="45">
        <v>0</v>
      </c>
      <c r="AZ403" s="45">
        <v>0</v>
      </c>
      <c r="BA403" s="45">
        <v>0</v>
      </c>
      <c r="BB403" s="45">
        <v>0</v>
      </c>
      <c r="BC403" s="45">
        <v>0</v>
      </c>
      <c r="BD403" s="45">
        <v>0</v>
      </c>
      <c r="BE403" s="45">
        <v>0</v>
      </c>
      <c r="BF403" s="45">
        <v>0</v>
      </c>
    </row>
    <row r="404" spans="1:58" ht="13.5" thickBot="1" x14ac:dyDescent="0.25">
      <c r="A404" s="6" t="s">
        <v>1351</v>
      </c>
      <c r="B404" s="6" t="s">
        <v>1141</v>
      </c>
      <c r="C404" s="6" t="s">
        <v>390</v>
      </c>
      <c r="D404" s="6" t="s">
        <v>1351</v>
      </c>
      <c r="E404" s="6">
        <v>12.819455614863081</v>
      </c>
      <c r="F404" s="6" t="s">
        <v>314</v>
      </c>
      <c r="G404" s="21" t="s">
        <v>1178</v>
      </c>
      <c r="H404" s="21" t="s">
        <v>1256</v>
      </c>
      <c r="I404" s="21" t="s">
        <v>1183</v>
      </c>
      <c r="J404" s="21" t="s">
        <v>240</v>
      </c>
      <c r="K404" s="21" t="s">
        <v>245</v>
      </c>
      <c r="L404" s="21" t="s">
        <v>391</v>
      </c>
      <c r="M404" s="3">
        <v>9.2660092216119683</v>
      </c>
      <c r="N404" s="3">
        <v>12.819455614863081</v>
      </c>
      <c r="O404" s="21" t="s">
        <v>1450</v>
      </c>
      <c r="P404" s="21" t="s">
        <v>1459</v>
      </c>
      <c r="Q404" s="46">
        <v>0.31400513943119168</v>
      </c>
      <c r="R404" s="46">
        <v>0.31299878564348804</v>
      </c>
      <c r="S404" s="46">
        <v>0.31199545091714731</v>
      </c>
      <c r="T404" s="46">
        <v>0.31661302058487029</v>
      </c>
      <c r="U404" s="46">
        <v>0.31997334460017784</v>
      </c>
      <c r="V404" s="46">
        <v>0.29022084277943722</v>
      </c>
      <c r="W404" s="46">
        <v>0.23087822458523127</v>
      </c>
      <c r="X404" s="46">
        <v>0.18267807014344695</v>
      </c>
      <c r="Y404" s="46">
        <v>0.14396678754332348</v>
      </c>
      <c r="Z404" s="46">
        <v>0.11257995352168088</v>
      </c>
      <c r="AA404" s="46">
        <v>8.7269066627752023E-2</v>
      </c>
      <c r="AB404" s="46">
        <v>6.684443076116986E-2</v>
      </c>
      <c r="AC404" s="46">
        <v>5.0150154627543624E-2</v>
      </c>
      <c r="AD404" s="46">
        <v>3.6702920667469642E-2</v>
      </c>
      <c r="AE404" s="46">
        <v>2.5735055927014666E-2</v>
      </c>
      <c r="AF404" s="46">
        <v>1.6829495740108155E-2</v>
      </c>
      <c r="AG404" s="46">
        <v>0</v>
      </c>
      <c r="AH404" s="46">
        <v>0</v>
      </c>
      <c r="AI404" s="46">
        <v>0</v>
      </c>
      <c r="AJ404" s="46">
        <v>0</v>
      </c>
      <c r="AK404" s="46">
        <v>3.38284027702817</v>
      </c>
      <c r="AL404" s="45">
        <v>2.8194407441010529</v>
      </c>
      <c r="AM404" s="45">
        <v>0.31400513943119168</v>
      </c>
      <c r="AN404" s="45">
        <v>0.62700392507467972</v>
      </c>
      <c r="AO404" s="45">
        <v>0.93899937599182703</v>
      </c>
      <c r="AP404" s="45">
        <v>1.2556123965766974</v>
      </c>
      <c r="AQ404" s="45">
        <v>1.5755857411768752</v>
      </c>
      <c r="AR404" s="45">
        <v>1.8658065839563125</v>
      </c>
      <c r="AS404" s="45">
        <v>2.0966848085415437</v>
      </c>
      <c r="AT404" s="45">
        <v>2.2793628786849904</v>
      </c>
      <c r="AU404" s="45">
        <v>2.4233296662283141</v>
      </c>
      <c r="AV404" s="45">
        <v>2.5359096197499951</v>
      </c>
      <c r="AW404" s="45">
        <v>2.6231786863777469</v>
      </c>
      <c r="AX404" s="45">
        <v>2.6900231171389168</v>
      </c>
      <c r="AY404" s="45">
        <v>2.7401732717664604</v>
      </c>
      <c r="AZ404" s="45">
        <v>2.7768761924339302</v>
      </c>
      <c r="BA404" s="45">
        <v>2.8026112483609449</v>
      </c>
      <c r="BB404" s="45">
        <v>2.8194407441010529</v>
      </c>
      <c r="BC404" s="45">
        <v>2.8194407441010529</v>
      </c>
      <c r="BD404" s="45">
        <v>2.8194407441010529</v>
      </c>
      <c r="BE404" s="45">
        <v>2.8194407441010529</v>
      </c>
      <c r="BF404" s="45">
        <v>2.8194407441010529</v>
      </c>
    </row>
    <row r="405" spans="1:58" ht="13.5" thickBot="1" x14ac:dyDescent="0.25">
      <c r="A405" s="6" t="s">
        <v>1137</v>
      </c>
      <c r="B405" s="6" t="s">
        <v>1351</v>
      </c>
      <c r="C405" s="6" t="s">
        <v>390</v>
      </c>
      <c r="D405" s="6" t="s">
        <v>1137</v>
      </c>
      <c r="E405" s="6">
        <v>15.655979563737002</v>
      </c>
      <c r="F405" s="6" t="s">
        <v>314</v>
      </c>
      <c r="G405" s="21" t="s">
        <v>1178</v>
      </c>
      <c r="H405" s="21" t="s">
        <v>1256</v>
      </c>
      <c r="I405" s="21" t="s">
        <v>1183</v>
      </c>
      <c r="J405" s="21" t="s">
        <v>240</v>
      </c>
      <c r="K405" s="21" t="s">
        <v>247</v>
      </c>
      <c r="L405" s="21" t="s">
        <v>392</v>
      </c>
      <c r="M405" s="3">
        <v>11.361571134876245</v>
      </c>
      <c r="N405" s="3">
        <v>15.655979563737002</v>
      </c>
      <c r="O405" s="21" t="s">
        <v>1450</v>
      </c>
      <c r="P405" s="21" t="s">
        <v>1459</v>
      </c>
      <c r="Q405" s="46">
        <v>1.9711804410106944E-2</v>
      </c>
      <c r="R405" s="46">
        <v>1.9648469020524102E-2</v>
      </c>
      <c r="S405" s="46">
        <v>1.9585323637110023E-2</v>
      </c>
      <c r="T405" s="46">
        <v>2.0158841286534744E-2</v>
      </c>
      <c r="U405" s="46">
        <v>2.052859934534966E-2</v>
      </c>
      <c r="V405" s="46">
        <v>1.8896063065713221E-2</v>
      </c>
      <c r="W405" s="46">
        <v>1.5223737797838435E-2</v>
      </c>
      <c r="X405" s="46">
        <v>1.2186799717403305E-2</v>
      </c>
      <c r="Y405" s="46">
        <v>9.7416403200107412E-3</v>
      </c>
      <c r="Z405" s="46">
        <v>7.7327184065621498E-3</v>
      </c>
      <c r="AA405" s="46">
        <v>6.0945338542989658E-3</v>
      </c>
      <c r="AB405" s="46">
        <v>4.7553731878559741E-3</v>
      </c>
      <c r="AC405" s="46">
        <v>3.6453003679937728E-3</v>
      </c>
      <c r="AD405" s="46">
        <v>2.7485135039685645E-3</v>
      </c>
      <c r="AE405" s="46">
        <v>2.001331038935854E-3</v>
      </c>
      <c r="AF405" s="46">
        <v>1.389191889380333E-3</v>
      </c>
      <c r="AG405" s="46">
        <v>0</v>
      </c>
      <c r="AH405" s="46">
        <v>0</v>
      </c>
      <c r="AI405" s="46">
        <v>0</v>
      </c>
      <c r="AJ405" s="46">
        <v>0</v>
      </c>
      <c r="AK405" s="46">
        <v>0.25993883431695347</v>
      </c>
      <c r="AL405" s="45">
        <v>0.18404824084958676</v>
      </c>
      <c r="AM405" s="45">
        <v>1.9711804410106944E-2</v>
      </c>
      <c r="AN405" s="45">
        <v>3.9360273430631046E-2</v>
      </c>
      <c r="AO405" s="45">
        <v>5.8945597067741065E-2</v>
      </c>
      <c r="AP405" s="45">
        <v>7.9104438354275802E-2</v>
      </c>
      <c r="AQ405" s="45">
        <v>9.9633037699625462E-2</v>
      </c>
      <c r="AR405" s="45">
        <v>0.11852910076533868</v>
      </c>
      <c r="AS405" s="45">
        <v>0.1337528385631771</v>
      </c>
      <c r="AT405" s="45">
        <v>0.1459396382805804</v>
      </c>
      <c r="AU405" s="45">
        <v>0.15568127860059114</v>
      </c>
      <c r="AV405" s="45">
        <v>0.16341399700715328</v>
      </c>
      <c r="AW405" s="45">
        <v>0.16950853086145226</v>
      </c>
      <c r="AX405" s="45">
        <v>0.17426390404930825</v>
      </c>
      <c r="AY405" s="45">
        <v>0.17790920441730201</v>
      </c>
      <c r="AZ405" s="45">
        <v>0.18065771792127058</v>
      </c>
      <c r="BA405" s="45">
        <v>0.18265904896020643</v>
      </c>
      <c r="BB405" s="45">
        <v>0.18404824084958676</v>
      </c>
      <c r="BC405" s="45">
        <v>0.18404824084958676</v>
      </c>
      <c r="BD405" s="45">
        <v>0.18404824084958676</v>
      </c>
      <c r="BE405" s="45">
        <v>0.18404824084958676</v>
      </c>
      <c r="BF405" s="45">
        <v>0.18404824084958676</v>
      </c>
    </row>
    <row r="406" spans="1:58" ht="13.5" thickBot="1" x14ac:dyDescent="0.25">
      <c r="A406" s="6" t="s">
        <v>1143</v>
      </c>
      <c r="B406" s="6" t="s">
        <v>1353</v>
      </c>
      <c r="C406" s="6" t="s">
        <v>390</v>
      </c>
      <c r="D406" s="6" t="s">
        <v>1143</v>
      </c>
      <c r="E406" s="6">
        <v>45.334944570596633</v>
      </c>
      <c r="F406" s="6" t="s">
        <v>314</v>
      </c>
      <c r="G406" s="21" t="s">
        <v>1178</v>
      </c>
      <c r="H406" s="21" t="s">
        <v>1256</v>
      </c>
      <c r="I406" s="21" t="s">
        <v>1183</v>
      </c>
      <c r="J406" s="21" t="s">
        <v>240</v>
      </c>
      <c r="K406" s="21" t="s">
        <v>249</v>
      </c>
      <c r="L406" s="21" t="s">
        <v>393</v>
      </c>
      <c r="M406" s="3">
        <v>31.609503061118108</v>
      </c>
      <c r="N406" s="3">
        <v>45.334944570596633</v>
      </c>
      <c r="O406" s="21" t="s">
        <v>1450</v>
      </c>
      <c r="P406" s="21" t="s">
        <v>1460</v>
      </c>
      <c r="Q406" s="46">
        <v>4.9029664960651221E-3</v>
      </c>
      <c r="R406" s="46">
        <v>4.8872783493168351E-3</v>
      </c>
      <c r="S406" s="46">
        <v>4.8716372670087951E-3</v>
      </c>
      <c r="T406" s="46">
        <v>4.8997623734263231E-3</v>
      </c>
      <c r="U406" s="46">
        <v>4.9136976918965009E-3</v>
      </c>
      <c r="V406" s="46">
        <v>4.4177650342466122E-3</v>
      </c>
      <c r="W406" s="46">
        <v>3.4873450086470442E-3</v>
      </c>
      <c r="X406" s="46">
        <v>2.737841245863936E-3</v>
      </c>
      <c r="Y406" s="46">
        <v>2.1383253566063538E-3</v>
      </c>
      <c r="Z406" s="46">
        <v>1.6561983687376179E-3</v>
      </c>
      <c r="AA406" s="46">
        <v>1.2692521591798609E-3</v>
      </c>
      <c r="AB406" s="46">
        <v>9.5842132968643504E-4</v>
      </c>
      <c r="AC406" s="46">
        <v>7.0760274832429618E-4</v>
      </c>
      <c r="AD406" s="46">
        <v>5.0680251829551663E-4</v>
      </c>
      <c r="AE406" s="46">
        <v>3.4444548903193233E-4</v>
      </c>
      <c r="AF406" s="46">
        <v>2.1380885729125655E-4</v>
      </c>
      <c r="AG406" s="46">
        <v>0</v>
      </c>
      <c r="AH406" s="46">
        <v>0</v>
      </c>
      <c r="AI406" s="46">
        <v>0</v>
      </c>
      <c r="AJ406" s="46">
        <v>0</v>
      </c>
      <c r="AK406" s="46">
        <v>4.5820179242803787E-2</v>
      </c>
      <c r="AL406" s="45">
        <v>4.2913150293624427E-2</v>
      </c>
      <c r="AM406" s="45">
        <v>4.9029664960651221E-3</v>
      </c>
      <c r="AN406" s="45">
        <v>9.7902448453819572E-3</v>
      </c>
      <c r="AO406" s="45">
        <v>1.4661882112390752E-2</v>
      </c>
      <c r="AP406" s="45">
        <v>1.9561644485817077E-2</v>
      </c>
      <c r="AQ406" s="45">
        <v>2.4475342177713577E-2</v>
      </c>
      <c r="AR406" s="45">
        <v>2.889310721196019E-2</v>
      </c>
      <c r="AS406" s="45">
        <v>3.2380452220607231E-2</v>
      </c>
      <c r="AT406" s="45">
        <v>3.5118293466471169E-2</v>
      </c>
      <c r="AU406" s="45">
        <v>3.7256618823077521E-2</v>
      </c>
      <c r="AV406" s="45">
        <v>3.8912817191815136E-2</v>
      </c>
      <c r="AW406" s="45">
        <v>4.0182069350994998E-2</v>
      </c>
      <c r="AX406" s="45">
        <v>4.114049068068143E-2</v>
      </c>
      <c r="AY406" s="45">
        <v>4.1848093429005723E-2</v>
      </c>
      <c r="AZ406" s="45">
        <v>4.2354895947301241E-2</v>
      </c>
      <c r="BA406" s="45">
        <v>4.2699341436333173E-2</v>
      </c>
      <c r="BB406" s="45">
        <v>4.2913150293624427E-2</v>
      </c>
      <c r="BC406" s="45">
        <v>4.2913150293624427E-2</v>
      </c>
      <c r="BD406" s="45">
        <v>4.2913150293624427E-2</v>
      </c>
      <c r="BE406" s="45">
        <v>4.2913150293624427E-2</v>
      </c>
      <c r="BF406" s="45">
        <v>4.2913150293624427E-2</v>
      </c>
    </row>
    <row r="407" spans="1:58" ht="13.5" thickBot="1" x14ac:dyDescent="0.25">
      <c r="A407" s="6" t="s">
        <v>1137</v>
      </c>
      <c r="B407" s="6" t="s">
        <v>1351</v>
      </c>
      <c r="C407" s="6" t="s">
        <v>390</v>
      </c>
      <c r="D407" s="6" t="s">
        <v>1137</v>
      </c>
      <c r="E407" s="6">
        <v>15.114412410936382</v>
      </c>
      <c r="F407" s="6" t="s">
        <v>314</v>
      </c>
      <c r="G407" s="21" t="s">
        <v>1178</v>
      </c>
      <c r="H407" s="21" t="s">
        <v>1256</v>
      </c>
      <c r="I407" s="21" t="s">
        <v>1183</v>
      </c>
      <c r="J407" s="21" t="s">
        <v>240</v>
      </c>
      <c r="K407" s="21" t="s">
        <v>251</v>
      </c>
      <c r="L407" s="21" t="s">
        <v>394</v>
      </c>
      <c r="M407" s="3">
        <v>10.751123902856678</v>
      </c>
      <c r="N407" s="3">
        <v>15.114412410936382</v>
      </c>
      <c r="O407" s="21" t="s">
        <v>1451</v>
      </c>
      <c r="P407" s="21" t="s">
        <v>1461</v>
      </c>
      <c r="Q407" s="46">
        <v>2.6148468639613479E-3</v>
      </c>
      <c r="R407" s="46">
        <v>2.6020270677475674E-3</v>
      </c>
      <c r="S407" s="46">
        <v>2.5892662425963699E-3</v>
      </c>
      <c r="T407" s="46">
        <v>2.594336828379072E-3</v>
      </c>
      <c r="U407" s="46">
        <v>2.5964995908023562E-3</v>
      </c>
      <c r="V407" s="46">
        <v>2.3212211926109637E-3</v>
      </c>
      <c r="W407" s="46">
        <v>1.8235675977777781E-3</v>
      </c>
      <c r="X407" s="46">
        <v>1.4278982089435655E-3</v>
      </c>
      <c r="Y407" s="46">
        <v>1.1123958641152732E-3</v>
      </c>
      <c r="Z407" s="46">
        <v>8.5956686873615363E-4</v>
      </c>
      <c r="AA407" s="46">
        <v>6.5927080459468981E-4</v>
      </c>
      <c r="AB407" s="46">
        <v>4.9888855274867307E-4</v>
      </c>
      <c r="AC407" s="46">
        <v>3.6863730199215448E-4</v>
      </c>
      <c r="AD407" s="46">
        <v>2.636346442289735E-4</v>
      </c>
      <c r="AE407" s="46">
        <v>1.7885739705201045E-4</v>
      </c>
      <c r="AF407" s="46">
        <v>1.1016096686768427E-4</v>
      </c>
      <c r="AG407" s="46">
        <v>0</v>
      </c>
      <c r="AH407" s="46">
        <v>0</v>
      </c>
      <c r="AI407" s="46">
        <v>0</v>
      </c>
      <c r="AJ407" s="46">
        <v>0</v>
      </c>
      <c r="AK407" s="46">
        <v>2.3840493786296019E-2</v>
      </c>
      <c r="AL407" s="45">
        <v>2.2621075993154636E-2</v>
      </c>
      <c r="AM407" s="45">
        <v>2.6148468639613479E-3</v>
      </c>
      <c r="AN407" s="45">
        <v>5.2168739317089152E-3</v>
      </c>
      <c r="AO407" s="45">
        <v>7.8061401743052851E-3</v>
      </c>
      <c r="AP407" s="45">
        <v>1.0400477002684358E-2</v>
      </c>
      <c r="AQ407" s="45">
        <v>1.2996976593486715E-2</v>
      </c>
      <c r="AR407" s="45">
        <v>1.5318197786097679E-2</v>
      </c>
      <c r="AS407" s="45">
        <v>1.7141765383875456E-2</v>
      </c>
      <c r="AT407" s="45">
        <v>1.856966359281902E-2</v>
      </c>
      <c r="AU407" s="45">
        <v>1.9682059456934294E-2</v>
      </c>
      <c r="AV407" s="45">
        <v>2.0541626325670449E-2</v>
      </c>
      <c r="AW407" s="45">
        <v>2.1200897130265139E-2</v>
      </c>
      <c r="AX407" s="45">
        <v>2.1699785683013811E-2</v>
      </c>
      <c r="AY407" s="45">
        <v>2.2068422985005966E-2</v>
      </c>
      <c r="AZ407" s="45">
        <v>2.2332057629234941E-2</v>
      </c>
      <c r="BA407" s="45">
        <v>2.2510915026286951E-2</v>
      </c>
      <c r="BB407" s="45">
        <v>2.2621075993154636E-2</v>
      </c>
      <c r="BC407" s="45">
        <v>2.2621075993154636E-2</v>
      </c>
      <c r="BD407" s="45">
        <v>2.2621075993154636E-2</v>
      </c>
      <c r="BE407" s="45">
        <v>2.2621075993154636E-2</v>
      </c>
      <c r="BF407" s="45">
        <v>2.2621075993154636E-2</v>
      </c>
    </row>
    <row r="408" spans="1:58" ht="13.5" thickBot="1" x14ac:dyDescent="0.25">
      <c r="A408" s="6" t="s">
        <v>1353</v>
      </c>
      <c r="B408" s="6" t="s">
        <v>1352</v>
      </c>
      <c r="C408" s="6" t="s">
        <v>390</v>
      </c>
      <c r="D408" s="6" t="s">
        <v>1353</v>
      </c>
      <c r="E408" s="6">
        <v>32.444431255791656</v>
      </c>
      <c r="F408" s="6" t="s">
        <v>314</v>
      </c>
      <c r="G408" s="21" t="s">
        <v>1178</v>
      </c>
      <c r="H408" s="21" t="s">
        <v>1256</v>
      </c>
      <c r="I408" s="21" t="s">
        <v>1183</v>
      </c>
      <c r="J408" s="21" t="s">
        <v>240</v>
      </c>
      <c r="K408" s="21" t="s">
        <v>253</v>
      </c>
      <c r="L408" s="21" t="s">
        <v>395</v>
      </c>
      <c r="M408" s="3">
        <v>22.344974459752642</v>
      </c>
      <c r="N408" s="3">
        <v>32.444431255791656</v>
      </c>
      <c r="O408" s="21" t="s">
        <v>1451</v>
      </c>
      <c r="P408" s="21" t="s">
        <v>1461</v>
      </c>
      <c r="Q408" s="46">
        <v>2.9706454441257336E-2</v>
      </c>
      <c r="R408" s="46">
        <v>2.9561178404413815E-2</v>
      </c>
      <c r="S408" s="46">
        <v>2.941657063733976E-2</v>
      </c>
      <c r="T408" s="46">
        <v>2.932747880610358E-2</v>
      </c>
      <c r="U408" s="46">
        <v>2.9229408523355788E-2</v>
      </c>
      <c r="V408" s="46">
        <v>2.6029700135298296E-2</v>
      </c>
      <c r="W408" s="46">
        <v>2.0376773076386225E-2</v>
      </c>
      <c r="X408" s="46">
        <v>1.5877798418383143E-2</v>
      </c>
      <c r="Y408" s="46">
        <v>1.2294306881008065E-2</v>
      </c>
      <c r="Z408" s="46">
        <v>9.4355805687660228E-3</v>
      </c>
      <c r="AA408" s="46">
        <v>7.1618062789354483E-3</v>
      </c>
      <c r="AB408" s="46">
        <v>5.3484633489187831E-3</v>
      </c>
      <c r="AC408" s="46">
        <v>3.896721581532446E-3</v>
      </c>
      <c r="AD408" s="46">
        <v>2.7368233595334726E-3</v>
      </c>
      <c r="AE408" s="46">
        <v>1.8095867676833804E-3</v>
      </c>
      <c r="AF408" s="46">
        <v>1.067633710812274E-3</v>
      </c>
      <c r="AG408" s="46">
        <v>0</v>
      </c>
      <c r="AH408" s="46">
        <v>0</v>
      </c>
      <c r="AI408" s="46">
        <v>0</v>
      </c>
      <c r="AJ408" s="46">
        <v>0</v>
      </c>
      <c r="AK408" s="46">
        <v>0.23907178196690615</v>
      </c>
      <c r="AL408" s="45">
        <v>0.23907178196690615</v>
      </c>
      <c r="AM408" s="45">
        <v>2.9706454441257336E-2</v>
      </c>
      <c r="AN408" s="45">
        <v>5.9267632845671152E-2</v>
      </c>
      <c r="AO408" s="45">
        <v>8.8684203483010912E-2</v>
      </c>
      <c r="AP408" s="45">
        <v>0.11801168228911449</v>
      </c>
      <c r="AQ408" s="45">
        <v>0.14724109081247028</v>
      </c>
      <c r="AR408" s="45">
        <v>0.17327079094776857</v>
      </c>
      <c r="AS408" s="45">
        <v>0.19364756402415478</v>
      </c>
      <c r="AT408" s="45">
        <v>0.20952536244253792</v>
      </c>
      <c r="AU408" s="45">
        <v>0.22181966932354599</v>
      </c>
      <c r="AV408" s="45">
        <v>0.23125524989231203</v>
      </c>
      <c r="AW408" s="45">
        <v>0.23841705617124748</v>
      </c>
      <c r="AX408" s="45">
        <v>0.23907178196690615</v>
      </c>
      <c r="AY408" s="45">
        <v>0.23907178196690615</v>
      </c>
      <c r="AZ408" s="45">
        <v>0.23907178196690615</v>
      </c>
      <c r="BA408" s="45">
        <v>0.23907178196690615</v>
      </c>
      <c r="BB408" s="45">
        <v>0.23907178196690615</v>
      </c>
      <c r="BC408" s="45">
        <v>0.23907178196690615</v>
      </c>
      <c r="BD408" s="45">
        <v>0.23907178196690615</v>
      </c>
      <c r="BE408" s="45">
        <v>0.23907178196690615</v>
      </c>
      <c r="BF408" s="45">
        <v>0.23907178196690615</v>
      </c>
    </row>
    <row r="409" spans="1:58" ht="13.5" thickBot="1" x14ac:dyDescent="0.25">
      <c r="A409" s="6" t="s">
        <v>1352</v>
      </c>
      <c r="B409" s="6" t="s">
        <v>1137</v>
      </c>
      <c r="C409" s="6" t="s">
        <v>390</v>
      </c>
      <c r="D409" s="6" t="s">
        <v>1352</v>
      </c>
      <c r="E409" s="6">
        <v>23.153474491324552</v>
      </c>
      <c r="F409" s="6" t="s">
        <v>314</v>
      </c>
      <c r="G409" s="21" t="s">
        <v>1178</v>
      </c>
      <c r="H409" s="21" t="s">
        <v>1256</v>
      </c>
      <c r="I409" s="21" t="s">
        <v>1183</v>
      </c>
      <c r="J409" s="21" t="s">
        <v>240</v>
      </c>
      <c r="K409" s="21" t="s">
        <v>255</v>
      </c>
      <c r="L409" s="21" t="s">
        <v>396</v>
      </c>
      <c r="M409" s="3">
        <v>15.889611505399619</v>
      </c>
      <c r="N409" s="3">
        <v>23.153474491324552</v>
      </c>
      <c r="O409" s="21" t="s">
        <v>1451</v>
      </c>
      <c r="P409" s="21" t="s">
        <v>1461</v>
      </c>
      <c r="Q409" s="46">
        <v>1.9340351702428291E-3</v>
      </c>
      <c r="R409" s="46">
        <v>1.9245332841549695E-3</v>
      </c>
      <c r="S409" s="46">
        <v>1.9150751067431135E-3</v>
      </c>
      <c r="T409" s="46">
        <v>1.940066108441696E-3</v>
      </c>
      <c r="U409" s="46">
        <v>1.9589716512112142E-3</v>
      </c>
      <c r="V409" s="46">
        <v>1.7652128838221053E-3</v>
      </c>
      <c r="W409" s="46">
        <v>1.3976021047507094E-3</v>
      </c>
      <c r="X409" s="46">
        <v>1.1066354432594885E-3</v>
      </c>
      <c r="Y409" s="46">
        <v>8.7464953080411889E-4</v>
      </c>
      <c r="Z409" s="46">
        <v>6.8679354045907506E-4</v>
      </c>
      <c r="AA409" s="46">
        <v>5.3852403690904979E-4</v>
      </c>
      <c r="AB409" s="46">
        <v>4.1898136087006931E-4</v>
      </c>
      <c r="AC409" s="46">
        <v>3.189141117797119E-4</v>
      </c>
      <c r="AD409" s="46">
        <v>2.369179230296679E-4</v>
      </c>
      <c r="AE409" s="46">
        <v>1.6939223459482174E-4</v>
      </c>
      <c r="AF409" s="46">
        <v>1.1350429439277763E-4</v>
      </c>
      <c r="AG409" s="46">
        <v>0</v>
      </c>
      <c r="AH409" s="46">
        <v>0</v>
      </c>
      <c r="AI409" s="46">
        <v>0</v>
      </c>
      <c r="AJ409" s="46">
        <v>0</v>
      </c>
      <c r="AK409" s="46">
        <v>2.2184211701970741E-2</v>
      </c>
      <c r="AL409" s="45">
        <v>1.7299808785465411E-2</v>
      </c>
      <c r="AM409" s="45">
        <v>1.9340351702428291E-3</v>
      </c>
      <c r="AN409" s="45">
        <v>3.8585684543977986E-3</v>
      </c>
      <c r="AO409" s="45">
        <v>5.7736435611409117E-3</v>
      </c>
      <c r="AP409" s="45">
        <v>7.7137096695826073E-3</v>
      </c>
      <c r="AQ409" s="45">
        <v>9.672681320793821E-3</v>
      </c>
      <c r="AR409" s="45">
        <v>1.1437894204615925E-2</v>
      </c>
      <c r="AS409" s="45">
        <v>1.2835496309366635E-2</v>
      </c>
      <c r="AT409" s="45">
        <v>1.3942131752626123E-2</v>
      </c>
      <c r="AU409" s="45">
        <v>1.4816781283430242E-2</v>
      </c>
      <c r="AV409" s="45">
        <v>1.5503574823889317E-2</v>
      </c>
      <c r="AW409" s="45">
        <v>1.6042098860798368E-2</v>
      </c>
      <c r="AX409" s="45">
        <v>1.6461080221668437E-2</v>
      </c>
      <c r="AY409" s="45">
        <v>1.6779994333448147E-2</v>
      </c>
      <c r="AZ409" s="45">
        <v>1.7016912256477813E-2</v>
      </c>
      <c r="BA409" s="45">
        <v>1.7186304491072633E-2</v>
      </c>
      <c r="BB409" s="45">
        <v>1.7299808785465411E-2</v>
      </c>
      <c r="BC409" s="45">
        <v>1.7299808785465411E-2</v>
      </c>
      <c r="BD409" s="45">
        <v>1.7299808785465411E-2</v>
      </c>
      <c r="BE409" s="45">
        <v>1.7299808785465411E-2</v>
      </c>
      <c r="BF409" s="45">
        <v>1.7299808785465411E-2</v>
      </c>
    </row>
    <row r="410" spans="1:58" ht="13.5" thickBot="1" x14ac:dyDescent="0.25">
      <c r="A410" s="6" t="s">
        <v>1141</v>
      </c>
      <c r="B410" s="6" t="s">
        <v>1141</v>
      </c>
      <c r="C410" s="6" t="s">
        <v>390</v>
      </c>
      <c r="D410" s="6" t="s">
        <v>1141</v>
      </c>
      <c r="E410" s="6">
        <v>9.2637385702398571</v>
      </c>
      <c r="F410" s="6" t="s">
        <v>314</v>
      </c>
      <c r="G410" s="21" t="s">
        <v>1178</v>
      </c>
      <c r="H410" s="21" t="s">
        <v>1256</v>
      </c>
      <c r="I410" s="21" t="s">
        <v>1183</v>
      </c>
      <c r="J410" s="21" t="s">
        <v>240</v>
      </c>
      <c r="K410" s="21" t="s">
        <v>257</v>
      </c>
      <c r="L410" s="21" t="s">
        <v>397</v>
      </c>
      <c r="M410" s="3">
        <v>6.5201218935876586</v>
      </c>
      <c r="N410" s="3">
        <v>9.2637385702398571</v>
      </c>
      <c r="O410" s="21" t="s">
        <v>1451</v>
      </c>
      <c r="P410" s="21" t="s">
        <v>1461</v>
      </c>
      <c r="Q410" s="46">
        <v>8.7810229797847181E-3</v>
      </c>
      <c r="R410" s="46">
        <v>8.7379896517978742E-3</v>
      </c>
      <c r="S410" s="46">
        <v>8.6951542771197682E-3</v>
      </c>
      <c r="T410" s="46">
        <v>8.6950782938501961E-3</v>
      </c>
      <c r="U410" s="46">
        <v>8.6871162510912363E-3</v>
      </c>
      <c r="V410" s="46">
        <v>7.751797362993946E-3</v>
      </c>
      <c r="W410" s="46">
        <v>6.0788160348042566E-3</v>
      </c>
      <c r="X410" s="46">
        <v>4.7492245814111699E-3</v>
      </c>
      <c r="Y410" s="46">
        <v>3.6902399203794468E-3</v>
      </c>
      <c r="Z410" s="46">
        <v>2.8430660380885913E-3</v>
      </c>
      <c r="AA410" s="46">
        <v>2.1699423893912291E-3</v>
      </c>
      <c r="AB410" s="46">
        <v>1.6320633790862307E-3</v>
      </c>
      <c r="AC410" s="46">
        <v>1.1977043928441801E-3</v>
      </c>
      <c r="AD410" s="46">
        <v>8.4897349186451487E-4</v>
      </c>
      <c r="AE410" s="46">
        <v>5.6850773709561653E-4</v>
      </c>
      <c r="AF410" s="46">
        <v>3.4254345058410231E-4</v>
      </c>
      <c r="AG410" s="46">
        <v>0</v>
      </c>
      <c r="AH410" s="46">
        <v>0</v>
      </c>
      <c r="AI410" s="46">
        <v>0</v>
      </c>
      <c r="AJ410" s="46">
        <v>0</v>
      </c>
      <c r="AK410" s="46">
        <v>7.6202670737979109E-2</v>
      </c>
      <c r="AL410" s="45">
        <v>7.5469240232187082E-2</v>
      </c>
      <c r="AM410" s="45">
        <v>8.7810229797847181E-3</v>
      </c>
      <c r="AN410" s="45">
        <v>1.7519012631582592E-2</v>
      </c>
      <c r="AO410" s="45">
        <v>2.621416690870236E-2</v>
      </c>
      <c r="AP410" s="45">
        <v>3.4909245202552557E-2</v>
      </c>
      <c r="AQ410" s="45">
        <v>4.3596361453643789E-2</v>
      </c>
      <c r="AR410" s="45">
        <v>5.1348158816637735E-2</v>
      </c>
      <c r="AS410" s="45">
        <v>5.7426974851441992E-2</v>
      </c>
      <c r="AT410" s="45">
        <v>6.2176199432853164E-2</v>
      </c>
      <c r="AU410" s="45">
        <v>6.5866439353232609E-2</v>
      </c>
      <c r="AV410" s="45">
        <v>6.8709505391321202E-2</v>
      </c>
      <c r="AW410" s="45">
        <v>7.0879447780712437E-2</v>
      </c>
      <c r="AX410" s="45">
        <v>7.2511511159798675E-2</v>
      </c>
      <c r="AY410" s="45">
        <v>7.3709215552642857E-2</v>
      </c>
      <c r="AZ410" s="45">
        <v>7.4558189044507367E-2</v>
      </c>
      <c r="BA410" s="45">
        <v>7.5126696781602983E-2</v>
      </c>
      <c r="BB410" s="45">
        <v>7.5469240232187082E-2</v>
      </c>
      <c r="BC410" s="45">
        <v>7.5469240232187082E-2</v>
      </c>
      <c r="BD410" s="45">
        <v>7.5469240232187082E-2</v>
      </c>
      <c r="BE410" s="45">
        <v>7.5469240232187082E-2</v>
      </c>
      <c r="BF410" s="45">
        <v>7.5469240232187082E-2</v>
      </c>
    </row>
    <row r="411" spans="1:58" ht="13.5" thickBot="1" x14ac:dyDescent="0.25">
      <c r="A411" s="6" t="s">
        <v>1137</v>
      </c>
      <c r="B411" s="6" t="s">
        <v>1351</v>
      </c>
      <c r="C411" s="6" t="s">
        <v>390</v>
      </c>
      <c r="D411" s="6" t="s">
        <v>1137</v>
      </c>
      <c r="E411" s="6">
        <v>19.960383886268666</v>
      </c>
      <c r="F411" s="6" t="s">
        <v>314</v>
      </c>
      <c r="G411" s="21" t="s">
        <v>1178</v>
      </c>
      <c r="H411" s="21" t="s">
        <v>1256</v>
      </c>
      <c r="I411" s="21" t="s">
        <v>1183</v>
      </c>
      <c r="J411" s="21" t="s">
        <v>240</v>
      </c>
      <c r="K411" s="21" t="s">
        <v>259</v>
      </c>
      <c r="L411" s="21" t="s">
        <v>398</v>
      </c>
      <c r="M411" s="3">
        <v>13.597538342964162</v>
      </c>
      <c r="N411" s="3">
        <v>19.960383886268666</v>
      </c>
      <c r="O411" s="21" t="s">
        <v>1452</v>
      </c>
      <c r="P411" s="21" t="s">
        <v>1462</v>
      </c>
      <c r="Q411" s="46">
        <v>3.7852689145733712E-2</v>
      </c>
      <c r="R411" s="46">
        <v>3.7687294205801539E-2</v>
      </c>
      <c r="S411" s="46">
        <v>3.7522577385123074E-2</v>
      </c>
      <c r="T411" s="46">
        <v>3.7491302246760429E-2</v>
      </c>
      <c r="U411" s="46">
        <v>3.7481140942359874E-2</v>
      </c>
      <c r="V411" s="46">
        <v>3.3499919459722631E-2</v>
      </c>
      <c r="W411" s="46">
        <v>2.6385607461913822E-2</v>
      </c>
      <c r="X411" s="46">
        <v>2.0718497973966247E-2</v>
      </c>
      <c r="Y411" s="46">
        <v>1.6143809810790437E-2</v>
      </c>
      <c r="Z411" s="46">
        <v>1.2473129689958243E-2</v>
      </c>
      <c r="AA411" s="46">
        <v>9.5323633303067874E-3</v>
      </c>
      <c r="AB411" s="46">
        <v>7.1727569449982218E-3</v>
      </c>
      <c r="AC411" s="46">
        <v>5.2723925877745563E-3</v>
      </c>
      <c r="AD411" s="46">
        <v>3.7471291629585478E-3</v>
      </c>
      <c r="AE411" s="46">
        <v>2.5175746575817493E-3</v>
      </c>
      <c r="AF411" s="46">
        <v>1.5342626897706484E-3</v>
      </c>
      <c r="AG411" s="46">
        <v>0</v>
      </c>
      <c r="AH411" s="46">
        <v>0</v>
      </c>
      <c r="AI411" s="46">
        <v>0</v>
      </c>
      <c r="AJ411" s="46">
        <v>0</v>
      </c>
      <c r="AK411" s="46">
        <v>0.33642992531034793</v>
      </c>
      <c r="AL411" s="45">
        <v>0.32703244769552053</v>
      </c>
      <c r="AM411" s="45">
        <v>3.7852689145733712E-2</v>
      </c>
      <c r="AN411" s="45">
        <v>7.553998335153525E-2</v>
      </c>
      <c r="AO411" s="45">
        <v>0.11306256073665832</v>
      </c>
      <c r="AP411" s="45">
        <v>0.15055386298341875</v>
      </c>
      <c r="AQ411" s="45">
        <v>0.18803500392577863</v>
      </c>
      <c r="AR411" s="45">
        <v>0.22153492338550126</v>
      </c>
      <c r="AS411" s="45">
        <v>0.24792053084741508</v>
      </c>
      <c r="AT411" s="45">
        <v>0.26863902882138135</v>
      </c>
      <c r="AU411" s="45">
        <v>0.2847828386321718</v>
      </c>
      <c r="AV411" s="45">
        <v>0.29725596832213003</v>
      </c>
      <c r="AW411" s="45">
        <v>0.3067883316524368</v>
      </c>
      <c r="AX411" s="45">
        <v>0.31396108859743505</v>
      </c>
      <c r="AY411" s="45">
        <v>0.31923348118520961</v>
      </c>
      <c r="AZ411" s="45">
        <v>0.32298061034816816</v>
      </c>
      <c r="BA411" s="45">
        <v>0.3254981850057499</v>
      </c>
      <c r="BB411" s="45">
        <v>0.32703244769552053</v>
      </c>
      <c r="BC411" s="45">
        <v>0.32703244769552053</v>
      </c>
      <c r="BD411" s="45">
        <v>0.32703244769552053</v>
      </c>
      <c r="BE411" s="45">
        <v>0.32703244769552053</v>
      </c>
      <c r="BF411" s="45">
        <v>0.32703244769552053</v>
      </c>
    </row>
    <row r="412" spans="1:58" ht="13.5" thickBot="1" x14ac:dyDescent="0.25">
      <c r="A412" s="6" t="s">
        <v>1351</v>
      </c>
      <c r="B412" s="6" t="s">
        <v>1141</v>
      </c>
      <c r="C412" s="6" t="s">
        <v>390</v>
      </c>
      <c r="D412" s="6" t="s">
        <v>1351</v>
      </c>
      <c r="E412" s="6">
        <v>11.924710266103935</v>
      </c>
      <c r="F412" s="6" t="s">
        <v>314</v>
      </c>
      <c r="G412" s="21" t="s">
        <v>1178</v>
      </c>
      <c r="H412" s="21" t="s">
        <v>1256</v>
      </c>
      <c r="I412" s="21" t="s">
        <v>1183</v>
      </c>
      <c r="J412" s="21" t="s">
        <v>240</v>
      </c>
      <c r="K412" s="21" t="s">
        <v>261</v>
      </c>
      <c r="L412" s="21" t="s">
        <v>399</v>
      </c>
      <c r="M412" s="3">
        <v>7.8073556774122759</v>
      </c>
      <c r="N412" s="3">
        <v>11.924710266103935</v>
      </c>
      <c r="O412" s="21" t="s">
        <v>1453</v>
      </c>
      <c r="P412" s="21" t="s">
        <v>1463</v>
      </c>
      <c r="Q412" s="46">
        <v>8.3081791919745435E-2</v>
      </c>
      <c r="R412" s="46">
        <v>8.2718701994925314E-2</v>
      </c>
      <c r="S412" s="46">
        <v>8.2357100738796957E-2</v>
      </c>
      <c r="T412" s="46">
        <v>8.2399667343334829E-2</v>
      </c>
      <c r="U412" s="46">
        <v>8.2490821457984323E-2</v>
      </c>
      <c r="V412" s="46">
        <v>7.3741466430743252E-2</v>
      </c>
      <c r="W412" s="46">
        <v>5.8097005433661995E-2</v>
      </c>
      <c r="X412" s="46">
        <v>4.5623067705889198E-2</v>
      </c>
      <c r="Y412" s="46">
        <v>3.5600183523970576E-2</v>
      </c>
      <c r="Z412" s="46">
        <v>2.7567674085389158E-2</v>
      </c>
      <c r="AA412" s="46">
        <v>2.1107878617613578E-2</v>
      </c>
      <c r="AB412" s="46">
        <v>1.5928994629714172E-2</v>
      </c>
      <c r="AC412" s="46">
        <v>1.1760544453297387E-2</v>
      </c>
      <c r="AD412" s="46">
        <v>8.3863900944318552E-3</v>
      </c>
      <c r="AE412" s="46">
        <v>5.6649518845573637E-3</v>
      </c>
      <c r="AF412" s="46">
        <v>3.4878335572751081E-3</v>
      </c>
      <c r="AG412" s="46">
        <v>0</v>
      </c>
      <c r="AH412" s="46">
        <v>0</v>
      </c>
      <c r="AI412" s="46">
        <v>0</v>
      </c>
      <c r="AJ412" s="46">
        <v>0</v>
      </c>
      <c r="AK412" s="46">
        <v>0.75723202807163248</v>
      </c>
      <c r="AL412" s="45">
        <v>0.72001407387133054</v>
      </c>
      <c r="AM412" s="45">
        <v>8.3081791919745435E-2</v>
      </c>
      <c r="AN412" s="45">
        <v>0.16580049391467075</v>
      </c>
      <c r="AO412" s="45">
        <v>0.24815759465346771</v>
      </c>
      <c r="AP412" s="45">
        <v>0.33055726199680252</v>
      </c>
      <c r="AQ412" s="45">
        <v>0.41304808345478683</v>
      </c>
      <c r="AR412" s="45">
        <v>0.48678954988553008</v>
      </c>
      <c r="AS412" s="45">
        <v>0.54488655531919206</v>
      </c>
      <c r="AT412" s="45">
        <v>0.59050962302508125</v>
      </c>
      <c r="AU412" s="45">
        <v>0.62610980654905179</v>
      </c>
      <c r="AV412" s="45">
        <v>0.65367748063444098</v>
      </c>
      <c r="AW412" s="45">
        <v>0.67478535925205452</v>
      </c>
      <c r="AX412" s="45">
        <v>0.69071435388176872</v>
      </c>
      <c r="AY412" s="45">
        <v>0.70247489833506616</v>
      </c>
      <c r="AZ412" s="45">
        <v>0.71086128842949803</v>
      </c>
      <c r="BA412" s="45">
        <v>0.71652624031405543</v>
      </c>
      <c r="BB412" s="45">
        <v>0.72001407387133054</v>
      </c>
      <c r="BC412" s="45">
        <v>0.72001407387133054</v>
      </c>
      <c r="BD412" s="45">
        <v>0.72001407387133054</v>
      </c>
      <c r="BE412" s="45">
        <v>0.72001407387133054</v>
      </c>
      <c r="BF412" s="45">
        <v>0.72001407387133054</v>
      </c>
    </row>
    <row r="413" spans="1:58" ht="13.5" thickBot="1" x14ac:dyDescent="0.25">
      <c r="A413" s="6" t="s">
        <v>1137</v>
      </c>
      <c r="B413" s="6" t="s">
        <v>1351</v>
      </c>
      <c r="C413" s="6" t="s">
        <v>390</v>
      </c>
      <c r="D413" s="6" t="s">
        <v>1137</v>
      </c>
      <c r="E413" s="6">
        <v>15.614307707357664</v>
      </c>
      <c r="F413" s="6" t="s">
        <v>314</v>
      </c>
      <c r="G413" s="21" t="s">
        <v>1178</v>
      </c>
      <c r="H413" s="21" t="s">
        <v>1256</v>
      </c>
      <c r="I413" s="21" t="s">
        <v>1183</v>
      </c>
      <c r="J413" s="21" t="s">
        <v>240</v>
      </c>
      <c r="K413" s="21" t="s">
        <v>263</v>
      </c>
      <c r="L413" s="21" t="s">
        <v>400</v>
      </c>
      <c r="M413" s="3">
        <v>11.721993207669728</v>
      </c>
      <c r="N413" s="3">
        <v>15.614307707357664</v>
      </c>
      <c r="O413" s="21" t="s">
        <v>1454</v>
      </c>
      <c r="P413" s="21" t="s">
        <v>1464</v>
      </c>
      <c r="Q413" s="46">
        <v>1.1581909736075858E-2</v>
      </c>
      <c r="R413" s="46">
        <v>1.1536194886107269E-2</v>
      </c>
      <c r="S413" s="46">
        <v>1.1490649181083562E-2</v>
      </c>
      <c r="T413" s="46">
        <v>1.1555084350688883E-2</v>
      </c>
      <c r="U413" s="46">
        <v>1.1600326128099515E-2</v>
      </c>
      <c r="V413" s="46">
        <v>1.043272139199704E-2</v>
      </c>
      <c r="W413" s="46">
        <v>8.2653640669171323E-3</v>
      </c>
      <c r="X413" s="46">
        <v>6.5180725630416842E-3</v>
      </c>
      <c r="Y413" s="46">
        <v>5.1077386057413144E-3</v>
      </c>
      <c r="Z413" s="46">
        <v>3.9690535933332802E-3</v>
      </c>
      <c r="AA413" s="46">
        <v>3.0493928686328754E-3</v>
      </c>
      <c r="AB413" s="46">
        <v>2.3024556877966305E-3</v>
      </c>
      <c r="AC413" s="46">
        <v>1.7029240042932244E-3</v>
      </c>
      <c r="AD413" s="46">
        <v>1.2198249015333276E-3</v>
      </c>
      <c r="AE413" s="46">
        <v>8.3244652025090641E-4</v>
      </c>
      <c r="AF413" s="46">
        <v>5.2010591815230438E-4</v>
      </c>
      <c r="AG413" s="46">
        <v>0</v>
      </c>
      <c r="AH413" s="46">
        <v>0</v>
      </c>
      <c r="AI413" s="46">
        <v>0</v>
      </c>
      <c r="AJ413" s="46">
        <v>0</v>
      </c>
      <c r="AK413" s="46">
        <v>0.10954154852794711</v>
      </c>
      <c r="AL413" s="45">
        <v>0.10168426440374483</v>
      </c>
      <c r="AM413" s="45">
        <v>1.1581909736075858E-2</v>
      </c>
      <c r="AN413" s="45">
        <v>2.3118104622183125E-2</v>
      </c>
      <c r="AO413" s="45">
        <v>3.4608753803266688E-2</v>
      </c>
      <c r="AP413" s="45">
        <v>4.6163838153955569E-2</v>
      </c>
      <c r="AQ413" s="45">
        <v>5.776416428205508E-2</v>
      </c>
      <c r="AR413" s="45">
        <v>6.8196885674052118E-2</v>
      </c>
      <c r="AS413" s="45">
        <v>7.6462249740969254E-2</v>
      </c>
      <c r="AT413" s="45">
        <v>8.2980322304010937E-2</v>
      </c>
      <c r="AU413" s="45">
        <v>8.8088060909752255E-2</v>
      </c>
      <c r="AV413" s="45">
        <v>9.2057114503085541E-2</v>
      </c>
      <c r="AW413" s="45">
        <v>9.5106507371718413E-2</v>
      </c>
      <c r="AX413" s="45">
        <v>9.7408963059515047E-2</v>
      </c>
      <c r="AY413" s="45">
        <v>9.9111887063808274E-2</v>
      </c>
      <c r="AZ413" s="45">
        <v>0.1003317119653416</v>
      </c>
      <c r="BA413" s="45">
        <v>0.10116415848559251</v>
      </c>
      <c r="BB413" s="45">
        <v>0.10168426440374483</v>
      </c>
      <c r="BC413" s="45">
        <v>0.10168426440374483</v>
      </c>
      <c r="BD413" s="45">
        <v>0.10168426440374483</v>
      </c>
      <c r="BE413" s="45">
        <v>0.10168426440374483</v>
      </c>
      <c r="BF413" s="45">
        <v>0.10168426440374483</v>
      </c>
    </row>
    <row r="414" spans="1:58" ht="13.5" thickBot="1" x14ac:dyDescent="0.25">
      <c r="A414" s="6" t="s">
        <v>1351</v>
      </c>
      <c r="B414" s="6" t="s">
        <v>1141</v>
      </c>
      <c r="C414" s="6" t="s">
        <v>390</v>
      </c>
      <c r="D414" s="6" t="s">
        <v>1351</v>
      </c>
      <c r="E414" s="6">
        <v>10.015470569608841</v>
      </c>
      <c r="F414" s="6" t="s">
        <v>314</v>
      </c>
      <c r="G414" s="21" t="s">
        <v>1178</v>
      </c>
      <c r="H414" s="21" t="s">
        <v>1256</v>
      </c>
      <c r="I414" s="21" t="s">
        <v>1183</v>
      </c>
      <c r="J414" s="21" t="s">
        <v>240</v>
      </c>
      <c r="K414" s="21" t="s">
        <v>265</v>
      </c>
      <c r="L414" s="21" t="s">
        <v>401</v>
      </c>
      <c r="M414" s="3">
        <v>7.0089999396735694</v>
      </c>
      <c r="N414" s="3">
        <v>10.015470569608841</v>
      </c>
      <c r="O414" s="21" t="s">
        <v>1455</v>
      </c>
      <c r="P414" s="21" t="s">
        <v>1465</v>
      </c>
      <c r="Q414" s="46">
        <v>3.1727524667735049E-3</v>
      </c>
      <c r="R414" s="46">
        <v>3.1424512876662104E-3</v>
      </c>
      <c r="S414" s="46">
        <v>3.1124228191708823E-3</v>
      </c>
      <c r="T414" s="46">
        <v>3.1017177364467451E-3</v>
      </c>
      <c r="U414" s="46">
        <v>3.0910755078024017E-3</v>
      </c>
      <c r="V414" s="46">
        <v>2.7529857539748243E-3</v>
      </c>
      <c r="W414" s="46">
        <v>2.1559020630650509E-3</v>
      </c>
      <c r="X414" s="46">
        <v>1.6797450070679403E-3</v>
      </c>
      <c r="Y414" s="46">
        <v>1.3000707349422038E-3</v>
      </c>
      <c r="Z414" s="46">
        <v>9.9733472015246273E-4</v>
      </c>
      <c r="AA414" s="46">
        <v>7.5595417237058057E-4</v>
      </c>
      <c r="AB414" s="46">
        <v>5.6350820612177872E-4</v>
      </c>
      <c r="AC414" s="46">
        <v>4.0991039914131916E-4</v>
      </c>
      <c r="AD414" s="46">
        <v>2.8760918397225538E-4</v>
      </c>
      <c r="AE414" s="46">
        <v>1.900871401658151E-4</v>
      </c>
      <c r="AF414" s="46">
        <v>1.1232140238067337E-4</v>
      </c>
      <c r="AG414" s="46">
        <v>0</v>
      </c>
      <c r="AH414" s="46">
        <v>0</v>
      </c>
      <c r="AI414" s="46">
        <v>0</v>
      </c>
      <c r="AJ414" s="46">
        <v>0</v>
      </c>
      <c r="AK414" s="46">
        <v>2.4737863376927453E-2</v>
      </c>
      <c r="AL414" s="45">
        <v>2.4737863376927453E-2</v>
      </c>
      <c r="AM414" s="45">
        <v>3.1727524667735049E-3</v>
      </c>
      <c r="AN414" s="45">
        <v>6.3152037544397157E-3</v>
      </c>
      <c r="AO414" s="45">
        <v>9.427626573610598E-3</v>
      </c>
      <c r="AP414" s="45">
        <v>1.2529344310057342E-2</v>
      </c>
      <c r="AQ414" s="45">
        <v>1.5620419817859743E-2</v>
      </c>
      <c r="AR414" s="45">
        <v>1.8373405571834568E-2</v>
      </c>
      <c r="AS414" s="45">
        <v>2.0529307634899619E-2</v>
      </c>
      <c r="AT414" s="45">
        <v>2.2209052641967559E-2</v>
      </c>
      <c r="AU414" s="45">
        <v>2.3509123376909764E-2</v>
      </c>
      <c r="AV414" s="45">
        <v>2.4506458097062228E-2</v>
      </c>
      <c r="AW414" s="45">
        <v>2.4737863376927453E-2</v>
      </c>
      <c r="AX414" s="45">
        <v>2.4737863376927453E-2</v>
      </c>
      <c r="AY414" s="45">
        <v>2.4737863376927453E-2</v>
      </c>
      <c r="AZ414" s="45">
        <v>2.4737863376927453E-2</v>
      </c>
      <c r="BA414" s="45">
        <v>2.4737863376927453E-2</v>
      </c>
      <c r="BB414" s="45">
        <v>2.4737863376927453E-2</v>
      </c>
      <c r="BC414" s="45">
        <v>2.4737863376927453E-2</v>
      </c>
      <c r="BD414" s="45">
        <v>2.4737863376927453E-2</v>
      </c>
      <c r="BE414" s="45">
        <v>2.4737863376927453E-2</v>
      </c>
      <c r="BF414" s="45">
        <v>2.4737863376927453E-2</v>
      </c>
    </row>
    <row r="415" spans="1:58" ht="13.5" thickBot="1" x14ac:dyDescent="0.25">
      <c r="A415" s="6" t="s">
        <v>1350</v>
      </c>
      <c r="B415" s="6" t="s">
        <v>1350</v>
      </c>
      <c r="C415" s="6" t="s">
        <v>390</v>
      </c>
      <c r="D415" s="6" t="s">
        <v>1350</v>
      </c>
      <c r="E415" s="6">
        <v>0</v>
      </c>
      <c r="F415" s="6" t="s">
        <v>314</v>
      </c>
      <c r="G415" s="21" t="s">
        <v>1178</v>
      </c>
      <c r="H415" s="21" t="s">
        <v>1256</v>
      </c>
      <c r="I415" s="21" t="s">
        <v>1183</v>
      </c>
      <c r="J415" s="21" t="s">
        <v>240</v>
      </c>
      <c r="K415" s="21" t="s">
        <v>267</v>
      </c>
      <c r="L415" s="21" t="s">
        <v>402</v>
      </c>
      <c r="M415" s="3">
        <v>0</v>
      </c>
      <c r="N415" s="3">
        <v>0</v>
      </c>
      <c r="O415" s="21" t="s">
        <v>1455</v>
      </c>
      <c r="P415" s="21" t="s">
        <v>1465</v>
      </c>
      <c r="Q415" s="46">
        <v>0</v>
      </c>
      <c r="R415" s="46">
        <v>0</v>
      </c>
      <c r="S415" s="46">
        <v>0</v>
      </c>
      <c r="T415" s="46">
        <v>0</v>
      </c>
      <c r="U415" s="46">
        <v>0</v>
      </c>
      <c r="V415" s="46">
        <v>0</v>
      </c>
      <c r="W415" s="46">
        <v>0</v>
      </c>
      <c r="X415" s="46">
        <v>0</v>
      </c>
      <c r="Y415" s="46">
        <v>0</v>
      </c>
      <c r="Z415" s="46">
        <v>0</v>
      </c>
      <c r="AA415" s="46">
        <v>0</v>
      </c>
      <c r="AB415" s="46">
        <v>0</v>
      </c>
      <c r="AC415" s="46">
        <v>0</v>
      </c>
      <c r="AD415" s="46">
        <v>0</v>
      </c>
      <c r="AE415" s="46">
        <v>0</v>
      </c>
      <c r="AF415" s="46">
        <v>0</v>
      </c>
      <c r="AG415" s="46">
        <v>0</v>
      </c>
      <c r="AH415" s="46">
        <v>0</v>
      </c>
      <c r="AI415" s="46">
        <v>0</v>
      </c>
      <c r="AJ415" s="46">
        <v>0</v>
      </c>
      <c r="AK415" s="46">
        <v>0</v>
      </c>
      <c r="AL415" s="45">
        <v>0</v>
      </c>
      <c r="AM415" s="45">
        <v>0</v>
      </c>
      <c r="AN415" s="45">
        <v>0</v>
      </c>
      <c r="AO415" s="45">
        <v>0</v>
      </c>
      <c r="AP415" s="45">
        <v>0</v>
      </c>
      <c r="AQ415" s="45">
        <v>0</v>
      </c>
      <c r="AR415" s="45">
        <v>0</v>
      </c>
      <c r="AS415" s="45">
        <v>0</v>
      </c>
      <c r="AT415" s="45">
        <v>0</v>
      </c>
      <c r="AU415" s="45">
        <v>0</v>
      </c>
      <c r="AV415" s="45">
        <v>0</v>
      </c>
      <c r="AW415" s="45">
        <v>0</v>
      </c>
      <c r="AX415" s="45">
        <v>0</v>
      </c>
      <c r="AY415" s="45">
        <v>0</v>
      </c>
      <c r="AZ415" s="45">
        <v>0</v>
      </c>
      <c r="BA415" s="45">
        <v>0</v>
      </c>
      <c r="BB415" s="45">
        <v>0</v>
      </c>
      <c r="BC415" s="45">
        <v>0</v>
      </c>
      <c r="BD415" s="45">
        <v>0</v>
      </c>
      <c r="BE415" s="45">
        <v>0</v>
      </c>
      <c r="BF415" s="45">
        <v>0</v>
      </c>
    </row>
    <row r="416" spans="1:58" ht="13.5" thickBot="1" x14ac:dyDescent="0.25">
      <c r="A416" s="6" t="s">
        <v>1351</v>
      </c>
      <c r="B416" s="6" t="s">
        <v>1141</v>
      </c>
      <c r="C416" s="6" t="s">
        <v>390</v>
      </c>
      <c r="D416" s="6" t="s">
        <v>1351</v>
      </c>
      <c r="E416" s="6">
        <v>14.232479030776235</v>
      </c>
      <c r="F416" s="6" t="s">
        <v>314</v>
      </c>
      <c r="G416" s="21" t="s">
        <v>1178</v>
      </c>
      <c r="H416" s="21" t="s">
        <v>1256</v>
      </c>
      <c r="I416" s="21" t="s">
        <v>1183</v>
      </c>
      <c r="J416" s="21" t="s">
        <v>240</v>
      </c>
      <c r="K416" s="21" t="s">
        <v>269</v>
      </c>
      <c r="L416" s="21" t="s">
        <v>403</v>
      </c>
      <c r="M416" s="3">
        <v>9.9025894677719464</v>
      </c>
      <c r="N416" s="3">
        <v>14.232479030776235</v>
      </c>
      <c r="O416" s="21" t="s">
        <v>1456</v>
      </c>
      <c r="P416" s="21" t="s">
        <v>1466</v>
      </c>
      <c r="Q416" s="46">
        <v>1.8633508374979785E-3</v>
      </c>
      <c r="R416" s="46">
        <v>1.8539729302366485E-3</v>
      </c>
      <c r="S416" s="46">
        <v>1.8446392866975929E-3</v>
      </c>
      <c r="T416" s="46">
        <v>1.8529500969181091E-3</v>
      </c>
      <c r="U416" s="46">
        <v>1.8611910128907762E-3</v>
      </c>
      <c r="V416" s="46">
        <v>1.6700796841412355E-3</v>
      </c>
      <c r="W416" s="46">
        <v>1.3171954709605182E-3</v>
      </c>
      <c r="X416" s="46">
        <v>1.0336762264500561E-3</v>
      </c>
      <c r="Y416" s="46">
        <v>8.0591401515041241E-4</v>
      </c>
      <c r="Z416" s="46">
        <v>6.2298633762646852E-4</v>
      </c>
      <c r="AA416" s="46">
        <v>4.7749480267165654E-4</v>
      </c>
      <c r="AB416" s="46">
        <v>3.6113264532027238E-4</v>
      </c>
      <c r="AC416" s="46">
        <v>2.6717974975045788E-4</v>
      </c>
      <c r="AD416" s="46">
        <v>1.9150976612781375E-4</v>
      </c>
      <c r="AE416" s="46">
        <v>1.3071157159977426E-4</v>
      </c>
      <c r="AF416" s="46">
        <v>8.1473547332824175E-5</v>
      </c>
      <c r="AG416" s="46">
        <v>0</v>
      </c>
      <c r="AH416" s="46">
        <v>0</v>
      </c>
      <c r="AI416" s="46">
        <v>0</v>
      </c>
      <c r="AJ416" s="46">
        <v>0</v>
      </c>
      <c r="AK416" s="46">
        <v>1.7520819564667695E-2</v>
      </c>
      <c r="AL416" s="45">
        <v>1.6235457981372593E-2</v>
      </c>
      <c r="AM416" s="45">
        <v>1.8633508374979785E-3</v>
      </c>
      <c r="AN416" s="45">
        <v>3.717323767734627E-3</v>
      </c>
      <c r="AO416" s="45">
        <v>5.5619630544322196E-3</v>
      </c>
      <c r="AP416" s="45">
        <v>7.4149131513503285E-3</v>
      </c>
      <c r="AQ416" s="45">
        <v>9.2761041642411054E-3</v>
      </c>
      <c r="AR416" s="45">
        <v>1.0946183848382342E-2</v>
      </c>
      <c r="AS416" s="45">
        <v>1.2263379319342859E-2</v>
      </c>
      <c r="AT416" s="45">
        <v>1.3297055545792915E-2</v>
      </c>
      <c r="AU416" s="45">
        <v>1.4102969560943326E-2</v>
      </c>
      <c r="AV416" s="45">
        <v>1.4725955898569796E-2</v>
      </c>
      <c r="AW416" s="45">
        <v>1.5203450701241452E-2</v>
      </c>
      <c r="AX416" s="45">
        <v>1.5564583346561725E-2</v>
      </c>
      <c r="AY416" s="45">
        <v>1.5831763096312183E-2</v>
      </c>
      <c r="AZ416" s="45">
        <v>1.6023272862439996E-2</v>
      </c>
      <c r="BA416" s="45">
        <v>1.6153984434039769E-2</v>
      </c>
      <c r="BB416" s="45">
        <v>1.6235457981372593E-2</v>
      </c>
      <c r="BC416" s="45">
        <v>1.6235457981372593E-2</v>
      </c>
      <c r="BD416" s="45">
        <v>1.6235457981372593E-2</v>
      </c>
      <c r="BE416" s="45">
        <v>1.6235457981372593E-2</v>
      </c>
      <c r="BF416" s="45">
        <v>1.6235457981372593E-2</v>
      </c>
    </row>
    <row r="417" spans="1:58" ht="13.5" thickBot="1" x14ac:dyDescent="0.25">
      <c r="A417" s="6" t="s">
        <v>1141</v>
      </c>
      <c r="B417" s="6" t="s">
        <v>1141</v>
      </c>
      <c r="C417" s="6" t="s">
        <v>390</v>
      </c>
      <c r="D417" s="6" t="s">
        <v>1141</v>
      </c>
      <c r="E417" s="6">
        <v>9.9025102331053976</v>
      </c>
      <c r="F417" s="6" t="s">
        <v>314</v>
      </c>
      <c r="G417" s="21" t="s">
        <v>1178</v>
      </c>
      <c r="H417" s="21" t="s">
        <v>1256</v>
      </c>
      <c r="I417" s="21" t="s">
        <v>1183</v>
      </c>
      <c r="J417" s="21" t="s">
        <v>240</v>
      </c>
      <c r="K417" s="21" t="s">
        <v>271</v>
      </c>
      <c r="L417" s="21" t="s">
        <v>404</v>
      </c>
      <c r="M417" s="3">
        <v>6.8570883726234326</v>
      </c>
      <c r="N417" s="3">
        <v>9.9025102331053976</v>
      </c>
      <c r="O417" s="21" t="s">
        <v>1453</v>
      </c>
      <c r="P417" s="21" t="s">
        <v>1467</v>
      </c>
      <c r="Q417" s="46">
        <v>3.0613253048722273E-2</v>
      </c>
      <c r="R417" s="46">
        <v>3.0534927838868773E-2</v>
      </c>
      <c r="S417" s="46">
        <v>3.0456790609518895E-2</v>
      </c>
      <c r="T417" s="46">
        <v>3.0509686751496425E-2</v>
      </c>
      <c r="U417" s="46">
        <v>3.0554782434430734E-2</v>
      </c>
      <c r="V417" s="46">
        <v>2.7335530108955092E-2</v>
      </c>
      <c r="W417" s="46">
        <v>2.1493670910191352E-2</v>
      </c>
      <c r="X417" s="46">
        <v>1.6819819729124125E-2</v>
      </c>
      <c r="Y417" s="46">
        <v>1.3079009086347054E-2</v>
      </c>
      <c r="Z417" s="46">
        <v>1.0090910108402261E-2</v>
      </c>
      <c r="AA417" s="46">
        <v>7.7298868047743956E-3</v>
      </c>
      <c r="AB417" s="46">
        <v>5.8401003163629219E-3</v>
      </c>
      <c r="AC417" s="46">
        <v>4.3155753695269276E-3</v>
      </c>
      <c r="AD417" s="46">
        <v>3.0875832559543077E-3</v>
      </c>
      <c r="AE417" s="46">
        <v>2.1002795963687756E-3</v>
      </c>
      <c r="AF417" s="46">
        <v>1.299234955601618E-3</v>
      </c>
      <c r="AG417" s="46">
        <v>0</v>
      </c>
      <c r="AH417" s="46">
        <v>0</v>
      </c>
      <c r="AI417" s="46">
        <v>0</v>
      </c>
      <c r="AJ417" s="46">
        <v>0</v>
      </c>
      <c r="AK417" s="46">
        <v>0.28221558354242032</v>
      </c>
      <c r="AL417" s="45">
        <v>0.26586104092464596</v>
      </c>
      <c r="AM417" s="45">
        <v>3.0613253048722273E-2</v>
      </c>
      <c r="AN417" s="45">
        <v>6.1148180887591046E-2</v>
      </c>
      <c r="AO417" s="45">
        <v>9.1604971497109944E-2</v>
      </c>
      <c r="AP417" s="45">
        <v>0.12211465824860637</v>
      </c>
      <c r="AQ417" s="45">
        <v>0.15266944068303712</v>
      </c>
      <c r="AR417" s="45">
        <v>0.18000497079199221</v>
      </c>
      <c r="AS417" s="45">
        <v>0.20149864170218357</v>
      </c>
      <c r="AT417" s="45">
        <v>0.2183184614313077</v>
      </c>
      <c r="AU417" s="45">
        <v>0.23139747051765475</v>
      </c>
      <c r="AV417" s="45">
        <v>0.24148838062605701</v>
      </c>
      <c r="AW417" s="45">
        <v>0.24921826743083142</v>
      </c>
      <c r="AX417" s="45">
        <v>0.25505836774719431</v>
      </c>
      <c r="AY417" s="45">
        <v>0.25937394311672124</v>
      </c>
      <c r="AZ417" s="45">
        <v>0.26246152637267556</v>
      </c>
      <c r="BA417" s="45">
        <v>0.26456180596904433</v>
      </c>
      <c r="BB417" s="45">
        <v>0.26586104092464596</v>
      </c>
      <c r="BC417" s="45">
        <v>0.26586104092464596</v>
      </c>
      <c r="BD417" s="45">
        <v>0.26586104092464596</v>
      </c>
      <c r="BE417" s="45">
        <v>0.26586104092464596</v>
      </c>
      <c r="BF417" s="45">
        <v>0.26586104092464596</v>
      </c>
    </row>
    <row r="418" spans="1:58" ht="13.5" thickBot="1" x14ac:dyDescent="0.25">
      <c r="A418" s="6" t="s">
        <v>1141</v>
      </c>
      <c r="B418" s="6" t="s">
        <v>1350</v>
      </c>
      <c r="C418" s="6" t="s">
        <v>390</v>
      </c>
      <c r="D418" s="6" t="s">
        <v>1141</v>
      </c>
      <c r="E418" s="6">
        <v>5.9038773397821718</v>
      </c>
      <c r="F418" s="6" t="s">
        <v>314</v>
      </c>
      <c r="G418" s="21" t="s">
        <v>1178</v>
      </c>
      <c r="H418" s="21" t="s">
        <v>1256</v>
      </c>
      <c r="I418" s="21" t="s">
        <v>1183</v>
      </c>
      <c r="J418" s="21" t="s">
        <v>240</v>
      </c>
      <c r="K418" s="21" t="s">
        <v>273</v>
      </c>
      <c r="L418" s="21" t="s">
        <v>405</v>
      </c>
      <c r="M418" s="3">
        <v>4.4532555818987714</v>
      </c>
      <c r="N418" s="3">
        <v>5.9038773397821718</v>
      </c>
      <c r="O418" s="21" t="s">
        <v>1457</v>
      </c>
      <c r="P418" s="21" t="s">
        <v>1468</v>
      </c>
      <c r="Q418" s="46">
        <v>0.14345267448597279</v>
      </c>
      <c r="R418" s="46">
        <v>0.14313087553938111</v>
      </c>
      <c r="S418" s="46">
        <v>0.14280975237057725</v>
      </c>
      <c r="T418" s="46">
        <v>0.14503256378296167</v>
      </c>
      <c r="U418" s="46">
        <v>0.14685956033319794</v>
      </c>
      <c r="V418" s="46">
        <v>0.13269611980580578</v>
      </c>
      <c r="W418" s="46">
        <v>0.1051945151291237</v>
      </c>
      <c r="X418" s="46">
        <v>8.2991477628892141E-2</v>
      </c>
      <c r="Y418" s="46">
        <v>6.5146235574212841E-2</v>
      </c>
      <c r="Z418" s="46">
        <v>5.0891316317560754E-2</v>
      </c>
      <c r="AA418" s="46">
        <v>3.9455677274818642E-2</v>
      </c>
      <c r="AB418" s="46">
        <v>3.0275777194227062E-2</v>
      </c>
      <c r="AC418" s="46">
        <v>2.2738102955807547E-2</v>
      </c>
      <c r="AD418" s="46">
        <v>1.6587016743431712E-2</v>
      </c>
      <c r="AE418" s="46">
        <v>1.1596219044323734E-2</v>
      </c>
      <c r="AF418" s="46">
        <v>7.5305356779766137E-3</v>
      </c>
      <c r="AG418" s="46">
        <v>0</v>
      </c>
      <c r="AH418" s="46">
        <v>0</v>
      </c>
      <c r="AI418" s="46">
        <v>0</v>
      </c>
      <c r="AJ418" s="46">
        <v>0</v>
      </c>
      <c r="AK418" s="46">
        <v>1.5099103197458228</v>
      </c>
      <c r="AL418" s="45">
        <v>1.2863884198582716</v>
      </c>
      <c r="AM418" s="45">
        <v>0.14345267448597279</v>
      </c>
      <c r="AN418" s="45">
        <v>0.28658355002535391</v>
      </c>
      <c r="AO418" s="45">
        <v>0.42939330239593115</v>
      </c>
      <c r="AP418" s="45">
        <v>0.5744258661788928</v>
      </c>
      <c r="AQ418" s="45">
        <v>0.72128542651209071</v>
      </c>
      <c r="AR418" s="45">
        <v>0.85398154631789647</v>
      </c>
      <c r="AS418" s="45">
        <v>0.95917606144702017</v>
      </c>
      <c r="AT418" s="45">
        <v>1.0421675390759124</v>
      </c>
      <c r="AU418" s="45">
        <v>1.1073137746501254</v>
      </c>
      <c r="AV418" s="45">
        <v>1.1582050909676862</v>
      </c>
      <c r="AW418" s="45">
        <v>1.1976607682425049</v>
      </c>
      <c r="AX418" s="45">
        <v>1.2279365454367319</v>
      </c>
      <c r="AY418" s="45">
        <v>1.2506746483925395</v>
      </c>
      <c r="AZ418" s="45">
        <v>1.2672616651359712</v>
      </c>
      <c r="BA418" s="45">
        <v>1.2788578841802949</v>
      </c>
      <c r="BB418" s="45">
        <v>1.2863884198582716</v>
      </c>
      <c r="BC418" s="45">
        <v>1.2863884198582716</v>
      </c>
      <c r="BD418" s="45">
        <v>1.2863884198582716</v>
      </c>
      <c r="BE418" s="45">
        <v>1.2863884198582716</v>
      </c>
      <c r="BF418" s="45">
        <v>1.2863884198582716</v>
      </c>
    </row>
    <row r="419" spans="1:58" ht="13.5" thickBot="1" x14ac:dyDescent="0.25">
      <c r="A419" s="6" t="s">
        <v>1141</v>
      </c>
      <c r="B419" s="6" t="s">
        <v>1141</v>
      </c>
      <c r="C419" s="6" t="s">
        <v>390</v>
      </c>
      <c r="D419" s="6" t="s">
        <v>1141</v>
      </c>
      <c r="E419" s="6">
        <v>7.7303055834298871</v>
      </c>
      <c r="F419" s="6" t="s">
        <v>314</v>
      </c>
      <c r="G419" s="21" t="s">
        <v>1178</v>
      </c>
      <c r="H419" s="21" t="s">
        <v>1256</v>
      </c>
      <c r="I419" s="21" t="s">
        <v>1183</v>
      </c>
      <c r="J419" s="21" t="s">
        <v>240</v>
      </c>
      <c r="K419" s="21" t="s">
        <v>275</v>
      </c>
      <c r="L419" s="21" t="s">
        <v>406</v>
      </c>
      <c r="M419" s="3">
        <v>5.4335116487263369</v>
      </c>
      <c r="N419" s="3">
        <v>7.7303055834298871</v>
      </c>
      <c r="O419" s="21" t="s">
        <v>1457</v>
      </c>
      <c r="P419" s="21" t="s">
        <v>1468</v>
      </c>
      <c r="Q419" s="46">
        <v>2.031580126537251E-2</v>
      </c>
      <c r="R419" s="46">
        <v>2.0263687257285369E-2</v>
      </c>
      <c r="S419" s="46">
        <v>2.0211698322817634E-2</v>
      </c>
      <c r="T419" s="46">
        <v>2.0560929318801529E-2</v>
      </c>
      <c r="U419" s="46">
        <v>2.0885170621046251E-2</v>
      </c>
      <c r="V419" s="46">
        <v>1.8925782540990782E-2</v>
      </c>
      <c r="W419" s="46">
        <v>1.5056809881717311E-2</v>
      </c>
      <c r="X419" s="46">
        <v>1.1930466664945074E-2</v>
      </c>
      <c r="Y419" s="46">
        <v>9.4056692469099649E-3</v>
      </c>
      <c r="Z419" s="46">
        <v>7.3751699240055006E-3</v>
      </c>
      <c r="AA419" s="46">
        <v>5.7506962020132425E-3</v>
      </c>
      <c r="AB419" s="46">
        <v>4.4360549495077737E-3</v>
      </c>
      <c r="AC419" s="46">
        <v>3.3503065919951395E-3</v>
      </c>
      <c r="AD419" s="46">
        <v>2.4673727344837436E-3</v>
      </c>
      <c r="AE419" s="46">
        <v>1.7462480776196138E-3</v>
      </c>
      <c r="AF419" s="46">
        <v>1.1557101908794213E-3</v>
      </c>
      <c r="AG419" s="46">
        <v>0</v>
      </c>
      <c r="AH419" s="46">
        <v>0</v>
      </c>
      <c r="AI419" s="46">
        <v>0</v>
      </c>
      <c r="AJ419" s="46">
        <v>0</v>
      </c>
      <c r="AK419" s="46">
        <v>0.22696530100106788</v>
      </c>
      <c r="AL419" s="45">
        <v>0.18383757379039087</v>
      </c>
      <c r="AM419" s="45">
        <v>2.031580126537251E-2</v>
      </c>
      <c r="AN419" s="45">
        <v>4.0579488522657879E-2</v>
      </c>
      <c r="AO419" s="45">
        <v>6.0791186845475513E-2</v>
      </c>
      <c r="AP419" s="45">
        <v>8.1352116164277039E-2</v>
      </c>
      <c r="AQ419" s="45">
        <v>0.10223728678532329</v>
      </c>
      <c r="AR419" s="45">
        <v>0.12116306932631407</v>
      </c>
      <c r="AS419" s="45">
        <v>0.13621987920803139</v>
      </c>
      <c r="AT419" s="45">
        <v>0.14815034587297646</v>
      </c>
      <c r="AU419" s="45">
        <v>0.15755601511988643</v>
      </c>
      <c r="AV419" s="45">
        <v>0.16493118504389193</v>
      </c>
      <c r="AW419" s="45">
        <v>0.17068188124590516</v>
      </c>
      <c r="AX419" s="45">
        <v>0.17511793619541294</v>
      </c>
      <c r="AY419" s="45">
        <v>0.17846824278740808</v>
      </c>
      <c r="AZ419" s="45">
        <v>0.18093561552189183</v>
      </c>
      <c r="BA419" s="45">
        <v>0.18268186359951144</v>
      </c>
      <c r="BB419" s="45">
        <v>0.18383757379039087</v>
      </c>
      <c r="BC419" s="45">
        <v>0.18383757379039087</v>
      </c>
      <c r="BD419" s="45">
        <v>0.18383757379039087</v>
      </c>
      <c r="BE419" s="45">
        <v>0.18383757379039087</v>
      </c>
      <c r="BF419" s="45">
        <v>0.18383757379039087</v>
      </c>
    </row>
    <row r="420" spans="1:58" ht="13.5" thickBot="1" x14ac:dyDescent="0.25">
      <c r="A420" s="6" t="s">
        <v>1351</v>
      </c>
      <c r="B420" s="6" t="s">
        <v>1141</v>
      </c>
      <c r="C420" s="6" t="s">
        <v>390</v>
      </c>
      <c r="D420" s="6" t="s">
        <v>1351</v>
      </c>
      <c r="E420" s="6">
        <v>10.506004272494014</v>
      </c>
      <c r="F420" s="6" t="s">
        <v>314</v>
      </c>
      <c r="G420" s="21" t="s">
        <v>1178</v>
      </c>
      <c r="H420" s="21" t="s">
        <v>1256</v>
      </c>
      <c r="I420" s="21" t="s">
        <v>1183</v>
      </c>
      <c r="J420" s="21" t="s">
        <v>240</v>
      </c>
      <c r="K420" s="21" t="s">
        <v>277</v>
      </c>
      <c r="L420" s="21" t="s">
        <v>407</v>
      </c>
      <c r="M420" s="3">
        <v>7.4916931173485573</v>
      </c>
      <c r="N420" s="3">
        <v>10.506004272494014</v>
      </c>
      <c r="O420" s="21" t="s">
        <v>1453</v>
      </c>
      <c r="P420" s="21" t="s">
        <v>1469</v>
      </c>
      <c r="Q420" s="46">
        <v>8.2409714126954275E-2</v>
      </c>
      <c r="R420" s="46">
        <v>8.2015539002231047E-2</v>
      </c>
      <c r="S420" s="46">
        <v>8.1623132409900628E-2</v>
      </c>
      <c r="T420" s="46">
        <v>8.186483374546194E-2</v>
      </c>
      <c r="U420" s="46">
        <v>8.206344046602021E-2</v>
      </c>
      <c r="V420" s="46">
        <v>7.3293570412723733E-2</v>
      </c>
      <c r="W420" s="46">
        <v>5.7575825636613016E-2</v>
      </c>
      <c r="X420" s="46">
        <v>4.5124918033784378E-2</v>
      </c>
      <c r="Y420" s="46">
        <v>3.5217192629491904E-2</v>
      </c>
      <c r="Z420" s="46">
        <v>2.7319497891900871E-2</v>
      </c>
      <c r="AA420" s="46">
        <v>2.0983280996953811E-2</v>
      </c>
      <c r="AB420" s="46">
        <v>1.5967830905027625E-2</v>
      </c>
      <c r="AC420" s="46">
        <v>1.1921641148513728E-2</v>
      </c>
      <c r="AD420" s="46">
        <v>8.6454134205308144E-3</v>
      </c>
      <c r="AE420" s="46">
        <v>5.9967852503598554E-3</v>
      </c>
      <c r="AF420" s="46">
        <v>3.8246791319221703E-3</v>
      </c>
      <c r="AG420" s="46">
        <v>0</v>
      </c>
      <c r="AH420" s="46">
        <v>0</v>
      </c>
      <c r="AI420" s="46">
        <v>0</v>
      </c>
      <c r="AJ420" s="46">
        <v>0</v>
      </c>
      <c r="AK420" s="46">
        <v>0.80810656952167026</v>
      </c>
      <c r="AL420" s="45">
        <v>0.71584729520838997</v>
      </c>
      <c r="AM420" s="45">
        <v>8.2409714126954275E-2</v>
      </c>
      <c r="AN420" s="45">
        <v>0.16442525312918532</v>
      </c>
      <c r="AO420" s="45">
        <v>0.24604838553908595</v>
      </c>
      <c r="AP420" s="45">
        <v>0.32791321928454786</v>
      </c>
      <c r="AQ420" s="45">
        <v>0.40997665975056807</v>
      </c>
      <c r="AR420" s="45">
        <v>0.48327023016329179</v>
      </c>
      <c r="AS420" s="45">
        <v>0.54084605579990486</v>
      </c>
      <c r="AT420" s="45">
        <v>0.58597097383368923</v>
      </c>
      <c r="AU420" s="45">
        <v>0.62118816646318109</v>
      </c>
      <c r="AV420" s="45">
        <v>0.648507664355082</v>
      </c>
      <c r="AW420" s="45">
        <v>0.66949094535203579</v>
      </c>
      <c r="AX420" s="45">
        <v>0.68545877625706342</v>
      </c>
      <c r="AY420" s="45">
        <v>0.6973804174055771</v>
      </c>
      <c r="AZ420" s="45">
        <v>0.70602583082610793</v>
      </c>
      <c r="BA420" s="45">
        <v>0.71202261607646777</v>
      </c>
      <c r="BB420" s="45">
        <v>0.71584729520838997</v>
      </c>
      <c r="BC420" s="45">
        <v>0.71584729520838997</v>
      </c>
      <c r="BD420" s="45">
        <v>0.71584729520838997</v>
      </c>
      <c r="BE420" s="45">
        <v>0.71584729520838997</v>
      </c>
      <c r="BF420" s="45">
        <v>0.71584729520838997</v>
      </c>
    </row>
    <row r="421" spans="1:58" ht="13.5" thickBot="1" x14ac:dyDescent="0.25">
      <c r="A421" s="6" t="s">
        <v>1141</v>
      </c>
      <c r="B421" s="6" t="s">
        <v>1141</v>
      </c>
      <c r="C421" s="6" t="s">
        <v>390</v>
      </c>
      <c r="D421" s="6" t="s">
        <v>1141</v>
      </c>
      <c r="E421" s="6">
        <v>9.3918587877141313</v>
      </c>
      <c r="F421" s="6" t="s">
        <v>314</v>
      </c>
      <c r="G421" s="21" t="s">
        <v>1178</v>
      </c>
      <c r="H421" s="21" t="s">
        <v>1256</v>
      </c>
      <c r="I421" s="21" t="s">
        <v>1183</v>
      </c>
      <c r="J421" s="21" t="s">
        <v>240</v>
      </c>
      <c r="K421" s="21" t="s">
        <v>279</v>
      </c>
      <c r="L421" s="21" t="s">
        <v>408</v>
      </c>
      <c r="M421" s="3">
        <v>6.7351136191381951</v>
      </c>
      <c r="N421" s="3">
        <v>9.3918587877141313</v>
      </c>
      <c r="O421" s="21" t="s">
        <v>1453</v>
      </c>
      <c r="P421" s="21" t="s">
        <v>1469</v>
      </c>
      <c r="Q421" s="46">
        <v>7.7806893622391821E-2</v>
      </c>
      <c r="R421" s="46">
        <v>7.7058535925948538E-2</v>
      </c>
      <c r="S421" s="46">
        <v>7.6316913448773255E-2</v>
      </c>
      <c r="T421" s="46">
        <v>7.7486812099878802E-2</v>
      </c>
      <c r="U421" s="46">
        <v>7.8826431689569959E-2</v>
      </c>
      <c r="V421" s="46">
        <v>7.1633736644424614E-2</v>
      </c>
      <c r="W421" s="46">
        <v>5.7371924469611632E-2</v>
      </c>
      <c r="X421" s="46">
        <v>4.5826903165765424E-2</v>
      </c>
      <c r="Y421" s="46">
        <v>3.6370334952487038E-2</v>
      </c>
      <c r="Z421" s="46">
        <v>2.8741816278959151E-2</v>
      </c>
      <c r="AA421" s="46">
        <v>2.2541002000304847E-2</v>
      </c>
      <c r="AB421" s="46">
        <v>1.748692343760536E-2</v>
      </c>
      <c r="AC421" s="46">
        <v>1.3300564052982095E-2</v>
      </c>
      <c r="AD421" s="46">
        <v>9.8974072043903991E-3</v>
      </c>
      <c r="AE421" s="46">
        <v>7.0842339782062561E-3</v>
      </c>
      <c r="AF421" s="46">
        <v>4.7927939171831576E-3</v>
      </c>
      <c r="AG421" s="46">
        <v>0</v>
      </c>
      <c r="AH421" s="46">
        <v>0</v>
      </c>
      <c r="AI421" s="46">
        <v>0</v>
      </c>
      <c r="AJ421" s="46">
        <v>0</v>
      </c>
      <c r="AK421" s="46">
        <v>0.91886066327764715</v>
      </c>
      <c r="AL421" s="45">
        <v>0.70254322688848225</v>
      </c>
      <c r="AM421" s="45">
        <v>7.7806893622391821E-2</v>
      </c>
      <c r="AN421" s="45">
        <v>0.15486542954834037</v>
      </c>
      <c r="AO421" s="45">
        <v>0.23118234299711363</v>
      </c>
      <c r="AP421" s="45">
        <v>0.30866915509699244</v>
      </c>
      <c r="AQ421" s="45">
        <v>0.38749558678656237</v>
      </c>
      <c r="AR421" s="45">
        <v>0.459129323430987</v>
      </c>
      <c r="AS421" s="45">
        <v>0.51650124790059859</v>
      </c>
      <c r="AT421" s="45">
        <v>0.56232815106636402</v>
      </c>
      <c r="AU421" s="45">
        <v>0.59869848601885112</v>
      </c>
      <c r="AV421" s="45">
        <v>0.62744030229781023</v>
      </c>
      <c r="AW421" s="45">
        <v>0.64998130429811507</v>
      </c>
      <c r="AX421" s="45">
        <v>0.66746822773572045</v>
      </c>
      <c r="AY421" s="45">
        <v>0.68076879178870253</v>
      </c>
      <c r="AZ421" s="45">
        <v>0.69066619899309289</v>
      </c>
      <c r="BA421" s="45">
        <v>0.69775043297129913</v>
      </c>
      <c r="BB421" s="45">
        <v>0.70254322688848225</v>
      </c>
      <c r="BC421" s="45">
        <v>0.70254322688848225</v>
      </c>
      <c r="BD421" s="45">
        <v>0.70254322688848225</v>
      </c>
      <c r="BE421" s="45">
        <v>0.70254322688848225</v>
      </c>
      <c r="BF421" s="45">
        <v>0.70254322688848225</v>
      </c>
    </row>
    <row r="422" spans="1:58" ht="13.5" thickBot="1" x14ac:dyDescent="0.25">
      <c r="A422" s="6" t="s">
        <v>1350</v>
      </c>
      <c r="B422" s="6" t="s">
        <v>1353</v>
      </c>
      <c r="C422" s="6" t="s">
        <v>409</v>
      </c>
      <c r="D422" s="6" t="s">
        <v>1350</v>
      </c>
      <c r="E422" s="6">
        <v>-12.721774050493543</v>
      </c>
      <c r="F422" s="6" t="s">
        <v>7</v>
      </c>
      <c r="G422" s="21" t="s">
        <v>1178</v>
      </c>
      <c r="H422" s="21" t="s">
        <v>1172</v>
      </c>
      <c r="I422" s="21" t="s">
        <v>1160</v>
      </c>
      <c r="J422" s="21" t="s">
        <v>240</v>
      </c>
      <c r="K422" s="21" t="s">
        <v>240</v>
      </c>
      <c r="L422" s="21" t="s">
        <v>410</v>
      </c>
      <c r="M422" s="3">
        <v>31.61158618200789</v>
      </c>
      <c r="N422" s="3">
        <v>-12.721774050493543</v>
      </c>
      <c r="O422" s="21" t="s">
        <v>1449</v>
      </c>
      <c r="P422" s="21">
        <v>0</v>
      </c>
      <c r="Q422" s="46">
        <v>1.110580962230779E-2</v>
      </c>
      <c r="R422" s="46">
        <v>1.0588467557363774E-2</v>
      </c>
      <c r="S422" s="46">
        <v>1.350283735562828E-2</v>
      </c>
      <c r="T422" s="46">
        <v>1.4832871333439426E-2</v>
      </c>
      <c r="U422" s="46">
        <v>1.6990097229022748E-2</v>
      </c>
      <c r="V422" s="46">
        <v>1.9293049421136878E-2</v>
      </c>
      <c r="W422" s="46">
        <v>2.1498330582487075E-2</v>
      </c>
      <c r="X422" s="46">
        <v>2.4872775793310306E-2</v>
      </c>
      <c r="Y422" s="46">
        <v>2.7761973122507909E-2</v>
      </c>
      <c r="Z422" s="46">
        <v>2.6740624720626421E-2</v>
      </c>
      <c r="AA422" s="46">
        <v>2.8428967968518119E-2</v>
      </c>
      <c r="AB422" s="46">
        <v>2.785452818858775E-2</v>
      </c>
      <c r="AC422" s="46">
        <v>2.7244897872866568E-2</v>
      </c>
      <c r="AD422" s="46">
        <v>2.5948728060531234E-2</v>
      </c>
      <c r="AE422" s="46">
        <v>2.5291607717309525E-2</v>
      </c>
      <c r="AF422" s="46">
        <v>2.5468913347275988E-2</v>
      </c>
      <c r="AG422" s="46">
        <v>2.5563925116886509E-2</v>
      </c>
      <c r="AH422" s="46">
        <v>2.565893688649705E-2</v>
      </c>
      <c r="AI422" s="46">
        <v>2.5753948656107577E-2</v>
      </c>
      <c r="AJ422" s="46">
        <v>2.5848960425718111E-2</v>
      </c>
      <c r="AK422" s="46">
        <v>0.45025025097812899</v>
      </c>
      <c r="AL422" s="45">
        <v>0.45025025097812899</v>
      </c>
      <c r="AM422" s="45">
        <v>1.110580962230779E-2</v>
      </c>
      <c r="AN422" s="45">
        <v>2.1694277179671564E-2</v>
      </c>
      <c r="AO422" s="45">
        <v>3.5197114535299848E-2</v>
      </c>
      <c r="AP422" s="45">
        <v>5.0029985868739274E-2</v>
      </c>
      <c r="AQ422" s="45">
        <v>6.7020083097762029E-2</v>
      </c>
      <c r="AR422" s="45">
        <v>8.6313132518898911E-2</v>
      </c>
      <c r="AS422" s="45">
        <v>0.10781146310138598</v>
      </c>
      <c r="AT422" s="45">
        <v>0.13268423889469627</v>
      </c>
      <c r="AU422" s="45">
        <v>0.16044621201720419</v>
      </c>
      <c r="AV422" s="45">
        <v>0.1871868367378306</v>
      </c>
      <c r="AW422" s="45">
        <v>0.21561580470634872</v>
      </c>
      <c r="AX422" s="45">
        <v>0.24347033289493647</v>
      </c>
      <c r="AY422" s="45">
        <v>0.27071523076780302</v>
      </c>
      <c r="AZ422" s="45">
        <v>0.29666395882833424</v>
      </c>
      <c r="BA422" s="45">
        <v>0.32195556654564378</v>
      </c>
      <c r="BB422" s="45">
        <v>0.34742447989291975</v>
      </c>
      <c r="BC422" s="45">
        <v>0.37298840500980623</v>
      </c>
      <c r="BD422" s="45">
        <v>0.3986473418963033</v>
      </c>
      <c r="BE422" s="45">
        <v>0.42440129055241088</v>
      </c>
      <c r="BF422" s="45">
        <v>0.45025025097812899</v>
      </c>
    </row>
    <row r="423" spans="1:58" ht="13.5" thickBot="1" x14ac:dyDescent="0.25">
      <c r="A423" s="6" t="s">
        <v>1350</v>
      </c>
      <c r="B423" s="6" t="s">
        <v>1144</v>
      </c>
      <c r="C423" s="6" t="s">
        <v>409</v>
      </c>
      <c r="D423" s="6" t="s">
        <v>1350</v>
      </c>
      <c r="E423" s="6">
        <v>-23.006399700529094</v>
      </c>
      <c r="F423" s="6" t="s">
        <v>7</v>
      </c>
      <c r="G423" s="21" t="s">
        <v>1178</v>
      </c>
      <c r="H423" s="21" t="s">
        <v>1172</v>
      </c>
      <c r="I423" s="21" t="s">
        <v>1160</v>
      </c>
      <c r="J423" s="21" t="s">
        <v>240</v>
      </c>
      <c r="K423" s="21" t="s">
        <v>240</v>
      </c>
      <c r="L423" s="21" t="s">
        <v>411</v>
      </c>
      <c r="M423" s="3">
        <v>65.946972204813193</v>
      </c>
      <c r="N423" s="3">
        <v>-23.006399700529094</v>
      </c>
      <c r="O423" s="21" t="s">
        <v>1449</v>
      </c>
      <c r="P423" s="21">
        <v>0</v>
      </c>
      <c r="Q423" s="46">
        <v>2.2800081718220662E-3</v>
      </c>
      <c r="R423" s="46">
        <v>2.1737985233755142E-3</v>
      </c>
      <c r="S423" s="46">
        <v>2.7721148264397578E-3</v>
      </c>
      <c r="T423" s="46">
        <v>3.0451690603354297E-3</v>
      </c>
      <c r="U423" s="46">
        <v>3.4880447116987087E-3</v>
      </c>
      <c r="V423" s="46">
        <v>3.9608377809035693E-3</v>
      </c>
      <c r="W423" s="46">
        <v>4.4135791153979082E-3</v>
      </c>
      <c r="X423" s="46">
        <v>5.1063482981676756E-3</v>
      </c>
      <c r="Y423" s="46">
        <v>5.6994967262971466E-3</v>
      </c>
      <c r="Z423" s="46">
        <v>5.489815236899954E-3</v>
      </c>
      <c r="AA423" s="46">
        <v>5.8364298947184597E-3</v>
      </c>
      <c r="AB423" s="46">
        <v>5.7184981601576465E-3</v>
      </c>
      <c r="AC423" s="46">
        <v>5.5933418546828262E-3</v>
      </c>
      <c r="AD423" s="46">
        <v>5.3272398896124446E-3</v>
      </c>
      <c r="AE423" s="46">
        <v>5.1923339436824381E-3</v>
      </c>
      <c r="AF423" s="46">
        <v>5.2287345573235697E-3</v>
      </c>
      <c r="AG423" s="46">
        <v>5.2482403492017356E-3</v>
      </c>
      <c r="AH423" s="46">
        <v>5.2677461410799041E-3</v>
      </c>
      <c r="AI423" s="46">
        <v>5.2872519329580717E-3</v>
      </c>
      <c r="AJ423" s="46">
        <v>5.3067577248362419E-3</v>
      </c>
      <c r="AK423" s="46">
        <v>9.243578689959106E-2</v>
      </c>
      <c r="AL423" s="45">
        <v>9.243578689959106E-2</v>
      </c>
      <c r="AM423" s="45">
        <v>2.2800081718220662E-3</v>
      </c>
      <c r="AN423" s="45">
        <v>4.4538066951975803E-3</v>
      </c>
      <c r="AO423" s="45">
        <v>7.2259215216373381E-3</v>
      </c>
      <c r="AP423" s="45">
        <v>1.0271090581972769E-2</v>
      </c>
      <c r="AQ423" s="45">
        <v>1.3759135293671478E-2</v>
      </c>
      <c r="AR423" s="45">
        <v>1.7719973074575048E-2</v>
      </c>
      <c r="AS423" s="45">
        <v>2.2133552189972955E-2</v>
      </c>
      <c r="AT423" s="45">
        <v>2.723990048814063E-2</v>
      </c>
      <c r="AU423" s="45">
        <v>3.2939397214437775E-2</v>
      </c>
      <c r="AV423" s="45">
        <v>3.8429212451337728E-2</v>
      </c>
      <c r="AW423" s="45">
        <v>4.4265642346056192E-2</v>
      </c>
      <c r="AX423" s="45">
        <v>4.9984140506213838E-2</v>
      </c>
      <c r="AY423" s="45">
        <v>5.5577482360896664E-2</v>
      </c>
      <c r="AZ423" s="45">
        <v>6.0904722250509108E-2</v>
      </c>
      <c r="BA423" s="45">
        <v>6.6097056194191539E-2</v>
      </c>
      <c r="BB423" s="45">
        <v>7.1325790751515114E-2</v>
      </c>
      <c r="BC423" s="45">
        <v>7.6574031100716852E-2</v>
      </c>
      <c r="BD423" s="45">
        <v>8.1841777241796754E-2</v>
      </c>
      <c r="BE423" s="45">
        <v>8.7129029174754818E-2</v>
      </c>
      <c r="BF423" s="45">
        <v>9.243578689959106E-2</v>
      </c>
    </row>
    <row r="424" spans="1:58" ht="13.5" thickBot="1" x14ac:dyDescent="0.25">
      <c r="A424" s="6" t="s">
        <v>1350</v>
      </c>
      <c r="B424" s="6" t="s">
        <v>1353</v>
      </c>
      <c r="C424" s="6" t="s">
        <v>409</v>
      </c>
      <c r="D424" s="6" t="s">
        <v>1350</v>
      </c>
      <c r="E424" s="6">
        <v>-12.72141591002319</v>
      </c>
      <c r="F424" s="6" t="s">
        <v>7</v>
      </c>
      <c r="G424" s="21" t="s">
        <v>1178</v>
      </c>
      <c r="H424" s="21" t="s">
        <v>1174</v>
      </c>
      <c r="I424" s="21" t="s">
        <v>1160</v>
      </c>
      <c r="J424" s="21" t="s">
        <v>240</v>
      </c>
      <c r="K424" s="21" t="s">
        <v>240</v>
      </c>
      <c r="L424" s="21" t="s">
        <v>412</v>
      </c>
      <c r="M424" s="3">
        <v>31.61158618200789</v>
      </c>
      <c r="N424" s="3">
        <v>-12.72141591002319</v>
      </c>
      <c r="O424" s="21" t="s">
        <v>1449</v>
      </c>
      <c r="P424" s="21">
        <v>0</v>
      </c>
      <c r="Q424" s="46">
        <v>6.9167011860131328E-2</v>
      </c>
      <c r="R424" s="46">
        <v>7.6916886394358688E-2</v>
      </c>
      <c r="S424" s="46">
        <v>8.3441649240258861E-2</v>
      </c>
      <c r="T424" s="46">
        <v>8.8873169524170251E-2</v>
      </c>
      <c r="U424" s="46">
        <v>9.334601703197401E-2</v>
      </c>
      <c r="V424" s="46">
        <v>9.6989596346818766E-2</v>
      </c>
      <c r="W424" s="46">
        <v>9.9923678252662448E-2</v>
      </c>
      <c r="X424" s="46">
        <v>0.10207996041697791</v>
      </c>
      <c r="Y424" s="46">
        <v>0.10363372797163585</v>
      </c>
      <c r="Z424" s="46">
        <v>0.10472089526427673</v>
      </c>
      <c r="AA424" s="46">
        <v>0.10544684850428986</v>
      </c>
      <c r="AB424" s="46">
        <v>0.10589330227541033</v>
      </c>
      <c r="AC424" s="46">
        <v>0.10612361603730729</v>
      </c>
      <c r="AD424" s="46">
        <v>0.10618691652664729</v>
      </c>
      <c r="AE424" s="46">
        <v>0.10612129426772185</v>
      </c>
      <c r="AF424" s="46">
        <v>0.10683740856280871</v>
      </c>
      <c r="AG424" s="46">
        <v>0.10704830620914611</v>
      </c>
      <c r="AH424" s="46">
        <v>0.1073040900310881</v>
      </c>
      <c r="AI424" s="46">
        <v>0.10753307021166397</v>
      </c>
      <c r="AJ424" s="46">
        <v>0.10777632078554589</v>
      </c>
      <c r="AK424" s="46">
        <v>2.2166346787934099</v>
      </c>
      <c r="AL424" s="45">
        <v>1.9853637657148941</v>
      </c>
      <c r="AM424" s="45">
        <v>6.9167011860131328E-2</v>
      </c>
      <c r="AN424" s="45">
        <v>0.14608389825449003</v>
      </c>
      <c r="AO424" s="45">
        <v>0.2295255474947489</v>
      </c>
      <c r="AP424" s="45">
        <v>0.31839871701891914</v>
      </c>
      <c r="AQ424" s="45">
        <v>0.41174473405089318</v>
      </c>
      <c r="AR424" s="45">
        <v>0.50873433039771199</v>
      </c>
      <c r="AS424" s="45">
        <v>0.60865800865037445</v>
      </c>
      <c r="AT424" s="45">
        <v>0.71073796906735232</v>
      </c>
      <c r="AU424" s="45">
        <v>0.81437169703898815</v>
      </c>
      <c r="AV424" s="45">
        <v>0.9190925923032649</v>
      </c>
      <c r="AW424" s="45">
        <v>1.0245394408075548</v>
      </c>
      <c r="AX424" s="45">
        <v>1.130432743082965</v>
      </c>
      <c r="AY424" s="45">
        <v>1.2365563591202724</v>
      </c>
      <c r="AZ424" s="45">
        <v>1.3427432756469198</v>
      </c>
      <c r="BA424" s="45">
        <v>1.4488645699146416</v>
      </c>
      <c r="BB424" s="45">
        <v>1.5557019784774504</v>
      </c>
      <c r="BC424" s="45">
        <v>1.6627502846865965</v>
      </c>
      <c r="BD424" s="45">
        <v>1.7700543747176845</v>
      </c>
      <c r="BE424" s="45">
        <v>1.8775874449293484</v>
      </c>
      <c r="BF424" s="45">
        <v>1.9853637657148941</v>
      </c>
    </row>
    <row r="425" spans="1:58" ht="13.5" thickBot="1" x14ac:dyDescent="0.25">
      <c r="A425" s="6" t="s">
        <v>1350</v>
      </c>
      <c r="B425" s="6" t="s">
        <v>1144</v>
      </c>
      <c r="C425" s="6" t="s">
        <v>409</v>
      </c>
      <c r="D425" s="6" t="s">
        <v>1350</v>
      </c>
      <c r="E425" s="6">
        <v>-23.006399700529094</v>
      </c>
      <c r="F425" s="6" t="s">
        <v>7</v>
      </c>
      <c r="G425" s="21" t="s">
        <v>1178</v>
      </c>
      <c r="H425" s="21" t="s">
        <v>1174</v>
      </c>
      <c r="I425" s="21" t="s">
        <v>1160</v>
      </c>
      <c r="J425" s="21" t="s">
        <v>240</v>
      </c>
      <c r="K425" s="21" t="s">
        <v>240</v>
      </c>
      <c r="L425" s="21" t="s">
        <v>413</v>
      </c>
      <c r="M425" s="3">
        <v>65.946972204813193</v>
      </c>
      <c r="N425" s="3">
        <v>-23.006399700529094</v>
      </c>
      <c r="O425" s="21" t="s">
        <v>1449</v>
      </c>
      <c r="P425" s="21">
        <v>0</v>
      </c>
      <c r="Q425" s="46">
        <v>1.4199896957070555E-2</v>
      </c>
      <c r="R425" s="46">
        <v>1.5790936050081975E-2</v>
      </c>
      <c r="S425" s="46">
        <v>1.7130461317827566E-2</v>
      </c>
      <c r="T425" s="46">
        <v>1.8245545319255096E-2</v>
      </c>
      <c r="U425" s="46">
        <v>1.9163815055179789E-2</v>
      </c>
      <c r="V425" s="46">
        <v>1.9911837117060013E-2</v>
      </c>
      <c r="W425" s="46">
        <v>2.0514200289996232E-2</v>
      </c>
      <c r="X425" s="46">
        <v>2.0956882194566071E-2</v>
      </c>
      <c r="Y425" s="46">
        <v>2.1275868638797598E-2</v>
      </c>
      <c r="Z425" s="46">
        <v>2.1499062660274418E-2</v>
      </c>
      <c r="AA425" s="46">
        <v>2.1648099909775426E-2</v>
      </c>
      <c r="AB425" s="46">
        <v>2.1739756284331935E-2</v>
      </c>
      <c r="AC425" s="46">
        <v>2.1787039398041486E-2</v>
      </c>
      <c r="AD425" s="46">
        <v>2.1800034905607682E-2</v>
      </c>
      <c r="AE425" s="46">
        <v>2.1786562741786069E-2</v>
      </c>
      <c r="AF425" s="46">
        <v>2.1933580068778331E-2</v>
      </c>
      <c r="AG425" s="46">
        <v>2.1976877079389927E-2</v>
      </c>
      <c r="AH425" s="46">
        <v>2.202938916307234E-2</v>
      </c>
      <c r="AI425" s="46">
        <v>2.2076398494283053E-2</v>
      </c>
      <c r="AJ425" s="46">
        <v>2.2126337518551687E-2</v>
      </c>
      <c r="AK425" s="46">
        <v>0.45507219675740723</v>
      </c>
      <c r="AL425" s="45">
        <v>0.40759258116372726</v>
      </c>
      <c r="AM425" s="45">
        <v>1.4199896957070555E-2</v>
      </c>
      <c r="AN425" s="45">
        <v>2.999083300715253E-2</v>
      </c>
      <c r="AO425" s="45">
        <v>4.7121294324980093E-2</v>
      </c>
      <c r="AP425" s="45">
        <v>6.5366839644235189E-2</v>
      </c>
      <c r="AQ425" s="45">
        <v>8.4530654699414981E-2</v>
      </c>
      <c r="AR425" s="45">
        <v>0.104442491816475</v>
      </c>
      <c r="AS425" s="45">
        <v>0.12495669210647123</v>
      </c>
      <c r="AT425" s="45">
        <v>0.1459135743010373</v>
      </c>
      <c r="AU425" s="45">
        <v>0.1671894429398349</v>
      </c>
      <c r="AV425" s="45">
        <v>0.1886885056001093</v>
      </c>
      <c r="AW425" s="45">
        <v>0.21033660550988473</v>
      </c>
      <c r="AX425" s="45">
        <v>0.23207636179421667</v>
      </c>
      <c r="AY425" s="45">
        <v>0.25386340119225814</v>
      </c>
      <c r="AZ425" s="45">
        <v>0.27566343609786581</v>
      </c>
      <c r="BA425" s="45">
        <v>0.2974499988396519</v>
      </c>
      <c r="BB425" s="45">
        <v>0.31938357890843022</v>
      </c>
      <c r="BC425" s="45">
        <v>0.34136045598782017</v>
      </c>
      <c r="BD425" s="45">
        <v>0.36338984515089251</v>
      </c>
      <c r="BE425" s="45">
        <v>0.38546624364517557</v>
      </c>
      <c r="BF425" s="45">
        <v>0.40759258116372726</v>
      </c>
    </row>
    <row r="426" spans="1:58" ht="13.5" thickBot="1" x14ac:dyDescent="0.25">
      <c r="A426" s="6" t="s">
        <v>1350</v>
      </c>
      <c r="B426" s="6" t="s">
        <v>1350</v>
      </c>
      <c r="C426" s="6" t="s">
        <v>414</v>
      </c>
      <c r="D426" s="6" t="s">
        <v>1350</v>
      </c>
      <c r="E426" s="6">
        <v>1.2147460368953329</v>
      </c>
      <c r="F426" s="6" t="s">
        <v>7</v>
      </c>
      <c r="G426" s="21" t="s">
        <v>1178</v>
      </c>
      <c r="H426" s="21" t="s">
        <v>1172</v>
      </c>
      <c r="I426" s="21" t="s">
        <v>1160</v>
      </c>
      <c r="J426" s="21" t="s">
        <v>240</v>
      </c>
      <c r="K426" s="21" t="s">
        <v>240</v>
      </c>
      <c r="L426" s="21" t="s">
        <v>415</v>
      </c>
      <c r="M426" s="3">
        <v>0.40076738723930549</v>
      </c>
      <c r="N426" s="3">
        <v>1.2147460368953329</v>
      </c>
      <c r="O426" s="21" t="s">
        <v>1161</v>
      </c>
      <c r="P426" s="21">
        <v>0</v>
      </c>
      <c r="Q426" s="46">
        <v>2.928783159358499E-2</v>
      </c>
      <c r="R426" s="46">
        <v>2.7923516177631617E-2</v>
      </c>
      <c r="S426" s="46">
        <v>3.5609184738125479E-2</v>
      </c>
      <c r="T426" s="46">
        <v>3.9116701297533613E-2</v>
      </c>
      <c r="U426" s="46">
        <v>4.4805657878624006E-2</v>
      </c>
      <c r="V426" s="46">
        <v>5.0878918475063109E-2</v>
      </c>
      <c r="W426" s="46">
        <v>5.6694604630928333E-2</v>
      </c>
      <c r="X426" s="46">
        <v>6.5593567103493497E-2</v>
      </c>
      <c r="Y426" s="46">
        <v>7.3212851756834327E-2</v>
      </c>
      <c r="Z426" s="46">
        <v>7.051938941505273E-2</v>
      </c>
      <c r="AA426" s="46">
        <v>7.4971825968358496E-2</v>
      </c>
      <c r="AB426" s="46">
        <v>7.3456934564001722E-2</v>
      </c>
      <c r="AC426" s="46">
        <v>7.1849239976358004E-2</v>
      </c>
      <c r="AD426" s="46">
        <v>6.8431028745353895E-2</v>
      </c>
      <c r="AE426" s="46">
        <v>6.6698095208447397E-2</v>
      </c>
      <c r="AF426" s="46">
        <v>6.7165679077400217E-2</v>
      </c>
      <c r="AG426" s="46">
        <v>6.7416240612524325E-2</v>
      </c>
      <c r="AH426" s="46">
        <v>6.7666802147648475E-2</v>
      </c>
      <c r="AI426" s="46">
        <v>6.7917363682772583E-2</v>
      </c>
      <c r="AJ426" s="46">
        <v>6.8167925217896705E-2</v>
      </c>
      <c r="AK426" s="46">
        <v>1.1873833582676336</v>
      </c>
      <c r="AL426" s="45">
        <v>1.1873833582676334</v>
      </c>
      <c r="AM426" s="45">
        <v>2.928783159358499E-2</v>
      </c>
      <c r="AN426" s="45">
        <v>5.7211347771216607E-2</v>
      </c>
      <c r="AO426" s="45">
        <v>9.282053250934208E-2</v>
      </c>
      <c r="AP426" s="45">
        <v>0.13193723380687569</v>
      </c>
      <c r="AQ426" s="45">
        <v>0.1767428916854997</v>
      </c>
      <c r="AR426" s="45">
        <v>0.22762181016056282</v>
      </c>
      <c r="AS426" s="45">
        <v>0.28431641479149117</v>
      </c>
      <c r="AT426" s="45">
        <v>0.34990998189498468</v>
      </c>
      <c r="AU426" s="45">
        <v>0.42312283365181902</v>
      </c>
      <c r="AV426" s="45">
        <v>0.49364222306687178</v>
      </c>
      <c r="AW426" s="45">
        <v>0.56861404903523027</v>
      </c>
      <c r="AX426" s="45">
        <v>0.64207098359923198</v>
      </c>
      <c r="AY426" s="45">
        <v>0.71392022357558993</v>
      </c>
      <c r="AZ426" s="45">
        <v>0.78235125232094382</v>
      </c>
      <c r="BA426" s="45">
        <v>0.84904934752939121</v>
      </c>
      <c r="BB426" s="45">
        <v>0.91621502660679144</v>
      </c>
      <c r="BC426" s="45">
        <v>0.98363126721931571</v>
      </c>
      <c r="BD426" s="45">
        <v>1.0512980693669642</v>
      </c>
      <c r="BE426" s="45">
        <v>1.1192154330497368</v>
      </c>
      <c r="BF426" s="45">
        <v>1.1873833582676334</v>
      </c>
    </row>
    <row r="427" spans="1:58" ht="13.5" thickBot="1" x14ac:dyDescent="0.25">
      <c r="A427" s="6" t="s">
        <v>1350</v>
      </c>
      <c r="B427" s="6" t="s">
        <v>1350</v>
      </c>
      <c r="C427" s="6" t="s">
        <v>414</v>
      </c>
      <c r="D427" s="6" t="s">
        <v>1350</v>
      </c>
      <c r="E427" s="6">
        <v>-8.739647383307565</v>
      </c>
      <c r="F427" s="6" t="s">
        <v>7</v>
      </c>
      <c r="G427" s="21" t="s">
        <v>1178</v>
      </c>
      <c r="H427" s="21" t="s">
        <v>1172</v>
      </c>
      <c r="I427" s="21" t="s">
        <v>1160</v>
      </c>
      <c r="J427" s="21" t="s">
        <v>240</v>
      </c>
      <c r="K427" s="21" t="s">
        <v>240</v>
      </c>
      <c r="L427" s="21" t="s">
        <v>416</v>
      </c>
      <c r="M427" s="3">
        <v>-4.6494858836030044</v>
      </c>
      <c r="N427" s="3">
        <v>-8.739647383307565</v>
      </c>
      <c r="O427" s="21" t="s">
        <v>1161</v>
      </c>
      <c r="P427" s="21">
        <v>0</v>
      </c>
      <c r="Q427" s="46">
        <v>1.2819344908948576E-2</v>
      </c>
      <c r="R427" s="46">
        <v>1.2222181208870041E-2</v>
      </c>
      <c r="S427" s="46">
        <v>1.5586214350689031E-2</v>
      </c>
      <c r="T427" s="46">
        <v>1.7121461656561626E-2</v>
      </c>
      <c r="U427" s="46">
        <v>1.9611529804898158E-2</v>
      </c>
      <c r="V427" s="46">
        <v>2.2269808621440269E-2</v>
      </c>
      <c r="W427" s="46">
        <v>2.4815346568693535E-2</v>
      </c>
      <c r="X427" s="46">
        <v>2.8710440983692482E-2</v>
      </c>
      <c r="Y427" s="46">
        <v>3.204541775104143E-2</v>
      </c>
      <c r="Z427" s="46">
        <v>3.0866483672284787E-2</v>
      </c>
      <c r="AA427" s="46">
        <v>3.2815324428202647E-2</v>
      </c>
      <c r="AB427" s="46">
        <v>3.2152253304278802E-2</v>
      </c>
      <c r="AC427" s="46">
        <v>3.1448562033677213E-2</v>
      </c>
      <c r="AD427" s="46">
        <v>2.9952403856112402E-2</v>
      </c>
      <c r="AE427" s="46">
        <v>2.9193895236486422E-2</v>
      </c>
      <c r="AF427" s="46">
        <v>2.9398557670125901E-2</v>
      </c>
      <c r="AG427" s="46">
        <v>2.950822897608819E-2</v>
      </c>
      <c r="AH427" s="46">
        <v>2.9617900282050465E-2</v>
      </c>
      <c r="AI427" s="46">
        <v>2.9727571588012761E-2</v>
      </c>
      <c r="AJ427" s="46">
        <v>2.9837242893975029E-2</v>
      </c>
      <c r="AK427" s="46">
        <v>0.51972016979612967</v>
      </c>
      <c r="AL427" s="45">
        <v>0.51972016979612978</v>
      </c>
      <c r="AM427" s="45">
        <v>1.2819344908948576E-2</v>
      </c>
      <c r="AN427" s="45">
        <v>2.5041526117818617E-2</v>
      </c>
      <c r="AO427" s="45">
        <v>4.0627740468507645E-2</v>
      </c>
      <c r="AP427" s="45">
        <v>5.7749202125069274E-2</v>
      </c>
      <c r="AQ427" s="45">
        <v>7.7360731929967425E-2</v>
      </c>
      <c r="AR427" s="45">
        <v>9.9630540551407687E-2</v>
      </c>
      <c r="AS427" s="45">
        <v>0.12444588712010123</v>
      </c>
      <c r="AT427" s="45">
        <v>0.1531563281037937</v>
      </c>
      <c r="AU427" s="45">
        <v>0.18520174585483512</v>
      </c>
      <c r="AV427" s="45">
        <v>0.2160682295271199</v>
      </c>
      <c r="AW427" s="45">
        <v>0.24888355395532255</v>
      </c>
      <c r="AX427" s="45">
        <v>0.28103580725960137</v>
      </c>
      <c r="AY427" s="45">
        <v>0.31248436929327861</v>
      </c>
      <c r="AZ427" s="45">
        <v>0.34243677314939103</v>
      </c>
      <c r="BA427" s="45">
        <v>0.37163066838587744</v>
      </c>
      <c r="BB427" s="45">
        <v>0.40102922605600333</v>
      </c>
      <c r="BC427" s="45">
        <v>0.43053745503209151</v>
      </c>
      <c r="BD427" s="45">
        <v>0.46015535531414198</v>
      </c>
      <c r="BE427" s="45">
        <v>0.48988292690215474</v>
      </c>
      <c r="BF427" s="45">
        <v>0.51972016979612978</v>
      </c>
    </row>
    <row r="428" spans="1:58" ht="13.5" thickBot="1" x14ac:dyDescent="0.25">
      <c r="A428" s="6" t="s">
        <v>1350</v>
      </c>
      <c r="B428" s="6" t="s">
        <v>1350</v>
      </c>
      <c r="C428" s="6" t="s">
        <v>414</v>
      </c>
      <c r="D428" s="6" t="s">
        <v>1350</v>
      </c>
      <c r="E428" s="6">
        <v>-8.94722527873666</v>
      </c>
      <c r="F428" s="6" t="s">
        <v>7</v>
      </c>
      <c r="G428" s="21" t="s">
        <v>1178</v>
      </c>
      <c r="H428" s="21" t="s">
        <v>1172</v>
      </c>
      <c r="I428" s="21" t="s">
        <v>1160</v>
      </c>
      <c r="J428" s="21" t="s">
        <v>240</v>
      </c>
      <c r="K428" s="21" t="s">
        <v>240</v>
      </c>
      <c r="L428" s="21" t="s">
        <v>1257</v>
      </c>
      <c r="M428" s="3">
        <v>-4.6130166668327286</v>
      </c>
      <c r="N428" s="3">
        <v>-8.94722527873666</v>
      </c>
      <c r="O428" s="21" t="s">
        <v>1161</v>
      </c>
      <c r="P428" s="21">
        <v>0</v>
      </c>
      <c r="Q428" s="46">
        <v>1.2848863565743418E-2</v>
      </c>
      <c r="R428" s="46">
        <v>1.225032479771577E-2</v>
      </c>
      <c r="S428" s="46">
        <v>1.5622104180896166E-2</v>
      </c>
      <c r="T428" s="46">
        <v>1.7160886647000353E-2</v>
      </c>
      <c r="U428" s="46">
        <v>1.9656688588099984E-2</v>
      </c>
      <c r="V428" s="46">
        <v>2.2321088530222834E-2</v>
      </c>
      <c r="W428" s="46">
        <v>2.4872487998603494E-2</v>
      </c>
      <c r="X428" s="46">
        <v>2.877655151116839E-2</v>
      </c>
      <c r="Y428" s="46">
        <v>3.2119207612782343E-2</v>
      </c>
      <c r="Z428" s="46">
        <v>3.0937558843789834E-2</v>
      </c>
      <c r="AA428" s="46">
        <v>3.2890887127099325E-2</v>
      </c>
      <c r="AB428" s="46">
        <v>3.2226289172508492E-2</v>
      </c>
      <c r="AC428" s="46">
        <v>3.1520977536650015E-2</v>
      </c>
      <c r="AD428" s="46">
        <v>3.0021374208021097E-2</v>
      </c>
      <c r="AE428" s="46">
        <v>2.9261118997147451E-2</v>
      </c>
      <c r="AF428" s="46">
        <v>2.9466252699808904E-2</v>
      </c>
      <c r="AG428" s="46">
        <v>2.9576176542048499E-2</v>
      </c>
      <c r="AH428" s="46">
        <v>2.9686100384288094E-2</v>
      </c>
      <c r="AI428" s="46">
        <v>2.9796024226527704E-2</v>
      </c>
      <c r="AJ428" s="46">
        <v>2.9905948068767299E-2</v>
      </c>
      <c r="AK428" s="46">
        <v>0.52091691123888939</v>
      </c>
      <c r="AL428" s="45">
        <v>0.52091691123888939</v>
      </c>
      <c r="AM428" s="45">
        <v>1.2848863565743418E-2</v>
      </c>
      <c r="AN428" s="45">
        <v>2.5099188363459188E-2</v>
      </c>
      <c r="AO428" s="45">
        <v>4.0721292544355352E-2</v>
      </c>
      <c r="AP428" s="45">
        <v>5.7882179191355701E-2</v>
      </c>
      <c r="AQ428" s="45">
        <v>7.7538867779455678E-2</v>
      </c>
      <c r="AR428" s="45">
        <v>9.9859956309678505E-2</v>
      </c>
      <c r="AS428" s="45">
        <v>0.124732444308282</v>
      </c>
      <c r="AT428" s="45">
        <v>0.15350899581945038</v>
      </c>
      <c r="AU428" s="45">
        <v>0.18562820343223271</v>
      </c>
      <c r="AV428" s="45">
        <v>0.21656576227602253</v>
      </c>
      <c r="AW428" s="45">
        <v>0.24945664940312184</v>
      </c>
      <c r="AX428" s="45">
        <v>0.28168293857563032</v>
      </c>
      <c r="AY428" s="45">
        <v>0.31320391611228032</v>
      </c>
      <c r="AZ428" s="45">
        <v>0.34322529032030141</v>
      </c>
      <c r="BA428" s="45">
        <v>0.37248640931744886</v>
      </c>
      <c r="BB428" s="45">
        <v>0.40195266201725777</v>
      </c>
      <c r="BC428" s="45">
        <v>0.43152883855930624</v>
      </c>
      <c r="BD428" s="45">
        <v>0.46121493894359433</v>
      </c>
      <c r="BE428" s="45">
        <v>0.49101096317012205</v>
      </c>
      <c r="BF428" s="45">
        <v>0.52091691123888939</v>
      </c>
    </row>
    <row r="429" spans="1:58" ht="13.5" thickBot="1" x14ac:dyDescent="0.25">
      <c r="A429" s="6" t="s">
        <v>1350</v>
      </c>
      <c r="B429" s="6" t="s">
        <v>1350</v>
      </c>
      <c r="C429" s="6" t="s">
        <v>414</v>
      </c>
      <c r="D429" s="6" t="s">
        <v>1350</v>
      </c>
      <c r="E429" s="6">
        <v>-39.263552859597326</v>
      </c>
      <c r="F429" s="6" t="s">
        <v>7</v>
      </c>
      <c r="G429" s="21" t="s">
        <v>1178</v>
      </c>
      <c r="H429" s="21" t="s">
        <v>1172</v>
      </c>
      <c r="I429" s="21" t="s">
        <v>1160</v>
      </c>
      <c r="J429" s="21" t="s">
        <v>240</v>
      </c>
      <c r="K429" s="21" t="s">
        <v>240</v>
      </c>
      <c r="L429" s="21" t="s">
        <v>418</v>
      </c>
      <c r="M429" s="3">
        <v>-1.7509340822679484</v>
      </c>
      <c r="N429" s="3">
        <v>-39.263552859597326</v>
      </c>
      <c r="O429" s="21" t="s">
        <v>1161</v>
      </c>
      <c r="P429" s="21">
        <v>0</v>
      </c>
      <c r="Q429" s="46">
        <v>3.2932922812795257E-4</v>
      </c>
      <c r="R429" s="46">
        <v>3.1398808068167279E-4</v>
      </c>
      <c r="S429" s="46">
        <v>4.0041015964599979E-4</v>
      </c>
      <c r="T429" s="46">
        <v>4.3985069376218571E-4</v>
      </c>
      <c r="U429" s="46">
        <v>5.0382059449441668E-4</v>
      </c>
      <c r="V429" s="46">
        <v>5.7211183067057978E-4</v>
      </c>
      <c r="W429" s="46">
        <v>6.3750675165083503E-4</v>
      </c>
      <c r="X429" s="46">
        <v>7.3757180538705698E-4</v>
      </c>
      <c r="Y429" s="46">
        <v>8.232474255077866E-4</v>
      </c>
      <c r="Z429" s="46">
        <v>7.9296058535110732E-4</v>
      </c>
      <c r="AA429" s="46">
        <v>8.4302634350406143E-4</v>
      </c>
      <c r="AB429" s="46">
        <v>8.2599203301575083E-4</v>
      </c>
      <c r="AC429" s="46">
        <v>8.0791419014362173E-4</v>
      </c>
      <c r="AD429" s="46">
        <v>7.6947785651858692E-4</v>
      </c>
      <c r="AE429" s="46">
        <v>7.4999175484926879E-4</v>
      </c>
      <c r="AF429" s="46">
        <v>7.5524953687916259E-4</v>
      </c>
      <c r="AG429" s="46">
        <v>7.5806699493157317E-4</v>
      </c>
      <c r="AH429" s="46">
        <v>7.6088445298398331E-4</v>
      </c>
      <c r="AI429" s="46">
        <v>7.6370191103639355E-4</v>
      </c>
      <c r="AJ429" s="46">
        <v>7.6651936908880402E-4</v>
      </c>
      <c r="AK429" s="46">
        <v>1.3351621598230799E-2</v>
      </c>
      <c r="AL429" s="45">
        <v>1.3351621598230799E-2</v>
      </c>
      <c r="AM429" s="45">
        <v>3.2932922812795257E-4</v>
      </c>
      <c r="AN429" s="45">
        <v>6.4331730880962535E-4</v>
      </c>
      <c r="AO429" s="45">
        <v>1.0437274684556251E-3</v>
      </c>
      <c r="AP429" s="45">
        <v>1.483578162217811E-3</v>
      </c>
      <c r="AQ429" s="45">
        <v>1.9873987567122276E-3</v>
      </c>
      <c r="AR429" s="45">
        <v>2.5595105873828074E-3</v>
      </c>
      <c r="AS429" s="45">
        <v>3.1970173390336422E-3</v>
      </c>
      <c r="AT429" s="45">
        <v>3.934589144420699E-3</v>
      </c>
      <c r="AU429" s="45">
        <v>4.757836569928486E-3</v>
      </c>
      <c r="AV429" s="45">
        <v>5.5507971552795935E-3</v>
      </c>
      <c r="AW429" s="45">
        <v>6.3938234987836549E-3</v>
      </c>
      <c r="AX429" s="45">
        <v>7.2198155317994058E-3</v>
      </c>
      <c r="AY429" s="45">
        <v>8.027729721943027E-3</v>
      </c>
      <c r="AZ429" s="45">
        <v>8.7972075784616133E-3</v>
      </c>
      <c r="BA429" s="45">
        <v>9.5471993333108816E-3</v>
      </c>
      <c r="BB429" s="45">
        <v>1.0302448870190044E-2</v>
      </c>
      <c r="BC429" s="45">
        <v>1.1060515865121617E-2</v>
      </c>
      <c r="BD429" s="45">
        <v>1.18214003181056E-2</v>
      </c>
      <c r="BE429" s="45">
        <v>1.2585102229141994E-2</v>
      </c>
      <c r="BF429" s="45">
        <v>1.3351621598230799E-2</v>
      </c>
    </row>
    <row r="430" spans="1:58" ht="13.5" thickBot="1" x14ac:dyDescent="0.25">
      <c r="A430" s="6" t="s">
        <v>1350</v>
      </c>
      <c r="B430" s="6" t="s">
        <v>1350</v>
      </c>
      <c r="C430" s="6" t="s">
        <v>414</v>
      </c>
      <c r="D430" s="6" t="s">
        <v>1350</v>
      </c>
      <c r="E430" s="6">
        <v>-6.2696921726338637</v>
      </c>
      <c r="F430" s="6" t="s">
        <v>7</v>
      </c>
      <c r="G430" s="21" t="s">
        <v>1178</v>
      </c>
      <c r="H430" s="21" t="s">
        <v>1172</v>
      </c>
      <c r="I430" s="21" t="s">
        <v>1160</v>
      </c>
      <c r="J430" s="21" t="s">
        <v>240</v>
      </c>
      <c r="K430" s="21" t="s">
        <v>240</v>
      </c>
      <c r="L430" s="21" t="s">
        <v>1258</v>
      </c>
      <c r="M430" s="3">
        <v>-3.8043102653381338</v>
      </c>
      <c r="N430" s="3">
        <v>-6.2696921726338637</v>
      </c>
      <c r="O430" s="21" t="s">
        <v>1161</v>
      </c>
      <c r="P430" s="21">
        <v>0</v>
      </c>
      <c r="Q430" s="46">
        <v>5.5439407128278391E-3</v>
      </c>
      <c r="R430" s="46">
        <v>5.2856872550573657E-3</v>
      </c>
      <c r="S430" s="46">
        <v>6.7405198090370721E-3</v>
      </c>
      <c r="T430" s="46">
        <v>7.4044632557373011E-3</v>
      </c>
      <c r="U430" s="46">
        <v>8.4813349900832811E-3</v>
      </c>
      <c r="V430" s="46">
        <v>9.6309522491358959E-3</v>
      </c>
      <c r="W430" s="46">
        <v>1.073181282836678E-2</v>
      </c>
      <c r="X430" s="46">
        <v>1.2416311736930133E-2</v>
      </c>
      <c r="Y430" s="46">
        <v>1.3858578374434721E-2</v>
      </c>
      <c r="Z430" s="46">
        <v>1.3348728558911253E-2</v>
      </c>
      <c r="AA430" s="46">
        <v>1.4191537429901939E-2</v>
      </c>
      <c r="AB430" s="46">
        <v>1.390478120128562E-2</v>
      </c>
      <c r="AC430" s="46">
        <v>1.3600458108954556E-2</v>
      </c>
      <c r="AD430" s="46">
        <v>1.2953419411396638E-2</v>
      </c>
      <c r="AE430" s="46">
        <v>1.2625389637079544E-2</v>
      </c>
      <c r="AF430" s="46">
        <v>1.2713899339119651E-2</v>
      </c>
      <c r="AG430" s="46">
        <v>1.2761328534797889E-2</v>
      </c>
      <c r="AH430" s="46">
        <v>1.2808757730476121E-2</v>
      </c>
      <c r="AI430" s="46">
        <v>1.2856186926154357E-2</v>
      </c>
      <c r="AJ430" s="46">
        <v>1.2903616121832589E-2</v>
      </c>
      <c r="AK430" s="46">
        <v>0.22476170421152056</v>
      </c>
      <c r="AL430" s="45">
        <v>0.22476170421152053</v>
      </c>
      <c r="AM430" s="45">
        <v>5.5439407128278391E-3</v>
      </c>
      <c r="AN430" s="45">
        <v>1.0829627967885204E-2</v>
      </c>
      <c r="AO430" s="45">
        <v>1.7570147776922278E-2</v>
      </c>
      <c r="AP430" s="45">
        <v>2.4974611032659577E-2</v>
      </c>
      <c r="AQ430" s="45">
        <v>3.3455946022742857E-2</v>
      </c>
      <c r="AR430" s="45">
        <v>4.3086898271878754E-2</v>
      </c>
      <c r="AS430" s="45">
        <v>5.3818711100245532E-2</v>
      </c>
      <c r="AT430" s="45">
        <v>6.6235022837175667E-2</v>
      </c>
      <c r="AU430" s="45">
        <v>8.0093601211610382E-2</v>
      </c>
      <c r="AV430" s="45">
        <v>9.3442329770521637E-2</v>
      </c>
      <c r="AW430" s="45">
        <v>0.10763386720042357</v>
      </c>
      <c r="AX430" s="45">
        <v>0.12153864840170919</v>
      </c>
      <c r="AY430" s="45">
        <v>0.13513910651066374</v>
      </c>
      <c r="AZ430" s="45">
        <v>0.14809252592206038</v>
      </c>
      <c r="BA430" s="45">
        <v>0.16071791555913992</v>
      </c>
      <c r="BB430" s="45">
        <v>0.17343181489825957</v>
      </c>
      <c r="BC430" s="45">
        <v>0.18619314343305746</v>
      </c>
      <c r="BD430" s="45">
        <v>0.19900190116353358</v>
      </c>
      <c r="BE430" s="45">
        <v>0.21185808808968795</v>
      </c>
      <c r="BF430" s="45">
        <v>0.22476170421152053</v>
      </c>
    </row>
    <row r="431" spans="1:58" ht="13.5" thickBot="1" x14ac:dyDescent="0.25">
      <c r="A431" s="6" t="s">
        <v>1350</v>
      </c>
      <c r="B431" s="6" t="s">
        <v>1350</v>
      </c>
      <c r="C431" s="6" t="s">
        <v>414</v>
      </c>
      <c r="D431" s="6" t="s">
        <v>1350</v>
      </c>
      <c r="E431" s="6">
        <v>-10.080782713782549</v>
      </c>
      <c r="F431" s="6" t="s">
        <v>7</v>
      </c>
      <c r="G431" s="21" t="s">
        <v>1178</v>
      </c>
      <c r="H431" s="21" t="s">
        <v>1172</v>
      </c>
      <c r="I431" s="21" t="s">
        <v>1160</v>
      </c>
      <c r="J431" s="21" t="s">
        <v>240</v>
      </c>
      <c r="K431" s="21" t="s">
        <v>240</v>
      </c>
      <c r="L431" s="21" t="s">
        <v>420</v>
      </c>
      <c r="M431" s="3">
        <v>-0.13797790612663485</v>
      </c>
      <c r="N431" s="3">
        <v>-10.080782713782549</v>
      </c>
      <c r="O431" s="21" t="s">
        <v>1161</v>
      </c>
      <c r="P431" s="21">
        <v>0</v>
      </c>
      <c r="Q431" s="46">
        <v>4.4365925502008903E-4</v>
      </c>
      <c r="R431" s="46">
        <v>4.229922705381486E-4</v>
      </c>
      <c r="S431" s="46">
        <v>5.3941666259272746E-4</v>
      </c>
      <c r="T431" s="46">
        <v>5.9254938355724201E-4</v>
      </c>
      <c r="U431" s="46">
        <v>6.7872709290876061E-4</v>
      </c>
      <c r="V431" s="46">
        <v>7.7072633372484117E-4</v>
      </c>
      <c r="W431" s="46">
        <v>8.588237737520146E-4</v>
      </c>
      <c r="X431" s="46">
        <v>9.9362743951383046E-4</v>
      </c>
      <c r="Y431" s="46">
        <v>1.1090462318640163E-3</v>
      </c>
      <c r="Z431" s="46">
        <v>1.0682450038126629E-3</v>
      </c>
      <c r="AA431" s="46">
        <v>1.1356916045605491E-3</v>
      </c>
      <c r="AB431" s="46">
        <v>1.1127436580816274E-3</v>
      </c>
      <c r="AC431" s="46">
        <v>1.0883899062248293E-3</v>
      </c>
      <c r="AD431" s="46">
        <v>1.0366100042746712E-3</v>
      </c>
      <c r="AE431" s="46">
        <v>1.0103591021030107E-3</v>
      </c>
      <c r="AF431" s="46">
        <v>1.0174421772120759E-3</v>
      </c>
      <c r="AG431" s="46">
        <v>1.0212377447895071E-3</v>
      </c>
      <c r="AH431" s="46">
        <v>1.0250333123669373E-3</v>
      </c>
      <c r="AI431" s="46">
        <v>1.0288288799443683E-3</v>
      </c>
      <c r="AJ431" s="46">
        <v>1.0326244475217987E-3</v>
      </c>
      <c r="AK431" s="46">
        <v>1.798677428436371E-2</v>
      </c>
      <c r="AL431" s="45">
        <v>1.798677428436371E-2</v>
      </c>
      <c r="AM431" s="45">
        <v>4.4365925502008903E-4</v>
      </c>
      <c r="AN431" s="45">
        <v>8.6665152555823763E-4</v>
      </c>
      <c r="AO431" s="45">
        <v>1.4060681881509652E-3</v>
      </c>
      <c r="AP431" s="45">
        <v>1.9986175717082071E-3</v>
      </c>
      <c r="AQ431" s="45">
        <v>2.6773446646169677E-3</v>
      </c>
      <c r="AR431" s="45">
        <v>3.4480709983418087E-3</v>
      </c>
      <c r="AS431" s="45">
        <v>4.3068947720938233E-3</v>
      </c>
      <c r="AT431" s="45">
        <v>5.3005222116076535E-3</v>
      </c>
      <c r="AU431" s="45">
        <v>6.40956844347167E-3</v>
      </c>
      <c r="AV431" s="45">
        <v>7.4778134472843327E-3</v>
      </c>
      <c r="AW431" s="45">
        <v>8.6135050518448813E-3</v>
      </c>
      <c r="AX431" s="45">
        <v>9.726248709926508E-3</v>
      </c>
      <c r="AY431" s="45">
        <v>1.0814638616151338E-2</v>
      </c>
      <c r="AZ431" s="45">
        <v>1.1851248620426009E-2</v>
      </c>
      <c r="BA431" s="45">
        <v>1.286160772252902E-2</v>
      </c>
      <c r="BB431" s="45">
        <v>1.3879049899741095E-2</v>
      </c>
      <c r="BC431" s="45">
        <v>1.4900287644530602E-2</v>
      </c>
      <c r="BD431" s="45">
        <v>1.592532095689754E-2</v>
      </c>
      <c r="BE431" s="45">
        <v>1.695414983684191E-2</v>
      </c>
      <c r="BF431" s="45">
        <v>1.798677428436371E-2</v>
      </c>
    </row>
    <row r="432" spans="1:58" ht="13.5" thickBot="1" x14ac:dyDescent="0.25">
      <c r="A432" s="6" t="s">
        <v>1350</v>
      </c>
      <c r="B432" s="6" t="s">
        <v>1350</v>
      </c>
      <c r="C432" s="6" t="s">
        <v>414</v>
      </c>
      <c r="D432" s="6" t="s">
        <v>1350</v>
      </c>
      <c r="E432" s="6">
        <v>0.32010166392175449</v>
      </c>
      <c r="F432" s="6" t="s">
        <v>7</v>
      </c>
      <c r="G432" s="21" t="s">
        <v>1178</v>
      </c>
      <c r="H432" s="21" t="s">
        <v>1172</v>
      </c>
      <c r="I432" s="21" t="s">
        <v>1160</v>
      </c>
      <c r="J432" s="21" t="s">
        <v>240</v>
      </c>
      <c r="K432" s="21" t="s">
        <v>240</v>
      </c>
      <c r="L432" s="21" t="s">
        <v>421</v>
      </c>
      <c r="M432" s="3">
        <v>7.3999194225947168E-2</v>
      </c>
      <c r="N432" s="3">
        <v>0.32010166392175449</v>
      </c>
      <c r="O432" s="21" t="s">
        <v>1161</v>
      </c>
      <c r="P432" s="21">
        <v>0</v>
      </c>
      <c r="Q432" s="46">
        <v>1.1254821838266619E-2</v>
      </c>
      <c r="R432" s="46">
        <v>1.0730538335451095E-2</v>
      </c>
      <c r="S432" s="46">
        <v>1.3684011694512345E-2</v>
      </c>
      <c r="T432" s="46">
        <v>1.5031891405059268E-2</v>
      </c>
      <c r="U432" s="46">
        <v>1.72180618820785E-2</v>
      </c>
      <c r="V432" s="46">
        <v>1.9551913938413691E-2</v>
      </c>
      <c r="W432" s="46">
        <v>2.178678446279466E-2</v>
      </c>
      <c r="X432" s="46">
        <v>2.5206506296898589E-2</v>
      </c>
      <c r="Y432" s="46">
        <v>2.8134469435254415E-2</v>
      </c>
      <c r="Z432" s="46">
        <v>2.7099417089778897E-2</v>
      </c>
      <c r="AA432" s="46">
        <v>2.8810413685532967E-2</v>
      </c>
      <c r="AB432" s="46">
        <v>2.8228266359061331E-2</v>
      </c>
      <c r="AC432" s="46">
        <v>2.7610456327736271E-2</v>
      </c>
      <c r="AD432" s="46">
        <v>2.6296895155152239E-2</v>
      </c>
      <c r="AE432" s="46">
        <v>2.5630957898817027E-2</v>
      </c>
      <c r="AF432" s="46">
        <v>2.5810642527318638E-2</v>
      </c>
      <c r="AG432" s="46">
        <v>2.5906929117479258E-2</v>
      </c>
      <c r="AH432" s="46">
        <v>2.6003215707639873E-2</v>
      </c>
      <c r="AI432" s="46">
        <v>2.6099502297800486E-2</v>
      </c>
      <c r="AJ432" s="46">
        <v>2.6195788887961105E-2</v>
      </c>
      <c r="AK432" s="46">
        <v>0.45629148434300731</v>
      </c>
      <c r="AL432" s="45">
        <v>0.45629148434300726</v>
      </c>
      <c r="AM432" s="45">
        <v>1.1254821838266619E-2</v>
      </c>
      <c r="AN432" s="45">
        <v>2.1985360173717716E-2</v>
      </c>
      <c r="AO432" s="45">
        <v>3.5669371868230063E-2</v>
      </c>
      <c r="AP432" s="45">
        <v>5.0701263273289332E-2</v>
      </c>
      <c r="AQ432" s="45">
        <v>6.7919325155367832E-2</v>
      </c>
      <c r="AR432" s="45">
        <v>8.7471239093781517E-2</v>
      </c>
      <c r="AS432" s="45">
        <v>0.10925802355657618</v>
      </c>
      <c r="AT432" s="45">
        <v>0.13446452985347476</v>
      </c>
      <c r="AU432" s="45">
        <v>0.16259899928872917</v>
      </c>
      <c r="AV432" s="45">
        <v>0.18969841637850807</v>
      </c>
      <c r="AW432" s="45">
        <v>0.21850883006404104</v>
      </c>
      <c r="AX432" s="45">
        <v>0.24673709642310238</v>
      </c>
      <c r="AY432" s="45">
        <v>0.27434755275083866</v>
      </c>
      <c r="AZ432" s="45">
        <v>0.30064444790599087</v>
      </c>
      <c r="BA432" s="45">
        <v>0.32627540580480791</v>
      </c>
      <c r="BB432" s="45">
        <v>0.35208604833212653</v>
      </c>
      <c r="BC432" s="45">
        <v>0.3779929774496058</v>
      </c>
      <c r="BD432" s="45">
        <v>0.40399619315724566</v>
      </c>
      <c r="BE432" s="45">
        <v>0.43009569545504617</v>
      </c>
      <c r="BF432" s="45">
        <v>0.45629148434300726</v>
      </c>
    </row>
    <row r="433" spans="1:58" ht="13.5" thickBot="1" x14ac:dyDescent="0.25">
      <c r="A433" s="6" t="s">
        <v>1141</v>
      </c>
      <c r="B433" s="6" t="s">
        <v>1350</v>
      </c>
      <c r="C433" s="6" t="s">
        <v>414</v>
      </c>
      <c r="D433" s="6" t="s">
        <v>1141</v>
      </c>
      <c r="E433" s="6">
        <v>5.2411765653099422</v>
      </c>
      <c r="F433" s="6" t="s">
        <v>7</v>
      </c>
      <c r="G433" s="21" t="s">
        <v>1178</v>
      </c>
      <c r="H433" s="21" t="s">
        <v>1172</v>
      </c>
      <c r="I433" s="21" t="s">
        <v>1160</v>
      </c>
      <c r="J433" s="21" t="s">
        <v>240</v>
      </c>
      <c r="K433" s="21" t="s">
        <v>240</v>
      </c>
      <c r="L433" s="21" t="s">
        <v>422</v>
      </c>
      <c r="M433" s="3">
        <v>2.6051803940387086</v>
      </c>
      <c r="N433" s="3">
        <v>5.2411765653099422</v>
      </c>
      <c r="O433" s="21" t="s">
        <v>1161</v>
      </c>
      <c r="P433" s="21">
        <v>0</v>
      </c>
      <c r="Q433" s="46">
        <v>1.3688590598039808E-3</v>
      </c>
      <c r="R433" s="46">
        <v>1.3050934815435856E-3</v>
      </c>
      <c r="S433" s="46">
        <v>1.6643074098969233E-3</v>
      </c>
      <c r="T433" s="46">
        <v>1.8282422442125483E-3</v>
      </c>
      <c r="U433" s="46">
        <v>2.094133549001489E-3</v>
      </c>
      <c r="V433" s="46">
        <v>2.3779865124215296E-3</v>
      </c>
      <c r="W433" s="46">
        <v>2.6498009230580752E-3</v>
      </c>
      <c r="X433" s="46">
        <v>3.0657219640031E-3</v>
      </c>
      <c r="Y433" s="46">
        <v>3.4218332313608198E-3</v>
      </c>
      <c r="Z433" s="46">
        <v>3.2959457849990972E-3</v>
      </c>
      <c r="AA433" s="46">
        <v>3.5040444315212935E-3</v>
      </c>
      <c r="AB433" s="46">
        <v>3.4332412101613628E-3</v>
      </c>
      <c r="AC433" s="46">
        <v>3.3581005397207431E-3</v>
      </c>
      <c r="AD433" s="46">
        <v>3.1983396712203741E-3</v>
      </c>
      <c r="AE433" s="46">
        <v>3.1173455640106009E-3</v>
      </c>
      <c r="AF433" s="46">
        <v>3.1391995689132525E-3</v>
      </c>
      <c r="AG433" s="46">
        <v>3.1509103514714321E-3</v>
      </c>
      <c r="AH433" s="46">
        <v>3.1626211340296121E-3</v>
      </c>
      <c r="AI433" s="46">
        <v>3.1743319165877908E-3</v>
      </c>
      <c r="AJ433" s="46">
        <v>3.1860426991459708E-3</v>
      </c>
      <c r="AK433" s="46">
        <v>5.5496101247083582E-2</v>
      </c>
      <c r="AL433" s="45">
        <v>5.5496101247083589E-2</v>
      </c>
      <c r="AM433" s="45">
        <v>1.3688590598039808E-3</v>
      </c>
      <c r="AN433" s="45">
        <v>2.6739525413475664E-3</v>
      </c>
      <c r="AO433" s="45">
        <v>4.33825995124449E-3</v>
      </c>
      <c r="AP433" s="45">
        <v>6.1665021954570385E-3</v>
      </c>
      <c r="AQ433" s="45">
        <v>8.2606357444585284E-3</v>
      </c>
      <c r="AR433" s="45">
        <v>1.0638622256880058E-2</v>
      </c>
      <c r="AS433" s="45">
        <v>1.3288423179938133E-2</v>
      </c>
      <c r="AT433" s="45">
        <v>1.6354145143941234E-2</v>
      </c>
      <c r="AU433" s="45">
        <v>1.9775978375302053E-2</v>
      </c>
      <c r="AV433" s="45">
        <v>2.3071924160301151E-2</v>
      </c>
      <c r="AW433" s="45">
        <v>2.6575968591822444E-2</v>
      </c>
      <c r="AX433" s="45">
        <v>3.0009209801983808E-2</v>
      </c>
      <c r="AY433" s="45">
        <v>3.3367310341704551E-2</v>
      </c>
      <c r="AZ433" s="45">
        <v>3.6565650012924923E-2</v>
      </c>
      <c r="BA433" s="45">
        <v>3.9682995576935526E-2</v>
      </c>
      <c r="BB433" s="45">
        <v>4.2822195145848778E-2</v>
      </c>
      <c r="BC433" s="45">
        <v>4.5973105497320213E-2</v>
      </c>
      <c r="BD433" s="45">
        <v>4.9135726631349824E-2</v>
      </c>
      <c r="BE433" s="45">
        <v>5.2310058547937618E-2</v>
      </c>
      <c r="BF433" s="45">
        <v>5.5496101247083589E-2</v>
      </c>
    </row>
    <row r="434" spans="1:58" ht="13.5" thickBot="1" x14ac:dyDescent="0.25">
      <c r="A434" s="6" t="s">
        <v>1137</v>
      </c>
      <c r="B434" s="6" t="s">
        <v>1141</v>
      </c>
      <c r="C434" s="6" t="s">
        <v>414</v>
      </c>
      <c r="D434" s="6" t="s">
        <v>1137</v>
      </c>
      <c r="E434" s="6">
        <v>15.36245010803222</v>
      </c>
      <c r="F434" s="6" t="s">
        <v>7</v>
      </c>
      <c r="G434" s="21" t="s">
        <v>1178</v>
      </c>
      <c r="H434" s="21" t="s">
        <v>1174</v>
      </c>
      <c r="I434" s="21" t="s">
        <v>1160</v>
      </c>
      <c r="J434" s="21" t="s">
        <v>240</v>
      </c>
      <c r="K434" s="21" t="s">
        <v>1259</v>
      </c>
      <c r="L434" s="21" t="s">
        <v>423</v>
      </c>
      <c r="M434" s="3">
        <v>9.6551549891883557</v>
      </c>
      <c r="N434" s="3">
        <v>15.36245010803222</v>
      </c>
      <c r="O434" s="21" t="s">
        <v>1161</v>
      </c>
      <c r="P434" s="21">
        <v>0</v>
      </c>
      <c r="Q434" s="46">
        <v>0.52915362957447631</v>
      </c>
      <c r="R434" s="46">
        <v>0.58261520289600544</v>
      </c>
      <c r="S434" s="46">
        <v>0.62762549122404221</v>
      </c>
      <c r="T434" s="46">
        <v>0.66509417779738556</v>
      </c>
      <c r="U434" s="46">
        <v>0.69594957602846286</v>
      </c>
      <c r="V434" s="46">
        <v>0.72511852980330982</v>
      </c>
      <c r="W434" s="46">
        <v>0.7445397033713107</v>
      </c>
      <c r="X434" s="46">
        <v>0.75948468442456862</v>
      </c>
      <c r="Y434" s="46">
        <v>0.76994901701226437</v>
      </c>
      <c r="Z434" s="46">
        <v>0.77735994170511669</v>
      </c>
      <c r="AA434" s="46">
        <v>0.78230557885523366</v>
      </c>
      <c r="AB434" s="46">
        <v>0.78531975888375172</v>
      </c>
      <c r="AC434" s="46">
        <v>0.78699852722473163</v>
      </c>
      <c r="AD434" s="46">
        <v>0.78748828411463734</v>
      </c>
      <c r="AE434" s="46">
        <v>0.78675483890922682</v>
      </c>
      <c r="AF434" s="46">
        <v>0.78562115129142429</v>
      </c>
      <c r="AG434" s="46">
        <v>0.78192219022895948</v>
      </c>
      <c r="AH434" s="46">
        <v>0.77825145002856277</v>
      </c>
      <c r="AI434" s="46">
        <v>0.77455157526040797</v>
      </c>
      <c r="AJ434" s="46">
        <v>0.77091936559768204</v>
      </c>
      <c r="AK434" s="46">
        <v>5.8153340461836311</v>
      </c>
      <c r="AL434" s="45">
        <v>5.8153340461836311</v>
      </c>
      <c r="AM434" s="45">
        <v>0.52915362957447631</v>
      </c>
      <c r="AN434" s="45">
        <v>1.1117688324704817</v>
      </c>
      <c r="AO434" s="45">
        <v>1.739394323694524</v>
      </c>
      <c r="AP434" s="45">
        <v>2.4044885014919095</v>
      </c>
      <c r="AQ434" s="45">
        <v>3.1004380775203724</v>
      </c>
      <c r="AR434" s="45">
        <v>3.8255566073236822</v>
      </c>
      <c r="AS434" s="45">
        <v>4.5700963106949928</v>
      </c>
      <c r="AT434" s="45">
        <v>5.3295809951195618</v>
      </c>
      <c r="AU434" s="45">
        <v>5.8153340461836311</v>
      </c>
      <c r="AV434" s="45">
        <v>5.8153340461836311</v>
      </c>
      <c r="AW434" s="45">
        <v>5.8153340461836311</v>
      </c>
      <c r="AX434" s="45">
        <v>5.8153340461836311</v>
      </c>
      <c r="AY434" s="45">
        <v>5.8153340461836311</v>
      </c>
      <c r="AZ434" s="45">
        <v>5.8153340461836311</v>
      </c>
      <c r="BA434" s="45">
        <v>5.8153340461836311</v>
      </c>
      <c r="BB434" s="45">
        <v>5.8153340461836311</v>
      </c>
      <c r="BC434" s="45">
        <v>5.8153340461836311</v>
      </c>
      <c r="BD434" s="45">
        <v>5.8153340461836311</v>
      </c>
      <c r="BE434" s="45">
        <v>5.8153340461836311</v>
      </c>
      <c r="BF434" s="45">
        <v>5.8153340461836311</v>
      </c>
    </row>
    <row r="435" spans="1:58" ht="13.5" thickBot="1" x14ac:dyDescent="0.25">
      <c r="A435" s="6" t="s">
        <v>1141</v>
      </c>
      <c r="B435" s="6" t="s">
        <v>1350</v>
      </c>
      <c r="C435" s="6" t="s">
        <v>414</v>
      </c>
      <c r="D435" s="6" t="s">
        <v>1141</v>
      </c>
      <c r="E435" s="6">
        <v>5.8978203933811804</v>
      </c>
      <c r="F435" s="6" t="s">
        <v>7</v>
      </c>
      <c r="G435" s="21" t="s">
        <v>1178</v>
      </c>
      <c r="H435" s="21" t="s">
        <v>1174</v>
      </c>
      <c r="I435" s="21" t="s">
        <v>1160</v>
      </c>
      <c r="J435" s="21" t="s">
        <v>240</v>
      </c>
      <c r="K435" s="21" t="s">
        <v>1260</v>
      </c>
      <c r="L435" s="21" t="s">
        <v>424</v>
      </c>
      <c r="M435" s="3">
        <v>4.8604958433097964</v>
      </c>
      <c r="N435" s="3">
        <v>5.8978203933811804</v>
      </c>
      <c r="O435" s="21" t="s">
        <v>1161</v>
      </c>
      <c r="P435" s="21">
        <v>0</v>
      </c>
      <c r="Q435" s="46">
        <v>0.35881847336423539</v>
      </c>
      <c r="R435" s="46">
        <v>0.39445145667938564</v>
      </c>
      <c r="S435" s="46">
        <v>0.42445152501551803</v>
      </c>
      <c r="T435" s="46">
        <v>0.4494249966243471</v>
      </c>
      <c r="U435" s="46">
        <v>0.46999060706266754</v>
      </c>
      <c r="V435" s="46">
        <v>0.48943217562497848</v>
      </c>
      <c r="W435" s="46">
        <v>0.50237669466386214</v>
      </c>
      <c r="X435" s="46">
        <v>0.51233776066753545</v>
      </c>
      <c r="Y435" s="46">
        <v>0.51931240367437315</v>
      </c>
      <c r="Z435" s="46">
        <v>0.52425190207525341</v>
      </c>
      <c r="AA435" s="46">
        <v>0.52754824737719674</v>
      </c>
      <c r="AB435" s="46">
        <v>0.52955724599044518</v>
      </c>
      <c r="AC435" s="46">
        <v>0.53067617161435776</v>
      </c>
      <c r="AD435" s="46">
        <v>0.53100260231967067</v>
      </c>
      <c r="AE435" s="46">
        <v>0.53051374950178254</v>
      </c>
      <c r="AF435" s="46">
        <v>0.52975812879217854</v>
      </c>
      <c r="AG435" s="46">
        <v>0.52729271280021928</v>
      </c>
      <c r="AH435" s="46">
        <v>0.5248461064587201</v>
      </c>
      <c r="AI435" s="46">
        <v>0.52238008146748194</v>
      </c>
      <c r="AJ435" s="46">
        <v>0.51995915633812506</v>
      </c>
      <c r="AK435" s="46">
        <v>2.9473841435839909</v>
      </c>
      <c r="AL435" s="45">
        <v>2.9473841435839909</v>
      </c>
      <c r="AM435" s="45">
        <v>0.35881847336423539</v>
      </c>
      <c r="AN435" s="45">
        <v>0.75326993004362097</v>
      </c>
      <c r="AO435" s="45">
        <v>1.1777214550591391</v>
      </c>
      <c r="AP435" s="45">
        <v>1.6271464516834862</v>
      </c>
      <c r="AQ435" s="45">
        <v>2.0971370587461537</v>
      </c>
      <c r="AR435" s="45">
        <v>2.5865692343711322</v>
      </c>
      <c r="AS435" s="45">
        <v>2.9473841435839909</v>
      </c>
      <c r="AT435" s="45">
        <v>2.9473841435839909</v>
      </c>
      <c r="AU435" s="45">
        <v>2.9473841435839909</v>
      </c>
      <c r="AV435" s="45">
        <v>2.9473841435839909</v>
      </c>
      <c r="AW435" s="45">
        <v>2.9473841435839909</v>
      </c>
      <c r="AX435" s="45">
        <v>2.9473841435839909</v>
      </c>
      <c r="AY435" s="45">
        <v>2.9473841435839909</v>
      </c>
      <c r="AZ435" s="45">
        <v>2.9473841435839909</v>
      </c>
      <c r="BA435" s="45">
        <v>2.9473841435839909</v>
      </c>
      <c r="BB435" s="45">
        <v>2.9473841435839909</v>
      </c>
      <c r="BC435" s="45">
        <v>2.9473841435839909</v>
      </c>
      <c r="BD435" s="45">
        <v>2.9473841435839909</v>
      </c>
      <c r="BE435" s="45">
        <v>2.9473841435839909</v>
      </c>
      <c r="BF435" s="45">
        <v>2.9473841435839909</v>
      </c>
    </row>
    <row r="436" spans="1:58" ht="13.5" thickBot="1" x14ac:dyDescent="0.25">
      <c r="A436" s="6" t="s">
        <v>1141</v>
      </c>
      <c r="B436" s="6" t="s">
        <v>1141</v>
      </c>
      <c r="C436" s="6" t="s">
        <v>414</v>
      </c>
      <c r="D436" s="6" t="s">
        <v>1141</v>
      </c>
      <c r="E436" s="6">
        <v>6.8356040129525333</v>
      </c>
      <c r="F436" s="6" t="s">
        <v>7</v>
      </c>
      <c r="G436" s="21" t="s">
        <v>1178</v>
      </c>
      <c r="H436" s="21" t="s">
        <v>1174</v>
      </c>
      <c r="I436" s="21" t="s">
        <v>1160</v>
      </c>
      <c r="J436" s="21" t="s">
        <v>240</v>
      </c>
      <c r="K436" s="21" t="s">
        <v>1260</v>
      </c>
      <c r="L436" s="21" t="s">
        <v>1261</v>
      </c>
      <c r="M436" s="3">
        <v>6.0260433356133021</v>
      </c>
      <c r="N436" s="3">
        <v>6.8356040129525333</v>
      </c>
      <c r="O436" s="21" t="s">
        <v>1161</v>
      </c>
      <c r="P436" s="21">
        <v>0</v>
      </c>
      <c r="Q436" s="46">
        <v>0.36397495949604186</v>
      </c>
      <c r="R436" s="46">
        <v>0.40012001506482148</v>
      </c>
      <c r="S436" s="46">
        <v>0.43055120651141721</v>
      </c>
      <c r="T436" s="46">
        <v>0.45588356532804969</v>
      </c>
      <c r="U436" s="46">
        <v>0.47674471875785296</v>
      </c>
      <c r="V436" s="46">
        <v>0.49646567700077909</v>
      </c>
      <c r="W436" s="46">
        <v>0.50959621832631141</v>
      </c>
      <c r="X436" s="46">
        <v>0.51970043219588002</v>
      </c>
      <c r="Y436" s="46">
        <v>0.52677530596732103</v>
      </c>
      <c r="Z436" s="46">
        <v>0.53178578860366543</v>
      </c>
      <c r="AA436" s="46">
        <v>0.53512950481902855</v>
      </c>
      <c r="AB436" s="46">
        <v>0.5371673742242149</v>
      </c>
      <c r="AC436" s="46">
        <v>0.53830237963467864</v>
      </c>
      <c r="AD436" s="46">
        <v>0.53863350139000676</v>
      </c>
      <c r="AE436" s="46">
        <v>0.5381376233965407</v>
      </c>
      <c r="AF436" s="46">
        <v>0.5373711438599833</v>
      </c>
      <c r="AG436" s="46">
        <v>0.53487029802169417</v>
      </c>
      <c r="AH436" s="46">
        <v>0.53238853214241622</v>
      </c>
      <c r="AI436" s="46">
        <v>0.52988706855307899</v>
      </c>
      <c r="AJ436" s="46">
        <v>0.52743135294390497</v>
      </c>
      <c r="AK436" s="46">
        <v>2.9897402277593716</v>
      </c>
      <c r="AL436" s="45">
        <v>2.9897402277593716</v>
      </c>
      <c r="AM436" s="45">
        <v>0.36397495949604186</v>
      </c>
      <c r="AN436" s="45">
        <v>0.76409497456086339</v>
      </c>
      <c r="AO436" s="45">
        <v>1.1946461810722806</v>
      </c>
      <c r="AP436" s="45">
        <v>1.6505297464003303</v>
      </c>
      <c r="AQ436" s="45">
        <v>2.1272744651581834</v>
      </c>
      <c r="AR436" s="45">
        <v>2.6237401421589626</v>
      </c>
      <c r="AS436" s="45">
        <v>2.9897402277593716</v>
      </c>
      <c r="AT436" s="45">
        <v>2.9897402277593716</v>
      </c>
      <c r="AU436" s="45">
        <v>2.9897402277593716</v>
      </c>
      <c r="AV436" s="45">
        <v>2.9897402277593716</v>
      </c>
      <c r="AW436" s="45">
        <v>2.9897402277593716</v>
      </c>
      <c r="AX436" s="45">
        <v>2.9897402277593716</v>
      </c>
      <c r="AY436" s="45">
        <v>2.9897402277593716</v>
      </c>
      <c r="AZ436" s="45">
        <v>2.9897402277593716</v>
      </c>
      <c r="BA436" s="45">
        <v>2.9897402277593716</v>
      </c>
      <c r="BB436" s="45">
        <v>2.9897402277593716</v>
      </c>
      <c r="BC436" s="45">
        <v>2.9897402277593716</v>
      </c>
      <c r="BD436" s="45">
        <v>2.9897402277593716</v>
      </c>
      <c r="BE436" s="45">
        <v>2.9897402277593716</v>
      </c>
      <c r="BF436" s="45">
        <v>2.9897402277593716</v>
      </c>
    </row>
    <row r="437" spans="1:58" ht="13.5" thickBot="1" x14ac:dyDescent="0.25">
      <c r="A437" s="6" t="s">
        <v>1350</v>
      </c>
      <c r="B437" s="6" t="s">
        <v>1350</v>
      </c>
      <c r="C437" s="6" t="s">
        <v>414</v>
      </c>
      <c r="D437" s="6" t="s">
        <v>1350</v>
      </c>
      <c r="E437" s="6">
        <v>-39.263552859597326</v>
      </c>
      <c r="F437" s="6" t="s">
        <v>7</v>
      </c>
      <c r="G437" s="21" t="s">
        <v>1178</v>
      </c>
      <c r="H437" s="21" t="s">
        <v>1174</v>
      </c>
      <c r="I437" s="21" t="s">
        <v>1160</v>
      </c>
      <c r="J437" s="21" t="s">
        <v>240</v>
      </c>
      <c r="K437" s="21" t="s">
        <v>1260</v>
      </c>
      <c r="L437" s="21" t="s">
        <v>426</v>
      </c>
      <c r="M437" s="3">
        <v>-1.7509340822679484</v>
      </c>
      <c r="N437" s="3">
        <v>-39.263552859597326</v>
      </c>
      <c r="O437" s="21" t="s">
        <v>1161</v>
      </c>
      <c r="P437" s="21">
        <v>0</v>
      </c>
      <c r="Q437" s="46">
        <v>6.0507679469168005E-3</v>
      </c>
      <c r="R437" s="46">
        <v>6.6683905711642649E-3</v>
      </c>
      <c r="S437" s="46">
        <v>7.1883784927337579E-3</v>
      </c>
      <c r="T437" s="46">
        <v>7.6212409599371849E-3</v>
      </c>
      <c r="U437" s="46">
        <v>7.9777024488848752E-3</v>
      </c>
      <c r="V437" s="46">
        <v>8.3146810422499769E-3</v>
      </c>
      <c r="W437" s="46">
        <v>8.5390469828648171E-3</v>
      </c>
      <c r="X437" s="46">
        <v>8.7117010565099812E-3</v>
      </c>
      <c r="Y437" s="46">
        <v>8.8325917851636501E-3</v>
      </c>
      <c r="Z437" s="46">
        <v>8.9182075737109026E-3</v>
      </c>
      <c r="AA437" s="46">
        <v>8.9753427683087229E-3</v>
      </c>
      <c r="AB437" s="46">
        <v>9.0101645227672281E-3</v>
      </c>
      <c r="AC437" s="46">
        <v>9.0295587389086721E-3</v>
      </c>
      <c r="AD437" s="46">
        <v>9.0352167268202416E-3</v>
      </c>
      <c r="AE437" s="46">
        <v>9.0267434940969407E-3</v>
      </c>
      <c r="AF437" s="46">
        <v>9.0136464025210306E-3</v>
      </c>
      <c r="AG437" s="46">
        <v>8.9709136152787122E-3</v>
      </c>
      <c r="AH437" s="46">
        <v>8.9285068536620153E-3</v>
      </c>
      <c r="AI437" s="46">
        <v>8.885763510701427E-3</v>
      </c>
      <c r="AJ437" s="46">
        <v>8.8438018787416264E-3</v>
      </c>
      <c r="AK437" s="46">
        <v>7.6630033191119412E-2</v>
      </c>
      <c r="AL437" s="45">
        <v>7.6630033191119412E-2</v>
      </c>
      <c r="AM437" s="45">
        <v>6.0507679469168005E-3</v>
      </c>
      <c r="AN437" s="45">
        <v>1.2719158518081065E-2</v>
      </c>
      <c r="AO437" s="45">
        <v>1.9907537010814824E-2</v>
      </c>
      <c r="AP437" s="45">
        <v>2.7528777970752011E-2</v>
      </c>
      <c r="AQ437" s="45">
        <v>3.5506480419636888E-2</v>
      </c>
      <c r="AR437" s="45">
        <v>4.3821161461886866E-2</v>
      </c>
      <c r="AS437" s="45">
        <v>5.2360208444751685E-2</v>
      </c>
      <c r="AT437" s="45">
        <v>6.1071909501261665E-2</v>
      </c>
      <c r="AU437" s="45">
        <v>6.9904501286425308E-2</v>
      </c>
      <c r="AV437" s="45">
        <v>7.6630033191119412E-2</v>
      </c>
      <c r="AW437" s="45">
        <v>7.6630033191119412E-2</v>
      </c>
      <c r="AX437" s="45">
        <v>7.6630033191119412E-2</v>
      </c>
      <c r="AY437" s="45">
        <v>7.6630033191119412E-2</v>
      </c>
      <c r="AZ437" s="45">
        <v>7.6630033191119412E-2</v>
      </c>
      <c r="BA437" s="45">
        <v>7.6630033191119412E-2</v>
      </c>
      <c r="BB437" s="45">
        <v>7.6630033191119412E-2</v>
      </c>
      <c r="BC437" s="45">
        <v>7.6630033191119412E-2</v>
      </c>
      <c r="BD437" s="45">
        <v>7.6630033191119412E-2</v>
      </c>
      <c r="BE437" s="45">
        <v>7.6630033191119412E-2</v>
      </c>
      <c r="BF437" s="45">
        <v>7.6630033191119412E-2</v>
      </c>
    </row>
    <row r="438" spans="1:58" ht="13.5" thickBot="1" x14ac:dyDescent="0.25">
      <c r="A438" s="6" t="s">
        <v>1350</v>
      </c>
      <c r="B438" s="6" t="s">
        <v>1350</v>
      </c>
      <c r="C438" s="6" t="s">
        <v>414</v>
      </c>
      <c r="D438" s="6" t="s">
        <v>1350</v>
      </c>
      <c r="E438" s="6">
        <v>3.6854004885990559</v>
      </c>
      <c r="F438" s="6" t="s">
        <v>7</v>
      </c>
      <c r="G438" s="21" t="s">
        <v>1178</v>
      </c>
      <c r="H438" s="21" t="s">
        <v>1174</v>
      </c>
      <c r="I438" s="21" t="s">
        <v>1160</v>
      </c>
      <c r="J438" s="21" t="s">
        <v>240</v>
      </c>
      <c r="K438" s="21" t="s">
        <v>1260</v>
      </c>
      <c r="L438" s="21" t="s">
        <v>1262</v>
      </c>
      <c r="M438" s="3">
        <v>2.9063260974677427</v>
      </c>
      <c r="N438" s="3">
        <v>3.6854004885990559</v>
      </c>
      <c r="O438" s="21" t="s">
        <v>1161</v>
      </c>
      <c r="P438" s="21">
        <v>0</v>
      </c>
      <c r="Q438" s="46">
        <v>0.15704545278072771</v>
      </c>
      <c r="R438" s="46">
        <v>0.17264107679135496</v>
      </c>
      <c r="S438" s="46">
        <v>0.1857713213719292</v>
      </c>
      <c r="T438" s="46">
        <v>0.19670155614926196</v>
      </c>
      <c r="U438" s="46">
        <v>0.20570258547954287</v>
      </c>
      <c r="V438" s="46">
        <v>0.2142116511054265</v>
      </c>
      <c r="W438" s="46">
        <v>0.21987712823214817</v>
      </c>
      <c r="X438" s="46">
        <v>0.22423682606503437</v>
      </c>
      <c r="Y438" s="46">
        <v>0.22728944472962831</v>
      </c>
      <c r="Z438" s="46">
        <v>0.2294513338754206</v>
      </c>
      <c r="AA438" s="46">
        <v>0.23089405792363268</v>
      </c>
      <c r="AB438" s="46">
        <v>0.23177334402586516</v>
      </c>
      <c r="AC438" s="46">
        <v>0.23226306848065076</v>
      </c>
      <c r="AD438" s="46">
        <v>0.23240593865518991</v>
      </c>
      <c r="AE438" s="46">
        <v>0.23219198057379964</v>
      </c>
      <c r="AF438" s="46">
        <v>0.2318612651695518</v>
      </c>
      <c r="AG438" s="46">
        <v>0.23078221712857469</v>
      </c>
      <c r="AH438" s="46">
        <v>0.2297114015792121</v>
      </c>
      <c r="AI438" s="46">
        <v>0.22863208699519275</v>
      </c>
      <c r="AJ438" s="46">
        <v>0.2275725114401122</v>
      </c>
      <c r="AK438" s="46">
        <v>1.2899928841679902</v>
      </c>
      <c r="AL438" s="45">
        <v>1.2899928841679902</v>
      </c>
      <c r="AM438" s="45">
        <v>0.15704545278072771</v>
      </c>
      <c r="AN438" s="45">
        <v>0.32968652957208266</v>
      </c>
      <c r="AO438" s="45">
        <v>0.51545785094401186</v>
      </c>
      <c r="AP438" s="45">
        <v>0.71215940709327386</v>
      </c>
      <c r="AQ438" s="45">
        <v>0.91786199257281675</v>
      </c>
      <c r="AR438" s="45">
        <v>1.1320736436782433</v>
      </c>
      <c r="AS438" s="45">
        <v>1.2899928841679902</v>
      </c>
      <c r="AT438" s="45">
        <v>1.2899928841679902</v>
      </c>
      <c r="AU438" s="45">
        <v>1.2899928841679902</v>
      </c>
      <c r="AV438" s="45">
        <v>1.2899928841679902</v>
      </c>
      <c r="AW438" s="45">
        <v>1.2899928841679902</v>
      </c>
      <c r="AX438" s="45">
        <v>1.2899928841679902</v>
      </c>
      <c r="AY438" s="45">
        <v>1.2899928841679902</v>
      </c>
      <c r="AZ438" s="45">
        <v>1.2899928841679902</v>
      </c>
      <c r="BA438" s="45">
        <v>1.2899928841679902</v>
      </c>
      <c r="BB438" s="45">
        <v>1.2899928841679902</v>
      </c>
      <c r="BC438" s="45">
        <v>1.2899928841679902</v>
      </c>
      <c r="BD438" s="45">
        <v>1.2899928841679902</v>
      </c>
      <c r="BE438" s="45">
        <v>1.2899928841679902</v>
      </c>
      <c r="BF438" s="45">
        <v>1.2899928841679902</v>
      </c>
    </row>
    <row r="439" spans="1:58" ht="13.5" thickBot="1" x14ac:dyDescent="0.25">
      <c r="A439" s="6" t="s">
        <v>1350</v>
      </c>
      <c r="B439" s="6" t="s">
        <v>1350</v>
      </c>
      <c r="C439" s="6" t="s">
        <v>414</v>
      </c>
      <c r="D439" s="6" t="s">
        <v>1350</v>
      </c>
      <c r="E439" s="6">
        <v>-10.080782713782549</v>
      </c>
      <c r="F439" s="6" t="s">
        <v>7</v>
      </c>
      <c r="G439" s="21" t="s">
        <v>1178</v>
      </c>
      <c r="H439" s="21" t="s">
        <v>1174</v>
      </c>
      <c r="I439" s="21" t="s">
        <v>1160</v>
      </c>
      <c r="J439" s="21" t="s">
        <v>240</v>
      </c>
      <c r="K439" s="21" t="s">
        <v>1260</v>
      </c>
      <c r="L439" s="21" t="s">
        <v>428</v>
      </c>
      <c r="M439" s="3">
        <v>-0.13797790612663485</v>
      </c>
      <c r="N439" s="3">
        <v>-10.080782713782549</v>
      </c>
      <c r="O439" s="21" t="s">
        <v>1161</v>
      </c>
      <c r="P439" s="21">
        <v>0</v>
      </c>
      <c r="Q439" s="46">
        <v>8.1513542386998632E-3</v>
      </c>
      <c r="R439" s="46">
        <v>8.9833909058210735E-3</v>
      </c>
      <c r="S439" s="46">
        <v>9.683897979591443E-3</v>
      </c>
      <c r="T439" s="46">
        <v>1.0267033101904416E-2</v>
      </c>
      <c r="U439" s="46">
        <v>1.0747243860994522E-2</v>
      </c>
      <c r="V439" s="46">
        <v>1.1201208037025664E-2</v>
      </c>
      <c r="W439" s="46">
        <v>1.1503464920299892E-2</v>
      </c>
      <c r="X439" s="46">
        <v>1.173605763041257E-2</v>
      </c>
      <c r="Y439" s="46">
        <v>1.1898916818217437E-2</v>
      </c>
      <c r="Z439" s="46">
        <v>1.2014255007848374E-2</v>
      </c>
      <c r="AA439" s="46">
        <v>1.2091225272573398E-2</v>
      </c>
      <c r="AB439" s="46">
        <v>1.2138135757043214E-2</v>
      </c>
      <c r="AC439" s="46">
        <v>1.2164262874681461E-2</v>
      </c>
      <c r="AD439" s="46">
        <v>1.2171885091257953E-2</v>
      </c>
      <c r="AE439" s="46">
        <v>1.2160470288693962E-2</v>
      </c>
      <c r="AF439" s="46">
        <v>1.2142826407145615E-2</v>
      </c>
      <c r="AG439" s="46">
        <v>1.2085258493539438E-2</v>
      </c>
      <c r="AH439" s="46">
        <v>1.2028129788706206E-2</v>
      </c>
      <c r="AI439" s="46">
        <v>1.1970547654855656E-2</v>
      </c>
      <c r="AJ439" s="46">
        <v>1.1914018611015433E-2</v>
      </c>
      <c r="AK439" s="46">
        <v>0.10323293693363834</v>
      </c>
      <c r="AL439" s="45">
        <v>0.10323293693363834</v>
      </c>
      <c r="AM439" s="45">
        <v>8.1513542386998632E-3</v>
      </c>
      <c r="AN439" s="45">
        <v>1.7134745144520937E-2</v>
      </c>
      <c r="AO439" s="45">
        <v>2.681864312411238E-2</v>
      </c>
      <c r="AP439" s="45">
        <v>3.7085676226016794E-2</v>
      </c>
      <c r="AQ439" s="45">
        <v>4.7832920087011316E-2</v>
      </c>
      <c r="AR439" s="45">
        <v>5.903412812403698E-2</v>
      </c>
      <c r="AS439" s="45">
        <v>7.0537593044336877E-2</v>
      </c>
      <c r="AT439" s="45">
        <v>8.2273650674749454E-2</v>
      </c>
      <c r="AU439" s="45">
        <v>9.4172567492966888E-2</v>
      </c>
      <c r="AV439" s="45">
        <v>0.10323293693363834</v>
      </c>
      <c r="AW439" s="45">
        <v>0.10323293693363834</v>
      </c>
      <c r="AX439" s="45">
        <v>0.10323293693363834</v>
      </c>
      <c r="AY439" s="45">
        <v>0.10323293693363834</v>
      </c>
      <c r="AZ439" s="45">
        <v>0.10323293693363834</v>
      </c>
      <c r="BA439" s="45">
        <v>0.10323293693363834</v>
      </c>
      <c r="BB439" s="45">
        <v>0.10323293693363834</v>
      </c>
      <c r="BC439" s="45">
        <v>0.10323293693363834</v>
      </c>
      <c r="BD439" s="45">
        <v>0.10323293693363834</v>
      </c>
      <c r="BE439" s="45">
        <v>0.10323293693363834</v>
      </c>
      <c r="BF439" s="45">
        <v>0.10323293693363834</v>
      </c>
    </row>
    <row r="440" spans="1:58" ht="13.5" thickBot="1" x14ac:dyDescent="0.25">
      <c r="A440" s="6" t="s">
        <v>1141</v>
      </c>
      <c r="B440" s="6" t="s">
        <v>1141</v>
      </c>
      <c r="C440" s="6" t="s">
        <v>414</v>
      </c>
      <c r="D440" s="6" t="s">
        <v>1141</v>
      </c>
      <c r="E440" s="6">
        <v>9.6592332560410696</v>
      </c>
      <c r="F440" s="6" t="s">
        <v>7</v>
      </c>
      <c r="G440" s="21" t="s">
        <v>1178</v>
      </c>
      <c r="H440" s="21" t="s">
        <v>1174</v>
      </c>
      <c r="I440" s="21" t="s">
        <v>1160</v>
      </c>
      <c r="J440" s="21" t="s">
        <v>240</v>
      </c>
      <c r="K440" s="21" t="s">
        <v>1259</v>
      </c>
      <c r="L440" s="21" t="s">
        <v>429</v>
      </c>
      <c r="M440" s="3">
        <v>6.1829640034598832</v>
      </c>
      <c r="N440" s="3">
        <v>9.6592332560410696</v>
      </c>
      <c r="O440" s="21" t="s">
        <v>1161</v>
      </c>
      <c r="P440" s="21">
        <v>0</v>
      </c>
      <c r="Q440" s="46">
        <v>0.20891594541890043</v>
      </c>
      <c r="R440" s="46">
        <v>0.2300231901013772</v>
      </c>
      <c r="S440" s="46">
        <v>0.24779377016371359</v>
      </c>
      <c r="T440" s="46">
        <v>0.26258683902231572</v>
      </c>
      <c r="U440" s="46">
        <v>0.27476890550063865</v>
      </c>
      <c r="V440" s="46">
        <v>0.28628514429059621</v>
      </c>
      <c r="W440" s="46">
        <v>0.2939528472228547</v>
      </c>
      <c r="X440" s="46">
        <v>0.29985329781320536</v>
      </c>
      <c r="Y440" s="46">
        <v>0.30398473680096078</v>
      </c>
      <c r="Z440" s="46">
        <v>0.30691065519611677</v>
      </c>
      <c r="AA440" s="46">
        <v>0.30886324968506773</v>
      </c>
      <c r="AB440" s="46">
        <v>0.31005328266438803</v>
      </c>
      <c r="AC440" s="46">
        <v>0.31071607973407295</v>
      </c>
      <c r="AD440" s="46">
        <v>0.31090944139307231</v>
      </c>
      <c r="AE440" s="46">
        <v>0.31061986878138204</v>
      </c>
      <c r="AF440" s="46">
        <v>0.31017227585704843</v>
      </c>
      <c r="AG440" s="46">
        <v>0.30871188344123163</v>
      </c>
      <c r="AH440" s="46">
        <v>0.30726263294668305</v>
      </c>
      <c r="AI440" s="46">
        <v>0.30580187978933965</v>
      </c>
      <c r="AJ440" s="46">
        <v>0.3043678415946886</v>
      </c>
      <c r="AK440" s="46">
        <v>2.2959608368597206</v>
      </c>
      <c r="AL440" s="45">
        <v>2.2959608368597206</v>
      </c>
      <c r="AM440" s="45">
        <v>0.20891594541890043</v>
      </c>
      <c r="AN440" s="45">
        <v>0.43893913552027763</v>
      </c>
      <c r="AO440" s="45">
        <v>0.68673290568399126</v>
      </c>
      <c r="AP440" s="45">
        <v>0.94931974470630698</v>
      </c>
      <c r="AQ440" s="45">
        <v>1.2240886502069457</v>
      </c>
      <c r="AR440" s="45">
        <v>1.5103737944975419</v>
      </c>
      <c r="AS440" s="45">
        <v>1.8043266417203967</v>
      </c>
      <c r="AT440" s="45">
        <v>2.1041799395336023</v>
      </c>
      <c r="AU440" s="45">
        <v>2.2959608368597206</v>
      </c>
      <c r="AV440" s="45">
        <v>2.2959608368597206</v>
      </c>
      <c r="AW440" s="45">
        <v>2.2959608368597206</v>
      </c>
      <c r="AX440" s="45">
        <v>2.2959608368597206</v>
      </c>
      <c r="AY440" s="45">
        <v>2.2959608368597206</v>
      </c>
      <c r="AZ440" s="45">
        <v>2.2959608368597206</v>
      </c>
      <c r="BA440" s="45">
        <v>2.2959608368597206</v>
      </c>
      <c r="BB440" s="45">
        <v>2.2959608368597206</v>
      </c>
      <c r="BC440" s="45">
        <v>2.2959608368597206</v>
      </c>
      <c r="BD440" s="45">
        <v>2.2959608368597206</v>
      </c>
      <c r="BE440" s="45">
        <v>2.2959608368597206</v>
      </c>
      <c r="BF440" s="45">
        <v>2.2959608368597206</v>
      </c>
    </row>
    <row r="441" spans="1:58" ht="13.5" thickBot="1" x14ac:dyDescent="0.25">
      <c r="A441" s="6" t="s">
        <v>1351</v>
      </c>
      <c r="B441" s="6" t="s">
        <v>1141</v>
      </c>
      <c r="C441" s="6" t="s">
        <v>414</v>
      </c>
      <c r="D441" s="6" t="s">
        <v>1351</v>
      </c>
      <c r="E441" s="6">
        <v>13.740235453764541</v>
      </c>
      <c r="F441" s="6" t="s">
        <v>7</v>
      </c>
      <c r="G441" s="21" t="s">
        <v>1178</v>
      </c>
      <c r="H441" s="21" t="s">
        <v>1174</v>
      </c>
      <c r="I441" s="21" t="s">
        <v>1160</v>
      </c>
      <c r="J441" s="21" t="s">
        <v>240</v>
      </c>
      <c r="K441" s="21" t="s">
        <v>1259</v>
      </c>
      <c r="L441" s="21" t="s">
        <v>430</v>
      </c>
      <c r="M441" s="3">
        <v>8.1646321641570694</v>
      </c>
      <c r="N441" s="3">
        <v>13.740235453764541</v>
      </c>
      <c r="O441" s="21" t="s">
        <v>1161</v>
      </c>
      <c r="P441" s="21">
        <v>0</v>
      </c>
      <c r="Q441" s="46">
        <v>0.15026297342816125</v>
      </c>
      <c r="R441" s="46">
        <v>0.16459126600110313</v>
      </c>
      <c r="S441" s="46">
        <v>0.1766545207818386</v>
      </c>
      <c r="T441" s="46">
        <v>0.18669654293329918</v>
      </c>
      <c r="U441" s="46">
        <v>0.19496613071087149</v>
      </c>
      <c r="V441" s="46">
        <v>0.2027837327335251</v>
      </c>
      <c r="W441" s="46">
        <v>0.20798882191634077</v>
      </c>
      <c r="X441" s="46">
        <v>0.21199424202884462</v>
      </c>
      <c r="Y441" s="46">
        <v>0.21479879882696445</v>
      </c>
      <c r="Z441" s="46">
        <v>0.21678500855926319</v>
      </c>
      <c r="AA441" s="46">
        <v>0.2181104939807324</v>
      </c>
      <c r="AB441" s="46">
        <v>0.21891832754478369</v>
      </c>
      <c r="AC441" s="46">
        <v>0.21936825601596968</v>
      </c>
      <c r="AD441" s="46">
        <v>0.21949951627585726</v>
      </c>
      <c r="AE441" s="46">
        <v>0.21930294485387264</v>
      </c>
      <c r="AF441" s="46">
        <v>0.2189991040413978</v>
      </c>
      <c r="AG441" s="46">
        <v>0.21800774159121028</v>
      </c>
      <c r="AH441" s="46">
        <v>0.21702394264398839</v>
      </c>
      <c r="AI441" s="46">
        <v>0.21603233531057658</v>
      </c>
      <c r="AJ441" s="46">
        <v>0.21505886297333718</v>
      </c>
      <c r="AK441" s="46">
        <v>0.27924447296045285</v>
      </c>
      <c r="AL441" s="45">
        <v>0.27924447296045285</v>
      </c>
      <c r="AM441" s="45">
        <v>0.15026297342816125</v>
      </c>
      <c r="AN441" s="45">
        <v>0.27924447296045285</v>
      </c>
      <c r="AO441" s="45">
        <v>0.27924447296045285</v>
      </c>
      <c r="AP441" s="45">
        <v>0.27924447296045285</v>
      </c>
      <c r="AQ441" s="45">
        <v>0.27924447296045285</v>
      </c>
      <c r="AR441" s="45">
        <v>0.27924447296045285</v>
      </c>
      <c r="AS441" s="45">
        <v>0.27924447296045285</v>
      </c>
      <c r="AT441" s="45">
        <v>0.27924447296045285</v>
      </c>
      <c r="AU441" s="45">
        <v>0.27924447296045285</v>
      </c>
      <c r="AV441" s="45">
        <v>0.27924447296045285</v>
      </c>
      <c r="AW441" s="45">
        <v>0.27924447296045285</v>
      </c>
      <c r="AX441" s="45">
        <v>0.27924447296045285</v>
      </c>
      <c r="AY441" s="45">
        <v>0.27924447296045285</v>
      </c>
      <c r="AZ441" s="45">
        <v>0.27924447296045285</v>
      </c>
      <c r="BA441" s="45">
        <v>0.27924447296045285</v>
      </c>
      <c r="BB441" s="45">
        <v>0.27924447296045285</v>
      </c>
      <c r="BC441" s="45">
        <v>0.27924447296045285</v>
      </c>
      <c r="BD441" s="45">
        <v>0.27924447296045285</v>
      </c>
      <c r="BE441" s="45">
        <v>0.27924447296045285</v>
      </c>
      <c r="BF441" s="45">
        <v>0.27924447296045285</v>
      </c>
    </row>
    <row r="442" spans="1:58" ht="13.5" thickBot="1" x14ac:dyDescent="0.25">
      <c r="A442" s="6" t="s">
        <v>1142</v>
      </c>
      <c r="B442" s="6" t="s">
        <v>1137</v>
      </c>
      <c r="C442" s="6" t="s">
        <v>431</v>
      </c>
      <c r="D442" s="6" t="s">
        <v>1142</v>
      </c>
      <c r="E442" s="6">
        <v>27.097106774814481</v>
      </c>
      <c r="F442" s="6" t="s">
        <v>314</v>
      </c>
      <c r="G442" s="21" t="s">
        <v>1178</v>
      </c>
      <c r="H442" s="21" t="s">
        <v>1174</v>
      </c>
      <c r="I442" s="21" t="s">
        <v>1183</v>
      </c>
      <c r="J442" s="21" t="s">
        <v>240</v>
      </c>
      <c r="K442" s="21" t="s">
        <v>301</v>
      </c>
      <c r="L442" s="21" t="s">
        <v>432</v>
      </c>
      <c r="M442" s="3">
        <v>16.777216841965799</v>
      </c>
      <c r="N442" s="3">
        <v>27.097106774814481</v>
      </c>
      <c r="O442" s="21" t="s">
        <v>1453</v>
      </c>
      <c r="P442" s="21">
        <v>0</v>
      </c>
      <c r="Q442" s="46">
        <v>6.0758185042744427E-3</v>
      </c>
      <c r="R442" s="46">
        <v>7.9514538166624155E-3</v>
      </c>
      <c r="S442" s="46">
        <v>9.8175307086773578E-3</v>
      </c>
      <c r="T442" s="46">
        <v>1.1675555566925417E-2</v>
      </c>
      <c r="U442" s="46">
        <v>1.3521850034229871E-2</v>
      </c>
      <c r="V442" s="46">
        <v>1.536150866674622E-2</v>
      </c>
      <c r="W442" s="46">
        <v>1.7186931870584669E-2</v>
      </c>
      <c r="X442" s="46">
        <v>1.8997323533654745E-2</v>
      </c>
      <c r="Y442" s="46">
        <v>2.0793442731627584E-2</v>
      </c>
      <c r="Z442" s="46">
        <v>2.2582848145209819E-2</v>
      </c>
      <c r="AA442" s="46">
        <v>2.4363430549637095E-2</v>
      </c>
      <c r="AB442" s="46">
        <v>2.6128792831912159E-2</v>
      </c>
      <c r="AC442" s="46">
        <v>2.7875787805288908E-2</v>
      </c>
      <c r="AD442" s="46">
        <v>2.9620236820338732E-2</v>
      </c>
      <c r="AE442" s="46">
        <v>3.1354097399814262E-2</v>
      </c>
      <c r="AF442" s="46">
        <v>3.3080642428474076E-2</v>
      </c>
      <c r="AG442" s="46">
        <v>3.2972491440519627E-2</v>
      </c>
      <c r="AH442" s="46">
        <v>3.2864661609847447E-2</v>
      </c>
      <c r="AI442" s="46">
        <v>3.2757151978074502E-2</v>
      </c>
      <c r="AJ442" s="46">
        <v>3.2649961589692307E-2</v>
      </c>
      <c r="AK442" s="46">
        <v>0.53246186926727157</v>
      </c>
      <c r="AL442" s="45">
        <v>0.44763151803219164</v>
      </c>
      <c r="AM442" s="45">
        <v>6.0758185042744427E-3</v>
      </c>
      <c r="AN442" s="45">
        <v>1.4027272320936857E-2</v>
      </c>
      <c r="AO442" s="45">
        <v>2.3844803029614215E-2</v>
      </c>
      <c r="AP442" s="45">
        <v>3.5520358596539632E-2</v>
      </c>
      <c r="AQ442" s="45">
        <v>4.9042208630769503E-2</v>
      </c>
      <c r="AR442" s="45">
        <v>6.440371729751572E-2</v>
      </c>
      <c r="AS442" s="45">
        <v>8.1590649168100382E-2</v>
      </c>
      <c r="AT442" s="45">
        <v>0.10058797270175512</v>
      </c>
      <c r="AU442" s="45">
        <v>0.12138141543338271</v>
      </c>
      <c r="AV442" s="45">
        <v>0.14396426357859254</v>
      </c>
      <c r="AW442" s="45">
        <v>0.16832769412822965</v>
      </c>
      <c r="AX442" s="45">
        <v>0.19445648696014181</v>
      </c>
      <c r="AY442" s="45">
        <v>0.22233227476543072</v>
      </c>
      <c r="AZ442" s="45">
        <v>0.25195251158576942</v>
      </c>
      <c r="BA442" s="45">
        <v>0.28330660898558369</v>
      </c>
      <c r="BB442" s="45">
        <v>0.31638725141405777</v>
      </c>
      <c r="BC442" s="45">
        <v>0.34935974285457738</v>
      </c>
      <c r="BD442" s="45">
        <v>0.38222440446442485</v>
      </c>
      <c r="BE442" s="45">
        <v>0.41498155644249934</v>
      </c>
      <c r="BF442" s="45">
        <v>0.44763151803219164</v>
      </c>
    </row>
    <row r="443" spans="1:58" ht="13.5" thickBot="1" x14ac:dyDescent="0.25">
      <c r="A443" s="6" t="s">
        <v>1351</v>
      </c>
      <c r="B443" s="6" t="s">
        <v>1141</v>
      </c>
      <c r="C443" s="6" t="s">
        <v>433</v>
      </c>
      <c r="D443" s="6" t="s">
        <v>1351</v>
      </c>
      <c r="E443" s="6">
        <v>13.771691053719787</v>
      </c>
      <c r="F443" s="6" t="s">
        <v>28</v>
      </c>
      <c r="G443" s="21" t="s">
        <v>1178</v>
      </c>
      <c r="H443" s="21" t="s">
        <v>1159</v>
      </c>
      <c r="I443" s="21" t="s">
        <v>1160</v>
      </c>
      <c r="J443" s="21" t="s">
        <v>240</v>
      </c>
      <c r="K443" s="21" t="s">
        <v>433</v>
      </c>
      <c r="L443" s="21" t="s">
        <v>434</v>
      </c>
      <c r="M443" s="3">
        <v>8.545155169268936</v>
      </c>
      <c r="N443" s="3">
        <v>13.771691053719787</v>
      </c>
      <c r="O443" s="21" t="s">
        <v>1471</v>
      </c>
      <c r="P443" s="21">
        <v>0</v>
      </c>
      <c r="Q443" s="46">
        <v>0.11101045514838122</v>
      </c>
      <c r="R443" s="46">
        <v>0.11101045514838122</v>
      </c>
      <c r="S443" s="46">
        <v>0.11101045514838122</v>
      </c>
      <c r="T443" s="46">
        <v>0.11101045514838122</v>
      </c>
      <c r="U443" s="46">
        <v>0.11101045514838122</v>
      </c>
      <c r="V443" s="46">
        <v>9.8948641368738072E-2</v>
      </c>
      <c r="W443" s="46">
        <v>7.7237376565380392E-2</v>
      </c>
      <c r="X443" s="46">
        <v>5.9868364722694245E-2</v>
      </c>
      <c r="Y443" s="46">
        <v>4.5973155248545311E-2</v>
      </c>
      <c r="Z443" s="46">
        <v>3.4856987669226194E-2</v>
      </c>
      <c r="AA443" s="46">
        <v>2.5964053605770875E-2</v>
      </c>
      <c r="AB443" s="46">
        <v>1.8849706355006629E-2</v>
      </c>
      <c r="AC443" s="46">
        <v>1.3158228554395239E-2</v>
      </c>
      <c r="AD443" s="46">
        <v>8.6050463139061215E-3</v>
      </c>
      <c r="AE443" s="46">
        <v>4.9625005215148243E-3</v>
      </c>
      <c r="AF443" s="46">
        <v>2.0484638876017876E-3</v>
      </c>
      <c r="AG443" s="46">
        <v>0</v>
      </c>
      <c r="AH443" s="46">
        <v>0</v>
      </c>
      <c r="AI443" s="46">
        <v>0</v>
      </c>
      <c r="AJ443" s="46">
        <v>0</v>
      </c>
      <c r="AK443" s="46">
        <v>0.91064483645518712</v>
      </c>
      <c r="AL443" s="45">
        <v>0.91064483645518712</v>
      </c>
      <c r="AM443" s="45">
        <v>0.11101045514838122</v>
      </c>
      <c r="AN443" s="45">
        <v>0.22202091029676244</v>
      </c>
      <c r="AO443" s="45">
        <v>0.33303136544514367</v>
      </c>
      <c r="AP443" s="45">
        <v>0.44404182059352487</v>
      </c>
      <c r="AQ443" s="45">
        <v>0.55505227574190608</v>
      </c>
      <c r="AR443" s="45">
        <v>0.65400091711064412</v>
      </c>
      <c r="AS443" s="45">
        <v>0.73123829367602455</v>
      </c>
      <c r="AT443" s="45">
        <v>0.79110665839871874</v>
      </c>
      <c r="AU443" s="45">
        <v>0.83707981364726403</v>
      </c>
      <c r="AV443" s="45">
        <v>0.87193680131649021</v>
      </c>
      <c r="AW443" s="45">
        <v>0.89790085492226113</v>
      </c>
      <c r="AX443" s="45">
        <v>0.91064483645518712</v>
      </c>
      <c r="AY443" s="45">
        <v>0.91064483645518712</v>
      </c>
      <c r="AZ443" s="45">
        <v>0.91064483645518712</v>
      </c>
      <c r="BA443" s="45">
        <v>0.91064483645518712</v>
      </c>
      <c r="BB443" s="45">
        <v>0.91064483645518712</v>
      </c>
      <c r="BC443" s="45">
        <v>0.91064483645518712</v>
      </c>
      <c r="BD443" s="45">
        <v>0.91064483645518712</v>
      </c>
      <c r="BE443" s="45">
        <v>0.91064483645518712</v>
      </c>
      <c r="BF443" s="45">
        <v>0.91064483645518712</v>
      </c>
    </row>
    <row r="444" spans="1:58" ht="13.5" thickBot="1" x14ac:dyDescent="0.25">
      <c r="A444" s="6" t="s">
        <v>1142</v>
      </c>
      <c r="B444" s="6" t="s">
        <v>1137</v>
      </c>
      <c r="C444" s="6" t="s">
        <v>433</v>
      </c>
      <c r="D444" s="6" t="s">
        <v>1142</v>
      </c>
      <c r="E444" s="6">
        <v>29.51995684334193</v>
      </c>
      <c r="F444" s="6" t="s">
        <v>28</v>
      </c>
      <c r="G444" s="21" t="s">
        <v>1178</v>
      </c>
      <c r="H444" s="21" t="s">
        <v>1159</v>
      </c>
      <c r="I444" s="21" t="s">
        <v>1160</v>
      </c>
      <c r="J444" s="21" t="s">
        <v>240</v>
      </c>
      <c r="K444" s="21" t="s">
        <v>433</v>
      </c>
      <c r="L444" s="21" t="s">
        <v>435</v>
      </c>
      <c r="M444" s="3">
        <v>19.106329738896807</v>
      </c>
      <c r="N444" s="3">
        <v>29.51995684334193</v>
      </c>
      <c r="O444" s="21" t="s">
        <v>1471</v>
      </c>
      <c r="P444" s="21">
        <v>0</v>
      </c>
      <c r="Q444" s="46">
        <v>3.7205002791316395E-2</v>
      </c>
      <c r="R444" s="46">
        <v>3.7205002791316395E-2</v>
      </c>
      <c r="S444" s="46">
        <v>3.7205002791316395E-2</v>
      </c>
      <c r="T444" s="46">
        <v>3.7205002791316395E-2</v>
      </c>
      <c r="U444" s="46">
        <v>3.7205002791316395E-2</v>
      </c>
      <c r="V444" s="46">
        <v>3.3162502337281401E-2</v>
      </c>
      <c r="W444" s="46">
        <v>2.5886001520018423E-2</v>
      </c>
      <c r="X444" s="46">
        <v>2.0064800866208033E-2</v>
      </c>
      <c r="Y444" s="46">
        <v>1.5407840343159717E-2</v>
      </c>
      <c r="Z444" s="46">
        <v>1.168227192472107E-2</v>
      </c>
      <c r="AA444" s="46">
        <v>8.7018171899701513E-3</v>
      </c>
      <c r="AB444" s="46">
        <v>6.317453402169413E-3</v>
      </c>
      <c r="AC444" s="46">
        <v>4.4099623719288262E-3</v>
      </c>
      <c r="AD444" s="46">
        <v>2.8839695477363542E-3</v>
      </c>
      <c r="AE444" s="46">
        <v>1.6631752883823786E-3</v>
      </c>
      <c r="AF444" s="46">
        <v>6.8653988089919767E-4</v>
      </c>
      <c r="AG444" s="46">
        <v>0</v>
      </c>
      <c r="AH444" s="46">
        <v>0</v>
      </c>
      <c r="AI444" s="46">
        <v>0</v>
      </c>
      <c r="AJ444" s="46">
        <v>0</v>
      </c>
      <c r="AK444" s="46">
        <v>0.30520137618503546</v>
      </c>
      <c r="AL444" s="45">
        <v>0.30520137618503546</v>
      </c>
      <c r="AM444" s="45">
        <v>3.7205002791316395E-2</v>
      </c>
      <c r="AN444" s="45">
        <v>7.4410005582632791E-2</v>
      </c>
      <c r="AO444" s="45">
        <v>0.11161500837394919</v>
      </c>
      <c r="AP444" s="45">
        <v>0.14882001116526558</v>
      </c>
      <c r="AQ444" s="45">
        <v>0.18602501395658197</v>
      </c>
      <c r="AR444" s="45">
        <v>0.21918751629386338</v>
      </c>
      <c r="AS444" s="45">
        <v>0.24507351781388181</v>
      </c>
      <c r="AT444" s="45">
        <v>0.26513831868008986</v>
      </c>
      <c r="AU444" s="45">
        <v>0.28054615902324959</v>
      </c>
      <c r="AV444" s="45">
        <v>0.29222843094797063</v>
      </c>
      <c r="AW444" s="45">
        <v>0.30093024813794078</v>
      </c>
      <c r="AX444" s="45">
        <v>0.30520137618503546</v>
      </c>
      <c r="AY444" s="45">
        <v>0.30520137618503546</v>
      </c>
      <c r="AZ444" s="45">
        <v>0.30520137618503546</v>
      </c>
      <c r="BA444" s="45">
        <v>0.30520137618503546</v>
      </c>
      <c r="BB444" s="45">
        <v>0.30520137618503546</v>
      </c>
      <c r="BC444" s="45">
        <v>0.30520137618503546</v>
      </c>
      <c r="BD444" s="45">
        <v>0.30520137618503546</v>
      </c>
      <c r="BE444" s="45">
        <v>0.30520137618503546</v>
      </c>
      <c r="BF444" s="45">
        <v>0.30520137618503546</v>
      </c>
    </row>
    <row r="445" spans="1:58" ht="13.5" thickBot="1" x14ac:dyDescent="0.25">
      <c r="A445" s="6" t="s">
        <v>1350</v>
      </c>
      <c r="B445" s="6" t="s">
        <v>1350</v>
      </c>
      <c r="C445" s="6" t="s">
        <v>433</v>
      </c>
      <c r="D445" s="6" t="s">
        <v>1350</v>
      </c>
      <c r="E445" s="6">
        <v>3.634329616488484</v>
      </c>
      <c r="F445" s="6" t="s">
        <v>28</v>
      </c>
      <c r="G445" s="21" t="s">
        <v>1178</v>
      </c>
      <c r="H445" s="21" t="s">
        <v>1159</v>
      </c>
      <c r="I445" s="21" t="s">
        <v>1160</v>
      </c>
      <c r="J445" s="21" t="s">
        <v>240</v>
      </c>
      <c r="K445" s="21" t="s">
        <v>433</v>
      </c>
      <c r="L445" s="21" t="s">
        <v>436</v>
      </c>
      <c r="M445" s="3">
        <v>2.3361064114040717</v>
      </c>
      <c r="N445" s="3">
        <v>3.634329616488484</v>
      </c>
      <c r="O445" s="21" t="s">
        <v>1471</v>
      </c>
      <c r="P445" s="21">
        <v>0</v>
      </c>
      <c r="Q445" s="46">
        <v>4.1591574544244635E-3</v>
      </c>
      <c r="R445" s="46">
        <v>4.1591574544244635E-3</v>
      </c>
      <c r="S445" s="46">
        <v>4.1591574544244635E-3</v>
      </c>
      <c r="T445" s="46">
        <v>4.1591574544244635E-3</v>
      </c>
      <c r="U445" s="46">
        <v>4.1591574544244635E-3</v>
      </c>
      <c r="V445" s="46">
        <v>3.7072452212169944E-3</v>
      </c>
      <c r="W445" s="46">
        <v>2.8938032014435501E-3</v>
      </c>
      <c r="X445" s="46">
        <v>2.2430495856247943E-3</v>
      </c>
      <c r="Y445" s="46">
        <v>1.7224466929697899E-3</v>
      </c>
      <c r="Z445" s="46">
        <v>1.3059643788457861E-3</v>
      </c>
      <c r="AA445" s="46">
        <v>9.7277852754658323E-4</v>
      </c>
      <c r="AB445" s="46">
        <v>7.0622984650722104E-4</v>
      </c>
      <c r="AC445" s="46">
        <v>4.9299090167573116E-4</v>
      </c>
      <c r="AD445" s="46">
        <v>3.2239974581053943E-4</v>
      </c>
      <c r="AE445" s="46">
        <v>1.8592682111838574E-4</v>
      </c>
      <c r="AF445" s="46">
        <v>7.6748481364662992E-5</v>
      </c>
      <c r="AG445" s="46">
        <v>0</v>
      </c>
      <c r="AH445" s="46">
        <v>0</v>
      </c>
      <c r="AI445" s="46">
        <v>0</v>
      </c>
      <c r="AJ445" s="46">
        <v>0</v>
      </c>
      <c r="AK445" s="46">
        <v>3.4118545454238397E-2</v>
      </c>
      <c r="AL445" s="45">
        <v>3.4118545454238397E-2</v>
      </c>
      <c r="AM445" s="45">
        <v>4.1591574544244635E-3</v>
      </c>
      <c r="AN445" s="45">
        <v>8.3183149088489269E-3</v>
      </c>
      <c r="AO445" s="45">
        <v>1.247747236327339E-2</v>
      </c>
      <c r="AP445" s="45">
        <v>1.6636629817697854E-2</v>
      </c>
      <c r="AQ445" s="45">
        <v>2.0795787272122317E-2</v>
      </c>
      <c r="AR445" s="45">
        <v>2.4503032493339311E-2</v>
      </c>
      <c r="AS445" s="45">
        <v>2.7396835694782861E-2</v>
      </c>
      <c r="AT445" s="45">
        <v>2.9639885280407657E-2</v>
      </c>
      <c r="AU445" s="45">
        <v>3.1362331973377448E-2</v>
      </c>
      <c r="AV445" s="45">
        <v>3.2668296352223236E-2</v>
      </c>
      <c r="AW445" s="45">
        <v>3.3641074879769819E-2</v>
      </c>
      <c r="AX445" s="45">
        <v>3.4118545454238397E-2</v>
      </c>
      <c r="AY445" s="45">
        <v>3.4118545454238397E-2</v>
      </c>
      <c r="AZ445" s="45">
        <v>3.4118545454238397E-2</v>
      </c>
      <c r="BA445" s="45">
        <v>3.4118545454238397E-2</v>
      </c>
      <c r="BB445" s="45">
        <v>3.4118545454238397E-2</v>
      </c>
      <c r="BC445" s="45">
        <v>3.4118545454238397E-2</v>
      </c>
      <c r="BD445" s="45">
        <v>3.4118545454238397E-2</v>
      </c>
      <c r="BE445" s="45">
        <v>3.4118545454238397E-2</v>
      </c>
      <c r="BF445" s="45">
        <v>3.4118545454238397E-2</v>
      </c>
    </row>
    <row r="446" spans="1:58" ht="13.5" thickBot="1" x14ac:dyDescent="0.25">
      <c r="A446" s="6" t="s">
        <v>1351</v>
      </c>
      <c r="B446" s="6" t="s">
        <v>1141</v>
      </c>
      <c r="C446" s="6" t="s">
        <v>433</v>
      </c>
      <c r="D446" s="6" t="s">
        <v>1351</v>
      </c>
      <c r="E446" s="6">
        <v>10.510114441591968</v>
      </c>
      <c r="F446" s="6" t="s">
        <v>28</v>
      </c>
      <c r="G446" s="21" t="s">
        <v>1178</v>
      </c>
      <c r="H446" s="21" t="s">
        <v>1159</v>
      </c>
      <c r="I446" s="21" t="s">
        <v>1160</v>
      </c>
      <c r="J446" s="21" t="s">
        <v>240</v>
      </c>
      <c r="K446" s="21" t="s">
        <v>433</v>
      </c>
      <c r="L446" s="21" t="s">
        <v>437</v>
      </c>
      <c r="M446" s="3">
        <v>5.1911819488041377</v>
      </c>
      <c r="N446" s="3">
        <v>10.510114441591968</v>
      </c>
      <c r="O446" s="21" t="s">
        <v>1471</v>
      </c>
      <c r="P446" s="21" t="s">
        <v>1472</v>
      </c>
      <c r="Q446" s="46">
        <v>8.3752817395536291E-2</v>
      </c>
      <c r="R446" s="46">
        <v>8.3752817395536291E-2</v>
      </c>
      <c r="S446" s="46">
        <v>8.3752817395536291E-2</v>
      </c>
      <c r="T446" s="46">
        <v>8.3752817395536291E-2</v>
      </c>
      <c r="U446" s="46">
        <v>8.3752817395536291E-2</v>
      </c>
      <c r="V446" s="46">
        <v>7.4652675561191706E-2</v>
      </c>
      <c r="W446" s="46">
        <v>5.8272420259371474E-2</v>
      </c>
      <c r="X446" s="46">
        <v>4.5168216017915257E-2</v>
      </c>
      <c r="Y446" s="46">
        <v>3.4684852624750309E-2</v>
      </c>
      <c r="Z446" s="46">
        <v>2.6298161910218346E-2</v>
      </c>
      <c r="AA446" s="46">
        <v>1.9588809338592771E-2</v>
      </c>
      <c r="AB446" s="46">
        <v>1.4221327281292313E-2</v>
      </c>
      <c r="AC446" s="46">
        <v>9.9273416354519455E-3</v>
      </c>
      <c r="AD446" s="46">
        <v>6.4921531187796533E-3</v>
      </c>
      <c r="AE446" s="46">
        <v>3.7440023054418174E-3</v>
      </c>
      <c r="AF446" s="46">
        <v>1.5454816547715473E-3</v>
      </c>
      <c r="AG446" s="46">
        <v>0</v>
      </c>
      <c r="AH446" s="46">
        <v>0</v>
      </c>
      <c r="AI446" s="46">
        <v>0</v>
      </c>
      <c r="AJ446" s="46">
        <v>0</v>
      </c>
      <c r="AK446" s="46">
        <v>0.687044032004687</v>
      </c>
      <c r="AL446" s="45">
        <v>0.687044032004687</v>
      </c>
      <c r="AM446" s="45">
        <v>8.3752817395536291E-2</v>
      </c>
      <c r="AN446" s="45">
        <v>0.16750563479107258</v>
      </c>
      <c r="AO446" s="45">
        <v>0.25125845218660886</v>
      </c>
      <c r="AP446" s="45">
        <v>0.33501126958214517</v>
      </c>
      <c r="AQ446" s="45">
        <v>0.41876408697768147</v>
      </c>
      <c r="AR446" s="45">
        <v>0.49341676253887318</v>
      </c>
      <c r="AS446" s="45">
        <v>0.55168918279824464</v>
      </c>
      <c r="AT446" s="45">
        <v>0.59685739881615985</v>
      </c>
      <c r="AU446" s="45">
        <v>0.63154225144091014</v>
      </c>
      <c r="AV446" s="45">
        <v>0.65784041335112853</v>
      </c>
      <c r="AW446" s="45">
        <v>0.67742922268972128</v>
      </c>
      <c r="AX446" s="45">
        <v>0.687044032004687</v>
      </c>
      <c r="AY446" s="45">
        <v>0.687044032004687</v>
      </c>
      <c r="AZ446" s="45">
        <v>0.687044032004687</v>
      </c>
      <c r="BA446" s="45">
        <v>0.687044032004687</v>
      </c>
      <c r="BB446" s="45">
        <v>0.687044032004687</v>
      </c>
      <c r="BC446" s="45">
        <v>0.687044032004687</v>
      </c>
      <c r="BD446" s="45">
        <v>0.687044032004687</v>
      </c>
      <c r="BE446" s="45">
        <v>0.687044032004687</v>
      </c>
      <c r="BF446" s="45">
        <v>0.687044032004687</v>
      </c>
    </row>
    <row r="447" spans="1:58" ht="13.5" thickBot="1" x14ac:dyDescent="0.25">
      <c r="A447" s="6" t="s">
        <v>1353</v>
      </c>
      <c r="B447" s="6" t="s">
        <v>1352</v>
      </c>
      <c r="C447" s="6" t="s">
        <v>433</v>
      </c>
      <c r="D447" s="6" t="s">
        <v>1353</v>
      </c>
      <c r="E447" s="6">
        <v>33.968942493312753</v>
      </c>
      <c r="F447" s="6" t="s">
        <v>28</v>
      </c>
      <c r="G447" s="21" t="s">
        <v>1178</v>
      </c>
      <c r="H447" s="21" t="s">
        <v>1159</v>
      </c>
      <c r="I447" s="21" t="s">
        <v>1160</v>
      </c>
      <c r="J447" s="21" t="s">
        <v>240</v>
      </c>
      <c r="K447" s="21" t="s">
        <v>433</v>
      </c>
      <c r="L447" s="21" t="s">
        <v>438</v>
      </c>
      <c r="M447" s="3">
        <v>23.909752517718875</v>
      </c>
      <c r="N447" s="3">
        <v>33.968942493312753</v>
      </c>
      <c r="O447" s="21" t="s">
        <v>1471</v>
      </c>
      <c r="P447" s="21" t="s">
        <v>1472</v>
      </c>
      <c r="Q447" s="46">
        <v>6.7896904814926634E-2</v>
      </c>
      <c r="R447" s="46">
        <v>6.7896904814926634E-2</v>
      </c>
      <c r="S447" s="46">
        <v>6.7896904814926634E-2</v>
      </c>
      <c r="T447" s="46">
        <v>6.7896904814926634E-2</v>
      </c>
      <c r="U447" s="46">
        <v>6.7896904814926634E-2</v>
      </c>
      <c r="V447" s="46">
        <v>6.0519583273481344E-2</v>
      </c>
      <c r="W447" s="46">
        <v>4.7240404498879771E-2</v>
      </c>
      <c r="X447" s="46">
        <v>3.66170614791985E-2</v>
      </c>
      <c r="Y447" s="46">
        <v>2.8118387063453501E-2</v>
      </c>
      <c r="Z447" s="46">
        <v>2.1319447530857495E-2</v>
      </c>
      <c r="AA447" s="46">
        <v>1.588029590478069E-2</v>
      </c>
      <c r="AB447" s="46">
        <v>1.152897460391924E-2</v>
      </c>
      <c r="AC447" s="46">
        <v>8.0479175632300892E-3</v>
      </c>
      <c r="AD447" s="46">
        <v>5.2630719306787661E-3</v>
      </c>
      <c r="AE447" s="46">
        <v>3.0351954246377062E-3</v>
      </c>
      <c r="AF447" s="46">
        <v>1.2528942198048593E-3</v>
      </c>
      <c r="AG447" s="46">
        <v>0</v>
      </c>
      <c r="AH447" s="46">
        <v>0</v>
      </c>
      <c r="AI447" s="46">
        <v>0</v>
      </c>
      <c r="AJ447" s="46">
        <v>0</v>
      </c>
      <c r="AK447" s="46">
        <v>0.5569742570495525</v>
      </c>
      <c r="AL447" s="45">
        <v>0.5569742570495525</v>
      </c>
      <c r="AM447" s="45">
        <v>6.7896904814926634E-2</v>
      </c>
      <c r="AN447" s="45">
        <v>0.13579380962985327</v>
      </c>
      <c r="AO447" s="45">
        <v>0.2036907144447799</v>
      </c>
      <c r="AP447" s="45">
        <v>0.27158761925970654</v>
      </c>
      <c r="AQ447" s="45">
        <v>0.33948452407463314</v>
      </c>
      <c r="AR447" s="45">
        <v>0.40000410734811448</v>
      </c>
      <c r="AS447" s="45">
        <v>0.44724451184699426</v>
      </c>
      <c r="AT447" s="45">
        <v>0.48386157332619278</v>
      </c>
      <c r="AU447" s="45">
        <v>0.51197996038964633</v>
      </c>
      <c r="AV447" s="45">
        <v>0.53329940792050379</v>
      </c>
      <c r="AW447" s="45">
        <v>0.54917970382528447</v>
      </c>
      <c r="AX447" s="45">
        <v>0.5569742570495525</v>
      </c>
      <c r="AY447" s="45">
        <v>0.5569742570495525</v>
      </c>
      <c r="AZ447" s="45">
        <v>0.5569742570495525</v>
      </c>
      <c r="BA447" s="45">
        <v>0.5569742570495525</v>
      </c>
      <c r="BB447" s="45">
        <v>0.5569742570495525</v>
      </c>
      <c r="BC447" s="45">
        <v>0.5569742570495525</v>
      </c>
      <c r="BD447" s="45">
        <v>0.5569742570495525</v>
      </c>
      <c r="BE447" s="45">
        <v>0.5569742570495525</v>
      </c>
      <c r="BF447" s="45">
        <v>0.5569742570495525</v>
      </c>
    </row>
    <row r="448" spans="1:58" ht="13.5" thickBot="1" x14ac:dyDescent="0.25">
      <c r="A448" s="6" t="s">
        <v>1351</v>
      </c>
      <c r="B448" s="6" t="s">
        <v>1141</v>
      </c>
      <c r="C448" s="6" t="s">
        <v>433</v>
      </c>
      <c r="D448" s="6" t="s">
        <v>1351</v>
      </c>
      <c r="E448" s="6">
        <v>12.62743781172823</v>
      </c>
      <c r="F448" s="6" t="s">
        <v>28</v>
      </c>
      <c r="G448" s="21" t="s">
        <v>1178</v>
      </c>
      <c r="H448" s="21" t="s">
        <v>1159</v>
      </c>
      <c r="I448" s="21" t="s">
        <v>1160</v>
      </c>
      <c r="J448" s="21" t="s">
        <v>240</v>
      </c>
      <c r="K448" s="21" t="s">
        <v>433</v>
      </c>
      <c r="L448" s="21" t="s">
        <v>439</v>
      </c>
      <c r="M448" s="3">
        <v>7.77484722873906</v>
      </c>
      <c r="N448" s="3">
        <v>12.62743781172823</v>
      </c>
      <c r="O448" s="21" t="s">
        <v>1471</v>
      </c>
      <c r="P448" s="21">
        <v>0</v>
      </c>
      <c r="Q448" s="46">
        <v>0.29915684376906337</v>
      </c>
      <c r="R448" s="46">
        <v>0.29915684376906337</v>
      </c>
      <c r="S448" s="46">
        <v>0.29915684376906337</v>
      </c>
      <c r="T448" s="46">
        <v>0.29915684376906337</v>
      </c>
      <c r="U448" s="46">
        <v>0.29915684376906337</v>
      </c>
      <c r="V448" s="46">
        <v>0.2666520302753691</v>
      </c>
      <c r="W448" s="46">
        <v>0.20814336598671945</v>
      </c>
      <c r="X448" s="46">
        <v>0.16133643455579971</v>
      </c>
      <c r="Y448" s="46">
        <v>0.12389088941106394</v>
      </c>
      <c r="Z448" s="46">
        <v>9.3934453295275291E-2</v>
      </c>
      <c r="AA448" s="46">
        <v>6.9969304402644372E-2</v>
      </c>
      <c r="AB448" s="46">
        <v>5.0797185288539645E-2</v>
      </c>
      <c r="AC448" s="46">
        <v>3.5459489997255858E-2</v>
      </c>
      <c r="AD448" s="46">
        <v>2.3189333764228832E-2</v>
      </c>
      <c r="AE448" s="46">
        <v>1.3373208777807212E-2</v>
      </c>
      <c r="AF448" s="46">
        <v>5.5203087886699156E-3</v>
      </c>
      <c r="AG448" s="46">
        <v>0</v>
      </c>
      <c r="AH448" s="46">
        <v>0</v>
      </c>
      <c r="AI448" s="46">
        <v>0</v>
      </c>
      <c r="AJ448" s="46">
        <v>0</v>
      </c>
      <c r="AK448" s="46">
        <v>2.4540538519943298</v>
      </c>
      <c r="AL448" s="45">
        <v>2.4540538519943298</v>
      </c>
      <c r="AM448" s="45">
        <v>0.29915684376906337</v>
      </c>
      <c r="AN448" s="45">
        <v>0.59831368753812675</v>
      </c>
      <c r="AO448" s="45">
        <v>0.89747053130719012</v>
      </c>
      <c r="AP448" s="45">
        <v>1.1966273750762535</v>
      </c>
      <c r="AQ448" s="45">
        <v>1.495784218845317</v>
      </c>
      <c r="AR448" s="45">
        <v>1.762436249120686</v>
      </c>
      <c r="AS448" s="45">
        <v>1.9705796151074053</v>
      </c>
      <c r="AT448" s="45">
        <v>2.131916049663205</v>
      </c>
      <c r="AU448" s="45">
        <v>2.2558069390742688</v>
      </c>
      <c r="AV448" s="45">
        <v>2.3497413923695443</v>
      </c>
      <c r="AW448" s="45">
        <v>2.4197106967721886</v>
      </c>
      <c r="AX448" s="45">
        <v>2.4540538519943298</v>
      </c>
      <c r="AY448" s="45">
        <v>2.4540538519943298</v>
      </c>
      <c r="AZ448" s="45">
        <v>2.4540538519943298</v>
      </c>
      <c r="BA448" s="45">
        <v>2.4540538519943298</v>
      </c>
      <c r="BB448" s="45">
        <v>2.4540538519943298</v>
      </c>
      <c r="BC448" s="45">
        <v>2.4540538519943298</v>
      </c>
      <c r="BD448" s="45">
        <v>2.4540538519943298</v>
      </c>
      <c r="BE448" s="45">
        <v>2.4540538519943298</v>
      </c>
      <c r="BF448" s="45">
        <v>2.4540538519943298</v>
      </c>
    </row>
    <row r="449" spans="1:58" ht="13.5" thickBot="1" x14ac:dyDescent="0.25">
      <c r="A449" s="6" t="s">
        <v>1352</v>
      </c>
      <c r="B449" s="6" t="s">
        <v>1137</v>
      </c>
      <c r="C449" s="6" t="s">
        <v>433</v>
      </c>
      <c r="D449" s="6" t="s">
        <v>1352</v>
      </c>
      <c r="E449" s="6">
        <v>23.594866981746854</v>
      </c>
      <c r="F449" s="6" t="s">
        <v>28</v>
      </c>
      <c r="G449" s="21" t="s">
        <v>1178</v>
      </c>
      <c r="H449" s="21" t="s">
        <v>1159</v>
      </c>
      <c r="I449" s="21" t="s">
        <v>1160</v>
      </c>
      <c r="J449" s="21" t="s">
        <v>240</v>
      </c>
      <c r="K449" s="21" t="s">
        <v>433</v>
      </c>
      <c r="L449" s="21" t="s">
        <v>440</v>
      </c>
      <c r="M449" s="3">
        <v>15.158088513823971</v>
      </c>
      <c r="N449" s="3">
        <v>23.594866981746854</v>
      </c>
      <c r="O449" s="21" t="s">
        <v>1471</v>
      </c>
      <c r="P449" s="21">
        <v>0</v>
      </c>
      <c r="Q449" s="46">
        <v>0.10377598712338316</v>
      </c>
      <c r="R449" s="46">
        <v>0.10377598712338316</v>
      </c>
      <c r="S449" s="46">
        <v>0.10377598712338316</v>
      </c>
      <c r="T449" s="46">
        <v>0.10377598712338316</v>
      </c>
      <c r="U449" s="46">
        <v>0.10377598712338316</v>
      </c>
      <c r="V449" s="46">
        <v>9.2500232692795656E-2</v>
      </c>
      <c r="W449" s="46">
        <v>7.2203874717738176E-2</v>
      </c>
      <c r="X449" s="46">
        <v>5.5966788337692183E-2</v>
      </c>
      <c r="Y449" s="46">
        <v>4.2977119233655395E-2</v>
      </c>
      <c r="Z449" s="46">
        <v>3.2585383950425956E-2</v>
      </c>
      <c r="AA449" s="46">
        <v>2.4271995723842411E-2</v>
      </c>
      <c r="AB449" s="46">
        <v>1.7621285142575566E-2</v>
      </c>
      <c r="AC449" s="46">
        <v>1.23007166775621E-2</v>
      </c>
      <c r="AD449" s="46">
        <v>8.0442619055513254E-3</v>
      </c>
      <c r="AE449" s="46">
        <v>4.6390980879426995E-3</v>
      </c>
      <c r="AF449" s="46">
        <v>1.9149670338558036E-3</v>
      </c>
      <c r="AG449" s="46">
        <v>0</v>
      </c>
      <c r="AH449" s="46">
        <v>0</v>
      </c>
      <c r="AI449" s="46">
        <v>0</v>
      </c>
      <c r="AJ449" s="46">
        <v>0</v>
      </c>
      <c r="AK449" s="46">
        <v>0.85129879609656678</v>
      </c>
      <c r="AL449" s="45">
        <v>0.85129879609656678</v>
      </c>
      <c r="AM449" s="45">
        <v>0.10377598712338316</v>
      </c>
      <c r="AN449" s="45">
        <v>0.20755197424676633</v>
      </c>
      <c r="AO449" s="45">
        <v>0.31132796137014951</v>
      </c>
      <c r="AP449" s="45">
        <v>0.41510394849353266</v>
      </c>
      <c r="AQ449" s="45">
        <v>0.51887993561691581</v>
      </c>
      <c r="AR449" s="45">
        <v>0.61138016830971142</v>
      </c>
      <c r="AS449" s="45">
        <v>0.68358404302744957</v>
      </c>
      <c r="AT449" s="45">
        <v>0.73955083136514177</v>
      </c>
      <c r="AU449" s="45">
        <v>0.78252795059879721</v>
      </c>
      <c r="AV449" s="45">
        <v>0.81511333454922319</v>
      </c>
      <c r="AW449" s="45">
        <v>0.83938533027306561</v>
      </c>
      <c r="AX449" s="45">
        <v>0.85129879609656678</v>
      </c>
      <c r="AY449" s="45">
        <v>0.85129879609656678</v>
      </c>
      <c r="AZ449" s="45">
        <v>0.85129879609656678</v>
      </c>
      <c r="BA449" s="45">
        <v>0.85129879609656678</v>
      </c>
      <c r="BB449" s="45">
        <v>0.85129879609656678</v>
      </c>
      <c r="BC449" s="45">
        <v>0.85129879609656678</v>
      </c>
      <c r="BD449" s="45">
        <v>0.85129879609656678</v>
      </c>
      <c r="BE449" s="45">
        <v>0.85129879609656678</v>
      </c>
      <c r="BF449" s="45">
        <v>0.85129879609656678</v>
      </c>
    </row>
    <row r="450" spans="1:58" ht="13.5" thickBot="1" x14ac:dyDescent="0.25">
      <c r="A450" s="6" t="s">
        <v>1137</v>
      </c>
      <c r="B450" s="6" t="s">
        <v>1141</v>
      </c>
      <c r="C450" s="6" t="s">
        <v>433</v>
      </c>
      <c r="D450" s="6" t="s">
        <v>1137</v>
      </c>
      <c r="E450" s="6">
        <v>15.312706727523114</v>
      </c>
      <c r="F450" s="6" t="s">
        <v>28</v>
      </c>
      <c r="G450" s="21" t="s">
        <v>1178</v>
      </c>
      <c r="H450" s="21" t="s">
        <v>1159</v>
      </c>
      <c r="I450" s="21" t="s">
        <v>1160</v>
      </c>
      <c r="J450" s="21" t="s">
        <v>240</v>
      </c>
      <c r="K450" s="21" t="s">
        <v>433</v>
      </c>
      <c r="L450" s="21" t="s">
        <v>441</v>
      </c>
      <c r="M450" s="3">
        <v>9.8929213583940268</v>
      </c>
      <c r="N450" s="3">
        <v>15.312706727523114</v>
      </c>
      <c r="O450" s="21" t="s">
        <v>1471</v>
      </c>
      <c r="P450" s="21">
        <v>0</v>
      </c>
      <c r="Q450" s="46">
        <v>1.7864603971517262E-2</v>
      </c>
      <c r="R450" s="46">
        <v>1.7864603971517262E-2</v>
      </c>
      <c r="S450" s="46">
        <v>1.7864603971517262E-2</v>
      </c>
      <c r="T450" s="46">
        <v>1.7864603971517262E-2</v>
      </c>
      <c r="U450" s="46">
        <v>1.7864603971517262E-2</v>
      </c>
      <c r="V450" s="46">
        <v>1.5923529808155847E-2</v>
      </c>
      <c r="W450" s="46">
        <v>1.2429596314105283E-2</v>
      </c>
      <c r="X450" s="46">
        <v>9.6344495188648328E-3</v>
      </c>
      <c r="Y450" s="46">
        <v>7.3983320826724736E-3</v>
      </c>
      <c r="Z450" s="46">
        <v>5.6094381337185861E-3</v>
      </c>
      <c r="AA450" s="46">
        <v>4.1783229745554762E-3</v>
      </c>
      <c r="AB450" s="46">
        <v>3.0334308472249891E-3</v>
      </c>
      <c r="AC450" s="46">
        <v>2.1175171453605996E-3</v>
      </c>
      <c r="AD450" s="46">
        <v>1.3847861838690865E-3</v>
      </c>
      <c r="AE450" s="46">
        <v>7.9860141467587688E-4</v>
      </c>
      <c r="AF450" s="46">
        <v>3.2965359932130922E-4</v>
      </c>
      <c r="AG450" s="46">
        <v>0</v>
      </c>
      <c r="AH450" s="46">
        <v>0</v>
      </c>
      <c r="AI450" s="46">
        <v>0</v>
      </c>
      <c r="AJ450" s="46">
        <v>0</v>
      </c>
      <c r="AK450" s="46">
        <v>0.14654754221333585</v>
      </c>
      <c r="AL450" s="45">
        <v>0.14654754221333585</v>
      </c>
      <c r="AM450" s="45">
        <v>1.7864603971517262E-2</v>
      </c>
      <c r="AN450" s="45">
        <v>3.5729207943034524E-2</v>
      </c>
      <c r="AO450" s="45">
        <v>5.3593811914551787E-2</v>
      </c>
      <c r="AP450" s="45">
        <v>7.1458415886069049E-2</v>
      </c>
      <c r="AQ450" s="45">
        <v>8.9323019857586311E-2</v>
      </c>
      <c r="AR450" s="45">
        <v>0.10524654966574215</v>
      </c>
      <c r="AS450" s="45">
        <v>0.11767614597984744</v>
      </c>
      <c r="AT450" s="45">
        <v>0.12731059549871226</v>
      </c>
      <c r="AU450" s="45">
        <v>0.13470892758138475</v>
      </c>
      <c r="AV450" s="45">
        <v>0.14031836571510334</v>
      </c>
      <c r="AW450" s="45">
        <v>0.14449668868965881</v>
      </c>
      <c r="AX450" s="45">
        <v>0.14654754221333585</v>
      </c>
      <c r="AY450" s="45">
        <v>0.14654754221333585</v>
      </c>
      <c r="AZ450" s="45">
        <v>0.14654754221333585</v>
      </c>
      <c r="BA450" s="45">
        <v>0.14654754221333585</v>
      </c>
      <c r="BB450" s="45">
        <v>0.14654754221333585</v>
      </c>
      <c r="BC450" s="45">
        <v>0.14654754221333585</v>
      </c>
      <c r="BD450" s="45">
        <v>0.14654754221333585</v>
      </c>
      <c r="BE450" s="45">
        <v>0.14654754221333585</v>
      </c>
      <c r="BF450" s="45">
        <v>0.14654754221333585</v>
      </c>
    </row>
    <row r="451" spans="1:58" ht="13.5" thickBot="1" x14ac:dyDescent="0.25">
      <c r="A451" s="6" t="s">
        <v>1141</v>
      </c>
      <c r="B451" s="6" t="s">
        <v>1350</v>
      </c>
      <c r="C451" s="6" t="s">
        <v>442</v>
      </c>
      <c r="D451" s="6" t="s">
        <v>1141</v>
      </c>
      <c r="E451" s="6">
        <v>8.4196683832353205</v>
      </c>
      <c r="F451" s="6" t="s">
        <v>7</v>
      </c>
      <c r="G451" s="21" t="s">
        <v>1178</v>
      </c>
      <c r="H451" s="21" t="s">
        <v>1174</v>
      </c>
      <c r="I451" s="21" t="s">
        <v>1160</v>
      </c>
      <c r="J451" s="21" t="s">
        <v>240</v>
      </c>
      <c r="K451" s="21" t="s">
        <v>245</v>
      </c>
      <c r="L451" s="21" t="s">
        <v>443</v>
      </c>
      <c r="M451" s="3">
        <v>4.0393946462739097</v>
      </c>
      <c r="N451" s="3">
        <v>8.4196683832353205</v>
      </c>
      <c r="O451" s="21" t="s">
        <v>1164</v>
      </c>
      <c r="P451" s="21" t="s">
        <v>1459</v>
      </c>
      <c r="Q451" s="46">
        <v>5.1650834579380411E-2</v>
      </c>
      <c r="R451" s="46">
        <v>6.1420994750659319E-2</v>
      </c>
      <c r="S451" s="46">
        <v>6.9150744838489167E-2</v>
      </c>
      <c r="T451" s="46">
        <v>7.5253252632754369E-2</v>
      </c>
      <c r="U451" s="46">
        <v>8.0058060196299768E-2</v>
      </c>
      <c r="V451" s="46">
        <v>8.3828009713782542E-2</v>
      </c>
      <c r="W451" s="46">
        <v>8.6772743548711367E-2</v>
      </c>
      <c r="X451" s="46">
        <v>8.9059471888935801E-2</v>
      </c>
      <c r="Y451" s="46">
        <v>9.0821561020683547E-2</v>
      </c>
      <c r="Z451" s="46">
        <v>9.2165383335927595E-2</v>
      </c>
      <c r="AA451" s="46">
        <v>9.3175780898256969E-2</v>
      </c>
      <c r="AB451" s="46">
        <v>9.3920423183010471E-2</v>
      </c>
      <c r="AC451" s="46">
        <v>9.3634552218096578E-2</v>
      </c>
      <c r="AD451" s="46">
        <v>9.3345005293428845E-2</v>
      </c>
      <c r="AE451" s="46">
        <v>9.3054672159225943E-2</v>
      </c>
      <c r="AF451" s="46">
        <v>9.2764634971808313E-2</v>
      </c>
      <c r="AG451" s="46">
        <v>9.2474319936451874E-2</v>
      </c>
      <c r="AH451" s="46">
        <v>9.2184004901095407E-2</v>
      </c>
      <c r="AI451" s="46">
        <v>9.1893689865738981E-2</v>
      </c>
      <c r="AJ451" s="46">
        <v>9.1603374830382528E-2</v>
      </c>
      <c r="AK451" s="46">
        <v>0.56311544585540951</v>
      </c>
      <c r="AL451" s="45">
        <v>0.56311544585540951</v>
      </c>
      <c r="AM451" s="45">
        <v>5.1650834579380411E-2</v>
      </c>
      <c r="AN451" s="45">
        <v>0.11307182933003973</v>
      </c>
      <c r="AO451" s="45">
        <v>0.18222257416852888</v>
      </c>
      <c r="AP451" s="45">
        <v>0.25747582680128323</v>
      </c>
      <c r="AQ451" s="45">
        <v>0.33753388699758302</v>
      </c>
      <c r="AR451" s="45">
        <v>0.42136189671136559</v>
      </c>
      <c r="AS451" s="45">
        <v>0.50813464026007693</v>
      </c>
      <c r="AT451" s="45">
        <v>0.56311544585540951</v>
      </c>
      <c r="AU451" s="45">
        <v>0.56311544585540951</v>
      </c>
      <c r="AV451" s="45">
        <v>0.56311544585540951</v>
      </c>
      <c r="AW451" s="45">
        <v>0.56311544585540951</v>
      </c>
      <c r="AX451" s="45">
        <v>0.56311544585540951</v>
      </c>
      <c r="AY451" s="45">
        <v>0.56311544585540951</v>
      </c>
      <c r="AZ451" s="45">
        <v>0.56311544585540951</v>
      </c>
      <c r="BA451" s="45">
        <v>0.56311544585540951</v>
      </c>
      <c r="BB451" s="45">
        <v>0.56311544585540951</v>
      </c>
      <c r="BC451" s="45">
        <v>0.56311544585540951</v>
      </c>
      <c r="BD451" s="45">
        <v>0.56311544585540951</v>
      </c>
      <c r="BE451" s="45">
        <v>0.56311544585540951</v>
      </c>
      <c r="BF451" s="45">
        <v>0.56311544585540951</v>
      </c>
    </row>
    <row r="452" spans="1:58" ht="13.5" thickBot="1" x14ac:dyDescent="0.25">
      <c r="A452" s="6" t="s">
        <v>1141</v>
      </c>
      <c r="B452" s="6" t="s">
        <v>1350</v>
      </c>
      <c r="C452" s="6" t="s">
        <v>442</v>
      </c>
      <c r="D452" s="6" t="s">
        <v>1141</v>
      </c>
      <c r="E452" s="6">
        <v>8.4196683832353205</v>
      </c>
      <c r="F452" s="6" t="s">
        <v>7</v>
      </c>
      <c r="G452" s="21" t="s">
        <v>1178</v>
      </c>
      <c r="H452" s="21" t="s">
        <v>1174</v>
      </c>
      <c r="I452" s="21" t="s">
        <v>1160</v>
      </c>
      <c r="J452" s="21" t="s">
        <v>240</v>
      </c>
      <c r="K452" s="21" t="s">
        <v>247</v>
      </c>
      <c r="L452" s="21" t="s">
        <v>443</v>
      </c>
      <c r="M452" s="3">
        <v>4.0393946462739097</v>
      </c>
      <c r="N452" s="3">
        <v>8.4196683832353205</v>
      </c>
      <c r="O452" s="21" t="s">
        <v>1164</v>
      </c>
      <c r="P452" s="21" t="s">
        <v>1459</v>
      </c>
      <c r="Q452" s="46">
        <v>2.6342345810993099E-2</v>
      </c>
      <c r="R452" s="46">
        <v>3.1325206977835987E-2</v>
      </c>
      <c r="S452" s="46">
        <v>3.5267442403543028E-2</v>
      </c>
      <c r="T452" s="46">
        <v>3.8379771022043034E-2</v>
      </c>
      <c r="U452" s="46">
        <v>4.0830261966185798E-2</v>
      </c>
      <c r="V452" s="46">
        <v>4.275296688834717E-2</v>
      </c>
      <c r="W452" s="46">
        <v>4.4254805099340849E-2</v>
      </c>
      <c r="X452" s="46">
        <v>4.5421055155211935E-2</v>
      </c>
      <c r="Y452" s="46">
        <v>4.631973494686089E-2</v>
      </c>
      <c r="Z452" s="46">
        <v>4.7005095259525016E-2</v>
      </c>
      <c r="AA452" s="46">
        <v>4.752040623581831E-2</v>
      </c>
      <c r="AB452" s="46">
        <v>4.7900179858649514E-2</v>
      </c>
      <c r="AC452" s="46">
        <v>4.7754383341005416E-2</v>
      </c>
      <c r="AD452" s="46">
        <v>4.760671205398323E-2</v>
      </c>
      <c r="AE452" s="46">
        <v>4.7458639793702358E-2</v>
      </c>
      <c r="AF452" s="46">
        <v>4.7310718468689485E-2</v>
      </c>
      <c r="AG452" s="46">
        <v>4.7162655438967548E-2</v>
      </c>
      <c r="AH452" s="46">
        <v>4.7014592409245604E-2</v>
      </c>
      <c r="AI452" s="46">
        <v>4.6866529379523673E-2</v>
      </c>
      <c r="AJ452" s="46">
        <v>4.6718466349801716E-2</v>
      </c>
      <c r="AK452" s="46">
        <v>0.28719345828647214</v>
      </c>
      <c r="AL452" s="45">
        <v>0.28719345828647214</v>
      </c>
      <c r="AM452" s="45">
        <v>2.6342345810993099E-2</v>
      </c>
      <c r="AN452" s="45">
        <v>5.7667552788829082E-2</v>
      </c>
      <c r="AO452" s="45">
        <v>9.2934995192372111E-2</v>
      </c>
      <c r="AP452" s="45">
        <v>0.13131476621441515</v>
      </c>
      <c r="AQ452" s="45">
        <v>0.17214502818060096</v>
      </c>
      <c r="AR452" s="45">
        <v>0.21489799506894813</v>
      </c>
      <c r="AS452" s="45">
        <v>0.25915280016828901</v>
      </c>
      <c r="AT452" s="45">
        <v>0.28719345828647214</v>
      </c>
      <c r="AU452" s="45">
        <v>0.28719345828647214</v>
      </c>
      <c r="AV452" s="45">
        <v>0.28719345828647214</v>
      </c>
      <c r="AW452" s="45">
        <v>0.28719345828647214</v>
      </c>
      <c r="AX452" s="45">
        <v>0.28719345828647214</v>
      </c>
      <c r="AY452" s="45">
        <v>0.28719345828647214</v>
      </c>
      <c r="AZ452" s="45">
        <v>0.28719345828647214</v>
      </c>
      <c r="BA452" s="45">
        <v>0.28719345828647214</v>
      </c>
      <c r="BB452" s="45">
        <v>0.28719345828647214</v>
      </c>
      <c r="BC452" s="45">
        <v>0.28719345828647214</v>
      </c>
      <c r="BD452" s="45">
        <v>0.28719345828647214</v>
      </c>
      <c r="BE452" s="45">
        <v>0.28719345828647214</v>
      </c>
      <c r="BF452" s="45">
        <v>0.28719345828647214</v>
      </c>
    </row>
    <row r="453" spans="1:58" ht="13.5" thickBot="1" x14ac:dyDescent="0.25">
      <c r="A453" s="6" t="s">
        <v>1141</v>
      </c>
      <c r="B453" s="6" t="s">
        <v>1350</v>
      </c>
      <c r="C453" s="6" t="s">
        <v>442</v>
      </c>
      <c r="D453" s="6" t="s">
        <v>1141</v>
      </c>
      <c r="E453" s="6">
        <v>8.4196683832353205</v>
      </c>
      <c r="F453" s="6" t="s">
        <v>7</v>
      </c>
      <c r="G453" s="21" t="s">
        <v>1178</v>
      </c>
      <c r="H453" s="21" t="s">
        <v>1174</v>
      </c>
      <c r="I453" s="21" t="s">
        <v>1160</v>
      </c>
      <c r="J453" s="21" t="s">
        <v>240</v>
      </c>
      <c r="K453" s="21" t="s">
        <v>249</v>
      </c>
      <c r="L453" s="21" t="s">
        <v>443</v>
      </c>
      <c r="M453" s="3">
        <v>4.0393946462739097</v>
      </c>
      <c r="N453" s="3">
        <v>8.4196683832353205</v>
      </c>
      <c r="O453" s="21" t="s">
        <v>1164</v>
      </c>
      <c r="P453" s="21" t="s">
        <v>1459</v>
      </c>
      <c r="Q453" s="46">
        <v>2.5369144820359759E-2</v>
      </c>
      <c r="R453" s="46">
        <v>3.016791739241485E-2</v>
      </c>
      <c r="S453" s="46">
        <v>3.3964509470747452E-2</v>
      </c>
      <c r="T453" s="46">
        <v>3.6961855114062435E-2</v>
      </c>
      <c r="U453" s="46">
        <v>3.9321814249402426E-2</v>
      </c>
      <c r="V453" s="46">
        <v>4.1173486077230856E-2</v>
      </c>
      <c r="W453" s="46">
        <v>4.2619839843323661E-2</v>
      </c>
      <c r="X453" s="46">
        <v>4.3743003542427432E-2</v>
      </c>
      <c r="Y453" s="46">
        <v>4.4608482188294989E-2</v>
      </c>
      <c r="Z453" s="46">
        <v>4.5268522305862945E-2</v>
      </c>
      <c r="AA453" s="46">
        <v>4.5764795450210248E-2</v>
      </c>
      <c r="AB453" s="46">
        <v>4.6130538581277053E-2</v>
      </c>
      <c r="AC453" s="46">
        <v>4.5990128422024129E-2</v>
      </c>
      <c r="AD453" s="46">
        <v>4.5847912755539656E-2</v>
      </c>
      <c r="AE453" s="46">
        <v>4.5705310929495153E-2</v>
      </c>
      <c r="AF453" s="46">
        <v>4.5562854462512438E-2</v>
      </c>
      <c r="AG453" s="46">
        <v>4.5420261526009795E-2</v>
      </c>
      <c r="AH453" s="46">
        <v>4.5277668589507165E-2</v>
      </c>
      <c r="AI453" s="46">
        <v>4.513507565300455E-2</v>
      </c>
      <c r="AJ453" s="46">
        <v>4.4992482716501914E-2</v>
      </c>
      <c r="AK453" s="46">
        <v>0.2765832810413168</v>
      </c>
      <c r="AL453" s="45">
        <v>0.2765832810413168</v>
      </c>
      <c r="AM453" s="45">
        <v>2.5369144820359759E-2</v>
      </c>
      <c r="AN453" s="45">
        <v>5.5537062212774609E-2</v>
      </c>
      <c r="AO453" s="45">
        <v>8.950157168352206E-2</v>
      </c>
      <c r="AP453" s="45">
        <v>0.12646342679758449</v>
      </c>
      <c r="AQ453" s="45">
        <v>0.16578524104698691</v>
      </c>
      <c r="AR453" s="45">
        <v>0.20695872712421776</v>
      </c>
      <c r="AS453" s="45">
        <v>0.24957856696754141</v>
      </c>
      <c r="AT453" s="45">
        <v>0.2765832810413168</v>
      </c>
      <c r="AU453" s="45">
        <v>0.2765832810413168</v>
      </c>
      <c r="AV453" s="45">
        <v>0.2765832810413168</v>
      </c>
      <c r="AW453" s="45">
        <v>0.2765832810413168</v>
      </c>
      <c r="AX453" s="45">
        <v>0.2765832810413168</v>
      </c>
      <c r="AY453" s="45">
        <v>0.2765832810413168</v>
      </c>
      <c r="AZ453" s="45">
        <v>0.2765832810413168</v>
      </c>
      <c r="BA453" s="45">
        <v>0.2765832810413168</v>
      </c>
      <c r="BB453" s="45">
        <v>0.2765832810413168</v>
      </c>
      <c r="BC453" s="45">
        <v>0.2765832810413168</v>
      </c>
      <c r="BD453" s="45">
        <v>0.2765832810413168</v>
      </c>
      <c r="BE453" s="45">
        <v>0.2765832810413168</v>
      </c>
      <c r="BF453" s="45">
        <v>0.2765832810413168</v>
      </c>
    </row>
    <row r="454" spans="1:58" ht="13.5" thickBot="1" x14ac:dyDescent="0.25">
      <c r="A454" s="6" t="s">
        <v>1141</v>
      </c>
      <c r="B454" s="6" t="s">
        <v>1350</v>
      </c>
      <c r="C454" s="6" t="s">
        <v>442</v>
      </c>
      <c r="D454" s="6" t="s">
        <v>1141</v>
      </c>
      <c r="E454" s="6">
        <v>8.4196683832353205</v>
      </c>
      <c r="F454" s="6" t="s">
        <v>7</v>
      </c>
      <c r="G454" s="21" t="s">
        <v>1178</v>
      </c>
      <c r="H454" s="21" t="s">
        <v>1174</v>
      </c>
      <c r="I454" s="21" t="s">
        <v>1160</v>
      </c>
      <c r="J454" s="21" t="s">
        <v>240</v>
      </c>
      <c r="K454" s="21" t="s">
        <v>251</v>
      </c>
      <c r="L454" s="21" t="s">
        <v>443</v>
      </c>
      <c r="M454" s="3">
        <v>4.0393946462739097</v>
      </c>
      <c r="N454" s="3">
        <v>8.4196683832353205</v>
      </c>
      <c r="O454" s="21" t="s">
        <v>1164</v>
      </c>
      <c r="P454" s="21" t="s">
        <v>1459</v>
      </c>
      <c r="Q454" s="46">
        <v>2.0611749128212391E-2</v>
      </c>
      <c r="R454" s="46">
        <v>2.4460550435973151E-2</v>
      </c>
      <c r="S454" s="46">
        <v>2.7487066889059178E-2</v>
      </c>
      <c r="T454" s="46">
        <v>2.985895792729043E-2</v>
      </c>
      <c r="U454" s="46">
        <v>3.170973330406552E-2</v>
      </c>
      <c r="V454" s="46">
        <v>3.3145708698225855E-2</v>
      </c>
      <c r="W454" s="46">
        <v>3.4251544606878237E-2</v>
      </c>
      <c r="X454" s="46">
        <v>3.5094657076510161E-2</v>
      </c>
      <c r="Y454" s="46">
        <v>3.5728730056374565E-2</v>
      </c>
      <c r="Z454" s="46">
        <v>3.6196512355720321E-2</v>
      </c>
      <c r="AA454" s="46">
        <v>3.6532044916756941E-2</v>
      </c>
      <c r="AB454" s="46">
        <v>3.6762434436645293E-2</v>
      </c>
      <c r="AC454" s="46">
        <v>3.6589474727875E-2</v>
      </c>
      <c r="AD454" s="46">
        <v>3.6415538277444877E-2</v>
      </c>
      <c r="AE454" s="46">
        <v>3.6241756064650153E-2</v>
      </c>
      <c r="AF454" s="46">
        <v>3.6068549185363938E-2</v>
      </c>
      <c r="AG454" s="46">
        <v>3.5895234128471266E-2</v>
      </c>
      <c r="AH454" s="46">
        <v>3.5721919071578581E-2</v>
      </c>
      <c r="AI454" s="46">
        <v>3.5548604014685896E-2</v>
      </c>
      <c r="AJ454" s="46">
        <v>3.5375288957793224E-2</v>
      </c>
      <c r="AK454" s="46">
        <v>0.21746329379913404</v>
      </c>
      <c r="AL454" s="45">
        <v>0.21746329379913404</v>
      </c>
      <c r="AM454" s="45">
        <v>2.0611749128212391E-2</v>
      </c>
      <c r="AN454" s="45">
        <v>4.5072299564185542E-2</v>
      </c>
      <c r="AO454" s="45">
        <v>7.255936645324472E-2</v>
      </c>
      <c r="AP454" s="45">
        <v>0.10241832438053515</v>
      </c>
      <c r="AQ454" s="45">
        <v>0.13412805768460068</v>
      </c>
      <c r="AR454" s="45">
        <v>0.16727376638282654</v>
      </c>
      <c r="AS454" s="45">
        <v>0.20152531098970478</v>
      </c>
      <c r="AT454" s="45">
        <v>0.21746329379913404</v>
      </c>
      <c r="AU454" s="45">
        <v>0.21746329379913404</v>
      </c>
      <c r="AV454" s="45">
        <v>0.21746329379913404</v>
      </c>
      <c r="AW454" s="45">
        <v>0.21746329379913404</v>
      </c>
      <c r="AX454" s="45">
        <v>0.21746329379913404</v>
      </c>
      <c r="AY454" s="45">
        <v>0.21746329379913404</v>
      </c>
      <c r="AZ454" s="45">
        <v>0.21746329379913404</v>
      </c>
      <c r="BA454" s="45">
        <v>0.21746329379913404</v>
      </c>
      <c r="BB454" s="45">
        <v>0.21746329379913404</v>
      </c>
      <c r="BC454" s="45">
        <v>0.21746329379913404</v>
      </c>
      <c r="BD454" s="45">
        <v>0.21746329379913404</v>
      </c>
      <c r="BE454" s="45">
        <v>0.21746329379913404</v>
      </c>
      <c r="BF454" s="45">
        <v>0.21746329379913404</v>
      </c>
    </row>
    <row r="455" spans="1:58" ht="13.5" thickBot="1" x14ac:dyDescent="0.25">
      <c r="A455" s="6" t="s">
        <v>1141</v>
      </c>
      <c r="B455" s="6" t="s">
        <v>1350</v>
      </c>
      <c r="C455" s="6" t="s">
        <v>442</v>
      </c>
      <c r="D455" s="6" t="s">
        <v>1141</v>
      </c>
      <c r="E455" s="6">
        <v>8.4196683832353205</v>
      </c>
      <c r="F455" s="6" t="s">
        <v>7</v>
      </c>
      <c r="G455" s="21" t="s">
        <v>1178</v>
      </c>
      <c r="H455" s="21" t="s">
        <v>1174</v>
      </c>
      <c r="I455" s="21" t="s">
        <v>1160</v>
      </c>
      <c r="J455" s="21" t="s">
        <v>240</v>
      </c>
      <c r="K455" s="21" t="s">
        <v>253</v>
      </c>
      <c r="L455" s="21" t="s">
        <v>443</v>
      </c>
      <c r="M455" s="3">
        <v>4.0393946462739097</v>
      </c>
      <c r="N455" s="3">
        <v>8.4196683832353205</v>
      </c>
      <c r="O455" s="21" t="s">
        <v>1164</v>
      </c>
      <c r="P455" s="21" t="s">
        <v>1459</v>
      </c>
      <c r="Q455" s="46">
        <v>3.2214347436841741E-2</v>
      </c>
      <c r="R455" s="46">
        <v>3.822968469775713E-2</v>
      </c>
      <c r="S455" s="46">
        <v>4.2959863196270945E-2</v>
      </c>
      <c r="T455" s="46">
        <v>4.6666919861506992E-2</v>
      </c>
      <c r="U455" s="46">
        <v>4.9559518672220103E-2</v>
      </c>
      <c r="V455" s="46">
        <v>5.1803821665163098E-2</v>
      </c>
      <c r="W455" s="46">
        <v>5.3532145736442577E-2</v>
      </c>
      <c r="X455" s="46">
        <v>5.4849856225548055E-2</v>
      </c>
      <c r="Y455" s="46">
        <v>5.5840856414159298E-2</v>
      </c>
      <c r="Z455" s="46">
        <v>5.6571958923810103E-2</v>
      </c>
      <c r="AA455" s="46">
        <v>5.7096366747249563E-2</v>
      </c>
      <c r="AB455" s="46">
        <v>5.7456445263309737E-2</v>
      </c>
      <c r="AC455" s="46">
        <v>5.7186124480913127E-2</v>
      </c>
      <c r="AD455" s="46">
        <v>5.6914277137379433E-2</v>
      </c>
      <c r="AE455" s="46">
        <v>5.6642670853677385E-2</v>
      </c>
      <c r="AF455" s="46">
        <v>5.6371963765546762E-2</v>
      </c>
      <c r="AG455" s="46">
        <v>5.610108760535059E-2</v>
      </c>
      <c r="AH455" s="46">
        <v>5.5830211445154418E-2</v>
      </c>
      <c r="AI455" s="46">
        <v>5.5559335284958274E-2</v>
      </c>
      <c r="AJ455" s="46">
        <v>5.5288459124762122E-2</v>
      </c>
      <c r="AK455" s="46">
        <v>0.33987596383154989</v>
      </c>
      <c r="AL455" s="45">
        <v>0.33987596383154989</v>
      </c>
      <c r="AM455" s="45">
        <v>3.2214347436841741E-2</v>
      </c>
      <c r="AN455" s="45">
        <v>7.0444032134598877E-2</v>
      </c>
      <c r="AO455" s="45">
        <v>0.11340389533086982</v>
      </c>
      <c r="AP455" s="45">
        <v>0.16007081519237681</v>
      </c>
      <c r="AQ455" s="45">
        <v>0.20963033386459692</v>
      </c>
      <c r="AR455" s="45">
        <v>0.26143415552976002</v>
      </c>
      <c r="AS455" s="45">
        <v>0.31496630126620262</v>
      </c>
      <c r="AT455" s="45">
        <v>0.33987596383154989</v>
      </c>
      <c r="AU455" s="45">
        <v>0.33987596383154989</v>
      </c>
      <c r="AV455" s="45">
        <v>0.33987596383154989</v>
      </c>
      <c r="AW455" s="45">
        <v>0.33987596383154989</v>
      </c>
      <c r="AX455" s="45">
        <v>0.33987596383154989</v>
      </c>
      <c r="AY455" s="45">
        <v>0.33987596383154989</v>
      </c>
      <c r="AZ455" s="45">
        <v>0.33987596383154989</v>
      </c>
      <c r="BA455" s="45">
        <v>0.33987596383154989</v>
      </c>
      <c r="BB455" s="45">
        <v>0.33987596383154989</v>
      </c>
      <c r="BC455" s="45">
        <v>0.33987596383154989</v>
      </c>
      <c r="BD455" s="45">
        <v>0.33987596383154989</v>
      </c>
      <c r="BE455" s="45">
        <v>0.33987596383154989</v>
      </c>
      <c r="BF455" s="45">
        <v>0.33987596383154989</v>
      </c>
    </row>
    <row r="456" spans="1:58" ht="13.5" thickBot="1" x14ac:dyDescent="0.25">
      <c r="A456" s="6" t="s">
        <v>1141</v>
      </c>
      <c r="B456" s="6" t="s">
        <v>1350</v>
      </c>
      <c r="C456" s="6" t="s">
        <v>442</v>
      </c>
      <c r="D456" s="6" t="s">
        <v>1141</v>
      </c>
      <c r="E456" s="6">
        <v>8.4196683832353205</v>
      </c>
      <c r="F456" s="6" t="s">
        <v>7</v>
      </c>
      <c r="G456" s="21" t="s">
        <v>1178</v>
      </c>
      <c r="H456" s="21" t="s">
        <v>1174</v>
      </c>
      <c r="I456" s="21" t="s">
        <v>1160</v>
      </c>
      <c r="J456" s="21" t="s">
        <v>240</v>
      </c>
      <c r="K456" s="21" t="s">
        <v>255</v>
      </c>
      <c r="L456" s="21" t="s">
        <v>443</v>
      </c>
      <c r="M456" s="3">
        <v>4.0393946462739097</v>
      </c>
      <c r="N456" s="3">
        <v>8.4196683832353205</v>
      </c>
      <c r="O456" s="21" t="s">
        <v>1164</v>
      </c>
      <c r="P456" s="21" t="s">
        <v>1459</v>
      </c>
      <c r="Q456" s="46">
        <v>1.4166133290905677E-2</v>
      </c>
      <c r="R456" s="46">
        <v>1.6811354324637498E-2</v>
      </c>
      <c r="S456" s="46">
        <v>1.8891431819024022E-2</v>
      </c>
      <c r="T456" s="46">
        <v>2.0521595488787403E-2</v>
      </c>
      <c r="U456" s="46">
        <v>2.1793604502473467E-2</v>
      </c>
      <c r="V456" s="46">
        <v>2.2780527965863221E-2</v>
      </c>
      <c r="W456" s="46">
        <v>2.3540551716511204E-2</v>
      </c>
      <c r="X456" s="46">
        <v>2.4120009750360574E-2</v>
      </c>
      <c r="Y456" s="46">
        <v>2.455579820737349E-2</v>
      </c>
      <c r="Z456" s="46">
        <v>2.487729767655673E-2</v>
      </c>
      <c r="AA456" s="46">
        <v>2.5107903965887982E-2</v>
      </c>
      <c r="AB456" s="46">
        <v>2.5266247085012163E-2</v>
      </c>
      <c r="AC456" s="46">
        <v>2.5147374578212499E-2</v>
      </c>
      <c r="AD456" s="46">
        <v>2.5027830772123401E-2</v>
      </c>
      <c r="AE456" s="46">
        <v>2.4908392971152445E-2</v>
      </c>
      <c r="AF456" s="46">
        <v>2.4789350587917154E-2</v>
      </c>
      <c r="AG456" s="46">
        <v>2.46702338559023E-2</v>
      </c>
      <c r="AH456" s="46">
        <v>2.4551117123887467E-2</v>
      </c>
      <c r="AI456" s="46">
        <v>2.4432000391872603E-2</v>
      </c>
      <c r="AJ456" s="46">
        <v>2.4312883659857745E-2</v>
      </c>
      <c r="AK456" s="46">
        <v>0.14945912579642803</v>
      </c>
      <c r="AL456" s="45">
        <v>0.14945912579642803</v>
      </c>
      <c r="AM456" s="45">
        <v>1.4166133290905677E-2</v>
      </c>
      <c r="AN456" s="45">
        <v>3.0977487615543177E-2</v>
      </c>
      <c r="AO456" s="45">
        <v>4.9868919434567199E-2</v>
      </c>
      <c r="AP456" s="45">
        <v>7.0390514923354602E-2</v>
      </c>
      <c r="AQ456" s="45">
        <v>9.2184119425828076E-2</v>
      </c>
      <c r="AR456" s="45">
        <v>0.11496464739169129</v>
      </c>
      <c r="AS456" s="45">
        <v>0.1385051991082025</v>
      </c>
      <c r="AT456" s="45">
        <v>0.14945912579642803</v>
      </c>
      <c r="AU456" s="45">
        <v>0.14945912579642803</v>
      </c>
      <c r="AV456" s="45">
        <v>0.14945912579642803</v>
      </c>
      <c r="AW456" s="45">
        <v>0.14945912579642803</v>
      </c>
      <c r="AX456" s="45">
        <v>0.14945912579642803</v>
      </c>
      <c r="AY456" s="45">
        <v>0.14945912579642803</v>
      </c>
      <c r="AZ456" s="45">
        <v>0.14945912579642803</v>
      </c>
      <c r="BA456" s="45">
        <v>0.14945912579642803</v>
      </c>
      <c r="BB456" s="45">
        <v>0.14945912579642803</v>
      </c>
      <c r="BC456" s="45">
        <v>0.14945912579642803</v>
      </c>
      <c r="BD456" s="45">
        <v>0.14945912579642803</v>
      </c>
      <c r="BE456" s="45">
        <v>0.14945912579642803</v>
      </c>
      <c r="BF456" s="45">
        <v>0.14945912579642803</v>
      </c>
    </row>
    <row r="457" spans="1:58" ht="13.5" thickBot="1" x14ac:dyDescent="0.25">
      <c r="A457" s="6" t="s">
        <v>1141</v>
      </c>
      <c r="B457" s="6" t="s">
        <v>1350</v>
      </c>
      <c r="C457" s="6" t="s">
        <v>442</v>
      </c>
      <c r="D457" s="6" t="s">
        <v>1141</v>
      </c>
      <c r="E457" s="6">
        <v>8.4196683832353205</v>
      </c>
      <c r="F457" s="6" t="s">
        <v>7</v>
      </c>
      <c r="G457" s="21" t="s">
        <v>1178</v>
      </c>
      <c r="H457" s="21" t="s">
        <v>1174</v>
      </c>
      <c r="I457" s="21" t="s">
        <v>1160</v>
      </c>
      <c r="J457" s="21" t="s">
        <v>240</v>
      </c>
      <c r="K457" s="21" t="s">
        <v>257</v>
      </c>
      <c r="L457" s="21" t="s">
        <v>443</v>
      </c>
      <c r="M457" s="3">
        <v>4.0393946462739097</v>
      </c>
      <c r="N457" s="3">
        <v>8.4196683832353205</v>
      </c>
      <c r="O457" s="21" t="s">
        <v>1164</v>
      </c>
      <c r="P457" s="21" t="s">
        <v>1459</v>
      </c>
      <c r="Q457" s="46">
        <v>1.6792803495120332E-2</v>
      </c>
      <c r="R457" s="46">
        <v>1.9928498755670692E-2</v>
      </c>
      <c r="S457" s="46">
        <v>2.2394262129525128E-2</v>
      </c>
      <c r="T457" s="46">
        <v>2.4326689109355579E-2</v>
      </c>
      <c r="U457" s="46">
        <v>2.5834552756563038E-2</v>
      </c>
      <c r="V457" s="46">
        <v>2.700447057712084E-2</v>
      </c>
      <c r="W457" s="46">
        <v>2.7905417168132347E-2</v>
      </c>
      <c r="X457" s="46">
        <v>2.8592317728523668E-2</v>
      </c>
      <c r="Y457" s="46">
        <v>2.9108909643464752E-2</v>
      </c>
      <c r="Z457" s="46">
        <v>2.9490021221261733E-2</v>
      </c>
      <c r="AA457" s="46">
        <v>2.9763386297105305E-2</v>
      </c>
      <c r="AB457" s="46">
        <v>2.9951089238313959E-2</v>
      </c>
      <c r="AC457" s="46">
        <v>2.9810175510716845E-2</v>
      </c>
      <c r="AD457" s="46">
        <v>2.9668466012190399E-2</v>
      </c>
      <c r="AE457" s="46">
        <v>2.9526882174144616E-2</v>
      </c>
      <c r="AF457" s="46">
        <v>2.9385767071793838E-2</v>
      </c>
      <c r="AG457" s="46">
        <v>2.9244563834987452E-2</v>
      </c>
      <c r="AH457" s="46">
        <v>2.910336059818109E-2</v>
      </c>
      <c r="AI457" s="46">
        <v>2.8962157361374721E-2</v>
      </c>
      <c r="AJ457" s="46">
        <v>2.8820954124568358E-2</v>
      </c>
      <c r="AK457" s="46">
        <v>0.17717168676248041</v>
      </c>
      <c r="AL457" s="45">
        <v>0.17717168676248041</v>
      </c>
      <c r="AM457" s="45">
        <v>1.6792803495120332E-2</v>
      </c>
      <c r="AN457" s="45">
        <v>3.6721302250791024E-2</v>
      </c>
      <c r="AO457" s="45">
        <v>5.9115564380316149E-2</v>
      </c>
      <c r="AP457" s="45">
        <v>8.3442253489671728E-2</v>
      </c>
      <c r="AQ457" s="45">
        <v>0.10927680624623476</v>
      </c>
      <c r="AR457" s="45">
        <v>0.13628127682335561</v>
      </c>
      <c r="AS457" s="45">
        <v>0.16418669399148797</v>
      </c>
      <c r="AT457" s="45">
        <v>0.17717168676248041</v>
      </c>
      <c r="AU457" s="45">
        <v>0.17717168676248041</v>
      </c>
      <c r="AV457" s="45">
        <v>0.17717168676248041</v>
      </c>
      <c r="AW457" s="45">
        <v>0.17717168676248041</v>
      </c>
      <c r="AX457" s="45">
        <v>0.17717168676248041</v>
      </c>
      <c r="AY457" s="45">
        <v>0.17717168676248041</v>
      </c>
      <c r="AZ457" s="45">
        <v>0.17717168676248041</v>
      </c>
      <c r="BA457" s="45">
        <v>0.17717168676248041</v>
      </c>
      <c r="BB457" s="45">
        <v>0.17717168676248041</v>
      </c>
      <c r="BC457" s="45">
        <v>0.17717168676248041</v>
      </c>
      <c r="BD457" s="45">
        <v>0.17717168676248041</v>
      </c>
      <c r="BE457" s="45">
        <v>0.17717168676248041</v>
      </c>
      <c r="BF457" s="45">
        <v>0.17717168676248041</v>
      </c>
    </row>
    <row r="458" spans="1:58" ht="13.5" thickBot="1" x14ac:dyDescent="0.25">
      <c r="A458" s="6" t="s">
        <v>1141</v>
      </c>
      <c r="B458" s="6" t="s">
        <v>1350</v>
      </c>
      <c r="C458" s="6" t="s">
        <v>442</v>
      </c>
      <c r="D458" s="6" t="s">
        <v>1141</v>
      </c>
      <c r="E458" s="6">
        <v>8.4196683832353205</v>
      </c>
      <c r="F458" s="6" t="s">
        <v>7</v>
      </c>
      <c r="G458" s="21" t="s">
        <v>1178</v>
      </c>
      <c r="H458" s="21" t="s">
        <v>1174</v>
      </c>
      <c r="I458" s="21" t="s">
        <v>1160</v>
      </c>
      <c r="J458" s="21" t="s">
        <v>240</v>
      </c>
      <c r="K458" s="21" t="s">
        <v>259</v>
      </c>
      <c r="L458" s="21" t="s">
        <v>443</v>
      </c>
      <c r="M458" s="3">
        <v>4.0393946462739097</v>
      </c>
      <c r="N458" s="3">
        <v>8.4196683832353205</v>
      </c>
      <c r="O458" s="21" t="s">
        <v>1164</v>
      </c>
      <c r="P458" s="21" t="s">
        <v>1459</v>
      </c>
      <c r="Q458" s="46">
        <v>3.2540938570535201E-2</v>
      </c>
      <c r="R458" s="46">
        <v>3.8641888049213591E-2</v>
      </c>
      <c r="S458" s="46">
        <v>4.3448593359859906E-2</v>
      </c>
      <c r="T458" s="46">
        <v>4.7224370033899579E-2</v>
      </c>
      <c r="U458" s="46">
        <v>5.0179005913064297E-2</v>
      </c>
      <c r="V458" s="46">
        <v>5.2479642261877846E-2</v>
      </c>
      <c r="W458" s="46">
        <v>5.4259442967580188E-2</v>
      </c>
      <c r="X458" s="46">
        <v>5.5624501465076158E-2</v>
      </c>
      <c r="Y458" s="46">
        <v>5.6659343622164952E-2</v>
      </c>
      <c r="Z458" s="46">
        <v>5.7431311998245603E-2</v>
      </c>
      <c r="AA458" s="46">
        <v>5.7994058870897459E-2</v>
      </c>
      <c r="AB458" s="46">
        <v>5.8390329200002478E-2</v>
      </c>
      <c r="AC458" s="46">
        <v>5.8145913072843239E-2</v>
      </c>
      <c r="AD458" s="46">
        <v>5.7899682910304923E-2</v>
      </c>
      <c r="AE458" s="46">
        <v>5.7653435517230553E-2</v>
      </c>
      <c r="AF458" s="46">
        <v>5.7407841346008646E-2</v>
      </c>
      <c r="AG458" s="46">
        <v>5.7162075068259738E-2</v>
      </c>
      <c r="AH458" s="46">
        <v>5.6916308790510815E-2</v>
      </c>
      <c r="AI458" s="46">
        <v>5.6670542512761921E-2</v>
      </c>
      <c r="AJ458" s="46">
        <v>5.6424776235013026E-2</v>
      </c>
      <c r="AK458" s="46">
        <v>0.34686127105802383</v>
      </c>
      <c r="AL458" s="45">
        <v>0.34686127105802383</v>
      </c>
      <c r="AM458" s="45">
        <v>3.2540938570535201E-2</v>
      </c>
      <c r="AN458" s="45">
        <v>7.1182826619748785E-2</v>
      </c>
      <c r="AO458" s="45">
        <v>0.11463141997960868</v>
      </c>
      <c r="AP458" s="45">
        <v>0.16185579001350825</v>
      </c>
      <c r="AQ458" s="45">
        <v>0.21203479592657254</v>
      </c>
      <c r="AR458" s="45">
        <v>0.26451443818845038</v>
      </c>
      <c r="AS458" s="45">
        <v>0.31877388115603056</v>
      </c>
      <c r="AT458" s="45">
        <v>0.34686127105802383</v>
      </c>
      <c r="AU458" s="45">
        <v>0.34686127105802383</v>
      </c>
      <c r="AV458" s="45">
        <v>0.34686127105802383</v>
      </c>
      <c r="AW458" s="45">
        <v>0.34686127105802383</v>
      </c>
      <c r="AX458" s="45">
        <v>0.34686127105802383</v>
      </c>
      <c r="AY458" s="45">
        <v>0.34686127105802383</v>
      </c>
      <c r="AZ458" s="45">
        <v>0.34686127105802383</v>
      </c>
      <c r="BA458" s="45">
        <v>0.34686127105802383</v>
      </c>
      <c r="BB458" s="45">
        <v>0.34686127105802383</v>
      </c>
      <c r="BC458" s="45">
        <v>0.34686127105802383</v>
      </c>
      <c r="BD458" s="45">
        <v>0.34686127105802383</v>
      </c>
      <c r="BE458" s="45">
        <v>0.34686127105802383</v>
      </c>
      <c r="BF458" s="45">
        <v>0.34686127105802383</v>
      </c>
    </row>
    <row r="459" spans="1:58" ht="13.5" thickBot="1" x14ac:dyDescent="0.25">
      <c r="A459" s="6" t="s">
        <v>1141</v>
      </c>
      <c r="B459" s="6" t="s">
        <v>1350</v>
      </c>
      <c r="C459" s="6" t="s">
        <v>442</v>
      </c>
      <c r="D459" s="6" t="s">
        <v>1141</v>
      </c>
      <c r="E459" s="6">
        <v>8.4196683832353205</v>
      </c>
      <c r="F459" s="6" t="s">
        <v>7</v>
      </c>
      <c r="G459" s="21" t="s">
        <v>1178</v>
      </c>
      <c r="H459" s="21" t="s">
        <v>1174</v>
      </c>
      <c r="I459" s="21" t="s">
        <v>1160</v>
      </c>
      <c r="J459" s="21" t="s">
        <v>240</v>
      </c>
      <c r="K459" s="21" t="s">
        <v>261</v>
      </c>
      <c r="L459" s="21" t="s">
        <v>443</v>
      </c>
      <c r="M459" s="3">
        <v>4.0393946462739097</v>
      </c>
      <c r="N459" s="3">
        <v>8.4196683832353205</v>
      </c>
      <c r="O459" s="21" t="s">
        <v>1164</v>
      </c>
      <c r="P459" s="21" t="s">
        <v>1459</v>
      </c>
      <c r="Q459" s="46">
        <v>1.7490201647157942E-2</v>
      </c>
      <c r="R459" s="46">
        <v>2.0769358343573196E-2</v>
      </c>
      <c r="S459" s="46">
        <v>2.3352880787446163E-2</v>
      </c>
      <c r="T459" s="46">
        <v>2.5382296603478755E-2</v>
      </c>
      <c r="U459" s="46">
        <v>2.6970363192538697E-2</v>
      </c>
      <c r="V459" s="46">
        <v>2.8206916144762541E-2</v>
      </c>
      <c r="W459" s="46">
        <v>2.9163528787234844E-2</v>
      </c>
      <c r="X459" s="46">
        <v>2.9897224538806947E-2</v>
      </c>
      <c r="Y459" s="46">
        <v>3.0453434617420099E-2</v>
      </c>
      <c r="Z459" s="46">
        <v>3.0868354504675764E-2</v>
      </c>
      <c r="AA459" s="46">
        <v>3.1170821388280052E-2</v>
      </c>
      <c r="AB459" s="46">
        <v>3.1383809957980013E-2</v>
      </c>
      <c r="AC459" s="46">
        <v>3.1252440441991214E-2</v>
      </c>
      <c r="AD459" s="46">
        <v>3.1120095912804607E-2</v>
      </c>
      <c r="AE459" s="46">
        <v>3.0987742122497611E-2</v>
      </c>
      <c r="AF459" s="46">
        <v>3.0855739427838768E-2</v>
      </c>
      <c r="AG459" s="46">
        <v>3.0723644228845586E-2</v>
      </c>
      <c r="AH459" s="46">
        <v>3.0591549029852404E-2</v>
      </c>
      <c r="AI459" s="46">
        <v>3.0459453830859236E-2</v>
      </c>
      <c r="AJ459" s="46">
        <v>3.0327358631866048E-2</v>
      </c>
      <c r="AK459" s="46">
        <v>0.18643204040486805</v>
      </c>
      <c r="AL459" s="45">
        <v>0.18643204040486805</v>
      </c>
      <c r="AM459" s="45">
        <v>1.7490201647157942E-2</v>
      </c>
      <c r="AN459" s="45">
        <v>3.8259559990731135E-2</v>
      </c>
      <c r="AO459" s="45">
        <v>6.1612440778177298E-2</v>
      </c>
      <c r="AP459" s="45">
        <v>8.6994737381656057E-2</v>
      </c>
      <c r="AQ459" s="45">
        <v>0.11396510057419476</v>
      </c>
      <c r="AR459" s="45">
        <v>0.14217201671895729</v>
      </c>
      <c r="AS459" s="45">
        <v>0.17133554550619215</v>
      </c>
      <c r="AT459" s="45">
        <v>0.18643204040486805</v>
      </c>
      <c r="AU459" s="45">
        <v>0.18643204040486805</v>
      </c>
      <c r="AV459" s="45">
        <v>0.18643204040486805</v>
      </c>
      <c r="AW459" s="45">
        <v>0.18643204040486805</v>
      </c>
      <c r="AX459" s="45">
        <v>0.18643204040486805</v>
      </c>
      <c r="AY459" s="45">
        <v>0.18643204040486805</v>
      </c>
      <c r="AZ459" s="45">
        <v>0.18643204040486805</v>
      </c>
      <c r="BA459" s="45">
        <v>0.18643204040486805</v>
      </c>
      <c r="BB459" s="45">
        <v>0.18643204040486805</v>
      </c>
      <c r="BC459" s="45">
        <v>0.18643204040486805</v>
      </c>
      <c r="BD459" s="45">
        <v>0.18643204040486805</v>
      </c>
      <c r="BE459" s="45">
        <v>0.18643204040486805</v>
      </c>
      <c r="BF459" s="45">
        <v>0.18643204040486805</v>
      </c>
    </row>
    <row r="460" spans="1:58" ht="13.5" thickBot="1" x14ac:dyDescent="0.25">
      <c r="A460" s="6" t="s">
        <v>1141</v>
      </c>
      <c r="B460" s="6" t="s">
        <v>1350</v>
      </c>
      <c r="C460" s="6" t="s">
        <v>442</v>
      </c>
      <c r="D460" s="6" t="s">
        <v>1141</v>
      </c>
      <c r="E460" s="6">
        <v>8.4196683832353205</v>
      </c>
      <c r="F460" s="6" t="s">
        <v>7</v>
      </c>
      <c r="G460" s="21" t="s">
        <v>1178</v>
      </c>
      <c r="H460" s="21" t="s">
        <v>1174</v>
      </c>
      <c r="I460" s="21" t="s">
        <v>1160</v>
      </c>
      <c r="J460" s="21" t="s">
        <v>240</v>
      </c>
      <c r="K460" s="21" t="s">
        <v>263</v>
      </c>
      <c r="L460" s="21" t="s">
        <v>443</v>
      </c>
      <c r="M460" s="3">
        <v>4.0393946462739097</v>
      </c>
      <c r="N460" s="3">
        <v>8.4196683832353205</v>
      </c>
      <c r="O460" s="21" t="s">
        <v>1164</v>
      </c>
      <c r="P460" s="21" t="s">
        <v>1459</v>
      </c>
      <c r="Q460" s="46">
        <v>6.3578030895087276E-2</v>
      </c>
      <c r="R460" s="46">
        <v>7.5536571566473365E-2</v>
      </c>
      <c r="S460" s="46">
        <v>8.4972629518893408E-2</v>
      </c>
      <c r="T460" s="46">
        <v>9.2398520741014706E-2</v>
      </c>
      <c r="U460" s="46">
        <v>9.82225802627293E-2</v>
      </c>
      <c r="V460" s="46">
        <v>0.10277026613537826</v>
      </c>
      <c r="W460" s="46">
        <v>0.10630098014813143</v>
      </c>
      <c r="X460" s="46">
        <v>0.1090214746117535</v>
      </c>
      <c r="Y460" s="46">
        <v>0.11109653810151862</v>
      </c>
      <c r="Z460" s="46">
        <v>0.11265751242172559</v>
      </c>
      <c r="AA460" s="46">
        <v>0.11380908096707754</v>
      </c>
      <c r="AB460" s="46">
        <v>0.1146346793182183</v>
      </c>
      <c r="AC460" s="46">
        <v>0.11420243001523096</v>
      </c>
      <c r="AD460" s="46">
        <v>0.11376624955237348</v>
      </c>
      <c r="AE460" s="46">
        <v>0.11332966568500805</v>
      </c>
      <c r="AF460" s="46">
        <v>0.11289399669392239</v>
      </c>
      <c r="AG460" s="46">
        <v>0.11245798936468589</v>
      </c>
      <c r="AH460" s="46">
        <v>0.11202198203544943</v>
      </c>
      <c r="AI460" s="46">
        <v>0.11158597470621293</v>
      </c>
      <c r="AJ460" s="46">
        <v>0.11114996737697647</v>
      </c>
      <c r="AK460" s="46">
        <v>0.68327464519943337</v>
      </c>
      <c r="AL460" s="45">
        <v>0.68327464519943337</v>
      </c>
      <c r="AM460" s="45">
        <v>6.3578030895087276E-2</v>
      </c>
      <c r="AN460" s="45">
        <v>0.13911460246156065</v>
      </c>
      <c r="AO460" s="45">
        <v>0.22408723198045405</v>
      </c>
      <c r="AP460" s="45">
        <v>0.31648575272146873</v>
      </c>
      <c r="AQ460" s="45">
        <v>0.41470833298419801</v>
      </c>
      <c r="AR460" s="45">
        <v>0.51747859911957628</v>
      </c>
      <c r="AS460" s="45">
        <v>0.62377957926770766</v>
      </c>
      <c r="AT460" s="45">
        <v>0.68327464519943337</v>
      </c>
      <c r="AU460" s="45">
        <v>0.68327464519943337</v>
      </c>
      <c r="AV460" s="45">
        <v>0.68327464519943337</v>
      </c>
      <c r="AW460" s="45">
        <v>0.68327464519943337</v>
      </c>
      <c r="AX460" s="45">
        <v>0.68327464519943337</v>
      </c>
      <c r="AY460" s="45">
        <v>0.68327464519943337</v>
      </c>
      <c r="AZ460" s="45">
        <v>0.68327464519943337</v>
      </c>
      <c r="BA460" s="45">
        <v>0.68327464519943337</v>
      </c>
      <c r="BB460" s="45">
        <v>0.68327464519943337</v>
      </c>
      <c r="BC460" s="45">
        <v>0.68327464519943337</v>
      </c>
      <c r="BD460" s="45">
        <v>0.68327464519943337</v>
      </c>
      <c r="BE460" s="45">
        <v>0.68327464519943337</v>
      </c>
      <c r="BF460" s="45">
        <v>0.68327464519943337</v>
      </c>
    </row>
    <row r="461" spans="1:58" ht="13.5" thickBot="1" x14ac:dyDescent="0.25">
      <c r="A461" s="6" t="s">
        <v>1141</v>
      </c>
      <c r="B461" s="6" t="s">
        <v>1350</v>
      </c>
      <c r="C461" s="6" t="s">
        <v>442</v>
      </c>
      <c r="D461" s="6" t="s">
        <v>1141</v>
      </c>
      <c r="E461" s="6">
        <v>8.4196683832353205</v>
      </c>
      <c r="F461" s="6" t="s">
        <v>7</v>
      </c>
      <c r="G461" s="21" t="s">
        <v>1178</v>
      </c>
      <c r="H461" s="21" t="s">
        <v>1174</v>
      </c>
      <c r="I461" s="21" t="s">
        <v>1160</v>
      </c>
      <c r="J461" s="21" t="s">
        <v>240</v>
      </c>
      <c r="K461" s="21" t="s">
        <v>265</v>
      </c>
      <c r="L461" s="21" t="s">
        <v>443</v>
      </c>
      <c r="M461" s="3">
        <v>4.0393946462739097</v>
      </c>
      <c r="N461" s="3">
        <v>8.4196683832353205</v>
      </c>
      <c r="O461" s="21" t="s">
        <v>1164</v>
      </c>
      <c r="P461" s="21" t="s">
        <v>1459</v>
      </c>
      <c r="Q461" s="46">
        <v>7.6135806100539093E-3</v>
      </c>
      <c r="R461" s="46">
        <v>8.9852053356455942E-3</v>
      </c>
      <c r="S461" s="46">
        <v>1.0045183804961671E-2</v>
      </c>
      <c r="T461" s="46">
        <v>1.0858336132820636E-2</v>
      </c>
      <c r="U461" s="46">
        <v>1.1476049483155946E-2</v>
      </c>
      <c r="V461" s="46">
        <v>1.1939061396447214E-2</v>
      </c>
      <c r="W461" s="46">
        <v>1.2279666411527661E-2</v>
      </c>
      <c r="X461" s="46">
        <v>1.2523465475174559E-2</v>
      </c>
      <c r="Y461" s="46">
        <v>1.2690752873855722E-2</v>
      </c>
      <c r="Z461" s="46">
        <v>1.2797615793042854E-2</v>
      </c>
      <c r="AA461" s="46">
        <v>1.2856806047661502E-2</v>
      </c>
      <c r="AB461" s="46">
        <v>1.2878431189819675E-2</v>
      </c>
      <c r="AC461" s="46">
        <v>1.2759124078860441E-2</v>
      </c>
      <c r="AD461" s="46">
        <v>1.2640271942106162E-2</v>
      </c>
      <c r="AE461" s="46">
        <v>1.2522265013747022E-2</v>
      </c>
      <c r="AF461" s="46">
        <v>1.2405242633501049E-2</v>
      </c>
      <c r="AG461" s="46">
        <v>1.2288182908991984E-2</v>
      </c>
      <c r="AH461" s="46">
        <v>1.2171123184482926E-2</v>
      </c>
      <c r="AI461" s="46">
        <v>1.2054063459973865E-2</v>
      </c>
      <c r="AJ461" s="46">
        <v>1.1937003735464802E-2</v>
      </c>
      <c r="AK461" s="46">
        <v>7.3380606261729819E-2</v>
      </c>
      <c r="AL461" s="45">
        <v>7.3380606261729819E-2</v>
      </c>
      <c r="AM461" s="45">
        <v>7.6135806100539093E-3</v>
      </c>
      <c r="AN461" s="45">
        <v>1.6598785945699503E-2</v>
      </c>
      <c r="AO461" s="45">
        <v>2.6643969750661176E-2</v>
      </c>
      <c r="AP461" s="45">
        <v>3.7502305883481815E-2</v>
      </c>
      <c r="AQ461" s="45">
        <v>4.8978355366637763E-2</v>
      </c>
      <c r="AR461" s="45">
        <v>6.0917416763084979E-2</v>
      </c>
      <c r="AS461" s="45">
        <v>7.319708317461264E-2</v>
      </c>
      <c r="AT461" s="45">
        <v>7.3380606261729819E-2</v>
      </c>
      <c r="AU461" s="45">
        <v>7.3380606261729819E-2</v>
      </c>
      <c r="AV461" s="45">
        <v>7.3380606261729819E-2</v>
      </c>
      <c r="AW461" s="45">
        <v>7.3380606261729819E-2</v>
      </c>
      <c r="AX461" s="45">
        <v>7.3380606261729819E-2</v>
      </c>
      <c r="AY461" s="45">
        <v>7.3380606261729819E-2</v>
      </c>
      <c r="AZ461" s="45">
        <v>7.3380606261729819E-2</v>
      </c>
      <c r="BA461" s="45">
        <v>7.3380606261729819E-2</v>
      </c>
      <c r="BB461" s="45">
        <v>7.3380606261729819E-2</v>
      </c>
      <c r="BC461" s="45">
        <v>7.3380606261729819E-2</v>
      </c>
      <c r="BD461" s="45">
        <v>7.3380606261729819E-2</v>
      </c>
      <c r="BE461" s="45">
        <v>7.3380606261729819E-2</v>
      </c>
      <c r="BF461" s="45">
        <v>7.3380606261729819E-2</v>
      </c>
    </row>
    <row r="462" spans="1:58" ht="13.5" thickBot="1" x14ac:dyDescent="0.25">
      <c r="A462" s="6" t="s">
        <v>1141</v>
      </c>
      <c r="B462" s="6" t="s">
        <v>1350</v>
      </c>
      <c r="C462" s="6" t="s">
        <v>442</v>
      </c>
      <c r="D462" s="6" t="s">
        <v>1141</v>
      </c>
      <c r="E462" s="6">
        <v>8.4196683832353205</v>
      </c>
      <c r="F462" s="6" t="s">
        <v>7</v>
      </c>
      <c r="G462" s="21" t="s">
        <v>1178</v>
      </c>
      <c r="H462" s="21" t="s">
        <v>1174</v>
      </c>
      <c r="I462" s="21" t="s">
        <v>1160</v>
      </c>
      <c r="J462" s="21" t="s">
        <v>240</v>
      </c>
      <c r="K462" s="21" t="s">
        <v>267</v>
      </c>
      <c r="L462" s="21" t="s">
        <v>443</v>
      </c>
      <c r="M462" s="3">
        <v>4.0393946462739097</v>
      </c>
      <c r="N462" s="3">
        <v>8.4196683832353205</v>
      </c>
      <c r="O462" s="21" t="s">
        <v>1164</v>
      </c>
      <c r="P462" s="21" t="s">
        <v>1459</v>
      </c>
      <c r="Q462" s="46">
        <v>3.2316915024110503E-3</v>
      </c>
      <c r="R462" s="46">
        <v>3.834554447623548E-3</v>
      </c>
      <c r="S462" s="46">
        <v>4.3083986472920357E-3</v>
      </c>
      <c r="T462" s="46">
        <v>4.6795441465097088E-3</v>
      </c>
      <c r="U462" s="46">
        <v>4.9689474594087762E-3</v>
      </c>
      <c r="V462" s="46">
        <v>5.1932945286943498E-3</v>
      </c>
      <c r="W462" s="46">
        <v>5.3658709662532788E-3</v>
      </c>
      <c r="X462" s="46">
        <v>5.4972549596096366E-3</v>
      </c>
      <c r="Y462" s="46">
        <v>5.5958689806713049E-3</v>
      </c>
      <c r="Z462" s="46">
        <v>5.6684190694719803E-3</v>
      </c>
      <c r="AA462" s="46">
        <v>5.7202446024263841E-3</v>
      </c>
      <c r="AB462" s="46">
        <v>5.7555967862064922E-3</v>
      </c>
      <c r="AC462" s="46">
        <v>5.7278012537608685E-3</v>
      </c>
      <c r="AD462" s="46">
        <v>5.6998594583157307E-3</v>
      </c>
      <c r="AE462" s="46">
        <v>5.6719484514712194E-3</v>
      </c>
      <c r="AF462" s="46">
        <v>5.6441341165769056E-3</v>
      </c>
      <c r="AG462" s="46">
        <v>5.6163028519597806E-3</v>
      </c>
      <c r="AH462" s="46">
        <v>5.5884715873426539E-3</v>
      </c>
      <c r="AI462" s="46">
        <v>5.5606403227255281E-3</v>
      </c>
      <c r="AJ462" s="46">
        <v>5.5328090581084005E-3</v>
      </c>
      <c r="AK462" s="46">
        <v>3.4011959115683055E-2</v>
      </c>
      <c r="AL462" s="45">
        <v>3.4011959115683055E-2</v>
      </c>
      <c r="AM462" s="45">
        <v>3.2316915024110503E-3</v>
      </c>
      <c r="AN462" s="45">
        <v>7.0662459500345984E-3</v>
      </c>
      <c r="AO462" s="45">
        <v>1.1374644597326634E-2</v>
      </c>
      <c r="AP462" s="45">
        <v>1.6054188743836344E-2</v>
      </c>
      <c r="AQ462" s="45">
        <v>2.102313620324512E-2</v>
      </c>
      <c r="AR462" s="45">
        <v>2.621643073193947E-2</v>
      </c>
      <c r="AS462" s="45">
        <v>3.1582301698192747E-2</v>
      </c>
      <c r="AT462" s="45">
        <v>3.4011959115683055E-2</v>
      </c>
      <c r="AU462" s="45">
        <v>3.4011959115683055E-2</v>
      </c>
      <c r="AV462" s="45">
        <v>3.4011959115683055E-2</v>
      </c>
      <c r="AW462" s="45">
        <v>3.4011959115683055E-2</v>
      </c>
      <c r="AX462" s="45">
        <v>3.4011959115683055E-2</v>
      </c>
      <c r="AY462" s="45">
        <v>3.4011959115683055E-2</v>
      </c>
      <c r="AZ462" s="45">
        <v>3.4011959115683055E-2</v>
      </c>
      <c r="BA462" s="45">
        <v>3.4011959115683055E-2</v>
      </c>
      <c r="BB462" s="45">
        <v>3.4011959115683055E-2</v>
      </c>
      <c r="BC462" s="45">
        <v>3.4011959115683055E-2</v>
      </c>
      <c r="BD462" s="45">
        <v>3.4011959115683055E-2</v>
      </c>
      <c r="BE462" s="45">
        <v>3.4011959115683055E-2</v>
      </c>
      <c r="BF462" s="45">
        <v>3.4011959115683055E-2</v>
      </c>
    </row>
    <row r="463" spans="1:58" ht="13.5" thickBot="1" x14ac:dyDescent="0.25">
      <c r="A463" s="6" t="s">
        <v>1141</v>
      </c>
      <c r="B463" s="6" t="s">
        <v>1350</v>
      </c>
      <c r="C463" s="6" t="s">
        <v>442</v>
      </c>
      <c r="D463" s="6" t="s">
        <v>1141</v>
      </c>
      <c r="E463" s="6">
        <v>8.4196683832353205</v>
      </c>
      <c r="F463" s="6" t="s">
        <v>7</v>
      </c>
      <c r="G463" s="21" t="s">
        <v>1178</v>
      </c>
      <c r="H463" s="21" t="s">
        <v>1174</v>
      </c>
      <c r="I463" s="21" t="s">
        <v>1160</v>
      </c>
      <c r="J463" s="21" t="s">
        <v>240</v>
      </c>
      <c r="K463" s="21" t="s">
        <v>269</v>
      </c>
      <c r="L463" s="21" t="s">
        <v>443</v>
      </c>
      <c r="M463" s="3">
        <v>4.0393946462739097</v>
      </c>
      <c r="N463" s="3">
        <v>8.4196683832353205</v>
      </c>
      <c r="O463" s="21" t="s">
        <v>1164</v>
      </c>
      <c r="P463" s="21" t="s">
        <v>1459</v>
      </c>
      <c r="Q463" s="46">
        <v>8.4838766717815397E-3</v>
      </c>
      <c r="R463" s="46">
        <v>1.0066519963492391E-2</v>
      </c>
      <c r="S463" s="46">
        <v>1.1310461641906707E-2</v>
      </c>
      <c r="T463" s="46">
        <v>1.2284797416314738E-2</v>
      </c>
      <c r="U463" s="46">
        <v>1.3044542587909524E-2</v>
      </c>
      <c r="V463" s="46">
        <v>1.363350130073048E-2</v>
      </c>
      <c r="W463" s="46">
        <v>1.4086551108118668E-2</v>
      </c>
      <c r="X463" s="46">
        <v>1.4431461999350062E-2</v>
      </c>
      <c r="Y463" s="46">
        <v>1.4690344752289645E-2</v>
      </c>
      <c r="Z463" s="46">
        <v>1.4880804146527165E-2</v>
      </c>
      <c r="AA463" s="46">
        <v>1.5016857179344954E-2</v>
      </c>
      <c r="AB463" s="46">
        <v>1.5109664171300972E-2</v>
      </c>
      <c r="AC463" s="46">
        <v>1.5036694994286632E-2</v>
      </c>
      <c r="AD463" s="46">
        <v>1.4963341845829292E-2</v>
      </c>
      <c r="AE463" s="46">
        <v>1.4890069523988725E-2</v>
      </c>
      <c r="AF463" s="46">
        <v>1.4817050986552546E-2</v>
      </c>
      <c r="AG463" s="46">
        <v>1.474398800499776E-2</v>
      </c>
      <c r="AH463" s="46">
        <v>1.4670925023442973E-2</v>
      </c>
      <c r="AI463" s="46">
        <v>1.4597862041888182E-2</v>
      </c>
      <c r="AJ463" s="46">
        <v>1.4524799060333392E-2</v>
      </c>
      <c r="AK463" s="46">
        <v>8.9288617520531105E-2</v>
      </c>
      <c r="AL463" s="45">
        <v>8.9288617520531105E-2</v>
      </c>
      <c r="AM463" s="45">
        <v>8.4838766717815397E-3</v>
      </c>
      <c r="AN463" s="45">
        <v>1.8550396635273931E-2</v>
      </c>
      <c r="AO463" s="45">
        <v>2.9860858277180637E-2</v>
      </c>
      <c r="AP463" s="45">
        <v>4.2145655693495376E-2</v>
      </c>
      <c r="AQ463" s="45">
        <v>5.5190198281404902E-2</v>
      </c>
      <c r="AR463" s="45">
        <v>6.8823699582135384E-2</v>
      </c>
      <c r="AS463" s="45">
        <v>8.2910250690254053E-2</v>
      </c>
      <c r="AT463" s="45">
        <v>8.9288617520531105E-2</v>
      </c>
      <c r="AU463" s="45">
        <v>8.9288617520531105E-2</v>
      </c>
      <c r="AV463" s="45">
        <v>8.9288617520531105E-2</v>
      </c>
      <c r="AW463" s="45">
        <v>8.9288617520531105E-2</v>
      </c>
      <c r="AX463" s="45">
        <v>8.9288617520531105E-2</v>
      </c>
      <c r="AY463" s="45">
        <v>8.9288617520531105E-2</v>
      </c>
      <c r="AZ463" s="45">
        <v>8.9288617520531105E-2</v>
      </c>
      <c r="BA463" s="45">
        <v>8.9288617520531105E-2</v>
      </c>
      <c r="BB463" s="45">
        <v>8.9288617520531105E-2</v>
      </c>
      <c r="BC463" s="45">
        <v>8.9288617520531105E-2</v>
      </c>
      <c r="BD463" s="45">
        <v>8.9288617520531105E-2</v>
      </c>
      <c r="BE463" s="45">
        <v>8.9288617520531105E-2</v>
      </c>
      <c r="BF463" s="45">
        <v>8.9288617520531105E-2</v>
      </c>
    </row>
    <row r="464" spans="1:58" ht="13.5" thickBot="1" x14ac:dyDescent="0.25">
      <c r="A464" s="6" t="s">
        <v>1141</v>
      </c>
      <c r="B464" s="6" t="s">
        <v>1350</v>
      </c>
      <c r="C464" s="6" t="s">
        <v>442</v>
      </c>
      <c r="D464" s="6" t="s">
        <v>1141</v>
      </c>
      <c r="E464" s="6">
        <v>8.4196683832353205</v>
      </c>
      <c r="F464" s="6" t="s">
        <v>7</v>
      </c>
      <c r="G464" s="21" t="s">
        <v>1178</v>
      </c>
      <c r="H464" s="21" t="s">
        <v>1174</v>
      </c>
      <c r="I464" s="21" t="s">
        <v>1160</v>
      </c>
      <c r="J464" s="21" t="s">
        <v>240</v>
      </c>
      <c r="K464" s="21" t="s">
        <v>271</v>
      </c>
      <c r="L464" s="21" t="s">
        <v>443</v>
      </c>
      <c r="M464" s="3">
        <v>4.0393946462739097</v>
      </c>
      <c r="N464" s="3">
        <v>8.4196683832353205</v>
      </c>
      <c r="O464" s="21" t="s">
        <v>1164</v>
      </c>
      <c r="P464" s="21" t="s">
        <v>1459</v>
      </c>
      <c r="Q464" s="46">
        <v>2.429712631810535E-2</v>
      </c>
      <c r="R464" s="46">
        <v>2.8915390034629635E-2</v>
      </c>
      <c r="S464" s="46">
        <v>3.2577417762215441E-2</v>
      </c>
      <c r="T464" s="46">
        <v>3.5476349590579576E-2</v>
      </c>
      <c r="U464" s="46">
        <v>3.7766326625917959E-2</v>
      </c>
      <c r="V464" s="46">
        <v>3.9570365665986137E-2</v>
      </c>
      <c r="W464" s="46">
        <v>4.0986643820786615E-2</v>
      </c>
      <c r="X464" s="46">
        <v>4.2093514142646136E-2</v>
      </c>
      <c r="Y464" s="46">
        <v>4.2953508500267142E-2</v>
      </c>
      <c r="Z464" s="46">
        <v>4.3616532192449937E-2</v>
      </c>
      <c r="AA464" s="46">
        <v>4.4122413505411177E-2</v>
      </c>
      <c r="AB464" s="46">
        <v>4.4502938463487983E-2</v>
      </c>
      <c r="AC464" s="46">
        <v>4.4395222061062868E-2</v>
      </c>
      <c r="AD464" s="46">
        <v>4.4285615014509672E-2</v>
      </c>
      <c r="AE464" s="46">
        <v>4.4175486044441346E-2</v>
      </c>
      <c r="AF464" s="46">
        <v>4.4065348437324778E-2</v>
      </c>
      <c r="AG464" s="46">
        <v>4.3955078912478948E-2</v>
      </c>
      <c r="AH464" s="46">
        <v>4.3844809387633112E-2</v>
      </c>
      <c r="AI464" s="46">
        <v>4.3734539862787261E-2</v>
      </c>
      <c r="AJ464" s="46">
        <v>4.3624270337941411E-2</v>
      </c>
      <c r="AK464" s="46">
        <v>0.26817243891891024</v>
      </c>
      <c r="AL464" s="45">
        <v>0.26817243891891024</v>
      </c>
      <c r="AM464" s="45">
        <v>2.429712631810535E-2</v>
      </c>
      <c r="AN464" s="45">
        <v>5.3212516352734981E-2</v>
      </c>
      <c r="AO464" s="45">
        <v>8.5789934114950422E-2</v>
      </c>
      <c r="AP464" s="45">
        <v>0.12126628370553</v>
      </c>
      <c r="AQ464" s="45">
        <v>0.15903261033144794</v>
      </c>
      <c r="AR464" s="45">
        <v>0.19860297599743409</v>
      </c>
      <c r="AS464" s="45">
        <v>0.23958961981822072</v>
      </c>
      <c r="AT464" s="45">
        <v>0.26817243891891024</v>
      </c>
      <c r="AU464" s="45">
        <v>0.26817243891891024</v>
      </c>
      <c r="AV464" s="45">
        <v>0.26817243891891024</v>
      </c>
      <c r="AW464" s="45">
        <v>0.26817243891891024</v>
      </c>
      <c r="AX464" s="45">
        <v>0.26817243891891024</v>
      </c>
      <c r="AY464" s="45">
        <v>0.26817243891891024</v>
      </c>
      <c r="AZ464" s="45">
        <v>0.26817243891891024</v>
      </c>
      <c r="BA464" s="45">
        <v>0.26817243891891024</v>
      </c>
      <c r="BB464" s="45">
        <v>0.26817243891891024</v>
      </c>
      <c r="BC464" s="45">
        <v>0.26817243891891024</v>
      </c>
      <c r="BD464" s="45">
        <v>0.26817243891891024</v>
      </c>
      <c r="BE464" s="45">
        <v>0.26817243891891024</v>
      </c>
      <c r="BF464" s="45">
        <v>0.26817243891891024</v>
      </c>
    </row>
    <row r="465" spans="1:58" ht="13.5" thickBot="1" x14ac:dyDescent="0.25">
      <c r="A465" s="6" t="s">
        <v>1141</v>
      </c>
      <c r="B465" s="6" t="s">
        <v>1350</v>
      </c>
      <c r="C465" s="6" t="s">
        <v>442</v>
      </c>
      <c r="D465" s="6" t="s">
        <v>1141</v>
      </c>
      <c r="E465" s="6">
        <v>8.4196683832353205</v>
      </c>
      <c r="F465" s="6" t="s">
        <v>7</v>
      </c>
      <c r="G465" s="21" t="s">
        <v>1178</v>
      </c>
      <c r="H465" s="21" t="s">
        <v>1174</v>
      </c>
      <c r="I465" s="21" t="s">
        <v>1160</v>
      </c>
      <c r="J465" s="21" t="s">
        <v>240</v>
      </c>
      <c r="K465" s="21" t="s">
        <v>273</v>
      </c>
      <c r="L465" s="21" t="s">
        <v>443</v>
      </c>
      <c r="M465" s="3">
        <v>4.0393946462739097</v>
      </c>
      <c r="N465" s="3">
        <v>8.4196683832353205</v>
      </c>
      <c r="O465" s="21" t="s">
        <v>1164</v>
      </c>
      <c r="P465" s="21" t="s">
        <v>1459</v>
      </c>
      <c r="Q465" s="46">
        <v>1.6638653848267401E-2</v>
      </c>
      <c r="R465" s="46">
        <v>1.980888286460249E-2</v>
      </c>
      <c r="S465" s="46">
        <v>2.2325519150813124E-2</v>
      </c>
      <c r="T465" s="46">
        <v>2.4320409152689251E-2</v>
      </c>
      <c r="U465" s="46">
        <v>2.5898808462119512E-2</v>
      </c>
      <c r="V465" s="46">
        <v>2.71447446606378E-2</v>
      </c>
      <c r="W465" s="46">
        <v>2.8125298584683059E-2</v>
      </c>
      <c r="X465" s="46">
        <v>2.8894022145281112E-2</v>
      </c>
      <c r="Y465" s="46">
        <v>2.9493666841852863E-2</v>
      </c>
      <c r="Z465" s="46">
        <v>2.9958361989357446E-2</v>
      </c>
      <c r="AA465" s="46">
        <v>3.0315353640584713E-2</v>
      </c>
      <c r="AB465" s="46">
        <v>3.058639280259963E-2</v>
      </c>
      <c r="AC465" s="46">
        <v>3.0521895822291929E-2</v>
      </c>
      <c r="AD465" s="46">
        <v>3.0456056848009866E-2</v>
      </c>
      <c r="AE465" s="46">
        <v>3.0389816334067496E-2</v>
      </c>
      <c r="AF465" s="46">
        <v>3.0323527171793513E-2</v>
      </c>
      <c r="AG465" s="46">
        <v>3.0257147253314895E-2</v>
      </c>
      <c r="AH465" s="46">
        <v>3.0190767334836277E-2</v>
      </c>
      <c r="AI465" s="46">
        <v>3.0124387416357659E-2</v>
      </c>
      <c r="AJ465" s="46">
        <v>3.0058007497879041E-2</v>
      </c>
      <c r="AK465" s="46">
        <v>0.18477625223999306</v>
      </c>
      <c r="AL465" s="45">
        <v>0.18477625223999306</v>
      </c>
      <c r="AM465" s="45">
        <v>1.6638653848267401E-2</v>
      </c>
      <c r="AN465" s="45">
        <v>3.6447536712869891E-2</v>
      </c>
      <c r="AO465" s="45">
        <v>5.8773055863683019E-2</v>
      </c>
      <c r="AP465" s="45">
        <v>8.309346501637227E-2</v>
      </c>
      <c r="AQ465" s="45">
        <v>0.10899227347849177</v>
      </c>
      <c r="AR465" s="45">
        <v>0.13613701813912957</v>
      </c>
      <c r="AS465" s="45">
        <v>0.16426231672381264</v>
      </c>
      <c r="AT465" s="45">
        <v>0.18477625223999306</v>
      </c>
      <c r="AU465" s="45">
        <v>0.18477625223999306</v>
      </c>
      <c r="AV465" s="45">
        <v>0.18477625223999306</v>
      </c>
      <c r="AW465" s="45">
        <v>0.18477625223999306</v>
      </c>
      <c r="AX465" s="45">
        <v>0.18477625223999306</v>
      </c>
      <c r="AY465" s="45">
        <v>0.18477625223999306</v>
      </c>
      <c r="AZ465" s="45">
        <v>0.18477625223999306</v>
      </c>
      <c r="BA465" s="45">
        <v>0.18477625223999306</v>
      </c>
      <c r="BB465" s="45">
        <v>0.18477625223999306</v>
      </c>
      <c r="BC465" s="45">
        <v>0.18477625223999306</v>
      </c>
      <c r="BD465" s="45">
        <v>0.18477625223999306</v>
      </c>
      <c r="BE465" s="45">
        <v>0.18477625223999306</v>
      </c>
      <c r="BF465" s="45">
        <v>0.18477625223999306</v>
      </c>
    </row>
    <row r="466" spans="1:58" ht="13.5" thickBot="1" x14ac:dyDescent="0.25">
      <c r="A466" s="6" t="s">
        <v>1141</v>
      </c>
      <c r="B466" s="6" t="s">
        <v>1350</v>
      </c>
      <c r="C466" s="6" t="s">
        <v>442</v>
      </c>
      <c r="D466" s="6" t="s">
        <v>1141</v>
      </c>
      <c r="E466" s="6">
        <v>8.4196683832353205</v>
      </c>
      <c r="F466" s="6" t="s">
        <v>7</v>
      </c>
      <c r="G466" s="21" t="s">
        <v>1178</v>
      </c>
      <c r="H466" s="21" t="s">
        <v>1174</v>
      </c>
      <c r="I466" s="21" t="s">
        <v>1160</v>
      </c>
      <c r="J466" s="21" t="s">
        <v>240</v>
      </c>
      <c r="K466" s="21" t="s">
        <v>275</v>
      </c>
      <c r="L466" s="21" t="s">
        <v>443</v>
      </c>
      <c r="M466" s="3">
        <v>4.0393946462739097</v>
      </c>
      <c r="N466" s="3">
        <v>8.4196683832353205</v>
      </c>
      <c r="O466" s="21" t="s">
        <v>1164</v>
      </c>
      <c r="P466" s="21" t="s">
        <v>1459</v>
      </c>
      <c r="Q466" s="46">
        <v>1.7906764816481392E-2</v>
      </c>
      <c r="R466" s="46">
        <v>2.1310383876183361E-2</v>
      </c>
      <c r="S466" s="46">
        <v>2.4009265563292539E-2</v>
      </c>
      <c r="T466" s="46">
        <v>2.6145752396751796E-2</v>
      </c>
      <c r="U466" s="46">
        <v>2.7833444993402276E-2</v>
      </c>
      <c r="V466" s="46">
        <v>2.9163005633097351E-2</v>
      </c>
      <c r="W466" s="46">
        <v>3.0206789967948258E-2</v>
      </c>
      <c r="X466" s="46">
        <v>3.1022543496838303E-2</v>
      </c>
      <c r="Y466" s="46">
        <v>3.1656351647802436E-2</v>
      </c>
      <c r="Z466" s="46">
        <v>3.2144994179772367E-2</v>
      </c>
      <c r="AA466" s="46">
        <v>3.2517824183520574E-2</v>
      </c>
      <c r="AB466" s="46">
        <v>3.2798267674733178E-2</v>
      </c>
      <c r="AC466" s="46">
        <v>3.2718881649412689E-2</v>
      </c>
      <c r="AD466" s="46">
        <v>3.2638102236277132E-2</v>
      </c>
      <c r="AE466" s="46">
        <v>3.2556938170178268E-2</v>
      </c>
      <c r="AF466" s="46">
        <v>3.2475767738652107E-2</v>
      </c>
      <c r="AG466" s="46">
        <v>3.239450008493916E-2</v>
      </c>
      <c r="AH466" s="46">
        <v>3.2313232431226212E-2</v>
      </c>
      <c r="AI466" s="46">
        <v>3.2231964777513264E-2</v>
      </c>
      <c r="AJ466" s="46">
        <v>3.2150697123800302E-2</v>
      </c>
      <c r="AK466" s="46">
        <v>0.19764068931908196</v>
      </c>
      <c r="AL466" s="45">
        <v>0.19764068931908196</v>
      </c>
      <c r="AM466" s="45">
        <v>1.7906764816481392E-2</v>
      </c>
      <c r="AN466" s="45">
        <v>3.9217148692664752E-2</v>
      </c>
      <c r="AO466" s="45">
        <v>6.3226414255957292E-2</v>
      </c>
      <c r="AP466" s="45">
        <v>8.9372166652709084E-2</v>
      </c>
      <c r="AQ466" s="45">
        <v>0.11720561164611136</v>
      </c>
      <c r="AR466" s="45">
        <v>0.14636861727920872</v>
      </c>
      <c r="AS466" s="45">
        <v>0.17657540724715698</v>
      </c>
      <c r="AT466" s="45">
        <v>0.19764068931908196</v>
      </c>
      <c r="AU466" s="45">
        <v>0.19764068931908196</v>
      </c>
      <c r="AV466" s="45">
        <v>0.19764068931908196</v>
      </c>
      <c r="AW466" s="45">
        <v>0.19764068931908196</v>
      </c>
      <c r="AX466" s="45">
        <v>0.19764068931908196</v>
      </c>
      <c r="AY466" s="45">
        <v>0.19764068931908196</v>
      </c>
      <c r="AZ466" s="45">
        <v>0.19764068931908196</v>
      </c>
      <c r="BA466" s="45">
        <v>0.19764068931908196</v>
      </c>
      <c r="BB466" s="45">
        <v>0.19764068931908196</v>
      </c>
      <c r="BC466" s="45">
        <v>0.19764068931908196</v>
      </c>
      <c r="BD466" s="45">
        <v>0.19764068931908196</v>
      </c>
      <c r="BE466" s="45">
        <v>0.19764068931908196</v>
      </c>
      <c r="BF466" s="45">
        <v>0.19764068931908196</v>
      </c>
    </row>
    <row r="467" spans="1:58" ht="13.5" thickBot="1" x14ac:dyDescent="0.25">
      <c r="A467" s="6" t="s">
        <v>1141</v>
      </c>
      <c r="B467" s="6" t="s">
        <v>1350</v>
      </c>
      <c r="C467" s="6" t="s">
        <v>442</v>
      </c>
      <c r="D467" s="6" t="s">
        <v>1141</v>
      </c>
      <c r="E467" s="6">
        <v>8.4196683832353205</v>
      </c>
      <c r="F467" s="6" t="s">
        <v>7</v>
      </c>
      <c r="G467" s="21" t="s">
        <v>1178</v>
      </c>
      <c r="H467" s="21" t="s">
        <v>1174</v>
      </c>
      <c r="I467" s="21" t="s">
        <v>1160</v>
      </c>
      <c r="J467" s="21" t="s">
        <v>240</v>
      </c>
      <c r="K467" s="21" t="s">
        <v>277</v>
      </c>
      <c r="L467" s="21" t="s">
        <v>443</v>
      </c>
      <c r="M467" s="3">
        <v>4.0393946462739097</v>
      </c>
      <c r="N467" s="3">
        <v>8.4196683832353205</v>
      </c>
      <c r="O467" s="21" t="s">
        <v>1164</v>
      </c>
      <c r="P467" s="21" t="s">
        <v>1459</v>
      </c>
      <c r="Q467" s="46">
        <v>5.3668042949030249E-2</v>
      </c>
      <c r="R467" s="46">
        <v>6.3698593903606063E-2</v>
      </c>
      <c r="S467" s="46">
        <v>7.1589583859549208E-2</v>
      </c>
      <c r="T467" s="46">
        <v>7.7777041830068838E-2</v>
      </c>
      <c r="U467" s="46">
        <v>8.2608224010618916E-2</v>
      </c>
      <c r="V467" s="46">
        <v>8.6359686986484427E-2</v>
      </c>
      <c r="W467" s="46">
        <v>8.9251681428044377E-2</v>
      </c>
      <c r="X467" s="46">
        <v>9.1459615383172627E-2</v>
      </c>
      <c r="Y467" s="46">
        <v>9.3123183765541948E-2</v>
      </c>
      <c r="Z467" s="46">
        <v>9.4353639176451509E-2</v>
      </c>
      <c r="AA467" s="46">
        <v>9.5239582464847178E-2</v>
      </c>
      <c r="AB467" s="46">
        <v>9.5851574391048855E-2</v>
      </c>
      <c r="AC467" s="46">
        <v>9.5411884709505901E-2</v>
      </c>
      <c r="AD467" s="46">
        <v>9.4969546259759036E-2</v>
      </c>
      <c r="AE467" s="46">
        <v>9.4527508097193097E-2</v>
      </c>
      <c r="AF467" s="46">
        <v>9.4086868814716035E-2</v>
      </c>
      <c r="AG467" s="46">
        <v>9.3645947371671229E-2</v>
      </c>
      <c r="AH467" s="46">
        <v>9.3205025928626409E-2</v>
      </c>
      <c r="AI467" s="46">
        <v>9.2764104485581589E-2</v>
      </c>
      <c r="AJ467" s="46">
        <v>9.2323183042536769E-2</v>
      </c>
      <c r="AK467" s="46">
        <v>0.56754033874901899</v>
      </c>
      <c r="AL467" s="45">
        <v>0.56754033874901899</v>
      </c>
      <c r="AM467" s="45">
        <v>5.3668042949030249E-2</v>
      </c>
      <c r="AN467" s="45">
        <v>0.11736663685263632</v>
      </c>
      <c r="AO467" s="45">
        <v>0.18895622071218554</v>
      </c>
      <c r="AP467" s="45">
        <v>0.26673326254225438</v>
      </c>
      <c r="AQ467" s="45">
        <v>0.34934148655287328</v>
      </c>
      <c r="AR467" s="45">
        <v>0.43570117353935772</v>
      </c>
      <c r="AS467" s="45">
        <v>0.52495285496740207</v>
      </c>
      <c r="AT467" s="45">
        <v>0.56754033874901899</v>
      </c>
      <c r="AU467" s="45">
        <v>0.56754033874901899</v>
      </c>
      <c r="AV467" s="45">
        <v>0.56754033874901899</v>
      </c>
      <c r="AW467" s="45">
        <v>0.56754033874901899</v>
      </c>
      <c r="AX467" s="45">
        <v>0.56754033874901899</v>
      </c>
      <c r="AY467" s="45">
        <v>0.56754033874901899</v>
      </c>
      <c r="AZ467" s="45">
        <v>0.56754033874901899</v>
      </c>
      <c r="BA467" s="45">
        <v>0.56754033874901899</v>
      </c>
      <c r="BB467" s="45">
        <v>0.56754033874901899</v>
      </c>
      <c r="BC467" s="45">
        <v>0.56754033874901899</v>
      </c>
      <c r="BD467" s="45">
        <v>0.56754033874901899</v>
      </c>
      <c r="BE467" s="45">
        <v>0.56754033874901899</v>
      </c>
      <c r="BF467" s="45">
        <v>0.56754033874901899</v>
      </c>
    </row>
    <row r="468" spans="1:58" ht="13.5" thickBot="1" x14ac:dyDescent="0.25">
      <c r="A468" s="6" t="s">
        <v>1141</v>
      </c>
      <c r="B468" s="6" t="s">
        <v>1350</v>
      </c>
      <c r="C468" s="6" t="s">
        <v>442</v>
      </c>
      <c r="D468" s="6" t="s">
        <v>1141</v>
      </c>
      <c r="E468" s="6">
        <v>8.4196683832353205</v>
      </c>
      <c r="F468" s="6" t="s">
        <v>7</v>
      </c>
      <c r="G468" s="21" t="s">
        <v>1178</v>
      </c>
      <c r="H468" s="21" t="s">
        <v>1174</v>
      </c>
      <c r="I468" s="21" t="s">
        <v>1160</v>
      </c>
      <c r="J468" s="21" t="s">
        <v>240</v>
      </c>
      <c r="K468" s="21" t="s">
        <v>279</v>
      </c>
      <c r="L468" s="21" t="s">
        <v>443</v>
      </c>
      <c r="M468" s="3">
        <v>4.0393946462739097</v>
      </c>
      <c r="N468" s="3">
        <v>8.4196683832353205</v>
      </c>
      <c r="O468" s="21" t="s">
        <v>1164</v>
      </c>
      <c r="P468" s="21" t="s">
        <v>1459</v>
      </c>
      <c r="Q468" s="46">
        <v>5.1408591271965912E-2</v>
      </c>
      <c r="R468" s="46">
        <v>6.0670106780628279E-2</v>
      </c>
      <c r="S468" s="46">
        <v>6.7827317385871777E-2</v>
      </c>
      <c r="T468" s="46">
        <v>7.3317902933695028E-2</v>
      </c>
      <c r="U468" s="46">
        <v>7.748884099517564E-2</v>
      </c>
      <c r="V468" s="46">
        <v>8.0615200512931307E-2</v>
      </c>
      <c r="W468" s="46">
        <v>8.2915041402818218E-2</v>
      </c>
      <c r="X468" s="46">
        <v>8.4561226956953034E-2</v>
      </c>
      <c r="Y468" s="46">
        <v>8.5690788715633792E-2</v>
      </c>
      <c r="Z468" s="46">
        <v>8.6412350936616339E-2</v>
      </c>
      <c r="AA468" s="46">
        <v>8.6812016713183476E-2</v>
      </c>
      <c r="AB468" s="46">
        <v>8.6958034487388092E-2</v>
      </c>
      <c r="AC468" s="46">
        <v>8.6152446313140285E-2</v>
      </c>
      <c r="AD468" s="46">
        <v>8.5349930226013976E-2</v>
      </c>
      <c r="AE468" s="46">
        <v>8.455312117413849E-2</v>
      </c>
      <c r="AF468" s="46">
        <v>8.3762960010310528E-2</v>
      </c>
      <c r="AG468" s="46">
        <v>8.2972546689704413E-2</v>
      </c>
      <c r="AH468" s="46">
        <v>8.218213336909827E-2</v>
      </c>
      <c r="AI468" s="46">
        <v>8.1391720048492128E-2</v>
      </c>
      <c r="AJ468" s="46">
        <v>8.0601306727886013E-2</v>
      </c>
      <c r="AK468" s="46">
        <v>0.49548219002459881</v>
      </c>
      <c r="AL468" s="45">
        <v>0.49548219002459881</v>
      </c>
      <c r="AM468" s="45">
        <v>5.1408591271965912E-2</v>
      </c>
      <c r="AN468" s="45">
        <v>0.11207869805259418</v>
      </c>
      <c r="AO468" s="45">
        <v>0.17990601543846596</v>
      </c>
      <c r="AP468" s="45">
        <v>0.25322391837216096</v>
      </c>
      <c r="AQ468" s="45">
        <v>0.33071275936733657</v>
      </c>
      <c r="AR468" s="45">
        <v>0.41132795988026788</v>
      </c>
      <c r="AS468" s="45">
        <v>0.49424300128308607</v>
      </c>
      <c r="AT468" s="45">
        <v>0.49548219002459881</v>
      </c>
      <c r="AU468" s="45">
        <v>0.49548219002459881</v>
      </c>
      <c r="AV468" s="45">
        <v>0.49548219002459881</v>
      </c>
      <c r="AW468" s="45">
        <v>0.49548219002459881</v>
      </c>
      <c r="AX468" s="45">
        <v>0.49548219002459881</v>
      </c>
      <c r="AY468" s="45">
        <v>0.49548219002459881</v>
      </c>
      <c r="AZ468" s="45">
        <v>0.49548219002459881</v>
      </c>
      <c r="BA468" s="45">
        <v>0.49548219002459881</v>
      </c>
      <c r="BB468" s="45">
        <v>0.49548219002459881</v>
      </c>
      <c r="BC468" s="45">
        <v>0.49548219002459881</v>
      </c>
      <c r="BD468" s="45">
        <v>0.49548219002459881</v>
      </c>
      <c r="BE468" s="45">
        <v>0.49548219002459881</v>
      </c>
      <c r="BF468" s="45">
        <v>0.49548219002459881</v>
      </c>
    </row>
    <row r="469" spans="1:58" ht="13.5" thickBot="1" x14ac:dyDescent="0.25">
      <c r="A469" s="6" t="s">
        <v>1144</v>
      </c>
      <c r="B469" s="6" t="s">
        <v>1354</v>
      </c>
      <c r="C469" s="6" t="s">
        <v>414</v>
      </c>
      <c r="D469" s="6" t="s">
        <v>1144</v>
      </c>
      <c r="E469" s="6">
        <v>66.58666355778746</v>
      </c>
      <c r="F469" s="6" t="s">
        <v>7</v>
      </c>
      <c r="G469" s="21" t="s">
        <v>1178</v>
      </c>
      <c r="H469" s="21" t="s">
        <v>1174</v>
      </c>
      <c r="I469" s="21" t="s">
        <v>1160</v>
      </c>
      <c r="J469" s="21" t="s">
        <v>240</v>
      </c>
      <c r="K469" s="21" t="s">
        <v>245</v>
      </c>
      <c r="L469" s="21" t="s">
        <v>1263</v>
      </c>
      <c r="M469" s="3">
        <v>41.763164974752357</v>
      </c>
      <c r="N469" s="3">
        <v>66.58666355778746</v>
      </c>
      <c r="O469" s="21" t="s">
        <v>1164</v>
      </c>
      <c r="P469" s="21" t="s">
        <v>1459</v>
      </c>
      <c r="Q469" s="46">
        <v>0</v>
      </c>
      <c r="R469" s="46">
        <v>0</v>
      </c>
      <c r="S469" s="46">
        <v>0</v>
      </c>
      <c r="T469" s="46">
        <v>0</v>
      </c>
      <c r="U469" s="46">
        <v>0</v>
      </c>
      <c r="V469" s="46">
        <v>0</v>
      </c>
      <c r="W469" s="46">
        <v>0</v>
      </c>
      <c r="X469" s="46">
        <v>0</v>
      </c>
      <c r="Y469" s="46">
        <v>0</v>
      </c>
      <c r="Z469" s="46">
        <v>0</v>
      </c>
      <c r="AA469" s="46">
        <v>0</v>
      </c>
      <c r="AB469" s="46">
        <v>0</v>
      </c>
      <c r="AC469" s="46">
        <v>0</v>
      </c>
      <c r="AD469" s="46">
        <v>0</v>
      </c>
      <c r="AE469" s="46">
        <v>0</v>
      </c>
      <c r="AF469" s="46">
        <v>0</v>
      </c>
      <c r="AG469" s="46">
        <v>0</v>
      </c>
      <c r="AH469" s="46">
        <v>0</v>
      </c>
      <c r="AI469" s="46">
        <v>0</v>
      </c>
      <c r="AJ469" s="46">
        <v>0</v>
      </c>
      <c r="AK469" s="46">
        <v>0</v>
      </c>
      <c r="AL469" s="45">
        <v>0</v>
      </c>
      <c r="AM469" s="45">
        <v>0</v>
      </c>
      <c r="AN469" s="45">
        <v>0</v>
      </c>
      <c r="AO469" s="45">
        <v>0</v>
      </c>
      <c r="AP469" s="45">
        <v>0</v>
      </c>
      <c r="AQ469" s="45">
        <v>0</v>
      </c>
      <c r="AR469" s="45">
        <v>0</v>
      </c>
      <c r="AS469" s="45">
        <v>0</v>
      </c>
      <c r="AT469" s="45">
        <v>0</v>
      </c>
      <c r="AU469" s="45">
        <v>0</v>
      </c>
      <c r="AV469" s="45">
        <v>0</v>
      </c>
      <c r="AW469" s="45">
        <v>0</v>
      </c>
      <c r="AX469" s="45">
        <v>0</v>
      </c>
      <c r="AY469" s="45">
        <v>0</v>
      </c>
      <c r="AZ469" s="45">
        <v>0</v>
      </c>
      <c r="BA469" s="45">
        <v>0</v>
      </c>
      <c r="BB469" s="45">
        <v>0</v>
      </c>
      <c r="BC469" s="45">
        <v>0</v>
      </c>
      <c r="BD469" s="45">
        <v>0</v>
      </c>
      <c r="BE469" s="45">
        <v>0</v>
      </c>
      <c r="BF469" s="45">
        <v>0</v>
      </c>
    </row>
    <row r="470" spans="1:58" ht="13.5" thickBot="1" x14ac:dyDescent="0.25">
      <c r="A470" s="6" t="s">
        <v>1144</v>
      </c>
      <c r="B470" s="6" t="s">
        <v>1354</v>
      </c>
      <c r="C470" s="6" t="s">
        <v>414</v>
      </c>
      <c r="D470" s="6" t="s">
        <v>1144</v>
      </c>
      <c r="E470" s="6">
        <v>66.58666355778746</v>
      </c>
      <c r="F470" s="6" t="s">
        <v>7</v>
      </c>
      <c r="G470" s="21" t="s">
        <v>1178</v>
      </c>
      <c r="H470" s="21" t="s">
        <v>1174</v>
      </c>
      <c r="I470" s="21" t="s">
        <v>1160</v>
      </c>
      <c r="J470" s="21" t="s">
        <v>240</v>
      </c>
      <c r="K470" s="21" t="s">
        <v>247</v>
      </c>
      <c r="L470" s="21" t="s">
        <v>1263</v>
      </c>
      <c r="M470" s="3">
        <v>41.763164974752357</v>
      </c>
      <c r="N470" s="3">
        <v>66.58666355778746</v>
      </c>
      <c r="O470" s="21" t="s">
        <v>1164</v>
      </c>
      <c r="P470" s="21" t="s">
        <v>1459</v>
      </c>
      <c r="Q470" s="46">
        <v>0</v>
      </c>
      <c r="R470" s="46">
        <v>0</v>
      </c>
      <c r="S470" s="46">
        <v>0</v>
      </c>
      <c r="T470" s="46">
        <v>0</v>
      </c>
      <c r="U470" s="46">
        <v>0</v>
      </c>
      <c r="V470" s="46">
        <v>0</v>
      </c>
      <c r="W470" s="46">
        <v>0</v>
      </c>
      <c r="X470" s="46">
        <v>0</v>
      </c>
      <c r="Y470" s="46">
        <v>0</v>
      </c>
      <c r="Z470" s="46">
        <v>0</v>
      </c>
      <c r="AA470" s="46">
        <v>0</v>
      </c>
      <c r="AB470" s="46">
        <v>0</v>
      </c>
      <c r="AC470" s="46">
        <v>0</v>
      </c>
      <c r="AD470" s="46">
        <v>0</v>
      </c>
      <c r="AE470" s="46">
        <v>0</v>
      </c>
      <c r="AF470" s="46">
        <v>0</v>
      </c>
      <c r="AG470" s="46">
        <v>0</v>
      </c>
      <c r="AH470" s="46">
        <v>0</v>
      </c>
      <c r="AI470" s="46">
        <v>0</v>
      </c>
      <c r="AJ470" s="46">
        <v>0</v>
      </c>
      <c r="AK470" s="46">
        <v>0</v>
      </c>
      <c r="AL470" s="45">
        <v>0</v>
      </c>
      <c r="AM470" s="45">
        <v>0</v>
      </c>
      <c r="AN470" s="45">
        <v>0</v>
      </c>
      <c r="AO470" s="45">
        <v>0</v>
      </c>
      <c r="AP470" s="45">
        <v>0</v>
      </c>
      <c r="AQ470" s="45">
        <v>0</v>
      </c>
      <c r="AR470" s="45">
        <v>0</v>
      </c>
      <c r="AS470" s="45">
        <v>0</v>
      </c>
      <c r="AT470" s="45">
        <v>0</v>
      </c>
      <c r="AU470" s="45">
        <v>0</v>
      </c>
      <c r="AV470" s="45">
        <v>0</v>
      </c>
      <c r="AW470" s="45">
        <v>0</v>
      </c>
      <c r="AX470" s="45">
        <v>0</v>
      </c>
      <c r="AY470" s="45">
        <v>0</v>
      </c>
      <c r="AZ470" s="45">
        <v>0</v>
      </c>
      <c r="BA470" s="45">
        <v>0</v>
      </c>
      <c r="BB470" s="45">
        <v>0</v>
      </c>
      <c r="BC470" s="45">
        <v>0</v>
      </c>
      <c r="BD470" s="45">
        <v>0</v>
      </c>
      <c r="BE470" s="45">
        <v>0</v>
      </c>
      <c r="BF470" s="45">
        <v>0</v>
      </c>
    </row>
    <row r="471" spans="1:58" ht="13.5" thickBot="1" x14ac:dyDescent="0.25">
      <c r="A471" s="6" t="s">
        <v>1144</v>
      </c>
      <c r="B471" s="6" t="s">
        <v>1354</v>
      </c>
      <c r="C471" s="6" t="s">
        <v>414</v>
      </c>
      <c r="D471" s="6" t="s">
        <v>1144</v>
      </c>
      <c r="E471" s="6">
        <v>66.58666355778746</v>
      </c>
      <c r="F471" s="6" t="s">
        <v>7</v>
      </c>
      <c r="G471" s="21" t="s">
        <v>1178</v>
      </c>
      <c r="H471" s="21" t="s">
        <v>1174</v>
      </c>
      <c r="I471" s="21" t="s">
        <v>1160</v>
      </c>
      <c r="J471" s="21" t="s">
        <v>240</v>
      </c>
      <c r="K471" s="21" t="s">
        <v>249</v>
      </c>
      <c r="L471" s="21" t="s">
        <v>1263</v>
      </c>
      <c r="M471" s="3">
        <v>41.763164974752357</v>
      </c>
      <c r="N471" s="3">
        <v>66.58666355778746</v>
      </c>
      <c r="O471" s="21" t="s">
        <v>1164</v>
      </c>
      <c r="P471" s="21" t="s">
        <v>1459</v>
      </c>
      <c r="Q471" s="46">
        <v>0</v>
      </c>
      <c r="R471" s="46">
        <v>0</v>
      </c>
      <c r="S471" s="46">
        <v>0</v>
      </c>
      <c r="T471" s="46">
        <v>0</v>
      </c>
      <c r="U471" s="46">
        <v>0</v>
      </c>
      <c r="V471" s="46">
        <v>0</v>
      </c>
      <c r="W471" s="46">
        <v>0</v>
      </c>
      <c r="X471" s="46">
        <v>0</v>
      </c>
      <c r="Y471" s="46">
        <v>0</v>
      </c>
      <c r="Z471" s="46">
        <v>0</v>
      </c>
      <c r="AA471" s="46">
        <v>0</v>
      </c>
      <c r="AB471" s="46">
        <v>0</v>
      </c>
      <c r="AC471" s="46">
        <v>0</v>
      </c>
      <c r="AD471" s="46">
        <v>0</v>
      </c>
      <c r="AE471" s="46">
        <v>0</v>
      </c>
      <c r="AF471" s="46">
        <v>0</v>
      </c>
      <c r="AG471" s="46">
        <v>0</v>
      </c>
      <c r="AH471" s="46">
        <v>0</v>
      </c>
      <c r="AI471" s="46">
        <v>0</v>
      </c>
      <c r="AJ471" s="46">
        <v>0</v>
      </c>
      <c r="AK471" s="46">
        <v>0</v>
      </c>
      <c r="AL471" s="45">
        <v>0</v>
      </c>
      <c r="AM471" s="45">
        <v>0</v>
      </c>
      <c r="AN471" s="45">
        <v>0</v>
      </c>
      <c r="AO471" s="45">
        <v>0</v>
      </c>
      <c r="AP471" s="45">
        <v>0</v>
      </c>
      <c r="AQ471" s="45">
        <v>0</v>
      </c>
      <c r="AR471" s="45">
        <v>0</v>
      </c>
      <c r="AS471" s="45">
        <v>0</v>
      </c>
      <c r="AT471" s="45">
        <v>0</v>
      </c>
      <c r="AU471" s="45">
        <v>0</v>
      </c>
      <c r="AV471" s="45">
        <v>0</v>
      </c>
      <c r="AW471" s="45">
        <v>0</v>
      </c>
      <c r="AX471" s="45">
        <v>0</v>
      </c>
      <c r="AY471" s="45">
        <v>0</v>
      </c>
      <c r="AZ471" s="45">
        <v>0</v>
      </c>
      <c r="BA471" s="45">
        <v>0</v>
      </c>
      <c r="BB471" s="45">
        <v>0</v>
      </c>
      <c r="BC471" s="45">
        <v>0</v>
      </c>
      <c r="BD471" s="45">
        <v>0</v>
      </c>
      <c r="BE471" s="45">
        <v>0</v>
      </c>
      <c r="BF471" s="45">
        <v>0</v>
      </c>
    </row>
    <row r="472" spans="1:58" ht="13.5" thickBot="1" x14ac:dyDescent="0.25">
      <c r="A472" s="6" t="s">
        <v>1144</v>
      </c>
      <c r="B472" s="6" t="s">
        <v>1354</v>
      </c>
      <c r="C472" s="6" t="s">
        <v>414</v>
      </c>
      <c r="D472" s="6" t="s">
        <v>1144</v>
      </c>
      <c r="E472" s="6">
        <v>66.58666355778746</v>
      </c>
      <c r="F472" s="6" t="s">
        <v>7</v>
      </c>
      <c r="G472" s="21" t="s">
        <v>1178</v>
      </c>
      <c r="H472" s="21" t="s">
        <v>1174</v>
      </c>
      <c r="I472" s="21" t="s">
        <v>1160</v>
      </c>
      <c r="J472" s="21" t="s">
        <v>240</v>
      </c>
      <c r="K472" s="21" t="s">
        <v>251</v>
      </c>
      <c r="L472" s="21" t="s">
        <v>1263</v>
      </c>
      <c r="M472" s="3">
        <v>41.763164974752357</v>
      </c>
      <c r="N472" s="3">
        <v>66.58666355778746</v>
      </c>
      <c r="O472" s="21" t="s">
        <v>1164</v>
      </c>
      <c r="P472" s="21" t="s">
        <v>1459</v>
      </c>
      <c r="Q472" s="46">
        <v>0</v>
      </c>
      <c r="R472" s="46">
        <v>0</v>
      </c>
      <c r="S472" s="46">
        <v>0</v>
      </c>
      <c r="T472" s="46">
        <v>0</v>
      </c>
      <c r="U472" s="46">
        <v>0</v>
      </c>
      <c r="V472" s="46">
        <v>0</v>
      </c>
      <c r="W472" s="46">
        <v>0</v>
      </c>
      <c r="X472" s="46">
        <v>0</v>
      </c>
      <c r="Y472" s="46">
        <v>0</v>
      </c>
      <c r="Z472" s="46">
        <v>0</v>
      </c>
      <c r="AA472" s="46">
        <v>0</v>
      </c>
      <c r="AB472" s="46">
        <v>0</v>
      </c>
      <c r="AC472" s="46">
        <v>0</v>
      </c>
      <c r="AD472" s="46">
        <v>0</v>
      </c>
      <c r="AE472" s="46">
        <v>0</v>
      </c>
      <c r="AF472" s="46">
        <v>0</v>
      </c>
      <c r="AG472" s="46">
        <v>0</v>
      </c>
      <c r="AH472" s="46">
        <v>0</v>
      </c>
      <c r="AI472" s="46">
        <v>0</v>
      </c>
      <c r="AJ472" s="46">
        <v>0</v>
      </c>
      <c r="AK472" s="46">
        <v>0</v>
      </c>
      <c r="AL472" s="45">
        <v>0</v>
      </c>
      <c r="AM472" s="45">
        <v>0</v>
      </c>
      <c r="AN472" s="45">
        <v>0</v>
      </c>
      <c r="AO472" s="45">
        <v>0</v>
      </c>
      <c r="AP472" s="45">
        <v>0</v>
      </c>
      <c r="AQ472" s="45">
        <v>0</v>
      </c>
      <c r="AR472" s="45">
        <v>0</v>
      </c>
      <c r="AS472" s="45">
        <v>0</v>
      </c>
      <c r="AT472" s="45">
        <v>0</v>
      </c>
      <c r="AU472" s="45">
        <v>0</v>
      </c>
      <c r="AV472" s="45">
        <v>0</v>
      </c>
      <c r="AW472" s="45">
        <v>0</v>
      </c>
      <c r="AX472" s="45">
        <v>0</v>
      </c>
      <c r="AY472" s="45">
        <v>0</v>
      </c>
      <c r="AZ472" s="45">
        <v>0</v>
      </c>
      <c r="BA472" s="45">
        <v>0</v>
      </c>
      <c r="BB472" s="45">
        <v>0</v>
      </c>
      <c r="BC472" s="45">
        <v>0</v>
      </c>
      <c r="BD472" s="45">
        <v>0</v>
      </c>
      <c r="BE472" s="45">
        <v>0</v>
      </c>
      <c r="BF472" s="45">
        <v>0</v>
      </c>
    </row>
    <row r="473" spans="1:58" ht="13.5" thickBot="1" x14ac:dyDescent="0.25">
      <c r="A473" s="6" t="s">
        <v>1144</v>
      </c>
      <c r="B473" s="6" t="s">
        <v>1354</v>
      </c>
      <c r="C473" s="6" t="s">
        <v>414</v>
      </c>
      <c r="D473" s="6" t="s">
        <v>1144</v>
      </c>
      <c r="E473" s="6">
        <v>66.58666355778746</v>
      </c>
      <c r="F473" s="6" t="s">
        <v>7</v>
      </c>
      <c r="G473" s="21" t="s">
        <v>1178</v>
      </c>
      <c r="H473" s="21" t="s">
        <v>1174</v>
      </c>
      <c r="I473" s="21" t="s">
        <v>1160</v>
      </c>
      <c r="J473" s="21" t="s">
        <v>240</v>
      </c>
      <c r="K473" s="21" t="s">
        <v>253</v>
      </c>
      <c r="L473" s="21" t="s">
        <v>1263</v>
      </c>
      <c r="M473" s="3">
        <v>41.763164974752357</v>
      </c>
      <c r="N473" s="3">
        <v>66.58666355778746</v>
      </c>
      <c r="O473" s="21" t="s">
        <v>1164</v>
      </c>
      <c r="P473" s="21" t="s">
        <v>1459</v>
      </c>
      <c r="Q473" s="46">
        <v>0</v>
      </c>
      <c r="R473" s="46">
        <v>0</v>
      </c>
      <c r="S473" s="46">
        <v>0</v>
      </c>
      <c r="T473" s="46">
        <v>0</v>
      </c>
      <c r="U473" s="46">
        <v>0</v>
      </c>
      <c r="V473" s="46">
        <v>0</v>
      </c>
      <c r="W473" s="46">
        <v>0</v>
      </c>
      <c r="X473" s="46">
        <v>0</v>
      </c>
      <c r="Y473" s="46">
        <v>0</v>
      </c>
      <c r="Z473" s="46">
        <v>0</v>
      </c>
      <c r="AA473" s="46">
        <v>0</v>
      </c>
      <c r="AB473" s="46">
        <v>0</v>
      </c>
      <c r="AC473" s="46">
        <v>0</v>
      </c>
      <c r="AD473" s="46">
        <v>0</v>
      </c>
      <c r="AE473" s="46">
        <v>0</v>
      </c>
      <c r="AF473" s="46">
        <v>0</v>
      </c>
      <c r="AG473" s="46">
        <v>0</v>
      </c>
      <c r="AH473" s="46">
        <v>0</v>
      </c>
      <c r="AI473" s="46">
        <v>0</v>
      </c>
      <c r="AJ473" s="46">
        <v>0</v>
      </c>
      <c r="AK473" s="46">
        <v>0</v>
      </c>
      <c r="AL473" s="45">
        <v>0</v>
      </c>
      <c r="AM473" s="45">
        <v>0</v>
      </c>
      <c r="AN473" s="45">
        <v>0</v>
      </c>
      <c r="AO473" s="45">
        <v>0</v>
      </c>
      <c r="AP473" s="45">
        <v>0</v>
      </c>
      <c r="AQ473" s="45">
        <v>0</v>
      </c>
      <c r="AR473" s="45">
        <v>0</v>
      </c>
      <c r="AS473" s="45">
        <v>0</v>
      </c>
      <c r="AT473" s="45">
        <v>0</v>
      </c>
      <c r="AU473" s="45">
        <v>0</v>
      </c>
      <c r="AV473" s="45">
        <v>0</v>
      </c>
      <c r="AW473" s="45">
        <v>0</v>
      </c>
      <c r="AX473" s="45">
        <v>0</v>
      </c>
      <c r="AY473" s="45">
        <v>0</v>
      </c>
      <c r="AZ473" s="45">
        <v>0</v>
      </c>
      <c r="BA473" s="45">
        <v>0</v>
      </c>
      <c r="BB473" s="45">
        <v>0</v>
      </c>
      <c r="BC473" s="45">
        <v>0</v>
      </c>
      <c r="BD473" s="45">
        <v>0</v>
      </c>
      <c r="BE473" s="45">
        <v>0</v>
      </c>
      <c r="BF473" s="45">
        <v>0</v>
      </c>
    </row>
    <row r="474" spans="1:58" ht="13.5" thickBot="1" x14ac:dyDescent="0.25">
      <c r="A474" s="6" t="s">
        <v>1144</v>
      </c>
      <c r="B474" s="6" t="s">
        <v>1354</v>
      </c>
      <c r="C474" s="6" t="s">
        <v>414</v>
      </c>
      <c r="D474" s="6" t="s">
        <v>1144</v>
      </c>
      <c r="E474" s="6">
        <v>66.58666355778746</v>
      </c>
      <c r="F474" s="6" t="s">
        <v>7</v>
      </c>
      <c r="G474" s="21" t="s">
        <v>1178</v>
      </c>
      <c r="H474" s="21" t="s">
        <v>1174</v>
      </c>
      <c r="I474" s="21" t="s">
        <v>1160</v>
      </c>
      <c r="J474" s="21" t="s">
        <v>240</v>
      </c>
      <c r="K474" s="21" t="s">
        <v>255</v>
      </c>
      <c r="L474" s="21" t="s">
        <v>1263</v>
      </c>
      <c r="M474" s="3">
        <v>41.763164974752357</v>
      </c>
      <c r="N474" s="3">
        <v>66.58666355778746</v>
      </c>
      <c r="O474" s="21" t="s">
        <v>1164</v>
      </c>
      <c r="P474" s="21" t="s">
        <v>1459</v>
      </c>
      <c r="Q474" s="46">
        <v>0</v>
      </c>
      <c r="R474" s="46">
        <v>0</v>
      </c>
      <c r="S474" s="46">
        <v>0</v>
      </c>
      <c r="T474" s="46">
        <v>0</v>
      </c>
      <c r="U474" s="46">
        <v>0</v>
      </c>
      <c r="V474" s="46">
        <v>0</v>
      </c>
      <c r="W474" s="46">
        <v>0</v>
      </c>
      <c r="X474" s="46">
        <v>0</v>
      </c>
      <c r="Y474" s="46">
        <v>0</v>
      </c>
      <c r="Z474" s="46">
        <v>0</v>
      </c>
      <c r="AA474" s="46">
        <v>0</v>
      </c>
      <c r="AB474" s="46">
        <v>0</v>
      </c>
      <c r="AC474" s="46">
        <v>0</v>
      </c>
      <c r="AD474" s="46">
        <v>0</v>
      </c>
      <c r="AE474" s="46">
        <v>0</v>
      </c>
      <c r="AF474" s="46">
        <v>0</v>
      </c>
      <c r="AG474" s="46">
        <v>0</v>
      </c>
      <c r="AH474" s="46">
        <v>0</v>
      </c>
      <c r="AI474" s="46">
        <v>0</v>
      </c>
      <c r="AJ474" s="46">
        <v>0</v>
      </c>
      <c r="AK474" s="46">
        <v>0</v>
      </c>
      <c r="AL474" s="45">
        <v>0</v>
      </c>
      <c r="AM474" s="45">
        <v>0</v>
      </c>
      <c r="AN474" s="45">
        <v>0</v>
      </c>
      <c r="AO474" s="45">
        <v>0</v>
      </c>
      <c r="AP474" s="45">
        <v>0</v>
      </c>
      <c r="AQ474" s="45">
        <v>0</v>
      </c>
      <c r="AR474" s="45">
        <v>0</v>
      </c>
      <c r="AS474" s="45">
        <v>0</v>
      </c>
      <c r="AT474" s="45">
        <v>0</v>
      </c>
      <c r="AU474" s="45">
        <v>0</v>
      </c>
      <c r="AV474" s="45">
        <v>0</v>
      </c>
      <c r="AW474" s="45">
        <v>0</v>
      </c>
      <c r="AX474" s="45">
        <v>0</v>
      </c>
      <c r="AY474" s="45">
        <v>0</v>
      </c>
      <c r="AZ474" s="45">
        <v>0</v>
      </c>
      <c r="BA474" s="45">
        <v>0</v>
      </c>
      <c r="BB474" s="45">
        <v>0</v>
      </c>
      <c r="BC474" s="45">
        <v>0</v>
      </c>
      <c r="BD474" s="45">
        <v>0</v>
      </c>
      <c r="BE474" s="45">
        <v>0</v>
      </c>
      <c r="BF474" s="45">
        <v>0</v>
      </c>
    </row>
    <row r="475" spans="1:58" ht="13.5" thickBot="1" x14ac:dyDescent="0.25">
      <c r="A475" s="6" t="s">
        <v>1144</v>
      </c>
      <c r="B475" s="6" t="s">
        <v>1354</v>
      </c>
      <c r="C475" s="6" t="s">
        <v>414</v>
      </c>
      <c r="D475" s="6" t="s">
        <v>1144</v>
      </c>
      <c r="E475" s="6">
        <v>66.58666355778746</v>
      </c>
      <c r="F475" s="6" t="s">
        <v>7</v>
      </c>
      <c r="G475" s="21" t="s">
        <v>1178</v>
      </c>
      <c r="H475" s="21" t="s">
        <v>1174</v>
      </c>
      <c r="I475" s="21" t="s">
        <v>1160</v>
      </c>
      <c r="J475" s="21" t="s">
        <v>240</v>
      </c>
      <c r="K475" s="21" t="s">
        <v>257</v>
      </c>
      <c r="L475" s="21" t="s">
        <v>1263</v>
      </c>
      <c r="M475" s="3">
        <v>41.763164974752357</v>
      </c>
      <c r="N475" s="3">
        <v>66.58666355778746</v>
      </c>
      <c r="O475" s="21" t="s">
        <v>1164</v>
      </c>
      <c r="P475" s="21" t="s">
        <v>1459</v>
      </c>
      <c r="Q475" s="46">
        <v>0</v>
      </c>
      <c r="R475" s="46">
        <v>0</v>
      </c>
      <c r="S475" s="46">
        <v>0</v>
      </c>
      <c r="T475" s="46">
        <v>0</v>
      </c>
      <c r="U475" s="46">
        <v>0</v>
      </c>
      <c r="V475" s="46">
        <v>0</v>
      </c>
      <c r="W475" s="46">
        <v>0</v>
      </c>
      <c r="X475" s="46">
        <v>0</v>
      </c>
      <c r="Y475" s="46">
        <v>0</v>
      </c>
      <c r="Z475" s="46">
        <v>0</v>
      </c>
      <c r="AA475" s="46">
        <v>0</v>
      </c>
      <c r="AB475" s="46">
        <v>0</v>
      </c>
      <c r="AC475" s="46">
        <v>0</v>
      </c>
      <c r="AD475" s="46">
        <v>0</v>
      </c>
      <c r="AE475" s="46">
        <v>0</v>
      </c>
      <c r="AF475" s="46">
        <v>0</v>
      </c>
      <c r="AG475" s="46">
        <v>0</v>
      </c>
      <c r="AH475" s="46">
        <v>0</v>
      </c>
      <c r="AI475" s="46">
        <v>0</v>
      </c>
      <c r="AJ475" s="46">
        <v>0</v>
      </c>
      <c r="AK475" s="46">
        <v>0</v>
      </c>
      <c r="AL475" s="45">
        <v>0</v>
      </c>
      <c r="AM475" s="45">
        <v>0</v>
      </c>
      <c r="AN475" s="45">
        <v>0</v>
      </c>
      <c r="AO475" s="45">
        <v>0</v>
      </c>
      <c r="AP475" s="45">
        <v>0</v>
      </c>
      <c r="AQ475" s="45">
        <v>0</v>
      </c>
      <c r="AR475" s="45">
        <v>0</v>
      </c>
      <c r="AS475" s="45">
        <v>0</v>
      </c>
      <c r="AT475" s="45">
        <v>0</v>
      </c>
      <c r="AU475" s="45">
        <v>0</v>
      </c>
      <c r="AV475" s="45">
        <v>0</v>
      </c>
      <c r="AW475" s="45">
        <v>0</v>
      </c>
      <c r="AX475" s="45">
        <v>0</v>
      </c>
      <c r="AY475" s="45">
        <v>0</v>
      </c>
      <c r="AZ475" s="45">
        <v>0</v>
      </c>
      <c r="BA475" s="45">
        <v>0</v>
      </c>
      <c r="BB475" s="45">
        <v>0</v>
      </c>
      <c r="BC475" s="45">
        <v>0</v>
      </c>
      <c r="BD475" s="45">
        <v>0</v>
      </c>
      <c r="BE475" s="45">
        <v>0</v>
      </c>
      <c r="BF475" s="45">
        <v>0</v>
      </c>
    </row>
    <row r="476" spans="1:58" ht="13.5" thickBot="1" x14ac:dyDescent="0.25">
      <c r="A476" s="6" t="s">
        <v>1144</v>
      </c>
      <c r="B476" s="6" t="s">
        <v>1354</v>
      </c>
      <c r="C476" s="6" t="s">
        <v>414</v>
      </c>
      <c r="D476" s="6" t="s">
        <v>1144</v>
      </c>
      <c r="E476" s="6">
        <v>66.58666355778746</v>
      </c>
      <c r="F476" s="6" t="s">
        <v>7</v>
      </c>
      <c r="G476" s="21" t="s">
        <v>1178</v>
      </c>
      <c r="H476" s="21" t="s">
        <v>1174</v>
      </c>
      <c r="I476" s="21" t="s">
        <v>1160</v>
      </c>
      <c r="J476" s="21" t="s">
        <v>240</v>
      </c>
      <c r="K476" s="21" t="s">
        <v>259</v>
      </c>
      <c r="L476" s="21" t="s">
        <v>1263</v>
      </c>
      <c r="M476" s="3">
        <v>41.763164974752357</v>
      </c>
      <c r="N476" s="3">
        <v>66.58666355778746</v>
      </c>
      <c r="O476" s="21" t="s">
        <v>1164</v>
      </c>
      <c r="P476" s="21" t="s">
        <v>1459</v>
      </c>
      <c r="Q476" s="46">
        <v>0</v>
      </c>
      <c r="R476" s="46">
        <v>0</v>
      </c>
      <c r="S476" s="46">
        <v>0</v>
      </c>
      <c r="T476" s="46">
        <v>0</v>
      </c>
      <c r="U476" s="46">
        <v>0</v>
      </c>
      <c r="V476" s="46">
        <v>0</v>
      </c>
      <c r="W476" s="46">
        <v>0</v>
      </c>
      <c r="X476" s="46">
        <v>0</v>
      </c>
      <c r="Y476" s="46">
        <v>0</v>
      </c>
      <c r="Z476" s="46">
        <v>0</v>
      </c>
      <c r="AA476" s="46">
        <v>0</v>
      </c>
      <c r="AB476" s="46">
        <v>0</v>
      </c>
      <c r="AC476" s="46">
        <v>0</v>
      </c>
      <c r="AD476" s="46">
        <v>0</v>
      </c>
      <c r="AE476" s="46">
        <v>0</v>
      </c>
      <c r="AF476" s="46">
        <v>0</v>
      </c>
      <c r="AG476" s="46">
        <v>0</v>
      </c>
      <c r="AH476" s="46">
        <v>0</v>
      </c>
      <c r="AI476" s="46">
        <v>0</v>
      </c>
      <c r="AJ476" s="46">
        <v>0</v>
      </c>
      <c r="AK476" s="46">
        <v>0</v>
      </c>
      <c r="AL476" s="45">
        <v>0</v>
      </c>
      <c r="AM476" s="45">
        <v>0</v>
      </c>
      <c r="AN476" s="45">
        <v>0</v>
      </c>
      <c r="AO476" s="45">
        <v>0</v>
      </c>
      <c r="AP476" s="45">
        <v>0</v>
      </c>
      <c r="AQ476" s="45">
        <v>0</v>
      </c>
      <c r="AR476" s="45">
        <v>0</v>
      </c>
      <c r="AS476" s="45">
        <v>0</v>
      </c>
      <c r="AT476" s="45">
        <v>0</v>
      </c>
      <c r="AU476" s="45">
        <v>0</v>
      </c>
      <c r="AV476" s="45">
        <v>0</v>
      </c>
      <c r="AW476" s="45">
        <v>0</v>
      </c>
      <c r="AX476" s="45">
        <v>0</v>
      </c>
      <c r="AY476" s="45">
        <v>0</v>
      </c>
      <c r="AZ476" s="45">
        <v>0</v>
      </c>
      <c r="BA476" s="45">
        <v>0</v>
      </c>
      <c r="BB476" s="45">
        <v>0</v>
      </c>
      <c r="BC476" s="45">
        <v>0</v>
      </c>
      <c r="BD476" s="45">
        <v>0</v>
      </c>
      <c r="BE476" s="45">
        <v>0</v>
      </c>
      <c r="BF476" s="45">
        <v>0</v>
      </c>
    </row>
    <row r="477" spans="1:58" ht="13.5" thickBot="1" x14ac:dyDescent="0.25">
      <c r="A477" s="6" t="s">
        <v>1144</v>
      </c>
      <c r="B477" s="6" t="s">
        <v>1354</v>
      </c>
      <c r="C477" s="6" t="s">
        <v>414</v>
      </c>
      <c r="D477" s="6" t="s">
        <v>1144</v>
      </c>
      <c r="E477" s="6">
        <v>66.58666355778746</v>
      </c>
      <c r="F477" s="6" t="s">
        <v>7</v>
      </c>
      <c r="G477" s="21" t="s">
        <v>1178</v>
      </c>
      <c r="H477" s="21" t="s">
        <v>1174</v>
      </c>
      <c r="I477" s="21" t="s">
        <v>1160</v>
      </c>
      <c r="J477" s="21" t="s">
        <v>240</v>
      </c>
      <c r="K477" s="21" t="s">
        <v>261</v>
      </c>
      <c r="L477" s="21" t="s">
        <v>1263</v>
      </c>
      <c r="M477" s="3">
        <v>41.763164974752357</v>
      </c>
      <c r="N477" s="3">
        <v>66.58666355778746</v>
      </c>
      <c r="O477" s="21" t="s">
        <v>1164</v>
      </c>
      <c r="P477" s="21" t="s">
        <v>1459</v>
      </c>
      <c r="Q477" s="46">
        <v>0</v>
      </c>
      <c r="R477" s="46">
        <v>0</v>
      </c>
      <c r="S477" s="46">
        <v>0</v>
      </c>
      <c r="T477" s="46">
        <v>0</v>
      </c>
      <c r="U477" s="46">
        <v>0</v>
      </c>
      <c r="V477" s="46">
        <v>0</v>
      </c>
      <c r="W477" s="46">
        <v>0</v>
      </c>
      <c r="X477" s="46">
        <v>0</v>
      </c>
      <c r="Y477" s="46">
        <v>0</v>
      </c>
      <c r="Z477" s="46">
        <v>0</v>
      </c>
      <c r="AA477" s="46">
        <v>0</v>
      </c>
      <c r="AB477" s="46">
        <v>0</v>
      </c>
      <c r="AC477" s="46">
        <v>0</v>
      </c>
      <c r="AD477" s="46">
        <v>0</v>
      </c>
      <c r="AE477" s="46">
        <v>0</v>
      </c>
      <c r="AF477" s="46">
        <v>0</v>
      </c>
      <c r="AG477" s="46">
        <v>0</v>
      </c>
      <c r="AH477" s="46">
        <v>0</v>
      </c>
      <c r="AI477" s="46">
        <v>0</v>
      </c>
      <c r="AJ477" s="46">
        <v>0</v>
      </c>
      <c r="AK477" s="46">
        <v>0</v>
      </c>
      <c r="AL477" s="45">
        <v>0</v>
      </c>
      <c r="AM477" s="45">
        <v>0</v>
      </c>
      <c r="AN477" s="45">
        <v>0</v>
      </c>
      <c r="AO477" s="45">
        <v>0</v>
      </c>
      <c r="AP477" s="45">
        <v>0</v>
      </c>
      <c r="AQ477" s="45">
        <v>0</v>
      </c>
      <c r="AR477" s="45">
        <v>0</v>
      </c>
      <c r="AS477" s="45">
        <v>0</v>
      </c>
      <c r="AT477" s="45">
        <v>0</v>
      </c>
      <c r="AU477" s="45">
        <v>0</v>
      </c>
      <c r="AV477" s="45">
        <v>0</v>
      </c>
      <c r="AW477" s="45">
        <v>0</v>
      </c>
      <c r="AX477" s="45">
        <v>0</v>
      </c>
      <c r="AY477" s="45">
        <v>0</v>
      </c>
      <c r="AZ477" s="45">
        <v>0</v>
      </c>
      <c r="BA477" s="45">
        <v>0</v>
      </c>
      <c r="BB477" s="45">
        <v>0</v>
      </c>
      <c r="BC477" s="45">
        <v>0</v>
      </c>
      <c r="BD477" s="45">
        <v>0</v>
      </c>
      <c r="BE477" s="45">
        <v>0</v>
      </c>
      <c r="BF477" s="45">
        <v>0</v>
      </c>
    </row>
    <row r="478" spans="1:58" ht="13.5" thickBot="1" x14ac:dyDescent="0.25">
      <c r="A478" s="6" t="s">
        <v>1144</v>
      </c>
      <c r="B478" s="6" t="s">
        <v>1354</v>
      </c>
      <c r="C478" s="6" t="s">
        <v>414</v>
      </c>
      <c r="D478" s="6" t="s">
        <v>1144</v>
      </c>
      <c r="E478" s="6">
        <v>66.58666355778746</v>
      </c>
      <c r="F478" s="6" t="s">
        <v>7</v>
      </c>
      <c r="G478" s="21" t="s">
        <v>1178</v>
      </c>
      <c r="H478" s="21" t="s">
        <v>1174</v>
      </c>
      <c r="I478" s="21" t="s">
        <v>1160</v>
      </c>
      <c r="J478" s="21" t="s">
        <v>240</v>
      </c>
      <c r="K478" s="21" t="s">
        <v>263</v>
      </c>
      <c r="L478" s="21" t="s">
        <v>1263</v>
      </c>
      <c r="M478" s="3">
        <v>41.763164974752357</v>
      </c>
      <c r="N478" s="3">
        <v>66.58666355778746</v>
      </c>
      <c r="O478" s="21" t="s">
        <v>1164</v>
      </c>
      <c r="P478" s="21" t="s">
        <v>1459</v>
      </c>
      <c r="Q478" s="46">
        <v>0</v>
      </c>
      <c r="R478" s="46">
        <v>0</v>
      </c>
      <c r="S478" s="46">
        <v>0</v>
      </c>
      <c r="T478" s="46">
        <v>0</v>
      </c>
      <c r="U478" s="46">
        <v>0</v>
      </c>
      <c r="V478" s="46">
        <v>0</v>
      </c>
      <c r="W478" s="46">
        <v>0</v>
      </c>
      <c r="X478" s="46">
        <v>0</v>
      </c>
      <c r="Y478" s="46">
        <v>0</v>
      </c>
      <c r="Z478" s="46">
        <v>0</v>
      </c>
      <c r="AA478" s="46">
        <v>0</v>
      </c>
      <c r="AB478" s="46">
        <v>0</v>
      </c>
      <c r="AC478" s="46">
        <v>0</v>
      </c>
      <c r="AD478" s="46">
        <v>0</v>
      </c>
      <c r="AE478" s="46">
        <v>0</v>
      </c>
      <c r="AF478" s="46">
        <v>0</v>
      </c>
      <c r="AG478" s="46">
        <v>0</v>
      </c>
      <c r="AH478" s="46">
        <v>0</v>
      </c>
      <c r="AI478" s="46">
        <v>0</v>
      </c>
      <c r="AJ478" s="46">
        <v>0</v>
      </c>
      <c r="AK478" s="46">
        <v>0</v>
      </c>
      <c r="AL478" s="45">
        <v>0</v>
      </c>
      <c r="AM478" s="45">
        <v>0</v>
      </c>
      <c r="AN478" s="45">
        <v>0</v>
      </c>
      <c r="AO478" s="45">
        <v>0</v>
      </c>
      <c r="AP478" s="45">
        <v>0</v>
      </c>
      <c r="AQ478" s="45">
        <v>0</v>
      </c>
      <c r="AR478" s="45">
        <v>0</v>
      </c>
      <c r="AS478" s="45">
        <v>0</v>
      </c>
      <c r="AT478" s="45">
        <v>0</v>
      </c>
      <c r="AU478" s="45">
        <v>0</v>
      </c>
      <c r="AV478" s="45">
        <v>0</v>
      </c>
      <c r="AW478" s="45">
        <v>0</v>
      </c>
      <c r="AX478" s="45">
        <v>0</v>
      </c>
      <c r="AY478" s="45">
        <v>0</v>
      </c>
      <c r="AZ478" s="45">
        <v>0</v>
      </c>
      <c r="BA478" s="45">
        <v>0</v>
      </c>
      <c r="BB478" s="45">
        <v>0</v>
      </c>
      <c r="BC478" s="45">
        <v>0</v>
      </c>
      <c r="BD478" s="45">
        <v>0</v>
      </c>
      <c r="BE478" s="45">
        <v>0</v>
      </c>
      <c r="BF478" s="45">
        <v>0</v>
      </c>
    </row>
    <row r="479" spans="1:58" ht="13.5" thickBot="1" x14ac:dyDescent="0.25">
      <c r="A479" s="6" t="s">
        <v>1144</v>
      </c>
      <c r="B479" s="6" t="s">
        <v>1354</v>
      </c>
      <c r="C479" s="6" t="s">
        <v>414</v>
      </c>
      <c r="D479" s="6" t="s">
        <v>1144</v>
      </c>
      <c r="E479" s="6">
        <v>66.58666355778746</v>
      </c>
      <c r="F479" s="6" t="s">
        <v>7</v>
      </c>
      <c r="G479" s="21" t="s">
        <v>1178</v>
      </c>
      <c r="H479" s="21" t="s">
        <v>1174</v>
      </c>
      <c r="I479" s="21" t="s">
        <v>1160</v>
      </c>
      <c r="J479" s="21" t="s">
        <v>240</v>
      </c>
      <c r="K479" s="21" t="s">
        <v>265</v>
      </c>
      <c r="L479" s="21" t="s">
        <v>1263</v>
      </c>
      <c r="M479" s="3">
        <v>41.763164974752357</v>
      </c>
      <c r="N479" s="3">
        <v>66.58666355778746</v>
      </c>
      <c r="O479" s="21" t="s">
        <v>1164</v>
      </c>
      <c r="P479" s="21" t="s">
        <v>1459</v>
      </c>
      <c r="Q479" s="46">
        <v>0</v>
      </c>
      <c r="R479" s="46">
        <v>0</v>
      </c>
      <c r="S479" s="46">
        <v>0</v>
      </c>
      <c r="T479" s="46">
        <v>0</v>
      </c>
      <c r="U479" s="46">
        <v>0</v>
      </c>
      <c r="V479" s="46">
        <v>0</v>
      </c>
      <c r="W479" s="46">
        <v>0</v>
      </c>
      <c r="X479" s="46">
        <v>0</v>
      </c>
      <c r="Y479" s="46">
        <v>0</v>
      </c>
      <c r="Z479" s="46">
        <v>0</v>
      </c>
      <c r="AA479" s="46">
        <v>0</v>
      </c>
      <c r="AB479" s="46">
        <v>0</v>
      </c>
      <c r="AC479" s="46">
        <v>0</v>
      </c>
      <c r="AD479" s="46">
        <v>0</v>
      </c>
      <c r="AE479" s="46">
        <v>0</v>
      </c>
      <c r="AF479" s="46">
        <v>0</v>
      </c>
      <c r="AG479" s="46">
        <v>0</v>
      </c>
      <c r="AH479" s="46">
        <v>0</v>
      </c>
      <c r="AI479" s="46">
        <v>0</v>
      </c>
      <c r="AJ479" s="46">
        <v>0</v>
      </c>
      <c r="AK479" s="46">
        <v>0</v>
      </c>
      <c r="AL479" s="45">
        <v>0</v>
      </c>
      <c r="AM479" s="45">
        <v>0</v>
      </c>
      <c r="AN479" s="45">
        <v>0</v>
      </c>
      <c r="AO479" s="45">
        <v>0</v>
      </c>
      <c r="AP479" s="45">
        <v>0</v>
      </c>
      <c r="AQ479" s="45">
        <v>0</v>
      </c>
      <c r="AR479" s="45">
        <v>0</v>
      </c>
      <c r="AS479" s="45">
        <v>0</v>
      </c>
      <c r="AT479" s="45">
        <v>0</v>
      </c>
      <c r="AU479" s="45">
        <v>0</v>
      </c>
      <c r="AV479" s="45">
        <v>0</v>
      </c>
      <c r="AW479" s="45">
        <v>0</v>
      </c>
      <c r="AX479" s="45">
        <v>0</v>
      </c>
      <c r="AY479" s="45">
        <v>0</v>
      </c>
      <c r="AZ479" s="45">
        <v>0</v>
      </c>
      <c r="BA479" s="45">
        <v>0</v>
      </c>
      <c r="BB479" s="45">
        <v>0</v>
      </c>
      <c r="BC479" s="45">
        <v>0</v>
      </c>
      <c r="BD479" s="45">
        <v>0</v>
      </c>
      <c r="BE479" s="45">
        <v>0</v>
      </c>
      <c r="BF479" s="45">
        <v>0</v>
      </c>
    </row>
    <row r="480" spans="1:58" ht="13.5" thickBot="1" x14ac:dyDescent="0.25">
      <c r="A480" s="6" t="s">
        <v>1144</v>
      </c>
      <c r="B480" s="6" t="s">
        <v>1354</v>
      </c>
      <c r="C480" s="6" t="s">
        <v>414</v>
      </c>
      <c r="D480" s="6" t="s">
        <v>1144</v>
      </c>
      <c r="E480" s="6">
        <v>66.58666355778746</v>
      </c>
      <c r="F480" s="6" t="s">
        <v>7</v>
      </c>
      <c r="G480" s="21" t="s">
        <v>1178</v>
      </c>
      <c r="H480" s="21" t="s">
        <v>1174</v>
      </c>
      <c r="I480" s="21" t="s">
        <v>1160</v>
      </c>
      <c r="J480" s="21" t="s">
        <v>240</v>
      </c>
      <c r="K480" s="21" t="s">
        <v>267</v>
      </c>
      <c r="L480" s="21" t="s">
        <v>1263</v>
      </c>
      <c r="M480" s="3">
        <v>41.763164974752357</v>
      </c>
      <c r="N480" s="3">
        <v>66.58666355778746</v>
      </c>
      <c r="O480" s="21" t="s">
        <v>1164</v>
      </c>
      <c r="P480" s="21" t="s">
        <v>1459</v>
      </c>
      <c r="Q480" s="46">
        <v>0</v>
      </c>
      <c r="R480" s="46">
        <v>0</v>
      </c>
      <c r="S480" s="46">
        <v>0</v>
      </c>
      <c r="T480" s="46">
        <v>0</v>
      </c>
      <c r="U480" s="46">
        <v>0</v>
      </c>
      <c r="V480" s="46">
        <v>0</v>
      </c>
      <c r="W480" s="46">
        <v>0</v>
      </c>
      <c r="X480" s="46">
        <v>0</v>
      </c>
      <c r="Y480" s="46">
        <v>0</v>
      </c>
      <c r="Z480" s="46">
        <v>0</v>
      </c>
      <c r="AA480" s="46">
        <v>0</v>
      </c>
      <c r="AB480" s="46">
        <v>0</v>
      </c>
      <c r="AC480" s="46">
        <v>0</v>
      </c>
      <c r="AD480" s="46">
        <v>0</v>
      </c>
      <c r="AE480" s="46">
        <v>0</v>
      </c>
      <c r="AF480" s="46">
        <v>0</v>
      </c>
      <c r="AG480" s="46">
        <v>0</v>
      </c>
      <c r="AH480" s="46">
        <v>0</v>
      </c>
      <c r="AI480" s="46">
        <v>0</v>
      </c>
      <c r="AJ480" s="46">
        <v>0</v>
      </c>
      <c r="AK480" s="46">
        <v>0</v>
      </c>
      <c r="AL480" s="45">
        <v>0</v>
      </c>
      <c r="AM480" s="45">
        <v>0</v>
      </c>
      <c r="AN480" s="45">
        <v>0</v>
      </c>
      <c r="AO480" s="45">
        <v>0</v>
      </c>
      <c r="AP480" s="45">
        <v>0</v>
      </c>
      <c r="AQ480" s="45">
        <v>0</v>
      </c>
      <c r="AR480" s="45">
        <v>0</v>
      </c>
      <c r="AS480" s="45">
        <v>0</v>
      </c>
      <c r="AT480" s="45">
        <v>0</v>
      </c>
      <c r="AU480" s="45">
        <v>0</v>
      </c>
      <c r="AV480" s="45">
        <v>0</v>
      </c>
      <c r="AW480" s="45">
        <v>0</v>
      </c>
      <c r="AX480" s="45">
        <v>0</v>
      </c>
      <c r="AY480" s="45">
        <v>0</v>
      </c>
      <c r="AZ480" s="45">
        <v>0</v>
      </c>
      <c r="BA480" s="45">
        <v>0</v>
      </c>
      <c r="BB480" s="45">
        <v>0</v>
      </c>
      <c r="BC480" s="45">
        <v>0</v>
      </c>
      <c r="BD480" s="45">
        <v>0</v>
      </c>
      <c r="BE480" s="45">
        <v>0</v>
      </c>
      <c r="BF480" s="45">
        <v>0</v>
      </c>
    </row>
    <row r="481" spans="1:58" ht="13.5" thickBot="1" x14ac:dyDescent="0.25">
      <c r="A481" s="6" t="s">
        <v>1144</v>
      </c>
      <c r="B481" s="6" t="s">
        <v>1354</v>
      </c>
      <c r="C481" s="6" t="s">
        <v>414</v>
      </c>
      <c r="D481" s="6" t="s">
        <v>1144</v>
      </c>
      <c r="E481" s="6">
        <v>66.58666355778746</v>
      </c>
      <c r="F481" s="6" t="s">
        <v>7</v>
      </c>
      <c r="G481" s="21" t="s">
        <v>1178</v>
      </c>
      <c r="H481" s="21" t="s">
        <v>1174</v>
      </c>
      <c r="I481" s="21" t="s">
        <v>1160</v>
      </c>
      <c r="J481" s="21" t="s">
        <v>240</v>
      </c>
      <c r="K481" s="21" t="s">
        <v>269</v>
      </c>
      <c r="L481" s="21" t="s">
        <v>1263</v>
      </c>
      <c r="M481" s="3">
        <v>41.763164974752357</v>
      </c>
      <c r="N481" s="3">
        <v>66.58666355778746</v>
      </c>
      <c r="O481" s="21" t="s">
        <v>1164</v>
      </c>
      <c r="P481" s="21" t="s">
        <v>1459</v>
      </c>
      <c r="Q481" s="46">
        <v>0</v>
      </c>
      <c r="R481" s="46">
        <v>0</v>
      </c>
      <c r="S481" s="46">
        <v>0</v>
      </c>
      <c r="T481" s="46">
        <v>0</v>
      </c>
      <c r="U481" s="46">
        <v>0</v>
      </c>
      <c r="V481" s="46">
        <v>0</v>
      </c>
      <c r="W481" s="46">
        <v>0</v>
      </c>
      <c r="X481" s="46">
        <v>0</v>
      </c>
      <c r="Y481" s="46">
        <v>0</v>
      </c>
      <c r="Z481" s="46">
        <v>0</v>
      </c>
      <c r="AA481" s="46">
        <v>0</v>
      </c>
      <c r="AB481" s="46">
        <v>0</v>
      </c>
      <c r="AC481" s="46">
        <v>0</v>
      </c>
      <c r="AD481" s="46">
        <v>0</v>
      </c>
      <c r="AE481" s="46">
        <v>0</v>
      </c>
      <c r="AF481" s="46">
        <v>0</v>
      </c>
      <c r="AG481" s="46">
        <v>0</v>
      </c>
      <c r="AH481" s="46">
        <v>0</v>
      </c>
      <c r="AI481" s="46">
        <v>0</v>
      </c>
      <c r="AJ481" s="46">
        <v>0</v>
      </c>
      <c r="AK481" s="46">
        <v>0</v>
      </c>
      <c r="AL481" s="45">
        <v>0</v>
      </c>
      <c r="AM481" s="45">
        <v>0</v>
      </c>
      <c r="AN481" s="45">
        <v>0</v>
      </c>
      <c r="AO481" s="45">
        <v>0</v>
      </c>
      <c r="AP481" s="45">
        <v>0</v>
      </c>
      <c r="AQ481" s="45">
        <v>0</v>
      </c>
      <c r="AR481" s="45">
        <v>0</v>
      </c>
      <c r="AS481" s="45">
        <v>0</v>
      </c>
      <c r="AT481" s="45">
        <v>0</v>
      </c>
      <c r="AU481" s="45">
        <v>0</v>
      </c>
      <c r="AV481" s="45">
        <v>0</v>
      </c>
      <c r="AW481" s="45">
        <v>0</v>
      </c>
      <c r="AX481" s="45">
        <v>0</v>
      </c>
      <c r="AY481" s="45">
        <v>0</v>
      </c>
      <c r="AZ481" s="45">
        <v>0</v>
      </c>
      <c r="BA481" s="45">
        <v>0</v>
      </c>
      <c r="BB481" s="45">
        <v>0</v>
      </c>
      <c r="BC481" s="45">
        <v>0</v>
      </c>
      <c r="BD481" s="45">
        <v>0</v>
      </c>
      <c r="BE481" s="45">
        <v>0</v>
      </c>
      <c r="BF481" s="45">
        <v>0</v>
      </c>
    </row>
    <row r="482" spans="1:58" ht="13.5" thickBot="1" x14ac:dyDescent="0.25">
      <c r="A482" s="6" t="s">
        <v>1144</v>
      </c>
      <c r="B482" s="6" t="s">
        <v>1354</v>
      </c>
      <c r="C482" s="6" t="s">
        <v>414</v>
      </c>
      <c r="D482" s="6" t="s">
        <v>1144</v>
      </c>
      <c r="E482" s="6">
        <v>66.58666355778746</v>
      </c>
      <c r="F482" s="6" t="s">
        <v>7</v>
      </c>
      <c r="G482" s="21" t="s">
        <v>1178</v>
      </c>
      <c r="H482" s="21" t="s">
        <v>1174</v>
      </c>
      <c r="I482" s="21" t="s">
        <v>1160</v>
      </c>
      <c r="J482" s="21" t="s">
        <v>240</v>
      </c>
      <c r="K482" s="21" t="s">
        <v>271</v>
      </c>
      <c r="L482" s="21" t="s">
        <v>1263</v>
      </c>
      <c r="M482" s="3">
        <v>41.763164974752357</v>
      </c>
      <c r="N482" s="3">
        <v>66.58666355778746</v>
      </c>
      <c r="O482" s="21" t="s">
        <v>1164</v>
      </c>
      <c r="P482" s="21" t="s">
        <v>1459</v>
      </c>
      <c r="Q482" s="46">
        <v>0</v>
      </c>
      <c r="R482" s="46">
        <v>0</v>
      </c>
      <c r="S482" s="46">
        <v>0</v>
      </c>
      <c r="T482" s="46">
        <v>0</v>
      </c>
      <c r="U482" s="46">
        <v>0</v>
      </c>
      <c r="V482" s="46">
        <v>0</v>
      </c>
      <c r="W482" s="46">
        <v>0</v>
      </c>
      <c r="X482" s="46">
        <v>0</v>
      </c>
      <c r="Y482" s="46">
        <v>0</v>
      </c>
      <c r="Z482" s="46">
        <v>0</v>
      </c>
      <c r="AA482" s="46">
        <v>0</v>
      </c>
      <c r="AB482" s="46">
        <v>0</v>
      </c>
      <c r="AC482" s="46">
        <v>0</v>
      </c>
      <c r="AD482" s="46">
        <v>0</v>
      </c>
      <c r="AE482" s="46">
        <v>0</v>
      </c>
      <c r="AF482" s="46">
        <v>0</v>
      </c>
      <c r="AG482" s="46">
        <v>0</v>
      </c>
      <c r="AH482" s="46">
        <v>0</v>
      </c>
      <c r="AI482" s="46">
        <v>0</v>
      </c>
      <c r="AJ482" s="46">
        <v>0</v>
      </c>
      <c r="AK482" s="46">
        <v>0</v>
      </c>
      <c r="AL482" s="45">
        <v>0</v>
      </c>
      <c r="AM482" s="45">
        <v>0</v>
      </c>
      <c r="AN482" s="45">
        <v>0</v>
      </c>
      <c r="AO482" s="45">
        <v>0</v>
      </c>
      <c r="AP482" s="45">
        <v>0</v>
      </c>
      <c r="AQ482" s="45">
        <v>0</v>
      </c>
      <c r="AR482" s="45">
        <v>0</v>
      </c>
      <c r="AS482" s="45">
        <v>0</v>
      </c>
      <c r="AT482" s="45">
        <v>0</v>
      </c>
      <c r="AU482" s="45">
        <v>0</v>
      </c>
      <c r="AV482" s="45">
        <v>0</v>
      </c>
      <c r="AW482" s="45">
        <v>0</v>
      </c>
      <c r="AX482" s="45">
        <v>0</v>
      </c>
      <c r="AY482" s="45">
        <v>0</v>
      </c>
      <c r="AZ482" s="45">
        <v>0</v>
      </c>
      <c r="BA482" s="45">
        <v>0</v>
      </c>
      <c r="BB482" s="45">
        <v>0</v>
      </c>
      <c r="BC482" s="45">
        <v>0</v>
      </c>
      <c r="BD482" s="45">
        <v>0</v>
      </c>
      <c r="BE482" s="45">
        <v>0</v>
      </c>
      <c r="BF482" s="45">
        <v>0</v>
      </c>
    </row>
    <row r="483" spans="1:58" ht="13.5" thickBot="1" x14ac:dyDescent="0.25">
      <c r="A483" s="6" t="s">
        <v>1144</v>
      </c>
      <c r="B483" s="6" t="s">
        <v>1354</v>
      </c>
      <c r="C483" s="6" t="s">
        <v>414</v>
      </c>
      <c r="D483" s="6" t="s">
        <v>1144</v>
      </c>
      <c r="E483" s="6">
        <v>66.58666355778746</v>
      </c>
      <c r="F483" s="6" t="s">
        <v>7</v>
      </c>
      <c r="G483" s="21" t="s">
        <v>1178</v>
      </c>
      <c r="H483" s="21" t="s">
        <v>1174</v>
      </c>
      <c r="I483" s="21" t="s">
        <v>1160</v>
      </c>
      <c r="J483" s="21" t="s">
        <v>240</v>
      </c>
      <c r="K483" s="21" t="s">
        <v>273</v>
      </c>
      <c r="L483" s="21" t="s">
        <v>1263</v>
      </c>
      <c r="M483" s="3">
        <v>41.763164974752357</v>
      </c>
      <c r="N483" s="3">
        <v>66.58666355778746</v>
      </c>
      <c r="O483" s="21" t="s">
        <v>1164</v>
      </c>
      <c r="P483" s="21" t="s">
        <v>1459</v>
      </c>
      <c r="Q483" s="46">
        <v>0</v>
      </c>
      <c r="R483" s="46">
        <v>0</v>
      </c>
      <c r="S483" s="46">
        <v>0</v>
      </c>
      <c r="T483" s="46">
        <v>0</v>
      </c>
      <c r="U483" s="46">
        <v>0</v>
      </c>
      <c r="V483" s="46">
        <v>0</v>
      </c>
      <c r="W483" s="46">
        <v>0</v>
      </c>
      <c r="X483" s="46">
        <v>0</v>
      </c>
      <c r="Y483" s="46">
        <v>0</v>
      </c>
      <c r="Z483" s="46">
        <v>0</v>
      </c>
      <c r="AA483" s="46">
        <v>0</v>
      </c>
      <c r="AB483" s="46">
        <v>0</v>
      </c>
      <c r="AC483" s="46">
        <v>0</v>
      </c>
      <c r="AD483" s="46">
        <v>0</v>
      </c>
      <c r="AE483" s="46">
        <v>0</v>
      </c>
      <c r="AF483" s="46">
        <v>0</v>
      </c>
      <c r="AG483" s="46">
        <v>0</v>
      </c>
      <c r="AH483" s="46">
        <v>0</v>
      </c>
      <c r="AI483" s="46">
        <v>0</v>
      </c>
      <c r="AJ483" s="46">
        <v>0</v>
      </c>
      <c r="AK483" s="46">
        <v>0</v>
      </c>
      <c r="AL483" s="45">
        <v>0</v>
      </c>
      <c r="AM483" s="45">
        <v>0</v>
      </c>
      <c r="AN483" s="45">
        <v>0</v>
      </c>
      <c r="AO483" s="45">
        <v>0</v>
      </c>
      <c r="AP483" s="45">
        <v>0</v>
      </c>
      <c r="AQ483" s="45">
        <v>0</v>
      </c>
      <c r="AR483" s="45">
        <v>0</v>
      </c>
      <c r="AS483" s="45">
        <v>0</v>
      </c>
      <c r="AT483" s="45">
        <v>0</v>
      </c>
      <c r="AU483" s="45">
        <v>0</v>
      </c>
      <c r="AV483" s="45">
        <v>0</v>
      </c>
      <c r="AW483" s="45">
        <v>0</v>
      </c>
      <c r="AX483" s="45">
        <v>0</v>
      </c>
      <c r="AY483" s="45">
        <v>0</v>
      </c>
      <c r="AZ483" s="45">
        <v>0</v>
      </c>
      <c r="BA483" s="45">
        <v>0</v>
      </c>
      <c r="BB483" s="45">
        <v>0</v>
      </c>
      <c r="BC483" s="45">
        <v>0</v>
      </c>
      <c r="BD483" s="45">
        <v>0</v>
      </c>
      <c r="BE483" s="45">
        <v>0</v>
      </c>
      <c r="BF483" s="45">
        <v>0</v>
      </c>
    </row>
    <row r="484" spans="1:58" ht="13.5" thickBot="1" x14ac:dyDescent="0.25">
      <c r="A484" s="6" t="s">
        <v>1144</v>
      </c>
      <c r="B484" s="6" t="s">
        <v>1354</v>
      </c>
      <c r="C484" s="6" t="s">
        <v>414</v>
      </c>
      <c r="D484" s="6" t="s">
        <v>1144</v>
      </c>
      <c r="E484" s="6">
        <v>66.58666355778746</v>
      </c>
      <c r="F484" s="6" t="s">
        <v>7</v>
      </c>
      <c r="G484" s="21" t="s">
        <v>1178</v>
      </c>
      <c r="H484" s="21" t="s">
        <v>1174</v>
      </c>
      <c r="I484" s="21" t="s">
        <v>1160</v>
      </c>
      <c r="J484" s="21" t="s">
        <v>240</v>
      </c>
      <c r="K484" s="21" t="s">
        <v>275</v>
      </c>
      <c r="L484" s="21" t="s">
        <v>1263</v>
      </c>
      <c r="M484" s="3">
        <v>41.763164974752357</v>
      </c>
      <c r="N484" s="3">
        <v>66.58666355778746</v>
      </c>
      <c r="O484" s="21" t="s">
        <v>1164</v>
      </c>
      <c r="P484" s="21" t="s">
        <v>1459</v>
      </c>
      <c r="Q484" s="46">
        <v>0</v>
      </c>
      <c r="R484" s="46">
        <v>0</v>
      </c>
      <c r="S484" s="46">
        <v>0</v>
      </c>
      <c r="T484" s="46">
        <v>0</v>
      </c>
      <c r="U484" s="46">
        <v>0</v>
      </c>
      <c r="V484" s="46">
        <v>0</v>
      </c>
      <c r="W484" s="46">
        <v>0</v>
      </c>
      <c r="X484" s="46">
        <v>0</v>
      </c>
      <c r="Y484" s="46">
        <v>0</v>
      </c>
      <c r="Z484" s="46">
        <v>0</v>
      </c>
      <c r="AA484" s="46">
        <v>0</v>
      </c>
      <c r="AB484" s="46">
        <v>0</v>
      </c>
      <c r="AC484" s="46">
        <v>0</v>
      </c>
      <c r="AD484" s="46">
        <v>0</v>
      </c>
      <c r="AE484" s="46">
        <v>0</v>
      </c>
      <c r="AF484" s="46">
        <v>0</v>
      </c>
      <c r="AG484" s="46">
        <v>0</v>
      </c>
      <c r="AH484" s="46">
        <v>0</v>
      </c>
      <c r="AI484" s="46">
        <v>0</v>
      </c>
      <c r="AJ484" s="46">
        <v>0</v>
      </c>
      <c r="AK484" s="46">
        <v>0</v>
      </c>
      <c r="AL484" s="45">
        <v>0</v>
      </c>
      <c r="AM484" s="45">
        <v>0</v>
      </c>
      <c r="AN484" s="45">
        <v>0</v>
      </c>
      <c r="AO484" s="45">
        <v>0</v>
      </c>
      <c r="AP484" s="45">
        <v>0</v>
      </c>
      <c r="AQ484" s="45">
        <v>0</v>
      </c>
      <c r="AR484" s="45">
        <v>0</v>
      </c>
      <c r="AS484" s="45">
        <v>0</v>
      </c>
      <c r="AT484" s="45">
        <v>0</v>
      </c>
      <c r="AU484" s="45">
        <v>0</v>
      </c>
      <c r="AV484" s="45">
        <v>0</v>
      </c>
      <c r="AW484" s="45">
        <v>0</v>
      </c>
      <c r="AX484" s="45">
        <v>0</v>
      </c>
      <c r="AY484" s="45">
        <v>0</v>
      </c>
      <c r="AZ484" s="45">
        <v>0</v>
      </c>
      <c r="BA484" s="45">
        <v>0</v>
      </c>
      <c r="BB484" s="45">
        <v>0</v>
      </c>
      <c r="BC484" s="45">
        <v>0</v>
      </c>
      <c r="BD484" s="45">
        <v>0</v>
      </c>
      <c r="BE484" s="45">
        <v>0</v>
      </c>
      <c r="BF484" s="45">
        <v>0</v>
      </c>
    </row>
    <row r="485" spans="1:58" ht="13.5" thickBot="1" x14ac:dyDescent="0.25">
      <c r="A485" s="6" t="s">
        <v>1144</v>
      </c>
      <c r="B485" s="6" t="s">
        <v>1354</v>
      </c>
      <c r="C485" s="6" t="s">
        <v>414</v>
      </c>
      <c r="D485" s="6" t="s">
        <v>1144</v>
      </c>
      <c r="E485" s="6">
        <v>66.58666355778746</v>
      </c>
      <c r="F485" s="6" t="s">
        <v>7</v>
      </c>
      <c r="G485" s="21" t="s">
        <v>1178</v>
      </c>
      <c r="H485" s="21" t="s">
        <v>1174</v>
      </c>
      <c r="I485" s="21" t="s">
        <v>1160</v>
      </c>
      <c r="J485" s="21" t="s">
        <v>240</v>
      </c>
      <c r="K485" s="21" t="s">
        <v>277</v>
      </c>
      <c r="L485" s="21" t="s">
        <v>1263</v>
      </c>
      <c r="M485" s="3">
        <v>41.763164974752357</v>
      </c>
      <c r="N485" s="3">
        <v>66.58666355778746</v>
      </c>
      <c r="O485" s="21" t="s">
        <v>1164</v>
      </c>
      <c r="P485" s="21" t="s">
        <v>1459</v>
      </c>
      <c r="Q485" s="46">
        <v>0</v>
      </c>
      <c r="R485" s="46">
        <v>0</v>
      </c>
      <c r="S485" s="46">
        <v>0</v>
      </c>
      <c r="T485" s="46">
        <v>0</v>
      </c>
      <c r="U485" s="46">
        <v>0</v>
      </c>
      <c r="V485" s="46">
        <v>0</v>
      </c>
      <c r="W485" s="46">
        <v>0</v>
      </c>
      <c r="X485" s="46">
        <v>0</v>
      </c>
      <c r="Y485" s="46">
        <v>0</v>
      </c>
      <c r="Z485" s="46">
        <v>0</v>
      </c>
      <c r="AA485" s="46">
        <v>0</v>
      </c>
      <c r="AB485" s="46">
        <v>0</v>
      </c>
      <c r="AC485" s="46">
        <v>0</v>
      </c>
      <c r="AD485" s="46">
        <v>0</v>
      </c>
      <c r="AE485" s="46">
        <v>0</v>
      </c>
      <c r="AF485" s="46">
        <v>0</v>
      </c>
      <c r="AG485" s="46">
        <v>0</v>
      </c>
      <c r="AH485" s="46">
        <v>0</v>
      </c>
      <c r="AI485" s="46">
        <v>0</v>
      </c>
      <c r="AJ485" s="46">
        <v>0</v>
      </c>
      <c r="AK485" s="46">
        <v>0</v>
      </c>
      <c r="AL485" s="45">
        <v>0</v>
      </c>
      <c r="AM485" s="45">
        <v>0</v>
      </c>
      <c r="AN485" s="45">
        <v>0</v>
      </c>
      <c r="AO485" s="45">
        <v>0</v>
      </c>
      <c r="AP485" s="45">
        <v>0</v>
      </c>
      <c r="AQ485" s="45">
        <v>0</v>
      </c>
      <c r="AR485" s="45">
        <v>0</v>
      </c>
      <c r="AS485" s="45">
        <v>0</v>
      </c>
      <c r="AT485" s="45">
        <v>0</v>
      </c>
      <c r="AU485" s="45">
        <v>0</v>
      </c>
      <c r="AV485" s="45">
        <v>0</v>
      </c>
      <c r="AW485" s="45">
        <v>0</v>
      </c>
      <c r="AX485" s="45">
        <v>0</v>
      </c>
      <c r="AY485" s="45">
        <v>0</v>
      </c>
      <c r="AZ485" s="45">
        <v>0</v>
      </c>
      <c r="BA485" s="45">
        <v>0</v>
      </c>
      <c r="BB485" s="45">
        <v>0</v>
      </c>
      <c r="BC485" s="45">
        <v>0</v>
      </c>
      <c r="BD485" s="45">
        <v>0</v>
      </c>
      <c r="BE485" s="45">
        <v>0</v>
      </c>
      <c r="BF485" s="45">
        <v>0</v>
      </c>
    </row>
    <row r="486" spans="1:58" ht="13.5" thickBot="1" x14ac:dyDescent="0.25">
      <c r="A486" s="6" t="s">
        <v>1144</v>
      </c>
      <c r="B486" s="6" t="s">
        <v>1354</v>
      </c>
      <c r="C486" s="6" t="s">
        <v>414</v>
      </c>
      <c r="D486" s="6" t="s">
        <v>1144</v>
      </c>
      <c r="E486" s="6">
        <v>66.58666355778746</v>
      </c>
      <c r="F486" s="6" t="s">
        <v>7</v>
      </c>
      <c r="G486" s="21" t="s">
        <v>1178</v>
      </c>
      <c r="H486" s="21" t="s">
        <v>1174</v>
      </c>
      <c r="I486" s="21" t="s">
        <v>1160</v>
      </c>
      <c r="J486" s="21" t="s">
        <v>240</v>
      </c>
      <c r="K486" s="21" t="s">
        <v>279</v>
      </c>
      <c r="L486" s="21" t="s">
        <v>1263</v>
      </c>
      <c r="M486" s="3">
        <v>41.763164974752357</v>
      </c>
      <c r="N486" s="3">
        <v>66.58666355778746</v>
      </c>
      <c r="O486" s="21" t="s">
        <v>1164</v>
      </c>
      <c r="P486" s="21" t="s">
        <v>1459</v>
      </c>
      <c r="Q486" s="46">
        <v>0</v>
      </c>
      <c r="R486" s="46">
        <v>0</v>
      </c>
      <c r="S486" s="46">
        <v>0</v>
      </c>
      <c r="T486" s="46">
        <v>0</v>
      </c>
      <c r="U486" s="46">
        <v>0</v>
      </c>
      <c r="V486" s="46">
        <v>0</v>
      </c>
      <c r="W486" s="46">
        <v>0</v>
      </c>
      <c r="X486" s="46">
        <v>0</v>
      </c>
      <c r="Y486" s="46">
        <v>0</v>
      </c>
      <c r="Z486" s="46">
        <v>0</v>
      </c>
      <c r="AA486" s="46">
        <v>0</v>
      </c>
      <c r="AB486" s="46">
        <v>0</v>
      </c>
      <c r="AC486" s="46">
        <v>0</v>
      </c>
      <c r="AD486" s="46">
        <v>0</v>
      </c>
      <c r="AE486" s="46">
        <v>0</v>
      </c>
      <c r="AF486" s="46">
        <v>0</v>
      </c>
      <c r="AG486" s="46">
        <v>0</v>
      </c>
      <c r="AH486" s="46">
        <v>0</v>
      </c>
      <c r="AI486" s="46">
        <v>0</v>
      </c>
      <c r="AJ486" s="46">
        <v>0</v>
      </c>
      <c r="AK486" s="46">
        <v>0</v>
      </c>
      <c r="AL486" s="45">
        <v>0</v>
      </c>
      <c r="AM486" s="45">
        <v>0</v>
      </c>
      <c r="AN486" s="45">
        <v>0</v>
      </c>
      <c r="AO486" s="45">
        <v>0</v>
      </c>
      <c r="AP486" s="45">
        <v>0</v>
      </c>
      <c r="AQ486" s="45">
        <v>0</v>
      </c>
      <c r="AR486" s="45">
        <v>0</v>
      </c>
      <c r="AS486" s="45">
        <v>0</v>
      </c>
      <c r="AT486" s="45">
        <v>0</v>
      </c>
      <c r="AU486" s="45">
        <v>0</v>
      </c>
      <c r="AV486" s="45">
        <v>0</v>
      </c>
      <c r="AW486" s="45">
        <v>0</v>
      </c>
      <c r="AX486" s="45">
        <v>0</v>
      </c>
      <c r="AY486" s="45">
        <v>0</v>
      </c>
      <c r="AZ486" s="45">
        <v>0</v>
      </c>
      <c r="BA486" s="45">
        <v>0</v>
      </c>
      <c r="BB486" s="45">
        <v>0</v>
      </c>
      <c r="BC486" s="45">
        <v>0</v>
      </c>
      <c r="BD486" s="45">
        <v>0</v>
      </c>
      <c r="BE486" s="45">
        <v>0</v>
      </c>
      <c r="BF486" s="45">
        <v>0</v>
      </c>
    </row>
    <row r="487" spans="1:58" ht="13.5" thickBot="1" x14ac:dyDescent="0.25">
      <c r="A487" s="6" t="s">
        <v>1357</v>
      </c>
      <c r="B487" s="6" t="s">
        <v>1143</v>
      </c>
      <c r="C487" s="6" t="s">
        <v>444</v>
      </c>
      <c r="D487" s="6" t="s">
        <v>1357</v>
      </c>
      <c r="E487" s="6">
        <v>77.653681155436118</v>
      </c>
      <c r="F487" s="6" t="s">
        <v>7</v>
      </c>
      <c r="G487" s="21" t="s">
        <v>1178</v>
      </c>
      <c r="H487" s="21" t="s">
        <v>1172</v>
      </c>
      <c r="I487" s="21" t="s">
        <v>1160</v>
      </c>
      <c r="J487" s="21" t="s">
        <v>240</v>
      </c>
      <c r="K487" s="21" t="s">
        <v>245</v>
      </c>
      <c r="L487" s="21" t="s">
        <v>445</v>
      </c>
      <c r="M487" s="3">
        <v>48.696864631660851</v>
      </c>
      <c r="N487" s="3">
        <v>77.653681155436118</v>
      </c>
      <c r="O487" s="21" t="s">
        <v>1473</v>
      </c>
      <c r="P487" s="21" t="s">
        <v>1459</v>
      </c>
      <c r="Q487" s="46">
        <v>7.4366934146042375E-3</v>
      </c>
      <c r="R487" s="46">
        <v>6.0956192543103523E-3</v>
      </c>
      <c r="S487" s="46">
        <v>9.5921254972857264E-3</v>
      </c>
      <c r="T487" s="46">
        <v>8.8008493356402234E-3</v>
      </c>
      <c r="U487" s="46">
        <v>8.827395991448217E-3</v>
      </c>
      <c r="V487" s="46">
        <v>1.0675294728156221E-2</v>
      </c>
      <c r="W487" s="46">
        <v>1.1082245481727102E-2</v>
      </c>
      <c r="X487" s="46">
        <v>1.2464765815335158E-2</v>
      </c>
      <c r="Y487" s="46">
        <v>1.3948346976162181E-2</v>
      </c>
      <c r="Z487" s="46">
        <v>1.2994708188446181E-2</v>
      </c>
      <c r="AA487" s="46">
        <v>1.476890540976771E-2</v>
      </c>
      <c r="AB487" s="46">
        <v>1.4170072863508585E-2</v>
      </c>
      <c r="AC487" s="46">
        <v>1.4290509814781948E-2</v>
      </c>
      <c r="AD487" s="46">
        <v>1.3027231667545026E-2</v>
      </c>
      <c r="AE487" s="46">
        <v>1.303142496158302E-2</v>
      </c>
      <c r="AF487" s="46">
        <v>1.398115936589807E-2</v>
      </c>
      <c r="AG487" s="46">
        <v>1.4888142498392773E-2</v>
      </c>
      <c r="AH487" s="46">
        <v>1.5795125630887471E-2</v>
      </c>
      <c r="AI487" s="46">
        <v>1.6702108763382181E-2</v>
      </c>
      <c r="AJ487" s="46">
        <v>1.7609091895876873E-2</v>
      </c>
      <c r="AK487" s="46">
        <v>0.25018181755473928</v>
      </c>
      <c r="AL487" s="45">
        <v>0.25018181755473928</v>
      </c>
      <c r="AM487" s="45">
        <v>7.4366934146042375E-3</v>
      </c>
      <c r="AN487" s="45">
        <v>1.353231266891459E-2</v>
      </c>
      <c r="AO487" s="45">
        <v>2.3124438166200315E-2</v>
      </c>
      <c r="AP487" s="45">
        <v>3.1925287501840538E-2</v>
      </c>
      <c r="AQ487" s="45">
        <v>4.0752683493288755E-2</v>
      </c>
      <c r="AR487" s="45">
        <v>5.1427978221444973E-2</v>
      </c>
      <c r="AS487" s="45">
        <v>6.251022370317208E-2</v>
      </c>
      <c r="AT487" s="45">
        <v>7.4974989518507243E-2</v>
      </c>
      <c r="AU487" s="45">
        <v>8.8923336494669422E-2</v>
      </c>
      <c r="AV487" s="45">
        <v>0.10191804468311561</v>
      </c>
      <c r="AW487" s="45">
        <v>0.11668695009288331</v>
      </c>
      <c r="AX487" s="45">
        <v>0.1308570229563919</v>
      </c>
      <c r="AY487" s="45">
        <v>0.14514753277117384</v>
      </c>
      <c r="AZ487" s="45">
        <v>0.15817476443871886</v>
      </c>
      <c r="BA487" s="45">
        <v>0.17120618940030188</v>
      </c>
      <c r="BB487" s="45">
        <v>0.18518734876619997</v>
      </c>
      <c r="BC487" s="45">
        <v>0.20007549126459273</v>
      </c>
      <c r="BD487" s="45">
        <v>0.21587061689548021</v>
      </c>
      <c r="BE487" s="45">
        <v>0.23257272565886239</v>
      </c>
      <c r="BF487" s="45">
        <v>0.25018181755473928</v>
      </c>
    </row>
    <row r="488" spans="1:58" ht="13.5" thickBot="1" x14ac:dyDescent="0.25">
      <c r="A488" s="6" t="s">
        <v>1145</v>
      </c>
      <c r="B488" s="6" t="s">
        <v>1357</v>
      </c>
      <c r="C488" s="6" t="s">
        <v>444</v>
      </c>
      <c r="D488" s="6" t="s">
        <v>1145</v>
      </c>
      <c r="E488" s="6">
        <v>118.78138664745627</v>
      </c>
      <c r="F488" s="6" t="s">
        <v>7</v>
      </c>
      <c r="G488" s="21" t="s">
        <v>1178</v>
      </c>
      <c r="H488" s="21" t="s">
        <v>1172</v>
      </c>
      <c r="I488" s="21" t="s">
        <v>1160</v>
      </c>
      <c r="J488" s="21" t="s">
        <v>240</v>
      </c>
      <c r="K488" s="21" t="s">
        <v>247</v>
      </c>
      <c r="L488" s="21" t="s">
        <v>446</v>
      </c>
      <c r="M488" s="3">
        <v>73.433068570994379</v>
      </c>
      <c r="N488" s="3">
        <v>118.78138664745627</v>
      </c>
      <c r="O488" s="21" t="s">
        <v>1473</v>
      </c>
      <c r="P488" s="21" t="s">
        <v>1459</v>
      </c>
      <c r="Q488" s="46">
        <v>5.0442407371801661E-3</v>
      </c>
      <c r="R488" s="46">
        <v>4.1346024700372012E-3</v>
      </c>
      <c r="S488" s="46">
        <v>6.5062504922596912E-3</v>
      </c>
      <c r="T488" s="46">
        <v>5.9695351503184051E-3</v>
      </c>
      <c r="U488" s="46">
        <v>5.9875415027652625E-3</v>
      </c>
      <c r="V488" s="46">
        <v>7.2409542180966683E-3</v>
      </c>
      <c r="W488" s="46">
        <v>7.5169851709334726E-3</v>
      </c>
      <c r="X488" s="46">
        <v>8.4547359961954834E-3</v>
      </c>
      <c r="Y488" s="46">
        <v>9.4610354509585999E-3</v>
      </c>
      <c r="Z488" s="46">
        <v>8.8141910332358697E-3</v>
      </c>
      <c r="AA488" s="46">
        <v>1.0017612688619277E-2</v>
      </c>
      <c r="AB488" s="46">
        <v>9.6114300808143559E-3</v>
      </c>
      <c r="AC488" s="46">
        <v>9.6931213570315318E-3</v>
      </c>
      <c r="AD488" s="46">
        <v>8.836251409943487E-3</v>
      </c>
      <c r="AE488" s="46">
        <v>8.8390956827177087E-3</v>
      </c>
      <c r="AF488" s="46">
        <v>9.4832917930937986E-3</v>
      </c>
      <c r="AG488" s="46">
        <v>1.0098490109038967E-2</v>
      </c>
      <c r="AH488" s="46">
        <v>1.0713688424984134E-2</v>
      </c>
      <c r="AI488" s="46">
        <v>1.1328886740929306E-2</v>
      </c>
      <c r="AJ488" s="46">
        <v>1.1944085056874471E-2</v>
      </c>
      <c r="AK488" s="46">
        <v>0.16969602556602789</v>
      </c>
      <c r="AL488" s="45">
        <v>0.16969602556602784</v>
      </c>
      <c r="AM488" s="45">
        <v>5.0442407371801661E-3</v>
      </c>
      <c r="AN488" s="45">
        <v>9.1788432072173673E-3</v>
      </c>
      <c r="AO488" s="45">
        <v>1.5685093699477057E-2</v>
      </c>
      <c r="AP488" s="45">
        <v>2.1654628849795462E-2</v>
      </c>
      <c r="AQ488" s="45">
        <v>2.7642170352560724E-2</v>
      </c>
      <c r="AR488" s="45">
        <v>3.4883124570657391E-2</v>
      </c>
      <c r="AS488" s="45">
        <v>4.2400109741590863E-2</v>
      </c>
      <c r="AT488" s="45">
        <v>5.0854845737786349E-2</v>
      </c>
      <c r="AU488" s="45">
        <v>6.0315881188744952E-2</v>
      </c>
      <c r="AV488" s="45">
        <v>6.9130072221980823E-2</v>
      </c>
      <c r="AW488" s="45">
        <v>7.9147684910600105E-2</v>
      </c>
      <c r="AX488" s="45">
        <v>8.8759114991414464E-2</v>
      </c>
      <c r="AY488" s="45">
        <v>9.8452236348445993E-2</v>
      </c>
      <c r="AZ488" s="45">
        <v>0.10728848775838948</v>
      </c>
      <c r="BA488" s="45">
        <v>0.11612758344110719</v>
      </c>
      <c r="BB488" s="45">
        <v>0.12561087523420097</v>
      </c>
      <c r="BC488" s="45">
        <v>0.13570936534323993</v>
      </c>
      <c r="BD488" s="45">
        <v>0.14642305376822407</v>
      </c>
      <c r="BE488" s="45">
        <v>0.15775194050915337</v>
      </c>
      <c r="BF488" s="45">
        <v>0.16969602556602784</v>
      </c>
    </row>
    <row r="489" spans="1:58" ht="13.5" thickBot="1" x14ac:dyDescent="0.25">
      <c r="A489" s="6" t="s">
        <v>1145</v>
      </c>
      <c r="B489" s="6" t="s">
        <v>1357</v>
      </c>
      <c r="C489" s="6" t="s">
        <v>444</v>
      </c>
      <c r="D489" s="6" t="s">
        <v>1145</v>
      </c>
      <c r="E489" s="6">
        <v>119.16366563419784</v>
      </c>
      <c r="F489" s="6" t="s">
        <v>7</v>
      </c>
      <c r="G489" s="21" t="s">
        <v>1178</v>
      </c>
      <c r="H489" s="21" t="s">
        <v>1172</v>
      </c>
      <c r="I489" s="21" t="s">
        <v>1160</v>
      </c>
      <c r="J489" s="21" t="s">
        <v>240</v>
      </c>
      <c r="K489" s="21" t="s">
        <v>249</v>
      </c>
      <c r="L489" s="21" t="s">
        <v>447</v>
      </c>
      <c r="M489" s="3">
        <v>74.998256202438043</v>
      </c>
      <c r="N489" s="3">
        <v>119.16366563419784</v>
      </c>
      <c r="O489" s="21" t="s">
        <v>1474</v>
      </c>
      <c r="P489" s="21" t="s">
        <v>1460</v>
      </c>
      <c r="Q489" s="46">
        <v>4.9225531913988322E-3</v>
      </c>
      <c r="R489" s="46">
        <v>4.0348590887089083E-3</v>
      </c>
      <c r="S489" s="46">
        <v>6.3492933413437985E-3</v>
      </c>
      <c r="T489" s="46">
        <v>5.82552575034204E-3</v>
      </c>
      <c r="U489" s="46">
        <v>5.8430977165349713E-3</v>
      </c>
      <c r="V489" s="46">
        <v>7.0662730333902165E-3</v>
      </c>
      <c r="W489" s="46">
        <v>7.3356450000761778E-3</v>
      </c>
      <c r="X489" s="46">
        <v>8.250773471960118E-3</v>
      </c>
      <c r="Y489" s="46">
        <v>9.2327969023716146E-3</v>
      </c>
      <c r="Z489" s="46">
        <v>8.6015569955745531E-3</v>
      </c>
      <c r="AA489" s="46">
        <v>9.7759472396091087E-3</v>
      </c>
      <c r="AB489" s="46">
        <v>9.3795634037617832E-3</v>
      </c>
      <c r="AC489" s="46">
        <v>9.4592839550606683E-3</v>
      </c>
      <c r="AD489" s="46">
        <v>8.6230851865201422E-3</v>
      </c>
      <c r="AE489" s="46">
        <v>8.6258608438988197E-3</v>
      </c>
      <c r="AF489" s="46">
        <v>9.254516331263847E-3</v>
      </c>
      <c r="AG489" s="46">
        <v>9.8548735686133041E-3</v>
      </c>
      <c r="AH489" s="46">
        <v>1.0455230805962758E-2</v>
      </c>
      <c r="AI489" s="46">
        <v>1.1055588043312222E-2</v>
      </c>
      <c r="AJ489" s="46">
        <v>1.1655945280661675E-2</v>
      </c>
      <c r="AK489" s="46">
        <v>0.16560226915036555</v>
      </c>
      <c r="AL489" s="45">
        <v>0.16560226915036558</v>
      </c>
      <c r="AM489" s="45">
        <v>4.9225531913988322E-3</v>
      </c>
      <c r="AN489" s="45">
        <v>8.9574122801077405E-3</v>
      </c>
      <c r="AO489" s="45">
        <v>1.530670562145154E-2</v>
      </c>
      <c r="AP489" s="45">
        <v>2.113223137179358E-2</v>
      </c>
      <c r="AQ489" s="45">
        <v>2.6975329088328552E-2</v>
      </c>
      <c r="AR489" s="45">
        <v>3.4041602121718771E-2</v>
      </c>
      <c r="AS489" s="45">
        <v>4.1377247121794948E-2</v>
      </c>
      <c r="AT489" s="45">
        <v>4.9628020593755068E-2</v>
      </c>
      <c r="AU489" s="45">
        <v>5.8860817496126684E-2</v>
      </c>
      <c r="AV489" s="45">
        <v>6.7462374491701241E-2</v>
      </c>
      <c r="AW489" s="45">
        <v>7.7238321731310344E-2</v>
      </c>
      <c r="AX489" s="45">
        <v>8.6617885135072126E-2</v>
      </c>
      <c r="AY489" s="45">
        <v>9.6077169090132794E-2</v>
      </c>
      <c r="AZ489" s="45">
        <v>0.10470025427665294</v>
      </c>
      <c r="BA489" s="45">
        <v>0.11332611512055177</v>
      </c>
      <c r="BB489" s="45">
        <v>0.12258063145181561</v>
      </c>
      <c r="BC489" s="45">
        <v>0.13243550502042892</v>
      </c>
      <c r="BD489" s="45">
        <v>0.14289073582639167</v>
      </c>
      <c r="BE489" s="45">
        <v>0.15394632386970389</v>
      </c>
      <c r="BF489" s="45">
        <v>0.16560226915036558</v>
      </c>
    </row>
    <row r="490" spans="1:58" ht="13.5" thickBot="1" x14ac:dyDescent="0.25">
      <c r="A490" s="6" t="s">
        <v>1138</v>
      </c>
      <c r="B490" s="6" t="s">
        <v>1352</v>
      </c>
      <c r="C490" s="6" t="s">
        <v>444</v>
      </c>
      <c r="D490" s="6" t="s">
        <v>1138</v>
      </c>
      <c r="E490" s="6">
        <v>37.40156644868599</v>
      </c>
      <c r="F490" s="6" t="s">
        <v>7</v>
      </c>
      <c r="G490" s="21" t="s">
        <v>1178</v>
      </c>
      <c r="H490" s="21" t="s">
        <v>1172</v>
      </c>
      <c r="I490" s="21" t="s">
        <v>1160</v>
      </c>
      <c r="J490" s="21" t="s">
        <v>240</v>
      </c>
      <c r="K490" s="21" t="s">
        <v>251</v>
      </c>
      <c r="L490" s="21" t="s">
        <v>448</v>
      </c>
      <c r="M490" s="3">
        <v>21.24508644172867</v>
      </c>
      <c r="N490" s="3">
        <v>37.40156644868599</v>
      </c>
      <c r="O490" s="21" t="s">
        <v>1475</v>
      </c>
      <c r="P490" s="21" t="s">
        <v>1461</v>
      </c>
      <c r="Q490" s="46">
        <v>3.7174343509685901E-3</v>
      </c>
      <c r="R490" s="46">
        <v>3.0470617979085736E-3</v>
      </c>
      <c r="S490" s="46">
        <v>4.7948859572973634E-3</v>
      </c>
      <c r="T490" s="46">
        <v>4.3993449526585271E-3</v>
      </c>
      <c r="U490" s="46">
        <v>4.4126150237374538E-3</v>
      </c>
      <c r="V490" s="46">
        <v>5.3363376862126232E-3</v>
      </c>
      <c r="W490" s="46">
        <v>5.539763137032752E-3</v>
      </c>
      <c r="X490" s="46">
        <v>6.2308536920063226E-3</v>
      </c>
      <c r="Y490" s="46">
        <v>6.9724622621374528E-3</v>
      </c>
      <c r="Z490" s="46">
        <v>6.495759863607801E-3</v>
      </c>
      <c r="AA490" s="46">
        <v>7.3826408103174609E-3</v>
      </c>
      <c r="AB490" s="46">
        <v>7.0832980037994426E-3</v>
      </c>
      <c r="AC490" s="46">
        <v>7.1435017038619349E-3</v>
      </c>
      <c r="AD490" s="46">
        <v>6.512017613077156E-3</v>
      </c>
      <c r="AE490" s="46">
        <v>6.5141137456499933E-3</v>
      </c>
      <c r="AF490" s="46">
        <v>6.988864431480891E-3</v>
      </c>
      <c r="AG490" s="46">
        <v>7.4422447262586225E-3</v>
      </c>
      <c r="AH490" s="46">
        <v>7.8956250210363566E-3</v>
      </c>
      <c r="AI490" s="46">
        <v>8.3490053158140932E-3</v>
      </c>
      <c r="AJ490" s="46">
        <v>8.8023856105918247E-3</v>
      </c>
      <c r="AK490" s="46">
        <v>0.12506021570545528</v>
      </c>
      <c r="AL490" s="45">
        <v>0.12506021570545525</v>
      </c>
      <c r="AM490" s="45">
        <v>3.7174343509685901E-3</v>
      </c>
      <c r="AN490" s="45">
        <v>6.7644961488771641E-3</v>
      </c>
      <c r="AO490" s="45">
        <v>1.1559382106174527E-2</v>
      </c>
      <c r="AP490" s="45">
        <v>1.5958727058833055E-2</v>
      </c>
      <c r="AQ490" s="45">
        <v>2.037134208257051E-2</v>
      </c>
      <c r="AR490" s="45">
        <v>2.5707679768783132E-2</v>
      </c>
      <c r="AS490" s="45">
        <v>3.1247442905815884E-2</v>
      </c>
      <c r="AT490" s="45">
        <v>3.747829659782221E-2</v>
      </c>
      <c r="AU490" s="45">
        <v>4.4450758859959666E-2</v>
      </c>
      <c r="AV490" s="45">
        <v>5.0946518723567466E-2</v>
      </c>
      <c r="AW490" s="45">
        <v>5.8329159533884928E-2</v>
      </c>
      <c r="AX490" s="45">
        <v>6.5412457537684376E-2</v>
      </c>
      <c r="AY490" s="45">
        <v>7.2555959241546314E-2</v>
      </c>
      <c r="AZ490" s="45">
        <v>7.9067976854623467E-2</v>
      </c>
      <c r="BA490" s="45">
        <v>8.5582090600273455E-2</v>
      </c>
      <c r="BB490" s="45">
        <v>9.2570955031754346E-2</v>
      </c>
      <c r="BC490" s="45">
        <v>0.10001319975801297</v>
      </c>
      <c r="BD490" s="45">
        <v>0.10790882477904933</v>
      </c>
      <c r="BE490" s="45">
        <v>0.11625783009486342</v>
      </c>
      <c r="BF490" s="45">
        <v>0.12506021570545525</v>
      </c>
    </row>
    <row r="491" spans="1:58" ht="13.5" thickBot="1" x14ac:dyDescent="0.25">
      <c r="A491" s="6" t="s">
        <v>1144</v>
      </c>
      <c r="B491" s="6" t="s">
        <v>1354</v>
      </c>
      <c r="C491" s="6" t="s">
        <v>444</v>
      </c>
      <c r="D491" s="6" t="s">
        <v>1144</v>
      </c>
      <c r="E491" s="6">
        <v>68.597840471994601</v>
      </c>
      <c r="F491" s="6" t="s">
        <v>7</v>
      </c>
      <c r="G491" s="21" t="s">
        <v>1178</v>
      </c>
      <c r="H491" s="21" t="s">
        <v>1172</v>
      </c>
      <c r="I491" s="21" t="s">
        <v>1160</v>
      </c>
      <c r="J491" s="21" t="s">
        <v>240</v>
      </c>
      <c r="K491" s="21" t="s">
        <v>253</v>
      </c>
      <c r="L491" s="21" t="s">
        <v>449</v>
      </c>
      <c r="M491" s="3">
        <v>40.08552536687494</v>
      </c>
      <c r="N491" s="3">
        <v>68.597840471994601</v>
      </c>
      <c r="O491" s="21" t="s">
        <v>1475</v>
      </c>
      <c r="P491" s="21" t="s">
        <v>1461</v>
      </c>
      <c r="Q491" s="46">
        <v>2.1064811309487773E-3</v>
      </c>
      <c r="R491" s="46">
        <v>1.7266150726930481E-3</v>
      </c>
      <c r="S491" s="46">
        <v>2.7170182014018573E-3</v>
      </c>
      <c r="T491" s="46">
        <v>2.4928852150126989E-3</v>
      </c>
      <c r="U491" s="46">
        <v>2.5004046899233523E-3</v>
      </c>
      <c r="V491" s="46">
        <v>3.0238313802230005E-3</v>
      </c>
      <c r="W491" s="46">
        <v>3.1391022453549429E-3</v>
      </c>
      <c r="X491" s="46">
        <v>3.5307081424300157E-3</v>
      </c>
      <c r="Y491" s="46">
        <v>3.9509400314273538E-3</v>
      </c>
      <c r="Z491" s="46">
        <v>3.6808170076491138E-3</v>
      </c>
      <c r="AA491" s="46">
        <v>4.1833673698781389E-3</v>
      </c>
      <c r="AB491" s="46">
        <v>4.0137450136820815E-3</v>
      </c>
      <c r="AC491" s="46">
        <v>4.0478593910245886E-3</v>
      </c>
      <c r="AD491" s="46">
        <v>3.6900294480732387E-3</v>
      </c>
      <c r="AE491" s="46">
        <v>3.6912172198792143E-3</v>
      </c>
      <c r="AF491" s="46">
        <v>3.9602343072548682E-3</v>
      </c>
      <c r="AG491" s="46">
        <v>4.2171418800394283E-3</v>
      </c>
      <c r="AH491" s="46">
        <v>4.4740494528239918E-3</v>
      </c>
      <c r="AI491" s="46">
        <v>4.7309570256085535E-3</v>
      </c>
      <c r="AJ491" s="46">
        <v>4.9878645983931118E-3</v>
      </c>
      <c r="AK491" s="46">
        <v>7.086526882372135E-2</v>
      </c>
      <c r="AL491" s="45">
        <v>7.0865268823721378E-2</v>
      </c>
      <c r="AM491" s="45">
        <v>2.1064811309487773E-3</v>
      </c>
      <c r="AN491" s="45">
        <v>3.8330962036418254E-3</v>
      </c>
      <c r="AO491" s="45">
        <v>6.5501144050436827E-3</v>
      </c>
      <c r="AP491" s="45">
        <v>9.0429996200563807E-3</v>
      </c>
      <c r="AQ491" s="45">
        <v>1.1543404309979733E-2</v>
      </c>
      <c r="AR491" s="45">
        <v>1.4567235690202733E-2</v>
      </c>
      <c r="AS491" s="45">
        <v>1.7706337935557676E-2</v>
      </c>
      <c r="AT491" s="45">
        <v>2.1237046077987692E-2</v>
      </c>
      <c r="AU491" s="45">
        <v>2.5187986109415045E-2</v>
      </c>
      <c r="AV491" s="45">
        <v>2.8868803117064159E-2</v>
      </c>
      <c r="AW491" s="45">
        <v>3.3052170486942298E-2</v>
      </c>
      <c r="AX491" s="45">
        <v>3.706591550062438E-2</v>
      </c>
      <c r="AY491" s="45">
        <v>4.1113774891648969E-2</v>
      </c>
      <c r="AZ491" s="45">
        <v>4.4803804339722204E-2</v>
      </c>
      <c r="BA491" s="45">
        <v>4.849502155960142E-2</v>
      </c>
      <c r="BB491" s="45">
        <v>5.2455255866856287E-2</v>
      </c>
      <c r="BC491" s="45">
        <v>5.6672397746895718E-2</v>
      </c>
      <c r="BD491" s="45">
        <v>6.1146447199719713E-2</v>
      </c>
      <c r="BE491" s="45">
        <v>6.587740422532827E-2</v>
      </c>
      <c r="BF491" s="45">
        <v>7.0865268823721378E-2</v>
      </c>
    </row>
    <row r="492" spans="1:58" ht="13.5" thickBot="1" x14ac:dyDescent="0.25">
      <c r="A492" s="6" t="s">
        <v>1357</v>
      </c>
      <c r="B492" s="6" t="s">
        <v>1354</v>
      </c>
      <c r="C492" s="6" t="s">
        <v>444</v>
      </c>
      <c r="D492" s="6" t="s">
        <v>1357</v>
      </c>
      <c r="E492" s="6">
        <v>74.085015654442302</v>
      </c>
      <c r="F492" s="6" t="s">
        <v>7</v>
      </c>
      <c r="G492" s="21" t="s">
        <v>1178</v>
      </c>
      <c r="H492" s="21" t="s">
        <v>1172</v>
      </c>
      <c r="I492" s="21" t="s">
        <v>1160</v>
      </c>
      <c r="J492" s="21" t="s">
        <v>240</v>
      </c>
      <c r="K492" s="21" t="s">
        <v>255</v>
      </c>
      <c r="L492" s="21" t="s">
        <v>450</v>
      </c>
      <c r="M492" s="3">
        <v>42.906891954414156</v>
      </c>
      <c r="N492" s="3">
        <v>74.085015654442302</v>
      </c>
      <c r="O492" s="21" t="s">
        <v>1475</v>
      </c>
      <c r="P492" s="21" t="s">
        <v>1461</v>
      </c>
      <c r="Q492" s="46">
        <v>1.9781124439569452E-3</v>
      </c>
      <c r="R492" s="46">
        <v>1.6213953740375543E-3</v>
      </c>
      <c r="S492" s="46">
        <v>2.5514434644993839E-3</v>
      </c>
      <c r="T492" s="46">
        <v>2.340969113239502E-3</v>
      </c>
      <c r="U492" s="46">
        <v>2.3480303523240823E-3</v>
      </c>
      <c r="V492" s="46">
        <v>2.8395594879848324E-3</v>
      </c>
      <c r="W492" s="46">
        <v>2.947805761541755E-3</v>
      </c>
      <c r="X492" s="46">
        <v>3.3155472460250353E-3</v>
      </c>
      <c r="Y492" s="46">
        <v>3.7101702581945114E-3</v>
      </c>
      <c r="Z492" s="46">
        <v>3.4565084964609297E-3</v>
      </c>
      <c r="AA492" s="46">
        <v>3.9284335047768369E-3</v>
      </c>
      <c r="AB492" s="46">
        <v>3.7691479129739842E-3</v>
      </c>
      <c r="AC492" s="46">
        <v>3.8011833645845376E-3</v>
      </c>
      <c r="AD492" s="46">
        <v>3.4651595319601003E-3</v>
      </c>
      <c r="AE492" s="46">
        <v>3.4662749211062274E-3</v>
      </c>
      <c r="AF492" s="46">
        <v>3.7188981420582003E-3</v>
      </c>
      <c r="AG492" s="46">
        <v>3.9601498006681295E-3</v>
      </c>
      <c r="AH492" s="46">
        <v>4.2014014592780613E-3</v>
      </c>
      <c r="AI492" s="46">
        <v>4.4426531178879932E-3</v>
      </c>
      <c r="AJ492" s="46">
        <v>4.6839047764979224E-3</v>
      </c>
      <c r="AK492" s="46">
        <v>6.6546748530056543E-2</v>
      </c>
      <c r="AL492" s="45">
        <v>6.6546748530056529E-2</v>
      </c>
      <c r="AM492" s="45">
        <v>1.9781124439569452E-3</v>
      </c>
      <c r="AN492" s="45">
        <v>3.5995078179944994E-3</v>
      </c>
      <c r="AO492" s="45">
        <v>6.1509512824938833E-3</v>
      </c>
      <c r="AP492" s="45">
        <v>8.4919203957333853E-3</v>
      </c>
      <c r="AQ492" s="45">
        <v>1.0839950748057468E-2</v>
      </c>
      <c r="AR492" s="45">
        <v>1.3679510236042299E-2</v>
      </c>
      <c r="AS492" s="45">
        <v>1.6627315997584054E-2</v>
      </c>
      <c r="AT492" s="45">
        <v>1.9942863243609089E-2</v>
      </c>
      <c r="AU492" s="45">
        <v>2.3653033501803603E-2</v>
      </c>
      <c r="AV492" s="45">
        <v>2.7109541998264531E-2</v>
      </c>
      <c r="AW492" s="45">
        <v>3.1037975503041368E-2</v>
      </c>
      <c r="AX492" s="45">
        <v>3.4807123416015349E-2</v>
      </c>
      <c r="AY492" s="45">
        <v>3.8608306780599885E-2</v>
      </c>
      <c r="AZ492" s="45">
        <v>4.2073466312559989E-2</v>
      </c>
      <c r="BA492" s="45">
        <v>4.5539741233666213E-2</v>
      </c>
      <c r="BB492" s="45">
        <v>4.9258639375724417E-2</v>
      </c>
      <c r="BC492" s="45">
        <v>5.3218789176392549E-2</v>
      </c>
      <c r="BD492" s="45">
        <v>5.7420190635670609E-2</v>
      </c>
      <c r="BE492" s="45">
        <v>6.1862843753558605E-2</v>
      </c>
      <c r="BF492" s="45">
        <v>6.6546748530056529E-2</v>
      </c>
    </row>
    <row r="493" spans="1:58" ht="13.5" thickBot="1" x14ac:dyDescent="0.25">
      <c r="A493" s="6" t="s">
        <v>1358</v>
      </c>
      <c r="B493" s="6" t="s">
        <v>1356</v>
      </c>
      <c r="C493" s="6" t="s">
        <v>444</v>
      </c>
      <c r="D493" s="6" t="s">
        <v>1358</v>
      </c>
      <c r="E493" s="6">
        <v>104.12411692623462</v>
      </c>
      <c r="F493" s="6" t="s">
        <v>7</v>
      </c>
      <c r="G493" s="21" t="s">
        <v>1178</v>
      </c>
      <c r="H493" s="21" t="s">
        <v>1172</v>
      </c>
      <c r="I493" s="21" t="s">
        <v>1160</v>
      </c>
      <c r="J493" s="21" t="s">
        <v>240</v>
      </c>
      <c r="K493" s="21" t="s">
        <v>257</v>
      </c>
      <c r="L493" s="21" t="s">
        <v>451</v>
      </c>
      <c r="M493" s="3">
        <v>60.857517041566176</v>
      </c>
      <c r="N493" s="3">
        <v>104.12411692623462</v>
      </c>
      <c r="O493" s="21" t="s">
        <v>1475</v>
      </c>
      <c r="P493" s="21" t="s">
        <v>1461</v>
      </c>
      <c r="Q493" s="46">
        <v>1.425437511490446E-3</v>
      </c>
      <c r="R493" s="46">
        <v>1.1683854445033346E-3</v>
      </c>
      <c r="S493" s="46">
        <v>1.8385826517876779E-3</v>
      </c>
      <c r="T493" s="46">
        <v>1.6869138038366966E-3</v>
      </c>
      <c r="U493" s="46">
        <v>1.6920021672912164E-3</v>
      </c>
      <c r="V493" s="46">
        <v>2.0462004688598405E-3</v>
      </c>
      <c r="W493" s="46">
        <v>2.1242032635333521E-3</v>
      </c>
      <c r="X493" s="46">
        <v>2.3891995776281543E-3</v>
      </c>
      <c r="Y493" s="46">
        <v>2.6735668521792894E-3</v>
      </c>
      <c r="Z493" s="46">
        <v>2.490776944805516E-3</v>
      </c>
      <c r="AA493" s="46">
        <v>2.8308484162322322E-3</v>
      </c>
      <c r="AB493" s="46">
        <v>2.7160664389541574E-3</v>
      </c>
      <c r="AC493" s="46">
        <v>2.7391513422227887E-3</v>
      </c>
      <c r="AD493" s="46">
        <v>2.4970109233396617E-3</v>
      </c>
      <c r="AE493" s="46">
        <v>2.4978146782190453E-3</v>
      </c>
      <c r="AF493" s="46">
        <v>2.6798562080211389E-3</v>
      </c>
      <c r="AG493" s="46">
        <v>2.8537033343270513E-3</v>
      </c>
      <c r="AH493" s="46">
        <v>3.0275504606329653E-3</v>
      </c>
      <c r="AI493" s="46">
        <v>3.2013975869388794E-3</v>
      </c>
      <c r="AJ493" s="46">
        <v>3.3752447132447917E-3</v>
      </c>
      <c r="AK493" s="46">
        <v>4.7953912788048232E-2</v>
      </c>
      <c r="AL493" s="45">
        <v>4.7953912788048232E-2</v>
      </c>
      <c r="AM493" s="45">
        <v>1.425437511490446E-3</v>
      </c>
      <c r="AN493" s="45">
        <v>2.5938229559937806E-3</v>
      </c>
      <c r="AO493" s="45">
        <v>4.4324056077814583E-3</v>
      </c>
      <c r="AP493" s="45">
        <v>6.1193194116181552E-3</v>
      </c>
      <c r="AQ493" s="45">
        <v>7.8113215789093714E-3</v>
      </c>
      <c r="AR493" s="45">
        <v>9.8575220477692127E-3</v>
      </c>
      <c r="AS493" s="45">
        <v>1.1981725311302566E-2</v>
      </c>
      <c r="AT493" s="45">
        <v>1.4370924888930721E-2</v>
      </c>
      <c r="AU493" s="45">
        <v>1.7044491741110009E-2</v>
      </c>
      <c r="AV493" s="45">
        <v>1.9535268685915524E-2</v>
      </c>
      <c r="AW493" s="45">
        <v>2.2366117102147757E-2</v>
      </c>
      <c r="AX493" s="45">
        <v>2.5082183541101914E-2</v>
      </c>
      <c r="AY493" s="45">
        <v>2.7821334883324701E-2</v>
      </c>
      <c r="AZ493" s="45">
        <v>3.0318345806664364E-2</v>
      </c>
      <c r="BA493" s="45">
        <v>3.2816160484883408E-2</v>
      </c>
      <c r="BB493" s="45">
        <v>3.5496016692904545E-2</v>
      </c>
      <c r="BC493" s="45">
        <v>3.8349720027231596E-2</v>
      </c>
      <c r="BD493" s="45">
        <v>4.1377270487864562E-2</v>
      </c>
      <c r="BE493" s="45">
        <v>4.4578668074803443E-2</v>
      </c>
      <c r="BF493" s="45">
        <v>4.7953912788048232E-2</v>
      </c>
    </row>
    <row r="494" spans="1:58" ht="13.5" thickBot="1" x14ac:dyDescent="0.25">
      <c r="A494" s="6" t="s">
        <v>1145</v>
      </c>
      <c r="B494" s="6" t="s">
        <v>1357</v>
      </c>
      <c r="C494" s="6" t="s">
        <v>444</v>
      </c>
      <c r="D494" s="6" t="s">
        <v>1145</v>
      </c>
      <c r="E494" s="6">
        <v>127.44268560812016</v>
      </c>
      <c r="F494" s="6" t="s">
        <v>7</v>
      </c>
      <c r="G494" s="21" t="s">
        <v>1178</v>
      </c>
      <c r="H494" s="21" t="s">
        <v>1172</v>
      </c>
      <c r="I494" s="21" t="s">
        <v>1160</v>
      </c>
      <c r="J494" s="21" t="s">
        <v>240</v>
      </c>
      <c r="K494" s="21" t="s">
        <v>259</v>
      </c>
      <c r="L494" s="21" t="s">
        <v>452</v>
      </c>
      <c r="M494" s="3">
        <v>74.309466006663342</v>
      </c>
      <c r="N494" s="3">
        <v>127.44268560812016</v>
      </c>
      <c r="O494" s="21" t="s">
        <v>1476</v>
      </c>
      <c r="P494" s="21" t="s">
        <v>1462</v>
      </c>
      <c r="Q494" s="46">
        <v>4.3526691081787637E-3</v>
      </c>
      <c r="R494" s="46">
        <v>3.5677433698358689E-3</v>
      </c>
      <c r="S494" s="46">
        <v>5.6142355219078698E-3</v>
      </c>
      <c r="T494" s="46">
        <v>5.1511045155833409E-3</v>
      </c>
      <c r="U494" s="46">
        <v>5.1666421748922499E-3</v>
      </c>
      <c r="V494" s="46">
        <v>6.2482104604041954E-3</v>
      </c>
      <c r="W494" s="46">
        <v>6.486397229020946E-3</v>
      </c>
      <c r="X494" s="46">
        <v>7.2955812590775396E-3</v>
      </c>
      <c r="Y494" s="46">
        <v>8.1639158169505878E-3</v>
      </c>
      <c r="Z494" s="46">
        <v>7.6057545670191358E-3</v>
      </c>
      <c r="AA494" s="46">
        <v>8.6441856285843933E-3</v>
      </c>
      <c r="AB494" s="46">
        <v>8.2936911574857941E-3</v>
      </c>
      <c r="AC494" s="46">
        <v>8.364182458937235E-3</v>
      </c>
      <c r="AD494" s="46">
        <v>7.624790438860515E-3</v>
      </c>
      <c r="AE494" s="46">
        <v>7.6272447583279335E-3</v>
      </c>
      <c r="AF494" s="46">
        <v>8.1831207871176266E-3</v>
      </c>
      <c r="AG494" s="46">
        <v>8.7139746548723727E-3</v>
      </c>
      <c r="AH494" s="46">
        <v>9.244828522627117E-3</v>
      </c>
      <c r="AI494" s="46">
        <v>9.7756823903818613E-3</v>
      </c>
      <c r="AJ494" s="46">
        <v>1.0306536258136604E-2</v>
      </c>
      <c r="AK494" s="46">
        <v>0.14643049107820197</v>
      </c>
      <c r="AL494" s="45">
        <v>0.14643049107820194</v>
      </c>
      <c r="AM494" s="45">
        <v>4.3526691081787637E-3</v>
      </c>
      <c r="AN494" s="45">
        <v>7.920412478014633E-3</v>
      </c>
      <c r="AO494" s="45">
        <v>1.3534647999922503E-2</v>
      </c>
      <c r="AP494" s="45">
        <v>1.8685752515505843E-2</v>
      </c>
      <c r="AQ494" s="45">
        <v>2.3852394690398092E-2</v>
      </c>
      <c r="AR494" s="45">
        <v>3.0100605150802286E-2</v>
      </c>
      <c r="AS494" s="45">
        <v>3.6587002379823236E-2</v>
      </c>
      <c r="AT494" s="45">
        <v>4.3882583638900775E-2</v>
      </c>
      <c r="AU494" s="45">
        <v>5.2046499455851367E-2</v>
      </c>
      <c r="AV494" s="45">
        <v>5.9652254022870499E-2</v>
      </c>
      <c r="AW494" s="45">
        <v>6.829643965145489E-2</v>
      </c>
      <c r="AX494" s="45">
        <v>7.6590130808940685E-2</v>
      </c>
      <c r="AY494" s="45">
        <v>8.4954313267877918E-2</v>
      </c>
      <c r="AZ494" s="45">
        <v>9.2579103706738428E-2</v>
      </c>
      <c r="BA494" s="45">
        <v>0.10020634846506636</v>
      </c>
      <c r="BB494" s="45">
        <v>0.10838946925218398</v>
      </c>
      <c r="BC494" s="45">
        <v>0.11710344390705636</v>
      </c>
      <c r="BD494" s="45">
        <v>0.12634827242968347</v>
      </c>
      <c r="BE494" s="45">
        <v>0.13612395482006534</v>
      </c>
      <c r="BF494" s="45">
        <v>0.14643049107820194</v>
      </c>
    </row>
    <row r="495" spans="1:58" ht="13.5" thickBot="1" x14ac:dyDescent="0.25">
      <c r="A495" s="6" t="s">
        <v>1145</v>
      </c>
      <c r="B495" s="6" t="s">
        <v>1357</v>
      </c>
      <c r="C495" s="6" t="s">
        <v>444</v>
      </c>
      <c r="D495" s="6" t="s">
        <v>1145</v>
      </c>
      <c r="E495" s="6">
        <v>125.25371001549304</v>
      </c>
      <c r="F495" s="6" t="s">
        <v>7</v>
      </c>
      <c r="G495" s="21" t="s">
        <v>1178</v>
      </c>
      <c r="H495" s="21" t="s">
        <v>1172</v>
      </c>
      <c r="I495" s="21" t="s">
        <v>1160</v>
      </c>
      <c r="J495" s="21" t="s">
        <v>240</v>
      </c>
      <c r="K495" s="21" t="s">
        <v>261</v>
      </c>
      <c r="L495" s="21" t="s">
        <v>453</v>
      </c>
      <c r="M495" s="3">
        <v>72.803833840652288</v>
      </c>
      <c r="N495" s="3">
        <v>125.25371001549304</v>
      </c>
      <c r="O495" s="21" t="s">
        <v>1477</v>
      </c>
      <c r="P495" s="21" t="s">
        <v>1463</v>
      </c>
      <c r="Q495" s="46">
        <v>4.7248696196795035E-3</v>
      </c>
      <c r="R495" s="46">
        <v>3.8728242005062036E-3</v>
      </c>
      <c r="S495" s="46">
        <v>6.0943136718902072E-3</v>
      </c>
      <c r="T495" s="46">
        <v>5.5915799314359606E-3</v>
      </c>
      <c r="U495" s="46">
        <v>5.6084462294717224E-3</v>
      </c>
      <c r="V495" s="46">
        <v>6.7825003573680799E-3</v>
      </c>
      <c r="W495" s="46">
        <v>7.0410546832028326E-3</v>
      </c>
      <c r="X495" s="46">
        <v>7.9194327416590056E-3</v>
      </c>
      <c r="Y495" s="46">
        <v>8.8620193408799307E-3</v>
      </c>
      <c r="Z495" s="46">
        <v>8.2561292382465814E-3</v>
      </c>
      <c r="AA495" s="46">
        <v>9.3833574407538416E-3</v>
      </c>
      <c r="AB495" s="46">
        <v>9.0028918833679888E-3</v>
      </c>
      <c r="AC495" s="46">
        <v>9.0794109571596827E-3</v>
      </c>
      <c r="AD495" s="46">
        <v>8.276792884003261E-3</v>
      </c>
      <c r="AE495" s="46">
        <v>8.2794570744575274E-3</v>
      </c>
      <c r="AF495" s="46">
        <v>8.8828665447067984E-3</v>
      </c>
      <c r="AG495" s="46">
        <v>9.4591141872236075E-3</v>
      </c>
      <c r="AH495" s="46">
        <v>1.0035361829740415E-2</v>
      </c>
      <c r="AI495" s="46">
        <v>1.0611609472257227E-2</v>
      </c>
      <c r="AJ495" s="46">
        <v>1.1187857114774033E-2</v>
      </c>
      <c r="AK495" s="46">
        <v>0.1589518894027844</v>
      </c>
      <c r="AL495" s="45">
        <v>0.15895188940278443</v>
      </c>
      <c r="AM495" s="45">
        <v>4.7248696196795035E-3</v>
      </c>
      <c r="AN495" s="45">
        <v>8.5976938201857075E-3</v>
      </c>
      <c r="AO495" s="45">
        <v>1.4692007492075915E-2</v>
      </c>
      <c r="AP495" s="45">
        <v>2.0283587423511877E-2</v>
      </c>
      <c r="AQ495" s="45">
        <v>2.58920336529836E-2</v>
      </c>
      <c r="AR495" s="45">
        <v>3.2674534010351683E-2</v>
      </c>
      <c r="AS495" s="45">
        <v>3.9715588693554515E-2</v>
      </c>
      <c r="AT495" s="45">
        <v>4.7635021435213518E-2</v>
      </c>
      <c r="AU495" s="45">
        <v>5.6497040776093452E-2</v>
      </c>
      <c r="AV495" s="45">
        <v>6.4753170014340028E-2</v>
      </c>
      <c r="AW495" s="45">
        <v>7.4136527455093873E-2</v>
      </c>
      <c r="AX495" s="45">
        <v>8.3139419338461862E-2</v>
      </c>
      <c r="AY495" s="45">
        <v>9.2218830295621543E-2</v>
      </c>
      <c r="AZ495" s="45">
        <v>0.10049562317962481</v>
      </c>
      <c r="BA495" s="45">
        <v>0.10877508025408233</v>
      </c>
      <c r="BB495" s="45">
        <v>0.11765794679878913</v>
      </c>
      <c r="BC495" s="45">
        <v>0.12711706098601275</v>
      </c>
      <c r="BD495" s="45">
        <v>0.13715242281575316</v>
      </c>
      <c r="BE495" s="45">
        <v>0.14776403228801038</v>
      </c>
      <c r="BF495" s="45">
        <v>0.15895188940278443</v>
      </c>
    </row>
    <row r="496" spans="1:58" ht="13.5" thickBot="1" x14ac:dyDescent="0.25">
      <c r="A496" s="6" t="s">
        <v>1357</v>
      </c>
      <c r="B496" s="6" t="s">
        <v>1138</v>
      </c>
      <c r="C496" s="6" t="s">
        <v>444</v>
      </c>
      <c r="D496" s="6" t="s">
        <v>1357</v>
      </c>
      <c r="E496" s="6">
        <v>74.068660918281935</v>
      </c>
      <c r="F496" s="6" t="s">
        <v>7</v>
      </c>
      <c r="G496" s="21" t="s">
        <v>1178</v>
      </c>
      <c r="H496" s="21" t="s">
        <v>1172</v>
      </c>
      <c r="I496" s="21" t="s">
        <v>1160</v>
      </c>
      <c r="J496" s="21" t="s">
        <v>240</v>
      </c>
      <c r="K496" s="21" t="s">
        <v>263</v>
      </c>
      <c r="L496" s="21" t="s">
        <v>454</v>
      </c>
      <c r="M496" s="3">
        <v>39.472752763040482</v>
      </c>
      <c r="N496" s="3">
        <v>74.068660918281935</v>
      </c>
      <c r="O496" s="21" t="s">
        <v>1478</v>
      </c>
      <c r="P496" s="21" t="s">
        <v>1464</v>
      </c>
      <c r="Q496" s="46">
        <v>2.6549116381663386E-3</v>
      </c>
      <c r="R496" s="46">
        <v>2.1761459828797602E-3</v>
      </c>
      <c r="S496" s="46">
        <v>3.424404395572519E-3</v>
      </c>
      <c r="T496" s="46">
        <v>3.1419175195597556E-3</v>
      </c>
      <c r="U496" s="46">
        <v>3.1513947188376826E-3</v>
      </c>
      <c r="V496" s="46">
        <v>3.8110975718024815E-3</v>
      </c>
      <c r="W496" s="46">
        <v>3.956379652369924E-3</v>
      </c>
      <c r="X496" s="46">
        <v>4.4499416589049148E-3</v>
      </c>
      <c r="Y496" s="46">
        <v>4.9795825450424294E-3</v>
      </c>
      <c r="Z496" s="46">
        <v>4.6391319475844219E-3</v>
      </c>
      <c r="AA496" s="46">
        <v>5.272523239746434E-3</v>
      </c>
      <c r="AB496" s="46">
        <v>5.0587390472645998E-3</v>
      </c>
      <c r="AC496" s="46">
        <v>5.1017352346525323E-3</v>
      </c>
      <c r="AD496" s="46">
        <v>4.6507428824931552E-3</v>
      </c>
      <c r="AE496" s="46">
        <v>4.6522398952813723E-3</v>
      </c>
      <c r="AF496" s="46">
        <v>4.9912966215182432E-3</v>
      </c>
      <c r="AG496" s="46">
        <v>5.3150910742184145E-3</v>
      </c>
      <c r="AH496" s="46">
        <v>5.6388855269185858E-3</v>
      </c>
      <c r="AI496" s="46">
        <v>5.9626799796187596E-3</v>
      </c>
      <c r="AJ496" s="46">
        <v>6.2864744323189283E-3</v>
      </c>
      <c r="AK496" s="46">
        <v>8.9315315564751224E-2</v>
      </c>
      <c r="AL496" s="45">
        <v>8.9315315564751224E-2</v>
      </c>
      <c r="AM496" s="45">
        <v>2.6549116381663386E-3</v>
      </c>
      <c r="AN496" s="45">
        <v>4.8310576210460988E-3</v>
      </c>
      <c r="AO496" s="45">
        <v>8.2554620166186178E-3</v>
      </c>
      <c r="AP496" s="45">
        <v>1.1397379536178373E-2</v>
      </c>
      <c r="AQ496" s="45">
        <v>1.4548774255016056E-2</v>
      </c>
      <c r="AR496" s="45">
        <v>1.8359871826818537E-2</v>
      </c>
      <c r="AS496" s="45">
        <v>2.2316251479188462E-2</v>
      </c>
      <c r="AT496" s="45">
        <v>2.6766193138093378E-2</v>
      </c>
      <c r="AU496" s="45">
        <v>3.1745775683135809E-2</v>
      </c>
      <c r="AV496" s="45">
        <v>3.6384907630720234E-2</v>
      </c>
      <c r="AW496" s="45">
        <v>4.1657430870466666E-2</v>
      </c>
      <c r="AX496" s="45">
        <v>4.6716169917731268E-2</v>
      </c>
      <c r="AY496" s="45">
        <v>5.1817905152383797E-2</v>
      </c>
      <c r="AZ496" s="45">
        <v>5.6468648034876952E-2</v>
      </c>
      <c r="BA496" s="45">
        <v>6.1120887930158324E-2</v>
      </c>
      <c r="BB496" s="45">
        <v>6.611218455167657E-2</v>
      </c>
      <c r="BC496" s="45">
        <v>7.1427275625894987E-2</v>
      </c>
      <c r="BD496" s="45">
        <v>7.7066161152813575E-2</v>
      </c>
      <c r="BE496" s="45">
        <v>8.3028841132432335E-2</v>
      </c>
      <c r="BF496" s="45">
        <v>8.9315315564751224E-2</v>
      </c>
    </row>
    <row r="497" spans="1:58" ht="13.5" thickBot="1" x14ac:dyDescent="0.25">
      <c r="A497" s="6" t="s">
        <v>1350</v>
      </c>
      <c r="B497" s="6" t="s">
        <v>1350</v>
      </c>
      <c r="C497" s="6" t="s">
        <v>444</v>
      </c>
      <c r="D497" s="6" t="s">
        <v>1350</v>
      </c>
      <c r="E497" s="6">
        <v>0</v>
      </c>
      <c r="F497" s="6" t="s">
        <v>7</v>
      </c>
      <c r="G497" s="21" t="s">
        <v>1178</v>
      </c>
      <c r="H497" s="21" t="s">
        <v>1172</v>
      </c>
      <c r="I497" s="21" t="s">
        <v>1160</v>
      </c>
      <c r="J497" s="21" t="s">
        <v>240</v>
      </c>
      <c r="K497" s="21" t="s">
        <v>265</v>
      </c>
      <c r="L497" s="21" t="s">
        <v>455</v>
      </c>
      <c r="M497" s="3">
        <v>0</v>
      </c>
      <c r="N497" s="3">
        <v>0</v>
      </c>
      <c r="O497" s="21" t="s">
        <v>1479</v>
      </c>
      <c r="P497" s="21" t="s">
        <v>1465</v>
      </c>
      <c r="Q497" s="46">
        <v>0</v>
      </c>
      <c r="R497" s="46">
        <v>0</v>
      </c>
      <c r="S497" s="46">
        <v>0</v>
      </c>
      <c r="T497" s="46">
        <v>0</v>
      </c>
      <c r="U497" s="46">
        <v>0</v>
      </c>
      <c r="V497" s="46">
        <v>0</v>
      </c>
      <c r="W497" s="46">
        <v>0</v>
      </c>
      <c r="X497" s="46">
        <v>0</v>
      </c>
      <c r="Y497" s="46">
        <v>0</v>
      </c>
      <c r="Z497" s="46">
        <v>0</v>
      </c>
      <c r="AA497" s="46">
        <v>0</v>
      </c>
      <c r="AB497" s="46">
        <v>0</v>
      </c>
      <c r="AC497" s="46">
        <v>0</v>
      </c>
      <c r="AD497" s="46">
        <v>0</v>
      </c>
      <c r="AE497" s="46">
        <v>0</v>
      </c>
      <c r="AF497" s="46">
        <v>0</v>
      </c>
      <c r="AG497" s="46">
        <v>0</v>
      </c>
      <c r="AH497" s="46">
        <v>0</v>
      </c>
      <c r="AI497" s="46">
        <v>0</v>
      </c>
      <c r="AJ497" s="46">
        <v>0</v>
      </c>
      <c r="AK497" s="46">
        <v>0</v>
      </c>
      <c r="AL497" s="45">
        <v>0</v>
      </c>
      <c r="AM497" s="45">
        <v>0</v>
      </c>
      <c r="AN497" s="45">
        <v>0</v>
      </c>
      <c r="AO497" s="45">
        <v>0</v>
      </c>
      <c r="AP497" s="45">
        <v>0</v>
      </c>
      <c r="AQ497" s="45">
        <v>0</v>
      </c>
      <c r="AR497" s="45">
        <v>0</v>
      </c>
      <c r="AS497" s="45">
        <v>0</v>
      </c>
      <c r="AT497" s="45">
        <v>0</v>
      </c>
      <c r="AU497" s="45">
        <v>0</v>
      </c>
      <c r="AV497" s="45">
        <v>0</v>
      </c>
      <c r="AW497" s="45">
        <v>0</v>
      </c>
      <c r="AX497" s="45">
        <v>0</v>
      </c>
      <c r="AY497" s="45">
        <v>0</v>
      </c>
      <c r="AZ497" s="45">
        <v>0</v>
      </c>
      <c r="BA497" s="45">
        <v>0</v>
      </c>
      <c r="BB497" s="45">
        <v>0</v>
      </c>
      <c r="BC497" s="45">
        <v>0</v>
      </c>
      <c r="BD497" s="45">
        <v>0</v>
      </c>
      <c r="BE497" s="45">
        <v>0</v>
      </c>
      <c r="BF497" s="45">
        <v>0</v>
      </c>
    </row>
    <row r="498" spans="1:58" ht="13.5" thickBot="1" x14ac:dyDescent="0.25">
      <c r="A498" s="6" t="s">
        <v>1350</v>
      </c>
      <c r="B498" s="6" t="s">
        <v>1350</v>
      </c>
      <c r="C498" s="6" t="s">
        <v>444</v>
      </c>
      <c r="D498" s="6" t="s">
        <v>1350</v>
      </c>
      <c r="E498" s="6">
        <v>0</v>
      </c>
      <c r="F498" s="6" t="s">
        <v>7</v>
      </c>
      <c r="G498" s="21" t="s">
        <v>1178</v>
      </c>
      <c r="H498" s="21" t="s">
        <v>1172</v>
      </c>
      <c r="I498" s="21" t="s">
        <v>1160</v>
      </c>
      <c r="J498" s="21" t="s">
        <v>240</v>
      </c>
      <c r="K498" s="21" t="s">
        <v>267</v>
      </c>
      <c r="L498" s="21" t="s">
        <v>456</v>
      </c>
      <c r="M498" s="3">
        <v>0</v>
      </c>
      <c r="N498" s="3">
        <v>0</v>
      </c>
      <c r="O498" s="21" t="s">
        <v>1479</v>
      </c>
      <c r="P498" s="21" t="s">
        <v>1465</v>
      </c>
      <c r="Q498" s="46">
        <v>0</v>
      </c>
      <c r="R498" s="46">
        <v>0</v>
      </c>
      <c r="S498" s="46">
        <v>0</v>
      </c>
      <c r="T498" s="46">
        <v>0</v>
      </c>
      <c r="U498" s="46">
        <v>0</v>
      </c>
      <c r="V498" s="46">
        <v>0</v>
      </c>
      <c r="W498" s="46">
        <v>0</v>
      </c>
      <c r="X498" s="46">
        <v>0</v>
      </c>
      <c r="Y498" s="46">
        <v>0</v>
      </c>
      <c r="Z498" s="46">
        <v>0</v>
      </c>
      <c r="AA498" s="46">
        <v>0</v>
      </c>
      <c r="AB498" s="46">
        <v>0</v>
      </c>
      <c r="AC498" s="46">
        <v>0</v>
      </c>
      <c r="AD498" s="46">
        <v>0</v>
      </c>
      <c r="AE498" s="46">
        <v>0</v>
      </c>
      <c r="AF498" s="46">
        <v>0</v>
      </c>
      <c r="AG498" s="46">
        <v>0</v>
      </c>
      <c r="AH498" s="46">
        <v>0</v>
      </c>
      <c r="AI498" s="46">
        <v>0</v>
      </c>
      <c r="AJ498" s="46">
        <v>0</v>
      </c>
      <c r="AK498" s="46">
        <v>0</v>
      </c>
      <c r="AL498" s="45">
        <v>0</v>
      </c>
      <c r="AM498" s="45">
        <v>0</v>
      </c>
      <c r="AN498" s="45">
        <v>0</v>
      </c>
      <c r="AO498" s="45">
        <v>0</v>
      </c>
      <c r="AP498" s="45">
        <v>0</v>
      </c>
      <c r="AQ498" s="45">
        <v>0</v>
      </c>
      <c r="AR498" s="45">
        <v>0</v>
      </c>
      <c r="AS498" s="45">
        <v>0</v>
      </c>
      <c r="AT498" s="45">
        <v>0</v>
      </c>
      <c r="AU498" s="45">
        <v>0</v>
      </c>
      <c r="AV498" s="45">
        <v>0</v>
      </c>
      <c r="AW498" s="45">
        <v>0</v>
      </c>
      <c r="AX498" s="45">
        <v>0</v>
      </c>
      <c r="AY498" s="45">
        <v>0</v>
      </c>
      <c r="AZ498" s="45">
        <v>0</v>
      </c>
      <c r="BA498" s="45">
        <v>0</v>
      </c>
      <c r="BB498" s="45">
        <v>0</v>
      </c>
      <c r="BC498" s="45">
        <v>0</v>
      </c>
      <c r="BD498" s="45">
        <v>0</v>
      </c>
      <c r="BE498" s="45">
        <v>0</v>
      </c>
      <c r="BF498" s="45">
        <v>0</v>
      </c>
    </row>
    <row r="499" spans="1:58" ht="13.5" thickBot="1" x14ac:dyDescent="0.25">
      <c r="A499" s="6" t="s">
        <v>1350</v>
      </c>
      <c r="B499" s="6" t="s">
        <v>1350</v>
      </c>
      <c r="C499" s="6" t="s">
        <v>444</v>
      </c>
      <c r="D499" s="6" t="s">
        <v>1350</v>
      </c>
      <c r="E499" s="6">
        <v>0</v>
      </c>
      <c r="F499" s="6" t="s">
        <v>7</v>
      </c>
      <c r="G499" s="21" t="s">
        <v>1178</v>
      </c>
      <c r="H499" s="21" t="s">
        <v>1172</v>
      </c>
      <c r="I499" s="21" t="s">
        <v>1160</v>
      </c>
      <c r="J499" s="21" t="s">
        <v>240</v>
      </c>
      <c r="K499" s="21" t="s">
        <v>269</v>
      </c>
      <c r="L499" s="21" t="s">
        <v>457</v>
      </c>
      <c r="M499" s="3">
        <v>0</v>
      </c>
      <c r="N499" s="3">
        <v>0</v>
      </c>
      <c r="O499" s="21" t="s">
        <v>1480</v>
      </c>
      <c r="P499" s="21" t="s">
        <v>1466</v>
      </c>
      <c r="Q499" s="46">
        <v>0</v>
      </c>
      <c r="R499" s="46">
        <v>0</v>
      </c>
      <c r="S499" s="46">
        <v>0</v>
      </c>
      <c r="T499" s="46">
        <v>0</v>
      </c>
      <c r="U499" s="46">
        <v>0</v>
      </c>
      <c r="V499" s="46">
        <v>0</v>
      </c>
      <c r="W499" s="46">
        <v>0</v>
      </c>
      <c r="X499" s="46">
        <v>0</v>
      </c>
      <c r="Y499" s="46">
        <v>0</v>
      </c>
      <c r="Z499" s="46">
        <v>0</v>
      </c>
      <c r="AA499" s="46">
        <v>0</v>
      </c>
      <c r="AB499" s="46">
        <v>0</v>
      </c>
      <c r="AC499" s="46">
        <v>0</v>
      </c>
      <c r="AD499" s="46">
        <v>0</v>
      </c>
      <c r="AE499" s="46">
        <v>0</v>
      </c>
      <c r="AF499" s="46">
        <v>0</v>
      </c>
      <c r="AG499" s="46">
        <v>0</v>
      </c>
      <c r="AH499" s="46">
        <v>0</v>
      </c>
      <c r="AI499" s="46">
        <v>0</v>
      </c>
      <c r="AJ499" s="46">
        <v>0</v>
      </c>
      <c r="AK499" s="46">
        <v>0</v>
      </c>
      <c r="AL499" s="45">
        <v>0</v>
      </c>
      <c r="AM499" s="45">
        <v>0</v>
      </c>
      <c r="AN499" s="45">
        <v>0</v>
      </c>
      <c r="AO499" s="45">
        <v>0</v>
      </c>
      <c r="AP499" s="45">
        <v>0</v>
      </c>
      <c r="AQ499" s="45">
        <v>0</v>
      </c>
      <c r="AR499" s="45">
        <v>0</v>
      </c>
      <c r="AS499" s="45">
        <v>0</v>
      </c>
      <c r="AT499" s="45">
        <v>0</v>
      </c>
      <c r="AU499" s="45">
        <v>0</v>
      </c>
      <c r="AV499" s="45">
        <v>0</v>
      </c>
      <c r="AW499" s="45">
        <v>0</v>
      </c>
      <c r="AX499" s="45">
        <v>0</v>
      </c>
      <c r="AY499" s="45">
        <v>0</v>
      </c>
      <c r="AZ499" s="45">
        <v>0</v>
      </c>
      <c r="BA499" s="45">
        <v>0</v>
      </c>
      <c r="BB499" s="45">
        <v>0</v>
      </c>
      <c r="BC499" s="45">
        <v>0</v>
      </c>
      <c r="BD499" s="45">
        <v>0</v>
      </c>
      <c r="BE499" s="45">
        <v>0</v>
      </c>
      <c r="BF499" s="45">
        <v>0</v>
      </c>
    </row>
    <row r="500" spans="1:58" ht="13.5" thickBot="1" x14ac:dyDescent="0.25">
      <c r="A500" s="6" t="s">
        <v>1350</v>
      </c>
      <c r="B500" s="6" t="s">
        <v>1350</v>
      </c>
      <c r="C500" s="6" t="s">
        <v>444</v>
      </c>
      <c r="D500" s="6" t="s">
        <v>1350</v>
      </c>
      <c r="E500" s="6">
        <v>0</v>
      </c>
      <c r="F500" s="6" t="s">
        <v>7</v>
      </c>
      <c r="G500" s="21" t="s">
        <v>1178</v>
      </c>
      <c r="H500" s="21" t="s">
        <v>1172</v>
      </c>
      <c r="I500" s="21" t="s">
        <v>1160</v>
      </c>
      <c r="J500" s="21" t="s">
        <v>240</v>
      </c>
      <c r="K500" s="21" t="s">
        <v>271</v>
      </c>
      <c r="L500" s="21" t="s">
        <v>458</v>
      </c>
      <c r="M500" s="3">
        <v>0</v>
      </c>
      <c r="N500" s="3">
        <v>0</v>
      </c>
      <c r="O500" s="21" t="s">
        <v>1481</v>
      </c>
      <c r="P500" s="21" t="s">
        <v>1467</v>
      </c>
      <c r="Q500" s="46">
        <v>0</v>
      </c>
      <c r="R500" s="46">
        <v>0</v>
      </c>
      <c r="S500" s="46">
        <v>0</v>
      </c>
      <c r="T500" s="46">
        <v>0</v>
      </c>
      <c r="U500" s="46">
        <v>0</v>
      </c>
      <c r="V500" s="46">
        <v>0</v>
      </c>
      <c r="W500" s="46">
        <v>0</v>
      </c>
      <c r="X500" s="46">
        <v>0</v>
      </c>
      <c r="Y500" s="46">
        <v>0</v>
      </c>
      <c r="Z500" s="46">
        <v>0</v>
      </c>
      <c r="AA500" s="46">
        <v>0</v>
      </c>
      <c r="AB500" s="46">
        <v>0</v>
      </c>
      <c r="AC500" s="46">
        <v>0</v>
      </c>
      <c r="AD500" s="46">
        <v>0</v>
      </c>
      <c r="AE500" s="46">
        <v>0</v>
      </c>
      <c r="AF500" s="46">
        <v>0</v>
      </c>
      <c r="AG500" s="46">
        <v>0</v>
      </c>
      <c r="AH500" s="46">
        <v>0</v>
      </c>
      <c r="AI500" s="46">
        <v>0</v>
      </c>
      <c r="AJ500" s="46">
        <v>0</v>
      </c>
      <c r="AK500" s="46">
        <v>0</v>
      </c>
      <c r="AL500" s="45">
        <v>0</v>
      </c>
      <c r="AM500" s="45">
        <v>0</v>
      </c>
      <c r="AN500" s="45">
        <v>0</v>
      </c>
      <c r="AO500" s="45">
        <v>0</v>
      </c>
      <c r="AP500" s="45">
        <v>0</v>
      </c>
      <c r="AQ500" s="45">
        <v>0</v>
      </c>
      <c r="AR500" s="45">
        <v>0</v>
      </c>
      <c r="AS500" s="45">
        <v>0</v>
      </c>
      <c r="AT500" s="45">
        <v>0</v>
      </c>
      <c r="AU500" s="45">
        <v>0</v>
      </c>
      <c r="AV500" s="45">
        <v>0</v>
      </c>
      <c r="AW500" s="45">
        <v>0</v>
      </c>
      <c r="AX500" s="45">
        <v>0</v>
      </c>
      <c r="AY500" s="45">
        <v>0</v>
      </c>
      <c r="AZ500" s="45">
        <v>0</v>
      </c>
      <c r="BA500" s="45">
        <v>0</v>
      </c>
      <c r="BB500" s="45">
        <v>0</v>
      </c>
      <c r="BC500" s="45">
        <v>0</v>
      </c>
      <c r="BD500" s="45">
        <v>0</v>
      </c>
      <c r="BE500" s="45">
        <v>0</v>
      </c>
      <c r="BF500" s="45">
        <v>0</v>
      </c>
    </row>
    <row r="501" spans="1:58" ht="13.5" thickBot="1" x14ac:dyDescent="0.25">
      <c r="A501" s="6" t="s">
        <v>1350</v>
      </c>
      <c r="B501" s="6" t="s">
        <v>1350</v>
      </c>
      <c r="C501" s="6" t="s">
        <v>444</v>
      </c>
      <c r="D501" s="6" t="s">
        <v>1350</v>
      </c>
      <c r="E501" s="6">
        <v>0</v>
      </c>
      <c r="F501" s="6" t="s">
        <v>7</v>
      </c>
      <c r="G501" s="21" t="s">
        <v>1178</v>
      </c>
      <c r="H501" s="21" t="s">
        <v>1172</v>
      </c>
      <c r="I501" s="21" t="s">
        <v>1160</v>
      </c>
      <c r="J501" s="21" t="s">
        <v>240</v>
      </c>
      <c r="K501" s="21" t="s">
        <v>273</v>
      </c>
      <c r="L501" s="21" t="s">
        <v>459</v>
      </c>
      <c r="M501" s="3">
        <v>0</v>
      </c>
      <c r="N501" s="3">
        <v>0</v>
      </c>
      <c r="O501" s="21" t="s">
        <v>1482</v>
      </c>
      <c r="P501" s="21" t="s">
        <v>1468</v>
      </c>
      <c r="Q501" s="46">
        <v>0</v>
      </c>
      <c r="R501" s="46">
        <v>0</v>
      </c>
      <c r="S501" s="46">
        <v>0</v>
      </c>
      <c r="T501" s="46">
        <v>0</v>
      </c>
      <c r="U501" s="46">
        <v>0</v>
      </c>
      <c r="V501" s="46">
        <v>0</v>
      </c>
      <c r="W501" s="46">
        <v>0</v>
      </c>
      <c r="X501" s="46">
        <v>0</v>
      </c>
      <c r="Y501" s="46">
        <v>0</v>
      </c>
      <c r="Z501" s="46">
        <v>0</v>
      </c>
      <c r="AA501" s="46">
        <v>0</v>
      </c>
      <c r="AB501" s="46">
        <v>0</v>
      </c>
      <c r="AC501" s="46">
        <v>0</v>
      </c>
      <c r="AD501" s="46">
        <v>0</v>
      </c>
      <c r="AE501" s="46">
        <v>0</v>
      </c>
      <c r="AF501" s="46">
        <v>0</v>
      </c>
      <c r="AG501" s="46">
        <v>0</v>
      </c>
      <c r="AH501" s="46">
        <v>0</v>
      </c>
      <c r="AI501" s="46">
        <v>0</v>
      </c>
      <c r="AJ501" s="46">
        <v>0</v>
      </c>
      <c r="AK501" s="46">
        <v>0</v>
      </c>
      <c r="AL501" s="45">
        <v>0</v>
      </c>
      <c r="AM501" s="45">
        <v>0</v>
      </c>
      <c r="AN501" s="45">
        <v>0</v>
      </c>
      <c r="AO501" s="45">
        <v>0</v>
      </c>
      <c r="AP501" s="45">
        <v>0</v>
      </c>
      <c r="AQ501" s="45">
        <v>0</v>
      </c>
      <c r="AR501" s="45">
        <v>0</v>
      </c>
      <c r="AS501" s="45">
        <v>0</v>
      </c>
      <c r="AT501" s="45">
        <v>0</v>
      </c>
      <c r="AU501" s="45">
        <v>0</v>
      </c>
      <c r="AV501" s="45">
        <v>0</v>
      </c>
      <c r="AW501" s="45">
        <v>0</v>
      </c>
      <c r="AX501" s="45">
        <v>0</v>
      </c>
      <c r="AY501" s="45">
        <v>0</v>
      </c>
      <c r="AZ501" s="45">
        <v>0</v>
      </c>
      <c r="BA501" s="45">
        <v>0</v>
      </c>
      <c r="BB501" s="45">
        <v>0</v>
      </c>
      <c r="BC501" s="45">
        <v>0</v>
      </c>
      <c r="BD501" s="45">
        <v>0</v>
      </c>
      <c r="BE501" s="45">
        <v>0</v>
      </c>
      <c r="BF501" s="45">
        <v>0</v>
      </c>
    </row>
    <row r="502" spans="1:58" ht="13.5" thickBot="1" x14ac:dyDescent="0.25">
      <c r="A502" s="6" t="s">
        <v>1350</v>
      </c>
      <c r="B502" s="6" t="s">
        <v>1350</v>
      </c>
      <c r="C502" s="6" t="s">
        <v>444</v>
      </c>
      <c r="D502" s="6" t="s">
        <v>1350</v>
      </c>
      <c r="E502" s="6">
        <v>0</v>
      </c>
      <c r="F502" s="6" t="s">
        <v>7</v>
      </c>
      <c r="G502" s="21" t="s">
        <v>1178</v>
      </c>
      <c r="H502" s="21" t="s">
        <v>1172</v>
      </c>
      <c r="I502" s="21" t="s">
        <v>1160</v>
      </c>
      <c r="J502" s="21" t="s">
        <v>240</v>
      </c>
      <c r="K502" s="21" t="s">
        <v>275</v>
      </c>
      <c r="L502" s="21" t="s">
        <v>460</v>
      </c>
      <c r="M502" s="3">
        <v>0</v>
      </c>
      <c r="N502" s="3">
        <v>0</v>
      </c>
      <c r="O502" s="21" t="s">
        <v>1482</v>
      </c>
      <c r="P502" s="21" t="s">
        <v>1468</v>
      </c>
      <c r="Q502" s="46">
        <v>0</v>
      </c>
      <c r="R502" s="46">
        <v>0</v>
      </c>
      <c r="S502" s="46">
        <v>0</v>
      </c>
      <c r="T502" s="46">
        <v>0</v>
      </c>
      <c r="U502" s="46">
        <v>0</v>
      </c>
      <c r="V502" s="46">
        <v>0</v>
      </c>
      <c r="W502" s="46">
        <v>0</v>
      </c>
      <c r="X502" s="46">
        <v>0</v>
      </c>
      <c r="Y502" s="46">
        <v>0</v>
      </c>
      <c r="Z502" s="46">
        <v>0</v>
      </c>
      <c r="AA502" s="46">
        <v>0</v>
      </c>
      <c r="AB502" s="46">
        <v>0</v>
      </c>
      <c r="AC502" s="46">
        <v>0</v>
      </c>
      <c r="AD502" s="46">
        <v>0</v>
      </c>
      <c r="AE502" s="46">
        <v>0</v>
      </c>
      <c r="AF502" s="46">
        <v>0</v>
      </c>
      <c r="AG502" s="46">
        <v>0</v>
      </c>
      <c r="AH502" s="46">
        <v>0</v>
      </c>
      <c r="AI502" s="46">
        <v>0</v>
      </c>
      <c r="AJ502" s="46">
        <v>0</v>
      </c>
      <c r="AK502" s="46">
        <v>0</v>
      </c>
      <c r="AL502" s="45">
        <v>0</v>
      </c>
      <c r="AM502" s="45">
        <v>0</v>
      </c>
      <c r="AN502" s="45">
        <v>0</v>
      </c>
      <c r="AO502" s="45">
        <v>0</v>
      </c>
      <c r="AP502" s="45">
        <v>0</v>
      </c>
      <c r="AQ502" s="45">
        <v>0</v>
      </c>
      <c r="AR502" s="45">
        <v>0</v>
      </c>
      <c r="AS502" s="45">
        <v>0</v>
      </c>
      <c r="AT502" s="45">
        <v>0</v>
      </c>
      <c r="AU502" s="45">
        <v>0</v>
      </c>
      <c r="AV502" s="45">
        <v>0</v>
      </c>
      <c r="AW502" s="45">
        <v>0</v>
      </c>
      <c r="AX502" s="45">
        <v>0</v>
      </c>
      <c r="AY502" s="45">
        <v>0</v>
      </c>
      <c r="AZ502" s="45">
        <v>0</v>
      </c>
      <c r="BA502" s="45">
        <v>0</v>
      </c>
      <c r="BB502" s="45">
        <v>0</v>
      </c>
      <c r="BC502" s="45">
        <v>0</v>
      </c>
      <c r="BD502" s="45">
        <v>0</v>
      </c>
      <c r="BE502" s="45">
        <v>0</v>
      </c>
      <c r="BF502" s="45">
        <v>0</v>
      </c>
    </row>
    <row r="503" spans="1:58" ht="13.5" thickBot="1" x14ac:dyDescent="0.25">
      <c r="A503" s="6" t="s">
        <v>1350</v>
      </c>
      <c r="B503" s="6" t="s">
        <v>1350</v>
      </c>
      <c r="C503" s="6" t="s">
        <v>444</v>
      </c>
      <c r="D503" s="6" t="s">
        <v>1350</v>
      </c>
      <c r="E503" s="6">
        <v>0</v>
      </c>
      <c r="F503" s="6" t="s">
        <v>7</v>
      </c>
      <c r="G503" s="21" t="s">
        <v>1178</v>
      </c>
      <c r="H503" s="21" t="s">
        <v>1172</v>
      </c>
      <c r="I503" s="21" t="s">
        <v>1160</v>
      </c>
      <c r="J503" s="21" t="s">
        <v>240</v>
      </c>
      <c r="K503" s="21" t="s">
        <v>277</v>
      </c>
      <c r="L503" s="21" t="s">
        <v>461</v>
      </c>
      <c r="M503" s="3">
        <v>0</v>
      </c>
      <c r="N503" s="3">
        <v>0</v>
      </c>
      <c r="O503" s="21" t="s">
        <v>1483</v>
      </c>
      <c r="P503" s="21" t="s">
        <v>1469</v>
      </c>
      <c r="Q503" s="46">
        <v>0</v>
      </c>
      <c r="R503" s="46">
        <v>0</v>
      </c>
      <c r="S503" s="46">
        <v>0</v>
      </c>
      <c r="T503" s="46">
        <v>0</v>
      </c>
      <c r="U503" s="46">
        <v>0</v>
      </c>
      <c r="V503" s="46">
        <v>0</v>
      </c>
      <c r="W503" s="46">
        <v>0</v>
      </c>
      <c r="X503" s="46">
        <v>0</v>
      </c>
      <c r="Y503" s="46">
        <v>0</v>
      </c>
      <c r="Z503" s="46">
        <v>0</v>
      </c>
      <c r="AA503" s="46">
        <v>0</v>
      </c>
      <c r="AB503" s="46">
        <v>0</v>
      </c>
      <c r="AC503" s="46">
        <v>0</v>
      </c>
      <c r="AD503" s="46">
        <v>0</v>
      </c>
      <c r="AE503" s="46">
        <v>0</v>
      </c>
      <c r="AF503" s="46">
        <v>0</v>
      </c>
      <c r="AG503" s="46">
        <v>0</v>
      </c>
      <c r="AH503" s="46">
        <v>0</v>
      </c>
      <c r="AI503" s="46">
        <v>0</v>
      </c>
      <c r="AJ503" s="46">
        <v>0</v>
      </c>
      <c r="AK503" s="46">
        <v>0</v>
      </c>
      <c r="AL503" s="45">
        <v>0</v>
      </c>
      <c r="AM503" s="45">
        <v>0</v>
      </c>
      <c r="AN503" s="45">
        <v>0</v>
      </c>
      <c r="AO503" s="45">
        <v>0</v>
      </c>
      <c r="AP503" s="45">
        <v>0</v>
      </c>
      <c r="AQ503" s="45">
        <v>0</v>
      </c>
      <c r="AR503" s="45">
        <v>0</v>
      </c>
      <c r="AS503" s="45">
        <v>0</v>
      </c>
      <c r="AT503" s="45">
        <v>0</v>
      </c>
      <c r="AU503" s="45">
        <v>0</v>
      </c>
      <c r="AV503" s="45">
        <v>0</v>
      </c>
      <c r="AW503" s="45">
        <v>0</v>
      </c>
      <c r="AX503" s="45">
        <v>0</v>
      </c>
      <c r="AY503" s="45">
        <v>0</v>
      </c>
      <c r="AZ503" s="45">
        <v>0</v>
      </c>
      <c r="BA503" s="45">
        <v>0</v>
      </c>
      <c r="BB503" s="45">
        <v>0</v>
      </c>
      <c r="BC503" s="45">
        <v>0</v>
      </c>
      <c r="BD503" s="45">
        <v>0</v>
      </c>
      <c r="BE503" s="45">
        <v>0</v>
      </c>
      <c r="BF503" s="45">
        <v>0</v>
      </c>
    </row>
    <row r="504" spans="1:58" ht="13.5" thickBot="1" x14ac:dyDescent="0.25">
      <c r="A504" s="6" t="s">
        <v>1140</v>
      </c>
      <c r="B504" s="6" t="s">
        <v>1139</v>
      </c>
      <c r="C504" s="6" t="s">
        <v>444</v>
      </c>
      <c r="D504" s="6" t="s">
        <v>1140</v>
      </c>
      <c r="E504" s="6">
        <v>88.099050692281835</v>
      </c>
      <c r="F504" s="6" t="s">
        <v>7</v>
      </c>
      <c r="G504" s="21" t="s">
        <v>1178</v>
      </c>
      <c r="H504" s="21" t="s">
        <v>1172</v>
      </c>
      <c r="I504" s="21" t="s">
        <v>1160</v>
      </c>
      <c r="J504" s="21" t="s">
        <v>240</v>
      </c>
      <c r="K504" s="21" t="s">
        <v>279</v>
      </c>
      <c r="L504" s="21" t="s">
        <v>462</v>
      </c>
      <c r="M504" s="3">
        <v>55.612674826015073</v>
      </c>
      <c r="N504" s="3">
        <v>88.099050692281835</v>
      </c>
      <c r="O504" s="21" t="s">
        <v>1483</v>
      </c>
      <c r="P504" s="21" t="s">
        <v>1469</v>
      </c>
      <c r="Q504" s="46">
        <v>2.9684168399389862E-3</v>
      </c>
      <c r="R504" s="46">
        <v>2.4331161492844875E-3</v>
      </c>
      <c r="S504" s="46">
        <v>3.8287751382939531E-3</v>
      </c>
      <c r="T504" s="46">
        <v>3.5129308036790374E-3</v>
      </c>
      <c r="U504" s="46">
        <v>3.523527117894408E-3</v>
      </c>
      <c r="V504" s="46">
        <v>4.2611309725556542E-3</v>
      </c>
      <c r="W504" s="46">
        <v>4.4235686854716388E-3</v>
      </c>
      <c r="X504" s="46">
        <v>4.9754129542942524E-3</v>
      </c>
      <c r="Y504" s="46">
        <v>5.5675964766869826E-3</v>
      </c>
      <c r="Z504" s="46">
        <v>5.1869437754318752E-3</v>
      </c>
      <c r="AA504" s="46">
        <v>5.8951290690196535E-3</v>
      </c>
      <c r="AB504" s="46">
        <v>5.656100173310666E-3</v>
      </c>
      <c r="AC504" s="46">
        <v>5.7041735648543706E-3</v>
      </c>
      <c r="AD504" s="46">
        <v>5.1999257874186565E-3</v>
      </c>
      <c r="AE504" s="46">
        <v>5.2015995749399684E-3</v>
      </c>
      <c r="AF504" s="46">
        <v>5.5806938097112775E-3</v>
      </c>
      <c r="AG504" s="46">
        <v>5.9427235255996207E-3</v>
      </c>
      <c r="AH504" s="46">
        <v>6.3047532414879639E-3</v>
      </c>
      <c r="AI504" s="46">
        <v>6.666782957376308E-3</v>
      </c>
      <c r="AJ504" s="46">
        <v>7.0288126732646504E-3</v>
      </c>
      <c r="AK504" s="46">
        <v>9.9862113290514407E-2</v>
      </c>
      <c r="AL504" s="45">
        <v>9.9862113290514434E-2</v>
      </c>
      <c r="AM504" s="45">
        <v>2.9684168399389862E-3</v>
      </c>
      <c r="AN504" s="45">
        <v>5.4015329892234737E-3</v>
      </c>
      <c r="AO504" s="45">
        <v>9.2303081275174267E-3</v>
      </c>
      <c r="AP504" s="45">
        <v>1.2743238931196464E-2</v>
      </c>
      <c r="AQ504" s="45">
        <v>1.6266766049090872E-2</v>
      </c>
      <c r="AR504" s="45">
        <v>2.0527897021646528E-2</v>
      </c>
      <c r="AS504" s="45">
        <v>2.4951465707118169E-2</v>
      </c>
      <c r="AT504" s="45">
        <v>2.9926878661412422E-2</v>
      </c>
      <c r="AU504" s="45">
        <v>3.5494475138099404E-2</v>
      </c>
      <c r="AV504" s="45">
        <v>4.0681418913531282E-2</v>
      </c>
      <c r="AW504" s="45">
        <v>4.6576547982550939E-2</v>
      </c>
      <c r="AX504" s="45">
        <v>5.2232648155861608E-2</v>
      </c>
      <c r="AY504" s="45">
        <v>5.7936821720715979E-2</v>
      </c>
      <c r="AZ504" s="45">
        <v>6.3136747508134639E-2</v>
      </c>
      <c r="BA504" s="45">
        <v>6.833834708307461E-2</v>
      </c>
      <c r="BB504" s="45">
        <v>7.3919040892785892E-2</v>
      </c>
      <c r="BC504" s="45">
        <v>7.9861764418385509E-2</v>
      </c>
      <c r="BD504" s="45">
        <v>8.6166517659873473E-2</v>
      </c>
      <c r="BE504" s="45">
        <v>9.2833300617249787E-2</v>
      </c>
      <c r="BF504" s="45">
        <v>9.9862113290514434E-2</v>
      </c>
    </row>
    <row r="505" spans="1:58" ht="13.5" thickBot="1" x14ac:dyDescent="0.25">
      <c r="A505" s="6" t="s">
        <v>1359</v>
      </c>
      <c r="B505" s="6" t="s">
        <v>1357</v>
      </c>
      <c r="C505" s="6" t="s">
        <v>444</v>
      </c>
      <c r="D505" s="6" t="s">
        <v>1359</v>
      </c>
      <c r="E505" s="6">
        <v>131.53175633016835</v>
      </c>
      <c r="F505" s="6" t="s">
        <v>7</v>
      </c>
      <c r="G505" s="21" t="s">
        <v>1178</v>
      </c>
      <c r="H505" s="21" t="s">
        <v>1172</v>
      </c>
      <c r="I505" s="21" t="s">
        <v>1160</v>
      </c>
      <c r="J505" s="21" t="s">
        <v>240</v>
      </c>
      <c r="K505" s="21" t="s">
        <v>245</v>
      </c>
      <c r="L505" s="21" t="s">
        <v>463</v>
      </c>
      <c r="M505" s="3">
        <v>81.292955447636487</v>
      </c>
      <c r="N505" s="3">
        <v>131.53175633016835</v>
      </c>
      <c r="O505" s="21" t="s">
        <v>1473</v>
      </c>
      <c r="P505" s="21" t="s">
        <v>1459</v>
      </c>
      <c r="Q505" s="46">
        <v>2.9746773658416944E-3</v>
      </c>
      <c r="R505" s="46">
        <v>2.4382477017241408E-3</v>
      </c>
      <c r="S505" s="46">
        <v>3.8368501989142893E-3</v>
      </c>
      <c r="T505" s="46">
        <v>3.5203397342560886E-3</v>
      </c>
      <c r="U505" s="46">
        <v>3.5309583965792862E-3</v>
      </c>
      <c r="V505" s="46">
        <v>4.2701178912624878E-3</v>
      </c>
      <c r="W505" s="46">
        <v>4.4328981926908383E-3</v>
      </c>
      <c r="X505" s="46">
        <v>4.9859063261340625E-3</v>
      </c>
      <c r="Y505" s="46">
        <v>5.5793387904648703E-3</v>
      </c>
      <c r="Z505" s="46">
        <v>5.1978832753784721E-3</v>
      </c>
      <c r="AA505" s="46">
        <v>5.907562163907084E-3</v>
      </c>
      <c r="AB505" s="46">
        <v>5.6680291454034321E-3</v>
      </c>
      <c r="AC505" s="46">
        <v>5.7162039259127766E-3</v>
      </c>
      <c r="AD505" s="46">
        <v>5.2108926670180085E-3</v>
      </c>
      <c r="AE505" s="46">
        <v>5.2125699846332068E-3</v>
      </c>
      <c r="AF505" s="46">
        <v>5.5924637463592268E-3</v>
      </c>
      <c r="AG505" s="46">
        <v>5.9552569993571083E-3</v>
      </c>
      <c r="AH505" s="46">
        <v>6.318050252354988E-3</v>
      </c>
      <c r="AI505" s="46">
        <v>6.6808435053528712E-3</v>
      </c>
      <c r="AJ505" s="46">
        <v>7.0436367583507457E-3</v>
      </c>
      <c r="AK505" s="46">
        <v>0.10007272702189569</v>
      </c>
      <c r="AL505" s="45">
        <v>0.10007272702189568</v>
      </c>
      <c r="AM505" s="45">
        <v>2.9746773658416944E-3</v>
      </c>
      <c r="AN505" s="45">
        <v>5.4129250675658356E-3</v>
      </c>
      <c r="AO505" s="45">
        <v>9.2497752664801244E-3</v>
      </c>
      <c r="AP505" s="45">
        <v>1.2770115000736213E-2</v>
      </c>
      <c r="AQ505" s="45">
        <v>1.6301073397315499E-2</v>
      </c>
      <c r="AR505" s="45">
        <v>2.0571191288577987E-2</v>
      </c>
      <c r="AS505" s="45">
        <v>2.5004089481268824E-2</v>
      </c>
      <c r="AT505" s="45">
        <v>2.9989995807402886E-2</v>
      </c>
      <c r="AU505" s="45">
        <v>3.5569334597867756E-2</v>
      </c>
      <c r="AV505" s="45">
        <v>4.0767217873246227E-2</v>
      </c>
      <c r="AW505" s="45">
        <v>4.6674780037153307E-2</v>
      </c>
      <c r="AX505" s="45">
        <v>5.2342809182556738E-2</v>
      </c>
      <c r="AY505" s="45">
        <v>5.8059013108469518E-2</v>
      </c>
      <c r="AZ505" s="45">
        <v>6.3269905775487523E-2</v>
      </c>
      <c r="BA505" s="45">
        <v>6.8482475760120731E-2</v>
      </c>
      <c r="BB505" s="45">
        <v>7.4074939506479962E-2</v>
      </c>
      <c r="BC505" s="45">
        <v>8.0030196505837065E-2</v>
      </c>
      <c r="BD505" s="45">
        <v>8.6348246758192054E-2</v>
      </c>
      <c r="BE505" s="45">
        <v>9.3029090263544931E-2</v>
      </c>
      <c r="BF505" s="45">
        <v>0.10007272702189568</v>
      </c>
    </row>
    <row r="506" spans="1:58" ht="13.5" thickBot="1" x14ac:dyDescent="0.25">
      <c r="A506" s="6" t="s">
        <v>1359</v>
      </c>
      <c r="B506" s="6" t="s">
        <v>1145</v>
      </c>
      <c r="C506" s="6" t="s">
        <v>444</v>
      </c>
      <c r="D506" s="6" t="s">
        <v>1359</v>
      </c>
      <c r="E506" s="6">
        <v>202.19969452527465</v>
      </c>
      <c r="F506" s="6" t="s">
        <v>7</v>
      </c>
      <c r="G506" s="21" t="s">
        <v>1178</v>
      </c>
      <c r="H506" s="21" t="s">
        <v>1172</v>
      </c>
      <c r="I506" s="21" t="s">
        <v>1160</v>
      </c>
      <c r="J506" s="21" t="s">
        <v>240</v>
      </c>
      <c r="K506" s="21" t="s">
        <v>247</v>
      </c>
      <c r="L506" s="21" t="s">
        <v>464</v>
      </c>
      <c r="M506" s="3">
        <v>121.48928684905349</v>
      </c>
      <c r="N506" s="3">
        <v>202.19969452527465</v>
      </c>
      <c r="O506" s="21" t="s">
        <v>1473</v>
      </c>
      <c r="P506" s="21" t="s">
        <v>1459</v>
      </c>
      <c r="Q506" s="46">
        <v>2.0176962948720658E-3</v>
      </c>
      <c r="R506" s="46">
        <v>1.6538409880148802E-3</v>
      </c>
      <c r="S506" s="46">
        <v>2.6025001969038749E-3</v>
      </c>
      <c r="T506" s="46">
        <v>2.3878140601273612E-3</v>
      </c>
      <c r="U506" s="46">
        <v>2.3950166011061048E-3</v>
      </c>
      <c r="V506" s="46">
        <v>2.8963816872386665E-3</v>
      </c>
      <c r="W506" s="46">
        <v>3.0067940683733882E-3</v>
      </c>
      <c r="X506" s="46">
        <v>3.3818943984781913E-3</v>
      </c>
      <c r="Y506" s="46">
        <v>3.7844141803834376E-3</v>
      </c>
      <c r="Z506" s="46">
        <v>3.5256764132943464E-3</v>
      </c>
      <c r="AA506" s="46">
        <v>4.0070450754477096E-3</v>
      </c>
      <c r="AB506" s="46">
        <v>3.8445720323257407E-3</v>
      </c>
      <c r="AC506" s="46">
        <v>3.8772485428126119E-3</v>
      </c>
      <c r="AD506" s="46">
        <v>3.5345005639773924E-3</v>
      </c>
      <c r="AE506" s="46">
        <v>3.5356382730870818E-3</v>
      </c>
      <c r="AF506" s="46">
        <v>3.7933167172375186E-3</v>
      </c>
      <c r="AG506" s="46">
        <v>4.0393960436155858E-3</v>
      </c>
      <c r="AH506" s="46">
        <v>4.2854753699936524E-3</v>
      </c>
      <c r="AI506" s="46">
        <v>4.5315546963717208E-3</v>
      </c>
      <c r="AJ506" s="46">
        <v>4.7776340227497867E-3</v>
      </c>
      <c r="AK506" s="46">
        <v>6.7878410226411112E-2</v>
      </c>
      <c r="AL506" s="45">
        <v>6.7878410226411126E-2</v>
      </c>
      <c r="AM506" s="45">
        <v>2.0176962948720658E-3</v>
      </c>
      <c r="AN506" s="45">
        <v>3.671537282886946E-3</v>
      </c>
      <c r="AO506" s="45">
        <v>6.2740374797908213E-3</v>
      </c>
      <c r="AP506" s="45">
        <v>8.661851539918183E-3</v>
      </c>
      <c r="AQ506" s="45">
        <v>1.1056868141024287E-2</v>
      </c>
      <c r="AR506" s="45">
        <v>1.3953249828262954E-2</v>
      </c>
      <c r="AS506" s="45">
        <v>1.6960043896636343E-2</v>
      </c>
      <c r="AT506" s="45">
        <v>2.0341938295114534E-2</v>
      </c>
      <c r="AU506" s="45">
        <v>2.4126352475497971E-2</v>
      </c>
      <c r="AV506" s="45">
        <v>2.7652028888792316E-2</v>
      </c>
      <c r="AW506" s="45">
        <v>3.1659073964240024E-2</v>
      </c>
      <c r="AX506" s="45">
        <v>3.5503645996565768E-2</v>
      </c>
      <c r="AY506" s="45">
        <v>3.9380894539378382E-2</v>
      </c>
      <c r="AZ506" s="45">
        <v>4.2915395103355777E-2</v>
      </c>
      <c r="BA506" s="45">
        <v>4.6451033376442859E-2</v>
      </c>
      <c r="BB506" s="45">
        <v>5.0244350093680376E-2</v>
      </c>
      <c r="BC506" s="45">
        <v>5.428374613729596E-2</v>
      </c>
      <c r="BD506" s="45">
        <v>5.8569221507289611E-2</v>
      </c>
      <c r="BE506" s="45">
        <v>6.3100776203661335E-2</v>
      </c>
      <c r="BF506" s="45">
        <v>6.7878410226411126E-2</v>
      </c>
    </row>
    <row r="507" spans="1:58" ht="13.5" thickBot="1" x14ac:dyDescent="0.25">
      <c r="A507" s="6" t="s">
        <v>1359</v>
      </c>
      <c r="B507" s="6" t="s">
        <v>1145</v>
      </c>
      <c r="C507" s="6" t="s">
        <v>444</v>
      </c>
      <c r="D507" s="6" t="s">
        <v>1359</v>
      </c>
      <c r="E507" s="6">
        <v>201.18820183326093</v>
      </c>
      <c r="F507" s="6" t="s">
        <v>7</v>
      </c>
      <c r="G507" s="21" t="s">
        <v>1178</v>
      </c>
      <c r="H507" s="21" t="s">
        <v>1172</v>
      </c>
      <c r="I507" s="21" t="s">
        <v>1160</v>
      </c>
      <c r="J507" s="21" t="s">
        <v>240</v>
      </c>
      <c r="K507" s="21" t="s">
        <v>249</v>
      </c>
      <c r="L507" s="21" t="s">
        <v>465</v>
      </c>
      <c r="M507" s="3">
        <v>124.24244402280846</v>
      </c>
      <c r="N507" s="3">
        <v>201.18820183326093</v>
      </c>
      <c r="O507" s="21" t="s">
        <v>1474</v>
      </c>
      <c r="P507" s="21" t="s">
        <v>1460</v>
      </c>
      <c r="Q507" s="46">
        <v>1.9690212765595318E-3</v>
      </c>
      <c r="R507" s="46">
        <v>1.6139436354835625E-3</v>
      </c>
      <c r="S507" s="46">
        <v>2.5397173365375178E-3</v>
      </c>
      <c r="T507" s="46">
        <v>2.3302103001368152E-3</v>
      </c>
      <c r="U507" s="46">
        <v>2.3372390866139873E-3</v>
      </c>
      <c r="V507" s="46">
        <v>2.826509213356085E-3</v>
      </c>
      <c r="W507" s="46">
        <v>2.9342580000304703E-3</v>
      </c>
      <c r="X507" s="46">
        <v>3.3003093887840457E-3</v>
      </c>
      <c r="Y507" s="46">
        <v>3.6931187609486435E-3</v>
      </c>
      <c r="Z507" s="46">
        <v>3.4406227982298203E-3</v>
      </c>
      <c r="AA507" s="46">
        <v>3.9103788958436414E-3</v>
      </c>
      <c r="AB507" s="46">
        <v>3.7518253615047106E-3</v>
      </c>
      <c r="AC507" s="46">
        <v>3.7837135820242653E-3</v>
      </c>
      <c r="AD507" s="46">
        <v>3.4492340746080544E-3</v>
      </c>
      <c r="AE507" s="46">
        <v>3.4503443375595256E-3</v>
      </c>
      <c r="AF507" s="46">
        <v>3.7018065325055368E-3</v>
      </c>
      <c r="AG507" s="46">
        <v>3.9419494274453206E-3</v>
      </c>
      <c r="AH507" s="46">
        <v>4.1820923223851014E-3</v>
      </c>
      <c r="AI507" s="46">
        <v>4.4222352173248856E-3</v>
      </c>
      <c r="AJ507" s="46">
        <v>4.6623781122646681E-3</v>
      </c>
      <c r="AK507" s="46">
        <v>6.6240907660146203E-2</v>
      </c>
      <c r="AL507" s="45">
        <v>6.6240907660146175E-2</v>
      </c>
      <c r="AM507" s="45">
        <v>1.9690212765595318E-3</v>
      </c>
      <c r="AN507" s="45">
        <v>3.5829649120430944E-3</v>
      </c>
      <c r="AO507" s="45">
        <v>6.1226822485806118E-3</v>
      </c>
      <c r="AP507" s="45">
        <v>8.4528925487174274E-3</v>
      </c>
      <c r="AQ507" s="45">
        <v>1.0790131635331414E-2</v>
      </c>
      <c r="AR507" s="45">
        <v>1.3616640848687498E-2</v>
      </c>
      <c r="AS507" s="45">
        <v>1.6550898848717969E-2</v>
      </c>
      <c r="AT507" s="45">
        <v>1.9851208237502013E-2</v>
      </c>
      <c r="AU507" s="45">
        <v>2.3544326998450656E-2</v>
      </c>
      <c r="AV507" s="45">
        <v>2.6984949796680476E-2</v>
      </c>
      <c r="AW507" s="45">
        <v>3.0895328692524118E-2</v>
      </c>
      <c r="AX507" s="45">
        <v>3.4647154054028829E-2</v>
      </c>
      <c r="AY507" s="45">
        <v>3.8430867636053093E-2</v>
      </c>
      <c r="AZ507" s="45">
        <v>4.1880101710661144E-2</v>
      </c>
      <c r="BA507" s="45">
        <v>4.5330446048220667E-2</v>
      </c>
      <c r="BB507" s="45">
        <v>4.9032252580726202E-2</v>
      </c>
      <c r="BC507" s="45">
        <v>5.2974202008171524E-2</v>
      </c>
      <c r="BD507" s="45">
        <v>5.7156294330556627E-2</v>
      </c>
      <c r="BE507" s="45">
        <v>6.1578529547881511E-2</v>
      </c>
      <c r="BF507" s="45">
        <v>6.6240907660146175E-2</v>
      </c>
    </row>
    <row r="508" spans="1:58" ht="13.5" thickBot="1" x14ac:dyDescent="0.25">
      <c r="A508" s="6" t="s">
        <v>1144</v>
      </c>
      <c r="B508" s="6" t="s">
        <v>1138</v>
      </c>
      <c r="C508" s="6" t="s">
        <v>444</v>
      </c>
      <c r="D508" s="6" t="s">
        <v>1144</v>
      </c>
      <c r="E508" s="6">
        <v>66.569151283121244</v>
      </c>
      <c r="F508" s="6" t="s">
        <v>7</v>
      </c>
      <c r="G508" s="21" t="s">
        <v>1178</v>
      </c>
      <c r="H508" s="21" t="s">
        <v>1172</v>
      </c>
      <c r="I508" s="21" t="s">
        <v>1160</v>
      </c>
      <c r="J508" s="21" t="s">
        <v>240</v>
      </c>
      <c r="K508" s="21" t="s">
        <v>251</v>
      </c>
      <c r="L508" s="21" t="s">
        <v>466</v>
      </c>
      <c r="M508" s="3">
        <v>36.642425654240583</v>
      </c>
      <c r="N508" s="3">
        <v>66.569151283121244</v>
      </c>
      <c r="O508" s="21" t="s">
        <v>1475</v>
      </c>
      <c r="P508" s="21" t="s">
        <v>1461</v>
      </c>
      <c r="Q508" s="46">
        <v>1.4869737403874358E-3</v>
      </c>
      <c r="R508" s="46">
        <v>1.2188247191634296E-3</v>
      </c>
      <c r="S508" s="46">
        <v>1.9179543829189447E-3</v>
      </c>
      <c r="T508" s="46">
        <v>1.7597379810634106E-3</v>
      </c>
      <c r="U508" s="46">
        <v>1.7650460094949813E-3</v>
      </c>
      <c r="V508" s="46">
        <v>2.1345350744850487E-3</v>
      </c>
      <c r="W508" s="46">
        <v>2.2159052548131001E-3</v>
      </c>
      <c r="X508" s="46">
        <v>2.4923414768025279E-3</v>
      </c>
      <c r="Y508" s="46">
        <v>2.7889849048549796E-3</v>
      </c>
      <c r="Z508" s="46">
        <v>2.5983039454431198E-3</v>
      </c>
      <c r="AA508" s="46">
        <v>2.953056324126983E-3</v>
      </c>
      <c r="AB508" s="46">
        <v>2.8333192015197756E-3</v>
      </c>
      <c r="AC508" s="46">
        <v>2.8574006815447724E-3</v>
      </c>
      <c r="AD508" s="46">
        <v>2.6048070452308627E-3</v>
      </c>
      <c r="AE508" s="46">
        <v>2.6056454982599964E-3</v>
      </c>
      <c r="AF508" s="46">
        <v>2.7955457725923551E-3</v>
      </c>
      <c r="AG508" s="46">
        <v>2.9768978905034479E-3</v>
      </c>
      <c r="AH508" s="46">
        <v>3.1582500084145425E-3</v>
      </c>
      <c r="AI508" s="46">
        <v>3.3396021263256358E-3</v>
      </c>
      <c r="AJ508" s="46">
        <v>3.5209542442367287E-3</v>
      </c>
      <c r="AK508" s="46">
        <v>5.0024086282182065E-2</v>
      </c>
      <c r="AL508" s="45">
        <v>5.0024086282182079E-2</v>
      </c>
      <c r="AM508" s="45">
        <v>1.4869737403874358E-3</v>
      </c>
      <c r="AN508" s="45">
        <v>2.7057984595508654E-3</v>
      </c>
      <c r="AO508" s="45">
        <v>4.6237528424698101E-3</v>
      </c>
      <c r="AP508" s="45">
        <v>6.3834908235332211E-3</v>
      </c>
      <c r="AQ508" s="45">
        <v>8.1485368330282033E-3</v>
      </c>
      <c r="AR508" s="45">
        <v>1.0283071907513252E-2</v>
      </c>
      <c r="AS508" s="45">
        <v>1.2498977162326352E-2</v>
      </c>
      <c r="AT508" s="45">
        <v>1.499131863912888E-2</v>
      </c>
      <c r="AU508" s="45">
        <v>1.7780303543983859E-2</v>
      </c>
      <c r="AV508" s="45">
        <v>2.0378607489426978E-2</v>
      </c>
      <c r="AW508" s="45">
        <v>2.3331663813553963E-2</v>
      </c>
      <c r="AX508" s="45">
        <v>2.6164983015073737E-2</v>
      </c>
      <c r="AY508" s="45">
        <v>2.9022383696618508E-2</v>
      </c>
      <c r="AZ508" s="45">
        <v>3.1627190741849373E-2</v>
      </c>
      <c r="BA508" s="45">
        <v>3.4232836240109372E-2</v>
      </c>
      <c r="BB508" s="45">
        <v>3.7028382012701727E-2</v>
      </c>
      <c r="BC508" s="45">
        <v>4.0005279903205175E-2</v>
      </c>
      <c r="BD508" s="45">
        <v>4.3163529911619716E-2</v>
      </c>
      <c r="BE508" s="45">
        <v>4.6503132037945351E-2</v>
      </c>
      <c r="BF508" s="45">
        <v>5.0024086282182079E-2</v>
      </c>
    </row>
    <row r="509" spans="1:58" ht="13.5" thickBot="1" x14ac:dyDescent="0.25">
      <c r="A509" s="6" t="s">
        <v>1145</v>
      </c>
      <c r="B509" s="6" t="s">
        <v>1144</v>
      </c>
      <c r="C509" s="6" t="s">
        <v>444</v>
      </c>
      <c r="D509" s="6" t="s">
        <v>1145</v>
      </c>
      <c r="E509" s="6">
        <v>120.07163731986049</v>
      </c>
      <c r="F509" s="6" t="s">
        <v>7</v>
      </c>
      <c r="G509" s="21" t="s">
        <v>1178</v>
      </c>
      <c r="H509" s="21" t="s">
        <v>1172</v>
      </c>
      <c r="I509" s="21" t="s">
        <v>1160</v>
      </c>
      <c r="J509" s="21" t="s">
        <v>240</v>
      </c>
      <c r="K509" s="21" t="s">
        <v>253</v>
      </c>
      <c r="L509" s="21" t="s">
        <v>467</v>
      </c>
      <c r="M509" s="3">
        <v>67.258138907603254</v>
      </c>
      <c r="N509" s="3">
        <v>120.07163731986049</v>
      </c>
      <c r="O509" s="21" t="s">
        <v>1475</v>
      </c>
      <c r="P509" s="21" t="s">
        <v>1461</v>
      </c>
      <c r="Q509" s="46">
        <v>8.425924523795111E-4</v>
      </c>
      <c r="R509" s="46">
        <v>6.9064602907721899E-4</v>
      </c>
      <c r="S509" s="46">
        <v>1.0868072805607426E-3</v>
      </c>
      <c r="T509" s="46">
        <v>9.9715408600507946E-4</v>
      </c>
      <c r="U509" s="46">
        <v>1.0001618759693407E-3</v>
      </c>
      <c r="V509" s="46">
        <v>1.2095325520892E-3</v>
      </c>
      <c r="W509" s="46">
        <v>1.2556408981419769E-3</v>
      </c>
      <c r="X509" s="46">
        <v>1.4122832569720058E-3</v>
      </c>
      <c r="Y509" s="46">
        <v>1.5803760125709416E-3</v>
      </c>
      <c r="Z509" s="46">
        <v>1.4723268030596456E-3</v>
      </c>
      <c r="AA509" s="46">
        <v>1.6733469479512551E-3</v>
      </c>
      <c r="AB509" s="46">
        <v>1.6054980054728322E-3</v>
      </c>
      <c r="AC509" s="46">
        <v>1.6191437564098351E-3</v>
      </c>
      <c r="AD509" s="46">
        <v>1.476011779229295E-3</v>
      </c>
      <c r="AE509" s="46">
        <v>1.4764868879516856E-3</v>
      </c>
      <c r="AF509" s="46">
        <v>1.5840937229019468E-3</v>
      </c>
      <c r="AG509" s="46">
        <v>1.6868567520157707E-3</v>
      </c>
      <c r="AH509" s="46">
        <v>1.7896197811295958E-3</v>
      </c>
      <c r="AI509" s="46">
        <v>1.8923828102434201E-3</v>
      </c>
      <c r="AJ509" s="46">
        <v>1.9951458393572441E-3</v>
      </c>
      <c r="AK509" s="46">
        <v>2.8346107529488542E-2</v>
      </c>
      <c r="AL509" s="45">
        <v>2.8346107529488542E-2</v>
      </c>
      <c r="AM509" s="45">
        <v>8.425924523795111E-4</v>
      </c>
      <c r="AN509" s="45">
        <v>1.5332384814567301E-3</v>
      </c>
      <c r="AO509" s="45">
        <v>2.6200457620174727E-3</v>
      </c>
      <c r="AP509" s="45">
        <v>3.6171998480225521E-3</v>
      </c>
      <c r="AQ509" s="45">
        <v>4.6173617239918929E-3</v>
      </c>
      <c r="AR509" s="45">
        <v>5.8268942760810929E-3</v>
      </c>
      <c r="AS509" s="45">
        <v>7.08253517422307E-3</v>
      </c>
      <c r="AT509" s="45">
        <v>8.4948184311950756E-3</v>
      </c>
      <c r="AU509" s="45">
        <v>1.0075194443766018E-2</v>
      </c>
      <c r="AV509" s="45">
        <v>1.1547521246825664E-2</v>
      </c>
      <c r="AW509" s="45">
        <v>1.3220868194776919E-2</v>
      </c>
      <c r="AX509" s="45">
        <v>1.4826366200249751E-2</v>
      </c>
      <c r="AY509" s="45">
        <v>1.6445509956659585E-2</v>
      </c>
      <c r="AZ509" s="45">
        <v>1.792152173588888E-2</v>
      </c>
      <c r="BA509" s="45">
        <v>1.9398008623840567E-2</v>
      </c>
      <c r="BB509" s="45">
        <v>2.0982102346742516E-2</v>
      </c>
      <c r="BC509" s="45">
        <v>2.2668959098758285E-2</v>
      </c>
      <c r="BD509" s="45">
        <v>2.4458578879887879E-2</v>
      </c>
      <c r="BE509" s="45">
        <v>2.6350961690131298E-2</v>
      </c>
      <c r="BF509" s="45">
        <v>2.8346107529488542E-2</v>
      </c>
    </row>
    <row r="510" spans="1:58" ht="13.5" thickBot="1" x14ac:dyDescent="0.25">
      <c r="A510" s="6" t="s">
        <v>1359</v>
      </c>
      <c r="B510" s="6" t="s">
        <v>1357</v>
      </c>
      <c r="C510" s="6" t="s">
        <v>444</v>
      </c>
      <c r="D510" s="6" t="s">
        <v>1359</v>
      </c>
      <c r="E510" s="6">
        <v>130.1224533589766</v>
      </c>
      <c r="F510" s="6" t="s">
        <v>7</v>
      </c>
      <c r="G510" s="21" t="s">
        <v>1178</v>
      </c>
      <c r="H510" s="21" t="s">
        <v>1172</v>
      </c>
      <c r="I510" s="21" t="s">
        <v>1160</v>
      </c>
      <c r="J510" s="21" t="s">
        <v>240</v>
      </c>
      <c r="K510" s="21" t="s">
        <v>255</v>
      </c>
      <c r="L510" s="21" t="s">
        <v>468</v>
      </c>
      <c r="M510" s="3">
        <v>71.842859612354445</v>
      </c>
      <c r="N510" s="3">
        <v>130.1224533589766</v>
      </c>
      <c r="O510" s="21" t="s">
        <v>1475</v>
      </c>
      <c r="P510" s="21" t="s">
        <v>1461</v>
      </c>
      <c r="Q510" s="46">
        <v>7.9124497758277794E-4</v>
      </c>
      <c r="R510" s="46">
        <v>6.4855814961502179E-4</v>
      </c>
      <c r="S510" s="46">
        <v>1.0205773857997536E-3</v>
      </c>
      <c r="T510" s="46">
        <v>9.3638764529580107E-4</v>
      </c>
      <c r="U510" s="46">
        <v>9.392121409296328E-4</v>
      </c>
      <c r="V510" s="46">
        <v>1.1358237951939331E-3</v>
      </c>
      <c r="W510" s="46">
        <v>1.1791223046167022E-3</v>
      </c>
      <c r="X510" s="46">
        <v>1.3262188984100145E-3</v>
      </c>
      <c r="Y510" s="46">
        <v>1.4840681032778043E-3</v>
      </c>
      <c r="Z510" s="46">
        <v>1.3826033985843719E-3</v>
      </c>
      <c r="AA510" s="46">
        <v>1.571373401910735E-3</v>
      </c>
      <c r="AB510" s="46">
        <v>1.5076591651895939E-3</v>
      </c>
      <c r="AC510" s="46">
        <v>1.5204733458338152E-3</v>
      </c>
      <c r="AD510" s="46">
        <v>1.3860638127840407E-3</v>
      </c>
      <c r="AE510" s="46">
        <v>1.3865099684424913E-3</v>
      </c>
      <c r="AF510" s="46">
        <v>1.4875592568232802E-3</v>
      </c>
      <c r="AG510" s="46">
        <v>1.584059920267252E-3</v>
      </c>
      <c r="AH510" s="46">
        <v>1.680560583711225E-3</v>
      </c>
      <c r="AI510" s="46">
        <v>1.7770612471551975E-3</v>
      </c>
      <c r="AJ510" s="46">
        <v>1.8735619105991687E-3</v>
      </c>
      <c r="AK510" s="46">
        <v>2.6618699412022613E-2</v>
      </c>
      <c r="AL510" s="45">
        <v>2.6618699412022617E-2</v>
      </c>
      <c r="AM510" s="45">
        <v>7.9124497758277794E-4</v>
      </c>
      <c r="AN510" s="45">
        <v>1.4398031271977997E-3</v>
      </c>
      <c r="AO510" s="45">
        <v>2.4603805129975531E-3</v>
      </c>
      <c r="AP510" s="45">
        <v>3.3967681582933542E-3</v>
      </c>
      <c r="AQ510" s="45">
        <v>4.3359802992229872E-3</v>
      </c>
      <c r="AR510" s="45">
        <v>5.4718040944169207E-3</v>
      </c>
      <c r="AS510" s="45">
        <v>6.6509263990336227E-3</v>
      </c>
      <c r="AT510" s="45">
        <v>7.9771452974436372E-3</v>
      </c>
      <c r="AU510" s="45">
        <v>9.4612134007214417E-3</v>
      </c>
      <c r="AV510" s="45">
        <v>1.0843816799305813E-2</v>
      </c>
      <c r="AW510" s="45">
        <v>1.2415190201216548E-2</v>
      </c>
      <c r="AX510" s="45">
        <v>1.3922849366406143E-2</v>
      </c>
      <c r="AY510" s="45">
        <v>1.5443322712239957E-2</v>
      </c>
      <c r="AZ510" s="45">
        <v>1.6829386525023998E-2</v>
      </c>
      <c r="BA510" s="45">
        <v>1.8215896493466489E-2</v>
      </c>
      <c r="BB510" s="45">
        <v>1.9703455750289769E-2</v>
      </c>
      <c r="BC510" s="45">
        <v>2.1287515670557023E-2</v>
      </c>
      <c r="BD510" s="45">
        <v>2.2968076254268249E-2</v>
      </c>
      <c r="BE510" s="45">
        <v>2.4745137501423448E-2</v>
      </c>
      <c r="BF510" s="45">
        <v>2.6618699412022617E-2</v>
      </c>
    </row>
    <row r="511" spans="1:58" ht="13.5" thickBot="1" x14ac:dyDescent="0.25">
      <c r="A511" s="6" t="s">
        <v>1359</v>
      </c>
      <c r="B511" s="6" t="s">
        <v>1358</v>
      </c>
      <c r="C511" s="6" t="s">
        <v>444</v>
      </c>
      <c r="D511" s="6" t="s">
        <v>1359</v>
      </c>
      <c r="E511" s="6">
        <v>181.88855904120177</v>
      </c>
      <c r="F511" s="6" t="s">
        <v>7</v>
      </c>
      <c r="G511" s="21" t="s">
        <v>1178</v>
      </c>
      <c r="H511" s="21" t="s">
        <v>1172</v>
      </c>
      <c r="I511" s="21" t="s">
        <v>1160</v>
      </c>
      <c r="J511" s="21" t="s">
        <v>240</v>
      </c>
      <c r="K511" s="21" t="s">
        <v>257</v>
      </c>
      <c r="L511" s="21" t="s">
        <v>469</v>
      </c>
      <c r="M511" s="3">
        <v>101.01262537897652</v>
      </c>
      <c r="N511" s="3">
        <v>181.88855904120177</v>
      </c>
      <c r="O511" s="21" t="s">
        <v>1475</v>
      </c>
      <c r="P511" s="21" t="s">
        <v>1461</v>
      </c>
      <c r="Q511" s="46">
        <v>5.7017500459617806E-4</v>
      </c>
      <c r="R511" s="46">
        <v>4.6735417780133351E-4</v>
      </c>
      <c r="S511" s="46">
        <v>7.3543306071507096E-4</v>
      </c>
      <c r="T511" s="46">
        <v>6.7476552153467777E-4</v>
      </c>
      <c r="U511" s="46">
        <v>6.7680086691648627E-4</v>
      </c>
      <c r="V511" s="46">
        <v>8.1848018754393558E-4</v>
      </c>
      <c r="W511" s="46">
        <v>8.4968130541334059E-4</v>
      </c>
      <c r="X511" s="46">
        <v>9.5567983105126109E-4</v>
      </c>
      <c r="Y511" s="46">
        <v>1.0694267408717152E-3</v>
      </c>
      <c r="Z511" s="46">
        <v>9.9631077792220585E-4</v>
      </c>
      <c r="AA511" s="46">
        <v>1.1323393664928918E-3</v>
      </c>
      <c r="AB511" s="46">
        <v>1.0864265755816623E-3</v>
      </c>
      <c r="AC511" s="46">
        <v>1.0956605368891144E-3</v>
      </c>
      <c r="AD511" s="46">
        <v>9.9880436933586425E-4</v>
      </c>
      <c r="AE511" s="46">
        <v>9.9912587128761715E-4</v>
      </c>
      <c r="AF511" s="46">
        <v>1.0719424832084544E-3</v>
      </c>
      <c r="AG511" s="46">
        <v>1.1414813337308196E-3</v>
      </c>
      <c r="AH511" s="46">
        <v>1.2110201842531853E-3</v>
      </c>
      <c r="AI511" s="46">
        <v>1.2805590347755511E-3</v>
      </c>
      <c r="AJ511" s="46">
        <v>1.3500978852979159E-3</v>
      </c>
      <c r="AK511" s="46">
        <v>1.9181565115219283E-2</v>
      </c>
      <c r="AL511" s="45">
        <v>1.9181565115219283E-2</v>
      </c>
      <c r="AM511" s="45">
        <v>5.7017500459617806E-4</v>
      </c>
      <c r="AN511" s="45">
        <v>1.0375291823975115E-3</v>
      </c>
      <c r="AO511" s="45">
        <v>1.7729622431125825E-3</v>
      </c>
      <c r="AP511" s="45">
        <v>2.4477277646472602E-3</v>
      </c>
      <c r="AQ511" s="45">
        <v>3.1245286315637463E-3</v>
      </c>
      <c r="AR511" s="45">
        <v>3.9430088191076823E-3</v>
      </c>
      <c r="AS511" s="45">
        <v>4.7926901245210225E-3</v>
      </c>
      <c r="AT511" s="45">
        <v>5.7483699555722833E-3</v>
      </c>
      <c r="AU511" s="45">
        <v>6.8177966964439989E-3</v>
      </c>
      <c r="AV511" s="45">
        <v>7.814107474366205E-3</v>
      </c>
      <c r="AW511" s="45">
        <v>8.9464468408590962E-3</v>
      </c>
      <c r="AX511" s="45">
        <v>1.0032873416440758E-2</v>
      </c>
      <c r="AY511" s="45">
        <v>1.1128533953329873E-2</v>
      </c>
      <c r="AZ511" s="45">
        <v>1.2127338322665738E-2</v>
      </c>
      <c r="BA511" s="45">
        <v>1.3126464193953354E-2</v>
      </c>
      <c r="BB511" s="45">
        <v>1.4198406677161809E-2</v>
      </c>
      <c r="BC511" s="45">
        <v>1.533988801089263E-2</v>
      </c>
      <c r="BD511" s="45">
        <v>1.6550908195145816E-2</v>
      </c>
      <c r="BE511" s="45">
        <v>1.7831467229921367E-2</v>
      </c>
      <c r="BF511" s="45">
        <v>1.9181565115219283E-2</v>
      </c>
    </row>
    <row r="512" spans="1:58" ht="13.5" thickBot="1" x14ac:dyDescent="0.25">
      <c r="A512" s="6" t="s">
        <v>1359</v>
      </c>
      <c r="B512" s="6" t="s">
        <v>1145</v>
      </c>
      <c r="C512" s="6" t="s">
        <v>444</v>
      </c>
      <c r="D512" s="6" t="s">
        <v>1359</v>
      </c>
      <c r="E512" s="6">
        <v>222.54984605397004</v>
      </c>
      <c r="F512" s="6" t="s">
        <v>7</v>
      </c>
      <c r="G512" s="21" t="s">
        <v>1178</v>
      </c>
      <c r="H512" s="21" t="s">
        <v>1172</v>
      </c>
      <c r="I512" s="21" t="s">
        <v>1160</v>
      </c>
      <c r="J512" s="21" t="s">
        <v>240</v>
      </c>
      <c r="K512" s="21" t="s">
        <v>259</v>
      </c>
      <c r="L512" s="21" t="s">
        <v>470</v>
      </c>
      <c r="M512" s="3">
        <v>122.40158101549039</v>
      </c>
      <c r="N512" s="3">
        <v>222.54984605397004</v>
      </c>
      <c r="O512" s="21" t="s">
        <v>1476</v>
      </c>
      <c r="P512" s="21" t="s">
        <v>1462</v>
      </c>
      <c r="Q512" s="46">
        <v>1.7410676432715057E-3</v>
      </c>
      <c r="R512" s="46">
        <v>1.4270973479343476E-3</v>
      </c>
      <c r="S512" s="46">
        <v>2.2456942087631477E-3</v>
      </c>
      <c r="T512" s="46">
        <v>2.0604418062333367E-3</v>
      </c>
      <c r="U512" s="46">
        <v>2.0666568699569E-3</v>
      </c>
      <c r="V512" s="46">
        <v>2.4992841841616777E-3</v>
      </c>
      <c r="W512" s="46">
        <v>2.5945588916083781E-3</v>
      </c>
      <c r="X512" s="46">
        <v>2.9182325036310156E-3</v>
      </c>
      <c r="Y512" s="46">
        <v>3.2655663267802336E-3</v>
      </c>
      <c r="Z512" s="46">
        <v>3.0423018268076543E-3</v>
      </c>
      <c r="AA512" s="46">
        <v>3.4576742514337566E-3</v>
      </c>
      <c r="AB512" s="46">
        <v>3.3174764629943184E-3</v>
      </c>
      <c r="AC512" s="46">
        <v>3.345672983574893E-3</v>
      </c>
      <c r="AD512" s="46">
        <v>3.0499161755442061E-3</v>
      </c>
      <c r="AE512" s="46">
        <v>3.0508979033311732E-3</v>
      </c>
      <c r="AF512" s="46">
        <v>3.2732483148470511E-3</v>
      </c>
      <c r="AG512" s="46">
        <v>3.4855898619489487E-3</v>
      </c>
      <c r="AH512" s="46">
        <v>3.6979314090508472E-3</v>
      </c>
      <c r="AI512" s="46">
        <v>3.910272956152744E-3</v>
      </c>
      <c r="AJ512" s="46">
        <v>4.1226145032546404E-3</v>
      </c>
      <c r="AK512" s="46">
        <v>5.8572196431280768E-2</v>
      </c>
      <c r="AL512" s="45">
        <v>5.8572196431280782E-2</v>
      </c>
      <c r="AM512" s="45">
        <v>1.7410676432715057E-3</v>
      </c>
      <c r="AN512" s="45">
        <v>3.1681649912058533E-3</v>
      </c>
      <c r="AO512" s="45">
        <v>5.4138591999690015E-3</v>
      </c>
      <c r="AP512" s="45">
        <v>7.4743010062023382E-3</v>
      </c>
      <c r="AQ512" s="45">
        <v>9.5409578761592381E-3</v>
      </c>
      <c r="AR512" s="45">
        <v>1.2040242060320916E-2</v>
      </c>
      <c r="AS512" s="45">
        <v>1.4634800951929294E-2</v>
      </c>
      <c r="AT512" s="45">
        <v>1.7553033455560311E-2</v>
      </c>
      <c r="AU512" s="45">
        <v>2.0818599782340543E-2</v>
      </c>
      <c r="AV512" s="45">
        <v>2.3860901609148197E-2</v>
      </c>
      <c r="AW512" s="45">
        <v>2.7318575860581954E-2</v>
      </c>
      <c r="AX512" s="45">
        <v>3.0636052323576274E-2</v>
      </c>
      <c r="AY512" s="45">
        <v>3.398172530715117E-2</v>
      </c>
      <c r="AZ512" s="45">
        <v>3.7031641482695374E-2</v>
      </c>
      <c r="BA512" s="45">
        <v>4.0082539386026544E-2</v>
      </c>
      <c r="BB512" s="45">
        <v>4.3355787700873595E-2</v>
      </c>
      <c r="BC512" s="45">
        <v>4.6841377562822542E-2</v>
      </c>
      <c r="BD512" s="45">
        <v>5.0539308971873392E-2</v>
      </c>
      <c r="BE512" s="45">
        <v>5.4449581928026139E-2</v>
      </c>
      <c r="BF512" s="45">
        <v>5.8572196431280782E-2</v>
      </c>
    </row>
    <row r="513" spans="1:58" ht="13.5" thickBot="1" x14ac:dyDescent="0.25">
      <c r="A513" s="6" t="s">
        <v>1359</v>
      </c>
      <c r="B513" s="6" t="s">
        <v>1145</v>
      </c>
      <c r="C513" s="6" t="s">
        <v>444</v>
      </c>
      <c r="D513" s="6" t="s">
        <v>1359</v>
      </c>
      <c r="E513" s="6">
        <v>219.3719877656643</v>
      </c>
      <c r="F513" s="6" t="s">
        <v>7</v>
      </c>
      <c r="G513" s="21" t="s">
        <v>1178</v>
      </c>
      <c r="H513" s="21" t="s">
        <v>1172</v>
      </c>
      <c r="I513" s="21" t="s">
        <v>1160</v>
      </c>
      <c r="J513" s="21" t="s">
        <v>240</v>
      </c>
      <c r="K513" s="21" t="s">
        <v>261</v>
      </c>
      <c r="L513" s="21" t="s">
        <v>471</v>
      </c>
      <c r="M513" s="3">
        <v>121.008731891479</v>
      </c>
      <c r="N513" s="3">
        <v>219.3719877656643</v>
      </c>
      <c r="O513" s="21" t="s">
        <v>1477</v>
      </c>
      <c r="P513" s="21" t="s">
        <v>1463</v>
      </c>
      <c r="Q513" s="46">
        <v>1.8899478478718011E-3</v>
      </c>
      <c r="R513" s="46">
        <v>1.5491296802024811E-3</v>
      </c>
      <c r="S513" s="46">
        <v>2.437725468756083E-3</v>
      </c>
      <c r="T513" s="46">
        <v>2.2366319725743837E-3</v>
      </c>
      <c r="U513" s="46">
        <v>2.2433784917886882E-3</v>
      </c>
      <c r="V513" s="46">
        <v>2.713000142947231E-3</v>
      </c>
      <c r="W513" s="46">
        <v>2.8164218732811327E-3</v>
      </c>
      <c r="X513" s="46">
        <v>3.1677730966636012E-3</v>
      </c>
      <c r="Y513" s="46">
        <v>3.5448077363519708E-3</v>
      </c>
      <c r="Z513" s="46">
        <v>3.3024516952986308E-3</v>
      </c>
      <c r="AA513" s="46">
        <v>3.7533429763015346E-3</v>
      </c>
      <c r="AB513" s="46">
        <v>3.6011567533471953E-3</v>
      </c>
      <c r="AC513" s="46">
        <v>3.631764382863873E-3</v>
      </c>
      <c r="AD513" s="46">
        <v>3.310717153601303E-3</v>
      </c>
      <c r="AE513" s="46">
        <v>3.3117828297830093E-3</v>
      </c>
      <c r="AF513" s="46">
        <v>3.5531466178827186E-3</v>
      </c>
      <c r="AG513" s="46">
        <v>3.7836456748894421E-3</v>
      </c>
      <c r="AH513" s="46">
        <v>4.0141447318961659E-3</v>
      </c>
      <c r="AI513" s="46">
        <v>4.2446437889028894E-3</v>
      </c>
      <c r="AJ513" s="46">
        <v>4.475142845909612E-3</v>
      </c>
      <c r="AK513" s="46">
        <v>6.3580755761113744E-2</v>
      </c>
      <c r="AL513" s="45">
        <v>6.3580755761113744E-2</v>
      </c>
      <c r="AM513" s="45">
        <v>1.8899478478718011E-3</v>
      </c>
      <c r="AN513" s="45">
        <v>3.4390775280742822E-3</v>
      </c>
      <c r="AO513" s="45">
        <v>5.8768029968303652E-3</v>
      </c>
      <c r="AP513" s="45">
        <v>8.1134349694047484E-3</v>
      </c>
      <c r="AQ513" s="45">
        <v>1.0356813461193437E-2</v>
      </c>
      <c r="AR513" s="45">
        <v>1.3069813604140668E-2</v>
      </c>
      <c r="AS513" s="45">
        <v>1.5886235477421802E-2</v>
      </c>
      <c r="AT513" s="45">
        <v>1.9054008574085401E-2</v>
      </c>
      <c r="AU513" s="45">
        <v>2.2598816310437371E-2</v>
      </c>
      <c r="AV513" s="45">
        <v>2.5901268005736E-2</v>
      </c>
      <c r="AW513" s="45">
        <v>2.9654610982037536E-2</v>
      </c>
      <c r="AX513" s="45">
        <v>3.3255767735384731E-2</v>
      </c>
      <c r="AY513" s="45">
        <v>3.6887532118248606E-2</v>
      </c>
      <c r="AZ513" s="45">
        <v>4.0198249271849909E-2</v>
      </c>
      <c r="BA513" s="45">
        <v>4.3510032101632921E-2</v>
      </c>
      <c r="BB513" s="45">
        <v>4.7063178719515639E-2</v>
      </c>
      <c r="BC513" s="45">
        <v>5.0846824394405084E-2</v>
      </c>
      <c r="BD513" s="45">
        <v>5.486096912630125E-2</v>
      </c>
      <c r="BE513" s="45">
        <v>5.9105612915204137E-2</v>
      </c>
      <c r="BF513" s="45">
        <v>6.3580755761113744E-2</v>
      </c>
    </row>
    <row r="514" spans="1:58" ht="13.5" thickBot="1" x14ac:dyDescent="0.25">
      <c r="A514" s="6" t="s">
        <v>1359</v>
      </c>
      <c r="B514" s="6" t="s">
        <v>1359</v>
      </c>
      <c r="C514" s="6" t="s">
        <v>444</v>
      </c>
      <c r="D514" s="6" t="s">
        <v>1359</v>
      </c>
      <c r="E514" s="6">
        <v>290.50160519587666</v>
      </c>
      <c r="F514" s="6" t="s">
        <v>7</v>
      </c>
      <c r="G514" s="21" t="s">
        <v>1178</v>
      </c>
      <c r="H514" s="21" t="s">
        <v>1172</v>
      </c>
      <c r="I514" s="21" t="s">
        <v>1160</v>
      </c>
      <c r="J514" s="21" t="s">
        <v>240</v>
      </c>
      <c r="K514" s="21" t="s">
        <v>263</v>
      </c>
      <c r="L514" s="21" t="s">
        <v>472</v>
      </c>
      <c r="M514" s="3">
        <v>166.74809331430163</v>
      </c>
      <c r="N514" s="3">
        <v>290.50160519587666</v>
      </c>
      <c r="O514" s="21" t="s">
        <v>1478</v>
      </c>
      <c r="P514" s="21" t="s">
        <v>1464</v>
      </c>
      <c r="Q514" s="46">
        <v>8.8497054605544674E-4</v>
      </c>
      <c r="R514" s="46">
        <v>7.2538199429325373E-4</v>
      </c>
      <c r="S514" s="46">
        <v>1.141468131857507E-3</v>
      </c>
      <c r="T514" s="46">
        <v>1.0473058398532526E-3</v>
      </c>
      <c r="U514" s="46">
        <v>1.0504649062792282E-3</v>
      </c>
      <c r="V514" s="46">
        <v>1.2703658572674945E-3</v>
      </c>
      <c r="W514" s="46">
        <v>1.3187932174566416E-3</v>
      </c>
      <c r="X514" s="46">
        <v>1.4833138863016393E-3</v>
      </c>
      <c r="Y514" s="46">
        <v>1.6598608483474769E-3</v>
      </c>
      <c r="Z514" s="46">
        <v>1.5463773158614748E-3</v>
      </c>
      <c r="AA514" s="46">
        <v>1.7575077465821457E-3</v>
      </c>
      <c r="AB514" s="46">
        <v>1.6862463490882008E-3</v>
      </c>
      <c r="AC514" s="46">
        <v>1.7005784115508454E-3</v>
      </c>
      <c r="AD514" s="46">
        <v>1.5502476274977194E-3</v>
      </c>
      <c r="AE514" s="46">
        <v>1.5507466317604582E-3</v>
      </c>
      <c r="AF514" s="46">
        <v>1.6637655405060817E-3</v>
      </c>
      <c r="AG514" s="46">
        <v>1.7716970247394722E-3</v>
      </c>
      <c r="AH514" s="46">
        <v>1.8796285089728629E-3</v>
      </c>
      <c r="AI514" s="46">
        <v>1.9875599932062541E-3</v>
      </c>
      <c r="AJ514" s="46">
        <v>2.0954914774396435E-3</v>
      </c>
      <c r="AK514" s="46">
        <v>2.9771771854917098E-2</v>
      </c>
      <c r="AL514" s="45">
        <v>2.9771771854917101E-2</v>
      </c>
      <c r="AM514" s="45">
        <v>8.8497054605544674E-4</v>
      </c>
      <c r="AN514" s="45">
        <v>1.6103525403487005E-3</v>
      </c>
      <c r="AO514" s="45">
        <v>2.7518206722062077E-3</v>
      </c>
      <c r="AP514" s="45">
        <v>3.7991265120594603E-3</v>
      </c>
      <c r="AQ514" s="45">
        <v>4.8495914183386887E-3</v>
      </c>
      <c r="AR514" s="45">
        <v>6.1199572756061834E-3</v>
      </c>
      <c r="AS514" s="45">
        <v>7.438750493062825E-3</v>
      </c>
      <c r="AT514" s="45">
        <v>8.9220643793644638E-3</v>
      </c>
      <c r="AU514" s="45">
        <v>1.058192522771194E-2</v>
      </c>
      <c r="AV514" s="45">
        <v>1.2128302543573416E-2</v>
      </c>
      <c r="AW514" s="45">
        <v>1.3885810290155561E-2</v>
      </c>
      <c r="AX514" s="45">
        <v>1.5572056639243763E-2</v>
      </c>
      <c r="AY514" s="45">
        <v>1.727263505079461E-2</v>
      </c>
      <c r="AZ514" s="45">
        <v>1.8822882678292328E-2</v>
      </c>
      <c r="BA514" s="45">
        <v>2.0373629310052786E-2</v>
      </c>
      <c r="BB514" s="45">
        <v>2.2037394850558868E-2</v>
      </c>
      <c r="BC514" s="45">
        <v>2.3809091875298342E-2</v>
      </c>
      <c r="BD514" s="45">
        <v>2.5688720384271203E-2</v>
      </c>
      <c r="BE514" s="45">
        <v>2.7676280377477457E-2</v>
      </c>
      <c r="BF514" s="45">
        <v>2.9771771854917101E-2</v>
      </c>
    </row>
    <row r="515" spans="1:58" ht="13.5" thickBot="1" x14ac:dyDescent="0.25">
      <c r="A515" s="6" t="s">
        <v>1350</v>
      </c>
      <c r="B515" s="6" t="s">
        <v>1350</v>
      </c>
      <c r="C515" s="6" t="s">
        <v>444</v>
      </c>
      <c r="D515" s="6" t="s">
        <v>1350</v>
      </c>
      <c r="E515" s="6">
        <v>0</v>
      </c>
      <c r="F515" s="6" t="s">
        <v>7</v>
      </c>
      <c r="G515" s="21" t="s">
        <v>1178</v>
      </c>
      <c r="H515" s="21" t="s">
        <v>1172</v>
      </c>
      <c r="I515" s="21" t="s">
        <v>1160</v>
      </c>
      <c r="J515" s="21" t="s">
        <v>240</v>
      </c>
      <c r="K515" s="21" t="s">
        <v>265</v>
      </c>
      <c r="L515" s="21" t="s">
        <v>473</v>
      </c>
      <c r="M515" s="3">
        <v>0</v>
      </c>
      <c r="N515" s="3">
        <v>0</v>
      </c>
      <c r="O515" s="21" t="s">
        <v>1479</v>
      </c>
      <c r="P515" s="21" t="s">
        <v>1465</v>
      </c>
      <c r="Q515" s="46">
        <v>0</v>
      </c>
      <c r="R515" s="46">
        <v>0</v>
      </c>
      <c r="S515" s="46">
        <v>0</v>
      </c>
      <c r="T515" s="46">
        <v>0</v>
      </c>
      <c r="U515" s="46">
        <v>0</v>
      </c>
      <c r="V515" s="46">
        <v>0</v>
      </c>
      <c r="W515" s="46">
        <v>0</v>
      </c>
      <c r="X515" s="46">
        <v>0</v>
      </c>
      <c r="Y515" s="46">
        <v>0</v>
      </c>
      <c r="Z515" s="46">
        <v>0</v>
      </c>
      <c r="AA515" s="46">
        <v>0</v>
      </c>
      <c r="AB515" s="46">
        <v>0</v>
      </c>
      <c r="AC515" s="46">
        <v>0</v>
      </c>
      <c r="AD515" s="46">
        <v>0</v>
      </c>
      <c r="AE515" s="46">
        <v>0</v>
      </c>
      <c r="AF515" s="46">
        <v>0</v>
      </c>
      <c r="AG515" s="46">
        <v>0</v>
      </c>
      <c r="AH515" s="46">
        <v>0</v>
      </c>
      <c r="AI515" s="46">
        <v>0</v>
      </c>
      <c r="AJ515" s="46">
        <v>0</v>
      </c>
      <c r="AK515" s="46">
        <v>0</v>
      </c>
      <c r="AL515" s="45">
        <v>0</v>
      </c>
      <c r="AM515" s="45">
        <v>0</v>
      </c>
      <c r="AN515" s="45">
        <v>0</v>
      </c>
      <c r="AO515" s="45">
        <v>0</v>
      </c>
      <c r="AP515" s="45">
        <v>0</v>
      </c>
      <c r="AQ515" s="45">
        <v>0</v>
      </c>
      <c r="AR515" s="45">
        <v>0</v>
      </c>
      <c r="AS515" s="45">
        <v>0</v>
      </c>
      <c r="AT515" s="45">
        <v>0</v>
      </c>
      <c r="AU515" s="45">
        <v>0</v>
      </c>
      <c r="AV515" s="45">
        <v>0</v>
      </c>
      <c r="AW515" s="45">
        <v>0</v>
      </c>
      <c r="AX515" s="45">
        <v>0</v>
      </c>
      <c r="AY515" s="45">
        <v>0</v>
      </c>
      <c r="AZ515" s="45">
        <v>0</v>
      </c>
      <c r="BA515" s="45">
        <v>0</v>
      </c>
      <c r="BB515" s="45">
        <v>0</v>
      </c>
      <c r="BC515" s="45">
        <v>0</v>
      </c>
      <c r="BD515" s="45">
        <v>0</v>
      </c>
      <c r="BE515" s="45">
        <v>0</v>
      </c>
      <c r="BF515" s="45">
        <v>0</v>
      </c>
    </row>
    <row r="516" spans="1:58" ht="13.5" thickBot="1" x14ac:dyDescent="0.25">
      <c r="A516" s="6" t="s">
        <v>1350</v>
      </c>
      <c r="B516" s="6" t="s">
        <v>1350</v>
      </c>
      <c r="C516" s="6" t="s">
        <v>444</v>
      </c>
      <c r="D516" s="6" t="s">
        <v>1350</v>
      </c>
      <c r="E516" s="6">
        <v>0</v>
      </c>
      <c r="F516" s="6" t="s">
        <v>7</v>
      </c>
      <c r="G516" s="21" t="s">
        <v>1178</v>
      </c>
      <c r="H516" s="21" t="s">
        <v>1172</v>
      </c>
      <c r="I516" s="21" t="s">
        <v>1160</v>
      </c>
      <c r="J516" s="21" t="s">
        <v>240</v>
      </c>
      <c r="K516" s="21" t="s">
        <v>267</v>
      </c>
      <c r="L516" s="21" t="s">
        <v>474</v>
      </c>
      <c r="M516" s="3">
        <v>0</v>
      </c>
      <c r="N516" s="3">
        <v>0</v>
      </c>
      <c r="O516" s="21" t="s">
        <v>1479</v>
      </c>
      <c r="P516" s="21" t="s">
        <v>1465</v>
      </c>
      <c r="Q516" s="46">
        <v>0</v>
      </c>
      <c r="R516" s="46">
        <v>0</v>
      </c>
      <c r="S516" s="46">
        <v>0</v>
      </c>
      <c r="T516" s="46">
        <v>0</v>
      </c>
      <c r="U516" s="46">
        <v>0</v>
      </c>
      <c r="V516" s="46">
        <v>0</v>
      </c>
      <c r="W516" s="46">
        <v>0</v>
      </c>
      <c r="X516" s="46">
        <v>0</v>
      </c>
      <c r="Y516" s="46">
        <v>0</v>
      </c>
      <c r="Z516" s="46">
        <v>0</v>
      </c>
      <c r="AA516" s="46">
        <v>0</v>
      </c>
      <c r="AB516" s="46">
        <v>0</v>
      </c>
      <c r="AC516" s="46">
        <v>0</v>
      </c>
      <c r="AD516" s="46">
        <v>0</v>
      </c>
      <c r="AE516" s="46">
        <v>0</v>
      </c>
      <c r="AF516" s="46">
        <v>0</v>
      </c>
      <c r="AG516" s="46">
        <v>0</v>
      </c>
      <c r="AH516" s="46">
        <v>0</v>
      </c>
      <c r="AI516" s="46">
        <v>0</v>
      </c>
      <c r="AJ516" s="46">
        <v>0</v>
      </c>
      <c r="AK516" s="46">
        <v>0</v>
      </c>
      <c r="AL516" s="45">
        <v>0</v>
      </c>
      <c r="AM516" s="45">
        <v>0</v>
      </c>
      <c r="AN516" s="45">
        <v>0</v>
      </c>
      <c r="AO516" s="45">
        <v>0</v>
      </c>
      <c r="AP516" s="45">
        <v>0</v>
      </c>
      <c r="AQ516" s="45">
        <v>0</v>
      </c>
      <c r="AR516" s="45">
        <v>0</v>
      </c>
      <c r="AS516" s="45">
        <v>0</v>
      </c>
      <c r="AT516" s="45">
        <v>0</v>
      </c>
      <c r="AU516" s="45">
        <v>0</v>
      </c>
      <c r="AV516" s="45">
        <v>0</v>
      </c>
      <c r="AW516" s="45">
        <v>0</v>
      </c>
      <c r="AX516" s="45">
        <v>0</v>
      </c>
      <c r="AY516" s="45">
        <v>0</v>
      </c>
      <c r="AZ516" s="45">
        <v>0</v>
      </c>
      <c r="BA516" s="45">
        <v>0</v>
      </c>
      <c r="BB516" s="45">
        <v>0</v>
      </c>
      <c r="BC516" s="45">
        <v>0</v>
      </c>
      <c r="BD516" s="45">
        <v>0</v>
      </c>
      <c r="BE516" s="45">
        <v>0</v>
      </c>
      <c r="BF516" s="45">
        <v>0</v>
      </c>
    </row>
    <row r="517" spans="1:58" ht="13.5" thickBot="1" x14ac:dyDescent="0.25">
      <c r="A517" s="6" t="s">
        <v>1350</v>
      </c>
      <c r="B517" s="6" t="s">
        <v>1350</v>
      </c>
      <c r="C517" s="6" t="s">
        <v>444</v>
      </c>
      <c r="D517" s="6" t="s">
        <v>1350</v>
      </c>
      <c r="E517" s="6">
        <v>0</v>
      </c>
      <c r="F517" s="6" t="s">
        <v>7</v>
      </c>
      <c r="G517" s="21" t="s">
        <v>1178</v>
      </c>
      <c r="H517" s="21" t="s">
        <v>1172</v>
      </c>
      <c r="I517" s="21" t="s">
        <v>1160</v>
      </c>
      <c r="J517" s="21" t="s">
        <v>240</v>
      </c>
      <c r="K517" s="21" t="s">
        <v>269</v>
      </c>
      <c r="L517" s="21" t="s">
        <v>475</v>
      </c>
      <c r="M517" s="3">
        <v>0</v>
      </c>
      <c r="N517" s="3">
        <v>0</v>
      </c>
      <c r="O517" s="21" t="s">
        <v>1480</v>
      </c>
      <c r="P517" s="21" t="s">
        <v>1466</v>
      </c>
      <c r="Q517" s="46">
        <v>0</v>
      </c>
      <c r="R517" s="46">
        <v>0</v>
      </c>
      <c r="S517" s="46">
        <v>0</v>
      </c>
      <c r="T517" s="46">
        <v>0</v>
      </c>
      <c r="U517" s="46">
        <v>0</v>
      </c>
      <c r="V517" s="46">
        <v>0</v>
      </c>
      <c r="W517" s="46">
        <v>0</v>
      </c>
      <c r="X517" s="46">
        <v>0</v>
      </c>
      <c r="Y517" s="46">
        <v>0</v>
      </c>
      <c r="Z517" s="46">
        <v>0</v>
      </c>
      <c r="AA517" s="46">
        <v>0</v>
      </c>
      <c r="AB517" s="46">
        <v>0</v>
      </c>
      <c r="AC517" s="46">
        <v>0</v>
      </c>
      <c r="AD517" s="46">
        <v>0</v>
      </c>
      <c r="AE517" s="46">
        <v>0</v>
      </c>
      <c r="AF517" s="46">
        <v>0</v>
      </c>
      <c r="AG517" s="46">
        <v>0</v>
      </c>
      <c r="AH517" s="46">
        <v>0</v>
      </c>
      <c r="AI517" s="46">
        <v>0</v>
      </c>
      <c r="AJ517" s="46">
        <v>0</v>
      </c>
      <c r="AK517" s="46">
        <v>0</v>
      </c>
      <c r="AL517" s="45">
        <v>0</v>
      </c>
      <c r="AM517" s="45">
        <v>0</v>
      </c>
      <c r="AN517" s="45">
        <v>0</v>
      </c>
      <c r="AO517" s="45">
        <v>0</v>
      </c>
      <c r="AP517" s="45">
        <v>0</v>
      </c>
      <c r="AQ517" s="45">
        <v>0</v>
      </c>
      <c r="AR517" s="45">
        <v>0</v>
      </c>
      <c r="AS517" s="45">
        <v>0</v>
      </c>
      <c r="AT517" s="45">
        <v>0</v>
      </c>
      <c r="AU517" s="45">
        <v>0</v>
      </c>
      <c r="AV517" s="45">
        <v>0</v>
      </c>
      <c r="AW517" s="45">
        <v>0</v>
      </c>
      <c r="AX517" s="45">
        <v>0</v>
      </c>
      <c r="AY517" s="45">
        <v>0</v>
      </c>
      <c r="AZ517" s="45">
        <v>0</v>
      </c>
      <c r="BA517" s="45">
        <v>0</v>
      </c>
      <c r="BB517" s="45">
        <v>0</v>
      </c>
      <c r="BC517" s="45">
        <v>0</v>
      </c>
      <c r="BD517" s="45">
        <v>0</v>
      </c>
      <c r="BE517" s="45">
        <v>0</v>
      </c>
      <c r="BF517" s="45">
        <v>0</v>
      </c>
    </row>
    <row r="518" spans="1:58" ht="13.5" thickBot="1" x14ac:dyDescent="0.25">
      <c r="A518" s="6" t="s">
        <v>1350</v>
      </c>
      <c r="B518" s="6" t="s">
        <v>1350</v>
      </c>
      <c r="C518" s="6" t="s">
        <v>444</v>
      </c>
      <c r="D518" s="6" t="s">
        <v>1350</v>
      </c>
      <c r="E518" s="6">
        <v>0</v>
      </c>
      <c r="F518" s="6" t="s">
        <v>7</v>
      </c>
      <c r="G518" s="21" t="s">
        <v>1178</v>
      </c>
      <c r="H518" s="21" t="s">
        <v>1172</v>
      </c>
      <c r="I518" s="21" t="s">
        <v>1160</v>
      </c>
      <c r="J518" s="21" t="s">
        <v>240</v>
      </c>
      <c r="K518" s="21" t="s">
        <v>271</v>
      </c>
      <c r="L518" s="21" t="s">
        <v>476</v>
      </c>
      <c r="M518" s="3">
        <v>0</v>
      </c>
      <c r="N518" s="3">
        <v>0</v>
      </c>
      <c r="O518" s="21" t="s">
        <v>1481</v>
      </c>
      <c r="P518" s="21" t="s">
        <v>1467</v>
      </c>
      <c r="Q518" s="46">
        <v>0</v>
      </c>
      <c r="R518" s="46">
        <v>0</v>
      </c>
      <c r="S518" s="46">
        <v>0</v>
      </c>
      <c r="T518" s="46">
        <v>0</v>
      </c>
      <c r="U518" s="46">
        <v>0</v>
      </c>
      <c r="V518" s="46">
        <v>0</v>
      </c>
      <c r="W518" s="46">
        <v>0</v>
      </c>
      <c r="X518" s="46">
        <v>0</v>
      </c>
      <c r="Y518" s="46">
        <v>0</v>
      </c>
      <c r="Z518" s="46">
        <v>0</v>
      </c>
      <c r="AA518" s="46">
        <v>0</v>
      </c>
      <c r="AB518" s="46">
        <v>0</v>
      </c>
      <c r="AC518" s="46">
        <v>0</v>
      </c>
      <c r="AD518" s="46">
        <v>0</v>
      </c>
      <c r="AE518" s="46">
        <v>0</v>
      </c>
      <c r="AF518" s="46">
        <v>0</v>
      </c>
      <c r="AG518" s="46">
        <v>0</v>
      </c>
      <c r="AH518" s="46">
        <v>0</v>
      </c>
      <c r="AI518" s="46">
        <v>0</v>
      </c>
      <c r="AJ518" s="46">
        <v>0</v>
      </c>
      <c r="AK518" s="46">
        <v>0</v>
      </c>
      <c r="AL518" s="45">
        <v>0</v>
      </c>
      <c r="AM518" s="45">
        <v>0</v>
      </c>
      <c r="AN518" s="45">
        <v>0</v>
      </c>
      <c r="AO518" s="45">
        <v>0</v>
      </c>
      <c r="AP518" s="45">
        <v>0</v>
      </c>
      <c r="AQ518" s="45">
        <v>0</v>
      </c>
      <c r="AR518" s="45">
        <v>0</v>
      </c>
      <c r="AS518" s="45">
        <v>0</v>
      </c>
      <c r="AT518" s="45">
        <v>0</v>
      </c>
      <c r="AU518" s="45">
        <v>0</v>
      </c>
      <c r="AV518" s="45">
        <v>0</v>
      </c>
      <c r="AW518" s="45">
        <v>0</v>
      </c>
      <c r="AX518" s="45">
        <v>0</v>
      </c>
      <c r="AY518" s="45">
        <v>0</v>
      </c>
      <c r="AZ518" s="45">
        <v>0</v>
      </c>
      <c r="BA518" s="45">
        <v>0</v>
      </c>
      <c r="BB518" s="45">
        <v>0</v>
      </c>
      <c r="BC518" s="45">
        <v>0</v>
      </c>
      <c r="BD518" s="45">
        <v>0</v>
      </c>
      <c r="BE518" s="45">
        <v>0</v>
      </c>
      <c r="BF518" s="45">
        <v>0</v>
      </c>
    </row>
    <row r="519" spans="1:58" ht="13.5" thickBot="1" x14ac:dyDescent="0.25">
      <c r="A519" s="6" t="s">
        <v>1350</v>
      </c>
      <c r="B519" s="6" t="s">
        <v>1350</v>
      </c>
      <c r="C519" s="6" t="s">
        <v>444</v>
      </c>
      <c r="D519" s="6" t="s">
        <v>1350</v>
      </c>
      <c r="E519" s="6">
        <v>0</v>
      </c>
      <c r="F519" s="6" t="s">
        <v>7</v>
      </c>
      <c r="G519" s="21" t="s">
        <v>1178</v>
      </c>
      <c r="H519" s="21" t="s">
        <v>1172</v>
      </c>
      <c r="I519" s="21" t="s">
        <v>1160</v>
      </c>
      <c r="J519" s="21" t="s">
        <v>240</v>
      </c>
      <c r="K519" s="21" t="s">
        <v>273</v>
      </c>
      <c r="L519" s="21" t="s">
        <v>477</v>
      </c>
      <c r="M519" s="3">
        <v>0</v>
      </c>
      <c r="N519" s="3">
        <v>0</v>
      </c>
      <c r="O519" s="21" t="s">
        <v>1482</v>
      </c>
      <c r="P519" s="21" t="s">
        <v>1468</v>
      </c>
      <c r="Q519" s="46">
        <v>0</v>
      </c>
      <c r="R519" s="46">
        <v>0</v>
      </c>
      <c r="S519" s="46">
        <v>0</v>
      </c>
      <c r="T519" s="46">
        <v>0</v>
      </c>
      <c r="U519" s="46">
        <v>0</v>
      </c>
      <c r="V519" s="46">
        <v>0</v>
      </c>
      <c r="W519" s="46">
        <v>0</v>
      </c>
      <c r="X519" s="46">
        <v>0</v>
      </c>
      <c r="Y519" s="46">
        <v>0</v>
      </c>
      <c r="Z519" s="46">
        <v>0</v>
      </c>
      <c r="AA519" s="46">
        <v>0</v>
      </c>
      <c r="AB519" s="46">
        <v>0</v>
      </c>
      <c r="AC519" s="46">
        <v>0</v>
      </c>
      <c r="AD519" s="46">
        <v>0</v>
      </c>
      <c r="AE519" s="46">
        <v>0</v>
      </c>
      <c r="AF519" s="46">
        <v>0</v>
      </c>
      <c r="AG519" s="46">
        <v>0</v>
      </c>
      <c r="AH519" s="46">
        <v>0</v>
      </c>
      <c r="AI519" s="46">
        <v>0</v>
      </c>
      <c r="AJ519" s="46">
        <v>0</v>
      </c>
      <c r="AK519" s="46">
        <v>0</v>
      </c>
      <c r="AL519" s="45">
        <v>0</v>
      </c>
      <c r="AM519" s="45">
        <v>0</v>
      </c>
      <c r="AN519" s="45">
        <v>0</v>
      </c>
      <c r="AO519" s="45">
        <v>0</v>
      </c>
      <c r="AP519" s="45">
        <v>0</v>
      </c>
      <c r="AQ519" s="45">
        <v>0</v>
      </c>
      <c r="AR519" s="45">
        <v>0</v>
      </c>
      <c r="AS519" s="45">
        <v>0</v>
      </c>
      <c r="AT519" s="45">
        <v>0</v>
      </c>
      <c r="AU519" s="45">
        <v>0</v>
      </c>
      <c r="AV519" s="45">
        <v>0</v>
      </c>
      <c r="AW519" s="45">
        <v>0</v>
      </c>
      <c r="AX519" s="45">
        <v>0</v>
      </c>
      <c r="AY519" s="45">
        <v>0</v>
      </c>
      <c r="AZ519" s="45">
        <v>0</v>
      </c>
      <c r="BA519" s="45">
        <v>0</v>
      </c>
      <c r="BB519" s="45">
        <v>0</v>
      </c>
      <c r="BC519" s="45">
        <v>0</v>
      </c>
      <c r="BD519" s="45">
        <v>0</v>
      </c>
      <c r="BE519" s="45">
        <v>0</v>
      </c>
      <c r="BF519" s="45">
        <v>0</v>
      </c>
    </row>
    <row r="520" spans="1:58" ht="13.5" thickBot="1" x14ac:dyDescent="0.25">
      <c r="A520" s="6" t="s">
        <v>1350</v>
      </c>
      <c r="B520" s="6" t="s">
        <v>1350</v>
      </c>
      <c r="C520" s="6" t="s">
        <v>444</v>
      </c>
      <c r="D520" s="6" t="s">
        <v>1350</v>
      </c>
      <c r="E520" s="6">
        <v>0</v>
      </c>
      <c r="F520" s="6" t="s">
        <v>7</v>
      </c>
      <c r="G520" s="21" t="s">
        <v>1178</v>
      </c>
      <c r="H520" s="21" t="s">
        <v>1172</v>
      </c>
      <c r="I520" s="21" t="s">
        <v>1160</v>
      </c>
      <c r="J520" s="21" t="s">
        <v>240</v>
      </c>
      <c r="K520" s="21" t="s">
        <v>275</v>
      </c>
      <c r="L520" s="21" t="s">
        <v>478</v>
      </c>
      <c r="M520" s="3">
        <v>0</v>
      </c>
      <c r="N520" s="3">
        <v>0</v>
      </c>
      <c r="O520" s="21" t="s">
        <v>1482</v>
      </c>
      <c r="P520" s="21" t="s">
        <v>1468</v>
      </c>
      <c r="Q520" s="46">
        <v>0</v>
      </c>
      <c r="R520" s="46">
        <v>0</v>
      </c>
      <c r="S520" s="46">
        <v>0</v>
      </c>
      <c r="T520" s="46">
        <v>0</v>
      </c>
      <c r="U520" s="46">
        <v>0</v>
      </c>
      <c r="V520" s="46">
        <v>0</v>
      </c>
      <c r="W520" s="46">
        <v>0</v>
      </c>
      <c r="X520" s="46">
        <v>0</v>
      </c>
      <c r="Y520" s="46">
        <v>0</v>
      </c>
      <c r="Z520" s="46">
        <v>0</v>
      </c>
      <c r="AA520" s="46">
        <v>0</v>
      </c>
      <c r="AB520" s="46">
        <v>0</v>
      </c>
      <c r="AC520" s="46">
        <v>0</v>
      </c>
      <c r="AD520" s="46">
        <v>0</v>
      </c>
      <c r="AE520" s="46">
        <v>0</v>
      </c>
      <c r="AF520" s="46">
        <v>0</v>
      </c>
      <c r="AG520" s="46">
        <v>0</v>
      </c>
      <c r="AH520" s="46">
        <v>0</v>
      </c>
      <c r="AI520" s="46">
        <v>0</v>
      </c>
      <c r="AJ520" s="46">
        <v>0</v>
      </c>
      <c r="AK520" s="46">
        <v>0</v>
      </c>
      <c r="AL520" s="45">
        <v>0</v>
      </c>
      <c r="AM520" s="45">
        <v>0</v>
      </c>
      <c r="AN520" s="45">
        <v>0</v>
      </c>
      <c r="AO520" s="45">
        <v>0</v>
      </c>
      <c r="AP520" s="45">
        <v>0</v>
      </c>
      <c r="AQ520" s="45">
        <v>0</v>
      </c>
      <c r="AR520" s="45">
        <v>0</v>
      </c>
      <c r="AS520" s="45">
        <v>0</v>
      </c>
      <c r="AT520" s="45">
        <v>0</v>
      </c>
      <c r="AU520" s="45">
        <v>0</v>
      </c>
      <c r="AV520" s="45">
        <v>0</v>
      </c>
      <c r="AW520" s="45">
        <v>0</v>
      </c>
      <c r="AX520" s="45">
        <v>0</v>
      </c>
      <c r="AY520" s="45">
        <v>0</v>
      </c>
      <c r="AZ520" s="45">
        <v>0</v>
      </c>
      <c r="BA520" s="45">
        <v>0</v>
      </c>
      <c r="BB520" s="45">
        <v>0</v>
      </c>
      <c r="BC520" s="45">
        <v>0</v>
      </c>
      <c r="BD520" s="45">
        <v>0</v>
      </c>
      <c r="BE520" s="45">
        <v>0</v>
      </c>
      <c r="BF520" s="45">
        <v>0</v>
      </c>
    </row>
    <row r="521" spans="1:58" ht="13.5" thickBot="1" x14ac:dyDescent="0.25">
      <c r="A521" s="6" t="s">
        <v>1350</v>
      </c>
      <c r="B521" s="6" t="s">
        <v>1350</v>
      </c>
      <c r="C521" s="6" t="s">
        <v>444</v>
      </c>
      <c r="D521" s="6" t="s">
        <v>1350</v>
      </c>
      <c r="E521" s="6">
        <v>0</v>
      </c>
      <c r="F521" s="6" t="s">
        <v>7</v>
      </c>
      <c r="G521" s="21" t="s">
        <v>1178</v>
      </c>
      <c r="H521" s="21" t="s">
        <v>1172</v>
      </c>
      <c r="I521" s="21" t="s">
        <v>1160</v>
      </c>
      <c r="J521" s="21" t="s">
        <v>240</v>
      </c>
      <c r="K521" s="21" t="s">
        <v>277</v>
      </c>
      <c r="L521" s="21" t="s">
        <v>479</v>
      </c>
      <c r="M521" s="3">
        <v>0</v>
      </c>
      <c r="N521" s="3">
        <v>0</v>
      </c>
      <c r="O521" s="21" t="s">
        <v>1483</v>
      </c>
      <c r="P521" s="21" t="s">
        <v>1469</v>
      </c>
      <c r="Q521" s="46">
        <v>0</v>
      </c>
      <c r="R521" s="46">
        <v>0</v>
      </c>
      <c r="S521" s="46">
        <v>0</v>
      </c>
      <c r="T521" s="46">
        <v>0</v>
      </c>
      <c r="U521" s="46">
        <v>0</v>
      </c>
      <c r="V521" s="46">
        <v>0</v>
      </c>
      <c r="W521" s="46">
        <v>0</v>
      </c>
      <c r="X521" s="46">
        <v>0</v>
      </c>
      <c r="Y521" s="46">
        <v>0</v>
      </c>
      <c r="Z521" s="46">
        <v>0</v>
      </c>
      <c r="AA521" s="46">
        <v>0</v>
      </c>
      <c r="AB521" s="46">
        <v>0</v>
      </c>
      <c r="AC521" s="46">
        <v>0</v>
      </c>
      <c r="AD521" s="46">
        <v>0</v>
      </c>
      <c r="AE521" s="46">
        <v>0</v>
      </c>
      <c r="AF521" s="46">
        <v>0</v>
      </c>
      <c r="AG521" s="46">
        <v>0</v>
      </c>
      <c r="AH521" s="46">
        <v>0</v>
      </c>
      <c r="AI521" s="46">
        <v>0</v>
      </c>
      <c r="AJ521" s="46">
        <v>0</v>
      </c>
      <c r="AK521" s="46">
        <v>0</v>
      </c>
      <c r="AL521" s="45">
        <v>0</v>
      </c>
      <c r="AM521" s="45">
        <v>0</v>
      </c>
      <c r="AN521" s="45">
        <v>0</v>
      </c>
      <c r="AO521" s="45">
        <v>0</v>
      </c>
      <c r="AP521" s="45">
        <v>0</v>
      </c>
      <c r="AQ521" s="45">
        <v>0</v>
      </c>
      <c r="AR521" s="45">
        <v>0</v>
      </c>
      <c r="AS521" s="45">
        <v>0</v>
      </c>
      <c r="AT521" s="45">
        <v>0</v>
      </c>
      <c r="AU521" s="45">
        <v>0</v>
      </c>
      <c r="AV521" s="45">
        <v>0</v>
      </c>
      <c r="AW521" s="45">
        <v>0</v>
      </c>
      <c r="AX521" s="45">
        <v>0</v>
      </c>
      <c r="AY521" s="45">
        <v>0</v>
      </c>
      <c r="AZ521" s="45">
        <v>0</v>
      </c>
      <c r="BA521" s="45">
        <v>0</v>
      </c>
      <c r="BB521" s="45">
        <v>0</v>
      </c>
      <c r="BC521" s="45">
        <v>0</v>
      </c>
      <c r="BD521" s="45">
        <v>0</v>
      </c>
      <c r="BE521" s="45">
        <v>0</v>
      </c>
      <c r="BF521" s="45">
        <v>0</v>
      </c>
    </row>
    <row r="522" spans="1:58" ht="13.5" thickBot="1" x14ac:dyDescent="0.25">
      <c r="A522" s="6" t="s">
        <v>1359</v>
      </c>
      <c r="B522" s="6" t="s">
        <v>1140</v>
      </c>
      <c r="C522" s="6" t="s">
        <v>444</v>
      </c>
      <c r="D522" s="6" t="s">
        <v>1359</v>
      </c>
      <c r="E522" s="6">
        <v>148.61036327828535</v>
      </c>
      <c r="F522" s="6" t="s">
        <v>7</v>
      </c>
      <c r="G522" s="21" t="s">
        <v>1178</v>
      </c>
      <c r="H522" s="21" t="s">
        <v>1172</v>
      </c>
      <c r="I522" s="21" t="s">
        <v>1160</v>
      </c>
      <c r="J522" s="21" t="s">
        <v>240</v>
      </c>
      <c r="K522" s="21" t="s">
        <v>279</v>
      </c>
      <c r="L522" s="21" t="s">
        <v>480</v>
      </c>
      <c r="M522" s="3">
        <v>92.387974587190726</v>
      </c>
      <c r="N522" s="3">
        <v>148.61036327828535</v>
      </c>
      <c r="O522" s="21" t="s">
        <v>1483</v>
      </c>
      <c r="P522" s="21" t="s">
        <v>1469</v>
      </c>
      <c r="Q522" s="46">
        <v>1.1873667359755943E-3</v>
      </c>
      <c r="R522" s="46">
        <v>9.7324645971379512E-4</v>
      </c>
      <c r="S522" s="46">
        <v>1.5315100553175808E-3</v>
      </c>
      <c r="T522" s="46">
        <v>1.4051723214716148E-3</v>
      </c>
      <c r="U522" s="46">
        <v>1.4094108471577628E-3</v>
      </c>
      <c r="V522" s="46">
        <v>1.7044523890222616E-3</v>
      </c>
      <c r="W522" s="46">
        <v>1.7694274741886556E-3</v>
      </c>
      <c r="X522" s="46">
        <v>1.9901651817177003E-3</v>
      </c>
      <c r="Y522" s="46">
        <v>2.2270385906747927E-3</v>
      </c>
      <c r="Z522" s="46">
        <v>2.0747775101727503E-3</v>
      </c>
      <c r="AA522" s="46">
        <v>2.3580516276078614E-3</v>
      </c>
      <c r="AB522" s="46">
        <v>2.2624400693242661E-3</v>
      </c>
      <c r="AC522" s="46">
        <v>2.2816694259417481E-3</v>
      </c>
      <c r="AD522" s="46">
        <v>2.0799703149674623E-3</v>
      </c>
      <c r="AE522" s="46">
        <v>2.0806398299759868E-3</v>
      </c>
      <c r="AF522" s="46">
        <v>2.2322775238845108E-3</v>
      </c>
      <c r="AG522" s="46">
        <v>2.3770894102398479E-3</v>
      </c>
      <c r="AH522" s="46">
        <v>2.521901296595185E-3</v>
      </c>
      <c r="AI522" s="46">
        <v>2.666713182950523E-3</v>
      </c>
      <c r="AJ522" s="46">
        <v>2.8115250693058593E-3</v>
      </c>
      <c r="AK522" s="46">
        <v>3.9944845316205756E-2</v>
      </c>
      <c r="AL522" s="45">
        <v>3.9944845316205763E-2</v>
      </c>
      <c r="AM522" s="45">
        <v>1.1873667359755943E-3</v>
      </c>
      <c r="AN522" s="45">
        <v>2.1606131956893896E-3</v>
      </c>
      <c r="AO522" s="45">
        <v>3.6921232510069707E-3</v>
      </c>
      <c r="AP522" s="45">
        <v>5.0972955724785853E-3</v>
      </c>
      <c r="AQ522" s="45">
        <v>6.5067064196363484E-3</v>
      </c>
      <c r="AR522" s="45">
        <v>8.2111588086586102E-3</v>
      </c>
      <c r="AS522" s="45">
        <v>9.9805862828472661E-3</v>
      </c>
      <c r="AT522" s="45">
        <v>1.1970751464564966E-2</v>
      </c>
      <c r="AU522" s="45">
        <v>1.4197790055239759E-2</v>
      </c>
      <c r="AV522" s="45">
        <v>1.627256756541251E-2</v>
      </c>
      <c r="AW522" s="45">
        <v>1.8630619193020372E-2</v>
      </c>
      <c r="AX522" s="45">
        <v>2.0893059262344638E-2</v>
      </c>
      <c r="AY522" s="45">
        <v>2.3174728688286385E-2</v>
      </c>
      <c r="AZ522" s="45">
        <v>2.5254699003253847E-2</v>
      </c>
      <c r="BA522" s="45">
        <v>2.7335338833229833E-2</v>
      </c>
      <c r="BB522" s="45">
        <v>2.9567616357114343E-2</v>
      </c>
      <c r="BC522" s="45">
        <v>3.1944705767354191E-2</v>
      </c>
      <c r="BD522" s="45">
        <v>3.4466607063949377E-2</v>
      </c>
      <c r="BE522" s="45">
        <v>3.7133320246899901E-2</v>
      </c>
      <c r="BF522" s="45">
        <v>3.9944845316205763E-2</v>
      </c>
    </row>
    <row r="523" spans="1:58" ht="13.5" thickBot="1" x14ac:dyDescent="0.25">
      <c r="A523" s="6" t="s">
        <v>1357</v>
      </c>
      <c r="B523" s="6" t="s">
        <v>1354</v>
      </c>
      <c r="C523" s="6" t="s">
        <v>444</v>
      </c>
      <c r="D523" s="6" t="s">
        <v>1357</v>
      </c>
      <c r="E523" s="6">
        <v>70.334194483017001</v>
      </c>
      <c r="F523" s="6" t="s">
        <v>7</v>
      </c>
      <c r="G523" s="21" t="s">
        <v>1178</v>
      </c>
      <c r="H523" s="21" t="s">
        <v>1174</v>
      </c>
      <c r="I523" s="21" t="s">
        <v>1160</v>
      </c>
      <c r="J523" s="21" t="s">
        <v>240</v>
      </c>
      <c r="K523" s="21" t="s">
        <v>245</v>
      </c>
      <c r="L523" s="21" t="s">
        <v>481</v>
      </c>
      <c r="M523" s="3">
        <v>44.045702129887395</v>
      </c>
      <c r="N523" s="3">
        <v>70.334194483017001</v>
      </c>
      <c r="O523" s="21" t="s">
        <v>1473</v>
      </c>
      <c r="P523" s="21" t="s">
        <v>1459</v>
      </c>
      <c r="Q523" s="46">
        <v>3.5747209730610983E-2</v>
      </c>
      <c r="R523" s="46">
        <v>3.9166933011639607E-2</v>
      </c>
      <c r="S523" s="46">
        <v>4.2061851099932192E-2</v>
      </c>
      <c r="T523" s="46">
        <v>4.4487341145713781E-2</v>
      </c>
      <c r="U523" s="46">
        <v>4.6500271437275011E-2</v>
      </c>
      <c r="V523" s="46">
        <v>4.8155567585665408E-2</v>
      </c>
      <c r="W523" s="46">
        <v>4.9504239360229838E-2</v>
      </c>
      <c r="X523" s="46">
        <v>5.0515095485275011E-2</v>
      </c>
      <c r="Y523" s="46">
        <v>5.1263758809625498E-2</v>
      </c>
      <c r="Z523" s="46">
        <v>5.8578839584698575E-2</v>
      </c>
      <c r="AA523" s="46">
        <v>5.6875323769975783E-2</v>
      </c>
      <c r="AB523" s="46">
        <v>5.8086727478695789E-2</v>
      </c>
      <c r="AC523" s="46">
        <v>5.7044640867889941E-2</v>
      </c>
      <c r="AD523" s="46">
        <v>5.6524856657138994E-2</v>
      </c>
      <c r="AE523" s="46">
        <v>5.6660616580128088E-2</v>
      </c>
      <c r="AF523" s="46">
        <v>5.6319689567805961E-2</v>
      </c>
      <c r="AG523" s="46">
        <v>5.6157812922678685E-2</v>
      </c>
      <c r="AH523" s="46">
        <v>5.6050964306388923E-2</v>
      </c>
      <c r="AI523" s="46">
        <v>5.5443649306747576E-2</v>
      </c>
      <c r="AJ523" s="46">
        <v>5.5473181318652559E-2</v>
      </c>
      <c r="AK523" s="46">
        <v>1.0551050163429798</v>
      </c>
      <c r="AL523" s="45">
        <v>1.0306185700267683</v>
      </c>
      <c r="AM523" s="45">
        <v>3.5747209730610983E-2</v>
      </c>
      <c r="AN523" s="45">
        <v>7.4914142742250583E-2</v>
      </c>
      <c r="AO523" s="45">
        <v>0.11697599384218277</v>
      </c>
      <c r="AP523" s="45">
        <v>0.16146333498789656</v>
      </c>
      <c r="AQ523" s="45">
        <v>0.20796360642517156</v>
      </c>
      <c r="AR523" s="45">
        <v>0.25611917401083695</v>
      </c>
      <c r="AS523" s="45">
        <v>0.3056234133710668</v>
      </c>
      <c r="AT523" s="45">
        <v>0.3561385088563418</v>
      </c>
      <c r="AU523" s="45">
        <v>0.40740226766596732</v>
      </c>
      <c r="AV523" s="45">
        <v>0.46598110725066588</v>
      </c>
      <c r="AW523" s="45">
        <v>0.52285643102064161</v>
      </c>
      <c r="AX523" s="45">
        <v>0.58094315849933742</v>
      </c>
      <c r="AY523" s="45">
        <v>0.63798779936722738</v>
      </c>
      <c r="AZ523" s="45">
        <v>0.6945126560243664</v>
      </c>
      <c r="BA523" s="45">
        <v>0.75117327260449451</v>
      </c>
      <c r="BB523" s="45">
        <v>0.80749296217230049</v>
      </c>
      <c r="BC523" s="45">
        <v>0.86365077509497912</v>
      </c>
      <c r="BD523" s="45">
        <v>0.91970173940136801</v>
      </c>
      <c r="BE523" s="45">
        <v>0.97514538870811562</v>
      </c>
      <c r="BF523" s="45">
        <v>1.0306185700267683</v>
      </c>
    </row>
    <row r="524" spans="1:58" ht="13.5" thickBot="1" x14ac:dyDescent="0.25">
      <c r="A524" s="6" t="s">
        <v>1358</v>
      </c>
      <c r="B524" s="6" t="s">
        <v>1357</v>
      </c>
      <c r="C524" s="6" t="s">
        <v>444</v>
      </c>
      <c r="D524" s="6" t="s">
        <v>1358</v>
      </c>
      <c r="E524" s="6">
        <v>113.70125506844818</v>
      </c>
      <c r="F524" s="6" t="s">
        <v>7</v>
      </c>
      <c r="G524" s="21" t="s">
        <v>1178</v>
      </c>
      <c r="H524" s="21" t="s">
        <v>1174</v>
      </c>
      <c r="I524" s="21" t="s">
        <v>1160</v>
      </c>
      <c r="J524" s="21" t="s">
        <v>240</v>
      </c>
      <c r="K524" s="21" t="s">
        <v>247</v>
      </c>
      <c r="L524" s="21" t="s">
        <v>482</v>
      </c>
      <c r="M524" s="3">
        <v>70.856939010171629</v>
      </c>
      <c r="N524" s="3">
        <v>113.70125506844818</v>
      </c>
      <c r="O524" s="21" t="s">
        <v>1473</v>
      </c>
      <c r="P524" s="21" t="s">
        <v>1459</v>
      </c>
      <c r="Q524" s="46">
        <v>1.1653782035262223E-2</v>
      </c>
      <c r="R524" s="46">
        <v>1.2768630160146567E-2</v>
      </c>
      <c r="S524" s="46">
        <v>1.3712388978391075E-2</v>
      </c>
      <c r="T524" s="46">
        <v>1.4503111737880525E-2</v>
      </c>
      <c r="U524" s="46">
        <v>1.5159337805504026E-2</v>
      </c>
      <c r="V524" s="46">
        <v>1.5698973224954175E-2</v>
      </c>
      <c r="W524" s="46">
        <v>1.6138647454532588E-2</v>
      </c>
      <c r="X524" s="46">
        <v>1.6468191971127349E-2</v>
      </c>
      <c r="Y524" s="46">
        <v>1.6712260228916562E-2</v>
      </c>
      <c r="Z524" s="46">
        <v>2.1217418039993705E-2</v>
      </c>
      <c r="AA524" s="46">
        <v>2.0007195055594951E-2</v>
      </c>
      <c r="AB524" s="46">
        <v>2.0698597969100757E-2</v>
      </c>
      <c r="AC524" s="46">
        <v>1.9979287332027969E-2</v>
      </c>
      <c r="AD524" s="46">
        <v>1.9616909663207456E-2</v>
      </c>
      <c r="AE524" s="46">
        <v>1.9691444951079929E-2</v>
      </c>
      <c r="AF524" s="46">
        <v>1.9475123025511784E-2</v>
      </c>
      <c r="AG524" s="46">
        <v>1.9421374030367734E-2</v>
      </c>
      <c r="AH524" s="46">
        <v>1.9402799831883276E-2</v>
      </c>
      <c r="AI524" s="46">
        <v>1.9064319512077915E-2</v>
      </c>
      <c r="AJ524" s="46">
        <v>1.913292199366716E-2</v>
      </c>
      <c r="AK524" s="46">
        <v>0.35067845620317623</v>
      </c>
      <c r="AL524" s="45">
        <v>0.35052271500122778</v>
      </c>
      <c r="AM524" s="45">
        <v>1.1653782035262223E-2</v>
      </c>
      <c r="AN524" s="45">
        <v>2.4422412195408791E-2</v>
      </c>
      <c r="AO524" s="45">
        <v>3.8134801173799866E-2</v>
      </c>
      <c r="AP524" s="45">
        <v>5.2637912911680393E-2</v>
      </c>
      <c r="AQ524" s="45">
        <v>6.7797250717184426E-2</v>
      </c>
      <c r="AR524" s="45">
        <v>8.3496223942138598E-2</v>
      </c>
      <c r="AS524" s="45">
        <v>9.9634871396671182E-2</v>
      </c>
      <c r="AT524" s="45">
        <v>0.11610306336779853</v>
      </c>
      <c r="AU524" s="45">
        <v>0.13281532359671511</v>
      </c>
      <c r="AV524" s="45">
        <v>0.15403274163670883</v>
      </c>
      <c r="AW524" s="45">
        <v>0.17403993669230378</v>
      </c>
      <c r="AX524" s="45">
        <v>0.19473853466140453</v>
      </c>
      <c r="AY524" s="45">
        <v>0.21471782199343251</v>
      </c>
      <c r="AZ524" s="45">
        <v>0.23433473165663996</v>
      </c>
      <c r="BA524" s="45">
        <v>0.25402617660771987</v>
      </c>
      <c r="BB524" s="45">
        <v>0.27350129963323166</v>
      </c>
      <c r="BC524" s="45">
        <v>0.29292267366359942</v>
      </c>
      <c r="BD524" s="45">
        <v>0.31232547349548268</v>
      </c>
      <c r="BE524" s="45">
        <v>0.33138979300756061</v>
      </c>
      <c r="BF524" s="45">
        <v>0.35052271500122778</v>
      </c>
    </row>
    <row r="525" spans="1:58" ht="13.5" thickBot="1" x14ac:dyDescent="0.25">
      <c r="A525" s="6" t="s">
        <v>1145</v>
      </c>
      <c r="B525" s="6" t="s">
        <v>1357</v>
      </c>
      <c r="C525" s="6" t="s">
        <v>444</v>
      </c>
      <c r="D525" s="6" t="s">
        <v>1145</v>
      </c>
      <c r="E525" s="6">
        <v>121.57167409423482</v>
      </c>
      <c r="F525" s="6" t="s">
        <v>7</v>
      </c>
      <c r="G525" s="21" t="s">
        <v>1178</v>
      </c>
      <c r="H525" s="21" t="s">
        <v>1174</v>
      </c>
      <c r="I525" s="21" t="s">
        <v>1160</v>
      </c>
      <c r="J525" s="21" t="s">
        <v>240</v>
      </c>
      <c r="K525" s="21" t="s">
        <v>249</v>
      </c>
      <c r="L525" s="21" t="s">
        <v>483</v>
      </c>
      <c r="M525" s="3">
        <v>75.257217497826261</v>
      </c>
      <c r="N525" s="3">
        <v>121.57167409423482</v>
      </c>
      <c r="O525" s="21" t="s">
        <v>1474</v>
      </c>
      <c r="P525" s="21" t="s">
        <v>1460</v>
      </c>
      <c r="Q525" s="46">
        <v>1.0550859507202994E-2</v>
      </c>
      <c r="R525" s="46">
        <v>1.1560197583196857E-2</v>
      </c>
      <c r="S525" s="46">
        <v>1.2414638370732801E-2</v>
      </c>
      <c r="T525" s="46">
        <v>1.3130526544999084E-2</v>
      </c>
      <c r="U525" s="46">
        <v>1.3724646893527126E-2</v>
      </c>
      <c r="V525" s="46">
        <v>1.4213210818826335E-2</v>
      </c>
      <c r="W525" s="46">
        <v>1.4611273954998175E-2</v>
      </c>
      <c r="X525" s="46">
        <v>1.4909630135458714E-2</v>
      </c>
      <c r="Y525" s="46">
        <v>1.5130599593297368E-2</v>
      </c>
      <c r="Z525" s="46">
        <v>1.9359681817741801E-2</v>
      </c>
      <c r="AA525" s="46">
        <v>1.8217577663572682E-2</v>
      </c>
      <c r="AB525" s="46">
        <v>1.8864560359400519E-2</v>
      </c>
      <c r="AC525" s="46">
        <v>1.8186420524923395E-2</v>
      </c>
      <c r="AD525" s="46">
        <v>1.7844663845624085E-2</v>
      </c>
      <c r="AE525" s="46">
        <v>1.79142911053615E-2</v>
      </c>
      <c r="AF525" s="46">
        <v>1.7710986950148846E-2</v>
      </c>
      <c r="AG525" s="46">
        <v>1.766225559569835E-2</v>
      </c>
      <c r="AH525" s="46">
        <v>1.7646591726125076E-2</v>
      </c>
      <c r="AI525" s="46">
        <v>1.7330187217415086E-2</v>
      </c>
      <c r="AJ525" s="46">
        <v>1.739647729850374E-2</v>
      </c>
      <c r="AK525" s="46">
        <v>0.31796549700488569</v>
      </c>
      <c r="AL525" s="45">
        <v>0.31796549700488569</v>
      </c>
      <c r="AM525" s="45">
        <v>1.0550859507202994E-2</v>
      </c>
      <c r="AN525" s="45">
        <v>2.2111057090399851E-2</v>
      </c>
      <c r="AO525" s="45">
        <v>3.4525695461132655E-2</v>
      </c>
      <c r="AP525" s="45">
        <v>4.7656222006131739E-2</v>
      </c>
      <c r="AQ525" s="45">
        <v>6.1380868899658866E-2</v>
      </c>
      <c r="AR525" s="45">
        <v>7.5594079718485196E-2</v>
      </c>
      <c r="AS525" s="45">
        <v>9.0205353673483368E-2</v>
      </c>
      <c r="AT525" s="45">
        <v>0.10511498380894208</v>
      </c>
      <c r="AU525" s="45">
        <v>0.12024558340223944</v>
      </c>
      <c r="AV525" s="45">
        <v>0.13960526521998123</v>
      </c>
      <c r="AW525" s="45">
        <v>0.15782284288355392</v>
      </c>
      <c r="AX525" s="45">
        <v>0.17668740324295443</v>
      </c>
      <c r="AY525" s="45">
        <v>0.19487382376787782</v>
      </c>
      <c r="AZ525" s="45">
        <v>0.2127184876135019</v>
      </c>
      <c r="BA525" s="45">
        <v>0.2306327787188634</v>
      </c>
      <c r="BB525" s="45">
        <v>0.24834376566901223</v>
      </c>
      <c r="BC525" s="45">
        <v>0.26600602126471057</v>
      </c>
      <c r="BD525" s="45">
        <v>0.28365261299083566</v>
      </c>
      <c r="BE525" s="45">
        <v>0.30098280020825074</v>
      </c>
      <c r="BF525" s="45">
        <v>0.31796549700488569</v>
      </c>
    </row>
    <row r="526" spans="1:58" ht="13.5" thickBot="1" x14ac:dyDescent="0.25">
      <c r="A526" s="6" t="s">
        <v>1354</v>
      </c>
      <c r="B526" s="6" t="s">
        <v>1142</v>
      </c>
      <c r="C526" s="6" t="s">
        <v>444</v>
      </c>
      <c r="D526" s="6" t="s">
        <v>1354</v>
      </c>
      <c r="E526" s="6">
        <v>43.003490892013225</v>
      </c>
      <c r="F526" s="6" t="s">
        <v>7</v>
      </c>
      <c r="G526" s="21" t="s">
        <v>1178</v>
      </c>
      <c r="H526" s="21" t="s">
        <v>1174</v>
      </c>
      <c r="I526" s="21" t="s">
        <v>1160</v>
      </c>
      <c r="J526" s="21" t="s">
        <v>240</v>
      </c>
      <c r="K526" s="21" t="s">
        <v>251</v>
      </c>
      <c r="L526" s="21" t="s">
        <v>484</v>
      </c>
      <c r="M526" s="3">
        <v>26.116487266934257</v>
      </c>
      <c r="N526" s="3">
        <v>43.003490892013225</v>
      </c>
      <c r="O526" s="21" t="s">
        <v>1475</v>
      </c>
      <c r="P526" s="21" t="s">
        <v>1461</v>
      </c>
      <c r="Q526" s="46">
        <v>5.4109221586383397E-3</v>
      </c>
      <c r="R526" s="46">
        <v>5.9190387230419143E-3</v>
      </c>
      <c r="S526" s="46">
        <v>6.346327437928307E-3</v>
      </c>
      <c r="T526" s="46">
        <v>6.7015154383503533E-3</v>
      </c>
      <c r="U526" s="46">
        <v>6.9934993408217296E-3</v>
      </c>
      <c r="V526" s="46">
        <v>7.2308280553566801E-3</v>
      </c>
      <c r="W526" s="46">
        <v>7.4214095431186164E-3</v>
      </c>
      <c r="X526" s="46">
        <v>7.5607984791260146E-3</v>
      </c>
      <c r="Y526" s="46">
        <v>7.6605404374926528E-3</v>
      </c>
      <c r="Z526" s="46">
        <v>1.0303033547373776E-2</v>
      </c>
      <c r="AA526" s="46">
        <v>9.5535331318918199E-3</v>
      </c>
      <c r="AB526" s="46">
        <v>9.9402639169503034E-3</v>
      </c>
      <c r="AC526" s="46">
        <v>9.4922721618968323E-3</v>
      </c>
      <c r="AD526" s="46">
        <v>9.2598426641632009E-3</v>
      </c>
      <c r="AE526" s="46">
        <v>9.2898308358586035E-3</v>
      </c>
      <c r="AF526" s="46">
        <v>9.1488911642401919E-3</v>
      </c>
      <c r="AG526" s="46">
        <v>9.1116782329732863E-3</v>
      </c>
      <c r="AH526" s="46">
        <v>9.0953831784085053E-3</v>
      </c>
      <c r="AI526" s="46">
        <v>8.8888451818074608E-3</v>
      </c>
      <c r="AJ526" s="46">
        <v>8.9243926741301802E-3</v>
      </c>
      <c r="AK526" s="46">
        <v>0.15366630950310445</v>
      </c>
      <c r="AL526" s="45">
        <v>0.15366630950310445</v>
      </c>
      <c r="AM526" s="45">
        <v>5.4109221586383397E-3</v>
      </c>
      <c r="AN526" s="45">
        <v>1.1329960881680253E-2</v>
      </c>
      <c r="AO526" s="45">
        <v>1.767628831960856E-2</v>
      </c>
      <c r="AP526" s="45">
        <v>2.4377803757958914E-2</v>
      </c>
      <c r="AQ526" s="45">
        <v>3.1371303098780647E-2</v>
      </c>
      <c r="AR526" s="45">
        <v>3.8602131154137326E-2</v>
      </c>
      <c r="AS526" s="45">
        <v>4.6023540697255942E-2</v>
      </c>
      <c r="AT526" s="45">
        <v>5.3584339176381959E-2</v>
      </c>
      <c r="AU526" s="45">
        <v>6.1244879613874613E-2</v>
      </c>
      <c r="AV526" s="45">
        <v>7.1547913161248394E-2</v>
      </c>
      <c r="AW526" s="45">
        <v>8.1101446293140214E-2</v>
      </c>
      <c r="AX526" s="45">
        <v>9.1041710210090512E-2</v>
      </c>
      <c r="AY526" s="45">
        <v>0.10053398237198735</v>
      </c>
      <c r="AZ526" s="45">
        <v>0.10979382503615055</v>
      </c>
      <c r="BA526" s="45">
        <v>0.11908365587200916</v>
      </c>
      <c r="BB526" s="45">
        <v>0.12823254703624934</v>
      </c>
      <c r="BC526" s="45">
        <v>0.13734422526922263</v>
      </c>
      <c r="BD526" s="45">
        <v>0.14643960844763113</v>
      </c>
      <c r="BE526" s="45">
        <v>0.15366630950310445</v>
      </c>
      <c r="BF526" s="45">
        <v>0.15366630950310445</v>
      </c>
    </row>
    <row r="527" spans="1:58" ht="13.5" thickBot="1" x14ac:dyDescent="0.25">
      <c r="A527" s="6" t="s">
        <v>1144</v>
      </c>
      <c r="B527" s="6" t="s">
        <v>1354</v>
      </c>
      <c r="C527" s="6" t="s">
        <v>444</v>
      </c>
      <c r="D527" s="6" t="s">
        <v>1144</v>
      </c>
      <c r="E527" s="6">
        <v>69.072105305535445</v>
      </c>
      <c r="F527" s="6" t="s">
        <v>7</v>
      </c>
      <c r="G527" s="21" t="s">
        <v>1178</v>
      </c>
      <c r="H527" s="21" t="s">
        <v>1174</v>
      </c>
      <c r="I527" s="21" t="s">
        <v>1160</v>
      </c>
      <c r="J527" s="21" t="s">
        <v>240</v>
      </c>
      <c r="K527" s="21" t="s">
        <v>253</v>
      </c>
      <c r="L527" s="21" t="s">
        <v>485</v>
      </c>
      <c r="M527" s="3">
        <v>40.041555701847621</v>
      </c>
      <c r="N527" s="3">
        <v>69.072105305535445</v>
      </c>
      <c r="O527" s="21" t="s">
        <v>1475</v>
      </c>
      <c r="P527" s="21" t="s">
        <v>1461</v>
      </c>
      <c r="Q527" s="46">
        <v>5.7454096281363415E-3</v>
      </c>
      <c r="R527" s="46">
        <v>6.2849364806302852E-3</v>
      </c>
      <c r="S527" s="46">
        <v>6.738638941047875E-3</v>
      </c>
      <c r="T527" s="46">
        <v>7.1157836305469528E-3</v>
      </c>
      <c r="U527" s="46">
        <v>7.4258171285971298E-3</v>
      </c>
      <c r="V527" s="46">
        <v>7.6778168139641535E-3</v>
      </c>
      <c r="W527" s="46">
        <v>7.8801794949692611E-3</v>
      </c>
      <c r="X527" s="46">
        <v>8.0281850495703463E-3</v>
      </c>
      <c r="Y527" s="46">
        <v>8.1340927656911571E-3</v>
      </c>
      <c r="Z527" s="46">
        <v>9.9557650762483376E-3</v>
      </c>
      <c r="AA527" s="46">
        <v>9.4638856526290584E-3</v>
      </c>
      <c r="AB527" s="46">
        <v>9.7369141422164653E-3</v>
      </c>
      <c r="AC527" s="46">
        <v>9.4374108634113912E-3</v>
      </c>
      <c r="AD527" s="46">
        <v>9.2801583424916203E-3</v>
      </c>
      <c r="AE527" s="46">
        <v>9.2979474882944075E-3</v>
      </c>
      <c r="AF527" s="46">
        <v>9.1971130260217922E-3</v>
      </c>
      <c r="AG527" s="46">
        <v>9.1580528623820961E-3</v>
      </c>
      <c r="AH527" s="46">
        <v>9.1332039664284072E-3</v>
      </c>
      <c r="AI527" s="46">
        <v>8.9791070873667701E-3</v>
      </c>
      <c r="AJ527" s="46">
        <v>8.9894791807053499E-3</v>
      </c>
      <c r="AK527" s="46">
        <v>0.16243027924978024</v>
      </c>
      <c r="AL527" s="45">
        <v>0.16243027924978024</v>
      </c>
      <c r="AM527" s="45">
        <v>5.7454096281363415E-3</v>
      </c>
      <c r="AN527" s="45">
        <v>1.2030346108766627E-2</v>
      </c>
      <c r="AO527" s="45">
        <v>1.8768985049814502E-2</v>
      </c>
      <c r="AP527" s="45">
        <v>2.5884768680361454E-2</v>
      </c>
      <c r="AQ527" s="45">
        <v>3.3310585808958584E-2</v>
      </c>
      <c r="AR527" s="45">
        <v>4.0988402622922734E-2</v>
      </c>
      <c r="AS527" s="45">
        <v>4.8868582117891995E-2</v>
      </c>
      <c r="AT527" s="45">
        <v>5.6896767167462343E-2</v>
      </c>
      <c r="AU527" s="45">
        <v>6.5030859933153495E-2</v>
      </c>
      <c r="AV527" s="45">
        <v>7.4986625009401828E-2</v>
      </c>
      <c r="AW527" s="45">
        <v>8.4450510662030881E-2</v>
      </c>
      <c r="AX527" s="45">
        <v>9.4187424804247341E-2</v>
      </c>
      <c r="AY527" s="45">
        <v>0.10362483566765873</v>
      </c>
      <c r="AZ527" s="45">
        <v>0.11290499401015035</v>
      </c>
      <c r="BA527" s="45">
        <v>0.12220294149844475</v>
      </c>
      <c r="BB527" s="45">
        <v>0.13140005452446654</v>
      </c>
      <c r="BC527" s="45">
        <v>0.14055810738684865</v>
      </c>
      <c r="BD527" s="45">
        <v>0.14969131135327707</v>
      </c>
      <c r="BE527" s="45">
        <v>0.15867041844064383</v>
      </c>
      <c r="BF527" s="45">
        <v>0.16243027924978024</v>
      </c>
    </row>
    <row r="528" spans="1:58" ht="13.5" thickBot="1" x14ac:dyDescent="0.25">
      <c r="A528" s="6" t="s">
        <v>1356</v>
      </c>
      <c r="B528" s="6" t="s">
        <v>1138</v>
      </c>
      <c r="C528" s="6" t="s">
        <v>444</v>
      </c>
      <c r="D528" s="6" t="s">
        <v>1356</v>
      </c>
      <c r="E528" s="6">
        <v>64.744940440792234</v>
      </c>
      <c r="F528" s="6" t="s">
        <v>7</v>
      </c>
      <c r="G528" s="21" t="s">
        <v>1178</v>
      </c>
      <c r="H528" s="21" t="s">
        <v>1174</v>
      </c>
      <c r="I528" s="21" t="s">
        <v>1160</v>
      </c>
      <c r="J528" s="21" t="s">
        <v>240</v>
      </c>
      <c r="K528" s="21" t="s">
        <v>255</v>
      </c>
      <c r="L528" s="21" t="s">
        <v>486</v>
      </c>
      <c r="M528" s="3">
        <v>37.447970560936398</v>
      </c>
      <c r="N528" s="3">
        <v>64.744940440792234</v>
      </c>
      <c r="O528" s="21" t="s">
        <v>1475</v>
      </c>
      <c r="P528" s="21" t="s">
        <v>1461</v>
      </c>
      <c r="Q528" s="46">
        <v>2.6869760829104851E-3</v>
      </c>
      <c r="R528" s="46">
        <v>2.939298518135949E-3</v>
      </c>
      <c r="S528" s="46">
        <v>3.1514831557516226E-3</v>
      </c>
      <c r="T528" s="46">
        <v>3.3278637493159204E-3</v>
      </c>
      <c r="U528" s="46">
        <v>3.4728582141287144E-3</v>
      </c>
      <c r="V528" s="46">
        <v>3.5907118000882243E-3</v>
      </c>
      <c r="W528" s="46">
        <v>3.6853514723008975E-3</v>
      </c>
      <c r="X528" s="46">
        <v>3.7545697545628746E-3</v>
      </c>
      <c r="Y528" s="46">
        <v>3.8040999915051961E-3</v>
      </c>
      <c r="Z528" s="46">
        <v>5.6977807092972116E-3</v>
      </c>
      <c r="AA528" s="46">
        <v>5.1460116588616621E-3</v>
      </c>
      <c r="AB528" s="46">
        <v>5.4193569829934342E-3</v>
      </c>
      <c r="AC528" s="46">
        <v>5.0928009374149883E-3</v>
      </c>
      <c r="AD528" s="46">
        <v>4.9244758262032371E-3</v>
      </c>
      <c r="AE528" s="46">
        <v>4.9476700454172519E-3</v>
      </c>
      <c r="AF528" s="46">
        <v>4.8488395714914936E-3</v>
      </c>
      <c r="AG528" s="46">
        <v>4.8300924996443608E-3</v>
      </c>
      <c r="AH528" s="46">
        <v>4.8264592266293203E-3</v>
      </c>
      <c r="AI528" s="46">
        <v>4.6853696717886221E-3</v>
      </c>
      <c r="AJ528" s="46">
        <v>4.7191942075062157E-3</v>
      </c>
      <c r="AK528" s="46">
        <v>7.6742580172911301E-2</v>
      </c>
      <c r="AL528" s="45">
        <v>7.6742580172911301E-2</v>
      </c>
      <c r="AM528" s="45">
        <v>2.6869760829104851E-3</v>
      </c>
      <c r="AN528" s="45">
        <v>5.6262746010464337E-3</v>
      </c>
      <c r="AO528" s="45">
        <v>8.7777577567980554E-3</v>
      </c>
      <c r="AP528" s="45">
        <v>1.2105621506113976E-2</v>
      </c>
      <c r="AQ528" s="45">
        <v>1.5578479720242691E-2</v>
      </c>
      <c r="AR528" s="45">
        <v>1.9169191520330916E-2</v>
      </c>
      <c r="AS528" s="45">
        <v>2.2854542992631812E-2</v>
      </c>
      <c r="AT528" s="45">
        <v>2.6609112747194685E-2</v>
      </c>
      <c r="AU528" s="45">
        <v>3.0413212738699881E-2</v>
      </c>
      <c r="AV528" s="45">
        <v>3.6110993447997092E-2</v>
      </c>
      <c r="AW528" s="45">
        <v>4.1257005106858757E-2</v>
      </c>
      <c r="AX528" s="45">
        <v>4.6676362089852194E-2</v>
      </c>
      <c r="AY528" s="45">
        <v>5.1769163027267182E-2</v>
      </c>
      <c r="AZ528" s="45">
        <v>5.6693638853470417E-2</v>
      </c>
      <c r="BA528" s="45">
        <v>6.1641308898887671E-2</v>
      </c>
      <c r="BB528" s="45">
        <v>6.6490148470379165E-2</v>
      </c>
      <c r="BC528" s="45">
        <v>7.1320240970023527E-2</v>
      </c>
      <c r="BD528" s="45">
        <v>7.6146700196652845E-2</v>
      </c>
      <c r="BE528" s="45">
        <v>7.6742580172911301E-2</v>
      </c>
      <c r="BF528" s="45">
        <v>7.6742580172911301E-2</v>
      </c>
    </row>
    <row r="529" spans="1:58" ht="13.5" thickBot="1" x14ac:dyDescent="0.25">
      <c r="A529" s="6" t="s">
        <v>1358</v>
      </c>
      <c r="B529" s="6" t="s">
        <v>1356</v>
      </c>
      <c r="C529" s="6" t="s">
        <v>444</v>
      </c>
      <c r="D529" s="6" t="s">
        <v>1358</v>
      </c>
      <c r="E529" s="6">
        <v>102.78159238884672</v>
      </c>
      <c r="F529" s="6" t="s">
        <v>7</v>
      </c>
      <c r="G529" s="21" t="s">
        <v>1178</v>
      </c>
      <c r="H529" s="21" t="s">
        <v>1174</v>
      </c>
      <c r="I529" s="21" t="s">
        <v>1160</v>
      </c>
      <c r="J529" s="21" t="s">
        <v>240</v>
      </c>
      <c r="K529" s="21" t="s">
        <v>257</v>
      </c>
      <c r="L529" s="21" t="s">
        <v>487</v>
      </c>
      <c r="M529" s="3">
        <v>60.021540998024882</v>
      </c>
      <c r="N529" s="3">
        <v>102.78159238884672</v>
      </c>
      <c r="O529" s="21" t="s">
        <v>1475</v>
      </c>
      <c r="P529" s="21" t="s">
        <v>1461</v>
      </c>
      <c r="Q529" s="46">
        <v>2.051322822411516E-3</v>
      </c>
      <c r="R529" s="46">
        <v>2.2439537778101951E-3</v>
      </c>
      <c r="S529" s="46">
        <v>2.4059422645981692E-3</v>
      </c>
      <c r="T529" s="46">
        <v>2.5405968077889755E-3</v>
      </c>
      <c r="U529" s="46">
        <v>2.6512901841407492E-3</v>
      </c>
      <c r="V529" s="46">
        <v>2.7412633521638587E-3</v>
      </c>
      <c r="W529" s="46">
        <v>2.8135142816567323E-3</v>
      </c>
      <c r="X529" s="46">
        <v>2.8663577152232551E-3</v>
      </c>
      <c r="Y529" s="46">
        <v>2.9041706701227938E-3</v>
      </c>
      <c r="Z529" s="46">
        <v>4.1278303322050697E-3</v>
      </c>
      <c r="AA529" s="46">
        <v>3.7751662965591014E-3</v>
      </c>
      <c r="AB529" s="46">
        <v>3.9528012408329063E-3</v>
      </c>
      <c r="AC529" s="46">
        <v>3.743245924754507E-3</v>
      </c>
      <c r="AD529" s="46">
        <v>3.6349432102744175E-3</v>
      </c>
      <c r="AE529" s="46">
        <v>3.6494799987927288E-3</v>
      </c>
      <c r="AF529" s="46">
        <v>3.5850433007352856E-3</v>
      </c>
      <c r="AG529" s="46">
        <v>3.5708334278740555E-3</v>
      </c>
      <c r="AH529" s="46">
        <v>3.5663571207501087E-3</v>
      </c>
      <c r="AI529" s="46">
        <v>3.4733564280619205E-3</v>
      </c>
      <c r="AJ529" s="46">
        <v>3.493003641948423E-3</v>
      </c>
      <c r="AK529" s="46">
        <v>5.8421847191918203E-2</v>
      </c>
      <c r="AL529" s="45">
        <v>5.8421847191918203E-2</v>
      </c>
      <c r="AM529" s="45">
        <v>2.051322822411516E-3</v>
      </c>
      <c r="AN529" s="45">
        <v>4.2952766002217115E-3</v>
      </c>
      <c r="AO529" s="45">
        <v>6.7012188648198807E-3</v>
      </c>
      <c r="AP529" s="45">
        <v>9.2418156726088562E-3</v>
      </c>
      <c r="AQ529" s="45">
        <v>1.1893105856749606E-2</v>
      </c>
      <c r="AR529" s="45">
        <v>1.4634369208913464E-2</v>
      </c>
      <c r="AS529" s="45">
        <v>1.7447883490570196E-2</v>
      </c>
      <c r="AT529" s="45">
        <v>2.0314241205793452E-2</v>
      </c>
      <c r="AU529" s="45">
        <v>2.3218411875916247E-2</v>
      </c>
      <c r="AV529" s="45">
        <v>2.7346242208121319E-2</v>
      </c>
      <c r="AW529" s="45">
        <v>3.1121408504680419E-2</v>
      </c>
      <c r="AX529" s="45">
        <v>3.5074209745513327E-2</v>
      </c>
      <c r="AY529" s="45">
        <v>3.8817455670267835E-2</v>
      </c>
      <c r="AZ529" s="45">
        <v>4.2452398880542253E-2</v>
      </c>
      <c r="BA529" s="45">
        <v>4.6101878879334979E-2</v>
      </c>
      <c r="BB529" s="45">
        <v>4.9686922180070266E-2</v>
      </c>
      <c r="BC529" s="45">
        <v>5.3257755607944324E-2</v>
      </c>
      <c r="BD529" s="45">
        <v>5.6824112728694434E-2</v>
      </c>
      <c r="BE529" s="45">
        <v>5.8421847191918203E-2</v>
      </c>
      <c r="BF529" s="45">
        <v>5.8421847191918203E-2</v>
      </c>
    </row>
    <row r="530" spans="1:58" ht="13.5" thickBot="1" x14ac:dyDescent="0.25">
      <c r="A530" s="6" t="s">
        <v>1359</v>
      </c>
      <c r="B530" s="6" t="s">
        <v>1357</v>
      </c>
      <c r="C530" s="6" t="s">
        <v>444</v>
      </c>
      <c r="D530" s="6" t="s">
        <v>1359</v>
      </c>
      <c r="E530" s="6">
        <v>132.27235106376585</v>
      </c>
      <c r="F530" s="6" t="s">
        <v>7</v>
      </c>
      <c r="G530" s="21" t="s">
        <v>1178</v>
      </c>
      <c r="H530" s="21" t="s">
        <v>1174</v>
      </c>
      <c r="I530" s="21" t="s">
        <v>1160</v>
      </c>
      <c r="J530" s="21" t="s">
        <v>240</v>
      </c>
      <c r="K530" s="21" t="s">
        <v>259</v>
      </c>
      <c r="L530" s="21" t="s">
        <v>488</v>
      </c>
      <c r="M530" s="3">
        <v>77.945963441853607</v>
      </c>
      <c r="N530" s="3">
        <v>132.27235106376585</v>
      </c>
      <c r="O530" s="21" t="s">
        <v>1476</v>
      </c>
      <c r="P530" s="21" t="s">
        <v>1462</v>
      </c>
      <c r="Q530" s="46">
        <v>1.1447151959968987E-2</v>
      </c>
      <c r="R530" s="46">
        <v>1.2528395042335206E-2</v>
      </c>
      <c r="S530" s="46">
        <v>1.3439553160175897E-2</v>
      </c>
      <c r="T530" s="46">
        <v>1.4198859838693028E-2</v>
      </c>
      <c r="U530" s="46">
        <v>1.4824944766527594E-2</v>
      </c>
      <c r="V530" s="46">
        <v>1.5335737849545578E-2</v>
      </c>
      <c r="W530" s="46">
        <v>1.5747845161075885E-2</v>
      </c>
      <c r="X530" s="46">
        <v>1.6051680116979845E-2</v>
      </c>
      <c r="Y530" s="46">
        <v>1.6271602974635112E-2</v>
      </c>
      <c r="Z530" s="46">
        <v>1.9872663398107691E-2</v>
      </c>
      <c r="AA530" s="46">
        <v>1.8912888275810332E-2</v>
      </c>
      <c r="AB530" s="46">
        <v>1.9460277457500161E-2</v>
      </c>
      <c r="AC530" s="46">
        <v>1.8878718819853108E-2</v>
      </c>
      <c r="AD530" s="46">
        <v>1.8577178510800239E-2</v>
      </c>
      <c r="AE530" s="46">
        <v>1.8620348941997652E-2</v>
      </c>
      <c r="AF530" s="46">
        <v>1.8429440107972768E-2</v>
      </c>
      <c r="AG530" s="46">
        <v>1.8359439240575506E-2</v>
      </c>
      <c r="AH530" s="46">
        <v>1.8317449922558637E-2</v>
      </c>
      <c r="AI530" s="46">
        <v>1.8020702454801852E-2</v>
      </c>
      <c r="AJ530" s="46">
        <v>1.804813653395022E-2</v>
      </c>
      <c r="AK530" s="46">
        <v>0.33353110130699692</v>
      </c>
      <c r="AL530" s="45">
        <v>0.33353110130699692</v>
      </c>
      <c r="AM530" s="45">
        <v>1.1447151959968987E-2</v>
      </c>
      <c r="AN530" s="45">
        <v>2.3975547002304191E-2</v>
      </c>
      <c r="AO530" s="45">
        <v>3.7415100162480092E-2</v>
      </c>
      <c r="AP530" s="45">
        <v>5.1613960001173118E-2</v>
      </c>
      <c r="AQ530" s="45">
        <v>6.6438904767700716E-2</v>
      </c>
      <c r="AR530" s="45">
        <v>8.177464261724629E-2</v>
      </c>
      <c r="AS530" s="45">
        <v>9.7522487778322176E-2</v>
      </c>
      <c r="AT530" s="45">
        <v>0.11357416789530202</v>
      </c>
      <c r="AU530" s="45">
        <v>0.12984577086993712</v>
      </c>
      <c r="AV530" s="45">
        <v>0.14971843426804482</v>
      </c>
      <c r="AW530" s="45">
        <v>0.16863132254385516</v>
      </c>
      <c r="AX530" s="45">
        <v>0.18809160000135533</v>
      </c>
      <c r="AY530" s="45">
        <v>0.20697031882120845</v>
      </c>
      <c r="AZ530" s="45">
        <v>0.22554749733200868</v>
      </c>
      <c r="BA530" s="45">
        <v>0.24416784627400634</v>
      </c>
      <c r="BB530" s="45">
        <v>0.2625972863819791</v>
      </c>
      <c r="BC530" s="45">
        <v>0.28095672562255458</v>
      </c>
      <c r="BD530" s="45">
        <v>0.29927417554511321</v>
      </c>
      <c r="BE530" s="45">
        <v>0.31729487799991507</v>
      </c>
      <c r="BF530" s="45">
        <v>0.33353110130699692</v>
      </c>
    </row>
    <row r="531" spans="1:58" ht="13.5" thickBot="1" x14ac:dyDescent="0.25">
      <c r="A531" s="6" t="s">
        <v>1359</v>
      </c>
      <c r="B531" s="6" t="s">
        <v>1357</v>
      </c>
      <c r="C531" s="6" t="s">
        <v>444</v>
      </c>
      <c r="D531" s="6" t="s">
        <v>1359</v>
      </c>
      <c r="E531" s="6">
        <v>130.3003097949086</v>
      </c>
      <c r="F531" s="6" t="s">
        <v>7</v>
      </c>
      <c r="G531" s="21" t="s">
        <v>1178</v>
      </c>
      <c r="H531" s="21" t="s">
        <v>1174</v>
      </c>
      <c r="I531" s="21" t="s">
        <v>1160</v>
      </c>
      <c r="J531" s="21" t="s">
        <v>240</v>
      </c>
      <c r="K531" s="21" t="s">
        <v>261</v>
      </c>
      <c r="L531" s="21" t="s">
        <v>489</v>
      </c>
      <c r="M531" s="3">
        <v>76.127031518246866</v>
      </c>
      <c r="N531" s="3">
        <v>130.3003097949086</v>
      </c>
      <c r="O531" s="21" t="s">
        <v>1477</v>
      </c>
      <c r="P531" s="21" t="s">
        <v>1463</v>
      </c>
      <c r="Q531" s="46">
        <v>6.7054851609214088E-3</v>
      </c>
      <c r="R531" s="46">
        <v>7.3388531348515104E-3</v>
      </c>
      <c r="S531" s="46">
        <v>7.8725891470753234E-3</v>
      </c>
      <c r="T531" s="46">
        <v>8.317373988159845E-3</v>
      </c>
      <c r="U531" s="46">
        <v>8.6841205123391763E-3</v>
      </c>
      <c r="V531" s="46">
        <v>8.9833316567754628E-3</v>
      </c>
      <c r="W531" s="46">
        <v>9.2247348871892197E-3</v>
      </c>
      <c r="X531" s="46">
        <v>9.4027145973658577E-3</v>
      </c>
      <c r="Y531" s="46">
        <v>9.5315404803201376E-3</v>
      </c>
      <c r="Z531" s="46">
        <v>1.3378084236211552E-2</v>
      </c>
      <c r="AA531" s="46">
        <v>1.2279374150858134E-2</v>
      </c>
      <c r="AB531" s="46">
        <v>1.2842910453656323E-2</v>
      </c>
      <c r="AC531" s="46">
        <v>1.2191274493602394E-2</v>
      </c>
      <c r="AD531" s="46">
        <v>1.1856586426351366E-2</v>
      </c>
      <c r="AE531" s="46">
        <v>1.1906678753792643E-2</v>
      </c>
      <c r="AF531" s="46">
        <v>1.1708682457323228E-2</v>
      </c>
      <c r="AG531" s="46">
        <v>1.1666877657692346E-2</v>
      </c>
      <c r="AH531" s="46">
        <v>1.1655601335666984E-2</v>
      </c>
      <c r="AI531" s="46">
        <v>1.1366676020951472E-2</v>
      </c>
      <c r="AJ531" s="46">
        <v>1.1431061012653385E-2</v>
      </c>
      <c r="AK531" s="46">
        <v>0.20102459487047805</v>
      </c>
      <c r="AL531" s="45">
        <v>0.20102459487047805</v>
      </c>
      <c r="AM531" s="45">
        <v>6.7054851609214088E-3</v>
      </c>
      <c r="AN531" s="45">
        <v>1.404433829577292E-2</v>
      </c>
      <c r="AO531" s="45">
        <v>2.1916927442848243E-2</v>
      </c>
      <c r="AP531" s="45">
        <v>3.0234301431008088E-2</v>
      </c>
      <c r="AQ531" s="45">
        <v>3.8918421943347263E-2</v>
      </c>
      <c r="AR531" s="45">
        <v>4.7901753600122728E-2</v>
      </c>
      <c r="AS531" s="45">
        <v>5.7126488487311944E-2</v>
      </c>
      <c r="AT531" s="45">
        <v>6.6529203084677802E-2</v>
      </c>
      <c r="AU531" s="45">
        <v>7.6060743564997937E-2</v>
      </c>
      <c r="AV531" s="45">
        <v>8.9438827801209486E-2</v>
      </c>
      <c r="AW531" s="45">
        <v>0.10171820195206763</v>
      </c>
      <c r="AX531" s="45">
        <v>0.11456111240572395</v>
      </c>
      <c r="AY531" s="45">
        <v>0.12675238689932633</v>
      </c>
      <c r="AZ531" s="45">
        <v>0.1386089733256777</v>
      </c>
      <c r="BA531" s="45">
        <v>0.15051565207947035</v>
      </c>
      <c r="BB531" s="45">
        <v>0.16222433453679358</v>
      </c>
      <c r="BC531" s="45">
        <v>0.17389121219448592</v>
      </c>
      <c r="BD531" s="45">
        <v>0.1855468135301529</v>
      </c>
      <c r="BE531" s="45">
        <v>0.19691348955110438</v>
      </c>
      <c r="BF531" s="45">
        <v>0.20102459487047805</v>
      </c>
    </row>
    <row r="532" spans="1:58" ht="13.5" thickBot="1" x14ac:dyDescent="0.25">
      <c r="A532" s="6" t="s">
        <v>1357</v>
      </c>
      <c r="B532" s="6" t="s">
        <v>1138</v>
      </c>
      <c r="C532" s="6" t="s">
        <v>444</v>
      </c>
      <c r="D532" s="6" t="s">
        <v>1357</v>
      </c>
      <c r="E532" s="6">
        <v>79.902323050885485</v>
      </c>
      <c r="F532" s="6" t="s">
        <v>7</v>
      </c>
      <c r="G532" s="21" t="s">
        <v>1178</v>
      </c>
      <c r="H532" s="21" t="s">
        <v>1174</v>
      </c>
      <c r="I532" s="21" t="s">
        <v>1160</v>
      </c>
      <c r="J532" s="21" t="s">
        <v>240</v>
      </c>
      <c r="K532" s="21" t="s">
        <v>263</v>
      </c>
      <c r="L532" s="21" t="s">
        <v>490</v>
      </c>
      <c r="M532" s="3">
        <v>39.396712160815873</v>
      </c>
      <c r="N532" s="3">
        <v>79.902323050885485</v>
      </c>
      <c r="O532" s="21" t="s">
        <v>1478</v>
      </c>
      <c r="P532" s="21" t="s">
        <v>1464</v>
      </c>
      <c r="Q532" s="46">
        <v>1.431942623202776E-2</v>
      </c>
      <c r="R532" s="46">
        <v>1.567826516497681E-2</v>
      </c>
      <c r="S532" s="46">
        <v>1.6825260375985591E-2</v>
      </c>
      <c r="T532" s="46">
        <v>1.7782992052893104E-2</v>
      </c>
      <c r="U532" s="46">
        <v>1.8574573229834523E-2</v>
      </c>
      <c r="V532" s="46">
        <v>1.9222277128662948E-2</v>
      </c>
      <c r="W532" s="46">
        <v>1.9746752918007121E-2</v>
      </c>
      <c r="X532" s="46">
        <v>2.0135826034513259E-2</v>
      </c>
      <c r="Y532" s="46">
        <v>2.0419903762298592E-2</v>
      </c>
      <c r="Z532" s="46">
        <v>2.2827794935732094E-2</v>
      </c>
      <c r="AA532" s="46">
        <v>2.2286313361803048E-2</v>
      </c>
      <c r="AB532" s="46">
        <v>2.2685339080988392E-2</v>
      </c>
      <c r="AC532" s="46">
        <v>2.2343388642083583E-2</v>
      </c>
      <c r="AD532" s="46">
        <v>2.216624409152711E-2</v>
      </c>
      <c r="AE532" s="46">
        <v>2.21985442501926E-2</v>
      </c>
      <c r="AF532" s="46">
        <v>2.2072434314752431E-2</v>
      </c>
      <c r="AG532" s="46">
        <v>2.1993752532851279E-2</v>
      </c>
      <c r="AH532" s="46">
        <v>2.1932995506449591E-2</v>
      </c>
      <c r="AI532" s="46">
        <v>2.1709217238931468E-2</v>
      </c>
      <c r="AJ532" s="46">
        <v>2.1692884653435607E-2</v>
      </c>
      <c r="AK532" s="46">
        <v>0.41386861643045286</v>
      </c>
      <c r="AL532" s="45">
        <v>0.40661418550794698</v>
      </c>
      <c r="AM532" s="45">
        <v>1.431942623202776E-2</v>
      </c>
      <c r="AN532" s="45">
        <v>2.9997691397004568E-2</v>
      </c>
      <c r="AO532" s="45">
        <v>4.682295177299016E-2</v>
      </c>
      <c r="AP532" s="45">
        <v>6.4605943825883264E-2</v>
      </c>
      <c r="AQ532" s="45">
        <v>8.3180517055717787E-2</v>
      </c>
      <c r="AR532" s="45">
        <v>0.10240279418438074</v>
      </c>
      <c r="AS532" s="45">
        <v>0.12214954710238786</v>
      </c>
      <c r="AT532" s="45">
        <v>0.14228537313690112</v>
      </c>
      <c r="AU532" s="45">
        <v>0.16270527689919972</v>
      </c>
      <c r="AV532" s="45">
        <v>0.18553307183493181</v>
      </c>
      <c r="AW532" s="45">
        <v>0.20781938519673487</v>
      </c>
      <c r="AX532" s="45">
        <v>0.23050472427772326</v>
      </c>
      <c r="AY532" s="45">
        <v>0.25284811291980686</v>
      </c>
      <c r="AZ532" s="45">
        <v>0.27501435701133398</v>
      </c>
      <c r="BA532" s="45">
        <v>0.29721290126152655</v>
      </c>
      <c r="BB532" s="45">
        <v>0.31928533557627897</v>
      </c>
      <c r="BC532" s="45">
        <v>0.34127908810913027</v>
      </c>
      <c r="BD532" s="45">
        <v>0.36321208361557988</v>
      </c>
      <c r="BE532" s="45">
        <v>0.38492130085451137</v>
      </c>
      <c r="BF532" s="45">
        <v>0.40661418550794698</v>
      </c>
    </row>
    <row r="533" spans="1:58" ht="13.5" thickBot="1" x14ac:dyDescent="0.25">
      <c r="A533" s="6" t="s">
        <v>1350</v>
      </c>
      <c r="B533" s="6" t="s">
        <v>1350</v>
      </c>
      <c r="C533" s="6" t="s">
        <v>444</v>
      </c>
      <c r="D533" s="6" t="s">
        <v>1350</v>
      </c>
      <c r="E533" s="6">
        <v>0</v>
      </c>
      <c r="F533" s="6" t="s">
        <v>7</v>
      </c>
      <c r="G533" s="21" t="s">
        <v>1178</v>
      </c>
      <c r="H533" s="21" t="s">
        <v>1174</v>
      </c>
      <c r="I533" s="21" t="s">
        <v>1160</v>
      </c>
      <c r="J533" s="21" t="s">
        <v>240</v>
      </c>
      <c r="K533" s="21" t="s">
        <v>265</v>
      </c>
      <c r="L533" s="21" t="s">
        <v>491</v>
      </c>
      <c r="M533" s="3">
        <v>0</v>
      </c>
      <c r="N533" s="3">
        <v>0</v>
      </c>
      <c r="O533" s="21" t="s">
        <v>1479</v>
      </c>
      <c r="P533" s="21" t="s">
        <v>1465</v>
      </c>
      <c r="Q533" s="46">
        <v>0</v>
      </c>
      <c r="R533" s="46">
        <v>0</v>
      </c>
      <c r="S533" s="46">
        <v>0</v>
      </c>
      <c r="T533" s="46">
        <v>0</v>
      </c>
      <c r="U533" s="46">
        <v>0</v>
      </c>
      <c r="V533" s="46">
        <v>0</v>
      </c>
      <c r="W533" s="46">
        <v>0</v>
      </c>
      <c r="X533" s="46">
        <v>0</v>
      </c>
      <c r="Y533" s="46">
        <v>0</v>
      </c>
      <c r="Z533" s="46">
        <v>0</v>
      </c>
      <c r="AA533" s="46">
        <v>0</v>
      </c>
      <c r="AB533" s="46">
        <v>0</v>
      </c>
      <c r="AC533" s="46">
        <v>0</v>
      </c>
      <c r="AD533" s="46">
        <v>0</v>
      </c>
      <c r="AE533" s="46">
        <v>0</v>
      </c>
      <c r="AF533" s="46">
        <v>0</v>
      </c>
      <c r="AG533" s="46">
        <v>0</v>
      </c>
      <c r="AH533" s="46">
        <v>0</v>
      </c>
      <c r="AI533" s="46">
        <v>0</v>
      </c>
      <c r="AJ533" s="46">
        <v>0</v>
      </c>
      <c r="AK533" s="46">
        <v>0</v>
      </c>
      <c r="AL533" s="45">
        <v>0</v>
      </c>
      <c r="AM533" s="45">
        <v>0</v>
      </c>
      <c r="AN533" s="45">
        <v>0</v>
      </c>
      <c r="AO533" s="45">
        <v>0</v>
      </c>
      <c r="AP533" s="45">
        <v>0</v>
      </c>
      <c r="AQ533" s="45">
        <v>0</v>
      </c>
      <c r="AR533" s="45">
        <v>0</v>
      </c>
      <c r="AS533" s="45">
        <v>0</v>
      </c>
      <c r="AT533" s="45">
        <v>0</v>
      </c>
      <c r="AU533" s="45">
        <v>0</v>
      </c>
      <c r="AV533" s="45">
        <v>0</v>
      </c>
      <c r="AW533" s="45">
        <v>0</v>
      </c>
      <c r="AX533" s="45">
        <v>0</v>
      </c>
      <c r="AY533" s="45">
        <v>0</v>
      </c>
      <c r="AZ533" s="45">
        <v>0</v>
      </c>
      <c r="BA533" s="45">
        <v>0</v>
      </c>
      <c r="BB533" s="45">
        <v>0</v>
      </c>
      <c r="BC533" s="45">
        <v>0</v>
      </c>
      <c r="BD533" s="45">
        <v>0</v>
      </c>
      <c r="BE533" s="45">
        <v>0</v>
      </c>
      <c r="BF533" s="45">
        <v>0</v>
      </c>
    </row>
    <row r="534" spans="1:58" ht="13.5" thickBot="1" x14ac:dyDescent="0.25">
      <c r="A534" s="6" t="s">
        <v>1350</v>
      </c>
      <c r="B534" s="6" t="s">
        <v>1350</v>
      </c>
      <c r="C534" s="6" t="s">
        <v>444</v>
      </c>
      <c r="D534" s="6" t="s">
        <v>1350</v>
      </c>
      <c r="E534" s="6">
        <v>0</v>
      </c>
      <c r="F534" s="6" t="s">
        <v>7</v>
      </c>
      <c r="G534" s="21" t="s">
        <v>1178</v>
      </c>
      <c r="H534" s="21" t="s">
        <v>1174</v>
      </c>
      <c r="I534" s="21" t="s">
        <v>1160</v>
      </c>
      <c r="J534" s="21" t="s">
        <v>240</v>
      </c>
      <c r="K534" s="21" t="s">
        <v>267</v>
      </c>
      <c r="L534" s="21" t="s">
        <v>492</v>
      </c>
      <c r="M534" s="3">
        <v>0</v>
      </c>
      <c r="N534" s="3">
        <v>0</v>
      </c>
      <c r="O534" s="21" t="s">
        <v>1479</v>
      </c>
      <c r="P534" s="21" t="s">
        <v>1465</v>
      </c>
      <c r="Q534" s="46">
        <v>0</v>
      </c>
      <c r="R534" s="46">
        <v>0</v>
      </c>
      <c r="S534" s="46">
        <v>0</v>
      </c>
      <c r="T534" s="46">
        <v>0</v>
      </c>
      <c r="U534" s="46">
        <v>0</v>
      </c>
      <c r="V534" s="46">
        <v>0</v>
      </c>
      <c r="W534" s="46">
        <v>0</v>
      </c>
      <c r="X534" s="46">
        <v>0</v>
      </c>
      <c r="Y534" s="46">
        <v>0</v>
      </c>
      <c r="Z534" s="46">
        <v>0</v>
      </c>
      <c r="AA534" s="46">
        <v>0</v>
      </c>
      <c r="AB534" s="46">
        <v>0</v>
      </c>
      <c r="AC534" s="46">
        <v>0</v>
      </c>
      <c r="AD534" s="46">
        <v>0</v>
      </c>
      <c r="AE534" s="46">
        <v>0</v>
      </c>
      <c r="AF534" s="46">
        <v>0</v>
      </c>
      <c r="AG534" s="46">
        <v>0</v>
      </c>
      <c r="AH534" s="46">
        <v>0</v>
      </c>
      <c r="AI534" s="46">
        <v>0</v>
      </c>
      <c r="AJ534" s="46">
        <v>0</v>
      </c>
      <c r="AK534" s="46">
        <v>0</v>
      </c>
      <c r="AL534" s="45">
        <v>0</v>
      </c>
      <c r="AM534" s="45">
        <v>0</v>
      </c>
      <c r="AN534" s="45">
        <v>0</v>
      </c>
      <c r="AO534" s="45">
        <v>0</v>
      </c>
      <c r="AP534" s="45">
        <v>0</v>
      </c>
      <c r="AQ534" s="45">
        <v>0</v>
      </c>
      <c r="AR534" s="45">
        <v>0</v>
      </c>
      <c r="AS534" s="45">
        <v>0</v>
      </c>
      <c r="AT534" s="45">
        <v>0</v>
      </c>
      <c r="AU534" s="45">
        <v>0</v>
      </c>
      <c r="AV534" s="45">
        <v>0</v>
      </c>
      <c r="AW534" s="45">
        <v>0</v>
      </c>
      <c r="AX534" s="45">
        <v>0</v>
      </c>
      <c r="AY534" s="45">
        <v>0</v>
      </c>
      <c r="AZ534" s="45">
        <v>0</v>
      </c>
      <c r="BA534" s="45">
        <v>0</v>
      </c>
      <c r="BB534" s="45">
        <v>0</v>
      </c>
      <c r="BC534" s="45">
        <v>0</v>
      </c>
      <c r="BD534" s="45">
        <v>0</v>
      </c>
      <c r="BE534" s="45">
        <v>0</v>
      </c>
      <c r="BF534" s="45">
        <v>0</v>
      </c>
    </row>
    <row r="535" spans="1:58" ht="13.5" thickBot="1" x14ac:dyDescent="0.25">
      <c r="A535" s="6" t="s">
        <v>1350</v>
      </c>
      <c r="B535" s="6" t="s">
        <v>1350</v>
      </c>
      <c r="C535" s="6" t="s">
        <v>444</v>
      </c>
      <c r="D535" s="6" t="s">
        <v>1350</v>
      </c>
      <c r="E535" s="6">
        <v>0</v>
      </c>
      <c r="F535" s="6" t="s">
        <v>7</v>
      </c>
      <c r="G535" s="21" t="s">
        <v>1178</v>
      </c>
      <c r="H535" s="21" t="s">
        <v>1174</v>
      </c>
      <c r="I535" s="21" t="s">
        <v>1160</v>
      </c>
      <c r="J535" s="21" t="s">
        <v>240</v>
      </c>
      <c r="K535" s="21" t="s">
        <v>269</v>
      </c>
      <c r="L535" s="21" t="s">
        <v>493</v>
      </c>
      <c r="M535" s="3">
        <v>0</v>
      </c>
      <c r="N535" s="3">
        <v>0</v>
      </c>
      <c r="O535" s="21" t="s">
        <v>1480</v>
      </c>
      <c r="P535" s="21" t="s">
        <v>1466</v>
      </c>
      <c r="Q535" s="46">
        <v>0</v>
      </c>
      <c r="R535" s="46">
        <v>0</v>
      </c>
      <c r="S535" s="46">
        <v>0</v>
      </c>
      <c r="T535" s="46">
        <v>0</v>
      </c>
      <c r="U535" s="46">
        <v>0</v>
      </c>
      <c r="V535" s="46">
        <v>0</v>
      </c>
      <c r="W535" s="46">
        <v>0</v>
      </c>
      <c r="X535" s="46">
        <v>0</v>
      </c>
      <c r="Y535" s="46">
        <v>0</v>
      </c>
      <c r="Z535" s="46">
        <v>0</v>
      </c>
      <c r="AA535" s="46">
        <v>0</v>
      </c>
      <c r="AB535" s="46">
        <v>0</v>
      </c>
      <c r="AC535" s="46">
        <v>0</v>
      </c>
      <c r="AD535" s="46">
        <v>0</v>
      </c>
      <c r="AE535" s="46">
        <v>0</v>
      </c>
      <c r="AF535" s="46">
        <v>0</v>
      </c>
      <c r="AG535" s="46">
        <v>0</v>
      </c>
      <c r="AH535" s="46">
        <v>0</v>
      </c>
      <c r="AI535" s="46">
        <v>0</v>
      </c>
      <c r="AJ535" s="46">
        <v>0</v>
      </c>
      <c r="AK535" s="46">
        <v>0</v>
      </c>
      <c r="AL535" s="45">
        <v>0</v>
      </c>
      <c r="AM535" s="45">
        <v>0</v>
      </c>
      <c r="AN535" s="45">
        <v>0</v>
      </c>
      <c r="AO535" s="45">
        <v>0</v>
      </c>
      <c r="AP535" s="45">
        <v>0</v>
      </c>
      <c r="AQ535" s="45">
        <v>0</v>
      </c>
      <c r="AR535" s="45">
        <v>0</v>
      </c>
      <c r="AS535" s="45">
        <v>0</v>
      </c>
      <c r="AT535" s="45">
        <v>0</v>
      </c>
      <c r="AU535" s="45">
        <v>0</v>
      </c>
      <c r="AV535" s="45">
        <v>0</v>
      </c>
      <c r="AW535" s="45">
        <v>0</v>
      </c>
      <c r="AX535" s="45">
        <v>0</v>
      </c>
      <c r="AY535" s="45">
        <v>0</v>
      </c>
      <c r="AZ535" s="45">
        <v>0</v>
      </c>
      <c r="BA535" s="45">
        <v>0</v>
      </c>
      <c r="BB535" s="45">
        <v>0</v>
      </c>
      <c r="BC535" s="45">
        <v>0</v>
      </c>
      <c r="BD535" s="45">
        <v>0</v>
      </c>
      <c r="BE535" s="45">
        <v>0</v>
      </c>
      <c r="BF535" s="45">
        <v>0</v>
      </c>
    </row>
    <row r="536" spans="1:58" ht="13.5" thickBot="1" x14ac:dyDescent="0.25">
      <c r="A536" s="6" t="s">
        <v>1350</v>
      </c>
      <c r="B536" s="6" t="s">
        <v>1350</v>
      </c>
      <c r="C536" s="6" t="s">
        <v>444</v>
      </c>
      <c r="D536" s="6" t="s">
        <v>1350</v>
      </c>
      <c r="E536" s="6">
        <v>0</v>
      </c>
      <c r="F536" s="6" t="s">
        <v>7</v>
      </c>
      <c r="G536" s="21" t="s">
        <v>1178</v>
      </c>
      <c r="H536" s="21" t="s">
        <v>1174</v>
      </c>
      <c r="I536" s="21" t="s">
        <v>1160</v>
      </c>
      <c r="J536" s="21" t="s">
        <v>240</v>
      </c>
      <c r="K536" s="21" t="s">
        <v>271</v>
      </c>
      <c r="L536" s="21" t="s">
        <v>494</v>
      </c>
      <c r="M536" s="3">
        <v>0</v>
      </c>
      <c r="N536" s="3">
        <v>0</v>
      </c>
      <c r="O536" s="21" t="s">
        <v>1481</v>
      </c>
      <c r="P536" s="21" t="s">
        <v>1467</v>
      </c>
      <c r="Q536" s="46">
        <v>0</v>
      </c>
      <c r="R536" s="46">
        <v>0</v>
      </c>
      <c r="S536" s="46">
        <v>0</v>
      </c>
      <c r="T536" s="46">
        <v>0</v>
      </c>
      <c r="U536" s="46">
        <v>0</v>
      </c>
      <c r="V536" s="46">
        <v>0</v>
      </c>
      <c r="W536" s="46">
        <v>0</v>
      </c>
      <c r="X536" s="46">
        <v>0</v>
      </c>
      <c r="Y536" s="46">
        <v>0</v>
      </c>
      <c r="Z536" s="46">
        <v>0</v>
      </c>
      <c r="AA536" s="46">
        <v>0</v>
      </c>
      <c r="AB536" s="46">
        <v>0</v>
      </c>
      <c r="AC536" s="46">
        <v>0</v>
      </c>
      <c r="AD536" s="46">
        <v>0</v>
      </c>
      <c r="AE536" s="46">
        <v>0</v>
      </c>
      <c r="AF536" s="46">
        <v>0</v>
      </c>
      <c r="AG536" s="46">
        <v>0</v>
      </c>
      <c r="AH536" s="46">
        <v>0</v>
      </c>
      <c r="AI536" s="46">
        <v>0</v>
      </c>
      <c r="AJ536" s="46">
        <v>0</v>
      </c>
      <c r="AK536" s="46">
        <v>0</v>
      </c>
      <c r="AL536" s="45">
        <v>0</v>
      </c>
      <c r="AM536" s="45">
        <v>0</v>
      </c>
      <c r="AN536" s="45">
        <v>0</v>
      </c>
      <c r="AO536" s="45">
        <v>0</v>
      </c>
      <c r="AP536" s="45">
        <v>0</v>
      </c>
      <c r="AQ536" s="45">
        <v>0</v>
      </c>
      <c r="AR536" s="45">
        <v>0</v>
      </c>
      <c r="AS536" s="45">
        <v>0</v>
      </c>
      <c r="AT536" s="45">
        <v>0</v>
      </c>
      <c r="AU536" s="45">
        <v>0</v>
      </c>
      <c r="AV536" s="45">
        <v>0</v>
      </c>
      <c r="AW536" s="45">
        <v>0</v>
      </c>
      <c r="AX536" s="45">
        <v>0</v>
      </c>
      <c r="AY536" s="45">
        <v>0</v>
      </c>
      <c r="AZ536" s="45">
        <v>0</v>
      </c>
      <c r="BA536" s="45">
        <v>0</v>
      </c>
      <c r="BB536" s="45">
        <v>0</v>
      </c>
      <c r="BC536" s="45">
        <v>0</v>
      </c>
      <c r="BD536" s="45">
        <v>0</v>
      </c>
      <c r="BE536" s="45">
        <v>0</v>
      </c>
      <c r="BF536" s="45">
        <v>0</v>
      </c>
    </row>
    <row r="537" spans="1:58" ht="13.5" thickBot="1" x14ac:dyDescent="0.25">
      <c r="A537" s="6" t="s">
        <v>1350</v>
      </c>
      <c r="B537" s="6" t="s">
        <v>1350</v>
      </c>
      <c r="C537" s="6" t="s">
        <v>444</v>
      </c>
      <c r="D537" s="6" t="s">
        <v>1350</v>
      </c>
      <c r="E537" s="6">
        <v>0</v>
      </c>
      <c r="F537" s="6" t="s">
        <v>7</v>
      </c>
      <c r="G537" s="21" t="s">
        <v>1178</v>
      </c>
      <c r="H537" s="21" t="s">
        <v>1174</v>
      </c>
      <c r="I537" s="21" t="s">
        <v>1160</v>
      </c>
      <c r="J537" s="21" t="s">
        <v>240</v>
      </c>
      <c r="K537" s="21" t="s">
        <v>273</v>
      </c>
      <c r="L537" s="21" t="s">
        <v>495</v>
      </c>
      <c r="M537" s="3">
        <v>0</v>
      </c>
      <c r="N537" s="3">
        <v>0</v>
      </c>
      <c r="O537" s="21" t="s">
        <v>1482</v>
      </c>
      <c r="P537" s="21" t="s">
        <v>1468</v>
      </c>
      <c r="Q537" s="46">
        <v>0</v>
      </c>
      <c r="R537" s="46">
        <v>0</v>
      </c>
      <c r="S537" s="46">
        <v>0</v>
      </c>
      <c r="T537" s="46">
        <v>0</v>
      </c>
      <c r="U537" s="46">
        <v>0</v>
      </c>
      <c r="V537" s="46">
        <v>0</v>
      </c>
      <c r="W537" s="46">
        <v>0</v>
      </c>
      <c r="X537" s="46">
        <v>0</v>
      </c>
      <c r="Y537" s="46">
        <v>0</v>
      </c>
      <c r="Z537" s="46">
        <v>0</v>
      </c>
      <c r="AA537" s="46">
        <v>0</v>
      </c>
      <c r="AB537" s="46">
        <v>0</v>
      </c>
      <c r="AC537" s="46">
        <v>0</v>
      </c>
      <c r="AD537" s="46">
        <v>0</v>
      </c>
      <c r="AE537" s="46">
        <v>0</v>
      </c>
      <c r="AF537" s="46">
        <v>0</v>
      </c>
      <c r="AG537" s="46">
        <v>0</v>
      </c>
      <c r="AH537" s="46">
        <v>0</v>
      </c>
      <c r="AI537" s="46">
        <v>0</v>
      </c>
      <c r="AJ537" s="46">
        <v>0</v>
      </c>
      <c r="AK537" s="46">
        <v>0</v>
      </c>
      <c r="AL537" s="45">
        <v>0</v>
      </c>
      <c r="AM537" s="45">
        <v>0</v>
      </c>
      <c r="AN537" s="45">
        <v>0</v>
      </c>
      <c r="AO537" s="45">
        <v>0</v>
      </c>
      <c r="AP537" s="45">
        <v>0</v>
      </c>
      <c r="AQ537" s="45">
        <v>0</v>
      </c>
      <c r="AR537" s="45">
        <v>0</v>
      </c>
      <c r="AS537" s="45">
        <v>0</v>
      </c>
      <c r="AT537" s="45">
        <v>0</v>
      </c>
      <c r="AU537" s="45">
        <v>0</v>
      </c>
      <c r="AV537" s="45">
        <v>0</v>
      </c>
      <c r="AW537" s="45">
        <v>0</v>
      </c>
      <c r="AX537" s="45">
        <v>0</v>
      </c>
      <c r="AY537" s="45">
        <v>0</v>
      </c>
      <c r="AZ537" s="45">
        <v>0</v>
      </c>
      <c r="BA537" s="45">
        <v>0</v>
      </c>
      <c r="BB537" s="45">
        <v>0</v>
      </c>
      <c r="BC537" s="45">
        <v>0</v>
      </c>
      <c r="BD537" s="45">
        <v>0</v>
      </c>
      <c r="BE537" s="45">
        <v>0</v>
      </c>
      <c r="BF537" s="45">
        <v>0</v>
      </c>
    </row>
    <row r="538" spans="1:58" ht="13.5" thickBot="1" x14ac:dyDescent="0.25">
      <c r="A538" s="6" t="s">
        <v>1350</v>
      </c>
      <c r="B538" s="6" t="s">
        <v>1350</v>
      </c>
      <c r="C538" s="6" t="s">
        <v>444</v>
      </c>
      <c r="D538" s="6" t="s">
        <v>1350</v>
      </c>
      <c r="E538" s="6">
        <v>0</v>
      </c>
      <c r="F538" s="6" t="s">
        <v>7</v>
      </c>
      <c r="G538" s="21" t="s">
        <v>1178</v>
      </c>
      <c r="H538" s="21" t="s">
        <v>1174</v>
      </c>
      <c r="I538" s="21" t="s">
        <v>1160</v>
      </c>
      <c r="J538" s="21" t="s">
        <v>240</v>
      </c>
      <c r="K538" s="21" t="s">
        <v>275</v>
      </c>
      <c r="L538" s="21" t="s">
        <v>496</v>
      </c>
      <c r="M538" s="3">
        <v>0</v>
      </c>
      <c r="N538" s="3">
        <v>0</v>
      </c>
      <c r="O538" s="21" t="s">
        <v>1482</v>
      </c>
      <c r="P538" s="21" t="s">
        <v>1468</v>
      </c>
      <c r="Q538" s="46">
        <v>0</v>
      </c>
      <c r="R538" s="46">
        <v>0</v>
      </c>
      <c r="S538" s="46">
        <v>0</v>
      </c>
      <c r="T538" s="46">
        <v>0</v>
      </c>
      <c r="U538" s="46">
        <v>0</v>
      </c>
      <c r="V538" s="46">
        <v>0</v>
      </c>
      <c r="W538" s="46">
        <v>0</v>
      </c>
      <c r="X538" s="46">
        <v>0</v>
      </c>
      <c r="Y538" s="46">
        <v>0</v>
      </c>
      <c r="Z538" s="46">
        <v>0</v>
      </c>
      <c r="AA538" s="46">
        <v>0</v>
      </c>
      <c r="AB538" s="46">
        <v>0</v>
      </c>
      <c r="AC538" s="46">
        <v>0</v>
      </c>
      <c r="AD538" s="46">
        <v>0</v>
      </c>
      <c r="AE538" s="46">
        <v>0</v>
      </c>
      <c r="AF538" s="46">
        <v>0</v>
      </c>
      <c r="AG538" s="46">
        <v>0</v>
      </c>
      <c r="AH538" s="46">
        <v>0</v>
      </c>
      <c r="AI538" s="46">
        <v>0</v>
      </c>
      <c r="AJ538" s="46">
        <v>0</v>
      </c>
      <c r="AK538" s="46">
        <v>0</v>
      </c>
      <c r="AL538" s="45">
        <v>0</v>
      </c>
      <c r="AM538" s="45">
        <v>0</v>
      </c>
      <c r="AN538" s="45">
        <v>0</v>
      </c>
      <c r="AO538" s="45">
        <v>0</v>
      </c>
      <c r="AP538" s="45">
        <v>0</v>
      </c>
      <c r="AQ538" s="45">
        <v>0</v>
      </c>
      <c r="AR538" s="45">
        <v>0</v>
      </c>
      <c r="AS538" s="45">
        <v>0</v>
      </c>
      <c r="AT538" s="45">
        <v>0</v>
      </c>
      <c r="AU538" s="45">
        <v>0</v>
      </c>
      <c r="AV538" s="45">
        <v>0</v>
      </c>
      <c r="AW538" s="45">
        <v>0</v>
      </c>
      <c r="AX538" s="45">
        <v>0</v>
      </c>
      <c r="AY538" s="45">
        <v>0</v>
      </c>
      <c r="AZ538" s="45">
        <v>0</v>
      </c>
      <c r="BA538" s="45">
        <v>0</v>
      </c>
      <c r="BB538" s="45">
        <v>0</v>
      </c>
      <c r="BC538" s="45">
        <v>0</v>
      </c>
      <c r="BD538" s="45">
        <v>0</v>
      </c>
      <c r="BE538" s="45">
        <v>0</v>
      </c>
      <c r="BF538" s="45">
        <v>0</v>
      </c>
    </row>
    <row r="539" spans="1:58" ht="13.5" thickBot="1" x14ac:dyDescent="0.25">
      <c r="A539" s="6" t="s">
        <v>1350</v>
      </c>
      <c r="B539" s="6" t="s">
        <v>1350</v>
      </c>
      <c r="C539" s="6" t="s">
        <v>444</v>
      </c>
      <c r="D539" s="6" t="s">
        <v>1350</v>
      </c>
      <c r="E539" s="6">
        <v>0</v>
      </c>
      <c r="F539" s="6" t="s">
        <v>7</v>
      </c>
      <c r="G539" s="21" t="s">
        <v>1178</v>
      </c>
      <c r="H539" s="21" t="s">
        <v>1174</v>
      </c>
      <c r="I539" s="21" t="s">
        <v>1160</v>
      </c>
      <c r="J539" s="21" t="s">
        <v>240</v>
      </c>
      <c r="K539" s="21" t="s">
        <v>277</v>
      </c>
      <c r="L539" s="21" t="s">
        <v>497</v>
      </c>
      <c r="M539" s="3">
        <v>0</v>
      </c>
      <c r="N539" s="3">
        <v>0</v>
      </c>
      <c r="O539" s="21" t="s">
        <v>1483</v>
      </c>
      <c r="P539" s="21" t="s">
        <v>1469</v>
      </c>
      <c r="Q539" s="46">
        <v>0</v>
      </c>
      <c r="R539" s="46">
        <v>0</v>
      </c>
      <c r="S539" s="46">
        <v>0</v>
      </c>
      <c r="T539" s="46">
        <v>0</v>
      </c>
      <c r="U539" s="46">
        <v>0</v>
      </c>
      <c r="V539" s="46">
        <v>0</v>
      </c>
      <c r="W539" s="46">
        <v>0</v>
      </c>
      <c r="X539" s="46">
        <v>0</v>
      </c>
      <c r="Y539" s="46">
        <v>0</v>
      </c>
      <c r="Z539" s="46">
        <v>0</v>
      </c>
      <c r="AA539" s="46">
        <v>0</v>
      </c>
      <c r="AB539" s="46">
        <v>0</v>
      </c>
      <c r="AC539" s="46">
        <v>0</v>
      </c>
      <c r="AD539" s="46">
        <v>0</v>
      </c>
      <c r="AE539" s="46">
        <v>0</v>
      </c>
      <c r="AF539" s="46">
        <v>0</v>
      </c>
      <c r="AG539" s="46">
        <v>0</v>
      </c>
      <c r="AH539" s="46">
        <v>0</v>
      </c>
      <c r="AI539" s="46">
        <v>0</v>
      </c>
      <c r="AJ539" s="46">
        <v>0</v>
      </c>
      <c r="AK539" s="46">
        <v>0</v>
      </c>
      <c r="AL539" s="45">
        <v>0</v>
      </c>
      <c r="AM539" s="45">
        <v>0</v>
      </c>
      <c r="AN539" s="45">
        <v>0</v>
      </c>
      <c r="AO539" s="45">
        <v>0</v>
      </c>
      <c r="AP539" s="45">
        <v>0</v>
      </c>
      <c r="AQ539" s="45">
        <v>0</v>
      </c>
      <c r="AR539" s="45">
        <v>0</v>
      </c>
      <c r="AS539" s="45">
        <v>0</v>
      </c>
      <c r="AT539" s="45">
        <v>0</v>
      </c>
      <c r="AU539" s="45">
        <v>0</v>
      </c>
      <c r="AV539" s="45">
        <v>0</v>
      </c>
      <c r="AW539" s="45">
        <v>0</v>
      </c>
      <c r="AX539" s="45">
        <v>0</v>
      </c>
      <c r="AY539" s="45">
        <v>0</v>
      </c>
      <c r="AZ539" s="45">
        <v>0</v>
      </c>
      <c r="BA539" s="45">
        <v>0</v>
      </c>
      <c r="BB539" s="45">
        <v>0</v>
      </c>
      <c r="BC539" s="45">
        <v>0</v>
      </c>
      <c r="BD539" s="45">
        <v>0</v>
      </c>
      <c r="BE539" s="45">
        <v>0</v>
      </c>
      <c r="BF539" s="45">
        <v>0</v>
      </c>
    </row>
    <row r="540" spans="1:58" ht="13.5" thickBot="1" x14ac:dyDescent="0.25">
      <c r="A540" s="6" t="s">
        <v>1140</v>
      </c>
      <c r="B540" s="6" t="s">
        <v>1355</v>
      </c>
      <c r="C540" s="6" t="s">
        <v>444</v>
      </c>
      <c r="D540" s="6" t="s">
        <v>1140</v>
      </c>
      <c r="E540" s="6">
        <v>87.610431820010149</v>
      </c>
      <c r="F540" s="6" t="s">
        <v>7</v>
      </c>
      <c r="G540" s="21" t="s">
        <v>1178</v>
      </c>
      <c r="H540" s="21" t="s">
        <v>1174</v>
      </c>
      <c r="I540" s="21" t="s">
        <v>1160</v>
      </c>
      <c r="J540" s="21" t="s">
        <v>240</v>
      </c>
      <c r="K540" s="21" t="s">
        <v>279</v>
      </c>
      <c r="L540" s="21" t="s">
        <v>498</v>
      </c>
      <c r="M540" s="3">
        <v>54.812544911477005</v>
      </c>
      <c r="N540" s="3">
        <v>87.610431820010149</v>
      </c>
      <c r="O540" s="21" t="s">
        <v>1483</v>
      </c>
      <c r="P540" s="21" t="s">
        <v>1469</v>
      </c>
      <c r="Q540" s="46">
        <v>1.3011566449985232E-2</v>
      </c>
      <c r="R540" s="46">
        <v>1.4170510526894968E-2</v>
      </c>
      <c r="S540" s="46">
        <v>1.512630348739066E-2</v>
      </c>
      <c r="T540" s="46">
        <v>1.5902279208229873E-2</v>
      </c>
      <c r="U540" s="46">
        <v>1.6521782794621173E-2</v>
      </c>
      <c r="V540" s="46">
        <v>1.700694951691575E-2</v>
      </c>
      <c r="W540" s="46">
        <v>1.7378040482981427E-2</v>
      </c>
      <c r="X540" s="46">
        <v>1.7626175383521757E-2</v>
      </c>
      <c r="Y540" s="46">
        <v>1.7779758258297664E-2</v>
      </c>
      <c r="Z540" s="46">
        <v>2.0355903993448898E-2</v>
      </c>
      <c r="AA540" s="46">
        <v>1.9610514902440476E-2</v>
      </c>
      <c r="AB540" s="46">
        <v>1.9941959945013049E-2</v>
      </c>
      <c r="AC540" s="46">
        <v>1.9445244073609765E-2</v>
      </c>
      <c r="AD540" s="46">
        <v>1.9143350541331632E-2</v>
      </c>
      <c r="AE540" s="46">
        <v>1.90852736757668E-2</v>
      </c>
      <c r="AF540" s="46">
        <v>1.8853584210427723E-2</v>
      </c>
      <c r="AG540" s="46">
        <v>1.8693123767453912E-2</v>
      </c>
      <c r="AH540" s="46">
        <v>1.8552945141991115E-2</v>
      </c>
      <c r="AI540" s="46">
        <v>1.8228308376341221E-2</v>
      </c>
      <c r="AJ540" s="46">
        <v>1.8138395898358448E-2</v>
      </c>
      <c r="AK540" s="46">
        <v>0.33878464694572069</v>
      </c>
      <c r="AL540" s="45">
        <v>0.33878464694572069</v>
      </c>
      <c r="AM540" s="45">
        <v>1.3011566449985232E-2</v>
      </c>
      <c r="AN540" s="45">
        <v>2.7182076976880201E-2</v>
      </c>
      <c r="AO540" s="45">
        <v>4.2308380464270864E-2</v>
      </c>
      <c r="AP540" s="45">
        <v>5.8210659672500734E-2</v>
      </c>
      <c r="AQ540" s="45">
        <v>7.4732442467121907E-2</v>
      </c>
      <c r="AR540" s="45">
        <v>9.173939198403766E-2</v>
      </c>
      <c r="AS540" s="45">
        <v>0.10911743246701909</v>
      </c>
      <c r="AT540" s="45">
        <v>0.12674360785054084</v>
      </c>
      <c r="AU540" s="45">
        <v>0.14452336610883851</v>
      </c>
      <c r="AV540" s="45">
        <v>0.1648792701022874</v>
      </c>
      <c r="AW540" s="45">
        <v>0.18448978500472787</v>
      </c>
      <c r="AX540" s="45">
        <v>0.20443174494974092</v>
      </c>
      <c r="AY540" s="45">
        <v>0.22387698902335068</v>
      </c>
      <c r="AZ540" s="45">
        <v>0.2430203395646823</v>
      </c>
      <c r="BA540" s="45">
        <v>0.26210561324044912</v>
      </c>
      <c r="BB540" s="45">
        <v>0.28095919745087683</v>
      </c>
      <c r="BC540" s="45">
        <v>0.29965232121833074</v>
      </c>
      <c r="BD540" s="45">
        <v>0.31820526636032187</v>
      </c>
      <c r="BE540" s="45">
        <v>0.33643357473666308</v>
      </c>
      <c r="BF540" s="45">
        <v>0.33878464694572069</v>
      </c>
    </row>
    <row r="541" spans="1:58" ht="13.5" thickBot="1" x14ac:dyDescent="0.25">
      <c r="A541" s="6" t="s">
        <v>1145</v>
      </c>
      <c r="B541" s="6" t="s">
        <v>1357</v>
      </c>
      <c r="C541" s="6" t="s">
        <v>444</v>
      </c>
      <c r="D541" s="6" t="s">
        <v>1145</v>
      </c>
      <c r="E541" s="6">
        <v>119.278471683769</v>
      </c>
      <c r="F541" s="6" t="s">
        <v>7</v>
      </c>
      <c r="G541" s="21" t="s">
        <v>1178</v>
      </c>
      <c r="H541" s="21" t="s">
        <v>1174</v>
      </c>
      <c r="I541" s="21" t="s">
        <v>1160</v>
      </c>
      <c r="J541" s="21" t="s">
        <v>240</v>
      </c>
      <c r="K541" s="21" t="s">
        <v>245</v>
      </c>
      <c r="L541" s="21" t="s">
        <v>499</v>
      </c>
      <c r="M541" s="3">
        <v>73.734816382254635</v>
      </c>
      <c r="N541" s="3">
        <v>119.278471683769</v>
      </c>
      <c r="O541" s="21" t="s">
        <v>1473</v>
      </c>
      <c r="P541" s="21" t="s">
        <v>1459</v>
      </c>
      <c r="Q541" s="46">
        <v>1.429888389224439E-2</v>
      </c>
      <c r="R541" s="46">
        <v>1.5666773204655836E-2</v>
      </c>
      <c r="S541" s="46">
        <v>1.6824740439972872E-2</v>
      </c>
      <c r="T541" s="46">
        <v>1.7794936458285504E-2</v>
      </c>
      <c r="U541" s="46">
        <v>1.8600108574909999E-2</v>
      </c>
      <c r="V541" s="46">
        <v>1.9262227034266159E-2</v>
      </c>
      <c r="W541" s="46">
        <v>1.9801695744091935E-2</v>
      </c>
      <c r="X541" s="46">
        <v>2.0206038194110001E-2</v>
      </c>
      <c r="Y541" s="46">
        <v>2.050550352385019E-2</v>
      </c>
      <c r="Z541" s="46">
        <v>2.3431535833879424E-2</v>
      </c>
      <c r="AA541" s="46">
        <v>2.2750129507990303E-2</v>
      </c>
      <c r="AB541" s="46">
        <v>2.3234690991478311E-2</v>
      </c>
      <c r="AC541" s="46">
        <v>2.2817856347155972E-2</v>
      </c>
      <c r="AD541" s="46">
        <v>2.2609942662855591E-2</v>
      </c>
      <c r="AE541" s="46">
        <v>2.2664246632051223E-2</v>
      </c>
      <c r="AF541" s="46">
        <v>2.252787582712238E-2</v>
      </c>
      <c r="AG541" s="46">
        <v>2.2463125169071473E-2</v>
      </c>
      <c r="AH541" s="46">
        <v>2.2420385722555562E-2</v>
      </c>
      <c r="AI541" s="46">
        <v>2.2177459722699026E-2</v>
      </c>
      <c r="AJ541" s="46">
        <v>2.2189272527461026E-2</v>
      </c>
      <c r="AK541" s="46">
        <v>0.42204200653719182</v>
      </c>
      <c r="AL541" s="45">
        <v>0.41224742801070718</v>
      </c>
      <c r="AM541" s="45">
        <v>1.429888389224439E-2</v>
      </c>
      <c r="AN541" s="45">
        <v>2.9965657096900224E-2</v>
      </c>
      <c r="AO541" s="45">
        <v>4.6790397536873099E-2</v>
      </c>
      <c r="AP541" s="45">
        <v>6.4585333995158603E-2</v>
      </c>
      <c r="AQ541" s="45">
        <v>8.3185442570068602E-2</v>
      </c>
      <c r="AR541" s="45">
        <v>0.10244766960433477</v>
      </c>
      <c r="AS541" s="45">
        <v>0.1222493653484267</v>
      </c>
      <c r="AT541" s="45">
        <v>0.14245540354253672</v>
      </c>
      <c r="AU541" s="45">
        <v>0.16296090706638691</v>
      </c>
      <c r="AV541" s="45">
        <v>0.18639244290026633</v>
      </c>
      <c r="AW541" s="45">
        <v>0.20914257240825662</v>
      </c>
      <c r="AX541" s="45">
        <v>0.23237726339973494</v>
      </c>
      <c r="AY541" s="45">
        <v>0.25519511974689091</v>
      </c>
      <c r="AZ541" s="45">
        <v>0.27780506240974651</v>
      </c>
      <c r="BA541" s="45">
        <v>0.30046930904179775</v>
      </c>
      <c r="BB541" s="45">
        <v>0.32299718486892015</v>
      </c>
      <c r="BC541" s="45">
        <v>0.3454603100379916</v>
      </c>
      <c r="BD541" s="45">
        <v>0.36788069576054716</v>
      </c>
      <c r="BE541" s="45">
        <v>0.39005815548324618</v>
      </c>
      <c r="BF541" s="45">
        <v>0.41224742801070718</v>
      </c>
    </row>
    <row r="542" spans="1:58" ht="13.5" thickBot="1" x14ac:dyDescent="0.25">
      <c r="A542" s="6" t="s">
        <v>1359</v>
      </c>
      <c r="B542" s="6" t="s">
        <v>1145</v>
      </c>
      <c r="C542" s="6" t="s">
        <v>444</v>
      </c>
      <c r="D542" s="6" t="s">
        <v>1359</v>
      </c>
      <c r="E542" s="6">
        <v>192.84773626281739</v>
      </c>
      <c r="F542" s="6" t="s">
        <v>7</v>
      </c>
      <c r="G542" s="21" t="s">
        <v>1178</v>
      </c>
      <c r="H542" s="21" t="s">
        <v>1174</v>
      </c>
      <c r="I542" s="21" t="s">
        <v>1160</v>
      </c>
      <c r="J542" s="21" t="s">
        <v>240</v>
      </c>
      <c r="K542" s="21" t="s">
        <v>247</v>
      </c>
      <c r="L542" s="21" t="s">
        <v>500</v>
      </c>
      <c r="M542" s="3">
        <v>117.30307631271654</v>
      </c>
      <c r="N542" s="3">
        <v>192.84773626281739</v>
      </c>
      <c r="O542" s="21" t="s">
        <v>1473</v>
      </c>
      <c r="P542" s="21" t="s">
        <v>1459</v>
      </c>
      <c r="Q542" s="46">
        <v>4.6615128141048873E-3</v>
      </c>
      <c r="R542" s="46">
        <v>5.1074520640586275E-3</v>
      </c>
      <c r="S542" s="46">
        <v>5.4849555913564297E-3</v>
      </c>
      <c r="T542" s="46">
        <v>5.8012446951522072E-3</v>
      </c>
      <c r="U542" s="46">
        <v>6.0637351222016097E-3</v>
      </c>
      <c r="V542" s="46">
        <v>6.2795892899816684E-3</v>
      </c>
      <c r="W542" s="46">
        <v>6.4554589818130335E-3</v>
      </c>
      <c r="X542" s="46">
        <v>6.5872767884509395E-3</v>
      </c>
      <c r="Y542" s="46">
        <v>6.6849040915666234E-3</v>
      </c>
      <c r="Z542" s="46">
        <v>8.4869672159974801E-3</v>
      </c>
      <c r="AA542" s="46">
        <v>8.0028780222379768E-3</v>
      </c>
      <c r="AB542" s="46">
        <v>8.2794391876403004E-3</v>
      </c>
      <c r="AC542" s="46">
        <v>7.9917149328111847E-3</v>
      </c>
      <c r="AD542" s="46">
        <v>7.8467638652829803E-3</v>
      </c>
      <c r="AE542" s="46">
        <v>7.8765779804319674E-3</v>
      </c>
      <c r="AF542" s="46">
        <v>7.7900492102047124E-3</v>
      </c>
      <c r="AG542" s="46">
        <v>7.768549612147093E-3</v>
      </c>
      <c r="AH542" s="46">
        <v>7.7611199327533072E-3</v>
      </c>
      <c r="AI542" s="46">
        <v>7.6257278048311632E-3</v>
      </c>
      <c r="AJ542" s="46">
        <v>7.6531687974668626E-3</v>
      </c>
      <c r="AK542" s="46">
        <v>0.14027138248127047</v>
      </c>
      <c r="AL542" s="45">
        <v>0.14020908600049103</v>
      </c>
      <c r="AM542" s="45">
        <v>4.6615128141048873E-3</v>
      </c>
      <c r="AN542" s="45">
        <v>9.7689648781635156E-3</v>
      </c>
      <c r="AO542" s="45">
        <v>1.5253920469519944E-2</v>
      </c>
      <c r="AP542" s="45">
        <v>2.1055165164672152E-2</v>
      </c>
      <c r="AQ542" s="45">
        <v>2.7118900286873762E-2</v>
      </c>
      <c r="AR542" s="45">
        <v>3.3398489576855428E-2</v>
      </c>
      <c r="AS542" s="45">
        <v>3.9853948558668459E-2</v>
      </c>
      <c r="AT542" s="45">
        <v>4.6441225347119398E-2</v>
      </c>
      <c r="AU542" s="45">
        <v>5.3126129438686019E-2</v>
      </c>
      <c r="AV542" s="45">
        <v>6.1613096654683501E-2</v>
      </c>
      <c r="AW542" s="45">
        <v>6.9615974676921474E-2</v>
      </c>
      <c r="AX542" s="45">
        <v>7.789541386456178E-2</v>
      </c>
      <c r="AY542" s="45">
        <v>8.5887128797372966E-2</v>
      </c>
      <c r="AZ542" s="45">
        <v>9.3733892662655943E-2</v>
      </c>
      <c r="BA542" s="45">
        <v>0.10161047064308791</v>
      </c>
      <c r="BB542" s="45">
        <v>0.10940051985329262</v>
      </c>
      <c r="BC542" s="45">
        <v>0.11716906946543972</v>
      </c>
      <c r="BD542" s="45">
        <v>0.12493018939819302</v>
      </c>
      <c r="BE542" s="45">
        <v>0.13255591720302418</v>
      </c>
      <c r="BF542" s="45">
        <v>0.14020908600049103</v>
      </c>
    </row>
    <row r="543" spans="1:58" ht="13.5" thickBot="1" x14ac:dyDescent="0.25">
      <c r="A543" s="6" t="s">
        <v>1359</v>
      </c>
      <c r="B543" s="6" t="s">
        <v>1145</v>
      </c>
      <c r="C543" s="6" t="s">
        <v>444</v>
      </c>
      <c r="D543" s="6" t="s">
        <v>1359</v>
      </c>
      <c r="E543" s="6">
        <v>206.87163338660696</v>
      </c>
      <c r="F543" s="6" t="s">
        <v>7</v>
      </c>
      <c r="G543" s="21" t="s">
        <v>1178</v>
      </c>
      <c r="H543" s="21" t="s">
        <v>1174</v>
      </c>
      <c r="I543" s="21" t="s">
        <v>1160</v>
      </c>
      <c r="J543" s="21" t="s">
        <v>240</v>
      </c>
      <c r="K543" s="21" t="s">
        <v>249</v>
      </c>
      <c r="L543" s="21" t="s">
        <v>501</v>
      </c>
      <c r="M543" s="3">
        <v>124.66325612781432</v>
      </c>
      <c r="N543" s="3">
        <v>206.87163338660696</v>
      </c>
      <c r="O543" s="21" t="s">
        <v>1474</v>
      </c>
      <c r="P543" s="21" t="s">
        <v>1460</v>
      </c>
      <c r="Q543" s="46">
        <v>4.220343802881197E-3</v>
      </c>
      <c r="R543" s="46">
        <v>4.6240790332787406E-3</v>
      </c>
      <c r="S543" s="46">
        <v>4.9658553482931191E-3</v>
      </c>
      <c r="T543" s="46">
        <v>5.2522106179996317E-3</v>
      </c>
      <c r="U543" s="46">
        <v>5.4898587574108496E-3</v>
      </c>
      <c r="V543" s="46">
        <v>5.6852843275305327E-3</v>
      </c>
      <c r="W543" s="46">
        <v>5.8445095819992686E-3</v>
      </c>
      <c r="X543" s="46">
        <v>5.9638520541834845E-3</v>
      </c>
      <c r="Y543" s="46">
        <v>6.052239837318946E-3</v>
      </c>
      <c r="Z543" s="46">
        <v>7.7438727270967185E-3</v>
      </c>
      <c r="AA543" s="46">
        <v>7.2870310654290687E-3</v>
      </c>
      <c r="AB543" s="46">
        <v>7.545824143760203E-3</v>
      </c>
      <c r="AC543" s="46">
        <v>7.2745682099693582E-3</v>
      </c>
      <c r="AD543" s="46">
        <v>7.1378655382496317E-3</v>
      </c>
      <c r="AE543" s="46">
        <v>7.1657164421445978E-3</v>
      </c>
      <c r="AF543" s="46">
        <v>7.0843947800595369E-3</v>
      </c>
      <c r="AG543" s="46">
        <v>7.0649022382793395E-3</v>
      </c>
      <c r="AH543" s="46">
        <v>7.058636690450028E-3</v>
      </c>
      <c r="AI543" s="46">
        <v>6.9320748869660335E-3</v>
      </c>
      <c r="AJ543" s="46">
        <v>6.9585909194014948E-3</v>
      </c>
      <c r="AK543" s="46">
        <v>0.1271861988019542</v>
      </c>
      <c r="AL543" s="45">
        <v>0.1271861988019542</v>
      </c>
      <c r="AM543" s="45">
        <v>4.220343802881197E-3</v>
      </c>
      <c r="AN543" s="45">
        <v>8.8444228361599375E-3</v>
      </c>
      <c r="AO543" s="45">
        <v>1.3810278184453056E-2</v>
      </c>
      <c r="AP543" s="45">
        <v>1.9062488802452687E-2</v>
      </c>
      <c r="AQ543" s="45">
        <v>2.4552347559863536E-2</v>
      </c>
      <c r="AR543" s="45">
        <v>3.0237631887394069E-2</v>
      </c>
      <c r="AS543" s="45">
        <v>3.6082141469393335E-2</v>
      </c>
      <c r="AT543" s="45">
        <v>4.2045993523576818E-2</v>
      </c>
      <c r="AU543" s="45">
        <v>4.8098233360895762E-2</v>
      </c>
      <c r="AV543" s="45">
        <v>5.5842106087992477E-2</v>
      </c>
      <c r="AW543" s="45">
        <v>6.3129137153421541E-2</v>
      </c>
      <c r="AX543" s="45">
        <v>7.0674961297181746E-2</v>
      </c>
      <c r="AY543" s="45">
        <v>7.7949529507151102E-2</v>
      </c>
      <c r="AZ543" s="45">
        <v>8.5087395045400735E-2</v>
      </c>
      <c r="BA543" s="45">
        <v>9.2253111487545336E-2</v>
      </c>
      <c r="BB543" s="45">
        <v>9.9337506267604875E-2</v>
      </c>
      <c r="BC543" s="45">
        <v>0.10640240850588421</v>
      </c>
      <c r="BD543" s="45">
        <v>0.11346104519633424</v>
      </c>
      <c r="BE543" s="45">
        <v>0.12039312008330028</v>
      </c>
      <c r="BF543" s="45">
        <v>0.1271861988019542</v>
      </c>
    </row>
    <row r="544" spans="1:58" ht="13.5" thickBot="1" x14ac:dyDescent="0.25">
      <c r="A544" s="6" t="s">
        <v>1357</v>
      </c>
      <c r="B544" s="6" t="s">
        <v>1354</v>
      </c>
      <c r="C544" s="6" t="s">
        <v>444</v>
      </c>
      <c r="D544" s="6" t="s">
        <v>1357</v>
      </c>
      <c r="E544" s="6">
        <v>74.242271638626107</v>
      </c>
      <c r="F544" s="6" t="s">
        <v>7</v>
      </c>
      <c r="G544" s="21" t="s">
        <v>1178</v>
      </c>
      <c r="H544" s="21" t="s">
        <v>1174</v>
      </c>
      <c r="I544" s="21" t="s">
        <v>1160</v>
      </c>
      <c r="J544" s="21" t="s">
        <v>240</v>
      </c>
      <c r="K544" s="21" t="s">
        <v>251</v>
      </c>
      <c r="L544" s="21" t="s">
        <v>502</v>
      </c>
      <c r="M544" s="3">
        <v>44.558451995199654</v>
      </c>
      <c r="N544" s="3">
        <v>74.242271638626107</v>
      </c>
      <c r="O544" s="21" t="s">
        <v>1475</v>
      </c>
      <c r="P544" s="21" t="s">
        <v>1461</v>
      </c>
      <c r="Q544" s="46">
        <v>2.1643688634553353E-3</v>
      </c>
      <c r="R544" s="46">
        <v>2.3676154892167652E-3</v>
      </c>
      <c r="S544" s="46">
        <v>2.5385309751713224E-3</v>
      </c>
      <c r="T544" s="46">
        <v>2.6806061753401407E-3</v>
      </c>
      <c r="U544" s="46">
        <v>2.7973997363286915E-3</v>
      </c>
      <c r="V544" s="46">
        <v>2.8923312221426712E-3</v>
      </c>
      <c r="W544" s="46">
        <v>2.9685638172474459E-3</v>
      </c>
      <c r="X544" s="46">
        <v>3.0243193916504054E-3</v>
      </c>
      <c r="Y544" s="46">
        <v>3.0642161749970609E-3</v>
      </c>
      <c r="Z544" s="46">
        <v>4.1212134189495099E-3</v>
      </c>
      <c r="AA544" s="46">
        <v>3.8214132527567262E-3</v>
      </c>
      <c r="AB544" s="46">
        <v>3.9761055667801208E-3</v>
      </c>
      <c r="AC544" s="46">
        <v>3.7969088647587311E-3</v>
      </c>
      <c r="AD544" s="46">
        <v>3.7039370656652801E-3</v>
      </c>
      <c r="AE544" s="46">
        <v>3.71593233434344E-3</v>
      </c>
      <c r="AF544" s="46">
        <v>3.6595564656960759E-3</v>
      </c>
      <c r="AG544" s="46">
        <v>3.6446712931893135E-3</v>
      </c>
      <c r="AH544" s="46">
        <v>3.6381532713634025E-3</v>
      </c>
      <c r="AI544" s="46">
        <v>3.5555380727229835E-3</v>
      </c>
      <c r="AJ544" s="46">
        <v>3.5697570696520717E-3</v>
      </c>
      <c r="AK544" s="46">
        <v>6.1466523801241776E-2</v>
      </c>
      <c r="AL544" s="45">
        <v>6.1466523801241776E-2</v>
      </c>
      <c r="AM544" s="45">
        <v>2.1643688634553353E-3</v>
      </c>
      <c r="AN544" s="45">
        <v>4.5319843526721009E-3</v>
      </c>
      <c r="AO544" s="45">
        <v>7.0705153278434237E-3</v>
      </c>
      <c r="AP544" s="45">
        <v>9.751121503183564E-3</v>
      </c>
      <c r="AQ544" s="45">
        <v>1.2548521239512255E-2</v>
      </c>
      <c r="AR544" s="45">
        <v>1.5440852461654928E-2</v>
      </c>
      <c r="AS544" s="45">
        <v>1.8409416278902375E-2</v>
      </c>
      <c r="AT544" s="45">
        <v>2.1433735670552779E-2</v>
      </c>
      <c r="AU544" s="45">
        <v>2.4497951845549839E-2</v>
      </c>
      <c r="AV544" s="45">
        <v>2.8619165264499348E-2</v>
      </c>
      <c r="AW544" s="45">
        <v>3.2440578517256076E-2</v>
      </c>
      <c r="AX544" s="45">
        <v>3.6416684084036199E-2</v>
      </c>
      <c r="AY544" s="45">
        <v>4.0213592948794931E-2</v>
      </c>
      <c r="AZ544" s="45">
        <v>4.3917530014460214E-2</v>
      </c>
      <c r="BA544" s="45">
        <v>4.7633462348803654E-2</v>
      </c>
      <c r="BB544" s="45">
        <v>5.1293018814499727E-2</v>
      </c>
      <c r="BC544" s="45">
        <v>5.4937690107689043E-2</v>
      </c>
      <c r="BD544" s="45">
        <v>5.8575843379052445E-2</v>
      </c>
      <c r="BE544" s="45">
        <v>6.1466523801241776E-2</v>
      </c>
      <c r="BF544" s="45">
        <v>6.1466523801241776E-2</v>
      </c>
    </row>
    <row r="545" spans="1:58" ht="13.5" thickBot="1" x14ac:dyDescent="0.25">
      <c r="A545" s="6" t="s">
        <v>1145</v>
      </c>
      <c r="B545" s="6" t="s">
        <v>1144</v>
      </c>
      <c r="C545" s="6" t="s">
        <v>444</v>
      </c>
      <c r="D545" s="6" t="s">
        <v>1145</v>
      </c>
      <c r="E545" s="6">
        <v>121.3144497658871</v>
      </c>
      <c r="F545" s="6" t="s">
        <v>7</v>
      </c>
      <c r="G545" s="21" t="s">
        <v>1178</v>
      </c>
      <c r="H545" s="21" t="s">
        <v>1174</v>
      </c>
      <c r="I545" s="21" t="s">
        <v>1160</v>
      </c>
      <c r="J545" s="21" t="s">
        <v>240</v>
      </c>
      <c r="K545" s="21" t="s">
        <v>253</v>
      </c>
      <c r="L545" s="21" t="s">
        <v>503</v>
      </c>
      <c r="M545" s="3">
        <v>67.186688201933876</v>
      </c>
      <c r="N545" s="3">
        <v>121.3144497658871</v>
      </c>
      <c r="O545" s="21" t="s">
        <v>1475</v>
      </c>
      <c r="P545" s="21" t="s">
        <v>1461</v>
      </c>
      <c r="Q545" s="46">
        <v>2.2981638512545358E-3</v>
      </c>
      <c r="R545" s="46">
        <v>2.5139745922521128E-3</v>
      </c>
      <c r="S545" s="46">
        <v>2.6954555764191492E-3</v>
      </c>
      <c r="T545" s="46">
        <v>2.8463134522187803E-3</v>
      </c>
      <c r="U545" s="46">
        <v>2.970326851438851E-3</v>
      </c>
      <c r="V545" s="46">
        <v>3.071126725585661E-3</v>
      </c>
      <c r="W545" s="46">
        <v>3.152071797987703E-3</v>
      </c>
      <c r="X545" s="46">
        <v>3.2112740198281375E-3</v>
      </c>
      <c r="Y545" s="46">
        <v>3.2536371062764618E-3</v>
      </c>
      <c r="Z545" s="46">
        <v>3.9823060304993337E-3</v>
      </c>
      <c r="AA545" s="46">
        <v>3.7855542610516217E-3</v>
      </c>
      <c r="AB545" s="46">
        <v>3.8947656568865839E-3</v>
      </c>
      <c r="AC545" s="46">
        <v>3.774964345364556E-3</v>
      </c>
      <c r="AD545" s="46">
        <v>3.712063336996647E-3</v>
      </c>
      <c r="AE545" s="46">
        <v>3.7191789953177623E-3</v>
      </c>
      <c r="AF545" s="46">
        <v>3.6788452104087161E-3</v>
      </c>
      <c r="AG545" s="46">
        <v>3.6632211449528374E-3</v>
      </c>
      <c r="AH545" s="46">
        <v>3.6532815865713622E-3</v>
      </c>
      <c r="AI545" s="46">
        <v>3.5916428349467068E-3</v>
      </c>
      <c r="AJ545" s="46">
        <v>3.5957916722821385E-3</v>
      </c>
      <c r="AK545" s="46">
        <v>6.4972111699912058E-2</v>
      </c>
      <c r="AL545" s="45">
        <v>6.4972111699912058E-2</v>
      </c>
      <c r="AM545" s="45">
        <v>2.2981638512545358E-3</v>
      </c>
      <c r="AN545" s="45">
        <v>4.8121384435066486E-3</v>
      </c>
      <c r="AO545" s="45">
        <v>7.5075940199257982E-3</v>
      </c>
      <c r="AP545" s="45">
        <v>1.0353907472144579E-2</v>
      </c>
      <c r="AQ545" s="45">
        <v>1.332423432358343E-2</v>
      </c>
      <c r="AR545" s="45">
        <v>1.639536104916909E-2</v>
      </c>
      <c r="AS545" s="45">
        <v>1.9547432847156793E-2</v>
      </c>
      <c r="AT545" s="45">
        <v>2.2758706866984932E-2</v>
      </c>
      <c r="AU545" s="45">
        <v>2.6012343973261395E-2</v>
      </c>
      <c r="AV545" s="45">
        <v>2.9994650003760729E-2</v>
      </c>
      <c r="AW545" s="45">
        <v>3.3780204264812354E-2</v>
      </c>
      <c r="AX545" s="45">
        <v>3.7674969921698935E-2</v>
      </c>
      <c r="AY545" s="45">
        <v>4.144993426706349E-2</v>
      </c>
      <c r="AZ545" s="45">
        <v>4.5161997604060138E-2</v>
      </c>
      <c r="BA545" s="45">
        <v>4.88811765993779E-2</v>
      </c>
      <c r="BB545" s="45">
        <v>5.2560021809786618E-2</v>
      </c>
      <c r="BC545" s="45">
        <v>5.6223242954739454E-2</v>
      </c>
      <c r="BD545" s="45">
        <v>5.9876524541310816E-2</v>
      </c>
      <c r="BE545" s="45">
        <v>6.3468167376257517E-2</v>
      </c>
      <c r="BF545" s="45">
        <v>6.4972111699912058E-2</v>
      </c>
    </row>
    <row r="546" spans="1:58" ht="13.5" thickBot="1" x14ac:dyDescent="0.25">
      <c r="A546" s="6" t="s">
        <v>1358</v>
      </c>
      <c r="B546" s="6" t="s">
        <v>1356</v>
      </c>
      <c r="C546" s="6" t="s">
        <v>444</v>
      </c>
      <c r="D546" s="6" t="s">
        <v>1358</v>
      </c>
      <c r="E546" s="6">
        <v>113.86759649295728</v>
      </c>
      <c r="F546" s="6" t="s">
        <v>7</v>
      </c>
      <c r="G546" s="21" t="s">
        <v>1178</v>
      </c>
      <c r="H546" s="21" t="s">
        <v>1174</v>
      </c>
      <c r="I546" s="21" t="s">
        <v>1160</v>
      </c>
      <c r="J546" s="21" t="s">
        <v>240</v>
      </c>
      <c r="K546" s="21" t="s">
        <v>255</v>
      </c>
      <c r="L546" s="21" t="s">
        <v>504</v>
      </c>
      <c r="M546" s="3">
        <v>62.972112347953136</v>
      </c>
      <c r="N546" s="3">
        <v>113.86759649295728</v>
      </c>
      <c r="O546" s="21" t="s">
        <v>1475</v>
      </c>
      <c r="P546" s="21" t="s">
        <v>1461</v>
      </c>
      <c r="Q546" s="46">
        <v>1.0747904331641937E-3</v>
      </c>
      <c r="R546" s="46">
        <v>1.1757194072543793E-3</v>
      </c>
      <c r="S546" s="46">
        <v>1.2605932623006486E-3</v>
      </c>
      <c r="T546" s="46">
        <v>1.3311454997263676E-3</v>
      </c>
      <c r="U546" s="46">
        <v>1.3891432856514851E-3</v>
      </c>
      <c r="V546" s="46">
        <v>1.4362847200352891E-3</v>
      </c>
      <c r="W546" s="46">
        <v>1.4741405889203583E-3</v>
      </c>
      <c r="X546" s="46">
        <v>1.5018279018251491E-3</v>
      </c>
      <c r="Y546" s="46">
        <v>1.5216399966020778E-3</v>
      </c>
      <c r="Z546" s="46">
        <v>2.2791122837188837E-3</v>
      </c>
      <c r="AA546" s="46">
        <v>2.058404663544663E-3</v>
      </c>
      <c r="AB546" s="46">
        <v>2.1677427931973726E-3</v>
      </c>
      <c r="AC546" s="46">
        <v>2.0371203749659944E-3</v>
      </c>
      <c r="AD546" s="46">
        <v>1.9697903304812941E-3</v>
      </c>
      <c r="AE546" s="46">
        <v>1.9790680181669003E-3</v>
      </c>
      <c r="AF546" s="46">
        <v>1.9395358285965972E-3</v>
      </c>
      <c r="AG546" s="46">
        <v>1.9320369998577435E-3</v>
      </c>
      <c r="AH546" s="46">
        <v>1.9305836906517277E-3</v>
      </c>
      <c r="AI546" s="46">
        <v>1.8741478687154475E-3</v>
      </c>
      <c r="AJ546" s="46">
        <v>1.8876776830024857E-3</v>
      </c>
      <c r="AK546" s="46">
        <v>3.0697032069164513E-2</v>
      </c>
      <c r="AL546" s="45">
        <v>3.0697032069164513E-2</v>
      </c>
      <c r="AM546" s="45">
        <v>1.0747904331641937E-3</v>
      </c>
      <c r="AN546" s="45">
        <v>2.2505098404185728E-3</v>
      </c>
      <c r="AO546" s="45">
        <v>3.5111031027192214E-3</v>
      </c>
      <c r="AP546" s="45">
        <v>4.8422486024455886E-3</v>
      </c>
      <c r="AQ546" s="45">
        <v>6.2313918880970735E-3</v>
      </c>
      <c r="AR546" s="45">
        <v>7.6676766081323622E-3</v>
      </c>
      <c r="AS546" s="45">
        <v>9.1418171970527214E-3</v>
      </c>
      <c r="AT546" s="45">
        <v>1.0643645098877871E-2</v>
      </c>
      <c r="AU546" s="45">
        <v>1.2165285095479948E-2</v>
      </c>
      <c r="AV546" s="45">
        <v>1.4444397379198832E-2</v>
      </c>
      <c r="AW546" s="45">
        <v>1.6502802042743493E-2</v>
      </c>
      <c r="AX546" s="45">
        <v>1.8670544835940866E-2</v>
      </c>
      <c r="AY546" s="45">
        <v>2.0707665210906862E-2</v>
      </c>
      <c r="AZ546" s="45">
        <v>2.2677455541388156E-2</v>
      </c>
      <c r="BA546" s="45">
        <v>2.4656523559555055E-2</v>
      </c>
      <c r="BB546" s="45">
        <v>2.6596059388151651E-2</v>
      </c>
      <c r="BC546" s="45">
        <v>2.8528096388009395E-2</v>
      </c>
      <c r="BD546" s="45">
        <v>3.0458680078661121E-2</v>
      </c>
      <c r="BE546" s="45">
        <v>3.0697032069164513E-2</v>
      </c>
      <c r="BF546" s="45">
        <v>3.0697032069164513E-2</v>
      </c>
    </row>
    <row r="547" spans="1:58" ht="13.5" thickBot="1" x14ac:dyDescent="0.25">
      <c r="A547" s="6" t="s">
        <v>1359</v>
      </c>
      <c r="B547" s="6" t="s">
        <v>1140</v>
      </c>
      <c r="C547" s="6" t="s">
        <v>444</v>
      </c>
      <c r="D547" s="6" t="s">
        <v>1359</v>
      </c>
      <c r="E547" s="6">
        <v>179.61882258130058</v>
      </c>
      <c r="F547" s="6" t="s">
        <v>7</v>
      </c>
      <c r="G547" s="21" t="s">
        <v>1178</v>
      </c>
      <c r="H547" s="21" t="s">
        <v>1174</v>
      </c>
      <c r="I547" s="21" t="s">
        <v>1160</v>
      </c>
      <c r="J547" s="21" t="s">
        <v>240</v>
      </c>
      <c r="K547" s="21" t="s">
        <v>257</v>
      </c>
      <c r="L547" s="21" t="s">
        <v>505</v>
      </c>
      <c r="M547" s="3">
        <v>99.654164308221908</v>
      </c>
      <c r="N547" s="3">
        <v>179.61882258130058</v>
      </c>
      <c r="O547" s="21" t="s">
        <v>1475</v>
      </c>
      <c r="P547" s="21" t="s">
        <v>1461</v>
      </c>
      <c r="Q547" s="46">
        <v>8.2052912896460643E-4</v>
      </c>
      <c r="R547" s="46">
        <v>8.975815111240779E-4</v>
      </c>
      <c r="S547" s="46">
        <v>9.6237690583926756E-4</v>
      </c>
      <c r="T547" s="46">
        <v>1.0162387231155898E-3</v>
      </c>
      <c r="U547" s="46">
        <v>1.0605160736562994E-3</v>
      </c>
      <c r="V547" s="46">
        <v>1.0965053408655433E-3</v>
      </c>
      <c r="W547" s="46">
        <v>1.1254057126626929E-3</v>
      </c>
      <c r="X547" s="46">
        <v>1.1465430860893018E-3</v>
      </c>
      <c r="Y547" s="46">
        <v>1.1616682680491172E-3</v>
      </c>
      <c r="Z547" s="46">
        <v>1.6511321328820279E-3</v>
      </c>
      <c r="AA547" s="46">
        <v>1.5100665186236399E-3</v>
      </c>
      <c r="AB547" s="46">
        <v>1.5811204963331624E-3</v>
      </c>
      <c r="AC547" s="46">
        <v>1.497298369901803E-3</v>
      </c>
      <c r="AD547" s="46">
        <v>1.4539772841097667E-3</v>
      </c>
      <c r="AE547" s="46">
        <v>1.4597919995170913E-3</v>
      </c>
      <c r="AF547" s="46">
        <v>1.434017320294114E-3</v>
      </c>
      <c r="AG547" s="46">
        <v>1.4283333711496218E-3</v>
      </c>
      <c r="AH547" s="46">
        <v>1.4265428483000431E-3</v>
      </c>
      <c r="AI547" s="46">
        <v>1.389342571224768E-3</v>
      </c>
      <c r="AJ547" s="46">
        <v>1.3972014567793687E-3</v>
      </c>
      <c r="AK547" s="46">
        <v>2.3368738876767273E-2</v>
      </c>
      <c r="AL547" s="45">
        <v>2.3368738876767273E-2</v>
      </c>
      <c r="AM547" s="45">
        <v>8.2052912896460643E-4</v>
      </c>
      <c r="AN547" s="45">
        <v>1.7181106400886844E-3</v>
      </c>
      <c r="AO547" s="45">
        <v>2.6804875459279518E-3</v>
      </c>
      <c r="AP547" s="45">
        <v>3.6967262690435418E-3</v>
      </c>
      <c r="AQ547" s="45">
        <v>4.7572423426998408E-3</v>
      </c>
      <c r="AR547" s="45">
        <v>5.8537476835653843E-3</v>
      </c>
      <c r="AS547" s="45">
        <v>6.9791533962280774E-3</v>
      </c>
      <c r="AT547" s="45">
        <v>8.1256964823173787E-3</v>
      </c>
      <c r="AU547" s="45">
        <v>9.2873647503664957E-3</v>
      </c>
      <c r="AV547" s="45">
        <v>1.0938496883248524E-2</v>
      </c>
      <c r="AW547" s="45">
        <v>1.2448563401872163E-2</v>
      </c>
      <c r="AX547" s="45">
        <v>1.4029683898205325E-2</v>
      </c>
      <c r="AY547" s="45">
        <v>1.5526982268107128E-2</v>
      </c>
      <c r="AZ547" s="45">
        <v>1.6980959552216894E-2</v>
      </c>
      <c r="BA547" s="45">
        <v>1.8440751551733987E-2</v>
      </c>
      <c r="BB547" s="45">
        <v>1.98747688720281E-2</v>
      </c>
      <c r="BC547" s="45">
        <v>2.1303102243177722E-2</v>
      </c>
      <c r="BD547" s="45">
        <v>2.2729645091477766E-2</v>
      </c>
      <c r="BE547" s="45">
        <v>2.3368738876767273E-2</v>
      </c>
      <c r="BF547" s="45">
        <v>2.3368738876767273E-2</v>
      </c>
    </row>
    <row r="548" spans="1:58" ht="13.5" thickBot="1" x14ac:dyDescent="0.25">
      <c r="A548" s="6" t="s">
        <v>1359</v>
      </c>
      <c r="B548" s="6" t="s">
        <v>1145</v>
      </c>
      <c r="C548" s="6" t="s">
        <v>444</v>
      </c>
      <c r="D548" s="6" t="s">
        <v>1359</v>
      </c>
      <c r="E548" s="6">
        <v>229.89740681042136</v>
      </c>
      <c r="F548" s="6" t="s">
        <v>7</v>
      </c>
      <c r="G548" s="21" t="s">
        <v>1178</v>
      </c>
      <c r="H548" s="21" t="s">
        <v>1174</v>
      </c>
      <c r="I548" s="21" t="s">
        <v>1160</v>
      </c>
      <c r="J548" s="21" t="s">
        <v>240</v>
      </c>
      <c r="K548" s="21" t="s">
        <v>259</v>
      </c>
      <c r="L548" s="21" t="s">
        <v>506</v>
      </c>
      <c r="M548" s="3">
        <v>128.31088934767459</v>
      </c>
      <c r="N548" s="3">
        <v>229.89740681042136</v>
      </c>
      <c r="O548" s="21" t="s">
        <v>1476</v>
      </c>
      <c r="P548" s="21" t="s">
        <v>1462</v>
      </c>
      <c r="Q548" s="46">
        <v>4.578860783987595E-3</v>
      </c>
      <c r="R548" s="46">
        <v>5.0113580169340822E-3</v>
      </c>
      <c r="S548" s="46">
        <v>5.3758212640703587E-3</v>
      </c>
      <c r="T548" s="46">
        <v>5.6795439354772109E-3</v>
      </c>
      <c r="U548" s="46">
        <v>5.9299779066110357E-3</v>
      </c>
      <c r="V548" s="46">
        <v>6.1342951398182296E-3</v>
      </c>
      <c r="W548" s="46">
        <v>6.2991380644303535E-3</v>
      </c>
      <c r="X548" s="46">
        <v>6.4206720467919372E-3</v>
      </c>
      <c r="Y548" s="46">
        <v>6.5086411898540439E-3</v>
      </c>
      <c r="Z548" s="46">
        <v>7.9490653592430745E-3</v>
      </c>
      <c r="AA548" s="46">
        <v>7.5651553103241315E-3</v>
      </c>
      <c r="AB548" s="46">
        <v>7.7841109830000636E-3</v>
      </c>
      <c r="AC548" s="46">
        <v>7.5514875279412436E-3</v>
      </c>
      <c r="AD548" s="46">
        <v>7.430871404320096E-3</v>
      </c>
      <c r="AE548" s="46">
        <v>7.4481395767990594E-3</v>
      </c>
      <c r="AF548" s="46">
        <v>7.371776043189106E-3</v>
      </c>
      <c r="AG548" s="46">
        <v>7.3437756962301988E-3</v>
      </c>
      <c r="AH548" s="46">
        <v>7.3269799690234526E-3</v>
      </c>
      <c r="AI548" s="46">
        <v>7.2082809819207392E-3</v>
      </c>
      <c r="AJ548" s="46">
        <v>7.2192546135800865E-3</v>
      </c>
      <c r="AK548" s="46">
        <v>0.13341244052279874</v>
      </c>
      <c r="AL548" s="45">
        <v>0.13341244052279874</v>
      </c>
      <c r="AM548" s="45">
        <v>4.578860783987595E-3</v>
      </c>
      <c r="AN548" s="45">
        <v>9.5902188009216773E-3</v>
      </c>
      <c r="AO548" s="45">
        <v>1.4966040064992036E-2</v>
      </c>
      <c r="AP548" s="45">
        <v>2.0645584000469248E-2</v>
      </c>
      <c r="AQ548" s="45">
        <v>2.6575561907080283E-2</v>
      </c>
      <c r="AR548" s="45">
        <v>3.2709857046898515E-2</v>
      </c>
      <c r="AS548" s="45">
        <v>3.9008995111328867E-2</v>
      </c>
      <c r="AT548" s="45">
        <v>4.5429667158120801E-2</v>
      </c>
      <c r="AU548" s="45">
        <v>5.1938308347974846E-2</v>
      </c>
      <c r="AV548" s="45">
        <v>5.9887373707217917E-2</v>
      </c>
      <c r="AW548" s="45">
        <v>6.7452529017542048E-2</v>
      </c>
      <c r="AX548" s="45">
        <v>7.5236640000542115E-2</v>
      </c>
      <c r="AY548" s="45">
        <v>8.2788127528483357E-2</v>
      </c>
      <c r="AZ548" s="45">
        <v>9.0218998932803454E-2</v>
      </c>
      <c r="BA548" s="45">
        <v>9.7667138509602514E-2</v>
      </c>
      <c r="BB548" s="45">
        <v>0.10503891455279162</v>
      </c>
      <c r="BC548" s="45">
        <v>0.11238269024902181</v>
      </c>
      <c r="BD548" s="45">
        <v>0.11970967021804527</v>
      </c>
      <c r="BE548" s="45">
        <v>0.12691795119996602</v>
      </c>
      <c r="BF548" s="45">
        <v>0.13341244052279874</v>
      </c>
    </row>
    <row r="549" spans="1:58" ht="13.5" thickBot="1" x14ac:dyDescent="0.25">
      <c r="A549" s="6" t="s">
        <v>1359</v>
      </c>
      <c r="B549" s="6" t="s">
        <v>1145</v>
      </c>
      <c r="C549" s="6" t="s">
        <v>444</v>
      </c>
      <c r="D549" s="6" t="s">
        <v>1359</v>
      </c>
      <c r="E549" s="6">
        <v>227.66910132090464</v>
      </c>
      <c r="F549" s="6" t="s">
        <v>7</v>
      </c>
      <c r="G549" s="21" t="s">
        <v>1178</v>
      </c>
      <c r="H549" s="21" t="s">
        <v>1174</v>
      </c>
      <c r="I549" s="21" t="s">
        <v>1160</v>
      </c>
      <c r="J549" s="21" t="s">
        <v>240</v>
      </c>
      <c r="K549" s="21" t="s">
        <v>261</v>
      </c>
      <c r="L549" s="21" t="s">
        <v>507</v>
      </c>
      <c r="M549" s="3">
        <v>126.40892811757016</v>
      </c>
      <c r="N549" s="3">
        <v>227.66910132090464</v>
      </c>
      <c r="O549" s="21" t="s">
        <v>1477</v>
      </c>
      <c r="P549" s="21" t="s">
        <v>1463</v>
      </c>
      <c r="Q549" s="46">
        <v>2.6821940643685632E-3</v>
      </c>
      <c r="R549" s="46">
        <v>2.9355412539406049E-3</v>
      </c>
      <c r="S549" s="46">
        <v>3.149035658830129E-3</v>
      </c>
      <c r="T549" s="46">
        <v>3.3269495952639376E-3</v>
      </c>
      <c r="U549" s="46">
        <v>3.4736482049356702E-3</v>
      </c>
      <c r="V549" s="46">
        <v>3.5933326627101856E-3</v>
      </c>
      <c r="W549" s="46">
        <v>3.6898939548756881E-3</v>
      </c>
      <c r="X549" s="46">
        <v>3.7610858389463433E-3</v>
      </c>
      <c r="Y549" s="46">
        <v>3.8126161921280544E-3</v>
      </c>
      <c r="Z549" s="46">
        <v>5.3512336944846212E-3</v>
      </c>
      <c r="AA549" s="46">
        <v>4.911749660343254E-3</v>
      </c>
      <c r="AB549" s="46">
        <v>5.1371641814625304E-3</v>
      </c>
      <c r="AC549" s="46">
        <v>4.8765097974409564E-3</v>
      </c>
      <c r="AD549" s="46">
        <v>4.742634570540547E-3</v>
      </c>
      <c r="AE549" s="46">
        <v>4.7626715015170584E-3</v>
      </c>
      <c r="AF549" s="46">
        <v>4.6834729829292919E-3</v>
      </c>
      <c r="AG549" s="46">
        <v>4.6667510630769389E-3</v>
      </c>
      <c r="AH549" s="46">
        <v>4.6622405342667929E-3</v>
      </c>
      <c r="AI549" s="46">
        <v>4.5466704083805889E-3</v>
      </c>
      <c r="AJ549" s="46">
        <v>4.5724244050613528E-3</v>
      </c>
      <c r="AK549" s="46">
        <v>8.0409837948191204E-2</v>
      </c>
      <c r="AL549" s="45">
        <v>8.0409837948191204E-2</v>
      </c>
      <c r="AM549" s="45">
        <v>2.6821940643685632E-3</v>
      </c>
      <c r="AN549" s="45">
        <v>5.6177353183091677E-3</v>
      </c>
      <c r="AO549" s="45">
        <v>8.7667709771392967E-3</v>
      </c>
      <c r="AP549" s="45">
        <v>1.2093720572403235E-2</v>
      </c>
      <c r="AQ549" s="45">
        <v>1.5567368777338905E-2</v>
      </c>
      <c r="AR549" s="45">
        <v>1.916070144004909E-2</v>
      </c>
      <c r="AS549" s="45">
        <v>2.2850595394924778E-2</v>
      </c>
      <c r="AT549" s="45">
        <v>2.6611681233871122E-2</v>
      </c>
      <c r="AU549" s="45">
        <v>3.0424297425999176E-2</v>
      </c>
      <c r="AV549" s="45">
        <v>3.5775531120483796E-2</v>
      </c>
      <c r="AW549" s="45">
        <v>4.0687280780827048E-2</v>
      </c>
      <c r="AX549" s="45">
        <v>4.582444496228958E-2</v>
      </c>
      <c r="AY549" s="45">
        <v>5.0700954759730535E-2</v>
      </c>
      <c r="AZ549" s="45">
        <v>5.5443589330271083E-2</v>
      </c>
      <c r="BA549" s="45">
        <v>6.0206260831788143E-2</v>
      </c>
      <c r="BB549" s="45">
        <v>6.4889733814717437E-2</v>
      </c>
      <c r="BC549" s="45">
        <v>6.9556484877794381E-2</v>
      </c>
      <c r="BD549" s="45">
        <v>7.4218725412061176E-2</v>
      </c>
      <c r="BE549" s="45">
        <v>7.8765395820441758E-2</v>
      </c>
      <c r="BF549" s="45">
        <v>8.0409837948191204E-2</v>
      </c>
    </row>
    <row r="550" spans="1:58" ht="13.5" thickBot="1" x14ac:dyDescent="0.25">
      <c r="A550" s="6" t="s">
        <v>1359</v>
      </c>
      <c r="B550" s="6" t="s">
        <v>1359</v>
      </c>
      <c r="C550" s="6" t="s">
        <v>444</v>
      </c>
      <c r="D550" s="6" t="s">
        <v>1359</v>
      </c>
      <c r="E550" s="6">
        <v>307.89473749878567</v>
      </c>
      <c r="F550" s="6" t="s">
        <v>7</v>
      </c>
      <c r="G550" s="21" t="s">
        <v>1178</v>
      </c>
      <c r="H550" s="21" t="s">
        <v>1174</v>
      </c>
      <c r="I550" s="21" t="s">
        <v>1160</v>
      </c>
      <c r="J550" s="21" t="s">
        <v>240</v>
      </c>
      <c r="K550" s="21" t="s">
        <v>263</v>
      </c>
      <c r="L550" s="21" t="s">
        <v>508</v>
      </c>
      <c r="M550" s="3">
        <v>166.4473644459456</v>
      </c>
      <c r="N550" s="3">
        <v>307.89473749878567</v>
      </c>
      <c r="O550" s="21" t="s">
        <v>1478</v>
      </c>
      <c r="P550" s="21" t="s">
        <v>1464</v>
      </c>
      <c r="Q550" s="46">
        <v>4.7731420773425874E-3</v>
      </c>
      <c r="R550" s="46">
        <v>5.2260883883256046E-3</v>
      </c>
      <c r="S550" s="46">
        <v>5.6084201253285334E-3</v>
      </c>
      <c r="T550" s="46">
        <v>5.9276640176310373E-3</v>
      </c>
      <c r="U550" s="46">
        <v>6.191524409944844E-3</v>
      </c>
      <c r="V550" s="46">
        <v>6.4074257095543194E-3</v>
      </c>
      <c r="W550" s="46">
        <v>6.5822509726690438E-3</v>
      </c>
      <c r="X550" s="46">
        <v>6.7119420115044209E-3</v>
      </c>
      <c r="Y550" s="46">
        <v>6.8066345874328669E-3</v>
      </c>
      <c r="Z550" s="46">
        <v>7.6092649785773677E-3</v>
      </c>
      <c r="AA550" s="46">
        <v>7.4287711206010212E-3</v>
      </c>
      <c r="AB550" s="46">
        <v>7.5617796936628002E-3</v>
      </c>
      <c r="AC550" s="46">
        <v>7.4477962140278653E-3</v>
      </c>
      <c r="AD550" s="46">
        <v>7.3887480305090403E-3</v>
      </c>
      <c r="AE550" s="46">
        <v>7.3995147500642029E-3</v>
      </c>
      <c r="AF550" s="46">
        <v>7.3574781049174816E-3</v>
      </c>
      <c r="AG550" s="46">
        <v>7.3312508442837619E-3</v>
      </c>
      <c r="AH550" s="46">
        <v>7.3109985021498659E-3</v>
      </c>
      <c r="AI550" s="46">
        <v>7.236405746310493E-3</v>
      </c>
      <c r="AJ550" s="46">
        <v>7.2309615511452052E-3</v>
      </c>
      <c r="AK550" s="46">
        <v>0.13795620547681767</v>
      </c>
      <c r="AL550" s="45">
        <v>0.13553806183598235</v>
      </c>
      <c r="AM550" s="45">
        <v>4.7731420773425874E-3</v>
      </c>
      <c r="AN550" s="45">
        <v>9.9992304656681928E-3</v>
      </c>
      <c r="AO550" s="45">
        <v>1.5607650590996726E-2</v>
      </c>
      <c r="AP550" s="45">
        <v>2.1535314608627763E-2</v>
      </c>
      <c r="AQ550" s="45">
        <v>2.7726839018572605E-2</v>
      </c>
      <c r="AR550" s="45">
        <v>3.4134264728126924E-2</v>
      </c>
      <c r="AS550" s="45">
        <v>4.0716515700795972E-2</v>
      </c>
      <c r="AT550" s="45">
        <v>4.7428457712300393E-2</v>
      </c>
      <c r="AU550" s="45">
        <v>5.4235092299733258E-2</v>
      </c>
      <c r="AV550" s="45">
        <v>6.1844357278310627E-2</v>
      </c>
      <c r="AW550" s="45">
        <v>6.9273128398911643E-2</v>
      </c>
      <c r="AX550" s="45">
        <v>7.6834908092574442E-2</v>
      </c>
      <c r="AY550" s="45">
        <v>8.4282704306602313E-2</v>
      </c>
      <c r="AZ550" s="45">
        <v>9.1671452337111353E-2</v>
      </c>
      <c r="BA550" s="45">
        <v>9.9070967087175554E-2</v>
      </c>
      <c r="BB550" s="45">
        <v>0.10642844519209303</v>
      </c>
      <c r="BC550" s="45">
        <v>0.1137596960363768</v>
      </c>
      <c r="BD550" s="45">
        <v>0.12107069453852666</v>
      </c>
      <c r="BE550" s="45">
        <v>0.12830710028483716</v>
      </c>
      <c r="BF550" s="45">
        <v>0.13553806183598235</v>
      </c>
    </row>
    <row r="551" spans="1:58" ht="13.5" thickBot="1" x14ac:dyDescent="0.25">
      <c r="A551" s="6" t="s">
        <v>1350</v>
      </c>
      <c r="B551" s="6" t="s">
        <v>1350</v>
      </c>
      <c r="C551" s="6" t="s">
        <v>444</v>
      </c>
      <c r="D551" s="6" t="s">
        <v>1350</v>
      </c>
      <c r="E551" s="6">
        <v>0</v>
      </c>
      <c r="F551" s="6" t="s">
        <v>7</v>
      </c>
      <c r="G551" s="21" t="s">
        <v>1178</v>
      </c>
      <c r="H551" s="21" t="s">
        <v>1174</v>
      </c>
      <c r="I551" s="21" t="s">
        <v>1160</v>
      </c>
      <c r="J551" s="21" t="s">
        <v>240</v>
      </c>
      <c r="K551" s="21" t="s">
        <v>265</v>
      </c>
      <c r="L551" s="21" t="s">
        <v>509</v>
      </c>
      <c r="M551" s="3">
        <v>0</v>
      </c>
      <c r="N551" s="3">
        <v>0</v>
      </c>
      <c r="O551" s="21" t="s">
        <v>1479</v>
      </c>
      <c r="P551" s="21" t="s">
        <v>1465</v>
      </c>
      <c r="Q551" s="46">
        <v>0</v>
      </c>
      <c r="R551" s="46">
        <v>0</v>
      </c>
      <c r="S551" s="46">
        <v>0</v>
      </c>
      <c r="T551" s="46">
        <v>0</v>
      </c>
      <c r="U551" s="46">
        <v>0</v>
      </c>
      <c r="V551" s="46">
        <v>0</v>
      </c>
      <c r="W551" s="46">
        <v>0</v>
      </c>
      <c r="X551" s="46">
        <v>0</v>
      </c>
      <c r="Y551" s="46">
        <v>0</v>
      </c>
      <c r="Z551" s="46">
        <v>0</v>
      </c>
      <c r="AA551" s="46">
        <v>0</v>
      </c>
      <c r="AB551" s="46">
        <v>0</v>
      </c>
      <c r="AC551" s="46">
        <v>0</v>
      </c>
      <c r="AD551" s="46">
        <v>0</v>
      </c>
      <c r="AE551" s="46">
        <v>0</v>
      </c>
      <c r="AF551" s="46">
        <v>0</v>
      </c>
      <c r="AG551" s="46">
        <v>0</v>
      </c>
      <c r="AH551" s="46">
        <v>0</v>
      </c>
      <c r="AI551" s="46">
        <v>0</v>
      </c>
      <c r="AJ551" s="46">
        <v>0</v>
      </c>
      <c r="AK551" s="46">
        <v>0</v>
      </c>
      <c r="AL551" s="45">
        <v>0</v>
      </c>
      <c r="AM551" s="45">
        <v>0</v>
      </c>
      <c r="AN551" s="45">
        <v>0</v>
      </c>
      <c r="AO551" s="45">
        <v>0</v>
      </c>
      <c r="AP551" s="45">
        <v>0</v>
      </c>
      <c r="AQ551" s="45">
        <v>0</v>
      </c>
      <c r="AR551" s="45">
        <v>0</v>
      </c>
      <c r="AS551" s="45">
        <v>0</v>
      </c>
      <c r="AT551" s="45">
        <v>0</v>
      </c>
      <c r="AU551" s="45">
        <v>0</v>
      </c>
      <c r="AV551" s="45">
        <v>0</v>
      </c>
      <c r="AW551" s="45">
        <v>0</v>
      </c>
      <c r="AX551" s="45">
        <v>0</v>
      </c>
      <c r="AY551" s="45">
        <v>0</v>
      </c>
      <c r="AZ551" s="45">
        <v>0</v>
      </c>
      <c r="BA551" s="45">
        <v>0</v>
      </c>
      <c r="BB551" s="45">
        <v>0</v>
      </c>
      <c r="BC551" s="45">
        <v>0</v>
      </c>
      <c r="BD551" s="45">
        <v>0</v>
      </c>
      <c r="BE551" s="45">
        <v>0</v>
      </c>
      <c r="BF551" s="45">
        <v>0</v>
      </c>
    </row>
    <row r="552" spans="1:58" ht="13.5" thickBot="1" x14ac:dyDescent="0.25">
      <c r="A552" s="6" t="s">
        <v>1350</v>
      </c>
      <c r="B552" s="6" t="s">
        <v>1350</v>
      </c>
      <c r="C552" s="6" t="s">
        <v>444</v>
      </c>
      <c r="D552" s="6" t="s">
        <v>1350</v>
      </c>
      <c r="E552" s="6">
        <v>0</v>
      </c>
      <c r="F552" s="6" t="s">
        <v>7</v>
      </c>
      <c r="G552" s="21" t="s">
        <v>1178</v>
      </c>
      <c r="H552" s="21" t="s">
        <v>1174</v>
      </c>
      <c r="I552" s="21" t="s">
        <v>1160</v>
      </c>
      <c r="J552" s="21" t="s">
        <v>240</v>
      </c>
      <c r="K552" s="21" t="s">
        <v>267</v>
      </c>
      <c r="L552" s="21" t="s">
        <v>510</v>
      </c>
      <c r="M552" s="3">
        <v>0</v>
      </c>
      <c r="N552" s="3">
        <v>0</v>
      </c>
      <c r="O552" s="21" t="s">
        <v>1479</v>
      </c>
      <c r="P552" s="21" t="s">
        <v>1465</v>
      </c>
      <c r="Q552" s="46">
        <v>0</v>
      </c>
      <c r="R552" s="46">
        <v>0</v>
      </c>
      <c r="S552" s="46">
        <v>0</v>
      </c>
      <c r="T552" s="46">
        <v>0</v>
      </c>
      <c r="U552" s="46">
        <v>0</v>
      </c>
      <c r="V552" s="46">
        <v>0</v>
      </c>
      <c r="W552" s="46">
        <v>0</v>
      </c>
      <c r="X552" s="46">
        <v>0</v>
      </c>
      <c r="Y552" s="46">
        <v>0</v>
      </c>
      <c r="Z552" s="46">
        <v>0</v>
      </c>
      <c r="AA552" s="46">
        <v>0</v>
      </c>
      <c r="AB552" s="46">
        <v>0</v>
      </c>
      <c r="AC552" s="46">
        <v>0</v>
      </c>
      <c r="AD552" s="46">
        <v>0</v>
      </c>
      <c r="AE552" s="46">
        <v>0</v>
      </c>
      <c r="AF552" s="46">
        <v>0</v>
      </c>
      <c r="AG552" s="46">
        <v>0</v>
      </c>
      <c r="AH552" s="46">
        <v>0</v>
      </c>
      <c r="AI552" s="46">
        <v>0</v>
      </c>
      <c r="AJ552" s="46">
        <v>0</v>
      </c>
      <c r="AK552" s="46">
        <v>0</v>
      </c>
      <c r="AL552" s="45">
        <v>0</v>
      </c>
      <c r="AM552" s="45">
        <v>0</v>
      </c>
      <c r="AN552" s="45">
        <v>0</v>
      </c>
      <c r="AO552" s="45">
        <v>0</v>
      </c>
      <c r="AP552" s="45">
        <v>0</v>
      </c>
      <c r="AQ552" s="45">
        <v>0</v>
      </c>
      <c r="AR552" s="45">
        <v>0</v>
      </c>
      <c r="AS552" s="45">
        <v>0</v>
      </c>
      <c r="AT552" s="45">
        <v>0</v>
      </c>
      <c r="AU552" s="45">
        <v>0</v>
      </c>
      <c r="AV552" s="45">
        <v>0</v>
      </c>
      <c r="AW552" s="45">
        <v>0</v>
      </c>
      <c r="AX552" s="45">
        <v>0</v>
      </c>
      <c r="AY552" s="45">
        <v>0</v>
      </c>
      <c r="AZ552" s="45">
        <v>0</v>
      </c>
      <c r="BA552" s="45">
        <v>0</v>
      </c>
      <c r="BB552" s="45">
        <v>0</v>
      </c>
      <c r="BC552" s="45">
        <v>0</v>
      </c>
      <c r="BD552" s="45">
        <v>0</v>
      </c>
      <c r="BE552" s="45">
        <v>0</v>
      </c>
      <c r="BF552" s="45">
        <v>0</v>
      </c>
    </row>
    <row r="553" spans="1:58" ht="13.5" thickBot="1" x14ac:dyDescent="0.25">
      <c r="A553" s="6" t="s">
        <v>1350</v>
      </c>
      <c r="B553" s="6" t="s">
        <v>1350</v>
      </c>
      <c r="C553" s="6" t="s">
        <v>444</v>
      </c>
      <c r="D553" s="6" t="s">
        <v>1350</v>
      </c>
      <c r="E553" s="6">
        <v>0</v>
      </c>
      <c r="F553" s="6" t="s">
        <v>7</v>
      </c>
      <c r="G553" s="21" t="s">
        <v>1178</v>
      </c>
      <c r="H553" s="21" t="s">
        <v>1174</v>
      </c>
      <c r="I553" s="21" t="s">
        <v>1160</v>
      </c>
      <c r="J553" s="21" t="s">
        <v>240</v>
      </c>
      <c r="K553" s="21" t="s">
        <v>269</v>
      </c>
      <c r="L553" s="21" t="s">
        <v>511</v>
      </c>
      <c r="M553" s="3">
        <v>0</v>
      </c>
      <c r="N553" s="3">
        <v>0</v>
      </c>
      <c r="O553" s="21" t="s">
        <v>1480</v>
      </c>
      <c r="P553" s="21" t="s">
        <v>1466</v>
      </c>
      <c r="Q553" s="46">
        <v>0</v>
      </c>
      <c r="R553" s="46">
        <v>0</v>
      </c>
      <c r="S553" s="46">
        <v>0</v>
      </c>
      <c r="T553" s="46">
        <v>0</v>
      </c>
      <c r="U553" s="46">
        <v>0</v>
      </c>
      <c r="V553" s="46">
        <v>0</v>
      </c>
      <c r="W553" s="46">
        <v>0</v>
      </c>
      <c r="X553" s="46">
        <v>0</v>
      </c>
      <c r="Y553" s="46">
        <v>0</v>
      </c>
      <c r="Z553" s="46">
        <v>0</v>
      </c>
      <c r="AA553" s="46">
        <v>0</v>
      </c>
      <c r="AB553" s="46">
        <v>0</v>
      </c>
      <c r="AC553" s="46">
        <v>0</v>
      </c>
      <c r="AD553" s="46">
        <v>0</v>
      </c>
      <c r="AE553" s="46">
        <v>0</v>
      </c>
      <c r="AF553" s="46">
        <v>0</v>
      </c>
      <c r="AG553" s="46">
        <v>0</v>
      </c>
      <c r="AH553" s="46">
        <v>0</v>
      </c>
      <c r="AI553" s="46">
        <v>0</v>
      </c>
      <c r="AJ553" s="46">
        <v>0</v>
      </c>
      <c r="AK553" s="46">
        <v>0</v>
      </c>
      <c r="AL553" s="45">
        <v>0</v>
      </c>
      <c r="AM553" s="45">
        <v>0</v>
      </c>
      <c r="AN553" s="45">
        <v>0</v>
      </c>
      <c r="AO553" s="45">
        <v>0</v>
      </c>
      <c r="AP553" s="45">
        <v>0</v>
      </c>
      <c r="AQ553" s="45">
        <v>0</v>
      </c>
      <c r="AR553" s="45">
        <v>0</v>
      </c>
      <c r="AS553" s="45">
        <v>0</v>
      </c>
      <c r="AT553" s="45">
        <v>0</v>
      </c>
      <c r="AU553" s="45">
        <v>0</v>
      </c>
      <c r="AV553" s="45">
        <v>0</v>
      </c>
      <c r="AW553" s="45">
        <v>0</v>
      </c>
      <c r="AX553" s="45">
        <v>0</v>
      </c>
      <c r="AY553" s="45">
        <v>0</v>
      </c>
      <c r="AZ553" s="45">
        <v>0</v>
      </c>
      <c r="BA553" s="45">
        <v>0</v>
      </c>
      <c r="BB553" s="45">
        <v>0</v>
      </c>
      <c r="BC553" s="45">
        <v>0</v>
      </c>
      <c r="BD553" s="45">
        <v>0</v>
      </c>
      <c r="BE553" s="45">
        <v>0</v>
      </c>
      <c r="BF553" s="45">
        <v>0</v>
      </c>
    </row>
    <row r="554" spans="1:58" ht="13.5" thickBot="1" x14ac:dyDescent="0.25">
      <c r="A554" s="6" t="s">
        <v>1350</v>
      </c>
      <c r="B554" s="6" t="s">
        <v>1350</v>
      </c>
      <c r="C554" s="6" t="s">
        <v>444</v>
      </c>
      <c r="D554" s="6" t="s">
        <v>1350</v>
      </c>
      <c r="E554" s="6">
        <v>0</v>
      </c>
      <c r="F554" s="6" t="s">
        <v>7</v>
      </c>
      <c r="G554" s="21" t="s">
        <v>1178</v>
      </c>
      <c r="H554" s="21" t="s">
        <v>1174</v>
      </c>
      <c r="I554" s="21" t="s">
        <v>1160</v>
      </c>
      <c r="J554" s="21" t="s">
        <v>240</v>
      </c>
      <c r="K554" s="21" t="s">
        <v>271</v>
      </c>
      <c r="L554" s="21" t="s">
        <v>512</v>
      </c>
      <c r="M554" s="3">
        <v>0</v>
      </c>
      <c r="N554" s="3">
        <v>0</v>
      </c>
      <c r="O554" s="21" t="s">
        <v>1481</v>
      </c>
      <c r="P554" s="21" t="s">
        <v>1467</v>
      </c>
      <c r="Q554" s="46">
        <v>0</v>
      </c>
      <c r="R554" s="46">
        <v>0</v>
      </c>
      <c r="S554" s="46">
        <v>0</v>
      </c>
      <c r="T554" s="46">
        <v>0</v>
      </c>
      <c r="U554" s="46">
        <v>0</v>
      </c>
      <c r="V554" s="46">
        <v>0</v>
      </c>
      <c r="W554" s="46">
        <v>0</v>
      </c>
      <c r="X554" s="46">
        <v>0</v>
      </c>
      <c r="Y554" s="46">
        <v>0</v>
      </c>
      <c r="Z554" s="46">
        <v>0</v>
      </c>
      <c r="AA554" s="46">
        <v>0</v>
      </c>
      <c r="AB554" s="46">
        <v>0</v>
      </c>
      <c r="AC554" s="46">
        <v>0</v>
      </c>
      <c r="AD554" s="46">
        <v>0</v>
      </c>
      <c r="AE554" s="46">
        <v>0</v>
      </c>
      <c r="AF554" s="46">
        <v>0</v>
      </c>
      <c r="AG554" s="46">
        <v>0</v>
      </c>
      <c r="AH554" s="46">
        <v>0</v>
      </c>
      <c r="AI554" s="46">
        <v>0</v>
      </c>
      <c r="AJ554" s="46">
        <v>0</v>
      </c>
      <c r="AK554" s="46">
        <v>0</v>
      </c>
      <c r="AL554" s="45">
        <v>0</v>
      </c>
      <c r="AM554" s="45">
        <v>0</v>
      </c>
      <c r="AN554" s="45">
        <v>0</v>
      </c>
      <c r="AO554" s="45">
        <v>0</v>
      </c>
      <c r="AP554" s="45">
        <v>0</v>
      </c>
      <c r="AQ554" s="45">
        <v>0</v>
      </c>
      <c r="AR554" s="45">
        <v>0</v>
      </c>
      <c r="AS554" s="45">
        <v>0</v>
      </c>
      <c r="AT554" s="45">
        <v>0</v>
      </c>
      <c r="AU554" s="45">
        <v>0</v>
      </c>
      <c r="AV554" s="45">
        <v>0</v>
      </c>
      <c r="AW554" s="45">
        <v>0</v>
      </c>
      <c r="AX554" s="45">
        <v>0</v>
      </c>
      <c r="AY554" s="45">
        <v>0</v>
      </c>
      <c r="AZ554" s="45">
        <v>0</v>
      </c>
      <c r="BA554" s="45">
        <v>0</v>
      </c>
      <c r="BB554" s="45">
        <v>0</v>
      </c>
      <c r="BC554" s="45">
        <v>0</v>
      </c>
      <c r="BD554" s="45">
        <v>0</v>
      </c>
      <c r="BE554" s="45">
        <v>0</v>
      </c>
      <c r="BF554" s="45">
        <v>0</v>
      </c>
    </row>
    <row r="555" spans="1:58" ht="13.5" thickBot="1" x14ac:dyDescent="0.25">
      <c r="A555" s="6" t="s">
        <v>1350</v>
      </c>
      <c r="B555" s="6" t="s">
        <v>1350</v>
      </c>
      <c r="C555" s="6" t="s">
        <v>444</v>
      </c>
      <c r="D555" s="6" t="s">
        <v>1350</v>
      </c>
      <c r="E555" s="6">
        <v>0</v>
      </c>
      <c r="F555" s="6" t="s">
        <v>7</v>
      </c>
      <c r="G555" s="21" t="s">
        <v>1178</v>
      </c>
      <c r="H555" s="21" t="s">
        <v>1174</v>
      </c>
      <c r="I555" s="21" t="s">
        <v>1160</v>
      </c>
      <c r="J555" s="21" t="s">
        <v>240</v>
      </c>
      <c r="K555" s="21" t="s">
        <v>273</v>
      </c>
      <c r="L555" s="21" t="s">
        <v>513</v>
      </c>
      <c r="M555" s="3">
        <v>0</v>
      </c>
      <c r="N555" s="3">
        <v>0</v>
      </c>
      <c r="O555" s="21" t="s">
        <v>1482</v>
      </c>
      <c r="P555" s="21" t="s">
        <v>1468</v>
      </c>
      <c r="Q555" s="46">
        <v>0</v>
      </c>
      <c r="R555" s="46">
        <v>0</v>
      </c>
      <c r="S555" s="46">
        <v>0</v>
      </c>
      <c r="T555" s="46">
        <v>0</v>
      </c>
      <c r="U555" s="46">
        <v>0</v>
      </c>
      <c r="V555" s="46">
        <v>0</v>
      </c>
      <c r="W555" s="46">
        <v>0</v>
      </c>
      <c r="X555" s="46">
        <v>0</v>
      </c>
      <c r="Y555" s="46">
        <v>0</v>
      </c>
      <c r="Z555" s="46">
        <v>0</v>
      </c>
      <c r="AA555" s="46">
        <v>0</v>
      </c>
      <c r="AB555" s="46">
        <v>0</v>
      </c>
      <c r="AC555" s="46">
        <v>0</v>
      </c>
      <c r="AD555" s="46">
        <v>0</v>
      </c>
      <c r="AE555" s="46">
        <v>0</v>
      </c>
      <c r="AF555" s="46">
        <v>0</v>
      </c>
      <c r="AG555" s="46">
        <v>0</v>
      </c>
      <c r="AH555" s="46">
        <v>0</v>
      </c>
      <c r="AI555" s="46">
        <v>0</v>
      </c>
      <c r="AJ555" s="46">
        <v>0</v>
      </c>
      <c r="AK555" s="46">
        <v>0</v>
      </c>
      <c r="AL555" s="45">
        <v>0</v>
      </c>
      <c r="AM555" s="45">
        <v>0</v>
      </c>
      <c r="AN555" s="45">
        <v>0</v>
      </c>
      <c r="AO555" s="45">
        <v>0</v>
      </c>
      <c r="AP555" s="45">
        <v>0</v>
      </c>
      <c r="AQ555" s="45">
        <v>0</v>
      </c>
      <c r="AR555" s="45">
        <v>0</v>
      </c>
      <c r="AS555" s="45">
        <v>0</v>
      </c>
      <c r="AT555" s="45">
        <v>0</v>
      </c>
      <c r="AU555" s="45">
        <v>0</v>
      </c>
      <c r="AV555" s="45">
        <v>0</v>
      </c>
      <c r="AW555" s="45">
        <v>0</v>
      </c>
      <c r="AX555" s="45">
        <v>0</v>
      </c>
      <c r="AY555" s="45">
        <v>0</v>
      </c>
      <c r="AZ555" s="45">
        <v>0</v>
      </c>
      <c r="BA555" s="45">
        <v>0</v>
      </c>
      <c r="BB555" s="45">
        <v>0</v>
      </c>
      <c r="BC555" s="45">
        <v>0</v>
      </c>
      <c r="BD555" s="45">
        <v>0</v>
      </c>
      <c r="BE555" s="45">
        <v>0</v>
      </c>
      <c r="BF555" s="45">
        <v>0</v>
      </c>
    </row>
    <row r="556" spans="1:58" ht="13.5" thickBot="1" x14ac:dyDescent="0.25">
      <c r="A556" s="6" t="s">
        <v>1350</v>
      </c>
      <c r="B556" s="6" t="s">
        <v>1350</v>
      </c>
      <c r="C556" s="6" t="s">
        <v>444</v>
      </c>
      <c r="D556" s="6" t="s">
        <v>1350</v>
      </c>
      <c r="E556" s="6">
        <v>0</v>
      </c>
      <c r="F556" s="6" t="s">
        <v>7</v>
      </c>
      <c r="G556" s="21" t="s">
        <v>1178</v>
      </c>
      <c r="H556" s="21" t="s">
        <v>1174</v>
      </c>
      <c r="I556" s="21" t="s">
        <v>1160</v>
      </c>
      <c r="J556" s="21" t="s">
        <v>240</v>
      </c>
      <c r="K556" s="21" t="s">
        <v>275</v>
      </c>
      <c r="L556" s="21" t="s">
        <v>514</v>
      </c>
      <c r="M556" s="3">
        <v>0</v>
      </c>
      <c r="N556" s="3">
        <v>0</v>
      </c>
      <c r="O556" s="21" t="s">
        <v>1482</v>
      </c>
      <c r="P556" s="21" t="s">
        <v>1468</v>
      </c>
      <c r="Q556" s="46">
        <v>0</v>
      </c>
      <c r="R556" s="46">
        <v>0</v>
      </c>
      <c r="S556" s="46">
        <v>0</v>
      </c>
      <c r="T556" s="46">
        <v>0</v>
      </c>
      <c r="U556" s="46">
        <v>0</v>
      </c>
      <c r="V556" s="46">
        <v>0</v>
      </c>
      <c r="W556" s="46">
        <v>0</v>
      </c>
      <c r="X556" s="46">
        <v>0</v>
      </c>
      <c r="Y556" s="46">
        <v>0</v>
      </c>
      <c r="Z556" s="46">
        <v>0</v>
      </c>
      <c r="AA556" s="46">
        <v>0</v>
      </c>
      <c r="AB556" s="46">
        <v>0</v>
      </c>
      <c r="AC556" s="46">
        <v>0</v>
      </c>
      <c r="AD556" s="46">
        <v>0</v>
      </c>
      <c r="AE556" s="46">
        <v>0</v>
      </c>
      <c r="AF556" s="46">
        <v>0</v>
      </c>
      <c r="AG556" s="46">
        <v>0</v>
      </c>
      <c r="AH556" s="46">
        <v>0</v>
      </c>
      <c r="AI556" s="46">
        <v>0</v>
      </c>
      <c r="AJ556" s="46">
        <v>0</v>
      </c>
      <c r="AK556" s="46">
        <v>0</v>
      </c>
      <c r="AL556" s="45">
        <v>0</v>
      </c>
      <c r="AM556" s="45">
        <v>0</v>
      </c>
      <c r="AN556" s="45">
        <v>0</v>
      </c>
      <c r="AO556" s="45">
        <v>0</v>
      </c>
      <c r="AP556" s="45">
        <v>0</v>
      </c>
      <c r="AQ556" s="45">
        <v>0</v>
      </c>
      <c r="AR556" s="45">
        <v>0</v>
      </c>
      <c r="AS556" s="45">
        <v>0</v>
      </c>
      <c r="AT556" s="45">
        <v>0</v>
      </c>
      <c r="AU556" s="45">
        <v>0</v>
      </c>
      <c r="AV556" s="45">
        <v>0</v>
      </c>
      <c r="AW556" s="45">
        <v>0</v>
      </c>
      <c r="AX556" s="45">
        <v>0</v>
      </c>
      <c r="AY556" s="45">
        <v>0</v>
      </c>
      <c r="AZ556" s="45">
        <v>0</v>
      </c>
      <c r="BA556" s="45">
        <v>0</v>
      </c>
      <c r="BB556" s="45">
        <v>0</v>
      </c>
      <c r="BC556" s="45">
        <v>0</v>
      </c>
      <c r="BD556" s="45">
        <v>0</v>
      </c>
      <c r="BE556" s="45">
        <v>0</v>
      </c>
      <c r="BF556" s="45">
        <v>0</v>
      </c>
    </row>
    <row r="557" spans="1:58" ht="13.5" thickBot="1" x14ac:dyDescent="0.25">
      <c r="A557" s="6" t="s">
        <v>1350</v>
      </c>
      <c r="B557" s="6" t="s">
        <v>1350</v>
      </c>
      <c r="C557" s="6" t="s">
        <v>444</v>
      </c>
      <c r="D557" s="6" t="s">
        <v>1350</v>
      </c>
      <c r="E557" s="6">
        <v>0</v>
      </c>
      <c r="F557" s="6" t="s">
        <v>7</v>
      </c>
      <c r="G557" s="21" t="s">
        <v>1178</v>
      </c>
      <c r="H557" s="21" t="s">
        <v>1174</v>
      </c>
      <c r="I557" s="21" t="s">
        <v>1160</v>
      </c>
      <c r="J557" s="21" t="s">
        <v>240</v>
      </c>
      <c r="K557" s="21" t="s">
        <v>277</v>
      </c>
      <c r="L557" s="21" t="s">
        <v>515</v>
      </c>
      <c r="M557" s="3">
        <v>0</v>
      </c>
      <c r="N557" s="3">
        <v>0</v>
      </c>
      <c r="O557" s="21" t="s">
        <v>1483</v>
      </c>
      <c r="P557" s="21" t="s">
        <v>1469</v>
      </c>
      <c r="Q557" s="46">
        <v>0</v>
      </c>
      <c r="R557" s="46">
        <v>0</v>
      </c>
      <c r="S557" s="46">
        <v>0</v>
      </c>
      <c r="T557" s="46">
        <v>0</v>
      </c>
      <c r="U557" s="46">
        <v>0</v>
      </c>
      <c r="V557" s="46">
        <v>0</v>
      </c>
      <c r="W557" s="46">
        <v>0</v>
      </c>
      <c r="X557" s="46">
        <v>0</v>
      </c>
      <c r="Y557" s="46">
        <v>0</v>
      </c>
      <c r="Z557" s="46">
        <v>0</v>
      </c>
      <c r="AA557" s="46">
        <v>0</v>
      </c>
      <c r="AB557" s="46">
        <v>0</v>
      </c>
      <c r="AC557" s="46">
        <v>0</v>
      </c>
      <c r="AD557" s="46">
        <v>0</v>
      </c>
      <c r="AE557" s="46">
        <v>0</v>
      </c>
      <c r="AF557" s="46">
        <v>0</v>
      </c>
      <c r="AG557" s="46">
        <v>0</v>
      </c>
      <c r="AH557" s="46">
        <v>0</v>
      </c>
      <c r="AI557" s="46">
        <v>0</v>
      </c>
      <c r="AJ557" s="46">
        <v>0</v>
      </c>
      <c r="AK557" s="46">
        <v>0</v>
      </c>
      <c r="AL557" s="45">
        <v>0</v>
      </c>
      <c r="AM557" s="45">
        <v>0</v>
      </c>
      <c r="AN557" s="45">
        <v>0</v>
      </c>
      <c r="AO557" s="45">
        <v>0</v>
      </c>
      <c r="AP557" s="45">
        <v>0</v>
      </c>
      <c r="AQ557" s="45">
        <v>0</v>
      </c>
      <c r="AR557" s="45">
        <v>0</v>
      </c>
      <c r="AS557" s="45">
        <v>0</v>
      </c>
      <c r="AT557" s="45">
        <v>0</v>
      </c>
      <c r="AU557" s="45">
        <v>0</v>
      </c>
      <c r="AV557" s="45">
        <v>0</v>
      </c>
      <c r="AW557" s="45">
        <v>0</v>
      </c>
      <c r="AX557" s="45">
        <v>0</v>
      </c>
      <c r="AY557" s="45">
        <v>0</v>
      </c>
      <c r="AZ557" s="45">
        <v>0</v>
      </c>
      <c r="BA557" s="45">
        <v>0</v>
      </c>
      <c r="BB557" s="45">
        <v>0</v>
      </c>
      <c r="BC557" s="45">
        <v>0</v>
      </c>
      <c r="BD557" s="45">
        <v>0</v>
      </c>
      <c r="BE557" s="45">
        <v>0</v>
      </c>
      <c r="BF557" s="45">
        <v>0</v>
      </c>
    </row>
    <row r="558" spans="1:58" ht="13.5" thickBot="1" x14ac:dyDescent="0.25">
      <c r="A558" s="6" t="s">
        <v>1359</v>
      </c>
      <c r="B558" s="6" t="s">
        <v>1140</v>
      </c>
      <c r="C558" s="6" t="s">
        <v>444</v>
      </c>
      <c r="D558" s="6" t="s">
        <v>1359</v>
      </c>
      <c r="E558" s="6">
        <v>148.42879933091271</v>
      </c>
      <c r="F558" s="6" t="s">
        <v>7</v>
      </c>
      <c r="G558" s="21" t="s">
        <v>1178</v>
      </c>
      <c r="H558" s="21" t="s">
        <v>1174</v>
      </c>
      <c r="I558" s="21" t="s">
        <v>1160</v>
      </c>
      <c r="J558" s="21" t="s">
        <v>240</v>
      </c>
      <c r="K558" s="21" t="s">
        <v>279</v>
      </c>
      <c r="L558" s="21" t="s">
        <v>516</v>
      </c>
      <c r="M558" s="3">
        <v>91.087763476066399</v>
      </c>
      <c r="N558" s="3">
        <v>148.42879933091271</v>
      </c>
      <c r="O558" s="21" t="s">
        <v>1483</v>
      </c>
      <c r="P558" s="21" t="s">
        <v>1469</v>
      </c>
      <c r="Q558" s="46">
        <v>5.2046265799940913E-3</v>
      </c>
      <c r="R558" s="46">
        <v>5.6682042107579862E-3</v>
      </c>
      <c r="S558" s="46">
        <v>6.0505213949562618E-3</v>
      </c>
      <c r="T558" s="46">
        <v>6.3609116832919468E-3</v>
      </c>
      <c r="U558" s="46">
        <v>6.6087131178484684E-3</v>
      </c>
      <c r="V558" s="46">
        <v>6.802779806766298E-3</v>
      </c>
      <c r="W558" s="46">
        <v>6.9512161931925684E-3</v>
      </c>
      <c r="X558" s="46">
        <v>7.0504701534087003E-3</v>
      </c>
      <c r="Y558" s="46">
        <v>7.1119033033190636E-3</v>
      </c>
      <c r="Z558" s="46">
        <v>8.1423615973795563E-3</v>
      </c>
      <c r="AA558" s="46">
        <v>7.8442059609761874E-3</v>
      </c>
      <c r="AB558" s="46">
        <v>7.9767839780052179E-3</v>
      </c>
      <c r="AC558" s="46">
        <v>7.7780976294439044E-3</v>
      </c>
      <c r="AD558" s="46">
        <v>7.6573402165326515E-3</v>
      </c>
      <c r="AE558" s="46">
        <v>7.6341094703067172E-3</v>
      </c>
      <c r="AF558" s="46">
        <v>7.541433684171088E-3</v>
      </c>
      <c r="AG558" s="46">
        <v>7.4772495069815635E-3</v>
      </c>
      <c r="AH558" s="46">
        <v>7.421178056796443E-3</v>
      </c>
      <c r="AI558" s="46">
        <v>7.2913233505364867E-3</v>
      </c>
      <c r="AJ558" s="46">
        <v>7.2553583593433788E-3</v>
      </c>
      <c r="AK558" s="46">
        <v>0.13551385877828823</v>
      </c>
      <c r="AL558" s="45">
        <v>0.13551385877828823</v>
      </c>
      <c r="AM558" s="45">
        <v>5.2046265799940913E-3</v>
      </c>
      <c r="AN558" s="45">
        <v>1.0872830790752078E-2</v>
      </c>
      <c r="AO558" s="45">
        <v>1.692335218570834E-2</v>
      </c>
      <c r="AP558" s="45">
        <v>2.3284263869000288E-2</v>
      </c>
      <c r="AQ558" s="45">
        <v>2.9892976986848757E-2</v>
      </c>
      <c r="AR558" s="45">
        <v>3.6695756793615059E-2</v>
      </c>
      <c r="AS558" s="45">
        <v>4.3646972986807628E-2</v>
      </c>
      <c r="AT558" s="45">
        <v>5.0697443140216326E-2</v>
      </c>
      <c r="AU558" s="45">
        <v>5.7809346443535387E-2</v>
      </c>
      <c r="AV558" s="45">
        <v>6.5951708040914936E-2</v>
      </c>
      <c r="AW558" s="45">
        <v>7.3795914001891116E-2</v>
      </c>
      <c r="AX558" s="45">
        <v>8.1772697979896336E-2</v>
      </c>
      <c r="AY558" s="45">
        <v>8.9550795609340234E-2</v>
      </c>
      <c r="AZ558" s="45">
        <v>9.7208135825872885E-2</v>
      </c>
      <c r="BA558" s="45">
        <v>0.10484224529617961</v>
      </c>
      <c r="BB558" s="45">
        <v>0.1123836789803507</v>
      </c>
      <c r="BC558" s="45">
        <v>0.11986092848733226</v>
      </c>
      <c r="BD558" s="45">
        <v>0.12728210654412869</v>
      </c>
      <c r="BE558" s="45">
        <v>0.13457342989466517</v>
      </c>
      <c r="BF558" s="45">
        <v>0.13551385877828823</v>
      </c>
    </row>
    <row r="559" spans="1:58" ht="13.5" thickBot="1" x14ac:dyDescent="0.25">
      <c r="A559" s="6" t="s">
        <v>1138</v>
      </c>
      <c r="B559" s="6" t="s">
        <v>1138</v>
      </c>
      <c r="C559" s="6" t="s">
        <v>517</v>
      </c>
      <c r="D559" s="6" t="s">
        <v>1138</v>
      </c>
      <c r="E559" s="6">
        <v>39.007817675367662</v>
      </c>
      <c r="F559" s="6" t="s">
        <v>7</v>
      </c>
      <c r="G559" s="21" t="s">
        <v>1178</v>
      </c>
      <c r="H559" s="21" t="s">
        <v>1172</v>
      </c>
      <c r="I559" s="21" t="s">
        <v>1264</v>
      </c>
      <c r="J559" s="21" t="s">
        <v>240</v>
      </c>
      <c r="K559" s="21" t="s">
        <v>518</v>
      </c>
      <c r="L559" s="21" t="s">
        <v>519</v>
      </c>
      <c r="M559" s="3">
        <v>38.153938217232238</v>
      </c>
      <c r="N559" s="3">
        <v>39.007817675367662</v>
      </c>
      <c r="O559" s="21" t="s">
        <v>1473</v>
      </c>
      <c r="P559" s="21" t="s">
        <v>1459</v>
      </c>
      <c r="Q559" s="46">
        <v>0.13082367812468554</v>
      </c>
      <c r="R559" s="46">
        <v>0.12472951713270804</v>
      </c>
      <c r="S559" s="46">
        <v>0.15906006928431543</v>
      </c>
      <c r="T559" s="46">
        <v>0.17472753909746203</v>
      </c>
      <c r="U559" s="46">
        <v>0.20013912418704904</v>
      </c>
      <c r="V559" s="46">
        <v>0.22726732884423217</v>
      </c>
      <c r="W559" s="46">
        <v>0.25324499302527548</v>
      </c>
      <c r="X559" s="46">
        <v>0.29299511923159793</v>
      </c>
      <c r="Y559" s="46">
        <v>0.3270291459516691</v>
      </c>
      <c r="Z559" s="46">
        <v>0.31499791553038453</v>
      </c>
      <c r="AA559" s="46">
        <v>0.33488617952353877</v>
      </c>
      <c r="AB559" s="46">
        <v>0.32811942163488605</v>
      </c>
      <c r="AC559" s="46">
        <v>0.32093812797766735</v>
      </c>
      <c r="AD559" s="46">
        <v>0.30566956962031128</v>
      </c>
      <c r="AE559" s="46">
        <v>0.29792885523798113</v>
      </c>
      <c r="AF559" s="46">
        <v>0.3000174715075985</v>
      </c>
      <c r="AG559" s="46">
        <v>0.30113668654804171</v>
      </c>
      <c r="AH559" s="46">
        <v>0.30225590158848481</v>
      </c>
      <c r="AI559" s="46">
        <v>0.30337511662892797</v>
      </c>
      <c r="AJ559" s="46">
        <v>0.30449433166937107</v>
      </c>
      <c r="AK559" s="46">
        <v>5.303836092346188</v>
      </c>
      <c r="AL559" s="45">
        <v>5.3038360923461871</v>
      </c>
      <c r="AM559" s="45">
        <v>0.13082367812468554</v>
      </c>
      <c r="AN559" s="45">
        <v>0.25555319525739356</v>
      </c>
      <c r="AO559" s="45">
        <v>0.41461326454170899</v>
      </c>
      <c r="AP559" s="45">
        <v>0.58934080363917096</v>
      </c>
      <c r="AQ559" s="45">
        <v>0.78947992782622001</v>
      </c>
      <c r="AR559" s="45">
        <v>1.0167472566704521</v>
      </c>
      <c r="AS559" s="45">
        <v>1.2699922496957274</v>
      </c>
      <c r="AT559" s="45">
        <v>1.5629873689273253</v>
      </c>
      <c r="AU559" s="45">
        <v>1.8900165148789942</v>
      </c>
      <c r="AV559" s="45">
        <v>2.2050144304093786</v>
      </c>
      <c r="AW559" s="45">
        <v>2.5399006099329173</v>
      </c>
      <c r="AX559" s="45">
        <v>2.8680200315678035</v>
      </c>
      <c r="AY559" s="45">
        <v>3.188958159545471</v>
      </c>
      <c r="AZ559" s="45">
        <v>3.4946277291657823</v>
      </c>
      <c r="BA559" s="45">
        <v>3.7925565844037634</v>
      </c>
      <c r="BB559" s="45">
        <v>4.0925740559113617</v>
      </c>
      <c r="BC559" s="45">
        <v>4.3937107424594037</v>
      </c>
      <c r="BD559" s="45">
        <v>4.6959666440478882</v>
      </c>
      <c r="BE559" s="45">
        <v>4.999341760676816</v>
      </c>
      <c r="BF559" s="45">
        <v>5.3038360923461871</v>
      </c>
    </row>
    <row r="560" spans="1:58" ht="13.5" thickBot="1" x14ac:dyDescent="0.25">
      <c r="A560" s="6" t="s">
        <v>1350</v>
      </c>
      <c r="B560" s="6" t="s">
        <v>1351</v>
      </c>
      <c r="C560" s="6" t="s">
        <v>517</v>
      </c>
      <c r="D560" s="6" t="s">
        <v>1350</v>
      </c>
      <c r="E560" s="6">
        <v>-13.556160933953038</v>
      </c>
      <c r="F560" s="6" t="s">
        <v>7</v>
      </c>
      <c r="G560" s="21" t="s">
        <v>1178</v>
      </c>
      <c r="H560" s="21" t="s">
        <v>1172</v>
      </c>
      <c r="I560" s="21" t="s">
        <v>1264</v>
      </c>
      <c r="J560" s="21" t="s">
        <v>240</v>
      </c>
      <c r="K560" s="21" t="s">
        <v>518</v>
      </c>
      <c r="L560" s="21" t="s">
        <v>520</v>
      </c>
      <c r="M560" s="3">
        <v>13.176418438445568</v>
      </c>
      <c r="N560" s="3">
        <v>-13.556160933953038</v>
      </c>
      <c r="O560" s="21" t="s">
        <v>1473</v>
      </c>
      <c r="P560" s="21" t="s">
        <v>1459</v>
      </c>
      <c r="Q560" s="46">
        <v>2.7197763030169339E-2</v>
      </c>
      <c r="R560" s="46">
        <v>2.5930809303569974E-2</v>
      </c>
      <c r="S560" s="46">
        <v>3.3068005226347674E-2</v>
      </c>
      <c r="T560" s="46">
        <v>3.6325214757287214E-2</v>
      </c>
      <c r="U560" s="46">
        <v>4.1608190128373038E-2</v>
      </c>
      <c r="V560" s="46">
        <v>4.7248044413747838E-2</v>
      </c>
      <c r="W560" s="46">
        <v>5.2648705552474952E-2</v>
      </c>
      <c r="X560" s="46">
        <v>6.0912611050900796E-2</v>
      </c>
      <c r="Y560" s="46">
        <v>6.7988160423643001E-2</v>
      </c>
      <c r="Z560" s="46">
        <v>6.5486911730362918E-2</v>
      </c>
      <c r="AA560" s="46">
        <v>6.9621608896205639E-2</v>
      </c>
      <c r="AB560" s="46">
        <v>6.8214824740796903E-2</v>
      </c>
      <c r="AC560" s="46">
        <v>6.6721860118957227E-2</v>
      </c>
      <c r="AD560" s="46">
        <v>6.3547582817107512E-2</v>
      </c>
      <c r="AE560" s="46">
        <v>6.1938316677577439E-2</v>
      </c>
      <c r="AF560" s="46">
        <v>6.2372532342327903E-2</v>
      </c>
      <c r="AG560" s="46">
        <v>6.2605213045745844E-2</v>
      </c>
      <c r="AH560" s="46">
        <v>6.2837893749163792E-2</v>
      </c>
      <c r="AI560" s="46">
        <v>6.3070574452581712E-2</v>
      </c>
      <c r="AJ560" s="46">
        <v>6.330325515599966E-2</v>
      </c>
      <c r="AK560" s="46">
        <v>1.10264807761334</v>
      </c>
      <c r="AL560" s="45">
        <v>1.10264807761334</v>
      </c>
      <c r="AM560" s="45">
        <v>2.7197763030169339E-2</v>
      </c>
      <c r="AN560" s="45">
        <v>5.3128572333739313E-2</v>
      </c>
      <c r="AO560" s="45">
        <v>8.6196577560086987E-2</v>
      </c>
      <c r="AP560" s="45">
        <v>0.1225217923173742</v>
      </c>
      <c r="AQ560" s="45">
        <v>0.16412998244574722</v>
      </c>
      <c r="AR560" s="45">
        <v>0.21137802685949506</v>
      </c>
      <c r="AS560" s="45">
        <v>0.26402673241197</v>
      </c>
      <c r="AT560" s="45">
        <v>0.32493934346287079</v>
      </c>
      <c r="AU560" s="45">
        <v>0.39292750388651376</v>
      </c>
      <c r="AV560" s="45">
        <v>0.45841441561687668</v>
      </c>
      <c r="AW560" s="45">
        <v>0.52803602451308229</v>
      </c>
      <c r="AX560" s="45">
        <v>0.59625084925387917</v>
      </c>
      <c r="AY560" s="45">
        <v>0.66297270937283637</v>
      </c>
      <c r="AZ560" s="45">
        <v>0.72652029218994385</v>
      </c>
      <c r="BA560" s="45">
        <v>0.78845860886752128</v>
      </c>
      <c r="BB560" s="45">
        <v>0.85083114120984915</v>
      </c>
      <c r="BC560" s="45">
        <v>0.913436354255595</v>
      </c>
      <c r="BD560" s="45">
        <v>0.97627424800475882</v>
      </c>
      <c r="BE560" s="45">
        <v>1.0393448224573405</v>
      </c>
      <c r="BF560" s="45">
        <v>1.10264807761334</v>
      </c>
    </row>
    <row r="561" spans="1:58" ht="13.5" thickBot="1" x14ac:dyDescent="0.25">
      <c r="A561" s="6" t="s">
        <v>1350</v>
      </c>
      <c r="B561" s="6" t="s">
        <v>1350</v>
      </c>
      <c r="C561" s="6" t="s">
        <v>517</v>
      </c>
      <c r="D561" s="6" t="s">
        <v>1350</v>
      </c>
      <c r="E561" s="6">
        <v>-57.278756880165922</v>
      </c>
      <c r="F561" s="6" t="s">
        <v>7</v>
      </c>
      <c r="G561" s="21" t="s">
        <v>1178</v>
      </c>
      <c r="H561" s="21" t="s">
        <v>1172</v>
      </c>
      <c r="I561" s="21" t="s">
        <v>1264</v>
      </c>
      <c r="J561" s="21" t="s">
        <v>240</v>
      </c>
      <c r="K561" s="21" t="s">
        <v>518</v>
      </c>
      <c r="L561" s="21" t="s">
        <v>521</v>
      </c>
      <c r="M561" s="3">
        <v>-1.9981082622477904</v>
      </c>
      <c r="N561" s="3">
        <v>-57.278756880165922</v>
      </c>
      <c r="O561" s="21" t="s">
        <v>1473</v>
      </c>
      <c r="P561" s="21" t="s">
        <v>1459</v>
      </c>
      <c r="Q561" s="46">
        <v>2.0960219941273252E-2</v>
      </c>
      <c r="R561" s="46">
        <v>1.9983829760379272E-2</v>
      </c>
      <c r="S561" s="46">
        <v>2.5484179040554906E-2</v>
      </c>
      <c r="T561" s="46">
        <v>2.7994379165748037E-2</v>
      </c>
      <c r="U561" s="46">
        <v>3.206575538883881E-2</v>
      </c>
      <c r="V561" s="46">
        <v>3.64121638095262E-2</v>
      </c>
      <c r="W561" s="46">
        <v>4.0574235711191078E-2</v>
      </c>
      <c r="X561" s="46">
        <v>4.6942894656736144E-2</v>
      </c>
      <c r="Y561" s="46">
        <v>5.239573542505617E-2</v>
      </c>
      <c r="Z561" s="46">
        <v>5.0468123853442071E-2</v>
      </c>
      <c r="AA561" s="46">
        <v>5.3654568337515626E-2</v>
      </c>
      <c r="AB561" s="46">
        <v>5.2570416480079478E-2</v>
      </c>
      <c r="AC561" s="46">
        <v>5.1419848810099152E-2</v>
      </c>
      <c r="AD561" s="46">
        <v>4.8973561211830205E-2</v>
      </c>
      <c r="AE561" s="46">
        <v>4.7733364648929848E-2</v>
      </c>
      <c r="AF561" s="46">
        <v>4.8067997163560562E-2</v>
      </c>
      <c r="AG561" s="46">
        <v>4.8247314805026899E-2</v>
      </c>
      <c r="AH561" s="46">
        <v>4.8426632446493229E-2</v>
      </c>
      <c r="AI561" s="46">
        <v>4.8605950087959544E-2</v>
      </c>
      <c r="AJ561" s="46">
        <v>4.8785267729425888E-2</v>
      </c>
      <c r="AK561" s="46">
        <v>0.84976643847366629</v>
      </c>
      <c r="AL561" s="45">
        <v>0.8497664384736664</v>
      </c>
      <c r="AM561" s="45">
        <v>2.0960219941273252E-2</v>
      </c>
      <c r="AN561" s="45">
        <v>4.0944049701652524E-2</v>
      </c>
      <c r="AO561" s="45">
        <v>6.6428228742207426E-2</v>
      </c>
      <c r="AP561" s="45">
        <v>9.4422607907955466E-2</v>
      </c>
      <c r="AQ561" s="45">
        <v>0.12648836329679428</v>
      </c>
      <c r="AR561" s="45">
        <v>0.16290052710632047</v>
      </c>
      <c r="AS561" s="45">
        <v>0.20347476281751153</v>
      </c>
      <c r="AT561" s="45">
        <v>0.25041765747424766</v>
      </c>
      <c r="AU561" s="45">
        <v>0.30281339289930381</v>
      </c>
      <c r="AV561" s="45">
        <v>0.35328151675274588</v>
      </c>
      <c r="AW561" s="45">
        <v>0.40693608509026152</v>
      </c>
      <c r="AX561" s="45">
        <v>0.45950650157034101</v>
      </c>
      <c r="AY561" s="45">
        <v>0.51092635038044021</v>
      </c>
      <c r="AZ561" s="45">
        <v>0.55989991159227037</v>
      </c>
      <c r="BA561" s="45">
        <v>0.60763327624120023</v>
      </c>
      <c r="BB561" s="45">
        <v>0.65570127340476081</v>
      </c>
      <c r="BC561" s="45">
        <v>0.70394858820978767</v>
      </c>
      <c r="BD561" s="45">
        <v>0.75237522065628093</v>
      </c>
      <c r="BE561" s="45">
        <v>0.80098117074424047</v>
      </c>
      <c r="BF561" s="45">
        <v>0.8497664384736664</v>
      </c>
    </row>
    <row r="562" spans="1:58" ht="13.5" thickBot="1" x14ac:dyDescent="0.25">
      <c r="A562" s="6" t="s">
        <v>1357</v>
      </c>
      <c r="B562" s="6" t="s">
        <v>1359</v>
      </c>
      <c r="C562" s="6" t="s">
        <v>517</v>
      </c>
      <c r="D562" s="6" t="s">
        <v>1357</v>
      </c>
      <c r="E562" s="6">
        <v>77.42218308946039</v>
      </c>
      <c r="F562" s="6" t="s">
        <v>7</v>
      </c>
      <c r="G562" s="21" t="s">
        <v>1178</v>
      </c>
      <c r="H562" s="21" t="s">
        <v>1172</v>
      </c>
      <c r="I562" s="21" t="s">
        <v>1264</v>
      </c>
      <c r="J562" s="21" t="s">
        <v>240</v>
      </c>
      <c r="K562" s="21" t="s">
        <v>518</v>
      </c>
      <c r="L562" s="21" t="s">
        <v>522</v>
      </c>
      <c r="M562" s="3">
        <v>167.48658584427886</v>
      </c>
      <c r="N562" s="3">
        <v>77.42218308946039</v>
      </c>
      <c r="O562" s="21" t="s">
        <v>1473</v>
      </c>
      <c r="P562" s="21" t="s">
        <v>1459</v>
      </c>
      <c r="Q562" s="46">
        <v>6.4208945748130981E-3</v>
      </c>
      <c r="R562" s="46">
        <v>6.1217899646053651E-3</v>
      </c>
      <c r="S562" s="46">
        <v>7.8067514273957896E-3</v>
      </c>
      <c r="T562" s="46">
        <v>8.5757190437045251E-3</v>
      </c>
      <c r="U562" s="46">
        <v>9.8229329363121141E-3</v>
      </c>
      <c r="V562" s="46">
        <v>1.1154399415504905E-2</v>
      </c>
      <c r="W562" s="46">
        <v>1.2429396766117567E-2</v>
      </c>
      <c r="X562" s="46">
        <v>1.4380353759262613E-2</v>
      </c>
      <c r="Y562" s="46">
        <v>1.6050761598718655E-2</v>
      </c>
      <c r="Z562" s="46">
        <v>1.5460262514395969E-2</v>
      </c>
      <c r="AA562" s="46">
        <v>1.643638891755661E-2</v>
      </c>
      <c r="AB562" s="46">
        <v>1.6104272899729061E-2</v>
      </c>
      <c r="AC562" s="46">
        <v>1.5751811249477728E-2</v>
      </c>
      <c r="AD562" s="46">
        <v>1.5002422416146455E-2</v>
      </c>
      <c r="AE562" s="46">
        <v>1.462250410399419E-2</v>
      </c>
      <c r="AF562" s="46">
        <v>1.4725014483358938E-2</v>
      </c>
      <c r="AG562" s="46">
        <v>1.4779946143164292E-2</v>
      </c>
      <c r="AH562" s="46">
        <v>1.4834877802969652E-2</v>
      </c>
      <c r="AI562" s="46">
        <v>1.4889809462775003E-2</v>
      </c>
      <c r="AJ562" s="46">
        <v>1.494474112258036E-2</v>
      </c>
      <c r="AK562" s="46">
        <v>0.26031505060258286</v>
      </c>
      <c r="AL562" s="45">
        <v>0.26031505060258292</v>
      </c>
      <c r="AM562" s="45">
        <v>6.4208945748130981E-3</v>
      </c>
      <c r="AN562" s="45">
        <v>1.2542684539418463E-2</v>
      </c>
      <c r="AO562" s="45">
        <v>2.0349435966814253E-2</v>
      </c>
      <c r="AP562" s="45">
        <v>2.8925155010518778E-2</v>
      </c>
      <c r="AQ562" s="45">
        <v>3.8748087946830892E-2</v>
      </c>
      <c r="AR562" s="45">
        <v>4.9902487362335796E-2</v>
      </c>
      <c r="AS562" s="45">
        <v>6.2331884128453363E-2</v>
      </c>
      <c r="AT562" s="45">
        <v>7.6712237887715973E-2</v>
      </c>
      <c r="AU562" s="45">
        <v>9.2762999486434627E-2</v>
      </c>
      <c r="AV562" s="45">
        <v>0.1082232620008306</v>
      </c>
      <c r="AW562" s="45">
        <v>0.12465965091838721</v>
      </c>
      <c r="AX562" s="45">
        <v>0.14076392381811628</v>
      </c>
      <c r="AY562" s="45">
        <v>0.156515735067594</v>
      </c>
      <c r="AZ562" s="45">
        <v>0.17151815748374047</v>
      </c>
      <c r="BA562" s="45">
        <v>0.18614066158773465</v>
      </c>
      <c r="BB562" s="45">
        <v>0.2008656760710936</v>
      </c>
      <c r="BC562" s="45">
        <v>0.2156456222142579</v>
      </c>
      <c r="BD562" s="45">
        <v>0.23048050001722756</v>
      </c>
      <c r="BE562" s="45">
        <v>0.24537030948000255</v>
      </c>
      <c r="BF562" s="45">
        <v>0.26031505060258292</v>
      </c>
    </row>
    <row r="563" spans="1:58" ht="13.5" thickBot="1" x14ac:dyDescent="0.25">
      <c r="A563" s="6" t="s">
        <v>1350</v>
      </c>
      <c r="B563" s="6" t="s">
        <v>1352</v>
      </c>
      <c r="C563" s="6" t="s">
        <v>517</v>
      </c>
      <c r="D563" s="6" t="s">
        <v>1350</v>
      </c>
      <c r="E563" s="6">
        <v>-25.729993801323602</v>
      </c>
      <c r="F563" s="6" t="s">
        <v>7</v>
      </c>
      <c r="G563" s="21" t="s">
        <v>1178</v>
      </c>
      <c r="H563" s="21" t="s">
        <v>1172</v>
      </c>
      <c r="I563" s="21" t="s">
        <v>1264</v>
      </c>
      <c r="J563" s="21" t="s">
        <v>240</v>
      </c>
      <c r="K563" s="21" t="s">
        <v>518</v>
      </c>
      <c r="L563" s="21" t="s">
        <v>523</v>
      </c>
      <c r="M563" s="3">
        <v>20.877537904176673</v>
      </c>
      <c r="N563" s="3">
        <v>-25.729993801323602</v>
      </c>
      <c r="O563" s="21" t="s">
        <v>1473</v>
      </c>
      <c r="P563" s="21" t="s">
        <v>1459</v>
      </c>
      <c r="Q563" s="46">
        <v>3.7367512544448618E-3</v>
      </c>
      <c r="R563" s="46">
        <v>3.5626821252322067E-3</v>
      </c>
      <c r="S563" s="46">
        <v>4.5432747492680312E-3</v>
      </c>
      <c r="T563" s="46">
        <v>4.9907888255994884E-3</v>
      </c>
      <c r="U563" s="46">
        <v>5.7166266389228953E-3</v>
      </c>
      <c r="V563" s="46">
        <v>6.4914967101262948E-3</v>
      </c>
      <c r="W563" s="46">
        <v>7.2335035899783011E-3</v>
      </c>
      <c r="X563" s="46">
        <v>8.3688969384534111E-3</v>
      </c>
      <c r="Y563" s="46">
        <v>9.341019828308459E-3</v>
      </c>
      <c r="Z563" s="46">
        <v>8.9973686176583363E-3</v>
      </c>
      <c r="AA563" s="46">
        <v>9.5654423524016673E-3</v>
      </c>
      <c r="AB563" s="46">
        <v>9.3721616604702865E-3</v>
      </c>
      <c r="AC563" s="46">
        <v>9.1670404739479672E-3</v>
      </c>
      <c r="AD563" s="46">
        <v>8.7309206108369761E-3</v>
      </c>
      <c r="AE563" s="46">
        <v>8.5098205424617088E-3</v>
      </c>
      <c r="AF563" s="46">
        <v>8.569478240345027E-3</v>
      </c>
      <c r="AG563" s="46">
        <v>8.6014466750070108E-3</v>
      </c>
      <c r="AH563" s="46">
        <v>8.6334151096689963E-3</v>
      </c>
      <c r="AI563" s="46">
        <v>8.6653835443309801E-3</v>
      </c>
      <c r="AJ563" s="46">
        <v>8.6973519789929656E-3</v>
      </c>
      <c r="AK563" s="46">
        <v>0.15149487046645588</v>
      </c>
      <c r="AL563" s="45">
        <v>0.15149487046645588</v>
      </c>
      <c r="AM563" s="45">
        <v>3.7367512544448618E-3</v>
      </c>
      <c r="AN563" s="45">
        <v>7.2994333796770686E-3</v>
      </c>
      <c r="AO563" s="45">
        <v>1.18427081289451E-2</v>
      </c>
      <c r="AP563" s="45">
        <v>1.6833496954544589E-2</v>
      </c>
      <c r="AQ563" s="45">
        <v>2.2550123593467485E-2</v>
      </c>
      <c r="AR563" s="45">
        <v>2.9041620303593779E-2</v>
      </c>
      <c r="AS563" s="45">
        <v>3.6275123893572084E-2</v>
      </c>
      <c r="AT563" s="45">
        <v>4.4644020832025497E-2</v>
      </c>
      <c r="AU563" s="45">
        <v>5.3985040660333952E-2</v>
      </c>
      <c r="AV563" s="45">
        <v>6.2982409277992285E-2</v>
      </c>
      <c r="AW563" s="45">
        <v>7.2547851630393956E-2</v>
      </c>
      <c r="AX563" s="45">
        <v>8.1920013290864235E-2</v>
      </c>
      <c r="AY563" s="45">
        <v>9.1087053764812201E-2</v>
      </c>
      <c r="AZ563" s="45">
        <v>9.9817974375649182E-2</v>
      </c>
      <c r="BA563" s="45">
        <v>0.1083277949181109</v>
      </c>
      <c r="BB563" s="45">
        <v>0.11689727315845592</v>
      </c>
      <c r="BC563" s="45">
        <v>0.12549871983346295</v>
      </c>
      <c r="BD563" s="45">
        <v>0.13413213494313195</v>
      </c>
      <c r="BE563" s="45">
        <v>0.14279751848746292</v>
      </c>
      <c r="BF563" s="45">
        <v>0.15149487046645588</v>
      </c>
    </row>
    <row r="564" spans="1:58" ht="13.5" thickBot="1" x14ac:dyDescent="0.25">
      <c r="A564" s="6" t="s">
        <v>1138</v>
      </c>
      <c r="B564" s="6" t="s">
        <v>1353</v>
      </c>
      <c r="C564" s="6" t="s">
        <v>517</v>
      </c>
      <c r="D564" s="6" t="s">
        <v>1138</v>
      </c>
      <c r="E564" s="6">
        <v>39.356392835244023</v>
      </c>
      <c r="F564" s="6" t="s">
        <v>7</v>
      </c>
      <c r="G564" s="21" t="s">
        <v>1178</v>
      </c>
      <c r="H564" s="21" t="s">
        <v>1172</v>
      </c>
      <c r="I564" s="21" t="s">
        <v>1264</v>
      </c>
      <c r="J564" s="21" t="s">
        <v>240</v>
      </c>
      <c r="K564" s="21" t="s">
        <v>518</v>
      </c>
      <c r="L564" s="21" t="s">
        <v>524</v>
      </c>
      <c r="M564" s="3">
        <v>31.394226256402625</v>
      </c>
      <c r="N564" s="3">
        <v>39.356392835244023</v>
      </c>
      <c r="O564" s="21" t="s">
        <v>1473</v>
      </c>
      <c r="P564" s="21" t="s">
        <v>1459</v>
      </c>
      <c r="Q564" s="46">
        <v>6.9062163176263885E-3</v>
      </c>
      <c r="R564" s="46">
        <v>6.5845039587602468E-3</v>
      </c>
      <c r="S564" s="46">
        <v>8.3968228207676639E-3</v>
      </c>
      <c r="T564" s="46">
        <v>9.2239126658975757E-3</v>
      </c>
      <c r="U564" s="46">
        <v>1.0565396914912454E-2</v>
      </c>
      <c r="V564" s="46">
        <v>1.199750196162107E-2</v>
      </c>
      <c r="W564" s="46">
        <v>1.33688696745052E-2</v>
      </c>
      <c r="X564" s="46">
        <v>1.5467289273839275E-2</v>
      </c>
      <c r="Y564" s="46">
        <v>1.7263954480459365E-2</v>
      </c>
      <c r="Z564" s="46">
        <v>1.6628822667566844E-2</v>
      </c>
      <c r="AA564" s="46">
        <v>1.7678729345682674E-2</v>
      </c>
      <c r="AB564" s="46">
        <v>1.7321510420042159E-2</v>
      </c>
      <c r="AC564" s="46">
        <v>1.6942408042337397E-2</v>
      </c>
      <c r="AD564" s="46">
        <v>1.613637683769796E-2</v>
      </c>
      <c r="AE564" s="46">
        <v>1.5727742493031521E-2</v>
      </c>
      <c r="AF564" s="46">
        <v>1.5838001094297449E-2</v>
      </c>
      <c r="AG564" s="46">
        <v>1.5897084750146617E-2</v>
      </c>
      <c r="AH564" s="46">
        <v>1.5956168405995778E-2</v>
      </c>
      <c r="AI564" s="46">
        <v>1.6015252061844953E-2</v>
      </c>
      <c r="AJ564" s="46">
        <v>1.6074335717694122E-2</v>
      </c>
      <c r="AK564" s="46">
        <v>0.27999089990472681</v>
      </c>
      <c r="AL564" s="45">
        <v>0.2799908999047267</v>
      </c>
      <c r="AM564" s="45">
        <v>6.9062163176263885E-3</v>
      </c>
      <c r="AN564" s="45">
        <v>1.3490720276386635E-2</v>
      </c>
      <c r="AO564" s="45">
        <v>2.1887543097154301E-2</v>
      </c>
      <c r="AP564" s="45">
        <v>3.1111455763051875E-2</v>
      </c>
      <c r="AQ564" s="45">
        <v>4.1676852677964331E-2</v>
      </c>
      <c r="AR564" s="45">
        <v>5.3674354639585399E-2</v>
      </c>
      <c r="AS564" s="45">
        <v>6.7043224314090599E-2</v>
      </c>
      <c r="AT564" s="45">
        <v>8.2510513587929879E-2</v>
      </c>
      <c r="AU564" s="45">
        <v>9.9774468068389244E-2</v>
      </c>
      <c r="AV564" s="45">
        <v>0.11640329073595609</v>
      </c>
      <c r="AW564" s="45">
        <v>0.13408202008163878</v>
      </c>
      <c r="AX564" s="45">
        <v>0.15140353050168093</v>
      </c>
      <c r="AY564" s="45">
        <v>0.16834593854401833</v>
      </c>
      <c r="AZ564" s="45">
        <v>0.18448231538171628</v>
      </c>
      <c r="BA564" s="45">
        <v>0.2002100578747478</v>
      </c>
      <c r="BB564" s="45">
        <v>0.21604805896904525</v>
      </c>
      <c r="BC564" s="45">
        <v>0.23194514371919187</v>
      </c>
      <c r="BD564" s="45">
        <v>0.24790131212518765</v>
      </c>
      <c r="BE564" s="45">
        <v>0.26391656418703258</v>
      </c>
      <c r="BF564" s="45">
        <v>0.2799908999047267</v>
      </c>
    </row>
    <row r="565" spans="1:58" ht="13.5" thickBot="1" x14ac:dyDescent="0.25">
      <c r="A565" s="6" t="s">
        <v>1137</v>
      </c>
      <c r="B565" s="6" t="s">
        <v>1352</v>
      </c>
      <c r="C565" s="6" t="s">
        <v>517</v>
      </c>
      <c r="D565" s="6" t="s">
        <v>1137</v>
      </c>
      <c r="E565" s="6">
        <v>17.339103139582363</v>
      </c>
      <c r="F565" s="6" t="s">
        <v>7</v>
      </c>
      <c r="G565" s="21" t="s">
        <v>1178</v>
      </c>
      <c r="H565" s="21" t="s">
        <v>1172</v>
      </c>
      <c r="I565" s="21" t="s">
        <v>1264</v>
      </c>
      <c r="J565" s="21" t="s">
        <v>240</v>
      </c>
      <c r="K565" s="21" t="s">
        <v>518</v>
      </c>
      <c r="L565" s="21" t="s">
        <v>525</v>
      </c>
      <c r="M565" s="3">
        <v>20.047186533021463</v>
      </c>
      <c r="N565" s="3">
        <v>17.339103139582363</v>
      </c>
      <c r="O565" s="21" t="s">
        <v>1473</v>
      </c>
      <c r="P565" s="21" t="s">
        <v>1459</v>
      </c>
      <c r="Q565" s="46">
        <v>1.113828482584819E-3</v>
      </c>
      <c r="R565" s="46">
        <v>1.0619429968101986E-3</v>
      </c>
      <c r="S565" s="46">
        <v>1.3542321860262332E-3</v>
      </c>
      <c r="T565" s="46">
        <v>1.4876245074933641E-3</v>
      </c>
      <c r="U565" s="46">
        <v>1.7039779051820738E-3</v>
      </c>
      <c r="V565" s="46">
        <v>1.934946545276126E-3</v>
      </c>
      <c r="W565" s="46">
        <v>2.1561195216871117E-3</v>
      </c>
      <c r="X565" s="46">
        <v>2.4945507857335606E-3</v>
      </c>
      <c r="Y565" s="46">
        <v>2.7843153672012875E-3</v>
      </c>
      <c r="Z565" s="46">
        <v>2.6818818680376597E-3</v>
      </c>
      <c r="AA565" s="46">
        <v>2.8512098920030807E-3</v>
      </c>
      <c r="AB565" s="46">
        <v>2.7935979384242074E-3</v>
      </c>
      <c r="AC565" s="46">
        <v>2.7324566409780934E-3</v>
      </c>
      <c r="AD565" s="46">
        <v>2.6024606384943316E-3</v>
      </c>
      <c r="AE565" s="46">
        <v>2.5365564514374895E-3</v>
      </c>
      <c r="AF565" s="46">
        <v>2.554338861499931E-3</v>
      </c>
      <c r="AG565" s="46">
        <v>2.5638678214562074E-3</v>
      </c>
      <c r="AH565" s="46">
        <v>2.5733967814124833E-3</v>
      </c>
      <c r="AI565" s="46">
        <v>2.5829257413687592E-3</v>
      </c>
      <c r="AJ565" s="46">
        <v>2.5924547013250355E-3</v>
      </c>
      <c r="AK565" s="46">
        <v>4.5156685634432064E-2</v>
      </c>
      <c r="AL565" s="45">
        <v>4.5156685634432051E-2</v>
      </c>
      <c r="AM565" s="45">
        <v>1.113828482584819E-3</v>
      </c>
      <c r="AN565" s="45">
        <v>2.1757714793950176E-3</v>
      </c>
      <c r="AO565" s="45">
        <v>3.5300036654212505E-3</v>
      </c>
      <c r="AP565" s="45">
        <v>5.0176281729146146E-3</v>
      </c>
      <c r="AQ565" s="45">
        <v>6.7216060780966886E-3</v>
      </c>
      <c r="AR565" s="45">
        <v>8.6565526233728148E-3</v>
      </c>
      <c r="AS565" s="45">
        <v>1.0812672145059926E-2</v>
      </c>
      <c r="AT565" s="45">
        <v>1.3307222930793488E-2</v>
      </c>
      <c r="AU565" s="45">
        <v>1.6091538297994777E-2</v>
      </c>
      <c r="AV565" s="45">
        <v>1.8773420166032437E-2</v>
      </c>
      <c r="AW565" s="45">
        <v>2.1624630058035516E-2</v>
      </c>
      <c r="AX565" s="45">
        <v>2.4418227996459724E-2</v>
      </c>
      <c r="AY565" s="45">
        <v>2.7150684637437819E-2</v>
      </c>
      <c r="AZ565" s="45">
        <v>2.975314527593215E-2</v>
      </c>
      <c r="BA565" s="45">
        <v>3.2289701727369641E-2</v>
      </c>
      <c r="BB565" s="45">
        <v>3.4844040588869571E-2</v>
      </c>
      <c r="BC565" s="45">
        <v>3.7407908410325777E-2</v>
      </c>
      <c r="BD565" s="45">
        <v>3.9981305191738259E-2</v>
      </c>
      <c r="BE565" s="45">
        <v>4.2564230933107017E-2</v>
      </c>
      <c r="BF565" s="45">
        <v>4.5156685634432051E-2</v>
      </c>
    </row>
    <row r="566" spans="1:58" ht="13.5" thickBot="1" x14ac:dyDescent="0.25">
      <c r="A566" s="6" t="s">
        <v>1139</v>
      </c>
      <c r="B566" s="6" t="s">
        <v>1357</v>
      </c>
      <c r="C566" s="6" t="s">
        <v>517</v>
      </c>
      <c r="D566" s="6" t="s">
        <v>1139</v>
      </c>
      <c r="E566" s="6">
        <v>57.611173977076099</v>
      </c>
      <c r="F566" s="6" t="s">
        <v>7</v>
      </c>
      <c r="G566" s="21" t="s">
        <v>1178</v>
      </c>
      <c r="H566" s="21" t="s">
        <v>1172</v>
      </c>
      <c r="I566" s="21" t="s">
        <v>1264</v>
      </c>
      <c r="J566" s="21" t="s">
        <v>240</v>
      </c>
      <c r="K566" s="21" t="s">
        <v>518</v>
      </c>
      <c r="L566" s="21" t="s">
        <v>526</v>
      </c>
      <c r="M566" s="3">
        <v>74.259958354111049</v>
      </c>
      <c r="N566" s="3">
        <v>57.611173977076099</v>
      </c>
      <c r="O566" s="21" t="s">
        <v>1473</v>
      </c>
      <c r="P566" s="21" t="s">
        <v>1459</v>
      </c>
      <c r="Q566" s="46">
        <v>7.0882375512350999E-3</v>
      </c>
      <c r="R566" s="46">
        <v>6.7580460950261E-3</v>
      </c>
      <c r="S566" s="46">
        <v>8.6181306944189788E-3</v>
      </c>
      <c r="T566" s="46">
        <v>9.4670194388291745E-3</v>
      </c>
      <c r="U566" s="46">
        <v>1.0843860040243429E-2</v>
      </c>
      <c r="V566" s="46">
        <v>1.2313709854169063E-2</v>
      </c>
      <c r="W566" s="46">
        <v>1.372122153233752E-2</v>
      </c>
      <c r="X566" s="46">
        <v>1.5874947381365023E-2</v>
      </c>
      <c r="Y566" s="46">
        <v>1.7718965755370873E-2</v>
      </c>
      <c r="Z566" s="46">
        <v>1.7067094316788989E-2</v>
      </c>
      <c r="AA566" s="46">
        <v>1.8144672486780471E-2</v>
      </c>
      <c r="AB566" s="46">
        <v>1.7778038647600754E-2</v>
      </c>
      <c r="AC566" s="46">
        <v>1.7388944592937119E-2</v>
      </c>
      <c r="AD566" s="46">
        <v>1.6561669513584235E-2</v>
      </c>
      <c r="AE566" s="46">
        <v>1.6142265143177188E-2</v>
      </c>
      <c r="AF566" s="46">
        <v>1.6255429736044793E-2</v>
      </c>
      <c r="AG566" s="46">
        <v>1.6316070609251363E-2</v>
      </c>
      <c r="AH566" s="46">
        <v>1.6376711482457937E-2</v>
      </c>
      <c r="AI566" s="46">
        <v>1.6437352355664504E-2</v>
      </c>
      <c r="AJ566" s="46">
        <v>1.6497993228871074E-2</v>
      </c>
      <c r="AK566" s="46">
        <v>0.2873703804561536</v>
      </c>
      <c r="AL566" s="45">
        <v>0.28737038045615371</v>
      </c>
      <c r="AM566" s="45">
        <v>7.0882375512350999E-3</v>
      </c>
      <c r="AN566" s="45">
        <v>1.38462836462612E-2</v>
      </c>
      <c r="AO566" s="45">
        <v>2.2464414340680181E-2</v>
      </c>
      <c r="AP566" s="45">
        <v>3.1931433779509355E-2</v>
      </c>
      <c r="AQ566" s="45">
        <v>4.2775293819752785E-2</v>
      </c>
      <c r="AR566" s="45">
        <v>5.5089003673921846E-2</v>
      </c>
      <c r="AS566" s="45">
        <v>6.8810225206259373E-2</v>
      </c>
      <c r="AT566" s="45">
        <v>8.4685172587624397E-2</v>
      </c>
      <c r="AU566" s="45">
        <v>0.10240413834299528</v>
      </c>
      <c r="AV566" s="45">
        <v>0.11947123265978427</v>
      </c>
      <c r="AW566" s="45">
        <v>0.13761590514656474</v>
      </c>
      <c r="AX566" s="45">
        <v>0.15539394379416549</v>
      </c>
      <c r="AY566" s="45">
        <v>0.1727828883871026</v>
      </c>
      <c r="AZ566" s="45">
        <v>0.18934455790068683</v>
      </c>
      <c r="BA566" s="45">
        <v>0.20548682304386401</v>
      </c>
      <c r="BB566" s="45">
        <v>0.22174225277990881</v>
      </c>
      <c r="BC566" s="45">
        <v>0.23805832338916016</v>
      </c>
      <c r="BD566" s="45">
        <v>0.25443503487161812</v>
      </c>
      <c r="BE566" s="45">
        <v>0.27087238722728263</v>
      </c>
      <c r="BF566" s="45">
        <v>0.28737038045615371</v>
      </c>
    </row>
    <row r="567" spans="1:58" ht="13.5" thickBot="1" x14ac:dyDescent="0.25">
      <c r="A567" s="6" t="s">
        <v>1143</v>
      </c>
      <c r="B567" s="6" t="s">
        <v>1143</v>
      </c>
      <c r="C567" s="6" t="s">
        <v>517</v>
      </c>
      <c r="D567" s="6" t="s">
        <v>1143</v>
      </c>
      <c r="E567" s="6">
        <v>45.901861257517446</v>
      </c>
      <c r="F567" s="6" t="s">
        <v>7</v>
      </c>
      <c r="G567" s="21" t="s">
        <v>1178</v>
      </c>
      <c r="H567" s="21" t="s">
        <v>1174</v>
      </c>
      <c r="I567" s="21" t="s">
        <v>1264</v>
      </c>
      <c r="J567" s="21" t="s">
        <v>240</v>
      </c>
      <c r="K567" s="21" t="s">
        <v>518</v>
      </c>
      <c r="L567" s="21" t="s">
        <v>527</v>
      </c>
      <c r="M567" s="3">
        <v>45.658630716598317</v>
      </c>
      <c r="N567" s="3">
        <v>45.901861257517446</v>
      </c>
      <c r="O567" s="21" t="s">
        <v>1473</v>
      </c>
      <c r="P567" s="21" t="s">
        <v>1459</v>
      </c>
      <c r="Q567" s="46">
        <v>0.27688368977289879</v>
      </c>
      <c r="R567" s="46">
        <v>0.30787641803463417</v>
      </c>
      <c r="S567" s="46">
        <v>0.33396976973499326</v>
      </c>
      <c r="T567" s="46">
        <v>0.35569110618552613</v>
      </c>
      <c r="U567" s="46">
        <v>0.37357858897680229</v>
      </c>
      <c r="V567" s="46">
        <v>0.38814972340050574</v>
      </c>
      <c r="W567" s="46">
        <v>0.39988348796712853</v>
      </c>
      <c r="X567" s="46">
        <v>0.40850673301181967</v>
      </c>
      <c r="Y567" s="46">
        <v>0.41472044594236285</v>
      </c>
      <c r="Z567" s="46">
        <v>0.41906816542182729</v>
      </c>
      <c r="AA567" s="46">
        <v>0.42197134422802396</v>
      </c>
      <c r="AB567" s="46">
        <v>0.42375676931441136</v>
      </c>
      <c r="AC567" s="46">
        <v>0.42467782317223646</v>
      </c>
      <c r="AD567" s="46">
        <v>0.42493096983368039</v>
      </c>
      <c r="AE567" s="46">
        <v>0.42466853812206812</v>
      </c>
      <c r="AF567" s="46">
        <v>0.42400863382345905</v>
      </c>
      <c r="AG567" s="46">
        <v>0.42196045088603129</v>
      </c>
      <c r="AH567" s="46">
        <v>0.41991226794860359</v>
      </c>
      <c r="AI567" s="46">
        <v>0.41786408501117583</v>
      </c>
      <c r="AJ567" s="46">
        <v>0.41581590207374824</v>
      </c>
      <c r="AK567" s="46">
        <v>8.4172139725213864</v>
      </c>
      <c r="AL567" s="45">
        <v>7.8978949128619371</v>
      </c>
      <c r="AM567" s="45">
        <v>0.27688368977289879</v>
      </c>
      <c r="AN567" s="45">
        <v>0.58476010780753296</v>
      </c>
      <c r="AO567" s="45">
        <v>0.91872987754252622</v>
      </c>
      <c r="AP567" s="45">
        <v>1.2744209837280525</v>
      </c>
      <c r="AQ567" s="45">
        <v>1.6479995727048546</v>
      </c>
      <c r="AR567" s="45">
        <v>2.0361492961053602</v>
      </c>
      <c r="AS567" s="45">
        <v>2.4360327840724887</v>
      </c>
      <c r="AT567" s="45">
        <v>2.8445395170843084</v>
      </c>
      <c r="AU567" s="45">
        <v>3.2592599630266714</v>
      </c>
      <c r="AV567" s="45">
        <v>3.6783281284484985</v>
      </c>
      <c r="AW567" s="45">
        <v>4.1002994726765225</v>
      </c>
      <c r="AX567" s="45">
        <v>4.5240562419909338</v>
      </c>
      <c r="AY567" s="45">
        <v>4.9487340651631699</v>
      </c>
      <c r="AZ567" s="45">
        <v>5.3736650349968507</v>
      </c>
      <c r="BA567" s="45">
        <v>5.7983335731189189</v>
      </c>
      <c r="BB567" s="45">
        <v>6.2223422069423782</v>
      </c>
      <c r="BC567" s="45">
        <v>6.6443026578284092</v>
      </c>
      <c r="BD567" s="45">
        <v>7.064214925777013</v>
      </c>
      <c r="BE567" s="45">
        <v>7.4820790107881887</v>
      </c>
      <c r="BF567" s="45">
        <v>7.8978949128619371</v>
      </c>
    </row>
    <row r="568" spans="1:58" ht="13.5" thickBot="1" x14ac:dyDescent="0.25">
      <c r="A568" s="6" t="s">
        <v>1141</v>
      </c>
      <c r="B568" s="6" t="s">
        <v>1137</v>
      </c>
      <c r="C568" s="6" t="s">
        <v>517</v>
      </c>
      <c r="D568" s="6" t="s">
        <v>1141</v>
      </c>
      <c r="E568" s="6">
        <v>9.3430302221811701</v>
      </c>
      <c r="F568" s="6" t="s">
        <v>7</v>
      </c>
      <c r="G568" s="21" t="s">
        <v>1178</v>
      </c>
      <c r="H568" s="21" t="s">
        <v>1174</v>
      </c>
      <c r="I568" s="21" t="s">
        <v>1264</v>
      </c>
      <c r="J568" s="21" t="s">
        <v>240</v>
      </c>
      <c r="K568" s="21" t="s">
        <v>518</v>
      </c>
      <c r="L568" s="21" t="s">
        <v>528</v>
      </c>
      <c r="M568" s="3">
        <v>16.962414627628256</v>
      </c>
      <c r="N568" s="3">
        <v>9.3430302221811701</v>
      </c>
      <c r="O568" s="21" t="s">
        <v>1473</v>
      </c>
      <c r="P568" s="21" t="s">
        <v>1459</v>
      </c>
      <c r="Q568" s="46">
        <v>0.14781202670371851</v>
      </c>
      <c r="R568" s="46">
        <v>0.1643572337587175</v>
      </c>
      <c r="S568" s="46">
        <v>0.17828694988423741</v>
      </c>
      <c r="T568" s="46">
        <v>0.18988270247659866</v>
      </c>
      <c r="U568" s="46">
        <v>0.19943178457014854</v>
      </c>
      <c r="V568" s="46">
        <v>0.20721046200797982</v>
      </c>
      <c r="W568" s="46">
        <v>0.21347443343540246</v>
      </c>
      <c r="X568" s="46">
        <v>0.21807788020348054</v>
      </c>
      <c r="Y568" s="46">
        <v>0.22139501853825214</v>
      </c>
      <c r="Z568" s="46">
        <v>0.22371601197894911</v>
      </c>
      <c r="AA568" s="46">
        <v>0.22526584954279835</v>
      </c>
      <c r="AB568" s="46">
        <v>0.2262189836936869</v>
      </c>
      <c r="AC568" s="46">
        <v>0.22671068054134183</v>
      </c>
      <c r="AD568" s="46">
        <v>0.22684582075531404</v>
      </c>
      <c r="AE568" s="46">
        <v>0.22670572379548024</v>
      </c>
      <c r="AF568" s="46">
        <v>0.22635343944139677</v>
      </c>
      <c r="AG568" s="46">
        <v>0.22526003422388649</v>
      </c>
      <c r="AH568" s="46">
        <v>0.22416662900637627</v>
      </c>
      <c r="AI568" s="46">
        <v>0.22307322378886604</v>
      </c>
      <c r="AJ568" s="46">
        <v>0.2219798185713559</v>
      </c>
      <c r="AK568" s="46">
        <v>4.4934588147742245</v>
      </c>
      <c r="AL568" s="45">
        <v>4.2162247069179868</v>
      </c>
      <c r="AM568" s="45">
        <v>0.14781202670371851</v>
      </c>
      <c r="AN568" s="45">
        <v>0.31216926046243598</v>
      </c>
      <c r="AO568" s="45">
        <v>0.49045621034667342</v>
      </c>
      <c r="AP568" s="45">
        <v>0.68033891282327208</v>
      </c>
      <c r="AQ568" s="45">
        <v>0.87977069739342062</v>
      </c>
      <c r="AR568" s="45">
        <v>1.0869811594014005</v>
      </c>
      <c r="AS568" s="45">
        <v>1.3004555928368029</v>
      </c>
      <c r="AT568" s="45">
        <v>1.5185334730402835</v>
      </c>
      <c r="AU568" s="45">
        <v>1.7399284915785356</v>
      </c>
      <c r="AV568" s="45">
        <v>1.9636445035574848</v>
      </c>
      <c r="AW568" s="45">
        <v>2.1889103531002831</v>
      </c>
      <c r="AX568" s="45">
        <v>2.4151293367939699</v>
      </c>
      <c r="AY568" s="45">
        <v>2.6418400173353116</v>
      </c>
      <c r="AZ568" s="45">
        <v>2.8686858380906255</v>
      </c>
      <c r="BA568" s="45">
        <v>3.0953915618861059</v>
      </c>
      <c r="BB568" s="45">
        <v>3.3217450013275025</v>
      </c>
      <c r="BC568" s="45">
        <v>3.5470050355513889</v>
      </c>
      <c r="BD568" s="45">
        <v>3.7711716645577651</v>
      </c>
      <c r="BE568" s="45">
        <v>3.9942448883466311</v>
      </c>
      <c r="BF568" s="45">
        <v>4.2162247069179868</v>
      </c>
    </row>
    <row r="569" spans="1:58" ht="13.5" thickBot="1" x14ac:dyDescent="0.25">
      <c r="A569" s="6" t="s">
        <v>1350</v>
      </c>
      <c r="B569" s="6" t="s">
        <v>1142</v>
      </c>
      <c r="C569" s="6" t="s">
        <v>517</v>
      </c>
      <c r="D569" s="6" t="s">
        <v>1350</v>
      </c>
      <c r="E569" s="6">
        <v>-1.9647160526875131</v>
      </c>
      <c r="F569" s="6" t="s">
        <v>7</v>
      </c>
      <c r="G569" s="21" t="s">
        <v>1178</v>
      </c>
      <c r="H569" s="21" t="s">
        <v>1174</v>
      </c>
      <c r="I569" s="21" t="s">
        <v>1264</v>
      </c>
      <c r="J569" s="21" t="s">
        <v>240</v>
      </c>
      <c r="K569" s="21" t="s">
        <v>518</v>
      </c>
      <c r="L569" s="21" t="s">
        <v>529</v>
      </c>
      <c r="M569" s="3">
        <v>26.166202952498313</v>
      </c>
      <c r="N569" s="3">
        <v>-1.9647160526875131</v>
      </c>
      <c r="O569" s="21" t="s">
        <v>1473</v>
      </c>
      <c r="P569" s="21" t="s">
        <v>1459</v>
      </c>
      <c r="Q569" s="46">
        <v>4.3868297757717119E-2</v>
      </c>
      <c r="R569" s="46">
        <v>4.8778656445962618E-2</v>
      </c>
      <c r="S569" s="46">
        <v>5.2912778332401836E-2</v>
      </c>
      <c r="T569" s="46">
        <v>5.6354216345197328E-2</v>
      </c>
      <c r="U569" s="46">
        <v>5.9188234563703979E-2</v>
      </c>
      <c r="V569" s="46">
        <v>6.1496824369376646E-2</v>
      </c>
      <c r="W569" s="46">
        <v>6.335587312103752E-2</v>
      </c>
      <c r="X569" s="46">
        <v>6.4722104124274094E-2</v>
      </c>
      <c r="Y569" s="46">
        <v>6.5706578902263404E-2</v>
      </c>
      <c r="Z569" s="46">
        <v>6.6395413455315661E-2</v>
      </c>
      <c r="AA569" s="46">
        <v>6.6855381004934031E-2</v>
      </c>
      <c r="AB569" s="46">
        <v>6.7138256313977976E-2</v>
      </c>
      <c r="AC569" s="46">
        <v>6.7284184248263698E-2</v>
      </c>
      <c r="AD569" s="46">
        <v>6.7324291750188781E-2</v>
      </c>
      <c r="AE569" s="46">
        <v>6.7282713163615074E-2</v>
      </c>
      <c r="AF569" s="46">
        <v>6.7178160677021426E-2</v>
      </c>
      <c r="AG569" s="46">
        <v>6.6853655109232107E-2</v>
      </c>
      <c r="AH569" s="46">
        <v>6.6529149541442775E-2</v>
      </c>
      <c r="AI569" s="46">
        <v>6.6204643973653471E-2</v>
      </c>
      <c r="AJ569" s="46">
        <v>6.5880138405864166E-2</v>
      </c>
      <c r="AK569" s="46">
        <v>1.3335882988985184</v>
      </c>
      <c r="AL569" s="45">
        <v>1.2513095516054438</v>
      </c>
      <c r="AM569" s="45">
        <v>4.3868297757717119E-2</v>
      </c>
      <c r="AN569" s="45">
        <v>9.2646954203679743E-2</v>
      </c>
      <c r="AO569" s="45">
        <v>0.14555973253608157</v>
      </c>
      <c r="AP569" s="45">
        <v>0.20191394888127889</v>
      </c>
      <c r="AQ569" s="45">
        <v>0.26110218344498287</v>
      </c>
      <c r="AR569" s="45">
        <v>0.32259900781435952</v>
      </c>
      <c r="AS569" s="45">
        <v>0.38595488093539704</v>
      </c>
      <c r="AT569" s="45">
        <v>0.45067698505967113</v>
      </c>
      <c r="AU569" s="45">
        <v>0.51638356396193452</v>
      </c>
      <c r="AV569" s="45">
        <v>0.58277897741725015</v>
      </c>
      <c r="AW569" s="45">
        <v>0.6496343584221842</v>
      </c>
      <c r="AX569" s="45">
        <v>0.71677261473616216</v>
      </c>
      <c r="AY569" s="45">
        <v>0.78405679898442582</v>
      </c>
      <c r="AZ569" s="45">
        <v>0.85138109073461465</v>
      </c>
      <c r="BA569" s="45">
        <v>0.91866380389822977</v>
      </c>
      <c r="BB569" s="45">
        <v>0.9858419645752512</v>
      </c>
      <c r="BC569" s="45">
        <v>1.0526956196844832</v>
      </c>
      <c r="BD569" s="45">
        <v>1.1192247692259261</v>
      </c>
      <c r="BE569" s="45">
        <v>1.1854294131995795</v>
      </c>
      <c r="BF569" s="45">
        <v>1.2513095516054438</v>
      </c>
    </row>
    <row r="570" spans="1:58" ht="13.5" thickBot="1" x14ac:dyDescent="0.25">
      <c r="A570" s="6" t="s">
        <v>1142</v>
      </c>
      <c r="B570" s="6" t="s">
        <v>1138</v>
      </c>
      <c r="C570" s="6" t="s">
        <v>517</v>
      </c>
      <c r="D570" s="6" t="s">
        <v>1142</v>
      </c>
      <c r="E570" s="6">
        <v>28.339761854428396</v>
      </c>
      <c r="F570" s="6" t="s">
        <v>7</v>
      </c>
      <c r="G570" s="21" t="s">
        <v>1178</v>
      </c>
      <c r="H570" s="21" t="s">
        <v>1174</v>
      </c>
      <c r="I570" s="21" t="s">
        <v>1264</v>
      </c>
      <c r="J570" s="21" t="s">
        <v>240</v>
      </c>
      <c r="K570" s="21" t="s">
        <v>518</v>
      </c>
      <c r="L570" s="21" t="s">
        <v>530</v>
      </c>
      <c r="M570" s="3">
        <v>39.146481954508566</v>
      </c>
      <c r="N570" s="3">
        <v>28.339761854428396</v>
      </c>
      <c r="O570" s="21" t="s">
        <v>1473</v>
      </c>
      <c r="P570" s="21" t="s">
        <v>1459</v>
      </c>
      <c r="Q570" s="46">
        <v>3.3258586297767491E-2</v>
      </c>
      <c r="R570" s="46">
        <v>3.698135641955265E-2</v>
      </c>
      <c r="S570" s="46">
        <v>4.0115625505738953E-2</v>
      </c>
      <c r="T570" s="46">
        <v>4.2724738897125136E-2</v>
      </c>
      <c r="U570" s="46">
        <v>4.4873339237403165E-2</v>
      </c>
      <c r="V570" s="46">
        <v>4.6623587986560612E-2</v>
      </c>
      <c r="W570" s="46">
        <v>4.8033018862596671E-2</v>
      </c>
      <c r="X570" s="46">
        <v>4.9068821801082803E-2</v>
      </c>
      <c r="Y570" s="46">
        <v>4.9815197681509452E-2</v>
      </c>
      <c r="Z570" s="46">
        <v>5.0337435028262691E-2</v>
      </c>
      <c r="AA570" s="46">
        <v>5.068615771013299E-2</v>
      </c>
      <c r="AB570" s="46">
        <v>5.0900618570440481E-2</v>
      </c>
      <c r="AC570" s="46">
        <v>5.1011253289446487E-2</v>
      </c>
      <c r="AD570" s="46">
        <v>5.1041660642413111E-2</v>
      </c>
      <c r="AE570" s="46">
        <v>5.1010137992107907E-2</v>
      </c>
      <c r="AF570" s="46">
        <v>5.0930871914421784E-2</v>
      </c>
      <c r="AG570" s="46">
        <v>5.0684849228744895E-2</v>
      </c>
      <c r="AH570" s="46">
        <v>5.0438826543067999E-2</v>
      </c>
      <c r="AI570" s="46">
        <v>5.0192803857391111E-2</v>
      </c>
      <c r="AJ570" s="46">
        <v>4.9946781171714236E-2</v>
      </c>
      <c r="AK570" s="46">
        <v>1.0110549939633087</v>
      </c>
      <c r="AL570" s="45">
        <v>0.94867566863748065</v>
      </c>
      <c r="AM570" s="45">
        <v>3.3258586297767491E-2</v>
      </c>
      <c r="AN570" s="45">
        <v>7.0239942717320147E-2</v>
      </c>
      <c r="AO570" s="45">
        <v>0.1103555682230591</v>
      </c>
      <c r="AP570" s="45">
        <v>0.15308030712018422</v>
      </c>
      <c r="AQ570" s="45">
        <v>0.19795364635758739</v>
      </c>
      <c r="AR570" s="45">
        <v>0.24457723434414799</v>
      </c>
      <c r="AS570" s="45">
        <v>0.29261025320674466</v>
      </c>
      <c r="AT570" s="45">
        <v>0.34167907500782746</v>
      </c>
      <c r="AU570" s="45">
        <v>0.3914942726893369</v>
      </c>
      <c r="AV570" s="45">
        <v>0.44183170771759961</v>
      </c>
      <c r="AW570" s="45">
        <v>0.49251786542773257</v>
      </c>
      <c r="AX570" s="45">
        <v>0.54341848399817305</v>
      </c>
      <c r="AY570" s="45">
        <v>0.5944297372876195</v>
      </c>
      <c r="AZ570" s="45">
        <v>0.64547139793003261</v>
      </c>
      <c r="BA570" s="45">
        <v>0.69648153592214057</v>
      </c>
      <c r="BB570" s="45">
        <v>0.74741240783656238</v>
      </c>
      <c r="BC570" s="45">
        <v>0.79809725706530732</v>
      </c>
      <c r="BD570" s="45">
        <v>0.84853608360837529</v>
      </c>
      <c r="BE570" s="45">
        <v>0.8987288874657664</v>
      </c>
      <c r="BF570" s="45">
        <v>0.94867566863748065</v>
      </c>
    </row>
    <row r="571" spans="1:58" ht="13.5" thickBot="1" x14ac:dyDescent="0.25">
      <c r="A571" s="6" t="s">
        <v>1350</v>
      </c>
      <c r="B571" s="6" t="s">
        <v>1351</v>
      </c>
      <c r="C571" s="6" t="s">
        <v>517</v>
      </c>
      <c r="D571" s="6" t="s">
        <v>1350</v>
      </c>
      <c r="E571" s="6">
        <v>2.8327037000102444</v>
      </c>
      <c r="F571" s="6" t="s">
        <v>7</v>
      </c>
      <c r="G571" s="21" t="s">
        <v>1178</v>
      </c>
      <c r="H571" s="21" t="s">
        <v>1174</v>
      </c>
      <c r="I571" s="21" t="s">
        <v>1264</v>
      </c>
      <c r="J571" s="21" t="s">
        <v>240</v>
      </c>
      <c r="K571" s="21" t="s">
        <v>518</v>
      </c>
      <c r="L571" s="21" t="s">
        <v>531</v>
      </c>
      <c r="M571" s="3">
        <v>13.289294568386415</v>
      </c>
      <c r="N571" s="3">
        <v>2.8327037000102444</v>
      </c>
      <c r="O571" s="21" t="s">
        <v>1473</v>
      </c>
      <c r="P571" s="21" t="s">
        <v>1459</v>
      </c>
      <c r="Q571" s="46">
        <v>5.5899864416007389E-2</v>
      </c>
      <c r="R571" s="46">
        <v>6.2156965761103425E-2</v>
      </c>
      <c r="S571" s="46">
        <v>6.7424935222958088E-2</v>
      </c>
      <c r="T571" s="46">
        <v>7.1810241426856089E-2</v>
      </c>
      <c r="U571" s="46">
        <v>7.5421533459247486E-2</v>
      </c>
      <c r="V571" s="46">
        <v>7.8363290120105775E-2</v>
      </c>
      <c r="W571" s="46">
        <v>8.0732212063112083E-2</v>
      </c>
      <c r="X571" s="46">
        <v>8.2473153283664322E-2</v>
      </c>
      <c r="Y571" s="46">
        <v>8.3727635664415059E-2</v>
      </c>
      <c r="Z571" s="46">
        <v>8.4605393865413561E-2</v>
      </c>
      <c r="AA571" s="46">
        <v>8.5191514708338384E-2</v>
      </c>
      <c r="AB571" s="46">
        <v>8.5551972994400122E-2</v>
      </c>
      <c r="AC571" s="46">
        <v>8.5737923946637498E-2</v>
      </c>
      <c r="AD571" s="46">
        <v>8.5789031558153692E-2</v>
      </c>
      <c r="AE571" s="46">
        <v>8.5736049394019659E-2</v>
      </c>
      <c r="AF571" s="46">
        <v>8.5602821753019753E-2</v>
      </c>
      <c r="AG571" s="46">
        <v>8.5189315458751205E-2</v>
      </c>
      <c r="AH571" s="46">
        <v>8.4775809164482699E-2</v>
      </c>
      <c r="AI571" s="46">
        <v>8.4362302870214137E-2</v>
      </c>
      <c r="AJ571" s="46">
        <v>8.3948796575945631E-2</v>
      </c>
      <c r="AK571" s="46">
        <v>1.6993457440934558</v>
      </c>
      <c r="AL571" s="45">
        <v>1.5945007637068462</v>
      </c>
      <c r="AM571" s="45">
        <v>5.5899864416007389E-2</v>
      </c>
      <c r="AN571" s="45">
        <v>0.11805683017711081</v>
      </c>
      <c r="AO571" s="45">
        <v>0.18548176540006889</v>
      </c>
      <c r="AP571" s="45">
        <v>0.25729200682692499</v>
      </c>
      <c r="AQ571" s="45">
        <v>0.3327135402861725</v>
      </c>
      <c r="AR571" s="45">
        <v>0.41107683040627829</v>
      </c>
      <c r="AS571" s="45">
        <v>0.49180904246939039</v>
      </c>
      <c r="AT571" s="45">
        <v>0.57428219575305472</v>
      </c>
      <c r="AU571" s="45">
        <v>0.65800983141746983</v>
      </c>
      <c r="AV571" s="45">
        <v>0.74261522528288337</v>
      </c>
      <c r="AW571" s="45">
        <v>0.82780673999122178</v>
      </c>
      <c r="AX571" s="45">
        <v>0.91335871298562188</v>
      </c>
      <c r="AY571" s="45">
        <v>0.99909663693225936</v>
      </c>
      <c r="AZ571" s="45">
        <v>1.0848856684904131</v>
      </c>
      <c r="BA571" s="45">
        <v>1.1706217178844327</v>
      </c>
      <c r="BB571" s="45">
        <v>1.2562245396374525</v>
      </c>
      <c r="BC571" s="45">
        <v>1.3414138550962038</v>
      </c>
      <c r="BD571" s="45">
        <v>1.4261896642606866</v>
      </c>
      <c r="BE571" s="45">
        <v>1.5105519671309007</v>
      </c>
      <c r="BF571" s="45">
        <v>1.5945007637068462</v>
      </c>
    </row>
    <row r="572" spans="1:58" ht="13.5" thickBot="1" x14ac:dyDescent="0.25">
      <c r="A572" s="6" t="s">
        <v>1350</v>
      </c>
      <c r="B572" s="6" t="s">
        <v>1351</v>
      </c>
      <c r="C572" s="6" t="s">
        <v>517</v>
      </c>
      <c r="D572" s="6" t="s">
        <v>1350</v>
      </c>
      <c r="E572" s="6">
        <v>-14.29283648600353</v>
      </c>
      <c r="F572" s="6" t="s">
        <v>7</v>
      </c>
      <c r="G572" s="21" t="s">
        <v>1178</v>
      </c>
      <c r="H572" s="21" t="s">
        <v>1174</v>
      </c>
      <c r="I572" s="21" t="s">
        <v>1264</v>
      </c>
      <c r="J572" s="21" t="s">
        <v>240</v>
      </c>
      <c r="K572" s="21" t="s">
        <v>518</v>
      </c>
      <c r="L572" s="21" t="s">
        <v>532</v>
      </c>
      <c r="M572" s="3">
        <v>14.272419358805138</v>
      </c>
      <c r="N572" s="3">
        <v>-14.29283648600353</v>
      </c>
      <c r="O572" s="21" t="s">
        <v>1473</v>
      </c>
      <c r="P572" s="21" t="s">
        <v>1459</v>
      </c>
      <c r="Q572" s="46">
        <v>6.3318774147772663E-2</v>
      </c>
      <c r="R572" s="46">
        <v>7.0406304520680169E-2</v>
      </c>
      <c r="S572" s="46">
        <v>7.6373427555007603E-2</v>
      </c>
      <c r="T572" s="46">
        <v>8.1340742162910831E-2</v>
      </c>
      <c r="U572" s="46">
        <v>8.5431317103825372E-2</v>
      </c>
      <c r="V572" s="46">
        <v>8.8763497379261841E-2</v>
      </c>
      <c r="W572" s="46">
        <v>9.1446817545597803E-2</v>
      </c>
      <c r="X572" s="46">
        <v>9.3418812739151966E-2</v>
      </c>
      <c r="Y572" s="46">
        <v>9.4839787322345603E-2</v>
      </c>
      <c r="Z572" s="46">
        <v>9.5834039703205837E-2</v>
      </c>
      <c r="AA572" s="46">
        <v>9.6497949243312564E-2</v>
      </c>
      <c r="AB572" s="46">
        <v>9.6906246777542365E-2</v>
      </c>
      <c r="AC572" s="46">
        <v>9.7116876740070648E-2</v>
      </c>
      <c r="AD572" s="46">
        <v>9.717476724382472E-2</v>
      </c>
      <c r="AE572" s="46">
        <v>9.7114753400862647E-2</v>
      </c>
      <c r="AF572" s="46">
        <v>9.6963844074000369E-2</v>
      </c>
      <c r="AG572" s="46">
        <v>9.6495458114051996E-2</v>
      </c>
      <c r="AH572" s="46">
        <v>9.6027072154103721E-2</v>
      </c>
      <c r="AI572" s="46">
        <v>9.5558686194155446E-2</v>
      </c>
      <c r="AJ572" s="46">
        <v>9.5090300234207156E-2</v>
      </c>
      <c r="AK572" s="46">
        <v>1.9248792549561173</v>
      </c>
      <c r="AL572" s="45">
        <v>1.8061194743558917</v>
      </c>
      <c r="AM572" s="45">
        <v>6.3318774147772663E-2</v>
      </c>
      <c r="AN572" s="45">
        <v>0.13372507866845285</v>
      </c>
      <c r="AO572" s="45">
        <v>0.21009850622346044</v>
      </c>
      <c r="AP572" s="45">
        <v>0.29143924838637125</v>
      </c>
      <c r="AQ572" s="45">
        <v>0.3768705654901966</v>
      </c>
      <c r="AR572" s="45">
        <v>0.46563406286945841</v>
      </c>
      <c r="AS572" s="45">
        <v>0.55708088041505621</v>
      </c>
      <c r="AT572" s="45">
        <v>0.65049969315420819</v>
      </c>
      <c r="AU572" s="45">
        <v>0.74533948047655385</v>
      </c>
      <c r="AV572" s="45">
        <v>0.84117352017975966</v>
      </c>
      <c r="AW572" s="45">
        <v>0.93767146942307222</v>
      </c>
      <c r="AX572" s="45">
        <v>1.0345777162006147</v>
      </c>
      <c r="AY572" s="45">
        <v>1.1316945929406854</v>
      </c>
      <c r="AZ572" s="45">
        <v>1.2288693601845102</v>
      </c>
      <c r="BA572" s="45">
        <v>1.3259841135853729</v>
      </c>
      <c r="BB572" s="45">
        <v>1.4229479576593733</v>
      </c>
      <c r="BC572" s="45">
        <v>1.5194434157734253</v>
      </c>
      <c r="BD572" s="45">
        <v>1.615470487927529</v>
      </c>
      <c r="BE572" s="45">
        <v>1.7110291741216845</v>
      </c>
      <c r="BF572" s="45">
        <v>1.8061194743558917</v>
      </c>
    </row>
    <row r="573" spans="1:58" ht="13.5" thickBot="1" x14ac:dyDescent="0.25">
      <c r="A573" s="6" t="s">
        <v>1350</v>
      </c>
      <c r="B573" s="6" t="s">
        <v>1350</v>
      </c>
      <c r="C573" s="6" t="s">
        <v>517</v>
      </c>
      <c r="D573" s="6" t="s">
        <v>1350</v>
      </c>
      <c r="E573" s="6">
        <v>-58.1207590668687</v>
      </c>
      <c r="F573" s="6" t="s">
        <v>7</v>
      </c>
      <c r="G573" s="21" t="s">
        <v>1178</v>
      </c>
      <c r="H573" s="21" t="s">
        <v>1174</v>
      </c>
      <c r="I573" s="21" t="s">
        <v>1264</v>
      </c>
      <c r="J573" s="21" t="s">
        <v>240</v>
      </c>
      <c r="K573" s="21" t="s">
        <v>518</v>
      </c>
      <c r="L573" s="21" t="s">
        <v>533</v>
      </c>
      <c r="M573" s="3">
        <v>-1.7181205049764807</v>
      </c>
      <c r="N573" s="3">
        <v>-58.1207590668687</v>
      </c>
      <c r="O573" s="21" t="s">
        <v>1473</v>
      </c>
      <c r="P573" s="21" t="s">
        <v>1459</v>
      </c>
      <c r="Q573" s="46">
        <v>7.4102632026231033E-2</v>
      </c>
      <c r="R573" s="46">
        <v>8.2397243889255789E-2</v>
      </c>
      <c r="S573" s="46">
        <v>8.9380631177140749E-2</v>
      </c>
      <c r="T573" s="46">
        <v>9.51939320741058E-2</v>
      </c>
      <c r="U573" s="46">
        <v>9.9981175252801757E-2</v>
      </c>
      <c r="V573" s="46">
        <v>0.10388086112194801</v>
      </c>
      <c r="W573" s="46">
        <v>0.10702117913300907</v>
      </c>
      <c r="X573" s="46">
        <v>0.10932902599442183</v>
      </c>
      <c r="Y573" s="46">
        <v>0.11099200759939228</v>
      </c>
      <c r="Z573" s="46">
        <v>0.11215559169134179</v>
      </c>
      <c r="AA573" s="46">
        <v>0.11293257205792967</v>
      </c>
      <c r="AB573" s="46">
        <v>0.11341040698672405</v>
      </c>
      <c r="AC573" s="46">
        <v>0.11365690946275914</v>
      </c>
      <c r="AD573" s="46">
        <v>0.1137246593324501</v>
      </c>
      <c r="AE573" s="46">
        <v>0.11365442449639465</v>
      </c>
      <c r="AF573" s="46">
        <v>0.11347781371281082</v>
      </c>
      <c r="AG573" s="46">
        <v>0.11292965666297125</v>
      </c>
      <c r="AH573" s="46">
        <v>0.11238149961313165</v>
      </c>
      <c r="AI573" s="46">
        <v>0.11183334256329211</v>
      </c>
      <c r="AJ573" s="46">
        <v>0.11128518551345254</v>
      </c>
      <c r="AK573" s="46">
        <v>2.2527065794427799</v>
      </c>
      <c r="AL573" s="45">
        <v>2.1137207503615643</v>
      </c>
      <c r="AM573" s="45">
        <v>7.4102632026231033E-2</v>
      </c>
      <c r="AN573" s="45">
        <v>0.15649987591548681</v>
      </c>
      <c r="AO573" s="45">
        <v>0.24588050709262754</v>
      </c>
      <c r="AP573" s="45">
        <v>0.34107443916673336</v>
      </c>
      <c r="AQ573" s="45">
        <v>0.44105561441953511</v>
      </c>
      <c r="AR573" s="45">
        <v>0.54493647554148317</v>
      </c>
      <c r="AS573" s="45">
        <v>0.65195765467449229</v>
      </c>
      <c r="AT573" s="45">
        <v>0.76128668066891414</v>
      </c>
      <c r="AU573" s="45">
        <v>0.87227868826830646</v>
      </c>
      <c r="AV573" s="45">
        <v>0.98443427995964827</v>
      </c>
      <c r="AW573" s="45">
        <v>1.0973668520175779</v>
      </c>
      <c r="AX573" s="45">
        <v>1.210777259004302</v>
      </c>
      <c r="AY573" s="45">
        <v>1.3244341684670611</v>
      </c>
      <c r="AZ573" s="45">
        <v>1.4381588277995112</v>
      </c>
      <c r="BA573" s="45">
        <v>1.5518132522959058</v>
      </c>
      <c r="BB573" s="45">
        <v>1.6652910660087166</v>
      </c>
      <c r="BC573" s="45">
        <v>1.7782207226716877</v>
      </c>
      <c r="BD573" s="45">
        <v>1.8906022222848193</v>
      </c>
      <c r="BE573" s="45">
        <v>2.0024355648481116</v>
      </c>
      <c r="BF573" s="45">
        <v>2.1137207503615643</v>
      </c>
    </row>
    <row r="574" spans="1:58" ht="13.5" thickBot="1" x14ac:dyDescent="0.25">
      <c r="A574" s="6" t="s">
        <v>1357</v>
      </c>
      <c r="B574" s="6" t="s">
        <v>1359</v>
      </c>
      <c r="C574" s="6" t="s">
        <v>517</v>
      </c>
      <c r="D574" s="6" t="s">
        <v>1357</v>
      </c>
      <c r="E574" s="6">
        <v>78.014125215519513</v>
      </c>
      <c r="F574" s="6" t="s">
        <v>7</v>
      </c>
      <c r="G574" s="21" t="s">
        <v>1178</v>
      </c>
      <c r="H574" s="21" t="s">
        <v>1174</v>
      </c>
      <c r="I574" s="21" t="s">
        <v>1264</v>
      </c>
      <c r="J574" s="21" t="s">
        <v>240</v>
      </c>
      <c r="K574" s="21" t="s">
        <v>518</v>
      </c>
      <c r="L574" s="21" t="s">
        <v>534</v>
      </c>
      <c r="M574" s="3">
        <v>171.04177412094199</v>
      </c>
      <c r="N574" s="3">
        <v>78.014125215519513</v>
      </c>
      <c r="O574" s="21" t="s">
        <v>1473</v>
      </c>
      <c r="P574" s="21" t="s">
        <v>1459</v>
      </c>
      <c r="Q574" s="46">
        <v>3.5854269158829468E-3</v>
      </c>
      <c r="R574" s="46">
        <v>3.9867584720949248E-3</v>
      </c>
      <c r="S574" s="46">
        <v>4.3246469392299973E-3</v>
      </c>
      <c r="T574" s="46">
        <v>4.6059212332217004E-3</v>
      </c>
      <c r="U574" s="46">
        <v>4.8375501251576528E-3</v>
      </c>
      <c r="V574" s="46">
        <v>5.0262349032337656E-3</v>
      </c>
      <c r="W574" s="46">
        <v>5.1781779640052757E-3</v>
      </c>
      <c r="X574" s="46">
        <v>5.2898422332543918E-3</v>
      </c>
      <c r="Y574" s="46">
        <v>5.370304948869792E-3</v>
      </c>
      <c r="Z574" s="46">
        <v>5.4266045108164185E-3</v>
      </c>
      <c r="AA574" s="46">
        <v>5.4641984024678064E-3</v>
      </c>
      <c r="AB574" s="46">
        <v>5.4873182589182763E-3</v>
      </c>
      <c r="AC574" s="46">
        <v>5.4992451849699055E-3</v>
      </c>
      <c r="AD574" s="46">
        <v>5.5025232359607471E-3</v>
      </c>
      <c r="AE574" s="46">
        <v>5.4991249508426609E-3</v>
      </c>
      <c r="AF574" s="46">
        <v>5.490579707039818E-3</v>
      </c>
      <c r="AG574" s="46">
        <v>5.4640573422211148E-3</v>
      </c>
      <c r="AH574" s="46">
        <v>5.4375349774024107E-3</v>
      </c>
      <c r="AI574" s="46">
        <v>5.4110126125837066E-3</v>
      </c>
      <c r="AJ574" s="46">
        <v>5.3844902477650025E-3</v>
      </c>
      <c r="AK574" s="46">
        <v>0.10899632823651477</v>
      </c>
      <c r="AL574" s="45">
        <v>0.10227155316593833</v>
      </c>
      <c r="AM574" s="45">
        <v>3.5854269158829468E-3</v>
      </c>
      <c r="AN574" s="45">
        <v>7.5721853879778716E-3</v>
      </c>
      <c r="AO574" s="45">
        <v>1.1896832327207868E-2</v>
      </c>
      <c r="AP574" s="45">
        <v>1.6502753560429569E-2</v>
      </c>
      <c r="AQ574" s="45">
        <v>2.1340303685587224E-2</v>
      </c>
      <c r="AR574" s="45">
        <v>2.636653858882099E-2</v>
      </c>
      <c r="AS574" s="45">
        <v>3.1544716552826264E-2</v>
      </c>
      <c r="AT574" s="45">
        <v>3.6834558786080655E-2</v>
      </c>
      <c r="AU574" s="45">
        <v>4.220486373495045E-2</v>
      </c>
      <c r="AV574" s="45">
        <v>4.7631468245766868E-2</v>
      </c>
      <c r="AW574" s="45">
        <v>5.3095666648234674E-2</v>
      </c>
      <c r="AX574" s="45">
        <v>5.8582984907152948E-2</v>
      </c>
      <c r="AY574" s="45">
        <v>6.4082230092122855E-2</v>
      </c>
      <c r="AZ574" s="45">
        <v>6.9584753328083601E-2</v>
      </c>
      <c r="BA574" s="45">
        <v>7.5083878278926264E-2</v>
      </c>
      <c r="BB574" s="45">
        <v>8.0574457985966075E-2</v>
      </c>
      <c r="BC574" s="45">
        <v>8.6038515328187196E-2</v>
      </c>
      <c r="BD574" s="45">
        <v>9.1476050305589612E-2</v>
      </c>
      <c r="BE574" s="45">
        <v>9.6887062918173325E-2</v>
      </c>
      <c r="BF574" s="45">
        <v>0.10227155316593833</v>
      </c>
    </row>
    <row r="575" spans="1:58" ht="13.5" thickBot="1" x14ac:dyDescent="0.25">
      <c r="A575" s="6" t="s">
        <v>1350</v>
      </c>
      <c r="B575" s="6" t="s">
        <v>1352</v>
      </c>
      <c r="C575" s="6" t="s">
        <v>517</v>
      </c>
      <c r="D575" s="6" t="s">
        <v>1350</v>
      </c>
      <c r="E575" s="6">
        <v>-27.105249111943287</v>
      </c>
      <c r="F575" s="6" t="s">
        <v>7</v>
      </c>
      <c r="G575" s="21" t="s">
        <v>1178</v>
      </c>
      <c r="H575" s="21" t="s">
        <v>1174</v>
      </c>
      <c r="I575" s="21" t="s">
        <v>1264</v>
      </c>
      <c r="J575" s="21" t="s">
        <v>240</v>
      </c>
      <c r="K575" s="21" t="s">
        <v>518</v>
      </c>
      <c r="L575" s="21" t="s">
        <v>535</v>
      </c>
      <c r="M575" s="3">
        <v>22.269422830659085</v>
      </c>
      <c r="N575" s="3">
        <v>-27.105249111943287</v>
      </c>
      <c r="O575" s="21" t="s">
        <v>1473</v>
      </c>
      <c r="P575" s="21" t="s">
        <v>1459</v>
      </c>
      <c r="Q575" s="46">
        <v>8.6056262333154988E-3</v>
      </c>
      <c r="R575" s="46">
        <v>9.568889311722055E-3</v>
      </c>
      <c r="S575" s="46">
        <v>1.0379878330583783E-2</v>
      </c>
      <c r="T575" s="46">
        <v>1.1054983834034332E-2</v>
      </c>
      <c r="U575" s="46">
        <v>1.1610932042044855E-2</v>
      </c>
      <c r="V575" s="46">
        <v>1.2063807170762756E-2</v>
      </c>
      <c r="W575" s="46">
        <v>1.2428496012683705E-2</v>
      </c>
      <c r="X575" s="46">
        <v>1.2696508996163404E-2</v>
      </c>
      <c r="Y575" s="46">
        <v>1.288963301529661E-2</v>
      </c>
      <c r="Z575" s="46">
        <v>1.3024761411043799E-2</v>
      </c>
      <c r="AA575" s="46">
        <v>1.3114993059268021E-2</v>
      </c>
      <c r="AB575" s="46">
        <v>1.3170484594264674E-2</v>
      </c>
      <c r="AC575" s="46">
        <v>1.3199111218128634E-2</v>
      </c>
      <c r="AD575" s="46">
        <v>1.3206979090564123E-2</v>
      </c>
      <c r="AE575" s="46">
        <v>1.3198822636047942E-2</v>
      </c>
      <c r="AF575" s="46">
        <v>1.3178312617027876E-2</v>
      </c>
      <c r="AG575" s="46">
        <v>1.3114654491006031E-2</v>
      </c>
      <c r="AH575" s="46">
        <v>1.3050996364984184E-2</v>
      </c>
      <c r="AI575" s="46">
        <v>1.2987338238962334E-2</v>
      </c>
      <c r="AJ575" s="46">
        <v>1.2923680112940487E-2</v>
      </c>
      <c r="AK575" s="46">
        <v>0.26160947736853568</v>
      </c>
      <c r="AL575" s="45">
        <v>0.24546888878084513</v>
      </c>
      <c r="AM575" s="45">
        <v>8.6056262333154988E-3</v>
      </c>
      <c r="AN575" s="45">
        <v>1.8174515545037552E-2</v>
      </c>
      <c r="AO575" s="45">
        <v>2.8554393875621337E-2</v>
      </c>
      <c r="AP575" s="45">
        <v>3.9609377709655669E-2</v>
      </c>
      <c r="AQ575" s="45">
        <v>5.1220309751700527E-2</v>
      </c>
      <c r="AR575" s="45">
        <v>6.3284116922463288E-2</v>
      </c>
      <c r="AS575" s="45">
        <v>7.5712612935147E-2</v>
      </c>
      <c r="AT575" s="45">
        <v>8.8409121931310397E-2</v>
      </c>
      <c r="AU575" s="45">
        <v>0.10129875494660701</v>
      </c>
      <c r="AV575" s="45">
        <v>0.11432351635765081</v>
      </c>
      <c r="AW575" s="45">
        <v>0.12743850941691884</v>
      </c>
      <c r="AX575" s="45">
        <v>0.14060899401118351</v>
      </c>
      <c r="AY575" s="45">
        <v>0.15380810522931215</v>
      </c>
      <c r="AZ575" s="45">
        <v>0.16701508431987627</v>
      </c>
      <c r="BA575" s="45">
        <v>0.18021390695592421</v>
      </c>
      <c r="BB575" s="45">
        <v>0.19339221957295208</v>
      </c>
      <c r="BC575" s="45">
        <v>0.20650687406395812</v>
      </c>
      <c r="BD575" s="45">
        <v>0.21955787042894231</v>
      </c>
      <c r="BE575" s="45">
        <v>0.23254520866790465</v>
      </c>
      <c r="BF575" s="45">
        <v>0.24546888878084513</v>
      </c>
    </row>
    <row r="576" spans="1:58" ht="13.5" thickBot="1" x14ac:dyDescent="0.25">
      <c r="A576" s="6" t="s">
        <v>1354</v>
      </c>
      <c r="B576" s="6" t="s">
        <v>1138</v>
      </c>
      <c r="C576" s="6" t="s">
        <v>517</v>
      </c>
      <c r="D576" s="6" t="s">
        <v>1354</v>
      </c>
      <c r="E576" s="6">
        <v>43.937781461944752</v>
      </c>
      <c r="F576" s="6" t="s">
        <v>7</v>
      </c>
      <c r="G576" s="21" t="s">
        <v>1178</v>
      </c>
      <c r="H576" s="21" t="s">
        <v>1174</v>
      </c>
      <c r="I576" s="21" t="s">
        <v>1264</v>
      </c>
      <c r="J576" s="21" t="s">
        <v>240</v>
      </c>
      <c r="K576" s="21" t="s">
        <v>518</v>
      </c>
      <c r="L576" s="21" t="s">
        <v>536</v>
      </c>
      <c r="M576" s="3">
        <v>35.4213624598693</v>
      </c>
      <c r="N576" s="3">
        <v>43.937781461944752</v>
      </c>
      <c r="O576" s="21" t="s">
        <v>1473</v>
      </c>
      <c r="P576" s="21" t="s">
        <v>1459</v>
      </c>
      <c r="Q576" s="46">
        <v>3.4874743494468584E-2</v>
      </c>
      <c r="R576" s="46">
        <v>3.8778416727111201E-2</v>
      </c>
      <c r="S576" s="46">
        <v>4.2064991491436846E-2</v>
      </c>
      <c r="T576" s="46">
        <v>4.4800891311649112E-2</v>
      </c>
      <c r="U576" s="46">
        <v>4.7053900055570211E-2</v>
      </c>
      <c r="V576" s="46">
        <v>4.8889199837463752E-2</v>
      </c>
      <c r="W576" s="46">
        <v>5.0367120150578211E-2</v>
      </c>
      <c r="X576" s="46">
        <v>5.1453256568617919E-2</v>
      </c>
      <c r="Y576" s="46">
        <v>5.2235901601912216E-2</v>
      </c>
      <c r="Z576" s="46">
        <v>5.2783516384699122E-2</v>
      </c>
      <c r="AA576" s="46">
        <v>5.3149184785996915E-2</v>
      </c>
      <c r="AB576" s="46">
        <v>5.3374067089347547E-2</v>
      </c>
      <c r="AC576" s="46">
        <v>5.3490077956808123E-2</v>
      </c>
      <c r="AD576" s="46">
        <v>5.3521962915043041E-2</v>
      </c>
      <c r="AE576" s="46">
        <v>5.348890846306429E-2</v>
      </c>
      <c r="AF576" s="46">
        <v>5.340579055473333E-2</v>
      </c>
      <c r="AG576" s="46">
        <v>5.3147812720679165E-2</v>
      </c>
      <c r="AH576" s="46">
        <v>5.2889834886624992E-2</v>
      </c>
      <c r="AI576" s="46">
        <v>5.2631857052570785E-2</v>
      </c>
      <c r="AJ576" s="46">
        <v>5.2373879218516627E-2</v>
      </c>
      <c r="AK576" s="46">
        <v>1.0601858797479538</v>
      </c>
      <c r="AL576" s="45">
        <v>0.99477531326689217</v>
      </c>
      <c r="AM576" s="45">
        <v>3.4874743494468584E-2</v>
      </c>
      <c r="AN576" s="45">
        <v>7.3653160221579778E-2</v>
      </c>
      <c r="AO576" s="45">
        <v>0.11571815171301662</v>
      </c>
      <c r="AP576" s="45">
        <v>0.16051904302466574</v>
      </c>
      <c r="AQ576" s="45">
        <v>0.20757294308023594</v>
      </c>
      <c r="AR576" s="45">
        <v>0.2564621429176997</v>
      </c>
      <c r="AS576" s="45">
        <v>0.3068292630682779</v>
      </c>
      <c r="AT576" s="45">
        <v>0.35828251963689584</v>
      </c>
      <c r="AU576" s="45">
        <v>0.41051842123880805</v>
      </c>
      <c r="AV576" s="45">
        <v>0.46330193762350719</v>
      </c>
      <c r="AW576" s="45">
        <v>0.51645112240950408</v>
      </c>
      <c r="AX576" s="45">
        <v>0.56982518949885164</v>
      </c>
      <c r="AY576" s="45">
        <v>0.62331526745565979</v>
      </c>
      <c r="AZ576" s="45">
        <v>0.67683723037070287</v>
      </c>
      <c r="BA576" s="45">
        <v>0.73032613883376718</v>
      </c>
      <c r="BB576" s="45">
        <v>0.78373192938850056</v>
      </c>
      <c r="BC576" s="45">
        <v>0.8368797421091797</v>
      </c>
      <c r="BD576" s="45">
        <v>0.88976957699580472</v>
      </c>
      <c r="BE576" s="45">
        <v>0.94240143404837551</v>
      </c>
      <c r="BF576" s="45">
        <v>0.99477531326689217</v>
      </c>
    </row>
    <row r="577" spans="1:58" ht="13.5" thickBot="1" x14ac:dyDescent="0.25">
      <c r="A577" s="6" t="s">
        <v>1350</v>
      </c>
      <c r="B577" s="6" t="s">
        <v>1350</v>
      </c>
      <c r="C577" s="6" t="s">
        <v>517</v>
      </c>
      <c r="D577" s="6" t="s">
        <v>1350</v>
      </c>
      <c r="E577" s="6">
        <v>0</v>
      </c>
      <c r="F577" s="6" t="s">
        <v>7</v>
      </c>
      <c r="G577" s="21" t="s">
        <v>1178</v>
      </c>
      <c r="H577" s="21" t="s">
        <v>1174</v>
      </c>
      <c r="I577" s="21" t="s">
        <v>1264</v>
      </c>
      <c r="J577" s="21" t="s">
        <v>240</v>
      </c>
      <c r="K577" s="21" t="s">
        <v>518</v>
      </c>
      <c r="L577" s="21" t="s">
        <v>537</v>
      </c>
      <c r="M577" s="3">
        <v>0</v>
      </c>
      <c r="N577" s="3">
        <v>0</v>
      </c>
      <c r="O577" s="21" t="s">
        <v>1473</v>
      </c>
      <c r="P577" s="21" t="s">
        <v>1459</v>
      </c>
      <c r="Q577" s="46">
        <v>0</v>
      </c>
      <c r="R577" s="46">
        <v>0</v>
      </c>
      <c r="S577" s="46">
        <v>0</v>
      </c>
      <c r="T577" s="46">
        <v>0</v>
      </c>
      <c r="U577" s="46">
        <v>0</v>
      </c>
      <c r="V577" s="46">
        <v>0</v>
      </c>
      <c r="W577" s="46">
        <v>0</v>
      </c>
      <c r="X577" s="46">
        <v>0</v>
      </c>
      <c r="Y577" s="46">
        <v>0</v>
      </c>
      <c r="Z577" s="46">
        <v>0</v>
      </c>
      <c r="AA577" s="46">
        <v>0</v>
      </c>
      <c r="AB577" s="46">
        <v>0</v>
      </c>
      <c r="AC577" s="46">
        <v>0</v>
      </c>
      <c r="AD577" s="46">
        <v>0</v>
      </c>
      <c r="AE577" s="46">
        <v>0</v>
      </c>
      <c r="AF577" s="46">
        <v>0</v>
      </c>
      <c r="AG577" s="46">
        <v>0</v>
      </c>
      <c r="AH577" s="46">
        <v>0</v>
      </c>
      <c r="AI577" s="46">
        <v>0</v>
      </c>
      <c r="AJ577" s="46">
        <v>0</v>
      </c>
      <c r="AK577" s="46">
        <v>0</v>
      </c>
      <c r="AL577" s="45">
        <v>0</v>
      </c>
      <c r="AM577" s="45">
        <v>0</v>
      </c>
      <c r="AN577" s="45">
        <v>0</v>
      </c>
      <c r="AO577" s="45">
        <v>0</v>
      </c>
      <c r="AP577" s="45">
        <v>0</v>
      </c>
      <c r="AQ577" s="45">
        <v>0</v>
      </c>
      <c r="AR577" s="45">
        <v>0</v>
      </c>
      <c r="AS577" s="45">
        <v>0</v>
      </c>
      <c r="AT577" s="45">
        <v>0</v>
      </c>
      <c r="AU577" s="45">
        <v>0</v>
      </c>
      <c r="AV577" s="45">
        <v>0</v>
      </c>
      <c r="AW577" s="45">
        <v>0</v>
      </c>
      <c r="AX577" s="45">
        <v>0</v>
      </c>
      <c r="AY577" s="45">
        <v>0</v>
      </c>
      <c r="AZ577" s="45">
        <v>0</v>
      </c>
      <c r="BA577" s="45">
        <v>0</v>
      </c>
      <c r="BB577" s="45">
        <v>0</v>
      </c>
      <c r="BC577" s="45">
        <v>0</v>
      </c>
      <c r="BD577" s="45">
        <v>0</v>
      </c>
      <c r="BE577" s="45">
        <v>0</v>
      </c>
      <c r="BF577" s="45">
        <v>0</v>
      </c>
    </row>
    <row r="578" spans="1:58" ht="13.5" thickBot="1" x14ac:dyDescent="0.25">
      <c r="A578" s="6" t="s">
        <v>1356</v>
      </c>
      <c r="B578" s="6" t="s">
        <v>1357</v>
      </c>
      <c r="C578" s="6" t="s">
        <v>517</v>
      </c>
      <c r="D578" s="6" t="s">
        <v>1356</v>
      </c>
      <c r="E578" s="6">
        <v>63.249250714607314</v>
      </c>
      <c r="F578" s="6" t="s">
        <v>7</v>
      </c>
      <c r="G578" s="21" t="s">
        <v>1178</v>
      </c>
      <c r="H578" s="21" t="s">
        <v>1174</v>
      </c>
      <c r="I578" s="21" t="s">
        <v>1264</v>
      </c>
      <c r="J578" s="21" t="s">
        <v>240</v>
      </c>
      <c r="K578" s="21" t="s">
        <v>518</v>
      </c>
      <c r="L578" s="21" t="s">
        <v>538</v>
      </c>
      <c r="M578" s="3">
        <v>82.489564277363613</v>
      </c>
      <c r="N578" s="3">
        <v>63.249250714607314</v>
      </c>
      <c r="O578" s="21" t="s">
        <v>1473</v>
      </c>
      <c r="P578" s="21" t="s">
        <v>1459</v>
      </c>
      <c r="Q578" s="46">
        <v>2.3380430367951156E-2</v>
      </c>
      <c r="R578" s="46">
        <v>2.5997497937480712E-2</v>
      </c>
      <c r="S578" s="46">
        <v>2.8200855574751049E-2</v>
      </c>
      <c r="T578" s="46">
        <v>3.0035034376677101E-2</v>
      </c>
      <c r="U578" s="46">
        <v>3.1545477430229243E-2</v>
      </c>
      <c r="V578" s="46">
        <v>3.2775883576777201E-2</v>
      </c>
      <c r="W578" s="46">
        <v>3.3766698404580422E-2</v>
      </c>
      <c r="X578" s="46">
        <v>3.4494856789346773E-2</v>
      </c>
      <c r="Y578" s="46">
        <v>3.5019551048579456E-2</v>
      </c>
      <c r="Z578" s="46">
        <v>3.5386678316467197E-2</v>
      </c>
      <c r="AA578" s="46">
        <v>3.5631826631197003E-2</v>
      </c>
      <c r="AB578" s="46">
        <v>3.5782590321697193E-2</v>
      </c>
      <c r="AC578" s="46">
        <v>3.5860365345591429E-2</v>
      </c>
      <c r="AD578" s="46">
        <v>3.5881741389429997E-2</v>
      </c>
      <c r="AE578" s="46">
        <v>3.5859581303493822E-2</v>
      </c>
      <c r="AF578" s="46">
        <v>3.5803858098866659E-2</v>
      </c>
      <c r="AG578" s="46">
        <v>3.5630906782779269E-2</v>
      </c>
      <c r="AH578" s="46">
        <v>3.5457955466691872E-2</v>
      </c>
      <c r="AI578" s="46">
        <v>3.5285004150604475E-2</v>
      </c>
      <c r="AJ578" s="46">
        <v>3.5112052834517092E-2</v>
      </c>
      <c r="AK578" s="46">
        <v>0.71076084451957589</v>
      </c>
      <c r="AL578" s="45">
        <v>0.66690884614770896</v>
      </c>
      <c r="AM578" s="45">
        <v>2.3380430367951156E-2</v>
      </c>
      <c r="AN578" s="45">
        <v>4.9377928305431869E-2</v>
      </c>
      <c r="AO578" s="45">
        <v>7.7578783880182911E-2</v>
      </c>
      <c r="AP578" s="45">
        <v>0.10761381825686001</v>
      </c>
      <c r="AQ578" s="45">
        <v>0.13915929568708924</v>
      </c>
      <c r="AR578" s="45">
        <v>0.17193517926386642</v>
      </c>
      <c r="AS578" s="45">
        <v>0.20570187766844683</v>
      </c>
      <c r="AT578" s="45">
        <v>0.2401967344577936</v>
      </c>
      <c r="AU578" s="45">
        <v>0.27521628550637306</v>
      </c>
      <c r="AV578" s="45">
        <v>0.31060296382284025</v>
      </c>
      <c r="AW578" s="45">
        <v>0.34623479045403727</v>
      </c>
      <c r="AX578" s="45">
        <v>0.38201738077573444</v>
      </c>
      <c r="AY578" s="45">
        <v>0.41787774612132589</v>
      </c>
      <c r="AZ578" s="45">
        <v>0.4537594875107559</v>
      </c>
      <c r="BA578" s="45">
        <v>0.48961906881424971</v>
      </c>
      <c r="BB578" s="45">
        <v>0.52542292691311632</v>
      </c>
      <c r="BC578" s="45">
        <v>0.56105383369589557</v>
      </c>
      <c r="BD578" s="45">
        <v>0.5965117891625874</v>
      </c>
      <c r="BE578" s="45">
        <v>0.63179679331319183</v>
      </c>
      <c r="BF578" s="45">
        <v>0.66690884614770896</v>
      </c>
    </row>
    <row r="579" spans="1:58" ht="13.5" thickBot="1" x14ac:dyDescent="0.25">
      <c r="A579" s="6" t="s">
        <v>1359</v>
      </c>
      <c r="B579" s="6" t="s">
        <v>1359</v>
      </c>
      <c r="C579" s="6" t="s">
        <v>517</v>
      </c>
      <c r="D579" s="6" t="s">
        <v>1359</v>
      </c>
      <c r="E579" s="6">
        <v>182.49441410313392</v>
      </c>
      <c r="F579" s="6" t="s">
        <v>7</v>
      </c>
      <c r="G579" s="21" t="s">
        <v>1178</v>
      </c>
      <c r="H579" s="21" t="s">
        <v>1159</v>
      </c>
      <c r="I579" s="21" t="s">
        <v>1264</v>
      </c>
      <c r="J579" s="21" t="s">
        <v>240</v>
      </c>
      <c r="K579" s="21" t="s">
        <v>518</v>
      </c>
      <c r="L579" s="21" t="s">
        <v>539</v>
      </c>
      <c r="M579" s="3">
        <v>137.19135312572723</v>
      </c>
      <c r="N579" s="3">
        <v>182.49441410313392</v>
      </c>
      <c r="O579" s="21" t="s">
        <v>1473</v>
      </c>
      <c r="P579" s="21" t="s">
        <v>1459</v>
      </c>
      <c r="Q579" s="46">
        <v>0</v>
      </c>
      <c r="R579" s="46">
        <v>0</v>
      </c>
      <c r="S579" s="46">
        <v>0</v>
      </c>
      <c r="T579" s="46">
        <v>0</v>
      </c>
      <c r="U579" s="46">
        <v>0</v>
      </c>
      <c r="V579" s="46">
        <v>0</v>
      </c>
      <c r="W579" s="46">
        <v>0</v>
      </c>
      <c r="X579" s="46">
        <v>0</v>
      </c>
      <c r="Y579" s="46">
        <v>0</v>
      </c>
      <c r="Z579" s="46">
        <v>0</v>
      </c>
      <c r="AA579" s="46">
        <v>0</v>
      </c>
      <c r="AB579" s="46">
        <v>0</v>
      </c>
      <c r="AC579" s="46">
        <v>0</v>
      </c>
      <c r="AD579" s="46">
        <v>0</v>
      </c>
      <c r="AE579" s="46">
        <v>0</v>
      </c>
      <c r="AF579" s="46">
        <v>0</v>
      </c>
      <c r="AG579" s="46">
        <v>0</v>
      </c>
      <c r="AH579" s="46">
        <v>0</v>
      </c>
      <c r="AI579" s="46">
        <v>0</v>
      </c>
      <c r="AJ579" s="46">
        <v>0</v>
      </c>
      <c r="AK579" s="46">
        <v>0</v>
      </c>
      <c r="AL579" s="45">
        <v>0</v>
      </c>
      <c r="AM579" s="45">
        <v>0</v>
      </c>
      <c r="AN579" s="45">
        <v>0</v>
      </c>
      <c r="AO579" s="45">
        <v>0</v>
      </c>
      <c r="AP579" s="45">
        <v>0</v>
      </c>
      <c r="AQ579" s="45">
        <v>0</v>
      </c>
      <c r="AR579" s="45">
        <v>0</v>
      </c>
      <c r="AS579" s="45">
        <v>0</v>
      </c>
      <c r="AT579" s="45">
        <v>0</v>
      </c>
      <c r="AU579" s="45">
        <v>0</v>
      </c>
      <c r="AV579" s="45">
        <v>0</v>
      </c>
      <c r="AW579" s="45">
        <v>0</v>
      </c>
      <c r="AX579" s="45">
        <v>0</v>
      </c>
      <c r="AY579" s="45">
        <v>0</v>
      </c>
      <c r="AZ579" s="45">
        <v>0</v>
      </c>
      <c r="BA579" s="45">
        <v>0</v>
      </c>
      <c r="BB579" s="45">
        <v>0</v>
      </c>
      <c r="BC579" s="45">
        <v>0</v>
      </c>
      <c r="BD579" s="45">
        <v>0</v>
      </c>
      <c r="BE579" s="45">
        <v>0</v>
      </c>
      <c r="BF579" s="45">
        <v>0</v>
      </c>
    </row>
    <row r="580" spans="1:58" ht="13.5" thickBot="1" x14ac:dyDescent="0.25">
      <c r="A580" s="6" t="s">
        <v>1358</v>
      </c>
      <c r="B580" s="6" t="s">
        <v>1140</v>
      </c>
      <c r="C580" s="6" t="s">
        <v>517</v>
      </c>
      <c r="D580" s="6" t="s">
        <v>1358</v>
      </c>
      <c r="E580" s="6">
        <v>111.68991192268764</v>
      </c>
      <c r="F580" s="6" t="s">
        <v>7</v>
      </c>
      <c r="G580" s="21" t="s">
        <v>1178</v>
      </c>
      <c r="H580" s="21" t="s">
        <v>1159</v>
      </c>
      <c r="I580" s="21" t="s">
        <v>1264</v>
      </c>
      <c r="J580" s="21" t="s">
        <v>240</v>
      </c>
      <c r="K580" s="21" t="s">
        <v>518</v>
      </c>
      <c r="L580" s="21" t="s">
        <v>540</v>
      </c>
      <c r="M580" s="3">
        <v>85.546598149849146</v>
      </c>
      <c r="N580" s="3">
        <v>111.68991192268764</v>
      </c>
      <c r="O580" s="21" t="s">
        <v>1473</v>
      </c>
      <c r="P580" s="21" t="s">
        <v>1459</v>
      </c>
      <c r="Q580" s="46">
        <v>0</v>
      </c>
      <c r="R580" s="46">
        <v>0</v>
      </c>
      <c r="S580" s="46">
        <v>0</v>
      </c>
      <c r="T580" s="46">
        <v>0</v>
      </c>
      <c r="U580" s="46">
        <v>0</v>
      </c>
      <c r="V580" s="46">
        <v>0</v>
      </c>
      <c r="W580" s="46">
        <v>0</v>
      </c>
      <c r="X580" s="46">
        <v>0</v>
      </c>
      <c r="Y580" s="46">
        <v>0</v>
      </c>
      <c r="Z580" s="46">
        <v>0</v>
      </c>
      <c r="AA580" s="46">
        <v>0</v>
      </c>
      <c r="AB580" s="46">
        <v>0</v>
      </c>
      <c r="AC580" s="46">
        <v>0</v>
      </c>
      <c r="AD580" s="46">
        <v>0</v>
      </c>
      <c r="AE580" s="46">
        <v>0</v>
      </c>
      <c r="AF580" s="46">
        <v>0</v>
      </c>
      <c r="AG580" s="46">
        <v>0</v>
      </c>
      <c r="AH580" s="46">
        <v>0</v>
      </c>
      <c r="AI580" s="46">
        <v>0</v>
      </c>
      <c r="AJ580" s="46">
        <v>0</v>
      </c>
      <c r="AK580" s="46">
        <v>0</v>
      </c>
      <c r="AL580" s="45">
        <v>0</v>
      </c>
      <c r="AM580" s="45">
        <v>0</v>
      </c>
      <c r="AN580" s="45">
        <v>0</v>
      </c>
      <c r="AO580" s="45">
        <v>0</v>
      </c>
      <c r="AP580" s="45">
        <v>0</v>
      </c>
      <c r="AQ580" s="45">
        <v>0</v>
      </c>
      <c r="AR580" s="45">
        <v>0</v>
      </c>
      <c r="AS580" s="45">
        <v>0</v>
      </c>
      <c r="AT580" s="45">
        <v>0</v>
      </c>
      <c r="AU580" s="45">
        <v>0</v>
      </c>
      <c r="AV580" s="45">
        <v>0</v>
      </c>
      <c r="AW580" s="45">
        <v>0</v>
      </c>
      <c r="AX580" s="45">
        <v>0</v>
      </c>
      <c r="AY580" s="45">
        <v>0</v>
      </c>
      <c r="AZ580" s="45">
        <v>0</v>
      </c>
      <c r="BA580" s="45">
        <v>0</v>
      </c>
      <c r="BB580" s="45">
        <v>0</v>
      </c>
      <c r="BC580" s="45">
        <v>0</v>
      </c>
      <c r="BD580" s="45">
        <v>0</v>
      </c>
      <c r="BE580" s="45">
        <v>0</v>
      </c>
      <c r="BF580" s="45">
        <v>0</v>
      </c>
    </row>
    <row r="581" spans="1:58" ht="13.5" thickBot="1" x14ac:dyDescent="0.25">
      <c r="A581" s="6" t="s">
        <v>1357</v>
      </c>
      <c r="B581" s="6" t="s">
        <v>1357</v>
      </c>
      <c r="C581" s="6" t="s">
        <v>517</v>
      </c>
      <c r="D581" s="6" t="s">
        <v>1357</v>
      </c>
      <c r="E581" s="6">
        <v>83.802292272929989</v>
      </c>
      <c r="F581" s="6" t="s">
        <v>7</v>
      </c>
      <c r="G581" s="21" t="s">
        <v>1178</v>
      </c>
      <c r="H581" s="21" t="s">
        <v>1159</v>
      </c>
      <c r="I581" s="21" t="s">
        <v>1264</v>
      </c>
      <c r="J581" s="21" t="s">
        <v>240</v>
      </c>
      <c r="K581" s="21" t="s">
        <v>518</v>
      </c>
      <c r="L581" s="21" t="s">
        <v>541</v>
      </c>
      <c r="M581" s="3">
        <v>83.904302460721127</v>
      </c>
      <c r="N581" s="3">
        <v>83.802292272929989</v>
      </c>
      <c r="O581" s="21" t="s">
        <v>1473</v>
      </c>
      <c r="P581" s="21" t="s">
        <v>1459</v>
      </c>
      <c r="Q581" s="46">
        <v>0</v>
      </c>
      <c r="R581" s="46">
        <v>0</v>
      </c>
      <c r="S581" s="46">
        <v>0</v>
      </c>
      <c r="T581" s="46">
        <v>0</v>
      </c>
      <c r="U581" s="46">
        <v>0</v>
      </c>
      <c r="V581" s="46">
        <v>0</v>
      </c>
      <c r="W581" s="46">
        <v>0</v>
      </c>
      <c r="X581" s="46">
        <v>0</v>
      </c>
      <c r="Y581" s="46">
        <v>0</v>
      </c>
      <c r="Z581" s="46">
        <v>0</v>
      </c>
      <c r="AA581" s="46">
        <v>0</v>
      </c>
      <c r="AB581" s="46">
        <v>0</v>
      </c>
      <c r="AC581" s="46">
        <v>0</v>
      </c>
      <c r="AD581" s="46">
        <v>0</v>
      </c>
      <c r="AE581" s="46">
        <v>0</v>
      </c>
      <c r="AF581" s="46">
        <v>0</v>
      </c>
      <c r="AG581" s="46">
        <v>0</v>
      </c>
      <c r="AH581" s="46">
        <v>0</v>
      </c>
      <c r="AI581" s="46">
        <v>0</v>
      </c>
      <c r="AJ581" s="46">
        <v>0</v>
      </c>
      <c r="AK581" s="46">
        <v>0</v>
      </c>
      <c r="AL581" s="45">
        <v>0</v>
      </c>
      <c r="AM581" s="45">
        <v>0</v>
      </c>
      <c r="AN581" s="45">
        <v>0</v>
      </c>
      <c r="AO581" s="45">
        <v>0</v>
      </c>
      <c r="AP581" s="45">
        <v>0</v>
      </c>
      <c r="AQ581" s="45">
        <v>0</v>
      </c>
      <c r="AR581" s="45">
        <v>0</v>
      </c>
      <c r="AS581" s="45">
        <v>0</v>
      </c>
      <c r="AT581" s="45">
        <v>0</v>
      </c>
      <c r="AU581" s="45">
        <v>0</v>
      </c>
      <c r="AV581" s="45">
        <v>0</v>
      </c>
      <c r="AW581" s="45">
        <v>0</v>
      </c>
      <c r="AX581" s="45">
        <v>0</v>
      </c>
      <c r="AY581" s="45">
        <v>0</v>
      </c>
      <c r="AZ581" s="45">
        <v>0</v>
      </c>
      <c r="BA581" s="45">
        <v>0</v>
      </c>
      <c r="BB581" s="45">
        <v>0</v>
      </c>
      <c r="BC581" s="45">
        <v>0</v>
      </c>
      <c r="BD581" s="45">
        <v>0</v>
      </c>
      <c r="BE581" s="45">
        <v>0</v>
      </c>
      <c r="BF581" s="45">
        <v>0</v>
      </c>
    </row>
    <row r="582" spans="1:58" ht="13.5" thickBot="1" x14ac:dyDescent="0.25">
      <c r="A582" s="6" t="s">
        <v>1355</v>
      </c>
      <c r="B582" s="6" t="s">
        <v>1139</v>
      </c>
      <c r="C582" s="6" t="s">
        <v>517</v>
      </c>
      <c r="D582" s="6" t="s">
        <v>1355</v>
      </c>
      <c r="E582" s="6">
        <v>50.804514325251546</v>
      </c>
      <c r="F582" s="6" t="s">
        <v>7</v>
      </c>
      <c r="G582" s="21" t="s">
        <v>1178</v>
      </c>
      <c r="H582" s="21" t="s">
        <v>1159</v>
      </c>
      <c r="I582" s="21" t="s">
        <v>1264</v>
      </c>
      <c r="J582" s="21" t="s">
        <v>240</v>
      </c>
      <c r="K582" s="21" t="s">
        <v>518</v>
      </c>
      <c r="L582" s="21" t="s">
        <v>542</v>
      </c>
      <c r="M582" s="3">
        <v>57.649880814976655</v>
      </c>
      <c r="N582" s="3">
        <v>50.804514325251546</v>
      </c>
      <c r="O582" s="21" t="s">
        <v>1473</v>
      </c>
      <c r="P582" s="21" t="s">
        <v>1459</v>
      </c>
      <c r="Q582" s="46">
        <v>2.5977578842435328E-2</v>
      </c>
      <c r="R582" s="46">
        <v>2.5966778608246869E-2</v>
      </c>
      <c r="S582" s="46">
        <v>2.5956412850742131E-2</v>
      </c>
      <c r="T582" s="46">
        <v>2.5936616809431819E-2</v>
      </c>
      <c r="U582" s="46">
        <v>2.5913302516445368E-2</v>
      </c>
      <c r="V582" s="46">
        <v>2.3153633593035072E-2</v>
      </c>
      <c r="W582" s="46">
        <v>1.8212352623071856E-2</v>
      </c>
      <c r="X582" s="46">
        <v>1.4264959123034935E-2</v>
      </c>
      <c r="Y582" s="46">
        <v>1.1110744986531158E-2</v>
      </c>
      <c r="Z582" s="46">
        <v>8.5864327424773571E-3</v>
      </c>
      <c r="AA582" s="46">
        <v>6.5694509603316451E-3</v>
      </c>
      <c r="AB582" s="46">
        <v>4.9566386473999576E-3</v>
      </c>
      <c r="AC582" s="46">
        <v>3.6673808854047756E-3</v>
      </c>
      <c r="AD582" s="46">
        <v>2.6367705165300892E-3</v>
      </c>
      <c r="AE582" s="46">
        <v>1.813304486676623E-3</v>
      </c>
      <c r="AF582" s="46">
        <v>1.1556277570210836E-3</v>
      </c>
      <c r="AG582" s="46">
        <v>0</v>
      </c>
      <c r="AH582" s="46">
        <v>0</v>
      </c>
      <c r="AI582" s="46">
        <v>0</v>
      </c>
      <c r="AJ582" s="46">
        <v>0</v>
      </c>
      <c r="AK582" s="46">
        <v>0.3794343861710775</v>
      </c>
      <c r="AL582" s="45">
        <v>0.22587798594881608</v>
      </c>
      <c r="AM582" s="45">
        <v>2.5977578842435328E-2</v>
      </c>
      <c r="AN582" s="45">
        <v>5.1944357450682196E-2</v>
      </c>
      <c r="AO582" s="45">
        <v>7.7900770301424324E-2</v>
      </c>
      <c r="AP582" s="45">
        <v>0.10383738711085615</v>
      </c>
      <c r="AQ582" s="45">
        <v>0.12975068962730152</v>
      </c>
      <c r="AR582" s="45">
        <v>0.15290432322033659</v>
      </c>
      <c r="AS582" s="45">
        <v>0.17111667584340845</v>
      </c>
      <c r="AT582" s="45">
        <v>0.18538163496644339</v>
      </c>
      <c r="AU582" s="45">
        <v>0.19649237995297456</v>
      </c>
      <c r="AV582" s="45">
        <v>0.20507881269545192</v>
      </c>
      <c r="AW582" s="45">
        <v>0.21164826365578357</v>
      </c>
      <c r="AX582" s="45">
        <v>0.21660490230318352</v>
      </c>
      <c r="AY582" s="45">
        <v>0.2202722831885883</v>
      </c>
      <c r="AZ582" s="45">
        <v>0.22290905370511838</v>
      </c>
      <c r="BA582" s="45">
        <v>0.22472235819179501</v>
      </c>
      <c r="BB582" s="45">
        <v>0.22587798594881608</v>
      </c>
      <c r="BC582" s="45">
        <v>0.22587798594881608</v>
      </c>
      <c r="BD582" s="45">
        <v>0.22587798594881608</v>
      </c>
      <c r="BE582" s="45">
        <v>0.22587798594881608</v>
      </c>
      <c r="BF582" s="45">
        <v>0.22587798594881608</v>
      </c>
    </row>
    <row r="583" spans="1:58" ht="13.5" thickBot="1" x14ac:dyDescent="0.25">
      <c r="A583" s="6" t="s">
        <v>1350</v>
      </c>
      <c r="B583" s="6" t="s">
        <v>1141</v>
      </c>
      <c r="C583" s="6" t="s">
        <v>517</v>
      </c>
      <c r="D583" s="6" t="s">
        <v>1350</v>
      </c>
      <c r="E583" s="6">
        <v>-43.662208381135954</v>
      </c>
      <c r="F583" s="6" t="s">
        <v>7</v>
      </c>
      <c r="G583" s="21" t="s">
        <v>1178</v>
      </c>
      <c r="H583" s="21" t="s">
        <v>1159</v>
      </c>
      <c r="I583" s="21" t="s">
        <v>1264</v>
      </c>
      <c r="J583" s="21" t="s">
        <v>240</v>
      </c>
      <c r="K583" s="21" t="s">
        <v>518</v>
      </c>
      <c r="L583" s="21" t="s">
        <v>543</v>
      </c>
      <c r="M583" s="3">
        <v>7.9198427123392658</v>
      </c>
      <c r="N583" s="3">
        <v>-43.662208381135954</v>
      </c>
      <c r="O583" s="21" t="s">
        <v>1473</v>
      </c>
      <c r="P583" s="21" t="s">
        <v>1459</v>
      </c>
      <c r="Q583" s="46">
        <v>3.0401835660949943E-2</v>
      </c>
      <c r="R583" s="46">
        <v>3.038919603248845E-2</v>
      </c>
      <c r="S583" s="46">
        <v>3.037706487669168E-2</v>
      </c>
      <c r="T583" s="46">
        <v>3.0353897359876369E-2</v>
      </c>
      <c r="U583" s="46">
        <v>3.0326612395860868E-2</v>
      </c>
      <c r="V583" s="46">
        <v>2.7096942625747491E-2</v>
      </c>
      <c r="W583" s="46">
        <v>2.1314109170999018E-2</v>
      </c>
      <c r="X583" s="46">
        <v>1.6694432749069087E-2</v>
      </c>
      <c r="Y583" s="46">
        <v>1.3003022537244932E-2</v>
      </c>
      <c r="Z583" s="46">
        <v>1.0048793181763823E-2</v>
      </c>
      <c r="AA583" s="46">
        <v>7.6882980392467132E-3</v>
      </c>
      <c r="AB583" s="46">
        <v>5.8008067073136004E-3</v>
      </c>
      <c r="AC583" s="46">
        <v>4.2919746932710175E-3</v>
      </c>
      <c r="AD583" s="46">
        <v>3.0858404628624288E-3</v>
      </c>
      <c r="AE583" s="46">
        <v>2.1221294463806078E-3</v>
      </c>
      <c r="AF583" s="46">
        <v>1.3524434038785708E-3</v>
      </c>
      <c r="AG583" s="46">
        <v>0</v>
      </c>
      <c r="AH583" s="46">
        <v>0</v>
      </c>
      <c r="AI583" s="46">
        <v>0</v>
      </c>
      <c r="AJ583" s="46">
        <v>0</v>
      </c>
      <c r="AK583" s="46">
        <v>0.4440560809170887</v>
      </c>
      <c r="AL583" s="45">
        <v>0.2643473993436446</v>
      </c>
      <c r="AM583" s="45">
        <v>3.0401835660949943E-2</v>
      </c>
      <c r="AN583" s="45">
        <v>6.0791031693438392E-2</v>
      </c>
      <c r="AO583" s="45">
        <v>9.1168096570130072E-2</v>
      </c>
      <c r="AP583" s="45">
        <v>0.12152199393000644</v>
      </c>
      <c r="AQ583" s="45">
        <v>0.1518486063258673</v>
      </c>
      <c r="AR583" s="45">
        <v>0.1789455489516148</v>
      </c>
      <c r="AS583" s="45">
        <v>0.20025965812261382</v>
      </c>
      <c r="AT583" s="45">
        <v>0.21695409087168291</v>
      </c>
      <c r="AU583" s="45">
        <v>0.22995711340892783</v>
      </c>
      <c r="AV583" s="45">
        <v>0.24000590659069165</v>
      </c>
      <c r="AW583" s="45">
        <v>0.24769420462993835</v>
      </c>
      <c r="AX583" s="45">
        <v>0.25349501133725194</v>
      </c>
      <c r="AY583" s="45">
        <v>0.25778698603052297</v>
      </c>
      <c r="AZ583" s="45">
        <v>0.26087282649338539</v>
      </c>
      <c r="BA583" s="45">
        <v>0.26299495593976602</v>
      </c>
      <c r="BB583" s="45">
        <v>0.2643473993436446</v>
      </c>
      <c r="BC583" s="45">
        <v>0.2643473993436446</v>
      </c>
      <c r="BD583" s="45">
        <v>0.2643473993436446</v>
      </c>
      <c r="BE583" s="45">
        <v>0.2643473993436446</v>
      </c>
      <c r="BF583" s="45">
        <v>0.2643473993436446</v>
      </c>
    </row>
    <row r="584" spans="1:58" ht="13.5" thickBot="1" x14ac:dyDescent="0.25">
      <c r="A584" s="6" t="s">
        <v>1359</v>
      </c>
      <c r="B584" s="6" t="s">
        <v>1359</v>
      </c>
      <c r="C584" s="6" t="s">
        <v>517</v>
      </c>
      <c r="D584" s="6" t="s">
        <v>1359</v>
      </c>
      <c r="E584" s="6">
        <v>342.64443902743614</v>
      </c>
      <c r="F584" s="6" t="s">
        <v>7</v>
      </c>
      <c r="G584" s="21" t="s">
        <v>1178</v>
      </c>
      <c r="H584" s="21" t="s">
        <v>1159</v>
      </c>
      <c r="I584" s="21" t="s">
        <v>1264</v>
      </c>
      <c r="J584" s="21" t="s">
        <v>240</v>
      </c>
      <c r="K584" s="21" t="s">
        <v>518</v>
      </c>
      <c r="L584" s="21" t="s">
        <v>544</v>
      </c>
      <c r="M584" s="3">
        <v>345.31480438069707</v>
      </c>
      <c r="N584" s="3">
        <v>342.64443902743614</v>
      </c>
      <c r="O584" s="21" t="s">
        <v>1473</v>
      </c>
      <c r="P584" s="21" t="s">
        <v>1459</v>
      </c>
      <c r="Q584" s="46">
        <v>0</v>
      </c>
      <c r="R584" s="46">
        <v>0</v>
      </c>
      <c r="S584" s="46">
        <v>0</v>
      </c>
      <c r="T584" s="46">
        <v>0</v>
      </c>
      <c r="U584" s="46">
        <v>0</v>
      </c>
      <c r="V584" s="46">
        <v>0</v>
      </c>
      <c r="W584" s="46">
        <v>0</v>
      </c>
      <c r="X584" s="46">
        <v>0</v>
      </c>
      <c r="Y584" s="46">
        <v>0</v>
      </c>
      <c r="Z584" s="46">
        <v>0</v>
      </c>
      <c r="AA584" s="46">
        <v>0</v>
      </c>
      <c r="AB584" s="46">
        <v>0</v>
      </c>
      <c r="AC584" s="46">
        <v>0</v>
      </c>
      <c r="AD584" s="46">
        <v>0</v>
      </c>
      <c r="AE584" s="46">
        <v>0</v>
      </c>
      <c r="AF584" s="46">
        <v>0</v>
      </c>
      <c r="AG584" s="46">
        <v>0</v>
      </c>
      <c r="AH584" s="46">
        <v>0</v>
      </c>
      <c r="AI584" s="46">
        <v>0</v>
      </c>
      <c r="AJ584" s="46">
        <v>0</v>
      </c>
      <c r="AK584" s="46">
        <v>0</v>
      </c>
      <c r="AL584" s="45">
        <v>0</v>
      </c>
      <c r="AM584" s="45">
        <v>0</v>
      </c>
      <c r="AN584" s="45">
        <v>0</v>
      </c>
      <c r="AO584" s="45">
        <v>0</v>
      </c>
      <c r="AP584" s="45">
        <v>0</v>
      </c>
      <c r="AQ584" s="45">
        <v>0</v>
      </c>
      <c r="AR584" s="45">
        <v>0</v>
      </c>
      <c r="AS584" s="45">
        <v>0</v>
      </c>
      <c r="AT584" s="45">
        <v>0</v>
      </c>
      <c r="AU584" s="45">
        <v>0</v>
      </c>
      <c r="AV584" s="45">
        <v>0</v>
      </c>
      <c r="AW584" s="45">
        <v>0</v>
      </c>
      <c r="AX584" s="45">
        <v>0</v>
      </c>
      <c r="AY584" s="45">
        <v>0</v>
      </c>
      <c r="AZ584" s="45">
        <v>0</v>
      </c>
      <c r="BA584" s="45">
        <v>0</v>
      </c>
      <c r="BB584" s="45">
        <v>0</v>
      </c>
      <c r="BC584" s="45">
        <v>0</v>
      </c>
      <c r="BD584" s="45">
        <v>0</v>
      </c>
      <c r="BE584" s="45">
        <v>0</v>
      </c>
      <c r="BF584" s="45">
        <v>0</v>
      </c>
    </row>
    <row r="585" spans="1:58" ht="13.5" thickBot="1" x14ac:dyDescent="0.25">
      <c r="A585" s="6" t="s">
        <v>1350</v>
      </c>
      <c r="B585" s="6" t="s">
        <v>1354</v>
      </c>
      <c r="C585" s="6" t="s">
        <v>517</v>
      </c>
      <c r="D585" s="6" t="s">
        <v>1350</v>
      </c>
      <c r="E585" s="6">
        <v>4.2677042270481875</v>
      </c>
      <c r="F585" s="6" t="s">
        <v>7</v>
      </c>
      <c r="G585" s="21" t="s">
        <v>1178</v>
      </c>
      <c r="H585" s="21" t="s">
        <v>1159</v>
      </c>
      <c r="I585" s="21" t="s">
        <v>1264</v>
      </c>
      <c r="J585" s="21" t="s">
        <v>240</v>
      </c>
      <c r="K585" s="21" t="s">
        <v>518</v>
      </c>
      <c r="L585" s="21" t="s">
        <v>545</v>
      </c>
      <c r="M585" s="3">
        <v>43.006906960846017</v>
      </c>
      <c r="N585" s="3">
        <v>4.2677042270481875</v>
      </c>
      <c r="O585" s="21" t="s">
        <v>1473</v>
      </c>
      <c r="P585" s="21" t="s">
        <v>1459</v>
      </c>
      <c r="Q585" s="46">
        <v>0</v>
      </c>
      <c r="R585" s="46">
        <v>0</v>
      </c>
      <c r="S585" s="46">
        <v>0</v>
      </c>
      <c r="T585" s="46">
        <v>0</v>
      </c>
      <c r="U585" s="46">
        <v>0</v>
      </c>
      <c r="V585" s="46">
        <v>0</v>
      </c>
      <c r="W585" s="46">
        <v>0</v>
      </c>
      <c r="X585" s="46">
        <v>0</v>
      </c>
      <c r="Y585" s="46">
        <v>0</v>
      </c>
      <c r="Z585" s="46">
        <v>0</v>
      </c>
      <c r="AA585" s="46">
        <v>0</v>
      </c>
      <c r="AB585" s="46">
        <v>0</v>
      </c>
      <c r="AC585" s="46">
        <v>0</v>
      </c>
      <c r="AD585" s="46">
        <v>0</v>
      </c>
      <c r="AE585" s="46">
        <v>0</v>
      </c>
      <c r="AF585" s="46">
        <v>0</v>
      </c>
      <c r="AG585" s="46">
        <v>0</v>
      </c>
      <c r="AH585" s="46">
        <v>0</v>
      </c>
      <c r="AI585" s="46">
        <v>0</v>
      </c>
      <c r="AJ585" s="46">
        <v>0</v>
      </c>
      <c r="AK585" s="46">
        <v>0</v>
      </c>
      <c r="AL585" s="45">
        <v>0</v>
      </c>
      <c r="AM585" s="45">
        <v>0</v>
      </c>
      <c r="AN585" s="45">
        <v>0</v>
      </c>
      <c r="AO585" s="45">
        <v>0</v>
      </c>
      <c r="AP585" s="45">
        <v>0</v>
      </c>
      <c r="AQ585" s="45">
        <v>0</v>
      </c>
      <c r="AR585" s="45">
        <v>0</v>
      </c>
      <c r="AS585" s="45">
        <v>0</v>
      </c>
      <c r="AT585" s="45">
        <v>0</v>
      </c>
      <c r="AU585" s="45">
        <v>0</v>
      </c>
      <c r="AV585" s="45">
        <v>0</v>
      </c>
      <c r="AW585" s="45">
        <v>0</v>
      </c>
      <c r="AX585" s="45">
        <v>0</v>
      </c>
      <c r="AY585" s="45">
        <v>0</v>
      </c>
      <c r="AZ585" s="45">
        <v>0</v>
      </c>
      <c r="BA585" s="45">
        <v>0</v>
      </c>
      <c r="BB585" s="45">
        <v>0</v>
      </c>
      <c r="BC585" s="45">
        <v>0</v>
      </c>
      <c r="BD585" s="45">
        <v>0</v>
      </c>
      <c r="BE585" s="45">
        <v>0</v>
      </c>
      <c r="BF585" s="45">
        <v>0</v>
      </c>
    </row>
    <row r="586" spans="1:58" ht="13.5" thickBot="1" x14ac:dyDescent="0.25">
      <c r="A586" s="6" t="s">
        <v>1356</v>
      </c>
      <c r="B586" s="6" t="s">
        <v>1143</v>
      </c>
      <c r="C586" s="6" t="s">
        <v>517</v>
      </c>
      <c r="D586" s="6" t="s">
        <v>1356</v>
      </c>
      <c r="E586" s="6">
        <v>64.771701066560539</v>
      </c>
      <c r="F586" s="6" t="s">
        <v>7</v>
      </c>
      <c r="G586" s="21" t="s">
        <v>1178</v>
      </c>
      <c r="H586" s="21" t="s">
        <v>1159</v>
      </c>
      <c r="I586" s="21" t="s">
        <v>1264</v>
      </c>
      <c r="J586" s="21" t="s">
        <v>240</v>
      </c>
      <c r="K586" s="21" t="s">
        <v>518</v>
      </c>
      <c r="L586" s="21" t="s">
        <v>546</v>
      </c>
      <c r="M586" s="3">
        <v>49.549182684434207</v>
      </c>
      <c r="N586" s="3">
        <v>64.771701066560539</v>
      </c>
      <c r="O586" s="21" t="s">
        <v>1473</v>
      </c>
      <c r="P586" s="21" t="s">
        <v>1459</v>
      </c>
      <c r="Q586" s="46">
        <v>4.9047505641474004E-2</v>
      </c>
      <c r="R586" s="46">
        <v>4.9018828820677082E-2</v>
      </c>
      <c r="S586" s="46">
        <v>4.8990986026983978E-2</v>
      </c>
      <c r="T586" s="46">
        <v>4.8946108799433875E-2</v>
      </c>
      <c r="U586" s="46">
        <v>4.889490538869494E-2</v>
      </c>
      <c r="V586" s="46">
        <v>4.3681510669654394E-2</v>
      </c>
      <c r="W586" s="46">
        <v>3.435439228292074E-2</v>
      </c>
      <c r="X586" s="46">
        <v>2.6904202836657579E-2</v>
      </c>
      <c r="Y586" s="46">
        <v>2.0951793162878464E-2</v>
      </c>
      <c r="Z586" s="46">
        <v>1.618898787400842E-2</v>
      </c>
      <c r="AA586" s="46">
        <v>1.2383872005701308E-2</v>
      </c>
      <c r="AB586" s="46">
        <v>9.3417033691677726E-3</v>
      </c>
      <c r="AC586" s="46">
        <v>6.9101822581495624E-3</v>
      </c>
      <c r="AD586" s="46">
        <v>4.9667386280206234E-3</v>
      </c>
      <c r="AE586" s="46">
        <v>3.4140993999151274E-3</v>
      </c>
      <c r="AF586" s="46">
        <v>2.1741835328195659E-3</v>
      </c>
      <c r="AG586" s="46">
        <v>0</v>
      </c>
      <c r="AH586" s="46">
        <v>0</v>
      </c>
      <c r="AI586" s="46">
        <v>0</v>
      </c>
      <c r="AJ586" s="46">
        <v>0</v>
      </c>
      <c r="AK586" s="46">
        <v>0.7027996099494167</v>
      </c>
      <c r="AL586" s="45">
        <v>0.42617000069715738</v>
      </c>
      <c r="AM586" s="45">
        <v>4.9047505641474004E-2</v>
      </c>
      <c r="AN586" s="45">
        <v>9.8066334462151086E-2</v>
      </c>
      <c r="AO586" s="45">
        <v>0.14705732048913506</v>
      </c>
      <c r="AP586" s="45">
        <v>0.19600342928856893</v>
      </c>
      <c r="AQ586" s="45">
        <v>0.24489833467726385</v>
      </c>
      <c r="AR586" s="45">
        <v>0.28857984534691827</v>
      </c>
      <c r="AS586" s="45">
        <v>0.32293423762983903</v>
      </c>
      <c r="AT586" s="45">
        <v>0.34983844046649659</v>
      </c>
      <c r="AU586" s="45">
        <v>0.37079023362937508</v>
      </c>
      <c r="AV586" s="45">
        <v>0.38697922150338349</v>
      </c>
      <c r="AW586" s="45">
        <v>0.39936309350908478</v>
      </c>
      <c r="AX586" s="45">
        <v>0.40870479687825256</v>
      </c>
      <c r="AY586" s="45">
        <v>0.41561497913640211</v>
      </c>
      <c r="AZ586" s="45">
        <v>0.42058171776442271</v>
      </c>
      <c r="BA586" s="45">
        <v>0.42399581716433782</v>
      </c>
      <c r="BB586" s="45">
        <v>0.42617000069715738</v>
      </c>
      <c r="BC586" s="45">
        <v>0.42617000069715738</v>
      </c>
      <c r="BD586" s="45">
        <v>0.42617000069715738</v>
      </c>
      <c r="BE586" s="45">
        <v>0.42617000069715738</v>
      </c>
      <c r="BF586" s="45">
        <v>0.42617000069715738</v>
      </c>
    </row>
    <row r="587" spans="1:58" ht="13.5" thickBot="1" x14ac:dyDescent="0.25">
      <c r="A587" s="6" t="s">
        <v>1350</v>
      </c>
      <c r="B587" s="6" t="s">
        <v>1350</v>
      </c>
      <c r="C587" s="6" t="s">
        <v>517</v>
      </c>
      <c r="D587" s="6" t="s">
        <v>1350</v>
      </c>
      <c r="E587" s="6">
        <v>0</v>
      </c>
      <c r="F587" s="6" t="s">
        <v>7</v>
      </c>
      <c r="G587" s="21" t="s">
        <v>1178</v>
      </c>
      <c r="H587" s="21" t="s">
        <v>1159</v>
      </c>
      <c r="I587" s="21" t="s">
        <v>1264</v>
      </c>
      <c r="J587" s="21" t="s">
        <v>240</v>
      </c>
      <c r="K587" s="21" t="s">
        <v>518</v>
      </c>
      <c r="L587" s="21" t="s">
        <v>547</v>
      </c>
      <c r="M587" s="3">
        <v>0</v>
      </c>
      <c r="N587" s="3">
        <v>0</v>
      </c>
      <c r="O587" s="21" t="s">
        <v>1473</v>
      </c>
      <c r="P587" s="21" t="s">
        <v>1459</v>
      </c>
      <c r="Q587" s="46">
        <v>0</v>
      </c>
      <c r="R587" s="46">
        <v>0</v>
      </c>
      <c r="S587" s="46">
        <v>0</v>
      </c>
      <c r="T587" s="46">
        <v>0</v>
      </c>
      <c r="U587" s="46">
        <v>0</v>
      </c>
      <c r="V587" s="46">
        <v>0</v>
      </c>
      <c r="W587" s="46">
        <v>0</v>
      </c>
      <c r="X587" s="46">
        <v>0</v>
      </c>
      <c r="Y587" s="46">
        <v>0</v>
      </c>
      <c r="Z587" s="46">
        <v>0</v>
      </c>
      <c r="AA587" s="46">
        <v>0</v>
      </c>
      <c r="AB587" s="46">
        <v>0</v>
      </c>
      <c r="AC587" s="46">
        <v>0</v>
      </c>
      <c r="AD587" s="46">
        <v>0</v>
      </c>
      <c r="AE587" s="46">
        <v>0</v>
      </c>
      <c r="AF587" s="46">
        <v>0</v>
      </c>
      <c r="AG587" s="46">
        <v>0</v>
      </c>
      <c r="AH587" s="46">
        <v>0</v>
      </c>
      <c r="AI587" s="46">
        <v>0</v>
      </c>
      <c r="AJ587" s="46">
        <v>0</v>
      </c>
      <c r="AK587" s="46">
        <v>0</v>
      </c>
      <c r="AL587" s="45">
        <v>0</v>
      </c>
      <c r="AM587" s="45">
        <v>0</v>
      </c>
      <c r="AN587" s="45">
        <v>0</v>
      </c>
      <c r="AO587" s="45">
        <v>0</v>
      </c>
      <c r="AP587" s="45">
        <v>0</v>
      </c>
      <c r="AQ587" s="45">
        <v>0</v>
      </c>
      <c r="AR587" s="45">
        <v>0</v>
      </c>
      <c r="AS587" s="45">
        <v>0</v>
      </c>
      <c r="AT587" s="45">
        <v>0</v>
      </c>
      <c r="AU587" s="45">
        <v>0</v>
      </c>
      <c r="AV587" s="45">
        <v>0</v>
      </c>
      <c r="AW587" s="45">
        <v>0</v>
      </c>
      <c r="AX587" s="45">
        <v>0</v>
      </c>
      <c r="AY587" s="45">
        <v>0</v>
      </c>
      <c r="AZ587" s="45">
        <v>0</v>
      </c>
      <c r="BA587" s="45">
        <v>0</v>
      </c>
      <c r="BB587" s="45">
        <v>0</v>
      </c>
      <c r="BC587" s="45">
        <v>0</v>
      </c>
      <c r="BD587" s="45">
        <v>0</v>
      </c>
      <c r="BE587" s="45">
        <v>0</v>
      </c>
      <c r="BF587" s="45">
        <v>0</v>
      </c>
    </row>
    <row r="588" spans="1:58" ht="13.5" thickBot="1" x14ac:dyDescent="0.25">
      <c r="A588" s="6" t="s">
        <v>1359</v>
      </c>
      <c r="B588" s="6" t="s">
        <v>1359</v>
      </c>
      <c r="C588" s="6" t="s">
        <v>517</v>
      </c>
      <c r="D588" s="6" t="s">
        <v>1359</v>
      </c>
      <c r="E588" s="6">
        <v>250.06029885163949</v>
      </c>
      <c r="F588" s="6" t="s">
        <v>7</v>
      </c>
      <c r="G588" s="21" t="s">
        <v>1178</v>
      </c>
      <c r="H588" s="21" t="s">
        <v>1159</v>
      </c>
      <c r="I588" s="21" t="s">
        <v>1264</v>
      </c>
      <c r="J588" s="21" t="s">
        <v>240</v>
      </c>
      <c r="K588" s="21" t="s">
        <v>518</v>
      </c>
      <c r="L588" s="21" t="s">
        <v>548</v>
      </c>
      <c r="M588" s="3">
        <v>209.1001761171683</v>
      </c>
      <c r="N588" s="3">
        <v>250.06029885163949</v>
      </c>
      <c r="O588" s="21" t="s">
        <v>1473</v>
      </c>
      <c r="P588" s="21" t="s">
        <v>1459</v>
      </c>
      <c r="Q588" s="46">
        <v>3.2882013614065966E-2</v>
      </c>
      <c r="R588" s="46">
        <v>3.2862788342576214E-2</v>
      </c>
      <c r="S588" s="46">
        <v>3.2844122212478545E-2</v>
      </c>
      <c r="T588" s="46">
        <v>3.2814036001406956E-2</v>
      </c>
      <c r="U588" s="46">
        <v>3.2779708644144159E-2</v>
      </c>
      <c r="V588" s="46">
        <v>2.9284588680652382E-2</v>
      </c>
      <c r="W588" s="46">
        <v>2.303158091274576E-2</v>
      </c>
      <c r="X588" s="46">
        <v>1.8036887959548036E-2</v>
      </c>
      <c r="Y588" s="46">
        <v>1.4046323844821716E-2</v>
      </c>
      <c r="Z588" s="46">
        <v>1.0853284233499625E-2</v>
      </c>
      <c r="AA588" s="46">
        <v>8.3022906580185307E-3</v>
      </c>
      <c r="AB588" s="46">
        <v>6.2627857083887607E-3</v>
      </c>
      <c r="AC588" s="46">
        <v>4.6326659045432834E-3</v>
      </c>
      <c r="AD588" s="46">
        <v>3.329758874546783E-3</v>
      </c>
      <c r="AE588" s="46">
        <v>2.2888516241457101E-3</v>
      </c>
      <c r="AF588" s="46">
        <v>1.4575977226698885E-3</v>
      </c>
      <c r="AG588" s="46">
        <v>0</v>
      </c>
      <c r="AH588" s="46">
        <v>0</v>
      </c>
      <c r="AI588" s="46">
        <v>0</v>
      </c>
      <c r="AJ588" s="46">
        <v>0</v>
      </c>
      <c r="AK588" s="46">
        <v>0.47116496629292137</v>
      </c>
      <c r="AL588" s="45">
        <v>0.28570928493825232</v>
      </c>
      <c r="AM588" s="45">
        <v>3.2882013614065966E-2</v>
      </c>
      <c r="AN588" s="45">
        <v>6.5744801956642174E-2</v>
      </c>
      <c r="AO588" s="45">
        <v>9.8588924169120712E-2</v>
      </c>
      <c r="AP588" s="45">
        <v>0.13140296017052766</v>
      </c>
      <c r="AQ588" s="45">
        <v>0.16418266881467181</v>
      </c>
      <c r="AR588" s="45">
        <v>0.19346725749532417</v>
      </c>
      <c r="AS588" s="45">
        <v>0.21649883840806994</v>
      </c>
      <c r="AT588" s="45">
        <v>0.23453572636761796</v>
      </c>
      <c r="AU588" s="45">
        <v>0.24858205021243968</v>
      </c>
      <c r="AV588" s="45">
        <v>0.2594353344459393</v>
      </c>
      <c r="AW588" s="45">
        <v>0.26773762510395782</v>
      </c>
      <c r="AX588" s="45">
        <v>0.27400041081234661</v>
      </c>
      <c r="AY588" s="45">
        <v>0.27863307671688992</v>
      </c>
      <c r="AZ588" s="45">
        <v>0.2819628355914367</v>
      </c>
      <c r="BA588" s="45">
        <v>0.28425168721558242</v>
      </c>
      <c r="BB588" s="45">
        <v>0.28570928493825232</v>
      </c>
      <c r="BC588" s="45">
        <v>0.28570928493825232</v>
      </c>
      <c r="BD588" s="45">
        <v>0.28570928493825232</v>
      </c>
      <c r="BE588" s="45">
        <v>0.28570928493825232</v>
      </c>
      <c r="BF588" s="45">
        <v>0.28570928493825232</v>
      </c>
    </row>
    <row r="589" spans="1:58" ht="13.5" thickBot="1" x14ac:dyDescent="0.25">
      <c r="A589" s="6" t="s">
        <v>1350</v>
      </c>
      <c r="B589" s="6" t="s">
        <v>1350</v>
      </c>
      <c r="C589" s="6" t="s">
        <v>517</v>
      </c>
      <c r="D589" s="6" t="s">
        <v>1350</v>
      </c>
      <c r="E589" s="6">
        <v>0</v>
      </c>
      <c r="F589" s="6" t="s">
        <v>7</v>
      </c>
      <c r="G589" s="21" t="s">
        <v>1178</v>
      </c>
      <c r="H589" s="21" t="s">
        <v>1159</v>
      </c>
      <c r="I589" s="21" t="s">
        <v>1264</v>
      </c>
      <c r="J589" s="21" t="s">
        <v>240</v>
      </c>
      <c r="K589" s="21" t="s">
        <v>518</v>
      </c>
      <c r="L589" s="21" t="s">
        <v>549</v>
      </c>
      <c r="M589" s="3">
        <v>0</v>
      </c>
      <c r="N589" s="3">
        <v>0</v>
      </c>
      <c r="O589" s="21" t="s">
        <v>1473</v>
      </c>
      <c r="P589" s="21" t="s">
        <v>1459</v>
      </c>
      <c r="Q589" s="46">
        <v>0</v>
      </c>
      <c r="R589" s="46">
        <v>0</v>
      </c>
      <c r="S589" s="46">
        <v>0</v>
      </c>
      <c r="T589" s="46">
        <v>0</v>
      </c>
      <c r="U589" s="46">
        <v>0</v>
      </c>
      <c r="V589" s="46">
        <v>0</v>
      </c>
      <c r="W589" s="46">
        <v>0</v>
      </c>
      <c r="X589" s="46">
        <v>0</v>
      </c>
      <c r="Y589" s="46">
        <v>0</v>
      </c>
      <c r="Z589" s="46">
        <v>0</v>
      </c>
      <c r="AA589" s="46">
        <v>0</v>
      </c>
      <c r="AB589" s="46">
        <v>0</v>
      </c>
      <c r="AC589" s="46">
        <v>0</v>
      </c>
      <c r="AD589" s="46">
        <v>0</v>
      </c>
      <c r="AE589" s="46">
        <v>0</v>
      </c>
      <c r="AF589" s="46">
        <v>0</v>
      </c>
      <c r="AG589" s="46">
        <v>0</v>
      </c>
      <c r="AH589" s="46">
        <v>0</v>
      </c>
      <c r="AI589" s="46">
        <v>0</v>
      </c>
      <c r="AJ589" s="46">
        <v>0</v>
      </c>
      <c r="AK589" s="46">
        <v>0</v>
      </c>
      <c r="AL589" s="45">
        <v>0</v>
      </c>
      <c r="AM589" s="45">
        <v>0</v>
      </c>
      <c r="AN589" s="45">
        <v>0</v>
      </c>
      <c r="AO589" s="45">
        <v>0</v>
      </c>
      <c r="AP589" s="45">
        <v>0</v>
      </c>
      <c r="AQ589" s="45">
        <v>0</v>
      </c>
      <c r="AR589" s="45">
        <v>0</v>
      </c>
      <c r="AS589" s="45">
        <v>0</v>
      </c>
      <c r="AT589" s="45">
        <v>0</v>
      </c>
      <c r="AU589" s="45">
        <v>0</v>
      </c>
      <c r="AV589" s="45">
        <v>0</v>
      </c>
      <c r="AW589" s="45">
        <v>0</v>
      </c>
      <c r="AX589" s="45">
        <v>0</v>
      </c>
      <c r="AY589" s="45">
        <v>0</v>
      </c>
      <c r="AZ589" s="45">
        <v>0</v>
      </c>
      <c r="BA589" s="45">
        <v>0</v>
      </c>
      <c r="BB589" s="45">
        <v>0</v>
      </c>
      <c r="BC589" s="45">
        <v>0</v>
      </c>
      <c r="BD589" s="45">
        <v>0</v>
      </c>
      <c r="BE589" s="45">
        <v>0</v>
      </c>
      <c r="BF589" s="45">
        <v>0</v>
      </c>
    </row>
    <row r="590" spans="1:58" ht="13.5" thickBot="1" x14ac:dyDescent="0.25">
      <c r="A590" s="6" t="s">
        <v>1139</v>
      </c>
      <c r="B590" s="6" t="s">
        <v>1355</v>
      </c>
      <c r="C590" s="6" t="s">
        <v>517</v>
      </c>
      <c r="D590" s="6" t="s">
        <v>1139</v>
      </c>
      <c r="E590" s="6">
        <v>59.023591755508157</v>
      </c>
      <c r="F590" s="6" t="s">
        <v>7</v>
      </c>
      <c r="G590" s="21" t="s">
        <v>1178</v>
      </c>
      <c r="H590" s="21" t="s">
        <v>1159</v>
      </c>
      <c r="I590" s="21" t="s">
        <v>1264</v>
      </c>
      <c r="J590" s="21" t="s">
        <v>240</v>
      </c>
      <c r="K590" s="21" t="s">
        <v>518</v>
      </c>
      <c r="L590" s="21" t="s">
        <v>550</v>
      </c>
      <c r="M590" s="3">
        <v>53.410592141378878</v>
      </c>
      <c r="N590" s="3">
        <v>59.023591755508157</v>
      </c>
      <c r="O590" s="21" t="s">
        <v>1473</v>
      </c>
      <c r="P590" s="21" t="s">
        <v>1459</v>
      </c>
      <c r="Q590" s="46">
        <v>0.16901414612779173</v>
      </c>
      <c r="R590" s="46">
        <v>0.16824402081364995</v>
      </c>
      <c r="S590" s="46">
        <v>0.16747787141495898</v>
      </c>
      <c r="T590" s="46">
        <v>0.16671567325200465</v>
      </c>
      <c r="U590" s="46">
        <v>0.16595740182360152</v>
      </c>
      <c r="V590" s="46">
        <v>0.14780990360283194</v>
      </c>
      <c r="W590" s="46">
        <v>0.1159619176935035</v>
      </c>
      <c r="X590" s="46">
        <v>9.0593819704736289E-2</v>
      </c>
      <c r="Y590" s="46">
        <v>7.0387118923095252E-2</v>
      </c>
      <c r="Z590" s="46">
        <v>5.429161865675855E-2</v>
      </c>
      <c r="AA590" s="46">
        <v>4.1470819140399851E-2</v>
      </c>
      <c r="AB590" s="46">
        <v>3.1258431435827988E-2</v>
      </c>
      <c r="AC590" s="46">
        <v>2.3123741010500073E-2</v>
      </c>
      <c r="AD590" s="46">
        <v>1.6644019928073871E-2</v>
      </c>
      <c r="AE590" s="46">
        <v>1.1482553155330814E-2</v>
      </c>
      <c r="AF590" s="46">
        <v>7.3711364476832936E-3</v>
      </c>
      <c r="AG590" s="46">
        <v>0</v>
      </c>
      <c r="AH590" s="46">
        <v>0</v>
      </c>
      <c r="AI590" s="46">
        <v>0</v>
      </c>
      <c r="AJ590" s="46">
        <v>0</v>
      </c>
      <c r="AK590" s="46">
        <v>1.3224042747438363</v>
      </c>
      <c r="AL590" s="45">
        <v>1.3224042747438363</v>
      </c>
      <c r="AM590" s="45">
        <v>0.16901414612779173</v>
      </c>
      <c r="AN590" s="45">
        <v>0.33725816694144167</v>
      </c>
      <c r="AO590" s="45">
        <v>0.50473603835640068</v>
      </c>
      <c r="AP590" s="45">
        <v>0.67145171160840533</v>
      </c>
      <c r="AQ590" s="45">
        <v>0.83740911343200686</v>
      </c>
      <c r="AR590" s="45">
        <v>0.98521901703483883</v>
      </c>
      <c r="AS590" s="45">
        <v>1.1011809347283423</v>
      </c>
      <c r="AT590" s="45">
        <v>1.1917747544330786</v>
      </c>
      <c r="AU590" s="45">
        <v>1.2621618733561739</v>
      </c>
      <c r="AV590" s="45">
        <v>1.3164534920129325</v>
      </c>
      <c r="AW590" s="45">
        <v>1.3224042747438363</v>
      </c>
      <c r="AX590" s="45">
        <v>1.3224042747438363</v>
      </c>
      <c r="AY590" s="45">
        <v>1.3224042747438363</v>
      </c>
      <c r="AZ590" s="45">
        <v>1.3224042747438363</v>
      </c>
      <c r="BA590" s="45">
        <v>1.3224042747438363</v>
      </c>
      <c r="BB590" s="45">
        <v>1.3224042747438363</v>
      </c>
      <c r="BC590" s="45">
        <v>1.3224042747438363</v>
      </c>
      <c r="BD590" s="45">
        <v>1.3224042747438363</v>
      </c>
      <c r="BE590" s="45">
        <v>1.3224042747438363</v>
      </c>
      <c r="BF590" s="45">
        <v>1.3224042747438363</v>
      </c>
    </row>
    <row r="591" spans="1:58" ht="13.5" thickBot="1" x14ac:dyDescent="0.25">
      <c r="A591" s="6" t="s">
        <v>1350</v>
      </c>
      <c r="B591" s="6" t="s">
        <v>1352</v>
      </c>
      <c r="C591" s="6" t="s">
        <v>517</v>
      </c>
      <c r="D591" s="6" t="s">
        <v>1350</v>
      </c>
      <c r="E591" s="6">
        <v>-2.5523149181001163</v>
      </c>
      <c r="F591" s="6" t="s">
        <v>7</v>
      </c>
      <c r="G591" s="21" t="s">
        <v>1178</v>
      </c>
      <c r="H591" s="21" t="s">
        <v>1159</v>
      </c>
      <c r="I591" s="21" t="s">
        <v>1264</v>
      </c>
      <c r="J591" s="21" t="s">
        <v>240</v>
      </c>
      <c r="K591" s="21" t="s">
        <v>518</v>
      </c>
      <c r="L591" s="21" t="s">
        <v>551</v>
      </c>
      <c r="M591" s="3">
        <v>23.553551287027439</v>
      </c>
      <c r="N591" s="3">
        <v>-2.5523149181001163</v>
      </c>
      <c r="O591" s="21" t="s">
        <v>1473</v>
      </c>
      <c r="P591" s="21" t="s">
        <v>1459</v>
      </c>
      <c r="Q591" s="46">
        <v>2.354684160015922E-2</v>
      </c>
      <c r="R591" s="46">
        <v>2.3439548694802897E-2</v>
      </c>
      <c r="S591" s="46">
        <v>2.3332809709065025E-2</v>
      </c>
      <c r="T591" s="46">
        <v>2.3226621204598372E-2</v>
      </c>
      <c r="U591" s="46">
        <v>2.312097976792812E-2</v>
      </c>
      <c r="V591" s="46">
        <v>2.059269278229002E-2</v>
      </c>
      <c r="W591" s="46">
        <v>1.615567081299258E-2</v>
      </c>
      <c r="X591" s="46">
        <v>1.2621418806730508E-2</v>
      </c>
      <c r="Y591" s="46">
        <v>9.8062462695905715E-3</v>
      </c>
      <c r="Z591" s="46">
        <v>7.5638410986045308E-3</v>
      </c>
      <c r="AA591" s="46">
        <v>5.777663182048141E-3</v>
      </c>
      <c r="AB591" s="46">
        <v>4.3548859699137892E-3</v>
      </c>
      <c r="AC591" s="46">
        <v>3.221570970548589E-3</v>
      </c>
      <c r="AD591" s="46">
        <v>2.3188242511956491E-3</v>
      </c>
      <c r="AE591" s="46">
        <v>1.5997350902778886E-3</v>
      </c>
      <c r="AF591" s="46">
        <v>1.0269376044743897E-3</v>
      </c>
      <c r="AG591" s="46">
        <v>0</v>
      </c>
      <c r="AH591" s="46">
        <v>0</v>
      </c>
      <c r="AI591" s="46">
        <v>0</v>
      </c>
      <c r="AJ591" s="46">
        <v>0</v>
      </c>
      <c r="AK591" s="46">
        <v>0.18423572642980279</v>
      </c>
      <c r="AL591" s="45">
        <v>0.18423572642980279</v>
      </c>
      <c r="AM591" s="45">
        <v>2.354684160015922E-2</v>
      </c>
      <c r="AN591" s="45">
        <v>4.6986390294962113E-2</v>
      </c>
      <c r="AO591" s="45">
        <v>7.0319200004027138E-2</v>
      </c>
      <c r="AP591" s="45">
        <v>9.3545821208625507E-2</v>
      </c>
      <c r="AQ591" s="45">
        <v>0.11666680097655363</v>
      </c>
      <c r="AR591" s="45">
        <v>0.13725949375884366</v>
      </c>
      <c r="AS591" s="45">
        <v>0.15341516457183624</v>
      </c>
      <c r="AT591" s="45">
        <v>0.16603658337856675</v>
      </c>
      <c r="AU591" s="45">
        <v>0.17584282964815731</v>
      </c>
      <c r="AV591" s="45">
        <v>0.18340667074676184</v>
      </c>
      <c r="AW591" s="45">
        <v>0.18423572642980279</v>
      </c>
      <c r="AX591" s="45">
        <v>0.18423572642980279</v>
      </c>
      <c r="AY591" s="45">
        <v>0.18423572642980279</v>
      </c>
      <c r="AZ591" s="45">
        <v>0.18423572642980279</v>
      </c>
      <c r="BA591" s="45">
        <v>0.18423572642980279</v>
      </c>
      <c r="BB591" s="45">
        <v>0.18423572642980279</v>
      </c>
      <c r="BC591" s="45">
        <v>0.18423572642980279</v>
      </c>
      <c r="BD591" s="45">
        <v>0.18423572642980279</v>
      </c>
      <c r="BE591" s="45">
        <v>0.18423572642980279</v>
      </c>
      <c r="BF591" s="45">
        <v>0.18423572642980279</v>
      </c>
    </row>
    <row r="592" spans="1:58" ht="13.5" thickBot="1" x14ac:dyDescent="0.25">
      <c r="A592" s="6" t="s">
        <v>1350</v>
      </c>
      <c r="B592" s="6" t="s">
        <v>1350</v>
      </c>
      <c r="C592" s="6" t="s">
        <v>517</v>
      </c>
      <c r="D592" s="6" t="s">
        <v>1350</v>
      </c>
      <c r="E592" s="6">
        <v>-53.568545342147303</v>
      </c>
      <c r="F592" s="6" t="s">
        <v>7</v>
      </c>
      <c r="G592" s="21" t="s">
        <v>1178</v>
      </c>
      <c r="H592" s="21" t="s">
        <v>1159</v>
      </c>
      <c r="I592" s="21" t="s">
        <v>1264</v>
      </c>
      <c r="J592" s="21" t="s">
        <v>240</v>
      </c>
      <c r="K592" s="21" t="s">
        <v>518</v>
      </c>
      <c r="L592" s="21" t="s">
        <v>552</v>
      </c>
      <c r="M592" s="3">
        <v>1.7139763275333355</v>
      </c>
      <c r="N592" s="3">
        <v>-53.568545342147303</v>
      </c>
      <c r="O592" s="21" t="s">
        <v>1473</v>
      </c>
      <c r="P592" s="21" t="s">
        <v>1459</v>
      </c>
      <c r="Q592" s="46">
        <v>2.88341717496369E-2</v>
      </c>
      <c r="R592" s="46">
        <v>2.8702786737876303E-2</v>
      </c>
      <c r="S592" s="46">
        <v>2.8572080025723149E-2</v>
      </c>
      <c r="T592" s="46">
        <v>2.8442047402765864E-2</v>
      </c>
      <c r="U592" s="46">
        <v>2.8312684689050249E-2</v>
      </c>
      <c r="V592" s="46">
        <v>2.5216683008053343E-2</v>
      </c>
      <c r="W592" s="46">
        <v>1.9783349073417736E-2</v>
      </c>
      <c r="X592" s="46">
        <v>1.5455497759619019E-2</v>
      </c>
      <c r="Y592" s="46">
        <v>1.2008191754884812E-2</v>
      </c>
      <c r="Z592" s="46">
        <v>9.262265276488317E-3</v>
      </c>
      <c r="AA592" s="46">
        <v>7.0750096905396959E-3</v>
      </c>
      <c r="AB592" s="46">
        <v>5.3327546912163891E-3</v>
      </c>
      <c r="AC592" s="46">
        <v>3.9449592538055855E-3</v>
      </c>
      <c r="AD592" s="46">
        <v>2.8395050959083377E-3</v>
      </c>
      <c r="AE592" s="46">
        <v>1.9589479188020543E-3</v>
      </c>
      <c r="AF592" s="46">
        <v>1.2575315095921407E-3</v>
      </c>
      <c r="AG592" s="46">
        <v>0</v>
      </c>
      <c r="AH592" s="46">
        <v>0</v>
      </c>
      <c r="AI592" s="46">
        <v>0</v>
      </c>
      <c r="AJ592" s="46">
        <v>0</v>
      </c>
      <c r="AK592" s="46">
        <v>0.22560497363094889</v>
      </c>
      <c r="AL592" s="45">
        <v>0.22560497363094889</v>
      </c>
      <c r="AM592" s="45">
        <v>2.88341717496369E-2</v>
      </c>
      <c r="AN592" s="45">
        <v>5.7536958487513203E-2</v>
      </c>
      <c r="AO592" s="45">
        <v>8.6109038513236355E-2</v>
      </c>
      <c r="AP592" s="45">
        <v>0.11455108591600222</v>
      </c>
      <c r="AQ592" s="45">
        <v>0.14286377060505245</v>
      </c>
      <c r="AR592" s="45">
        <v>0.16808045361310581</v>
      </c>
      <c r="AS592" s="45">
        <v>0.18786380268652353</v>
      </c>
      <c r="AT592" s="45">
        <v>0.20331930044614255</v>
      </c>
      <c r="AU592" s="45">
        <v>0.21532749220102737</v>
      </c>
      <c r="AV592" s="45">
        <v>0.22458975747751569</v>
      </c>
      <c r="AW592" s="45">
        <v>0.22560497363094889</v>
      </c>
      <c r="AX592" s="45">
        <v>0.22560497363094889</v>
      </c>
      <c r="AY592" s="45">
        <v>0.22560497363094889</v>
      </c>
      <c r="AZ592" s="45">
        <v>0.22560497363094889</v>
      </c>
      <c r="BA592" s="45">
        <v>0.22560497363094889</v>
      </c>
      <c r="BB592" s="45">
        <v>0.22560497363094889</v>
      </c>
      <c r="BC592" s="45">
        <v>0.22560497363094889</v>
      </c>
      <c r="BD592" s="45">
        <v>0.22560497363094889</v>
      </c>
      <c r="BE592" s="45">
        <v>0.22560497363094889</v>
      </c>
      <c r="BF592" s="45">
        <v>0.22560497363094889</v>
      </c>
    </row>
    <row r="593" spans="1:58" ht="13.5" thickBot="1" x14ac:dyDescent="0.25">
      <c r="A593" s="6" t="s">
        <v>1143</v>
      </c>
      <c r="B593" s="6" t="s">
        <v>1359</v>
      </c>
      <c r="C593" s="6" t="s">
        <v>517</v>
      </c>
      <c r="D593" s="6" t="s">
        <v>1143</v>
      </c>
      <c r="E593" s="6">
        <v>46.884843829271361</v>
      </c>
      <c r="F593" s="6" t="s">
        <v>7</v>
      </c>
      <c r="G593" s="21" t="s">
        <v>1178</v>
      </c>
      <c r="H593" s="21" t="s">
        <v>1159</v>
      </c>
      <c r="I593" s="21" t="s">
        <v>1264</v>
      </c>
      <c r="J593" s="21" t="s">
        <v>240</v>
      </c>
      <c r="K593" s="21" t="s">
        <v>518</v>
      </c>
      <c r="L593" s="21" t="s">
        <v>553</v>
      </c>
      <c r="M593" s="3">
        <v>131.86313023437248</v>
      </c>
      <c r="N593" s="3">
        <v>46.884843829271361</v>
      </c>
      <c r="O593" s="21" t="s">
        <v>1473</v>
      </c>
      <c r="P593" s="21" t="s">
        <v>1459</v>
      </c>
      <c r="Q593" s="46">
        <v>4.9069305020496702E-2</v>
      </c>
      <c r="R593" s="46">
        <v>4.8845717144514675E-2</v>
      </c>
      <c r="S593" s="46">
        <v>4.8623283582609082E-2</v>
      </c>
      <c r="T593" s="46">
        <v>4.8401997169602036E-2</v>
      </c>
      <c r="U593" s="46">
        <v>4.8181850792147277E-2</v>
      </c>
      <c r="V593" s="46">
        <v>4.2913149053533245E-2</v>
      </c>
      <c r="W593" s="46">
        <v>3.3666831093309278E-2</v>
      </c>
      <c r="X593" s="46">
        <v>2.6301797062018916E-2</v>
      </c>
      <c r="Y593" s="46">
        <v>2.0435254013234368E-2</v>
      </c>
      <c r="Z593" s="46">
        <v>1.5762301895787367E-2</v>
      </c>
      <c r="AA593" s="46">
        <v>1.2040082563926392E-2</v>
      </c>
      <c r="AB593" s="46">
        <v>9.0751546052671613E-3</v>
      </c>
      <c r="AC593" s="46">
        <v>6.713437465768547E-3</v>
      </c>
      <c r="AD593" s="46">
        <v>4.8322019743860141E-3</v>
      </c>
      <c r="AE593" s="46">
        <v>3.3336907951301105E-3</v>
      </c>
      <c r="AF593" s="46">
        <v>2.1400370974012607E-3</v>
      </c>
      <c r="AG593" s="46">
        <v>0</v>
      </c>
      <c r="AH593" s="46">
        <v>0</v>
      </c>
      <c r="AI593" s="46">
        <v>0</v>
      </c>
      <c r="AJ593" s="46">
        <v>0</v>
      </c>
      <c r="AK593" s="46">
        <v>0.38392915743721862</v>
      </c>
      <c r="AL593" s="45">
        <v>0.38392915743721862</v>
      </c>
      <c r="AM593" s="45">
        <v>4.9069305020496702E-2</v>
      </c>
      <c r="AN593" s="45">
        <v>9.7915022165011384E-2</v>
      </c>
      <c r="AO593" s="45">
        <v>0.14653830574762047</v>
      </c>
      <c r="AP593" s="45">
        <v>0.1949403029172225</v>
      </c>
      <c r="AQ593" s="45">
        <v>0.24312215370936979</v>
      </c>
      <c r="AR593" s="45">
        <v>0.28603530276290301</v>
      </c>
      <c r="AS593" s="45">
        <v>0.31970213385621227</v>
      </c>
      <c r="AT593" s="45">
        <v>0.34600393091823117</v>
      </c>
      <c r="AU593" s="45">
        <v>0.36643918493146554</v>
      </c>
      <c r="AV593" s="45">
        <v>0.38220148682725291</v>
      </c>
      <c r="AW593" s="45">
        <v>0.38392915743721862</v>
      </c>
      <c r="AX593" s="45">
        <v>0.38392915743721862</v>
      </c>
      <c r="AY593" s="45">
        <v>0.38392915743721862</v>
      </c>
      <c r="AZ593" s="45">
        <v>0.38392915743721862</v>
      </c>
      <c r="BA593" s="45">
        <v>0.38392915743721862</v>
      </c>
      <c r="BB593" s="45">
        <v>0.38392915743721862</v>
      </c>
      <c r="BC593" s="45">
        <v>0.38392915743721862</v>
      </c>
      <c r="BD593" s="45">
        <v>0.38392915743721862</v>
      </c>
      <c r="BE593" s="45">
        <v>0.38392915743721862</v>
      </c>
      <c r="BF593" s="45">
        <v>0.38392915743721862</v>
      </c>
    </row>
    <row r="594" spans="1:58" ht="13.5" thickBot="1" x14ac:dyDescent="0.25">
      <c r="A594" s="6" t="s">
        <v>1350</v>
      </c>
      <c r="B594" s="6" t="s">
        <v>1137</v>
      </c>
      <c r="C594" s="6" t="s">
        <v>517</v>
      </c>
      <c r="D594" s="6" t="s">
        <v>1350</v>
      </c>
      <c r="E594" s="6">
        <v>-32.152645625129701</v>
      </c>
      <c r="F594" s="6" t="s">
        <v>7</v>
      </c>
      <c r="G594" s="21" t="s">
        <v>1178</v>
      </c>
      <c r="H594" s="21" t="s">
        <v>1159</v>
      </c>
      <c r="I594" s="21" t="s">
        <v>1264</v>
      </c>
      <c r="J594" s="21" t="s">
        <v>240</v>
      </c>
      <c r="K594" s="21" t="s">
        <v>518</v>
      </c>
      <c r="L594" s="21" t="s">
        <v>554</v>
      </c>
      <c r="M594" s="3">
        <v>18.172514342805769</v>
      </c>
      <c r="N594" s="3">
        <v>-32.152645625129701</v>
      </c>
      <c r="O594" s="21" t="s">
        <v>1473</v>
      </c>
      <c r="P594" s="21" t="s">
        <v>1459</v>
      </c>
      <c r="Q594" s="46">
        <v>8.1167731842896343E-2</v>
      </c>
      <c r="R594" s="46">
        <v>8.0797885138251729E-2</v>
      </c>
      <c r="S594" s="46">
        <v>8.0429947836142546E-2</v>
      </c>
      <c r="T594" s="46">
        <v>8.0063908084327659E-2</v>
      </c>
      <c r="U594" s="46">
        <v>7.9699754116302868E-2</v>
      </c>
      <c r="V594" s="46">
        <v>7.0984558950987348E-2</v>
      </c>
      <c r="W594" s="46">
        <v>5.5689810912144672E-2</v>
      </c>
      <c r="X594" s="46">
        <v>4.3506978752286797E-2</v>
      </c>
      <c r="Y594" s="46">
        <v>3.3802867539999414E-2</v>
      </c>
      <c r="Z594" s="46">
        <v>2.6073128465333523E-2</v>
      </c>
      <c r="AA594" s="46">
        <v>1.9916039008640866E-2</v>
      </c>
      <c r="AB594" s="46">
        <v>1.5011619078881638E-2</v>
      </c>
      <c r="AC594" s="46">
        <v>1.1104997141042433E-2</v>
      </c>
      <c r="AD594" s="46">
        <v>7.9931613847769971E-3</v>
      </c>
      <c r="AE594" s="46">
        <v>5.5144070288589879E-3</v>
      </c>
      <c r="AF594" s="46">
        <v>3.5399310665426963E-3</v>
      </c>
      <c r="AG594" s="46">
        <v>0</v>
      </c>
      <c r="AH594" s="46">
        <v>0</v>
      </c>
      <c r="AI594" s="46">
        <v>0</v>
      </c>
      <c r="AJ594" s="46">
        <v>0</v>
      </c>
      <c r="AK594" s="46">
        <v>0.63507438885707368</v>
      </c>
      <c r="AL594" s="45">
        <v>0.63507438885707368</v>
      </c>
      <c r="AM594" s="45">
        <v>8.1167731842896343E-2</v>
      </c>
      <c r="AN594" s="45">
        <v>0.16196561698114809</v>
      </c>
      <c r="AO594" s="45">
        <v>0.24239556481729063</v>
      </c>
      <c r="AP594" s="45">
        <v>0.3224594729016183</v>
      </c>
      <c r="AQ594" s="45">
        <v>0.40215922701792117</v>
      </c>
      <c r="AR594" s="45">
        <v>0.47314378596890849</v>
      </c>
      <c r="AS594" s="45">
        <v>0.52883359688105314</v>
      </c>
      <c r="AT594" s="45">
        <v>0.57234057563333995</v>
      </c>
      <c r="AU594" s="45">
        <v>0.60614344317333935</v>
      </c>
      <c r="AV594" s="45">
        <v>0.63221657163867284</v>
      </c>
      <c r="AW594" s="45">
        <v>0.63507438885707368</v>
      </c>
      <c r="AX594" s="45">
        <v>0.63507438885707368</v>
      </c>
      <c r="AY594" s="45">
        <v>0.63507438885707368</v>
      </c>
      <c r="AZ594" s="45">
        <v>0.63507438885707368</v>
      </c>
      <c r="BA594" s="45">
        <v>0.63507438885707368</v>
      </c>
      <c r="BB594" s="45">
        <v>0.63507438885707368</v>
      </c>
      <c r="BC594" s="45">
        <v>0.63507438885707368</v>
      </c>
      <c r="BD594" s="45">
        <v>0.63507438885707368</v>
      </c>
      <c r="BE594" s="45">
        <v>0.63507438885707368</v>
      </c>
      <c r="BF594" s="45">
        <v>0.63507438885707368</v>
      </c>
    </row>
    <row r="595" spans="1:58" ht="13.5" thickBot="1" x14ac:dyDescent="0.25">
      <c r="A595" s="6" t="s">
        <v>1350</v>
      </c>
      <c r="B595" s="6" t="s">
        <v>1351</v>
      </c>
      <c r="C595" s="6" t="s">
        <v>517</v>
      </c>
      <c r="D595" s="6" t="s">
        <v>1350</v>
      </c>
      <c r="E595" s="6">
        <v>0.37047327902808858</v>
      </c>
      <c r="F595" s="6" t="s">
        <v>7</v>
      </c>
      <c r="G595" s="21" t="s">
        <v>1178</v>
      </c>
      <c r="H595" s="21" t="s">
        <v>1159</v>
      </c>
      <c r="I595" s="21" t="s">
        <v>1264</v>
      </c>
      <c r="J595" s="21" t="s">
        <v>240</v>
      </c>
      <c r="K595" s="21" t="s">
        <v>518</v>
      </c>
      <c r="L595" s="21" t="s">
        <v>555</v>
      </c>
      <c r="M595" s="3">
        <v>12.935340373482788</v>
      </c>
      <c r="N595" s="3">
        <v>0.37047327902808858</v>
      </c>
      <c r="O595" s="21" t="s">
        <v>1473</v>
      </c>
      <c r="P595" s="21" t="s">
        <v>1459</v>
      </c>
      <c r="Q595" s="46">
        <v>1.9605332272536559E-2</v>
      </c>
      <c r="R595" s="46">
        <v>1.9515999142611304E-2</v>
      </c>
      <c r="S595" s="46">
        <v>1.9427127211616938E-2</v>
      </c>
      <c r="T595" s="46">
        <v>1.9338713616751702E-2</v>
      </c>
      <c r="U595" s="46">
        <v>1.925075551592282E-2</v>
      </c>
      <c r="V595" s="46">
        <v>1.7145678865921932E-2</v>
      </c>
      <c r="W595" s="46">
        <v>1.3451370665877272E-2</v>
      </c>
      <c r="X595" s="46">
        <v>1.0508717630101201E-2</v>
      </c>
      <c r="Y595" s="46">
        <v>8.1647772438552986E-3</v>
      </c>
      <c r="Z595" s="46">
        <v>6.2977286089106362E-3</v>
      </c>
      <c r="AA595" s="46">
        <v>4.8105392802272363E-3</v>
      </c>
      <c r="AB595" s="46">
        <v>3.6259209578489789E-3</v>
      </c>
      <c r="AC595" s="46">
        <v>2.6823117252691804E-3</v>
      </c>
      <c r="AD595" s="46">
        <v>1.9306759139195587E-3</v>
      </c>
      <c r="AE595" s="46">
        <v>1.3319551949048745E-3</v>
      </c>
      <c r="AF595" s="46">
        <v>8.5503836568667411E-4</v>
      </c>
      <c r="AG595" s="46">
        <v>0</v>
      </c>
      <c r="AH595" s="46">
        <v>0</v>
      </c>
      <c r="AI595" s="46">
        <v>0</v>
      </c>
      <c r="AJ595" s="46">
        <v>0</v>
      </c>
      <c r="AK595" s="46">
        <v>0.15339648070270304</v>
      </c>
      <c r="AL595" s="45">
        <v>0.15339648070270304</v>
      </c>
      <c r="AM595" s="45">
        <v>1.9605332272536559E-2</v>
      </c>
      <c r="AN595" s="45">
        <v>3.9121331415147863E-2</v>
      </c>
      <c r="AO595" s="45">
        <v>5.8548458626764804E-2</v>
      </c>
      <c r="AP595" s="45">
        <v>7.7887172243516503E-2</v>
      </c>
      <c r="AQ595" s="45">
        <v>9.713792775943933E-2</v>
      </c>
      <c r="AR595" s="45">
        <v>0.11428360662536126</v>
      </c>
      <c r="AS595" s="45">
        <v>0.12773497729123853</v>
      </c>
      <c r="AT595" s="45">
        <v>0.13824369492133973</v>
      </c>
      <c r="AU595" s="45">
        <v>0.14640847216519504</v>
      </c>
      <c r="AV595" s="45">
        <v>0.15270620077410568</v>
      </c>
      <c r="AW595" s="45">
        <v>0.15339648070270304</v>
      </c>
      <c r="AX595" s="45">
        <v>0.15339648070270304</v>
      </c>
      <c r="AY595" s="45">
        <v>0.15339648070270304</v>
      </c>
      <c r="AZ595" s="45">
        <v>0.15339648070270304</v>
      </c>
      <c r="BA595" s="45">
        <v>0.15339648070270304</v>
      </c>
      <c r="BB595" s="45">
        <v>0.15339648070270304</v>
      </c>
      <c r="BC595" s="45">
        <v>0.15339648070270304</v>
      </c>
      <c r="BD595" s="45">
        <v>0.15339648070270304</v>
      </c>
      <c r="BE595" s="45">
        <v>0.15339648070270304</v>
      </c>
      <c r="BF595" s="45">
        <v>0.15339648070270304</v>
      </c>
    </row>
    <row r="596" spans="1:58" ht="13.5" thickBot="1" x14ac:dyDescent="0.25">
      <c r="A596" s="6" t="s">
        <v>1350</v>
      </c>
      <c r="B596" s="6" t="s">
        <v>1350</v>
      </c>
      <c r="C596" s="6" t="s">
        <v>517</v>
      </c>
      <c r="D596" s="6" t="s">
        <v>1350</v>
      </c>
      <c r="E596" s="6">
        <v>0</v>
      </c>
      <c r="F596" s="6" t="s">
        <v>7</v>
      </c>
      <c r="G596" s="21" t="s">
        <v>1178</v>
      </c>
      <c r="H596" s="21" t="s">
        <v>1159</v>
      </c>
      <c r="I596" s="21" t="s">
        <v>1264</v>
      </c>
      <c r="J596" s="21" t="s">
        <v>240</v>
      </c>
      <c r="K596" s="21" t="s">
        <v>518</v>
      </c>
      <c r="L596" s="21" t="s">
        <v>556</v>
      </c>
      <c r="M596" s="3">
        <v>0</v>
      </c>
      <c r="N596" s="3">
        <v>0</v>
      </c>
      <c r="O596" s="21" t="s">
        <v>1473</v>
      </c>
      <c r="P596" s="21" t="s">
        <v>1459</v>
      </c>
      <c r="Q596" s="46">
        <v>0</v>
      </c>
      <c r="R596" s="46">
        <v>0</v>
      </c>
      <c r="S596" s="46">
        <v>0</v>
      </c>
      <c r="T596" s="46">
        <v>0</v>
      </c>
      <c r="U596" s="46">
        <v>0</v>
      </c>
      <c r="V596" s="46">
        <v>0</v>
      </c>
      <c r="W596" s="46">
        <v>0</v>
      </c>
      <c r="X596" s="46">
        <v>0</v>
      </c>
      <c r="Y596" s="46">
        <v>0</v>
      </c>
      <c r="Z596" s="46">
        <v>0</v>
      </c>
      <c r="AA596" s="46">
        <v>0</v>
      </c>
      <c r="AB596" s="46">
        <v>0</v>
      </c>
      <c r="AC596" s="46">
        <v>0</v>
      </c>
      <c r="AD596" s="46">
        <v>0</v>
      </c>
      <c r="AE596" s="46">
        <v>0</v>
      </c>
      <c r="AF596" s="46">
        <v>0</v>
      </c>
      <c r="AG596" s="46">
        <v>0</v>
      </c>
      <c r="AH596" s="46">
        <v>0</v>
      </c>
      <c r="AI596" s="46">
        <v>0</v>
      </c>
      <c r="AJ596" s="46">
        <v>0</v>
      </c>
      <c r="AK596" s="46">
        <v>0</v>
      </c>
      <c r="AL596" s="45">
        <v>0</v>
      </c>
      <c r="AM596" s="45">
        <v>0</v>
      </c>
      <c r="AN596" s="45">
        <v>0</v>
      </c>
      <c r="AO596" s="45">
        <v>0</v>
      </c>
      <c r="AP596" s="45">
        <v>0</v>
      </c>
      <c r="AQ596" s="45">
        <v>0</v>
      </c>
      <c r="AR596" s="45">
        <v>0</v>
      </c>
      <c r="AS596" s="45">
        <v>0</v>
      </c>
      <c r="AT596" s="45">
        <v>0</v>
      </c>
      <c r="AU596" s="45">
        <v>0</v>
      </c>
      <c r="AV596" s="45">
        <v>0</v>
      </c>
      <c r="AW596" s="45">
        <v>0</v>
      </c>
      <c r="AX596" s="45">
        <v>0</v>
      </c>
      <c r="AY596" s="45">
        <v>0</v>
      </c>
      <c r="AZ596" s="45">
        <v>0</v>
      </c>
      <c r="BA596" s="45">
        <v>0</v>
      </c>
      <c r="BB596" s="45">
        <v>0</v>
      </c>
      <c r="BC596" s="45">
        <v>0</v>
      </c>
      <c r="BD596" s="45">
        <v>0</v>
      </c>
      <c r="BE596" s="45">
        <v>0</v>
      </c>
      <c r="BF596" s="45">
        <v>0</v>
      </c>
    </row>
    <row r="597" spans="1:58" ht="13.5" thickBot="1" x14ac:dyDescent="0.25">
      <c r="A597" s="6" t="s">
        <v>1350</v>
      </c>
      <c r="B597" s="6" t="s">
        <v>1142</v>
      </c>
      <c r="C597" s="6" t="s">
        <v>517</v>
      </c>
      <c r="D597" s="6" t="s">
        <v>1350</v>
      </c>
      <c r="E597" s="6">
        <v>0.64211148973266496</v>
      </c>
      <c r="F597" s="6" t="s">
        <v>7</v>
      </c>
      <c r="G597" s="21" t="s">
        <v>1178</v>
      </c>
      <c r="H597" s="21" t="s">
        <v>1159</v>
      </c>
      <c r="I597" s="21" t="s">
        <v>1264</v>
      </c>
      <c r="J597" s="21" t="s">
        <v>240</v>
      </c>
      <c r="K597" s="21" t="s">
        <v>518</v>
      </c>
      <c r="L597" s="21" t="s">
        <v>557</v>
      </c>
      <c r="M597" s="3">
        <v>26.091931532682786</v>
      </c>
      <c r="N597" s="3">
        <v>0.64211148973266496</v>
      </c>
      <c r="O597" s="21" t="s">
        <v>1473</v>
      </c>
      <c r="P597" s="21" t="s">
        <v>1459</v>
      </c>
      <c r="Q597" s="46">
        <v>0.30639742262313874</v>
      </c>
      <c r="R597" s="46">
        <v>0.30500130036499667</v>
      </c>
      <c r="S597" s="46">
        <v>0.30361238584818645</v>
      </c>
      <c r="T597" s="46">
        <v>0.30223063433206943</v>
      </c>
      <c r="U597" s="46">
        <v>0.30085600139965307</v>
      </c>
      <c r="V597" s="46">
        <v>0.26795729552625475</v>
      </c>
      <c r="W597" s="46">
        <v>0.21022165018578642</v>
      </c>
      <c r="X597" s="46">
        <v>0.16423307456246233</v>
      </c>
      <c r="Y597" s="46">
        <v>0.12760134176933532</v>
      </c>
      <c r="Z597" s="46">
        <v>9.8422601939434917E-2</v>
      </c>
      <c r="AA597" s="46">
        <v>7.5180405840594017E-2</v>
      </c>
      <c r="AB597" s="46">
        <v>5.6666871067337948E-2</v>
      </c>
      <c r="AC597" s="46">
        <v>4.1919891377998522E-2</v>
      </c>
      <c r="AD597" s="46">
        <v>3.0173124113493519E-2</v>
      </c>
      <c r="AE597" s="46">
        <v>2.081615517121518E-2</v>
      </c>
      <c r="AF597" s="46">
        <v>1.336277028353584E-2</v>
      </c>
      <c r="AG597" s="46">
        <v>0</v>
      </c>
      <c r="AH597" s="46">
        <v>0</v>
      </c>
      <c r="AI597" s="46">
        <v>0</v>
      </c>
      <c r="AJ597" s="46">
        <v>0</v>
      </c>
      <c r="AK597" s="46">
        <v>2.3973215895252609</v>
      </c>
      <c r="AL597" s="45">
        <v>2.3973215895252609</v>
      </c>
      <c r="AM597" s="45">
        <v>0.30639742262313874</v>
      </c>
      <c r="AN597" s="45">
        <v>0.61139872298813547</v>
      </c>
      <c r="AO597" s="45">
        <v>0.91501110883632197</v>
      </c>
      <c r="AP597" s="45">
        <v>1.2172417431683913</v>
      </c>
      <c r="AQ597" s="45">
        <v>1.5180977445680444</v>
      </c>
      <c r="AR597" s="45">
        <v>1.7860550400942992</v>
      </c>
      <c r="AS597" s="45">
        <v>1.9962766902800855</v>
      </c>
      <c r="AT597" s="45">
        <v>2.1605097648425478</v>
      </c>
      <c r="AU597" s="45">
        <v>2.2881111066118831</v>
      </c>
      <c r="AV597" s="45">
        <v>2.3865337085513181</v>
      </c>
      <c r="AW597" s="45">
        <v>2.3973215895252609</v>
      </c>
      <c r="AX597" s="45">
        <v>2.3973215895252609</v>
      </c>
      <c r="AY597" s="45">
        <v>2.3973215895252609</v>
      </c>
      <c r="AZ597" s="45">
        <v>2.3973215895252609</v>
      </c>
      <c r="BA597" s="45">
        <v>2.3973215895252609</v>
      </c>
      <c r="BB597" s="45">
        <v>2.3973215895252609</v>
      </c>
      <c r="BC597" s="45">
        <v>2.3973215895252609</v>
      </c>
      <c r="BD597" s="45">
        <v>2.3973215895252609</v>
      </c>
      <c r="BE597" s="45">
        <v>2.3973215895252609</v>
      </c>
      <c r="BF597" s="45">
        <v>2.3973215895252609</v>
      </c>
    </row>
    <row r="598" spans="1:58" ht="13.5" thickBot="1" x14ac:dyDescent="0.25">
      <c r="A598" s="6" t="s">
        <v>1350</v>
      </c>
      <c r="B598" s="6" t="s">
        <v>1351</v>
      </c>
      <c r="C598" s="6" t="s">
        <v>517</v>
      </c>
      <c r="D598" s="6" t="s">
        <v>1350</v>
      </c>
      <c r="E598" s="6">
        <v>-3.1057787728524877</v>
      </c>
      <c r="F598" s="6" t="s">
        <v>7</v>
      </c>
      <c r="G598" s="21" t="s">
        <v>1178</v>
      </c>
      <c r="H598" s="21" t="s">
        <v>1159</v>
      </c>
      <c r="I598" s="21" t="s">
        <v>1264</v>
      </c>
      <c r="J598" s="21" t="s">
        <v>240</v>
      </c>
      <c r="K598" s="21" t="s">
        <v>518</v>
      </c>
      <c r="L598" s="21" t="s">
        <v>558</v>
      </c>
      <c r="M598" s="3">
        <v>13.429282935531743</v>
      </c>
      <c r="N598" s="3">
        <v>-3.1057787728524877</v>
      </c>
      <c r="O598" s="21" t="s">
        <v>1473</v>
      </c>
      <c r="P598" s="21" t="s">
        <v>1459</v>
      </c>
      <c r="Q598" s="46">
        <v>0.14896578919754513</v>
      </c>
      <c r="R598" s="46">
        <v>0.14828701568757277</v>
      </c>
      <c r="S598" s="46">
        <v>0.14761174647233841</v>
      </c>
      <c r="T598" s="46">
        <v>0.14693995979962071</v>
      </c>
      <c r="U598" s="46">
        <v>0.14627163407455024</v>
      </c>
      <c r="V598" s="46">
        <v>0.1302767812391315</v>
      </c>
      <c r="W598" s="46">
        <v>0.10220658437082752</v>
      </c>
      <c r="X598" s="46">
        <v>7.9847634993418196E-2</v>
      </c>
      <c r="Y598" s="46">
        <v>6.2037840973337352E-2</v>
      </c>
      <c r="Z598" s="46">
        <v>4.7851579322248955E-2</v>
      </c>
      <c r="AA598" s="46">
        <v>3.655157537669855E-2</v>
      </c>
      <c r="AB598" s="46">
        <v>2.7550574993851298E-2</v>
      </c>
      <c r="AC598" s="46">
        <v>2.0380816681606545E-2</v>
      </c>
      <c r="AD598" s="46">
        <v>1.4669716238607165E-2</v>
      </c>
      <c r="AE598" s="46">
        <v>1.0120499567493602E-2</v>
      </c>
      <c r="AF598" s="46">
        <v>6.4967766507644685E-3</v>
      </c>
      <c r="AG598" s="46">
        <v>0</v>
      </c>
      <c r="AH598" s="46">
        <v>0</v>
      </c>
      <c r="AI598" s="46">
        <v>0</v>
      </c>
      <c r="AJ598" s="46">
        <v>0</v>
      </c>
      <c r="AK598" s="46">
        <v>1.1655414705729792</v>
      </c>
      <c r="AL598" s="45">
        <v>1.1655414705729792</v>
      </c>
      <c r="AM598" s="45">
        <v>0.14896578919754513</v>
      </c>
      <c r="AN598" s="45">
        <v>0.2972528048851179</v>
      </c>
      <c r="AO598" s="45">
        <v>0.44486455135745628</v>
      </c>
      <c r="AP598" s="45">
        <v>0.591804511157077</v>
      </c>
      <c r="AQ598" s="45">
        <v>0.73807614523162723</v>
      </c>
      <c r="AR598" s="45">
        <v>0.86835292647075879</v>
      </c>
      <c r="AS598" s="45">
        <v>0.97055951084158631</v>
      </c>
      <c r="AT598" s="45">
        <v>1.0504071458350046</v>
      </c>
      <c r="AU598" s="45">
        <v>1.1124449868083419</v>
      </c>
      <c r="AV598" s="45">
        <v>1.1602965661305908</v>
      </c>
      <c r="AW598" s="45">
        <v>1.1655414705729792</v>
      </c>
      <c r="AX598" s="45">
        <v>1.1655414705729792</v>
      </c>
      <c r="AY598" s="45">
        <v>1.1655414705729792</v>
      </c>
      <c r="AZ598" s="45">
        <v>1.1655414705729792</v>
      </c>
      <c r="BA598" s="45">
        <v>1.1655414705729792</v>
      </c>
      <c r="BB598" s="45">
        <v>1.1655414705729792</v>
      </c>
      <c r="BC598" s="45">
        <v>1.1655414705729792</v>
      </c>
      <c r="BD598" s="45">
        <v>1.1655414705729792</v>
      </c>
      <c r="BE598" s="45">
        <v>1.1655414705729792</v>
      </c>
      <c r="BF598" s="45">
        <v>1.1655414705729792</v>
      </c>
    </row>
    <row r="599" spans="1:58" ht="13.5" thickBot="1" x14ac:dyDescent="0.25">
      <c r="A599" s="6" t="s">
        <v>1350</v>
      </c>
      <c r="B599" s="6" t="s">
        <v>1350</v>
      </c>
      <c r="C599" s="6" t="s">
        <v>517</v>
      </c>
      <c r="D599" s="6" t="s">
        <v>1350</v>
      </c>
      <c r="E599" s="6">
        <v>0</v>
      </c>
      <c r="F599" s="6" t="s">
        <v>7</v>
      </c>
      <c r="G599" s="21" t="s">
        <v>1178</v>
      </c>
      <c r="H599" s="21" t="s">
        <v>1159</v>
      </c>
      <c r="I599" s="21" t="s">
        <v>1264</v>
      </c>
      <c r="J599" s="21" t="s">
        <v>240</v>
      </c>
      <c r="K599" s="21" t="s">
        <v>518</v>
      </c>
      <c r="L599" s="21" t="s">
        <v>559</v>
      </c>
      <c r="M599" s="3">
        <v>0</v>
      </c>
      <c r="N599" s="3">
        <v>0</v>
      </c>
      <c r="O599" s="21" t="s">
        <v>1473</v>
      </c>
      <c r="P599" s="21" t="s">
        <v>1459</v>
      </c>
      <c r="Q599" s="46">
        <v>0</v>
      </c>
      <c r="R599" s="46">
        <v>0</v>
      </c>
      <c r="S599" s="46">
        <v>0</v>
      </c>
      <c r="T599" s="46">
        <v>0</v>
      </c>
      <c r="U599" s="46">
        <v>0</v>
      </c>
      <c r="V599" s="46">
        <v>0</v>
      </c>
      <c r="W599" s="46">
        <v>0</v>
      </c>
      <c r="X599" s="46">
        <v>0</v>
      </c>
      <c r="Y599" s="46">
        <v>0</v>
      </c>
      <c r="Z599" s="46">
        <v>0</v>
      </c>
      <c r="AA599" s="46">
        <v>0</v>
      </c>
      <c r="AB599" s="46">
        <v>0</v>
      </c>
      <c r="AC599" s="46">
        <v>0</v>
      </c>
      <c r="AD599" s="46">
        <v>0</v>
      </c>
      <c r="AE599" s="46">
        <v>0</v>
      </c>
      <c r="AF599" s="46">
        <v>0</v>
      </c>
      <c r="AG599" s="46">
        <v>0</v>
      </c>
      <c r="AH599" s="46">
        <v>0</v>
      </c>
      <c r="AI599" s="46">
        <v>0</v>
      </c>
      <c r="AJ599" s="46">
        <v>0</v>
      </c>
      <c r="AK599" s="46">
        <v>0</v>
      </c>
      <c r="AL599" s="45">
        <v>0</v>
      </c>
      <c r="AM599" s="45">
        <v>0</v>
      </c>
      <c r="AN599" s="45">
        <v>0</v>
      </c>
      <c r="AO599" s="45">
        <v>0</v>
      </c>
      <c r="AP599" s="45">
        <v>0</v>
      </c>
      <c r="AQ599" s="45">
        <v>0</v>
      </c>
      <c r="AR599" s="45">
        <v>0</v>
      </c>
      <c r="AS599" s="45">
        <v>0</v>
      </c>
      <c r="AT599" s="45">
        <v>0</v>
      </c>
      <c r="AU599" s="45">
        <v>0</v>
      </c>
      <c r="AV599" s="45">
        <v>0</v>
      </c>
      <c r="AW599" s="45">
        <v>0</v>
      </c>
      <c r="AX599" s="45">
        <v>0</v>
      </c>
      <c r="AY599" s="45">
        <v>0</v>
      </c>
      <c r="AZ599" s="45">
        <v>0</v>
      </c>
      <c r="BA599" s="45">
        <v>0</v>
      </c>
      <c r="BB599" s="45">
        <v>0</v>
      </c>
      <c r="BC599" s="45">
        <v>0</v>
      </c>
      <c r="BD599" s="45">
        <v>0</v>
      </c>
      <c r="BE599" s="45">
        <v>0</v>
      </c>
      <c r="BF599" s="45">
        <v>0</v>
      </c>
    </row>
    <row r="600" spans="1:58" ht="13.5" thickBot="1" x14ac:dyDescent="0.25">
      <c r="A600" s="6" t="s">
        <v>1350</v>
      </c>
      <c r="B600" s="6" t="s">
        <v>1350</v>
      </c>
      <c r="C600" s="6" t="s">
        <v>517</v>
      </c>
      <c r="D600" s="6" t="s">
        <v>1350</v>
      </c>
      <c r="E600" s="6">
        <v>0</v>
      </c>
      <c r="F600" s="6" t="s">
        <v>7</v>
      </c>
      <c r="G600" s="21" t="s">
        <v>1178</v>
      </c>
      <c r="H600" s="21" t="s">
        <v>1159</v>
      </c>
      <c r="I600" s="21" t="s">
        <v>1264</v>
      </c>
      <c r="J600" s="21" t="s">
        <v>240</v>
      </c>
      <c r="K600" s="21" t="s">
        <v>518</v>
      </c>
      <c r="L600" s="21" t="s">
        <v>560</v>
      </c>
      <c r="M600" s="3">
        <v>0</v>
      </c>
      <c r="N600" s="3">
        <v>0</v>
      </c>
      <c r="O600" s="21" t="s">
        <v>1473</v>
      </c>
      <c r="P600" s="21" t="s">
        <v>1459</v>
      </c>
      <c r="Q600" s="46">
        <v>0</v>
      </c>
      <c r="R600" s="46">
        <v>0</v>
      </c>
      <c r="S600" s="46">
        <v>0</v>
      </c>
      <c r="T600" s="46">
        <v>0</v>
      </c>
      <c r="U600" s="46">
        <v>0</v>
      </c>
      <c r="V600" s="46">
        <v>0</v>
      </c>
      <c r="W600" s="46">
        <v>0</v>
      </c>
      <c r="X600" s="46">
        <v>0</v>
      </c>
      <c r="Y600" s="46">
        <v>0</v>
      </c>
      <c r="Z600" s="46">
        <v>0</v>
      </c>
      <c r="AA600" s="46">
        <v>0</v>
      </c>
      <c r="AB600" s="46">
        <v>0</v>
      </c>
      <c r="AC600" s="46">
        <v>0</v>
      </c>
      <c r="AD600" s="46">
        <v>0</v>
      </c>
      <c r="AE600" s="46">
        <v>0</v>
      </c>
      <c r="AF600" s="46">
        <v>0</v>
      </c>
      <c r="AG600" s="46">
        <v>0</v>
      </c>
      <c r="AH600" s="46">
        <v>0</v>
      </c>
      <c r="AI600" s="46">
        <v>0</v>
      </c>
      <c r="AJ600" s="46">
        <v>0</v>
      </c>
      <c r="AK600" s="46">
        <v>0</v>
      </c>
      <c r="AL600" s="45">
        <v>0</v>
      </c>
      <c r="AM600" s="45">
        <v>0</v>
      </c>
      <c r="AN600" s="45">
        <v>0</v>
      </c>
      <c r="AO600" s="45">
        <v>0</v>
      </c>
      <c r="AP600" s="45">
        <v>0</v>
      </c>
      <c r="AQ600" s="45">
        <v>0</v>
      </c>
      <c r="AR600" s="45">
        <v>0</v>
      </c>
      <c r="AS600" s="45">
        <v>0</v>
      </c>
      <c r="AT600" s="45">
        <v>0</v>
      </c>
      <c r="AU600" s="45">
        <v>0</v>
      </c>
      <c r="AV600" s="45">
        <v>0</v>
      </c>
      <c r="AW600" s="45">
        <v>0</v>
      </c>
      <c r="AX600" s="45">
        <v>0</v>
      </c>
      <c r="AY600" s="45">
        <v>0</v>
      </c>
      <c r="AZ600" s="45">
        <v>0</v>
      </c>
      <c r="BA600" s="45">
        <v>0</v>
      </c>
      <c r="BB600" s="45">
        <v>0</v>
      </c>
      <c r="BC600" s="45">
        <v>0</v>
      </c>
      <c r="BD600" s="45">
        <v>0</v>
      </c>
      <c r="BE600" s="45">
        <v>0</v>
      </c>
      <c r="BF600" s="45">
        <v>0</v>
      </c>
    </row>
    <row r="601" spans="1:58" ht="13.5" thickBot="1" x14ac:dyDescent="0.25">
      <c r="A601" s="6" t="s">
        <v>1137</v>
      </c>
      <c r="B601" s="6" t="s">
        <v>1351</v>
      </c>
      <c r="C601" s="6" t="s">
        <v>561</v>
      </c>
      <c r="D601" s="6" t="s">
        <v>1137</v>
      </c>
      <c r="E601" s="6">
        <v>16.87175728472943</v>
      </c>
      <c r="F601" s="6" t="s">
        <v>25</v>
      </c>
      <c r="G601" s="21" t="s">
        <v>1178</v>
      </c>
      <c r="H601" s="21" t="s">
        <v>1172</v>
      </c>
      <c r="I601" s="21" t="s">
        <v>1215</v>
      </c>
      <c r="J601" s="21" t="s">
        <v>240</v>
      </c>
      <c r="K601" s="21" t="s">
        <v>245</v>
      </c>
      <c r="L601" s="21" t="s">
        <v>579</v>
      </c>
      <c r="M601" s="3">
        <v>10.699097158055034</v>
      </c>
      <c r="N601" s="3">
        <v>16.87175728472943</v>
      </c>
      <c r="O601" s="21" t="s">
        <v>1484</v>
      </c>
      <c r="P601" s="21">
        <v>0</v>
      </c>
      <c r="Q601" s="46">
        <v>3.6414178570370599E-4</v>
      </c>
      <c r="R601" s="46">
        <v>3.2314063834013154E-4</v>
      </c>
      <c r="S601" s="46">
        <v>5.4990032343922482E-4</v>
      </c>
      <c r="T601" s="46">
        <v>5.1811743966827489E-4</v>
      </c>
      <c r="U601" s="46">
        <v>5.2928194867696949E-4</v>
      </c>
      <c r="V601" s="46">
        <v>6.5069816741293823E-4</v>
      </c>
      <c r="W601" s="46">
        <v>6.8049858017296672E-4</v>
      </c>
      <c r="X601" s="46">
        <v>7.7161851734746832E-4</v>
      </c>
      <c r="Y601" s="46">
        <v>8.6936659060177386E-4</v>
      </c>
      <c r="Z601" s="46">
        <v>8.1218039745528734E-4</v>
      </c>
      <c r="AA601" s="46">
        <v>9.2826758944407914E-4</v>
      </c>
      <c r="AB601" s="46">
        <v>8.9266597413542451E-4</v>
      </c>
      <c r="AC601" s="46">
        <v>8.941041139790758E-4</v>
      </c>
      <c r="AD601" s="46">
        <v>8.0927646931234511E-4</v>
      </c>
      <c r="AE601" s="46">
        <v>8.0607519830781685E-4</v>
      </c>
      <c r="AF601" s="46">
        <v>8.6311140369365474E-4</v>
      </c>
      <c r="AG601" s="46">
        <v>9.2014495044486736E-4</v>
      </c>
      <c r="AH601" s="46">
        <v>9.771784971960803E-4</v>
      </c>
      <c r="AI601" s="46">
        <v>1.0342120439472929E-3</v>
      </c>
      <c r="AJ601" s="46">
        <v>1.0912455906985053E-3</v>
      </c>
      <c r="AK601" s="46">
        <v>1.5285226219977884E-2</v>
      </c>
      <c r="AL601" s="45">
        <v>1.5285226219977884E-2</v>
      </c>
      <c r="AM601" s="45">
        <v>3.6414178570370599E-4</v>
      </c>
      <c r="AN601" s="45">
        <v>6.8728242404383758E-4</v>
      </c>
      <c r="AO601" s="45">
        <v>1.2371827474830623E-3</v>
      </c>
      <c r="AP601" s="45">
        <v>1.7553001871513372E-3</v>
      </c>
      <c r="AQ601" s="45">
        <v>2.2845821358283068E-3</v>
      </c>
      <c r="AR601" s="45">
        <v>2.9352803032412448E-3</v>
      </c>
      <c r="AS601" s="45">
        <v>3.6157788834142116E-3</v>
      </c>
      <c r="AT601" s="45">
        <v>4.3873974007616803E-3</v>
      </c>
      <c r="AU601" s="45">
        <v>5.2567639913634542E-3</v>
      </c>
      <c r="AV601" s="45">
        <v>6.0689443888187417E-3</v>
      </c>
      <c r="AW601" s="45">
        <v>6.9972119782628212E-3</v>
      </c>
      <c r="AX601" s="45">
        <v>7.8898779523982453E-3</v>
      </c>
      <c r="AY601" s="45">
        <v>8.7839820663773212E-3</v>
      </c>
      <c r="AZ601" s="45">
        <v>9.5932585356896666E-3</v>
      </c>
      <c r="BA601" s="45">
        <v>1.0399333733997483E-2</v>
      </c>
      <c r="BB601" s="45">
        <v>1.1262445137691137E-2</v>
      </c>
      <c r="BC601" s="45">
        <v>1.2182590088136006E-2</v>
      </c>
      <c r="BD601" s="45">
        <v>1.3159768585332085E-2</v>
      </c>
      <c r="BE601" s="45">
        <v>1.4193980629279379E-2</v>
      </c>
      <c r="BF601" s="45">
        <v>1.5285226219977884E-2</v>
      </c>
    </row>
    <row r="602" spans="1:58" ht="13.5" thickBot="1" x14ac:dyDescent="0.25">
      <c r="A602" s="6" t="s">
        <v>1137</v>
      </c>
      <c r="B602" s="6" t="s">
        <v>1351</v>
      </c>
      <c r="C602" s="6" t="s">
        <v>561</v>
      </c>
      <c r="D602" s="6" t="s">
        <v>1137</v>
      </c>
      <c r="E602" s="6">
        <v>16.871757284729426</v>
      </c>
      <c r="F602" s="6" t="s">
        <v>25</v>
      </c>
      <c r="G602" s="21" t="s">
        <v>1178</v>
      </c>
      <c r="H602" s="21" t="s">
        <v>1172</v>
      </c>
      <c r="I602" s="21" t="s">
        <v>1215</v>
      </c>
      <c r="J602" s="21" t="s">
        <v>240</v>
      </c>
      <c r="K602" s="21" t="s">
        <v>247</v>
      </c>
      <c r="L602" s="21" t="s">
        <v>580</v>
      </c>
      <c r="M602" s="3">
        <v>10.699097158055034</v>
      </c>
      <c r="N602" s="3">
        <v>16.871757284729426</v>
      </c>
      <c r="O602" s="21" t="s">
        <v>1484</v>
      </c>
      <c r="P602" s="21">
        <v>0</v>
      </c>
      <c r="Q602" s="46">
        <v>3.2996176883590741E-4</v>
      </c>
      <c r="R602" s="46">
        <v>2.4192112854734134E-4</v>
      </c>
      <c r="S602" s="46">
        <v>5.1895306289016351E-4</v>
      </c>
      <c r="T602" s="46">
        <v>4.8821999325443532E-4</v>
      </c>
      <c r="U602" s="46">
        <v>4.863284962955542E-4</v>
      </c>
      <c r="V602" s="46">
        <v>6.1707492228249507E-4</v>
      </c>
      <c r="W602" s="46">
        <v>6.4892555849559099E-4</v>
      </c>
      <c r="X602" s="46">
        <v>7.2234553662151545E-4</v>
      </c>
      <c r="Y602" s="46">
        <v>7.8746535404351683E-4</v>
      </c>
      <c r="Z602" s="46">
        <v>7.5808323309155799E-4</v>
      </c>
      <c r="AA602" s="46">
        <v>8.9871446805948462E-4</v>
      </c>
      <c r="AB602" s="46">
        <v>8.3244562099038164E-4</v>
      </c>
      <c r="AC602" s="46">
        <v>8.6007787663439875E-4</v>
      </c>
      <c r="AD602" s="46">
        <v>7.2575479833749638E-4</v>
      </c>
      <c r="AE602" s="46">
        <v>7.4409756534271404E-4</v>
      </c>
      <c r="AF602" s="46">
        <v>8.2461244804107219E-4</v>
      </c>
      <c r="AG602" s="46">
        <v>9.0512486574382742E-4</v>
      </c>
      <c r="AH602" s="46">
        <v>9.8563728344658297E-4</v>
      </c>
      <c r="AI602" s="46">
        <v>1.0661497011493384E-3</v>
      </c>
      <c r="AJ602" s="46">
        <v>1.1466621188520941E-3</v>
      </c>
      <c r="AK602" s="46">
        <v>1.4588555800955468E-2</v>
      </c>
      <c r="AL602" s="45">
        <v>1.4588555800955472E-2</v>
      </c>
      <c r="AM602" s="45">
        <v>3.2996176883590741E-4</v>
      </c>
      <c r="AN602" s="45">
        <v>5.7188289738324878E-4</v>
      </c>
      <c r="AO602" s="45">
        <v>1.0908359602734123E-3</v>
      </c>
      <c r="AP602" s="45">
        <v>1.5790559535278476E-3</v>
      </c>
      <c r="AQ602" s="45">
        <v>2.0653844498234016E-3</v>
      </c>
      <c r="AR602" s="45">
        <v>2.6824593721058968E-3</v>
      </c>
      <c r="AS602" s="45">
        <v>3.331384930601488E-3</v>
      </c>
      <c r="AT602" s="45">
        <v>4.0537304672230035E-3</v>
      </c>
      <c r="AU602" s="45">
        <v>4.8411958212665205E-3</v>
      </c>
      <c r="AV602" s="45">
        <v>5.5992790543580783E-3</v>
      </c>
      <c r="AW602" s="45">
        <v>6.4979935224175629E-3</v>
      </c>
      <c r="AX602" s="45">
        <v>7.3304391434079446E-3</v>
      </c>
      <c r="AY602" s="45">
        <v>8.1905170200423441E-3</v>
      </c>
      <c r="AZ602" s="45">
        <v>8.9162718183798412E-3</v>
      </c>
      <c r="BA602" s="45">
        <v>9.6603693837225557E-3</v>
      </c>
      <c r="BB602" s="45">
        <v>1.0484981831763628E-2</v>
      </c>
      <c r="BC602" s="45">
        <v>1.1390106697507455E-2</v>
      </c>
      <c r="BD602" s="45">
        <v>1.2375743980954038E-2</v>
      </c>
      <c r="BE602" s="45">
        <v>1.3441893682103377E-2</v>
      </c>
      <c r="BF602" s="45">
        <v>1.4588555800955472E-2</v>
      </c>
    </row>
    <row r="603" spans="1:58" ht="13.5" thickBot="1" x14ac:dyDescent="0.25">
      <c r="A603" s="6" t="s">
        <v>1137</v>
      </c>
      <c r="B603" s="6" t="s">
        <v>1351</v>
      </c>
      <c r="C603" s="6" t="s">
        <v>561</v>
      </c>
      <c r="D603" s="6" t="s">
        <v>1137</v>
      </c>
      <c r="E603" s="6">
        <v>16.871757284729426</v>
      </c>
      <c r="F603" s="6" t="s">
        <v>25</v>
      </c>
      <c r="G603" s="21" t="s">
        <v>1178</v>
      </c>
      <c r="H603" s="21" t="s">
        <v>1172</v>
      </c>
      <c r="I603" s="21" t="s">
        <v>1215</v>
      </c>
      <c r="J603" s="21" t="s">
        <v>240</v>
      </c>
      <c r="K603" s="21" t="s">
        <v>249</v>
      </c>
      <c r="L603" s="21" t="s">
        <v>581</v>
      </c>
      <c r="M603" s="3">
        <v>10.699097158055034</v>
      </c>
      <c r="N603" s="3">
        <v>16.871757284729426</v>
      </c>
      <c r="O603" s="21" t="s">
        <v>1484</v>
      </c>
      <c r="P603" s="21">
        <v>0</v>
      </c>
      <c r="Q603" s="46">
        <v>8.8486128435983331E-5</v>
      </c>
      <c r="R603" s="46">
        <v>6.4245083424087211E-5</v>
      </c>
      <c r="S603" s="46">
        <v>1.3765015301632952E-4</v>
      </c>
      <c r="T603" s="46">
        <v>1.3011342489089995E-4</v>
      </c>
      <c r="U603" s="46">
        <v>1.2947216403925844E-4</v>
      </c>
      <c r="V603" s="46">
        <v>1.6283690371977078E-4</v>
      </c>
      <c r="W603" s="46">
        <v>1.7159490940230261E-4</v>
      </c>
      <c r="X603" s="46">
        <v>1.9158945686230584E-4</v>
      </c>
      <c r="Y603" s="46">
        <v>2.0917340399116368E-4</v>
      </c>
      <c r="Z603" s="46">
        <v>2.0046065601505027E-4</v>
      </c>
      <c r="AA603" s="46">
        <v>2.38527934656069E-4</v>
      </c>
      <c r="AB603" s="46">
        <v>2.2004101399385141E-4</v>
      </c>
      <c r="AC603" s="46">
        <v>2.2527914868710538E-4</v>
      </c>
      <c r="AD603" s="46">
        <v>1.9291652634316887E-4</v>
      </c>
      <c r="AE603" s="46">
        <v>1.9794270820633529E-4</v>
      </c>
      <c r="AF603" s="46">
        <v>2.1791580767720599E-4</v>
      </c>
      <c r="AG603" s="46">
        <v>2.3788825211905454E-4</v>
      </c>
      <c r="AH603" s="46">
        <v>2.5786069656090314E-4</v>
      </c>
      <c r="AI603" s="46">
        <v>2.778331410027518E-4</v>
      </c>
      <c r="AJ603" s="46">
        <v>2.9780558544460024E-4</v>
      </c>
      <c r="AK603" s="46">
        <v>3.8496330984881971E-3</v>
      </c>
      <c r="AL603" s="45">
        <v>3.8496330984881971E-3</v>
      </c>
      <c r="AM603" s="45">
        <v>8.8486128435983331E-5</v>
      </c>
      <c r="AN603" s="45">
        <v>1.5273121186007053E-4</v>
      </c>
      <c r="AO603" s="45">
        <v>2.9038136487640007E-4</v>
      </c>
      <c r="AP603" s="45">
        <v>4.2049478976730005E-4</v>
      </c>
      <c r="AQ603" s="45">
        <v>5.4996695380655851E-4</v>
      </c>
      <c r="AR603" s="45">
        <v>7.1280385752632927E-4</v>
      </c>
      <c r="AS603" s="45">
        <v>8.8439876692863193E-4</v>
      </c>
      <c r="AT603" s="45">
        <v>1.0759882237909378E-3</v>
      </c>
      <c r="AU603" s="45">
        <v>1.2851616277821014E-3</v>
      </c>
      <c r="AV603" s="45">
        <v>1.4856222837971516E-3</v>
      </c>
      <c r="AW603" s="45">
        <v>1.7241502184532206E-3</v>
      </c>
      <c r="AX603" s="45">
        <v>1.9441912324470721E-3</v>
      </c>
      <c r="AY603" s="45">
        <v>2.1694703811341773E-3</v>
      </c>
      <c r="AZ603" s="45">
        <v>2.362386907477346E-3</v>
      </c>
      <c r="BA603" s="45">
        <v>2.5603296156836812E-3</v>
      </c>
      <c r="BB603" s="45">
        <v>2.7782454233608871E-3</v>
      </c>
      <c r="BC603" s="45">
        <v>3.0161336754799418E-3</v>
      </c>
      <c r="BD603" s="45">
        <v>3.2739943720408449E-3</v>
      </c>
      <c r="BE603" s="45">
        <v>3.5518275130435968E-3</v>
      </c>
      <c r="BF603" s="45">
        <v>3.8496330984881971E-3</v>
      </c>
    </row>
    <row r="604" spans="1:58" ht="13.5" thickBot="1" x14ac:dyDescent="0.25">
      <c r="A604" s="6" t="s">
        <v>1351</v>
      </c>
      <c r="B604" s="6" t="s">
        <v>1141</v>
      </c>
      <c r="C604" s="6" t="s">
        <v>561</v>
      </c>
      <c r="D604" s="6" t="s">
        <v>1351</v>
      </c>
      <c r="E604" s="6">
        <v>10.57575059243967</v>
      </c>
      <c r="F604" s="6" t="s">
        <v>25</v>
      </c>
      <c r="G604" s="21" t="s">
        <v>1178</v>
      </c>
      <c r="H604" s="21" t="s">
        <v>1172</v>
      </c>
      <c r="I604" s="21" t="s">
        <v>1215</v>
      </c>
      <c r="J604" s="21" t="s">
        <v>240</v>
      </c>
      <c r="K604" s="21" t="s">
        <v>251</v>
      </c>
      <c r="L604" s="21" t="s">
        <v>582</v>
      </c>
      <c r="M604" s="3">
        <v>6.4606438413234066</v>
      </c>
      <c r="N604" s="3">
        <v>10.57575059243967</v>
      </c>
      <c r="O604" s="21" t="s">
        <v>1484</v>
      </c>
      <c r="P604" s="21">
        <v>0</v>
      </c>
      <c r="Q604" s="46">
        <v>3.8271930024332069E-5</v>
      </c>
      <c r="R604" s="46">
        <v>3.7276611484568553E-5</v>
      </c>
      <c r="S604" s="46">
        <v>4.2278754689936776E-5</v>
      </c>
      <c r="T604" s="46">
        <v>4.57540234878331E-5</v>
      </c>
      <c r="U604" s="46">
        <v>7.3030562579958229E-5</v>
      </c>
      <c r="V604" s="46">
        <v>9.7086544943915647E-5</v>
      </c>
      <c r="W604" s="46">
        <v>1.0812035810444696E-4</v>
      </c>
      <c r="X604" s="46">
        <v>1.6476636372196994E-4</v>
      </c>
      <c r="Y604" s="46">
        <v>1.9451859690905584E-4</v>
      </c>
      <c r="Z604" s="46">
        <v>1.7395348382447679E-4</v>
      </c>
      <c r="AA604" s="46">
        <v>1.7571655878053443E-4</v>
      </c>
      <c r="AB604" s="46">
        <v>1.7012349189387502E-4</v>
      </c>
      <c r="AC604" s="46">
        <v>1.4473105537891334E-4</v>
      </c>
      <c r="AD604" s="46">
        <v>1.4613724928632659E-4</v>
      </c>
      <c r="AE604" s="46">
        <v>1.3564693873490365E-4</v>
      </c>
      <c r="AF604" s="46">
        <v>1.4799275964165758E-4</v>
      </c>
      <c r="AG604" s="46">
        <v>1.603381322815797E-4</v>
      </c>
      <c r="AH604" s="46">
        <v>1.7268350492150169E-4</v>
      </c>
      <c r="AI604" s="46">
        <v>1.8502887756142384E-4</v>
      </c>
      <c r="AJ604" s="46">
        <v>1.9737425020134586E-4</v>
      </c>
      <c r="AK604" s="46">
        <v>2.6108300484525555E-3</v>
      </c>
      <c r="AL604" s="45">
        <v>2.610830048452556E-3</v>
      </c>
      <c r="AM604" s="45">
        <v>3.8271930024332069E-5</v>
      </c>
      <c r="AN604" s="45">
        <v>7.5548541508900616E-5</v>
      </c>
      <c r="AO604" s="45">
        <v>1.1782729619883738E-4</v>
      </c>
      <c r="AP604" s="45">
        <v>1.6358131968667049E-4</v>
      </c>
      <c r="AQ604" s="45">
        <v>2.3661188226662872E-4</v>
      </c>
      <c r="AR604" s="45">
        <v>3.336984272105444E-4</v>
      </c>
      <c r="AS604" s="45">
        <v>4.4181878531499138E-4</v>
      </c>
      <c r="AT604" s="45">
        <v>6.0658514903696135E-4</v>
      </c>
      <c r="AU604" s="45">
        <v>8.0110374594601725E-4</v>
      </c>
      <c r="AV604" s="45">
        <v>9.7505722977049407E-4</v>
      </c>
      <c r="AW604" s="45">
        <v>1.1507737885510284E-3</v>
      </c>
      <c r="AX604" s="45">
        <v>1.3208972804449035E-3</v>
      </c>
      <c r="AY604" s="45">
        <v>1.465628335823817E-3</v>
      </c>
      <c r="AZ604" s="45">
        <v>1.6117655851101435E-3</v>
      </c>
      <c r="BA604" s="45">
        <v>1.7474125238450473E-3</v>
      </c>
      <c r="BB604" s="45">
        <v>1.8954052834867048E-3</v>
      </c>
      <c r="BC604" s="45">
        <v>2.0557434157682845E-3</v>
      </c>
      <c r="BD604" s="45">
        <v>2.2284269206897861E-3</v>
      </c>
      <c r="BE604" s="45">
        <v>2.41345579825121E-3</v>
      </c>
      <c r="BF604" s="45">
        <v>2.610830048452556E-3</v>
      </c>
    </row>
    <row r="605" spans="1:58" ht="13.5" thickBot="1" x14ac:dyDescent="0.25">
      <c r="A605" s="6" t="s">
        <v>1351</v>
      </c>
      <c r="B605" s="6" t="s">
        <v>1141</v>
      </c>
      <c r="C605" s="6" t="s">
        <v>561</v>
      </c>
      <c r="D605" s="6" t="s">
        <v>1351</v>
      </c>
      <c r="E605" s="6">
        <v>10.57575059243967</v>
      </c>
      <c r="F605" s="6" t="s">
        <v>25</v>
      </c>
      <c r="G605" s="21" t="s">
        <v>1178</v>
      </c>
      <c r="H605" s="21" t="s">
        <v>1172</v>
      </c>
      <c r="I605" s="21" t="s">
        <v>1215</v>
      </c>
      <c r="J605" s="21" t="s">
        <v>240</v>
      </c>
      <c r="K605" s="21" t="s">
        <v>253</v>
      </c>
      <c r="L605" s="21" t="s">
        <v>583</v>
      </c>
      <c r="M605" s="3">
        <v>6.4606438413234084</v>
      </c>
      <c r="N605" s="3">
        <v>10.57575059243967</v>
      </c>
      <c r="O605" s="21" t="s">
        <v>1484</v>
      </c>
      <c r="P605" s="21">
        <v>0</v>
      </c>
      <c r="Q605" s="46">
        <v>1.6358907691248646E-5</v>
      </c>
      <c r="R605" s="46">
        <v>1.5673772985071707E-5</v>
      </c>
      <c r="S605" s="46">
        <v>1.7590120962780997E-5</v>
      </c>
      <c r="T605" s="46">
        <v>1.8952457915509968E-5</v>
      </c>
      <c r="U605" s="46">
        <v>3.1150257522208919E-5</v>
      </c>
      <c r="V605" s="46">
        <v>4.2080895392266926E-5</v>
      </c>
      <c r="W605" s="46">
        <v>4.6525288889602811E-5</v>
      </c>
      <c r="X605" s="46">
        <v>6.9400765459097196E-5</v>
      </c>
      <c r="Y605" s="46">
        <v>8.195589607573794E-5</v>
      </c>
      <c r="Z605" s="46">
        <v>7.3323934123447799E-5</v>
      </c>
      <c r="AA605" s="46">
        <v>7.4443352723414487E-5</v>
      </c>
      <c r="AB605" s="46">
        <v>7.1939153848693107E-5</v>
      </c>
      <c r="AC605" s="46">
        <v>6.1734595794247219E-5</v>
      </c>
      <c r="AD605" s="46">
        <v>6.2102573509659342E-5</v>
      </c>
      <c r="AE605" s="46">
        <v>5.7529436216405619E-5</v>
      </c>
      <c r="AF605" s="46">
        <v>6.2472720157678575E-5</v>
      </c>
      <c r="AG605" s="46">
        <v>6.7415814090267858E-5</v>
      </c>
      <c r="AH605" s="46">
        <v>7.2358908022857168E-5</v>
      </c>
      <c r="AI605" s="46">
        <v>7.7302001955446452E-5</v>
      </c>
      <c r="AJ605" s="46">
        <v>8.2245095888035748E-5</v>
      </c>
      <c r="AK605" s="46">
        <v>1.1025559492236787E-3</v>
      </c>
      <c r="AL605" s="45">
        <v>1.1025559492236785E-3</v>
      </c>
      <c r="AM605" s="45">
        <v>1.6358907691248646E-5</v>
      </c>
      <c r="AN605" s="45">
        <v>3.2032680676320356E-5</v>
      </c>
      <c r="AO605" s="45">
        <v>4.9622801639101353E-5</v>
      </c>
      <c r="AP605" s="45">
        <v>6.8575259554611324E-5</v>
      </c>
      <c r="AQ605" s="45">
        <v>9.9725517076820243E-5</v>
      </c>
      <c r="AR605" s="45">
        <v>1.4180641246908717E-4</v>
      </c>
      <c r="AS605" s="45">
        <v>1.8833170135868998E-4</v>
      </c>
      <c r="AT605" s="45">
        <v>2.5773246681778716E-4</v>
      </c>
      <c r="AU605" s="45">
        <v>3.3968836289352512E-4</v>
      </c>
      <c r="AV605" s="45">
        <v>4.130122970169729E-4</v>
      </c>
      <c r="AW605" s="45">
        <v>4.8745564974038739E-4</v>
      </c>
      <c r="AX605" s="45">
        <v>5.5939480358908054E-4</v>
      </c>
      <c r="AY605" s="45">
        <v>6.2112939938332773E-4</v>
      </c>
      <c r="AZ605" s="45">
        <v>6.8323197289298706E-4</v>
      </c>
      <c r="BA605" s="45">
        <v>7.4076140910939268E-4</v>
      </c>
      <c r="BB605" s="45">
        <v>8.0323412926707122E-4</v>
      </c>
      <c r="BC605" s="45">
        <v>8.7064994335733911E-4</v>
      </c>
      <c r="BD605" s="45">
        <v>9.4300885138019633E-4</v>
      </c>
      <c r="BE605" s="45">
        <v>1.0203108533356428E-3</v>
      </c>
      <c r="BF605" s="45">
        <v>1.1025559492236785E-3</v>
      </c>
    </row>
    <row r="606" spans="1:58" ht="13.5" thickBot="1" x14ac:dyDescent="0.25">
      <c r="A606" s="6" t="s">
        <v>1351</v>
      </c>
      <c r="B606" s="6" t="s">
        <v>1141</v>
      </c>
      <c r="C606" s="6" t="s">
        <v>561</v>
      </c>
      <c r="D606" s="6" t="s">
        <v>1351</v>
      </c>
      <c r="E606" s="6">
        <v>10.57575059243967</v>
      </c>
      <c r="F606" s="6" t="s">
        <v>25</v>
      </c>
      <c r="G606" s="21" t="s">
        <v>1178</v>
      </c>
      <c r="H606" s="21" t="s">
        <v>1172</v>
      </c>
      <c r="I606" s="21" t="s">
        <v>1215</v>
      </c>
      <c r="J606" s="21" t="s">
        <v>240</v>
      </c>
      <c r="K606" s="21" t="s">
        <v>255</v>
      </c>
      <c r="L606" s="21" t="s">
        <v>584</v>
      </c>
      <c r="M606" s="3">
        <v>6.4606438413234084</v>
      </c>
      <c r="N606" s="3">
        <v>10.57575059243967</v>
      </c>
      <c r="O606" s="21" t="s">
        <v>1484</v>
      </c>
      <c r="P606" s="21">
        <v>0</v>
      </c>
      <c r="Q606" s="46">
        <v>6.9325690069077555E-5</v>
      </c>
      <c r="R606" s="46">
        <v>6.6141081170176621E-5</v>
      </c>
      <c r="S606" s="46">
        <v>7.0703351537428375E-5</v>
      </c>
      <c r="T606" s="46">
        <v>7.682104991130808E-5</v>
      </c>
      <c r="U606" s="46">
        <v>1.2844772766985125E-4</v>
      </c>
      <c r="V606" s="46">
        <v>1.763288478731934E-4</v>
      </c>
      <c r="W606" s="46">
        <v>1.9588488039049259E-4</v>
      </c>
      <c r="X606" s="46">
        <v>2.8572956754647377E-4</v>
      </c>
      <c r="Y606" s="46">
        <v>3.4156234107908989E-4</v>
      </c>
      <c r="Z606" s="46">
        <v>3.0344450119765162E-4</v>
      </c>
      <c r="AA606" s="46">
        <v>3.1028257447671083E-4</v>
      </c>
      <c r="AB606" s="46">
        <v>2.9953143781772469E-4</v>
      </c>
      <c r="AC606" s="46">
        <v>2.62776788104686E-4</v>
      </c>
      <c r="AD606" s="46">
        <v>2.6354430266424658E-4</v>
      </c>
      <c r="AE606" s="46">
        <v>2.4121927170520958E-4</v>
      </c>
      <c r="AF606" s="46">
        <v>2.6183333111270323E-4</v>
      </c>
      <c r="AG606" s="46">
        <v>2.824465941783066E-4</v>
      </c>
      <c r="AH606" s="46">
        <v>3.0305985724391003E-4</v>
      </c>
      <c r="AI606" s="46">
        <v>3.2367312030951334E-4</v>
      </c>
      <c r="AJ606" s="46">
        <v>3.4428638337511677E-4</v>
      </c>
      <c r="AK606" s="46">
        <v>4.6070426994328706E-3</v>
      </c>
      <c r="AL606" s="45">
        <v>4.6070426994328706E-3</v>
      </c>
      <c r="AM606" s="45">
        <v>6.9325690069077555E-5</v>
      </c>
      <c r="AN606" s="45">
        <v>1.3546677123925418E-4</v>
      </c>
      <c r="AO606" s="45">
        <v>2.0617012277668255E-4</v>
      </c>
      <c r="AP606" s="45">
        <v>2.8299117268799066E-4</v>
      </c>
      <c r="AQ606" s="45">
        <v>4.1143890035784191E-4</v>
      </c>
      <c r="AR606" s="45">
        <v>5.8776774823103529E-4</v>
      </c>
      <c r="AS606" s="45">
        <v>7.836526286215279E-4</v>
      </c>
      <c r="AT606" s="45">
        <v>1.0693821961680018E-3</v>
      </c>
      <c r="AU606" s="45">
        <v>1.4109445372470918E-3</v>
      </c>
      <c r="AV606" s="45">
        <v>1.7143890384447435E-3</v>
      </c>
      <c r="AW606" s="45">
        <v>2.0246716129214545E-3</v>
      </c>
      <c r="AX606" s="45">
        <v>2.3242030507391793E-3</v>
      </c>
      <c r="AY606" s="45">
        <v>2.5869798388438651E-3</v>
      </c>
      <c r="AZ606" s="45">
        <v>2.8505241415081118E-3</v>
      </c>
      <c r="BA606" s="45">
        <v>3.0917434132133213E-3</v>
      </c>
      <c r="BB606" s="45">
        <v>3.3535767443260245E-3</v>
      </c>
      <c r="BC606" s="45">
        <v>3.6360233385043308E-3</v>
      </c>
      <c r="BD606" s="45">
        <v>3.9390831957482409E-3</v>
      </c>
      <c r="BE606" s="45">
        <v>4.2627563160577541E-3</v>
      </c>
      <c r="BF606" s="45">
        <v>4.6070426994328706E-3</v>
      </c>
    </row>
    <row r="607" spans="1:58" ht="13.5" thickBot="1" x14ac:dyDescent="0.25">
      <c r="A607" s="6" t="s">
        <v>1351</v>
      </c>
      <c r="B607" s="6" t="s">
        <v>1141</v>
      </c>
      <c r="C607" s="6" t="s">
        <v>561</v>
      </c>
      <c r="D607" s="6" t="s">
        <v>1351</v>
      </c>
      <c r="E607" s="6">
        <v>10.575750592439668</v>
      </c>
      <c r="F607" s="6" t="s">
        <v>25</v>
      </c>
      <c r="G607" s="21" t="s">
        <v>1178</v>
      </c>
      <c r="H607" s="21" t="s">
        <v>1172</v>
      </c>
      <c r="I607" s="21" t="s">
        <v>1215</v>
      </c>
      <c r="J607" s="21" t="s">
        <v>240</v>
      </c>
      <c r="K607" s="21" t="s">
        <v>257</v>
      </c>
      <c r="L607" s="21" t="s">
        <v>585</v>
      </c>
      <c r="M607" s="3">
        <v>6.4606438413234066</v>
      </c>
      <c r="N607" s="3">
        <v>10.575750592439668</v>
      </c>
      <c r="O607" s="21" t="s">
        <v>1484</v>
      </c>
      <c r="P607" s="21">
        <v>0</v>
      </c>
      <c r="Q607" s="46">
        <v>2.2367238931333365E-5</v>
      </c>
      <c r="R607" s="46">
        <v>2.0862266664768745E-5</v>
      </c>
      <c r="S607" s="46">
        <v>2.2234719344525435E-5</v>
      </c>
      <c r="T607" s="46">
        <v>2.4247954640476265E-5</v>
      </c>
      <c r="U607" s="46">
        <v>4.1742009517029534E-5</v>
      </c>
      <c r="V607" s="46">
        <v>5.7722479298934391E-5</v>
      </c>
      <c r="W607" s="46">
        <v>6.4177810133149508E-5</v>
      </c>
      <c r="X607" s="46">
        <v>9.2849508249107736E-5</v>
      </c>
      <c r="Y607" s="46">
        <v>1.1082977634058872E-4</v>
      </c>
      <c r="Z607" s="46">
        <v>9.8519136276023231E-5</v>
      </c>
      <c r="AA607" s="46">
        <v>1.0098034236867795E-4</v>
      </c>
      <c r="AB607" s="46">
        <v>9.7591740731192293E-5</v>
      </c>
      <c r="AC607" s="46">
        <v>8.576526619767171E-5</v>
      </c>
      <c r="AD607" s="46">
        <v>8.5991090151792373E-5</v>
      </c>
      <c r="AE607" s="46">
        <v>7.8831999210410923E-5</v>
      </c>
      <c r="AF607" s="46">
        <v>8.5705104323303556E-5</v>
      </c>
      <c r="AG607" s="46">
        <v>9.2577949268640234E-5</v>
      </c>
      <c r="AH607" s="46">
        <v>9.9450794213976898E-5</v>
      </c>
      <c r="AI607" s="46">
        <v>1.0632363915931352E-4</v>
      </c>
      <c r="AJ607" s="46">
        <v>1.131964841046502E-4</v>
      </c>
      <c r="AK607" s="46">
        <v>1.5019673091255664E-3</v>
      </c>
      <c r="AL607" s="45">
        <v>1.5019673091255666E-3</v>
      </c>
      <c r="AM607" s="45">
        <v>2.2367238931333365E-5</v>
      </c>
      <c r="AN607" s="45">
        <v>4.322950559610211E-5</v>
      </c>
      <c r="AO607" s="45">
        <v>6.5464224940627548E-5</v>
      </c>
      <c r="AP607" s="45">
        <v>8.971217958110381E-5</v>
      </c>
      <c r="AQ607" s="45">
        <v>1.3145418909813334E-4</v>
      </c>
      <c r="AR607" s="45">
        <v>1.8917666839706772E-4</v>
      </c>
      <c r="AS607" s="45">
        <v>2.533544785302172E-4</v>
      </c>
      <c r="AT607" s="45">
        <v>3.4620398677932492E-4</v>
      </c>
      <c r="AU607" s="45">
        <v>4.5703376311991364E-4</v>
      </c>
      <c r="AV607" s="45">
        <v>5.5555289939593691E-4</v>
      </c>
      <c r="AW607" s="45">
        <v>6.5653324176461489E-4</v>
      </c>
      <c r="AX607" s="45">
        <v>7.5412498249580716E-4</v>
      </c>
      <c r="AY607" s="45">
        <v>8.3989024869347883E-4</v>
      </c>
      <c r="AZ607" s="45">
        <v>9.2588133884527121E-4</v>
      </c>
      <c r="BA607" s="45">
        <v>1.0047133380556821E-3</v>
      </c>
      <c r="BB607" s="45">
        <v>1.0904184423789858E-3</v>
      </c>
      <c r="BC607" s="45">
        <v>1.182996391647626E-3</v>
      </c>
      <c r="BD607" s="45">
        <v>1.2824471858616029E-3</v>
      </c>
      <c r="BE607" s="45">
        <v>1.3887708250209165E-3</v>
      </c>
      <c r="BF607" s="45">
        <v>1.5019673091255666E-3</v>
      </c>
    </row>
    <row r="608" spans="1:58" ht="13.5" thickBot="1" x14ac:dyDescent="0.25">
      <c r="A608" s="6" t="s">
        <v>1137</v>
      </c>
      <c r="B608" s="6" t="s">
        <v>1351</v>
      </c>
      <c r="C608" s="6" t="s">
        <v>561</v>
      </c>
      <c r="D608" s="6" t="s">
        <v>1137</v>
      </c>
      <c r="E608" s="6">
        <v>16.871757284729433</v>
      </c>
      <c r="F608" s="6" t="s">
        <v>25</v>
      </c>
      <c r="G608" s="21" t="s">
        <v>1178</v>
      </c>
      <c r="H608" s="21" t="s">
        <v>1172</v>
      </c>
      <c r="I608" s="21" t="s">
        <v>1215</v>
      </c>
      <c r="J608" s="21" t="s">
        <v>240</v>
      </c>
      <c r="K608" s="21" t="s">
        <v>259</v>
      </c>
      <c r="L608" s="21" t="s">
        <v>586</v>
      </c>
      <c r="M608" s="3">
        <v>10.699097158055038</v>
      </c>
      <c r="N608" s="3">
        <v>16.871757284729433</v>
      </c>
      <c r="O608" s="21" t="s">
        <v>1484</v>
      </c>
      <c r="P608" s="21">
        <v>0</v>
      </c>
      <c r="Q608" s="46">
        <v>1.1981197533864936E-5</v>
      </c>
      <c r="R608" s="46">
        <v>2.0581328440503556E-5</v>
      </c>
      <c r="S608" s="46">
        <v>3.090581806381652E-5</v>
      </c>
      <c r="T608" s="46">
        <v>5.9746696769783452E-5</v>
      </c>
      <c r="U608" s="46">
        <v>8.3656899637885983E-5</v>
      </c>
      <c r="V608" s="46">
        <v>7.5899413159613888E-5</v>
      </c>
      <c r="W608" s="46">
        <v>8.0845194154785947E-5</v>
      </c>
      <c r="X608" s="46">
        <v>9.0437354059321671E-5</v>
      </c>
      <c r="Y608" s="46">
        <v>9.6843037975604101E-5</v>
      </c>
      <c r="Z608" s="46">
        <v>9.2088539790487458E-5</v>
      </c>
      <c r="AA608" s="46">
        <v>9.6214027595973274E-5</v>
      </c>
      <c r="AB608" s="46">
        <v>8.6353470610860236E-5</v>
      </c>
      <c r="AC608" s="46">
        <v>9.9013569049798678E-5</v>
      </c>
      <c r="AD608" s="46">
        <v>8.7198437185495611E-5</v>
      </c>
      <c r="AE608" s="46">
        <v>9.6506614861239316E-5</v>
      </c>
      <c r="AF608" s="46">
        <v>9.0717934509846912E-5</v>
      </c>
      <c r="AG608" s="46">
        <v>8.492894319879226E-5</v>
      </c>
      <c r="AH608" s="46">
        <v>7.9139951887737621E-5</v>
      </c>
      <c r="AI608" s="46">
        <v>7.3350960576682968E-5</v>
      </c>
      <c r="AJ608" s="46">
        <v>6.7561969265628316E-5</v>
      </c>
      <c r="AK608" s="46">
        <v>1.5039713583277223E-3</v>
      </c>
      <c r="AL608" s="45">
        <v>1.5039713583277225E-3</v>
      </c>
      <c r="AM608" s="45">
        <v>1.1981197533864936E-5</v>
      </c>
      <c r="AN608" s="45">
        <v>3.2562525974368488E-5</v>
      </c>
      <c r="AO608" s="45">
        <v>6.3468344038185008E-5</v>
      </c>
      <c r="AP608" s="45">
        <v>1.2321504080796847E-4</v>
      </c>
      <c r="AQ608" s="45">
        <v>2.0687194044585446E-4</v>
      </c>
      <c r="AR608" s="45">
        <v>2.8277135360546833E-4</v>
      </c>
      <c r="AS608" s="45">
        <v>3.6361654776025429E-4</v>
      </c>
      <c r="AT608" s="45">
        <v>4.5405390181957599E-4</v>
      </c>
      <c r="AU608" s="45">
        <v>5.5089693979518009E-4</v>
      </c>
      <c r="AV608" s="45">
        <v>6.4298547958566751E-4</v>
      </c>
      <c r="AW608" s="45">
        <v>7.3919950718164082E-4</v>
      </c>
      <c r="AX608" s="45">
        <v>8.2555297779250106E-4</v>
      </c>
      <c r="AY608" s="45">
        <v>9.2456654684229978E-4</v>
      </c>
      <c r="AZ608" s="45">
        <v>1.0117649840277953E-3</v>
      </c>
      <c r="BA608" s="45">
        <v>1.1082715988890346E-3</v>
      </c>
      <c r="BB608" s="45">
        <v>1.1989895333988814E-3</v>
      </c>
      <c r="BC608" s="45">
        <v>1.2839184765976736E-3</v>
      </c>
      <c r="BD608" s="45">
        <v>1.3630584284854113E-3</v>
      </c>
      <c r="BE608" s="45">
        <v>1.4364093890620942E-3</v>
      </c>
      <c r="BF608" s="45">
        <v>1.5039713583277225E-3</v>
      </c>
    </row>
    <row r="609" spans="1:58" ht="13.5" thickBot="1" x14ac:dyDescent="0.25">
      <c r="A609" s="6" t="s">
        <v>1137</v>
      </c>
      <c r="B609" s="6" t="s">
        <v>1351</v>
      </c>
      <c r="C609" s="6" t="s">
        <v>561</v>
      </c>
      <c r="D609" s="6" t="s">
        <v>1137</v>
      </c>
      <c r="E609" s="6">
        <v>16.871757284729433</v>
      </c>
      <c r="F609" s="6" t="s">
        <v>25</v>
      </c>
      <c r="G609" s="21" t="s">
        <v>1178</v>
      </c>
      <c r="H609" s="21" t="s">
        <v>1172</v>
      </c>
      <c r="I609" s="21" t="s">
        <v>1215</v>
      </c>
      <c r="J609" s="21" t="s">
        <v>240</v>
      </c>
      <c r="K609" s="21" t="s">
        <v>261</v>
      </c>
      <c r="L609" s="21" t="s">
        <v>587</v>
      </c>
      <c r="M609" s="3">
        <v>10.699097158055038</v>
      </c>
      <c r="N609" s="3">
        <v>16.871757284729433</v>
      </c>
      <c r="O609" s="21" t="s">
        <v>1484</v>
      </c>
      <c r="P609" s="21">
        <v>0</v>
      </c>
      <c r="Q609" s="46">
        <v>9.6174005556824807E-6</v>
      </c>
      <c r="R609" s="46">
        <v>1.523344100764182E-5</v>
      </c>
      <c r="S609" s="46">
        <v>1.5753766291790336E-5</v>
      </c>
      <c r="T609" s="46">
        <v>3.1866044991889523E-5</v>
      </c>
      <c r="U609" s="46">
        <v>4.3820886064926127E-5</v>
      </c>
      <c r="V609" s="46">
        <v>4.6891832734918031E-5</v>
      </c>
      <c r="W609" s="46">
        <v>5.3795554227028497E-5</v>
      </c>
      <c r="X609" s="46">
        <v>5.6149887282224141E-5</v>
      </c>
      <c r="Y609" s="46">
        <v>6.3557172618442694E-5</v>
      </c>
      <c r="Z609" s="46">
        <v>6.5617936921127072E-5</v>
      </c>
      <c r="AA609" s="46">
        <v>5.7678290197184289E-5</v>
      </c>
      <c r="AB609" s="46">
        <v>5.3336917094353765E-5</v>
      </c>
      <c r="AC609" s="46">
        <v>6.1722490517021305E-5</v>
      </c>
      <c r="AD609" s="46">
        <v>5.6476789711799297E-5</v>
      </c>
      <c r="AE609" s="46">
        <v>5.837028557229415E-5</v>
      </c>
      <c r="AF609" s="46">
        <v>6.1255487439520559E-5</v>
      </c>
      <c r="AG609" s="46">
        <v>6.4140498630159846E-5</v>
      </c>
      <c r="AH609" s="46">
        <v>6.7025509820799078E-5</v>
      </c>
      <c r="AI609" s="46">
        <v>6.9910521011438338E-5</v>
      </c>
      <c r="AJ609" s="46">
        <v>7.2795532202077584E-5</v>
      </c>
      <c r="AK609" s="46">
        <v>1.025016244892319E-3</v>
      </c>
      <c r="AL609" s="45">
        <v>1.0250162448923188E-3</v>
      </c>
      <c r="AM609" s="45">
        <v>9.6174005556824807E-6</v>
      </c>
      <c r="AN609" s="45">
        <v>2.4850841563324301E-5</v>
      </c>
      <c r="AO609" s="45">
        <v>4.0604607855114638E-5</v>
      </c>
      <c r="AP609" s="45">
        <v>7.2470652847004161E-5</v>
      </c>
      <c r="AQ609" s="45">
        <v>1.1629153891193029E-4</v>
      </c>
      <c r="AR609" s="45">
        <v>1.6318337164684832E-4</v>
      </c>
      <c r="AS609" s="45">
        <v>2.169789258738768E-4</v>
      </c>
      <c r="AT609" s="45">
        <v>2.7312881315610092E-4</v>
      </c>
      <c r="AU609" s="45">
        <v>3.3668598577454362E-4</v>
      </c>
      <c r="AV609" s="45">
        <v>4.023039226956707E-4</v>
      </c>
      <c r="AW609" s="45">
        <v>4.5998221289285498E-4</v>
      </c>
      <c r="AX609" s="45">
        <v>5.1331912998720875E-4</v>
      </c>
      <c r="AY609" s="45">
        <v>5.7504162050423001E-4</v>
      </c>
      <c r="AZ609" s="45">
        <v>6.315184102160293E-4</v>
      </c>
      <c r="BA609" s="45">
        <v>6.8988869578832349E-4</v>
      </c>
      <c r="BB609" s="45">
        <v>7.5114418322784406E-4</v>
      </c>
      <c r="BC609" s="45">
        <v>8.1528468185800387E-4</v>
      </c>
      <c r="BD609" s="45">
        <v>8.823101916788029E-4</v>
      </c>
      <c r="BE609" s="45">
        <v>9.5222071269024128E-4</v>
      </c>
      <c r="BF609" s="45">
        <v>1.0250162448923188E-3</v>
      </c>
    </row>
    <row r="610" spans="1:58" ht="13.5" thickBot="1" x14ac:dyDescent="0.25">
      <c r="A610" s="6" t="s">
        <v>1137</v>
      </c>
      <c r="B610" s="6" t="s">
        <v>1351</v>
      </c>
      <c r="C610" s="6" t="s">
        <v>561</v>
      </c>
      <c r="D610" s="6" t="s">
        <v>1137</v>
      </c>
      <c r="E610" s="6">
        <v>16.87175728472943</v>
      </c>
      <c r="F610" s="6" t="s">
        <v>25</v>
      </c>
      <c r="G610" s="21" t="s">
        <v>1178</v>
      </c>
      <c r="H610" s="21" t="s">
        <v>1172</v>
      </c>
      <c r="I610" s="21" t="s">
        <v>1215</v>
      </c>
      <c r="J610" s="21" t="s">
        <v>240</v>
      </c>
      <c r="K610" s="21" t="s">
        <v>263</v>
      </c>
      <c r="L610" s="21" t="s">
        <v>588</v>
      </c>
      <c r="M610" s="3">
        <v>10.699097158055036</v>
      </c>
      <c r="N610" s="3">
        <v>16.87175728472943</v>
      </c>
      <c r="O610" s="21" t="s">
        <v>1484</v>
      </c>
      <c r="P610" s="21">
        <v>0</v>
      </c>
      <c r="Q610" s="46">
        <v>9.1075976201870091E-5</v>
      </c>
      <c r="R610" s="46">
        <v>8.7725650465695851E-5</v>
      </c>
      <c r="S610" s="46">
        <v>1.4814687447713498E-4</v>
      </c>
      <c r="T610" s="46">
        <v>2.0251015110455358E-4</v>
      </c>
      <c r="U610" s="46">
        <v>2.2097987778156954E-4</v>
      </c>
      <c r="V610" s="46">
        <v>2.3115678569344248E-4</v>
      </c>
      <c r="W610" s="46">
        <v>2.3635172366790299E-4</v>
      </c>
      <c r="X610" s="46">
        <v>2.3596602659378609E-4</v>
      </c>
      <c r="Y610" s="46">
        <v>1.9761637776154087E-4</v>
      </c>
      <c r="Z610" s="46">
        <v>2.1704005746371764E-4</v>
      </c>
      <c r="AA610" s="46">
        <v>2.1558936760023134E-4</v>
      </c>
      <c r="AB610" s="46">
        <v>2.4309735592009673E-4</v>
      </c>
      <c r="AC610" s="46">
        <v>2.3905556643457861E-4</v>
      </c>
      <c r="AD610" s="46">
        <v>2.2293522480917692E-4</v>
      </c>
      <c r="AE610" s="46">
        <v>2.2873994303555264E-4</v>
      </c>
      <c r="AF610" s="46">
        <v>1.9241727482173333E-4</v>
      </c>
      <c r="AG610" s="46">
        <v>1.5609386839745133E-4</v>
      </c>
      <c r="AH610" s="46">
        <v>1.1977046197316918E-4</v>
      </c>
      <c r="AI610" s="46">
        <v>8.3447055548887053E-5</v>
      </c>
      <c r="AJ610" s="46">
        <v>4.7123649124604982E-5</v>
      </c>
      <c r="AK610" s="46">
        <v>3.6168392688766962E-3</v>
      </c>
      <c r="AL610" s="45">
        <v>3.6168392688766962E-3</v>
      </c>
      <c r="AM610" s="45">
        <v>9.1075976201870091E-5</v>
      </c>
      <c r="AN610" s="45">
        <v>1.7880162666756595E-4</v>
      </c>
      <c r="AO610" s="45">
        <v>3.2694850114470091E-4</v>
      </c>
      <c r="AP610" s="45">
        <v>5.2945865224925451E-4</v>
      </c>
      <c r="AQ610" s="45">
        <v>7.5043853003082411E-4</v>
      </c>
      <c r="AR610" s="45">
        <v>9.8159531572426665E-4</v>
      </c>
      <c r="AS610" s="45">
        <v>1.2179470393921697E-3</v>
      </c>
      <c r="AT610" s="45">
        <v>1.4539130659859557E-3</v>
      </c>
      <c r="AU610" s="45">
        <v>1.6515294437474965E-3</v>
      </c>
      <c r="AV610" s="45">
        <v>1.8685695012112141E-3</v>
      </c>
      <c r="AW610" s="45">
        <v>2.0841588688114455E-3</v>
      </c>
      <c r="AX610" s="45">
        <v>2.3272562247315422E-3</v>
      </c>
      <c r="AY610" s="45">
        <v>2.5663117911661208E-3</v>
      </c>
      <c r="AZ610" s="45">
        <v>2.7892470159752978E-3</v>
      </c>
      <c r="BA610" s="45">
        <v>3.0179869590108506E-3</v>
      </c>
      <c r="BB610" s="45">
        <v>3.210404233832584E-3</v>
      </c>
      <c r="BC610" s="45">
        <v>3.3664981022300351E-3</v>
      </c>
      <c r="BD610" s="45">
        <v>3.4862685642032044E-3</v>
      </c>
      <c r="BE610" s="45">
        <v>3.5697156197520914E-3</v>
      </c>
      <c r="BF610" s="45">
        <v>3.6168392688766962E-3</v>
      </c>
    </row>
    <row r="611" spans="1:58" ht="13.5" thickBot="1" x14ac:dyDescent="0.25">
      <c r="A611" s="6" t="s">
        <v>1141</v>
      </c>
      <c r="B611" s="6" t="s">
        <v>1350</v>
      </c>
      <c r="C611" s="6" t="s">
        <v>561</v>
      </c>
      <c r="D611" s="6" t="s">
        <v>1141</v>
      </c>
      <c r="E611" s="6">
        <v>5.5389452386078624</v>
      </c>
      <c r="F611" s="6" t="s">
        <v>25</v>
      </c>
      <c r="G611" s="21" t="s">
        <v>1178</v>
      </c>
      <c r="H611" s="21" t="s">
        <v>1172</v>
      </c>
      <c r="I611" s="21" t="s">
        <v>1215</v>
      </c>
      <c r="J611" s="21" t="s">
        <v>240</v>
      </c>
      <c r="K611" s="21" t="s">
        <v>265</v>
      </c>
      <c r="L611" s="21" t="s">
        <v>589</v>
      </c>
      <c r="M611" s="3">
        <v>3.0698811879381047</v>
      </c>
      <c r="N611" s="3">
        <v>5.5389452386078624</v>
      </c>
      <c r="O611" s="21" t="s">
        <v>1484</v>
      </c>
      <c r="P611" s="21">
        <v>0</v>
      </c>
      <c r="Q611" s="46">
        <v>6.7859330984671679E-5</v>
      </c>
      <c r="R611" s="46">
        <v>8.2102309656972028E-5</v>
      </c>
      <c r="S611" s="46">
        <v>9.2661357319470086E-5</v>
      </c>
      <c r="T611" s="46">
        <v>1.0039806763836311E-4</v>
      </c>
      <c r="U611" s="46">
        <v>1.0584551675859521E-4</v>
      </c>
      <c r="V611" s="46">
        <v>1.1019838162418698E-4</v>
      </c>
      <c r="W611" s="46">
        <v>1.1338579190475215E-4</v>
      </c>
      <c r="X611" s="46">
        <v>1.158172990713971E-4</v>
      </c>
      <c r="Y611" s="46">
        <v>1.1803260080988909E-4</v>
      </c>
      <c r="Z611" s="46">
        <v>1.1290220044862842E-4</v>
      </c>
      <c r="AA611" s="46">
        <v>1.2119752729572915E-4</v>
      </c>
      <c r="AB611" s="46">
        <v>1.2182899223414457E-4</v>
      </c>
      <c r="AC611" s="46">
        <v>1.2101586554238542E-4</v>
      </c>
      <c r="AD611" s="46">
        <v>1.199796760417413E-4</v>
      </c>
      <c r="AE611" s="46">
        <v>1.1900621662466365E-4</v>
      </c>
      <c r="AF611" s="46">
        <v>1.179844904319092E-4</v>
      </c>
      <c r="AG611" s="46">
        <v>1.1696237295986613E-4</v>
      </c>
      <c r="AH611" s="46">
        <v>1.15940255487823E-4</v>
      </c>
      <c r="AI611" s="46">
        <v>1.1491813801577996E-4</v>
      </c>
      <c r="AJ611" s="46">
        <v>1.1389602054373683E-4</v>
      </c>
      <c r="AK611" s="46">
        <v>2.2019324113947054E-3</v>
      </c>
      <c r="AL611" s="45">
        <v>2.2019324113947054E-3</v>
      </c>
      <c r="AM611" s="45">
        <v>6.7859330984671679E-5</v>
      </c>
      <c r="AN611" s="45">
        <v>1.4996164064164371E-4</v>
      </c>
      <c r="AO611" s="45">
        <v>2.4262299796111379E-4</v>
      </c>
      <c r="AP611" s="45">
        <v>3.4302106559947691E-4</v>
      </c>
      <c r="AQ611" s="45">
        <v>4.4886658235807211E-4</v>
      </c>
      <c r="AR611" s="45">
        <v>5.590649639822591E-4</v>
      </c>
      <c r="AS611" s="45">
        <v>6.724507558870113E-4</v>
      </c>
      <c r="AT611" s="45">
        <v>7.8826805495840844E-4</v>
      </c>
      <c r="AU611" s="45">
        <v>9.0630065576829749E-4</v>
      </c>
      <c r="AV611" s="45">
        <v>1.019202856216926E-3</v>
      </c>
      <c r="AW611" s="45">
        <v>1.1404003835126552E-3</v>
      </c>
      <c r="AX611" s="45">
        <v>1.2622293757467997E-3</v>
      </c>
      <c r="AY611" s="45">
        <v>1.3832452412891852E-3</v>
      </c>
      <c r="AZ611" s="45">
        <v>1.5032249173309266E-3</v>
      </c>
      <c r="BA611" s="45">
        <v>1.6222311339555901E-3</v>
      </c>
      <c r="BB611" s="45">
        <v>1.7402156243874994E-3</v>
      </c>
      <c r="BC611" s="45">
        <v>1.8571779973473655E-3</v>
      </c>
      <c r="BD611" s="45">
        <v>1.9731182528351884E-3</v>
      </c>
      <c r="BE611" s="45">
        <v>2.0880363908509685E-3</v>
      </c>
      <c r="BF611" s="45">
        <v>2.2019324113947054E-3</v>
      </c>
    </row>
    <row r="612" spans="1:58" ht="13.5" thickBot="1" x14ac:dyDescent="0.25">
      <c r="A612" s="6" t="s">
        <v>1141</v>
      </c>
      <c r="B612" s="6" t="s">
        <v>1350</v>
      </c>
      <c r="C612" s="6" t="s">
        <v>561</v>
      </c>
      <c r="D612" s="6" t="s">
        <v>1141</v>
      </c>
      <c r="E612" s="6">
        <v>5.5389452386078606</v>
      </c>
      <c r="F612" s="6" t="s">
        <v>25</v>
      </c>
      <c r="G612" s="21" t="s">
        <v>1178</v>
      </c>
      <c r="H612" s="21" t="s">
        <v>1172</v>
      </c>
      <c r="I612" s="21" t="s">
        <v>1215</v>
      </c>
      <c r="J612" s="21" t="s">
        <v>240</v>
      </c>
      <c r="K612" s="21" t="s">
        <v>267</v>
      </c>
      <c r="L612" s="21" t="s">
        <v>590</v>
      </c>
      <c r="M612" s="3">
        <v>3.0698811879381038</v>
      </c>
      <c r="N612" s="3">
        <v>5.5389452386078606</v>
      </c>
      <c r="O612" s="21" t="s">
        <v>1484</v>
      </c>
      <c r="P612" s="21">
        <v>0</v>
      </c>
      <c r="Q612" s="46">
        <v>1.9586306854434032E-5</v>
      </c>
      <c r="R612" s="46">
        <v>1.7255063862366652E-5</v>
      </c>
      <c r="S612" s="46">
        <v>1.4806763623923907E-5</v>
      </c>
      <c r="T612" s="46">
        <v>1.5850714718326568E-5</v>
      </c>
      <c r="U612" s="46">
        <v>2.6407931510272505E-5</v>
      </c>
      <c r="V612" s="46">
        <v>3.5873091711828792E-5</v>
      </c>
      <c r="W612" s="46">
        <v>4.216449118585841E-5</v>
      </c>
      <c r="X612" s="46">
        <v>6.769339198686097E-5</v>
      </c>
      <c r="Y612" s="46">
        <v>7.124346616475462E-5</v>
      </c>
      <c r="Z612" s="46">
        <v>6.8486794063579397E-5</v>
      </c>
      <c r="AA612" s="46">
        <v>7.1893614558119723E-5</v>
      </c>
      <c r="AB612" s="46">
        <v>6.704092578958045E-5</v>
      </c>
      <c r="AC612" s="46">
        <v>5.5314004029955317E-5</v>
      </c>
      <c r="AD612" s="46">
        <v>5.9346627632352283E-5</v>
      </c>
      <c r="AE612" s="46">
        <v>5.1263744002359477E-5</v>
      </c>
      <c r="AF612" s="46">
        <v>5.7674007988729446E-5</v>
      </c>
      <c r="AG612" s="46">
        <v>6.4084101439569016E-5</v>
      </c>
      <c r="AH612" s="46">
        <v>7.04941948904086E-5</v>
      </c>
      <c r="AI612" s="46">
        <v>7.690428834124817E-5</v>
      </c>
      <c r="AJ612" s="46">
        <v>8.3314381792087754E-5</v>
      </c>
      <c r="AK612" s="46">
        <v>1.0366979061466161E-3</v>
      </c>
      <c r="AL612" s="45">
        <v>1.0366979061466161E-3</v>
      </c>
      <c r="AM612" s="45">
        <v>1.9586306854434032E-5</v>
      </c>
      <c r="AN612" s="45">
        <v>3.6841370716800684E-5</v>
      </c>
      <c r="AO612" s="45">
        <v>5.1648134340724591E-5</v>
      </c>
      <c r="AP612" s="45">
        <v>6.7498849059051158E-5</v>
      </c>
      <c r="AQ612" s="45">
        <v>9.390678056932366E-5</v>
      </c>
      <c r="AR612" s="45">
        <v>1.2977987228115245E-4</v>
      </c>
      <c r="AS612" s="45">
        <v>1.7194436346701088E-4</v>
      </c>
      <c r="AT612" s="45">
        <v>2.3963775545387183E-4</v>
      </c>
      <c r="AU612" s="45">
        <v>3.1088122161862644E-4</v>
      </c>
      <c r="AV612" s="45">
        <v>3.7936801568220585E-4</v>
      </c>
      <c r="AW612" s="45">
        <v>4.5126163024032559E-4</v>
      </c>
      <c r="AX612" s="45">
        <v>5.1830255602990604E-4</v>
      </c>
      <c r="AY612" s="45">
        <v>5.7361656005986133E-4</v>
      </c>
      <c r="AZ612" s="45">
        <v>6.3296318769221361E-4</v>
      </c>
      <c r="BA612" s="45">
        <v>6.8422693169457307E-4</v>
      </c>
      <c r="BB612" s="45">
        <v>7.4190093968330251E-4</v>
      </c>
      <c r="BC612" s="45">
        <v>8.0598504112287155E-4</v>
      </c>
      <c r="BD612" s="45">
        <v>8.764792360132802E-4</v>
      </c>
      <c r="BE612" s="45">
        <v>9.5338352435452836E-4</v>
      </c>
      <c r="BF612" s="45">
        <v>1.0366979061466161E-3</v>
      </c>
    </row>
    <row r="613" spans="1:58" ht="13.5" thickBot="1" x14ac:dyDescent="0.25">
      <c r="A613" s="6" t="s">
        <v>1141</v>
      </c>
      <c r="B613" s="6" t="s">
        <v>1141</v>
      </c>
      <c r="C613" s="6" t="s">
        <v>561</v>
      </c>
      <c r="D613" s="6" t="s">
        <v>1141</v>
      </c>
      <c r="E613" s="6">
        <v>9.3165492539817194</v>
      </c>
      <c r="F613" s="6" t="s">
        <v>25</v>
      </c>
      <c r="G613" s="21" t="s">
        <v>1178</v>
      </c>
      <c r="H613" s="21" t="s">
        <v>1172</v>
      </c>
      <c r="I613" s="21" t="s">
        <v>1215</v>
      </c>
      <c r="J613" s="21" t="s">
        <v>240</v>
      </c>
      <c r="K613" s="21" t="s">
        <v>269</v>
      </c>
      <c r="L613" s="21" t="s">
        <v>591</v>
      </c>
      <c r="M613" s="3">
        <v>5.612953177977082</v>
      </c>
      <c r="N613" s="3">
        <v>9.3165492539817194</v>
      </c>
      <c r="O613" s="21" t="s">
        <v>1484</v>
      </c>
      <c r="P613" s="21">
        <v>0</v>
      </c>
      <c r="Q613" s="46">
        <v>8.3146450312901829E-5</v>
      </c>
      <c r="R613" s="46">
        <v>1.0384453359359156E-4</v>
      </c>
      <c r="S613" s="46">
        <v>1.200308237628023E-4</v>
      </c>
      <c r="T613" s="46">
        <v>1.3250826717366347E-4</v>
      </c>
      <c r="U613" s="46">
        <v>1.4207648365146131E-4</v>
      </c>
      <c r="V613" s="46">
        <v>1.496749940509248E-4</v>
      </c>
      <c r="W613" s="46">
        <v>1.565528044969954E-4</v>
      </c>
      <c r="X613" s="46">
        <v>2.1860249486569433E-4</v>
      </c>
      <c r="Y613" s="46">
        <v>2.6378794731163688E-4</v>
      </c>
      <c r="Z613" s="46">
        <v>2.6229053814942713E-4</v>
      </c>
      <c r="AA613" s="46">
        <v>2.7291045599285693E-4</v>
      </c>
      <c r="AB613" s="46">
        <v>2.9946434762324317E-4</v>
      </c>
      <c r="AC613" s="46">
        <v>2.7851485167246806E-4</v>
      </c>
      <c r="AD613" s="46">
        <v>2.751675422867062E-4</v>
      </c>
      <c r="AE613" s="46">
        <v>2.433253888245388E-4</v>
      </c>
      <c r="AF613" s="46">
        <v>2.7595830520208147E-4</v>
      </c>
      <c r="AG613" s="46">
        <v>3.0859041691672941E-4</v>
      </c>
      <c r="AH613" s="46">
        <v>3.4122252863137762E-4</v>
      </c>
      <c r="AI613" s="46">
        <v>3.7385464034602562E-4</v>
      </c>
      <c r="AJ613" s="46">
        <v>4.0648675206067378E-4</v>
      </c>
      <c r="AK613" s="46">
        <v>4.7080105669258009E-3</v>
      </c>
      <c r="AL613" s="45">
        <v>4.7080105669258E-3</v>
      </c>
      <c r="AM613" s="45">
        <v>8.3146450312901829E-5</v>
      </c>
      <c r="AN613" s="45">
        <v>1.8699098390649339E-4</v>
      </c>
      <c r="AO613" s="45">
        <v>3.0702180766929569E-4</v>
      </c>
      <c r="AP613" s="45">
        <v>4.3953007484295913E-4</v>
      </c>
      <c r="AQ613" s="45">
        <v>5.8160655849442044E-4</v>
      </c>
      <c r="AR613" s="45">
        <v>7.3128155254534527E-4</v>
      </c>
      <c r="AS613" s="45">
        <v>8.8783435704234068E-4</v>
      </c>
      <c r="AT613" s="45">
        <v>1.1064368519080349E-3</v>
      </c>
      <c r="AU613" s="45">
        <v>1.3702247992196717E-3</v>
      </c>
      <c r="AV613" s="45">
        <v>1.632515337369099E-3</v>
      </c>
      <c r="AW613" s="45">
        <v>1.9054257933619559E-3</v>
      </c>
      <c r="AX613" s="45">
        <v>2.2048901409851989E-3</v>
      </c>
      <c r="AY613" s="45">
        <v>2.4834049926576668E-3</v>
      </c>
      <c r="AZ613" s="45">
        <v>2.758572534944373E-3</v>
      </c>
      <c r="BA613" s="45">
        <v>3.001897923768912E-3</v>
      </c>
      <c r="BB613" s="45">
        <v>3.2778562289709932E-3</v>
      </c>
      <c r="BC613" s="45">
        <v>3.5864466458877227E-3</v>
      </c>
      <c r="BD613" s="45">
        <v>3.9276691745191005E-3</v>
      </c>
      <c r="BE613" s="45">
        <v>4.3015238148651266E-3</v>
      </c>
      <c r="BF613" s="45">
        <v>4.7080105669258E-3</v>
      </c>
    </row>
    <row r="614" spans="1:58" ht="13.5" thickBot="1" x14ac:dyDescent="0.25">
      <c r="A614" s="6" t="s">
        <v>1350</v>
      </c>
      <c r="B614" s="6" t="s">
        <v>1350</v>
      </c>
      <c r="C614" s="6" t="s">
        <v>561</v>
      </c>
      <c r="D614" s="6" t="s">
        <v>1350</v>
      </c>
      <c r="E614" s="6">
        <v>3.3803143726799409</v>
      </c>
      <c r="F614" s="6" t="s">
        <v>25</v>
      </c>
      <c r="G614" s="21" t="s">
        <v>1178</v>
      </c>
      <c r="H614" s="21" t="s">
        <v>1172</v>
      </c>
      <c r="I614" s="21" t="s">
        <v>1215</v>
      </c>
      <c r="J614" s="21" t="s">
        <v>240</v>
      </c>
      <c r="K614" s="21" t="s">
        <v>271</v>
      </c>
      <c r="L614" s="21" t="s">
        <v>592</v>
      </c>
      <c r="M614" s="3">
        <v>1.6166971936301149</v>
      </c>
      <c r="N614" s="3">
        <v>3.3803143726799409</v>
      </c>
      <c r="O614" s="21" t="s">
        <v>1484</v>
      </c>
      <c r="P614" s="21">
        <v>0</v>
      </c>
      <c r="Q614" s="46">
        <v>2.5934645741273593E-5</v>
      </c>
      <c r="R614" s="46">
        <v>3.120036103447353E-5</v>
      </c>
      <c r="S614" s="46">
        <v>3.6531896973408221E-5</v>
      </c>
      <c r="T614" s="46">
        <v>4.080506941340402E-5</v>
      </c>
      <c r="U614" s="46">
        <v>5.0299693309574465E-5</v>
      </c>
      <c r="V614" s="46">
        <v>5.9081286119573101E-5</v>
      </c>
      <c r="W614" s="46">
        <v>7.8920972954054681E-5</v>
      </c>
      <c r="X614" s="46">
        <v>1.5930676053490318E-4</v>
      </c>
      <c r="Y614" s="46">
        <v>1.9457833442496723E-4</v>
      </c>
      <c r="Z614" s="46">
        <v>1.9621645600876317E-4</v>
      </c>
      <c r="AA614" s="46">
        <v>2.0448520780489866E-4</v>
      </c>
      <c r="AB614" s="46">
        <v>2.2369660194124217E-4</v>
      </c>
      <c r="AC614" s="46">
        <v>1.9357522844672486E-4</v>
      </c>
      <c r="AD614" s="46">
        <v>1.8642201515606027E-4</v>
      </c>
      <c r="AE614" s="46">
        <v>1.7062916546153306E-4</v>
      </c>
      <c r="AF614" s="46">
        <v>1.8440053366237366E-4</v>
      </c>
      <c r="AG614" s="46">
        <v>1.9817134638695658E-4</v>
      </c>
      <c r="AH614" s="46">
        <v>2.1194215911153955E-4</v>
      </c>
      <c r="AI614" s="46">
        <v>2.2571297183612255E-4</v>
      </c>
      <c r="AJ614" s="46">
        <v>2.3948378456070546E-4</v>
      </c>
      <c r="AK614" s="46">
        <v>2.9113944908825519E-3</v>
      </c>
      <c r="AL614" s="45">
        <v>2.9113944908825519E-3</v>
      </c>
      <c r="AM614" s="45">
        <v>2.5934645741273593E-5</v>
      </c>
      <c r="AN614" s="45">
        <v>5.7135006775747119E-5</v>
      </c>
      <c r="AO614" s="45">
        <v>9.366690374915534E-5</v>
      </c>
      <c r="AP614" s="45">
        <v>1.3447197316255937E-4</v>
      </c>
      <c r="AQ614" s="45">
        <v>1.8477166647213385E-4</v>
      </c>
      <c r="AR614" s="45">
        <v>2.4385295259170695E-4</v>
      </c>
      <c r="AS614" s="45">
        <v>3.2277392554576161E-4</v>
      </c>
      <c r="AT614" s="45">
        <v>4.8208068608066479E-4</v>
      </c>
      <c r="AU614" s="45">
        <v>6.7665902050563205E-4</v>
      </c>
      <c r="AV614" s="45">
        <v>8.7287547651439517E-4</v>
      </c>
      <c r="AW614" s="45">
        <v>1.0773606843192938E-3</v>
      </c>
      <c r="AX614" s="45">
        <v>1.3010572862605359E-3</v>
      </c>
      <c r="AY614" s="45">
        <v>1.4946325147072608E-3</v>
      </c>
      <c r="AZ614" s="45">
        <v>1.6810545298633212E-3</v>
      </c>
      <c r="BA614" s="45">
        <v>1.8516836953248541E-3</v>
      </c>
      <c r="BB614" s="45">
        <v>2.0360842289872277E-3</v>
      </c>
      <c r="BC614" s="45">
        <v>2.2342555753741842E-3</v>
      </c>
      <c r="BD614" s="45">
        <v>2.4461977344857238E-3</v>
      </c>
      <c r="BE614" s="45">
        <v>2.6719107063218465E-3</v>
      </c>
      <c r="BF614" s="45">
        <v>2.9113944908825519E-3</v>
      </c>
    </row>
    <row r="615" spans="1:58" ht="13.5" thickBot="1" x14ac:dyDescent="0.25">
      <c r="A615" s="6" t="s">
        <v>1350</v>
      </c>
      <c r="B615" s="6" t="s">
        <v>1350</v>
      </c>
      <c r="C615" s="6" t="s">
        <v>561</v>
      </c>
      <c r="D615" s="6" t="s">
        <v>1350</v>
      </c>
      <c r="E615" s="6">
        <v>4.0746108136603016</v>
      </c>
      <c r="F615" s="6" t="s">
        <v>25</v>
      </c>
      <c r="G615" s="21" t="s">
        <v>1178</v>
      </c>
      <c r="H615" s="21" t="s">
        <v>1172</v>
      </c>
      <c r="I615" s="21" t="s">
        <v>1215</v>
      </c>
      <c r="J615" s="21" t="s">
        <v>240</v>
      </c>
      <c r="K615" s="21" t="s">
        <v>273</v>
      </c>
      <c r="L615" s="21" t="s">
        <v>593</v>
      </c>
      <c r="M615" s="3">
        <v>2.0840955298917221</v>
      </c>
      <c r="N615" s="3">
        <v>4.0746108136603016</v>
      </c>
      <c r="O615" s="21" t="s">
        <v>1484</v>
      </c>
      <c r="P615" s="21">
        <v>0</v>
      </c>
      <c r="Q615" s="46">
        <v>1.1748432679391131E-4</v>
      </c>
      <c r="R615" s="46">
        <v>1.1689905614218849E-4</v>
      </c>
      <c r="S615" s="46">
        <v>1.2256364450865501E-4</v>
      </c>
      <c r="T615" s="46">
        <v>1.1185361470527923E-4</v>
      </c>
      <c r="U615" s="46">
        <v>1.204622629847148E-4</v>
      </c>
      <c r="V615" s="46">
        <v>1.4299975687814625E-4</v>
      </c>
      <c r="W615" s="46">
        <v>1.9214915342187627E-4</v>
      </c>
      <c r="X615" s="46">
        <v>2.3703159864850313E-4</v>
      </c>
      <c r="Y615" s="46">
        <v>2.8963045631992919E-4</v>
      </c>
      <c r="Z615" s="46">
        <v>2.6214999308121604E-4</v>
      </c>
      <c r="AA615" s="46">
        <v>2.4796526190046898E-4</v>
      </c>
      <c r="AB615" s="46">
        <v>2.5155790928875027E-4</v>
      </c>
      <c r="AC615" s="46">
        <v>2.3360681279829668E-4</v>
      </c>
      <c r="AD615" s="46">
        <v>2.1027507857486946E-4</v>
      </c>
      <c r="AE615" s="46">
        <v>1.8841851152735784E-4</v>
      </c>
      <c r="AF615" s="46">
        <v>1.9387570884596452E-4</v>
      </c>
      <c r="AG615" s="46">
        <v>1.9933227804522739E-4</v>
      </c>
      <c r="AH615" s="46">
        <v>2.047888472444903E-4</v>
      </c>
      <c r="AI615" s="46">
        <v>2.102454164437532E-4</v>
      </c>
      <c r="AJ615" s="46">
        <v>2.1570198564301615E-4</v>
      </c>
      <c r="AK615" s="46">
        <v>3.8689916737966144E-3</v>
      </c>
      <c r="AL615" s="45">
        <v>3.8689916737966144E-3</v>
      </c>
      <c r="AM615" s="45">
        <v>1.1748432679391131E-4</v>
      </c>
      <c r="AN615" s="45">
        <v>2.343833829360998E-4</v>
      </c>
      <c r="AO615" s="45">
        <v>3.5694702744475484E-4</v>
      </c>
      <c r="AP615" s="45">
        <v>4.6880064215003406E-4</v>
      </c>
      <c r="AQ615" s="45">
        <v>5.8926290513474885E-4</v>
      </c>
      <c r="AR615" s="45">
        <v>7.3226266201289504E-4</v>
      </c>
      <c r="AS615" s="45">
        <v>9.2441181543477134E-4</v>
      </c>
      <c r="AT615" s="45">
        <v>1.1614434140832745E-3</v>
      </c>
      <c r="AU615" s="45">
        <v>1.4510738704032037E-3</v>
      </c>
      <c r="AV615" s="45">
        <v>1.7132238634844196E-3</v>
      </c>
      <c r="AW615" s="45">
        <v>1.9611891253848886E-3</v>
      </c>
      <c r="AX615" s="45">
        <v>2.2127470346736387E-3</v>
      </c>
      <c r="AY615" s="45">
        <v>2.4463538474719356E-3</v>
      </c>
      <c r="AZ615" s="45">
        <v>2.6566289260468051E-3</v>
      </c>
      <c r="BA615" s="45">
        <v>2.845047437574163E-3</v>
      </c>
      <c r="BB615" s="45">
        <v>3.0389231464201276E-3</v>
      </c>
      <c r="BC615" s="45">
        <v>3.238255424465355E-3</v>
      </c>
      <c r="BD615" s="45">
        <v>3.4430442717098453E-3</v>
      </c>
      <c r="BE615" s="45">
        <v>3.6532896881535984E-3</v>
      </c>
      <c r="BF615" s="45">
        <v>3.8689916737966144E-3</v>
      </c>
    </row>
    <row r="616" spans="1:58" ht="13.5" thickBot="1" x14ac:dyDescent="0.25">
      <c r="A616" s="6" t="s">
        <v>1350</v>
      </c>
      <c r="B616" s="6" t="s">
        <v>1350</v>
      </c>
      <c r="C616" s="6" t="s">
        <v>561</v>
      </c>
      <c r="D616" s="6" t="s">
        <v>1350</v>
      </c>
      <c r="E616" s="6">
        <v>3.3803143726799405</v>
      </c>
      <c r="F616" s="6" t="s">
        <v>25</v>
      </c>
      <c r="G616" s="21" t="s">
        <v>1178</v>
      </c>
      <c r="H616" s="21" t="s">
        <v>1172</v>
      </c>
      <c r="I616" s="21" t="s">
        <v>1215</v>
      </c>
      <c r="J616" s="21" t="s">
        <v>240</v>
      </c>
      <c r="K616" s="21" t="s">
        <v>275</v>
      </c>
      <c r="L616" s="21" t="s">
        <v>594</v>
      </c>
      <c r="M616" s="3">
        <v>1.616697193630114</v>
      </c>
      <c r="N616" s="3">
        <v>3.3803143726799405</v>
      </c>
      <c r="O616" s="21" t="s">
        <v>1484</v>
      </c>
      <c r="P616" s="21">
        <v>0</v>
      </c>
      <c r="Q616" s="46">
        <v>1.3556749248572954E-4</v>
      </c>
      <c r="R616" s="46">
        <v>1.5434966670127022E-4</v>
      </c>
      <c r="S616" s="46">
        <v>1.6333425440053206E-4</v>
      </c>
      <c r="T616" s="46">
        <v>1.6403446222396567E-4</v>
      </c>
      <c r="U616" s="46">
        <v>1.8650118217189952E-4</v>
      </c>
      <c r="V616" s="46">
        <v>2.1155322183850022E-4</v>
      </c>
      <c r="W616" s="46">
        <v>2.5568411315932024E-4</v>
      </c>
      <c r="X616" s="46">
        <v>3.3055974515063577E-4</v>
      </c>
      <c r="Y616" s="46">
        <v>3.7460537000076865E-4</v>
      </c>
      <c r="Z616" s="46">
        <v>3.3593088071997012E-4</v>
      </c>
      <c r="AA616" s="46">
        <v>3.5093007807470404E-4</v>
      </c>
      <c r="AB616" s="46">
        <v>3.4560005426042791E-4</v>
      </c>
      <c r="AC616" s="46">
        <v>3.1861608894105263E-4</v>
      </c>
      <c r="AD616" s="46">
        <v>3.0920223620314782E-4</v>
      </c>
      <c r="AE616" s="46">
        <v>2.929784763788945E-4</v>
      </c>
      <c r="AF616" s="46">
        <v>2.8547001780219013E-4</v>
      </c>
      <c r="AG616" s="46">
        <v>2.779605990792014E-4</v>
      </c>
      <c r="AH616" s="46">
        <v>2.7045118035621266E-4</v>
      </c>
      <c r="AI616" s="46">
        <v>2.6294176163322387E-4</v>
      </c>
      <c r="AJ616" s="46">
        <v>2.5543234291023508E-4</v>
      </c>
      <c r="AK616" s="46">
        <v>5.2817032244918821E-3</v>
      </c>
      <c r="AL616" s="45">
        <v>5.2817032244918804E-3</v>
      </c>
      <c r="AM616" s="45">
        <v>1.3556749248572954E-4</v>
      </c>
      <c r="AN616" s="45">
        <v>2.8991715918699973E-4</v>
      </c>
      <c r="AO616" s="45">
        <v>4.5325141358753179E-4</v>
      </c>
      <c r="AP616" s="45">
        <v>6.1728587581149751E-4</v>
      </c>
      <c r="AQ616" s="45">
        <v>8.0378705798339698E-4</v>
      </c>
      <c r="AR616" s="45">
        <v>1.0153402798218972E-3</v>
      </c>
      <c r="AS616" s="45">
        <v>1.2710243929812174E-3</v>
      </c>
      <c r="AT616" s="45">
        <v>1.6015841381318533E-3</v>
      </c>
      <c r="AU616" s="45">
        <v>1.9761895081326221E-3</v>
      </c>
      <c r="AV616" s="45">
        <v>2.312120388852592E-3</v>
      </c>
      <c r="AW616" s="45">
        <v>2.663050466927296E-3</v>
      </c>
      <c r="AX616" s="45">
        <v>3.0086505211877239E-3</v>
      </c>
      <c r="AY616" s="45">
        <v>3.3272666101287767E-3</v>
      </c>
      <c r="AZ616" s="45">
        <v>3.6364688463319246E-3</v>
      </c>
      <c r="BA616" s="45">
        <v>3.929447322710819E-3</v>
      </c>
      <c r="BB616" s="45">
        <v>4.2149173405130087E-3</v>
      </c>
      <c r="BC616" s="45">
        <v>4.4928779395922097E-3</v>
      </c>
      <c r="BD616" s="45">
        <v>4.763329119948422E-3</v>
      </c>
      <c r="BE616" s="45">
        <v>5.0262708815816456E-3</v>
      </c>
      <c r="BF616" s="45">
        <v>5.2817032244918804E-3</v>
      </c>
    </row>
    <row r="617" spans="1:58" ht="13.5" thickBot="1" x14ac:dyDescent="0.25">
      <c r="A617" s="6" t="s">
        <v>1137</v>
      </c>
      <c r="B617" s="6" t="s">
        <v>1351</v>
      </c>
      <c r="C617" s="6" t="s">
        <v>561</v>
      </c>
      <c r="D617" s="6" t="s">
        <v>1137</v>
      </c>
      <c r="E617" s="6">
        <v>16.116236481654653</v>
      </c>
      <c r="F617" s="6" t="s">
        <v>25</v>
      </c>
      <c r="G617" s="21" t="s">
        <v>1178</v>
      </c>
      <c r="H617" s="21" t="s">
        <v>1172</v>
      </c>
      <c r="I617" s="21" t="s">
        <v>1215</v>
      </c>
      <c r="J617" s="21" t="s">
        <v>240</v>
      </c>
      <c r="K617" s="21" t="s">
        <v>277</v>
      </c>
      <c r="L617" s="21" t="s">
        <v>595</v>
      </c>
      <c r="M617" s="3">
        <v>10.190482760047235</v>
      </c>
      <c r="N617" s="3">
        <v>16.116236481654653</v>
      </c>
      <c r="O617" s="21" t="s">
        <v>1484</v>
      </c>
      <c r="P617" s="21">
        <v>0</v>
      </c>
      <c r="Q617" s="46">
        <v>1.0124574273724655E-4</v>
      </c>
      <c r="R617" s="46">
        <v>1.1775078222250544E-4</v>
      </c>
      <c r="S617" s="46">
        <v>6.1206648594808093E-5</v>
      </c>
      <c r="T617" s="46">
        <v>9.6440667319714493E-5</v>
      </c>
      <c r="U617" s="46">
        <v>1.9953904512586365E-4</v>
      </c>
      <c r="V617" s="46">
        <v>2.9074255027819592E-4</v>
      </c>
      <c r="W617" s="46">
        <v>3.8854665473633652E-4</v>
      </c>
      <c r="X617" s="46">
        <v>4.4619281834526892E-4</v>
      </c>
      <c r="Y617" s="46">
        <v>6.5137838813907327E-4</v>
      </c>
      <c r="Z617" s="46">
        <v>7.1466153455083589E-4</v>
      </c>
      <c r="AA617" s="46">
        <v>7.5039557369434436E-4</v>
      </c>
      <c r="AB617" s="46">
        <v>8.0651987595363505E-4</v>
      </c>
      <c r="AC617" s="46">
        <v>7.0704882009661014E-4</v>
      </c>
      <c r="AD617" s="46">
        <v>7.1828940837585873E-4</v>
      </c>
      <c r="AE617" s="46">
        <v>7.3073127542120622E-4</v>
      </c>
      <c r="AF617" s="46">
        <v>6.3109933406286286E-4</v>
      </c>
      <c r="AG617" s="46">
        <v>5.3146509330442924E-4</v>
      </c>
      <c r="AH617" s="46">
        <v>4.318308525459953E-4</v>
      </c>
      <c r="AI617" s="46">
        <v>3.3219661178756168E-4</v>
      </c>
      <c r="AJ617" s="46">
        <v>2.3256237102912795E-4</v>
      </c>
      <c r="AK617" s="46">
        <v>8.9398440483214794E-3</v>
      </c>
      <c r="AL617" s="45">
        <v>8.9398440483214794E-3</v>
      </c>
      <c r="AM617" s="45">
        <v>1.0124574273724655E-4</v>
      </c>
      <c r="AN617" s="45">
        <v>2.1899652495975199E-4</v>
      </c>
      <c r="AO617" s="45">
        <v>2.8020317355456007E-4</v>
      </c>
      <c r="AP617" s="45">
        <v>3.7664384087427458E-4</v>
      </c>
      <c r="AQ617" s="45">
        <v>5.7618288600013823E-4</v>
      </c>
      <c r="AR617" s="45">
        <v>8.6692543627833415E-4</v>
      </c>
      <c r="AS617" s="45">
        <v>1.2554720910146707E-3</v>
      </c>
      <c r="AT617" s="45">
        <v>1.7016649093599396E-3</v>
      </c>
      <c r="AU617" s="45">
        <v>2.3530432974990128E-3</v>
      </c>
      <c r="AV617" s="45">
        <v>3.0677048320498488E-3</v>
      </c>
      <c r="AW617" s="45">
        <v>3.8181004057441931E-3</v>
      </c>
      <c r="AX617" s="45">
        <v>4.6246202816978277E-3</v>
      </c>
      <c r="AY617" s="45">
        <v>5.3316691017944381E-3</v>
      </c>
      <c r="AZ617" s="45">
        <v>6.0499585101702969E-3</v>
      </c>
      <c r="BA617" s="45">
        <v>6.7806897855915028E-3</v>
      </c>
      <c r="BB617" s="45">
        <v>7.4117891196543656E-3</v>
      </c>
      <c r="BC617" s="45">
        <v>7.943254212958795E-3</v>
      </c>
      <c r="BD617" s="45">
        <v>8.37508506550479E-3</v>
      </c>
      <c r="BE617" s="45">
        <v>8.7072816772923514E-3</v>
      </c>
      <c r="BF617" s="45">
        <v>8.9398440483214794E-3</v>
      </c>
    </row>
    <row r="618" spans="1:58" ht="13.5" thickBot="1" x14ac:dyDescent="0.25">
      <c r="A618" s="6" t="s">
        <v>1351</v>
      </c>
      <c r="B618" s="6" t="s">
        <v>1141</v>
      </c>
      <c r="C618" s="6" t="s">
        <v>561</v>
      </c>
      <c r="D618" s="6" t="s">
        <v>1351</v>
      </c>
      <c r="E618" s="6">
        <v>13.094153269355568</v>
      </c>
      <c r="F618" s="6" t="s">
        <v>25</v>
      </c>
      <c r="G618" s="21" t="s">
        <v>1178</v>
      </c>
      <c r="H618" s="21" t="s">
        <v>1172</v>
      </c>
      <c r="I618" s="21" t="s">
        <v>1215</v>
      </c>
      <c r="J618" s="21" t="s">
        <v>240</v>
      </c>
      <c r="K618" s="21" t="s">
        <v>279</v>
      </c>
      <c r="L618" s="21" t="s">
        <v>596</v>
      </c>
      <c r="M618" s="3">
        <v>8.1560251680160558</v>
      </c>
      <c r="N618" s="3">
        <v>13.094153269355568</v>
      </c>
      <c r="O618" s="21" t="s">
        <v>1484</v>
      </c>
      <c r="P618" s="21">
        <v>0</v>
      </c>
      <c r="Q618" s="46">
        <v>3.7030446827508539E-4</v>
      </c>
      <c r="R618" s="46">
        <v>5.1834417620314421E-4</v>
      </c>
      <c r="S618" s="46">
        <v>6.0589421817904639E-4</v>
      </c>
      <c r="T618" s="46">
        <v>7.5490473961245064E-4</v>
      </c>
      <c r="U618" s="46">
        <v>8.77568878601623E-4</v>
      </c>
      <c r="V618" s="46">
        <v>9.0436954810491218E-4</v>
      </c>
      <c r="W618" s="46">
        <v>1.0556067600708753E-3</v>
      </c>
      <c r="X618" s="46">
        <v>1.1590081523853097E-3</v>
      </c>
      <c r="Y618" s="46">
        <v>1.2461979850472888E-3</v>
      </c>
      <c r="Z618" s="46">
        <v>1.1669927578147276E-3</v>
      </c>
      <c r="AA618" s="46">
        <v>1.2542327303784032E-3</v>
      </c>
      <c r="AB618" s="46">
        <v>1.1599114903005482E-3</v>
      </c>
      <c r="AC618" s="46">
        <v>1.1889039270301838E-3</v>
      </c>
      <c r="AD618" s="46">
        <v>1.1781817216542669E-3</v>
      </c>
      <c r="AE618" s="46">
        <v>1.0564751851341598E-3</v>
      </c>
      <c r="AF618" s="46">
        <v>1.0675486128047043E-3</v>
      </c>
      <c r="AG618" s="46">
        <v>1.0786185579440297E-3</v>
      </c>
      <c r="AH618" s="46">
        <v>1.0896885030833559E-3</v>
      </c>
      <c r="AI618" s="46">
        <v>1.1007584482226819E-3</v>
      </c>
      <c r="AJ618" s="46">
        <v>1.1118283933620075E-3</v>
      </c>
      <c r="AK618" s="46">
        <v>1.9945339254208806E-2</v>
      </c>
      <c r="AL618" s="45">
        <v>1.9945339254208803E-2</v>
      </c>
      <c r="AM618" s="45">
        <v>3.7030446827508539E-4</v>
      </c>
      <c r="AN618" s="45">
        <v>8.8864864447822959E-4</v>
      </c>
      <c r="AO618" s="45">
        <v>1.4945428626572761E-3</v>
      </c>
      <c r="AP618" s="45">
        <v>2.2494476022697266E-3</v>
      </c>
      <c r="AQ618" s="45">
        <v>3.1270164808713495E-3</v>
      </c>
      <c r="AR618" s="45">
        <v>4.031386028976262E-3</v>
      </c>
      <c r="AS618" s="45">
        <v>5.0869927890471369E-3</v>
      </c>
      <c r="AT618" s="45">
        <v>6.2460009414324466E-3</v>
      </c>
      <c r="AU618" s="45">
        <v>7.4921989264797352E-3</v>
      </c>
      <c r="AV618" s="45">
        <v>8.6591916842944632E-3</v>
      </c>
      <c r="AW618" s="45">
        <v>9.913424414672866E-3</v>
      </c>
      <c r="AX618" s="45">
        <v>1.1073335904973414E-2</v>
      </c>
      <c r="AY618" s="45">
        <v>1.2262239832003597E-2</v>
      </c>
      <c r="AZ618" s="45">
        <v>1.3440421553657864E-2</v>
      </c>
      <c r="BA618" s="45">
        <v>1.4496896738792023E-2</v>
      </c>
      <c r="BB618" s="45">
        <v>1.5564445351596727E-2</v>
      </c>
      <c r="BC618" s="45">
        <v>1.6643063909540758E-2</v>
      </c>
      <c r="BD618" s="45">
        <v>1.7732752412624113E-2</v>
      </c>
      <c r="BE618" s="45">
        <v>1.8833510860846794E-2</v>
      </c>
      <c r="BF618" s="45">
        <v>1.9945339254208803E-2</v>
      </c>
    </row>
    <row r="619" spans="1:58" ht="13.5" thickBot="1" x14ac:dyDescent="0.25">
      <c r="A619" s="6" t="s">
        <v>1137</v>
      </c>
      <c r="B619" s="6" t="s">
        <v>1351</v>
      </c>
      <c r="C619" s="6" t="s">
        <v>561</v>
      </c>
      <c r="D619" s="6" t="s">
        <v>1137</v>
      </c>
      <c r="E619" s="6">
        <v>16.87175728472943</v>
      </c>
      <c r="F619" s="6" t="s">
        <v>25</v>
      </c>
      <c r="G619" s="21" t="s">
        <v>1178</v>
      </c>
      <c r="H619" s="21" t="s">
        <v>1174</v>
      </c>
      <c r="I619" s="21" t="s">
        <v>1216</v>
      </c>
      <c r="J619" s="21" t="s">
        <v>240</v>
      </c>
      <c r="K619" s="21" t="s">
        <v>245</v>
      </c>
      <c r="L619" s="21" t="s">
        <v>1265</v>
      </c>
      <c r="M619" s="3">
        <v>10.699097158055034</v>
      </c>
      <c r="N619" s="3">
        <v>16.87175728472943</v>
      </c>
      <c r="O619" s="21" t="s">
        <v>1484</v>
      </c>
      <c r="P619" s="21">
        <v>0</v>
      </c>
      <c r="Q619" s="46">
        <v>3.2743947247756747E-3</v>
      </c>
      <c r="R619" s="46">
        <v>3.911914081262559E-3</v>
      </c>
      <c r="S619" s="46">
        <v>4.4162932537027437E-3</v>
      </c>
      <c r="T619" s="46">
        <v>4.8144921341461621E-3</v>
      </c>
      <c r="U619" s="46">
        <v>5.1280138955354434E-3</v>
      </c>
      <c r="V619" s="46">
        <v>5.3740094317641027E-3</v>
      </c>
      <c r="W619" s="46">
        <v>5.5661582590666161E-3</v>
      </c>
      <c r="X619" s="46">
        <v>5.7153711229668185E-3</v>
      </c>
      <c r="Y619" s="46">
        <v>5.8303503975796027E-3</v>
      </c>
      <c r="Z619" s="46">
        <v>5.9180370600936455E-3</v>
      </c>
      <c r="AA619" s="46">
        <v>5.9839671976184847E-3</v>
      </c>
      <c r="AB619" s="46">
        <v>6.0325563570454233E-3</v>
      </c>
      <c r="AC619" s="46">
        <v>6.0139027965719783E-3</v>
      </c>
      <c r="AD619" s="46">
        <v>5.995009373552203E-3</v>
      </c>
      <c r="AE619" s="46">
        <v>5.9760646490401156E-3</v>
      </c>
      <c r="AF619" s="46">
        <v>5.9571392355526982E-3</v>
      </c>
      <c r="AG619" s="46">
        <v>5.9381956920207327E-3</v>
      </c>
      <c r="AH619" s="46">
        <v>5.9192521484887654E-3</v>
      </c>
      <c r="AI619" s="46">
        <v>5.9003086049567999E-3</v>
      </c>
      <c r="AJ619" s="46">
        <v>5.8813650614248326E-3</v>
      </c>
      <c r="AK619" s="46">
        <v>4.3144985953087467E-2</v>
      </c>
      <c r="AL619" s="45">
        <v>4.3144985953087467E-2</v>
      </c>
      <c r="AM619" s="45">
        <v>3.2743947247756747E-3</v>
      </c>
      <c r="AN619" s="45">
        <v>7.1863088060382333E-3</v>
      </c>
      <c r="AO619" s="45">
        <v>1.1602602059740976E-2</v>
      </c>
      <c r="AP619" s="45">
        <v>1.6417094193887139E-2</v>
      </c>
      <c r="AQ619" s="45">
        <v>2.1545108089422581E-2</v>
      </c>
      <c r="AR619" s="45">
        <v>2.6919117521186683E-2</v>
      </c>
      <c r="AS619" s="45">
        <v>3.24852757802533E-2</v>
      </c>
      <c r="AT619" s="45">
        <v>3.8200646903220122E-2</v>
      </c>
      <c r="AU619" s="45">
        <v>4.3144985953087467E-2</v>
      </c>
      <c r="AV619" s="45">
        <v>4.3144985953087467E-2</v>
      </c>
      <c r="AW619" s="45">
        <v>4.3144985953087467E-2</v>
      </c>
      <c r="AX619" s="45">
        <v>4.3144985953087467E-2</v>
      </c>
      <c r="AY619" s="45">
        <v>4.3144985953087467E-2</v>
      </c>
      <c r="AZ619" s="45">
        <v>4.3144985953087467E-2</v>
      </c>
      <c r="BA619" s="45">
        <v>4.3144985953087467E-2</v>
      </c>
      <c r="BB619" s="45">
        <v>4.3144985953087467E-2</v>
      </c>
      <c r="BC619" s="45">
        <v>4.3144985953087467E-2</v>
      </c>
      <c r="BD619" s="45">
        <v>4.3144985953087467E-2</v>
      </c>
      <c r="BE619" s="45">
        <v>4.3144985953087467E-2</v>
      </c>
      <c r="BF619" s="45">
        <v>4.3144985953087467E-2</v>
      </c>
    </row>
    <row r="620" spans="1:58" ht="13.5" thickBot="1" x14ac:dyDescent="0.25">
      <c r="A620" s="6" t="s">
        <v>1137</v>
      </c>
      <c r="B620" s="6" t="s">
        <v>1351</v>
      </c>
      <c r="C620" s="6" t="s">
        <v>561</v>
      </c>
      <c r="D620" s="6" t="s">
        <v>1137</v>
      </c>
      <c r="E620" s="6">
        <v>16.871757284729426</v>
      </c>
      <c r="F620" s="6" t="s">
        <v>25</v>
      </c>
      <c r="G620" s="21" t="s">
        <v>1178</v>
      </c>
      <c r="H620" s="21" t="s">
        <v>1174</v>
      </c>
      <c r="I620" s="21" t="s">
        <v>1216</v>
      </c>
      <c r="J620" s="21" t="s">
        <v>240</v>
      </c>
      <c r="K620" s="21" t="s">
        <v>247</v>
      </c>
      <c r="L620" s="21" t="s">
        <v>562</v>
      </c>
      <c r="M620" s="3">
        <v>10.699097158055034</v>
      </c>
      <c r="N620" s="3">
        <v>16.871757284729426</v>
      </c>
      <c r="O620" s="21" t="s">
        <v>1484</v>
      </c>
      <c r="P620" s="21">
        <v>0</v>
      </c>
      <c r="Q620" s="46">
        <v>1.6699679465811857E-3</v>
      </c>
      <c r="R620" s="46">
        <v>1.9951080045597161E-3</v>
      </c>
      <c r="S620" s="46">
        <v>2.2523454855894222E-3</v>
      </c>
      <c r="T620" s="46">
        <v>2.4554301539323866E-3</v>
      </c>
      <c r="U620" s="46">
        <v>2.6153288027159858E-3</v>
      </c>
      <c r="V620" s="46">
        <v>2.7407885273470949E-3</v>
      </c>
      <c r="W620" s="46">
        <v>2.8387859923870943E-3</v>
      </c>
      <c r="X620" s="46">
        <v>2.9148857668112012E-3</v>
      </c>
      <c r="Y620" s="46">
        <v>2.9735261322111498E-3</v>
      </c>
      <c r="Z620" s="46">
        <v>3.0182470434174688E-3</v>
      </c>
      <c r="AA620" s="46">
        <v>3.0518719498916608E-3</v>
      </c>
      <c r="AB620" s="46">
        <v>3.0766528164684198E-3</v>
      </c>
      <c r="AC620" s="46">
        <v>3.0671393488817048E-3</v>
      </c>
      <c r="AD620" s="46">
        <v>3.0575035494450958E-3</v>
      </c>
      <c r="AE620" s="46">
        <v>3.0478415858300766E-3</v>
      </c>
      <c r="AF620" s="46">
        <v>3.0381894709947321E-3</v>
      </c>
      <c r="AG620" s="46">
        <v>3.0285281096891809E-3</v>
      </c>
      <c r="AH620" s="46">
        <v>3.0188667483836292E-3</v>
      </c>
      <c r="AI620" s="46">
        <v>3.0092053870780788E-3</v>
      </c>
      <c r="AJ620" s="46">
        <v>2.9995440257725276E-3</v>
      </c>
      <c r="AK620" s="46">
        <v>2.2004293817168816E-2</v>
      </c>
      <c r="AL620" s="45">
        <v>2.2004293817168816E-2</v>
      </c>
      <c r="AM620" s="45">
        <v>1.6699679465811857E-3</v>
      </c>
      <c r="AN620" s="45">
        <v>3.6650759511409016E-3</v>
      </c>
      <c r="AO620" s="45">
        <v>5.9174214367303237E-3</v>
      </c>
      <c r="AP620" s="45">
        <v>8.3728515906627103E-3</v>
      </c>
      <c r="AQ620" s="45">
        <v>1.0988180393378696E-2</v>
      </c>
      <c r="AR620" s="45">
        <v>1.3728968920725792E-2</v>
      </c>
      <c r="AS620" s="45">
        <v>1.6567754913112888E-2</v>
      </c>
      <c r="AT620" s="45">
        <v>1.9482640679924088E-2</v>
      </c>
      <c r="AU620" s="45">
        <v>2.2004293817168816E-2</v>
      </c>
      <c r="AV620" s="45">
        <v>2.2004293817168816E-2</v>
      </c>
      <c r="AW620" s="45">
        <v>2.2004293817168816E-2</v>
      </c>
      <c r="AX620" s="45">
        <v>2.2004293817168816E-2</v>
      </c>
      <c r="AY620" s="45">
        <v>2.2004293817168816E-2</v>
      </c>
      <c r="AZ620" s="45">
        <v>2.2004293817168816E-2</v>
      </c>
      <c r="BA620" s="45">
        <v>2.2004293817168816E-2</v>
      </c>
      <c r="BB620" s="45">
        <v>2.2004293817168816E-2</v>
      </c>
      <c r="BC620" s="45">
        <v>2.2004293817168816E-2</v>
      </c>
      <c r="BD620" s="45">
        <v>2.2004293817168816E-2</v>
      </c>
      <c r="BE620" s="45">
        <v>2.2004293817168816E-2</v>
      </c>
      <c r="BF620" s="45">
        <v>2.2004293817168816E-2</v>
      </c>
    </row>
    <row r="621" spans="1:58" ht="13.5" thickBot="1" x14ac:dyDescent="0.25">
      <c r="A621" s="6" t="s">
        <v>1137</v>
      </c>
      <c r="B621" s="6" t="s">
        <v>1351</v>
      </c>
      <c r="C621" s="6" t="s">
        <v>561</v>
      </c>
      <c r="D621" s="6" t="s">
        <v>1137</v>
      </c>
      <c r="E621" s="6">
        <v>16.871757284729426</v>
      </c>
      <c r="F621" s="6" t="s">
        <v>25</v>
      </c>
      <c r="G621" s="21" t="s">
        <v>1178</v>
      </c>
      <c r="H621" s="21" t="s">
        <v>1174</v>
      </c>
      <c r="I621" s="21" t="s">
        <v>1216</v>
      </c>
      <c r="J621" s="21" t="s">
        <v>240</v>
      </c>
      <c r="K621" s="21" t="s">
        <v>249</v>
      </c>
      <c r="L621" s="21" t="s">
        <v>563</v>
      </c>
      <c r="M621" s="3">
        <v>10.699097158055034</v>
      </c>
      <c r="N621" s="3">
        <v>16.871757284729426</v>
      </c>
      <c r="O621" s="21" t="s">
        <v>1484</v>
      </c>
      <c r="P621" s="21">
        <v>0</v>
      </c>
      <c r="Q621" s="46">
        <v>1.6082720569440335E-3</v>
      </c>
      <c r="R621" s="46">
        <v>1.9214000250050735E-3</v>
      </c>
      <c r="S621" s="46">
        <v>2.1691340330653491E-3</v>
      </c>
      <c r="T621" s="46">
        <v>2.3647158692068132E-3</v>
      </c>
      <c r="U621" s="46">
        <v>2.5187071654518924E-3</v>
      </c>
      <c r="V621" s="46">
        <v>2.6395318614043997E-3</v>
      </c>
      <c r="W621" s="46">
        <v>2.7339088732493515E-3</v>
      </c>
      <c r="X621" s="46">
        <v>2.8071971905470543E-3</v>
      </c>
      <c r="Y621" s="46">
        <v>2.8636711254359224E-3</v>
      </c>
      <c r="Z621" s="46">
        <v>2.9067398513964674E-3</v>
      </c>
      <c r="AA621" s="46">
        <v>2.9391225073693026E-3</v>
      </c>
      <c r="AB621" s="46">
        <v>2.9629878607994992E-3</v>
      </c>
      <c r="AC621" s="46">
        <v>2.9538258621421712E-3</v>
      </c>
      <c r="AD621" s="46">
        <v>2.9445460511063129E-3</v>
      </c>
      <c r="AE621" s="46">
        <v>2.9352410425107535E-3</v>
      </c>
      <c r="AF621" s="46">
        <v>2.9259455188380503E-3</v>
      </c>
      <c r="AG621" s="46">
        <v>2.916641090300025E-3</v>
      </c>
      <c r="AH621" s="46">
        <v>2.9073366617619984E-3</v>
      </c>
      <c r="AI621" s="46">
        <v>2.8980322332239732E-3</v>
      </c>
      <c r="AJ621" s="46">
        <v>2.8887278046859474E-3</v>
      </c>
      <c r="AK621" s="46">
        <v>2.1191359361949592E-2</v>
      </c>
      <c r="AL621" s="45">
        <v>2.1191359361949592E-2</v>
      </c>
      <c r="AM621" s="45">
        <v>1.6082720569440335E-3</v>
      </c>
      <c r="AN621" s="45">
        <v>3.529672081949107E-3</v>
      </c>
      <c r="AO621" s="45">
        <v>5.6988061150144561E-3</v>
      </c>
      <c r="AP621" s="45">
        <v>8.0635219842212693E-3</v>
      </c>
      <c r="AQ621" s="45">
        <v>1.0582229149673161E-2</v>
      </c>
      <c r="AR621" s="45">
        <v>1.3221761011077561E-2</v>
      </c>
      <c r="AS621" s="45">
        <v>1.5955669884326912E-2</v>
      </c>
      <c r="AT621" s="45">
        <v>1.8762867074873967E-2</v>
      </c>
      <c r="AU621" s="45">
        <v>2.1191359361949592E-2</v>
      </c>
      <c r="AV621" s="45">
        <v>2.1191359361949592E-2</v>
      </c>
      <c r="AW621" s="45">
        <v>2.1191359361949592E-2</v>
      </c>
      <c r="AX621" s="45">
        <v>2.1191359361949592E-2</v>
      </c>
      <c r="AY621" s="45">
        <v>2.1191359361949592E-2</v>
      </c>
      <c r="AZ621" s="45">
        <v>2.1191359361949592E-2</v>
      </c>
      <c r="BA621" s="45">
        <v>2.1191359361949592E-2</v>
      </c>
      <c r="BB621" s="45">
        <v>2.1191359361949592E-2</v>
      </c>
      <c r="BC621" s="45">
        <v>2.1191359361949592E-2</v>
      </c>
      <c r="BD621" s="45">
        <v>2.1191359361949592E-2</v>
      </c>
      <c r="BE621" s="45">
        <v>2.1191359361949592E-2</v>
      </c>
      <c r="BF621" s="45">
        <v>2.1191359361949592E-2</v>
      </c>
    </row>
    <row r="622" spans="1:58" ht="13.5" thickBot="1" x14ac:dyDescent="0.25">
      <c r="A622" s="6" t="s">
        <v>1351</v>
      </c>
      <c r="B622" s="6" t="s">
        <v>1141</v>
      </c>
      <c r="C622" s="6" t="s">
        <v>561</v>
      </c>
      <c r="D622" s="6" t="s">
        <v>1351</v>
      </c>
      <c r="E622" s="6">
        <v>10.57575059243967</v>
      </c>
      <c r="F622" s="6" t="s">
        <v>25</v>
      </c>
      <c r="G622" s="21" t="s">
        <v>1178</v>
      </c>
      <c r="H622" s="21" t="s">
        <v>1174</v>
      </c>
      <c r="I622" s="21" t="s">
        <v>1216</v>
      </c>
      <c r="J622" s="21" t="s">
        <v>240</v>
      </c>
      <c r="K622" s="21" t="s">
        <v>251</v>
      </c>
      <c r="L622" s="21" t="s">
        <v>564</v>
      </c>
      <c r="M622" s="3">
        <v>6.4606438413234066</v>
      </c>
      <c r="N622" s="3">
        <v>10.57575059243967</v>
      </c>
      <c r="O622" s="21" t="s">
        <v>1484</v>
      </c>
      <c r="P622" s="21">
        <v>0</v>
      </c>
      <c r="Q622" s="46">
        <v>1.0469703844383723E-3</v>
      </c>
      <c r="R622" s="46">
        <v>1.2480058356600582E-3</v>
      </c>
      <c r="S622" s="46">
        <v>1.4060906657470638E-3</v>
      </c>
      <c r="T622" s="46">
        <v>1.5299822743260782E-3</v>
      </c>
      <c r="U622" s="46">
        <v>1.626654311469102E-3</v>
      </c>
      <c r="V622" s="46">
        <v>1.7016599919977798E-3</v>
      </c>
      <c r="W622" s="46">
        <v>1.7594214099293322E-3</v>
      </c>
      <c r="X622" s="46">
        <v>1.8034599253552422E-3</v>
      </c>
      <c r="Y622" s="46">
        <v>1.8365796261196037E-3</v>
      </c>
      <c r="Z622" s="46">
        <v>1.8610134220219451E-3</v>
      </c>
      <c r="AA622" s="46">
        <v>1.8785393825519288E-3</v>
      </c>
      <c r="AB622" s="46">
        <v>1.8905733789533821E-3</v>
      </c>
      <c r="AC622" s="46">
        <v>1.8815391289842571E-3</v>
      </c>
      <c r="AD622" s="46">
        <v>1.8724538606110595E-3</v>
      </c>
      <c r="AE622" s="46">
        <v>1.8633766485728481E-3</v>
      </c>
      <c r="AF622" s="46">
        <v>1.8543294880811402E-3</v>
      </c>
      <c r="AG622" s="46">
        <v>1.8452766771200565E-3</v>
      </c>
      <c r="AH622" s="46">
        <v>1.8362238661589721E-3</v>
      </c>
      <c r="AI622" s="46">
        <v>1.8271710551978886E-3</v>
      </c>
      <c r="AJ622" s="46">
        <v>1.8181182442368045E-3</v>
      </c>
      <c r="AK622" s="46">
        <v>1.3337496531739733E-2</v>
      </c>
      <c r="AL622" s="45">
        <v>1.3337496531739733E-2</v>
      </c>
      <c r="AM622" s="45">
        <v>1.0469703844383723E-3</v>
      </c>
      <c r="AN622" s="45">
        <v>2.2949762200984306E-3</v>
      </c>
      <c r="AO622" s="45">
        <v>3.7010668858454944E-3</v>
      </c>
      <c r="AP622" s="45">
        <v>5.2310491601715728E-3</v>
      </c>
      <c r="AQ622" s="45">
        <v>6.857703471640675E-3</v>
      </c>
      <c r="AR622" s="45">
        <v>8.5593634636384544E-3</v>
      </c>
      <c r="AS622" s="45">
        <v>1.0318784873567787E-2</v>
      </c>
      <c r="AT622" s="45">
        <v>1.2122244798923029E-2</v>
      </c>
      <c r="AU622" s="45">
        <v>1.3337496531739733E-2</v>
      </c>
      <c r="AV622" s="45">
        <v>1.3337496531739733E-2</v>
      </c>
      <c r="AW622" s="45">
        <v>1.3337496531739733E-2</v>
      </c>
      <c r="AX622" s="45">
        <v>1.3337496531739733E-2</v>
      </c>
      <c r="AY622" s="45">
        <v>1.3337496531739733E-2</v>
      </c>
      <c r="AZ622" s="45">
        <v>1.3337496531739733E-2</v>
      </c>
      <c r="BA622" s="45">
        <v>1.3337496531739733E-2</v>
      </c>
      <c r="BB622" s="45">
        <v>1.3337496531739733E-2</v>
      </c>
      <c r="BC622" s="45">
        <v>1.3337496531739733E-2</v>
      </c>
      <c r="BD622" s="45">
        <v>1.3337496531739733E-2</v>
      </c>
      <c r="BE622" s="45">
        <v>1.3337496531739733E-2</v>
      </c>
      <c r="BF622" s="45">
        <v>1.3337496531739733E-2</v>
      </c>
    </row>
    <row r="623" spans="1:58" ht="13.5" thickBot="1" x14ac:dyDescent="0.25">
      <c r="A623" s="6" t="s">
        <v>1351</v>
      </c>
      <c r="B623" s="6" t="s">
        <v>1141</v>
      </c>
      <c r="C623" s="6" t="s">
        <v>561</v>
      </c>
      <c r="D623" s="6" t="s">
        <v>1351</v>
      </c>
      <c r="E623" s="6">
        <v>10.57575059243967</v>
      </c>
      <c r="F623" s="6" t="s">
        <v>25</v>
      </c>
      <c r="G623" s="21" t="s">
        <v>1178</v>
      </c>
      <c r="H623" s="21" t="s">
        <v>1174</v>
      </c>
      <c r="I623" s="21" t="s">
        <v>1216</v>
      </c>
      <c r="J623" s="21" t="s">
        <v>240</v>
      </c>
      <c r="K623" s="21" t="s">
        <v>253</v>
      </c>
      <c r="L623" s="21" t="s">
        <v>565</v>
      </c>
      <c r="M623" s="3">
        <v>6.4606438413234084</v>
      </c>
      <c r="N623" s="3">
        <v>10.57575059243967</v>
      </c>
      <c r="O623" s="21" t="s">
        <v>1484</v>
      </c>
      <c r="P623" s="21">
        <v>0</v>
      </c>
      <c r="Q623" s="46">
        <v>1.6363224445720096E-3</v>
      </c>
      <c r="R623" s="46">
        <v>1.9505231381906456E-3</v>
      </c>
      <c r="S623" s="46">
        <v>2.197595796082954E-3</v>
      </c>
      <c r="T623" s="46">
        <v>2.3912274621025425E-3</v>
      </c>
      <c r="U623" s="46">
        <v>2.5423173367454476E-3</v>
      </c>
      <c r="V623" s="46">
        <v>2.6595446053900257E-3</v>
      </c>
      <c r="W623" s="46">
        <v>2.7498206112795374E-3</v>
      </c>
      <c r="X623" s="46">
        <v>2.818648929910253E-3</v>
      </c>
      <c r="Y623" s="46">
        <v>2.8704121034667861E-3</v>
      </c>
      <c r="Z623" s="46">
        <v>2.9085999731862716E-3</v>
      </c>
      <c r="AA623" s="46">
        <v>2.9359915049852149E-3</v>
      </c>
      <c r="AB623" s="46">
        <v>2.9547995808413057E-3</v>
      </c>
      <c r="AC623" s="46">
        <v>2.9406798443004458E-3</v>
      </c>
      <c r="AD623" s="46">
        <v>2.9264803704901155E-3</v>
      </c>
      <c r="AE623" s="46">
        <v>2.9122934880213883E-3</v>
      </c>
      <c r="AF623" s="46">
        <v>2.898153573471497E-3</v>
      </c>
      <c r="AG623" s="46">
        <v>2.884004827735927E-3</v>
      </c>
      <c r="AH623" s="46">
        <v>2.8698560820003579E-3</v>
      </c>
      <c r="AI623" s="46">
        <v>2.8557073362647889E-3</v>
      </c>
      <c r="AJ623" s="46">
        <v>2.8415585905292202E-3</v>
      </c>
      <c r="AK623" s="46">
        <v>2.0845331686239033E-2</v>
      </c>
      <c r="AL623" s="45">
        <v>2.0845331686239033E-2</v>
      </c>
      <c r="AM623" s="45">
        <v>1.6363224445720096E-3</v>
      </c>
      <c r="AN623" s="45">
        <v>3.5868455827626549E-3</v>
      </c>
      <c r="AO623" s="45">
        <v>5.7844413788456089E-3</v>
      </c>
      <c r="AP623" s="45">
        <v>8.1756688409481519E-3</v>
      </c>
      <c r="AQ623" s="45">
        <v>1.07179861776936E-2</v>
      </c>
      <c r="AR623" s="45">
        <v>1.3377530783083626E-2</v>
      </c>
      <c r="AS623" s="45">
        <v>1.6127351394363165E-2</v>
      </c>
      <c r="AT623" s="45">
        <v>1.8946000324273418E-2</v>
      </c>
      <c r="AU623" s="45">
        <v>2.0845331686239033E-2</v>
      </c>
      <c r="AV623" s="45">
        <v>2.0845331686239033E-2</v>
      </c>
      <c r="AW623" s="45">
        <v>2.0845331686239033E-2</v>
      </c>
      <c r="AX623" s="45">
        <v>2.0845331686239033E-2</v>
      </c>
      <c r="AY623" s="45">
        <v>2.0845331686239033E-2</v>
      </c>
      <c r="AZ623" s="45">
        <v>2.0845331686239033E-2</v>
      </c>
      <c r="BA623" s="45">
        <v>2.0845331686239033E-2</v>
      </c>
      <c r="BB623" s="45">
        <v>2.0845331686239033E-2</v>
      </c>
      <c r="BC623" s="45">
        <v>2.0845331686239033E-2</v>
      </c>
      <c r="BD623" s="45">
        <v>2.0845331686239033E-2</v>
      </c>
      <c r="BE623" s="45">
        <v>2.0845331686239033E-2</v>
      </c>
      <c r="BF623" s="45">
        <v>2.0845331686239033E-2</v>
      </c>
    </row>
    <row r="624" spans="1:58" ht="13.5" thickBot="1" x14ac:dyDescent="0.25">
      <c r="A624" s="6" t="s">
        <v>1351</v>
      </c>
      <c r="B624" s="6" t="s">
        <v>1141</v>
      </c>
      <c r="C624" s="6" t="s">
        <v>561</v>
      </c>
      <c r="D624" s="6" t="s">
        <v>1351</v>
      </c>
      <c r="E624" s="6">
        <v>10.57575059243967</v>
      </c>
      <c r="F624" s="6" t="s">
        <v>25</v>
      </c>
      <c r="G624" s="21" t="s">
        <v>1178</v>
      </c>
      <c r="H624" s="21" t="s">
        <v>1174</v>
      </c>
      <c r="I624" s="21" t="s">
        <v>1216</v>
      </c>
      <c r="J624" s="21" t="s">
        <v>240</v>
      </c>
      <c r="K624" s="21" t="s">
        <v>255</v>
      </c>
      <c r="L624" s="21" t="s">
        <v>566</v>
      </c>
      <c r="M624" s="3">
        <v>6.4606438413234084</v>
      </c>
      <c r="N624" s="3">
        <v>10.57575059243967</v>
      </c>
      <c r="O624" s="21" t="s">
        <v>1484</v>
      </c>
      <c r="P624" s="21">
        <v>0</v>
      </c>
      <c r="Q624" s="46">
        <v>7.195663951335429E-4</v>
      </c>
      <c r="R624" s="46">
        <v>8.5773492127311777E-4</v>
      </c>
      <c r="S624" s="46">
        <v>9.6638415624839902E-4</v>
      </c>
      <c r="T624" s="46">
        <v>1.0515329240622271E-3</v>
      </c>
      <c r="U624" s="46">
        <v>1.1179741055045622E-3</v>
      </c>
      <c r="V624" s="46">
        <v>1.169524338400129E-3</v>
      </c>
      <c r="W624" s="46">
        <v>1.2092228589090017E-3</v>
      </c>
      <c r="X624" s="46">
        <v>1.2394898428304748E-3</v>
      </c>
      <c r="Y624" s="46">
        <v>1.2622524959495481E-3</v>
      </c>
      <c r="Z624" s="46">
        <v>1.2790454623010346E-3</v>
      </c>
      <c r="AA624" s="46">
        <v>1.2910907812778247E-3</v>
      </c>
      <c r="AB624" s="46">
        <v>1.2993615590747435E-3</v>
      </c>
      <c r="AC624" s="46">
        <v>1.2931524601550008E-3</v>
      </c>
      <c r="AD624" s="46">
        <v>1.2869082970828722E-3</v>
      </c>
      <c r="AE624" s="46">
        <v>1.2806696710039665E-3</v>
      </c>
      <c r="AF624" s="46">
        <v>1.2744516988836712E-3</v>
      </c>
      <c r="AG624" s="46">
        <v>1.2682298432840143E-3</v>
      </c>
      <c r="AH624" s="46">
        <v>1.262007987684358E-3</v>
      </c>
      <c r="AI624" s="46">
        <v>1.2557861320847009E-3</v>
      </c>
      <c r="AJ624" s="46">
        <v>1.2495642764850435E-3</v>
      </c>
      <c r="AK624" s="46">
        <v>9.1666530802572161E-3</v>
      </c>
      <c r="AL624" s="45">
        <v>9.1666530802572161E-3</v>
      </c>
      <c r="AM624" s="45">
        <v>7.195663951335429E-4</v>
      </c>
      <c r="AN624" s="45">
        <v>1.5773013164066606E-3</v>
      </c>
      <c r="AO624" s="45">
        <v>2.5436854726550596E-3</v>
      </c>
      <c r="AP624" s="45">
        <v>3.5952183967172865E-3</v>
      </c>
      <c r="AQ624" s="45">
        <v>4.7131925022218489E-3</v>
      </c>
      <c r="AR624" s="45">
        <v>5.8827168406219779E-3</v>
      </c>
      <c r="AS624" s="45">
        <v>7.0919396995309794E-3</v>
      </c>
      <c r="AT624" s="45">
        <v>8.3314295423614539E-3</v>
      </c>
      <c r="AU624" s="45">
        <v>9.1666530802572161E-3</v>
      </c>
      <c r="AV624" s="45">
        <v>9.1666530802572161E-3</v>
      </c>
      <c r="AW624" s="45">
        <v>9.1666530802572161E-3</v>
      </c>
      <c r="AX624" s="45">
        <v>9.1666530802572161E-3</v>
      </c>
      <c r="AY624" s="45">
        <v>9.1666530802572161E-3</v>
      </c>
      <c r="AZ624" s="45">
        <v>9.1666530802572161E-3</v>
      </c>
      <c r="BA624" s="45">
        <v>9.1666530802572161E-3</v>
      </c>
      <c r="BB624" s="45">
        <v>9.1666530802572161E-3</v>
      </c>
      <c r="BC624" s="45">
        <v>9.1666530802572161E-3</v>
      </c>
      <c r="BD624" s="45">
        <v>9.1666530802572161E-3</v>
      </c>
      <c r="BE624" s="45">
        <v>9.1666530802572161E-3</v>
      </c>
      <c r="BF624" s="45">
        <v>9.1666530802572161E-3</v>
      </c>
    </row>
    <row r="625" spans="1:58" ht="13.5" thickBot="1" x14ac:dyDescent="0.25">
      <c r="A625" s="6" t="s">
        <v>1351</v>
      </c>
      <c r="B625" s="6" t="s">
        <v>1141</v>
      </c>
      <c r="C625" s="6" t="s">
        <v>561</v>
      </c>
      <c r="D625" s="6" t="s">
        <v>1351</v>
      </c>
      <c r="E625" s="6">
        <v>10.575750592439668</v>
      </c>
      <c r="F625" s="6" t="s">
        <v>25</v>
      </c>
      <c r="G625" s="21" t="s">
        <v>1178</v>
      </c>
      <c r="H625" s="21" t="s">
        <v>1174</v>
      </c>
      <c r="I625" s="21" t="s">
        <v>1216</v>
      </c>
      <c r="J625" s="21" t="s">
        <v>240</v>
      </c>
      <c r="K625" s="21" t="s">
        <v>257</v>
      </c>
      <c r="L625" s="21" t="s">
        <v>567</v>
      </c>
      <c r="M625" s="3">
        <v>6.4606438413234066</v>
      </c>
      <c r="N625" s="3">
        <v>10.575750592439668</v>
      </c>
      <c r="O625" s="21" t="s">
        <v>1484</v>
      </c>
      <c r="P625" s="21">
        <v>0</v>
      </c>
      <c r="Q625" s="46">
        <v>8.5298767327899195E-4</v>
      </c>
      <c r="R625" s="46">
        <v>1.0167752687382139E-3</v>
      </c>
      <c r="S625" s="46">
        <v>1.1455701357190548E-3</v>
      </c>
      <c r="T625" s="46">
        <v>1.246507102524753E-3</v>
      </c>
      <c r="U625" s="46">
        <v>1.3252677410866562E-3</v>
      </c>
      <c r="V625" s="46">
        <v>1.3863763663809474E-3</v>
      </c>
      <c r="W625" s="46">
        <v>1.4334357466834382E-3</v>
      </c>
      <c r="X625" s="46">
        <v>1.4693148043589406E-3</v>
      </c>
      <c r="Y625" s="46">
        <v>1.4962980857531362E-3</v>
      </c>
      <c r="Z625" s="46">
        <v>1.5162047870561457E-3</v>
      </c>
      <c r="AA625" s="46">
        <v>1.5304835369774907E-3</v>
      </c>
      <c r="AB625" s="46">
        <v>1.5402878740851066E-3</v>
      </c>
      <c r="AC625" s="46">
        <v>1.5329274902810134E-3</v>
      </c>
      <c r="AD625" s="46">
        <v>1.525525540764623E-3</v>
      </c>
      <c r="AE625" s="46">
        <v>1.5181301549051769E-3</v>
      </c>
      <c r="AF625" s="46">
        <v>1.5107592526405985E-3</v>
      </c>
      <c r="AG625" s="46">
        <v>1.5033837468258159E-3</v>
      </c>
      <c r="AH625" s="46">
        <v>1.4960082410110341E-3</v>
      </c>
      <c r="AI625" s="46">
        <v>1.4886327351962519E-3</v>
      </c>
      <c r="AJ625" s="46">
        <v>1.4812572293814699E-3</v>
      </c>
      <c r="AK625" s="46">
        <v>1.0866324686039824E-2</v>
      </c>
      <c r="AL625" s="45">
        <v>1.0866324686039824E-2</v>
      </c>
      <c r="AM625" s="45">
        <v>8.5298767327899195E-4</v>
      </c>
      <c r="AN625" s="45">
        <v>1.8697629420172059E-3</v>
      </c>
      <c r="AO625" s="45">
        <v>3.0153330777362604E-3</v>
      </c>
      <c r="AP625" s="45">
        <v>4.2618401802610138E-3</v>
      </c>
      <c r="AQ625" s="45">
        <v>5.58710792134767E-3</v>
      </c>
      <c r="AR625" s="45">
        <v>6.9734842877286173E-3</v>
      </c>
      <c r="AS625" s="45">
        <v>8.4069200344120548E-3</v>
      </c>
      <c r="AT625" s="45">
        <v>9.8762348387709947E-3</v>
      </c>
      <c r="AU625" s="45">
        <v>1.0866324686039824E-2</v>
      </c>
      <c r="AV625" s="45">
        <v>1.0866324686039824E-2</v>
      </c>
      <c r="AW625" s="45">
        <v>1.0866324686039824E-2</v>
      </c>
      <c r="AX625" s="45">
        <v>1.0866324686039824E-2</v>
      </c>
      <c r="AY625" s="45">
        <v>1.0866324686039824E-2</v>
      </c>
      <c r="AZ625" s="45">
        <v>1.0866324686039824E-2</v>
      </c>
      <c r="BA625" s="45">
        <v>1.0866324686039824E-2</v>
      </c>
      <c r="BB625" s="45">
        <v>1.0866324686039824E-2</v>
      </c>
      <c r="BC625" s="45">
        <v>1.0866324686039824E-2</v>
      </c>
      <c r="BD625" s="45">
        <v>1.0866324686039824E-2</v>
      </c>
      <c r="BE625" s="45">
        <v>1.0866324686039824E-2</v>
      </c>
      <c r="BF625" s="45">
        <v>1.0866324686039824E-2</v>
      </c>
    </row>
    <row r="626" spans="1:58" ht="13.5" thickBot="1" x14ac:dyDescent="0.25">
      <c r="A626" s="6" t="s">
        <v>1137</v>
      </c>
      <c r="B626" s="6" t="s">
        <v>1351</v>
      </c>
      <c r="C626" s="6" t="s">
        <v>561</v>
      </c>
      <c r="D626" s="6" t="s">
        <v>1137</v>
      </c>
      <c r="E626" s="6">
        <v>16.871757284729433</v>
      </c>
      <c r="F626" s="6" t="s">
        <v>25</v>
      </c>
      <c r="G626" s="21" t="s">
        <v>1178</v>
      </c>
      <c r="H626" s="21" t="s">
        <v>1174</v>
      </c>
      <c r="I626" s="21" t="s">
        <v>1216</v>
      </c>
      <c r="J626" s="21" t="s">
        <v>240</v>
      </c>
      <c r="K626" s="21" t="s">
        <v>259</v>
      </c>
      <c r="L626" s="21" t="s">
        <v>568</v>
      </c>
      <c r="M626" s="3">
        <v>10.699097158055038</v>
      </c>
      <c r="N626" s="3">
        <v>16.871757284729433</v>
      </c>
      <c r="O626" s="21" t="s">
        <v>1484</v>
      </c>
      <c r="P626" s="21">
        <v>0</v>
      </c>
      <c r="Q626" s="46">
        <v>8.2027931590099323E-4</v>
      </c>
      <c r="R626" s="46">
        <v>9.7847095941121795E-4</v>
      </c>
      <c r="S626" s="46">
        <v>1.1031041194820967E-3</v>
      </c>
      <c r="T626" s="46">
        <v>1.2010063099003811E-3</v>
      </c>
      <c r="U626" s="46">
        <v>1.2776171238946311E-3</v>
      </c>
      <c r="V626" s="46">
        <v>1.3372703707228636E-3</v>
      </c>
      <c r="W626" s="46">
        <v>1.3834188595342649E-3</v>
      </c>
      <c r="X626" s="46">
        <v>1.4188134891671036E-3</v>
      </c>
      <c r="Y626" s="46">
        <v>1.4456459325721265E-3</v>
      </c>
      <c r="Z626" s="46">
        <v>1.4656623163459806E-3</v>
      </c>
      <c r="AA626" s="46">
        <v>1.4802537914886857E-3</v>
      </c>
      <c r="AB626" s="46">
        <v>1.4905286929371465E-3</v>
      </c>
      <c r="AC626" s="46">
        <v>1.484191222189216E-3</v>
      </c>
      <c r="AD626" s="46">
        <v>1.4778067152809308E-3</v>
      </c>
      <c r="AE626" s="46">
        <v>1.4714217616017236E-3</v>
      </c>
      <c r="AF626" s="46">
        <v>1.465053745325256E-3</v>
      </c>
      <c r="AG626" s="46">
        <v>1.4586812664951396E-3</v>
      </c>
      <c r="AH626" s="46">
        <v>1.4523087876650224E-3</v>
      </c>
      <c r="AI626" s="46">
        <v>1.4459363088349065E-3</v>
      </c>
      <c r="AJ626" s="46">
        <v>1.4395638300047898E-3</v>
      </c>
      <c r="AK626" s="46">
        <v>1.0560466928247867E-2</v>
      </c>
      <c r="AL626" s="45">
        <v>1.0560466928247867E-2</v>
      </c>
      <c r="AM626" s="45">
        <v>8.2027931590099323E-4</v>
      </c>
      <c r="AN626" s="45">
        <v>1.7987502753122112E-3</v>
      </c>
      <c r="AO626" s="45">
        <v>2.9018543947943081E-3</v>
      </c>
      <c r="AP626" s="45">
        <v>4.1028607046946896E-3</v>
      </c>
      <c r="AQ626" s="45">
        <v>5.3804778285893202E-3</v>
      </c>
      <c r="AR626" s="45">
        <v>6.7177481993121839E-3</v>
      </c>
      <c r="AS626" s="45">
        <v>8.1011670588464479E-3</v>
      </c>
      <c r="AT626" s="45">
        <v>9.519980548013552E-3</v>
      </c>
      <c r="AU626" s="45">
        <v>1.0560466928247867E-2</v>
      </c>
      <c r="AV626" s="45">
        <v>1.0560466928247867E-2</v>
      </c>
      <c r="AW626" s="45">
        <v>1.0560466928247867E-2</v>
      </c>
      <c r="AX626" s="45">
        <v>1.0560466928247867E-2</v>
      </c>
      <c r="AY626" s="45">
        <v>1.0560466928247867E-2</v>
      </c>
      <c r="AZ626" s="45">
        <v>1.0560466928247867E-2</v>
      </c>
      <c r="BA626" s="45">
        <v>1.0560466928247867E-2</v>
      </c>
      <c r="BB626" s="45">
        <v>1.0560466928247867E-2</v>
      </c>
      <c r="BC626" s="45">
        <v>1.0560466928247867E-2</v>
      </c>
      <c r="BD626" s="45">
        <v>1.0560466928247867E-2</v>
      </c>
      <c r="BE626" s="45">
        <v>1.0560466928247867E-2</v>
      </c>
      <c r="BF626" s="45">
        <v>1.0560466928247867E-2</v>
      </c>
    </row>
    <row r="627" spans="1:58" ht="13.5" thickBot="1" x14ac:dyDescent="0.25">
      <c r="A627" s="6" t="s">
        <v>1137</v>
      </c>
      <c r="B627" s="6" t="s">
        <v>1351</v>
      </c>
      <c r="C627" s="6" t="s">
        <v>561</v>
      </c>
      <c r="D627" s="6" t="s">
        <v>1137</v>
      </c>
      <c r="E627" s="6">
        <v>16.871757284729433</v>
      </c>
      <c r="F627" s="6" t="s">
        <v>25</v>
      </c>
      <c r="G627" s="21" t="s">
        <v>1178</v>
      </c>
      <c r="H627" s="21" t="s">
        <v>1174</v>
      </c>
      <c r="I627" s="21" t="s">
        <v>1216</v>
      </c>
      <c r="J627" s="21" t="s">
        <v>240</v>
      </c>
      <c r="K627" s="21" t="s">
        <v>261</v>
      </c>
      <c r="L627" s="21" t="s">
        <v>569</v>
      </c>
      <c r="M627" s="3">
        <v>10.699097158055038</v>
      </c>
      <c r="N627" s="3">
        <v>16.871757284729433</v>
      </c>
      <c r="O627" s="21" t="s">
        <v>1484</v>
      </c>
      <c r="P627" s="21">
        <v>0</v>
      </c>
      <c r="Q627" s="46">
        <v>4.408861966597289E-4</v>
      </c>
      <c r="R627" s="46">
        <v>5.2591151754566073E-4</v>
      </c>
      <c r="S627" s="46">
        <v>5.9289972370440936E-4</v>
      </c>
      <c r="T627" s="46">
        <v>6.4552048780445624E-4</v>
      </c>
      <c r="U627" s="46">
        <v>6.8669749879348818E-4</v>
      </c>
      <c r="V627" s="46">
        <v>7.1876010552107033E-4</v>
      </c>
      <c r="W627" s="46">
        <v>7.4356413424548663E-4</v>
      </c>
      <c r="X627" s="46">
        <v>7.6258814635758233E-4</v>
      </c>
      <c r="Y627" s="46">
        <v>7.770101288342876E-4</v>
      </c>
      <c r="Z627" s="46">
        <v>7.8776859505654342E-4</v>
      </c>
      <c r="AA627" s="46">
        <v>7.9561126505274613E-4</v>
      </c>
      <c r="AB627" s="46">
        <v>8.011338500220987E-4</v>
      </c>
      <c r="AC627" s="46">
        <v>7.9772756716169502E-4</v>
      </c>
      <c r="AD627" s="46">
        <v>7.9429600316419189E-4</v>
      </c>
      <c r="AE627" s="46">
        <v>7.9086419903490949E-4</v>
      </c>
      <c r="AF627" s="46">
        <v>7.8744149847185174E-4</v>
      </c>
      <c r="AG627" s="46">
        <v>7.8401639936202165E-4</v>
      </c>
      <c r="AH627" s="46">
        <v>7.8059130025219124E-4</v>
      </c>
      <c r="AI627" s="46">
        <v>7.7716620114236094E-4</v>
      </c>
      <c r="AJ627" s="46">
        <v>7.7374110203253031E-4</v>
      </c>
      <c r="AK627" s="46">
        <v>5.6760715632966476E-3</v>
      </c>
      <c r="AL627" s="45">
        <v>5.6760715632966476E-3</v>
      </c>
      <c r="AM627" s="45">
        <v>4.408861966597289E-4</v>
      </c>
      <c r="AN627" s="45">
        <v>9.6679771420538963E-4</v>
      </c>
      <c r="AO627" s="45">
        <v>1.559697437909799E-3</v>
      </c>
      <c r="AP627" s="45">
        <v>2.205217925714255E-3</v>
      </c>
      <c r="AQ627" s="45">
        <v>2.8919154245077433E-3</v>
      </c>
      <c r="AR627" s="45">
        <v>3.6106755300288136E-3</v>
      </c>
      <c r="AS627" s="45">
        <v>4.3542396642742998E-3</v>
      </c>
      <c r="AT627" s="45">
        <v>5.1168278106318819E-3</v>
      </c>
      <c r="AU627" s="45">
        <v>5.6760715632966476E-3</v>
      </c>
      <c r="AV627" s="45">
        <v>5.6760715632966476E-3</v>
      </c>
      <c r="AW627" s="45">
        <v>5.6760715632966476E-3</v>
      </c>
      <c r="AX627" s="45">
        <v>5.6760715632966476E-3</v>
      </c>
      <c r="AY627" s="45">
        <v>5.6760715632966476E-3</v>
      </c>
      <c r="AZ627" s="45">
        <v>5.6760715632966476E-3</v>
      </c>
      <c r="BA627" s="45">
        <v>5.6760715632966476E-3</v>
      </c>
      <c r="BB627" s="45">
        <v>5.6760715632966476E-3</v>
      </c>
      <c r="BC627" s="45">
        <v>5.6760715632966476E-3</v>
      </c>
      <c r="BD627" s="45">
        <v>5.6760715632966476E-3</v>
      </c>
      <c r="BE627" s="45">
        <v>5.6760715632966476E-3</v>
      </c>
      <c r="BF627" s="45">
        <v>5.6760715632966476E-3</v>
      </c>
    </row>
    <row r="628" spans="1:58" ht="13.5" thickBot="1" x14ac:dyDescent="0.25">
      <c r="A628" s="6" t="s">
        <v>1137</v>
      </c>
      <c r="B628" s="6" t="s">
        <v>1351</v>
      </c>
      <c r="C628" s="6" t="s">
        <v>561</v>
      </c>
      <c r="D628" s="6" t="s">
        <v>1137</v>
      </c>
      <c r="E628" s="6">
        <v>16.87175728472943</v>
      </c>
      <c r="F628" s="6" t="s">
        <v>25</v>
      </c>
      <c r="G628" s="21" t="s">
        <v>1178</v>
      </c>
      <c r="H628" s="21" t="s">
        <v>1174</v>
      </c>
      <c r="I628" s="21" t="s">
        <v>1216</v>
      </c>
      <c r="J628" s="21" t="s">
        <v>240</v>
      </c>
      <c r="K628" s="21" t="s">
        <v>263</v>
      </c>
      <c r="L628" s="21" t="s">
        <v>570</v>
      </c>
      <c r="M628" s="3">
        <v>10.699097158055036</v>
      </c>
      <c r="N628" s="3">
        <v>16.87175728472943</v>
      </c>
      <c r="O628" s="21" t="s">
        <v>1484</v>
      </c>
      <c r="P628" s="21">
        <v>0</v>
      </c>
      <c r="Q628" s="46">
        <v>1.5246462762313312E-3</v>
      </c>
      <c r="R628" s="46">
        <v>1.8196972271388306E-3</v>
      </c>
      <c r="S628" s="46">
        <v>2.0525114097540674E-3</v>
      </c>
      <c r="T628" s="46">
        <v>2.2357291055106338E-3</v>
      </c>
      <c r="U628" s="46">
        <v>2.3794250921066813E-3</v>
      </c>
      <c r="V628" s="46">
        <v>2.4916293382622567E-3</v>
      </c>
      <c r="W628" s="46">
        <v>2.5787420182682634E-3</v>
      </c>
      <c r="X628" s="46">
        <v>2.6458642951821109E-3</v>
      </c>
      <c r="Y628" s="46">
        <v>2.6970619682655491E-3</v>
      </c>
      <c r="Z628" s="46">
        <v>2.7355756105380785E-3</v>
      </c>
      <c r="AA628" s="46">
        <v>2.7639880568120835E-3</v>
      </c>
      <c r="AB628" s="46">
        <v>2.7843578983559273E-3</v>
      </c>
      <c r="AC628" s="46">
        <v>2.773693088043355E-3</v>
      </c>
      <c r="AD628" s="46">
        <v>2.76293128492123E-3</v>
      </c>
      <c r="AE628" s="46">
        <v>2.7521595286713E-3</v>
      </c>
      <c r="AF628" s="46">
        <v>2.7414103450013978E-3</v>
      </c>
      <c r="AG628" s="46">
        <v>2.7306528135743664E-3</v>
      </c>
      <c r="AH628" s="46">
        <v>2.7198952821473358E-3</v>
      </c>
      <c r="AI628" s="46">
        <v>2.7091377507203053E-3</v>
      </c>
      <c r="AJ628" s="46">
        <v>2.6983802192932743E-3</v>
      </c>
      <c r="AK628" s="46">
        <v>1.9794992394043434E-2</v>
      </c>
      <c r="AL628" s="45">
        <v>1.9794992394043434E-2</v>
      </c>
      <c r="AM628" s="45">
        <v>1.5246462762313312E-3</v>
      </c>
      <c r="AN628" s="45">
        <v>3.344343503370162E-3</v>
      </c>
      <c r="AO628" s="45">
        <v>5.3968549131242294E-3</v>
      </c>
      <c r="AP628" s="45">
        <v>7.6325840186348632E-3</v>
      </c>
      <c r="AQ628" s="45">
        <v>1.0012009110741545E-2</v>
      </c>
      <c r="AR628" s="45">
        <v>1.2503638449003802E-2</v>
      </c>
      <c r="AS628" s="45">
        <v>1.5082380467272066E-2</v>
      </c>
      <c r="AT628" s="45">
        <v>1.7728244762454177E-2</v>
      </c>
      <c r="AU628" s="45">
        <v>1.9794992394043434E-2</v>
      </c>
      <c r="AV628" s="45">
        <v>1.9794992394043434E-2</v>
      </c>
      <c r="AW628" s="45">
        <v>1.9794992394043434E-2</v>
      </c>
      <c r="AX628" s="45">
        <v>1.9794992394043434E-2</v>
      </c>
      <c r="AY628" s="45">
        <v>1.9794992394043434E-2</v>
      </c>
      <c r="AZ628" s="45">
        <v>1.9794992394043434E-2</v>
      </c>
      <c r="BA628" s="45">
        <v>1.9794992394043434E-2</v>
      </c>
      <c r="BB628" s="45">
        <v>1.9794992394043434E-2</v>
      </c>
      <c r="BC628" s="45">
        <v>1.9794992394043434E-2</v>
      </c>
      <c r="BD628" s="45">
        <v>1.9794992394043434E-2</v>
      </c>
      <c r="BE628" s="45">
        <v>1.9794992394043434E-2</v>
      </c>
      <c r="BF628" s="45">
        <v>1.9794992394043434E-2</v>
      </c>
    </row>
    <row r="629" spans="1:58" ht="13.5" thickBot="1" x14ac:dyDescent="0.25">
      <c r="A629" s="6" t="s">
        <v>1141</v>
      </c>
      <c r="B629" s="6" t="s">
        <v>1350</v>
      </c>
      <c r="C629" s="6" t="s">
        <v>561</v>
      </c>
      <c r="D629" s="6" t="s">
        <v>1141</v>
      </c>
      <c r="E629" s="6">
        <v>5.5389452386078624</v>
      </c>
      <c r="F629" s="6" t="s">
        <v>25</v>
      </c>
      <c r="G629" s="21" t="s">
        <v>1178</v>
      </c>
      <c r="H629" s="21" t="s">
        <v>1174</v>
      </c>
      <c r="I629" s="21" t="s">
        <v>1216</v>
      </c>
      <c r="J629" s="21" t="s">
        <v>240</v>
      </c>
      <c r="K629" s="21" t="s">
        <v>265</v>
      </c>
      <c r="L629" s="21" t="s">
        <v>571</v>
      </c>
      <c r="M629" s="3">
        <v>3.0698811879381047</v>
      </c>
      <c r="N629" s="3">
        <v>5.5389452386078624</v>
      </c>
      <c r="O629" s="21" t="s">
        <v>1484</v>
      </c>
      <c r="P629" s="21">
        <v>0</v>
      </c>
      <c r="Q629" s="46">
        <v>1.7234588573240839E-3</v>
      </c>
      <c r="R629" s="46">
        <v>2.0419612427396627E-3</v>
      </c>
      <c r="S629" s="46">
        <v>2.2880968399385903E-3</v>
      </c>
      <c r="T629" s="46">
        <v>2.4769174052849821E-3</v>
      </c>
      <c r="U629" s="46">
        <v>2.6203554550037014E-3</v>
      </c>
      <c r="V629" s="46">
        <v>2.727870576383191E-3</v>
      </c>
      <c r="W629" s="46">
        <v>2.8069618232552797E-3</v>
      </c>
      <c r="X629" s="46">
        <v>2.8635739430901163E-3</v>
      </c>
      <c r="Y629" s="46">
        <v>2.9024194337959894E-3</v>
      </c>
      <c r="Z629" s="46">
        <v>2.9272338703095124E-3</v>
      </c>
      <c r="AA629" s="46">
        <v>2.9409783274760033E-3</v>
      </c>
      <c r="AB629" s="46">
        <v>2.9459998608690795E-3</v>
      </c>
      <c r="AC629" s="46">
        <v>2.918295782101352E-3</v>
      </c>
      <c r="AD629" s="46">
        <v>2.8906973520339378E-3</v>
      </c>
      <c r="AE629" s="46">
        <v>2.8632951862106763E-3</v>
      </c>
      <c r="AF629" s="46">
        <v>2.8361216404441578E-3</v>
      </c>
      <c r="AG629" s="46">
        <v>2.8089394230368832E-3</v>
      </c>
      <c r="AH629" s="46">
        <v>2.7817572056296094E-3</v>
      </c>
      <c r="AI629" s="46">
        <v>2.7545749882223343E-3</v>
      </c>
      <c r="AJ629" s="46">
        <v>2.7273927708150606E-3</v>
      </c>
      <c r="AK629" s="46">
        <v>2.0007824978791621E-2</v>
      </c>
      <c r="AL629" s="45">
        <v>2.0007824978791621E-2</v>
      </c>
      <c r="AM629" s="45">
        <v>1.7234588573240839E-3</v>
      </c>
      <c r="AN629" s="45">
        <v>3.7654201000637466E-3</v>
      </c>
      <c r="AO629" s="45">
        <v>6.0535169400023365E-3</v>
      </c>
      <c r="AP629" s="45">
        <v>8.5304343452873195E-3</v>
      </c>
      <c r="AQ629" s="45">
        <v>1.115078980029102E-2</v>
      </c>
      <c r="AR629" s="45">
        <v>1.3878660376674212E-2</v>
      </c>
      <c r="AS629" s="45">
        <v>1.668562219992949E-2</v>
      </c>
      <c r="AT629" s="45">
        <v>1.9549196143019608E-2</v>
      </c>
      <c r="AU629" s="45">
        <v>2.0007824978791621E-2</v>
      </c>
      <c r="AV629" s="45">
        <v>2.0007824978791621E-2</v>
      </c>
      <c r="AW629" s="45">
        <v>2.0007824978791621E-2</v>
      </c>
      <c r="AX629" s="45">
        <v>2.0007824978791621E-2</v>
      </c>
      <c r="AY629" s="45">
        <v>2.0007824978791621E-2</v>
      </c>
      <c r="AZ629" s="45">
        <v>2.0007824978791621E-2</v>
      </c>
      <c r="BA629" s="45">
        <v>2.0007824978791621E-2</v>
      </c>
      <c r="BB629" s="45">
        <v>2.0007824978791621E-2</v>
      </c>
      <c r="BC629" s="45">
        <v>2.0007824978791621E-2</v>
      </c>
      <c r="BD629" s="45">
        <v>2.0007824978791621E-2</v>
      </c>
      <c r="BE629" s="45">
        <v>2.0007824978791621E-2</v>
      </c>
      <c r="BF629" s="45">
        <v>2.0007824978791621E-2</v>
      </c>
    </row>
    <row r="630" spans="1:58" ht="13.5" thickBot="1" x14ac:dyDescent="0.25">
      <c r="A630" s="6" t="s">
        <v>1141</v>
      </c>
      <c r="B630" s="6" t="s">
        <v>1350</v>
      </c>
      <c r="C630" s="6" t="s">
        <v>561</v>
      </c>
      <c r="D630" s="6" t="s">
        <v>1141</v>
      </c>
      <c r="E630" s="6">
        <v>5.5389452386078606</v>
      </c>
      <c r="F630" s="6" t="s">
        <v>25</v>
      </c>
      <c r="G630" s="21" t="s">
        <v>1178</v>
      </c>
      <c r="H630" s="21" t="s">
        <v>1174</v>
      </c>
      <c r="I630" s="21" t="s">
        <v>1216</v>
      </c>
      <c r="J630" s="21" t="s">
        <v>240</v>
      </c>
      <c r="K630" s="21" t="s">
        <v>267</v>
      </c>
      <c r="L630" s="21" t="s">
        <v>572</v>
      </c>
      <c r="M630" s="3">
        <v>3.0698811879381038</v>
      </c>
      <c r="N630" s="3">
        <v>5.5389452386078606</v>
      </c>
      <c r="O630" s="21" t="s">
        <v>1484</v>
      </c>
      <c r="P630" s="21">
        <v>0</v>
      </c>
      <c r="Q630" s="46">
        <v>7.2981017861212521E-4</v>
      </c>
      <c r="R630" s="46">
        <v>8.6979984382176342E-4</v>
      </c>
      <c r="S630" s="46">
        <v>9.7983030994991372E-4</v>
      </c>
      <c r="T630" s="46">
        <v>1.0660133049277061E-3</v>
      </c>
      <c r="U630" s="46">
        <v>1.1332151012978919E-3</v>
      </c>
      <c r="V630" s="46">
        <v>1.1853103102827149E-3</v>
      </c>
      <c r="W630" s="46">
        <v>1.2253839587110995E-3</v>
      </c>
      <c r="X630" s="46">
        <v>1.255892387517218E-3</v>
      </c>
      <c r="Y630" s="46">
        <v>1.2787913629859009E-3</v>
      </c>
      <c r="Z630" s="46">
        <v>1.2956380820002135E-3</v>
      </c>
      <c r="AA630" s="46">
        <v>1.3076723910669965E-3</v>
      </c>
      <c r="AB630" s="46">
        <v>1.3158814548535631E-3</v>
      </c>
      <c r="AC630" s="46">
        <v>1.3094271067927204E-3</v>
      </c>
      <c r="AD630" s="46">
        <v>1.3029387952771697E-3</v>
      </c>
      <c r="AE630" s="46">
        <v>1.2964576331243856E-3</v>
      </c>
      <c r="AF630" s="46">
        <v>1.2899989189824657E-3</v>
      </c>
      <c r="AG630" s="46">
        <v>1.2835362736216052E-3</v>
      </c>
      <c r="AH630" s="46">
        <v>1.2770736282607443E-3</v>
      </c>
      <c r="AI630" s="46">
        <v>1.2706109828998836E-3</v>
      </c>
      <c r="AJ630" s="46">
        <v>1.2641483375390227E-3</v>
      </c>
      <c r="AK630" s="46">
        <v>9.2736399961757497E-3</v>
      </c>
      <c r="AL630" s="45">
        <v>9.2736399961757497E-3</v>
      </c>
      <c r="AM630" s="45">
        <v>7.2981017861212521E-4</v>
      </c>
      <c r="AN630" s="45">
        <v>1.5996100224338885E-3</v>
      </c>
      <c r="AO630" s="45">
        <v>2.5794403323838025E-3</v>
      </c>
      <c r="AP630" s="45">
        <v>3.6454536373115086E-3</v>
      </c>
      <c r="AQ630" s="45">
        <v>4.7786687386094009E-3</v>
      </c>
      <c r="AR630" s="45">
        <v>5.9639790488921155E-3</v>
      </c>
      <c r="AS630" s="45">
        <v>7.1893630076032148E-3</v>
      </c>
      <c r="AT630" s="45">
        <v>8.4452553951204334E-3</v>
      </c>
      <c r="AU630" s="45">
        <v>9.2736399961757497E-3</v>
      </c>
      <c r="AV630" s="45">
        <v>9.2736399961757497E-3</v>
      </c>
      <c r="AW630" s="45">
        <v>9.2736399961757497E-3</v>
      </c>
      <c r="AX630" s="45">
        <v>9.2736399961757497E-3</v>
      </c>
      <c r="AY630" s="45">
        <v>9.2736399961757497E-3</v>
      </c>
      <c r="AZ630" s="45">
        <v>9.2736399961757497E-3</v>
      </c>
      <c r="BA630" s="45">
        <v>9.2736399961757497E-3</v>
      </c>
      <c r="BB630" s="45">
        <v>9.2736399961757497E-3</v>
      </c>
      <c r="BC630" s="45">
        <v>9.2736399961757497E-3</v>
      </c>
      <c r="BD630" s="45">
        <v>9.2736399961757497E-3</v>
      </c>
      <c r="BE630" s="45">
        <v>9.2736399961757497E-3</v>
      </c>
      <c r="BF630" s="45">
        <v>9.2736399961757497E-3</v>
      </c>
    </row>
    <row r="631" spans="1:58" ht="13.5" thickBot="1" x14ac:dyDescent="0.25">
      <c r="A631" s="6" t="s">
        <v>1141</v>
      </c>
      <c r="B631" s="6" t="s">
        <v>1141</v>
      </c>
      <c r="C631" s="6" t="s">
        <v>561</v>
      </c>
      <c r="D631" s="6" t="s">
        <v>1141</v>
      </c>
      <c r="E631" s="6">
        <v>9.3165492539817194</v>
      </c>
      <c r="F631" s="6" t="s">
        <v>25</v>
      </c>
      <c r="G631" s="21" t="s">
        <v>1178</v>
      </c>
      <c r="H631" s="21" t="s">
        <v>1174</v>
      </c>
      <c r="I631" s="21" t="s">
        <v>1216</v>
      </c>
      <c r="J631" s="21" t="s">
        <v>240</v>
      </c>
      <c r="K631" s="21" t="s">
        <v>269</v>
      </c>
      <c r="L631" s="21" t="s">
        <v>573</v>
      </c>
      <c r="M631" s="3">
        <v>5.612953177977082</v>
      </c>
      <c r="N631" s="3">
        <v>9.3165492539817194</v>
      </c>
      <c r="O631" s="21" t="s">
        <v>1484</v>
      </c>
      <c r="P631" s="21">
        <v>0</v>
      </c>
      <c r="Q631" s="46">
        <v>1.5407956563076564E-3</v>
      </c>
      <c r="R631" s="46">
        <v>1.836345751940961E-3</v>
      </c>
      <c r="S631" s="46">
        <v>2.0686451487432413E-3</v>
      </c>
      <c r="T631" s="46">
        <v>2.2505970976210909E-3</v>
      </c>
      <c r="U631" s="46">
        <v>2.3924754092392751E-3</v>
      </c>
      <c r="V631" s="46">
        <v>2.5024602711535057E-3</v>
      </c>
      <c r="W631" s="46">
        <v>2.5870648782696697E-3</v>
      </c>
      <c r="X631" s="46">
        <v>2.6514751262530986E-3</v>
      </c>
      <c r="Y631" s="46">
        <v>2.6998200835721912E-3</v>
      </c>
      <c r="Z631" s="46">
        <v>2.7353873478293865E-3</v>
      </c>
      <c r="AA631" s="46">
        <v>2.7607945176389725E-3</v>
      </c>
      <c r="AB631" s="46">
        <v>2.7781257226500459E-3</v>
      </c>
      <c r="AC631" s="46">
        <v>2.7644991225451295E-3</v>
      </c>
      <c r="AD631" s="46">
        <v>2.7508008178449375E-3</v>
      </c>
      <c r="AE631" s="46">
        <v>2.7371176070793311E-3</v>
      </c>
      <c r="AF631" s="46">
        <v>2.7234817891819583E-3</v>
      </c>
      <c r="AG631" s="46">
        <v>2.7098376715852328E-3</v>
      </c>
      <c r="AH631" s="46">
        <v>2.6961935539885074E-3</v>
      </c>
      <c r="AI631" s="46">
        <v>2.6825494363917819E-3</v>
      </c>
      <c r="AJ631" s="46">
        <v>2.668905318795056E-3</v>
      </c>
      <c r="AK631" s="46">
        <v>1.9578768072872631E-2</v>
      </c>
      <c r="AL631" s="45">
        <v>1.9578768072872631E-2</v>
      </c>
      <c r="AM631" s="45">
        <v>1.5407956563076564E-3</v>
      </c>
      <c r="AN631" s="45">
        <v>3.3771414082486174E-3</v>
      </c>
      <c r="AO631" s="45">
        <v>5.4457865569918582E-3</v>
      </c>
      <c r="AP631" s="45">
        <v>7.6963836546129491E-3</v>
      </c>
      <c r="AQ631" s="45">
        <v>1.0088859063852224E-2</v>
      </c>
      <c r="AR631" s="45">
        <v>1.259131933500573E-2</v>
      </c>
      <c r="AS631" s="45">
        <v>1.51783842132754E-2</v>
      </c>
      <c r="AT631" s="45">
        <v>1.7829859339528499E-2</v>
      </c>
      <c r="AU631" s="45">
        <v>1.9578768072872631E-2</v>
      </c>
      <c r="AV631" s="45">
        <v>1.9578768072872631E-2</v>
      </c>
      <c r="AW631" s="45">
        <v>1.9578768072872631E-2</v>
      </c>
      <c r="AX631" s="45">
        <v>1.9578768072872631E-2</v>
      </c>
      <c r="AY631" s="45">
        <v>1.9578768072872631E-2</v>
      </c>
      <c r="AZ631" s="45">
        <v>1.9578768072872631E-2</v>
      </c>
      <c r="BA631" s="45">
        <v>1.9578768072872631E-2</v>
      </c>
      <c r="BB631" s="45">
        <v>1.9578768072872631E-2</v>
      </c>
      <c r="BC631" s="45">
        <v>1.9578768072872631E-2</v>
      </c>
      <c r="BD631" s="45">
        <v>1.9578768072872631E-2</v>
      </c>
      <c r="BE631" s="45">
        <v>1.9578768072872631E-2</v>
      </c>
      <c r="BF631" s="45">
        <v>1.9578768072872631E-2</v>
      </c>
    </row>
    <row r="632" spans="1:58" ht="13.5" thickBot="1" x14ac:dyDescent="0.25">
      <c r="A632" s="6" t="s">
        <v>1350</v>
      </c>
      <c r="B632" s="6" t="s">
        <v>1350</v>
      </c>
      <c r="C632" s="6" t="s">
        <v>561</v>
      </c>
      <c r="D632" s="6" t="s">
        <v>1350</v>
      </c>
      <c r="E632" s="6">
        <v>3.3803143726799409</v>
      </c>
      <c r="F632" s="6" t="s">
        <v>25</v>
      </c>
      <c r="G632" s="21" t="s">
        <v>1178</v>
      </c>
      <c r="H632" s="21" t="s">
        <v>1174</v>
      </c>
      <c r="I632" s="21" t="s">
        <v>1216</v>
      </c>
      <c r="J632" s="21" t="s">
        <v>240</v>
      </c>
      <c r="K632" s="21" t="s">
        <v>271</v>
      </c>
      <c r="L632" s="21" t="s">
        <v>574</v>
      </c>
      <c r="M632" s="3">
        <v>1.6166971936301149</v>
      </c>
      <c r="N632" s="3">
        <v>3.3803143726799409</v>
      </c>
      <c r="O632" s="21" t="s">
        <v>1484</v>
      </c>
      <c r="P632" s="21">
        <v>0</v>
      </c>
      <c r="Q632" s="46">
        <v>1.376496754034924E-3</v>
      </c>
      <c r="R632" s="46">
        <v>1.6458947695244324E-3</v>
      </c>
      <c r="S632" s="46">
        <v>1.8595124975353497E-3</v>
      </c>
      <c r="T632" s="46">
        <v>2.0286164139718121E-3</v>
      </c>
      <c r="U632" s="46">
        <v>2.1621980599547739E-3</v>
      </c>
      <c r="V632" s="46">
        <v>2.2674333966725612E-3</v>
      </c>
      <c r="W632" s="46">
        <v>2.350049407299935E-3</v>
      </c>
      <c r="X632" s="46">
        <v>2.4146166746576354E-3</v>
      </c>
      <c r="Y632" s="46">
        <v>2.4647828815908411E-3</v>
      </c>
      <c r="Z632" s="46">
        <v>2.5034591629511872E-3</v>
      </c>
      <c r="AA632" s="46">
        <v>2.53296882938651E-3</v>
      </c>
      <c r="AB632" s="46">
        <v>2.5551660608229328E-3</v>
      </c>
      <c r="AC632" s="46">
        <v>2.5488826203721054E-3</v>
      </c>
      <c r="AD632" s="46">
        <v>2.542488892634245E-3</v>
      </c>
      <c r="AE632" s="46">
        <v>2.5360647194372587E-3</v>
      </c>
      <c r="AF632" s="46">
        <v>2.5296400424137688E-3</v>
      </c>
      <c r="AG632" s="46">
        <v>2.5232076702094391E-3</v>
      </c>
      <c r="AH632" s="46">
        <v>2.5167752980051073E-3</v>
      </c>
      <c r="AI632" s="46">
        <v>2.5103429258007764E-3</v>
      </c>
      <c r="AJ632" s="46">
        <v>2.5039105535964458E-3</v>
      </c>
      <c r="AK632" s="46">
        <v>1.8368386341339308E-2</v>
      </c>
      <c r="AL632" s="45">
        <v>1.8368386341339308E-2</v>
      </c>
      <c r="AM632" s="45">
        <v>1.376496754034924E-3</v>
      </c>
      <c r="AN632" s="45">
        <v>3.0223915235593566E-3</v>
      </c>
      <c r="AO632" s="45">
        <v>4.8819040210947061E-3</v>
      </c>
      <c r="AP632" s="45">
        <v>6.9105204350665183E-3</v>
      </c>
      <c r="AQ632" s="45">
        <v>9.0727184950212918E-3</v>
      </c>
      <c r="AR632" s="45">
        <v>1.1340151891693854E-2</v>
      </c>
      <c r="AS632" s="45">
        <v>1.3690201298993789E-2</v>
      </c>
      <c r="AT632" s="45">
        <v>1.6104817973651424E-2</v>
      </c>
      <c r="AU632" s="45">
        <v>1.8368386341339308E-2</v>
      </c>
      <c r="AV632" s="45">
        <v>1.8368386341339308E-2</v>
      </c>
      <c r="AW632" s="45">
        <v>1.8368386341339308E-2</v>
      </c>
      <c r="AX632" s="45">
        <v>1.8368386341339308E-2</v>
      </c>
      <c r="AY632" s="45">
        <v>1.8368386341339308E-2</v>
      </c>
      <c r="AZ632" s="45">
        <v>1.8368386341339308E-2</v>
      </c>
      <c r="BA632" s="45">
        <v>1.8368386341339308E-2</v>
      </c>
      <c r="BB632" s="45">
        <v>1.8368386341339308E-2</v>
      </c>
      <c r="BC632" s="45">
        <v>1.8368386341339308E-2</v>
      </c>
      <c r="BD632" s="45">
        <v>1.8368386341339308E-2</v>
      </c>
      <c r="BE632" s="45">
        <v>1.8368386341339308E-2</v>
      </c>
      <c r="BF632" s="45">
        <v>1.8368386341339308E-2</v>
      </c>
    </row>
    <row r="633" spans="1:58" ht="13.5" thickBot="1" x14ac:dyDescent="0.25">
      <c r="A633" s="6" t="s">
        <v>1350</v>
      </c>
      <c r="B633" s="6" t="s">
        <v>1350</v>
      </c>
      <c r="C633" s="6" t="s">
        <v>561</v>
      </c>
      <c r="D633" s="6" t="s">
        <v>1350</v>
      </c>
      <c r="E633" s="6">
        <v>4.0746108136603016</v>
      </c>
      <c r="F633" s="6" t="s">
        <v>25</v>
      </c>
      <c r="G633" s="21" t="s">
        <v>1178</v>
      </c>
      <c r="H633" s="21" t="s">
        <v>1174</v>
      </c>
      <c r="I633" s="21" t="s">
        <v>1216</v>
      </c>
      <c r="J633" s="21" t="s">
        <v>240</v>
      </c>
      <c r="K633" s="21" t="s">
        <v>273</v>
      </c>
      <c r="L633" s="21" t="s">
        <v>575</v>
      </c>
      <c r="M633" s="3">
        <v>2.0840955298917221</v>
      </c>
      <c r="N633" s="3">
        <v>4.0746108136603016</v>
      </c>
      <c r="O633" s="21" t="s">
        <v>1484</v>
      </c>
      <c r="P633" s="21">
        <v>0</v>
      </c>
      <c r="Q633" s="46">
        <v>1.0073041447925817E-3</v>
      </c>
      <c r="R633" s="46">
        <v>1.2049591742372208E-3</v>
      </c>
      <c r="S633" s="46">
        <v>1.3618645008522216E-3</v>
      </c>
      <c r="T633" s="46">
        <v>1.4862403866408979E-3</v>
      </c>
      <c r="U633" s="46">
        <v>1.5846492272556661E-3</v>
      </c>
      <c r="V633" s="46">
        <v>1.6623299104919107E-3</v>
      </c>
      <c r="W633" s="46">
        <v>1.723464741360778E-3</v>
      </c>
      <c r="X633" s="46">
        <v>1.7713925337132829E-3</v>
      </c>
      <c r="Y633" s="46">
        <v>1.808778725545642E-3</v>
      </c>
      <c r="Z633" s="46">
        <v>1.8377511854498106E-3</v>
      </c>
      <c r="AA633" s="46">
        <v>1.8600086296190611E-3</v>
      </c>
      <c r="AB633" s="46">
        <v>1.8769071733118563E-3</v>
      </c>
      <c r="AC633" s="46">
        <v>1.8728859645991344E-3</v>
      </c>
      <c r="AD633" s="46">
        <v>1.8687810862659691E-3</v>
      </c>
      <c r="AE633" s="46">
        <v>1.8646511730432197E-3</v>
      </c>
      <c r="AF633" s="46">
        <v>1.8605182267312607E-3</v>
      </c>
      <c r="AG633" s="46">
        <v>1.8563796220204287E-3</v>
      </c>
      <c r="AH633" s="46">
        <v>1.8522410173095957E-3</v>
      </c>
      <c r="AI633" s="46">
        <v>1.8481024125987624E-3</v>
      </c>
      <c r="AJ633" s="46">
        <v>1.8439638078879292E-3</v>
      </c>
      <c r="AK633" s="46">
        <v>1.3527096474785488E-2</v>
      </c>
      <c r="AL633" s="45">
        <v>1.3527096474785488E-2</v>
      </c>
      <c r="AM633" s="45">
        <v>1.0073041447925817E-3</v>
      </c>
      <c r="AN633" s="45">
        <v>2.2122633190298025E-3</v>
      </c>
      <c r="AO633" s="45">
        <v>3.5741278198820241E-3</v>
      </c>
      <c r="AP633" s="45">
        <v>5.060368206522922E-3</v>
      </c>
      <c r="AQ633" s="45">
        <v>6.6450174337785882E-3</v>
      </c>
      <c r="AR633" s="45">
        <v>8.3073473442704989E-3</v>
      </c>
      <c r="AS633" s="45">
        <v>1.0030812085631276E-2</v>
      </c>
      <c r="AT633" s="45">
        <v>1.1802204619344558E-2</v>
      </c>
      <c r="AU633" s="45">
        <v>1.3527096474785488E-2</v>
      </c>
      <c r="AV633" s="45">
        <v>1.3527096474785488E-2</v>
      </c>
      <c r="AW633" s="45">
        <v>1.3527096474785488E-2</v>
      </c>
      <c r="AX633" s="45">
        <v>1.3527096474785488E-2</v>
      </c>
      <c r="AY633" s="45">
        <v>1.3527096474785488E-2</v>
      </c>
      <c r="AZ633" s="45">
        <v>1.3527096474785488E-2</v>
      </c>
      <c r="BA633" s="45">
        <v>1.3527096474785488E-2</v>
      </c>
      <c r="BB633" s="45">
        <v>1.3527096474785488E-2</v>
      </c>
      <c r="BC633" s="45">
        <v>1.3527096474785488E-2</v>
      </c>
      <c r="BD633" s="45">
        <v>1.3527096474785488E-2</v>
      </c>
      <c r="BE633" s="45">
        <v>1.3527096474785488E-2</v>
      </c>
      <c r="BF633" s="45">
        <v>1.3527096474785488E-2</v>
      </c>
    </row>
    <row r="634" spans="1:58" ht="13.5" thickBot="1" x14ac:dyDescent="0.25">
      <c r="A634" s="6" t="s">
        <v>1350</v>
      </c>
      <c r="B634" s="6" t="s">
        <v>1350</v>
      </c>
      <c r="C634" s="6" t="s">
        <v>561</v>
      </c>
      <c r="D634" s="6" t="s">
        <v>1350</v>
      </c>
      <c r="E634" s="6">
        <v>3.3803143726799405</v>
      </c>
      <c r="F634" s="6" t="s">
        <v>25</v>
      </c>
      <c r="G634" s="21" t="s">
        <v>1178</v>
      </c>
      <c r="H634" s="21" t="s">
        <v>1174</v>
      </c>
      <c r="I634" s="21" t="s">
        <v>1216</v>
      </c>
      <c r="J634" s="21" t="s">
        <v>240</v>
      </c>
      <c r="K634" s="21" t="s">
        <v>275</v>
      </c>
      <c r="L634" s="21" t="s">
        <v>576</v>
      </c>
      <c r="M634" s="3">
        <v>1.616697193630114</v>
      </c>
      <c r="N634" s="3">
        <v>3.3803143726799405</v>
      </c>
      <c r="O634" s="21" t="s">
        <v>1484</v>
      </c>
      <c r="P634" s="21">
        <v>0</v>
      </c>
      <c r="Q634" s="46">
        <v>1.0842738391164993E-3</v>
      </c>
      <c r="R634" s="46">
        <v>1.2964800936165113E-3</v>
      </c>
      <c r="S634" s="46">
        <v>1.4647479179864516E-3</v>
      </c>
      <c r="T634" s="46">
        <v>1.597951975421916E-3</v>
      </c>
      <c r="U634" s="46">
        <v>1.7031749508491241E-3</v>
      </c>
      <c r="V634" s="46">
        <v>1.786069387192137E-3</v>
      </c>
      <c r="W634" s="46">
        <v>1.8511464596609618E-3</v>
      </c>
      <c r="X634" s="46">
        <v>1.9020064407353657E-3</v>
      </c>
      <c r="Y634" s="46">
        <v>1.9415226296591211E-3</v>
      </c>
      <c r="Z634" s="46">
        <v>1.9719881428907405E-3</v>
      </c>
      <c r="AA634" s="46">
        <v>1.9952330646263589E-3</v>
      </c>
      <c r="AB634" s="46">
        <v>2.0127179422890027E-3</v>
      </c>
      <c r="AC634" s="46">
        <v>2.0077684427129909E-3</v>
      </c>
      <c r="AD634" s="46">
        <v>2.0027320692524112E-3</v>
      </c>
      <c r="AE634" s="46">
        <v>1.9976717137411989E-3</v>
      </c>
      <c r="AF634" s="46">
        <v>1.9926109613631624E-3</v>
      </c>
      <c r="AG634" s="46">
        <v>1.9875441474501107E-3</v>
      </c>
      <c r="AH634" s="46">
        <v>1.9824773335370576E-3</v>
      </c>
      <c r="AI634" s="46">
        <v>1.977410519624005E-3</v>
      </c>
      <c r="AJ634" s="46">
        <v>1.9723437057109529E-3</v>
      </c>
      <c r="AK634" s="46">
        <v>1.4468875947813348E-2</v>
      </c>
      <c r="AL634" s="45">
        <v>1.4468875947813348E-2</v>
      </c>
      <c r="AM634" s="45">
        <v>1.0842738391164993E-3</v>
      </c>
      <c r="AN634" s="45">
        <v>2.3807539327330108E-3</v>
      </c>
      <c r="AO634" s="45">
        <v>3.8455018507194622E-3</v>
      </c>
      <c r="AP634" s="45">
        <v>5.4434538261413784E-3</v>
      </c>
      <c r="AQ634" s="45">
        <v>7.1466287769905027E-3</v>
      </c>
      <c r="AR634" s="45">
        <v>8.932698164182639E-3</v>
      </c>
      <c r="AS634" s="45">
        <v>1.0783844623843601E-2</v>
      </c>
      <c r="AT634" s="45">
        <v>1.2685851064578967E-2</v>
      </c>
      <c r="AU634" s="45">
        <v>1.4468875947813348E-2</v>
      </c>
      <c r="AV634" s="45">
        <v>1.4468875947813348E-2</v>
      </c>
      <c r="AW634" s="45">
        <v>1.4468875947813348E-2</v>
      </c>
      <c r="AX634" s="45">
        <v>1.4468875947813348E-2</v>
      </c>
      <c r="AY634" s="45">
        <v>1.4468875947813348E-2</v>
      </c>
      <c r="AZ634" s="45">
        <v>1.4468875947813348E-2</v>
      </c>
      <c r="BA634" s="45">
        <v>1.4468875947813348E-2</v>
      </c>
      <c r="BB634" s="45">
        <v>1.4468875947813348E-2</v>
      </c>
      <c r="BC634" s="45">
        <v>1.4468875947813348E-2</v>
      </c>
      <c r="BD634" s="45">
        <v>1.4468875947813348E-2</v>
      </c>
      <c r="BE634" s="45">
        <v>1.4468875947813348E-2</v>
      </c>
      <c r="BF634" s="45">
        <v>1.4468875947813348E-2</v>
      </c>
    </row>
    <row r="635" spans="1:58" ht="13.5" thickBot="1" x14ac:dyDescent="0.25">
      <c r="A635" s="6" t="s">
        <v>1137</v>
      </c>
      <c r="B635" s="6" t="s">
        <v>1351</v>
      </c>
      <c r="C635" s="6" t="s">
        <v>561</v>
      </c>
      <c r="D635" s="6" t="s">
        <v>1137</v>
      </c>
      <c r="E635" s="6">
        <v>16.116236481654653</v>
      </c>
      <c r="F635" s="6" t="s">
        <v>25</v>
      </c>
      <c r="G635" s="21" t="s">
        <v>1178</v>
      </c>
      <c r="H635" s="21" t="s">
        <v>1174</v>
      </c>
      <c r="I635" s="21" t="s">
        <v>1216</v>
      </c>
      <c r="J635" s="21" t="s">
        <v>240</v>
      </c>
      <c r="K635" s="21" t="s">
        <v>277</v>
      </c>
      <c r="L635" s="21" t="s">
        <v>577</v>
      </c>
      <c r="M635" s="3">
        <v>10.190482760047235</v>
      </c>
      <c r="N635" s="3">
        <v>16.116236481654653</v>
      </c>
      <c r="O635" s="21" t="s">
        <v>1484</v>
      </c>
      <c r="P635" s="21">
        <v>0</v>
      </c>
      <c r="Q635" s="46">
        <v>2.7051876959110857E-3</v>
      </c>
      <c r="R635" s="46">
        <v>3.2251390021636813E-3</v>
      </c>
      <c r="S635" s="46">
        <v>3.6341823890921957E-3</v>
      </c>
      <c r="T635" s="46">
        <v>3.9549201899093155E-3</v>
      </c>
      <c r="U635" s="46">
        <v>4.2053530421920036E-3</v>
      </c>
      <c r="V635" s="46">
        <v>4.3998167444844177E-3</v>
      </c>
      <c r="W635" s="46">
        <v>4.5497283788875492E-3</v>
      </c>
      <c r="X635" s="46">
        <v>4.6641805310462187E-3</v>
      </c>
      <c r="Y635" s="46">
        <v>4.7504145332830381E-3</v>
      </c>
      <c r="Z635" s="46">
        <v>4.8141973604762097E-3</v>
      </c>
      <c r="AA635" s="46">
        <v>4.8601217939548023E-3</v>
      </c>
      <c r="AB635" s="46">
        <v>4.8918454752247187E-3</v>
      </c>
      <c r="AC635" s="46">
        <v>4.8690533848102062E-3</v>
      </c>
      <c r="AD635" s="46">
        <v>4.8461239908224613E-3</v>
      </c>
      <c r="AE635" s="46">
        <v>4.8232101627505531E-3</v>
      </c>
      <c r="AF635" s="46">
        <v>4.8003688480961829E-3</v>
      </c>
      <c r="AG635" s="46">
        <v>4.777512907150951E-3</v>
      </c>
      <c r="AH635" s="46">
        <v>4.7546569662057199E-3</v>
      </c>
      <c r="AI635" s="46">
        <v>4.7318010252604854E-3</v>
      </c>
      <c r="AJ635" s="46">
        <v>4.7089450843152518E-3</v>
      </c>
      <c r="AK635" s="46">
        <v>3.4544254164597298E-2</v>
      </c>
      <c r="AL635" s="45">
        <v>3.4544254164597298E-2</v>
      </c>
      <c r="AM635" s="45">
        <v>2.7051876959110857E-3</v>
      </c>
      <c r="AN635" s="45">
        <v>5.9303266980747669E-3</v>
      </c>
      <c r="AO635" s="45">
        <v>9.5645090871669634E-3</v>
      </c>
      <c r="AP635" s="45">
        <v>1.3519429277076278E-2</v>
      </c>
      <c r="AQ635" s="45">
        <v>1.772478231926828E-2</v>
      </c>
      <c r="AR635" s="45">
        <v>2.2124599063752699E-2</v>
      </c>
      <c r="AS635" s="45">
        <v>2.6674327442640249E-2</v>
      </c>
      <c r="AT635" s="45">
        <v>3.1338507973686466E-2</v>
      </c>
      <c r="AU635" s="45">
        <v>3.4544254164597298E-2</v>
      </c>
      <c r="AV635" s="45">
        <v>3.4544254164597298E-2</v>
      </c>
      <c r="AW635" s="45">
        <v>3.4544254164597298E-2</v>
      </c>
      <c r="AX635" s="45">
        <v>3.4544254164597298E-2</v>
      </c>
      <c r="AY635" s="45">
        <v>3.4544254164597298E-2</v>
      </c>
      <c r="AZ635" s="45">
        <v>3.4544254164597298E-2</v>
      </c>
      <c r="BA635" s="45">
        <v>3.4544254164597298E-2</v>
      </c>
      <c r="BB635" s="45">
        <v>3.4544254164597298E-2</v>
      </c>
      <c r="BC635" s="45">
        <v>3.4544254164597298E-2</v>
      </c>
      <c r="BD635" s="45">
        <v>3.4544254164597298E-2</v>
      </c>
      <c r="BE635" s="45">
        <v>3.4544254164597298E-2</v>
      </c>
      <c r="BF635" s="45">
        <v>3.4544254164597298E-2</v>
      </c>
    </row>
    <row r="636" spans="1:58" ht="13.5" thickBot="1" x14ac:dyDescent="0.25">
      <c r="A636" s="6" t="s">
        <v>1351</v>
      </c>
      <c r="B636" s="6" t="s">
        <v>1141</v>
      </c>
      <c r="C636" s="6" t="s">
        <v>561</v>
      </c>
      <c r="D636" s="6" t="s">
        <v>1351</v>
      </c>
      <c r="E636" s="6">
        <v>13.094153269355568</v>
      </c>
      <c r="F636" s="6" t="s">
        <v>25</v>
      </c>
      <c r="G636" s="21" t="s">
        <v>1178</v>
      </c>
      <c r="H636" s="21" t="s">
        <v>1174</v>
      </c>
      <c r="I636" s="21" t="s">
        <v>1216</v>
      </c>
      <c r="J636" s="21" t="s">
        <v>240</v>
      </c>
      <c r="K636" s="21" t="s">
        <v>279</v>
      </c>
      <c r="L636" s="21" t="s">
        <v>578</v>
      </c>
      <c r="M636" s="3">
        <v>8.1560251680160558</v>
      </c>
      <c r="N636" s="3">
        <v>13.094153269355568</v>
      </c>
      <c r="O636" s="21" t="s">
        <v>1484</v>
      </c>
      <c r="P636" s="21">
        <v>0</v>
      </c>
      <c r="Q636" s="46">
        <v>2.6343731553543841E-3</v>
      </c>
      <c r="R636" s="46">
        <v>3.1212163024881005E-3</v>
      </c>
      <c r="S636" s="46">
        <v>3.4974440302823848E-3</v>
      </c>
      <c r="T636" s="46">
        <v>3.7860635272976449E-3</v>
      </c>
      <c r="U636" s="46">
        <v>4.005314103561519E-3</v>
      </c>
      <c r="V636" s="46">
        <v>4.1696551021024181E-3</v>
      </c>
      <c r="W636" s="46">
        <v>4.2905491151494345E-3</v>
      </c>
      <c r="X636" s="46">
        <v>4.3770829178722687E-3</v>
      </c>
      <c r="Y636" s="46">
        <v>4.4364597445874735E-3</v>
      </c>
      <c r="Z636" s="46">
        <v>4.4743895652725853E-3</v>
      </c>
      <c r="AA636" s="46">
        <v>4.4953984967248508E-3</v>
      </c>
      <c r="AB636" s="46">
        <v>4.5030741036667975E-3</v>
      </c>
      <c r="AC636" s="46">
        <v>4.4607273536475724E-3</v>
      </c>
      <c r="AD636" s="46">
        <v>4.418542091730494E-3</v>
      </c>
      <c r="AE636" s="46">
        <v>4.3766568272598045E-3</v>
      </c>
      <c r="AF636" s="46">
        <v>4.3351210173395993E-3</v>
      </c>
      <c r="AG636" s="46">
        <v>4.2935719524829462E-3</v>
      </c>
      <c r="AH636" s="46">
        <v>4.2520228876262956E-3</v>
      </c>
      <c r="AI636" s="46">
        <v>4.2104738227696434E-3</v>
      </c>
      <c r="AJ636" s="46">
        <v>4.1689247579129911E-3</v>
      </c>
      <c r="AK636" s="46">
        <v>3.0582730070501565E-2</v>
      </c>
      <c r="AL636" s="45">
        <v>3.0582730070501565E-2</v>
      </c>
      <c r="AM636" s="45">
        <v>2.6343731553543841E-3</v>
      </c>
      <c r="AN636" s="45">
        <v>5.7555894578424846E-3</v>
      </c>
      <c r="AO636" s="45">
        <v>9.2530334881248694E-3</v>
      </c>
      <c r="AP636" s="45">
        <v>1.3039097015422513E-2</v>
      </c>
      <c r="AQ636" s="45">
        <v>1.7044411118984033E-2</v>
      </c>
      <c r="AR636" s="45">
        <v>2.1214066221086451E-2</v>
      </c>
      <c r="AS636" s="45">
        <v>2.5504615336235888E-2</v>
      </c>
      <c r="AT636" s="45">
        <v>2.9881698254108156E-2</v>
      </c>
      <c r="AU636" s="45">
        <v>3.0582730070501565E-2</v>
      </c>
      <c r="AV636" s="45">
        <v>3.0582730070501565E-2</v>
      </c>
      <c r="AW636" s="45">
        <v>3.0582730070501565E-2</v>
      </c>
      <c r="AX636" s="45">
        <v>3.0582730070501565E-2</v>
      </c>
      <c r="AY636" s="45">
        <v>3.0582730070501565E-2</v>
      </c>
      <c r="AZ636" s="45">
        <v>3.0582730070501565E-2</v>
      </c>
      <c r="BA636" s="45">
        <v>3.0582730070501565E-2</v>
      </c>
      <c r="BB636" s="45">
        <v>3.0582730070501565E-2</v>
      </c>
      <c r="BC636" s="45">
        <v>3.0582730070501565E-2</v>
      </c>
      <c r="BD636" s="45">
        <v>3.0582730070501565E-2</v>
      </c>
      <c r="BE636" s="45">
        <v>3.0582730070501565E-2</v>
      </c>
      <c r="BF636" s="45">
        <v>3.0582730070501565E-2</v>
      </c>
    </row>
    <row r="637" spans="1:58" ht="13.5" thickBot="1" x14ac:dyDescent="0.25">
      <c r="A637" s="6" t="s">
        <v>1351</v>
      </c>
      <c r="B637" s="6" t="s">
        <v>1141</v>
      </c>
      <c r="C637" s="6" t="s">
        <v>597</v>
      </c>
      <c r="D637" s="6" t="s">
        <v>1351</v>
      </c>
      <c r="E637" s="6">
        <v>10.610773460269986</v>
      </c>
      <c r="F637" s="6" t="s">
        <v>7</v>
      </c>
      <c r="G637" s="21" t="s">
        <v>1178</v>
      </c>
      <c r="H637" s="21" t="s">
        <v>1174</v>
      </c>
      <c r="I637" s="21" t="s">
        <v>1266</v>
      </c>
      <c r="J637" s="21" t="s">
        <v>240</v>
      </c>
      <c r="K637" s="21" t="s">
        <v>1267</v>
      </c>
      <c r="L637" s="21" t="s">
        <v>598</v>
      </c>
      <c r="M637" s="3">
        <v>7.3464361356484273</v>
      </c>
      <c r="N637" s="3">
        <v>10.610773460269986</v>
      </c>
      <c r="O637" s="21" t="s">
        <v>1449</v>
      </c>
      <c r="P637" s="21">
        <v>0</v>
      </c>
      <c r="Q637" s="46">
        <v>0.16427292482030653</v>
      </c>
      <c r="R637" s="46">
        <v>0.1939332699636476</v>
      </c>
      <c r="S637" s="46">
        <v>0.21728151674001511</v>
      </c>
      <c r="T637" s="46">
        <v>0.23560352978668167</v>
      </c>
      <c r="U637" s="46">
        <v>0.24992349075889403</v>
      </c>
      <c r="V637" s="46">
        <v>0.2610571540960071</v>
      </c>
      <c r="W637" s="46">
        <v>0.26965426395345693</v>
      </c>
      <c r="X637" s="46">
        <v>0.2762323383947537</v>
      </c>
      <c r="Y637" s="46">
        <v>0.28120357789110634</v>
      </c>
      <c r="Z637" s="46">
        <v>0.28489629753786827</v>
      </c>
      <c r="AA637" s="46">
        <v>0.28757199755847773</v>
      </c>
      <c r="AB637" s="46">
        <v>0.28943895980812806</v>
      </c>
      <c r="AC637" s="46">
        <v>0.28819456705141033</v>
      </c>
      <c r="AD637" s="46">
        <v>0.28694286380464562</v>
      </c>
      <c r="AE637" s="46">
        <v>0.28569256200932797</v>
      </c>
      <c r="AF637" s="46">
        <v>0.28444689975572951</v>
      </c>
      <c r="AG637" s="46">
        <v>0.28320040194169771</v>
      </c>
      <c r="AH637" s="46">
        <v>0.28195390412766597</v>
      </c>
      <c r="AI637" s="46">
        <v>0.28070740631363411</v>
      </c>
      <c r="AJ637" s="46">
        <v>0.27946090849960237</v>
      </c>
      <c r="AK637" s="46">
        <v>0.80663135441703693</v>
      </c>
      <c r="AL637" s="45">
        <v>0.80663135441703693</v>
      </c>
      <c r="AM637" s="45">
        <v>0.16427292482030653</v>
      </c>
      <c r="AN637" s="45">
        <v>0.3582061947839541</v>
      </c>
      <c r="AO637" s="45">
        <v>0.57548771152396916</v>
      </c>
      <c r="AP637" s="45">
        <v>0.80663135441703693</v>
      </c>
      <c r="AQ637" s="45">
        <v>0.80663135441703693</v>
      </c>
      <c r="AR637" s="45">
        <v>0.80663135441703693</v>
      </c>
      <c r="AS637" s="45">
        <v>0.80663135441703693</v>
      </c>
      <c r="AT637" s="45">
        <v>0.80663135441703693</v>
      </c>
      <c r="AU637" s="45">
        <v>0.80663135441703693</v>
      </c>
      <c r="AV637" s="45">
        <v>0.80663135441703693</v>
      </c>
      <c r="AW637" s="45">
        <v>0.80663135441703693</v>
      </c>
      <c r="AX637" s="45">
        <v>0.80663135441703693</v>
      </c>
      <c r="AY637" s="45">
        <v>0.80663135441703693</v>
      </c>
      <c r="AZ637" s="45">
        <v>0.80663135441703693</v>
      </c>
      <c r="BA637" s="45">
        <v>0.80663135441703693</v>
      </c>
      <c r="BB637" s="45">
        <v>0.80663135441703693</v>
      </c>
      <c r="BC637" s="45">
        <v>0.80663135441703693</v>
      </c>
      <c r="BD637" s="45">
        <v>0.80663135441703693</v>
      </c>
      <c r="BE637" s="45">
        <v>0.80663135441703693</v>
      </c>
      <c r="BF637" s="45">
        <v>0.80663135441703693</v>
      </c>
    </row>
    <row r="638" spans="1:58" ht="13.5" thickBot="1" x14ac:dyDescent="0.25">
      <c r="A638" s="6" t="s">
        <v>1137</v>
      </c>
      <c r="B638" s="6" t="s">
        <v>1351</v>
      </c>
      <c r="C638" s="6" t="s">
        <v>599</v>
      </c>
      <c r="D638" s="6" t="s">
        <v>1137</v>
      </c>
      <c r="E638" s="6">
        <v>15.95017355067186</v>
      </c>
      <c r="F638" s="6" t="s">
        <v>300</v>
      </c>
      <c r="G638" s="21" t="s">
        <v>1178</v>
      </c>
      <c r="H638" s="21" t="s">
        <v>1159</v>
      </c>
      <c r="I638" s="21" t="s">
        <v>1183</v>
      </c>
      <c r="J638" s="21" t="s">
        <v>240</v>
      </c>
      <c r="K638" s="21" t="s">
        <v>301</v>
      </c>
      <c r="L638" s="21" t="s">
        <v>600</v>
      </c>
      <c r="M638" s="3">
        <v>10.387620750001371</v>
      </c>
      <c r="N638" s="3">
        <v>15.95017355067186</v>
      </c>
      <c r="O638" s="21" t="s">
        <v>1485</v>
      </c>
      <c r="P638" s="21">
        <v>0</v>
      </c>
      <c r="Q638" s="46">
        <v>0.56774316489925236</v>
      </c>
      <c r="R638" s="46">
        <v>0.56568086175003796</v>
      </c>
      <c r="S638" s="46">
        <v>0.56380335557441819</v>
      </c>
      <c r="T638" s="46">
        <v>0.56209711799179995</v>
      </c>
      <c r="U638" s="46">
        <v>0.56038400820196876</v>
      </c>
      <c r="V638" s="46">
        <v>0.50291936394257797</v>
      </c>
      <c r="W638" s="46">
        <v>0.40110455983613458</v>
      </c>
      <c r="X638" s="46">
        <v>0.31983871632725208</v>
      </c>
      <c r="Y638" s="46">
        <v>0.25500351032085261</v>
      </c>
      <c r="Z638" s="46">
        <v>0.2033456114599001</v>
      </c>
      <c r="AA638" s="46">
        <v>0.16215969224135118</v>
      </c>
      <c r="AB638" s="46">
        <v>0.12928997356939456</v>
      </c>
      <c r="AC638" s="46">
        <v>0.10305319576242916</v>
      </c>
      <c r="AD638" s="46">
        <v>8.2157677494240799E-2</v>
      </c>
      <c r="AE638" s="46">
        <v>6.5493242450880576E-2</v>
      </c>
      <c r="AF638" s="46">
        <v>5.2207523283143369E-2</v>
      </c>
      <c r="AG638" s="46">
        <v>1.9695191224769094E-4</v>
      </c>
      <c r="AH638" s="46">
        <v>0</v>
      </c>
      <c r="AI638" s="46">
        <v>0</v>
      </c>
      <c r="AJ638" s="46">
        <v>0</v>
      </c>
      <c r="AK638" s="46">
        <v>4.8929635012673707</v>
      </c>
      <c r="AL638" s="45">
        <v>4.8929635012673707</v>
      </c>
      <c r="AM638" s="45">
        <v>0.56774316489925236</v>
      </c>
      <c r="AN638" s="45">
        <v>1.1334240266492903</v>
      </c>
      <c r="AO638" s="45">
        <v>1.6972273822237085</v>
      </c>
      <c r="AP638" s="45">
        <v>2.2593245002155085</v>
      </c>
      <c r="AQ638" s="45">
        <v>2.8197085084174773</v>
      </c>
      <c r="AR638" s="45">
        <v>3.3226278723600551</v>
      </c>
      <c r="AS638" s="45">
        <v>3.7237324321961895</v>
      </c>
      <c r="AT638" s="45">
        <v>4.0435711485234416</v>
      </c>
      <c r="AU638" s="45">
        <v>4.2985746588442941</v>
      </c>
      <c r="AV638" s="45">
        <v>4.5019202703041943</v>
      </c>
      <c r="AW638" s="45">
        <v>4.6640799625455456</v>
      </c>
      <c r="AX638" s="45">
        <v>4.7933699361149404</v>
      </c>
      <c r="AY638" s="45">
        <v>4.8929635012673707</v>
      </c>
      <c r="AZ638" s="45">
        <v>4.8929635012673707</v>
      </c>
      <c r="BA638" s="45">
        <v>4.8929635012673707</v>
      </c>
      <c r="BB638" s="45">
        <v>4.8929635012673707</v>
      </c>
      <c r="BC638" s="45">
        <v>4.8929635012673707</v>
      </c>
      <c r="BD638" s="45">
        <v>4.8929635012673707</v>
      </c>
      <c r="BE638" s="45">
        <v>4.8929635012673707</v>
      </c>
      <c r="BF638" s="45">
        <v>4.8929635012673707</v>
      </c>
    </row>
    <row r="639" spans="1:58" ht="13.5" thickBot="1" x14ac:dyDescent="0.25">
      <c r="A639" s="6" t="s">
        <v>1350</v>
      </c>
      <c r="B639" s="6" t="s">
        <v>1137</v>
      </c>
      <c r="C639" s="6" t="s">
        <v>601</v>
      </c>
      <c r="D639" s="6" t="s">
        <v>1350</v>
      </c>
      <c r="E639" s="6">
        <v>-97.359544539691612</v>
      </c>
      <c r="F639" s="6" t="s">
        <v>308</v>
      </c>
      <c r="G639" s="21" t="s">
        <v>1178</v>
      </c>
      <c r="H639" s="21" t="s">
        <v>1159</v>
      </c>
      <c r="I639" s="21" t="s">
        <v>1183</v>
      </c>
      <c r="J639" s="21" t="s">
        <v>240</v>
      </c>
      <c r="K639" s="21" t="s">
        <v>301</v>
      </c>
      <c r="L639" s="21" t="s">
        <v>1412</v>
      </c>
      <c r="M639" s="3">
        <v>15.12760349066936</v>
      </c>
      <c r="N639" s="3">
        <v>-97.359544539691612</v>
      </c>
      <c r="O639" s="21" t="s">
        <v>1486</v>
      </c>
      <c r="P639" s="21" t="s">
        <v>1486</v>
      </c>
      <c r="Q639" s="46">
        <v>1.1471685293574936E-2</v>
      </c>
      <c r="R639" s="46">
        <v>1.1430026559121812E-2</v>
      </c>
      <c r="S639" s="46">
        <v>1.1392100742427972E-2</v>
      </c>
      <c r="T639" s="46">
        <v>1.1357634568822359E-2</v>
      </c>
      <c r="U639" s="46">
        <v>1.1323029575928463E-2</v>
      </c>
      <c r="V639" s="46">
        <v>1.0162237887006804E-2</v>
      </c>
      <c r="W639" s="46">
        <v>8.1055684350484006E-3</v>
      </c>
      <c r="X639" s="46">
        <v>6.4639900879780113E-3</v>
      </c>
      <c r="Y639" s="46">
        <v>5.1543122982394447E-3</v>
      </c>
      <c r="Z639" s="46">
        <v>4.1108174600172466E-3</v>
      </c>
      <c r="AA639" s="46">
        <v>3.2788576811715341E-3</v>
      </c>
      <c r="AB639" s="46">
        <v>2.6148860035714429E-3</v>
      </c>
      <c r="AC639" s="46">
        <v>2.0849004095610411E-3</v>
      </c>
      <c r="AD639" s="46">
        <v>1.6628088042961243E-3</v>
      </c>
      <c r="AE639" s="46">
        <v>1.3261855127363546E-3</v>
      </c>
      <c r="AF639" s="46">
        <v>1.0578126272862498E-3</v>
      </c>
      <c r="AG639" s="46">
        <v>7.1937683078238403E-6</v>
      </c>
      <c r="AH639" s="46">
        <v>2.5616095369261844E-6</v>
      </c>
      <c r="AI639" s="46">
        <v>8.7069499614259296E-7</v>
      </c>
      <c r="AJ639" s="46">
        <v>2.8308315582430565E-7</v>
      </c>
      <c r="AK639" s="46">
        <v>9.8902669347268754E-2</v>
      </c>
      <c r="AL639" s="45">
        <v>9.8902669347268754E-2</v>
      </c>
      <c r="AM639" s="45">
        <v>1.1471685293574936E-2</v>
      </c>
      <c r="AN639" s="45">
        <v>2.2901711852696748E-2</v>
      </c>
      <c r="AO639" s="45">
        <v>3.429381259512472E-2</v>
      </c>
      <c r="AP639" s="45">
        <v>4.5651447163947076E-2</v>
      </c>
      <c r="AQ639" s="45">
        <v>5.6974476739875539E-2</v>
      </c>
      <c r="AR639" s="45">
        <v>6.7136714626882338E-2</v>
      </c>
      <c r="AS639" s="45">
        <v>7.5242283061930731E-2</v>
      </c>
      <c r="AT639" s="45">
        <v>8.1706273149908748E-2</v>
      </c>
      <c r="AU639" s="45">
        <v>8.6860585448148189E-2</v>
      </c>
      <c r="AV639" s="45">
        <v>9.0971402908165439E-2</v>
      </c>
      <c r="AW639" s="45">
        <v>9.425026058933697E-2</v>
      </c>
      <c r="AX639" s="45">
        <v>9.6865146592908416E-2</v>
      </c>
      <c r="AY639" s="45">
        <v>9.8902669347268754E-2</v>
      </c>
      <c r="AZ639" s="45">
        <v>9.8902669347268754E-2</v>
      </c>
      <c r="BA639" s="45">
        <v>9.8902669347268754E-2</v>
      </c>
      <c r="BB639" s="45">
        <v>9.8902669347268754E-2</v>
      </c>
      <c r="BC639" s="45">
        <v>9.8902669347268754E-2</v>
      </c>
      <c r="BD639" s="45">
        <v>9.8902669347268754E-2</v>
      </c>
      <c r="BE639" s="45">
        <v>9.8902669347268754E-2</v>
      </c>
      <c r="BF639" s="45">
        <v>9.8902669347268754E-2</v>
      </c>
    </row>
    <row r="640" spans="1:58" ht="13.5" thickBot="1" x14ac:dyDescent="0.25">
      <c r="A640" s="6" t="s">
        <v>1354</v>
      </c>
      <c r="B640" s="6" t="s">
        <v>1142</v>
      </c>
      <c r="C640" s="6" t="s">
        <v>602</v>
      </c>
      <c r="D640" s="6" t="s">
        <v>1354</v>
      </c>
      <c r="E640" s="6">
        <v>41.298549029779863</v>
      </c>
      <c r="F640" s="6" t="s">
        <v>314</v>
      </c>
      <c r="G640" s="21" t="s">
        <v>1178</v>
      </c>
      <c r="H640" s="21" t="s">
        <v>1159</v>
      </c>
      <c r="I640" s="21" t="s">
        <v>1183</v>
      </c>
      <c r="J640" s="21" t="s">
        <v>240</v>
      </c>
      <c r="K640" s="21" t="s">
        <v>245</v>
      </c>
      <c r="L640" s="21" t="s">
        <v>603</v>
      </c>
      <c r="M640" s="3">
        <v>27.103570834972757</v>
      </c>
      <c r="N640" s="3">
        <v>41.298549029779863</v>
      </c>
      <c r="O640" s="21" t="s">
        <v>1450</v>
      </c>
      <c r="P640" s="21">
        <v>0</v>
      </c>
      <c r="Q640" s="46">
        <v>3.5038771210937391E-3</v>
      </c>
      <c r="R640" s="46">
        <v>5.5212796854617234E-3</v>
      </c>
      <c r="S640" s="46">
        <v>1.106206504047823E-2</v>
      </c>
      <c r="T640" s="46">
        <v>1.9339973276834569E-2</v>
      </c>
      <c r="U640" s="46">
        <v>3.0023319813749633E-2</v>
      </c>
      <c r="V640" s="46">
        <v>4.1927507823201558E-2</v>
      </c>
      <c r="W640" s="46">
        <v>5.3216434855814038E-2</v>
      </c>
      <c r="X640" s="46">
        <v>6.1908222990097309E-2</v>
      </c>
      <c r="Y640" s="46">
        <v>6.6474284892730884E-2</v>
      </c>
      <c r="Z640" s="46">
        <v>6.6274703184890732E-2</v>
      </c>
      <c r="AA640" s="46">
        <v>6.1667142137096446E-2</v>
      </c>
      <c r="AB640" s="46">
        <v>5.3790115243583785E-2</v>
      </c>
      <c r="AC640" s="46">
        <v>4.4155373615511764E-2</v>
      </c>
      <c r="AD640" s="46">
        <v>3.4228148709171118E-2</v>
      </c>
      <c r="AE640" s="46">
        <v>2.5131027393072981E-2</v>
      </c>
      <c r="AF640" s="46">
        <v>1.7522947504214726E-2</v>
      </c>
      <c r="AG640" s="46">
        <v>1.1629057081653432E-2</v>
      </c>
      <c r="AH640" s="46">
        <v>7.3586174878933538E-3</v>
      </c>
      <c r="AI640" s="46">
        <v>4.444781410859684E-3</v>
      </c>
      <c r="AJ640" s="46">
        <v>2.5627595857813934E-3</v>
      </c>
      <c r="AK640" s="46">
        <v>0.60615984918850163</v>
      </c>
      <c r="AL640" s="45">
        <v>0.60615984918850163</v>
      </c>
      <c r="AM640" s="45">
        <v>3.5038771210937391E-3</v>
      </c>
      <c r="AN640" s="45">
        <v>9.0251568065554625E-3</v>
      </c>
      <c r="AO640" s="45">
        <v>2.0087221847033692E-2</v>
      </c>
      <c r="AP640" s="45">
        <v>3.9427195123868261E-2</v>
      </c>
      <c r="AQ640" s="45">
        <v>6.9450514937617891E-2</v>
      </c>
      <c r="AR640" s="45">
        <v>0.11137802276081946</v>
      </c>
      <c r="AS640" s="45">
        <v>0.16459445761663349</v>
      </c>
      <c r="AT640" s="45">
        <v>0.22650268060673079</v>
      </c>
      <c r="AU640" s="45">
        <v>0.29297696549946167</v>
      </c>
      <c r="AV640" s="45">
        <v>0.35925166868435243</v>
      </c>
      <c r="AW640" s="45">
        <v>0.42091881082144889</v>
      </c>
      <c r="AX640" s="45">
        <v>0.47470892606503268</v>
      </c>
      <c r="AY640" s="45">
        <v>0.51886429968054448</v>
      </c>
      <c r="AZ640" s="45">
        <v>0.55309244838971561</v>
      </c>
      <c r="BA640" s="45">
        <v>0.57822347578278854</v>
      </c>
      <c r="BB640" s="45">
        <v>0.59574642328700322</v>
      </c>
      <c r="BC640" s="45">
        <v>0.60615984918850163</v>
      </c>
      <c r="BD640" s="45">
        <v>0.60615984918850163</v>
      </c>
      <c r="BE640" s="45">
        <v>0.60615984918850163</v>
      </c>
      <c r="BF640" s="45">
        <v>0.60615984918850163</v>
      </c>
    </row>
    <row r="641" spans="1:58" ht="13.5" thickBot="1" x14ac:dyDescent="0.25">
      <c r="A641" s="6" t="s">
        <v>1354</v>
      </c>
      <c r="B641" s="6" t="s">
        <v>1142</v>
      </c>
      <c r="C641" s="6" t="s">
        <v>602</v>
      </c>
      <c r="D641" s="6" t="s">
        <v>1354</v>
      </c>
      <c r="E641" s="6">
        <v>44.897361669202844</v>
      </c>
      <c r="F641" s="6" t="s">
        <v>314</v>
      </c>
      <c r="G641" s="21" t="s">
        <v>1178</v>
      </c>
      <c r="H641" s="21" t="s">
        <v>1159</v>
      </c>
      <c r="I641" s="21" t="s">
        <v>1183</v>
      </c>
      <c r="J641" s="21" t="s">
        <v>240</v>
      </c>
      <c r="K641" s="21" t="s">
        <v>247</v>
      </c>
      <c r="L641" s="21" t="s">
        <v>604</v>
      </c>
      <c r="M641" s="3">
        <v>29.526280992911076</v>
      </c>
      <c r="N641" s="3">
        <v>44.897361669202844</v>
      </c>
      <c r="O641" s="21" t="s">
        <v>1450</v>
      </c>
      <c r="P641" s="21">
        <v>0</v>
      </c>
      <c r="Q641" s="46">
        <v>5.9981461556504485E-3</v>
      </c>
      <c r="R641" s="46">
        <v>9.4516563723802873E-3</v>
      </c>
      <c r="S641" s="46">
        <v>1.8936703715051482E-2</v>
      </c>
      <c r="T641" s="46">
        <v>3.3107321504647083E-2</v>
      </c>
      <c r="U641" s="46">
        <v>5.1395712263018166E-2</v>
      </c>
      <c r="V641" s="46">
        <v>7.1774012379531821E-2</v>
      </c>
      <c r="W641" s="46">
        <v>9.1099072004038995E-2</v>
      </c>
      <c r="X641" s="46">
        <v>0.10597819412550923</v>
      </c>
      <c r="Y641" s="46">
        <v>0.11379465163849262</v>
      </c>
      <c r="Z641" s="46">
        <v>0.11345299574924556</v>
      </c>
      <c r="AA641" s="46">
        <v>0.10556549752067607</v>
      </c>
      <c r="AB641" s="46">
        <v>9.2081132359911028E-2</v>
      </c>
      <c r="AC641" s="46">
        <v>7.558780612161356E-2</v>
      </c>
      <c r="AD641" s="46">
        <v>5.8593789536449309E-2</v>
      </c>
      <c r="AE641" s="46">
        <v>4.3020793862272561E-2</v>
      </c>
      <c r="AF641" s="46">
        <v>2.999682824929132E-2</v>
      </c>
      <c r="AG641" s="46">
        <v>1.9907314559702859E-2</v>
      </c>
      <c r="AH641" s="46">
        <v>1.2596920973681845E-2</v>
      </c>
      <c r="AI641" s="46">
        <v>7.6088423226247448E-3</v>
      </c>
      <c r="AJ641" s="46">
        <v>4.3870849422118652E-3</v>
      </c>
      <c r="AK641" s="46">
        <v>1.03766063804907</v>
      </c>
      <c r="AL641" s="45">
        <v>1.03766063804907</v>
      </c>
      <c r="AM641" s="45">
        <v>5.9981461556504485E-3</v>
      </c>
      <c r="AN641" s="45">
        <v>1.5449802528030736E-2</v>
      </c>
      <c r="AO641" s="45">
        <v>3.4386506243082218E-2</v>
      </c>
      <c r="AP641" s="45">
        <v>6.7493827747729301E-2</v>
      </c>
      <c r="AQ641" s="45">
        <v>0.11888954001074747</v>
      </c>
      <c r="AR641" s="45">
        <v>0.1906635523902793</v>
      </c>
      <c r="AS641" s="45">
        <v>0.28176262439431832</v>
      </c>
      <c r="AT641" s="45">
        <v>0.38774081851982756</v>
      </c>
      <c r="AU641" s="45">
        <v>0.50153547015832012</v>
      </c>
      <c r="AV641" s="45">
        <v>0.61498846590756573</v>
      </c>
      <c r="AW641" s="45">
        <v>0.72055396342824185</v>
      </c>
      <c r="AX641" s="45">
        <v>0.81263509578815285</v>
      </c>
      <c r="AY641" s="45">
        <v>0.88822290190976638</v>
      </c>
      <c r="AZ641" s="45">
        <v>0.94681669144621572</v>
      </c>
      <c r="BA641" s="45">
        <v>0.98983748530848825</v>
      </c>
      <c r="BB641" s="45">
        <v>1.0198343135577796</v>
      </c>
      <c r="BC641" s="45">
        <v>1.03766063804907</v>
      </c>
      <c r="BD641" s="45">
        <v>1.03766063804907</v>
      </c>
      <c r="BE641" s="45">
        <v>1.03766063804907</v>
      </c>
      <c r="BF641" s="45">
        <v>1.03766063804907</v>
      </c>
    </row>
    <row r="642" spans="1:58" ht="13.5" thickBot="1" x14ac:dyDescent="0.25">
      <c r="A642" s="6" t="s">
        <v>1354</v>
      </c>
      <c r="B642" s="6" t="s">
        <v>1142</v>
      </c>
      <c r="C642" s="6" t="s">
        <v>602</v>
      </c>
      <c r="D642" s="6" t="s">
        <v>1354</v>
      </c>
      <c r="E642" s="6">
        <v>41.229012913649598</v>
      </c>
      <c r="F642" s="6" t="s">
        <v>314</v>
      </c>
      <c r="G642" s="21" t="s">
        <v>1178</v>
      </c>
      <c r="H642" s="21" t="s">
        <v>1159</v>
      </c>
      <c r="I642" s="21" t="s">
        <v>1183</v>
      </c>
      <c r="J642" s="21" t="s">
        <v>240</v>
      </c>
      <c r="K642" s="21" t="s">
        <v>249</v>
      </c>
      <c r="L642" s="21" t="s">
        <v>605</v>
      </c>
      <c r="M642" s="3">
        <v>27.056759324685466</v>
      </c>
      <c r="N642" s="3">
        <v>41.229012913649598</v>
      </c>
      <c r="O642" s="21" t="s">
        <v>1450</v>
      </c>
      <c r="P642" s="21">
        <v>0</v>
      </c>
      <c r="Q642" s="46">
        <v>3.9643506931397263E-3</v>
      </c>
      <c r="R642" s="46">
        <v>6.2468768714257902E-3</v>
      </c>
      <c r="S642" s="46">
        <v>1.2515822814325048E-2</v>
      </c>
      <c r="T642" s="46">
        <v>2.1881599672476569E-2</v>
      </c>
      <c r="U642" s="46">
        <v>3.3968933441604496E-2</v>
      </c>
      <c r="V642" s="46">
        <v>4.7437549593247724E-2</v>
      </c>
      <c r="W642" s="46">
        <v>6.021004821687849E-2</v>
      </c>
      <c r="X642" s="46">
        <v>7.0044096365237535E-2</v>
      </c>
      <c r="Y642" s="46">
        <v>7.5210222357399603E-2</v>
      </c>
      <c r="Z642" s="46">
        <v>7.498441196095304E-2</v>
      </c>
      <c r="AA642" s="46">
        <v>6.9771333076552811E-2</v>
      </c>
      <c r="AB642" s="46">
        <v>6.0859120705523781E-2</v>
      </c>
      <c r="AC642" s="46">
        <v>4.9958197718947481E-2</v>
      </c>
      <c r="AD642" s="46">
        <v>3.8726353799112552E-2</v>
      </c>
      <c r="AE642" s="46">
        <v>2.8433704271553683E-2</v>
      </c>
      <c r="AF642" s="46">
        <v>1.9825783463119976E-2</v>
      </c>
      <c r="AG642" s="46">
        <v>1.3157327985241536E-2</v>
      </c>
      <c r="AH642" s="46">
        <v>8.3256744830064126E-3</v>
      </c>
      <c r="AI642" s="46">
        <v>5.0289070244266551E-3</v>
      </c>
      <c r="AJ642" s="46">
        <v>2.8995530919393615E-3</v>
      </c>
      <c r="AK642" s="46">
        <v>0.68582034564436978</v>
      </c>
      <c r="AL642" s="45">
        <v>0.68582034564436978</v>
      </c>
      <c r="AM642" s="45">
        <v>3.9643506931397263E-3</v>
      </c>
      <c r="AN642" s="45">
        <v>1.0211227564565516E-2</v>
      </c>
      <c r="AO642" s="45">
        <v>2.2727050378890563E-2</v>
      </c>
      <c r="AP642" s="45">
        <v>4.4608650051367132E-2</v>
      </c>
      <c r="AQ642" s="45">
        <v>7.8577583492971628E-2</v>
      </c>
      <c r="AR642" s="45">
        <v>0.12601513308621937</v>
      </c>
      <c r="AS642" s="45">
        <v>0.18622518130309784</v>
      </c>
      <c r="AT642" s="45">
        <v>0.2562692776683354</v>
      </c>
      <c r="AU642" s="45">
        <v>0.33147950002573501</v>
      </c>
      <c r="AV642" s="45">
        <v>0.40646391198668808</v>
      </c>
      <c r="AW642" s="45">
        <v>0.47623524506324089</v>
      </c>
      <c r="AX642" s="45">
        <v>0.53709436576876468</v>
      </c>
      <c r="AY642" s="45">
        <v>0.58705256348771218</v>
      </c>
      <c r="AZ642" s="45">
        <v>0.62577891728682478</v>
      </c>
      <c r="BA642" s="45">
        <v>0.65421262155837845</v>
      </c>
      <c r="BB642" s="45">
        <v>0.67403840502149848</v>
      </c>
      <c r="BC642" s="45">
        <v>0.68582034564436978</v>
      </c>
      <c r="BD642" s="45">
        <v>0.68582034564436978</v>
      </c>
      <c r="BE642" s="45">
        <v>0.68582034564436978</v>
      </c>
      <c r="BF642" s="45">
        <v>0.68582034564436978</v>
      </c>
    </row>
    <row r="643" spans="1:58" ht="13.5" thickBot="1" x14ac:dyDescent="0.25">
      <c r="A643" s="6" t="s">
        <v>1141</v>
      </c>
      <c r="B643" s="6" t="s">
        <v>1141</v>
      </c>
      <c r="C643" s="6" t="s">
        <v>602</v>
      </c>
      <c r="D643" s="6" t="s">
        <v>1141</v>
      </c>
      <c r="E643" s="6">
        <v>9.3741392714235161</v>
      </c>
      <c r="F643" s="6" t="s">
        <v>314</v>
      </c>
      <c r="G643" s="21" t="s">
        <v>1178</v>
      </c>
      <c r="H643" s="21" t="s">
        <v>1159</v>
      </c>
      <c r="I643" s="21" t="s">
        <v>1183</v>
      </c>
      <c r="J643" s="21" t="s">
        <v>240</v>
      </c>
      <c r="K643" s="21" t="s">
        <v>251</v>
      </c>
      <c r="L643" s="21" t="s">
        <v>606</v>
      </c>
      <c r="M643" s="3">
        <v>5.7360999807512094</v>
      </c>
      <c r="N643" s="3">
        <v>9.3741392714235161</v>
      </c>
      <c r="O643" s="21" t="s">
        <v>1451</v>
      </c>
      <c r="P643" s="21">
        <v>0</v>
      </c>
      <c r="Q643" s="46">
        <v>1.134759539924121E-2</v>
      </c>
      <c r="R643" s="46">
        <v>1.7849184256118217E-2</v>
      </c>
      <c r="S643" s="46">
        <v>3.5698862467148339E-2</v>
      </c>
      <c r="T643" s="46">
        <v>6.2308972141007682E-2</v>
      </c>
      <c r="U643" s="46">
        <v>9.657037618660963E-2</v>
      </c>
      <c r="V643" s="46">
        <v>0.13464203720777682</v>
      </c>
      <c r="W643" s="46">
        <v>0.17061868868952165</v>
      </c>
      <c r="X643" s="46">
        <v>0.19816629701284433</v>
      </c>
      <c r="Y643" s="46">
        <v>0.21244013683730903</v>
      </c>
      <c r="Z643" s="46">
        <v>0.21146214752308726</v>
      </c>
      <c r="AA643" s="46">
        <v>0.1964449974410897</v>
      </c>
      <c r="AB643" s="46">
        <v>0.17107723306962788</v>
      </c>
      <c r="AC643" s="46">
        <v>0.14020908683055866</v>
      </c>
      <c r="AD643" s="46">
        <v>0.10851233897615098</v>
      </c>
      <c r="AE643" s="46">
        <v>7.9544350860590973E-2</v>
      </c>
      <c r="AF643" s="46">
        <v>5.5374506767420638E-2</v>
      </c>
      <c r="AG643" s="46">
        <v>3.6689813845670737E-2</v>
      </c>
      <c r="AH643" s="46">
        <v>2.317872447503758E-2</v>
      </c>
      <c r="AI643" s="46">
        <v>1.3977459451354654E-2</v>
      </c>
      <c r="AJ643" s="46">
        <v>8.0455894281258097E-3</v>
      </c>
      <c r="AK643" s="46">
        <v>1.9029928915077525</v>
      </c>
      <c r="AL643" s="45">
        <v>1.9029928915077525</v>
      </c>
      <c r="AM643" s="45">
        <v>1.134759539924121E-2</v>
      </c>
      <c r="AN643" s="45">
        <v>2.9196779655359426E-2</v>
      </c>
      <c r="AO643" s="45">
        <v>6.4895642122507757E-2</v>
      </c>
      <c r="AP643" s="45">
        <v>0.12720461426351543</v>
      </c>
      <c r="AQ643" s="45">
        <v>0.22377499045012506</v>
      </c>
      <c r="AR643" s="45">
        <v>0.35841702765790184</v>
      </c>
      <c r="AS643" s="45">
        <v>0.52903571634742352</v>
      </c>
      <c r="AT643" s="45">
        <v>0.72720201336026791</v>
      </c>
      <c r="AU643" s="45">
        <v>0.93964215019757691</v>
      </c>
      <c r="AV643" s="45">
        <v>1.1511042977206642</v>
      </c>
      <c r="AW643" s="45">
        <v>1.347549295161754</v>
      </c>
      <c r="AX643" s="45">
        <v>1.518626528231382</v>
      </c>
      <c r="AY643" s="45">
        <v>1.6588356150619408</v>
      </c>
      <c r="AZ643" s="45">
        <v>1.7673479540380916</v>
      </c>
      <c r="BA643" s="45">
        <v>1.8468923048986827</v>
      </c>
      <c r="BB643" s="45">
        <v>1.9022668116661035</v>
      </c>
      <c r="BC643" s="45">
        <v>1.9029928915077525</v>
      </c>
      <c r="BD643" s="45">
        <v>1.9029928915077525</v>
      </c>
      <c r="BE643" s="45">
        <v>1.9029928915077525</v>
      </c>
      <c r="BF643" s="45">
        <v>1.9029928915077525</v>
      </c>
    </row>
    <row r="644" spans="1:58" ht="13.5" thickBot="1" x14ac:dyDescent="0.25">
      <c r="A644" s="6" t="s">
        <v>1141</v>
      </c>
      <c r="B644" s="6" t="s">
        <v>1350</v>
      </c>
      <c r="C644" s="6" t="s">
        <v>602</v>
      </c>
      <c r="D644" s="6" t="s">
        <v>1141</v>
      </c>
      <c r="E644" s="6">
        <v>7.4300875752828217</v>
      </c>
      <c r="F644" s="6" t="s">
        <v>314</v>
      </c>
      <c r="G644" s="21" t="s">
        <v>1178</v>
      </c>
      <c r="H644" s="21" t="s">
        <v>1159</v>
      </c>
      <c r="I644" s="21" t="s">
        <v>1183</v>
      </c>
      <c r="J644" s="21" t="s">
        <v>240</v>
      </c>
      <c r="K644" s="21" t="s">
        <v>253</v>
      </c>
      <c r="L644" s="21" t="s">
        <v>607</v>
      </c>
      <c r="M644" s="3">
        <v>4.4273700568304015</v>
      </c>
      <c r="N644" s="3">
        <v>7.4300875752828217</v>
      </c>
      <c r="O644" s="21" t="s">
        <v>1451</v>
      </c>
      <c r="P644" s="21">
        <v>0</v>
      </c>
      <c r="Q644" s="46">
        <v>2.1774200263491573E-2</v>
      </c>
      <c r="R644" s="46">
        <v>3.4249697742895144E-2</v>
      </c>
      <c r="S644" s="46">
        <v>6.8500343305376257E-2</v>
      </c>
      <c r="T644" s="46">
        <v>0.11956083997331635</v>
      </c>
      <c r="U644" s="46">
        <v>0.18530293305562881</v>
      </c>
      <c r="V644" s="46">
        <v>0.2583562930206918</v>
      </c>
      <c r="W644" s="46">
        <v>0.32738966851676687</v>
      </c>
      <c r="X644" s="46">
        <v>0.38024907346632703</v>
      </c>
      <c r="Y644" s="46">
        <v>0.40763826350456883</v>
      </c>
      <c r="Z644" s="46">
        <v>0.40576166018605037</v>
      </c>
      <c r="AA644" s="46">
        <v>0.37694617798316998</v>
      </c>
      <c r="AB644" s="46">
        <v>0.32826954101934142</v>
      </c>
      <c r="AC644" s="46">
        <v>0.26903856085792471</v>
      </c>
      <c r="AD644" s="46">
        <v>0.20821762821087078</v>
      </c>
      <c r="AE644" s="46">
        <v>0.15263274416567246</v>
      </c>
      <c r="AF644" s="46">
        <v>0.10625472246979403</v>
      </c>
      <c r="AG644" s="46">
        <v>7.0401818728863072E-2</v>
      </c>
      <c r="AH644" s="46">
        <v>4.4476223447789641E-2</v>
      </c>
      <c r="AI644" s="46">
        <v>2.6820484037435841E-2</v>
      </c>
      <c r="AJ644" s="46">
        <v>1.5438184856111131E-2</v>
      </c>
      <c r="AK644" s="46">
        <v>3.6515355775252107</v>
      </c>
      <c r="AL644" s="45">
        <v>3.6515355775252107</v>
      </c>
      <c r="AM644" s="45">
        <v>2.1774200263491573E-2</v>
      </c>
      <c r="AN644" s="45">
        <v>5.6023898006386713E-2</v>
      </c>
      <c r="AO644" s="45">
        <v>0.12452424131176297</v>
      </c>
      <c r="AP644" s="45">
        <v>0.24408508128507933</v>
      </c>
      <c r="AQ644" s="45">
        <v>0.42938801434070817</v>
      </c>
      <c r="AR644" s="45">
        <v>0.68774430736140002</v>
      </c>
      <c r="AS644" s="45">
        <v>1.0151339758781668</v>
      </c>
      <c r="AT644" s="45">
        <v>1.3953830493444939</v>
      </c>
      <c r="AU644" s="45">
        <v>1.8030213128490626</v>
      </c>
      <c r="AV644" s="45">
        <v>2.2087829730351132</v>
      </c>
      <c r="AW644" s="45">
        <v>2.5857291510182829</v>
      </c>
      <c r="AX644" s="45">
        <v>2.9139986920376244</v>
      </c>
      <c r="AY644" s="45">
        <v>3.1830372528955491</v>
      </c>
      <c r="AZ644" s="45">
        <v>3.3912548811064198</v>
      </c>
      <c r="BA644" s="45">
        <v>3.5438876252720921</v>
      </c>
      <c r="BB644" s="45">
        <v>3.6501423477418862</v>
      </c>
      <c r="BC644" s="45">
        <v>3.6515355775252107</v>
      </c>
      <c r="BD644" s="45">
        <v>3.6515355775252107</v>
      </c>
      <c r="BE644" s="45">
        <v>3.6515355775252107</v>
      </c>
      <c r="BF644" s="45">
        <v>3.6515355775252107</v>
      </c>
    </row>
    <row r="645" spans="1:58" ht="13.5" thickBot="1" x14ac:dyDescent="0.25">
      <c r="A645" s="6" t="s">
        <v>1137</v>
      </c>
      <c r="B645" s="6" t="s">
        <v>1141</v>
      </c>
      <c r="C645" s="6" t="s">
        <v>602</v>
      </c>
      <c r="D645" s="6" t="s">
        <v>1137</v>
      </c>
      <c r="E645" s="6">
        <v>15.155362036752292</v>
      </c>
      <c r="F645" s="6" t="s">
        <v>314</v>
      </c>
      <c r="G645" s="21" t="s">
        <v>1178</v>
      </c>
      <c r="H645" s="21" t="s">
        <v>1159</v>
      </c>
      <c r="I645" s="21" t="s">
        <v>1183</v>
      </c>
      <c r="J645" s="21" t="s">
        <v>240</v>
      </c>
      <c r="K645" s="21" t="s">
        <v>255</v>
      </c>
      <c r="L645" s="21" t="s">
        <v>608</v>
      </c>
      <c r="M645" s="3">
        <v>9.6280022613634042</v>
      </c>
      <c r="N645" s="3">
        <v>15.155362036752292</v>
      </c>
      <c r="O645" s="21" t="s">
        <v>1451</v>
      </c>
      <c r="P645" s="21">
        <v>0</v>
      </c>
      <c r="Q645" s="46">
        <v>3.2884621936923094E-3</v>
      </c>
      <c r="R645" s="46">
        <v>5.1725819919890394E-3</v>
      </c>
      <c r="S645" s="46">
        <v>1.0345307129023004E-2</v>
      </c>
      <c r="T645" s="46">
        <v>1.8056750527713782E-2</v>
      </c>
      <c r="U645" s="46">
        <v>2.7985491194155984E-2</v>
      </c>
      <c r="V645" s="46">
        <v>3.9018420507757445E-2</v>
      </c>
      <c r="W645" s="46">
        <v>4.9444229156281633E-2</v>
      </c>
      <c r="X645" s="46">
        <v>5.7427353801697514E-2</v>
      </c>
      <c r="Y645" s="46">
        <v>6.1563823332917371E-2</v>
      </c>
      <c r="Z645" s="46">
        <v>6.1280408144720883E-2</v>
      </c>
      <c r="AA645" s="46">
        <v>5.6928531948557397E-2</v>
      </c>
      <c r="AB645" s="46">
        <v>4.9577112450500109E-2</v>
      </c>
      <c r="AC645" s="46">
        <v>4.0631716679398466E-2</v>
      </c>
      <c r="AD645" s="46">
        <v>3.144619734116165E-2</v>
      </c>
      <c r="AE645" s="46">
        <v>2.3051455513151346E-2</v>
      </c>
      <c r="AF645" s="46">
        <v>1.6047185821517582E-2</v>
      </c>
      <c r="AG645" s="46">
        <v>1.0632478642406008E-2</v>
      </c>
      <c r="AH645" s="46">
        <v>6.7170494234636297E-3</v>
      </c>
      <c r="AI645" s="46">
        <v>4.0505803522674563E-3</v>
      </c>
      <c r="AJ645" s="46">
        <v>2.3315615096861321E-3</v>
      </c>
      <c r="AK645" s="46">
        <v>0.55147544113239233</v>
      </c>
      <c r="AL645" s="45">
        <v>0.55147544113239233</v>
      </c>
      <c r="AM645" s="45">
        <v>3.2884621936923094E-3</v>
      </c>
      <c r="AN645" s="45">
        <v>8.4610441856813497E-3</v>
      </c>
      <c r="AO645" s="45">
        <v>1.8806351314704352E-2</v>
      </c>
      <c r="AP645" s="45">
        <v>3.6863101842418131E-2</v>
      </c>
      <c r="AQ645" s="45">
        <v>6.4848593036574115E-2</v>
      </c>
      <c r="AR645" s="45">
        <v>0.10386701354433156</v>
      </c>
      <c r="AS645" s="45">
        <v>0.15331124270061319</v>
      </c>
      <c r="AT645" s="45">
        <v>0.21073859650231069</v>
      </c>
      <c r="AU645" s="45">
        <v>0.27230241983522807</v>
      </c>
      <c r="AV645" s="45">
        <v>0.33358282797994898</v>
      </c>
      <c r="AW645" s="45">
        <v>0.39051135992850639</v>
      </c>
      <c r="AX645" s="45">
        <v>0.4400884723790065</v>
      </c>
      <c r="AY645" s="45">
        <v>0.48072018905840497</v>
      </c>
      <c r="AZ645" s="45">
        <v>0.51216638639956658</v>
      </c>
      <c r="BA645" s="45">
        <v>0.53521784191271793</v>
      </c>
      <c r="BB645" s="45">
        <v>0.55126502773423547</v>
      </c>
      <c r="BC645" s="45">
        <v>0.55147544113239233</v>
      </c>
      <c r="BD645" s="45">
        <v>0.55147544113239233</v>
      </c>
      <c r="BE645" s="45">
        <v>0.55147544113239233</v>
      </c>
      <c r="BF645" s="45">
        <v>0.55147544113239233</v>
      </c>
    </row>
    <row r="646" spans="1:58" ht="13.5" thickBot="1" x14ac:dyDescent="0.25">
      <c r="A646" s="6" t="s">
        <v>1354</v>
      </c>
      <c r="B646" s="6" t="s">
        <v>1142</v>
      </c>
      <c r="C646" s="6" t="s">
        <v>602</v>
      </c>
      <c r="D646" s="6" t="s">
        <v>1354</v>
      </c>
      <c r="E646" s="6">
        <v>44.005779103171285</v>
      </c>
      <c r="F646" s="6" t="s">
        <v>314</v>
      </c>
      <c r="G646" s="21" t="s">
        <v>1178</v>
      </c>
      <c r="H646" s="21" t="s">
        <v>1159</v>
      </c>
      <c r="I646" s="21" t="s">
        <v>1183</v>
      </c>
      <c r="J646" s="21" t="s">
        <v>240</v>
      </c>
      <c r="K646" s="21" t="s">
        <v>257</v>
      </c>
      <c r="L646" s="21" t="s">
        <v>609</v>
      </c>
      <c r="M646" s="3">
        <v>29.050018768112484</v>
      </c>
      <c r="N646" s="3">
        <v>44.005779103171285</v>
      </c>
      <c r="O646" s="21" t="s">
        <v>1451</v>
      </c>
      <c r="P646" s="21">
        <v>0</v>
      </c>
      <c r="Q646" s="46">
        <v>2.6176063988382961E-4</v>
      </c>
      <c r="R646" s="46">
        <v>4.1173603110649358E-4</v>
      </c>
      <c r="S646" s="46">
        <v>8.2348345651717841E-4</v>
      </c>
      <c r="T646" s="46">
        <v>1.4373121215816792E-3</v>
      </c>
      <c r="U646" s="46">
        <v>2.2276370081118139E-3</v>
      </c>
      <c r="V646" s="46">
        <v>3.1058549917215707E-3</v>
      </c>
      <c r="W646" s="46">
        <v>3.9357463459170844E-3</v>
      </c>
      <c r="X646" s="46">
        <v>4.5712007596745785E-3</v>
      </c>
      <c r="Y646" s="46">
        <v>4.9004625384564517E-3</v>
      </c>
      <c r="Z646" s="46">
        <v>4.8779027714147601E-3</v>
      </c>
      <c r="AA646" s="46">
        <v>4.5314946843800366E-3</v>
      </c>
      <c r="AB646" s="46">
        <v>3.946323817718712E-3</v>
      </c>
      <c r="AC646" s="46">
        <v>3.2342729005608167E-3</v>
      </c>
      <c r="AD646" s="46">
        <v>2.5031082168815813E-3</v>
      </c>
      <c r="AE646" s="46">
        <v>1.8348891943930632E-3</v>
      </c>
      <c r="AF646" s="46">
        <v>1.2773513519578532E-3</v>
      </c>
      <c r="AG646" s="46">
        <v>8.4634222595771709E-4</v>
      </c>
      <c r="AH646" s="46">
        <v>5.346751921277102E-4</v>
      </c>
      <c r="AI646" s="46">
        <v>3.2242502496886047E-4</v>
      </c>
      <c r="AJ646" s="46">
        <v>1.8559162208846552E-4</v>
      </c>
      <c r="AK646" s="46">
        <v>4.3897285675937724E-2</v>
      </c>
      <c r="AL646" s="45">
        <v>4.3897285675937724E-2</v>
      </c>
      <c r="AM646" s="45">
        <v>2.6176063988382961E-4</v>
      </c>
      <c r="AN646" s="45">
        <v>6.7349667099032319E-4</v>
      </c>
      <c r="AO646" s="45">
        <v>1.4969801275075017E-3</v>
      </c>
      <c r="AP646" s="45">
        <v>2.9342922490891809E-3</v>
      </c>
      <c r="AQ646" s="45">
        <v>5.1619292572009949E-3</v>
      </c>
      <c r="AR646" s="45">
        <v>8.2677842489225651E-3</v>
      </c>
      <c r="AS646" s="45">
        <v>1.220353059483965E-2</v>
      </c>
      <c r="AT646" s="45">
        <v>1.6774731354514228E-2</v>
      </c>
      <c r="AU646" s="45">
        <v>2.1675193892970679E-2</v>
      </c>
      <c r="AV646" s="45">
        <v>2.6553096664385441E-2</v>
      </c>
      <c r="AW646" s="45">
        <v>3.1084591348765477E-2</v>
      </c>
      <c r="AX646" s="45">
        <v>3.503091516648419E-2</v>
      </c>
      <c r="AY646" s="45">
        <v>3.8265188067045007E-2</v>
      </c>
      <c r="AZ646" s="45">
        <v>4.0768296283926586E-2</v>
      </c>
      <c r="BA646" s="45">
        <v>4.260318547831965E-2</v>
      </c>
      <c r="BB646" s="45">
        <v>4.3880536830277504E-2</v>
      </c>
      <c r="BC646" s="45">
        <v>4.3897285675937724E-2</v>
      </c>
      <c r="BD646" s="45">
        <v>4.3897285675937724E-2</v>
      </c>
      <c r="BE646" s="45">
        <v>4.3897285675937724E-2</v>
      </c>
      <c r="BF646" s="45">
        <v>4.3897285675937724E-2</v>
      </c>
    </row>
    <row r="647" spans="1:58" ht="13.5" thickBot="1" x14ac:dyDescent="0.25">
      <c r="A647" s="6" t="s">
        <v>1143</v>
      </c>
      <c r="B647" s="6" t="s">
        <v>1353</v>
      </c>
      <c r="C647" s="6" t="s">
        <v>602</v>
      </c>
      <c r="D647" s="6" t="s">
        <v>1143</v>
      </c>
      <c r="E647" s="6">
        <v>49.128564636340656</v>
      </c>
      <c r="F647" s="6" t="s">
        <v>314</v>
      </c>
      <c r="G647" s="21" t="s">
        <v>1178</v>
      </c>
      <c r="H647" s="21" t="s">
        <v>1159</v>
      </c>
      <c r="I647" s="21" t="s">
        <v>1183</v>
      </c>
      <c r="J647" s="21" t="s">
        <v>240</v>
      </c>
      <c r="K647" s="21" t="s">
        <v>259</v>
      </c>
      <c r="L647" s="21" t="s">
        <v>610</v>
      </c>
      <c r="M647" s="3">
        <v>32.440947213796484</v>
      </c>
      <c r="N647" s="3">
        <v>49.128564636340656</v>
      </c>
      <c r="O647" s="21" t="s">
        <v>1452</v>
      </c>
      <c r="P647" s="21">
        <v>0</v>
      </c>
      <c r="Q647" s="46">
        <v>2.0393437990646065E-3</v>
      </c>
      <c r="R647" s="46">
        <v>3.2095744044403438E-3</v>
      </c>
      <c r="S647" s="46">
        <v>6.4227501771258362E-3</v>
      </c>
      <c r="T647" s="46">
        <v>1.1216138564789452E-2</v>
      </c>
      <c r="U647" s="46">
        <v>1.7392359800260469E-2</v>
      </c>
      <c r="V647" s="46">
        <v>2.4261365315021238E-2</v>
      </c>
      <c r="W647" s="46">
        <v>3.0759571108227839E-2</v>
      </c>
      <c r="X647" s="46">
        <v>3.5743916586088192E-2</v>
      </c>
      <c r="Y647" s="46">
        <v>3.8337812849451071E-2</v>
      </c>
      <c r="Z647" s="46">
        <v>3.8180504131044103E-2</v>
      </c>
      <c r="AA647" s="46">
        <v>3.5486906536503132E-2</v>
      </c>
      <c r="AB647" s="46">
        <v>3.0919854811005544E-2</v>
      </c>
      <c r="AC647" s="46">
        <v>2.5353584372844507E-2</v>
      </c>
      <c r="AD647" s="46">
        <v>1.9631804715413505E-2</v>
      </c>
      <c r="AE647" s="46">
        <v>1.4398201714522951E-2</v>
      </c>
      <c r="AF647" s="46">
        <v>1.0028281606295391E-2</v>
      </c>
      <c r="AG647" s="46">
        <v>6.6478590416418366E-3</v>
      </c>
      <c r="AH647" s="46">
        <v>4.2019182124779361E-3</v>
      </c>
      <c r="AI647" s="46">
        <v>2.5351914293299783E-3</v>
      </c>
      <c r="AJ647" s="46">
        <v>1.4600541972147418E-3</v>
      </c>
      <c r="AK647" s="46">
        <v>0.34534110686815728</v>
      </c>
      <c r="AL647" s="45">
        <v>0.34534110686815728</v>
      </c>
      <c r="AM647" s="45">
        <v>2.0393437990646065E-3</v>
      </c>
      <c r="AN647" s="45">
        <v>5.2489182035049507E-3</v>
      </c>
      <c r="AO647" s="45">
        <v>1.1671668380630787E-2</v>
      </c>
      <c r="AP647" s="45">
        <v>2.2887806945420239E-2</v>
      </c>
      <c r="AQ647" s="45">
        <v>4.0280166745680704E-2</v>
      </c>
      <c r="AR647" s="45">
        <v>6.4541532060701942E-2</v>
      </c>
      <c r="AS647" s="45">
        <v>9.5301103168929785E-2</v>
      </c>
      <c r="AT647" s="45">
        <v>0.13104501975501798</v>
      </c>
      <c r="AU647" s="45">
        <v>0.16938283260446904</v>
      </c>
      <c r="AV647" s="45">
        <v>0.20756333673551314</v>
      </c>
      <c r="AW647" s="45">
        <v>0.24305024327201627</v>
      </c>
      <c r="AX647" s="45">
        <v>0.27397009808302181</v>
      </c>
      <c r="AY647" s="45">
        <v>0.29932368245586632</v>
      </c>
      <c r="AZ647" s="45">
        <v>0.31895548717127981</v>
      </c>
      <c r="BA647" s="45">
        <v>0.33335368888580275</v>
      </c>
      <c r="BB647" s="45">
        <v>0.34338197049209812</v>
      </c>
      <c r="BC647" s="45">
        <v>0.34534110686815728</v>
      </c>
      <c r="BD647" s="45">
        <v>0.34534110686815728</v>
      </c>
      <c r="BE647" s="45">
        <v>0.34534110686815728</v>
      </c>
      <c r="BF647" s="45">
        <v>0.34534110686815728</v>
      </c>
    </row>
    <row r="648" spans="1:58" ht="13.5" thickBot="1" x14ac:dyDescent="0.25">
      <c r="A648" s="6" t="s">
        <v>1143</v>
      </c>
      <c r="B648" s="6" t="s">
        <v>1353</v>
      </c>
      <c r="C648" s="6" t="s">
        <v>602</v>
      </c>
      <c r="D648" s="6" t="s">
        <v>1143</v>
      </c>
      <c r="E648" s="6">
        <v>47.324199433658428</v>
      </c>
      <c r="F648" s="6" t="s">
        <v>314</v>
      </c>
      <c r="G648" s="21" t="s">
        <v>1178</v>
      </c>
      <c r="H648" s="21" t="s">
        <v>1159</v>
      </c>
      <c r="I648" s="21" t="s">
        <v>1183</v>
      </c>
      <c r="J648" s="21" t="s">
        <v>240</v>
      </c>
      <c r="K648" s="21" t="s">
        <v>261</v>
      </c>
      <c r="L648" s="21" t="s">
        <v>611</v>
      </c>
      <c r="M648" s="3">
        <v>30.601382000000825</v>
      </c>
      <c r="N648" s="3">
        <v>47.324199433658428</v>
      </c>
      <c r="O648" s="21" t="s">
        <v>1453</v>
      </c>
      <c r="P648" s="21">
        <v>0</v>
      </c>
      <c r="Q648" s="46">
        <v>1.0938054282879665E-3</v>
      </c>
      <c r="R648" s="46">
        <v>1.7214605539689818E-3</v>
      </c>
      <c r="S648" s="46">
        <v>3.4448527077680733E-3</v>
      </c>
      <c r="T648" s="46">
        <v>6.0157945179345638E-3</v>
      </c>
      <c r="U648" s="46">
        <v>9.3284210190493939E-3</v>
      </c>
      <c r="V648" s="46">
        <v>1.3012623517142895E-2</v>
      </c>
      <c r="W648" s="46">
        <v>1.6497946969717115E-2</v>
      </c>
      <c r="X648" s="46">
        <v>1.9171308931857534E-2</v>
      </c>
      <c r="Y648" s="46">
        <v>2.0562549493936155E-2</v>
      </c>
      <c r="Z648" s="46">
        <v>2.0478176701967731E-2</v>
      </c>
      <c r="AA648" s="46">
        <v>1.9033461165586026E-2</v>
      </c>
      <c r="AB648" s="46">
        <v>1.6583915399485942E-2</v>
      </c>
      <c r="AC648" s="46">
        <v>1.3598437019934644E-2</v>
      </c>
      <c r="AD648" s="46">
        <v>1.0529551012761006E-2</v>
      </c>
      <c r="AE648" s="46">
        <v>7.7224993648221029E-3</v>
      </c>
      <c r="AF648" s="46">
        <v>5.3786854685303476E-3</v>
      </c>
      <c r="AG648" s="46">
        <v>3.5655902205289345E-3</v>
      </c>
      <c r="AH648" s="46">
        <v>2.2537058009240722E-3</v>
      </c>
      <c r="AI648" s="46">
        <v>1.3597541270001486E-3</v>
      </c>
      <c r="AJ648" s="46">
        <v>7.8310248975215629E-4</v>
      </c>
      <c r="AK648" s="46">
        <v>0.18522427531670871</v>
      </c>
      <c r="AL648" s="45">
        <v>0.18522427531670871</v>
      </c>
      <c r="AM648" s="45">
        <v>1.0938054282879665E-3</v>
      </c>
      <c r="AN648" s="45">
        <v>2.8152659822569485E-3</v>
      </c>
      <c r="AO648" s="45">
        <v>6.2601186900250218E-3</v>
      </c>
      <c r="AP648" s="45">
        <v>1.2275913207959586E-2</v>
      </c>
      <c r="AQ648" s="45">
        <v>2.160433422700898E-2</v>
      </c>
      <c r="AR648" s="45">
        <v>3.4616957744151876E-2</v>
      </c>
      <c r="AS648" s="45">
        <v>5.1114904713868994E-2</v>
      </c>
      <c r="AT648" s="45">
        <v>7.0286213645726528E-2</v>
      </c>
      <c r="AU648" s="45">
        <v>9.0848763139662683E-2</v>
      </c>
      <c r="AV648" s="45">
        <v>0.11132693984163042</v>
      </c>
      <c r="AW648" s="45">
        <v>0.13036040100721644</v>
      </c>
      <c r="AX648" s="45">
        <v>0.14694431640670239</v>
      </c>
      <c r="AY648" s="45">
        <v>0.16054275342663704</v>
      </c>
      <c r="AZ648" s="45">
        <v>0.17107230443939805</v>
      </c>
      <c r="BA648" s="45">
        <v>0.17879480380422016</v>
      </c>
      <c r="BB648" s="45">
        <v>0.18417348927275051</v>
      </c>
      <c r="BC648" s="45">
        <v>0.18522427531670871</v>
      </c>
      <c r="BD648" s="45">
        <v>0.18522427531670871</v>
      </c>
      <c r="BE648" s="45">
        <v>0.18522427531670871</v>
      </c>
      <c r="BF648" s="45">
        <v>0.18522427531670871</v>
      </c>
    </row>
    <row r="649" spans="1:58" ht="13.5" thickBot="1" x14ac:dyDescent="0.25">
      <c r="A649" s="6" t="s">
        <v>1354</v>
      </c>
      <c r="B649" s="6" t="s">
        <v>1142</v>
      </c>
      <c r="C649" s="6" t="s">
        <v>602</v>
      </c>
      <c r="D649" s="6" t="s">
        <v>1354</v>
      </c>
      <c r="E649" s="6">
        <v>44.229141696483588</v>
      </c>
      <c r="F649" s="6" t="s">
        <v>314</v>
      </c>
      <c r="G649" s="21" t="s">
        <v>1178</v>
      </c>
      <c r="H649" s="21" t="s">
        <v>1159</v>
      </c>
      <c r="I649" s="21" t="s">
        <v>1183</v>
      </c>
      <c r="J649" s="21" t="s">
        <v>240</v>
      </c>
      <c r="K649" s="21" t="s">
        <v>263</v>
      </c>
      <c r="L649" s="21" t="s">
        <v>612</v>
      </c>
      <c r="M649" s="3">
        <v>28.97799139371087</v>
      </c>
      <c r="N649" s="3">
        <v>44.229141696483588</v>
      </c>
      <c r="O649" s="21" t="s">
        <v>1454</v>
      </c>
      <c r="P649" s="21">
        <v>0</v>
      </c>
      <c r="Q649" s="46">
        <v>1.7429320867026581E-3</v>
      </c>
      <c r="R649" s="46">
        <v>2.7442996677215677E-3</v>
      </c>
      <c r="S649" s="46">
        <v>5.4940830331233186E-3</v>
      </c>
      <c r="T649" s="46">
        <v>9.5983907217316675E-3</v>
      </c>
      <c r="U649" s="46">
        <v>1.4889871831199294E-2</v>
      </c>
      <c r="V649" s="46">
        <v>2.0778949949656341E-2</v>
      </c>
      <c r="W649" s="46">
        <v>2.6355050464829052E-2</v>
      </c>
      <c r="X649" s="46">
        <v>3.0638011376962072E-2</v>
      </c>
      <c r="Y649" s="46">
        <v>3.2874596009450134E-2</v>
      </c>
      <c r="Z649" s="46">
        <v>3.2752863864172539E-2</v>
      </c>
      <c r="AA649" s="46">
        <v>3.0454411066289894E-2</v>
      </c>
      <c r="AB649" s="46">
        <v>2.6545681430225881E-2</v>
      </c>
      <c r="AC649" s="46">
        <v>2.1775598610503513E-2</v>
      </c>
      <c r="AD649" s="46">
        <v>1.6868062410955675E-2</v>
      </c>
      <c r="AE649" s="46">
        <v>1.2376202272808567E-2</v>
      </c>
      <c r="AF649" s="46">
        <v>8.6234247904575685E-3</v>
      </c>
      <c r="AG649" s="46">
        <v>5.7188741539252368E-3</v>
      </c>
      <c r="AH649" s="46">
        <v>3.6162075279370072E-3</v>
      </c>
      <c r="AI649" s="46">
        <v>2.182707305619566E-3</v>
      </c>
      <c r="AJ649" s="46">
        <v>1.2575806424482176E-3</v>
      </c>
      <c r="AK649" s="46">
        <v>0.29745080139320385</v>
      </c>
      <c r="AL649" s="45">
        <v>0.29745080139320385</v>
      </c>
      <c r="AM649" s="45">
        <v>1.7429320867026581E-3</v>
      </c>
      <c r="AN649" s="45">
        <v>4.4872317544242257E-3</v>
      </c>
      <c r="AO649" s="45">
        <v>9.9813147875475444E-3</v>
      </c>
      <c r="AP649" s="45">
        <v>1.9579705509279212E-2</v>
      </c>
      <c r="AQ649" s="45">
        <v>3.4469577340478508E-2</v>
      </c>
      <c r="AR649" s="45">
        <v>5.5248527290134852E-2</v>
      </c>
      <c r="AS649" s="45">
        <v>8.1603577754963907E-2</v>
      </c>
      <c r="AT649" s="45">
        <v>0.11224158913192597</v>
      </c>
      <c r="AU649" s="45">
        <v>0.14511618514137611</v>
      </c>
      <c r="AV649" s="45">
        <v>0.17786904900554865</v>
      </c>
      <c r="AW649" s="45">
        <v>0.20832346007183855</v>
      </c>
      <c r="AX649" s="45">
        <v>0.23486914150206442</v>
      </c>
      <c r="AY649" s="45">
        <v>0.25664474011256794</v>
      </c>
      <c r="AZ649" s="45">
        <v>0.27351280252352361</v>
      </c>
      <c r="BA649" s="45">
        <v>0.28588900479633217</v>
      </c>
      <c r="BB649" s="45">
        <v>0.29451242958678975</v>
      </c>
      <c r="BC649" s="45">
        <v>0.29745080139320385</v>
      </c>
      <c r="BD649" s="45">
        <v>0.29745080139320385</v>
      </c>
      <c r="BE649" s="45">
        <v>0.29745080139320385</v>
      </c>
      <c r="BF649" s="45">
        <v>0.29745080139320385</v>
      </c>
    </row>
    <row r="650" spans="1:58" ht="13.5" thickBot="1" x14ac:dyDescent="0.25">
      <c r="A650" s="6" t="s">
        <v>1137</v>
      </c>
      <c r="B650" s="6" t="s">
        <v>1351</v>
      </c>
      <c r="C650" s="6" t="s">
        <v>602</v>
      </c>
      <c r="D650" s="6" t="s">
        <v>1137</v>
      </c>
      <c r="E650" s="6">
        <v>16.269281216003545</v>
      </c>
      <c r="F650" s="6" t="s">
        <v>314</v>
      </c>
      <c r="G650" s="21" t="s">
        <v>1178</v>
      </c>
      <c r="H650" s="21" t="s">
        <v>1159</v>
      </c>
      <c r="I650" s="21" t="s">
        <v>1183</v>
      </c>
      <c r="J650" s="21" t="s">
        <v>240</v>
      </c>
      <c r="K650" s="21" t="s">
        <v>265</v>
      </c>
      <c r="L650" s="21" t="s">
        <v>613</v>
      </c>
      <c r="M650" s="3">
        <v>10.286292172093129</v>
      </c>
      <c r="N650" s="3">
        <v>16.269281216003545</v>
      </c>
      <c r="O650" s="21" t="s">
        <v>1455</v>
      </c>
      <c r="P650" s="21">
        <v>0</v>
      </c>
      <c r="Q650" s="46">
        <v>4.093437887592693E-3</v>
      </c>
      <c r="R650" s="46">
        <v>6.4072849723846295E-3</v>
      </c>
      <c r="S650" s="46">
        <v>1.2753273991830152E-2</v>
      </c>
      <c r="T650" s="46">
        <v>2.2157767995068699E-2</v>
      </c>
      <c r="U650" s="46">
        <v>3.4187229791492482E-2</v>
      </c>
      <c r="V650" s="46">
        <v>4.7452679544896709E-2</v>
      </c>
      <c r="W650" s="46">
        <v>5.9865147244513563E-2</v>
      </c>
      <c r="X650" s="46">
        <v>6.9222680909673692E-2</v>
      </c>
      <c r="Y650" s="46">
        <v>7.3880274411420532E-2</v>
      </c>
      <c r="Z650" s="46">
        <v>7.3214856710975301E-2</v>
      </c>
      <c r="AA650" s="46">
        <v>6.7714730875975321E-2</v>
      </c>
      <c r="AB650" s="46">
        <v>5.8709824479174298E-2</v>
      </c>
      <c r="AC650" s="46">
        <v>4.7904005569383741E-2</v>
      </c>
      <c r="AD650" s="46">
        <v>3.6910729860391227E-2</v>
      </c>
      <c r="AE650" s="46">
        <v>2.6937758140127978E-2</v>
      </c>
      <c r="AF650" s="46">
        <v>1.8669868468872391E-2</v>
      </c>
      <c r="AG650" s="46">
        <v>1.2314867408030354E-2</v>
      </c>
      <c r="AH650" s="46">
        <v>7.744580132812681E-3</v>
      </c>
      <c r="AI650" s="46">
        <v>4.6486465315543684E-3</v>
      </c>
      <c r="AJ650" s="46">
        <v>2.6631666556749412E-3</v>
      </c>
      <c r="AK650" s="46">
        <v>0.6299087543459766</v>
      </c>
      <c r="AL650" s="45">
        <v>0.6299087543459766</v>
      </c>
      <c r="AM650" s="45">
        <v>4.093437887592693E-3</v>
      </c>
      <c r="AN650" s="45">
        <v>1.0500722859977323E-2</v>
      </c>
      <c r="AO650" s="45">
        <v>2.3253996851807474E-2</v>
      </c>
      <c r="AP650" s="45">
        <v>4.5411764846876174E-2</v>
      </c>
      <c r="AQ650" s="45">
        <v>7.9598994638368656E-2</v>
      </c>
      <c r="AR650" s="45">
        <v>0.12705167418326535</v>
      </c>
      <c r="AS650" s="45">
        <v>0.18691682142777891</v>
      </c>
      <c r="AT650" s="45">
        <v>0.25613950233745258</v>
      </c>
      <c r="AU650" s="45">
        <v>0.33001977674887312</v>
      </c>
      <c r="AV650" s="45">
        <v>0.40323463345984845</v>
      </c>
      <c r="AW650" s="45">
        <v>0.47094936433582379</v>
      </c>
      <c r="AX650" s="45">
        <v>0.52965918881499807</v>
      </c>
      <c r="AY650" s="45">
        <v>0.57756319438438186</v>
      </c>
      <c r="AZ650" s="45">
        <v>0.6144739242447731</v>
      </c>
      <c r="BA650" s="45">
        <v>0.6299087543459766</v>
      </c>
      <c r="BB650" s="45">
        <v>0.6299087543459766</v>
      </c>
      <c r="BC650" s="45">
        <v>0.6299087543459766</v>
      </c>
      <c r="BD650" s="45">
        <v>0.6299087543459766</v>
      </c>
      <c r="BE650" s="45">
        <v>0.6299087543459766</v>
      </c>
      <c r="BF650" s="45">
        <v>0.6299087543459766</v>
      </c>
    </row>
    <row r="651" spans="1:58" ht="13.5" thickBot="1" x14ac:dyDescent="0.25">
      <c r="A651" s="6" t="s">
        <v>1137</v>
      </c>
      <c r="B651" s="6" t="s">
        <v>1351</v>
      </c>
      <c r="C651" s="6" t="s">
        <v>602</v>
      </c>
      <c r="D651" s="6" t="s">
        <v>1137</v>
      </c>
      <c r="E651" s="6">
        <v>16.269281216003545</v>
      </c>
      <c r="F651" s="6" t="s">
        <v>314</v>
      </c>
      <c r="G651" s="21" t="s">
        <v>1178</v>
      </c>
      <c r="H651" s="21" t="s">
        <v>1159</v>
      </c>
      <c r="I651" s="21" t="s">
        <v>1183</v>
      </c>
      <c r="J651" s="21" t="s">
        <v>240</v>
      </c>
      <c r="K651" s="21" t="s">
        <v>267</v>
      </c>
      <c r="L651" s="21" t="s">
        <v>614</v>
      </c>
      <c r="M651" s="3">
        <v>10.286292172093129</v>
      </c>
      <c r="N651" s="3">
        <v>16.269281216003545</v>
      </c>
      <c r="O651" s="21" t="s">
        <v>1455</v>
      </c>
      <c r="P651" s="21">
        <v>0</v>
      </c>
      <c r="Q651" s="46">
        <v>1.7450550298590216E-3</v>
      </c>
      <c r="R651" s="46">
        <v>2.7445142014470114E-3</v>
      </c>
      <c r="S651" s="46">
        <v>5.4883838464281996E-3</v>
      </c>
      <c r="T651" s="46">
        <v>9.5782553286599369E-3</v>
      </c>
      <c r="U651" s="46">
        <v>1.484316447262931E-2</v>
      </c>
      <c r="V651" s="46">
        <v>2.0692379865368721E-2</v>
      </c>
      <c r="W651" s="46">
        <v>2.6218253961779341E-2</v>
      </c>
      <c r="X651" s="46">
        <v>3.0447698062476377E-2</v>
      </c>
      <c r="Y651" s="46">
        <v>3.2636892928768202E-2</v>
      </c>
      <c r="Z651" s="46">
        <v>3.248272641328525E-2</v>
      </c>
      <c r="AA651" s="46">
        <v>3.0172301431550783E-2</v>
      </c>
      <c r="AB651" s="46">
        <v>2.6272858762028565E-2</v>
      </c>
      <c r="AC651" s="46">
        <v>2.1529747857143185E-2</v>
      </c>
      <c r="AD651" s="46">
        <v>1.6660560069573328E-2</v>
      </c>
      <c r="AE651" s="46">
        <v>1.2211458091370041E-2</v>
      </c>
      <c r="AF651" s="46">
        <v>8.4999384140294482E-3</v>
      </c>
      <c r="AG651" s="46">
        <v>5.6311701868247133E-3</v>
      </c>
      <c r="AH651" s="46">
        <v>3.5570450895046992E-3</v>
      </c>
      <c r="AI651" s="46">
        <v>2.1447372301506913E-3</v>
      </c>
      <c r="AJ651" s="46">
        <v>1.2343794910605194E-3</v>
      </c>
      <c r="AK651" s="46">
        <v>0.29196312065085334</v>
      </c>
      <c r="AL651" s="45">
        <v>0.29196312065085334</v>
      </c>
      <c r="AM651" s="45">
        <v>1.7450550298590216E-3</v>
      </c>
      <c r="AN651" s="45">
        <v>4.489569231306033E-3</v>
      </c>
      <c r="AO651" s="45">
        <v>9.9779530777342335E-3</v>
      </c>
      <c r="AP651" s="45">
        <v>1.955620840639417E-2</v>
      </c>
      <c r="AQ651" s="45">
        <v>3.4399372879023477E-2</v>
      </c>
      <c r="AR651" s="45">
        <v>5.5091752744392194E-2</v>
      </c>
      <c r="AS651" s="45">
        <v>8.1310006706171528E-2</v>
      </c>
      <c r="AT651" s="45">
        <v>0.11175770476864791</v>
      </c>
      <c r="AU651" s="45">
        <v>0.14439459769741611</v>
      </c>
      <c r="AV651" s="45">
        <v>0.17687732411070137</v>
      </c>
      <c r="AW651" s="45">
        <v>0.20704962554225215</v>
      </c>
      <c r="AX651" s="45">
        <v>0.23332248430428071</v>
      </c>
      <c r="AY651" s="45">
        <v>0.25485223216142389</v>
      </c>
      <c r="AZ651" s="45">
        <v>0.27151279223099722</v>
      </c>
      <c r="BA651" s="45">
        <v>0.28372425032236726</v>
      </c>
      <c r="BB651" s="45">
        <v>0.29196312065085334</v>
      </c>
      <c r="BC651" s="45">
        <v>0.29196312065085334</v>
      </c>
      <c r="BD651" s="45">
        <v>0.29196312065085334</v>
      </c>
      <c r="BE651" s="45">
        <v>0.29196312065085334</v>
      </c>
      <c r="BF651" s="45">
        <v>0.29196312065085334</v>
      </c>
    </row>
    <row r="652" spans="1:58" ht="13.5" thickBot="1" x14ac:dyDescent="0.25">
      <c r="A652" s="6" t="s">
        <v>1137</v>
      </c>
      <c r="B652" s="6" t="s">
        <v>1351</v>
      </c>
      <c r="C652" s="6" t="s">
        <v>602</v>
      </c>
      <c r="D652" s="6" t="s">
        <v>1137</v>
      </c>
      <c r="E652" s="6">
        <v>18.662179451759275</v>
      </c>
      <c r="F652" s="6" t="s">
        <v>314</v>
      </c>
      <c r="G652" s="21" t="s">
        <v>1178</v>
      </c>
      <c r="H652" s="21" t="s">
        <v>1159</v>
      </c>
      <c r="I652" s="21" t="s">
        <v>1183</v>
      </c>
      <c r="J652" s="21" t="s">
        <v>240</v>
      </c>
      <c r="K652" s="21" t="s">
        <v>269</v>
      </c>
      <c r="L652" s="21" t="s">
        <v>615</v>
      </c>
      <c r="M652" s="3">
        <v>11.798255472133281</v>
      </c>
      <c r="N652" s="3">
        <v>18.662179451759275</v>
      </c>
      <c r="O652" s="21" t="s">
        <v>1456</v>
      </c>
      <c r="P652" s="21">
        <v>0</v>
      </c>
      <c r="Q652" s="46">
        <v>1.0004629006938538E-2</v>
      </c>
      <c r="R652" s="46">
        <v>1.5734659320153235E-2</v>
      </c>
      <c r="S652" s="46">
        <v>3.1465623313681086E-2</v>
      </c>
      <c r="T652" s="46">
        <v>5.4913392103581087E-2</v>
      </c>
      <c r="U652" s="46">
        <v>8.5097805683310573E-2</v>
      </c>
      <c r="V652" s="46">
        <v>0.11863212350408429</v>
      </c>
      <c r="W652" s="46">
        <v>0.1503126833303875</v>
      </c>
      <c r="X652" s="46">
        <v>0.17456064021944734</v>
      </c>
      <c r="Y652" s="46">
        <v>0.187111581070243</v>
      </c>
      <c r="Z652" s="46">
        <v>0.18622772424836162</v>
      </c>
      <c r="AA652" s="46">
        <v>0.17298175527024665</v>
      </c>
      <c r="AB652" s="46">
        <v>0.15062573980089636</v>
      </c>
      <c r="AC652" s="46">
        <v>0.1234328638570492</v>
      </c>
      <c r="AD652" s="46">
        <v>9.551717263458516E-2</v>
      </c>
      <c r="AE652" s="46">
        <v>7.0009888368852746E-2</v>
      </c>
      <c r="AF652" s="46">
        <v>4.8731260022820161E-2</v>
      </c>
      <c r="AG652" s="46">
        <v>3.2284236101520203E-2</v>
      </c>
      <c r="AH652" s="46">
        <v>2.0393005305008621E-2</v>
      </c>
      <c r="AI652" s="46">
        <v>1.2296059400923365E-2</v>
      </c>
      <c r="AJ652" s="46">
        <v>7.0768592683474229E-3</v>
      </c>
      <c r="AK652" s="46">
        <v>1.6738628042324846</v>
      </c>
      <c r="AL652" s="45">
        <v>1.6738628042324846</v>
      </c>
      <c r="AM652" s="45">
        <v>1.0004629006938538E-2</v>
      </c>
      <c r="AN652" s="45">
        <v>2.5739288327091773E-2</v>
      </c>
      <c r="AO652" s="45">
        <v>5.7204911640772863E-2</v>
      </c>
      <c r="AP652" s="45">
        <v>0.11211830374435394</v>
      </c>
      <c r="AQ652" s="45">
        <v>0.19721610942766452</v>
      </c>
      <c r="AR652" s="45">
        <v>0.3158482329317488</v>
      </c>
      <c r="AS652" s="45">
        <v>0.46616091626213629</v>
      </c>
      <c r="AT652" s="45">
        <v>0.64072155648158358</v>
      </c>
      <c r="AU652" s="45">
        <v>0.82783313755182664</v>
      </c>
      <c r="AV652" s="45">
        <v>1.0140608618001883</v>
      </c>
      <c r="AW652" s="45">
        <v>1.1870426170704349</v>
      </c>
      <c r="AX652" s="45">
        <v>1.3376683568713312</v>
      </c>
      <c r="AY652" s="45">
        <v>1.4611012207283804</v>
      </c>
      <c r="AZ652" s="45">
        <v>1.5566183933629656</v>
      </c>
      <c r="BA652" s="45">
        <v>1.6266282817318183</v>
      </c>
      <c r="BB652" s="45">
        <v>1.6738628042324846</v>
      </c>
      <c r="BC652" s="45">
        <v>1.6738628042324846</v>
      </c>
      <c r="BD652" s="45">
        <v>1.6738628042324846</v>
      </c>
      <c r="BE652" s="45">
        <v>1.6738628042324846</v>
      </c>
      <c r="BF652" s="45">
        <v>1.6738628042324846</v>
      </c>
    </row>
    <row r="653" spans="1:58" ht="13.5" thickBot="1" x14ac:dyDescent="0.25">
      <c r="A653" s="6" t="s">
        <v>1142</v>
      </c>
      <c r="B653" s="6" t="s">
        <v>1137</v>
      </c>
      <c r="C653" s="6" t="s">
        <v>602</v>
      </c>
      <c r="D653" s="6" t="s">
        <v>1142</v>
      </c>
      <c r="E653" s="6">
        <v>27.364961769961052</v>
      </c>
      <c r="F653" s="6" t="s">
        <v>314</v>
      </c>
      <c r="G653" s="21" t="s">
        <v>1178</v>
      </c>
      <c r="H653" s="21" t="s">
        <v>1159</v>
      </c>
      <c r="I653" s="21" t="s">
        <v>1183</v>
      </c>
      <c r="J653" s="21" t="s">
        <v>240</v>
      </c>
      <c r="K653" s="21" t="s">
        <v>271</v>
      </c>
      <c r="L653" s="21" t="s">
        <v>616</v>
      </c>
      <c r="M653" s="3">
        <v>17.164881499019526</v>
      </c>
      <c r="N653" s="3">
        <v>27.364961769961052</v>
      </c>
      <c r="O653" s="21" t="s">
        <v>1453</v>
      </c>
      <c r="P653" s="21">
        <v>0</v>
      </c>
      <c r="Q653" s="46">
        <v>1.6330788511114273E-3</v>
      </c>
      <c r="R653" s="46">
        <v>2.5750727559797374E-3</v>
      </c>
      <c r="S653" s="46">
        <v>5.1626335156023601E-3</v>
      </c>
      <c r="T653" s="46">
        <v>9.0315468752721582E-3</v>
      </c>
      <c r="U653" s="46">
        <v>1.40291331498263E-2</v>
      </c>
      <c r="V653" s="46">
        <v>1.9603551909313698E-2</v>
      </c>
      <c r="W653" s="46">
        <v>2.4896828459582649E-2</v>
      </c>
      <c r="X653" s="46">
        <v>2.8980680205571072E-2</v>
      </c>
      <c r="Y653" s="46">
        <v>3.1136915483984028E-2</v>
      </c>
      <c r="Z653" s="46">
        <v>3.1062126963141923E-2</v>
      </c>
      <c r="AA653" s="46">
        <v>2.8920018859084354E-2</v>
      </c>
      <c r="AB653" s="46">
        <v>2.5241111003845115E-2</v>
      </c>
      <c r="AC653" s="46">
        <v>2.0732453481875083E-2</v>
      </c>
      <c r="AD653" s="46">
        <v>1.6080945920933433E-2</v>
      </c>
      <c r="AE653" s="46">
        <v>1.1814065430391265E-2</v>
      </c>
      <c r="AF653" s="46">
        <v>8.242465764704594E-3</v>
      </c>
      <c r="AG653" s="46">
        <v>5.4733947253925276E-3</v>
      </c>
      <c r="AH653" s="46">
        <v>3.4655520230138961E-3</v>
      </c>
      <c r="AI653" s="46">
        <v>2.0945601082601336E-3</v>
      </c>
      <c r="AJ653" s="46">
        <v>1.2084272108415898E-3</v>
      </c>
      <c r="AK653" s="46">
        <v>0.2858247257928716</v>
      </c>
      <c r="AL653" s="45">
        <v>0.2858247257928716</v>
      </c>
      <c r="AM653" s="45">
        <v>1.6330788511114273E-3</v>
      </c>
      <c r="AN653" s="45">
        <v>4.2081516070911649E-3</v>
      </c>
      <c r="AO653" s="45">
        <v>9.370785122693525E-3</v>
      </c>
      <c r="AP653" s="45">
        <v>1.8402331997965683E-2</v>
      </c>
      <c r="AQ653" s="45">
        <v>3.243146514779198E-2</v>
      </c>
      <c r="AR653" s="45">
        <v>5.2035017057105677E-2</v>
      </c>
      <c r="AS653" s="45">
        <v>7.693184551668833E-2</v>
      </c>
      <c r="AT653" s="45">
        <v>0.1059125257222594</v>
      </c>
      <c r="AU653" s="45">
        <v>0.13704944120624343</v>
      </c>
      <c r="AV653" s="45">
        <v>0.16811156816938536</v>
      </c>
      <c r="AW653" s="45">
        <v>0.19703158702846971</v>
      </c>
      <c r="AX653" s="45">
        <v>0.22227269803231481</v>
      </c>
      <c r="AY653" s="45">
        <v>0.24300515151418989</v>
      </c>
      <c r="AZ653" s="45">
        <v>0.25908609743512334</v>
      </c>
      <c r="BA653" s="45">
        <v>0.2709001628655146</v>
      </c>
      <c r="BB653" s="45">
        <v>0.27914262863021921</v>
      </c>
      <c r="BC653" s="45">
        <v>0.28461602335561176</v>
      </c>
      <c r="BD653" s="45">
        <v>0.2858247257928716</v>
      </c>
      <c r="BE653" s="45">
        <v>0.2858247257928716</v>
      </c>
      <c r="BF653" s="45">
        <v>0.2858247257928716</v>
      </c>
    </row>
    <row r="654" spans="1:58" ht="13.5" thickBot="1" x14ac:dyDescent="0.25">
      <c r="A654" s="6" t="s">
        <v>1142</v>
      </c>
      <c r="B654" s="6" t="s">
        <v>1137</v>
      </c>
      <c r="C654" s="6" t="s">
        <v>602</v>
      </c>
      <c r="D654" s="6" t="s">
        <v>1142</v>
      </c>
      <c r="E654" s="6">
        <v>28.835801567354547</v>
      </c>
      <c r="F654" s="6" t="s">
        <v>314</v>
      </c>
      <c r="G654" s="21" t="s">
        <v>1178</v>
      </c>
      <c r="H654" s="21" t="s">
        <v>1159</v>
      </c>
      <c r="I654" s="21" t="s">
        <v>1183</v>
      </c>
      <c r="J654" s="21" t="s">
        <v>240</v>
      </c>
      <c r="K654" s="21" t="s">
        <v>273</v>
      </c>
      <c r="L654" s="21" t="s">
        <v>617</v>
      </c>
      <c r="M654" s="3">
        <v>18.609197032385275</v>
      </c>
      <c r="N654" s="3">
        <v>28.835801567354547</v>
      </c>
      <c r="O654" s="21" t="s">
        <v>1457</v>
      </c>
      <c r="P654" s="21">
        <v>0</v>
      </c>
      <c r="Q654" s="46">
        <v>1.1157994828127455E-3</v>
      </c>
      <c r="R654" s="46">
        <v>1.760006660040656E-3</v>
      </c>
      <c r="S654" s="46">
        <v>3.5297082008687304E-3</v>
      </c>
      <c r="T654" s="46">
        <v>6.1768238469891382E-3</v>
      </c>
      <c r="U654" s="46">
        <v>9.5976917383491216E-3</v>
      </c>
      <c r="V654" s="46">
        <v>1.3415364363171511E-2</v>
      </c>
      <c r="W654" s="46">
        <v>1.7042878347963471E-2</v>
      </c>
      <c r="X654" s="46">
        <v>1.9844420810589333E-2</v>
      </c>
      <c r="Y654" s="46">
        <v>2.1327316913767078E-2</v>
      </c>
      <c r="Z654" s="46">
        <v>2.12824935143976E-2</v>
      </c>
      <c r="AA654" s="46">
        <v>1.9820769362791653E-2</v>
      </c>
      <c r="AB654" s="46">
        <v>1.7304576127061707E-2</v>
      </c>
      <c r="AC654" s="46">
        <v>1.4217842931614001E-2</v>
      </c>
      <c r="AD654" s="46">
        <v>1.1031258671147553E-2</v>
      </c>
      <c r="AE654" s="46">
        <v>8.1066843702590971E-3</v>
      </c>
      <c r="AF654" s="46">
        <v>5.65758931652345E-3</v>
      </c>
      <c r="AG654" s="46">
        <v>3.7580451857156085E-3</v>
      </c>
      <c r="AH654" s="46">
        <v>2.3801773480734462E-3</v>
      </c>
      <c r="AI654" s="46">
        <v>1.439005371615361E-3</v>
      </c>
      <c r="AJ654" s="46">
        <v>8.3047131439484018E-4</v>
      </c>
      <c r="AK654" s="46">
        <v>0.19642824456959945</v>
      </c>
      <c r="AL654" s="45">
        <v>0.19642824456959945</v>
      </c>
      <c r="AM654" s="45">
        <v>1.1157994828127455E-3</v>
      </c>
      <c r="AN654" s="45">
        <v>2.8758061428534017E-3</v>
      </c>
      <c r="AO654" s="45">
        <v>6.4055143437221317E-3</v>
      </c>
      <c r="AP654" s="45">
        <v>1.258233819071127E-2</v>
      </c>
      <c r="AQ654" s="45">
        <v>2.2180029929060392E-2</v>
      </c>
      <c r="AR654" s="45">
        <v>3.5595394292231901E-2</v>
      </c>
      <c r="AS654" s="45">
        <v>5.2638272640195369E-2</v>
      </c>
      <c r="AT654" s="45">
        <v>7.2482693450784702E-2</v>
      </c>
      <c r="AU654" s="45">
        <v>9.3810010364551777E-2</v>
      </c>
      <c r="AV654" s="45">
        <v>0.11509250387894937</v>
      </c>
      <c r="AW654" s="45">
        <v>0.13491327324174102</v>
      </c>
      <c r="AX654" s="45">
        <v>0.15221784936880273</v>
      </c>
      <c r="AY654" s="45">
        <v>0.16643569230041672</v>
      </c>
      <c r="AZ654" s="45">
        <v>0.17746695097156426</v>
      </c>
      <c r="BA654" s="45">
        <v>0.18557363534182336</v>
      </c>
      <c r="BB654" s="45">
        <v>0.1912312246583468</v>
      </c>
      <c r="BC654" s="45">
        <v>0.1949892698440624</v>
      </c>
      <c r="BD654" s="45">
        <v>0.19642824456959945</v>
      </c>
      <c r="BE654" s="45">
        <v>0.19642824456959945</v>
      </c>
      <c r="BF654" s="45">
        <v>0.19642824456959945</v>
      </c>
    </row>
    <row r="655" spans="1:58" ht="13.5" thickBot="1" x14ac:dyDescent="0.25">
      <c r="A655" s="6" t="s">
        <v>1137</v>
      </c>
      <c r="B655" s="6" t="s">
        <v>1141</v>
      </c>
      <c r="C655" s="6" t="s">
        <v>602</v>
      </c>
      <c r="D655" s="6" t="s">
        <v>1137</v>
      </c>
      <c r="E655" s="6">
        <v>15.082085885639033</v>
      </c>
      <c r="F655" s="6" t="s">
        <v>314</v>
      </c>
      <c r="G655" s="21" t="s">
        <v>1178</v>
      </c>
      <c r="H655" s="21" t="s">
        <v>1159</v>
      </c>
      <c r="I655" s="21" t="s">
        <v>1183</v>
      </c>
      <c r="J655" s="21" t="s">
        <v>240</v>
      </c>
      <c r="K655" s="21" t="s">
        <v>275</v>
      </c>
      <c r="L655" s="21" t="s">
        <v>618</v>
      </c>
      <c r="M655" s="3">
        <v>9.3502358054317298</v>
      </c>
      <c r="N655" s="3">
        <v>15.082085885639033</v>
      </c>
      <c r="O655" s="21" t="s">
        <v>1457</v>
      </c>
      <c r="P655" s="21">
        <v>0</v>
      </c>
      <c r="Q655" s="46">
        <v>7.4430223469943886E-3</v>
      </c>
      <c r="R655" s="46">
        <v>1.1736312704588366E-2</v>
      </c>
      <c r="S655" s="46">
        <v>2.3529541515903665E-2</v>
      </c>
      <c r="T655" s="46">
        <v>4.116274310626742E-2</v>
      </c>
      <c r="U655" s="46">
        <v>6.3940054990028347E-2</v>
      </c>
      <c r="V655" s="46">
        <v>8.9346374697207284E-2</v>
      </c>
      <c r="W655" s="46">
        <v>0.11347134308171618</v>
      </c>
      <c r="X655" s="46">
        <v>0.13208416130939518</v>
      </c>
      <c r="Y655" s="46">
        <v>0.14191155412125048</v>
      </c>
      <c r="Z655" s="46">
        <v>0.14157069327944377</v>
      </c>
      <c r="AA655" s="46">
        <v>0.13180768736131102</v>
      </c>
      <c r="AB655" s="46">
        <v>0.1150404667458195</v>
      </c>
      <c r="AC655" s="46">
        <v>9.4491527135139544E-2</v>
      </c>
      <c r="AD655" s="46">
        <v>7.3291525249290709E-2</v>
      </c>
      <c r="AE655" s="46">
        <v>5.3844523764061854E-2</v>
      </c>
      <c r="AF655" s="46">
        <v>3.7566377667116437E-2</v>
      </c>
      <c r="AG655" s="46">
        <v>2.4945886248721114E-2</v>
      </c>
      <c r="AH655" s="46">
        <v>1.579481672572593E-2</v>
      </c>
      <c r="AI655" s="46">
        <v>9.5462981975996813E-3</v>
      </c>
      <c r="AJ655" s="46">
        <v>5.5076034625570957E-3</v>
      </c>
      <c r="AK655" s="46">
        <v>1.3026926531759564</v>
      </c>
      <c r="AL655" s="45">
        <v>1.3026926531759564</v>
      </c>
      <c r="AM655" s="45">
        <v>7.4430223469943886E-3</v>
      </c>
      <c r="AN655" s="45">
        <v>1.9179335051582754E-2</v>
      </c>
      <c r="AO655" s="45">
        <v>4.2708876567486419E-2</v>
      </c>
      <c r="AP655" s="45">
        <v>8.3871619673753839E-2</v>
      </c>
      <c r="AQ655" s="45">
        <v>0.1478116746637822</v>
      </c>
      <c r="AR655" s="45">
        <v>0.2371580493609895</v>
      </c>
      <c r="AS655" s="45">
        <v>0.35062939244270569</v>
      </c>
      <c r="AT655" s="45">
        <v>0.4827135537521009</v>
      </c>
      <c r="AU655" s="45">
        <v>0.62462510787335135</v>
      </c>
      <c r="AV655" s="45">
        <v>0.76619580115279518</v>
      </c>
      <c r="AW655" s="45">
        <v>0.89800348851410616</v>
      </c>
      <c r="AX655" s="45">
        <v>1.0130439552599257</v>
      </c>
      <c r="AY655" s="45">
        <v>1.1075354823950654</v>
      </c>
      <c r="AZ655" s="45">
        <v>1.1808270076443561</v>
      </c>
      <c r="BA655" s="45">
        <v>1.234671531408418</v>
      </c>
      <c r="BB655" s="45">
        <v>1.2722379090755345</v>
      </c>
      <c r="BC655" s="45">
        <v>1.2971837953242555</v>
      </c>
      <c r="BD655" s="45">
        <v>1.3026926531759564</v>
      </c>
      <c r="BE655" s="45">
        <v>1.3026926531759564</v>
      </c>
      <c r="BF655" s="45">
        <v>1.3026926531759564</v>
      </c>
    </row>
    <row r="656" spans="1:58" ht="13.5" thickBot="1" x14ac:dyDescent="0.25">
      <c r="A656" s="6" t="s">
        <v>1351</v>
      </c>
      <c r="B656" s="6" t="s">
        <v>1141</v>
      </c>
      <c r="C656" s="6" t="s">
        <v>602</v>
      </c>
      <c r="D656" s="6" t="s">
        <v>1351</v>
      </c>
      <c r="E656" s="6">
        <v>10.792261381204915</v>
      </c>
      <c r="F656" s="6" t="s">
        <v>314</v>
      </c>
      <c r="G656" s="21" t="s">
        <v>1178</v>
      </c>
      <c r="H656" s="21" t="s">
        <v>1159</v>
      </c>
      <c r="I656" s="21" t="s">
        <v>1183</v>
      </c>
      <c r="J656" s="21" t="s">
        <v>240</v>
      </c>
      <c r="K656" s="21" t="s">
        <v>277</v>
      </c>
      <c r="L656" s="21" t="s">
        <v>619</v>
      </c>
      <c r="M656" s="3">
        <v>6.0081880005923738</v>
      </c>
      <c r="N656" s="3">
        <v>10.792261381204915</v>
      </c>
      <c r="O656" s="21" t="s">
        <v>1453</v>
      </c>
      <c r="P656" s="21">
        <v>0</v>
      </c>
      <c r="Q656" s="46">
        <v>2.2304107574255466E-2</v>
      </c>
      <c r="R656" s="46">
        <v>3.5087653901813905E-2</v>
      </c>
      <c r="S656" s="46">
        <v>7.0184980105585507E-2</v>
      </c>
      <c r="T656" s="46">
        <v>0.12251567294779854</v>
      </c>
      <c r="U656" s="46">
        <v>0.18990450601785999</v>
      </c>
      <c r="V656" s="46">
        <v>0.26480238359474589</v>
      </c>
      <c r="W656" s="46">
        <v>0.33559655206491817</v>
      </c>
      <c r="X656" s="46">
        <v>0.38982551246956432</v>
      </c>
      <c r="Y656" s="46">
        <v>0.41795214073646375</v>
      </c>
      <c r="Z656" s="46">
        <v>0.41607545957672765</v>
      </c>
      <c r="AA656" s="46">
        <v>0.38657155429850437</v>
      </c>
      <c r="AB656" s="46">
        <v>0.33669027595373363</v>
      </c>
      <c r="AC656" s="46">
        <v>0.27597130963747918</v>
      </c>
      <c r="AD656" s="46">
        <v>0.21360740178449455</v>
      </c>
      <c r="AE656" s="46">
        <v>0.15660149174481541</v>
      </c>
      <c r="AF656" s="46">
        <v>0.10902994349328463</v>
      </c>
      <c r="AG656" s="46">
        <v>7.2248899982190348E-2</v>
      </c>
      <c r="AH656" s="46">
        <v>4.5648402137823528E-2</v>
      </c>
      <c r="AI656" s="46">
        <v>2.7530571976022565E-2</v>
      </c>
      <c r="AJ656" s="46">
        <v>1.5848813916212973E-2</v>
      </c>
      <c r="AK656" s="46">
        <v>3.7486601187910895</v>
      </c>
      <c r="AL656" s="45">
        <v>3.7486601187910895</v>
      </c>
      <c r="AM656" s="45">
        <v>2.2304107574255466E-2</v>
      </c>
      <c r="AN656" s="45">
        <v>5.7391761476069371E-2</v>
      </c>
      <c r="AO656" s="45">
        <v>0.12757674158165488</v>
      </c>
      <c r="AP656" s="45">
        <v>0.25009241452945341</v>
      </c>
      <c r="AQ656" s="45">
        <v>0.43999692054731343</v>
      </c>
      <c r="AR656" s="45">
        <v>0.70479930414205927</v>
      </c>
      <c r="AS656" s="45">
        <v>1.0403958562069775</v>
      </c>
      <c r="AT656" s="45">
        <v>1.4302213686765417</v>
      </c>
      <c r="AU656" s="45">
        <v>1.8481735094130054</v>
      </c>
      <c r="AV656" s="45">
        <v>2.2642489689897332</v>
      </c>
      <c r="AW656" s="45">
        <v>2.6508205232882376</v>
      </c>
      <c r="AX656" s="45">
        <v>2.9875107992419712</v>
      </c>
      <c r="AY656" s="45">
        <v>3.2634821088794501</v>
      </c>
      <c r="AZ656" s="45">
        <v>3.4770895106639448</v>
      </c>
      <c r="BA656" s="45">
        <v>3.6336910024087601</v>
      </c>
      <c r="BB656" s="45">
        <v>3.7427209459020445</v>
      </c>
      <c r="BC656" s="45">
        <v>3.7486601187910895</v>
      </c>
      <c r="BD656" s="45">
        <v>3.7486601187910895</v>
      </c>
      <c r="BE656" s="45">
        <v>3.7486601187910895</v>
      </c>
      <c r="BF656" s="45">
        <v>3.7486601187910895</v>
      </c>
    </row>
    <row r="657" spans="1:58" ht="13.5" thickBot="1" x14ac:dyDescent="0.25">
      <c r="A657" s="6" t="s">
        <v>1352</v>
      </c>
      <c r="B657" s="6" t="s">
        <v>1351</v>
      </c>
      <c r="C657" s="6" t="s">
        <v>602</v>
      </c>
      <c r="D657" s="6" t="s">
        <v>1352</v>
      </c>
      <c r="E657" s="6">
        <v>23.282896807367457</v>
      </c>
      <c r="F657" s="6" t="s">
        <v>314</v>
      </c>
      <c r="G657" s="21" t="s">
        <v>1178</v>
      </c>
      <c r="H657" s="21" t="s">
        <v>1159</v>
      </c>
      <c r="I657" s="21" t="s">
        <v>1183</v>
      </c>
      <c r="J657" s="21" t="s">
        <v>240</v>
      </c>
      <c r="K657" s="21" t="s">
        <v>279</v>
      </c>
      <c r="L657" s="21" t="s">
        <v>620</v>
      </c>
      <c r="M657" s="3">
        <v>14.416847288540239</v>
      </c>
      <c r="N657" s="3">
        <v>23.282896807367457</v>
      </c>
      <c r="O657" s="21" t="s">
        <v>1453</v>
      </c>
      <c r="P657" s="21">
        <v>0</v>
      </c>
      <c r="Q657" s="46">
        <v>4.2573069894194359E-3</v>
      </c>
      <c r="R657" s="46">
        <v>6.663782337778909E-3</v>
      </c>
      <c r="S657" s="46">
        <v>1.3263814914101378E-2</v>
      </c>
      <c r="T657" s="46">
        <v>2.3044790991275099E-2</v>
      </c>
      <c r="U657" s="46">
        <v>3.555581795472243E-2</v>
      </c>
      <c r="V657" s="46">
        <v>4.9352312125096311E-2</v>
      </c>
      <c r="W657" s="46">
        <v>6.2261677539847599E-2</v>
      </c>
      <c r="X657" s="46">
        <v>7.1993813355848063E-2</v>
      </c>
      <c r="Y657" s="46">
        <v>7.6837860319150672E-2</v>
      </c>
      <c r="Z657" s="46">
        <v>7.6145804520386662E-2</v>
      </c>
      <c r="AA657" s="46">
        <v>7.0425496846730343E-2</v>
      </c>
      <c r="AB657" s="46">
        <v>6.1060104725264928E-2</v>
      </c>
      <c r="AC657" s="46">
        <v>4.9821705698742405E-2</v>
      </c>
      <c r="AD657" s="46">
        <v>3.8388345575124549E-2</v>
      </c>
      <c r="AE657" s="46">
        <v>2.8016134398145359E-2</v>
      </c>
      <c r="AF657" s="46">
        <v>1.9417263363147121E-2</v>
      </c>
      <c r="AG657" s="46">
        <v>1.2807857974074129E-2</v>
      </c>
      <c r="AH657" s="46">
        <v>8.0546122928793831E-3</v>
      </c>
      <c r="AI657" s="46">
        <v>4.834741826696078E-3</v>
      </c>
      <c r="AJ657" s="46">
        <v>2.7697789311911165E-3</v>
      </c>
      <c r="AK657" s="46">
        <v>0.65512535336176891</v>
      </c>
      <c r="AL657" s="45">
        <v>0.65512535336176891</v>
      </c>
      <c r="AM657" s="45">
        <v>4.2573069894194359E-3</v>
      </c>
      <c r="AN657" s="45">
        <v>1.0921089327198345E-2</v>
      </c>
      <c r="AO657" s="45">
        <v>2.4184904241299723E-2</v>
      </c>
      <c r="AP657" s="45">
        <v>4.7229695232574823E-2</v>
      </c>
      <c r="AQ657" s="45">
        <v>8.2785513187297252E-2</v>
      </c>
      <c r="AR657" s="45">
        <v>0.13213782531239357</v>
      </c>
      <c r="AS657" s="45">
        <v>0.19439950285224117</v>
      </c>
      <c r="AT657" s="45">
        <v>0.26639331620808926</v>
      </c>
      <c r="AU657" s="45">
        <v>0.34323117652723995</v>
      </c>
      <c r="AV657" s="45">
        <v>0.41937698104762661</v>
      </c>
      <c r="AW657" s="45">
        <v>0.48980247789435694</v>
      </c>
      <c r="AX657" s="45">
        <v>0.55086258261962184</v>
      </c>
      <c r="AY657" s="45">
        <v>0.60068428831836429</v>
      </c>
      <c r="AZ657" s="45">
        <v>0.6390726338934889</v>
      </c>
      <c r="BA657" s="45">
        <v>0.65512535336176891</v>
      </c>
      <c r="BB657" s="45">
        <v>0.65512535336176891</v>
      </c>
      <c r="BC657" s="45">
        <v>0.65512535336176891</v>
      </c>
      <c r="BD657" s="45">
        <v>0.65512535336176891</v>
      </c>
      <c r="BE657" s="45">
        <v>0.65512535336176891</v>
      </c>
      <c r="BF657" s="45">
        <v>0.65512535336176891</v>
      </c>
    </row>
    <row r="658" spans="1:58" ht="13.5" thickBot="1" x14ac:dyDescent="0.25">
      <c r="A658" s="6" t="s">
        <v>1350</v>
      </c>
      <c r="B658" s="6" t="s">
        <v>1141</v>
      </c>
      <c r="C658" s="6" t="s">
        <v>621</v>
      </c>
      <c r="D658" s="6" t="s">
        <v>1350</v>
      </c>
      <c r="E658" s="6">
        <v>-99.510303705071578</v>
      </c>
      <c r="F658" s="6" t="s">
        <v>622</v>
      </c>
      <c r="G658" s="21" t="s">
        <v>1178</v>
      </c>
      <c r="H658" s="21" t="s">
        <v>1172</v>
      </c>
      <c r="I658" s="21" t="s">
        <v>1213</v>
      </c>
      <c r="J658" s="21" t="s">
        <v>240</v>
      </c>
      <c r="K658" s="21" t="s">
        <v>245</v>
      </c>
      <c r="L658" s="21" t="s">
        <v>1270</v>
      </c>
      <c r="M658" s="3">
        <v>5.5493287891556182</v>
      </c>
      <c r="N658" s="3">
        <v>-99.510303705071578</v>
      </c>
      <c r="O658" s="21" t="s">
        <v>1487</v>
      </c>
      <c r="P658" s="21" t="s">
        <v>1487</v>
      </c>
      <c r="Q658" s="46">
        <v>7.2534632270020364E-5</v>
      </c>
      <c r="R658" s="46">
        <v>3.8419356903548645E-5</v>
      </c>
      <c r="S658" s="46">
        <v>3.5686263662001151E-5</v>
      </c>
      <c r="T658" s="46">
        <v>2.3647174755484612E-5</v>
      </c>
      <c r="U658" s="46">
        <v>1.9451044771551172E-5</v>
      </c>
      <c r="V658" s="46">
        <v>1.901736590091545E-5</v>
      </c>
      <c r="W658" s="46">
        <v>1.6006296237102291E-5</v>
      </c>
      <c r="X658" s="46">
        <v>1.4551725712284119E-5</v>
      </c>
      <c r="Y658" s="46">
        <v>1.3142236295853234E-5</v>
      </c>
      <c r="Z658" s="46">
        <v>9.7118088692917459E-6</v>
      </c>
      <c r="AA658" s="46">
        <v>8.8256864244630457E-6</v>
      </c>
      <c r="AB658" s="46">
        <v>6.0000542955138875E-6</v>
      </c>
      <c r="AC658" s="46">
        <v>4.1886652383552919E-6</v>
      </c>
      <c r="AD658" s="46">
        <v>2.3511466762333992E-6</v>
      </c>
      <c r="AE658" s="46">
        <v>1.3259381494608106E-6</v>
      </c>
      <c r="AF658" s="46">
        <v>7.102974092998247E-7</v>
      </c>
      <c r="AG658" s="46">
        <v>1.9312706915246312E-7</v>
      </c>
      <c r="AH658" s="46">
        <v>0</v>
      </c>
      <c r="AI658" s="46">
        <v>0</v>
      </c>
      <c r="AJ658" s="46">
        <v>0</v>
      </c>
      <c r="AK658" s="46">
        <v>2.840292040078907E-4</v>
      </c>
      <c r="AL658" s="45">
        <v>2.840292040078907E-4</v>
      </c>
      <c r="AM658" s="45">
        <v>7.2534632270020364E-5</v>
      </c>
      <c r="AN658" s="45">
        <v>1.1095398917356902E-4</v>
      </c>
      <c r="AO658" s="45">
        <v>1.4664025283557015E-4</v>
      </c>
      <c r="AP658" s="45">
        <v>1.7028742759105477E-4</v>
      </c>
      <c r="AQ658" s="45">
        <v>1.8973847236260596E-4</v>
      </c>
      <c r="AR658" s="45">
        <v>2.087558382635214E-4</v>
      </c>
      <c r="AS658" s="45">
        <v>2.2476213450062368E-4</v>
      </c>
      <c r="AT658" s="45">
        <v>2.393138602129078E-4</v>
      </c>
      <c r="AU658" s="45">
        <v>2.5245609650876102E-4</v>
      </c>
      <c r="AV658" s="45">
        <v>2.6216790537805275E-4</v>
      </c>
      <c r="AW658" s="45">
        <v>2.7099359180251582E-4</v>
      </c>
      <c r="AX658" s="45">
        <v>2.7699364609802969E-4</v>
      </c>
      <c r="AY658" s="45">
        <v>2.81182311336385E-4</v>
      </c>
      <c r="AZ658" s="45">
        <v>2.8353345801261838E-4</v>
      </c>
      <c r="BA658" s="45">
        <v>2.840292040078907E-4</v>
      </c>
      <c r="BB658" s="45">
        <v>2.840292040078907E-4</v>
      </c>
      <c r="BC658" s="45">
        <v>2.840292040078907E-4</v>
      </c>
      <c r="BD658" s="45">
        <v>2.840292040078907E-4</v>
      </c>
      <c r="BE658" s="45">
        <v>2.840292040078907E-4</v>
      </c>
      <c r="BF658" s="45">
        <v>2.840292040078907E-4</v>
      </c>
    </row>
    <row r="659" spans="1:58" ht="13.5" thickBot="1" x14ac:dyDescent="0.25">
      <c r="A659" s="6" t="s">
        <v>1350</v>
      </c>
      <c r="B659" s="6" t="s">
        <v>1141</v>
      </c>
      <c r="C659" s="6" t="s">
        <v>621</v>
      </c>
      <c r="D659" s="6" t="s">
        <v>1350</v>
      </c>
      <c r="E659" s="6">
        <v>-99.688634390895601</v>
      </c>
      <c r="F659" s="6" t="s">
        <v>622</v>
      </c>
      <c r="G659" s="21" t="s">
        <v>1178</v>
      </c>
      <c r="H659" s="21" t="s">
        <v>1172</v>
      </c>
      <c r="I659" s="21" t="s">
        <v>1213</v>
      </c>
      <c r="J659" s="21" t="s">
        <v>240</v>
      </c>
      <c r="K659" s="21" t="s">
        <v>247</v>
      </c>
      <c r="L659" s="21" t="s">
        <v>623</v>
      </c>
      <c r="M659" s="3">
        <v>5.3687250834864031</v>
      </c>
      <c r="N659" s="3">
        <v>-99.688634390895601</v>
      </c>
      <c r="O659" s="21" t="s">
        <v>1488</v>
      </c>
      <c r="P659" s="21" t="s">
        <v>1488</v>
      </c>
      <c r="Q659" s="46">
        <v>1.1193115945263E-4</v>
      </c>
      <c r="R659" s="46">
        <v>5.1510322466877731E-5</v>
      </c>
      <c r="S659" s="46">
        <v>5.6819996875941217E-5</v>
      </c>
      <c r="T659" s="46">
        <v>3.7637055856843774E-5</v>
      </c>
      <c r="U659" s="46">
        <v>3.0276451220979224E-5</v>
      </c>
      <c r="V659" s="46">
        <v>3.0453896554813617E-5</v>
      </c>
      <c r="W659" s="46">
        <v>2.5785635871599832E-5</v>
      </c>
      <c r="X659" s="46">
        <v>2.302716469808504E-5</v>
      </c>
      <c r="Y659" s="46">
        <v>2.0107985058209643E-5</v>
      </c>
      <c r="Z659" s="46">
        <v>1.5340868695757006E-5</v>
      </c>
      <c r="AA659" s="46">
        <v>1.4513123687394761E-5</v>
      </c>
      <c r="AB659" s="46">
        <v>9.4869867846381837E-6</v>
      </c>
      <c r="AC659" s="46">
        <v>6.9193052838728316E-6</v>
      </c>
      <c r="AD659" s="46">
        <v>3.5134820071364142E-6</v>
      </c>
      <c r="AE659" s="46">
        <v>2.0922302085169857E-6</v>
      </c>
      <c r="AF659" s="46">
        <v>1.2715909004814508E-6</v>
      </c>
      <c r="AG659" s="46">
        <v>5.4299655463978614E-7</v>
      </c>
      <c r="AH659" s="46">
        <v>0</v>
      </c>
      <c r="AI659" s="46">
        <v>0</v>
      </c>
      <c r="AJ659" s="46">
        <v>0</v>
      </c>
      <c r="AK659" s="46">
        <v>4.3937600744311199E-4</v>
      </c>
      <c r="AL659" s="45">
        <v>4.3937600744311199E-4</v>
      </c>
      <c r="AM659" s="45">
        <v>1.1193115945263E-4</v>
      </c>
      <c r="AN659" s="45">
        <v>1.6344148191950773E-4</v>
      </c>
      <c r="AO659" s="45">
        <v>2.2026147879544895E-4</v>
      </c>
      <c r="AP659" s="45">
        <v>2.5789853465229271E-4</v>
      </c>
      <c r="AQ659" s="45">
        <v>2.8817498587327194E-4</v>
      </c>
      <c r="AR659" s="45">
        <v>3.1862888242808557E-4</v>
      </c>
      <c r="AS659" s="45">
        <v>3.4441451829968542E-4</v>
      </c>
      <c r="AT659" s="45">
        <v>3.6744168299777046E-4</v>
      </c>
      <c r="AU659" s="45">
        <v>3.8754966805598011E-4</v>
      </c>
      <c r="AV659" s="45">
        <v>4.0289053675173712E-4</v>
      </c>
      <c r="AW659" s="45">
        <v>4.1740366043913188E-4</v>
      </c>
      <c r="AX659" s="45">
        <v>4.2689064722377005E-4</v>
      </c>
      <c r="AY659" s="45">
        <v>4.3380995250764286E-4</v>
      </c>
      <c r="AZ659" s="45">
        <v>4.3732343451477929E-4</v>
      </c>
      <c r="BA659" s="45">
        <v>4.3937600744311199E-4</v>
      </c>
      <c r="BB659" s="45">
        <v>4.3937600744311199E-4</v>
      </c>
      <c r="BC659" s="45">
        <v>4.3937600744311199E-4</v>
      </c>
      <c r="BD659" s="45">
        <v>4.3937600744311199E-4</v>
      </c>
      <c r="BE659" s="45">
        <v>4.3937600744311199E-4</v>
      </c>
      <c r="BF659" s="45">
        <v>4.3937600744311199E-4</v>
      </c>
    </row>
    <row r="660" spans="1:58" ht="13.5" thickBot="1" x14ac:dyDescent="0.25">
      <c r="A660" s="6" t="s">
        <v>1350</v>
      </c>
      <c r="B660" s="6" t="s">
        <v>1141</v>
      </c>
      <c r="C660" s="6" t="s">
        <v>621</v>
      </c>
      <c r="D660" s="6" t="s">
        <v>1350</v>
      </c>
      <c r="E660" s="6">
        <v>-99.688634390895601</v>
      </c>
      <c r="F660" s="6" t="s">
        <v>622</v>
      </c>
      <c r="G660" s="21" t="s">
        <v>1178</v>
      </c>
      <c r="H660" s="21" t="s">
        <v>1172</v>
      </c>
      <c r="I660" s="21" t="s">
        <v>1213</v>
      </c>
      <c r="J660" s="21" t="s">
        <v>240</v>
      </c>
      <c r="K660" s="21" t="s">
        <v>249</v>
      </c>
      <c r="L660" s="21" t="s">
        <v>624</v>
      </c>
      <c r="M660" s="3">
        <v>5.3687250834864031</v>
      </c>
      <c r="N660" s="3">
        <v>-99.688634390895601</v>
      </c>
      <c r="O660" s="21" t="s">
        <v>1488</v>
      </c>
      <c r="P660" s="21" t="s">
        <v>1488</v>
      </c>
      <c r="Q660" s="46">
        <v>5.6033238674701749E-6</v>
      </c>
      <c r="R660" s="46">
        <v>2.5581769595345831E-6</v>
      </c>
      <c r="S660" s="46">
        <v>2.8216364839283448E-6</v>
      </c>
      <c r="T660" s="46">
        <v>1.8767120119957307E-6</v>
      </c>
      <c r="U660" s="46">
        <v>1.5083174940425589E-6</v>
      </c>
      <c r="V660" s="46">
        <v>1.505129637365554E-6</v>
      </c>
      <c r="W660" s="46">
        <v>1.2767984425013311E-6</v>
      </c>
      <c r="X660" s="46">
        <v>1.143616794113309E-6</v>
      </c>
      <c r="Y660" s="46">
        <v>1.0002008823070988E-6</v>
      </c>
      <c r="Z660" s="46">
        <v>7.5939598933454248E-7</v>
      </c>
      <c r="AA660" s="46">
        <v>7.2134418008393995E-7</v>
      </c>
      <c r="AB660" s="46">
        <v>4.6917654083781248E-7</v>
      </c>
      <c r="AC660" s="46">
        <v>3.3788979981690698E-7</v>
      </c>
      <c r="AD660" s="46">
        <v>1.7498570491711009E-7</v>
      </c>
      <c r="AE660" s="46">
        <v>1.0444237405141134E-7</v>
      </c>
      <c r="AF660" s="46">
        <v>6.2234802718045576E-8</v>
      </c>
      <c r="AG660" s="46">
        <v>2.5203607492332867E-8</v>
      </c>
      <c r="AH660" s="46">
        <v>0</v>
      </c>
      <c r="AI660" s="46">
        <v>0</v>
      </c>
      <c r="AJ660" s="46">
        <v>0</v>
      </c>
      <c r="AK660" s="46">
        <v>2.1849556559601063E-5</v>
      </c>
      <c r="AL660" s="45">
        <v>2.1849556559601063E-5</v>
      </c>
      <c r="AM660" s="45">
        <v>5.6033238674701749E-6</v>
      </c>
      <c r="AN660" s="45">
        <v>8.161500827004758E-6</v>
      </c>
      <c r="AO660" s="45">
        <v>1.0983137310933102E-5</v>
      </c>
      <c r="AP660" s="45">
        <v>1.2859849322928834E-5</v>
      </c>
      <c r="AQ660" s="45">
        <v>1.4368166816971392E-5</v>
      </c>
      <c r="AR660" s="45">
        <v>1.5873296454336945E-5</v>
      </c>
      <c r="AS660" s="45">
        <v>1.7150094896838275E-5</v>
      </c>
      <c r="AT660" s="45">
        <v>1.8293711690951583E-5</v>
      </c>
      <c r="AU660" s="45">
        <v>1.9293912573258683E-5</v>
      </c>
      <c r="AV660" s="45">
        <v>2.0053308562593224E-5</v>
      </c>
      <c r="AW660" s="45">
        <v>2.0774652742677165E-5</v>
      </c>
      <c r="AX660" s="45">
        <v>2.1243829283514976E-5</v>
      </c>
      <c r="AY660" s="45">
        <v>2.1581719083331883E-5</v>
      </c>
      <c r="AZ660" s="45">
        <v>2.1756704788248992E-5</v>
      </c>
      <c r="BA660" s="45">
        <v>2.1849556559601063E-5</v>
      </c>
      <c r="BB660" s="45">
        <v>2.1849556559601063E-5</v>
      </c>
      <c r="BC660" s="45">
        <v>2.1849556559601063E-5</v>
      </c>
      <c r="BD660" s="45">
        <v>2.1849556559601063E-5</v>
      </c>
      <c r="BE660" s="45">
        <v>2.1849556559601063E-5</v>
      </c>
      <c r="BF660" s="45">
        <v>2.1849556559601063E-5</v>
      </c>
    </row>
    <row r="661" spans="1:58" ht="13.5" thickBot="1" x14ac:dyDescent="0.25">
      <c r="A661" s="6" t="s">
        <v>1350</v>
      </c>
      <c r="B661" s="6" t="s">
        <v>1350</v>
      </c>
      <c r="C661" s="6" t="s">
        <v>621</v>
      </c>
      <c r="D661" s="6" t="s">
        <v>1350</v>
      </c>
      <c r="E661" s="6">
        <v>0</v>
      </c>
      <c r="F661" s="6" t="s">
        <v>622</v>
      </c>
      <c r="G661" s="21" t="s">
        <v>1178</v>
      </c>
      <c r="H661" s="21" t="s">
        <v>1172</v>
      </c>
      <c r="I661" s="21" t="s">
        <v>1213</v>
      </c>
      <c r="J661" s="21" t="s">
        <v>240</v>
      </c>
      <c r="K661" s="21" t="s">
        <v>251</v>
      </c>
      <c r="L661" s="21" t="s">
        <v>625</v>
      </c>
      <c r="M661" s="3">
        <v>0</v>
      </c>
      <c r="N661" s="3">
        <v>0</v>
      </c>
      <c r="O661" s="21" t="s">
        <v>1489</v>
      </c>
      <c r="P661" s="21" t="s">
        <v>1489</v>
      </c>
      <c r="Q661" s="46">
        <v>0</v>
      </c>
      <c r="R661" s="46">
        <v>0</v>
      </c>
      <c r="S661" s="46">
        <v>0</v>
      </c>
      <c r="T661" s="46">
        <v>0</v>
      </c>
      <c r="U661" s="46">
        <v>0</v>
      </c>
      <c r="V661" s="46">
        <v>0</v>
      </c>
      <c r="W661" s="46">
        <v>0</v>
      </c>
      <c r="X661" s="46">
        <v>0</v>
      </c>
      <c r="Y661" s="46">
        <v>0</v>
      </c>
      <c r="Z661" s="46">
        <v>0</v>
      </c>
      <c r="AA661" s="46">
        <v>0</v>
      </c>
      <c r="AB661" s="46">
        <v>0</v>
      </c>
      <c r="AC661" s="46">
        <v>0</v>
      </c>
      <c r="AD661" s="46">
        <v>0</v>
      </c>
      <c r="AE661" s="46">
        <v>0</v>
      </c>
      <c r="AF661" s="46">
        <v>0</v>
      </c>
      <c r="AG661" s="46">
        <v>0</v>
      </c>
      <c r="AH661" s="46">
        <v>0</v>
      </c>
      <c r="AI661" s="46">
        <v>0</v>
      </c>
      <c r="AJ661" s="46">
        <v>0</v>
      </c>
      <c r="AK661" s="46">
        <v>0</v>
      </c>
      <c r="AL661" s="45">
        <v>0</v>
      </c>
      <c r="AM661" s="45">
        <v>0</v>
      </c>
      <c r="AN661" s="45">
        <v>0</v>
      </c>
      <c r="AO661" s="45">
        <v>0</v>
      </c>
      <c r="AP661" s="45">
        <v>0</v>
      </c>
      <c r="AQ661" s="45">
        <v>0</v>
      </c>
      <c r="AR661" s="45">
        <v>0</v>
      </c>
      <c r="AS661" s="45">
        <v>0</v>
      </c>
      <c r="AT661" s="45">
        <v>0</v>
      </c>
      <c r="AU661" s="45">
        <v>0</v>
      </c>
      <c r="AV661" s="45">
        <v>0</v>
      </c>
      <c r="AW661" s="45">
        <v>0</v>
      </c>
      <c r="AX661" s="45">
        <v>0</v>
      </c>
      <c r="AY661" s="45">
        <v>0</v>
      </c>
      <c r="AZ661" s="45">
        <v>0</v>
      </c>
      <c r="BA661" s="45">
        <v>0</v>
      </c>
      <c r="BB661" s="45">
        <v>0</v>
      </c>
      <c r="BC661" s="45">
        <v>0</v>
      </c>
      <c r="BD661" s="45">
        <v>0</v>
      </c>
      <c r="BE661" s="45">
        <v>0</v>
      </c>
      <c r="BF661" s="45">
        <v>0</v>
      </c>
    </row>
    <row r="662" spans="1:58" ht="13.5" thickBot="1" x14ac:dyDescent="0.25">
      <c r="A662" s="6" t="s">
        <v>1350</v>
      </c>
      <c r="B662" s="6" t="s">
        <v>1350</v>
      </c>
      <c r="C662" s="6" t="s">
        <v>621</v>
      </c>
      <c r="D662" s="6" t="s">
        <v>1350</v>
      </c>
      <c r="E662" s="6">
        <v>0</v>
      </c>
      <c r="F662" s="6" t="s">
        <v>622</v>
      </c>
      <c r="G662" s="21" t="s">
        <v>1178</v>
      </c>
      <c r="H662" s="21" t="s">
        <v>1172</v>
      </c>
      <c r="I662" s="21" t="s">
        <v>1213</v>
      </c>
      <c r="J662" s="21" t="s">
        <v>240</v>
      </c>
      <c r="K662" s="21" t="s">
        <v>253</v>
      </c>
      <c r="L662" s="21" t="s">
        <v>626</v>
      </c>
      <c r="M662" s="3">
        <v>0</v>
      </c>
      <c r="N662" s="3">
        <v>0</v>
      </c>
      <c r="O662" s="21" t="s">
        <v>1489</v>
      </c>
      <c r="P662" s="21" t="s">
        <v>1489</v>
      </c>
      <c r="Q662" s="46">
        <v>0</v>
      </c>
      <c r="R662" s="46">
        <v>0</v>
      </c>
      <c r="S662" s="46">
        <v>0</v>
      </c>
      <c r="T662" s="46">
        <v>0</v>
      </c>
      <c r="U662" s="46">
        <v>0</v>
      </c>
      <c r="V662" s="46">
        <v>0</v>
      </c>
      <c r="W662" s="46">
        <v>0</v>
      </c>
      <c r="X662" s="46">
        <v>0</v>
      </c>
      <c r="Y662" s="46">
        <v>0</v>
      </c>
      <c r="Z662" s="46">
        <v>0</v>
      </c>
      <c r="AA662" s="46">
        <v>0</v>
      </c>
      <c r="AB662" s="46">
        <v>0</v>
      </c>
      <c r="AC662" s="46">
        <v>0</v>
      </c>
      <c r="AD662" s="46">
        <v>0</v>
      </c>
      <c r="AE662" s="46">
        <v>0</v>
      </c>
      <c r="AF662" s="46">
        <v>0</v>
      </c>
      <c r="AG662" s="46">
        <v>0</v>
      </c>
      <c r="AH662" s="46">
        <v>0</v>
      </c>
      <c r="AI662" s="46">
        <v>0</v>
      </c>
      <c r="AJ662" s="46">
        <v>0</v>
      </c>
      <c r="AK662" s="46">
        <v>0</v>
      </c>
      <c r="AL662" s="45">
        <v>0</v>
      </c>
      <c r="AM662" s="45">
        <v>0</v>
      </c>
      <c r="AN662" s="45">
        <v>0</v>
      </c>
      <c r="AO662" s="45">
        <v>0</v>
      </c>
      <c r="AP662" s="45">
        <v>0</v>
      </c>
      <c r="AQ662" s="45">
        <v>0</v>
      </c>
      <c r="AR662" s="45">
        <v>0</v>
      </c>
      <c r="AS662" s="45">
        <v>0</v>
      </c>
      <c r="AT662" s="45">
        <v>0</v>
      </c>
      <c r="AU662" s="45">
        <v>0</v>
      </c>
      <c r="AV662" s="45">
        <v>0</v>
      </c>
      <c r="AW662" s="45">
        <v>0</v>
      </c>
      <c r="AX662" s="45">
        <v>0</v>
      </c>
      <c r="AY662" s="45">
        <v>0</v>
      </c>
      <c r="AZ662" s="45">
        <v>0</v>
      </c>
      <c r="BA662" s="45">
        <v>0</v>
      </c>
      <c r="BB662" s="45">
        <v>0</v>
      </c>
      <c r="BC662" s="45">
        <v>0</v>
      </c>
      <c r="BD662" s="45">
        <v>0</v>
      </c>
      <c r="BE662" s="45">
        <v>0</v>
      </c>
      <c r="BF662" s="45">
        <v>0</v>
      </c>
    </row>
    <row r="663" spans="1:58" ht="13.5" thickBot="1" x14ac:dyDescent="0.25">
      <c r="A663" s="6" t="s">
        <v>1350</v>
      </c>
      <c r="B663" s="6" t="s">
        <v>1350</v>
      </c>
      <c r="C663" s="6" t="s">
        <v>621</v>
      </c>
      <c r="D663" s="6" t="s">
        <v>1350</v>
      </c>
      <c r="E663" s="6">
        <v>0</v>
      </c>
      <c r="F663" s="6" t="s">
        <v>622</v>
      </c>
      <c r="G663" s="21" t="s">
        <v>1178</v>
      </c>
      <c r="H663" s="21" t="s">
        <v>1172</v>
      </c>
      <c r="I663" s="21" t="s">
        <v>1213</v>
      </c>
      <c r="J663" s="21" t="s">
        <v>240</v>
      </c>
      <c r="K663" s="21" t="s">
        <v>255</v>
      </c>
      <c r="L663" s="21" t="s">
        <v>627</v>
      </c>
      <c r="M663" s="3">
        <v>0</v>
      </c>
      <c r="N663" s="3">
        <v>0</v>
      </c>
      <c r="O663" s="21" t="s">
        <v>1489</v>
      </c>
      <c r="P663" s="21" t="s">
        <v>1489</v>
      </c>
      <c r="Q663" s="46">
        <v>0</v>
      </c>
      <c r="R663" s="46">
        <v>0</v>
      </c>
      <c r="S663" s="46">
        <v>0</v>
      </c>
      <c r="T663" s="46">
        <v>0</v>
      </c>
      <c r="U663" s="46">
        <v>0</v>
      </c>
      <c r="V663" s="46">
        <v>0</v>
      </c>
      <c r="W663" s="46">
        <v>0</v>
      </c>
      <c r="X663" s="46">
        <v>0</v>
      </c>
      <c r="Y663" s="46">
        <v>0</v>
      </c>
      <c r="Z663" s="46">
        <v>0</v>
      </c>
      <c r="AA663" s="46">
        <v>0</v>
      </c>
      <c r="AB663" s="46">
        <v>0</v>
      </c>
      <c r="AC663" s="46">
        <v>0</v>
      </c>
      <c r="AD663" s="46">
        <v>0</v>
      </c>
      <c r="AE663" s="46">
        <v>0</v>
      </c>
      <c r="AF663" s="46">
        <v>0</v>
      </c>
      <c r="AG663" s="46">
        <v>0</v>
      </c>
      <c r="AH663" s="46">
        <v>0</v>
      </c>
      <c r="AI663" s="46">
        <v>0</v>
      </c>
      <c r="AJ663" s="46">
        <v>0</v>
      </c>
      <c r="AK663" s="46">
        <v>0</v>
      </c>
      <c r="AL663" s="45">
        <v>0</v>
      </c>
      <c r="AM663" s="45">
        <v>0</v>
      </c>
      <c r="AN663" s="45">
        <v>0</v>
      </c>
      <c r="AO663" s="45">
        <v>0</v>
      </c>
      <c r="AP663" s="45">
        <v>0</v>
      </c>
      <c r="AQ663" s="45">
        <v>0</v>
      </c>
      <c r="AR663" s="45">
        <v>0</v>
      </c>
      <c r="AS663" s="45">
        <v>0</v>
      </c>
      <c r="AT663" s="45">
        <v>0</v>
      </c>
      <c r="AU663" s="45">
        <v>0</v>
      </c>
      <c r="AV663" s="45">
        <v>0</v>
      </c>
      <c r="AW663" s="45">
        <v>0</v>
      </c>
      <c r="AX663" s="45">
        <v>0</v>
      </c>
      <c r="AY663" s="45">
        <v>0</v>
      </c>
      <c r="AZ663" s="45">
        <v>0</v>
      </c>
      <c r="BA663" s="45">
        <v>0</v>
      </c>
      <c r="BB663" s="45">
        <v>0</v>
      </c>
      <c r="BC663" s="45">
        <v>0</v>
      </c>
      <c r="BD663" s="45">
        <v>0</v>
      </c>
      <c r="BE663" s="45">
        <v>0</v>
      </c>
      <c r="BF663" s="45">
        <v>0</v>
      </c>
    </row>
    <row r="664" spans="1:58" ht="13.5" thickBot="1" x14ac:dyDescent="0.25">
      <c r="A664" s="6" t="s">
        <v>1350</v>
      </c>
      <c r="B664" s="6" t="s">
        <v>1350</v>
      </c>
      <c r="C664" s="6" t="s">
        <v>621</v>
      </c>
      <c r="D664" s="6" t="s">
        <v>1350</v>
      </c>
      <c r="E664" s="6">
        <v>0</v>
      </c>
      <c r="F664" s="6" t="s">
        <v>622</v>
      </c>
      <c r="G664" s="21" t="s">
        <v>1178</v>
      </c>
      <c r="H664" s="21" t="s">
        <v>1172</v>
      </c>
      <c r="I664" s="21" t="s">
        <v>1213</v>
      </c>
      <c r="J664" s="21" t="s">
        <v>240</v>
      </c>
      <c r="K664" s="21" t="s">
        <v>257</v>
      </c>
      <c r="L664" s="21" t="s">
        <v>628</v>
      </c>
      <c r="M664" s="3">
        <v>0</v>
      </c>
      <c r="N664" s="3">
        <v>0</v>
      </c>
      <c r="O664" s="21" t="s">
        <v>1489</v>
      </c>
      <c r="P664" s="21" t="s">
        <v>1489</v>
      </c>
      <c r="Q664" s="46">
        <v>0</v>
      </c>
      <c r="R664" s="46">
        <v>0</v>
      </c>
      <c r="S664" s="46">
        <v>0</v>
      </c>
      <c r="T664" s="46">
        <v>0</v>
      </c>
      <c r="U664" s="46">
        <v>0</v>
      </c>
      <c r="V664" s="46">
        <v>0</v>
      </c>
      <c r="W664" s="46">
        <v>0</v>
      </c>
      <c r="X664" s="46">
        <v>0</v>
      </c>
      <c r="Y664" s="46">
        <v>0</v>
      </c>
      <c r="Z664" s="46">
        <v>0</v>
      </c>
      <c r="AA664" s="46">
        <v>0</v>
      </c>
      <c r="AB664" s="46">
        <v>0</v>
      </c>
      <c r="AC664" s="46">
        <v>0</v>
      </c>
      <c r="AD664" s="46">
        <v>0</v>
      </c>
      <c r="AE664" s="46">
        <v>0</v>
      </c>
      <c r="AF664" s="46">
        <v>0</v>
      </c>
      <c r="AG664" s="46">
        <v>0</v>
      </c>
      <c r="AH664" s="46">
        <v>0</v>
      </c>
      <c r="AI664" s="46">
        <v>0</v>
      </c>
      <c r="AJ664" s="46">
        <v>0</v>
      </c>
      <c r="AK664" s="46">
        <v>0</v>
      </c>
      <c r="AL664" s="45">
        <v>0</v>
      </c>
      <c r="AM664" s="45">
        <v>0</v>
      </c>
      <c r="AN664" s="45">
        <v>0</v>
      </c>
      <c r="AO664" s="45">
        <v>0</v>
      </c>
      <c r="AP664" s="45">
        <v>0</v>
      </c>
      <c r="AQ664" s="45">
        <v>0</v>
      </c>
      <c r="AR664" s="45">
        <v>0</v>
      </c>
      <c r="AS664" s="45">
        <v>0</v>
      </c>
      <c r="AT664" s="45">
        <v>0</v>
      </c>
      <c r="AU664" s="45">
        <v>0</v>
      </c>
      <c r="AV664" s="45">
        <v>0</v>
      </c>
      <c r="AW664" s="45">
        <v>0</v>
      </c>
      <c r="AX664" s="45">
        <v>0</v>
      </c>
      <c r="AY664" s="45">
        <v>0</v>
      </c>
      <c r="AZ664" s="45">
        <v>0</v>
      </c>
      <c r="BA664" s="45">
        <v>0</v>
      </c>
      <c r="BB664" s="45">
        <v>0</v>
      </c>
      <c r="BC664" s="45">
        <v>0</v>
      </c>
      <c r="BD664" s="45">
        <v>0</v>
      </c>
      <c r="BE664" s="45">
        <v>0</v>
      </c>
      <c r="BF664" s="45">
        <v>0</v>
      </c>
    </row>
    <row r="665" spans="1:58" ht="13.5" thickBot="1" x14ac:dyDescent="0.25">
      <c r="A665" s="6" t="s">
        <v>1350</v>
      </c>
      <c r="B665" s="6" t="s">
        <v>1137</v>
      </c>
      <c r="C665" s="6" t="s">
        <v>621</v>
      </c>
      <c r="D665" s="6" t="s">
        <v>1350</v>
      </c>
      <c r="E665" s="6">
        <v>-306.28026751480525</v>
      </c>
      <c r="F665" s="6" t="s">
        <v>622</v>
      </c>
      <c r="G665" s="21" t="s">
        <v>1178</v>
      </c>
      <c r="H665" s="21" t="s">
        <v>1172</v>
      </c>
      <c r="I665" s="21" t="s">
        <v>1213</v>
      </c>
      <c r="J665" s="21" t="s">
        <v>240</v>
      </c>
      <c r="K665" s="21" t="s">
        <v>259</v>
      </c>
      <c r="L665" s="21" t="s">
        <v>629</v>
      </c>
      <c r="M665" s="3">
        <v>15.503564668193077</v>
      </c>
      <c r="N665" s="3">
        <v>-306.28026751480525</v>
      </c>
      <c r="O665" s="21" t="s">
        <v>1490</v>
      </c>
      <c r="P665" s="21" t="s">
        <v>1490</v>
      </c>
      <c r="Q665" s="46">
        <v>9.8580058196573174E-7</v>
      </c>
      <c r="R665" s="46">
        <v>7.8666677170669513E-7</v>
      </c>
      <c r="S665" s="46">
        <v>6.2970469841742417E-7</v>
      </c>
      <c r="T665" s="46">
        <v>7.6706365841296437E-7</v>
      </c>
      <c r="U665" s="46">
        <v>8.4821828898919032E-7</v>
      </c>
      <c r="V665" s="46">
        <v>6.2986628696099751E-7</v>
      </c>
      <c r="W665" s="46">
        <v>5.4271758491550418E-7</v>
      </c>
      <c r="X665" s="46">
        <v>4.8986929921437703E-7</v>
      </c>
      <c r="Y665" s="46">
        <v>4.2285663050774429E-7</v>
      </c>
      <c r="Z665" s="46">
        <v>3.2154779510809709E-7</v>
      </c>
      <c r="AA665" s="46">
        <v>2.6717428080795396E-7</v>
      </c>
      <c r="AB665" s="46">
        <v>1.7031664497905389E-7</v>
      </c>
      <c r="AC665" s="46">
        <v>1.4298806914354609E-7</v>
      </c>
      <c r="AD665" s="46">
        <v>8.2475721997773072E-8</v>
      </c>
      <c r="AE665" s="46">
        <v>6.1999299937796985E-8</v>
      </c>
      <c r="AF665" s="46">
        <v>3.1012694658548082E-8</v>
      </c>
      <c r="AG665" s="46">
        <v>7.9659066164455616E-9</v>
      </c>
      <c r="AH665" s="46">
        <v>0</v>
      </c>
      <c r="AI665" s="46">
        <v>0</v>
      </c>
      <c r="AJ665" s="46">
        <v>0</v>
      </c>
      <c r="AK665" s="46">
        <v>7.126160293329165E-6</v>
      </c>
      <c r="AL665" s="45">
        <v>7.126160293329165E-6</v>
      </c>
      <c r="AM665" s="45">
        <v>9.8580058196573174E-7</v>
      </c>
      <c r="AN665" s="45">
        <v>1.7724673536724269E-6</v>
      </c>
      <c r="AO665" s="45">
        <v>2.402172052089851E-6</v>
      </c>
      <c r="AP665" s="45">
        <v>3.1692357105028155E-6</v>
      </c>
      <c r="AQ665" s="45">
        <v>4.0174539994920056E-6</v>
      </c>
      <c r="AR665" s="45">
        <v>4.647320286453003E-6</v>
      </c>
      <c r="AS665" s="45">
        <v>5.1900378713685069E-6</v>
      </c>
      <c r="AT665" s="45">
        <v>5.679907170582884E-6</v>
      </c>
      <c r="AU665" s="45">
        <v>6.102763801090628E-6</v>
      </c>
      <c r="AV665" s="45">
        <v>6.4243115961987247E-6</v>
      </c>
      <c r="AW665" s="45">
        <v>6.6914858770066786E-6</v>
      </c>
      <c r="AX665" s="45">
        <v>6.8618025219857323E-6</v>
      </c>
      <c r="AY665" s="45">
        <v>7.0047905911292781E-6</v>
      </c>
      <c r="AZ665" s="45">
        <v>7.0872663131270515E-6</v>
      </c>
      <c r="BA665" s="45">
        <v>7.126160293329165E-6</v>
      </c>
      <c r="BB665" s="45">
        <v>7.126160293329165E-6</v>
      </c>
      <c r="BC665" s="45">
        <v>7.126160293329165E-6</v>
      </c>
      <c r="BD665" s="45">
        <v>7.126160293329165E-6</v>
      </c>
      <c r="BE665" s="45">
        <v>7.126160293329165E-6</v>
      </c>
      <c r="BF665" s="45">
        <v>7.126160293329165E-6</v>
      </c>
    </row>
    <row r="666" spans="1:58" ht="13.5" thickBot="1" x14ac:dyDescent="0.25">
      <c r="A666" s="6" t="s">
        <v>1350</v>
      </c>
      <c r="B666" s="6" t="s">
        <v>1141</v>
      </c>
      <c r="C666" s="6" t="s">
        <v>621</v>
      </c>
      <c r="D666" s="6" t="s">
        <v>1350</v>
      </c>
      <c r="E666" s="6">
        <v>-318.76845182223792</v>
      </c>
      <c r="F666" s="6" t="s">
        <v>622</v>
      </c>
      <c r="G666" s="21" t="s">
        <v>1178</v>
      </c>
      <c r="H666" s="21" t="s">
        <v>1172</v>
      </c>
      <c r="I666" s="21" t="s">
        <v>1213</v>
      </c>
      <c r="J666" s="21" t="s">
        <v>240</v>
      </c>
      <c r="K666" s="21" t="s">
        <v>261</v>
      </c>
      <c r="L666" s="21" t="s">
        <v>630</v>
      </c>
      <c r="M666" s="3">
        <v>6.6267307801438475</v>
      </c>
      <c r="N666" s="3">
        <v>-318.76845182223792</v>
      </c>
      <c r="O666" s="21" t="s">
        <v>1491</v>
      </c>
      <c r="P666" s="21" t="s">
        <v>1491</v>
      </c>
      <c r="Q666" s="46">
        <v>1.0290720115879382E-5</v>
      </c>
      <c r="R666" s="46">
        <v>7.9481487683153758E-6</v>
      </c>
      <c r="S666" s="46">
        <v>4.8285694618621973E-6</v>
      </c>
      <c r="T666" s="46">
        <v>5.9030501593842264E-6</v>
      </c>
      <c r="U666" s="46">
        <v>6.3519364478349194E-6</v>
      </c>
      <c r="V666" s="46">
        <v>5.4917438244176466E-6</v>
      </c>
      <c r="W666" s="46">
        <v>5.0732628073303128E-6</v>
      </c>
      <c r="X666" s="46">
        <v>4.2796954916741371E-6</v>
      </c>
      <c r="Y666" s="46">
        <v>3.9008467419026619E-6</v>
      </c>
      <c r="Z666" s="46">
        <v>3.2327057696427994E-6</v>
      </c>
      <c r="AA666" s="46">
        <v>2.2415304930096943E-6</v>
      </c>
      <c r="AB666" s="46">
        <v>1.4727181131140547E-6</v>
      </c>
      <c r="AC666" s="46">
        <v>1.2460491558674915E-6</v>
      </c>
      <c r="AD666" s="46">
        <v>7.5734432320721358E-7</v>
      </c>
      <c r="AE666" s="46">
        <v>5.078105382925973E-7</v>
      </c>
      <c r="AF666" s="46">
        <v>3.1884801575900825E-7</v>
      </c>
      <c r="AG666" s="46">
        <v>1.6413636651716289E-7</v>
      </c>
      <c r="AH666" s="46">
        <v>3.7768822810734583E-8</v>
      </c>
      <c r="AI666" s="46">
        <v>0</v>
      </c>
      <c r="AJ666" s="46">
        <v>0</v>
      </c>
      <c r="AK666" s="46">
        <v>6.3832661059720359E-5</v>
      </c>
      <c r="AL666" s="45">
        <v>6.3832661059720359E-5</v>
      </c>
      <c r="AM666" s="45">
        <v>1.0290720115879382E-5</v>
      </c>
      <c r="AN666" s="45">
        <v>1.8238868884194758E-5</v>
      </c>
      <c r="AO666" s="45">
        <v>2.3067438346056957E-5</v>
      </c>
      <c r="AP666" s="45">
        <v>2.8970488505441182E-5</v>
      </c>
      <c r="AQ666" s="45">
        <v>3.5322424953276098E-5</v>
      </c>
      <c r="AR666" s="45">
        <v>4.0814168777693745E-5</v>
      </c>
      <c r="AS666" s="45">
        <v>4.5887431585024056E-5</v>
      </c>
      <c r="AT666" s="45">
        <v>5.0167127076698193E-5</v>
      </c>
      <c r="AU666" s="45">
        <v>5.4067973818600854E-5</v>
      </c>
      <c r="AV666" s="45">
        <v>5.7300679588243654E-5</v>
      </c>
      <c r="AW666" s="45">
        <v>5.9542210081253351E-5</v>
      </c>
      <c r="AX666" s="45">
        <v>6.1014928194367404E-5</v>
      </c>
      <c r="AY666" s="45">
        <v>6.2260977350234899E-5</v>
      </c>
      <c r="AZ666" s="45">
        <v>6.3018321673442113E-5</v>
      </c>
      <c r="BA666" s="45">
        <v>6.3526132211734712E-5</v>
      </c>
      <c r="BB666" s="45">
        <v>6.3832661059720359E-5</v>
      </c>
      <c r="BC666" s="45">
        <v>6.3832661059720359E-5</v>
      </c>
      <c r="BD666" s="45">
        <v>6.3832661059720359E-5</v>
      </c>
      <c r="BE666" s="45">
        <v>6.3832661059720359E-5</v>
      </c>
      <c r="BF666" s="45">
        <v>6.3832661059720359E-5</v>
      </c>
    </row>
    <row r="667" spans="1:58" ht="13.5" thickBot="1" x14ac:dyDescent="0.25">
      <c r="A667" s="6" t="s">
        <v>1350</v>
      </c>
      <c r="B667" s="6" t="s">
        <v>1350</v>
      </c>
      <c r="C667" s="6" t="s">
        <v>621</v>
      </c>
      <c r="D667" s="6" t="s">
        <v>1350</v>
      </c>
      <c r="E667" s="6">
        <v>0</v>
      </c>
      <c r="F667" s="6" t="s">
        <v>622</v>
      </c>
      <c r="G667" s="21" t="s">
        <v>1178</v>
      </c>
      <c r="H667" s="21" t="s">
        <v>1172</v>
      </c>
      <c r="I667" s="21" t="s">
        <v>1213</v>
      </c>
      <c r="J667" s="21" t="s">
        <v>240</v>
      </c>
      <c r="K667" s="21" t="s">
        <v>263</v>
      </c>
      <c r="L667" s="21" t="s">
        <v>631</v>
      </c>
      <c r="M667" s="3">
        <v>0</v>
      </c>
      <c r="N667" s="3">
        <v>0</v>
      </c>
      <c r="O667" s="21" t="s">
        <v>1489</v>
      </c>
      <c r="P667" s="21" t="s">
        <v>1489</v>
      </c>
      <c r="Q667" s="46">
        <v>0</v>
      </c>
      <c r="R667" s="46">
        <v>0</v>
      </c>
      <c r="S667" s="46">
        <v>0</v>
      </c>
      <c r="T667" s="46">
        <v>0</v>
      </c>
      <c r="U667" s="46">
        <v>0</v>
      </c>
      <c r="V667" s="46">
        <v>0</v>
      </c>
      <c r="W667" s="46">
        <v>0</v>
      </c>
      <c r="X667" s="46">
        <v>0</v>
      </c>
      <c r="Y667" s="46">
        <v>0</v>
      </c>
      <c r="Z667" s="46">
        <v>0</v>
      </c>
      <c r="AA667" s="46">
        <v>0</v>
      </c>
      <c r="AB667" s="46">
        <v>0</v>
      </c>
      <c r="AC667" s="46">
        <v>0</v>
      </c>
      <c r="AD667" s="46">
        <v>0</v>
      </c>
      <c r="AE667" s="46">
        <v>0</v>
      </c>
      <c r="AF667" s="46">
        <v>0</v>
      </c>
      <c r="AG667" s="46">
        <v>0</v>
      </c>
      <c r="AH667" s="46">
        <v>0</v>
      </c>
      <c r="AI667" s="46">
        <v>0</v>
      </c>
      <c r="AJ667" s="46">
        <v>0</v>
      </c>
      <c r="AK667" s="46">
        <v>0</v>
      </c>
      <c r="AL667" s="45">
        <v>0</v>
      </c>
      <c r="AM667" s="45">
        <v>0</v>
      </c>
      <c r="AN667" s="45">
        <v>0</v>
      </c>
      <c r="AO667" s="45">
        <v>0</v>
      </c>
      <c r="AP667" s="45">
        <v>0</v>
      </c>
      <c r="AQ667" s="45">
        <v>0</v>
      </c>
      <c r="AR667" s="45">
        <v>0</v>
      </c>
      <c r="AS667" s="45">
        <v>0</v>
      </c>
      <c r="AT667" s="45">
        <v>0</v>
      </c>
      <c r="AU667" s="45">
        <v>0</v>
      </c>
      <c r="AV667" s="45">
        <v>0</v>
      </c>
      <c r="AW667" s="45">
        <v>0</v>
      </c>
      <c r="AX667" s="45">
        <v>0</v>
      </c>
      <c r="AY667" s="45">
        <v>0</v>
      </c>
      <c r="AZ667" s="45">
        <v>0</v>
      </c>
      <c r="BA667" s="45">
        <v>0</v>
      </c>
      <c r="BB667" s="45">
        <v>0</v>
      </c>
      <c r="BC667" s="45">
        <v>0</v>
      </c>
      <c r="BD667" s="45">
        <v>0</v>
      </c>
      <c r="BE667" s="45">
        <v>0</v>
      </c>
      <c r="BF667" s="45">
        <v>0</v>
      </c>
    </row>
    <row r="668" spans="1:58" ht="13.5" thickBot="1" x14ac:dyDescent="0.25">
      <c r="A668" s="6" t="s">
        <v>1350</v>
      </c>
      <c r="B668" s="6" t="s">
        <v>1350</v>
      </c>
      <c r="C668" s="6" t="s">
        <v>621</v>
      </c>
      <c r="D668" s="6" t="s">
        <v>1350</v>
      </c>
      <c r="E668" s="6">
        <v>0</v>
      </c>
      <c r="F668" s="6" t="s">
        <v>622</v>
      </c>
      <c r="G668" s="21" t="s">
        <v>1178</v>
      </c>
      <c r="H668" s="21" t="s">
        <v>1172</v>
      </c>
      <c r="I668" s="21" t="s">
        <v>1213</v>
      </c>
      <c r="J668" s="21" t="s">
        <v>240</v>
      </c>
      <c r="K668" s="21" t="s">
        <v>265</v>
      </c>
      <c r="L668" s="21" t="s">
        <v>632</v>
      </c>
      <c r="M668" s="3">
        <v>0</v>
      </c>
      <c r="N668" s="3">
        <v>0</v>
      </c>
      <c r="O668" s="21" t="s">
        <v>1489</v>
      </c>
      <c r="P668" s="21" t="s">
        <v>1489</v>
      </c>
      <c r="Q668" s="46">
        <v>0</v>
      </c>
      <c r="R668" s="46">
        <v>0</v>
      </c>
      <c r="S668" s="46">
        <v>0</v>
      </c>
      <c r="T668" s="46">
        <v>0</v>
      </c>
      <c r="U668" s="46">
        <v>0</v>
      </c>
      <c r="V668" s="46">
        <v>0</v>
      </c>
      <c r="W668" s="46">
        <v>0</v>
      </c>
      <c r="X668" s="46">
        <v>0</v>
      </c>
      <c r="Y668" s="46">
        <v>0</v>
      </c>
      <c r="Z668" s="46">
        <v>0</v>
      </c>
      <c r="AA668" s="46">
        <v>0</v>
      </c>
      <c r="AB668" s="46">
        <v>0</v>
      </c>
      <c r="AC668" s="46">
        <v>0</v>
      </c>
      <c r="AD668" s="46">
        <v>0</v>
      </c>
      <c r="AE668" s="46">
        <v>0</v>
      </c>
      <c r="AF668" s="46">
        <v>0</v>
      </c>
      <c r="AG668" s="46">
        <v>0</v>
      </c>
      <c r="AH668" s="46">
        <v>0</v>
      </c>
      <c r="AI668" s="46">
        <v>0</v>
      </c>
      <c r="AJ668" s="46">
        <v>0</v>
      </c>
      <c r="AK668" s="46">
        <v>0</v>
      </c>
      <c r="AL668" s="45">
        <v>0</v>
      </c>
      <c r="AM668" s="45">
        <v>0</v>
      </c>
      <c r="AN668" s="45">
        <v>0</v>
      </c>
      <c r="AO668" s="45">
        <v>0</v>
      </c>
      <c r="AP668" s="45">
        <v>0</v>
      </c>
      <c r="AQ668" s="45">
        <v>0</v>
      </c>
      <c r="AR668" s="45">
        <v>0</v>
      </c>
      <c r="AS668" s="45">
        <v>0</v>
      </c>
      <c r="AT668" s="45">
        <v>0</v>
      </c>
      <c r="AU668" s="45">
        <v>0</v>
      </c>
      <c r="AV668" s="45">
        <v>0</v>
      </c>
      <c r="AW668" s="45">
        <v>0</v>
      </c>
      <c r="AX668" s="45">
        <v>0</v>
      </c>
      <c r="AY668" s="45">
        <v>0</v>
      </c>
      <c r="AZ668" s="45">
        <v>0</v>
      </c>
      <c r="BA668" s="45">
        <v>0</v>
      </c>
      <c r="BB668" s="45">
        <v>0</v>
      </c>
      <c r="BC668" s="45">
        <v>0</v>
      </c>
      <c r="BD668" s="45">
        <v>0</v>
      </c>
      <c r="BE668" s="45">
        <v>0</v>
      </c>
      <c r="BF668" s="45">
        <v>0</v>
      </c>
    </row>
    <row r="669" spans="1:58" ht="13.5" thickBot="1" x14ac:dyDescent="0.25">
      <c r="A669" s="6" t="s">
        <v>1350</v>
      </c>
      <c r="B669" s="6" t="s">
        <v>1350</v>
      </c>
      <c r="C669" s="6" t="s">
        <v>621</v>
      </c>
      <c r="D669" s="6" t="s">
        <v>1350</v>
      </c>
      <c r="E669" s="6">
        <v>0</v>
      </c>
      <c r="F669" s="6" t="s">
        <v>622</v>
      </c>
      <c r="G669" s="21" t="s">
        <v>1178</v>
      </c>
      <c r="H669" s="21" t="s">
        <v>1172</v>
      </c>
      <c r="I669" s="21" t="s">
        <v>1213</v>
      </c>
      <c r="J669" s="21" t="s">
        <v>240</v>
      </c>
      <c r="K669" s="21" t="s">
        <v>267</v>
      </c>
      <c r="L669" s="21" t="s">
        <v>633</v>
      </c>
      <c r="M669" s="3">
        <v>0</v>
      </c>
      <c r="N669" s="3">
        <v>0</v>
      </c>
      <c r="O669" s="21" t="s">
        <v>1489</v>
      </c>
      <c r="P669" s="21" t="s">
        <v>1489</v>
      </c>
      <c r="Q669" s="46">
        <v>0</v>
      </c>
      <c r="R669" s="46">
        <v>0</v>
      </c>
      <c r="S669" s="46">
        <v>0</v>
      </c>
      <c r="T669" s="46">
        <v>0</v>
      </c>
      <c r="U669" s="46">
        <v>0</v>
      </c>
      <c r="V669" s="46">
        <v>0</v>
      </c>
      <c r="W669" s="46">
        <v>0</v>
      </c>
      <c r="X669" s="46">
        <v>0</v>
      </c>
      <c r="Y669" s="46">
        <v>0</v>
      </c>
      <c r="Z669" s="46">
        <v>0</v>
      </c>
      <c r="AA669" s="46">
        <v>0</v>
      </c>
      <c r="AB669" s="46">
        <v>0</v>
      </c>
      <c r="AC669" s="46">
        <v>0</v>
      </c>
      <c r="AD669" s="46">
        <v>0</v>
      </c>
      <c r="AE669" s="46">
        <v>0</v>
      </c>
      <c r="AF669" s="46">
        <v>0</v>
      </c>
      <c r="AG669" s="46">
        <v>0</v>
      </c>
      <c r="AH669" s="46">
        <v>0</v>
      </c>
      <c r="AI669" s="46">
        <v>0</v>
      </c>
      <c r="AJ669" s="46">
        <v>0</v>
      </c>
      <c r="AK669" s="46">
        <v>0</v>
      </c>
      <c r="AL669" s="45">
        <v>0</v>
      </c>
      <c r="AM669" s="45">
        <v>0</v>
      </c>
      <c r="AN669" s="45">
        <v>0</v>
      </c>
      <c r="AO669" s="45">
        <v>0</v>
      </c>
      <c r="AP669" s="45">
        <v>0</v>
      </c>
      <c r="AQ669" s="45">
        <v>0</v>
      </c>
      <c r="AR669" s="45">
        <v>0</v>
      </c>
      <c r="AS669" s="45">
        <v>0</v>
      </c>
      <c r="AT669" s="45">
        <v>0</v>
      </c>
      <c r="AU669" s="45">
        <v>0</v>
      </c>
      <c r="AV669" s="45">
        <v>0</v>
      </c>
      <c r="AW669" s="45">
        <v>0</v>
      </c>
      <c r="AX669" s="45">
        <v>0</v>
      </c>
      <c r="AY669" s="45">
        <v>0</v>
      </c>
      <c r="AZ669" s="45">
        <v>0</v>
      </c>
      <c r="BA669" s="45">
        <v>0</v>
      </c>
      <c r="BB669" s="45">
        <v>0</v>
      </c>
      <c r="BC669" s="45">
        <v>0</v>
      </c>
      <c r="BD669" s="45">
        <v>0</v>
      </c>
      <c r="BE669" s="45">
        <v>0</v>
      </c>
      <c r="BF669" s="45">
        <v>0</v>
      </c>
    </row>
    <row r="670" spans="1:58" ht="13.5" thickBot="1" x14ac:dyDescent="0.25">
      <c r="A670" s="6" t="s">
        <v>1350</v>
      </c>
      <c r="B670" s="6" t="s">
        <v>1350</v>
      </c>
      <c r="C670" s="6" t="s">
        <v>621</v>
      </c>
      <c r="D670" s="6" t="s">
        <v>1350</v>
      </c>
      <c r="E670" s="6">
        <v>0</v>
      </c>
      <c r="F670" s="6" t="s">
        <v>622</v>
      </c>
      <c r="G670" s="21" t="s">
        <v>1178</v>
      </c>
      <c r="H670" s="21" t="s">
        <v>1172</v>
      </c>
      <c r="I670" s="21" t="s">
        <v>1213</v>
      </c>
      <c r="J670" s="21" t="s">
        <v>240</v>
      </c>
      <c r="K670" s="21" t="s">
        <v>269</v>
      </c>
      <c r="L670" s="21" t="s">
        <v>634</v>
      </c>
      <c r="M670" s="3">
        <v>0</v>
      </c>
      <c r="N670" s="3">
        <v>0</v>
      </c>
      <c r="O670" s="21" t="s">
        <v>1489</v>
      </c>
      <c r="P670" s="21" t="s">
        <v>1489</v>
      </c>
      <c r="Q670" s="46">
        <v>0</v>
      </c>
      <c r="R670" s="46">
        <v>0</v>
      </c>
      <c r="S670" s="46">
        <v>0</v>
      </c>
      <c r="T670" s="46">
        <v>0</v>
      </c>
      <c r="U670" s="46">
        <v>0</v>
      </c>
      <c r="V670" s="46">
        <v>0</v>
      </c>
      <c r="W670" s="46">
        <v>0</v>
      </c>
      <c r="X670" s="46">
        <v>0</v>
      </c>
      <c r="Y670" s="46">
        <v>0</v>
      </c>
      <c r="Z670" s="46">
        <v>0</v>
      </c>
      <c r="AA670" s="46">
        <v>0</v>
      </c>
      <c r="AB670" s="46">
        <v>0</v>
      </c>
      <c r="AC670" s="46">
        <v>0</v>
      </c>
      <c r="AD670" s="46">
        <v>0</v>
      </c>
      <c r="AE670" s="46">
        <v>0</v>
      </c>
      <c r="AF670" s="46">
        <v>0</v>
      </c>
      <c r="AG670" s="46">
        <v>0</v>
      </c>
      <c r="AH670" s="46">
        <v>0</v>
      </c>
      <c r="AI670" s="46">
        <v>0</v>
      </c>
      <c r="AJ670" s="46">
        <v>0</v>
      </c>
      <c r="AK670" s="46">
        <v>0</v>
      </c>
      <c r="AL670" s="45">
        <v>0</v>
      </c>
      <c r="AM670" s="45">
        <v>0</v>
      </c>
      <c r="AN670" s="45">
        <v>0</v>
      </c>
      <c r="AO670" s="45">
        <v>0</v>
      </c>
      <c r="AP670" s="45">
        <v>0</v>
      </c>
      <c r="AQ670" s="45">
        <v>0</v>
      </c>
      <c r="AR670" s="45">
        <v>0</v>
      </c>
      <c r="AS670" s="45">
        <v>0</v>
      </c>
      <c r="AT670" s="45">
        <v>0</v>
      </c>
      <c r="AU670" s="45">
        <v>0</v>
      </c>
      <c r="AV670" s="45">
        <v>0</v>
      </c>
      <c r="AW670" s="45">
        <v>0</v>
      </c>
      <c r="AX670" s="45">
        <v>0</v>
      </c>
      <c r="AY670" s="45">
        <v>0</v>
      </c>
      <c r="AZ670" s="45">
        <v>0</v>
      </c>
      <c r="BA670" s="45">
        <v>0</v>
      </c>
      <c r="BB670" s="45">
        <v>0</v>
      </c>
      <c r="BC670" s="45">
        <v>0</v>
      </c>
      <c r="BD670" s="45">
        <v>0</v>
      </c>
      <c r="BE670" s="45">
        <v>0</v>
      </c>
      <c r="BF670" s="45">
        <v>0</v>
      </c>
    </row>
    <row r="671" spans="1:58" ht="13.5" thickBot="1" x14ac:dyDescent="0.25">
      <c r="A671" s="6" t="s">
        <v>1350</v>
      </c>
      <c r="B671" s="6" t="s">
        <v>1141</v>
      </c>
      <c r="C671" s="6" t="s">
        <v>621</v>
      </c>
      <c r="D671" s="6" t="s">
        <v>1350</v>
      </c>
      <c r="E671" s="6">
        <v>-318.18347718300089</v>
      </c>
      <c r="F671" s="6" t="s">
        <v>622</v>
      </c>
      <c r="G671" s="21" t="s">
        <v>1178</v>
      </c>
      <c r="H671" s="21" t="s">
        <v>1172</v>
      </c>
      <c r="I671" s="21" t="s">
        <v>1213</v>
      </c>
      <c r="J671" s="21" t="s">
        <v>240</v>
      </c>
      <c r="K671" s="21" t="s">
        <v>271</v>
      </c>
      <c r="L671" s="21" t="s">
        <v>635</v>
      </c>
      <c r="M671" s="3">
        <v>7.8397663863051807</v>
      </c>
      <c r="N671" s="3">
        <v>-318.18347718300089</v>
      </c>
      <c r="O671" s="21" t="s">
        <v>1492</v>
      </c>
      <c r="P671" s="21" t="s">
        <v>1492</v>
      </c>
      <c r="Q671" s="46">
        <v>1.1047170276465277E-4</v>
      </c>
      <c r="R671" s="46">
        <v>7.1117928564534946E-5</v>
      </c>
      <c r="S671" s="46">
        <v>4.6711596782214047E-5</v>
      </c>
      <c r="T671" s="46">
        <v>3.4799015806510896E-5</v>
      </c>
      <c r="U671" s="46">
        <v>3.2679702246528123E-5</v>
      </c>
      <c r="V671" s="46">
        <v>2.9869890735553843E-5</v>
      </c>
      <c r="W671" s="46">
        <v>3.078240515198619E-5</v>
      </c>
      <c r="X671" s="46">
        <v>4.7744770951540071E-5</v>
      </c>
      <c r="Y671" s="46">
        <v>4.6977034092082362E-5</v>
      </c>
      <c r="Z671" s="46">
        <v>3.8237069575497619E-5</v>
      </c>
      <c r="AA671" s="46">
        <v>3.1990656580638624E-5</v>
      </c>
      <c r="AB671" s="46">
        <v>2.5970455374552513E-5</v>
      </c>
      <c r="AC671" s="46">
        <v>1.6284455855747541E-5</v>
      </c>
      <c r="AD671" s="46">
        <v>1.1116321379443589E-5</v>
      </c>
      <c r="AE671" s="46">
        <v>6.7041420067035625E-6</v>
      </c>
      <c r="AF671" s="46">
        <v>4.8232709632827022E-6</v>
      </c>
      <c r="AG671" s="46">
        <v>3.2193142961258683E-6</v>
      </c>
      <c r="AH671" s="46">
        <v>1.8617948341369934E-6</v>
      </c>
      <c r="AI671" s="46">
        <v>7.2016928955522267E-7</v>
      </c>
      <c r="AJ671" s="46">
        <v>0</v>
      </c>
      <c r="AK671" s="46">
        <v>5.9184704597950617E-4</v>
      </c>
      <c r="AL671" s="45">
        <v>5.9184704597950617E-4</v>
      </c>
      <c r="AM671" s="45">
        <v>1.1047170276465277E-4</v>
      </c>
      <c r="AN671" s="45">
        <v>1.8158963132918773E-4</v>
      </c>
      <c r="AO671" s="45">
        <v>2.2830122811140177E-4</v>
      </c>
      <c r="AP671" s="45">
        <v>2.6310024391791267E-4</v>
      </c>
      <c r="AQ671" s="45">
        <v>2.9577994616444077E-4</v>
      </c>
      <c r="AR671" s="45">
        <v>3.2564983689999463E-4</v>
      </c>
      <c r="AS671" s="45">
        <v>3.5643224205198084E-4</v>
      </c>
      <c r="AT671" s="45">
        <v>4.0417701300352092E-4</v>
      </c>
      <c r="AU671" s="45">
        <v>4.5115404709560329E-4</v>
      </c>
      <c r="AV671" s="45">
        <v>4.8939111667110089E-4</v>
      </c>
      <c r="AW671" s="45">
        <v>5.2138177325173956E-4</v>
      </c>
      <c r="AX671" s="45">
        <v>5.4735222862629202E-4</v>
      </c>
      <c r="AY671" s="45">
        <v>5.6363668448203958E-4</v>
      </c>
      <c r="AZ671" s="45">
        <v>5.7475300586148318E-4</v>
      </c>
      <c r="BA671" s="45">
        <v>5.8145714786818673E-4</v>
      </c>
      <c r="BB671" s="45">
        <v>5.862804188314694E-4</v>
      </c>
      <c r="BC671" s="45">
        <v>5.8949973312759525E-4</v>
      </c>
      <c r="BD671" s="45">
        <v>5.9136152796173227E-4</v>
      </c>
      <c r="BE671" s="45">
        <v>5.9184704597950617E-4</v>
      </c>
      <c r="BF671" s="45">
        <v>5.9184704597950617E-4</v>
      </c>
    </row>
    <row r="672" spans="1:58" ht="13.5" thickBot="1" x14ac:dyDescent="0.25">
      <c r="A672" s="6" t="s">
        <v>1350</v>
      </c>
      <c r="B672" s="6" t="s">
        <v>1141</v>
      </c>
      <c r="C672" s="6" t="s">
        <v>621</v>
      </c>
      <c r="D672" s="6" t="s">
        <v>1350</v>
      </c>
      <c r="E672" s="6">
        <v>-162.64634855580977</v>
      </c>
      <c r="F672" s="6" t="s">
        <v>622</v>
      </c>
      <c r="G672" s="21" t="s">
        <v>1178</v>
      </c>
      <c r="H672" s="21" t="s">
        <v>1172</v>
      </c>
      <c r="I672" s="21" t="s">
        <v>1213</v>
      </c>
      <c r="J672" s="21" t="s">
        <v>240</v>
      </c>
      <c r="K672" s="21" t="s">
        <v>273</v>
      </c>
      <c r="L672" s="21" t="s">
        <v>636</v>
      </c>
      <c r="M672" s="3">
        <v>5.0270068703058168</v>
      </c>
      <c r="N672" s="3">
        <v>-162.64634855580977</v>
      </c>
      <c r="O672" s="21" t="s">
        <v>1493</v>
      </c>
      <c r="P672" s="21" t="s">
        <v>1493</v>
      </c>
      <c r="Q672" s="46">
        <v>8.6518026922323136E-5</v>
      </c>
      <c r="R672" s="46">
        <v>5.0211934371327995E-5</v>
      </c>
      <c r="S672" s="46">
        <v>3.1312247356633719E-5</v>
      </c>
      <c r="T672" s="46">
        <v>2.0064828895804249E-5</v>
      </c>
      <c r="U672" s="46">
        <v>1.7219023973801127E-5</v>
      </c>
      <c r="V672" s="46">
        <v>1.6218193825744062E-5</v>
      </c>
      <c r="W672" s="46">
        <v>1.7345933371577999E-5</v>
      </c>
      <c r="X672" s="46">
        <v>1.7204432837156833E-5</v>
      </c>
      <c r="Y672" s="46">
        <v>1.6966963299770622E-5</v>
      </c>
      <c r="Z672" s="46">
        <v>1.2198429087633176E-5</v>
      </c>
      <c r="AA672" s="46">
        <v>9.0372976635926524E-6</v>
      </c>
      <c r="AB672" s="46">
        <v>6.5286642030114897E-6</v>
      </c>
      <c r="AC672" s="46">
        <v>4.1128278135754562E-6</v>
      </c>
      <c r="AD672" s="46">
        <v>2.226342871450699E-6</v>
      </c>
      <c r="AE672" s="46">
        <v>8.7832841236123103E-7</v>
      </c>
      <c r="AF672" s="46">
        <v>2.1866352239163939E-7</v>
      </c>
      <c r="AG672" s="46">
        <v>0</v>
      </c>
      <c r="AH672" s="46">
        <v>0</v>
      </c>
      <c r="AI672" s="46">
        <v>0</v>
      </c>
      <c r="AJ672" s="46">
        <v>0</v>
      </c>
      <c r="AK672" s="46">
        <v>3.0481609970786758E-4</v>
      </c>
      <c r="AL672" s="45">
        <v>3.0481609970786758E-4</v>
      </c>
      <c r="AM672" s="45">
        <v>8.6518026922323136E-5</v>
      </c>
      <c r="AN672" s="45">
        <v>1.3672996129365114E-4</v>
      </c>
      <c r="AO672" s="45">
        <v>1.6804220865028485E-4</v>
      </c>
      <c r="AP672" s="45">
        <v>1.8810703754608909E-4</v>
      </c>
      <c r="AQ672" s="45">
        <v>2.0532606151989021E-4</v>
      </c>
      <c r="AR672" s="45">
        <v>2.2154425534563426E-4</v>
      </c>
      <c r="AS672" s="45">
        <v>2.3889018871721225E-4</v>
      </c>
      <c r="AT672" s="45">
        <v>2.5609462155436907E-4</v>
      </c>
      <c r="AU672" s="45">
        <v>2.7306158485413968E-4</v>
      </c>
      <c r="AV672" s="45">
        <v>2.8526001394177283E-4</v>
      </c>
      <c r="AW672" s="45">
        <v>2.9429731160536548E-4</v>
      </c>
      <c r="AX672" s="45">
        <v>3.0082597580837698E-4</v>
      </c>
      <c r="AY672" s="45">
        <v>3.0481609970786758E-4</v>
      </c>
      <c r="AZ672" s="45">
        <v>3.0481609970786758E-4</v>
      </c>
      <c r="BA672" s="45">
        <v>3.0481609970786758E-4</v>
      </c>
      <c r="BB672" s="45">
        <v>3.0481609970786758E-4</v>
      </c>
      <c r="BC672" s="45">
        <v>3.0481609970786758E-4</v>
      </c>
      <c r="BD672" s="45">
        <v>3.0481609970786758E-4</v>
      </c>
      <c r="BE672" s="45">
        <v>3.0481609970786758E-4</v>
      </c>
      <c r="BF672" s="45">
        <v>3.0481609970786758E-4</v>
      </c>
    </row>
    <row r="673" spans="1:58" ht="13.5" thickBot="1" x14ac:dyDescent="0.25">
      <c r="A673" s="6" t="s">
        <v>1350</v>
      </c>
      <c r="B673" s="6" t="s">
        <v>1141</v>
      </c>
      <c r="C673" s="6" t="s">
        <v>621</v>
      </c>
      <c r="D673" s="6" t="s">
        <v>1350</v>
      </c>
      <c r="E673" s="6">
        <v>-318.19908108543024</v>
      </c>
      <c r="F673" s="6" t="s">
        <v>622</v>
      </c>
      <c r="G673" s="21" t="s">
        <v>1178</v>
      </c>
      <c r="H673" s="21" t="s">
        <v>1172</v>
      </c>
      <c r="I673" s="21" t="s">
        <v>1213</v>
      </c>
      <c r="J673" s="21" t="s">
        <v>240</v>
      </c>
      <c r="K673" s="21" t="s">
        <v>275</v>
      </c>
      <c r="L673" s="21" t="s">
        <v>637</v>
      </c>
      <c r="M673" s="3">
        <v>7.8193691199667468</v>
      </c>
      <c r="N673" s="3">
        <v>-318.19908108543024</v>
      </c>
      <c r="O673" s="21" t="s">
        <v>1493</v>
      </c>
      <c r="P673" s="21" t="s">
        <v>1493</v>
      </c>
      <c r="Q673" s="46">
        <v>2.8242060033778797E-4</v>
      </c>
      <c r="R673" s="46">
        <v>1.8257594148178227E-4</v>
      </c>
      <c r="S673" s="46">
        <v>1.1472833595381444E-4</v>
      </c>
      <c r="T673" s="46">
        <v>8.0034141836734103E-5</v>
      </c>
      <c r="U673" s="46">
        <v>7.2355141749268459E-5</v>
      </c>
      <c r="V673" s="46">
        <v>6.5572989337273023E-5</v>
      </c>
      <c r="W673" s="46">
        <v>6.3378991250275006E-5</v>
      </c>
      <c r="X673" s="46">
        <v>6.5856918287693174E-5</v>
      </c>
      <c r="Y673" s="46">
        <v>6.0133484789980134E-5</v>
      </c>
      <c r="Z673" s="46">
        <v>4.2775774862891132E-5</v>
      </c>
      <c r="AA673" s="46">
        <v>3.5361885152219562E-5</v>
      </c>
      <c r="AB673" s="46">
        <v>2.4790359117568719E-5</v>
      </c>
      <c r="AC673" s="46">
        <v>1.5562107120859276E-5</v>
      </c>
      <c r="AD673" s="46">
        <v>9.7008468171715354E-6</v>
      </c>
      <c r="AE673" s="46">
        <v>4.9674142245622689E-6</v>
      </c>
      <c r="AF673" s="46">
        <v>1.7051856875363104E-6</v>
      </c>
      <c r="AG673" s="46">
        <v>0</v>
      </c>
      <c r="AH673" s="46">
        <v>0</v>
      </c>
      <c r="AI673" s="46">
        <v>0</v>
      </c>
      <c r="AJ673" s="46">
        <v>0</v>
      </c>
      <c r="AK673" s="46">
        <v>1.1091112420321893E-3</v>
      </c>
      <c r="AL673" s="45">
        <v>1.1091112420321893E-3</v>
      </c>
      <c r="AM673" s="45">
        <v>2.8242060033778797E-4</v>
      </c>
      <c r="AN673" s="45">
        <v>4.6499654181957024E-4</v>
      </c>
      <c r="AO673" s="45">
        <v>5.7972487777338468E-4</v>
      </c>
      <c r="AP673" s="45">
        <v>6.5975901961011876E-4</v>
      </c>
      <c r="AQ673" s="45">
        <v>7.3211416135938719E-4</v>
      </c>
      <c r="AR673" s="45">
        <v>7.9768715069666017E-4</v>
      </c>
      <c r="AS673" s="45">
        <v>8.6106614194693518E-4</v>
      </c>
      <c r="AT673" s="45">
        <v>9.2692306023462834E-4</v>
      </c>
      <c r="AU673" s="45">
        <v>9.8705654502460839E-4</v>
      </c>
      <c r="AV673" s="45">
        <v>1.0298323198874996E-3</v>
      </c>
      <c r="AW673" s="45">
        <v>1.0651942050397191E-3</v>
      </c>
      <c r="AX673" s="45">
        <v>1.0899845641572879E-3</v>
      </c>
      <c r="AY673" s="45">
        <v>1.1055466712781472E-3</v>
      </c>
      <c r="AZ673" s="45">
        <v>1.1091112420321893E-3</v>
      </c>
      <c r="BA673" s="45">
        <v>1.1091112420321893E-3</v>
      </c>
      <c r="BB673" s="45">
        <v>1.1091112420321893E-3</v>
      </c>
      <c r="BC673" s="45">
        <v>1.1091112420321893E-3</v>
      </c>
      <c r="BD673" s="45">
        <v>1.1091112420321893E-3</v>
      </c>
      <c r="BE673" s="45">
        <v>1.1091112420321893E-3</v>
      </c>
      <c r="BF673" s="45">
        <v>1.1091112420321893E-3</v>
      </c>
    </row>
    <row r="674" spans="1:58" ht="13.5" thickBot="1" x14ac:dyDescent="0.25">
      <c r="A674" s="6" t="s">
        <v>1350</v>
      </c>
      <c r="B674" s="6" t="s">
        <v>1141</v>
      </c>
      <c r="C674" s="6" t="s">
        <v>621</v>
      </c>
      <c r="D674" s="6" t="s">
        <v>1350</v>
      </c>
      <c r="E674" s="6">
        <v>-318.33927502619247</v>
      </c>
      <c r="F674" s="6" t="s">
        <v>622</v>
      </c>
      <c r="G674" s="21" t="s">
        <v>1178</v>
      </c>
      <c r="H674" s="21" t="s">
        <v>1172</v>
      </c>
      <c r="I674" s="21" t="s">
        <v>1213</v>
      </c>
      <c r="J674" s="21" t="s">
        <v>240</v>
      </c>
      <c r="K674" s="21" t="s">
        <v>277</v>
      </c>
      <c r="L674" s="21" t="s">
        <v>638</v>
      </c>
      <c r="M674" s="3">
        <v>7.4909719949007583</v>
      </c>
      <c r="N674" s="3">
        <v>-318.33927502619247</v>
      </c>
      <c r="O674" s="21" t="s">
        <v>1489</v>
      </c>
      <c r="P674" s="21" t="s">
        <v>1489</v>
      </c>
      <c r="Q674" s="46">
        <v>2.533975036412939E-6</v>
      </c>
      <c r="R674" s="46">
        <v>1.6145288727097368E-6</v>
      </c>
      <c r="S674" s="46">
        <v>6.3824358079465952E-7</v>
      </c>
      <c r="T674" s="46">
        <v>5.7063068952739165E-7</v>
      </c>
      <c r="U674" s="46">
        <v>7.9472221901589586E-7</v>
      </c>
      <c r="V674" s="46">
        <v>8.8872026484317353E-7</v>
      </c>
      <c r="W674" s="46">
        <v>9.3852879404123552E-7</v>
      </c>
      <c r="X674" s="46">
        <v>8.6569146926859806E-7</v>
      </c>
      <c r="Y674" s="46">
        <v>1.0142934316500958E-6</v>
      </c>
      <c r="Z674" s="46">
        <v>8.9906484414468249E-7</v>
      </c>
      <c r="AA674" s="46">
        <v>7.5963501588335633E-7</v>
      </c>
      <c r="AB674" s="46">
        <v>6.0731705636470341E-7</v>
      </c>
      <c r="AC674" s="46">
        <v>3.8766015524455022E-7</v>
      </c>
      <c r="AD674" s="46">
        <v>2.8482651568138449E-7</v>
      </c>
      <c r="AE674" s="46">
        <v>2.0398559392537838E-7</v>
      </c>
      <c r="AF674" s="46">
        <v>1.0661424899694795E-7</v>
      </c>
      <c r="AG674" s="46">
        <v>3.734199170504558E-8</v>
      </c>
      <c r="AH674" s="46">
        <v>0</v>
      </c>
      <c r="AI674" s="46">
        <v>0</v>
      </c>
      <c r="AJ674" s="46">
        <v>0</v>
      </c>
      <c r="AK674" s="46">
        <v>1.3019746681243169E-5</v>
      </c>
      <c r="AL674" s="45">
        <v>1.3019746681243169E-5</v>
      </c>
      <c r="AM674" s="45">
        <v>2.533975036412939E-6</v>
      </c>
      <c r="AN674" s="45">
        <v>4.1485039091226756E-6</v>
      </c>
      <c r="AO674" s="45">
        <v>4.786747489917335E-6</v>
      </c>
      <c r="AP674" s="45">
        <v>5.3573781794447265E-6</v>
      </c>
      <c r="AQ674" s="45">
        <v>6.1521003984606223E-6</v>
      </c>
      <c r="AR674" s="45">
        <v>7.0408206633037957E-6</v>
      </c>
      <c r="AS674" s="45">
        <v>7.9793494573450305E-6</v>
      </c>
      <c r="AT674" s="45">
        <v>8.8450409266136292E-6</v>
      </c>
      <c r="AU674" s="45">
        <v>9.8593343582637255E-6</v>
      </c>
      <c r="AV674" s="45">
        <v>1.0758399202408408E-5</v>
      </c>
      <c r="AW674" s="45">
        <v>1.1518034218291765E-5</v>
      </c>
      <c r="AX674" s="45">
        <v>1.2125351274656468E-5</v>
      </c>
      <c r="AY674" s="45">
        <v>1.2513011429901017E-5</v>
      </c>
      <c r="AZ674" s="45">
        <v>1.2797837945582401E-5</v>
      </c>
      <c r="BA674" s="45">
        <v>1.3001823539507779E-5</v>
      </c>
      <c r="BB674" s="45">
        <v>1.3019746681243169E-5</v>
      </c>
      <c r="BC674" s="45">
        <v>1.3019746681243169E-5</v>
      </c>
      <c r="BD674" s="45">
        <v>1.3019746681243169E-5</v>
      </c>
      <c r="BE674" s="45">
        <v>1.3019746681243169E-5</v>
      </c>
      <c r="BF674" s="45">
        <v>1.3019746681243169E-5</v>
      </c>
    </row>
    <row r="675" spans="1:58" ht="13.5" thickBot="1" x14ac:dyDescent="0.25">
      <c r="A675" s="6" t="s">
        <v>1350</v>
      </c>
      <c r="B675" s="6" t="s">
        <v>1350</v>
      </c>
      <c r="C675" s="6" t="s">
        <v>621</v>
      </c>
      <c r="D675" s="6" t="s">
        <v>1350</v>
      </c>
      <c r="E675" s="6">
        <v>-172.95989798436651</v>
      </c>
      <c r="F675" s="6" t="s">
        <v>622</v>
      </c>
      <c r="G675" s="21" t="s">
        <v>1178</v>
      </c>
      <c r="H675" s="21" t="s">
        <v>1172</v>
      </c>
      <c r="I675" s="21" t="s">
        <v>1213</v>
      </c>
      <c r="J675" s="21" t="s">
        <v>240</v>
      </c>
      <c r="K675" s="21" t="s">
        <v>279</v>
      </c>
      <c r="L675" s="21" t="s">
        <v>639</v>
      </c>
      <c r="M675" s="3">
        <v>-2.0880226911758424</v>
      </c>
      <c r="N675" s="3">
        <v>-172.95989798436651</v>
      </c>
      <c r="O675" s="21" t="s">
        <v>1489</v>
      </c>
      <c r="P675" s="21" t="s">
        <v>1489</v>
      </c>
      <c r="Q675" s="46">
        <v>9.0341318189221325E-4</v>
      </c>
      <c r="R675" s="46">
        <v>6.7930716709836865E-4</v>
      </c>
      <c r="S675" s="46">
        <v>4.6318357352611932E-4</v>
      </c>
      <c r="T675" s="46">
        <v>3.9183570273718175E-4</v>
      </c>
      <c r="U675" s="46">
        <v>3.6383567040413961E-4</v>
      </c>
      <c r="V675" s="46">
        <v>3.029563292308487E-4</v>
      </c>
      <c r="W675" s="46">
        <v>2.8412591760996559E-4</v>
      </c>
      <c r="X675" s="46">
        <v>2.5124647881448318E-4</v>
      </c>
      <c r="Y675" s="46">
        <v>2.1707222144516143E-4</v>
      </c>
      <c r="Z675" s="46">
        <v>1.6130704947079467E-4</v>
      </c>
      <c r="AA675" s="46">
        <v>1.3738217121886083E-4</v>
      </c>
      <c r="AB675" s="46">
        <v>8.9219890607642743E-5</v>
      </c>
      <c r="AC675" s="46">
        <v>6.4064587496955207E-5</v>
      </c>
      <c r="AD675" s="46">
        <v>4.175586855631889E-5</v>
      </c>
      <c r="AE675" s="46">
        <v>1.9610042317596052E-5</v>
      </c>
      <c r="AF675" s="46">
        <v>8.1266836755077706E-6</v>
      </c>
      <c r="AG675" s="46">
        <v>0</v>
      </c>
      <c r="AH675" s="46">
        <v>0</v>
      </c>
      <c r="AI675" s="46">
        <v>0</v>
      </c>
      <c r="AJ675" s="46">
        <v>0</v>
      </c>
      <c r="AK675" s="46">
        <v>4.3380104203380124E-3</v>
      </c>
      <c r="AL675" s="45">
        <v>4.3380104203380124E-3</v>
      </c>
      <c r="AM675" s="45">
        <v>9.0341318189221325E-4</v>
      </c>
      <c r="AN675" s="45">
        <v>1.5827203489905818E-3</v>
      </c>
      <c r="AO675" s="45">
        <v>2.045903922516701E-3</v>
      </c>
      <c r="AP675" s="45">
        <v>2.4377396252538829E-3</v>
      </c>
      <c r="AQ675" s="45">
        <v>2.8015752956580225E-3</v>
      </c>
      <c r="AR675" s="45">
        <v>3.1045316248888713E-3</v>
      </c>
      <c r="AS675" s="45">
        <v>3.3886575424988369E-3</v>
      </c>
      <c r="AT675" s="45">
        <v>3.6399040213133203E-3</v>
      </c>
      <c r="AU675" s="45">
        <v>3.8569762427584815E-3</v>
      </c>
      <c r="AV675" s="45">
        <v>4.0182832922292765E-3</v>
      </c>
      <c r="AW675" s="45">
        <v>4.1556654634481369E-3</v>
      </c>
      <c r="AX675" s="45">
        <v>4.2448853540557798E-3</v>
      </c>
      <c r="AY675" s="45">
        <v>4.3089499415527354E-3</v>
      </c>
      <c r="AZ675" s="45">
        <v>4.3380104203380124E-3</v>
      </c>
      <c r="BA675" s="45">
        <v>4.3380104203380124E-3</v>
      </c>
      <c r="BB675" s="45">
        <v>4.3380104203380124E-3</v>
      </c>
      <c r="BC675" s="45">
        <v>4.3380104203380124E-3</v>
      </c>
      <c r="BD675" s="45">
        <v>4.3380104203380124E-3</v>
      </c>
      <c r="BE675" s="45">
        <v>4.3380104203380124E-3</v>
      </c>
      <c r="BF675" s="45">
        <v>4.3380104203380124E-3</v>
      </c>
    </row>
    <row r="676" spans="1:58" ht="13.5" thickBot="1" x14ac:dyDescent="0.25">
      <c r="A676" s="6" t="s">
        <v>1350</v>
      </c>
      <c r="B676" s="6" t="s">
        <v>1141</v>
      </c>
      <c r="C676" s="6" t="s">
        <v>621</v>
      </c>
      <c r="D676" s="6" t="s">
        <v>1350</v>
      </c>
      <c r="E676" s="6">
        <v>-99.510303705071578</v>
      </c>
      <c r="F676" s="6" t="s">
        <v>622</v>
      </c>
      <c r="G676" s="21" t="s">
        <v>1178</v>
      </c>
      <c r="H676" s="21" t="s">
        <v>1159</v>
      </c>
      <c r="I676" s="21" t="s">
        <v>1213</v>
      </c>
      <c r="J676" s="21" t="s">
        <v>240</v>
      </c>
      <c r="K676" s="21" t="s">
        <v>245</v>
      </c>
      <c r="L676" s="21" t="s">
        <v>1270</v>
      </c>
      <c r="M676" s="3">
        <v>5.5493287891556182</v>
      </c>
      <c r="N676" s="3">
        <v>-99.510303705071578</v>
      </c>
      <c r="O676" s="21" t="s">
        <v>1487</v>
      </c>
      <c r="P676" s="21" t="s">
        <v>1487</v>
      </c>
      <c r="Q676" s="46">
        <v>4.334929554680747E-3</v>
      </c>
      <c r="R676" s="46">
        <v>3.0428062105109983E-3</v>
      </c>
      <c r="S676" s="46">
        <v>2.0883258224605405E-3</v>
      </c>
      <c r="T676" s="46">
        <v>1.6223003151288884E-3</v>
      </c>
      <c r="U676" s="46">
        <v>1.423650480106346E-3</v>
      </c>
      <c r="V676" s="46">
        <v>1.2294984399896637E-3</v>
      </c>
      <c r="W676" s="46">
        <v>1.0497284334325394E-3</v>
      </c>
      <c r="X676" s="46">
        <v>8.8516248058383563E-4</v>
      </c>
      <c r="Y676" s="46">
        <v>7.3846300009949893E-4</v>
      </c>
      <c r="Z676" s="46">
        <v>6.094727227072274E-4</v>
      </c>
      <c r="AA676" s="46">
        <v>4.9552249303425468E-4</v>
      </c>
      <c r="AB676" s="46">
        <v>3.6468918902550881E-4</v>
      </c>
      <c r="AC676" s="46">
        <v>2.6087407923687024E-4</v>
      </c>
      <c r="AD676" s="46">
        <v>1.7882838227498008E-4</v>
      </c>
      <c r="AE676" s="46">
        <v>1.1366801995388653E-4</v>
      </c>
      <c r="AF676" s="46">
        <v>6.2253053996702849E-5</v>
      </c>
      <c r="AG676" s="46">
        <v>2.1831775924119432E-5</v>
      </c>
      <c r="AH676" s="46">
        <v>0</v>
      </c>
      <c r="AI676" s="46">
        <v>0</v>
      </c>
      <c r="AJ676" s="46">
        <v>0</v>
      </c>
      <c r="AK676" s="46">
        <v>1.647540969318282E-2</v>
      </c>
      <c r="AL676" s="45">
        <v>1.647540969318282E-2</v>
      </c>
      <c r="AM676" s="45">
        <v>4.334929554680747E-3</v>
      </c>
      <c r="AN676" s="45">
        <v>7.3777357651917449E-3</v>
      </c>
      <c r="AO676" s="45">
        <v>9.4660615876522858E-3</v>
      </c>
      <c r="AP676" s="45">
        <v>1.1088361902781174E-2</v>
      </c>
      <c r="AQ676" s="45">
        <v>1.251201238288752E-2</v>
      </c>
      <c r="AR676" s="45">
        <v>1.3741510822877183E-2</v>
      </c>
      <c r="AS676" s="45">
        <v>1.4791239256309723E-2</v>
      </c>
      <c r="AT676" s="45">
        <v>1.567640173689356E-2</v>
      </c>
      <c r="AU676" s="45">
        <v>1.6414864736993058E-2</v>
      </c>
      <c r="AV676" s="45">
        <v>1.647540969318282E-2</v>
      </c>
      <c r="AW676" s="45">
        <v>1.647540969318282E-2</v>
      </c>
      <c r="AX676" s="45">
        <v>1.647540969318282E-2</v>
      </c>
      <c r="AY676" s="45">
        <v>1.647540969318282E-2</v>
      </c>
      <c r="AZ676" s="45">
        <v>1.647540969318282E-2</v>
      </c>
      <c r="BA676" s="45">
        <v>1.647540969318282E-2</v>
      </c>
      <c r="BB676" s="45">
        <v>1.647540969318282E-2</v>
      </c>
      <c r="BC676" s="45">
        <v>1.647540969318282E-2</v>
      </c>
      <c r="BD676" s="45">
        <v>1.647540969318282E-2</v>
      </c>
      <c r="BE676" s="45">
        <v>1.647540969318282E-2</v>
      </c>
      <c r="BF676" s="45">
        <v>1.647540969318282E-2</v>
      </c>
    </row>
    <row r="677" spans="1:58" ht="13.5" thickBot="1" x14ac:dyDescent="0.25">
      <c r="A677" s="6" t="s">
        <v>1350</v>
      </c>
      <c r="B677" s="6" t="s">
        <v>1141</v>
      </c>
      <c r="C677" s="6" t="s">
        <v>621</v>
      </c>
      <c r="D677" s="6" t="s">
        <v>1350</v>
      </c>
      <c r="E677" s="6">
        <v>-99.688634390895601</v>
      </c>
      <c r="F677" s="6" t="s">
        <v>622</v>
      </c>
      <c r="G677" s="21" t="s">
        <v>1178</v>
      </c>
      <c r="H677" s="21" t="s">
        <v>1159</v>
      </c>
      <c r="I677" s="21" t="s">
        <v>1213</v>
      </c>
      <c r="J677" s="21" t="s">
        <v>240</v>
      </c>
      <c r="K677" s="21" t="s">
        <v>247</v>
      </c>
      <c r="L677" s="21" t="s">
        <v>623</v>
      </c>
      <c r="M677" s="3">
        <v>5.3687250834864031</v>
      </c>
      <c r="N677" s="3">
        <v>-99.688634390895601</v>
      </c>
      <c r="O677" s="21" t="s">
        <v>1488</v>
      </c>
      <c r="P677" s="21" t="s">
        <v>1488</v>
      </c>
      <c r="Q677" s="46">
        <v>3.7162800131381639E-3</v>
      </c>
      <c r="R677" s="46">
        <v>2.6445055622938002E-3</v>
      </c>
      <c r="S677" s="46">
        <v>1.8291015285236735E-3</v>
      </c>
      <c r="T677" s="46">
        <v>1.4426217920844814E-3</v>
      </c>
      <c r="U677" s="46">
        <v>1.282461185006765E-3</v>
      </c>
      <c r="V677" s="46">
        <v>1.1207692968036864E-3</v>
      </c>
      <c r="W677" s="46">
        <v>9.7052902171395944E-4</v>
      </c>
      <c r="X677" s="46">
        <v>8.3038370743035992E-4</v>
      </c>
      <c r="Y677" s="46">
        <v>7.0363687165999765E-4</v>
      </c>
      <c r="Z677" s="46">
        <v>5.9037807392243893E-4</v>
      </c>
      <c r="AA677" s="46">
        <v>4.8858593059739768E-4</v>
      </c>
      <c r="AB677" s="46">
        <v>3.6892288051230352E-4</v>
      </c>
      <c r="AC677" s="46">
        <v>2.7205366228671979E-4</v>
      </c>
      <c r="AD677" s="46">
        <v>1.9479756077132114E-4</v>
      </c>
      <c r="AE677" s="46">
        <v>1.3212197336462007E-4</v>
      </c>
      <c r="AF677" s="46">
        <v>8.2315102303461371E-5</v>
      </c>
      <c r="AG677" s="46">
        <v>4.297225705537271E-5</v>
      </c>
      <c r="AH677" s="46">
        <v>1.1831487097175734E-5</v>
      </c>
      <c r="AI677" s="46">
        <v>0</v>
      </c>
      <c r="AJ677" s="46">
        <v>0</v>
      </c>
      <c r="AK677" s="46">
        <v>1.41241593383972E-2</v>
      </c>
      <c r="AL677" s="45">
        <v>1.41241593383972E-2</v>
      </c>
      <c r="AM677" s="45">
        <v>3.7162800131381639E-3</v>
      </c>
      <c r="AN677" s="45">
        <v>6.3607855754319641E-3</v>
      </c>
      <c r="AO677" s="45">
        <v>8.1898871039556374E-3</v>
      </c>
      <c r="AP677" s="45">
        <v>9.6325088960401185E-3</v>
      </c>
      <c r="AQ677" s="45">
        <v>1.0914970081046884E-2</v>
      </c>
      <c r="AR677" s="45">
        <v>1.203573937785057E-2</v>
      </c>
      <c r="AS677" s="45">
        <v>1.300626839956453E-2</v>
      </c>
      <c r="AT677" s="45">
        <v>1.383665210699489E-2</v>
      </c>
      <c r="AU677" s="45">
        <v>1.41241593383972E-2</v>
      </c>
      <c r="AV677" s="45">
        <v>1.41241593383972E-2</v>
      </c>
      <c r="AW677" s="45">
        <v>1.41241593383972E-2</v>
      </c>
      <c r="AX677" s="45">
        <v>1.41241593383972E-2</v>
      </c>
      <c r="AY677" s="45">
        <v>1.41241593383972E-2</v>
      </c>
      <c r="AZ677" s="45">
        <v>1.41241593383972E-2</v>
      </c>
      <c r="BA677" s="45">
        <v>1.41241593383972E-2</v>
      </c>
      <c r="BB677" s="45">
        <v>1.41241593383972E-2</v>
      </c>
      <c r="BC677" s="45">
        <v>1.41241593383972E-2</v>
      </c>
      <c r="BD677" s="45">
        <v>1.41241593383972E-2</v>
      </c>
      <c r="BE677" s="45">
        <v>1.41241593383972E-2</v>
      </c>
      <c r="BF677" s="45">
        <v>1.41241593383972E-2</v>
      </c>
    </row>
    <row r="678" spans="1:58" ht="13.5" thickBot="1" x14ac:dyDescent="0.25">
      <c r="A678" s="6" t="s">
        <v>1350</v>
      </c>
      <c r="B678" s="6" t="s">
        <v>1141</v>
      </c>
      <c r="C678" s="6" t="s">
        <v>621</v>
      </c>
      <c r="D678" s="6" t="s">
        <v>1350</v>
      </c>
      <c r="E678" s="6">
        <v>-99.688634390895601</v>
      </c>
      <c r="F678" s="6" t="s">
        <v>622</v>
      </c>
      <c r="G678" s="21" t="s">
        <v>1178</v>
      </c>
      <c r="H678" s="21" t="s">
        <v>1159</v>
      </c>
      <c r="I678" s="21" t="s">
        <v>1213</v>
      </c>
      <c r="J678" s="21" t="s">
        <v>240</v>
      </c>
      <c r="K678" s="21" t="s">
        <v>249</v>
      </c>
      <c r="L678" s="21" t="s">
        <v>624</v>
      </c>
      <c r="M678" s="3">
        <v>5.3687250834864031</v>
      </c>
      <c r="N678" s="3">
        <v>-99.688634390895601</v>
      </c>
      <c r="O678" s="21" t="s">
        <v>1488</v>
      </c>
      <c r="P678" s="21" t="s">
        <v>1488</v>
      </c>
      <c r="Q678" s="46">
        <v>6.7073331903184637E-4</v>
      </c>
      <c r="R678" s="46">
        <v>4.6674563435246364E-4</v>
      </c>
      <c r="S678" s="46">
        <v>3.1784645324571488E-4</v>
      </c>
      <c r="T678" s="46">
        <v>2.4466854623653481E-4</v>
      </c>
      <c r="U678" s="46">
        <v>2.1300458380263276E-4</v>
      </c>
      <c r="V678" s="46">
        <v>1.8249427226947116E-4</v>
      </c>
      <c r="W678" s="46">
        <v>1.5440875036685774E-4</v>
      </c>
      <c r="X678" s="46">
        <v>1.289844038447233E-4</v>
      </c>
      <c r="Y678" s="46">
        <v>1.0645136792567804E-4</v>
      </c>
      <c r="Z678" s="46">
        <v>8.674058896279539E-5</v>
      </c>
      <c r="AA678" s="46">
        <v>6.9596474171764193E-5</v>
      </c>
      <c r="AB678" s="46">
        <v>5.0281108911834597E-5</v>
      </c>
      <c r="AC678" s="46">
        <v>3.5085002110896311E-5</v>
      </c>
      <c r="AD678" s="46">
        <v>2.3181484073767006E-5</v>
      </c>
      <c r="AE678" s="46">
        <v>1.3810131821686635E-5</v>
      </c>
      <c r="AF678" s="46">
        <v>6.4769539362510942E-6</v>
      </c>
      <c r="AG678" s="46">
        <v>7.4850154538034797E-7</v>
      </c>
      <c r="AH678" s="46">
        <v>0</v>
      </c>
      <c r="AI678" s="46">
        <v>0</v>
      </c>
      <c r="AJ678" s="46">
        <v>0</v>
      </c>
      <c r="AK678" s="46">
        <v>2.5492008777826154E-3</v>
      </c>
      <c r="AL678" s="45">
        <v>2.5492008777826154E-3</v>
      </c>
      <c r="AM678" s="45">
        <v>6.7073331903184637E-4</v>
      </c>
      <c r="AN678" s="45">
        <v>1.13747895338431E-3</v>
      </c>
      <c r="AO678" s="45">
        <v>1.4553254066300249E-3</v>
      </c>
      <c r="AP678" s="45">
        <v>1.6999939528665599E-3</v>
      </c>
      <c r="AQ678" s="45">
        <v>1.9129985366691925E-3</v>
      </c>
      <c r="AR678" s="45">
        <v>2.0954928089386639E-3</v>
      </c>
      <c r="AS678" s="45">
        <v>2.2499015593055215E-3</v>
      </c>
      <c r="AT678" s="45">
        <v>2.3788859631502447E-3</v>
      </c>
      <c r="AU678" s="45">
        <v>2.485337331075923E-3</v>
      </c>
      <c r="AV678" s="45">
        <v>2.5492008777826154E-3</v>
      </c>
      <c r="AW678" s="45">
        <v>2.5492008777826154E-3</v>
      </c>
      <c r="AX678" s="45">
        <v>2.5492008777826154E-3</v>
      </c>
      <c r="AY678" s="45">
        <v>2.5492008777826154E-3</v>
      </c>
      <c r="AZ678" s="45">
        <v>2.5492008777826154E-3</v>
      </c>
      <c r="BA678" s="45">
        <v>2.5492008777826154E-3</v>
      </c>
      <c r="BB678" s="45">
        <v>2.5492008777826154E-3</v>
      </c>
      <c r="BC678" s="45">
        <v>2.5492008777826154E-3</v>
      </c>
      <c r="BD678" s="45">
        <v>2.5492008777826154E-3</v>
      </c>
      <c r="BE678" s="45">
        <v>2.5492008777826154E-3</v>
      </c>
      <c r="BF678" s="45">
        <v>2.5492008777826154E-3</v>
      </c>
    </row>
    <row r="679" spans="1:58" ht="13.5" thickBot="1" x14ac:dyDescent="0.25">
      <c r="A679" s="6" t="s">
        <v>1350</v>
      </c>
      <c r="B679" s="6" t="s">
        <v>1350</v>
      </c>
      <c r="C679" s="6" t="s">
        <v>621</v>
      </c>
      <c r="D679" s="6" t="s">
        <v>1350</v>
      </c>
      <c r="E679" s="6">
        <v>0</v>
      </c>
      <c r="F679" s="6" t="s">
        <v>622</v>
      </c>
      <c r="G679" s="21" t="s">
        <v>1178</v>
      </c>
      <c r="H679" s="21" t="s">
        <v>1159</v>
      </c>
      <c r="I679" s="21" t="s">
        <v>1213</v>
      </c>
      <c r="J679" s="21" t="s">
        <v>240</v>
      </c>
      <c r="K679" s="21" t="s">
        <v>251</v>
      </c>
      <c r="L679" s="21" t="s">
        <v>625</v>
      </c>
      <c r="M679" s="3">
        <v>0</v>
      </c>
      <c r="N679" s="3">
        <v>0</v>
      </c>
      <c r="O679" s="21" t="s">
        <v>1489</v>
      </c>
      <c r="P679" s="21" t="s">
        <v>1489</v>
      </c>
      <c r="Q679" s="46">
        <v>0</v>
      </c>
      <c r="R679" s="46">
        <v>0</v>
      </c>
      <c r="S679" s="46">
        <v>0</v>
      </c>
      <c r="T679" s="46">
        <v>0</v>
      </c>
      <c r="U679" s="46">
        <v>0</v>
      </c>
      <c r="V679" s="46">
        <v>0</v>
      </c>
      <c r="W679" s="46">
        <v>0</v>
      </c>
      <c r="X679" s="46">
        <v>0</v>
      </c>
      <c r="Y679" s="46">
        <v>0</v>
      </c>
      <c r="Z679" s="46">
        <v>0</v>
      </c>
      <c r="AA679" s="46">
        <v>0</v>
      </c>
      <c r="AB679" s="46">
        <v>0</v>
      </c>
      <c r="AC679" s="46">
        <v>0</v>
      </c>
      <c r="AD679" s="46">
        <v>0</v>
      </c>
      <c r="AE679" s="46">
        <v>0</v>
      </c>
      <c r="AF679" s="46">
        <v>0</v>
      </c>
      <c r="AG679" s="46">
        <v>0</v>
      </c>
      <c r="AH679" s="46">
        <v>0</v>
      </c>
      <c r="AI679" s="46">
        <v>0</v>
      </c>
      <c r="AJ679" s="46">
        <v>0</v>
      </c>
      <c r="AK679" s="46">
        <v>0</v>
      </c>
      <c r="AL679" s="45">
        <v>0</v>
      </c>
      <c r="AM679" s="45">
        <v>0</v>
      </c>
      <c r="AN679" s="45">
        <v>0</v>
      </c>
      <c r="AO679" s="45">
        <v>0</v>
      </c>
      <c r="AP679" s="45">
        <v>0</v>
      </c>
      <c r="AQ679" s="45">
        <v>0</v>
      </c>
      <c r="AR679" s="45">
        <v>0</v>
      </c>
      <c r="AS679" s="45">
        <v>0</v>
      </c>
      <c r="AT679" s="45">
        <v>0</v>
      </c>
      <c r="AU679" s="45">
        <v>0</v>
      </c>
      <c r="AV679" s="45">
        <v>0</v>
      </c>
      <c r="AW679" s="45">
        <v>0</v>
      </c>
      <c r="AX679" s="45">
        <v>0</v>
      </c>
      <c r="AY679" s="45">
        <v>0</v>
      </c>
      <c r="AZ679" s="45">
        <v>0</v>
      </c>
      <c r="BA679" s="45">
        <v>0</v>
      </c>
      <c r="BB679" s="45">
        <v>0</v>
      </c>
      <c r="BC679" s="45">
        <v>0</v>
      </c>
      <c r="BD679" s="45">
        <v>0</v>
      </c>
      <c r="BE679" s="45">
        <v>0</v>
      </c>
      <c r="BF679" s="45">
        <v>0</v>
      </c>
    </row>
    <row r="680" spans="1:58" ht="13.5" thickBot="1" x14ac:dyDescent="0.25">
      <c r="A680" s="6" t="s">
        <v>1350</v>
      </c>
      <c r="B680" s="6" t="s">
        <v>1350</v>
      </c>
      <c r="C680" s="6" t="s">
        <v>621</v>
      </c>
      <c r="D680" s="6" t="s">
        <v>1350</v>
      </c>
      <c r="E680" s="6">
        <v>0</v>
      </c>
      <c r="F680" s="6" t="s">
        <v>622</v>
      </c>
      <c r="G680" s="21" t="s">
        <v>1178</v>
      </c>
      <c r="H680" s="21" t="s">
        <v>1159</v>
      </c>
      <c r="I680" s="21" t="s">
        <v>1213</v>
      </c>
      <c r="J680" s="21" t="s">
        <v>240</v>
      </c>
      <c r="K680" s="21" t="s">
        <v>253</v>
      </c>
      <c r="L680" s="21" t="s">
        <v>626</v>
      </c>
      <c r="M680" s="3">
        <v>0</v>
      </c>
      <c r="N680" s="3">
        <v>0</v>
      </c>
      <c r="O680" s="21" t="s">
        <v>1489</v>
      </c>
      <c r="P680" s="21" t="s">
        <v>1489</v>
      </c>
      <c r="Q680" s="46">
        <v>0</v>
      </c>
      <c r="R680" s="46">
        <v>0</v>
      </c>
      <c r="S680" s="46">
        <v>0</v>
      </c>
      <c r="T680" s="46">
        <v>0</v>
      </c>
      <c r="U680" s="46">
        <v>0</v>
      </c>
      <c r="V680" s="46">
        <v>0</v>
      </c>
      <c r="W680" s="46">
        <v>0</v>
      </c>
      <c r="X680" s="46">
        <v>0</v>
      </c>
      <c r="Y680" s="46">
        <v>0</v>
      </c>
      <c r="Z680" s="46">
        <v>0</v>
      </c>
      <c r="AA680" s="46">
        <v>0</v>
      </c>
      <c r="AB680" s="46">
        <v>0</v>
      </c>
      <c r="AC680" s="46">
        <v>0</v>
      </c>
      <c r="AD680" s="46">
        <v>0</v>
      </c>
      <c r="AE680" s="46">
        <v>0</v>
      </c>
      <c r="AF680" s="46">
        <v>0</v>
      </c>
      <c r="AG680" s="46">
        <v>0</v>
      </c>
      <c r="AH680" s="46">
        <v>0</v>
      </c>
      <c r="AI680" s="46">
        <v>0</v>
      </c>
      <c r="AJ680" s="46">
        <v>0</v>
      </c>
      <c r="AK680" s="46">
        <v>0</v>
      </c>
      <c r="AL680" s="45">
        <v>0</v>
      </c>
      <c r="AM680" s="45">
        <v>0</v>
      </c>
      <c r="AN680" s="45">
        <v>0</v>
      </c>
      <c r="AO680" s="45">
        <v>0</v>
      </c>
      <c r="AP680" s="45">
        <v>0</v>
      </c>
      <c r="AQ680" s="45">
        <v>0</v>
      </c>
      <c r="AR680" s="45">
        <v>0</v>
      </c>
      <c r="AS680" s="45">
        <v>0</v>
      </c>
      <c r="AT680" s="45">
        <v>0</v>
      </c>
      <c r="AU680" s="45">
        <v>0</v>
      </c>
      <c r="AV680" s="45">
        <v>0</v>
      </c>
      <c r="AW680" s="45">
        <v>0</v>
      </c>
      <c r="AX680" s="45">
        <v>0</v>
      </c>
      <c r="AY680" s="45">
        <v>0</v>
      </c>
      <c r="AZ680" s="45">
        <v>0</v>
      </c>
      <c r="BA680" s="45">
        <v>0</v>
      </c>
      <c r="BB680" s="45">
        <v>0</v>
      </c>
      <c r="BC680" s="45">
        <v>0</v>
      </c>
      <c r="BD680" s="45">
        <v>0</v>
      </c>
      <c r="BE680" s="45">
        <v>0</v>
      </c>
      <c r="BF680" s="45">
        <v>0</v>
      </c>
    </row>
    <row r="681" spans="1:58" ht="13.5" thickBot="1" x14ac:dyDescent="0.25">
      <c r="A681" s="6" t="s">
        <v>1350</v>
      </c>
      <c r="B681" s="6" t="s">
        <v>1350</v>
      </c>
      <c r="C681" s="6" t="s">
        <v>621</v>
      </c>
      <c r="D681" s="6" t="s">
        <v>1350</v>
      </c>
      <c r="E681" s="6">
        <v>0</v>
      </c>
      <c r="F681" s="6" t="s">
        <v>622</v>
      </c>
      <c r="G681" s="21" t="s">
        <v>1178</v>
      </c>
      <c r="H681" s="21" t="s">
        <v>1159</v>
      </c>
      <c r="I681" s="21" t="s">
        <v>1213</v>
      </c>
      <c r="J681" s="21" t="s">
        <v>240</v>
      </c>
      <c r="K681" s="21" t="s">
        <v>255</v>
      </c>
      <c r="L681" s="21" t="s">
        <v>627</v>
      </c>
      <c r="M681" s="3">
        <v>0</v>
      </c>
      <c r="N681" s="3">
        <v>0</v>
      </c>
      <c r="O681" s="21" t="s">
        <v>1489</v>
      </c>
      <c r="P681" s="21" t="s">
        <v>1489</v>
      </c>
      <c r="Q681" s="46">
        <v>0</v>
      </c>
      <c r="R681" s="46">
        <v>0</v>
      </c>
      <c r="S681" s="46">
        <v>0</v>
      </c>
      <c r="T681" s="46">
        <v>0</v>
      </c>
      <c r="U681" s="46">
        <v>0</v>
      </c>
      <c r="V681" s="46">
        <v>0</v>
      </c>
      <c r="W681" s="46">
        <v>0</v>
      </c>
      <c r="X681" s="46">
        <v>0</v>
      </c>
      <c r="Y681" s="46">
        <v>0</v>
      </c>
      <c r="Z681" s="46">
        <v>0</v>
      </c>
      <c r="AA681" s="46">
        <v>0</v>
      </c>
      <c r="AB681" s="46">
        <v>0</v>
      </c>
      <c r="AC681" s="46">
        <v>0</v>
      </c>
      <c r="AD681" s="46">
        <v>0</v>
      </c>
      <c r="AE681" s="46">
        <v>0</v>
      </c>
      <c r="AF681" s="46">
        <v>0</v>
      </c>
      <c r="AG681" s="46">
        <v>0</v>
      </c>
      <c r="AH681" s="46">
        <v>0</v>
      </c>
      <c r="AI681" s="46">
        <v>0</v>
      </c>
      <c r="AJ681" s="46">
        <v>0</v>
      </c>
      <c r="AK681" s="46">
        <v>0</v>
      </c>
      <c r="AL681" s="45">
        <v>0</v>
      </c>
      <c r="AM681" s="45">
        <v>0</v>
      </c>
      <c r="AN681" s="45">
        <v>0</v>
      </c>
      <c r="AO681" s="45">
        <v>0</v>
      </c>
      <c r="AP681" s="45">
        <v>0</v>
      </c>
      <c r="AQ681" s="45">
        <v>0</v>
      </c>
      <c r="AR681" s="45">
        <v>0</v>
      </c>
      <c r="AS681" s="45">
        <v>0</v>
      </c>
      <c r="AT681" s="45">
        <v>0</v>
      </c>
      <c r="AU681" s="45">
        <v>0</v>
      </c>
      <c r="AV681" s="45">
        <v>0</v>
      </c>
      <c r="AW681" s="45">
        <v>0</v>
      </c>
      <c r="AX681" s="45">
        <v>0</v>
      </c>
      <c r="AY681" s="45">
        <v>0</v>
      </c>
      <c r="AZ681" s="45">
        <v>0</v>
      </c>
      <c r="BA681" s="45">
        <v>0</v>
      </c>
      <c r="BB681" s="45">
        <v>0</v>
      </c>
      <c r="BC681" s="45">
        <v>0</v>
      </c>
      <c r="BD681" s="45">
        <v>0</v>
      </c>
      <c r="BE681" s="45">
        <v>0</v>
      </c>
      <c r="BF681" s="45">
        <v>0</v>
      </c>
    </row>
    <row r="682" spans="1:58" ht="13.5" thickBot="1" x14ac:dyDescent="0.25">
      <c r="A682" s="6" t="s">
        <v>1350</v>
      </c>
      <c r="B682" s="6" t="s">
        <v>1350</v>
      </c>
      <c r="C682" s="6" t="s">
        <v>621</v>
      </c>
      <c r="D682" s="6" t="s">
        <v>1350</v>
      </c>
      <c r="E682" s="6">
        <v>0</v>
      </c>
      <c r="F682" s="6" t="s">
        <v>622</v>
      </c>
      <c r="G682" s="21" t="s">
        <v>1178</v>
      </c>
      <c r="H682" s="21" t="s">
        <v>1159</v>
      </c>
      <c r="I682" s="21" t="s">
        <v>1213</v>
      </c>
      <c r="J682" s="21" t="s">
        <v>240</v>
      </c>
      <c r="K682" s="21" t="s">
        <v>257</v>
      </c>
      <c r="L682" s="21" t="s">
        <v>628</v>
      </c>
      <c r="M682" s="3">
        <v>0</v>
      </c>
      <c r="N682" s="3">
        <v>0</v>
      </c>
      <c r="O682" s="21" t="s">
        <v>1489</v>
      </c>
      <c r="P682" s="21" t="s">
        <v>1489</v>
      </c>
      <c r="Q682" s="46">
        <v>0</v>
      </c>
      <c r="R682" s="46">
        <v>0</v>
      </c>
      <c r="S682" s="46">
        <v>0</v>
      </c>
      <c r="T682" s="46">
        <v>0</v>
      </c>
      <c r="U682" s="46">
        <v>0</v>
      </c>
      <c r="V682" s="46">
        <v>0</v>
      </c>
      <c r="W682" s="46">
        <v>0</v>
      </c>
      <c r="X682" s="46">
        <v>0</v>
      </c>
      <c r="Y682" s="46">
        <v>0</v>
      </c>
      <c r="Z682" s="46">
        <v>0</v>
      </c>
      <c r="AA682" s="46">
        <v>0</v>
      </c>
      <c r="AB682" s="46">
        <v>0</v>
      </c>
      <c r="AC682" s="46">
        <v>0</v>
      </c>
      <c r="AD682" s="46">
        <v>0</v>
      </c>
      <c r="AE682" s="46">
        <v>0</v>
      </c>
      <c r="AF682" s="46">
        <v>0</v>
      </c>
      <c r="AG682" s="46">
        <v>0</v>
      </c>
      <c r="AH682" s="46">
        <v>0</v>
      </c>
      <c r="AI682" s="46">
        <v>0</v>
      </c>
      <c r="AJ682" s="46">
        <v>0</v>
      </c>
      <c r="AK682" s="46">
        <v>0</v>
      </c>
      <c r="AL682" s="45">
        <v>0</v>
      </c>
      <c r="AM682" s="45">
        <v>0</v>
      </c>
      <c r="AN682" s="45">
        <v>0</v>
      </c>
      <c r="AO682" s="45">
        <v>0</v>
      </c>
      <c r="AP682" s="45">
        <v>0</v>
      </c>
      <c r="AQ682" s="45">
        <v>0</v>
      </c>
      <c r="AR682" s="45">
        <v>0</v>
      </c>
      <c r="AS682" s="45">
        <v>0</v>
      </c>
      <c r="AT682" s="45">
        <v>0</v>
      </c>
      <c r="AU682" s="45">
        <v>0</v>
      </c>
      <c r="AV682" s="45">
        <v>0</v>
      </c>
      <c r="AW682" s="45">
        <v>0</v>
      </c>
      <c r="AX682" s="45">
        <v>0</v>
      </c>
      <c r="AY682" s="45">
        <v>0</v>
      </c>
      <c r="AZ682" s="45">
        <v>0</v>
      </c>
      <c r="BA682" s="45">
        <v>0</v>
      </c>
      <c r="BB682" s="45">
        <v>0</v>
      </c>
      <c r="BC682" s="45">
        <v>0</v>
      </c>
      <c r="BD682" s="45">
        <v>0</v>
      </c>
      <c r="BE682" s="45">
        <v>0</v>
      </c>
      <c r="BF682" s="45">
        <v>0</v>
      </c>
    </row>
    <row r="683" spans="1:58" ht="13.5" thickBot="1" x14ac:dyDescent="0.25">
      <c r="A683" s="6" t="s">
        <v>1350</v>
      </c>
      <c r="B683" s="6" t="s">
        <v>1137</v>
      </c>
      <c r="C683" s="6" t="s">
        <v>621</v>
      </c>
      <c r="D683" s="6" t="s">
        <v>1350</v>
      </c>
      <c r="E683" s="6">
        <v>-306.28026751480525</v>
      </c>
      <c r="F683" s="6" t="s">
        <v>622</v>
      </c>
      <c r="G683" s="21" t="s">
        <v>1178</v>
      </c>
      <c r="H683" s="21" t="s">
        <v>1159</v>
      </c>
      <c r="I683" s="21" t="s">
        <v>1213</v>
      </c>
      <c r="J683" s="21" t="s">
        <v>240</v>
      </c>
      <c r="K683" s="21" t="s">
        <v>259</v>
      </c>
      <c r="L683" s="21" t="s">
        <v>629</v>
      </c>
      <c r="M683" s="3">
        <v>15.503564668193077</v>
      </c>
      <c r="N683" s="3">
        <v>-306.28026751480525</v>
      </c>
      <c r="O683" s="21" t="s">
        <v>1490</v>
      </c>
      <c r="P683" s="21" t="s">
        <v>1490</v>
      </c>
      <c r="Q683" s="46">
        <v>3.0754172661777961E-4</v>
      </c>
      <c r="R683" s="46">
        <v>2.1269960638040683E-4</v>
      </c>
      <c r="S683" s="46">
        <v>1.4444022494279564E-4</v>
      </c>
      <c r="T683" s="46">
        <v>1.1055314447096524E-4</v>
      </c>
      <c r="U683" s="46">
        <v>9.6046712467373247E-5</v>
      </c>
      <c r="V683" s="46">
        <v>8.2320918095069164E-5</v>
      </c>
      <c r="W683" s="46">
        <v>6.9512350963655186E-5</v>
      </c>
      <c r="X683" s="46">
        <v>5.7952947609645229E-5</v>
      </c>
      <c r="Y683" s="46">
        <v>4.7731270901352844E-5</v>
      </c>
      <c r="Z683" s="46">
        <v>3.8801768596920236E-5</v>
      </c>
      <c r="AA683" s="46">
        <v>3.1052819072616101E-5</v>
      </c>
      <c r="AB683" s="46">
        <v>2.2331555893178718E-5</v>
      </c>
      <c r="AC683" s="46">
        <v>1.549079576977945E-5</v>
      </c>
      <c r="AD683" s="46">
        <v>1.016270863490587E-5</v>
      </c>
      <c r="AE683" s="46">
        <v>5.9821847049094496E-6</v>
      </c>
      <c r="AF683" s="46">
        <v>2.7229463519684965E-6</v>
      </c>
      <c r="AG683" s="46">
        <v>1.7007678052070113E-7</v>
      </c>
      <c r="AH683" s="46">
        <v>0</v>
      </c>
      <c r="AI683" s="46">
        <v>0</v>
      </c>
      <c r="AJ683" s="46">
        <v>0</v>
      </c>
      <c r="AK683" s="46">
        <v>1.1437860909699036E-3</v>
      </c>
      <c r="AL683" s="45">
        <v>1.1437860909699036E-3</v>
      </c>
      <c r="AM683" s="45">
        <v>3.0754172661777961E-4</v>
      </c>
      <c r="AN683" s="45">
        <v>5.2024133299818638E-4</v>
      </c>
      <c r="AO683" s="45">
        <v>6.6468155794098202E-4</v>
      </c>
      <c r="AP683" s="45">
        <v>7.7523470241194726E-4</v>
      </c>
      <c r="AQ683" s="45">
        <v>8.7128141487932047E-4</v>
      </c>
      <c r="AR683" s="45">
        <v>9.5360233297438961E-4</v>
      </c>
      <c r="AS683" s="45">
        <v>1.0231146839380448E-3</v>
      </c>
      <c r="AT683" s="45">
        <v>1.08106763154769E-3</v>
      </c>
      <c r="AU683" s="45">
        <v>1.1287989024490429E-3</v>
      </c>
      <c r="AV683" s="45">
        <v>1.1437860909699036E-3</v>
      </c>
      <c r="AW683" s="45">
        <v>1.1437860909699036E-3</v>
      </c>
      <c r="AX683" s="45">
        <v>1.1437860909699036E-3</v>
      </c>
      <c r="AY683" s="45">
        <v>1.1437860909699036E-3</v>
      </c>
      <c r="AZ683" s="45">
        <v>1.1437860909699036E-3</v>
      </c>
      <c r="BA683" s="45">
        <v>1.1437860909699036E-3</v>
      </c>
      <c r="BB683" s="45">
        <v>1.1437860909699036E-3</v>
      </c>
      <c r="BC683" s="45">
        <v>1.1437860909699036E-3</v>
      </c>
      <c r="BD683" s="45">
        <v>1.1437860909699036E-3</v>
      </c>
      <c r="BE683" s="45">
        <v>1.1437860909699036E-3</v>
      </c>
      <c r="BF683" s="45">
        <v>1.1437860909699036E-3</v>
      </c>
    </row>
    <row r="684" spans="1:58" ht="13.5" thickBot="1" x14ac:dyDescent="0.25">
      <c r="A684" s="6" t="s">
        <v>1350</v>
      </c>
      <c r="B684" s="6" t="s">
        <v>1141</v>
      </c>
      <c r="C684" s="6" t="s">
        <v>621</v>
      </c>
      <c r="D684" s="6" t="s">
        <v>1350</v>
      </c>
      <c r="E684" s="6">
        <v>-318.76845182223792</v>
      </c>
      <c r="F684" s="6" t="s">
        <v>622</v>
      </c>
      <c r="G684" s="21" t="s">
        <v>1178</v>
      </c>
      <c r="H684" s="21" t="s">
        <v>1159</v>
      </c>
      <c r="I684" s="21" t="s">
        <v>1213</v>
      </c>
      <c r="J684" s="21" t="s">
        <v>240</v>
      </c>
      <c r="K684" s="21" t="s">
        <v>261</v>
      </c>
      <c r="L684" s="21" t="s">
        <v>630</v>
      </c>
      <c r="M684" s="3">
        <v>6.6267307801438475</v>
      </c>
      <c r="N684" s="3">
        <v>-318.76845182223792</v>
      </c>
      <c r="O684" s="21" t="s">
        <v>1491</v>
      </c>
      <c r="P684" s="21" t="s">
        <v>1491</v>
      </c>
      <c r="Q684" s="46">
        <v>2.3059774585061153E-3</v>
      </c>
      <c r="R684" s="46">
        <v>1.5969313289943415E-3</v>
      </c>
      <c r="S684" s="46">
        <v>1.0859483764215187E-3</v>
      </c>
      <c r="T684" s="46">
        <v>8.3136036671197107E-4</v>
      </c>
      <c r="U684" s="46">
        <v>7.2249399074424516E-4</v>
      </c>
      <c r="V684" s="46">
        <v>6.1932695956316993E-4</v>
      </c>
      <c r="W684" s="46">
        <v>5.2371807412871722E-4</v>
      </c>
      <c r="X684" s="46">
        <v>4.3758962322315749E-4</v>
      </c>
      <c r="Y684" s="46">
        <v>3.6104997426036835E-4</v>
      </c>
      <c r="Z684" s="46">
        <v>2.9426748868779376E-4</v>
      </c>
      <c r="AA684" s="46">
        <v>2.3636781497450454E-4</v>
      </c>
      <c r="AB684" s="46">
        <v>1.7044300518805603E-4</v>
      </c>
      <c r="AC684" s="46">
        <v>1.1870290354478976E-4</v>
      </c>
      <c r="AD684" s="46">
        <v>7.8386995253227953E-5</v>
      </c>
      <c r="AE684" s="46">
        <v>4.6729211654215522E-5</v>
      </c>
      <c r="AF684" s="46">
        <v>2.1973524166974827E-5</v>
      </c>
      <c r="AG684" s="46">
        <v>2.6182945241326157E-6</v>
      </c>
      <c r="AH684" s="46">
        <v>0</v>
      </c>
      <c r="AI684" s="46">
        <v>0</v>
      </c>
      <c r="AJ684" s="46">
        <v>0</v>
      </c>
      <c r="AK684" s="46">
        <v>8.5762181676486103E-3</v>
      </c>
      <c r="AL684" s="45">
        <v>8.5762181676486103E-3</v>
      </c>
      <c r="AM684" s="45">
        <v>2.3059774585061153E-3</v>
      </c>
      <c r="AN684" s="45">
        <v>3.9029087875004568E-3</v>
      </c>
      <c r="AO684" s="45">
        <v>4.988857163921976E-3</v>
      </c>
      <c r="AP684" s="45">
        <v>5.8202175306339473E-3</v>
      </c>
      <c r="AQ684" s="45">
        <v>6.542711521378192E-3</v>
      </c>
      <c r="AR684" s="45">
        <v>7.1620384809413622E-3</v>
      </c>
      <c r="AS684" s="45">
        <v>7.6857565550700795E-3</v>
      </c>
      <c r="AT684" s="45">
        <v>8.1233461782932379E-3</v>
      </c>
      <c r="AU684" s="45">
        <v>8.4843961525536069E-3</v>
      </c>
      <c r="AV684" s="45">
        <v>8.5762181676486103E-3</v>
      </c>
      <c r="AW684" s="45">
        <v>8.5762181676486103E-3</v>
      </c>
      <c r="AX684" s="45">
        <v>8.5762181676486103E-3</v>
      </c>
      <c r="AY684" s="45">
        <v>8.5762181676486103E-3</v>
      </c>
      <c r="AZ684" s="45">
        <v>8.5762181676486103E-3</v>
      </c>
      <c r="BA684" s="45">
        <v>8.5762181676486103E-3</v>
      </c>
      <c r="BB684" s="45">
        <v>8.5762181676486103E-3</v>
      </c>
      <c r="BC684" s="45">
        <v>8.5762181676486103E-3</v>
      </c>
      <c r="BD684" s="45">
        <v>8.5762181676486103E-3</v>
      </c>
      <c r="BE684" s="45">
        <v>8.5762181676486103E-3</v>
      </c>
      <c r="BF684" s="45">
        <v>8.5762181676486103E-3</v>
      </c>
    </row>
    <row r="685" spans="1:58" ht="13.5" thickBot="1" x14ac:dyDescent="0.25">
      <c r="A685" s="6" t="s">
        <v>1350</v>
      </c>
      <c r="B685" s="6" t="s">
        <v>1350</v>
      </c>
      <c r="C685" s="6" t="s">
        <v>621</v>
      </c>
      <c r="D685" s="6" t="s">
        <v>1350</v>
      </c>
      <c r="E685" s="6">
        <v>0</v>
      </c>
      <c r="F685" s="6" t="s">
        <v>622</v>
      </c>
      <c r="G685" s="21" t="s">
        <v>1178</v>
      </c>
      <c r="H685" s="21" t="s">
        <v>1159</v>
      </c>
      <c r="I685" s="21" t="s">
        <v>1213</v>
      </c>
      <c r="J685" s="21" t="s">
        <v>240</v>
      </c>
      <c r="K685" s="21" t="s">
        <v>263</v>
      </c>
      <c r="L685" s="21" t="s">
        <v>631</v>
      </c>
      <c r="M685" s="3">
        <v>0</v>
      </c>
      <c r="N685" s="3">
        <v>0</v>
      </c>
      <c r="O685" s="21" t="s">
        <v>1489</v>
      </c>
      <c r="P685" s="21" t="s">
        <v>1489</v>
      </c>
      <c r="Q685" s="46">
        <v>0</v>
      </c>
      <c r="R685" s="46">
        <v>0</v>
      </c>
      <c r="S685" s="46">
        <v>0</v>
      </c>
      <c r="T685" s="46">
        <v>0</v>
      </c>
      <c r="U685" s="46">
        <v>0</v>
      </c>
      <c r="V685" s="46">
        <v>0</v>
      </c>
      <c r="W685" s="46">
        <v>0</v>
      </c>
      <c r="X685" s="46">
        <v>0</v>
      </c>
      <c r="Y685" s="46">
        <v>0</v>
      </c>
      <c r="Z685" s="46">
        <v>0</v>
      </c>
      <c r="AA685" s="46">
        <v>0</v>
      </c>
      <c r="AB685" s="46">
        <v>0</v>
      </c>
      <c r="AC685" s="46">
        <v>0</v>
      </c>
      <c r="AD685" s="46">
        <v>0</v>
      </c>
      <c r="AE685" s="46">
        <v>0</v>
      </c>
      <c r="AF685" s="46">
        <v>0</v>
      </c>
      <c r="AG685" s="46">
        <v>0</v>
      </c>
      <c r="AH685" s="46">
        <v>0</v>
      </c>
      <c r="AI685" s="46">
        <v>0</v>
      </c>
      <c r="AJ685" s="46">
        <v>0</v>
      </c>
      <c r="AK685" s="46">
        <v>0</v>
      </c>
      <c r="AL685" s="45">
        <v>0</v>
      </c>
      <c r="AM685" s="45">
        <v>0</v>
      </c>
      <c r="AN685" s="45">
        <v>0</v>
      </c>
      <c r="AO685" s="45">
        <v>0</v>
      </c>
      <c r="AP685" s="45">
        <v>0</v>
      </c>
      <c r="AQ685" s="45">
        <v>0</v>
      </c>
      <c r="AR685" s="45">
        <v>0</v>
      </c>
      <c r="AS685" s="45">
        <v>0</v>
      </c>
      <c r="AT685" s="45">
        <v>0</v>
      </c>
      <c r="AU685" s="45">
        <v>0</v>
      </c>
      <c r="AV685" s="45">
        <v>0</v>
      </c>
      <c r="AW685" s="45">
        <v>0</v>
      </c>
      <c r="AX685" s="45">
        <v>0</v>
      </c>
      <c r="AY685" s="45">
        <v>0</v>
      </c>
      <c r="AZ685" s="45">
        <v>0</v>
      </c>
      <c r="BA685" s="45">
        <v>0</v>
      </c>
      <c r="BB685" s="45">
        <v>0</v>
      </c>
      <c r="BC685" s="45">
        <v>0</v>
      </c>
      <c r="BD685" s="45">
        <v>0</v>
      </c>
      <c r="BE685" s="45">
        <v>0</v>
      </c>
      <c r="BF685" s="45">
        <v>0</v>
      </c>
    </row>
    <row r="686" spans="1:58" ht="13.5" thickBot="1" x14ac:dyDescent="0.25">
      <c r="A686" s="6" t="s">
        <v>1350</v>
      </c>
      <c r="B686" s="6" t="s">
        <v>1350</v>
      </c>
      <c r="C686" s="6" t="s">
        <v>621</v>
      </c>
      <c r="D686" s="6" t="s">
        <v>1350</v>
      </c>
      <c r="E686" s="6">
        <v>0</v>
      </c>
      <c r="F686" s="6" t="s">
        <v>622</v>
      </c>
      <c r="G686" s="21" t="s">
        <v>1178</v>
      </c>
      <c r="H686" s="21" t="s">
        <v>1159</v>
      </c>
      <c r="I686" s="21" t="s">
        <v>1213</v>
      </c>
      <c r="J686" s="21" t="s">
        <v>240</v>
      </c>
      <c r="K686" s="21" t="s">
        <v>265</v>
      </c>
      <c r="L686" s="21" t="s">
        <v>632</v>
      </c>
      <c r="M686" s="3">
        <v>0</v>
      </c>
      <c r="N686" s="3">
        <v>0</v>
      </c>
      <c r="O686" s="21" t="s">
        <v>1489</v>
      </c>
      <c r="P686" s="21" t="s">
        <v>1489</v>
      </c>
      <c r="Q686" s="46">
        <v>0</v>
      </c>
      <c r="R686" s="46">
        <v>0</v>
      </c>
      <c r="S686" s="46">
        <v>0</v>
      </c>
      <c r="T686" s="46">
        <v>0</v>
      </c>
      <c r="U686" s="46">
        <v>0</v>
      </c>
      <c r="V686" s="46">
        <v>0</v>
      </c>
      <c r="W686" s="46">
        <v>0</v>
      </c>
      <c r="X686" s="46">
        <v>0</v>
      </c>
      <c r="Y686" s="46">
        <v>0</v>
      </c>
      <c r="Z686" s="46">
        <v>0</v>
      </c>
      <c r="AA686" s="46">
        <v>0</v>
      </c>
      <c r="AB686" s="46">
        <v>0</v>
      </c>
      <c r="AC686" s="46">
        <v>0</v>
      </c>
      <c r="AD686" s="46">
        <v>0</v>
      </c>
      <c r="AE686" s="46">
        <v>0</v>
      </c>
      <c r="AF686" s="46">
        <v>0</v>
      </c>
      <c r="AG686" s="46">
        <v>0</v>
      </c>
      <c r="AH686" s="46">
        <v>0</v>
      </c>
      <c r="AI686" s="46">
        <v>0</v>
      </c>
      <c r="AJ686" s="46">
        <v>0</v>
      </c>
      <c r="AK686" s="46">
        <v>0</v>
      </c>
      <c r="AL686" s="45">
        <v>0</v>
      </c>
      <c r="AM686" s="45">
        <v>0</v>
      </c>
      <c r="AN686" s="45">
        <v>0</v>
      </c>
      <c r="AO686" s="45">
        <v>0</v>
      </c>
      <c r="AP686" s="45">
        <v>0</v>
      </c>
      <c r="AQ686" s="45">
        <v>0</v>
      </c>
      <c r="AR686" s="45">
        <v>0</v>
      </c>
      <c r="AS686" s="45">
        <v>0</v>
      </c>
      <c r="AT686" s="45">
        <v>0</v>
      </c>
      <c r="AU686" s="45">
        <v>0</v>
      </c>
      <c r="AV686" s="45">
        <v>0</v>
      </c>
      <c r="AW686" s="45">
        <v>0</v>
      </c>
      <c r="AX686" s="45">
        <v>0</v>
      </c>
      <c r="AY686" s="45">
        <v>0</v>
      </c>
      <c r="AZ686" s="45">
        <v>0</v>
      </c>
      <c r="BA686" s="45">
        <v>0</v>
      </c>
      <c r="BB686" s="45">
        <v>0</v>
      </c>
      <c r="BC686" s="45">
        <v>0</v>
      </c>
      <c r="BD686" s="45">
        <v>0</v>
      </c>
      <c r="BE686" s="45">
        <v>0</v>
      </c>
      <c r="BF686" s="45">
        <v>0</v>
      </c>
    </row>
    <row r="687" spans="1:58" ht="13.5" thickBot="1" x14ac:dyDescent="0.25">
      <c r="A687" s="6" t="s">
        <v>1350</v>
      </c>
      <c r="B687" s="6" t="s">
        <v>1350</v>
      </c>
      <c r="C687" s="6" t="s">
        <v>621</v>
      </c>
      <c r="D687" s="6" t="s">
        <v>1350</v>
      </c>
      <c r="E687" s="6">
        <v>0</v>
      </c>
      <c r="F687" s="6" t="s">
        <v>622</v>
      </c>
      <c r="G687" s="21" t="s">
        <v>1178</v>
      </c>
      <c r="H687" s="21" t="s">
        <v>1159</v>
      </c>
      <c r="I687" s="21" t="s">
        <v>1213</v>
      </c>
      <c r="J687" s="21" t="s">
        <v>240</v>
      </c>
      <c r="K687" s="21" t="s">
        <v>267</v>
      </c>
      <c r="L687" s="21" t="s">
        <v>633</v>
      </c>
      <c r="M687" s="3">
        <v>0</v>
      </c>
      <c r="N687" s="3">
        <v>0</v>
      </c>
      <c r="O687" s="21" t="s">
        <v>1489</v>
      </c>
      <c r="P687" s="21" t="s">
        <v>1489</v>
      </c>
      <c r="Q687" s="46">
        <v>0</v>
      </c>
      <c r="R687" s="46">
        <v>0</v>
      </c>
      <c r="S687" s="46">
        <v>0</v>
      </c>
      <c r="T687" s="46">
        <v>0</v>
      </c>
      <c r="U687" s="46">
        <v>0</v>
      </c>
      <c r="V687" s="46">
        <v>0</v>
      </c>
      <c r="W687" s="46">
        <v>0</v>
      </c>
      <c r="X687" s="46">
        <v>0</v>
      </c>
      <c r="Y687" s="46">
        <v>0</v>
      </c>
      <c r="Z687" s="46">
        <v>0</v>
      </c>
      <c r="AA687" s="46">
        <v>0</v>
      </c>
      <c r="AB687" s="46">
        <v>0</v>
      </c>
      <c r="AC687" s="46">
        <v>0</v>
      </c>
      <c r="AD687" s="46">
        <v>0</v>
      </c>
      <c r="AE687" s="46">
        <v>0</v>
      </c>
      <c r="AF687" s="46">
        <v>0</v>
      </c>
      <c r="AG687" s="46">
        <v>0</v>
      </c>
      <c r="AH687" s="46">
        <v>0</v>
      </c>
      <c r="AI687" s="46">
        <v>0</v>
      </c>
      <c r="AJ687" s="46">
        <v>0</v>
      </c>
      <c r="AK687" s="46">
        <v>0</v>
      </c>
      <c r="AL687" s="45">
        <v>0</v>
      </c>
      <c r="AM687" s="45">
        <v>0</v>
      </c>
      <c r="AN687" s="45">
        <v>0</v>
      </c>
      <c r="AO687" s="45">
        <v>0</v>
      </c>
      <c r="AP687" s="45">
        <v>0</v>
      </c>
      <c r="AQ687" s="45">
        <v>0</v>
      </c>
      <c r="AR687" s="45">
        <v>0</v>
      </c>
      <c r="AS687" s="45">
        <v>0</v>
      </c>
      <c r="AT687" s="45">
        <v>0</v>
      </c>
      <c r="AU687" s="45">
        <v>0</v>
      </c>
      <c r="AV687" s="45">
        <v>0</v>
      </c>
      <c r="AW687" s="45">
        <v>0</v>
      </c>
      <c r="AX687" s="45">
        <v>0</v>
      </c>
      <c r="AY687" s="45">
        <v>0</v>
      </c>
      <c r="AZ687" s="45">
        <v>0</v>
      </c>
      <c r="BA687" s="45">
        <v>0</v>
      </c>
      <c r="BB687" s="45">
        <v>0</v>
      </c>
      <c r="BC687" s="45">
        <v>0</v>
      </c>
      <c r="BD687" s="45">
        <v>0</v>
      </c>
      <c r="BE687" s="45">
        <v>0</v>
      </c>
      <c r="BF687" s="45">
        <v>0</v>
      </c>
    </row>
    <row r="688" spans="1:58" ht="13.5" thickBot="1" x14ac:dyDescent="0.25">
      <c r="A688" s="6" t="s">
        <v>1350</v>
      </c>
      <c r="B688" s="6" t="s">
        <v>1350</v>
      </c>
      <c r="C688" s="6" t="s">
        <v>621</v>
      </c>
      <c r="D688" s="6" t="s">
        <v>1350</v>
      </c>
      <c r="E688" s="6">
        <v>0</v>
      </c>
      <c r="F688" s="6" t="s">
        <v>622</v>
      </c>
      <c r="G688" s="21" t="s">
        <v>1178</v>
      </c>
      <c r="H688" s="21" t="s">
        <v>1159</v>
      </c>
      <c r="I688" s="21" t="s">
        <v>1213</v>
      </c>
      <c r="J688" s="21" t="s">
        <v>240</v>
      </c>
      <c r="K688" s="21" t="s">
        <v>269</v>
      </c>
      <c r="L688" s="21" t="s">
        <v>634</v>
      </c>
      <c r="M688" s="3">
        <v>0</v>
      </c>
      <c r="N688" s="3">
        <v>0</v>
      </c>
      <c r="O688" s="21" t="s">
        <v>1489</v>
      </c>
      <c r="P688" s="21" t="s">
        <v>1489</v>
      </c>
      <c r="Q688" s="46">
        <v>0</v>
      </c>
      <c r="R688" s="46">
        <v>0</v>
      </c>
      <c r="S688" s="46">
        <v>0</v>
      </c>
      <c r="T688" s="46">
        <v>0</v>
      </c>
      <c r="U688" s="46">
        <v>0</v>
      </c>
      <c r="V688" s="46">
        <v>0</v>
      </c>
      <c r="W688" s="46">
        <v>0</v>
      </c>
      <c r="X688" s="46">
        <v>0</v>
      </c>
      <c r="Y688" s="46">
        <v>0</v>
      </c>
      <c r="Z688" s="46">
        <v>0</v>
      </c>
      <c r="AA688" s="46">
        <v>0</v>
      </c>
      <c r="AB688" s="46">
        <v>0</v>
      </c>
      <c r="AC688" s="46">
        <v>0</v>
      </c>
      <c r="AD688" s="46">
        <v>0</v>
      </c>
      <c r="AE688" s="46">
        <v>0</v>
      </c>
      <c r="AF688" s="46">
        <v>0</v>
      </c>
      <c r="AG688" s="46">
        <v>0</v>
      </c>
      <c r="AH688" s="46">
        <v>0</v>
      </c>
      <c r="AI688" s="46">
        <v>0</v>
      </c>
      <c r="AJ688" s="46">
        <v>0</v>
      </c>
      <c r="AK688" s="46">
        <v>0</v>
      </c>
      <c r="AL688" s="45">
        <v>0</v>
      </c>
      <c r="AM688" s="45">
        <v>0</v>
      </c>
      <c r="AN688" s="45">
        <v>0</v>
      </c>
      <c r="AO688" s="45">
        <v>0</v>
      </c>
      <c r="AP688" s="45">
        <v>0</v>
      </c>
      <c r="AQ688" s="45">
        <v>0</v>
      </c>
      <c r="AR688" s="45">
        <v>0</v>
      </c>
      <c r="AS688" s="45">
        <v>0</v>
      </c>
      <c r="AT688" s="45">
        <v>0</v>
      </c>
      <c r="AU688" s="45">
        <v>0</v>
      </c>
      <c r="AV688" s="45">
        <v>0</v>
      </c>
      <c r="AW688" s="45">
        <v>0</v>
      </c>
      <c r="AX688" s="45">
        <v>0</v>
      </c>
      <c r="AY688" s="45">
        <v>0</v>
      </c>
      <c r="AZ688" s="45">
        <v>0</v>
      </c>
      <c r="BA688" s="45">
        <v>0</v>
      </c>
      <c r="BB688" s="45">
        <v>0</v>
      </c>
      <c r="BC688" s="45">
        <v>0</v>
      </c>
      <c r="BD688" s="45">
        <v>0</v>
      </c>
      <c r="BE688" s="45">
        <v>0</v>
      </c>
      <c r="BF688" s="45">
        <v>0</v>
      </c>
    </row>
    <row r="689" spans="1:58" ht="13.5" thickBot="1" x14ac:dyDescent="0.25">
      <c r="A689" s="6" t="s">
        <v>1350</v>
      </c>
      <c r="B689" s="6" t="s">
        <v>1141</v>
      </c>
      <c r="C689" s="6" t="s">
        <v>621</v>
      </c>
      <c r="D689" s="6" t="s">
        <v>1350</v>
      </c>
      <c r="E689" s="6">
        <v>-318.18347718300089</v>
      </c>
      <c r="F689" s="6" t="s">
        <v>622</v>
      </c>
      <c r="G689" s="21" t="s">
        <v>1178</v>
      </c>
      <c r="H689" s="21" t="s">
        <v>1159</v>
      </c>
      <c r="I689" s="21" t="s">
        <v>1213</v>
      </c>
      <c r="J689" s="21" t="s">
        <v>240</v>
      </c>
      <c r="K689" s="21" t="s">
        <v>271</v>
      </c>
      <c r="L689" s="21" t="s">
        <v>635</v>
      </c>
      <c r="M689" s="3">
        <v>7.8397663863051807</v>
      </c>
      <c r="N689" s="3">
        <v>-318.18347718300089</v>
      </c>
      <c r="O689" s="21" t="s">
        <v>1492</v>
      </c>
      <c r="P689" s="21" t="s">
        <v>1492</v>
      </c>
      <c r="Q689" s="46">
        <v>2.787095679232587E-2</v>
      </c>
      <c r="R689" s="46">
        <v>1.9316261967671337E-2</v>
      </c>
      <c r="S689" s="46">
        <v>1.3132377602101097E-2</v>
      </c>
      <c r="T689" s="46">
        <v>1.00556088586744E-2</v>
      </c>
      <c r="U689" s="46">
        <v>8.7180082000257661E-3</v>
      </c>
      <c r="V689" s="46">
        <v>7.4435108534760645E-3</v>
      </c>
      <c r="W689" s="46">
        <v>6.2690705763141967E-3</v>
      </c>
      <c r="X689" s="46">
        <v>5.2156907063743412E-3</v>
      </c>
      <c r="Y689" s="46">
        <v>4.3013497435086976E-3</v>
      </c>
      <c r="Z689" s="46">
        <v>3.5052897941719231E-3</v>
      </c>
      <c r="AA689" s="46">
        <v>2.8131878812088975E-3</v>
      </c>
      <c r="AB689" s="46">
        <v>2.027015379029913E-3</v>
      </c>
      <c r="AC689" s="46">
        <v>1.4114940596233298E-3</v>
      </c>
      <c r="AD689" s="46">
        <v>9.2570009788906784E-4</v>
      </c>
      <c r="AE689" s="46">
        <v>5.4420703304135091E-4</v>
      </c>
      <c r="AF689" s="46">
        <v>2.4433856960034918E-4</v>
      </c>
      <c r="AG689" s="46">
        <v>9.8558652232949399E-6</v>
      </c>
      <c r="AH689" s="46">
        <v>0</v>
      </c>
      <c r="AI689" s="46">
        <v>0</v>
      </c>
      <c r="AJ689" s="46">
        <v>0</v>
      </c>
      <c r="AK689" s="46">
        <v>0.1071850033665373</v>
      </c>
      <c r="AL689" s="45">
        <v>0.1071850033665373</v>
      </c>
      <c r="AM689" s="45">
        <v>2.787095679232587E-2</v>
      </c>
      <c r="AN689" s="45">
        <v>4.7187218759997207E-2</v>
      </c>
      <c r="AO689" s="45">
        <v>6.0319596362098306E-2</v>
      </c>
      <c r="AP689" s="45">
        <v>7.0375205220772702E-2</v>
      </c>
      <c r="AQ689" s="45">
        <v>7.9093213420798475E-2</v>
      </c>
      <c r="AR689" s="45">
        <v>8.6536724274274543E-2</v>
      </c>
      <c r="AS689" s="45">
        <v>9.2805794850588735E-2</v>
      </c>
      <c r="AT689" s="45">
        <v>9.8021485556963078E-2</v>
      </c>
      <c r="AU689" s="45">
        <v>0.10232283530047177</v>
      </c>
      <c r="AV689" s="45">
        <v>0.10582812509464369</v>
      </c>
      <c r="AW689" s="45">
        <v>0.1071850033665373</v>
      </c>
      <c r="AX689" s="45">
        <v>0.1071850033665373</v>
      </c>
      <c r="AY689" s="45">
        <v>0.1071850033665373</v>
      </c>
      <c r="AZ689" s="45">
        <v>0.1071850033665373</v>
      </c>
      <c r="BA689" s="45">
        <v>0.1071850033665373</v>
      </c>
      <c r="BB689" s="45">
        <v>0.1071850033665373</v>
      </c>
      <c r="BC689" s="45">
        <v>0.1071850033665373</v>
      </c>
      <c r="BD689" s="45">
        <v>0.1071850033665373</v>
      </c>
      <c r="BE689" s="45">
        <v>0.1071850033665373</v>
      </c>
      <c r="BF689" s="45">
        <v>0.1071850033665373</v>
      </c>
    </row>
    <row r="690" spans="1:58" ht="13.5" thickBot="1" x14ac:dyDescent="0.25">
      <c r="A690" s="6" t="s">
        <v>1350</v>
      </c>
      <c r="B690" s="6" t="s">
        <v>1141</v>
      </c>
      <c r="C690" s="6" t="s">
        <v>621</v>
      </c>
      <c r="D690" s="6" t="s">
        <v>1350</v>
      </c>
      <c r="E690" s="6">
        <v>-162.64634855580977</v>
      </c>
      <c r="F690" s="6" t="s">
        <v>622</v>
      </c>
      <c r="G690" s="21" t="s">
        <v>1178</v>
      </c>
      <c r="H690" s="21" t="s">
        <v>1159</v>
      </c>
      <c r="I690" s="21" t="s">
        <v>1213</v>
      </c>
      <c r="J690" s="21" t="s">
        <v>240</v>
      </c>
      <c r="K690" s="21" t="s">
        <v>273</v>
      </c>
      <c r="L690" s="21" t="s">
        <v>636</v>
      </c>
      <c r="M690" s="3">
        <v>5.0270068703058168</v>
      </c>
      <c r="N690" s="3">
        <v>-162.64634855580977</v>
      </c>
      <c r="O690" s="21" t="s">
        <v>1493</v>
      </c>
      <c r="P690" s="21" t="s">
        <v>1493</v>
      </c>
      <c r="Q690" s="46">
        <v>5.1992146490754763E-3</v>
      </c>
      <c r="R690" s="46">
        <v>3.6514846725350268E-3</v>
      </c>
      <c r="S690" s="46">
        <v>2.5102209978952097E-3</v>
      </c>
      <c r="T690" s="46">
        <v>1.9420783764757604E-3</v>
      </c>
      <c r="U690" s="46">
        <v>1.6979875110396953E-3</v>
      </c>
      <c r="V690" s="46">
        <v>1.4618536480345186E-3</v>
      </c>
      <c r="W690" s="46">
        <v>1.2429405144041992E-3</v>
      </c>
      <c r="X690" s="46">
        <v>1.046726969258368E-3</v>
      </c>
      <c r="Y690" s="46">
        <v>8.7304757300231536E-4</v>
      </c>
      <c r="Z690" s="46">
        <v>7.2138896701024878E-4</v>
      </c>
      <c r="AA690" s="46">
        <v>5.8664085243625844E-4</v>
      </c>
      <c r="AB690" s="46">
        <v>4.2982193162485532E-4</v>
      </c>
      <c r="AC690" s="46">
        <v>3.0597289007018097E-4</v>
      </c>
      <c r="AD690" s="46">
        <v>2.0782063534673594E-4</v>
      </c>
      <c r="AE690" s="46">
        <v>1.3005255425639639E-4</v>
      </c>
      <c r="AF690" s="46">
        <v>6.8547364891348358E-5</v>
      </c>
      <c r="AG690" s="46">
        <v>2.0218564786591046E-5</v>
      </c>
      <c r="AH690" s="46">
        <v>0</v>
      </c>
      <c r="AI690" s="46">
        <v>0</v>
      </c>
      <c r="AJ690" s="46">
        <v>0</v>
      </c>
      <c r="AK690" s="46">
        <v>2.0113245067409097E-2</v>
      </c>
      <c r="AL690" s="45">
        <v>2.0113245067409097E-2</v>
      </c>
      <c r="AM690" s="45">
        <v>5.1992146490754763E-3</v>
      </c>
      <c r="AN690" s="45">
        <v>8.8506993216105022E-3</v>
      </c>
      <c r="AO690" s="45">
        <v>1.1360920319505712E-2</v>
      </c>
      <c r="AP690" s="45">
        <v>1.3302998695981472E-2</v>
      </c>
      <c r="AQ690" s="45">
        <v>1.5000986207021167E-2</v>
      </c>
      <c r="AR690" s="45">
        <v>1.6462839855055686E-2</v>
      </c>
      <c r="AS690" s="45">
        <v>1.7705780369459884E-2</v>
      </c>
      <c r="AT690" s="45">
        <v>1.8752507338718253E-2</v>
      </c>
      <c r="AU690" s="45">
        <v>1.9625554911720567E-2</v>
      </c>
      <c r="AV690" s="45">
        <v>2.0113245067409097E-2</v>
      </c>
      <c r="AW690" s="45">
        <v>2.0113245067409097E-2</v>
      </c>
      <c r="AX690" s="45">
        <v>2.0113245067409097E-2</v>
      </c>
      <c r="AY690" s="45">
        <v>2.0113245067409097E-2</v>
      </c>
      <c r="AZ690" s="45">
        <v>2.0113245067409097E-2</v>
      </c>
      <c r="BA690" s="45">
        <v>2.0113245067409097E-2</v>
      </c>
      <c r="BB690" s="45">
        <v>2.0113245067409097E-2</v>
      </c>
      <c r="BC690" s="45">
        <v>2.0113245067409097E-2</v>
      </c>
      <c r="BD690" s="45">
        <v>2.0113245067409097E-2</v>
      </c>
      <c r="BE690" s="45">
        <v>2.0113245067409097E-2</v>
      </c>
      <c r="BF690" s="45">
        <v>2.0113245067409097E-2</v>
      </c>
    </row>
    <row r="691" spans="1:58" ht="13.5" thickBot="1" x14ac:dyDescent="0.25">
      <c r="A691" s="6" t="s">
        <v>1350</v>
      </c>
      <c r="B691" s="6" t="s">
        <v>1141</v>
      </c>
      <c r="C691" s="6" t="s">
        <v>621</v>
      </c>
      <c r="D691" s="6" t="s">
        <v>1350</v>
      </c>
      <c r="E691" s="6">
        <v>-318.19908108543024</v>
      </c>
      <c r="F691" s="6" t="s">
        <v>622</v>
      </c>
      <c r="G691" s="21" t="s">
        <v>1178</v>
      </c>
      <c r="H691" s="21" t="s">
        <v>1159</v>
      </c>
      <c r="I691" s="21" t="s">
        <v>1213</v>
      </c>
      <c r="J691" s="21" t="s">
        <v>240</v>
      </c>
      <c r="K691" s="21" t="s">
        <v>275</v>
      </c>
      <c r="L691" s="21" t="s">
        <v>637</v>
      </c>
      <c r="M691" s="3">
        <v>7.8193691199667468</v>
      </c>
      <c r="N691" s="3">
        <v>-318.19908108543024</v>
      </c>
      <c r="O691" s="21" t="s">
        <v>1493</v>
      </c>
      <c r="P691" s="21" t="s">
        <v>1493</v>
      </c>
      <c r="Q691" s="46">
        <v>1.5298938163636977E-2</v>
      </c>
      <c r="R691" s="46">
        <v>1.0762853484458492E-2</v>
      </c>
      <c r="S691" s="46">
        <v>7.4228539401815802E-3</v>
      </c>
      <c r="T691" s="46">
        <v>5.7607388063958967E-3</v>
      </c>
      <c r="U691" s="46">
        <v>5.0554291965720878E-3</v>
      </c>
      <c r="V691" s="46">
        <v>4.3718920678964095E-3</v>
      </c>
      <c r="W691" s="46">
        <v>3.7336277349727075E-3</v>
      </c>
      <c r="X691" s="46">
        <v>3.1561457137639598E-3</v>
      </c>
      <c r="Y691" s="46">
        <v>2.6470685730346985E-3</v>
      </c>
      <c r="Z691" s="46">
        <v>2.1979368708101091E-3</v>
      </c>
      <c r="AA691" s="46">
        <v>1.7960053183646478E-3</v>
      </c>
      <c r="AB691" s="46">
        <v>1.3274183563377613E-3</v>
      </c>
      <c r="AC691" s="46">
        <v>9.5503923525529981E-4</v>
      </c>
      <c r="AD691" s="46">
        <v>6.5845680065717747E-4</v>
      </c>
      <c r="AE691" s="46">
        <v>4.2339020661265477E-4</v>
      </c>
      <c r="AF691" s="46">
        <v>2.3700419318296113E-4</v>
      </c>
      <c r="AG691" s="46">
        <v>8.9591385044668326E-5</v>
      </c>
      <c r="AH691" s="46">
        <v>0</v>
      </c>
      <c r="AI691" s="46">
        <v>0</v>
      </c>
      <c r="AJ691" s="46">
        <v>0</v>
      </c>
      <c r="AK691" s="46">
        <v>5.8836040355291705E-2</v>
      </c>
      <c r="AL691" s="45">
        <v>5.8836040355291705E-2</v>
      </c>
      <c r="AM691" s="45">
        <v>1.5298938163636977E-2</v>
      </c>
      <c r="AN691" s="45">
        <v>2.6061791648095467E-2</v>
      </c>
      <c r="AO691" s="45">
        <v>3.3484645588277046E-2</v>
      </c>
      <c r="AP691" s="45">
        <v>3.9245384394672941E-2</v>
      </c>
      <c r="AQ691" s="45">
        <v>4.4300813591245027E-2</v>
      </c>
      <c r="AR691" s="45">
        <v>4.8672705659141433E-2</v>
      </c>
      <c r="AS691" s="45">
        <v>5.2406333394114143E-2</v>
      </c>
      <c r="AT691" s="45">
        <v>5.55624791078781E-2</v>
      </c>
      <c r="AU691" s="45">
        <v>5.8209547680912799E-2</v>
      </c>
      <c r="AV691" s="45">
        <v>5.8836040355291705E-2</v>
      </c>
      <c r="AW691" s="45">
        <v>5.8836040355291705E-2</v>
      </c>
      <c r="AX691" s="45">
        <v>5.8836040355291705E-2</v>
      </c>
      <c r="AY691" s="45">
        <v>5.8836040355291705E-2</v>
      </c>
      <c r="AZ691" s="45">
        <v>5.8836040355291705E-2</v>
      </c>
      <c r="BA691" s="45">
        <v>5.8836040355291705E-2</v>
      </c>
      <c r="BB691" s="45">
        <v>5.8836040355291705E-2</v>
      </c>
      <c r="BC691" s="45">
        <v>5.8836040355291705E-2</v>
      </c>
      <c r="BD691" s="45">
        <v>5.8836040355291705E-2</v>
      </c>
      <c r="BE691" s="45">
        <v>5.8836040355291705E-2</v>
      </c>
      <c r="BF691" s="45">
        <v>5.8836040355291705E-2</v>
      </c>
    </row>
    <row r="692" spans="1:58" ht="13.5" thickBot="1" x14ac:dyDescent="0.25">
      <c r="A692" s="6" t="s">
        <v>1350</v>
      </c>
      <c r="B692" s="6" t="s">
        <v>1141</v>
      </c>
      <c r="C692" s="6" t="s">
        <v>621</v>
      </c>
      <c r="D692" s="6" t="s">
        <v>1350</v>
      </c>
      <c r="E692" s="6">
        <v>-318.33927502619247</v>
      </c>
      <c r="F692" s="6" t="s">
        <v>622</v>
      </c>
      <c r="G692" s="21" t="s">
        <v>1178</v>
      </c>
      <c r="H692" s="21" t="s">
        <v>1159</v>
      </c>
      <c r="I692" s="21" t="s">
        <v>1213</v>
      </c>
      <c r="J692" s="21" t="s">
        <v>240</v>
      </c>
      <c r="K692" s="21" t="s">
        <v>277</v>
      </c>
      <c r="L692" s="21" t="s">
        <v>638</v>
      </c>
      <c r="M692" s="3">
        <v>7.4909719949007583</v>
      </c>
      <c r="N692" s="3">
        <v>-318.33927502619247</v>
      </c>
      <c r="O692" s="21" t="s">
        <v>1489</v>
      </c>
      <c r="P692" s="21" t="s">
        <v>1489</v>
      </c>
      <c r="Q692" s="46">
        <v>3.5594033138419169E-4</v>
      </c>
      <c r="R692" s="46">
        <v>2.4709988178250322E-4</v>
      </c>
      <c r="S692" s="46">
        <v>1.6828264514185323E-4</v>
      </c>
      <c r="T692" s="46">
        <v>1.2874040783444242E-4</v>
      </c>
      <c r="U692" s="46">
        <v>1.1157243415240834E-4</v>
      </c>
      <c r="V692" s="46">
        <v>9.547339557200103E-5</v>
      </c>
      <c r="W692" s="46">
        <v>8.0767823996468125E-5</v>
      </c>
      <c r="X692" s="46">
        <v>6.7621161695632356E-5</v>
      </c>
      <c r="Y692" s="46">
        <v>5.5977782997906742E-5</v>
      </c>
      <c r="Z692" s="46">
        <v>4.5989391308068044E-5</v>
      </c>
      <c r="AA692" s="46">
        <v>3.7309827312014473E-5</v>
      </c>
      <c r="AB692" s="46">
        <v>2.729797411850442E-5</v>
      </c>
      <c r="AC692" s="46">
        <v>1.9415958091148562E-5</v>
      </c>
      <c r="AD692" s="46">
        <v>1.3132611777025373E-5</v>
      </c>
      <c r="AE692" s="46">
        <v>8.1793961261188969E-6</v>
      </c>
      <c r="AF692" s="46">
        <v>4.2746435435780413E-6</v>
      </c>
      <c r="AG692" s="46">
        <v>1.1698262680586191E-6</v>
      </c>
      <c r="AH692" s="46">
        <v>0</v>
      </c>
      <c r="AI692" s="46">
        <v>0</v>
      </c>
      <c r="AJ692" s="46">
        <v>0</v>
      </c>
      <c r="AK692" s="46">
        <v>1.3137273264409465E-3</v>
      </c>
      <c r="AL692" s="45">
        <v>1.3137273264409465E-3</v>
      </c>
      <c r="AM692" s="45">
        <v>3.5594033138419169E-4</v>
      </c>
      <c r="AN692" s="45">
        <v>6.0304021316669491E-4</v>
      </c>
      <c r="AO692" s="45">
        <v>7.7132285830854811E-4</v>
      </c>
      <c r="AP692" s="45">
        <v>9.0006326614299056E-4</v>
      </c>
      <c r="AQ692" s="45">
        <v>1.0116357002953988E-3</v>
      </c>
      <c r="AR692" s="45">
        <v>1.1071090958673997E-3</v>
      </c>
      <c r="AS692" s="45">
        <v>1.1878769198638678E-3</v>
      </c>
      <c r="AT692" s="45">
        <v>1.2554980815595001E-3</v>
      </c>
      <c r="AU692" s="45">
        <v>1.3114758645574069E-3</v>
      </c>
      <c r="AV692" s="45">
        <v>1.3137273264409465E-3</v>
      </c>
      <c r="AW692" s="45">
        <v>1.3137273264409465E-3</v>
      </c>
      <c r="AX692" s="45">
        <v>1.3137273264409465E-3</v>
      </c>
      <c r="AY692" s="45">
        <v>1.3137273264409465E-3</v>
      </c>
      <c r="AZ692" s="45">
        <v>1.3137273264409465E-3</v>
      </c>
      <c r="BA692" s="45">
        <v>1.3137273264409465E-3</v>
      </c>
      <c r="BB692" s="45">
        <v>1.3137273264409465E-3</v>
      </c>
      <c r="BC692" s="45">
        <v>1.3137273264409465E-3</v>
      </c>
      <c r="BD692" s="45">
        <v>1.3137273264409465E-3</v>
      </c>
      <c r="BE692" s="45">
        <v>1.3137273264409465E-3</v>
      </c>
      <c r="BF692" s="45">
        <v>1.3137273264409465E-3</v>
      </c>
    </row>
    <row r="693" spans="1:58" ht="13.5" thickBot="1" x14ac:dyDescent="0.25">
      <c r="A693" s="6" t="s">
        <v>1350</v>
      </c>
      <c r="B693" s="6" t="s">
        <v>1350</v>
      </c>
      <c r="C693" s="6" t="s">
        <v>621</v>
      </c>
      <c r="D693" s="6" t="s">
        <v>1350</v>
      </c>
      <c r="E693" s="6">
        <v>-172.95989798436651</v>
      </c>
      <c r="F693" s="6" t="s">
        <v>622</v>
      </c>
      <c r="G693" s="21" t="s">
        <v>1178</v>
      </c>
      <c r="H693" s="21" t="s">
        <v>1159</v>
      </c>
      <c r="I693" s="21" t="s">
        <v>1213</v>
      </c>
      <c r="J693" s="21" t="s">
        <v>240</v>
      </c>
      <c r="K693" s="21" t="s">
        <v>279</v>
      </c>
      <c r="L693" s="21" t="s">
        <v>639</v>
      </c>
      <c r="M693" s="3">
        <v>-2.0880226911758424</v>
      </c>
      <c r="N693" s="3">
        <v>-172.95989798436651</v>
      </c>
      <c r="O693" s="21" t="s">
        <v>1489</v>
      </c>
      <c r="P693" s="21" t="s">
        <v>1489</v>
      </c>
      <c r="Q693" s="46">
        <v>3.9865919932787951E-2</v>
      </c>
      <c r="R693" s="46">
        <v>2.8026101616811745E-2</v>
      </c>
      <c r="S693" s="46">
        <v>1.9393469260404077E-2</v>
      </c>
      <c r="T693" s="46">
        <v>1.512072282762802E-2</v>
      </c>
      <c r="U693" s="46">
        <v>1.3371758034132628E-2</v>
      </c>
      <c r="V693" s="46">
        <v>1.1671416119280551E-2</v>
      </c>
      <c r="W693" s="46">
        <v>1.0049695072546183E-2</v>
      </c>
      <c r="X693" s="46">
        <v>8.5770438188194666E-3</v>
      </c>
      <c r="Y693" s="46">
        <v>7.2513508350473405E-3</v>
      </c>
      <c r="Z693" s="46">
        <v>6.0715750139306301E-3</v>
      </c>
      <c r="AA693" s="46">
        <v>5.0127325314073884E-3</v>
      </c>
      <c r="AB693" s="46">
        <v>3.7716773767761547E-3</v>
      </c>
      <c r="AC693" s="46">
        <v>2.7749966240745417E-3</v>
      </c>
      <c r="AD693" s="46">
        <v>1.984872447114244E-3</v>
      </c>
      <c r="AE693" s="46">
        <v>1.3565348107794631E-3</v>
      </c>
      <c r="AF693" s="46">
        <v>8.5332265731048068E-4</v>
      </c>
      <c r="AG693" s="46">
        <v>4.5500957065025961E-4</v>
      </c>
      <c r="AH693" s="46">
        <v>1.397444051568881E-4</v>
      </c>
      <c r="AI693" s="46">
        <v>0</v>
      </c>
      <c r="AJ693" s="46">
        <v>0</v>
      </c>
      <c r="AK693" s="46">
        <v>0.13455900932886319</v>
      </c>
      <c r="AL693" s="45">
        <v>0.13455900932886319</v>
      </c>
      <c r="AM693" s="45">
        <v>3.9865919932787951E-2</v>
      </c>
      <c r="AN693" s="45">
        <v>6.7892021549599696E-2</v>
      </c>
      <c r="AO693" s="45">
        <v>8.728549081000378E-2</v>
      </c>
      <c r="AP693" s="45">
        <v>0.1024062136376318</v>
      </c>
      <c r="AQ693" s="45">
        <v>0.11577797167176443</v>
      </c>
      <c r="AR693" s="45">
        <v>0.12744938779104498</v>
      </c>
      <c r="AS693" s="45">
        <v>0.13455900932886319</v>
      </c>
      <c r="AT693" s="45">
        <v>0.13455900932886319</v>
      </c>
      <c r="AU693" s="45">
        <v>0.13455900932886319</v>
      </c>
      <c r="AV693" s="45">
        <v>0.13455900932886319</v>
      </c>
      <c r="AW693" s="45">
        <v>0.13455900932886319</v>
      </c>
      <c r="AX693" s="45">
        <v>0.13455900932886319</v>
      </c>
      <c r="AY693" s="45">
        <v>0.13455900932886319</v>
      </c>
      <c r="AZ693" s="45">
        <v>0.13455900932886319</v>
      </c>
      <c r="BA693" s="45">
        <v>0.13455900932886319</v>
      </c>
      <c r="BB693" s="45">
        <v>0.13455900932886319</v>
      </c>
      <c r="BC693" s="45">
        <v>0.13455900932886319</v>
      </c>
      <c r="BD693" s="45">
        <v>0.13455900932886319</v>
      </c>
      <c r="BE693" s="45">
        <v>0.13455900932886319</v>
      </c>
      <c r="BF693" s="45">
        <v>0.13455900932886319</v>
      </c>
    </row>
    <row r="694" spans="1:58" ht="13.5" thickBot="1" x14ac:dyDescent="0.25">
      <c r="A694" s="6" t="s">
        <v>1355</v>
      </c>
      <c r="B694" s="6" t="s">
        <v>1353</v>
      </c>
      <c r="C694" s="6" t="s">
        <v>651</v>
      </c>
      <c r="D694" s="6" t="s">
        <v>1355</v>
      </c>
      <c r="E694" s="6">
        <v>51.109826082660035</v>
      </c>
      <c r="F694" s="6" t="s">
        <v>314</v>
      </c>
      <c r="G694" s="21" t="s">
        <v>1178</v>
      </c>
      <c r="H694" s="21" t="s">
        <v>1159</v>
      </c>
      <c r="I694" s="21" t="s">
        <v>1213</v>
      </c>
      <c r="J694" s="21" t="s">
        <v>240</v>
      </c>
      <c r="K694" s="21" t="s">
        <v>245</v>
      </c>
      <c r="L694" s="21" t="s">
        <v>1271</v>
      </c>
      <c r="M694" s="3">
        <v>33.515149241961652</v>
      </c>
      <c r="N694" s="3">
        <v>51.109826082660035</v>
      </c>
      <c r="O694" s="21" t="s">
        <v>1450</v>
      </c>
      <c r="P694" s="21">
        <v>0</v>
      </c>
      <c r="Q694" s="46">
        <v>2.5840580817456092E-3</v>
      </c>
      <c r="R694" s="46">
        <v>4.1175863108203342E-3</v>
      </c>
      <c r="S694" s="46">
        <v>8.316026661316759E-3</v>
      </c>
      <c r="T694" s="46">
        <v>1.4758142336096727E-2</v>
      </c>
      <c r="U694" s="46">
        <v>2.3227922363713301E-2</v>
      </c>
      <c r="V694" s="46">
        <v>3.2876568869751918E-2</v>
      </c>
      <c r="W694" s="46">
        <v>4.2371733879865772E-2</v>
      </c>
      <c r="X694" s="46">
        <v>5.0049501546084119E-2</v>
      </c>
      <c r="Y694" s="46">
        <v>5.4626667945862468E-2</v>
      </c>
      <c r="Z694" s="46">
        <v>5.5425084656033921E-2</v>
      </c>
      <c r="AA694" s="46">
        <v>5.2407430200781938E-2</v>
      </c>
      <c r="AB694" s="46">
        <v>4.6524566253878678E-2</v>
      </c>
      <c r="AC694" s="46">
        <v>3.883441836725534E-2</v>
      </c>
      <c r="AD694" s="46">
        <v>3.0608879672997143E-2</v>
      </c>
      <c r="AE694" s="46">
        <v>2.282197750108093E-2</v>
      </c>
      <c r="AF694" s="46">
        <v>1.6162161093842751E-2</v>
      </c>
      <c r="AG694" s="46">
        <v>1.0908469867266445E-2</v>
      </c>
      <c r="AH694" s="46">
        <v>7.0327146701837373E-3</v>
      </c>
      <c r="AI694" s="46">
        <v>4.3397308094056397E-3</v>
      </c>
      <c r="AJ694" s="46">
        <v>2.5679844782418061E-3</v>
      </c>
      <c r="AK694" s="46">
        <v>0.44114833550195787</v>
      </c>
      <c r="AL694" s="45">
        <v>0.44114833550195787</v>
      </c>
      <c r="AM694" s="45">
        <v>2.5840580817456092E-3</v>
      </c>
      <c r="AN694" s="45">
        <v>6.701644392565943E-3</v>
      </c>
      <c r="AO694" s="45">
        <v>1.5017671053882702E-2</v>
      </c>
      <c r="AP694" s="45">
        <v>2.9775813389979429E-2</v>
      </c>
      <c r="AQ694" s="45">
        <v>5.3003735753692729E-2</v>
      </c>
      <c r="AR694" s="45">
        <v>8.5880304623444648E-2</v>
      </c>
      <c r="AS694" s="45">
        <v>0.12825203850331041</v>
      </c>
      <c r="AT694" s="45">
        <v>0.17830154004939452</v>
      </c>
      <c r="AU694" s="45">
        <v>0.23292820799525699</v>
      </c>
      <c r="AV694" s="45">
        <v>0.28835329265129089</v>
      </c>
      <c r="AW694" s="45">
        <v>0.34076072285207282</v>
      </c>
      <c r="AX694" s="45">
        <v>0.3872852891059515</v>
      </c>
      <c r="AY694" s="45">
        <v>0.42611970747320682</v>
      </c>
      <c r="AZ694" s="45">
        <v>0.44114833550195787</v>
      </c>
      <c r="BA694" s="45">
        <v>0.44114833550195787</v>
      </c>
      <c r="BB694" s="45">
        <v>0.44114833550195787</v>
      </c>
      <c r="BC694" s="45">
        <v>0.44114833550195787</v>
      </c>
      <c r="BD694" s="45">
        <v>0.44114833550195787</v>
      </c>
      <c r="BE694" s="45">
        <v>0.44114833550195787</v>
      </c>
      <c r="BF694" s="45">
        <v>0.44114833550195787</v>
      </c>
    </row>
    <row r="695" spans="1:58" ht="13.5" thickBot="1" x14ac:dyDescent="0.25">
      <c r="A695" s="6" t="s">
        <v>1355</v>
      </c>
      <c r="B695" s="6" t="s">
        <v>1353</v>
      </c>
      <c r="C695" s="6" t="s">
        <v>651</v>
      </c>
      <c r="D695" s="6" t="s">
        <v>1355</v>
      </c>
      <c r="E695" s="6">
        <v>51.537587327261662</v>
      </c>
      <c r="F695" s="6" t="s">
        <v>314</v>
      </c>
      <c r="G695" s="21" t="s">
        <v>1178</v>
      </c>
      <c r="H695" s="21" t="s">
        <v>1159</v>
      </c>
      <c r="I695" s="21" t="s">
        <v>1213</v>
      </c>
      <c r="J695" s="21" t="s">
        <v>240</v>
      </c>
      <c r="K695" s="21" t="s">
        <v>247</v>
      </c>
      <c r="L695" s="21" t="s">
        <v>670</v>
      </c>
      <c r="M695" s="3">
        <v>33.803116862480771</v>
      </c>
      <c r="N695" s="3">
        <v>51.537587327261662</v>
      </c>
      <c r="O695" s="21" t="s">
        <v>1450</v>
      </c>
      <c r="P695" s="21">
        <v>0</v>
      </c>
      <c r="Q695" s="46">
        <v>2.2781805445475796E-3</v>
      </c>
      <c r="R695" s="46">
        <v>3.6744169055769179E-3</v>
      </c>
      <c r="S695" s="46">
        <v>7.4657117388300205E-3</v>
      </c>
      <c r="T695" s="46">
        <v>1.3399141875981319E-2</v>
      </c>
      <c r="U695" s="46">
        <v>2.1270062656898552E-2</v>
      </c>
      <c r="V695" s="46">
        <v>3.0299224200669835E-2</v>
      </c>
      <c r="W695" s="46">
        <v>3.9290877142065764E-2</v>
      </c>
      <c r="X695" s="46">
        <v>4.6617607062980883E-2</v>
      </c>
      <c r="Y695" s="46">
        <v>5.1010509551460498E-2</v>
      </c>
      <c r="Z695" s="46">
        <v>5.1767899260612434E-2</v>
      </c>
      <c r="AA695" s="46">
        <v>4.8899012644240882E-2</v>
      </c>
      <c r="AB695" s="46">
        <v>4.3311377532075028E-2</v>
      </c>
      <c r="AC695" s="46">
        <v>3.6015458615759201E-2</v>
      </c>
      <c r="AD695" s="46">
        <v>2.8264500475429357E-2</v>
      </c>
      <c r="AE695" s="46">
        <v>2.0968370126143908E-2</v>
      </c>
      <c r="AF695" s="46">
        <v>1.477497027393373E-2</v>
      </c>
      <c r="AG695" s="46">
        <v>9.9210816921092657E-3</v>
      </c>
      <c r="AH695" s="46">
        <v>6.3637735356484072E-3</v>
      </c>
      <c r="AI695" s="46">
        <v>3.9073652722784891E-3</v>
      </c>
      <c r="AJ695" s="46">
        <v>2.3008070217770296E-3</v>
      </c>
      <c r="AK695" s="46">
        <v>0.38892916622105894</v>
      </c>
      <c r="AL695" s="45">
        <v>0.38892916622105894</v>
      </c>
      <c r="AM695" s="45">
        <v>2.2781805445475796E-3</v>
      </c>
      <c r="AN695" s="45">
        <v>5.9525974501244971E-3</v>
      </c>
      <c r="AO695" s="45">
        <v>1.3418309188954518E-2</v>
      </c>
      <c r="AP695" s="45">
        <v>2.6817451064935837E-2</v>
      </c>
      <c r="AQ695" s="45">
        <v>4.8087513721834389E-2</v>
      </c>
      <c r="AR695" s="45">
        <v>7.8386737922504224E-2</v>
      </c>
      <c r="AS695" s="45">
        <v>0.11767761506456999</v>
      </c>
      <c r="AT695" s="45">
        <v>0.16429522212755088</v>
      </c>
      <c r="AU695" s="45">
        <v>0.21530573167901138</v>
      </c>
      <c r="AV695" s="45">
        <v>0.26707363093962383</v>
      </c>
      <c r="AW695" s="45">
        <v>0.31597264358386473</v>
      </c>
      <c r="AX695" s="45">
        <v>0.35928402111593977</v>
      </c>
      <c r="AY695" s="45">
        <v>0.38892916622105894</v>
      </c>
      <c r="AZ695" s="45">
        <v>0.38892916622105894</v>
      </c>
      <c r="BA695" s="45">
        <v>0.38892916622105894</v>
      </c>
      <c r="BB695" s="45">
        <v>0.38892916622105894</v>
      </c>
      <c r="BC695" s="45">
        <v>0.38892916622105894</v>
      </c>
      <c r="BD695" s="45">
        <v>0.38892916622105894</v>
      </c>
      <c r="BE695" s="45">
        <v>0.38892916622105894</v>
      </c>
      <c r="BF695" s="45">
        <v>0.38892916622105894</v>
      </c>
    </row>
    <row r="696" spans="1:58" ht="13.5" thickBot="1" x14ac:dyDescent="0.25">
      <c r="A696" s="6" t="s">
        <v>1353</v>
      </c>
      <c r="B696" s="6" t="s">
        <v>1137</v>
      </c>
      <c r="C696" s="6" t="s">
        <v>651</v>
      </c>
      <c r="D696" s="6" t="s">
        <v>1353</v>
      </c>
      <c r="E696" s="6">
        <v>30.773975278095957</v>
      </c>
      <c r="F696" s="6" t="s">
        <v>314</v>
      </c>
      <c r="G696" s="21" t="s">
        <v>1178</v>
      </c>
      <c r="H696" s="21" t="s">
        <v>1159</v>
      </c>
      <c r="I696" s="21" t="s">
        <v>1213</v>
      </c>
      <c r="J696" s="21" t="s">
        <v>240</v>
      </c>
      <c r="K696" s="21" t="s">
        <v>249</v>
      </c>
      <c r="L696" s="21" t="s">
        <v>671</v>
      </c>
      <c r="M696" s="3">
        <v>19.825113874509203</v>
      </c>
      <c r="N696" s="3">
        <v>30.773975278095957</v>
      </c>
      <c r="O696" s="21" t="s">
        <v>1450</v>
      </c>
      <c r="P696" s="21">
        <v>0</v>
      </c>
      <c r="Q696" s="46">
        <v>3.5537656623528856E-3</v>
      </c>
      <c r="R696" s="46">
        <v>5.6144507337238733E-3</v>
      </c>
      <c r="S696" s="46">
        <v>1.1254853021630521E-2</v>
      </c>
      <c r="T696" s="46">
        <v>1.9797159150432127E-2</v>
      </c>
      <c r="U696" s="46">
        <v>3.0914093985163944E-2</v>
      </c>
      <c r="V696" s="46">
        <v>4.3412697161906807E-2</v>
      </c>
      <c r="W696" s="46">
        <v>5.544752032061321E-2</v>
      </c>
      <c r="X696" s="46">
        <v>6.488685274056126E-2</v>
      </c>
      <c r="Y696" s="46">
        <v>7.0079610852469082E-2</v>
      </c>
      <c r="Z696" s="46">
        <v>7.0260753344418309E-2</v>
      </c>
      <c r="AA696" s="46">
        <v>6.5691422686271039E-2</v>
      </c>
      <c r="AB696" s="46">
        <v>5.7588140824048506E-2</v>
      </c>
      <c r="AC696" s="46">
        <v>4.747774192541087E-2</v>
      </c>
      <c r="AD696" s="46">
        <v>3.6959333945605327E-2</v>
      </c>
      <c r="AE696" s="46">
        <v>2.7239390209724115E-2</v>
      </c>
      <c r="AF696" s="46">
        <v>1.9071111210831469E-2</v>
      </c>
      <c r="AG696" s="46">
        <v>1.271894079973711E-2</v>
      </c>
      <c r="AH696" s="46">
        <v>8.0990222193116218E-3</v>
      </c>
      <c r="AI696" s="46">
        <v>4.9342250433739047E-3</v>
      </c>
      <c r="AJ696" s="46">
        <v>2.8815853711497814E-3</v>
      </c>
      <c r="AK696" s="46">
        <v>0.60669604053633863</v>
      </c>
      <c r="AL696" s="45">
        <v>0.60669604053633863</v>
      </c>
      <c r="AM696" s="45">
        <v>3.5537656623528856E-3</v>
      </c>
      <c r="AN696" s="45">
        <v>9.1682163960767581E-3</v>
      </c>
      <c r="AO696" s="45">
        <v>2.0423069417707281E-2</v>
      </c>
      <c r="AP696" s="45">
        <v>4.0220228568139407E-2</v>
      </c>
      <c r="AQ696" s="45">
        <v>7.1134322553303347E-2</v>
      </c>
      <c r="AR696" s="45">
        <v>0.11454701971521015</v>
      </c>
      <c r="AS696" s="45">
        <v>0.16999454003582337</v>
      </c>
      <c r="AT696" s="45">
        <v>0.23488139277638465</v>
      </c>
      <c r="AU696" s="45">
        <v>0.3049610036288537</v>
      </c>
      <c r="AV696" s="45">
        <v>0.37522175697327198</v>
      </c>
      <c r="AW696" s="45">
        <v>0.44091317965954302</v>
      </c>
      <c r="AX696" s="45">
        <v>0.49850132048359153</v>
      </c>
      <c r="AY696" s="45">
        <v>0.5459790624090024</v>
      </c>
      <c r="AZ696" s="45">
        <v>0.58293839635460776</v>
      </c>
      <c r="BA696" s="45">
        <v>0.60669604053633863</v>
      </c>
      <c r="BB696" s="45">
        <v>0.60669604053633863</v>
      </c>
      <c r="BC696" s="45">
        <v>0.60669604053633863</v>
      </c>
      <c r="BD696" s="45">
        <v>0.60669604053633863</v>
      </c>
      <c r="BE696" s="45">
        <v>0.60669604053633863</v>
      </c>
      <c r="BF696" s="45">
        <v>0.60669604053633863</v>
      </c>
    </row>
    <row r="697" spans="1:58" ht="13.5" thickBot="1" x14ac:dyDescent="0.25">
      <c r="A697" s="6" t="s">
        <v>1357</v>
      </c>
      <c r="B697" s="6" t="s">
        <v>1143</v>
      </c>
      <c r="C697" s="6" t="s">
        <v>651</v>
      </c>
      <c r="D697" s="6" t="s">
        <v>1357</v>
      </c>
      <c r="E697" s="6">
        <v>73.707994465612998</v>
      </c>
      <c r="F697" s="6" t="s">
        <v>314</v>
      </c>
      <c r="G697" s="21" t="s">
        <v>1178</v>
      </c>
      <c r="H697" s="21" t="s">
        <v>1159</v>
      </c>
      <c r="I697" s="21" t="s">
        <v>1213</v>
      </c>
      <c r="J697" s="21" t="s">
        <v>240</v>
      </c>
      <c r="K697" s="21" t="s">
        <v>251</v>
      </c>
      <c r="L697" s="21" t="s">
        <v>672</v>
      </c>
      <c r="M697" s="3">
        <v>48.889021712775062</v>
      </c>
      <c r="N697" s="3">
        <v>73.707994465612998</v>
      </c>
      <c r="O697" s="21" t="s">
        <v>1451</v>
      </c>
      <c r="P697" s="21">
        <v>0</v>
      </c>
      <c r="Q697" s="46">
        <v>4.0724774681781911E-5</v>
      </c>
      <c r="R697" s="46">
        <v>6.4124737860030574E-5</v>
      </c>
      <c r="S697" s="46">
        <v>1.2833123427721151E-4</v>
      </c>
      <c r="T697" s="46">
        <v>2.2468003825312007E-4</v>
      </c>
      <c r="U697" s="46">
        <v>3.4959438317876151E-4</v>
      </c>
      <c r="V697" s="46">
        <v>4.902896933019512E-4</v>
      </c>
      <c r="W697" s="46">
        <v>6.2580154095588886E-4</v>
      </c>
      <c r="X697" s="46">
        <v>7.3238995947072581E-4</v>
      </c>
      <c r="Y697" s="46">
        <v>7.934059575974105E-4</v>
      </c>
      <c r="Z697" s="46">
        <v>7.9899044477620585E-4</v>
      </c>
      <c r="AA697" s="46">
        <v>7.4984627423370582E-4</v>
      </c>
      <c r="AB697" s="46">
        <v>6.5957763387027653E-4</v>
      </c>
      <c r="AC697" s="46">
        <v>5.4576022493591024E-4</v>
      </c>
      <c r="AD697" s="46">
        <v>4.2594698399621309E-4</v>
      </c>
      <c r="AE697" s="46">
        <v>3.1494163634004219E-4</v>
      </c>
      <c r="AF697" s="46">
        <v>2.2110972184051524E-4</v>
      </c>
      <c r="AG697" s="46">
        <v>1.4791941912916642E-4</v>
      </c>
      <c r="AH697" s="46">
        <v>9.4509096468950381E-5</v>
      </c>
      <c r="AI697" s="46">
        <v>5.7789440730938119E-5</v>
      </c>
      <c r="AJ697" s="46">
        <v>3.3881950640806562E-5</v>
      </c>
      <c r="AK697" s="46">
        <v>6.7427039339033584E-3</v>
      </c>
      <c r="AL697" s="45">
        <v>6.7427039339033584E-3</v>
      </c>
      <c r="AM697" s="45">
        <v>4.0724774681781911E-5</v>
      </c>
      <c r="AN697" s="45">
        <v>1.0484951254181248E-4</v>
      </c>
      <c r="AO697" s="45">
        <v>2.3318074681902398E-4</v>
      </c>
      <c r="AP697" s="45">
        <v>4.5786078507214405E-4</v>
      </c>
      <c r="AQ697" s="45">
        <v>8.074551682509055E-4</v>
      </c>
      <c r="AR697" s="45">
        <v>1.2977448615528568E-3</v>
      </c>
      <c r="AS697" s="45">
        <v>1.9235464025087457E-3</v>
      </c>
      <c r="AT697" s="45">
        <v>2.6559363619794714E-3</v>
      </c>
      <c r="AU697" s="45">
        <v>3.4493423195768817E-3</v>
      </c>
      <c r="AV697" s="45">
        <v>4.2483327643530874E-3</v>
      </c>
      <c r="AW697" s="45">
        <v>4.9981790385867936E-3</v>
      </c>
      <c r="AX697" s="45">
        <v>5.65775667245707E-3</v>
      </c>
      <c r="AY697" s="45">
        <v>6.2035168973929803E-3</v>
      </c>
      <c r="AZ697" s="45">
        <v>6.6294638813891938E-3</v>
      </c>
      <c r="BA697" s="45">
        <v>6.7427039339033584E-3</v>
      </c>
      <c r="BB697" s="45">
        <v>6.7427039339033584E-3</v>
      </c>
      <c r="BC697" s="45">
        <v>6.7427039339033584E-3</v>
      </c>
      <c r="BD697" s="45">
        <v>6.7427039339033584E-3</v>
      </c>
      <c r="BE697" s="45">
        <v>6.7427039339033584E-3</v>
      </c>
      <c r="BF697" s="45">
        <v>6.7427039339033584E-3</v>
      </c>
    </row>
    <row r="698" spans="1:58" ht="13.5" thickBot="1" x14ac:dyDescent="0.25">
      <c r="A698" s="6" t="s">
        <v>1357</v>
      </c>
      <c r="B698" s="6" t="s">
        <v>1143</v>
      </c>
      <c r="C698" s="6" t="s">
        <v>651</v>
      </c>
      <c r="D698" s="6" t="s">
        <v>1357</v>
      </c>
      <c r="E698" s="6">
        <v>73.707994465612998</v>
      </c>
      <c r="F698" s="6" t="s">
        <v>314</v>
      </c>
      <c r="G698" s="21" t="s">
        <v>1178</v>
      </c>
      <c r="H698" s="21" t="s">
        <v>1159</v>
      </c>
      <c r="I698" s="21" t="s">
        <v>1213</v>
      </c>
      <c r="J698" s="21" t="s">
        <v>240</v>
      </c>
      <c r="K698" s="21" t="s">
        <v>253</v>
      </c>
      <c r="L698" s="21" t="s">
        <v>673</v>
      </c>
      <c r="M698" s="3">
        <v>48.889021712775062</v>
      </c>
      <c r="N698" s="3">
        <v>73.707994465612998</v>
      </c>
      <c r="O698" s="21" t="s">
        <v>1451</v>
      </c>
      <c r="P698" s="21">
        <v>0</v>
      </c>
      <c r="Q698" s="46">
        <v>8.9108927428504831E-4</v>
      </c>
      <c r="R698" s="46">
        <v>1.3966717059579485E-3</v>
      </c>
      <c r="S698" s="46">
        <v>2.7844544371516209E-3</v>
      </c>
      <c r="T698" s="46">
        <v>4.8570156776429167E-3</v>
      </c>
      <c r="U698" s="46">
        <v>7.5305218950416771E-3</v>
      </c>
      <c r="V698" s="46">
        <v>1.0512755588876828E-2</v>
      </c>
      <c r="W698" s="46">
        <v>1.334650525926662E-2</v>
      </c>
      <c r="X698" s="46">
        <v>1.5533204568570847E-2</v>
      </c>
      <c r="Y698" s="46">
        <v>1.6700121222587069E-2</v>
      </c>
      <c r="Z698" s="46">
        <v>1.6677788239798985E-2</v>
      </c>
      <c r="AA698" s="46">
        <v>1.5538914373068924E-2</v>
      </c>
      <c r="AB698" s="46">
        <v>1.3572428357093476E-2</v>
      </c>
      <c r="AC698" s="46">
        <v>1.115593374950948E-2</v>
      </c>
      <c r="AD698" s="46">
        <v>8.6573116608152176E-3</v>
      </c>
      <c r="AE698" s="46">
        <v>6.3647646004928666E-3</v>
      </c>
      <c r="AF698" s="46">
        <v>4.4447189511623462E-3</v>
      </c>
      <c r="AG698" s="46">
        <v>2.9565116396490601E-3</v>
      </c>
      <c r="AH698" s="46">
        <v>1.8774869405616473E-3</v>
      </c>
      <c r="AI698" s="46">
        <v>1.1406041473989504E-3</v>
      </c>
      <c r="AJ698" s="46">
        <v>6.6416470821915419E-4</v>
      </c>
      <c r="AK698" s="46">
        <v>0.14753552848675916</v>
      </c>
      <c r="AL698" s="45">
        <v>0.14753552848675916</v>
      </c>
      <c r="AM698" s="45">
        <v>8.9108927428504831E-4</v>
      </c>
      <c r="AN698" s="45">
        <v>2.2877609802429968E-3</v>
      </c>
      <c r="AO698" s="45">
        <v>5.0722154173946177E-3</v>
      </c>
      <c r="AP698" s="45">
        <v>9.9292310950375336E-3</v>
      </c>
      <c r="AQ698" s="45">
        <v>1.7459752990079212E-2</v>
      </c>
      <c r="AR698" s="45">
        <v>2.7972508578956039E-2</v>
      </c>
      <c r="AS698" s="45">
        <v>4.131901383822266E-2</v>
      </c>
      <c r="AT698" s="45">
        <v>5.6852218406793505E-2</v>
      </c>
      <c r="AU698" s="45">
        <v>7.355233962938057E-2</v>
      </c>
      <c r="AV698" s="45">
        <v>9.0230127869179555E-2</v>
      </c>
      <c r="AW698" s="45">
        <v>0.10576904224224848</v>
      </c>
      <c r="AX698" s="45">
        <v>0.11934147059934196</v>
      </c>
      <c r="AY698" s="45">
        <v>0.13049740434885143</v>
      </c>
      <c r="AZ698" s="45">
        <v>0.13915471600966664</v>
      </c>
      <c r="BA698" s="45">
        <v>0.14551948061015951</v>
      </c>
      <c r="BB698" s="45">
        <v>0.14753552848675916</v>
      </c>
      <c r="BC698" s="45">
        <v>0.14753552848675916</v>
      </c>
      <c r="BD698" s="45">
        <v>0.14753552848675916</v>
      </c>
      <c r="BE698" s="45">
        <v>0.14753552848675916</v>
      </c>
      <c r="BF698" s="45">
        <v>0.14753552848675916</v>
      </c>
    </row>
    <row r="699" spans="1:58" ht="13.5" thickBot="1" x14ac:dyDescent="0.25">
      <c r="A699" s="6" t="s">
        <v>1357</v>
      </c>
      <c r="B699" s="6" t="s">
        <v>1143</v>
      </c>
      <c r="C699" s="6" t="s">
        <v>651</v>
      </c>
      <c r="D699" s="6" t="s">
        <v>1357</v>
      </c>
      <c r="E699" s="6">
        <v>73.707994465612998</v>
      </c>
      <c r="F699" s="6" t="s">
        <v>314</v>
      </c>
      <c r="G699" s="21" t="s">
        <v>1178</v>
      </c>
      <c r="H699" s="21" t="s">
        <v>1159</v>
      </c>
      <c r="I699" s="21" t="s">
        <v>1213</v>
      </c>
      <c r="J699" s="21" t="s">
        <v>240</v>
      </c>
      <c r="K699" s="21" t="s">
        <v>255</v>
      </c>
      <c r="L699" s="21" t="s">
        <v>674</v>
      </c>
      <c r="M699" s="3">
        <v>48.889021712775062</v>
      </c>
      <c r="N699" s="3">
        <v>73.707994465612998</v>
      </c>
      <c r="O699" s="21" t="s">
        <v>1451</v>
      </c>
      <c r="P699" s="21">
        <v>0</v>
      </c>
      <c r="Q699" s="46">
        <v>3.9185302320238387E-4</v>
      </c>
      <c r="R699" s="46">
        <v>6.2326720643175759E-4</v>
      </c>
      <c r="S699" s="46">
        <v>1.2574547413011646E-3</v>
      </c>
      <c r="T699" s="46">
        <v>2.2174513432466096E-3</v>
      </c>
      <c r="U699" s="46">
        <v>3.4741072385715069E-3</v>
      </c>
      <c r="V699" s="46">
        <v>4.9179763619751652E-3</v>
      </c>
      <c r="W699" s="46">
        <v>6.3484642284588836E-3</v>
      </c>
      <c r="X699" s="46">
        <v>7.5150318061899223E-3</v>
      </c>
      <c r="Y699" s="46">
        <v>8.2580081581461531E-3</v>
      </c>
      <c r="Z699" s="46">
        <v>8.4471498170129757E-3</v>
      </c>
      <c r="AA699" s="46">
        <v>8.0324490590419281E-3</v>
      </c>
      <c r="AB699" s="46">
        <v>7.1562349174562594E-3</v>
      </c>
      <c r="AC699" s="46">
        <v>5.9914411830310548E-3</v>
      </c>
      <c r="AD699" s="46">
        <v>4.7250683863440156E-3</v>
      </c>
      <c r="AE699" s="46">
        <v>3.5292466597106535E-3</v>
      </c>
      <c r="AF699" s="46">
        <v>2.5004966597036945E-3</v>
      </c>
      <c r="AG699" s="46">
        <v>1.6888615654150768E-3</v>
      </c>
      <c r="AH699" s="46">
        <v>1.0898622817693653E-3</v>
      </c>
      <c r="AI699" s="46">
        <v>6.7334725578152034E-4</v>
      </c>
      <c r="AJ699" s="46">
        <v>3.9902450085630336E-4</v>
      </c>
      <c r="AK699" s="46">
        <v>6.4878171621673641E-2</v>
      </c>
      <c r="AL699" s="45">
        <v>6.4878171621673641E-2</v>
      </c>
      <c r="AM699" s="45">
        <v>3.9185302320238387E-4</v>
      </c>
      <c r="AN699" s="45">
        <v>1.0151202296341416E-3</v>
      </c>
      <c r="AO699" s="45">
        <v>2.2725749709353064E-3</v>
      </c>
      <c r="AP699" s="45">
        <v>4.490026314181916E-3</v>
      </c>
      <c r="AQ699" s="45">
        <v>7.9641335527534229E-3</v>
      </c>
      <c r="AR699" s="45">
        <v>1.2882109914728587E-2</v>
      </c>
      <c r="AS699" s="45">
        <v>1.9230574143187469E-2</v>
      </c>
      <c r="AT699" s="45">
        <v>2.6745605949377391E-2</v>
      </c>
      <c r="AU699" s="45">
        <v>3.5003614107523548E-2</v>
      </c>
      <c r="AV699" s="45">
        <v>4.345076392453652E-2</v>
      </c>
      <c r="AW699" s="45">
        <v>5.1483212983578448E-2</v>
      </c>
      <c r="AX699" s="45">
        <v>5.8639447901034709E-2</v>
      </c>
      <c r="AY699" s="45">
        <v>6.4630889084065765E-2</v>
      </c>
      <c r="AZ699" s="45">
        <v>6.4878171621673641E-2</v>
      </c>
      <c r="BA699" s="45">
        <v>6.4878171621673641E-2</v>
      </c>
      <c r="BB699" s="45">
        <v>6.4878171621673641E-2</v>
      </c>
      <c r="BC699" s="45">
        <v>6.4878171621673641E-2</v>
      </c>
      <c r="BD699" s="45">
        <v>6.4878171621673641E-2</v>
      </c>
      <c r="BE699" s="45">
        <v>6.4878171621673641E-2</v>
      </c>
      <c r="BF699" s="45">
        <v>6.4878171621673641E-2</v>
      </c>
    </row>
    <row r="700" spans="1:58" ht="13.5" thickBot="1" x14ac:dyDescent="0.25">
      <c r="A700" s="6" t="s">
        <v>1357</v>
      </c>
      <c r="B700" s="6" t="s">
        <v>1143</v>
      </c>
      <c r="C700" s="6" t="s">
        <v>651</v>
      </c>
      <c r="D700" s="6" t="s">
        <v>1357</v>
      </c>
      <c r="E700" s="6">
        <v>73.707994465612998</v>
      </c>
      <c r="F700" s="6" t="s">
        <v>314</v>
      </c>
      <c r="G700" s="21" t="s">
        <v>1178</v>
      </c>
      <c r="H700" s="21" t="s">
        <v>1159</v>
      </c>
      <c r="I700" s="21" t="s">
        <v>1213</v>
      </c>
      <c r="J700" s="21" t="s">
        <v>240</v>
      </c>
      <c r="K700" s="21" t="s">
        <v>257</v>
      </c>
      <c r="L700" s="21" t="s">
        <v>675</v>
      </c>
      <c r="M700" s="3">
        <v>48.889021712775062</v>
      </c>
      <c r="N700" s="3">
        <v>73.707994465612998</v>
      </c>
      <c r="O700" s="21" t="s">
        <v>1451</v>
      </c>
      <c r="P700" s="21">
        <v>0</v>
      </c>
      <c r="Q700" s="46">
        <v>1.6589643468883195E-4</v>
      </c>
      <c r="R700" s="46">
        <v>2.6074730942078839E-4</v>
      </c>
      <c r="S700" s="46">
        <v>5.2099428473346206E-4</v>
      </c>
      <c r="T700" s="46">
        <v>9.1061964112908623E-4</v>
      </c>
      <c r="U700" s="46">
        <v>1.4146294327629155E-3</v>
      </c>
      <c r="V700" s="46">
        <v>1.9802654906328726E-3</v>
      </c>
      <c r="W700" s="46">
        <v>2.5225282193596312E-3</v>
      </c>
      <c r="X700" s="46">
        <v>2.9460754877271241E-3</v>
      </c>
      <c r="Y700" s="46">
        <v>3.181566575117486E-3</v>
      </c>
      <c r="Z700" s="46">
        <v>3.1932628331247043E-3</v>
      </c>
      <c r="AA700" s="46">
        <v>2.9880943891918148E-3</v>
      </c>
      <c r="AB700" s="46">
        <v>2.6211731773150022E-3</v>
      </c>
      <c r="AC700" s="46">
        <v>2.1632480420548644E-3</v>
      </c>
      <c r="AD700" s="46">
        <v>1.6848644904625414E-3</v>
      </c>
      <c r="AE700" s="46">
        <v>1.2431806544189522E-3</v>
      </c>
      <c r="AF700" s="46">
        <v>8.7105068900273557E-4</v>
      </c>
      <c r="AG700" s="46">
        <v>5.8147014037385908E-4</v>
      </c>
      <c r="AH700" s="46">
        <v>3.7066139094812933E-4</v>
      </c>
      <c r="AI700" s="46">
        <v>2.2609480775876415E-4</v>
      </c>
      <c r="AJ700" s="46">
        <v>1.3221715796854391E-4</v>
      </c>
      <c r="AK700" s="46">
        <v>2.7467077510862827E-2</v>
      </c>
      <c r="AL700" s="45">
        <v>2.7467077510862827E-2</v>
      </c>
      <c r="AM700" s="45">
        <v>1.6589643468883195E-4</v>
      </c>
      <c r="AN700" s="45">
        <v>4.2664374410962037E-4</v>
      </c>
      <c r="AO700" s="45">
        <v>9.4763802884308243E-4</v>
      </c>
      <c r="AP700" s="45">
        <v>1.8582576699721688E-3</v>
      </c>
      <c r="AQ700" s="45">
        <v>3.2728871027350843E-3</v>
      </c>
      <c r="AR700" s="45">
        <v>5.2531525933679568E-3</v>
      </c>
      <c r="AS700" s="45">
        <v>7.7756808127275884E-3</v>
      </c>
      <c r="AT700" s="45">
        <v>1.0721756300454712E-2</v>
      </c>
      <c r="AU700" s="45">
        <v>1.3903322875572197E-2</v>
      </c>
      <c r="AV700" s="45">
        <v>1.7096585708696901E-2</v>
      </c>
      <c r="AW700" s="45">
        <v>2.0084680097888715E-2</v>
      </c>
      <c r="AX700" s="45">
        <v>2.2705853275203719E-2</v>
      </c>
      <c r="AY700" s="45">
        <v>2.4869101317258585E-2</v>
      </c>
      <c r="AZ700" s="45">
        <v>2.6553965807721125E-2</v>
      </c>
      <c r="BA700" s="45">
        <v>2.7467077510862827E-2</v>
      </c>
      <c r="BB700" s="45">
        <v>2.7467077510862827E-2</v>
      </c>
      <c r="BC700" s="45">
        <v>2.7467077510862827E-2</v>
      </c>
      <c r="BD700" s="45">
        <v>2.7467077510862827E-2</v>
      </c>
      <c r="BE700" s="45">
        <v>2.7467077510862827E-2</v>
      </c>
      <c r="BF700" s="45">
        <v>2.7467077510862827E-2</v>
      </c>
    </row>
    <row r="701" spans="1:58" ht="13.5" thickBot="1" x14ac:dyDescent="0.25">
      <c r="A701" s="6" t="s">
        <v>1357</v>
      </c>
      <c r="B701" s="6" t="s">
        <v>1143</v>
      </c>
      <c r="C701" s="6" t="s">
        <v>651</v>
      </c>
      <c r="D701" s="6" t="s">
        <v>1357</v>
      </c>
      <c r="E701" s="6">
        <v>74.514881587023979</v>
      </c>
      <c r="F701" s="6" t="s">
        <v>314</v>
      </c>
      <c r="G701" s="21" t="s">
        <v>1178</v>
      </c>
      <c r="H701" s="21" t="s">
        <v>1159</v>
      </c>
      <c r="I701" s="21" t="s">
        <v>1213</v>
      </c>
      <c r="J701" s="21" t="s">
        <v>240</v>
      </c>
      <c r="K701" s="21" t="s">
        <v>259</v>
      </c>
      <c r="L701" s="21" t="s">
        <v>676</v>
      </c>
      <c r="M701" s="3">
        <v>49.335737583340631</v>
      </c>
      <c r="N701" s="3">
        <v>74.514881587023979</v>
      </c>
      <c r="O701" s="21" t="s">
        <v>1452</v>
      </c>
      <c r="P701" s="21">
        <v>0</v>
      </c>
      <c r="Q701" s="46">
        <v>1.8937984844613821E-4</v>
      </c>
      <c r="R701" s="46">
        <v>2.9741146221568622E-4</v>
      </c>
      <c r="S701" s="46">
        <v>5.9452309187835921E-4</v>
      </c>
      <c r="T701" s="46">
        <v>1.0404267170779232E-3</v>
      </c>
      <c r="U701" s="46">
        <v>1.621641306744437E-3</v>
      </c>
      <c r="V701" s="46">
        <v>2.2773700279210985E-3</v>
      </c>
      <c r="W701" s="46">
        <v>2.9037655535083962E-3</v>
      </c>
      <c r="X701" s="46">
        <v>3.3927258428232405E-3</v>
      </c>
      <c r="Y701" s="46">
        <v>3.6586276374787154E-3</v>
      </c>
      <c r="Z701" s="46">
        <v>3.6623171382469928E-3</v>
      </c>
      <c r="AA701" s="46">
        <v>3.4189429950267701E-3</v>
      </c>
      <c r="AB701" s="46">
        <v>2.991279367498074E-3</v>
      </c>
      <c r="AC701" s="46">
        <v>2.4614465350552132E-3</v>
      </c>
      <c r="AD701" s="46">
        <v>1.9131943054845094E-3</v>
      </c>
      <c r="AE701" s="46">
        <v>1.4080919465325685E-3</v>
      </c>
      <c r="AF701" s="46">
        <v>9.846774525042669E-4</v>
      </c>
      <c r="AG701" s="46">
        <v>6.5565997912378146E-4</v>
      </c>
      <c r="AH701" s="46">
        <v>4.1667205503530459E-4</v>
      </c>
      <c r="AI701" s="46">
        <v>2.5324393594544951E-4</v>
      </c>
      <c r="AJ701" s="46">
        <v>1.4748035288961661E-4</v>
      </c>
      <c r="AK701" s="46">
        <v>3.1657191634942523E-2</v>
      </c>
      <c r="AL701" s="45">
        <v>3.1657191634942523E-2</v>
      </c>
      <c r="AM701" s="45">
        <v>1.8937984844613821E-4</v>
      </c>
      <c r="AN701" s="45">
        <v>4.8679131066182443E-4</v>
      </c>
      <c r="AO701" s="45">
        <v>1.0813144025401836E-3</v>
      </c>
      <c r="AP701" s="45">
        <v>2.121741119618107E-3</v>
      </c>
      <c r="AQ701" s="45">
        <v>3.7433824263625442E-3</v>
      </c>
      <c r="AR701" s="45">
        <v>6.0207524542836427E-3</v>
      </c>
      <c r="AS701" s="45">
        <v>8.9245180077920389E-3</v>
      </c>
      <c r="AT701" s="45">
        <v>1.231724385061528E-2</v>
      </c>
      <c r="AU701" s="45">
        <v>1.5975871488093995E-2</v>
      </c>
      <c r="AV701" s="45">
        <v>1.9638188626340987E-2</v>
      </c>
      <c r="AW701" s="45">
        <v>2.3057131621367757E-2</v>
      </c>
      <c r="AX701" s="45">
        <v>2.6048410988865831E-2</v>
      </c>
      <c r="AY701" s="45">
        <v>2.8509857523921045E-2</v>
      </c>
      <c r="AZ701" s="45">
        <v>3.0423051829405554E-2</v>
      </c>
      <c r="BA701" s="45">
        <v>3.1657191634942523E-2</v>
      </c>
      <c r="BB701" s="45">
        <v>3.1657191634942523E-2</v>
      </c>
      <c r="BC701" s="45">
        <v>3.1657191634942523E-2</v>
      </c>
      <c r="BD701" s="45">
        <v>3.1657191634942523E-2</v>
      </c>
      <c r="BE701" s="45">
        <v>3.1657191634942523E-2</v>
      </c>
      <c r="BF701" s="45">
        <v>3.1657191634942523E-2</v>
      </c>
    </row>
    <row r="702" spans="1:58" ht="13.5" thickBot="1" x14ac:dyDescent="0.25">
      <c r="A702" s="6" t="s">
        <v>1357</v>
      </c>
      <c r="B702" s="6" t="s">
        <v>1143</v>
      </c>
      <c r="C702" s="6" t="s">
        <v>651</v>
      </c>
      <c r="D702" s="6" t="s">
        <v>1357</v>
      </c>
      <c r="E702" s="6">
        <v>70.071282332130863</v>
      </c>
      <c r="F702" s="6" t="s">
        <v>314</v>
      </c>
      <c r="G702" s="21" t="s">
        <v>1178</v>
      </c>
      <c r="H702" s="21" t="s">
        <v>1159</v>
      </c>
      <c r="I702" s="21" t="s">
        <v>1213</v>
      </c>
      <c r="J702" s="21" t="s">
        <v>240</v>
      </c>
      <c r="K702" s="21" t="s">
        <v>261</v>
      </c>
      <c r="L702" s="21" t="s">
        <v>677</v>
      </c>
      <c r="M702" s="3">
        <v>45.565990340869853</v>
      </c>
      <c r="N702" s="3">
        <v>70.071282332130863</v>
      </c>
      <c r="O702" s="21" t="s">
        <v>1453</v>
      </c>
      <c r="P702" s="21">
        <v>0</v>
      </c>
      <c r="Q702" s="46">
        <v>1.045874528341199E-4</v>
      </c>
      <c r="R702" s="46">
        <v>1.6444833840820766E-4</v>
      </c>
      <c r="S702" s="46">
        <v>3.2912813954141346E-4</v>
      </c>
      <c r="T702" s="46">
        <v>5.7606654333640784E-4</v>
      </c>
      <c r="U702" s="46">
        <v>8.980743077918183E-4</v>
      </c>
      <c r="V702" s="46">
        <v>1.26130687514427E-3</v>
      </c>
      <c r="W702" s="46">
        <v>1.609766947087123E-3</v>
      </c>
      <c r="X702" s="46">
        <v>1.8832901274811688E-3</v>
      </c>
      <c r="Y702" s="46">
        <v>2.0326769773860629E-3</v>
      </c>
      <c r="Z702" s="46">
        <v>2.0369731861572173E-3</v>
      </c>
      <c r="AA702" s="46">
        <v>1.9041019777890054E-3</v>
      </c>
      <c r="AB702" s="46">
        <v>1.6667544587550837E-3</v>
      </c>
      <c r="AC702" s="46">
        <v>1.3722251897541509E-3</v>
      </c>
      <c r="AD702" s="46">
        <v>1.0671693813728402E-3</v>
      </c>
      <c r="AE702" s="46">
        <v>7.8588171453508019E-4</v>
      </c>
      <c r="AF702" s="46">
        <v>5.4979015802757668E-4</v>
      </c>
      <c r="AG702" s="46">
        <v>3.6633636771952777E-4</v>
      </c>
      <c r="AH702" s="46">
        <v>2.3303389504919056E-4</v>
      </c>
      <c r="AI702" s="46">
        <v>1.4181182237544291E-4</v>
      </c>
      <c r="AJ702" s="46">
        <v>8.2714540167069109E-5</v>
      </c>
      <c r="AK702" s="46">
        <v>1.7483090540765321E-2</v>
      </c>
      <c r="AL702" s="45">
        <v>1.7483090540765321E-2</v>
      </c>
      <c r="AM702" s="45">
        <v>1.045874528341199E-4</v>
      </c>
      <c r="AN702" s="45">
        <v>2.6903579124232756E-4</v>
      </c>
      <c r="AO702" s="45">
        <v>5.9816393078374096E-4</v>
      </c>
      <c r="AP702" s="45">
        <v>1.1742304741201488E-3</v>
      </c>
      <c r="AQ702" s="45">
        <v>2.0723047819119671E-3</v>
      </c>
      <c r="AR702" s="45">
        <v>3.3336116570562369E-3</v>
      </c>
      <c r="AS702" s="45">
        <v>4.9433786041433603E-3</v>
      </c>
      <c r="AT702" s="45">
        <v>6.8266687316245293E-3</v>
      </c>
      <c r="AU702" s="45">
        <v>8.8593457090105927E-3</v>
      </c>
      <c r="AV702" s="45">
        <v>1.089631889516781E-2</v>
      </c>
      <c r="AW702" s="45">
        <v>1.2800420872956816E-2</v>
      </c>
      <c r="AX702" s="45">
        <v>1.44671753317119E-2</v>
      </c>
      <c r="AY702" s="45">
        <v>1.5839400521466051E-2</v>
      </c>
      <c r="AZ702" s="45">
        <v>1.690656990283889E-2</v>
      </c>
      <c r="BA702" s="45">
        <v>1.7483090540765321E-2</v>
      </c>
      <c r="BB702" s="45">
        <v>1.7483090540765321E-2</v>
      </c>
      <c r="BC702" s="45">
        <v>1.7483090540765321E-2</v>
      </c>
      <c r="BD702" s="45">
        <v>1.7483090540765321E-2</v>
      </c>
      <c r="BE702" s="45">
        <v>1.7483090540765321E-2</v>
      </c>
      <c r="BF702" s="45">
        <v>1.7483090540765321E-2</v>
      </c>
    </row>
    <row r="703" spans="1:58" ht="13.5" thickBot="1" x14ac:dyDescent="0.25">
      <c r="A703" s="6" t="s">
        <v>1355</v>
      </c>
      <c r="B703" s="6" t="s">
        <v>1353</v>
      </c>
      <c r="C703" s="6" t="s">
        <v>651</v>
      </c>
      <c r="D703" s="6" t="s">
        <v>1355</v>
      </c>
      <c r="E703" s="6">
        <v>51.77526610992475</v>
      </c>
      <c r="F703" s="6" t="s">
        <v>314</v>
      </c>
      <c r="G703" s="21" t="s">
        <v>1178</v>
      </c>
      <c r="H703" s="21" t="s">
        <v>1159</v>
      </c>
      <c r="I703" s="21" t="s">
        <v>1213</v>
      </c>
      <c r="J703" s="21" t="s">
        <v>240</v>
      </c>
      <c r="K703" s="21" t="s">
        <v>263</v>
      </c>
      <c r="L703" s="21" t="s">
        <v>678</v>
      </c>
      <c r="M703" s="3">
        <v>33.838586798527608</v>
      </c>
      <c r="N703" s="3">
        <v>51.77526610992475</v>
      </c>
      <c r="O703" s="21" t="s">
        <v>1454</v>
      </c>
      <c r="P703" s="21">
        <v>0</v>
      </c>
      <c r="Q703" s="46">
        <v>1.2823350025751102E-3</v>
      </c>
      <c r="R703" s="46">
        <v>2.0261606950466742E-3</v>
      </c>
      <c r="S703" s="46">
        <v>4.0669523239882455E-3</v>
      </c>
      <c r="T703" s="46">
        <v>7.1611671983220953E-3</v>
      </c>
      <c r="U703" s="46">
        <v>1.1230232957320473E-2</v>
      </c>
      <c r="V703" s="46">
        <v>1.5852067486373012E-2</v>
      </c>
      <c r="W703" s="46">
        <v>2.0338931805422029E-2</v>
      </c>
      <c r="X703" s="46">
        <v>2.3915270144994675E-2</v>
      </c>
      <c r="Y703" s="46">
        <v>2.5947466095877888E-2</v>
      </c>
      <c r="Z703" s="46">
        <v>2.6094184342462821E-2</v>
      </c>
      <c r="AA703" s="46">
        <v>2.4506437291647559E-2</v>
      </c>
      <c r="AB703" s="46">
        <v>2.1572206217379434E-2</v>
      </c>
      <c r="AC703" s="46">
        <v>1.7888436917274316E-2</v>
      </c>
      <c r="AD703" s="46">
        <v>1.400696115571992E-2</v>
      </c>
      <c r="AE703" s="46">
        <v>1.0383895310231789E-2</v>
      </c>
      <c r="AF703" s="46">
        <v>7.3144422132345359E-3</v>
      </c>
      <c r="AG703" s="46">
        <v>4.9002697112671585E-3</v>
      </c>
      <c r="AH703" s="46">
        <v>3.129474970446387E-3</v>
      </c>
      <c r="AI703" s="46">
        <v>1.909150326080431E-3</v>
      </c>
      <c r="AJ703" s="46">
        <v>1.1146833497927252E-3</v>
      </c>
      <c r="AK703" s="46">
        <v>0.21600686423875562</v>
      </c>
      <c r="AL703" s="45">
        <v>0.21600686423875562</v>
      </c>
      <c r="AM703" s="45">
        <v>1.2823350025751102E-3</v>
      </c>
      <c r="AN703" s="45">
        <v>3.3084956976217844E-3</v>
      </c>
      <c r="AO703" s="45">
        <v>7.3754480216100295E-3</v>
      </c>
      <c r="AP703" s="45">
        <v>1.4536615219932124E-2</v>
      </c>
      <c r="AQ703" s="45">
        <v>2.5766848177252596E-2</v>
      </c>
      <c r="AR703" s="45">
        <v>4.1618915663625605E-2</v>
      </c>
      <c r="AS703" s="45">
        <v>6.1957847469047631E-2</v>
      </c>
      <c r="AT703" s="45">
        <v>8.5873117614042302E-2</v>
      </c>
      <c r="AU703" s="45">
        <v>0.11182058370992019</v>
      </c>
      <c r="AV703" s="45">
        <v>0.13791476805238301</v>
      </c>
      <c r="AW703" s="45">
        <v>0.16242120534403057</v>
      </c>
      <c r="AX703" s="45">
        <v>0.18399341156141</v>
      </c>
      <c r="AY703" s="45">
        <v>0.20188184847868432</v>
      </c>
      <c r="AZ703" s="45">
        <v>0.21588880963440424</v>
      </c>
      <c r="BA703" s="45">
        <v>0.21600686423875562</v>
      </c>
      <c r="BB703" s="45">
        <v>0.21600686423875562</v>
      </c>
      <c r="BC703" s="45">
        <v>0.21600686423875562</v>
      </c>
      <c r="BD703" s="45">
        <v>0.21600686423875562</v>
      </c>
      <c r="BE703" s="45">
        <v>0.21600686423875562</v>
      </c>
      <c r="BF703" s="45">
        <v>0.21600686423875562</v>
      </c>
    </row>
    <row r="704" spans="1:58" ht="13.5" thickBot="1" x14ac:dyDescent="0.25">
      <c r="A704" s="6" t="s">
        <v>1143</v>
      </c>
      <c r="B704" s="6" t="s">
        <v>1353</v>
      </c>
      <c r="C704" s="6" t="s">
        <v>651</v>
      </c>
      <c r="D704" s="6" t="s">
        <v>1143</v>
      </c>
      <c r="E704" s="6">
        <v>49.453290620600569</v>
      </c>
      <c r="F704" s="6" t="s">
        <v>314</v>
      </c>
      <c r="G704" s="21" t="s">
        <v>1178</v>
      </c>
      <c r="H704" s="21" t="s">
        <v>1159</v>
      </c>
      <c r="I704" s="21" t="s">
        <v>1213</v>
      </c>
      <c r="J704" s="21" t="s">
        <v>240</v>
      </c>
      <c r="K704" s="21" t="s">
        <v>265</v>
      </c>
      <c r="L704" s="21" t="s">
        <v>679</v>
      </c>
      <c r="M704" s="3">
        <v>32.445496288031542</v>
      </c>
      <c r="N704" s="3">
        <v>49.453290620600569</v>
      </c>
      <c r="O704" s="21" t="s">
        <v>1455</v>
      </c>
      <c r="P704" s="21">
        <v>0</v>
      </c>
      <c r="Q704" s="46">
        <v>3.8489093097571458E-4</v>
      </c>
      <c r="R704" s="46">
        <v>6.0298383592498751E-4</v>
      </c>
      <c r="S704" s="46">
        <v>1.2019251383931188E-3</v>
      </c>
      <c r="T704" s="46">
        <v>2.0962771178446443E-3</v>
      </c>
      <c r="U704" s="46">
        <v>3.2497867337332844E-3</v>
      </c>
      <c r="V704" s="46">
        <v>4.5340539576705198E-3</v>
      </c>
      <c r="W704" s="46">
        <v>5.75067219250271E-3</v>
      </c>
      <c r="X704" s="46">
        <v>6.6858402255947106E-3</v>
      </c>
      <c r="Y704" s="46">
        <v>7.1751184276321774E-3</v>
      </c>
      <c r="Z704" s="46">
        <v>7.1503077344719371E-3</v>
      </c>
      <c r="AA704" s="46">
        <v>6.6489825111619048E-3</v>
      </c>
      <c r="AB704" s="46">
        <v>5.7980512096412898E-3</v>
      </c>
      <c r="AC704" s="46">
        <v>4.758700651592126E-3</v>
      </c>
      <c r="AD704" s="46">
        <v>3.6887695487428226E-3</v>
      </c>
      <c r="AE704" s="46">
        <v>2.7089556472626713E-3</v>
      </c>
      <c r="AF704" s="46">
        <v>1.8899762076361648E-3</v>
      </c>
      <c r="AG704" s="46">
        <v>1.2557388248031832E-3</v>
      </c>
      <c r="AH704" s="46">
        <v>7.9637479514426703E-4</v>
      </c>
      <c r="AI704" s="46">
        <v>4.8306872106750965E-4</v>
      </c>
      <c r="AJ704" s="46">
        <v>2.8079870268446472E-4</v>
      </c>
      <c r="AK704" s="46">
        <v>5.8544505157134802E-2</v>
      </c>
      <c r="AL704" s="45">
        <v>5.8544505157134802E-2</v>
      </c>
      <c r="AM704" s="45">
        <v>3.8489093097571458E-4</v>
      </c>
      <c r="AN704" s="45">
        <v>9.8787476690070214E-4</v>
      </c>
      <c r="AO704" s="45">
        <v>2.1897999052938209E-3</v>
      </c>
      <c r="AP704" s="45">
        <v>4.2860770231384652E-3</v>
      </c>
      <c r="AQ704" s="45">
        <v>7.5358637568717496E-3</v>
      </c>
      <c r="AR704" s="45">
        <v>1.2069917714542269E-2</v>
      </c>
      <c r="AS704" s="45">
        <v>1.7820589907044979E-2</v>
      </c>
      <c r="AT704" s="45">
        <v>2.450643013263969E-2</v>
      </c>
      <c r="AU704" s="45">
        <v>3.1681548560271867E-2</v>
      </c>
      <c r="AV704" s="45">
        <v>3.8831856294743804E-2</v>
      </c>
      <c r="AW704" s="45">
        <v>4.5480838805905706E-2</v>
      </c>
      <c r="AX704" s="45">
        <v>5.1278890015546995E-2</v>
      </c>
      <c r="AY704" s="45">
        <v>5.603759066713912E-2</v>
      </c>
      <c r="AZ704" s="45">
        <v>5.8544505157134802E-2</v>
      </c>
      <c r="BA704" s="45">
        <v>5.8544505157134802E-2</v>
      </c>
      <c r="BB704" s="45">
        <v>5.8544505157134802E-2</v>
      </c>
      <c r="BC704" s="45">
        <v>5.8544505157134802E-2</v>
      </c>
      <c r="BD704" s="45">
        <v>5.8544505157134802E-2</v>
      </c>
      <c r="BE704" s="45">
        <v>5.8544505157134802E-2</v>
      </c>
      <c r="BF704" s="45">
        <v>5.8544505157134802E-2</v>
      </c>
    </row>
    <row r="705" spans="1:58" ht="13.5" thickBot="1" x14ac:dyDescent="0.25">
      <c r="A705" s="6" t="s">
        <v>1143</v>
      </c>
      <c r="B705" s="6" t="s">
        <v>1353</v>
      </c>
      <c r="C705" s="6" t="s">
        <v>651</v>
      </c>
      <c r="D705" s="6" t="s">
        <v>1143</v>
      </c>
      <c r="E705" s="6">
        <v>49.453290620600569</v>
      </c>
      <c r="F705" s="6" t="s">
        <v>314</v>
      </c>
      <c r="G705" s="21" t="s">
        <v>1178</v>
      </c>
      <c r="H705" s="21" t="s">
        <v>1159</v>
      </c>
      <c r="I705" s="21" t="s">
        <v>1213</v>
      </c>
      <c r="J705" s="21" t="s">
        <v>240</v>
      </c>
      <c r="K705" s="21" t="s">
        <v>267</v>
      </c>
      <c r="L705" s="21" t="s">
        <v>680</v>
      </c>
      <c r="M705" s="3">
        <v>32.445496288031542</v>
      </c>
      <c r="N705" s="3">
        <v>49.453290620600569</v>
      </c>
      <c r="O705" s="21" t="s">
        <v>1455</v>
      </c>
      <c r="P705" s="21">
        <v>0</v>
      </c>
      <c r="Q705" s="46">
        <v>1.6427100552481142E-4</v>
      </c>
      <c r="R705" s="46">
        <v>2.5811225087471327E-4</v>
      </c>
      <c r="S705" s="46">
        <v>5.1552275077686757E-4</v>
      </c>
      <c r="T705" s="46">
        <v>9.0036478497132965E-4</v>
      </c>
      <c r="U705" s="46">
        <v>1.397645753103255E-3</v>
      </c>
      <c r="V705" s="46">
        <v>1.9544286045754646E-3</v>
      </c>
      <c r="W705" s="46">
        <v>2.4864526778498159E-3</v>
      </c>
      <c r="X705" s="46">
        <v>2.9009634442167236E-3</v>
      </c>
      <c r="Y705" s="46">
        <v>3.1309830345276971E-3</v>
      </c>
      <c r="Z705" s="46">
        <v>3.1383420467312978E-3</v>
      </c>
      <c r="AA705" s="46">
        <v>2.9349404972768178E-3</v>
      </c>
      <c r="AB705" s="46">
        <v>2.5736700499108325E-3</v>
      </c>
      <c r="AC705" s="46">
        <v>2.1231112609190889E-3</v>
      </c>
      <c r="AD705" s="46">
        <v>1.6525488127645104E-3</v>
      </c>
      <c r="AE705" s="46">
        <v>1.2189986377100042E-3</v>
      </c>
      <c r="AF705" s="46">
        <v>8.5368175073440543E-4</v>
      </c>
      <c r="AG705" s="46">
        <v>5.696723988946993E-4</v>
      </c>
      <c r="AH705" s="46">
        <v>3.6305876901089438E-4</v>
      </c>
      <c r="AI705" s="46">
        <v>2.2143612802097583E-4</v>
      </c>
      <c r="AJ705" s="46">
        <v>1.2949715244925709E-4</v>
      </c>
      <c r="AK705" s="46">
        <v>2.7135416526135204E-2</v>
      </c>
      <c r="AL705" s="45">
        <v>2.7135416526135204E-2</v>
      </c>
      <c r="AM705" s="45">
        <v>1.6427100552481142E-4</v>
      </c>
      <c r="AN705" s="45">
        <v>4.2238325639952468E-4</v>
      </c>
      <c r="AO705" s="45">
        <v>9.3790600717639225E-4</v>
      </c>
      <c r="AP705" s="45">
        <v>1.8382707921477219E-3</v>
      </c>
      <c r="AQ705" s="45">
        <v>3.2359165452509769E-3</v>
      </c>
      <c r="AR705" s="45">
        <v>5.1903451498264419E-3</v>
      </c>
      <c r="AS705" s="45">
        <v>7.6767978276762582E-3</v>
      </c>
      <c r="AT705" s="45">
        <v>1.0577761271892982E-2</v>
      </c>
      <c r="AU705" s="45">
        <v>1.3708744306420679E-2</v>
      </c>
      <c r="AV705" s="45">
        <v>1.6847086353151977E-2</v>
      </c>
      <c r="AW705" s="45">
        <v>1.9782026850428795E-2</v>
      </c>
      <c r="AX705" s="45">
        <v>2.2355696900339627E-2</v>
      </c>
      <c r="AY705" s="45">
        <v>2.4478808161258716E-2</v>
      </c>
      <c r="AZ705" s="45">
        <v>2.6131356974023225E-2</v>
      </c>
      <c r="BA705" s="45">
        <v>2.7135416526135204E-2</v>
      </c>
      <c r="BB705" s="45">
        <v>2.7135416526135204E-2</v>
      </c>
      <c r="BC705" s="45">
        <v>2.7135416526135204E-2</v>
      </c>
      <c r="BD705" s="45">
        <v>2.7135416526135204E-2</v>
      </c>
      <c r="BE705" s="45">
        <v>2.7135416526135204E-2</v>
      </c>
      <c r="BF705" s="45">
        <v>2.7135416526135204E-2</v>
      </c>
    </row>
    <row r="706" spans="1:58" ht="13.5" thickBot="1" x14ac:dyDescent="0.25">
      <c r="A706" s="6" t="s">
        <v>1354</v>
      </c>
      <c r="B706" s="6" t="s">
        <v>1142</v>
      </c>
      <c r="C706" s="6" t="s">
        <v>651</v>
      </c>
      <c r="D706" s="6" t="s">
        <v>1354</v>
      </c>
      <c r="E706" s="6">
        <v>44.453897120571412</v>
      </c>
      <c r="F706" s="6" t="s">
        <v>314</v>
      </c>
      <c r="G706" s="21" t="s">
        <v>1178</v>
      </c>
      <c r="H706" s="21" t="s">
        <v>1159</v>
      </c>
      <c r="I706" s="21" t="s">
        <v>1213</v>
      </c>
      <c r="J706" s="21" t="s">
        <v>240</v>
      </c>
      <c r="K706" s="21" t="s">
        <v>269</v>
      </c>
      <c r="L706" s="21" t="s">
        <v>681</v>
      </c>
      <c r="M706" s="3">
        <v>28.954645383871259</v>
      </c>
      <c r="N706" s="3">
        <v>44.453897120571412</v>
      </c>
      <c r="O706" s="21" t="s">
        <v>1456</v>
      </c>
      <c r="P706" s="21">
        <v>0</v>
      </c>
      <c r="Q706" s="46">
        <v>1.2766729673626343E-5</v>
      </c>
      <c r="R706" s="46">
        <v>2.0149163596150288E-5</v>
      </c>
      <c r="S706" s="46">
        <v>4.0456681024706301E-5</v>
      </c>
      <c r="T706" s="46">
        <v>7.106845143497861E-5</v>
      </c>
      <c r="U706" s="46">
        <v>1.1095454063065848E-4</v>
      </c>
      <c r="V706" s="46">
        <v>1.5587641773089639E-4</v>
      </c>
      <c r="W706" s="46">
        <v>1.9904235354103116E-4</v>
      </c>
      <c r="X706" s="46">
        <v>2.3294675083617621E-4</v>
      </c>
      <c r="Y706" s="46">
        <v>2.5214518228670792E-4</v>
      </c>
      <c r="Z706" s="46">
        <v>2.5372868168448647E-4</v>
      </c>
      <c r="AA706" s="46">
        <v>2.3818609391029942E-4</v>
      </c>
      <c r="AB706" s="46">
        <v>2.0962031760820093E-4</v>
      </c>
      <c r="AC706" s="46">
        <v>1.7372388855599428E-4</v>
      </c>
      <c r="AD706" s="46">
        <v>1.3586738142531559E-4</v>
      </c>
      <c r="AE706" s="46">
        <v>1.0064776146807424E-4</v>
      </c>
      <c r="AF706" s="46">
        <v>7.075793836916823E-5</v>
      </c>
      <c r="AG706" s="46">
        <v>4.7420069206956812E-5</v>
      </c>
      <c r="AH706" s="46">
        <v>3.0363661635531845E-5</v>
      </c>
      <c r="AI706" s="46">
        <v>1.8614084198509098E-5</v>
      </c>
      <c r="AJ706" s="46">
        <v>1.0945558331139183E-5</v>
      </c>
      <c r="AK706" s="46">
        <v>2.1088963707481308E-3</v>
      </c>
      <c r="AL706" s="45">
        <v>2.1088963707481308E-3</v>
      </c>
      <c r="AM706" s="45">
        <v>1.2766729673626343E-5</v>
      </c>
      <c r="AN706" s="45">
        <v>3.2915893269776635E-5</v>
      </c>
      <c r="AO706" s="45">
        <v>7.3372574294482942E-5</v>
      </c>
      <c r="AP706" s="45">
        <v>1.4444102572946157E-4</v>
      </c>
      <c r="AQ706" s="45">
        <v>2.5539556636012005E-4</v>
      </c>
      <c r="AR706" s="45">
        <v>4.1127198409101641E-4</v>
      </c>
      <c r="AS706" s="45">
        <v>6.1031433763204758E-4</v>
      </c>
      <c r="AT706" s="45">
        <v>8.4326108846822373E-4</v>
      </c>
      <c r="AU706" s="45">
        <v>1.0954062707549317E-3</v>
      </c>
      <c r="AV706" s="45">
        <v>1.3491349524394182E-3</v>
      </c>
      <c r="AW706" s="45">
        <v>1.5873210463497177E-3</v>
      </c>
      <c r="AX706" s="45">
        <v>1.7969413639579187E-3</v>
      </c>
      <c r="AY706" s="45">
        <v>1.9706652525139129E-3</v>
      </c>
      <c r="AZ706" s="45">
        <v>2.1065326339392283E-3</v>
      </c>
      <c r="BA706" s="45">
        <v>2.1088963707481308E-3</v>
      </c>
      <c r="BB706" s="45">
        <v>2.1088963707481308E-3</v>
      </c>
      <c r="BC706" s="45">
        <v>2.1088963707481308E-3</v>
      </c>
      <c r="BD706" s="45">
        <v>2.1088963707481308E-3</v>
      </c>
      <c r="BE706" s="45">
        <v>2.1088963707481308E-3</v>
      </c>
      <c r="BF706" s="45">
        <v>2.1088963707481308E-3</v>
      </c>
    </row>
    <row r="707" spans="1:58" ht="13.5" thickBot="1" x14ac:dyDescent="0.25">
      <c r="A707" s="6" t="s">
        <v>1143</v>
      </c>
      <c r="B707" s="6" t="s">
        <v>1353</v>
      </c>
      <c r="C707" s="6" t="s">
        <v>651</v>
      </c>
      <c r="D707" s="6" t="s">
        <v>1143</v>
      </c>
      <c r="E707" s="6">
        <v>48.002592179596434</v>
      </c>
      <c r="F707" s="6" t="s">
        <v>314</v>
      </c>
      <c r="G707" s="21" t="s">
        <v>1178</v>
      </c>
      <c r="H707" s="21" t="s">
        <v>1159</v>
      </c>
      <c r="I707" s="21" t="s">
        <v>1213</v>
      </c>
      <c r="J707" s="21" t="s">
        <v>240</v>
      </c>
      <c r="K707" s="21" t="s">
        <v>271</v>
      </c>
      <c r="L707" s="21" t="s">
        <v>682</v>
      </c>
      <c r="M707" s="3">
        <v>30.709412585404632</v>
      </c>
      <c r="N707" s="3">
        <v>48.002592179596434</v>
      </c>
      <c r="O707" s="21" t="s">
        <v>1453</v>
      </c>
      <c r="P707" s="21">
        <v>0</v>
      </c>
      <c r="Q707" s="46">
        <v>3.767338185853767E-4</v>
      </c>
      <c r="R707" s="46">
        <v>5.9306875794209991E-4</v>
      </c>
      <c r="S707" s="46">
        <v>1.1875362512047659E-3</v>
      </c>
      <c r="T707" s="46">
        <v>2.0802987545408096E-3</v>
      </c>
      <c r="U707" s="46">
        <v>3.2387817175321488E-3</v>
      </c>
      <c r="V707" s="46">
        <v>4.5386309696671878E-3</v>
      </c>
      <c r="W707" s="46">
        <v>5.7821439119025543E-3</v>
      </c>
      <c r="X707" s="46">
        <v>6.7551716954586116E-3</v>
      </c>
      <c r="Y707" s="46">
        <v>7.301351449259131E-3</v>
      </c>
      <c r="Z707" s="46">
        <v>7.3309939368306114E-3</v>
      </c>
      <c r="AA707" s="46">
        <v>6.8658308546296438E-3</v>
      </c>
      <c r="AB707" s="46">
        <v>6.0261520906302801E-3</v>
      </c>
      <c r="AC707" s="46">
        <v>4.9778565127316975E-3</v>
      </c>
      <c r="AD707" s="46">
        <v>3.8798717143623219E-3</v>
      </c>
      <c r="AE707" s="46">
        <v>2.8639791380917919E-3</v>
      </c>
      <c r="AF707" s="46">
        <v>2.0075653781016878E-3</v>
      </c>
      <c r="AG707" s="46">
        <v>1.3405058576641149E-3</v>
      </c>
      <c r="AH707" s="46">
        <v>8.5462138535057444E-4</v>
      </c>
      <c r="AI707" s="46">
        <v>5.2129365974187488E-4</v>
      </c>
      <c r="AJ707" s="46">
        <v>3.0480061671354859E-4</v>
      </c>
      <c r="AK707" s="46">
        <v>6.5057241659673387E-2</v>
      </c>
      <c r="AL707" s="45">
        <v>6.5057241659673387E-2</v>
      </c>
      <c r="AM707" s="45">
        <v>3.767338185853767E-4</v>
      </c>
      <c r="AN707" s="45">
        <v>9.6980257652747666E-4</v>
      </c>
      <c r="AO707" s="45">
        <v>2.1573388277322425E-3</v>
      </c>
      <c r="AP707" s="45">
        <v>4.2376375822730517E-3</v>
      </c>
      <c r="AQ707" s="45">
        <v>7.4764192998052004E-3</v>
      </c>
      <c r="AR707" s="45">
        <v>1.2015050269472388E-2</v>
      </c>
      <c r="AS707" s="45">
        <v>1.7797194181374942E-2</v>
      </c>
      <c r="AT707" s="45">
        <v>2.4552365876833553E-2</v>
      </c>
      <c r="AU707" s="45">
        <v>3.1853717326092684E-2</v>
      </c>
      <c r="AV707" s="45">
        <v>3.9184711262923298E-2</v>
      </c>
      <c r="AW707" s="45">
        <v>4.6050542117552939E-2</v>
      </c>
      <c r="AX707" s="45">
        <v>5.207669420818322E-2</v>
      </c>
      <c r="AY707" s="45">
        <v>5.7054550720914921E-2</v>
      </c>
      <c r="AZ707" s="45">
        <v>6.093442243527724E-2</v>
      </c>
      <c r="BA707" s="45">
        <v>6.3798401573369037E-2</v>
      </c>
      <c r="BB707" s="45">
        <v>6.5057241659673387E-2</v>
      </c>
      <c r="BC707" s="45">
        <v>6.5057241659673387E-2</v>
      </c>
      <c r="BD707" s="45">
        <v>6.5057241659673387E-2</v>
      </c>
      <c r="BE707" s="45">
        <v>6.5057241659673387E-2</v>
      </c>
      <c r="BF707" s="45">
        <v>6.5057241659673387E-2</v>
      </c>
    </row>
    <row r="708" spans="1:58" ht="13.5" thickBot="1" x14ac:dyDescent="0.25">
      <c r="A708" s="6" t="s">
        <v>1139</v>
      </c>
      <c r="B708" s="6" t="s">
        <v>1138</v>
      </c>
      <c r="C708" s="6" t="s">
        <v>651</v>
      </c>
      <c r="D708" s="6" t="s">
        <v>1139</v>
      </c>
      <c r="E708" s="6">
        <v>59.769973040113797</v>
      </c>
      <c r="F708" s="6" t="s">
        <v>314</v>
      </c>
      <c r="G708" s="21" t="s">
        <v>1178</v>
      </c>
      <c r="H708" s="21" t="s">
        <v>1159</v>
      </c>
      <c r="I708" s="21" t="s">
        <v>1213</v>
      </c>
      <c r="J708" s="21" t="s">
        <v>240</v>
      </c>
      <c r="K708" s="21" t="s">
        <v>273</v>
      </c>
      <c r="L708" s="21" t="s">
        <v>683</v>
      </c>
      <c r="M708" s="3">
        <v>39.216096287770981</v>
      </c>
      <c r="N708" s="3">
        <v>59.769973040113797</v>
      </c>
      <c r="O708" s="21" t="s">
        <v>1457</v>
      </c>
      <c r="P708" s="21">
        <v>0</v>
      </c>
      <c r="Q708" s="46">
        <v>1.1394082456398474E-4</v>
      </c>
      <c r="R708" s="46">
        <v>1.8169415455269214E-4</v>
      </c>
      <c r="S708" s="46">
        <v>3.6763792598114357E-4</v>
      </c>
      <c r="T708" s="46">
        <v>6.5013944091727013E-4</v>
      </c>
      <c r="U708" s="46">
        <v>1.0200257946832679E-3</v>
      </c>
      <c r="V708" s="46">
        <v>1.4401254624570434E-3</v>
      </c>
      <c r="W708" s="46">
        <v>1.8500450428341963E-3</v>
      </c>
      <c r="X708" s="46">
        <v>2.1840624298328287E-3</v>
      </c>
      <c r="Y708" s="46">
        <v>2.3849956414228319E-3</v>
      </c>
      <c r="Z708" s="46">
        <v>2.4241473937264275E-3</v>
      </c>
      <c r="AA708" s="46">
        <v>2.2948097106543336E-3</v>
      </c>
      <c r="AB708" s="46">
        <v>2.0341442038995972E-3</v>
      </c>
      <c r="AC708" s="46">
        <v>1.6967308472672299E-3</v>
      </c>
      <c r="AD708" s="46">
        <v>1.3351914679346954E-3</v>
      </c>
      <c r="AE708" s="46">
        <v>9.94078155427401E-4</v>
      </c>
      <c r="AF708" s="46">
        <v>7.0226605430838277E-4</v>
      </c>
      <c r="AG708" s="46">
        <v>4.725759210810686E-4</v>
      </c>
      <c r="AH708" s="46">
        <v>3.0360972555251015E-4</v>
      </c>
      <c r="AI708" s="46">
        <v>1.8660772577960675E-4</v>
      </c>
      <c r="AJ708" s="46">
        <v>1.0993414904210133E-4</v>
      </c>
      <c r="AK708" s="46">
        <v>1.9789161843432324E-2</v>
      </c>
      <c r="AL708" s="45">
        <v>1.9789161843432324E-2</v>
      </c>
      <c r="AM708" s="45">
        <v>1.1394082456398474E-4</v>
      </c>
      <c r="AN708" s="45">
        <v>2.9563497911667686E-4</v>
      </c>
      <c r="AO708" s="45">
        <v>6.6327290509782038E-4</v>
      </c>
      <c r="AP708" s="45">
        <v>1.3134123460150906E-3</v>
      </c>
      <c r="AQ708" s="45">
        <v>2.3334381406983585E-3</v>
      </c>
      <c r="AR708" s="45">
        <v>3.7735636031554021E-3</v>
      </c>
      <c r="AS708" s="45">
        <v>5.6236086459895982E-3</v>
      </c>
      <c r="AT708" s="45">
        <v>7.8076710758224269E-3</v>
      </c>
      <c r="AU708" s="45">
        <v>1.0192666717245259E-2</v>
      </c>
      <c r="AV708" s="45">
        <v>1.2616814110971687E-2</v>
      </c>
      <c r="AW708" s="45">
        <v>1.4911623821626021E-2</v>
      </c>
      <c r="AX708" s="45">
        <v>1.694576802552562E-2</v>
      </c>
      <c r="AY708" s="45">
        <v>1.8642498872792849E-2</v>
      </c>
      <c r="AZ708" s="45">
        <v>1.9789161843432324E-2</v>
      </c>
      <c r="BA708" s="45">
        <v>1.9789161843432324E-2</v>
      </c>
      <c r="BB708" s="45">
        <v>1.9789161843432324E-2</v>
      </c>
      <c r="BC708" s="45">
        <v>1.9789161843432324E-2</v>
      </c>
      <c r="BD708" s="45">
        <v>1.9789161843432324E-2</v>
      </c>
      <c r="BE708" s="45">
        <v>1.9789161843432324E-2</v>
      </c>
      <c r="BF708" s="45">
        <v>1.9789161843432324E-2</v>
      </c>
    </row>
    <row r="709" spans="1:58" ht="13.5" thickBot="1" x14ac:dyDescent="0.25">
      <c r="A709" s="6" t="s">
        <v>1355</v>
      </c>
      <c r="B709" s="6" t="s">
        <v>1138</v>
      </c>
      <c r="C709" s="6" t="s">
        <v>651</v>
      </c>
      <c r="D709" s="6" t="s">
        <v>1355</v>
      </c>
      <c r="E709" s="6">
        <v>54.273842895532873</v>
      </c>
      <c r="F709" s="6" t="s">
        <v>314</v>
      </c>
      <c r="G709" s="21" t="s">
        <v>1178</v>
      </c>
      <c r="H709" s="21" t="s">
        <v>1159</v>
      </c>
      <c r="I709" s="21" t="s">
        <v>1213</v>
      </c>
      <c r="J709" s="21" t="s">
        <v>240</v>
      </c>
      <c r="K709" s="21" t="s">
        <v>275</v>
      </c>
      <c r="L709" s="21" t="s">
        <v>684</v>
      </c>
      <c r="M709" s="3">
        <v>35.516117526786587</v>
      </c>
      <c r="N709" s="3">
        <v>54.273842895532873</v>
      </c>
      <c r="O709" s="21" t="s">
        <v>1457</v>
      </c>
      <c r="P709" s="21">
        <v>0</v>
      </c>
      <c r="Q709" s="46">
        <v>6.7155277364719336E-4</v>
      </c>
      <c r="R709" s="46">
        <v>1.0718815181537675E-3</v>
      </c>
      <c r="S709" s="46">
        <v>2.1731631021676347E-3</v>
      </c>
      <c r="T709" s="46">
        <v>3.8486752672887373E-3</v>
      </c>
      <c r="U709" s="46">
        <v>6.0481028730657227E-3</v>
      </c>
      <c r="V709" s="46">
        <v>8.551797531342914E-3</v>
      </c>
      <c r="W709" s="46">
        <v>1.0990127288787371E-2</v>
      </c>
      <c r="X709" s="46">
        <v>1.2951987995353338E-2</v>
      </c>
      <c r="Y709" s="46">
        <v>1.4106445322736349E-2</v>
      </c>
      <c r="Z709" s="46">
        <v>1.4261323184003029E-2</v>
      </c>
      <c r="AA709" s="46">
        <v>1.3419896875285406E-2</v>
      </c>
      <c r="AB709" s="46">
        <v>1.1828165266833309E-2</v>
      </c>
      <c r="AC709" s="46">
        <v>9.800774103513531E-3</v>
      </c>
      <c r="AD709" s="46">
        <v>7.6604996044895447E-3</v>
      </c>
      <c r="AE709" s="46">
        <v>5.6690807596909316E-3</v>
      </c>
      <c r="AF709" s="46">
        <v>3.9834366808021559E-3</v>
      </c>
      <c r="AG709" s="46">
        <v>2.6650428988625996E-3</v>
      </c>
      <c r="AH709" s="46">
        <v>1.7017137563973236E-3</v>
      </c>
      <c r="AI709" s="46">
        <v>1.0392108287313713E-3</v>
      </c>
      <c r="AJ709" s="46">
        <v>6.0810417440066811E-4</v>
      </c>
      <c r="AK709" s="46">
        <v>0.11596880589706973</v>
      </c>
      <c r="AL709" s="45">
        <v>0.11596880589706973</v>
      </c>
      <c r="AM709" s="45">
        <v>6.7155277364719336E-4</v>
      </c>
      <c r="AN709" s="45">
        <v>1.7434342918009609E-3</v>
      </c>
      <c r="AO709" s="45">
        <v>3.9165973939685956E-3</v>
      </c>
      <c r="AP709" s="45">
        <v>7.7652726612573329E-3</v>
      </c>
      <c r="AQ709" s="45">
        <v>1.3813375534323056E-2</v>
      </c>
      <c r="AR709" s="45">
        <v>2.2365173065665968E-2</v>
      </c>
      <c r="AS709" s="45">
        <v>3.3355300354453339E-2</v>
      </c>
      <c r="AT709" s="45">
        <v>4.6307288349806679E-2</v>
      </c>
      <c r="AU709" s="45">
        <v>6.0413733672543025E-2</v>
      </c>
      <c r="AV709" s="45">
        <v>7.467505685654606E-2</v>
      </c>
      <c r="AW709" s="45">
        <v>8.809495373183146E-2</v>
      </c>
      <c r="AX709" s="45">
        <v>9.9923118998664767E-2</v>
      </c>
      <c r="AY709" s="45">
        <v>0.1097238931021783</v>
      </c>
      <c r="AZ709" s="45">
        <v>0.11596880589706973</v>
      </c>
      <c r="BA709" s="45">
        <v>0.11596880589706973</v>
      </c>
      <c r="BB709" s="45">
        <v>0.11596880589706973</v>
      </c>
      <c r="BC709" s="45">
        <v>0.11596880589706973</v>
      </c>
      <c r="BD709" s="45">
        <v>0.11596880589706973</v>
      </c>
      <c r="BE709" s="45">
        <v>0.11596880589706973</v>
      </c>
      <c r="BF709" s="45">
        <v>0.11596880589706973</v>
      </c>
    </row>
    <row r="710" spans="1:58" ht="13.5" thickBot="1" x14ac:dyDescent="0.25">
      <c r="A710" s="6" t="s">
        <v>1354</v>
      </c>
      <c r="B710" s="6" t="s">
        <v>1142</v>
      </c>
      <c r="C710" s="6" t="s">
        <v>651</v>
      </c>
      <c r="D710" s="6" t="s">
        <v>1354</v>
      </c>
      <c r="E710" s="6">
        <v>43.986432156636454</v>
      </c>
      <c r="F710" s="6" t="s">
        <v>314</v>
      </c>
      <c r="G710" s="21" t="s">
        <v>1178</v>
      </c>
      <c r="H710" s="21" t="s">
        <v>1159</v>
      </c>
      <c r="I710" s="21" t="s">
        <v>1213</v>
      </c>
      <c r="J710" s="21" t="s">
        <v>240</v>
      </c>
      <c r="K710" s="21" t="s">
        <v>277</v>
      </c>
      <c r="L710" s="21" t="s">
        <v>685</v>
      </c>
      <c r="M710" s="3">
        <v>28.005745387800541</v>
      </c>
      <c r="N710" s="3">
        <v>43.986432156636454</v>
      </c>
      <c r="O710" s="21" t="s">
        <v>1453</v>
      </c>
      <c r="P710" s="21">
        <v>0</v>
      </c>
      <c r="Q710" s="46">
        <v>5.3783694565696094E-3</v>
      </c>
      <c r="R710" s="46">
        <v>8.4765317983239129E-3</v>
      </c>
      <c r="S710" s="46">
        <v>1.6988580417585521E-2</v>
      </c>
      <c r="T710" s="46">
        <v>2.9718381969755132E-2</v>
      </c>
      <c r="U710" s="46">
        <v>4.6239884397250526E-2</v>
      </c>
      <c r="V710" s="46">
        <v>6.4902967895750785E-2</v>
      </c>
      <c r="W710" s="46">
        <v>8.2963644295907552E-2</v>
      </c>
      <c r="X710" s="46">
        <v>9.7380951982349265E-2</v>
      </c>
      <c r="Y710" s="46">
        <v>0.10558509573429355</v>
      </c>
      <c r="Z710" s="46">
        <v>0.10668999985372984</v>
      </c>
      <c r="AA710" s="46">
        <v>0.10067598081187212</v>
      </c>
      <c r="AB710" s="46">
        <v>8.9068627649166288E-2</v>
      </c>
      <c r="AC710" s="46">
        <v>7.4200053146015355E-2</v>
      </c>
      <c r="AD710" s="46">
        <v>5.8261650046022774E-2</v>
      </c>
      <c r="AE710" s="46">
        <v>4.3339205633748205E-2</v>
      </c>
      <c r="AF710" s="46">
        <v>3.0628820319948537E-2</v>
      </c>
      <c r="AG710" s="46">
        <v>2.0578959665709311E-2</v>
      </c>
      <c r="AH710" s="46">
        <v>1.3175853865849107E-2</v>
      </c>
      <c r="AI710" s="46">
        <v>8.0557836832954467E-3</v>
      </c>
      <c r="AJ710" s="46">
        <v>4.7123957963992576E-3</v>
      </c>
      <c r="AK710" s="46">
        <v>0.89242161106434081</v>
      </c>
      <c r="AL710" s="45">
        <v>0.89242161106434081</v>
      </c>
      <c r="AM710" s="45">
        <v>5.3783694565696094E-3</v>
      </c>
      <c r="AN710" s="45">
        <v>1.3854901254893522E-2</v>
      </c>
      <c r="AO710" s="45">
        <v>3.0843481672479044E-2</v>
      </c>
      <c r="AP710" s="45">
        <v>6.0561863642234176E-2</v>
      </c>
      <c r="AQ710" s="45">
        <v>0.1068017480394847</v>
      </c>
      <c r="AR710" s="45">
        <v>0.17170471593523548</v>
      </c>
      <c r="AS710" s="45">
        <v>0.25466836023114303</v>
      </c>
      <c r="AT710" s="45">
        <v>0.35204931221349228</v>
      </c>
      <c r="AU710" s="45">
        <v>0.45763440794778582</v>
      </c>
      <c r="AV710" s="45">
        <v>0.56432440780151572</v>
      </c>
      <c r="AW710" s="45">
        <v>0.66500038861338784</v>
      </c>
      <c r="AX710" s="45">
        <v>0.75406901626255407</v>
      </c>
      <c r="AY710" s="45">
        <v>0.82826906940856948</v>
      </c>
      <c r="AZ710" s="45">
        <v>0.88653071945459228</v>
      </c>
      <c r="BA710" s="45">
        <v>0.89242161106434081</v>
      </c>
      <c r="BB710" s="45">
        <v>0.89242161106434081</v>
      </c>
      <c r="BC710" s="45">
        <v>0.89242161106434081</v>
      </c>
      <c r="BD710" s="45">
        <v>0.89242161106434081</v>
      </c>
      <c r="BE710" s="45">
        <v>0.89242161106434081</v>
      </c>
      <c r="BF710" s="45">
        <v>0.89242161106434081</v>
      </c>
    </row>
    <row r="711" spans="1:58" ht="13.5" thickBot="1" x14ac:dyDescent="0.25">
      <c r="A711" s="6" t="s">
        <v>1353</v>
      </c>
      <c r="B711" s="6" t="s">
        <v>1137</v>
      </c>
      <c r="C711" s="6" t="s">
        <v>651</v>
      </c>
      <c r="D711" s="6" t="s">
        <v>1353</v>
      </c>
      <c r="E711" s="6">
        <v>30.111611157255023</v>
      </c>
      <c r="F711" s="6" t="s">
        <v>314</v>
      </c>
      <c r="G711" s="21" t="s">
        <v>1178</v>
      </c>
      <c r="H711" s="21" t="s">
        <v>1159</v>
      </c>
      <c r="I711" s="21" t="s">
        <v>1213</v>
      </c>
      <c r="J711" s="21" t="s">
        <v>240</v>
      </c>
      <c r="K711" s="21" t="s">
        <v>279</v>
      </c>
      <c r="L711" s="21" t="s">
        <v>686</v>
      </c>
      <c r="M711" s="3">
        <v>18.665256414702188</v>
      </c>
      <c r="N711" s="3">
        <v>30.111611157255023</v>
      </c>
      <c r="O711" s="21" t="s">
        <v>1453</v>
      </c>
      <c r="P711" s="21">
        <v>0</v>
      </c>
      <c r="Q711" s="46">
        <v>4.3313967304170231E-4</v>
      </c>
      <c r="R711" s="46">
        <v>6.8976292672011071E-4</v>
      </c>
      <c r="S711" s="46">
        <v>1.3992997916025666E-3</v>
      </c>
      <c r="T711" s="46">
        <v>2.4822131724375192E-3</v>
      </c>
      <c r="U711" s="46">
        <v>3.9181286302903701E-3</v>
      </c>
      <c r="V711" s="46">
        <v>5.5666294653904961E-3</v>
      </c>
      <c r="W711" s="46">
        <v>7.1748445062630242E-3</v>
      </c>
      <c r="X711" s="46">
        <v>8.4786806871323204E-3</v>
      </c>
      <c r="Y711" s="46">
        <v>9.2399584395922267E-3</v>
      </c>
      <c r="Z711" s="46">
        <v>9.3382784354920177E-3</v>
      </c>
      <c r="AA711" s="46">
        <v>8.7811086910697146E-3</v>
      </c>
      <c r="AB711" s="46">
        <v>7.7344098807099323E-3</v>
      </c>
      <c r="AC711" s="46">
        <v>6.3973161527784853E-3</v>
      </c>
      <c r="AD711" s="46">
        <v>4.9942382383154462E-3</v>
      </c>
      <c r="AE711" s="46">
        <v>3.6912392740267447E-3</v>
      </c>
      <c r="AF711" s="46">
        <v>2.5886669440282721E-3</v>
      </c>
      <c r="AG711" s="46">
        <v>1.7288243586946409E-3</v>
      </c>
      <c r="AH711" s="46">
        <v>1.1021852291722436E-3</v>
      </c>
      <c r="AI711" s="46">
        <v>6.7217966310092754E-4</v>
      </c>
      <c r="AJ711" s="46">
        <v>3.9288439689612054E-4</v>
      </c>
      <c r="AK711" s="46">
        <v>6.5883464070889283E-2</v>
      </c>
      <c r="AL711" s="45">
        <v>6.5883464070889283E-2</v>
      </c>
      <c r="AM711" s="45">
        <v>4.3313967304170231E-4</v>
      </c>
      <c r="AN711" s="45">
        <v>1.122902599761813E-3</v>
      </c>
      <c r="AO711" s="45">
        <v>2.5222023913643796E-3</v>
      </c>
      <c r="AP711" s="45">
        <v>5.0044155638018992E-3</v>
      </c>
      <c r="AQ711" s="45">
        <v>8.9225441940922693E-3</v>
      </c>
      <c r="AR711" s="45">
        <v>1.4489173659482765E-2</v>
      </c>
      <c r="AS711" s="45">
        <v>2.1664018165745789E-2</v>
      </c>
      <c r="AT711" s="45">
        <v>3.0142698852878111E-2</v>
      </c>
      <c r="AU711" s="45">
        <v>3.9382657292470341E-2</v>
      </c>
      <c r="AV711" s="45">
        <v>4.8720935727962357E-2</v>
      </c>
      <c r="AW711" s="45">
        <v>5.7502044419032075E-2</v>
      </c>
      <c r="AX711" s="45">
        <v>6.5236454299742008E-2</v>
      </c>
      <c r="AY711" s="45">
        <v>6.5883464070889283E-2</v>
      </c>
      <c r="AZ711" s="45">
        <v>6.5883464070889283E-2</v>
      </c>
      <c r="BA711" s="45">
        <v>6.5883464070889283E-2</v>
      </c>
      <c r="BB711" s="45">
        <v>6.5883464070889283E-2</v>
      </c>
      <c r="BC711" s="45">
        <v>6.5883464070889283E-2</v>
      </c>
      <c r="BD711" s="45">
        <v>6.5883464070889283E-2</v>
      </c>
      <c r="BE711" s="45">
        <v>6.5883464070889283E-2</v>
      </c>
      <c r="BF711" s="45">
        <v>6.5883464070889283E-2</v>
      </c>
    </row>
    <row r="712" spans="1:58" ht="13.5" thickBot="1" x14ac:dyDescent="0.25">
      <c r="A712" s="6" t="s">
        <v>1355</v>
      </c>
      <c r="B712" s="6" t="s">
        <v>1353</v>
      </c>
      <c r="C712" s="6" t="s">
        <v>651</v>
      </c>
      <c r="D712" s="6" t="s">
        <v>1355</v>
      </c>
      <c r="E712" s="6">
        <v>50.449421431107119</v>
      </c>
      <c r="F712" s="6" t="s">
        <v>314</v>
      </c>
      <c r="G712" s="21" t="s">
        <v>1178</v>
      </c>
      <c r="H712" s="21" t="s">
        <v>1172</v>
      </c>
      <c r="I712" s="21" t="s">
        <v>1160</v>
      </c>
      <c r="J712" s="21" t="s">
        <v>240</v>
      </c>
      <c r="K712" s="21" t="s">
        <v>245</v>
      </c>
      <c r="L712" s="21" t="s">
        <v>652</v>
      </c>
      <c r="M712" s="3">
        <v>33.07056675935609</v>
      </c>
      <c r="N712" s="3">
        <v>50.449421431107119</v>
      </c>
      <c r="O712" s="21" t="s">
        <v>1450</v>
      </c>
      <c r="P712" s="21">
        <v>0</v>
      </c>
      <c r="Q712" s="46">
        <v>7.3193706324932775E-4</v>
      </c>
      <c r="R712" s="46">
        <v>9.0569317883073923E-4</v>
      </c>
      <c r="S712" s="46">
        <v>1.83973581960793E-3</v>
      </c>
      <c r="T712" s="46">
        <v>2.3158117990509626E-3</v>
      </c>
      <c r="U712" s="46">
        <v>3.0467541610536926E-3</v>
      </c>
      <c r="V712" s="46">
        <v>4.5618976453212943E-3</v>
      </c>
      <c r="W712" s="46">
        <v>5.8196373945513646E-3</v>
      </c>
      <c r="X712" s="46">
        <v>7.7428949300354299E-3</v>
      </c>
      <c r="Y712" s="46">
        <v>9.9757523915115949E-3</v>
      </c>
      <c r="Z712" s="46">
        <v>1.0609749167880453E-2</v>
      </c>
      <c r="AA712" s="46">
        <v>1.3107920607519837E-2</v>
      </c>
      <c r="AB712" s="46">
        <v>1.3568349258223349E-2</v>
      </c>
      <c r="AC712" s="46">
        <v>1.4364974346752407E-2</v>
      </c>
      <c r="AD712" s="46">
        <v>1.3647961903082094E-2</v>
      </c>
      <c r="AE712" s="46">
        <v>1.3896969353397712E-2</v>
      </c>
      <c r="AF712" s="46">
        <v>1.4903738521526398E-2</v>
      </c>
      <c r="AG712" s="46">
        <v>1.576844327732943E-2</v>
      </c>
      <c r="AH712" s="46">
        <v>1.6633148033132469E-2</v>
      </c>
      <c r="AI712" s="46">
        <v>1.7497852788935508E-2</v>
      </c>
      <c r="AJ712" s="46">
        <v>1.8362557544738541E-2</v>
      </c>
      <c r="AK712" s="46">
        <v>0.1993017791857305</v>
      </c>
      <c r="AL712" s="45">
        <v>0.1993017791857305</v>
      </c>
      <c r="AM712" s="45">
        <v>7.3193706324932775E-4</v>
      </c>
      <c r="AN712" s="45">
        <v>1.6376302420800671E-3</v>
      </c>
      <c r="AO712" s="45">
        <v>3.4773660616879971E-3</v>
      </c>
      <c r="AP712" s="45">
        <v>5.7931778607389593E-3</v>
      </c>
      <c r="AQ712" s="45">
        <v>8.8399320217926527E-3</v>
      </c>
      <c r="AR712" s="45">
        <v>1.3401829667113948E-2</v>
      </c>
      <c r="AS712" s="45">
        <v>1.9221467061665311E-2</v>
      </c>
      <c r="AT712" s="45">
        <v>2.6964361991700742E-2</v>
      </c>
      <c r="AU712" s="45">
        <v>3.6940114383212333E-2</v>
      </c>
      <c r="AV712" s="45">
        <v>4.7549863551092787E-2</v>
      </c>
      <c r="AW712" s="45">
        <v>6.0657784158612622E-2</v>
      </c>
      <c r="AX712" s="45">
        <v>7.4226133416835968E-2</v>
      </c>
      <c r="AY712" s="45">
        <v>8.8591107763588375E-2</v>
      </c>
      <c r="AZ712" s="45">
        <v>0.10223906966667047</v>
      </c>
      <c r="BA712" s="45">
        <v>0.11613603902006818</v>
      </c>
      <c r="BB712" s="45">
        <v>0.13103977754159457</v>
      </c>
      <c r="BC712" s="45">
        <v>0.146808220818924</v>
      </c>
      <c r="BD712" s="45">
        <v>0.16344136885205646</v>
      </c>
      <c r="BE712" s="45">
        <v>0.18093922164099197</v>
      </c>
      <c r="BF712" s="45">
        <v>0.1993017791857305</v>
      </c>
    </row>
    <row r="713" spans="1:58" ht="13.5" thickBot="1" x14ac:dyDescent="0.25">
      <c r="A713" s="6" t="s">
        <v>1355</v>
      </c>
      <c r="B713" s="6" t="s">
        <v>1353</v>
      </c>
      <c r="C713" s="6" t="s">
        <v>651</v>
      </c>
      <c r="D713" s="6" t="s">
        <v>1355</v>
      </c>
      <c r="E713" s="6">
        <v>50.871935613745798</v>
      </c>
      <c r="F713" s="6" t="s">
        <v>314</v>
      </c>
      <c r="G713" s="21" t="s">
        <v>1178</v>
      </c>
      <c r="H713" s="21" t="s">
        <v>1172</v>
      </c>
      <c r="I713" s="21" t="s">
        <v>1160</v>
      </c>
      <c r="J713" s="21" t="s">
        <v>240</v>
      </c>
      <c r="K713" s="21" t="s">
        <v>247</v>
      </c>
      <c r="L713" s="21" t="s">
        <v>653</v>
      </c>
      <c r="M713" s="3">
        <v>33.355002073086638</v>
      </c>
      <c r="N713" s="3">
        <v>50.871935613745798</v>
      </c>
      <c r="O713" s="21" t="s">
        <v>1450</v>
      </c>
      <c r="P713" s="21">
        <v>0</v>
      </c>
      <c r="Q713" s="46">
        <v>6.637929245413272E-3</v>
      </c>
      <c r="R713" s="46">
        <v>7.1960204057777968E-3</v>
      </c>
      <c r="S713" s="46">
        <v>1.7185050934143447E-2</v>
      </c>
      <c r="T713" s="46">
        <v>2.1607788223326263E-2</v>
      </c>
      <c r="U713" s="46">
        <v>2.7851291080464337E-2</v>
      </c>
      <c r="V713" s="46">
        <v>4.2776831398295717E-2</v>
      </c>
      <c r="W713" s="46">
        <v>5.4826454111367683E-2</v>
      </c>
      <c r="X713" s="46">
        <v>7.178858111127577E-2</v>
      </c>
      <c r="Y713" s="46">
        <v>8.9838325410652398E-2</v>
      </c>
      <c r="Z713" s="46">
        <v>9.810633442841693E-2</v>
      </c>
      <c r="AA713" s="46">
        <v>0.12515476954825824</v>
      </c>
      <c r="AB713" s="46">
        <v>0.1253342313228091</v>
      </c>
      <c r="AC713" s="46">
        <v>0.13637147174618172</v>
      </c>
      <c r="AD713" s="46">
        <v>0.12190394819504674</v>
      </c>
      <c r="AE713" s="46">
        <v>0.12727652448081742</v>
      </c>
      <c r="AF713" s="46">
        <v>0.14063551556884166</v>
      </c>
      <c r="AG713" s="46">
        <v>0.15269339817821781</v>
      </c>
      <c r="AH713" s="46">
        <v>0.16475128078759391</v>
      </c>
      <c r="AI713" s="46">
        <v>0.17680916339697003</v>
      </c>
      <c r="AJ713" s="46">
        <v>0.18886704600634624</v>
      </c>
      <c r="AK713" s="46">
        <v>1.8976119555802162</v>
      </c>
      <c r="AL713" s="45">
        <v>1.8976119555802162</v>
      </c>
      <c r="AM713" s="45">
        <v>6.637929245413272E-3</v>
      </c>
      <c r="AN713" s="45">
        <v>1.3833949651191068E-2</v>
      </c>
      <c r="AO713" s="45">
        <v>3.1019000585334515E-2</v>
      </c>
      <c r="AP713" s="45">
        <v>5.2626788808660778E-2</v>
      </c>
      <c r="AQ713" s="45">
        <v>8.0478079889125115E-2</v>
      </c>
      <c r="AR713" s="45">
        <v>0.12325491128742083</v>
      </c>
      <c r="AS713" s="45">
        <v>0.17808136539878852</v>
      </c>
      <c r="AT713" s="45">
        <v>0.24986994651006428</v>
      </c>
      <c r="AU713" s="45">
        <v>0.33970827192071668</v>
      </c>
      <c r="AV713" s="45">
        <v>0.43781460634913361</v>
      </c>
      <c r="AW713" s="45">
        <v>0.56296937589739182</v>
      </c>
      <c r="AX713" s="45">
        <v>0.6883036072202009</v>
      </c>
      <c r="AY713" s="45">
        <v>0.82467507896638259</v>
      </c>
      <c r="AZ713" s="45">
        <v>0.94657902716142939</v>
      </c>
      <c r="BA713" s="45">
        <v>1.0738555516422468</v>
      </c>
      <c r="BB713" s="45">
        <v>1.2144910672110885</v>
      </c>
      <c r="BC713" s="45">
        <v>1.3671844653893062</v>
      </c>
      <c r="BD713" s="45">
        <v>1.5319357461769001</v>
      </c>
      <c r="BE713" s="45">
        <v>1.70874490957387</v>
      </c>
      <c r="BF713" s="45">
        <v>1.8976119555802162</v>
      </c>
    </row>
    <row r="714" spans="1:58" ht="13.5" thickBot="1" x14ac:dyDescent="0.25">
      <c r="A714" s="6" t="s">
        <v>1353</v>
      </c>
      <c r="B714" s="6" t="s">
        <v>1137</v>
      </c>
      <c r="C714" s="6" t="s">
        <v>651</v>
      </c>
      <c r="D714" s="6" t="s">
        <v>1353</v>
      </c>
      <c r="E714" s="6">
        <v>30.363016948732874</v>
      </c>
      <c r="F714" s="6" t="s">
        <v>314</v>
      </c>
      <c r="G714" s="21" t="s">
        <v>1178</v>
      </c>
      <c r="H714" s="21" t="s">
        <v>1172</v>
      </c>
      <c r="I714" s="21" t="s">
        <v>1160</v>
      </c>
      <c r="J714" s="21" t="s">
        <v>240</v>
      </c>
      <c r="K714" s="21" t="s">
        <v>249</v>
      </c>
      <c r="L714" s="21" t="s">
        <v>654</v>
      </c>
      <c r="M714" s="3">
        <v>19.548457927453022</v>
      </c>
      <c r="N714" s="3">
        <v>30.363016948732874</v>
      </c>
      <c r="O714" s="21" t="s">
        <v>1450</v>
      </c>
      <c r="P714" s="21">
        <v>0</v>
      </c>
      <c r="Q714" s="46">
        <v>2.8714452153187861E-3</v>
      </c>
      <c r="R714" s="46">
        <v>3.0890409407894012E-3</v>
      </c>
      <c r="S714" s="46">
        <v>7.3764020610337872E-3</v>
      </c>
      <c r="T714" s="46">
        <v>9.310071037823232E-3</v>
      </c>
      <c r="U714" s="46">
        <v>1.1989816112621256E-2</v>
      </c>
      <c r="V714" s="46">
        <v>1.8284015548241602E-2</v>
      </c>
      <c r="W714" s="46">
        <v>2.3475441925996331E-2</v>
      </c>
      <c r="X714" s="46">
        <v>3.0819698154220171E-2</v>
      </c>
      <c r="Y714" s="46">
        <v>3.8620961475249023E-2</v>
      </c>
      <c r="Z714" s="46">
        <v>4.200876921846744E-2</v>
      </c>
      <c r="AA714" s="46">
        <v>5.3768925536212077E-2</v>
      </c>
      <c r="AB714" s="46">
        <v>5.3650933314041312E-2</v>
      </c>
      <c r="AC714" s="46">
        <v>5.7907633687166164E-2</v>
      </c>
      <c r="AD714" s="46">
        <v>5.2434342458019367E-2</v>
      </c>
      <c r="AE714" s="46">
        <v>5.4782515263692884E-2</v>
      </c>
      <c r="AF714" s="46">
        <v>6.0187482945324174E-2</v>
      </c>
      <c r="AG714" s="46">
        <v>6.5032425945404718E-2</v>
      </c>
      <c r="AH714" s="46">
        <v>6.9877368945485241E-2</v>
      </c>
      <c r="AI714" s="46">
        <v>7.4722311945565806E-2</v>
      </c>
      <c r="AJ714" s="46">
        <v>7.9567254945646343E-2</v>
      </c>
      <c r="AK714" s="46">
        <v>0.80977685667631905</v>
      </c>
      <c r="AL714" s="45">
        <v>0.80977685667631905</v>
      </c>
      <c r="AM714" s="45">
        <v>2.8714452153187861E-3</v>
      </c>
      <c r="AN714" s="45">
        <v>5.9604861561081872E-3</v>
      </c>
      <c r="AO714" s="45">
        <v>1.3336888217141974E-2</v>
      </c>
      <c r="AP714" s="45">
        <v>2.2646959254965206E-2</v>
      </c>
      <c r="AQ714" s="45">
        <v>3.4636775367586463E-2</v>
      </c>
      <c r="AR714" s="45">
        <v>5.2920790915828061E-2</v>
      </c>
      <c r="AS714" s="45">
        <v>7.6396232841824396E-2</v>
      </c>
      <c r="AT714" s="45">
        <v>0.10721593099604457</v>
      </c>
      <c r="AU714" s="45">
        <v>0.14583689247129358</v>
      </c>
      <c r="AV714" s="45">
        <v>0.18784566168976102</v>
      </c>
      <c r="AW714" s="45">
        <v>0.24161458722597309</v>
      </c>
      <c r="AX714" s="45">
        <v>0.29526552054001443</v>
      </c>
      <c r="AY714" s="45">
        <v>0.3531731542271806</v>
      </c>
      <c r="AZ714" s="45">
        <v>0.40560749668519996</v>
      </c>
      <c r="BA714" s="45">
        <v>0.46039001194889284</v>
      </c>
      <c r="BB714" s="45">
        <v>0.52057749489421701</v>
      </c>
      <c r="BC714" s="45">
        <v>0.58560992083962171</v>
      </c>
      <c r="BD714" s="45">
        <v>0.65548728978510695</v>
      </c>
      <c r="BE714" s="45">
        <v>0.73020960173067273</v>
      </c>
      <c r="BF714" s="45">
        <v>0.80977685667631905</v>
      </c>
    </row>
    <row r="715" spans="1:58" ht="13.5" thickBot="1" x14ac:dyDescent="0.25">
      <c r="A715" s="6" t="s">
        <v>1356</v>
      </c>
      <c r="B715" s="6" t="s">
        <v>1354</v>
      </c>
      <c r="C715" s="6" t="s">
        <v>651</v>
      </c>
      <c r="D715" s="6" t="s">
        <v>1356</v>
      </c>
      <c r="E715" s="6">
        <v>62.808626465419984</v>
      </c>
      <c r="F715" s="6" t="s">
        <v>314</v>
      </c>
      <c r="G715" s="21" t="s">
        <v>1178</v>
      </c>
      <c r="H715" s="21" t="s">
        <v>1172</v>
      </c>
      <c r="I715" s="21" t="s">
        <v>1160</v>
      </c>
      <c r="J715" s="21" t="s">
        <v>240</v>
      </c>
      <c r="K715" s="21" t="s">
        <v>251</v>
      </c>
      <c r="L715" s="21" t="s">
        <v>655</v>
      </c>
      <c r="M715" s="3">
        <v>41.551599008432973</v>
      </c>
      <c r="N715" s="3">
        <v>62.808626465419984</v>
      </c>
      <c r="O715" s="21" t="s">
        <v>1451</v>
      </c>
      <c r="P715" s="21">
        <v>0</v>
      </c>
      <c r="Q715" s="46">
        <v>1.2700089859972748E-4</v>
      </c>
      <c r="R715" s="46">
        <v>1.6878470792952859E-4</v>
      </c>
      <c r="S715" s="46">
        <v>2.4642115259460707E-4</v>
      </c>
      <c r="T715" s="46">
        <v>3.4367318381700162E-4</v>
      </c>
      <c r="U715" s="46">
        <v>6.2737380149549256E-4</v>
      </c>
      <c r="V715" s="46">
        <v>9.9493872755286659E-4</v>
      </c>
      <c r="W715" s="46">
        <v>1.3366784004249558E-3</v>
      </c>
      <c r="X715" s="46">
        <v>2.2999491892552026E-3</v>
      </c>
      <c r="Y715" s="46">
        <v>3.0992996788694071E-3</v>
      </c>
      <c r="Z715" s="46">
        <v>3.1638680946620397E-3</v>
      </c>
      <c r="AA715" s="46">
        <v>3.5074375467987113E-3</v>
      </c>
      <c r="AB715" s="46">
        <v>3.6511528695908728E-3</v>
      </c>
      <c r="AC715" s="46">
        <v>3.3457966838142312E-3</v>
      </c>
      <c r="AD715" s="46">
        <v>3.4985246957806495E-3</v>
      </c>
      <c r="AE715" s="46">
        <v>3.3496072667488848E-3</v>
      </c>
      <c r="AF715" s="46">
        <v>3.6514193217704752E-3</v>
      </c>
      <c r="AG715" s="46">
        <v>3.9189893794348485E-3</v>
      </c>
      <c r="AH715" s="46">
        <v>4.18655943709922E-3</v>
      </c>
      <c r="AI715" s="46">
        <v>4.4541294947635932E-3</v>
      </c>
      <c r="AJ715" s="46">
        <v>4.7216995524279656E-3</v>
      </c>
      <c r="AK715" s="46">
        <v>5.0693304083430278E-2</v>
      </c>
      <c r="AL715" s="45">
        <v>5.0693304083430278E-2</v>
      </c>
      <c r="AM715" s="45">
        <v>1.2700089859972748E-4</v>
      </c>
      <c r="AN715" s="45">
        <v>2.9578560652925609E-4</v>
      </c>
      <c r="AO715" s="45">
        <v>5.422067591238631E-4</v>
      </c>
      <c r="AP715" s="45">
        <v>8.8587994294086472E-4</v>
      </c>
      <c r="AQ715" s="45">
        <v>1.5132537444363572E-3</v>
      </c>
      <c r="AR715" s="45">
        <v>2.508192471989224E-3</v>
      </c>
      <c r="AS715" s="45">
        <v>3.8448708724141798E-3</v>
      </c>
      <c r="AT715" s="45">
        <v>6.1448200616693819E-3</v>
      </c>
      <c r="AU715" s="45">
        <v>9.2441197405387886E-3</v>
      </c>
      <c r="AV715" s="45">
        <v>1.2407987835200827E-2</v>
      </c>
      <c r="AW715" s="45">
        <v>1.591542538199954E-2</v>
      </c>
      <c r="AX715" s="45">
        <v>1.9566578251590413E-2</v>
      </c>
      <c r="AY715" s="45">
        <v>2.2912374935404645E-2</v>
      </c>
      <c r="AZ715" s="45">
        <v>2.6410899631185293E-2</v>
      </c>
      <c r="BA715" s="45">
        <v>2.9760506897934177E-2</v>
      </c>
      <c r="BB715" s="45">
        <v>3.3411926219704652E-2</v>
      </c>
      <c r="BC715" s="45">
        <v>3.7330915599139501E-2</v>
      </c>
      <c r="BD715" s="45">
        <v>4.1517475036238718E-2</v>
      </c>
      <c r="BE715" s="45">
        <v>4.5971604531002311E-2</v>
      </c>
      <c r="BF715" s="45">
        <v>5.0693304083430278E-2</v>
      </c>
    </row>
    <row r="716" spans="1:58" ht="13.5" thickBot="1" x14ac:dyDescent="0.25">
      <c r="A716" s="6" t="s">
        <v>1356</v>
      </c>
      <c r="B716" s="6" t="s">
        <v>1354</v>
      </c>
      <c r="C716" s="6" t="s">
        <v>651</v>
      </c>
      <c r="D716" s="6" t="s">
        <v>1356</v>
      </c>
      <c r="E716" s="6">
        <v>62.808626465419984</v>
      </c>
      <c r="F716" s="6" t="s">
        <v>314</v>
      </c>
      <c r="G716" s="21" t="s">
        <v>1178</v>
      </c>
      <c r="H716" s="21" t="s">
        <v>1172</v>
      </c>
      <c r="I716" s="21" t="s">
        <v>1160</v>
      </c>
      <c r="J716" s="21" t="s">
        <v>240</v>
      </c>
      <c r="K716" s="21" t="s">
        <v>253</v>
      </c>
      <c r="L716" s="21" t="s">
        <v>656</v>
      </c>
      <c r="M716" s="3">
        <v>41.551599008432973</v>
      </c>
      <c r="N716" s="3">
        <v>62.808626465419984</v>
      </c>
      <c r="O716" s="21" t="s">
        <v>1451</v>
      </c>
      <c r="P716" s="21">
        <v>0</v>
      </c>
      <c r="Q716" s="46">
        <v>5.4057658676482675E-5</v>
      </c>
      <c r="R716" s="46">
        <v>7.107870722716992E-5</v>
      </c>
      <c r="S716" s="46">
        <v>1.0302635354180928E-4</v>
      </c>
      <c r="T716" s="46">
        <v>1.4321619399614713E-4</v>
      </c>
      <c r="U716" s="46">
        <v>2.6701623905698338E-4</v>
      </c>
      <c r="V716" s="46">
        <v>4.2931317369115387E-4</v>
      </c>
      <c r="W716" s="46">
        <v>5.7348140799299305E-4</v>
      </c>
      <c r="X716" s="46">
        <v>9.6903309157752497E-4</v>
      </c>
      <c r="Y716" s="46">
        <v>1.3061055719351842E-3</v>
      </c>
      <c r="Z716" s="46">
        <v>1.3338786521413265E-3</v>
      </c>
      <c r="AA716" s="46">
        <v>1.4854504590092979E-3</v>
      </c>
      <c r="AB716" s="46">
        <v>1.5437212389782825E-3</v>
      </c>
      <c r="AC716" s="46">
        <v>1.4253784665865413E-3</v>
      </c>
      <c r="AD716" s="46">
        <v>1.4855914569094594E-3</v>
      </c>
      <c r="AE716" s="46">
        <v>1.4198116441660039E-3</v>
      </c>
      <c r="AF716" s="46">
        <v>1.5414611356372745E-3</v>
      </c>
      <c r="AG716" s="46">
        <v>1.6485963325373883E-3</v>
      </c>
      <c r="AH716" s="46">
        <v>1.7557315294375016E-3</v>
      </c>
      <c r="AI716" s="46">
        <v>1.8628667263376154E-3</v>
      </c>
      <c r="AJ716" s="46">
        <v>1.9700019232377288E-3</v>
      </c>
      <c r="AK716" s="46">
        <v>2.1388817962673869E-2</v>
      </c>
      <c r="AL716" s="45">
        <v>2.1388817962673869E-2</v>
      </c>
      <c r="AM716" s="45">
        <v>5.4057658676482675E-5</v>
      </c>
      <c r="AN716" s="45">
        <v>1.2513636590365259E-4</v>
      </c>
      <c r="AO716" s="45">
        <v>2.2816271944546188E-4</v>
      </c>
      <c r="AP716" s="45">
        <v>3.7137891344160903E-4</v>
      </c>
      <c r="AQ716" s="45">
        <v>6.3839515249859246E-4</v>
      </c>
      <c r="AR716" s="45">
        <v>1.0677083261897463E-3</v>
      </c>
      <c r="AS716" s="45">
        <v>1.6411897341827393E-3</v>
      </c>
      <c r="AT716" s="45">
        <v>2.6102228257602641E-3</v>
      </c>
      <c r="AU716" s="45">
        <v>3.9163283976954479E-3</v>
      </c>
      <c r="AV716" s="45">
        <v>5.2502070498367743E-3</v>
      </c>
      <c r="AW716" s="45">
        <v>6.735657508846072E-3</v>
      </c>
      <c r="AX716" s="45">
        <v>8.279378747824355E-3</v>
      </c>
      <c r="AY716" s="45">
        <v>9.7047572144108966E-3</v>
      </c>
      <c r="AZ716" s="45">
        <v>1.1190348671320356E-2</v>
      </c>
      <c r="BA716" s="45">
        <v>1.261016031548636E-2</v>
      </c>
      <c r="BB716" s="45">
        <v>1.4151621451123635E-2</v>
      </c>
      <c r="BC716" s="45">
        <v>1.5800217783661023E-2</v>
      </c>
      <c r="BD716" s="45">
        <v>1.7555949313098524E-2</v>
      </c>
      <c r="BE716" s="45">
        <v>1.941881603943614E-2</v>
      </c>
      <c r="BF716" s="45">
        <v>2.1388817962673869E-2</v>
      </c>
    </row>
    <row r="717" spans="1:58" ht="13.5" thickBot="1" x14ac:dyDescent="0.25">
      <c r="A717" s="6" t="s">
        <v>1356</v>
      </c>
      <c r="B717" s="6" t="s">
        <v>1354</v>
      </c>
      <c r="C717" s="6" t="s">
        <v>651</v>
      </c>
      <c r="D717" s="6" t="s">
        <v>1356</v>
      </c>
      <c r="E717" s="6">
        <v>62.808626465419984</v>
      </c>
      <c r="F717" s="6" t="s">
        <v>314</v>
      </c>
      <c r="G717" s="21" t="s">
        <v>1178</v>
      </c>
      <c r="H717" s="21" t="s">
        <v>1172</v>
      </c>
      <c r="I717" s="21" t="s">
        <v>1160</v>
      </c>
      <c r="J717" s="21" t="s">
        <v>240</v>
      </c>
      <c r="K717" s="21" t="s">
        <v>255</v>
      </c>
      <c r="L717" s="21" t="s">
        <v>657</v>
      </c>
      <c r="M717" s="3">
        <v>41.551599008432973</v>
      </c>
      <c r="N717" s="3">
        <v>62.808626465419984</v>
      </c>
      <c r="O717" s="21" t="s">
        <v>1451</v>
      </c>
      <c r="P717" s="21">
        <v>0</v>
      </c>
      <c r="Q717" s="46">
        <v>2.2797694404505815E-4</v>
      </c>
      <c r="R717" s="46">
        <v>2.988970091489326E-4</v>
      </c>
      <c r="S717" s="46">
        <v>4.1951367136622265E-4</v>
      </c>
      <c r="T717" s="46">
        <v>5.8612258541540724E-4</v>
      </c>
      <c r="U717" s="46">
        <v>1.1042310510698276E-3</v>
      </c>
      <c r="V717" s="46">
        <v>1.7980650951271613E-3</v>
      </c>
      <c r="W717" s="46">
        <v>2.4116655461299328E-3</v>
      </c>
      <c r="X717" s="46">
        <v>3.9961962984125582E-3</v>
      </c>
      <c r="Y717" s="46">
        <v>5.4447284483639851E-3</v>
      </c>
      <c r="Z717" s="46">
        <v>5.5257802591391087E-3</v>
      </c>
      <c r="AA717" s="46">
        <v>6.1930306239471765E-3</v>
      </c>
      <c r="AB717" s="46">
        <v>6.4300149533877554E-3</v>
      </c>
      <c r="AC717" s="46">
        <v>6.0535344737520612E-3</v>
      </c>
      <c r="AD717" s="46">
        <v>6.2925582963610114E-3</v>
      </c>
      <c r="AE717" s="46">
        <v>5.9505464005659555E-3</v>
      </c>
      <c r="AF717" s="46">
        <v>6.4581429308739127E-3</v>
      </c>
      <c r="AG717" s="46">
        <v>6.9049088688479974E-3</v>
      </c>
      <c r="AH717" s="46">
        <v>7.3516748068220804E-3</v>
      </c>
      <c r="AI717" s="46">
        <v>7.7984407447961642E-3</v>
      </c>
      <c r="AJ717" s="46">
        <v>8.2452066827702463E-3</v>
      </c>
      <c r="AK717" s="46">
        <v>8.9491235690342563E-2</v>
      </c>
      <c r="AL717" s="45">
        <v>8.9491235690342563E-2</v>
      </c>
      <c r="AM717" s="45">
        <v>2.2797694404505815E-4</v>
      </c>
      <c r="AN717" s="45">
        <v>5.2687395319399072E-4</v>
      </c>
      <c r="AO717" s="45">
        <v>9.4638762456021337E-4</v>
      </c>
      <c r="AP717" s="45">
        <v>1.5325102099756206E-3</v>
      </c>
      <c r="AQ717" s="45">
        <v>2.636741261045448E-3</v>
      </c>
      <c r="AR717" s="45">
        <v>4.4348063561726091E-3</v>
      </c>
      <c r="AS717" s="45">
        <v>6.8464719023025415E-3</v>
      </c>
      <c r="AT717" s="45">
        <v>1.0842668200715101E-2</v>
      </c>
      <c r="AU717" s="45">
        <v>1.6287396649079085E-2</v>
      </c>
      <c r="AV717" s="45">
        <v>2.1813176908218192E-2</v>
      </c>
      <c r="AW717" s="45">
        <v>2.8006207532165369E-2</v>
      </c>
      <c r="AX717" s="45">
        <v>3.4436222485553128E-2</v>
      </c>
      <c r="AY717" s="45">
        <v>4.0489756959305193E-2</v>
      </c>
      <c r="AZ717" s="45">
        <v>4.6782315255666201E-2</v>
      </c>
      <c r="BA717" s="45">
        <v>5.2732861656232158E-2</v>
      </c>
      <c r="BB717" s="45">
        <v>5.9191004587106071E-2</v>
      </c>
      <c r="BC717" s="45">
        <v>6.6095913455954072E-2</v>
      </c>
      <c r="BD717" s="45">
        <v>7.3447588262776156E-2</v>
      </c>
      <c r="BE717" s="45">
        <v>8.1246029007572315E-2</v>
      </c>
      <c r="BF717" s="45">
        <v>8.9491235690342563E-2</v>
      </c>
    </row>
    <row r="718" spans="1:58" ht="13.5" thickBot="1" x14ac:dyDescent="0.25">
      <c r="A718" s="6" t="s">
        <v>1356</v>
      </c>
      <c r="B718" s="6" t="s">
        <v>1354</v>
      </c>
      <c r="C718" s="6" t="s">
        <v>651</v>
      </c>
      <c r="D718" s="6" t="s">
        <v>1356</v>
      </c>
      <c r="E718" s="6">
        <v>62.808626465419984</v>
      </c>
      <c r="F718" s="6" t="s">
        <v>314</v>
      </c>
      <c r="G718" s="21" t="s">
        <v>1178</v>
      </c>
      <c r="H718" s="21" t="s">
        <v>1172</v>
      </c>
      <c r="I718" s="21" t="s">
        <v>1160</v>
      </c>
      <c r="J718" s="21" t="s">
        <v>240</v>
      </c>
      <c r="K718" s="21" t="s">
        <v>257</v>
      </c>
      <c r="L718" s="21" t="s">
        <v>658</v>
      </c>
      <c r="M718" s="3">
        <v>41.551599008432973</v>
      </c>
      <c r="N718" s="3">
        <v>62.808626465419984</v>
      </c>
      <c r="O718" s="21" t="s">
        <v>1451</v>
      </c>
      <c r="P718" s="21">
        <v>0</v>
      </c>
      <c r="Q718" s="46">
        <v>7.3818164626452705E-5</v>
      </c>
      <c r="R718" s="46">
        <v>9.5397204007998965E-5</v>
      </c>
      <c r="S718" s="46">
        <v>1.3356522250202815E-4</v>
      </c>
      <c r="T718" s="46">
        <v>1.8695009257979492E-4</v>
      </c>
      <c r="U718" s="46">
        <v>3.5909780821179199E-4</v>
      </c>
      <c r="V718" s="46">
        <v>5.8819889720987048E-4</v>
      </c>
      <c r="W718" s="46">
        <v>7.8952802789601867E-4</v>
      </c>
      <c r="X718" s="46">
        <v>1.2990629731408183E-3</v>
      </c>
      <c r="Y718" s="46">
        <v>1.7675000319280995E-3</v>
      </c>
      <c r="Z718" s="46">
        <v>1.7948431997091554E-3</v>
      </c>
      <c r="AA718" s="46">
        <v>2.0158671029042404E-3</v>
      </c>
      <c r="AB718" s="46">
        <v>2.0951323015548019E-3</v>
      </c>
      <c r="AC718" s="46">
        <v>1.97548942414941E-3</v>
      </c>
      <c r="AD718" s="46">
        <v>2.0529741660285745E-3</v>
      </c>
      <c r="AE718" s="46">
        <v>1.9440633885570895E-3</v>
      </c>
      <c r="AF718" s="46">
        <v>2.1128970118979217E-3</v>
      </c>
      <c r="AG718" s="46">
        <v>2.2618570775013876E-3</v>
      </c>
      <c r="AH718" s="46">
        <v>2.410817143104853E-3</v>
      </c>
      <c r="AI718" s="46">
        <v>2.5597772087083176E-3</v>
      </c>
      <c r="AJ718" s="46">
        <v>2.7087372743117835E-3</v>
      </c>
      <c r="AK718" s="46">
        <v>2.9225573720530407E-2</v>
      </c>
      <c r="AL718" s="45">
        <v>2.9225573720530407E-2</v>
      </c>
      <c r="AM718" s="45">
        <v>7.3818164626452705E-5</v>
      </c>
      <c r="AN718" s="45">
        <v>1.6921536863445167E-4</v>
      </c>
      <c r="AO718" s="45">
        <v>3.0278059113647982E-4</v>
      </c>
      <c r="AP718" s="45">
        <v>4.8973068371627475E-4</v>
      </c>
      <c r="AQ718" s="45">
        <v>8.4882849192806668E-4</v>
      </c>
      <c r="AR718" s="45">
        <v>1.4370273891379372E-3</v>
      </c>
      <c r="AS718" s="45">
        <v>2.2265554170339558E-3</v>
      </c>
      <c r="AT718" s="45">
        <v>3.5256183901747739E-3</v>
      </c>
      <c r="AU718" s="45">
        <v>5.2931184221028729E-3</v>
      </c>
      <c r="AV718" s="45">
        <v>7.0879616218120283E-3</v>
      </c>
      <c r="AW718" s="45">
        <v>9.1038287247162692E-3</v>
      </c>
      <c r="AX718" s="45">
        <v>1.1198961026271071E-2</v>
      </c>
      <c r="AY718" s="45">
        <v>1.3174450450420481E-2</v>
      </c>
      <c r="AZ718" s="45">
        <v>1.5227424616449055E-2</v>
      </c>
      <c r="BA718" s="45">
        <v>1.7171488005006143E-2</v>
      </c>
      <c r="BB718" s="45">
        <v>1.9284385016904066E-2</v>
      </c>
      <c r="BC718" s="45">
        <v>2.1546242094405452E-2</v>
      </c>
      <c r="BD718" s="45">
        <v>2.3957059237510306E-2</v>
      </c>
      <c r="BE718" s="45">
        <v>2.6516836446218623E-2</v>
      </c>
      <c r="BF718" s="45">
        <v>2.9225573720530407E-2</v>
      </c>
    </row>
    <row r="719" spans="1:58" ht="13.5" thickBot="1" x14ac:dyDescent="0.25">
      <c r="A719" s="6" t="s">
        <v>1356</v>
      </c>
      <c r="B719" s="6" t="s">
        <v>1354</v>
      </c>
      <c r="C719" s="6" t="s">
        <v>651</v>
      </c>
      <c r="D719" s="6" t="s">
        <v>1356</v>
      </c>
      <c r="E719" s="6">
        <v>62.252959755935606</v>
      </c>
      <c r="F719" s="6" t="s">
        <v>314</v>
      </c>
      <c r="G719" s="21" t="s">
        <v>1178</v>
      </c>
      <c r="H719" s="21" t="s">
        <v>1172</v>
      </c>
      <c r="I719" s="21" t="s">
        <v>1160</v>
      </c>
      <c r="J719" s="21" t="s">
        <v>240</v>
      </c>
      <c r="K719" s="21" t="s">
        <v>259</v>
      </c>
      <c r="L719" s="21" t="s">
        <v>659</v>
      </c>
      <c r="M719" s="3">
        <v>41.0810476196012</v>
      </c>
      <c r="N719" s="3">
        <v>62.252959755935606</v>
      </c>
      <c r="O719" s="21" t="s">
        <v>1452</v>
      </c>
      <c r="P719" s="21">
        <v>0</v>
      </c>
      <c r="Q719" s="46">
        <v>1.9869214210972756E-4</v>
      </c>
      <c r="R719" s="46">
        <v>3.6576473733637986E-4</v>
      </c>
      <c r="S719" s="46">
        <v>6.4814944464062097E-4</v>
      </c>
      <c r="T719" s="46">
        <v>1.4349926664964593E-3</v>
      </c>
      <c r="U719" s="46">
        <v>2.4755509192618298E-3</v>
      </c>
      <c r="V719" s="46">
        <v>2.8688412080218649E-3</v>
      </c>
      <c r="W719" s="46">
        <v>3.7222493486737261E-3</v>
      </c>
      <c r="X719" s="46">
        <v>4.9065549190683245E-3</v>
      </c>
      <c r="Y719" s="46">
        <v>6.0538114398703243E-3</v>
      </c>
      <c r="Z719" s="46">
        <v>6.5345185847193003E-3</v>
      </c>
      <c r="AA719" s="46">
        <v>7.4641059710113386E-3</v>
      </c>
      <c r="AB719" s="46">
        <v>7.2677974682239296E-3</v>
      </c>
      <c r="AC719" s="46">
        <v>8.6746696971871009E-3</v>
      </c>
      <c r="AD719" s="46">
        <v>8.0351054855801411E-3</v>
      </c>
      <c r="AE719" s="46">
        <v>8.9819455373570563E-3</v>
      </c>
      <c r="AF719" s="46">
        <v>8.5887612249905959E-3</v>
      </c>
      <c r="AG719" s="46">
        <v>8.1037572660625935E-3</v>
      </c>
      <c r="AH719" s="46">
        <v>7.6187533071345884E-3</v>
      </c>
      <c r="AI719" s="46">
        <v>7.1337493482065825E-3</v>
      </c>
      <c r="AJ719" s="46">
        <v>6.6487453892785792E-3</v>
      </c>
      <c r="AK719" s="46">
        <v>0.10772651610523107</v>
      </c>
      <c r="AL719" s="45">
        <v>0.10772651610523107</v>
      </c>
      <c r="AM719" s="45">
        <v>1.9869214210972756E-4</v>
      </c>
      <c r="AN719" s="45">
        <v>5.6445687944610737E-4</v>
      </c>
      <c r="AO719" s="45">
        <v>1.2126063240867283E-3</v>
      </c>
      <c r="AP719" s="45">
        <v>2.6475989905831877E-3</v>
      </c>
      <c r="AQ719" s="45">
        <v>5.1231499098450175E-3</v>
      </c>
      <c r="AR719" s="45">
        <v>7.9919911178668833E-3</v>
      </c>
      <c r="AS719" s="45">
        <v>1.1714240466540609E-2</v>
      </c>
      <c r="AT719" s="45">
        <v>1.6620795385608934E-2</v>
      </c>
      <c r="AU719" s="45">
        <v>2.2674606825479258E-2</v>
      </c>
      <c r="AV719" s="45">
        <v>2.9209125410198558E-2</v>
      </c>
      <c r="AW719" s="45">
        <v>3.6673231381209898E-2</v>
      </c>
      <c r="AX719" s="45">
        <v>4.3941028849433829E-2</v>
      </c>
      <c r="AY719" s="45">
        <v>5.2615698546620931E-2</v>
      </c>
      <c r="AZ719" s="45">
        <v>6.0650804032201071E-2</v>
      </c>
      <c r="BA719" s="45">
        <v>6.9632749569558131E-2</v>
      </c>
      <c r="BB719" s="45">
        <v>7.8221510794548726E-2</v>
      </c>
      <c r="BC719" s="45">
        <v>8.6325268060611318E-2</v>
      </c>
      <c r="BD719" s="45">
        <v>9.3944021367745906E-2</v>
      </c>
      <c r="BE719" s="45">
        <v>0.10107777071595249</v>
      </c>
      <c r="BF719" s="45">
        <v>0.10772651610523107</v>
      </c>
    </row>
    <row r="720" spans="1:58" ht="13.5" thickBot="1" x14ac:dyDescent="0.25">
      <c r="A720" s="6" t="s">
        <v>1356</v>
      </c>
      <c r="B720" s="6" t="s">
        <v>1138</v>
      </c>
      <c r="C720" s="6" t="s">
        <v>651</v>
      </c>
      <c r="D720" s="6" t="s">
        <v>1356</v>
      </c>
      <c r="E720" s="6">
        <v>60.00796682066138</v>
      </c>
      <c r="F720" s="6" t="s">
        <v>314</v>
      </c>
      <c r="G720" s="21" t="s">
        <v>1178</v>
      </c>
      <c r="H720" s="21" t="s">
        <v>1172</v>
      </c>
      <c r="I720" s="21" t="s">
        <v>1160</v>
      </c>
      <c r="J720" s="21" t="s">
        <v>240</v>
      </c>
      <c r="K720" s="21" t="s">
        <v>261</v>
      </c>
      <c r="L720" s="21" t="s">
        <v>660</v>
      </c>
      <c r="M720" s="3">
        <v>38.791395730108327</v>
      </c>
      <c r="N720" s="3">
        <v>60.00796682066138</v>
      </c>
      <c r="O720" s="21" t="s">
        <v>1453</v>
      </c>
      <c r="P720" s="21">
        <v>0</v>
      </c>
      <c r="Q720" s="46">
        <v>1.4723671429882042E-4</v>
      </c>
      <c r="R720" s="46">
        <v>2.6235844548444775E-4</v>
      </c>
      <c r="S720" s="46">
        <v>3.6038731939262676E-4</v>
      </c>
      <c r="T720" s="46">
        <v>7.9873653607520168E-4</v>
      </c>
      <c r="U720" s="46">
        <v>1.3421600945837961E-3</v>
      </c>
      <c r="V720" s="46">
        <v>1.7932248178223213E-3</v>
      </c>
      <c r="W720" s="46">
        <v>2.4792519890218436E-3</v>
      </c>
      <c r="X720" s="46">
        <v>3.0742008130157056E-3</v>
      </c>
      <c r="Y720" s="46">
        <v>3.9812598636523476E-3</v>
      </c>
      <c r="Z720" s="46">
        <v>4.6234229857067041E-3</v>
      </c>
      <c r="AA720" s="46">
        <v>4.5319152177000855E-3</v>
      </c>
      <c r="AB720" s="46">
        <v>4.5352513399685053E-3</v>
      </c>
      <c r="AC720" s="46">
        <v>5.4497863298835934E-3</v>
      </c>
      <c r="AD720" s="46">
        <v>5.2255850940725497E-3</v>
      </c>
      <c r="AE720" s="46">
        <v>5.4960239636266586E-3</v>
      </c>
      <c r="AF720" s="46">
        <v>5.7934067091390522E-3</v>
      </c>
      <c r="AG720" s="46">
        <v>6.0346053043763099E-3</v>
      </c>
      <c r="AH720" s="46">
        <v>6.2758038996135667E-3</v>
      </c>
      <c r="AI720" s="46">
        <v>6.5170024948508218E-3</v>
      </c>
      <c r="AJ720" s="46">
        <v>6.7582010900880786E-3</v>
      </c>
      <c r="AK720" s="46">
        <v>7.547982102237305E-2</v>
      </c>
      <c r="AL720" s="45">
        <v>7.547982102237305E-2</v>
      </c>
      <c r="AM720" s="45">
        <v>1.4723671429882042E-4</v>
      </c>
      <c r="AN720" s="45">
        <v>4.0959515978326817E-4</v>
      </c>
      <c r="AO720" s="45">
        <v>7.6998247917589493E-4</v>
      </c>
      <c r="AP720" s="45">
        <v>1.5687190152510965E-3</v>
      </c>
      <c r="AQ720" s="45">
        <v>2.9108791098348928E-3</v>
      </c>
      <c r="AR720" s="45">
        <v>4.7041039276572143E-3</v>
      </c>
      <c r="AS720" s="45">
        <v>7.183355916679058E-3</v>
      </c>
      <c r="AT720" s="45">
        <v>1.0257556729694764E-2</v>
      </c>
      <c r="AU720" s="45">
        <v>1.4238816593347112E-2</v>
      </c>
      <c r="AV720" s="45">
        <v>1.8862239579053815E-2</v>
      </c>
      <c r="AW720" s="45">
        <v>2.3394154796753899E-2</v>
      </c>
      <c r="AX720" s="45">
        <v>2.7929406136722405E-2</v>
      </c>
      <c r="AY720" s="45">
        <v>3.3379192466605999E-2</v>
      </c>
      <c r="AZ720" s="45">
        <v>3.8604777560678552E-2</v>
      </c>
      <c r="BA720" s="45">
        <v>4.4100801524305212E-2</v>
      </c>
      <c r="BB720" s="45">
        <v>4.9894208233444266E-2</v>
      </c>
      <c r="BC720" s="45">
        <v>5.5928813537820574E-2</v>
      </c>
      <c r="BD720" s="45">
        <v>6.2204617437434141E-2</v>
      </c>
      <c r="BE720" s="45">
        <v>6.8721619932284969E-2</v>
      </c>
      <c r="BF720" s="45">
        <v>7.547982102237305E-2</v>
      </c>
    </row>
    <row r="721" spans="1:58" ht="13.5" thickBot="1" x14ac:dyDescent="0.25">
      <c r="A721" s="6" t="s">
        <v>1356</v>
      </c>
      <c r="B721" s="6" t="s">
        <v>1354</v>
      </c>
      <c r="C721" s="6" t="s">
        <v>651</v>
      </c>
      <c r="D721" s="6" t="s">
        <v>1356</v>
      </c>
      <c r="E721" s="6">
        <v>61.782808228280764</v>
      </c>
      <c r="F721" s="6" t="s">
        <v>314</v>
      </c>
      <c r="G721" s="21" t="s">
        <v>1178</v>
      </c>
      <c r="H721" s="21" t="s">
        <v>1172</v>
      </c>
      <c r="I721" s="21" t="s">
        <v>1160</v>
      </c>
      <c r="J721" s="21" t="s">
        <v>240</v>
      </c>
      <c r="K721" s="21" t="s">
        <v>263</v>
      </c>
      <c r="L721" s="21" t="s">
        <v>661</v>
      </c>
      <c r="M721" s="3">
        <v>40.57563492394047</v>
      </c>
      <c r="N721" s="3">
        <v>61.782808228280764</v>
      </c>
      <c r="O721" s="21" t="s">
        <v>1454</v>
      </c>
      <c r="P721" s="21">
        <v>0</v>
      </c>
      <c r="Q721" s="46">
        <v>3.2298534493220979E-5</v>
      </c>
      <c r="R721" s="46">
        <v>4.2439876707122323E-5</v>
      </c>
      <c r="S721" s="46">
        <v>8.6699278204857688E-5</v>
      </c>
      <c r="T721" s="46">
        <v>1.4985668070314039E-4</v>
      </c>
      <c r="U721" s="46">
        <v>2.0926606982623076E-4</v>
      </c>
      <c r="V721" s="46">
        <v>2.7473766002638641E-4</v>
      </c>
      <c r="W721" s="46">
        <v>3.4418946992489376E-4</v>
      </c>
      <c r="X721" s="46">
        <v>4.1053258867113876E-4</v>
      </c>
      <c r="Y721" s="46">
        <v>4.0750502469219258E-4</v>
      </c>
      <c r="Z721" s="46">
        <v>4.9953098404809809E-4</v>
      </c>
      <c r="AA721" s="46">
        <v>5.4555535118772666E-4</v>
      </c>
      <c r="AB721" s="46">
        <v>6.5048823240844032E-4</v>
      </c>
      <c r="AC721" s="46">
        <v>6.7746400400171532E-4</v>
      </c>
      <c r="AD721" s="46">
        <v>6.6006912975979514E-4</v>
      </c>
      <c r="AE721" s="46">
        <v>6.9001399442521942E-4</v>
      </c>
      <c r="AF721" s="46">
        <v>5.9858954944739412E-4</v>
      </c>
      <c r="AG721" s="46">
        <v>5.0011130517551455E-4</v>
      </c>
      <c r="AH721" s="46">
        <v>4.0163306090363482E-4</v>
      </c>
      <c r="AI721" s="46">
        <v>3.031548166317552E-4</v>
      </c>
      <c r="AJ721" s="46">
        <v>2.0467657235987563E-4</v>
      </c>
      <c r="AK721" s="46">
        <v>7.6888121835983515E-3</v>
      </c>
      <c r="AL721" s="45">
        <v>7.6888121835983515E-3</v>
      </c>
      <c r="AM721" s="45">
        <v>3.2298534493220979E-5</v>
      </c>
      <c r="AN721" s="45">
        <v>7.4738411200343308E-5</v>
      </c>
      <c r="AO721" s="45">
        <v>1.6143768940520101E-4</v>
      </c>
      <c r="AP721" s="45">
        <v>3.1129437010834137E-4</v>
      </c>
      <c r="AQ721" s="45">
        <v>5.2056043993457216E-4</v>
      </c>
      <c r="AR721" s="45">
        <v>7.9529809996095862E-4</v>
      </c>
      <c r="AS721" s="45">
        <v>1.1394875698858523E-3</v>
      </c>
      <c r="AT721" s="45">
        <v>1.5500201585569909E-3</v>
      </c>
      <c r="AU721" s="45">
        <v>1.9575251832491835E-3</v>
      </c>
      <c r="AV721" s="45">
        <v>2.4570561672972815E-3</v>
      </c>
      <c r="AW721" s="45">
        <v>3.002611518485008E-3</v>
      </c>
      <c r="AX721" s="45">
        <v>3.6530997508934485E-3</v>
      </c>
      <c r="AY721" s="45">
        <v>4.3305637548951637E-3</v>
      </c>
      <c r="AZ721" s="45">
        <v>4.9906328846549587E-3</v>
      </c>
      <c r="BA721" s="45">
        <v>5.6806468790801777E-3</v>
      </c>
      <c r="BB721" s="45">
        <v>6.2792364285275716E-3</v>
      </c>
      <c r="BC721" s="45">
        <v>6.7793477337030859E-3</v>
      </c>
      <c r="BD721" s="45">
        <v>7.1809807946067207E-3</v>
      </c>
      <c r="BE721" s="45">
        <v>7.4841356112384759E-3</v>
      </c>
      <c r="BF721" s="45">
        <v>7.6888121835983515E-3</v>
      </c>
    </row>
    <row r="722" spans="1:58" ht="13.5" thickBot="1" x14ac:dyDescent="0.25">
      <c r="A722" s="6" t="s">
        <v>1354</v>
      </c>
      <c r="B722" s="6" t="s">
        <v>1142</v>
      </c>
      <c r="C722" s="6" t="s">
        <v>651</v>
      </c>
      <c r="D722" s="6" t="s">
        <v>1354</v>
      </c>
      <c r="E722" s="6">
        <v>42.886880320663806</v>
      </c>
      <c r="F722" s="6" t="s">
        <v>314</v>
      </c>
      <c r="G722" s="21" t="s">
        <v>1178</v>
      </c>
      <c r="H722" s="21" t="s">
        <v>1172</v>
      </c>
      <c r="I722" s="21" t="s">
        <v>1160</v>
      </c>
      <c r="J722" s="21" t="s">
        <v>240</v>
      </c>
      <c r="K722" s="21" t="s">
        <v>265</v>
      </c>
      <c r="L722" s="21" t="s">
        <v>662</v>
      </c>
      <c r="M722" s="3">
        <v>28.025008052389932</v>
      </c>
      <c r="N722" s="3">
        <v>42.886880320663806</v>
      </c>
      <c r="O722" s="21" t="s">
        <v>1455</v>
      </c>
      <c r="P722" s="21">
        <v>0</v>
      </c>
      <c r="Q722" s="46">
        <v>1.4914196238680796E-5</v>
      </c>
      <c r="R722" s="46">
        <v>2.3535926113334317E-5</v>
      </c>
      <c r="S722" s="46">
        <v>3.498312487263609E-5</v>
      </c>
      <c r="T722" s="46">
        <v>4.948296905505131E-5</v>
      </c>
      <c r="U722" s="46">
        <v>6.6943717344922815E-5</v>
      </c>
      <c r="V722" s="46">
        <v>8.7427014783283459E-5</v>
      </c>
      <c r="W722" s="46">
        <v>1.1006359251204818E-4</v>
      </c>
      <c r="X722" s="46">
        <v>1.339167138057368E-4</v>
      </c>
      <c r="Y722" s="46">
        <v>1.5807509048854266E-4</v>
      </c>
      <c r="Z722" s="46">
        <v>1.7167034367552124E-4</v>
      </c>
      <c r="AA722" s="46">
        <v>2.0062072269581285E-4</v>
      </c>
      <c r="AB722" s="46">
        <v>2.1594961947583998E-4</v>
      </c>
      <c r="AC722" s="46">
        <v>2.2696962605719671E-4</v>
      </c>
      <c r="AD722" s="46">
        <v>2.3356397553039594E-4</v>
      </c>
      <c r="AE722" s="46">
        <v>2.3695495546746773E-4</v>
      </c>
      <c r="AF722" s="46">
        <v>2.3758189509285013E-4</v>
      </c>
      <c r="AG722" s="46">
        <v>2.3578651761871995E-4</v>
      </c>
      <c r="AH722" s="46">
        <v>2.339911401445898E-4</v>
      </c>
      <c r="AI722" s="46">
        <v>2.3219576267045975E-4</v>
      </c>
      <c r="AJ722" s="46">
        <v>2.3040038519632968E-4</v>
      </c>
      <c r="AK722" s="46">
        <v>3.135027288839421E-3</v>
      </c>
      <c r="AL722" s="45">
        <v>3.135027288839421E-3</v>
      </c>
      <c r="AM722" s="45">
        <v>1.4914196238680796E-5</v>
      </c>
      <c r="AN722" s="45">
        <v>3.8450122352015116E-5</v>
      </c>
      <c r="AO722" s="45">
        <v>7.3433247224651205E-5</v>
      </c>
      <c r="AP722" s="45">
        <v>1.2291621627970252E-4</v>
      </c>
      <c r="AQ722" s="45">
        <v>1.8985993362462532E-4</v>
      </c>
      <c r="AR722" s="45">
        <v>2.7728694840790881E-4</v>
      </c>
      <c r="AS722" s="45">
        <v>3.87350540919957E-4</v>
      </c>
      <c r="AT722" s="45">
        <v>5.2126725472569383E-4</v>
      </c>
      <c r="AU722" s="45">
        <v>6.7934234521423653E-4</v>
      </c>
      <c r="AV722" s="45">
        <v>8.510126888897578E-4</v>
      </c>
      <c r="AW722" s="45">
        <v>1.0516334115855707E-3</v>
      </c>
      <c r="AX722" s="45">
        <v>1.2675830310614107E-3</v>
      </c>
      <c r="AY722" s="45">
        <v>1.4945526571186075E-3</v>
      </c>
      <c r="AZ722" s="45">
        <v>1.7281166326490035E-3</v>
      </c>
      <c r="BA722" s="45">
        <v>1.9650715881164714E-3</v>
      </c>
      <c r="BB722" s="45">
        <v>2.2026534832093217E-3</v>
      </c>
      <c r="BC722" s="45">
        <v>2.4384400008280417E-3</v>
      </c>
      <c r="BD722" s="45">
        <v>2.6724311409726314E-3</v>
      </c>
      <c r="BE722" s="45">
        <v>2.9046269036430913E-3</v>
      </c>
      <c r="BF722" s="45">
        <v>3.135027288839421E-3</v>
      </c>
    </row>
    <row r="723" spans="1:58" ht="13.5" thickBot="1" x14ac:dyDescent="0.25">
      <c r="A723" s="6" t="s">
        <v>1354</v>
      </c>
      <c r="B723" s="6" t="s">
        <v>1142</v>
      </c>
      <c r="C723" s="6" t="s">
        <v>651</v>
      </c>
      <c r="D723" s="6" t="s">
        <v>1354</v>
      </c>
      <c r="E723" s="6">
        <v>42.886880320663806</v>
      </c>
      <c r="F723" s="6" t="s">
        <v>314</v>
      </c>
      <c r="G723" s="21" t="s">
        <v>1178</v>
      </c>
      <c r="H723" s="21" t="s">
        <v>1172</v>
      </c>
      <c r="I723" s="21" t="s">
        <v>1160</v>
      </c>
      <c r="J723" s="21" t="s">
        <v>240</v>
      </c>
      <c r="K723" s="21" t="s">
        <v>267</v>
      </c>
      <c r="L723" s="21" t="s">
        <v>663</v>
      </c>
      <c r="M723" s="3">
        <v>28.025008052389932</v>
      </c>
      <c r="N723" s="3">
        <v>42.886880320663806</v>
      </c>
      <c r="O723" s="21" t="s">
        <v>1455</v>
      </c>
      <c r="P723" s="21">
        <v>0</v>
      </c>
      <c r="Q723" s="46">
        <v>4.8559634590388046E-6</v>
      </c>
      <c r="R723" s="46">
        <v>6.0126769021286036E-6</v>
      </c>
      <c r="S723" s="46">
        <v>7.2995690970150505E-6</v>
      </c>
      <c r="T723" s="46">
        <v>1.0085241142933652E-5</v>
      </c>
      <c r="U723" s="46">
        <v>1.8780628332437048E-5</v>
      </c>
      <c r="V723" s="46">
        <v>3.018131761259181E-5</v>
      </c>
      <c r="W723" s="46">
        <v>4.2368693180317377E-5</v>
      </c>
      <c r="X723" s="46">
        <v>7.6296666791800027E-5</v>
      </c>
      <c r="Y723" s="46">
        <v>9.2733455802194905E-5</v>
      </c>
      <c r="Z723" s="46">
        <v>1.0104269564334178E-4</v>
      </c>
      <c r="AA723" s="46">
        <v>1.1594442991556466E-4</v>
      </c>
      <c r="AB723" s="46">
        <v>1.167032449374705E-4</v>
      </c>
      <c r="AC723" s="46">
        <v>1.0413269698007774E-4</v>
      </c>
      <c r="AD723" s="46">
        <v>1.1482954627567619E-4</v>
      </c>
      <c r="AE723" s="46">
        <v>1.0327466898799639E-4</v>
      </c>
      <c r="AF723" s="46">
        <v>1.1558991952250769E-4</v>
      </c>
      <c r="AG723" s="46">
        <v>1.2684942511113854E-4</v>
      </c>
      <c r="AH723" s="46">
        <v>1.3810893069976938E-4</v>
      </c>
      <c r="AI723" s="46">
        <v>1.4936843628840025E-4</v>
      </c>
      <c r="AJ723" s="46">
        <v>1.6062794187703111E-4</v>
      </c>
      <c r="AK723" s="46">
        <v>1.6350861485594317E-3</v>
      </c>
      <c r="AL723" s="45">
        <v>1.6350861485594317E-3</v>
      </c>
      <c r="AM723" s="45">
        <v>4.8559634590388046E-6</v>
      </c>
      <c r="AN723" s="45">
        <v>1.0868640361167407E-5</v>
      </c>
      <c r="AO723" s="45">
        <v>1.8168209458182457E-5</v>
      </c>
      <c r="AP723" s="45">
        <v>2.8253450601116108E-5</v>
      </c>
      <c r="AQ723" s="45">
        <v>4.7034078933553159E-5</v>
      </c>
      <c r="AR723" s="45">
        <v>7.7215396546144972E-5</v>
      </c>
      <c r="AS723" s="45">
        <v>1.1958408972646234E-4</v>
      </c>
      <c r="AT723" s="45">
        <v>1.9588075651826237E-4</v>
      </c>
      <c r="AU723" s="45">
        <v>2.886142123204573E-4</v>
      </c>
      <c r="AV723" s="45">
        <v>3.8965690796379909E-4</v>
      </c>
      <c r="AW723" s="45">
        <v>5.0560133787936376E-4</v>
      </c>
      <c r="AX723" s="45">
        <v>6.2230458281683425E-4</v>
      </c>
      <c r="AY723" s="45">
        <v>7.2643727979691201E-4</v>
      </c>
      <c r="AZ723" s="45">
        <v>8.4126682607258817E-4</v>
      </c>
      <c r="BA723" s="45">
        <v>9.4454149506058456E-4</v>
      </c>
      <c r="BB723" s="45">
        <v>1.0601314145830922E-3</v>
      </c>
      <c r="BC723" s="45">
        <v>1.1869808396942308E-3</v>
      </c>
      <c r="BD723" s="45">
        <v>1.3250897703940001E-3</v>
      </c>
      <c r="BE723" s="45">
        <v>1.4744582066824005E-3</v>
      </c>
      <c r="BF723" s="45">
        <v>1.6350861485594317E-3</v>
      </c>
    </row>
    <row r="724" spans="1:58" ht="13.5" thickBot="1" x14ac:dyDescent="0.25">
      <c r="A724" s="6" t="s">
        <v>1354</v>
      </c>
      <c r="B724" s="6" t="s">
        <v>1142</v>
      </c>
      <c r="C724" s="6" t="s">
        <v>651</v>
      </c>
      <c r="D724" s="6" t="s">
        <v>1354</v>
      </c>
      <c r="E724" s="6">
        <v>42.473251127219143</v>
      </c>
      <c r="F724" s="6" t="s">
        <v>314</v>
      </c>
      <c r="G724" s="21" t="s">
        <v>1178</v>
      </c>
      <c r="H724" s="21" t="s">
        <v>1172</v>
      </c>
      <c r="I724" s="21" t="s">
        <v>1160</v>
      </c>
      <c r="J724" s="21" t="s">
        <v>240</v>
      </c>
      <c r="K724" s="21" t="s">
        <v>269</v>
      </c>
      <c r="L724" s="21" t="s">
        <v>664</v>
      </c>
      <c r="M724" s="3">
        <v>27.621280285947243</v>
      </c>
      <c r="N724" s="3">
        <v>42.473251127219143</v>
      </c>
      <c r="O724" s="21" t="s">
        <v>1456</v>
      </c>
      <c r="P724" s="21">
        <v>0</v>
      </c>
      <c r="Q724" s="46">
        <v>2.4715609850561171E-4</v>
      </c>
      <c r="R724" s="46">
        <v>3.9172783942353743E-4</v>
      </c>
      <c r="S724" s="46">
        <v>5.8684528113179125E-4</v>
      </c>
      <c r="T724" s="46">
        <v>8.3715240285770225E-4</v>
      </c>
      <c r="U724" s="46">
        <v>1.1435681355575526E-3</v>
      </c>
      <c r="V724" s="46">
        <v>1.5037060679479386E-3</v>
      </c>
      <c r="W724" s="46">
        <v>1.9149352106876448E-3</v>
      </c>
      <c r="X724" s="46">
        <v>3.0209336012708291E-3</v>
      </c>
      <c r="Y724" s="46">
        <v>4.1277525175509181E-3</v>
      </c>
      <c r="Z724" s="46">
        <v>4.6362321482565881E-3</v>
      </c>
      <c r="AA724" s="46">
        <v>5.2742795190264969E-3</v>
      </c>
      <c r="AB724" s="46">
        <v>6.1358446446688475E-3</v>
      </c>
      <c r="AC724" s="46">
        <v>6.0828982602134365E-3</v>
      </c>
      <c r="AD724" s="46">
        <v>6.2399626162853898E-3</v>
      </c>
      <c r="AE724" s="46">
        <v>5.7252801925832333E-3</v>
      </c>
      <c r="AF724" s="46">
        <v>6.4572558134505928E-3</v>
      </c>
      <c r="AG724" s="46">
        <v>7.130703668639304E-3</v>
      </c>
      <c r="AH724" s="46">
        <v>7.8041515238280162E-3</v>
      </c>
      <c r="AI724" s="46">
        <v>8.4775993790167283E-3</v>
      </c>
      <c r="AJ724" s="46">
        <v>9.1510472342054387E-3</v>
      </c>
      <c r="AK724" s="46">
        <v>8.6889032155107598E-2</v>
      </c>
      <c r="AL724" s="45">
        <v>8.6889032155107598E-2</v>
      </c>
      <c r="AM724" s="45">
        <v>2.4715609850561171E-4</v>
      </c>
      <c r="AN724" s="45">
        <v>6.3888393792914909E-4</v>
      </c>
      <c r="AO724" s="45">
        <v>1.2257292190609404E-3</v>
      </c>
      <c r="AP724" s="45">
        <v>2.0628816219186428E-3</v>
      </c>
      <c r="AQ724" s="45">
        <v>3.2064497574761956E-3</v>
      </c>
      <c r="AR724" s="45">
        <v>4.7101558254241341E-3</v>
      </c>
      <c r="AS724" s="45">
        <v>6.625091036111779E-3</v>
      </c>
      <c r="AT724" s="45">
        <v>9.6460246373826081E-3</v>
      </c>
      <c r="AU724" s="45">
        <v>1.3773777154933525E-2</v>
      </c>
      <c r="AV724" s="45">
        <v>1.8410009303190113E-2</v>
      </c>
      <c r="AW724" s="45">
        <v>2.3684288822216612E-2</v>
      </c>
      <c r="AX724" s="45">
        <v>2.982013346688546E-2</v>
      </c>
      <c r="AY724" s="45">
        <v>3.5903031727098897E-2</v>
      </c>
      <c r="AZ724" s="45">
        <v>4.2142994343384289E-2</v>
      </c>
      <c r="BA724" s="45">
        <v>4.7868274535967523E-2</v>
      </c>
      <c r="BB724" s="45">
        <v>5.4325530349418116E-2</v>
      </c>
      <c r="BC724" s="45">
        <v>6.1456234018057422E-2</v>
      </c>
      <c r="BD724" s="45">
        <v>6.9260385541885433E-2</v>
      </c>
      <c r="BE724" s="45">
        <v>7.7737984920902156E-2</v>
      </c>
      <c r="BF724" s="45">
        <v>8.6889032155107598E-2</v>
      </c>
    </row>
    <row r="725" spans="1:58" ht="13.5" thickBot="1" x14ac:dyDescent="0.25">
      <c r="A725" s="6" t="s">
        <v>1354</v>
      </c>
      <c r="B725" s="6" t="s">
        <v>1142</v>
      </c>
      <c r="C725" s="6" t="s">
        <v>651</v>
      </c>
      <c r="D725" s="6" t="s">
        <v>1354</v>
      </c>
      <c r="E725" s="6">
        <v>43.582800010617291</v>
      </c>
      <c r="F725" s="6" t="s">
        <v>314</v>
      </c>
      <c r="G725" s="21" t="s">
        <v>1178</v>
      </c>
      <c r="H725" s="21" t="s">
        <v>1172</v>
      </c>
      <c r="I725" s="21" t="s">
        <v>1160</v>
      </c>
      <c r="J725" s="21" t="s">
        <v>240</v>
      </c>
      <c r="K725" s="21" t="s">
        <v>271</v>
      </c>
      <c r="L725" s="21" t="s">
        <v>665</v>
      </c>
      <c r="M725" s="3">
        <v>27.734021405974165</v>
      </c>
      <c r="N725" s="3">
        <v>43.582800010617291</v>
      </c>
      <c r="O725" s="21" t="s">
        <v>1453</v>
      </c>
      <c r="P725" s="21">
        <v>0</v>
      </c>
      <c r="Q725" s="46">
        <v>1.9327591381862858E-3</v>
      </c>
      <c r="R725" s="46">
        <v>2.8950170753624105E-3</v>
      </c>
      <c r="S725" s="46">
        <v>4.2735407594959628E-3</v>
      </c>
      <c r="T725" s="46">
        <v>6.0538792172317914E-3</v>
      </c>
      <c r="U725" s="46">
        <v>8.9954914700702514E-3</v>
      </c>
      <c r="V725" s="46">
        <v>1.2709156768095784E-2</v>
      </c>
      <c r="W725" s="46">
        <v>1.9389927724560961E-2</v>
      </c>
      <c r="X725" s="46">
        <v>4.1457685319563321E-2</v>
      </c>
      <c r="Y725" s="46">
        <v>5.7456623603679889E-2</v>
      </c>
      <c r="Z725" s="46">
        <v>6.5346075351903579E-2</v>
      </c>
      <c r="AA725" s="46">
        <v>7.4501067318405265E-2</v>
      </c>
      <c r="AB725" s="46">
        <v>8.6575969610371492E-2</v>
      </c>
      <c r="AC725" s="46">
        <v>8.0346049449933732E-2</v>
      </c>
      <c r="AD725" s="46">
        <v>8.0551095122501387E-2</v>
      </c>
      <c r="AE725" s="46">
        <v>7.6092783372681647E-2</v>
      </c>
      <c r="AF725" s="46">
        <v>8.2342246560594898E-2</v>
      </c>
      <c r="AG725" s="46">
        <v>8.7813836798142905E-2</v>
      </c>
      <c r="AH725" s="46">
        <v>9.3285427035690899E-2</v>
      </c>
      <c r="AI725" s="46">
        <v>9.8757017273238934E-2</v>
      </c>
      <c r="AJ725" s="46">
        <v>0.10422860751078694</v>
      </c>
      <c r="AK725" s="46">
        <v>1.0850042564804983</v>
      </c>
      <c r="AL725" s="45">
        <v>1.0850042564804983</v>
      </c>
      <c r="AM725" s="45">
        <v>1.9327591381862858E-3</v>
      </c>
      <c r="AN725" s="45">
        <v>4.8277762135486967E-3</v>
      </c>
      <c r="AO725" s="45">
        <v>9.1013169730446604E-3</v>
      </c>
      <c r="AP725" s="45">
        <v>1.5155196190276452E-2</v>
      </c>
      <c r="AQ725" s="45">
        <v>2.4150687660346705E-2</v>
      </c>
      <c r="AR725" s="45">
        <v>3.6859844428442493E-2</v>
      </c>
      <c r="AS725" s="45">
        <v>5.6249772153003454E-2</v>
      </c>
      <c r="AT725" s="45">
        <v>9.7707457472566775E-2</v>
      </c>
      <c r="AU725" s="45">
        <v>0.15516408107624666</v>
      </c>
      <c r="AV725" s="45">
        <v>0.22051015642815025</v>
      </c>
      <c r="AW725" s="45">
        <v>0.29501122374655553</v>
      </c>
      <c r="AX725" s="45">
        <v>0.38158719335692703</v>
      </c>
      <c r="AY725" s="45">
        <v>0.46193324280686077</v>
      </c>
      <c r="AZ725" s="45">
        <v>0.54248433792936213</v>
      </c>
      <c r="BA725" s="45">
        <v>0.61857712130204379</v>
      </c>
      <c r="BB725" s="45">
        <v>0.70091936786263864</v>
      </c>
      <c r="BC725" s="45">
        <v>0.78873320466078156</v>
      </c>
      <c r="BD725" s="45">
        <v>0.88201863169647243</v>
      </c>
      <c r="BE725" s="45">
        <v>0.98077564896971137</v>
      </c>
      <c r="BF725" s="45">
        <v>1.0850042564804983</v>
      </c>
    </row>
    <row r="726" spans="1:58" ht="13.5" thickBot="1" x14ac:dyDescent="0.25">
      <c r="A726" s="6" t="s">
        <v>1355</v>
      </c>
      <c r="B726" s="6" t="s">
        <v>1353</v>
      </c>
      <c r="C726" s="6" t="s">
        <v>651</v>
      </c>
      <c r="D726" s="6" t="s">
        <v>1355</v>
      </c>
      <c r="E726" s="6">
        <v>51.32934124448181</v>
      </c>
      <c r="F726" s="6" t="s">
        <v>314</v>
      </c>
      <c r="G726" s="21" t="s">
        <v>1178</v>
      </c>
      <c r="H726" s="21" t="s">
        <v>1172</v>
      </c>
      <c r="I726" s="21" t="s">
        <v>1160</v>
      </c>
      <c r="J726" s="21" t="s">
        <v>240</v>
      </c>
      <c r="K726" s="21" t="s">
        <v>273</v>
      </c>
      <c r="L726" s="21" t="s">
        <v>666</v>
      </c>
      <c r="M726" s="3">
        <v>33.533887615197933</v>
      </c>
      <c r="N726" s="3">
        <v>51.32934124448181</v>
      </c>
      <c r="O726" s="21" t="s">
        <v>1457</v>
      </c>
      <c r="P726" s="21">
        <v>0</v>
      </c>
      <c r="Q726" s="46">
        <v>1.8295991779074928E-4</v>
      </c>
      <c r="R726" s="46">
        <v>2.4636554502019197E-4</v>
      </c>
      <c r="S726" s="46">
        <v>3.4375246452939451E-4</v>
      </c>
      <c r="T726" s="46">
        <v>4.2244539042261191E-4</v>
      </c>
      <c r="U726" s="46">
        <v>5.7929140653994972E-4</v>
      </c>
      <c r="V726" s="46">
        <v>8.3990581814193349E-4</v>
      </c>
      <c r="W726" s="46">
        <v>1.3240625693050614E-3</v>
      </c>
      <c r="X726" s="46">
        <v>1.9006204754735976E-3</v>
      </c>
      <c r="Y726" s="46">
        <v>2.6408695618560553E-3</v>
      </c>
      <c r="Z726" s="46">
        <v>2.725013452153396E-3</v>
      </c>
      <c r="AA726" s="46">
        <v>2.8485965629479124E-3</v>
      </c>
      <c r="AB726" s="46">
        <v>3.0917320489236141E-3</v>
      </c>
      <c r="AC726" s="46">
        <v>3.060474514349936E-3</v>
      </c>
      <c r="AD726" s="46">
        <v>2.8926846241425761E-3</v>
      </c>
      <c r="AE726" s="46">
        <v>2.6871747261113053E-3</v>
      </c>
      <c r="AF726" s="46">
        <v>2.7823543532010421E-3</v>
      </c>
      <c r="AG726" s="46">
        <v>2.8500638255704635E-3</v>
      </c>
      <c r="AH726" s="46">
        <v>2.9177732979398848E-3</v>
      </c>
      <c r="AI726" s="46">
        <v>2.9854827703093049E-3</v>
      </c>
      <c r="AJ726" s="46">
        <v>3.0531922426787267E-3</v>
      </c>
      <c r="AK726" s="46">
        <v>4.0374815567407712E-2</v>
      </c>
      <c r="AL726" s="45">
        <v>4.0374815567407712E-2</v>
      </c>
      <c r="AM726" s="45">
        <v>1.8295991779074928E-4</v>
      </c>
      <c r="AN726" s="45">
        <v>4.2932546281094125E-4</v>
      </c>
      <c r="AO726" s="45">
        <v>7.7307792734033576E-4</v>
      </c>
      <c r="AP726" s="45">
        <v>1.1955233177629477E-3</v>
      </c>
      <c r="AQ726" s="45">
        <v>1.7748147243028974E-3</v>
      </c>
      <c r="AR726" s="45">
        <v>2.6147205424448309E-3</v>
      </c>
      <c r="AS726" s="45">
        <v>3.9387831117498918E-3</v>
      </c>
      <c r="AT726" s="45">
        <v>5.8394035872234894E-3</v>
      </c>
      <c r="AU726" s="45">
        <v>8.4802731490795438E-3</v>
      </c>
      <c r="AV726" s="45">
        <v>1.120528660123294E-2</v>
      </c>
      <c r="AW726" s="45">
        <v>1.4053883164180853E-2</v>
      </c>
      <c r="AX726" s="45">
        <v>1.7145615213104468E-2</v>
      </c>
      <c r="AY726" s="45">
        <v>2.0206089727454402E-2</v>
      </c>
      <c r="AZ726" s="45">
        <v>2.309877435159698E-2</v>
      </c>
      <c r="BA726" s="45">
        <v>2.5785949077708287E-2</v>
      </c>
      <c r="BB726" s="45">
        <v>2.8568303430909329E-2</v>
      </c>
      <c r="BC726" s="45">
        <v>3.1418367256479791E-2</v>
      </c>
      <c r="BD726" s="45">
        <v>3.4336140554419678E-2</v>
      </c>
      <c r="BE726" s="45">
        <v>3.7321623324728985E-2</v>
      </c>
      <c r="BF726" s="45">
        <v>4.0374815567407712E-2</v>
      </c>
    </row>
    <row r="727" spans="1:58" ht="13.5" thickBot="1" x14ac:dyDescent="0.25">
      <c r="A727" s="6" t="s">
        <v>1355</v>
      </c>
      <c r="B727" s="6" t="s">
        <v>1353</v>
      </c>
      <c r="C727" s="6" t="s">
        <v>651</v>
      </c>
      <c r="D727" s="6" t="s">
        <v>1355</v>
      </c>
      <c r="E727" s="6">
        <v>51.32934124448181</v>
      </c>
      <c r="F727" s="6" t="s">
        <v>314</v>
      </c>
      <c r="G727" s="21" t="s">
        <v>1178</v>
      </c>
      <c r="H727" s="21" t="s">
        <v>1172</v>
      </c>
      <c r="I727" s="21" t="s">
        <v>1160</v>
      </c>
      <c r="J727" s="21" t="s">
        <v>240</v>
      </c>
      <c r="K727" s="21" t="s">
        <v>275</v>
      </c>
      <c r="L727" s="21" t="s">
        <v>667</v>
      </c>
      <c r="M727" s="3">
        <v>33.533887615197933</v>
      </c>
      <c r="N727" s="3">
        <v>51.32934124448181</v>
      </c>
      <c r="O727" s="21" t="s">
        <v>1457</v>
      </c>
      <c r="P727" s="21">
        <v>0</v>
      </c>
      <c r="Q727" s="46">
        <v>3.5048695424095729E-3</v>
      </c>
      <c r="R727" s="46">
        <v>5.2410599978653695E-3</v>
      </c>
      <c r="S727" s="46">
        <v>7.3650834057836009E-3</v>
      </c>
      <c r="T727" s="46">
        <v>9.7660940124738947E-3</v>
      </c>
      <c r="U727" s="46">
        <v>1.4008388440828115E-2</v>
      </c>
      <c r="V727" s="46">
        <v>1.9612030124871949E-2</v>
      </c>
      <c r="W727" s="46">
        <v>2.828955604753931E-2</v>
      </c>
      <c r="X727" s="46">
        <v>4.230747480909236E-2</v>
      </c>
      <c r="Y727" s="46">
        <v>5.4938351944695839E-2</v>
      </c>
      <c r="Z727" s="46">
        <v>5.6249895494455963E-2</v>
      </c>
      <c r="AA727" s="46">
        <v>6.4254107574079872E-2</v>
      </c>
      <c r="AB727" s="46">
        <v>6.7914328315355516E-2</v>
      </c>
      <c r="AC727" s="46">
        <v>6.679381772672012E-2</v>
      </c>
      <c r="AD727" s="46">
        <v>6.7442636855410257E-2</v>
      </c>
      <c r="AE727" s="46">
        <v>6.5722053736887623E-2</v>
      </c>
      <c r="AF727" s="46">
        <v>6.4902984007607384E-2</v>
      </c>
      <c r="AG727" s="46">
        <v>6.3412058084107145E-2</v>
      </c>
      <c r="AH727" s="46">
        <v>6.1921132160606934E-2</v>
      </c>
      <c r="AI727" s="46">
        <v>6.0430206237106696E-2</v>
      </c>
      <c r="AJ727" s="46">
        <v>5.8939280313606471E-2</v>
      </c>
      <c r="AK727" s="46">
        <v>0.88301540883150409</v>
      </c>
      <c r="AL727" s="45">
        <v>0.88301540883150409</v>
      </c>
      <c r="AM727" s="45">
        <v>3.5048695424095729E-3</v>
      </c>
      <c r="AN727" s="45">
        <v>8.7459295402749423E-3</v>
      </c>
      <c r="AO727" s="45">
        <v>1.6111012946058545E-2</v>
      </c>
      <c r="AP727" s="45">
        <v>2.5877106958532438E-2</v>
      </c>
      <c r="AQ727" s="45">
        <v>3.9885495399360552E-2</v>
      </c>
      <c r="AR727" s="45">
        <v>5.94975255242325E-2</v>
      </c>
      <c r="AS727" s="45">
        <v>8.7787081571771813E-2</v>
      </c>
      <c r="AT727" s="45">
        <v>0.13009455638086417</v>
      </c>
      <c r="AU727" s="45">
        <v>0.18503290832556002</v>
      </c>
      <c r="AV727" s="45">
        <v>0.24128280382001599</v>
      </c>
      <c r="AW727" s="45">
        <v>0.30553691139409589</v>
      </c>
      <c r="AX727" s="45">
        <v>0.37345123970945138</v>
      </c>
      <c r="AY727" s="45">
        <v>0.44024505743617148</v>
      </c>
      <c r="AZ727" s="45">
        <v>0.50768769429158178</v>
      </c>
      <c r="BA727" s="45">
        <v>0.57340974802846945</v>
      </c>
      <c r="BB727" s="45">
        <v>0.63831273203607686</v>
      </c>
      <c r="BC727" s="45">
        <v>0.70172479012018396</v>
      </c>
      <c r="BD727" s="45">
        <v>0.76364592228079087</v>
      </c>
      <c r="BE727" s="45">
        <v>0.82407612851789758</v>
      </c>
      <c r="BF727" s="45">
        <v>0.88301540883150409</v>
      </c>
    </row>
    <row r="728" spans="1:58" ht="13.5" thickBot="1" x14ac:dyDescent="0.25">
      <c r="A728" s="6" t="s">
        <v>1353</v>
      </c>
      <c r="B728" s="6" t="s">
        <v>1137</v>
      </c>
      <c r="C728" s="6" t="s">
        <v>651</v>
      </c>
      <c r="D728" s="6" t="s">
        <v>1353</v>
      </c>
      <c r="E728" s="6">
        <v>30.154596616095258</v>
      </c>
      <c r="F728" s="6" t="s">
        <v>314</v>
      </c>
      <c r="G728" s="21" t="s">
        <v>1178</v>
      </c>
      <c r="H728" s="21" t="s">
        <v>1172</v>
      </c>
      <c r="I728" s="21" t="s">
        <v>1160</v>
      </c>
      <c r="J728" s="21" t="s">
        <v>240</v>
      </c>
      <c r="K728" s="21" t="s">
        <v>277</v>
      </c>
      <c r="L728" s="21" t="s">
        <v>668</v>
      </c>
      <c r="M728" s="3">
        <v>18.694194100047362</v>
      </c>
      <c r="N728" s="3">
        <v>30.154596616095258</v>
      </c>
      <c r="O728" s="21" t="s">
        <v>1453</v>
      </c>
      <c r="P728" s="21">
        <v>0</v>
      </c>
      <c r="Q728" s="46">
        <v>1.6148972218314767E-3</v>
      </c>
      <c r="R728" s="46">
        <v>2.3934584213740682E-3</v>
      </c>
      <c r="S728" s="46">
        <v>2.2479989638862787E-3</v>
      </c>
      <c r="T728" s="46">
        <v>3.7676721648312633E-3</v>
      </c>
      <c r="U728" s="46">
        <v>7.8869894279382704E-3</v>
      </c>
      <c r="V728" s="46">
        <v>1.3313203946957538E-2</v>
      </c>
      <c r="W728" s="46">
        <v>2.0783024982618609E-2</v>
      </c>
      <c r="X728" s="46">
        <v>2.7945204292203651E-2</v>
      </c>
      <c r="Y728" s="46">
        <v>4.53406632399979E-2</v>
      </c>
      <c r="Z728" s="46">
        <v>5.5669910886844719E-2</v>
      </c>
      <c r="AA728" s="46">
        <v>6.3945458654975681E-2</v>
      </c>
      <c r="AB728" s="46">
        <v>7.3205646075424513E-2</v>
      </c>
      <c r="AC728" s="46">
        <v>6.8612061986654441E-2</v>
      </c>
      <c r="AD728" s="46">
        <v>7.2167455927270349E-2</v>
      </c>
      <c r="AE728" s="46">
        <v>7.490185595131639E-2</v>
      </c>
      <c r="AF728" s="46">
        <v>6.6253804106399722E-2</v>
      </c>
      <c r="AG728" s="46">
        <v>5.6840053793189141E-2</v>
      </c>
      <c r="AH728" s="46">
        <v>4.7426303479978546E-2</v>
      </c>
      <c r="AI728" s="46">
        <v>3.8012553166767951E-2</v>
      </c>
      <c r="AJ728" s="46">
        <v>2.8598802853557367E-2</v>
      </c>
      <c r="AK728" s="46">
        <v>0.77092701954401788</v>
      </c>
      <c r="AL728" s="45">
        <v>0.77092701954401788</v>
      </c>
      <c r="AM728" s="45">
        <v>1.6148972218314767E-3</v>
      </c>
      <c r="AN728" s="45">
        <v>4.0083556432055452E-3</v>
      </c>
      <c r="AO728" s="45">
        <v>6.2563546070918234E-3</v>
      </c>
      <c r="AP728" s="45">
        <v>1.0024026771923086E-2</v>
      </c>
      <c r="AQ728" s="45">
        <v>1.7911016199861358E-2</v>
      </c>
      <c r="AR728" s="45">
        <v>3.1224220146818894E-2</v>
      </c>
      <c r="AS728" s="45">
        <v>5.2007245129437503E-2</v>
      </c>
      <c r="AT728" s="45">
        <v>7.9952449421641147E-2</v>
      </c>
      <c r="AU728" s="45">
        <v>0.12529311266163906</v>
      </c>
      <c r="AV728" s="45">
        <v>0.18096302354848379</v>
      </c>
      <c r="AW728" s="45">
        <v>0.24490848220345945</v>
      </c>
      <c r="AX728" s="45">
        <v>0.31811412827888397</v>
      </c>
      <c r="AY728" s="45">
        <v>0.38672619026553839</v>
      </c>
      <c r="AZ728" s="45">
        <v>0.45889364619280876</v>
      </c>
      <c r="BA728" s="45">
        <v>0.53379550214412519</v>
      </c>
      <c r="BB728" s="45">
        <v>0.60004930625052488</v>
      </c>
      <c r="BC728" s="45">
        <v>0.65688936004371401</v>
      </c>
      <c r="BD728" s="45">
        <v>0.70431566352369257</v>
      </c>
      <c r="BE728" s="45">
        <v>0.74232821669046056</v>
      </c>
      <c r="BF728" s="45">
        <v>0.77092701954401788</v>
      </c>
    </row>
    <row r="729" spans="1:58" ht="13.5" thickBot="1" x14ac:dyDescent="0.25">
      <c r="A729" s="6" t="s">
        <v>1142</v>
      </c>
      <c r="B729" s="6" t="s">
        <v>1137</v>
      </c>
      <c r="C729" s="6" t="s">
        <v>651</v>
      </c>
      <c r="D729" s="6" t="s">
        <v>1142</v>
      </c>
      <c r="E729" s="6">
        <v>27.682392751886894</v>
      </c>
      <c r="F729" s="6" t="s">
        <v>314</v>
      </c>
      <c r="G729" s="21" t="s">
        <v>1178</v>
      </c>
      <c r="H729" s="21" t="s">
        <v>1172</v>
      </c>
      <c r="I729" s="21" t="s">
        <v>1160</v>
      </c>
      <c r="J729" s="21" t="s">
        <v>240</v>
      </c>
      <c r="K729" s="21" t="s">
        <v>279</v>
      </c>
      <c r="L729" s="21" t="s">
        <v>669</v>
      </c>
      <c r="M729" s="3">
        <v>17.02991367913824</v>
      </c>
      <c r="N729" s="3">
        <v>27.682392751886894</v>
      </c>
      <c r="O729" s="21" t="s">
        <v>1453</v>
      </c>
      <c r="P729" s="21">
        <v>0</v>
      </c>
      <c r="Q729" s="46">
        <v>1.4289734737372902E-2</v>
      </c>
      <c r="R729" s="46">
        <v>2.4747631052215537E-2</v>
      </c>
      <c r="S729" s="46">
        <v>3.7565157897520574E-2</v>
      </c>
      <c r="T729" s="46">
        <v>5.9344708706462981E-2</v>
      </c>
      <c r="U729" s="46">
        <v>8.7060894208209699E-2</v>
      </c>
      <c r="V729" s="46">
        <v>0.11266331881525134</v>
      </c>
      <c r="W729" s="46">
        <v>0.15810145844968482</v>
      </c>
      <c r="X729" s="46">
        <v>0.20496191442586231</v>
      </c>
      <c r="Y729" s="46">
        <v>0.25374880690593993</v>
      </c>
      <c r="Z729" s="46">
        <v>0.27025889389358826</v>
      </c>
      <c r="AA729" s="46">
        <v>0.31648663481906875</v>
      </c>
      <c r="AB729" s="46">
        <v>0.31644765480043857</v>
      </c>
      <c r="AC729" s="46">
        <v>0.341920152589473</v>
      </c>
      <c r="AD729" s="46">
        <v>0.35168522946343506</v>
      </c>
      <c r="AE729" s="46">
        <v>0.32657123369754187</v>
      </c>
      <c r="AF729" s="46">
        <v>0.33292062619420765</v>
      </c>
      <c r="AG729" s="46">
        <v>0.33593158214273783</v>
      </c>
      <c r="AH729" s="46">
        <v>0.33894253809126806</v>
      </c>
      <c r="AI729" s="46">
        <v>0.34195349403979836</v>
      </c>
      <c r="AJ729" s="46">
        <v>0.34496444998832865</v>
      </c>
      <c r="AK729" s="46">
        <v>4.5705661149184058</v>
      </c>
      <c r="AL729" s="45">
        <v>4.5705661149184058</v>
      </c>
      <c r="AM729" s="45">
        <v>1.4289734737372902E-2</v>
      </c>
      <c r="AN729" s="45">
        <v>3.9037365789588441E-2</v>
      </c>
      <c r="AO729" s="45">
        <v>7.6602523687109014E-2</v>
      </c>
      <c r="AP729" s="45">
        <v>0.13594723239357198</v>
      </c>
      <c r="AQ729" s="45">
        <v>0.22300812660178168</v>
      </c>
      <c r="AR729" s="45">
        <v>0.33567144541703303</v>
      </c>
      <c r="AS729" s="45">
        <v>0.49377290386671785</v>
      </c>
      <c r="AT729" s="45">
        <v>0.69873481829258011</v>
      </c>
      <c r="AU729" s="45">
        <v>0.95248362519852003</v>
      </c>
      <c r="AV729" s="45">
        <v>1.2227425190921082</v>
      </c>
      <c r="AW729" s="45">
        <v>1.5392291539111769</v>
      </c>
      <c r="AX729" s="45">
        <v>1.8556768087116153</v>
      </c>
      <c r="AY729" s="45">
        <v>2.1975969613010884</v>
      </c>
      <c r="AZ729" s="45">
        <v>2.5492821907645236</v>
      </c>
      <c r="BA729" s="45">
        <v>2.8758534244620653</v>
      </c>
      <c r="BB729" s="45">
        <v>3.208774050656273</v>
      </c>
      <c r="BC729" s="45">
        <v>3.544705632799011</v>
      </c>
      <c r="BD729" s="45">
        <v>3.8836481708902788</v>
      </c>
      <c r="BE729" s="45">
        <v>4.2256016649300774</v>
      </c>
      <c r="BF729" s="45">
        <v>4.5705661149184058</v>
      </c>
    </row>
    <row r="730" spans="1:58" ht="13.5" thickBot="1" x14ac:dyDescent="0.25">
      <c r="A730" s="6" t="s">
        <v>1350</v>
      </c>
      <c r="B730" s="6" t="s">
        <v>1352</v>
      </c>
      <c r="C730" s="6" t="s">
        <v>687</v>
      </c>
      <c r="D730" s="6" t="s">
        <v>1350</v>
      </c>
      <c r="E730" s="6">
        <v>-33.044030830041024</v>
      </c>
      <c r="F730" s="6" t="s">
        <v>622</v>
      </c>
      <c r="G730" s="21" t="s">
        <v>1178</v>
      </c>
      <c r="H730" s="21" t="s">
        <v>1174</v>
      </c>
      <c r="I730" s="21" t="s">
        <v>1183</v>
      </c>
      <c r="J730" s="21" t="s">
        <v>240</v>
      </c>
      <c r="K730" s="21" t="s">
        <v>301</v>
      </c>
      <c r="L730" s="21" t="s">
        <v>687</v>
      </c>
      <c r="M730" s="3">
        <v>21.857501981312769</v>
      </c>
      <c r="N730" s="3">
        <v>-33.044030830041024</v>
      </c>
      <c r="O730" s="21" t="s">
        <v>1489</v>
      </c>
      <c r="P730" s="21" t="s">
        <v>1489</v>
      </c>
      <c r="Q730" s="46">
        <v>1.2535426923603238E-2</v>
      </c>
      <c r="R730" s="46">
        <v>1.6382475792365906E-2</v>
      </c>
      <c r="S730" s="46">
        <v>2.0584159729873201E-2</v>
      </c>
      <c r="T730" s="46">
        <v>2.485657782648612E-2</v>
      </c>
      <c r="U730" s="46">
        <v>2.8853326317570899E-2</v>
      </c>
      <c r="V730" s="46">
        <v>3.2263522590910233E-2</v>
      </c>
      <c r="W730" s="46">
        <v>3.4860719759474496E-2</v>
      </c>
      <c r="X730" s="46">
        <v>3.659323442470315E-2</v>
      </c>
      <c r="Y730" s="46">
        <v>3.7572771943965591E-2</v>
      </c>
      <c r="Z730" s="46">
        <v>3.8018642964955558E-2</v>
      </c>
      <c r="AA730" s="46">
        <v>3.814535117183445E-2</v>
      </c>
      <c r="AB730" s="46">
        <v>3.8110138955348372E-2</v>
      </c>
      <c r="AC730" s="46">
        <v>3.8005952881669906E-2</v>
      </c>
      <c r="AD730" s="46">
        <v>3.7894580309589761E-2</v>
      </c>
      <c r="AE730" s="46">
        <v>3.7779711839928086E-2</v>
      </c>
      <c r="AF730" s="46">
        <v>3.7668144032096507E-2</v>
      </c>
      <c r="AG730" s="46">
        <v>3.7556807402996925E-2</v>
      </c>
      <c r="AH730" s="46">
        <v>3.74458013910271E-2</v>
      </c>
      <c r="AI730" s="46">
        <v>3.7335125009574352E-2</v>
      </c>
      <c r="AJ730" s="46">
        <v>3.7224777274985209E-2</v>
      </c>
      <c r="AK730" s="46">
        <v>0.40514387748290814</v>
      </c>
      <c r="AL730" s="45">
        <v>0.40514387748290814</v>
      </c>
      <c r="AM730" s="45">
        <v>1.2535426923603238E-2</v>
      </c>
      <c r="AN730" s="45">
        <v>2.8917902715969144E-2</v>
      </c>
      <c r="AO730" s="45">
        <v>4.9502062445842349E-2</v>
      </c>
      <c r="AP730" s="45">
        <v>7.4358640272328469E-2</v>
      </c>
      <c r="AQ730" s="45">
        <v>0.10321196658989937</v>
      </c>
      <c r="AR730" s="45">
        <v>0.13547548918080959</v>
      </c>
      <c r="AS730" s="45">
        <v>0.17033620894028409</v>
      </c>
      <c r="AT730" s="45">
        <v>0.20692944336498725</v>
      </c>
      <c r="AU730" s="45">
        <v>0.24450221530895283</v>
      </c>
      <c r="AV730" s="45">
        <v>0.28252085827390838</v>
      </c>
      <c r="AW730" s="45">
        <v>0.32066620944574281</v>
      </c>
      <c r="AX730" s="45">
        <v>0.35877634840109118</v>
      </c>
      <c r="AY730" s="45">
        <v>0.3967823012827611</v>
      </c>
      <c r="AZ730" s="45">
        <v>0.40514387748290814</v>
      </c>
      <c r="BA730" s="45">
        <v>0.40514387748290814</v>
      </c>
      <c r="BB730" s="45">
        <v>0.40514387748290814</v>
      </c>
      <c r="BC730" s="45">
        <v>0.40514387748290814</v>
      </c>
      <c r="BD730" s="45">
        <v>0.40514387748290814</v>
      </c>
      <c r="BE730" s="45">
        <v>0.40514387748290814</v>
      </c>
      <c r="BF730" s="45">
        <v>0.40514387748290814</v>
      </c>
    </row>
    <row r="731" spans="1:58" ht="13.5" thickBot="1" x14ac:dyDescent="0.25">
      <c r="A731" s="6" t="s">
        <v>1350</v>
      </c>
      <c r="B731" s="6" t="s">
        <v>1141</v>
      </c>
      <c r="C731" s="6" t="s">
        <v>688</v>
      </c>
      <c r="D731" s="6" t="s">
        <v>1350</v>
      </c>
      <c r="E731" s="6">
        <v>-4.0743711913445626</v>
      </c>
      <c r="F731" s="6" t="s">
        <v>689</v>
      </c>
      <c r="G731" s="21" t="s">
        <v>1178</v>
      </c>
      <c r="H731" s="21" t="s">
        <v>1159</v>
      </c>
      <c r="I731" s="21" t="s">
        <v>1183</v>
      </c>
      <c r="J731" s="21" t="s">
        <v>240</v>
      </c>
      <c r="K731" s="21" t="s">
        <v>240</v>
      </c>
      <c r="L731" s="21" t="s">
        <v>1272</v>
      </c>
      <c r="M731" s="3">
        <v>6.3600312148080294</v>
      </c>
      <c r="N731" s="3">
        <v>-4.0743711913445626</v>
      </c>
      <c r="O731" s="21" t="s">
        <v>1494</v>
      </c>
      <c r="P731" s="21">
        <v>0</v>
      </c>
      <c r="Q731" s="46">
        <v>2.1500835169734108E-2</v>
      </c>
      <c r="R731" s="46">
        <v>2.6902405224763653E-2</v>
      </c>
      <c r="S731" s="46">
        <v>3.3365087175151915E-2</v>
      </c>
      <c r="T731" s="46">
        <v>3.8930673307317296E-2</v>
      </c>
      <c r="U731" s="46">
        <v>4.4490552983266374E-2</v>
      </c>
      <c r="V731" s="46">
        <v>5.2147860198277093E-2</v>
      </c>
      <c r="W731" s="46">
        <v>5.7048078094079829E-2</v>
      </c>
      <c r="X731" s="46">
        <v>5.784879073158157E-2</v>
      </c>
      <c r="Y731" s="46">
        <v>5.3846130222735322E-2</v>
      </c>
      <c r="Z731" s="46">
        <v>4.54176285459418E-2</v>
      </c>
      <c r="AA731" s="46">
        <v>3.4085381718429487E-2</v>
      </c>
      <c r="AB731" s="46">
        <v>2.2129250137231365E-2</v>
      </c>
      <c r="AC731" s="46">
        <v>1.1765502964208384E-2</v>
      </c>
      <c r="AD731" s="46">
        <v>4.3218104732864618E-3</v>
      </c>
      <c r="AE731" s="46">
        <v>0</v>
      </c>
      <c r="AF731" s="46">
        <v>0</v>
      </c>
      <c r="AG731" s="46">
        <v>0</v>
      </c>
      <c r="AH731" s="46">
        <v>0</v>
      </c>
      <c r="AI731" s="46">
        <v>0</v>
      </c>
      <c r="AJ731" s="46">
        <v>0</v>
      </c>
      <c r="AK731" s="46">
        <v>0.4284589941187002</v>
      </c>
      <c r="AL731" s="45">
        <v>0.4284589941187002</v>
      </c>
      <c r="AM731" s="45">
        <v>2.1500835169734108E-2</v>
      </c>
      <c r="AN731" s="45">
        <v>4.8403240394497761E-2</v>
      </c>
      <c r="AO731" s="45">
        <v>8.1768327569649676E-2</v>
      </c>
      <c r="AP731" s="45">
        <v>0.12069900087696697</v>
      </c>
      <c r="AQ731" s="45">
        <v>0.16518955386023335</v>
      </c>
      <c r="AR731" s="45">
        <v>0.21733741405851043</v>
      </c>
      <c r="AS731" s="45">
        <v>0.27438549215259023</v>
      </c>
      <c r="AT731" s="45">
        <v>0.33223428288417178</v>
      </c>
      <c r="AU731" s="45">
        <v>0.38608041310690711</v>
      </c>
      <c r="AV731" s="45">
        <v>0.4284589941187002</v>
      </c>
      <c r="AW731" s="45">
        <v>0.4284589941187002</v>
      </c>
      <c r="AX731" s="45">
        <v>0.4284589941187002</v>
      </c>
      <c r="AY731" s="45">
        <v>0.4284589941187002</v>
      </c>
      <c r="AZ731" s="45">
        <v>0.4284589941187002</v>
      </c>
      <c r="BA731" s="45">
        <v>0.4284589941187002</v>
      </c>
      <c r="BB731" s="45">
        <v>0.4284589941187002</v>
      </c>
      <c r="BC731" s="45">
        <v>0.4284589941187002</v>
      </c>
      <c r="BD731" s="45">
        <v>0.4284589941187002</v>
      </c>
      <c r="BE731" s="45">
        <v>0.4284589941187002</v>
      </c>
      <c r="BF731" s="45">
        <v>0.4284589941187002</v>
      </c>
    </row>
    <row r="732" spans="1:58" ht="13.5" thickBot="1" x14ac:dyDescent="0.25">
      <c r="A732" s="6" t="s">
        <v>1351</v>
      </c>
      <c r="B732" s="6" t="s">
        <v>1137</v>
      </c>
      <c r="C732" s="6" t="s">
        <v>688</v>
      </c>
      <c r="D732" s="6" t="s">
        <v>1351</v>
      </c>
      <c r="E732" s="6">
        <v>14.350448841726321</v>
      </c>
      <c r="F732" s="6" t="s">
        <v>689</v>
      </c>
      <c r="G732" s="21" t="s">
        <v>1178</v>
      </c>
      <c r="H732" s="21" t="s">
        <v>1159</v>
      </c>
      <c r="I732" s="21" t="s">
        <v>1183</v>
      </c>
      <c r="J732" s="21" t="s">
        <v>240</v>
      </c>
      <c r="K732" s="21" t="s">
        <v>240</v>
      </c>
      <c r="L732" s="21" t="s">
        <v>1273</v>
      </c>
      <c r="M732" s="3">
        <v>18.763566248369361</v>
      </c>
      <c r="N732" s="3">
        <v>14.350448841726321</v>
      </c>
      <c r="O732" s="21" t="s">
        <v>1494</v>
      </c>
      <c r="P732" s="21">
        <v>0</v>
      </c>
      <c r="Q732" s="46">
        <v>0.15681547722291006</v>
      </c>
      <c r="R732" s="46">
        <v>0.1962116113379605</v>
      </c>
      <c r="S732" s="46">
        <v>0.2433469224172535</v>
      </c>
      <c r="T732" s="46">
        <v>0.2839393011993247</v>
      </c>
      <c r="U732" s="46">
        <v>0.32449006017231641</v>
      </c>
      <c r="V732" s="46">
        <v>0.38033832260886752</v>
      </c>
      <c r="W732" s="46">
        <v>0.41607786489921728</v>
      </c>
      <c r="X732" s="46">
        <v>0.4219178303413505</v>
      </c>
      <c r="Y732" s="46">
        <v>0.39272458678123146</v>
      </c>
      <c r="Z732" s="46">
        <v>0.33125164853086025</v>
      </c>
      <c r="AA732" s="46">
        <v>0.24860036172105002</v>
      </c>
      <c r="AB732" s="46">
        <v>0.16139879653326034</v>
      </c>
      <c r="AC732" s="46">
        <v>8.5811223030864081E-2</v>
      </c>
      <c r="AD732" s="46">
        <v>3.1520950999587072E-2</v>
      </c>
      <c r="AE732" s="46">
        <v>0</v>
      </c>
      <c r="AF732" s="46">
        <v>0</v>
      </c>
      <c r="AG732" s="46">
        <v>0</v>
      </c>
      <c r="AH732" s="46">
        <v>0</v>
      </c>
      <c r="AI732" s="46">
        <v>0</v>
      </c>
      <c r="AJ732" s="46">
        <v>0</v>
      </c>
      <c r="AK732" s="46">
        <v>3.1249484544559145</v>
      </c>
      <c r="AL732" s="45">
        <v>3.1249484544559145</v>
      </c>
      <c r="AM732" s="45">
        <v>0.15681547722291006</v>
      </c>
      <c r="AN732" s="45">
        <v>0.35302708856087056</v>
      </c>
      <c r="AO732" s="45">
        <v>0.59637401097812404</v>
      </c>
      <c r="AP732" s="45">
        <v>0.88031331217744868</v>
      </c>
      <c r="AQ732" s="45">
        <v>1.2048033723497651</v>
      </c>
      <c r="AR732" s="45">
        <v>1.5851416949586326</v>
      </c>
      <c r="AS732" s="45">
        <v>2.0012195598578497</v>
      </c>
      <c r="AT732" s="45">
        <v>2.4231373901992002</v>
      </c>
      <c r="AU732" s="45">
        <v>2.8158619769804316</v>
      </c>
      <c r="AV732" s="45">
        <v>3.1249484544559145</v>
      </c>
      <c r="AW732" s="45">
        <v>3.1249484544559145</v>
      </c>
      <c r="AX732" s="45">
        <v>3.1249484544559145</v>
      </c>
      <c r="AY732" s="45">
        <v>3.1249484544559145</v>
      </c>
      <c r="AZ732" s="45">
        <v>3.1249484544559145</v>
      </c>
      <c r="BA732" s="45">
        <v>3.1249484544559145</v>
      </c>
      <c r="BB732" s="45">
        <v>3.1249484544559145</v>
      </c>
      <c r="BC732" s="45">
        <v>3.1249484544559145</v>
      </c>
      <c r="BD732" s="45">
        <v>3.1249484544559145</v>
      </c>
      <c r="BE732" s="45">
        <v>3.1249484544559145</v>
      </c>
      <c r="BF732" s="45">
        <v>3.1249484544559145</v>
      </c>
    </row>
    <row r="733" spans="1:58" ht="13.5" thickBot="1" x14ac:dyDescent="0.25">
      <c r="A733" s="6" t="s">
        <v>1137</v>
      </c>
      <c r="B733" s="6" t="s">
        <v>1352</v>
      </c>
      <c r="C733" s="6" t="s">
        <v>688</v>
      </c>
      <c r="D733" s="6" t="s">
        <v>1137</v>
      </c>
      <c r="E733" s="6">
        <v>19.107050404706452</v>
      </c>
      <c r="F733" s="6" t="s">
        <v>689</v>
      </c>
      <c r="G733" s="21" t="s">
        <v>1178</v>
      </c>
      <c r="H733" s="21" t="s">
        <v>1159</v>
      </c>
      <c r="I733" s="21" t="s">
        <v>1183</v>
      </c>
      <c r="J733" s="21" t="s">
        <v>240</v>
      </c>
      <c r="K733" s="21" t="s">
        <v>240</v>
      </c>
      <c r="L733" s="21" t="s">
        <v>1274</v>
      </c>
      <c r="M733" s="3">
        <v>21.965696528134345</v>
      </c>
      <c r="N733" s="3">
        <v>19.107050404706452</v>
      </c>
      <c r="O733" s="21" t="s">
        <v>1494</v>
      </c>
      <c r="P733" s="21">
        <v>0</v>
      </c>
      <c r="Q733" s="46">
        <v>1.1974026148938333E-2</v>
      </c>
      <c r="R733" s="46">
        <v>1.4982213532063407E-2</v>
      </c>
      <c r="S733" s="46">
        <v>1.8581344545129899E-2</v>
      </c>
      <c r="T733" s="46">
        <v>2.168087409152291E-2</v>
      </c>
      <c r="U733" s="46">
        <v>2.4777225656436946E-2</v>
      </c>
      <c r="V733" s="46">
        <v>2.9041655205297418E-2</v>
      </c>
      <c r="W733" s="46">
        <v>3.1770634649892784E-2</v>
      </c>
      <c r="X733" s="46">
        <v>3.2216559377166984E-2</v>
      </c>
      <c r="Y733" s="46">
        <v>2.9987438451403406E-2</v>
      </c>
      <c r="Z733" s="46">
        <v>2.5293523137064275E-2</v>
      </c>
      <c r="AA733" s="46">
        <v>1.8982483646381373E-2</v>
      </c>
      <c r="AB733" s="46">
        <v>1.2323996612587507E-2</v>
      </c>
      <c r="AC733" s="46">
        <v>6.5523240858640936E-3</v>
      </c>
      <c r="AD733" s="46">
        <v>2.4068586735985671E-3</v>
      </c>
      <c r="AE733" s="46">
        <v>0</v>
      </c>
      <c r="AF733" s="46">
        <v>0</v>
      </c>
      <c r="AG733" s="46">
        <v>0</v>
      </c>
      <c r="AH733" s="46">
        <v>0</v>
      </c>
      <c r="AI733" s="46">
        <v>0</v>
      </c>
      <c r="AJ733" s="46">
        <v>0</v>
      </c>
      <c r="AK733" s="46">
        <v>0.23861301939317062</v>
      </c>
      <c r="AL733" s="45">
        <v>0.23861301939317062</v>
      </c>
      <c r="AM733" s="45">
        <v>1.1974026148938333E-2</v>
      </c>
      <c r="AN733" s="45">
        <v>2.6956239681001741E-2</v>
      </c>
      <c r="AO733" s="45">
        <v>4.553758422613164E-2</v>
      </c>
      <c r="AP733" s="45">
        <v>6.721845831765455E-2</v>
      </c>
      <c r="AQ733" s="45">
        <v>9.1995683974091497E-2</v>
      </c>
      <c r="AR733" s="45">
        <v>0.12103733917938891</v>
      </c>
      <c r="AS733" s="45">
        <v>0.15280797382928168</v>
      </c>
      <c r="AT733" s="45">
        <v>0.18502453320644868</v>
      </c>
      <c r="AU733" s="45">
        <v>0.21501197165785207</v>
      </c>
      <c r="AV733" s="45">
        <v>0.23861301939317062</v>
      </c>
      <c r="AW733" s="45">
        <v>0.23861301939317062</v>
      </c>
      <c r="AX733" s="45">
        <v>0.23861301939317062</v>
      </c>
      <c r="AY733" s="45">
        <v>0.23861301939317062</v>
      </c>
      <c r="AZ733" s="45">
        <v>0.23861301939317062</v>
      </c>
      <c r="BA733" s="45">
        <v>0.23861301939317062</v>
      </c>
      <c r="BB733" s="45">
        <v>0.23861301939317062</v>
      </c>
      <c r="BC733" s="45">
        <v>0.23861301939317062</v>
      </c>
      <c r="BD733" s="45">
        <v>0.23861301939317062</v>
      </c>
      <c r="BE733" s="45">
        <v>0.23861301939317062</v>
      </c>
      <c r="BF733" s="45">
        <v>0.23861301939317062</v>
      </c>
    </row>
    <row r="734" spans="1:58" ht="13.5" thickBot="1" x14ac:dyDescent="0.25">
      <c r="A734" s="6" t="s">
        <v>1137</v>
      </c>
      <c r="B734" s="6" t="s">
        <v>1351</v>
      </c>
      <c r="C734" s="6" t="s">
        <v>690</v>
      </c>
      <c r="D734" s="6" t="s">
        <v>1137</v>
      </c>
      <c r="E734" s="6">
        <v>18.625320043388701</v>
      </c>
      <c r="F734" s="6" t="s">
        <v>28</v>
      </c>
      <c r="G734" s="21" t="s">
        <v>1178</v>
      </c>
      <c r="H734" s="21" t="s">
        <v>1174</v>
      </c>
      <c r="I734" s="21" t="s">
        <v>1160</v>
      </c>
      <c r="J734" s="21" t="s">
        <v>240</v>
      </c>
      <c r="K734" s="21" t="s">
        <v>240</v>
      </c>
      <c r="L734" s="21" t="s">
        <v>691</v>
      </c>
      <c r="M734" s="3">
        <v>12.180828180353549</v>
      </c>
      <c r="N734" s="3">
        <v>18.625320043388701</v>
      </c>
      <c r="O734" s="21" t="s">
        <v>1449</v>
      </c>
      <c r="P734" s="21">
        <v>0</v>
      </c>
      <c r="Q734" s="46">
        <v>9.4477935867252304E-3</v>
      </c>
      <c r="R734" s="46">
        <v>1.4566049801012386E-2</v>
      </c>
      <c r="S734" s="46">
        <v>2.0777817355588882E-2</v>
      </c>
      <c r="T734" s="46">
        <v>2.7886592276995848E-2</v>
      </c>
      <c r="U734" s="46">
        <v>3.5538283367411216E-2</v>
      </c>
      <c r="V734" s="46">
        <v>4.328642345519336E-2</v>
      </c>
      <c r="W734" s="46">
        <v>5.0711187984580526E-2</v>
      </c>
      <c r="X734" s="46">
        <v>5.754832585292665E-2</v>
      </c>
      <c r="Y734" s="46">
        <v>6.3763144878506206E-2</v>
      </c>
      <c r="Z734" s="46">
        <v>6.9526943800420016E-2</v>
      </c>
      <c r="AA734" s="46">
        <v>6.9987575752532893E-2</v>
      </c>
      <c r="AB734" s="46">
        <v>7.0149405247949131E-2</v>
      </c>
      <c r="AC734" s="46">
        <v>7.0194803975657832E-2</v>
      </c>
      <c r="AD734" s="46">
        <v>7.0204698836938112E-2</v>
      </c>
      <c r="AE734" s="46">
        <v>7.0206325275439241E-2</v>
      </c>
      <c r="AF734" s="46">
        <v>7.0206520503433789E-2</v>
      </c>
      <c r="AG734" s="46">
        <v>7.0206520503433789E-2</v>
      </c>
      <c r="AH734" s="46">
        <v>7.0206520503433789E-2</v>
      </c>
      <c r="AI734" s="46">
        <v>7.0206520503433789E-2</v>
      </c>
      <c r="AJ734" s="46">
        <v>7.0206520503433789E-2</v>
      </c>
      <c r="AK734" s="46">
        <v>0.30584560421186907</v>
      </c>
      <c r="AL734" s="45">
        <v>0.30584560421186907</v>
      </c>
      <c r="AM734" s="45">
        <v>9.4477935867252304E-3</v>
      </c>
      <c r="AN734" s="45">
        <v>2.4013843387737616E-2</v>
      </c>
      <c r="AO734" s="45">
        <v>4.4791660743326495E-2</v>
      </c>
      <c r="AP734" s="45">
        <v>7.2678253020322339E-2</v>
      </c>
      <c r="AQ734" s="45">
        <v>0.10821653638773356</v>
      </c>
      <c r="AR734" s="45">
        <v>0.15150295984292692</v>
      </c>
      <c r="AS734" s="45">
        <v>0.20221414782750743</v>
      </c>
      <c r="AT734" s="45">
        <v>0.25976247368043409</v>
      </c>
      <c r="AU734" s="45">
        <v>0.30584560421186907</v>
      </c>
      <c r="AV734" s="45">
        <v>0.30584560421186907</v>
      </c>
      <c r="AW734" s="45">
        <v>0.30584560421186907</v>
      </c>
      <c r="AX734" s="45">
        <v>0.30584560421186907</v>
      </c>
      <c r="AY734" s="45">
        <v>0.30584560421186907</v>
      </c>
      <c r="AZ734" s="45">
        <v>0.30584560421186907</v>
      </c>
      <c r="BA734" s="45">
        <v>0.30584560421186907</v>
      </c>
      <c r="BB734" s="45">
        <v>0.30584560421186907</v>
      </c>
      <c r="BC734" s="45">
        <v>0.30584560421186907</v>
      </c>
      <c r="BD734" s="45">
        <v>0.30584560421186907</v>
      </c>
      <c r="BE734" s="45">
        <v>0.30584560421186907</v>
      </c>
      <c r="BF734" s="45">
        <v>0.30584560421186907</v>
      </c>
    </row>
    <row r="735" spans="1:58" ht="13.5" thickBot="1" x14ac:dyDescent="0.25">
      <c r="A735" s="6" t="s">
        <v>1141</v>
      </c>
      <c r="B735" s="6" t="s">
        <v>1350</v>
      </c>
      <c r="C735" s="6" t="s">
        <v>690</v>
      </c>
      <c r="D735" s="6" t="s">
        <v>1141</v>
      </c>
      <c r="E735" s="6">
        <v>6.3068998432089867</v>
      </c>
      <c r="F735" s="6" t="s">
        <v>28</v>
      </c>
      <c r="G735" s="21" t="s">
        <v>1178</v>
      </c>
      <c r="H735" s="21" t="s">
        <v>1174</v>
      </c>
      <c r="I735" s="21" t="s">
        <v>1160</v>
      </c>
      <c r="J735" s="21" t="s">
        <v>240</v>
      </c>
      <c r="K735" s="21" t="s">
        <v>240</v>
      </c>
      <c r="L735" s="21" t="s">
        <v>692</v>
      </c>
      <c r="M735" s="3">
        <v>3.5748509040151459</v>
      </c>
      <c r="N735" s="3">
        <v>6.3068998432089867</v>
      </c>
      <c r="O735" s="21" t="s">
        <v>1495</v>
      </c>
      <c r="P735" s="21">
        <v>0</v>
      </c>
      <c r="Q735" s="46">
        <v>2.582365264996999E-2</v>
      </c>
      <c r="R735" s="46">
        <v>3.9813381515026079E-2</v>
      </c>
      <c r="S735" s="46">
        <v>5.6792004745864259E-2</v>
      </c>
      <c r="T735" s="46">
        <v>7.6222418064288699E-2</v>
      </c>
      <c r="U735" s="46">
        <v>9.7136784057782657E-2</v>
      </c>
      <c r="V735" s="46">
        <v>0.11831477407984739</v>
      </c>
      <c r="W735" s="46">
        <v>0.13860888174156766</v>
      </c>
      <c r="X735" s="46">
        <v>0.15729682954773103</v>
      </c>
      <c r="Y735" s="46">
        <v>0.17428379336375785</v>
      </c>
      <c r="Z735" s="46">
        <v>0.19003798400493646</v>
      </c>
      <c r="AA735" s="46">
        <v>0.19129702924355743</v>
      </c>
      <c r="AB735" s="46">
        <v>0.19173935777664702</v>
      </c>
      <c r="AC735" s="46">
        <v>0.19186344611159403</v>
      </c>
      <c r="AD735" s="46">
        <v>0.19189049173429698</v>
      </c>
      <c r="AE735" s="46">
        <v>0.19189493727838339</v>
      </c>
      <c r="AF735" s="46">
        <v>0.19189547089502876</v>
      </c>
      <c r="AG735" s="46">
        <v>0.19189547089502876</v>
      </c>
      <c r="AH735" s="46">
        <v>0.19189547089502876</v>
      </c>
      <c r="AI735" s="46">
        <v>0.19189547089502876</v>
      </c>
      <c r="AJ735" s="46">
        <v>0.19189547089502876</v>
      </c>
      <c r="AK735" s="46">
        <v>0.83596773947144476</v>
      </c>
      <c r="AL735" s="45">
        <v>0.83596773947144476</v>
      </c>
      <c r="AM735" s="45">
        <v>2.582365264996999E-2</v>
      </c>
      <c r="AN735" s="45">
        <v>6.5637034164996069E-2</v>
      </c>
      <c r="AO735" s="45">
        <v>0.12242903891086032</v>
      </c>
      <c r="AP735" s="45">
        <v>0.19865145697514902</v>
      </c>
      <c r="AQ735" s="45">
        <v>0.29578824103293166</v>
      </c>
      <c r="AR735" s="45">
        <v>0.41410301511277903</v>
      </c>
      <c r="AS735" s="45">
        <v>0.55271189685434674</v>
      </c>
      <c r="AT735" s="45">
        <v>0.71000872640207779</v>
      </c>
      <c r="AU735" s="45">
        <v>0.83596773947144476</v>
      </c>
      <c r="AV735" s="45">
        <v>0.83596773947144476</v>
      </c>
      <c r="AW735" s="45">
        <v>0.83596773947144476</v>
      </c>
      <c r="AX735" s="45">
        <v>0.83596773947144476</v>
      </c>
      <c r="AY735" s="45">
        <v>0.83596773947144476</v>
      </c>
      <c r="AZ735" s="45">
        <v>0.83596773947144476</v>
      </c>
      <c r="BA735" s="45">
        <v>0.83596773947144476</v>
      </c>
      <c r="BB735" s="45">
        <v>0.83596773947144476</v>
      </c>
      <c r="BC735" s="45">
        <v>0.83596773947144476</v>
      </c>
      <c r="BD735" s="45">
        <v>0.83596773947144476</v>
      </c>
      <c r="BE735" s="45">
        <v>0.83596773947144476</v>
      </c>
      <c r="BF735" s="45">
        <v>0.83596773947144476</v>
      </c>
    </row>
    <row r="736" spans="1:58" ht="13.5" thickBot="1" x14ac:dyDescent="0.25">
      <c r="A736" s="6" t="s">
        <v>1138</v>
      </c>
      <c r="B736" s="6" t="s">
        <v>1142</v>
      </c>
      <c r="C736" s="6" t="s">
        <v>690</v>
      </c>
      <c r="D736" s="6" t="s">
        <v>1138</v>
      </c>
      <c r="E736" s="6">
        <v>39.746612482812559</v>
      </c>
      <c r="F736" s="6" t="s">
        <v>28</v>
      </c>
      <c r="G736" s="21" t="s">
        <v>1178</v>
      </c>
      <c r="H736" s="21" t="s">
        <v>1174</v>
      </c>
      <c r="I736" s="21" t="s">
        <v>1160</v>
      </c>
      <c r="J736" s="21" t="s">
        <v>240</v>
      </c>
      <c r="K736" s="21" t="s">
        <v>240</v>
      </c>
      <c r="L736" s="21" t="s">
        <v>693</v>
      </c>
      <c r="M736" s="3">
        <v>26.086367786843358</v>
      </c>
      <c r="N736" s="3">
        <v>39.746612482812559</v>
      </c>
      <c r="O736" s="21" t="s">
        <v>1495</v>
      </c>
      <c r="P736" s="21">
        <v>0</v>
      </c>
      <c r="Q736" s="46">
        <v>1.2911826324984992E-3</v>
      </c>
      <c r="R736" s="46">
        <v>1.9906690757513037E-3</v>
      </c>
      <c r="S736" s="46">
        <v>2.8396002372932114E-3</v>
      </c>
      <c r="T736" s="46">
        <v>3.811120903214435E-3</v>
      </c>
      <c r="U736" s="46">
        <v>4.8568392028891325E-3</v>
      </c>
      <c r="V736" s="46">
        <v>5.9157387039923681E-3</v>
      </c>
      <c r="W736" s="46">
        <v>6.9304440870783836E-3</v>
      </c>
      <c r="X736" s="46">
        <v>7.8648414773865513E-3</v>
      </c>
      <c r="Y736" s="46">
        <v>8.7141896681878911E-3</v>
      </c>
      <c r="Z736" s="46">
        <v>9.5018992002468203E-3</v>
      </c>
      <c r="AA736" s="46">
        <v>9.5648514621778681E-3</v>
      </c>
      <c r="AB736" s="46">
        <v>9.5869678888323463E-3</v>
      </c>
      <c r="AC736" s="46">
        <v>9.5931723055797009E-3</v>
      </c>
      <c r="AD736" s="46">
        <v>9.594524586714847E-3</v>
      </c>
      <c r="AE736" s="46">
        <v>9.5947468639191666E-3</v>
      </c>
      <c r="AF736" s="46">
        <v>9.5947735447514358E-3</v>
      </c>
      <c r="AG736" s="46">
        <v>9.5947735447514358E-3</v>
      </c>
      <c r="AH736" s="46">
        <v>9.5947735447514358E-3</v>
      </c>
      <c r="AI736" s="46">
        <v>9.5947735447514358E-3</v>
      </c>
      <c r="AJ736" s="46">
        <v>9.5947735447514358E-3</v>
      </c>
      <c r="AK736" s="46">
        <v>4.179838697357223E-2</v>
      </c>
      <c r="AL736" s="45">
        <v>4.179838697357223E-2</v>
      </c>
      <c r="AM736" s="45">
        <v>1.2911826324984992E-3</v>
      </c>
      <c r="AN736" s="45">
        <v>3.2818517082498031E-3</v>
      </c>
      <c r="AO736" s="45">
        <v>6.1214519455430145E-3</v>
      </c>
      <c r="AP736" s="45">
        <v>9.9325728487574504E-3</v>
      </c>
      <c r="AQ736" s="45">
        <v>1.4789412051646583E-2</v>
      </c>
      <c r="AR736" s="45">
        <v>2.0705150755638953E-2</v>
      </c>
      <c r="AS736" s="45">
        <v>2.7635594842717336E-2</v>
      </c>
      <c r="AT736" s="45">
        <v>3.5500436320103884E-2</v>
      </c>
      <c r="AU736" s="45">
        <v>4.179838697357223E-2</v>
      </c>
      <c r="AV736" s="45">
        <v>4.179838697357223E-2</v>
      </c>
      <c r="AW736" s="45">
        <v>4.179838697357223E-2</v>
      </c>
      <c r="AX736" s="45">
        <v>4.179838697357223E-2</v>
      </c>
      <c r="AY736" s="45">
        <v>4.179838697357223E-2</v>
      </c>
      <c r="AZ736" s="45">
        <v>4.179838697357223E-2</v>
      </c>
      <c r="BA736" s="45">
        <v>4.179838697357223E-2</v>
      </c>
      <c r="BB736" s="45">
        <v>4.179838697357223E-2</v>
      </c>
      <c r="BC736" s="45">
        <v>4.179838697357223E-2</v>
      </c>
      <c r="BD736" s="45">
        <v>4.179838697357223E-2</v>
      </c>
      <c r="BE736" s="45">
        <v>4.179838697357223E-2</v>
      </c>
      <c r="BF736" s="45">
        <v>4.179838697357223E-2</v>
      </c>
    </row>
    <row r="737" spans="1:58" ht="13.5" thickBot="1" x14ac:dyDescent="0.25">
      <c r="A737" s="6" t="s">
        <v>1351</v>
      </c>
      <c r="B737" s="6" t="s">
        <v>1141</v>
      </c>
      <c r="C737" s="6" t="s">
        <v>694</v>
      </c>
      <c r="D737" s="6" t="s">
        <v>1351</v>
      </c>
      <c r="E737" s="6">
        <v>13.147126421735257</v>
      </c>
      <c r="F737" s="6" t="s">
        <v>689</v>
      </c>
      <c r="G737" s="21" t="s">
        <v>1178</v>
      </c>
      <c r="H737" s="21" t="s">
        <v>1159</v>
      </c>
      <c r="I737" s="21" t="s">
        <v>1183</v>
      </c>
      <c r="J737" s="21" t="s">
        <v>240</v>
      </c>
      <c r="K737" s="21" t="s">
        <v>240</v>
      </c>
      <c r="L737" s="21" t="s">
        <v>1275</v>
      </c>
      <c r="M737" s="3">
        <v>8.070358398542858</v>
      </c>
      <c r="N737" s="3">
        <v>13.147126421735257</v>
      </c>
      <c r="O737" s="21" t="s">
        <v>1494</v>
      </c>
      <c r="P737" s="21">
        <v>0</v>
      </c>
      <c r="Q737" s="46">
        <v>6.0611409917721369E-2</v>
      </c>
      <c r="R737" s="46">
        <v>7.5838575477575942E-2</v>
      </c>
      <c r="S737" s="46">
        <v>9.4057042889215847E-2</v>
      </c>
      <c r="T737" s="46">
        <v>0.10974657400863574</v>
      </c>
      <c r="U737" s="46">
        <v>0.12542001848052897</v>
      </c>
      <c r="V737" s="46">
        <v>0.14700616538184869</v>
      </c>
      <c r="W737" s="46">
        <v>0.1608200062500742</v>
      </c>
      <c r="X737" s="46">
        <v>0.16307723586533279</v>
      </c>
      <c r="Y737" s="46">
        <v>0.15179363246351407</v>
      </c>
      <c r="Z737" s="46">
        <v>0.12803346844702709</v>
      </c>
      <c r="AA737" s="46">
        <v>9.6087571818880391E-2</v>
      </c>
      <c r="AB737" s="46">
        <v>6.2382927949124388E-2</v>
      </c>
      <c r="AC737" s="46">
        <v>3.3167256872683577E-2</v>
      </c>
      <c r="AD737" s="46">
        <v>1.2183295398301812E-2</v>
      </c>
      <c r="AE737" s="46">
        <v>0</v>
      </c>
      <c r="AF737" s="46">
        <v>0</v>
      </c>
      <c r="AG737" s="46">
        <v>0</v>
      </c>
      <c r="AH737" s="46">
        <v>0</v>
      </c>
      <c r="AI737" s="46">
        <v>0</v>
      </c>
      <c r="AJ737" s="46">
        <v>0</v>
      </c>
      <c r="AK737" s="46">
        <v>1.2078369756547582</v>
      </c>
      <c r="AL737" s="45">
        <v>1.2078369756547582</v>
      </c>
      <c r="AM737" s="45">
        <v>6.0611409917721369E-2</v>
      </c>
      <c r="AN737" s="45">
        <v>0.13644998539529732</v>
      </c>
      <c r="AO737" s="45">
        <v>0.23050702828451317</v>
      </c>
      <c r="AP737" s="45">
        <v>0.34025360229314894</v>
      </c>
      <c r="AQ737" s="45">
        <v>0.46567362077367791</v>
      </c>
      <c r="AR737" s="45">
        <v>0.61267978615552665</v>
      </c>
      <c r="AS737" s="45">
        <v>0.77349979240560085</v>
      </c>
      <c r="AT737" s="45">
        <v>0.93657702827093359</v>
      </c>
      <c r="AU737" s="45">
        <v>1.0883706607344477</v>
      </c>
      <c r="AV737" s="45">
        <v>1.2078369756547582</v>
      </c>
      <c r="AW737" s="45">
        <v>1.2078369756547582</v>
      </c>
      <c r="AX737" s="45">
        <v>1.2078369756547582</v>
      </c>
      <c r="AY737" s="45">
        <v>1.2078369756547582</v>
      </c>
      <c r="AZ737" s="45">
        <v>1.2078369756547582</v>
      </c>
      <c r="BA737" s="45">
        <v>1.2078369756547582</v>
      </c>
      <c r="BB737" s="45">
        <v>1.2078369756547582</v>
      </c>
      <c r="BC737" s="45">
        <v>1.2078369756547582</v>
      </c>
      <c r="BD737" s="45">
        <v>1.2078369756547582</v>
      </c>
      <c r="BE737" s="45">
        <v>1.2078369756547582</v>
      </c>
      <c r="BF737" s="45">
        <v>1.2078369756547582</v>
      </c>
    </row>
    <row r="738" spans="1:58" ht="13.5" thickBot="1" x14ac:dyDescent="0.25">
      <c r="A738" s="6" t="s">
        <v>1350</v>
      </c>
      <c r="B738" s="6" t="s">
        <v>1350</v>
      </c>
      <c r="C738" s="6" t="s">
        <v>695</v>
      </c>
      <c r="D738" s="6" t="s">
        <v>1350</v>
      </c>
      <c r="E738" s="6">
        <v>0</v>
      </c>
      <c r="F738" s="6" t="s">
        <v>314</v>
      </c>
      <c r="G738" s="21" t="s">
        <v>1178</v>
      </c>
      <c r="H738" s="21" t="s">
        <v>1159</v>
      </c>
      <c r="I738" s="21" t="s">
        <v>1213</v>
      </c>
      <c r="J738" s="21" t="s">
        <v>240</v>
      </c>
      <c r="K738" s="21" t="s">
        <v>245</v>
      </c>
      <c r="L738" s="21" t="s">
        <v>1276</v>
      </c>
      <c r="M738" s="3">
        <v>0</v>
      </c>
      <c r="N738" s="3">
        <v>0</v>
      </c>
      <c r="O738" s="21" t="s">
        <v>1459</v>
      </c>
      <c r="P738" s="21">
        <v>0</v>
      </c>
      <c r="Q738" s="46">
        <v>0</v>
      </c>
      <c r="R738" s="46">
        <v>0</v>
      </c>
      <c r="S738" s="46">
        <v>0</v>
      </c>
      <c r="T738" s="46">
        <v>0</v>
      </c>
      <c r="U738" s="46">
        <v>0</v>
      </c>
      <c r="V738" s="46">
        <v>0</v>
      </c>
      <c r="W738" s="46">
        <v>0</v>
      </c>
      <c r="X738" s="46">
        <v>0</v>
      </c>
      <c r="Y738" s="46">
        <v>0</v>
      </c>
      <c r="Z738" s="46">
        <v>0</v>
      </c>
      <c r="AA738" s="46">
        <v>0</v>
      </c>
      <c r="AB738" s="46">
        <v>0</v>
      </c>
      <c r="AC738" s="46">
        <v>0</v>
      </c>
      <c r="AD738" s="46">
        <v>0</v>
      </c>
      <c r="AE738" s="46">
        <v>0</v>
      </c>
      <c r="AF738" s="46">
        <v>0</v>
      </c>
      <c r="AG738" s="46">
        <v>0</v>
      </c>
      <c r="AH738" s="46">
        <v>0</v>
      </c>
      <c r="AI738" s="46">
        <v>0</v>
      </c>
      <c r="AJ738" s="46">
        <v>0</v>
      </c>
      <c r="AK738" s="46">
        <v>0</v>
      </c>
      <c r="AL738" s="45">
        <v>0</v>
      </c>
      <c r="AM738" s="45">
        <v>0</v>
      </c>
      <c r="AN738" s="45">
        <v>0</v>
      </c>
      <c r="AO738" s="45">
        <v>0</v>
      </c>
      <c r="AP738" s="45">
        <v>0</v>
      </c>
      <c r="AQ738" s="45">
        <v>0</v>
      </c>
      <c r="AR738" s="45">
        <v>0</v>
      </c>
      <c r="AS738" s="45">
        <v>0</v>
      </c>
      <c r="AT738" s="45">
        <v>0</v>
      </c>
      <c r="AU738" s="45">
        <v>0</v>
      </c>
      <c r="AV738" s="45">
        <v>0</v>
      </c>
      <c r="AW738" s="45">
        <v>0</v>
      </c>
      <c r="AX738" s="45">
        <v>0</v>
      </c>
      <c r="AY738" s="45">
        <v>0</v>
      </c>
      <c r="AZ738" s="45">
        <v>0</v>
      </c>
      <c r="BA738" s="45">
        <v>0</v>
      </c>
      <c r="BB738" s="45">
        <v>0</v>
      </c>
      <c r="BC738" s="45">
        <v>0</v>
      </c>
      <c r="BD738" s="45">
        <v>0</v>
      </c>
      <c r="BE738" s="45">
        <v>0</v>
      </c>
      <c r="BF738" s="45">
        <v>0</v>
      </c>
    </row>
    <row r="739" spans="1:58" ht="13.5" thickBot="1" x14ac:dyDescent="0.25">
      <c r="A739" s="6" t="s">
        <v>1350</v>
      </c>
      <c r="B739" s="6" t="s">
        <v>1350</v>
      </c>
      <c r="C739" s="6" t="s">
        <v>695</v>
      </c>
      <c r="D739" s="6" t="s">
        <v>1350</v>
      </c>
      <c r="E739" s="6">
        <v>0</v>
      </c>
      <c r="F739" s="6" t="s">
        <v>314</v>
      </c>
      <c r="G739" s="21" t="s">
        <v>1178</v>
      </c>
      <c r="H739" s="21" t="s">
        <v>1159</v>
      </c>
      <c r="I739" s="21" t="s">
        <v>1213</v>
      </c>
      <c r="J739" s="21" t="s">
        <v>240</v>
      </c>
      <c r="K739" s="21" t="s">
        <v>247</v>
      </c>
      <c r="L739" s="21" t="s">
        <v>696</v>
      </c>
      <c r="M739" s="3">
        <v>0</v>
      </c>
      <c r="N739" s="3">
        <v>0</v>
      </c>
      <c r="O739" s="21" t="s">
        <v>1459</v>
      </c>
      <c r="P739" s="21">
        <v>0</v>
      </c>
      <c r="Q739" s="46">
        <v>0</v>
      </c>
      <c r="R739" s="46">
        <v>0</v>
      </c>
      <c r="S739" s="46">
        <v>0</v>
      </c>
      <c r="T739" s="46">
        <v>0</v>
      </c>
      <c r="U739" s="46">
        <v>0</v>
      </c>
      <c r="V739" s="46">
        <v>0</v>
      </c>
      <c r="W739" s="46">
        <v>0</v>
      </c>
      <c r="X739" s="46">
        <v>0</v>
      </c>
      <c r="Y739" s="46">
        <v>0</v>
      </c>
      <c r="Z739" s="46">
        <v>0</v>
      </c>
      <c r="AA739" s="46">
        <v>0</v>
      </c>
      <c r="AB739" s="46">
        <v>0</v>
      </c>
      <c r="AC739" s="46">
        <v>0</v>
      </c>
      <c r="AD739" s="46">
        <v>0</v>
      </c>
      <c r="AE739" s="46">
        <v>0</v>
      </c>
      <c r="AF739" s="46">
        <v>0</v>
      </c>
      <c r="AG739" s="46">
        <v>0</v>
      </c>
      <c r="AH739" s="46">
        <v>0</v>
      </c>
      <c r="AI739" s="46">
        <v>0</v>
      </c>
      <c r="AJ739" s="46">
        <v>0</v>
      </c>
      <c r="AK739" s="46">
        <v>0</v>
      </c>
      <c r="AL739" s="45">
        <v>0</v>
      </c>
      <c r="AM739" s="45">
        <v>0</v>
      </c>
      <c r="AN739" s="45">
        <v>0</v>
      </c>
      <c r="AO739" s="45">
        <v>0</v>
      </c>
      <c r="AP739" s="45">
        <v>0</v>
      </c>
      <c r="AQ739" s="45">
        <v>0</v>
      </c>
      <c r="AR739" s="45">
        <v>0</v>
      </c>
      <c r="AS739" s="45">
        <v>0</v>
      </c>
      <c r="AT739" s="45">
        <v>0</v>
      </c>
      <c r="AU739" s="45">
        <v>0</v>
      </c>
      <c r="AV739" s="45">
        <v>0</v>
      </c>
      <c r="AW739" s="45">
        <v>0</v>
      </c>
      <c r="AX739" s="45">
        <v>0</v>
      </c>
      <c r="AY739" s="45">
        <v>0</v>
      </c>
      <c r="AZ739" s="45">
        <v>0</v>
      </c>
      <c r="BA739" s="45">
        <v>0</v>
      </c>
      <c r="BB739" s="45">
        <v>0</v>
      </c>
      <c r="BC739" s="45">
        <v>0</v>
      </c>
      <c r="BD739" s="45">
        <v>0</v>
      </c>
      <c r="BE739" s="45">
        <v>0</v>
      </c>
      <c r="BF739" s="45">
        <v>0</v>
      </c>
    </row>
    <row r="740" spans="1:58" ht="13.5" thickBot="1" x14ac:dyDescent="0.25">
      <c r="A740" s="6" t="s">
        <v>1137</v>
      </c>
      <c r="B740" s="6" t="s">
        <v>1351</v>
      </c>
      <c r="C740" s="6" t="s">
        <v>695</v>
      </c>
      <c r="D740" s="6" t="s">
        <v>1137</v>
      </c>
      <c r="E740" s="6">
        <v>15.672889857072759</v>
      </c>
      <c r="F740" s="6" t="s">
        <v>314</v>
      </c>
      <c r="G740" s="21" t="s">
        <v>1178</v>
      </c>
      <c r="H740" s="21" t="s">
        <v>1159</v>
      </c>
      <c r="I740" s="21" t="s">
        <v>1213</v>
      </c>
      <c r="J740" s="21" t="s">
        <v>240</v>
      </c>
      <c r="K740" s="21" t="s">
        <v>249</v>
      </c>
      <c r="L740" s="21" t="s">
        <v>697</v>
      </c>
      <c r="M740" s="3">
        <v>10.037795341148644</v>
      </c>
      <c r="N740" s="3">
        <v>15.672889857072759</v>
      </c>
      <c r="O740" s="21" t="s">
        <v>1460</v>
      </c>
      <c r="P740" s="21">
        <v>0</v>
      </c>
      <c r="Q740" s="46">
        <v>1.5089290848524794E-2</v>
      </c>
      <c r="R740" s="46">
        <v>1.9063498571211222E-2</v>
      </c>
      <c r="S740" s="46">
        <v>2.3839116667878146E-2</v>
      </c>
      <c r="T740" s="46">
        <v>2.8005912361946248E-2</v>
      </c>
      <c r="U740" s="46">
        <v>3.2210715843285213E-2</v>
      </c>
      <c r="V740" s="46">
        <v>3.7982488594522947E-2</v>
      </c>
      <c r="W740" s="46">
        <v>4.1789836730682282E-2</v>
      </c>
      <c r="X740" s="46">
        <v>4.2612057170873956E-2</v>
      </c>
      <c r="Y740" s="46">
        <v>3.9876682218854521E-2</v>
      </c>
      <c r="Z740" s="46">
        <v>3.3797009311333941E-2</v>
      </c>
      <c r="AA740" s="46">
        <v>2.5471842344868312E-2</v>
      </c>
      <c r="AB740" s="46">
        <v>1.6594576525404772E-2</v>
      </c>
      <c r="AC740" s="46">
        <v>8.8354733226847226E-3</v>
      </c>
      <c r="AD740" s="46">
        <v>3.2179147800803932E-3</v>
      </c>
      <c r="AE740" s="46">
        <v>0</v>
      </c>
      <c r="AF740" s="46">
        <v>0</v>
      </c>
      <c r="AG740" s="46">
        <v>0</v>
      </c>
      <c r="AH740" s="46">
        <v>0</v>
      </c>
      <c r="AI740" s="46">
        <v>0</v>
      </c>
      <c r="AJ740" s="46">
        <v>0</v>
      </c>
      <c r="AK740" s="46">
        <v>0.33659643639626979</v>
      </c>
      <c r="AL740" s="45">
        <v>0.33659643639626979</v>
      </c>
      <c r="AM740" s="45">
        <v>1.5089290848524794E-2</v>
      </c>
      <c r="AN740" s="45">
        <v>3.4152789419736013E-2</v>
      </c>
      <c r="AO740" s="45">
        <v>5.7991906087614162E-2</v>
      </c>
      <c r="AP740" s="45">
        <v>8.5997818449560406E-2</v>
      </c>
      <c r="AQ740" s="45">
        <v>0.11820853429284561</v>
      </c>
      <c r="AR740" s="45">
        <v>0.15619102288736855</v>
      </c>
      <c r="AS740" s="45">
        <v>0.19798085961805084</v>
      </c>
      <c r="AT740" s="45">
        <v>0.2405929167889248</v>
      </c>
      <c r="AU740" s="45">
        <v>0.28046959900777935</v>
      </c>
      <c r="AV740" s="45">
        <v>0.31426660831911329</v>
      </c>
      <c r="AW740" s="45">
        <v>0.33659643639626979</v>
      </c>
      <c r="AX740" s="45">
        <v>0.33659643639626979</v>
      </c>
      <c r="AY740" s="45">
        <v>0.33659643639626979</v>
      </c>
      <c r="AZ740" s="45">
        <v>0.33659643639626979</v>
      </c>
      <c r="BA740" s="45">
        <v>0.33659643639626979</v>
      </c>
      <c r="BB740" s="45">
        <v>0.33659643639626979</v>
      </c>
      <c r="BC740" s="45">
        <v>0.33659643639626979</v>
      </c>
      <c r="BD740" s="45">
        <v>0.33659643639626979</v>
      </c>
      <c r="BE740" s="45">
        <v>0.33659643639626979</v>
      </c>
      <c r="BF740" s="45">
        <v>0.33659643639626979</v>
      </c>
    </row>
    <row r="741" spans="1:58" ht="13.5" thickBot="1" x14ac:dyDescent="0.25">
      <c r="A741" s="6" t="s">
        <v>1350</v>
      </c>
      <c r="B741" s="6" t="s">
        <v>1350</v>
      </c>
      <c r="C741" s="6" t="s">
        <v>695</v>
      </c>
      <c r="D741" s="6" t="s">
        <v>1350</v>
      </c>
      <c r="E741" s="6">
        <v>0</v>
      </c>
      <c r="F741" s="6" t="s">
        <v>314</v>
      </c>
      <c r="G741" s="21" t="s">
        <v>1178</v>
      </c>
      <c r="H741" s="21" t="s">
        <v>1159</v>
      </c>
      <c r="I741" s="21" t="s">
        <v>1213</v>
      </c>
      <c r="J741" s="21" t="s">
        <v>240</v>
      </c>
      <c r="K741" s="21" t="s">
        <v>251</v>
      </c>
      <c r="L741" s="21" t="s">
        <v>698</v>
      </c>
      <c r="M741" s="3">
        <v>0</v>
      </c>
      <c r="N741" s="3">
        <v>0</v>
      </c>
      <c r="O741" s="21" t="s">
        <v>1461</v>
      </c>
      <c r="P741" s="21">
        <v>0</v>
      </c>
      <c r="Q741" s="46">
        <v>0</v>
      </c>
      <c r="R741" s="46">
        <v>0</v>
      </c>
      <c r="S741" s="46">
        <v>0</v>
      </c>
      <c r="T741" s="46">
        <v>0</v>
      </c>
      <c r="U741" s="46">
        <v>0</v>
      </c>
      <c r="V741" s="46">
        <v>0</v>
      </c>
      <c r="W741" s="46">
        <v>0</v>
      </c>
      <c r="X741" s="46">
        <v>0</v>
      </c>
      <c r="Y741" s="46">
        <v>0</v>
      </c>
      <c r="Z741" s="46">
        <v>0</v>
      </c>
      <c r="AA741" s="46">
        <v>0</v>
      </c>
      <c r="AB741" s="46">
        <v>0</v>
      </c>
      <c r="AC741" s="46">
        <v>0</v>
      </c>
      <c r="AD741" s="46">
        <v>0</v>
      </c>
      <c r="AE741" s="46">
        <v>0</v>
      </c>
      <c r="AF741" s="46">
        <v>0</v>
      </c>
      <c r="AG741" s="46">
        <v>0</v>
      </c>
      <c r="AH741" s="46">
        <v>0</v>
      </c>
      <c r="AI741" s="46">
        <v>0</v>
      </c>
      <c r="AJ741" s="46">
        <v>0</v>
      </c>
      <c r="AK741" s="46">
        <v>0</v>
      </c>
      <c r="AL741" s="45">
        <v>0</v>
      </c>
      <c r="AM741" s="45">
        <v>0</v>
      </c>
      <c r="AN741" s="45">
        <v>0</v>
      </c>
      <c r="AO741" s="45">
        <v>0</v>
      </c>
      <c r="AP741" s="45">
        <v>0</v>
      </c>
      <c r="AQ741" s="45">
        <v>0</v>
      </c>
      <c r="AR741" s="45">
        <v>0</v>
      </c>
      <c r="AS741" s="45">
        <v>0</v>
      </c>
      <c r="AT741" s="45">
        <v>0</v>
      </c>
      <c r="AU741" s="45">
        <v>0</v>
      </c>
      <c r="AV741" s="45">
        <v>0</v>
      </c>
      <c r="AW741" s="45">
        <v>0</v>
      </c>
      <c r="AX741" s="45">
        <v>0</v>
      </c>
      <c r="AY741" s="45">
        <v>0</v>
      </c>
      <c r="AZ741" s="45">
        <v>0</v>
      </c>
      <c r="BA741" s="45">
        <v>0</v>
      </c>
      <c r="BB741" s="45">
        <v>0</v>
      </c>
      <c r="BC741" s="45">
        <v>0</v>
      </c>
      <c r="BD741" s="45">
        <v>0</v>
      </c>
      <c r="BE741" s="45">
        <v>0</v>
      </c>
      <c r="BF741" s="45">
        <v>0</v>
      </c>
    </row>
    <row r="742" spans="1:58" ht="13.5" thickBot="1" x14ac:dyDescent="0.25">
      <c r="A742" s="6" t="s">
        <v>1350</v>
      </c>
      <c r="B742" s="6" t="s">
        <v>1350</v>
      </c>
      <c r="C742" s="6" t="s">
        <v>695</v>
      </c>
      <c r="D742" s="6" t="s">
        <v>1350</v>
      </c>
      <c r="E742" s="6">
        <v>0</v>
      </c>
      <c r="F742" s="6" t="s">
        <v>314</v>
      </c>
      <c r="G742" s="21" t="s">
        <v>1178</v>
      </c>
      <c r="H742" s="21" t="s">
        <v>1159</v>
      </c>
      <c r="I742" s="21" t="s">
        <v>1213</v>
      </c>
      <c r="J742" s="21" t="s">
        <v>240</v>
      </c>
      <c r="K742" s="21" t="s">
        <v>253</v>
      </c>
      <c r="L742" s="21" t="s">
        <v>699</v>
      </c>
      <c r="M742" s="3">
        <v>0</v>
      </c>
      <c r="N742" s="3">
        <v>0</v>
      </c>
      <c r="O742" s="21" t="s">
        <v>1461</v>
      </c>
      <c r="P742" s="21">
        <v>0</v>
      </c>
      <c r="Q742" s="46">
        <v>0</v>
      </c>
      <c r="R742" s="46">
        <v>0</v>
      </c>
      <c r="S742" s="46">
        <v>0</v>
      </c>
      <c r="T742" s="46">
        <v>0</v>
      </c>
      <c r="U742" s="46">
        <v>0</v>
      </c>
      <c r="V742" s="46">
        <v>0</v>
      </c>
      <c r="W742" s="46">
        <v>0</v>
      </c>
      <c r="X742" s="46">
        <v>0</v>
      </c>
      <c r="Y742" s="46">
        <v>0</v>
      </c>
      <c r="Z742" s="46">
        <v>0</v>
      </c>
      <c r="AA742" s="46">
        <v>0</v>
      </c>
      <c r="AB742" s="46">
        <v>0</v>
      </c>
      <c r="AC742" s="46">
        <v>0</v>
      </c>
      <c r="AD742" s="46">
        <v>0</v>
      </c>
      <c r="AE742" s="46">
        <v>0</v>
      </c>
      <c r="AF742" s="46">
        <v>0</v>
      </c>
      <c r="AG742" s="46">
        <v>0</v>
      </c>
      <c r="AH742" s="46">
        <v>0</v>
      </c>
      <c r="AI742" s="46">
        <v>0</v>
      </c>
      <c r="AJ742" s="46">
        <v>0</v>
      </c>
      <c r="AK742" s="46">
        <v>0</v>
      </c>
      <c r="AL742" s="45">
        <v>0</v>
      </c>
      <c r="AM742" s="45">
        <v>0</v>
      </c>
      <c r="AN742" s="45">
        <v>0</v>
      </c>
      <c r="AO742" s="45">
        <v>0</v>
      </c>
      <c r="AP742" s="45">
        <v>0</v>
      </c>
      <c r="AQ742" s="45">
        <v>0</v>
      </c>
      <c r="AR742" s="45">
        <v>0</v>
      </c>
      <c r="AS742" s="45">
        <v>0</v>
      </c>
      <c r="AT742" s="45">
        <v>0</v>
      </c>
      <c r="AU742" s="45">
        <v>0</v>
      </c>
      <c r="AV742" s="45">
        <v>0</v>
      </c>
      <c r="AW742" s="45">
        <v>0</v>
      </c>
      <c r="AX742" s="45">
        <v>0</v>
      </c>
      <c r="AY742" s="45">
        <v>0</v>
      </c>
      <c r="AZ742" s="45">
        <v>0</v>
      </c>
      <c r="BA742" s="45">
        <v>0</v>
      </c>
      <c r="BB742" s="45">
        <v>0</v>
      </c>
      <c r="BC742" s="45">
        <v>0</v>
      </c>
      <c r="BD742" s="45">
        <v>0</v>
      </c>
      <c r="BE742" s="45">
        <v>0</v>
      </c>
      <c r="BF742" s="45">
        <v>0</v>
      </c>
    </row>
    <row r="743" spans="1:58" ht="13.5" thickBot="1" x14ac:dyDescent="0.25">
      <c r="A743" s="6" t="s">
        <v>1137</v>
      </c>
      <c r="B743" s="6" t="s">
        <v>1351</v>
      </c>
      <c r="C743" s="6" t="s">
        <v>695</v>
      </c>
      <c r="D743" s="6" t="s">
        <v>1137</v>
      </c>
      <c r="E743" s="6">
        <v>16.672585192646949</v>
      </c>
      <c r="F743" s="6" t="s">
        <v>314</v>
      </c>
      <c r="G743" s="21" t="s">
        <v>1178</v>
      </c>
      <c r="H743" s="21" t="s">
        <v>1159</v>
      </c>
      <c r="I743" s="21" t="s">
        <v>1213</v>
      </c>
      <c r="J743" s="21" t="s">
        <v>240</v>
      </c>
      <c r="K743" s="21" t="s">
        <v>255</v>
      </c>
      <c r="L743" s="21" t="s">
        <v>700</v>
      </c>
      <c r="M743" s="3">
        <v>11.029520826721765</v>
      </c>
      <c r="N743" s="3">
        <v>16.672585192646949</v>
      </c>
      <c r="O743" s="21" t="s">
        <v>1461</v>
      </c>
      <c r="P743" s="21">
        <v>0</v>
      </c>
      <c r="Q743" s="46">
        <v>0</v>
      </c>
      <c r="R743" s="46">
        <v>0</v>
      </c>
      <c r="S743" s="46">
        <v>0</v>
      </c>
      <c r="T743" s="46">
        <v>0</v>
      </c>
      <c r="U743" s="46">
        <v>0</v>
      </c>
      <c r="V743" s="46">
        <v>0</v>
      </c>
      <c r="W743" s="46">
        <v>0</v>
      </c>
      <c r="X743" s="46">
        <v>0</v>
      </c>
      <c r="Y743" s="46">
        <v>0</v>
      </c>
      <c r="Z743" s="46">
        <v>0</v>
      </c>
      <c r="AA743" s="46">
        <v>0</v>
      </c>
      <c r="AB743" s="46">
        <v>0</v>
      </c>
      <c r="AC743" s="46">
        <v>0</v>
      </c>
      <c r="AD743" s="46">
        <v>0</v>
      </c>
      <c r="AE743" s="46">
        <v>0</v>
      </c>
      <c r="AF743" s="46">
        <v>0</v>
      </c>
      <c r="AG743" s="46">
        <v>0</v>
      </c>
      <c r="AH743" s="46">
        <v>0</v>
      </c>
      <c r="AI743" s="46">
        <v>0</v>
      </c>
      <c r="AJ743" s="46">
        <v>0</v>
      </c>
      <c r="AK743" s="46">
        <v>0</v>
      </c>
      <c r="AL743" s="45">
        <v>0</v>
      </c>
      <c r="AM743" s="45">
        <v>0</v>
      </c>
      <c r="AN743" s="45">
        <v>0</v>
      </c>
      <c r="AO743" s="45">
        <v>0</v>
      </c>
      <c r="AP743" s="45">
        <v>0</v>
      </c>
      <c r="AQ743" s="45">
        <v>0</v>
      </c>
      <c r="AR743" s="45">
        <v>0</v>
      </c>
      <c r="AS743" s="45">
        <v>0</v>
      </c>
      <c r="AT743" s="45">
        <v>0</v>
      </c>
      <c r="AU743" s="45">
        <v>0</v>
      </c>
      <c r="AV743" s="45">
        <v>0</v>
      </c>
      <c r="AW743" s="45">
        <v>0</v>
      </c>
      <c r="AX743" s="45">
        <v>0</v>
      </c>
      <c r="AY743" s="45">
        <v>0</v>
      </c>
      <c r="AZ743" s="45">
        <v>0</v>
      </c>
      <c r="BA743" s="45">
        <v>0</v>
      </c>
      <c r="BB743" s="45">
        <v>0</v>
      </c>
      <c r="BC743" s="45">
        <v>0</v>
      </c>
      <c r="BD743" s="45">
        <v>0</v>
      </c>
      <c r="BE743" s="45">
        <v>0</v>
      </c>
      <c r="BF743" s="45">
        <v>0</v>
      </c>
    </row>
    <row r="744" spans="1:58" ht="13.5" thickBot="1" x14ac:dyDescent="0.25">
      <c r="A744" s="6" t="s">
        <v>1137</v>
      </c>
      <c r="B744" s="6" t="s">
        <v>1351</v>
      </c>
      <c r="C744" s="6" t="s">
        <v>695</v>
      </c>
      <c r="D744" s="6" t="s">
        <v>1137</v>
      </c>
      <c r="E744" s="6">
        <v>16.672585192646949</v>
      </c>
      <c r="F744" s="6" t="s">
        <v>314</v>
      </c>
      <c r="G744" s="21" t="s">
        <v>1178</v>
      </c>
      <c r="H744" s="21" t="s">
        <v>1159</v>
      </c>
      <c r="I744" s="21" t="s">
        <v>1213</v>
      </c>
      <c r="J744" s="21" t="s">
        <v>240</v>
      </c>
      <c r="K744" s="21" t="s">
        <v>257</v>
      </c>
      <c r="L744" s="21" t="s">
        <v>701</v>
      </c>
      <c r="M744" s="3">
        <v>11.029520826721765</v>
      </c>
      <c r="N744" s="3">
        <v>16.672585192646949</v>
      </c>
      <c r="O744" s="21" t="s">
        <v>1461</v>
      </c>
      <c r="P744" s="21">
        <v>0</v>
      </c>
      <c r="Q744" s="46">
        <v>7.7604237749608878E-3</v>
      </c>
      <c r="R744" s="46">
        <v>9.7758044925734099E-3</v>
      </c>
      <c r="S744" s="46">
        <v>1.2193378933465457E-2</v>
      </c>
      <c r="T744" s="46">
        <v>1.4293189647222865E-2</v>
      </c>
      <c r="U744" s="46">
        <v>1.6405546189316091E-2</v>
      </c>
      <c r="V744" s="46">
        <v>1.930633033344014E-2</v>
      </c>
      <c r="W744" s="46">
        <v>2.1202399360792972E-2</v>
      </c>
      <c r="X744" s="46">
        <v>2.158221540341395E-2</v>
      </c>
      <c r="Y744" s="46">
        <v>2.0163928855522362E-2</v>
      </c>
      <c r="Z744" s="46">
        <v>1.7063750253584465E-2</v>
      </c>
      <c r="AA744" s="46">
        <v>1.2842978070707793E-2</v>
      </c>
      <c r="AB744" s="46">
        <v>8.3581988744628032E-3</v>
      </c>
      <c r="AC744" s="46">
        <v>4.4489086759085658E-3</v>
      </c>
      <c r="AD744" s="46">
        <v>1.6251141738246055E-3</v>
      </c>
      <c r="AE744" s="46">
        <v>0</v>
      </c>
      <c r="AF744" s="46">
        <v>0</v>
      </c>
      <c r="AG744" s="46">
        <v>0</v>
      </c>
      <c r="AH744" s="46">
        <v>0</v>
      </c>
      <c r="AI744" s="46">
        <v>0</v>
      </c>
      <c r="AJ744" s="46">
        <v>0</v>
      </c>
      <c r="AK744" s="46">
        <v>0.16700600000159668</v>
      </c>
      <c r="AL744" s="45">
        <v>0.16700600000159668</v>
      </c>
      <c r="AM744" s="45">
        <v>7.7604237749608878E-3</v>
      </c>
      <c r="AN744" s="45">
        <v>1.7536228267534298E-2</v>
      </c>
      <c r="AO744" s="45">
        <v>2.9729607200999757E-2</v>
      </c>
      <c r="AP744" s="45">
        <v>4.402279684822262E-2</v>
      </c>
      <c r="AQ744" s="45">
        <v>6.0428343037538711E-2</v>
      </c>
      <c r="AR744" s="45">
        <v>7.9734673370978851E-2</v>
      </c>
      <c r="AS744" s="45">
        <v>0.10093707273177183</v>
      </c>
      <c r="AT744" s="45">
        <v>0.12251928813518578</v>
      </c>
      <c r="AU744" s="45">
        <v>0.14268321699070816</v>
      </c>
      <c r="AV744" s="45">
        <v>0.15974696724429263</v>
      </c>
      <c r="AW744" s="45">
        <v>0.16700600000159668</v>
      </c>
      <c r="AX744" s="45">
        <v>0.16700600000159668</v>
      </c>
      <c r="AY744" s="45">
        <v>0.16700600000159668</v>
      </c>
      <c r="AZ744" s="45">
        <v>0.16700600000159668</v>
      </c>
      <c r="BA744" s="45">
        <v>0.16700600000159668</v>
      </c>
      <c r="BB744" s="45">
        <v>0.16700600000159668</v>
      </c>
      <c r="BC744" s="45">
        <v>0.16700600000159668</v>
      </c>
      <c r="BD744" s="45">
        <v>0.16700600000159668</v>
      </c>
      <c r="BE744" s="45">
        <v>0.16700600000159668</v>
      </c>
      <c r="BF744" s="45">
        <v>0.16700600000159668</v>
      </c>
    </row>
    <row r="745" spans="1:58" ht="13.5" thickBot="1" x14ac:dyDescent="0.25">
      <c r="A745" s="6" t="s">
        <v>1137</v>
      </c>
      <c r="B745" s="6" t="s">
        <v>1351</v>
      </c>
      <c r="C745" s="6" t="s">
        <v>695</v>
      </c>
      <c r="D745" s="6" t="s">
        <v>1137</v>
      </c>
      <c r="E745" s="6">
        <v>17.179514516261026</v>
      </c>
      <c r="F745" s="6" t="s">
        <v>314</v>
      </c>
      <c r="G745" s="21" t="s">
        <v>1178</v>
      </c>
      <c r="H745" s="21" t="s">
        <v>1159</v>
      </c>
      <c r="I745" s="21" t="s">
        <v>1213</v>
      </c>
      <c r="J745" s="21" t="s">
        <v>240</v>
      </c>
      <c r="K745" s="21" t="s">
        <v>259</v>
      </c>
      <c r="L745" s="21" t="s">
        <v>702</v>
      </c>
      <c r="M745" s="3">
        <v>11.545305532153945</v>
      </c>
      <c r="N745" s="3">
        <v>17.179514516261026</v>
      </c>
      <c r="O745" s="21" t="s">
        <v>1462</v>
      </c>
      <c r="P745" s="21">
        <v>0</v>
      </c>
      <c r="Q745" s="46">
        <v>1.8389665353012331E-2</v>
      </c>
      <c r="R745" s="46">
        <v>2.3186453338006407E-2</v>
      </c>
      <c r="S745" s="46">
        <v>2.894363385028486E-2</v>
      </c>
      <c r="T745" s="46">
        <v>3.3951231951337181E-2</v>
      </c>
      <c r="U745" s="46">
        <v>3.8993690499913865E-2</v>
      </c>
      <c r="V745" s="46">
        <v>4.5917268450894902E-2</v>
      </c>
      <c r="W745" s="46">
        <v>5.0455871451305992E-2</v>
      </c>
      <c r="X745" s="46">
        <v>5.1387473088779612E-2</v>
      </c>
      <c r="Y745" s="46">
        <v>4.8034962314875147E-2</v>
      </c>
      <c r="Z745" s="46">
        <v>4.0668961486846074E-2</v>
      </c>
      <c r="AA745" s="46">
        <v>3.062239229436025E-2</v>
      </c>
      <c r="AB745" s="46">
        <v>1.993561882145636E-2</v>
      </c>
      <c r="AC745" s="46">
        <v>1.0612298616154417E-2</v>
      </c>
      <c r="AD745" s="46">
        <v>3.8729402905355085E-3</v>
      </c>
      <c r="AE745" s="46">
        <v>0</v>
      </c>
      <c r="AF745" s="46">
        <v>0</v>
      </c>
      <c r="AG745" s="46">
        <v>0</v>
      </c>
      <c r="AH745" s="46">
        <v>0</v>
      </c>
      <c r="AI745" s="46">
        <v>0</v>
      </c>
      <c r="AJ745" s="46">
        <v>0</v>
      </c>
      <c r="AK745" s="46">
        <v>0.40021228229200695</v>
      </c>
      <c r="AL745" s="45">
        <v>0.40021228229200695</v>
      </c>
      <c r="AM745" s="45">
        <v>1.8389665353012331E-2</v>
      </c>
      <c r="AN745" s="45">
        <v>4.1576118691018737E-2</v>
      </c>
      <c r="AO745" s="45">
        <v>7.0519752541303604E-2</v>
      </c>
      <c r="AP745" s="45">
        <v>0.10447098449264078</v>
      </c>
      <c r="AQ745" s="45">
        <v>0.14346467499255464</v>
      </c>
      <c r="AR745" s="45">
        <v>0.18938194344344955</v>
      </c>
      <c r="AS745" s="45">
        <v>0.23983781489475553</v>
      </c>
      <c r="AT745" s="45">
        <v>0.29122528798353514</v>
      </c>
      <c r="AU745" s="45">
        <v>0.33926025029841028</v>
      </c>
      <c r="AV745" s="45">
        <v>0.37992921178525635</v>
      </c>
      <c r="AW745" s="45">
        <v>0.40021228229200695</v>
      </c>
      <c r="AX745" s="45">
        <v>0.40021228229200695</v>
      </c>
      <c r="AY745" s="45">
        <v>0.40021228229200695</v>
      </c>
      <c r="AZ745" s="45">
        <v>0.40021228229200695</v>
      </c>
      <c r="BA745" s="45">
        <v>0.40021228229200695</v>
      </c>
      <c r="BB745" s="45">
        <v>0.40021228229200695</v>
      </c>
      <c r="BC745" s="45">
        <v>0.40021228229200695</v>
      </c>
      <c r="BD745" s="45">
        <v>0.40021228229200695</v>
      </c>
      <c r="BE745" s="45">
        <v>0.40021228229200695</v>
      </c>
      <c r="BF745" s="45">
        <v>0.40021228229200695</v>
      </c>
    </row>
    <row r="746" spans="1:58" ht="13.5" thickBot="1" x14ac:dyDescent="0.25">
      <c r="A746" s="6" t="s">
        <v>1350</v>
      </c>
      <c r="B746" s="6" t="s">
        <v>1350</v>
      </c>
      <c r="C746" s="6" t="s">
        <v>695</v>
      </c>
      <c r="D746" s="6" t="s">
        <v>1350</v>
      </c>
      <c r="E746" s="6">
        <v>0</v>
      </c>
      <c r="F746" s="6" t="s">
        <v>314</v>
      </c>
      <c r="G746" s="21" t="s">
        <v>1178</v>
      </c>
      <c r="H746" s="21" t="s">
        <v>1159</v>
      </c>
      <c r="I746" s="21" t="s">
        <v>1213</v>
      </c>
      <c r="J746" s="21" t="s">
        <v>240</v>
      </c>
      <c r="K746" s="21" t="s">
        <v>261</v>
      </c>
      <c r="L746" s="21" t="s">
        <v>703</v>
      </c>
      <c r="M746" s="3">
        <v>0</v>
      </c>
      <c r="N746" s="3">
        <v>0</v>
      </c>
      <c r="O746" s="21" t="s">
        <v>1463</v>
      </c>
      <c r="P746" s="21">
        <v>0</v>
      </c>
      <c r="Q746" s="46">
        <v>0</v>
      </c>
      <c r="R746" s="46">
        <v>0</v>
      </c>
      <c r="S746" s="46">
        <v>0</v>
      </c>
      <c r="T746" s="46">
        <v>0</v>
      </c>
      <c r="U746" s="46">
        <v>0</v>
      </c>
      <c r="V746" s="46">
        <v>0</v>
      </c>
      <c r="W746" s="46">
        <v>0</v>
      </c>
      <c r="X746" s="46">
        <v>0</v>
      </c>
      <c r="Y746" s="46">
        <v>0</v>
      </c>
      <c r="Z746" s="46">
        <v>0</v>
      </c>
      <c r="AA746" s="46">
        <v>0</v>
      </c>
      <c r="AB746" s="46">
        <v>0</v>
      </c>
      <c r="AC746" s="46">
        <v>0</v>
      </c>
      <c r="AD746" s="46">
        <v>0</v>
      </c>
      <c r="AE746" s="46">
        <v>0</v>
      </c>
      <c r="AF746" s="46">
        <v>0</v>
      </c>
      <c r="AG746" s="46">
        <v>0</v>
      </c>
      <c r="AH746" s="46">
        <v>0</v>
      </c>
      <c r="AI746" s="46">
        <v>0</v>
      </c>
      <c r="AJ746" s="46">
        <v>0</v>
      </c>
      <c r="AK746" s="46">
        <v>0</v>
      </c>
      <c r="AL746" s="45">
        <v>0</v>
      </c>
      <c r="AM746" s="45">
        <v>0</v>
      </c>
      <c r="AN746" s="45">
        <v>0</v>
      </c>
      <c r="AO746" s="45">
        <v>0</v>
      </c>
      <c r="AP746" s="45">
        <v>0</v>
      </c>
      <c r="AQ746" s="45">
        <v>0</v>
      </c>
      <c r="AR746" s="45">
        <v>0</v>
      </c>
      <c r="AS746" s="45">
        <v>0</v>
      </c>
      <c r="AT746" s="45">
        <v>0</v>
      </c>
      <c r="AU746" s="45">
        <v>0</v>
      </c>
      <c r="AV746" s="45">
        <v>0</v>
      </c>
      <c r="AW746" s="45">
        <v>0</v>
      </c>
      <c r="AX746" s="45">
        <v>0</v>
      </c>
      <c r="AY746" s="45">
        <v>0</v>
      </c>
      <c r="AZ746" s="45">
        <v>0</v>
      </c>
      <c r="BA746" s="45">
        <v>0</v>
      </c>
      <c r="BB746" s="45">
        <v>0</v>
      </c>
      <c r="BC746" s="45">
        <v>0</v>
      </c>
      <c r="BD746" s="45">
        <v>0</v>
      </c>
      <c r="BE746" s="45">
        <v>0</v>
      </c>
      <c r="BF746" s="45">
        <v>0</v>
      </c>
    </row>
    <row r="747" spans="1:58" ht="13.5" thickBot="1" x14ac:dyDescent="0.25">
      <c r="A747" s="6" t="s">
        <v>1350</v>
      </c>
      <c r="B747" s="6" t="s">
        <v>1350</v>
      </c>
      <c r="C747" s="6" t="s">
        <v>695</v>
      </c>
      <c r="D747" s="6" t="s">
        <v>1350</v>
      </c>
      <c r="E747" s="6">
        <v>0</v>
      </c>
      <c r="F747" s="6" t="s">
        <v>314</v>
      </c>
      <c r="G747" s="21" t="s">
        <v>1178</v>
      </c>
      <c r="H747" s="21" t="s">
        <v>1159</v>
      </c>
      <c r="I747" s="21" t="s">
        <v>1213</v>
      </c>
      <c r="J747" s="21" t="s">
        <v>240</v>
      </c>
      <c r="K747" s="21" t="s">
        <v>263</v>
      </c>
      <c r="L747" s="21" t="s">
        <v>704</v>
      </c>
      <c r="M747" s="3">
        <v>0</v>
      </c>
      <c r="N747" s="3">
        <v>0</v>
      </c>
      <c r="O747" s="21" t="s">
        <v>1464</v>
      </c>
      <c r="P747" s="21">
        <v>0</v>
      </c>
      <c r="Q747" s="46">
        <v>0</v>
      </c>
      <c r="R747" s="46">
        <v>0</v>
      </c>
      <c r="S747" s="46">
        <v>0</v>
      </c>
      <c r="T747" s="46">
        <v>0</v>
      </c>
      <c r="U747" s="46">
        <v>0</v>
      </c>
      <c r="V747" s="46">
        <v>0</v>
      </c>
      <c r="W747" s="46">
        <v>0</v>
      </c>
      <c r="X747" s="46">
        <v>0</v>
      </c>
      <c r="Y747" s="46">
        <v>0</v>
      </c>
      <c r="Z747" s="46">
        <v>0</v>
      </c>
      <c r="AA747" s="46">
        <v>0</v>
      </c>
      <c r="AB747" s="46">
        <v>0</v>
      </c>
      <c r="AC747" s="46">
        <v>0</v>
      </c>
      <c r="AD747" s="46">
        <v>0</v>
      </c>
      <c r="AE747" s="46">
        <v>0</v>
      </c>
      <c r="AF747" s="46">
        <v>0</v>
      </c>
      <c r="AG747" s="46">
        <v>0</v>
      </c>
      <c r="AH747" s="46">
        <v>0</v>
      </c>
      <c r="AI747" s="46">
        <v>0</v>
      </c>
      <c r="AJ747" s="46">
        <v>0</v>
      </c>
      <c r="AK747" s="46">
        <v>0</v>
      </c>
      <c r="AL747" s="45">
        <v>0</v>
      </c>
      <c r="AM747" s="45">
        <v>0</v>
      </c>
      <c r="AN747" s="45">
        <v>0</v>
      </c>
      <c r="AO747" s="45">
        <v>0</v>
      </c>
      <c r="AP747" s="45">
        <v>0</v>
      </c>
      <c r="AQ747" s="45">
        <v>0</v>
      </c>
      <c r="AR747" s="45">
        <v>0</v>
      </c>
      <c r="AS747" s="45">
        <v>0</v>
      </c>
      <c r="AT747" s="45">
        <v>0</v>
      </c>
      <c r="AU747" s="45">
        <v>0</v>
      </c>
      <c r="AV747" s="45">
        <v>0</v>
      </c>
      <c r="AW747" s="45">
        <v>0</v>
      </c>
      <c r="AX747" s="45">
        <v>0</v>
      </c>
      <c r="AY747" s="45">
        <v>0</v>
      </c>
      <c r="AZ747" s="45">
        <v>0</v>
      </c>
      <c r="BA747" s="45">
        <v>0</v>
      </c>
      <c r="BB747" s="45">
        <v>0</v>
      </c>
      <c r="BC747" s="45">
        <v>0</v>
      </c>
      <c r="BD747" s="45">
        <v>0</v>
      </c>
      <c r="BE747" s="45">
        <v>0</v>
      </c>
      <c r="BF747" s="45">
        <v>0</v>
      </c>
    </row>
    <row r="748" spans="1:58" ht="13.5" thickBot="1" x14ac:dyDescent="0.25">
      <c r="A748" s="6" t="s">
        <v>1350</v>
      </c>
      <c r="B748" s="6" t="s">
        <v>1350</v>
      </c>
      <c r="C748" s="6" t="s">
        <v>695</v>
      </c>
      <c r="D748" s="6" t="s">
        <v>1350</v>
      </c>
      <c r="E748" s="6">
        <v>0</v>
      </c>
      <c r="F748" s="6" t="s">
        <v>314</v>
      </c>
      <c r="G748" s="21" t="s">
        <v>1178</v>
      </c>
      <c r="H748" s="21" t="s">
        <v>1159</v>
      </c>
      <c r="I748" s="21" t="s">
        <v>1213</v>
      </c>
      <c r="J748" s="21" t="s">
        <v>240</v>
      </c>
      <c r="K748" s="21" t="s">
        <v>265</v>
      </c>
      <c r="L748" s="21" t="s">
        <v>705</v>
      </c>
      <c r="M748" s="3">
        <v>0</v>
      </c>
      <c r="N748" s="3">
        <v>0</v>
      </c>
      <c r="O748" s="21" t="s">
        <v>1465</v>
      </c>
      <c r="P748" s="21">
        <v>0</v>
      </c>
      <c r="Q748" s="46">
        <v>0</v>
      </c>
      <c r="R748" s="46">
        <v>0</v>
      </c>
      <c r="S748" s="46">
        <v>0</v>
      </c>
      <c r="T748" s="46">
        <v>0</v>
      </c>
      <c r="U748" s="46">
        <v>0</v>
      </c>
      <c r="V748" s="46">
        <v>0</v>
      </c>
      <c r="W748" s="46">
        <v>0</v>
      </c>
      <c r="X748" s="46">
        <v>0</v>
      </c>
      <c r="Y748" s="46">
        <v>0</v>
      </c>
      <c r="Z748" s="46">
        <v>0</v>
      </c>
      <c r="AA748" s="46">
        <v>0</v>
      </c>
      <c r="AB748" s="46">
        <v>0</v>
      </c>
      <c r="AC748" s="46">
        <v>0</v>
      </c>
      <c r="AD748" s="46">
        <v>0</v>
      </c>
      <c r="AE748" s="46">
        <v>0</v>
      </c>
      <c r="AF748" s="46">
        <v>0</v>
      </c>
      <c r="AG748" s="46">
        <v>0</v>
      </c>
      <c r="AH748" s="46">
        <v>0</v>
      </c>
      <c r="AI748" s="46">
        <v>0</v>
      </c>
      <c r="AJ748" s="46">
        <v>0</v>
      </c>
      <c r="AK748" s="46">
        <v>0</v>
      </c>
      <c r="AL748" s="45">
        <v>0</v>
      </c>
      <c r="AM748" s="45">
        <v>0</v>
      </c>
      <c r="AN748" s="45">
        <v>0</v>
      </c>
      <c r="AO748" s="45">
        <v>0</v>
      </c>
      <c r="AP748" s="45">
        <v>0</v>
      </c>
      <c r="AQ748" s="45">
        <v>0</v>
      </c>
      <c r="AR748" s="45">
        <v>0</v>
      </c>
      <c r="AS748" s="45">
        <v>0</v>
      </c>
      <c r="AT748" s="45">
        <v>0</v>
      </c>
      <c r="AU748" s="45">
        <v>0</v>
      </c>
      <c r="AV748" s="45">
        <v>0</v>
      </c>
      <c r="AW748" s="45">
        <v>0</v>
      </c>
      <c r="AX748" s="45">
        <v>0</v>
      </c>
      <c r="AY748" s="45">
        <v>0</v>
      </c>
      <c r="AZ748" s="45">
        <v>0</v>
      </c>
      <c r="BA748" s="45">
        <v>0</v>
      </c>
      <c r="BB748" s="45">
        <v>0</v>
      </c>
      <c r="BC748" s="45">
        <v>0</v>
      </c>
      <c r="BD748" s="45">
        <v>0</v>
      </c>
      <c r="BE748" s="45">
        <v>0</v>
      </c>
      <c r="BF748" s="45">
        <v>0</v>
      </c>
    </row>
    <row r="749" spans="1:58" ht="13.5" thickBot="1" x14ac:dyDescent="0.25">
      <c r="A749" s="6" t="s">
        <v>1350</v>
      </c>
      <c r="B749" s="6" t="s">
        <v>1350</v>
      </c>
      <c r="C749" s="6" t="s">
        <v>695</v>
      </c>
      <c r="D749" s="6" t="s">
        <v>1350</v>
      </c>
      <c r="E749" s="6">
        <v>0</v>
      </c>
      <c r="F749" s="6" t="s">
        <v>314</v>
      </c>
      <c r="G749" s="21" t="s">
        <v>1178</v>
      </c>
      <c r="H749" s="21" t="s">
        <v>1159</v>
      </c>
      <c r="I749" s="21" t="s">
        <v>1213</v>
      </c>
      <c r="J749" s="21" t="s">
        <v>240</v>
      </c>
      <c r="K749" s="21" t="s">
        <v>267</v>
      </c>
      <c r="L749" s="21" t="s">
        <v>706</v>
      </c>
      <c r="M749" s="3">
        <v>0</v>
      </c>
      <c r="N749" s="3">
        <v>0</v>
      </c>
      <c r="O749" s="21" t="s">
        <v>1465</v>
      </c>
      <c r="P749" s="21">
        <v>0</v>
      </c>
      <c r="Q749" s="46">
        <v>0</v>
      </c>
      <c r="R749" s="46">
        <v>0</v>
      </c>
      <c r="S749" s="46">
        <v>0</v>
      </c>
      <c r="T749" s="46">
        <v>0</v>
      </c>
      <c r="U749" s="46">
        <v>0</v>
      </c>
      <c r="V749" s="46">
        <v>0</v>
      </c>
      <c r="W749" s="46">
        <v>0</v>
      </c>
      <c r="X749" s="46">
        <v>0</v>
      </c>
      <c r="Y749" s="46">
        <v>0</v>
      </c>
      <c r="Z749" s="46">
        <v>0</v>
      </c>
      <c r="AA749" s="46">
        <v>0</v>
      </c>
      <c r="AB749" s="46">
        <v>0</v>
      </c>
      <c r="AC749" s="46">
        <v>0</v>
      </c>
      <c r="AD749" s="46">
        <v>0</v>
      </c>
      <c r="AE749" s="46">
        <v>0</v>
      </c>
      <c r="AF749" s="46">
        <v>0</v>
      </c>
      <c r="AG749" s="46">
        <v>0</v>
      </c>
      <c r="AH749" s="46">
        <v>0</v>
      </c>
      <c r="AI749" s="46">
        <v>0</v>
      </c>
      <c r="AJ749" s="46">
        <v>0</v>
      </c>
      <c r="AK749" s="46">
        <v>0</v>
      </c>
      <c r="AL749" s="45">
        <v>0</v>
      </c>
      <c r="AM749" s="45">
        <v>0</v>
      </c>
      <c r="AN749" s="45">
        <v>0</v>
      </c>
      <c r="AO749" s="45">
        <v>0</v>
      </c>
      <c r="AP749" s="45">
        <v>0</v>
      </c>
      <c r="AQ749" s="45">
        <v>0</v>
      </c>
      <c r="AR749" s="45">
        <v>0</v>
      </c>
      <c r="AS749" s="45">
        <v>0</v>
      </c>
      <c r="AT749" s="45">
        <v>0</v>
      </c>
      <c r="AU749" s="45">
        <v>0</v>
      </c>
      <c r="AV749" s="45">
        <v>0</v>
      </c>
      <c r="AW749" s="45">
        <v>0</v>
      </c>
      <c r="AX749" s="45">
        <v>0</v>
      </c>
      <c r="AY749" s="45">
        <v>0</v>
      </c>
      <c r="AZ749" s="45">
        <v>0</v>
      </c>
      <c r="BA749" s="45">
        <v>0</v>
      </c>
      <c r="BB749" s="45">
        <v>0</v>
      </c>
      <c r="BC749" s="45">
        <v>0</v>
      </c>
      <c r="BD749" s="45">
        <v>0</v>
      </c>
      <c r="BE749" s="45">
        <v>0</v>
      </c>
      <c r="BF749" s="45">
        <v>0</v>
      </c>
    </row>
    <row r="750" spans="1:58" ht="13.5" thickBot="1" x14ac:dyDescent="0.25">
      <c r="A750" s="6" t="s">
        <v>1350</v>
      </c>
      <c r="B750" s="6" t="s">
        <v>1350</v>
      </c>
      <c r="C750" s="6" t="s">
        <v>695</v>
      </c>
      <c r="D750" s="6" t="s">
        <v>1350</v>
      </c>
      <c r="E750" s="6">
        <v>0</v>
      </c>
      <c r="F750" s="6" t="s">
        <v>314</v>
      </c>
      <c r="G750" s="21" t="s">
        <v>1178</v>
      </c>
      <c r="H750" s="21" t="s">
        <v>1159</v>
      </c>
      <c r="I750" s="21" t="s">
        <v>1213</v>
      </c>
      <c r="J750" s="21" t="s">
        <v>240</v>
      </c>
      <c r="K750" s="21" t="s">
        <v>269</v>
      </c>
      <c r="L750" s="21" t="s">
        <v>707</v>
      </c>
      <c r="M750" s="3">
        <v>0</v>
      </c>
      <c r="N750" s="3">
        <v>0</v>
      </c>
      <c r="O750" s="21" t="s">
        <v>1466</v>
      </c>
      <c r="P750" s="21">
        <v>0</v>
      </c>
      <c r="Q750" s="46">
        <v>0</v>
      </c>
      <c r="R750" s="46">
        <v>0</v>
      </c>
      <c r="S750" s="46">
        <v>0</v>
      </c>
      <c r="T750" s="46">
        <v>0</v>
      </c>
      <c r="U750" s="46">
        <v>0</v>
      </c>
      <c r="V750" s="46">
        <v>0</v>
      </c>
      <c r="W750" s="46">
        <v>0</v>
      </c>
      <c r="X750" s="46">
        <v>0</v>
      </c>
      <c r="Y750" s="46">
        <v>0</v>
      </c>
      <c r="Z750" s="46">
        <v>0</v>
      </c>
      <c r="AA750" s="46">
        <v>0</v>
      </c>
      <c r="AB750" s="46">
        <v>0</v>
      </c>
      <c r="AC750" s="46">
        <v>0</v>
      </c>
      <c r="AD750" s="46">
        <v>0</v>
      </c>
      <c r="AE750" s="46">
        <v>0</v>
      </c>
      <c r="AF750" s="46">
        <v>0</v>
      </c>
      <c r="AG750" s="46">
        <v>0</v>
      </c>
      <c r="AH750" s="46">
        <v>0</v>
      </c>
      <c r="AI750" s="46">
        <v>0</v>
      </c>
      <c r="AJ750" s="46">
        <v>0</v>
      </c>
      <c r="AK750" s="46">
        <v>0</v>
      </c>
      <c r="AL750" s="45">
        <v>0</v>
      </c>
      <c r="AM750" s="45">
        <v>0</v>
      </c>
      <c r="AN750" s="45">
        <v>0</v>
      </c>
      <c r="AO750" s="45">
        <v>0</v>
      </c>
      <c r="AP750" s="45">
        <v>0</v>
      </c>
      <c r="AQ750" s="45">
        <v>0</v>
      </c>
      <c r="AR750" s="45">
        <v>0</v>
      </c>
      <c r="AS750" s="45">
        <v>0</v>
      </c>
      <c r="AT750" s="45">
        <v>0</v>
      </c>
      <c r="AU750" s="45">
        <v>0</v>
      </c>
      <c r="AV750" s="45">
        <v>0</v>
      </c>
      <c r="AW750" s="45">
        <v>0</v>
      </c>
      <c r="AX750" s="45">
        <v>0</v>
      </c>
      <c r="AY750" s="45">
        <v>0</v>
      </c>
      <c r="AZ750" s="45">
        <v>0</v>
      </c>
      <c r="BA750" s="45">
        <v>0</v>
      </c>
      <c r="BB750" s="45">
        <v>0</v>
      </c>
      <c r="BC750" s="45">
        <v>0</v>
      </c>
      <c r="BD750" s="45">
        <v>0</v>
      </c>
      <c r="BE750" s="45">
        <v>0</v>
      </c>
      <c r="BF750" s="45">
        <v>0</v>
      </c>
    </row>
    <row r="751" spans="1:58" ht="13.5" thickBot="1" x14ac:dyDescent="0.25">
      <c r="A751" s="6" t="s">
        <v>1137</v>
      </c>
      <c r="B751" s="6" t="s">
        <v>1351</v>
      </c>
      <c r="C751" s="6" t="s">
        <v>695</v>
      </c>
      <c r="D751" s="6" t="s">
        <v>1137</v>
      </c>
      <c r="E751" s="6">
        <v>18.204012597992701</v>
      </c>
      <c r="F751" s="6" t="s">
        <v>314</v>
      </c>
      <c r="G751" s="21" t="s">
        <v>1178</v>
      </c>
      <c r="H751" s="21" t="s">
        <v>1159</v>
      </c>
      <c r="I751" s="21" t="s">
        <v>1213</v>
      </c>
      <c r="J751" s="21" t="s">
        <v>240</v>
      </c>
      <c r="K751" s="21" t="s">
        <v>271</v>
      </c>
      <c r="L751" s="21" t="s">
        <v>708</v>
      </c>
      <c r="M751" s="3">
        <v>12.534895458022946</v>
      </c>
      <c r="N751" s="3">
        <v>18.204012597992701</v>
      </c>
      <c r="O751" s="21" t="s">
        <v>1467</v>
      </c>
      <c r="P751" s="21">
        <v>0</v>
      </c>
      <c r="Q751" s="46">
        <v>4.166090301202215E-4</v>
      </c>
      <c r="R751" s="46">
        <v>5.2691841298785173E-4</v>
      </c>
      <c r="S751" s="46">
        <v>6.5955841726303866E-4</v>
      </c>
      <c r="T751" s="46">
        <v>7.7548411020127888E-4</v>
      </c>
      <c r="U751" s="46">
        <v>8.9260310091502845E-4</v>
      </c>
      <c r="V751" s="46">
        <v>1.0533441768339228E-3</v>
      </c>
      <c r="W751" s="46">
        <v>1.1597352545623895E-3</v>
      </c>
      <c r="X751" s="46">
        <v>1.1833207076987636E-3</v>
      </c>
      <c r="Y751" s="46">
        <v>1.1080369666823004E-3</v>
      </c>
      <c r="Z751" s="46">
        <v>9.3963850237806874E-4</v>
      </c>
      <c r="AA751" s="46">
        <v>7.0853956967101815E-4</v>
      </c>
      <c r="AB751" s="46">
        <v>4.6178666625927946E-4</v>
      </c>
      <c r="AC751" s="46">
        <v>2.4589503608283571E-4</v>
      </c>
      <c r="AD751" s="46">
        <v>8.945523667847401E-5</v>
      </c>
      <c r="AE751" s="46">
        <v>0</v>
      </c>
      <c r="AF751" s="46">
        <v>0</v>
      </c>
      <c r="AG751" s="46">
        <v>0</v>
      </c>
      <c r="AH751" s="46">
        <v>0</v>
      </c>
      <c r="AI751" s="46">
        <v>0</v>
      </c>
      <c r="AJ751" s="46">
        <v>0</v>
      </c>
      <c r="AK751" s="46">
        <v>9.4194398602056272E-3</v>
      </c>
      <c r="AL751" s="45">
        <v>9.4194398602056272E-3</v>
      </c>
      <c r="AM751" s="45">
        <v>4.166090301202215E-4</v>
      </c>
      <c r="AN751" s="45">
        <v>9.4352744310807323E-4</v>
      </c>
      <c r="AO751" s="45">
        <v>1.6030858603711118E-3</v>
      </c>
      <c r="AP751" s="45">
        <v>2.3785699705723908E-3</v>
      </c>
      <c r="AQ751" s="45">
        <v>3.2711730714874193E-3</v>
      </c>
      <c r="AR751" s="45">
        <v>4.3245172483213426E-3</v>
      </c>
      <c r="AS751" s="45">
        <v>5.4842525028837323E-3</v>
      </c>
      <c r="AT751" s="45">
        <v>6.6675732105824954E-3</v>
      </c>
      <c r="AU751" s="45">
        <v>7.7756101772647954E-3</v>
      </c>
      <c r="AV751" s="45">
        <v>8.7152486796428646E-3</v>
      </c>
      <c r="AW751" s="45">
        <v>9.4194398602056272E-3</v>
      </c>
      <c r="AX751" s="45">
        <v>9.4194398602056272E-3</v>
      </c>
      <c r="AY751" s="45">
        <v>9.4194398602056272E-3</v>
      </c>
      <c r="AZ751" s="45">
        <v>9.4194398602056272E-3</v>
      </c>
      <c r="BA751" s="45">
        <v>9.4194398602056272E-3</v>
      </c>
      <c r="BB751" s="45">
        <v>9.4194398602056272E-3</v>
      </c>
      <c r="BC751" s="45">
        <v>9.4194398602056272E-3</v>
      </c>
      <c r="BD751" s="45">
        <v>9.4194398602056272E-3</v>
      </c>
      <c r="BE751" s="45">
        <v>9.4194398602056272E-3</v>
      </c>
      <c r="BF751" s="45">
        <v>9.4194398602056272E-3</v>
      </c>
    </row>
    <row r="752" spans="1:58" ht="13.5" thickBot="1" x14ac:dyDescent="0.25">
      <c r="A752" s="6" t="s">
        <v>1350</v>
      </c>
      <c r="B752" s="6" t="s">
        <v>1350</v>
      </c>
      <c r="C752" s="6" t="s">
        <v>695</v>
      </c>
      <c r="D752" s="6" t="s">
        <v>1350</v>
      </c>
      <c r="E752" s="6">
        <v>0</v>
      </c>
      <c r="F752" s="6" t="s">
        <v>314</v>
      </c>
      <c r="G752" s="21" t="s">
        <v>1178</v>
      </c>
      <c r="H752" s="21" t="s">
        <v>1159</v>
      </c>
      <c r="I752" s="21" t="s">
        <v>1213</v>
      </c>
      <c r="J752" s="21" t="s">
        <v>240</v>
      </c>
      <c r="K752" s="21" t="s">
        <v>273</v>
      </c>
      <c r="L752" s="21" t="s">
        <v>709</v>
      </c>
      <c r="M752" s="3">
        <v>0</v>
      </c>
      <c r="N752" s="3">
        <v>0</v>
      </c>
      <c r="O752" s="21" t="s">
        <v>1468</v>
      </c>
      <c r="P752" s="21">
        <v>0</v>
      </c>
      <c r="Q752" s="46">
        <v>0</v>
      </c>
      <c r="R752" s="46">
        <v>0</v>
      </c>
      <c r="S752" s="46">
        <v>0</v>
      </c>
      <c r="T752" s="46">
        <v>0</v>
      </c>
      <c r="U752" s="46">
        <v>0</v>
      </c>
      <c r="V752" s="46">
        <v>0</v>
      </c>
      <c r="W752" s="46">
        <v>0</v>
      </c>
      <c r="X752" s="46">
        <v>0</v>
      </c>
      <c r="Y752" s="46">
        <v>0</v>
      </c>
      <c r="Z752" s="46">
        <v>0</v>
      </c>
      <c r="AA752" s="46">
        <v>0</v>
      </c>
      <c r="AB752" s="46">
        <v>0</v>
      </c>
      <c r="AC752" s="46">
        <v>0</v>
      </c>
      <c r="AD752" s="46">
        <v>0</v>
      </c>
      <c r="AE752" s="46">
        <v>0</v>
      </c>
      <c r="AF752" s="46">
        <v>0</v>
      </c>
      <c r="AG752" s="46">
        <v>0</v>
      </c>
      <c r="AH752" s="46">
        <v>0</v>
      </c>
      <c r="AI752" s="46">
        <v>0</v>
      </c>
      <c r="AJ752" s="46">
        <v>0</v>
      </c>
      <c r="AK752" s="46">
        <v>0</v>
      </c>
      <c r="AL752" s="45">
        <v>0</v>
      </c>
      <c r="AM752" s="45">
        <v>0</v>
      </c>
      <c r="AN752" s="45">
        <v>0</v>
      </c>
      <c r="AO752" s="45">
        <v>0</v>
      </c>
      <c r="AP752" s="45">
        <v>0</v>
      </c>
      <c r="AQ752" s="45">
        <v>0</v>
      </c>
      <c r="AR752" s="45">
        <v>0</v>
      </c>
      <c r="AS752" s="45">
        <v>0</v>
      </c>
      <c r="AT752" s="45">
        <v>0</v>
      </c>
      <c r="AU752" s="45">
        <v>0</v>
      </c>
      <c r="AV752" s="45">
        <v>0</v>
      </c>
      <c r="AW752" s="45">
        <v>0</v>
      </c>
      <c r="AX752" s="45">
        <v>0</v>
      </c>
      <c r="AY752" s="45">
        <v>0</v>
      </c>
      <c r="AZ752" s="45">
        <v>0</v>
      </c>
      <c r="BA752" s="45">
        <v>0</v>
      </c>
      <c r="BB752" s="45">
        <v>0</v>
      </c>
      <c r="BC752" s="45">
        <v>0</v>
      </c>
      <c r="BD752" s="45">
        <v>0</v>
      </c>
      <c r="BE752" s="45">
        <v>0</v>
      </c>
      <c r="BF752" s="45">
        <v>0</v>
      </c>
    </row>
    <row r="753" spans="1:58" ht="13.5" thickBot="1" x14ac:dyDescent="0.25">
      <c r="A753" s="6" t="s">
        <v>1137</v>
      </c>
      <c r="B753" s="6" t="s">
        <v>1351</v>
      </c>
      <c r="C753" s="6" t="s">
        <v>695</v>
      </c>
      <c r="D753" s="6" t="s">
        <v>1137</v>
      </c>
      <c r="E753" s="6">
        <v>19.136813098570823</v>
      </c>
      <c r="F753" s="6" t="s">
        <v>314</v>
      </c>
      <c r="G753" s="21" t="s">
        <v>1178</v>
      </c>
      <c r="H753" s="21" t="s">
        <v>1159</v>
      </c>
      <c r="I753" s="21" t="s">
        <v>1213</v>
      </c>
      <c r="J753" s="21" t="s">
        <v>240</v>
      </c>
      <c r="K753" s="21" t="s">
        <v>275</v>
      </c>
      <c r="L753" s="21" t="s">
        <v>710</v>
      </c>
      <c r="M753" s="3">
        <v>13.445534945520953</v>
      </c>
      <c r="N753" s="3">
        <v>19.136813098570823</v>
      </c>
      <c r="O753" s="21" t="s">
        <v>1468</v>
      </c>
      <c r="P753" s="21">
        <v>0</v>
      </c>
      <c r="Q753" s="46">
        <v>1.4892224437806076E-4</v>
      </c>
      <c r="R753" s="46">
        <v>1.8835374894210196E-4</v>
      </c>
      <c r="S753" s="46">
        <v>2.3576762070881882E-4</v>
      </c>
      <c r="T753" s="46">
        <v>2.7720674738464408E-4</v>
      </c>
      <c r="U753" s="46">
        <v>3.1907243366454009E-4</v>
      </c>
      <c r="V753" s="46">
        <v>3.7653139412605036E-4</v>
      </c>
      <c r="W753" s="46">
        <v>4.1456225023243833E-4</v>
      </c>
      <c r="X753" s="46">
        <v>4.2299317314049156E-4</v>
      </c>
      <c r="Y753" s="46">
        <v>3.960820337585318E-4</v>
      </c>
      <c r="Z753" s="46">
        <v>3.3588584154741217E-4</v>
      </c>
      <c r="AA753" s="46">
        <v>2.5327656223779899E-4</v>
      </c>
      <c r="AB753" s="46">
        <v>1.6507157020420149E-4</v>
      </c>
      <c r="AC753" s="46">
        <v>8.7898336347421192E-5</v>
      </c>
      <c r="AD753" s="46">
        <v>3.1976922376561706E-5</v>
      </c>
      <c r="AE753" s="46">
        <v>0</v>
      </c>
      <c r="AF753" s="46">
        <v>0</v>
      </c>
      <c r="AG753" s="46">
        <v>0</v>
      </c>
      <c r="AH753" s="46">
        <v>0</v>
      </c>
      <c r="AI753" s="46">
        <v>0</v>
      </c>
      <c r="AJ753" s="46">
        <v>0</v>
      </c>
      <c r="AK753" s="46">
        <v>3.3670996626289926E-3</v>
      </c>
      <c r="AL753" s="45">
        <v>3.3670996626289926E-3</v>
      </c>
      <c r="AM753" s="45">
        <v>1.4892224437806076E-4</v>
      </c>
      <c r="AN753" s="45">
        <v>3.3727599332016272E-4</v>
      </c>
      <c r="AO753" s="45">
        <v>5.730436140289816E-4</v>
      </c>
      <c r="AP753" s="45">
        <v>8.5025036141362568E-4</v>
      </c>
      <c r="AQ753" s="45">
        <v>1.1693227950781658E-3</v>
      </c>
      <c r="AR753" s="45">
        <v>1.5458541892042162E-3</v>
      </c>
      <c r="AS753" s="45">
        <v>1.9604164394366546E-3</v>
      </c>
      <c r="AT753" s="45">
        <v>2.3834096125771461E-3</v>
      </c>
      <c r="AU753" s="45">
        <v>2.7794916463356779E-3</v>
      </c>
      <c r="AV753" s="45">
        <v>3.1153774878830902E-3</v>
      </c>
      <c r="AW753" s="45">
        <v>3.3670996626289926E-3</v>
      </c>
      <c r="AX753" s="45">
        <v>3.3670996626289926E-3</v>
      </c>
      <c r="AY753" s="45">
        <v>3.3670996626289926E-3</v>
      </c>
      <c r="AZ753" s="45">
        <v>3.3670996626289926E-3</v>
      </c>
      <c r="BA753" s="45">
        <v>3.3670996626289926E-3</v>
      </c>
      <c r="BB753" s="45">
        <v>3.3670996626289926E-3</v>
      </c>
      <c r="BC753" s="45">
        <v>3.3670996626289926E-3</v>
      </c>
      <c r="BD753" s="45">
        <v>3.3670996626289926E-3</v>
      </c>
      <c r="BE753" s="45">
        <v>3.3670996626289926E-3</v>
      </c>
      <c r="BF753" s="45">
        <v>3.3670996626289926E-3</v>
      </c>
    </row>
    <row r="754" spans="1:58" ht="13.5" thickBot="1" x14ac:dyDescent="0.25">
      <c r="A754" s="6" t="s">
        <v>1350</v>
      </c>
      <c r="B754" s="6" t="s">
        <v>1350</v>
      </c>
      <c r="C754" s="6" t="s">
        <v>695</v>
      </c>
      <c r="D754" s="6" t="s">
        <v>1350</v>
      </c>
      <c r="E754" s="6">
        <v>0</v>
      </c>
      <c r="F754" s="6" t="s">
        <v>314</v>
      </c>
      <c r="G754" s="21" t="s">
        <v>1178</v>
      </c>
      <c r="H754" s="21" t="s">
        <v>1159</v>
      </c>
      <c r="I754" s="21" t="s">
        <v>1213</v>
      </c>
      <c r="J754" s="21" t="s">
        <v>240</v>
      </c>
      <c r="K754" s="21" t="s">
        <v>277</v>
      </c>
      <c r="L754" s="21" t="s">
        <v>711</v>
      </c>
      <c r="M754" s="3">
        <v>0</v>
      </c>
      <c r="N754" s="3">
        <v>0</v>
      </c>
      <c r="O754" s="21" t="s">
        <v>1469</v>
      </c>
      <c r="P754" s="21">
        <v>0</v>
      </c>
      <c r="Q754" s="46">
        <v>0</v>
      </c>
      <c r="R754" s="46">
        <v>0</v>
      </c>
      <c r="S754" s="46">
        <v>0</v>
      </c>
      <c r="T754" s="46">
        <v>0</v>
      </c>
      <c r="U754" s="46">
        <v>0</v>
      </c>
      <c r="V754" s="46">
        <v>0</v>
      </c>
      <c r="W754" s="46">
        <v>0</v>
      </c>
      <c r="X754" s="46">
        <v>0</v>
      </c>
      <c r="Y754" s="46">
        <v>0</v>
      </c>
      <c r="Z754" s="46">
        <v>0</v>
      </c>
      <c r="AA754" s="46">
        <v>0</v>
      </c>
      <c r="AB754" s="46">
        <v>0</v>
      </c>
      <c r="AC754" s="46">
        <v>0</v>
      </c>
      <c r="AD754" s="46">
        <v>0</v>
      </c>
      <c r="AE754" s="46">
        <v>0</v>
      </c>
      <c r="AF754" s="46">
        <v>0</v>
      </c>
      <c r="AG754" s="46">
        <v>0</v>
      </c>
      <c r="AH754" s="46">
        <v>0</v>
      </c>
      <c r="AI754" s="46">
        <v>0</v>
      </c>
      <c r="AJ754" s="46">
        <v>0</v>
      </c>
      <c r="AK754" s="46">
        <v>0</v>
      </c>
      <c r="AL754" s="45">
        <v>0</v>
      </c>
      <c r="AM754" s="45">
        <v>0</v>
      </c>
      <c r="AN754" s="45">
        <v>0</v>
      </c>
      <c r="AO754" s="45">
        <v>0</v>
      </c>
      <c r="AP754" s="45">
        <v>0</v>
      </c>
      <c r="AQ754" s="45">
        <v>0</v>
      </c>
      <c r="AR754" s="45">
        <v>0</v>
      </c>
      <c r="AS754" s="45">
        <v>0</v>
      </c>
      <c r="AT754" s="45">
        <v>0</v>
      </c>
      <c r="AU754" s="45">
        <v>0</v>
      </c>
      <c r="AV754" s="45">
        <v>0</v>
      </c>
      <c r="AW754" s="45">
        <v>0</v>
      </c>
      <c r="AX754" s="45">
        <v>0</v>
      </c>
      <c r="AY754" s="45">
        <v>0</v>
      </c>
      <c r="AZ754" s="45">
        <v>0</v>
      </c>
      <c r="BA754" s="45">
        <v>0</v>
      </c>
      <c r="BB754" s="45">
        <v>0</v>
      </c>
      <c r="BC754" s="45">
        <v>0</v>
      </c>
      <c r="BD754" s="45">
        <v>0</v>
      </c>
      <c r="BE754" s="45">
        <v>0</v>
      </c>
      <c r="BF754" s="45">
        <v>0</v>
      </c>
    </row>
    <row r="755" spans="1:58" ht="13.5" thickBot="1" x14ac:dyDescent="0.25">
      <c r="A755" s="6" t="s">
        <v>1350</v>
      </c>
      <c r="B755" s="6" t="s">
        <v>1350</v>
      </c>
      <c r="C755" s="6" t="s">
        <v>695</v>
      </c>
      <c r="D755" s="6" t="s">
        <v>1350</v>
      </c>
      <c r="E755" s="6">
        <v>0</v>
      </c>
      <c r="F755" s="6" t="s">
        <v>314</v>
      </c>
      <c r="G755" s="21" t="s">
        <v>1178</v>
      </c>
      <c r="H755" s="21" t="s">
        <v>1159</v>
      </c>
      <c r="I755" s="21" t="s">
        <v>1213</v>
      </c>
      <c r="J755" s="21" t="s">
        <v>240</v>
      </c>
      <c r="K755" s="21" t="s">
        <v>279</v>
      </c>
      <c r="L755" s="21" t="s">
        <v>712</v>
      </c>
      <c r="M755" s="3">
        <v>0</v>
      </c>
      <c r="N755" s="3">
        <v>0</v>
      </c>
      <c r="O755" s="21" t="s">
        <v>1469</v>
      </c>
      <c r="P755" s="21">
        <v>0</v>
      </c>
      <c r="Q755" s="46">
        <v>0</v>
      </c>
      <c r="R755" s="46">
        <v>0</v>
      </c>
      <c r="S755" s="46">
        <v>0</v>
      </c>
      <c r="T755" s="46">
        <v>0</v>
      </c>
      <c r="U755" s="46">
        <v>0</v>
      </c>
      <c r="V755" s="46">
        <v>0</v>
      </c>
      <c r="W755" s="46">
        <v>0</v>
      </c>
      <c r="X755" s="46">
        <v>0</v>
      </c>
      <c r="Y755" s="46">
        <v>0</v>
      </c>
      <c r="Z755" s="46">
        <v>0</v>
      </c>
      <c r="AA755" s="46">
        <v>0</v>
      </c>
      <c r="AB755" s="46">
        <v>0</v>
      </c>
      <c r="AC755" s="46">
        <v>0</v>
      </c>
      <c r="AD755" s="46">
        <v>0</v>
      </c>
      <c r="AE755" s="46">
        <v>0</v>
      </c>
      <c r="AF755" s="46">
        <v>0</v>
      </c>
      <c r="AG755" s="46">
        <v>0</v>
      </c>
      <c r="AH755" s="46">
        <v>0</v>
      </c>
      <c r="AI755" s="46">
        <v>0</v>
      </c>
      <c r="AJ755" s="46">
        <v>0</v>
      </c>
      <c r="AK755" s="46">
        <v>0</v>
      </c>
      <c r="AL755" s="45">
        <v>0</v>
      </c>
      <c r="AM755" s="45">
        <v>0</v>
      </c>
      <c r="AN755" s="45">
        <v>0</v>
      </c>
      <c r="AO755" s="45">
        <v>0</v>
      </c>
      <c r="AP755" s="45">
        <v>0</v>
      </c>
      <c r="AQ755" s="45">
        <v>0</v>
      </c>
      <c r="AR755" s="45">
        <v>0</v>
      </c>
      <c r="AS755" s="45">
        <v>0</v>
      </c>
      <c r="AT755" s="45">
        <v>0</v>
      </c>
      <c r="AU755" s="45">
        <v>0</v>
      </c>
      <c r="AV755" s="45">
        <v>0</v>
      </c>
      <c r="AW755" s="45">
        <v>0</v>
      </c>
      <c r="AX755" s="45">
        <v>0</v>
      </c>
      <c r="AY755" s="45">
        <v>0</v>
      </c>
      <c r="AZ755" s="45">
        <v>0</v>
      </c>
      <c r="BA755" s="45">
        <v>0</v>
      </c>
      <c r="BB755" s="45">
        <v>0</v>
      </c>
      <c r="BC755" s="45">
        <v>0</v>
      </c>
      <c r="BD755" s="45">
        <v>0</v>
      </c>
      <c r="BE755" s="45">
        <v>0</v>
      </c>
      <c r="BF755" s="45">
        <v>0</v>
      </c>
    </row>
    <row r="756" spans="1:58" ht="13.5" thickBot="1" x14ac:dyDescent="0.25">
      <c r="A756" s="6" t="s">
        <v>1137</v>
      </c>
      <c r="B756" s="6" t="s">
        <v>1141</v>
      </c>
      <c r="C756" s="6" t="s">
        <v>713</v>
      </c>
      <c r="D756" s="6" t="s">
        <v>1137</v>
      </c>
      <c r="E756" s="6">
        <v>15.631362826866738</v>
      </c>
      <c r="F756" s="6" t="s">
        <v>622</v>
      </c>
      <c r="G756" s="21" t="s">
        <v>1178</v>
      </c>
      <c r="H756" s="21" t="s">
        <v>1172</v>
      </c>
      <c r="I756" s="21" t="s">
        <v>1215</v>
      </c>
      <c r="J756" s="21" t="s">
        <v>240</v>
      </c>
      <c r="K756" s="21" t="s">
        <v>245</v>
      </c>
      <c r="L756" s="21" t="s">
        <v>1277</v>
      </c>
      <c r="M756" s="3">
        <v>9.5276717672983668</v>
      </c>
      <c r="N756" s="3">
        <v>15.631362826866738</v>
      </c>
      <c r="O756" s="21" t="s">
        <v>1489</v>
      </c>
      <c r="P756" s="21" t="s">
        <v>1489</v>
      </c>
      <c r="Q756" s="46">
        <v>2.9700906621837918E-4</v>
      </c>
      <c r="R756" s="46">
        <v>2.7145815433678644E-4</v>
      </c>
      <c r="S756" s="46">
        <v>4.1276924207019863E-4</v>
      </c>
      <c r="T756" s="46">
        <v>3.9296292652070029E-4</v>
      </c>
      <c r="U756" s="46">
        <v>3.9992037537823707E-4</v>
      </c>
      <c r="V756" s="46">
        <v>4.7558399226216373E-4</v>
      </c>
      <c r="W756" s="46">
        <v>4.9415488038182225E-4</v>
      </c>
      <c r="X756" s="46">
        <v>5.5093859584121768E-4</v>
      </c>
      <c r="Y756" s="46">
        <v>6.118528035381237E-4</v>
      </c>
      <c r="Z756" s="46">
        <v>5.7621576711636461E-4</v>
      </c>
      <c r="AA756" s="46">
        <v>6.4855846491418921E-4</v>
      </c>
      <c r="AB756" s="46">
        <v>6.2637240930146429E-4</v>
      </c>
      <c r="AC756" s="46">
        <v>6.2726862286575078E-4</v>
      </c>
      <c r="AD756" s="46">
        <v>5.7440611014669858E-4</v>
      </c>
      <c r="AE756" s="46">
        <v>5.7241115638063706E-4</v>
      </c>
      <c r="AF756" s="46">
        <v>6.079547240996385E-4</v>
      </c>
      <c r="AG756" s="46">
        <v>6.43496635022589E-4</v>
      </c>
      <c r="AH756" s="46">
        <v>6.7903854594553951E-4</v>
      </c>
      <c r="AI756" s="46">
        <v>7.1458045686849012E-4</v>
      </c>
      <c r="AJ756" s="46">
        <v>7.5012236779144052E-4</v>
      </c>
      <c r="AK756" s="46">
        <v>1.0927075297000431E-2</v>
      </c>
      <c r="AL756" s="45">
        <v>1.0927075297000431E-2</v>
      </c>
      <c r="AM756" s="45">
        <v>2.9700906621837918E-4</v>
      </c>
      <c r="AN756" s="45">
        <v>5.6846722055516562E-4</v>
      </c>
      <c r="AO756" s="45">
        <v>9.8123646262536415E-4</v>
      </c>
      <c r="AP756" s="45">
        <v>1.3741993891460643E-3</v>
      </c>
      <c r="AQ756" s="45">
        <v>1.7741197645243013E-3</v>
      </c>
      <c r="AR756" s="45">
        <v>2.2497037567864651E-3</v>
      </c>
      <c r="AS756" s="45">
        <v>2.7438586371682874E-3</v>
      </c>
      <c r="AT756" s="45">
        <v>3.2947972330095053E-3</v>
      </c>
      <c r="AU756" s="45">
        <v>3.9066500365476289E-3</v>
      </c>
      <c r="AV756" s="45">
        <v>4.4828658036639938E-3</v>
      </c>
      <c r="AW756" s="45">
        <v>5.131424268578183E-3</v>
      </c>
      <c r="AX756" s="45">
        <v>5.7577966778796473E-3</v>
      </c>
      <c r="AY756" s="45">
        <v>6.3850653007453979E-3</v>
      </c>
      <c r="AZ756" s="45">
        <v>6.9594714108920964E-3</v>
      </c>
      <c r="BA756" s="45">
        <v>7.5318825672727333E-3</v>
      </c>
      <c r="BB756" s="45">
        <v>8.1398372913723711E-3</v>
      </c>
      <c r="BC756" s="45">
        <v>8.7833339263949598E-3</v>
      </c>
      <c r="BD756" s="45">
        <v>9.4623724723405002E-3</v>
      </c>
      <c r="BE756" s="45">
        <v>1.0176952929208991E-2</v>
      </c>
      <c r="BF756" s="45">
        <v>1.0927075297000431E-2</v>
      </c>
    </row>
    <row r="757" spans="1:58" ht="13.5" thickBot="1" x14ac:dyDescent="0.25">
      <c r="A757" s="6" t="s">
        <v>1137</v>
      </c>
      <c r="B757" s="6" t="s">
        <v>1141</v>
      </c>
      <c r="C757" s="6" t="s">
        <v>713</v>
      </c>
      <c r="D757" s="6" t="s">
        <v>1137</v>
      </c>
      <c r="E757" s="6">
        <v>15.631362826866738</v>
      </c>
      <c r="F757" s="6" t="s">
        <v>622</v>
      </c>
      <c r="G757" s="21" t="s">
        <v>1178</v>
      </c>
      <c r="H757" s="21" t="s">
        <v>1172</v>
      </c>
      <c r="I757" s="21" t="s">
        <v>1215</v>
      </c>
      <c r="J757" s="21" t="s">
        <v>240</v>
      </c>
      <c r="K757" s="21" t="s">
        <v>247</v>
      </c>
      <c r="L757" s="21" t="s">
        <v>1278</v>
      </c>
      <c r="M757" s="3">
        <v>9.5276717672983668</v>
      </c>
      <c r="N757" s="3">
        <v>15.631362826866738</v>
      </c>
      <c r="O757" s="21" t="s">
        <v>1489</v>
      </c>
      <c r="P757" s="21" t="s">
        <v>1489</v>
      </c>
      <c r="Q757" s="46">
        <v>5.2370899115344795E-4</v>
      </c>
      <c r="R757" s="46">
        <v>4.1827179214181764E-4</v>
      </c>
      <c r="S757" s="46">
        <v>7.5004438146128124E-4</v>
      </c>
      <c r="T757" s="46">
        <v>7.1323855214427891E-4</v>
      </c>
      <c r="U757" s="46">
        <v>7.1097330122572855E-4</v>
      </c>
      <c r="V757" s="46">
        <v>8.6755481734896865E-4</v>
      </c>
      <c r="W757" s="46">
        <v>9.0569904094888907E-4</v>
      </c>
      <c r="X757" s="46">
        <v>9.9362658009126436E-4</v>
      </c>
      <c r="Y757" s="46">
        <v>1.0716138723987725E-3</v>
      </c>
      <c r="Z757" s="46">
        <v>1.0364259350548206E-3</v>
      </c>
      <c r="AA757" s="46">
        <v>1.2048454678974313E-3</v>
      </c>
      <c r="AB757" s="46">
        <v>1.1254821012318243E-3</v>
      </c>
      <c r="AC757" s="46">
        <v>1.1585744052851471E-3</v>
      </c>
      <c r="AD757" s="46">
        <v>9.9770950139729309E-4</v>
      </c>
      <c r="AE757" s="46">
        <v>1.0196767425351824E-3</v>
      </c>
      <c r="AF757" s="46">
        <v>1.1161011174902037E-3</v>
      </c>
      <c r="AG757" s="46">
        <v>1.2125225403741011E-3</v>
      </c>
      <c r="AH757" s="46">
        <v>1.3089439632579989E-3</v>
      </c>
      <c r="AI757" s="46">
        <v>1.4053653861418962E-3</v>
      </c>
      <c r="AJ757" s="46">
        <v>1.501786809025794E-3</v>
      </c>
      <c r="AK757" s="46">
        <v>2.0042165298606134E-2</v>
      </c>
      <c r="AL757" s="45">
        <v>2.0042165298606134E-2</v>
      </c>
      <c r="AM757" s="45">
        <v>5.2370899115344795E-4</v>
      </c>
      <c r="AN757" s="45">
        <v>9.4198078329526559E-4</v>
      </c>
      <c r="AO757" s="45">
        <v>1.6920251647565467E-3</v>
      </c>
      <c r="AP757" s="45">
        <v>2.4052637169008255E-3</v>
      </c>
      <c r="AQ757" s="45">
        <v>3.1162370181265541E-3</v>
      </c>
      <c r="AR757" s="45">
        <v>3.9837918354755225E-3</v>
      </c>
      <c r="AS757" s="45">
        <v>4.889490876424412E-3</v>
      </c>
      <c r="AT757" s="45">
        <v>5.8831174565156762E-3</v>
      </c>
      <c r="AU757" s="45">
        <v>6.9547313289144482E-3</v>
      </c>
      <c r="AV757" s="45">
        <v>7.9911572639692688E-3</v>
      </c>
      <c r="AW757" s="45">
        <v>9.1960027318667009E-3</v>
      </c>
      <c r="AX757" s="45">
        <v>1.0321484833098525E-2</v>
      </c>
      <c r="AY757" s="45">
        <v>1.1480059238383671E-2</v>
      </c>
      <c r="AZ757" s="45">
        <v>1.2477768739780964E-2</v>
      </c>
      <c r="BA757" s="45">
        <v>1.3497445482316146E-2</v>
      </c>
      <c r="BB757" s="45">
        <v>1.4613546599806349E-2</v>
      </c>
      <c r="BC757" s="45">
        <v>1.5826069140180449E-2</v>
      </c>
      <c r="BD757" s="45">
        <v>1.7135013103438446E-2</v>
      </c>
      <c r="BE757" s="45">
        <v>1.8540378489580341E-2</v>
      </c>
      <c r="BF757" s="45">
        <v>2.0042165298606134E-2</v>
      </c>
    </row>
    <row r="758" spans="1:58" ht="13.5" thickBot="1" x14ac:dyDescent="0.25">
      <c r="A758" s="6" t="s">
        <v>1137</v>
      </c>
      <c r="B758" s="6" t="s">
        <v>1141</v>
      </c>
      <c r="C758" s="6" t="s">
        <v>713</v>
      </c>
      <c r="D758" s="6" t="s">
        <v>1137</v>
      </c>
      <c r="E758" s="6">
        <v>15.631362826866738</v>
      </c>
      <c r="F758" s="6" t="s">
        <v>622</v>
      </c>
      <c r="G758" s="21" t="s">
        <v>1178</v>
      </c>
      <c r="H758" s="21" t="s">
        <v>1172</v>
      </c>
      <c r="I758" s="21" t="s">
        <v>1215</v>
      </c>
      <c r="J758" s="21" t="s">
        <v>240</v>
      </c>
      <c r="K758" s="21" t="s">
        <v>249</v>
      </c>
      <c r="L758" s="21" t="s">
        <v>1279</v>
      </c>
      <c r="M758" s="3">
        <v>9.5276717672983668</v>
      </c>
      <c r="N758" s="3">
        <v>15.631362826866738</v>
      </c>
      <c r="O758" s="21" t="s">
        <v>1489</v>
      </c>
      <c r="P758" s="21" t="s">
        <v>1489</v>
      </c>
      <c r="Q758" s="46">
        <v>4.3846561361752919E-5</v>
      </c>
      <c r="R758" s="46">
        <v>3.4747327648620276E-5</v>
      </c>
      <c r="S758" s="46">
        <v>6.2301002979894013E-5</v>
      </c>
      <c r="T758" s="46">
        <v>5.9471980938477514E-5</v>
      </c>
      <c r="U758" s="46">
        <v>5.9231274221530895E-5</v>
      </c>
      <c r="V758" s="46">
        <v>7.175522127009359E-5</v>
      </c>
      <c r="W758" s="46">
        <v>7.5042667852004267E-5</v>
      </c>
      <c r="X758" s="46">
        <v>8.2547916088522471E-5</v>
      </c>
      <c r="Y758" s="46">
        <v>8.9148309943091287E-5</v>
      </c>
      <c r="Z758" s="46">
        <v>8.5877851508672578E-5</v>
      </c>
      <c r="AA758" s="46">
        <v>1.0016696590153749E-4</v>
      </c>
      <c r="AB758" s="46">
        <v>9.3227627615621712E-5</v>
      </c>
      <c r="AC758" s="46">
        <v>9.5193838716314629E-5</v>
      </c>
      <c r="AD758" s="46">
        <v>8.3046051187649284E-5</v>
      </c>
      <c r="AE758" s="46">
        <v>8.4932702668029589E-5</v>
      </c>
      <c r="AF758" s="46">
        <v>9.2429900085546466E-5</v>
      </c>
      <c r="AG758" s="46">
        <v>9.9926851628260566E-5</v>
      </c>
      <c r="AH758" s="46">
        <v>1.0742380317097471E-4</v>
      </c>
      <c r="AI758" s="46">
        <v>1.1492075471368886E-4</v>
      </c>
      <c r="AJ758" s="46">
        <v>1.2241770625640293E-4</v>
      </c>
      <c r="AK758" s="46">
        <v>1.657656315756686E-3</v>
      </c>
      <c r="AL758" s="45">
        <v>1.657656315756686E-3</v>
      </c>
      <c r="AM758" s="45">
        <v>4.3846561361752919E-5</v>
      </c>
      <c r="AN758" s="45">
        <v>7.8593889010373195E-5</v>
      </c>
      <c r="AO758" s="45">
        <v>1.4089489199026721E-4</v>
      </c>
      <c r="AP758" s="45">
        <v>2.0036687292874472E-4</v>
      </c>
      <c r="AQ758" s="45">
        <v>2.5959814715027562E-4</v>
      </c>
      <c r="AR758" s="45">
        <v>3.3135336842036924E-4</v>
      </c>
      <c r="AS758" s="45">
        <v>4.0639603627237351E-4</v>
      </c>
      <c r="AT758" s="45">
        <v>4.8894395236089602E-4</v>
      </c>
      <c r="AU758" s="45">
        <v>5.7809226230398734E-4</v>
      </c>
      <c r="AV758" s="45">
        <v>6.6397011381265987E-4</v>
      </c>
      <c r="AW758" s="45">
        <v>7.6413707971419739E-4</v>
      </c>
      <c r="AX758" s="45">
        <v>8.5736470732981906E-4</v>
      </c>
      <c r="AY758" s="45">
        <v>9.5255854604613371E-4</v>
      </c>
      <c r="AZ758" s="45">
        <v>1.0356045972337829E-3</v>
      </c>
      <c r="BA758" s="45">
        <v>1.1205372999018126E-3</v>
      </c>
      <c r="BB758" s="45">
        <v>1.212967199987359E-3</v>
      </c>
      <c r="BC758" s="45">
        <v>1.3128940516156195E-3</v>
      </c>
      <c r="BD758" s="45">
        <v>1.4203178547865943E-3</v>
      </c>
      <c r="BE758" s="45">
        <v>1.5352386095002831E-3</v>
      </c>
      <c r="BF758" s="45">
        <v>1.657656315756686E-3</v>
      </c>
    </row>
    <row r="759" spans="1:58" ht="13.5" thickBot="1" x14ac:dyDescent="0.25">
      <c r="A759" s="6" t="s">
        <v>1351</v>
      </c>
      <c r="B759" s="6" t="s">
        <v>1141</v>
      </c>
      <c r="C759" s="6" t="s">
        <v>713</v>
      </c>
      <c r="D759" s="6" t="s">
        <v>1351</v>
      </c>
      <c r="E759" s="6">
        <v>13.099475677972279</v>
      </c>
      <c r="F759" s="6" t="s">
        <v>622</v>
      </c>
      <c r="G759" s="21" t="s">
        <v>1178</v>
      </c>
      <c r="H759" s="21" t="s">
        <v>1172</v>
      </c>
      <c r="I759" s="21" t="s">
        <v>1215</v>
      </c>
      <c r="J759" s="21" t="s">
        <v>240</v>
      </c>
      <c r="K759" s="21" t="s">
        <v>251</v>
      </c>
      <c r="L759" s="21" t="s">
        <v>1280</v>
      </c>
      <c r="M759" s="3">
        <v>7.8232127334533619</v>
      </c>
      <c r="N759" s="3">
        <v>13.099475677972279</v>
      </c>
      <c r="O759" s="21" t="s">
        <v>1489</v>
      </c>
      <c r="P759" s="21" t="s">
        <v>1489</v>
      </c>
      <c r="Q759" s="46">
        <v>1.5851245019880034E-5</v>
      </c>
      <c r="R759" s="46">
        <v>1.5576773995432661E-5</v>
      </c>
      <c r="S759" s="46">
        <v>1.6956174976284535E-5</v>
      </c>
      <c r="T759" s="46">
        <v>1.7914522027084173E-5</v>
      </c>
      <c r="U759" s="46">
        <v>2.543635481618603E-5</v>
      </c>
      <c r="V759" s="46">
        <v>3.2070080462542333E-5</v>
      </c>
      <c r="W759" s="46">
        <v>3.5112786772877322E-5</v>
      </c>
      <c r="X759" s="46">
        <v>5.0733602191815284E-5</v>
      </c>
      <c r="Y759" s="46">
        <v>5.8938137319229484E-5</v>
      </c>
      <c r="Z759" s="46">
        <v>5.3267060743542015E-5</v>
      </c>
      <c r="AA759" s="46">
        <v>5.3753249807679816E-5</v>
      </c>
      <c r="AB759" s="46">
        <v>5.2210894534614395E-5</v>
      </c>
      <c r="AC759" s="46">
        <v>4.5208625627685215E-5</v>
      </c>
      <c r="AD759" s="46">
        <v>4.5596400462494432E-5</v>
      </c>
      <c r="AE759" s="46">
        <v>4.270357151498566E-5</v>
      </c>
      <c r="AF759" s="46">
        <v>4.6108079696583046E-5</v>
      </c>
      <c r="AG759" s="46">
        <v>4.9512464263225381E-5</v>
      </c>
      <c r="AH759" s="46">
        <v>5.2916848829867695E-5</v>
      </c>
      <c r="AI759" s="46">
        <v>5.632123339651003E-5</v>
      </c>
      <c r="AJ759" s="46">
        <v>5.9725617963152344E-5</v>
      </c>
      <c r="AK759" s="46">
        <v>8.2591372442167201E-4</v>
      </c>
      <c r="AL759" s="45">
        <v>8.2591372442167191E-4</v>
      </c>
      <c r="AM759" s="45">
        <v>1.5851245019880034E-5</v>
      </c>
      <c r="AN759" s="45">
        <v>3.1428019015312692E-5</v>
      </c>
      <c r="AO759" s="45">
        <v>4.838419399159723E-5</v>
      </c>
      <c r="AP759" s="45">
        <v>6.6298716018681406E-5</v>
      </c>
      <c r="AQ759" s="45">
        <v>9.1735070834867433E-5</v>
      </c>
      <c r="AR759" s="45">
        <v>1.2380515129740977E-4</v>
      </c>
      <c r="AS759" s="45">
        <v>1.5891793807028709E-4</v>
      </c>
      <c r="AT759" s="45">
        <v>2.0965154026210238E-4</v>
      </c>
      <c r="AU759" s="45">
        <v>2.6858967758133188E-4</v>
      </c>
      <c r="AV759" s="45">
        <v>3.2185673832487387E-4</v>
      </c>
      <c r="AW759" s="45">
        <v>3.756099881325537E-4</v>
      </c>
      <c r="AX759" s="45">
        <v>4.2782088266716807E-4</v>
      </c>
      <c r="AY759" s="45">
        <v>4.7302950829485328E-4</v>
      </c>
      <c r="AZ759" s="45">
        <v>5.1862590875734768E-4</v>
      </c>
      <c r="BA759" s="45">
        <v>5.6132948027233336E-4</v>
      </c>
      <c r="BB759" s="45">
        <v>6.0743755996891646E-4</v>
      </c>
      <c r="BC759" s="45">
        <v>6.569500242321418E-4</v>
      </c>
      <c r="BD759" s="45">
        <v>7.0986687306200948E-4</v>
      </c>
      <c r="BE759" s="45">
        <v>7.6618810645851952E-4</v>
      </c>
      <c r="BF759" s="45">
        <v>8.2591372442167191E-4</v>
      </c>
    </row>
    <row r="760" spans="1:58" ht="13.5" thickBot="1" x14ac:dyDescent="0.25">
      <c r="A760" s="6" t="s">
        <v>1351</v>
      </c>
      <c r="B760" s="6" t="s">
        <v>1141</v>
      </c>
      <c r="C760" s="6" t="s">
        <v>713</v>
      </c>
      <c r="D760" s="6" t="s">
        <v>1351</v>
      </c>
      <c r="E760" s="6">
        <v>13.099475677972279</v>
      </c>
      <c r="F760" s="6" t="s">
        <v>622</v>
      </c>
      <c r="G760" s="21" t="s">
        <v>1178</v>
      </c>
      <c r="H760" s="21" t="s">
        <v>1172</v>
      </c>
      <c r="I760" s="21" t="s">
        <v>1215</v>
      </c>
      <c r="J760" s="21" t="s">
        <v>240</v>
      </c>
      <c r="K760" s="21" t="s">
        <v>253</v>
      </c>
      <c r="L760" s="21" t="s">
        <v>1281</v>
      </c>
      <c r="M760" s="3">
        <v>7.8232127334533619</v>
      </c>
      <c r="N760" s="3">
        <v>13.099475677972279</v>
      </c>
      <c r="O760" s="21" t="s">
        <v>1489</v>
      </c>
      <c r="P760" s="21" t="s">
        <v>1489</v>
      </c>
      <c r="Q760" s="46">
        <v>1.0169768997283508E-6</v>
      </c>
      <c r="R760" s="46">
        <v>9.885039660199124E-7</v>
      </c>
      <c r="S760" s="46">
        <v>1.0681438506144102E-6</v>
      </c>
      <c r="T760" s="46">
        <v>1.1247600596516886E-6</v>
      </c>
      <c r="U760" s="46">
        <v>1.6316780955636835E-6</v>
      </c>
      <c r="V760" s="46">
        <v>2.0859352287364588E-6</v>
      </c>
      <c r="W760" s="46">
        <v>2.2706360186438652E-6</v>
      </c>
      <c r="X760" s="46">
        <v>3.2212985993596943E-6</v>
      </c>
      <c r="Y760" s="46">
        <v>3.7430666524527107E-6</v>
      </c>
      <c r="Z760" s="46">
        <v>3.3843382473296354E-6</v>
      </c>
      <c r="AA760" s="46">
        <v>3.4308592180255975E-6</v>
      </c>
      <c r="AB760" s="46">
        <v>3.326789335256773E-6</v>
      </c>
      <c r="AC760" s="46">
        <v>2.902706738960575E-6</v>
      </c>
      <c r="AD760" s="46">
        <v>2.9179992135683433E-6</v>
      </c>
      <c r="AE760" s="46">
        <v>2.7279480691489079E-6</v>
      </c>
      <c r="AF760" s="46">
        <v>2.9333818250116621E-6</v>
      </c>
      <c r="AG760" s="46">
        <v>3.1388076844642577E-6</v>
      </c>
      <c r="AH760" s="46">
        <v>3.3442335439168534E-6</v>
      </c>
      <c r="AI760" s="46">
        <v>3.5496594033694485E-6</v>
      </c>
      <c r="AJ760" s="46">
        <v>3.7550852628220437E-6</v>
      </c>
      <c r="AK760" s="46">
        <v>5.2562807912644861E-5</v>
      </c>
      <c r="AL760" s="45">
        <v>5.2562807912644868E-5</v>
      </c>
      <c r="AM760" s="45">
        <v>1.0169768997283508E-6</v>
      </c>
      <c r="AN760" s="45">
        <v>2.005480865748263E-6</v>
      </c>
      <c r="AO760" s="45">
        <v>3.0736247163626732E-6</v>
      </c>
      <c r="AP760" s="45">
        <v>4.1983847760143616E-6</v>
      </c>
      <c r="AQ760" s="45">
        <v>5.8300628715780449E-6</v>
      </c>
      <c r="AR760" s="45">
        <v>7.9159981003145029E-6</v>
      </c>
      <c r="AS760" s="45">
        <v>1.0186634118958369E-5</v>
      </c>
      <c r="AT760" s="45">
        <v>1.3407932718318063E-5</v>
      </c>
      <c r="AU760" s="45">
        <v>1.7150999370770773E-5</v>
      </c>
      <c r="AV760" s="45">
        <v>2.0535337618100407E-5</v>
      </c>
      <c r="AW760" s="45">
        <v>2.3966196836126006E-5</v>
      </c>
      <c r="AX760" s="45">
        <v>2.7292986171382778E-5</v>
      </c>
      <c r="AY760" s="45">
        <v>3.0195692910343352E-5</v>
      </c>
      <c r="AZ760" s="45">
        <v>3.3113692123911697E-5</v>
      </c>
      <c r="BA760" s="45">
        <v>3.5841640193060603E-5</v>
      </c>
      <c r="BB760" s="45">
        <v>3.8775022018072269E-5</v>
      </c>
      <c r="BC760" s="45">
        <v>4.1913829702536524E-5</v>
      </c>
      <c r="BD760" s="45">
        <v>4.5258063246453376E-5</v>
      </c>
      <c r="BE760" s="45">
        <v>4.8807722649822824E-5</v>
      </c>
      <c r="BF760" s="45">
        <v>5.2562807912644868E-5</v>
      </c>
    </row>
    <row r="761" spans="1:58" ht="13.5" thickBot="1" x14ac:dyDescent="0.25">
      <c r="A761" s="6" t="s">
        <v>1351</v>
      </c>
      <c r="B761" s="6" t="s">
        <v>1141</v>
      </c>
      <c r="C761" s="6" t="s">
        <v>713</v>
      </c>
      <c r="D761" s="6" t="s">
        <v>1351</v>
      </c>
      <c r="E761" s="6">
        <v>13.099475677972279</v>
      </c>
      <c r="F761" s="6" t="s">
        <v>622</v>
      </c>
      <c r="G761" s="21" t="s">
        <v>1178</v>
      </c>
      <c r="H761" s="21" t="s">
        <v>1172</v>
      </c>
      <c r="I761" s="21" t="s">
        <v>1215</v>
      </c>
      <c r="J761" s="21" t="s">
        <v>240</v>
      </c>
      <c r="K761" s="21" t="s">
        <v>255</v>
      </c>
      <c r="L761" s="21" t="s">
        <v>1282</v>
      </c>
      <c r="M761" s="3">
        <v>7.8232127334533619</v>
      </c>
      <c r="N761" s="3">
        <v>13.099475677972279</v>
      </c>
      <c r="O761" s="21" t="s">
        <v>1489</v>
      </c>
      <c r="P761" s="21" t="s">
        <v>1489</v>
      </c>
      <c r="Q761" s="46">
        <v>1.0704020989733585E-4</v>
      </c>
      <c r="R761" s="46">
        <v>1.0373783011352143E-4</v>
      </c>
      <c r="S761" s="46">
        <v>1.0846881903787801E-4</v>
      </c>
      <c r="T761" s="46">
        <v>1.1481275767359155E-4</v>
      </c>
      <c r="U761" s="46">
        <v>1.6834865559630174E-4</v>
      </c>
      <c r="V761" s="46">
        <v>2.1800048048458751E-4</v>
      </c>
      <c r="W761" s="46">
        <v>2.3827971994128645E-4</v>
      </c>
      <c r="X761" s="46">
        <v>3.3144697782637271E-4</v>
      </c>
      <c r="Y761" s="46">
        <v>3.8934451829108536E-4</v>
      </c>
      <c r="Z761" s="46">
        <v>3.4981703224073232E-4</v>
      </c>
      <c r="AA761" s="46">
        <v>3.5690798616125932E-4</v>
      </c>
      <c r="AB761" s="46">
        <v>3.4575925880327347E-4</v>
      </c>
      <c r="AC761" s="46">
        <v>3.0764537542644514E-4</v>
      </c>
      <c r="AD761" s="46">
        <v>3.0844127364997612E-4</v>
      </c>
      <c r="AE761" s="46">
        <v>2.8529063466959796E-4</v>
      </c>
      <c r="AF761" s="46">
        <v>3.0666702819570748E-4</v>
      </c>
      <c r="AG761" s="46">
        <v>3.2804259593019144E-4</v>
      </c>
      <c r="AH761" s="46">
        <v>3.4941816366467539E-4</v>
      </c>
      <c r="AI761" s="46">
        <v>3.7079373139915929E-4</v>
      </c>
      <c r="AJ761" s="46">
        <v>3.9216929913364325E-4</v>
      </c>
      <c r="AK761" s="46">
        <v>5.4804323481366215E-3</v>
      </c>
      <c r="AL761" s="45">
        <v>5.4804323481366215E-3</v>
      </c>
      <c r="AM761" s="45">
        <v>1.0704020989733585E-4</v>
      </c>
      <c r="AN761" s="45">
        <v>2.1077804001085726E-4</v>
      </c>
      <c r="AO761" s="45">
        <v>3.1924685904873528E-4</v>
      </c>
      <c r="AP761" s="45">
        <v>4.3405961672232684E-4</v>
      </c>
      <c r="AQ761" s="45">
        <v>6.0240827231862861E-4</v>
      </c>
      <c r="AR761" s="45">
        <v>8.2040875280321615E-4</v>
      </c>
      <c r="AS761" s="45">
        <v>1.0586884727445025E-3</v>
      </c>
      <c r="AT761" s="45">
        <v>1.3901354505708751E-3</v>
      </c>
      <c r="AU761" s="45">
        <v>1.7794799688619605E-3</v>
      </c>
      <c r="AV761" s="45">
        <v>2.1292970011026931E-3</v>
      </c>
      <c r="AW761" s="45">
        <v>2.4862049872639526E-3</v>
      </c>
      <c r="AX761" s="45">
        <v>2.8319642460672258E-3</v>
      </c>
      <c r="AY761" s="45">
        <v>3.139609621493671E-3</v>
      </c>
      <c r="AZ761" s="45">
        <v>3.448050895143647E-3</v>
      </c>
      <c r="BA761" s="45">
        <v>3.7333415298132448E-3</v>
      </c>
      <c r="BB761" s="45">
        <v>4.0400085580089519E-3</v>
      </c>
      <c r="BC761" s="45">
        <v>4.3680511539391431E-3</v>
      </c>
      <c r="BD761" s="45">
        <v>4.7174693176038184E-3</v>
      </c>
      <c r="BE761" s="45">
        <v>5.0882630490029779E-3</v>
      </c>
      <c r="BF761" s="45">
        <v>5.4804323481366215E-3</v>
      </c>
    </row>
    <row r="762" spans="1:58" ht="13.5" thickBot="1" x14ac:dyDescent="0.25">
      <c r="A762" s="6" t="s">
        <v>1351</v>
      </c>
      <c r="B762" s="6" t="s">
        <v>1141</v>
      </c>
      <c r="C762" s="6" t="s">
        <v>713</v>
      </c>
      <c r="D762" s="6" t="s">
        <v>1351</v>
      </c>
      <c r="E762" s="6">
        <v>13.099475677972279</v>
      </c>
      <c r="F762" s="6" t="s">
        <v>622</v>
      </c>
      <c r="G762" s="21" t="s">
        <v>1178</v>
      </c>
      <c r="H762" s="21" t="s">
        <v>1172</v>
      </c>
      <c r="I762" s="21" t="s">
        <v>1215</v>
      </c>
      <c r="J762" s="21" t="s">
        <v>240</v>
      </c>
      <c r="K762" s="21" t="s">
        <v>257</v>
      </c>
      <c r="L762" s="21" t="s">
        <v>1283</v>
      </c>
      <c r="M762" s="3">
        <v>7.8232127334533619</v>
      </c>
      <c r="N762" s="3">
        <v>13.099475677972279</v>
      </c>
      <c r="O762" s="21" t="s">
        <v>1489</v>
      </c>
      <c r="P762" s="21" t="s">
        <v>1489</v>
      </c>
      <c r="Q762" s="46">
        <v>5.0011255431002187E-6</v>
      </c>
      <c r="R762" s="46">
        <v>4.7759026635271708E-6</v>
      </c>
      <c r="S762" s="46">
        <v>4.9812936540988065E-6</v>
      </c>
      <c r="T762" s="46">
        <v>5.2825793725706683E-6</v>
      </c>
      <c r="U762" s="46">
        <v>7.9006086228373162E-6</v>
      </c>
      <c r="V762" s="46">
        <v>1.0292126062176234E-5</v>
      </c>
      <c r="W762" s="46">
        <v>1.1258182534696749E-5</v>
      </c>
      <c r="X762" s="46">
        <v>1.5548974169459412E-5</v>
      </c>
      <c r="Y762" s="46">
        <v>1.8239766448510944E-5</v>
      </c>
      <c r="Z762" s="46">
        <v>1.6397448243499866E-5</v>
      </c>
      <c r="AA762" s="46">
        <v>1.6765773916819928E-5</v>
      </c>
      <c r="AB762" s="46">
        <v>1.6258661170973391E-5</v>
      </c>
      <c r="AC762" s="46">
        <v>1.4488799553711172E-5</v>
      </c>
      <c r="AD762" s="46">
        <v>1.4522594675623769E-5</v>
      </c>
      <c r="AE762" s="46">
        <v>1.3451218735505056E-5</v>
      </c>
      <c r="AF762" s="46">
        <v>1.4479796178109684E-5</v>
      </c>
      <c r="AG762" s="46">
        <v>1.5508334685986124E-5</v>
      </c>
      <c r="AH762" s="46">
        <v>1.6536873193862565E-5</v>
      </c>
      <c r="AI762" s="46">
        <v>1.7565411701739E-5</v>
      </c>
      <c r="AJ762" s="46">
        <v>1.8593950209615445E-5</v>
      </c>
      <c r="AK762" s="46">
        <v>2.5784942133642353E-4</v>
      </c>
      <c r="AL762" s="45">
        <v>2.5784942133642353E-4</v>
      </c>
      <c r="AM762" s="45">
        <v>5.0011255431002187E-6</v>
      </c>
      <c r="AN762" s="45">
        <v>9.7770282066273903E-6</v>
      </c>
      <c r="AO762" s="45">
        <v>1.4758321860726197E-5</v>
      </c>
      <c r="AP762" s="45">
        <v>2.0040901233296864E-5</v>
      </c>
      <c r="AQ762" s="45">
        <v>2.7941509856134182E-5</v>
      </c>
      <c r="AR762" s="45">
        <v>3.8233635918310412E-5</v>
      </c>
      <c r="AS762" s="45">
        <v>4.9491818453007161E-5</v>
      </c>
      <c r="AT762" s="45">
        <v>6.5040792622466577E-5</v>
      </c>
      <c r="AU762" s="45">
        <v>8.3280559070977517E-5</v>
      </c>
      <c r="AV762" s="45">
        <v>9.9678007314477383E-5</v>
      </c>
      <c r="AW762" s="45">
        <v>1.1644378123129731E-4</v>
      </c>
      <c r="AX762" s="45">
        <v>1.3270244240227069E-4</v>
      </c>
      <c r="AY762" s="45">
        <v>1.4719124195598186E-4</v>
      </c>
      <c r="AZ762" s="45">
        <v>1.6171383663160562E-4</v>
      </c>
      <c r="BA762" s="45">
        <v>1.7516505536711068E-4</v>
      </c>
      <c r="BB762" s="45">
        <v>1.8964485154522037E-4</v>
      </c>
      <c r="BC762" s="45">
        <v>2.051531862312065E-4</v>
      </c>
      <c r="BD762" s="45">
        <v>2.2169005942506906E-4</v>
      </c>
      <c r="BE762" s="45">
        <v>2.3925547112680807E-4</v>
      </c>
      <c r="BF762" s="45">
        <v>2.5784942133642353E-4</v>
      </c>
    </row>
    <row r="763" spans="1:58" ht="13.5" thickBot="1" x14ac:dyDescent="0.25">
      <c r="A763" s="6" t="s">
        <v>1352</v>
      </c>
      <c r="B763" s="6" t="s">
        <v>1351</v>
      </c>
      <c r="C763" s="6" t="s">
        <v>713</v>
      </c>
      <c r="D763" s="6" t="s">
        <v>1352</v>
      </c>
      <c r="E763" s="6">
        <v>23.587612008749645</v>
      </c>
      <c r="F763" s="6" t="s">
        <v>622</v>
      </c>
      <c r="G763" s="21" t="s">
        <v>1178</v>
      </c>
      <c r="H763" s="21" t="s">
        <v>1172</v>
      </c>
      <c r="I763" s="21" t="s">
        <v>1215</v>
      </c>
      <c r="J763" s="21" t="s">
        <v>240</v>
      </c>
      <c r="K763" s="21" t="s">
        <v>259</v>
      </c>
      <c r="L763" s="21" t="s">
        <v>1284</v>
      </c>
      <c r="M763" s="3">
        <v>14.883795479014225</v>
      </c>
      <c r="N763" s="3">
        <v>23.587612008749645</v>
      </c>
      <c r="O763" s="21" t="s">
        <v>1489</v>
      </c>
      <c r="P763" s="21" t="s">
        <v>1489</v>
      </c>
      <c r="Q763" s="46">
        <v>8.6628607521207069E-6</v>
      </c>
      <c r="R763" s="46">
        <v>1.1895466954884297E-5</v>
      </c>
      <c r="S763" s="46">
        <v>1.5776222906043944E-5</v>
      </c>
      <c r="T763" s="46">
        <v>2.6616895496980206E-5</v>
      </c>
      <c r="U763" s="46">
        <v>3.5604231961951993E-5</v>
      </c>
      <c r="V763" s="46">
        <v>3.2688357868900722E-5</v>
      </c>
      <c r="W763" s="46">
        <v>3.4547371702069487E-5</v>
      </c>
      <c r="X763" s="46">
        <v>3.8152860495428083E-5</v>
      </c>
      <c r="Y763" s="46">
        <v>4.0560620770883121E-5</v>
      </c>
      <c r="Z763" s="46">
        <v>3.8773506075643729E-5</v>
      </c>
      <c r="AA763" s="46">
        <v>4.0324189154100669E-5</v>
      </c>
      <c r="AB763" s="46">
        <v>3.6617815609463673E-5</v>
      </c>
      <c r="AC763" s="46">
        <v>4.1376477214221242E-5</v>
      </c>
      <c r="AD763" s="46">
        <v>3.6935420564544742E-5</v>
      </c>
      <c r="AE763" s="46">
        <v>4.0434166481052583E-5</v>
      </c>
      <c r="AF763" s="46">
        <v>3.8258324716215924E-5</v>
      </c>
      <c r="AG763" s="46">
        <v>3.6082366068259247E-5</v>
      </c>
      <c r="AH763" s="46">
        <v>3.3906407420302577E-5</v>
      </c>
      <c r="AI763" s="46">
        <v>3.1730448772345893E-5</v>
      </c>
      <c r="AJ763" s="46">
        <v>2.9554490124389217E-5</v>
      </c>
      <c r="AK763" s="46">
        <v>6.4849850110980216E-4</v>
      </c>
      <c r="AL763" s="45">
        <v>6.4849850110980205E-4</v>
      </c>
      <c r="AM763" s="45">
        <v>8.6628607521207069E-6</v>
      </c>
      <c r="AN763" s="45">
        <v>2.0558327707005004E-5</v>
      </c>
      <c r="AO763" s="45">
        <v>3.6334550613048951E-5</v>
      </c>
      <c r="AP763" s="45">
        <v>6.2951446110029154E-5</v>
      </c>
      <c r="AQ763" s="45">
        <v>9.855567807198114E-5</v>
      </c>
      <c r="AR763" s="45">
        <v>1.3124403594088187E-4</v>
      </c>
      <c r="AS763" s="45">
        <v>1.6579140764295136E-4</v>
      </c>
      <c r="AT763" s="45">
        <v>2.0394426813837946E-4</v>
      </c>
      <c r="AU763" s="45">
        <v>2.4450488890926259E-4</v>
      </c>
      <c r="AV763" s="45">
        <v>2.8327839498490631E-4</v>
      </c>
      <c r="AW763" s="45">
        <v>3.23602584139007E-4</v>
      </c>
      <c r="AX763" s="45">
        <v>3.6022039974847067E-4</v>
      </c>
      <c r="AY763" s="45">
        <v>4.0159687696269191E-4</v>
      </c>
      <c r="AZ763" s="45">
        <v>4.3853229752723668E-4</v>
      </c>
      <c r="BA763" s="45">
        <v>4.7896646400828925E-4</v>
      </c>
      <c r="BB763" s="45">
        <v>5.1722478872450513E-4</v>
      </c>
      <c r="BC763" s="45">
        <v>5.5330715479276439E-4</v>
      </c>
      <c r="BD763" s="45">
        <v>5.8721356221306696E-4</v>
      </c>
      <c r="BE763" s="45">
        <v>6.1894401098541284E-4</v>
      </c>
      <c r="BF763" s="45">
        <v>6.4849850110980205E-4</v>
      </c>
    </row>
    <row r="764" spans="1:58" ht="13.5" thickBot="1" x14ac:dyDescent="0.25">
      <c r="A764" s="6" t="s">
        <v>1352</v>
      </c>
      <c r="B764" s="6" t="s">
        <v>1351</v>
      </c>
      <c r="C764" s="6" t="s">
        <v>713</v>
      </c>
      <c r="D764" s="6" t="s">
        <v>1352</v>
      </c>
      <c r="E764" s="6">
        <v>22.110927320206631</v>
      </c>
      <c r="F764" s="6" t="s">
        <v>622</v>
      </c>
      <c r="G764" s="21" t="s">
        <v>1178</v>
      </c>
      <c r="H764" s="21" t="s">
        <v>1172</v>
      </c>
      <c r="I764" s="21" t="s">
        <v>1215</v>
      </c>
      <c r="J764" s="21" t="s">
        <v>240</v>
      </c>
      <c r="K764" s="21" t="s">
        <v>261</v>
      </c>
      <c r="L764" s="21" t="s">
        <v>1285</v>
      </c>
      <c r="M764" s="3">
        <v>13.889695659586353</v>
      </c>
      <c r="N764" s="3">
        <v>22.110927320206631</v>
      </c>
      <c r="O764" s="21" t="s">
        <v>1489</v>
      </c>
      <c r="P764" s="21" t="s">
        <v>1489</v>
      </c>
      <c r="Q764" s="46">
        <v>2.7187252738960273E-5</v>
      </c>
      <c r="R764" s="46">
        <v>3.6085401122736288E-5</v>
      </c>
      <c r="S764" s="46">
        <v>3.6909813201991973E-5</v>
      </c>
      <c r="T764" s="46">
        <v>6.2438376947329159E-5</v>
      </c>
      <c r="U764" s="46">
        <v>8.1379827010287165E-5</v>
      </c>
      <c r="V764" s="46">
        <v>8.6245486255800123E-5</v>
      </c>
      <c r="W764" s="46">
        <v>9.7183858007668597E-5</v>
      </c>
      <c r="X764" s="46">
        <v>1.0091410266120391E-4</v>
      </c>
      <c r="Y764" s="46">
        <v>1.126503293865021E-4</v>
      </c>
      <c r="Z764" s="46">
        <v>1.1591543880053365E-4</v>
      </c>
      <c r="AA764" s="46">
        <v>1.0333572979224898E-4</v>
      </c>
      <c r="AB764" s="46">
        <v>9.6457185666940415E-5</v>
      </c>
      <c r="AC764" s="46">
        <v>1.0974342839190369E-4</v>
      </c>
      <c r="AD764" s="46">
        <v>1.0143205233593637E-4</v>
      </c>
      <c r="AE764" s="46">
        <v>1.0443213883368776E-4</v>
      </c>
      <c r="AF764" s="46">
        <v>1.0900350090832728E-4</v>
      </c>
      <c r="AG764" s="46">
        <v>1.135745608717943E-4</v>
      </c>
      <c r="AH764" s="46">
        <v>1.1814562083526127E-4</v>
      </c>
      <c r="AI764" s="46">
        <v>1.2271668079872827E-4</v>
      </c>
      <c r="AJ764" s="46">
        <v>1.2728774076219525E-4</v>
      </c>
      <c r="AK764" s="46">
        <v>1.8630385253300371E-3</v>
      </c>
      <c r="AL764" s="45">
        <v>1.8630385253300371E-3</v>
      </c>
      <c r="AM764" s="45">
        <v>2.7187252738960273E-5</v>
      </c>
      <c r="AN764" s="45">
        <v>6.3272653861696558E-5</v>
      </c>
      <c r="AO764" s="45">
        <v>1.0018246706368853E-4</v>
      </c>
      <c r="AP764" s="45">
        <v>1.6262084401101769E-4</v>
      </c>
      <c r="AQ764" s="45">
        <v>2.4400067102130484E-4</v>
      </c>
      <c r="AR764" s="45">
        <v>3.3024615727710494E-4</v>
      </c>
      <c r="AS764" s="45">
        <v>4.2743001528477352E-4</v>
      </c>
      <c r="AT764" s="45">
        <v>5.2834411794597746E-4</v>
      </c>
      <c r="AU764" s="45">
        <v>6.4099444733247953E-4</v>
      </c>
      <c r="AV764" s="45">
        <v>7.5690988613301316E-4</v>
      </c>
      <c r="AW764" s="45">
        <v>8.6024561592526212E-4</v>
      </c>
      <c r="AX764" s="45">
        <v>9.5670280159220258E-4</v>
      </c>
      <c r="AY764" s="45">
        <v>1.0664462299841064E-3</v>
      </c>
      <c r="AZ764" s="45">
        <v>1.1678782823200428E-3</v>
      </c>
      <c r="BA764" s="45">
        <v>1.2723104211537306E-3</v>
      </c>
      <c r="BB764" s="45">
        <v>1.3813139220620579E-3</v>
      </c>
      <c r="BC764" s="45">
        <v>1.4948884829338522E-3</v>
      </c>
      <c r="BD764" s="45">
        <v>1.6130341037691135E-3</v>
      </c>
      <c r="BE764" s="45">
        <v>1.7357507845678418E-3</v>
      </c>
      <c r="BF764" s="45">
        <v>1.8630385253300371E-3</v>
      </c>
    </row>
    <row r="765" spans="1:58" ht="13.5" thickBot="1" x14ac:dyDescent="0.25">
      <c r="A765" s="6" t="s">
        <v>1137</v>
      </c>
      <c r="B765" s="6" t="s">
        <v>1351</v>
      </c>
      <c r="C765" s="6" t="s">
        <v>713</v>
      </c>
      <c r="D765" s="6" t="s">
        <v>1137</v>
      </c>
      <c r="E765" s="6">
        <v>18.202739316057816</v>
      </c>
      <c r="F765" s="6" t="s">
        <v>622</v>
      </c>
      <c r="G765" s="21" t="s">
        <v>1178</v>
      </c>
      <c r="H765" s="21" t="s">
        <v>1172</v>
      </c>
      <c r="I765" s="21" t="s">
        <v>1215</v>
      </c>
      <c r="J765" s="21" t="s">
        <v>240</v>
      </c>
      <c r="K765" s="21" t="s">
        <v>263</v>
      </c>
      <c r="L765" s="21" t="s">
        <v>1286</v>
      </c>
      <c r="M765" s="3">
        <v>11.258714909695978</v>
      </c>
      <c r="N765" s="3">
        <v>18.202739316057816</v>
      </c>
      <c r="O765" s="21" t="s">
        <v>1489</v>
      </c>
      <c r="P765" s="21" t="s">
        <v>1489</v>
      </c>
      <c r="Q765" s="46">
        <v>5.7215560316563052E-5</v>
      </c>
      <c r="R765" s="46">
        <v>5.5586749683089797E-5</v>
      </c>
      <c r="S765" s="46">
        <v>8.4961425433180304E-5</v>
      </c>
      <c r="T765" s="46">
        <v>1.1139094005771959E-4</v>
      </c>
      <c r="U765" s="46">
        <v>1.2037027209222827E-4</v>
      </c>
      <c r="V765" s="46">
        <v>1.2531792707507335E-4</v>
      </c>
      <c r="W765" s="46">
        <v>1.2784352335416761E-4</v>
      </c>
      <c r="X765" s="46">
        <v>1.276560109911642E-4</v>
      </c>
      <c r="Y765" s="46">
        <v>1.0901175943870034E-4</v>
      </c>
      <c r="Z765" s="46">
        <v>1.1845486990956794E-4</v>
      </c>
      <c r="AA765" s="46">
        <v>1.1774959547908328E-4</v>
      </c>
      <c r="AB765" s="46">
        <v>1.3112301269552933E-4</v>
      </c>
      <c r="AC765" s="46">
        <v>1.291580366870204E-4</v>
      </c>
      <c r="AD765" s="46">
        <v>1.2132089310089895E-4</v>
      </c>
      <c r="AE765" s="46">
        <v>1.2414294310915668E-4</v>
      </c>
      <c r="AF765" s="46">
        <v>1.0648413829982251E-4</v>
      </c>
      <c r="AG765" s="46">
        <v>8.8824974598504007E-5</v>
      </c>
      <c r="AH765" s="46">
        <v>7.1165810897185473E-5</v>
      </c>
      <c r="AI765" s="46">
        <v>5.3506647195866946E-5</v>
      </c>
      <c r="AJ765" s="46">
        <v>3.5847483494548438E-5</v>
      </c>
      <c r="AK765" s="46">
        <v>2.0171325739090705E-3</v>
      </c>
      <c r="AL765" s="45">
        <v>2.0171325739090709E-3</v>
      </c>
      <c r="AM765" s="45">
        <v>5.7215560316563052E-5</v>
      </c>
      <c r="AN765" s="45">
        <v>1.1280230999965286E-4</v>
      </c>
      <c r="AO765" s="45">
        <v>1.9776373543283317E-4</v>
      </c>
      <c r="AP765" s="45">
        <v>3.0915467549055278E-4</v>
      </c>
      <c r="AQ765" s="45">
        <v>4.2952494758278104E-4</v>
      </c>
      <c r="AR765" s="45">
        <v>5.5484287465785444E-4</v>
      </c>
      <c r="AS765" s="45">
        <v>6.8268639801202205E-4</v>
      </c>
      <c r="AT765" s="45">
        <v>8.1034240900318627E-4</v>
      </c>
      <c r="AU765" s="45">
        <v>9.1935416844188657E-4</v>
      </c>
      <c r="AV765" s="45">
        <v>1.0378090383514546E-3</v>
      </c>
      <c r="AW765" s="45">
        <v>1.1555586338305379E-3</v>
      </c>
      <c r="AX765" s="45">
        <v>1.2866816465260671E-3</v>
      </c>
      <c r="AY765" s="45">
        <v>1.4158396832130876E-3</v>
      </c>
      <c r="AZ765" s="45">
        <v>1.5371605763139864E-3</v>
      </c>
      <c r="BA765" s="45">
        <v>1.6613035194231432E-3</v>
      </c>
      <c r="BB765" s="45">
        <v>1.7677876577229658E-3</v>
      </c>
      <c r="BC765" s="45">
        <v>1.8566126323214698E-3</v>
      </c>
      <c r="BD765" s="45">
        <v>1.9277784432186554E-3</v>
      </c>
      <c r="BE765" s="45">
        <v>1.9812850904145224E-3</v>
      </c>
      <c r="BF765" s="45">
        <v>2.0171325739090709E-3</v>
      </c>
    </row>
    <row r="766" spans="1:58" ht="13.5" thickBot="1" x14ac:dyDescent="0.25">
      <c r="A766" s="6" t="s">
        <v>1137</v>
      </c>
      <c r="B766" s="6" t="s">
        <v>1141</v>
      </c>
      <c r="C766" s="6" t="s">
        <v>713</v>
      </c>
      <c r="D766" s="6" t="s">
        <v>1137</v>
      </c>
      <c r="E766" s="6">
        <v>16.180359564113992</v>
      </c>
      <c r="F766" s="6" t="s">
        <v>622</v>
      </c>
      <c r="G766" s="21" t="s">
        <v>1178</v>
      </c>
      <c r="H766" s="21" t="s">
        <v>1172</v>
      </c>
      <c r="I766" s="21" t="s">
        <v>1215</v>
      </c>
      <c r="J766" s="21" t="s">
        <v>240</v>
      </c>
      <c r="K766" s="21" t="s">
        <v>265</v>
      </c>
      <c r="L766" s="21" t="s">
        <v>1287</v>
      </c>
      <c r="M766" s="3">
        <v>9.8972547673784117</v>
      </c>
      <c r="N766" s="3">
        <v>16.180359564113992</v>
      </c>
      <c r="O766" s="21" t="s">
        <v>1489</v>
      </c>
      <c r="P766" s="21" t="s">
        <v>1489</v>
      </c>
      <c r="Q766" s="46">
        <v>1.4236433748335247E-5</v>
      </c>
      <c r="R766" s="46">
        <v>1.6648616469362497E-5</v>
      </c>
      <c r="S766" s="46">
        <v>1.8436890741759995E-5</v>
      </c>
      <c r="T766" s="46">
        <v>1.9747175576007579E-5</v>
      </c>
      <c r="U766" s="46">
        <v>2.0669752443096062E-5</v>
      </c>
      <c r="V766" s="46">
        <v>2.1406951146915455E-5</v>
      </c>
      <c r="W766" s="46">
        <v>2.1946769128849015E-5</v>
      </c>
      <c r="X766" s="46">
        <v>2.2358567791781899E-5</v>
      </c>
      <c r="Y766" s="46">
        <v>2.2733750027071236E-5</v>
      </c>
      <c r="Z766" s="46">
        <v>2.1864868356451827E-5</v>
      </c>
      <c r="AA766" s="46">
        <v>2.3269760166390765E-5</v>
      </c>
      <c r="AB766" s="46">
        <v>2.3376704707165978E-5</v>
      </c>
      <c r="AC766" s="46">
        <v>2.3238994035754107E-5</v>
      </c>
      <c r="AD766" s="46">
        <v>2.3063505574620295E-5</v>
      </c>
      <c r="AE766" s="46">
        <v>2.2898641044558009E-5</v>
      </c>
      <c r="AF766" s="46">
        <v>2.2725602080975456E-5</v>
      </c>
      <c r="AG766" s="46">
        <v>2.2552496850556391E-5</v>
      </c>
      <c r="AH766" s="46">
        <v>2.2379391620137327E-5</v>
      </c>
      <c r="AI766" s="46">
        <v>2.2206286389718266E-5</v>
      </c>
      <c r="AJ766" s="46">
        <v>2.2033181159299195E-5</v>
      </c>
      <c r="AK766" s="46">
        <v>4.2779433905880664E-4</v>
      </c>
      <c r="AL766" s="45">
        <v>4.2779433905880659E-4</v>
      </c>
      <c r="AM766" s="45">
        <v>1.4236433748335247E-5</v>
      </c>
      <c r="AN766" s="45">
        <v>3.0885050217697744E-5</v>
      </c>
      <c r="AO766" s="45">
        <v>4.9321940959457742E-5</v>
      </c>
      <c r="AP766" s="45">
        <v>6.9069116535465318E-5</v>
      </c>
      <c r="AQ766" s="45">
        <v>8.9738868978561377E-5</v>
      </c>
      <c r="AR766" s="45">
        <v>1.1114582012547683E-4</v>
      </c>
      <c r="AS766" s="45">
        <v>1.3309258925432585E-4</v>
      </c>
      <c r="AT766" s="45">
        <v>1.5545115704610775E-4</v>
      </c>
      <c r="AU766" s="45">
        <v>1.7818490707317898E-4</v>
      </c>
      <c r="AV766" s="45">
        <v>2.0004977542963082E-4</v>
      </c>
      <c r="AW766" s="45">
        <v>2.2331953559602159E-4</v>
      </c>
      <c r="AX766" s="45">
        <v>2.4669624030318758E-4</v>
      </c>
      <c r="AY766" s="45">
        <v>2.6993523433894171E-4</v>
      </c>
      <c r="AZ766" s="45">
        <v>2.92998739913562E-4</v>
      </c>
      <c r="BA766" s="45">
        <v>3.1589738095812002E-4</v>
      </c>
      <c r="BB766" s="45">
        <v>3.3862298303909545E-4</v>
      </c>
      <c r="BC766" s="45">
        <v>3.6117547988965182E-4</v>
      </c>
      <c r="BD766" s="45">
        <v>3.8355487150978912E-4</v>
      </c>
      <c r="BE766" s="45">
        <v>4.0576115789950741E-4</v>
      </c>
      <c r="BF766" s="45">
        <v>4.2779433905880659E-4</v>
      </c>
    </row>
    <row r="767" spans="1:58" ht="13.5" thickBot="1" x14ac:dyDescent="0.25">
      <c r="A767" s="6" t="s">
        <v>1137</v>
      </c>
      <c r="B767" s="6" t="s">
        <v>1141</v>
      </c>
      <c r="C767" s="6" t="s">
        <v>713</v>
      </c>
      <c r="D767" s="6" t="s">
        <v>1137</v>
      </c>
      <c r="E767" s="6">
        <v>16.180359564113992</v>
      </c>
      <c r="F767" s="6" t="s">
        <v>622</v>
      </c>
      <c r="G767" s="21" t="s">
        <v>1178</v>
      </c>
      <c r="H767" s="21" t="s">
        <v>1172</v>
      </c>
      <c r="I767" s="21" t="s">
        <v>1215</v>
      </c>
      <c r="J767" s="21" t="s">
        <v>240</v>
      </c>
      <c r="K767" s="21" t="s">
        <v>267</v>
      </c>
      <c r="L767" s="21" t="s">
        <v>1288</v>
      </c>
      <c r="M767" s="3">
        <v>9.8972547673784117</v>
      </c>
      <c r="N767" s="3">
        <v>16.180359564113992</v>
      </c>
      <c r="O767" s="21" t="s">
        <v>1489</v>
      </c>
      <c r="P767" s="21" t="s">
        <v>1489</v>
      </c>
      <c r="Q767" s="46">
        <v>1.9295603781965826E-6</v>
      </c>
      <c r="R767" s="46">
        <v>1.7642678023939634E-6</v>
      </c>
      <c r="S767" s="46">
        <v>1.5906754938583832E-6</v>
      </c>
      <c r="T767" s="46">
        <v>1.6646949615813737E-6</v>
      </c>
      <c r="U767" s="46">
        <v>2.4132353594658059E-6</v>
      </c>
      <c r="V767" s="46">
        <v>3.0843454562782545E-6</v>
      </c>
      <c r="W767" s="46">
        <v>3.5304257782370496E-6</v>
      </c>
      <c r="X767" s="46">
        <v>5.3405064026790105E-6</v>
      </c>
      <c r="Y767" s="46">
        <v>5.592218003379213E-6</v>
      </c>
      <c r="Z767" s="46">
        <v>5.396761144614615E-6</v>
      </c>
      <c r="AA767" s="46">
        <v>5.6383156015098791E-6</v>
      </c>
      <c r="AB767" s="46">
        <v>5.2942444648460118E-6</v>
      </c>
      <c r="AC767" s="46">
        <v>4.4627682478750608E-6</v>
      </c>
      <c r="AD767" s="46">
        <v>4.7486941443821066E-6</v>
      </c>
      <c r="AE767" s="46">
        <v>4.1755918724780015E-6</v>
      </c>
      <c r="AF767" s="46">
        <v>4.6301000681003799E-6</v>
      </c>
      <c r="AG767" s="46">
        <v>5.0845961722088407E-6</v>
      </c>
      <c r="AH767" s="46">
        <v>5.5390922763173015E-6</v>
      </c>
      <c r="AI767" s="46">
        <v>5.9935883804257623E-6</v>
      </c>
      <c r="AJ767" s="46">
        <v>6.4480844845342239E-6</v>
      </c>
      <c r="AK767" s="46">
        <v>8.4321766493361804E-5</v>
      </c>
      <c r="AL767" s="45">
        <v>8.4321766493361818E-5</v>
      </c>
      <c r="AM767" s="45">
        <v>1.9295603781965826E-6</v>
      </c>
      <c r="AN767" s="45">
        <v>3.6938281805905457E-6</v>
      </c>
      <c r="AO767" s="45">
        <v>5.2845036744489287E-6</v>
      </c>
      <c r="AP767" s="45">
        <v>6.9491986360303026E-6</v>
      </c>
      <c r="AQ767" s="45">
        <v>9.362433995496109E-6</v>
      </c>
      <c r="AR767" s="45">
        <v>1.2446779451774364E-5</v>
      </c>
      <c r="AS767" s="45">
        <v>1.5977205230011414E-5</v>
      </c>
      <c r="AT767" s="45">
        <v>2.1317711632690424E-5</v>
      </c>
      <c r="AU767" s="45">
        <v>2.6909929636069638E-5</v>
      </c>
      <c r="AV767" s="45">
        <v>3.2306690780684253E-5</v>
      </c>
      <c r="AW767" s="45">
        <v>3.7945006382194134E-5</v>
      </c>
      <c r="AX767" s="45">
        <v>4.3239250847040145E-5</v>
      </c>
      <c r="AY767" s="45">
        <v>4.7702019094915209E-5</v>
      </c>
      <c r="AZ767" s="45">
        <v>5.2450713239297316E-5</v>
      </c>
      <c r="BA767" s="45">
        <v>5.6626305111775319E-5</v>
      </c>
      <c r="BB767" s="45">
        <v>6.1256405179875692E-5</v>
      </c>
      <c r="BC767" s="45">
        <v>6.6341001352084535E-5</v>
      </c>
      <c r="BD767" s="45">
        <v>7.1880093628401835E-5</v>
      </c>
      <c r="BE767" s="45">
        <v>7.7873682008827591E-5</v>
      </c>
      <c r="BF767" s="45">
        <v>8.4321766493361818E-5</v>
      </c>
    </row>
    <row r="768" spans="1:58" ht="13.5" thickBot="1" x14ac:dyDescent="0.25">
      <c r="A768" s="6" t="s">
        <v>1142</v>
      </c>
      <c r="B768" s="6" t="s">
        <v>1137</v>
      </c>
      <c r="C768" s="6" t="s">
        <v>713</v>
      </c>
      <c r="D768" s="6" t="s">
        <v>1142</v>
      </c>
      <c r="E768" s="6">
        <v>28.727420697018847</v>
      </c>
      <c r="F768" s="6" t="s">
        <v>622</v>
      </c>
      <c r="G768" s="21" t="s">
        <v>1178</v>
      </c>
      <c r="H768" s="21" t="s">
        <v>1172</v>
      </c>
      <c r="I768" s="21" t="s">
        <v>1215</v>
      </c>
      <c r="J768" s="21" t="s">
        <v>240</v>
      </c>
      <c r="K768" s="21" t="s">
        <v>269</v>
      </c>
      <c r="L768" s="21" t="s">
        <v>1289</v>
      </c>
      <c r="M768" s="3">
        <v>18.343899676304691</v>
      </c>
      <c r="N768" s="3">
        <v>28.727420697018847</v>
      </c>
      <c r="O768" s="21" t="s">
        <v>1489</v>
      </c>
      <c r="P768" s="21" t="s">
        <v>1489</v>
      </c>
      <c r="Q768" s="46">
        <v>1.9243442695733951E-5</v>
      </c>
      <c r="R768" s="46">
        <v>2.2625003580919786E-5</v>
      </c>
      <c r="S768" s="46">
        <v>2.526944775336815E-5</v>
      </c>
      <c r="T768" s="46">
        <v>2.7307957020777077E-5</v>
      </c>
      <c r="U768" s="46">
        <v>2.8871169717505263E-5</v>
      </c>
      <c r="V768" s="46">
        <v>3.0112580586524023E-5</v>
      </c>
      <c r="W768" s="46">
        <v>3.1236246699214426E-5</v>
      </c>
      <c r="X768" s="46">
        <v>4.1373649425989621E-5</v>
      </c>
      <c r="Y768" s="46">
        <v>4.8755847888451903E-5</v>
      </c>
      <c r="Z768" s="46">
        <v>4.8511207832492153E-5</v>
      </c>
      <c r="AA768" s="46">
        <v>5.0246242825646966E-5</v>
      </c>
      <c r="AB768" s="46">
        <v>5.4584499661754603E-5</v>
      </c>
      <c r="AC768" s="46">
        <v>5.1161864091552217E-5</v>
      </c>
      <c r="AD768" s="46">
        <v>5.0614995556142089E-5</v>
      </c>
      <c r="AE768" s="46">
        <v>4.5412765997610615E-5</v>
      </c>
      <c r="AF768" s="46">
        <v>5.0744186887910611E-5</v>
      </c>
      <c r="AG768" s="46">
        <v>5.6075476315961981E-5</v>
      </c>
      <c r="AH768" s="46">
        <v>6.1406765744013379E-5</v>
      </c>
      <c r="AI768" s="46">
        <v>6.6738055172064749E-5</v>
      </c>
      <c r="AJ768" s="46">
        <v>7.2069344600116146E-5</v>
      </c>
      <c r="AK768" s="46">
        <v>8.823607500537498E-4</v>
      </c>
      <c r="AL768" s="45">
        <v>8.8236075005374958E-4</v>
      </c>
      <c r="AM768" s="45">
        <v>1.9243442695733951E-5</v>
      </c>
      <c r="AN768" s="45">
        <v>4.1868446276653733E-5</v>
      </c>
      <c r="AO768" s="45">
        <v>6.713789403002188E-5</v>
      </c>
      <c r="AP768" s="45">
        <v>9.444585105079896E-5</v>
      </c>
      <c r="AQ768" s="45">
        <v>1.2331702076830422E-4</v>
      </c>
      <c r="AR768" s="45">
        <v>1.5342960135482825E-4</v>
      </c>
      <c r="AS768" s="45">
        <v>1.8466584805404266E-4</v>
      </c>
      <c r="AT768" s="45">
        <v>2.2603949748003228E-4</v>
      </c>
      <c r="AU768" s="45">
        <v>2.7479534536848418E-4</v>
      </c>
      <c r="AV768" s="45">
        <v>3.2330655320097633E-4</v>
      </c>
      <c r="AW768" s="45">
        <v>3.7355279602662328E-4</v>
      </c>
      <c r="AX768" s="45">
        <v>4.281372956883779E-4</v>
      </c>
      <c r="AY768" s="45">
        <v>4.792991597799301E-4</v>
      </c>
      <c r="AZ768" s="45">
        <v>5.2991415533607217E-4</v>
      </c>
      <c r="BA768" s="45">
        <v>5.7532692133368277E-4</v>
      </c>
      <c r="BB768" s="45">
        <v>6.2607110822159332E-4</v>
      </c>
      <c r="BC768" s="45">
        <v>6.8214658453755531E-4</v>
      </c>
      <c r="BD768" s="45">
        <v>7.4355335028156871E-4</v>
      </c>
      <c r="BE768" s="45">
        <v>8.1029140545363343E-4</v>
      </c>
      <c r="BF768" s="45">
        <v>8.8236075005374958E-4</v>
      </c>
    </row>
    <row r="769" spans="1:58" ht="13.5" thickBot="1" x14ac:dyDescent="0.25">
      <c r="A769" s="6" t="s">
        <v>1352</v>
      </c>
      <c r="B769" s="6" t="s">
        <v>1351</v>
      </c>
      <c r="C769" s="6" t="s">
        <v>713</v>
      </c>
      <c r="D769" s="6" t="s">
        <v>1352</v>
      </c>
      <c r="E769" s="6">
        <v>23.54741634836531</v>
      </c>
      <c r="F769" s="6" t="s">
        <v>622</v>
      </c>
      <c r="G769" s="21" t="s">
        <v>1178</v>
      </c>
      <c r="H769" s="21" t="s">
        <v>1172</v>
      </c>
      <c r="I769" s="21" t="s">
        <v>1215</v>
      </c>
      <c r="J769" s="21" t="s">
        <v>240</v>
      </c>
      <c r="K769" s="21" t="s">
        <v>271</v>
      </c>
      <c r="L769" s="21" t="s">
        <v>1290</v>
      </c>
      <c r="M769" s="3">
        <v>14.856735877841498</v>
      </c>
      <c r="N769" s="3">
        <v>23.54741634836531</v>
      </c>
      <c r="O769" s="21" t="s">
        <v>1489</v>
      </c>
      <c r="P769" s="21" t="s">
        <v>1489</v>
      </c>
      <c r="Q769" s="46">
        <v>4.3698376216533703E-5</v>
      </c>
      <c r="R769" s="46">
        <v>4.8557406018844139E-5</v>
      </c>
      <c r="S769" s="46">
        <v>5.3477172959686459E-5</v>
      </c>
      <c r="T769" s="46">
        <v>5.742031668854792E-5</v>
      </c>
      <c r="U769" s="46">
        <v>6.6181644999024333E-5</v>
      </c>
      <c r="V769" s="46">
        <v>7.428501155031543E-5</v>
      </c>
      <c r="W769" s="46">
        <v>9.2592425496858217E-5</v>
      </c>
      <c r="X769" s="46">
        <v>1.6676980041911235E-4</v>
      </c>
      <c r="Y769" s="46">
        <v>1.9931725487939067E-4</v>
      </c>
      <c r="Z769" s="46">
        <v>2.0082885988503E-4</v>
      </c>
      <c r="AA769" s="46">
        <v>2.0845899352655361E-4</v>
      </c>
      <c r="AB769" s="46">
        <v>2.2618663952613405E-4</v>
      </c>
      <c r="AC769" s="46">
        <v>1.9839162149973388E-4</v>
      </c>
      <c r="AD769" s="46">
        <v>1.9179087029571262E-4</v>
      </c>
      <c r="AE769" s="46">
        <v>1.7721774526781466E-4</v>
      </c>
      <c r="AF769" s="46">
        <v>1.8992551330701885E-4</v>
      </c>
      <c r="AG769" s="46">
        <v>2.026327687709051E-4</v>
      </c>
      <c r="AH769" s="46">
        <v>2.153400242347914E-4</v>
      </c>
      <c r="AI769" s="46">
        <v>2.2804727969867771E-4</v>
      </c>
      <c r="AJ769" s="46">
        <v>2.4075453516256393E-4</v>
      </c>
      <c r="AK769" s="46">
        <v>3.0818742604032489E-3</v>
      </c>
      <c r="AL769" s="45">
        <v>3.0818742604032494E-3</v>
      </c>
      <c r="AM769" s="45">
        <v>4.3698376216533703E-5</v>
      </c>
      <c r="AN769" s="45">
        <v>9.2255782235377835E-5</v>
      </c>
      <c r="AO769" s="45">
        <v>1.457329551950643E-4</v>
      </c>
      <c r="AP769" s="45">
        <v>2.0315327188361222E-4</v>
      </c>
      <c r="AQ769" s="45">
        <v>2.6933491688263653E-4</v>
      </c>
      <c r="AR769" s="45">
        <v>3.4361992843295197E-4</v>
      </c>
      <c r="AS769" s="45">
        <v>4.3621235392981021E-4</v>
      </c>
      <c r="AT769" s="45">
        <v>6.0298215434892259E-4</v>
      </c>
      <c r="AU769" s="45">
        <v>8.0229940922831326E-4</v>
      </c>
      <c r="AV769" s="45">
        <v>1.0031282691133432E-3</v>
      </c>
      <c r="AW769" s="45">
        <v>1.2115872626398969E-3</v>
      </c>
      <c r="AX769" s="45">
        <v>1.4377739021660309E-3</v>
      </c>
      <c r="AY769" s="45">
        <v>1.6361655236657648E-3</v>
      </c>
      <c r="AZ769" s="45">
        <v>1.8279563939614775E-3</v>
      </c>
      <c r="BA769" s="45">
        <v>2.0051741392292924E-3</v>
      </c>
      <c r="BB769" s="45">
        <v>2.1950996525363113E-3</v>
      </c>
      <c r="BC769" s="45">
        <v>2.3977324213072162E-3</v>
      </c>
      <c r="BD769" s="45">
        <v>2.6130724455420075E-3</v>
      </c>
      <c r="BE769" s="45">
        <v>2.8411197252406852E-3</v>
      </c>
      <c r="BF769" s="45">
        <v>3.0818742604032494E-3</v>
      </c>
    </row>
    <row r="770" spans="1:58" ht="13.5" thickBot="1" x14ac:dyDescent="0.25">
      <c r="A770" s="6" t="s">
        <v>1352</v>
      </c>
      <c r="B770" s="6" t="s">
        <v>1351</v>
      </c>
      <c r="C770" s="6" t="s">
        <v>713</v>
      </c>
      <c r="D770" s="6" t="s">
        <v>1352</v>
      </c>
      <c r="E770" s="6">
        <v>22.110927320206631</v>
      </c>
      <c r="F770" s="6" t="s">
        <v>622</v>
      </c>
      <c r="G770" s="21" t="s">
        <v>1178</v>
      </c>
      <c r="H770" s="21" t="s">
        <v>1172</v>
      </c>
      <c r="I770" s="21" t="s">
        <v>1215</v>
      </c>
      <c r="J770" s="21" t="s">
        <v>240</v>
      </c>
      <c r="K770" s="21" t="s">
        <v>273</v>
      </c>
      <c r="L770" s="21" t="s">
        <v>1291</v>
      </c>
      <c r="M770" s="3">
        <v>13.889695659586353</v>
      </c>
      <c r="N770" s="3">
        <v>22.110927320206631</v>
      </c>
      <c r="O770" s="21" t="s">
        <v>1489</v>
      </c>
      <c r="P770" s="21" t="s">
        <v>1489</v>
      </c>
      <c r="Q770" s="46">
        <v>8.4362827717184076E-5</v>
      </c>
      <c r="R770" s="46">
        <v>8.4024529066824158E-5</v>
      </c>
      <c r="S770" s="46">
        <v>8.729877935355755E-5</v>
      </c>
      <c r="T770" s="46">
        <v>8.1108158625982829E-5</v>
      </c>
      <c r="U770" s="46">
        <v>8.6084136980242549E-5</v>
      </c>
      <c r="V770" s="46">
        <v>9.9111278772162561E-5</v>
      </c>
      <c r="W770" s="46">
        <v>1.2752065564387784E-4</v>
      </c>
      <c r="X770" s="46">
        <v>1.5346364560984567E-4</v>
      </c>
      <c r="Y770" s="46">
        <v>1.8386688299811598E-4</v>
      </c>
      <c r="Z770" s="46">
        <v>1.6798260177274427E-4</v>
      </c>
      <c r="AA770" s="46">
        <v>1.5978353113757851E-4</v>
      </c>
      <c r="AB770" s="46">
        <v>1.6186015630082048E-4</v>
      </c>
      <c r="AC770" s="46">
        <v>1.5148404791861327E-4</v>
      </c>
      <c r="AD770" s="46">
        <v>1.3799781864142803E-4</v>
      </c>
      <c r="AE770" s="46">
        <v>1.2536426677630581E-4</v>
      </c>
      <c r="AF770" s="46">
        <v>1.285186407094561E-4</v>
      </c>
      <c r="AG770" s="46">
        <v>1.3167265157651792E-4</v>
      </c>
      <c r="AH770" s="46">
        <v>1.348266624435797E-4</v>
      </c>
      <c r="AI770" s="46">
        <v>1.3798067331064148E-4</v>
      </c>
      <c r="AJ770" s="46">
        <v>1.4113468417770332E-4</v>
      </c>
      <c r="AK770" s="46">
        <v>2.565446629533182E-3</v>
      </c>
      <c r="AL770" s="45">
        <v>2.5654466295331824E-3</v>
      </c>
      <c r="AM770" s="45">
        <v>8.4362827717184076E-5</v>
      </c>
      <c r="AN770" s="45">
        <v>1.6838735678400825E-4</v>
      </c>
      <c r="AO770" s="45">
        <v>2.5568613613756582E-4</v>
      </c>
      <c r="AP770" s="45">
        <v>3.3679429476354865E-4</v>
      </c>
      <c r="AQ770" s="45">
        <v>4.2287843174379123E-4</v>
      </c>
      <c r="AR770" s="45">
        <v>5.2198971051595384E-4</v>
      </c>
      <c r="AS770" s="45">
        <v>6.4951036615983168E-4</v>
      </c>
      <c r="AT770" s="45">
        <v>8.0297401176967738E-4</v>
      </c>
      <c r="AU770" s="45">
        <v>9.8684089476779339E-4</v>
      </c>
      <c r="AV770" s="45">
        <v>1.1548234965405376E-3</v>
      </c>
      <c r="AW770" s="45">
        <v>1.3146070276781161E-3</v>
      </c>
      <c r="AX770" s="45">
        <v>1.4764671839789367E-3</v>
      </c>
      <c r="AY770" s="45">
        <v>1.6279512318975499E-3</v>
      </c>
      <c r="AZ770" s="45">
        <v>1.7659490505389779E-3</v>
      </c>
      <c r="BA770" s="45">
        <v>1.8913133173152838E-3</v>
      </c>
      <c r="BB770" s="45">
        <v>2.01983195802474E-3</v>
      </c>
      <c r="BC770" s="45">
        <v>2.1515046096012578E-3</v>
      </c>
      <c r="BD770" s="45">
        <v>2.2863312720448376E-3</v>
      </c>
      <c r="BE770" s="45">
        <v>2.424311945355479E-3</v>
      </c>
      <c r="BF770" s="45">
        <v>2.5654466295331824E-3</v>
      </c>
    </row>
    <row r="771" spans="1:58" ht="13.5" thickBot="1" x14ac:dyDescent="0.25">
      <c r="A771" s="6" t="s">
        <v>1352</v>
      </c>
      <c r="B771" s="6" t="s">
        <v>1351</v>
      </c>
      <c r="C771" s="6" t="s">
        <v>713</v>
      </c>
      <c r="D771" s="6" t="s">
        <v>1352</v>
      </c>
      <c r="E771" s="6">
        <v>22.110927320206631</v>
      </c>
      <c r="F771" s="6" t="s">
        <v>622</v>
      </c>
      <c r="G771" s="21" t="s">
        <v>1178</v>
      </c>
      <c r="H771" s="21" t="s">
        <v>1172</v>
      </c>
      <c r="I771" s="21" t="s">
        <v>1215</v>
      </c>
      <c r="J771" s="21" t="s">
        <v>240</v>
      </c>
      <c r="K771" s="21" t="s">
        <v>275</v>
      </c>
      <c r="L771" s="21" t="s">
        <v>1292</v>
      </c>
      <c r="M771" s="3">
        <v>13.889695659586353</v>
      </c>
      <c r="N771" s="3">
        <v>22.110927320206631</v>
      </c>
      <c r="O771" s="21" t="s">
        <v>1489</v>
      </c>
      <c r="P771" s="21" t="s">
        <v>1489</v>
      </c>
      <c r="Q771" s="46">
        <v>1.1305945228778579E-4</v>
      </c>
      <c r="R771" s="46">
        <v>1.25233498290249E-4</v>
      </c>
      <c r="S771" s="46">
        <v>1.3105704048024089E-4</v>
      </c>
      <c r="T771" s="46">
        <v>1.3151089433954076E-4</v>
      </c>
      <c r="U771" s="46">
        <v>1.4607315316175407E-4</v>
      </c>
      <c r="V771" s="46">
        <v>1.6231113923603831E-4</v>
      </c>
      <c r="W771" s="46">
        <v>1.909154687936268E-4</v>
      </c>
      <c r="X771" s="46">
        <v>2.3944762369034576E-4</v>
      </c>
      <c r="Y771" s="46">
        <v>2.6799668606082902E-4</v>
      </c>
      <c r="Z771" s="46">
        <v>2.4292903381657274E-4</v>
      </c>
      <c r="AA771" s="46">
        <v>2.5265106687307945E-4</v>
      </c>
      <c r="AB771" s="46">
        <v>2.4919630416219313E-4</v>
      </c>
      <c r="AC771" s="46">
        <v>2.3170610141159048E-4</v>
      </c>
      <c r="AD771" s="46">
        <v>2.2560432240685519E-4</v>
      </c>
      <c r="AE771" s="46">
        <v>2.1508856442448312E-4</v>
      </c>
      <c r="AF771" s="46">
        <v>2.1022180517332278E-4</v>
      </c>
      <c r="AG771" s="46">
        <v>2.0535442358393357E-4</v>
      </c>
      <c r="AH771" s="46">
        <v>2.0048704199454432E-4</v>
      </c>
      <c r="AI771" s="46">
        <v>1.9561966040515511E-4</v>
      </c>
      <c r="AJ771" s="46">
        <v>1.9075227881576589E-4</v>
      </c>
      <c r="AK771" s="46">
        <v>3.9272155594079058E-3</v>
      </c>
      <c r="AL771" s="45">
        <v>3.9272155594079058E-3</v>
      </c>
      <c r="AM771" s="45">
        <v>1.1305945228778579E-4</v>
      </c>
      <c r="AN771" s="45">
        <v>2.3829295057803477E-4</v>
      </c>
      <c r="AO771" s="45">
        <v>3.6934999105827564E-4</v>
      </c>
      <c r="AP771" s="45">
        <v>5.0086088539781637E-4</v>
      </c>
      <c r="AQ771" s="45">
        <v>6.4693403855957041E-4</v>
      </c>
      <c r="AR771" s="45">
        <v>8.0924517779560874E-4</v>
      </c>
      <c r="AS771" s="45">
        <v>1.0001606465892357E-3</v>
      </c>
      <c r="AT771" s="45">
        <v>1.2396082702795814E-3</v>
      </c>
      <c r="AU771" s="45">
        <v>1.5076049563404104E-3</v>
      </c>
      <c r="AV771" s="45">
        <v>1.7505339901569832E-3</v>
      </c>
      <c r="AW771" s="45">
        <v>2.0031850570300627E-3</v>
      </c>
      <c r="AX771" s="45">
        <v>2.2523813611922557E-3</v>
      </c>
      <c r="AY771" s="45">
        <v>2.4840874626038461E-3</v>
      </c>
      <c r="AZ771" s="45">
        <v>2.7096917850107012E-3</v>
      </c>
      <c r="BA771" s="45">
        <v>2.9247803494351844E-3</v>
      </c>
      <c r="BB771" s="45">
        <v>3.135002154608507E-3</v>
      </c>
      <c r="BC771" s="45">
        <v>3.3403565781924406E-3</v>
      </c>
      <c r="BD771" s="45">
        <v>3.5408436201869848E-3</v>
      </c>
      <c r="BE771" s="45">
        <v>3.73646328059214E-3</v>
      </c>
      <c r="BF771" s="45">
        <v>3.9272155594079058E-3</v>
      </c>
    </row>
    <row r="772" spans="1:58" ht="13.5" thickBot="1" x14ac:dyDescent="0.25">
      <c r="A772" s="6" t="s">
        <v>1352</v>
      </c>
      <c r="B772" s="6" t="s">
        <v>1351</v>
      </c>
      <c r="C772" s="6" t="s">
        <v>713</v>
      </c>
      <c r="D772" s="6" t="s">
        <v>1352</v>
      </c>
      <c r="E772" s="6">
        <v>22.820342225679521</v>
      </c>
      <c r="F772" s="6" t="s">
        <v>622</v>
      </c>
      <c r="G772" s="21" t="s">
        <v>1178</v>
      </c>
      <c r="H772" s="21" t="s">
        <v>1172</v>
      </c>
      <c r="I772" s="21" t="s">
        <v>1215</v>
      </c>
      <c r="J772" s="21" t="s">
        <v>240</v>
      </c>
      <c r="K772" s="21" t="s">
        <v>277</v>
      </c>
      <c r="L772" s="21" t="s">
        <v>1293</v>
      </c>
      <c r="M772" s="3">
        <v>14.367271701988379</v>
      </c>
      <c r="N772" s="3">
        <v>22.820342225679521</v>
      </c>
      <c r="O772" s="21" t="s">
        <v>1489</v>
      </c>
      <c r="P772" s="21" t="s">
        <v>1489</v>
      </c>
      <c r="Q772" s="46">
        <v>1.0491209663398406E-4</v>
      </c>
      <c r="R772" s="46">
        <v>1.1527944016885782E-4</v>
      </c>
      <c r="S772" s="46">
        <v>7.9762260175213486E-5</v>
      </c>
      <c r="T772" s="46">
        <v>1.0189387498059E-4</v>
      </c>
      <c r="U772" s="46">
        <v>1.6665326568420999E-4</v>
      </c>
      <c r="V772" s="46">
        <v>2.2394110618549111E-4</v>
      </c>
      <c r="W772" s="46">
        <v>2.8537499435908967E-4</v>
      </c>
      <c r="X772" s="46">
        <v>3.2158439465377594E-4</v>
      </c>
      <c r="Y772" s="46">
        <v>4.5046801788600625E-4</v>
      </c>
      <c r="Z772" s="46">
        <v>4.9021818748750388E-4</v>
      </c>
      <c r="AA772" s="46">
        <v>5.12663881120667E-4</v>
      </c>
      <c r="AB772" s="46">
        <v>5.4791735159535654E-4</v>
      </c>
      <c r="AC772" s="46">
        <v>4.8543639789830925E-4</v>
      </c>
      <c r="AD772" s="46">
        <v>4.9249697114499107E-4</v>
      </c>
      <c r="AE772" s="46">
        <v>5.0031210603088746E-4</v>
      </c>
      <c r="AF772" s="46">
        <v>4.3773009500141526E-4</v>
      </c>
      <c r="AG772" s="46">
        <v>3.751466396451555E-4</v>
      </c>
      <c r="AH772" s="46">
        <v>3.1256318428889558E-4</v>
      </c>
      <c r="AI772" s="46">
        <v>2.4997972893263582E-4</v>
      </c>
      <c r="AJ772" s="46">
        <v>1.8739627357637601E-4</v>
      </c>
      <c r="AK772" s="46">
        <v>6.4417302674494104E-3</v>
      </c>
      <c r="AL772" s="45">
        <v>6.4417302674494121E-3</v>
      </c>
      <c r="AM772" s="45">
        <v>1.0491209663398406E-4</v>
      </c>
      <c r="AN772" s="45">
        <v>2.2019153680284188E-4</v>
      </c>
      <c r="AO772" s="45">
        <v>2.9995379697805537E-4</v>
      </c>
      <c r="AP772" s="45">
        <v>4.018476719586454E-4</v>
      </c>
      <c r="AQ772" s="45">
        <v>5.6850093764285539E-4</v>
      </c>
      <c r="AR772" s="45">
        <v>7.9244204382834652E-4</v>
      </c>
      <c r="AS772" s="45">
        <v>1.0778170381874363E-3</v>
      </c>
      <c r="AT772" s="45">
        <v>1.3994014328412123E-3</v>
      </c>
      <c r="AU772" s="45">
        <v>1.8498694507272186E-3</v>
      </c>
      <c r="AV772" s="45">
        <v>2.3400876382147226E-3</v>
      </c>
      <c r="AW772" s="45">
        <v>2.8527515193353895E-3</v>
      </c>
      <c r="AX772" s="45">
        <v>3.4006688709307458E-3</v>
      </c>
      <c r="AY772" s="45">
        <v>3.8861052688290553E-3</v>
      </c>
      <c r="AZ772" s="45">
        <v>4.3786022399740464E-3</v>
      </c>
      <c r="BA772" s="45">
        <v>4.8789143460049337E-3</v>
      </c>
      <c r="BB772" s="45">
        <v>5.3166444410063492E-3</v>
      </c>
      <c r="BC772" s="45">
        <v>5.6917910806515044E-3</v>
      </c>
      <c r="BD772" s="45">
        <v>6.0043542649404003E-3</v>
      </c>
      <c r="BE772" s="45">
        <v>6.2543339938730359E-3</v>
      </c>
      <c r="BF772" s="45">
        <v>6.4417302674494121E-3</v>
      </c>
    </row>
    <row r="773" spans="1:58" ht="13.5" thickBot="1" x14ac:dyDescent="0.25">
      <c r="A773" s="6" t="s">
        <v>1137</v>
      </c>
      <c r="B773" s="6" t="s">
        <v>1351</v>
      </c>
      <c r="C773" s="6" t="s">
        <v>713</v>
      </c>
      <c r="D773" s="6" t="s">
        <v>1137</v>
      </c>
      <c r="E773" s="6">
        <v>19.203999547976832</v>
      </c>
      <c r="F773" s="6" t="s">
        <v>622</v>
      </c>
      <c r="G773" s="21" t="s">
        <v>1178</v>
      </c>
      <c r="H773" s="21" t="s">
        <v>1172</v>
      </c>
      <c r="I773" s="21" t="s">
        <v>1215</v>
      </c>
      <c r="J773" s="21" t="s">
        <v>240</v>
      </c>
      <c r="K773" s="21" t="s">
        <v>279</v>
      </c>
      <c r="L773" s="21" t="s">
        <v>1294</v>
      </c>
      <c r="M773" s="3">
        <v>11.932760373479505</v>
      </c>
      <c r="N773" s="3">
        <v>19.203999547976832</v>
      </c>
      <c r="O773" s="21" t="s">
        <v>1489</v>
      </c>
      <c r="P773" s="21" t="s">
        <v>1489</v>
      </c>
      <c r="Q773" s="46">
        <v>1.3990966684095278E-4</v>
      </c>
      <c r="R773" s="46">
        <v>1.7996757185677033E-4</v>
      </c>
      <c r="S773" s="46">
        <v>2.0365764335641032E-4</v>
      </c>
      <c r="T773" s="46">
        <v>2.4397823975232772E-4</v>
      </c>
      <c r="U773" s="46">
        <v>2.7716979691794403E-4</v>
      </c>
      <c r="V773" s="46">
        <v>2.8442176119393946E-4</v>
      </c>
      <c r="W773" s="46">
        <v>3.2534487538120652E-4</v>
      </c>
      <c r="X773" s="46">
        <v>3.5332414668487434E-4</v>
      </c>
      <c r="Y773" s="46">
        <v>3.7691674953448182E-4</v>
      </c>
      <c r="Z773" s="46">
        <v>3.5548469246246962E-4</v>
      </c>
      <c r="AA773" s="46">
        <v>3.7909086261403793E-4</v>
      </c>
      <c r="AB773" s="46">
        <v>3.5356857991777012E-4</v>
      </c>
      <c r="AC773" s="46">
        <v>3.6141361212532644E-4</v>
      </c>
      <c r="AD773" s="46">
        <v>3.5851230212870515E-4</v>
      </c>
      <c r="AE773" s="46">
        <v>3.2557986158312006E-4</v>
      </c>
      <c r="AF773" s="46">
        <v>3.285762084419085E-4</v>
      </c>
      <c r="AG773" s="46">
        <v>3.3157161296632777E-4</v>
      </c>
      <c r="AH773" s="46">
        <v>3.3456701749074716E-4</v>
      </c>
      <c r="AI773" s="46">
        <v>3.3756242201516654E-4</v>
      </c>
      <c r="AJ773" s="46">
        <v>3.4055782653958581E-4</v>
      </c>
      <c r="AK773" s="46">
        <v>6.1911754498040717E-3</v>
      </c>
      <c r="AL773" s="45">
        <v>6.1911754498040726E-3</v>
      </c>
      <c r="AM773" s="45">
        <v>1.3990966684095278E-4</v>
      </c>
      <c r="AN773" s="45">
        <v>3.1987723869772314E-4</v>
      </c>
      <c r="AO773" s="45">
        <v>5.2353488205413349E-4</v>
      </c>
      <c r="AP773" s="45">
        <v>7.6751312180646123E-4</v>
      </c>
      <c r="AQ773" s="45">
        <v>1.0446829187244053E-3</v>
      </c>
      <c r="AR773" s="45">
        <v>1.3291046799183447E-3</v>
      </c>
      <c r="AS773" s="45">
        <v>1.6544495552995512E-3</v>
      </c>
      <c r="AT773" s="45">
        <v>2.0077737019844255E-3</v>
      </c>
      <c r="AU773" s="45">
        <v>2.3846904515189074E-3</v>
      </c>
      <c r="AV773" s="45">
        <v>2.7401751439813772E-3</v>
      </c>
      <c r="AW773" s="45">
        <v>3.1192660065954151E-3</v>
      </c>
      <c r="AX773" s="45">
        <v>3.4728345865131854E-3</v>
      </c>
      <c r="AY773" s="45">
        <v>3.8342481986385121E-3</v>
      </c>
      <c r="AZ773" s="45">
        <v>4.192760500767217E-3</v>
      </c>
      <c r="BA773" s="45">
        <v>4.5183403623503373E-3</v>
      </c>
      <c r="BB773" s="45">
        <v>4.8469165707922457E-3</v>
      </c>
      <c r="BC773" s="45">
        <v>5.1784881837585736E-3</v>
      </c>
      <c r="BD773" s="45">
        <v>5.5130552012493204E-3</v>
      </c>
      <c r="BE773" s="45">
        <v>5.8506176232644867E-3</v>
      </c>
      <c r="BF773" s="45">
        <v>6.1911754498040726E-3</v>
      </c>
    </row>
    <row r="774" spans="1:58" ht="13.5" thickBot="1" x14ac:dyDescent="0.25">
      <c r="A774" s="6" t="s">
        <v>1137</v>
      </c>
      <c r="B774" s="6" t="s">
        <v>1141</v>
      </c>
      <c r="C774" s="6" t="s">
        <v>713</v>
      </c>
      <c r="D774" s="6" t="s">
        <v>1137</v>
      </c>
      <c r="E774" s="6">
        <v>15.631362826866738</v>
      </c>
      <c r="F774" s="6" t="s">
        <v>622</v>
      </c>
      <c r="G774" s="21" t="s">
        <v>1178</v>
      </c>
      <c r="H774" s="21" t="s">
        <v>1174</v>
      </c>
      <c r="I774" s="21" t="s">
        <v>1160</v>
      </c>
      <c r="J774" s="21" t="s">
        <v>240</v>
      </c>
      <c r="K774" s="21" t="s">
        <v>245</v>
      </c>
      <c r="L774" s="21" t="s">
        <v>1295</v>
      </c>
      <c r="M774" s="3">
        <v>9.5276717672983668</v>
      </c>
      <c r="N774" s="3">
        <v>15.631362826866738</v>
      </c>
      <c r="O774" s="21" t="s">
        <v>1489</v>
      </c>
      <c r="P774" s="21" t="s">
        <v>1489</v>
      </c>
      <c r="Q774" s="46">
        <v>1.3716460413090679E-3</v>
      </c>
      <c r="R774" s="46">
        <v>1.6356871811403397E-3</v>
      </c>
      <c r="S774" s="46">
        <v>1.847744874491004E-3</v>
      </c>
      <c r="T774" s="46">
        <v>2.0231415304547504E-3</v>
      </c>
      <c r="U774" s="46">
        <v>2.1643528536691341E-3</v>
      </c>
      <c r="V774" s="46">
        <v>2.2786223198095752E-3</v>
      </c>
      <c r="W774" s="46">
        <v>2.3725871760947276E-3</v>
      </c>
      <c r="X774" s="46">
        <v>2.4491918847653824E-3</v>
      </c>
      <c r="Y774" s="46">
        <v>2.5124581661538459E-3</v>
      </c>
      <c r="Z774" s="46">
        <v>2.565098794874167E-3</v>
      </c>
      <c r="AA774" s="46">
        <v>2.6079498935838411E-3</v>
      </c>
      <c r="AB774" s="46">
        <v>2.6442615495114513E-3</v>
      </c>
      <c r="AC774" s="46">
        <v>2.6518680062839945E-3</v>
      </c>
      <c r="AD774" s="46">
        <v>2.6593582720402689E-3</v>
      </c>
      <c r="AE774" s="46">
        <v>2.6661812850616116E-3</v>
      </c>
      <c r="AF774" s="46">
        <v>2.6729646577789562E-3</v>
      </c>
      <c r="AG774" s="46">
        <v>2.6801575546432899E-3</v>
      </c>
      <c r="AH774" s="46">
        <v>2.6877677784835092E-3</v>
      </c>
      <c r="AI774" s="46">
        <v>2.6957953292996157E-3</v>
      </c>
      <c r="AJ774" s="46">
        <v>2.7042402070916079E-3</v>
      </c>
      <c r="AK774" s="46">
        <v>3.2658328277072345E-2</v>
      </c>
      <c r="AL774" s="45">
        <v>3.2658328277072345E-2</v>
      </c>
      <c r="AM774" s="45">
        <v>1.3716460413090679E-3</v>
      </c>
      <c r="AN774" s="45">
        <v>3.0073332224494079E-3</v>
      </c>
      <c r="AO774" s="45">
        <v>4.8550780969404119E-3</v>
      </c>
      <c r="AP774" s="45">
        <v>6.8782196273951624E-3</v>
      </c>
      <c r="AQ774" s="45">
        <v>9.0425724810642965E-3</v>
      </c>
      <c r="AR774" s="45">
        <v>1.1321194800873872E-2</v>
      </c>
      <c r="AS774" s="45">
        <v>1.36937819769686E-2</v>
      </c>
      <c r="AT774" s="45">
        <v>1.6142973861733981E-2</v>
      </c>
      <c r="AU774" s="45">
        <v>1.8655432027887827E-2</v>
      </c>
      <c r="AV774" s="45">
        <v>2.1220530822761995E-2</v>
      </c>
      <c r="AW774" s="45">
        <v>2.3828480716345836E-2</v>
      </c>
      <c r="AX774" s="45">
        <v>2.6472742265857288E-2</v>
      </c>
      <c r="AY774" s="45">
        <v>2.9124610272141284E-2</v>
      </c>
      <c r="AZ774" s="45">
        <v>3.178396854418155E-2</v>
      </c>
      <c r="BA774" s="45">
        <v>3.2658328277072345E-2</v>
      </c>
      <c r="BB774" s="45">
        <v>3.2658328277072345E-2</v>
      </c>
      <c r="BC774" s="45">
        <v>3.2658328277072345E-2</v>
      </c>
      <c r="BD774" s="45">
        <v>3.2658328277072345E-2</v>
      </c>
      <c r="BE774" s="45">
        <v>3.2658328277072345E-2</v>
      </c>
      <c r="BF774" s="45">
        <v>3.2658328277072345E-2</v>
      </c>
    </row>
    <row r="775" spans="1:58" ht="13.5" thickBot="1" x14ac:dyDescent="0.25">
      <c r="A775" s="6" t="s">
        <v>1137</v>
      </c>
      <c r="B775" s="6" t="s">
        <v>1141</v>
      </c>
      <c r="C775" s="6" t="s">
        <v>713</v>
      </c>
      <c r="D775" s="6" t="s">
        <v>1137</v>
      </c>
      <c r="E775" s="6">
        <v>15.631362826866738</v>
      </c>
      <c r="F775" s="6" t="s">
        <v>622</v>
      </c>
      <c r="G775" s="21" t="s">
        <v>1178</v>
      </c>
      <c r="H775" s="21" t="s">
        <v>1174</v>
      </c>
      <c r="I775" s="21" t="s">
        <v>1160</v>
      </c>
      <c r="J775" s="21" t="s">
        <v>240</v>
      </c>
      <c r="K775" s="21" t="s">
        <v>247</v>
      </c>
      <c r="L775" s="21" t="s">
        <v>714</v>
      </c>
      <c r="M775" s="3">
        <v>9.5276717672983668</v>
      </c>
      <c r="N775" s="3">
        <v>15.631362826866738</v>
      </c>
      <c r="O775" s="21" t="s">
        <v>1489</v>
      </c>
      <c r="P775" s="21" t="s">
        <v>1489</v>
      </c>
      <c r="Q775" s="46">
        <v>1.3443719160547644E-3</v>
      </c>
      <c r="R775" s="46">
        <v>1.6146540276748094E-3</v>
      </c>
      <c r="S775" s="46">
        <v>1.829982981860351E-3</v>
      </c>
      <c r="T775" s="46">
        <v>2.0147794110828426E-3</v>
      </c>
      <c r="U775" s="46">
        <v>2.1642192140459882E-3</v>
      </c>
      <c r="V775" s="46">
        <v>2.2857855674096269E-3</v>
      </c>
      <c r="W775" s="46">
        <v>2.3880182058075529E-3</v>
      </c>
      <c r="X775" s="46">
        <v>2.472494612705736E-3</v>
      </c>
      <c r="Y775" s="46">
        <v>2.5434496979557203E-3</v>
      </c>
      <c r="Z775" s="46">
        <v>2.6034045106106581E-3</v>
      </c>
      <c r="AA775" s="46">
        <v>2.6530298667911687E-3</v>
      </c>
      <c r="AB775" s="46">
        <v>2.6968647217084901E-3</v>
      </c>
      <c r="AC775" s="46">
        <v>2.7103848277955753E-3</v>
      </c>
      <c r="AD775" s="46">
        <v>2.7241619461916438E-3</v>
      </c>
      <c r="AE775" s="46">
        <v>2.736001628989002E-3</v>
      </c>
      <c r="AF775" s="46">
        <v>2.748082393305006E-3</v>
      </c>
      <c r="AG775" s="46">
        <v>2.7612872343727611E-3</v>
      </c>
      <c r="AH775" s="46">
        <v>2.7756242391249616E-3</v>
      </c>
      <c r="AI775" s="46">
        <v>2.7910934075616096E-3</v>
      </c>
      <c r="AJ775" s="46">
        <v>2.8076947396827034E-3</v>
      </c>
      <c r="AK775" s="46">
        <v>3.2008942568806868E-2</v>
      </c>
      <c r="AL775" s="45">
        <v>3.2008942568806868E-2</v>
      </c>
      <c r="AM775" s="45">
        <v>1.3443719160547644E-3</v>
      </c>
      <c r="AN775" s="45">
        <v>2.9590259437295738E-3</v>
      </c>
      <c r="AO775" s="45">
        <v>4.789008925589925E-3</v>
      </c>
      <c r="AP775" s="45">
        <v>6.8037883366727676E-3</v>
      </c>
      <c r="AQ775" s="45">
        <v>8.9680075507187554E-3</v>
      </c>
      <c r="AR775" s="45">
        <v>1.1253793118128382E-2</v>
      </c>
      <c r="AS775" s="45">
        <v>1.3641811323935934E-2</v>
      </c>
      <c r="AT775" s="45">
        <v>1.6114305936641669E-2</v>
      </c>
      <c r="AU775" s="45">
        <v>1.865775563459739E-2</v>
      </c>
      <c r="AV775" s="45">
        <v>2.1261160145208048E-2</v>
      </c>
      <c r="AW775" s="45">
        <v>2.3914190011999216E-2</v>
      </c>
      <c r="AX775" s="45">
        <v>2.6611054733707708E-2</v>
      </c>
      <c r="AY775" s="45">
        <v>2.9321439561503283E-2</v>
      </c>
      <c r="AZ775" s="45">
        <v>3.2008942568806868E-2</v>
      </c>
      <c r="BA775" s="45">
        <v>3.2008942568806868E-2</v>
      </c>
      <c r="BB775" s="45">
        <v>3.2008942568806868E-2</v>
      </c>
      <c r="BC775" s="45">
        <v>3.2008942568806868E-2</v>
      </c>
      <c r="BD775" s="45">
        <v>3.2008942568806868E-2</v>
      </c>
      <c r="BE775" s="45">
        <v>3.2008942568806868E-2</v>
      </c>
      <c r="BF775" s="45">
        <v>3.2008942568806868E-2</v>
      </c>
    </row>
    <row r="776" spans="1:58" ht="13.5" thickBot="1" x14ac:dyDescent="0.25">
      <c r="A776" s="6" t="s">
        <v>1137</v>
      </c>
      <c r="B776" s="6" t="s">
        <v>1141</v>
      </c>
      <c r="C776" s="6" t="s">
        <v>713</v>
      </c>
      <c r="D776" s="6" t="s">
        <v>1137</v>
      </c>
      <c r="E776" s="6">
        <v>15.631362826866738</v>
      </c>
      <c r="F776" s="6" t="s">
        <v>622</v>
      </c>
      <c r="G776" s="21" t="s">
        <v>1178</v>
      </c>
      <c r="H776" s="21" t="s">
        <v>1174</v>
      </c>
      <c r="I776" s="21" t="s">
        <v>1160</v>
      </c>
      <c r="J776" s="21" t="s">
        <v>240</v>
      </c>
      <c r="K776" s="21" t="s">
        <v>249</v>
      </c>
      <c r="L776" s="21" t="s">
        <v>715</v>
      </c>
      <c r="M776" s="3">
        <v>9.5276717672983668</v>
      </c>
      <c r="N776" s="3">
        <v>15.631362826866738</v>
      </c>
      <c r="O776" s="21" t="s">
        <v>1489</v>
      </c>
      <c r="P776" s="21" t="s">
        <v>1489</v>
      </c>
      <c r="Q776" s="46">
        <v>4.0580148002428151E-4</v>
      </c>
      <c r="R776" s="46">
        <v>4.81747127948537E-4</v>
      </c>
      <c r="S776" s="46">
        <v>5.4241792917442654E-4</v>
      </c>
      <c r="T776" s="46">
        <v>5.9199548704682908E-4</v>
      </c>
      <c r="U776" s="46">
        <v>6.3179682681164346E-4</v>
      </c>
      <c r="V776" s="46">
        <v>6.6380465418042981E-4</v>
      </c>
      <c r="W776" s="46">
        <v>6.898152041450446E-4</v>
      </c>
      <c r="X776" s="46">
        <v>7.1084853232260118E-4</v>
      </c>
      <c r="Y776" s="46">
        <v>7.2795828164446124E-4</v>
      </c>
      <c r="Z776" s="46">
        <v>7.4191292997022415E-4</v>
      </c>
      <c r="AA776" s="46">
        <v>7.5321023515586367E-4</v>
      </c>
      <c r="AB776" s="46">
        <v>7.625948644166573E-4</v>
      </c>
      <c r="AC776" s="46">
        <v>7.6375398299561052E-4</v>
      </c>
      <c r="AD776" s="46">
        <v>7.649000809231331E-4</v>
      </c>
      <c r="AE776" s="46">
        <v>7.6589028893861693E-4</v>
      </c>
      <c r="AF776" s="46">
        <v>7.6689803594229289E-4</v>
      </c>
      <c r="AG776" s="46">
        <v>7.6799158405987228E-4</v>
      </c>
      <c r="AH776" s="46">
        <v>7.6917316008688163E-4</v>
      </c>
      <c r="AI776" s="46">
        <v>7.7044276402332094E-4</v>
      </c>
      <c r="AJ776" s="46">
        <v>7.7180039586918986E-4</v>
      </c>
      <c r="AK776" s="46">
        <v>9.6619663898906694E-3</v>
      </c>
      <c r="AL776" s="45">
        <v>9.6619663898906694E-3</v>
      </c>
      <c r="AM776" s="45">
        <v>4.0580148002428151E-4</v>
      </c>
      <c r="AN776" s="45">
        <v>8.8754860797281851E-4</v>
      </c>
      <c r="AO776" s="45">
        <v>1.429966537147245E-3</v>
      </c>
      <c r="AP776" s="45">
        <v>2.0219620241940742E-3</v>
      </c>
      <c r="AQ776" s="45">
        <v>2.6537588510057177E-3</v>
      </c>
      <c r="AR776" s="45">
        <v>3.3175635051861476E-3</v>
      </c>
      <c r="AS776" s="45">
        <v>4.0073787093311925E-3</v>
      </c>
      <c r="AT776" s="45">
        <v>4.7182272416537935E-3</v>
      </c>
      <c r="AU776" s="45">
        <v>5.4461855232982546E-3</v>
      </c>
      <c r="AV776" s="45">
        <v>6.1880984532684787E-3</v>
      </c>
      <c r="AW776" s="45">
        <v>6.941308688424342E-3</v>
      </c>
      <c r="AX776" s="45">
        <v>7.7039035528409993E-3</v>
      </c>
      <c r="AY776" s="45">
        <v>8.4676575358366094E-3</v>
      </c>
      <c r="AZ776" s="45">
        <v>9.2325576167597428E-3</v>
      </c>
      <c r="BA776" s="45">
        <v>9.6619663898906694E-3</v>
      </c>
      <c r="BB776" s="45">
        <v>9.6619663898906694E-3</v>
      </c>
      <c r="BC776" s="45">
        <v>9.6619663898906694E-3</v>
      </c>
      <c r="BD776" s="45">
        <v>9.6619663898906694E-3</v>
      </c>
      <c r="BE776" s="45">
        <v>9.6619663898906694E-3</v>
      </c>
      <c r="BF776" s="45">
        <v>9.6619663898906694E-3</v>
      </c>
    </row>
    <row r="777" spans="1:58" ht="13.5" thickBot="1" x14ac:dyDescent="0.25">
      <c r="A777" s="6" t="s">
        <v>1351</v>
      </c>
      <c r="B777" s="6" t="s">
        <v>1141</v>
      </c>
      <c r="C777" s="6" t="s">
        <v>713</v>
      </c>
      <c r="D777" s="6" t="s">
        <v>1351</v>
      </c>
      <c r="E777" s="6">
        <v>13.099475677972279</v>
      </c>
      <c r="F777" s="6" t="s">
        <v>622</v>
      </c>
      <c r="G777" s="21" t="s">
        <v>1178</v>
      </c>
      <c r="H777" s="21" t="s">
        <v>1174</v>
      </c>
      <c r="I777" s="21" t="s">
        <v>1160</v>
      </c>
      <c r="J777" s="21" t="s">
        <v>240</v>
      </c>
      <c r="K777" s="21" t="s">
        <v>251</v>
      </c>
      <c r="L777" s="21" t="s">
        <v>716</v>
      </c>
      <c r="M777" s="3">
        <v>7.8232127334533619</v>
      </c>
      <c r="N777" s="3">
        <v>13.099475677972279</v>
      </c>
      <c r="O777" s="21" t="s">
        <v>1489</v>
      </c>
      <c r="P777" s="21" t="s">
        <v>1489</v>
      </c>
      <c r="Q777" s="46">
        <v>1.9347151427582211E-4</v>
      </c>
      <c r="R777" s="46">
        <v>2.2943492985407884E-4</v>
      </c>
      <c r="S777" s="46">
        <v>2.5829274435632715E-4</v>
      </c>
      <c r="T777" s="46">
        <v>2.8149296201116685E-4</v>
      </c>
      <c r="U777" s="46">
        <v>3.0013841477965851E-4</v>
      </c>
      <c r="V777" s="46">
        <v>3.1528184640581159E-4</v>
      </c>
      <c r="W777" s="46">
        <v>3.2759575049618508E-4</v>
      </c>
      <c r="X777" s="46">
        <v>3.3757565479745335E-4</v>
      </c>
      <c r="Y777" s="46">
        <v>3.4588680291027343E-4</v>
      </c>
      <c r="Z777" s="46">
        <v>3.5276025180462173E-4</v>
      </c>
      <c r="AA777" s="46">
        <v>3.5829978585561021E-4</v>
      </c>
      <c r="AB777" s="46">
        <v>3.6284102082723407E-4</v>
      </c>
      <c r="AC777" s="46">
        <v>3.6348498861737586E-4</v>
      </c>
      <c r="AD777" s="46">
        <v>3.640294960732661E-4</v>
      </c>
      <c r="AE777" s="46">
        <v>3.6457225492478204E-4</v>
      </c>
      <c r="AF777" s="46">
        <v>3.6507884634323932E-4</v>
      </c>
      <c r="AG777" s="46">
        <v>3.6562435104015592E-4</v>
      </c>
      <c r="AH777" s="46">
        <v>3.6620982943232576E-4</v>
      </c>
      <c r="AI777" s="46">
        <v>3.6683528151974879E-4</v>
      </c>
      <c r="AJ777" s="46">
        <v>3.6750070730242506E-4</v>
      </c>
      <c r="AK777" s="46">
        <v>4.6064772070875488E-3</v>
      </c>
      <c r="AL777" s="45">
        <v>4.6064772070875488E-3</v>
      </c>
      <c r="AM777" s="45">
        <v>1.9347151427582211E-4</v>
      </c>
      <c r="AN777" s="45">
        <v>4.2290644412990095E-4</v>
      </c>
      <c r="AO777" s="45">
        <v>6.811991884862281E-4</v>
      </c>
      <c r="AP777" s="45">
        <v>9.6269215049739495E-4</v>
      </c>
      <c r="AQ777" s="45">
        <v>1.2628305652770534E-3</v>
      </c>
      <c r="AR777" s="45">
        <v>1.5781124116828649E-3</v>
      </c>
      <c r="AS777" s="45">
        <v>1.90570816217905E-3</v>
      </c>
      <c r="AT777" s="45">
        <v>2.2432838169765034E-3</v>
      </c>
      <c r="AU777" s="45">
        <v>2.5891706198867769E-3</v>
      </c>
      <c r="AV777" s="45">
        <v>2.9419308716913985E-3</v>
      </c>
      <c r="AW777" s="45">
        <v>3.3002306575470085E-3</v>
      </c>
      <c r="AX777" s="45">
        <v>3.6630716783742426E-3</v>
      </c>
      <c r="AY777" s="45">
        <v>4.0265566669916188E-3</v>
      </c>
      <c r="AZ777" s="45">
        <v>4.3905861630648847E-3</v>
      </c>
      <c r="BA777" s="45">
        <v>4.6064772070875488E-3</v>
      </c>
      <c r="BB777" s="45">
        <v>4.6064772070875488E-3</v>
      </c>
      <c r="BC777" s="45">
        <v>4.6064772070875488E-3</v>
      </c>
      <c r="BD777" s="45">
        <v>4.6064772070875488E-3</v>
      </c>
      <c r="BE777" s="45">
        <v>4.6064772070875488E-3</v>
      </c>
      <c r="BF777" s="45">
        <v>4.6064772070875488E-3</v>
      </c>
    </row>
    <row r="778" spans="1:58" ht="13.5" thickBot="1" x14ac:dyDescent="0.25">
      <c r="A778" s="6" t="s">
        <v>1351</v>
      </c>
      <c r="B778" s="6" t="s">
        <v>1141</v>
      </c>
      <c r="C778" s="6" t="s">
        <v>713</v>
      </c>
      <c r="D778" s="6" t="s">
        <v>1351</v>
      </c>
      <c r="E778" s="6">
        <v>13.099475677972279</v>
      </c>
      <c r="F778" s="6" t="s">
        <v>622</v>
      </c>
      <c r="G778" s="21" t="s">
        <v>1178</v>
      </c>
      <c r="H778" s="21" t="s">
        <v>1174</v>
      </c>
      <c r="I778" s="21" t="s">
        <v>1160</v>
      </c>
      <c r="J778" s="21" t="s">
        <v>240</v>
      </c>
      <c r="K778" s="21" t="s">
        <v>253</v>
      </c>
      <c r="L778" s="21" t="s">
        <v>717</v>
      </c>
      <c r="M778" s="3">
        <v>7.8232127334533619</v>
      </c>
      <c r="N778" s="3">
        <v>13.099475677972279</v>
      </c>
      <c r="O778" s="21" t="s">
        <v>1489</v>
      </c>
      <c r="P778" s="21" t="s">
        <v>1489</v>
      </c>
      <c r="Q778" s="46">
        <v>4.5569405308322457E-5</v>
      </c>
      <c r="R778" s="46">
        <v>5.3905182710567568E-5</v>
      </c>
      <c r="S778" s="46">
        <v>6.057896718246527E-5</v>
      </c>
      <c r="T778" s="46">
        <v>6.5924973411647688E-5</v>
      </c>
      <c r="U778" s="46">
        <v>7.0207049537603349E-5</v>
      </c>
      <c r="V778" s="46">
        <v>7.3647773102867038E-5</v>
      </c>
      <c r="W778" s="46">
        <v>7.6413708559357145E-5</v>
      </c>
      <c r="X778" s="46">
        <v>7.863459552587138E-5</v>
      </c>
      <c r="Y778" s="46">
        <v>8.0431508347079454E-5</v>
      </c>
      <c r="Z778" s="46">
        <v>8.1883307217334162E-5</v>
      </c>
      <c r="AA778" s="46">
        <v>8.3047355274625738E-5</v>
      </c>
      <c r="AB778" s="46">
        <v>8.3985754284140549E-5</v>
      </c>
      <c r="AC778" s="46">
        <v>8.4031212957798323E-5</v>
      </c>
      <c r="AD778" s="46">
        <v>8.4067748047883965E-5</v>
      </c>
      <c r="AE778" s="46">
        <v>8.4103019171101505E-5</v>
      </c>
      <c r="AF778" s="46">
        <v>8.4135555338890101E-5</v>
      </c>
      <c r="AG778" s="46">
        <v>8.4170260271400164E-5</v>
      </c>
      <c r="AH778" s="46">
        <v>8.4207377278851283E-5</v>
      </c>
      <c r="AI778" s="46">
        <v>8.4246906361243415E-5</v>
      </c>
      <c r="AJ778" s="46">
        <v>8.428884751857663E-5</v>
      </c>
      <c r="AK778" s="46">
        <v>1.0849888040575205E-3</v>
      </c>
      <c r="AL778" s="45">
        <v>1.0849888040575205E-3</v>
      </c>
      <c r="AM778" s="45">
        <v>4.5569405308322457E-5</v>
      </c>
      <c r="AN778" s="45">
        <v>9.9474588018890026E-5</v>
      </c>
      <c r="AO778" s="45">
        <v>1.600535552013553E-4</v>
      </c>
      <c r="AP778" s="45">
        <v>2.2597852861300298E-4</v>
      </c>
      <c r="AQ778" s="45">
        <v>2.961855781506063E-4</v>
      </c>
      <c r="AR778" s="45">
        <v>3.6983335125347332E-4</v>
      </c>
      <c r="AS778" s="45">
        <v>4.4624705981283045E-4</v>
      </c>
      <c r="AT778" s="45">
        <v>5.2488165533870186E-4</v>
      </c>
      <c r="AU778" s="45">
        <v>6.053131636857813E-4</v>
      </c>
      <c r="AV778" s="45">
        <v>6.8719647090311549E-4</v>
      </c>
      <c r="AW778" s="45">
        <v>7.7024382617774123E-4</v>
      </c>
      <c r="AX778" s="45">
        <v>8.5422958046188176E-4</v>
      </c>
      <c r="AY778" s="45">
        <v>9.3826079341968011E-4</v>
      </c>
      <c r="AZ778" s="45">
        <v>1.022328541467564E-3</v>
      </c>
      <c r="BA778" s="45">
        <v>1.0849888040575205E-3</v>
      </c>
      <c r="BB778" s="45">
        <v>1.0849888040575205E-3</v>
      </c>
      <c r="BC778" s="45">
        <v>1.0849888040575205E-3</v>
      </c>
      <c r="BD778" s="45">
        <v>1.0849888040575205E-3</v>
      </c>
      <c r="BE778" s="45">
        <v>1.0849888040575205E-3</v>
      </c>
      <c r="BF778" s="45">
        <v>1.0849888040575205E-3</v>
      </c>
    </row>
    <row r="779" spans="1:58" ht="13.5" thickBot="1" x14ac:dyDescent="0.25">
      <c r="A779" s="6" t="s">
        <v>1351</v>
      </c>
      <c r="B779" s="6" t="s">
        <v>1141</v>
      </c>
      <c r="C779" s="6" t="s">
        <v>713</v>
      </c>
      <c r="D779" s="6" t="s">
        <v>1351</v>
      </c>
      <c r="E779" s="6">
        <v>13.099475677972279</v>
      </c>
      <c r="F779" s="6" t="s">
        <v>622</v>
      </c>
      <c r="G779" s="21" t="s">
        <v>1178</v>
      </c>
      <c r="H779" s="21" t="s">
        <v>1174</v>
      </c>
      <c r="I779" s="21" t="s">
        <v>1160</v>
      </c>
      <c r="J779" s="21" t="s">
        <v>240</v>
      </c>
      <c r="K779" s="21" t="s">
        <v>255</v>
      </c>
      <c r="L779" s="21" t="s">
        <v>718</v>
      </c>
      <c r="M779" s="3">
        <v>7.8232127334533619</v>
      </c>
      <c r="N779" s="3">
        <v>13.099475677972279</v>
      </c>
      <c r="O779" s="21" t="s">
        <v>1489</v>
      </c>
      <c r="P779" s="21" t="s">
        <v>1489</v>
      </c>
      <c r="Q779" s="46">
        <v>5.0002303272950438E-4</v>
      </c>
      <c r="R779" s="46">
        <v>5.9624818110655072E-4</v>
      </c>
      <c r="S779" s="46">
        <v>6.7375963738640593E-4</v>
      </c>
      <c r="T779" s="46">
        <v>7.3638448906021298E-4</v>
      </c>
      <c r="U779" s="46">
        <v>7.8703596603409262E-4</v>
      </c>
      <c r="V779" s="46">
        <v>8.2913645673355859E-4</v>
      </c>
      <c r="W779" s="46">
        <v>8.642513445241062E-4</v>
      </c>
      <c r="X779" s="46">
        <v>8.9321129371591583E-4</v>
      </c>
      <c r="Y779" s="46">
        <v>9.1839329180568616E-4</v>
      </c>
      <c r="Z779" s="46">
        <v>9.4006870858826073E-4</v>
      </c>
      <c r="AA779" s="46">
        <v>9.5765058315642527E-4</v>
      </c>
      <c r="AB779" s="46">
        <v>9.7248495978552387E-4</v>
      </c>
      <c r="AC779" s="46">
        <v>9.7664557632452125E-4</v>
      </c>
      <c r="AD779" s="46">
        <v>9.8031138569634594E-4</v>
      </c>
      <c r="AE779" s="46">
        <v>9.8396927746470411E-4</v>
      </c>
      <c r="AF779" s="46">
        <v>9.8734929684516823E-4</v>
      </c>
      <c r="AG779" s="46">
        <v>9.9097741097820468E-4</v>
      </c>
      <c r="AH779" s="46">
        <v>9.9485651333356307E-4</v>
      </c>
      <c r="AI779" s="46">
        <v>9.989866039112436E-4</v>
      </c>
      <c r="AJ779" s="46">
        <v>1.0033676827112463E-3</v>
      </c>
      <c r="AK779" s="46">
        <v>1.1905342819633364E-2</v>
      </c>
      <c r="AL779" s="45">
        <v>1.1905342819633364E-2</v>
      </c>
      <c r="AM779" s="45">
        <v>5.0002303272950438E-4</v>
      </c>
      <c r="AN779" s="45">
        <v>1.096271213836055E-3</v>
      </c>
      <c r="AO779" s="45">
        <v>1.7700308512224609E-3</v>
      </c>
      <c r="AP779" s="45">
        <v>2.5064153402826741E-3</v>
      </c>
      <c r="AQ779" s="45">
        <v>3.2934513063167668E-3</v>
      </c>
      <c r="AR779" s="45">
        <v>4.1225877630503257E-3</v>
      </c>
      <c r="AS779" s="45">
        <v>4.9868391075744319E-3</v>
      </c>
      <c r="AT779" s="45">
        <v>5.8800504012903477E-3</v>
      </c>
      <c r="AU779" s="45">
        <v>6.7984436930960341E-3</v>
      </c>
      <c r="AV779" s="45">
        <v>7.7385124016842947E-3</v>
      </c>
      <c r="AW779" s="45">
        <v>8.6961629848407197E-3</v>
      </c>
      <c r="AX779" s="45">
        <v>9.6686479446262442E-3</v>
      </c>
      <c r="AY779" s="45">
        <v>1.0645293520950765E-2</v>
      </c>
      <c r="AZ779" s="45">
        <v>1.1625604906647111E-2</v>
      </c>
      <c r="BA779" s="45">
        <v>1.1905342819633364E-2</v>
      </c>
      <c r="BB779" s="45">
        <v>1.1905342819633364E-2</v>
      </c>
      <c r="BC779" s="45">
        <v>1.1905342819633364E-2</v>
      </c>
      <c r="BD779" s="45">
        <v>1.1905342819633364E-2</v>
      </c>
      <c r="BE779" s="45">
        <v>1.1905342819633364E-2</v>
      </c>
      <c r="BF779" s="45">
        <v>1.1905342819633364E-2</v>
      </c>
    </row>
    <row r="780" spans="1:58" ht="13.5" thickBot="1" x14ac:dyDescent="0.25">
      <c r="A780" s="6" t="s">
        <v>1351</v>
      </c>
      <c r="B780" s="6" t="s">
        <v>1141</v>
      </c>
      <c r="C780" s="6" t="s">
        <v>713</v>
      </c>
      <c r="D780" s="6" t="s">
        <v>1351</v>
      </c>
      <c r="E780" s="6">
        <v>13.099475677972279</v>
      </c>
      <c r="F780" s="6" t="s">
        <v>622</v>
      </c>
      <c r="G780" s="21" t="s">
        <v>1178</v>
      </c>
      <c r="H780" s="21" t="s">
        <v>1174</v>
      </c>
      <c r="I780" s="21" t="s">
        <v>1160</v>
      </c>
      <c r="J780" s="21" t="s">
        <v>240</v>
      </c>
      <c r="K780" s="21" t="s">
        <v>257</v>
      </c>
      <c r="L780" s="21" t="s">
        <v>719</v>
      </c>
      <c r="M780" s="3">
        <v>7.8232127334533619</v>
      </c>
      <c r="N780" s="3">
        <v>13.099475677972279</v>
      </c>
      <c r="O780" s="21" t="s">
        <v>1489</v>
      </c>
      <c r="P780" s="21" t="s">
        <v>1489</v>
      </c>
      <c r="Q780" s="46">
        <v>8.5541131247223769E-5</v>
      </c>
      <c r="R780" s="46">
        <v>1.0134221087317051E-4</v>
      </c>
      <c r="S780" s="46">
        <v>1.140051403124308E-4</v>
      </c>
      <c r="T780" s="46">
        <v>1.2416344002874467E-4</v>
      </c>
      <c r="U780" s="46">
        <v>1.3231568961717547E-4</v>
      </c>
      <c r="V780" s="46">
        <v>1.3891375784929602E-4</v>
      </c>
      <c r="W780" s="46">
        <v>1.4426077633856917E-4</v>
      </c>
      <c r="X780" s="46">
        <v>1.4857952651867445E-4</v>
      </c>
      <c r="Y780" s="46">
        <v>1.5212789708842256E-4</v>
      </c>
      <c r="Z780" s="46">
        <v>1.5503799115472076E-4</v>
      </c>
      <c r="AA780" s="46">
        <v>1.5737751020350777E-4</v>
      </c>
      <c r="AB780" s="46">
        <v>1.592856187499044E-4</v>
      </c>
      <c r="AC780" s="46">
        <v>1.5948952274788422E-4</v>
      </c>
      <c r="AD780" s="46">
        <v>1.5966511319399589E-4</v>
      </c>
      <c r="AE780" s="46">
        <v>1.5983834473321215E-4</v>
      </c>
      <c r="AF780" s="46">
        <v>1.5999803465289951E-4</v>
      </c>
      <c r="AG780" s="46">
        <v>1.6016933755252238E-4</v>
      </c>
      <c r="AH780" s="46">
        <v>1.6035271737355794E-4</v>
      </c>
      <c r="AI780" s="46">
        <v>1.6054817411600628E-4</v>
      </c>
      <c r="AJ780" s="46">
        <v>1.607557077798673E-4</v>
      </c>
      <c r="AK780" s="46">
        <v>2.0366991638730556E-3</v>
      </c>
      <c r="AL780" s="45">
        <v>2.0366991638730556E-3</v>
      </c>
      <c r="AM780" s="45">
        <v>8.5541131247223769E-5</v>
      </c>
      <c r="AN780" s="45">
        <v>1.8688334212039429E-4</v>
      </c>
      <c r="AO780" s="45">
        <v>3.008884824328251E-4</v>
      </c>
      <c r="AP780" s="45">
        <v>4.2505192246156977E-4</v>
      </c>
      <c r="AQ780" s="45">
        <v>5.5736761207874524E-4</v>
      </c>
      <c r="AR780" s="45">
        <v>6.9628136992804131E-4</v>
      </c>
      <c r="AS780" s="45">
        <v>8.4054214626661048E-4</v>
      </c>
      <c r="AT780" s="45">
        <v>9.8912167278528487E-4</v>
      </c>
      <c r="AU780" s="45">
        <v>1.1412495698737075E-3</v>
      </c>
      <c r="AV780" s="45">
        <v>1.2962875610284283E-3</v>
      </c>
      <c r="AW780" s="45">
        <v>1.453665071231936E-3</v>
      </c>
      <c r="AX780" s="45">
        <v>1.6129506899818405E-3</v>
      </c>
      <c r="AY780" s="45">
        <v>1.7724402127297246E-3</v>
      </c>
      <c r="AZ780" s="45">
        <v>1.9321053259237205E-3</v>
      </c>
      <c r="BA780" s="45">
        <v>2.0366991638730556E-3</v>
      </c>
      <c r="BB780" s="45">
        <v>2.0366991638730556E-3</v>
      </c>
      <c r="BC780" s="45">
        <v>2.0366991638730556E-3</v>
      </c>
      <c r="BD780" s="45">
        <v>2.0366991638730556E-3</v>
      </c>
      <c r="BE780" s="45">
        <v>2.0366991638730556E-3</v>
      </c>
      <c r="BF780" s="45">
        <v>2.0366991638730556E-3</v>
      </c>
    </row>
    <row r="781" spans="1:58" ht="13.5" thickBot="1" x14ac:dyDescent="0.25">
      <c r="A781" s="6" t="s">
        <v>1352</v>
      </c>
      <c r="B781" s="6" t="s">
        <v>1351</v>
      </c>
      <c r="C781" s="6" t="s">
        <v>713</v>
      </c>
      <c r="D781" s="6" t="s">
        <v>1352</v>
      </c>
      <c r="E781" s="6">
        <v>23.587612008749645</v>
      </c>
      <c r="F781" s="6" t="s">
        <v>622</v>
      </c>
      <c r="G781" s="21" t="s">
        <v>1178</v>
      </c>
      <c r="H781" s="21" t="s">
        <v>1174</v>
      </c>
      <c r="I781" s="21" t="s">
        <v>1160</v>
      </c>
      <c r="J781" s="21" t="s">
        <v>240</v>
      </c>
      <c r="K781" s="21" t="s">
        <v>259</v>
      </c>
      <c r="L781" s="21" t="s">
        <v>720</v>
      </c>
      <c r="M781" s="3">
        <v>14.883795479014225</v>
      </c>
      <c r="N781" s="3">
        <v>23.587612008749645</v>
      </c>
      <c r="O781" s="21" t="s">
        <v>1489</v>
      </c>
      <c r="P781" s="21" t="s">
        <v>1489</v>
      </c>
      <c r="Q781" s="46">
        <v>2.0681209905805826E-4</v>
      </c>
      <c r="R781" s="46">
        <v>2.4484822432740592E-4</v>
      </c>
      <c r="S781" s="46">
        <v>2.7545703332733108E-4</v>
      </c>
      <c r="T781" s="46">
        <v>3.0012205767680501E-4</v>
      </c>
      <c r="U781" s="46">
        <v>3.2020278513839436E-4</v>
      </c>
      <c r="V781" s="46">
        <v>3.3655319425375687E-4</v>
      </c>
      <c r="W781" s="46">
        <v>3.4966470387225005E-4</v>
      </c>
      <c r="X781" s="46">
        <v>3.6026273112416428E-4</v>
      </c>
      <c r="Y781" s="46">
        <v>3.6887379021540009E-4</v>
      </c>
      <c r="Z781" s="46">
        <v>3.7587646378829334E-4</v>
      </c>
      <c r="AA781" s="46">
        <v>3.8153525953595958E-4</v>
      </c>
      <c r="AB781" s="46">
        <v>3.8615716679021471E-4</v>
      </c>
      <c r="AC781" s="46">
        <v>3.8661873075128531E-4</v>
      </c>
      <c r="AD781" s="46">
        <v>3.8711794882460967E-4</v>
      </c>
      <c r="AE781" s="46">
        <v>3.8755832566017556E-4</v>
      </c>
      <c r="AF781" s="46">
        <v>3.8803745276802298E-4</v>
      </c>
      <c r="AG781" s="46">
        <v>3.884899037836961E-4</v>
      </c>
      <c r="AH781" s="46">
        <v>3.8891680506896288E-4</v>
      </c>
      <c r="AI781" s="46">
        <v>3.8931815662382349E-4</v>
      </c>
      <c r="AJ781" s="46">
        <v>3.8969395844827776E-4</v>
      </c>
      <c r="AK781" s="46">
        <v>4.9241110456327893E-3</v>
      </c>
      <c r="AL781" s="45">
        <v>4.9241110456327893E-3</v>
      </c>
      <c r="AM781" s="45">
        <v>2.0681209905805826E-4</v>
      </c>
      <c r="AN781" s="45">
        <v>4.5166032338546418E-4</v>
      </c>
      <c r="AO781" s="45">
        <v>7.2711735671279526E-4</v>
      </c>
      <c r="AP781" s="45">
        <v>1.0272394143896002E-3</v>
      </c>
      <c r="AQ781" s="45">
        <v>1.3474421995279945E-3</v>
      </c>
      <c r="AR781" s="45">
        <v>1.6839953937817513E-3</v>
      </c>
      <c r="AS781" s="45">
        <v>2.0336600976540013E-3</v>
      </c>
      <c r="AT781" s="45">
        <v>2.3939228287781656E-3</v>
      </c>
      <c r="AU781" s="45">
        <v>2.7627966189935657E-3</v>
      </c>
      <c r="AV781" s="45">
        <v>3.1386730827818589E-3</v>
      </c>
      <c r="AW781" s="45">
        <v>3.5202083423178186E-3</v>
      </c>
      <c r="AX781" s="45">
        <v>3.9063655091080337E-3</v>
      </c>
      <c r="AY781" s="45">
        <v>4.2929842398593187E-3</v>
      </c>
      <c r="AZ781" s="45">
        <v>4.6801021886839281E-3</v>
      </c>
      <c r="BA781" s="45">
        <v>4.9241110456327893E-3</v>
      </c>
      <c r="BB781" s="45">
        <v>4.9241110456327893E-3</v>
      </c>
      <c r="BC781" s="45">
        <v>4.9241110456327893E-3</v>
      </c>
      <c r="BD781" s="45">
        <v>4.9241110456327893E-3</v>
      </c>
      <c r="BE781" s="45">
        <v>4.9241110456327893E-3</v>
      </c>
      <c r="BF781" s="45">
        <v>4.9241110456327893E-3</v>
      </c>
    </row>
    <row r="782" spans="1:58" ht="13.5" thickBot="1" x14ac:dyDescent="0.25">
      <c r="A782" s="6" t="s">
        <v>1352</v>
      </c>
      <c r="B782" s="6" t="s">
        <v>1351</v>
      </c>
      <c r="C782" s="6" t="s">
        <v>713</v>
      </c>
      <c r="D782" s="6" t="s">
        <v>1352</v>
      </c>
      <c r="E782" s="6">
        <v>22.110927320206631</v>
      </c>
      <c r="F782" s="6" t="s">
        <v>622</v>
      </c>
      <c r="G782" s="21" t="s">
        <v>1178</v>
      </c>
      <c r="H782" s="21" t="s">
        <v>1174</v>
      </c>
      <c r="I782" s="21" t="s">
        <v>1160</v>
      </c>
      <c r="J782" s="21" t="s">
        <v>240</v>
      </c>
      <c r="K782" s="21" t="s">
        <v>261</v>
      </c>
      <c r="L782" s="21" t="s">
        <v>721</v>
      </c>
      <c r="M782" s="3">
        <v>13.889695659586353</v>
      </c>
      <c r="N782" s="3">
        <v>22.110927320206631</v>
      </c>
      <c r="O782" s="21" t="s">
        <v>1489</v>
      </c>
      <c r="P782" s="21" t="s">
        <v>1489</v>
      </c>
      <c r="Q782" s="46">
        <v>4.6855692446960874E-4</v>
      </c>
      <c r="R782" s="46">
        <v>5.5510757076457958E-4</v>
      </c>
      <c r="S782" s="46">
        <v>6.2486367580761985E-4</v>
      </c>
      <c r="T782" s="46">
        <v>6.8085623973332811E-4</v>
      </c>
      <c r="U782" s="46">
        <v>7.2647111959864578E-4</v>
      </c>
      <c r="V782" s="46">
        <v>7.6358418963653715E-4</v>
      </c>
      <c r="W782" s="46">
        <v>7.9357978618133898E-4</v>
      </c>
      <c r="X782" s="46">
        <v>8.1797161139636346E-4</v>
      </c>
      <c r="Y782" s="46">
        <v>8.3775511120878733E-4</v>
      </c>
      <c r="Z782" s="46">
        <v>8.5396165016003776E-4</v>
      </c>
      <c r="AA782" s="46">
        <v>8.6719524648217242E-4</v>
      </c>
      <c r="AB782" s="46">
        <v>8.7784922432735649E-4</v>
      </c>
      <c r="AC782" s="46">
        <v>8.7905569448953739E-4</v>
      </c>
      <c r="AD782" s="46">
        <v>8.8037668830568685E-4</v>
      </c>
      <c r="AE782" s="46">
        <v>8.8158484233176178E-4</v>
      </c>
      <c r="AF782" s="46">
        <v>8.8282290911060777E-4</v>
      </c>
      <c r="AG782" s="46">
        <v>8.8411208402595475E-4</v>
      </c>
      <c r="AH782" s="46">
        <v>8.8545493153744563E-4</v>
      </c>
      <c r="AI782" s="46">
        <v>8.868514516450803E-4</v>
      </c>
      <c r="AJ782" s="46">
        <v>8.8830164434885908E-4</v>
      </c>
      <c r="AK782" s="46">
        <v>1.1156147719582028E-2</v>
      </c>
      <c r="AL782" s="45">
        <v>1.1156147719582028E-2</v>
      </c>
      <c r="AM782" s="45">
        <v>4.6855692446960874E-4</v>
      </c>
      <c r="AN782" s="45">
        <v>1.0236644952341884E-3</v>
      </c>
      <c r="AO782" s="45">
        <v>1.6485281710418081E-3</v>
      </c>
      <c r="AP782" s="45">
        <v>2.3293844107751364E-3</v>
      </c>
      <c r="AQ782" s="45">
        <v>3.0558555303737823E-3</v>
      </c>
      <c r="AR782" s="45">
        <v>3.8194397200103196E-3</v>
      </c>
      <c r="AS782" s="45">
        <v>4.6130195061916584E-3</v>
      </c>
      <c r="AT782" s="45">
        <v>5.4309911175880222E-3</v>
      </c>
      <c r="AU782" s="45">
        <v>6.26874622879681E-3</v>
      </c>
      <c r="AV782" s="45">
        <v>7.1227078789568481E-3</v>
      </c>
      <c r="AW782" s="45">
        <v>7.9899031254390199E-3</v>
      </c>
      <c r="AX782" s="45">
        <v>8.8677523497663769E-3</v>
      </c>
      <c r="AY782" s="45">
        <v>9.7468080442559141E-3</v>
      </c>
      <c r="AZ782" s="45">
        <v>1.0627184732561601E-2</v>
      </c>
      <c r="BA782" s="45">
        <v>1.1156147719582028E-2</v>
      </c>
      <c r="BB782" s="45">
        <v>1.1156147719582028E-2</v>
      </c>
      <c r="BC782" s="45">
        <v>1.1156147719582028E-2</v>
      </c>
      <c r="BD782" s="45">
        <v>1.1156147719582028E-2</v>
      </c>
      <c r="BE782" s="45">
        <v>1.1156147719582028E-2</v>
      </c>
      <c r="BF782" s="45">
        <v>1.1156147719582028E-2</v>
      </c>
    </row>
    <row r="783" spans="1:58" ht="13.5" thickBot="1" x14ac:dyDescent="0.25">
      <c r="A783" s="6" t="s">
        <v>1137</v>
      </c>
      <c r="B783" s="6" t="s">
        <v>1351</v>
      </c>
      <c r="C783" s="6" t="s">
        <v>713</v>
      </c>
      <c r="D783" s="6" t="s">
        <v>1137</v>
      </c>
      <c r="E783" s="6">
        <v>18.202739316057816</v>
      </c>
      <c r="F783" s="6" t="s">
        <v>622</v>
      </c>
      <c r="G783" s="21" t="s">
        <v>1178</v>
      </c>
      <c r="H783" s="21" t="s">
        <v>1174</v>
      </c>
      <c r="I783" s="21" t="s">
        <v>1160</v>
      </c>
      <c r="J783" s="21" t="s">
        <v>240</v>
      </c>
      <c r="K783" s="21" t="s">
        <v>263</v>
      </c>
      <c r="L783" s="21" t="s">
        <v>722</v>
      </c>
      <c r="M783" s="3">
        <v>11.258714909695978</v>
      </c>
      <c r="N783" s="3">
        <v>18.202739316057816</v>
      </c>
      <c r="O783" s="21" t="s">
        <v>1489</v>
      </c>
      <c r="P783" s="21" t="s">
        <v>1489</v>
      </c>
      <c r="Q783" s="46">
        <v>4.9757270490417523E-4</v>
      </c>
      <c r="R783" s="46">
        <v>5.9086073942164025E-4</v>
      </c>
      <c r="S783" s="46">
        <v>6.6577816026392302E-4</v>
      </c>
      <c r="T783" s="46">
        <v>7.2690331648000213E-4</v>
      </c>
      <c r="U783" s="46">
        <v>7.7681359307512732E-4</v>
      </c>
      <c r="V783" s="46">
        <v>8.1727192075182087E-4</v>
      </c>
      <c r="W783" s="46">
        <v>8.5004359289722056E-4</v>
      </c>
      <c r="X783" s="46">
        <v>8.7659522663517805E-4</v>
      </c>
      <c r="Y783" s="46">
        <v>8.9810944749306649E-4</v>
      </c>
      <c r="Z783" s="46">
        <v>9.153108607994092E-4</v>
      </c>
      <c r="AA783" s="46">
        <v>9.2941659805146335E-4</v>
      </c>
      <c r="AB783" s="46">
        <v>9.4092261850579613E-4</v>
      </c>
      <c r="AC783" s="46">
        <v>9.4254175707569779E-4</v>
      </c>
      <c r="AD783" s="46">
        <v>9.4409318184274173E-4</v>
      </c>
      <c r="AE783" s="46">
        <v>9.4553621517029865E-4</v>
      </c>
      <c r="AF783" s="46">
        <v>9.4700667874766335E-4</v>
      </c>
      <c r="AG783" s="46">
        <v>9.4826703885915594E-4</v>
      </c>
      <c r="AH783" s="46">
        <v>9.4932004812223355E-4</v>
      </c>
      <c r="AI783" s="46">
        <v>9.5016570653689658E-4</v>
      </c>
      <c r="AJ783" s="46">
        <v>9.5080401410314484E-4</v>
      </c>
      <c r="AK783" s="46">
        <v>1.1847001521589979E-2</v>
      </c>
      <c r="AL783" s="45">
        <v>1.1847001521589979E-2</v>
      </c>
      <c r="AM783" s="45">
        <v>4.9757270490417523E-4</v>
      </c>
      <c r="AN783" s="45">
        <v>1.0884334443258155E-3</v>
      </c>
      <c r="AO783" s="45">
        <v>1.7542116045897384E-3</v>
      </c>
      <c r="AP783" s="45">
        <v>2.4811149210697404E-3</v>
      </c>
      <c r="AQ783" s="45">
        <v>3.2579285141448675E-3</v>
      </c>
      <c r="AR783" s="45">
        <v>4.0752004348966883E-3</v>
      </c>
      <c r="AS783" s="45">
        <v>4.9252440277939092E-3</v>
      </c>
      <c r="AT783" s="45">
        <v>5.8018392544290868E-3</v>
      </c>
      <c r="AU783" s="45">
        <v>6.6999487019221531E-3</v>
      </c>
      <c r="AV783" s="45">
        <v>7.6152595627215621E-3</v>
      </c>
      <c r="AW783" s="45">
        <v>8.5446761607730261E-3</v>
      </c>
      <c r="AX783" s="45">
        <v>9.4855987792788216E-3</v>
      </c>
      <c r="AY783" s="45">
        <v>1.0428140536354519E-2</v>
      </c>
      <c r="AZ783" s="45">
        <v>1.1372233718197261E-2</v>
      </c>
      <c r="BA783" s="45">
        <v>1.1847001521589979E-2</v>
      </c>
      <c r="BB783" s="45">
        <v>1.1847001521589979E-2</v>
      </c>
      <c r="BC783" s="45">
        <v>1.1847001521589979E-2</v>
      </c>
      <c r="BD783" s="45">
        <v>1.1847001521589979E-2</v>
      </c>
      <c r="BE783" s="45">
        <v>1.1847001521589979E-2</v>
      </c>
      <c r="BF783" s="45">
        <v>1.1847001521589979E-2</v>
      </c>
    </row>
    <row r="784" spans="1:58" ht="13.5" thickBot="1" x14ac:dyDescent="0.25">
      <c r="A784" s="6" t="s">
        <v>1137</v>
      </c>
      <c r="B784" s="6" t="s">
        <v>1141</v>
      </c>
      <c r="C784" s="6" t="s">
        <v>713</v>
      </c>
      <c r="D784" s="6" t="s">
        <v>1137</v>
      </c>
      <c r="E784" s="6">
        <v>16.180359564113992</v>
      </c>
      <c r="F784" s="6" t="s">
        <v>622</v>
      </c>
      <c r="G784" s="21" t="s">
        <v>1178</v>
      </c>
      <c r="H784" s="21" t="s">
        <v>1174</v>
      </c>
      <c r="I784" s="21" t="s">
        <v>1160</v>
      </c>
      <c r="J784" s="21" t="s">
        <v>240</v>
      </c>
      <c r="K784" s="21" t="s">
        <v>265</v>
      </c>
      <c r="L784" s="21" t="s">
        <v>723</v>
      </c>
      <c r="M784" s="3">
        <v>9.8972547673784117</v>
      </c>
      <c r="N784" s="3">
        <v>16.180359564113992</v>
      </c>
      <c r="O784" s="21" t="s">
        <v>1489</v>
      </c>
      <c r="P784" s="21" t="s">
        <v>1489</v>
      </c>
      <c r="Q784" s="46">
        <v>1.9401910583253254E-4</v>
      </c>
      <c r="R784" s="46">
        <v>2.299954427684766E-4</v>
      </c>
      <c r="S784" s="46">
        <v>2.5895752340592037E-4</v>
      </c>
      <c r="T784" s="46">
        <v>2.822582480564684E-4</v>
      </c>
      <c r="U784" s="46">
        <v>3.0099813753709209E-4</v>
      </c>
      <c r="V784" s="46">
        <v>3.1606856145168541E-4</v>
      </c>
      <c r="W784" s="46">
        <v>3.2819225904422931E-4</v>
      </c>
      <c r="X784" s="46">
        <v>3.3795034461129626E-4</v>
      </c>
      <c r="Y784" s="46">
        <v>3.458108776240258E-4</v>
      </c>
      <c r="Z784" s="46">
        <v>3.521508942587452E-4</v>
      </c>
      <c r="AA784" s="46">
        <v>3.5725650742958969E-4</v>
      </c>
      <c r="AB784" s="46">
        <v>3.6140121700425752E-4</v>
      </c>
      <c r="AC784" s="46">
        <v>3.6170430079549725E-4</v>
      </c>
      <c r="AD784" s="46">
        <v>3.6198875601767348E-4</v>
      </c>
      <c r="AE784" s="46">
        <v>3.6226491803455034E-4</v>
      </c>
      <c r="AF784" s="46">
        <v>3.6253697042953035E-4</v>
      </c>
      <c r="AG784" s="46">
        <v>3.628059401829423E-4</v>
      </c>
      <c r="AH784" s="46">
        <v>3.63072877364654E-4</v>
      </c>
      <c r="AI784" s="46">
        <v>3.6333778197466512E-4</v>
      </c>
      <c r="AJ784" s="46">
        <v>3.6360065401297588E-4</v>
      </c>
      <c r="AK784" s="46">
        <v>4.6195151369048748E-3</v>
      </c>
      <c r="AL784" s="45">
        <v>4.6195151369048748E-3</v>
      </c>
      <c r="AM784" s="45">
        <v>1.9401910583253254E-4</v>
      </c>
      <c r="AN784" s="45">
        <v>4.2401454860100914E-4</v>
      </c>
      <c r="AO784" s="45">
        <v>6.8297207200692951E-4</v>
      </c>
      <c r="AP784" s="45">
        <v>9.6523032006339796E-4</v>
      </c>
      <c r="AQ784" s="45">
        <v>1.2662284576004899E-3</v>
      </c>
      <c r="AR784" s="45">
        <v>1.5822970190521753E-3</v>
      </c>
      <c r="AS784" s="45">
        <v>1.9104892780964047E-3</v>
      </c>
      <c r="AT784" s="45">
        <v>2.248439622707701E-3</v>
      </c>
      <c r="AU784" s="45">
        <v>2.5942505003317268E-3</v>
      </c>
      <c r="AV784" s="45">
        <v>2.9464013945904718E-3</v>
      </c>
      <c r="AW784" s="45">
        <v>3.3036579020200617E-3</v>
      </c>
      <c r="AX784" s="45">
        <v>3.6650591190243191E-3</v>
      </c>
      <c r="AY784" s="45">
        <v>4.0267634198198161E-3</v>
      </c>
      <c r="AZ784" s="45">
        <v>4.3887521758374896E-3</v>
      </c>
      <c r="BA784" s="45">
        <v>4.6195151369048748E-3</v>
      </c>
      <c r="BB784" s="45">
        <v>4.6195151369048748E-3</v>
      </c>
      <c r="BC784" s="45">
        <v>4.6195151369048748E-3</v>
      </c>
      <c r="BD784" s="45">
        <v>4.6195151369048748E-3</v>
      </c>
      <c r="BE784" s="45">
        <v>4.6195151369048748E-3</v>
      </c>
      <c r="BF784" s="45">
        <v>4.6195151369048748E-3</v>
      </c>
    </row>
    <row r="785" spans="1:58" ht="13.5" thickBot="1" x14ac:dyDescent="0.25">
      <c r="A785" s="6" t="s">
        <v>1137</v>
      </c>
      <c r="B785" s="6" t="s">
        <v>1141</v>
      </c>
      <c r="C785" s="6" t="s">
        <v>713</v>
      </c>
      <c r="D785" s="6" t="s">
        <v>1137</v>
      </c>
      <c r="E785" s="6">
        <v>16.180359564113992</v>
      </c>
      <c r="F785" s="6" t="s">
        <v>622</v>
      </c>
      <c r="G785" s="21" t="s">
        <v>1178</v>
      </c>
      <c r="H785" s="21" t="s">
        <v>1174</v>
      </c>
      <c r="I785" s="21" t="s">
        <v>1160</v>
      </c>
      <c r="J785" s="21" t="s">
        <v>240</v>
      </c>
      <c r="K785" s="21" t="s">
        <v>267</v>
      </c>
      <c r="L785" s="21" t="s">
        <v>724</v>
      </c>
      <c r="M785" s="3">
        <v>9.8972547673784117</v>
      </c>
      <c r="N785" s="3">
        <v>16.180359564113992</v>
      </c>
      <c r="O785" s="21" t="s">
        <v>1489</v>
      </c>
      <c r="P785" s="21" t="s">
        <v>1489</v>
      </c>
      <c r="Q785" s="46">
        <v>3.4667630715946157E-5</v>
      </c>
      <c r="R785" s="46">
        <v>4.1066263362008257E-5</v>
      </c>
      <c r="S785" s="46">
        <v>4.6190589272994553E-5</v>
      </c>
      <c r="T785" s="46">
        <v>5.0292335594554383E-5</v>
      </c>
      <c r="U785" s="46">
        <v>5.3581312339145888E-5</v>
      </c>
      <c r="V785" s="46">
        <v>5.6234755092700894E-5</v>
      </c>
      <c r="W785" s="46">
        <v>5.8377255781960804E-5</v>
      </c>
      <c r="X785" s="46">
        <v>6.0106395595160291E-5</v>
      </c>
      <c r="Y785" s="46">
        <v>6.152646051534677E-5</v>
      </c>
      <c r="Z785" s="46">
        <v>6.2677191481223425E-5</v>
      </c>
      <c r="AA785" s="46">
        <v>6.3606270327631659E-5</v>
      </c>
      <c r="AB785" s="46">
        <v>6.4363056673711697E-5</v>
      </c>
      <c r="AC785" s="46">
        <v>6.4430363647721762E-5</v>
      </c>
      <c r="AD785" s="46">
        <v>6.4484870030260551E-5</v>
      </c>
      <c r="AE785" s="46">
        <v>6.4541623158061249E-5</v>
      </c>
      <c r="AF785" s="46">
        <v>6.4591259255272732E-5</v>
      </c>
      <c r="AG785" s="46">
        <v>6.4646044863759969E-5</v>
      </c>
      <c r="AH785" s="46">
        <v>6.4706167086957958E-5</v>
      </c>
      <c r="AI785" s="46">
        <v>6.4771625924866713E-5</v>
      </c>
      <c r="AJ785" s="46">
        <v>6.4842421377486208E-5</v>
      </c>
      <c r="AK785" s="46">
        <v>8.2542203339073736E-4</v>
      </c>
      <c r="AL785" s="45">
        <v>8.2542203339073736E-4</v>
      </c>
      <c r="AM785" s="45">
        <v>3.4667630715946157E-5</v>
      </c>
      <c r="AN785" s="45">
        <v>7.5733894077954414E-5</v>
      </c>
      <c r="AO785" s="45">
        <v>1.2192448335094897E-4</v>
      </c>
      <c r="AP785" s="45">
        <v>1.7221681894550336E-4</v>
      </c>
      <c r="AQ785" s="45">
        <v>2.2579813128464926E-4</v>
      </c>
      <c r="AR785" s="45">
        <v>2.8203288637735014E-4</v>
      </c>
      <c r="AS785" s="45">
        <v>3.4041014215931094E-4</v>
      </c>
      <c r="AT785" s="45">
        <v>4.0051653775447123E-4</v>
      </c>
      <c r="AU785" s="45">
        <v>4.6204299826981801E-4</v>
      </c>
      <c r="AV785" s="45">
        <v>5.2472018975104149E-4</v>
      </c>
      <c r="AW785" s="45">
        <v>5.883264600786732E-4</v>
      </c>
      <c r="AX785" s="45">
        <v>6.5268951675238494E-4</v>
      </c>
      <c r="AY785" s="45">
        <v>7.1711988040010666E-4</v>
      </c>
      <c r="AZ785" s="45">
        <v>7.8160475043036724E-4</v>
      </c>
      <c r="BA785" s="45">
        <v>8.2542203339073736E-4</v>
      </c>
      <c r="BB785" s="45">
        <v>8.2542203339073736E-4</v>
      </c>
      <c r="BC785" s="45">
        <v>8.2542203339073736E-4</v>
      </c>
      <c r="BD785" s="45">
        <v>8.2542203339073736E-4</v>
      </c>
      <c r="BE785" s="45">
        <v>8.2542203339073736E-4</v>
      </c>
      <c r="BF785" s="45">
        <v>8.2542203339073736E-4</v>
      </c>
    </row>
    <row r="786" spans="1:58" ht="13.5" thickBot="1" x14ac:dyDescent="0.25">
      <c r="A786" s="6" t="s">
        <v>1142</v>
      </c>
      <c r="B786" s="6" t="s">
        <v>1137</v>
      </c>
      <c r="C786" s="6" t="s">
        <v>713</v>
      </c>
      <c r="D786" s="6" t="s">
        <v>1142</v>
      </c>
      <c r="E786" s="6">
        <v>28.727420697018847</v>
      </c>
      <c r="F786" s="6" t="s">
        <v>622</v>
      </c>
      <c r="G786" s="21" t="s">
        <v>1178</v>
      </c>
      <c r="H786" s="21" t="s">
        <v>1174</v>
      </c>
      <c r="I786" s="21" t="s">
        <v>1160</v>
      </c>
      <c r="J786" s="21" t="s">
        <v>240</v>
      </c>
      <c r="K786" s="21" t="s">
        <v>269</v>
      </c>
      <c r="L786" s="21" t="s">
        <v>725</v>
      </c>
      <c r="M786" s="3">
        <v>18.343899676304691</v>
      </c>
      <c r="N786" s="3">
        <v>28.727420697018847</v>
      </c>
      <c r="O786" s="21" t="s">
        <v>1489</v>
      </c>
      <c r="P786" s="21" t="s">
        <v>1489</v>
      </c>
      <c r="Q786" s="46">
        <v>1.6864775662384565E-4</v>
      </c>
      <c r="R786" s="46">
        <v>2.0026373159762141E-4</v>
      </c>
      <c r="S786" s="46">
        <v>2.2580667838531288E-4</v>
      </c>
      <c r="T786" s="46">
        <v>2.4642658909304578E-4</v>
      </c>
      <c r="U786" s="46">
        <v>2.63065634639035E-4</v>
      </c>
      <c r="V786" s="46">
        <v>2.7649247449230491E-4</v>
      </c>
      <c r="W786" s="46">
        <v>2.8733262169187567E-4</v>
      </c>
      <c r="X786" s="46">
        <v>2.9609471171947735E-4</v>
      </c>
      <c r="Y786" s="46">
        <v>3.033351717895167E-4</v>
      </c>
      <c r="Z786" s="46">
        <v>3.0932094293547837E-4</v>
      </c>
      <c r="AA786" s="46">
        <v>3.1420341912981022E-4</v>
      </c>
      <c r="AB786" s="46">
        <v>3.1822557626330725E-4</v>
      </c>
      <c r="AC786" s="46">
        <v>3.1889446975388348E-4</v>
      </c>
      <c r="AD786" s="46">
        <v>3.1950801834903305E-4</v>
      </c>
      <c r="AE786" s="46">
        <v>3.2010959582338581E-4</v>
      </c>
      <c r="AF786" s="46">
        <v>3.2064815136581147E-4</v>
      </c>
      <c r="AG786" s="46">
        <v>3.2124837343878494E-4</v>
      </c>
      <c r="AH786" s="46">
        <v>3.2191119459089638E-4</v>
      </c>
      <c r="AI786" s="46">
        <v>3.2263661482214595E-4</v>
      </c>
      <c r="AJ786" s="46">
        <v>3.2342463413253354E-4</v>
      </c>
      <c r="AK786" s="46">
        <v>4.0154337439394184E-3</v>
      </c>
      <c r="AL786" s="45">
        <v>4.0154337439394184E-3</v>
      </c>
      <c r="AM786" s="45">
        <v>1.6864775662384565E-4</v>
      </c>
      <c r="AN786" s="45">
        <v>3.6891148822146703E-4</v>
      </c>
      <c r="AO786" s="45">
        <v>5.9471816660677996E-4</v>
      </c>
      <c r="AP786" s="45">
        <v>8.4114475569982568E-4</v>
      </c>
      <c r="AQ786" s="45">
        <v>1.1042103903388606E-3</v>
      </c>
      <c r="AR786" s="45">
        <v>1.3807028648311656E-3</v>
      </c>
      <c r="AS786" s="45">
        <v>1.6680354865230413E-3</v>
      </c>
      <c r="AT786" s="45">
        <v>1.9641301982425185E-3</v>
      </c>
      <c r="AU786" s="45">
        <v>2.2674653700320352E-3</v>
      </c>
      <c r="AV786" s="45">
        <v>2.5767863129675136E-3</v>
      </c>
      <c r="AW786" s="45">
        <v>2.8909897320973238E-3</v>
      </c>
      <c r="AX786" s="45">
        <v>3.2092153083606309E-3</v>
      </c>
      <c r="AY786" s="45">
        <v>3.5281097781145144E-3</v>
      </c>
      <c r="AZ786" s="45">
        <v>3.8476177964635472E-3</v>
      </c>
      <c r="BA786" s="45">
        <v>4.0154337439394184E-3</v>
      </c>
      <c r="BB786" s="45">
        <v>4.0154337439394184E-3</v>
      </c>
      <c r="BC786" s="45">
        <v>4.0154337439394184E-3</v>
      </c>
      <c r="BD786" s="45">
        <v>4.0154337439394184E-3</v>
      </c>
      <c r="BE786" s="45">
        <v>4.0154337439394184E-3</v>
      </c>
      <c r="BF786" s="45">
        <v>4.0154337439394184E-3</v>
      </c>
    </row>
    <row r="787" spans="1:58" ht="13.5" thickBot="1" x14ac:dyDescent="0.25">
      <c r="A787" s="6" t="s">
        <v>1352</v>
      </c>
      <c r="B787" s="6" t="s">
        <v>1351</v>
      </c>
      <c r="C787" s="6" t="s">
        <v>713</v>
      </c>
      <c r="D787" s="6" t="s">
        <v>1352</v>
      </c>
      <c r="E787" s="6">
        <v>23.54741634836531</v>
      </c>
      <c r="F787" s="6" t="s">
        <v>622</v>
      </c>
      <c r="G787" s="21" t="s">
        <v>1178</v>
      </c>
      <c r="H787" s="21" t="s">
        <v>1174</v>
      </c>
      <c r="I787" s="21" t="s">
        <v>1160</v>
      </c>
      <c r="J787" s="21" t="s">
        <v>240</v>
      </c>
      <c r="K787" s="21" t="s">
        <v>271</v>
      </c>
      <c r="L787" s="21" t="s">
        <v>726</v>
      </c>
      <c r="M787" s="3">
        <v>14.856735877841498</v>
      </c>
      <c r="N787" s="3">
        <v>23.54741634836531</v>
      </c>
      <c r="O787" s="21" t="s">
        <v>1489</v>
      </c>
      <c r="P787" s="21" t="s">
        <v>1489</v>
      </c>
      <c r="Q787" s="46">
        <v>8.5484201263342986E-4</v>
      </c>
      <c r="R787" s="46">
        <v>1.0124530139141693E-3</v>
      </c>
      <c r="S787" s="46">
        <v>1.1390027723106393E-3</v>
      </c>
      <c r="T787" s="46">
        <v>1.2406187131466348E-3</v>
      </c>
      <c r="U787" s="46">
        <v>1.3222060573776094E-3</v>
      </c>
      <c r="V787" s="46">
        <v>1.3878476886549944E-3</v>
      </c>
      <c r="W787" s="46">
        <v>1.4406947718419811E-3</v>
      </c>
      <c r="X787" s="46">
        <v>1.4834735845207737E-3</v>
      </c>
      <c r="Y787" s="46">
        <v>1.5190907715481781E-3</v>
      </c>
      <c r="Z787" s="46">
        <v>1.5484045229754576E-3</v>
      </c>
      <c r="AA787" s="46">
        <v>1.5722726562527971E-3</v>
      </c>
      <c r="AB787" s="46">
        <v>1.5918532717481475E-3</v>
      </c>
      <c r="AC787" s="46">
        <v>1.5946420362780366E-3</v>
      </c>
      <c r="AD787" s="46">
        <v>1.5970288179339555E-3</v>
      </c>
      <c r="AE787" s="46">
        <v>1.5993104402685376E-3</v>
      </c>
      <c r="AF787" s="46">
        <v>1.6014112988149865E-3</v>
      </c>
      <c r="AG787" s="46">
        <v>1.6036567136670974E-3</v>
      </c>
      <c r="AH787" s="46">
        <v>1.6060513349168634E-3</v>
      </c>
      <c r="AI787" s="46">
        <v>1.6085951625642832E-3</v>
      </c>
      <c r="AJ787" s="46">
        <v>1.6112881966093573E-3</v>
      </c>
      <c r="AK787" s="46">
        <v>2.0353436843642072E-2</v>
      </c>
      <c r="AL787" s="45">
        <v>2.0353436843642072E-2</v>
      </c>
      <c r="AM787" s="45">
        <v>8.5484201263342986E-4</v>
      </c>
      <c r="AN787" s="45">
        <v>1.8672950265475991E-3</v>
      </c>
      <c r="AO787" s="45">
        <v>3.0062977988582385E-3</v>
      </c>
      <c r="AP787" s="45">
        <v>4.2469165120048733E-3</v>
      </c>
      <c r="AQ787" s="45">
        <v>5.5691225693824831E-3</v>
      </c>
      <c r="AR787" s="45">
        <v>6.9569702580374775E-3</v>
      </c>
      <c r="AS787" s="45">
        <v>8.3976650298794586E-3</v>
      </c>
      <c r="AT787" s="45">
        <v>9.8811386144002332E-3</v>
      </c>
      <c r="AU787" s="45">
        <v>1.1400229385948412E-2</v>
      </c>
      <c r="AV787" s="45">
        <v>1.294863390892387E-2</v>
      </c>
      <c r="AW787" s="45">
        <v>1.4520906565176666E-2</v>
      </c>
      <c r="AX787" s="45">
        <v>1.6112759836924815E-2</v>
      </c>
      <c r="AY787" s="45">
        <v>1.7707401873202851E-2</v>
      </c>
      <c r="AZ787" s="45">
        <v>1.9304430691136808E-2</v>
      </c>
      <c r="BA787" s="45">
        <v>2.0353436843642072E-2</v>
      </c>
      <c r="BB787" s="45">
        <v>2.0353436843642072E-2</v>
      </c>
      <c r="BC787" s="45">
        <v>2.0353436843642072E-2</v>
      </c>
      <c r="BD787" s="45">
        <v>2.0353436843642072E-2</v>
      </c>
      <c r="BE787" s="45">
        <v>2.0353436843642072E-2</v>
      </c>
      <c r="BF787" s="45">
        <v>2.0353436843642072E-2</v>
      </c>
    </row>
    <row r="788" spans="1:58" ht="13.5" thickBot="1" x14ac:dyDescent="0.25">
      <c r="A788" s="6" t="s">
        <v>1352</v>
      </c>
      <c r="B788" s="6" t="s">
        <v>1351</v>
      </c>
      <c r="C788" s="6" t="s">
        <v>713</v>
      </c>
      <c r="D788" s="6" t="s">
        <v>1352</v>
      </c>
      <c r="E788" s="6">
        <v>22.110927320206631</v>
      </c>
      <c r="F788" s="6" t="s">
        <v>622</v>
      </c>
      <c r="G788" s="21" t="s">
        <v>1178</v>
      </c>
      <c r="H788" s="21" t="s">
        <v>1174</v>
      </c>
      <c r="I788" s="21" t="s">
        <v>1160</v>
      </c>
      <c r="J788" s="21" t="s">
        <v>240</v>
      </c>
      <c r="K788" s="21" t="s">
        <v>273</v>
      </c>
      <c r="L788" s="21" t="s">
        <v>727</v>
      </c>
      <c r="M788" s="3">
        <v>13.889695659586353</v>
      </c>
      <c r="N788" s="3">
        <v>22.110927320206631</v>
      </c>
      <c r="O788" s="21" t="s">
        <v>1489</v>
      </c>
      <c r="P788" s="21" t="s">
        <v>1489</v>
      </c>
      <c r="Q788" s="46">
        <v>3.9208819381189613E-4</v>
      </c>
      <c r="R788" s="46">
        <v>4.6752734172060946E-4</v>
      </c>
      <c r="S788" s="46">
        <v>5.2838118210517195E-4</v>
      </c>
      <c r="T788" s="46">
        <v>5.7754153747644312E-4</v>
      </c>
      <c r="U788" s="46">
        <v>6.1700503870895727E-4</v>
      </c>
      <c r="V788" s="46">
        <v>6.4892686714568184E-4</v>
      </c>
      <c r="W788" s="46">
        <v>6.7494729815848332E-4</v>
      </c>
      <c r="X788" s="46">
        <v>6.9650213632935752E-4</v>
      </c>
      <c r="Y788" s="46">
        <v>7.1443892152499603E-4</v>
      </c>
      <c r="Z788" s="46">
        <v>7.2954931440097738E-4</v>
      </c>
      <c r="AA788" s="46">
        <v>7.4178919723779074E-4</v>
      </c>
      <c r="AB788" s="46">
        <v>7.5180436131839471E-4</v>
      </c>
      <c r="AC788" s="46">
        <v>7.5377363263572983E-4</v>
      </c>
      <c r="AD788" s="46">
        <v>7.5558509404763082E-4</v>
      </c>
      <c r="AE788" s="46">
        <v>7.5722502001284928E-4</v>
      </c>
      <c r="AF788" s="46">
        <v>7.587120103870824E-4</v>
      </c>
      <c r="AG788" s="46">
        <v>7.6023382545464769E-4</v>
      </c>
      <c r="AH788" s="46">
        <v>7.6179267437275378E-4</v>
      </c>
      <c r="AI788" s="46">
        <v>7.6338855714140088E-4</v>
      </c>
      <c r="AJ788" s="46">
        <v>7.6502147376058909E-4</v>
      </c>
      <c r="AK788" s="46">
        <v>9.3354586835336338E-3</v>
      </c>
      <c r="AL788" s="45">
        <v>9.3354586835336338E-3</v>
      </c>
      <c r="AM788" s="45">
        <v>3.9208819381189613E-4</v>
      </c>
      <c r="AN788" s="45">
        <v>8.5961553553250559E-4</v>
      </c>
      <c r="AO788" s="45">
        <v>1.3879967176376774E-3</v>
      </c>
      <c r="AP788" s="45">
        <v>1.9655382551141205E-3</v>
      </c>
      <c r="AQ788" s="45">
        <v>2.5825432938230779E-3</v>
      </c>
      <c r="AR788" s="45">
        <v>3.2314701609687598E-3</v>
      </c>
      <c r="AS788" s="45">
        <v>3.9064174591272429E-3</v>
      </c>
      <c r="AT788" s="45">
        <v>4.6029195954566003E-3</v>
      </c>
      <c r="AU788" s="45">
        <v>5.3173585169815959E-3</v>
      </c>
      <c r="AV788" s="45">
        <v>6.0469078313825728E-3</v>
      </c>
      <c r="AW788" s="45">
        <v>6.7886970286203637E-3</v>
      </c>
      <c r="AX788" s="45">
        <v>7.5405013899387582E-3</v>
      </c>
      <c r="AY788" s="45">
        <v>8.2942750225744877E-3</v>
      </c>
      <c r="AZ788" s="45">
        <v>9.0498601166221181E-3</v>
      </c>
      <c r="BA788" s="45">
        <v>9.3354586835336338E-3</v>
      </c>
      <c r="BB788" s="45">
        <v>9.3354586835336338E-3</v>
      </c>
      <c r="BC788" s="45">
        <v>9.3354586835336338E-3</v>
      </c>
      <c r="BD788" s="45">
        <v>9.3354586835336338E-3</v>
      </c>
      <c r="BE788" s="45">
        <v>9.3354586835336338E-3</v>
      </c>
      <c r="BF788" s="45">
        <v>9.3354586835336338E-3</v>
      </c>
    </row>
    <row r="789" spans="1:58" ht="13.5" thickBot="1" x14ac:dyDescent="0.25">
      <c r="A789" s="6" t="s">
        <v>1352</v>
      </c>
      <c r="B789" s="6" t="s">
        <v>1351</v>
      </c>
      <c r="C789" s="6" t="s">
        <v>713</v>
      </c>
      <c r="D789" s="6" t="s">
        <v>1352</v>
      </c>
      <c r="E789" s="6">
        <v>22.110927320206631</v>
      </c>
      <c r="F789" s="6" t="s">
        <v>622</v>
      </c>
      <c r="G789" s="21" t="s">
        <v>1178</v>
      </c>
      <c r="H789" s="21" t="s">
        <v>1174</v>
      </c>
      <c r="I789" s="21" t="s">
        <v>1160</v>
      </c>
      <c r="J789" s="21" t="s">
        <v>240</v>
      </c>
      <c r="K789" s="21" t="s">
        <v>275</v>
      </c>
      <c r="L789" s="21" t="s">
        <v>728</v>
      </c>
      <c r="M789" s="3">
        <v>13.889695659586353</v>
      </c>
      <c r="N789" s="3">
        <v>22.110927320206631</v>
      </c>
      <c r="O789" s="21" t="s">
        <v>1489</v>
      </c>
      <c r="P789" s="21" t="s">
        <v>1489</v>
      </c>
      <c r="Q789" s="46">
        <v>4.7298408858334441E-4</v>
      </c>
      <c r="R789" s="46">
        <v>5.6455349778723404E-4</v>
      </c>
      <c r="S789" s="46">
        <v>6.3897579958673088E-4</v>
      </c>
      <c r="T789" s="46">
        <v>6.9925553138461575E-4</v>
      </c>
      <c r="U789" s="46">
        <v>7.479464998017591E-4</v>
      </c>
      <c r="V789" s="46">
        <v>7.8761903628776114E-4</v>
      </c>
      <c r="W789" s="46">
        <v>8.2005734487341738E-4</v>
      </c>
      <c r="X789" s="46">
        <v>8.4689608512298058E-4</v>
      </c>
      <c r="Y789" s="46">
        <v>8.6956039556970548E-4</v>
      </c>
      <c r="Z789" s="46">
        <v>8.886027203786279E-4</v>
      </c>
      <c r="AA789" s="46">
        <v>9.040318295464539E-4</v>
      </c>
      <c r="AB789" s="46">
        <v>9.169694837340191E-4</v>
      </c>
      <c r="AC789" s="46">
        <v>9.1998372897521155E-4</v>
      </c>
      <c r="AD789" s="46">
        <v>9.2274845919943481E-4</v>
      </c>
      <c r="AE789" s="46">
        <v>9.2542538009786877E-4</v>
      </c>
      <c r="AF789" s="46">
        <v>9.2797318209812414E-4</v>
      </c>
      <c r="AG789" s="46">
        <v>9.3046112081015761E-4</v>
      </c>
      <c r="AH789" s="46">
        <v>9.328919075687242E-4</v>
      </c>
      <c r="AI789" s="46">
        <v>9.3526554237382436E-4</v>
      </c>
      <c r="AJ789" s="46">
        <v>9.3758202522545775E-4</v>
      </c>
      <c r="AK789" s="46">
        <v>1.1261556676855628E-2</v>
      </c>
      <c r="AL789" s="45">
        <v>1.1261556676855628E-2</v>
      </c>
      <c r="AM789" s="45">
        <v>4.7298408858334441E-4</v>
      </c>
      <c r="AN789" s="45">
        <v>1.0375375863705784E-3</v>
      </c>
      <c r="AO789" s="45">
        <v>1.6765133859573092E-3</v>
      </c>
      <c r="AP789" s="45">
        <v>2.375768917341925E-3</v>
      </c>
      <c r="AQ789" s="45">
        <v>3.1237154171436842E-3</v>
      </c>
      <c r="AR789" s="45">
        <v>3.911334453431445E-3</v>
      </c>
      <c r="AS789" s="45">
        <v>4.731391798304862E-3</v>
      </c>
      <c r="AT789" s="45">
        <v>5.5782878834278425E-3</v>
      </c>
      <c r="AU789" s="45">
        <v>6.4478482789975481E-3</v>
      </c>
      <c r="AV789" s="45">
        <v>7.336450999376176E-3</v>
      </c>
      <c r="AW789" s="45">
        <v>8.2404828289226306E-3</v>
      </c>
      <c r="AX789" s="45">
        <v>9.1574523126566505E-3</v>
      </c>
      <c r="AY789" s="45">
        <v>1.0077436041631862E-2</v>
      </c>
      <c r="AZ789" s="45">
        <v>1.1000184500831296E-2</v>
      </c>
      <c r="BA789" s="45">
        <v>1.1261556676855628E-2</v>
      </c>
      <c r="BB789" s="45">
        <v>1.1261556676855628E-2</v>
      </c>
      <c r="BC789" s="45">
        <v>1.1261556676855628E-2</v>
      </c>
      <c r="BD789" s="45">
        <v>1.1261556676855628E-2</v>
      </c>
      <c r="BE789" s="45">
        <v>1.1261556676855628E-2</v>
      </c>
      <c r="BF789" s="45">
        <v>1.1261556676855628E-2</v>
      </c>
    </row>
    <row r="790" spans="1:58" ht="13.5" thickBot="1" x14ac:dyDescent="0.25">
      <c r="A790" s="6" t="s">
        <v>1352</v>
      </c>
      <c r="B790" s="6" t="s">
        <v>1351</v>
      </c>
      <c r="C790" s="6" t="s">
        <v>713</v>
      </c>
      <c r="D790" s="6" t="s">
        <v>1352</v>
      </c>
      <c r="E790" s="6">
        <v>22.820342225679521</v>
      </c>
      <c r="F790" s="6" t="s">
        <v>622</v>
      </c>
      <c r="G790" s="21" t="s">
        <v>1178</v>
      </c>
      <c r="H790" s="21" t="s">
        <v>1174</v>
      </c>
      <c r="I790" s="21" t="s">
        <v>1160</v>
      </c>
      <c r="J790" s="21" t="s">
        <v>240</v>
      </c>
      <c r="K790" s="21" t="s">
        <v>277</v>
      </c>
      <c r="L790" s="21" t="s">
        <v>729</v>
      </c>
      <c r="M790" s="3">
        <v>14.367271701988379</v>
      </c>
      <c r="N790" s="3">
        <v>22.820342225679521</v>
      </c>
      <c r="O790" s="21" t="s">
        <v>1489</v>
      </c>
      <c r="P790" s="21" t="s">
        <v>1489</v>
      </c>
      <c r="Q790" s="46">
        <v>1.1389141739906246E-3</v>
      </c>
      <c r="R790" s="46">
        <v>1.3512170406342462E-3</v>
      </c>
      <c r="S790" s="46">
        <v>1.5221129685854607E-3</v>
      </c>
      <c r="T790" s="46">
        <v>1.6582034645430753E-3</v>
      </c>
      <c r="U790" s="46">
        <v>1.7679581845406879E-3</v>
      </c>
      <c r="V790" s="46">
        <v>1.857566194641344E-3</v>
      </c>
      <c r="W790" s="46">
        <v>1.9308384697029951E-3</v>
      </c>
      <c r="X790" s="46">
        <v>1.9910761474212341E-3</v>
      </c>
      <c r="Y790" s="46">
        <v>2.0404662565913063E-3</v>
      </c>
      <c r="Z790" s="46">
        <v>2.0825275009873153E-3</v>
      </c>
      <c r="AA790" s="46">
        <v>2.1176087463646272E-3</v>
      </c>
      <c r="AB790" s="46">
        <v>2.146907477039264E-3</v>
      </c>
      <c r="AC790" s="46">
        <v>2.1535336140773645E-3</v>
      </c>
      <c r="AD790" s="46">
        <v>2.1593228542597727E-3</v>
      </c>
      <c r="AE790" s="46">
        <v>2.1651572792600773E-3</v>
      </c>
      <c r="AF790" s="46">
        <v>2.1710702866643357E-3</v>
      </c>
      <c r="AG790" s="46">
        <v>2.176242106245885E-3</v>
      </c>
      <c r="AH790" s="46">
        <v>2.1806790817099943E-3</v>
      </c>
      <c r="AI790" s="46">
        <v>2.1843812130566622E-3</v>
      </c>
      <c r="AJ790" s="46">
        <v>2.1873485002858887E-3</v>
      </c>
      <c r="AK790" s="46">
        <v>2.7117078206341353E-2</v>
      </c>
      <c r="AL790" s="45">
        <v>2.7117078206341353E-2</v>
      </c>
      <c r="AM790" s="45">
        <v>1.1389141739906246E-3</v>
      </c>
      <c r="AN790" s="45">
        <v>2.4901312146248709E-3</v>
      </c>
      <c r="AO790" s="45">
        <v>4.0122441832103313E-3</v>
      </c>
      <c r="AP790" s="45">
        <v>5.6704476477534068E-3</v>
      </c>
      <c r="AQ790" s="45">
        <v>7.4384058322940951E-3</v>
      </c>
      <c r="AR790" s="45">
        <v>9.2959720269354396E-3</v>
      </c>
      <c r="AS790" s="45">
        <v>1.1226810496638435E-2</v>
      </c>
      <c r="AT790" s="45">
        <v>1.321788664405967E-2</v>
      </c>
      <c r="AU790" s="45">
        <v>1.5258352900650977E-2</v>
      </c>
      <c r="AV790" s="45">
        <v>1.7340880401638292E-2</v>
      </c>
      <c r="AW790" s="45">
        <v>1.9458489148002918E-2</v>
      </c>
      <c r="AX790" s="45">
        <v>2.1605396625042184E-2</v>
      </c>
      <c r="AY790" s="45">
        <v>2.3758930239119548E-2</v>
      </c>
      <c r="AZ790" s="45">
        <v>2.591825309337932E-2</v>
      </c>
      <c r="BA790" s="45">
        <v>2.7117078206341353E-2</v>
      </c>
      <c r="BB790" s="45">
        <v>2.7117078206341353E-2</v>
      </c>
      <c r="BC790" s="45">
        <v>2.7117078206341353E-2</v>
      </c>
      <c r="BD790" s="45">
        <v>2.7117078206341353E-2</v>
      </c>
      <c r="BE790" s="45">
        <v>2.7117078206341353E-2</v>
      </c>
      <c r="BF790" s="45">
        <v>2.7117078206341353E-2</v>
      </c>
    </row>
    <row r="791" spans="1:58" ht="13.5" thickBot="1" x14ac:dyDescent="0.25">
      <c r="A791" s="6" t="s">
        <v>1137</v>
      </c>
      <c r="B791" s="6" t="s">
        <v>1351</v>
      </c>
      <c r="C791" s="6" t="s">
        <v>713</v>
      </c>
      <c r="D791" s="6" t="s">
        <v>1137</v>
      </c>
      <c r="E791" s="6">
        <v>19.203999547976832</v>
      </c>
      <c r="F791" s="6" t="s">
        <v>622</v>
      </c>
      <c r="G791" s="21" t="s">
        <v>1178</v>
      </c>
      <c r="H791" s="21" t="s">
        <v>1174</v>
      </c>
      <c r="I791" s="21" t="s">
        <v>1160</v>
      </c>
      <c r="J791" s="21" t="s">
        <v>240</v>
      </c>
      <c r="K791" s="21" t="s">
        <v>279</v>
      </c>
      <c r="L791" s="21" t="s">
        <v>730</v>
      </c>
      <c r="M791" s="3">
        <v>11.932760373479505</v>
      </c>
      <c r="N791" s="3">
        <v>19.203999547976832</v>
      </c>
      <c r="O791" s="21" t="s">
        <v>1489</v>
      </c>
      <c r="P791" s="21" t="s">
        <v>1489</v>
      </c>
      <c r="Q791" s="46">
        <v>4.7382885563795256E-4</v>
      </c>
      <c r="R791" s="46">
        <v>5.6690275672727729E-4</v>
      </c>
      <c r="S791" s="46">
        <v>6.437830656175049E-4</v>
      </c>
      <c r="T791" s="46">
        <v>7.0684711459311671E-4</v>
      </c>
      <c r="U791" s="46">
        <v>7.5909772241127558E-4</v>
      </c>
      <c r="V791" s="46">
        <v>8.0237566019723079E-4</v>
      </c>
      <c r="W791" s="46">
        <v>8.378484135154417E-4</v>
      </c>
      <c r="X791" s="46">
        <v>8.6761734029223905E-4</v>
      </c>
      <c r="Y791" s="46">
        <v>8.9258557054554787E-4</v>
      </c>
      <c r="Z791" s="46">
        <v>9.136333803535366E-4</v>
      </c>
      <c r="AA791" s="46">
        <v>9.309331977980388E-4</v>
      </c>
      <c r="AB791" s="46">
        <v>9.4576110281383691E-4</v>
      </c>
      <c r="AC791" s="46">
        <v>9.5001506630319938E-4</v>
      </c>
      <c r="AD791" s="46">
        <v>9.543152051801685E-4</v>
      </c>
      <c r="AE791" s="46">
        <v>9.5856437287812873E-4</v>
      </c>
      <c r="AF791" s="46">
        <v>9.6242093490881352E-4</v>
      </c>
      <c r="AG791" s="46">
        <v>9.6630984109683058E-4</v>
      </c>
      <c r="AH791" s="46">
        <v>9.7023391880712352E-4</v>
      </c>
      <c r="AI791" s="46">
        <v>9.7419316803969136E-4</v>
      </c>
      <c r="AJ791" s="46">
        <v>9.7818758879453455E-4</v>
      </c>
      <c r="AK791" s="46">
        <v>1.1281670233091116E-2</v>
      </c>
      <c r="AL791" s="45">
        <v>1.1281670233091116E-2</v>
      </c>
      <c r="AM791" s="45">
        <v>4.7382885563795256E-4</v>
      </c>
      <c r="AN791" s="45">
        <v>1.0407316123652297E-3</v>
      </c>
      <c r="AO791" s="45">
        <v>1.6845146779827346E-3</v>
      </c>
      <c r="AP791" s="45">
        <v>2.3913617925758511E-3</v>
      </c>
      <c r="AQ791" s="45">
        <v>3.1504595149871267E-3</v>
      </c>
      <c r="AR791" s="45">
        <v>3.9528351751843575E-3</v>
      </c>
      <c r="AS791" s="45">
        <v>4.7906835886997994E-3</v>
      </c>
      <c r="AT791" s="45">
        <v>5.6583009289920385E-3</v>
      </c>
      <c r="AU791" s="45">
        <v>6.5508864995375863E-3</v>
      </c>
      <c r="AV791" s="45">
        <v>7.4645198798911228E-3</v>
      </c>
      <c r="AW791" s="45">
        <v>8.3954530776891613E-3</v>
      </c>
      <c r="AX791" s="45">
        <v>9.3412141805029984E-3</v>
      </c>
      <c r="AY791" s="45">
        <v>1.0291229246806198E-2</v>
      </c>
      <c r="AZ791" s="45">
        <v>1.1245544451986366E-2</v>
      </c>
      <c r="BA791" s="45">
        <v>1.1281670233091116E-2</v>
      </c>
      <c r="BB791" s="45">
        <v>1.1281670233091116E-2</v>
      </c>
      <c r="BC791" s="45">
        <v>1.1281670233091116E-2</v>
      </c>
      <c r="BD791" s="45">
        <v>1.1281670233091116E-2</v>
      </c>
      <c r="BE791" s="45">
        <v>1.1281670233091116E-2</v>
      </c>
      <c r="BF791" s="45">
        <v>1.1281670233091116E-2</v>
      </c>
    </row>
    <row r="792" spans="1:58" ht="13.5" thickBot="1" x14ac:dyDescent="0.25">
      <c r="A792" s="6" t="s">
        <v>1359</v>
      </c>
      <c r="B792" s="6" t="s">
        <v>1359</v>
      </c>
      <c r="C792" s="6" t="s">
        <v>731</v>
      </c>
      <c r="D792" s="6" t="s">
        <v>1359</v>
      </c>
      <c r="E792" s="6">
        <v>211.19755290822405</v>
      </c>
      <c r="F792" s="6" t="s">
        <v>314</v>
      </c>
      <c r="G792" s="21" t="s">
        <v>1178</v>
      </c>
      <c r="H792" s="21" t="s">
        <v>1159</v>
      </c>
      <c r="I792" s="21" t="s">
        <v>1160</v>
      </c>
      <c r="J792" s="21" t="s">
        <v>240</v>
      </c>
      <c r="K792" s="21" t="s">
        <v>732</v>
      </c>
      <c r="L792" s="21" t="s">
        <v>733</v>
      </c>
      <c r="M792" s="3">
        <v>152.00189208741693</v>
      </c>
      <c r="N792" s="3">
        <v>211.19755290822405</v>
      </c>
      <c r="O792" s="21" t="s">
        <v>1496</v>
      </c>
      <c r="P792" s="21" t="s">
        <v>1497</v>
      </c>
      <c r="Q792" s="46">
        <v>2.7862737558417752E-3</v>
      </c>
      <c r="R792" s="46">
        <v>5.7235317256882148E-3</v>
      </c>
      <c r="S792" s="46">
        <v>1.025648206826775E-2</v>
      </c>
      <c r="T792" s="46">
        <v>1.6722832838333781E-2</v>
      </c>
      <c r="U792" s="46">
        <v>2.5365168476919036E-2</v>
      </c>
      <c r="V792" s="46">
        <v>3.6248074196833222E-2</v>
      </c>
      <c r="W792" s="46">
        <v>4.9158314964400644E-2</v>
      </c>
      <c r="X792" s="46">
        <v>6.3504475074529512E-2</v>
      </c>
      <c r="Y792" s="46">
        <v>7.8247372860311762E-2</v>
      </c>
      <c r="Z792" s="46">
        <v>9.1906399707588834E-2</v>
      </c>
      <c r="AA792" s="46">
        <v>0.10269060940794141</v>
      </c>
      <c r="AB792" s="46">
        <v>0.10878468736273852</v>
      </c>
      <c r="AC792" s="46">
        <v>0.10876978695041031</v>
      </c>
      <c r="AD792" s="46">
        <v>0.102082940114885</v>
      </c>
      <c r="AE792" s="46">
        <v>8.9346589837185464E-2</v>
      </c>
      <c r="AF792" s="46">
        <v>7.2384265632783135E-2</v>
      </c>
      <c r="AG792" s="46">
        <v>5.3824965099219177E-2</v>
      </c>
      <c r="AH792" s="46">
        <v>3.6389892563239393E-2</v>
      </c>
      <c r="AI792" s="46">
        <v>2.2128172586126552E-2</v>
      </c>
      <c r="AJ792" s="46">
        <v>1.0474836803706138E-2</v>
      </c>
      <c r="AK792" s="46">
        <v>1.0618704313917444</v>
      </c>
      <c r="AL792" s="45">
        <v>1.0618704313917444</v>
      </c>
      <c r="AM792" s="45">
        <v>2.7862737558417752E-3</v>
      </c>
      <c r="AN792" s="45">
        <v>8.50980548152999E-3</v>
      </c>
      <c r="AO792" s="45">
        <v>1.8766287549797742E-2</v>
      </c>
      <c r="AP792" s="45">
        <v>3.5489120388131526E-2</v>
      </c>
      <c r="AQ792" s="45">
        <v>6.0854288865050565E-2</v>
      </c>
      <c r="AR792" s="45">
        <v>9.7102363061883787E-2</v>
      </c>
      <c r="AS792" s="45">
        <v>0.14626067802628442</v>
      </c>
      <c r="AT792" s="45">
        <v>0.20976515310081395</v>
      </c>
      <c r="AU792" s="45">
        <v>0.2880125259611257</v>
      </c>
      <c r="AV792" s="45">
        <v>0.37991892566871455</v>
      </c>
      <c r="AW792" s="45">
        <v>0.48260953507665594</v>
      </c>
      <c r="AX792" s="45">
        <v>0.59139422243939443</v>
      </c>
      <c r="AY792" s="45">
        <v>0.70016400938980472</v>
      </c>
      <c r="AZ792" s="45">
        <v>0.80224694950468978</v>
      </c>
      <c r="BA792" s="45">
        <v>0.89159353934187524</v>
      </c>
      <c r="BB792" s="45">
        <v>0.96397780497465835</v>
      </c>
      <c r="BC792" s="45">
        <v>1.0178027700738774</v>
      </c>
      <c r="BD792" s="45">
        <v>1.0541926626371168</v>
      </c>
      <c r="BE792" s="45">
        <v>1.0618704313917444</v>
      </c>
      <c r="BF792" s="45">
        <v>1.0618704313917444</v>
      </c>
    </row>
    <row r="793" spans="1:58" ht="13.5" thickBot="1" x14ac:dyDescent="0.25">
      <c r="A793" s="6" t="s">
        <v>1359</v>
      </c>
      <c r="B793" s="6" t="s">
        <v>1145</v>
      </c>
      <c r="C793" s="6" t="s">
        <v>731</v>
      </c>
      <c r="D793" s="6" t="s">
        <v>1359</v>
      </c>
      <c r="E793" s="6">
        <v>171.77976842178529</v>
      </c>
      <c r="F793" s="6" t="s">
        <v>314</v>
      </c>
      <c r="G793" s="21" t="s">
        <v>1178</v>
      </c>
      <c r="H793" s="21" t="s">
        <v>1159</v>
      </c>
      <c r="I793" s="21" t="s">
        <v>1160</v>
      </c>
      <c r="J793" s="21" t="s">
        <v>240</v>
      </c>
      <c r="K793" s="21" t="s">
        <v>732</v>
      </c>
      <c r="L793" s="21" t="s">
        <v>734</v>
      </c>
      <c r="M793" s="3">
        <v>129.8864355447725</v>
      </c>
      <c r="N793" s="3">
        <v>171.77976842178529</v>
      </c>
      <c r="O793" s="21" t="s">
        <v>1496</v>
      </c>
      <c r="P793" s="21" t="s">
        <v>1497</v>
      </c>
      <c r="Q793" s="46">
        <v>7.3671790669388633E-4</v>
      </c>
      <c r="R793" s="46">
        <v>1.5133575094709822E-3</v>
      </c>
      <c r="S793" s="46">
        <v>2.7119137103937497E-3</v>
      </c>
      <c r="T793" s="46">
        <v>4.4216798068813521E-3</v>
      </c>
      <c r="U793" s="46">
        <v>6.7067974868133271E-3</v>
      </c>
      <c r="V793" s="46">
        <v>9.5843437092231424E-3</v>
      </c>
      <c r="W793" s="46">
        <v>1.2997937055266364E-2</v>
      </c>
      <c r="X793" s="46">
        <v>1.6791201454814352E-2</v>
      </c>
      <c r="Y793" s="46">
        <v>2.068936715822782E-2</v>
      </c>
      <c r="Z793" s="46">
        <v>2.4300946833521228E-2</v>
      </c>
      <c r="AA793" s="46">
        <v>2.7152396867508054E-2</v>
      </c>
      <c r="AB793" s="46">
        <v>2.8763730407392437E-2</v>
      </c>
      <c r="AC793" s="46">
        <v>2.875979059331053E-2</v>
      </c>
      <c r="AD793" s="46">
        <v>2.6991723190485453E-2</v>
      </c>
      <c r="AE793" s="46">
        <v>2.3624108182866754E-2</v>
      </c>
      <c r="AF793" s="46">
        <v>1.9139104527238888E-2</v>
      </c>
      <c r="AG793" s="46">
        <v>1.4231844782885746E-2</v>
      </c>
      <c r="AH793" s="46">
        <v>9.6218418659675918E-3</v>
      </c>
      <c r="AI793" s="46">
        <v>5.8509042596523488E-3</v>
      </c>
      <c r="AJ793" s="46">
        <v>2.7696488282268742E-3</v>
      </c>
      <c r="AK793" s="46">
        <v>0.28076887985427534</v>
      </c>
      <c r="AL793" s="45">
        <v>0.28076887985427534</v>
      </c>
      <c r="AM793" s="45">
        <v>7.3671790669388633E-4</v>
      </c>
      <c r="AN793" s="45">
        <v>2.2500754161648684E-3</v>
      </c>
      <c r="AO793" s="45">
        <v>4.9619891265586177E-3</v>
      </c>
      <c r="AP793" s="45">
        <v>9.3836689334399689E-3</v>
      </c>
      <c r="AQ793" s="45">
        <v>1.6090466420253295E-2</v>
      </c>
      <c r="AR793" s="45">
        <v>2.5674810129476436E-2</v>
      </c>
      <c r="AS793" s="45">
        <v>3.8672747184742798E-2</v>
      </c>
      <c r="AT793" s="45">
        <v>5.5463948639557149E-2</v>
      </c>
      <c r="AU793" s="45">
        <v>7.6153315797784976E-2</v>
      </c>
      <c r="AV793" s="45">
        <v>0.1004542626313062</v>
      </c>
      <c r="AW793" s="45">
        <v>0.12760665949881425</v>
      </c>
      <c r="AX793" s="45">
        <v>0.15637038990620669</v>
      </c>
      <c r="AY793" s="45">
        <v>0.18513018049951721</v>
      </c>
      <c r="AZ793" s="45">
        <v>0.21212190369000267</v>
      </c>
      <c r="BA793" s="45">
        <v>0.23574601187286942</v>
      </c>
      <c r="BB793" s="45">
        <v>0.2548851164001083</v>
      </c>
      <c r="BC793" s="45">
        <v>0.26911696118299405</v>
      </c>
      <c r="BD793" s="45">
        <v>0.27873880304896165</v>
      </c>
      <c r="BE793" s="45">
        <v>0.28076887985427534</v>
      </c>
      <c r="BF793" s="45">
        <v>0.28076887985427534</v>
      </c>
    </row>
    <row r="794" spans="1:58" ht="13.5" thickBot="1" x14ac:dyDescent="0.25">
      <c r="A794" s="6" t="s">
        <v>1359</v>
      </c>
      <c r="B794" s="6" t="s">
        <v>1359</v>
      </c>
      <c r="C794" s="6" t="s">
        <v>731</v>
      </c>
      <c r="D794" s="6" t="s">
        <v>1359</v>
      </c>
      <c r="E794" s="6">
        <v>192.03622453676908</v>
      </c>
      <c r="F794" s="6" t="s">
        <v>314</v>
      </c>
      <c r="G794" s="21" t="s">
        <v>1178</v>
      </c>
      <c r="H794" s="21" t="s">
        <v>1159</v>
      </c>
      <c r="I794" s="21" t="s">
        <v>1160</v>
      </c>
      <c r="J794" s="21" t="s">
        <v>240</v>
      </c>
      <c r="K794" s="21" t="s">
        <v>732</v>
      </c>
      <c r="L794" s="21" t="s">
        <v>735</v>
      </c>
      <c r="M794" s="3">
        <v>143.83513521401801</v>
      </c>
      <c r="N794" s="3">
        <v>192.03622453676908</v>
      </c>
      <c r="O794" s="21" t="s">
        <v>1496</v>
      </c>
      <c r="P794" s="21" t="s">
        <v>1497</v>
      </c>
      <c r="Q794" s="46">
        <v>1.2847132103662947E-4</v>
      </c>
      <c r="R794" s="46">
        <v>2.6390432033196839E-4</v>
      </c>
      <c r="S794" s="46">
        <v>4.7291254053418493E-4</v>
      </c>
      <c r="T794" s="46">
        <v>7.7106724409655239E-4</v>
      </c>
      <c r="U794" s="46">
        <v>1.1695536720733881E-3</v>
      </c>
      <c r="V794" s="46">
        <v>1.6713497614286022E-3</v>
      </c>
      <c r="W794" s="46">
        <v>2.2666235326554533E-3</v>
      </c>
      <c r="X794" s="46">
        <v>2.9281056060830994E-3</v>
      </c>
      <c r="Y794" s="46">
        <v>3.60788071808577E-3</v>
      </c>
      <c r="Z794" s="46">
        <v>4.2376800044858689E-3</v>
      </c>
      <c r="AA794" s="46">
        <v>4.73492535363203E-3</v>
      </c>
      <c r="AB794" s="46">
        <v>5.0159150603008408E-3</v>
      </c>
      <c r="AC794" s="46">
        <v>5.0152280224059521E-3</v>
      </c>
      <c r="AD794" s="46">
        <v>4.7069065429646744E-3</v>
      </c>
      <c r="AE794" s="46">
        <v>4.1196506274500258E-3</v>
      </c>
      <c r="AF794" s="46">
        <v>3.3375407598096865E-3</v>
      </c>
      <c r="AG794" s="46">
        <v>2.4817964697650633E-3</v>
      </c>
      <c r="AH794" s="46">
        <v>1.6778888148296753E-3</v>
      </c>
      <c r="AI794" s="46">
        <v>1.0203001619298329E-3</v>
      </c>
      <c r="AJ794" s="46">
        <v>4.8298058257691606E-4</v>
      </c>
      <c r="AK794" s="46">
        <v>4.8961411923222342E-2</v>
      </c>
      <c r="AL794" s="45">
        <v>4.8961411923222342E-2</v>
      </c>
      <c r="AM794" s="45">
        <v>1.2847132103662947E-4</v>
      </c>
      <c r="AN794" s="45">
        <v>3.9237564136859786E-4</v>
      </c>
      <c r="AO794" s="45">
        <v>8.6528818190278285E-4</v>
      </c>
      <c r="AP794" s="45">
        <v>1.6363554259993351E-3</v>
      </c>
      <c r="AQ794" s="45">
        <v>2.8059090980727232E-3</v>
      </c>
      <c r="AR794" s="45">
        <v>4.4772588595013256E-3</v>
      </c>
      <c r="AS794" s="45">
        <v>6.7438823921567789E-3</v>
      </c>
      <c r="AT794" s="45">
        <v>9.6719879982398779E-3</v>
      </c>
      <c r="AU794" s="45">
        <v>1.3279868716325648E-2</v>
      </c>
      <c r="AV794" s="45">
        <v>1.7517548720811515E-2</v>
      </c>
      <c r="AW794" s="45">
        <v>2.2252474074443546E-2</v>
      </c>
      <c r="AX794" s="45">
        <v>2.7268389134744386E-2</v>
      </c>
      <c r="AY794" s="45">
        <v>3.2283617157150335E-2</v>
      </c>
      <c r="AZ794" s="45">
        <v>3.6990523700115012E-2</v>
      </c>
      <c r="BA794" s="45">
        <v>4.1110174327565037E-2</v>
      </c>
      <c r="BB794" s="45">
        <v>4.4447715087374724E-2</v>
      </c>
      <c r="BC794" s="45">
        <v>4.6929511557139786E-2</v>
      </c>
      <c r="BD794" s="45">
        <v>4.8607400371969464E-2</v>
      </c>
      <c r="BE794" s="45">
        <v>4.8961411923222342E-2</v>
      </c>
      <c r="BF794" s="45">
        <v>4.8961411923222342E-2</v>
      </c>
    </row>
    <row r="795" spans="1:58" ht="13.5" thickBot="1" x14ac:dyDescent="0.25">
      <c r="A795" s="6" t="s">
        <v>1359</v>
      </c>
      <c r="B795" s="6" t="s">
        <v>1358</v>
      </c>
      <c r="C795" s="6" t="s">
        <v>731</v>
      </c>
      <c r="D795" s="6" t="s">
        <v>1359</v>
      </c>
      <c r="E795" s="6">
        <v>155.63256000278827</v>
      </c>
      <c r="F795" s="6" t="s">
        <v>314</v>
      </c>
      <c r="G795" s="21" t="s">
        <v>1178</v>
      </c>
      <c r="H795" s="21" t="s">
        <v>1159</v>
      </c>
      <c r="I795" s="21" t="s">
        <v>1160</v>
      </c>
      <c r="J795" s="21" t="s">
        <v>240</v>
      </c>
      <c r="K795" s="21" t="s">
        <v>736</v>
      </c>
      <c r="L795" s="21" t="s">
        <v>737</v>
      </c>
      <c r="M795" s="3">
        <v>103.43464219433663</v>
      </c>
      <c r="N795" s="3">
        <v>155.63256000278827</v>
      </c>
      <c r="O795" s="21" t="s">
        <v>1497</v>
      </c>
      <c r="P795" s="21" t="s">
        <v>1497</v>
      </c>
      <c r="Q795" s="46">
        <v>1.7659646979338883E-3</v>
      </c>
      <c r="R795" s="46">
        <v>3.6276245124436351E-3</v>
      </c>
      <c r="S795" s="46">
        <v>6.5006481217351553E-3</v>
      </c>
      <c r="T795" s="46">
        <v>1.0599077847260914E-2</v>
      </c>
      <c r="U795" s="46">
        <v>1.6076665831370036E-2</v>
      </c>
      <c r="V795" s="46">
        <v>2.2974346747330475E-2</v>
      </c>
      <c r="W795" s="46">
        <v>3.115697036410537E-2</v>
      </c>
      <c r="X795" s="46">
        <v>4.0249692230460835E-2</v>
      </c>
      <c r="Y795" s="46">
        <v>4.9593869908749838E-2</v>
      </c>
      <c r="Z795" s="46">
        <v>5.8251080697836535E-2</v>
      </c>
      <c r="AA795" s="46">
        <v>6.5086207212598265E-2</v>
      </c>
      <c r="AB795" s="46">
        <v>6.8948687168871425E-2</v>
      </c>
      <c r="AC795" s="46">
        <v>6.8939243157097235E-2</v>
      </c>
      <c r="AD795" s="46">
        <v>6.4701061095025963E-2</v>
      </c>
      <c r="AE795" s="46">
        <v>5.6628650792994194E-2</v>
      </c>
      <c r="AF795" s="46">
        <v>4.5877781221373724E-2</v>
      </c>
      <c r="AG795" s="46">
        <v>3.4114734072147095E-2</v>
      </c>
      <c r="AH795" s="46">
        <v>2.3064232469459132E-2</v>
      </c>
      <c r="AI795" s="46">
        <v>1.4025029498611487E-2</v>
      </c>
      <c r="AJ795" s="46">
        <v>6.6390432645679134E-3</v>
      </c>
      <c r="AK795" s="46">
        <v>0.67302277519787912</v>
      </c>
      <c r="AL795" s="45">
        <v>0.67302277519787912</v>
      </c>
      <c r="AM795" s="45">
        <v>1.7659646979338883E-3</v>
      </c>
      <c r="AN795" s="45">
        <v>5.3935892103775234E-3</v>
      </c>
      <c r="AO795" s="45">
        <v>1.189423733211268E-2</v>
      </c>
      <c r="AP795" s="45">
        <v>2.2493315179373592E-2</v>
      </c>
      <c r="AQ795" s="45">
        <v>3.8569981010743631E-2</v>
      </c>
      <c r="AR795" s="45">
        <v>6.1544327758074106E-2</v>
      </c>
      <c r="AS795" s="45">
        <v>9.2701298122179476E-2</v>
      </c>
      <c r="AT795" s="45">
        <v>0.1329509903526403</v>
      </c>
      <c r="AU795" s="45">
        <v>0.18254486026139013</v>
      </c>
      <c r="AV795" s="45">
        <v>0.24079594095922668</v>
      </c>
      <c r="AW795" s="45">
        <v>0.30588214817182496</v>
      </c>
      <c r="AX795" s="45">
        <v>0.37483083534069639</v>
      </c>
      <c r="AY795" s="45">
        <v>0.4437700784977936</v>
      </c>
      <c r="AZ795" s="45">
        <v>0.50847113959281953</v>
      </c>
      <c r="BA795" s="45">
        <v>0.56509979038581371</v>
      </c>
      <c r="BB795" s="45">
        <v>0.61097757160718746</v>
      </c>
      <c r="BC795" s="45">
        <v>0.64509230567933451</v>
      </c>
      <c r="BD795" s="45">
        <v>0.66815653814879361</v>
      </c>
      <c r="BE795" s="45">
        <v>0.67302277519787912</v>
      </c>
      <c r="BF795" s="45">
        <v>0.67302277519787912</v>
      </c>
    </row>
    <row r="796" spans="1:58" ht="13.5" thickBot="1" x14ac:dyDescent="0.25">
      <c r="A796" s="6" t="s">
        <v>1358</v>
      </c>
      <c r="B796" s="6" t="s">
        <v>1357</v>
      </c>
      <c r="C796" s="6" t="s">
        <v>731</v>
      </c>
      <c r="D796" s="6" t="s">
        <v>1358</v>
      </c>
      <c r="E796" s="6">
        <v>110.86166468113802</v>
      </c>
      <c r="F796" s="6" t="s">
        <v>314</v>
      </c>
      <c r="G796" s="21" t="s">
        <v>1178</v>
      </c>
      <c r="H796" s="21" t="s">
        <v>1159</v>
      </c>
      <c r="I796" s="21" t="s">
        <v>1160</v>
      </c>
      <c r="J796" s="21" t="s">
        <v>240</v>
      </c>
      <c r="K796" s="21" t="s">
        <v>736</v>
      </c>
      <c r="L796" s="21" t="s">
        <v>738</v>
      </c>
      <c r="M796" s="3">
        <v>72.363187115680191</v>
      </c>
      <c r="N796" s="3">
        <v>110.86166468113802</v>
      </c>
      <c r="O796" s="21" t="s">
        <v>1497</v>
      </c>
      <c r="P796" s="21" t="s">
        <v>1497</v>
      </c>
      <c r="Q796" s="46">
        <v>5.4176432695584274E-4</v>
      </c>
      <c r="R796" s="46">
        <v>1.1128860926449373E-3</v>
      </c>
      <c r="S796" s="46">
        <v>1.994275003667403E-3</v>
      </c>
      <c r="T796" s="46">
        <v>3.2515951666486015E-3</v>
      </c>
      <c r="U796" s="46">
        <v>4.9320148098182647E-3</v>
      </c>
      <c r="V796" s="46">
        <v>7.0480919111122623E-3</v>
      </c>
      <c r="W796" s="46">
        <v>9.5583649543172205E-3</v>
      </c>
      <c r="X796" s="46">
        <v>1.2347838802739056E-2</v>
      </c>
      <c r="Y796" s="46">
        <v>1.5214454503923114E-2</v>
      </c>
      <c r="Z796" s="46">
        <v>1.7870321850508086E-2</v>
      </c>
      <c r="AA796" s="46">
        <v>1.9967208453201969E-2</v>
      </c>
      <c r="AB796" s="46">
        <v>2.1152143721918825E-2</v>
      </c>
      <c r="AC796" s="46">
        <v>2.1149246479018894E-2</v>
      </c>
      <c r="AD796" s="46">
        <v>1.9849052961526319E-2</v>
      </c>
      <c r="AE796" s="46">
        <v>1.7372591263674554E-2</v>
      </c>
      <c r="AF796" s="46">
        <v>1.4074429287688633E-2</v>
      </c>
      <c r="AG796" s="46">
        <v>1.0465750513301729E-2</v>
      </c>
      <c r="AH796" s="46">
        <v>7.0756671383005202E-3</v>
      </c>
      <c r="AI796" s="46">
        <v>4.3026118674630168E-3</v>
      </c>
      <c r="AJ796" s="46">
        <v>2.0367319970028123E-3</v>
      </c>
      <c r="AK796" s="46">
        <v>0.20647056606376304</v>
      </c>
      <c r="AL796" s="45">
        <v>0.20647056606376304</v>
      </c>
      <c r="AM796" s="45">
        <v>5.4176432695584274E-4</v>
      </c>
      <c r="AN796" s="45">
        <v>1.65465041960078E-3</v>
      </c>
      <c r="AO796" s="45">
        <v>3.648925423268183E-3</v>
      </c>
      <c r="AP796" s="45">
        <v>6.9005205899167841E-3</v>
      </c>
      <c r="AQ796" s="45">
        <v>1.1832535399735049E-2</v>
      </c>
      <c r="AR796" s="45">
        <v>1.888062731084731E-2</v>
      </c>
      <c r="AS796" s="45">
        <v>2.8438992265164532E-2</v>
      </c>
      <c r="AT796" s="45">
        <v>4.0786831067903588E-2</v>
      </c>
      <c r="AU796" s="45">
        <v>5.6001285571826702E-2</v>
      </c>
      <c r="AV796" s="45">
        <v>7.3871607422334784E-2</v>
      </c>
      <c r="AW796" s="45">
        <v>9.3838815875536746E-2</v>
      </c>
      <c r="AX796" s="45">
        <v>0.11499095959745557</v>
      </c>
      <c r="AY796" s="45">
        <v>0.13614020607647448</v>
      </c>
      <c r="AZ796" s="45">
        <v>0.15598925903800079</v>
      </c>
      <c r="BA796" s="45">
        <v>0.17336185030167534</v>
      </c>
      <c r="BB796" s="45">
        <v>0.18743627958936396</v>
      </c>
      <c r="BC796" s="45">
        <v>0.19790203010266569</v>
      </c>
      <c r="BD796" s="45">
        <v>0.20497769724096621</v>
      </c>
      <c r="BE796" s="45">
        <v>0.20647056606376304</v>
      </c>
      <c r="BF796" s="45">
        <v>0.20647056606376304</v>
      </c>
    </row>
    <row r="797" spans="1:58" ht="13.5" thickBot="1" x14ac:dyDescent="0.25">
      <c r="A797" s="6" t="s">
        <v>1145</v>
      </c>
      <c r="B797" s="6" t="s">
        <v>1357</v>
      </c>
      <c r="C797" s="6" t="s">
        <v>731</v>
      </c>
      <c r="D797" s="6" t="s">
        <v>1145</v>
      </c>
      <c r="E797" s="6">
        <v>122.34094412295696</v>
      </c>
      <c r="F797" s="6" t="s">
        <v>314</v>
      </c>
      <c r="G797" s="21" t="s">
        <v>1178</v>
      </c>
      <c r="H797" s="21" t="s">
        <v>1159</v>
      </c>
      <c r="I797" s="21" t="s">
        <v>1160</v>
      </c>
      <c r="J797" s="21" t="s">
        <v>240</v>
      </c>
      <c r="K797" s="21" t="s">
        <v>736</v>
      </c>
      <c r="L797" s="21" t="s">
        <v>739</v>
      </c>
      <c r="M797" s="3">
        <v>80.329923383724847</v>
      </c>
      <c r="N797" s="3">
        <v>122.34094412295696</v>
      </c>
      <c r="O797" s="21" t="s">
        <v>1497</v>
      </c>
      <c r="P797" s="21" t="s">
        <v>1497</v>
      </c>
      <c r="Q797" s="46">
        <v>9.5781003729771466E-5</v>
      </c>
      <c r="R797" s="46">
        <v>1.9675224389427846E-4</v>
      </c>
      <c r="S797" s="46">
        <v>3.5257703776429416E-4</v>
      </c>
      <c r="T797" s="46">
        <v>5.7486444435065427E-4</v>
      </c>
      <c r="U797" s="46">
        <v>8.7195355136956911E-4</v>
      </c>
      <c r="V797" s="46">
        <v>1.2460645414201271E-3</v>
      </c>
      <c r="W797" s="46">
        <v>1.689867242614877E-3</v>
      </c>
      <c r="X797" s="46">
        <v>2.1830311365557352E-3</v>
      </c>
      <c r="Y797" s="46">
        <v>2.6898332929651786E-3</v>
      </c>
      <c r="Z797" s="46">
        <v>3.1593762797808593E-3</v>
      </c>
      <c r="AA797" s="46">
        <v>3.5300944934403954E-3</v>
      </c>
      <c r="AB797" s="46">
        <v>3.7395846421001042E-3</v>
      </c>
      <c r="AC797" s="46">
        <v>3.7390724252205567E-3</v>
      </c>
      <c r="AD797" s="46">
        <v>3.5092052413693547E-3</v>
      </c>
      <c r="AE797" s="46">
        <v>3.0713802032178313E-3</v>
      </c>
      <c r="AF797" s="46">
        <v>2.488282998759321E-3</v>
      </c>
      <c r="AG797" s="46">
        <v>1.8502881032828032E-3</v>
      </c>
      <c r="AH797" s="46">
        <v>1.2509396924899813E-3</v>
      </c>
      <c r="AI797" s="46">
        <v>7.6067851429210791E-4</v>
      </c>
      <c r="AJ797" s="46">
        <v>3.600832046244557E-4</v>
      </c>
      <c r="AK797" s="46">
        <v>3.6502879710374851E-2</v>
      </c>
      <c r="AL797" s="45">
        <v>3.6502879710374851E-2</v>
      </c>
      <c r="AM797" s="45">
        <v>9.5781003729771466E-5</v>
      </c>
      <c r="AN797" s="45">
        <v>2.9253324762404994E-4</v>
      </c>
      <c r="AO797" s="45">
        <v>6.451102853883441E-4</v>
      </c>
      <c r="AP797" s="45">
        <v>1.2199747297389984E-3</v>
      </c>
      <c r="AQ797" s="45">
        <v>2.0919282811085677E-3</v>
      </c>
      <c r="AR797" s="45">
        <v>3.337992822528695E-3</v>
      </c>
      <c r="AS797" s="45">
        <v>5.0278600651435723E-3</v>
      </c>
      <c r="AT797" s="45">
        <v>7.2108912016993071E-3</v>
      </c>
      <c r="AU797" s="45">
        <v>9.9007244946644861E-3</v>
      </c>
      <c r="AV797" s="45">
        <v>1.3060100774445346E-2</v>
      </c>
      <c r="AW797" s="45">
        <v>1.6590195267885743E-2</v>
      </c>
      <c r="AX797" s="45">
        <v>2.0329779909985846E-2</v>
      </c>
      <c r="AY797" s="45">
        <v>2.4068852335206403E-2</v>
      </c>
      <c r="AZ797" s="45">
        <v>2.7578057576575755E-2</v>
      </c>
      <c r="BA797" s="45">
        <v>3.0649437779793585E-2</v>
      </c>
      <c r="BB797" s="45">
        <v>3.3137720778552905E-2</v>
      </c>
      <c r="BC797" s="45">
        <v>3.498800888183571E-2</v>
      </c>
      <c r="BD797" s="45">
        <v>3.6238948574325691E-2</v>
      </c>
      <c r="BE797" s="45">
        <v>3.6502879710374851E-2</v>
      </c>
      <c r="BF797" s="45">
        <v>3.6502879710374851E-2</v>
      </c>
    </row>
    <row r="798" spans="1:58" ht="13.5" thickBot="1" x14ac:dyDescent="0.25">
      <c r="A798" s="6" t="s">
        <v>1354</v>
      </c>
      <c r="B798" s="6" t="s">
        <v>1352</v>
      </c>
      <c r="C798" s="6" t="s">
        <v>731</v>
      </c>
      <c r="D798" s="6" t="s">
        <v>1354</v>
      </c>
      <c r="E798" s="6">
        <v>41.186308217157986</v>
      </c>
      <c r="F798" s="6" t="s">
        <v>314</v>
      </c>
      <c r="G798" s="21" t="s">
        <v>1178</v>
      </c>
      <c r="H798" s="21" t="s">
        <v>1159</v>
      </c>
      <c r="I798" s="21" t="s">
        <v>1160</v>
      </c>
      <c r="J798" s="21" t="s">
        <v>240</v>
      </c>
      <c r="K798" s="21" t="s">
        <v>740</v>
      </c>
      <c r="L798" s="21" t="s">
        <v>741</v>
      </c>
      <c r="M798" s="3">
        <v>24.007783612882168</v>
      </c>
      <c r="N798" s="3">
        <v>41.186308217157986</v>
      </c>
      <c r="O798" s="21" t="s">
        <v>1497</v>
      </c>
      <c r="P798" s="21" t="s">
        <v>1497</v>
      </c>
      <c r="Q798" s="46">
        <v>1.115402121220601E-3</v>
      </c>
      <c r="R798" s="46">
        <v>2.291246297791484E-3</v>
      </c>
      <c r="S798" s="46">
        <v>4.1058786241736965E-3</v>
      </c>
      <c r="T798" s="46">
        <v>6.6944905114177363E-3</v>
      </c>
      <c r="U798" s="46">
        <v>1.0154193451004198E-2</v>
      </c>
      <c r="V798" s="46">
        <v>1.4510842218766353E-2</v>
      </c>
      <c r="W798" s="46">
        <v>1.9679074488629184E-2</v>
      </c>
      <c r="X798" s="46">
        <v>2.5422134510875181E-2</v>
      </c>
      <c r="Y798" s="46">
        <v>3.1324016703435244E-2</v>
      </c>
      <c r="Z798" s="46">
        <v>3.6792003288500415E-2</v>
      </c>
      <c r="AA798" s="46">
        <v>4.1109142029889807E-2</v>
      </c>
      <c r="AB798" s="46">
        <v>4.3548725528608452E-2</v>
      </c>
      <c r="AC798" s="46">
        <v>4.3542760590137092E-2</v>
      </c>
      <c r="AD798" s="46">
        <v>4.0865879637939043E-2</v>
      </c>
      <c r="AE798" s="46">
        <v>3.5767259272093919E-2</v>
      </c>
      <c r="AF798" s="46">
        <v>2.8976895490087889E-2</v>
      </c>
      <c r="AG798" s="46">
        <v>2.154722956436704E-2</v>
      </c>
      <c r="AH798" s="46">
        <v>1.4567614998679248E-2</v>
      </c>
      <c r="AI798" s="46">
        <v>8.8583580811298843E-3</v>
      </c>
      <c r="AJ798" s="46">
        <v>4.1932904711165517E-3</v>
      </c>
      <c r="AK798" s="46">
        <v>0.42508835650212606</v>
      </c>
      <c r="AL798" s="45">
        <v>0.42508835650212606</v>
      </c>
      <c r="AM798" s="45">
        <v>1.115402121220601E-3</v>
      </c>
      <c r="AN798" s="45">
        <v>3.406648419012085E-3</v>
      </c>
      <c r="AO798" s="45">
        <v>7.5125270431857811E-3</v>
      </c>
      <c r="AP798" s="45">
        <v>1.4207017554603518E-2</v>
      </c>
      <c r="AQ798" s="45">
        <v>2.4361211005607716E-2</v>
      </c>
      <c r="AR798" s="45">
        <v>3.8872053224374072E-2</v>
      </c>
      <c r="AS798" s="45">
        <v>5.8551127713003255E-2</v>
      </c>
      <c r="AT798" s="45">
        <v>8.3973262223878437E-2</v>
      </c>
      <c r="AU798" s="45">
        <v>0.11529727892731367</v>
      </c>
      <c r="AV798" s="45">
        <v>0.15208928221581408</v>
      </c>
      <c r="AW798" s="45">
        <v>0.19319842424570388</v>
      </c>
      <c r="AX798" s="45">
        <v>0.23674714977431233</v>
      </c>
      <c r="AY798" s="45">
        <v>0.28028991036444939</v>
      </c>
      <c r="AZ798" s="45">
        <v>0.32115579000238842</v>
      </c>
      <c r="BA798" s="45">
        <v>0.35692304927448232</v>
      </c>
      <c r="BB798" s="45">
        <v>0.38589994476457024</v>
      </c>
      <c r="BC798" s="45">
        <v>0.40744717432893729</v>
      </c>
      <c r="BD798" s="45">
        <v>0.42201478932761655</v>
      </c>
      <c r="BE798" s="45">
        <v>0.42508835650212606</v>
      </c>
      <c r="BF798" s="45">
        <v>0.42508835650212606</v>
      </c>
    </row>
    <row r="799" spans="1:58" ht="13.5" thickBot="1" x14ac:dyDescent="0.25">
      <c r="A799" s="6" t="s">
        <v>1137</v>
      </c>
      <c r="B799" s="6" t="s">
        <v>1141</v>
      </c>
      <c r="C799" s="6" t="s">
        <v>731</v>
      </c>
      <c r="D799" s="6" t="s">
        <v>1137</v>
      </c>
      <c r="E799" s="6">
        <v>18.358883242303666</v>
      </c>
      <c r="F799" s="6" t="s">
        <v>314</v>
      </c>
      <c r="G799" s="21" t="s">
        <v>1178</v>
      </c>
      <c r="H799" s="21" t="s">
        <v>1159</v>
      </c>
      <c r="I799" s="21" t="s">
        <v>1160</v>
      </c>
      <c r="J799" s="21" t="s">
        <v>240</v>
      </c>
      <c r="K799" s="21" t="s">
        <v>740</v>
      </c>
      <c r="L799" s="21" t="s">
        <v>742</v>
      </c>
      <c r="M799" s="3">
        <v>8.1653193384499989</v>
      </c>
      <c r="N799" s="3">
        <v>18.358883242303666</v>
      </c>
      <c r="O799" s="21" t="s">
        <v>1497</v>
      </c>
      <c r="P799" s="21" t="s">
        <v>1497</v>
      </c>
      <c r="Q799" s="46">
        <v>4.253143551214233E-4</v>
      </c>
      <c r="R799" s="46">
        <v>8.7367589054172139E-4</v>
      </c>
      <c r="S799" s="46">
        <v>1.5656139485697607E-3</v>
      </c>
      <c r="T799" s="46">
        <v>2.5526784112749577E-3</v>
      </c>
      <c r="U799" s="46">
        <v>3.8718988938858975E-3</v>
      </c>
      <c r="V799" s="46">
        <v>5.533134089604908E-3</v>
      </c>
      <c r="W799" s="46">
        <v>7.5038344613856268E-3</v>
      </c>
      <c r="X799" s="46">
        <v>9.6937225952832048E-3</v>
      </c>
      <c r="Y799" s="46">
        <v>1.1944171263952041E-2</v>
      </c>
      <c r="Z799" s="46">
        <v>1.4029171053709155E-2</v>
      </c>
      <c r="AA799" s="46">
        <v>1.5675340668085017E-2</v>
      </c>
      <c r="AB799" s="46">
        <v>1.6605579066221586E-2</v>
      </c>
      <c r="AC799" s="46">
        <v>1.6603304573542203E-2</v>
      </c>
      <c r="AD799" s="46">
        <v>1.5582582204218536E-2</v>
      </c>
      <c r="AE799" s="46">
        <v>1.3638425570792615E-2</v>
      </c>
      <c r="AF799" s="46">
        <v>1.1049189690710786E-2</v>
      </c>
      <c r="AG799" s="46">
        <v>8.216181296834324E-3</v>
      </c>
      <c r="AH799" s="46">
        <v>5.5547821372620883E-3</v>
      </c>
      <c r="AI799" s="46">
        <v>3.3777834764985733E-3</v>
      </c>
      <c r="AJ799" s="46">
        <v>1.5989449891022907E-3</v>
      </c>
      <c r="AK799" s="46">
        <v>0.16209058309614785</v>
      </c>
      <c r="AL799" s="45">
        <v>0.16209058309614785</v>
      </c>
      <c r="AM799" s="45">
        <v>4.253143551214233E-4</v>
      </c>
      <c r="AN799" s="45">
        <v>1.2989902456631446E-3</v>
      </c>
      <c r="AO799" s="45">
        <v>2.8646041942329056E-3</v>
      </c>
      <c r="AP799" s="45">
        <v>5.4172826055078633E-3</v>
      </c>
      <c r="AQ799" s="45">
        <v>9.2891814993937612E-3</v>
      </c>
      <c r="AR799" s="45">
        <v>1.4822315588998668E-2</v>
      </c>
      <c r="AS799" s="45">
        <v>2.2326150050384297E-2</v>
      </c>
      <c r="AT799" s="45">
        <v>3.2019872645667503E-2</v>
      </c>
      <c r="AU799" s="45">
        <v>4.3964043909619541E-2</v>
      </c>
      <c r="AV799" s="45">
        <v>5.7993214963328696E-2</v>
      </c>
      <c r="AW799" s="45">
        <v>7.366855563141371E-2</v>
      </c>
      <c r="AX799" s="45">
        <v>9.0274134697635289E-2</v>
      </c>
      <c r="AY799" s="45">
        <v>0.10687743927117749</v>
      </c>
      <c r="AZ799" s="45">
        <v>0.12246002147539603</v>
      </c>
      <c r="BA799" s="45">
        <v>0.13609844704618865</v>
      </c>
      <c r="BB799" s="45">
        <v>0.14714763673689943</v>
      </c>
      <c r="BC799" s="45">
        <v>0.15536381803373375</v>
      </c>
      <c r="BD799" s="45">
        <v>0.16091860017099585</v>
      </c>
      <c r="BE799" s="45">
        <v>0.16209058309614785</v>
      </c>
      <c r="BF799" s="45">
        <v>0.16209058309614785</v>
      </c>
    </row>
    <row r="800" spans="1:58" ht="13.5" thickBot="1" x14ac:dyDescent="0.25">
      <c r="A800" s="6" t="s">
        <v>1352</v>
      </c>
      <c r="B800" s="6" t="s">
        <v>1351</v>
      </c>
      <c r="C800" s="6" t="s">
        <v>731</v>
      </c>
      <c r="D800" s="6" t="s">
        <v>1352</v>
      </c>
      <c r="E800" s="6">
        <v>23.79212254188889</v>
      </c>
      <c r="F800" s="6" t="s">
        <v>314</v>
      </c>
      <c r="G800" s="21" t="s">
        <v>1178</v>
      </c>
      <c r="H800" s="21" t="s">
        <v>1159</v>
      </c>
      <c r="I800" s="21" t="s">
        <v>1160</v>
      </c>
      <c r="J800" s="21" t="s">
        <v>240</v>
      </c>
      <c r="K800" s="21" t="s">
        <v>740</v>
      </c>
      <c r="L800" s="21" t="s">
        <v>743</v>
      </c>
      <c r="M800" s="3">
        <v>11.729137966796538</v>
      </c>
      <c r="N800" s="3">
        <v>23.79212254188889</v>
      </c>
      <c r="O800" s="21" t="s">
        <v>1497</v>
      </c>
      <c r="P800" s="21" t="s">
        <v>1497</v>
      </c>
      <c r="Q800" s="46">
        <v>7.1094850577950366E-5</v>
      </c>
      <c r="R800" s="46">
        <v>1.4604223004391302E-4</v>
      </c>
      <c r="S800" s="46">
        <v>2.6170546184490964E-4</v>
      </c>
      <c r="T800" s="46">
        <v>4.2670153978541681E-4</v>
      </c>
      <c r="U800" s="46">
        <v>6.4722027366125848E-4</v>
      </c>
      <c r="V800" s="46">
        <v>9.2490962647126919E-4</v>
      </c>
      <c r="W800" s="46">
        <v>1.2543286709464135E-3</v>
      </c>
      <c r="X800" s="46">
        <v>1.6203867825223255E-3</v>
      </c>
      <c r="Y800" s="46">
        <v>1.9965680938412935E-3</v>
      </c>
      <c r="Z800" s="46">
        <v>2.345093241706384E-3</v>
      </c>
      <c r="AA800" s="46">
        <v>2.620264256629222E-3</v>
      </c>
      <c r="AB800" s="46">
        <v>2.7757613827455278E-3</v>
      </c>
      <c r="AC800" s="46">
        <v>2.7753811822767822E-3</v>
      </c>
      <c r="AD800" s="46">
        <v>2.6047589038260105E-3</v>
      </c>
      <c r="AE800" s="46">
        <v>2.279776867153192E-3</v>
      </c>
      <c r="AF800" s="46">
        <v>1.8469644407940297E-3</v>
      </c>
      <c r="AG800" s="46">
        <v>1.3734034005342319E-3</v>
      </c>
      <c r="AH800" s="46">
        <v>9.2852827863985703E-4</v>
      </c>
      <c r="AI800" s="46">
        <v>5.6462475026919151E-4</v>
      </c>
      <c r="AJ800" s="46">
        <v>2.6727702395593062E-4</v>
      </c>
      <c r="AK800" s="46">
        <v>2.7094796229070472E-2</v>
      </c>
      <c r="AL800" s="45">
        <v>2.7094796229070472E-2</v>
      </c>
      <c r="AM800" s="45">
        <v>7.1094850577950366E-5</v>
      </c>
      <c r="AN800" s="45">
        <v>2.1713708062186338E-4</v>
      </c>
      <c r="AO800" s="45">
        <v>4.7884254246677305E-4</v>
      </c>
      <c r="AP800" s="45">
        <v>9.0554408225218986E-4</v>
      </c>
      <c r="AQ800" s="45">
        <v>1.5527643559134483E-3</v>
      </c>
      <c r="AR800" s="45">
        <v>2.4776739823847175E-3</v>
      </c>
      <c r="AS800" s="45">
        <v>3.7320026533311313E-3</v>
      </c>
      <c r="AT800" s="45">
        <v>5.3523894358534566E-3</v>
      </c>
      <c r="AU800" s="45">
        <v>7.3489575296947496E-3</v>
      </c>
      <c r="AV800" s="45">
        <v>9.6940507714011331E-3</v>
      </c>
      <c r="AW800" s="45">
        <v>1.2314315028030355E-2</v>
      </c>
      <c r="AX800" s="45">
        <v>1.5090076410775883E-2</v>
      </c>
      <c r="AY800" s="45">
        <v>1.7865457593052664E-2</v>
      </c>
      <c r="AZ800" s="45">
        <v>2.0470216496878673E-2</v>
      </c>
      <c r="BA800" s="45">
        <v>2.2749993364031863E-2</v>
      </c>
      <c r="BB800" s="45">
        <v>2.4596957804825893E-2</v>
      </c>
      <c r="BC800" s="45">
        <v>2.5970361205360126E-2</v>
      </c>
      <c r="BD800" s="45">
        <v>2.6898889483999981E-2</v>
      </c>
      <c r="BE800" s="45">
        <v>2.7094796229070472E-2</v>
      </c>
      <c r="BF800" s="45">
        <v>2.7094796229070472E-2</v>
      </c>
    </row>
    <row r="801" spans="1:58" ht="13.5" thickBot="1" x14ac:dyDescent="0.25">
      <c r="A801" s="6" t="s">
        <v>1359</v>
      </c>
      <c r="B801" s="6" t="s">
        <v>1359</v>
      </c>
      <c r="C801" s="6" t="s">
        <v>731</v>
      </c>
      <c r="D801" s="6" t="s">
        <v>1359</v>
      </c>
      <c r="E801" s="6">
        <v>193.705627947615</v>
      </c>
      <c r="F801" s="6" t="s">
        <v>314</v>
      </c>
      <c r="G801" s="21" t="s">
        <v>1178</v>
      </c>
      <c r="H801" s="21" t="s">
        <v>1159</v>
      </c>
      <c r="I801" s="21" t="s">
        <v>1160</v>
      </c>
      <c r="J801" s="21" t="s">
        <v>240</v>
      </c>
      <c r="K801" s="21" t="s">
        <v>744</v>
      </c>
      <c r="L801" s="21" t="s">
        <v>745</v>
      </c>
      <c r="M801" s="3">
        <v>164.27478723307323</v>
      </c>
      <c r="N801" s="3">
        <v>193.705627947615</v>
      </c>
      <c r="O801" s="21" t="s">
        <v>1453</v>
      </c>
      <c r="P801" s="21" t="s">
        <v>1497</v>
      </c>
      <c r="Q801" s="46">
        <v>1.3432109909016802E-3</v>
      </c>
      <c r="R801" s="46">
        <v>2.759208675960211E-3</v>
      </c>
      <c r="S801" s="46">
        <v>4.9444601102812706E-3</v>
      </c>
      <c r="T801" s="46">
        <v>8.0617680945264027E-3</v>
      </c>
      <c r="U801" s="46">
        <v>1.2228078096359625E-2</v>
      </c>
      <c r="V801" s="46">
        <v>1.7474525451106063E-2</v>
      </c>
      <c r="W801" s="46">
        <v>2.3698313496995499E-2</v>
      </c>
      <c r="X801" s="46">
        <v>3.0614331672438062E-2</v>
      </c>
      <c r="Y801" s="46">
        <v>3.772160973586728E-2</v>
      </c>
      <c r="Z801" s="46">
        <v>4.4306373687297736E-2</v>
      </c>
      <c r="AA801" s="46">
        <v>4.9505241518332466E-2</v>
      </c>
      <c r="AB801" s="46">
        <v>5.2443083670824793E-2</v>
      </c>
      <c r="AC801" s="46">
        <v>5.2435900457916781E-2</v>
      </c>
      <c r="AD801" s="46">
        <v>4.9212295402913796E-2</v>
      </c>
      <c r="AE801" s="46">
        <v>4.307233674267396E-2</v>
      </c>
      <c r="AF801" s="46">
        <v>3.4895114294656672E-2</v>
      </c>
      <c r="AG801" s="46">
        <v>2.5948019125754618E-2</v>
      </c>
      <c r="AH801" s="46">
        <v>1.7542893459837831E-2</v>
      </c>
      <c r="AI801" s="46">
        <v>1.0667582309145615E-2</v>
      </c>
      <c r="AJ801" s="46">
        <v>5.0497248854819614E-3</v>
      </c>
      <c r="AK801" s="46">
        <v>0.51190807485030765</v>
      </c>
      <c r="AL801" s="45">
        <v>0.51190807485030765</v>
      </c>
      <c r="AM801" s="45">
        <v>1.3432109909016802E-3</v>
      </c>
      <c r="AN801" s="45">
        <v>4.1024196668618916E-3</v>
      </c>
      <c r="AO801" s="45">
        <v>9.046879777143163E-3</v>
      </c>
      <c r="AP801" s="45">
        <v>1.7108647871669568E-2</v>
      </c>
      <c r="AQ801" s="45">
        <v>2.9336725968029193E-2</v>
      </c>
      <c r="AR801" s="45">
        <v>4.6811251419135252E-2</v>
      </c>
      <c r="AS801" s="45">
        <v>7.0509564916130751E-2</v>
      </c>
      <c r="AT801" s="45">
        <v>0.10112389658856881</v>
      </c>
      <c r="AU801" s="45">
        <v>0.1388455063244361</v>
      </c>
      <c r="AV801" s="45">
        <v>0.18315188001173383</v>
      </c>
      <c r="AW801" s="45">
        <v>0.23265712153006629</v>
      </c>
      <c r="AX801" s="45">
        <v>0.28510020520089108</v>
      </c>
      <c r="AY801" s="45">
        <v>0.33753610565880787</v>
      </c>
      <c r="AZ801" s="45">
        <v>0.38674840106172165</v>
      </c>
      <c r="BA801" s="45">
        <v>0.42982073780439561</v>
      </c>
      <c r="BB801" s="45">
        <v>0.46471585209905231</v>
      </c>
      <c r="BC801" s="45">
        <v>0.49066387122480692</v>
      </c>
      <c r="BD801" s="45">
        <v>0.50820676468464476</v>
      </c>
      <c r="BE801" s="45">
        <v>0.51190807485030765</v>
      </c>
      <c r="BF801" s="45">
        <v>0.51190807485030765</v>
      </c>
    </row>
    <row r="802" spans="1:58" ht="13.5" thickBot="1" x14ac:dyDescent="0.25">
      <c r="A802" s="6" t="s">
        <v>1145</v>
      </c>
      <c r="B802" s="6" t="s">
        <v>1145</v>
      </c>
      <c r="C802" s="6" t="s">
        <v>731</v>
      </c>
      <c r="D802" s="6" t="s">
        <v>1145</v>
      </c>
      <c r="E802" s="6">
        <v>118.05716215124204</v>
      </c>
      <c r="F802" s="6" t="s">
        <v>314</v>
      </c>
      <c r="G802" s="21" t="s">
        <v>1178</v>
      </c>
      <c r="H802" s="21" t="s">
        <v>1159</v>
      </c>
      <c r="I802" s="21" t="s">
        <v>1160</v>
      </c>
      <c r="J802" s="21" t="s">
        <v>240</v>
      </c>
      <c r="K802" s="21" t="s">
        <v>744</v>
      </c>
      <c r="L802" s="21" t="s">
        <v>746</v>
      </c>
      <c r="M802" s="3">
        <v>124.74716353874204</v>
      </c>
      <c r="N802" s="3">
        <v>118.05716215124204</v>
      </c>
      <c r="O802" s="21" t="s">
        <v>1453</v>
      </c>
      <c r="P802" s="21" t="s">
        <v>1497</v>
      </c>
      <c r="Q802" s="46">
        <v>3.9657464503850342E-4</v>
      </c>
      <c r="R802" s="46">
        <v>8.1463910634139178E-4</v>
      </c>
      <c r="S802" s="46">
        <v>1.4598209264395188E-3</v>
      </c>
      <c r="T802" s="46">
        <v>2.3801866141099502E-3</v>
      </c>
      <c r="U802" s="46">
        <v>3.6102635873397778E-3</v>
      </c>
      <c r="V802" s="46">
        <v>5.1592443591730085E-3</v>
      </c>
      <c r="W802" s="46">
        <v>6.9967788580804491E-3</v>
      </c>
      <c r="X802" s="46">
        <v>9.0386899737457706E-3</v>
      </c>
      <c r="Y802" s="46">
        <v>1.1137069375259092E-2</v>
      </c>
      <c r="Z802" s="46">
        <v>1.3081179752846089E-2</v>
      </c>
      <c r="AA802" s="46">
        <v>1.4616112967851031E-2</v>
      </c>
      <c r="AB802" s="46">
        <v>1.5483492491020134E-2</v>
      </c>
      <c r="AC802" s="46">
        <v>1.5481371692330631E-2</v>
      </c>
      <c r="AD802" s="46">
        <v>1.4529622459267878E-2</v>
      </c>
      <c r="AE802" s="46">
        <v>1.2716838062230489E-2</v>
      </c>
      <c r="AF802" s="46">
        <v>1.0302564272268097E-2</v>
      </c>
      <c r="AG802" s="46">
        <v>7.6609903760098573E-3</v>
      </c>
      <c r="AH802" s="46">
        <v>5.1794295861987286E-3</v>
      </c>
      <c r="AI802" s="46">
        <v>3.149536965021829E-3</v>
      </c>
      <c r="AJ802" s="46">
        <v>1.4908996930242449E-3</v>
      </c>
      <c r="AK802" s="46">
        <v>0.15113765778511579</v>
      </c>
      <c r="AL802" s="45">
        <v>0.15113765778511579</v>
      </c>
      <c r="AM802" s="45">
        <v>3.9657464503850342E-4</v>
      </c>
      <c r="AN802" s="45">
        <v>1.2112137513798952E-3</v>
      </c>
      <c r="AO802" s="45">
        <v>2.671034677819414E-3</v>
      </c>
      <c r="AP802" s="45">
        <v>5.0512212919293642E-3</v>
      </c>
      <c r="AQ802" s="45">
        <v>8.6614848792691424E-3</v>
      </c>
      <c r="AR802" s="45">
        <v>1.3820729238442152E-2</v>
      </c>
      <c r="AS802" s="45">
        <v>2.0817508096522601E-2</v>
      </c>
      <c r="AT802" s="45">
        <v>2.9856198070268371E-2</v>
      </c>
      <c r="AU802" s="45">
        <v>4.0993267445527462E-2</v>
      </c>
      <c r="AV802" s="45">
        <v>5.4074447198373551E-2</v>
      </c>
      <c r="AW802" s="45">
        <v>6.8690560166224587E-2</v>
      </c>
      <c r="AX802" s="45">
        <v>8.4174052657244716E-2</v>
      </c>
      <c r="AY802" s="45">
        <v>9.9655424349575347E-2</v>
      </c>
      <c r="AZ802" s="45">
        <v>0.11418504680884323</v>
      </c>
      <c r="BA802" s="45">
        <v>0.12690188487107371</v>
      </c>
      <c r="BB802" s="45">
        <v>0.13720444914334179</v>
      </c>
      <c r="BC802" s="45">
        <v>0.14486543951935166</v>
      </c>
      <c r="BD802" s="45">
        <v>0.1500448691055504</v>
      </c>
      <c r="BE802" s="45">
        <v>0.15113765778511579</v>
      </c>
      <c r="BF802" s="45">
        <v>0.15113765778511579</v>
      </c>
    </row>
    <row r="803" spans="1:58" ht="13.5" thickBot="1" x14ac:dyDescent="0.25">
      <c r="A803" s="6" t="s">
        <v>1359</v>
      </c>
      <c r="B803" s="6" t="s">
        <v>1359</v>
      </c>
      <c r="C803" s="6" t="s">
        <v>731</v>
      </c>
      <c r="D803" s="6" t="s">
        <v>1359</v>
      </c>
      <c r="E803" s="6">
        <v>158.75440987411011</v>
      </c>
      <c r="F803" s="6" t="s">
        <v>314</v>
      </c>
      <c r="G803" s="21" t="s">
        <v>1178</v>
      </c>
      <c r="H803" s="21" t="s">
        <v>1159</v>
      </c>
      <c r="I803" s="21" t="s">
        <v>1160</v>
      </c>
      <c r="J803" s="21" t="s">
        <v>240</v>
      </c>
      <c r="K803" s="21" t="s">
        <v>744</v>
      </c>
      <c r="L803" s="21" t="s">
        <v>747</v>
      </c>
      <c r="M803" s="3">
        <v>153.67947988360874</v>
      </c>
      <c r="N803" s="3">
        <v>158.75440987411011</v>
      </c>
      <c r="O803" s="21" t="s">
        <v>1453</v>
      </c>
      <c r="P803" s="21" t="s">
        <v>1497</v>
      </c>
      <c r="Q803" s="46">
        <v>6.2551534447437564E-5</v>
      </c>
      <c r="R803" s="46">
        <v>1.2849264762651661E-4</v>
      </c>
      <c r="S803" s="46">
        <v>2.3025687625189984E-4</v>
      </c>
      <c r="T803" s="46">
        <v>3.7542572841330567E-4</v>
      </c>
      <c r="U803" s="46">
        <v>5.694451977026621E-4</v>
      </c>
      <c r="V803" s="46">
        <v>8.1376521493003095E-4</v>
      </c>
      <c r="W803" s="46">
        <v>1.1035986774187991E-3</v>
      </c>
      <c r="X803" s="46">
        <v>1.4256683686814473E-3</v>
      </c>
      <c r="Y803" s="46">
        <v>1.7566447764263506E-3</v>
      </c>
      <c r="Z803" s="46">
        <v>2.0632884027263799E-3</v>
      </c>
      <c r="AA803" s="46">
        <v>2.3053927053440526E-3</v>
      </c>
      <c r="AB803" s="46">
        <v>2.4422040744048416E-3</v>
      </c>
      <c r="AC803" s="46">
        <v>2.441869561813222E-3</v>
      </c>
      <c r="AD803" s="46">
        <v>2.2917505976230959E-3</v>
      </c>
      <c r="AE803" s="46">
        <v>2.0058209571992796E-3</v>
      </c>
      <c r="AF803" s="46">
        <v>1.6250186743813357E-3</v>
      </c>
      <c r="AG803" s="46">
        <v>1.2083644514387501E-3</v>
      </c>
      <c r="AH803" s="46">
        <v>8.1694902140738647E-4</v>
      </c>
      <c r="AI803" s="46">
        <v>4.9677500169460743E-4</v>
      </c>
      <c r="AJ803" s="46">
        <v>2.3515891566094885E-4</v>
      </c>
      <c r="AK803" s="46">
        <v>2.383887251877341E-2</v>
      </c>
      <c r="AL803" s="45">
        <v>2.383887251877341E-2</v>
      </c>
      <c r="AM803" s="45">
        <v>6.2551534447437564E-5</v>
      </c>
      <c r="AN803" s="45">
        <v>1.9104418207395419E-4</v>
      </c>
      <c r="AO803" s="45">
        <v>4.2130105832585403E-4</v>
      </c>
      <c r="AP803" s="45">
        <v>7.967267867391597E-4</v>
      </c>
      <c r="AQ803" s="45">
        <v>1.3661719844418217E-3</v>
      </c>
      <c r="AR803" s="45">
        <v>2.1799371993718526E-3</v>
      </c>
      <c r="AS803" s="45">
        <v>3.283535876790652E-3</v>
      </c>
      <c r="AT803" s="45">
        <v>4.7092042454720991E-3</v>
      </c>
      <c r="AU803" s="45">
        <v>6.4658490218984493E-3</v>
      </c>
      <c r="AV803" s="45">
        <v>8.5291374246248292E-3</v>
      </c>
      <c r="AW803" s="45">
        <v>1.0834530129968881E-2</v>
      </c>
      <c r="AX803" s="45">
        <v>1.3276734204373723E-2</v>
      </c>
      <c r="AY803" s="45">
        <v>1.5718603766186945E-2</v>
      </c>
      <c r="AZ803" s="45">
        <v>1.801035436381004E-2</v>
      </c>
      <c r="BA803" s="45">
        <v>2.001617532100932E-2</v>
      </c>
      <c r="BB803" s="45">
        <v>2.1641193995390655E-2</v>
      </c>
      <c r="BC803" s="45">
        <v>2.2849558446829406E-2</v>
      </c>
      <c r="BD803" s="45">
        <v>2.3666507468236793E-2</v>
      </c>
      <c r="BE803" s="45">
        <v>2.383887251877341E-2</v>
      </c>
      <c r="BF803" s="45">
        <v>2.383887251877341E-2</v>
      </c>
    </row>
    <row r="804" spans="1:58" ht="13.5" thickBot="1" x14ac:dyDescent="0.25">
      <c r="A804" s="6" t="s">
        <v>1359</v>
      </c>
      <c r="B804" s="6" t="s">
        <v>1358</v>
      </c>
      <c r="C804" s="6" t="s">
        <v>731</v>
      </c>
      <c r="D804" s="6" t="s">
        <v>1359</v>
      </c>
      <c r="E804" s="6">
        <v>133.28521800807275</v>
      </c>
      <c r="F804" s="6" t="s">
        <v>314</v>
      </c>
      <c r="G804" s="21" t="s">
        <v>1178</v>
      </c>
      <c r="H804" s="21" t="s">
        <v>1159</v>
      </c>
      <c r="I804" s="21" t="s">
        <v>1160</v>
      </c>
      <c r="J804" s="21" t="s">
        <v>240</v>
      </c>
      <c r="K804" s="21" t="s">
        <v>748</v>
      </c>
      <c r="L804" s="21" t="s">
        <v>749</v>
      </c>
      <c r="M804" s="3">
        <v>107.47620711512945</v>
      </c>
      <c r="N804" s="3">
        <v>133.28521800807275</v>
      </c>
      <c r="O804" s="21" t="s">
        <v>1453</v>
      </c>
      <c r="P804" s="21" t="s">
        <v>1497</v>
      </c>
      <c r="Q804" s="46">
        <v>3.778903916299112E-4</v>
      </c>
      <c r="R804" s="46">
        <v>7.762581263925756E-4</v>
      </c>
      <c r="S804" s="46">
        <v>1.3910427923303306E-3</v>
      </c>
      <c r="T804" s="46">
        <v>2.2680462884130006E-3</v>
      </c>
      <c r="U804" s="46">
        <v>3.4401693047586999E-3</v>
      </c>
      <c r="V804" s="46">
        <v>4.9161712575270904E-3</v>
      </c>
      <c r="W804" s="46">
        <v>6.6671319911821309E-3</v>
      </c>
      <c r="X804" s="46">
        <v>8.6128403233356396E-3</v>
      </c>
      <c r="Y804" s="46">
        <v>1.0612356489451155E-2</v>
      </c>
      <c r="Z804" s="46">
        <v>1.246487187627523E-2</v>
      </c>
      <c r="AA804" s="46">
        <v>1.3927488110068139E-2</v>
      </c>
      <c r="AB804" s="46">
        <v>1.4754001836557928E-2</v>
      </c>
      <c r="AC804" s="46">
        <v>1.4751980957368169E-2</v>
      </c>
      <c r="AD804" s="46">
        <v>1.3845072523066647E-2</v>
      </c>
      <c r="AE804" s="46">
        <v>1.2117695812761474E-2</v>
      </c>
      <c r="AF804" s="46">
        <v>9.8171683347575787E-3</v>
      </c>
      <c r="AG804" s="46">
        <v>7.3000497880601227E-3</v>
      </c>
      <c r="AH804" s="46">
        <v>4.9354054759556207E-3</v>
      </c>
      <c r="AI804" s="46">
        <v>3.0011493978628575E-3</v>
      </c>
      <c r="AJ804" s="46">
        <v>1.4206573111176738E-3</v>
      </c>
      <c r="AK804" s="46">
        <v>0.14401694461555845</v>
      </c>
      <c r="AL804" s="45">
        <v>0.14401694461555845</v>
      </c>
      <c r="AM804" s="45">
        <v>3.778903916299112E-4</v>
      </c>
      <c r="AN804" s="45">
        <v>1.1541485180224867E-3</v>
      </c>
      <c r="AO804" s="45">
        <v>2.5451913103528173E-3</v>
      </c>
      <c r="AP804" s="45">
        <v>4.8132375987658179E-3</v>
      </c>
      <c r="AQ804" s="45">
        <v>8.2534069035245169E-3</v>
      </c>
      <c r="AR804" s="45">
        <v>1.3169578161051607E-2</v>
      </c>
      <c r="AS804" s="45">
        <v>1.983671015223374E-2</v>
      </c>
      <c r="AT804" s="45">
        <v>2.844955047556938E-2</v>
      </c>
      <c r="AU804" s="45">
        <v>3.9061906965020536E-2</v>
      </c>
      <c r="AV804" s="45">
        <v>5.1526778841295764E-2</v>
      </c>
      <c r="AW804" s="45">
        <v>6.5454266951363901E-2</v>
      </c>
      <c r="AX804" s="45">
        <v>8.0208268787921824E-2</v>
      </c>
      <c r="AY804" s="45">
        <v>9.4960249745289993E-2</v>
      </c>
      <c r="AZ804" s="45">
        <v>0.10880532226835664</v>
      </c>
      <c r="BA804" s="45">
        <v>0.12092301808111811</v>
      </c>
      <c r="BB804" s="45">
        <v>0.13074018641587568</v>
      </c>
      <c r="BC804" s="45">
        <v>0.1380402362039358</v>
      </c>
      <c r="BD804" s="45">
        <v>0.14297564167989141</v>
      </c>
      <c r="BE804" s="45">
        <v>0.14401694461555845</v>
      </c>
      <c r="BF804" s="45">
        <v>0.14401694461555845</v>
      </c>
    </row>
    <row r="805" spans="1:58" ht="13.5" thickBot="1" x14ac:dyDescent="0.25">
      <c r="A805" s="6" t="s">
        <v>1358</v>
      </c>
      <c r="B805" s="6" t="s">
        <v>1140</v>
      </c>
      <c r="C805" s="6" t="s">
        <v>731</v>
      </c>
      <c r="D805" s="6" t="s">
        <v>1358</v>
      </c>
      <c r="E805" s="6">
        <v>104.87826723266785</v>
      </c>
      <c r="F805" s="6" t="s">
        <v>314</v>
      </c>
      <c r="G805" s="21" t="s">
        <v>1178</v>
      </c>
      <c r="H805" s="21" t="s">
        <v>1159</v>
      </c>
      <c r="I805" s="21" t="s">
        <v>1160</v>
      </c>
      <c r="J805" s="21" t="s">
        <v>240</v>
      </c>
      <c r="K805" s="21" t="s">
        <v>748</v>
      </c>
      <c r="L805" s="21" t="s">
        <v>750</v>
      </c>
      <c r="M805" s="3">
        <v>93.896439339753798</v>
      </c>
      <c r="N805" s="3">
        <v>104.87826723266785</v>
      </c>
      <c r="O805" s="21" t="s">
        <v>1453</v>
      </c>
      <c r="P805" s="21" t="s">
        <v>1497</v>
      </c>
      <c r="Q805" s="46">
        <v>9.7254665638125769E-5</v>
      </c>
      <c r="R805" s="46">
        <v>1.9977942335491831E-4</v>
      </c>
      <c r="S805" s="46">
        <v>3.5800169745756213E-4</v>
      </c>
      <c r="T805" s="46">
        <v>5.8370916095538841E-4</v>
      </c>
      <c r="U805" s="46">
        <v>8.853692046251237E-4</v>
      </c>
      <c r="V805" s="46">
        <v>1.2652361702247543E-3</v>
      </c>
      <c r="W805" s="46">
        <v>1.7158671057259714E-3</v>
      </c>
      <c r="X805" s="46">
        <v>2.2166186925994149E-3</v>
      </c>
      <c r="Y805" s="46">
        <v>2.7312183767428497E-3</v>
      </c>
      <c r="Z805" s="46">
        <v>3.2079856312844926E-3</v>
      </c>
      <c r="AA805" s="46">
        <v>3.5844076201074684E-3</v>
      </c>
      <c r="AB805" s="46">
        <v>3.7971209303569882E-3</v>
      </c>
      <c r="AC805" s="46">
        <v>3.7966008326401671E-3</v>
      </c>
      <c r="AD805" s="46">
        <v>3.5631969713724502E-3</v>
      </c>
      <c r="AE805" s="46">
        <v>3.1186356697018264E-3</v>
      </c>
      <c r="AF805" s="46">
        <v>2.5265670815073234E-3</v>
      </c>
      <c r="AG805" s="46">
        <v>1.8787561605291216E-3</v>
      </c>
      <c r="AH805" s="46">
        <v>1.2701863291160909E-3</v>
      </c>
      <c r="AI805" s="46">
        <v>7.7238211842407627E-4</v>
      </c>
      <c r="AJ805" s="46">
        <v>3.6562335227200294E-4</v>
      </c>
      <c r="AK805" s="46">
        <v>3.7064503636620047E-2</v>
      </c>
      <c r="AL805" s="45">
        <v>3.7064503636620047E-2</v>
      </c>
      <c r="AM805" s="45">
        <v>9.7254665638125769E-5</v>
      </c>
      <c r="AN805" s="45">
        <v>2.9703408899304411E-4</v>
      </c>
      <c r="AO805" s="45">
        <v>6.5503578645060624E-4</v>
      </c>
      <c r="AP805" s="45">
        <v>1.2387449474059948E-3</v>
      </c>
      <c r="AQ805" s="45">
        <v>2.1241141520311185E-3</v>
      </c>
      <c r="AR805" s="45">
        <v>3.3893503222558728E-3</v>
      </c>
      <c r="AS805" s="45">
        <v>5.105217427981844E-3</v>
      </c>
      <c r="AT805" s="45">
        <v>7.3218361205812585E-3</v>
      </c>
      <c r="AU805" s="45">
        <v>1.0053054497324108E-2</v>
      </c>
      <c r="AV805" s="45">
        <v>1.3261040128608601E-2</v>
      </c>
      <c r="AW805" s="45">
        <v>1.6845447748716068E-2</v>
      </c>
      <c r="AX805" s="45">
        <v>2.0642568679073055E-2</v>
      </c>
      <c r="AY805" s="45">
        <v>2.4439169511713221E-2</v>
      </c>
      <c r="AZ805" s="45">
        <v>2.8002366483085669E-2</v>
      </c>
      <c r="BA805" s="45">
        <v>3.1121002152787496E-2</v>
      </c>
      <c r="BB805" s="45">
        <v>3.3647569234294822E-2</v>
      </c>
      <c r="BC805" s="45">
        <v>3.5526325394823942E-2</v>
      </c>
      <c r="BD805" s="45">
        <v>3.679651172394003E-2</v>
      </c>
      <c r="BE805" s="45">
        <v>3.7064503636620047E-2</v>
      </c>
      <c r="BF805" s="45">
        <v>3.7064503636620047E-2</v>
      </c>
    </row>
    <row r="806" spans="1:58" ht="13.5" thickBot="1" x14ac:dyDescent="0.25">
      <c r="A806" s="6" t="s">
        <v>1358</v>
      </c>
      <c r="B806" s="6" t="s">
        <v>1358</v>
      </c>
      <c r="C806" s="6" t="s">
        <v>731</v>
      </c>
      <c r="D806" s="6" t="s">
        <v>1358</v>
      </c>
      <c r="E806" s="6">
        <v>114.56581647599319</v>
      </c>
      <c r="F806" s="6" t="s">
        <v>314</v>
      </c>
      <c r="G806" s="21" t="s">
        <v>1178</v>
      </c>
      <c r="H806" s="21" t="s">
        <v>1159</v>
      </c>
      <c r="I806" s="21" t="s">
        <v>1160</v>
      </c>
      <c r="J806" s="21" t="s">
        <v>240</v>
      </c>
      <c r="K806" s="21" t="s">
        <v>748</v>
      </c>
      <c r="L806" s="21" t="s">
        <v>751</v>
      </c>
      <c r="M806" s="3">
        <v>101.44610828053001</v>
      </c>
      <c r="N806" s="3">
        <v>114.56581647599319</v>
      </c>
      <c r="O806" s="21" t="s">
        <v>1453</v>
      </c>
      <c r="P806" s="21" t="s">
        <v>1497</v>
      </c>
      <c r="Q806" s="46">
        <v>1.7431029970654887E-5</v>
      </c>
      <c r="R806" s="46">
        <v>3.5806622676358028E-5</v>
      </c>
      <c r="S806" s="46">
        <v>6.4164924911137117E-5</v>
      </c>
      <c r="T806" s="46">
        <v>1.0461865055007218E-4</v>
      </c>
      <c r="U806" s="46">
        <v>1.5868541668056905E-4</v>
      </c>
      <c r="V806" s="46">
        <v>2.267692707433313E-4</v>
      </c>
      <c r="W806" s="46">
        <v>3.0753620661099894E-4</v>
      </c>
      <c r="X806" s="46">
        <v>3.9728630611904976E-4</v>
      </c>
      <c r="Y806" s="46">
        <v>4.8951841095780542E-4</v>
      </c>
      <c r="Z806" s="46">
        <v>5.7496977977814433E-4</v>
      </c>
      <c r="AA806" s="46">
        <v>6.4243618795234078E-4</v>
      </c>
      <c r="AB806" s="46">
        <v>6.8056096131707529E-4</v>
      </c>
      <c r="AC806" s="46">
        <v>6.8046774379552954E-4</v>
      </c>
      <c r="AD806" s="46">
        <v>6.3863458675026763E-4</v>
      </c>
      <c r="AE806" s="46">
        <v>5.5895551611269217E-4</v>
      </c>
      <c r="AF806" s="46">
        <v>4.5283859886470457E-4</v>
      </c>
      <c r="AG806" s="46">
        <v>3.3673093960951832E-4</v>
      </c>
      <c r="AH806" s="46">
        <v>2.2765649160238447E-4</v>
      </c>
      <c r="AI806" s="46">
        <v>1.3843465263809469E-4</v>
      </c>
      <c r="AJ806" s="46">
        <v>6.553096007895967E-5</v>
      </c>
      <c r="AK806" s="46">
        <v>6.6431000456197917E-3</v>
      </c>
      <c r="AL806" s="45">
        <v>6.6431000456197917E-3</v>
      </c>
      <c r="AM806" s="45">
        <v>1.7431029970654887E-5</v>
      </c>
      <c r="AN806" s="45">
        <v>5.3237652647012916E-5</v>
      </c>
      <c r="AO806" s="45">
        <v>1.1740257755815003E-4</v>
      </c>
      <c r="AP806" s="45">
        <v>2.2202122810822221E-4</v>
      </c>
      <c r="AQ806" s="45">
        <v>3.8070664478879123E-4</v>
      </c>
      <c r="AR806" s="45">
        <v>6.0747591553212256E-4</v>
      </c>
      <c r="AS806" s="45">
        <v>9.1501212214312156E-4</v>
      </c>
      <c r="AT806" s="45">
        <v>1.3122984282621713E-3</v>
      </c>
      <c r="AU806" s="45">
        <v>1.8018168392199769E-3</v>
      </c>
      <c r="AV806" s="45">
        <v>2.3767866189981211E-3</v>
      </c>
      <c r="AW806" s="45">
        <v>3.019222806950462E-3</v>
      </c>
      <c r="AX806" s="45">
        <v>3.6997837682675372E-3</v>
      </c>
      <c r="AY806" s="45">
        <v>4.3802515120630664E-3</v>
      </c>
      <c r="AZ806" s="45">
        <v>5.0188860988133344E-3</v>
      </c>
      <c r="BA806" s="45">
        <v>5.5778416149260268E-3</v>
      </c>
      <c r="BB806" s="45">
        <v>6.0306802137907317E-3</v>
      </c>
      <c r="BC806" s="45">
        <v>6.3674111534002499E-3</v>
      </c>
      <c r="BD806" s="45">
        <v>6.5950676450026342E-3</v>
      </c>
      <c r="BE806" s="45">
        <v>6.6431000456197917E-3</v>
      </c>
      <c r="BF806" s="45">
        <v>6.6431000456197917E-3</v>
      </c>
    </row>
    <row r="807" spans="1:58" ht="13.5" thickBot="1" x14ac:dyDescent="0.25">
      <c r="A807" s="6" t="s">
        <v>1145</v>
      </c>
      <c r="B807" s="6" t="s">
        <v>1357</v>
      </c>
      <c r="C807" s="6" t="s">
        <v>731</v>
      </c>
      <c r="D807" s="6" t="s">
        <v>1145</v>
      </c>
      <c r="E807" s="6">
        <v>120.985339078766</v>
      </c>
      <c r="F807" s="6" t="s">
        <v>314</v>
      </c>
      <c r="G807" s="21" t="s">
        <v>1178</v>
      </c>
      <c r="H807" s="21" t="s">
        <v>1159</v>
      </c>
      <c r="I807" s="21" t="s">
        <v>1160</v>
      </c>
      <c r="J807" s="21" t="s">
        <v>240</v>
      </c>
      <c r="K807" s="21" t="s">
        <v>740</v>
      </c>
      <c r="L807" s="21" t="s">
        <v>752</v>
      </c>
      <c r="M807" s="3">
        <v>79.389119744834687</v>
      </c>
      <c r="N807" s="3">
        <v>120.985339078766</v>
      </c>
      <c r="O807" s="21" t="s">
        <v>1497</v>
      </c>
      <c r="P807" s="21" t="s">
        <v>1497</v>
      </c>
      <c r="Q807" s="46">
        <v>1.2762092729134739E-3</v>
      </c>
      <c r="R807" s="46">
        <v>2.621574512132237E-3</v>
      </c>
      <c r="S807" s="46">
        <v>4.6978217756063799E-3</v>
      </c>
      <c r="T807" s="46">
        <v>7.659632975014625E-3</v>
      </c>
      <c r="U807" s="46">
        <v>1.1618120133165726E-2</v>
      </c>
      <c r="V807" s="46">
        <v>1.6602865500299092E-2</v>
      </c>
      <c r="W807" s="46">
        <v>2.251620009226829E-2</v>
      </c>
      <c r="X807" s="46">
        <v>2.9087235161906123E-2</v>
      </c>
      <c r="Y807" s="46">
        <v>3.5839989741165534E-2</v>
      </c>
      <c r="Z807" s="46">
        <v>4.2096294127954938E-2</v>
      </c>
      <c r="AA807" s="46">
        <v>4.703583332139482E-2</v>
      </c>
      <c r="AB807" s="46">
        <v>4.9827130759223202E-2</v>
      </c>
      <c r="AC807" s="46">
        <v>4.9820305857562461E-2</v>
      </c>
      <c r="AD807" s="46">
        <v>4.6757499871554357E-2</v>
      </c>
      <c r="AE807" s="46">
        <v>4.0923813108581002E-2</v>
      </c>
      <c r="AF807" s="46">
        <v>3.3154484845542863E-2</v>
      </c>
      <c r="AG807" s="46">
        <v>2.465368646201627E-2</v>
      </c>
      <c r="AH807" s="46">
        <v>1.6667823192951341E-2</v>
      </c>
      <c r="AI807" s="46">
        <v>1.0135464610336769E-2</v>
      </c>
      <c r="AJ807" s="46">
        <v>4.797835759360409E-3</v>
      </c>
      <c r="AK807" s="46">
        <v>0.4863732030398995</v>
      </c>
      <c r="AL807" s="45">
        <v>0.4863732030398995</v>
      </c>
      <c r="AM807" s="45">
        <v>1.2762092729134739E-3</v>
      </c>
      <c r="AN807" s="45">
        <v>3.8977837850457109E-3</v>
      </c>
      <c r="AO807" s="45">
        <v>8.5956055606520899E-3</v>
      </c>
      <c r="AP807" s="45">
        <v>1.6255238535666714E-2</v>
      </c>
      <c r="AQ807" s="45">
        <v>2.7873358668832442E-2</v>
      </c>
      <c r="AR807" s="45">
        <v>4.4476224169131537E-2</v>
      </c>
      <c r="AS807" s="45">
        <v>6.6992424261399827E-2</v>
      </c>
      <c r="AT807" s="45">
        <v>9.6079659423305958E-2</v>
      </c>
      <c r="AU807" s="45">
        <v>0.13191964916447149</v>
      </c>
      <c r="AV807" s="45">
        <v>0.17401594329242642</v>
      </c>
      <c r="AW807" s="45">
        <v>0.22105177661382125</v>
      </c>
      <c r="AX807" s="45">
        <v>0.27087890737304443</v>
      </c>
      <c r="AY807" s="45">
        <v>0.32069921323060691</v>
      </c>
      <c r="AZ807" s="45">
        <v>0.36745671310216127</v>
      </c>
      <c r="BA807" s="45">
        <v>0.40838052621074228</v>
      </c>
      <c r="BB807" s="45">
        <v>0.44153501105628512</v>
      </c>
      <c r="BC807" s="45">
        <v>0.46618869751830139</v>
      </c>
      <c r="BD807" s="45">
        <v>0.48285652071125273</v>
      </c>
      <c r="BE807" s="45">
        <v>0.4863732030398995</v>
      </c>
      <c r="BF807" s="45">
        <v>0.4863732030398995</v>
      </c>
    </row>
    <row r="808" spans="1:58" ht="13.5" thickBot="1" x14ac:dyDescent="0.25">
      <c r="A808" s="6" t="s">
        <v>1357</v>
      </c>
      <c r="B808" s="6" t="s">
        <v>1143</v>
      </c>
      <c r="C808" s="6" t="s">
        <v>731</v>
      </c>
      <c r="D808" s="6" t="s">
        <v>1357</v>
      </c>
      <c r="E808" s="6">
        <v>72.022421742247701</v>
      </c>
      <c r="F808" s="6" t="s">
        <v>314</v>
      </c>
      <c r="G808" s="21" t="s">
        <v>1178</v>
      </c>
      <c r="H808" s="21" t="s">
        <v>1159</v>
      </c>
      <c r="I808" s="21" t="s">
        <v>1160</v>
      </c>
      <c r="J808" s="21" t="s">
        <v>240</v>
      </c>
      <c r="K808" s="21" t="s">
        <v>740</v>
      </c>
      <c r="L808" s="21" t="s">
        <v>753</v>
      </c>
      <c r="M808" s="3">
        <v>45.408358904300279</v>
      </c>
      <c r="N808" s="3">
        <v>72.022421742247701</v>
      </c>
      <c r="O808" s="21" t="s">
        <v>1497</v>
      </c>
      <c r="P808" s="21" t="s">
        <v>1497</v>
      </c>
      <c r="Q808" s="46">
        <v>4.5131871317291876E-4</v>
      </c>
      <c r="R808" s="46">
        <v>9.2709374584105616E-4</v>
      </c>
      <c r="S808" s="46">
        <v>1.6613379353075243E-3</v>
      </c>
      <c r="T808" s="46">
        <v>2.7087530008057196E-3</v>
      </c>
      <c r="U808" s="46">
        <v>4.1086326038192308E-3</v>
      </c>
      <c r="V808" s="46">
        <v>5.8714382128502727E-3</v>
      </c>
      <c r="W808" s="46">
        <v>7.9626301633019501E-3</v>
      </c>
      <c r="X808" s="46">
        <v>1.0286411344638138E-2</v>
      </c>
      <c r="Y808" s="46">
        <v>1.267445582274037E-2</v>
      </c>
      <c r="Z808" s="46">
        <v>1.4886935629142247E-2</v>
      </c>
      <c r="AA808" s="46">
        <v>1.6633754524574006E-2</v>
      </c>
      <c r="AB808" s="46">
        <v>1.7620869094622259E-2</v>
      </c>
      <c r="AC808" s="46">
        <v>1.7618455536046539E-2</v>
      </c>
      <c r="AD808" s="46">
        <v>1.6535324669000082E-2</v>
      </c>
      <c r="AE808" s="46">
        <v>1.4472299380907279E-2</v>
      </c>
      <c r="AF808" s="46">
        <v>1.1724753732780578E-2</v>
      </c>
      <c r="AG808" s="46">
        <v>8.7185309534733111E-3</v>
      </c>
      <c r="AH808" s="46">
        <v>5.8944098546340447E-3</v>
      </c>
      <c r="AI808" s="46">
        <v>3.5843062281659078E-3</v>
      </c>
      <c r="AJ808" s="46">
        <v>1.6967068856867354E-3</v>
      </c>
      <c r="AK808" s="46">
        <v>0.17200104463795152</v>
      </c>
      <c r="AL808" s="45">
        <v>0.17200104463795152</v>
      </c>
      <c r="AM808" s="45">
        <v>4.5131871317291876E-4</v>
      </c>
      <c r="AN808" s="45">
        <v>1.3784124590139749E-3</v>
      </c>
      <c r="AO808" s="45">
        <v>3.039750394321499E-3</v>
      </c>
      <c r="AP808" s="45">
        <v>5.7485033951272186E-3</v>
      </c>
      <c r="AQ808" s="45">
        <v>9.8571359989464494E-3</v>
      </c>
      <c r="AR808" s="45">
        <v>1.5728574211796721E-2</v>
      </c>
      <c r="AS808" s="45">
        <v>2.3691204375098671E-2</v>
      </c>
      <c r="AT808" s="45">
        <v>3.3977615719736808E-2</v>
      </c>
      <c r="AU808" s="45">
        <v>4.6652071542477178E-2</v>
      </c>
      <c r="AV808" s="45">
        <v>6.1539007171619427E-2</v>
      </c>
      <c r="AW808" s="45">
        <v>7.817276169619343E-2</v>
      </c>
      <c r="AX808" s="45">
        <v>9.5793630790815681E-2</v>
      </c>
      <c r="AY808" s="45">
        <v>0.11341208632686223</v>
      </c>
      <c r="AZ808" s="45">
        <v>0.12994741099586232</v>
      </c>
      <c r="BA808" s="45">
        <v>0.14441971037676959</v>
      </c>
      <c r="BB808" s="45">
        <v>0.15614446410955019</v>
      </c>
      <c r="BC808" s="45">
        <v>0.16486299506302349</v>
      </c>
      <c r="BD808" s="45">
        <v>0.17075740491765753</v>
      </c>
      <c r="BE808" s="45">
        <v>0.17200104463795152</v>
      </c>
      <c r="BF808" s="45">
        <v>0.17200104463795152</v>
      </c>
    </row>
    <row r="809" spans="1:58" ht="13.5" thickBot="1" x14ac:dyDescent="0.25">
      <c r="A809" s="6" t="s">
        <v>1357</v>
      </c>
      <c r="B809" s="6" t="s">
        <v>1355</v>
      </c>
      <c r="C809" s="6" t="s">
        <v>731</v>
      </c>
      <c r="D809" s="6" t="s">
        <v>1357</v>
      </c>
      <c r="E809" s="6">
        <v>81.780363590782528</v>
      </c>
      <c r="F809" s="6" t="s">
        <v>314</v>
      </c>
      <c r="G809" s="21" t="s">
        <v>1178</v>
      </c>
      <c r="H809" s="21" t="s">
        <v>1159</v>
      </c>
      <c r="I809" s="21" t="s">
        <v>1160</v>
      </c>
      <c r="J809" s="21" t="s">
        <v>240</v>
      </c>
      <c r="K809" s="21" t="s">
        <v>740</v>
      </c>
      <c r="L809" s="21" t="s">
        <v>754</v>
      </c>
      <c r="M809" s="3">
        <v>52.180469437910141</v>
      </c>
      <c r="N809" s="3">
        <v>81.780363590782528</v>
      </c>
      <c r="O809" s="21" t="s">
        <v>1497</v>
      </c>
      <c r="P809" s="21" t="s">
        <v>1497</v>
      </c>
      <c r="Q809" s="46">
        <v>7.8287606960341882E-5</v>
      </c>
      <c r="R809" s="46">
        <v>1.608175080522029E-4</v>
      </c>
      <c r="S809" s="46">
        <v>2.88182536002732E-4</v>
      </c>
      <c r="T809" s="46">
        <v>4.6987147683033288E-4</v>
      </c>
      <c r="U809" s="46">
        <v>7.1270037125406485E-4</v>
      </c>
      <c r="V809" s="46">
        <v>1.0184839087836346E-3</v>
      </c>
      <c r="W809" s="46">
        <v>1.3812306966237082E-3</v>
      </c>
      <c r="X809" s="46">
        <v>1.7843233725451336E-3</v>
      </c>
      <c r="Y809" s="46">
        <v>2.1985634251924803E-3</v>
      </c>
      <c r="Z809" s="46">
        <v>2.5823493051830571E-3</v>
      </c>
      <c r="AA809" s="46">
        <v>2.8853597213810305E-3</v>
      </c>
      <c r="AB809" s="46">
        <v>3.0565886893568297E-3</v>
      </c>
      <c r="AC809" s="46">
        <v>3.0561700235234909E-3</v>
      </c>
      <c r="AD809" s="46">
        <v>2.8682856723300626E-3</v>
      </c>
      <c r="AE809" s="46">
        <v>2.5104247900103556E-3</v>
      </c>
      <c r="AF809" s="46">
        <v>2.0338241804457174E-3</v>
      </c>
      <c r="AG809" s="46">
        <v>1.5123523679275832E-3</v>
      </c>
      <c r="AH809" s="46">
        <v>1.0224686645908076E-3</v>
      </c>
      <c r="AI809" s="46">
        <v>6.2174855379561026E-4</v>
      </c>
      <c r="AJ809" s="46">
        <v>2.9431778013302935E-4</v>
      </c>
      <c r="AK809" s="46">
        <v>2.9836011196426863E-2</v>
      </c>
      <c r="AL809" s="45">
        <v>2.9836011196426863E-2</v>
      </c>
      <c r="AM809" s="45">
        <v>7.8287606960341882E-5</v>
      </c>
      <c r="AN809" s="45">
        <v>2.3910511501254477E-4</v>
      </c>
      <c r="AO809" s="45">
        <v>5.2728765101527682E-4</v>
      </c>
      <c r="AP809" s="45">
        <v>9.971591278456096E-4</v>
      </c>
      <c r="AQ809" s="45">
        <v>1.7098594990996746E-3</v>
      </c>
      <c r="AR809" s="45">
        <v>2.728343407883309E-3</v>
      </c>
      <c r="AS809" s="45">
        <v>4.1095741045070171E-3</v>
      </c>
      <c r="AT809" s="45">
        <v>5.8938974770521508E-3</v>
      </c>
      <c r="AU809" s="45">
        <v>8.0924609022446307E-3</v>
      </c>
      <c r="AV809" s="45">
        <v>1.0674810207427688E-2</v>
      </c>
      <c r="AW809" s="45">
        <v>1.3560169928808718E-2</v>
      </c>
      <c r="AX809" s="45">
        <v>1.6616758618165549E-2</v>
      </c>
      <c r="AY809" s="45">
        <v>1.9672928641689041E-2</v>
      </c>
      <c r="AZ809" s="45">
        <v>2.2541214314019103E-2</v>
      </c>
      <c r="BA809" s="45">
        <v>2.5051639104029459E-2</v>
      </c>
      <c r="BB809" s="45">
        <v>2.7085463284475177E-2</v>
      </c>
      <c r="BC809" s="45">
        <v>2.8597815652402759E-2</v>
      </c>
      <c r="BD809" s="45">
        <v>2.9620284316993567E-2</v>
      </c>
      <c r="BE809" s="45">
        <v>2.9836011196426863E-2</v>
      </c>
      <c r="BF809" s="45">
        <v>2.9836011196426863E-2</v>
      </c>
    </row>
    <row r="810" spans="1:58" ht="13.5" thickBot="1" x14ac:dyDescent="0.25">
      <c r="A810" s="6" t="s">
        <v>1354</v>
      </c>
      <c r="B810" s="6" t="s">
        <v>1142</v>
      </c>
      <c r="C810" s="6" t="s">
        <v>731</v>
      </c>
      <c r="D810" s="6" t="s">
        <v>1354</v>
      </c>
      <c r="E810" s="6">
        <v>44.272767288978372</v>
      </c>
      <c r="F810" s="6" t="s">
        <v>314</v>
      </c>
      <c r="G810" s="21" t="s">
        <v>1178</v>
      </c>
      <c r="H810" s="21" t="s">
        <v>1159</v>
      </c>
      <c r="I810" s="21" t="s">
        <v>1160</v>
      </c>
      <c r="J810" s="21" t="s">
        <v>240</v>
      </c>
      <c r="K810" s="21" t="s">
        <v>740</v>
      </c>
      <c r="L810" s="21" t="s">
        <v>755</v>
      </c>
      <c r="M810" s="3">
        <v>26.149817488085979</v>
      </c>
      <c r="N810" s="3">
        <v>44.272767288978372</v>
      </c>
      <c r="O810" s="21" t="s">
        <v>1497</v>
      </c>
      <c r="P810" s="21" t="s">
        <v>1497</v>
      </c>
      <c r="Q810" s="46">
        <v>3.7514045855083434E-4</v>
      </c>
      <c r="R810" s="46">
        <v>7.7060924527003086E-4</v>
      </c>
      <c r="S810" s="46">
        <v>1.3809200830109921E-3</v>
      </c>
      <c r="T810" s="46">
        <v>2.2515415673310946E-3</v>
      </c>
      <c r="U810" s="46">
        <v>3.4151349678760478E-3</v>
      </c>
      <c r="V810" s="46">
        <v>4.880395957961599E-3</v>
      </c>
      <c r="W810" s="46">
        <v>6.6186148359137879E-3</v>
      </c>
      <c r="X810" s="46">
        <v>8.5501641213613314E-3</v>
      </c>
      <c r="Y810" s="46">
        <v>1.0535129677646211E-2</v>
      </c>
      <c r="Z810" s="46">
        <v>1.2374164188918643E-2</v>
      </c>
      <c r="AA810" s="46">
        <v>1.3826136868780599E-2</v>
      </c>
      <c r="AB810" s="46">
        <v>1.4646636000861196E-2</v>
      </c>
      <c r="AC810" s="46">
        <v>1.4644629827741383E-2</v>
      </c>
      <c r="AD810" s="46">
        <v>1.3744321025392454E-2</v>
      </c>
      <c r="AE810" s="46">
        <v>1.2029514548310751E-2</v>
      </c>
      <c r="AF810" s="46">
        <v>9.7457281591284122E-3</v>
      </c>
      <c r="AG810" s="46">
        <v>7.2469268486159387E-3</v>
      </c>
      <c r="AH810" s="46">
        <v>4.8994902077254638E-3</v>
      </c>
      <c r="AI810" s="46">
        <v>2.9793098375373397E-3</v>
      </c>
      <c r="AJ810" s="46">
        <v>1.4103190950094941E-3</v>
      </c>
      <c r="AK810" s="46">
        <v>0.14296892389654062</v>
      </c>
      <c r="AL810" s="45">
        <v>0.14296892389654062</v>
      </c>
      <c r="AM810" s="45">
        <v>3.7514045855083434E-4</v>
      </c>
      <c r="AN810" s="45">
        <v>1.1457497038208652E-3</v>
      </c>
      <c r="AO810" s="45">
        <v>2.5266697868318571E-3</v>
      </c>
      <c r="AP810" s="45">
        <v>4.7782113541629517E-3</v>
      </c>
      <c r="AQ810" s="45">
        <v>8.1933463220390003E-3</v>
      </c>
      <c r="AR810" s="45">
        <v>1.3073742280000598E-2</v>
      </c>
      <c r="AS810" s="45">
        <v>1.9692357115914386E-2</v>
      </c>
      <c r="AT810" s="45">
        <v>2.824252123727572E-2</v>
      </c>
      <c r="AU810" s="45">
        <v>3.8777650914921927E-2</v>
      </c>
      <c r="AV810" s="45">
        <v>5.1151815103840571E-2</v>
      </c>
      <c r="AW810" s="45">
        <v>6.497795197262117E-2</v>
      </c>
      <c r="AX810" s="45">
        <v>7.9624587973482361E-2</v>
      </c>
      <c r="AY810" s="45">
        <v>9.4269217801223743E-2</v>
      </c>
      <c r="AZ810" s="45">
        <v>0.1080135388266162</v>
      </c>
      <c r="BA810" s="45">
        <v>0.12004305337492695</v>
      </c>
      <c r="BB810" s="45">
        <v>0.12978878153405535</v>
      </c>
      <c r="BC810" s="45">
        <v>0.13703570838267129</v>
      </c>
      <c r="BD810" s="45">
        <v>0.14193519859039674</v>
      </c>
      <c r="BE810" s="45">
        <v>0.14296892389654062</v>
      </c>
      <c r="BF810" s="45">
        <v>0.14296892389654062</v>
      </c>
    </row>
    <row r="811" spans="1:58" ht="13.5" thickBot="1" x14ac:dyDescent="0.25">
      <c r="A811" s="6" t="s">
        <v>1142</v>
      </c>
      <c r="B811" s="6" t="s">
        <v>1351</v>
      </c>
      <c r="C811" s="6" t="s">
        <v>731</v>
      </c>
      <c r="D811" s="6" t="s">
        <v>1142</v>
      </c>
      <c r="E811" s="6">
        <v>27.216220551908169</v>
      </c>
      <c r="F811" s="6" t="s">
        <v>314</v>
      </c>
      <c r="G811" s="21" t="s">
        <v>1178</v>
      </c>
      <c r="H811" s="21" t="s">
        <v>1159</v>
      </c>
      <c r="I811" s="21" t="s">
        <v>1160</v>
      </c>
      <c r="J811" s="21" t="s">
        <v>240</v>
      </c>
      <c r="K811" s="21" t="s">
        <v>740</v>
      </c>
      <c r="L811" s="21" t="s">
        <v>756</v>
      </c>
      <c r="M811" s="3">
        <v>14.31240119497026</v>
      </c>
      <c r="N811" s="3">
        <v>27.216220551908169</v>
      </c>
      <c r="O811" s="21" t="s">
        <v>1497</v>
      </c>
      <c r="P811" s="21" t="s">
        <v>1497</v>
      </c>
      <c r="Q811" s="46">
        <v>1.1921290786113494E-4</v>
      </c>
      <c r="R811" s="46">
        <v>2.4488579373228636E-4</v>
      </c>
      <c r="S811" s="46">
        <v>4.388316292396718E-4</v>
      </c>
      <c r="T811" s="46">
        <v>7.154995183634267E-4</v>
      </c>
      <c r="U811" s="46">
        <v>1.0852686266671454E-3</v>
      </c>
      <c r="V811" s="46">
        <v>1.5509022831337515E-3</v>
      </c>
      <c r="W811" s="46">
        <v>2.1032770596115594E-3</v>
      </c>
      <c r="X811" s="46">
        <v>2.7170887713229906E-3</v>
      </c>
      <c r="Y811" s="46">
        <v>3.3478752156404887E-3</v>
      </c>
      <c r="Z811" s="46">
        <v>3.9322873917962608E-3</v>
      </c>
      <c r="AA811" s="46">
        <v>4.3936982616606555E-3</v>
      </c>
      <c r="AB811" s="46">
        <v>4.6544381664171859E-3</v>
      </c>
      <c r="AC811" s="46">
        <v>4.6538006405896348E-3</v>
      </c>
      <c r="AD811" s="46">
        <v>4.3676986543746557E-3</v>
      </c>
      <c r="AE811" s="46">
        <v>3.822763918884595E-3</v>
      </c>
      <c r="AF811" s="46">
        <v>3.0970175745957526E-3</v>
      </c>
      <c r="AG811" s="46">
        <v>2.302943345587899E-3</v>
      </c>
      <c r="AH811" s="46">
        <v>1.55697009316568E-3</v>
      </c>
      <c r="AI811" s="46">
        <v>9.4677121877000461E-4</v>
      </c>
      <c r="AJ811" s="46">
        <v>4.4817410784655023E-4</v>
      </c>
      <c r="AK811" s="46">
        <v>4.5432959210328298E-2</v>
      </c>
      <c r="AL811" s="45">
        <v>4.5432959210328298E-2</v>
      </c>
      <c r="AM811" s="45">
        <v>1.1921290786113494E-4</v>
      </c>
      <c r="AN811" s="45">
        <v>3.6409870159342131E-4</v>
      </c>
      <c r="AO811" s="45">
        <v>8.0293033083309311E-4</v>
      </c>
      <c r="AP811" s="45">
        <v>1.5184298491965199E-3</v>
      </c>
      <c r="AQ811" s="45">
        <v>2.6036984758636651E-3</v>
      </c>
      <c r="AR811" s="45">
        <v>4.1546007589974166E-3</v>
      </c>
      <c r="AS811" s="45">
        <v>6.257877818608976E-3</v>
      </c>
      <c r="AT811" s="45">
        <v>8.974966589931967E-3</v>
      </c>
      <c r="AU811" s="45">
        <v>1.2322841805572455E-2</v>
      </c>
      <c r="AV811" s="45">
        <v>1.6255129197368715E-2</v>
      </c>
      <c r="AW811" s="45">
        <v>2.0648827459029372E-2</v>
      </c>
      <c r="AX811" s="45">
        <v>2.5303265625446558E-2</v>
      </c>
      <c r="AY811" s="45">
        <v>2.9957066266036191E-2</v>
      </c>
      <c r="AZ811" s="45">
        <v>3.4324764920410845E-2</v>
      </c>
      <c r="BA811" s="45">
        <v>3.8147528839295439E-2</v>
      </c>
      <c r="BB811" s="45">
        <v>4.1244546413891192E-2</v>
      </c>
      <c r="BC811" s="45">
        <v>4.3547489759479092E-2</v>
      </c>
      <c r="BD811" s="45">
        <v>4.5104459852644774E-2</v>
      </c>
      <c r="BE811" s="45">
        <v>4.5432959210328298E-2</v>
      </c>
      <c r="BF811" s="45">
        <v>4.5432959210328298E-2</v>
      </c>
    </row>
    <row r="812" spans="1:58" ht="13.5" thickBot="1" x14ac:dyDescent="0.25">
      <c r="A812" s="6" t="s">
        <v>1142</v>
      </c>
      <c r="B812" s="6" t="s">
        <v>1137</v>
      </c>
      <c r="C812" s="6" t="s">
        <v>731</v>
      </c>
      <c r="D812" s="6" t="s">
        <v>1142</v>
      </c>
      <c r="E812" s="6">
        <v>29.304760829849329</v>
      </c>
      <c r="F812" s="6" t="s">
        <v>314</v>
      </c>
      <c r="G812" s="21" t="s">
        <v>1178</v>
      </c>
      <c r="H812" s="21" t="s">
        <v>1159</v>
      </c>
      <c r="I812" s="21" t="s">
        <v>1160</v>
      </c>
      <c r="J812" s="21" t="s">
        <v>240</v>
      </c>
      <c r="K812" s="21" t="s">
        <v>740</v>
      </c>
      <c r="L812" s="21" t="s">
        <v>757</v>
      </c>
      <c r="M812" s="3">
        <v>15.761869313929942</v>
      </c>
      <c r="N812" s="3">
        <v>29.304760829849329</v>
      </c>
      <c r="O812" s="21" t="s">
        <v>1497</v>
      </c>
      <c r="P812" s="21" t="s">
        <v>1497</v>
      </c>
      <c r="Q812" s="46">
        <v>2.191385650606552E-5</v>
      </c>
      <c r="R812" s="46">
        <v>4.5015193744576048E-5</v>
      </c>
      <c r="S812" s="46">
        <v>8.0666544638629894E-5</v>
      </c>
      <c r="T812" s="46">
        <v>1.3152396042414476E-4</v>
      </c>
      <c r="U812" s="46">
        <v>1.9949535148510561E-4</v>
      </c>
      <c r="V812" s="46">
        <v>2.850886761952933E-4</v>
      </c>
      <c r="W812" s="46">
        <v>3.866268552941943E-4</v>
      </c>
      <c r="X812" s="46">
        <v>4.9945844386558571E-4</v>
      </c>
      <c r="Y812" s="46">
        <v>6.154103476883378E-4</v>
      </c>
      <c r="Z812" s="46">
        <v>7.228376791614784E-4</v>
      </c>
      <c r="AA812" s="46">
        <v>8.0765476628702135E-4</v>
      </c>
      <c r="AB812" s="46">
        <v>8.555842813098032E-4</v>
      </c>
      <c r="AC812" s="46">
        <v>8.5546709056465219E-4</v>
      </c>
      <c r="AD812" s="46">
        <v>8.0287548798988308E-4</v>
      </c>
      <c r="AE812" s="46">
        <v>7.0270494594916607E-4</v>
      </c>
      <c r="AF812" s="46">
        <v>5.6929740196850099E-4</v>
      </c>
      <c r="AG812" s="46">
        <v>4.2332974610096238E-4</v>
      </c>
      <c r="AH812" s="46">
        <v>2.8620406815016983E-4</v>
      </c>
      <c r="AI812" s="46">
        <v>1.7403659557039118E-4</v>
      </c>
      <c r="AJ812" s="46">
        <v>8.2383890010664628E-5</v>
      </c>
      <c r="AK812" s="46">
        <v>8.3515398344347E-3</v>
      </c>
      <c r="AL812" s="45">
        <v>8.3515398344347E-3</v>
      </c>
      <c r="AM812" s="45">
        <v>2.191385650606552E-5</v>
      </c>
      <c r="AN812" s="45">
        <v>6.6929050250641561E-5</v>
      </c>
      <c r="AO812" s="45">
        <v>1.4759559488927146E-4</v>
      </c>
      <c r="AP812" s="45">
        <v>2.7911955531341622E-4</v>
      </c>
      <c r="AQ812" s="45">
        <v>4.7861490679852183E-4</v>
      </c>
      <c r="AR812" s="45">
        <v>7.6370358299381513E-4</v>
      </c>
      <c r="AS812" s="45">
        <v>1.1503304382880094E-3</v>
      </c>
      <c r="AT812" s="45">
        <v>1.6497888821535951E-3</v>
      </c>
      <c r="AU812" s="45">
        <v>2.2651992298419327E-3</v>
      </c>
      <c r="AV812" s="45">
        <v>2.9880369090034111E-3</v>
      </c>
      <c r="AW812" s="45">
        <v>3.7956916752904324E-3</v>
      </c>
      <c r="AX812" s="45">
        <v>4.6512759566002355E-3</v>
      </c>
      <c r="AY812" s="45">
        <v>5.506743047164888E-3</v>
      </c>
      <c r="AZ812" s="45">
        <v>6.3096185351547707E-3</v>
      </c>
      <c r="BA812" s="45">
        <v>7.0123234811039371E-3</v>
      </c>
      <c r="BB812" s="45">
        <v>7.5816208830724379E-3</v>
      </c>
      <c r="BC812" s="45">
        <v>8.0049506291734011E-3</v>
      </c>
      <c r="BD812" s="45">
        <v>8.2911546973235706E-3</v>
      </c>
      <c r="BE812" s="45">
        <v>8.3515398344347E-3</v>
      </c>
      <c r="BF812" s="45">
        <v>8.3515398344347E-3</v>
      </c>
    </row>
    <row r="813" spans="1:58" ht="13.5" thickBot="1" x14ac:dyDescent="0.25">
      <c r="A813" s="6" t="s">
        <v>1350</v>
      </c>
      <c r="B813" s="6" t="s">
        <v>1350</v>
      </c>
      <c r="C813" s="6" t="s">
        <v>848</v>
      </c>
      <c r="D813" s="6" t="s">
        <v>1350</v>
      </c>
      <c r="E813" s="6">
        <v>-123.85152985241368</v>
      </c>
      <c r="F813" s="6" t="s">
        <v>622</v>
      </c>
      <c r="G813" s="21" t="s">
        <v>1178</v>
      </c>
      <c r="H813" s="21" t="s">
        <v>1172</v>
      </c>
      <c r="I813" s="21" t="s">
        <v>1160</v>
      </c>
      <c r="J813" s="21" t="s">
        <v>849</v>
      </c>
      <c r="K813" s="21" t="s">
        <v>850</v>
      </c>
      <c r="L813" s="21" t="s">
        <v>851</v>
      </c>
      <c r="M813" s="3">
        <v>-2.0308434515016458</v>
      </c>
      <c r="N813" s="3">
        <v>-123.85152985241368</v>
      </c>
      <c r="O813" s="21" t="s">
        <v>1498</v>
      </c>
      <c r="P813" s="21" t="s">
        <v>1498</v>
      </c>
      <c r="Q813" s="46">
        <v>2.7375249767037169E-3</v>
      </c>
      <c r="R813" s="46">
        <v>5.383800238135142E-3</v>
      </c>
      <c r="S813" s="46">
        <v>8.7478069022420626E-3</v>
      </c>
      <c r="T813" s="46">
        <v>1.2843267620262059E-2</v>
      </c>
      <c r="U813" s="46">
        <v>1.7137531773103135E-2</v>
      </c>
      <c r="V813" s="46">
        <v>2.2024675531510218E-2</v>
      </c>
      <c r="W813" s="46">
        <v>2.6441134609086217E-2</v>
      </c>
      <c r="X813" s="46">
        <v>2.980637422103527E-2</v>
      </c>
      <c r="Y813" s="46">
        <v>3.1954882888233491E-2</v>
      </c>
      <c r="Z813" s="46">
        <v>3.4306417220665061E-2</v>
      </c>
      <c r="AA813" s="46">
        <v>3.641578642801456E-2</v>
      </c>
      <c r="AB813" s="46">
        <v>3.7471299021648988E-2</v>
      </c>
      <c r="AC813" s="46">
        <v>3.7009111683460577E-2</v>
      </c>
      <c r="AD813" s="46">
        <v>3.7467337142385024E-2</v>
      </c>
      <c r="AE813" s="46">
        <v>3.7853502050688784E-2</v>
      </c>
      <c r="AF813" s="46">
        <v>3.8294196634125782E-2</v>
      </c>
      <c r="AG813" s="46">
        <v>3.8563177806753342E-2</v>
      </c>
      <c r="AH813" s="46">
        <v>3.8834603727370812E-2</v>
      </c>
      <c r="AI813" s="46">
        <v>3.9108498160653961E-2</v>
      </c>
      <c r="AJ813" s="46">
        <v>3.938488511284656E-2</v>
      </c>
      <c r="AK813" s="46">
        <v>0.57178581374892479</v>
      </c>
      <c r="AL813" s="45">
        <v>0.57178581374892479</v>
      </c>
      <c r="AM813" s="45">
        <v>2.7375249767037169E-3</v>
      </c>
      <c r="AN813" s="45">
        <v>8.1213252148388589E-3</v>
      </c>
      <c r="AO813" s="45">
        <v>1.6869132117080923E-2</v>
      </c>
      <c r="AP813" s="45">
        <v>2.9712399737342982E-2</v>
      </c>
      <c r="AQ813" s="45">
        <v>4.6849931510446113E-2</v>
      </c>
      <c r="AR813" s="45">
        <v>6.8874607041956332E-2</v>
      </c>
      <c r="AS813" s="45">
        <v>9.5315741651042549E-2</v>
      </c>
      <c r="AT813" s="45">
        <v>0.12512211587207783</v>
      </c>
      <c r="AU813" s="45">
        <v>0.15707699876031134</v>
      </c>
      <c r="AV813" s="45">
        <v>0.19138341598097641</v>
      </c>
      <c r="AW813" s="45">
        <v>0.22779920240899099</v>
      </c>
      <c r="AX813" s="45">
        <v>0.26527050143063996</v>
      </c>
      <c r="AY813" s="45">
        <v>0.30227961311410056</v>
      </c>
      <c r="AZ813" s="45">
        <v>0.3397469502564856</v>
      </c>
      <c r="BA813" s="45">
        <v>0.37760045230717437</v>
      </c>
      <c r="BB813" s="45">
        <v>0.41589464894130013</v>
      </c>
      <c r="BC813" s="45">
        <v>0.45445782674805346</v>
      </c>
      <c r="BD813" s="45">
        <v>0.49329243047542426</v>
      </c>
      <c r="BE813" s="45">
        <v>0.53240092863607824</v>
      </c>
      <c r="BF813" s="45">
        <v>0.57178581374892479</v>
      </c>
    </row>
    <row r="814" spans="1:58" ht="13.5" thickBot="1" x14ac:dyDescent="0.25">
      <c r="A814" s="6" t="s">
        <v>1350</v>
      </c>
      <c r="B814" s="6" t="s">
        <v>1350</v>
      </c>
      <c r="C814" s="6" t="s">
        <v>848</v>
      </c>
      <c r="D814" s="6" t="s">
        <v>1350</v>
      </c>
      <c r="E814" s="6">
        <v>-137.03105541501662</v>
      </c>
      <c r="F814" s="6" t="s">
        <v>622</v>
      </c>
      <c r="G814" s="21" t="s">
        <v>1178</v>
      </c>
      <c r="H814" s="21" t="s">
        <v>1172</v>
      </c>
      <c r="I814" s="21" t="s">
        <v>1160</v>
      </c>
      <c r="J814" s="21" t="s">
        <v>849</v>
      </c>
      <c r="K814" s="21" t="s">
        <v>852</v>
      </c>
      <c r="L814" s="21" t="s">
        <v>851</v>
      </c>
      <c r="M814" s="3">
        <v>-0.93212927904943765</v>
      </c>
      <c r="N814" s="3">
        <v>-137.03105541501662</v>
      </c>
      <c r="O814" s="21" t="s">
        <v>1498</v>
      </c>
      <c r="P814" s="21" t="s">
        <v>1498</v>
      </c>
      <c r="Q814" s="46">
        <v>1.9425233922749162E-4</v>
      </c>
      <c r="R814" s="46">
        <v>3.844079099175105E-4</v>
      </c>
      <c r="S814" s="46">
        <v>6.3933600237129902E-4</v>
      </c>
      <c r="T814" s="46">
        <v>9.5273781179024792E-4</v>
      </c>
      <c r="U814" s="46">
        <v>1.3083450490078408E-3</v>
      </c>
      <c r="V814" s="46">
        <v>1.6736341040386787E-3</v>
      </c>
      <c r="W814" s="46">
        <v>1.9983237791389905E-3</v>
      </c>
      <c r="X814" s="46">
        <v>2.2598665122004879E-3</v>
      </c>
      <c r="Y814" s="46">
        <v>2.4763099230951839E-3</v>
      </c>
      <c r="Z814" s="46">
        <v>2.6082492278511754E-3</v>
      </c>
      <c r="AA814" s="46">
        <v>2.6971584481464829E-3</v>
      </c>
      <c r="AB814" s="46">
        <v>2.7406731444070778E-3</v>
      </c>
      <c r="AC814" s="46">
        <v>2.7548319978062683E-3</v>
      </c>
      <c r="AD814" s="46">
        <v>2.7674390901911644E-3</v>
      </c>
      <c r="AE814" s="46">
        <v>2.7312250868775662E-3</v>
      </c>
      <c r="AF814" s="46">
        <v>2.7414575852252581E-3</v>
      </c>
      <c r="AG814" s="46">
        <v>2.7406112163563217E-3</v>
      </c>
      <c r="AH814" s="46">
        <v>2.7412341039954684E-3</v>
      </c>
      <c r="AI814" s="46">
        <v>2.7433011584118211E-3</v>
      </c>
      <c r="AJ814" s="46">
        <v>2.7467890259329215E-3</v>
      </c>
      <c r="AK814" s="46">
        <v>4.1900183515989259E-2</v>
      </c>
      <c r="AL814" s="45">
        <v>4.1900183515989259E-2</v>
      </c>
      <c r="AM814" s="45">
        <v>1.9425233922749162E-4</v>
      </c>
      <c r="AN814" s="45">
        <v>5.7866024914500209E-4</v>
      </c>
      <c r="AO814" s="45">
        <v>1.2179962515163011E-3</v>
      </c>
      <c r="AP814" s="45">
        <v>2.1707340633065489E-3</v>
      </c>
      <c r="AQ814" s="45">
        <v>3.4790791123143899E-3</v>
      </c>
      <c r="AR814" s="45">
        <v>5.1527132163530689E-3</v>
      </c>
      <c r="AS814" s="45">
        <v>7.1510369954920598E-3</v>
      </c>
      <c r="AT814" s="45">
        <v>9.4109035076925477E-3</v>
      </c>
      <c r="AU814" s="45">
        <v>1.1887213430787733E-2</v>
      </c>
      <c r="AV814" s="45">
        <v>1.4495462658638908E-2</v>
      </c>
      <c r="AW814" s="45">
        <v>1.7192621106785391E-2</v>
      </c>
      <c r="AX814" s="45">
        <v>1.993329425119247E-2</v>
      </c>
      <c r="AY814" s="45">
        <v>2.2688126248998738E-2</v>
      </c>
      <c r="AZ814" s="45">
        <v>2.5455565339189901E-2</v>
      </c>
      <c r="BA814" s="45">
        <v>2.8186790426067469E-2</v>
      </c>
      <c r="BB814" s="45">
        <v>3.0928248011292729E-2</v>
      </c>
      <c r="BC814" s="45">
        <v>3.3668859227649048E-2</v>
      </c>
      <c r="BD814" s="45">
        <v>3.6410093331644515E-2</v>
      </c>
      <c r="BE814" s="45">
        <v>3.9153394490056337E-2</v>
      </c>
      <c r="BF814" s="45">
        <v>4.1900183515989259E-2</v>
      </c>
    </row>
    <row r="815" spans="1:58" ht="13.5" thickBot="1" x14ac:dyDescent="0.25">
      <c r="A815" s="6" t="s">
        <v>1350</v>
      </c>
      <c r="B815" s="6" t="s">
        <v>1350</v>
      </c>
      <c r="C815" s="6" t="s">
        <v>848</v>
      </c>
      <c r="D815" s="6" t="s">
        <v>1350</v>
      </c>
      <c r="E815" s="6">
        <v>-137.03105541501662</v>
      </c>
      <c r="F815" s="6" t="s">
        <v>622</v>
      </c>
      <c r="G815" s="21" t="s">
        <v>1178</v>
      </c>
      <c r="H815" s="21" t="s">
        <v>1172</v>
      </c>
      <c r="I815" s="21" t="s">
        <v>1160</v>
      </c>
      <c r="J815" s="21" t="s">
        <v>849</v>
      </c>
      <c r="K815" s="21" t="s">
        <v>853</v>
      </c>
      <c r="L815" s="21" t="s">
        <v>851</v>
      </c>
      <c r="M815" s="3">
        <v>-0.93212927904943765</v>
      </c>
      <c r="N815" s="3">
        <v>-137.03105541501662</v>
      </c>
      <c r="O815" s="21" t="s">
        <v>1498</v>
      </c>
      <c r="P815" s="21" t="s">
        <v>1498</v>
      </c>
      <c r="Q815" s="46">
        <v>4.2011110275874093E-5</v>
      </c>
      <c r="R815" s="46">
        <v>8.63519948518086E-5</v>
      </c>
      <c r="S815" s="46">
        <v>1.4430339970091777E-4</v>
      </c>
      <c r="T815" s="46">
        <v>2.1830153675947908E-4</v>
      </c>
      <c r="U815" s="46">
        <v>2.9646878526839787E-4</v>
      </c>
      <c r="V815" s="46">
        <v>3.7926183133561573E-4</v>
      </c>
      <c r="W815" s="46">
        <v>4.4428935147928556E-4</v>
      </c>
      <c r="X815" s="46">
        <v>5.0250228547081934E-4</v>
      </c>
      <c r="Y815" s="46">
        <v>5.4561161307475003E-4</v>
      </c>
      <c r="Z815" s="46">
        <v>5.8094840826018127E-4</v>
      </c>
      <c r="AA815" s="46">
        <v>6.0394595331742017E-4</v>
      </c>
      <c r="AB815" s="46">
        <v>6.122049638395702E-4</v>
      </c>
      <c r="AC815" s="46">
        <v>6.1734477185403796E-4</v>
      </c>
      <c r="AD815" s="46">
        <v>6.1135309699408608E-4</v>
      </c>
      <c r="AE815" s="46">
        <v>6.1517242660537384E-4</v>
      </c>
      <c r="AF815" s="46">
        <v>6.1702322674146227E-4</v>
      </c>
      <c r="AG815" s="46">
        <v>6.1645297479036667E-4</v>
      </c>
      <c r="AH815" s="46">
        <v>6.1628256114794138E-4</v>
      </c>
      <c r="AI815" s="46">
        <v>6.1650209176296322E-4</v>
      </c>
      <c r="AJ815" s="46">
        <v>6.171023143245987E-4</v>
      </c>
      <c r="AK815" s="46">
        <v>9.3834346978549487E-3</v>
      </c>
      <c r="AL815" s="45">
        <v>9.3834346978549487E-3</v>
      </c>
      <c r="AM815" s="45">
        <v>4.2011110275874093E-5</v>
      </c>
      <c r="AN815" s="45">
        <v>1.283631051276827E-4</v>
      </c>
      <c r="AO815" s="45">
        <v>2.7266650482860044E-4</v>
      </c>
      <c r="AP815" s="45">
        <v>4.9096804158807949E-4</v>
      </c>
      <c r="AQ815" s="45">
        <v>7.8743682685647736E-4</v>
      </c>
      <c r="AR815" s="45">
        <v>1.1666986581920931E-3</v>
      </c>
      <c r="AS815" s="45">
        <v>1.6109880096713788E-3</v>
      </c>
      <c r="AT815" s="45">
        <v>2.113490295142198E-3</v>
      </c>
      <c r="AU815" s="45">
        <v>2.6591019082169479E-3</v>
      </c>
      <c r="AV815" s="45">
        <v>3.2400503164771292E-3</v>
      </c>
      <c r="AW815" s="45">
        <v>3.8439962697945492E-3</v>
      </c>
      <c r="AX815" s="45">
        <v>4.4562012336341198E-3</v>
      </c>
      <c r="AY815" s="45">
        <v>5.0735460054881576E-3</v>
      </c>
      <c r="AZ815" s="45">
        <v>5.6848991024822434E-3</v>
      </c>
      <c r="BA815" s="45">
        <v>6.3000715290876174E-3</v>
      </c>
      <c r="BB815" s="45">
        <v>6.9170947558290794E-3</v>
      </c>
      <c r="BC815" s="45">
        <v>7.5335477306194458E-3</v>
      </c>
      <c r="BD815" s="45">
        <v>8.1498302917673866E-3</v>
      </c>
      <c r="BE815" s="45">
        <v>8.7663323835303498E-3</v>
      </c>
      <c r="BF815" s="45">
        <v>9.3834346978549487E-3</v>
      </c>
    </row>
    <row r="816" spans="1:58" ht="13.5" thickBot="1" x14ac:dyDescent="0.25">
      <c r="A816" s="6" t="s">
        <v>1350</v>
      </c>
      <c r="B816" s="6" t="s">
        <v>1350</v>
      </c>
      <c r="C816" s="6" t="s">
        <v>848</v>
      </c>
      <c r="D816" s="6" t="s">
        <v>1350</v>
      </c>
      <c r="E816" s="6">
        <v>-107.03743063038102</v>
      </c>
      <c r="F816" s="6" t="s">
        <v>622</v>
      </c>
      <c r="G816" s="21" t="s">
        <v>1178</v>
      </c>
      <c r="H816" s="21" t="s">
        <v>1172</v>
      </c>
      <c r="I816" s="21" t="s">
        <v>1160</v>
      </c>
      <c r="J816" s="21" t="s">
        <v>849</v>
      </c>
      <c r="K816" s="21" t="s">
        <v>854</v>
      </c>
      <c r="L816" s="21" t="s">
        <v>851</v>
      </c>
      <c r="M816" s="3">
        <v>-2.1335648921994146</v>
      </c>
      <c r="N816" s="3">
        <v>-107.03743063038102</v>
      </c>
      <c r="O816" s="21" t="s">
        <v>1498</v>
      </c>
      <c r="P816" s="21" t="s">
        <v>1498</v>
      </c>
      <c r="Q816" s="46">
        <v>1.4377983266090813E-4</v>
      </c>
      <c r="R816" s="46">
        <v>3.055439025187593E-4</v>
      </c>
      <c r="S816" s="46">
        <v>5.1878072272959421E-4</v>
      </c>
      <c r="T816" s="46">
        <v>7.7048273275758796E-4</v>
      </c>
      <c r="U816" s="46">
        <v>1.043438037575255E-3</v>
      </c>
      <c r="V816" s="46">
        <v>1.3123940339555937E-3</v>
      </c>
      <c r="W816" s="46">
        <v>1.5552899469616953E-3</v>
      </c>
      <c r="X816" s="46">
        <v>1.7719486850738819E-3</v>
      </c>
      <c r="Y816" s="46">
        <v>1.9544489090390013E-3</v>
      </c>
      <c r="Z816" s="46">
        <v>2.0966020519479094E-3</v>
      </c>
      <c r="AA816" s="46">
        <v>2.2004850223459461E-3</v>
      </c>
      <c r="AB816" s="46">
        <v>2.2716470174305153E-3</v>
      </c>
      <c r="AC816" s="46">
        <v>2.3183940974146559E-3</v>
      </c>
      <c r="AD816" s="46">
        <v>2.3492858584823247E-3</v>
      </c>
      <c r="AE816" s="46">
        <v>2.3686238881943126E-3</v>
      </c>
      <c r="AF816" s="46">
        <v>2.3797545544179824E-3</v>
      </c>
      <c r="AG816" s="46">
        <v>2.3800040128430355E-3</v>
      </c>
      <c r="AH816" s="46">
        <v>2.38025351694945E-3</v>
      </c>
      <c r="AI816" s="46">
        <v>2.3805030667431088E-3</v>
      </c>
      <c r="AJ816" s="46">
        <v>2.3807526622298928E-3</v>
      </c>
      <c r="AK816" s="46">
        <v>3.4882412552271411E-2</v>
      </c>
      <c r="AL816" s="45">
        <v>3.4882412552271411E-2</v>
      </c>
      <c r="AM816" s="45">
        <v>1.4377983266090813E-4</v>
      </c>
      <c r="AN816" s="45">
        <v>4.4932373517966742E-4</v>
      </c>
      <c r="AO816" s="45">
        <v>9.6810445790926163E-4</v>
      </c>
      <c r="AP816" s="45">
        <v>1.7385871906668497E-3</v>
      </c>
      <c r="AQ816" s="45">
        <v>2.7820252282421045E-3</v>
      </c>
      <c r="AR816" s="45">
        <v>4.0944192621976978E-3</v>
      </c>
      <c r="AS816" s="45">
        <v>5.6497092091593931E-3</v>
      </c>
      <c r="AT816" s="45">
        <v>7.421657894233275E-3</v>
      </c>
      <c r="AU816" s="45">
        <v>9.3761068032722772E-3</v>
      </c>
      <c r="AV816" s="45">
        <v>1.1472708855220186E-2</v>
      </c>
      <c r="AW816" s="45">
        <v>1.3673193877566133E-2</v>
      </c>
      <c r="AX816" s="45">
        <v>1.5944840894996648E-2</v>
      </c>
      <c r="AY816" s="45">
        <v>1.8263234992411302E-2</v>
      </c>
      <c r="AZ816" s="45">
        <v>2.0612520850893629E-2</v>
      </c>
      <c r="BA816" s="45">
        <v>2.2981144739087942E-2</v>
      </c>
      <c r="BB816" s="45">
        <v>2.5360899293505924E-2</v>
      </c>
      <c r="BC816" s="45">
        <v>2.7740903306348957E-2</v>
      </c>
      <c r="BD816" s="45">
        <v>3.0121156823298408E-2</v>
      </c>
      <c r="BE816" s="45">
        <v>3.2501659890041515E-2</v>
      </c>
      <c r="BF816" s="45">
        <v>3.4882412552271411E-2</v>
      </c>
    </row>
    <row r="817" spans="1:58" ht="13.5" thickBot="1" x14ac:dyDescent="0.25">
      <c r="A817" s="6" t="s">
        <v>1350</v>
      </c>
      <c r="B817" s="6" t="s">
        <v>1350</v>
      </c>
      <c r="C817" s="6" t="s">
        <v>848</v>
      </c>
      <c r="D817" s="6" t="s">
        <v>1350</v>
      </c>
      <c r="E817" s="6">
        <v>-180.31771410460826</v>
      </c>
      <c r="F817" s="6" t="s">
        <v>622</v>
      </c>
      <c r="G817" s="21" t="s">
        <v>1178</v>
      </c>
      <c r="H817" s="21" t="s">
        <v>1172</v>
      </c>
      <c r="I817" s="21" t="s">
        <v>1160</v>
      </c>
      <c r="J817" s="21" t="s">
        <v>849</v>
      </c>
      <c r="K817" s="21" t="s">
        <v>850</v>
      </c>
      <c r="L817" s="21" t="s">
        <v>855</v>
      </c>
      <c r="M817" s="3">
        <v>-1.4269226139729252</v>
      </c>
      <c r="N817" s="3">
        <v>-180.31771410460826</v>
      </c>
      <c r="O817" s="21" t="s">
        <v>1499</v>
      </c>
      <c r="P817" s="21">
        <v>0</v>
      </c>
      <c r="Q817" s="46">
        <v>5.4271688790127664E-4</v>
      </c>
      <c r="R817" s="46">
        <v>1.0673434343752074E-3</v>
      </c>
      <c r="S817" s="46">
        <v>1.7342609029499089E-3</v>
      </c>
      <c r="T817" s="46">
        <v>2.5461898220723524E-3</v>
      </c>
      <c r="U817" s="46">
        <v>3.3975317081515743E-3</v>
      </c>
      <c r="V817" s="46">
        <v>4.3664125307413815E-3</v>
      </c>
      <c r="W817" s="46">
        <v>5.241979674976722E-3</v>
      </c>
      <c r="X817" s="46">
        <v>5.9091415766146906E-3</v>
      </c>
      <c r="Y817" s="46">
        <v>6.3350854300639357E-3</v>
      </c>
      <c r="Z817" s="46">
        <v>6.8012793115995755E-3</v>
      </c>
      <c r="AA817" s="46">
        <v>7.2194637305143415E-3</v>
      </c>
      <c r="AB817" s="46">
        <v>7.4287200897559108E-3</v>
      </c>
      <c r="AC817" s="46">
        <v>7.3370910175305963E-3</v>
      </c>
      <c r="AD817" s="46">
        <v>7.427934643485035E-3</v>
      </c>
      <c r="AE817" s="46">
        <v>7.504492197857985E-3</v>
      </c>
      <c r="AF817" s="46">
        <v>7.5918603113448845E-3</v>
      </c>
      <c r="AG817" s="46">
        <v>7.6451860804811513E-3</v>
      </c>
      <c r="AH817" s="46">
        <v>7.6989965231937605E-3</v>
      </c>
      <c r="AI817" s="46">
        <v>7.7532963508519185E-3</v>
      </c>
      <c r="AJ817" s="46">
        <v>7.8080903227159132E-3</v>
      </c>
      <c r="AK817" s="46">
        <v>0.11335707254717811</v>
      </c>
      <c r="AL817" s="45">
        <v>0.11335707254717813</v>
      </c>
      <c r="AM817" s="45">
        <v>5.4271688790127664E-4</v>
      </c>
      <c r="AN817" s="45">
        <v>1.6100603222764841E-3</v>
      </c>
      <c r="AO817" s="45">
        <v>3.344321225226393E-3</v>
      </c>
      <c r="AP817" s="45">
        <v>5.8905110472987458E-3</v>
      </c>
      <c r="AQ817" s="45">
        <v>9.2880427554503202E-3</v>
      </c>
      <c r="AR817" s="45">
        <v>1.3654455286191702E-2</v>
      </c>
      <c r="AS817" s="45">
        <v>1.8896434961168423E-2</v>
      </c>
      <c r="AT817" s="45">
        <v>2.4805576537783113E-2</v>
      </c>
      <c r="AU817" s="45">
        <v>3.1140661967847049E-2</v>
      </c>
      <c r="AV817" s="45">
        <v>3.7941941279446625E-2</v>
      </c>
      <c r="AW817" s="45">
        <v>4.5161405009960964E-2</v>
      </c>
      <c r="AX817" s="45">
        <v>5.2590125099716875E-2</v>
      </c>
      <c r="AY817" s="45">
        <v>5.9927216117247474E-2</v>
      </c>
      <c r="AZ817" s="45">
        <v>6.7355150760732507E-2</v>
      </c>
      <c r="BA817" s="45">
        <v>7.4859642958590489E-2</v>
      </c>
      <c r="BB817" s="45">
        <v>8.2451503269935375E-2</v>
      </c>
      <c r="BC817" s="45">
        <v>9.0096689350416523E-2</v>
      </c>
      <c r="BD817" s="45">
        <v>9.7795685873610289E-2</v>
      </c>
      <c r="BE817" s="45">
        <v>0.10554898222446221</v>
      </c>
      <c r="BF817" s="45">
        <v>0.11335707254717813</v>
      </c>
    </row>
    <row r="818" spans="1:58" ht="13.5" thickBot="1" x14ac:dyDescent="0.25">
      <c r="A818" s="6" t="s">
        <v>1350</v>
      </c>
      <c r="B818" s="6" t="s">
        <v>1350</v>
      </c>
      <c r="C818" s="6" t="s">
        <v>848</v>
      </c>
      <c r="D818" s="6" t="s">
        <v>1350</v>
      </c>
      <c r="E818" s="6">
        <v>-123.85152985241368</v>
      </c>
      <c r="F818" s="6" t="s">
        <v>622</v>
      </c>
      <c r="G818" s="21" t="s">
        <v>1178</v>
      </c>
      <c r="H818" s="21" t="s">
        <v>1159</v>
      </c>
      <c r="I818" s="21" t="s">
        <v>1160</v>
      </c>
      <c r="J818" s="21" t="s">
        <v>849</v>
      </c>
      <c r="K818" s="21" t="s">
        <v>850</v>
      </c>
      <c r="L818" s="21" t="s">
        <v>851</v>
      </c>
      <c r="M818" s="3">
        <v>-2.0308434515016458</v>
      </c>
      <c r="N818" s="3">
        <v>-123.85152985241368</v>
      </c>
      <c r="O818" s="21" t="s">
        <v>1498</v>
      </c>
      <c r="P818" s="21" t="s">
        <v>1498</v>
      </c>
      <c r="Q818" s="46">
        <v>5.07039698708436E-3</v>
      </c>
      <c r="R818" s="46">
        <v>1.4975223731578429E-2</v>
      </c>
      <c r="S818" s="46">
        <v>4.2233784915916867E-2</v>
      </c>
      <c r="T818" s="46">
        <v>8.3658039689994801E-2</v>
      </c>
      <c r="U818" s="46">
        <v>0.13809993100671128</v>
      </c>
      <c r="V818" s="46">
        <v>0.19997892393662384</v>
      </c>
      <c r="W818" s="46">
        <v>0.26016697591631172</v>
      </c>
      <c r="X818" s="46">
        <v>0.30826397626267049</v>
      </c>
      <c r="Y818" s="46">
        <v>0.33573675957832666</v>
      </c>
      <c r="Z818" s="46">
        <v>0.3384271660388507</v>
      </c>
      <c r="AA818" s="46">
        <v>0.31754347856322224</v>
      </c>
      <c r="AB818" s="46">
        <v>0.27853151620756228</v>
      </c>
      <c r="AC818" s="46">
        <v>0.22905075291436364</v>
      </c>
      <c r="AD818" s="46">
        <v>0.17683825534841746</v>
      </c>
      <c r="AE818" s="46">
        <v>0.12816724148753317</v>
      </c>
      <c r="AF818" s="46">
        <v>8.6869522572039476E-2</v>
      </c>
      <c r="AG818" s="46">
        <v>5.4459416168119237E-2</v>
      </c>
      <c r="AH818" s="46">
        <v>3.0689949050188983E-2</v>
      </c>
      <c r="AI818" s="46">
        <v>1.4281840697068917E-2</v>
      </c>
      <c r="AJ818" s="46">
        <v>3.563866260518472E-3</v>
      </c>
      <c r="AK818" s="46">
        <v>3.3068234135307799</v>
      </c>
      <c r="AL818" s="45">
        <v>3.0466070173331028</v>
      </c>
      <c r="AM818" s="45">
        <v>5.07039698708436E-3</v>
      </c>
      <c r="AN818" s="45">
        <v>2.0045620718662789E-2</v>
      </c>
      <c r="AO818" s="45">
        <v>6.2279405634579656E-2</v>
      </c>
      <c r="AP818" s="45">
        <v>0.14593744532457445</v>
      </c>
      <c r="AQ818" s="45">
        <v>0.28403737633128573</v>
      </c>
      <c r="AR818" s="45">
        <v>0.48401630026790954</v>
      </c>
      <c r="AS818" s="45">
        <v>0.74418327618422131</v>
      </c>
      <c r="AT818" s="45">
        <v>1.0524472524468917</v>
      </c>
      <c r="AU818" s="45">
        <v>1.3881840120252185</v>
      </c>
      <c r="AV818" s="45">
        <v>1.7266111780640692</v>
      </c>
      <c r="AW818" s="45">
        <v>2.0441546566272915</v>
      </c>
      <c r="AX818" s="45">
        <v>2.3226861728348536</v>
      </c>
      <c r="AY818" s="45">
        <v>2.5517369257492173</v>
      </c>
      <c r="AZ818" s="45">
        <v>2.7285751810976349</v>
      </c>
      <c r="BA818" s="45">
        <v>2.8567424225851679</v>
      </c>
      <c r="BB818" s="45">
        <v>2.9436119451572074</v>
      </c>
      <c r="BC818" s="45">
        <v>2.9980713613253265</v>
      </c>
      <c r="BD818" s="45">
        <v>3.0287613103755153</v>
      </c>
      <c r="BE818" s="45">
        <v>3.0430431510725842</v>
      </c>
      <c r="BF818" s="45">
        <v>3.0466070173331028</v>
      </c>
    </row>
    <row r="819" spans="1:58" ht="13.5" thickBot="1" x14ac:dyDescent="0.25">
      <c r="A819" s="6" t="s">
        <v>1350</v>
      </c>
      <c r="B819" s="6" t="s">
        <v>1350</v>
      </c>
      <c r="C819" s="6" t="s">
        <v>848</v>
      </c>
      <c r="D819" s="6" t="s">
        <v>1350</v>
      </c>
      <c r="E819" s="6">
        <v>-137.03105541501662</v>
      </c>
      <c r="F819" s="6" t="s">
        <v>622</v>
      </c>
      <c r="G819" s="21" t="s">
        <v>1178</v>
      </c>
      <c r="H819" s="21" t="s">
        <v>1159</v>
      </c>
      <c r="I819" s="21" t="s">
        <v>1160</v>
      </c>
      <c r="J819" s="21" t="s">
        <v>849</v>
      </c>
      <c r="K819" s="21" t="s">
        <v>852</v>
      </c>
      <c r="L819" s="21" t="s">
        <v>851</v>
      </c>
      <c r="M819" s="3">
        <v>-0.93212927904943765</v>
      </c>
      <c r="N819" s="3">
        <v>-137.03105541501662</v>
      </c>
      <c r="O819" s="21" t="s">
        <v>1498</v>
      </c>
      <c r="P819" s="21" t="s">
        <v>1498</v>
      </c>
      <c r="Q819" s="46">
        <v>1.5975013183955615E-4</v>
      </c>
      <c r="R819" s="46">
        <v>5.6308446367870344E-4</v>
      </c>
      <c r="S819" s="46">
        <v>1.6746149981034044E-3</v>
      </c>
      <c r="T819" s="46">
        <v>3.3857688218679512E-3</v>
      </c>
      <c r="U819" s="46">
        <v>5.6656722498691619E-3</v>
      </c>
      <c r="V819" s="46">
        <v>8.2983816491424452E-3</v>
      </c>
      <c r="W819" s="46">
        <v>1.0905607709564048E-2</v>
      </c>
      <c r="X819" s="46">
        <v>1.3041030234188756E-2</v>
      </c>
      <c r="Y819" s="46">
        <v>1.4325162829669729E-2</v>
      </c>
      <c r="Z819" s="46">
        <v>1.4559952266060326E-2</v>
      </c>
      <c r="AA819" s="46">
        <v>1.3766520554919651E-2</v>
      </c>
      <c r="AB819" s="46">
        <v>1.2161647562958913E-2</v>
      </c>
      <c r="AC819" s="46">
        <v>1.006990904464251E-2</v>
      </c>
      <c r="AD819" s="46">
        <v>7.8291737466261637E-3</v>
      </c>
      <c r="AE819" s="46">
        <v>5.7156885057290776E-3</v>
      </c>
      <c r="AF819" s="46">
        <v>3.9042779016069439E-3</v>
      </c>
      <c r="AG819" s="46">
        <v>2.4713997185745341E-3</v>
      </c>
      <c r="AH819" s="46">
        <v>1.4130377073584266E-3</v>
      </c>
      <c r="AI819" s="46">
        <v>6.7765252737178811E-4</v>
      </c>
      <c r="AJ819" s="46">
        <v>1.9434441785741582E-4</v>
      </c>
      <c r="AK819" s="46">
        <v>0.15155385060467211</v>
      </c>
      <c r="AL819" s="45">
        <v>0.13078267704162955</v>
      </c>
      <c r="AM819" s="45">
        <v>1.5975013183955615E-4</v>
      </c>
      <c r="AN819" s="45">
        <v>7.2283459551825959E-4</v>
      </c>
      <c r="AO819" s="45">
        <v>2.3974495936216643E-3</v>
      </c>
      <c r="AP819" s="45">
        <v>5.7832184154896155E-3</v>
      </c>
      <c r="AQ819" s="45">
        <v>1.1448890665358778E-2</v>
      </c>
      <c r="AR819" s="45">
        <v>1.9747272314501223E-2</v>
      </c>
      <c r="AS819" s="45">
        <v>3.0652880024065271E-2</v>
      </c>
      <c r="AT819" s="45">
        <v>4.3693910258254025E-2</v>
      </c>
      <c r="AU819" s="45">
        <v>5.8019073087923756E-2</v>
      </c>
      <c r="AV819" s="45">
        <v>7.2579025353984084E-2</v>
      </c>
      <c r="AW819" s="45">
        <v>8.634554590890374E-2</v>
      </c>
      <c r="AX819" s="45">
        <v>9.8507193471862653E-2</v>
      </c>
      <c r="AY819" s="45">
        <v>0.10857710251650517</v>
      </c>
      <c r="AZ819" s="45">
        <v>0.11640627626313133</v>
      </c>
      <c r="BA819" s="45">
        <v>0.12212196476886041</v>
      </c>
      <c r="BB819" s="45">
        <v>0.12602624267046736</v>
      </c>
      <c r="BC819" s="45">
        <v>0.12849764238904191</v>
      </c>
      <c r="BD819" s="45">
        <v>0.12991068009640033</v>
      </c>
      <c r="BE819" s="45">
        <v>0.13058833262377212</v>
      </c>
      <c r="BF819" s="45">
        <v>0.13078267704162955</v>
      </c>
    </row>
    <row r="820" spans="1:58" ht="13.5" thickBot="1" x14ac:dyDescent="0.25">
      <c r="A820" s="6" t="s">
        <v>1350</v>
      </c>
      <c r="B820" s="6" t="s">
        <v>1350</v>
      </c>
      <c r="C820" s="6" t="s">
        <v>848</v>
      </c>
      <c r="D820" s="6" t="s">
        <v>1350</v>
      </c>
      <c r="E820" s="6">
        <v>-137.03105541501662</v>
      </c>
      <c r="F820" s="6" t="s">
        <v>622</v>
      </c>
      <c r="G820" s="21" t="s">
        <v>1178</v>
      </c>
      <c r="H820" s="21" t="s">
        <v>1159</v>
      </c>
      <c r="I820" s="21" t="s">
        <v>1160</v>
      </c>
      <c r="J820" s="21" t="s">
        <v>849</v>
      </c>
      <c r="K820" s="21" t="s">
        <v>853</v>
      </c>
      <c r="L820" s="21" t="s">
        <v>851</v>
      </c>
      <c r="M820" s="3">
        <v>-0.93212927904943765</v>
      </c>
      <c r="N820" s="3">
        <v>-137.03105541501662</v>
      </c>
      <c r="O820" s="21" t="s">
        <v>1498</v>
      </c>
      <c r="P820" s="21" t="s">
        <v>1498</v>
      </c>
      <c r="Q820" s="46">
        <v>3.67597194591836E-5</v>
      </c>
      <c r="R820" s="46">
        <v>1.2849250875175087E-4</v>
      </c>
      <c r="S820" s="46">
        <v>3.815081957572937E-4</v>
      </c>
      <c r="T820" s="46">
        <v>7.7093846340926082E-4</v>
      </c>
      <c r="U820" s="46">
        <v>1.2900540453826114E-3</v>
      </c>
      <c r="V820" s="46">
        <v>1.8891779437810658E-3</v>
      </c>
      <c r="W820" s="46">
        <v>2.4823818157377621E-3</v>
      </c>
      <c r="X820" s="46">
        <v>2.9670731779591346E-3</v>
      </c>
      <c r="Y820" s="46">
        <v>3.2578477875647451E-3</v>
      </c>
      <c r="Z820" s="46">
        <v>3.3094209169450919E-3</v>
      </c>
      <c r="AA820" s="46">
        <v>3.1279932969260041E-3</v>
      </c>
      <c r="AB820" s="46">
        <v>2.7626489250661816E-3</v>
      </c>
      <c r="AC820" s="46">
        <v>2.286850602128541E-3</v>
      </c>
      <c r="AD820" s="46">
        <v>1.7775761286328924E-3</v>
      </c>
      <c r="AE820" s="46">
        <v>1.2971374366800648E-3</v>
      </c>
      <c r="AF820" s="46">
        <v>8.8587556178731312E-4</v>
      </c>
      <c r="AG820" s="46">
        <v>5.6060364173085174E-4</v>
      </c>
      <c r="AH820" s="46">
        <v>3.2038503983731147E-4</v>
      </c>
      <c r="AI820" s="46">
        <v>1.5349838047090452E-4</v>
      </c>
      <c r="AJ820" s="46">
        <v>4.3834201051700828E-5</v>
      </c>
      <c r="AK820" s="46">
        <v>3.4371763393141297E-2</v>
      </c>
      <c r="AL820" s="45">
        <v>2.9730057789059662E-2</v>
      </c>
      <c r="AM820" s="45">
        <v>3.67597194591836E-5</v>
      </c>
      <c r="AN820" s="45">
        <v>1.6525222821093448E-4</v>
      </c>
      <c r="AO820" s="45">
        <v>5.4676042396822823E-4</v>
      </c>
      <c r="AP820" s="45">
        <v>1.3176988873774892E-3</v>
      </c>
      <c r="AQ820" s="45">
        <v>2.6077529327601006E-3</v>
      </c>
      <c r="AR820" s="45">
        <v>4.4969308765411666E-3</v>
      </c>
      <c r="AS820" s="45">
        <v>6.9793126922789283E-3</v>
      </c>
      <c r="AT820" s="45">
        <v>9.9463858702380625E-3</v>
      </c>
      <c r="AU820" s="45">
        <v>1.3204233657802808E-2</v>
      </c>
      <c r="AV820" s="45">
        <v>1.6513654574747901E-2</v>
      </c>
      <c r="AW820" s="45">
        <v>1.9641647871673905E-2</v>
      </c>
      <c r="AX820" s="45">
        <v>2.2404296796740088E-2</v>
      </c>
      <c r="AY820" s="45">
        <v>2.4691147398868629E-2</v>
      </c>
      <c r="AZ820" s="45">
        <v>2.6468723527501521E-2</v>
      </c>
      <c r="BA820" s="45">
        <v>2.7765860964181585E-2</v>
      </c>
      <c r="BB820" s="45">
        <v>2.8651736525968897E-2</v>
      </c>
      <c r="BC820" s="45">
        <v>2.921234016769975E-2</v>
      </c>
      <c r="BD820" s="45">
        <v>2.953272520753706E-2</v>
      </c>
      <c r="BE820" s="45">
        <v>2.9686223588007963E-2</v>
      </c>
      <c r="BF820" s="45">
        <v>2.9730057789059662E-2</v>
      </c>
    </row>
    <row r="821" spans="1:58" ht="13.5" thickBot="1" x14ac:dyDescent="0.25">
      <c r="A821" s="6" t="s">
        <v>1350</v>
      </c>
      <c r="B821" s="6" t="s">
        <v>1350</v>
      </c>
      <c r="C821" s="6" t="s">
        <v>848</v>
      </c>
      <c r="D821" s="6" t="s">
        <v>1350</v>
      </c>
      <c r="E821" s="6">
        <v>-107.03743063038102</v>
      </c>
      <c r="F821" s="6" t="s">
        <v>622</v>
      </c>
      <c r="G821" s="21" t="s">
        <v>1178</v>
      </c>
      <c r="H821" s="21" t="s">
        <v>1159</v>
      </c>
      <c r="I821" s="21" t="s">
        <v>1160</v>
      </c>
      <c r="J821" s="21" t="s">
        <v>849</v>
      </c>
      <c r="K821" s="21" t="s">
        <v>854</v>
      </c>
      <c r="L821" s="21" t="s">
        <v>851</v>
      </c>
      <c r="M821" s="3">
        <v>-2.1335648921994146</v>
      </c>
      <c r="N821" s="3">
        <v>-107.03743063038102</v>
      </c>
      <c r="O821" s="21" t="s">
        <v>1498</v>
      </c>
      <c r="P821" s="21" t="s">
        <v>1498</v>
      </c>
      <c r="Q821" s="46">
        <v>1.4311290163508622E-3</v>
      </c>
      <c r="R821" s="46">
        <v>3.2862281510891264E-3</v>
      </c>
      <c r="S821" s="46">
        <v>8.3762626194121854E-3</v>
      </c>
      <c r="T821" s="46">
        <v>1.5943546976710427E-2</v>
      </c>
      <c r="U821" s="46">
        <v>2.5656595046741226E-2</v>
      </c>
      <c r="V821" s="46">
        <v>3.6410033283183402E-2</v>
      </c>
      <c r="W821" s="46">
        <v>4.6521668486136557E-2</v>
      </c>
      <c r="X821" s="46">
        <v>5.4202315654648725E-2</v>
      </c>
      <c r="Y821" s="46">
        <v>5.8101512508352611E-2</v>
      </c>
      <c r="Z821" s="46">
        <v>5.7689171056621753E-2</v>
      </c>
      <c r="AA821" s="46">
        <v>5.3336234867837957E-2</v>
      </c>
      <c r="AB821" s="46">
        <v>4.6103790028684324E-2</v>
      </c>
      <c r="AC821" s="46">
        <v>3.7367456366289888E-2</v>
      </c>
      <c r="AD821" s="46">
        <v>2.8440134839871619E-2</v>
      </c>
      <c r="AE821" s="46">
        <v>2.0312511511930507E-2</v>
      </c>
      <c r="AF821" s="46">
        <v>1.3553186011476408E-2</v>
      </c>
      <c r="AG821" s="46">
        <v>8.3431886191594525E-3</v>
      </c>
      <c r="AH821" s="46">
        <v>4.5858139238352889E-3</v>
      </c>
      <c r="AI821" s="46">
        <v>2.0332142557049544E-3</v>
      </c>
      <c r="AJ821" s="46">
        <v>3.9130786889774241E-4</v>
      </c>
      <c r="AK821" s="46">
        <v>0.48800375204625501</v>
      </c>
      <c r="AL821" s="45">
        <v>0.48800375204625501</v>
      </c>
      <c r="AM821" s="45">
        <v>1.4311290163508622E-3</v>
      </c>
      <c r="AN821" s="45">
        <v>4.7173571674399891E-3</v>
      </c>
      <c r="AO821" s="45">
        <v>1.3093619786852174E-2</v>
      </c>
      <c r="AP821" s="45">
        <v>2.9037166763562602E-2</v>
      </c>
      <c r="AQ821" s="45">
        <v>5.4693761810303831E-2</v>
      </c>
      <c r="AR821" s="45">
        <v>9.1103795093487233E-2</v>
      </c>
      <c r="AS821" s="45">
        <v>0.1376254635796238</v>
      </c>
      <c r="AT821" s="45">
        <v>0.19182777923427252</v>
      </c>
      <c r="AU821" s="45">
        <v>0.24992929174262513</v>
      </c>
      <c r="AV821" s="45">
        <v>0.30761846279924687</v>
      </c>
      <c r="AW821" s="45">
        <v>0.36095469766708482</v>
      </c>
      <c r="AX821" s="45">
        <v>0.40705848769576913</v>
      </c>
      <c r="AY821" s="45">
        <v>0.44442594406205904</v>
      </c>
      <c r="AZ821" s="45">
        <v>0.47286607890193066</v>
      </c>
      <c r="BA821" s="45">
        <v>0.48800375204625501</v>
      </c>
      <c r="BB821" s="45">
        <v>0.48800375204625501</v>
      </c>
      <c r="BC821" s="45">
        <v>0.48800375204625501</v>
      </c>
      <c r="BD821" s="45">
        <v>0.48800375204625501</v>
      </c>
      <c r="BE821" s="45">
        <v>0.48800375204625501</v>
      </c>
      <c r="BF821" s="45">
        <v>0.48800375204625501</v>
      </c>
    </row>
    <row r="822" spans="1:58" ht="13.5" thickBot="1" x14ac:dyDescent="0.25">
      <c r="A822" s="6" t="s">
        <v>1350</v>
      </c>
      <c r="B822" s="6" t="s">
        <v>1350</v>
      </c>
      <c r="C822" s="6" t="s">
        <v>848</v>
      </c>
      <c r="D822" s="6" t="s">
        <v>1350</v>
      </c>
      <c r="E822" s="6">
        <v>-180.31771410460826</v>
      </c>
      <c r="F822" s="6" t="s">
        <v>622</v>
      </c>
      <c r="G822" s="21" t="s">
        <v>1178</v>
      </c>
      <c r="H822" s="21" t="s">
        <v>1159</v>
      </c>
      <c r="I822" s="21" t="s">
        <v>1160</v>
      </c>
      <c r="J822" s="21" t="s">
        <v>849</v>
      </c>
      <c r="K822" s="21" t="s">
        <v>850</v>
      </c>
      <c r="L822" s="21" t="s">
        <v>855</v>
      </c>
      <c r="M822" s="3">
        <v>-1.4269226139729252</v>
      </c>
      <c r="N822" s="3">
        <v>-180.31771410460826</v>
      </c>
      <c r="O822" s="21" t="s">
        <v>1499</v>
      </c>
      <c r="P822" s="21">
        <v>0</v>
      </c>
      <c r="Q822" s="46">
        <v>1.0052109466295689E-3</v>
      </c>
      <c r="R822" s="46">
        <v>2.9688521158311994E-3</v>
      </c>
      <c r="S822" s="46">
        <v>8.3728873741483363E-3</v>
      </c>
      <c r="T822" s="46">
        <v>1.6585284640268462E-2</v>
      </c>
      <c r="U822" s="46">
        <v>2.7378440530464281E-2</v>
      </c>
      <c r="V822" s="46">
        <v>3.9646008773740964E-2</v>
      </c>
      <c r="W822" s="46">
        <v>5.1578346391565673E-2</v>
      </c>
      <c r="X822" s="46">
        <v>6.1113621710512135E-2</v>
      </c>
      <c r="Y822" s="46">
        <v>6.6560126706792483E-2</v>
      </c>
      <c r="Z822" s="46">
        <v>6.7093502304776342E-2</v>
      </c>
      <c r="AA822" s="46">
        <v>6.2953291723639199E-2</v>
      </c>
      <c r="AB822" s="46">
        <v>5.5219133686447694E-2</v>
      </c>
      <c r="AC822" s="46">
        <v>4.540952606862067E-2</v>
      </c>
      <c r="AD822" s="46">
        <v>3.5058349575369574E-2</v>
      </c>
      <c r="AE822" s="46">
        <v>2.5409275540112703E-2</v>
      </c>
      <c r="AF822" s="46">
        <v>1.722196412634577E-2</v>
      </c>
      <c r="AG822" s="46">
        <v>1.079663020838293E-2</v>
      </c>
      <c r="AH822" s="46">
        <v>6.0843111131803872E-3</v>
      </c>
      <c r="AI822" s="46">
        <v>2.8313882805000357E-3</v>
      </c>
      <c r="AJ822" s="46">
        <v>7.065398205549525E-4</v>
      </c>
      <c r="AK822" s="46">
        <v>0.65558083564646807</v>
      </c>
      <c r="AL822" s="45">
        <v>0.60399269163788349</v>
      </c>
      <c r="AM822" s="45">
        <v>1.0052109466295689E-3</v>
      </c>
      <c r="AN822" s="45">
        <v>3.9740630624607682E-3</v>
      </c>
      <c r="AO822" s="45">
        <v>1.2346950436609105E-2</v>
      </c>
      <c r="AP822" s="45">
        <v>2.8932235076877567E-2</v>
      </c>
      <c r="AQ822" s="45">
        <v>5.6310675607341848E-2</v>
      </c>
      <c r="AR822" s="45">
        <v>9.5956684381082819E-2</v>
      </c>
      <c r="AS822" s="45">
        <v>0.14753503077264848</v>
      </c>
      <c r="AT822" s="45">
        <v>0.20864865248316061</v>
      </c>
      <c r="AU822" s="45">
        <v>0.27520877918995312</v>
      </c>
      <c r="AV822" s="45">
        <v>0.34230228149472947</v>
      </c>
      <c r="AW822" s="45">
        <v>0.40525557321836869</v>
      </c>
      <c r="AX822" s="45">
        <v>0.4604747069048164</v>
      </c>
      <c r="AY822" s="45">
        <v>0.5058842329734371</v>
      </c>
      <c r="AZ822" s="45">
        <v>0.54094258254880667</v>
      </c>
      <c r="BA822" s="45">
        <v>0.56635185808891941</v>
      </c>
      <c r="BB822" s="45">
        <v>0.58357382221526521</v>
      </c>
      <c r="BC822" s="45">
        <v>0.59437045242364817</v>
      </c>
      <c r="BD822" s="45">
        <v>0.60045476353682858</v>
      </c>
      <c r="BE822" s="45">
        <v>0.60328615181732859</v>
      </c>
      <c r="BF822" s="45">
        <v>0.60399269163788349</v>
      </c>
    </row>
    <row r="823" spans="1:58" ht="13.5" thickBot="1" x14ac:dyDescent="0.25">
      <c r="A823" s="6" t="s">
        <v>1352</v>
      </c>
      <c r="B823" s="6" t="s">
        <v>1137</v>
      </c>
      <c r="C823" s="6" t="s">
        <v>856</v>
      </c>
      <c r="D823" s="6" t="s">
        <v>1352</v>
      </c>
      <c r="E823" s="6">
        <v>21.891889348613276</v>
      </c>
      <c r="F823" s="6" t="s">
        <v>314</v>
      </c>
      <c r="G823" s="21" t="s">
        <v>1178</v>
      </c>
      <c r="H823" s="21" t="s">
        <v>1172</v>
      </c>
      <c r="I823" s="21" t="s">
        <v>1160</v>
      </c>
      <c r="J823" s="21" t="s">
        <v>849</v>
      </c>
      <c r="K823" s="21" t="s">
        <v>850</v>
      </c>
      <c r="L823" s="21" t="s">
        <v>857</v>
      </c>
      <c r="M823" s="3">
        <v>18.142466831277424</v>
      </c>
      <c r="N823" s="3">
        <v>21.891889348613276</v>
      </c>
      <c r="O823" s="21" t="s">
        <v>1500</v>
      </c>
      <c r="P823" s="21">
        <v>0</v>
      </c>
      <c r="Q823" s="46">
        <v>1.051441957788822E-2</v>
      </c>
      <c r="R823" s="46">
        <v>1.3344679250697006E-2</v>
      </c>
      <c r="S823" s="46">
        <v>1.6544528937599955E-2</v>
      </c>
      <c r="T823" s="46">
        <v>2.009889989320723E-2</v>
      </c>
      <c r="U823" s="46">
        <v>2.3309584562991766E-2</v>
      </c>
      <c r="V823" s="46">
        <v>2.6744705812511909E-2</v>
      </c>
      <c r="W823" s="46">
        <v>2.9258264765250275E-2</v>
      </c>
      <c r="X823" s="46">
        <v>3.0512251697174121E-2</v>
      </c>
      <c r="Y823" s="46">
        <v>3.0654144756711219E-2</v>
      </c>
      <c r="Z823" s="46">
        <v>3.1176531133953023E-2</v>
      </c>
      <c r="AA823" s="46">
        <v>3.1729047634058712E-2</v>
      </c>
      <c r="AB823" s="46">
        <v>3.1686523159402347E-2</v>
      </c>
      <c r="AC823" s="46">
        <v>3.0703821883708106E-2</v>
      </c>
      <c r="AD823" s="46">
        <v>3.0683204853311642E-2</v>
      </c>
      <c r="AE823" s="46">
        <v>3.0752991033146326E-2</v>
      </c>
      <c r="AF823" s="46">
        <v>3.0960736572571777E-2</v>
      </c>
      <c r="AG823" s="46">
        <v>3.1170285063352843E-2</v>
      </c>
      <c r="AH823" s="46">
        <v>3.1381738123314816E-2</v>
      </c>
      <c r="AI823" s="46">
        <v>3.159511426621419E-2</v>
      </c>
      <c r="AJ823" s="46">
        <v>3.1810432193999913E-2</v>
      </c>
      <c r="AK823" s="46">
        <v>0.5446319051710653</v>
      </c>
      <c r="AL823" s="45">
        <v>0.54463190517106541</v>
      </c>
      <c r="AM823" s="45">
        <v>1.051441957788822E-2</v>
      </c>
      <c r="AN823" s="45">
        <v>2.3859098828585227E-2</v>
      </c>
      <c r="AO823" s="45">
        <v>4.0403627766185182E-2</v>
      </c>
      <c r="AP823" s="45">
        <v>6.0502527659392416E-2</v>
      </c>
      <c r="AQ823" s="45">
        <v>8.3812112222384189E-2</v>
      </c>
      <c r="AR823" s="45">
        <v>0.1105568180348961</v>
      </c>
      <c r="AS823" s="45">
        <v>0.13981508280014637</v>
      </c>
      <c r="AT823" s="45">
        <v>0.17032733449732049</v>
      </c>
      <c r="AU823" s="45">
        <v>0.2009814792540317</v>
      </c>
      <c r="AV823" s="45">
        <v>0.23215801038798473</v>
      </c>
      <c r="AW823" s="45">
        <v>0.26388705802204343</v>
      </c>
      <c r="AX823" s="45">
        <v>0.29557358118144578</v>
      </c>
      <c r="AY823" s="45">
        <v>0.3262774030651539</v>
      </c>
      <c r="AZ823" s="45">
        <v>0.35696060791846557</v>
      </c>
      <c r="BA823" s="45">
        <v>0.38771359895161189</v>
      </c>
      <c r="BB823" s="45">
        <v>0.41867433552418365</v>
      </c>
      <c r="BC823" s="45">
        <v>0.44984462058753649</v>
      </c>
      <c r="BD823" s="45">
        <v>0.48122635871085129</v>
      </c>
      <c r="BE823" s="45">
        <v>0.51282147297706548</v>
      </c>
      <c r="BF823" s="45">
        <v>0.54463190517106541</v>
      </c>
    </row>
    <row r="824" spans="1:58" ht="13.5" thickBot="1" x14ac:dyDescent="0.25">
      <c r="A824" s="6" t="s">
        <v>1138</v>
      </c>
      <c r="B824" s="6" t="s">
        <v>1142</v>
      </c>
      <c r="C824" s="6" t="s">
        <v>856</v>
      </c>
      <c r="D824" s="6" t="s">
        <v>1138</v>
      </c>
      <c r="E824" s="6">
        <v>36.645104452083267</v>
      </c>
      <c r="F824" s="6" t="s">
        <v>314</v>
      </c>
      <c r="G824" s="21" t="s">
        <v>1178</v>
      </c>
      <c r="H824" s="21" t="s">
        <v>1172</v>
      </c>
      <c r="I824" s="21" t="s">
        <v>1160</v>
      </c>
      <c r="J824" s="21" t="s">
        <v>849</v>
      </c>
      <c r="K824" s="21" t="s">
        <v>850</v>
      </c>
      <c r="L824" s="21" t="s">
        <v>858</v>
      </c>
      <c r="M824" s="3">
        <v>29.647037259803927</v>
      </c>
      <c r="N824" s="3">
        <v>36.645104452083267</v>
      </c>
      <c r="O824" s="21" t="s">
        <v>1500</v>
      </c>
      <c r="P824" s="21">
        <v>0</v>
      </c>
      <c r="Q824" s="46">
        <v>2.6926361437035948E-2</v>
      </c>
      <c r="R824" s="46">
        <v>3.4174369217796652E-2</v>
      </c>
      <c r="S824" s="46">
        <v>4.2368859515190711E-2</v>
      </c>
      <c r="T824" s="46">
        <v>5.1471242801592411E-2</v>
      </c>
      <c r="U824" s="46">
        <v>5.9693480390510499E-2</v>
      </c>
      <c r="V824" s="46">
        <v>6.8490477282201909E-2</v>
      </c>
      <c r="W824" s="46">
        <v>7.4927446660622343E-2</v>
      </c>
      <c r="X824" s="46">
        <v>7.8138779926921642E-2</v>
      </c>
      <c r="Y824" s="46">
        <v>7.8502153651757361E-2</v>
      </c>
      <c r="Z824" s="46">
        <v>7.9839932147203488E-2</v>
      </c>
      <c r="AA824" s="46">
        <v>8.1254870829416487E-2</v>
      </c>
      <c r="AB824" s="46">
        <v>8.1145969965604151E-2</v>
      </c>
      <c r="AC824" s="46">
        <v>7.8629371732295519E-2</v>
      </c>
      <c r="AD824" s="46">
        <v>7.8576573609859826E-2</v>
      </c>
      <c r="AE824" s="46">
        <v>7.875528893386026E-2</v>
      </c>
      <c r="AF824" s="46">
        <v>7.9287304176362622E-2</v>
      </c>
      <c r="AG824" s="46">
        <v>7.9823936594306283E-2</v>
      </c>
      <c r="AH824" s="46">
        <v>8.0365446420628678E-2</v>
      </c>
      <c r="AI824" s="46">
        <v>8.0911881067181293E-2</v>
      </c>
      <c r="AJ824" s="46">
        <v>8.1463288427757283E-2</v>
      </c>
      <c r="AK824" s="46">
        <v>1.3947470347881057</v>
      </c>
      <c r="AL824" s="45">
        <v>1.3947470347881057</v>
      </c>
      <c r="AM824" s="45">
        <v>2.6926361437035948E-2</v>
      </c>
      <c r="AN824" s="45">
        <v>6.1100730654832597E-2</v>
      </c>
      <c r="AO824" s="45">
        <v>0.1034695901700233</v>
      </c>
      <c r="AP824" s="45">
        <v>0.15494083297161571</v>
      </c>
      <c r="AQ824" s="45">
        <v>0.21463431336212621</v>
      </c>
      <c r="AR824" s="45">
        <v>0.28312479064432811</v>
      </c>
      <c r="AS824" s="45">
        <v>0.35805223730495045</v>
      </c>
      <c r="AT824" s="45">
        <v>0.43619101723187209</v>
      </c>
      <c r="AU824" s="45">
        <v>0.51469317088362943</v>
      </c>
      <c r="AV824" s="45">
        <v>0.59453310303083295</v>
      </c>
      <c r="AW824" s="45">
        <v>0.67578797386024947</v>
      </c>
      <c r="AX824" s="45">
        <v>0.75693394382585366</v>
      </c>
      <c r="AY824" s="45">
        <v>0.83556331555814922</v>
      </c>
      <c r="AZ824" s="45">
        <v>0.91413988916800903</v>
      </c>
      <c r="BA824" s="45">
        <v>0.99289517810186934</v>
      </c>
      <c r="BB824" s="45">
        <v>1.072182482278232</v>
      </c>
      <c r="BC824" s="45">
        <v>1.1520064188725383</v>
      </c>
      <c r="BD824" s="45">
        <v>1.232371865293167</v>
      </c>
      <c r="BE824" s="45">
        <v>1.3132837463603484</v>
      </c>
      <c r="BF824" s="45">
        <v>1.3947470347881057</v>
      </c>
    </row>
    <row r="825" spans="1:58" ht="13.5" thickBot="1" x14ac:dyDescent="0.25">
      <c r="A825" s="6" t="s">
        <v>1359</v>
      </c>
      <c r="B825" s="6" t="s">
        <v>1145</v>
      </c>
      <c r="C825" s="6" t="s">
        <v>856</v>
      </c>
      <c r="D825" s="6" t="s">
        <v>1359</v>
      </c>
      <c r="E825" s="6">
        <v>181.80345525442004</v>
      </c>
      <c r="F825" s="6" t="s">
        <v>314</v>
      </c>
      <c r="G825" s="21" t="s">
        <v>1178</v>
      </c>
      <c r="H825" s="21" t="s">
        <v>1172</v>
      </c>
      <c r="I825" s="21" t="s">
        <v>1160</v>
      </c>
      <c r="J825" s="21" t="s">
        <v>849</v>
      </c>
      <c r="K825" s="21" t="s">
        <v>854</v>
      </c>
      <c r="L825" s="21" t="s">
        <v>859</v>
      </c>
      <c r="M825" s="3">
        <v>128.43265332617074</v>
      </c>
      <c r="N825" s="3">
        <v>181.80345525442004</v>
      </c>
      <c r="O825" s="21" t="s">
        <v>1500</v>
      </c>
      <c r="P825" s="21">
        <v>0</v>
      </c>
      <c r="Q825" s="46">
        <v>1.1837699017048627E-4</v>
      </c>
      <c r="R825" s="46">
        <v>1.5510468291690237E-4</v>
      </c>
      <c r="S825" s="46">
        <v>1.9809102622545761E-4</v>
      </c>
      <c r="T825" s="46">
        <v>2.4272908486614033E-4</v>
      </c>
      <c r="U825" s="46">
        <v>2.8516582710268304E-4</v>
      </c>
      <c r="V825" s="46">
        <v>3.2069083404502179E-4</v>
      </c>
      <c r="W825" s="46">
        <v>3.4648061224981625E-4</v>
      </c>
      <c r="X825" s="46">
        <v>3.6488204460386831E-4</v>
      </c>
      <c r="Y825" s="46">
        <v>3.7660163891143055E-4</v>
      </c>
      <c r="Z825" s="46">
        <v>3.8273042498090682E-4</v>
      </c>
      <c r="AA825" s="46">
        <v>3.8530746059068076E-4</v>
      </c>
      <c r="AB825" s="46">
        <v>3.859914677776844E-4</v>
      </c>
      <c r="AC825" s="46">
        <v>3.8600713208056692E-4</v>
      </c>
      <c r="AD825" s="46">
        <v>3.861009914249905E-4</v>
      </c>
      <c r="AE825" s="46">
        <v>3.8621808386048352E-4</v>
      </c>
      <c r="AF825" s="46">
        <v>3.8625816052854727E-4</v>
      </c>
      <c r="AG825" s="46">
        <v>3.862971988572864E-4</v>
      </c>
      <c r="AH825" s="46">
        <v>3.8633624433480774E-4</v>
      </c>
      <c r="AI825" s="46">
        <v>3.8637529696203228E-4</v>
      </c>
      <c r="AJ825" s="46">
        <v>3.8641435673988033E-4</v>
      </c>
      <c r="AK825" s="46">
        <v>6.6521595592296734E-3</v>
      </c>
      <c r="AL825" s="45">
        <v>6.6521595592296734E-3</v>
      </c>
      <c r="AM825" s="45">
        <v>1.1837699017048627E-4</v>
      </c>
      <c r="AN825" s="45">
        <v>2.7348167308738867E-4</v>
      </c>
      <c r="AO825" s="45">
        <v>4.7157269931284631E-4</v>
      </c>
      <c r="AP825" s="45">
        <v>7.1430178417898659E-4</v>
      </c>
      <c r="AQ825" s="45">
        <v>9.9946761128166957E-4</v>
      </c>
      <c r="AR825" s="45">
        <v>1.3201584453266914E-3</v>
      </c>
      <c r="AS825" s="45">
        <v>1.6666390575765077E-3</v>
      </c>
      <c r="AT825" s="45">
        <v>2.0315211021803758E-3</v>
      </c>
      <c r="AU825" s="45">
        <v>2.4081227410918064E-3</v>
      </c>
      <c r="AV825" s="45">
        <v>2.7908531660727131E-3</v>
      </c>
      <c r="AW825" s="45">
        <v>3.1761606266633938E-3</v>
      </c>
      <c r="AX825" s="45">
        <v>3.5621520944410781E-3</v>
      </c>
      <c r="AY825" s="45">
        <v>3.9481592265216449E-3</v>
      </c>
      <c r="AZ825" s="45">
        <v>4.3342602179466351E-3</v>
      </c>
      <c r="BA825" s="45">
        <v>4.7204783018071185E-3</v>
      </c>
      <c r="BB825" s="45">
        <v>5.106736462335666E-3</v>
      </c>
      <c r="BC825" s="45">
        <v>5.4930336611929524E-3</v>
      </c>
      <c r="BD825" s="45">
        <v>5.8793699055277602E-3</v>
      </c>
      <c r="BE825" s="45">
        <v>6.2657452024897928E-3</v>
      </c>
      <c r="BF825" s="45">
        <v>6.6521595592296734E-3</v>
      </c>
    </row>
    <row r="826" spans="1:58" ht="13.5" thickBot="1" x14ac:dyDescent="0.25">
      <c r="A826" s="6" t="s">
        <v>1356</v>
      </c>
      <c r="B826" s="6" t="s">
        <v>1354</v>
      </c>
      <c r="C826" s="6" t="s">
        <v>856</v>
      </c>
      <c r="D826" s="6" t="s">
        <v>1356</v>
      </c>
      <c r="E826" s="6">
        <v>63.300061105447014</v>
      </c>
      <c r="F826" s="6" t="s">
        <v>314</v>
      </c>
      <c r="G826" s="21" t="s">
        <v>1178</v>
      </c>
      <c r="H826" s="21" t="s">
        <v>1172</v>
      </c>
      <c r="I826" s="21" t="s">
        <v>1160</v>
      </c>
      <c r="J826" s="21" t="s">
        <v>849</v>
      </c>
      <c r="K826" s="21" t="s">
        <v>854</v>
      </c>
      <c r="L826" s="21" t="s">
        <v>860</v>
      </c>
      <c r="M826" s="3">
        <v>44.036650143824147</v>
      </c>
      <c r="N826" s="3">
        <v>63.300061105447014</v>
      </c>
      <c r="O826" s="21" t="s">
        <v>1500</v>
      </c>
      <c r="P826" s="21">
        <v>0</v>
      </c>
      <c r="Q826" s="46">
        <v>3.5790023113610074E-4</v>
      </c>
      <c r="R826" s="46">
        <v>4.6894250129440467E-4</v>
      </c>
      <c r="S826" s="46">
        <v>5.9890713533071948E-4</v>
      </c>
      <c r="T826" s="46">
        <v>7.3386555488471087E-4</v>
      </c>
      <c r="U826" s="46">
        <v>8.6216852857282252E-4</v>
      </c>
      <c r="V826" s="46">
        <v>9.6957460620212665E-4</v>
      </c>
      <c r="W826" s="46">
        <v>1.0475472558458747E-3</v>
      </c>
      <c r="X826" s="46">
        <v>1.1031820281379016E-3</v>
      </c>
      <c r="Y826" s="46">
        <v>1.138614974232046E-3</v>
      </c>
      <c r="Z826" s="46">
        <v>1.1571447066377287E-3</v>
      </c>
      <c r="AA826" s="46">
        <v>1.1649360995347414E-3</v>
      </c>
      <c r="AB826" s="46">
        <v>1.1670041224670256E-3</v>
      </c>
      <c r="AC826" s="46">
        <v>1.167051481819668E-3</v>
      </c>
      <c r="AD826" s="46">
        <v>1.1673352555582564E-3</v>
      </c>
      <c r="AE826" s="46">
        <v>1.1676892720750378E-3</v>
      </c>
      <c r="AF826" s="46">
        <v>1.1678104396156427E-3</v>
      </c>
      <c r="AG826" s="46">
        <v>1.167928467847808E-3</v>
      </c>
      <c r="AH826" s="46">
        <v>1.1680465176935563E-3</v>
      </c>
      <c r="AI826" s="46">
        <v>1.1681645891556706E-3</v>
      </c>
      <c r="AJ826" s="46">
        <v>1.1682826822369337E-3</v>
      </c>
      <c r="AK826" s="46">
        <v>2.0112096450278782E-2</v>
      </c>
      <c r="AL826" s="45">
        <v>2.0112096450278779E-2</v>
      </c>
      <c r="AM826" s="45">
        <v>3.5790023113610074E-4</v>
      </c>
      <c r="AN826" s="45">
        <v>8.268427324305054E-4</v>
      </c>
      <c r="AO826" s="45">
        <v>1.4257498677612249E-3</v>
      </c>
      <c r="AP826" s="45">
        <v>2.1596154226459358E-3</v>
      </c>
      <c r="AQ826" s="45">
        <v>3.0217839512187584E-3</v>
      </c>
      <c r="AR826" s="45">
        <v>3.991358557420885E-3</v>
      </c>
      <c r="AS826" s="45">
        <v>5.0389058132667593E-3</v>
      </c>
      <c r="AT826" s="45">
        <v>6.1420878414046604E-3</v>
      </c>
      <c r="AU826" s="45">
        <v>7.2807028156367066E-3</v>
      </c>
      <c r="AV826" s="45">
        <v>8.4378475222744356E-3</v>
      </c>
      <c r="AW826" s="45">
        <v>9.6027836218091772E-3</v>
      </c>
      <c r="AX826" s="45">
        <v>1.0769787744276203E-2</v>
      </c>
      <c r="AY826" s="45">
        <v>1.1936839226095871E-2</v>
      </c>
      <c r="AZ826" s="45">
        <v>1.3104174481654128E-2</v>
      </c>
      <c r="BA826" s="45">
        <v>1.4271863753729165E-2</v>
      </c>
      <c r="BB826" s="45">
        <v>1.5439674193344808E-2</v>
      </c>
      <c r="BC826" s="45">
        <v>1.6607602661192617E-2</v>
      </c>
      <c r="BD826" s="45">
        <v>1.7775649178886174E-2</v>
      </c>
      <c r="BE826" s="45">
        <v>1.8943813768041846E-2</v>
      </c>
      <c r="BF826" s="45">
        <v>2.0112096450278779E-2</v>
      </c>
    </row>
    <row r="827" spans="1:58" ht="13.5" thickBot="1" x14ac:dyDescent="0.25">
      <c r="A827" s="6" t="s">
        <v>1352</v>
      </c>
      <c r="B827" s="6" t="s">
        <v>1137</v>
      </c>
      <c r="C827" s="6" t="s">
        <v>856</v>
      </c>
      <c r="D827" s="6" t="s">
        <v>1352</v>
      </c>
      <c r="E827" s="6">
        <v>21.891889348613276</v>
      </c>
      <c r="F827" s="6" t="s">
        <v>314</v>
      </c>
      <c r="G827" s="21" t="s">
        <v>1178</v>
      </c>
      <c r="H827" s="21" t="s">
        <v>1174</v>
      </c>
      <c r="I827" s="21" t="s">
        <v>1160</v>
      </c>
      <c r="J827" s="21" t="s">
        <v>849</v>
      </c>
      <c r="K827" s="21" t="s">
        <v>850</v>
      </c>
      <c r="L827" s="21" t="s">
        <v>857</v>
      </c>
      <c r="M827" s="3">
        <v>18.142466831277424</v>
      </c>
      <c r="N827" s="3">
        <v>21.891889348613276</v>
      </c>
      <c r="O827" s="21" t="s">
        <v>1500</v>
      </c>
      <c r="P827" s="21">
        <v>0</v>
      </c>
      <c r="Q827" s="46">
        <v>4.7258439573351914E-2</v>
      </c>
      <c r="R827" s="46">
        <v>6.2601834177995516E-2</v>
      </c>
      <c r="S827" s="46">
        <v>7.937138377242503E-2</v>
      </c>
      <c r="T827" s="46">
        <v>9.6428525768692971E-2</v>
      </c>
      <c r="U827" s="46">
        <v>0.11241649686601718</v>
      </c>
      <c r="V827" s="46">
        <v>0.12606003231740079</v>
      </c>
      <c r="W827" s="46">
        <v>0.13650356891687765</v>
      </c>
      <c r="X827" s="46">
        <v>0.1435387421135729</v>
      </c>
      <c r="Y827" s="46">
        <v>0.14759595975637477</v>
      </c>
      <c r="Z827" s="46">
        <v>0.14949724909992576</v>
      </c>
      <c r="AA827" s="46">
        <v>0.15011191915805525</v>
      </c>
      <c r="AB827" s="46">
        <v>0.15010187776725195</v>
      </c>
      <c r="AC827" s="46">
        <v>0.14984961412840303</v>
      </c>
      <c r="AD827" s="46">
        <v>0.14952424056444361</v>
      </c>
      <c r="AE827" s="46">
        <v>0.14918248817729374</v>
      </c>
      <c r="AF827" s="46">
        <v>0.17653316877996889</v>
      </c>
      <c r="AG827" s="46">
        <v>0.17283579272891492</v>
      </c>
      <c r="AH827" s="46">
        <v>0.16958566689207821</v>
      </c>
      <c r="AI827" s="46">
        <v>0.16682455146114017</v>
      </c>
      <c r="AJ827" s="46">
        <v>0.1641337411885089</v>
      </c>
      <c r="AK827" s="46">
        <v>2.3005556344179112</v>
      </c>
      <c r="AL827" s="45">
        <v>2.3005556344179112</v>
      </c>
      <c r="AM827" s="45">
        <v>4.7258439573351914E-2</v>
      </c>
      <c r="AN827" s="45">
        <v>0.10986027375134744</v>
      </c>
      <c r="AO827" s="45">
        <v>0.18923165752377247</v>
      </c>
      <c r="AP827" s="45">
        <v>0.28566018329246545</v>
      </c>
      <c r="AQ827" s="45">
        <v>0.39807668015848263</v>
      </c>
      <c r="AR827" s="45">
        <v>0.52413671247588345</v>
      </c>
      <c r="AS827" s="45">
        <v>0.6606402813927611</v>
      </c>
      <c r="AT827" s="45">
        <v>0.80417902350633397</v>
      </c>
      <c r="AU827" s="45">
        <v>0.95177498326270871</v>
      </c>
      <c r="AV827" s="45">
        <v>1.1012722323626345</v>
      </c>
      <c r="AW827" s="45">
        <v>1.2513841515206898</v>
      </c>
      <c r="AX827" s="45">
        <v>1.4014860292879419</v>
      </c>
      <c r="AY827" s="45">
        <v>1.551335643416345</v>
      </c>
      <c r="AZ827" s="45">
        <v>1.7008598839807887</v>
      </c>
      <c r="BA827" s="45">
        <v>1.8500423721580823</v>
      </c>
      <c r="BB827" s="45">
        <v>2.026575540938051</v>
      </c>
      <c r="BC827" s="45">
        <v>2.1994113336669661</v>
      </c>
      <c r="BD827" s="45">
        <v>2.3005556344179112</v>
      </c>
      <c r="BE827" s="45">
        <v>2.3005556344179112</v>
      </c>
      <c r="BF827" s="45">
        <v>2.3005556344179112</v>
      </c>
    </row>
    <row r="828" spans="1:58" ht="13.5" thickBot="1" x14ac:dyDescent="0.25">
      <c r="A828" s="6" t="s">
        <v>1138</v>
      </c>
      <c r="B828" s="6" t="s">
        <v>1142</v>
      </c>
      <c r="C828" s="6" t="s">
        <v>856</v>
      </c>
      <c r="D828" s="6" t="s">
        <v>1138</v>
      </c>
      <c r="E828" s="6">
        <v>36.645104452083267</v>
      </c>
      <c r="F828" s="6" t="s">
        <v>314</v>
      </c>
      <c r="G828" s="21" t="s">
        <v>1178</v>
      </c>
      <c r="H828" s="21" t="s">
        <v>1174</v>
      </c>
      <c r="I828" s="21" t="s">
        <v>1160</v>
      </c>
      <c r="J828" s="21" t="s">
        <v>849</v>
      </c>
      <c r="K828" s="21" t="s">
        <v>850</v>
      </c>
      <c r="L828" s="21" t="s">
        <v>858</v>
      </c>
      <c r="M828" s="3">
        <v>29.647037259803927</v>
      </c>
      <c r="N828" s="3">
        <v>36.645104452083267</v>
      </c>
      <c r="O828" s="21" t="s">
        <v>1500</v>
      </c>
      <c r="P828" s="21">
        <v>0</v>
      </c>
      <c r="Q828" s="46">
        <v>0.12102406751756933</v>
      </c>
      <c r="R828" s="46">
        <v>0.16031694390843892</v>
      </c>
      <c r="S828" s="46">
        <v>0.20326205848856294</v>
      </c>
      <c r="T828" s="46">
        <v>0.24694366802222023</v>
      </c>
      <c r="U828" s="46">
        <v>0.28788723939317556</v>
      </c>
      <c r="V828" s="46">
        <v>0.32282694901019976</v>
      </c>
      <c r="W828" s="46">
        <v>0.34957178633339375</v>
      </c>
      <c r="X828" s="46">
        <v>0.36758815089475655</v>
      </c>
      <c r="Y828" s="46">
        <v>0.37797827351346452</v>
      </c>
      <c r="Z828" s="46">
        <v>0.38284728256161987</v>
      </c>
      <c r="AA828" s="46">
        <v>0.38442139019800564</v>
      </c>
      <c r="AB828" s="46">
        <v>0.38439567521525292</v>
      </c>
      <c r="AC828" s="46">
        <v>0.38374965363824143</v>
      </c>
      <c r="AD828" s="46">
        <v>0.38291640496290302</v>
      </c>
      <c r="AE828" s="46">
        <v>0.38204121178365053</v>
      </c>
      <c r="AF828" s="46">
        <v>0.45208352900345405</v>
      </c>
      <c r="AG828" s="46">
        <v>0.44261492418111203</v>
      </c>
      <c r="AH828" s="46">
        <v>0.43429168176623284</v>
      </c>
      <c r="AI828" s="46">
        <v>0.42722074537149696</v>
      </c>
      <c r="AJ828" s="46">
        <v>0.42032985335195749</v>
      </c>
      <c r="AK828" s="46">
        <v>5.8914894977767061</v>
      </c>
      <c r="AL828" s="45">
        <v>5.8914894977767061</v>
      </c>
      <c r="AM828" s="45">
        <v>0.12102406751756933</v>
      </c>
      <c r="AN828" s="45">
        <v>0.28134101142600826</v>
      </c>
      <c r="AO828" s="45">
        <v>0.48460306991457119</v>
      </c>
      <c r="AP828" s="45">
        <v>0.73154673793679148</v>
      </c>
      <c r="AQ828" s="45">
        <v>1.019433977329967</v>
      </c>
      <c r="AR828" s="45">
        <v>1.3422609263401668</v>
      </c>
      <c r="AS828" s="45">
        <v>1.6918327126735606</v>
      </c>
      <c r="AT828" s="45">
        <v>2.0594208635683171</v>
      </c>
      <c r="AU828" s="45">
        <v>2.4373991370817816</v>
      </c>
      <c r="AV828" s="45">
        <v>2.8202464196434014</v>
      </c>
      <c r="AW828" s="45">
        <v>3.204667809841407</v>
      </c>
      <c r="AX828" s="45">
        <v>3.5890634850566601</v>
      </c>
      <c r="AY828" s="45">
        <v>3.9728131386949013</v>
      </c>
      <c r="AZ828" s="45">
        <v>4.3557295436578043</v>
      </c>
      <c r="BA828" s="45">
        <v>4.7377707554414545</v>
      </c>
      <c r="BB828" s="45">
        <v>5.1898542844449089</v>
      </c>
      <c r="BC828" s="45">
        <v>5.6324692086260209</v>
      </c>
      <c r="BD828" s="45">
        <v>5.8914894977767061</v>
      </c>
      <c r="BE828" s="45">
        <v>5.8914894977767061</v>
      </c>
      <c r="BF828" s="45">
        <v>5.8914894977767061</v>
      </c>
    </row>
    <row r="829" spans="1:58" ht="13.5" thickBot="1" x14ac:dyDescent="0.25">
      <c r="A829" s="6" t="s">
        <v>1359</v>
      </c>
      <c r="B829" s="6" t="s">
        <v>1145</v>
      </c>
      <c r="C829" s="6" t="s">
        <v>856</v>
      </c>
      <c r="D829" s="6" t="s">
        <v>1359</v>
      </c>
      <c r="E829" s="6">
        <v>181.80345525442004</v>
      </c>
      <c r="F829" s="6" t="s">
        <v>314</v>
      </c>
      <c r="G829" s="21" t="s">
        <v>1178</v>
      </c>
      <c r="H829" s="21" t="s">
        <v>1174</v>
      </c>
      <c r="I829" s="21" t="s">
        <v>1160</v>
      </c>
      <c r="J829" s="21" t="s">
        <v>849</v>
      </c>
      <c r="K829" s="21" t="s">
        <v>854</v>
      </c>
      <c r="L829" s="21" t="s">
        <v>859</v>
      </c>
      <c r="M829" s="3">
        <v>128.43265332617074</v>
      </c>
      <c r="N829" s="3">
        <v>181.80345525442004</v>
      </c>
      <c r="O829" s="21" t="s">
        <v>1500</v>
      </c>
      <c r="P829" s="21">
        <v>0</v>
      </c>
      <c r="Q829" s="46">
        <v>1.8885191668522533E-3</v>
      </c>
      <c r="R829" s="46">
        <v>2.4743217497119282E-3</v>
      </c>
      <c r="S829" s="46">
        <v>3.1056222218105974E-3</v>
      </c>
      <c r="T829" s="46">
        <v>3.7371921144340008E-3</v>
      </c>
      <c r="U829" s="46">
        <v>4.3169562449149402E-3</v>
      </c>
      <c r="V829" s="46">
        <v>4.7976880393069497E-3</v>
      </c>
      <c r="W829" s="46">
        <v>5.1495698029866465E-3</v>
      </c>
      <c r="X829" s="46">
        <v>5.367981642547137E-3</v>
      </c>
      <c r="Y829" s="46">
        <v>5.4721487181518032E-3</v>
      </c>
      <c r="Z829" s="46">
        <v>5.4950717702614586E-3</v>
      </c>
      <c r="AA829" s="46">
        <v>5.4704063614527112E-3</v>
      </c>
      <c r="AB829" s="46">
        <v>5.4232253526597992E-3</v>
      </c>
      <c r="AC829" s="46">
        <v>5.3677814801803992E-3</v>
      </c>
      <c r="AD829" s="46">
        <v>5.3102884415250923E-3</v>
      </c>
      <c r="AE829" s="46">
        <v>5.2528017180485439E-3</v>
      </c>
      <c r="AF829" s="46">
        <v>5.5090119556472344E-3</v>
      </c>
      <c r="AG829" s="46">
        <v>5.4229561158489628E-3</v>
      </c>
      <c r="AH829" s="46">
        <v>5.3404668103095142E-3</v>
      </c>
      <c r="AI829" s="46">
        <v>5.2581860687066669E-3</v>
      </c>
      <c r="AJ829" s="46">
        <v>5.177754316374906E-3</v>
      </c>
      <c r="AK829" s="46">
        <v>7.4885368285605991E-2</v>
      </c>
      <c r="AL829" s="45">
        <v>7.4885368285605991E-2</v>
      </c>
      <c r="AM829" s="45">
        <v>1.8885191668522533E-3</v>
      </c>
      <c r="AN829" s="45">
        <v>4.362840916564182E-3</v>
      </c>
      <c r="AO829" s="45">
        <v>7.4684631383747794E-3</v>
      </c>
      <c r="AP829" s="45">
        <v>1.1205655252808779E-2</v>
      </c>
      <c r="AQ829" s="45">
        <v>1.5522611497723719E-2</v>
      </c>
      <c r="AR829" s="45">
        <v>2.032029953703067E-2</v>
      </c>
      <c r="AS829" s="45">
        <v>2.5469869340017316E-2</v>
      </c>
      <c r="AT829" s="45">
        <v>3.0837850982564453E-2</v>
      </c>
      <c r="AU829" s="45">
        <v>3.6309999700716258E-2</v>
      </c>
      <c r="AV829" s="45">
        <v>4.1805071470977714E-2</v>
      </c>
      <c r="AW829" s="45">
        <v>4.7275477832430426E-2</v>
      </c>
      <c r="AX829" s="45">
        <v>5.2698703185090227E-2</v>
      </c>
      <c r="AY829" s="45">
        <v>5.8066484665270625E-2</v>
      </c>
      <c r="AZ829" s="45">
        <v>6.3376773106795722E-2</v>
      </c>
      <c r="BA829" s="45">
        <v>6.8629574824844261E-2</v>
      </c>
      <c r="BB829" s="45">
        <v>7.4138586780491497E-2</v>
      </c>
      <c r="BC829" s="45">
        <v>7.4885368285605991E-2</v>
      </c>
      <c r="BD829" s="45">
        <v>7.4885368285605991E-2</v>
      </c>
      <c r="BE829" s="45">
        <v>7.4885368285605991E-2</v>
      </c>
      <c r="BF829" s="45">
        <v>7.4885368285605991E-2</v>
      </c>
    </row>
    <row r="830" spans="1:58" ht="13.5" thickBot="1" x14ac:dyDescent="0.25">
      <c r="A830" s="6" t="s">
        <v>1356</v>
      </c>
      <c r="B830" s="6" t="s">
        <v>1354</v>
      </c>
      <c r="C830" s="6" t="s">
        <v>856</v>
      </c>
      <c r="D830" s="6" t="s">
        <v>1356</v>
      </c>
      <c r="E830" s="6">
        <v>63.300061105447014</v>
      </c>
      <c r="F830" s="6" t="s">
        <v>314</v>
      </c>
      <c r="G830" s="21" t="s">
        <v>1178</v>
      </c>
      <c r="H830" s="21" t="s">
        <v>1174</v>
      </c>
      <c r="I830" s="21" t="s">
        <v>1160</v>
      </c>
      <c r="J830" s="21" t="s">
        <v>849</v>
      </c>
      <c r="K830" s="21" t="s">
        <v>854</v>
      </c>
      <c r="L830" s="21" t="s">
        <v>860</v>
      </c>
      <c r="M830" s="3">
        <v>44.036650143824147</v>
      </c>
      <c r="N830" s="3">
        <v>63.300061105447014</v>
      </c>
      <c r="O830" s="21" t="s">
        <v>1500</v>
      </c>
      <c r="P830" s="21">
        <v>0</v>
      </c>
      <c r="Q830" s="46">
        <v>5.709736709371865E-3</v>
      </c>
      <c r="R830" s="46">
        <v>7.4808484727614611E-3</v>
      </c>
      <c r="S830" s="46">
        <v>9.3895182620088568E-3</v>
      </c>
      <c r="T830" s="46">
        <v>1.1299002615538858E-2</v>
      </c>
      <c r="U830" s="46">
        <v>1.3051857760822677E-2</v>
      </c>
      <c r="V830" s="46">
        <v>1.4505299177770183E-2</v>
      </c>
      <c r="W830" s="46">
        <v>1.5569176240129733E-2</v>
      </c>
      <c r="X830" s="46">
        <v>1.6229521191872306E-2</v>
      </c>
      <c r="Y830" s="46">
        <v>1.6544459258653596E-2</v>
      </c>
      <c r="Z830" s="46">
        <v>1.6613764667049054E-2</v>
      </c>
      <c r="AA830" s="46">
        <v>1.6539191428609702E-2</v>
      </c>
      <c r="AB830" s="46">
        <v>1.6396544669911934E-2</v>
      </c>
      <c r="AC830" s="46">
        <v>1.6228916022259381E-2</v>
      </c>
      <c r="AD830" s="46">
        <v>1.605509193876295E-2</v>
      </c>
      <c r="AE830" s="46">
        <v>1.5881286948537379E-2</v>
      </c>
      <c r="AF830" s="46">
        <v>1.6655911333934775E-2</v>
      </c>
      <c r="AG830" s="46">
        <v>1.6395730661068746E-2</v>
      </c>
      <c r="AH830" s="46">
        <v>1.6146333024954614E-2</v>
      </c>
      <c r="AI830" s="46">
        <v>1.5897565959705724E-2</v>
      </c>
      <c r="AJ830" s="46">
        <v>1.565438911673345E-2</v>
      </c>
      <c r="AK830" s="46">
        <v>0.22640794110013246</v>
      </c>
      <c r="AL830" s="45">
        <v>0.22640794110013246</v>
      </c>
      <c r="AM830" s="45">
        <v>5.709736709371865E-3</v>
      </c>
      <c r="AN830" s="45">
        <v>1.3190585182133327E-2</v>
      </c>
      <c r="AO830" s="45">
        <v>2.2580103444142186E-2</v>
      </c>
      <c r="AP830" s="45">
        <v>3.3879106059681044E-2</v>
      </c>
      <c r="AQ830" s="45">
        <v>4.693096382050372E-2</v>
      </c>
      <c r="AR830" s="45">
        <v>6.1436262998273899E-2</v>
      </c>
      <c r="AS830" s="45">
        <v>7.7005439238403639E-2</v>
      </c>
      <c r="AT830" s="45">
        <v>9.3234960430275945E-2</v>
      </c>
      <c r="AU830" s="45">
        <v>0.10977941968892954</v>
      </c>
      <c r="AV830" s="45">
        <v>0.1263931843559786</v>
      </c>
      <c r="AW830" s="45">
        <v>0.14293237578458831</v>
      </c>
      <c r="AX830" s="45">
        <v>0.15932892045450026</v>
      </c>
      <c r="AY830" s="45">
        <v>0.17555783647675963</v>
      </c>
      <c r="AZ830" s="45">
        <v>0.19161292841552258</v>
      </c>
      <c r="BA830" s="45">
        <v>0.20749421536405996</v>
      </c>
      <c r="BB830" s="45">
        <v>0.22415012669799472</v>
      </c>
      <c r="BC830" s="45">
        <v>0.22640794110013246</v>
      </c>
      <c r="BD830" s="45">
        <v>0.22640794110013246</v>
      </c>
      <c r="BE830" s="45">
        <v>0.22640794110013246</v>
      </c>
      <c r="BF830" s="45">
        <v>0.22640794110013246</v>
      </c>
    </row>
    <row r="831" spans="1:58" ht="13.5" thickBot="1" x14ac:dyDescent="0.25">
      <c r="A831" s="6" t="s">
        <v>1145</v>
      </c>
      <c r="B831" s="6" t="s">
        <v>1357</v>
      </c>
      <c r="C831" s="6" t="s">
        <v>861</v>
      </c>
      <c r="D831" s="6" t="s">
        <v>1145</v>
      </c>
      <c r="E831" s="6">
        <v>118.55239697444932</v>
      </c>
      <c r="F831" s="6" t="s">
        <v>862</v>
      </c>
      <c r="G831" s="21" t="s">
        <v>1178</v>
      </c>
      <c r="H831" s="21" t="s">
        <v>1172</v>
      </c>
      <c r="I831" s="21" t="s">
        <v>1160</v>
      </c>
      <c r="J831" s="21" t="s">
        <v>849</v>
      </c>
      <c r="K831" s="21" t="s">
        <v>850</v>
      </c>
      <c r="L831" s="21" t="s">
        <v>863</v>
      </c>
      <c r="M831" s="3">
        <v>78.142735030573178</v>
      </c>
      <c r="N831" s="3">
        <v>118.55239697444932</v>
      </c>
      <c r="O831" s="21" t="s">
        <v>1501</v>
      </c>
      <c r="P831" s="21">
        <v>0</v>
      </c>
      <c r="Q831" s="46">
        <v>1.9616200686677594E-2</v>
      </c>
      <c r="R831" s="46">
        <v>2.5512974728903209E-2</v>
      </c>
      <c r="S831" s="46">
        <v>3.1109165821361948E-2</v>
      </c>
      <c r="T831" s="46">
        <v>3.6886612352454148E-2</v>
      </c>
      <c r="U831" s="46">
        <v>4.2089478330702909E-2</v>
      </c>
      <c r="V831" s="46">
        <v>4.8244763506224364E-2</v>
      </c>
      <c r="W831" s="46">
        <v>5.3649647469255685E-2</v>
      </c>
      <c r="X831" s="46">
        <v>5.777308189922007E-2</v>
      </c>
      <c r="Y831" s="46">
        <v>6.063174574632451E-2</v>
      </c>
      <c r="Z831" s="46">
        <v>6.4818963473048316E-2</v>
      </c>
      <c r="AA831" s="46">
        <v>6.9435470414601408E-2</v>
      </c>
      <c r="AB831" s="46">
        <v>7.2846035547599913E-2</v>
      </c>
      <c r="AC831" s="46">
        <v>7.3895210859261942E-2</v>
      </c>
      <c r="AD831" s="46">
        <v>7.6987802714539949E-2</v>
      </c>
      <c r="AE831" s="46">
        <v>8.0140299302408638E-2</v>
      </c>
      <c r="AF831" s="46">
        <v>8.3508192783121493E-2</v>
      </c>
      <c r="AG831" s="46">
        <v>8.4069982815002636E-2</v>
      </c>
      <c r="AH831" s="46">
        <v>8.4636878910768362E-2</v>
      </c>
      <c r="AI831" s="46">
        <v>8.5208930704963104E-2</v>
      </c>
      <c r="AJ831" s="46">
        <v>8.5786188336666555E-2</v>
      </c>
      <c r="AK831" s="46">
        <v>1.236847626403107</v>
      </c>
      <c r="AL831" s="45">
        <v>1.236847626403107</v>
      </c>
      <c r="AM831" s="45">
        <v>1.9616200686677594E-2</v>
      </c>
      <c r="AN831" s="45">
        <v>4.5129175415580799E-2</v>
      </c>
      <c r="AO831" s="45">
        <v>7.6238341236942744E-2</v>
      </c>
      <c r="AP831" s="45">
        <v>0.11312495358939689</v>
      </c>
      <c r="AQ831" s="45">
        <v>0.15521443192009982</v>
      </c>
      <c r="AR831" s="45">
        <v>0.20345919542632418</v>
      </c>
      <c r="AS831" s="45">
        <v>0.25710884289557989</v>
      </c>
      <c r="AT831" s="45">
        <v>0.31488192479479998</v>
      </c>
      <c r="AU831" s="45">
        <v>0.3755136705411245</v>
      </c>
      <c r="AV831" s="45">
        <v>0.44033263401417283</v>
      </c>
      <c r="AW831" s="45">
        <v>0.50976810442877429</v>
      </c>
      <c r="AX831" s="45">
        <v>0.58261413997637423</v>
      </c>
      <c r="AY831" s="45">
        <v>0.65650935083563622</v>
      </c>
      <c r="AZ831" s="45">
        <v>0.7334971535501762</v>
      </c>
      <c r="BA831" s="45">
        <v>0.81363745285258482</v>
      </c>
      <c r="BB831" s="45">
        <v>0.89714564563570631</v>
      </c>
      <c r="BC831" s="45">
        <v>0.98121562845070898</v>
      </c>
      <c r="BD831" s="45">
        <v>1.0658525073614773</v>
      </c>
      <c r="BE831" s="45">
        <v>1.1510614380664403</v>
      </c>
      <c r="BF831" s="45">
        <v>1.236847626403107</v>
      </c>
    </row>
    <row r="832" spans="1:58" ht="13.5" thickBot="1" x14ac:dyDescent="0.25">
      <c r="A832" s="6" t="s">
        <v>1145</v>
      </c>
      <c r="B832" s="6" t="s">
        <v>1357</v>
      </c>
      <c r="C832" s="6" t="s">
        <v>861</v>
      </c>
      <c r="D832" s="6" t="s">
        <v>1145</v>
      </c>
      <c r="E832" s="6">
        <v>118.55239697444932</v>
      </c>
      <c r="F832" s="6" t="s">
        <v>862</v>
      </c>
      <c r="G832" s="21" t="s">
        <v>1178</v>
      </c>
      <c r="H832" s="21" t="s">
        <v>1172</v>
      </c>
      <c r="I832" s="21" t="s">
        <v>1160</v>
      </c>
      <c r="J832" s="21" t="s">
        <v>849</v>
      </c>
      <c r="K832" s="21" t="s">
        <v>852</v>
      </c>
      <c r="L832" s="21" t="s">
        <v>863</v>
      </c>
      <c r="M832" s="3">
        <v>78.142735030573178</v>
      </c>
      <c r="N832" s="3">
        <v>118.55239697444932</v>
      </c>
      <c r="O832" s="21" t="s">
        <v>1501</v>
      </c>
      <c r="P832" s="21">
        <v>0</v>
      </c>
      <c r="Q832" s="46">
        <v>1.4813542133672603E-3</v>
      </c>
      <c r="R832" s="46">
        <v>1.9257542542115509E-3</v>
      </c>
      <c r="S832" s="46">
        <v>2.3882919937079404E-3</v>
      </c>
      <c r="T832" s="46">
        <v>2.8687321284335781E-3</v>
      </c>
      <c r="U832" s="46">
        <v>3.3613723501646538E-3</v>
      </c>
      <c r="V832" s="46">
        <v>3.8394242122519406E-3</v>
      </c>
      <c r="W832" s="46">
        <v>4.2495244213682209E-3</v>
      </c>
      <c r="X832" s="46">
        <v>4.5910069741645016E-3</v>
      </c>
      <c r="Y832" s="46">
        <v>4.9203027262775811E-3</v>
      </c>
      <c r="Z832" s="46">
        <v>5.1657050248055201E-3</v>
      </c>
      <c r="AA832" s="46">
        <v>5.3970915258891106E-3</v>
      </c>
      <c r="AB832" s="46">
        <v>5.5944321731851449E-3</v>
      </c>
      <c r="AC832" s="46">
        <v>5.7712886844257941E-3</v>
      </c>
      <c r="AD832" s="46">
        <v>5.9684085174991196E-3</v>
      </c>
      <c r="AE832" s="46">
        <v>6.0749974275000869E-3</v>
      </c>
      <c r="AF832" s="46">
        <v>6.2829968438198212E-3</v>
      </c>
      <c r="AG832" s="46">
        <v>6.2811409192254945E-3</v>
      </c>
      <c r="AH832" s="46">
        <v>6.2825067923470415E-3</v>
      </c>
      <c r="AI832" s="46">
        <v>6.2870394462169162E-3</v>
      </c>
      <c r="AJ832" s="46">
        <v>6.2946876707107007E-3</v>
      </c>
      <c r="AK832" s="46">
        <v>9.5026058299571975E-2</v>
      </c>
      <c r="AL832" s="45">
        <v>9.5026058299571975E-2</v>
      </c>
      <c r="AM832" s="45">
        <v>1.4813542133672603E-3</v>
      </c>
      <c r="AN832" s="45">
        <v>3.4071084675788114E-3</v>
      </c>
      <c r="AO832" s="45">
        <v>5.7954004612867519E-3</v>
      </c>
      <c r="AP832" s="45">
        <v>8.6641325897203296E-3</v>
      </c>
      <c r="AQ832" s="45">
        <v>1.2025504939884983E-2</v>
      </c>
      <c r="AR832" s="45">
        <v>1.5864929152136924E-2</v>
      </c>
      <c r="AS832" s="45">
        <v>2.0114453573505144E-2</v>
      </c>
      <c r="AT832" s="45">
        <v>2.4705460547669644E-2</v>
      </c>
      <c r="AU832" s="45">
        <v>2.9625763273947225E-2</v>
      </c>
      <c r="AV832" s="45">
        <v>3.4791468298752744E-2</v>
      </c>
      <c r="AW832" s="45">
        <v>4.0188559824641854E-2</v>
      </c>
      <c r="AX832" s="45">
        <v>4.5782991997826997E-2</v>
      </c>
      <c r="AY832" s="45">
        <v>5.155428068225279E-2</v>
      </c>
      <c r="AZ832" s="45">
        <v>5.7522689199751911E-2</v>
      </c>
      <c r="BA832" s="45">
        <v>6.3597686627252001E-2</v>
      </c>
      <c r="BB832" s="45">
        <v>6.9880683471071819E-2</v>
      </c>
      <c r="BC832" s="45">
        <v>7.6161824390297311E-2</v>
      </c>
      <c r="BD832" s="45">
        <v>8.2444331182644354E-2</v>
      </c>
      <c r="BE832" s="45">
        <v>8.8731370628861272E-2</v>
      </c>
      <c r="BF832" s="45">
        <v>9.5026058299571975E-2</v>
      </c>
    </row>
    <row r="833" spans="1:58" ht="13.5" thickBot="1" x14ac:dyDescent="0.25">
      <c r="A833" s="6" t="s">
        <v>1145</v>
      </c>
      <c r="B833" s="6" t="s">
        <v>1357</v>
      </c>
      <c r="C833" s="6" t="s">
        <v>861</v>
      </c>
      <c r="D833" s="6" t="s">
        <v>1145</v>
      </c>
      <c r="E833" s="6">
        <v>118.55239697444932</v>
      </c>
      <c r="F833" s="6" t="s">
        <v>862</v>
      </c>
      <c r="G833" s="21" t="s">
        <v>1178</v>
      </c>
      <c r="H833" s="21" t="s">
        <v>1172</v>
      </c>
      <c r="I833" s="21" t="s">
        <v>1160</v>
      </c>
      <c r="J833" s="21" t="s">
        <v>849</v>
      </c>
      <c r="K833" s="21" t="s">
        <v>853</v>
      </c>
      <c r="L833" s="21" t="s">
        <v>863</v>
      </c>
      <c r="M833" s="3">
        <v>78.142735030573178</v>
      </c>
      <c r="N833" s="3">
        <v>118.55239697444932</v>
      </c>
      <c r="O833" s="21" t="s">
        <v>1501</v>
      </c>
      <c r="P833" s="21">
        <v>0</v>
      </c>
      <c r="Q833" s="46">
        <v>3.2517686753634261E-4</v>
      </c>
      <c r="R833" s="46">
        <v>4.3223671950358433E-4</v>
      </c>
      <c r="S833" s="46">
        <v>5.3832036828685285E-4</v>
      </c>
      <c r="T833" s="46">
        <v>6.5552145926088675E-4</v>
      </c>
      <c r="U833" s="46">
        <v>7.6089167182047119E-4</v>
      </c>
      <c r="V833" s="46">
        <v>8.6934615365211556E-4</v>
      </c>
      <c r="W833" s="46">
        <v>9.451855010270693E-4</v>
      </c>
      <c r="X833" s="46">
        <v>1.0212112904649053E-3</v>
      </c>
      <c r="Y833" s="46">
        <v>1.0849062017838822E-3</v>
      </c>
      <c r="Z833" s="46">
        <v>1.1508486151855413E-3</v>
      </c>
      <c r="AA833" s="46">
        <v>1.2085137514529017E-3</v>
      </c>
      <c r="AB833" s="46">
        <v>1.2497979829411776E-3</v>
      </c>
      <c r="AC833" s="46">
        <v>1.2932768400853556E-3</v>
      </c>
      <c r="AD833" s="46">
        <v>1.3192341541135627E-3</v>
      </c>
      <c r="AE833" s="46">
        <v>1.367970436080417E-3</v>
      </c>
      <c r="AF833" s="46">
        <v>1.4138108687900312E-3</v>
      </c>
      <c r="AG833" s="46">
        <v>1.4125604156367468E-3</v>
      </c>
      <c r="AH833" s="46">
        <v>1.4121867312045864E-3</v>
      </c>
      <c r="AI833" s="46">
        <v>1.4126681197369174E-3</v>
      </c>
      <c r="AJ833" s="46">
        <v>1.4139842926906916E-3</v>
      </c>
      <c r="AK833" s="46">
        <v>2.1287648441254036E-2</v>
      </c>
      <c r="AL833" s="45">
        <v>2.1287648441254036E-2</v>
      </c>
      <c r="AM833" s="45">
        <v>3.2517686753634261E-4</v>
      </c>
      <c r="AN833" s="45">
        <v>7.5741358703992694E-4</v>
      </c>
      <c r="AO833" s="45">
        <v>1.2957339553267798E-3</v>
      </c>
      <c r="AP833" s="45">
        <v>1.9512554145876665E-3</v>
      </c>
      <c r="AQ833" s="45">
        <v>2.7121470864081378E-3</v>
      </c>
      <c r="AR833" s="45">
        <v>3.5814932400602536E-3</v>
      </c>
      <c r="AS833" s="45">
        <v>4.5266787410873227E-3</v>
      </c>
      <c r="AT833" s="45">
        <v>5.5478900315522276E-3</v>
      </c>
      <c r="AU833" s="45">
        <v>6.6327962333361098E-3</v>
      </c>
      <c r="AV833" s="45">
        <v>7.7836448485216515E-3</v>
      </c>
      <c r="AW833" s="45">
        <v>8.9921585999745528E-3</v>
      </c>
      <c r="AX833" s="45">
        <v>1.024195658291573E-2</v>
      </c>
      <c r="AY833" s="45">
        <v>1.1535233423001084E-2</v>
      </c>
      <c r="AZ833" s="45">
        <v>1.2854467577114647E-2</v>
      </c>
      <c r="BA833" s="45">
        <v>1.4222438013195064E-2</v>
      </c>
      <c r="BB833" s="45">
        <v>1.5636248881985094E-2</v>
      </c>
      <c r="BC833" s="45">
        <v>1.7048809297621842E-2</v>
      </c>
      <c r="BD833" s="45">
        <v>1.8460996028826428E-2</v>
      </c>
      <c r="BE833" s="45">
        <v>1.9873664148563345E-2</v>
      </c>
      <c r="BF833" s="45">
        <v>2.1287648441254036E-2</v>
      </c>
    </row>
    <row r="834" spans="1:58" ht="13.5" thickBot="1" x14ac:dyDescent="0.25">
      <c r="A834" s="6" t="s">
        <v>1145</v>
      </c>
      <c r="B834" s="6" t="s">
        <v>1357</v>
      </c>
      <c r="C834" s="6" t="s">
        <v>861</v>
      </c>
      <c r="D834" s="6" t="s">
        <v>1145</v>
      </c>
      <c r="E834" s="6">
        <v>118.55239697444932</v>
      </c>
      <c r="F834" s="6" t="s">
        <v>862</v>
      </c>
      <c r="G834" s="21" t="s">
        <v>1178</v>
      </c>
      <c r="H834" s="21" t="s">
        <v>1172</v>
      </c>
      <c r="I834" s="21" t="s">
        <v>1160</v>
      </c>
      <c r="J834" s="21" t="s">
        <v>849</v>
      </c>
      <c r="K834" s="21" t="s">
        <v>854</v>
      </c>
      <c r="L834" s="21" t="s">
        <v>863</v>
      </c>
      <c r="M834" s="3">
        <v>78.142735030573178</v>
      </c>
      <c r="N834" s="3">
        <v>118.55239697444932</v>
      </c>
      <c r="O834" s="21" t="s">
        <v>1501</v>
      </c>
      <c r="P834" s="21">
        <v>0</v>
      </c>
      <c r="Q834" s="46">
        <v>9.6196673340064238E-4</v>
      </c>
      <c r="R834" s="46">
        <v>1.2916605911823227E-3</v>
      </c>
      <c r="S834" s="46">
        <v>1.62233564331086E-3</v>
      </c>
      <c r="T834" s="46">
        <v>1.940245201859276E-3</v>
      </c>
      <c r="U834" s="46">
        <v>2.2427293257966693E-3</v>
      </c>
      <c r="V834" s="46">
        <v>2.5196533177304281E-3</v>
      </c>
      <c r="W834" s="46">
        <v>2.7672270103784665E-3</v>
      </c>
      <c r="X834" s="46">
        <v>3.0092428454314411E-3</v>
      </c>
      <c r="Y834" s="46">
        <v>3.2444164799267958E-3</v>
      </c>
      <c r="Z834" s="46">
        <v>3.4658565584915232E-3</v>
      </c>
      <c r="AA834" s="46">
        <v>3.6727282343327772E-3</v>
      </c>
      <c r="AB834" s="46">
        <v>3.8651239367193941E-3</v>
      </c>
      <c r="AC834" s="46">
        <v>4.0458818292457392E-3</v>
      </c>
      <c r="AD834" s="46">
        <v>4.2189809387622223E-3</v>
      </c>
      <c r="AE834" s="46">
        <v>4.3830919603789634E-3</v>
      </c>
      <c r="AF834" s="46">
        <v>4.5372475011868797E-3</v>
      </c>
      <c r="AG834" s="46">
        <v>4.537703374418901E-3</v>
      </c>
      <c r="AH834" s="46">
        <v>4.5381593311314087E-3</v>
      </c>
      <c r="AI834" s="46">
        <v>4.5386153713351468E-3</v>
      </c>
      <c r="AJ834" s="46">
        <v>4.5390714950408664E-3</v>
      </c>
      <c r="AK834" s="46">
        <v>6.5941937680060722E-2</v>
      </c>
      <c r="AL834" s="45">
        <v>6.5941937680060722E-2</v>
      </c>
      <c r="AM834" s="45">
        <v>9.6196673340064238E-4</v>
      </c>
      <c r="AN834" s="45">
        <v>2.2536273245829649E-3</v>
      </c>
      <c r="AO834" s="45">
        <v>3.8759629678938251E-3</v>
      </c>
      <c r="AP834" s="45">
        <v>5.8162081697531011E-3</v>
      </c>
      <c r="AQ834" s="45">
        <v>8.05893749554977E-3</v>
      </c>
      <c r="AR834" s="45">
        <v>1.0578590813280199E-2</v>
      </c>
      <c r="AS834" s="45">
        <v>1.3345817823658665E-2</v>
      </c>
      <c r="AT834" s="45">
        <v>1.6355060669090107E-2</v>
      </c>
      <c r="AU834" s="45">
        <v>1.9599477149016904E-2</v>
      </c>
      <c r="AV834" s="45">
        <v>2.3065333707508427E-2</v>
      </c>
      <c r="AW834" s="45">
        <v>2.6738061941841203E-2</v>
      </c>
      <c r="AX834" s="45">
        <v>3.0603185878560597E-2</v>
      </c>
      <c r="AY834" s="45">
        <v>3.4649067707806333E-2</v>
      </c>
      <c r="AZ834" s="45">
        <v>3.8868048646568558E-2</v>
      </c>
      <c r="BA834" s="45">
        <v>4.325114060694752E-2</v>
      </c>
      <c r="BB834" s="45">
        <v>4.7788388108134398E-2</v>
      </c>
      <c r="BC834" s="45">
        <v>5.2326091482553301E-2</v>
      </c>
      <c r="BD834" s="45">
        <v>5.6864250813684708E-2</v>
      </c>
      <c r="BE834" s="45">
        <v>6.1402866185019854E-2</v>
      </c>
      <c r="BF834" s="45">
        <v>6.5941937680060722E-2</v>
      </c>
    </row>
    <row r="835" spans="1:58" ht="13.5" thickBot="1" x14ac:dyDescent="0.25">
      <c r="A835" s="6" t="s">
        <v>1145</v>
      </c>
      <c r="B835" s="6" t="s">
        <v>1357</v>
      </c>
      <c r="C835" s="6" t="s">
        <v>861</v>
      </c>
      <c r="D835" s="6" t="s">
        <v>1145</v>
      </c>
      <c r="E835" s="6">
        <v>118.55239697444932</v>
      </c>
      <c r="F835" s="6" t="s">
        <v>862</v>
      </c>
      <c r="G835" s="21" t="s">
        <v>1178</v>
      </c>
      <c r="H835" s="21" t="s">
        <v>1174</v>
      </c>
      <c r="I835" s="21" t="s">
        <v>1160</v>
      </c>
      <c r="J835" s="21" t="s">
        <v>849</v>
      </c>
      <c r="K835" s="21" t="s">
        <v>850</v>
      </c>
      <c r="L835" s="21" t="s">
        <v>863</v>
      </c>
      <c r="M835" s="3">
        <v>78.142735030573178</v>
      </c>
      <c r="N835" s="3">
        <v>118.55239697444932</v>
      </c>
      <c r="O835" s="21" t="s">
        <v>1501</v>
      </c>
      <c r="P835" s="21">
        <v>0</v>
      </c>
      <c r="Q835" s="46">
        <v>8.1889745774103406E-2</v>
      </c>
      <c r="R835" s="46">
        <v>0.11142073144009369</v>
      </c>
      <c r="S835" s="46">
        <v>0.13913638315945048</v>
      </c>
      <c r="T835" s="46">
        <v>0.16514363709311433</v>
      </c>
      <c r="U835" s="46">
        <v>0.18954314021232341</v>
      </c>
      <c r="V835" s="46">
        <v>0.21242962015904798</v>
      </c>
      <c r="W835" s="46">
        <v>0.23389223335538448</v>
      </c>
      <c r="X835" s="46">
        <v>0.25401489264106258</v>
      </c>
      <c r="Y835" s="46">
        <v>0.27287657564299106</v>
      </c>
      <c r="Z835" s="46">
        <v>0.29055161500996846</v>
      </c>
      <c r="AA835" s="46">
        <v>0.30710997157904374</v>
      </c>
      <c r="AB835" s="46">
        <v>0.32261749147729862</v>
      </c>
      <c r="AC835" s="46">
        <v>0.33713614810378756</v>
      </c>
      <c r="AD835" s="46">
        <v>0.35072426988081562</v>
      </c>
      <c r="AE835" s="46">
        <v>0.36343675461143982</v>
      </c>
      <c r="AF835" s="46">
        <v>0.37532527123087156</v>
      </c>
      <c r="AG835" s="46">
        <v>0.45618317979043865</v>
      </c>
      <c r="AH835" s="46">
        <v>0.44787575180450712</v>
      </c>
      <c r="AI835" s="46">
        <v>0.44158789265810106</v>
      </c>
      <c r="AJ835" s="46">
        <v>0.43712667905804159</v>
      </c>
      <c r="AK835" s="46">
        <v>8.2648313797021018</v>
      </c>
      <c r="AL835" s="45">
        <v>5.7900219846818857</v>
      </c>
      <c r="AM835" s="45">
        <v>8.1889745774103406E-2</v>
      </c>
      <c r="AN835" s="45">
        <v>0.19331047721419709</v>
      </c>
      <c r="AO835" s="45">
        <v>0.33244686037364757</v>
      </c>
      <c r="AP835" s="45">
        <v>0.49759049746676187</v>
      </c>
      <c r="AQ835" s="45">
        <v>0.68713363767908531</v>
      </c>
      <c r="AR835" s="45">
        <v>0.89956325783813329</v>
      </c>
      <c r="AS835" s="45">
        <v>1.1334554911935177</v>
      </c>
      <c r="AT835" s="45">
        <v>1.3874703838345803</v>
      </c>
      <c r="AU835" s="45">
        <v>1.6603469594775713</v>
      </c>
      <c r="AV835" s="45">
        <v>1.9508985744875398</v>
      </c>
      <c r="AW835" s="45">
        <v>2.2580085460665833</v>
      </c>
      <c r="AX835" s="45">
        <v>2.5806260375438819</v>
      </c>
      <c r="AY835" s="45">
        <v>2.9177621856476694</v>
      </c>
      <c r="AZ835" s="45">
        <v>3.2684864555284849</v>
      </c>
      <c r="BA835" s="45">
        <v>3.6319232101399246</v>
      </c>
      <c r="BB835" s="45">
        <v>4.0072484813707963</v>
      </c>
      <c r="BC835" s="45">
        <v>4.463431661161235</v>
      </c>
      <c r="BD835" s="45">
        <v>4.9113074129657424</v>
      </c>
      <c r="BE835" s="45">
        <v>5.3528953056238437</v>
      </c>
      <c r="BF835" s="45">
        <v>5.7900219846818857</v>
      </c>
    </row>
    <row r="836" spans="1:58" ht="13.5" thickBot="1" x14ac:dyDescent="0.25">
      <c r="A836" s="6" t="s">
        <v>1145</v>
      </c>
      <c r="B836" s="6" t="s">
        <v>1357</v>
      </c>
      <c r="C836" s="6" t="s">
        <v>861</v>
      </c>
      <c r="D836" s="6" t="s">
        <v>1145</v>
      </c>
      <c r="E836" s="6">
        <v>118.55239697444932</v>
      </c>
      <c r="F836" s="6" t="s">
        <v>862</v>
      </c>
      <c r="G836" s="21" t="s">
        <v>1178</v>
      </c>
      <c r="H836" s="21" t="s">
        <v>1174</v>
      </c>
      <c r="I836" s="21" t="s">
        <v>1160</v>
      </c>
      <c r="J836" s="21" t="s">
        <v>849</v>
      </c>
      <c r="K836" s="21" t="s">
        <v>852</v>
      </c>
      <c r="L836" s="21" t="s">
        <v>863</v>
      </c>
      <c r="M836" s="3">
        <v>78.142735030573178</v>
      </c>
      <c r="N836" s="3">
        <v>118.55239697444932</v>
      </c>
      <c r="O836" s="21" t="s">
        <v>1501</v>
      </c>
      <c r="P836" s="21">
        <v>0</v>
      </c>
      <c r="Q836" s="46">
        <v>3.3854579061080876E-3</v>
      </c>
      <c r="R836" s="46">
        <v>4.6092661030180228E-3</v>
      </c>
      <c r="S836" s="46">
        <v>5.7578440522227667E-3</v>
      </c>
      <c r="T836" s="46">
        <v>6.8356233565197502E-3</v>
      </c>
      <c r="U836" s="46">
        <v>7.8467749846342864E-3</v>
      </c>
      <c r="V836" s="46">
        <v>8.7952245988360215E-3</v>
      </c>
      <c r="W836" s="46">
        <v>9.6846669811564666E-3</v>
      </c>
      <c r="X836" s="46">
        <v>1.0518579611217879E-2</v>
      </c>
      <c r="Y836" s="46">
        <v>1.1300235445566104E-2</v>
      </c>
      <c r="Z836" s="46">
        <v>1.2032714945466113E-2</v>
      </c>
      <c r="AA836" s="46">
        <v>1.2718917397357093E-2</v>
      </c>
      <c r="AB836" s="46">
        <v>1.3361571567565126E-2</v>
      </c>
      <c r="AC836" s="46">
        <v>1.3963245730424735E-2</v>
      </c>
      <c r="AD836" s="46">
        <v>1.4526357106658616E-2</v>
      </c>
      <c r="AE836" s="46">
        <v>1.5053180746697373E-2</v>
      </c>
      <c r="AF836" s="46">
        <v>1.5545857891581813E-2</v>
      </c>
      <c r="AG836" s="46">
        <v>2.1623436953354863E-2</v>
      </c>
      <c r="AH836" s="46">
        <v>2.1003260022836343E-2</v>
      </c>
      <c r="AI836" s="46">
        <v>2.062408740571307E-2</v>
      </c>
      <c r="AJ836" s="46">
        <v>2.0355806298877389E-2</v>
      </c>
      <c r="AK836" s="46">
        <v>0.35525883244595174</v>
      </c>
      <c r="AL836" s="45">
        <v>0.2495421091058119</v>
      </c>
      <c r="AM836" s="45">
        <v>3.3854579061080876E-3</v>
      </c>
      <c r="AN836" s="45">
        <v>7.9947240091261113E-3</v>
      </c>
      <c r="AO836" s="45">
        <v>1.3752568061348877E-2</v>
      </c>
      <c r="AP836" s="45">
        <v>2.0588191417868627E-2</v>
      </c>
      <c r="AQ836" s="45">
        <v>2.8434966402502912E-2</v>
      </c>
      <c r="AR836" s="45">
        <v>3.7230191001338932E-2</v>
      </c>
      <c r="AS836" s="45">
        <v>4.6914857982495395E-2</v>
      </c>
      <c r="AT836" s="45">
        <v>5.7433437593713277E-2</v>
      </c>
      <c r="AU836" s="45">
        <v>6.873367303927938E-2</v>
      </c>
      <c r="AV836" s="45">
        <v>8.0766387984745489E-2</v>
      </c>
      <c r="AW836" s="45">
        <v>9.3485305382102576E-2</v>
      </c>
      <c r="AX836" s="45">
        <v>0.1068468769496677</v>
      </c>
      <c r="AY836" s="45">
        <v>0.12081012268009243</v>
      </c>
      <c r="AZ836" s="45">
        <v>0.13533647978675106</v>
      </c>
      <c r="BA836" s="45">
        <v>0.15038966053344843</v>
      </c>
      <c r="BB836" s="45">
        <v>0.16593551842503024</v>
      </c>
      <c r="BC836" s="45">
        <v>0.1875589553783851</v>
      </c>
      <c r="BD836" s="45">
        <v>0.20856221540122144</v>
      </c>
      <c r="BE836" s="45">
        <v>0.2291863028069345</v>
      </c>
      <c r="BF836" s="45">
        <v>0.2495421091058119</v>
      </c>
    </row>
    <row r="837" spans="1:58" ht="13.5" thickBot="1" x14ac:dyDescent="0.25">
      <c r="A837" s="6" t="s">
        <v>1145</v>
      </c>
      <c r="B837" s="6" t="s">
        <v>1357</v>
      </c>
      <c r="C837" s="6" t="s">
        <v>861</v>
      </c>
      <c r="D837" s="6" t="s">
        <v>1145</v>
      </c>
      <c r="E837" s="6">
        <v>118.55239697444932</v>
      </c>
      <c r="F837" s="6" t="s">
        <v>862</v>
      </c>
      <c r="G837" s="21" t="s">
        <v>1178</v>
      </c>
      <c r="H837" s="21" t="s">
        <v>1174</v>
      </c>
      <c r="I837" s="21" t="s">
        <v>1160</v>
      </c>
      <c r="J837" s="21" t="s">
        <v>849</v>
      </c>
      <c r="K837" s="21" t="s">
        <v>853</v>
      </c>
      <c r="L837" s="21" t="s">
        <v>863</v>
      </c>
      <c r="M837" s="3">
        <v>78.142735030573178</v>
      </c>
      <c r="N837" s="3">
        <v>118.55239697444932</v>
      </c>
      <c r="O837" s="21" t="s">
        <v>1501</v>
      </c>
      <c r="P837" s="21">
        <v>0</v>
      </c>
      <c r="Q837" s="46">
        <v>7.7194067554985893E-4</v>
      </c>
      <c r="R837" s="46">
        <v>1.0509644752398355E-3</v>
      </c>
      <c r="S837" s="46">
        <v>1.3128360531851617E-3</v>
      </c>
      <c r="T837" s="46">
        <v>1.558565798639952E-3</v>
      </c>
      <c r="U837" s="46">
        <v>1.7891046772416843E-3</v>
      </c>
      <c r="V837" s="46">
        <v>2.0053477256517741E-3</v>
      </c>
      <c r="W837" s="46">
        <v>2.2081373406804927E-3</v>
      </c>
      <c r="X837" s="46">
        <v>2.3982663749823616E-3</v>
      </c>
      <c r="Y837" s="46">
        <v>2.5764810506973771E-3</v>
      </c>
      <c r="Z837" s="46">
        <v>2.743483701744463E-3</v>
      </c>
      <c r="AA837" s="46">
        <v>2.8999353548439001E-3</v>
      </c>
      <c r="AB837" s="46">
        <v>3.0464581587528934E-3</v>
      </c>
      <c r="AC837" s="46">
        <v>3.1836376706406771E-3</v>
      </c>
      <c r="AD837" s="46">
        <v>3.3120250080046162E-3</v>
      </c>
      <c r="AE837" s="46">
        <v>3.4321388740346671E-3</v>
      </c>
      <c r="AF837" s="46">
        <v>3.5444674638685724E-3</v>
      </c>
      <c r="AG837" s="46">
        <v>4.879700661283029E-3</v>
      </c>
      <c r="AH837" s="46">
        <v>4.7690349522065195E-3</v>
      </c>
      <c r="AI837" s="46">
        <v>4.6885861239388997E-3</v>
      </c>
      <c r="AJ837" s="46">
        <v>4.6430304531829072E-3</v>
      </c>
      <c r="AK837" s="46">
        <v>8.0890667101576705E-2</v>
      </c>
      <c r="AL837" s="45">
        <v>5.6814142594369649E-2</v>
      </c>
      <c r="AM837" s="45">
        <v>7.7194067554985893E-4</v>
      </c>
      <c r="AN837" s="45">
        <v>1.8229051507896944E-3</v>
      </c>
      <c r="AO837" s="45">
        <v>3.1357412039748562E-3</v>
      </c>
      <c r="AP837" s="45">
        <v>4.6943070026148077E-3</v>
      </c>
      <c r="AQ837" s="45">
        <v>6.483411679856492E-3</v>
      </c>
      <c r="AR837" s="45">
        <v>8.4887594055082661E-3</v>
      </c>
      <c r="AS837" s="45">
        <v>1.0696896746188759E-2</v>
      </c>
      <c r="AT837" s="45">
        <v>1.3095163121171122E-2</v>
      </c>
      <c r="AU837" s="45">
        <v>1.5671644171868497E-2</v>
      </c>
      <c r="AV837" s="45">
        <v>1.841512787361296E-2</v>
      </c>
      <c r="AW837" s="45">
        <v>2.131506322845686E-2</v>
      </c>
      <c r="AX837" s="45">
        <v>2.4361521387209754E-2</v>
      </c>
      <c r="AY837" s="45">
        <v>2.7545159057850432E-2</v>
      </c>
      <c r="AZ837" s="45">
        <v>3.085718406585505E-2</v>
      </c>
      <c r="BA837" s="45">
        <v>3.4289322939889719E-2</v>
      </c>
      <c r="BB837" s="45">
        <v>3.783379040375829E-2</v>
      </c>
      <c r="BC837" s="45">
        <v>4.2713491065041319E-2</v>
      </c>
      <c r="BD837" s="45">
        <v>4.7482526017247839E-2</v>
      </c>
      <c r="BE837" s="45">
        <v>5.2171112141186742E-2</v>
      </c>
      <c r="BF837" s="45">
        <v>5.6814142594369649E-2</v>
      </c>
    </row>
    <row r="838" spans="1:58" ht="13.5" thickBot="1" x14ac:dyDescent="0.25">
      <c r="A838" s="6" t="s">
        <v>1145</v>
      </c>
      <c r="B838" s="6" t="s">
        <v>1357</v>
      </c>
      <c r="C838" s="6" t="s">
        <v>861</v>
      </c>
      <c r="D838" s="6" t="s">
        <v>1145</v>
      </c>
      <c r="E838" s="6">
        <v>118.55239697444932</v>
      </c>
      <c r="F838" s="6" t="s">
        <v>862</v>
      </c>
      <c r="G838" s="21" t="s">
        <v>1178</v>
      </c>
      <c r="H838" s="21" t="s">
        <v>1174</v>
      </c>
      <c r="I838" s="21" t="s">
        <v>1160</v>
      </c>
      <c r="J838" s="21" t="s">
        <v>849</v>
      </c>
      <c r="K838" s="21" t="s">
        <v>854</v>
      </c>
      <c r="L838" s="21" t="s">
        <v>863</v>
      </c>
      <c r="M838" s="3">
        <v>78.142735030573178</v>
      </c>
      <c r="N838" s="3">
        <v>118.55239697444932</v>
      </c>
      <c r="O838" s="21" t="s">
        <v>1501</v>
      </c>
      <c r="P838" s="21">
        <v>0</v>
      </c>
      <c r="Q838" s="46">
        <v>1.422653220703388E-2</v>
      </c>
      <c r="R838" s="46">
        <v>1.9150432040509573E-2</v>
      </c>
      <c r="S838" s="46">
        <v>2.3682367725671304E-2</v>
      </c>
      <c r="T838" s="46">
        <v>2.7849178630511902E-2</v>
      </c>
      <c r="U838" s="46">
        <v>3.167590541736532E-2</v>
      </c>
      <c r="V838" s="46">
        <v>3.5185910180281721E-2</v>
      </c>
      <c r="W838" s="46">
        <v>3.8400988562640369E-2</v>
      </c>
      <c r="X838" s="46">
        <v>4.1341474390312813E-2</v>
      </c>
      <c r="Y838" s="46">
        <v>4.4026337319957455E-2</v>
      </c>
      <c r="Z838" s="46">
        <v>4.6473273968680652E-2</v>
      </c>
      <c r="AA838" s="46">
        <v>4.8698792960179003E-2</v>
      </c>
      <c r="AB838" s="46">
        <v>5.0718294293434142E-2</v>
      </c>
      <c r="AC838" s="46">
        <v>5.2546143412927439E-2</v>
      </c>
      <c r="AD838" s="46">
        <v>5.4195740334045457E-2</v>
      </c>
      <c r="AE838" s="46">
        <v>5.567958415374151E-2</v>
      </c>
      <c r="AF838" s="46">
        <v>5.7009333254486205E-2</v>
      </c>
      <c r="AG838" s="46">
        <v>6.0417465355793405E-2</v>
      </c>
      <c r="AH838" s="46">
        <v>5.9549736543114885E-2</v>
      </c>
      <c r="AI838" s="46">
        <v>5.8770295056669142E-2</v>
      </c>
      <c r="AJ838" s="46">
        <v>5.8012755561166904E-2</v>
      </c>
      <c r="AK838" s="46">
        <v>1.1762862760208912</v>
      </c>
      <c r="AL838" s="45">
        <v>0.87761054136852312</v>
      </c>
      <c r="AM838" s="45">
        <v>1.422653220703388E-2</v>
      </c>
      <c r="AN838" s="45">
        <v>3.3376964247543453E-2</v>
      </c>
      <c r="AO838" s="45">
        <v>5.7059331973214757E-2</v>
      </c>
      <c r="AP838" s="45">
        <v>8.4908510603726658E-2</v>
      </c>
      <c r="AQ838" s="45">
        <v>0.11658441602109199</v>
      </c>
      <c r="AR838" s="45">
        <v>0.15177032620137371</v>
      </c>
      <c r="AS838" s="45">
        <v>0.19017131476401408</v>
      </c>
      <c r="AT838" s="45">
        <v>0.23151278915432688</v>
      </c>
      <c r="AU838" s="45">
        <v>0.27553912647428436</v>
      </c>
      <c r="AV838" s="45">
        <v>0.32201240044296503</v>
      </c>
      <c r="AW838" s="45">
        <v>0.37071119340314401</v>
      </c>
      <c r="AX838" s="45">
        <v>0.42142948769657818</v>
      </c>
      <c r="AY838" s="45">
        <v>0.47397563110950564</v>
      </c>
      <c r="AZ838" s="45">
        <v>0.52817137144355109</v>
      </c>
      <c r="BA838" s="45">
        <v>0.58385095559729261</v>
      </c>
      <c r="BB838" s="45">
        <v>0.64086028885177881</v>
      </c>
      <c r="BC838" s="45">
        <v>0.70127775420757221</v>
      </c>
      <c r="BD838" s="45">
        <v>0.76082749075068712</v>
      </c>
      <c r="BE838" s="45">
        <v>0.81959778580735621</v>
      </c>
      <c r="BF838" s="45">
        <v>0.87761054136852312</v>
      </c>
    </row>
    <row r="839" spans="1:58" ht="13.5" thickBot="1" x14ac:dyDescent="0.25">
      <c r="A839" s="6" t="s">
        <v>1350</v>
      </c>
      <c r="B839" s="6" t="s">
        <v>1350</v>
      </c>
      <c r="C839" s="6" t="s">
        <v>864</v>
      </c>
      <c r="D839" s="6" t="s">
        <v>1350</v>
      </c>
      <c r="E839" s="6">
        <v>-28.495895818865559</v>
      </c>
      <c r="F839" s="6" t="s">
        <v>622</v>
      </c>
      <c r="G839" s="21" t="s">
        <v>1178</v>
      </c>
      <c r="H839" s="21" t="s">
        <v>1172</v>
      </c>
      <c r="I839" s="21" t="s">
        <v>1160</v>
      </c>
      <c r="J839" s="21" t="s">
        <v>849</v>
      </c>
      <c r="K839" s="21" t="s">
        <v>850</v>
      </c>
      <c r="L839" s="21" t="s">
        <v>865</v>
      </c>
      <c r="M839" s="3">
        <v>-5.1622701417258021</v>
      </c>
      <c r="N839" s="3">
        <v>-28.495895818865559</v>
      </c>
      <c r="O839" s="21" t="s">
        <v>1502</v>
      </c>
      <c r="P839" s="21" t="s">
        <v>1501</v>
      </c>
      <c r="Q839" s="46">
        <v>8.79717397101412E-3</v>
      </c>
      <c r="R839" s="46">
        <v>9.981349577540306E-3</v>
      </c>
      <c r="S839" s="46">
        <v>1.0960567481768338E-2</v>
      </c>
      <c r="T839" s="46">
        <v>1.1909444850480726E-2</v>
      </c>
      <c r="U839" s="46">
        <v>1.2594094810562884E-2</v>
      </c>
      <c r="V839" s="46">
        <v>1.3490694559093078E-2</v>
      </c>
      <c r="W839" s="46">
        <v>1.4109691755816511E-2</v>
      </c>
      <c r="X839" s="46">
        <v>1.436485280294853E-2</v>
      </c>
      <c r="Y839" s="46">
        <v>1.4316118174281129E-2</v>
      </c>
      <c r="Z839" s="46">
        <v>1.4595483070971341E-2</v>
      </c>
      <c r="AA839" s="46">
        <v>1.4965587291860099E-2</v>
      </c>
      <c r="AB839" s="46">
        <v>1.5075430395277027E-2</v>
      </c>
      <c r="AC839" s="46">
        <v>1.4596782887427545E-2</v>
      </c>
      <c r="AD839" s="46">
        <v>1.4585288688964575E-2</v>
      </c>
      <c r="AE839" s="46">
        <v>1.4618477119613057E-2</v>
      </c>
      <c r="AF839" s="46">
        <v>1.4717872538296999E-2</v>
      </c>
      <c r="AG839" s="46">
        <v>1.4818127353880016E-2</v>
      </c>
      <c r="AH839" s="46">
        <v>1.4919293377323724E-2</v>
      </c>
      <c r="AI839" s="46">
        <v>1.5021379466211576E-2</v>
      </c>
      <c r="AJ839" s="46">
        <v>1.5124394568164407E-2</v>
      </c>
      <c r="AK839" s="46">
        <v>0.27356210474149606</v>
      </c>
      <c r="AL839" s="45">
        <v>0.273562104741496</v>
      </c>
      <c r="AM839" s="45">
        <v>8.79717397101412E-3</v>
      </c>
      <c r="AN839" s="45">
        <v>1.8778523548554426E-2</v>
      </c>
      <c r="AO839" s="45">
        <v>2.9739091030322764E-2</v>
      </c>
      <c r="AP839" s="45">
        <v>4.1648535880803486E-2</v>
      </c>
      <c r="AQ839" s="45">
        <v>5.4242630691366367E-2</v>
      </c>
      <c r="AR839" s="45">
        <v>6.7733325250459442E-2</v>
      </c>
      <c r="AS839" s="45">
        <v>8.1843017006275956E-2</v>
      </c>
      <c r="AT839" s="45">
        <v>9.6207869809224481E-2</v>
      </c>
      <c r="AU839" s="45">
        <v>0.11052398798350561</v>
      </c>
      <c r="AV839" s="45">
        <v>0.12511947105447696</v>
      </c>
      <c r="AW839" s="45">
        <v>0.14008505834633705</v>
      </c>
      <c r="AX839" s="45">
        <v>0.15516048874161409</v>
      </c>
      <c r="AY839" s="45">
        <v>0.16975727162904164</v>
      </c>
      <c r="AZ839" s="45">
        <v>0.18434256031800622</v>
      </c>
      <c r="BA839" s="45">
        <v>0.19896103743761928</v>
      </c>
      <c r="BB839" s="45">
        <v>0.21367890997591629</v>
      </c>
      <c r="BC839" s="45">
        <v>0.22849703732979632</v>
      </c>
      <c r="BD839" s="45">
        <v>0.24341633070712004</v>
      </c>
      <c r="BE839" s="45">
        <v>0.25843771017333161</v>
      </c>
      <c r="BF839" s="45">
        <v>0.273562104741496</v>
      </c>
    </row>
    <row r="840" spans="1:58" ht="13.5" thickBot="1" x14ac:dyDescent="0.25">
      <c r="A840" s="6" t="s">
        <v>1350</v>
      </c>
      <c r="B840" s="6" t="s">
        <v>1350</v>
      </c>
      <c r="C840" s="6" t="s">
        <v>864</v>
      </c>
      <c r="D840" s="6" t="s">
        <v>1350</v>
      </c>
      <c r="E840" s="6">
        <v>-48.307149171926326</v>
      </c>
      <c r="F840" s="6" t="s">
        <v>622</v>
      </c>
      <c r="G840" s="21" t="s">
        <v>1178</v>
      </c>
      <c r="H840" s="21" t="s">
        <v>1172</v>
      </c>
      <c r="I840" s="21" t="s">
        <v>1160</v>
      </c>
      <c r="J840" s="21" t="s">
        <v>849</v>
      </c>
      <c r="K840" s="21" t="s">
        <v>852</v>
      </c>
      <c r="L840" s="21" t="s">
        <v>866</v>
      </c>
      <c r="M840" s="3">
        <v>-5.1312401266873868</v>
      </c>
      <c r="N840" s="3">
        <v>-48.307149171926326</v>
      </c>
      <c r="O840" s="21" t="s">
        <v>1502</v>
      </c>
      <c r="P840" s="21" t="s">
        <v>1498</v>
      </c>
      <c r="Q840" s="46">
        <v>4.8720582080756275E-4</v>
      </c>
      <c r="R840" s="46">
        <v>5.5247137729632289E-4</v>
      </c>
      <c r="S840" s="46">
        <v>6.1700539532277853E-4</v>
      </c>
      <c r="T840" s="46">
        <v>6.7918495168966609E-4</v>
      </c>
      <c r="U840" s="46">
        <v>7.3764640267391744E-4</v>
      </c>
      <c r="V840" s="46">
        <v>7.8741322894666527E-4</v>
      </c>
      <c r="W840" s="46">
        <v>8.1968424423032064E-4</v>
      </c>
      <c r="X840" s="46">
        <v>8.3726389574488309E-4</v>
      </c>
      <c r="Y840" s="46">
        <v>8.5228345650679689E-4</v>
      </c>
      <c r="Z840" s="46">
        <v>8.5321585596019307E-4</v>
      </c>
      <c r="AA840" s="46">
        <v>8.5308180113051501E-4</v>
      </c>
      <c r="AB840" s="46">
        <v>8.4896197619265944E-4</v>
      </c>
      <c r="AC840" s="46">
        <v>8.3610711596391381E-4</v>
      </c>
      <c r="AD840" s="46">
        <v>8.2921391546828742E-4</v>
      </c>
      <c r="AE840" s="46">
        <v>8.1244569066072606E-4</v>
      </c>
      <c r="AF840" s="46">
        <v>8.1177585464007349E-4</v>
      </c>
      <c r="AG840" s="46">
        <v>8.1153297162215731E-4</v>
      </c>
      <c r="AH840" s="46">
        <v>8.1171172208802523E-4</v>
      </c>
      <c r="AI840" s="46">
        <v>8.1230490602149429E-4</v>
      </c>
      <c r="AJ840" s="46">
        <v>8.1330582160417939E-4</v>
      </c>
      <c r="AK840" s="46">
        <v>1.5463816404571135E-2</v>
      </c>
      <c r="AL840" s="45">
        <v>1.5463816404571137E-2</v>
      </c>
      <c r="AM840" s="45">
        <v>4.8720582080756275E-4</v>
      </c>
      <c r="AN840" s="45">
        <v>1.0396771981038856E-3</v>
      </c>
      <c r="AO840" s="45">
        <v>1.6566825934266642E-3</v>
      </c>
      <c r="AP840" s="45">
        <v>2.3358675451163303E-3</v>
      </c>
      <c r="AQ840" s="45">
        <v>3.0735139477902477E-3</v>
      </c>
      <c r="AR840" s="45">
        <v>3.860927176736913E-3</v>
      </c>
      <c r="AS840" s="45">
        <v>4.6806114209672336E-3</v>
      </c>
      <c r="AT840" s="45">
        <v>5.5178753167121168E-3</v>
      </c>
      <c r="AU840" s="45">
        <v>6.3701587732189133E-3</v>
      </c>
      <c r="AV840" s="45">
        <v>7.2233746291791067E-3</v>
      </c>
      <c r="AW840" s="45">
        <v>8.0764564303096222E-3</v>
      </c>
      <c r="AX840" s="45">
        <v>8.9254184065022824E-3</v>
      </c>
      <c r="AY840" s="45">
        <v>9.7615255224661954E-3</v>
      </c>
      <c r="AZ840" s="45">
        <v>1.0590739437934482E-2</v>
      </c>
      <c r="BA840" s="45">
        <v>1.1403185128595209E-2</v>
      </c>
      <c r="BB840" s="45">
        <v>1.2214960983235282E-2</v>
      </c>
      <c r="BC840" s="45">
        <v>1.302649395485744E-2</v>
      </c>
      <c r="BD840" s="45">
        <v>1.3838205676945464E-2</v>
      </c>
      <c r="BE840" s="45">
        <v>1.4650510582966958E-2</v>
      </c>
      <c r="BF840" s="45">
        <v>1.5463816404571137E-2</v>
      </c>
    </row>
    <row r="841" spans="1:58" ht="13.5" thickBot="1" x14ac:dyDescent="0.25">
      <c r="A841" s="6" t="s">
        <v>1350</v>
      </c>
      <c r="B841" s="6" t="s">
        <v>1350</v>
      </c>
      <c r="C841" s="6" t="s">
        <v>864</v>
      </c>
      <c r="D841" s="6" t="s">
        <v>1350</v>
      </c>
      <c r="E841" s="6">
        <v>-48.475442981475538</v>
      </c>
      <c r="F841" s="6" t="s">
        <v>622</v>
      </c>
      <c r="G841" s="21" t="s">
        <v>1178</v>
      </c>
      <c r="H841" s="21" t="s">
        <v>1172</v>
      </c>
      <c r="I841" s="21" t="s">
        <v>1160</v>
      </c>
      <c r="J841" s="21" t="s">
        <v>849</v>
      </c>
      <c r="K841" s="21" t="s">
        <v>854</v>
      </c>
      <c r="L841" s="21" t="s">
        <v>867</v>
      </c>
      <c r="M841" s="3">
        <v>-5.1339985896105063</v>
      </c>
      <c r="N841" s="3">
        <v>-48.475442981475538</v>
      </c>
      <c r="O841" s="21" t="s">
        <v>1502</v>
      </c>
      <c r="P841" s="21" t="s">
        <v>1498</v>
      </c>
      <c r="Q841" s="46">
        <v>4.4108513244548781E-4</v>
      </c>
      <c r="R841" s="46">
        <v>5.1627202895108352E-4</v>
      </c>
      <c r="S841" s="46">
        <v>5.8383523021107741E-4</v>
      </c>
      <c r="T841" s="46">
        <v>6.398297469314162E-4</v>
      </c>
      <c r="U841" s="46">
        <v>6.8543476051389606E-4</v>
      </c>
      <c r="V841" s="46">
        <v>7.1956182431993172E-4</v>
      </c>
      <c r="W841" s="46">
        <v>7.4317520823821432E-4</v>
      </c>
      <c r="X841" s="46">
        <v>7.6409422538845789E-4</v>
      </c>
      <c r="Y841" s="46">
        <v>7.8246636294741236E-4</v>
      </c>
      <c r="Z841" s="46">
        <v>7.9712789357638998E-4</v>
      </c>
      <c r="AA841" s="46">
        <v>8.0845709223120157E-4</v>
      </c>
      <c r="AB841" s="46">
        <v>8.1694810810789521E-4</v>
      </c>
      <c r="AC841" s="46">
        <v>8.1652440602269756E-4</v>
      </c>
      <c r="AD841" s="46">
        <v>8.1663304507829622E-4</v>
      </c>
      <c r="AE841" s="46">
        <v>8.1687108658584477E-4</v>
      </c>
      <c r="AF841" s="46">
        <v>8.1695655916393095E-4</v>
      </c>
      <c r="AG841" s="46">
        <v>8.1703964353852453E-4</v>
      </c>
      <c r="AH841" s="46">
        <v>8.1712274312770682E-4</v>
      </c>
      <c r="AI841" s="46">
        <v>8.1720585793343718E-4</v>
      </c>
      <c r="AJ841" s="46">
        <v>8.1728898795767444E-4</v>
      </c>
      <c r="AK841" s="46">
        <v>1.4833929943270577E-2</v>
      </c>
      <c r="AL841" s="45">
        <v>1.4833929943270577E-2</v>
      </c>
      <c r="AM841" s="45">
        <v>4.4108513244548781E-4</v>
      </c>
      <c r="AN841" s="45">
        <v>9.5735716139657128E-4</v>
      </c>
      <c r="AO841" s="45">
        <v>1.5411923916076487E-3</v>
      </c>
      <c r="AP841" s="45">
        <v>2.1810221385390651E-3</v>
      </c>
      <c r="AQ841" s="45">
        <v>2.8664568990529613E-3</v>
      </c>
      <c r="AR841" s="45">
        <v>3.5860187233728931E-3</v>
      </c>
      <c r="AS841" s="45">
        <v>4.3291939316111071E-3</v>
      </c>
      <c r="AT841" s="45">
        <v>5.0932881569995649E-3</v>
      </c>
      <c r="AU841" s="45">
        <v>5.8757545199469774E-3</v>
      </c>
      <c r="AV841" s="45">
        <v>6.6728824135233672E-3</v>
      </c>
      <c r="AW841" s="45">
        <v>7.4813395057545685E-3</v>
      </c>
      <c r="AX841" s="45">
        <v>8.298287613862464E-3</v>
      </c>
      <c r="AY841" s="45">
        <v>9.1148120198851611E-3</v>
      </c>
      <c r="AZ841" s="45">
        <v>9.931445064963457E-3</v>
      </c>
      <c r="BA841" s="45">
        <v>1.0748316151549302E-2</v>
      </c>
      <c r="BB841" s="45">
        <v>1.1565272710713233E-2</v>
      </c>
      <c r="BC841" s="45">
        <v>1.2382312354251758E-2</v>
      </c>
      <c r="BD841" s="45">
        <v>1.3199435097379465E-2</v>
      </c>
      <c r="BE841" s="45">
        <v>1.4016640955312902E-2</v>
      </c>
      <c r="BF841" s="45">
        <v>1.4833929943270577E-2</v>
      </c>
    </row>
    <row r="842" spans="1:58" ht="13.5" thickBot="1" x14ac:dyDescent="0.25">
      <c r="A842" s="6" t="s">
        <v>1350</v>
      </c>
      <c r="B842" s="6" t="s">
        <v>1350</v>
      </c>
      <c r="C842" s="6" t="s">
        <v>864</v>
      </c>
      <c r="D842" s="6" t="s">
        <v>1350</v>
      </c>
      <c r="E842" s="6">
        <v>-48.307149171926326</v>
      </c>
      <c r="F842" s="6" t="s">
        <v>622</v>
      </c>
      <c r="G842" s="21" t="s">
        <v>1178</v>
      </c>
      <c r="H842" s="21" t="s">
        <v>1172</v>
      </c>
      <c r="I842" s="21" t="s">
        <v>1160</v>
      </c>
      <c r="J842" s="21" t="s">
        <v>849</v>
      </c>
      <c r="K842" s="21" t="s">
        <v>853</v>
      </c>
      <c r="L842" s="21" t="s">
        <v>868</v>
      </c>
      <c r="M842" s="3">
        <v>-5.1312401266873868</v>
      </c>
      <c r="N842" s="3">
        <v>-48.307149171926326</v>
      </c>
      <c r="O842" s="21" t="s">
        <v>1502</v>
      </c>
      <c r="P842" s="21" t="s">
        <v>1498</v>
      </c>
      <c r="Q842" s="46">
        <v>1.0843832515313554E-4</v>
      </c>
      <c r="R842" s="46">
        <v>1.2570153486359887E-4</v>
      </c>
      <c r="S842" s="46">
        <v>1.4097954968807114E-4</v>
      </c>
      <c r="T842" s="46">
        <v>1.5733353551293514E-4</v>
      </c>
      <c r="U842" s="46">
        <v>1.6927281837101818E-4</v>
      </c>
      <c r="V842" s="46">
        <v>1.8074575730873629E-4</v>
      </c>
      <c r="W842" s="46">
        <v>1.8480600669792613E-4</v>
      </c>
      <c r="X842" s="46">
        <v>1.8878187926044706E-4</v>
      </c>
      <c r="Y842" s="46">
        <v>1.9047637904050433E-4</v>
      </c>
      <c r="Z842" s="46">
        <v>1.9268118364524885E-4</v>
      </c>
      <c r="AA842" s="46">
        <v>1.9363942236181361E-4</v>
      </c>
      <c r="AB842" s="46">
        <v>1.9225290594207699E-4</v>
      </c>
      <c r="AC842" s="46">
        <v>1.8993072580164366E-4</v>
      </c>
      <c r="AD842" s="46">
        <v>1.8576956838349396E-4</v>
      </c>
      <c r="AE842" s="46">
        <v>1.8546670205311642E-4</v>
      </c>
      <c r="AF842" s="46">
        <v>1.8518197227277233E-4</v>
      </c>
      <c r="AG842" s="46">
        <v>1.850160833545298E-4</v>
      </c>
      <c r="AH842" s="46">
        <v>1.8496650924129543E-4</v>
      </c>
      <c r="AI842" s="46">
        <v>1.8503037170801231E-4</v>
      </c>
      <c r="AJ842" s="46">
        <v>1.8520497921485767E-4</v>
      </c>
      <c r="AK842" s="46">
        <v>3.5116762098752335E-3</v>
      </c>
      <c r="AL842" s="45">
        <v>3.5116762098752335E-3</v>
      </c>
      <c r="AM842" s="45">
        <v>1.0843832515313554E-4</v>
      </c>
      <c r="AN842" s="45">
        <v>2.3413986001673441E-4</v>
      </c>
      <c r="AO842" s="45">
        <v>3.7511940970480555E-4</v>
      </c>
      <c r="AP842" s="45">
        <v>5.3245294521774066E-4</v>
      </c>
      <c r="AQ842" s="45">
        <v>7.0172576358875889E-4</v>
      </c>
      <c r="AR842" s="45">
        <v>8.8247152089749518E-4</v>
      </c>
      <c r="AS842" s="45">
        <v>1.0672775275954213E-3</v>
      </c>
      <c r="AT842" s="45">
        <v>1.2560594068558683E-3</v>
      </c>
      <c r="AU842" s="45">
        <v>1.4465357858963726E-3</v>
      </c>
      <c r="AV842" s="45">
        <v>1.6392169695416214E-3</v>
      </c>
      <c r="AW842" s="45">
        <v>1.8328563919034349E-3</v>
      </c>
      <c r="AX842" s="45">
        <v>2.0251092978455119E-3</v>
      </c>
      <c r="AY842" s="45">
        <v>2.2150400236471556E-3</v>
      </c>
      <c r="AZ842" s="45">
        <v>2.4008095920306496E-3</v>
      </c>
      <c r="BA842" s="45">
        <v>2.5862762940837662E-3</v>
      </c>
      <c r="BB842" s="45">
        <v>2.7714582663565385E-3</v>
      </c>
      <c r="BC842" s="45">
        <v>2.9564743497110684E-3</v>
      </c>
      <c r="BD842" s="45">
        <v>3.1414408589523638E-3</v>
      </c>
      <c r="BE842" s="45">
        <v>3.3264712306603759E-3</v>
      </c>
      <c r="BF842" s="45">
        <v>3.5116762098752335E-3</v>
      </c>
    </row>
    <row r="843" spans="1:58" ht="13.5" thickBot="1" x14ac:dyDescent="0.25">
      <c r="A843" s="6" t="s">
        <v>1137</v>
      </c>
      <c r="B843" s="6" t="s">
        <v>1139</v>
      </c>
      <c r="C843" s="6" t="s">
        <v>864</v>
      </c>
      <c r="D843" s="6" t="s">
        <v>1137</v>
      </c>
      <c r="E843" s="6">
        <v>15.151403834475888</v>
      </c>
      <c r="F843" s="6" t="s">
        <v>622</v>
      </c>
      <c r="G843" s="21" t="s">
        <v>1178</v>
      </c>
      <c r="H843" s="21" t="s">
        <v>1172</v>
      </c>
      <c r="I843" s="21" t="s">
        <v>1160</v>
      </c>
      <c r="J843" s="21" t="s">
        <v>849</v>
      </c>
      <c r="K843" s="21" t="s">
        <v>850</v>
      </c>
      <c r="L843" s="21" t="s">
        <v>869</v>
      </c>
      <c r="M843" s="3">
        <v>58.335462358707233</v>
      </c>
      <c r="N843" s="3">
        <v>15.151403834475888</v>
      </c>
      <c r="O843" s="21" t="s">
        <v>1502</v>
      </c>
      <c r="P843" s="21" t="s">
        <v>1501</v>
      </c>
      <c r="Q843" s="46">
        <v>1.6901486886747401E-2</v>
      </c>
      <c r="R843" s="46">
        <v>1.9176573016822109E-2</v>
      </c>
      <c r="S843" s="46">
        <v>2.1057886109198124E-2</v>
      </c>
      <c r="T843" s="46">
        <v>2.2880907736059854E-2</v>
      </c>
      <c r="U843" s="46">
        <v>2.4196284965209588E-2</v>
      </c>
      <c r="V843" s="46">
        <v>2.5918868711123297E-2</v>
      </c>
      <c r="W843" s="46">
        <v>2.7108111192609485E-2</v>
      </c>
      <c r="X843" s="46">
        <v>2.759833692945636E-2</v>
      </c>
      <c r="Y843" s="46">
        <v>2.7504705987284869E-2</v>
      </c>
      <c r="Z843" s="46">
        <v>2.8041433140071053E-2</v>
      </c>
      <c r="AA843" s="46">
        <v>2.8752492357120973E-2</v>
      </c>
      <c r="AB843" s="46">
        <v>2.8963527375652821E-2</v>
      </c>
      <c r="AC843" s="46">
        <v>2.8043930400084568E-2</v>
      </c>
      <c r="AD843" s="46">
        <v>2.8021847280524162E-2</v>
      </c>
      <c r="AE843" s="46">
        <v>2.8085610237497078E-2</v>
      </c>
      <c r="AF843" s="46">
        <v>2.8276572741026584E-2</v>
      </c>
      <c r="AG843" s="46">
        <v>2.8469186352681041E-2</v>
      </c>
      <c r="AH843" s="46">
        <v>2.8663550613778069E-2</v>
      </c>
      <c r="AI843" s="46">
        <v>2.885968254186571E-2</v>
      </c>
      <c r="AJ843" s="46">
        <v>2.9057599327475443E-2</v>
      </c>
      <c r="AK843" s="46">
        <v>0.52557859390228856</v>
      </c>
      <c r="AL843" s="45">
        <v>0.52557859390228856</v>
      </c>
      <c r="AM843" s="45">
        <v>1.6901486886747401E-2</v>
      </c>
      <c r="AN843" s="45">
        <v>3.6078059903569507E-2</v>
      </c>
      <c r="AO843" s="45">
        <v>5.7135946012767627E-2</v>
      </c>
      <c r="AP843" s="45">
        <v>8.0016853748827485E-2</v>
      </c>
      <c r="AQ843" s="45">
        <v>0.10421313871403708</v>
      </c>
      <c r="AR843" s="45">
        <v>0.13013200742516037</v>
      </c>
      <c r="AS843" s="45">
        <v>0.15724011861776985</v>
      </c>
      <c r="AT843" s="45">
        <v>0.18483845554722622</v>
      </c>
      <c r="AU843" s="45">
        <v>0.2123431615345111</v>
      </c>
      <c r="AV843" s="45">
        <v>0.24038459467458215</v>
      </c>
      <c r="AW843" s="45">
        <v>0.26913708703170314</v>
      </c>
      <c r="AX843" s="45">
        <v>0.29810061440735597</v>
      </c>
      <c r="AY843" s="45">
        <v>0.32614454480744054</v>
      </c>
      <c r="AZ843" s="45">
        <v>0.35416639208796469</v>
      </c>
      <c r="BA843" s="45">
        <v>0.38225200232546175</v>
      </c>
      <c r="BB843" s="45">
        <v>0.41052857506648832</v>
      </c>
      <c r="BC843" s="45">
        <v>0.43899776141916935</v>
      </c>
      <c r="BD843" s="45">
        <v>0.46766131203294742</v>
      </c>
      <c r="BE843" s="45">
        <v>0.49652099457481313</v>
      </c>
      <c r="BF843" s="45">
        <v>0.52557859390228856</v>
      </c>
    </row>
    <row r="844" spans="1:58" ht="13.5" thickBot="1" x14ac:dyDescent="0.25">
      <c r="A844" s="6" t="s">
        <v>1350</v>
      </c>
      <c r="B844" s="6" t="s">
        <v>1139</v>
      </c>
      <c r="C844" s="6" t="s">
        <v>864</v>
      </c>
      <c r="D844" s="6" t="s">
        <v>1350</v>
      </c>
      <c r="E844" s="6">
        <v>-48.256063996536682</v>
      </c>
      <c r="F844" s="6" t="s">
        <v>622</v>
      </c>
      <c r="G844" s="21" t="s">
        <v>1178</v>
      </c>
      <c r="H844" s="21" t="s">
        <v>1172</v>
      </c>
      <c r="I844" s="21" t="s">
        <v>1160</v>
      </c>
      <c r="J844" s="21" t="s">
        <v>849</v>
      </c>
      <c r="K844" s="21" t="s">
        <v>854</v>
      </c>
      <c r="L844" s="21" t="s">
        <v>870</v>
      </c>
      <c r="M844" s="3">
        <v>58.605410426140999</v>
      </c>
      <c r="N844" s="3">
        <v>-48.256063996536682</v>
      </c>
      <c r="O844" s="21" t="s">
        <v>1502</v>
      </c>
      <c r="P844" s="21" t="s">
        <v>1498</v>
      </c>
      <c r="Q844" s="46">
        <v>8.461106374739217E-4</v>
      </c>
      <c r="R844" s="46">
        <v>9.9033774524182549E-4</v>
      </c>
      <c r="S844" s="46">
        <v>1.1199407154687513E-3</v>
      </c>
      <c r="T844" s="46">
        <v>1.2273520806503815E-3</v>
      </c>
      <c r="U844" s="46">
        <v>1.3148338030569912E-3</v>
      </c>
      <c r="V844" s="46">
        <v>1.3802979721890276E-3</v>
      </c>
      <c r="W844" s="46">
        <v>1.4255942967539544E-3</v>
      </c>
      <c r="X844" s="46">
        <v>1.4657221578727104E-3</v>
      </c>
      <c r="Y844" s="46">
        <v>1.5009644725151939E-3</v>
      </c>
      <c r="Z844" s="46">
        <v>1.5290889231355305E-3</v>
      </c>
      <c r="AA844" s="46">
        <v>1.5508211348805635E-3</v>
      </c>
      <c r="AB844" s="46">
        <v>1.5671090084173537E-3</v>
      </c>
      <c r="AC844" s="46">
        <v>1.566296242774091E-3</v>
      </c>
      <c r="AD844" s="46">
        <v>1.56650463941643E-3</v>
      </c>
      <c r="AE844" s="46">
        <v>1.5669612620429522E-3</v>
      </c>
      <c r="AF844" s="46">
        <v>1.5671252196380087E-3</v>
      </c>
      <c r="AG844" s="46">
        <v>1.5672845960666853E-3</v>
      </c>
      <c r="AH844" s="46">
        <v>1.5674440016807151E-3</v>
      </c>
      <c r="AI844" s="46">
        <v>1.5676034364838565E-3</v>
      </c>
      <c r="AJ844" s="46">
        <v>1.567762900479867E-3</v>
      </c>
      <c r="AK844" s="46">
        <v>2.845515524623881E-2</v>
      </c>
      <c r="AL844" s="45">
        <v>2.845515524623881E-2</v>
      </c>
      <c r="AM844" s="45">
        <v>8.461106374739217E-4</v>
      </c>
      <c r="AN844" s="45">
        <v>1.8364483827157472E-3</v>
      </c>
      <c r="AO844" s="45">
        <v>2.9563890981844985E-3</v>
      </c>
      <c r="AP844" s="45">
        <v>4.1837411788348804E-3</v>
      </c>
      <c r="AQ844" s="45">
        <v>5.4985749818918716E-3</v>
      </c>
      <c r="AR844" s="45">
        <v>6.8788729540808988E-3</v>
      </c>
      <c r="AS844" s="45">
        <v>8.3044672508348523E-3</v>
      </c>
      <c r="AT844" s="45">
        <v>9.7701894087075629E-3</v>
      </c>
      <c r="AU844" s="45">
        <v>1.1271153881222757E-2</v>
      </c>
      <c r="AV844" s="45">
        <v>1.2800242804358288E-2</v>
      </c>
      <c r="AW844" s="45">
        <v>1.4351063939238852E-2</v>
      </c>
      <c r="AX844" s="45">
        <v>1.5918172947656205E-2</v>
      </c>
      <c r="AY844" s="45">
        <v>1.7484469190430296E-2</v>
      </c>
      <c r="AZ844" s="45">
        <v>1.9050973829846725E-2</v>
      </c>
      <c r="BA844" s="45">
        <v>2.0617935091889677E-2</v>
      </c>
      <c r="BB844" s="45">
        <v>2.2185060311527685E-2</v>
      </c>
      <c r="BC844" s="45">
        <v>2.3752344907594369E-2</v>
      </c>
      <c r="BD844" s="45">
        <v>2.5319788909275085E-2</v>
      </c>
      <c r="BE844" s="45">
        <v>2.6887392345758942E-2</v>
      </c>
      <c r="BF844" s="45">
        <v>2.845515524623881E-2</v>
      </c>
    </row>
    <row r="845" spans="1:58" ht="13.5" thickBot="1" x14ac:dyDescent="0.25">
      <c r="A845" s="6" t="s">
        <v>1350</v>
      </c>
      <c r="B845" s="6" t="s">
        <v>1139</v>
      </c>
      <c r="C845" s="6" t="s">
        <v>864</v>
      </c>
      <c r="D845" s="6" t="s">
        <v>1350</v>
      </c>
      <c r="E845" s="6">
        <v>-47.707017735771508</v>
      </c>
      <c r="F845" s="6" t="s">
        <v>622</v>
      </c>
      <c r="G845" s="21" t="s">
        <v>1178</v>
      </c>
      <c r="H845" s="21" t="s">
        <v>1172</v>
      </c>
      <c r="I845" s="21" t="s">
        <v>1160</v>
      </c>
      <c r="J845" s="21" t="s">
        <v>849</v>
      </c>
      <c r="K845" s="21" t="s">
        <v>852</v>
      </c>
      <c r="L845" s="21" t="s">
        <v>871</v>
      </c>
      <c r="M845" s="3">
        <v>58.631435541335698</v>
      </c>
      <c r="N845" s="3">
        <v>-47.707017735771508</v>
      </c>
      <c r="O845" s="21" t="s">
        <v>1502</v>
      </c>
      <c r="P845" s="21" t="s">
        <v>1498</v>
      </c>
      <c r="Q845" s="46">
        <v>9.3444407491560767E-4</v>
      </c>
      <c r="R845" s="46">
        <v>1.0596211765682591E-3</v>
      </c>
      <c r="S845" s="46">
        <v>1.1833952125092973E-3</v>
      </c>
      <c r="T845" s="46">
        <v>1.3026534716401323E-3</v>
      </c>
      <c r="U845" s="46">
        <v>1.4147805320119749E-3</v>
      </c>
      <c r="V845" s="46">
        <v>1.5102316000243415E-3</v>
      </c>
      <c r="W845" s="46">
        <v>1.572126301884305E-3</v>
      </c>
      <c r="X845" s="46">
        <v>1.6058434712925751E-3</v>
      </c>
      <c r="Y845" s="46">
        <v>1.634650474334004E-3</v>
      </c>
      <c r="Z845" s="46">
        <v>1.6364387845459725E-3</v>
      </c>
      <c r="AA845" s="46">
        <v>1.6361816719747415E-3</v>
      </c>
      <c r="AB845" s="46">
        <v>1.6282799888698732E-3</v>
      </c>
      <c r="AC845" s="46">
        <v>1.6036248072985426E-3</v>
      </c>
      <c r="AD845" s="46">
        <v>1.5904038848767483E-3</v>
      </c>
      <c r="AE845" s="46">
        <v>1.5582430040968209E-3</v>
      </c>
      <c r="AF845" s="46">
        <v>1.5569582815546596E-3</v>
      </c>
      <c r="AG845" s="46">
        <v>1.5564924402463325E-3</v>
      </c>
      <c r="AH845" s="46">
        <v>1.5568352775167124E-3</v>
      </c>
      <c r="AI845" s="46">
        <v>1.5579729839813978E-3</v>
      </c>
      <c r="AJ845" s="46">
        <v>1.5598927057823002E-3</v>
      </c>
      <c r="AK845" s="46">
        <v>2.9659070145924601E-2</v>
      </c>
      <c r="AL845" s="45">
        <v>2.9659070145924598E-2</v>
      </c>
      <c r="AM845" s="45">
        <v>9.3444407491560767E-4</v>
      </c>
      <c r="AN845" s="45">
        <v>1.9940652514838669E-3</v>
      </c>
      <c r="AO845" s="45">
        <v>3.1774604639931642E-3</v>
      </c>
      <c r="AP845" s="45">
        <v>4.4801139356332965E-3</v>
      </c>
      <c r="AQ845" s="45">
        <v>5.8948944676452709E-3</v>
      </c>
      <c r="AR845" s="45">
        <v>7.4051260676696127E-3</v>
      </c>
      <c r="AS845" s="45">
        <v>8.9772523695539168E-3</v>
      </c>
      <c r="AT845" s="45">
        <v>1.0583095840846492E-2</v>
      </c>
      <c r="AU845" s="45">
        <v>1.2217746315180496E-2</v>
      </c>
      <c r="AV845" s="45">
        <v>1.3854185099726468E-2</v>
      </c>
      <c r="AW845" s="45">
        <v>1.549036677170121E-2</v>
      </c>
      <c r="AX845" s="45">
        <v>1.7118646760571083E-2</v>
      </c>
      <c r="AY845" s="45">
        <v>1.8722271567869625E-2</v>
      </c>
      <c r="AZ845" s="45">
        <v>2.0312675452746374E-2</v>
      </c>
      <c r="BA845" s="45">
        <v>2.1870918456843195E-2</v>
      </c>
      <c r="BB845" s="45">
        <v>2.3427876738397854E-2</v>
      </c>
      <c r="BC845" s="45">
        <v>2.4984369178644186E-2</v>
      </c>
      <c r="BD845" s="45">
        <v>2.65412044561609E-2</v>
      </c>
      <c r="BE845" s="45">
        <v>2.8099177440142297E-2</v>
      </c>
      <c r="BF845" s="45">
        <v>2.9659070145924598E-2</v>
      </c>
    </row>
    <row r="846" spans="1:58" ht="13.5" thickBot="1" x14ac:dyDescent="0.25">
      <c r="A846" s="6" t="s">
        <v>1350</v>
      </c>
      <c r="B846" s="6" t="s">
        <v>1139</v>
      </c>
      <c r="C846" s="6" t="s">
        <v>864</v>
      </c>
      <c r="D846" s="6" t="s">
        <v>1350</v>
      </c>
      <c r="E846" s="6">
        <v>-47.707017735771508</v>
      </c>
      <c r="F846" s="6" t="s">
        <v>622</v>
      </c>
      <c r="G846" s="21" t="s">
        <v>1178</v>
      </c>
      <c r="H846" s="21" t="s">
        <v>1172</v>
      </c>
      <c r="I846" s="21" t="s">
        <v>1160</v>
      </c>
      <c r="J846" s="21" t="s">
        <v>849</v>
      </c>
      <c r="K846" s="21" t="s">
        <v>853</v>
      </c>
      <c r="L846" s="21" t="s">
        <v>872</v>
      </c>
      <c r="M846" s="3">
        <v>58.631435541335698</v>
      </c>
      <c r="N846" s="3">
        <v>-47.707017735771508</v>
      </c>
      <c r="O846" s="21" t="s">
        <v>1502</v>
      </c>
      <c r="P846" s="21" t="s">
        <v>1498</v>
      </c>
      <c r="Q846" s="46">
        <v>2.0798099305374042E-4</v>
      </c>
      <c r="R846" s="46">
        <v>2.4109123792156532E-4</v>
      </c>
      <c r="S846" s="46">
        <v>2.7039394700155363E-4</v>
      </c>
      <c r="T846" s="46">
        <v>3.0176033160255795E-4</v>
      </c>
      <c r="U846" s="46">
        <v>3.2465946714035725E-4</v>
      </c>
      <c r="V846" s="46">
        <v>3.4666417101365891E-4</v>
      </c>
      <c r="W846" s="46">
        <v>3.5445159025696623E-4</v>
      </c>
      <c r="X846" s="46">
        <v>3.6207717763707815E-4</v>
      </c>
      <c r="Y846" s="46">
        <v>3.6532717016958874E-4</v>
      </c>
      <c r="Z846" s="46">
        <v>3.6955590987519248E-4</v>
      </c>
      <c r="AA846" s="46">
        <v>3.7139377890878591E-4</v>
      </c>
      <c r="AB846" s="46">
        <v>3.6873448791130035E-4</v>
      </c>
      <c r="AC846" s="46">
        <v>3.6428062594898256E-4</v>
      </c>
      <c r="AD846" s="46">
        <v>3.5629966856276746E-4</v>
      </c>
      <c r="AE846" s="46">
        <v>3.5571878131588773E-4</v>
      </c>
      <c r="AF846" s="46">
        <v>3.5517267935069864E-4</v>
      </c>
      <c r="AG846" s="46">
        <v>3.5485451008808813E-4</v>
      </c>
      <c r="AH846" s="46">
        <v>3.5475942863708195E-4</v>
      </c>
      <c r="AI846" s="46">
        <v>3.548819146606154E-4</v>
      </c>
      <c r="AJ846" s="46">
        <v>3.5521680587750806E-4</v>
      </c>
      <c r="AK846" s="46">
        <v>6.7352746769339762E-3</v>
      </c>
      <c r="AL846" s="45">
        <v>6.7352746769339744E-3</v>
      </c>
      <c r="AM846" s="45">
        <v>2.0798099305374042E-4</v>
      </c>
      <c r="AN846" s="45">
        <v>4.4907223097530573E-4</v>
      </c>
      <c r="AO846" s="45">
        <v>7.1946617797685936E-4</v>
      </c>
      <c r="AP846" s="45">
        <v>1.0212265095794174E-3</v>
      </c>
      <c r="AQ846" s="45">
        <v>1.3458859767197747E-3</v>
      </c>
      <c r="AR846" s="45">
        <v>1.6925501477334337E-3</v>
      </c>
      <c r="AS846" s="45">
        <v>2.0470017379903998E-3</v>
      </c>
      <c r="AT846" s="45">
        <v>2.4090789156274777E-3</v>
      </c>
      <c r="AU846" s="45">
        <v>2.7744060857970666E-3</v>
      </c>
      <c r="AV846" s="45">
        <v>3.1439619956722589E-3</v>
      </c>
      <c r="AW846" s="45">
        <v>3.5153557745810447E-3</v>
      </c>
      <c r="AX846" s="45">
        <v>3.8840902624923449E-3</v>
      </c>
      <c r="AY846" s="45">
        <v>4.248370888441327E-3</v>
      </c>
      <c r="AZ846" s="45">
        <v>4.6046705570040947E-3</v>
      </c>
      <c r="BA846" s="45">
        <v>4.9603893383199822E-3</v>
      </c>
      <c r="BB846" s="45">
        <v>5.3155620176706811E-3</v>
      </c>
      <c r="BC846" s="45">
        <v>5.6704165277587691E-3</v>
      </c>
      <c r="BD846" s="45">
        <v>6.0251759563958512E-3</v>
      </c>
      <c r="BE846" s="45">
        <v>6.3800578710564663E-3</v>
      </c>
      <c r="BF846" s="45">
        <v>6.7352746769339744E-3</v>
      </c>
    </row>
    <row r="847" spans="1:58" ht="13.5" thickBot="1" x14ac:dyDescent="0.25">
      <c r="A847" s="6" t="s">
        <v>1139</v>
      </c>
      <c r="B847" s="6" t="s">
        <v>1358</v>
      </c>
      <c r="C847" s="6" t="s">
        <v>864</v>
      </c>
      <c r="D847" s="6" t="s">
        <v>1139</v>
      </c>
      <c r="E847" s="6">
        <v>55.159684674986664</v>
      </c>
      <c r="F847" s="6" t="s">
        <v>622</v>
      </c>
      <c r="G847" s="21" t="s">
        <v>1178</v>
      </c>
      <c r="H847" s="21" t="s">
        <v>1172</v>
      </c>
      <c r="I847" s="21" t="s">
        <v>1160</v>
      </c>
      <c r="J847" s="21" t="s">
        <v>849</v>
      </c>
      <c r="K847" s="21" t="s">
        <v>850</v>
      </c>
      <c r="L847" s="21" t="s">
        <v>873</v>
      </c>
      <c r="M847" s="3">
        <v>101.80139213939256</v>
      </c>
      <c r="N847" s="3">
        <v>55.159684674986664</v>
      </c>
      <c r="O847" s="21" t="s">
        <v>1502</v>
      </c>
      <c r="P847" s="21" t="s">
        <v>1501</v>
      </c>
      <c r="Q847" s="46">
        <v>2.5526892767335319E-2</v>
      </c>
      <c r="R847" s="46">
        <v>2.8963033035231334E-2</v>
      </c>
      <c r="S847" s="46">
        <v>3.1804444438421106E-2</v>
      </c>
      <c r="T847" s="46">
        <v>3.45578162508101E-2</v>
      </c>
      <c r="U847" s="46">
        <v>3.6544475395185648E-2</v>
      </c>
      <c r="V847" s="46">
        <v>3.9146152446402543E-2</v>
      </c>
      <c r="W847" s="46">
        <v>4.0942305974354054E-2</v>
      </c>
      <c r="X847" s="46">
        <v>4.1682710644081092E-2</v>
      </c>
      <c r="Y847" s="46">
        <v>4.1541296634974578E-2</v>
      </c>
      <c r="Z847" s="46">
        <v>4.2351933981043415E-2</v>
      </c>
      <c r="AA847" s="46">
        <v>4.3425870996554816E-2</v>
      </c>
      <c r="AB847" s="46">
        <v>4.374460439109653E-2</v>
      </c>
      <c r="AC847" s="46">
        <v>4.2355705678113878E-2</v>
      </c>
      <c r="AD847" s="46">
        <v>4.2322352788586218E-2</v>
      </c>
      <c r="AE847" s="46">
        <v>4.2418656159767851E-2</v>
      </c>
      <c r="AF847" s="46">
        <v>4.2707073349500538E-2</v>
      </c>
      <c r="AG847" s="46">
        <v>4.299798426421348E-2</v>
      </c>
      <c r="AH847" s="46">
        <v>4.3291539244557642E-2</v>
      </c>
      <c r="AI847" s="46">
        <v>4.3587763992716903E-2</v>
      </c>
      <c r="AJ847" s="46">
        <v>4.388668447213797E-2</v>
      </c>
      <c r="AK847" s="46">
        <v>0.79379929690508499</v>
      </c>
      <c r="AL847" s="45">
        <v>0.79379929690508499</v>
      </c>
      <c r="AM847" s="45">
        <v>2.5526892767335319E-2</v>
      </c>
      <c r="AN847" s="45">
        <v>5.4489925802566654E-2</v>
      </c>
      <c r="AO847" s="45">
        <v>8.6294370240987767E-2</v>
      </c>
      <c r="AP847" s="45">
        <v>0.12085218649179787</v>
      </c>
      <c r="AQ847" s="45">
        <v>0.15739666188698351</v>
      </c>
      <c r="AR847" s="45">
        <v>0.19654281433338605</v>
      </c>
      <c r="AS847" s="45">
        <v>0.23748512030774011</v>
      </c>
      <c r="AT847" s="45">
        <v>0.27916783095182118</v>
      </c>
      <c r="AU847" s="45">
        <v>0.32070912758679576</v>
      </c>
      <c r="AV847" s="45">
        <v>0.36306106156783918</v>
      </c>
      <c r="AW847" s="45">
        <v>0.406486932564394</v>
      </c>
      <c r="AX847" s="45">
        <v>0.45023153695549051</v>
      </c>
      <c r="AY847" s="45">
        <v>0.49258724263360437</v>
      </c>
      <c r="AZ847" s="45">
        <v>0.53490959542219063</v>
      </c>
      <c r="BA847" s="45">
        <v>0.57732825158195844</v>
      </c>
      <c r="BB847" s="45">
        <v>0.62003532493145896</v>
      </c>
      <c r="BC847" s="45">
        <v>0.66303330919567249</v>
      </c>
      <c r="BD847" s="45">
        <v>0.70632484844023014</v>
      </c>
      <c r="BE847" s="45">
        <v>0.74991261243294705</v>
      </c>
      <c r="BF847" s="45">
        <v>0.79379929690508499</v>
      </c>
    </row>
    <row r="848" spans="1:58" ht="13.5" thickBot="1" x14ac:dyDescent="0.25">
      <c r="A848" s="6" t="s">
        <v>1350</v>
      </c>
      <c r="B848" s="6" t="s">
        <v>1358</v>
      </c>
      <c r="C848" s="6" t="s">
        <v>864</v>
      </c>
      <c r="D848" s="6" t="s">
        <v>1350</v>
      </c>
      <c r="E848" s="6">
        <v>-28.939325963854031</v>
      </c>
      <c r="F848" s="6" t="s">
        <v>622</v>
      </c>
      <c r="G848" s="21" t="s">
        <v>1178</v>
      </c>
      <c r="H848" s="21" t="s">
        <v>1172</v>
      </c>
      <c r="I848" s="21" t="s">
        <v>1160</v>
      </c>
      <c r="J848" s="21" t="s">
        <v>849</v>
      </c>
      <c r="K848" s="21" t="s">
        <v>854</v>
      </c>
      <c r="L848" s="21" t="s">
        <v>874</v>
      </c>
      <c r="M848" s="3">
        <v>102.31406783474844</v>
      </c>
      <c r="N848" s="3">
        <v>-28.939325963854031</v>
      </c>
      <c r="O848" s="21" t="s">
        <v>1502</v>
      </c>
      <c r="P848" s="21" t="s">
        <v>1498</v>
      </c>
      <c r="Q848" s="46">
        <v>1.2769648377490522E-3</v>
      </c>
      <c r="R848" s="46">
        <v>1.4946348883463447E-3</v>
      </c>
      <c r="S848" s="46">
        <v>1.6902339371205337E-3</v>
      </c>
      <c r="T848" s="46">
        <v>1.8523410309647381E-3</v>
      </c>
      <c r="U848" s="46">
        <v>1.9843699625386037E-3</v>
      </c>
      <c r="V848" s="46">
        <v>2.0831696211312941E-3</v>
      </c>
      <c r="W848" s="46">
        <v>2.1515316191808255E-3</v>
      </c>
      <c r="X848" s="46">
        <v>2.2120932826244061E-3</v>
      </c>
      <c r="Y848" s="46">
        <v>2.265281594656149E-3</v>
      </c>
      <c r="Z848" s="46">
        <v>2.3077275029482385E-3</v>
      </c>
      <c r="AA848" s="46">
        <v>2.3405261335478675E-3</v>
      </c>
      <c r="AB848" s="46">
        <v>2.3651080745695293E-3</v>
      </c>
      <c r="AC848" s="46">
        <v>2.3638814345749359E-3</v>
      </c>
      <c r="AD848" s="46">
        <v>2.3641959503992093E-3</v>
      </c>
      <c r="AE848" s="46">
        <v>2.3648850931807372E-3</v>
      </c>
      <c r="AF848" s="46">
        <v>2.3651325408246934E-3</v>
      </c>
      <c r="AG848" s="46">
        <v>2.3653730744929544E-3</v>
      </c>
      <c r="AH848" s="46">
        <v>2.3656136522082556E-3</v>
      </c>
      <c r="AI848" s="46">
        <v>2.3658542739762702E-3</v>
      </c>
      <c r="AJ848" s="46">
        <v>2.3660949398026689E-3</v>
      </c>
      <c r="AK848" s="46">
        <v>4.294501344483731E-2</v>
      </c>
      <c r="AL848" s="45">
        <v>4.294501344483731E-2</v>
      </c>
      <c r="AM848" s="45">
        <v>1.2769648377490522E-3</v>
      </c>
      <c r="AN848" s="45">
        <v>2.7715997260953969E-3</v>
      </c>
      <c r="AO848" s="45">
        <v>4.4618336632159302E-3</v>
      </c>
      <c r="AP848" s="45">
        <v>6.3141746941806683E-3</v>
      </c>
      <c r="AQ848" s="45">
        <v>8.2985446567192724E-3</v>
      </c>
      <c r="AR848" s="45">
        <v>1.0381714277850566E-2</v>
      </c>
      <c r="AS848" s="45">
        <v>1.2533245897031392E-2</v>
      </c>
      <c r="AT848" s="45">
        <v>1.4745339179655799E-2</v>
      </c>
      <c r="AU848" s="45">
        <v>1.7010620774311948E-2</v>
      </c>
      <c r="AV848" s="45">
        <v>1.9318348277260186E-2</v>
      </c>
      <c r="AW848" s="45">
        <v>2.1658874410808052E-2</v>
      </c>
      <c r="AX848" s="45">
        <v>2.4023982485377581E-2</v>
      </c>
      <c r="AY848" s="45">
        <v>2.6387863919952518E-2</v>
      </c>
      <c r="AZ848" s="45">
        <v>2.8752059870351728E-2</v>
      </c>
      <c r="BA848" s="45">
        <v>3.1116944963532466E-2</v>
      </c>
      <c r="BB848" s="45">
        <v>3.3482077504357159E-2</v>
      </c>
      <c r="BC848" s="45">
        <v>3.5847450578850117E-2</v>
      </c>
      <c r="BD848" s="45">
        <v>3.8213064231058372E-2</v>
      </c>
      <c r="BE848" s="45">
        <v>4.0578918505034645E-2</v>
      </c>
      <c r="BF848" s="45">
        <v>4.294501344483731E-2</v>
      </c>
    </row>
    <row r="849" spans="1:58" ht="13.5" thickBot="1" x14ac:dyDescent="0.25">
      <c r="A849" s="6" t="s">
        <v>1350</v>
      </c>
      <c r="B849" s="6" t="s">
        <v>1358</v>
      </c>
      <c r="C849" s="6" t="s">
        <v>864</v>
      </c>
      <c r="D849" s="6" t="s">
        <v>1350</v>
      </c>
      <c r="E849" s="6">
        <v>-28.198436911239341</v>
      </c>
      <c r="F849" s="6" t="s">
        <v>622</v>
      </c>
      <c r="G849" s="21" t="s">
        <v>1178</v>
      </c>
      <c r="H849" s="21" t="s">
        <v>1172</v>
      </c>
      <c r="I849" s="21" t="s">
        <v>1160</v>
      </c>
      <c r="J849" s="21" t="s">
        <v>849</v>
      </c>
      <c r="K849" s="21" t="s">
        <v>852</v>
      </c>
      <c r="L849" s="21" t="s">
        <v>875</v>
      </c>
      <c r="M849" s="3">
        <v>102.36327941895249</v>
      </c>
      <c r="N849" s="3">
        <v>-28.198436911239341</v>
      </c>
      <c r="O849" s="21" t="s">
        <v>1502</v>
      </c>
      <c r="P849" s="21" t="s">
        <v>1498</v>
      </c>
      <c r="Q849" s="46">
        <v>1.4101815730579103E-3</v>
      </c>
      <c r="R849" s="46">
        <v>1.5990879472947076E-3</v>
      </c>
      <c r="S849" s="46">
        <v>1.7858769370187029E-3</v>
      </c>
      <c r="T849" s="46">
        <v>1.9658511098727145E-3</v>
      </c>
      <c r="U849" s="46">
        <v>2.1350634989520767E-3</v>
      </c>
      <c r="V849" s="46">
        <v>2.2791099334611648E-3</v>
      </c>
      <c r="W849" s="46">
        <v>2.3725160241795593E-3</v>
      </c>
      <c r="X849" s="46">
        <v>2.4233990382320687E-3</v>
      </c>
      <c r="Y849" s="46">
        <v>2.4668720570617027E-3</v>
      </c>
      <c r="Z849" s="46">
        <v>2.4695708190053288E-3</v>
      </c>
      <c r="AA849" s="46">
        <v>2.4691828071168862E-3</v>
      </c>
      <c r="AB849" s="46">
        <v>2.45725827550526E-3</v>
      </c>
      <c r="AC849" s="46">
        <v>2.420050823860358E-3</v>
      </c>
      <c r="AD849" s="46">
        <v>2.4000989597750448E-3</v>
      </c>
      <c r="AE849" s="46">
        <v>2.3515645609098568E-3</v>
      </c>
      <c r="AF849" s="46">
        <v>2.3496257695963026E-3</v>
      </c>
      <c r="AG849" s="46">
        <v>2.3489227624858651E-3</v>
      </c>
      <c r="AH849" s="46">
        <v>2.3494401426204553E-3</v>
      </c>
      <c r="AI849" s="46">
        <v>2.3511570700804466E-3</v>
      </c>
      <c r="AJ849" s="46">
        <v>2.3540541469432592E-3</v>
      </c>
      <c r="AK849" s="46">
        <v>4.4758884257029674E-2</v>
      </c>
      <c r="AL849" s="45">
        <v>4.4758884257029674E-2</v>
      </c>
      <c r="AM849" s="45">
        <v>1.4101815730579103E-3</v>
      </c>
      <c r="AN849" s="45">
        <v>3.0092695203526179E-3</v>
      </c>
      <c r="AO849" s="45">
        <v>4.7951464573713206E-3</v>
      </c>
      <c r="AP849" s="45">
        <v>6.7609975672440351E-3</v>
      </c>
      <c r="AQ849" s="45">
        <v>8.8960610661961113E-3</v>
      </c>
      <c r="AR849" s="45">
        <v>1.1175170999657275E-2</v>
      </c>
      <c r="AS849" s="45">
        <v>1.3547687023836835E-2</v>
      </c>
      <c r="AT849" s="45">
        <v>1.5971086062068904E-2</v>
      </c>
      <c r="AU849" s="45">
        <v>1.8437958119130606E-2</v>
      </c>
      <c r="AV849" s="45">
        <v>2.0907528938135935E-2</v>
      </c>
      <c r="AW849" s="45">
        <v>2.3376711745252823E-2</v>
      </c>
      <c r="AX849" s="45">
        <v>2.5833970020758084E-2</v>
      </c>
      <c r="AY849" s="45">
        <v>2.8254020844618442E-2</v>
      </c>
      <c r="AZ849" s="45">
        <v>3.0654119804393486E-2</v>
      </c>
      <c r="BA849" s="45">
        <v>3.3005684365303344E-2</v>
      </c>
      <c r="BB849" s="45">
        <v>3.5355310134899648E-2</v>
      </c>
      <c r="BC849" s="45">
        <v>3.770423289738551E-2</v>
      </c>
      <c r="BD849" s="45">
        <v>4.0053673040005969E-2</v>
      </c>
      <c r="BE849" s="45">
        <v>4.2404830110086417E-2</v>
      </c>
      <c r="BF849" s="45">
        <v>4.4758884257029674E-2</v>
      </c>
    </row>
    <row r="850" spans="1:58" ht="13.5" thickBot="1" x14ac:dyDescent="0.25">
      <c r="A850" s="6" t="s">
        <v>1350</v>
      </c>
      <c r="B850" s="6" t="s">
        <v>1358</v>
      </c>
      <c r="C850" s="6" t="s">
        <v>864</v>
      </c>
      <c r="D850" s="6" t="s">
        <v>1350</v>
      </c>
      <c r="E850" s="6">
        <v>-28.198436911239341</v>
      </c>
      <c r="F850" s="6" t="s">
        <v>622</v>
      </c>
      <c r="G850" s="21" t="s">
        <v>1178</v>
      </c>
      <c r="H850" s="21" t="s">
        <v>1172</v>
      </c>
      <c r="I850" s="21" t="s">
        <v>1160</v>
      </c>
      <c r="J850" s="21" t="s">
        <v>849</v>
      </c>
      <c r="K850" s="21" t="s">
        <v>853</v>
      </c>
      <c r="L850" s="21" t="s">
        <v>876</v>
      </c>
      <c r="M850" s="3">
        <v>102.36327941895249</v>
      </c>
      <c r="N850" s="3">
        <v>-28.198436911239341</v>
      </c>
      <c r="O850" s="21" t="s">
        <v>1502</v>
      </c>
      <c r="P850" s="21" t="s">
        <v>1498</v>
      </c>
      <c r="Q850" s="46">
        <v>3.1386679184322277E-4</v>
      </c>
      <c r="R850" s="46">
        <v>3.638338882649736E-4</v>
      </c>
      <c r="S850" s="46">
        <v>4.0805498345358412E-4</v>
      </c>
      <c r="T850" s="46">
        <v>4.5539039791568398E-4</v>
      </c>
      <c r="U850" s="46">
        <v>4.8994777790364798E-4</v>
      </c>
      <c r="V850" s="46">
        <v>5.2315535956178885E-4</v>
      </c>
      <c r="W850" s="46">
        <v>5.3490745411017627E-4</v>
      </c>
      <c r="X850" s="46">
        <v>5.4641532611219841E-4</v>
      </c>
      <c r="Y850" s="46">
        <v>5.5131993164713757E-4</v>
      </c>
      <c r="Z850" s="46">
        <v>5.5770157713045797E-4</v>
      </c>
      <c r="AA850" s="46">
        <v>5.6047512892926543E-4</v>
      </c>
      <c r="AB850" s="46">
        <v>5.5646195867893068E-4</v>
      </c>
      <c r="AC850" s="46">
        <v>5.4974057830229207E-4</v>
      </c>
      <c r="AD850" s="46">
        <v>5.3769641285299284E-4</v>
      </c>
      <c r="AE850" s="46">
        <v>5.36819788436868E-4</v>
      </c>
      <c r="AF850" s="46">
        <v>5.3599565893677997E-4</v>
      </c>
      <c r="AG850" s="46">
        <v>5.3551550561001476E-4</v>
      </c>
      <c r="AH850" s="46">
        <v>5.3537201696928394E-4</v>
      </c>
      <c r="AI850" s="46">
        <v>5.3555686220291634E-4</v>
      </c>
      <c r="AJ850" s="46">
        <v>5.3606225084598051E-4</v>
      </c>
      <c r="AK850" s="46">
        <v>1.0164289649708195E-2</v>
      </c>
      <c r="AL850" s="45">
        <v>1.0164289649708195E-2</v>
      </c>
      <c r="AM850" s="45">
        <v>3.1386679184322277E-4</v>
      </c>
      <c r="AN850" s="45">
        <v>6.7770068010819637E-4</v>
      </c>
      <c r="AO850" s="45">
        <v>1.0857556635617805E-3</v>
      </c>
      <c r="AP850" s="45">
        <v>1.5411460614774644E-3</v>
      </c>
      <c r="AQ850" s="45">
        <v>2.0310938393811122E-3</v>
      </c>
      <c r="AR850" s="45">
        <v>2.554249198942901E-3</v>
      </c>
      <c r="AS850" s="45">
        <v>3.0891566530530773E-3</v>
      </c>
      <c r="AT850" s="45">
        <v>3.6355719791652755E-3</v>
      </c>
      <c r="AU850" s="45">
        <v>4.1868919108124132E-3</v>
      </c>
      <c r="AV850" s="45">
        <v>4.7445934879428711E-3</v>
      </c>
      <c r="AW850" s="45">
        <v>5.3050686168721363E-3</v>
      </c>
      <c r="AX850" s="45">
        <v>5.8615305755510671E-3</v>
      </c>
      <c r="AY850" s="45">
        <v>6.4112711538533594E-3</v>
      </c>
      <c r="AZ850" s="45">
        <v>6.9489675667063523E-3</v>
      </c>
      <c r="BA850" s="45">
        <v>7.4857873551432202E-3</v>
      </c>
      <c r="BB850" s="45">
        <v>8.0217830140800004E-3</v>
      </c>
      <c r="BC850" s="45">
        <v>8.5572985196900146E-3</v>
      </c>
      <c r="BD850" s="45">
        <v>9.0926705366592992E-3</v>
      </c>
      <c r="BE850" s="45">
        <v>9.6282273988622154E-3</v>
      </c>
      <c r="BF850" s="45">
        <v>1.0164289649708195E-2</v>
      </c>
    </row>
    <row r="851" spans="1:58" ht="13.5" thickBot="1" x14ac:dyDescent="0.25">
      <c r="A851" s="6" t="s">
        <v>1350</v>
      </c>
      <c r="B851" s="6" t="s">
        <v>1350</v>
      </c>
      <c r="C851" s="6" t="s">
        <v>864</v>
      </c>
      <c r="D851" s="6" t="s">
        <v>1350</v>
      </c>
      <c r="E851" s="6">
        <v>-28.495895818865559</v>
      </c>
      <c r="F851" s="6" t="s">
        <v>622</v>
      </c>
      <c r="G851" s="21" t="s">
        <v>1178</v>
      </c>
      <c r="H851" s="21" t="s">
        <v>1174</v>
      </c>
      <c r="I851" s="21" t="s">
        <v>1160</v>
      </c>
      <c r="J851" s="21" t="s">
        <v>849</v>
      </c>
      <c r="K851" s="21" t="s">
        <v>850</v>
      </c>
      <c r="L851" s="21" t="s">
        <v>865</v>
      </c>
      <c r="M851" s="3">
        <v>-5.1622701417258021</v>
      </c>
      <c r="N851" s="3">
        <v>-28.495895818865559</v>
      </c>
      <c r="O851" s="21" t="s">
        <v>1502</v>
      </c>
      <c r="P851" s="21" t="s">
        <v>1501</v>
      </c>
      <c r="Q851" s="46">
        <v>3.617167791272656E-2</v>
      </c>
      <c r="R851" s="46">
        <v>4.280650471976151E-2</v>
      </c>
      <c r="S851" s="46">
        <v>4.8070099347939425E-2</v>
      </c>
      <c r="T851" s="46">
        <v>5.2239272398296753E-2</v>
      </c>
      <c r="U851" s="46">
        <v>5.5534969324484144E-2</v>
      </c>
      <c r="V851" s="46">
        <v>5.8133544948646608E-2</v>
      </c>
      <c r="W851" s="46">
        <v>6.0175762592558565E-2</v>
      </c>
      <c r="X851" s="46">
        <v>6.1773977034484562E-2</v>
      </c>
      <c r="Y851" s="46">
        <v>6.3017867825927096E-2</v>
      </c>
      <c r="Z851" s="46">
        <v>6.3979015529737934E-2</v>
      </c>
      <c r="AA851" s="46">
        <v>6.4714554397296856E-2</v>
      </c>
      <c r="AB851" s="46">
        <v>6.5270087874709518E-2</v>
      </c>
      <c r="AC851" s="46">
        <v>6.5123845446304549E-2</v>
      </c>
      <c r="AD851" s="46">
        <v>6.4974845585586374E-2</v>
      </c>
      <c r="AE851" s="46">
        <v>7.1263250069332942E-2</v>
      </c>
      <c r="AF851" s="46">
        <v>6.9497563587516076E-2</v>
      </c>
      <c r="AG851" s="46">
        <v>6.8185374632455581E-2</v>
      </c>
      <c r="AH851" s="46">
        <v>6.7191910085565548E-2</v>
      </c>
      <c r="AI851" s="46">
        <v>6.6359704115659418E-2</v>
      </c>
      <c r="AJ851" s="46">
        <v>6.5714158090196248E-2</v>
      </c>
      <c r="AK851" s="46">
        <v>0.91405076589883494</v>
      </c>
      <c r="AL851" s="45">
        <v>0.91405076589883494</v>
      </c>
      <c r="AM851" s="45">
        <v>3.617167791272656E-2</v>
      </c>
      <c r="AN851" s="45">
        <v>7.897818263248807E-2</v>
      </c>
      <c r="AO851" s="45">
        <v>0.1270482819804275</v>
      </c>
      <c r="AP851" s="45">
        <v>0.17928755437872426</v>
      </c>
      <c r="AQ851" s="45">
        <v>0.23482252370320841</v>
      </c>
      <c r="AR851" s="45">
        <v>0.29295606865185503</v>
      </c>
      <c r="AS851" s="45">
        <v>0.35313183124441361</v>
      </c>
      <c r="AT851" s="45">
        <v>0.41490580827889817</v>
      </c>
      <c r="AU851" s="45">
        <v>0.47792367610482528</v>
      </c>
      <c r="AV851" s="45">
        <v>0.54190269163456317</v>
      </c>
      <c r="AW851" s="45">
        <v>0.60661724603186007</v>
      </c>
      <c r="AX851" s="45">
        <v>0.67188733390656963</v>
      </c>
      <c r="AY851" s="45">
        <v>0.73701117935287419</v>
      </c>
      <c r="AZ851" s="45">
        <v>0.80198602493846061</v>
      </c>
      <c r="BA851" s="45">
        <v>0.87324927500779359</v>
      </c>
      <c r="BB851" s="45">
        <v>0.91405076589883494</v>
      </c>
      <c r="BC851" s="45">
        <v>0.91405076589883494</v>
      </c>
      <c r="BD851" s="45">
        <v>0.91405076589883494</v>
      </c>
      <c r="BE851" s="45">
        <v>0.91405076589883494</v>
      </c>
      <c r="BF851" s="45">
        <v>0.91405076589883494</v>
      </c>
    </row>
    <row r="852" spans="1:58" ht="13.5" thickBot="1" x14ac:dyDescent="0.25">
      <c r="A852" s="6" t="s">
        <v>1350</v>
      </c>
      <c r="B852" s="6" t="s">
        <v>1350</v>
      </c>
      <c r="C852" s="6" t="s">
        <v>864</v>
      </c>
      <c r="D852" s="6" t="s">
        <v>1350</v>
      </c>
      <c r="E852" s="6">
        <v>-48.307149171926326</v>
      </c>
      <c r="F852" s="6" t="s">
        <v>622</v>
      </c>
      <c r="G852" s="21" t="s">
        <v>1178</v>
      </c>
      <c r="H852" s="21" t="s">
        <v>1174</v>
      </c>
      <c r="I852" s="21" t="s">
        <v>1160</v>
      </c>
      <c r="J852" s="21" t="s">
        <v>849</v>
      </c>
      <c r="K852" s="21" t="s">
        <v>852</v>
      </c>
      <c r="L852" s="21" t="s">
        <v>866</v>
      </c>
      <c r="M852" s="3">
        <v>-5.1312401266873868</v>
      </c>
      <c r="N852" s="3">
        <v>-48.307149171926326</v>
      </c>
      <c r="O852" s="21" t="s">
        <v>1502</v>
      </c>
      <c r="P852" s="21" t="s">
        <v>1498</v>
      </c>
      <c r="Q852" s="46">
        <v>1.1346719257505342E-3</v>
      </c>
      <c r="R852" s="46">
        <v>1.343086249390157E-3</v>
      </c>
      <c r="S852" s="46">
        <v>1.5084271688344611E-3</v>
      </c>
      <c r="T852" s="46">
        <v>1.6393899122973375E-3</v>
      </c>
      <c r="U852" s="46">
        <v>1.7429148609085262E-3</v>
      </c>
      <c r="V852" s="46">
        <v>1.8245417060927084E-3</v>
      </c>
      <c r="W852" s="46">
        <v>1.888692132091244E-3</v>
      </c>
      <c r="X852" s="46">
        <v>1.9388954484431309E-3</v>
      </c>
      <c r="Y852" s="46">
        <v>1.9779686860735383E-3</v>
      </c>
      <c r="Z852" s="46">
        <v>2.0081603469922914E-3</v>
      </c>
      <c r="AA852" s="46">
        <v>2.0312651429091142E-3</v>
      </c>
      <c r="AB852" s="46">
        <v>2.0487155776854277E-3</v>
      </c>
      <c r="AC852" s="46">
        <v>2.0441217097549023E-3</v>
      </c>
      <c r="AD852" s="46">
        <v>2.0394412252414712E-3</v>
      </c>
      <c r="AE852" s="46">
        <v>2.4795648221160255E-3</v>
      </c>
      <c r="AF852" s="46">
        <v>2.3918603288317413E-3</v>
      </c>
      <c r="AG852" s="46">
        <v>2.3336814890090964E-3</v>
      </c>
      <c r="AH852" s="46">
        <v>2.2912375882550599E-3</v>
      </c>
      <c r="AI852" s="46">
        <v>2.2583368615553233E-3</v>
      </c>
      <c r="AJ852" s="46">
        <v>2.2307266385887072E-3</v>
      </c>
      <c r="AK852" s="46">
        <v>2.9856721290672864E-2</v>
      </c>
      <c r="AL852" s="45">
        <v>2.9856721290672864E-2</v>
      </c>
      <c r="AM852" s="45">
        <v>1.1346719257505342E-3</v>
      </c>
      <c r="AN852" s="45">
        <v>2.4777581751406911E-3</v>
      </c>
      <c r="AO852" s="45">
        <v>3.9861853439751519E-3</v>
      </c>
      <c r="AP852" s="45">
        <v>5.6255752562724892E-3</v>
      </c>
      <c r="AQ852" s="45">
        <v>7.368490117181015E-3</v>
      </c>
      <c r="AR852" s="45">
        <v>9.1930318232737243E-3</v>
      </c>
      <c r="AS852" s="45">
        <v>1.1081723955364968E-2</v>
      </c>
      <c r="AT852" s="45">
        <v>1.3020619403808099E-2</v>
      </c>
      <c r="AU852" s="45">
        <v>1.4998588089881637E-2</v>
      </c>
      <c r="AV852" s="45">
        <v>1.7006748436873928E-2</v>
      </c>
      <c r="AW852" s="45">
        <v>1.903801357978304E-2</v>
      </c>
      <c r="AX852" s="45">
        <v>2.1086729157468467E-2</v>
      </c>
      <c r="AY852" s="45">
        <v>2.3130850867223371E-2</v>
      </c>
      <c r="AZ852" s="45">
        <v>2.5170292092464842E-2</v>
      </c>
      <c r="BA852" s="45">
        <v>2.7649856914580866E-2</v>
      </c>
      <c r="BB852" s="45">
        <v>2.9856721290672864E-2</v>
      </c>
      <c r="BC852" s="45">
        <v>2.9856721290672864E-2</v>
      </c>
      <c r="BD852" s="45">
        <v>2.9856721290672864E-2</v>
      </c>
      <c r="BE852" s="45">
        <v>2.9856721290672864E-2</v>
      </c>
      <c r="BF852" s="45">
        <v>2.9856721290672864E-2</v>
      </c>
    </row>
    <row r="853" spans="1:58" ht="13.5" thickBot="1" x14ac:dyDescent="0.25">
      <c r="A853" s="6" t="s">
        <v>1350</v>
      </c>
      <c r="B853" s="6" t="s">
        <v>1350</v>
      </c>
      <c r="C853" s="6" t="s">
        <v>864</v>
      </c>
      <c r="D853" s="6" t="s">
        <v>1350</v>
      </c>
      <c r="E853" s="6">
        <v>-48.475442981475538</v>
      </c>
      <c r="F853" s="6" t="s">
        <v>622</v>
      </c>
      <c r="G853" s="21" t="s">
        <v>1178</v>
      </c>
      <c r="H853" s="21" t="s">
        <v>1174</v>
      </c>
      <c r="I853" s="21" t="s">
        <v>1160</v>
      </c>
      <c r="J853" s="21" t="s">
        <v>849</v>
      </c>
      <c r="K853" s="21" t="s">
        <v>854</v>
      </c>
      <c r="L853" s="21" t="s">
        <v>867</v>
      </c>
      <c r="M853" s="3">
        <v>-5.1339985896105063</v>
      </c>
      <c r="N853" s="3">
        <v>-48.475442981475538</v>
      </c>
      <c r="O853" s="21" t="s">
        <v>1502</v>
      </c>
      <c r="P853" s="21" t="s">
        <v>1498</v>
      </c>
      <c r="Q853" s="46">
        <v>6.4066430482062585E-3</v>
      </c>
      <c r="R853" s="46">
        <v>7.5098408666493983E-3</v>
      </c>
      <c r="S853" s="46">
        <v>8.3564884433287474E-3</v>
      </c>
      <c r="T853" s="46">
        <v>9.0003722042387106E-3</v>
      </c>
      <c r="U853" s="46">
        <v>9.4840584141419083E-3</v>
      </c>
      <c r="V853" s="46">
        <v>9.8412331689040761E-3</v>
      </c>
      <c r="W853" s="46">
        <v>1.0098554383043414E-2</v>
      </c>
      <c r="X853" s="46">
        <v>1.0277117545695666E-2</v>
      </c>
      <c r="Y853" s="46">
        <v>1.0393615793436763E-2</v>
      </c>
      <c r="Z853" s="46">
        <v>1.046125805006046E-2</v>
      </c>
      <c r="AA853" s="46">
        <v>1.0490495688351658E-2</v>
      </c>
      <c r="AB853" s="46">
        <v>1.0489597646518101E-2</v>
      </c>
      <c r="AC853" s="46">
        <v>1.0376293138102805E-2</v>
      </c>
      <c r="AD853" s="46">
        <v>1.0263705633773861E-2</v>
      </c>
      <c r="AE853" s="46">
        <v>1.047601906561889E-2</v>
      </c>
      <c r="AF853" s="46">
        <v>1.029157395341522E-2</v>
      </c>
      <c r="AG853" s="46">
        <v>1.0127492655653684E-2</v>
      </c>
      <c r="AH853" s="46">
        <v>9.9756317727134804E-3</v>
      </c>
      <c r="AI853" s="46">
        <v>9.8334080062759607E-3</v>
      </c>
      <c r="AJ853" s="46">
        <v>9.6988229795462871E-3</v>
      </c>
      <c r="AK853" s="46">
        <v>0.13501260648530164</v>
      </c>
      <c r="AL853" s="45">
        <v>0.13501260648530164</v>
      </c>
      <c r="AM853" s="45">
        <v>6.4066430482062585E-3</v>
      </c>
      <c r="AN853" s="45">
        <v>1.3916483914855657E-2</v>
      </c>
      <c r="AO853" s="45">
        <v>2.2272972358184404E-2</v>
      </c>
      <c r="AP853" s="45">
        <v>3.1273344562423117E-2</v>
      </c>
      <c r="AQ853" s="45">
        <v>4.0757402976565021E-2</v>
      </c>
      <c r="AR853" s="45">
        <v>5.0598636145469097E-2</v>
      </c>
      <c r="AS853" s="45">
        <v>6.069719052851251E-2</v>
      </c>
      <c r="AT853" s="45">
        <v>7.0974308074208181E-2</v>
      </c>
      <c r="AU853" s="45">
        <v>8.1367923867644937E-2</v>
      </c>
      <c r="AV853" s="45">
        <v>9.1829181917705394E-2</v>
      </c>
      <c r="AW853" s="45">
        <v>0.10231967760605705</v>
      </c>
      <c r="AX853" s="45">
        <v>0.11280927525257516</v>
      </c>
      <c r="AY853" s="45">
        <v>0.12318556839067796</v>
      </c>
      <c r="AZ853" s="45">
        <v>0.13344927402445181</v>
      </c>
      <c r="BA853" s="45">
        <v>0.13501260648530164</v>
      </c>
      <c r="BB853" s="45">
        <v>0.13501260648530164</v>
      </c>
      <c r="BC853" s="45">
        <v>0.13501260648530164</v>
      </c>
      <c r="BD853" s="45">
        <v>0.13501260648530164</v>
      </c>
      <c r="BE853" s="45">
        <v>0.13501260648530164</v>
      </c>
      <c r="BF853" s="45">
        <v>0.13501260648530164</v>
      </c>
    </row>
    <row r="854" spans="1:58" ht="13.5" thickBot="1" x14ac:dyDescent="0.25">
      <c r="A854" s="6" t="s">
        <v>1350</v>
      </c>
      <c r="B854" s="6" t="s">
        <v>1350</v>
      </c>
      <c r="C854" s="6" t="s">
        <v>864</v>
      </c>
      <c r="D854" s="6" t="s">
        <v>1350</v>
      </c>
      <c r="E854" s="6">
        <v>-48.307149171926326</v>
      </c>
      <c r="F854" s="6" t="s">
        <v>622</v>
      </c>
      <c r="G854" s="21" t="s">
        <v>1178</v>
      </c>
      <c r="H854" s="21" t="s">
        <v>1174</v>
      </c>
      <c r="I854" s="21" t="s">
        <v>1160</v>
      </c>
      <c r="J854" s="21" t="s">
        <v>849</v>
      </c>
      <c r="K854" s="21" t="s">
        <v>853</v>
      </c>
      <c r="L854" s="21" t="s">
        <v>868</v>
      </c>
      <c r="M854" s="3">
        <v>-5.1312401266873868</v>
      </c>
      <c r="N854" s="3">
        <v>-48.307149171926326</v>
      </c>
      <c r="O854" s="21" t="s">
        <v>1502</v>
      </c>
      <c r="P854" s="21" t="s">
        <v>1498</v>
      </c>
      <c r="Q854" s="46">
        <v>2.5339578370508315E-4</v>
      </c>
      <c r="R854" s="46">
        <v>2.9999853845939778E-4</v>
      </c>
      <c r="S854" s="46">
        <v>3.3696980888435859E-4</v>
      </c>
      <c r="T854" s="46">
        <v>3.6625390274590128E-4</v>
      </c>
      <c r="U854" s="46">
        <v>3.8940273295501185E-4</v>
      </c>
      <c r="V854" s="46">
        <v>4.0765500938714686E-4</v>
      </c>
      <c r="W854" s="46">
        <v>4.2199944847360813E-4</v>
      </c>
      <c r="X854" s="46">
        <v>4.3322522604466294E-4</v>
      </c>
      <c r="Y854" s="46">
        <v>4.41962247948664E-4</v>
      </c>
      <c r="Z854" s="46">
        <v>4.4871329338954714E-4</v>
      </c>
      <c r="AA854" s="46">
        <v>4.5387967120349271E-4</v>
      </c>
      <c r="AB854" s="46">
        <v>4.5778169827166525E-4</v>
      </c>
      <c r="AC854" s="46">
        <v>4.5675448048355314E-4</v>
      </c>
      <c r="AD854" s="46">
        <v>4.5570789468224351E-4</v>
      </c>
      <c r="AE854" s="46">
        <v>5.5302532440085705E-4</v>
      </c>
      <c r="AF854" s="46">
        <v>5.3496096687720321E-4</v>
      </c>
      <c r="AG854" s="46">
        <v>5.2182888794140975E-4</v>
      </c>
      <c r="AH854" s="46">
        <v>5.1279024161316302E-4</v>
      </c>
      <c r="AI854" s="46">
        <v>5.0455199509149803E-4</v>
      </c>
      <c r="AJ854" s="46">
        <v>4.9812366696324337E-4</v>
      </c>
      <c r="AK854" s="46">
        <v>6.913935541524684E-3</v>
      </c>
      <c r="AL854" s="45">
        <v>6.913935541524684E-3</v>
      </c>
      <c r="AM854" s="45">
        <v>2.5339578370508315E-4</v>
      </c>
      <c r="AN854" s="45">
        <v>5.5339432216448088E-4</v>
      </c>
      <c r="AO854" s="45">
        <v>8.9036413104883947E-4</v>
      </c>
      <c r="AP854" s="45">
        <v>1.2566180337947408E-3</v>
      </c>
      <c r="AQ854" s="45">
        <v>1.6460207667497527E-3</v>
      </c>
      <c r="AR854" s="45">
        <v>2.0536757761368996E-3</v>
      </c>
      <c r="AS854" s="45">
        <v>2.4756752246105078E-3</v>
      </c>
      <c r="AT854" s="45">
        <v>2.9089004506551706E-3</v>
      </c>
      <c r="AU854" s="45">
        <v>3.3508626986038345E-3</v>
      </c>
      <c r="AV854" s="45">
        <v>3.7995759919933819E-3</v>
      </c>
      <c r="AW854" s="45">
        <v>4.2534556631968748E-3</v>
      </c>
      <c r="AX854" s="45">
        <v>4.7112373614685401E-3</v>
      </c>
      <c r="AY854" s="45">
        <v>5.1679918419520934E-3</v>
      </c>
      <c r="AZ854" s="45">
        <v>5.6236997366343371E-3</v>
      </c>
      <c r="BA854" s="45">
        <v>6.1767250610351944E-3</v>
      </c>
      <c r="BB854" s="45">
        <v>6.7116860279123978E-3</v>
      </c>
      <c r="BC854" s="45">
        <v>6.913935541524684E-3</v>
      </c>
      <c r="BD854" s="45">
        <v>6.913935541524684E-3</v>
      </c>
      <c r="BE854" s="45">
        <v>6.913935541524684E-3</v>
      </c>
      <c r="BF854" s="45">
        <v>6.913935541524684E-3</v>
      </c>
    </row>
    <row r="855" spans="1:58" ht="13.5" thickBot="1" x14ac:dyDescent="0.25">
      <c r="A855" s="6" t="s">
        <v>1137</v>
      </c>
      <c r="B855" s="6" t="s">
        <v>1139</v>
      </c>
      <c r="C855" s="6" t="s">
        <v>864</v>
      </c>
      <c r="D855" s="6" t="s">
        <v>1137</v>
      </c>
      <c r="E855" s="6">
        <v>15.151403834475888</v>
      </c>
      <c r="F855" s="6" t="s">
        <v>622</v>
      </c>
      <c r="G855" s="21" t="s">
        <v>1178</v>
      </c>
      <c r="H855" s="21" t="s">
        <v>1174</v>
      </c>
      <c r="I855" s="21" t="s">
        <v>1160</v>
      </c>
      <c r="J855" s="21" t="s">
        <v>849</v>
      </c>
      <c r="K855" s="21" t="s">
        <v>850</v>
      </c>
      <c r="L855" s="21" t="s">
        <v>869</v>
      </c>
      <c r="M855" s="3">
        <v>58.335462358707233</v>
      </c>
      <c r="N855" s="3">
        <v>15.151403834475888</v>
      </c>
      <c r="O855" s="21" t="s">
        <v>1502</v>
      </c>
      <c r="P855" s="21" t="s">
        <v>1501</v>
      </c>
      <c r="Q855" s="46">
        <v>6.9494492427677079E-2</v>
      </c>
      <c r="R855" s="46">
        <v>8.2241590375771223E-2</v>
      </c>
      <c r="S855" s="46">
        <v>9.2354221531915984E-2</v>
      </c>
      <c r="T855" s="46">
        <v>0.10036420563264781</v>
      </c>
      <c r="U855" s="46">
        <v>0.10669603203100977</v>
      </c>
      <c r="V855" s="46">
        <v>0.11168852075303745</v>
      </c>
      <c r="W855" s="46">
        <v>0.11561211199292776</v>
      </c>
      <c r="X855" s="46">
        <v>0.11868266630064353</v>
      </c>
      <c r="Y855" s="46">
        <v>0.12107247966222792</v>
      </c>
      <c r="Z855" s="46">
        <v>0.12291907555378487</v>
      </c>
      <c r="AA855" s="46">
        <v>0.12433222261279514</v>
      </c>
      <c r="AB855" s="46">
        <v>0.12539953602669102</v>
      </c>
      <c r="AC855" s="46">
        <v>0.12511856915095151</v>
      </c>
      <c r="AD855" s="46">
        <v>0.12483230458458583</v>
      </c>
      <c r="AE855" s="46">
        <v>0.13691384193633088</v>
      </c>
      <c r="AF855" s="46">
        <v>0.13352153356356661</v>
      </c>
      <c r="AG855" s="46">
        <v>0.13100050300421154</v>
      </c>
      <c r="AH855" s="46">
        <v>0.12909181868501596</v>
      </c>
      <c r="AI855" s="46">
        <v>0.12749295087430926</v>
      </c>
      <c r="AJ855" s="46">
        <v>0.12625270170791703</v>
      </c>
      <c r="AK855" s="46">
        <v>1.7561113471852452</v>
      </c>
      <c r="AL855" s="45">
        <v>1.7561113471852452</v>
      </c>
      <c r="AM855" s="45">
        <v>6.9494492427677079E-2</v>
      </c>
      <c r="AN855" s="45">
        <v>0.1517360828034483</v>
      </c>
      <c r="AO855" s="45">
        <v>0.24409030433536427</v>
      </c>
      <c r="AP855" s="45">
        <v>0.34445450996801208</v>
      </c>
      <c r="AQ855" s="45">
        <v>0.45115054199902183</v>
      </c>
      <c r="AR855" s="45">
        <v>0.5628390627520593</v>
      </c>
      <c r="AS855" s="45">
        <v>0.67845117474498706</v>
      </c>
      <c r="AT855" s="45">
        <v>0.79713384104563056</v>
      </c>
      <c r="AU855" s="45">
        <v>0.91820632070785846</v>
      </c>
      <c r="AV855" s="45">
        <v>1.0411253962616434</v>
      </c>
      <c r="AW855" s="45">
        <v>1.1654576188744386</v>
      </c>
      <c r="AX855" s="45">
        <v>1.2908571549011296</v>
      </c>
      <c r="AY855" s="45">
        <v>1.4159757240520812</v>
      </c>
      <c r="AZ855" s="45">
        <v>1.540808028636667</v>
      </c>
      <c r="BA855" s="45">
        <v>1.6777218705729979</v>
      </c>
      <c r="BB855" s="45">
        <v>1.7561113471852452</v>
      </c>
      <c r="BC855" s="45">
        <v>1.7561113471852452</v>
      </c>
      <c r="BD855" s="45">
        <v>1.7561113471852452</v>
      </c>
      <c r="BE855" s="45">
        <v>1.7561113471852452</v>
      </c>
      <c r="BF855" s="45">
        <v>1.7561113471852452</v>
      </c>
    </row>
    <row r="856" spans="1:58" ht="13.5" thickBot="1" x14ac:dyDescent="0.25">
      <c r="A856" s="6" t="s">
        <v>1350</v>
      </c>
      <c r="B856" s="6" t="s">
        <v>1139</v>
      </c>
      <c r="C856" s="6" t="s">
        <v>864</v>
      </c>
      <c r="D856" s="6" t="s">
        <v>1350</v>
      </c>
      <c r="E856" s="6">
        <v>-48.256063996536682</v>
      </c>
      <c r="F856" s="6" t="s">
        <v>622</v>
      </c>
      <c r="G856" s="21" t="s">
        <v>1178</v>
      </c>
      <c r="H856" s="21" t="s">
        <v>1174</v>
      </c>
      <c r="I856" s="21" t="s">
        <v>1160</v>
      </c>
      <c r="J856" s="21" t="s">
        <v>849</v>
      </c>
      <c r="K856" s="21" t="s">
        <v>854</v>
      </c>
      <c r="L856" s="21" t="s">
        <v>870</v>
      </c>
      <c r="M856" s="3">
        <v>58.605410426140999</v>
      </c>
      <c r="N856" s="3">
        <v>-48.256063996536682</v>
      </c>
      <c r="O856" s="21" t="s">
        <v>1502</v>
      </c>
      <c r="P856" s="21" t="s">
        <v>1498</v>
      </c>
      <c r="Q856" s="46">
        <v>1.2289529695847538E-2</v>
      </c>
      <c r="R856" s="46">
        <v>1.4405736615467808E-2</v>
      </c>
      <c r="S856" s="46">
        <v>1.60298165676717E-2</v>
      </c>
      <c r="T856" s="46">
        <v>1.7264945252200563E-2</v>
      </c>
      <c r="U856" s="46">
        <v>1.8192775317860545E-2</v>
      </c>
      <c r="V856" s="46">
        <v>1.8877925047949808E-2</v>
      </c>
      <c r="W856" s="46">
        <v>1.9371530931521282E-2</v>
      </c>
      <c r="X856" s="46">
        <v>1.9714059346712717E-2</v>
      </c>
      <c r="Y856" s="46">
        <v>1.9937531868024678E-2</v>
      </c>
      <c r="Z856" s="46">
        <v>2.0067286486038529E-2</v>
      </c>
      <c r="AA856" s="46">
        <v>2.0123371524850969E-2</v>
      </c>
      <c r="AB856" s="46">
        <v>2.0121648857972456E-2</v>
      </c>
      <c r="AC856" s="46">
        <v>1.9904302720476462E-2</v>
      </c>
      <c r="AD856" s="46">
        <v>1.9688331974577124E-2</v>
      </c>
      <c r="AE856" s="46">
        <v>2.0095601773417768E-2</v>
      </c>
      <c r="AF856" s="46">
        <v>1.9741790320738885E-2</v>
      </c>
      <c r="AG856" s="46">
        <v>1.9427041712739228E-2</v>
      </c>
      <c r="AH856" s="46">
        <v>1.9135734890041528E-2</v>
      </c>
      <c r="AI856" s="46">
        <v>1.8862914446021544E-2</v>
      </c>
      <c r="AJ856" s="46">
        <v>1.8604746998550935E-2</v>
      </c>
      <c r="AK856" s="46">
        <v>0.25898765144710989</v>
      </c>
      <c r="AL856" s="45">
        <v>0.25898765144710989</v>
      </c>
      <c r="AM856" s="45">
        <v>1.2289529695847538E-2</v>
      </c>
      <c r="AN856" s="45">
        <v>2.6695266311315344E-2</v>
      </c>
      <c r="AO856" s="45">
        <v>4.2725082878987047E-2</v>
      </c>
      <c r="AP856" s="45">
        <v>5.999002813118761E-2</v>
      </c>
      <c r="AQ856" s="45">
        <v>7.8182803449048155E-2</v>
      </c>
      <c r="AR856" s="45">
        <v>9.7060728496997956E-2</v>
      </c>
      <c r="AS856" s="45">
        <v>0.11643225942851923</v>
      </c>
      <c r="AT856" s="45">
        <v>0.13614631877523195</v>
      </c>
      <c r="AU856" s="45">
        <v>0.15608385064325664</v>
      </c>
      <c r="AV856" s="45">
        <v>0.17615113712929517</v>
      </c>
      <c r="AW856" s="45">
        <v>0.19627450865414614</v>
      </c>
      <c r="AX856" s="45">
        <v>0.2163961575121186</v>
      </c>
      <c r="AY856" s="45">
        <v>0.23630046023259507</v>
      </c>
      <c r="AZ856" s="45">
        <v>0.25598879220717219</v>
      </c>
      <c r="BA856" s="45">
        <v>0.25898765144710989</v>
      </c>
      <c r="BB856" s="45">
        <v>0.25898765144710989</v>
      </c>
      <c r="BC856" s="45">
        <v>0.25898765144710989</v>
      </c>
      <c r="BD856" s="45">
        <v>0.25898765144710989</v>
      </c>
      <c r="BE856" s="45">
        <v>0.25898765144710989</v>
      </c>
      <c r="BF856" s="45">
        <v>0.25898765144710989</v>
      </c>
    </row>
    <row r="857" spans="1:58" ht="13.5" thickBot="1" x14ac:dyDescent="0.25">
      <c r="A857" s="6" t="s">
        <v>1350</v>
      </c>
      <c r="B857" s="6" t="s">
        <v>1139</v>
      </c>
      <c r="C857" s="6" t="s">
        <v>864</v>
      </c>
      <c r="D857" s="6" t="s">
        <v>1350</v>
      </c>
      <c r="E857" s="6">
        <v>-47.707017735771508</v>
      </c>
      <c r="F857" s="6" t="s">
        <v>622</v>
      </c>
      <c r="G857" s="21" t="s">
        <v>1178</v>
      </c>
      <c r="H857" s="21" t="s">
        <v>1174</v>
      </c>
      <c r="I857" s="21" t="s">
        <v>1160</v>
      </c>
      <c r="J857" s="21" t="s">
        <v>849</v>
      </c>
      <c r="K857" s="21" t="s">
        <v>852</v>
      </c>
      <c r="L857" s="21" t="s">
        <v>871</v>
      </c>
      <c r="M857" s="3">
        <v>58.631435541335698</v>
      </c>
      <c r="N857" s="3">
        <v>-47.707017735771508</v>
      </c>
      <c r="O857" s="21" t="s">
        <v>1502</v>
      </c>
      <c r="P857" s="21" t="s">
        <v>1498</v>
      </c>
      <c r="Q857" s="46">
        <v>2.1762618850349547E-3</v>
      </c>
      <c r="R857" s="46">
        <v>2.5759934184755471E-3</v>
      </c>
      <c r="S857" s="46">
        <v>2.8931116381629386E-3</v>
      </c>
      <c r="T857" s="46">
        <v>3.1442936939535121E-3</v>
      </c>
      <c r="U857" s="46">
        <v>3.3428509991091054E-3</v>
      </c>
      <c r="V857" s="46">
        <v>3.4994084920183287E-3</v>
      </c>
      <c r="W857" s="46">
        <v>3.6224468115898852E-3</v>
      </c>
      <c r="X857" s="46">
        <v>3.718735052621931E-3</v>
      </c>
      <c r="Y857" s="46">
        <v>3.7936761839306343E-3</v>
      </c>
      <c r="Z857" s="46">
        <v>3.8515827553476721E-3</v>
      </c>
      <c r="AA857" s="46">
        <v>3.8958969624538664E-3</v>
      </c>
      <c r="AB857" s="46">
        <v>3.9293662985845365E-3</v>
      </c>
      <c r="AC857" s="46">
        <v>3.9205554172582237E-3</v>
      </c>
      <c r="AD857" s="46">
        <v>3.9115784082929773E-3</v>
      </c>
      <c r="AE857" s="46">
        <v>4.7557203905219158E-3</v>
      </c>
      <c r="AF857" s="46">
        <v>4.5875061767485011E-3</v>
      </c>
      <c r="AG857" s="46">
        <v>4.4759211549036827E-3</v>
      </c>
      <c r="AH857" s="46">
        <v>4.3945152071870166E-3</v>
      </c>
      <c r="AI857" s="46">
        <v>4.3314127404019782E-3</v>
      </c>
      <c r="AJ857" s="46">
        <v>4.278457278549145E-3</v>
      </c>
      <c r="AK857" s="46">
        <v>5.7264168683846012E-2</v>
      </c>
      <c r="AL857" s="45">
        <v>5.7264168683846012E-2</v>
      </c>
      <c r="AM857" s="45">
        <v>2.1762618850349547E-3</v>
      </c>
      <c r="AN857" s="45">
        <v>4.7522553035105018E-3</v>
      </c>
      <c r="AO857" s="45">
        <v>7.6453669416734404E-3</v>
      </c>
      <c r="AP857" s="45">
        <v>1.0789660635626953E-2</v>
      </c>
      <c r="AQ857" s="45">
        <v>1.4132511634736059E-2</v>
      </c>
      <c r="AR857" s="45">
        <v>1.7631920126754387E-2</v>
      </c>
      <c r="AS857" s="45">
        <v>2.1254366938344274E-2</v>
      </c>
      <c r="AT857" s="45">
        <v>2.4973101990966206E-2</v>
      </c>
      <c r="AU857" s="45">
        <v>2.876677817489684E-2</v>
      </c>
      <c r="AV857" s="45">
        <v>3.2618360930244512E-2</v>
      </c>
      <c r="AW857" s="45">
        <v>3.6514257892698382E-2</v>
      </c>
      <c r="AX857" s="45">
        <v>4.0443624191282918E-2</v>
      </c>
      <c r="AY857" s="45">
        <v>4.4364179608541138E-2</v>
      </c>
      <c r="AZ857" s="45">
        <v>4.8275758016834112E-2</v>
      </c>
      <c r="BA857" s="45">
        <v>5.3031478407356031E-2</v>
      </c>
      <c r="BB857" s="45">
        <v>5.7264168683846012E-2</v>
      </c>
      <c r="BC857" s="45">
        <v>5.7264168683846012E-2</v>
      </c>
      <c r="BD857" s="45">
        <v>5.7264168683846012E-2</v>
      </c>
      <c r="BE857" s="45">
        <v>5.7264168683846012E-2</v>
      </c>
      <c r="BF857" s="45">
        <v>5.7264168683846012E-2</v>
      </c>
    </row>
    <row r="858" spans="1:58" ht="13.5" thickBot="1" x14ac:dyDescent="0.25">
      <c r="A858" s="6" t="s">
        <v>1350</v>
      </c>
      <c r="B858" s="6" t="s">
        <v>1139</v>
      </c>
      <c r="C858" s="6" t="s">
        <v>864</v>
      </c>
      <c r="D858" s="6" t="s">
        <v>1350</v>
      </c>
      <c r="E858" s="6">
        <v>-47.707017735771508</v>
      </c>
      <c r="F858" s="6" t="s">
        <v>622</v>
      </c>
      <c r="G858" s="21" t="s">
        <v>1178</v>
      </c>
      <c r="H858" s="21" t="s">
        <v>1174</v>
      </c>
      <c r="I858" s="21" t="s">
        <v>1160</v>
      </c>
      <c r="J858" s="21" t="s">
        <v>849</v>
      </c>
      <c r="K858" s="21" t="s">
        <v>853</v>
      </c>
      <c r="L858" s="21" t="s">
        <v>872</v>
      </c>
      <c r="M858" s="3">
        <v>58.631435541335698</v>
      </c>
      <c r="N858" s="3">
        <v>-47.707017735771508</v>
      </c>
      <c r="O858" s="21" t="s">
        <v>1502</v>
      </c>
      <c r="P858" s="21" t="s">
        <v>1498</v>
      </c>
      <c r="Q858" s="46">
        <v>4.8600443299165181E-4</v>
      </c>
      <c r="R858" s="46">
        <v>5.753869202179589E-4</v>
      </c>
      <c r="S858" s="46">
        <v>6.4629655043018264E-4</v>
      </c>
      <c r="T858" s="46">
        <v>7.0246243932049529E-4</v>
      </c>
      <c r="U858" s="46">
        <v>7.4686110269088783E-4</v>
      </c>
      <c r="V858" s="46">
        <v>7.8186834365007781E-4</v>
      </c>
      <c r="W858" s="46">
        <v>8.0938048644450063E-4</v>
      </c>
      <c r="X858" s="46">
        <v>8.3091114328313453E-4</v>
      </c>
      <c r="Y858" s="46">
        <v>8.4766845200549173E-4</v>
      </c>
      <c r="Z858" s="46">
        <v>8.6061672590185591E-4</v>
      </c>
      <c r="AA858" s="46">
        <v>8.7052566157305711E-4</v>
      </c>
      <c r="AB858" s="46">
        <v>8.7800961582461018E-4</v>
      </c>
      <c r="AC858" s="46">
        <v>8.7603944729468947E-4</v>
      </c>
      <c r="AD858" s="46">
        <v>8.7403213157891341E-4</v>
      </c>
      <c r="AE858" s="46">
        <v>1.0606836281391182E-3</v>
      </c>
      <c r="AF858" s="46">
        <v>1.0260368092091716E-3</v>
      </c>
      <c r="AG858" s="46">
        <v>1.0008499316539398E-3</v>
      </c>
      <c r="AH858" s="46">
        <v>9.8351411761812206E-4</v>
      </c>
      <c r="AI858" s="46">
        <v>9.6771344299337357E-4</v>
      </c>
      <c r="AJ858" s="46">
        <v>9.5538412984784438E-4</v>
      </c>
      <c r="AK858" s="46">
        <v>1.3260691529541525E-2</v>
      </c>
      <c r="AL858" s="45">
        <v>1.3260691529541525E-2</v>
      </c>
      <c r="AM858" s="45">
        <v>4.8600443299165181E-4</v>
      </c>
      <c r="AN858" s="45">
        <v>1.0613913532096107E-3</v>
      </c>
      <c r="AO858" s="45">
        <v>1.7076879036397935E-3</v>
      </c>
      <c r="AP858" s="45">
        <v>2.4101503429602889E-3</v>
      </c>
      <c r="AQ858" s="45">
        <v>3.1570114456511769E-3</v>
      </c>
      <c r="AR858" s="45">
        <v>3.9388797893012547E-3</v>
      </c>
      <c r="AS858" s="45">
        <v>4.748260275745755E-3</v>
      </c>
      <c r="AT858" s="45">
        <v>5.5791714190288897E-3</v>
      </c>
      <c r="AU858" s="45">
        <v>6.4268398710343811E-3</v>
      </c>
      <c r="AV858" s="45">
        <v>7.2874565969362369E-3</v>
      </c>
      <c r="AW858" s="45">
        <v>8.1579822585092932E-3</v>
      </c>
      <c r="AX858" s="45">
        <v>9.0359918743339041E-3</v>
      </c>
      <c r="AY858" s="45">
        <v>9.9120313216285935E-3</v>
      </c>
      <c r="AZ858" s="45">
        <v>1.0786063453207506E-2</v>
      </c>
      <c r="BA858" s="45">
        <v>1.1846747081346625E-2</v>
      </c>
      <c r="BB858" s="45">
        <v>1.2872783890555796E-2</v>
      </c>
      <c r="BC858" s="45">
        <v>1.3260691529541525E-2</v>
      </c>
      <c r="BD858" s="45">
        <v>1.3260691529541525E-2</v>
      </c>
      <c r="BE858" s="45">
        <v>1.3260691529541525E-2</v>
      </c>
      <c r="BF858" s="45">
        <v>1.3260691529541525E-2</v>
      </c>
    </row>
    <row r="859" spans="1:58" ht="13.5" thickBot="1" x14ac:dyDescent="0.25">
      <c r="A859" s="6" t="s">
        <v>1139</v>
      </c>
      <c r="B859" s="6" t="s">
        <v>1358</v>
      </c>
      <c r="C859" s="6" t="s">
        <v>864</v>
      </c>
      <c r="D859" s="6" t="s">
        <v>1139</v>
      </c>
      <c r="E859" s="6">
        <v>55.159684674986664</v>
      </c>
      <c r="F859" s="6" t="s">
        <v>622</v>
      </c>
      <c r="G859" s="21" t="s">
        <v>1178</v>
      </c>
      <c r="H859" s="21" t="s">
        <v>1174</v>
      </c>
      <c r="I859" s="21" t="s">
        <v>1160</v>
      </c>
      <c r="J859" s="21" t="s">
        <v>849</v>
      </c>
      <c r="K859" s="21" t="s">
        <v>850</v>
      </c>
      <c r="L859" s="21" t="s">
        <v>873</v>
      </c>
      <c r="M859" s="3">
        <v>101.80139213939256</v>
      </c>
      <c r="N859" s="3">
        <v>55.159684674986664</v>
      </c>
      <c r="O859" s="21" t="s">
        <v>1502</v>
      </c>
      <c r="P859" s="21" t="s">
        <v>1501</v>
      </c>
      <c r="Q859" s="46">
        <v>0.10495990488935628</v>
      </c>
      <c r="R859" s="46">
        <v>0.12421228218586879</v>
      </c>
      <c r="S859" s="46">
        <v>0.13948573432935646</v>
      </c>
      <c r="T859" s="46">
        <v>0.15158348682755646</v>
      </c>
      <c r="U859" s="46">
        <v>0.16114666044508624</v>
      </c>
      <c r="V859" s="46">
        <v>0.16868698663669845</v>
      </c>
      <c r="W859" s="46">
        <v>0.17461292046220528</v>
      </c>
      <c r="X859" s="46">
        <v>0.17925048348104236</v>
      </c>
      <c r="Y859" s="46">
        <v>0.18285990020419138</v>
      </c>
      <c r="Z859" s="46">
        <v>0.18564887703352217</v>
      </c>
      <c r="AA859" s="46">
        <v>0.18778320129040843</v>
      </c>
      <c r="AB859" s="46">
        <v>0.18939520118415876</v>
      </c>
      <c r="AC859" s="46">
        <v>0.18897084731776612</v>
      </c>
      <c r="AD859" s="46">
        <v>0.18853849216832452</v>
      </c>
      <c r="AE859" s="46">
        <v>0.20678565056977705</v>
      </c>
      <c r="AF859" s="46">
        <v>0.20166213139980466</v>
      </c>
      <c r="AG859" s="46">
        <v>0.19785453286228824</v>
      </c>
      <c r="AH859" s="46">
        <v>0.19497178176060825</v>
      </c>
      <c r="AI859" s="46">
        <v>0.19255695711076895</v>
      </c>
      <c r="AJ859" s="46">
        <v>0.19068376644491719</v>
      </c>
      <c r="AK859" s="46">
        <v>2.6523149322589239</v>
      </c>
      <c r="AL859" s="45">
        <v>2.6523149322589239</v>
      </c>
      <c r="AM859" s="45">
        <v>0.10495990488935628</v>
      </c>
      <c r="AN859" s="45">
        <v>0.22917218707522508</v>
      </c>
      <c r="AO859" s="45">
        <v>0.36865792140458153</v>
      </c>
      <c r="AP859" s="45">
        <v>0.52024140823213805</v>
      </c>
      <c r="AQ859" s="45">
        <v>0.68138806867722423</v>
      </c>
      <c r="AR859" s="45">
        <v>0.85007505531392269</v>
      </c>
      <c r="AS859" s="45">
        <v>1.024687975776128</v>
      </c>
      <c r="AT859" s="45">
        <v>1.2039384592571705</v>
      </c>
      <c r="AU859" s="45">
        <v>1.3867983594613618</v>
      </c>
      <c r="AV859" s="45">
        <v>1.572447236494884</v>
      </c>
      <c r="AW859" s="45">
        <v>1.7602304377852924</v>
      </c>
      <c r="AX859" s="45">
        <v>1.9496256389694513</v>
      </c>
      <c r="AY859" s="45">
        <v>2.1385964862872173</v>
      </c>
      <c r="AZ859" s="45">
        <v>2.327134978455542</v>
      </c>
      <c r="BA859" s="45">
        <v>2.5339206290253191</v>
      </c>
      <c r="BB859" s="45">
        <v>2.6523149322589239</v>
      </c>
      <c r="BC859" s="45">
        <v>2.6523149322589239</v>
      </c>
      <c r="BD859" s="45">
        <v>2.6523149322589239</v>
      </c>
      <c r="BE859" s="45">
        <v>2.6523149322589239</v>
      </c>
      <c r="BF859" s="45">
        <v>2.6523149322589239</v>
      </c>
    </row>
    <row r="860" spans="1:58" ht="13.5" thickBot="1" x14ac:dyDescent="0.25">
      <c r="A860" s="6" t="s">
        <v>1350</v>
      </c>
      <c r="B860" s="6" t="s">
        <v>1358</v>
      </c>
      <c r="C860" s="6" t="s">
        <v>864</v>
      </c>
      <c r="D860" s="6" t="s">
        <v>1350</v>
      </c>
      <c r="E860" s="6">
        <v>-28.939325963854031</v>
      </c>
      <c r="F860" s="6" t="s">
        <v>622</v>
      </c>
      <c r="G860" s="21" t="s">
        <v>1178</v>
      </c>
      <c r="H860" s="21" t="s">
        <v>1174</v>
      </c>
      <c r="I860" s="21" t="s">
        <v>1160</v>
      </c>
      <c r="J860" s="21" t="s">
        <v>849</v>
      </c>
      <c r="K860" s="21" t="s">
        <v>854</v>
      </c>
      <c r="L860" s="21" t="s">
        <v>874</v>
      </c>
      <c r="M860" s="3">
        <v>102.31406783474844</v>
      </c>
      <c r="N860" s="3">
        <v>-28.939325963854031</v>
      </c>
      <c r="O860" s="21" t="s">
        <v>1502</v>
      </c>
      <c r="P860" s="21" t="s">
        <v>1498</v>
      </c>
      <c r="Q860" s="46">
        <v>1.8547571202889881E-2</v>
      </c>
      <c r="R860" s="46">
        <v>2.1741387361287497E-2</v>
      </c>
      <c r="S860" s="46">
        <v>2.4192476971564913E-2</v>
      </c>
      <c r="T860" s="46">
        <v>2.6056554587876896E-2</v>
      </c>
      <c r="U860" s="46">
        <v>2.7456851802897683E-2</v>
      </c>
      <c r="V860" s="46">
        <v>2.8490891649659685E-2</v>
      </c>
      <c r="W860" s="46">
        <v>2.9235850203671785E-2</v>
      </c>
      <c r="X860" s="46">
        <v>2.975280002412934E-2</v>
      </c>
      <c r="Y860" s="46">
        <v>3.0090068626224296E-2</v>
      </c>
      <c r="Z860" s="46">
        <v>3.0285896544466666E-2</v>
      </c>
      <c r="AA860" s="46">
        <v>3.0370541057034312E-2</v>
      </c>
      <c r="AB860" s="46">
        <v>3.0367941178326273E-2</v>
      </c>
      <c r="AC860" s="46">
        <v>3.0039918620860778E-2</v>
      </c>
      <c r="AD860" s="46">
        <v>2.9713971828229421E-2</v>
      </c>
      <c r="AE860" s="46">
        <v>3.032863046690263E-2</v>
      </c>
      <c r="AF860" s="46">
        <v>2.9794652090726289E-2</v>
      </c>
      <c r="AG860" s="46">
        <v>2.931962803672554E-2</v>
      </c>
      <c r="AH860" s="46">
        <v>2.8879982731364603E-2</v>
      </c>
      <c r="AI860" s="46">
        <v>2.8468237389085601E-2</v>
      </c>
      <c r="AJ860" s="46">
        <v>2.8078606603145321E-2</v>
      </c>
      <c r="AK860" s="46">
        <v>0.39086865199630577</v>
      </c>
      <c r="AL860" s="45">
        <v>0.39086865199630577</v>
      </c>
      <c r="AM860" s="45">
        <v>1.8547571202889881E-2</v>
      </c>
      <c r="AN860" s="45">
        <v>4.0288958564177378E-2</v>
      </c>
      <c r="AO860" s="45">
        <v>6.4481435535742287E-2</v>
      </c>
      <c r="AP860" s="45">
        <v>9.0537990123619183E-2</v>
      </c>
      <c r="AQ860" s="45">
        <v>0.11799484192651687</v>
      </c>
      <c r="AR860" s="45">
        <v>0.14648573357617656</v>
      </c>
      <c r="AS860" s="45">
        <v>0.17572158377984834</v>
      </c>
      <c r="AT860" s="45">
        <v>0.20547438380397767</v>
      </c>
      <c r="AU860" s="45">
        <v>0.23556445243020196</v>
      </c>
      <c r="AV860" s="45">
        <v>0.26585034897466864</v>
      </c>
      <c r="AW860" s="45">
        <v>0.29622089003170293</v>
      </c>
      <c r="AX860" s="45">
        <v>0.32658883121002918</v>
      </c>
      <c r="AY860" s="45">
        <v>0.35662874983088999</v>
      </c>
      <c r="AZ860" s="45">
        <v>0.38634272165911943</v>
      </c>
      <c r="BA860" s="45">
        <v>0.39086865199630577</v>
      </c>
      <c r="BB860" s="45">
        <v>0.39086865199630577</v>
      </c>
      <c r="BC860" s="45">
        <v>0.39086865199630577</v>
      </c>
      <c r="BD860" s="45">
        <v>0.39086865199630577</v>
      </c>
      <c r="BE860" s="45">
        <v>0.39086865199630577</v>
      </c>
      <c r="BF860" s="45">
        <v>0.39086865199630577</v>
      </c>
    </row>
    <row r="861" spans="1:58" ht="13.5" thickBot="1" x14ac:dyDescent="0.25">
      <c r="A861" s="6" t="s">
        <v>1350</v>
      </c>
      <c r="B861" s="6" t="s">
        <v>1358</v>
      </c>
      <c r="C861" s="6" t="s">
        <v>864</v>
      </c>
      <c r="D861" s="6" t="s">
        <v>1350</v>
      </c>
      <c r="E861" s="6">
        <v>-28.198436911239341</v>
      </c>
      <c r="F861" s="6" t="s">
        <v>622</v>
      </c>
      <c r="G861" s="21" t="s">
        <v>1178</v>
      </c>
      <c r="H861" s="21" t="s">
        <v>1174</v>
      </c>
      <c r="I861" s="21" t="s">
        <v>1160</v>
      </c>
      <c r="J861" s="21" t="s">
        <v>849</v>
      </c>
      <c r="K861" s="21" t="s">
        <v>852</v>
      </c>
      <c r="L861" s="21" t="s">
        <v>875</v>
      </c>
      <c r="M861" s="3">
        <v>102.36327941895249</v>
      </c>
      <c r="N861" s="3">
        <v>-28.198436911239341</v>
      </c>
      <c r="O861" s="21" t="s">
        <v>1502</v>
      </c>
      <c r="P861" s="21" t="s">
        <v>1498</v>
      </c>
      <c r="Q861" s="46">
        <v>3.2842248036103481E-3</v>
      </c>
      <c r="R861" s="46">
        <v>3.8874648024075087E-3</v>
      </c>
      <c r="S861" s="46">
        <v>4.3660319867780415E-3</v>
      </c>
      <c r="T861" s="46">
        <v>4.7450940580856917E-3</v>
      </c>
      <c r="U861" s="46">
        <v>5.0447394413064492E-3</v>
      </c>
      <c r="V861" s="46">
        <v>5.2810023676294303E-3</v>
      </c>
      <c r="W861" s="46">
        <v>5.4666810783168393E-3</v>
      </c>
      <c r="X861" s="46">
        <v>5.6119909013983473E-3</v>
      </c>
      <c r="Y861" s="46">
        <v>5.725085526611942E-3</v>
      </c>
      <c r="Z861" s="46">
        <v>5.8124730783802427E-3</v>
      </c>
      <c r="AA861" s="46">
        <v>5.8793482183306682E-3</v>
      </c>
      <c r="AB861" s="46">
        <v>5.9298572239961109E-3</v>
      </c>
      <c r="AC861" s="46">
        <v>5.9165606096536327E-3</v>
      </c>
      <c r="AD861" s="46">
        <v>5.9030132899543673E-3</v>
      </c>
      <c r="AE861" s="46">
        <v>7.176918813397634E-3</v>
      </c>
      <c r="AF861" s="46">
        <v>6.9230645796799911E-3</v>
      </c>
      <c r="AG861" s="46">
        <v>6.7546701879139153E-3</v>
      </c>
      <c r="AH861" s="46">
        <v>6.6318194251031755E-3</v>
      </c>
      <c r="AI861" s="46">
        <v>6.5365906808010667E-3</v>
      </c>
      <c r="AJ861" s="46">
        <v>6.4566749121614279E-3</v>
      </c>
      <c r="AK861" s="46">
        <v>8.6418093540517674E-2</v>
      </c>
      <c r="AL861" s="45">
        <v>8.6418093540517674E-2</v>
      </c>
      <c r="AM861" s="45">
        <v>3.2842248036103481E-3</v>
      </c>
      <c r="AN861" s="45">
        <v>7.1716896060178567E-3</v>
      </c>
      <c r="AO861" s="45">
        <v>1.1537721592795898E-2</v>
      </c>
      <c r="AP861" s="45">
        <v>1.6282815650881591E-2</v>
      </c>
      <c r="AQ861" s="45">
        <v>2.132755509218804E-2</v>
      </c>
      <c r="AR861" s="45">
        <v>2.660855745981747E-2</v>
      </c>
      <c r="AS861" s="45">
        <v>3.2075238538134307E-2</v>
      </c>
      <c r="AT861" s="45">
        <v>3.7687229439532656E-2</v>
      </c>
      <c r="AU861" s="45">
        <v>4.3412314966144595E-2</v>
      </c>
      <c r="AV861" s="45">
        <v>4.9224788044524841E-2</v>
      </c>
      <c r="AW861" s="45">
        <v>5.5104136262855506E-2</v>
      </c>
      <c r="AX861" s="45">
        <v>6.1033993486851616E-2</v>
      </c>
      <c r="AY861" s="45">
        <v>6.6950554096505244E-2</v>
      </c>
      <c r="AZ861" s="45">
        <v>7.2853567386459608E-2</v>
      </c>
      <c r="BA861" s="45">
        <v>8.003048619985724E-2</v>
      </c>
      <c r="BB861" s="45">
        <v>8.6418093540517674E-2</v>
      </c>
      <c r="BC861" s="45">
        <v>8.6418093540517674E-2</v>
      </c>
      <c r="BD861" s="45">
        <v>8.6418093540517674E-2</v>
      </c>
      <c r="BE861" s="45">
        <v>8.6418093540517674E-2</v>
      </c>
      <c r="BF861" s="45">
        <v>8.6418093540517674E-2</v>
      </c>
    </row>
    <row r="862" spans="1:58" ht="13.5" thickBot="1" x14ac:dyDescent="0.25">
      <c r="A862" s="6" t="s">
        <v>1350</v>
      </c>
      <c r="B862" s="6" t="s">
        <v>1358</v>
      </c>
      <c r="C862" s="6" t="s">
        <v>864</v>
      </c>
      <c r="D862" s="6" t="s">
        <v>1350</v>
      </c>
      <c r="E862" s="6">
        <v>-28.198436911239341</v>
      </c>
      <c r="F862" s="6" t="s">
        <v>622</v>
      </c>
      <c r="G862" s="21" t="s">
        <v>1178</v>
      </c>
      <c r="H862" s="21" t="s">
        <v>1174</v>
      </c>
      <c r="I862" s="21" t="s">
        <v>1160</v>
      </c>
      <c r="J862" s="21" t="s">
        <v>849</v>
      </c>
      <c r="K862" s="21" t="s">
        <v>853</v>
      </c>
      <c r="L862" s="21" t="s">
        <v>876</v>
      </c>
      <c r="M862" s="3">
        <v>102.36327941895249</v>
      </c>
      <c r="N862" s="3">
        <v>-28.198436911239341</v>
      </c>
      <c r="O862" s="21" t="s">
        <v>1502</v>
      </c>
      <c r="P862" s="21" t="s">
        <v>1498</v>
      </c>
      <c r="Q862" s="46">
        <v>7.3343554122399601E-4</v>
      </c>
      <c r="R862" s="46">
        <v>8.6832380240967034E-4</v>
      </c>
      <c r="S862" s="46">
        <v>9.7533443746202441E-4</v>
      </c>
      <c r="T862" s="46">
        <v>1.0600951028391255E-3</v>
      </c>
      <c r="U862" s="46">
        <v>1.1270976968242E-3</v>
      </c>
      <c r="V862" s="46">
        <v>1.1799275744481834E-3</v>
      </c>
      <c r="W862" s="46">
        <v>1.2214465030234828E-3</v>
      </c>
      <c r="X862" s="46">
        <v>1.2539386942040166E-3</v>
      </c>
      <c r="Y862" s="46">
        <v>1.2792273643434733E-3</v>
      </c>
      <c r="Z862" s="46">
        <v>1.2987677710320261E-3</v>
      </c>
      <c r="AA862" s="46">
        <v>1.3137214733104704E-3</v>
      </c>
      <c r="AB862" s="46">
        <v>1.3250156049363802E-3</v>
      </c>
      <c r="AC862" s="46">
        <v>1.3220423982659181E-3</v>
      </c>
      <c r="AD862" s="46">
        <v>1.3190131322994637E-3</v>
      </c>
      <c r="AE862" s="46">
        <v>1.6006913066264337E-3</v>
      </c>
      <c r="AF862" s="46">
        <v>1.548405346522832E-3</v>
      </c>
      <c r="AG862" s="46">
        <v>1.5103955056295054E-3</v>
      </c>
      <c r="AH862" s="46">
        <v>1.4842338056802857E-3</v>
      </c>
      <c r="AI862" s="46">
        <v>1.4603888043625589E-3</v>
      </c>
      <c r="AJ862" s="46">
        <v>1.4417824793046831E-3</v>
      </c>
      <c r="AK862" s="46">
        <v>2.0011880157358185E-2</v>
      </c>
      <c r="AL862" s="45">
        <v>2.0011880157358185E-2</v>
      </c>
      <c r="AM862" s="45">
        <v>7.3343554122399601E-4</v>
      </c>
      <c r="AN862" s="45">
        <v>1.6017593436336664E-3</v>
      </c>
      <c r="AO862" s="45">
        <v>2.5770937810956906E-3</v>
      </c>
      <c r="AP862" s="45">
        <v>3.6371888839348164E-3</v>
      </c>
      <c r="AQ862" s="45">
        <v>4.7642865807590168E-3</v>
      </c>
      <c r="AR862" s="45">
        <v>5.9442141552072001E-3</v>
      </c>
      <c r="AS862" s="45">
        <v>7.1656606582306825E-3</v>
      </c>
      <c r="AT862" s="45">
        <v>8.4195993524346993E-3</v>
      </c>
      <c r="AU862" s="45">
        <v>9.6988267167781722E-3</v>
      </c>
      <c r="AV862" s="45">
        <v>1.0997594487810198E-2</v>
      </c>
      <c r="AW862" s="45">
        <v>1.2311315961120669E-2</v>
      </c>
      <c r="AX862" s="45">
        <v>1.363633156605705E-2</v>
      </c>
      <c r="AY862" s="45">
        <v>1.4958373964322967E-2</v>
      </c>
      <c r="AZ862" s="45">
        <v>1.627738709662243E-2</v>
      </c>
      <c r="BA862" s="45">
        <v>1.7878078403248863E-2</v>
      </c>
      <c r="BB862" s="45">
        <v>1.9426483749771694E-2</v>
      </c>
      <c r="BC862" s="45">
        <v>2.0011880157358185E-2</v>
      </c>
      <c r="BD862" s="45">
        <v>2.0011880157358185E-2</v>
      </c>
      <c r="BE862" s="45">
        <v>2.0011880157358185E-2</v>
      </c>
      <c r="BF862" s="45">
        <v>2.0011880157358185E-2</v>
      </c>
    </row>
    <row r="863" spans="1:58" ht="13.5" thickBot="1" x14ac:dyDescent="0.25">
      <c r="A863" s="6" t="s">
        <v>1351</v>
      </c>
      <c r="B863" s="6" t="s">
        <v>1141</v>
      </c>
      <c r="C863" s="6" t="s">
        <v>299</v>
      </c>
      <c r="D863" s="6" t="s">
        <v>1351</v>
      </c>
      <c r="E863" s="6">
        <v>13.91824483273343</v>
      </c>
      <c r="F863" s="6" t="s">
        <v>300</v>
      </c>
      <c r="G863" s="21" t="s">
        <v>1178</v>
      </c>
      <c r="H863" s="21" t="s">
        <v>1172</v>
      </c>
      <c r="I863" s="21" t="s">
        <v>1160</v>
      </c>
      <c r="J863" s="21" t="s">
        <v>849</v>
      </c>
      <c r="K863" s="21" t="s">
        <v>850</v>
      </c>
      <c r="L863" s="21" t="s">
        <v>877</v>
      </c>
      <c r="M863" s="3">
        <v>8.8634914972033876</v>
      </c>
      <c r="N863" s="3">
        <v>13.91824483273343</v>
      </c>
      <c r="O863" s="21" t="s">
        <v>1503</v>
      </c>
      <c r="P863" s="21">
        <v>0</v>
      </c>
      <c r="Q863" s="46">
        <v>9.1704221996708486E-3</v>
      </c>
      <c r="R863" s="46">
        <v>8.9203347214269705E-3</v>
      </c>
      <c r="S863" s="46">
        <v>8.6934013940869314E-3</v>
      </c>
      <c r="T863" s="46">
        <v>8.6047436460235348E-3</v>
      </c>
      <c r="U863" s="46">
        <v>8.4374002905946849E-3</v>
      </c>
      <c r="V863" s="46">
        <v>8.5274696419601597E-3</v>
      </c>
      <c r="W863" s="46">
        <v>8.493988864360048E-3</v>
      </c>
      <c r="X863" s="46">
        <v>8.2854344739561204E-3</v>
      </c>
      <c r="Y863" s="46">
        <v>7.945230239052286E-3</v>
      </c>
      <c r="Z863" s="46">
        <v>7.8583776159251023E-3</v>
      </c>
      <c r="AA863" s="46">
        <v>7.8554892441925674E-3</v>
      </c>
      <c r="AB863" s="46">
        <v>7.7219076568026618E-3</v>
      </c>
      <c r="AC863" s="46">
        <v>7.345839285164823E-3</v>
      </c>
      <c r="AD863" s="46">
        <v>7.243081607679786E-3</v>
      </c>
      <c r="AE863" s="46">
        <v>7.1669923948087721E-3</v>
      </c>
      <c r="AF863" s="46">
        <v>7.1284340475584957E-3</v>
      </c>
      <c r="AG863" s="46">
        <v>7.0902900222701683E-3</v>
      </c>
      <c r="AH863" s="46">
        <v>7.0526792782930068E-3</v>
      </c>
      <c r="AI863" s="46">
        <v>7.0157191658332873E-3</v>
      </c>
      <c r="AJ863" s="46">
        <v>6.9792008203591162E-3</v>
      </c>
      <c r="AK863" s="46">
        <v>0.15753643661001931</v>
      </c>
      <c r="AL863" s="45">
        <v>0.15753643661001934</v>
      </c>
      <c r="AM863" s="45">
        <v>9.1704221996708486E-3</v>
      </c>
      <c r="AN863" s="45">
        <v>1.8090756921097819E-2</v>
      </c>
      <c r="AO863" s="45">
        <v>2.6784158315184749E-2</v>
      </c>
      <c r="AP863" s="45">
        <v>3.538890196120828E-2</v>
      </c>
      <c r="AQ863" s="45">
        <v>4.3826302251802965E-2</v>
      </c>
      <c r="AR863" s="45">
        <v>5.2353771893763126E-2</v>
      </c>
      <c r="AS863" s="45">
        <v>6.0847760758123176E-2</v>
      </c>
      <c r="AT863" s="45">
        <v>6.9133195232079295E-2</v>
      </c>
      <c r="AU863" s="45">
        <v>7.7078425471131584E-2</v>
      </c>
      <c r="AV863" s="45">
        <v>8.4936803087056686E-2</v>
      </c>
      <c r="AW863" s="45">
        <v>9.2792292331249249E-2</v>
      </c>
      <c r="AX863" s="45">
        <v>0.10051419998805192</v>
      </c>
      <c r="AY863" s="45">
        <v>0.10786003927321675</v>
      </c>
      <c r="AZ863" s="45">
        <v>0.11510312088089653</v>
      </c>
      <c r="BA863" s="45">
        <v>0.12227011327570529</v>
      </c>
      <c r="BB863" s="45">
        <v>0.12939854732326378</v>
      </c>
      <c r="BC863" s="45">
        <v>0.13648883734553394</v>
      </c>
      <c r="BD863" s="45">
        <v>0.14354151662382694</v>
      </c>
      <c r="BE863" s="45">
        <v>0.15055723578966024</v>
      </c>
      <c r="BF863" s="45">
        <v>0.15753643661001934</v>
      </c>
    </row>
    <row r="864" spans="1:58" ht="13.5" thickBot="1" x14ac:dyDescent="0.25">
      <c r="A864" s="6" t="s">
        <v>1351</v>
      </c>
      <c r="B864" s="6" t="s">
        <v>1141</v>
      </c>
      <c r="C864" s="6" t="s">
        <v>299</v>
      </c>
      <c r="D864" s="6" t="s">
        <v>1351</v>
      </c>
      <c r="E864" s="6">
        <v>13.91824483273343</v>
      </c>
      <c r="F864" s="6" t="s">
        <v>300</v>
      </c>
      <c r="G864" s="21" t="s">
        <v>1178</v>
      </c>
      <c r="H864" s="21" t="s">
        <v>1172</v>
      </c>
      <c r="I864" s="21" t="s">
        <v>1160</v>
      </c>
      <c r="J864" s="21" t="s">
        <v>849</v>
      </c>
      <c r="K864" s="21" t="s">
        <v>852</v>
      </c>
      <c r="L864" s="21" t="s">
        <v>877</v>
      </c>
      <c r="M864" s="3">
        <v>8.8634914972033876</v>
      </c>
      <c r="N864" s="3">
        <v>13.91824483273343</v>
      </c>
      <c r="O864" s="21" t="s">
        <v>1503</v>
      </c>
      <c r="P864" s="21">
        <v>0</v>
      </c>
      <c r="Q864" s="46">
        <v>6.1696055775403865E-4</v>
      </c>
      <c r="R864" s="46">
        <v>5.9964240377507658E-4</v>
      </c>
      <c r="S864" s="46">
        <v>5.9534055482663177E-4</v>
      </c>
      <c r="T864" s="46">
        <v>5.9782316286991107E-4</v>
      </c>
      <c r="U864" s="46">
        <v>6.0388863306847288E-4</v>
      </c>
      <c r="V864" s="46">
        <v>6.0798837447839638E-4</v>
      </c>
      <c r="W864" s="46">
        <v>6.0247487895178514E-4</v>
      </c>
      <c r="X864" s="46">
        <v>5.899178864070706E-4</v>
      </c>
      <c r="Y864" s="46">
        <v>5.7941729314755738E-4</v>
      </c>
      <c r="Z864" s="46">
        <v>5.6151011144520927E-4</v>
      </c>
      <c r="AA864" s="46">
        <v>5.4557508943357249E-4</v>
      </c>
      <c r="AB864" s="46">
        <v>5.2896462193356523E-4</v>
      </c>
      <c r="AC864" s="46">
        <v>5.1304833254982166E-4</v>
      </c>
      <c r="AD864" s="46">
        <v>5.0157324919052667E-4</v>
      </c>
      <c r="AE864" s="46">
        <v>4.8354867884148876E-4</v>
      </c>
      <c r="AF864" s="46">
        <v>4.7674811136758685E-4</v>
      </c>
      <c r="AG864" s="46">
        <v>4.7032238933188337E-4</v>
      </c>
      <c r="AH864" s="46">
        <v>4.6426381154926889E-4</v>
      </c>
      <c r="AI864" s="46">
        <v>4.5856518608786004E-4</v>
      </c>
      <c r="AJ864" s="46">
        <v>4.5319856038192081E-4</v>
      </c>
      <c r="AK864" s="46">
        <v>1.0850771887391643E-2</v>
      </c>
      <c r="AL864" s="45">
        <v>1.0850771887391643E-2</v>
      </c>
      <c r="AM864" s="45">
        <v>6.1696055775403865E-4</v>
      </c>
      <c r="AN864" s="45">
        <v>1.2166029615291152E-3</v>
      </c>
      <c r="AO864" s="45">
        <v>1.8119435163557471E-3</v>
      </c>
      <c r="AP864" s="45">
        <v>2.4097666792256582E-3</v>
      </c>
      <c r="AQ864" s="45">
        <v>3.0136553122941312E-3</v>
      </c>
      <c r="AR864" s="45">
        <v>3.6216436867725276E-3</v>
      </c>
      <c r="AS864" s="45">
        <v>4.2241185657243127E-3</v>
      </c>
      <c r="AT864" s="45">
        <v>4.8140364521313834E-3</v>
      </c>
      <c r="AU864" s="45">
        <v>5.3934537452789404E-3</v>
      </c>
      <c r="AV864" s="45">
        <v>5.9549638567241497E-3</v>
      </c>
      <c r="AW864" s="45">
        <v>6.5005389461577218E-3</v>
      </c>
      <c r="AX864" s="45">
        <v>7.029503568091287E-3</v>
      </c>
      <c r="AY864" s="45">
        <v>7.5425519006411083E-3</v>
      </c>
      <c r="AZ864" s="45">
        <v>8.0441251498316359E-3</v>
      </c>
      <c r="BA864" s="45">
        <v>8.5276738286731244E-3</v>
      </c>
      <c r="BB864" s="45">
        <v>9.0044219400407105E-3</v>
      </c>
      <c r="BC864" s="45">
        <v>9.4747443293725937E-3</v>
      </c>
      <c r="BD864" s="45">
        <v>9.9390081409218619E-3</v>
      </c>
      <c r="BE864" s="45">
        <v>1.0397573327009722E-2</v>
      </c>
      <c r="BF864" s="45">
        <v>1.0850771887391643E-2</v>
      </c>
    </row>
    <row r="865" spans="1:58" ht="13.5" thickBot="1" x14ac:dyDescent="0.25">
      <c r="A865" s="6" t="s">
        <v>1351</v>
      </c>
      <c r="B865" s="6" t="s">
        <v>1141</v>
      </c>
      <c r="C865" s="6" t="s">
        <v>299</v>
      </c>
      <c r="D865" s="6" t="s">
        <v>1351</v>
      </c>
      <c r="E865" s="6">
        <v>13.91824483273343</v>
      </c>
      <c r="F865" s="6" t="s">
        <v>300</v>
      </c>
      <c r="G865" s="21" t="s">
        <v>1178</v>
      </c>
      <c r="H865" s="21" t="s">
        <v>1172</v>
      </c>
      <c r="I865" s="21" t="s">
        <v>1160</v>
      </c>
      <c r="J865" s="21" t="s">
        <v>849</v>
      </c>
      <c r="K865" s="21" t="s">
        <v>853</v>
      </c>
      <c r="L865" s="21" t="s">
        <v>877</v>
      </c>
      <c r="M865" s="3">
        <v>8.8634914972033876</v>
      </c>
      <c r="N865" s="3">
        <v>13.91824483273343</v>
      </c>
      <c r="O865" s="21" t="s">
        <v>1503</v>
      </c>
      <c r="P865" s="21">
        <v>0</v>
      </c>
      <c r="Q865" s="46">
        <v>1.3520640470643657E-4</v>
      </c>
      <c r="R865" s="46">
        <v>1.3461666153529218E-4</v>
      </c>
      <c r="S865" s="46">
        <v>1.3427939460780046E-4</v>
      </c>
      <c r="T865" s="46">
        <v>1.3691120709368316E-4</v>
      </c>
      <c r="U865" s="46">
        <v>1.3686429881729312E-4</v>
      </c>
      <c r="V865" s="46">
        <v>1.3783947786682064E-4</v>
      </c>
      <c r="W865" s="46">
        <v>1.3388678760897576E-4</v>
      </c>
      <c r="X865" s="46">
        <v>1.3110252241276004E-4</v>
      </c>
      <c r="Y865" s="46">
        <v>1.274932371892218E-4</v>
      </c>
      <c r="Z865" s="46">
        <v>1.25003560888958E-4</v>
      </c>
      <c r="AA865" s="46">
        <v>1.2215832899055385E-4</v>
      </c>
      <c r="AB865" s="46">
        <v>1.1812389113457371E-4</v>
      </c>
      <c r="AC865" s="46">
        <v>1.1497455044401154E-4</v>
      </c>
      <c r="AD865" s="46">
        <v>1.10632242221087E-4</v>
      </c>
      <c r="AE865" s="46">
        <v>1.0897866604196782E-4</v>
      </c>
      <c r="AF865" s="46">
        <v>1.0735944924673793E-4</v>
      </c>
      <c r="AG865" s="46">
        <v>1.0584070269529739E-4</v>
      </c>
      <c r="AH865" s="46">
        <v>1.044193271347724E-4</v>
      </c>
      <c r="AI865" s="46">
        <v>1.0309243517089819E-4</v>
      </c>
      <c r="AJ865" s="46">
        <v>1.0185256858118536E-4</v>
      </c>
      <c r="AK865" s="46">
        <v>2.4306357143883271E-3</v>
      </c>
      <c r="AL865" s="45">
        <v>2.4306357143883271E-3</v>
      </c>
      <c r="AM865" s="45">
        <v>1.3520640470643657E-4</v>
      </c>
      <c r="AN865" s="45">
        <v>2.6982306624172877E-4</v>
      </c>
      <c r="AO865" s="45">
        <v>4.0410246084952926E-4</v>
      </c>
      <c r="AP865" s="45">
        <v>5.4101366794321237E-4</v>
      </c>
      <c r="AQ865" s="45">
        <v>6.7787796676050554E-4</v>
      </c>
      <c r="AR865" s="45">
        <v>8.1571744462732615E-4</v>
      </c>
      <c r="AS865" s="45">
        <v>9.4960423223630196E-4</v>
      </c>
      <c r="AT865" s="45">
        <v>1.0807067546490621E-3</v>
      </c>
      <c r="AU865" s="45">
        <v>1.2081999918382839E-3</v>
      </c>
      <c r="AV865" s="45">
        <v>1.3332035527272418E-3</v>
      </c>
      <c r="AW865" s="45">
        <v>1.4553618817177956E-3</v>
      </c>
      <c r="AX865" s="45">
        <v>1.5734857728523692E-3</v>
      </c>
      <c r="AY865" s="45">
        <v>1.6884603232963807E-3</v>
      </c>
      <c r="AZ865" s="45">
        <v>1.7990925655174677E-3</v>
      </c>
      <c r="BA865" s="45">
        <v>1.9080712315594356E-3</v>
      </c>
      <c r="BB865" s="45">
        <v>2.0154306808061735E-3</v>
      </c>
      <c r="BC865" s="45">
        <v>2.1212713835014707E-3</v>
      </c>
      <c r="BD865" s="45">
        <v>2.2256907106362432E-3</v>
      </c>
      <c r="BE865" s="45">
        <v>2.3287831458071416E-3</v>
      </c>
      <c r="BF865" s="45">
        <v>2.4306357143883271E-3</v>
      </c>
    </row>
    <row r="866" spans="1:58" ht="13.5" thickBot="1" x14ac:dyDescent="0.25">
      <c r="A866" s="6" t="s">
        <v>1351</v>
      </c>
      <c r="B866" s="6" t="s">
        <v>1141</v>
      </c>
      <c r="C866" s="6" t="s">
        <v>299</v>
      </c>
      <c r="D866" s="6" t="s">
        <v>1351</v>
      </c>
      <c r="E866" s="6">
        <v>13.91824483273343</v>
      </c>
      <c r="F866" s="6" t="s">
        <v>300</v>
      </c>
      <c r="G866" s="21" t="s">
        <v>1178</v>
      </c>
      <c r="H866" s="21" t="s">
        <v>1172</v>
      </c>
      <c r="I866" s="21" t="s">
        <v>1160</v>
      </c>
      <c r="J866" s="21" t="s">
        <v>849</v>
      </c>
      <c r="K866" s="21" t="s">
        <v>854</v>
      </c>
      <c r="L866" s="21" t="s">
        <v>877</v>
      </c>
      <c r="M866" s="3">
        <v>8.8634914972033876</v>
      </c>
      <c r="N866" s="3">
        <v>13.91824483273343</v>
      </c>
      <c r="O866" s="21" t="s">
        <v>1503</v>
      </c>
      <c r="P866" s="21">
        <v>0</v>
      </c>
      <c r="Q866" s="46">
        <v>3.1796086178520597E-4</v>
      </c>
      <c r="R866" s="46">
        <v>3.1988858295760867E-4</v>
      </c>
      <c r="S866" s="46">
        <v>3.2198748429743872E-4</v>
      </c>
      <c r="T866" s="46">
        <v>3.2172791132621296E-4</v>
      </c>
      <c r="U866" s="46">
        <v>3.2005346589136438E-4</v>
      </c>
      <c r="V866" s="46">
        <v>3.1625979200871756E-4</v>
      </c>
      <c r="W866" s="46">
        <v>3.1060128996803735E-4</v>
      </c>
      <c r="X866" s="46">
        <v>3.0631441205658939E-4</v>
      </c>
      <c r="Y866" s="46">
        <v>3.0285350210765424E-4</v>
      </c>
      <c r="Z866" s="46">
        <v>2.9929272037209861E-4</v>
      </c>
      <c r="AA866" s="46">
        <v>2.955096841118697E-4</v>
      </c>
      <c r="AB866" s="46">
        <v>2.9151949972025526E-4</v>
      </c>
      <c r="AC866" s="46">
        <v>2.8753911285686525E-4</v>
      </c>
      <c r="AD866" s="46">
        <v>2.8383718577444818E-4</v>
      </c>
      <c r="AE866" s="46">
        <v>2.8023999582074037E-4</v>
      </c>
      <c r="AF866" s="46">
        <v>2.7662679743691054E-4</v>
      </c>
      <c r="AG866" s="46">
        <v>2.7305744692283392E-4</v>
      </c>
      <c r="AH866" s="46">
        <v>2.6953607201364257E-4</v>
      </c>
      <c r="AI866" s="46">
        <v>2.6606662249225227E-4</v>
      </c>
      <c r="AJ866" s="46">
        <v>2.6264065943947174E-4</v>
      </c>
      <c r="AK866" s="46">
        <v>5.923513099360218E-3</v>
      </c>
      <c r="AL866" s="45">
        <v>5.9235130993602171E-3</v>
      </c>
      <c r="AM866" s="45">
        <v>3.1796086178520597E-4</v>
      </c>
      <c r="AN866" s="45">
        <v>6.3784944474281464E-4</v>
      </c>
      <c r="AO866" s="45">
        <v>9.598369290402533E-4</v>
      </c>
      <c r="AP866" s="45">
        <v>1.2815648403664663E-3</v>
      </c>
      <c r="AQ866" s="45">
        <v>1.6016183062578307E-3</v>
      </c>
      <c r="AR866" s="45">
        <v>1.9178780982665481E-3</v>
      </c>
      <c r="AS866" s="45">
        <v>2.2284793882345853E-3</v>
      </c>
      <c r="AT866" s="45">
        <v>2.5347938002911749E-3</v>
      </c>
      <c r="AU866" s="45">
        <v>2.8376473023988291E-3</v>
      </c>
      <c r="AV866" s="45">
        <v>3.1369400227709279E-3</v>
      </c>
      <c r="AW866" s="45">
        <v>3.4324497068827977E-3</v>
      </c>
      <c r="AX866" s="45">
        <v>3.723969206603053E-3</v>
      </c>
      <c r="AY866" s="45">
        <v>4.0115083194599182E-3</v>
      </c>
      <c r="AZ866" s="45">
        <v>4.2953455052343664E-3</v>
      </c>
      <c r="BA866" s="45">
        <v>4.5755855010551072E-3</v>
      </c>
      <c r="BB866" s="45">
        <v>4.8522122984920174E-3</v>
      </c>
      <c r="BC866" s="45">
        <v>5.1252697454148514E-3</v>
      </c>
      <c r="BD866" s="45">
        <v>5.3948058174284937E-3</v>
      </c>
      <c r="BE866" s="45">
        <v>5.6608724399207456E-3</v>
      </c>
      <c r="BF866" s="45">
        <v>5.9235130993602171E-3</v>
      </c>
    </row>
    <row r="867" spans="1:58" ht="13.5" thickBot="1" x14ac:dyDescent="0.25">
      <c r="A867" s="6" t="s">
        <v>1351</v>
      </c>
      <c r="B867" s="6" t="s">
        <v>1141</v>
      </c>
      <c r="C867" s="6" t="s">
        <v>878</v>
      </c>
      <c r="D867" s="6" t="s">
        <v>1351</v>
      </c>
      <c r="E867" s="6">
        <v>11.463527064205421</v>
      </c>
      <c r="F867" s="6" t="s">
        <v>300</v>
      </c>
      <c r="G867" s="21" t="s">
        <v>1178</v>
      </c>
      <c r="H867" s="21" t="s">
        <v>1296</v>
      </c>
      <c r="I867" s="21" t="s">
        <v>1160</v>
      </c>
      <c r="J867" s="21" t="s">
        <v>849</v>
      </c>
      <c r="K867" s="21" t="s">
        <v>850</v>
      </c>
      <c r="L867" s="21" t="s">
        <v>879</v>
      </c>
      <c r="M867" s="3">
        <v>7.3791405076599395</v>
      </c>
      <c r="N867" s="3">
        <v>11.463527064205421</v>
      </c>
      <c r="O867" s="21" t="s">
        <v>1504</v>
      </c>
      <c r="P867" s="21">
        <v>0</v>
      </c>
      <c r="Q867" s="46">
        <v>3.5026772955106047E-2</v>
      </c>
      <c r="R867" s="46">
        <v>3.4212845441437253E-2</v>
      </c>
      <c r="S867" s="46">
        <v>3.3477163308395452E-2</v>
      </c>
      <c r="T867" s="46">
        <v>3.3217572446512994E-2</v>
      </c>
      <c r="U867" s="46">
        <v>3.2679645251813577E-2</v>
      </c>
      <c r="V867" s="46">
        <v>3.3066714704267607E-2</v>
      </c>
      <c r="W867" s="46">
        <v>3.3020916550300337E-2</v>
      </c>
      <c r="X867" s="46">
        <v>3.2358529781146776E-2</v>
      </c>
      <c r="Y867" s="46">
        <v>3.1229646731807503E-2</v>
      </c>
      <c r="Z867" s="46">
        <v>3.0983412976177349E-2</v>
      </c>
      <c r="AA867" s="46">
        <v>3.1030035845095297E-2</v>
      </c>
      <c r="AB867" s="46">
        <v>3.0613204521056883E-2</v>
      </c>
      <c r="AC867" s="46">
        <v>2.9336670815683894E-2</v>
      </c>
      <c r="AD867" s="46">
        <v>2.9018139087547228E-2</v>
      </c>
      <c r="AE867" s="46">
        <v>2.8789383843919252E-2</v>
      </c>
      <c r="AF867" s="46">
        <v>2.8624680771121257E-2</v>
      </c>
      <c r="AG867" s="46">
        <v>2.8456959223094772E-2</v>
      </c>
      <c r="AH867" s="46">
        <v>2.8286171031402085E-2</v>
      </c>
      <c r="AI867" s="46">
        <v>2.8112267345887853E-2</v>
      </c>
      <c r="AJ867" s="46">
        <v>2.8307109622135812E-2</v>
      </c>
      <c r="AK867" s="46">
        <v>0.61984784225390932</v>
      </c>
      <c r="AL867" s="45">
        <v>0.61984784225390932</v>
      </c>
      <c r="AM867" s="45">
        <v>3.5026772955106047E-2</v>
      </c>
      <c r="AN867" s="45">
        <v>6.9239618396543301E-2</v>
      </c>
      <c r="AO867" s="45">
        <v>0.10271678170493875</v>
      </c>
      <c r="AP867" s="45">
        <v>0.13593435415145175</v>
      </c>
      <c r="AQ867" s="45">
        <v>0.16861399940326532</v>
      </c>
      <c r="AR867" s="45">
        <v>0.20168071410753294</v>
      </c>
      <c r="AS867" s="45">
        <v>0.23470163065783328</v>
      </c>
      <c r="AT867" s="45">
        <v>0.26706016043898007</v>
      </c>
      <c r="AU867" s="45">
        <v>0.29828980717078757</v>
      </c>
      <c r="AV867" s="45">
        <v>0.32927322014696492</v>
      </c>
      <c r="AW867" s="45">
        <v>0.3603032559920602</v>
      </c>
      <c r="AX867" s="45">
        <v>0.39091646051311707</v>
      </c>
      <c r="AY867" s="45">
        <v>0.42025313132880099</v>
      </c>
      <c r="AZ867" s="45">
        <v>0.44927127041634823</v>
      </c>
      <c r="BA867" s="45">
        <v>0.4780606542602675</v>
      </c>
      <c r="BB867" s="45">
        <v>0.50668533503138879</v>
      </c>
      <c r="BC867" s="45">
        <v>0.53514229425448356</v>
      </c>
      <c r="BD867" s="45">
        <v>0.56342846528588564</v>
      </c>
      <c r="BE867" s="45">
        <v>0.59154073263177354</v>
      </c>
      <c r="BF867" s="45">
        <v>0.61984784225390932</v>
      </c>
    </row>
    <row r="868" spans="1:58" ht="13.5" thickBot="1" x14ac:dyDescent="0.25">
      <c r="A868" s="6" t="s">
        <v>1351</v>
      </c>
      <c r="B868" s="6" t="s">
        <v>1141</v>
      </c>
      <c r="C868" s="6" t="s">
        <v>878</v>
      </c>
      <c r="D868" s="6" t="s">
        <v>1351</v>
      </c>
      <c r="E868" s="6">
        <v>11.463527064205421</v>
      </c>
      <c r="F868" s="6" t="s">
        <v>300</v>
      </c>
      <c r="G868" s="21" t="s">
        <v>1178</v>
      </c>
      <c r="H868" s="21" t="s">
        <v>1296</v>
      </c>
      <c r="I868" s="21" t="s">
        <v>1160</v>
      </c>
      <c r="J868" s="21" t="s">
        <v>849</v>
      </c>
      <c r="K868" s="21" t="s">
        <v>852</v>
      </c>
      <c r="L868" s="21" t="s">
        <v>879</v>
      </c>
      <c r="M868" s="3">
        <v>7.3791405076599395</v>
      </c>
      <c r="N868" s="3">
        <v>11.463527064205421</v>
      </c>
      <c r="O868" s="21" t="s">
        <v>1504</v>
      </c>
      <c r="P868" s="21">
        <v>0</v>
      </c>
      <c r="Q868" s="46">
        <v>2.469335219332102E-3</v>
      </c>
      <c r="R868" s="46">
        <v>2.4103114191082963E-3</v>
      </c>
      <c r="S868" s="46">
        <v>2.3983015441601994E-3</v>
      </c>
      <c r="T868" s="46">
        <v>2.4107530331125416E-3</v>
      </c>
      <c r="U868" s="46">
        <v>2.4359456631564561E-3</v>
      </c>
      <c r="V868" s="46">
        <v>2.4563393857527926E-3</v>
      </c>
      <c r="W868" s="46">
        <v>2.4414965189707405E-3</v>
      </c>
      <c r="X868" s="46">
        <v>2.400529526459604E-3</v>
      </c>
      <c r="Y868" s="46">
        <v>2.3667290851193653E-3</v>
      </c>
      <c r="Z868" s="46">
        <v>2.3054591298483098E-3</v>
      </c>
      <c r="AA868" s="46">
        <v>2.2511109938512463E-3</v>
      </c>
      <c r="AB868" s="46">
        <v>2.1938422534349177E-3</v>
      </c>
      <c r="AC868" s="46">
        <v>2.1387235751960214E-3</v>
      </c>
      <c r="AD868" s="46">
        <v>2.0995850159970411E-3</v>
      </c>
      <c r="AE868" s="46">
        <v>2.0358539088477156E-3</v>
      </c>
      <c r="AF868" s="46">
        <v>2.0087172238619022E-3</v>
      </c>
      <c r="AG868" s="46">
        <v>1.9826812876768038E-3</v>
      </c>
      <c r="AH868" s="46">
        <v>1.9576879616743721E-3</v>
      </c>
      <c r="AI868" s="46">
        <v>1.9336812829085297E-3</v>
      </c>
      <c r="AJ868" s="46">
        <v>1.9360905459589451E-3</v>
      </c>
      <c r="AK868" s="46">
        <v>4.4633174574427913E-2</v>
      </c>
      <c r="AL868" s="45">
        <v>4.4633174574427899E-2</v>
      </c>
      <c r="AM868" s="45">
        <v>2.469335219332102E-3</v>
      </c>
      <c r="AN868" s="45">
        <v>4.8796466384403983E-3</v>
      </c>
      <c r="AO868" s="45">
        <v>7.2779481826005972E-3</v>
      </c>
      <c r="AP868" s="45">
        <v>9.6887012157131393E-3</v>
      </c>
      <c r="AQ868" s="45">
        <v>1.2124646878869594E-2</v>
      </c>
      <c r="AR868" s="45">
        <v>1.4580986264622387E-2</v>
      </c>
      <c r="AS868" s="45">
        <v>1.7022482783593126E-2</v>
      </c>
      <c r="AT868" s="45">
        <v>1.942301231005273E-2</v>
      </c>
      <c r="AU868" s="45">
        <v>2.1789741395172094E-2</v>
      </c>
      <c r="AV868" s="45">
        <v>2.4095200525020403E-2</v>
      </c>
      <c r="AW868" s="45">
        <v>2.6346311518871648E-2</v>
      </c>
      <c r="AX868" s="45">
        <v>2.8540153772306565E-2</v>
      </c>
      <c r="AY868" s="45">
        <v>3.0678877347502586E-2</v>
      </c>
      <c r="AZ868" s="45">
        <v>3.2778462363499627E-2</v>
      </c>
      <c r="BA868" s="45">
        <v>3.4814316272347344E-2</v>
      </c>
      <c r="BB868" s="45">
        <v>3.6823033496209245E-2</v>
      </c>
      <c r="BC868" s="45">
        <v>3.8805714783886051E-2</v>
      </c>
      <c r="BD868" s="45">
        <v>4.0763402745560423E-2</v>
      </c>
      <c r="BE868" s="45">
        <v>4.2697084028468953E-2</v>
      </c>
      <c r="BF868" s="45">
        <v>4.4633174574427899E-2</v>
      </c>
    </row>
    <row r="869" spans="1:58" ht="13.5" thickBot="1" x14ac:dyDescent="0.25">
      <c r="A869" s="6" t="s">
        <v>1351</v>
      </c>
      <c r="B869" s="6" t="s">
        <v>1141</v>
      </c>
      <c r="C869" s="6" t="s">
        <v>878</v>
      </c>
      <c r="D869" s="6" t="s">
        <v>1351</v>
      </c>
      <c r="E869" s="6">
        <v>11.463527064205421</v>
      </c>
      <c r="F869" s="6" t="s">
        <v>300</v>
      </c>
      <c r="G869" s="21" t="s">
        <v>1178</v>
      </c>
      <c r="H869" s="21" t="s">
        <v>1296</v>
      </c>
      <c r="I869" s="21" t="s">
        <v>1160</v>
      </c>
      <c r="J869" s="21" t="s">
        <v>849</v>
      </c>
      <c r="K869" s="21" t="s">
        <v>853</v>
      </c>
      <c r="L869" s="21" t="s">
        <v>879</v>
      </c>
      <c r="M869" s="3">
        <v>7.3791405076599395</v>
      </c>
      <c r="N869" s="3">
        <v>11.463527064205421</v>
      </c>
      <c r="O869" s="21" t="s">
        <v>1504</v>
      </c>
      <c r="P869" s="21">
        <v>0</v>
      </c>
      <c r="Q869" s="46">
        <v>5.4232057097071548E-4</v>
      </c>
      <c r="R869" s="46">
        <v>5.4098485995162716E-4</v>
      </c>
      <c r="S869" s="46">
        <v>5.4056550332973782E-4</v>
      </c>
      <c r="T869" s="46">
        <v>5.5089024360745697E-4</v>
      </c>
      <c r="U869" s="46">
        <v>5.5144114233293771E-4</v>
      </c>
      <c r="V869" s="46">
        <v>5.5622888196920446E-4</v>
      </c>
      <c r="W869" s="46">
        <v>5.4300186398922173E-4</v>
      </c>
      <c r="X869" s="46">
        <v>5.3392180006915668E-4</v>
      </c>
      <c r="Y869" s="46">
        <v>5.2173928615972744E-4</v>
      </c>
      <c r="Z869" s="46">
        <v>5.1358197138538352E-4</v>
      </c>
      <c r="AA869" s="46">
        <v>5.0406476565450337E-4</v>
      </c>
      <c r="AB869" s="46">
        <v>4.9008136530985698E-4</v>
      </c>
      <c r="AC869" s="46">
        <v>4.7926629528209077E-4</v>
      </c>
      <c r="AD869" s="46">
        <v>4.6395629149267295E-4</v>
      </c>
      <c r="AE869" s="46">
        <v>4.5848720858866299E-4</v>
      </c>
      <c r="AF869" s="46">
        <v>4.5205200532336061E-4</v>
      </c>
      <c r="AG869" s="46">
        <v>4.4592467142024741E-4</v>
      </c>
      <c r="AH869" s="46">
        <v>4.4008702835048047E-4</v>
      </c>
      <c r="AI869" s="46">
        <v>4.3452172854662157E-4</v>
      </c>
      <c r="AJ869" s="46">
        <v>4.3493633547507439E-4</v>
      </c>
      <c r="AK869" s="46">
        <v>9.9980538192087406E-3</v>
      </c>
      <c r="AL869" s="45">
        <v>9.9980538192087423E-3</v>
      </c>
      <c r="AM869" s="45">
        <v>5.4232057097071548E-4</v>
      </c>
      <c r="AN869" s="45">
        <v>1.0833054309223426E-3</v>
      </c>
      <c r="AO869" s="45">
        <v>1.6238709342520806E-3</v>
      </c>
      <c r="AP869" s="45">
        <v>2.1747611778595377E-3</v>
      </c>
      <c r="AQ869" s="45">
        <v>2.7262023201924755E-3</v>
      </c>
      <c r="AR869" s="45">
        <v>3.2824312021616799E-3</v>
      </c>
      <c r="AS869" s="45">
        <v>3.8254330661509016E-3</v>
      </c>
      <c r="AT869" s="45">
        <v>4.3593548662200585E-3</v>
      </c>
      <c r="AU869" s="45">
        <v>4.8810941523797858E-3</v>
      </c>
      <c r="AV869" s="45">
        <v>5.3946761237651693E-3</v>
      </c>
      <c r="AW869" s="45">
        <v>5.8987408894196729E-3</v>
      </c>
      <c r="AX869" s="45">
        <v>6.3888222547295297E-3</v>
      </c>
      <c r="AY869" s="45">
        <v>6.8680885500116209E-3</v>
      </c>
      <c r="AZ869" s="45">
        <v>7.3320448415042936E-3</v>
      </c>
      <c r="BA869" s="45">
        <v>7.7905320500929569E-3</v>
      </c>
      <c r="BB869" s="45">
        <v>8.2425840554163181E-3</v>
      </c>
      <c r="BC869" s="45">
        <v>8.6885087268365659E-3</v>
      </c>
      <c r="BD869" s="45">
        <v>9.1285957551870463E-3</v>
      </c>
      <c r="BE869" s="45">
        <v>9.5631174837336672E-3</v>
      </c>
      <c r="BF869" s="45">
        <v>9.9980538192087423E-3</v>
      </c>
    </row>
    <row r="870" spans="1:58" ht="13.5" thickBot="1" x14ac:dyDescent="0.25">
      <c r="A870" s="6" t="s">
        <v>1351</v>
      </c>
      <c r="B870" s="6" t="s">
        <v>1141</v>
      </c>
      <c r="C870" s="6" t="s">
        <v>878</v>
      </c>
      <c r="D870" s="6" t="s">
        <v>1351</v>
      </c>
      <c r="E870" s="6">
        <v>11.463527064205421</v>
      </c>
      <c r="F870" s="6" t="s">
        <v>300</v>
      </c>
      <c r="G870" s="21" t="s">
        <v>1178</v>
      </c>
      <c r="H870" s="21" t="s">
        <v>1296</v>
      </c>
      <c r="I870" s="21" t="s">
        <v>1160</v>
      </c>
      <c r="J870" s="21" t="s">
        <v>849</v>
      </c>
      <c r="K870" s="21" t="s">
        <v>854</v>
      </c>
      <c r="L870" s="21" t="s">
        <v>879</v>
      </c>
      <c r="M870" s="3">
        <v>7.3791405076599395</v>
      </c>
      <c r="N870" s="3">
        <v>11.463527064205421</v>
      </c>
      <c r="O870" s="21" t="s">
        <v>1504</v>
      </c>
      <c r="P870" s="21">
        <v>0</v>
      </c>
      <c r="Q870" s="46">
        <v>1.2706914408021849E-3</v>
      </c>
      <c r="R870" s="46">
        <v>1.2794865700442271E-3</v>
      </c>
      <c r="S870" s="46">
        <v>1.2889355591601476E-3</v>
      </c>
      <c r="T870" s="46">
        <v>1.2898521462121738E-3</v>
      </c>
      <c r="U870" s="46">
        <v>1.2855037736455323E-3</v>
      </c>
      <c r="V870" s="46">
        <v>1.2746799636132529E-3</v>
      </c>
      <c r="W870" s="46">
        <v>1.2569247690636461E-3</v>
      </c>
      <c r="X870" s="46">
        <v>1.2439117543444355E-3</v>
      </c>
      <c r="Y870" s="46">
        <v>1.2337443592916276E-3</v>
      </c>
      <c r="Z870" s="46">
        <v>1.223086845617657E-3</v>
      </c>
      <c r="AA870" s="46">
        <v>1.2115234846619353E-3</v>
      </c>
      <c r="AB870" s="46">
        <v>1.1990304755802863E-3</v>
      </c>
      <c r="AC870" s="46">
        <v>1.1864105991561194E-3</v>
      </c>
      <c r="AD870" s="46">
        <v>1.1746331047863758E-3</v>
      </c>
      <c r="AE870" s="46">
        <v>1.1630594351618026E-3</v>
      </c>
      <c r="AF870" s="46">
        <v>1.1486595102775581E-3</v>
      </c>
      <c r="AG870" s="46">
        <v>1.1342567249916368E-3</v>
      </c>
      <c r="AH870" s="46">
        <v>1.1198510788596526E-3</v>
      </c>
      <c r="AI870" s="46">
        <v>1.1054425710926709E-3</v>
      </c>
      <c r="AJ870" s="46">
        <v>1.1055561985830486E-3</v>
      </c>
      <c r="AK870" s="46">
        <v>2.4195240364945976E-2</v>
      </c>
      <c r="AL870" s="45">
        <v>2.4195240364945976E-2</v>
      </c>
      <c r="AM870" s="45">
        <v>1.2706914408021849E-3</v>
      </c>
      <c r="AN870" s="45">
        <v>2.550178010846412E-3</v>
      </c>
      <c r="AO870" s="45">
        <v>3.8391135700065596E-3</v>
      </c>
      <c r="AP870" s="45">
        <v>5.1289657162187337E-3</v>
      </c>
      <c r="AQ870" s="45">
        <v>6.4144694898642662E-3</v>
      </c>
      <c r="AR870" s="45">
        <v>7.6891494534775187E-3</v>
      </c>
      <c r="AS870" s="45">
        <v>8.9460742225411644E-3</v>
      </c>
      <c r="AT870" s="45">
        <v>1.0189985976885601E-2</v>
      </c>
      <c r="AU870" s="45">
        <v>1.1423730336177228E-2</v>
      </c>
      <c r="AV870" s="45">
        <v>1.2646817181794886E-2</v>
      </c>
      <c r="AW870" s="45">
        <v>1.3858340666456821E-2</v>
      </c>
      <c r="AX870" s="45">
        <v>1.5057371142037108E-2</v>
      </c>
      <c r="AY870" s="45">
        <v>1.6243781741193227E-2</v>
      </c>
      <c r="AZ870" s="45">
        <v>1.7418414845979602E-2</v>
      </c>
      <c r="BA870" s="45">
        <v>1.8581474281141406E-2</v>
      </c>
      <c r="BB870" s="45">
        <v>1.9730133791418965E-2</v>
      </c>
      <c r="BC870" s="45">
        <v>2.0864390516410602E-2</v>
      </c>
      <c r="BD870" s="45">
        <v>2.1984241595270255E-2</v>
      </c>
      <c r="BE870" s="45">
        <v>2.3089684166362926E-2</v>
      </c>
      <c r="BF870" s="45">
        <v>2.4195240364945976E-2</v>
      </c>
    </row>
    <row r="871" spans="1:58" ht="13.5" thickBot="1" x14ac:dyDescent="0.25">
      <c r="A871" s="6" t="s">
        <v>1359</v>
      </c>
      <c r="B871" s="6" t="s">
        <v>1145</v>
      </c>
      <c r="C871" s="6" t="s">
        <v>878</v>
      </c>
      <c r="D871" s="6" t="s">
        <v>1359</v>
      </c>
      <c r="E871" s="6">
        <v>173.718087454336</v>
      </c>
      <c r="F871" s="6" t="s">
        <v>300</v>
      </c>
      <c r="G871" s="21" t="s">
        <v>1178</v>
      </c>
      <c r="H871" s="21" t="s">
        <v>1296</v>
      </c>
      <c r="I871" s="21" t="s">
        <v>1160</v>
      </c>
      <c r="J871" s="21" t="s">
        <v>849</v>
      </c>
      <c r="K871" s="21" t="s">
        <v>850</v>
      </c>
      <c r="L871" s="21" t="s">
        <v>880</v>
      </c>
      <c r="M871" s="3">
        <v>116.6734442893696</v>
      </c>
      <c r="N871" s="3">
        <v>173.718087454336</v>
      </c>
      <c r="O871" s="21" t="s">
        <v>1504</v>
      </c>
      <c r="P871" s="21">
        <v>0</v>
      </c>
      <c r="Q871" s="46">
        <v>3.497090311224652E-3</v>
      </c>
      <c r="R871" s="46">
        <v>3.8046731389778945E-3</v>
      </c>
      <c r="S871" s="46">
        <v>4.1113684845896234E-3</v>
      </c>
      <c r="T871" s="46">
        <v>4.4733228213227781E-3</v>
      </c>
      <c r="U871" s="46">
        <v>4.796239483090381E-3</v>
      </c>
      <c r="V871" s="46">
        <v>4.9050314150579305E-3</v>
      </c>
      <c r="W871" s="46">
        <v>4.9510627236160325E-3</v>
      </c>
      <c r="X871" s="46">
        <v>4.9045013488602613E-3</v>
      </c>
      <c r="Y871" s="46">
        <v>4.7853752042296312E-3</v>
      </c>
      <c r="Z871" s="46">
        <v>4.8001706621195444E-3</v>
      </c>
      <c r="AA871" s="46">
        <v>4.8609675526550484E-3</v>
      </c>
      <c r="AB871" s="46">
        <v>4.8496558503421635E-3</v>
      </c>
      <c r="AC871" s="46">
        <v>4.7004972147210262E-3</v>
      </c>
      <c r="AD871" s="46">
        <v>4.7027661519920159E-3</v>
      </c>
      <c r="AE871" s="46">
        <v>4.719624704306793E-3</v>
      </c>
      <c r="AF871" s="46">
        <v>4.7586920312024652E-3</v>
      </c>
      <c r="AG871" s="46">
        <v>4.7981427567541949E-3</v>
      </c>
      <c r="AH871" s="46">
        <v>4.8379809610030518E-3</v>
      </c>
      <c r="AI871" s="46">
        <v>4.8782107674865457E-3</v>
      </c>
      <c r="AJ871" s="46">
        <v>4.9118636568352293E-3</v>
      </c>
      <c r="AK871" s="46">
        <v>9.3047237240387243E-2</v>
      </c>
      <c r="AL871" s="45">
        <v>9.3047237240387243E-2</v>
      </c>
      <c r="AM871" s="45">
        <v>3.497090311224652E-3</v>
      </c>
      <c r="AN871" s="45">
        <v>7.3017634502025464E-3</v>
      </c>
      <c r="AO871" s="45">
        <v>1.1413131934792171E-2</v>
      </c>
      <c r="AP871" s="45">
        <v>1.588645475611495E-2</v>
      </c>
      <c r="AQ871" s="45">
        <v>2.0682694239205331E-2</v>
      </c>
      <c r="AR871" s="45">
        <v>2.558772565426326E-2</v>
      </c>
      <c r="AS871" s="45">
        <v>3.0538788377879295E-2</v>
      </c>
      <c r="AT871" s="45">
        <v>3.5443289726739553E-2</v>
      </c>
      <c r="AU871" s="45">
        <v>4.0228664930969188E-2</v>
      </c>
      <c r="AV871" s="45">
        <v>4.5028835593088734E-2</v>
      </c>
      <c r="AW871" s="45">
        <v>4.9889803145743782E-2</v>
      </c>
      <c r="AX871" s="45">
        <v>5.4739458996085948E-2</v>
      </c>
      <c r="AY871" s="45">
        <v>5.9439956210806971E-2</v>
      </c>
      <c r="AZ871" s="45">
        <v>6.4142722362798985E-2</v>
      </c>
      <c r="BA871" s="45">
        <v>6.8862347067105784E-2</v>
      </c>
      <c r="BB871" s="45">
        <v>7.362103909830825E-2</v>
      </c>
      <c r="BC871" s="45">
        <v>7.8419181855062442E-2</v>
      </c>
      <c r="BD871" s="45">
        <v>8.3257162816065489E-2</v>
      </c>
      <c r="BE871" s="45">
        <v>8.8135373583552029E-2</v>
      </c>
      <c r="BF871" s="45">
        <v>9.3047237240387243E-2</v>
      </c>
    </row>
    <row r="872" spans="1:58" ht="13.5" thickBot="1" x14ac:dyDescent="0.25">
      <c r="A872" s="6" t="s">
        <v>1359</v>
      </c>
      <c r="B872" s="6" t="s">
        <v>1145</v>
      </c>
      <c r="C872" s="6" t="s">
        <v>878</v>
      </c>
      <c r="D872" s="6" t="s">
        <v>1359</v>
      </c>
      <c r="E872" s="6">
        <v>173.718087454336</v>
      </c>
      <c r="F872" s="6" t="s">
        <v>300</v>
      </c>
      <c r="G872" s="21" t="s">
        <v>1178</v>
      </c>
      <c r="H872" s="21" t="s">
        <v>1296</v>
      </c>
      <c r="I872" s="21" t="s">
        <v>1160</v>
      </c>
      <c r="J872" s="21" t="s">
        <v>849</v>
      </c>
      <c r="K872" s="21" t="s">
        <v>852</v>
      </c>
      <c r="L872" s="21" t="s">
        <v>880</v>
      </c>
      <c r="M872" s="3">
        <v>116.6734442893696</v>
      </c>
      <c r="N872" s="3">
        <v>173.718087454336</v>
      </c>
      <c r="O872" s="21" t="s">
        <v>1504</v>
      </c>
      <c r="P872" s="21">
        <v>0</v>
      </c>
      <c r="Q872" s="46">
        <v>2.0602153559521808E-4</v>
      </c>
      <c r="R872" s="46">
        <v>2.2400678637747175E-4</v>
      </c>
      <c r="S872" s="46">
        <v>2.4619658134562719E-4</v>
      </c>
      <c r="T872" s="46">
        <v>2.7138180743006569E-4</v>
      </c>
      <c r="U872" s="46">
        <v>2.988510568298892E-4</v>
      </c>
      <c r="V872" s="46">
        <v>3.0457716639342399E-4</v>
      </c>
      <c r="W872" s="46">
        <v>3.0599850729473371E-4</v>
      </c>
      <c r="X872" s="46">
        <v>3.0413260473743508E-4</v>
      </c>
      <c r="Y872" s="46">
        <v>3.0313584849001713E-4</v>
      </c>
      <c r="Z872" s="46">
        <v>2.9855531878418556E-4</v>
      </c>
      <c r="AA872" s="46">
        <v>2.9477241733009919E-4</v>
      </c>
      <c r="AB872" s="46">
        <v>2.9051247803398017E-4</v>
      </c>
      <c r="AC872" s="46">
        <v>2.8643782335739237E-4</v>
      </c>
      <c r="AD872" s="46">
        <v>2.844238919222225E-4</v>
      </c>
      <c r="AE872" s="46">
        <v>2.7899620016224279E-4</v>
      </c>
      <c r="AF872" s="46">
        <v>2.7916250362338882E-4</v>
      </c>
      <c r="AG872" s="46">
        <v>2.7947695682297271E-4</v>
      </c>
      <c r="AH872" s="46">
        <v>2.7993749975222898E-4</v>
      </c>
      <c r="AI872" s="46">
        <v>2.805422357167932E-4</v>
      </c>
      <c r="AJ872" s="46">
        <v>2.8089006908334522E-4</v>
      </c>
      <c r="AK872" s="46">
        <v>5.5980092890827336E-3</v>
      </c>
      <c r="AL872" s="45">
        <v>5.5980092890827336E-3</v>
      </c>
      <c r="AM872" s="45">
        <v>2.0602153559521808E-4</v>
      </c>
      <c r="AN872" s="45">
        <v>4.3002832197268983E-4</v>
      </c>
      <c r="AO872" s="45">
        <v>6.7622490331831707E-4</v>
      </c>
      <c r="AP872" s="45">
        <v>9.4760671074838282E-4</v>
      </c>
      <c r="AQ872" s="45">
        <v>1.2464577675782721E-3</v>
      </c>
      <c r="AR872" s="45">
        <v>1.5510349339716962E-3</v>
      </c>
      <c r="AS872" s="45">
        <v>1.8570334412664298E-3</v>
      </c>
      <c r="AT872" s="45">
        <v>2.1611660460038647E-3</v>
      </c>
      <c r="AU872" s="45">
        <v>2.4643018944938821E-3</v>
      </c>
      <c r="AV872" s="45">
        <v>2.7628572132780676E-3</v>
      </c>
      <c r="AW872" s="45">
        <v>3.0576296306081669E-3</v>
      </c>
      <c r="AX872" s="45">
        <v>3.3481421086421471E-3</v>
      </c>
      <c r="AY872" s="45">
        <v>3.6345799319995394E-3</v>
      </c>
      <c r="AZ872" s="45">
        <v>3.9190038239217614E-3</v>
      </c>
      <c r="BA872" s="45">
        <v>4.1980000240840042E-3</v>
      </c>
      <c r="BB872" s="45">
        <v>4.4771625277073932E-3</v>
      </c>
      <c r="BC872" s="45">
        <v>4.7566394845303655E-3</v>
      </c>
      <c r="BD872" s="45">
        <v>5.0365769842825947E-3</v>
      </c>
      <c r="BE872" s="45">
        <v>5.317119219999388E-3</v>
      </c>
      <c r="BF872" s="45">
        <v>5.5980092890827336E-3</v>
      </c>
    </row>
    <row r="873" spans="1:58" ht="13.5" thickBot="1" x14ac:dyDescent="0.25">
      <c r="A873" s="6" t="s">
        <v>1359</v>
      </c>
      <c r="B873" s="6" t="s">
        <v>1145</v>
      </c>
      <c r="C873" s="6" t="s">
        <v>878</v>
      </c>
      <c r="D873" s="6" t="s">
        <v>1359</v>
      </c>
      <c r="E873" s="6">
        <v>173.718087454336</v>
      </c>
      <c r="F873" s="6" t="s">
        <v>300</v>
      </c>
      <c r="G873" s="21" t="s">
        <v>1178</v>
      </c>
      <c r="H873" s="21" t="s">
        <v>1296</v>
      </c>
      <c r="I873" s="21" t="s">
        <v>1160</v>
      </c>
      <c r="J873" s="21" t="s">
        <v>849</v>
      </c>
      <c r="K873" s="21" t="s">
        <v>853</v>
      </c>
      <c r="L873" s="21" t="s">
        <v>880</v>
      </c>
      <c r="M873" s="3">
        <v>116.6734442893696</v>
      </c>
      <c r="N873" s="3">
        <v>173.718087454336</v>
      </c>
      <c r="O873" s="21" t="s">
        <v>1504</v>
      </c>
      <c r="P873" s="21">
        <v>0</v>
      </c>
      <c r="Q873" s="46">
        <v>4.523360027501892E-5</v>
      </c>
      <c r="R873" s="46">
        <v>5.0278090015291291E-5</v>
      </c>
      <c r="S873" s="46">
        <v>5.5493380956391397E-5</v>
      </c>
      <c r="T873" s="46">
        <v>6.2018192573417012E-5</v>
      </c>
      <c r="U873" s="46">
        <v>6.7652995282216027E-5</v>
      </c>
      <c r="V873" s="46">
        <v>6.8970254059428726E-5</v>
      </c>
      <c r="W873" s="46">
        <v>6.8055339453740288E-5</v>
      </c>
      <c r="X873" s="46">
        <v>6.7644459108272427E-5</v>
      </c>
      <c r="Y873" s="46">
        <v>6.6825822587367293E-5</v>
      </c>
      <c r="Z873" s="46">
        <v>6.6508501340509899E-5</v>
      </c>
      <c r="AA873" s="46">
        <v>6.6004595883733416E-5</v>
      </c>
      <c r="AB873" s="46">
        <v>6.4897391666991034E-5</v>
      </c>
      <c r="AC873" s="46">
        <v>6.4187412547799417E-5</v>
      </c>
      <c r="AD873" s="46">
        <v>6.2852410737622734E-5</v>
      </c>
      <c r="AE873" s="46">
        <v>6.2830386105386602E-5</v>
      </c>
      <c r="AF873" s="46">
        <v>6.282282229626888E-5</v>
      </c>
      <c r="AG873" s="46">
        <v>6.2855804109855043E-5</v>
      </c>
      <c r="AH873" s="46">
        <v>6.2928448890437914E-5</v>
      </c>
      <c r="AI873" s="46">
        <v>6.3039934694408532E-5</v>
      </c>
      <c r="AJ873" s="46">
        <v>6.3099792883697866E-5</v>
      </c>
      <c r="AK873" s="46">
        <v>1.2541996354678547E-3</v>
      </c>
      <c r="AL873" s="45">
        <v>1.2541996354678544E-3</v>
      </c>
      <c r="AM873" s="45">
        <v>4.523360027501892E-5</v>
      </c>
      <c r="AN873" s="45">
        <v>9.5511690290310211E-5</v>
      </c>
      <c r="AO873" s="45">
        <v>1.5100507124670161E-4</v>
      </c>
      <c r="AP873" s="45">
        <v>2.1302326382011862E-4</v>
      </c>
      <c r="AQ873" s="45">
        <v>2.8067625910233463E-4</v>
      </c>
      <c r="AR873" s="45">
        <v>3.4964651316176336E-4</v>
      </c>
      <c r="AS873" s="45">
        <v>4.1770185261550362E-4</v>
      </c>
      <c r="AT873" s="45">
        <v>4.8534631172377602E-4</v>
      </c>
      <c r="AU873" s="45">
        <v>5.5217213431114334E-4</v>
      </c>
      <c r="AV873" s="45">
        <v>6.186806356516532E-4</v>
      </c>
      <c r="AW873" s="45">
        <v>6.8468523153538666E-4</v>
      </c>
      <c r="AX873" s="45">
        <v>7.4958262320237766E-4</v>
      </c>
      <c r="AY873" s="45">
        <v>8.1377003575017703E-4</v>
      </c>
      <c r="AZ873" s="45">
        <v>8.7662244648779972E-4</v>
      </c>
      <c r="BA873" s="45">
        <v>9.3945283259318636E-4</v>
      </c>
      <c r="BB873" s="45">
        <v>1.0022756548894553E-3</v>
      </c>
      <c r="BC873" s="45">
        <v>1.0651314589993103E-3</v>
      </c>
      <c r="BD873" s="45">
        <v>1.1280599078897482E-3</v>
      </c>
      <c r="BE873" s="45">
        <v>1.1910998425841567E-3</v>
      </c>
      <c r="BF873" s="45">
        <v>1.2541996354678544E-3</v>
      </c>
    </row>
    <row r="874" spans="1:58" ht="13.5" thickBot="1" x14ac:dyDescent="0.25">
      <c r="A874" s="6" t="s">
        <v>1359</v>
      </c>
      <c r="B874" s="6" t="s">
        <v>1145</v>
      </c>
      <c r="C874" s="6" t="s">
        <v>878</v>
      </c>
      <c r="D874" s="6" t="s">
        <v>1359</v>
      </c>
      <c r="E874" s="6">
        <v>173.718087454336</v>
      </c>
      <c r="F874" s="6" t="s">
        <v>300</v>
      </c>
      <c r="G874" s="21" t="s">
        <v>1178</v>
      </c>
      <c r="H874" s="21" t="s">
        <v>1296</v>
      </c>
      <c r="I874" s="21" t="s">
        <v>1160</v>
      </c>
      <c r="J874" s="21" t="s">
        <v>849</v>
      </c>
      <c r="K874" s="21" t="s">
        <v>854</v>
      </c>
      <c r="L874" s="21" t="s">
        <v>880</v>
      </c>
      <c r="M874" s="3">
        <v>116.6734442893696</v>
      </c>
      <c r="N874" s="3">
        <v>173.718087454336</v>
      </c>
      <c r="O874" s="21" t="s">
        <v>1504</v>
      </c>
      <c r="P874" s="21">
        <v>0</v>
      </c>
      <c r="Q874" s="46">
        <v>1.059194397768522E-4</v>
      </c>
      <c r="R874" s="46">
        <v>1.1887006657208872E-4</v>
      </c>
      <c r="S874" s="46">
        <v>1.322919268544989E-4</v>
      </c>
      <c r="T874" s="46">
        <v>1.4517833864449616E-4</v>
      </c>
      <c r="U874" s="46">
        <v>1.5769197348377336E-4</v>
      </c>
      <c r="V874" s="46">
        <v>1.5803762441305973E-4</v>
      </c>
      <c r="W874" s="46">
        <v>1.5751742403142724E-4</v>
      </c>
      <c r="X874" s="46">
        <v>1.575825023769447E-4</v>
      </c>
      <c r="Y874" s="46">
        <v>1.5800881970742117E-4</v>
      </c>
      <c r="Z874" s="46">
        <v>1.5837644093446578E-4</v>
      </c>
      <c r="AA874" s="46">
        <v>1.5862907877264975E-4</v>
      </c>
      <c r="AB874" s="46">
        <v>1.5875981459740189E-4</v>
      </c>
      <c r="AC874" s="46">
        <v>1.5887191852051463E-4</v>
      </c>
      <c r="AD874" s="46">
        <v>1.5909575442965966E-4</v>
      </c>
      <c r="AE874" s="46">
        <v>1.5934782292208484E-4</v>
      </c>
      <c r="AF874" s="46">
        <v>1.5959166280849022E-4</v>
      </c>
      <c r="AG874" s="46">
        <v>1.5983555079697852E-4</v>
      </c>
      <c r="AH874" s="46">
        <v>1.6007948694740119E-4</v>
      </c>
      <c r="AI874" s="46">
        <v>1.6032347127255058E-4</v>
      </c>
      <c r="AJ874" s="46">
        <v>1.6033987605346657E-4</v>
      </c>
      <c r="AK874" s="46">
        <v>3.0443489939162259E-3</v>
      </c>
      <c r="AL874" s="45">
        <v>3.0443489939162255E-3</v>
      </c>
      <c r="AM874" s="45">
        <v>1.059194397768522E-4</v>
      </c>
      <c r="AN874" s="45">
        <v>2.2478950634894092E-4</v>
      </c>
      <c r="AO874" s="45">
        <v>3.5708143320343979E-4</v>
      </c>
      <c r="AP874" s="45">
        <v>5.0225977184793595E-4</v>
      </c>
      <c r="AQ874" s="45">
        <v>6.5995174533170931E-4</v>
      </c>
      <c r="AR874" s="45">
        <v>8.1798936974476907E-4</v>
      </c>
      <c r="AS874" s="45">
        <v>9.7550679377619636E-4</v>
      </c>
      <c r="AT874" s="45">
        <v>1.133089296153141E-3</v>
      </c>
      <c r="AU874" s="45">
        <v>1.2910981158605621E-3</v>
      </c>
      <c r="AV874" s="45">
        <v>1.4494745567950279E-3</v>
      </c>
      <c r="AW874" s="45">
        <v>1.6081036355676777E-3</v>
      </c>
      <c r="AX874" s="45">
        <v>1.7668634501650797E-3</v>
      </c>
      <c r="AY874" s="45">
        <v>1.9257353686855942E-3</v>
      </c>
      <c r="AZ874" s="45">
        <v>2.0848311231152538E-3</v>
      </c>
      <c r="BA874" s="45">
        <v>2.2441789460373386E-3</v>
      </c>
      <c r="BB874" s="45">
        <v>2.4037706088458287E-3</v>
      </c>
      <c r="BC874" s="45">
        <v>2.5636061596428072E-3</v>
      </c>
      <c r="BD874" s="45">
        <v>2.7236856465902085E-3</v>
      </c>
      <c r="BE874" s="45">
        <v>2.8840091178627589E-3</v>
      </c>
      <c r="BF874" s="45">
        <v>3.0443489939162255E-3</v>
      </c>
    </row>
    <row r="875" spans="1:58" ht="13.5" thickBot="1" x14ac:dyDescent="0.25">
      <c r="A875" s="6" t="s">
        <v>1351</v>
      </c>
      <c r="B875" s="6" t="s">
        <v>1141</v>
      </c>
      <c r="C875" s="6" t="s">
        <v>299</v>
      </c>
      <c r="D875" s="6" t="s">
        <v>1351</v>
      </c>
      <c r="E875" s="6">
        <v>13.91824483273343</v>
      </c>
      <c r="F875" s="6" t="s">
        <v>300</v>
      </c>
      <c r="G875" s="21" t="s">
        <v>1178</v>
      </c>
      <c r="H875" s="21" t="s">
        <v>1174</v>
      </c>
      <c r="I875" s="21" t="s">
        <v>1160</v>
      </c>
      <c r="J875" s="21" t="s">
        <v>849</v>
      </c>
      <c r="K875" s="21" t="s">
        <v>850</v>
      </c>
      <c r="L875" s="21" t="s">
        <v>877</v>
      </c>
      <c r="M875" s="3">
        <v>8.8634914972033876</v>
      </c>
      <c r="N875" s="3">
        <v>13.91824483273343</v>
      </c>
      <c r="O875" s="21" t="s">
        <v>1503</v>
      </c>
      <c r="P875" s="21">
        <v>0</v>
      </c>
      <c r="Q875" s="46">
        <v>0.13566040740072044</v>
      </c>
      <c r="R875" s="46">
        <v>0.13813633008740728</v>
      </c>
      <c r="S875" s="46">
        <v>0.13812986651749551</v>
      </c>
      <c r="T875" s="46">
        <v>0.13696550103817198</v>
      </c>
      <c r="U875" s="46">
        <v>0.13533899437608496</v>
      </c>
      <c r="V875" s="46">
        <v>0.14033040891973766</v>
      </c>
      <c r="W875" s="46">
        <v>0.13807573376680021</v>
      </c>
      <c r="X875" s="46">
        <v>0.13603144075700008</v>
      </c>
      <c r="Y875" s="46">
        <v>0.13416973393321538</v>
      </c>
      <c r="Z875" s="46">
        <v>0.13231028595965613</v>
      </c>
      <c r="AA875" s="46">
        <v>0.13063766450420955</v>
      </c>
      <c r="AB875" s="46">
        <v>0.12891754563349855</v>
      </c>
      <c r="AC875" s="46">
        <v>0.12711194863079681</v>
      </c>
      <c r="AD875" s="46">
        <v>0.1252473477058359</v>
      </c>
      <c r="AE875" s="46">
        <v>0.12356603992227533</v>
      </c>
      <c r="AF875" s="46">
        <v>0.12196058770836435</v>
      </c>
      <c r="AG875" s="46">
        <v>0.12029452660075746</v>
      </c>
      <c r="AH875" s="46">
        <v>0.11849617270391549</v>
      </c>
      <c r="AI875" s="46">
        <v>0.11689770678855381</v>
      </c>
      <c r="AJ875" s="46">
        <v>0.11533825131542227</v>
      </c>
      <c r="AK875" s="46">
        <v>0.56356698729992138</v>
      </c>
      <c r="AL875" s="45">
        <v>0.56356698729992138</v>
      </c>
      <c r="AM875" s="45">
        <v>0.13566040740072044</v>
      </c>
      <c r="AN875" s="45">
        <v>0.27379673748812772</v>
      </c>
      <c r="AO875" s="45">
        <v>0.4119266040056232</v>
      </c>
      <c r="AP875" s="45">
        <v>0.54889210504379515</v>
      </c>
      <c r="AQ875" s="45">
        <v>0.56356698729992138</v>
      </c>
      <c r="AR875" s="45">
        <v>0.56356698729992138</v>
      </c>
      <c r="AS875" s="45">
        <v>0.56356698729992138</v>
      </c>
      <c r="AT875" s="45">
        <v>0.56356698729992138</v>
      </c>
      <c r="AU875" s="45">
        <v>0.56356698729992138</v>
      </c>
      <c r="AV875" s="45">
        <v>0.56356698729992138</v>
      </c>
      <c r="AW875" s="45">
        <v>0.56356698729992138</v>
      </c>
      <c r="AX875" s="45">
        <v>0.56356698729992138</v>
      </c>
      <c r="AY875" s="45">
        <v>0.56356698729992138</v>
      </c>
      <c r="AZ875" s="45">
        <v>0.56356698729992138</v>
      </c>
      <c r="BA875" s="45">
        <v>0.56356698729992138</v>
      </c>
      <c r="BB875" s="45">
        <v>0.56356698729992138</v>
      </c>
      <c r="BC875" s="45">
        <v>0.56356698729992138</v>
      </c>
      <c r="BD875" s="45">
        <v>0.56356698729992138</v>
      </c>
      <c r="BE875" s="45">
        <v>0.56356698729992138</v>
      </c>
      <c r="BF875" s="45">
        <v>0.56356698729992138</v>
      </c>
    </row>
    <row r="876" spans="1:58" ht="13.5" thickBot="1" x14ac:dyDescent="0.25">
      <c r="A876" s="6" t="s">
        <v>1351</v>
      </c>
      <c r="B876" s="6" t="s">
        <v>1141</v>
      </c>
      <c r="C876" s="6" t="s">
        <v>299</v>
      </c>
      <c r="D876" s="6" t="s">
        <v>1351</v>
      </c>
      <c r="E876" s="6">
        <v>13.91824483273343</v>
      </c>
      <c r="F876" s="6" t="s">
        <v>300</v>
      </c>
      <c r="G876" s="21" t="s">
        <v>1178</v>
      </c>
      <c r="H876" s="21" t="s">
        <v>1174</v>
      </c>
      <c r="I876" s="21" t="s">
        <v>1160</v>
      </c>
      <c r="J876" s="21" t="s">
        <v>849</v>
      </c>
      <c r="K876" s="21" t="s">
        <v>852</v>
      </c>
      <c r="L876" s="21" t="s">
        <v>877</v>
      </c>
      <c r="M876" s="3">
        <v>8.8634914972033876</v>
      </c>
      <c r="N876" s="3">
        <v>13.91824483273343</v>
      </c>
      <c r="O876" s="21" t="s">
        <v>1503</v>
      </c>
      <c r="P876" s="21">
        <v>0</v>
      </c>
      <c r="Q876" s="46">
        <v>5.0000465031971196E-3</v>
      </c>
      <c r="R876" s="46">
        <v>5.0916378930250736E-3</v>
      </c>
      <c r="S876" s="46">
        <v>5.0913985937142778E-3</v>
      </c>
      <c r="T876" s="46">
        <v>5.0483251390346607E-3</v>
      </c>
      <c r="U876" s="46">
        <v>4.988155743241544E-3</v>
      </c>
      <c r="V876" s="46">
        <v>5.3793938885095807E-3</v>
      </c>
      <c r="W876" s="46">
        <v>5.2825574463314894E-3</v>
      </c>
      <c r="X876" s="46">
        <v>5.2066532034778226E-3</v>
      </c>
      <c r="Y876" s="46">
        <v>5.1409323430740778E-3</v>
      </c>
      <c r="Z876" s="46">
        <v>5.0803000023766035E-3</v>
      </c>
      <c r="AA876" s="46">
        <v>5.0199200879324354E-3</v>
      </c>
      <c r="AB876" s="46">
        <v>4.9547768353420917E-3</v>
      </c>
      <c r="AC876" s="46">
        <v>4.8861064834937549E-3</v>
      </c>
      <c r="AD876" s="46">
        <v>4.8195802112767118E-3</v>
      </c>
      <c r="AE876" s="46">
        <v>4.7492400185778164E-3</v>
      </c>
      <c r="AF876" s="46">
        <v>4.6808847879159293E-3</v>
      </c>
      <c r="AG876" s="46">
        <v>4.6128233480015783E-3</v>
      </c>
      <c r="AH876" s="46">
        <v>4.5459934036144239E-3</v>
      </c>
      <c r="AI876" s="46">
        <v>4.4828719287049231E-3</v>
      </c>
      <c r="AJ876" s="46">
        <v>4.4162312759707086E-3</v>
      </c>
      <c r="AK876" s="46">
        <v>2.3157679914723749E-2</v>
      </c>
      <c r="AL876" s="45">
        <v>2.3157679914723749E-2</v>
      </c>
      <c r="AM876" s="45">
        <v>5.0000465031971196E-3</v>
      </c>
      <c r="AN876" s="45">
        <v>1.0091684396222194E-2</v>
      </c>
      <c r="AO876" s="45">
        <v>1.5183082989936472E-2</v>
      </c>
      <c r="AP876" s="45">
        <v>2.0231408128971132E-2</v>
      </c>
      <c r="AQ876" s="45">
        <v>2.3157679914723749E-2</v>
      </c>
      <c r="AR876" s="45">
        <v>2.3157679914723749E-2</v>
      </c>
      <c r="AS876" s="45">
        <v>2.3157679914723749E-2</v>
      </c>
      <c r="AT876" s="45">
        <v>2.3157679914723749E-2</v>
      </c>
      <c r="AU876" s="45">
        <v>2.3157679914723749E-2</v>
      </c>
      <c r="AV876" s="45">
        <v>2.3157679914723749E-2</v>
      </c>
      <c r="AW876" s="45">
        <v>2.3157679914723749E-2</v>
      </c>
      <c r="AX876" s="45">
        <v>2.3157679914723749E-2</v>
      </c>
      <c r="AY876" s="45">
        <v>2.3157679914723749E-2</v>
      </c>
      <c r="AZ876" s="45">
        <v>2.3157679914723749E-2</v>
      </c>
      <c r="BA876" s="45">
        <v>2.3157679914723749E-2</v>
      </c>
      <c r="BB876" s="45">
        <v>2.3157679914723749E-2</v>
      </c>
      <c r="BC876" s="45">
        <v>2.3157679914723749E-2</v>
      </c>
      <c r="BD876" s="45">
        <v>2.3157679914723749E-2</v>
      </c>
      <c r="BE876" s="45">
        <v>2.3157679914723749E-2</v>
      </c>
      <c r="BF876" s="45">
        <v>2.3157679914723749E-2</v>
      </c>
    </row>
    <row r="877" spans="1:58" ht="13.5" thickBot="1" x14ac:dyDescent="0.25">
      <c r="A877" s="6" t="s">
        <v>1351</v>
      </c>
      <c r="B877" s="6" t="s">
        <v>1141</v>
      </c>
      <c r="C877" s="6" t="s">
        <v>299</v>
      </c>
      <c r="D877" s="6" t="s">
        <v>1351</v>
      </c>
      <c r="E877" s="6">
        <v>13.91824483273343</v>
      </c>
      <c r="F877" s="6" t="s">
        <v>300</v>
      </c>
      <c r="G877" s="21" t="s">
        <v>1178</v>
      </c>
      <c r="H877" s="21" t="s">
        <v>1174</v>
      </c>
      <c r="I877" s="21" t="s">
        <v>1160</v>
      </c>
      <c r="J877" s="21" t="s">
        <v>849</v>
      </c>
      <c r="K877" s="21" t="s">
        <v>853</v>
      </c>
      <c r="L877" s="21" t="s">
        <v>877</v>
      </c>
      <c r="M877" s="3">
        <v>8.8634914972033876</v>
      </c>
      <c r="N877" s="3">
        <v>13.91824483273343</v>
      </c>
      <c r="O877" s="21" t="s">
        <v>1503</v>
      </c>
      <c r="P877" s="21">
        <v>0</v>
      </c>
      <c r="Q877" s="46">
        <v>1.1401597130921662E-3</v>
      </c>
      <c r="R877" s="46">
        <v>1.1610422154918151E-3</v>
      </c>
      <c r="S877" s="46">
        <v>1.1609876561228462E-3</v>
      </c>
      <c r="T877" s="46">
        <v>1.1511670657551505E-3</v>
      </c>
      <c r="U877" s="46">
        <v>1.1374486632459698E-3</v>
      </c>
      <c r="V877" s="46">
        <v>1.2228765940471458E-3</v>
      </c>
      <c r="W877" s="46">
        <v>1.2030463028004828E-3</v>
      </c>
      <c r="X877" s="46">
        <v>1.1861580174947885E-3</v>
      </c>
      <c r="Y877" s="46">
        <v>1.1724432667242421E-3</v>
      </c>
      <c r="Z877" s="46">
        <v>1.1577400320292603E-3</v>
      </c>
      <c r="AA877" s="46">
        <v>1.1439950632393576E-3</v>
      </c>
      <c r="AB877" s="46">
        <v>1.127462497688448E-3</v>
      </c>
      <c r="AC877" s="46">
        <v>1.1118417072384225E-3</v>
      </c>
      <c r="AD877" s="46">
        <v>1.0958965711969401E-3</v>
      </c>
      <c r="AE877" s="46">
        <v>1.080849249084739E-3</v>
      </c>
      <c r="AF877" s="46">
        <v>1.0657536498150011E-3</v>
      </c>
      <c r="AG877" s="46">
        <v>1.0500687293549023E-3</v>
      </c>
      <c r="AH877" s="46">
        <v>1.035130221409344E-3</v>
      </c>
      <c r="AI877" s="46">
        <v>1.0196150081392642E-3</v>
      </c>
      <c r="AJ877" s="46">
        <v>1.0060031589810485E-3</v>
      </c>
      <c r="AK877" s="46">
        <v>5.2588873442039677E-3</v>
      </c>
      <c r="AL877" s="45">
        <v>5.2588873442039677E-3</v>
      </c>
      <c r="AM877" s="45">
        <v>1.1401597130921662E-3</v>
      </c>
      <c r="AN877" s="45">
        <v>2.3012019285839815E-3</v>
      </c>
      <c r="AO877" s="45">
        <v>3.4621895847068277E-3</v>
      </c>
      <c r="AP877" s="45">
        <v>4.6133566504619784E-3</v>
      </c>
      <c r="AQ877" s="45">
        <v>5.2588873442039677E-3</v>
      </c>
      <c r="AR877" s="45">
        <v>5.2588873442039677E-3</v>
      </c>
      <c r="AS877" s="45">
        <v>5.2588873442039677E-3</v>
      </c>
      <c r="AT877" s="45">
        <v>5.2588873442039677E-3</v>
      </c>
      <c r="AU877" s="45">
        <v>5.2588873442039677E-3</v>
      </c>
      <c r="AV877" s="45">
        <v>5.2588873442039677E-3</v>
      </c>
      <c r="AW877" s="45">
        <v>5.2588873442039677E-3</v>
      </c>
      <c r="AX877" s="45">
        <v>5.2588873442039677E-3</v>
      </c>
      <c r="AY877" s="45">
        <v>5.2588873442039677E-3</v>
      </c>
      <c r="AZ877" s="45">
        <v>5.2588873442039677E-3</v>
      </c>
      <c r="BA877" s="45">
        <v>5.2588873442039677E-3</v>
      </c>
      <c r="BB877" s="45">
        <v>5.2588873442039677E-3</v>
      </c>
      <c r="BC877" s="45">
        <v>5.2588873442039677E-3</v>
      </c>
      <c r="BD877" s="45">
        <v>5.2588873442039677E-3</v>
      </c>
      <c r="BE877" s="45">
        <v>5.2588873442039677E-3</v>
      </c>
      <c r="BF877" s="45">
        <v>5.2588873442039677E-3</v>
      </c>
    </row>
    <row r="878" spans="1:58" ht="13.5" thickBot="1" x14ac:dyDescent="0.25">
      <c r="A878" s="6" t="s">
        <v>1351</v>
      </c>
      <c r="B878" s="6" t="s">
        <v>1141</v>
      </c>
      <c r="C878" s="6" t="s">
        <v>299</v>
      </c>
      <c r="D878" s="6" t="s">
        <v>1351</v>
      </c>
      <c r="E878" s="6">
        <v>13.91824483273343</v>
      </c>
      <c r="F878" s="6" t="s">
        <v>300</v>
      </c>
      <c r="G878" s="21" t="s">
        <v>1178</v>
      </c>
      <c r="H878" s="21" t="s">
        <v>1174</v>
      </c>
      <c r="I878" s="21" t="s">
        <v>1160</v>
      </c>
      <c r="J878" s="21" t="s">
        <v>849</v>
      </c>
      <c r="K878" s="21" t="s">
        <v>854</v>
      </c>
      <c r="L878" s="21" t="s">
        <v>877</v>
      </c>
      <c r="M878" s="3">
        <v>8.8634914972033876</v>
      </c>
      <c r="N878" s="3">
        <v>13.91824483273343</v>
      </c>
      <c r="O878" s="21" t="s">
        <v>1503</v>
      </c>
      <c r="P878" s="21">
        <v>0</v>
      </c>
      <c r="Q878" s="46">
        <v>1.6756785402894648E-2</v>
      </c>
      <c r="R878" s="46">
        <v>1.6912874116696005E-2</v>
      </c>
      <c r="S878" s="46">
        <v>1.6765787588622173E-2</v>
      </c>
      <c r="T878" s="46">
        <v>1.6481509655712451E-2</v>
      </c>
      <c r="U878" s="46">
        <v>1.6146016510752877E-2</v>
      </c>
      <c r="V878" s="46">
        <v>1.6033519636052502E-2</v>
      </c>
      <c r="W878" s="46">
        <v>1.567567818811031E-2</v>
      </c>
      <c r="X878" s="46">
        <v>1.5330179362928818E-2</v>
      </c>
      <c r="Y878" s="46">
        <v>1.4992802422799992E-2</v>
      </c>
      <c r="Z878" s="46">
        <v>1.4662531824510709E-2</v>
      </c>
      <c r="AA878" s="46">
        <v>1.4337797050462783E-2</v>
      </c>
      <c r="AB878" s="46">
        <v>1.4019216183944225E-2</v>
      </c>
      <c r="AC878" s="46">
        <v>1.3708397859603046E-2</v>
      </c>
      <c r="AD878" s="46">
        <v>1.3405039611710551E-2</v>
      </c>
      <c r="AE878" s="46">
        <v>1.3108476370659219E-2</v>
      </c>
      <c r="AF878" s="46">
        <v>1.2818247842459756E-2</v>
      </c>
      <c r="AG878" s="46">
        <v>1.2534276496445E-2</v>
      </c>
      <c r="AH878" s="46">
        <v>1.2256744750241064E-2</v>
      </c>
      <c r="AI878" s="46">
        <v>1.198585239217647E-2</v>
      </c>
      <c r="AJ878" s="46">
        <v>1.1721028055700675E-2</v>
      </c>
      <c r="AK878" s="46">
        <v>5.410346213534413E-2</v>
      </c>
      <c r="AL878" s="45">
        <v>5.410346213534413E-2</v>
      </c>
      <c r="AM878" s="45">
        <v>1.6756785402894648E-2</v>
      </c>
      <c r="AN878" s="45">
        <v>3.3669659519590653E-2</v>
      </c>
      <c r="AO878" s="45">
        <v>5.0435447108212822E-2</v>
      </c>
      <c r="AP878" s="45">
        <v>5.410346213534413E-2</v>
      </c>
      <c r="AQ878" s="45">
        <v>5.410346213534413E-2</v>
      </c>
      <c r="AR878" s="45">
        <v>5.410346213534413E-2</v>
      </c>
      <c r="AS878" s="45">
        <v>5.410346213534413E-2</v>
      </c>
      <c r="AT878" s="45">
        <v>5.410346213534413E-2</v>
      </c>
      <c r="AU878" s="45">
        <v>5.410346213534413E-2</v>
      </c>
      <c r="AV878" s="45">
        <v>5.410346213534413E-2</v>
      </c>
      <c r="AW878" s="45">
        <v>5.410346213534413E-2</v>
      </c>
      <c r="AX878" s="45">
        <v>5.410346213534413E-2</v>
      </c>
      <c r="AY878" s="45">
        <v>5.410346213534413E-2</v>
      </c>
      <c r="AZ878" s="45">
        <v>5.410346213534413E-2</v>
      </c>
      <c r="BA878" s="45">
        <v>5.410346213534413E-2</v>
      </c>
      <c r="BB878" s="45">
        <v>5.410346213534413E-2</v>
      </c>
      <c r="BC878" s="45">
        <v>5.410346213534413E-2</v>
      </c>
      <c r="BD878" s="45">
        <v>5.410346213534413E-2</v>
      </c>
      <c r="BE878" s="45">
        <v>5.410346213534413E-2</v>
      </c>
      <c r="BF878" s="45">
        <v>5.410346213534413E-2</v>
      </c>
    </row>
    <row r="879" spans="1:58" ht="13.5" thickBot="1" x14ac:dyDescent="0.25">
      <c r="A879" s="6" t="s">
        <v>1351</v>
      </c>
      <c r="B879" s="6" t="s">
        <v>1141</v>
      </c>
      <c r="C879" s="6" t="s">
        <v>878</v>
      </c>
      <c r="D879" s="6" t="s">
        <v>1351</v>
      </c>
      <c r="E879" s="6">
        <v>11.463527064205421</v>
      </c>
      <c r="F879" s="6" t="s">
        <v>300</v>
      </c>
      <c r="G879" s="21" t="s">
        <v>1178</v>
      </c>
      <c r="H879" s="21" t="s">
        <v>1181</v>
      </c>
      <c r="I879" s="21" t="s">
        <v>1160</v>
      </c>
      <c r="J879" s="21" t="s">
        <v>849</v>
      </c>
      <c r="K879" s="21" t="s">
        <v>850</v>
      </c>
      <c r="L879" s="21" t="s">
        <v>879</v>
      </c>
      <c r="M879" s="3">
        <v>7.3791405076599395</v>
      </c>
      <c r="N879" s="3">
        <v>11.463527064205421</v>
      </c>
      <c r="O879" s="21" t="s">
        <v>1504</v>
      </c>
      <c r="P879" s="21">
        <v>0</v>
      </c>
      <c r="Q879" s="46">
        <v>0.60145175639695891</v>
      </c>
      <c r="R879" s="46">
        <v>0.6130261994198869</v>
      </c>
      <c r="S879" s="46">
        <v>0.61388689151300257</v>
      </c>
      <c r="T879" s="46">
        <v>0.60969744485015143</v>
      </c>
      <c r="U879" s="46">
        <v>0.64609224280439881</v>
      </c>
      <c r="V879" s="46">
        <v>0.63590486808410485</v>
      </c>
      <c r="W879" s="46">
        <v>0.62692230061607856</v>
      </c>
      <c r="X879" s="46">
        <v>0.61898799515354974</v>
      </c>
      <c r="Y879" s="46">
        <v>0.61101274134015471</v>
      </c>
      <c r="Z879" s="46">
        <v>0.60511979104900915</v>
      </c>
      <c r="AA879" s="46">
        <v>0.59885181293995915</v>
      </c>
      <c r="AB879" s="46">
        <v>0.59197571734473753</v>
      </c>
      <c r="AC879" s="46">
        <v>0.5846179378441847</v>
      </c>
      <c r="AD879" s="46">
        <v>0.57822512522933933</v>
      </c>
      <c r="AE879" s="46">
        <v>0.57218542889530533</v>
      </c>
      <c r="AF879" s="46">
        <v>0.56449315484236251</v>
      </c>
      <c r="AG879" s="46">
        <v>0.55585060367856587</v>
      </c>
      <c r="AH879" s="46">
        <v>0.5483146739572401</v>
      </c>
      <c r="AI879" s="46">
        <v>0.54091536401384865</v>
      </c>
      <c r="AJ879" s="46">
        <v>0.54019889826292422</v>
      </c>
      <c r="AK879" s="46">
        <v>2.4257472623960199</v>
      </c>
      <c r="AL879" s="45">
        <v>2.4257472623960199</v>
      </c>
      <c r="AM879" s="45">
        <v>0.60145175639695891</v>
      </c>
      <c r="AN879" s="45">
        <v>1.2144779558168457</v>
      </c>
      <c r="AO879" s="45">
        <v>1.8283648473298482</v>
      </c>
      <c r="AP879" s="45">
        <v>2.4257472623960199</v>
      </c>
      <c r="AQ879" s="45">
        <v>2.4257472623960199</v>
      </c>
      <c r="AR879" s="45">
        <v>2.4257472623960199</v>
      </c>
      <c r="AS879" s="45">
        <v>2.4257472623960199</v>
      </c>
      <c r="AT879" s="45">
        <v>2.4257472623960199</v>
      </c>
      <c r="AU879" s="45">
        <v>2.4257472623960199</v>
      </c>
      <c r="AV879" s="45">
        <v>2.4257472623960199</v>
      </c>
      <c r="AW879" s="45">
        <v>2.4257472623960199</v>
      </c>
      <c r="AX879" s="45">
        <v>2.4257472623960199</v>
      </c>
      <c r="AY879" s="45">
        <v>2.4257472623960199</v>
      </c>
      <c r="AZ879" s="45">
        <v>2.4257472623960199</v>
      </c>
      <c r="BA879" s="45">
        <v>2.4257472623960199</v>
      </c>
      <c r="BB879" s="45">
        <v>2.4257472623960199</v>
      </c>
      <c r="BC879" s="45">
        <v>2.4257472623960199</v>
      </c>
      <c r="BD879" s="45">
        <v>2.4257472623960199</v>
      </c>
      <c r="BE879" s="45">
        <v>2.4257472623960199</v>
      </c>
      <c r="BF879" s="45">
        <v>2.4257472623960199</v>
      </c>
    </row>
    <row r="880" spans="1:58" ht="13.5" thickBot="1" x14ac:dyDescent="0.25">
      <c r="A880" s="6" t="s">
        <v>1351</v>
      </c>
      <c r="B880" s="6" t="s">
        <v>1141</v>
      </c>
      <c r="C880" s="6" t="s">
        <v>878</v>
      </c>
      <c r="D880" s="6" t="s">
        <v>1351</v>
      </c>
      <c r="E880" s="6">
        <v>11.463527064205421</v>
      </c>
      <c r="F880" s="6" t="s">
        <v>300</v>
      </c>
      <c r="G880" s="21" t="s">
        <v>1178</v>
      </c>
      <c r="H880" s="21" t="s">
        <v>1181</v>
      </c>
      <c r="I880" s="21" t="s">
        <v>1160</v>
      </c>
      <c r="J880" s="21" t="s">
        <v>849</v>
      </c>
      <c r="K880" s="21" t="s">
        <v>852</v>
      </c>
      <c r="L880" s="21" t="s">
        <v>879</v>
      </c>
      <c r="M880" s="3">
        <v>7.3791405076599395</v>
      </c>
      <c r="N880" s="3">
        <v>11.463527064205421</v>
      </c>
      <c r="O880" s="21" t="s">
        <v>1504</v>
      </c>
      <c r="P880" s="21">
        <v>0</v>
      </c>
      <c r="Q880" s="46">
        <v>2.3236910112382419E-2</v>
      </c>
      <c r="R880" s="46">
        <v>2.3684566528634748E-2</v>
      </c>
      <c r="S880" s="46">
        <v>2.371785408763645E-2</v>
      </c>
      <c r="T880" s="46">
        <v>2.3555820696668946E-2</v>
      </c>
      <c r="U880" s="46">
        <v>2.6323358968400205E-2</v>
      </c>
      <c r="V880" s="46">
        <v>2.5808637233639024E-2</v>
      </c>
      <c r="W880" s="46">
        <v>2.5430952707544054E-2</v>
      </c>
      <c r="X880" s="46">
        <v>2.5117461838194469E-2</v>
      </c>
      <c r="Y880" s="46">
        <v>2.4832962390852267E-2</v>
      </c>
      <c r="Z880" s="46">
        <v>2.4626424223016329E-2</v>
      </c>
      <c r="AA880" s="46">
        <v>2.438765405031228E-2</v>
      </c>
      <c r="AB880" s="46">
        <v>2.4123253417242668E-2</v>
      </c>
      <c r="AC880" s="46">
        <v>2.3867289546529245E-2</v>
      </c>
      <c r="AD880" s="46">
        <v>2.3582153926766755E-2</v>
      </c>
      <c r="AE880" s="46">
        <v>2.3304524073433242E-2</v>
      </c>
      <c r="AF880" s="46">
        <v>2.2978352855952438E-2</v>
      </c>
      <c r="AG880" s="46">
        <v>2.2654725812520204E-2</v>
      </c>
      <c r="AH880" s="46">
        <v>2.2349693579135653E-2</v>
      </c>
      <c r="AI880" s="46">
        <v>2.20164615387538E-2</v>
      </c>
      <c r="AJ880" s="46">
        <v>2.1984425257424476E-2</v>
      </c>
      <c r="AK880" s="46">
        <v>0.10928421603229765</v>
      </c>
      <c r="AL880" s="45">
        <v>0.10928421603229765</v>
      </c>
      <c r="AM880" s="45">
        <v>2.3236910112382419E-2</v>
      </c>
      <c r="AN880" s="45">
        <v>4.6921476641017167E-2</v>
      </c>
      <c r="AO880" s="45">
        <v>7.063933072865361E-2</v>
      </c>
      <c r="AP880" s="45">
        <v>9.419515142532256E-2</v>
      </c>
      <c r="AQ880" s="45">
        <v>0.10928421603229765</v>
      </c>
      <c r="AR880" s="45">
        <v>0.10928421603229765</v>
      </c>
      <c r="AS880" s="45">
        <v>0.10928421603229765</v>
      </c>
      <c r="AT880" s="45">
        <v>0.10928421603229765</v>
      </c>
      <c r="AU880" s="45">
        <v>0.10928421603229765</v>
      </c>
      <c r="AV880" s="45">
        <v>0.10928421603229765</v>
      </c>
      <c r="AW880" s="45">
        <v>0.10928421603229765</v>
      </c>
      <c r="AX880" s="45">
        <v>0.10928421603229765</v>
      </c>
      <c r="AY880" s="45">
        <v>0.10928421603229765</v>
      </c>
      <c r="AZ880" s="45">
        <v>0.10928421603229765</v>
      </c>
      <c r="BA880" s="45">
        <v>0.10928421603229765</v>
      </c>
      <c r="BB880" s="45">
        <v>0.10928421603229765</v>
      </c>
      <c r="BC880" s="45">
        <v>0.10928421603229765</v>
      </c>
      <c r="BD880" s="45">
        <v>0.10928421603229765</v>
      </c>
      <c r="BE880" s="45">
        <v>0.10928421603229765</v>
      </c>
      <c r="BF880" s="45">
        <v>0.10928421603229765</v>
      </c>
    </row>
    <row r="881" spans="1:58" ht="13.5" thickBot="1" x14ac:dyDescent="0.25">
      <c r="A881" s="6" t="s">
        <v>1351</v>
      </c>
      <c r="B881" s="6" t="s">
        <v>1141</v>
      </c>
      <c r="C881" s="6" t="s">
        <v>878</v>
      </c>
      <c r="D881" s="6" t="s">
        <v>1351</v>
      </c>
      <c r="E881" s="6">
        <v>11.463527064205421</v>
      </c>
      <c r="F881" s="6" t="s">
        <v>300</v>
      </c>
      <c r="G881" s="21" t="s">
        <v>1178</v>
      </c>
      <c r="H881" s="21" t="s">
        <v>1181</v>
      </c>
      <c r="I881" s="21" t="s">
        <v>1160</v>
      </c>
      <c r="J881" s="21" t="s">
        <v>849</v>
      </c>
      <c r="K881" s="21" t="s">
        <v>853</v>
      </c>
      <c r="L881" s="21" t="s">
        <v>879</v>
      </c>
      <c r="M881" s="3">
        <v>7.3791405076599395</v>
      </c>
      <c r="N881" s="3">
        <v>11.463527064205421</v>
      </c>
      <c r="O881" s="21" t="s">
        <v>1504</v>
      </c>
      <c r="P881" s="21">
        <v>0</v>
      </c>
      <c r="Q881" s="46">
        <v>5.2981556860906319E-3</v>
      </c>
      <c r="R881" s="46">
        <v>5.4002197142068893E-3</v>
      </c>
      <c r="S881" s="46">
        <v>5.407809156096976E-3</v>
      </c>
      <c r="T881" s="46">
        <v>5.3708661346835232E-3</v>
      </c>
      <c r="U881" s="46">
        <v>5.9770187867302892E-3</v>
      </c>
      <c r="V881" s="46">
        <v>5.8747174165379125E-3</v>
      </c>
      <c r="W881" s="46">
        <v>5.7914492941628336E-3</v>
      </c>
      <c r="X881" s="46">
        <v>5.7279087984712226E-3</v>
      </c>
      <c r="Y881" s="46">
        <v>5.657742588487117E-3</v>
      </c>
      <c r="Z881" s="46">
        <v>5.6107394051888937E-3</v>
      </c>
      <c r="AA881" s="46">
        <v>5.5459598311145119E-3</v>
      </c>
      <c r="AB881" s="46">
        <v>5.4857460179114324E-3</v>
      </c>
      <c r="AC881" s="46">
        <v>5.4223681715409493E-3</v>
      </c>
      <c r="AD881" s="46">
        <v>5.3634128131190969E-3</v>
      </c>
      <c r="AE881" s="46">
        <v>5.3030976040737672E-3</v>
      </c>
      <c r="AF881" s="46">
        <v>5.2275391957389283E-3</v>
      </c>
      <c r="AG881" s="46">
        <v>5.1555770743983986E-3</v>
      </c>
      <c r="AH881" s="46">
        <v>5.0785058052727032E-3</v>
      </c>
      <c r="AI881" s="46">
        <v>5.0128986815524447E-3</v>
      </c>
      <c r="AJ881" s="46">
        <v>5.0051703991499585E-3</v>
      </c>
      <c r="AK881" s="46">
        <v>2.4777484457235776E-2</v>
      </c>
      <c r="AL881" s="45">
        <v>2.4777484457235776E-2</v>
      </c>
      <c r="AM881" s="45">
        <v>5.2981556860906319E-3</v>
      </c>
      <c r="AN881" s="45">
        <v>1.069837540029752E-2</v>
      </c>
      <c r="AO881" s="45">
        <v>1.6106184556394496E-2</v>
      </c>
      <c r="AP881" s="45">
        <v>2.1477050691078019E-2</v>
      </c>
      <c r="AQ881" s="45">
        <v>2.4777484457235776E-2</v>
      </c>
      <c r="AR881" s="45">
        <v>2.4777484457235776E-2</v>
      </c>
      <c r="AS881" s="45">
        <v>2.4777484457235776E-2</v>
      </c>
      <c r="AT881" s="45">
        <v>2.4777484457235776E-2</v>
      </c>
      <c r="AU881" s="45">
        <v>2.4777484457235776E-2</v>
      </c>
      <c r="AV881" s="45">
        <v>2.4777484457235776E-2</v>
      </c>
      <c r="AW881" s="45">
        <v>2.4777484457235776E-2</v>
      </c>
      <c r="AX881" s="45">
        <v>2.4777484457235776E-2</v>
      </c>
      <c r="AY881" s="45">
        <v>2.4777484457235776E-2</v>
      </c>
      <c r="AZ881" s="45">
        <v>2.4777484457235776E-2</v>
      </c>
      <c r="BA881" s="45">
        <v>2.4777484457235776E-2</v>
      </c>
      <c r="BB881" s="45">
        <v>2.4777484457235776E-2</v>
      </c>
      <c r="BC881" s="45">
        <v>2.4777484457235776E-2</v>
      </c>
      <c r="BD881" s="45">
        <v>2.4777484457235776E-2</v>
      </c>
      <c r="BE881" s="45">
        <v>2.4777484457235776E-2</v>
      </c>
      <c r="BF881" s="45">
        <v>2.4777484457235776E-2</v>
      </c>
    </row>
    <row r="882" spans="1:58" ht="13.5" thickBot="1" x14ac:dyDescent="0.25">
      <c r="A882" s="6" t="s">
        <v>1351</v>
      </c>
      <c r="B882" s="6" t="s">
        <v>1141</v>
      </c>
      <c r="C882" s="6" t="s">
        <v>878</v>
      </c>
      <c r="D882" s="6" t="s">
        <v>1351</v>
      </c>
      <c r="E882" s="6">
        <v>11.463527064205421</v>
      </c>
      <c r="F882" s="6" t="s">
        <v>300</v>
      </c>
      <c r="G882" s="21" t="s">
        <v>1178</v>
      </c>
      <c r="H882" s="21" t="s">
        <v>1181</v>
      </c>
      <c r="I882" s="21" t="s">
        <v>1160</v>
      </c>
      <c r="J882" s="21" t="s">
        <v>849</v>
      </c>
      <c r="K882" s="21" t="s">
        <v>854</v>
      </c>
      <c r="L882" s="21" t="s">
        <v>879</v>
      </c>
      <c r="M882" s="3">
        <v>7.3791405076599395</v>
      </c>
      <c r="N882" s="3">
        <v>11.463527064205421</v>
      </c>
      <c r="O882" s="21" t="s">
        <v>1504</v>
      </c>
      <c r="P882" s="21">
        <v>0</v>
      </c>
      <c r="Q882" s="46">
        <v>7.6685094907830723E-2</v>
      </c>
      <c r="R882" s="46">
        <v>7.7495964591575359E-2</v>
      </c>
      <c r="S882" s="46">
        <v>7.6946816546841379E-2</v>
      </c>
      <c r="T882" s="46">
        <v>7.5774685229544211E-2</v>
      </c>
      <c r="U882" s="46">
        <v>7.5910670485502013E-2</v>
      </c>
      <c r="V882" s="46">
        <v>7.4399442897133738E-2</v>
      </c>
      <c r="W882" s="46">
        <v>7.2924323772780367E-2</v>
      </c>
      <c r="X882" s="46">
        <v>7.1473313424720034E-2</v>
      </c>
      <c r="Y882" s="46">
        <v>7.0044878570608121E-2</v>
      </c>
      <c r="Z882" s="46">
        <v>6.8674291170558219E-2</v>
      </c>
      <c r="AA882" s="46">
        <v>6.7319077178746245E-2</v>
      </c>
      <c r="AB882" s="46">
        <v>6.5990302382577901E-2</v>
      </c>
      <c r="AC882" s="46">
        <v>6.4685598167132818E-2</v>
      </c>
      <c r="AD882" s="46">
        <v>6.34010887081876E-2</v>
      </c>
      <c r="AE882" s="46">
        <v>6.2135979512387647E-2</v>
      </c>
      <c r="AF882" s="46">
        <v>6.0758647335211899E-2</v>
      </c>
      <c r="AG882" s="46">
        <v>5.9403741879706567E-2</v>
      </c>
      <c r="AH882" s="46">
        <v>5.8072051058527786E-2</v>
      </c>
      <c r="AI882" s="46">
        <v>5.6762548094259326E-2</v>
      </c>
      <c r="AJ882" s="46">
        <v>5.6175545604485573E-2</v>
      </c>
      <c r="AK882" s="46">
        <v>0.23122147341991417</v>
      </c>
      <c r="AL882" s="45">
        <v>0.23122147341991417</v>
      </c>
      <c r="AM882" s="45">
        <v>7.6685094907830723E-2</v>
      </c>
      <c r="AN882" s="45">
        <v>0.15418105949940608</v>
      </c>
      <c r="AO882" s="45">
        <v>0.23112787604624746</v>
      </c>
      <c r="AP882" s="45">
        <v>0.23122147341991417</v>
      </c>
      <c r="AQ882" s="45">
        <v>0.23122147341991417</v>
      </c>
      <c r="AR882" s="45">
        <v>0.23122147341991417</v>
      </c>
      <c r="AS882" s="45">
        <v>0.23122147341991417</v>
      </c>
      <c r="AT882" s="45">
        <v>0.23122147341991417</v>
      </c>
      <c r="AU882" s="45">
        <v>0.23122147341991417</v>
      </c>
      <c r="AV882" s="45">
        <v>0.23122147341991417</v>
      </c>
      <c r="AW882" s="45">
        <v>0.23122147341991417</v>
      </c>
      <c r="AX882" s="45">
        <v>0.23122147341991417</v>
      </c>
      <c r="AY882" s="45">
        <v>0.23122147341991417</v>
      </c>
      <c r="AZ882" s="45">
        <v>0.23122147341991417</v>
      </c>
      <c r="BA882" s="45">
        <v>0.23122147341991417</v>
      </c>
      <c r="BB882" s="45">
        <v>0.23122147341991417</v>
      </c>
      <c r="BC882" s="45">
        <v>0.23122147341991417</v>
      </c>
      <c r="BD882" s="45">
        <v>0.23122147341991417</v>
      </c>
      <c r="BE882" s="45">
        <v>0.23122147341991417</v>
      </c>
      <c r="BF882" s="45">
        <v>0.23122147341991417</v>
      </c>
    </row>
    <row r="883" spans="1:58" ht="13.5" thickBot="1" x14ac:dyDescent="0.25">
      <c r="A883" s="6" t="s">
        <v>1359</v>
      </c>
      <c r="B883" s="6" t="s">
        <v>1145</v>
      </c>
      <c r="C883" s="6" t="s">
        <v>878</v>
      </c>
      <c r="D883" s="6" t="s">
        <v>1359</v>
      </c>
      <c r="E883" s="6">
        <v>173.718087454336</v>
      </c>
      <c r="F883" s="6" t="s">
        <v>300</v>
      </c>
      <c r="G883" s="21" t="s">
        <v>1178</v>
      </c>
      <c r="H883" s="21" t="s">
        <v>1181</v>
      </c>
      <c r="I883" s="21" t="s">
        <v>1160</v>
      </c>
      <c r="J883" s="21" t="s">
        <v>849</v>
      </c>
      <c r="K883" s="21" t="s">
        <v>850</v>
      </c>
      <c r="L883" s="21" t="s">
        <v>880</v>
      </c>
      <c r="M883" s="3">
        <v>116.6734442893696</v>
      </c>
      <c r="N883" s="3">
        <v>173.718087454336</v>
      </c>
      <c r="O883" s="21" t="s">
        <v>1504</v>
      </c>
      <c r="P883" s="21">
        <v>0</v>
      </c>
      <c r="Q883" s="46">
        <v>6.0611005105762228E-2</v>
      </c>
      <c r="R883" s="46">
        <v>6.8614871879486367E-2</v>
      </c>
      <c r="S883" s="46">
        <v>7.568722691629759E-2</v>
      </c>
      <c r="T883" s="46">
        <v>8.223491672839757E-2</v>
      </c>
      <c r="U883" s="46">
        <v>9.1548610439620731E-2</v>
      </c>
      <c r="V883" s="46">
        <v>9.1251760810473551E-2</v>
      </c>
      <c r="W883" s="46">
        <v>9.101808650440768E-2</v>
      </c>
      <c r="X883" s="46">
        <v>9.0850285670094053E-2</v>
      </c>
      <c r="Y883" s="46">
        <v>9.0675624734741861E-2</v>
      </c>
      <c r="Z883" s="46">
        <v>9.0646238648170147E-2</v>
      </c>
      <c r="AA883" s="46">
        <v>9.0588081132600029E-2</v>
      </c>
      <c r="AB883" s="46">
        <v>9.0484715596279533E-2</v>
      </c>
      <c r="AC883" s="46">
        <v>9.0345150168763225E-2</v>
      </c>
      <c r="AD883" s="46">
        <v>9.027209639475231E-2</v>
      </c>
      <c r="AE883" s="46">
        <v>9.0222126990974885E-2</v>
      </c>
      <c r="AF883" s="46">
        <v>9.0147076996012404E-2</v>
      </c>
      <c r="AG883" s="46">
        <v>9.0002169220892284E-2</v>
      </c>
      <c r="AH883" s="46">
        <v>8.9933432562331869E-2</v>
      </c>
      <c r="AI883" s="46">
        <v>8.9872014469284126E-2</v>
      </c>
      <c r="AJ883" s="46">
        <v>8.9703362485090837E-2</v>
      </c>
      <c r="AK883" s="46">
        <v>0.41897172308432545</v>
      </c>
      <c r="AL883" s="45">
        <v>0.41897172308432545</v>
      </c>
      <c r="AM883" s="45">
        <v>6.0611005105762228E-2</v>
      </c>
      <c r="AN883" s="45">
        <v>0.12922587698524859</v>
      </c>
      <c r="AO883" s="45">
        <v>0.20491310390154618</v>
      </c>
      <c r="AP883" s="45">
        <v>0.28714802062994377</v>
      </c>
      <c r="AQ883" s="45">
        <v>0.37869663106956453</v>
      </c>
      <c r="AR883" s="45">
        <v>0.41897172308432545</v>
      </c>
      <c r="AS883" s="45">
        <v>0.41897172308432545</v>
      </c>
      <c r="AT883" s="45">
        <v>0.41897172308432545</v>
      </c>
      <c r="AU883" s="45">
        <v>0.41897172308432545</v>
      </c>
      <c r="AV883" s="45">
        <v>0.41897172308432545</v>
      </c>
      <c r="AW883" s="45">
        <v>0.41897172308432545</v>
      </c>
      <c r="AX883" s="45">
        <v>0.41897172308432545</v>
      </c>
      <c r="AY883" s="45">
        <v>0.41897172308432545</v>
      </c>
      <c r="AZ883" s="45">
        <v>0.41897172308432545</v>
      </c>
      <c r="BA883" s="45">
        <v>0.41897172308432545</v>
      </c>
      <c r="BB883" s="45">
        <v>0.41897172308432545</v>
      </c>
      <c r="BC883" s="45">
        <v>0.41897172308432545</v>
      </c>
      <c r="BD883" s="45">
        <v>0.41897172308432545</v>
      </c>
      <c r="BE883" s="45">
        <v>0.41897172308432545</v>
      </c>
      <c r="BF883" s="45">
        <v>0.41897172308432545</v>
      </c>
    </row>
    <row r="884" spans="1:58" ht="13.5" thickBot="1" x14ac:dyDescent="0.25">
      <c r="A884" s="6" t="s">
        <v>1359</v>
      </c>
      <c r="B884" s="6" t="s">
        <v>1145</v>
      </c>
      <c r="C884" s="6" t="s">
        <v>878</v>
      </c>
      <c r="D884" s="6" t="s">
        <v>1359</v>
      </c>
      <c r="E884" s="6">
        <v>173.718087454336</v>
      </c>
      <c r="F884" s="6" t="s">
        <v>300</v>
      </c>
      <c r="G884" s="21" t="s">
        <v>1178</v>
      </c>
      <c r="H884" s="21" t="s">
        <v>1181</v>
      </c>
      <c r="I884" s="21" t="s">
        <v>1160</v>
      </c>
      <c r="J884" s="21" t="s">
        <v>849</v>
      </c>
      <c r="K884" s="21" t="s">
        <v>852</v>
      </c>
      <c r="L884" s="21" t="s">
        <v>880</v>
      </c>
      <c r="M884" s="3">
        <v>116.6734442893696</v>
      </c>
      <c r="N884" s="3">
        <v>173.718087454336</v>
      </c>
      <c r="O884" s="21" t="s">
        <v>1504</v>
      </c>
      <c r="P884" s="21">
        <v>0</v>
      </c>
      <c r="Q884" s="46">
        <v>1.9558814112150854E-3</v>
      </c>
      <c r="R884" s="46">
        <v>2.2146390204548106E-3</v>
      </c>
      <c r="S884" s="46">
        <v>2.4432816906126103E-3</v>
      </c>
      <c r="T884" s="46">
        <v>2.6549623991248936E-3</v>
      </c>
      <c r="U884" s="46">
        <v>3.0367633711393715E-3</v>
      </c>
      <c r="V884" s="46">
        <v>3.0200034175577348E-3</v>
      </c>
      <c r="W884" s="46">
        <v>3.0106525655404352E-3</v>
      </c>
      <c r="X884" s="46">
        <v>3.0048347777298081E-3</v>
      </c>
      <c r="Y884" s="46">
        <v>3.0006095423173759E-3</v>
      </c>
      <c r="Z884" s="46">
        <v>3.0009281297823324E-3</v>
      </c>
      <c r="AA884" s="46">
        <v>2.9992646221347458E-3</v>
      </c>
      <c r="AB884" s="46">
        <v>2.9960143309097666E-3</v>
      </c>
      <c r="AC884" s="46">
        <v>2.993199861861437E-3</v>
      </c>
      <c r="AD884" s="46">
        <v>2.9885899396292904E-3</v>
      </c>
      <c r="AE884" s="46">
        <v>2.9843612831067347E-3</v>
      </c>
      <c r="AF884" s="46">
        <v>2.9802341059267908E-3</v>
      </c>
      <c r="AG884" s="46">
        <v>2.9761804047281569E-3</v>
      </c>
      <c r="AH884" s="46">
        <v>2.9731529004481693E-3</v>
      </c>
      <c r="AI884" s="46">
        <v>2.9683750663848148E-3</v>
      </c>
      <c r="AJ884" s="46">
        <v>2.9626659380577133E-3</v>
      </c>
      <c r="AK884" s="46">
        <v>1.5777727868672781E-2</v>
      </c>
      <c r="AL884" s="45">
        <v>1.5777727868672781E-2</v>
      </c>
      <c r="AM884" s="45">
        <v>1.9558814112150854E-3</v>
      </c>
      <c r="AN884" s="45">
        <v>4.1705204316698965E-3</v>
      </c>
      <c r="AO884" s="45">
        <v>6.6138021222825073E-3</v>
      </c>
      <c r="AP884" s="45">
        <v>9.2687645214074004E-3</v>
      </c>
      <c r="AQ884" s="45">
        <v>1.2305527892546773E-2</v>
      </c>
      <c r="AR884" s="45">
        <v>1.5325531310104508E-2</v>
      </c>
      <c r="AS884" s="45">
        <v>1.5777727868672781E-2</v>
      </c>
      <c r="AT884" s="45">
        <v>1.5777727868672781E-2</v>
      </c>
      <c r="AU884" s="45">
        <v>1.5777727868672781E-2</v>
      </c>
      <c r="AV884" s="45">
        <v>1.5777727868672781E-2</v>
      </c>
      <c r="AW884" s="45">
        <v>1.5777727868672781E-2</v>
      </c>
      <c r="AX884" s="45">
        <v>1.5777727868672781E-2</v>
      </c>
      <c r="AY884" s="45">
        <v>1.5777727868672781E-2</v>
      </c>
      <c r="AZ884" s="45">
        <v>1.5777727868672781E-2</v>
      </c>
      <c r="BA884" s="45">
        <v>1.5777727868672781E-2</v>
      </c>
      <c r="BB884" s="45">
        <v>1.5777727868672781E-2</v>
      </c>
      <c r="BC884" s="45">
        <v>1.5777727868672781E-2</v>
      </c>
      <c r="BD884" s="45">
        <v>1.5777727868672781E-2</v>
      </c>
      <c r="BE884" s="45">
        <v>1.5777727868672781E-2</v>
      </c>
      <c r="BF884" s="45">
        <v>1.5777727868672781E-2</v>
      </c>
    </row>
    <row r="885" spans="1:58" ht="13.5" thickBot="1" x14ac:dyDescent="0.25">
      <c r="A885" s="6" t="s">
        <v>1359</v>
      </c>
      <c r="B885" s="6" t="s">
        <v>1145</v>
      </c>
      <c r="C885" s="6" t="s">
        <v>878</v>
      </c>
      <c r="D885" s="6" t="s">
        <v>1359</v>
      </c>
      <c r="E885" s="6">
        <v>173.718087454336</v>
      </c>
      <c r="F885" s="6" t="s">
        <v>300</v>
      </c>
      <c r="G885" s="21" t="s">
        <v>1178</v>
      </c>
      <c r="H885" s="21" t="s">
        <v>1181</v>
      </c>
      <c r="I885" s="21" t="s">
        <v>1160</v>
      </c>
      <c r="J885" s="21" t="s">
        <v>849</v>
      </c>
      <c r="K885" s="21" t="s">
        <v>853</v>
      </c>
      <c r="L885" s="21" t="s">
        <v>880</v>
      </c>
      <c r="M885" s="3">
        <v>116.6734442893696</v>
      </c>
      <c r="N885" s="3">
        <v>173.718087454336</v>
      </c>
      <c r="O885" s="21" t="s">
        <v>1504</v>
      </c>
      <c r="P885" s="21">
        <v>0</v>
      </c>
      <c r="Q885" s="46">
        <v>4.4596630873352275E-4</v>
      </c>
      <c r="R885" s="46">
        <v>5.0496209868742506E-4</v>
      </c>
      <c r="S885" s="46">
        <v>5.5709179250691037E-4</v>
      </c>
      <c r="T885" s="46">
        <v>6.0535422101433325E-4</v>
      </c>
      <c r="U885" s="46">
        <v>6.9092967848436381E-4</v>
      </c>
      <c r="V885" s="46">
        <v>6.8800173558936745E-4</v>
      </c>
      <c r="W885" s="46">
        <v>6.8603845400802739E-4</v>
      </c>
      <c r="X885" s="46">
        <v>6.8518284080967004E-4</v>
      </c>
      <c r="Y885" s="46">
        <v>6.8390491821547093E-4</v>
      </c>
      <c r="Z885" s="46">
        <v>6.8398270362467325E-4</v>
      </c>
      <c r="AA885" s="46">
        <v>6.8298980263129449E-4</v>
      </c>
      <c r="AB885" s="46">
        <v>6.8225281679282668E-4</v>
      </c>
      <c r="AC885" s="46">
        <v>6.8131329884406745E-4</v>
      </c>
      <c r="AD885" s="46">
        <v>6.8062152959072583E-4</v>
      </c>
      <c r="AE885" s="46">
        <v>6.7983444575962575E-4</v>
      </c>
      <c r="AF885" s="46">
        <v>6.7882269764096381E-4</v>
      </c>
      <c r="AG885" s="46">
        <v>6.7800668497844656E-4</v>
      </c>
      <c r="AH885" s="46">
        <v>6.7686988846981223E-4</v>
      </c>
      <c r="AI885" s="46">
        <v>6.7639583186048489E-4</v>
      </c>
      <c r="AJ885" s="46">
        <v>6.7506900367897242E-4</v>
      </c>
      <c r="AK885" s="46">
        <v>3.577208321840367E-3</v>
      </c>
      <c r="AL885" s="45">
        <v>3.577208321840367E-3</v>
      </c>
      <c r="AM885" s="45">
        <v>4.4596630873352275E-4</v>
      </c>
      <c r="AN885" s="45">
        <v>9.5092840742094786E-4</v>
      </c>
      <c r="AO885" s="45">
        <v>1.5080201999278582E-3</v>
      </c>
      <c r="AP885" s="45">
        <v>2.1133744209421916E-3</v>
      </c>
      <c r="AQ885" s="45">
        <v>2.8043040994265552E-3</v>
      </c>
      <c r="AR885" s="45">
        <v>3.4923058350159225E-3</v>
      </c>
      <c r="AS885" s="45">
        <v>3.577208321840367E-3</v>
      </c>
      <c r="AT885" s="45">
        <v>3.577208321840367E-3</v>
      </c>
      <c r="AU885" s="45">
        <v>3.577208321840367E-3</v>
      </c>
      <c r="AV885" s="45">
        <v>3.577208321840367E-3</v>
      </c>
      <c r="AW885" s="45">
        <v>3.577208321840367E-3</v>
      </c>
      <c r="AX885" s="45">
        <v>3.577208321840367E-3</v>
      </c>
      <c r="AY885" s="45">
        <v>3.577208321840367E-3</v>
      </c>
      <c r="AZ885" s="45">
        <v>3.577208321840367E-3</v>
      </c>
      <c r="BA885" s="45">
        <v>3.577208321840367E-3</v>
      </c>
      <c r="BB885" s="45">
        <v>3.577208321840367E-3</v>
      </c>
      <c r="BC885" s="45">
        <v>3.577208321840367E-3</v>
      </c>
      <c r="BD885" s="45">
        <v>3.577208321840367E-3</v>
      </c>
      <c r="BE885" s="45">
        <v>3.577208321840367E-3</v>
      </c>
      <c r="BF885" s="45">
        <v>3.577208321840367E-3</v>
      </c>
    </row>
    <row r="886" spans="1:58" ht="13.5" thickBot="1" x14ac:dyDescent="0.25">
      <c r="A886" s="6" t="s">
        <v>1359</v>
      </c>
      <c r="B886" s="6" t="s">
        <v>1145</v>
      </c>
      <c r="C886" s="6" t="s">
        <v>878</v>
      </c>
      <c r="D886" s="6" t="s">
        <v>1359</v>
      </c>
      <c r="E886" s="6">
        <v>173.718087454336</v>
      </c>
      <c r="F886" s="6" t="s">
        <v>300</v>
      </c>
      <c r="G886" s="21" t="s">
        <v>1178</v>
      </c>
      <c r="H886" s="21" t="s">
        <v>1181</v>
      </c>
      <c r="I886" s="21" t="s">
        <v>1160</v>
      </c>
      <c r="J886" s="21" t="s">
        <v>849</v>
      </c>
      <c r="K886" s="21" t="s">
        <v>854</v>
      </c>
      <c r="L886" s="21" t="s">
        <v>880</v>
      </c>
      <c r="M886" s="3">
        <v>116.6734442893696</v>
      </c>
      <c r="N886" s="3">
        <v>173.718087454336</v>
      </c>
      <c r="O886" s="21" t="s">
        <v>1504</v>
      </c>
      <c r="P886" s="21">
        <v>0</v>
      </c>
      <c r="Q886" s="46">
        <v>6.4672129791968546E-3</v>
      </c>
      <c r="R886" s="46">
        <v>7.2566396794813528E-3</v>
      </c>
      <c r="S886" s="46">
        <v>7.9348353981263178E-3</v>
      </c>
      <c r="T886" s="46">
        <v>8.5466451650606165E-3</v>
      </c>
      <c r="U886" s="46">
        <v>9.2125034309743573E-3</v>
      </c>
      <c r="V886" s="46">
        <v>9.1263286201526579E-3</v>
      </c>
      <c r="W886" s="46">
        <v>9.0396394691120829E-3</v>
      </c>
      <c r="X886" s="46">
        <v>8.9531724993720928E-3</v>
      </c>
      <c r="Y886" s="46">
        <v>8.867320669827013E-3</v>
      </c>
      <c r="Z886" s="46">
        <v>8.7843310152775113E-3</v>
      </c>
      <c r="AA886" s="46">
        <v>8.701734153339441E-3</v>
      </c>
      <c r="AB886" s="46">
        <v>8.6202081014792962E-3</v>
      </c>
      <c r="AC886" s="46">
        <v>8.5396256571697946E-3</v>
      </c>
      <c r="AD886" s="46">
        <v>8.4597680578621885E-3</v>
      </c>
      <c r="AE886" s="46">
        <v>8.3805987618607147E-3</v>
      </c>
      <c r="AF886" s="46">
        <v>8.3031457731872725E-3</v>
      </c>
      <c r="AG886" s="46">
        <v>8.2263924646046767E-3</v>
      </c>
      <c r="AH886" s="46">
        <v>8.1503985933230969E-3</v>
      </c>
      <c r="AI886" s="46">
        <v>8.0751160254282205E-3</v>
      </c>
      <c r="AJ886" s="46">
        <v>7.9896411238748709E-3</v>
      </c>
      <c r="AK886" s="46">
        <v>3.3382217647375506E-2</v>
      </c>
      <c r="AL886" s="45">
        <v>3.3382217647375506E-2</v>
      </c>
      <c r="AM886" s="45">
        <v>6.4672129791968546E-3</v>
      </c>
      <c r="AN886" s="45">
        <v>1.3723852658678207E-2</v>
      </c>
      <c r="AO886" s="45">
        <v>2.1658688056804525E-2</v>
      </c>
      <c r="AP886" s="45">
        <v>3.0205333221865142E-2</v>
      </c>
      <c r="AQ886" s="45">
        <v>3.3382217647375506E-2</v>
      </c>
      <c r="AR886" s="45">
        <v>3.3382217647375506E-2</v>
      </c>
      <c r="AS886" s="45">
        <v>3.3382217647375506E-2</v>
      </c>
      <c r="AT886" s="45">
        <v>3.3382217647375506E-2</v>
      </c>
      <c r="AU886" s="45">
        <v>3.3382217647375506E-2</v>
      </c>
      <c r="AV886" s="45">
        <v>3.3382217647375506E-2</v>
      </c>
      <c r="AW886" s="45">
        <v>3.3382217647375506E-2</v>
      </c>
      <c r="AX886" s="45">
        <v>3.3382217647375506E-2</v>
      </c>
      <c r="AY886" s="45">
        <v>3.3382217647375506E-2</v>
      </c>
      <c r="AZ886" s="45">
        <v>3.3382217647375506E-2</v>
      </c>
      <c r="BA886" s="45">
        <v>3.3382217647375506E-2</v>
      </c>
      <c r="BB886" s="45">
        <v>3.3382217647375506E-2</v>
      </c>
      <c r="BC886" s="45">
        <v>3.3382217647375506E-2</v>
      </c>
      <c r="BD886" s="45">
        <v>3.3382217647375506E-2</v>
      </c>
      <c r="BE886" s="45">
        <v>3.3382217647375506E-2</v>
      </c>
      <c r="BF886" s="45">
        <v>3.3382217647375506E-2</v>
      </c>
    </row>
    <row r="887" spans="1:58" ht="13.5" thickBot="1" x14ac:dyDescent="0.25">
      <c r="A887" s="6" t="s">
        <v>1141</v>
      </c>
      <c r="B887" s="6" t="s">
        <v>1141</v>
      </c>
      <c r="C887" s="6" t="s">
        <v>881</v>
      </c>
      <c r="D887" s="6" t="s">
        <v>1141</v>
      </c>
      <c r="E887" s="6">
        <v>9.00177977578916</v>
      </c>
      <c r="F887" s="6" t="s">
        <v>882</v>
      </c>
      <c r="G887" s="21" t="s">
        <v>1178</v>
      </c>
      <c r="H887" s="21" t="s">
        <v>1172</v>
      </c>
      <c r="I887" s="21" t="s">
        <v>1160</v>
      </c>
      <c r="J887" s="21" t="s">
        <v>849</v>
      </c>
      <c r="K887" s="21" t="s">
        <v>850</v>
      </c>
      <c r="L887" s="21" t="s">
        <v>883</v>
      </c>
      <c r="M887" s="3">
        <v>5.541225586982276</v>
      </c>
      <c r="N887" s="3">
        <v>9.00177977578916</v>
      </c>
      <c r="O887" s="21" t="s">
        <v>1499</v>
      </c>
      <c r="P887" s="21">
        <v>0</v>
      </c>
      <c r="Q887" s="46">
        <v>2.168345560790385E-2</v>
      </c>
      <c r="R887" s="46">
        <v>2.7528782291245234E-2</v>
      </c>
      <c r="S887" s="46">
        <v>3.413742210519316E-2</v>
      </c>
      <c r="T887" s="46">
        <v>4.1478253615782432E-2</v>
      </c>
      <c r="U887" s="46">
        <v>4.8109270886880239E-2</v>
      </c>
      <c r="V887" s="46">
        <v>5.5203816342635548E-2</v>
      </c>
      <c r="W887" s="46">
        <v>6.0395061993255332E-2</v>
      </c>
      <c r="X887" s="46">
        <v>6.2984917385026318E-2</v>
      </c>
      <c r="Y887" s="46">
        <v>6.3277968688785338E-2</v>
      </c>
      <c r="Z887" s="46">
        <v>6.435685168289422E-2</v>
      </c>
      <c r="AA887" s="46">
        <v>6.5497962327999454E-2</v>
      </c>
      <c r="AB887" s="46">
        <v>6.5410136659990251E-2</v>
      </c>
      <c r="AC887" s="46">
        <v>6.3380566707891633E-2</v>
      </c>
      <c r="AD887" s="46">
        <v>6.3337986417798281E-2</v>
      </c>
      <c r="AE887" s="46">
        <v>6.348211560249295E-2</v>
      </c>
      <c r="AF887" s="46">
        <v>6.3911171832426658E-2</v>
      </c>
      <c r="AG887" s="46">
        <v>6.4343951692304654E-2</v>
      </c>
      <c r="AH887" s="46">
        <v>6.4780665053112016E-2</v>
      </c>
      <c r="AI887" s="46">
        <v>6.5221350151253701E-2</v>
      </c>
      <c r="AJ887" s="46">
        <v>6.5666045611807874E-2</v>
      </c>
      <c r="AK887" s="46">
        <v>1.1241877526566788</v>
      </c>
      <c r="AL887" s="45">
        <v>1.1241877526566793</v>
      </c>
      <c r="AM887" s="45">
        <v>2.168345560790385E-2</v>
      </c>
      <c r="AN887" s="45">
        <v>4.9212237899149081E-2</v>
      </c>
      <c r="AO887" s="45">
        <v>8.3349660004342241E-2</v>
      </c>
      <c r="AP887" s="45">
        <v>0.12482791362012467</v>
      </c>
      <c r="AQ887" s="45">
        <v>0.1729371845070049</v>
      </c>
      <c r="AR887" s="45">
        <v>0.22814100084964045</v>
      </c>
      <c r="AS887" s="45">
        <v>0.28853606284289579</v>
      </c>
      <c r="AT887" s="45">
        <v>0.35152098022792211</v>
      </c>
      <c r="AU887" s="45">
        <v>0.41479894891670743</v>
      </c>
      <c r="AV887" s="45">
        <v>0.47915580059960167</v>
      </c>
      <c r="AW887" s="45">
        <v>0.54465376292760115</v>
      </c>
      <c r="AX887" s="45">
        <v>0.61006389958759144</v>
      </c>
      <c r="AY887" s="45">
        <v>0.67344446629548305</v>
      </c>
      <c r="AZ887" s="45">
        <v>0.73678245271328136</v>
      </c>
      <c r="BA887" s="45">
        <v>0.80026456831577431</v>
      </c>
      <c r="BB887" s="45">
        <v>0.86417574014820098</v>
      </c>
      <c r="BC887" s="45">
        <v>0.92851969184050565</v>
      </c>
      <c r="BD887" s="45">
        <v>0.99330035689361762</v>
      </c>
      <c r="BE887" s="45">
        <v>1.0585217070448714</v>
      </c>
      <c r="BF887" s="45">
        <v>1.1241877526566793</v>
      </c>
    </row>
    <row r="888" spans="1:58" ht="13.5" thickBot="1" x14ac:dyDescent="0.25">
      <c r="A888" s="6" t="s">
        <v>1141</v>
      </c>
      <c r="B888" s="6" t="s">
        <v>1141</v>
      </c>
      <c r="C888" s="6" t="s">
        <v>881</v>
      </c>
      <c r="D888" s="6" t="s">
        <v>1141</v>
      </c>
      <c r="E888" s="6">
        <v>9.00177977578916</v>
      </c>
      <c r="F888" s="6" t="s">
        <v>882</v>
      </c>
      <c r="G888" s="21" t="s">
        <v>1178</v>
      </c>
      <c r="H888" s="21" t="s">
        <v>1159</v>
      </c>
      <c r="I888" s="21" t="s">
        <v>1160</v>
      </c>
      <c r="J888" s="21" t="s">
        <v>849</v>
      </c>
      <c r="K888" s="21" t="s">
        <v>850</v>
      </c>
      <c r="L888" s="21" t="s">
        <v>883</v>
      </c>
      <c r="M888" s="3">
        <v>5.541225586982276</v>
      </c>
      <c r="N888" s="3">
        <v>9.00177977578916</v>
      </c>
      <c r="O888" s="21" t="s">
        <v>1499</v>
      </c>
      <c r="P888" s="21">
        <v>0</v>
      </c>
      <c r="Q888" s="46">
        <v>0.20087403917914176</v>
      </c>
      <c r="R888" s="46">
        <v>0.25057569093167831</v>
      </c>
      <c r="S888" s="46">
        <v>0.3107904925201615</v>
      </c>
      <c r="T888" s="46">
        <v>0.36473725699787007</v>
      </c>
      <c r="U888" s="46">
        <v>0.42003361146098073</v>
      </c>
      <c r="V888" s="46">
        <v>0.49545178276416102</v>
      </c>
      <c r="W888" s="46">
        <v>0.54766557655941117</v>
      </c>
      <c r="X888" s="46">
        <v>0.56311031592759586</v>
      </c>
      <c r="Y888" s="46">
        <v>0.53347423012303552</v>
      </c>
      <c r="Z888" s="46">
        <v>0.46032581154367164</v>
      </c>
      <c r="AA888" s="46">
        <v>0.35691766481861292</v>
      </c>
      <c r="AB888" s="46">
        <v>0.24457141481799674</v>
      </c>
      <c r="AC888" s="46">
        <v>0.14495735492925704</v>
      </c>
      <c r="AD888" s="46">
        <v>7.1947302014599354E-2</v>
      </c>
      <c r="AE888" s="46">
        <v>2.7917898830276955E-2</v>
      </c>
      <c r="AF888" s="46">
        <v>6.3254901670879724E-3</v>
      </c>
      <c r="AG888" s="46">
        <v>0</v>
      </c>
      <c r="AH888" s="46">
        <v>0</v>
      </c>
      <c r="AI888" s="46">
        <v>0</v>
      </c>
      <c r="AJ888" s="46">
        <v>0</v>
      </c>
      <c r="AK888" s="46">
        <v>5.2919920112823018</v>
      </c>
      <c r="AL888" s="45">
        <v>4.9996759335855385</v>
      </c>
      <c r="AM888" s="45">
        <v>0.20087403917914176</v>
      </c>
      <c r="AN888" s="45">
        <v>0.45144973011082007</v>
      </c>
      <c r="AO888" s="45">
        <v>0.76224022263098157</v>
      </c>
      <c r="AP888" s="45">
        <v>1.1269774796288516</v>
      </c>
      <c r="AQ888" s="45">
        <v>1.5470110910898325</v>
      </c>
      <c r="AR888" s="45">
        <v>2.0424628738539936</v>
      </c>
      <c r="AS888" s="45">
        <v>2.5901284504134048</v>
      </c>
      <c r="AT888" s="45">
        <v>3.1532387663410004</v>
      </c>
      <c r="AU888" s="45">
        <v>3.6867129964640357</v>
      </c>
      <c r="AV888" s="45">
        <v>4.1470388080077072</v>
      </c>
      <c r="AW888" s="45">
        <v>4.5039564728263199</v>
      </c>
      <c r="AX888" s="45">
        <v>4.7485278876443164</v>
      </c>
      <c r="AY888" s="45">
        <v>4.8934852425735738</v>
      </c>
      <c r="AZ888" s="45">
        <v>4.9654325445881735</v>
      </c>
      <c r="BA888" s="45">
        <v>4.9933504434184508</v>
      </c>
      <c r="BB888" s="45">
        <v>4.9996759335855385</v>
      </c>
      <c r="BC888" s="45">
        <v>4.9996759335855385</v>
      </c>
      <c r="BD888" s="45">
        <v>4.9996759335855385</v>
      </c>
      <c r="BE888" s="45">
        <v>4.9996759335855385</v>
      </c>
      <c r="BF888" s="45">
        <v>4.9996759335855385</v>
      </c>
    </row>
    <row r="889" spans="1:58" ht="13.5" thickBot="1" x14ac:dyDescent="0.25">
      <c r="A889" s="6" t="s">
        <v>1141</v>
      </c>
      <c r="B889" s="6" t="s">
        <v>1140</v>
      </c>
      <c r="C889" s="6" t="s">
        <v>884</v>
      </c>
      <c r="D889" s="6" t="s">
        <v>1141</v>
      </c>
      <c r="E889" s="6">
        <v>9.4632828398206392</v>
      </c>
      <c r="F889" s="6" t="s">
        <v>622</v>
      </c>
      <c r="G889" s="21" t="s">
        <v>1178</v>
      </c>
      <c r="H889" s="21" t="s">
        <v>1172</v>
      </c>
      <c r="I889" s="21" t="s">
        <v>1160</v>
      </c>
      <c r="J889" s="21" t="s">
        <v>849</v>
      </c>
      <c r="K889" s="21" t="s">
        <v>850</v>
      </c>
      <c r="L889" s="21" t="s">
        <v>885</v>
      </c>
      <c r="M889" s="3">
        <v>92.642027675513646</v>
      </c>
      <c r="N889" s="3">
        <v>9.4632828398206392</v>
      </c>
      <c r="O889" s="21" t="s">
        <v>1498</v>
      </c>
      <c r="P889" s="21" t="s">
        <v>1498</v>
      </c>
      <c r="Q889" s="46">
        <v>0</v>
      </c>
      <c r="R889" s="46">
        <v>0</v>
      </c>
      <c r="S889" s="46">
        <v>0</v>
      </c>
      <c r="T889" s="46">
        <v>0</v>
      </c>
      <c r="U889" s="46">
        <v>0</v>
      </c>
      <c r="V889" s="46">
        <v>0</v>
      </c>
      <c r="W889" s="46">
        <v>0</v>
      </c>
      <c r="X889" s="46">
        <v>0</v>
      </c>
      <c r="Y889" s="46">
        <v>0</v>
      </c>
      <c r="Z889" s="46">
        <v>0</v>
      </c>
      <c r="AA889" s="46">
        <v>0</v>
      </c>
      <c r="AB889" s="46">
        <v>0</v>
      </c>
      <c r="AC889" s="46">
        <v>0</v>
      </c>
      <c r="AD889" s="46">
        <v>0</v>
      </c>
      <c r="AE889" s="46">
        <v>0</v>
      </c>
      <c r="AF889" s="46">
        <v>0</v>
      </c>
      <c r="AG889" s="46">
        <v>0</v>
      </c>
      <c r="AH889" s="46">
        <v>0</v>
      </c>
      <c r="AI889" s="46">
        <v>0</v>
      </c>
      <c r="AJ889" s="46">
        <v>0</v>
      </c>
      <c r="AK889" s="46">
        <v>0</v>
      </c>
      <c r="AL889" s="45">
        <v>0</v>
      </c>
      <c r="AM889" s="45">
        <v>0</v>
      </c>
      <c r="AN889" s="45">
        <v>0</v>
      </c>
      <c r="AO889" s="45">
        <v>0</v>
      </c>
      <c r="AP889" s="45">
        <v>0</v>
      </c>
      <c r="AQ889" s="45">
        <v>0</v>
      </c>
      <c r="AR889" s="45">
        <v>0</v>
      </c>
      <c r="AS889" s="45">
        <v>0</v>
      </c>
      <c r="AT889" s="45">
        <v>0</v>
      </c>
      <c r="AU889" s="45">
        <v>0</v>
      </c>
      <c r="AV889" s="45">
        <v>0</v>
      </c>
      <c r="AW889" s="45">
        <v>0</v>
      </c>
      <c r="AX889" s="45">
        <v>0</v>
      </c>
      <c r="AY889" s="45">
        <v>0</v>
      </c>
      <c r="AZ889" s="45">
        <v>0</v>
      </c>
      <c r="BA889" s="45">
        <v>0</v>
      </c>
      <c r="BB889" s="45">
        <v>0</v>
      </c>
      <c r="BC889" s="45">
        <v>0</v>
      </c>
      <c r="BD889" s="45">
        <v>0</v>
      </c>
      <c r="BE889" s="45">
        <v>0</v>
      </c>
      <c r="BF889" s="45">
        <v>0</v>
      </c>
    </row>
    <row r="890" spans="1:58" ht="13.5" thickBot="1" x14ac:dyDescent="0.25">
      <c r="A890" s="6" t="s">
        <v>1141</v>
      </c>
      <c r="B890" s="6" t="s">
        <v>1144</v>
      </c>
      <c r="C890" s="6" t="s">
        <v>884</v>
      </c>
      <c r="D890" s="6" t="s">
        <v>1141</v>
      </c>
      <c r="E890" s="6">
        <v>8.7637112134287509</v>
      </c>
      <c r="F890" s="6" t="s">
        <v>622</v>
      </c>
      <c r="G890" s="21" t="s">
        <v>1178</v>
      </c>
      <c r="H890" s="21" t="s">
        <v>1172</v>
      </c>
      <c r="I890" s="21" t="s">
        <v>1160</v>
      </c>
      <c r="J890" s="21" t="s">
        <v>849</v>
      </c>
      <c r="K890" s="21" t="s">
        <v>852</v>
      </c>
      <c r="L890" s="21" t="s">
        <v>885</v>
      </c>
      <c r="M890" s="3">
        <v>69.252009483796741</v>
      </c>
      <c r="N890" s="3">
        <v>8.7637112134287509</v>
      </c>
      <c r="O890" s="21" t="s">
        <v>1498</v>
      </c>
      <c r="P890" s="21" t="s">
        <v>1498</v>
      </c>
      <c r="Q890" s="46">
        <v>0</v>
      </c>
      <c r="R890" s="46">
        <v>0</v>
      </c>
      <c r="S890" s="46">
        <v>0</v>
      </c>
      <c r="T890" s="46">
        <v>0</v>
      </c>
      <c r="U890" s="46">
        <v>0</v>
      </c>
      <c r="V890" s="46">
        <v>0</v>
      </c>
      <c r="W890" s="46">
        <v>0</v>
      </c>
      <c r="X890" s="46">
        <v>0</v>
      </c>
      <c r="Y890" s="46">
        <v>0</v>
      </c>
      <c r="Z890" s="46">
        <v>0</v>
      </c>
      <c r="AA890" s="46">
        <v>0</v>
      </c>
      <c r="AB890" s="46">
        <v>0</v>
      </c>
      <c r="AC890" s="46">
        <v>0</v>
      </c>
      <c r="AD890" s="46">
        <v>0</v>
      </c>
      <c r="AE890" s="46">
        <v>0</v>
      </c>
      <c r="AF890" s="46">
        <v>0</v>
      </c>
      <c r="AG890" s="46">
        <v>0</v>
      </c>
      <c r="AH890" s="46">
        <v>0</v>
      </c>
      <c r="AI890" s="46">
        <v>0</v>
      </c>
      <c r="AJ890" s="46">
        <v>0</v>
      </c>
      <c r="AK890" s="46">
        <v>0</v>
      </c>
      <c r="AL890" s="45">
        <v>0</v>
      </c>
      <c r="AM890" s="45">
        <v>0</v>
      </c>
      <c r="AN890" s="45">
        <v>0</v>
      </c>
      <c r="AO890" s="45">
        <v>0</v>
      </c>
      <c r="AP890" s="45">
        <v>0</v>
      </c>
      <c r="AQ890" s="45">
        <v>0</v>
      </c>
      <c r="AR890" s="45">
        <v>0</v>
      </c>
      <c r="AS890" s="45">
        <v>0</v>
      </c>
      <c r="AT890" s="45">
        <v>0</v>
      </c>
      <c r="AU890" s="45">
        <v>0</v>
      </c>
      <c r="AV890" s="45">
        <v>0</v>
      </c>
      <c r="AW890" s="45">
        <v>0</v>
      </c>
      <c r="AX890" s="45">
        <v>0</v>
      </c>
      <c r="AY890" s="45">
        <v>0</v>
      </c>
      <c r="AZ890" s="45">
        <v>0</v>
      </c>
      <c r="BA890" s="45">
        <v>0</v>
      </c>
      <c r="BB890" s="45">
        <v>0</v>
      </c>
      <c r="BC890" s="45">
        <v>0</v>
      </c>
      <c r="BD890" s="45">
        <v>0</v>
      </c>
      <c r="BE890" s="45">
        <v>0</v>
      </c>
      <c r="BF890" s="45">
        <v>0</v>
      </c>
    </row>
    <row r="891" spans="1:58" ht="13.5" thickBot="1" x14ac:dyDescent="0.25">
      <c r="A891" s="6" t="s">
        <v>1141</v>
      </c>
      <c r="B891" s="6" t="s">
        <v>1144</v>
      </c>
      <c r="C891" s="6" t="s">
        <v>884</v>
      </c>
      <c r="D891" s="6" t="s">
        <v>1141</v>
      </c>
      <c r="E891" s="6">
        <v>8.7637112134287509</v>
      </c>
      <c r="F891" s="6" t="s">
        <v>622</v>
      </c>
      <c r="G891" s="21" t="s">
        <v>1178</v>
      </c>
      <c r="H891" s="21" t="s">
        <v>1172</v>
      </c>
      <c r="I891" s="21" t="s">
        <v>1160</v>
      </c>
      <c r="J891" s="21" t="s">
        <v>849</v>
      </c>
      <c r="K891" s="21" t="s">
        <v>853</v>
      </c>
      <c r="L891" s="21" t="s">
        <v>885</v>
      </c>
      <c r="M891" s="3">
        <v>69.252009483796741</v>
      </c>
      <c r="N891" s="3">
        <v>8.7637112134287509</v>
      </c>
      <c r="O891" s="21" t="s">
        <v>1498</v>
      </c>
      <c r="P891" s="21" t="s">
        <v>1498</v>
      </c>
      <c r="Q891" s="46">
        <v>0</v>
      </c>
      <c r="R891" s="46">
        <v>0</v>
      </c>
      <c r="S891" s="46">
        <v>0</v>
      </c>
      <c r="T891" s="46">
        <v>0</v>
      </c>
      <c r="U891" s="46">
        <v>0</v>
      </c>
      <c r="V891" s="46">
        <v>0</v>
      </c>
      <c r="W891" s="46">
        <v>0</v>
      </c>
      <c r="X891" s="46">
        <v>0</v>
      </c>
      <c r="Y891" s="46">
        <v>0</v>
      </c>
      <c r="Z891" s="46">
        <v>0</v>
      </c>
      <c r="AA891" s="46">
        <v>0</v>
      </c>
      <c r="AB891" s="46">
        <v>0</v>
      </c>
      <c r="AC891" s="46">
        <v>0</v>
      </c>
      <c r="AD891" s="46">
        <v>0</v>
      </c>
      <c r="AE891" s="46">
        <v>0</v>
      </c>
      <c r="AF891" s="46">
        <v>0</v>
      </c>
      <c r="AG891" s="46">
        <v>0</v>
      </c>
      <c r="AH891" s="46">
        <v>0</v>
      </c>
      <c r="AI891" s="46">
        <v>0</v>
      </c>
      <c r="AJ891" s="46">
        <v>0</v>
      </c>
      <c r="AK891" s="46">
        <v>0</v>
      </c>
      <c r="AL891" s="45">
        <v>0</v>
      </c>
      <c r="AM891" s="45">
        <v>0</v>
      </c>
      <c r="AN891" s="45">
        <v>0</v>
      </c>
      <c r="AO891" s="45">
        <v>0</v>
      </c>
      <c r="AP891" s="45">
        <v>0</v>
      </c>
      <c r="AQ891" s="45">
        <v>0</v>
      </c>
      <c r="AR891" s="45">
        <v>0</v>
      </c>
      <c r="AS891" s="45">
        <v>0</v>
      </c>
      <c r="AT891" s="45">
        <v>0</v>
      </c>
      <c r="AU891" s="45">
        <v>0</v>
      </c>
      <c r="AV891" s="45">
        <v>0</v>
      </c>
      <c r="AW891" s="45">
        <v>0</v>
      </c>
      <c r="AX891" s="45">
        <v>0</v>
      </c>
      <c r="AY891" s="45">
        <v>0</v>
      </c>
      <c r="AZ891" s="45">
        <v>0</v>
      </c>
      <c r="BA891" s="45">
        <v>0</v>
      </c>
      <c r="BB891" s="45">
        <v>0</v>
      </c>
      <c r="BC891" s="45">
        <v>0</v>
      </c>
      <c r="BD891" s="45">
        <v>0</v>
      </c>
      <c r="BE891" s="45">
        <v>0</v>
      </c>
      <c r="BF891" s="45">
        <v>0</v>
      </c>
    </row>
    <row r="892" spans="1:58" ht="13.5" thickBot="1" x14ac:dyDescent="0.25">
      <c r="A892" s="6" t="s">
        <v>1351</v>
      </c>
      <c r="B892" s="6" t="s">
        <v>1145</v>
      </c>
      <c r="C892" s="6" t="s">
        <v>884</v>
      </c>
      <c r="D892" s="6" t="s">
        <v>1351</v>
      </c>
      <c r="E892" s="6">
        <v>10.27249381011084</v>
      </c>
      <c r="F892" s="6" t="s">
        <v>622</v>
      </c>
      <c r="G892" s="21" t="s">
        <v>1178</v>
      </c>
      <c r="H892" s="21" t="s">
        <v>1172</v>
      </c>
      <c r="I892" s="21" t="s">
        <v>1160</v>
      </c>
      <c r="J892" s="21" t="s">
        <v>849</v>
      </c>
      <c r="K892" s="21" t="s">
        <v>854</v>
      </c>
      <c r="L892" s="21" t="s">
        <v>885</v>
      </c>
      <c r="M892" s="3">
        <v>119.69781239000424</v>
      </c>
      <c r="N892" s="3">
        <v>10.27249381011084</v>
      </c>
      <c r="O892" s="21" t="s">
        <v>1498</v>
      </c>
      <c r="P892" s="21" t="s">
        <v>1498</v>
      </c>
      <c r="Q892" s="46">
        <v>0</v>
      </c>
      <c r="R892" s="46">
        <v>0</v>
      </c>
      <c r="S892" s="46">
        <v>0</v>
      </c>
      <c r="T892" s="46">
        <v>0</v>
      </c>
      <c r="U892" s="46">
        <v>0</v>
      </c>
      <c r="V892" s="46">
        <v>0</v>
      </c>
      <c r="W892" s="46">
        <v>0</v>
      </c>
      <c r="X892" s="46">
        <v>0</v>
      </c>
      <c r="Y892" s="46">
        <v>0</v>
      </c>
      <c r="Z892" s="46">
        <v>0</v>
      </c>
      <c r="AA892" s="46">
        <v>0</v>
      </c>
      <c r="AB892" s="46">
        <v>0</v>
      </c>
      <c r="AC892" s="46">
        <v>0</v>
      </c>
      <c r="AD892" s="46">
        <v>0</v>
      </c>
      <c r="AE892" s="46">
        <v>0</v>
      </c>
      <c r="AF892" s="46">
        <v>0</v>
      </c>
      <c r="AG892" s="46">
        <v>0</v>
      </c>
      <c r="AH892" s="46">
        <v>0</v>
      </c>
      <c r="AI892" s="46">
        <v>0</v>
      </c>
      <c r="AJ892" s="46">
        <v>0</v>
      </c>
      <c r="AK892" s="46">
        <v>0</v>
      </c>
      <c r="AL892" s="45">
        <v>0</v>
      </c>
      <c r="AM892" s="45">
        <v>0</v>
      </c>
      <c r="AN892" s="45">
        <v>0</v>
      </c>
      <c r="AO892" s="45">
        <v>0</v>
      </c>
      <c r="AP892" s="45">
        <v>0</v>
      </c>
      <c r="AQ892" s="45">
        <v>0</v>
      </c>
      <c r="AR892" s="45">
        <v>0</v>
      </c>
      <c r="AS892" s="45">
        <v>0</v>
      </c>
      <c r="AT892" s="45">
        <v>0</v>
      </c>
      <c r="AU892" s="45">
        <v>0</v>
      </c>
      <c r="AV892" s="45">
        <v>0</v>
      </c>
      <c r="AW892" s="45">
        <v>0</v>
      </c>
      <c r="AX892" s="45">
        <v>0</v>
      </c>
      <c r="AY892" s="45">
        <v>0</v>
      </c>
      <c r="AZ892" s="45">
        <v>0</v>
      </c>
      <c r="BA892" s="45">
        <v>0</v>
      </c>
      <c r="BB892" s="45">
        <v>0</v>
      </c>
      <c r="BC892" s="45">
        <v>0</v>
      </c>
      <c r="BD892" s="45">
        <v>0</v>
      </c>
      <c r="BE892" s="45">
        <v>0</v>
      </c>
      <c r="BF892" s="45">
        <v>0</v>
      </c>
    </row>
    <row r="893" spans="1:58" ht="13.5" thickBot="1" x14ac:dyDescent="0.25">
      <c r="A893" s="6" t="s">
        <v>1141</v>
      </c>
      <c r="B893" s="6" t="s">
        <v>1140</v>
      </c>
      <c r="C893" s="6" t="s">
        <v>884</v>
      </c>
      <c r="D893" s="6" t="s">
        <v>1141</v>
      </c>
      <c r="E893" s="6">
        <v>9.4632828398206392</v>
      </c>
      <c r="F893" s="6" t="s">
        <v>622</v>
      </c>
      <c r="G893" s="21" t="s">
        <v>1178</v>
      </c>
      <c r="H893" s="21" t="s">
        <v>1174</v>
      </c>
      <c r="I893" s="21" t="s">
        <v>1160</v>
      </c>
      <c r="J893" s="21" t="s">
        <v>849</v>
      </c>
      <c r="K893" s="21" t="s">
        <v>850</v>
      </c>
      <c r="L893" s="21" t="s">
        <v>885</v>
      </c>
      <c r="M893" s="3">
        <v>92.642027675513646</v>
      </c>
      <c r="N893" s="3">
        <v>9.4632828398206392</v>
      </c>
      <c r="O893" s="21" t="s">
        <v>1498</v>
      </c>
      <c r="P893" s="21" t="s">
        <v>1498</v>
      </c>
      <c r="Q893" s="46">
        <v>0</v>
      </c>
      <c r="R893" s="46">
        <v>0</v>
      </c>
      <c r="S893" s="46">
        <v>0</v>
      </c>
      <c r="T893" s="46">
        <v>0</v>
      </c>
      <c r="U893" s="46">
        <v>0</v>
      </c>
      <c r="V893" s="46">
        <v>0</v>
      </c>
      <c r="W893" s="46">
        <v>0</v>
      </c>
      <c r="X893" s="46">
        <v>8.3412574926298999E-6</v>
      </c>
      <c r="Y893" s="46">
        <v>1.0821358803131311E-4</v>
      </c>
      <c r="Z893" s="46">
        <v>1.8538439903166386E-4</v>
      </c>
      <c r="AA893" s="46">
        <v>2.4444101510299934E-4</v>
      </c>
      <c r="AB893" s="46">
        <v>2.8904494935764243E-4</v>
      </c>
      <c r="AC893" s="46">
        <v>2.7730310493776378E-4</v>
      </c>
      <c r="AD893" s="46">
        <v>2.6533986552620004E-4</v>
      </c>
      <c r="AE893" s="46">
        <v>2.5331317676920324E-4</v>
      </c>
      <c r="AF893" s="46">
        <v>9.1283946506045838E-4</v>
      </c>
      <c r="AG893" s="46">
        <v>7.7140203520007639E-4</v>
      </c>
      <c r="AH893" s="46">
        <v>6.6773198766210615E-4</v>
      </c>
      <c r="AI893" s="46">
        <v>5.9186807213349769E-4</v>
      </c>
      <c r="AJ893" s="46">
        <v>5.2727748229255359E-4</v>
      </c>
      <c r="AK893" s="46">
        <v>0</v>
      </c>
      <c r="AL893" s="45">
        <v>0</v>
      </c>
      <c r="AM893" s="45">
        <v>0</v>
      </c>
      <c r="AN893" s="45">
        <v>0</v>
      </c>
      <c r="AO893" s="45">
        <v>0</v>
      </c>
      <c r="AP893" s="45">
        <v>0</v>
      </c>
      <c r="AQ893" s="45">
        <v>0</v>
      </c>
      <c r="AR893" s="45">
        <v>0</v>
      </c>
      <c r="AS893" s="45">
        <v>0</v>
      </c>
      <c r="AT893" s="45">
        <v>0</v>
      </c>
      <c r="AU893" s="45">
        <v>0</v>
      </c>
      <c r="AV893" s="45">
        <v>0</v>
      </c>
      <c r="AW893" s="45">
        <v>0</v>
      </c>
      <c r="AX893" s="45">
        <v>0</v>
      </c>
      <c r="AY893" s="45">
        <v>0</v>
      </c>
      <c r="AZ893" s="45">
        <v>0</v>
      </c>
      <c r="BA893" s="45">
        <v>0</v>
      </c>
      <c r="BB893" s="45">
        <v>0</v>
      </c>
      <c r="BC893" s="45">
        <v>0</v>
      </c>
      <c r="BD893" s="45">
        <v>0</v>
      </c>
      <c r="BE893" s="45">
        <v>0</v>
      </c>
      <c r="BF893" s="45">
        <v>0</v>
      </c>
    </row>
    <row r="894" spans="1:58" ht="13.5" thickBot="1" x14ac:dyDescent="0.25">
      <c r="A894" s="6" t="s">
        <v>1141</v>
      </c>
      <c r="B894" s="6" t="s">
        <v>1144</v>
      </c>
      <c r="C894" s="6" t="s">
        <v>884</v>
      </c>
      <c r="D894" s="6" t="s">
        <v>1141</v>
      </c>
      <c r="E894" s="6">
        <v>8.7637112134287509</v>
      </c>
      <c r="F894" s="6" t="s">
        <v>622</v>
      </c>
      <c r="G894" s="21" t="s">
        <v>1178</v>
      </c>
      <c r="H894" s="21" t="s">
        <v>1174</v>
      </c>
      <c r="I894" s="21" t="s">
        <v>1160</v>
      </c>
      <c r="J894" s="21" t="s">
        <v>849</v>
      </c>
      <c r="K894" s="21" t="s">
        <v>852</v>
      </c>
      <c r="L894" s="21" t="s">
        <v>885</v>
      </c>
      <c r="M894" s="3">
        <v>69.252009483796741</v>
      </c>
      <c r="N894" s="3">
        <v>8.7637112134287509</v>
      </c>
      <c r="O894" s="21" t="s">
        <v>1498</v>
      </c>
      <c r="P894" s="21" t="s">
        <v>1498</v>
      </c>
      <c r="Q894" s="46">
        <v>0</v>
      </c>
      <c r="R894" s="46">
        <v>0</v>
      </c>
      <c r="S894" s="46">
        <v>0</v>
      </c>
      <c r="T894" s="46">
        <v>0</v>
      </c>
      <c r="U894" s="46">
        <v>0</v>
      </c>
      <c r="V894" s="46">
        <v>0</v>
      </c>
      <c r="W894" s="46">
        <v>0</v>
      </c>
      <c r="X894" s="46">
        <v>0</v>
      </c>
      <c r="Y894" s="46">
        <v>0</v>
      </c>
      <c r="Z894" s="46">
        <v>5.900925455275003E-6</v>
      </c>
      <c r="AA894" s="46">
        <v>1.1520665083408267E-5</v>
      </c>
      <c r="AB894" s="46">
        <v>1.5765104211701818E-5</v>
      </c>
      <c r="AC894" s="46">
        <v>1.4647745644739323E-5</v>
      </c>
      <c r="AD894" s="46">
        <v>1.3509319475831297E-5</v>
      </c>
      <c r="AE894" s="46">
        <v>1.2364855626317795E-5</v>
      </c>
      <c r="AF894" s="46">
        <v>1.277735147702468E-4</v>
      </c>
      <c r="AG894" s="46">
        <v>1.0410733695571321E-4</v>
      </c>
      <c r="AH894" s="46">
        <v>8.8345992449072991E-5</v>
      </c>
      <c r="AI894" s="46">
        <v>7.6805683866643104E-5</v>
      </c>
      <c r="AJ894" s="46">
        <v>6.7836401581758562E-5</v>
      </c>
      <c r="AK894" s="46">
        <v>0</v>
      </c>
      <c r="AL894" s="45">
        <v>0</v>
      </c>
      <c r="AM894" s="45">
        <v>0</v>
      </c>
      <c r="AN894" s="45">
        <v>0</v>
      </c>
      <c r="AO894" s="45">
        <v>0</v>
      </c>
      <c r="AP894" s="45">
        <v>0</v>
      </c>
      <c r="AQ894" s="45">
        <v>0</v>
      </c>
      <c r="AR894" s="45">
        <v>0</v>
      </c>
      <c r="AS894" s="45">
        <v>0</v>
      </c>
      <c r="AT894" s="45">
        <v>0</v>
      </c>
      <c r="AU894" s="45">
        <v>0</v>
      </c>
      <c r="AV894" s="45">
        <v>0</v>
      </c>
      <c r="AW894" s="45">
        <v>0</v>
      </c>
      <c r="AX894" s="45">
        <v>0</v>
      </c>
      <c r="AY894" s="45">
        <v>0</v>
      </c>
      <c r="AZ894" s="45">
        <v>0</v>
      </c>
      <c r="BA894" s="45">
        <v>0</v>
      </c>
      <c r="BB894" s="45">
        <v>0</v>
      </c>
      <c r="BC894" s="45">
        <v>0</v>
      </c>
      <c r="BD894" s="45">
        <v>0</v>
      </c>
      <c r="BE894" s="45">
        <v>0</v>
      </c>
      <c r="BF894" s="45">
        <v>0</v>
      </c>
    </row>
    <row r="895" spans="1:58" ht="13.5" thickBot="1" x14ac:dyDescent="0.25">
      <c r="A895" s="6" t="s">
        <v>1141</v>
      </c>
      <c r="B895" s="6" t="s">
        <v>1144</v>
      </c>
      <c r="C895" s="6" t="s">
        <v>884</v>
      </c>
      <c r="D895" s="6" t="s">
        <v>1141</v>
      </c>
      <c r="E895" s="6">
        <v>8.7637112134287509</v>
      </c>
      <c r="F895" s="6" t="s">
        <v>622</v>
      </c>
      <c r="G895" s="21" t="s">
        <v>1178</v>
      </c>
      <c r="H895" s="21" t="s">
        <v>1174</v>
      </c>
      <c r="I895" s="21" t="s">
        <v>1160</v>
      </c>
      <c r="J895" s="21" t="s">
        <v>849</v>
      </c>
      <c r="K895" s="21" t="s">
        <v>853</v>
      </c>
      <c r="L895" s="21" t="s">
        <v>885</v>
      </c>
      <c r="M895" s="3">
        <v>69.252009483796741</v>
      </c>
      <c r="N895" s="3">
        <v>8.7637112134287509</v>
      </c>
      <c r="O895" s="21" t="s">
        <v>1498</v>
      </c>
      <c r="P895" s="21" t="s">
        <v>1498</v>
      </c>
      <c r="Q895" s="46">
        <v>0</v>
      </c>
      <c r="R895" s="46">
        <v>0</v>
      </c>
      <c r="S895" s="46">
        <v>0</v>
      </c>
      <c r="T895" s="46">
        <v>0</v>
      </c>
      <c r="U895" s="46">
        <v>0</v>
      </c>
      <c r="V895" s="46">
        <v>0</v>
      </c>
      <c r="W895" s="46">
        <v>0</v>
      </c>
      <c r="X895" s="46">
        <v>0</v>
      </c>
      <c r="Y895" s="46">
        <v>0</v>
      </c>
      <c r="Z895" s="46">
        <v>1.4415517751992636E-6</v>
      </c>
      <c r="AA895" s="46">
        <v>2.7228318877768094E-6</v>
      </c>
      <c r="AB895" s="46">
        <v>3.6905485088286488E-6</v>
      </c>
      <c r="AC895" s="46">
        <v>3.4357948360249973E-6</v>
      </c>
      <c r="AD895" s="46">
        <v>3.1762378269141933E-6</v>
      </c>
      <c r="AE895" s="46">
        <v>2.9153042486742637E-6</v>
      </c>
      <c r="AF895" s="46">
        <v>2.82665404021871E-5</v>
      </c>
      <c r="AG895" s="46">
        <v>2.3497208162121609E-5</v>
      </c>
      <c r="AH895" s="46">
        <v>2.0028930908157314E-5</v>
      </c>
      <c r="AI895" s="46">
        <v>1.7634223801881718E-5</v>
      </c>
      <c r="AJ895" s="46">
        <v>1.5459343802967217E-5</v>
      </c>
      <c r="AK895" s="46">
        <v>0</v>
      </c>
      <c r="AL895" s="45">
        <v>0</v>
      </c>
      <c r="AM895" s="45">
        <v>0</v>
      </c>
      <c r="AN895" s="45">
        <v>0</v>
      </c>
      <c r="AO895" s="45">
        <v>0</v>
      </c>
      <c r="AP895" s="45">
        <v>0</v>
      </c>
      <c r="AQ895" s="45">
        <v>0</v>
      </c>
      <c r="AR895" s="45">
        <v>0</v>
      </c>
      <c r="AS895" s="45">
        <v>0</v>
      </c>
      <c r="AT895" s="45">
        <v>0</v>
      </c>
      <c r="AU895" s="45">
        <v>0</v>
      </c>
      <c r="AV895" s="45">
        <v>0</v>
      </c>
      <c r="AW895" s="45">
        <v>0</v>
      </c>
      <c r="AX895" s="45">
        <v>0</v>
      </c>
      <c r="AY895" s="45">
        <v>0</v>
      </c>
      <c r="AZ895" s="45">
        <v>0</v>
      </c>
      <c r="BA895" s="45">
        <v>0</v>
      </c>
      <c r="BB895" s="45">
        <v>0</v>
      </c>
      <c r="BC895" s="45">
        <v>0</v>
      </c>
      <c r="BD895" s="45">
        <v>0</v>
      </c>
      <c r="BE895" s="45">
        <v>0</v>
      </c>
      <c r="BF895" s="45">
        <v>0</v>
      </c>
    </row>
    <row r="896" spans="1:58" ht="13.5" thickBot="1" x14ac:dyDescent="0.25">
      <c r="A896" s="6" t="s">
        <v>1351</v>
      </c>
      <c r="B896" s="6" t="s">
        <v>1145</v>
      </c>
      <c r="C896" s="6" t="s">
        <v>884</v>
      </c>
      <c r="D896" s="6" t="s">
        <v>1351</v>
      </c>
      <c r="E896" s="6">
        <v>10.27249381011084</v>
      </c>
      <c r="F896" s="6" t="s">
        <v>622</v>
      </c>
      <c r="G896" s="21" t="s">
        <v>1178</v>
      </c>
      <c r="H896" s="21" t="s">
        <v>1174</v>
      </c>
      <c r="I896" s="21" t="s">
        <v>1160</v>
      </c>
      <c r="J896" s="21" t="s">
        <v>849</v>
      </c>
      <c r="K896" s="21" t="s">
        <v>854</v>
      </c>
      <c r="L896" s="21" t="s">
        <v>885</v>
      </c>
      <c r="M896" s="3">
        <v>119.69781239000424</v>
      </c>
      <c r="N896" s="3">
        <v>10.27249381011084</v>
      </c>
      <c r="O896" s="21" t="s">
        <v>1498</v>
      </c>
      <c r="P896" s="21" t="s">
        <v>1498</v>
      </c>
      <c r="Q896" s="46">
        <v>0</v>
      </c>
      <c r="R896" s="46">
        <v>0</v>
      </c>
      <c r="S896" s="46">
        <v>0</v>
      </c>
      <c r="T896" s="46">
        <v>0</v>
      </c>
      <c r="U896" s="46">
        <v>2.4410357255107542E-5</v>
      </c>
      <c r="V896" s="46">
        <v>4.5687854481164304E-5</v>
      </c>
      <c r="W896" s="46">
        <v>6.1016909368319253E-5</v>
      </c>
      <c r="X896" s="46">
        <v>7.1654215469471572E-5</v>
      </c>
      <c r="Y896" s="46">
        <v>7.8594210836171519E-5</v>
      </c>
      <c r="Z896" s="46">
        <v>8.262377314001727E-5</v>
      </c>
      <c r="AA896" s="46">
        <v>8.4365508129242983E-5</v>
      </c>
      <c r="AB896" s="46">
        <v>8.4312010275972037E-5</v>
      </c>
      <c r="AC896" s="46">
        <v>7.7562271299846616E-5</v>
      </c>
      <c r="AD896" s="46">
        <v>7.0855245455752713E-5</v>
      </c>
      <c r="AE896" s="46">
        <v>6.4209244046770824E-5</v>
      </c>
      <c r="AF896" s="46">
        <v>8.2696031423944551E-5</v>
      </c>
      <c r="AG896" s="46">
        <v>7.1962145394485148E-5</v>
      </c>
      <c r="AH896" s="46">
        <v>6.2493400755408621E-5</v>
      </c>
      <c r="AI896" s="46">
        <v>5.3721389968862496E-5</v>
      </c>
      <c r="AJ896" s="46">
        <v>4.5486736126429742E-5</v>
      </c>
      <c r="AK896" s="46">
        <v>0</v>
      </c>
      <c r="AL896" s="45">
        <v>0</v>
      </c>
      <c r="AM896" s="45">
        <v>0</v>
      </c>
      <c r="AN896" s="45">
        <v>0</v>
      </c>
      <c r="AO896" s="45">
        <v>0</v>
      </c>
      <c r="AP896" s="45">
        <v>0</v>
      </c>
      <c r="AQ896" s="45">
        <v>0</v>
      </c>
      <c r="AR896" s="45">
        <v>0</v>
      </c>
      <c r="AS896" s="45">
        <v>0</v>
      </c>
      <c r="AT896" s="45">
        <v>0</v>
      </c>
      <c r="AU896" s="45">
        <v>0</v>
      </c>
      <c r="AV896" s="45">
        <v>0</v>
      </c>
      <c r="AW896" s="45">
        <v>0</v>
      </c>
      <c r="AX896" s="45">
        <v>0</v>
      </c>
      <c r="AY896" s="45">
        <v>0</v>
      </c>
      <c r="AZ896" s="45">
        <v>0</v>
      </c>
      <c r="BA896" s="45">
        <v>0</v>
      </c>
      <c r="BB896" s="45">
        <v>0</v>
      </c>
      <c r="BC896" s="45">
        <v>0</v>
      </c>
      <c r="BD896" s="45">
        <v>0</v>
      </c>
      <c r="BE896" s="45">
        <v>0</v>
      </c>
      <c r="BF896" s="45">
        <v>0</v>
      </c>
    </row>
    <row r="897" spans="1:58" ht="13.5" thickBot="1" x14ac:dyDescent="0.25">
      <c r="A897" s="6" t="s">
        <v>1355</v>
      </c>
      <c r="B897" s="6" t="s">
        <v>1354</v>
      </c>
      <c r="C897" s="6" t="s">
        <v>886</v>
      </c>
      <c r="D897" s="6" t="s">
        <v>1355</v>
      </c>
      <c r="E897" s="6">
        <v>53.103868732232989</v>
      </c>
      <c r="F897" s="6" t="s">
        <v>314</v>
      </c>
      <c r="G897" s="21" t="s">
        <v>1178</v>
      </c>
      <c r="H897" s="21" t="s">
        <v>1172</v>
      </c>
      <c r="I897" s="21" t="s">
        <v>1160</v>
      </c>
      <c r="J897" s="21" t="s">
        <v>849</v>
      </c>
      <c r="K897" s="21" t="s">
        <v>850</v>
      </c>
      <c r="L897" s="21" t="s">
        <v>887</v>
      </c>
      <c r="M897" s="3">
        <v>41.385285752420451</v>
      </c>
      <c r="N897" s="3">
        <v>53.103868732232989</v>
      </c>
      <c r="O897" s="21" t="s">
        <v>1500</v>
      </c>
      <c r="P897" s="21">
        <v>0</v>
      </c>
      <c r="Q897" s="46">
        <v>6.5192013574252722E-3</v>
      </c>
      <c r="R897" s="46">
        <v>7.5496662613313871E-3</v>
      </c>
      <c r="S897" s="46">
        <v>8.4017777877151856E-3</v>
      </c>
      <c r="T897" s="46">
        <v>9.2274871007428788E-3</v>
      </c>
      <c r="U897" s="46">
        <v>9.8232667734850145E-3</v>
      </c>
      <c r="V897" s="46">
        <v>1.0603484309312948E-2</v>
      </c>
      <c r="W897" s="46">
        <v>1.1142133208449567E-2</v>
      </c>
      <c r="X897" s="46">
        <v>1.136417333701192E-2</v>
      </c>
      <c r="Y897" s="46">
        <v>1.1321764656939569E-2</v>
      </c>
      <c r="Z897" s="46">
        <v>1.1564866879140474E-2</v>
      </c>
      <c r="AA897" s="46">
        <v>1.1886930100432598E-2</v>
      </c>
      <c r="AB897" s="46">
        <v>1.1982515132233177E-2</v>
      </c>
      <c r="AC897" s="46">
        <v>1.1565997974251924E-2</v>
      </c>
      <c r="AD897" s="46">
        <v>1.1555995768456307E-2</v>
      </c>
      <c r="AE897" s="46">
        <v>1.15848762088323E-2</v>
      </c>
      <c r="AF897" s="46">
        <v>1.1671369706923616E-2</v>
      </c>
      <c r="AG897" s="46">
        <v>1.1758611048779101E-2</v>
      </c>
      <c r="AH897" s="46">
        <v>1.1846645320091527E-2</v>
      </c>
      <c r="AI897" s="46">
        <v>1.1935480228694794E-2</v>
      </c>
      <c r="AJ897" s="46">
        <v>1.2025123560772972E-2</v>
      </c>
      <c r="AK897" s="46">
        <v>0.21533136672102252</v>
      </c>
      <c r="AL897" s="45">
        <v>0.21533136672102254</v>
      </c>
      <c r="AM897" s="45">
        <v>6.5192013574252722E-3</v>
      </c>
      <c r="AN897" s="45">
        <v>1.4068867618756659E-2</v>
      </c>
      <c r="AO897" s="45">
        <v>2.2470645406471847E-2</v>
      </c>
      <c r="AP897" s="45">
        <v>3.1698132507214725E-2</v>
      </c>
      <c r="AQ897" s="45">
        <v>4.1521399280699742E-2</v>
      </c>
      <c r="AR897" s="45">
        <v>5.2124883590012688E-2</v>
      </c>
      <c r="AS897" s="45">
        <v>6.326701679846225E-2</v>
      </c>
      <c r="AT897" s="45">
        <v>7.4631190135474174E-2</v>
      </c>
      <c r="AU897" s="45">
        <v>8.5952954792413744E-2</v>
      </c>
      <c r="AV897" s="45">
        <v>9.751782167155422E-2</v>
      </c>
      <c r="AW897" s="45">
        <v>0.10940475177198682</v>
      </c>
      <c r="AX897" s="45">
        <v>0.12138726690422</v>
      </c>
      <c r="AY897" s="45">
        <v>0.13295326487847192</v>
      </c>
      <c r="AZ897" s="45">
        <v>0.14450926064692823</v>
      </c>
      <c r="BA897" s="45">
        <v>0.15609413685576054</v>
      </c>
      <c r="BB897" s="45">
        <v>0.16776550656268416</v>
      </c>
      <c r="BC897" s="45">
        <v>0.17952411761146325</v>
      </c>
      <c r="BD897" s="45">
        <v>0.19137076293155478</v>
      </c>
      <c r="BE897" s="45">
        <v>0.20330624316024956</v>
      </c>
      <c r="BF897" s="45">
        <v>0.21533136672102254</v>
      </c>
    </row>
    <row r="898" spans="1:58" ht="13.5" thickBot="1" x14ac:dyDescent="0.25">
      <c r="A898" s="6" t="s">
        <v>1140</v>
      </c>
      <c r="B898" s="6" t="s">
        <v>1357</v>
      </c>
      <c r="C898" s="6" t="s">
        <v>886</v>
      </c>
      <c r="D898" s="6" t="s">
        <v>1140</v>
      </c>
      <c r="E898" s="6">
        <v>96.343721404396703</v>
      </c>
      <c r="F898" s="6" t="s">
        <v>314</v>
      </c>
      <c r="G898" s="21" t="s">
        <v>1178</v>
      </c>
      <c r="H898" s="21" t="s">
        <v>1172</v>
      </c>
      <c r="I898" s="21" t="s">
        <v>1160</v>
      </c>
      <c r="J898" s="21" t="s">
        <v>849</v>
      </c>
      <c r="K898" s="21" t="s">
        <v>850</v>
      </c>
      <c r="L898" s="21" t="s">
        <v>888</v>
      </c>
      <c r="M898" s="3">
        <v>71.703768792274857</v>
      </c>
      <c r="N898" s="3">
        <v>96.343721404396703</v>
      </c>
      <c r="O898" s="21" t="s">
        <v>1500</v>
      </c>
      <c r="P898" s="21">
        <v>0</v>
      </c>
      <c r="Q898" s="46">
        <v>1.5285327513588198E-2</v>
      </c>
      <c r="R898" s="46">
        <v>1.770142001999974E-2</v>
      </c>
      <c r="S898" s="46">
        <v>1.96993340350416E-2</v>
      </c>
      <c r="T898" s="46">
        <v>2.1635343768238877E-2</v>
      </c>
      <c r="U898" s="46">
        <v>2.3032246076437956E-2</v>
      </c>
      <c r="V898" s="46">
        <v>2.486159294166268E-2</v>
      </c>
      <c r="W898" s="46">
        <v>2.6124542862477635E-2</v>
      </c>
      <c r="X898" s="46">
        <v>2.6645152044516337E-2</v>
      </c>
      <c r="Y898" s="46">
        <v>2.6545717999027534E-2</v>
      </c>
      <c r="Z898" s="46">
        <v>2.7115710684004132E-2</v>
      </c>
      <c r="AA898" s="46">
        <v>2.7870840269305915E-2</v>
      </c>
      <c r="AB898" s="46">
        <v>2.8094954917153765E-2</v>
      </c>
      <c r="AC898" s="46">
        <v>2.7118362720393197E-2</v>
      </c>
      <c r="AD898" s="46">
        <v>2.7094910922686385E-2</v>
      </c>
      <c r="AE898" s="46">
        <v>2.7162625810704215E-2</v>
      </c>
      <c r="AF898" s="46">
        <v>2.7365423879614274E-2</v>
      </c>
      <c r="AG898" s="46">
        <v>2.7569975389818379E-2</v>
      </c>
      <c r="AH898" s="46">
        <v>2.7776386052053542E-2</v>
      </c>
      <c r="AI898" s="46">
        <v>2.7984673938589524E-2</v>
      </c>
      <c r="AJ898" s="46">
        <v>2.8194857305400795E-2</v>
      </c>
      <c r="AK898" s="46">
        <v>0.50487939915071478</v>
      </c>
      <c r="AL898" s="45">
        <v>0.50487939915071467</v>
      </c>
      <c r="AM898" s="45">
        <v>1.5285327513588198E-2</v>
      </c>
      <c r="AN898" s="45">
        <v>3.2986747533587935E-2</v>
      </c>
      <c r="AO898" s="45">
        <v>5.2686081568629535E-2</v>
      </c>
      <c r="AP898" s="45">
        <v>7.4321425336868419E-2</v>
      </c>
      <c r="AQ898" s="45">
        <v>9.7353671413306378E-2</v>
      </c>
      <c r="AR898" s="45">
        <v>0.12221526435496906</v>
      </c>
      <c r="AS898" s="45">
        <v>0.14833980721744669</v>
      </c>
      <c r="AT898" s="45">
        <v>0.17498495926196303</v>
      </c>
      <c r="AU898" s="45">
        <v>0.20153067726099055</v>
      </c>
      <c r="AV898" s="45">
        <v>0.2286463879449947</v>
      </c>
      <c r="AW898" s="45">
        <v>0.25651722821430062</v>
      </c>
      <c r="AX898" s="45">
        <v>0.28461218313145437</v>
      </c>
      <c r="AY898" s="45">
        <v>0.31173054585184756</v>
      </c>
      <c r="AZ898" s="45">
        <v>0.33882545677453396</v>
      </c>
      <c r="BA898" s="45">
        <v>0.36598808258523818</v>
      </c>
      <c r="BB898" s="45">
        <v>0.39335350646485245</v>
      </c>
      <c r="BC898" s="45">
        <v>0.42092348185467082</v>
      </c>
      <c r="BD898" s="45">
        <v>0.44869986790672434</v>
      </c>
      <c r="BE898" s="45">
        <v>0.47668454184531384</v>
      </c>
      <c r="BF898" s="45">
        <v>0.50487939915071467</v>
      </c>
    </row>
    <row r="899" spans="1:58" ht="13.5" thickBot="1" x14ac:dyDescent="0.25">
      <c r="A899" s="6" t="s">
        <v>1141</v>
      </c>
      <c r="B899" s="6" t="s">
        <v>1350</v>
      </c>
      <c r="C899" s="6" t="s">
        <v>886</v>
      </c>
      <c r="D899" s="6" t="s">
        <v>1141</v>
      </c>
      <c r="E899" s="6">
        <v>7.1462006336693689</v>
      </c>
      <c r="F899" s="6" t="s">
        <v>314</v>
      </c>
      <c r="G899" s="21" t="s">
        <v>1178</v>
      </c>
      <c r="H899" s="21" t="s">
        <v>1172</v>
      </c>
      <c r="I899" s="21" t="s">
        <v>1160</v>
      </c>
      <c r="J899" s="21" t="s">
        <v>849</v>
      </c>
      <c r="K899" s="21" t="s">
        <v>854</v>
      </c>
      <c r="L899" s="21" t="s">
        <v>889</v>
      </c>
      <c r="M899" s="3">
        <v>2.7375274457647576</v>
      </c>
      <c r="N899" s="3">
        <v>7.1462006336693689</v>
      </c>
      <c r="O899" s="21" t="s">
        <v>1500</v>
      </c>
      <c r="P899" s="21">
        <v>0</v>
      </c>
      <c r="Q899" s="46">
        <v>9.8395404785583084E-4</v>
      </c>
      <c r="R899" s="46">
        <v>1.1837431046471253E-3</v>
      </c>
      <c r="S899" s="46">
        <v>1.3632742314908821E-3</v>
      </c>
      <c r="T899" s="46">
        <v>1.5120646750518588E-3</v>
      </c>
      <c r="U899" s="46">
        <v>1.6332477943460529E-3</v>
      </c>
      <c r="V899" s="46">
        <v>1.7239313337092817E-3</v>
      </c>
      <c r="W899" s="46">
        <v>1.7866775823236697E-3</v>
      </c>
      <c r="X899" s="46">
        <v>1.8422642722881509E-3</v>
      </c>
      <c r="Y899" s="46">
        <v>1.8910833113060764E-3</v>
      </c>
      <c r="Z899" s="46">
        <v>1.9300424053985171E-3</v>
      </c>
      <c r="AA899" s="46">
        <v>1.9601467190308469E-3</v>
      </c>
      <c r="AB899" s="46">
        <v>1.9827093214529099E-3</v>
      </c>
      <c r="AC899" s="46">
        <v>1.9815834465478875E-3</v>
      </c>
      <c r="AD899" s="46">
        <v>1.981872125765379E-3</v>
      </c>
      <c r="AE899" s="46">
        <v>1.982504657369696E-3</v>
      </c>
      <c r="AF899" s="46">
        <v>1.9827317778727486E-3</v>
      </c>
      <c r="AG899" s="46">
        <v>1.9829525523641241E-3</v>
      </c>
      <c r="AH899" s="46">
        <v>1.9831733672841978E-3</v>
      </c>
      <c r="AI899" s="46">
        <v>1.9833942226381756E-3</v>
      </c>
      <c r="AJ899" s="46">
        <v>1.9836151184312633E-3</v>
      </c>
      <c r="AK899" s="46">
        <v>3.5654966067174665E-2</v>
      </c>
      <c r="AL899" s="45">
        <v>3.5654966067174679E-2</v>
      </c>
      <c r="AM899" s="45">
        <v>9.8395404785583084E-4</v>
      </c>
      <c r="AN899" s="45">
        <v>2.1676971525029561E-3</v>
      </c>
      <c r="AO899" s="45">
        <v>3.5309713839938384E-3</v>
      </c>
      <c r="AP899" s="45">
        <v>5.043036059045697E-3</v>
      </c>
      <c r="AQ899" s="45">
        <v>6.6762838533917495E-3</v>
      </c>
      <c r="AR899" s="45">
        <v>8.4002151871010317E-3</v>
      </c>
      <c r="AS899" s="45">
        <v>1.0186892769424701E-2</v>
      </c>
      <c r="AT899" s="45">
        <v>1.2029157041712851E-2</v>
      </c>
      <c r="AU899" s="45">
        <v>1.3920240353018927E-2</v>
      </c>
      <c r="AV899" s="45">
        <v>1.5850282758417444E-2</v>
      </c>
      <c r="AW899" s="45">
        <v>1.7810429477448292E-2</v>
      </c>
      <c r="AX899" s="45">
        <v>1.97931387989012E-2</v>
      </c>
      <c r="AY899" s="45">
        <v>2.1774722245449088E-2</v>
      </c>
      <c r="AZ899" s="45">
        <v>2.3756594371214468E-2</v>
      </c>
      <c r="BA899" s="45">
        <v>2.5739099028584164E-2</v>
      </c>
      <c r="BB899" s="45">
        <v>2.7721830806456911E-2</v>
      </c>
      <c r="BC899" s="45">
        <v>2.9704783358821034E-2</v>
      </c>
      <c r="BD899" s="45">
        <v>3.1687956726105235E-2</v>
      </c>
      <c r="BE899" s="45">
        <v>3.3671350948743413E-2</v>
      </c>
      <c r="BF899" s="45">
        <v>3.5654966067174679E-2</v>
      </c>
    </row>
    <row r="900" spans="1:58" ht="13.5" thickBot="1" x14ac:dyDescent="0.25">
      <c r="A900" s="6" t="s">
        <v>1137</v>
      </c>
      <c r="B900" s="6" t="s">
        <v>1351</v>
      </c>
      <c r="C900" s="6" t="s">
        <v>886</v>
      </c>
      <c r="D900" s="6" t="s">
        <v>1137</v>
      </c>
      <c r="E900" s="6">
        <v>19.908686955614503</v>
      </c>
      <c r="F900" s="6" t="s">
        <v>314</v>
      </c>
      <c r="G900" s="21" t="s">
        <v>1178</v>
      </c>
      <c r="H900" s="21" t="s">
        <v>1172</v>
      </c>
      <c r="I900" s="21" t="s">
        <v>1160</v>
      </c>
      <c r="J900" s="21" t="s">
        <v>849</v>
      </c>
      <c r="K900" s="21" t="s">
        <v>854</v>
      </c>
      <c r="L900" s="21" t="s">
        <v>890</v>
      </c>
      <c r="M900" s="3">
        <v>11.329195962768436</v>
      </c>
      <c r="N900" s="3">
        <v>19.908686955614503</v>
      </c>
      <c r="O900" s="21" t="s">
        <v>1500</v>
      </c>
      <c r="P900" s="21">
        <v>0</v>
      </c>
      <c r="Q900" s="46">
        <v>5.6178292755739714E-4</v>
      </c>
      <c r="R900" s="46">
        <v>6.7585134514531857E-4</v>
      </c>
      <c r="S900" s="46">
        <v>7.7835361366664459E-4</v>
      </c>
      <c r="T900" s="46">
        <v>8.6330466514958598E-4</v>
      </c>
      <c r="U900" s="46">
        <v>9.3249347297651847E-4</v>
      </c>
      <c r="V900" s="46">
        <v>9.8426872034275089E-4</v>
      </c>
      <c r="W900" s="46">
        <v>1.0200933315800838E-3</v>
      </c>
      <c r="X900" s="46">
        <v>1.0518302338160378E-3</v>
      </c>
      <c r="Y900" s="46">
        <v>1.0797031845090027E-3</v>
      </c>
      <c r="Z900" s="46">
        <v>1.1019466561242974E-3</v>
      </c>
      <c r="AA900" s="46">
        <v>1.1191345415558682E-3</v>
      </c>
      <c r="AB900" s="46">
        <v>1.1320165301706834E-3</v>
      </c>
      <c r="AC900" s="46">
        <v>1.1313737183426464E-3</v>
      </c>
      <c r="AD900" s="46">
        <v>1.1315385380883248E-3</v>
      </c>
      <c r="AE900" s="46">
        <v>1.1318996783846833E-3</v>
      </c>
      <c r="AF900" s="46">
        <v>1.1320293515349601E-3</v>
      </c>
      <c r="AG900" s="46">
        <v>1.1321554014662202E-3</v>
      </c>
      <c r="AH900" s="46">
        <v>1.1322814744800136E-3</v>
      </c>
      <c r="AI900" s="46">
        <v>1.1324075705793127E-3</v>
      </c>
      <c r="AJ900" s="46">
        <v>1.1325336897670905E-3</v>
      </c>
      <c r="AK900" s="46">
        <v>2.0356998645237438E-2</v>
      </c>
      <c r="AL900" s="45">
        <v>2.0356998645237441E-2</v>
      </c>
      <c r="AM900" s="45">
        <v>5.6178292755739714E-4</v>
      </c>
      <c r="AN900" s="45">
        <v>1.2376342727027157E-3</v>
      </c>
      <c r="AO900" s="45">
        <v>2.0159878863693602E-3</v>
      </c>
      <c r="AP900" s="45">
        <v>2.8792925515189463E-3</v>
      </c>
      <c r="AQ900" s="45">
        <v>3.8117860244954649E-3</v>
      </c>
      <c r="AR900" s="45">
        <v>4.7960547448382155E-3</v>
      </c>
      <c r="AS900" s="45">
        <v>5.8161480764182989E-3</v>
      </c>
      <c r="AT900" s="45">
        <v>6.8679783102343368E-3</v>
      </c>
      <c r="AU900" s="45">
        <v>7.9476814947433399E-3</v>
      </c>
      <c r="AV900" s="45">
        <v>9.0496281508676366E-3</v>
      </c>
      <c r="AW900" s="45">
        <v>1.0168762692423505E-2</v>
      </c>
      <c r="AX900" s="45">
        <v>1.1300779222594188E-2</v>
      </c>
      <c r="AY900" s="45">
        <v>1.2432152940936834E-2</v>
      </c>
      <c r="AZ900" s="45">
        <v>1.3563691479025159E-2</v>
      </c>
      <c r="BA900" s="45">
        <v>1.4695591157409843E-2</v>
      </c>
      <c r="BB900" s="45">
        <v>1.5827620508944804E-2</v>
      </c>
      <c r="BC900" s="45">
        <v>1.6959775910411024E-2</v>
      </c>
      <c r="BD900" s="45">
        <v>1.8092057384891037E-2</v>
      </c>
      <c r="BE900" s="45">
        <v>1.9224464955470349E-2</v>
      </c>
      <c r="BF900" s="45">
        <v>2.0356998645237441E-2</v>
      </c>
    </row>
    <row r="901" spans="1:58" ht="13.5" thickBot="1" x14ac:dyDescent="0.25">
      <c r="A901" s="6" t="s">
        <v>1142</v>
      </c>
      <c r="B901" s="6" t="s">
        <v>1352</v>
      </c>
      <c r="C901" s="6" t="s">
        <v>886</v>
      </c>
      <c r="D901" s="6" t="s">
        <v>1142</v>
      </c>
      <c r="E901" s="6">
        <v>26.296289557261701</v>
      </c>
      <c r="F901" s="6" t="s">
        <v>314</v>
      </c>
      <c r="G901" s="21" t="s">
        <v>1178</v>
      </c>
      <c r="H901" s="21" t="s">
        <v>1159</v>
      </c>
      <c r="I901" s="21" t="s">
        <v>1160</v>
      </c>
      <c r="J901" s="21" t="s">
        <v>849</v>
      </c>
      <c r="K901" s="21" t="s">
        <v>850</v>
      </c>
      <c r="L901" s="21" t="s">
        <v>891</v>
      </c>
      <c r="M901" s="3">
        <v>21.71307365510096</v>
      </c>
      <c r="N901" s="3">
        <v>26.296289557261701</v>
      </c>
      <c r="O901" s="21" t="s">
        <v>1500</v>
      </c>
      <c r="P901" s="21">
        <v>0</v>
      </c>
      <c r="Q901" s="46">
        <v>0.1641886048200005</v>
      </c>
      <c r="R901" s="46">
        <v>0.16593950288724577</v>
      </c>
      <c r="S901" s="46">
        <v>0.16535610189326139</v>
      </c>
      <c r="T901" s="46">
        <v>0.16483978463021995</v>
      </c>
      <c r="U901" s="46">
        <v>0.16438216802010425</v>
      </c>
      <c r="V901" s="46">
        <v>0.14662197479840947</v>
      </c>
      <c r="W901" s="46">
        <v>0.11518362624965091</v>
      </c>
      <c r="X901" s="46">
        <v>9.0082536125771426E-2</v>
      </c>
      <c r="Y901" s="46">
        <v>7.0038040155777886E-2</v>
      </c>
      <c r="Z901" s="46">
        <v>5.4035970350347393E-2</v>
      </c>
      <c r="AA901" s="46">
        <v>4.1281419464320623E-2</v>
      </c>
      <c r="AB901" s="46">
        <v>3.110562432310314E-2</v>
      </c>
      <c r="AC901" s="46">
        <v>2.2979315279411786E-2</v>
      </c>
      <c r="AD901" s="46">
        <v>1.6488582314525553E-2</v>
      </c>
      <c r="AE901" s="46">
        <v>1.1314791615376433E-2</v>
      </c>
      <c r="AF901" s="46">
        <v>7.1855413927168887E-3</v>
      </c>
      <c r="AG901" s="46">
        <v>0</v>
      </c>
      <c r="AH901" s="46">
        <v>0</v>
      </c>
      <c r="AI901" s="46">
        <v>0</v>
      </c>
      <c r="AJ901" s="46">
        <v>0</v>
      </c>
      <c r="AK901" s="46">
        <v>1.3489367643365946</v>
      </c>
      <c r="AL901" s="45">
        <v>1.3489367643365946</v>
      </c>
      <c r="AM901" s="45">
        <v>0.1641886048200005</v>
      </c>
      <c r="AN901" s="45">
        <v>0.33012810770724627</v>
      </c>
      <c r="AO901" s="45">
        <v>0.49548420960050765</v>
      </c>
      <c r="AP901" s="45">
        <v>0.66032399423072763</v>
      </c>
      <c r="AQ901" s="45">
        <v>0.82470616225083182</v>
      </c>
      <c r="AR901" s="45">
        <v>0.97132813704924126</v>
      </c>
      <c r="AS901" s="45">
        <v>1.0865117632988921</v>
      </c>
      <c r="AT901" s="45">
        <v>1.1765942994246634</v>
      </c>
      <c r="AU901" s="45">
        <v>1.2466323395804413</v>
      </c>
      <c r="AV901" s="45">
        <v>1.3006683099307887</v>
      </c>
      <c r="AW901" s="45">
        <v>1.3419497293951093</v>
      </c>
      <c r="AX901" s="45">
        <v>1.3489367643365946</v>
      </c>
      <c r="AY901" s="45">
        <v>1.3489367643365946</v>
      </c>
      <c r="AZ901" s="45">
        <v>1.3489367643365946</v>
      </c>
      <c r="BA901" s="45">
        <v>1.3489367643365946</v>
      </c>
      <c r="BB901" s="45">
        <v>1.3489367643365946</v>
      </c>
      <c r="BC901" s="45">
        <v>1.3489367643365946</v>
      </c>
      <c r="BD901" s="45">
        <v>1.3489367643365946</v>
      </c>
      <c r="BE901" s="45">
        <v>1.3489367643365946</v>
      </c>
      <c r="BF901" s="45">
        <v>1.3489367643365946</v>
      </c>
    </row>
    <row r="902" spans="1:58" ht="13.5" thickBot="1" x14ac:dyDescent="0.25">
      <c r="A902" s="6" t="s">
        <v>1139</v>
      </c>
      <c r="B902" s="6" t="s">
        <v>1354</v>
      </c>
      <c r="C902" s="6" t="s">
        <v>886</v>
      </c>
      <c r="D902" s="6" t="s">
        <v>1139</v>
      </c>
      <c r="E902" s="6">
        <v>56.198898387086324</v>
      </c>
      <c r="F902" s="6" t="s">
        <v>314</v>
      </c>
      <c r="G902" s="21" t="s">
        <v>1178</v>
      </c>
      <c r="H902" s="21" t="s">
        <v>1159</v>
      </c>
      <c r="I902" s="21" t="s">
        <v>1160</v>
      </c>
      <c r="J902" s="21" t="s">
        <v>849</v>
      </c>
      <c r="K902" s="21" t="s">
        <v>850</v>
      </c>
      <c r="L902" s="21" t="s">
        <v>892</v>
      </c>
      <c r="M902" s="3">
        <v>43.400378090184354</v>
      </c>
      <c r="N902" s="3">
        <v>56.198898387086324</v>
      </c>
      <c r="O902" s="21" t="s">
        <v>1500</v>
      </c>
      <c r="P902" s="21">
        <v>0</v>
      </c>
      <c r="Q902" s="46">
        <v>0.3550566453304474</v>
      </c>
      <c r="R902" s="46">
        <v>0.35884294946984369</v>
      </c>
      <c r="S902" s="46">
        <v>0.35758134912898193</v>
      </c>
      <c r="T902" s="46">
        <v>0.35646481686084619</v>
      </c>
      <c r="U902" s="46">
        <v>0.35547522432113676</v>
      </c>
      <c r="V902" s="46">
        <v>0.31706893764473437</v>
      </c>
      <c r="W902" s="46">
        <v>0.24908374109172843</v>
      </c>
      <c r="X902" s="46">
        <v>0.19480281907955577</v>
      </c>
      <c r="Y902" s="46">
        <v>0.15145674458036723</v>
      </c>
      <c r="Z902" s="46">
        <v>0.11685238680725275</v>
      </c>
      <c r="AA902" s="46">
        <v>8.9270764713235778E-2</v>
      </c>
      <c r="AB902" s="46">
        <v>6.7265682872316018E-2</v>
      </c>
      <c r="AC902" s="46">
        <v>4.9692599581093261E-2</v>
      </c>
      <c r="AD902" s="46">
        <v>3.5656437480959952E-2</v>
      </c>
      <c r="AE902" s="46">
        <v>2.4468153304383608E-2</v>
      </c>
      <c r="AF902" s="46">
        <v>1.5538680193903136E-2</v>
      </c>
      <c r="AG902" s="46">
        <v>0</v>
      </c>
      <c r="AH902" s="46">
        <v>0</v>
      </c>
      <c r="AI902" s="46">
        <v>0</v>
      </c>
      <c r="AJ902" s="46">
        <v>0</v>
      </c>
      <c r="AK902" s="46">
        <v>2.9170657904872863</v>
      </c>
      <c r="AL902" s="45">
        <v>2.9170657904872863</v>
      </c>
      <c r="AM902" s="45">
        <v>0.3550566453304474</v>
      </c>
      <c r="AN902" s="45">
        <v>0.71389959480029108</v>
      </c>
      <c r="AO902" s="45">
        <v>1.071480943929273</v>
      </c>
      <c r="AP902" s="45">
        <v>1.4279457607901191</v>
      </c>
      <c r="AQ902" s="45">
        <v>1.7834209851112559</v>
      </c>
      <c r="AR902" s="45">
        <v>2.1004899227559903</v>
      </c>
      <c r="AS902" s="45">
        <v>2.3495736638477189</v>
      </c>
      <c r="AT902" s="45">
        <v>2.5443764829272748</v>
      </c>
      <c r="AU902" s="45">
        <v>2.695833227507642</v>
      </c>
      <c r="AV902" s="45">
        <v>2.8126856143148946</v>
      </c>
      <c r="AW902" s="45">
        <v>2.9019563790281304</v>
      </c>
      <c r="AX902" s="45">
        <v>2.9170657904872863</v>
      </c>
      <c r="AY902" s="45">
        <v>2.9170657904872863</v>
      </c>
      <c r="AZ902" s="45">
        <v>2.9170657904872863</v>
      </c>
      <c r="BA902" s="45">
        <v>2.9170657904872863</v>
      </c>
      <c r="BB902" s="45">
        <v>2.9170657904872863</v>
      </c>
      <c r="BC902" s="45">
        <v>2.9170657904872863</v>
      </c>
      <c r="BD902" s="45">
        <v>2.9170657904872863</v>
      </c>
      <c r="BE902" s="45">
        <v>2.9170657904872863</v>
      </c>
      <c r="BF902" s="45">
        <v>2.9170657904872863</v>
      </c>
    </row>
    <row r="903" spans="1:58" ht="13.5" thickBot="1" x14ac:dyDescent="0.25">
      <c r="A903" s="6" t="s">
        <v>1350</v>
      </c>
      <c r="B903" s="6" t="s">
        <v>1350</v>
      </c>
      <c r="C903" s="6" t="s">
        <v>886</v>
      </c>
      <c r="D903" s="6" t="s">
        <v>1350</v>
      </c>
      <c r="E903" s="6">
        <v>1.4445454814529457</v>
      </c>
      <c r="F903" s="6" t="s">
        <v>314</v>
      </c>
      <c r="G903" s="21" t="s">
        <v>1178</v>
      </c>
      <c r="H903" s="21" t="s">
        <v>1159</v>
      </c>
      <c r="I903" s="21" t="s">
        <v>1160</v>
      </c>
      <c r="J903" s="21" t="s">
        <v>849</v>
      </c>
      <c r="K903" s="21" t="s">
        <v>854</v>
      </c>
      <c r="L903" s="21" t="s">
        <v>893</v>
      </c>
      <c r="M903" s="3">
        <v>-1.1008101500904337</v>
      </c>
      <c r="N903" s="3">
        <v>1.4445454814529457</v>
      </c>
      <c r="O903" s="21" t="s">
        <v>1500</v>
      </c>
      <c r="P903" s="21">
        <v>0</v>
      </c>
      <c r="Q903" s="46">
        <v>9.0686110954585911E-2</v>
      </c>
      <c r="R903" s="46">
        <v>8.9985631029410637E-2</v>
      </c>
      <c r="S903" s="46">
        <v>8.8957863071918608E-2</v>
      </c>
      <c r="T903" s="46">
        <v>8.7950226062906506E-2</v>
      </c>
      <c r="U903" s="46">
        <v>8.695671728129839E-2</v>
      </c>
      <c r="V903" s="46">
        <v>7.6954590785856203E-2</v>
      </c>
      <c r="W903" s="46">
        <v>6.0018008388633581E-2</v>
      </c>
      <c r="X903" s="46">
        <v>4.6614531259296016E-2</v>
      </c>
      <c r="Y903" s="46">
        <v>3.6007910128677455E-2</v>
      </c>
      <c r="Z903" s="46">
        <v>2.7614114318667088E-2</v>
      </c>
      <c r="AA903" s="46">
        <v>2.0971146843339762E-2</v>
      </c>
      <c r="AB903" s="46">
        <v>1.5713716159190698E-2</v>
      </c>
      <c r="AC903" s="46">
        <v>1.1552792588298335E-2</v>
      </c>
      <c r="AD903" s="46">
        <v>8.2599338729661131E-3</v>
      </c>
      <c r="AE903" s="46">
        <v>5.6537514032890691E-3</v>
      </c>
      <c r="AF903" s="46">
        <v>3.5910335371454154E-3</v>
      </c>
      <c r="AG903" s="46">
        <v>0</v>
      </c>
      <c r="AH903" s="46">
        <v>0</v>
      </c>
      <c r="AI903" s="46">
        <v>0</v>
      </c>
      <c r="AJ903" s="46">
        <v>0</v>
      </c>
      <c r="AK903" s="46">
        <v>0.62488896522889237</v>
      </c>
      <c r="AL903" s="45">
        <v>0.62488896522889237</v>
      </c>
      <c r="AM903" s="45">
        <v>9.0686110954585911E-2</v>
      </c>
      <c r="AN903" s="45">
        <v>0.18067174198399655</v>
      </c>
      <c r="AO903" s="45">
        <v>0.26962960505591516</v>
      </c>
      <c r="AP903" s="45">
        <v>0.35757983111882163</v>
      </c>
      <c r="AQ903" s="45">
        <v>0.44453654840012002</v>
      </c>
      <c r="AR903" s="45">
        <v>0.52149113918597623</v>
      </c>
      <c r="AS903" s="45">
        <v>0.58150914757460981</v>
      </c>
      <c r="AT903" s="45">
        <v>0.62488896522889237</v>
      </c>
      <c r="AU903" s="45">
        <v>0.62488896522889237</v>
      </c>
      <c r="AV903" s="45">
        <v>0.62488896522889237</v>
      </c>
      <c r="AW903" s="45">
        <v>0.62488896522889237</v>
      </c>
      <c r="AX903" s="45">
        <v>0.62488896522889237</v>
      </c>
      <c r="AY903" s="45">
        <v>0.62488896522889237</v>
      </c>
      <c r="AZ903" s="45">
        <v>0.62488896522889237</v>
      </c>
      <c r="BA903" s="45">
        <v>0.62488896522889237</v>
      </c>
      <c r="BB903" s="45">
        <v>0.62488896522889237</v>
      </c>
      <c r="BC903" s="45">
        <v>0.62488896522889237</v>
      </c>
      <c r="BD903" s="45">
        <v>0.62488896522889237</v>
      </c>
      <c r="BE903" s="45">
        <v>0.62488896522889237</v>
      </c>
      <c r="BF903" s="45">
        <v>0.62488896522889237</v>
      </c>
    </row>
    <row r="904" spans="1:58" ht="13.5" thickBot="1" x14ac:dyDescent="0.25">
      <c r="A904" s="6" t="s">
        <v>1351</v>
      </c>
      <c r="B904" s="6" t="s">
        <v>1350</v>
      </c>
      <c r="C904" s="6" t="s">
        <v>886</v>
      </c>
      <c r="D904" s="6" t="s">
        <v>1351</v>
      </c>
      <c r="E904" s="6">
        <v>10.441092864352184</v>
      </c>
      <c r="F904" s="6" t="s">
        <v>314</v>
      </c>
      <c r="G904" s="21" t="s">
        <v>1178</v>
      </c>
      <c r="H904" s="21" t="s">
        <v>1159</v>
      </c>
      <c r="I904" s="21" t="s">
        <v>1160</v>
      </c>
      <c r="J904" s="21" t="s">
        <v>849</v>
      </c>
      <c r="K904" s="21" t="s">
        <v>854</v>
      </c>
      <c r="L904" s="21" t="s">
        <v>894</v>
      </c>
      <c r="M904" s="3">
        <v>4.9556392721884857</v>
      </c>
      <c r="N904" s="3">
        <v>10.441092864352184</v>
      </c>
      <c r="O904" s="21" t="s">
        <v>1500</v>
      </c>
      <c r="P904" s="21">
        <v>0</v>
      </c>
      <c r="Q904" s="46">
        <v>4.6754566963031943E-2</v>
      </c>
      <c r="R904" s="46">
        <v>4.6393424168141691E-2</v>
      </c>
      <c r="S904" s="46">
        <v>4.5863543183223464E-2</v>
      </c>
      <c r="T904" s="46">
        <v>4.5344041006800027E-2</v>
      </c>
      <c r="U904" s="46">
        <v>4.4831822847160127E-2</v>
      </c>
      <c r="V904" s="46">
        <v>3.9675078467218017E-2</v>
      </c>
      <c r="W904" s="46">
        <v>3.0943172693770473E-2</v>
      </c>
      <c r="X904" s="46">
        <v>2.4032811643058878E-2</v>
      </c>
      <c r="Y904" s="46">
        <v>1.856441110539157E-2</v>
      </c>
      <c r="Z904" s="46">
        <v>1.4236865419044092E-2</v>
      </c>
      <c r="AA904" s="46">
        <v>1.0811985198808681E-2</v>
      </c>
      <c r="AB904" s="46">
        <v>8.1014389818842084E-3</v>
      </c>
      <c r="AC904" s="46">
        <v>5.9562132392038478E-3</v>
      </c>
      <c r="AD904" s="46">
        <v>4.2585311830960239E-3</v>
      </c>
      <c r="AE904" s="46">
        <v>2.9148752305608416E-3</v>
      </c>
      <c r="AF904" s="46">
        <v>1.8514104994869491E-3</v>
      </c>
      <c r="AG904" s="46">
        <v>0</v>
      </c>
      <c r="AH904" s="46">
        <v>0</v>
      </c>
      <c r="AI904" s="46">
        <v>0</v>
      </c>
      <c r="AJ904" s="46">
        <v>0</v>
      </c>
      <c r="AK904" s="46">
        <v>0.32217075648866533</v>
      </c>
      <c r="AL904" s="45">
        <v>0.32217075648866533</v>
      </c>
      <c r="AM904" s="45">
        <v>4.6754566963031943E-2</v>
      </c>
      <c r="AN904" s="45">
        <v>9.3147991131173641E-2</v>
      </c>
      <c r="AO904" s="45">
        <v>0.13901153431439711</v>
      </c>
      <c r="AP904" s="45">
        <v>0.18435557532119715</v>
      </c>
      <c r="AQ904" s="45">
        <v>0.22918739816835726</v>
      </c>
      <c r="AR904" s="45">
        <v>0.26886247663557528</v>
      </c>
      <c r="AS904" s="45">
        <v>0.29980564932934572</v>
      </c>
      <c r="AT904" s="45">
        <v>0.32217075648866533</v>
      </c>
      <c r="AU904" s="45">
        <v>0.32217075648866533</v>
      </c>
      <c r="AV904" s="45">
        <v>0.32217075648866533</v>
      </c>
      <c r="AW904" s="45">
        <v>0.32217075648866533</v>
      </c>
      <c r="AX904" s="45">
        <v>0.32217075648866533</v>
      </c>
      <c r="AY904" s="45">
        <v>0.32217075648866533</v>
      </c>
      <c r="AZ904" s="45">
        <v>0.32217075648866533</v>
      </c>
      <c r="BA904" s="45">
        <v>0.32217075648866533</v>
      </c>
      <c r="BB904" s="45">
        <v>0.32217075648866533</v>
      </c>
      <c r="BC904" s="45">
        <v>0.32217075648866533</v>
      </c>
      <c r="BD904" s="45">
        <v>0.32217075648866533</v>
      </c>
      <c r="BE904" s="45">
        <v>0.32217075648866533</v>
      </c>
      <c r="BF904" s="45">
        <v>0.32217075648866533</v>
      </c>
    </row>
    <row r="905" spans="1:58" ht="13.5" thickBot="1" x14ac:dyDescent="0.25">
      <c r="A905" s="6" t="s">
        <v>1359</v>
      </c>
      <c r="B905" s="6" t="s">
        <v>1359</v>
      </c>
      <c r="C905" s="6" t="s">
        <v>895</v>
      </c>
      <c r="D905" s="6" t="s">
        <v>1359</v>
      </c>
      <c r="E905" s="6">
        <v>367.10977154565961</v>
      </c>
      <c r="F905" s="6" t="s">
        <v>882</v>
      </c>
      <c r="G905" s="21" t="s">
        <v>1178</v>
      </c>
      <c r="H905" s="21" t="s">
        <v>1174</v>
      </c>
      <c r="I905" s="21" t="s">
        <v>1160</v>
      </c>
      <c r="J905" s="21" t="s">
        <v>849</v>
      </c>
      <c r="K905" s="21" t="s">
        <v>850</v>
      </c>
      <c r="L905" s="21" t="s">
        <v>896</v>
      </c>
      <c r="M905" s="3">
        <v>246.40226992490361</v>
      </c>
      <c r="N905" s="3">
        <v>367.10977154565961</v>
      </c>
      <c r="O905" s="21" t="s">
        <v>1505</v>
      </c>
      <c r="P905" s="21">
        <v>0</v>
      </c>
      <c r="Q905" s="46">
        <v>0</v>
      </c>
      <c r="R905" s="46">
        <v>0</v>
      </c>
      <c r="S905" s="46">
        <v>0</v>
      </c>
      <c r="T905" s="46">
        <v>3.2668826856329259E-4</v>
      </c>
      <c r="U905" s="46">
        <v>3.5312359146414691E-3</v>
      </c>
      <c r="V905" s="46">
        <v>7.5642028939363615E-3</v>
      </c>
      <c r="W905" s="46">
        <v>1.2447845310758725E-2</v>
      </c>
      <c r="X905" s="46">
        <v>1.8201431774209742E-2</v>
      </c>
      <c r="Y905" s="46">
        <v>2.4849591880325324E-2</v>
      </c>
      <c r="Z905" s="46">
        <v>3.2443018097884566E-2</v>
      </c>
      <c r="AA905" s="46">
        <v>4.1010008340821698E-2</v>
      </c>
      <c r="AB905" s="46">
        <v>5.0262473092763153E-2</v>
      </c>
      <c r="AC905" s="46">
        <v>6.0115509588188787E-2</v>
      </c>
      <c r="AD905" s="46">
        <v>7.0466846658159443E-2</v>
      </c>
      <c r="AE905" s="46">
        <v>8.1180280549008166E-2</v>
      </c>
      <c r="AF905" s="46">
        <v>9.1724984248199012E-2</v>
      </c>
      <c r="AG905" s="46">
        <v>9.8743451923566428E-2</v>
      </c>
      <c r="AH905" s="46">
        <v>0.10523990145697511</v>
      </c>
      <c r="AI905" s="46">
        <v>0.11192765195912767</v>
      </c>
      <c r="AJ905" s="46">
        <v>0.11744505814995358</v>
      </c>
      <c r="AK905" s="46">
        <v>1.8016872319363506</v>
      </c>
      <c r="AL905" s="45">
        <v>0.92748018010708255</v>
      </c>
      <c r="AM905" s="45">
        <v>0</v>
      </c>
      <c r="AN905" s="45">
        <v>0</v>
      </c>
      <c r="AO905" s="45">
        <v>0</v>
      </c>
      <c r="AP905" s="45">
        <v>3.2668826856329259E-4</v>
      </c>
      <c r="AQ905" s="45">
        <v>3.8579241832047617E-3</v>
      </c>
      <c r="AR905" s="45">
        <v>1.1422127077141124E-2</v>
      </c>
      <c r="AS905" s="45">
        <v>2.3869972387899847E-2</v>
      </c>
      <c r="AT905" s="45">
        <v>4.2071404162109589E-2</v>
      </c>
      <c r="AU905" s="45">
        <v>6.6920996042434913E-2</v>
      </c>
      <c r="AV905" s="45">
        <v>9.9364014140319479E-2</v>
      </c>
      <c r="AW905" s="45">
        <v>0.14037402248114117</v>
      </c>
      <c r="AX905" s="45">
        <v>0.19063649557390433</v>
      </c>
      <c r="AY905" s="45">
        <v>0.25075200516209312</v>
      </c>
      <c r="AZ905" s="45">
        <v>0.32121885182025256</v>
      </c>
      <c r="BA905" s="45">
        <v>0.40239913236926073</v>
      </c>
      <c r="BB905" s="45">
        <v>0.49412411661745975</v>
      </c>
      <c r="BC905" s="45">
        <v>0.59286756854102618</v>
      </c>
      <c r="BD905" s="45">
        <v>0.69810746999800133</v>
      </c>
      <c r="BE905" s="45">
        <v>0.81003512195712901</v>
      </c>
      <c r="BF905" s="45">
        <v>0.92748018010708255</v>
      </c>
    </row>
    <row r="906" spans="1:58" ht="13.5" thickBot="1" x14ac:dyDescent="0.25">
      <c r="A906" s="6" t="s">
        <v>1138</v>
      </c>
      <c r="B906" s="6" t="s">
        <v>1353</v>
      </c>
      <c r="C906" s="6" t="s">
        <v>897</v>
      </c>
      <c r="D906" s="6" t="s">
        <v>1138</v>
      </c>
      <c r="E906" s="6">
        <v>36.770262728615364</v>
      </c>
      <c r="F906" s="6" t="s">
        <v>314</v>
      </c>
      <c r="G906" s="21" t="s">
        <v>1178</v>
      </c>
      <c r="H906" s="21" t="s">
        <v>1174</v>
      </c>
      <c r="I906" s="21" t="s">
        <v>1160</v>
      </c>
      <c r="J906" s="21" t="s">
        <v>849</v>
      </c>
      <c r="K906" s="21" t="s">
        <v>850</v>
      </c>
      <c r="L906" s="21" t="s">
        <v>898</v>
      </c>
      <c r="M906" s="3">
        <v>32.616498966769001</v>
      </c>
      <c r="N906" s="3">
        <v>36.770262728615364</v>
      </c>
      <c r="O906" s="21" t="s">
        <v>1506</v>
      </c>
      <c r="P906" s="21">
        <v>0</v>
      </c>
      <c r="Q906" s="46">
        <v>6.6074391424696649E-2</v>
      </c>
      <c r="R906" s="46">
        <v>7.7930905752057439E-2</v>
      </c>
      <c r="S906" s="46">
        <v>8.7337011885263424E-2</v>
      </c>
      <c r="T906" s="46">
        <v>9.4787373656936957E-2</v>
      </c>
      <c r="U906" s="46">
        <v>0.10067682321763205</v>
      </c>
      <c r="V906" s="46">
        <v>0.10532050872965547</v>
      </c>
      <c r="W906" s="46">
        <v>0.1089699759213171</v>
      </c>
      <c r="X906" s="46">
        <v>0.11182600411617488</v>
      </c>
      <c r="Y906" s="46">
        <v>0.11404885173817664</v>
      </c>
      <c r="Z906" s="46">
        <v>0.11576643410353094</v>
      </c>
      <c r="AA906" s="46">
        <v>0.11708085079822084</v>
      </c>
      <c r="AB906" s="46">
        <v>0.1180735957222161</v>
      </c>
      <c r="AC906" s="46">
        <v>0.11781225876526455</v>
      </c>
      <c r="AD906" s="46">
        <v>0.11754599424401026</v>
      </c>
      <c r="AE906" s="46">
        <v>0.11727831753756063</v>
      </c>
      <c r="AF906" s="46">
        <v>0.11701054730357802</v>
      </c>
      <c r="AG906" s="46">
        <v>0.11674304689040742</v>
      </c>
      <c r="AH906" s="46">
        <v>0.11647615391217327</v>
      </c>
      <c r="AI906" s="46">
        <v>0.11620986698952368</v>
      </c>
      <c r="AJ906" s="46">
        <v>0.11594418474623897</v>
      </c>
      <c r="AK906" s="46">
        <v>1.7406734635904213</v>
      </c>
      <c r="AL906" s="45">
        <v>1.7406734635904213</v>
      </c>
      <c r="AM906" s="45">
        <v>6.6074391424696649E-2</v>
      </c>
      <c r="AN906" s="45">
        <v>0.14400529717675409</v>
      </c>
      <c r="AO906" s="45">
        <v>0.23134230906201753</v>
      </c>
      <c r="AP906" s="45">
        <v>0.32612968271895448</v>
      </c>
      <c r="AQ906" s="45">
        <v>0.42680650593658653</v>
      </c>
      <c r="AR906" s="45">
        <v>0.53212701466624202</v>
      </c>
      <c r="AS906" s="45">
        <v>0.64109699058755909</v>
      </c>
      <c r="AT906" s="45">
        <v>0.75292299470373392</v>
      </c>
      <c r="AU906" s="45">
        <v>0.8669718464419105</v>
      </c>
      <c r="AV906" s="45">
        <v>0.98273828054544143</v>
      </c>
      <c r="AW906" s="45">
        <v>1.0998191313436623</v>
      </c>
      <c r="AX906" s="45">
        <v>1.2178927270658784</v>
      </c>
      <c r="AY906" s="45">
        <v>1.3357049858311429</v>
      </c>
      <c r="AZ906" s="45">
        <v>1.4532509800751532</v>
      </c>
      <c r="BA906" s="45">
        <v>1.5705292976127139</v>
      </c>
      <c r="BB906" s="45">
        <v>1.6875398449162919</v>
      </c>
      <c r="BC906" s="45">
        <v>1.7406734635904213</v>
      </c>
      <c r="BD906" s="45">
        <v>1.7406734635904213</v>
      </c>
      <c r="BE906" s="45">
        <v>1.7406734635904213</v>
      </c>
      <c r="BF906" s="45">
        <v>1.7406734635904213</v>
      </c>
    </row>
    <row r="907" spans="1:58" ht="13.5" thickBot="1" x14ac:dyDescent="0.25">
      <c r="A907" s="6" t="s">
        <v>1353</v>
      </c>
      <c r="B907" s="6" t="s">
        <v>1353</v>
      </c>
      <c r="C907" s="6" t="s">
        <v>897</v>
      </c>
      <c r="D907" s="6" t="s">
        <v>1353</v>
      </c>
      <c r="E907" s="6">
        <v>32.803789349553831</v>
      </c>
      <c r="F907" s="6" t="s">
        <v>314</v>
      </c>
      <c r="G907" s="21" t="s">
        <v>1178</v>
      </c>
      <c r="H907" s="21" t="s">
        <v>1174</v>
      </c>
      <c r="I907" s="21" t="s">
        <v>1160</v>
      </c>
      <c r="J907" s="21" t="s">
        <v>849</v>
      </c>
      <c r="K907" s="21" t="s">
        <v>850</v>
      </c>
      <c r="L907" s="21" t="s">
        <v>899</v>
      </c>
      <c r="M907" s="3">
        <v>32.536475286389098</v>
      </c>
      <c r="N907" s="3">
        <v>32.803789349553831</v>
      </c>
      <c r="O907" s="21" t="s">
        <v>1507</v>
      </c>
      <c r="P907" s="21">
        <v>0</v>
      </c>
      <c r="Q907" s="46">
        <v>3.655374928815442E-2</v>
      </c>
      <c r="R907" s="46">
        <v>4.3113023506331574E-2</v>
      </c>
      <c r="S907" s="46">
        <v>4.831668014178972E-2</v>
      </c>
      <c r="T907" s="46">
        <v>5.243837767748602E-2</v>
      </c>
      <c r="U907" s="46">
        <v>5.5696545600715866E-2</v>
      </c>
      <c r="V907" s="46">
        <v>5.8265530532994686E-2</v>
      </c>
      <c r="W907" s="46">
        <v>6.0284492885623833E-2</v>
      </c>
      <c r="X907" s="46">
        <v>6.1864508022255287E-2</v>
      </c>
      <c r="Y907" s="46">
        <v>6.3094234288792683E-2</v>
      </c>
      <c r="Z907" s="46">
        <v>6.404443714062627E-2</v>
      </c>
      <c r="AA907" s="46">
        <v>6.4771600225777298E-2</v>
      </c>
      <c r="AB907" s="46">
        <v>6.5320807691428617E-2</v>
      </c>
      <c r="AC907" s="46">
        <v>6.5176230565583679E-2</v>
      </c>
      <c r="AD907" s="46">
        <v>6.5028927407061926E-2</v>
      </c>
      <c r="AE907" s="46">
        <v>6.4880842997854918E-2</v>
      </c>
      <c r="AF907" s="46">
        <v>6.4732706847240709E-2</v>
      </c>
      <c r="AG907" s="46">
        <v>6.4584719967200221E-2</v>
      </c>
      <c r="AH907" s="46">
        <v>6.4437069132999819E-2</v>
      </c>
      <c r="AI907" s="46">
        <v>6.4289753581552936E-2</v>
      </c>
      <c r="AJ907" s="46">
        <v>6.4142772551505717E-2</v>
      </c>
      <c r="AK907" s="46">
        <v>0.96297733522287654</v>
      </c>
      <c r="AL907" s="45">
        <v>0.96297733522287654</v>
      </c>
      <c r="AM907" s="45">
        <v>3.655374928815442E-2</v>
      </c>
      <c r="AN907" s="45">
        <v>7.9666772794486002E-2</v>
      </c>
      <c r="AO907" s="45">
        <v>0.12798345293627572</v>
      </c>
      <c r="AP907" s="45">
        <v>0.18042183061376174</v>
      </c>
      <c r="AQ907" s="45">
        <v>0.23611837621447762</v>
      </c>
      <c r="AR907" s="45">
        <v>0.29438390674747228</v>
      </c>
      <c r="AS907" s="45">
        <v>0.3546683996330961</v>
      </c>
      <c r="AT907" s="45">
        <v>0.41653290765535139</v>
      </c>
      <c r="AU907" s="45">
        <v>0.47962714194414408</v>
      </c>
      <c r="AV907" s="45">
        <v>0.54367157908477037</v>
      </c>
      <c r="AW907" s="45">
        <v>0.6084431793105477</v>
      </c>
      <c r="AX907" s="45">
        <v>0.67376398700197626</v>
      </c>
      <c r="AY907" s="45">
        <v>0.7389402175675599</v>
      </c>
      <c r="AZ907" s="45">
        <v>0.8039691449746218</v>
      </c>
      <c r="BA907" s="45">
        <v>0.8688499879724767</v>
      </c>
      <c r="BB907" s="45">
        <v>0.93358269481971745</v>
      </c>
      <c r="BC907" s="45">
        <v>0.96297733522287654</v>
      </c>
      <c r="BD907" s="45">
        <v>0.96297733522287654</v>
      </c>
      <c r="BE907" s="45">
        <v>0.96297733522287654</v>
      </c>
      <c r="BF907" s="45">
        <v>0.96297733522287654</v>
      </c>
    </row>
    <row r="908" spans="1:58" ht="13.5" thickBot="1" x14ac:dyDescent="0.25">
      <c r="A908" s="6" t="s">
        <v>1142</v>
      </c>
      <c r="B908" s="6" t="s">
        <v>1137</v>
      </c>
      <c r="C908" s="6" t="s">
        <v>897</v>
      </c>
      <c r="D908" s="6" t="s">
        <v>1142</v>
      </c>
      <c r="E908" s="6">
        <v>29.38109509275267</v>
      </c>
      <c r="F908" s="6" t="s">
        <v>314</v>
      </c>
      <c r="G908" s="21" t="s">
        <v>1178</v>
      </c>
      <c r="H908" s="21" t="s">
        <v>1174</v>
      </c>
      <c r="I908" s="21" t="s">
        <v>1160</v>
      </c>
      <c r="J908" s="21" t="s">
        <v>849</v>
      </c>
      <c r="K908" s="21" t="s">
        <v>854</v>
      </c>
      <c r="L908" s="21" t="s">
        <v>900</v>
      </c>
      <c r="M908" s="3">
        <v>19.347021646083935</v>
      </c>
      <c r="N908" s="3">
        <v>29.38109509275267</v>
      </c>
      <c r="O908" s="21" t="s">
        <v>1506</v>
      </c>
      <c r="P908" s="21">
        <v>0</v>
      </c>
      <c r="Q908" s="46">
        <v>0.33637988613965564</v>
      </c>
      <c r="R908" s="46">
        <v>0.39325877006822813</v>
      </c>
      <c r="S908" s="46">
        <v>0.43691038760887146</v>
      </c>
      <c r="T908" s="46">
        <v>0.47010786959081957</v>
      </c>
      <c r="U908" s="46">
        <v>0.49504585562650616</v>
      </c>
      <c r="V908" s="46">
        <v>0.51346113988350717</v>
      </c>
      <c r="W908" s="46">
        <v>0.52672815621249658</v>
      </c>
      <c r="X908" s="46">
        <v>0.53593454987338096</v>
      </c>
      <c r="Y908" s="46">
        <v>0.54194098879156061</v>
      </c>
      <c r="Z908" s="46">
        <v>0.5454285011840303</v>
      </c>
      <c r="AA908" s="46">
        <v>0.54693594092594133</v>
      </c>
      <c r="AB908" s="46">
        <v>0.54688963951348379</v>
      </c>
      <c r="AC908" s="46">
        <v>0.54104786401774152</v>
      </c>
      <c r="AD908" s="46">
        <v>0.53524305595569233</v>
      </c>
      <c r="AE908" s="46">
        <v>0.52949106342487195</v>
      </c>
      <c r="AF908" s="46">
        <v>0.52379736383768194</v>
      </c>
      <c r="AG908" s="46">
        <v>0.51816299901031737</v>
      </c>
      <c r="AH908" s="46">
        <v>0.51258884856367193</v>
      </c>
      <c r="AI908" s="46">
        <v>0.50707426898747243</v>
      </c>
      <c r="AJ908" s="46">
        <v>0.50161862364863274</v>
      </c>
      <c r="AK908" s="46">
        <v>7.5308151843833553</v>
      </c>
      <c r="AL908" s="45">
        <v>7.5308151843833553</v>
      </c>
      <c r="AM908" s="45">
        <v>0.33637988613965564</v>
      </c>
      <c r="AN908" s="45">
        <v>0.72963865620788382</v>
      </c>
      <c r="AO908" s="45">
        <v>1.1665490438167554</v>
      </c>
      <c r="AP908" s="45">
        <v>1.636656913407575</v>
      </c>
      <c r="AQ908" s="45">
        <v>2.1317027690340811</v>
      </c>
      <c r="AR908" s="45">
        <v>2.6451639089175885</v>
      </c>
      <c r="AS908" s="45">
        <v>3.171892065130085</v>
      </c>
      <c r="AT908" s="45">
        <v>3.7078266150034658</v>
      </c>
      <c r="AU908" s="45">
        <v>4.2497676037950267</v>
      </c>
      <c r="AV908" s="45">
        <v>4.7951961049790572</v>
      </c>
      <c r="AW908" s="45">
        <v>5.3421320459049983</v>
      </c>
      <c r="AX908" s="45">
        <v>5.8890216854184825</v>
      </c>
      <c r="AY908" s="45">
        <v>6.4300695494362241</v>
      </c>
      <c r="AZ908" s="45">
        <v>6.9653126053919161</v>
      </c>
      <c r="BA908" s="45">
        <v>7.4948036688167878</v>
      </c>
      <c r="BB908" s="45">
        <v>7.5308151843833553</v>
      </c>
      <c r="BC908" s="45">
        <v>7.5308151843833553</v>
      </c>
      <c r="BD908" s="45">
        <v>7.5308151843833553</v>
      </c>
      <c r="BE908" s="45">
        <v>7.5308151843833553</v>
      </c>
      <c r="BF908" s="45">
        <v>7.5308151843833553</v>
      </c>
    </row>
    <row r="909" spans="1:58" ht="13.5" thickBot="1" x14ac:dyDescent="0.25">
      <c r="A909" s="6" t="s">
        <v>1142</v>
      </c>
      <c r="B909" s="6" t="s">
        <v>1137</v>
      </c>
      <c r="C909" s="6" t="s">
        <v>897</v>
      </c>
      <c r="D909" s="6" t="s">
        <v>1142</v>
      </c>
      <c r="E909" s="6">
        <v>27.506093074118169</v>
      </c>
      <c r="F909" s="6" t="s">
        <v>314</v>
      </c>
      <c r="G909" s="21" t="s">
        <v>1178</v>
      </c>
      <c r="H909" s="21" t="s">
        <v>1174</v>
      </c>
      <c r="I909" s="21" t="s">
        <v>1160</v>
      </c>
      <c r="J909" s="21" t="s">
        <v>849</v>
      </c>
      <c r="K909" s="21" t="s">
        <v>854</v>
      </c>
      <c r="L909" s="21" t="s">
        <v>901</v>
      </c>
      <c r="M909" s="3">
        <v>18.854528686009058</v>
      </c>
      <c r="N909" s="3">
        <v>27.506093074118169</v>
      </c>
      <c r="O909" s="21" t="s">
        <v>1507</v>
      </c>
      <c r="P909" s="21">
        <v>0</v>
      </c>
      <c r="Q909" s="46">
        <v>0.36520043954239162</v>
      </c>
      <c r="R909" s="46">
        <v>0.42695262588676569</v>
      </c>
      <c r="S909" s="46">
        <v>0.47434425234674027</v>
      </c>
      <c r="T909" s="46">
        <v>0.51038604768308382</v>
      </c>
      <c r="U909" s="46">
        <v>0.53746068512960965</v>
      </c>
      <c r="V909" s="46">
        <v>0.55745376492440668</v>
      </c>
      <c r="W909" s="46">
        <v>0.57185748046865748</v>
      </c>
      <c r="X909" s="46">
        <v>0.58185266493149801</v>
      </c>
      <c r="Y909" s="46">
        <v>0.5883737270502154</v>
      </c>
      <c r="Z909" s="46">
        <v>0.59216004457727078</v>
      </c>
      <c r="AA909" s="46">
        <v>0.59379663962653895</v>
      </c>
      <c r="AB909" s="46">
        <v>0.59374637117447726</v>
      </c>
      <c r="AC909" s="46">
        <v>0.58740408060759319</v>
      </c>
      <c r="AD909" s="46">
        <v>0.58110192479189315</v>
      </c>
      <c r="AE909" s="46">
        <v>0.57485710966751902</v>
      </c>
      <c r="AF909" s="46">
        <v>0.56867558194382839</v>
      </c>
      <c r="AG909" s="46">
        <v>0.56255847269835646</v>
      </c>
      <c r="AH909" s="46">
        <v>0.55650673691667174</v>
      </c>
      <c r="AI909" s="46">
        <v>0.55051967595345075</v>
      </c>
      <c r="AJ909" s="46">
        <v>0.54459659862978316</v>
      </c>
      <c r="AK909" s="46">
        <v>8.1760447897514528</v>
      </c>
      <c r="AL909" s="45">
        <v>8.1760447897514528</v>
      </c>
      <c r="AM909" s="45">
        <v>0.36520043954239162</v>
      </c>
      <c r="AN909" s="45">
        <v>0.79215306542915731</v>
      </c>
      <c r="AO909" s="45">
        <v>1.2664973177758976</v>
      </c>
      <c r="AP909" s="45">
        <v>1.7768833654589815</v>
      </c>
      <c r="AQ909" s="45">
        <v>2.3143440505885913</v>
      </c>
      <c r="AR909" s="45">
        <v>2.871797815512998</v>
      </c>
      <c r="AS909" s="45">
        <v>3.4436552959816553</v>
      </c>
      <c r="AT909" s="45">
        <v>4.0255079609131537</v>
      </c>
      <c r="AU909" s="45">
        <v>4.6138816879633691</v>
      </c>
      <c r="AV909" s="45">
        <v>5.2060417325406396</v>
      </c>
      <c r="AW909" s="45">
        <v>5.7998383721671782</v>
      </c>
      <c r="AX909" s="45">
        <v>6.3935847433416555</v>
      </c>
      <c r="AY909" s="45">
        <v>6.9809888239492484</v>
      </c>
      <c r="AZ909" s="45">
        <v>7.5620907487411415</v>
      </c>
      <c r="BA909" s="45">
        <v>8.1369478584086607</v>
      </c>
      <c r="BB909" s="45">
        <v>8.1760447897514528</v>
      </c>
      <c r="BC909" s="45">
        <v>8.1760447897514528</v>
      </c>
      <c r="BD909" s="45">
        <v>8.1760447897514528</v>
      </c>
      <c r="BE909" s="45">
        <v>8.1760447897514528</v>
      </c>
      <c r="BF909" s="45">
        <v>8.1760447897514528</v>
      </c>
    </row>
    <row r="910" spans="1:58" ht="13.5" thickBot="1" x14ac:dyDescent="0.25">
      <c r="A910" s="6" t="s">
        <v>1357</v>
      </c>
      <c r="B910" s="6" t="s">
        <v>1139</v>
      </c>
      <c r="C910" s="6" t="s">
        <v>902</v>
      </c>
      <c r="D910" s="6" t="s">
        <v>1357</v>
      </c>
      <c r="E910" s="6">
        <v>81.742403903706958</v>
      </c>
      <c r="F910" s="6" t="s">
        <v>622</v>
      </c>
      <c r="G910" s="21" t="s">
        <v>1178</v>
      </c>
      <c r="H910" s="21" t="s">
        <v>1172</v>
      </c>
      <c r="I910" s="21" t="s">
        <v>1160</v>
      </c>
      <c r="J910" s="21" t="s">
        <v>849</v>
      </c>
      <c r="K910" s="21" t="s">
        <v>850</v>
      </c>
      <c r="L910" s="21" t="s">
        <v>903</v>
      </c>
      <c r="M910" s="3">
        <v>56.511893275095289</v>
      </c>
      <c r="N910" s="3">
        <v>81.742403903706958</v>
      </c>
      <c r="O910" s="21" t="s">
        <v>1498</v>
      </c>
      <c r="P910" s="21">
        <v>0</v>
      </c>
      <c r="Q910" s="46">
        <v>1.8198380088069897E-3</v>
      </c>
      <c r="R910" s="46">
        <v>4.4426509347462156E-3</v>
      </c>
      <c r="S910" s="46">
        <v>8.0219113814890882E-3</v>
      </c>
      <c r="T910" s="46">
        <v>1.2854656238095275E-2</v>
      </c>
      <c r="U910" s="46">
        <v>1.8701995590310966E-2</v>
      </c>
      <c r="V910" s="46">
        <v>2.6323746480098064E-2</v>
      </c>
      <c r="W910" s="46">
        <v>3.466957114600136E-2</v>
      </c>
      <c r="X910" s="46">
        <v>4.2823664232477548E-2</v>
      </c>
      <c r="Y910" s="46">
        <v>5.0054097704598524E-2</v>
      </c>
      <c r="Z910" s="46">
        <v>5.8051127439361944E-2</v>
      </c>
      <c r="AA910" s="46">
        <v>6.5751364932024603E-2</v>
      </c>
      <c r="AB910" s="46">
        <v>7.1208907851043696E-2</v>
      </c>
      <c r="AC910" s="46">
        <v>7.302755475585887E-2</v>
      </c>
      <c r="AD910" s="46">
        <v>7.5772406196947292E-2</v>
      </c>
      <c r="AE910" s="46">
        <v>7.7669383389479471E-2</v>
      </c>
      <c r="AF910" s="46">
        <v>7.9036869481565672E-2</v>
      </c>
      <c r="AG910" s="46">
        <v>7.9582958239338183E-2</v>
      </c>
      <c r="AH910" s="46">
        <v>8.0134010353392585E-2</v>
      </c>
      <c r="AI910" s="46">
        <v>8.069007407105469E-2</v>
      </c>
      <c r="AJ910" s="46">
        <v>8.1251198130084523E-2</v>
      </c>
      <c r="AK910" s="46">
        <v>1.0218879865567754</v>
      </c>
      <c r="AL910" s="45">
        <v>1.0218879865567754</v>
      </c>
      <c r="AM910" s="45">
        <v>1.8198380088069897E-3</v>
      </c>
      <c r="AN910" s="45">
        <v>6.2624889435532053E-3</v>
      </c>
      <c r="AO910" s="45">
        <v>1.4284400325042294E-2</v>
      </c>
      <c r="AP910" s="45">
        <v>2.713905656313757E-2</v>
      </c>
      <c r="AQ910" s="45">
        <v>4.5841052153448539E-2</v>
      </c>
      <c r="AR910" s="45">
        <v>7.2164798633546606E-2</v>
      </c>
      <c r="AS910" s="45">
        <v>0.10683436977954797</v>
      </c>
      <c r="AT910" s="45">
        <v>0.14965803401202551</v>
      </c>
      <c r="AU910" s="45">
        <v>0.19971213171662405</v>
      </c>
      <c r="AV910" s="45">
        <v>0.25776325915598597</v>
      </c>
      <c r="AW910" s="45">
        <v>0.32351462408801057</v>
      </c>
      <c r="AX910" s="45">
        <v>0.3947235319390543</v>
      </c>
      <c r="AY910" s="45">
        <v>0.46775108669491317</v>
      </c>
      <c r="AZ910" s="45">
        <v>0.54352349289186042</v>
      </c>
      <c r="BA910" s="45">
        <v>0.6211928762813399</v>
      </c>
      <c r="BB910" s="45">
        <v>0.70022974576290553</v>
      </c>
      <c r="BC910" s="45">
        <v>0.77981270400224367</v>
      </c>
      <c r="BD910" s="45">
        <v>0.8599467143556363</v>
      </c>
      <c r="BE910" s="45">
        <v>0.94063678842669096</v>
      </c>
      <c r="BF910" s="45">
        <v>1.0218879865567754</v>
      </c>
    </row>
    <row r="911" spans="1:58" ht="13.5" thickBot="1" x14ac:dyDescent="0.25">
      <c r="A911" s="6" t="s">
        <v>1357</v>
      </c>
      <c r="B911" s="6" t="s">
        <v>1143</v>
      </c>
      <c r="C911" s="6" t="s">
        <v>902</v>
      </c>
      <c r="D911" s="6" t="s">
        <v>1357</v>
      </c>
      <c r="E911" s="6">
        <v>71.749805325966349</v>
      </c>
      <c r="F911" s="6" t="s">
        <v>622</v>
      </c>
      <c r="G911" s="21" t="s">
        <v>1178</v>
      </c>
      <c r="H911" s="21" t="s">
        <v>1172</v>
      </c>
      <c r="I911" s="21" t="s">
        <v>1160</v>
      </c>
      <c r="J911" s="21" t="s">
        <v>849</v>
      </c>
      <c r="K911" s="21" t="s">
        <v>852</v>
      </c>
      <c r="L911" s="21" t="s">
        <v>904</v>
      </c>
      <c r="M911" s="3">
        <v>49.426800347622496</v>
      </c>
      <c r="N911" s="3">
        <v>71.749805325966349</v>
      </c>
      <c r="O911" s="21" t="s">
        <v>1498</v>
      </c>
      <c r="P911" s="21">
        <v>0</v>
      </c>
      <c r="Q911" s="46">
        <v>1.9754093957998723E-4</v>
      </c>
      <c r="R911" s="46">
        <v>4.8893142320494175E-4</v>
      </c>
      <c r="S911" s="46">
        <v>9.074676260358793E-4</v>
      </c>
      <c r="T911" s="46">
        <v>1.4767848243957822E-3</v>
      </c>
      <c r="U911" s="46">
        <v>2.2120303355304891E-3</v>
      </c>
      <c r="V911" s="46">
        <v>3.0960706332066792E-3</v>
      </c>
      <c r="W911" s="46">
        <v>4.0533641728006473E-3</v>
      </c>
      <c r="X911" s="46">
        <v>5.021290182401235E-3</v>
      </c>
      <c r="Y911" s="46">
        <v>5.9968470430599094E-3</v>
      </c>
      <c r="Z911" s="46">
        <v>6.8229154692489892E-3</v>
      </c>
      <c r="AA911" s="46">
        <v>7.5298533341186004E-3</v>
      </c>
      <c r="AB911" s="46">
        <v>8.0540967058078464E-3</v>
      </c>
      <c r="AC911" s="46">
        <v>8.4039127958656559E-3</v>
      </c>
      <c r="AD911" s="46">
        <v>8.6534656299495066E-3</v>
      </c>
      <c r="AE911" s="46">
        <v>8.6680206617394777E-3</v>
      </c>
      <c r="AF911" s="46">
        <v>8.7529272404629453E-3</v>
      </c>
      <c r="AG911" s="46">
        <v>8.7502705241472491E-3</v>
      </c>
      <c r="AH911" s="46">
        <v>8.7522257422731776E-3</v>
      </c>
      <c r="AI911" s="46">
        <v>8.7587141392297743E-3</v>
      </c>
      <c r="AJ911" s="46">
        <v>8.7696624088204975E-3</v>
      </c>
      <c r="AK911" s="46">
        <v>0.11536639183187927</v>
      </c>
      <c r="AL911" s="45">
        <v>0.11536639183187929</v>
      </c>
      <c r="AM911" s="45">
        <v>1.9754093957998723E-4</v>
      </c>
      <c r="AN911" s="45">
        <v>6.8647236278492898E-4</v>
      </c>
      <c r="AO911" s="45">
        <v>1.5939399888208082E-3</v>
      </c>
      <c r="AP911" s="45">
        <v>3.0707248132165904E-3</v>
      </c>
      <c r="AQ911" s="45">
        <v>5.282755148747079E-3</v>
      </c>
      <c r="AR911" s="45">
        <v>8.3788257819537582E-3</v>
      </c>
      <c r="AS911" s="45">
        <v>1.2432189954754405E-2</v>
      </c>
      <c r="AT911" s="45">
        <v>1.7453480137155641E-2</v>
      </c>
      <c r="AU911" s="45">
        <v>2.3450327180215551E-2</v>
      </c>
      <c r="AV911" s="45">
        <v>3.027324264946454E-2</v>
      </c>
      <c r="AW911" s="45">
        <v>3.780309598358314E-2</v>
      </c>
      <c r="AX911" s="45">
        <v>4.5857192689390987E-2</v>
      </c>
      <c r="AY911" s="45">
        <v>5.4261105485256644E-2</v>
      </c>
      <c r="AZ911" s="45">
        <v>6.2914571115206153E-2</v>
      </c>
      <c r="BA911" s="45">
        <v>7.1582591776945634E-2</v>
      </c>
      <c r="BB911" s="45">
        <v>8.0335519017408583E-2</v>
      </c>
      <c r="BC911" s="45">
        <v>8.9085789541555827E-2</v>
      </c>
      <c r="BD911" s="45">
        <v>9.7838015283829002E-2</v>
      </c>
      <c r="BE911" s="45">
        <v>0.10659672942305878</v>
      </c>
      <c r="BF911" s="45">
        <v>0.11536639183187929</v>
      </c>
    </row>
    <row r="912" spans="1:58" ht="13.5" thickBot="1" x14ac:dyDescent="0.25">
      <c r="A912" s="6" t="s">
        <v>1359</v>
      </c>
      <c r="B912" s="6" t="s">
        <v>1358</v>
      </c>
      <c r="C912" s="6" t="s">
        <v>902</v>
      </c>
      <c r="D912" s="6" t="s">
        <v>1359</v>
      </c>
      <c r="E912" s="6">
        <v>154.23798394466178</v>
      </c>
      <c r="F912" s="6" t="s">
        <v>622</v>
      </c>
      <c r="G912" s="21" t="s">
        <v>1178</v>
      </c>
      <c r="H912" s="21" t="s">
        <v>1172</v>
      </c>
      <c r="I912" s="21" t="s">
        <v>1160</v>
      </c>
      <c r="J912" s="21" t="s">
        <v>849</v>
      </c>
      <c r="K912" s="21" t="s">
        <v>853</v>
      </c>
      <c r="L912" s="21" t="s">
        <v>905</v>
      </c>
      <c r="M912" s="3">
        <v>107.77561577279181</v>
      </c>
      <c r="N912" s="3">
        <v>154.23798394466178</v>
      </c>
      <c r="O912" s="21" t="s">
        <v>1499</v>
      </c>
      <c r="P912" s="21">
        <v>0</v>
      </c>
      <c r="Q912" s="46">
        <v>1.3498759578643238E-6</v>
      </c>
      <c r="R912" s="46">
        <v>3.5397262805353238E-6</v>
      </c>
      <c r="S912" s="46">
        <v>6.6024063440595115E-6</v>
      </c>
      <c r="T912" s="46">
        <v>1.0913127059797805E-5</v>
      </c>
      <c r="U912" s="46">
        <v>1.6149359221601298E-5</v>
      </c>
      <c r="V912" s="46">
        <v>2.2600141513048503E-5</v>
      </c>
      <c r="W912" s="46">
        <v>2.9021828487595736E-5</v>
      </c>
      <c r="X912" s="46">
        <v>3.5958503543822711E-5</v>
      </c>
      <c r="Y912" s="46">
        <v>4.2556729298725893E-5</v>
      </c>
      <c r="Z912" s="46">
        <v>4.8945143031817638E-5</v>
      </c>
      <c r="AA912" s="46">
        <v>5.4301148694891883E-5</v>
      </c>
      <c r="AB912" s="46">
        <v>5.7943085189780493E-5</v>
      </c>
      <c r="AC912" s="46">
        <v>6.0651286611086094E-5</v>
      </c>
      <c r="AD912" s="46">
        <v>6.1578518234558577E-5</v>
      </c>
      <c r="AE912" s="46">
        <v>6.2870641294174041E-5</v>
      </c>
      <c r="AF912" s="46">
        <v>6.3440529735874824E-5</v>
      </c>
      <c r="AG912" s="46">
        <v>6.3382882133311937E-5</v>
      </c>
      <c r="AH912" s="46">
        <v>6.3365654769317908E-5</v>
      </c>
      <c r="AI912" s="46">
        <v>6.3387847439804807E-5</v>
      </c>
      <c r="AJ912" s="46">
        <v>6.344852481515785E-5</v>
      </c>
      <c r="AK912" s="46">
        <v>8.3200695965682725E-4</v>
      </c>
      <c r="AL912" s="45">
        <v>8.3200695965682714E-4</v>
      </c>
      <c r="AM912" s="45">
        <v>1.3498759578643238E-6</v>
      </c>
      <c r="AN912" s="45">
        <v>4.8896022383996475E-6</v>
      </c>
      <c r="AO912" s="45">
        <v>1.149200858245916E-5</v>
      </c>
      <c r="AP912" s="45">
        <v>2.2405135642256965E-5</v>
      </c>
      <c r="AQ912" s="45">
        <v>3.8554494863858263E-5</v>
      </c>
      <c r="AR912" s="45">
        <v>6.1154636376906769E-5</v>
      </c>
      <c r="AS912" s="45">
        <v>9.0176464864502508E-5</v>
      </c>
      <c r="AT912" s="45">
        <v>1.2613496840832523E-4</v>
      </c>
      <c r="AU912" s="45">
        <v>1.6869169770705113E-4</v>
      </c>
      <c r="AV912" s="45">
        <v>2.1763684073886877E-4</v>
      </c>
      <c r="AW912" s="45">
        <v>2.7193798943376065E-4</v>
      </c>
      <c r="AX912" s="45">
        <v>3.2988107462354115E-4</v>
      </c>
      <c r="AY912" s="45">
        <v>3.9053236123462725E-4</v>
      </c>
      <c r="AZ912" s="45">
        <v>4.5211087946918582E-4</v>
      </c>
      <c r="BA912" s="45">
        <v>5.1498152076335981E-4</v>
      </c>
      <c r="BB912" s="45">
        <v>5.7842205049923466E-4</v>
      </c>
      <c r="BC912" s="45">
        <v>6.4180493263254665E-4</v>
      </c>
      <c r="BD912" s="45">
        <v>7.0517058740186453E-4</v>
      </c>
      <c r="BE912" s="45">
        <v>7.6855843484166931E-4</v>
      </c>
      <c r="BF912" s="45">
        <v>8.3200695965682714E-4</v>
      </c>
    </row>
    <row r="913" spans="1:58" ht="13.5" thickBot="1" x14ac:dyDescent="0.25">
      <c r="A913" s="6" t="s">
        <v>1359</v>
      </c>
      <c r="B913" s="6" t="s">
        <v>1145</v>
      </c>
      <c r="C913" s="6" t="s">
        <v>902</v>
      </c>
      <c r="D913" s="6" t="s">
        <v>1359</v>
      </c>
      <c r="E913" s="6">
        <v>175.03624988435485</v>
      </c>
      <c r="F913" s="6" t="s">
        <v>622</v>
      </c>
      <c r="G913" s="21" t="s">
        <v>1178</v>
      </c>
      <c r="H913" s="21" t="s">
        <v>1172</v>
      </c>
      <c r="I913" s="21" t="s">
        <v>1160</v>
      </c>
      <c r="J913" s="21" t="s">
        <v>849</v>
      </c>
      <c r="K913" s="21" t="s">
        <v>850</v>
      </c>
      <c r="L913" s="21" t="s">
        <v>906</v>
      </c>
      <c r="M913" s="3">
        <v>122.52229510415913</v>
      </c>
      <c r="N913" s="3">
        <v>175.03624988435485</v>
      </c>
      <c r="O913" s="21" t="s">
        <v>1499</v>
      </c>
      <c r="P913" s="21">
        <v>0</v>
      </c>
      <c r="Q913" s="46">
        <v>1.1566197926748495E-4</v>
      </c>
      <c r="R913" s="46">
        <v>2.8235798890921375E-4</v>
      </c>
      <c r="S913" s="46">
        <v>5.0984216364380688E-4</v>
      </c>
      <c r="T913" s="46">
        <v>8.1699303790006223E-4</v>
      </c>
      <c r="U913" s="46">
        <v>1.1886276777157703E-3</v>
      </c>
      <c r="V913" s="46">
        <v>1.6730371631371664E-3</v>
      </c>
      <c r="W913" s="46">
        <v>2.203466022632512E-3</v>
      </c>
      <c r="X913" s="46">
        <v>2.7217091524874715E-3</v>
      </c>
      <c r="Y913" s="46">
        <v>3.1812479918238478E-3</v>
      </c>
      <c r="Z913" s="46">
        <v>3.6895087726776495E-3</v>
      </c>
      <c r="AA913" s="46">
        <v>4.178906567932468E-3</v>
      </c>
      <c r="AB913" s="46">
        <v>4.5257672296486195E-3</v>
      </c>
      <c r="AC913" s="46">
        <v>4.6413535068785929E-3</v>
      </c>
      <c r="AD913" s="46">
        <v>4.8158058201807083E-3</v>
      </c>
      <c r="AE913" s="46">
        <v>4.9363704724474143E-3</v>
      </c>
      <c r="AF913" s="46">
        <v>5.0232826851092085E-3</v>
      </c>
      <c r="AG913" s="46">
        <v>5.0579900086589E-3</v>
      </c>
      <c r="AH913" s="46">
        <v>5.0930127842480563E-3</v>
      </c>
      <c r="AI913" s="46">
        <v>5.1283540782931228E-3</v>
      </c>
      <c r="AJ913" s="46">
        <v>5.1640169883806755E-3</v>
      </c>
      <c r="AK913" s="46">
        <v>6.494731209197277E-2</v>
      </c>
      <c r="AL913" s="45">
        <v>6.4947312091972756E-2</v>
      </c>
      <c r="AM913" s="45">
        <v>1.1566197926748495E-4</v>
      </c>
      <c r="AN913" s="45">
        <v>3.980199681766987E-4</v>
      </c>
      <c r="AO913" s="45">
        <v>9.0786213182050563E-4</v>
      </c>
      <c r="AP913" s="45">
        <v>1.7248551697205679E-3</v>
      </c>
      <c r="AQ913" s="45">
        <v>2.9134828474363383E-3</v>
      </c>
      <c r="AR913" s="45">
        <v>4.5865200105735049E-3</v>
      </c>
      <c r="AS913" s="45">
        <v>6.7899860332060174E-3</v>
      </c>
      <c r="AT913" s="45">
        <v>9.5116951856934889E-3</v>
      </c>
      <c r="AU913" s="45">
        <v>1.2692943177517336E-2</v>
      </c>
      <c r="AV913" s="45">
        <v>1.6382451950194984E-2</v>
      </c>
      <c r="AW913" s="45">
        <v>2.0561358518127452E-2</v>
      </c>
      <c r="AX913" s="45">
        <v>2.5087125747776072E-2</v>
      </c>
      <c r="AY913" s="45">
        <v>2.9728479254654664E-2</v>
      </c>
      <c r="AZ913" s="45">
        <v>3.4544285074835375E-2</v>
      </c>
      <c r="BA913" s="45">
        <v>3.9480655547282792E-2</v>
      </c>
      <c r="BB913" s="45">
        <v>4.4503938232392001E-2</v>
      </c>
      <c r="BC913" s="45">
        <v>4.95619282410509E-2</v>
      </c>
      <c r="BD913" s="45">
        <v>5.4654941025298956E-2</v>
      </c>
      <c r="BE913" s="45">
        <v>5.978329510359208E-2</v>
      </c>
      <c r="BF913" s="45">
        <v>6.4947312091972756E-2</v>
      </c>
    </row>
    <row r="914" spans="1:58" ht="13.5" thickBot="1" x14ac:dyDescent="0.25">
      <c r="A914" s="6" t="s">
        <v>1359</v>
      </c>
      <c r="B914" s="6" t="s">
        <v>1358</v>
      </c>
      <c r="C914" s="6" t="s">
        <v>902</v>
      </c>
      <c r="D914" s="6" t="s">
        <v>1359</v>
      </c>
      <c r="E914" s="6">
        <v>154.23798394466178</v>
      </c>
      <c r="F914" s="6" t="s">
        <v>622</v>
      </c>
      <c r="G914" s="21" t="s">
        <v>1178</v>
      </c>
      <c r="H914" s="21" t="s">
        <v>1172</v>
      </c>
      <c r="I914" s="21" t="s">
        <v>1160</v>
      </c>
      <c r="J914" s="21" t="s">
        <v>849</v>
      </c>
      <c r="K914" s="21" t="s">
        <v>852</v>
      </c>
      <c r="L914" s="21" t="s">
        <v>905</v>
      </c>
      <c r="M914" s="3">
        <v>107.77561577279181</v>
      </c>
      <c r="N914" s="3">
        <v>154.23798394466178</v>
      </c>
      <c r="O914" s="21" t="s">
        <v>1499</v>
      </c>
      <c r="P914" s="21">
        <v>0</v>
      </c>
      <c r="Q914" s="46">
        <v>3.5343827482483214E-6</v>
      </c>
      <c r="R914" s="46">
        <v>8.7479121589999503E-6</v>
      </c>
      <c r="S914" s="46">
        <v>1.6236320070535917E-5</v>
      </c>
      <c r="T914" s="46">
        <v>2.6422486484660653E-5</v>
      </c>
      <c r="U914" s="46">
        <v>3.9577425687677346E-5</v>
      </c>
      <c r="V914" s="46">
        <v>5.5394586340585261E-5</v>
      </c>
      <c r="W914" s="46">
        <v>7.2522386676780826E-5</v>
      </c>
      <c r="X914" s="46">
        <v>8.9840422103700199E-5</v>
      </c>
      <c r="Y914" s="46">
        <v>1.0729498795510521E-4</v>
      </c>
      <c r="Z914" s="46">
        <v>1.2207492167721408E-4</v>
      </c>
      <c r="AA914" s="46">
        <v>1.3472338330238999E-4</v>
      </c>
      <c r="AB914" s="46">
        <v>1.4410309331451001E-4</v>
      </c>
      <c r="AC914" s="46">
        <v>1.503619678363626E-4</v>
      </c>
      <c r="AD914" s="46">
        <v>1.5482694220288017E-4</v>
      </c>
      <c r="AE914" s="46">
        <v>1.5508735937700143E-4</v>
      </c>
      <c r="AF914" s="46">
        <v>1.5660649939775392E-4</v>
      </c>
      <c r="AG914" s="46">
        <v>1.5655896569495209E-4</v>
      </c>
      <c r="AH914" s="46">
        <v>1.5659394826225204E-4</v>
      </c>
      <c r="AI914" s="46">
        <v>1.5671003801213341E-4</v>
      </c>
      <c r="AJ914" s="46">
        <v>1.5690592335745426E-4</v>
      </c>
      <c r="AK914" s="46">
        <v>2.0641239526611979E-3</v>
      </c>
      <c r="AL914" s="45">
        <v>2.0641239526611979E-3</v>
      </c>
      <c r="AM914" s="45">
        <v>3.5343827482483214E-6</v>
      </c>
      <c r="AN914" s="45">
        <v>1.2282294907248272E-5</v>
      </c>
      <c r="AO914" s="45">
        <v>2.8518614977784189E-5</v>
      </c>
      <c r="AP914" s="45">
        <v>5.4941101462444838E-5</v>
      </c>
      <c r="AQ914" s="45">
        <v>9.4518527150122184E-5</v>
      </c>
      <c r="AR914" s="45">
        <v>1.4991311349070745E-4</v>
      </c>
      <c r="AS914" s="45">
        <v>2.2243550016748826E-4</v>
      </c>
      <c r="AT914" s="45">
        <v>3.1227592227118844E-4</v>
      </c>
      <c r="AU914" s="45">
        <v>4.1957091022629367E-4</v>
      </c>
      <c r="AV914" s="45">
        <v>5.4164583190350777E-4</v>
      </c>
      <c r="AW914" s="45">
        <v>6.7636921520589782E-4</v>
      </c>
      <c r="AX914" s="45">
        <v>8.2047230852040783E-4</v>
      </c>
      <c r="AY914" s="45">
        <v>9.7083427635677043E-4</v>
      </c>
      <c r="AZ914" s="45">
        <v>1.1256612185596507E-3</v>
      </c>
      <c r="BA914" s="45">
        <v>1.2807485779366521E-3</v>
      </c>
      <c r="BB914" s="45">
        <v>1.437355077334406E-3</v>
      </c>
      <c r="BC914" s="45">
        <v>1.5939140430293582E-3</v>
      </c>
      <c r="BD914" s="45">
        <v>1.7505079912916101E-3</v>
      </c>
      <c r="BE914" s="45">
        <v>1.9072180293037435E-3</v>
      </c>
      <c r="BF914" s="45">
        <v>2.0641239526611979E-3</v>
      </c>
    </row>
    <row r="915" spans="1:58" ht="13.5" thickBot="1" x14ac:dyDescent="0.25">
      <c r="A915" s="6" t="s">
        <v>1359</v>
      </c>
      <c r="B915" s="6" t="s">
        <v>1358</v>
      </c>
      <c r="C915" s="6" t="s">
        <v>902</v>
      </c>
      <c r="D915" s="6" t="s">
        <v>1359</v>
      </c>
      <c r="E915" s="6">
        <v>154.23798394466178</v>
      </c>
      <c r="F915" s="6" t="s">
        <v>622</v>
      </c>
      <c r="G915" s="21" t="s">
        <v>1178</v>
      </c>
      <c r="H915" s="21" t="s">
        <v>1172</v>
      </c>
      <c r="I915" s="21" t="s">
        <v>1160</v>
      </c>
      <c r="J915" s="21" t="s">
        <v>849</v>
      </c>
      <c r="K915" s="21" t="s">
        <v>853</v>
      </c>
      <c r="L915" s="21" t="s">
        <v>905</v>
      </c>
      <c r="M915" s="3">
        <v>107.77561577279181</v>
      </c>
      <c r="N915" s="3">
        <v>154.23798394466178</v>
      </c>
      <c r="O915" s="21" t="s">
        <v>1499</v>
      </c>
      <c r="P915" s="21">
        <v>0</v>
      </c>
      <c r="Q915" s="46">
        <v>1.3498759578643238E-6</v>
      </c>
      <c r="R915" s="46">
        <v>3.5397262805353238E-6</v>
      </c>
      <c r="S915" s="46">
        <v>6.6024063440595115E-6</v>
      </c>
      <c r="T915" s="46">
        <v>1.0913127059797805E-5</v>
      </c>
      <c r="U915" s="46">
        <v>1.6149359221601298E-5</v>
      </c>
      <c r="V915" s="46">
        <v>2.2600141513048503E-5</v>
      </c>
      <c r="W915" s="46">
        <v>2.9021828487595736E-5</v>
      </c>
      <c r="X915" s="46">
        <v>3.5958503543822711E-5</v>
      </c>
      <c r="Y915" s="46">
        <v>4.2556729298725893E-5</v>
      </c>
      <c r="Z915" s="46">
        <v>4.8945143031817638E-5</v>
      </c>
      <c r="AA915" s="46">
        <v>5.4301148694891883E-5</v>
      </c>
      <c r="AB915" s="46">
        <v>5.7943085189780493E-5</v>
      </c>
      <c r="AC915" s="46">
        <v>6.0651286611086094E-5</v>
      </c>
      <c r="AD915" s="46">
        <v>6.1578518234558577E-5</v>
      </c>
      <c r="AE915" s="46">
        <v>6.2870641294174041E-5</v>
      </c>
      <c r="AF915" s="46">
        <v>6.3440529735874824E-5</v>
      </c>
      <c r="AG915" s="46">
        <v>6.3382882133311937E-5</v>
      </c>
      <c r="AH915" s="46">
        <v>6.3365654769317908E-5</v>
      </c>
      <c r="AI915" s="46">
        <v>6.3387847439804807E-5</v>
      </c>
      <c r="AJ915" s="46">
        <v>6.344852481515785E-5</v>
      </c>
      <c r="AK915" s="46">
        <v>8.3200695965682725E-4</v>
      </c>
      <c r="AL915" s="45">
        <v>8.3200695965682714E-4</v>
      </c>
      <c r="AM915" s="45">
        <v>1.3498759578643238E-6</v>
      </c>
      <c r="AN915" s="45">
        <v>4.8896022383996475E-6</v>
      </c>
      <c r="AO915" s="45">
        <v>1.149200858245916E-5</v>
      </c>
      <c r="AP915" s="45">
        <v>2.2405135642256965E-5</v>
      </c>
      <c r="AQ915" s="45">
        <v>3.8554494863858263E-5</v>
      </c>
      <c r="AR915" s="45">
        <v>6.1154636376906769E-5</v>
      </c>
      <c r="AS915" s="45">
        <v>9.0176464864502508E-5</v>
      </c>
      <c r="AT915" s="45">
        <v>1.2613496840832523E-4</v>
      </c>
      <c r="AU915" s="45">
        <v>1.6869169770705113E-4</v>
      </c>
      <c r="AV915" s="45">
        <v>2.1763684073886877E-4</v>
      </c>
      <c r="AW915" s="45">
        <v>2.7193798943376065E-4</v>
      </c>
      <c r="AX915" s="45">
        <v>3.2988107462354115E-4</v>
      </c>
      <c r="AY915" s="45">
        <v>3.9053236123462725E-4</v>
      </c>
      <c r="AZ915" s="45">
        <v>4.5211087946918582E-4</v>
      </c>
      <c r="BA915" s="45">
        <v>5.1498152076335981E-4</v>
      </c>
      <c r="BB915" s="45">
        <v>5.7842205049923466E-4</v>
      </c>
      <c r="BC915" s="45">
        <v>6.4180493263254665E-4</v>
      </c>
      <c r="BD915" s="45">
        <v>7.0517058740186453E-4</v>
      </c>
      <c r="BE915" s="45">
        <v>7.6855843484166931E-4</v>
      </c>
      <c r="BF915" s="45">
        <v>8.3200695965682714E-4</v>
      </c>
    </row>
    <row r="916" spans="1:58" ht="13.5" thickBot="1" x14ac:dyDescent="0.25">
      <c r="A916" s="6" t="s">
        <v>1357</v>
      </c>
      <c r="B916" s="6" t="s">
        <v>1355</v>
      </c>
      <c r="C916" s="6" t="s">
        <v>902</v>
      </c>
      <c r="D916" s="6" t="s">
        <v>1357</v>
      </c>
      <c r="E916" s="6">
        <v>78.487891343361056</v>
      </c>
      <c r="F916" s="6" t="s">
        <v>622</v>
      </c>
      <c r="G916" s="21" t="s">
        <v>1178</v>
      </c>
      <c r="H916" s="21" t="s">
        <v>1172</v>
      </c>
      <c r="I916" s="21" t="s">
        <v>1160</v>
      </c>
      <c r="J916" s="21" t="s">
        <v>849</v>
      </c>
      <c r="K916" s="21" t="s">
        <v>850</v>
      </c>
      <c r="L916" s="21" t="s">
        <v>907</v>
      </c>
      <c r="M916" s="3">
        <v>54.204332959899304</v>
      </c>
      <c r="N916" s="3">
        <v>78.487891343361056</v>
      </c>
      <c r="O916" s="21" t="s">
        <v>1498</v>
      </c>
      <c r="P916" s="21">
        <v>0</v>
      </c>
      <c r="Q916" s="46">
        <v>1.8198380088069897E-3</v>
      </c>
      <c r="R916" s="46">
        <v>4.4426509347462156E-3</v>
      </c>
      <c r="S916" s="46">
        <v>8.0219113814890882E-3</v>
      </c>
      <c r="T916" s="46">
        <v>1.2854656238095275E-2</v>
      </c>
      <c r="U916" s="46">
        <v>1.8701995590310966E-2</v>
      </c>
      <c r="V916" s="46">
        <v>2.6323746480098064E-2</v>
      </c>
      <c r="W916" s="46">
        <v>3.466957114600136E-2</v>
      </c>
      <c r="X916" s="46">
        <v>4.2823664232477548E-2</v>
      </c>
      <c r="Y916" s="46">
        <v>5.0054097704598524E-2</v>
      </c>
      <c r="Z916" s="46">
        <v>5.8051127439361944E-2</v>
      </c>
      <c r="AA916" s="46">
        <v>6.5751364932024603E-2</v>
      </c>
      <c r="AB916" s="46">
        <v>7.1208907851043696E-2</v>
      </c>
      <c r="AC916" s="46">
        <v>7.302755475585887E-2</v>
      </c>
      <c r="AD916" s="46">
        <v>7.5772406196947292E-2</v>
      </c>
      <c r="AE916" s="46">
        <v>7.7669383389479471E-2</v>
      </c>
      <c r="AF916" s="46">
        <v>7.9036869481565672E-2</v>
      </c>
      <c r="AG916" s="46">
        <v>7.9582958239338183E-2</v>
      </c>
      <c r="AH916" s="46">
        <v>8.0134010353392585E-2</v>
      </c>
      <c r="AI916" s="46">
        <v>8.069007407105469E-2</v>
      </c>
      <c r="AJ916" s="46">
        <v>8.1251198130084523E-2</v>
      </c>
      <c r="AK916" s="46">
        <v>1.0218879865567754</v>
      </c>
      <c r="AL916" s="45">
        <v>1.0218879865567754</v>
      </c>
      <c r="AM916" s="45">
        <v>1.8198380088069897E-3</v>
      </c>
      <c r="AN916" s="45">
        <v>6.2624889435532053E-3</v>
      </c>
      <c r="AO916" s="45">
        <v>1.4284400325042294E-2</v>
      </c>
      <c r="AP916" s="45">
        <v>2.713905656313757E-2</v>
      </c>
      <c r="AQ916" s="45">
        <v>4.5841052153448539E-2</v>
      </c>
      <c r="AR916" s="45">
        <v>7.2164798633546606E-2</v>
      </c>
      <c r="AS916" s="45">
        <v>0.10683436977954797</v>
      </c>
      <c r="AT916" s="45">
        <v>0.14965803401202551</v>
      </c>
      <c r="AU916" s="45">
        <v>0.19971213171662405</v>
      </c>
      <c r="AV916" s="45">
        <v>0.25776325915598597</v>
      </c>
      <c r="AW916" s="45">
        <v>0.32351462408801057</v>
      </c>
      <c r="AX916" s="45">
        <v>0.3947235319390543</v>
      </c>
      <c r="AY916" s="45">
        <v>0.46775108669491317</v>
      </c>
      <c r="AZ916" s="45">
        <v>0.54352349289186042</v>
      </c>
      <c r="BA916" s="45">
        <v>0.6211928762813399</v>
      </c>
      <c r="BB916" s="45">
        <v>0.70022974576290553</v>
      </c>
      <c r="BC916" s="45">
        <v>0.77981270400224367</v>
      </c>
      <c r="BD916" s="45">
        <v>0.8599467143556363</v>
      </c>
      <c r="BE916" s="45">
        <v>0.94063678842669096</v>
      </c>
      <c r="BF916" s="45">
        <v>1.0218879865567754</v>
      </c>
    </row>
    <row r="917" spans="1:58" ht="13.5" thickBot="1" x14ac:dyDescent="0.25">
      <c r="A917" s="6" t="s">
        <v>1356</v>
      </c>
      <c r="B917" s="6" t="s">
        <v>1354</v>
      </c>
      <c r="C917" s="6" t="s">
        <v>902</v>
      </c>
      <c r="D917" s="6" t="s">
        <v>1356</v>
      </c>
      <c r="E917" s="6">
        <v>64.892519128747978</v>
      </c>
      <c r="F917" s="6" t="s">
        <v>622</v>
      </c>
      <c r="G917" s="21" t="s">
        <v>1178</v>
      </c>
      <c r="H917" s="21" t="s">
        <v>1172</v>
      </c>
      <c r="I917" s="21" t="s">
        <v>1160</v>
      </c>
      <c r="J917" s="21" t="s">
        <v>849</v>
      </c>
      <c r="K917" s="21" t="s">
        <v>852</v>
      </c>
      <c r="L917" s="21" t="s">
        <v>908</v>
      </c>
      <c r="M917" s="3">
        <v>44.564750745650585</v>
      </c>
      <c r="N917" s="3">
        <v>64.892519128747978</v>
      </c>
      <c r="O917" s="21" t="s">
        <v>1498</v>
      </c>
      <c r="P917" s="21">
        <v>0</v>
      </c>
      <c r="Q917" s="46">
        <v>1.9754093957998723E-4</v>
      </c>
      <c r="R917" s="46">
        <v>4.8893142320494175E-4</v>
      </c>
      <c r="S917" s="46">
        <v>9.074676260358793E-4</v>
      </c>
      <c r="T917" s="46">
        <v>1.4767848243957822E-3</v>
      </c>
      <c r="U917" s="46">
        <v>2.2120303355304891E-3</v>
      </c>
      <c r="V917" s="46">
        <v>3.0960706332066792E-3</v>
      </c>
      <c r="W917" s="46">
        <v>4.0533641728006473E-3</v>
      </c>
      <c r="X917" s="46">
        <v>5.021290182401235E-3</v>
      </c>
      <c r="Y917" s="46">
        <v>5.9968470430599094E-3</v>
      </c>
      <c r="Z917" s="46">
        <v>6.8229154692489892E-3</v>
      </c>
      <c r="AA917" s="46">
        <v>7.5298533341186004E-3</v>
      </c>
      <c r="AB917" s="46">
        <v>8.0540967058078464E-3</v>
      </c>
      <c r="AC917" s="46">
        <v>8.4039127958656559E-3</v>
      </c>
      <c r="AD917" s="46">
        <v>8.6534656299495066E-3</v>
      </c>
      <c r="AE917" s="46">
        <v>8.6680206617394777E-3</v>
      </c>
      <c r="AF917" s="46">
        <v>8.7529272404629453E-3</v>
      </c>
      <c r="AG917" s="46">
        <v>8.7502705241472491E-3</v>
      </c>
      <c r="AH917" s="46">
        <v>8.7522257422731776E-3</v>
      </c>
      <c r="AI917" s="46">
        <v>8.7587141392297743E-3</v>
      </c>
      <c r="AJ917" s="46">
        <v>8.7696624088204975E-3</v>
      </c>
      <c r="AK917" s="46">
        <v>0.11536639183187927</v>
      </c>
      <c r="AL917" s="45">
        <v>0.11536639183187929</v>
      </c>
      <c r="AM917" s="45">
        <v>1.9754093957998723E-4</v>
      </c>
      <c r="AN917" s="45">
        <v>6.8647236278492898E-4</v>
      </c>
      <c r="AO917" s="45">
        <v>1.5939399888208082E-3</v>
      </c>
      <c r="AP917" s="45">
        <v>3.0707248132165904E-3</v>
      </c>
      <c r="AQ917" s="45">
        <v>5.282755148747079E-3</v>
      </c>
      <c r="AR917" s="45">
        <v>8.3788257819537582E-3</v>
      </c>
      <c r="AS917" s="45">
        <v>1.2432189954754405E-2</v>
      </c>
      <c r="AT917" s="45">
        <v>1.7453480137155641E-2</v>
      </c>
      <c r="AU917" s="45">
        <v>2.3450327180215551E-2</v>
      </c>
      <c r="AV917" s="45">
        <v>3.027324264946454E-2</v>
      </c>
      <c r="AW917" s="45">
        <v>3.780309598358314E-2</v>
      </c>
      <c r="AX917" s="45">
        <v>4.5857192689390987E-2</v>
      </c>
      <c r="AY917" s="45">
        <v>5.4261105485256644E-2</v>
      </c>
      <c r="AZ917" s="45">
        <v>6.2914571115206153E-2</v>
      </c>
      <c r="BA917" s="45">
        <v>7.1582591776945634E-2</v>
      </c>
      <c r="BB917" s="45">
        <v>8.0335519017408583E-2</v>
      </c>
      <c r="BC917" s="45">
        <v>8.9085789541555827E-2</v>
      </c>
      <c r="BD917" s="45">
        <v>9.7838015283829002E-2</v>
      </c>
      <c r="BE917" s="45">
        <v>0.10659672942305878</v>
      </c>
      <c r="BF917" s="45">
        <v>0.11536639183187929</v>
      </c>
    </row>
    <row r="918" spans="1:58" ht="13.5" thickBot="1" x14ac:dyDescent="0.25">
      <c r="A918" s="6" t="s">
        <v>1356</v>
      </c>
      <c r="B918" s="6" t="s">
        <v>1354</v>
      </c>
      <c r="C918" s="6" t="s">
        <v>902</v>
      </c>
      <c r="D918" s="6" t="s">
        <v>1356</v>
      </c>
      <c r="E918" s="6">
        <v>64.892519128747978</v>
      </c>
      <c r="F918" s="6" t="s">
        <v>622</v>
      </c>
      <c r="G918" s="21" t="s">
        <v>1178</v>
      </c>
      <c r="H918" s="21" t="s">
        <v>1172</v>
      </c>
      <c r="I918" s="21" t="s">
        <v>1160</v>
      </c>
      <c r="J918" s="21" t="s">
        <v>849</v>
      </c>
      <c r="K918" s="21" t="s">
        <v>853</v>
      </c>
      <c r="L918" s="21" t="s">
        <v>908</v>
      </c>
      <c r="M918" s="3">
        <v>44.564750745650585</v>
      </c>
      <c r="N918" s="3">
        <v>64.892519128747978</v>
      </c>
      <c r="O918" s="21" t="s">
        <v>1498</v>
      </c>
      <c r="P918" s="21">
        <v>0</v>
      </c>
      <c r="Q918" s="46">
        <v>7.5446204903843901E-5</v>
      </c>
      <c r="R918" s="46">
        <v>1.9783959608208059E-4</v>
      </c>
      <c r="S918" s="46">
        <v>3.6901650036085725E-4</v>
      </c>
      <c r="T918" s="46">
        <v>6.0994791076791986E-4</v>
      </c>
      <c r="U918" s="46">
        <v>9.0260727869128754E-4</v>
      </c>
      <c r="V918" s="46">
        <v>1.2631493268070381E-3</v>
      </c>
      <c r="W918" s="46">
        <v>1.6220652023639036E-3</v>
      </c>
      <c r="X918" s="46">
        <v>2.0097643865700458E-3</v>
      </c>
      <c r="Y918" s="46">
        <v>2.3785472287312223E-3</v>
      </c>
      <c r="Z918" s="46">
        <v>2.7356034224572936E-3</v>
      </c>
      <c r="AA918" s="46">
        <v>3.0349570766713967E-3</v>
      </c>
      <c r="AB918" s="46">
        <v>3.2385093256312742E-3</v>
      </c>
      <c r="AC918" s="46">
        <v>3.3898739885562814E-3</v>
      </c>
      <c r="AD918" s="46">
        <v>3.4416980888747357E-3</v>
      </c>
      <c r="AE918" s="46">
        <v>3.5139164142318027E-3</v>
      </c>
      <c r="AF918" s="46">
        <v>3.5457681706057118E-3</v>
      </c>
      <c r="AG918" s="46">
        <v>3.5425461761625652E-3</v>
      </c>
      <c r="AH918" s="46">
        <v>3.5415833178893477E-3</v>
      </c>
      <c r="AI918" s="46">
        <v>3.5428236931661747E-3</v>
      </c>
      <c r="AJ918" s="46">
        <v>3.5462150252861687E-3</v>
      </c>
      <c r="AK918" s="46">
        <v>4.6501878334810946E-2</v>
      </c>
      <c r="AL918" s="45">
        <v>4.6501878334810946E-2</v>
      </c>
      <c r="AM918" s="45">
        <v>7.5446204903843901E-5</v>
      </c>
      <c r="AN918" s="45">
        <v>2.7328580098592446E-4</v>
      </c>
      <c r="AO918" s="45">
        <v>6.4230230134678171E-4</v>
      </c>
      <c r="AP918" s="45">
        <v>1.2522502121147016E-3</v>
      </c>
      <c r="AQ918" s="45">
        <v>2.1548574908059892E-3</v>
      </c>
      <c r="AR918" s="45">
        <v>3.4180068176130271E-3</v>
      </c>
      <c r="AS918" s="45">
        <v>5.0400720199769312E-3</v>
      </c>
      <c r="AT918" s="45">
        <v>7.0498364065469769E-3</v>
      </c>
      <c r="AU918" s="45">
        <v>9.4283836352782001E-3</v>
      </c>
      <c r="AV918" s="45">
        <v>1.2163987057735495E-2</v>
      </c>
      <c r="AW918" s="45">
        <v>1.5198944134406891E-2</v>
      </c>
      <c r="AX918" s="45">
        <v>1.8437453460038167E-2</v>
      </c>
      <c r="AY918" s="45">
        <v>2.1827327448594447E-2</v>
      </c>
      <c r="AZ918" s="45">
        <v>2.5269025537469181E-2</v>
      </c>
      <c r="BA918" s="45">
        <v>2.8782941951700985E-2</v>
      </c>
      <c r="BB918" s="45">
        <v>3.2328710122306696E-2</v>
      </c>
      <c r="BC918" s="45">
        <v>3.587125629846926E-2</v>
      </c>
      <c r="BD918" s="45">
        <v>3.9412839616358608E-2</v>
      </c>
      <c r="BE918" s="45">
        <v>4.2955663309524786E-2</v>
      </c>
      <c r="BF918" s="45">
        <v>4.6501878334810946E-2</v>
      </c>
    </row>
    <row r="919" spans="1:58" ht="13.5" thickBot="1" x14ac:dyDescent="0.25">
      <c r="A919" s="6" t="s">
        <v>1359</v>
      </c>
      <c r="B919" s="6" t="s">
        <v>1145</v>
      </c>
      <c r="C919" s="6" t="s">
        <v>902</v>
      </c>
      <c r="D919" s="6" t="s">
        <v>1359</v>
      </c>
      <c r="E919" s="6">
        <v>168.26241450934771</v>
      </c>
      <c r="F919" s="6" t="s">
        <v>622</v>
      </c>
      <c r="G919" s="21" t="s">
        <v>1178</v>
      </c>
      <c r="H919" s="21" t="s">
        <v>1172</v>
      </c>
      <c r="I919" s="21" t="s">
        <v>1160</v>
      </c>
      <c r="J919" s="21" t="s">
        <v>849</v>
      </c>
      <c r="K919" s="21" t="s">
        <v>850</v>
      </c>
      <c r="L919" s="21" t="s">
        <v>909</v>
      </c>
      <c r="M919" s="3">
        <v>117.7194149790396</v>
      </c>
      <c r="N919" s="3">
        <v>168.26241450934771</v>
      </c>
      <c r="O919" s="21" t="s">
        <v>1499</v>
      </c>
      <c r="P919" s="21">
        <v>0</v>
      </c>
      <c r="Q919" s="46">
        <v>1.1566197926748495E-4</v>
      </c>
      <c r="R919" s="46">
        <v>2.8235798890921375E-4</v>
      </c>
      <c r="S919" s="46">
        <v>5.0984216364380688E-4</v>
      </c>
      <c r="T919" s="46">
        <v>8.1699303790006223E-4</v>
      </c>
      <c r="U919" s="46">
        <v>1.1886276777157703E-3</v>
      </c>
      <c r="V919" s="46">
        <v>1.6730371631371664E-3</v>
      </c>
      <c r="W919" s="46">
        <v>2.203466022632512E-3</v>
      </c>
      <c r="X919" s="46">
        <v>2.7217091524874715E-3</v>
      </c>
      <c r="Y919" s="46">
        <v>3.1812479918238478E-3</v>
      </c>
      <c r="Z919" s="46">
        <v>3.6895087726776495E-3</v>
      </c>
      <c r="AA919" s="46">
        <v>4.178906567932468E-3</v>
      </c>
      <c r="AB919" s="46">
        <v>4.5257672296486195E-3</v>
      </c>
      <c r="AC919" s="46">
        <v>4.6413535068785929E-3</v>
      </c>
      <c r="AD919" s="46">
        <v>4.8158058201807083E-3</v>
      </c>
      <c r="AE919" s="46">
        <v>4.9363704724474143E-3</v>
      </c>
      <c r="AF919" s="46">
        <v>5.0232826851092085E-3</v>
      </c>
      <c r="AG919" s="46">
        <v>5.0579900086589E-3</v>
      </c>
      <c r="AH919" s="46">
        <v>5.0930127842480563E-3</v>
      </c>
      <c r="AI919" s="46">
        <v>5.1283540782931228E-3</v>
      </c>
      <c r="AJ919" s="46">
        <v>5.1640169883806755E-3</v>
      </c>
      <c r="AK919" s="46">
        <v>6.494731209197277E-2</v>
      </c>
      <c r="AL919" s="45">
        <v>6.4947312091972756E-2</v>
      </c>
      <c r="AM919" s="45">
        <v>1.1566197926748495E-4</v>
      </c>
      <c r="AN919" s="45">
        <v>3.980199681766987E-4</v>
      </c>
      <c r="AO919" s="45">
        <v>9.0786213182050563E-4</v>
      </c>
      <c r="AP919" s="45">
        <v>1.7248551697205679E-3</v>
      </c>
      <c r="AQ919" s="45">
        <v>2.9134828474363383E-3</v>
      </c>
      <c r="AR919" s="45">
        <v>4.5865200105735049E-3</v>
      </c>
      <c r="AS919" s="45">
        <v>6.7899860332060174E-3</v>
      </c>
      <c r="AT919" s="45">
        <v>9.5116951856934889E-3</v>
      </c>
      <c r="AU919" s="45">
        <v>1.2692943177517336E-2</v>
      </c>
      <c r="AV919" s="45">
        <v>1.6382451950194984E-2</v>
      </c>
      <c r="AW919" s="45">
        <v>2.0561358518127452E-2</v>
      </c>
      <c r="AX919" s="45">
        <v>2.5087125747776072E-2</v>
      </c>
      <c r="AY919" s="45">
        <v>2.9728479254654664E-2</v>
      </c>
      <c r="AZ919" s="45">
        <v>3.4544285074835375E-2</v>
      </c>
      <c r="BA919" s="45">
        <v>3.9480655547282792E-2</v>
      </c>
      <c r="BB919" s="45">
        <v>4.4503938232392001E-2</v>
      </c>
      <c r="BC919" s="45">
        <v>4.95619282410509E-2</v>
      </c>
      <c r="BD919" s="45">
        <v>5.4654941025298956E-2</v>
      </c>
      <c r="BE919" s="45">
        <v>5.978329510359208E-2</v>
      </c>
      <c r="BF919" s="45">
        <v>6.4947312091972756E-2</v>
      </c>
    </row>
    <row r="920" spans="1:58" ht="13.5" thickBot="1" x14ac:dyDescent="0.25">
      <c r="A920" s="6" t="s">
        <v>1359</v>
      </c>
      <c r="B920" s="6" t="s">
        <v>1140</v>
      </c>
      <c r="C920" s="6" t="s">
        <v>902</v>
      </c>
      <c r="D920" s="6" t="s">
        <v>1359</v>
      </c>
      <c r="E920" s="6">
        <v>139.96545404718023</v>
      </c>
      <c r="F920" s="6" t="s">
        <v>622</v>
      </c>
      <c r="G920" s="21" t="s">
        <v>1178</v>
      </c>
      <c r="H920" s="21" t="s">
        <v>1172</v>
      </c>
      <c r="I920" s="21" t="s">
        <v>1160</v>
      </c>
      <c r="J920" s="21" t="s">
        <v>849</v>
      </c>
      <c r="K920" s="21" t="s">
        <v>852</v>
      </c>
      <c r="L920" s="21" t="s">
        <v>910</v>
      </c>
      <c r="M920" s="3">
        <v>97.655905684662244</v>
      </c>
      <c r="N920" s="3">
        <v>139.96545404718023</v>
      </c>
      <c r="O920" s="21" t="s">
        <v>1499</v>
      </c>
      <c r="P920" s="21">
        <v>0</v>
      </c>
      <c r="Q920" s="46">
        <v>3.5343827482483214E-6</v>
      </c>
      <c r="R920" s="46">
        <v>8.7479121589999503E-6</v>
      </c>
      <c r="S920" s="46">
        <v>1.6236320070535917E-5</v>
      </c>
      <c r="T920" s="46">
        <v>2.6422486484660653E-5</v>
      </c>
      <c r="U920" s="46">
        <v>3.9577425687677346E-5</v>
      </c>
      <c r="V920" s="46">
        <v>5.5394586340585261E-5</v>
      </c>
      <c r="W920" s="46">
        <v>7.2522386676780826E-5</v>
      </c>
      <c r="X920" s="46">
        <v>8.9840422103700199E-5</v>
      </c>
      <c r="Y920" s="46">
        <v>1.0729498795510521E-4</v>
      </c>
      <c r="Z920" s="46">
        <v>1.2207492167721408E-4</v>
      </c>
      <c r="AA920" s="46">
        <v>1.3472338330238999E-4</v>
      </c>
      <c r="AB920" s="46">
        <v>1.4410309331451001E-4</v>
      </c>
      <c r="AC920" s="46">
        <v>1.503619678363626E-4</v>
      </c>
      <c r="AD920" s="46">
        <v>1.5482694220288017E-4</v>
      </c>
      <c r="AE920" s="46">
        <v>1.5508735937700143E-4</v>
      </c>
      <c r="AF920" s="46">
        <v>1.5660649939775392E-4</v>
      </c>
      <c r="AG920" s="46">
        <v>1.5655896569495209E-4</v>
      </c>
      <c r="AH920" s="46">
        <v>1.5659394826225204E-4</v>
      </c>
      <c r="AI920" s="46">
        <v>1.5671003801213341E-4</v>
      </c>
      <c r="AJ920" s="46">
        <v>1.5690592335745426E-4</v>
      </c>
      <c r="AK920" s="46">
        <v>2.0641239526611979E-3</v>
      </c>
      <c r="AL920" s="45">
        <v>2.0641239526611979E-3</v>
      </c>
      <c r="AM920" s="45">
        <v>3.5343827482483214E-6</v>
      </c>
      <c r="AN920" s="45">
        <v>1.2282294907248272E-5</v>
      </c>
      <c r="AO920" s="45">
        <v>2.8518614977784189E-5</v>
      </c>
      <c r="AP920" s="45">
        <v>5.4941101462444838E-5</v>
      </c>
      <c r="AQ920" s="45">
        <v>9.4518527150122184E-5</v>
      </c>
      <c r="AR920" s="45">
        <v>1.4991311349070745E-4</v>
      </c>
      <c r="AS920" s="45">
        <v>2.2243550016748826E-4</v>
      </c>
      <c r="AT920" s="45">
        <v>3.1227592227118844E-4</v>
      </c>
      <c r="AU920" s="45">
        <v>4.1957091022629367E-4</v>
      </c>
      <c r="AV920" s="45">
        <v>5.4164583190350777E-4</v>
      </c>
      <c r="AW920" s="45">
        <v>6.7636921520589782E-4</v>
      </c>
      <c r="AX920" s="45">
        <v>8.2047230852040783E-4</v>
      </c>
      <c r="AY920" s="45">
        <v>9.7083427635677043E-4</v>
      </c>
      <c r="AZ920" s="45">
        <v>1.1256612185596507E-3</v>
      </c>
      <c r="BA920" s="45">
        <v>1.2807485779366521E-3</v>
      </c>
      <c r="BB920" s="45">
        <v>1.437355077334406E-3</v>
      </c>
      <c r="BC920" s="45">
        <v>1.5939140430293582E-3</v>
      </c>
      <c r="BD920" s="45">
        <v>1.7505079912916101E-3</v>
      </c>
      <c r="BE920" s="45">
        <v>1.9072180293037435E-3</v>
      </c>
      <c r="BF920" s="45">
        <v>2.0641239526611979E-3</v>
      </c>
    </row>
    <row r="921" spans="1:58" ht="13.5" thickBot="1" x14ac:dyDescent="0.25">
      <c r="A921" s="6" t="s">
        <v>1359</v>
      </c>
      <c r="B921" s="6" t="s">
        <v>1140</v>
      </c>
      <c r="C921" s="6" t="s">
        <v>902</v>
      </c>
      <c r="D921" s="6" t="s">
        <v>1359</v>
      </c>
      <c r="E921" s="6">
        <v>139.96545404718023</v>
      </c>
      <c r="F921" s="6" t="s">
        <v>622</v>
      </c>
      <c r="G921" s="21" t="s">
        <v>1178</v>
      </c>
      <c r="H921" s="21" t="s">
        <v>1172</v>
      </c>
      <c r="I921" s="21" t="s">
        <v>1160</v>
      </c>
      <c r="J921" s="21" t="s">
        <v>849</v>
      </c>
      <c r="K921" s="21" t="s">
        <v>853</v>
      </c>
      <c r="L921" s="21" t="s">
        <v>910</v>
      </c>
      <c r="M921" s="3">
        <v>97.655905684662244</v>
      </c>
      <c r="N921" s="3">
        <v>139.96545404718023</v>
      </c>
      <c r="O921" s="21" t="s">
        <v>1499</v>
      </c>
      <c r="P921" s="21">
        <v>0</v>
      </c>
      <c r="Q921" s="46">
        <v>1.3498759578643238E-6</v>
      </c>
      <c r="R921" s="46">
        <v>3.5397262805353238E-6</v>
      </c>
      <c r="S921" s="46">
        <v>6.6024063440595115E-6</v>
      </c>
      <c r="T921" s="46">
        <v>1.0913127059797805E-5</v>
      </c>
      <c r="U921" s="46">
        <v>1.6149359221601298E-5</v>
      </c>
      <c r="V921" s="46">
        <v>2.2600141513048503E-5</v>
      </c>
      <c r="W921" s="46">
        <v>2.9021828487595736E-5</v>
      </c>
      <c r="X921" s="46">
        <v>3.5958503543822711E-5</v>
      </c>
      <c r="Y921" s="46">
        <v>4.2556729298725893E-5</v>
      </c>
      <c r="Z921" s="46">
        <v>4.8945143031817638E-5</v>
      </c>
      <c r="AA921" s="46">
        <v>5.4301148694891883E-5</v>
      </c>
      <c r="AB921" s="46">
        <v>5.7943085189780493E-5</v>
      </c>
      <c r="AC921" s="46">
        <v>6.0651286611086094E-5</v>
      </c>
      <c r="AD921" s="46">
        <v>6.1578518234558577E-5</v>
      </c>
      <c r="AE921" s="46">
        <v>6.2870641294174041E-5</v>
      </c>
      <c r="AF921" s="46">
        <v>6.3440529735874824E-5</v>
      </c>
      <c r="AG921" s="46">
        <v>6.3382882133311937E-5</v>
      </c>
      <c r="AH921" s="46">
        <v>6.3365654769317908E-5</v>
      </c>
      <c r="AI921" s="46">
        <v>6.3387847439804807E-5</v>
      </c>
      <c r="AJ921" s="46">
        <v>6.344852481515785E-5</v>
      </c>
      <c r="AK921" s="46">
        <v>8.3200695965682725E-4</v>
      </c>
      <c r="AL921" s="45">
        <v>8.3200695965682714E-4</v>
      </c>
      <c r="AM921" s="45">
        <v>1.3498759578643238E-6</v>
      </c>
      <c r="AN921" s="45">
        <v>4.8896022383996475E-6</v>
      </c>
      <c r="AO921" s="45">
        <v>1.149200858245916E-5</v>
      </c>
      <c r="AP921" s="45">
        <v>2.2405135642256965E-5</v>
      </c>
      <c r="AQ921" s="45">
        <v>3.8554494863858263E-5</v>
      </c>
      <c r="AR921" s="45">
        <v>6.1154636376906769E-5</v>
      </c>
      <c r="AS921" s="45">
        <v>9.0176464864502508E-5</v>
      </c>
      <c r="AT921" s="45">
        <v>1.2613496840832523E-4</v>
      </c>
      <c r="AU921" s="45">
        <v>1.6869169770705113E-4</v>
      </c>
      <c r="AV921" s="45">
        <v>2.1763684073886877E-4</v>
      </c>
      <c r="AW921" s="45">
        <v>2.7193798943376065E-4</v>
      </c>
      <c r="AX921" s="45">
        <v>3.2988107462354115E-4</v>
      </c>
      <c r="AY921" s="45">
        <v>3.9053236123462725E-4</v>
      </c>
      <c r="AZ921" s="45">
        <v>4.5211087946918582E-4</v>
      </c>
      <c r="BA921" s="45">
        <v>5.1498152076335981E-4</v>
      </c>
      <c r="BB921" s="45">
        <v>5.7842205049923466E-4</v>
      </c>
      <c r="BC921" s="45">
        <v>6.4180493263254665E-4</v>
      </c>
      <c r="BD921" s="45">
        <v>7.0517058740186453E-4</v>
      </c>
      <c r="BE921" s="45">
        <v>7.6855843484166931E-4</v>
      </c>
      <c r="BF921" s="45">
        <v>8.3200695965682714E-4</v>
      </c>
    </row>
    <row r="922" spans="1:58" ht="13.5" thickBot="1" x14ac:dyDescent="0.25">
      <c r="A922" s="6" t="s">
        <v>1145</v>
      </c>
      <c r="B922" s="6" t="s">
        <v>1140</v>
      </c>
      <c r="C922" s="6" t="s">
        <v>911</v>
      </c>
      <c r="D922" s="6" t="s">
        <v>1145</v>
      </c>
      <c r="E922" s="6">
        <v>120.01039842707758</v>
      </c>
      <c r="F922" s="6" t="s">
        <v>314</v>
      </c>
      <c r="G922" s="21" t="s">
        <v>1178</v>
      </c>
      <c r="H922" s="21" t="s">
        <v>1172</v>
      </c>
      <c r="I922" s="21" t="s">
        <v>1160</v>
      </c>
      <c r="J922" s="21" t="s">
        <v>849</v>
      </c>
      <c r="K922" s="21" t="s">
        <v>850</v>
      </c>
      <c r="L922" s="21" t="s">
        <v>912</v>
      </c>
      <c r="M922" s="3">
        <v>85.534928147322432</v>
      </c>
      <c r="N922" s="3">
        <v>120.01039842707758</v>
      </c>
      <c r="O922" s="21" t="s">
        <v>1500</v>
      </c>
      <c r="P922" s="21">
        <v>0</v>
      </c>
      <c r="Q922" s="46">
        <v>1.7830868359711194E-5</v>
      </c>
      <c r="R922" s="46">
        <v>4.1760040127653574E-5</v>
      </c>
      <c r="S922" s="46">
        <v>7.4415338256337963E-5</v>
      </c>
      <c r="T922" s="46">
        <v>1.1850677178584055E-4</v>
      </c>
      <c r="U922" s="46">
        <v>1.7185483422705049E-4</v>
      </c>
      <c r="V922" s="46">
        <v>2.4139169841223541E-4</v>
      </c>
      <c r="W922" s="46">
        <v>3.1753463258815071E-4</v>
      </c>
      <c r="X922" s="46">
        <v>3.9192830822866865E-4</v>
      </c>
      <c r="Y922" s="46">
        <v>4.5789499719833853E-4</v>
      </c>
      <c r="Z922" s="46">
        <v>5.3085570906000136E-4</v>
      </c>
      <c r="AA922" s="46">
        <v>6.0110864391233821E-4</v>
      </c>
      <c r="AB922" s="46">
        <v>6.5090040780390907E-4</v>
      </c>
      <c r="AC922" s="46">
        <v>6.6749278987590708E-4</v>
      </c>
      <c r="AD922" s="46">
        <v>6.925353771537506E-4</v>
      </c>
      <c r="AE922" s="46">
        <v>7.0984240375524411E-4</v>
      </c>
      <c r="AF922" s="46">
        <v>7.2231863081062423E-4</v>
      </c>
      <c r="AG922" s="46">
        <v>7.2730085869124978E-4</v>
      </c>
      <c r="AH922" s="46">
        <v>7.3232836963565864E-4</v>
      </c>
      <c r="AI922" s="46">
        <v>7.3740160382718676E-4</v>
      </c>
      <c r="AJ922" s="46">
        <v>7.4252100592363691E-4</v>
      </c>
      <c r="AK922" s="46">
        <v>9.347723289633493E-3</v>
      </c>
      <c r="AL922" s="45">
        <v>9.347723289633493E-3</v>
      </c>
      <c r="AM922" s="45">
        <v>1.7830868359711194E-5</v>
      </c>
      <c r="AN922" s="45">
        <v>5.9590908487364768E-5</v>
      </c>
      <c r="AO922" s="45">
        <v>1.3400624674370272E-4</v>
      </c>
      <c r="AP922" s="45">
        <v>2.5251301852954324E-4</v>
      </c>
      <c r="AQ922" s="45">
        <v>4.2436785275659373E-4</v>
      </c>
      <c r="AR922" s="45">
        <v>6.6575955116882914E-4</v>
      </c>
      <c r="AS922" s="45">
        <v>9.8329418375697991E-4</v>
      </c>
      <c r="AT922" s="45">
        <v>1.3752224919856486E-3</v>
      </c>
      <c r="AU922" s="45">
        <v>1.8331174891839871E-3</v>
      </c>
      <c r="AV922" s="45">
        <v>2.3639731982439886E-3</v>
      </c>
      <c r="AW922" s="45">
        <v>2.9650818421563269E-3</v>
      </c>
      <c r="AX922" s="45">
        <v>3.6159822499602359E-3</v>
      </c>
      <c r="AY922" s="45">
        <v>4.2834750398361432E-3</v>
      </c>
      <c r="AZ922" s="45">
        <v>4.9760104169898935E-3</v>
      </c>
      <c r="BA922" s="45">
        <v>5.6858528207451376E-3</v>
      </c>
      <c r="BB922" s="45">
        <v>6.4081714515557622E-3</v>
      </c>
      <c r="BC922" s="45">
        <v>7.1354723102470125E-3</v>
      </c>
      <c r="BD922" s="45">
        <v>7.8678006798826704E-3</v>
      </c>
      <c r="BE922" s="45">
        <v>8.605202283709857E-3</v>
      </c>
      <c r="BF922" s="45">
        <v>9.347723289633493E-3</v>
      </c>
    </row>
    <row r="923" spans="1:58" ht="13.5" thickBot="1" x14ac:dyDescent="0.25">
      <c r="A923" s="6" t="s">
        <v>1145</v>
      </c>
      <c r="B923" s="6" t="s">
        <v>1140</v>
      </c>
      <c r="C923" s="6" t="s">
        <v>911</v>
      </c>
      <c r="D923" s="6" t="s">
        <v>1145</v>
      </c>
      <c r="E923" s="6">
        <v>117.19735903602098</v>
      </c>
      <c r="F923" s="6" t="s">
        <v>314</v>
      </c>
      <c r="G923" s="21" t="s">
        <v>1178</v>
      </c>
      <c r="H923" s="21" t="s">
        <v>1172</v>
      </c>
      <c r="I923" s="21" t="s">
        <v>1160</v>
      </c>
      <c r="J923" s="21" t="s">
        <v>849</v>
      </c>
      <c r="K923" s="21" t="s">
        <v>850</v>
      </c>
      <c r="L923" s="21" t="s">
        <v>913</v>
      </c>
      <c r="M923" s="3">
        <v>86.52291619248598</v>
      </c>
      <c r="N923" s="3">
        <v>117.19735903602098</v>
      </c>
      <c r="O923" s="21" t="s">
        <v>1500</v>
      </c>
      <c r="P923" s="21">
        <v>0</v>
      </c>
      <c r="Q923" s="46">
        <v>7.2310042474047756E-4</v>
      </c>
      <c r="R923" s="46">
        <v>1.6935071329288189E-3</v>
      </c>
      <c r="S923" s="46">
        <v>3.0177869980772981E-3</v>
      </c>
      <c r="T923" s="46">
        <v>4.8058398101679511E-3</v>
      </c>
      <c r="U923" s="46">
        <v>6.9692794044774967E-3</v>
      </c>
      <c r="V923" s="46">
        <v>9.7892282153296054E-3</v>
      </c>
      <c r="W923" s="46">
        <v>1.2877074916502966E-2</v>
      </c>
      <c r="X923" s="46">
        <v>1.5893983424178981E-2</v>
      </c>
      <c r="Y923" s="46">
        <v>1.8569149874315009E-2</v>
      </c>
      <c r="Z923" s="46">
        <v>2.1527946982353913E-2</v>
      </c>
      <c r="AA923" s="46">
        <v>2.4376934816607247E-2</v>
      </c>
      <c r="AB923" s="46">
        <v>2.6396154794694485E-2</v>
      </c>
      <c r="AC923" s="46">
        <v>2.7069030522431189E-2</v>
      </c>
      <c r="AD923" s="46">
        <v>2.8084589895755085E-2</v>
      </c>
      <c r="AE923" s="46">
        <v>2.8786446812315122E-2</v>
      </c>
      <c r="AF923" s="46">
        <v>2.9292398900621044E-2</v>
      </c>
      <c r="AG923" s="46">
        <v>2.9494444646456647E-2</v>
      </c>
      <c r="AH923" s="46">
        <v>2.969832676963487E-2</v>
      </c>
      <c r="AI923" s="46">
        <v>2.9904063121039423E-2</v>
      </c>
      <c r="AJ923" s="46">
        <v>3.0111671733008358E-2</v>
      </c>
      <c r="AK923" s="46">
        <v>0.379080959195636</v>
      </c>
      <c r="AL923" s="45">
        <v>0.379080959195636</v>
      </c>
      <c r="AM923" s="45">
        <v>7.2310042474047756E-4</v>
      </c>
      <c r="AN923" s="45">
        <v>2.4166075576692965E-3</v>
      </c>
      <c r="AO923" s="45">
        <v>5.434394555746595E-3</v>
      </c>
      <c r="AP923" s="45">
        <v>1.0240234365914546E-2</v>
      </c>
      <c r="AQ923" s="45">
        <v>1.7209513770392044E-2</v>
      </c>
      <c r="AR923" s="45">
        <v>2.699874198572165E-2</v>
      </c>
      <c r="AS923" s="45">
        <v>3.9875816902224616E-2</v>
      </c>
      <c r="AT923" s="45">
        <v>5.5769800326403593E-2</v>
      </c>
      <c r="AU923" s="45">
        <v>7.4338950200718595E-2</v>
      </c>
      <c r="AV923" s="45">
        <v>9.5866897183072508E-2</v>
      </c>
      <c r="AW923" s="45">
        <v>0.12024383199967975</v>
      </c>
      <c r="AX923" s="45">
        <v>0.14663998679437423</v>
      </c>
      <c r="AY923" s="45">
        <v>0.17370901731680544</v>
      </c>
      <c r="AZ923" s="45">
        <v>0.20179360721256051</v>
      </c>
      <c r="BA923" s="45">
        <v>0.23058005402487564</v>
      </c>
      <c r="BB923" s="45">
        <v>0.25987245292549666</v>
      </c>
      <c r="BC923" s="45">
        <v>0.28936689757195333</v>
      </c>
      <c r="BD923" s="45">
        <v>0.31906522434158818</v>
      </c>
      <c r="BE923" s="45">
        <v>0.34896928746262762</v>
      </c>
      <c r="BF923" s="45">
        <v>0.379080959195636</v>
      </c>
    </row>
    <row r="924" spans="1:58" ht="13.5" thickBot="1" x14ac:dyDescent="0.25">
      <c r="A924" s="6" t="s">
        <v>1145</v>
      </c>
      <c r="B924" s="6" t="s">
        <v>1140</v>
      </c>
      <c r="C924" s="6" t="s">
        <v>911</v>
      </c>
      <c r="D924" s="6" t="s">
        <v>1145</v>
      </c>
      <c r="E924" s="6">
        <v>125.63960902011188</v>
      </c>
      <c r="F924" s="6" t="s">
        <v>314</v>
      </c>
      <c r="G924" s="21" t="s">
        <v>1178</v>
      </c>
      <c r="H924" s="21" t="s">
        <v>1174</v>
      </c>
      <c r="I924" s="21" t="s">
        <v>1160</v>
      </c>
      <c r="J924" s="21" t="s">
        <v>849</v>
      </c>
      <c r="K924" s="21" t="s">
        <v>850</v>
      </c>
      <c r="L924" s="21" t="s">
        <v>914</v>
      </c>
      <c r="M924" s="3">
        <v>89.774309407007152</v>
      </c>
      <c r="N924" s="3">
        <v>125.63960902011188</v>
      </c>
      <c r="O924" s="21" t="s">
        <v>1500</v>
      </c>
      <c r="P924" s="21">
        <v>0</v>
      </c>
      <c r="Q924" s="46">
        <v>2.1639850482477749E-4</v>
      </c>
      <c r="R924" s="46">
        <v>5.962530717819475E-4</v>
      </c>
      <c r="S924" s="46">
        <v>1.111444465753795E-3</v>
      </c>
      <c r="T924" s="46">
        <v>1.7773129847914538E-3</v>
      </c>
      <c r="U924" s="46">
        <v>2.5983122271027175E-3</v>
      </c>
      <c r="V924" s="46">
        <v>3.5632858210416789E-3</v>
      </c>
      <c r="W924" s="46">
        <v>4.6420936089085971E-3</v>
      </c>
      <c r="X924" s="46">
        <v>5.785242309864453E-3</v>
      </c>
      <c r="Y924" s="46">
        <v>6.9279827895584352E-3</v>
      </c>
      <c r="Z924" s="46">
        <v>7.9993285859501634E-3</v>
      </c>
      <c r="AA924" s="46">
        <v>8.9346592719929657E-3</v>
      </c>
      <c r="AB924" s="46">
        <v>9.6885903361402445E-3</v>
      </c>
      <c r="AC924" s="46">
        <v>1.0243721194751322E-2</v>
      </c>
      <c r="AD924" s="46">
        <v>1.0611762312651665E-2</v>
      </c>
      <c r="AE924" s="46">
        <v>1.082648494454958E-2</v>
      </c>
      <c r="AF924" s="46">
        <v>1.1812403368658452E-2</v>
      </c>
      <c r="AG924" s="46">
        <v>1.1745050205637582E-2</v>
      </c>
      <c r="AH924" s="46">
        <v>1.169451547668237E-2</v>
      </c>
      <c r="AI924" s="46">
        <v>1.1661314548432269E-2</v>
      </c>
      <c r="AJ924" s="46">
        <v>1.1623120525552415E-2</v>
      </c>
      <c r="AK924" s="46">
        <v>0.16634261229331643</v>
      </c>
      <c r="AL924" s="45">
        <v>0.14405927655462689</v>
      </c>
      <c r="AM924" s="45">
        <v>2.1639850482477749E-4</v>
      </c>
      <c r="AN924" s="45">
        <v>8.12651576606725E-4</v>
      </c>
      <c r="AO924" s="45">
        <v>1.92409604236052E-3</v>
      </c>
      <c r="AP924" s="45">
        <v>3.7014090271519735E-3</v>
      </c>
      <c r="AQ924" s="45">
        <v>6.2997212542546914E-3</v>
      </c>
      <c r="AR924" s="45">
        <v>9.8630070752963699E-3</v>
      </c>
      <c r="AS924" s="45">
        <v>1.4505100684204967E-2</v>
      </c>
      <c r="AT924" s="45">
        <v>2.029034299406942E-2</v>
      </c>
      <c r="AU924" s="45">
        <v>2.7218325783627855E-2</v>
      </c>
      <c r="AV924" s="45">
        <v>3.5217654369578022E-2</v>
      </c>
      <c r="AW924" s="45">
        <v>4.4152313641570989E-2</v>
      </c>
      <c r="AX924" s="45">
        <v>5.3840903977711234E-2</v>
      </c>
      <c r="AY924" s="45">
        <v>6.408462517246255E-2</v>
      </c>
      <c r="AZ924" s="45">
        <v>7.4696387485114216E-2</v>
      </c>
      <c r="BA924" s="45">
        <v>8.552287242966379E-2</v>
      </c>
      <c r="BB924" s="45">
        <v>9.7335275798322241E-2</v>
      </c>
      <c r="BC924" s="45">
        <v>0.10908032600395982</v>
      </c>
      <c r="BD924" s="45">
        <v>0.12077484148064219</v>
      </c>
      <c r="BE924" s="45">
        <v>0.13243615602907446</v>
      </c>
      <c r="BF924" s="45">
        <v>0.14405927655462689</v>
      </c>
    </row>
    <row r="925" spans="1:58" ht="13.5" thickBot="1" x14ac:dyDescent="0.25">
      <c r="A925" s="6" t="s">
        <v>1358</v>
      </c>
      <c r="B925" s="6" t="s">
        <v>1357</v>
      </c>
      <c r="C925" s="6" t="s">
        <v>911</v>
      </c>
      <c r="D925" s="6" t="s">
        <v>1358</v>
      </c>
      <c r="E925" s="6">
        <v>113.21512659513068</v>
      </c>
      <c r="F925" s="6" t="s">
        <v>314</v>
      </c>
      <c r="G925" s="21" t="s">
        <v>1178</v>
      </c>
      <c r="H925" s="21" t="s">
        <v>1174</v>
      </c>
      <c r="I925" s="21" t="s">
        <v>1160</v>
      </c>
      <c r="J925" s="21" t="s">
        <v>849</v>
      </c>
      <c r="K925" s="21" t="s">
        <v>850</v>
      </c>
      <c r="L925" s="21" t="s">
        <v>915</v>
      </c>
      <c r="M925" s="3">
        <v>82.777444367178418</v>
      </c>
      <c r="N925" s="3">
        <v>113.21512659513068</v>
      </c>
      <c r="O925" s="21" t="s">
        <v>1500</v>
      </c>
      <c r="P925" s="21">
        <v>0</v>
      </c>
      <c r="Q925" s="46">
        <v>9.0797236037437334E-3</v>
      </c>
      <c r="R925" s="46">
        <v>2.501779341796715E-2</v>
      </c>
      <c r="S925" s="46">
        <v>4.6634372811986208E-2</v>
      </c>
      <c r="T925" s="46">
        <v>7.4573115337918175E-2</v>
      </c>
      <c r="U925" s="46">
        <v>0.10902088661575268</v>
      </c>
      <c r="V925" s="46">
        <v>0.14950958373023387</v>
      </c>
      <c r="W925" s="46">
        <v>0.19477457547927227</v>
      </c>
      <c r="X925" s="46">
        <v>0.24273920560027215</v>
      </c>
      <c r="Y925" s="46">
        <v>0.29068670743182301</v>
      </c>
      <c r="Z925" s="46">
        <v>0.33563860635157838</v>
      </c>
      <c r="AA925" s="46">
        <v>0.37488353604388491</v>
      </c>
      <c r="AB925" s="46">
        <v>0.40651723741477297</v>
      </c>
      <c r="AC925" s="46">
        <v>0.42980961073398261</v>
      </c>
      <c r="AD925" s="46">
        <v>0.44525200775079121</v>
      </c>
      <c r="AE925" s="46">
        <v>0.4542614144963697</v>
      </c>
      <c r="AF925" s="46">
        <v>0.49562892206762432</v>
      </c>
      <c r="AG925" s="46">
        <v>0.49280289466709959</v>
      </c>
      <c r="AH925" s="46">
        <v>0.49068254096283093</v>
      </c>
      <c r="AI925" s="46">
        <v>0.4892894848872229</v>
      </c>
      <c r="AJ925" s="46">
        <v>0.48768692681342796</v>
      </c>
      <c r="AK925" s="46">
        <v>6.9794610844052523</v>
      </c>
      <c r="AL925" s="45">
        <v>6.0444891462185542</v>
      </c>
      <c r="AM925" s="45">
        <v>9.0797236037437334E-3</v>
      </c>
      <c r="AN925" s="45">
        <v>3.4097517021710884E-2</v>
      </c>
      <c r="AO925" s="45">
        <v>8.0731889833697085E-2</v>
      </c>
      <c r="AP925" s="45">
        <v>0.15530500517161527</v>
      </c>
      <c r="AQ925" s="45">
        <v>0.26432589178736798</v>
      </c>
      <c r="AR925" s="45">
        <v>0.41383547551760186</v>
      </c>
      <c r="AS925" s="45">
        <v>0.60861005099687415</v>
      </c>
      <c r="AT925" s="45">
        <v>0.85134925659714633</v>
      </c>
      <c r="AU925" s="45">
        <v>1.1420359640289695</v>
      </c>
      <c r="AV925" s="45">
        <v>1.4776745703805478</v>
      </c>
      <c r="AW925" s="45">
        <v>1.8525581064244327</v>
      </c>
      <c r="AX925" s="45">
        <v>2.2590753438392057</v>
      </c>
      <c r="AY925" s="45">
        <v>2.6888849545731883</v>
      </c>
      <c r="AZ925" s="45">
        <v>3.1341369623239794</v>
      </c>
      <c r="BA925" s="45">
        <v>3.5883983768203489</v>
      </c>
      <c r="BB925" s="45">
        <v>4.0840272988879729</v>
      </c>
      <c r="BC925" s="45">
        <v>4.5768301935550726</v>
      </c>
      <c r="BD925" s="45">
        <v>5.0675127345179032</v>
      </c>
      <c r="BE925" s="45">
        <v>5.5568022194051263</v>
      </c>
      <c r="BF925" s="45">
        <v>6.0444891462185542</v>
      </c>
    </row>
    <row r="926" spans="1:58" ht="13.5" thickBot="1" x14ac:dyDescent="0.25">
      <c r="A926" s="6" t="s">
        <v>1350</v>
      </c>
      <c r="B926" s="6" t="s">
        <v>1350</v>
      </c>
      <c r="C926" s="6" t="s">
        <v>916</v>
      </c>
      <c r="D926" s="6" t="s">
        <v>1350</v>
      </c>
      <c r="E926" s="6">
        <v>-4.0054836257209345</v>
      </c>
      <c r="F926" s="6" t="s">
        <v>622</v>
      </c>
      <c r="G926" s="21" t="s">
        <v>1178</v>
      </c>
      <c r="H926" s="21" t="s">
        <v>1172</v>
      </c>
      <c r="I926" s="21" t="s">
        <v>1160</v>
      </c>
      <c r="J926" s="21" t="s">
        <v>849</v>
      </c>
      <c r="K926" s="21" t="s">
        <v>854</v>
      </c>
      <c r="L926" s="21" t="s">
        <v>1383</v>
      </c>
      <c r="M926" s="3">
        <v>-4.0054836257209345</v>
      </c>
      <c r="N926" s="3">
        <v>-4.0054836257209345</v>
      </c>
      <c r="O926" s="21" t="s">
        <v>1508</v>
      </c>
      <c r="P926" s="21" t="s">
        <v>1509</v>
      </c>
      <c r="Q926" s="46">
        <v>1.2377152829080653E-4</v>
      </c>
      <c r="R926" s="46">
        <v>1.9589584591462824E-4</v>
      </c>
      <c r="S926" s="46">
        <v>2.9096986428900947E-4</v>
      </c>
      <c r="T926" s="46">
        <v>4.0319401724068712E-4</v>
      </c>
      <c r="U926" s="46">
        <v>5.2489418909637824E-4</v>
      </c>
      <c r="V926" s="46">
        <v>6.44811224608733E-4</v>
      </c>
      <c r="W926" s="46">
        <v>7.5310908082967668E-4</v>
      </c>
      <c r="X926" s="46">
        <v>8.497087995268588E-4</v>
      </c>
      <c r="Y926" s="46">
        <v>9.3107856310442908E-4</v>
      </c>
      <c r="Z926" s="46">
        <v>9.9445912987303252E-4</v>
      </c>
      <c r="AA926" s="46">
        <v>1.0407765127088998E-3</v>
      </c>
      <c r="AB926" s="46">
        <v>1.0725048831729618E-3</v>
      </c>
      <c r="AC926" s="46">
        <v>1.0933475909987796E-3</v>
      </c>
      <c r="AD926" s="46">
        <v>1.1071210277648156E-3</v>
      </c>
      <c r="AE926" s="46">
        <v>1.1157431043383834E-3</v>
      </c>
      <c r="AF926" s="46">
        <v>1.1207058362156547E-3</v>
      </c>
      <c r="AG926" s="46">
        <v>1.1208170600411817E-3</v>
      </c>
      <c r="AH926" s="46">
        <v>1.1209283042342545E-3</v>
      </c>
      <c r="AI926" s="46">
        <v>1.1210395687974955E-3</v>
      </c>
      <c r="AJ926" s="46">
        <v>1.1211508537335266E-3</v>
      </c>
      <c r="AK926" s="46">
        <v>1.6746026984780196E-2</v>
      </c>
      <c r="AL926" s="45">
        <v>1.6746026984780196E-2</v>
      </c>
      <c r="AM926" s="45">
        <v>1.2377152829080653E-4</v>
      </c>
      <c r="AN926" s="45">
        <v>3.196673742054348E-4</v>
      </c>
      <c r="AO926" s="45">
        <v>6.1063723849444427E-4</v>
      </c>
      <c r="AP926" s="45">
        <v>1.0138312557351314E-3</v>
      </c>
      <c r="AQ926" s="45">
        <v>1.5387254448315096E-3</v>
      </c>
      <c r="AR926" s="45">
        <v>2.1835366694402426E-3</v>
      </c>
      <c r="AS926" s="45">
        <v>2.9366457502699194E-3</v>
      </c>
      <c r="AT926" s="45">
        <v>3.786354549796778E-3</v>
      </c>
      <c r="AU926" s="45">
        <v>4.7174331129012075E-3</v>
      </c>
      <c r="AV926" s="45">
        <v>5.7118922427742396E-3</v>
      </c>
      <c r="AW926" s="45">
        <v>6.7526687554831395E-3</v>
      </c>
      <c r="AX926" s="45">
        <v>7.8251736386561015E-3</v>
      </c>
      <c r="AY926" s="45">
        <v>8.9185212296548806E-3</v>
      </c>
      <c r="AZ926" s="45">
        <v>1.0025642257419696E-2</v>
      </c>
      <c r="BA926" s="45">
        <v>1.114138536175808E-2</v>
      </c>
      <c r="BB926" s="45">
        <v>1.2262091197973736E-2</v>
      </c>
      <c r="BC926" s="45">
        <v>1.3382908258014917E-2</v>
      </c>
      <c r="BD926" s="45">
        <v>1.4503836562249172E-2</v>
      </c>
      <c r="BE926" s="45">
        <v>1.5624876131046668E-2</v>
      </c>
      <c r="BF926" s="45">
        <v>1.6746026984780196E-2</v>
      </c>
    </row>
    <row r="927" spans="1:58" ht="13.5" thickBot="1" x14ac:dyDescent="0.25">
      <c r="A927" s="6" t="s">
        <v>1350</v>
      </c>
      <c r="B927" s="6" t="s">
        <v>1350</v>
      </c>
      <c r="C927" s="6" t="s">
        <v>916</v>
      </c>
      <c r="D927" s="6" t="s">
        <v>1350</v>
      </c>
      <c r="E927" s="6">
        <v>-4.0054834697619128</v>
      </c>
      <c r="F927" s="6" t="s">
        <v>622</v>
      </c>
      <c r="G927" s="21" t="s">
        <v>1178</v>
      </c>
      <c r="H927" s="21" t="s">
        <v>1172</v>
      </c>
      <c r="I927" s="21" t="s">
        <v>1160</v>
      </c>
      <c r="J927" s="21" t="s">
        <v>849</v>
      </c>
      <c r="K927" s="21" t="s">
        <v>850</v>
      </c>
      <c r="L927" s="21" t="s">
        <v>1384</v>
      </c>
      <c r="M927" s="3">
        <v>-4.0054834697619128</v>
      </c>
      <c r="N927" s="3">
        <v>-4.0054834697619128</v>
      </c>
      <c r="O927" s="21" t="s">
        <v>1508</v>
      </c>
      <c r="P927" s="21" t="s">
        <v>1509</v>
      </c>
      <c r="Q927" s="46">
        <v>2.2132174841461585E-3</v>
      </c>
      <c r="R927" s="46">
        <v>3.4009416517867372E-3</v>
      </c>
      <c r="S927" s="46">
        <v>4.9108042398919843E-3</v>
      </c>
      <c r="T927" s="46">
        <v>6.748964367566607E-3</v>
      </c>
      <c r="U927" s="46">
        <v>8.676353173598458E-3</v>
      </c>
      <c r="V927" s="46">
        <v>1.0869843335863008E-2</v>
      </c>
      <c r="W927" s="46">
        <v>1.285207672567115E-2</v>
      </c>
      <c r="X927" s="46">
        <v>1.4362492696098671E-2</v>
      </c>
      <c r="Y927" s="46">
        <v>1.5326804952502498E-2</v>
      </c>
      <c r="Z927" s="46">
        <v>1.6382240945262656E-2</v>
      </c>
      <c r="AA927" s="46">
        <v>1.7328986290526042E-2</v>
      </c>
      <c r="AB927" s="46">
        <v>1.7802730588778092E-2</v>
      </c>
      <c r="AC927" s="46">
        <v>1.7595287667195206E-2</v>
      </c>
      <c r="AD927" s="46">
        <v>1.7800952383834844E-2</v>
      </c>
      <c r="AE927" s="46">
        <v>1.7974274260425641E-2</v>
      </c>
      <c r="AF927" s="46">
        <v>1.8172070617790699E-2</v>
      </c>
      <c r="AG927" s="46">
        <v>1.829279707585283E-2</v>
      </c>
      <c r="AH927" s="46">
        <v>1.841462080686828E-2</v>
      </c>
      <c r="AI927" s="46">
        <v>1.8537552477104525E-2</v>
      </c>
      <c r="AJ927" s="46">
        <v>1.8661602861251674E-2</v>
      </c>
      <c r="AK927" s="46">
        <v>0.27632461460201574</v>
      </c>
      <c r="AL927" s="45">
        <v>0.27632461460201574</v>
      </c>
      <c r="AM927" s="45">
        <v>2.2132174841461585E-3</v>
      </c>
      <c r="AN927" s="45">
        <v>5.6141591359328957E-3</v>
      </c>
      <c r="AO927" s="45">
        <v>1.052496337582488E-2</v>
      </c>
      <c r="AP927" s="45">
        <v>1.7273927743391489E-2</v>
      </c>
      <c r="AQ927" s="45">
        <v>2.5950280916989948E-2</v>
      </c>
      <c r="AR927" s="45">
        <v>3.6820124252852957E-2</v>
      </c>
      <c r="AS927" s="45">
        <v>4.9672200978524109E-2</v>
      </c>
      <c r="AT927" s="45">
        <v>6.4034693674622778E-2</v>
      </c>
      <c r="AU927" s="45">
        <v>7.9361498627125271E-2</v>
      </c>
      <c r="AV927" s="45">
        <v>9.5743739572387923E-2</v>
      </c>
      <c r="AW927" s="45">
        <v>0.11307272586291396</v>
      </c>
      <c r="AX927" s="45">
        <v>0.13087545645169205</v>
      </c>
      <c r="AY927" s="45">
        <v>0.14847074411888725</v>
      </c>
      <c r="AZ927" s="45">
        <v>0.16627169650272208</v>
      </c>
      <c r="BA927" s="45">
        <v>0.18424597076314772</v>
      </c>
      <c r="BB927" s="45">
        <v>0.20241804138093841</v>
      </c>
      <c r="BC927" s="45">
        <v>0.22071083845679124</v>
      </c>
      <c r="BD927" s="45">
        <v>0.23912545926365952</v>
      </c>
      <c r="BE927" s="45">
        <v>0.25766301174076406</v>
      </c>
      <c r="BF927" s="45">
        <v>0.27632461460201574</v>
      </c>
    </row>
    <row r="928" spans="1:58" ht="13.5" thickBot="1" x14ac:dyDescent="0.25">
      <c r="A928" s="6" t="s">
        <v>1351</v>
      </c>
      <c r="B928" s="6" t="s">
        <v>1350</v>
      </c>
      <c r="C928" s="6" t="s">
        <v>916</v>
      </c>
      <c r="D928" s="6" t="s">
        <v>1351</v>
      </c>
      <c r="E928" s="6">
        <v>12.707774331460781</v>
      </c>
      <c r="F928" s="6" t="s">
        <v>622</v>
      </c>
      <c r="G928" s="21" t="s">
        <v>1178</v>
      </c>
      <c r="H928" s="21" t="s">
        <v>1172</v>
      </c>
      <c r="I928" s="21" t="s">
        <v>1160</v>
      </c>
      <c r="J928" s="21" t="s">
        <v>849</v>
      </c>
      <c r="K928" s="21" t="s">
        <v>854</v>
      </c>
      <c r="L928" s="21" t="s">
        <v>1385</v>
      </c>
      <c r="M928" s="3">
        <v>-3.920105485362305</v>
      </c>
      <c r="N928" s="3">
        <v>12.707774331460781</v>
      </c>
      <c r="O928" s="21" t="s">
        <v>1508</v>
      </c>
      <c r="P928" s="21" t="s">
        <v>1509</v>
      </c>
      <c r="Q928" s="46">
        <v>3.6017634501977688E-6</v>
      </c>
      <c r="R928" s="46">
        <v>5.700588072267427E-6</v>
      </c>
      <c r="S928" s="46">
        <v>8.4672512069401579E-6</v>
      </c>
      <c r="T928" s="46">
        <v>1.1732984917370394E-5</v>
      </c>
      <c r="U928" s="46">
        <v>1.527447169486843E-5</v>
      </c>
      <c r="V928" s="46">
        <v>1.8764069032227548E-5</v>
      </c>
      <c r="W928" s="46">
        <v>2.1915547127859507E-5</v>
      </c>
      <c r="X928" s="46">
        <v>2.4726608289562394E-5</v>
      </c>
      <c r="Y928" s="46">
        <v>2.7094476283535413E-5</v>
      </c>
      <c r="Z928" s="46">
        <v>2.8938856909616215E-5</v>
      </c>
      <c r="AA928" s="46">
        <v>3.0286697232110119E-5</v>
      </c>
      <c r="AB928" s="46">
        <v>3.1209995882857088E-5</v>
      </c>
      <c r="AC928" s="46">
        <v>3.1816520697463887E-5</v>
      </c>
      <c r="AD928" s="46">
        <v>3.2217329040162548E-5</v>
      </c>
      <c r="AE928" s="46">
        <v>3.2468232302781383E-5</v>
      </c>
      <c r="AF928" s="46">
        <v>3.2612648280636088E-5</v>
      </c>
      <c r="AG928" s="46">
        <v>3.2615884904721661E-5</v>
      </c>
      <c r="AH928" s="46">
        <v>3.261912212150479E-5</v>
      </c>
      <c r="AI928" s="46">
        <v>3.2622359931061783E-5</v>
      </c>
      <c r="AJ928" s="46">
        <v>3.2625598333468939E-5</v>
      </c>
      <c r="AK928" s="46">
        <v>4.8731100571121355E-4</v>
      </c>
      <c r="AL928" s="45">
        <v>4.8731100571121355E-4</v>
      </c>
      <c r="AM928" s="45">
        <v>3.6017634501977688E-6</v>
      </c>
      <c r="AN928" s="45">
        <v>9.3023515224651958E-6</v>
      </c>
      <c r="AO928" s="45">
        <v>1.7769602729405352E-5</v>
      </c>
      <c r="AP928" s="45">
        <v>2.9502587646775746E-5</v>
      </c>
      <c r="AQ928" s="45">
        <v>4.4777059341644176E-5</v>
      </c>
      <c r="AR928" s="45">
        <v>6.3541128373871721E-5</v>
      </c>
      <c r="AS928" s="45">
        <v>8.5456675501731228E-5</v>
      </c>
      <c r="AT928" s="45">
        <v>1.1018328379129362E-4</v>
      </c>
      <c r="AU928" s="45">
        <v>1.3727776007482902E-4</v>
      </c>
      <c r="AV928" s="45">
        <v>1.6621661698444523E-4</v>
      </c>
      <c r="AW928" s="45">
        <v>1.9650331421655536E-4</v>
      </c>
      <c r="AX928" s="45">
        <v>2.2771331009941245E-4</v>
      </c>
      <c r="AY928" s="45">
        <v>2.5952983079687632E-4</v>
      </c>
      <c r="AZ928" s="45">
        <v>2.9174715983703887E-4</v>
      </c>
      <c r="BA928" s="45">
        <v>3.2421539213982027E-4</v>
      </c>
      <c r="BB928" s="45">
        <v>3.5682804042045638E-4</v>
      </c>
      <c r="BC928" s="45">
        <v>3.8944392532517803E-4</v>
      </c>
      <c r="BD928" s="45">
        <v>4.2206304744668284E-4</v>
      </c>
      <c r="BE928" s="45">
        <v>4.5468540737774463E-4</v>
      </c>
      <c r="BF928" s="45">
        <v>4.8731100571121355E-4</v>
      </c>
    </row>
    <row r="929" spans="1:58" ht="13.5" thickBot="1" x14ac:dyDescent="0.25">
      <c r="A929" s="6" t="s">
        <v>1351</v>
      </c>
      <c r="B929" s="6" t="s">
        <v>1350</v>
      </c>
      <c r="C929" s="6" t="s">
        <v>916</v>
      </c>
      <c r="D929" s="6" t="s">
        <v>1351</v>
      </c>
      <c r="E929" s="6">
        <v>12.760348062400913</v>
      </c>
      <c r="F929" s="6" t="s">
        <v>622</v>
      </c>
      <c r="G929" s="21" t="s">
        <v>1178</v>
      </c>
      <c r="H929" s="21" t="s">
        <v>1172</v>
      </c>
      <c r="I929" s="21" t="s">
        <v>1160</v>
      </c>
      <c r="J929" s="21" t="s">
        <v>849</v>
      </c>
      <c r="K929" s="21" t="s">
        <v>850</v>
      </c>
      <c r="L929" s="21" t="s">
        <v>1386</v>
      </c>
      <c r="M929" s="3">
        <v>-3.9208450786948812</v>
      </c>
      <c r="N929" s="3">
        <v>12.760348062400913</v>
      </c>
      <c r="O929" s="21" t="s">
        <v>1508</v>
      </c>
      <c r="P929" s="21" t="s">
        <v>1509</v>
      </c>
      <c r="Q929" s="46">
        <v>2.0444651925704627E-4</v>
      </c>
      <c r="R929" s="46">
        <v>3.1416283663254768E-4</v>
      </c>
      <c r="S929" s="46">
        <v>4.5363677125747758E-4</v>
      </c>
      <c r="T929" s="46">
        <v>6.2343727330129155E-4</v>
      </c>
      <c r="U929" s="46">
        <v>8.0148029684998104E-4</v>
      </c>
      <c r="V929" s="46">
        <v>1.0041044998087654E-3</v>
      </c>
      <c r="W929" s="46">
        <v>1.1872138055161151E-3</v>
      </c>
      <c r="X929" s="46">
        <v>1.3267388589716246E-3</v>
      </c>
      <c r="Y929" s="46">
        <v>1.4158174451073782E-3</v>
      </c>
      <c r="Z929" s="46">
        <v>1.5133136092051718E-3</v>
      </c>
      <c r="AA929" s="46">
        <v>1.6007694475258163E-3</v>
      </c>
      <c r="AB929" s="46">
        <v>1.6445316956958693E-3</v>
      </c>
      <c r="AC929" s="46">
        <v>1.6253691038738119E-3</v>
      </c>
      <c r="AD929" s="46">
        <v>1.6443674335689985E-3</v>
      </c>
      <c r="AE929" s="46">
        <v>1.6603780853164738E-3</v>
      </c>
      <c r="AF929" s="46">
        <v>1.678649573353543E-3</v>
      </c>
      <c r="AG929" s="46">
        <v>1.6898017101452678E-3</v>
      </c>
      <c r="AH929" s="46">
        <v>1.7010552078007967E-3</v>
      </c>
      <c r="AI929" s="46">
        <v>1.7124110516192599E-3</v>
      </c>
      <c r="AJ929" s="46">
        <v>1.7238702369153532E-3</v>
      </c>
      <c r="AK929" s="46">
        <v>2.5525555461722593E-2</v>
      </c>
      <c r="AL929" s="45">
        <v>2.5525555461722593E-2</v>
      </c>
      <c r="AM929" s="45">
        <v>2.0444651925704627E-4</v>
      </c>
      <c r="AN929" s="45">
        <v>5.1860935588959401E-4</v>
      </c>
      <c r="AO929" s="45">
        <v>9.7224612714707159E-4</v>
      </c>
      <c r="AP929" s="45">
        <v>1.5956834004483631E-3</v>
      </c>
      <c r="AQ929" s="45">
        <v>2.397163697298344E-3</v>
      </c>
      <c r="AR929" s="45">
        <v>3.4012681971071091E-3</v>
      </c>
      <c r="AS929" s="45">
        <v>4.5884820026232242E-3</v>
      </c>
      <c r="AT929" s="45">
        <v>5.915220861594849E-3</v>
      </c>
      <c r="AU929" s="45">
        <v>7.3310383067022276E-3</v>
      </c>
      <c r="AV929" s="45">
        <v>8.8443519159073988E-3</v>
      </c>
      <c r="AW929" s="45">
        <v>1.0445121363433216E-2</v>
      </c>
      <c r="AX929" s="45">
        <v>1.2089653059129086E-2</v>
      </c>
      <c r="AY929" s="45">
        <v>1.3715022163002898E-2</v>
      </c>
      <c r="AZ929" s="45">
        <v>1.5359389596571897E-2</v>
      </c>
      <c r="BA929" s="45">
        <v>1.701976768188837E-2</v>
      </c>
      <c r="BB929" s="45">
        <v>1.8698417255241913E-2</v>
      </c>
      <c r="BC929" s="45">
        <v>2.038821896538718E-2</v>
      </c>
      <c r="BD929" s="45">
        <v>2.2089274173187977E-2</v>
      </c>
      <c r="BE929" s="45">
        <v>2.3801685224807238E-2</v>
      </c>
      <c r="BF929" s="45">
        <v>2.5525555461722593E-2</v>
      </c>
    </row>
    <row r="930" spans="1:58" ht="13.5" thickBot="1" x14ac:dyDescent="0.25">
      <c r="A930" s="6" t="s">
        <v>1351</v>
      </c>
      <c r="B930" s="6" t="s">
        <v>1350</v>
      </c>
      <c r="C930" s="6" t="s">
        <v>916</v>
      </c>
      <c r="D930" s="6" t="s">
        <v>1351</v>
      </c>
      <c r="E930" s="6">
        <v>12.61109375118942</v>
      </c>
      <c r="F930" s="6" t="s">
        <v>622</v>
      </c>
      <c r="G930" s="21" t="s">
        <v>1178</v>
      </c>
      <c r="H930" s="21" t="s">
        <v>1172</v>
      </c>
      <c r="I930" s="21" t="s">
        <v>1160</v>
      </c>
      <c r="J930" s="21" t="s">
        <v>849</v>
      </c>
      <c r="K930" s="21" t="s">
        <v>854</v>
      </c>
      <c r="L930" s="21" t="s">
        <v>1387</v>
      </c>
      <c r="M930" s="3">
        <v>-3.961247167764177</v>
      </c>
      <c r="N930" s="3">
        <v>12.61109375118942</v>
      </c>
      <c r="O930" s="21" t="s">
        <v>1508</v>
      </c>
      <c r="P930" s="21" t="s">
        <v>1509</v>
      </c>
      <c r="Q930" s="46">
        <v>2.6078526101101133E-5</v>
      </c>
      <c r="R930" s="46">
        <v>4.1275041209629947E-5</v>
      </c>
      <c r="S930" s="46">
        <v>6.1307033251349226E-5</v>
      </c>
      <c r="T930" s="46">
        <v>8.4952539955023628E-5</v>
      </c>
      <c r="U930" s="46">
        <v>1.105946335130045E-4</v>
      </c>
      <c r="V930" s="46">
        <v>1.358610221870458E-4</v>
      </c>
      <c r="W930" s="46">
        <v>1.5867926244918007E-4</v>
      </c>
      <c r="X930" s="46">
        <v>1.7903271788591489E-4</v>
      </c>
      <c r="Y930" s="46">
        <v>1.9617723837945161E-4</v>
      </c>
      <c r="Z930" s="46">
        <v>2.0953145471339004E-4</v>
      </c>
      <c r="AA930" s="46">
        <v>2.1929047679140678E-4</v>
      </c>
      <c r="AB930" s="46">
        <v>2.2597560986456692E-4</v>
      </c>
      <c r="AC930" s="46">
        <v>2.3036714568511627E-4</v>
      </c>
      <c r="AD930" s="46">
        <v>2.3326919379880687E-4</v>
      </c>
      <c r="AE930" s="46">
        <v>2.3508585593487734E-4</v>
      </c>
      <c r="AF930" s="46">
        <v>2.3613149813208847E-4</v>
      </c>
      <c r="AG930" s="46">
        <v>2.3615493287089414E-4</v>
      </c>
      <c r="AH930" s="46">
        <v>2.3617837190111949E-4</v>
      </c>
      <c r="AI930" s="46">
        <v>2.3620181522331703E-4</v>
      </c>
      <c r="AJ930" s="46">
        <v>2.3622526283803929E-4</v>
      </c>
      <c r="AK930" s="46">
        <v>3.5283696326853229E-3</v>
      </c>
      <c r="AL930" s="45">
        <v>3.5283696326853229E-3</v>
      </c>
      <c r="AM930" s="45">
        <v>2.6078526101101133E-5</v>
      </c>
      <c r="AN930" s="45">
        <v>6.7353567310731084E-5</v>
      </c>
      <c r="AO930" s="45">
        <v>1.2866060056208032E-4</v>
      </c>
      <c r="AP930" s="45">
        <v>2.1361314051710395E-4</v>
      </c>
      <c r="AQ930" s="45">
        <v>3.2420777403010842E-4</v>
      </c>
      <c r="AR930" s="45">
        <v>4.6006879621715422E-4</v>
      </c>
      <c r="AS930" s="45">
        <v>6.1874805866633429E-4</v>
      </c>
      <c r="AT930" s="45">
        <v>7.9778077655224915E-4</v>
      </c>
      <c r="AU930" s="45">
        <v>9.9395801493170071E-4</v>
      </c>
      <c r="AV930" s="45">
        <v>1.2034894696450907E-3</v>
      </c>
      <c r="AW930" s="45">
        <v>1.4227799464364974E-3</v>
      </c>
      <c r="AX930" s="45">
        <v>1.6487555563010643E-3</v>
      </c>
      <c r="AY930" s="45">
        <v>1.8791227019861806E-3</v>
      </c>
      <c r="AZ930" s="45">
        <v>2.1123918957849873E-3</v>
      </c>
      <c r="BA930" s="45">
        <v>2.3474777517198649E-3</v>
      </c>
      <c r="BB930" s="45">
        <v>2.5836092498519535E-3</v>
      </c>
      <c r="BC930" s="45">
        <v>2.8197641827228475E-3</v>
      </c>
      <c r="BD930" s="45">
        <v>3.0559425546239668E-3</v>
      </c>
      <c r="BE930" s="45">
        <v>3.2921443698472838E-3</v>
      </c>
      <c r="BF930" s="45">
        <v>3.5283696326853229E-3</v>
      </c>
    </row>
    <row r="931" spans="1:58" ht="13.5" thickBot="1" x14ac:dyDescent="0.25">
      <c r="A931" s="6" t="s">
        <v>1351</v>
      </c>
      <c r="B931" s="6" t="s">
        <v>1350</v>
      </c>
      <c r="C931" s="6" t="s">
        <v>916</v>
      </c>
      <c r="D931" s="6" t="s">
        <v>1351</v>
      </c>
      <c r="E931" s="6">
        <v>12.717292548245618</v>
      </c>
      <c r="F931" s="6" t="s">
        <v>622</v>
      </c>
      <c r="G931" s="21" t="s">
        <v>1178</v>
      </c>
      <c r="H931" s="21" t="s">
        <v>1172</v>
      </c>
      <c r="I931" s="21" t="s">
        <v>1160</v>
      </c>
      <c r="J931" s="21" t="s">
        <v>849</v>
      </c>
      <c r="K931" s="21" t="s">
        <v>850</v>
      </c>
      <c r="L931" s="21" t="s">
        <v>1388</v>
      </c>
      <c r="M931" s="3">
        <v>-3.960947990900658</v>
      </c>
      <c r="N931" s="3">
        <v>12.717292548245618</v>
      </c>
      <c r="O931" s="21" t="s">
        <v>1508</v>
      </c>
      <c r="P931" s="21" t="s">
        <v>1509</v>
      </c>
      <c r="Q931" s="46">
        <v>3.2909246983781905E-4</v>
      </c>
      <c r="R931" s="46">
        <v>5.0570009318022221E-4</v>
      </c>
      <c r="S931" s="46">
        <v>7.3020781182720894E-4</v>
      </c>
      <c r="T931" s="46">
        <v>1.0035314506955406E-3</v>
      </c>
      <c r="U931" s="46">
        <v>1.2901228711313371E-3</v>
      </c>
      <c r="V931" s="46">
        <v>1.6162820038128174E-3</v>
      </c>
      <c r="W931" s="46">
        <v>1.9110284924520129E-3</v>
      </c>
      <c r="X931" s="46">
        <v>2.1356184958073502E-3</v>
      </c>
      <c r="Y931" s="46">
        <v>2.2790060772032408E-3</v>
      </c>
      <c r="Z931" s="46">
        <v>2.4359432241855094E-3</v>
      </c>
      <c r="AA931" s="46">
        <v>2.5767187088416802E-3</v>
      </c>
      <c r="AB931" s="46">
        <v>2.6471617097216862E-3</v>
      </c>
      <c r="AC931" s="46">
        <v>2.6163161629540934E-3</v>
      </c>
      <c r="AD931" s="46">
        <v>2.6468973010673877E-3</v>
      </c>
      <c r="AE931" s="46">
        <v>2.6726692484032354E-3</v>
      </c>
      <c r="AF931" s="46">
        <v>2.7020804076031196E-3</v>
      </c>
      <c r="AG931" s="46">
        <v>2.7200317244271718E-3</v>
      </c>
      <c r="AH931" s="46">
        <v>2.7381461993090644E-3</v>
      </c>
      <c r="AI931" s="46">
        <v>2.7564254182602661E-3</v>
      </c>
      <c r="AJ931" s="46">
        <v>2.7748709834140512E-3</v>
      </c>
      <c r="AK931" s="46">
        <v>4.1087850854134821E-2</v>
      </c>
      <c r="AL931" s="45">
        <v>4.1087850854134821E-2</v>
      </c>
      <c r="AM931" s="45">
        <v>3.2909246983781905E-4</v>
      </c>
      <c r="AN931" s="45">
        <v>8.3479256301804126E-4</v>
      </c>
      <c r="AO931" s="45">
        <v>1.5650003748452503E-3</v>
      </c>
      <c r="AP931" s="45">
        <v>2.5685318255407909E-3</v>
      </c>
      <c r="AQ931" s="45">
        <v>3.858654696672128E-3</v>
      </c>
      <c r="AR931" s="45">
        <v>5.4749367004849458E-3</v>
      </c>
      <c r="AS931" s="45">
        <v>7.3859651929369585E-3</v>
      </c>
      <c r="AT931" s="45">
        <v>9.5215836887443082E-3</v>
      </c>
      <c r="AU931" s="45">
        <v>1.1800589765947549E-2</v>
      </c>
      <c r="AV931" s="45">
        <v>1.4236532990133059E-2</v>
      </c>
      <c r="AW931" s="45">
        <v>1.681325169897474E-2</v>
      </c>
      <c r="AX931" s="45">
        <v>1.9460413408696427E-2</v>
      </c>
      <c r="AY931" s="45">
        <v>2.2076729571650522E-2</v>
      </c>
      <c r="AZ931" s="45">
        <v>2.472362687271791E-2</v>
      </c>
      <c r="BA931" s="45">
        <v>2.7396296121121145E-2</v>
      </c>
      <c r="BB931" s="45">
        <v>3.0098376528724265E-2</v>
      </c>
      <c r="BC931" s="45">
        <v>3.2818408253151438E-2</v>
      </c>
      <c r="BD931" s="45">
        <v>3.5556554452460504E-2</v>
      </c>
      <c r="BE931" s="45">
        <v>3.831297987072077E-2</v>
      </c>
      <c r="BF931" s="45">
        <v>4.1087850854134821E-2</v>
      </c>
    </row>
    <row r="932" spans="1:58" ht="13.5" thickBot="1" x14ac:dyDescent="0.25">
      <c r="A932" s="6" t="s">
        <v>1350</v>
      </c>
      <c r="B932" s="6" t="s">
        <v>1350</v>
      </c>
      <c r="C932" s="6" t="s">
        <v>916</v>
      </c>
      <c r="D932" s="6" t="s">
        <v>1350</v>
      </c>
      <c r="E932" s="6">
        <v>2.5103653017923895</v>
      </c>
      <c r="F932" s="6" t="s">
        <v>622</v>
      </c>
      <c r="G932" s="21" t="s">
        <v>1178</v>
      </c>
      <c r="H932" s="21" t="s">
        <v>1172</v>
      </c>
      <c r="I932" s="21" t="s">
        <v>1160</v>
      </c>
      <c r="J932" s="21" t="s">
        <v>849</v>
      </c>
      <c r="K932" s="21" t="s">
        <v>854</v>
      </c>
      <c r="L932" s="21" t="s">
        <v>1389</v>
      </c>
      <c r="M932" s="3">
        <v>-4.8917885772387049</v>
      </c>
      <c r="N932" s="3">
        <v>2.5103653017923895</v>
      </c>
      <c r="O932" s="21" t="s">
        <v>1508</v>
      </c>
      <c r="P932" s="21" t="s">
        <v>1509</v>
      </c>
      <c r="Q932" s="46">
        <v>1.2387759363324471E-5</v>
      </c>
      <c r="R932" s="46">
        <v>1.9606371780137056E-5</v>
      </c>
      <c r="S932" s="46">
        <v>2.9121920934211809E-5</v>
      </c>
      <c r="T932" s="46">
        <v>4.0353953217532689E-5</v>
      </c>
      <c r="U932" s="46">
        <v>5.2534399433575051E-5</v>
      </c>
      <c r="V932" s="46">
        <v>6.4536379210378261E-5</v>
      </c>
      <c r="W932" s="46">
        <v>7.5375445358748756E-5</v>
      </c>
      <c r="X932" s="46">
        <v>8.5043695289168449E-5</v>
      </c>
      <c r="Y932" s="46">
        <v>9.3187644584851628E-5</v>
      </c>
      <c r="Z932" s="46">
        <v>9.9531132625137035E-5</v>
      </c>
      <c r="AA932" s="46">
        <v>1.0416684005182086E-4</v>
      </c>
      <c r="AB932" s="46">
        <v>1.073423960437913E-4</v>
      </c>
      <c r="AC932" s="46">
        <v>1.0942845293095902E-4</v>
      </c>
      <c r="AD932" s="46">
        <v>1.1080697691478455E-4</v>
      </c>
      <c r="AE932" s="46">
        <v>1.1166992343633488E-4</v>
      </c>
      <c r="AF932" s="46">
        <v>1.121666219026889E-4</v>
      </c>
      <c r="AG932" s="46">
        <v>1.1217775381650723E-4</v>
      </c>
      <c r="AH932" s="46">
        <v>1.1218888776882555E-4</v>
      </c>
      <c r="AI932" s="46">
        <v>1.1220002375990626E-4</v>
      </c>
      <c r="AJ932" s="46">
        <v>1.1221116179001182E-4</v>
      </c>
      <c r="AK932" s="46">
        <v>1.6760377402126954E-3</v>
      </c>
      <c r="AL932" s="45">
        <v>1.6760377402126954E-3</v>
      </c>
      <c r="AM932" s="45">
        <v>1.2387759363324471E-5</v>
      </c>
      <c r="AN932" s="45">
        <v>3.1994131143461527E-5</v>
      </c>
      <c r="AO932" s="45">
        <v>6.1116052077673339E-5</v>
      </c>
      <c r="AP932" s="45">
        <v>1.0147000529520602E-4</v>
      </c>
      <c r="AQ932" s="45">
        <v>1.5400440472878107E-4</v>
      </c>
      <c r="AR932" s="45">
        <v>2.1854078393915933E-4</v>
      </c>
      <c r="AS932" s="45">
        <v>2.939162292979081E-4</v>
      </c>
      <c r="AT932" s="45">
        <v>3.7895992458707655E-4</v>
      </c>
      <c r="AU932" s="45">
        <v>4.7214756917192819E-4</v>
      </c>
      <c r="AV932" s="45">
        <v>5.7167870179706528E-4</v>
      </c>
      <c r="AW932" s="45">
        <v>6.7584554184888619E-4</v>
      </c>
      <c r="AX932" s="45">
        <v>7.8318793789267744E-4</v>
      </c>
      <c r="AY932" s="45">
        <v>8.9261639082363641E-4</v>
      </c>
      <c r="AZ932" s="45">
        <v>1.0034233677384209E-3</v>
      </c>
      <c r="BA932" s="45">
        <v>1.1150932911747557E-3</v>
      </c>
      <c r="BB932" s="45">
        <v>1.2272599130774447E-3</v>
      </c>
      <c r="BC932" s="45">
        <v>1.3394376668939519E-3</v>
      </c>
      <c r="BD932" s="45">
        <v>1.4516265546627774E-3</v>
      </c>
      <c r="BE932" s="45">
        <v>1.5638265784226836E-3</v>
      </c>
      <c r="BF932" s="45">
        <v>1.6760377402126954E-3</v>
      </c>
    </row>
    <row r="933" spans="1:58" ht="13.5" thickBot="1" x14ac:dyDescent="0.25">
      <c r="A933" s="6" t="s">
        <v>1350</v>
      </c>
      <c r="B933" s="6" t="s">
        <v>1350</v>
      </c>
      <c r="C933" s="6" t="s">
        <v>916</v>
      </c>
      <c r="D933" s="6" t="s">
        <v>1350</v>
      </c>
      <c r="E933" s="6">
        <v>2.2642768854406632</v>
      </c>
      <c r="F933" s="6" t="s">
        <v>622</v>
      </c>
      <c r="G933" s="21" t="s">
        <v>1178</v>
      </c>
      <c r="H933" s="21" t="s">
        <v>1172</v>
      </c>
      <c r="I933" s="21" t="s">
        <v>1160</v>
      </c>
      <c r="J933" s="21" t="s">
        <v>849</v>
      </c>
      <c r="K933" s="21" t="s">
        <v>850</v>
      </c>
      <c r="L933" s="21" t="s">
        <v>1390</v>
      </c>
      <c r="M933" s="3">
        <v>-4.8721654728101784</v>
      </c>
      <c r="N933" s="3">
        <v>2.2642768854406632</v>
      </c>
      <c r="O933" s="21" t="s">
        <v>1508</v>
      </c>
      <c r="P933" s="21" t="s">
        <v>1509</v>
      </c>
      <c r="Q933" s="46">
        <v>5.0484162677597456E-4</v>
      </c>
      <c r="R933" s="46">
        <v>7.7576511497719637E-4</v>
      </c>
      <c r="S933" s="46">
        <v>1.1201693547987985E-3</v>
      </c>
      <c r="T933" s="46">
        <v>1.5394592600057402E-3</v>
      </c>
      <c r="U933" s="46">
        <v>1.9791024976165751E-3</v>
      </c>
      <c r="V933" s="46">
        <v>2.4794442623853204E-3</v>
      </c>
      <c r="W933" s="46">
        <v>2.9315977160466826E-3</v>
      </c>
      <c r="X933" s="46">
        <v>3.2761281840558926E-3</v>
      </c>
      <c r="Y933" s="46">
        <v>3.4960907370947007E-3</v>
      </c>
      <c r="Z933" s="46">
        <v>3.7368388910198063E-3</v>
      </c>
      <c r="AA933" s="46">
        <v>3.9527943782997829E-3</v>
      </c>
      <c r="AB933" s="46">
        <v>4.0608568908719169E-3</v>
      </c>
      <c r="AC933" s="46">
        <v>4.0135385307264538E-3</v>
      </c>
      <c r="AD933" s="46">
        <v>4.0604512769262819E-3</v>
      </c>
      <c r="AE933" s="46">
        <v>4.0999865231281353E-3</v>
      </c>
      <c r="AF933" s="46">
        <v>4.1451044726915328E-3</v>
      </c>
      <c r="AG933" s="46">
        <v>4.1726425442636089E-3</v>
      </c>
      <c r="AH933" s="46">
        <v>4.2004309071273184E-3</v>
      </c>
      <c r="AI933" s="46">
        <v>4.22847199429065E-3</v>
      </c>
      <c r="AJ933" s="46">
        <v>4.2567682634931285E-3</v>
      </c>
      <c r="AK933" s="46">
        <v>6.3030483426595493E-2</v>
      </c>
      <c r="AL933" s="45">
        <v>6.3030483426595493E-2</v>
      </c>
      <c r="AM933" s="45">
        <v>5.0484162677597456E-4</v>
      </c>
      <c r="AN933" s="45">
        <v>1.2806067417531709E-3</v>
      </c>
      <c r="AO933" s="45">
        <v>2.4007760965519694E-3</v>
      </c>
      <c r="AP933" s="45">
        <v>3.9402353565577098E-3</v>
      </c>
      <c r="AQ933" s="45">
        <v>5.9193378541742853E-3</v>
      </c>
      <c r="AR933" s="45">
        <v>8.3987821165596062E-3</v>
      </c>
      <c r="AS933" s="45">
        <v>1.1330379832606289E-2</v>
      </c>
      <c r="AT933" s="45">
        <v>1.4606508016662183E-2</v>
      </c>
      <c r="AU933" s="45">
        <v>1.8102598753756884E-2</v>
      </c>
      <c r="AV933" s="45">
        <v>2.183943764477669E-2</v>
      </c>
      <c r="AW933" s="45">
        <v>2.5792232023076473E-2</v>
      </c>
      <c r="AX933" s="45">
        <v>2.9853088913948389E-2</v>
      </c>
      <c r="AY933" s="45">
        <v>3.3866627444674842E-2</v>
      </c>
      <c r="AZ933" s="45">
        <v>3.7927078721601122E-2</v>
      </c>
      <c r="BA933" s="45">
        <v>4.202706524472926E-2</v>
      </c>
      <c r="BB933" s="45">
        <v>4.6172169717420795E-2</v>
      </c>
      <c r="BC933" s="45">
        <v>5.0344812261684406E-2</v>
      </c>
      <c r="BD933" s="45">
        <v>5.4545243168811722E-2</v>
      </c>
      <c r="BE933" s="45">
        <v>5.8773715163102369E-2</v>
      </c>
      <c r="BF933" s="45">
        <v>6.3030483426595493E-2</v>
      </c>
    </row>
    <row r="934" spans="1:58" ht="13.5" thickBot="1" x14ac:dyDescent="0.25">
      <c r="A934" s="6" t="s">
        <v>1141</v>
      </c>
      <c r="B934" s="6" t="s">
        <v>1350</v>
      </c>
      <c r="C934" s="6" t="s">
        <v>916</v>
      </c>
      <c r="D934" s="6" t="s">
        <v>1141</v>
      </c>
      <c r="E934" s="6">
        <v>8.5521603996162252</v>
      </c>
      <c r="F934" s="6" t="s">
        <v>622</v>
      </c>
      <c r="G934" s="21" t="s">
        <v>1178</v>
      </c>
      <c r="H934" s="21" t="s">
        <v>1172</v>
      </c>
      <c r="I934" s="21" t="s">
        <v>1160</v>
      </c>
      <c r="J934" s="21" t="s">
        <v>849</v>
      </c>
      <c r="K934" s="21" t="s">
        <v>854</v>
      </c>
      <c r="L934" s="21" t="s">
        <v>1391</v>
      </c>
      <c r="M934" s="3">
        <v>-3.2113884225128619</v>
      </c>
      <c r="N934" s="3">
        <v>8.5521603996162252</v>
      </c>
      <c r="O934" s="21" t="s">
        <v>1508</v>
      </c>
      <c r="P934" s="21" t="s">
        <v>1509</v>
      </c>
      <c r="Q934" s="46">
        <v>2.0318291180832509E-5</v>
      </c>
      <c r="R934" s="46">
        <v>3.2158194161237977E-5</v>
      </c>
      <c r="S934" s="46">
        <v>4.7765512061714958E-5</v>
      </c>
      <c r="T934" s="46">
        <v>6.618819010958584E-5</v>
      </c>
      <c r="U934" s="46">
        <v>8.6166448136031797E-5</v>
      </c>
      <c r="V934" s="46">
        <v>1.0585198711845089E-4</v>
      </c>
      <c r="W934" s="46">
        <v>1.2363012565599132E-4</v>
      </c>
      <c r="X934" s="46">
        <v>1.3948790199260015E-4</v>
      </c>
      <c r="Y934" s="46">
        <v>1.5284553417598955E-4</v>
      </c>
      <c r="Z934" s="46">
        <v>1.6325006604688135E-4</v>
      </c>
      <c r="AA934" s="46">
        <v>1.7085351155805023E-4</v>
      </c>
      <c r="AB934" s="46">
        <v>1.7606202985530724E-4</v>
      </c>
      <c r="AC934" s="46">
        <v>1.7948356154720799E-4</v>
      </c>
      <c r="AD934" s="46">
        <v>1.8174460415238276E-4</v>
      </c>
      <c r="AE934" s="46">
        <v>1.831600012539971E-4</v>
      </c>
      <c r="AF934" s="46">
        <v>1.8397468159871968E-4</v>
      </c>
      <c r="AG934" s="46">
        <v>1.8399294006336429E-4</v>
      </c>
      <c r="AH934" s="46">
        <v>1.8401120187153813E-4</v>
      </c>
      <c r="AI934" s="46">
        <v>1.8402946702367171E-4</v>
      </c>
      <c r="AJ934" s="46">
        <v>1.8404773552019548E-4</v>
      </c>
      <c r="AK934" s="46">
        <v>2.7490219850837515E-3</v>
      </c>
      <c r="AL934" s="45">
        <v>2.7490219850837515E-3</v>
      </c>
      <c r="AM934" s="45">
        <v>2.0318291180832509E-5</v>
      </c>
      <c r="AN934" s="45">
        <v>5.2476485342070485E-5</v>
      </c>
      <c r="AO934" s="45">
        <v>1.0024199740378545E-4</v>
      </c>
      <c r="AP934" s="45">
        <v>1.6643018751337128E-4</v>
      </c>
      <c r="AQ934" s="45">
        <v>2.5259663564940307E-4</v>
      </c>
      <c r="AR934" s="45">
        <v>3.5844862276785398E-4</v>
      </c>
      <c r="AS934" s="45">
        <v>4.8207874842384529E-4</v>
      </c>
      <c r="AT934" s="45">
        <v>6.2156665041644547E-4</v>
      </c>
      <c r="AU934" s="45">
        <v>7.7441218459243502E-4</v>
      </c>
      <c r="AV934" s="45">
        <v>9.376622506393164E-4</v>
      </c>
      <c r="AW934" s="45">
        <v>1.1085157621973667E-3</v>
      </c>
      <c r="AX934" s="45">
        <v>1.284577792052674E-3</v>
      </c>
      <c r="AY934" s="45">
        <v>1.464061353599882E-3</v>
      </c>
      <c r="AZ934" s="45">
        <v>1.6458059577522648E-3</v>
      </c>
      <c r="BA934" s="45">
        <v>1.8289659590062619E-3</v>
      </c>
      <c r="BB934" s="45">
        <v>2.0129406406049818E-3</v>
      </c>
      <c r="BC934" s="45">
        <v>2.1969335806683462E-3</v>
      </c>
      <c r="BD934" s="45">
        <v>2.3809447825398843E-3</v>
      </c>
      <c r="BE934" s="45">
        <v>2.5649742495635558E-3</v>
      </c>
      <c r="BF934" s="45">
        <v>2.7490219850837515E-3</v>
      </c>
    </row>
    <row r="935" spans="1:58" ht="13.5" thickBot="1" x14ac:dyDescent="0.25">
      <c r="A935" s="6" t="s">
        <v>1141</v>
      </c>
      <c r="B935" s="6" t="s">
        <v>1350</v>
      </c>
      <c r="C935" s="6" t="s">
        <v>916</v>
      </c>
      <c r="D935" s="6" t="s">
        <v>1141</v>
      </c>
      <c r="E935" s="6">
        <v>8.6893541110723174</v>
      </c>
      <c r="F935" s="6" t="s">
        <v>622</v>
      </c>
      <c r="G935" s="21" t="s">
        <v>1178</v>
      </c>
      <c r="H935" s="21" t="s">
        <v>1172</v>
      </c>
      <c r="I935" s="21" t="s">
        <v>1160</v>
      </c>
      <c r="J935" s="21" t="s">
        <v>849</v>
      </c>
      <c r="K935" s="21" t="s">
        <v>850</v>
      </c>
      <c r="L935" s="21" t="s">
        <v>1392</v>
      </c>
      <c r="M935" s="3">
        <v>-3.1958821940427526</v>
      </c>
      <c r="N935" s="3">
        <v>8.6893541110723174</v>
      </c>
      <c r="O935" s="21" t="s">
        <v>1508</v>
      </c>
      <c r="P935" s="21" t="s">
        <v>1509</v>
      </c>
      <c r="Q935" s="46">
        <v>6.7788945320489211E-4</v>
      </c>
      <c r="R935" s="46">
        <v>1.0416791360207795E-3</v>
      </c>
      <c r="S935" s="46">
        <v>1.5041370424836214E-3</v>
      </c>
      <c r="T935" s="46">
        <v>2.0671496577273998E-3</v>
      </c>
      <c r="U935" s="46">
        <v>2.6574922486355956E-3</v>
      </c>
      <c r="V935" s="46">
        <v>3.3293393930573191E-3</v>
      </c>
      <c r="W935" s="46">
        <v>3.9364804076060644E-3</v>
      </c>
      <c r="X935" s="46">
        <v>4.3991078103079988E-3</v>
      </c>
      <c r="Y935" s="46">
        <v>4.6944683489333113E-3</v>
      </c>
      <c r="Z935" s="46">
        <v>5.0177393031662467E-3</v>
      </c>
      <c r="AA935" s="46">
        <v>5.3077192482110366E-3</v>
      </c>
      <c r="AB935" s="46">
        <v>5.4528230464601802E-3</v>
      </c>
      <c r="AC935" s="46">
        <v>5.3892850662615012E-3</v>
      </c>
      <c r="AD935" s="46">
        <v>5.4522783976015381E-3</v>
      </c>
      <c r="AE935" s="46">
        <v>5.5053653955997985E-3</v>
      </c>
      <c r="AF935" s="46">
        <v>5.5659487162633102E-3</v>
      </c>
      <c r="AG935" s="46">
        <v>5.6029261905645653E-3</v>
      </c>
      <c r="AH935" s="46">
        <v>5.6402397501207338E-3</v>
      </c>
      <c r="AI935" s="46">
        <v>5.6778926619176781E-3</v>
      </c>
      <c r="AJ935" s="46">
        <v>5.7158882261501799E-3</v>
      </c>
      <c r="AK935" s="46">
        <v>8.4635849500293764E-2</v>
      </c>
      <c r="AL935" s="45">
        <v>8.4635849500293764E-2</v>
      </c>
      <c r="AM935" s="45">
        <v>6.7788945320489211E-4</v>
      </c>
      <c r="AN935" s="45">
        <v>1.7195685892256716E-3</v>
      </c>
      <c r="AO935" s="45">
        <v>3.2237056317092928E-3</v>
      </c>
      <c r="AP935" s="45">
        <v>5.2908552894366922E-3</v>
      </c>
      <c r="AQ935" s="45">
        <v>7.9483475380722878E-3</v>
      </c>
      <c r="AR935" s="45">
        <v>1.1277686931129606E-2</v>
      </c>
      <c r="AS935" s="45">
        <v>1.521416733873567E-2</v>
      </c>
      <c r="AT935" s="45">
        <v>1.9613275149043669E-2</v>
      </c>
      <c r="AU935" s="45">
        <v>2.4307743497976979E-2</v>
      </c>
      <c r="AV935" s="45">
        <v>2.9325482801143225E-2</v>
      </c>
      <c r="AW935" s="45">
        <v>3.4633202049354259E-2</v>
      </c>
      <c r="AX935" s="45">
        <v>4.0086025095814437E-2</v>
      </c>
      <c r="AY935" s="45">
        <v>4.5475310162075941E-2</v>
      </c>
      <c r="AZ935" s="45">
        <v>5.0927588559677481E-2</v>
      </c>
      <c r="BA935" s="45">
        <v>5.6432953955277282E-2</v>
      </c>
      <c r="BB935" s="45">
        <v>6.1998902671540596E-2</v>
      </c>
      <c r="BC935" s="45">
        <v>6.7601828862105168E-2</v>
      </c>
      <c r="BD935" s="45">
        <v>7.3242068612225902E-2</v>
      </c>
      <c r="BE935" s="45">
        <v>7.891996127414358E-2</v>
      </c>
      <c r="BF935" s="45">
        <v>8.4635849500293764E-2</v>
      </c>
    </row>
    <row r="936" spans="1:58" ht="13.5" thickBot="1" x14ac:dyDescent="0.25">
      <c r="A936" s="6" t="s">
        <v>1351</v>
      </c>
      <c r="B936" s="6" t="s">
        <v>1350</v>
      </c>
      <c r="C936" s="6" t="s">
        <v>916</v>
      </c>
      <c r="D936" s="6" t="s">
        <v>1351</v>
      </c>
      <c r="E936" s="6">
        <v>11.761471774818027</v>
      </c>
      <c r="F936" s="6" t="s">
        <v>622</v>
      </c>
      <c r="G936" s="21" t="s">
        <v>1178</v>
      </c>
      <c r="H936" s="21" t="s">
        <v>1172</v>
      </c>
      <c r="I936" s="21" t="s">
        <v>1160</v>
      </c>
      <c r="J936" s="21" t="s">
        <v>849</v>
      </c>
      <c r="K936" s="21" t="s">
        <v>854</v>
      </c>
      <c r="L936" s="21" t="s">
        <v>1393</v>
      </c>
      <c r="M936" s="3">
        <v>-2.2681239822264763</v>
      </c>
      <c r="N936" s="3">
        <v>11.761471774818027</v>
      </c>
      <c r="O936" s="21" t="s">
        <v>1508</v>
      </c>
      <c r="P936" s="21" t="s">
        <v>1509</v>
      </c>
      <c r="Q936" s="46">
        <v>3.5219525264373524E-5</v>
      </c>
      <c r="R936" s="46">
        <v>5.574269615679086E-5</v>
      </c>
      <c r="S936" s="46">
        <v>8.279626686373628E-5</v>
      </c>
      <c r="T936" s="46">
        <v>1.1472995504497943E-4</v>
      </c>
      <c r="U936" s="46">
        <v>1.4936007019779107E-4</v>
      </c>
      <c r="V936" s="46">
        <v>1.8348278905065235E-4</v>
      </c>
      <c r="W936" s="46">
        <v>2.1429923881032074E-4</v>
      </c>
      <c r="X936" s="46">
        <v>2.4178695169686741E-4</v>
      </c>
      <c r="Y936" s="46">
        <v>2.6494093940026729E-4</v>
      </c>
      <c r="Z936" s="46">
        <v>2.8297605218753456E-4</v>
      </c>
      <c r="AA936" s="46">
        <v>2.9615578954308156E-4</v>
      </c>
      <c r="AB936" s="46">
        <v>3.0518418371892875E-4</v>
      </c>
      <c r="AC936" s="46">
        <v>3.1111503296177414E-4</v>
      </c>
      <c r="AD936" s="46">
        <v>3.1503430188296676E-4</v>
      </c>
      <c r="AE936" s="46">
        <v>3.174877372400923E-4</v>
      </c>
      <c r="AF936" s="46">
        <v>3.1889989610364938E-4</v>
      </c>
      <c r="AG936" s="46">
        <v>3.1893154514593919E-4</v>
      </c>
      <c r="AH936" s="46">
        <v>3.1896319998386954E-4</v>
      </c>
      <c r="AI936" s="46">
        <v>3.1899486061818681E-4</v>
      </c>
      <c r="AJ936" s="46">
        <v>3.1902652704963682E-4</v>
      </c>
      <c r="AK936" s="46">
        <v>4.7651275589214387E-3</v>
      </c>
      <c r="AL936" s="45">
        <v>4.7651275589214387E-3</v>
      </c>
      <c r="AM936" s="45">
        <v>3.5219525264373524E-5</v>
      </c>
      <c r="AN936" s="45">
        <v>9.0962221421164377E-5</v>
      </c>
      <c r="AO936" s="45">
        <v>1.7375848828490067E-4</v>
      </c>
      <c r="AP936" s="45">
        <v>2.8848844332988012E-4</v>
      </c>
      <c r="AQ936" s="45">
        <v>4.3784851352767119E-4</v>
      </c>
      <c r="AR936" s="45">
        <v>6.2133130257832354E-4</v>
      </c>
      <c r="AS936" s="45">
        <v>8.3563054138864428E-4</v>
      </c>
      <c r="AT936" s="45">
        <v>1.0774174930855117E-3</v>
      </c>
      <c r="AU936" s="45">
        <v>1.3423584324857791E-3</v>
      </c>
      <c r="AV936" s="45">
        <v>1.6253344846733136E-3</v>
      </c>
      <c r="AW936" s="45">
        <v>1.9214902742163951E-3</v>
      </c>
      <c r="AX936" s="45">
        <v>2.2266744579353239E-3</v>
      </c>
      <c r="AY936" s="45">
        <v>2.5377894908970981E-3</v>
      </c>
      <c r="AZ936" s="45">
        <v>2.8528237927800647E-3</v>
      </c>
      <c r="BA936" s="45">
        <v>3.170311530020157E-3</v>
      </c>
      <c r="BB936" s="45">
        <v>3.4892114261238063E-3</v>
      </c>
      <c r="BC936" s="45">
        <v>3.8081429712697457E-3</v>
      </c>
      <c r="BD936" s="45">
        <v>4.1271061712536156E-3</v>
      </c>
      <c r="BE936" s="45">
        <v>4.4461010318718021E-3</v>
      </c>
      <c r="BF936" s="45">
        <v>4.7651275589214387E-3</v>
      </c>
    </row>
    <row r="937" spans="1:58" ht="13.5" thickBot="1" x14ac:dyDescent="0.25">
      <c r="A937" s="6" t="s">
        <v>1351</v>
      </c>
      <c r="B937" s="6" t="s">
        <v>1350</v>
      </c>
      <c r="C937" s="6" t="s">
        <v>916</v>
      </c>
      <c r="D937" s="6" t="s">
        <v>1351</v>
      </c>
      <c r="E937" s="6">
        <v>11.952647030687645</v>
      </c>
      <c r="F937" s="6" t="s">
        <v>622</v>
      </c>
      <c r="G937" s="21" t="s">
        <v>1178</v>
      </c>
      <c r="H937" s="21" t="s">
        <v>1172</v>
      </c>
      <c r="I937" s="21" t="s">
        <v>1160</v>
      </c>
      <c r="J937" s="21" t="s">
        <v>849</v>
      </c>
      <c r="K937" s="21" t="s">
        <v>850</v>
      </c>
      <c r="L937" s="21" t="s">
        <v>1394</v>
      </c>
      <c r="M937" s="3">
        <v>-2.2337749813147387</v>
      </c>
      <c r="N937" s="3">
        <v>11.952647030687645</v>
      </c>
      <c r="O937" s="21" t="s">
        <v>1508</v>
      </c>
      <c r="P937" s="21" t="s">
        <v>1509</v>
      </c>
      <c r="Q937" s="46">
        <v>7.3326063893374446E-5</v>
      </c>
      <c r="R937" s="46">
        <v>1.1267652937088583E-4</v>
      </c>
      <c r="S937" s="46">
        <v>1.6269975636899219E-4</v>
      </c>
      <c r="T937" s="46">
        <v>2.2359980253870772E-4</v>
      </c>
      <c r="U937" s="46">
        <v>2.8745608225402424E-4</v>
      </c>
      <c r="V937" s="46">
        <v>3.6012856064344446E-4</v>
      </c>
      <c r="W937" s="46">
        <v>4.2580189515929154E-4</v>
      </c>
      <c r="X937" s="46">
        <v>4.7584345625597201E-4</v>
      </c>
      <c r="Y937" s="46">
        <v>5.0779206620178122E-4</v>
      </c>
      <c r="Z937" s="46">
        <v>5.4275969482159379E-4</v>
      </c>
      <c r="AA937" s="46">
        <v>5.7412629578820415E-4</v>
      </c>
      <c r="AB937" s="46">
        <v>5.8982190859245282E-4</v>
      </c>
      <c r="AC937" s="46">
        <v>5.8294912133536009E-4</v>
      </c>
      <c r="AD937" s="46">
        <v>5.8976299492029076E-4</v>
      </c>
      <c r="AE937" s="46">
        <v>5.9550531852294378E-4</v>
      </c>
      <c r="AF937" s="46">
        <v>6.0205850565521609E-4</v>
      </c>
      <c r="AG937" s="46">
        <v>6.0605829150585963E-4</v>
      </c>
      <c r="AH937" s="46">
        <v>6.1009443108462052E-4</v>
      </c>
      <c r="AI937" s="46">
        <v>6.1416727777539198E-4</v>
      </c>
      <c r="AJ937" s="46">
        <v>6.1827718855421486E-4</v>
      </c>
      <c r="AK937" s="46">
        <v>9.1549052412426227E-3</v>
      </c>
      <c r="AL937" s="45">
        <v>9.1549052412426227E-3</v>
      </c>
      <c r="AM937" s="45">
        <v>7.3326063893374446E-5</v>
      </c>
      <c r="AN937" s="45">
        <v>1.8600259326426028E-4</v>
      </c>
      <c r="AO937" s="45">
        <v>3.4870234963325247E-4</v>
      </c>
      <c r="AP937" s="45">
        <v>5.7230215217196016E-4</v>
      </c>
      <c r="AQ937" s="45">
        <v>8.5975823442598445E-4</v>
      </c>
      <c r="AR937" s="45">
        <v>1.219886795069429E-3</v>
      </c>
      <c r="AS937" s="45">
        <v>1.6456886902287205E-3</v>
      </c>
      <c r="AT937" s="45">
        <v>2.1215321464846926E-3</v>
      </c>
      <c r="AU937" s="45">
        <v>2.6293242126864741E-3</v>
      </c>
      <c r="AV937" s="45">
        <v>3.1720839075080678E-3</v>
      </c>
      <c r="AW937" s="45">
        <v>3.746210203296272E-3</v>
      </c>
      <c r="AX937" s="45">
        <v>4.3360321118887249E-3</v>
      </c>
      <c r="AY937" s="45">
        <v>4.9189812332240852E-3</v>
      </c>
      <c r="AZ937" s="45">
        <v>5.5087442281443761E-3</v>
      </c>
      <c r="BA937" s="45">
        <v>6.1042495466673199E-3</v>
      </c>
      <c r="BB937" s="45">
        <v>6.7063080523225363E-3</v>
      </c>
      <c r="BC937" s="45">
        <v>7.3123663438283961E-3</v>
      </c>
      <c r="BD937" s="45">
        <v>7.9224607749130167E-3</v>
      </c>
      <c r="BE937" s="45">
        <v>8.5366280526884084E-3</v>
      </c>
      <c r="BF937" s="45">
        <v>9.1549052412426227E-3</v>
      </c>
    </row>
    <row r="938" spans="1:58" ht="13.5" thickBot="1" x14ac:dyDescent="0.25">
      <c r="A938" s="6" t="s">
        <v>1350</v>
      </c>
      <c r="B938" s="6" t="s">
        <v>1350</v>
      </c>
      <c r="C938" s="6" t="s">
        <v>916</v>
      </c>
      <c r="D938" s="6" t="s">
        <v>1350</v>
      </c>
      <c r="E938" s="6">
        <v>-4.0054836257209345</v>
      </c>
      <c r="F938" s="6" t="s">
        <v>622</v>
      </c>
      <c r="G938" s="21" t="s">
        <v>1178</v>
      </c>
      <c r="H938" s="21" t="s">
        <v>1174</v>
      </c>
      <c r="I938" s="21" t="s">
        <v>1160</v>
      </c>
      <c r="J938" s="21" t="s">
        <v>849</v>
      </c>
      <c r="K938" s="21" t="s">
        <v>854</v>
      </c>
      <c r="L938" s="21" t="s">
        <v>1383</v>
      </c>
      <c r="M938" s="3">
        <v>-4.0054836257209345</v>
      </c>
      <c r="N938" s="3">
        <v>-4.0054836257209345</v>
      </c>
      <c r="O938" s="21" t="s">
        <v>1508</v>
      </c>
      <c r="P938" s="21" t="s">
        <v>1509</v>
      </c>
      <c r="Q938" s="46">
        <v>1.8305930433220759E-3</v>
      </c>
      <c r="R938" s="46">
        <v>2.9082787562391996E-3</v>
      </c>
      <c r="S938" s="46">
        <v>4.2587726819320994E-3</v>
      </c>
      <c r="T938" s="46">
        <v>5.8078706595305184E-3</v>
      </c>
      <c r="U938" s="46">
        <v>7.444723382879455E-3</v>
      </c>
      <c r="V938" s="46">
        <v>9.0459267337234164E-3</v>
      </c>
      <c r="W938" s="46">
        <v>1.0501202220017289E-2</v>
      </c>
      <c r="X938" s="46">
        <v>1.1732419096556045E-2</v>
      </c>
      <c r="Y938" s="46">
        <v>1.2701576077291034E-2</v>
      </c>
      <c r="Z938" s="46">
        <v>1.3408046379608006E-2</v>
      </c>
      <c r="AA938" s="46">
        <v>1.3878699839819587E-2</v>
      </c>
      <c r="AB938" s="46">
        <v>1.415554705583176E-2</v>
      </c>
      <c r="AC938" s="46">
        <v>1.4284683530163064E-2</v>
      </c>
      <c r="AD938" s="46">
        <v>1.5137230945743523E-2</v>
      </c>
      <c r="AE938" s="46">
        <v>1.5036505392361964E-2</v>
      </c>
      <c r="AF938" s="46">
        <v>1.4889547406894828E-2</v>
      </c>
      <c r="AG938" s="46">
        <v>1.4669192478562786E-2</v>
      </c>
      <c r="AH938" s="46">
        <v>1.4443821031232252E-2</v>
      </c>
      <c r="AI938" s="46">
        <v>1.4217064595109767E-2</v>
      </c>
      <c r="AJ938" s="46">
        <v>1.3995050396585272E-2</v>
      </c>
      <c r="AK938" s="46">
        <v>0.18185976364151041</v>
      </c>
      <c r="AL938" s="45">
        <v>0.18185976364151041</v>
      </c>
      <c r="AM938" s="45">
        <v>1.8305930433220759E-3</v>
      </c>
      <c r="AN938" s="45">
        <v>4.7388717995612752E-3</v>
      </c>
      <c r="AO938" s="45">
        <v>8.9976444814933755E-3</v>
      </c>
      <c r="AP938" s="45">
        <v>1.4805515141023894E-2</v>
      </c>
      <c r="AQ938" s="45">
        <v>2.225023852390335E-2</v>
      </c>
      <c r="AR938" s="45">
        <v>3.1296165257626768E-2</v>
      </c>
      <c r="AS938" s="45">
        <v>4.1797367477644058E-2</v>
      </c>
      <c r="AT938" s="45">
        <v>5.35297865742001E-2</v>
      </c>
      <c r="AU938" s="45">
        <v>6.6231362651491127E-2</v>
      </c>
      <c r="AV938" s="45">
        <v>7.9639409031099131E-2</v>
      </c>
      <c r="AW938" s="45">
        <v>9.3518108870918715E-2</v>
      </c>
      <c r="AX938" s="45">
        <v>0.10767365592675048</v>
      </c>
      <c r="AY938" s="45">
        <v>0.12195833945691353</v>
      </c>
      <c r="AZ938" s="45">
        <v>0.13709557040265705</v>
      </c>
      <c r="BA938" s="45">
        <v>0.152132075795019</v>
      </c>
      <c r="BB938" s="45">
        <v>0.16702162320191383</v>
      </c>
      <c r="BC938" s="45">
        <v>0.18169081568047663</v>
      </c>
      <c r="BD938" s="45">
        <v>0.18185976364151041</v>
      </c>
      <c r="BE938" s="45">
        <v>0.18185976364151041</v>
      </c>
      <c r="BF938" s="45">
        <v>0.18185976364151041</v>
      </c>
    </row>
    <row r="939" spans="1:58" ht="13.5" thickBot="1" x14ac:dyDescent="0.25">
      <c r="A939" s="6" t="s">
        <v>1350</v>
      </c>
      <c r="B939" s="6" t="s">
        <v>1350</v>
      </c>
      <c r="C939" s="6" t="s">
        <v>916</v>
      </c>
      <c r="D939" s="6" t="s">
        <v>1350</v>
      </c>
      <c r="E939" s="6">
        <v>-4.0054834697619128</v>
      </c>
      <c r="F939" s="6" t="s">
        <v>622</v>
      </c>
      <c r="G939" s="21" t="s">
        <v>1178</v>
      </c>
      <c r="H939" s="21" t="s">
        <v>1174</v>
      </c>
      <c r="I939" s="21" t="s">
        <v>1160</v>
      </c>
      <c r="J939" s="21" t="s">
        <v>849</v>
      </c>
      <c r="K939" s="21" t="s">
        <v>850</v>
      </c>
      <c r="L939" s="21" t="s">
        <v>1384</v>
      </c>
      <c r="M939" s="3">
        <v>-4.0054834697619128</v>
      </c>
      <c r="N939" s="3">
        <v>-4.0054834697619128</v>
      </c>
      <c r="O939" s="21" t="s">
        <v>1508</v>
      </c>
      <c r="P939" s="21" t="s">
        <v>1509</v>
      </c>
      <c r="Q939" s="46">
        <v>2.3441757626076122E-2</v>
      </c>
      <c r="R939" s="46">
        <v>3.7558943165610696E-2</v>
      </c>
      <c r="S939" s="46">
        <v>5.5467777036290883E-2</v>
      </c>
      <c r="T939" s="46">
        <v>7.6287293362849451E-2</v>
      </c>
      <c r="U939" s="46">
        <v>9.8619501992282227E-2</v>
      </c>
      <c r="V939" s="46">
        <v>0.12084989412670789</v>
      </c>
      <c r="W939" s="46">
        <v>0.14148526057921645</v>
      </c>
      <c r="X939" s="46">
        <v>0.15941849849547682</v>
      </c>
      <c r="Y939" s="46">
        <v>0.17405549110809873</v>
      </c>
      <c r="Z939" s="46">
        <v>0.18529964515465008</v>
      </c>
      <c r="AA939" s="46">
        <v>0.19343579211667861</v>
      </c>
      <c r="AB939" s="46">
        <v>0.19897278546004818</v>
      </c>
      <c r="AC939" s="46">
        <v>0.20249607709972867</v>
      </c>
      <c r="AD939" s="46">
        <v>0.24171881282465082</v>
      </c>
      <c r="AE939" s="46">
        <v>0.23935153792318448</v>
      </c>
      <c r="AF939" s="46">
        <v>0.23647463970732602</v>
      </c>
      <c r="AG939" s="46">
        <v>0.23286767387329729</v>
      </c>
      <c r="AH939" s="46">
        <v>0.2289322529247956</v>
      </c>
      <c r="AI939" s="46">
        <v>0.22562238677245111</v>
      </c>
      <c r="AJ939" s="46">
        <v>0.2221940856340128</v>
      </c>
      <c r="AK939" s="46">
        <v>2.8607707863246392</v>
      </c>
      <c r="AL939" s="45">
        <v>2.8607707863246392</v>
      </c>
      <c r="AM939" s="45">
        <v>2.3441757626076122E-2</v>
      </c>
      <c r="AN939" s="45">
        <v>6.1000700791686818E-2</v>
      </c>
      <c r="AO939" s="45">
        <v>0.1164684778279777</v>
      </c>
      <c r="AP939" s="45">
        <v>0.19275577119082715</v>
      </c>
      <c r="AQ939" s="45">
        <v>0.29137527318310941</v>
      </c>
      <c r="AR939" s="45">
        <v>0.41222516730981729</v>
      </c>
      <c r="AS939" s="45">
        <v>0.55371042788903369</v>
      </c>
      <c r="AT939" s="45">
        <v>0.71312892638451053</v>
      </c>
      <c r="AU939" s="45">
        <v>0.88718441749260923</v>
      </c>
      <c r="AV939" s="45">
        <v>1.0724840626472594</v>
      </c>
      <c r="AW939" s="45">
        <v>1.2659198547639381</v>
      </c>
      <c r="AX939" s="45">
        <v>1.4648926402239864</v>
      </c>
      <c r="AY939" s="45">
        <v>1.667388717323715</v>
      </c>
      <c r="AZ939" s="45">
        <v>1.9091075301483658</v>
      </c>
      <c r="BA939" s="45">
        <v>2.1484590680715501</v>
      </c>
      <c r="BB939" s="45">
        <v>2.3849337077788761</v>
      </c>
      <c r="BC939" s="45">
        <v>2.6178013816521735</v>
      </c>
      <c r="BD939" s="45">
        <v>2.8467336345769692</v>
      </c>
      <c r="BE939" s="45">
        <v>2.8607707863246392</v>
      </c>
      <c r="BF939" s="45">
        <v>2.8607707863246392</v>
      </c>
    </row>
    <row r="940" spans="1:58" ht="13.5" thickBot="1" x14ac:dyDescent="0.25">
      <c r="A940" s="6" t="s">
        <v>1351</v>
      </c>
      <c r="B940" s="6" t="s">
        <v>1350</v>
      </c>
      <c r="C940" s="6" t="s">
        <v>916</v>
      </c>
      <c r="D940" s="6" t="s">
        <v>1351</v>
      </c>
      <c r="E940" s="6">
        <v>12.707774331460781</v>
      </c>
      <c r="F940" s="6" t="s">
        <v>622</v>
      </c>
      <c r="G940" s="21" t="s">
        <v>1178</v>
      </c>
      <c r="H940" s="21" t="s">
        <v>1174</v>
      </c>
      <c r="I940" s="21" t="s">
        <v>1160</v>
      </c>
      <c r="J940" s="21" t="s">
        <v>849</v>
      </c>
      <c r="K940" s="21" t="s">
        <v>854</v>
      </c>
      <c r="L940" s="21" t="s">
        <v>1385</v>
      </c>
      <c r="M940" s="3">
        <v>-3.920105485362305</v>
      </c>
      <c r="N940" s="3">
        <v>12.707774331460781</v>
      </c>
      <c r="O940" s="21" t="s">
        <v>1508</v>
      </c>
      <c r="P940" s="21" t="s">
        <v>1509</v>
      </c>
      <c r="Q940" s="46">
        <v>1.4549984403331042E-4</v>
      </c>
      <c r="R940" s="46">
        <v>2.3115684121156332E-4</v>
      </c>
      <c r="S940" s="46">
        <v>3.3849727729213369E-4</v>
      </c>
      <c r="T940" s="46">
        <v>4.6162323090323922E-4</v>
      </c>
      <c r="U940" s="46">
        <v>5.9172413826851845E-4</v>
      </c>
      <c r="V940" s="46">
        <v>7.1899154959365833E-4</v>
      </c>
      <c r="W940" s="46">
        <v>8.3466027075136489E-4</v>
      </c>
      <c r="X940" s="46">
        <v>9.3252028620431887E-4</v>
      </c>
      <c r="Y940" s="46">
        <v>1.0095511642878676E-3</v>
      </c>
      <c r="Z940" s="46">
        <v>1.0657030868444746E-3</v>
      </c>
      <c r="AA940" s="46">
        <v>1.103111731711959E-3</v>
      </c>
      <c r="AB940" s="46">
        <v>1.1251162000987323E-3</v>
      </c>
      <c r="AC940" s="46">
        <v>1.1353802710470835E-3</v>
      </c>
      <c r="AD940" s="46">
        <v>1.2031427464101749E-3</v>
      </c>
      <c r="AE940" s="46">
        <v>1.1951368423340895E-3</v>
      </c>
      <c r="AF940" s="46">
        <v>1.1834562757314141E-3</v>
      </c>
      <c r="AG940" s="46">
        <v>1.1659419473440955E-3</v>
      </c>
      <c r="AH940" s="46">
        <v>1.1480288942186203E-3</v>
      </c>
      <c r="AI940" s="46">
        <v>1.130005758923898E-3</v>
      </c>
      <c r="AJ940" s="46">
        <v>1.1123595478360025E-3</v>
      </c>
      <c r="AK940" s="46">
        <v>1.4454642085689915E-2</v>
      </c>
      <c r="AL940" s="45">
        <v>1.4454642085689915E-2</v>
      </c>
      <c r="AM940" s="45">
        <v>1.4549984403331042E-4</v>
      </c>
      <c r="AN940" s="45">
        <v>3.7665668524487371E-4</v>
      </c>
      <c r="AO940" s="45">
        <v>7.151539625370074E-4</v>
      </c>
      <c r="AP940" s="45">
        <v>1.1767771934402466E-3</v>
      </c>
      <c r="AQ940" s="45">
        <v>1.7685013317087651E-3</v>
      </c>
      <c r="AR940" s="45">
        <v>2.4874928813024234E-3</v>
      </c>
      <c r="AS940" s="45">
        <v>3.3221531520537884E-3</v>
      </c>
      <c r="AT940" s="45">
        <v>4.2546734382581074E-3</v>
      </c>
      <c r="AU940" s="45">
        <v>5.2642246025459746E-3</v>
      </c>
      <c r="AV940" s="45">
        <v>6.3299276893904492E-3</v>
      </c>
      <c r="AW940" s="45">
        <v>7.4330394211024079E-3</v>
      </c>
      <c r="AX940" s="45">
        <v>8.5581556212011405E-3</v>
      </c>
      <c r="AY940" s="45">
        <v>9.6935358922482246E-3</v>
      </c>
      <c r="AZ940" s="45">
        <v>1.08966786386584E-2</v>
      </c>
      <c r="BA940" s="45">
        <v>1.2091815480992489E-2</v>
      </c>
      <c r="BB940" s="45">
        <v>1.3275271756723904E-2</v>
      </c>
      <c r="BC940" s="45">
        <v>1.4441213704068E-2</v>
      </c>
      <c r="BD940" s="45">
        <v>1.4454642085689915E-2</v>
      </c>
      <c r="BE940" s="45">
        <v>1.4454642085689915E-2</v>
      </c>
      <c r="BF940" s="45">
        <v>1.4454642085689915E-2</v>
      </c>
    </row>
    <row r="941" spans="1:58" ht="13.5" thickBot="1" x14ac:dyDescent="0.25">
      <c r="A941" s="6" t="s">
        <v>1351</v>
      </c>
      <c r="B941" s="6" t="s">
        <v>1350</v>
      </c>
      <c r="C941" s="6" t="s">
        <v>916</v>
      </c>
      <c r="D941" s="6" t="s">
        <v>1351</v>
      </c>
      <c r="E941" s="6">
        <v>12.760348062400913</v>
      </c>
      <c r="F941" s="6" t="s">
        <v>622</v>
      </c>
      <c r="G941" s="21" t="s">
        <v>1178</v>
      </c>
      <c r="H941" s="21" t="s">
        <v>1174</v>
      </c>
      <c r="I941" s="21" t="s">
        <v>1160</v>
      </c>
      <c r="J941" s="21" t="s">
        <v>849</v>
      </c>
      <c r="K941" s="21" t="s">
        <v>850</v>
      </c>
      <c r="L941" s="21" t="s">
        <v>1386</v>
      </c>
      <c r="M941" s="3">
        <v>-3.9208450786948812</v>
      </c>
      <c r="N941" s="3">
        <v>12.760348062400913</v>
      </c>
      <c r="O941" s="21" t="s">
        <v>1508</v>
      </c>
      <c r="P941" s="21" t="s">
        <v>1509</v>
      </c>
      <c r="Q941" s="46">
        <v>1.0569400885503152E-3</v>
      </c>
      <c r="R941" s="46">
        <v>1.6934546184010578E-3</v>
      </c>
      <c r="S941" s="46">
        <v>2.5009266842351426E-3</v>
      </c>
      <c r="T941" s="46">
        <v>3.4396353672943723E-3</v>
      </c>
      <c r="U941" s="46">
        <v>4.4465481996350843E-3</v>
      </c>
      <c r="V941" s="46">
        <v>5.4488703380114059E-3</v>
      </c>
      <c r="W941" s="46">
        <v>6.3792760863125167E-3</v>
      </c>
      <c r="X941" s="46">
        <v>7.1878484797972811E-3</v>
      </c>
      <c r="Y941" s="46">
        <v>7.8478000292871494E-3</v>
      </c>
      <c r="Z941" s="46">
        <v>8.3547755455093391E-3</v>
      </c>
      <c r="AA941" s="46">
        <v>8.7216174874693159E-3</v>
      </c>
      <c r="AB941" s="46">
        <v>8.971268999441848E-3</v>
      </c>
      <c r="AC941" s="46">
        <v>9.1301268904342044E-3</v>
      </c>
      <c r="AD941" s="46">
        <v>1.0898598454365483E-2</v>
      </c>
      <c r="AE941" s="46">
        <v>1.0791862953389419E-2</v>
      </c>
      <c r="AF941" s="46">
        <v>1.0662149597269854E-2</v>
      </c>
      <c r="AG941" s="46">
        <v>1.0499519010910768E-2</v>
      </c>
      <c r="AH941" s="46">
        <v>1.0322079066682135E-2</v>
      </c>
      <c r="AI941" s="46">
        <v>1.0172844086952749E-2</v>
      </c>
      <c r="AJ941" s="46">
        <v>1.0018269120065138E-2</v>
      </c>
      <c r="AK941" s="46">
        <v>0.12898620386965609</v>
      </c>
      <c r="AL941" s="45">
        <v>0.12898620386965609</v>
      </c>
      <c r="AM941" s="45">
        <v>1.0569400885503152E-3</v>
      </c>
      <c r="AN941" s="45">
        <v>2.7503947069513731E-3</v>
      </c>
      <c r="AO941" s="45">
        <v>5.2513213911865152E-3</v>
      </c>
      <c r="AP941" s="45">
        <v>8.6909567584808872E-3</v>
      </c>
      <c r="AQ941" s="45">
        <v>1.3137504958115971E-2</v>
      </c>
      <c r="AR941" s="45">
        <v>1.8586375296127378E-2</v>
      </c>
      <c r="AS941" s="45">
        <v>2.4965651382439894E-2</v>
      </c>
      <c r="AT941" s="45">
        <v>3.2153499862237173E-2</v>
      </c>
      <c r="AU941" s="45">
        <v>4.0001299891524324E-2</v>
      </c>
      <c r="AV941" s="45">
        <v>4.8356075437033665E-2</v>
      </c>
      <c r="AW941" s="45">
        <v>5.707769292450298E-2</v>
      </c>
      <c r="AX941" s="45">
        <v>6.6048961923944827E-2</v>
      </c>
      <c r="AY941" s="45">
        <v>7.5179088814379028E-2</v>
      </c>
      <c r="AZ941" s="45">
        <v>8.6077687268744513E-2</v>
      </c>
      <c r="BA941" s="45">
        <v>9.6869550222133935E-2</v>
      </c>
      <c r="BB941" s="45">
        <v>0.10753169981940379</v>
      </c>
      <c r="BC941" s="45">
        <v>0.11803121883031456</v>
      </c>
      <c r="BD941" s="45">
        <v>0.1283532978969967</v>
      </c>
      <c r="BE941" s="45">
        <v>0.12898620386965609</v>
      </c>
      <c r="BF941" s="45">
        <v>0.12898620386965609</v>
      </c>
    </row>
    <row r="942" spans="1:58" ht="13.5" thickBot="1" x14ac:dyDescent="0.25">
      <c r="A942" s="6" t="s">
        <v>1351</v>
      </c>
      <c r="B942" s="6" t="s">
        <v>1350</v>
      </c>
      <c r="C942" s="6" t="s">
        <v>916</v>
      </c>
      <c r="D942" s="6" t="s">
        <v>1351</v>
      </c>
      <c r="E942" s="6">
        <v>12.61109375118942</v>
      </c>
      <c r="F942" s="6" t="s">
        <v>622</v>
      </c>
      <c r="G942" s="21" t="s">
        <v>1178</v>
      </c>
      <c r="H942" s="21" t="s">
        <v>1174</v>
      </c>
      <c r="I942" s="21" t="s">
        <v>1160</v>
      </c>
      <c r="J942" s="21" t="s">
        <v>849</v>
      </c>
      <c r="K942" s="21" t="s">
        <v>854</v>
      </c>
      <c r="L942" s="21" t="s">
        <v>1387</v>
      </c>
      <c r="M942" s="3">
        <v>-3.961247167764177</v>
      </c>
      <c r="N942" s="3">
        <v>12.61109375118942</v>
      </c>
      <c r="O942" s="21" t="s">
        <v>1508</v>
      </c>
      <c r="P942" s="21" t="s">
        <v>1509</v>
      </c>
      <c r="Q942" s="46">
        <v>1.0534899175903632E-3</v>
      </c>
      <c r="R942" s="46">
        <v>1.6736884030107088E-3</v>
      </c>
      <c r="S942" s="46">
        <v>2.4508855739901153E-3</v>
      </c>
      <c r="T942" s="46">
        <v>3.3423775998736799E-3</v>
      </c>
      <c r="U942" s="46">
        <v>4.2843716967697638E-3</v>
      </c>
      <c r="V942" s="46">
        <v>5.2058498987544045E-3</v>
      </c>
      <c r="W942" s="46">
        <v>6.0433479203489673E-3</v>
      </c>
      <c r="X942" s="46">
        <v>6.7519022167461659E-3</v>
      </c>
      <c r="Y942" s="46">
        <v>7.309643387833414E-3</v>
      </c>
      <c r="Z942" s="46">
        <v>7.7162107258242204E-3</v>
      </c>
      <c r="AA942" s="46">
        <v>7.9870675811043613E-3</v>
      </c>
      <c r="AB942" s="46">
        <v>8.1463906768878477E-3</v>
      </c>
      <c r="AC942" s="46">
        <v>8.2207075624444043E-3</v>
      </c>
      <c r="AD942" s="46">
        <v>8.7113409721244778E-3</v>
      </c>
      <c r="AE942" s="46">
        <v>8.6533743173738339E-3</v>
      </c>
      <c r="AF942" s="46">
        <v>8.5688013116127816E-3</v>
      </c>
      <c r="AG942" s="46">
        <v>8.4419890219364947E-3</v>
      </c>
      <c r="AH942" s="46">
        <v>8.3122897704608137E-3</v>
      </c>
      <c r="AI942" s="46">
        <v>8.1817934703272543E-3</v>
      </c>
      <c r="AJ942" s="46">
        <v>8.0540262855011788E-3</v>
      </c>
      <c r="AK942" s="46">
        <v>0.104658666824175</v>
      </c>
      <c r="AL942" s="45">
        <v>0.104658666824175</v>
      </c>
      <c r="AM942" s="45">
        <v>1.0534899175903632E-3</v>
      </c>
      <c r="AN942" s="45">
        <v>2.727178320601072E-3</v>
      </c>
      <c r="AO942" s="45">
        <v>5.1780638945911877E-3</v>
      </c>
      <c r="AP942" s="45">
        <v>8.5204414944648685E-3</v>
      </c>
      <c r="AQ942" s="45">
        <v>1.2804813191234632E-2</v>
      </c>
      <c r="AR942" s="45">
        <v>1.8010663089989037E-2</v>
      </c>
      <c r="AS942" s="45">
        <v>2.4054011010338005E-2</v>
      </c>
      <c r="AT942" s="45">
        <v>3.0805913227084172E-2</v>
      </c>
      <c r="AU942" s="45">
        <v>3.8115556614917584E-2</v>
      </c>
      <c r="AV942" s="45">
        <v>4.5831767340741805E-2</v>
      </c>
      <c r="AW942" s="45">
        <v>5.3818834921846165E-2</v>
      </c>
      <c r="AX942" s="45">
        <v>6.1965225598734013E-2</v>
      </c>
      <c r="AY942" s="45">
        <v>7.018593316117841E-2</v>
      </c>
      <c r="AZ942" s="45">
        <v>7.8897274133302886E-2</v>
      </c>
      <c r="BA942" s="45">
        <v>8.7550648450676727E-2</v>
      </c>
      <c r="BB942" s="45">
        <v>9.6119449762289505E-2</v>
      </c>
      <c r="BC942" s="45">
        <v>0.104561438784226</v>
      </c>
      <c r="BD942" s="45">
        <v>0.104658666824175</v>
      </c>
      <c r="BE942" s="45">
        <v>0.104658666824175</v>
      </c>
      <c r="BF942" s="45">
        <v>0.104658666824175</v>
      </c>
    </row>
    <row r="943" spans="1:58" ht="13.5" thickBot="1" x14ac:dyDescent="0.25">
      <c r="A943" s="6" t="s">
        <v>1351</v>
      </c>
      <c r="B943" s="6" t="s">
        <v>1350</v>
      </c>
      <c r="C943" s="6" t="s">
        <v>916</v>
      </c>
      <c r="D943" s="6" t="s">
        <v>1351</v>
      </c>
      <c r="E943" s="6">
        <v>12.717292548245618</v>
      </c>
      <c r="F943" s="6" t="s">
        <v>622</v>
      </c>
      <c r="G943" s="21" t="s">
        <v>1178</v>
      </c>
      <c r="H943" s="21" t="s">
        <v>1174</v>
      </c>
      <c r="I943" s="21" t="s">
        <v>1160</v>
      </c>
      <c r="J943" s="21" t="s">
        <v>849</v>
      </c>
      <c r="K943" s="21" t="s">
        <v>850</v>
      </c>
      <c r="L943" s="21" t="s">
        <v>1388</v>
      </c>
      <c r="M943" s="3">
        <v>-3.960947990900658</v>
      </c>
      <c r="N943" s="3">
        <v>12.717292548245618</v>
      </c>
      <c r="O943" s="21" t="s">
        <v>1508</v>
      </c>
      <c r="P943" s="21" t="s">
        <v>1509</v>
      </c>
      <c r="Q943" s="46">
        <v>1.7013301350183706E-3</v>
      </c>
      <c r="R943" s="46">
        <v>2.725911719862445E-3</v>
      </c>
      <c r="S943" s="46">
        <v>4.0256793922887222E-3</v>
      </c>
      <c r="T943" s="46">
        <v>5.5366953787128652E-3</v>
      </c>
      <c r="U943" s="46">
        <v>7.1574978854543822E-3</v>
      </c>
      <c r="V943" s="46">
        <v>8.7709108664632031E-3</v>
      </c>
      <c r="W943" s="46">
        <v>1.0268561825610865E-2</v>
      </c>
      <c r="X943" s="46">
        <v>1.1570100668050254E-2</v>
      </c>
      <c r="Y943" s="46">
        <v>1.2632408239654615E-2</v>
      </c>
      <c r="Z943" s="46">
        <v>1.3448474100727538E-2</v>
      </c>
      <c r="AA943" s="46">
        <v>1.4038970437659178E-2</v>
      </c>
      <c r="AB943" s="46">
        <v>1.4440828258336921E-2</v>
      </c>
      <c r="AC943" s="46">
        <v>1.4696537848746591E-2</v>
      </c>
      <c r="AD943" s="46">
        <v>1.754320247735966E-2</v>
      </c>
      <c r="AE943" s="46">
        <v>1.7371392999931349E-2</v>
      </c>
      <c r="AF943" s="46">
        <v>1.7162596641394821E-2</v>
      </c>
      <c r="AG943" s="46">
        <v>1.6900814237220979E-2</v>
      </c>
      <c r="AH943" s="46">
        <v>1.6615193578545594E-2</v>
      </c>
      <c r="AI943" s="46">
        <v>1.6374973748715219E-2</v>
      </c>
      <c r="AJ943" s="46">
        <v>1.6126158274560896E-2</v>
      </c>
      <c r="AK943" s="46">
        <v>0.20762587967125093</v>
      </c>
      <c r="AL943" s="45">
        <v>0.20762587967125093</v>
      </c>
      <c r="AM943" s="45">
        <v>1.7013301350183706E-3</v>
      </c>
      <c r="AN943" s="45">
        <v>4.4272418548808156E-3</v>
      </c>
      <c r="AO943" s="45">
        <v>8.452921247169537E-3</v>
      </c>
      <c r="AP943" s="45">
        <v>1.3989616625882401E-2</v>
      </c>
      <c r="AQ943" s="45">
        <v>2.1147114511336784E-2</v>
      </c>
      <c r="AR943" s="45">
        <v>2.9918025377799987E-2</v>
      </c>
      <c r="AS943" s="45">
        <v>4.0186587203410853E-2</v>
      </c>
      <c r="AT943" s="45">
        <v>5.1756687871461107E-2</v>
      </c>
      <c r="AU943" s="45">
        <v>6.4389096111115721E-2</v>
      </c>
      <c r="AV943" s="45">
        <v>7.783757021184326E-2</v>
      </c>
      <c r="AW943" s="45">
        <v>9.1876540649502431E-2</v>
      </c>
      <c r="AX943" s="45">
        <v>0.10631736890783935</v>
      </c>
      <c r="AY943" s="45">
        <v>0.12101390675658595</v>
      </c>
      <c r="AZ943" s="45">
        <v>0.1385571092339456</v>
      </c>
      <c r="BA943" s="45">
        <v>0.15592850223387694</v>
      </c>
      <c r="BB943" s="45">
        <v>0.17309109887527177</v>
      </c>
      <c r="BC943" s="45">
        <v>0.18999191311249275</v>
      </c>
      <c r="BD943" s="45">
        <v>0.20660710669103835</v>
      </c>
      <c r="BE943" s="45">
        <v>0.20762587967125093</v>
      </c>
      <c r="BF943" s="45">
        <v>0.20762587967125093</v>
      </c>
    </row>
    <row r="944" spans="1:58" ht="13.5" thickBot="1" x14ac:dyDescent="0.25">
      <c r="A944" s="6" t="s">
        <v>1350</v>
      </c>
      <c r="B944" s="6" t="s">
        <v>1350</v>
      </c>
      <c r="C944" s="6" t="s">
        <v>916</v>
      </c>
      <c r="D944" s="6" t="s">
        <v>1350</v>
      </c>
      <c r="E944" s="6">
        <v>2.5103653017923895</v>
      </c>
      <c r="F944" s="6" t="s">
        <v>622</v>
      </c>
      <c r="G944" s="21" t="s">
        <v>1178</v>
      </c>
      <c r="H944" s="21" t="s">
        <v>1174</v>
      </c>
      <c r="I944" s="21" t="s">
        <v>1160</v>
      </c>
      <c r="J944" s="21" t="s">
        <v>849</v>
      </c>
      <c r="K944" s="21" t="s">
        <v>854</v>
      </c>
      <c r="L944" s="21" t="s">
        <v>1389</v>
      </c>
      <c r="M944" s="3">
        <v>-4.8917885772387049</v>
      </c>
      <c r="N944" s="3">
        <v>2.5103653017923895</v>
      </c>
      <c r="O944" s="21" t="s">
        <v>1508</v>
      </c>
      <c r="P944" s="21" t="s">
        <v>1509</v>
      </c>
      <c r="Q944" s="46">
        <v>5.0042627179942172E-4</v>
      </c>
      <c r="R944" s="46">
        <v>7.9503147935987273E-4</v>
      </c>
      <c r="S944" s="46">
        <v>1.1642138286469714E-3</v>
      </c>
      <c r="T944" s="46">
        <v>1.5876882477209048E-3</v>
      </c>
      <c r="U944" s="46">
        <v>2.0351520402980528E-3</v>
      </c>
      <c r="V944" s="46">
        <v>2.4728704213323491E-3</v>
      </c>
      <c r="W944" s="46">
        <v>2.870696737074008E-3</v>
      </c>
      <c r="X944" s="46">
        <v>3.2072725115479942E-3</v>
      </c>
      <c r="Y944" s="46">
        <v>3.4722093943941423E-3</v>
      </c>
      <c r="Z944" s="46">
        <v>3.6653360430587258E-3</v>
      </c>
      <c r="AA944" s="46">
        <v>3.7939978214164938E-3</v>
      </c>
      <c r="AB944" s="46">
        <v>3.8696790989524357E-3</v>
      </c>
      <c r="AC944" s="46">
        <v>3.9049809289460969E-3</v>
      </c>
      <c r="AD944" s="46">
        <v>4.1380404427837107E-3</v>
      </c>
      <c r="AE944" s="46">
        <v>4.1105052604898948E-3</v>
      </c>
      <c r="AF944" s="46">
        <v>4.0703315927013333E-3</v>
      </c>
      <c r="AG944" s="46">
        <v>4.0100935208589325E-3</v>
      </c>
      <c r="AH944" s="46">
        <v>3.9484840912977969E-3</v>
      </c>
      <c r="AI944" s="46">
        <v>3.8864960495813426E-3</v>
      </c>
      <c r="AJ944" s="46">
        <v>3.8258043857189428E-3</v>
      </c>
      <c r="AK944" s="46">
        <v>4.9714710673372298E-2</v>
      </c>
      <c r="AL944" s="45">
        <v>4.9714710673372298E-2</v>
      </c>
      <c r="AM944" s="45">
        <v>5.0042627179942172E-4</v>
      </c>
      <c r="AN944" s="45">
        <v>1.2954577511592943E-3</v>
      </c>
      <c r="AO944" s="45">
        <v>2.4596715798062656E-3</v>
      </c>
      <c r="AP944" s="45">
        <v>4.0473598275271704E-3</v>
      </c>
      <c r="AQ944" s="45">
        <v>6.0825118678252237E-3</v>
      </c>
      <c r="AR944" s="45">
        <v>8.5553822891575732E-3</v>
      </c>
      <c r="AS944" s="45">
        <v>1.1426079026231582E-2</v>
      </c>
      <c r="AT944" s="45">
        <v>1.4633351537779575E-2</v>
      </c>
      <c r="AU944" s="45">
        <v>1.8105560932173716E-2</v>
      </c>
      <c r="AV944" s="45">
        <v>2.1770896975232441E-2</v>
      </c>
      <c r="AW944" s="45">
        <v>2.5564894796648936E-2</v>
      </c>
      <c r="AX944" s="45">
        <v>2.9434573895601369E-2</v>
      </c>
      <c r="AY944" s="45">
        <v>3.3339554824547465E-2</v>
      </c>
      <c r="AZ944" s="45">
        <v>3.7477595267331174E-2</v>
      </c>
      <c r="BA944" s="45">
        <v>4.1588100527821067E-2</v>
      </c>
      <c r="BB944" s="45">
        <v>4.5658432120522403E-2</v>
      </c>
      <c r="BC944" s="45">
        <v>4.9668525641381335E-2</v>
      </c>
      <c r="BD944" s="45">
        <v>4.9714710673372298E-2</v>
      </c>
      <c r="BE944" s="45">
        <v>4.9714710673372298E-2</v>
      </c>
      <c r="BF944" s="45">
        <v>4.9714710673372298E-2</v>
      </c>
    </row>
    <row r="945" spans="1:58" ht="13.5" thickBot="1" x14ac:dyDescent="0.25">
      <c r="A945" s="6" t="s">
        <v>1350</v>
      </c>
      <c r="B945" s="6" t="s">
        <v>1350</v>
      </c>
      <c r="C945" s="6" t="s">
        <v>916</v>
      </c>
      <c r="D945" s="6" t="s">
        <v>1350</v>
      </c>
      <c r="E945" s="6">
        <v>2.2642768854406632</v>
      </c>
      <c r="F945" s="6" t="s">
        <v>622</v>
      </c>
      <c r="G945" s="21" t="s">
        <v>1178</v>
      </c>
      <c r="H945" s="21" t="s">
        <v>1174</v>
      </c>
      <c r="I945" s="21" t="s">
        <v>1160</v>
      </c>
      <c r="J945" s="21" t="s">
        <v>849</v>
      </c>
      <c r="K945" s="21" t="s">
        <v>850</v>
      </c>
      <c r="L945" s="21" t="s">
        <v>1390</v>
      </c>
      <c r="M945" s="3">
        <v>-4.8721654728101784</v>
      </c>
      <c r="N945" s="3">
        <v>2.2642768854406632</v>
      </c>
      <c r="O945" s="21" t="s">
        <v>1508</v>
      </c>
      <c r="P945" s="21" t="s">
        <v>1509</v>
      </c>
      <c r="Q945" s="46">
        <v>2.6099116563467421E-3</v>
      </c>
      <c r="R945" s="46">
        <v>4.1816627034378427E-3</v>
      </c>
      <c r="S945" s="46">
        <v>6.17556073003771E-3</v>
      </c>
      <c r="T945" s="46">
        <v>8.4935225145987402E-3</v>
      </c>
      <c r="U945" s="46">
        <v>1.0979901417735626E-2</v>
      </c>
      <c r="V945" s="46">
        <v>1.3454944479022844E-2</v>
      </c>
      <c r="W945" s="46">
        <v>1.5752403752190985E-2</v>
      </c>
      <c r="X945" s="46">
        <v>1.7749018827744167E-2</v>
      </c>
      <c r="Y945" s="46">
        <v>1.9378643117991444E-2</v>
      </c>
      <c r="Z945" s="46">
        <v>2.0630522314933942E-2</v>
      </c>
      <c r="AA945" s="46">
        <v>2.1536368417972199E-2</v>
      </c>
      <c r="AB945" s="46">
        <v>2.2152835139388153E-2</v>
      </c>
      <c r="AC945" s="46">
        <v>2.2545104356815872E-2</v>
      </c>
      <c r="AD945" s="46">
        <v>2.6912007077813643E-2</v>
      </c>
      <c r="AE945" s="46">
        <v>2.6648444146327589E-2</v>
      </c>
      <c r="AF945" s="46">
        <v>2.632814179069962E-2</v>
      </c>
      <c r="AG945" s="46">
        <v>2.5926556622708447E-2</v>
      </c>
      <c r="AH945" s="46">
        <v>2.5488402574280769E-2</v>
      </c>
      <c r="AI945" s="46">
        <v>2.5119895298088214E-2</v>
      </c>
      <c r="AJ945" s="46">
        <v>2.4738201943630706E-2</v>
      </c>
      <c r="AK945" s="46">
        <v>0.3185067920444451</v>
      </c>
      <c r="AL945" s="45">
        <v>0.3185067920444451</v>
      </c>
      <c r="AM945" s="45">
        <v>2.6099116563467421E-3</v>
      </c>
      <c r="AN945" s="45">
        <v>6.7915743597845848E-3</v>
      </c>
      <c r="AO945" s="45">
        <v>1.2967135089822295E-2</v>
      </c>
      <c r="AP945" s="45">
        <v>2.1460657604421035E-2</v>
      </c>
      <c r="AQ945" s="45">
        <v>3.2440559022156659E-2</v>
      </c>
      <c r="AR945" s="45">
        <v>4.5895503501179505E-2</v>
      </c>
      <c r="AS945" s="45">
        <v>6.1647907253370493E-2</v>
      </c>
      <c r="AT945" s="45">
        <v>7.9396926081114663E-2</v>
      </c>
      <c r="AU945" s="45">
        <v>9.87755691991061E-2</v>
      </c>
      <c r="AV945" s="45">
        <v>0.11940609151404004</v>
      </c>
      <c r="AW945" s="45">
        <v>0.14094245993201224</v>
      </c>
      <c r="AX945" s="45">
        <v>0.16309529507140039</v>
      </c>
      <c r="AY945" s="45">
        <v>0.18564039942821625</v>
      </c>
      <c r="AZ945" s="45">
        <v>0.21255240650602988</v>
      </c>
      <c r="BA945" s="45">
        <v>0.23920085065235747</v>
      </c>
      <c r="BB945" s="45">
        <v>0.26552899244305711</v>
      </c>
      <c r="BC945" s="45">
        <v>0.29145554906576554</v>
      </c>
      <c r="BD945" s="45">
        <v>0.3169439516400463</v>
      </c>
      <c r="BE945" s="45">
        <v>0.3185067920444451</v>
      </c>
      <c r="BF945" s="45">
        <v>0.3185067920444451</v>
      </c>
    </row>
    <row r="946" spans="1:58" ht="13.5" thickBot="1" x14ac:dyDescent="0.25">
      <c r="A946" s="6" t="s">
        <v>1141</v>
      </c>
      <c r="B946" s="6" t="s">
        <v>1350</v>
      </c>
      <c r="C946" s="6" t="s">
        <v>916</v>
      </c>
      <c r="D946" s="6" t="s">
        <v>1141</v>
      </c>
      <c r="E946" s="6">
        <v>8.5521603996162252</v>
      </c>
      <c r="F946" s="6" t="s">
        <v>622</v>
      </c>
      <c r="G946" s="21" t="s">
        <v>1178</v>
      </c>
      <c r="H946" s="21" t="s">
        <v>1174</v>
      </c>
      <c r="I946" s="21" t="s">
        <v>1160</v>
      </c>
      <c r="J946" s="21" t="s">
        <v>849</v>
      </c>
      <c r="K946" s="21" t="s">
        <v>854</v>
      </c>
      <c r="L946" s="21" t="s">
        <v>1391</v>
      </c>
      <c r="M946" s="3">
        <v>-3.2113884225128619</v>
      </c>
      <c r="N946" s="3">
        <v>8.5521603996162252</v>
      </c>
      <c r="O946" s="21" t="s">
        <v>1508</v>
      </c>
      <c r="P946" s="21" t="s">
        <v>1509</v>
      </c>
      <c r="Q946" s="46">
        <v>8.2079465759257145E-4</v>
      </c>
      <c r="R946" s="46">
        <v>1.3040034619486507E-3</v>
      </c>
      <c r="S946" s="46">
        <v>1.9095330215433582E-3</v>
      </c>
      <c r="T946" s="46">
        <v>2.6041119443348461E-3</v>
      </c>
      <c r="U946" s="46">
        <v>3.3380380211828712E-3</v>
      </c>
      <c r="V946" s="46">
        <v>4.0559797619135092E-3</v>
      </c>
      <c r="W946" s="46">
        <v>4.7084908969431448E-3</v>
      </c>
      <c r="X946" s="46">
        <v>5.2605394466125333E-3</v>
      </c>
      <c r="Y946" s="46">
        <v>5.6950865323548818E-3</v>
      </c>
      <c r="Z946" s="46">
        <v>6.0118511196589307E-3</v>
      </c>
      <c r="AA946" s="46">
        <v>6.222881008103206E-3</v>
      </c>
      <c r="AB946" s="46">
        <v>6.3470127569378856E-3</v>
      </c>
      <c r="AC946" s="46">
        <v>6.4049145001014666E-3</v>
      </c>
      <c r="AD946" s="46">
        <v>6.7871766127023591E-3</v>
      </c>
      <c r="AE946" s="46">
        <v>6.7420136550476089E-3</v>
      </c>
      <c r="AF946" s="46">
        <v>6.6761211674726019E-3</v>
      </c>
      <c r="AG946" s="46">
        <v>6.5773192253320871E-3</v>
      </c>
      <c r="AH946" s="46">
        <v>6.4762679946297665E-3</v>
      </c>
      <c r="AI946" s="46">
        <v>6.3745957676850443E-3</v>
      </c>
      <c r="AJ946" s="46">
        <v>6.275049848004339E-3</v>
      </c>
      <c r="AK946" s="46">
        <v>8.1541620062704948E-2</v>
      </c>
      <c r="AL946" s="45">
        <v>8.1541620062704948E-2</v>
      </c>
      <c r="AM946" s="45">
        <v>8.2079465759257145E-4</v>
      </c>
      <c r="AN946" s="45">
        <v>2.1247981195412222E-3</v>
      </c>
      <c r="AO946" s="45">
        <v>4.0343311410845802E-3</v>
      </c>
      <c r="AP946" s="45">
        <v>6.6384430854194258E-3</v>
      </c>
      <c r="AQ946" s="45">
        <v>9.976481106602297E-3</v>
      </c>
      <c r="AR946" s="45">
        <v>1.4032460868515806E-2</v>
      </c>
      <c r="AS946" s="45">
        <v>1.8740951765458952E-2</v>
      </c>
      <c r="AT946" s="45">
        <v>2.4001491212071485E-2</v>
      </c>
      <c r="AU946" s="45">
        <v>2.9696577744426366E-2</v>
      </c>
      <c r="AV946" s="45">
        <v>3.5708428864085297E-2</v>
      </c>
      <c r="AW946" s="45">
        <v>4.1931309872188502E-2</v>
      </c>
      <c r="AX946" s="45">
        <v>4.8278322629126388E-2</v>
      </c>
      <c r="AY946" s="45">
        <v>5.4683237129227853E-2</v>
      </c>
      <c r="AZ946" s="45">
        <v>6.1470413741930213E-2</v>
      </c>
      <c r="BA946" s="45">
        <v>6.8212427396977818E-2</v>
      </c>
      <c r="BB946" s="45">
        <v>7.4888548564450416E-2</v>
      </c>
      <c r="BC946" s="45">
        <v>8.1465867789782501E-2</v>
      </c>
      <c r="BD946" s="45">
        <v>8.1541620062704948E-2</v>
      </c>
      <c r="BE946" s="45">
        <v>8.1541620062704948E-2</v>
      </c>
      <c r="BF946" s="45">
        <v>8.1541620062704948E-2</v>
      </c>
    </row>
    <row r="947" spans="1:58" ht="13.5" thickBot="1" x14ac:dyDescent="0.25">
      <c r="A947" s="6" t="s">
        <v>1141</v>
      </c>
      <c r="B947" s="6" t="s">
        <v>1350</v>
      </c>
      <c r="C947" s="6" t="s">
        <v>916</v>
      </c>
      <c r="D947" s="6" t="s">
        <v>1141</v>
      </c>
      <c r="E947" s="6">
        <v>8.6893541110723174</v>
      </c>
      <c r="F947" s="6" t="s">
        <v>622</v>
      </c>
      <c r="G947" s="21" t="s">
        <v>1178</v>
      </c>
      <c r="H947" s="21" t="s">
        <v>1174</v>
      </c>
      <c r="I947" s="21" t="s">
        <v>1160</v>
      </c>
      <c r="J947" s="21" t="s">
        <v>849</v>
      </c>
      <c r="K947" s="21" t="s">
        <v>850</v>
      </c>
      <c r="L947" s="21" t="s">
        <v>1392</v>
      </c>
      <c r="M947" s="3">
        <v>-3.1958821940427526</v>
      </c>
      <c r="N947" s="3">
        <v>8.6893541110723174</v>
      </c>
      <c r="O947" s="21" t="s">
        <v>1508</v>
      </c>
      <c r="P947" s="21" t="s">
        <v>1509</v>
      </c>
      <c r="Q947" s="46">
        <v>3.5045279386580201E-3</v>
      </c>
      <c r="R947" s="46">
        <v>5.6150382479824359E-3</v>
      </c>
      <c r="S947" s="46">
        <v>8.2923975846717901E-3</v>
      </c>
      <c r="T947" s="46">
        <v>1.1404902107566835E-2</v>
      </c>
      <c r="U947" s="46">
        <v>1.4743553172994105E-2</v>
      </c>
      <c r="V947" s="46">
        <v>1.8066982736814698E-2</v>
      </c>
      <c r="W947" s="46">
        <v>2.1151956970010353E-2</v>
      </c>
      <c r="X947" s="46">
        <v>2.3832964696078884E-2</v>
      </c>
      <c r="Y947" s="46">
        <v>2.6021185834062328E-2</v>
      </c>
      <c r="Z947" s="46">
        <v>2.7702179752320411E-2</v>
      </c>
      <c r="AA947" s="46">
        <v>2.8918528577194312E-2</v>
      </c>
      <c r="AB947" s="46">
        <v>2.9746305579991108E-2</v>
      </c>
      <c r="AC947" s="46">
        <v>3.027303545171222E-2</v>
      </c>
      <c r="AD947" s="46">
        <v>3.6136809634996374E-2</v>
      </c>
      <c r="AE947" s="46">
        <v>3.5782903534480937E-2</v>
      </c>
      <c r="AF947" s="46">
        <v>3.5352809070790372E-2</v>
      </c>
      <c r="AG947" s="46">
        <v>3.4813569959936445E-2</v>
      </c>
      <c r="AH947" s="46">
        <v>3.4225227017210057E-2</v>
      </c>
      <c r="AI947" s="46">
        <v>3.3730404120858357E-2</v>
      </c>
      <c r="AJ947" s="46">
        <v>3.3217875268993363E-2</v>
      </c>
      <c r="AK947" s="46">
        <v>0.42768342317553215</v>
      </c>
      <c r="AL947" s="45">
        <v>0.42768342317553215</v>
      </c>
      <c r="AM947" s="45">
        <v>3.5045279386580201E-3</v>
      </c>
      <c r="AN947" s="45">
        <v>9.1195661866404557E-3</v>
      </c>
      <c r="AO947" s="45">
        <v>1.7411963771312246E-2</v>
      </c>
      <c r="AP947" s="45">
        <v>2.8816865878879081E-2</v>
      </c>
      <c r="AQ947" s="45">
        <v>4.3560419051873189E-2</v>
      </c>
      <c r="AR947" s="45">
        <v>6.1627401788687891E-2</v>
      </c>
      <c r="AS947" s="45">
        <v>8.277935875869824E-2</v>
      </c>
      <c r="AT947" s="45">
        <v>0.10661232345477713</v>
      </c>
      <c r="AU947" s="45">
        <v>0.13263350928883946</v>
      </c>
      <c r="AV947" s="45">
        <v>0.16033568904115988</v>
      </c>
      <c r="AW947" s="45">
        <v>0.1892542176183542</v>
      </c>
      <c r="AX947" s="45">
        <v>0.21900052319834531</v>
      </c>
      <c r="AY947" s="45">
        <v>0.24927355865005754</v>
      </c>
      <c r="AZ947" s="45">
        <v>0.28541036828505389</v>
      </c>
      <c r="BA947" s="45">
        <v>0.32119327181953483</v>
      </c>
      <c r="BB947" s="45">
        <v>0.35654608089032519</v>
      </c>
      <c r="BC947" s="45">
        <v>0.39135965085026164</v>
      </c>
      <c r="BD947" s="45">
        <v>0.42558487786747168</v>
      </c>
      <c r="BE947" s="45">
        <v>0.42768342317553215</v>
      </c>
      <c r="BF947" s="45">
        <v>0.42768342317553215</v>
      </c>
    </row>
    <row r="948" spans="1:58" ht="13.5" thickBot="1" x14ac:dyDescent="0.25">
      <c r="A948" s="6" t="s">
        <v>1351</v>
      </c>
      <c r="B948" s="6" t="s">
        <v>1350</v>
      </c>
      <c r="C948" s="6" t="s">
        <v>916</v>
      </c>
      <c r="D948" s="6" t="s">
        <v>1351</v>
      </c>
      <c r="E948" s="6">
        <v>11.761471774818027</v>
      </c>
      <c r="F948" s="6" t="s">
        <v>622</v>
      </c>
      <c r="G948" s="21" t="s">
        <v>1178</v>
      </c>
      <c r="H948" s="21" t="s">
        <v>1174</v>
      </c>
      <c r="I948" s="21" t="s">
        <v>1160</v>
      </c>
      <c r="J948" s="21" t="s">
        <v>849</v>
      </c>
      <c r="K948" s="21" t="s">
        <v>854</v>
      </c>
      <c r="L948" s="21" t="s">
        <v>1393</v>
      </c>
      <c r="M948" s="3">
        <v>-2.2681239822264763</v>
      </c>
      <c r="N948" s="3">
        <v>11.761471774818027</v>
      </c>
      <c r="O948" s="21" t="s">
        <v>1508</v>
      </c>
      <c r="P948" s="21" t="s">
        <v>1509</v>
      </c>
      <c r="Q948" s="46">
        <v>1.4227573530994119E-3</v>
      </c>
      <c r="R948" s="46">
        <v>2.260346722280278E-3</v>
      </c>
      <c r="S948" s="46">
        <v>3.3099656805216748E-3</v>
      </c>
      <c r="T948" s="46">
        <v>4.5139419254547793E-3</v>
      </c>
      <c r="U948" s="46">
        <v>5.7861221386272393E-3</v>
      </c>
      <c r="V948" s="46">
        <v>7.0305952614390819E-3</v>
      </c>
      <c r="W948" s="46">
        <v>8.1616516185376957E-3</v>
      </c>
      <c r="X948" s="46">
        <v>9.1185671223662588E-3</v>
      </c>
      <c r="Y948" s="46">
        <v>9.8718067490972828E-3</v>
      </c>
      <c r="Z948" s="46">
        <v>1.0420883356284515E-2</v>
      </c>
      <c r="AA948" s="46">
        <v>1.0786680480730318E-2</v>
      </c>
      <c r="AB948" s="46">
        <v>1.1001849228204423E-2</v>
      </c>
      <c r="AC948" s="46">
        <v>1.1102215537952206E-2</v>
      </c>
      <c r="AD948" s="46">
        <v>1.1764824908619185E-2</v>
      </c>
      <c r="AE948" s="46">
        <v>1.1686539883861008E-2</v>
      </c>
      <c r="AF948" s="46">
        <v>1.1572322496669039E-2</v>
      </c>
      <c r="AG948" s="46">
        <v>1.1401060185955148E-2</v>
      </c>
      <c r="AH948" s="46">
        <v>1.1225898980662752E-2</v>
      </c>
      <c r="AI948" s="46">
        <v>1.1049661346616899E-2</v>
      </c>
      <c r="AJ948" s="46">
        <v>1.0877109432582542E-2</v>
      </c>
      <c r="AK948" s="46">
        <v>0.14134343889143508</v>
      </c>
      <c r="AL948" s="45">
        <v>0.14134343889143508</v>
      </c>
      <c r="AM948" s="45">
        <v>1.4227573530994119E-3</v>
      </c>
      <c r="AN948" s="45">
        <v>3.6831040753796899E-3</v>
      </c>
      <c r="AO948" s="45">
        <v>6.9930697559013651E-3</v>
      </c>
      <c r="AP948" s="45">
        <v>1.1507011681356144E-2</v>
      </c>
      <c r="AQ948" s="45">
        <v>1.7293133819983382E-2</v>
      </c>
      <c r="AR948" s="45">
        <v>2.4323729081422465E-2</v>
      </c>
      <c r="AS948" s="45">
        <v>3.248538069996016E-2</v>
      </c>
      <c r="AT948" s="45">
        <v>4.1603947822326418E-2</v>
      </c>
      <c r="AU948" s="45">
        <v>5.1475754571423699E-2</v>
      </c>
      <c r="AV948" s="45">
        <v>6.1896637927708213E-2</v>
      </c>
      <c r="AW948" s="45">
        <v>7.268331840843853E-2</v>
      </c>
      <c r="AX948" s="45">
        <v>8.3685167636642951E-2</v>
      </c>
      <c r="AY948" s="45">
        <v>9.4787383174595161E-2</v>
      </c>
      <c r="AZ948" s="45">
        <v>0.10655220808321435</v>
      </c>
      <c r="BA948" s="45">
        <v>0.11823874796707536</v>
      </c>
      <c r="BB948" s="45">
        <v>0.1298110704637444</v>
      </c>
      <c r="BC948" s="45">
        <v>0.14121213064969956</v>
      </c>
      <c r="BD948" s="45">
        <v>0.14134343889143508</v>
      </c>
      <c r="BE948" s="45">
        <v>0.14134343889143508</v>
      </c>
      <c r="BF948" s="45">
        <v>0.14134343889143508</v>
      </c>
    </row>
    <row r="949" spans="1:58" ht="13.5" thickBot="1" x14ac:dyDescent="0.25">
      <c r="A949" s="6" t="s">
        <v>1351</v>
      </c>
      <c r="B949" s="6" t="s">
        <v>1350</v>
      </c>
      <c r="C949" s="6" t="s">
        <v>916</v>
      </c>
      <c r="D949" s="6" t="s">
        <v>1351</v>
      </c>
      <c r="E949" s="6">
        <v>11.952647030687645</v>
      </c>
      <c r="F949" s="6" t="s">
        <v>622</v>
      </c>
      <c r="G949" s="21" t="s">
        <v>1178</v>
      </c>
      <c r="H949" s="21" t="s">
        <v>1174</v>
      </c>
      <c r="I949" s="21" t="s">
        <v>1160</v>
      </c>
      <c r="J949" s="21" t="s">
        <v>849</v>
      </c>
      <c r="K949" s="21" t="s">
        <v>850</v>
      </c>
      <c r="L949" s="21" t="s">
        <v>1394</v>
      </c>
      <c r="M949" s="3">
        <v>-2.2337749813147387</v>
      </c>
      <c r="N949" s="3">
        <v>11.952647030687645</v>
      </c>
      <c r="O949" s="21" t="s">
        <v>1508</v>
      </c>
      <c r="P949" s="21" t="s">
        <v>1509</v>
      </c>
      <c r="Q949" s="46">
        <v>3.7907838561471706E-4</v>
      </c>
      <c r="R949" s="46">
        <v>6.073684306323856E-4</v>
      </c>
      <c r="S949" s="46">
        <v>8.9697349951117279E-4</v>
      </c>
      <c r="T949" s="46">
        <v>1.2336474283283498E-3</v>
      </c>
      <c r="U949" s="46">
        <v>1.5947832155629815E-3</v>
      </c>
      <c r="V949" s="46">
        <v>1.954272520773018E-3</v>
      </c>
      <c r="W949" s="46">
        <v>2.2879685484413332E-3</v>
      </c>
      <c r="X949" s="46">
        <v>2.5779682569349728E-3</v>
      </c>
      <c r="Y949" s="46">
        <v>2.8146641403390023E-3</v>
      </c>
      <c r="Z949" s="46">
        <v>2.9964941819067246E-3</v>
      </c>
      <c r="AA949" s="46">
        <v>3.1280644124622617E-3</v>
      </c>
      <c r="AB949" s="46">
        <v>3.2176035388044406E-3</v>
      </c>
      <c r="AC949" s="46">
        <v>3.2745789468828098E-3</v>
      </c>
      <c r="AD949" s="46">
        <v>3.9088526892858437E-3</v>
      </c>
      <c r="AE949" s="46">
        <v>3.8705713128520283E-3</v>
      </c>
      <c r="AF949" s="46">
        <v>3.8240487803422492E-3</v>
      </c>
      <c r="AG949" s="46">
        <v>3.765720270716756E-3</v>
      </c>
      <c r="AH949" s="46">
        <v>3.7020802892926297E-3</v>
      </c>
      <c r="AI949" s="46">
        <v>3.6485562004574209E-3</v>
      </c>
      <c r="AJ949" s="46">
        <v>3.5931168907567422E-3</v>
      </c>
      <c r="AK949" s="46">
        <v>4.6261734661370374E-2</v>
      </c>
      <c r="AL949" s="45">
        <v>4.6261734661370374E-2</v>
      </c>
      <c r="AM949" s="45">
        <v>3.7907838561471706E-4</v>
      </c>
      <c r="AN949" s="45">
        <v>9.8644681624710266E-4</v>
      </c>
      <c r="AO949" s="45">
        <v>1.8834203157582754E-3</v>
      </c>
      <c r="AP949" s="45">
        <v>3.1170677440866251E-3</v>
      </c>
      <c r="AQ949" s="45">
        <v>4.7118509596496064E-3</v>
      </c>
      <c r="AR949" s="45">
        <v>6.6661234804226248E-3</v>
      </c>
      <c r="AS949" s="45">
        <v>8.9540920288639584E-3</v>
      </c>
      <c r="AT949" s="45">
        <v>1.1532060285798932E-2</v>
      </c>
      <c r="AU949" s="45">
        <v>1.4346724426137934E-2</v>
      </c>
      <c r="AV949" s="45">
        <v>1.7343218608044657E-2</v>
      </c>
      <c r="AW949" s="45">
        <v>2.0471283020506919E-2</v>
      </c>
      <c r="AX949" s="45">
        <v>2.368888655931136E-2</v>
      </c>
      <c r="AY949" s="45">
        <v>2.6963465506194169E-2</v>
      </c>
      <c r="AZ949" s="45">
        <v>3.0872318195480013E-2</v>
      </c>
      <c r="BA949" s="45">
        <v>3.4742889508332042E-2</v>
      </c>
      <c r="BB949" s="45">
        <v>3.8566938288674288E-2</v>
      </c>
      <c r="BC949" s="45">
        <v>4.2332658559391043E-2</v>
      </c>
      <c r="BD949" s="45">
        <v>4.6034738848683671E-2</v>
      </c>
      <c r="BE949" s="45">
        <v>4.6261734661370374E-2</v>
      </c>
      <c r="BF949" s="45">
        <v>4.6261734661370374E-2</v>
      </c>
    </row>
    <row r="950" spans="1:58" ht="13.5" thickBot="1" x14ac:dyDescent="0.25">
      <c r="A950" s="6" t="s">
        <v>1359</v>
      </c>
      <c r="B950" s="6" t="s">
        <v>1359</v>
      </c>
      <c r="C950" s="6" t="s">
        <v>916</v>
      </c>
      <c r="D950" s="6" t="s">
        <v>1359</v>
      </c>
      <c r="E950" s="6">
        <v>415.26654468127379</v>
      </c>
      <c r="F950" s="6" t="s">
        <v>622</v>
      </c>
      <c r="G950" s="21" t="s">
        <v>1178</v>
      </c>
      <c r="H950" s="21" t="s">
        <v>1172</v>
      </c>
      <c r="I950" s="21" t="s">
        <v>1160</v>
      </c>
      <c r="J950" s="21" t="s">
        <v>849</v>
      </c>
      <c r="K950" s="21" t="s">
        <v>854</v>
      </c>
      <c r="L950" s="21" t="s">
        <v>1395</v>
      </c>
      <c r="M950" s="3">
        <v>278.24722126250902</v>
      </c>
      <c r="N950" s="3">
        <v>415.26654468127379</v>
      </c>
      <c r="O950" s="21" t="s">
        <v>1508</v>
      </c>
      <c r="P950" s="21" t="s">
        <v>1509</v>
      </c>
      <c r="Q950" s="46">
        <v>4.6641364426456639E-4</v>
      </c>
      <c r="R950" s="46">
        <v>7.3820285368584562E-4</v>
      </c>
      <c r="S950" s="46">
        <v>1.0964744206384954E-3</v>
      </c>
      <c r="T950" s="46">
        <v>1.5193735871553236E-3</v>
      </c>
      <c r="U950" s="46">
        <v>1.9779816486916626E-3</v>
      </c>
      <c r="V950" s="46">
        <v>2.4298702398328226E-3</v>
      </c>
      <c r="W950" s="46">
        <v>2.837973771263502E-3</v>
      </c>
      <c r="X950" s="46">
        <v>3.2019947012355797E-3</v>
      </c>
      <c r="Y950" s="46">
        <v>3.508623927579065E-3</v>
      </c>
      <c r="Z950" s="46">
        <v>3.7474636795827867E-3</v>
      </c>
      <c r="AA950" s="46">
        <v>3.9220034919257088E-3</v>
      </c>
      <c r="AB950" s="46">
        <v>4.0415668931301401E-3</v>
      </c>
      <c r="AC950" s="46">
        <v>4.1201093773963159E-3</v>
      </c>
      <c r="AD950" s="46">
        <v>4.1720124194351976E-3</v>
      </c>
      <c r="AE950" s="46">
        <v>4.2045033663544069E-3</v>
      </c>
      <c r="AF950" s="46">
        <v>4.2232046451731314E-3</v>
      </c>
      <c r="AG950" s="46">
        <v>4.2236237747622181E-3</v>
      </c>
      <c r="AH950" s="46">
        <v>4.2240429811032151E-3</v>
      </c>
      <c r="AI950" s="46">
        <v>4.2244622642060034E-3</v>
      </c>
      <c r="AJ950" s="46">
        <v>4.2248816240804659E-3</v>
      </c>
      <c r="AK950" s="46">
        <v>6.3104783311496451E-2</v>
      </c>
      <c r="AL950" s="45">
        <v>6.3104783311496451E-2</v>
      </c>
      <c r="AM950" s="45">
        <v>4.6641364426456639E-4</v>
      </c>
      <c r="AN950" s="45">
        <v>1.204616497950412E-3</v>
      </c>
      <c r="AO950" s="45">
        <v>2.3010909185889076E-3</v>
      </c>
      <c r="AP950" s="45">
        <v>3.8204645057442312E-3</v>
      </c>
      <c r="AQ950" s="45">
        <v>5.7984461544358934E-3</v>
      </c>
      <c r="AR950" s="45">
        <v>8.228316394268716E-3</v>
      </c>
      <c r="AS950" s="45">
        <v>1.1066290165532218E-2</v>
      </c>
      <c r="AT950" s="45">
        <v>1.4268284866767797E-2</v>
      </c>
      <c r="AU950" s="45">
        <v>1.7776908794346864E-2</v>
      </c>
      <c r="AV950" s="45">
        <v>2.1524372473929649E-2</v>
      </c>
      <c r="AW950" s="45">
        <v>2.5446375965855358E-2</v>
      </c>
      <c r="AX950" s="45">
        <v>2.9487942858985497E-2</v>
      </c>
      <c r="AY950" s="45">
        <v>3.3608052236381816E-2</v>
      </c>
      <c r="AZ950" s="45">
        <v>3.7780064655817014E-2</v>
      </c>
      <c r="BA950" s="45">
        <v>4.1984568022171417E-2</v>
      </c>
      <c r="BB950" s="45">
        <v>4.6207772667344549E-2</v>
      </c>
      <c r="BC950" s="45">
        <v>5.0431396442106764E-2</v>
      </c>
      <c r="BD950" s="45">
        <v>5.4655439423209981E-2</v>
      </c>
      <c r="BE950" s="45">
        <v>5.8879901687415984E-2</v>
      </c>
      <c r="BF950" s="45">
        <v>6.3104783311496451E-2</v>
      </c>
    </row>
    <row r="951" spans="1:58" ht="13.5" thickBot="1" x14ac:dyDescent="0.25">
      <c r="A951" s="6" t="s">
        <v>1359</v>
      </c>
      <c r="B951" s="6" t="s">
        <v>1359</v>
      </c>
      <c r="C951" s="6" t="s">
        <v>916</v>
      </c>
      <c r="D951" s="6" t="s">
        <v>1359</v>
      </c>
      <c r="E951" s="6">
        <v>460.53737683752615</v>
      </c>
      <c r="F951" s="6" t="s">
        <v>622</v>
      </c>
      <c r="G951" s="21" t="s">
        <v>1178</v>
      </c>
      <c r="H951" s="21" t="s">
        <v>1172</v>
      </c>
      <c r="I951" s="21" t="s">
        <v>1160</v>
      </c>
      <c r="J951" s="21" t="s">
        <v>849</v>
      </c>
      <c r="K951" s="21" t="s">
        <v>850</v>
      </c>
      <c r="L951" s="21" t="s">
        <v>1396</v>
      </c>
      <c r="M951" s="3">
        <v>308.72341326537446</v>
      </c>
      <c r="N951" s="3">
        <v>460.53737683752615</v>
      </c>
      <c r="O951" s="21" t="s">
        <v>1508</v>
      </c>
      <c r="P951" s="21" t="s">
        <v>1509</v>
      </c>
      <c r="Q951" s="46">
        <v>7.3331902716785718E-3</v>
      </c>
      <c r="R951" s="46">
        <v>1.1268550160153152E-2</v>
      </c>
      <c r="S951" s="46">
        <v>1.6271271185979659E-2</v>
      </c>
      <c r="T951" s="46">
        <v>2.236176073913412E-2</v>
      </c>
      <c r="U951" s="46">
        <v>2.8747897186808036E-2</v>
      </c>
      <c r="V951" s="46">
        <v>3.6015723703706641E-2</v>
      </c>
      <c r="W951" s="46">
        <v>4.2583580100316216E-2</v>
      </c>
      <c r="X951" s="46">
        <v>4.7588134681991287E-2</v>
      </c>
      <c r="Y951" s="46">
        <v>5.0783250077642998E-2</v>
      </c>
      <c r="Z951" s="46">
        <v>5.4280291380601142E-2</v>
      </c>
      <c r="AA951" s="46">
        <v>5.7417201243899485E-2</v>
      </c>
      <c r="AB951" s="46">
        <v>5.8986887505683837E-2</v>
      </c>
      <c r="AC951" s="46">
        <v>5.8299554053197998E-2</v>
      </c>
      <c r="AD951" s="46">
        <v>5.8980995669348585E-2</v>
      </c>
      <c r="AE951" s="46">
        <v>5.9555273754710383E-2</v>
      </c>
      <c r="AF951" s="46">
        <v>6.0210644649795496E-2</v>
      </c>
      <c r="AG951" s="46">
        <v>6.0610655084439691E-2</v>
      </c>
      <c r="AH951" s="46">
        <v>6.1014301181373867E-2</v>
      </c>
      <c r="AI951" s="46">
        <v>6.1421618281801267E-2</v>
      </c>
      <c r="AJ951" s="46">
        <v>6.1832642086168517E-2</v>
      </c>
      <c r="AK951" s="46">
        <v>0.91556342299843096</v>
      </c>
      <c r="AL951" s="45">
        <v>0.91556342299843096</v>
      </c>
      <c r="AM951" s="45">
        <v>7.3331902716785718E-3</v>
      </c>
      <c r="AN951" s="45">
        <v>1.8601740431831722E-2</v>
      </c>
      <c r="AO951" s="45">
        <v>3.4873011617811381E-2</v>
      </c>
      <c r="AP951" s="45">
        <v>5.7234772356945504E-2</v>
      </c>
      <c r="AQ951" s="45">
        <v>8.598266954375354E-2</v>
      </c>
      <c r="AR951" s="45">
        <v>0.12199839324746017</v>
      </c>
      <c r="AS951" s="45">
        <v>0.16458197334777638</v>
      </c>
      <c r="AT951" s="45">
        <v>0.21217010802976766</v>
      </c>
      <c r="AU951" s="45">
        <v>0.26295335810741066</v>
      </c>
      <c r="AV951" s="45">
        <v>0.3172336494880118</v>
      </c>
      <c r="AW951" s="45">
        <v>0.37465085073191129</v>
      </c>
      <c r="AX951" s="45">
        <v>0.43363773823759511</v>
      </c>
      <c r="AY951" s="45">
        <v>0.49193729229079308</v>
      </c>
      <c r="AZ951" s="45">
        <v>0.55091828796014164</v>
      </c>
      <c r="BA951" s="45">
        <v>0.61047356171485201</v>
      </c>
      <c r="BB951" s="45">
        <v>0.67068420636464754</v>
      </c>
      <c r="BC951" s="45">
        <v>0.73129486144908729</v>
      </c>
      <c r="BD951" s="45">
        <v>0.79230916263046114</v>
      </c>
      <c r="BE951" s="45">
        <v>0.8537307809122624</v>
      </c>
      <c r="BF951" s="45">
        <v>0.91556342299843096</v>
      </c>
    </row>
    <row r="952" spans="1:58" ht="13.5" thickBot="1" x14ac:dyDescent="0.25">
      <c r="A952" s="6" t="s">
        <v>1359</v>
      </c>
      <c r="B952" s="6" t="s">
        <v>1359</v>
      </c>
      <c r="C952" s="6" t="s">
        <v>916</v>
      </c>
      <c r="D952" s="6" t="s">
        <v>1359</v>
      </c>
      <c r="E952" s="6">
        <v>735.65814071917123</v>
      </c>
      <c r="F952" s="6" t="s">
        <v>622</v>
      </c>
      <c r="G952" s="21" t="s">
        <v>1178</v>
      </c>
      <c r="H952" s="21" t="s">
        <v>1172</v>
      </c>
      <c r="I952" s="21" t="s">
        <v>1160</v>
      </c>
      <c r="J952" s="21" t="s">
        <v>849</v>
      </c>
      <c r="K952" s="21" t="s">
        <v>854</v>
      </c>
      <c r="L952" s="21" t="s">
        <v>1397</v>
      </c>
      <c r="M952" s="3">
        <v>504.83467652593805</v>
      </c>
      <c r="N952" s="3">
        <v>735.65814071917123</v>
      </c>
      <c r="O952" s="21" t="s">
        <v>1508</v>
      </c>
      <c r="P952" s="21" t="s">
        <v>1509</v>
      </c>
      <c r="Q952" s="46">
        <v>7.2797278338598668E-6</v>
      </c>
      <c r="R952" s="46">
        <v>1.1521780992245925E-5</v>
      </c>
      <c r="S952" s="46">
        <v>1.7113640343055084E-5</v>
      </c>
      <c r="T952" s="46">
        <v>2.3714199463196103E-5</v>
      </c>
      <c r="U952" s="46">
        <v>3.0872098704464583E-5</v>
      </c>
      <c r="V952" s="46">
        <v>3.7925121263272983E-5</v>
      </c>
      <c r="W952" s="46">
        <v>4.4294751897764516E-5</v>
      </c>
      <c r="X952" s="46">
        <v>4.9976346612266765E-5</v>
      </c>
      <c r="Y952" s="46">
        <v>5.4762178547366435E-5</v>
      </c>
      <c r="Z952" s="46">
        <v>5.8489960553476544E-5</v>
      </c>
      <c r="AA952" s="46">
        <v>6.1214156866457283E-5</v>
      </c>
      <c r="AB952" s="46">
        <v>6.3080287993541408E-5</v>
      </c>
      <c r="AC952" s="46">
        <v>6.4306169602889571E-5</v>
      </c>
      <c r="AD952" s="46">
        <v>6.5116266015030822E-5</v>
      </c>
      <c r="AE952" s="46">
        <v>6.5623380790819969E-5</v>
      </c>
      <c r="AF952" s="46">
        <v>6.5915268092187632E-5</v>
      </c>
      <c r="AG952" s="46">
        <v>6.5921809816198482E-5</v>
      </c>
      <c r="AH952" s="46">
        <v>6.5928352738143866E-5</v>
      </c>
      <c r="AI952" s="46">
        <v>6.5934896858178011E-5</v>
      </c>
      <c r="AJ952" s="46">
        <v>6.5941442176455198E-5</v>
      </c>
      <c r="AK952" s="46">
        <v>9.849318371608711E-4</v>
      </c>
      <c r="AL952" s="45">
        <v>9.849318371608711E-4</v>
      </c>
      <c r="AM952" s="45">
        <v>7.2797278338598668E-6</v>
      </c>
      <c r="AN952" s="45">
        <v>1.8801508826105794E-5</v>
      </c>
      <c r="AO952" s="45">
        <v>3.5915149169160881E-5</v>
      </c>
      <c r="AP952" s="45">
        <v>5.9629348632356987E-5</v>
      </c>
      <c r="AQ952" s="45">
        <v>9.0501447336821577E-5</v>
      </c>
      <c r="AR952" s="45">
        <v>1.2842656860009456E-4</v>
      </c>
      <c r="AS952" s="45">
        <v>1.7272132049785908E-4</v>
      </c>
      <c r="AT952" s="45">
        <v>2.2269766711012585E-4</v>
      </c>
      <c r="AU952" s="45">
        <v>2.774598456574923E-4</v>
      </c>
      <c r="AV952" s="45">
        <v>3.3594980621096885E-4</v>
      </c>
      <c r="AW952" s="45">
        <v>3.9716396307742615E-4</v>
      </c>
      <c r="AX952" s="45">
        <v>4.6024425107096757E-4</v>
      </c>
      <c r="AY952" s="45">
        <v>5.2455042067385711E-4</v>
      </c>
      <c r="AZ952" s="45">
        <v>5.8966668668888791E-4</v>
      </c>
      <c r="BA952" s="45">
        <v>6.5529006747970791E-4</v>
      </c>
      <c r="BB952" s="45">
        <v>7.2120533557189551E-4</v>
      </c>
      <c r="BC952" s="45">
        <v>7.8712714538809402E-4</v>
      </c>
      <c r="BD952" s="45">
        <v>8.5305549812623787E-4</v>
      </c>
      <c r="BE952" s="45">
        <v>9.189903949844159E-4</v>
      </c>
      <c r="BF952" s="45">
        <v>9.849318371608711E-4</v>
      </c>
    </row>
    <row r="953" spans="1:58" ht="13.5" thickBot="1" x14ac:dyDescent="0.25">
      <c r="A953" s="6" t="s">
        <v>1359</v>
      </c>
      <c r="B953" s="6" t="s">
        <v>1359</v>
      </c>
      <c r="C953" s="6" t="s">
        <v>916</v>
      </c>
      <c r="D953" s="6" t="s">
        <v>1359</v>
      </c>
      <c r="E953" s="6">
        <v>726.9273500586097</v>
      </c>
      <c r="F953" s="6" t="s">
        <v>622</v>
      </c>
      <c r="G953" s="21" t="s">
        <v>1178</v>
      </c>
      <c r="H953" s="21" t="s">
        <v>1172</v>
      </c>
      <c r="I953" s="21" t="s">
        <v>1160</v>
      </c>
      <c r="J953" s="21" t="s">
        <v>849</v>
      </c>
      <c r="K953" s="21" t="s">
        <v>850</v>
      </c>
      <c r="L953" s="21" t="s">
        <v>1398</v>
      </c>
      <c r="M953" s="3">
        <v>498.94801140167408</v>
      </c>
      <c r="N953" s="3">
        <v>726.9273500586097</v>
      </c>
      <c r="O953" s="21" t="s">
        <v>1508</v>
      </c>
      <c r="P953" s="21" t="s">
        <v>1509</v>
      </c>
      <c r="Q953" s="46">
        <v>4.1508561991647432E-4</v>
      </c>
      <c r="R953" s="46">
        <v>6.3784150628842112E-4</v>
      </c>
      <c r="S953" s="46">
        <v>9.2101397029692032E-4</v>
      </c>
      <c r="T953" s="46">
        <v>1.2657581454930255E-3</v>
      </c>
      <c r="U953" s="46">
        <v>1.6272370254958417E-3</v>
      </c>
      <c r="V953" s="46">
        <v>2.0386228157791351E-3</v>
      </c>
      <c r="W953" s="46">
        <v>2.4103877152169663E-3</v>
      </c>
      <c r="X953" s="46">
        <v>2.6936639652500819E-3</v>
      </c>
      <c r="Y953" s="46">
        <v>2.8745192827277759E-3</v>
      </c>
      <c r="Z953" s="46">
        <v>3.0724647202978314E-3</v>
      </c>
      <c r="AA953" s="46">
        <v>3.2500253899368104E-3</v>
      </c>
      <c r="AB953" s="46">
        <v>3.33887542258406E-3</v>
      </c>
      <c r="AC953" s="46">
        <v>3.2999698137501704E-3</v>
      </c>
      <c r="AD953" s="46">
        <v>3.3385419229137858E-3</v>
      </c>
      <c r="AE953" s="46">
        <v>3.3710481809318647E-3</v>
      </c>
      <c r="AF953" s="46">
        <v>3.4081445911139704E-3</v>
      </c>
      <c r="AG953" s="46">
        <v>3.4307866572660783E-3</v>
      </c>
      <c r="AH953" s="46">
        <v>3.4536345153149657E-3</v>
      </c>
      <c r="AI953" s="46">
        <v>3.4766901657030994E-3</v>
      </c>
      <c r="AJ953" s="46">
        <v>3.4999556292074517E-3</v>
      </c>
      <c r="AK953" s="46">
        <v>5.1824267055484735E-2</v>
      </c>
      <c r="AL953" s="45">
        <v>5.1824267055484735E-2</v>
      </c>
      <c r="AM953" s="45">
        <v>4.1508561991647432E-4</v>
      </c>
      <c r="AN953" s="45">
        <v>1.0529271262048954E-3</v>
      </c>
      <c r="AO953" s="45">
        <v>1.973941096501816E-3</v>
      </c>
      <c r="AP953" s="45">
        <v>3.2396992419948412E-3</v>
      </c>
      <c r="AQ953" s="45">
        <v>4.8669362674906829E-3</v>
      </c>
      <c r="AR953" s="45">
        <v>6.9055590832698185E-3</v>
      </c>
      <c r="AS953" s="45">
        <v>9.3159467984867857E-3</v>
      </c>
      <c r="AT953" s="45">
        <v>1.2009610763736868E-2</v>
      </c>
      <c r="AU953" s="45">
        <v>1.4884130046464644E-2</v>
      </c>
      <c r="AV953" s="45">
        <v>1.7956594766762476E-2</v>
      </c>
      <c r="AW953" s="45">
        <v>2.1206620156699288E-2</v>
      </c>
      <c r="AX953" s="45">
        <v>2.4545495579283347E-2</v>
      </c>
      <c r="AY953" s="45">
        <v>2.7845465393033519E-2</v>
      </c>
      <c r="AZ953" s="45">
        <v>3.1184007315947303E-2</v>
      </c>
      <c r="BA953" s="45">
        <v>3.4555055496879164E-2</v>
      </c>
      <c r="BB953" s="45">
        <v>3.7963200087993136E-2</v>
      </c>
      <c r="BC953" s="45">
        <v>4.1393986745259216E-2</v>
      </c>
      <c r="BD953" s="45">
        <v>4.4847621260574184E-2</v>
      </c>
      <c r="BE953" s="45">
        <v>4.8324311426277286E-2</v>
      </c>
      <c r="BF953" s="45">
        <v>5.1824267055484735E-2</v>
      </c>
    </row>
    <row r="954" spans="1:58" ht="13.5" thickBot="1" x14ac:dyDescent="0.25">
      <c r="A954" s="6" t="s">
        <v>1359</v>
      </c>
      <c r="B954" s="6" t="s">
        <v>1359</v>
      </c>
      <c r="C954" s="6" t="s">
        <v>916</v>
      </c>
      <c r="D954" s="6" t="s">
        <v>1359</v>
      </c>
      <c r="E954" s="6">
        <v>639.78834048271392</v>
      </c>
      <c r="F954" s="6" t="s">
        <v>622</v>
      </c>
      <c r="G954" s="21" t="s">
        <v>1178</v>
      </c>
      <c r="H954" s="21" t="s">
        <v>1172</v>
      </c>
      <c r="I954" s="21" t="s">
        <v>1160</v>
      </c>
      <c r="J954" s="21" t="s">
        <v>849</v>
      </c>
      <c r="K954" s="21" t="s">
        <v>854</v>
      </c>
      <c r="L954" s="21" t="s">
        <v>1399</v>
      </c>
      <c r="M954" s="3">
        <v>439.10153376099339</v>
      </c>
      <c r="N954" s="3">
        <v>639.78834048271392</v>
      </c>
      <c r="O954" s="21" t="s">
        <v>1508</v>
      </c>
      <c r="P954" s="21" t="s">
        <v>1509</v>
      </c>
      <c r="Q954" s="46">
        <v>6.1401588535324605E-5</v>
      </c>
      <c r="R954" s="46">
        <v>9.7181607860317504E-5</v>
      </c>
      <c r="S954" s="46">
        <v>1.443467017816572E-4</v>
      </c>
      <c r="T954" s="46">
        <v>2.0001977424363859E-4</v>
      </c>
      <c r="U954" s="46">
        <v>2.6039378739635877E-4</v>
      </c>
      <c r="V954" s="46">
        <v>3.1988320773869802E-4</v>
      </c>
      <c r="W954" s="46">
        <v>3.7360849091781865E-4</v>
      </c>
      <c r="X954" s="46">
        <v>4.2153046669027961E-4</v>
      </c>
      <c r="Y954" s="46">
        <v>4.6189704219759444E-4</v>
      </c>
      <c r="Z954" s="46">
        <v>4.9333939033373297E-4</v>
      </c>
      <c r="AA954" s="46">
        <v>5.1631689511366121E-4</v>
      </c>
      <c r="AB954" s="46">
        <v>5.320569637306807E-4</v>
      </c>
      <c r="AC954" s="46">
        <v>5.4239678410419987E-4</v>
      </c>
      <c r="AD954" s="46">
        <v>5.4922962287337466E-4</v>
      </c>
      <c r="AE954" s="46">
        <v>5.5350693289290024E-4</v>
      </c>
      <c r="AF954" s="46">
        <v>5.5596888537056061E-4</v>
      </c>
      <c r="AG954" s="46">
        <v>5.5602406219244077E-4</v>
      </c>
      <c r="AH954" s="46">
        <v>5.5607924911841905E-4</v>
      </c>
      <c r="AI954" s="46">
        <v>5.5613444614979637E-4</v>
      </c>
      <c r="AJ954" s="46">
        <v>5.5618965328787335E-4</v>
      </c>
      <c r="AK954" s="46">
        <v>8.3075055525293276E-3</v>
      </c>
      <c r="AL954" s="45">
        <v>8.3075055525293276E-3</v>
      </c>
      <c r="AM954" s="45">
        <v>6.1401588535324605E-5</v>
      </c>
      <c r="AN954" s="45">
        <v>1.5858319639564211E-4</v>
      </c>
      <c r="AO954" s="45">
        <v>3.0292989817729931E-4</v>
      </c>
      <c r="AP954" s="45">
        <v>5.0294967242093787E-4</v>
      </c>
      <c r="AQ954" s="45">
        <v>7.6334345981729664E-4</v>
      </c>
      <c r="AR954" s="45">
        <v>1.0832266675559947E-3</v>
      </c>
      <c r="AS954" s="45">
        <v>1.4568351584738134E-3</v>
      </c>
      <c r="AT954" s="45">
        <v>1.8783656251640929E-3</v>
      </c>
      <c r="AU954" s="45">
        <v>2.3402626673616873E-3</v>
      </c>
      <c r="AV954" s="45">
        <v>2.8336020576954202E-3</v>
      </c>
      <c r="AW954" s="45">
        <v>3.3499189528090815E-3</v>
      </c>
      <c r="AX954" s="45">
        <v>3.8819759165397622E-3</v>
      </c>
      <c r="AY954" s="45">
        <v>4.4243727006439623E-3</v>
      </c>
      <c r="AZ954" s="45">
        <v>4.9736023235173368E-3</v>
      </c>
      <c r="BA954" s="45">
        <v>5.5271092564102373E-3</v>
      </c>
      <c r="BB954" s="45">
        <v>6.0830781417807976E-3</v>
      </c>
      <c r="BC954" s="45">
        <v>6.6391022039732385E-3</v>
      </c>
      <c r="BD954" s="45">
        <v>7.1951814530916572E-3</v>
      </c>
      <c r="BE954" s="45">
        <v>7.7513158992414538E-3</v>
      </c>
      <c r="BF954" s="45">
        <v>8.3075055525293276E-3</v>
      </c>
    </row>
    <row r="955" spans="1:58" ht="13.5" thickBot="1" x14ac:dyDescent="0.25">
      <c r="A955" s="6" t="s">
        <v>1359</v>
      </c>
      <c r="B955" s="6" t="s">
        <v>1359</v>
      </c>
      <c r="C955" s="6" t="s">
        <v>916</v>
      </c>
      <c r="D955" s="6" t="s">
        <v>1359</v>
      </c>
      <c r="E955" s="6">
        <v>634.97690006031803</v>
      </c>
      <c r="F955" s="6" t="s">
        <v>622</v>
      </c>
      <c r="G955" s="21" t="s">
        <v>1178</v>
      </c>
      <c r="H955" s="21" t="s">
        <v>1172</v>
      </c>
      <c r="I955" s="21" t="s">
        <v>1160</v>
      </c>
      <c r="J955" s="21" t="s">
        <v>849</v>
      </c>
      <c r="K955" s="21" t="s">
        <v>850</v>
      </c>
      <c r="L955" s="21" t="s">
        <v>1400</v>
      </c>
      <c r="M955" s="3">
        <v>435.88209127031627</v>
      </c>
      <c r="N955" s="3">
        <v>634.97690006031803</v>
      </c>
      <c r="O955" s="21" t="s">
        <v>1508</v>
      </c>
      <c r="P955" s="21" t="s">
        <v>1509</v>
      </c>
      <c r="Q955" s="46">
        <v>7.7554850014747425E-4</v>
      </c>
      <c r="R955" s="46">
        <v>1.1917469548411055E-3</v>
      </c>
      <c r="S955" s="46">
        <v>1.7208281111313378E-3</v>
      </c>
      <c r="T955" s="46">
        <v>2.3649502275797907E-3</v>
      </c>
      <c r="U955" s="46">
        <v>3.0403395684044268E-3</v>
      </c>
      <c r="V955" s="46">
        <v>3.8089752843330875E-3</v>
      </c>
      <c r="W955" s="46">
        <v>4.5035830865125612E-3</v>
      </c>
      <c r="X955" s="46">
        <v>5.03285815724325E-3</v>
      </c>
      <c r="Y955" s="46">
        <v>5.3707693338379608E-3</v>
      </c>
      <c r="Z955" s="46">
        <v>5.7406117948930659E-3</v>
      </c>
      <c r="AA955" s="46">
        <v>6.0723672314013238E-3</v>
      </c>
      <c r="AB955" s="46">
        <v>6.2383751735013036E-3</v>
      </c>
      <c r="AC955" s="46">
        <v>6.1656836970186467E-3</v>
      </c>
      <c r="AD955" s="46">
        <v>6.237752060686331E-3</v>
      </c>
      <c r="AE955" s="46">
        <v>6.298486951132309E-3</v>
      </c>
      <c r="AF955" s="46">
        <v>6.3677981098358497E-3</v>
      </c>
      <c r="AG955" s="46">
        <v>6.4101026841259451E-3</v>
      </c>
      <c r="AH955" s="46">
        <v>6.4527917612492679E-3</v>
      </c>
      <c r="AI955" s="46">
        <v>6.4958690788447073E-3</v>
      </c>
      <c r="AJ955" s="46">
        <v>6.5393384125442639E-3</v>
      </c>
      <c r="AK955" s="46">
        <v>9.6828776179264026E-2</v>
      </c>
      <c r="AL955" s="45">
        <v>9.6828776179264026E-2</v>
      </c>
      <c r="AM955" s="45">
        <v>7.7554850014747425E-4</v>
      </c>
      <c r="AN955" s="45">
        <v>1.9672954549885798E-3</v>
      </c>
      <c r="AO955" s="45">
        <v>3.6881235661199176E-3</v>
      </c>
      <c r="AP955" s="45">
        <v>6.0530737936997083E-3</v>
      </c>
      <c r="AQ955" s="45">
        <v>9.0934133621041347E-3</v>
      </c>
      <c r="AR955" s="45">
        <v>1.2902388646437222E-2</v>
      </c>
      <c r="AS955" s="45">
        <v>1.7405971732949783E-2</v>
      </c>
      <c r="AT955" s="45">
        <v>2.2438829890193034E-2</v>
      </c>
      <c r="AU955" s="45">
        <v>2.7809599224030996E-2</v>
      </c>
      <c r="AV955" s="45">
        <v>3.355021101892406E-2</v>
      </c>
      <c r="AW955" s="45">
        <v>3.9622578250325384E-2</v>
      </c>
      <c r="AX955" s="45">
        <v>4.5860953423826685E-2</v>
      </c>
      <c r="AY955" s="45">
        <v>5.2026637120845334E-2</v>
      </c>
      <c r="AZ955" s="45">
        <v>5.8264389181531664E-2</v>
      </c>
      <c r="BA955" s="45">
        <v>6.4562876132663968E-2</v>
      </c>
      <c r="BB955" s="45">
        <v>7.0930674242499825E-2</v>
      </c>
      <c r="BC955" s="45">
        <v>7.7340776926625776E-2</v>
      </c>
      <c r="BD955" s="45">
        <v>8.3793568687875047E-2</v>
      </c>
      <c r="BE955" s="45">
        <v>9.0289437766719757E-2</v>
      </c>
      <c r="BF955" s="45">
        <v>9.6828776179264026E-2</v>
      </c>
    </row>
    <row r="956" spans="1:58" ht="13.5" thickBot="1" x14ac:dyDescent="0.25">
      <c r="A956" s="6" t="s">
        <v>1359</v>
      </c>
      <c r="B956" s="6" t="s">
        <v>1359</v>
      </c>
      <c r="C956" s="6" t="s">
        <v>916</v>
      </c>
      <c r="D956" s="6" t="s">
        <v>1359</v>
      </c>
      <c r="E956" s="6">
        <v>335.18730345055354</v>
      </c>
      <c r="F956" s="6" t="s">
        <v>622</v>
      </c>
      <c r="G956" s="21" t="s">
        <v>1178</v>
      </c>
      <c r="H956" s="21" t="s">
        <v>1172</v>
      </c>
      <c r="I956" s="21" t="s">
        <v>1160</v>
      </c>
      <c r="J956" s="21" t="s">
        <v>849</v>
      </c>
      <c r="K956" s="21" t="s">
        <v>854</v>
      </c>
      <c r="L956" s="21" t="s">
        <v>1401</v>
      </c>
      <c r="M956" s="3">
        <v>224.1129022378073</v>
      </c>
      <c r="N956" s="3">
        <v>335.18730345055354</v>
      </c>
      <c r="O956" s="21" t="s">
        <v>1508</v>
      </c>
      <c r="P956" s="21" t="s">
        <v>1509</v>
      </c>
      <c r="Q956" s="46">
        <v>6.8680949273495909E-5</v>
      </c>
      <c r="R956" s="46">
        <v>1.0870280784236312E-4</v>
      </c>
      <c r="S956" s="46">
        <v>1.6145947913316519E-4</v>
      </c>
      <c r="T956" s="46">
        <v>2.2373277786811931E-4</v>
      </c>
      <c r="U956" s="46">
        <v>2.9126432930988422E-4</v>
      </c>
      <c r="V956" s="46">
        <v>3.5780641654743674E-4</v>
      </c>
      <c r="W956" s="46">
        <v>4.179010091589384E-4</v>
      </c>
      <c r="X956" s="46">
        <v>4.7150429313945908E-4</v>
      </c>
      <c r="Y956" s="46">
        <v>5.1665645924616583E-4</v>
      </c>
      <c r="Z956" s="46">
        <v>5.5182640140711441E-4</v>
      </c>
      <c r="AA956" s="46">
        <v>5.7752796512665664E-4</v>
      </c>
      <c r="AB956" s="46">
        <v>5.9513407076714744E-4</v>
      </c>
      <c r="AC956" s="46">
        <v>6.0669971093233886E-4</v>
      </c>
      <c r="AD956" s="46">
        <v>6.1434260526282828E-4</v>
      </c>
      <c r="AE956" s="46">
        <v>6.1912700448580682E-4</v>
      </c>
      <c r="AF956" s="46">
        <v>6.2188082954579968E-4</v>
      </c>
      <c r="AG956" s="46">
        <v>6.2194254776181052E-4</v>
      </c>
      <c r="AH956" s="46">
        <v>6.2200427727979353E-4</v>
      </c>
      <c r="AI956" s="46">
        <v>6.220660181012037E-4</v>
      </c>
      <c r="AJ956" s="46">
        <v>6.2212777022749635E-4</v>
      </c>
      <c r="AK956" s="46">
        <v>9.2923877224170247E-3</v>
      </c>
      <c r="AL956" s="45">
        <v>9.2923877224170247E-3</v>
      </c>
      <c r="AM956" s="45">
        <v>6.8680949273495909E-5</v>
      </c>
      <c r="AN956" s="45">
        <v>1.7738375711585903E-4</v>
      </c>
      <c r="AO956" s="45">
        <v>3.3884323624902422E-4</v>
      </c>
      <c r="AP956" s="45">
        <v>5.6257601411714351E-4</v>
      </c>
      <c r="AQ956" s="45">
        <v>8.5384034342702773E-4</v>
      </c>
      <c r="AR956" s="45">
        <v>1.2116467599744645E-3</v>
      </c>
      <c r="AS956" s="45">
        <v>1.6295477691334029E-3</v>
      </c>
      <c r="AT956" s="45">
        <v>2.1010520622728622E-3</v>
      </c>
      <c r="AU956" s="45">
        <v>2.6177085215190279E-3</v>
      </c>
      <c r="AV956" s="45">
        <v>3.1695349229261425E-3</v>
      </c>
      <c r="AW956" s="45">
        <v>3.7470628880527991E-3</v>
      </c>
      <c r="AX956" s="45">
        <v>4.3421969588199466E-3</v>
      </c>
      <c r="AY956" s="45">
        <v>4.9488966697522853E-3</v>
      </c>
      <c r="AZ956" s="45">
        <v>5.5632392750151133E-3</v>
      </c>
      <c r="BA956" s="45">
        <v>6.1823662795009206E-3</v>
      </c>
      <c r="BB956" s="45">
        <v>6.8042471090467207E-3</v>
      </c>
      <c r="BC956" s="45">
        <v>7.4261896568085309E-3</v>
      </c>
      <c r="BD956" s="45">
        <v>8.0481939340883244E-3</v>
      </c>
      <c r="BE956" s="45">
        <v>8.6702599521895282E-3</v>
      </c>
      <c r="BF956" s="45">
        <v>9.2923877224170247E-3</v>
      </c>
    </row>
    <row r="957" spans="1:58" ht="13.5" thickBot="1" x14ac:dyDescent="0.25">
      <c r="A957" s="6" t="s">
        <v>1359</v>
      </c>
      <c r="B957" s="6" t="s">
        <v>1359</v>
      </c>
      <c r="C957" s="6" t="s">
        <v>916</v>
      </c>
      <c r="D957" s="6" t="s">
        <v>1359</v>
      </c>
      <c r="E957" s="6">
        <v>338.43001064947549</v>
      </c>
      <c r="F957" s="6" t="s">
        <v>622</v>
      </c>
      <c r="G957" s="21" t="s">
        <v>1178</v>
      </c>
      <c r="H957" s="21" t="s">
        <v>1172</v>
      </c>
      <c r="I957" s="21" t="s">
        <v>1160</v>
      </c>
      <c r="J957" s="21" t="s">
        <v>849</v>
      </c>
      <c r="K957" s="21" t="s">
        <v>850</v>
      </c>
      <c r="L957" s="21" t="s">
        <v>1402</v>
      </c>
      <c r="M957" s="3">
        <v>226.29947203688994</v>
      </c>
      <c r="N957" s="3">
        <v>338.43001064947549</v>
      </c>
      <c r="O957" s="21" t="s">
        <v>1508</v>
      </c>
      <c r="P957" s="21" t="s">
        <v>1509</v>
      </c>
      <c r="Q957" s="46">
        <v>2.7396879354604628E-3</v>
      </c>
      <c r="R957" s="46">
        <v>4.2099427098099785E-3</v>
      </c>
      <c r="S957" s="46">
        <v>6.0789647767628373E-3</v>
      </c>
      <c r="T957" s="46">
        <v>8.3543783596161606E-3</v>
      </c>
      <c r="U957" s="46">
        <v>1.0740245946806382E-2</v>
      </c>
      <c r="V957" s="46">
        <v>1.3455513911728419E-2</v>
      </c>
      <c r="W957" s="46">
        <v>1.5909272271322883E-2</v>
      </c>
      <c r="X957" s="46">
        <v>1.7778979356753537E-2</v>
      </c>
      <c r="Y957" s="46">
        <v>1.8972677975985914E-2</v>
      </c>
      <c r="Z957" s="46">
        <v>2.0279176445625144E-2</v>
      </c>
      <c r="AA957" s="46">
        <v>2.1451129414075554E-2</v>
      </c>
      <c r="AB957" s="46">
        <v>2.2037565924590951E-2</v>
      </c>
      <c r="AC957" s="46">
        <v>2.1780777392226471E-2</v>
      </c>
      <c r="AD957" s="46">
        <v>2.2035364728068375E-2</v>
      </c>
      <c r="AE957" s="46">
        <v>2.2249915651169537E-2</v>
      </c>
      <c r="AF957" s="46">
        <v>2.2494762937002422E-2</v>
      </c>
      <c r="AG957" s="46">
        <v>2.2644207274494316E-2</v>
      </c>
      <c r="AH957" s="46">
        <v>2.2795009899408768E-2</v>
      </c>
      <c r="AI957" s="46">
        <v>2.2947184015258106E-2</v>
      </c>
      <c r="AJ957" s="46">
        <v>2.3100742959768387E-2</v>
      </c>
      <c r="AK957" s="46">
        <v>0.34205549988593453</v>
      </c>
      <c r="AL957" s="45">
        <v>0.34205549988593453</v>
      </c>
      <c r="AM957" s="45">
        <v>2.7396879354604628E-3</v>
      </c>
      <c r="AN957" s="45">
        <v>6.9496306452704413E-3</v>
      </c>
      <c r="AO957" s="45">
        <v>1.3028595422033279E-2</v>
      </c>
      <c r="AP957" s="45">
        <v>2.1382973781649439E-2</v>
      </c>
      <c r="AQ957" s="45">
        <v>3.2123219728455818E-2</v>
      </c>
      <c r="AR957" s="45">
        <v>4.5578733640184235E-2</v>
      </c>
      <c r="AS957" s="45">
        <v>6.1488005911507118E-2</v>
      </c>
      <c r="AT957" s="45">
        <v>7.9266985268260648E-2</v>
      </c>
      <c r="AU957" s="45">
        <v>9.8239663244246558E-2</v>
      </c>
      <c r="AV957" s="45">
        <v>0.1185188396898717</v>
      </c>
      <c r="AW957" s="45">
        <v>0.13996996910394727</v>
      </c>
      <c r="AX957" s="45">
        <v>0.16200753502853821</v>
      </c>
      <c r="AY957" s="45">
        <v>0.18378831242076468</v>
      </c>
      <c r="AZ957" s="45">
        <v>0.20582367714883307</v>
      </c>
      <c r="BA957" s="45">
        <v>0.22807359280000261</v>
      </c>
      <c r="BB957" s="45">
        <v>0.25056835573700503</v>
      </c>
      <c r="BC957" s="45">
        <v>0.27321256301149932</v>
      </c>
      <c r="BD957" s="45">
        <v>0.29600757291090807</v>
      </c>
      <c r="BE957" s="45">
        <v>0.31895475692616615</v>
      </c>
      <c r="BF957" s="45">
        <v>0.34205549988593453</v>
      </c>
    </row>
    <row r="958" spans="1:58" ht="13.5" thickBot="1" x14ac:dyDescent="0.25">
      <c r="A958" s="6" t="s">
        <v>1359</v>
      </c>
      <c r="B958" s="6" t="s">
        <v>1359</v>
      </c>
      <c r="C958" s="6" t="s">
        <v>916</v>
      </c>
      <c r="D958" s="6" t="s">
        <v>1359</v>
      </c>
      <c r="E958" s="6">
        <v>230.83694443635264</v>
      </c>
      <c r="F958" s="6" t="s">
        <v>622</v>
      </c>
      <c r="G958" s="21" t="s">
        <v>1178</v>
      </c>
      <c r="H958" s="21" t="s">
        <v>1172</v>
      </c>
      <c r="I958" s="21" t="s">
        <v>1160</v>
      </c>
      <c r="J958" s="21" t="s">
        <v>849</v>
      </c>
      <c r="K958" s="21" t="s">
        <v>854</v>
      </c>
      <c r="L958" s="21" t="s">
        <v>1403</v>
      </c>
      <c r="M958" s="3">
        <v>152.84502053793088</v>
      </c>
      <c r="N958" s="3">
        <v>230.83694443635264</v>
      </c>
      <c r="O958" s="21" t="s">
        <v>1508</v>
      </c>
      <c r="P958" s="21" t="s">
        <v>1509</v>
      </c>
      <c r="Q958" s="46">
        <v>1.9023863427806113E-4</v>
      </c>
      <c r="R958" s="46">
        <v>3.0109475662273529E-4</v>
      </c>
      <c r="S958" s="46">
        <v>4.4722490190440264E-4</v>
      </c>
      <c r="T958" s="46">
        <v>6.1971505279256303E-4</v>
      </c>
      <c r="U958" s="46">
        <v>8.0676998218500947E-4</v>
      </c>
      <c r="V958" s="46">
        <v>9.9108420515351282E-4</v>
      </c>
      <c r="W958" s="46">
        <v>1.1575395810159473E-3</v>
      </c>
      <c r="X958" s="46">
        <v>1.3060147498239086E-3</v>
      </c>
      <c r="Y958" s="46">
        <v>1.4310812567038711E-3</v>
      </c>
      <c r="Z958" s="46">
        <v>1.5284981071567408E-3</v>
      </c>
      <c r="AA958" s="46">
        <v>1.599688596405018E-3</v>
      </c>
      <c r="AB958" s="46">
        <v>1.6484555620254937E-3</v>
      </c>
      <c r="AC958" s="46">
        <v>1.6804911062754124E-3</v>
      </c>
      <c r="AD958" s="46">
        <v>1.7016610783672944E-3</v>
      </c>
      <c r="AE958" s="46">
        <v>1.7149133351233275E-3</v>
      </c>
      <c r="AF958" s="46">
        <v>1.7225411260026816E-3</v>
      </c>
      <c r="AG958" s="46">
        <v>1.7227120786358083E-3</v>
      </c>
      <c r="AH958" s="46">
        <v>1.7228830625741483E-3</v>
      </c>
      <c r="AI958" s="46">
        <v>1.723054077821732E-3</v>
      </c>
      <c r="AJ958" s="46">
        <v>1.7232251243825907E-3</v>
      </c>
      <c r="AK958" s="46">
        <v>2.5738886375250257E-2</v>
      </c>
      <c r="AL958" s="45">
        <v>2.5738886375250257E-2</v>
      </c>
      <c r="AM958" s="45">
        <v>1.9023863427806113E-4</v>
      </c>
      <c r="AN958" s="45">
        <v>4.9133339090079637E-4</v>
      </c>
      <c r="AO958" s="45">
        <v>9.3855829280519907E-4</v>
      </c>
      <c r="AP958" s="45">
        <v>1.558273345597762E-3</v>
      </c>
      <c r="AQ958" s="45">
        <v>2.3650433277827712E-3</v>
      </c>
      <c r="AR958" s="45">
        <v>3.3561275329362841E-3</v>
      </c>
      <c r="AS958" s="45">
        <v>4.5136671139522312E-3</v>
      </c>
      <c r="AT958" s="45">
        <v>5.8196818637761393E-3</v>
      </c>
      <c r="AU958" s="45">
        <v>7.25076312048001E-3</v>
      </c>
      <c r="AV958" s="45">
        <v>8.7792612276367515E-3</v>
      </c>
      <c r="AW958" s="45">
        <v>1.0378949824041769E-2</v>
      </c>
      <c r="AX958" s="45">
        <v>1.2027405386067263E-2</v>
      </c>
      <c r="AY958" s="45">
        <v>1.3707896492342676E-2</v>
      </c>
      <c r="AZ958" s="45">
        <v>1.540955757070997E-2</v>
      </c>
      <c r="BA958" s="45">
        <v>1.7124470905833297E-2</v>
      </c>
      <c r="BB958" s="45">
        <v>1.8847012031835978E-2</v>
      </c>
      <c r="BC958" s="45">
        <v>2.0569724110471786E-2</v>
      </c>
      <c r="BD958" s="45">
        <v>2.2292607173045934E-2</v>
      </c>
      <c r="BE958" s="45">
        <v>2.4015661250867668E-2</v>
      </c>
      <c r="BF958" s="45">
        <v>2.5738886375250257E-2</v>
      </c>
    </row>
    <row r="959" spans="1:58" ht="13.5" thickBot="1" x14ac:dyDescent="0.25">
      <c r="A959" s="6" t="s">
        <v>1359</v>
      </c>
      <c r="B959" s="6" t="s">
        <v>1359</v>
      </c>
      <c r="C959" s="6" t="s">
        <v>916</v>
      </c>
      <c r="D959" s="6" t="s">
        <v>1359</v>
      </c>
      <c r="E959" s="6">
        <v>228.6921859701188</v>
      </c>
      <c r="F959" s="6" t="s">
        <v>622</v>
      </c>
      <c r="G959" s="21" t="s">
        <v>1178</v>
      </c>
      <c r="H959" s="21" t="s">
        <v>1172</v>
      </c>
      <c r="I959" s="21" t="s">
        <v>1160</v>
      </c>
      <c r="J959" s="21" t="s">
        <v>849</v>
      </c>
      <c r="K959" s="21" t="s">
        <v>850</v>
      </c>
      <c r="L959" s="21" t="s">
        <v>1404</v>
      </c>
      <c r="M959" s="3">
        <v>151.39931197776909</v>
      </c>
      <c r="N959" s="3">
        <v>228.6921859701188</v>
      </c>
      <c r="O959" s="21" t="s">
        <v>1508</v>
      </c>
      <c r="P959" s="21" t="s">
        <v>1509</v>
      </c>
      <c r="Q959" s="46">
        <v>6.4008443743945294E-3</v>
      </c>
      <c r="R959" s="46">
        <v>9.8358604138180459E-3</v>
      </c>
      <c r="S959" s="46">
        <v>1.420253270084396E-2</v>
      </c>
      <c r="T959" s="46">
        <v>1.9518674018515494E-2</v>
      </c>
      <c r="U959" s="46">
        <v>2.5092873519799233E-2</v>
      </c>
      <c r="V959" s="46">
        <v>3.1436664523617999E-2</v>
      </c>
      <c r="W959" s="46">
        <v>3.716947999827315E-2</v>
      </c>
      <c r="X959" s="46">
        <v>4.1537752721835353E-2</v>
      </c>
      <c r="Y959" s="46">
        <v>4.4326639365726742E-2</v>
      </c>
      <c r="Z959" s="46">
        <v>4.7379064888832825E-2</v>
      </c>
      <c r="AA959" s="46">
        <v>5.0117146284187078E-2</v>
      </c>
      <c r="AB959" s="46">
        <v>5.1487261759999889E-2</v>
      </c>
      <c r="AC959" s="46">
        <v>5.0887316265653668E-2</v>
      </c>
      <c r="AD959" s="46">
        <v>5.1482119015019305E-2</v>
      </c>
      <c r="AE959" s="46">
        <v>5.1983383064613475E-2</v>
      </c>
      <c r="AF959" s="46">
        <v>5.2555429738916817E-2</v>
      </c>
      <c r="AG959" s="46">
        <v>5.2904582624009683E-2</v>
      </c>
      <c r="AH959" s="46">
        <v>5.3256908931263128E-2</v>
      </c>
      <c r="AI959" s="46">
        <v>5.3612439508580141E-2</v>
      </c>
      <c r="AJ959" s="46">
        <v>5.3971205517432681E-2</v>
      </c>
      <c r="AK959" s="46">
        <v>0.79915817923533328</v>
      </c>
      <c r="AL959" s="45">
        <v>0.79915817923533328</v>
      </c>
      <c r="AM959" s="45">
        <v>6.4008443743945294E-3</v>
      </c>
      <c r="AN959" s="45">
        <v>1.6236704788212576E-2</v>
      </c>
      <c r="AO959" s="45">
        <v>3.0439237489056536E-2</v>
      </c>
      <c r="AP959" s="45">
        <v>4.9957911507572034E-2</v>
      </c>
      <c r="AQ959" s="45">
        <v>7.5050785027371267E-2</v>
      </c>
      <c r="AR959" s="45">
        <v>0.10648744955098927</v>
      </c>
      <c r="AS959" s="45">
        <v>0.1436569295492624</v>
      </c>
      <c r="AT959" s="45">
        <v>0.18519468227109775</v>
      </c>
      <c r="AU959" s="45">
        <v>0.22952132163682448</v>
      </c>
      <c r="AV959" s="45">
        <v>0.27690038652565729</v>
      </c>
      <c r="AW959" s="45">
        <v>0.32701753280984436</v>
      </c>
      <c r="AX959" s="45">
        <v>0.37850479456984426</v>
      </c>
      <c r="AY959" s="45">
        <v>0.42939211083549794</v>
      </c>
      <c r="AZ959" s="45">
        <v>0.48087422985051725</v>
      </c>
      <c r="BA959" s="45">
        <v>0.53285761291513078</v>
      </c>
      <c r="BB959" s="45">
        <v>0.58541304265404759</v>
      </c>
      <c r="BC959" s="45">
        <v>0.63831762527805724</v>
      </c>
      <c r="BD959" s="45">
        <v>0.69157453420932036</v>
      </c>
      <c r="BE959" s="45">
        <v>0.74518697371790055</v>
      </c>
      <c r="BF959" s="45">
        <v>0.79915817923533328</v>
      </c>
    </row>
    <row r="960" spans="1:58" ht="13.5" thickBot="1" x14ac:dyDescent="0.25">
      <c r="A960" s="6" t="s">
        <v>1359</v>
      </c>
      <c r="B960" s="6" t="s">
        <v>1359</v>
      </c>
      <c r="C960" s="6" t="s">
        <v>916</v>
      </c>
      <c r="D960" s="6" t="s">
        <v>1359</v>
      </c>
      <c r="E960" s="6">
        <v>211.77525431384137</v>
      </c>
      <c r="F960" s="6" t="s">
        <v>622</v>
      </c>
      <c r="G960" s="21" t="s">
        <v>1178</v>
      </c>
      <c r="H960" s="21" t="s">
        <v>1172</v>
      </c>
      <c r="I960" s="21" t="s">
        <v>1160</v>
      </c>
      <c r="J960" s="21" t="s">
        <v>849</v>
      </c>
      <c r="K960" s="21" t="s">
        <v>854</v>
      </c>
      <c r="L960" s="21" t="s">
        <v>1405</v>
      </c>
      <c r="M960" s="3">
        <v>139.6133166972941</v>
      </c>
      <c r="N960" s="3">
        <v>211.77525431384137</v>
      </c>
      <c r="O960" s="21" t="s">
        <v>1508</v>
      </c>
      <c r="P960" s="21" t="s">
        <v>1509</v>
      </c>
      <c r="Q960" s="46">
        <v>3.7760431306577765E-4</v>
      </c>
      <c r="R960" s="46">
        <v>5.9764242512409067E-4</v>
      </c>
      <c r="S960" s="46">
        <v>8.8769588002134223E-4</v>
      </c>
      <c r="T960" s="46">
        <v>1.2300712612571788E-3</v>
      </c>
      <c r="U960" s="46">
        <v>1.6013562443882197E-3</v>
      </c>
      <c r="V960" s="46">
        <v>1.9672012044111512E-3</v>
      </c>
      <c r="W960" s="46">
        <v>2.2975981718681912E-3</v>
      </c>
      <c r="X960" s="46">
        <v>2.5923062596223787E-3</v>
      </c>
      <c r="Y960" s="46">
        <v>2.8405505376427813E-3</v>
      </c>
      <c r="Z960" s="46">
        <v>3.0339130637978035E-3</v>
      </c>
      <c r="AA960" s="46">
        <v>3.175218934140211E-3</v>
      </c>
      <c r="AB960" s="46">
        <v>3.2720163939375011E-3</v>
      </c>
      <c r="AC960" s="46">
        <v>3.3356036864245677E-3</v>
      </c>
      <c r="AD960" s="46">
        <v>3.3776239248462354E-3</v>
      </c>
      <c r="AE960" s="46">
        <v>3.4039283047526806E-3</v>
      </c>
      <c r="AF960" s="46">
        <v>3.4190686927508284E-3</v>
      </c>
      <c r="AG960" s="46">
        <v>3.4194080163159066E-3</v>
      </c>
      <c r="AH960" s="46">
        <v>3.4197474020186435E-3</v>
      </c>
      <c r="AI960" s="46">
        <v>3.4200868498670397E-3</v>
      </c>
      <c r="AJ960" s="46">
        <v>3.4204263598690975E-3</v>
      </c>
      <c r="AK960" s="46">
        <v>5.1089067926121619E-2</v>
      </c>
      <c r="AL960" s="45">
        <v>5.1089067926121619E-2</v>
      </c>
      <c r="AM960" s="45">
        <v>3.7760431306577765E-4</v>
      </c>
      <c r="AN960" s="45">
        <v>9.7524673818986832E-4</v>
      </c>
      <c r="AO960" s="45">
        <v>1.8629426182112105E-3</v>
      </c>
      <c r="AP960" s="45">
        <v>3.0930138794683891E-3</v>
      </c>
      <c r="AQ960" s="45">
        <v>4.6943701238566088E-3</v>
      </c>
      <c r="AR960" s="45">
        <v>6.66157132826776E-3</v>
      </c>
      <c r="AS960" s="45">
        <v>8.9591695001359512E-3</v>
      </c>
      <c r="AT960" s="45">
        <v>1.1551475759758329E-2</v>
      </c>
      <c r="AU960" s="45">
        <v>1.4392026297401111E-2</v>
      </c>
      <c r="AV960" s="45">
        <v>1.7425939361198916E-2</v>
      </c>
      <c r="AW960" s="45">
        <v>2.0601158295339126E-2</v>
      </c>
      <c r="AX960" s="45">
        <v>2.3873174689276626E-2</v>
      </c>
      <c r="AY960" s="45">
        <v>2.7208778375701195E-2</v>
      </c>
      <c r="AZ960" s="45">
        <v>3.0586402300547429E-2</v>
      </c>
      <c r="BA960" s="45">
        <v>3.3990330605300108E-2</v>
      </c>
      <c r="BB960" s="45">
        <v>3.7409399298050934E-2</v>
      </c>
      <c r="BC960" s="45">
        <v>4.082880731436684E-2</v>
      </c>
      <c r="BD960" s="45">
        <v>4.4248554716385481E-2</v>
      </c>
      <c r="BE960" s="45">
        <v>4.7668641566252522E-2</v>
      </c>
      <c r="BF960" s="45">
        <v>5.1089067926121619E-2</v>
      </c>
    </row>
    <row r="961" spans="1:58" ht="13.5" thickBot="1" x14ac:dyDescent="0.25">
      <c r="A961" s="6" t="s">
        <v>1359</v>
      </c>
      <c r="B961" s="6" t="s">
        <v>1359</v>
      </c>
      <c r="C961" s="6" t="s">
        <v>916</v>
      </c>
      <c r="D961" s="6" t="s">
        <v>1359</v>
      </c>
      <c r="E961" s="6">
        <v>209.86207435377898</v>
      </c>
      <c r="F961" s="6" t="s">
        <v>622</v>
      </c>
      <c r="G961" s="21" t="s">
        <v>1178</v>
      </c>
      <c r="H961" s="21" t="s">
        <v>1172</v>
      </c>
      <c r="I961" s="21" t="s">
        <v>1160</v>
      </c>
      <c r="J961" s="21" t="s">
        <v>849</v>
      </c>
      <c r="K961" s="21" t="s">
        <v>850</v>
      </c>
      <c r="L961" s="21" t="s">
        <v>1406</v>
      </c>
      <c r="M961" s="3">
        <v>138.32322225732787</v>
      </c>
      <c r="N961" s="3">
        <v>209.86207435377898</v>
      </c>
      <c r="O961" s="21" t="s">
        <v>1508</v>
      </c>
      <c r="P961" s="21" t="s">
        <v>1509</v>
      </c>
      <c r="Q961" s="46">
        <v>7.9337240925424061E-4</v>
      </c>
      <c r="R961" s="46">
        <v>1.2191360728618539E-3</v>
      </c>
      <c r="S961" s="46">
        <v>1.7603767452081765E-3</v>
      </c>
      <c r="T961" s="46">
        <v>2.4193022866584855E-3</v>
      </c>
      <c r="U961" s="46">
        <v>3.1102136460548131E-3</v>
      </c>
      <c r="V961" s="46">
        <v>3.8965143992239844E-3</v>
      </c>
      <c r="W961" s="46">
        <v>4.607085904935272E-3</v>
      </c>
      <c r="X961" s="46">
        <v>5.1485249483270998E-3</v>
      </c>
      <c r="Y961" s="46">
        <v>5.4942021100235008E-3</v>
      </c>
      <c r="Z961" s="46">
        <v>5.8725444113960279E-3</v>
      </c>
      <c r="AA961" s="46">
        <v>6.2119243597754002E-3</v>
      </c>
      <c r="AB961" s="46">
        <v>6.3817475506579239E-3</v>
      </c>
      <c r="AC961" s="46">
        <v>6.3073854549046248E-3</v>
      </c>
      <c r="AD961" s="46">
        <v>6.3811101172605829E-3</v>
      </c>
      <c r="AE961" s="46">
        <v>6.4432408368090771E-3</v>
      </c>
      <c r="AF961" s="46">
        <v>6.5141449272152511E-3</v>
      </c>
      <c r="AG961" s="46">
        <v>6.5574217590582988E-3</v>
      </c>
      <c r="AH961" s="46">
        <v>6.601091930504354E-3</v>
      </c>
      <c r="AI961" s="46">
        <v>6.6451592650919444E-3</v>
      </c>
      <c r="AJ961" s="46">
        <v>6.6896276252258824E-3</v>
      </c>
      <c r="AK961" s="46">
        <v>9.9054126760446795E-2</v>
      </c>
      <c r="AL961" s="45">
        <v>9.9054126760446795E-2</v>
      </c>
      <c r="AM961" s="45">
        <v>7.9337240925424061E-4</v>
      </c>
      <c r="AN961" s="45">
        <v>2.0125084821160945E-3</v>
      </c>
      <c r="AO961" s="45">
        <v>3.7728852273242711E-3</v>
      </c>
      <c r="AP961" s="45">
        <v>6.1921875139827566E-3</v>
      </c>
      <c r="AQ961" s="45">
        <v>9.3024011600375701E-3</v>
      </c>
      <c r="AR961" s="45">
        <v>1.3198915559261554E-2</v>
      </c>
      <c r="AS961" s="45">
        <v>1.7806001464196825E-2</v>
      </c>
      <c r="AT961" s="45">
        <v>2.2954526412523924E-2</v>
      </c>
      <c r="AU961" s="45">
        <v>2.8448728522547425E-2</v>
      </c>
      <c r="AV961" s="45">
        <v>3.432127293394345E-2</v>
      </c>
      <c r="AW961" s="45">
        <v>4.0533197293718848E-2</v>
      </c>
      <c r="AX961" s="45">
        <v>4.691494484437677E-2</v>
      </c>
      <c r="AY961" s="45">
        <v>5.3222330299281397E-2</v>
      </c>
      <c r="AZ961" s="45">
        <v>5.9603440416541982E-2</v>
      </c>
      <c r="BA961" s="45">
        <v>6.6046681253351058E-2</v>
      </c>
      <c r="BB961" s="45">
        <v>7.2560826180566307E-2</v>
      </c>
      <c r="BC961" s="45">
        <v>7.9118247939624603E-2</v>
      </c>
      <c r="BD961" s="45">
        <v>8.5719339870128961E-2</v>
      </c>
      <c r="BE961" s="45">
        <v>9.2364499135220907E-2</v>
      </c>
      <c r="BF961" s="45">
        <v>9.9054126760446795E-2</v>
      </c>
    </row>
    <row r="962" spans="1:58" ht="13.5" thickBot="1" x14ac:dyDescent="0.25">
      <c r="A962" s="6" t="s">
        <v>1359</v>
      </c>
      <c r="B962" s="6" t="s">
        <v>1359</v>
      </c>
      <c r="C962" s="6" t="s">
        <v>916</v>
      </c>
      <c r="D962" s="6" t="s">
        <v>1359</v>
      </c>
      <c r="E962" s="6">
        <v>415.26654468127379</v>
      </c>
      <c r="F962" s="6" t="s">
        <v>622</v>
      </c>
      <c r="G962" s="21" t="s">
        <v>1178</v>
      </c>
      <c r="H962" s="21" t="s">
        <v>1174</v>
      </c>
      <c r="I962" s="21" t="s">
        <v>1160</v>
      </c>
      <c r="J962" s="21" t="s">
        <v>849</v>
      </c>
      <c r="K962" s="21" t="s">
        <v>854</v>
      </c>
      <c r="L962" s="21" t="s">
        <v>1395</v>
      </c>
      <c r="M962" s="3">
        <v>278.24722126250902</v>
      </c>
      <c r="N962" s="3">
        <v>415.26654468127379</v>
      </c>
      <c r="O962" s="21" t="s">
        <v>1508</v>
      </c>
      <c r="P962" s="21" t="s">
        <v>1509</v>
      </c>
      <c r="Q962" s="46">
        <v>6.8983035459911348E-3</v>
      </c>
      <c r="R962" s="46">
        <v>1.0959393585636936E-2</v>
      </c>
      <c r="S962" s="46">
        <v>1.6048518703003473E-2</v>
      </c>
      <c r="T962" s="46">
        <v>2.1886052124720261E-2</v>
      </c>
      <c r="U962" s="46">
        <v>2.8054275579372918E-2</v>
      </c>
      <c r="V962" s="46">
        <v>3.4088159949945393E-2</v>
      </c>
      <c r="W962" s="46">
        <v>3.9572137988710815E-2</v>
      </c>
      <c r="X962" s="46">
        <v>4.4211786203421692E-2</v>
      </c>
      <c r="Y962" s="46">
        <v>4.7863902691690226E-2</v>
      </c>
      <c r="Z962" s="46">
        <v>5.0526125521274723E-2</v>
      </c>
      <c r="AA962" s="46">
        <v>5.2299709467392291E-2</v>
      </c>
      <c r="AB962" s="46">
        <v>5.3342964897036452E-2</v>
      </c>
      <c r="AC962" s="46">
        <v>5.3829595501280303E-2</v>
      </c>
      <c r="AD962" s="46">
        <v>5.7042287083103119E-2</v>
      </c>
      <c r="AE962" s="46">
        <v>5.6662718590477931E-2</v>
      </c>
      <c r="AF962" s="46">
        <v>5.6108930409124451E-2</v>
      </c>
      <c r="AG962" s="46">
        <v>5.5278557329190216E-2</v>
      </c>
      <c r="AH962" s="46">
        <v>5.4429280282084221E-2</v>
      </c>
      <c r="AI962" s="46">
        <v>5.3574784121352956E-2</v>
      </c>
      <c r="AJ962" s="46">
        <v>5.2738158341238232E-2</v>
      </c>
      <c r="AK962" s="46">
        <v>0.68531007313601988</v>
      </c>
      <c r="AL962" s="45">
        <v>0.68531007313601988</v>
      </c>
      <c r="AM962" s="45">
        <v>6.8983035459911348E-3</v>
      </c>
      <c r="AN962" s="45">
        <v>1.7857697131628072E-2</v>
      </c>
      <c r="AO962" s="45">
        <v>3.3906215834631548E-2</v>
      </c>
      <c r="AP962" s="45">
        <v>5.5792267959351813E-2</v>
      </c>
      <c r="AQ962" s="45">
        <v>8.3846543538724727E-2</v>
      </c>
      <c r="AR962" s="45">
        <v>0.11793470348867012</v>
      </c>
      <c r="AS962" s="45">
        <v>0.15750684147738092</v>
      </c>
      <c r="AT962" s="45">
        <v>0.20171862768080262</v>
      </c>
      <c r="AU962" s="45">
        <v>0.24958253037249284</v>
      </c>
      <c r="AV962" s="45">
        <v>0.30010865589376756</v>
      </c>
      <c r="AW962" s="45">
        <v>0.35240836536115983</v>
      </c>
      <c r="AX962" s="45">
        <v>0.40575133025819626</v>
      </c>
      <c r="AY962" s="45">
        <v>0.45958092575947657</v>
      </c>
      <c r="AZ962" s="45">
        <v>0.51662321284257973</v>
      </c>
      <c r="BA962" s="45">
        <v>0.57328593143305762</v>
      </c>
      <c r="BB962" s="45">
        <v>0.62939486184218207</v>
      </c>
      <c r="BC962" s="45">
        <v>0.68467341917137226</v>
      </c>
      <c r="BD962" s="45">
        <v>0.68531007313601988</v>
      </c>
      <c r="BE962" s="45">
        <v>0.68531007313601988</v>
      </c>
      <c r="BF962" s="45">
        <v>0.68531007313601988</v>
      </c>
    </row>
    <row r="963" spans="1:58" ht="13.5" thickBot="1" x14ac:dyDescent="0.25">
      <c r="A963" s="6" t="s">
        <v>1359</v>
      </c>
      <c r="B963" s="6" t="s">
        <v>1359</v>
      </c>
      <c r="C963" s="6" t="s">
        <v>916</v>
      </c>
      <c r="D963" s="6" t="s">
        <v>1359</v>
      </c>
      <c r="E963" s="6">
        <v>460.53737683752615</v>
      </c>
      <c r="F963" s="6" t="s">
        <v>622</v>
      </c>
      <c r="G963" s="21" t="s">
        <v>1178</v>
      </c>
      <c r="H963" s="21" t="s">
        <v>1174</v>
      </c>
      <c r="I963" s="21" t="s">
        <v>1160</v>
      </c>
      <c r="J963" s="21" t="s">
        <v>849</v>
      </c>
      <c r="K963" s="21" t="s">
        <v>850</v>
      </c>
      <c r="L963" s="21" t="s">
        <v>1396</v>
      </c>
      <c r="M963" s="3">
        <v>308.72341326537446</v>
      </c>
      <c r="N963" s="3">
        <v>460.53737683752615</v>
      </c>
      <c r="O963" s="21" t="s">
        <v>1508</v>
      </c>
      <c r="P963" s="21" t="s">
        <v>1509</v>
      </c>
      <c r="Q963" s="46">
        <v>7.7671024291996821E-2</v>
      </c>
      <c r="R963" s="46">
        <v>0.12444636761165032</v>
      </c>
      <c r="S963" s="46">
        <v>0.18378481367866448</v>
      </c>
      <c r="T963" s="46">
        <v>0.25276740381298779</v>
      </c>
      <c r="U963" s="46">
        <v>0.32676209084196378</v>
      </c>
      <c r="V963" s="46">
        <v>0.40041942298556082</v>
      </c>
      <c r="W963" s="46">
        <v>0.46879185796134792</v>
      </c>
      <c r="X963" s="46">
        <v>0.52821116346080388</v>
      </c>
      <c r="Y963" s="46">
        <v>0.57670881568087895</v>
      </c>
      <c r="Z963" s="46">
        <v>0.61396476619549201</v>
      </c>
      <c r="AA963" s="46">
        <v>0.64092276475563481</v>
      </c>
      <c r="AB963" s="46">
        <v>0.65926882699795952</v>
      </c>
      <c r="AC963" s="46">
        <v>0.67094276693448551</v>
      </c>
      <c r="AD963" s="46">
        <v>0.80090188125875306</v>
      </c>
      <c r="AE963" s="46">
        <v>0.79305824302519778</v>
      </c>
      <c r="AF963" s="46">
        <v>0.78352603836828316</v>
      </c>
      <c r="AG963" s="46">
        <v>0.77157485555238337</v>
      </c>
      <c r="AH963" s="46">
        <v>0.75853538210648919</v>
      </c>
      <c r="AI963" s="46">
        <v>0.74756859802729403</v>
      </c>
      <c r="AJ963" s="46">
        <v>0.73620939598914481</v>
      </c>
      <c r="AK963" s="46">
        <v>9.4787686479313482</v>
      </c>
      <c r="AL963" s="45">
        <v>9.4787686479313482</v>
      </c>
      <c r="AM963" s="45">
        <v>7.7671024291996821E-2</v>
      </c>
      <c r="AN963" s="45">
        <v>0.20211739190364714</v>
      </c>
      <c r="AO963" s="45">
        <v>0.38590220558231159</v>
      </c>
      <c r="AP963" s="45">
        <v>0.63866960939529938</v>
      </c>
      <c r="AQ963" s="45">
        <v>0.96543170023726321</v>
      </c>
      <c r="AR963" s="45">
        <v>1.3658511232228241</v>
      </c>
      <c r="AS963" s="45">
        <v>1.834642981184172</v>
      </c>
      <c r="AT963" s="45">
        <v>2.362854144644976</v>
      </c>
      <c r="AU963" s="45">
        <v>2.9395629603258548</v>
      </c>
      <c r="AV963" s="45">
        <v>3.553527726521347</v>
      </c>
      <c r="AW963" s="45">
        <v>4.1944504912769816</v>
      </c>
      <c r="AX963" s="45">
        <v>4.8537193182749414</v>
      </c>
      <c r="AY963" s="45">
        <v>5.5246620852094273</v>
      </c>
      <c r="AZ963" s="45">
        <v>6.32556396646818</v>
      </c>
      <c r="BA963" s="45">
        <v>7.1186222094933775</v>
      </c>
      <c r="BB963" s="45">
        <v>7.9021482478616605</v>
      </c>
      <c r="BC963" s="45">
        <v>8.6737231034140443</v>
      </c>
      <c r="BD963" s="45">
        <v>9.4322584855205331</v>
      </c>
      <c r="BE963" s="45">
        <v>9.4787686479313482</v>
      </c>
      <c r="BF963" s="45">
        <v>9.4787686479313482</v>
      </c>
    </row>
    <row r="964" spans="1:58" ht="13.5" thickBot="1" x14ac:dyDescent="0.25">
      <c r="A964" s="6" t="s">
        <v>1359</v>
      </c>
      <c r="B964" s="6" t="s">
        <v>1359</v>
      </c>
      <c r="C964" s="6" t="s">
        <v>916</v>
      </c>
      <c r="D964" s="6" t="s">
        <v>1359</v>
      </c>
      <c r="E964" s="6">
        <v>735.65814071917123</v>
      </c>
      <c r="F964" s="6" t="s">
        <v>622</v>
      </c>
      <c r="G964" s="21" t="s">
        <v>1178</v>
      </c>
      <c r="H964" s="21" t="s">
        <v>1174</v>
      </c>
      <c r="I964" s="21" t="s">
        <v>1160</v>
      </c>
      <c r="J964" s="21" t="s">
        <v>849</v>
      </c>
      <c r="K964" s="21" t="s">
        <v>854</v>
      </c>
      <c r="L964" s="21" t="s">
        <v>1397</v>
      </c>
      <c r="M964" s="3">
        <v>504.83467652593805</v>
      </c>
      <c r="N964" s="3">
        <v>735.65814071917123</v>
      </c>
      <c r="O964" s="21" t="s">
        <v>1508</v>
      </c>
      <c r="P964" s="21" t="s">
        <v>1509</v>
      </c>
      <c r="Q964" s="46">
        <v>2.9407796460742026E-4</v>
      </c>
      <c r="R964" s="46">
        <v>4.672041665763877E-4</v>
      </c>
      <c r="S964" s="46">
        <v>6.8415599337986045E-4</v>
      </c>
      <c r="T964" s="46">
        <v>9.330128225322824E-4</v>
      </c>
      <c r="U964" s="46">
        <v>1.195967125237931E-3</v>
      </c>
      <c r="V964" s="46">
        <v>1.453194488827298E-3</v>
      </c>
      <c r="W964" s="46">
        <v>1.6869790836686097E-3</v>
      </c>
      <c r="X964" s="46">
        <v>1.8847694961055263E-3</v>
      </c>
      <c r="Y964" s="46">
        <v>2.0404609608575168E-3</v>
      </c>
      <c r="Z964" s="46">
        <v>2.1539527876285477E-3</v>
      </c>
      <c r="AA964" s="46">
        <v>2.2295615156958646E-3</v>
      </c>
      <c r="AB964" s="46">
        <v>2.274035991379627E-3</v>
      </c>
      <c r="AC964" s="46">
        <v>2.2947812857346248E-3</v>
      </c>
      <c r="AD964" s="46">
        <v>2.4317398575044763E-3</v>
      </c>
      <c r="AE964" s="46">
        <v>2.4155586719425293E-3</v>
      </c>
      <c r="AF964" s="46">
        <v>2.3919504181000723E-3</v>
      </c>
      <c r="AG964" s="46">
        <v>2.3565512183426527E-3</v>
      </c>
      <c r="AH964" s="46">
        <v>2.3203461334640849E-3</v>
      </c>
      <c r="AI964" s="46">
        <v>2.2839185552867322E-3</v>
      </c>
      <c r="AJ964" s="46">
        <v>2.2482527999435641E-3</v>
      </c>
      <c r="AK964" s="46">
        <v>2.9215094709759824E-2</v>
      </c>
      <c r="AL964" s="45">
        <v>2.9215094709759824E-2</v>
      </c>
      <c r="AM964" s="45">
        <v>2.9407796460742026E-4</v>
      </c>
      <c r="AN964" s="45">
        <v>7.6128213118380802E-4</v>
      </c>
      <c r="AO964" s="45">
        <v>1.4454381245636685E-3</v>
      </c>
      <c r="AP964" s="45">
        <v>2.378450947095951E-3</v>
      </c>
      <c r="AQ964" s="45">
        <v>3.5744180723338822E-3</v>
      </c>
      <c r="AR964" s="45">
        <v>5.0276125611611799E-3</v>
      </c>
      <c r="AS964" s="45">
        <v>6.7145916448297892E-3</v>
      </c>
      <c r="AT964" s="45">
        <v>8.5993611409353153E-3</v>
      </c>
      <c r="AU964" s="45">
        <v>1.0639822101792831E-2</v>
      </c>
      <c r="AV964" s="45">
        <v>1.2793774889421379E-2</v>
      </c>
      <c r="AW964" s="45">
        <v>1.5023336405117244E-2</v>
      </c>
      <c r="AX964" s="45">
        <v>1.7297372396496872E-2</v>
      </c>
      <c r="AY964" s="45">
        <v>1.9592153682231498E-2</v>
      </c>
      <c r="AZ964" s="45">
        <v>2.2023893539735974E-2</v>
      </c>
      <c r="BA964" s="45">
        <v>2.4439452211678502E-2</v>
      </c>
      <c r="BB964" s="45">
        <v>2.6831402629778574E-2</v>
      </c>
      <c r="BC964" s="45">
        <v>2.9187953848121225E-2</v>
      </c>
      <c r="BD964" s="45">
        <v>2.9215094709759824E-2</v>
      </c>
      <c r="BE964" s="45">
        <v>2.9215094709759824E-2</v>
      </c>
      <c r="BF964" s="45">
        <v>2.9215094709759824E-2</v>
      </c>
    </row>
    <row r="965" spans="1:58" ht="13.5" thickBot="1" x14ac:dyDescent="0.25">
      <c r="A965" s="6" t="s">
        <v>1359</v>
      </c>
      <c r="B965" s="6" t="s">
        <v>1359</v>
      </c>
      <c r="C965" s="6" t="s">
        <v>916</v>
      </c>
      <c r="D965" s="6" t="s">
        <v>1359</v>
      </c>
      <c r="E965" s="6">
        <v>726.9273500586097</v>
      </c>
      <c r="F965" s="6" t="s">
        <v>622</v>
      </c>
      <c r="G965" s="21" t="s">
        <v>1178</v>
      </c>
      <c r="H965" s="21" t="s">
        <v>1174</v>
      </c>
      <c r="I965" s="21" t="s">
        <v>1160</v>
      </c>
      <c r="J965" s="21" t="s">
        <v>849</v>
      </c>
      <c r="K965" s="21" t="s">
        <v>850</v>
      </c>
      <c r="L965" s="21" t="s">
        <v>1398</v>
      </c>
      <c r="M965" s="3">
        <v>498.94801140167408</v>
      </c>
      <c r="N965" s="3">
        <v>726.9273500586097</v>
      </c>
      <c r="O965" s="21" t="s">
        <v>1508</v>
      </c>
      <c r="P965" s="21" t="s">
        <v>1509</v>
      </c>
      <c r="Q965" s="46">
        <v>2.1458943564545926E-3</v>
      </c>
      <c r="R965" s="46">
        <v>3.4382031185164964E-3</v>
      </c>
      <c r="S965" s="46">
        <v>5.0776051696249103E-3</v>
      </c>
      <c r="T965" s="46">
        <v>6.9834555457749959E-3</v>
      </c>
      <c r="U965" s="46">
        <v>9.0277800895864329E-3</v>
      </c>
      <c r="V965" s="46">
        <v>1.1062784195676651E-2</v>
      </c>
      <c r="W965" s="46">
        <v>1.2951777210626731E-2</v>
      </c>
      <c r="X965" s="46">
        <v>1.4593413245403112E-2</v>
      </c>
      <c r="Y965" s="46">
        <v>1.5933305942184246E-2</v>
      </c>
      <c r="Z965" s="46">
        <v>1.6962613005949822E-2</v>
      </c>
      <c r="AA965" s="46">
        <v>1.7707408346282191E-2</v>
      </c>
      <c r="AB965" s="46">
        <v>1.8214273187937509E-2</v>
      </c>
      <c r="AC965" s="46">
        <v>1.8536800694890478E-2</v>
      </c>
      <c r="AD965" s="46">
        <v>2.2127309929709703E-2</v>
      </c>
      <c r="AE965" s="46">
        <v>2.191060596355392E-2</v>
      </c>
      <c r="AF965" s="46">
        <v>2.1647250299529922E-2</v>
      </c>
      <c r="AG965" s="46">
        <v>2.1317063128813811E-2</v>
      </c>
      <c r="AH965" s="46">
        <v>2.0956808674417914E-2</v>
      </c>
      <c r="AI965" s="46">
        <v>2.0653818463093689E-2</v>
      </c>
      <c r="AJ965" s="46">
        <v>2.0339986531949666E-2</v>
      </c>
      <c r="AK965" s="46">
        <v>0.26187933445124512</v>
      </c>
      <c r="AL965" s="45">
        <v>0.26187933445124512</v>
      </c>
      <c r="AM965" s="45">
        <v>2.1458943564545926E-3</v>
      </c>
      <c r="AN965" s="45">
        <v>5.584097474971089E-3</v>
      </c>
      <c r="AO965" s="45">
        <v>1.0661702644596E-2</v>
      </c>
      <c r="AP965" s="45">
        <v>1.7645158190370998E-2</v>
      </c>
      <c r="AQ965" s="45">
        <v>2.6672938279957432E-2</v>
      </c>
      <c r="AR965" s="45">
        <v>3.7735722475634087E-2</v>
      </c>
      <c r="AS965" s="45">
        <v>5.0687499686260816E-2</v>
      </c>
      <c r="AT965" s="45">
        <v>6.5280912931663923E-2</v>
      </c>
      <c r="AU965" s="45">
        <v>8.1214218873848165E-2</v>
      </c>
      <c r="AV965" s="45">
        <v>9.8176831879797991E-2</v>
      </c>
      <c r="AW965" s="45">
        <v>0.11588424022608018</v>
      </c>
      <c r="AX965" s="45">
        <v>0.13409851341401768</v>
      </c>
      <c r="AY965" s="45">
        <v>0.15263531410890815</v>
      </c>
      <c r="AZ965" s="45">
        <v>0.17476262403861786</v>
      </c>
      <c r="BA965" s="45">
        <v>0.19667323000217179</v>
      </c>
      <c r="BB965" s="45">
        <v>0.2183204803017017</v>
      </c>
      <c r="BC965" s="45">
        <v>0.23963754343051552</v>
      </c>
      <c r="BD965" s="45">
        <v>0.26059435210493342</v>
      </c>
      <c r="BE965" s="45">
        <v>0.26187933445124512</v>
      </c>
      <c r="BF965" s="45">
        <v>0.26187933445124512</v>
      </c>
    </row>
    <row r="966" spans="1:58" ht="13.5" thickBot="1" x14ac:dyDescent="0.25">
      <c r="A966" s="6" t="s">
        <v>1359</v>
      </c>
      <c r="B966" s="6" t="s">
        <v>1359</v>
      </c>
      <c r="C966" s="6" t="s">
        <v>916</v>
      </c>
      <c r="D966" s="6" t="s">
        <v>1359</v>
      </c>
      <c r="E966" s="6">
        <v>639.78834048271392</v>
      </c>
      <c r="F966" s="6" t="s">
        <v>622</v>
      </c>
      <c r="G966" s="21" t="s">
        <v>1178</v>
      </c>
      <c r="H966" s="21" t="s">
        <v>1174</v>
      </c>
      <c r="I966" s="21" t="s">
        <v>1160</v>
      </c>
      <c r="J966" s="21" t="s">
        <v>849</v>
      </c>
      <c r="K966" s="21" t="s">
        <v>854</v>
      </c>
      <c r="L966" s="21" t="s">
        <v>1399</v>
      </c>
      <c r="M966" s="3">
        <v>439.10153376099339</v>
      </c>
      <c r="N966" s="3">
        <v>639.78834048271392</v>
      </c>
      <c r="O966" s="21" t="s">
        <v>1508</v>
      </c>
      <c r="P966" s="21" t="s">
        <v>1509</v>
      </c>
      <c r="Q966" s="46">
        <v>2.4804298446630857E-3</v>
      </c>
      <c r="R966" s="46">
        <v>3.9406800161788614E-3</v>
      </c>
      <c r="S966" s="46">
        <v>5.7705817797329331E-3</v>
      </c>
      <c r="T966" s="46">
        <v>7.8695894592165621E-3</v>
      </c>
      <c r="U966" s="46">
        <v>1.0087503681672404E-2</v>
      </c>
      <c r="V966" s="46">
        <v>1.2257113466488521E-2</v>
      </c>
      <c r="W966" s="46">
        <v>1.4228992886427311E-2</v>
      </c>
      <c r="X966" s="46">
        <v>1.5897275794504701E-2</v>
      </c>
      <c r="Y966" s="46">
        <v>1.7210470940715952E-2</v>
      </c>
      <c r="Z966" s="46">
        <v>1.8167729042743413E-2</v>
      </c>
      <c r="AA966" s="46">
        <v>1.8805458380490799E-2</v>
      </c>
      <c r="AB966" s="46">
        <v>1.918058276955889E-2</v>
      </c>
      <c r="AC966" s="46">
        <v>1.9355561018347945E-2</v>
      </c>
      <c r="AD966" s="46">
        <v>2.0510751715324765E-2</v>
      </c>
      <c r="AE966" s="46">
        <v>2.0374269896146425E-2</v>
      </c>
      <c r="AF966" s="46">
        <v>2.0175143730779416E-2</v>
      </c>
      <c r="AG966" s="46">
        <v>1.9876565659237365E-2</v>
      </c>
      <c r="AH966" s="46">
        <v>1.9571190269478927E-2</v>
      </c>
      <c r="AI966" s="46">
        <v>1.9263938237860288E-2</v>
      </c>
      <c r="AJ966" s="46">
        <v>1.8963111876715736E-2</v>
      </c>
      <c r="AK966" s="46">
        <v>0.24641762237944437</v>
      </c>
      <c r="AL966" s="45">
        <v>0.24641762237944437</v>
      </c>
      <c r="AM966" s="45">
        <v>2.4804298446630857E-3</v>
      </c>
      <c r="AN966" s="45">
        <v>6.4211098608419476E-3</v>
      </c>
      <c r="AO966" s="45">
        <v>1.2191691640574881E-2</v>
      </c>
      <c r="AP966" s="45">
        <v>2.0061281099791443E-2</v>
      </c>
      <c r="AQ966" s="45">
        <v>3.0148784781463846E-2</v>
      </c>
      <c r="AR966" s="45">
        <v>4.2405898247952364E-2</v>
      </c>
      <c r="AS966" s="45">
        <v>5.6634891134379674E-2</v>
      </c>
      <c r="AT966" s="45">
        <v>7.2532166928884367E-2</v>
      </c>
      <c r="AU966" s="45">
        <v>8.9742637869600322E-2</v>
      </c>
      <c r="AV966" s="45">
        <v>0.10791036691234374</v>
      </c>
      <c r="AW966" s="45">
        <v>0.12671582529283454</v>
      </c>
      <c r="AX966" s="45">
        <v>0.14589640806239343</v>
      </c>
      <c r="AY966" s="45">
        <v>0.16525196908074138</v>
      </c>
      <c r="AZ966" s="45">
        <v>0.18576272079606615</v>
      </c>
      <c r="BA966" s="45">
        <v>0.20613699069221258</v>
      </c>
      <c r="BB966" s="45">
        <v>0.226312134422992</v>
      </c>
      <c r="BC966" s="45">
        <v>0.24618870008222937</v>
      </c>
      <c r="BD966" s="45">
        <v>0.24641762237944437</v>
      </c>
      <c r="BE966" s="45">
        <v>0.24641762237944437</v>
      </c>
      <c r="BF966" s="45">
        <v>0.24641762237944437</v>
      </c>
    </row>
    <row r="967" spans="1:58" ht="13.5" thickBot="1" x14ac:dyDescent="0.25">
      <c r="A967" s="6" t="s">
        <v>1359</v>
      </c>
      <c r="B967" s="6" t="s">
        <v>1359</v>
      </c>
      <c r="C967" s="6" t="s">
        <v>916</v>
      </c>
      <c r="D967" s="6" t="s">
        <v>1359</v>
      </c>
      <c r="E967" s="6">
        <v>634.97690006031803</v>
      </c>
      <c r="F967" s="6" t="s">
        <v>622</v>
      </c>
      <c r="G967" s="21" t="s">
        <v>1178</v>
      </c>
      <c r="H967" s="21" t="s">
        <v>1174</v>
      </c>
      <c r="I967" s="21" t="s">
        <v>1160</v>
      </c>
      <c r="J967" s="21" t="s">
        <v>849</v>
      </c>
      <c r="K967" s="21" t="s">
        <v>850</v>
      </c>
      <c r="L967" s="21" t="s">
        <v>1400</v>
      </c>
      <c r="M967" s="3">
        <v>435.88209127031627</v>
      </c>
      <c r="N967" s="3">
        <v>634.97690006031803</v>
      </c>
      <c r="O967" s="21" t="s">
        <v>1508</v>
      </c>
      <c r="P967" s="21" t="s">
        <v>1509</v>
      </c>
      <c r="Q967" s="46">
        <v>4.0094020842210264E-3</v>
      </c>
      <c r="R967" s="46">
        <v>6.4239596454929056E-3</v>
      </c>
      <c r="S967" s="46">
        <v>9.4870284218375733E-3</v>
      </c>
      <c r="T967" s="46">
        <v>1.3047930871375877E-2</v>
      </c>
      <c r="U967" s="46">
        <v>1.6867559299088373E-2</v>
      </c>
      <c r="V967" s="46">
        <v>2.0669773364200537E-2</v>
      </c>
      <c r="W967" s="46">
        <v>2.4199179417410441E-2</v>
      </c>
      <c r="X967" s="46">
        <v>2.7266422182445432E-2</v>
      </c>
      <c r="Y967" s="46">
        <v>2.976988585713565E-2</v>
      </c>
      <c r="Z967" s="46">
        <v>3.1693049443615055E-2</v>
      </c>
      <c r="AA967" s="46">
        <v>3.3084629593338931E-2</v>
      </c>
      <c r="AB967" s="46">
        <v>3.4031658950324041E-2</v>
      </c>
      <c r="AC967" s="46">
        <v>3.4634271308526213E-2</v>
      </c>
      <c r="AD967" s="46">
        <v>4.1342800629272237E-2</v>
      </c>
      <c r="AE967" s="46">
        <v>4.0937909619167046E-2</v>
      </c>
      <c r="AF967" s="46">
        <v>4.0445854292653308E-2</v>
      </c>
      <c r="AG967" s="46">
        <v>3.9828930572028291E-2</v>
      </c>
      <c r="AH967" s="46">
        <v>3.9155828955464433E-2</v>
      </c>
      <c r="AI967" s="46">
        <v>3.858972019939827E-2</v>
      </c>
      <c r="AJ967" s="46">
        <v>3.8003354707994083E-2</v>
      </c>
      <c r="AK967" s="46">
        <v>0.48929694334906315</v>
      </c>
      <c r="AL967" s="45">
        <v>0.48929694334906315</v>
      </c>
      <c r="AM967" s="45">
        <v>4.0094020842210264E-3</v>
      </c>
      <c r="AN967" s="45">
        <v>1.0433361729713932E-2</v>
      </c>
      <c r="AO967" s="45">
        <v>1.9920390151551504E-2</v>
      </c>
      <c r="AP967" s="45">
        <v>3.2968321022927377E-2</v>
      </c>
      <c r="AQ967" s="45">
        <v>4.9835880322015746E-2</v>
      </c>
      <c r="AR967" s="45">
        <v>7.050565368621628E-2</v>
      </c>
      <c r="AS967" s="45">
        <v>9.470483310362672E-2</v>
      </c>
      <c r="AT967" s="45">
        <v>0.12197125528607215</v>
      </c>
      <c r="AU967" s="45">
        <v>0.1517411411432078</v>
      </c>
      <c r="AV967" s="45">
        <v>0.18343419058682287</v>
      </c>
      <c r="AW967" s="45">
        <v>0.2165188201801618</v>
      </c>
      <c r="AX967" s="45">
        <v>0.25055047913048584</v>
      </c>
      <c r="AY967" s="45">
        <v>0.28518475043901204</v>
      </c>
      <c r="AZ967" s="45">
        <v>0.32652755106828429</v>
      </c>
      <c r="BA967" s="45">
        <v>0.36746546068745134</v>
      </c>
      <c r="BB967" s="45">
        <v>0.40791131498010463</v>
      </c>
      <c r="BC967" s="45">
        <v>0.44774024555213293</v>
      </c>
      <c r="BD967" s="45">
        <v>0.48689607450759737</v>
      </c>
      <c r="BE967" s="45">
        <v>0.48929694334906315</v>
      </c>
      <c r="BF967" s="45">
        <v>0.48929694334906315</v>
      </c>
    </row>
    <row r="968" spans="1:58" ht="13.5" thickBot="1" x14ac:dyDescent="0.25">
      <c r="A968" s="6" t="s">
        <v>1359</v>
      </c>
      <c r="B968" s="6" t="s">
        <v>1359</v>
      </c>
      <c r="C968" s="6" t="s">
        <v>916</v>
      </c>
      <c r="D968" s="6" t="s">
        <v>1359</v>
      </c>
      <c r="E968" s="6">
        <v>335.18730345055354</v>
      </c>
      <c r="F968" s="6" t="s">
        <v>622</v>
      </c>
      <c r="G968" s="21" t="s">
        <v>1178</v>
      </c>
      <c r="H968" s="21" t="s">
        <v>1174</v>
      </c>
      <c r="I968" s="21" t="s">
        <v>1160</v>
      </c>
      <c r="J968" s="21" t="s">
        <v>849</v>
      </c>
      <c r="K968" s="21" t="s">
        <v>854</v>
      </c>
      <c r="L968" s="21" t="s">
        <v>1401</v>
      </c>
      <c r="M968" s="3">
        <v>224.1129022378073</v>
      </c>
      <c r="N968" s="3">
        <v>335.18730345055354</v>
      </c>
      <c r="O968" s="21" t="s">
        <v>1508</v>
      </c>
      <c r="P968" s="21" t="s">
        <v>1509</v>
      </c>
      <c r="Q968" s="46">
        <v>2.7744929797665226E-3</v>
      </c>
      <c r="R968" s="46">
        <v>4.4078606229959912E-3</v>
      </c>
      <c r="S968" s="46">
        <v>6.4547032730983408E-3</v>
      </c>
      <c r="T968" s="46">
        <v>8.8025552326019066E-3</v>
      </c>
      <c r="U968" s="46">
        <v>1.1283410497735957E-2</v>
      </c>
      <c r="V968" s="46">
        <v>1.3710234674907035E-2</v>
      </c>
      <c r="W968" s="46">
        <v>1.591588690060397E-2</v>
      </c>
      <c r="X968" s="46">
        <v>1.7781950247117977E-2</v>
      </c>
      <c r="Y968" s="46">
        <v>1.925082900700948E-2</v>
      </c>
      <c r="Z968" s="46">
        <v>2.0321573212742326E-2</v>
      </c>
      <c r="AA968" s="46">
        <v>2.1034907465826837E-2</v>
      </c>
      <c r="AB968" s="46">
        <v>2.1454504087859087E-2</v>
      </c>
      <c r="AC968" s="46">
        <v>2.1650226584877755E-2</v>
      </c>
      <c r="AD968" s="46">
        <v>2.2942368947198484E-2</v>
      </c>
      <c r="AE968" s="46">
        <v>2.2789706758428733E-2</v>
      </c>
      <c r="AF968" s="46">
        <v>2.2566973529715446E-2</v>
      </c>
      <c r="AG968" s="46">
        <v>2.2232998043495569E-2</v>
      </c>
      <c r="AH968" s="46">
        <v>2.1891419394576624E-2</v>
      </c>
      <c r="AI968" s="46">
        <v>2.1547741621718384E-2</v>
      </c>
      <c r="AJ968" s="46">
        <v>2.1211251303751889E-2</v>
      </c>
      <c r="AK968" s="46">
        <v>0.27563124385619958</v>
      </c>
      <c r="AL968" s="45">
        <v>0.27563124385619958</v>
      </c>
      <c r="AM968" s="45">
        <v>2.7744929797665226E-3</v>
      </c>
      <c r="AN968" s="45">
        <v>7.1823536027625142E-3</v>
      </c>
      <c r="AO968" s="45">
        <v>1.3637056875860854E-2</v>
      </c>
      <c r="AP968" s="45">
        <v>2.2439612108462761E-2</v>
      </c>
      <c r="AQ968" s="45">
        <v>3.3723022606198721E-2</v>
      </c>
      <c r="AR968" s="45">
        <v>4.7433257281105756E-2</v>
      </c>
      <c r="AS968" s="45">
        <v>6.3349144181709727E-2</v>
      </c>
      <c r="AT968" s="45">
        <v>8.113109442882771E-2</v>
      </c>
      <c r="AU968" s="45">
        <v>0.10038192343583718</v>
      </c>
      <c r="AV968" s="45">
        <v>0.12070349664857952</v>
      </c>
      <c r="AW968" s="45">
        <v>0.14173840411440636</v>
      </c>
      <c r="AX968" s="45">
        <v>0.16319290820226545</v>
      </c>
      <c r="AY968" s="45">
        <v>0.1848431347871432</v>
      </c>
      <c r="AZ968" s="45">
        <v>0.20778550373434168</v>
      </c>
      <c r="BA968" s="45">
        <v>0.23057521049277041</v>
      </c>
      <c r="BB968" s="45">
        <v>0.25314218402248584</v>
      </c>
      <c r="BC968" s="45">
        <v>0.27537518206598138</v>
      </c>
      <c r="BD968" s="45">
        <v>0.27563124385619958</v>
      </c>
      <c r="BE968" s="45">
        <v>0.27563124385619958</v>
      </c>
      <c r="BF968" s="45">
        <v>0.27563124385619958</v>
      </c>
    </row>
    <row r="969" spans="1:58" ht="13.5" thickBot="1" x14ac:dyDescent="0.25">
      <c r="A969" s="6" t="s">
        <v>1359</v>
      </c>
      <c r="B969" s="6" t="s">
        <v>1359</v>
      </c>
      <c r="C969" s="6" t="s">
        <v>916</v>
      </c>
      <c r="D969" s="6" t="s">
        <v>1359</v>
      </c>
      <c r="E969" s="6">
        <v>338.43001064947549</v>
      </c>
      <c r="F969" s="6" t="s">
        <v>622</v>
      </c>
      <c r="G969" s="21" t="s">
        <v>1178</v>
      </c>
      <c r="H969" s="21" t="s">
        <v>1174</v>
      </c>
      <c r="I969" s="21" t="s">
        <v>1160</v>
      </c>
      <c r="J969" s="21" t="s">
        <v>849</v>
      </c>
      <c r="K969" s="21" t="s">
        <v>850</v>
      </c>
      <c r="L969" s="21" t="s">
        <v>1402</v>
      </c>
      <c r="M969" s="3">
        <v>226.29947203688994</v>
      </c>
      <c r="N969" s="3">
        <v>338.43001064947549</v>
      </c>
      <c r="O969" s="21" t="s">
        <v>1508</v>
      </c>
      <c r="P969" s="21" t="s">
        <v>1509</v>
      </c>
      <c r="Q969" s="46">
        <v>1.4163537827049663E-2</v>
      </c>
      <c r="R969" s="46">
        <v>2.2693158113638454E-2</v>
      </c>
      <c r="S969" s="46">
        <v>3.3513696829710213E-2</v>
      </c>
      <c r="T969" s="46">
        <v>4.6092873346068118E-2</v>
      </c>
      <c r="U969" s="46">
        <v>5.9586020350228218E-2</v>
      </c>
      <c r="V969" s="46">
        <v>7.301764970705768E-2</v>
      </c>
      <c r="W969" s="46">
        <v>8.548556265058295E-2</v>
      </c>
      <c r="X969" s="46">
        <v>9.6320846320007661E-2</v>
      </c>
      <c r="Y969" s="46">
        <v>0.10516453465814268</v>
      </c>
      <c r="Z969" s="46">
        <v>0.11195826590098898</v>
      </c>
      <c r="AA969" s="46">
        <v>0.11687413556832738</v>
      </c>
      <c r="AB969" s="46">
        <v>0.1202195935291972</v>
      </c>
      <c r="AC969" s="46">
        <v>0.12234837052665375</v>
      </c>
      <c r="AD969" s="46">
        <v>0.14604679408267343</v>
      </c>
      <c r="AE969" s="46">
        <v>0.144616483772808</v>
      </c>
      <c r="AF969" s="46">
        <v>0.1428782584505072</v>
      </c>
      <c r="AG969" s="46">
        <v>0.14069892540534709</v>
      </c>
      <c r="AH969" s="46">
        <v>0.13832113938952961</v>
      </c>
      <c r="AI969" s="46">
        <v>0.13632131432525818</v>
      </c>
      <c r="AJ969" s="46">
        <v>0.13424993070158422</v>
      </c>
      <c r="AK969" s="46">
        <v>1.7284811102029123</v>
      </c>
      <c r="AL969" s="45">
        <v>1.7284811102029123</v>
      </c>
      <c r="AM969" s="45">
        <v>1.4163537827049663E-2</v>
      </c>
      <c r="AN969" s="45">
        <v>3.6856695940688119E-2</v>
      </c>
      <c r="AO969" s="45">
        <v>7.0370392770398332E-2</v>
      </c>
      <c r="AP969" s="45">
        <v>0.11646326611646646</v>
      </c>
      <c r="AQ969" s="45">
        <v>0.17604928646669468</v>
      </c>
      <c r="AR969" s="45">
        <v>0.24906693617375236</v>
      </c>
      <c r="AS969" s="45">
        <v>0.3345524988243353</v>
      </c>
      <c r="AT969" s="45">
        <v>0.43087334514434295</v>
      </c>
      <c r="AU969" s="45">
        <v>0.53603787980248563</v>
      </c>
      <c r="AV969" s="45">
        <v>0.64799614570347464</v>
      </c>
      <c r="AW969" s="45">
        <v>0.76487028127180201</v>
      </c>
      <c r="AX969" s="45">
        <v>0.88508987480099921</v>
      </c>
      <c r="AY969" s="45">
        <v>1.0074382453276529</v>
      </c>
      <c r="AZ969" s="45">
        <v>1.1534850394103264</v>
      </c>
      <c r="BA969" s="45">
        <v>1.2981015231831345</v>
      </c>
      <c r="BB969" s="45">
        <v>1.4409797816336418</v>
      </c>
      <c r="BC969" s="45">
        <v>1.5816787070389888</v>
      </c>
      <c r="BD969" s="45">
        <v>1.7199998464285184</v>
      </c>
      <c r="BE969" s="45">
        <v>1.7284811102029123</v>
      </c>
      <c r="BF969" s="45">
        <v>1.7284811102029123</v>
      </c>
    </row>
    <row r="970" spans="1:58" ht="13.5" thickBot="1" x14ac:dyDescent="0.25">
      <c r="A970" s="6" t="s">
        <v>1359</v>
      </c>
      <c r="B970" s="6" t="s">
        <v>1359</v>
      </c>
      <c r="C970" s="6" t="s">
        <v>916</v>
      </c>
      <c r="D970" s="6" t="s">
        <v>1359</v>
      </c>
      <c r="E970" s="6">
        <v>230.83694443635264</v>
      </c>
      <c r="F970" s="6" t="s">
        <v>622</v>
      </c>
      <c r="G970" s="21" t="s">
        <v>1178</v>
      </c>
      <c r="H970" s="21" t="s">
        <v>1174</v>
      </c>
      <c r="I970" s="21" t="s">
        <v>1160</v>
      </c>
      <c r="J970" s="21" t="s">
        <v>849</v>
      </c>
      <c r="K970" s="21" t="s">
        <v>854</v>
      </c>
      <c r="L970" s="21" t="s">
        <v>1403</v>
      </c>
      <c r="M970" s="3">
        <v>152.84502053793088</v>
      </c>
      <c r="N970" s="3">
        <v>230.83694443635264</v>
      </c>
      <c r="O970" s="21" t="s">
        <v>1508</v>
      </c>
      <c r="P970" s="21" t="s">
        <v>1509</v>
      </c>
      <c r="Q970" s="46">
        <v>7.685038731526918E-3</v>
      </c>
      <c r="R970" s="46">
        <v>1.2209286474297426E-2</v>
      </c>
      <c r="S970" s="46">
        <v>1.7878814261209131E-2</v>
      </c>
      <c r="T970" s="46">
        <v>2.4382104547492223E-2</v>
      </c>
      <c r="U970" s="46">
        <v>3.125379928195577E-2</v>
      </c>
      <c r="V970" s="46">
        <v>3.7975833877889442E-2</v>
      </c>
      <c r="W970" s="46">
        <v>4.4085246626948162E-2</v>
      </c>
      <c r="X970" s="46">
        <v>4.9254035734733061E-2</v>
      </c>
      <c r="Y970" s="46">
        <v>5.3322667460964111E-2</v>
      </c>
      <c r="Z970" s="46">
        <v>5.6288510500620108E-2</v>
      </c>
      <c r="AA970" s="46">
        <v>5.8264367496279418E-2</v>
      </c>
      <c r="AB970" s="46">
        <v>5.9426603737441949E-2</v>
      </c>
      <c r="AC970" s="46">
        <v>5.9968733409850143E-2</v>
      </c>
      <c r="AD970" s="46">
        <v>6.3547824859530824E-2</v>
      </c>
      <c r="AE970" s="46">
        <v>6.3124967479068483E-2</v>
      </c>
      <c r="AF970" s="46">
        <v>6.2508021066897831E-2</v>
      </c>
      <c r="AG970" s="46">
        <v>6.1582945903364265E-2</v>
      </c>
      <c r="AH970" s="46">
        <v>6.0636810819964047E-2</v>
      </c>
      <c r="AI970" s="46">
        <v>5.9684861395387465E-2</v>
      </c>
      <c r="AJ970" s="46">
        <v>5.8752820426023047E-2</v>
      </c>
      <c r="AK970" s="46">
        <v>0.76346806429190783</v>
      </c>
      <c r="AL970" s="45">
        <v>0.76346806429190783</v>
      </c>
      <c r="AM970" s="45">
        <v>7.685038731526918E-3</v>
      </c>
      <c r="AN970" s="45">
        <v>1.9894325205824345E-2</v>
      </c>
      <c r="AO970" s="45">
        <v>3.7773139467033479E-2</v>
      </c>
      <c r="AP970" s="45">
        <v>6.2155244014525698E-2</v>
      </c>
      <c r="AQ970" s="45">
        <v>9.3409043296481475E-2</v>
      </c>
      <c r="AR970" s="45">
        <v>0.13138487717437092</v>
      </c>
      <c r="AS970" s="45">
        <v>0.17547012380131907</v>
      </c>
      <c r="AT970" s="45">
        <v>0.22472415953605213</v>
      </c>
      <c r="AU970" s="45">
        <v>0.27804682699701622</v>
      </c>
      <c r="AV970" s="45">
        <v>0.33433533749763633</v>
      </c>
      <c r="AW970" s="45">
        <v>0.39259970499391572</v>
      </c>
      <c r="AX970" s="45">
        <v>0.45202630873135768</v>
      </c>
      <c r="AY970" s="45">
        <v>0.51199504214120783</v>
      </c>
      <c r="AZ970" s="45">
        <v>0.57554286700073864</v>
      </c>
      <c r="BA970" s="45">
        <v>0.63866783447980713</v>
      </c>
      <c r="BB970" s="45">
        <v>0.70117585554670492</v>
      </c>
      <c r="BC970" s="45">
        <v>0.76275880145006913</v>
      </c>
      <c r="BD970" s="45">
        <v>0.76346806429190783</v>
      </c>
      <c r="BE970" s="45">
        <v>0.76346806429190783</v>
      </c>
      <c r="BF970" s="45">
        <v>0.76346806429190783</v>
      </c>
    </row>
    <row r="971" spans="1:58" ht="13.5" thickBot="1" x14ac:dyDescent="0.25">
      <c r="A971" s="6" t="s">
        <v>1359</v>
      </c>
      <c r="B971" s="6" t="s">
        <v>1359</v>
      </c>
      <c r="C971" s="6" t="s">
        <v>916</v>
      </c>
      <c r="D971" s="6" t="s">
        <v>1359</v>
      </c>
      <c r="E971" s="6">
        <v>228.6921859701188</v>
      </c>
      <c r="F971" s="6" t="s">
        <v>622</v>
      </c>
      <c r="G971" s="21" t="s">
        <v>1178</v>
      </c>
      <c r="H971" s="21" t="s">
        <v>1174</v>
      </c>
      <c r="I971" s="21" t="s">
        <v>1160</v>
      </c>
      <c r="J971" s="21" t="s">
        <v>849</v>
      </c>
      <c r="K971" s="21" t="s">
        <v>850</v>
      </c>
      <c r="L971" s="21" t="s">
        <v>1404</v>
      </c>
      <c r="M971" s="3">
        <v>151.39931197776909</v>
      </c>
      <c r="N971" s="3">
        <v>228.6921859701188</v>
      </c>
      <c r="O971" s="21" t="s">
        <v>1508</v>
      </c>
      <c r="P971" s="21" t="s">
        <v>1509</v>
      </c>
      <c r="Q971" s="46">
        <v>3.3090849599466454E-2</v>
      </c>
      <c r="R971" s="46">
        <v>5.3018948460827164E-2</v>
      </c>
      <c r="S971" s="46">
        <v>7.8299413243778954E-2</v>
      </c>
      <c r="T971" s="46">
        <v>0.10768865506110023</v>
      </c>
      <c r="U971" s="46">
        <v>0.13921324330948431</v>
      </c>
      <c r="V971" s="46">
        <v>0.17059410537586581</v>
      </c>
      <c r="W971" s="46">
        <v>0.19972339758176499</v>
      </c>
      <c r="X971" s="46">
        <v>0.22503831159906143</v>
      </c>
      <c r="Y971" s="46">
        <v>0.24570018042556918</v>
      </c>
      <c r="Z971" s="46">
        <v>0.26157265109789507</v>
      </c>
      <c r="AA971" s="46">
        <v>0.27305779737976571</v>
      </c>
      <c r="AB971" s="46">
        <v>0.28087392690730917</v>
      </c>
      <c r="AC971" s="46">
        <v>0.28584747520532727</v>
      </c>
      <c r="AD971" s="46">
        <v>0.34121506621348813</v>
      </c>
      <c r="AE971" s="46">
        <v>0.33787337405138351</v>
      </c>
      <c r="AF971" s="46">
        <v>0.33381228751971287</v>
      </c>
      <c r="AG971" s="46">
        <v>0.32872062307081984</v>
      </c>
      <c r="AH971" s="46">
        <v>0.32316530487349321</v>
      </c>
      <c r="AI971" s="46">
        <v>0.3184930322227531</v>
      </c>
      <c r="AJ971" s="46">
        <v>0.31365357439867142</v>
      </c>
      <c r="AK971" s="46">
        <v>4.0383207325508863</v>
      </c>
      <c r="AL971" s="45">
        <v>4.0383207325508863</v>
      </c>
      <c r="AM971" s="45">
        <v>3.3090849599466454E-2</v>
      </c>
      <c r="AN971" s="45">
        <v>8.6109798060293619E-2</v>
      </c>
      <c r="AO971" s="45">
        <v>0.16440921130407257</v>
      </c>
      <c r="AP971" s="45">
        <v>0.2720978663651728</v>
      </c>
      <c r="AQ971" s="45">
        <v>0.41131110967465712</v>
      </c>
      <c r="AR971" s="45">
        <v>0.58190521505052295</v>
      </c>
      <c r="AS971" s="45">
        <v>0.781628612632288</v>
      </c>
      <c r="AT971" s="45">
        <v>1.0066669242313495</v>
      </c>
      <c r="AU971" s="45">
        <v>1.2523671046569187</v>
      </c>
      <c r="AV971" s="45">
        <v>1.5139397557548138</v>
      </c>
      <c r="AW971" s="45">
        <v>1.7869975531345794</v>
      </c>
      <c r="AX971" s="45">
        <v>2.0678714800418887</v>
      </c>
      <c r="AY971" s="45">
        <v>2.3537189552472162</v>
      </c>
      <c r="AZ971" s="45">
        <v>2.6949340214607043</v>
      </c>
      <c r="BA971" s="45">
        <v>3.032807395512088</v>
      </c>
      <c r="BB971" s="45">
        <v>3.3666196830318009</v>
      </c>
      <c r="BC971" s="45">
        <v>3.6953403061026209</v>
      </c>
      <c r="BD971" s="45">
        <v>4.0185056109761144</v>
      </c>
      <c r="BE971" s="45">
        <v>4.0383207325508863</v>
      </c>
      <c r="BF971" s="45">
        <v>4.0383207325508863</v>
      </c>
    </row>
    <row r="972" spans="1:58" ht="13.5" thickBot="1" x14ac:dyDescent="0.25">
      <c r="A972" s="6" t="s">
        <v>1359</v>
      </c>
      <c r="B972" s="6" t="s">
        <v>1359</v>
      </c>
      <c r="C972" s="6" t="s">
        <v>916</v>
      </c>
      <c r="D972" s="6" t="s">
        <v>1359</v>
      </c>
      <c r="E972" s="6">
        <v>211.77525431384137</v>
      </c>
      <c r="F972" s="6" t="s">
        <v>622</v>
      </c>
      <c r="G972" s="21" t="s">
        <v>1178</v>
      </c>
      <c r="H972" s="21" t="s">
        <v>1174</v>
      </c>
      <c r="I972" s="21" t="s">
        <v>1160</v>
      </c>
      <c r="J972" s="21" t="s">
        <v>849</v>
      </c>
      <c r="K972" s="21" t="s">
        <v>854</v>
      </c>
      <c r="L972" s="21" t="s">
        <v>1405</v>
      </c>
      <c r="M972" s="3">
        <v>139.6133166972941</v>
      </c>
      <c r="N972" s="3">
        <v>211.77525431384137</v>
      </c>
      <c r="O972" s="21" t="s">
        <v>1508</v>
      </c>
      <c r="P972" s="21" t="s">
        <v>1509</v>
      </c>
      <c r="Q972" s="46">
        <v>1.5254019153967256E-2</v>
      </c>
      <c r="R972" s="46">
        <v>2.4234190124660916E-2</v>
      </c>
      <c r="S972" s="46">
        <v>3.5487625335171261E-2</v>
      </c>
      <c r="T972" s="46">
        <v>4.8395994187472605E-2</v>
      </c>
      <c r="U972" s="46">
        <v>6.203560834708742E-2</v>
      </c>
      <c r="V972" s="46">
        <v>7.5378162374740293E-2</v>
      </c>
      <c r="W972" s="46">
        <v>8.750472443243304E-2</v>
      </c>
      <c r="X972" s="46">
        <v>9.7764244365561928E-2</v>
      </c>
      <c r="Y972" s="46">
        <v>0.10584006394832628</v>
      </c>
      <c r="Z972" s="46">
        <v>0.1117269603082597</v>
      </c>
      <c r="AA972" s="46">
        <v>0.11564883520182949</v>
      </c>
      <c r="AB972" s="46">
        <v>0.11795575576572961</v>
      </c>
      <c r="AC972" s="46">
        <v>0.11903182794906465</v>
      </c>
      <c r="AD972" s="46">
        <v>0.1261359599429944</v>
      </c>
      <c r="AE972" s="46">
        <v>0.12529663111118156</v>
      </c>
      <c r="AF972" s="46">
        <v>0.12407205531957033</v>
      </c>
      <c r="AG972" s="46">
        <v>0.12223587533969443</v>
      </c>
      <c r="AH972" s="46">
        <v>0.12035789356385503</v>
      </c>
      <c r="AI972" s="46">
        <v>0.11846837091297648</v>
      </c>
      <c r="AJ972" s="46">
        <v>0.11661836451799998</v>
      </c>
      <c r="AK972" s="46">
        <v>1.5154063477097361</v>
      </c>
      <c r="AL972" s="45">
        <v>1.5154063477097361</v>
      </c>
      <c r="AM972" s="45">
        <v>1.5254019153967256E-2</v>
      </c>
      <c r="AN972" s="45">
        <v>3.9488209278628172E-2</v>
      </c>
      <c r="AO972" s="45">
        <v>7.4975834613799433E-2</v>
      </c>
      <c r="AP972" s="45">
        <v>0.12337182880127204</v>
      </c>
      <c r="AQ972" s="45">
        <v>0.18540743714835944</v>
      </c>
      <c r="AR972" s="45">
        <v>0.26078559952309976</v>
      </c>
      <c r="AS972" s="45">
        <v>0.34829032395553283</v>
      </c>
      <c r="AT972" s="45">
        <v>0.44605456832109475</v>
      </c>
      <c r="AU972" s="45">
        <v>0.55189463226942104</v>
      </c>
      <c r="AV972" s="45">
        <v>0.66362159257768072</v>
      </c>
      <c r="AW972" s="45">
        <v>0.77927042777951017</v>
      </c>
      <c r="AX972" s="45">
        <v>0.89722618354523975</v>
      </c>
      <c r="AY972" s="45">
        <v>1.0162580114943045</v>
      </c>
      <c r="AZ972" s="45">
        <v>1.1423939714372988</v>
      </c>
      <c r="BA972" s="45">
        <v>1.2676906025484804</v>
      </c>
      <c r="BB972" s="45">
        <v>1.3917626578680506</v>
      </c>
      <c r="BC972" s="45">
        <v>1.513998533207745</v>
      </c>
      <c r="BD972" s="45">
        <v>1.5154063477097361</v>
      </c>
      <c r="BE972" s="45">
        <v>1.5154063477097361</v>
      </c>
      <c r="BF972" s="45">
        <v>1.5154063477097361</v>
      </c>
    </row>
    <row r="973" spans="1:58" ht="13.5" thickBot="1" x14ac:dyDescent="0.25">
      <c r="A973" s="6" t="s">
        <v>1359</v>
      </c>
      <c r="B973" s="6" t="s">
        <v>1359</v>
      </c>
      <c r="C973" s="6" t="s">
        <v>916</v>
      </c>
      <c r="D973" s="6" t="s">
        <v>1359</v>
      </c>
      <c r="E973" s="6">
        <v>209.86207435377898</v>
      </c>
      <c r="F973" s="6" t="s">
        <v>622</v>
      </c>
      <c r="G973" s="21" t="s">
        <v>1178</v>
      </c>
      <c r="H973" s="21" t="s">
        <v>1174</v>
      </c>
      <c r="I973" s="21" t="s">
        <v>1160</v>
      </c>
      <c r="J973" s="21" t="s">
        <v>849</v>
      </c>
      <c r="K973" s="21" t="s">
        <v>850</v>
      </c>
      <c r="L973" s="21" t="s">
        <v>1406</v>
      </c>
      <c r="M973" s="3">
        <v>138.32322225732787</v>
      </c>
      <c r="N973" s="3">
        <v>209.86207435377898</v>
      </c>
      <c r="O973" s="21" t="s">
        <v>1508</v>
      </c>
      <c r="P973" s="21" t="s">
        <v>1509</v>
      </c>
      <c r="Q973" s="46">
        <v>4.1015474733334372E-3</v>
      </c>
      <c r="R973" s="46">
        <v>6.571597185640334E-3</v>
      </c>
      <c r="S973" s="46">
        <v>9.7050624097209694E-3</v>
      </c>
      <c r="T973" s="46">
        <v>1.3347802683182038E-2</v>
      </c>
      <c r="U973" s="46">
        <v>1.7255215059808392E-2</v>
      </c>
      <c r="V973" s="46">
        <v>2.1144812851261519E-2</v>
      </c>
      <c r="W973" s="46">
        <v>2.4755332867919644E-2</v>
      </c>
      <c r="X973" s="46">
        <v>2.7893068008662886E-2</v>
      </c>
      <c r="Y973" s="46">
        <v>3.0454067103744337E-2</v>
      </c>
      <c r="Z973" s="46">
        <v>3.2421429464325337E-2</v>
      </c>
      <c r="AA973" s="46">
        <v>3.3844991363867226E-2</v>
      </c>
      <c r="AB973" s="46">
        <v>3.4813785659056906E-2</v>
      </c>
      <c r="AC973" s="46">
        <v>3.5430247451430072E-2</v>
      </c>
      <c r="AD973" s="46">
        <v>4.2292954385607512E-2</v>
      </c>
      <c r="AE973" s="46">
        <v>4.1878758037975521E-2</v>
      </c>
      <c r="AF973" s="46">
        <v>4.1375394135126961E-2</v>
      </c>
      <c r="AG973" s="46">
        <v>4.0744292071922289E-2</v>
      </c>
      <c r="AH973" s="46">
        <v>4.0055721014013418E-2</v>
      </c>
      <c r="AI973" s="46">
        <v>3.9476601761491197E-2</v>
      </c>
      <c r="AJ973" s="46">
        <v>3.8876760226718821E-2</v>
      </c>
      <c r="AK973" s="46">
        <v>0.50054212562046696</v>
      </c>
      <c r="AL973" s="45">
        <v>0.50054212562046696</v>
      </c>
      <c r="AM973" s="45">
        <v>4.1015474733334372E-3</v>
      </c>
      <c r="AN973" s="45">
        <v>1.067314465897377E-2</v>
      </c>
      <c r="AO973" s="45">
        <v>2.037820706869474E-2</v>
      </c>
      <c r="AP973" s="45">
        <v>3.3726009751876777E-2</v>
      </c>
      <c r="AQ973" s="45">
        <v>5.0981224811685169E-2</v>
      </c>
      <c r="AR973" s="45">
        <v>7.2126037662946688E-2</v>
      </c>
      <c r="AS973" s="45">
        <v>9.6881370530866331E-2</v>
      </c>
      <c r="AT973" s="45">
        <v>0.12477443853952921</v>
      </c>
      <c r="AU973" s="45">
        <v>0.15522850564327356</v>
      </c>
      <c r="AV973" s="45">
        <v>0.18764993510759889</v>
      </c>
      <c r="AW973" s="45">
        <v>0.22149492647146612</v>
      </c>
      <c r="AX973" s="45">
        <v>0.25630871213052303</v>
      </c>
      <c r="AY973" s="45">
        <v>0.29173895958195312</v>
      </c>
      <c r="AZ973" s="45">
        <v>0.3340319139675606</v>
      </c>
      <c r="BA973" s="45">
        <v>0.37591067200553613</v>
      </c>
      <c r="BB973" s="45">
        <v>0.4172860661406631</v>
      </c>
      <c r="BC973" s="45">
        <v>0.45803035821258542</v>
      </c>
      <c r="BD973" s="45">
        <v>0.49808607922659887</v>
      </c>
      <c r="BE973" s="45">
        <v>0.50054212562046696</v>
      </c>
      <c r="BF973" s="45">
        <v>0.50054212562046696</v>
      </c>
    </row>
    <row r="974" spans="1:58" ht="13.5" thickBot="1" x14ac:dyDescent="0.25">
      <c r="A974" s="6" t="s">
        <v>1354</v>
      </c>
      <c r="B974" s="6" t="s">
        <v>1142</v>
      </c>
      <c r="C974" s="6" t="s">
        <v>916</v>
      </c>
      <c r="D974" s="6" t="s">
        <v>1354</v>
      </c>
      <c r="E974" s="6">
        <v>42.160777585571608</v>
      </c>
      <c r="F974" s="6" t="s">
        <v>622</v>
      </c>
      <c r="G974" s="21" t="s">
        <v>1178</v>
      </c>
      <c r="H974" s="21" t="s">
        <v>1172</v>
      </c>
      <c r="I974" s="21" t="s">
        <v>1160</v>
      </c>
      <c r="J974" s="21" t="s">
        <v>849</v>
      </c>
      <c r="K974" s="21" t="s">
        <v>854</v>
      </c>
      <c r="L974" s="21" t="s">
        <v>917</v>
      </c>
      <c r="M974" s="3">
        <v>25.116451043128688</v>
      </c>
      <c r="N974" s="3">
        <v>42.160777585571608</v>
      </c>
      <c r="O974" s="21" t="s">
        <v>1508</v>
      </c>
      <c r="P974" s="21" t="s">
        <v>1509</v>
      </c>
      <c r="Q974" s="46">
        <v>1.6410661871416849E-4</v>
      </c>
      <c r="R974" s="46">
        <v>2.6421867578862768E-4</v>
      </c>
      <c r="S974" s="46">
        <v>3.9618603253281881E-4</v>
      </c>
      <c r="T974" s="46">
        <v>5.5195860932209882E-4</v>
      </c>
      <c r="U974" s="46">
        <v>7.208843607494418E-4</v>
      </c>
      <c r="V974" s="46">
        <v>8.8733503229725369E-4</v>
      </c>
      <c r="W974" s="46">
        <v>1.0376577184622836E-3</v>
      </c>
      <c r="X974" s="46">
        <v>1.1717428213817861E-3</v>
      </c>
      <c r="Y974" s="46">
        <v>1.2846880066367853E-3</v>
      </c>
      <c r="Z974" s="46">
        <v>1.3726633127026865E-3</v>
      </c>
      <c r="AA974" s="46">
        <v>1.4369540904427094E-3</v>
      </c>
      <c r="AB974" s="46">
        <v>1.4809946101928555E-3</v>
      </c>
      <c r="AC974" s="46">
        <v>1.5099253013132574E-3</v>
      </c>
      <c r="AD974" s="46">
        <v>1.5290435007369904E-3</v>
      </c>
      <c r="AE974" s="46">
        <v>1.5410113619309833E-3</v>
      </c>
      <c r="AF974" s="46">
        <v>1.5478998748945853E-3</v>
      </c>
      <c r="AG974" s="46">
        <v>1.5480542589683074E-3</v>
      </c>
      <c r="AH974" s="46">
        <v>1.5482086713131725E-3</v>
      </c>
      <c r="AI974" s="46">
        <v>1.5483631119328212E-3</v>
      </c>
      <c r="AJ974" s="46">
        <v>1.5485175808308922E-3</v>
      </c>
      <c r="AK974" s="46">
        <v>2.309041355114453E-2</v>
      </c>
      <c r="AL974" s="45">
        <v>2.309041355114453E-2</v>
      </c>
      <c r="AM974" s="45">
        <v>1.6410661871416849E-4</v>
      </c>
      <c r="AN974" s="45">
        <v>4.2832529450279619E-4</v>
      </c>
      <c r="AO974" s="45">
        <v>8.2451132703561495E-4</v>
      </c>
      <c r="AP974" s="45">
        <v>1.3764699363577138E-3</v>
      </c>
      <c r="AQ974" s="45">
        <v>2.0973542971071558E-3</v>
      </c>
      <c r="AR974" s="45">
        <v>2.9846893294044096E-3</v>
      </c>
      <c r="AS974" s="45">
        <v>4.0223470478666931E-3</v>
      </c>
      <c r="AT974" s="45">
        <v>5.1940898692484794E-3</v>
      </c>
      <c r="AU974" s="45">
        <v>6.4787778758852652E-3</v>
      </c>
      <c r="AV974" s="45">
        <v>7.8514411885879515E-3</v>
      </c>
      <c r="AW974" s="45">
        <v>9.2883952790306611E-3</v>
      </c>
      <c r="AX974" s="45">
        <v>1.0769389889223517E-2</v>
      </c>
      <c r="AY974" s="45">
        <v>1.2279315190536775E-2</v>
      </c>
      <c r="AZ974" s="45">
        <v>1.3808358691273765E-2</v>
      </c>
      <c r="BA974" s="45">
        <v>1.5349370053204749E-2</v>
      </c>
      <c r="BB974" s="45">
        <v>1.6897269928099333E-2</v>
      </c>
      <c r="BC974" s="45">
        <v>1.8445324187067642E-2</v>
      </c>
      <c r="BD974" s="45">
        <v>1.9993532858380816E-2</v>
      </c>
      <c r="BE974" s="45">
        <v>2.1541895970313637E-2</v>
      </c>
      <c r="BF974" s="45">
        <v>2.309041355114453E-2</v>
      </c>
    </row>
    <row r="975" spans="1:58" ht="13.5" thickBot="1" x14ac:dyDescent="0.25">
      <c r="A975" s="6" t="s">
        <v>1354</v>
      </c>
      <c r="B975" s="6" t="s">
        <v>1142</v>
      </c>
      <c r="C975" s="6" t="s">
        <v>916</v>
      </c>
      <c r="D975" s="6" t="s">
        <v>1354</v>
      </c>
      <c r="E975" s="6">
        <v>42.248546414471456</v>
      </c>
      <c r="F975" s="6" t="s">
        <v>622</v>
      </c>
      <c r="G975" s="21" t="s">
        <v>1178</v>
      </c>
      <c r="H975" s="21" t="s">
        <v>1172</v>
      </c>
      <c r="I975" s="21" t="s">
        <v>1160</v>
      </c>
      <c r="J975" s="21" t="s">
        <v>849</v>
      </c>
      <c r="K975" s="21" t="s">
        <v>850</v>
      </c>
      <c r="L975" s="21" t="s">
        <v>918</v>
      </c>
      <c r="M975" s="3">
        <v>25.217254776894624</v>
      </c>
      <c r="N975" s="3">
        <v>42.248546414471456</v>
      </c>
      <c r="O975" s="21" t="s">
        <v>1508</v>
      </c>
      <c r="P975" s="21" t="s">
        <v>1509</v>
      </c>
      <c r="Q975" s="46">
        <v>6.6151312797362947E-3</v>
      </c>
      <c r="R975" s="46">
        <v>1.0318185140784943E-2</v>
      </c>
      <c r="S975" s="46">
        <v>1.5025593341160966E-2</v>
      </c>
      <c r="T975" s="46">
        <v>2.0756558613622293E-2</v>
      </c>
      <c r="U975" s="46">
        <v>2.6765718614210929E-2</v>
      </c>
      <c r="V975" s="46">
        <v>3.3604522130924415E-2</v>
      </c>
      <c r="W975" s="46">
        <v>3.9784675071830027E-2</v>
      </c>
      <c r="X975" s="46">
        <v>4.4493808592445339E-2</v>
      </c>
      <c r="Y975" s="46">
        <v>4.7500314919100575E-2</v>
      </c>
      <c r="Z975" s="46">
        <v>5.079092433377988E-2</v>
      </c>
      <c r="AA975" s="46">
        <v>5.3742661026291404E-2</v>
      </c>
      <c r="AB975" s="46">
        <v>5.5219688016722175E-2</v>
      </c>
      <c r="AC975" s="46">
        <v>5.4572928160651638E-2</v>
      </c>
      <c r="AD975" s="46">
        <v>5.5214143978080672E-2</v>
      </c>
      <c r="AE975" s="46">
        <v>5.5754522175140285E-2</v>
      </c>
      <c r="AF975" s="46">
        <v>5.6371206237650406E-2</v>
      </c>
      <c r="AG975" s="46">
        <v>5.674760388016515E-2</v>
      </c>
      <c r="AH975" s="46">
        <v>5.7127422570223692E-2</v>
      </c>
      <c r="AI975" s="46">
        <v>5.7510695562822456E-2</v>
      </c>
      <c r="AJ975" s="46">
        <v>5.7897456450995005E-2</v>
      </c>
      <c r="AK975" s="46">
        <v>0.85581376009633836</v>
      </c>
      <c r="AL975" s="45">
        <v>0.85581376009633836</v>
      </c>
      <c r="AM975" s="45">
        <v>6.6151312797362947E-3</v>
      </c>
      <c r="AN975" s="45">
        <v>1.693331642052124E-2</v>
      </c>
      <c r="AO975" s="45">
        <v>3.1958909761682204E-2</v>
      </c>
      <c r="AP975" s="45">
        <v>5.2715468375304497E-2</v>
      </c>
      <c r="AQ975" s="45">
        <v>7.9481186989515423E-2</v>
      </c>
      <c r="AR975" s="45">
        <v>0.11308570912043983</v>
      </c>
      <c r="AS975" s="45">
        <v>0.15287038419226986</v>
      </c>
      <c r="AT975" s="45">
        <v>0.1973641927847152</v>
      </c>
      <c r="AU975" s="45">
        <v>0.24486450770381579</v>
      </c>
      <c r="AV975" s="45">
        <v>0.2956554320375957</v>
      </c>
      <c r="AW975" s="45">
        <v>0.34939809306388708</v>
      </c>
      <c r="AX975" s="45">
        <v>0.40461778108060925</v>
      </c>
      <c r="AY975" s="45">
        <v>0.45919070924126087</v>
      </c>
      <c r="AZ975" s="45">
        <v>0.5144048532193416</v>
      </c>
      <c r="BA975" s="45">
        <v>0.57015937539448192</v>
      </c>
      <c r="BB975" s="45">
        <v>0.62653058163213227</v>
      </c>
      <c r="BC975" s="45">
        <v>0.68327818551229746</v>
      </c>
      <c r="BD975" s="45">
        <v>0.7404056080825212</v>
      </c>
      <c r="BE975" s="45">
        <v>0.79791630364534361</v>
      </c>
      <c r="BF975" s="45">
        <v>0.85581376009633836</v>
      </c>
    </row>
    <row r="976" spans="1:58" ht="13.5" thickBot="1" x14ac:dyDescent="0.25">
      <c r="A976" s="6" t="s">
        <v>1354</v>
      </c>
      <c r="B976" s="6" t="s">
        <v>1142</v>
      </c>
      <c r="C976" s="6" t="s">
        <v>916</v>
      </c>
      <c r="D976" s="6" t="s">
        <v>1354</v>
      </c>
      <c r="E976" s="6">
        <v>43.797916604382138</v>
      </c>
      <c r="F976" s="6" t="s">
        <v>622</v>
      </c>
      <c r="G976" s="21" t="s">
        <v>1178</v>
      </c>
      <c r="H976" s="21" t="s">
        <v>1172</v>
      </c>
      <c r="I976" s="21" t="s">
        <v>1160</v>
      </c>
      <c r="J976" s="21" t="s">
        <v>849</v>
      </c>
      <c r="K976" s="21" t="s">
        <v>850</v>
      </c>
      <c r="L976" s="21" t="s">
        <v>919</v>
      </c>
      <c r="M976" s="3">
        <v>28.175625772413337</v>
      </c>
      <c r="N976" s="3">
        <v>43.797916604382138</v>
      </c>
      <c r="O976" s="21" t="s">
        <v>1508</v>
      </c>
      <c r="P976" s="21" t="s">
        <v>1509</v>
      </c>
      <c r="Q976" s="46">
        <v>2.2440989524813753E-2</v>
      </c>
      <c r="R976" s="46">
        <v>3.5003127658061288E-2</v>
      </c>
      <c r="S976" s="46">
        <v>5.0972409845590587E-2</v>
      </c>
      <c r="T976" s="46">
        <v>7.0413978910188635E-2</v>
      </c>
      <c r="U976" s="46">
        <v>9.0799288123812438E-2</v>
      </c>
      <c r="V976" s="46">
        <v>0.11399905719732123</v>
      </c>
      <c r="W976" s="46">
        <v>0.1349644381616335</v>
      </c>
      <c r="X976" s="46">
        <v>0.1509395732781191</v>
      </c>
      <c r="Y976" s="46">
        <v>0.1611387627015293</v>
      </c>
      <c r="Z976" s="46">
        <v>0.17230173563167733</v>
      </c>
      <c r="AA976" s="46">
        <v>0.18231512605365854</v>
      </c>
      <c r="AB976" s="46">
        <v>0.18732575181730102</v>
      </c>
      <c r="AC976" s="46">
        <v>0.18513170145890395</v>
      </c>
      <c r="AD976" s="46">
        <v>0.18730694437300127</v>
      </c>
      <c r="AE976" s="46">
        <v>0.18914010851545746</v>
      </c>
      <c r="AF976" s="46">
        <v>0.19123213057846636</v>
      </c>
      <c r="AG976" s="46">
        <v>0.1925090115949796</v>
      </c>
      <c r="AH976" s="46">
        <v>0.19379749807914687</v>
      </c>
      <c r="AI976" s="46">
        <v>0.19509770284430392</v>
      </c>
      <c r="AJ976" s="46">
        <v>0.19640973985053461</v>
      </c>
      <c r="AK976" s="46">
        <v>2.9032390761985014</v>
      </c>
      <c r="AL976" s="45">
        <v>2.9032390761985005</v>
      </c>
      <c r="AM976" s="45">
        <v>2.2440989524813753E-2</v>
      </c>
      <c r="AN976" s="45">
        <v>5.7444117182875037E-2</v>
      </c>
      <c r="AO976" s="45">
        <v>0.10841652702846563</v>
      </c>
      <c r="AP976" s="45">
        <v>0.17883050593865427</v>
      </c>
      <c r="AQ976" s="45">
        <v>0.26962979406246668</v>
      </c>
      <c r="AR976" s="45">
        <v>0.38362885125978791</v>
      </c>
      <c r="AS976" s="45">
        <v>0.51859328942142136</v>
      </c>
      <c r="AT976" s="45">
        <v>0.66953286269954049</v>
      </c>
      <c r="AU976" s="45">
        <v>0.83067162540106976</v>
      </c>
      <c r="AV976" s="45">
        <v>1.0029733610327471</v>
      </c>
      <c r="AW976" s="45">
        <v>1.1852884870864058</v>
      </c>
      <c r="AX976" s="45">
        <v>1.3726142389037068</v>
      </c>
      <c r="AY976" s="45">
        <v>1.5577459403626108</v>
      </c>
      <c r="AZ976" s="45">
        <v>1.7450528847356122</v>
      </c>
      <c r="BA976" s="45">
        <v>1.9341929932510695</v>
      </c>
      <c r="BB976" s="45">
        <v>2.1254251238295359</v>
      </c>
      <c r="BC976" s="45">
        <v>2.3179341354245153</v>
      </c>
      <c r="BD976" s="45">
        <v>2.5117316335036621</v>
      </c>
      <c r="BE976" s="45">
        <v>2.7068293363479659</v>
      </c>
      <c r="BF976" s="45">
        <v>2.9032390761985005</v>
      </c>
    </row>
    <row r="977" spans="1:58" ht="13.5" thickBot="1" x14ac:dyDescent="0.25">
      <c r="A977" s="6" t="s">
        <v>1354</v>
      </c>
      <c r="B977" s="6" t="s">
        <v>1352</v>
      </c>
      <c r="C977" s="6" t="s">
        <v>916</v>
      </c>
      <c r="D977" s="6" t="s">
        <v>1354</v>
      </c>
      <c r="E977" s="6">
        <v>42.523891039690042</v>
      </c>
      <c r="F977" s="6" t="s">
        <v>622</v>
      </c>
      <c r="G977" s="21" t="s">
        <v>1178</v>
      </c>
      <c r="H977" s="21" t="s">
        <v>1172</v>
      </c>
      <c r="I977" s="21" t="s">
        <v>1160</v>
      </c>
      <c r="J977" s="21" t="s">
        <v>849</v>
      </c>
      <c r="K977" s="21" t="s">
        <v>854</v>
      </c>
      <c r="L977" s="21" t="s">
        <v>920</v>
      </c>
      <c r="M977" s="3">
        <v>21.787898336150612</v>
      </c>
      <c r="N977" s="3">
        <v>42.523891039690042</v>
      </c>
      <c r="O977" s="21" t="s">
        <v>1508</v>
      </c>
      <c r="P977" s="21" t="s">
        <v>1509</v>
      </c>
      <c r="Q977" s="46">
        <v>4.5400985012223262E-5</v>
      </c>
      <c r="R977" s="46">
        <v>7.3097527896315631E-5</v>
      </c>
      <c r="S977" s="46">
        <v>1.0960701199019793E-4</v>
      </c>
      <c r="T977" s="46">
        <v>1.5270233915944212E-4</v>
      </c>
      <c r="U977" s="46">
        <v>1.9943656334140195E-4</v>
      </c>
      <c r="V977" s="46">
        <v>2.4548604326749256E-4</v>
      </c>
      <c r="W977" s="46">
        <v>2.870736286741647E-4</v>
      </c>
      <c r="X977" s="46">
        <v>3.2416899871901201E-4</v>
      </c>
      <c r="Y977" s="46">
        <v>3.5541589602969482E-4</v>
      </c>
      <c r="Z977" s="46">
        <v>3.7975474100401335E-4</v>
      </c>
      <c r="AA977" s="46">
        <v>3.9754113292086145E-4</v>
      </c>
      <c r="AB977" s="46">
        <v>4.0972518127170511E-4</v>
      </c>
      <c r="AC977" s="46">
        <v>4.1772901368408575E-4</v>
      </c>
      <c r="AD977" s="46">
        <v>4.2301816711554709E-4</v>
      </c>
      <c r="AE977" s="46">
        <v>4.2632914074326668E-4</v>
      </c>
      <c r="AF977" s="46">
        <v>4.2823488516885699E-4</v>
      </c>
      <c r="AG977" s="46">
        <v>4.2827759635913148E-4</v>
      </c>
      <c r="AH977" s="46">
        <v>4.2832031537077078E-4</v>
      </c>
      <c r="AI977" s="46">
        <v>4.2836304220478184E-4</v>
      </c>
      <c r="AJ977" s="46">
        <v>4.284057768621719E-4</v>
      </c>
      <c r="AK977" s="46">
        <v>6.3880879867951375E-3</v>
      </c>
      <c r="AL977" s="45">
        <v>6.3880879867951367E-3</v>
      </c>
      <c r="AM977" s="45">
        <v>4.5400985012223262E-5</v>
      </c>
      <c r="AN977" s="45">
        <v>1.1849851290853889E-4</v>
      </c>
      <c r="AO977" s="45">
        <v>2.2810552489873682E-4</v>
      </c>
      <c r="AP977" s="45">
        <v>3.8080786405817894E-4</v>
      </c>
      <c r="AQ977" s="45">
        <v>5.8024442739958095E-4</v>
      </c>
      <c r="AR977" s="45">
        <v>8.2573047066707345E-4</v>
      </c>
      <c r="AS977" s="45">
        <v>1.1128040993412382E-3</v>
      </c>
      <c r="AT977" s="45">
        <v>1.4369730980602503E-3</v>
      </c>
      <c r="AU977" s="45">
        <v>1.7923889940899451E-3</v>
      </c>
      <c r="AV977" s="45">
        <v>2.1721437350939584E-3</v>
      </c>
      <c r="AW977" s="45">
        <v>2.5696848680148198E-3</v>
      </c>
      <c r="AX977" s="45">
        <v>2.979410049286525E-3</v>
      </c>
      <c r="AY977" s="45">
        <v>3.3971390629706109E-3</v>
      </c>
      <c r="AZ977" s="45">
        <v>3.8201572300861578E-3</v>
      </c>
      <c r="BA977" s="45">
        <v>4.2464863708294243E-3</v>
      </c>
      <c r="BB977" s="45">
        <v>4.6747212559982813E-3</v>
      </c>
      <c r="BC977" s="45">
        <v>5.102998852357413E-3</v>
      </c>
      <c r="BD977" s="45">
        <v>5.5313191677281836E-3</v>
      </c>
      <c r="BE977" s="45">
        <v>5.9596822099329651E-3</v>
      </c>
      <c r="BF977" s="45">
        <v>6.3880879867951367E-3</v>
      </c>
    </row>
    <row r="978" spans="1:58" ht="13.5" thickBot="1" x14ac:dyDescent="0.25">
      <c r="A978" s="6" t="s">
        <v>1354</v>
      </c>
      <c r="B978" s="6" t="s">
        <v>1352</v>
      </c>
      <c r="C978" s="6" t="s">
        <v>916</v>
      </c>
      <c r="D978" s="6" t="s">
        <v>1354</v>
      </c>
      <c r="E978" s="6">
        <v>42.99945604554857</v>
      </c>
      <c r="F978" s="6" t="s">
        <v>622</v>
      </c>
      <c r="G978" s="21" t="s">
        <v>1178</v>
      </c>
      <c r="H978" s="21" t="s">
        <v>1172</v>
      </c>
      <c r="I978" s="21" t="s">
        <v>1160</v>
      </c>
      <c r="J978" s="21" t="s">
        <v>849</v>
      </c>
      <c r="K978" s="21" t="s">
        <v>854</v>
      </c>
      <c r="L978" s="21" t="s">
        <v>921</v>
      </c>
      <c r="M978" s="3">
        <v>22.053201473560602</v>
      </c>
      <c r="N978" s="3">
        <v>42.99945604554857</v>
      </c>
      <c r="O978" s="21" t="s">
        <v>1508</v>
      </c>
      <c r="P978" s="21" t="s">
        <v>1509</v>
      </c>
      <c r="Q978" s="46">
        <v>3.2823197980246665E-4</v>
      </c>
      <c r="R978" s="46">
        <v>5.2846752760130923E-4</v>
      </c>
      <c r="S978" s="46">
        <v>7.9241731288626118E-4</v>
      </c>
      <c r="T978" s="46">
        <v>1.103980257020353E-3</v>
      </c>
      <c r="U978" s="46">
        <v>1.441851052635186E-3</v>
      </c>
      <c r="V978" s="46">
        <v>1.7747714058157457E-3</v>
      </c>
      <c r="W978" s="46">
        <v>2.0754339462773922E-3</v>
      </c>
      <c r="X978" s="46">
        <v>2.3436194657776243E-3</v>
      </c>
      <c r="Y978" s="46">
        <v>2.5695227355901299E-3</v>
      </c>
      <c r="Z978" s="46">
        <v>2.7454833952514799E-3</v>
      </c>
      <c r="AA978" s="46">
        <v>2.8740722932861337E-3</v>
      </c>
      <c r="AB978" s="46">
        <v>2.9621583625890294E-3</v>
      </c>
      <c r="AC978" s="46">
        <v>3.020023048961264E-3</v>
      </c>
      <c r="AD978" s="46">
        <v>3.0582616312700003E-3</v>
      </c>
      <c r="AE978" s="46">
        <v>3.0821987204897074E-3</v>
      </c>
      <c r="AF978" s="46">
        <v>3.095976533143785E-3</v>
      </c>
      <c r="AG978" s="46">
        <v>3.0962853189232063E-3</v>
      </c>
      <c r="AH978" s="46">
        <v>3.0965941612481427E-3</v>
      </c>
      <c r="AI978" s="46">
        <v>3.0969030601258733E-3</v>
      </c>
      <c r="AJ978" s="46">
        <v>3.0972120155636799E-3</v>
      </c>
      <c r="AK978" s="46">
        <v>4.6183464224258772E-2</v>
      </c>
      <c r="AL978" s="45">
        <v>4.6183464224258765E-2</v>
      </c>
      <c r="AM978" s="45">
        <v>3.2823197980246665E-4</v>
      </c>
      <c r="AN978" s="45">
        <v>8.5669950740377594E-4</v>
      </c>
      <c r="AO978" s="45">
        <v>1.6491168202900372E-3</v>
      </c>
      <c r="AP978" s="45">
        <v>2.7530970773103902E-3</v>
      </c>
      <c r="AQ978" s="45">
        <v>4.1949481299455764E-3</v>
      </c>
      <c r="AR978" s="45">
        <v>5.9697195357613225E-3</v>
      </c>
      <c r="AS978" s="45">
        <v>8.0451534820387138E-3</v>
      </c>
      <c r="AT978" s="45">
        <v>1.0388772947816339E-2</v>
      </c>
      <c r="AU978" s="45">
        <v>1.2958295683406468E-2</v>
      </c>
      <c r="AV978" s="45">
        <v>1.5703779078657949E-2</v>
      </c>
      <c r="AW978" s="45">
        <v>1.8577851371944083E-2</v>
      </c>
      <c r="AX978" s="45">
        <v>2.1540009734533114E-2</v>
      </c>
      <c r="AY978" s="45">
        <v>2.4560032783494376E-2</v>
      </c>
      <c r="AZ978" s="45">
        <v>2.7618294414764377E-2</v>
      </c>
      <c r="BA978" s="45">
        <v>3.0700493135254085E-2</v>
      </c>
      <c r="BB978" s="45">
        <v>3.3796469668397867E-2</v>
      </c>
      <c r="BC978" s="45">
        <v>3.6892754987321072E-2</v>
      </c>
      <c r="BD978" s="45">
        <v>3.9989349148569213E-2</v>
      </c>
      <c r="BE978" s="45">
        <v>4.3086252208695087E-2</v>
      </c>
      <c r="BF978" s="45">
        <v>4.6183464224258765E-2</v>
      </c>
    </row>
    <row r="979" spans="1:58" ht="13.5" thickBot="1" x14ac:dyDescent="0.25">
      <c r="A979" s="6" t="s">
        <v>1354</v>
      </c>
      <c r="B979" s="6" t="s">
        <v>1352</v>
      </c>
      <c r="C979" s="6" t="s">
        <v>916</v>
      </c>
      <c r="D979" s="6" t="s">
        <v>1354</v>
      </c>
      <c r="E979" s="6">
        <v>42.908574089046361</v>
      </c>
      <c r="F979" s="6" t="s">
        <v>622</v>
      </c>
      <c r="G979" s="21" t="s">
        <v>1178</v>
      </c>
      <c r="H979" s="21" t="s">
        <v>1172</v>
      </c>
      <c r="I979" s="21" t="s">
        <v>1160</v>
      </c>
      <c r="J979" s="21" t="s">
        <v>849</v>
      </c>
      <c r="K979" s="21" t="s">
        <v>850</v>
      </c>
      <c r="L979" s="21" t="s">
        <v>922</v>
      </c>
      <c r="M979" s="3">
        <v>21.953191524773626</v>
      </c>
      <c r="N979" s="3">
        <v>42.908574089046361</v>
      </c>
      <c r="O979" s="21" t="s">
        <v>1508</v>
      </c>
      <c r="P979" s="21" t="s">
        <v>1509</v>
      </c>
      <c r="Q979" s="46">
        <v>2.5515265844327636E-3</v>
      </c>
      <c r="R979" s="46">
        <v>3.9798338954297238E-3</v>
      </c>
      <c r="S979" s="46">
        <v>5.7955313712801234E-3</v>
      </c>
      <c r="T979" s="46">
        <v>8.0060257105140035E-3</v>
      </c>
      <c r="U979" s="46">
        <v>1.0323822719105358E-2</v>
      </c>
      <c r="V979" s="46">
        <v>1.2961622067405266E-2</v>
      </c>
      <c r="W979" s="46">
        <v>1.5345372874117845E-2</v>
      </c>
      <c r="X979" s="46">
        <v>1.7161735824358856E-2</v>
      </c>
      <c r="Y979" s="46">
        <v>1.8321377333246944E-2</v>
      </c>
      <c r="Z979" s="46">
        <v>1.9590600428827539E-2</v>
      </c>
      <c r="AA979" s="46">
        <v>2.0729116706540634E-2</v>
      </c>
      <c r="AB979" s="46">
        <v>2.1298821746794809E-2</v>
      </c>
      <c r="AC979" s="46">
        <v>2.1049359582443982E-2</v>
      </c>
      <c r="AD979" s="46">
        <v>2.1296683352047867E-2</v>
      </c>
      <c r="AE979" s="46">
        <v>2.150511297757458E-2</v>
      </c>
      <c r="AF979" s="46">
        <v>2.1742974588047904E-2</v>
      </c>
      <c r="AG979" s="46">
        <v>2.1888155167326218E-2</v>
      </c>
      <c r="AH979" s="46">
        <v>2.2034655281075653E-2</v>
      </c>
      <c r="AI979" s="46">
        <v>2.2182487756102483E-2</v>
      </c>
      <c r="AJ979" s="46">
        <v>2.2331665549597524E-2</v>
      </c>
      <c r="AK979" s="46">
        <v>0.33009648151627002</v>
      </c>
      <c r="AL979" s="45">
        <v>0.33009648151627013</v>
      </c>
      <c r="AM979" s="45">
        <v>2.5515265844327636E-3</v>
      </c>
      <c r="AN979" s="45">
        <v>6.5313604798624874E-3</v>
      </c>
      <c r="AO979" s="45">
        <v>1.2326891851142611E-2</v>
      </c>
      <c r="AP979" s="45">
        <v>2.0332917561656616E-2</v>
      </c>
      <c r="AQ979" s="45">
        <v>3.0656740280761974E-2</v>
      </c>
      <c r="AR979" s="45">
        <v>4.3618362348167239E-2</v>
      </c>
      <c r="AS979" s="45">
        <v>5.8963735222285082E-2</v>
      </c>
      <c r="AT979" s="45">
        <v>7.6125471046643939E-2</v>
      </c>
      <c r="AU979" s="45">
        <v>9.4446848379890883E-2</v>
      </c>
      <c r="AV979" s="45">
        <v>0.11403744880871843</v>
      </c>
      <c r="AW979" s="45">
        <v>0.13476656551525906</v>
      </c>
      <c r="AX979" s="45">
        <v>0.15606538726205388</v>
      </c>
      <c r="AY979" s="45">
        <v>0.17711474684449785</v>
      </c>
      <c r="AZ979" s="45">
        <v>0.19841143019654572</v>
      </c>
      <c r="BA979" s="45">
        <v>0.21991654317412029</v>
      </c>
      <c r="BB979" s="45">
        <v>0.24165951776216821</v>
      </c>
      <c r="BC979" s="45">
        <v>0.26354767292949444</v>
      </c>
      <c r="BD979" s="45">
        <v>0.28558232821057011</v>
      </c>
      <c r="BE979" s="45">
        <v>0.3077648159666726</v>
      </c>
      <c r="BF979" s="45">
        <v>0.33009648151627013</v>
      </c>
    </row>
    <row r="980" spans="1:58" ht="13.5" thickBot="1" x14ac:dyDescent="0.25">
      <c r="A980" s="6" t="s">
        <v>1354</v>
      </c>
      <c r="B980" s="6" t="s">
        <v>1352</v>
      </c>
      <c r="C980" s="6" t="s">
        <v>916</v>
      </c>
      <c r="D980" s="6" t="s">
        <v>1354</v>
      </c>
      <c r="E980" s="6">
        <v>43.415784741487812</v>
      </c>
      <c r="F980" s="6" t="s">
        <v>622</v>
      </c>
      <c r="G980" s="21" t="s">
        <v>1178</v>
      </c>
      <c r="H980" s="21" t="s">
        <v>1172</v>
      </c>
      <c r="I980" s="21" t="s">
        <v>1160</v>
      </c>
      <c r="J980" s="21" t="s">
        <v>849</v>
      </c>
      <c r="K980" s="21" t="s">
        <v>850</v>
      </c>
      <c r="L980" s="21" t="s">
        <v>923</v>
      </c>
      <c r="M980" s="3">
        <v>22.235001953667496</v>
      </c>
      <c r="N980" s="3">
        <v>43.415784741487812</v>
      </c>
      <c r="O980" s="21" t="s">
        <v>1508</v>
      </c>
      <c r="P980" s="21" t="s">
        <v>1509</v>
      </c>
      <c r="Q980" s="46">
        <v>4.1019959482002984E-3</v>
      </c>
      <c r="R980" s="46">
        <v>6.3982333608302352E-3</v>
      </c>
      <c r="S980" s="46">
        <v>9.3172637697380191E-3</v>
      </c>
      <c r="T980" s="46">
        <v>1.2870994653193765E-2</v>
      </c>
      <c r="U980" s="46">
        <v>1.6597232112760023E-2</v>
      </c>
      <c r="V980" s="46">
        <v>2.0837925627343597E-2</v>
      </c>
      <c r="W980" s="46">
        <v>2.4670194595384942E-2</v>
      </c>
      <c r="X980" s="46">
        <v>2.7590294863125697E-2</v>
      </c>
      <c r="Y980" s="46">
        <v>2.9454608094210955E-2</v>
      </c>
      <c r="Z980" s="46">
        <v>3.1495091633437451E-2</v>
      </c>
      <c r="AA980" s="46">
        <v>3.3325442603179531E-2</v>
      </c>
      <c r="AB980" s="46">
        <v>3.4241336555078696E-2</v>
      </c>
      <c r="AC980" s="46">
        <v>3.3840285359437769E-2</v>
      </c>
      <c r="AD980" s="46">
        <v>3.4237898736072178E-2</v>
      </c>
      <c r="AE980" s="46">
        <v>3.4572983420124395E-2</v>
      </c>
      <c r="AF980" s="46">
        <v>3.4955384829675404E-2</v>
      </c>
      <c r="AG980" s="46">
        <v>3.5188786335891495E-2</v>
      </c>
      <c r="AH980" s="46">
        <v>3.5424309209404752E-2</v>
      </c>
      <c r="AI980" s="46">
        <v>3.5661974071402376E-2</v>
      </c>
      <c r="AJ980" s="46">
        <v>3.5901801752686036E-2</v>
      </c>
      <c r="AK980" s="46">
        <v>0.53068403753117765</v>
      </c>
      <c r="AL980" s="45">
        <v>0.53068403753117765</v>
      </c>
      <c r="AM980" s="45">
        <v>4.1019959482002984E-3</v>
      </c>
      <c r="AN980" s="45">
        <v>1.0500229309030534E-2</v>
      </c>
      <c r="AO980" s="45">
        <v>1.9817493078768553E-2</v>
      </c>
      <c r="AP980" s="45">
        <v>3.2688487731962319E-2</v>
      </c>
      <c r="AQ980" s="45">
        <v>4.9285719844722339E-2</v>
      </c>
      <c r="AR980" s="45">
        <v>7.012364547206594E-2</v>
      </c>
      <c r="AS980" s="45">
        <v>9.4793840067450882E-2</v>
      </c>
      <c r="AT980" s="45">
        <v>0.12238413493057658</v>
      </c>
      <c r="AU980" s="45">
        <v>0.15183874302478753</v>
      </c>
      <c r="AV980" s="45">
        <v>0.18333383465822498</v>
      </c>
      <c r="AW980" s="45">
        <v>0.21665927726140449</v>
      </c>
      <c r="AX980" s="45">
        <v>0.25090061381648321</v>
      </c>
      <c r="AY980" s="45">
        <v>0.28474089917592099</v>
      </c>
      <c r="AZ980" s="45">
        <v>0.31897879791199318</v>
      </c>
      <c r="BA980" s="45">
        <v>0.35355178133211757</v>
      </c>
      <c r="BB980" s="45">
        <v>0.38850716616179298</v>
      </c>
      <c r="BC980" s="45">
        <v>0.42369595249768449</v>
      </c>
      <c r="BD980" s="45">
        <v>0.45912026170708925</v>
      </c>
      <c r="BE980" s="45">
        <v>0.49478223577849162</v>
      </c>
      <c r="BF980" s="45">
        <v>0.53068403753117765</v>
      </c>
    </row>
    <row r="981" spans="1:58" ht="13.5" thickBot="1" x14ac:dyDescent="0.25">
      <c r="A981" s="6" t="s">
        <v>1355</v>
      </c>
      <c r="B981" s="6" t="s">
        <v>1353</v>
      </c>
      <c r="C981" s="6" t="s">
        <v>916</v>
      </c>
      <c r="D981" s="6" t="s">
        <v>1355</v>
      </c>
      <c r="E981" s="6">
        <v>50.661654863512211</v>
      </c>
      <c r="F981" s="6" t="s">
        <v>622</v>
      </c>
      <c r="G981" s="21" t="s">
        <v>1178</v>
      </c>
      <c r="H981" s="21" t="s">
        <v>1172</v>
      </c>
      <c r="I981" s="21" t="s">
        <v>1160</v>
      </c>
      <c r="J981" s="21" t="s">
        <v>849</v>
      </c>
      <c r="K981" s="21" t="s">
        <v>854</v>
      </c>
      <c r="L981" s="21" t="s">
        <v>924</v>
      </c>
      <c r="M981" s="3">
        <v>32.796274322067411</v>
      </c>
      <c r="N981" s="3">
        <v>50.661654863512211</v>
      </c>
      <c r="O981" s="21" t="s">
        <v>1508</v>
      </c>
      <c r="P981" s="21" t="s">
        <v>1509</v>
      </c>
      <c r="Q981" s="46">
        <v>1.1224153030537374E-3</v>
      </c>
      <c r="R981" s="46">
        <v>1.8071366492188007E-3</v>
      </c>
      <c r="S981" s="46">
        <v>2.7097338867575417E-3</v>
      </c>
      <c r="T981" s="46">
        <v>3.7751480995074273E-3</v>
      </c>
      <c r="U981" s="46">
        <v>4.9305240981570879E-3</v>
      </c>
      <c r="V981" s="46">
        <v>6.0689716660412311E-3</v>
      </c>
      <c r="W981" s="46">
        <v>7.0971110833894652E-3</v>
      </c>
      <c r="X981" s="46">
        <v>8.0141927502204377E-3</v>
      </c>
      <c r="Y981" s="46">
        <v>8.786686908772651E-3</v>
      </c>
      <c r="Z981" s="46">
        <v>9.3883983485238565E-3</v>
      </c>
      <c r="AA981" s="46">
        <v>9.8281182900230683E-3</v>
      </c>
      <c r="AB981" s="46">
        <v>1.0129335594415294E-2</v>
      </c>
      <c r="AC981" s="46">
        <v>1.0327208481541306E-2</v>
      </c>
      <c r="AD981" s="46">
        <v>1.0457968348316735E-2</v>
      </c>
      <c r="AE981" s="46">
        <v>1.0539823124523888E-2</v>
      </c>
      <c r="AF981" s="46">
        <v>1.0586937448286158E-2</v>
      </c>
      <c r="AG981" s="46">
        <v>1.0587993365763779E-2</v>
      </c>
      <c r="AH981" s="46">
        <v>1.0589049476603274E-2</v>
      </c>
      <c r="AI981" s="46">
        <v>1.0590105780829542E-2</v>
      </c>
      <c r="AJ981" s="46">
        <v>1.0591162278467478E-2</v>
      </c>
      <c r="AK981" s="46">
        <v>0.15792802098241274</v>
      </c>
      <c r="AL981" s="45">
        <v>0.15792802098241279</v>
      </c>
      <c r="AM981" s="45">
        <v>1.1224153030537374E-3</v>
      </c>
      <c r="AN981" s="45">
        <v>2.929551952272538E-3</v>
      </c>
      <c r="AO981" s="45">
        <v>5.6392858390300797E-3</v>
      </c>
      <c r="AP981" s="45">
        <v>9.414433938537508E-3</v>
      </c>
      <c r="AQ981" s="45">
        <v>1.4344958036694597E-2</v>
      </c>
      <c r="AR981" s="45">
        <v>2.0413929702735829E-2</v>
      </c>
      <c r="AS981" s="45">
        <v>2.7511040786125294E-2</v>
      </c>
      <c r="AT981" s="45">
        <v>3.5525233536345735E-2</v>
      </c>
      <c r="AU981" s="45">
        <v>4.4311920445118384E-2</v>
      </c>
      <c r="AV981" s="45">
        <v>5.3700318793642239E-2</v>
      </c>
      <c r="AW981" s="45">
        <v>6.3528437083665304E-2</v>
      </c>
      <c r="AX981" s="45">
        <v>7.3657772678080602E-2</v>
      </c>
      <c r="AY981" s="45">
        <v>8.3984981159621913E-2</v>
      </c>
      <c r="AZ981" s="45">
        <v>9.4442949507938648E-2</v>
      </c>
      <c r="BA981" s="45">
        <v>0.10498277263246253</v>
      </c>
      <c r="BB981" s="45">
        <v>0.11556971008074869</v>
      </c>
      <c r="BC981" s="45">
        <v>0.12615770344651248</v>
      </c>
      <c r="BD981" s="45">
        <v>0.13674675292311575</v>
      </c>
      <c r="BE981" s="45">
        <v>0.14733685870394531</v>
      </c>
      <c r="BF981" s="45">
        <v>0.15792802098241279</v>
      </c>
    </row>
    <row r="982" spans="1:58" ht="13.5" thickBot="1" x14ac:dyDescent="0.25">
      <c r="A982" s="6" t="s">
        <v>1355</v>
      </c>
      <c r="B982" s="6" t="s">
        <v>1353</v>
      </c>
      <c r="C982" s="6" t="s">
        <v>916</v>
      </c>
      <c r="D982" s="6" t="s">
        <v>1355</v>
      </c>
      <c r="E982" s="6">
        <v>51.272403067944502</v>
      </c>
      <c r="F982" s="6" t="s">
        <v>622</v>
      </c>
      <c r="G982" s="21" t="s">
        <v>1178</v>
      </c>
      <c r="H982" s="21" t="s">
        <v>1172</v>
      </c>
      <c r="I982" s="21" t="s">
        <v>1160</v>
      </c>
      <c r="J982" s="21" t="s">
        <v>849</v>
      </c>
      <c r="K982" s="21" t="s">
        <v>854</v>
      </c>
      <c r="L982" s="21" t="s">
        <v>925</v>
      </c>
      <c r="M982" s="3">
        <v>30.231196434685593</v>
      </c>
      <c r="N982" s="3">
        <v>51.272403067944502</v>
      </c>
      <c r="O982" s="21" t="s">
        <v>1508</v>
      </c>
      <c r="P982" s="21" t="s">
        <v>1509</v>
      </c>
      <c r="Q982" s="46">
        <v>2.8015643234473043E-4</v>
      </c>
      <c r="R982" s="46">
        <v>4.5106383976333827E-4</v>
      </c>
      <c r="S982" s="46">
        <v>6.7635337495150613E-4</v>
      </c>
      <c r="T982" s="46">
        <v>9.4228225528777791E-4</v>
      </c>
      <c r="U982" s="46">
        <v>1.2306657234370196E-3</v>
      </c>
      <c r="V982" s="46">
        <v>1.5148238315474602E-3</v>
      </c>
      <c r="W982" s="46">
        <v>1.7714488707228932E-3</v>
      </c>
      <c r="X982" s="46">
        <v>2.0003537397576521E-3</v>
      </c>
      <c r="Y982" s="46">
        <v>2.1931693641333394E-3</v>
      </c>
      <c r="Z982" s="46">
        <v>2.343357382599475E-3</v>
      </c>
      <c r="AA982" s="46">
        <v>2.4531120961231519E-3</v>
      </c>
      <c r="AB982" s="46">
        <v>2.5282963573582131E-3</v>
      </c>
      <c r="AC982" s="46">
        <v>2.577685707239805E-3</v>
      </c>
      <c r="AD982" s="46">
        <v>2.6103235532046708E-3</v>
      </c>
      <c r="AE982" s="46">
        <v>2.630754620039007E-3</v>
      </c>
      <c r="AF982" s="46">
        <v>2.642514421265577E-3</v>
      </c>
      <c r="AG982" s="46">
        <v>2.642777979747519E-3</v>
      </c>
      <c r="AH982" s="46">
        <v>2.6430415864928556E-3</v>
      </c>
      <c r="AI982" s="46">
        <v>2.6433052415078006E-3</v>
      </c>
      <c r="AJ982" s="46">
        <v>2.6435689447985695E-3</v>
      </c>
      <c r="AK982" s="46">
        <v>3.9419055322322365E-2</v>
      </c>
      <c r="AL982" s="45">
        <v>3.9419055322322358E-2</v>
      </c>
      <c r="AM982" s="45">
        <v>2.8015643234473043E-4</v>
      </c>
      <c r="AN982" s="45">
        <v>7.312202721080687E-4</v>
      </c>
      <c r="AO982" s="45">
        <v>1.4075736470595748E-3</v>
      </c>
      <c r="AP982" s="45">
        <v>2.3498559023473527E-3</v>
      </c>
      <c r="AQ982" s="45">
        <v>3.5805216257843724E-3</v>
      </c>
      <c r="AR982" s="45">
        <v>5.0953454573318324E-3</v>
      </c>
      <c r="AS982" s="45">
        <v>6.8667943280547256E-3</v>
      </c>
      <c r="AT982" s="45">
        <v>8.8671480678123773E-3</v>
      </c>
      <c r="AU982" s="45">
        <v>1.1060317431945717E-2</v>
      </c>
      <c r="AV982" s="45">
        <v>1.3403674814545193E-2</v>
      </c>
      <c r="AW982" s="45">
        <v>1.5856786910668344E-2</v>
      </c>
      <c r="AX982" s="45">
        <v>1.8385083268026556E-2</v>
      </c>
      <c r="AY982" s="45">
        <v>2.096276897526636E-2</v>
      </c>
      <c r="AZ982" s="45">
        <v>2.3573092528471031E-2</v>
      </c>
      <c r="BA982" s="45">
        <v>2.620384714851004E-2</v>
      </c>
      <c r="BB982" s="45">
        <v>2.8846361569775616E-2</v>
      </c>
      <c r="BC982" s="45">
        <v>3.1489139549523135E-2</v>
      </c>
      <c r="BD982" s="45">
        <v>3.4132181136015988E-2</v>
      </c>
      <c r="BE982" s="45">
        <v>3.6775486377523786E-2</v>
      </c>
      <c r="BF982" s="45">
        <v>3.9419055322322358E-2</v>
      </c>
    </row>
    <row r="983" spans="1:58" ht="13.5" thickBot="1" x14ac:dyDescent="0.25">
      <c r="A983" s="6" t="s">
        <v>1355</v>
      </c>
      <c r="B983" s="6" t="s">
        <v>1353</v>
      </c>
      <c r="C983" s="6" t="s">
        <v>916</v>
      </c>
      <c r="D983" s="6" t="s">
        <v>1355</v>
      </c>
      <c r="E983" s="6">
        <v>51.986040938723463</v>
      </c>
      <c r="F983" s="6" t="s">
        <v>622</v>
      </c>
      <c r="G983" s="21" t="s">
        <v>1178</v>
      </c>
      <c r="H983" s="21" t="s">
        <v>1172</v>
      </c>
      <c r="I983" s="21" t="s">
        <v>1160</v>
      </c>
      <c r="J983" s="21" t="s">
        <v>849</v>
      </c>
      <c r="K983" s="21" t="s">
        <v>850</v>
      </c>
      <c r="L983" s="21" t="s">
        <v>926</v>
      </c>
      <c r="M983" s="3">
        <v>30.641153719468932</v>
      </c>
      <c r="N983" s="3">
        <v>51.986040938723463</v>
      </c>
      <c r="O983" s="21" t="s">
        <v>1508</v>
      </c>
      <c r="P983" s="21" t="s">
        <v>1509</v>
      </c>
      <c r="Q983" s="46">
        <v>9.2644163814463252E-3</v>
      </c>
      <c r="R983" s="46">
        <v>1.4450501343473686E-2</v>
      </c>
      <c r="S983" s="46">
        <v>2.104317317438812E-2</v>
      </c>
      <c r="T983" s="46">
        <v>2.9069325083773547E-2</v>
      </c>
      <c r="U983" s="46">
        <v>3.7485085556845314E-2</v>
      </c>
      <c r="V983" s="46">
        <v>4.7062752371079548E-2</v>
      </c>
      <c r="W983" s="46">
        <v>5.5717986519033154E-2</v>
      </c>
      <c r="X983" s="46">
        <v>6.231307464138796E-2</v>
      </c>
      <c r="Y983" s="46">
        <v>6.6523652676159353E-2</v>
      </c>
      <c r="Z983" s="46">
        <v>7.1132113865687199E-2</v>
      </c>
      <c r="AA983" s="46">
        <v>7.5265987648598778E-2</v>
      </c>
      <c r="AB983" s="46">
        <v>7.7334547208089563E-2</v>
      </c>
      <c r="AC983" s="46">
        <v>7.6428767360031791E-2</v>
      </c>
      <c r="AD983" s="46">
        <v>7.732678284480822E-2</v>
      </c>
      <c r="AE983" s="46">
        <v>7.8083576385149747E-2</v>
      </c>
      <c r="AF983" s="46">
        <v>7.894723542520482E-2</v>
      </c>
      <c r="AG983" s="46">
        <v>7.9474376057460036E-2</v>
      </c>
      <c r="AH983" s="46">
        <v>8.000630782802623E-2</v>
      </c>
      <c r="AI983" s="46">
        <v>8.0543077310148967E-2</v>
      </c>
      <c r="AJ983" s="46">
        <v>8.1084731550491007E-2</v>
      </c>
      <c r="AK983" s="46">
        <v>1.1985574712312834</v>
      </c>
      <c r="AL983" s="45">
        <v>1.1985574712312834</v>
      </c>
      <c r="AM983" s="45">
        <v>9.2644163814463252E-3</v>
      </c>
      <c r="AN983" s="45">
        <v>2.3714917724920011E-2</v>
      </c>
      <c r="AO983" s="45">
        <v>4.4758090899308128E-2</v>
      </c>
      <c r="AP983" s="45">
        <v>7.3827415983081679E-2</v>
      </c>
      <c r="AQ983" s="45">
        <v>0.111312501539927</v>
      </c>
      <c r="AR983" s="45">
        <v>0.15837525391100654</v>
      </c>
      <c r="AS983" s="45">
        <v>0.21409324043003969</v>
      </c>
      <c r="AT983" s="45">
        <v>0.27640631507142766</v>
      </c>
      <c r="AU983" s="45">
        <v>0.34292996774758699</v>
      </c>
      <c r="AV983" s="45">
        <v>0.41406208161327418</v>
      </c>
      <c r="AW983" s="45">
        <v>0.48932806926187294</v>
      </c>
      <c r="AX983" s="45">
        <v>0.56666261646996252</v>
      </c>
      <c r="AY983" s="45">
        <v>0.64309138382999431</v>
      </c>
      <c r="AZ983" s="45">
        <v>0.72041816667480252</v>
      </c>
      <c r="BA983" s="45">
        <v>0.79850174305995225</v>
      </c>
      <c r="BB983" s="45">
        <v>0.87744897848515713</v>
      </c>
      <c r="BC983" s="45">
        <v>0.95692335454261712</v>
      </c>
      <c r="BD983" s="45">
        <v>1.0369296623706434</v>
      </c>
      <c r="BE983" s="45">
        <v>1.1174727396807924</v>
      </c>
      <c r="BF983" s="45">
        <v>1.1985574712312834</v>
      </c>
    </row>
    <row r="984" spans="1:58" ht="13.5" thickBot="1" x14ac:dyDescent="0.25">
      <c r="A984" s="6" t="s">
        <v>1355</v>
      </c>
      <c r="B984" s="6" t="s">
        <v>1353</v>
      </c>
      <c r="C984" s="6" t="s">
        <v>916</v>
      </c>
      <c r="D984" s="6" t="s">
        <v>1355</v>
      </c>
      <c r="E984" s="6">
        <v>54.652609874035782</v>
      </c>
      <c r="F984" s="6" t="s">
        <v>622</v>
      </c>
      <c r="G984" s="21" t="s">
        <v>1178</v>
      </c>
      <c r="H984" s="21" t="s">
        <v>1172</v>
      </c>
      <c r="I984" s="21" t="s">
        <v>1160</v>
      </c>
      <c r="J984" s="21" t="s">
        <v>849</v>
      </c>
      <c r="K984" s="21" t="s">
        <v>854</v>
      </c>
      <c r="L984" s="21" t="s">
        <v>927</v>
      </c>
      <c r="M984" s="3">
        <v>32.190531373938036</v>
      </c>
      <c r="N984" s="3">
        <v>54.652609874035782</v>
      </c>
      <c r="O984" s="21" t="s">
        <v>1508</v>
      </c>
      <c r="P984" s="21" t="s">
        <v>1509</v>
      </c>
      <c r="Q984" s="46">
        <v>4.9413984515823668E-4</v>
      </c>
      <c r="R984" s="46">
        <v>7.9558628753122066E-4</v>
      </c>
      <c r="S984" s="46">
        <v>1.1929519132351783E-3</v>
      </c>
      <c r="T984" s="46">
        <v>1.6619972057265334E-3</v>
      </c>
      <c r="U984" s="46">
        <v>2.1706478945749492E-3</v>
      </c>
      <c r="V984" s="46">
        <v>2.671845894445865E-3</v>
      </c>
      <c r="W984" s="46">
        <v>3.1244810742294148E-3</v>
      </c>
      <c r="X984" s="46">
        <v>3.5282234248659333E-3</v>
      </c>
      <c r="Y984" s="46">
        <v>3.8683115748172859E-3</v>
      </c>
      <c r="Z984" s="46">
        <v>4.1332131641484892E-3</v>
      </c>
      <c r="AA984" s="46">
        <v>4.3267985003553758E-3</v>
      </c>
      <c r="AB984" s="46">
        <v>4.4594084814794733E-3</v>
      </c>
      <c r="AC984" s="46">
        <v>4.5465214044229157E-3</v>
      </c>
      <c r="AD984" s="46">
        <v>4.6040880289562134E-3</v>
      </c>
      <c r="AE984" s="46">
        <v>4.6401243395182831E-3</v>
      </c>
      <c r="AF984" s="46">
        <v>4.6608662739745241E-3</v>
      </c>
      <c r="AG984" s="46">
        <v>4.6613311383589219E-3</v>
      </c>
      <c r="AH984" s="46">
        <v>4.6617960878702833E-3</v>
      </c>
      <c r="AI984" s="46">
        <v>4.6622611225195692E-3</v>
      </c>
      <c r="AJ984" s="46">
        <v>4.6627262423177378E-3</v>
      </c>
      <c r="AK984" s="46">
        <v>6.9527319898506398E-2</v>
      </c>
      <c r="AL984" s="45">
        <v>6.9527319898506398E-2</v>
      </c>
      <c r="AM984" s="45">
        <v>4.9413984515823668E-4</v>
      </c>
      <c r="AN984" s="45">
        <v>1.2897261326894572E-3</v>
      </c>
      <c r="AO984" s="45">
        <v>2.4826780459246355E-3</v>
      </c>
      <c r="AP984" s="45">
        <v>4.1446752516511691E-3</v>
      </c>
      <c r="AQ984" s="45">
        <v>6.3153231462261183E-3</v>
      </c>
      <c r="AR984" s="45">
        <v>8.9871690406719829E-3</v>
      </c>
      <c r="AS984" s="45">
        <v>1.2111650114901397E-2</v>
      </c>
      <c r="AT984" s="45">
        <v>1.563987353976733E-2</v>
      </c>
      <c r="AU984" s="45">
        <v>1.9508185114584617E-2</v>
      </c>
      <c r="AV984" s="45">
        <v>2.3641398278733107E-2</v>
      </c>
      <c r="AW984" s="45">
        <v>2.7968196779088482E-2</v>
      </c>
      <c r="AX984" s="45">
        <v>3.2427605260567954E-2</v>
      </c>
      <c r="AY984" s="45">
        <v>3.6974126664990871E-2</v>
      </c>
      <c r="AZ984" s="45">
        <v>4.1578214693947083E-2</v>
      </c>
      <c r="BA984" s="45">
        <v>4.6218339033465367E-2</v>
      </c>
      <c r="BB984" s="45">
        <v>5.087920530743989E-2</v>
      </c>
      <c r="BC984" s="45">
        <v>5.5540536445798809E-2</v>
      </c>
      <c r="BD984" s="45">
        <v>6.0202332533669092E-2</v>
      </c>
      <c r="BE984" s="45">
        <v>6.4864593656188657E-2</v>
      </c>
      <c r="BF984" s="45">
        <v>6.9527319898506398E-2</v>
      </c>
    </row>
    <row r="985" spans="1:58" ht="13.5" thickBot="1" x14ac:dyDescent="0.25">
      <c r="A985" s="6" t="s">
        <v>1139</v>
      </c>
      <c r="B985" s="6" t="s">
        <v>1353</v>
      </c>
      <c r="C985" s="6" t="s">
        <v>916</v>
      </c>
      <c r="D985" s="6" t="s">
        <v>1139</v>
      </c>
      <c r="E985" s="6">
        <v>55.463488241390039</v>
      </c>
      <c r="F985" s="6" t="s">
        <v>622</v>
      </c>
      <c r="G985" s="21" t="s">
        <v>1178</v>
      </c>
      <c r="H985" s="21" t="s">
        <v>1172</v>
      </c>
      <c r="I985" s="21" t="s">
        <v>1160</v>
      </c>
      <c r="J985" s="21" t="s">
        <v>849</v>
      </c>
      <c r="K985" s="21" t="s">
        <v>850</v>
      </c>
      <c r="L985" s="21" t="s">
        <v>928</v>
      </c>
      <c r="M985" s="3">
        <v>32.657399784125587</v>
      </c>
      <c r="N985" s="3">
        <v>55.463488241390039</v>
      </c>
      <c r="O985" s="21" t="s">
        <v>1508</v>
      </c>
      <c r="P985" s="21" t="s">
        <v>1509</v>
      </c>
      <c r="Q985" s="46">
        <v>1.0199251650525657E-3</v>
      </c>
      <c r="R985" s="46">
        <v>1.590864374074453E-3</v>
      </c>
      <c r="S985" s="46">
        <v>2.3166555765023679E-3</v>
      </c>
      <c r="T985" s="46">
        <v>3.200259461935561E-3</v>
      </c>
      <c r="U985" s="46">
        <v>4.1267555882032129E-3</v>
      </c>
      <c r="V985" s="46">
        <v>5.1811666815873049E-3</v>
      </c>
      <c r="W985" s="46">
        <v>6.1340266085870513E-3</v>
      </c>
      <c r="X985" s="46">
        <v>6.860083821991228E-3</v>
      </c>
      <c r="Y985" s="46">
        <v>7.3236288873535088E-3</v>
      </c>
      <c r="Z985" s="46">
        <v>7.8309771482521356E-3</v>
      </c>
      <c r="AA985" s="46">
        <v>8.286077796446913E-3</v>
      </c>
      <c r="AB985" s="46">
        <v>8.5138067610431006E-3</v>
      </c>
      <c r="AC985" s="46">
        <v>8.4140889134211236E-3</v>
      </c>
      <c r="AD985" s="46">
        <v>8.5129519776249978E-3</v>
      </c>
      <c r="AE985" s="46">
        <v>8.5962678331266314E-3</v>
      </c>
      <c r="AF985" s="46">
        <v>8.6913485756914231E-3</v>
      </c>
      <c r="AG985" s="46">
        <v>8.7493818045773289E-3</v>
      </c>
      <c r="AH985" s="46">
        <v>8.8079424927581754E-3</v>
      </c>
      <c r="AI985" s="46">
        <v>8.8670357675105522E-3</v>
      </c>
      <c r="AJ985" s="46">
        <v>8.9266668082298179E-3</v>
      </c>
      <c r="AK985" s="46">
        <v>0.13194991204396944</v>
      </c>
      <c r="AL985" s="45">
        <v>0.13194991204396947</v>
      </c>
      <c r="AM985" s="45">
        <v>1.0199251650525657E-3</v>
      </c>
      <c r="AN985" s="45">
        <v>2.6107895391270187E-3</v>
      </c>
      <c r="AO985" s="45">
        <v>4.9274451156293871E-3</v>
      </c>
      <c r="AP985" s="45">
        <v>8.1277045775649485E-3</v>
      </c>
      <c r="AQ985" s="45">
        <v>1.2254460165768161E-2</v>
      </c>
      <c r="AR985" s="45">
        <v>1.7435626847355466E-2</v>
      </c>
      <c r="AS985" s="45">
        <v>2.3569653455942516E-2</v>
      </c>
      <c r="AT985" s="45">
        <v>3.0429737277933744E-2</v>
      </c>
      <c r="AU985" s="45">
        <v>3.7753366165287253E-2</v>
      </c>
      <c r="AV985" s="45">
        <v>4.5584343313539388E-2</v>
      </c>
      <c r="AW985" s="45">
        <v>5.38704211099863E-2</v>
      </c>
      <c r="AX985" s="45">
        <v>6.2384227871029402E-2</v>
      </c>
      <c r="AY985" s="45">
        <v>7.0798316784450532E-2</v>
      </c>
      <c r="AZ985" s="45">
        <v>7.9311268762075532E-2</v>
      </c>
      <c r="BA985" s="45">
        <v>8.790753659520216E-2</v>
      </c>
      <c r="BB985" s="45">
        <v>9.6598885170893586E-2</v>
      </c>
      <c r="BC985" s="45">
        <v>0.10534826697547092</v>
      </c>
      <c r="BD985" s="45">
        <v>0.1141562094682291</v>
      </c>
      <c r="BE985" s="45">
        <v>0.12302324523573965</v>
      </c>
      <c r="BF985" s="45">
        <v>0.13194991204396947</v>
      </c>
    </row>
    <row r="986" spans="1:58" ht="13.5" thickBot="1" x14ac:dyDescent="0.25">
      <c r="A986" s="6" t="s">
        <v>1350</v>
      </c>
      <c r="B986" s="6" t="s">
        <v>1350</v>
      </c>
      <c r="C986" s="6" t="s">
        <v>916</v>
      </c>
      <c r="D986" s="6" t="s">
        <v>1350</v>
      </c>
      <c r="E986" s="6">
        <v>-1.3438170330103152</v>
      </c>
      <c r="F986" s="6" t="s">
        <v>622</v>
      </c>
      <c r="G986" s="21" t="s">
        <v>1178</v>
      </c>
      <c r="H986" s="21" t="s">
        <v>1172</v>
      </c>
      <c r="I986" s="21" t="s">
        <v>1160</v>
      </c>
      <c r="J986" s="21" t="s">
        <v>849</v>
      </c>
      <c r="K986" s="21" t="s">
        <v>854</v>
      </c>
      <c r="L986" s="21" t="s">
        <v>929</v>
      </c>
      <c r="M986" s="3">
        <v>-2.2136574670156008</v>
      </c>
      <c r="N986" s="3">
        <v>-1.3438170330103152</v>
      </c>
      <c r="O986" s="21" t="s">
        <v>1508</v>
      </c>
      <c r="P986" s="21" t="s">
        <v>1509</v>
      </c>
      <c r="Q986" s="46">
        <v>7.3590154931742354E-4</v>
      </c>
      <c r="R986" s="46">
        <v>1.1848329725817569E-3</v>
      </c>
      <c r="S986" s="46">
        <v>1.7766127743247002E-3</v>
      </c>
      <c r="T986" s="46">
        <v>2.4751420688686348E-3</v>
      </c>
      <c r="U986" s="46">
        <v>3.2326540032989724E-3</v>
      </c>
      <c r="V986" s="46">
        <v>3.9790669635849244E-3</v>
      </c>
      <c r="W986" s="46">
        <v>4.653157372083795E-3</v>
      </c>
      <c r="X986" s="46">
        <v>5.254433760275741E-3</v>
      </c>
      <c r="Y986" s="46">
        <v>5.760912642531338E-3</v>
      </c>
      <c r="Z986" s="46">
        <v>6.1554193634840975E-3</v>
      </c>
      <c r="AA986" s="46">
        <v>6.4437178082172109E-3</v>
      </c>
      <c r="AB986" s="46">
        <v>6.6412082383462126E-3</v>
      </c>
      <c r="AC986" s="46">
        <v>6.7709418260902248E-3</v>
      </c>
      <c r="AD986" s="46">
        <v>6.8566733626139837E-3</v>
      </c>
      <c r="AE986" s="46">
        <v>6.9103407141424145E-3</v>
      </c>
      <c r="AF986" s="46">
        <v>6.9412307989063747E-3</v>
      </c>
      <c r="AG986" s="46">
        <v>6.9419231017515152E-3</v>
      </c>
      <c r="AH986" s="46">
        <v>6.9426155313726395E-3</v>
      </c>
      <c r="AI986" s="46">
        <v>6.9433080877860688E-3</v>
      </c>
      <c r="AJ986" s="46">
        <v>6.9440007710081259E-3</v>
      </c>
      <c r="AK986" s="46">
        <v>0.10354409371058615</v>
      </c>
      <c r="AL986" s="45">
        <v>0.10354409371058615</v>
      </c>
      <c r="AM986" s="45">
        <v>7.3590154931742354E-4</v>
      </c>
      <c r="AN986" s="45">
        <v>1.9207345218991805E-3</v>
      </c>
      <c r="AO986" s="45">
        <v>3.6973472962238806E-3</v>
      </c>
      <c r="AP986" s="45">
        <v>6.172489365092515E-3</v>
      </c>
      <c r="AQ986" s="45">
        <v>9.4051433683914869E-3</v>
      </c>
      <c r="AR986" s="45">
        <v>1.3384210331976412E-2</v>
      </c>
      <c r="AS986" s="45">
        <v>1.8037367704060208E-2</v>
      </c>
      <c r="AT986" s="45">
        <v>2.3291801464335949E-2</v>
      </c>
      <c r="AU986" s="45">
        <v>2.9052714106867286E-2</v>
      </c>
      <c r="AV986" s="45">
        <v>3.5208133470351385E-2</v>
      </c>
      <c r="AW986" s="45">
        <v>4.1651851278568595E-2</v>
      </c>
      <c r="AX986" s="45">
        <v>4.8293059516914809E-2</v>
      </c>
      <c r="AY986" s="45">
        <v>5.5064001343005035E-2</v>
      </c>
      <c r="AZ986" s="45">
        <v>6.1920674705619017E-2</v>
      </c>
      <c r="BA986" s="45">
        <v>6.8831015419761429E-2</v>
      </c>
      <c r="BB986" s="45">
        <v>7.5772246218667808E-2</v>
      </c>
      <c r="BC986" s="45">
        <v>8.271416932041932E-2</v>
      </c>
      <c r="BD986" s="45">
        <v>8.965678485179196E-2</v>
      </c>
      <c r="BE986" s="45">
        <v>9.6600092939578025E-2</v>
      </c>
      <c r="BF986" s="45">
        <v>0.10354409371058615</v>
      </c>
    </row>
    <row r="987" spans="1:58" ht="13.5" thickBot="1" x14ac:dyDescent="0.25">
      <c r="A987" s="6" t="s">
        <v>1350</v>
      </c>
      <c r="B987" s="6" t="s">
        <v>1350</v>
      </c>
      <c r="C987" s="6" t="s">
        <v>916</v>
      </c>
      <c r="D987" s="6" t="s">
        <v>1350</v>
      </c>
      <c r="E987" s="6">
        <v>-0.76820845920120173</v>
      </c>
      <c r="F987" s="6" t="s">
        <v>622</v>
      </c>
      <c r="G987" s="21" t="s">
        <v>1178</v>
      </c>
      <c r="H987" s="21" t="s">
        <v>1172</v>
      </c>
      <c r="I987" s="21" t="s">
        <v>1160</v>
      </c>
      <c r="J987" s="21" t="s">
        <v>849</v>
      </c>
      <c r="K987" s="21" t="s">
        <v>850</v>
      </c>
      <c r="L987" s="21" t="s">
        <v>930</v>
      </c>
      <c r="M987" s="3">
        <v>-1.826159445222808</v>
      </c>
      <c r="N987" s="3">
        <v>-0.76820845920120173</v>
      </c>
      <c r="O987" s="21" t="s">
        <v>1508</v>
      </c>
      <c r="P987" s="21" t="s">
        <v>1509</v>
      </c>
      <c r="Q987" s="46">
        <v>1.0578269623958346E-2</v>
      </c>
      <c r="R987" s="46">
        <v>1.6499830439267543E-2</v>
      </c>
      <c r="S987" s="46">
        <v>2.4027456281878967E-2</v>
      </c>
      <c r="T987" s="46">
        <v>3.3191854280047575E-2</v>
      </c>
      <c r="U987" s="46">
        <v>4.2801114022851396E-2</v>
      </c>
      <c r="V987" s="46">
        <v>5.3737058367096316E-2</v>
      </c>
      <c r="W987" s="46">
        <v>6.36197532618233E-2</v>
      </c>
      <c r="X987" s="46">
        <v>7.1150138067470683E-2</v>
      </c>
      <c r="Y987" s="46">
        <v>7.5957848331198605E-2</v>
      </c>
      <c r="Z987" s="46">
        <v>8.1219868409657406E-2</v>
      </c>
      <c r="AA987" s="46">
        <v>8.5939996442182684E-2</v>
      </c>
      <c r="AB987" s="46">
        <v>8.8301913248656605E-2</v>
      </c>
      <c r="AC987" s="46">
        <v>8.7267678272787863E-2</v>
      </c>
      <c r="AD987" s="46">
        <v>8.8293047765406849E-2</v>
      </c>
      <c r="AE987" s="46">
        <v>8.9157167618162503E-2</v>
      </c>
      <c r="AF987" s="46">
        <v>9.0143308332559624E-2</v>
      </c>
      <c r="AG987" s="46">
        <v>9.0745206553467198E-2</v>
      </c>
      <c r="AH987" s="46">
        <v>9.1352575378325654E-2</v>
      </c>
      <c r="AI987" s="46">
        <v>9.1965467985266156E-2</v>
      </c>
      <c r="AJ987" s="46">
        <v>9.2583938092975632E-2</v>
      </c>
      <c r="AK987" s="46">
        <v>1.3685334907750408</v>
      </c>
      <c r="AL987" s="45">
        <v>1.3685334907750411</v>
      </c>
      <c r="AM987" s="45">
        <v>1.0578269623958346E-2</v>
      </c>
      <c r="AN987" s="45">
        <v>2.7078100063225891E-2</v>
      </c>
      <c r="AO987" s="45">
        <v>5.1105556345104858E-2</v>
      </c>
      <c r="AP987" s="45">
        <v>8.4297410625152433E-2</v>
      </c>
      <c r="AQ987" s="45">
        <v>0.12709852464800384</v>
      </c>
      <c r="AR987" s="45">
        <v>0.18083558301510017</v>
      </c>
      <c r="AS987" s="45">
        <v>0.24445533627692345</v>
      </c>
      <c r="AT987" s="45">
        <v>0.31560547434439412</v>
      </c>
      <c r="AU987" s="45">
        <v>0.39156332267559274</v>
      </c>
      <c r="AV987" s="45">
        <v>0.47278319108525013</v>
      </c>
      <c r="AW987" s="45">
        <v>0.55872318752743277</v>
      </c>
      <c r="AX987" s="45">
        <v>0.64702510077608943</v>
      </c>
      <c r="AY987" s="45">
        <v>0.73429277904887735</v>
      </c>
      <c r="AZ987" s="45">
        <v>0.82258582681428416</v>
      </c>
      <c r="BA987" s="45">
        <v>0.91174299443244666</v>
      </c>
      <c r="BB987" s="45">
        <v>1.0018863027650062</v>
      </c>
      <c r="BC987" s="45">
        <v>1.0926315093184735</v>
      </c>
      <c r="BD987" s="45">
        <v>1.1839840846967993</v>
      </c>
      <c r="BE987" s="45">
        <v>1.2759495526820654</v>
      </c>
      <c r="BF987" s="45">
        <v>1.3685334907750411</v>
      </c>
    </row>
    <row r="988" spans="1:58" ht="13.5" thickBot="1" x14ac:dyDescent="0.25">
      <c r="A988" s="6" t="s">
        <v>1141</v>
      </c>
      <c r="B988" s="6" t="s">
        <v>1350</v>
      </c>
      <c r="C988" s="6" t="s">
        <v>916</v>
      </c>
      <c r="D988" s="6" t="s">
        <v>1141</v>
      </c>
      <c r="E988" s="6">
        <v>7.1173945627211817</v>
      </c>
      <c r="F988" s="6" t="s">
        <v>622</v>
      </c>
      <c r="G988" s="21" t="s">
        <v>1178</v>
      </c>
      <c r="H988" s="21" t="s">
        <v>1172</v>
      </c>
      <c r="I988" s="21" t="s">
        <v>1160</v>
      </c>
      <c r="J988" s="21" t="s">
        <v>849</v>
      </c>
      <c r="K988" s="21" t="s">
        <v>854</v>
      </c>
      <c r="L988" s="21" t="s">
        <v>931</v>
      </c>
      <c r="M988" s="3">
        <v>-0.92913972847037074</v>
      </c>
      <c r="N988" s="3">
        <v>7.1173945627211817</v>
      </c>
      <c r="O988" s="21" t="s">
        <v>1508</v>
      </c>
      <c r="P988" s="21" t="s">
        <v>1509</v>
      </c>
      <c r="Q988" s="46">
        <v>1.2506198153010112E-5</v>
      </c>
      <c r="R988" s="46">
        <v>2.0135513978835183E-5</v>
      </c>
      <c r="S988" s="46">
        <v>3.0192450902545853E-5</v>
      </c>
      <c r="T988" s="46">
        <v>4.2063530371466296E-5</v>
      </c>
      <c r="U988" s="46">
        <v>5.4936983843663673E-5</v>
      </c>
      <c r="V988" s="46">
        <v>6.7621817017298578E-5</v>
      </c>
      <c r="W988" s="46">
        <v>7.9077572518221012E-5</v>
      </c>
      <c r="X988" s="46">
        <v>8.9295898138583529E-5</v>
      </c>
      <c r="Y988" s="46">
        <v>9.7903197943399411E-5</v>
      </c>
      <c r="Z988" s="46">
        <v>1.0460759913606676E-4</v>
      </c>
      <c r="AA988" s="46">
        <v>1.0950705542934569E-4</v>
      </c>
      <c r="AB988" s="46">
        <v>1.1286328487988478E-4</v>
      </c>
      <c r="AC988" s="46">
        <v>1.1506802810529647E-4</v>
      </c>
      <c r="AD988" s="46">
        <v>1.1652498329817875E-4</v>
      </c>
      <c r="AE988" s="46">
        <v>1.1743702721653214E-4</v>
      </c>
      <c r="AF988" s="46">
        <v>1.1796198537347542E-4</v>
      </c>
      <c r="AG988" s="46">
        <v>1.1797375063823297E-4</v>
      </c>
      <c r="AH988" s="46">
        <v>1.179855180574711E-4</v>
      </c>
      <c r="AI988" s="46">
        <v>1.1799728763146714E-4</v>
      </c>
      <c r="AJ988" s="46">
        <v>1.1800905936049848E-4</v>
      </c>
      <c r="AK988" s="46">
        <v>1.7596687419934732E-3</v>
      </c>
      <c r="AL988" s="45">
        <v>1.7596687419934734E-3</v>
      </c>
      <c r="AM988" s="45">
        <v>1.2506198153010112E-5</v>
      </c>
      <c r="AN988" s="45">
        <v>3.2641712131845295E-5</v>
      </c>
      <c r="AO988" s="45">
        <v>6.2834163034391151E-5</v>
      </c>
      <c r="AP988" s="45">
        <v>1.0489769340585745E-4</v>
      </c>
      <c r="AQ988" s="45">
        <v>1.5983467724952114E-4</v>
      </c>
      <c r="AR988" s="45">
        <v>2.2745649426681971E-4</v>
      </c>
      <c r="AS988" s="45">
        <v>3.0653406678504073E-4</v>
      </c>
      <c r="AT988" s="45">
        <v>3.9582996492362429E-4</v>
      </c>
      <c r="AU988" s="45">
        <v>4.9373316286702368E-4</v>
      </c>
      <c r="AV988" s="45">
        <v>5.9834076200309045E-4</v>
      </c>
      <c r="AW988" s="45">
        <v>7.0784781743243614E-4</v>
      </c>
      <c r="AX988" s="45">
        <v>8.2071110231232095E-4</v>
      </c>
      <c r="AY988" s="45">
        <v>9.3577913041761743E-4</v>
      </c>
      <c r="AZ988" s="45">
        <v>1.0523041137157961E-3</v>
      </c>
      <c r="BA988" s="45">
        <v>1.1697411409323283E-3</v>
      </c>
      <c r="BB988" s="45">
        <v>1.2877031263058038E-3</v>
      </c>
      <c r="BC988" s="45">
        <v>1.4056768769440367E-3</v>
      </c>
      <c r="BD988" s="45">
        <v>1.5236623950015079E-3</v>
      </c>
      <c r="BE988" s="45">
        <v>1.6416596826329751E-3</v>
      </c>
      <c r="BF988" s="45">
        <v>1.7596687419934734E-3</v>
      </c>
    </row>
    <row r="989" spans="1:58" ht="13.5" thickBot="1" x14ac:dyDescent="0.25">
      <c r="A989" s="6" t="s">
        <v>1141</v>
      </c>
      <c r="B989" s="6" t="s">
        <v>1350</v>
      </c>
      <c r="C989" s="6" t="s">
        <v>916</v>
      </c>
      <c r="D989" s="6" t="s">
        <v>1141</v>
      </c>
      <c r="E989" s="6">
        <v>7.2596142350428243</v>
      </c>
      <c r="F989" s="6" t="s">
        <v>622</v>
      </c>
      <c r="G989" s="21" t="s">
        <v>1178</v>
      </c>
      <c r="H989" s="21" t="s">
        <v>1172</v>
      </c>
      <c r="I989" s="21" t="s">
        <v>1160</v>
      </c>
      <c r="J989" s="21" t="s">
        <v>849</v>
      </c>
      <c r="K989" s="21" t="s">
        <v>850</v>
      </c>
      <c r="L989" s="21" t="s">
        <v>932</v>
      </c>
      <c r="M989" s="3">
        <v>-0.90966016110626191</v>
      </c>
      <c r="N989" s="3">
        <v>7.2596142350428243</v>
      </c>
      <c r="O989" s="21" t="s">
        <v>1508</v>
      </c>
      <c r="P989" s="21" t="s">
        <v>1509</v>
      </c>
      <c r="Q989" s="46">
        <v>7.0190416893983526E-4</v>
      </c>
      <c r="R989" s="46">
        <v>1.0948198697726716E-3</v>
      </c>
      <c r="S989" s="46">
        <v>1.594303447803373E-3</v>
      </c>
      <c r="T989" s="46">
        <v>2.2023924254344243E-3</v>
      </c>
      <c r="U989" s="46">
        <v>2.839999492910159E-3</v>
      </c>
      <c r="V989" s="46">
        <v>3.5656365960838629E-3</v>
      </c>
      <c r="W989" s="46">
        <v>4.2213870159123193E-3</v>
      </c>
      <c r="X989" s="46">
        <v>4.7210536605243941E-3</v>
      </c>
      <c r="Y989" s="46">
        <v>5.0400615887702905E-3</v>
      </c>
      <c r="Z989" s="46">
        <v>5.389214518447016E-3</v>
      </c>
      <c r="AA989" s="46">
        <v>5.7024110677631346E-3</v>
      </c>
      <c r="AB989" s="46">
        <v>5.8591322813535225E-3</v>
      </c>
      <c r="AC989" s="46">
        <v>5.7905072730079707E-3</v>
      </c>
      <c r="AD989" s="46">
        <v>5.858544026386134E-3</v>
      </c>
      <c r="AE989" s="46">
        <v>5.9158813177082586E-3</v>
      </c>
      <c r="AF989" s="46">
        <v>5.9813151082243341E-3</v>
      </c>
      <c r="AG989" s="46">
        <v>6.0212531023907572E-3</v>
      </c>
      <c r="AH989" s="46">
        <v>6.0615540897362378E-3</v>
      </c>
      <c r="AI989" s="46">
        <v>6.1022215988106527E-3</v>
      </c>
      <c r="AJ989" s="46">
        <v>6.1432591940315927E-3</v>
      </c>
      <c r="AK989" s="46">
        <v>9.0806851844010952E-2</v>
      </c>
      <c r="AL989" s="45">
        <v>9.0806851844010952E-2</v>
      </c>
      <c r="AM989" s="45">
        <v>7.0190416893983526E-4</v>
      </c>
      <c r="AN989" s="45">
        <v>1.7967240387125067E-3</v>
      </c>
      <c r="AO989" s="45">
        <v>3.3910274865158797E-3</v>
      </c>
      <c r="AP989" s="45">
        <v>5.593419911950304E-3</v>
      </c>
      <c r="AQ989" s="45">
        <v>8.4334194048604622E-3</v>
      </c>
      <c r="AR989" s="45">
        <v>1.1999056000944325E-2</v>
      </c>
      <c r="AS989" s="45">
        <v>1.6220443016856646E-2</v>
      </c>
      <c r="AT989" s="45">
        <v>2.0941496677381041E-2</v>
      </c>
      <c r="AU989" s="45">
        <v>2.5981558266151332E-2</v>
      </c>
      <c r="AV989" s="45">
        <v>3.137077278459835E-2</v>
      </c>
      <c r="AW989" s="45">
        <v>3.7073183852361483E-2</v>
      </c>
      <c r="AX989" s="45">
        <v>4.2932316133715002E-2</v>
      </c>
      <c r="AY989" s="45">
        <v>4.8722823406722973E-2</v>
      </c>
      <c r="AZ989" s="45">
        <v>5.458136743310911E-2</v>
      </c>
      <c r="BA989" s="45">
        <v>6.049724875081737E-2</v>
      </c>
      <c r="BB989" s="45">
        <v>6.6478563859041703E-2</v>
      </c>
      <c r="BC989" s="45">
        <v>7.2499816961432456E-2</v>
      </c>
      <c r="BD989" s="45">
        <v>7.8561371051168699E-2</v>
      </c>
      <c r="BE989" s="45">
        <v>8.4663592649979358E-2</v>
      </c>
      <c r="BF989" s="45">
        <v>9.0806851844010952E-2</v>
      </c>
    </row>
    <row r="990" spans="1:58" ht="13.5" thickBot="1" x14ac:dyDescent="0.25">
      <c r="A990" s="6" t="s">
        <v>1141</v>
      </c>
      <c r="B990" s="6" t="s">
        <v>1350</v>
      </c>
      <c r="C990" s="6" t="s">
        <v>916</v>
      </c>
      <c r="D990" s="6" t="s">
        <v>1141</v>
      </c>
      <c r="E990" s="6">
        <v>7.3061201052203186</v>
      </c>
      <c r="F990" s="6" t="s">
        <v>622</v>
      </c>
      <c r="G990" s="21" t="s">
        <v>1178</v>
      </c>
      <c r="H990" s="21" t="s">
        <v>1172</v>
      </c>
      <c r="I990" s="21" t="s">
        <v>1160</v>
      </c>
      <c r="J990" s="21" t="s">
        <v>849</v>
      </c>
      <c r="K990" s="21" t="s">
        <v>854</v>
      </c>
      <c r="L990" s="21" t="s">
        <v>933</v>
      </c>
      <c r="M990" s="3">
        <v>-0.90403309307873103</v>
      </c>
      <c r="N990" s="3">
        <v>7.3061201052203186</v>
      </c>
      <c r="O990" s="21" t="s">
        <v>1508</v>
      </c>
      <c r="P990" s="21" t="s">
        <v>1509</v>
      </c>
      <c r="Q990" s="46">
        <v>8.9082264081327795E-5</v>
      </c>
      <c r="R990" s="46">
        <v>1.4342625566380726E-4</v>
      </c>
      <c r="S990" s="46">
        <v>2.1506231163591084E-4</v>
      </c>
      <c r="T990" s="46">
        <v>2.9962059411652779E-4</v>
      </c>
      <c r="U990" s="46">
        <v>3.9131883588578613E-4</v>
      </c>
      <c r="V990" s="46">
        <v>4.8167352599833273E-4</v>
      </c>
      <c r="W990" s="46">
        <v>5.6327343544312848E-4</v>
      </c>
      <c r="X990" s="46">
        <v>6.3605907103319291E-4</v>
      </c>
      <c r="Y990" s="46">
        <v>6.9736929056263633E-4</v>
      </c>
      <c r="Z990" s="46">
        <v>7.4512506975670022E-4</v>
      </c>
      <c r="AA990" s="46">
        <v>7.8002413772546941E-4</v>
      </c>
      <c r="AB990" s="46">
        <v>8.039307250490114E-4</v>
      </c>
      <c r="AC990" s="46">
        <v>8.1963521939930816E-4</v>
      </c>
      <c r="AD990" s="46">
        <v>8.3001318284264001E-4</v>
      </c>
      <c r="AE990" s="46">
        <v>8.3650971649695208E-4</v>
      </c>
      <c r="AF990" s="46">
        <v>8.4024901924878112E-4</v>
      </c>
      <c r="AG990" s="46">
        <v>8.4033282380787224E-4</v>
      </c>
      <c r="AH990" s="46">
        <v>8.404166437134342E-4</v>
      </c>
      <c r="AI990" s="46">
        <v>8.4050047896744274E-4</v>
      </c>
      <c r="AJ990" s="46">
        <v>8.4058432957187371E-4</v>
      </c>
      <c r="AK990" s="46">
        <v>1.2534206931000135E-2</v>
      </c>
      <c r="AL990" s="45">
        <v>1.2534206931000135E-2</v>
      </c>
      <c r="AM990" s="45">
        <v>8.9082264081327795E-5</v>
      </c>
      <c r="AN990" s="45">
        <v>2.3250851974513504E-4</v>
      </c>
      <c r="AO990" s="45">
        <v>4.4757083138104587E-4</v>
      </c>
      <c r="AP990" s="45">
        <v>7.4719142549757372E-4</v>
      </c>
      <c r="AQ990" s="45">
        <v>1.13851026138336E-3</v>
      </c>
      <c r="AR990" s="45">
        <v>1.6201837873816927E-3</v>
      </c>
      <c r="AS990" s="45">
        <v>2.1834572228248213E-3</v>
      </c>
      <c r="AT990" s="45">
        <v>2.8195162938580141E-3</v>
      </c>
      <c r="AU990" s="45">
        <v>3.5168855844206503E-3</v>
      </c>
      <c r="AV990" s="45">
        <v>4.2620106541773504E-3</v>
      </c>
      <c r="AW990" s="45">
        <v>5.0420347919028202E-3</v>
      </c>
      <c r="AX990" s="45">
        <v>5.8459655169518319E-3</v>
      </c>
      <c r="AY990" s="45">
        <v>6.6656007363511405E-3</v>
      </c>
      <c r="AZ990" s="45">
        <v>7.49561391919378E-3</v>
      </c>
      <c r="BA990" s="45">
        <v>8.332123635690733E-3</v>
      </c>
      <c r="BB990" s="45">
        <v>9.1723726549395139E-3</v>
      </c>
      <c r="BC990" s="45">
        <v>1.0012705478747386E-2</v>
      </c>
      <c r="BD990" s="45">
        <v>1.0853122122460819E-2</v>
      </c>
      <c r="BE990" s="45">
        <v>1.1693622601428262E-2</v>
      </c>
      <c r="BF990" s="45">
        <v>1.2534206931000135E-2</v>
      </c>
    </row>
    <row r="991" spans="1:58" ht="13.5" thickBot="1" x14ac:dyDescent="0.25">
      <c r="A991" s="6" t="s">
        <v>1141</v>
      </c>
      <c r="B991" s="6" t="s">
        <v>1350</v>
      </c>
      <c r="C991" s="6" t="s">
        <v>916</v>
      </c>
      <c r="D991" s="6" t="s">
        <v>1141</v>
      </c>
      <c r="E991" s="6">
        <v>7.4217772245380846</v>
      </c>
      <c r="F991" s="6" t="s">
        <v>622</v>
      </c>
      <c r="G991" s="21" t="s">
        <v>1178</v>
      </c>
      <c r="H991" s="21" t="s">
        <v>1172</v>
      </c>
      <c r="I991" s="21" t="s">
        <v>1160</v>
      </c>
      <c r="J991" s="21" t="s">
        <v>849</v>
      </c>
      <c r="K991" s="21" t="s">
        <v>850</v>
      </c>
      <c r="L991" s="21" t="s">
        <v>934</v>
      </c>
      <c r="M991" s="3">
        <v>-0.89072017697894035</v>
      </c>
      <c r="N991" s="3">
        <v>7.4217772245380846</v>
      </c>
      <c r="O991" s="21" t="s">
        <v>1508</v>
      </c>
      <c r="P991" s="21" t="s">
        <v>1509</v>
      </c>
      <c r="Q991" s="46">
        <v>1.1162855660451401E-3</v>
      </c>
      <c r="R991" s="46">
        <v>1.7411659199753373E-3</v>
      </c>
      <c r="S991" s="46">
        <v>2.5355283604697543E-3</v>
      </c>
      <c r="T991" s="46">
        <v>3.5026132969019699E-3</v>
      </c>
      <c r="U991" s="46">
        <v>4.5166428435658278E-3</v>
      </c>
      <c r="V991" s="46">
        <v>5.6706724964785257E-3</v>
      </c>
      <c r="W991" s="46">
        <v>6.7135566407459345E-3</v>
      </c>
      <c r="X991" s="46">
        <v>7.5082102243784832E-3</v>
      </c>
      <c r="Y991" s="46">
        <v>8.0155500600895616E-3</v>
      </c>
      <c r="Z991" s="46">
        <v>8.5708315258332286E-3</v>
      </c>
      <c r="AA991" s="46">
        <v>9.0689291334664669E-3</v>
      </c>
      <c r="AB991" s="46">
        <v>9.3181734553633832E-3</v>
      </c>
      <c r="AC991" s="46">
        <v>9.2090344736109678E-3</v>
      </c>
      <c r="AD991" s="46">
        <v>9.3172379137918867E-3</v>
      </c>
      <c r="AE991" s="46">
        <v>9.4084252774396717E-3</v>
      </c>
      <c r="AF991" s="46">
        <v>9.5124890501268183E-3</v>
      </c>
      <c r="AG991" s="46">
        <v>9.5760051373615044E-3</v>
      </c>
      <c r="AH991" s="46">
        <v>9.6400985171445006E-3</v>
      </c>
      <c r="AI991" s="46">
        <v>9.7047748011667868E-3</v>
      </c>
      <c r="AJ991" s="46">
        <v>9.7700396581621926E-3</v>
      </c>
      <c r="AK991" s="46">
        <v>0.14441626435211793</v>
      </c>
      <c r="AL991" s="45">
        <v>0.14441626435211796</v>
      </c>
      <c r="AM991" s="45">
        <v>1.1162855660451401E-3</v>
      </c>
      <c r="AN991" s="45">
        <v>2.8574514860204773E-3</v>
      </c>
      <c r="AO991" s="45">
        <v>5.3929798464902312E-3</v>
      </c>
      <c r="AP991" s="45">
        <v>8.8955931433922011E-3</v>
      </c>
      <c r="AQ991" s="45">
        <v>1.3412235986958029E-2</v>
      </c>
      <c r="AR991" s="45">
        <v>1.9082908483436554E-2</v>
      </c>
      <c r="AS991" s="45">
        <v>2.5796465124182488E-2</v>
      </c>
      <c r="AT991" s="45">
        <v>3.3304675348560971E-2</v>
      </c>
      <c r="AU991" s="45">
        <v>4.1320225408650532E-2</v>
      </c>
      <c r="AV991" s="45">
        <v>4.9891056934483757E-2</v>
      </c>
      <c r="AW991" s="45">
        <v>5.8959986067950221E-2</v>
      </c>
      <c r="AX991" s="45">
        <v>6.8278159523313606E-2</v>
      </c>
      <c r="AY991" s="45">
        <v>7.748719399692458E-2</v>
      </c>
      <c r="AZ991" s="45">
        <v>8.6804431910716462E-2</v>
      </c>
      <c r="BA991" s="45">
        <v>9.6212857188156128E-2</v>
      </c>
      <c r="BB991" s="45">
        <v>0.10572534623828295</v>
      </c>
      <c r="BC991" s="45">
        <v>0.11530135137564446</v>
      </c>
      <c r="BD991" s="45">
        <v>0.12494144989278896</v>
      </c>
      <c r="BE991" s="45">
        <v>0.13464622469395576</v>
      </c>
      <c r="BF991" s="45">
        <v>0.14441626435211796</v>
      </c>
    </row>
    <row r="992" spans="1:58" ht="13.5" thickBot="1" x14ac:dyDescent="0.25">
      <c r="A992" s="6" t="s">
        <v>1350</v>
      </c>
      <c r="B992" s="6" t="s">
        <v>1350</v>
      </c>
      <c r="C992" s="6" t="s">
        <v>916</v>
      </c>
      <c r="D992" s="6" t="s">
        <v>1350</v>
      </c>
      <c r="E992" s="6">
        <v>2.4862871288153996</v>
      </c>
      <c r="F992" s="6" t="s">
        <v>622</v>
      </c>
      <c r="G992" s="21" t="s">
        <v>1178</v>
      </c>
      <c r="H992" s="21" t="s">
        <v>1172</v>
      </c>
      <c r="I992" s="21" t="s">
        <v>1160</v>
      </c>
      <c r="J992" s="21" t="s">
        <v>849</v>
      </c>
      <c r="K992" s="21" t="s">
        <v>854</v>
      </c>
      <c r="L992" s="21" t="s">
        <v>935</v>
      </c>
      <c r="M992" s="3">
        <v>-1.2113832791822865</v>
      </c>
      <c r="N992" s="3">
        <v>2.4862871288153996</v>
      </c>
      <c r="O992" s="21" t="s">
        <v>1508</v>
      </c>
      <c r="P992" s="21" t="s">
        <v>1509</v>
      </c>
      <c r="Q992" s="46">
        <v>4.4104000166104465E-5</v>
      </c>
      <c r="R992" s="46">
        <v>7.1009326815551805E-5</v>
      </c>
      <c r="S992" s="46">
        <v>1.064758324895467E-4</v>
      </c>
      <c r="T992" s="46">
        <v>1.4834004129732819E-4</v>
      </c>
      <c r="U992" s="46">
        <v>1.937391935520423E-4</v>
      </c>
      <c r="V992" s="46">
        <v>2.3847316286487835E-4</v>
      </c>
      <c r="W992" s="46">
        <v>2.7887270206408162E-4</v>
      </c>
      <c r="X992" s="46">
        <v>3.1490835649270642E-4</v>
      </c>
      <c r="Y992" s="46">
        <v>3.4526261342809168E-4</v>
      </c>
      <c r="Z992" s="46">
        <v>3.6890616262644362E-4</v>
      </c>
      <c r="AA992" s="46">
        <v>3.8618444484529556E-4</v>
      </c>
      <c r="AB992" s="46">
        <v>3.9802042748630581E-4</v>
      </c>
      <c r="AC992" s="46">
        <v>4.0579561179012803E-4</v>
      </c>
      <c r="AD992" s="46">
        <v>4.1093366823883551E-4</v>
      </c>
      <c r="AE992" s="46">
        <v>4.1415005619578399E-4</v>
      </c>
      <c r="AF992" s="46">
        <v>4.1600135859462306E-4</v>
      </c>
      <c r="AG992" s="46">
        <v>4.1604284964030086E-4</v>
      </c>
      <c r="AH992" s="46">
        <v>4.1608434828390795E-4</v>
      </c>
      <c r="AI992" s="46">
        <v>4.161258545264227E-4</v>
      </c>
      <c r="AJ992" s="46">
        <v>4.1616736836882319E-4</v>
      </c>
      <c r="AK992" s="46">
        <v>6.2055973797672023E-3</v>
      </c>
      <c r="AL992" s="45">
        <v>6.2055973797672014E-3</v>
      </c>
      <c r="AM992" s="45">
        <v>4.4104000166104465E-5</v>
      </c>
      <c r="AN992" s="45">
        <v>1.1511332698165626E-4</v>
      </c>
      <c r="AO992" s="45">
        <v>2.2158915947120296E-4</v>
      </c>
      <c r="AP992" s="45">
        <v>3.6992920076853116E-4</v>
      </c>
      <c r="AQ992" s="45">
        <v>5.636683943205734E-4</v>
      </c>
      <c r="AR992" s="45">
        <v>8.0214155718545178E-4</v>
      </c>
      <c r="AS992" s="45">
        <v>1.0810142592495334E-3</v>
      </c>
      <c r="AT992" s="45">
        <v>1.3959226157422399E-3</v>
      </c>
      <c r="AU992" s="45">
        <v>1.7411852291703317E-3</v>
      </c>
      <c r="AV992" s="45">
        <v>2.1100913917967753E-3</v>
      </c>
      <c r="AW992" s="45">
        <v>2.4962758366420708E-3</v>
      </c>
      <c r="AX992" s="45">
        <v>2.8942962641283765E-3</v>
      </c>
      <c r="AY992" s="45">
        <v>3.3000918759185046E-3</v>
      </c>
      <c r="AZ992" s="45">
        <v>3.71102554415734E-3</v>
      </c>
      <c r="BA992" s="45">
        <v>4.125175600353124E-3</v>
      </c>
      <c r="BB992" s="45">
        <v>4.5411769589477468E-3</v>
      </c>
      <c r="BC992" s="45">
        <v>4.9572198085880478E-3</v>
      </c>
      <c r="BD992" s="45">
        <v>5.3733041568719553E-3</v>
      </c>
      <c r="BE992" s="45">
        <v>5.7894300113983778E-3</v>
      </c>
      <c r="BF992" s="45">
        <v>6.2055973797672014E-3</v>
      </c>
    </row>
    <row r="993" spans="1:58" ht="13.5" thickBot="1" x14ac:dyDescent="0.25">
      <c r="A993" s="6" t="s">
        <v>1350</v>
      </c>
      <c r="B993" s="6" t="s">
        <v>1350</v>
      </c>
      <c r="C993" s="6" t="s">
        <v>916</v>
      </c>
      <c r="D993" s="6" t="s">
        <v>1350</v>
      </c>
      <c r="E993" s="6">
        <v>2.4791168578527598</v>
      </c>
      <c r="F993" s="6" t="s">
        <v>622</v>
      </c>
      <c r="G993" s="21" t="s">
        <v>1178</v>
      </c>
      <c r="H993" s="21" t="s">
        <v>1172</v>
      </c>
      <c r="I993" s="21" t="s">
        <v>1160</v>
      </c>
      <c r="J993" s="21" t="s">
        <v>849</v>
      </c>
      <c r="K993" s="21" t="s">
        <v>850</v>
      </c>
      <c r="L993" s="21" t="s">
        <v>936</v>
      </c>
      <c r="M993" s="3">
        <v>-1.1865291976732208</v>
      </c>
      <c r="N993" s="3">
        <v>2.4791168578527598</v>
      </c>
      <c r="O993" s="21" t="s">
        <v>1508</v>
      </c>
      <c r="P993" s="21" t="s">
        <v>1509</v>
      </c>
      <c r="Q993" s="46">
        <v>1.7748099401205977E-3</v>
      </c>
      <c r="R993" s="46">
        <v>2.7683226193811515E-3</v>
      </c>
      <c r="S993" s="46">
        <v>4.0312990461415944E-3</v>
      </c>
      <c r="T993" s="46">
        <v>5.5688912271475285E-3</v>
      </c>
      <c r="U993" s="46">
        <v>7.1811218012390174E-3</v>
      </c>
      <c r="V993" s="46">
        <v>9.0159419955373604E-3</v>
      </c>
      <c r="W993" s="46">
        <v>1.0674049205682112E-2</v>
      </c>
      <c r="X993" s="46">
        <v>1.1937488528095126E-2</v>
      </c>
      <c r="Y993" s="46">
        <v>1.2744120639830917E-2</v>
      </c>
      <c r="Z993" s="46">
        <v>1.362697633101231E-2</v>
      </c>
      <c r="AA993" s="46">
        <v>1.4418913996487788E-2</v>
      </c>
      <c r="AB993" s="46">
        <v>1.4815193688241302E-2</v>
      </c>
      <c r="AC993" s="46">
        <v>1.4641670930659583E-2</v>
      </c>
      <c r="AD993" s="46">
        <v>1.4813706247633816E-2</v>
      </c>
      <c r="AE993" s="46">
        <v>1.4958687285047801E-2</v>
      </c>
      <c r="AF993" s="46">
        <v>1.5124140842622626E-2</v>
      </c>
      <c r="AG993" s="46">
        <v>1.5225126635515274E-2</v>
      </c>
      <c r="AH993" s="46">
        <v>1.5327030280061896E-2</v>
      </c>
      <c r="AI993" s="46">
        <v>1.5429860698428315E-2</v>
      </c>
      <c r="AJ993" s="46">
        <v>1.5533626903474191E-2</v>
      </c>
      <c r="AK993" s="46">
        <v>0.22961097884236034</v>
      </c>
      <c r="AL993" s="45">
        <v>0.22961097884236026</v>
      </c>
      <c r="AM993" s="45">
        <v>1.7748099401205977E-3</v>
      </c>
      <c r="AN993" s="45">
        <v>4.5431325595017488E-3</v>
      </c>
      <c r="AO993" s="45">
        <v>8.5744316056433432E-3</v>
      </c>
      <c r="AP993" s="45">
        <v>1.4143322832790871E-2</v>
      </c>
      <c r="AQ993" s="45">
        <v>2.1324444634029889E-2</v>
      </c>
      <c r="AR993" s="45">
        <v>3.0340386629567249E-2</v>
      </c>
      <c r="AS993" s="45">
        <v>4.1014435835249358E-2</v>
      </c>
      <c r="AT993" s="45">
        <v>5.2951924363344484E-2</v>
      </c>
      <c r="AU993" s="45">
        <v>6.5696045003175399E-2</v>
      </c>
      <c r="AV993" s="45">
        <v>7.9323021334187713E-2</v>
      </c>
      <c r="AW993" s="45">
        <v>9.3741935330675499E-2</v>
      </c>
      <c r="AX993" s="45">
        <v>0.1085571290189168</v>
      </c>
      <c r="AY993" s="45">
        <v>0.12319879994957639</v>
      </c>
      <c r="AZ993" s="45">
        <v>0.1380125061972102</v>
      </c>
      <c r="BA993" s="45">
        <v>0.15297119348225799</v>
      </c>
      <c r="BB993" s="45">
        <v>0.16809533432488061</v>
      </c>
      <c r="BC993" s="45">
        <v>0.18332046096039589</v>
      </c>
      <c r="BD993" s="45">
        <v>0.19864749124045777</v>
      </c>
      <c r="BE993" s="45">
        <v>0.21407735193888608</v>
      </c>
      <c r="BF993" s="45">
        <v>0.22961097884236026</v>
      </c>
    </row>
    <row r="994" spans="1:58" ht="13.5" thickBot="1" x14ac:dyDescent="0.25">
      <c r="A994" s="6" t="s">
        <v>1141</v>
      </c>
      <c r="B994" s="6" t="s">
        <v>1350</v>
      </c>
      <c r="C994" s="6" t="s">
        <v>916</v>
      </c>
      <c r="D994" s="6" t="s">
        <v>1141</v>
      </c>
      <c r="E994" s="6">
        <v>6.0812514655542644</v>
      </c>
      <c r="F994" s="6" t="s">
        <v>622</v>
      </c>
      <c r="G994" s="21" t="s">
        <v>1178</v>
      </c>
      <c r="H994" s="21" t="s">
        <v>1172</v>
      </c>
      <c r="I994" s="21" t="s">
        <v>1160</v>
      </c>
      <c r="J994" s="21" t="s">
        <v>849</v>
      </c>
      <c r="K994" s="21" t="s">
        <v>854</v>
      </c>
      <c r="L994" s="21" t="s">
        <v>937</v>
      </c>
      <c r="M994" s="3">
        <v>0.87773151135480354</v>
      </c>
      <c r="N994" s="3">
        <v>6.0812514655542644</v>
      </c>
      <c r="O994" s="21" t="s">
        <v>1508</v>
      </c>
      <c r="P994" s="21" t="s">
        <v>1509</v>
      </c>
      <c r="Q994" s="46">
        <v>7.1976062405543884E-5</v>
      </c>
      <c r="R994" s="46">
        <v>1.1588453924820603E-4</v>
      </c>
      <c r="S994" s="46">
        <v>1.7376453689204571E-4</v>
      </c>
      <c r="T994" s="46">
        <v>2.4208534440064381E-4</v>
      </c>
      <c r="U994" s="46">
        <v>3.1617504609521719E-4</v>
      </c>
      <c r="V994" s="46">
        <v>3.8917919435347171E-4</v>
      </c>
      <c r="W994" s="46">
        <v>4.5510971638334922E-4</v>
      </c>
      <c r="X994" s="46">
        <v>5.1391854329725498E-4</v>
      </c>
      <c r="Y994" s="46">
        <v>5.6345554409597827E-4</v>
      </c>
      <c r="Z994" s="46">
        <v>6.0204092334003581E-4</v>
      </c>
      <c r="AA994" s="46">
        <v>6.3023842729797519E-4</v>
      </c>
      <c r="AB994" s="46">
        <v>6.495543039076215E-4</v>
      </c>
      <c r="AC994" s="46">
        <v>6.6224311101261953E-4</v>
      </c>
      <c r="AD994" s="46">
        <v>6.7062822506582507E-4</v>
      </c>
      <c r="AE994" s="46">
        <v>6.7587724872440215E-4</v>
      </c>
      <c r="AF994" s="46">
        <v>6.7889850431320409E-4</v>
      </c>
      <c r="AG994" s="46">
        <v>6.7896621613257953E-4</v>
      </c>
      <c r="AH994" s="46">
        <v>6.790339403514883E-4</v>
      </c>
      <c r="AI994" s="46">
        <v>6.7910167697152765E-4</v>
      </c>
      <c r="AJ994" s="46">
        <v>6.7916942599429342E-4</v>
      </c>
      <c r="AK994" s="46">
        <v>1.0127300530283285E-2</v>
      </c>
      <c r="AL994" s="45">
        <v>1.0127300530283283E-2</v>
      </c>
      <c r="AM994" s="45">
        <v>7.1976062405543884E-5</v>
      </c>
      <c r="AN994" s="45">
        <v>1.8786060165374991E-4</v>
      </c>
      <c r="AO994" s="45">
        <v>3.6162513854579563E-4</v>
      </c>
      <c r="AP994" s="45">
        <v>6.0371048294643949E-4</v>
      </c>
      <c r="AQ994" s="45">
        <v>9.1988552904165668E-4</v>
      </c>
      <c r="AR994" s="45">
        <v>1.3090647233951285E-3</v>
      </c>
      <c r="AS994" s="45">
        <v>1.7641744397784778E-3</v>
      </c>
      <c r="AT994" s="45">
        <v>2.2780929830757326E-3</v>
      </c>
      <c r="AU994" s="45">
        <v>2.841548527171711E-3</v>
      </c>
      <c r="AV994" s="45">
        <v>3.4435894505117468E-3</v>
      </c>
      <c r="AW994" s="45">
        <v>4.073827877809722E-3</v>
      </c>
      <c r="AX994" s="45">
        <v>4.7233821817173434E-3</v>
      </c>
      <c r="AY994" s="45">
        <v>5.3856252927299633E-3</v>
      </c>
      <c r="AZ994" s="45">
        <v>6.0562535177957882E-3</v>
      </c>
      <c r="BA994" s="45">
        <v>6.7321307665201904E-3</v>
      </c>
      <c r="BB994" s="45">
        <v>7.4110292708333943E-3</v>
      </c>
      <c r="BC994" s="45">
        <v>8.0899954869659736E-3</v>
      </c>
      <c r="BD994" s="45">
        <v>8.769029427317462E-3</v>
      </c>
      <c r="BE994" s="45">
        <v>9.4481311042889891E-3</v>
      </c>
      <c r="BF994" s="45">
        <v>1.0127300530283283E-2</v>
      </c>
    </row>
    <row r="995" spans="1:58" ht="13.5" thickBot="1" x14ac:dyDescent="0.25">
      <c r="A995" s="6" t="s">
        <v>1141</v>
      </c>
      <c r="B995" s="6" t="s">
        <v>1350</v>
      </c>
      <c r="C995" s="6" t="s">
        <v>916</v>
      </c>
      <c r="D995" s="6" t="s">
        <v>1141</v>
      </c>
      <c r="E995" s="6">
        <v>6.221342311421532</v>
      </c>
      <c r="F995" s="6" t="s">
        <v>622</v>
      </c>
      <c r="G995" s="21" t="s">
        <v>1178</v>
      </c>
      <c r="H995" s="21" t="s">
        <v>1172</v>
      </c>
      <c r="I995" s="21" t="s">
        <v>1160</v>
      </c>
      <c r="J995" s="21" t="s">
        <v>849</v>
      </c>
      <c r="K995" s="21" t="s">
        <v>850</v>
      </c>
      <c r="L995" s="21" t="s">
        <v>938</v>
      </c>
      <c r="M995" s="3">
        <v>0.93142546597283427</v>
      </c>
      <c r="N995" s="3">
        <v>6.221342311421532</v>
      </c>
      <c r="O995" s="21" t="s">
        <v>1508</v>
      </c>
      <c r="P995" s="21" t="s">
        <v>1509</v>
      </c>
      <c r="Q995" s="46">
        <v>2.3849703123914566E-3</v>
      </c>
      <c r="R995" s="46">
        <v>3.7200418552406651E-3</v>
      </c>
      <c r="S995" s="46">
        <v>5.4172158539783685E-3</v>
      </c>
      <c r="T995" s="46">
        <v>7.4834155192874362E-3</v>
      </c>
      <c r="U995" s="46">
        <v>9.6499134462016602E-3</v>
      </c>
      <c r="V995" s="46">
        <v>1.2115524886083794E-2</v>
      </c>
      <c r="W995" s="46">
        <v>1.4343671338029374E-2</v>
      </c>
      <c r="X995" s="46">
        <v>1.6041467370915167E-2</v>
      </c>
      <c r="Y995" s="46">
        <v>1.712541083777493E-2</v>
      </c>
      <c r="Z995" s="46">
        <v>1.8311782722445793E-2</v>
      </c>
      <c r="AA995" s="46">
        <v>1.9375979952091282E-2</v>
      </c>
      <c r="AB995" s="46">
        <v>1.9908496295881623E-2</v>
      </c>
      <c r="AC995" s="46">
        <v>1.9675318299747238E-2</v>
      </c>
      <c r="AD995" s="46">
        <v>1.9906497489355857E-2</v>
      </c>
      <c r="AE995" s="46">
        <v>2.0101321432064098E-2</v>
      </c>
      <c r="AF995" s="46">
        <v>2.0323656124909405E-2</v>
      </c>
      <c r="AG995" s="46">
        <v>2.0459359736083635E-2</v>
      </c>
      <c r="AH995" s="46">
        <v>2.0596296746337065E-2</v>
      </c>
      <c r="AI995" s="46">
        <v>2.0734479145179178E-2</v>
      </c>
      <c r="AJ995" s="46">
        <v>2.087391904399287E-2</v>
      </c>
      <c r="AK995" s="46">
        <v>0.30854873840799085</v>
      </c>
      <c r="AL995" s="45">
        <v>0.30854873840799091</v>
      </c>
      <c r="AM995" s="45">
        <v>2.3849703123914566E-3</v>
      </c>
      <c r="AN995" s="45">
        <v>6.1050121676321217E-3</v>
      </c>
      <c r="AO995" s="45">
        <v>1.152222802161049E-2</v>
      </c>
      <c r="AP995" s="45">
        <v>1.9005643540897926E-2</v>
      </c>
      <c r="AQ995" s="45">
        <v>2.8655556987099588E-2</v>
      </c>
      <c r="AR995" s="45">
        <v>4.077108187318338E-2</v>
      </c>
      <c r="AS995" s="45">
        <v>5.5114753211212758E-2</v>
      </c>
      <c r="AT995" s="45">
        <v>7.1156220582127921E-2</v>
      </c>
      <c r="AU995" s="45">
        <v>8.8281631419902848E-2</v>
      </c>
      <c r="AV995" s="45">
        <v>0.10659341414234864</v>
      </c>
      <c r="AW995" s="45">
        <v>0.12596939409443991</v>
      </c>
      <c r="AX995" s="45">
        <v>0.14587789039032154</v>
      </c>
      <c r="AY995" s="45">
        <v>0.16555320869006879</v>
      </c>
      <c r="AZ995" s="45">
        <v>0.18545970617942464</v>
      </c>
      <c r="BA995" s="45">
        <v>0.20556102761148876</v>
      </c>
      <c r="BB995" s="45">
        <v>0.22588468373639817</v>
      </c>
      <c r="BC995" s="45">
        <v>0.24634404347248179</v>
      </c>
      <c r="BD995" s="45">
        <v>0.26694034021881885</v>
      </c>
      <c r="BE995" s="45">
        <v>0.28767481936399802</v>
      </c>
      <c r="BF995" s="45">
        <v>0.30854873840799091</v>
      </c>
    </row>
    <row r="996" spans="1:58" ht="13.5" thickBot="1" x14ac:dyDescent="0.25">
      <c r="A996" s="6" t="s">
        <v>1141</v>
      </c>
      <c r="B996" s="6" t="s">
        <v>1350</v>
      </c>
      <c r="C996" s="6" t="s">
        <v>916</v>
      </c>
      <c r="D996" s="6" t="s">
        <v>1141</v>
      </c>
      <c r="E996" s="6">
        <v>7.8095987560003275</v>
      </c>
      <c r="F996" s="6" t="s">
        <v>622</v>
      </c>
      <c r="G996" s="21" t="s">
        <v>1178</v>
      </c>
      <c r="H996" s="21" t="s">
        <v>1172</v>
      </c>
      <c r="I996" s="21" t="s">
        <v>1160</v>
      </c>
      <c r="J996" s="21" t="s">
        <v>849</v>
      </c>
      <c r="K996" s="21" t="s">
        <v>854</v>
      </c>
      <c r="L996" s="21" t="s">
        <v>939</v>
      </c>
      <c r="M996" s="3">
        <v>1.9138773255808315</v>
      </c>
      <c r="N996" s="3">
        <v>7.8095987560003275</v>
      </c>
      <c r="O996" s="21" t="s">
        <v>1508</v>
      </c>
      <c r="P996" s="21" t="s">
        <v>1509</v>
      </c>
      <c r="Q996" s="46">
        <v>1.2550916899059148E-4</v>
      </c>
      <c r="R996" s="46">
        <v>2.0207513072818001E-4</v>
      </c>
      <c r="S996" s="46">
        <v>3.0300410853922763E-4</v>
      </c>
      <c r="T996" s="46">
        <v>4.2213938058086454E-4</v>
      </c>
      <c r="U996" s="46">
        <v>5.5133423480965718E-4</v>
      </c>
      <c r="V996" s="46">
        <v>6.7863614150653862E-4</v>
      </c>
      <c r="W996" s="46">
        <v>7.9360332301838031E-4</v>
      </c>
      <c r="X996" s="46">
        <v>8.9615195861458548E-4</v>
      </c>
      <c r="Y996" s="46">
        <v>9.8253273017587001E-4</v>
      </c>
      <c r="Z996" s="46">
        <v>1.0498164731628365E-3</v>
      </c>
      <c r="AA996" s="46">
        <v>1.0989862272601002E-3</v>
      </c>
      <c r="AB996" s="46">
        <v>1.1326685313564513E-3</v>
      </c>
      <c r="AC996" s="46">
        <v>1.1547947992016842E-3</v>
      </c>
      <c r="AD996" s="46">
        <v>1.1694164478656443E-3</v>
      </c>
      <c r="AE996" s="46">
        <v>1.1785694992466436E-3</v>
      </c>
      <c r="AF996" s="46">
        <v>1.1838378518848054E-3</v>
      </c>
      <c r="AG996" s="46">
        <v>1.1839559252260882E-3</v>
      </c>
      <c r="AH996" s="46">
        <v>1.1840740201892156E-3</v>
      </c>
      <c r="AI996" s="46">
        <v>1.1841921367769695E-3</v>
      </c>
      <c r="AJ996" s="46">
        <v>1.1843102749921359E-3</v>
      </c>
      <c r="AK996" s="46">
        <v>1.7659608364126472E-2</v>
      </c>
      <c r="AL996" s="45">
        <v>1.7659608364126472E-2</v>
      </c>
      <c r="AM996" s="45">
        <v>1.2550916899059148E-4</v>
      </c>
      <c r="AN996" s="45">
        <v>3.2758429971877152E-4</v>
      </c>
      <c r="AO996" s="45">
        <v>6.3058840825799909E-4</v>
      </c>
      <c r="AP996" s="45">
        <v>1.0527277888388636E-3</v>
      </c>
      <c r="AQ996" s="45">
        <v>1.6040620236485209E-3</v>
      </c>
      <c r="AR996" s="45">
        <v>2.2826981651550594E-3</v>
      </c>
      <c r="AS996" s="45">
        <v>3.0763014881734396E-3</v>
      </c>
      <c r="AT996" s="45">
        <v>3.9724534467880249E-3</v>
      </c>
      <c r="AU996" s="45">
        <v>4.9549861769638947E-3</v>
      </c>
      <c r="AV996" s="45">
        <v>6.0048026501267312E-3</v>
      </c>
      <c r="AW996" s="45">
        <v>7.1037888773868314E-3</v>
      </c>
      <c r="AX996" s="45">
        <v>8.2364574087432831E-3</v>
      </c>
      <c r="AY996" s="45">
        <v>9.3912522079449678E-3</v>
      </c>
      <c r="AZ996" s="45">
        <v>1.0560668655810613E-2</v>
      </c>
      <c r="BA996" s="45">
        <v>1.1739238155057256E-2</v>
      </c>
      <c r="BB996" s="45">
        <v>1.2923076006942062E-2</v>
      </c>
      <c r="BC996" s="45">
        <v>1.4107031932168151E-2</v>
      </c>
      <c r="BD996" s="45">
        <v>1.5291105952357366E-2</v>
      </c>
      <c r="BE996" s="45">
        <v>1.6475298089134335E-2</v>
      </c>
      <c r="BF996" s="45">
        <v>1.7659608364126472E-2</v>
      </c>
    </row>
    <row r="997" spans="1:58" ht="13.5" thickBot="1" x14ac:dyDescent="0.25">
      <c r="A997" s="6" t="s">
        <v>1141</v>
      </c>
      <c r="B997" s="6" t="s">
        <v>1350</v>
      </c>
      <c r="C997" s="6" t="s">
        <v>916</v>
      </c>
      <c r="D997" s="6" t="s">
        <v>1141</v>
      </c>
      <c r="E997" s="6">
        <v>7.980756349888396</v>
      </c>
      <c r="F997" s="6" t="s">
        <v>622</v>
      </c>
      <c r="G997" s="21" t="s">
        <v>1178</v>
      </c>
      <c r="H997" s="21" t="s">
        <v>1172</v>
      </c>
      <c r="I997" s="21" t="s">
        <v>1160</v>
      </c>
      <c r="J997" s="21" t="s">
        <v>849</v>
      </c>
      <c r="K997" s="21" t="s">
        <v>850</v>
      </c>
      <c r="L997" s="21" t="s">
        <v>940</v>
      </c>
      <c r="M997" s="3">
        <v>1.9851761637305638</v>
      </c>
      <c r="N997" s="3">
        <v>7.980756349888396</v>
      </c>
      <c r="O997" s="21" t="s">
        <v>1508</v>
      </c>
      <c r="P997" s="21" t="s">
        <v>1509</v>
      </c>
      <c r="Q997" s="46">
        <v>2.5974760165610716E-4</v>
      </c>
      <c r="R997" s="46">
        <v>4.0515051484653423E-4</v>
      </c>
      <c r="S997" s="46">
        <v>5.899900801336961E-4</v>
      </c>
      <c r="T997" s="46">
        <v>8.1502030580075371E-4</v>
      </c>
      <c r="U997" s="46">
        <v>1.0509740355327704E-3</v>
      </c>
      <c r="V997" s="46">
        <v>1.3195042787805646E-3</v>
      </c>
      <c r="W997" s="46">
        <v>1.5621721619086776E-3</v>
      </c>
      <c r="X997" s="46">
        <v>1.7470794730613851E-3</v>
      </c>
      <c r="Y997" s="46">
        <v>1.8651319764341895E-3</v>
      </c>
      <c r="Z997" s="46">
        <v>1.9943399796174652E-3</v>
      </c>
      <c r="AA997" s="46">
        <v>2.1102419162802801E-3</v>
      </c>
      <c r="AB997" s="46">
        <v>2.1682383795584852E-3</v>
      </c>
      <c r="AC997" s="46">
        <v>2.1428429165876476E-3</v>
      </c>
      <c r="AD997" s="46">
        <v>2.168020689133349E-3</v>
      </c>
      <c r="AE997" s="46">
        <v>2.1892390043470543E-3</v>
      </c>
      <c r="AF997" s="46">
        <v>2.2134535209519207E-3</v>
      </c>
      <c r="AG997" s="46">
        <v>2.2282330288373813E-3</v>
      </c>
      <c r="AH997" s="46">
        <v>2.2431468664673433E-3</v>
      </c>
      <c r="AI997" s="46">
        <v>2.2581963396217227E-3</v>
      </c>
      <c r="AJ997" s="46">
        <v>2.2733827673536923E-3</v>
      </c>
      <c r="AK997" s="46">
        <v>3.3604105836911015E-2</v>
      </c>
      <c r="AL997" s="45">
        <v>3.3604105836911015E-2</v>
      </c>
      <c r="AM997" s="45">
        <v>2.5974760165610716E-4</v>
      </c>
      <c r="AN997" s="45">
        <v>6.6489811650264144E-4</v>
      </c>
      <c r="AO997" s="45">
        <v>1.2548881966363374E-3</v>
      </c>
      <c r="AP997" s="45">
        <v>2.0699085024370911E-3</v>
      </c>
      <c r="AQ997" s="45">
        <v>3.1208825379698615E-3</v>
      </c>
      <c r="AR997" s="45">
        <v>4.4403868167504261E-3</v>
      </c>
      <c r="AS997" s="45">
        <v>6.0025589786591033E-3</v>
      </c>
      <c r="AT997" s="45">
        <v>7.7496384517204888E-3</v>
      </c>
      <c r="AU997" s="45">
        <v>9.6147704281546783E-3</v>
      </c>
      <c r="AV997" s="45">
        <v>1.1609110407772143E-2</v>
      </c>
      <c r="AW997" s="45">
        <v>1.3719352324052423E-2</v>
      </c>
      <c r="AX997" s="45">
        <v>1.5887590703610909E-2</v>
      </c>
      <c r="AY997" s="45">
        <v>1.8030433620198558E-2</v>
      </c>
      <c r="AZ997" s="45">
        <v>2.0198454309331905E-2</v>
      </c>
      <c r="BA997" s="45">
        <v>2.2387693313678958E-2</v>
      </c>
      <c r="BB997" s="45">
        <v>2.4601146834630879E-2</v>
      </c>
      <c r="BC997" s="45">
        <v>2.6829379863468259E-2</v>
      </c>
      <c r="BD997" s="45">
        <v>2.9072526729935603E-2</v>
      </c>
      <c r="BE997" s="45">
        <v>3.1330723069557323E-2</v>
      </c>
      <c r="BF997" s="45">
        <v>3.3604105836911015E-2</v>
      </c>
    </row>
    <row r="998" spans="1:58" ht="13.5" thickBot="1" x14ac:dyDescent="0.25">
      <c r="A998" s="6" t="s">
        <v>1354</v>
      </c>
      <c r="B998" s="6" t="s">
        <v>1142</v>
      </c>
      <c r="C998" s="6" t="s">
        <v>916</v>
      </c>
      <c r="D998" s="6" t="s">
        <v>1354</v>
      </c>
      <c r="E998" s="6">
        <v>42.160777585571608</v>
      </c>
      <c r="F998" s="6" t="s">
        <v>622</v>
      </c>
      <c r="G998" s="21" t="s">
        <v>1178</v>
      </c>
      <c r="H998" s="21" t="s">
        <v>1174</v>
      </c>
      <c r="I998" s="21" t="s">
        <v>1160</v>
      </c>
      <c r="J998" s="21" t="s">
        <v>849</v>
      </c>
      <c r="K998" s="21" t="s">
        <v>854</v>
      </c>
      <c r="L998" s="21" t="s">
        <v>917</v>
      </c>
      <c r="M998" s="3">
        <v>25.116451043128688</v>
      </c>
      <c r="N998" s="3">
        <v>42.160777585571608</v>
      </c>
      <c r="O998" s="21" t="s">
        <v>1508</v>
      </c>
      <c r="P998" s="21" t="s">
        <v>1509</v>
      </c>
      <c r="Q998" s="46">
        <v>6.7119844299212035E-3</v>
      </c>
      <c r="R998" s="46">
        <v>1.0797746575154626E-2</v>
      </c>
      <c r="S998" s="46">
        <v>1.5917789360196218E-2</v>
      </c>
      <c r="T998" s="46">
        <v>2.1790787211301631E-2</v>
      </c>
      <c r="U998" s="46">
        <v>2.7996484117386186E-2</v>
      </c>
      <c r="V998" s="46">
        <v>3.406702579691781E-2</v>
      </c>
      <c r="W998" s="46">
        <v>3.9584320330489246E-2</v>
      </c>
      <c r="X998" s="46">
        <v>4.4252155531828159E-2</v>
      </c>
      <c r="Y998" s="46">
        <v>4.792645951230623E-2</v>
      </c>
      <c r="Z998" s="46">
        <v>5.0604855990371317E-2</v>
      </c>
      <c r="AA998" s="46">
        <v>5.2389214888523924E-2</v>
      </c>
      <c r="AB998" s="46">
        <v>5.343880834757983E-2</v>
      </c>
      <c r="AC998" s="46">
        <v>5.3928395350606478E-2</v>
      </c>
      <c r="AD998" s="46">
        <v>5.7160604811903368E-2</v>
      </c>
      <c r="AE998" s="46">
        <v>5.6778730348753921E-2</v>
      </c>
      <c r="AF998" s="46">
        <v>5.622157777007112E-2</v>
      </c>
      <c r="AG998" s="46">
        <v>5.538615997255978E-2</v>
      </c>
      <c r="AH998" s="46">
        <v>5.453172336169753E-2</v>
      </c>
      <c r="AI998" s="46">
        <v>5.3672035929830712E-2</v>
      </c>
      <c r="AJ998" s="46">
        <v>5.2830327445470865E-2</v>
      </c>
      <c r="AK998" s="46">
        <v>0.68490893819490484</v>
      </c>
      <c r="AL998" s="45">
        <v>0.68490893819490484</v>
      </c>
      <c r="AM998" s="45">
        <v>6.7119844299212035E-3</v>
      </c>
      <c r="AN998" s="45">
        <v>1.7509731005075829E-2</v>
      </c>
      <c r="AO998" s="45">
        <v>3.3427520365272051E-2</v>
      </c>
      <c r="AP998" s="45">
        <v>5.5218307576573686E-2</v>
      </c>
      <c r="AQ998" s="45">
        <v>8.3214791693959872E-2</v>
      </c>
      <c r="AR998" s="45">
        <v>0.11728181749087768</v>
      </c>
      <c r="AS998" s="45">
        <v>0.15686613782136694</v>
      </c>
      <c r="AT998" s="45">
        <v>0.20111829335319509</v>
      </c>
      <c r="AU998" s="45">
        <v>0.24904475286550132</v>
      </c>
      <c r="AV998" s="45">
        <v>0.29964960885587266</v>
      </c>
      <c r="AW998" s="45">
        <v>0.3520388237443966</v>
      </c>
      <c r="AX998" s="45">
        <v>0.4054776320919764</v>
      </c>
      <c r="AY998" s="45">
        <v>0.45940602744258285</v>
      </c>
      <c r="AZ998" s="45">
        <v>0.51656663225448618</v>
      </c>
      <c r="BA998" s="45">
        <v>0.57334536260324009</v>
      </c>
      <c r="BB998" s="45">
        <v>0.62956694037331118</v>
      </c>
      <c r="BC998" s="45">
        <v>0.68490893819490484</v>
      </c>
      <c r="BD998" s="45">
        <v>0.68490893819490484</v>
      </c>
      <c r="BE998" s="45">
        <v>0.68490893819490484</v>
      </c>
      <c r="BF998" s="45">
        <v>0.68490893819490484</v>
      </c>
    </row>
    <row r="999" spans="1:58" ht="13.5" thickBot="1" x14ac:dyDescent="0.25">
      <c r="A999" s="6" t="s">
        <v>1354</v>
      </c>
      <c r="B999" s="6" t="s">
        <v>1142</v>
      </c>
      <c r="C999" s="6" t="s">
        <v>916</v>
      </c>
      <c r="D999" s="6" t="s">
        <v>1354</v>
      </c>
      <c r="E999" s="6">
        <v>42.248546414471456</v>
      </c>
      <c r="F999" s="6" t="s">
        <v>622</v>
      </c>
      <c r="G999" s="21" t="s">
        <v>1178</v>
      </c>
      <c r="H999" s="21" t="s">
        <v>1174</v>
      </c>
      <c r="I999" s="21" t="s">
        <v>1160</v>
      </c>
      <c r="J999" s="21" t="s">
        <v>849</v>
      </c>
      <c r="K999" s="21" t="s">
        <v>850</v>
      </c>
      <c r="L999" s="21" t="s">
        <v>918</v>
      </c>
      <c r="M999" s="3">
        <v>25.217254776894624</v>
      </c>
      <c r="N999" s="3">
        <v>42.248546414471456</v>
      </c>
      <c r="O999" s="21" t="s">
        <v>1508</v>
      </c>
      <c r="P999" s="21" t="s">
        <v>1509</v>
      </c>
      <c r="Q999" s="46">
        <v>3.4231898138577424E-2</v>
      </c>
      <c r="R999" s="46">
        <v>5.5715006975619583E-2</v>
      </c>
      <c r="S999" s="46">
        <v>8.2968132332008004E-2</v>
      </c>
      <c r="T999" s="46">
        <v>0.11465064680527037</v>
      </c>
      <c r="U999" s="46">
        <v>0.14863513097983017</v>
      </c>
      <c r="V999" s="46">
        <v>0.18246467387112073</v>
      </c>
      <c r="W999" s="46">
        <v>0.21386695459839564</v>
      </c>
      <c r="X999" s="46">
        <v>0.2411572172981869</v>
      </c>
      <c r="Y999" s="46">
        <v>0.26343135292269504</v>
      </c>
      <c r="Z999" s="46">
        <v>0.28054236874706417</v>
      </c>
      <c r="AA999" s="46">
        <v>0.29292371276283408</v>
      </c>
      <c r="AB999" s="46">
        <v>0.30134974288707284</v>
      </c>
      <c r="AC999" s="46">
        <v>0.30671138225548134</v>
      </c>
      <c r="AD999" s="46">
        <v>0.36639936312853189</v>
      </c>
      <c r="AE999" s="46">
        <v>0.3627969153025839</v>
      </c>
      <c r="AF999" s="46">
        <v>0.35841893802720587</v>
      </c>
      <c r="AG999" s="46">
        <v>0.35292996578362873</v>
      </c>
      <c r="AH999" s="46">
        <v>0.34694116041449391</v>
      </c>
      <c r="AI999" s="46">
        <v>0.34190430554085582</v>
      </c>
      <c r="AJ999" s="46">
        <v>0.33668721986347561</v>
      </c>
      <c r="AK999" s="46">
        <v>4.3246137503169431</v>
      </c>
      <c r="AL999" s="45">
        <v>4.3246137503169431</v>
      </c>
      <c r="AM999" s="45">
        <v>3.4231898138577424E-2</v>
      </c>
      <c r="AN999" s="45">
        <v>8.9946905114197007E-2</v>
      </c>
      <c r="AO999" s="45">
        <v>0.17291503744620501</v>
      </c>
      <c r="AP999" s="45">
        <v>0.28756568425147538</v>
      </c>
      <c r="AQ999" s="45">
        <v>0.43620081523130555</v>
      </c>
      <c r="AR999" s="45">
        <v>0.61866548910242625</v>
      </c>
      <c r="AS999" s="45">
        <v>0.83253244370082191</v>
      </c>
      <c r="AT999" s="45">
        <v>1.0736896609990088</v>
      </c>
      <c r="AU999" s="45">
        <v>1.3371210139217038</v>
      </c>
      <c r="AV999" s="45">
        <v>1.6176633826687681</v>
      </c>
      <c r="AW999" s="45">
        <v>1.9105870954316022</v>
      </c>
      <c r="AX999" s="45">
        <v>2.211936838318675</v>
      </c>
      <c r="AY999" s="45">
        <v>2.5186482205741565</v>
      </c>
      <c r="AZ999" s="45">
        <v>2.8850475837026885</v>
      </c>
      <c r="BA999" s="45">
        <v>3.2478444990052724</v>
      </c>
      <c r="BB999" s="45">
        <v>3.6062634370324784</v>
      </c>
      <c r="BC999" s="45">
        <v>3.9591934028161071</v>
      </c>
      <c r="BD999" s="45">
        <v>4.306134563230601</v>
      </c>
      <c r="BE999" s="45">
        <v>4.3246137503169431</v>
      </c>
      <c r="BF999" s="45">
        <v>4.3246137503169431</v>
      </c>
    </row>
    <row r="1000" spans="1:58" ht="13.5" thickBot="1" x14ac:dyDescent="0.25">
      <c r="A1000" s="6" t="s">
        <v>1354</v>
      </c>
      <c r="B1000" s="6" t="s">
        <v>1142</v>
      </c>
      <c r="C1000" s="6" t="s">
        <v>916</v>
      </c>
      <c r="D1000" s="6" t="s">
        <v>1354</v>
      </c>
      <c r="E1000" s="6">
        <v>43.797916604382138</v>
      </c>
      <c r="F1000" s="6" t="s">
        <v>622</v>
      </c>
      <c r="G1000" s="21" t="s">
        <v>1178</v>
      </c>
      <c r="H1000" s="21" t="s">
        <v>1174</v>
      </c>
      <c r="I1000" s="21" t="s">
        <v>1160</v>
      </c>
      <c r="J1000" s="21" t="s">
        <v>849</v>
      </c>
      <c r="K1000" s="21" t="s">
        <v>850</v>
      </c>
      <c r="L1000" s="21" t="s">
        <v>919</v>
      </c>
      <c r="M1000" s="3">
        <v>28.175625772413337</v>
      </c>
      <c r="N1000" s="3">
        <v>43.797916604382138</v>
      </c>
      <c r="O1000" s="21" t="s">
        <v>1508</v>
      </c>
      <c r="P1000" s="21" t="s">
        <v>1509</v>
      </c>
      <c r="Q1000" s="46">
        <v>0.2379194494384454</v>
      </c>
      <c r="R1000" s="46">
        <v>0.38723192419646019</v>
      </c>
      <c r="S1000" s="46">
        <v>0.5766473213216845</v>
      </c>
      <c r="T1000" s="46">
        <v>0.79684797656403561</v>
      </c>
      <c r="U1000" s="46">
        <v>1.0330478428854661</v>
      </c>
      <c r="V1000" s="46">
        <v>1.2681708321765477</v>
      </c>
      <c r="W1000" s="46">
        <v>1.4864237993798213</v>
      </c>
      <c r="X1000" s="46">
        <v>1.6760973094574809</v>
      </c>
      <c r="Y1000" s="46">
        <v>1.8309075996449262</v>
      </c>
      <c r="Z1000" s="46">
        <v>1.9498330371940233</v>
      </c>
      <c r="AA1000" s="46">
        <v>2.035886183870697</v>
      </c>
      <c r="AB1000" s="46">
        <v>2.0944490026777394</v>
      </c>
      <c r="AC1000" s="46">
        <v>2.131713611302573</v>
      </c>
      <c r="AD1000" s="46">
        <v>2.5465586044116457</v>
      </c>
      <c r="AE1000" s="46">
        <v>2.521520775661672</v>
      </c>
      <c r="AF1000" s="46">
        <v>2.4910928414935061</v>
      </c>
      <c r="AG1000" s="46">
        <v>2.4529432405310327</v>
      </c>
      <c r="AH1000" s="46">
        <v>2.4113196860775088</v>
      </c>
      <c r="AI1000" s="46">
        <v>2.3763124032915495</v>
      </c>
      <c r="AJ1000" s="46">
        <v>2.3400524755770333</v>
      </c>
      <c r="AK1000" s="46">
        <v>30.057045576149765</v>
      </c>
      <c r="AL1000" s="45">
        <v>30.057045576149765</v>
      </c>
      <c r="AM1000" s="45">
        <v>0.2379194494384454</v>
      </c>
      <c r="AN1000" s="45">
        <v>0.62515137363490558</v>
      </c>
      <c r="AO1000" s="45">
        <v>1.2017986949565902</v>
      </c>
      <c r="AP1000" s="45">
        <v>1.9986466715206257</v>
      </c>
      <c r="AQ1000" s="45">
        <v>3.0316945144060918</v>
      </c>
      <c r="AR1000" s="45">
        <v>4.2998653465826395</v>
      </c>
      <c r="AS1000" s="45">
        <v>5.7862891459624608</v>
      </c>
      <c r="AT1000" s="45">
        <v>7.4623864554199422</v>
      </c>
      <c r="AU1000" s="45">
        <v>9.2932940550648677</v>
      </c>
      <c r="AV1000" s="45">
        <v>11.243127092258892</v>
      </c>
      <c r="AW1000" s="45">
        <v>13.279013276129589</v>
      </c>
      <c r="AX1000" s="45">
        <v>15.373462278807329</v>
      </c>
      <c r="AY1000" s="45">
        <v>17.505175890109903</v>
      </c>
      <c r="AZ1000" s="45">
        <v>20.051734494521551</v>
      </c>
      <c r="BA1000" s="45">
        <v>22.573255270183221</v>
      </c>
      <c r="BB1000" s="45">
        <v>25.064348111676729</v>
      </c>
      <c r="BC1000" s="45">
        <v>27.517291352207764</v>
      </c>
      <c r="BD1000" s="45">
        <v>29.928611038285272</v>
      </c>
      <c r="BE1000" s="45">
        <v>30.057045576149765</v>
      </c>
      <c r="BF1000" s="45">
        <v>30.057045576149765</v>
      </c>
    </row>
    <row r="1001" spans="1:58" ht="13.5" thickBot="1" x14ac:dyDescent="0.25">
      <c r="A1001" s="6" t="s">
        <v>1354</v>
      </c>
      <c r="B1001" s="6" t="s">
        <v>1352</v>
      </c>
      <c r="C1001" s="6" t="s">
        <v>916</v>
      </c>
      <c r="D1001" s="6" t="s">
        <v>1354</v>
      </c>
      <c r="E1001" s="6">
        <v>42.523891039690042</v>
      </c>
      <c r="F1001" s="6" t="s">
        <v>622</v>
      </c>
      <c r="G1001" s="21" t="s">
        <v>1178</v>
      </c>
      <c r="H1001" s="21" t="s">
        <v>1174</v>
      </c>
      <c r="I1001" s="21" t="s">
        <v>1160</v>
      </c>
      <c r="J1001" s="21" t="s">
        <v>849</v>
      </c>
      <c r="K1001" s="21" t="s">
        <v>854</v>
      </c>
      <c r="L1001" s="21" t="s">
        <v>920</v>
      </c>
      <c r="M1001" s="3">
        <v>21.787898336150612</v>
      </c>
      <c r="N1001" s="3">
        <v>42.523891039690042</v>
      </c>
      <c r="O1001" s="21" t="s">
        <v>1508</v>
      </c>
      <c r="P1001" s="21" t="s">
        <v>1509</v>
      </c>
      <c r="Q1001" s="46">
        <v>1.8569068505146094E-3</v>
      </c>
      <c r="R1001" s="46">
        <v>2.9872550800539729E-3</v>
      </c>
      <c r="S1001" s="46">
        <v>4.4037426511646322E-3</v>
      </c>
      <c r="T1001" s="46">
        <v>6.0285393199648969E-3</v>
      </c>
      <c r="U1001" s="46">
        <v>7.7453789845141497E-3</v>
      </c>
      <c r="V1001" s="46">
        <v>9.424827223518643E-3</v>
      </c>
      <c r="W1001" s="46">
        <v>1.0951216642722921E-2</v>
      </c>
      <c r="X1001" s="46">
        <v>1.2242598536250532E-2</v>
      </c>
      <c r="Y1001" s="46">
        <v>1.3259114635693108E-2</v>
      </c>
      <c r="Z1001" s="46">
        <v>1.4000107529887243E-2</v>
      </c>
      <c r="AA1001" s="46">
        <v>1.4493760084709272E-2</v>
      </c>
      <c r="AB1001" s="46">
        <v>1.4784135800673065E-2</v>
      </c>
      <c r="AC1001" s="46">
        <v>1.4919582697091717E-2</v>
      </c>
      <c r="AD1001" s="46">
        <v>1.5813790953032321E-2</v>
      </c>
      <c r="AE1001" s="46">
        <v>1.5708143314236013E-2</v>
      </c>
      <c r="AF1001" s="46">
        <v>1.5554004035317847E-2</v>
      </c>
      <c r="AG1001" s="46">
        <v>1.5322881176283012E-2</v>
      </c>
      <c r="AH1001" s="46">
        <v>1.5086496659512137E-2</v>
      </c>
      <c r="AI1001" s="46">
        <v>1.4848659474667304E-2</v>
      </c>
      <c r="AJ1001" s="46">
        <v>1.4615796263039981E-2</v>
      </c>
      <c r="AK1001" s="46">
        <v>0.18948376781734233</v>
      </c>
      <c r="AL1001" s="45">
        <v>0.18948376781734233</v>
      </c>
      <c r="AM1001" s="45">
        <v>1.8569068505146094E-3</v>
      </c>
      <c r="AN1001" s="45">
        <v>4.8441619305685819E-3</v>
      </c>
      <c r="AO1001" s="45">
        <v>9.2479045817332149E-3</v>
      </c>
      <c r="AP1001" s="45">
        <v>1.5276443901698113E-2</v>
      </c>
      <c r="AQ1001" s="45">
        <v>2.3021822886212261E-2</v>
      </c>
      <c r="AR1001" s="45">
        <v>3.2446650109730905E-2</v>
      </c>
      <c r="AS1001" s="45">
        <v>4.3397866752453829E-2</v>
      </c>
      <c r="AT1001" s="45">
        <v>5.5640465288704359E-2</v>
      </c>
      <c r="AU1001" s="45">
        <v>6.8899579924397464E-2</v>
      </c>
      <c r="AV1001" s="45">
        <v>8.2899687454284707E-2</v>
      </c>
      <c r="AW1001" s="45">
        <v>9.7393447538993982E-2</v>
      </c>
      <c r="AX1001" s="45">
        <v>0.11217758333966704</v>
      </c>
      <c r="AY1001" s="45">
        <v>0.12709716603675875</v>
      </c>
      <c r="AZ1001" s="45">
        <v>0.14291095698979106</v>
      </c>
      <c r="BA1001" s="45">
        <v>0.15861910030402707</v>
      </c>
      <c r="BB1001" s="45">
        <v>0.17417310433934491</v>
      </c>
      <c r="BC1001" s="45">
        <v>0.18948376781734233</v>
      </c>
      <c r="BD1001" s="45">
        <v>0.18948376781734233</v>
      </c>
      <c r="BE1001" s="45">
        <v>0.18948376781734233</v>
      </c>
      <c r="BF1001" s="45">
        <v>0.18948376781734233</v>
      </c>
    </row>
    <row r="1002" spans="1:58" ht="13.5" thickBot="1" x14ac:dyDescent="0.25">
      <c r="A1002" s="6" t="s">
        <v>1354</v>
      </c>
      <c r="B1002" s="6" t="s">
        <v>1352</v>
      </c>
      <c r="C1002" s="6" t="s">
        <v>916</v>
      </c>
      <c r="D1002" s="6" t="s">
        <v>1354</v>
      </c>
      <c r="E1002" s="6">
        <v>42.99945604554857</v>
      </c>
      <c r="F1002" s="6" t="s">
        <v>622</v>
      </c>
      <c r="G1002" s="21" t="s">
        <v>1178</v>
      </c>
      <c r="H1002" s="21" t="s">
        <v>1174</v>
      </c>
      <c r="I1002" s="21" t="s">
        <v>1160</v>
      </c>
      <c r="J1002" s="21" t="s">
        <v>849</v>
      </c>
      <c r="K1002" s="21" t="s">
        <v>854</v>
      </c>
      <c r="L1002" s="21" t="s">
        <v>921</v>
      </c>
      <c r="M1002" s="3">
        <v>22.053201473560602</v>
      </c>
      <c r="N1002" s="3">
        <v>42.99945604554857</v>
      </c>
      <c r="O1002" s="21" t="s">
        <v>1508</v>
      </c>
      <c r="P1002" s="21" t="s">
        <v>1509</v>
      </c>
      <c r="Q1002" s="46">
        <v>1.3424735425653858E-2</v>
      </c>
      <c r="R1002" s="46">
        <v>2.1596726344970472E-2</v>
      </c>
      <c r="S1002" s="46">
        <v>3.1837396667565111E-2</v>
      </c>
      <c r="T1002" s="46">
        <v>4.3584063116171488E-2</v>
      </c>
      <c r="U1002" s="46">
        <v>5.5996165671802982E-2</v>
      </c>
      <c r="V1002" s="46">
        <v>6.8137942338450178E-2</v>
      </c>
      <c r="W1002" s="46">
        <v>7.9173161527638938E-2</v>
      </c>
      <c r="X1002" s="46">
        <v>8.8509365036869111E-2</v>
      </c>
      <c r="Y1002" s="46">
        <v>9.5858392634646766E-2</v>
      </c>
      <c r="Z1002" s="46">
        <v>0.10121549148647607</v>
      </c>
      <c r="AA1002" s="46">
        <v>0.10478441307177111</v>
      </c>
      <c r="AB1002" s="46">
        <v>0.10688371986239899</v>
      </c>
      <c r="AC1002" s="46">
        <v>0.1078629497834596</v>
      </c>
      <c r="AD1002" s="46">
        <v>0.11432773785191397</v>
      </c>
      <c r="AE1002" s="46">
        <v>0.1135639453122976</v>
      </c>
      <c r="AF1002" s="46">
        <v>0.11244957652336027</v>
      </c>
      <c r="AG1002" s="46">
        <v>0.1107786455165069</v>
      </c>
      <c r="AH1002" s="46">
        <v>0.10906967471084124</v>
      </c>
      <c r="AI1002" s="46">
        <v>0.10735020166347789</v>
      </c>
      <c r="AJ1002" s="46">
        <v>0.10566668856447753</v>
      </c>
      <c r="AK1002" s="46">
        <v>1.3698960988263269</v>
      </c>
      <c r="AL1002" s="45">
        <v>1.3698960988263269</v>
      </c>
      <c r="AM1002" s="45">
        <v>1.3424735425653858E-2</v>
      </c>
      <c r="AN1002" s="45">
        <v>3.5021461770624332E-2</v>
      </c>
      <c r="AO1002" s="45">
        <v>6.685885843818945E-2</v>
      </c>
      <c r="AP1002" s="45">
        <v>0.11044292155436095</v>
      </c>
      <c r="AQ1002" s="45">
        <v>0.16643908722616393</v>
      </c>
      <c r="AR1002" s="45">
        <v>0.23457702956461413</v>
      </c>
      <c r="AS1002" s="45">
        <v>0.31375019109225305</v>
      </c>
      <c r="AT1002" s="45">
        <v>0.40225955612912218</v>
      </c>
      <c r="AU1002" s="45">
        <v>0.49811794876376891</v>
      </c>
      <c r="AV1002" s="45">
        <v>0.59933344025024504</v>
      </c>
      <c r="AW1002" s="45">
        <v>0.70411785332201615</v>
      </c>
      <c r="AX1002" s="45">
        <v>0.81100157318441513</v>
      </c>
      <c r="AY1002" s="45">
        <v>0.91886452296787469</v>
      </c>
      <c r="AZ1002" s="45">
        <v>1.0331922608197885</v>
      </c>
      <c r="BA1002" s="45">
        <v>1.1467562061320862</v>
      </c>
      <c r="BB1002" s="45">
        <v>1.2592057826554464</v>
      </c>
      <c r="BC1002" s="45">
        <v>1.3698960988263269</v>
      </c>
      <c r="BD1002" s="45">
        <v>1.3698960988263269</v>
      </c>
      <c r="BE1002" s="45">
        <v>1.3698960988263269</v>
      </c>
      <c r="BF1002" s="45">
        <v>1.3698960988263269</v>
      </c>
    </row>
    <row r="1003" spans="1:58" ht="13.5" thickBot="1" x14ac:dyDescent="0.25">
      <c r="A1003" s="6" t="s">
        <v>1354</v>
      </c>
      <c r="B1003" s="6" t="s">
        <v>1352</v>
      </c>
      <c r="C1003" s="6" t="s">
        <v>916</v>
      </c>
      <c r="D1003" s="6" t="s">
        <v>1354</v>
      </c>
      <c r="E1003" s="6">
        <v>42.908574089046361</v>
      </c>
      <c r="F1003" s="6" t="s">
        <v>622</v>
      </c>
      <c r="G1003" s="21" t="s">
        <v>1178</v>
      </c>
      <c r="H1003" s="21" t="s">
        <v>1174</v>
      </c>
      <c r="I1003" s="21" t="s">
        <v>1160</v>
      </c>
      <c r="J1003" s="21" t="s">
        <v>849</v>
      </c>
      <c r="K1003" s="21" t="s">
        <v>850</v>
      </c>
      <c r="L1003" s="21" t="s">
        <v>922</v>
      </c>
      <c r="M1003" s="3">
        <v>21.953191524773626</v>
      </c>
      <c r="N1003" s="3">
        <v>42.908574089046361</v>
      </c>
      <c r="O1003" s="21" t="s">
        <v>1508</v>
      </c>
      <c r="P1003" s="21" t="s">
        <v>1509</v>
      </c>
      <c r="Q1003" s="46">
        <v>1.320360767498731E-2</v>
      </c>
      <c r="R1003" s="46">
        <v>2.1489871544290391E-2</v>
      </c>
      <c r="S1003" s="46">
        <v>3.2001692234638925E-2</v>
      </c>
      <c r="T1003" s="46">
        <v>4.4221975479482908E-2</v>
      </c>
      <c r="U1003" s="46">
        <v>5.7330152953638865E-2</v>
      </c>
      <c r="V1003" s="46">
        <v>7.0378567924743937E-2</v>
      </c>
      <c r="W1003" s="46">
        <v>8.249076202932662E-2</v>
      </c>
      <c r="X1003" s="46">
        <v>9.301690698853099E-2</v>
      </c>
      <c r="Y1003" s="46">
        <v>0.10160827831403837</v>
      </c>
      <c r="Z1003" s="46">
        <v>0.10820817934642847</v>
      </c>
      <c r="AA1003" s="46">
        <v>0.11298379559217342</v>
      </c>
      <c r="AB1003" s="46">
        <v>0.11623380514664497</v>
      </c>
      <c r="AC1003" s="46">
        <v>0.11830184655143794</v>
      </c>
      <c r="AD1003" s="46">
        <v>0.14132413643935282</v>
      </c>
      <c r="AE1003" s="46">
        <v>0.13993463394752861</v>
      </c>
      <c r="AF1003" s="46">
        <v>0.13824600148782404</v>
      </c>
      <c r="AG1003" s="46">
        <v>0.13612884643700868</v>
      </c>
      <c r="AH1003" s="46">
        <v>0.13381890042654185</v>
      </c>
      <c r="AI1003" s="46">
        <v>0.13187613186027239</v>
      </c>
      <c r="AJ1003" s="46">
        <v>0.12986384635357723</v>
      </c>
      <c r="AK1003" s="46">
        <v>1.668049579777505</v>
      </c>
      <c r="AL1003" s="45">
        <v>1.668049579777505</v>
      </c>
      <c r="AM1003" s="45">
        <v>1.320360767498731E-2</v>
      </c>
      <c r="AN1003" s="45">
        <v>3.4693479219277699E-2</v>
      </c>
      <c r="AO1003" s="45">
        <v>6.6695171453916624E-2</v>
      </c>
      <c r="AP1003" s="45">
        <v>0.11091714693339953</v>
      </c>
      <c r="AQ1003" s="45">
        <v>0.1682472998870384</v>
      </c>
      <c r="AR1003" s="45">
        <v>0.23862586781178236</v>
      </c>
      <c r="AS1003" s="45">
        <v>0.321116629841109</v>
      </c>
      <c r="AT1003" s="45">
        <v>0.41413353682963999</v>
      </c>
      <c r="AU1003" s="45">
        <v>0.51574181514367834</v>
      </c>
      <c r="AV1003" s="45">
        <v>0.6239499944901068</v>
      </c>
      <c r="AW1003" s="45">
        <v>0.73693379008228022</v>
      </c>
      <c r="AX1003" s="45">
        <v>0.85316759522892516</v>
      </c>
      <c r="AY1003" s="45">
        <v>0.9714694417803631</v>
      </c>
      <c r="AZ1003" s="45">
        <v>1.112793578219716</v>
      </c>
      <c r="BA1003" s="45">
        <v>1.2527282121672447</v>
      </c>
      <c r="BB1003" s="45">
        <v>1.3909742136550687</v>
      </c>
      <c r="BC1003" s="45">
        <v>1.5271030600920774</v>
      </c>
      <c r="BD1003" s="45">
        <v>1.6609219605186192</v>
      </c>
      <c r="BE1003" s="45">
        <v>1.668049579777505</v>
      </c>
      <c r="BF1003" s="45">
        <v>1.668049579777505</v>
      </c>
    </row>
    <row r="1004" spans="1:58" ht="13.5" thickBot="1" x14ac:dyDescent="0.25">
      <c r="A1004" s="6" t="s">
        <v>1354</v>
      </c>
      <c r="B1004" s="6" t="s">
        <v>1352</v>
      </c>
      <c r="C1004" s="6" t="s">
        <v>916</v>
      </c>
      <c r="D1004" s="6" t="s">
        <v>1354</v>
      </c>
      <c r="E1004" s="6">
        <v>43.415784741487812</v>
      </c>
      <c r="F1004" s="6" t="s">
        <v>622</v>
      </c>
      <c r="G1004" s="21" t="s">
        <v>1178</v>
      </c>
      <c r="H1004" s="21" t="s">
        <v>1174</v>
      </c>
      <c r="I1004" s="21" t="s">
        <v>1160</v>
      </c>
      <c r="J1004" s="21" t="s">
        <v>849</v>
      </c>
      <c r="K1004" s="21" t="s">
        <v>850</v>
      </c>
      <c r="L1004" s="21" t="s">
        <v>923</v>
      </c>
      <c r="M1004" s="3">
        <v>22.235001953667496</v>
      </c>
      <c r="N1004" s="3">
        <v>43.415784741487812</v>
      </c>
      <c r="O1004" s="21" t="s">
        <v>1508</v>
      </c>
      <c r="P1004" s="21" t="s">
        <v>1509</v>
      </c>
      <c r="Q1004" s="46">
        <v>2.1226957036179578E-2</v>
      </c>
      <c r="R1004" s="46">
        <v>3.4548480325405362E-2</v>
      </c>
      <c r="S1004" s="46">
        <v>5.1447949899069902E-2</v>
      </c>
      <c r="T1004" s="46">
        <v>7.109405222151699E-2</v>
      </c>
      <c r="U1004" s="46">
        <v>9.2167589614909201E-2</v>
      </c>
      <c r="V1004" s="46">
        <v>0.11314504901841692</v>
      </c>
      <c r="W1004" s="46">
        <v>0.13261738038425264</v>
      </c>
      <c r="X1004" s="46">
        <v>0.14953987856093706</v>
      </c>
      <c r="Y1004" s="46">
        <v>0.1633519119458646</v>
      </c>
      <c r="Z1004" s="46">
        <v>0.17396233139379907</v>
      </c>
      <c r="AA1004" s="46">
        <v>0.18163991492740758</v>
      </c>
      <c r="AB1004" s="46">
        <v>0.18686483639418444</v>
      </c>
      <c r="AC1004" s="46">
        <v>0.1901895509062447</v>
      </c>
      <c r="AD1004" s="46">
        <v>0.22720164414277838</v>
      </c>
      <c r="AE1004" s="46">
        <v>0.22496779181834947</v>
      </c>
      <c r="AF1004" s="46">
        <v>0.22225303918752487</v>
      </c>
      <c r="AG1004" s="46">
        <v>0.21884936646346151</v>
      </c>
      <c r="AH1004" s="46">
        <v>0.21513575076636973</v>
      </c>
      <c r="AI1004" s="46">
        <v>0.21201243281399193</v>
      </c>
      <c r="AJ1004" s="46">
        <v>0.20877735501960523</v>
      </c>
      <c r="AK1004" s="46">
        <v>2.6816622877420158</v>
      </c>
      <c r="AL1004" s="45">
        <v>2.6816622877420158</v>
      </c>
      <c r="AM1004" s="45">
        <v>2.1226957036179578E-2</v>
      </c>
      <c r="AN1004" s="45">
        <v>5.577543736158494E-2</v>
      </c>
      <c r="AO1004" s="45">
        <v>0.10722338726065483</v>
      </c>
      <c r="AP1004" s="45">
        <v>0.17831743948217182</v>
      </c>
      <c r="AQ1004" s="45">
        <v>0.27048502909708105</v>
      </c>
      <c r="AR1004" s="45">
        <v>0.38363007811549799</v>
      </c>
      <c r="AS1004" s="45">
        <v>0.51624745849975062</v>
      </c>
      <c r="AT1004" s="45">
        <v>0.66578733706068771</v>
      </c>
      <c r="AU1004" s="45">
        <v>0.82913924900655234</v>
      </c>
      <c r="AV1004" s="45">
        <v>1.0031015804003514</v>
      </c>
      <c r="AW1004" s="45">
        <v>1.1847414953277589</v>
      </c>
      <c r="AX1004" s="45">
        <v>1.3716063317219434</v>
      </c>
      <c r="AY1004" s="45">
        <v>1.5617958826281881</v>
      </c>
      <c r="AZ1004" s="45">
        <v>1.7889975267709666</v>
      </c>
      <c r="BA1004" s="45">
        <v>2.013965318589316</v>
      </c>
      <c r="BB1004" s="45">
        <v>2.2362183577768411</v>
      </c>
      <c r="BC1004" s="45">
        <v>2.4550677242403025</v>
      </c>
      <c r="BD1004" s="45">
        <v>2.6702034750066721</v>
      </c>
      <c r="BE1004" s="45">
        <v>2.6816622877420158</v>
      </c>
      <c r="BF1004" s="45">
        <v>2.6816622877420158</v>
      </c>
    </row>
    <row r="1005" spans="1:58" ht="13.5" thickBot="1" x14ac:dyDescent="0.25">
      <c r="A1005" s="6" t="s">
        <v>1355</v>
      </c>
      <c r="B1005" s="6" t="s">
        <v>1353</v>
      </c>
      <c r="C1005" s="6" t="s">
        <v>916</v>
      </c>
      <c r="D1005" s="6" t="s">
        <v>1355</v>
      </c>
      <c r="E1005" s="6">
        <v>50.661654863512211</v>
      </c>
      <c r="F1005" s="6" t="s">
        <v>622</v>
      </c>
      <c r="G1005" s="21" t="s">
        <v>1178</v>
      </c>
      <c r="H1005" s="21" t="s">
        <v>1174</v>
      </c>
      <c r="I1005" s="21" t="s">
        <v>1160</v>
      </c>
      <c r="J1005" s="21" t="s">
        <v>849</v>
      </c>
      <c r="K1005" s="21" t="s">
        <v>854</v>
      </c>
      <c r="L1005" s="21" t="s">
        <v>924</v>
      </c>
      <c r="M1005" s="3">
        <v>32.796274322067411</v>
      </c>
      <c r="N1005" s="3">
        <v>50.661654863512211</v>
      </c>
      <c r="O1005" s="21" t="s">
        <v>1508</v>
      </c>
      <c r="P1005" s="21" t="s">
        <v>1509</v>
      </c>
      <c r="Q1005" s="46">
        <v>1.6807461894595185E-2</v>
      </c>
      <c r="R1005" s="46">
        <v>2.7038607732815849E-2</v>
      </c>
      <c r="S1005" s="46">
        <v>3.9859692898726158E-2</v>
      </c>
      <c r="T1005" s="46">
        <v>5.4566250790823709E-2</v>
      </c>
      <c r="U1005" s="46">
        <v>7.0105919478590281E-2</v>
      </c>
      <c r="V1005" s="46">
        <v>8.530714633237152E-2</v>
      </c>
      <c r="W1005" s="46">
        <v>9.9122988517712923E-2</v>
      </c>
      <c r="X1005" s="46">
        <v>0.11081170190730508</v>
      </c>
      <c r="Y1005" s="46">
        <v>0.12001251647799224</v>
      </c>
      <c r="Z1005" s="46">
        <v>0.12671948178962444</v>
      </c>
      <c r="AA1005" s="46">
        <v>0.13118769003714176</v>
      </c>
      <c r="AB1005" s="46">
        <v>0.13381597415372237</v>
      </c>
      <c r="AC1005" s="46">
        <v>0.13504194763196484</v>
      </c>
      <c r="AD1005" s="46">
        <v>0.14313571452360457</v>
      </c>
      <c r="AE1005" s="46">
        <v>0.14217946372253132</v>
      </c>
      <c r="AF1005" s="46">
        <v>0.14078429947066839</v>
      </c>
      <c r="AG1005" s="46">
        <v>0.13869233204369635</v>
      </c>
      <c r="AH1005" s="46">
        <v>0.1365527396581129</v>
      </c>
      <c r="AI1005" s="46">
        <v>0.13439999870598085</v>
      </c>
      <c r="AJ1005" s="46">
        <v>0.1322922787872382</v>
      </c>
      <c r="AK1005" s="46">
        <v>1.715078603082167</v>
      </c>
      <c r="AL1005" s="45">
        <v>1.715078603082167</v>
      </c>
      <c r="AM1005" s="45">
        <v>1.6807461894595185E-2</v>
      </c>
      <c r="AN1005" s="45">
        <v>4.3846069627411034E-2</v>
      </c>
      <c r="AO1005" s="45">
        <v>8.3705762526137192E-2</v>
      </c>
      <c r="AP1005" s="45">
        <v>0.1382720133169609</v>
      </c>
      <c r="AQ1005" s="45">
        <v>0.20837793279555117</v>
      </c>
      <c r="AR1005" s="45">
        <v>0.29368507912792269</v>
      </c>
      <c r="AS1005" s="45">
        <v>0.39280806764563558</v>
      </c>
      <c r="AT1005" s="45">
        <v>0.50361976955294063</v>
      </c>
      <c r="AU1005" s="45">
        <v>0.6236322860309329</v>
      </c>
      <c r="AV1005" s="45">
        <v>0.75035176782055735</v>
      </c>
      <c r="AW1005" s="45">
        <v>0.88153945785769916</v>
      </c>
      <c r="AX1005" s="45">
        <v>1.0153554320114215</v>
      </c>
      <c r="AY1005" s="45">
        <v>1.1503973796433864</v>
      </c>
      <c r="AZ1005" s="45">
        <v>1.2935330941669909</v>
      </c>
      <c r="BA1005" s="45">
        <v>1.4357125578895222</v>
      </c>
      <c r="BB1005" s="45">
        <v>1.5764968573601905</v>
      </c>
      <c r="BC1005" s="45">
        <v>1.715078603082167</v>
      </c>
      <c r="BD1005" s="45">
        <v>1.715078603082167</v>
      </c>
      <c r="BE1005" s="45">
        <v>1.715078603082167</v>
      </c>
      <c r="BF1005" s="45">
        <v>1.715078603082167</v>
      </c>
    </row>
    <row r="1006" spans="1:58" ht="13.5" thickBot="1" x14ac:dyDescent="0.25">
      <c r="A1006" s="6" t="s">
        <v>1355</v>
      </c>
      <c r="B1006" s="6" t="s">
        <v>1353</v>
      </c>
      <c r="C1006" s="6" t="s">
        <v>916</v>
      </c>
      <c r="D1006" s="6" t="s">
        <v>1355</v>
      </c>
      <c r="E1006" s="6">
        <v>51.272403067944502</v>
      </c>
      <c r="F1006" s="6" t="s">
        <v>622</v>
      </c>
      <c r="G1006" s="21" t="s">
        <v>1178</v>
      </c>
      <c r="H1006" s="21" t="s">
        <v>1174</v>
      </c>
      <c r="I1006" s="21" t="s">
        <v>1160</v>
      </c>
      <c r="J1006" s="21" t="s">
        <v>849</v>
      </c>
      <c r="K1006" s="21" t="s">
        <v>854</v>
      </c>
      <c r="L1006" s="21" t="s">
        <v>925</v>
      </c>
      <c r="M1006" s="3">
        <v>30.231196434685593</v>
      </c>
      <c r="N1006" s="3">
        <v>51.272403067944502</v>
      </c>
      <c r="O1006" s="21" t="s">
        <v>1508</v>
      </c>
      <c r="P1006" s="21" t="s">
        <v>1509</v>
      </c>
      <c r="Q1006" s="46">
        <v>1.1458438584462502E-2</v>
      </c>
      <c r="R1006" s="46">
        <v>1.8433492698589599E-2</v>
      </c>
      <c r="S1006" s="46">
        <v>2.7174230466199146E-2</v>
      </c>
      <c r="T1006" s="46">
        <v>3.7200383817148068E-2</v>
      </c>
      <c r="U1006" s="46">
        <v>4.7794508045918609E-2</v>
      </c>
      <c r="V1006" s="46">
        <v>5.8157900532237246E-2</v>
      </c>
      <c r="W1006" s="46">
        <v>6.7576811023670108E-2</v>
      </c>
      <c r="X1006" s="46">
        <v>7.5545557604561997E-2</v>
      </c>
      <c r="Y1006" s="46">
        <v>8.1818186354007449E-2</v>
      </c>
      <c r="Z1006" s="46">
        <v>8.6390640576626959E-2</v>
      </c>
      <c r="AA1006" s="46">
        <v>8.9436828639277266E-2</v>
      </c>
      <c r="AB1006" s="46">
        <v>9.1228653741795687E-2</v>
      </c>
      <c r="AC1006" s="46">
        <v>9.2064457618354717E-2</v>
      </c>
      <c r="AD1006" s="46">
        <v>9.7582359811227329E-2</v>
      </c>
      <c r="AE1006" s="46">
        <v>9.6930438590512605E-2</v>
      </c>
      <c r="AF1006" s="46">
        <v>9.5979289392884512E-2</v>
      </c>
      <c r="AG1006" s="46">
        <v>9.4553096643914855E-2</v>
      </c>
      <c r="AH1006" s="46">
        <v>9.3094435717015755E-2</v>
      </c>
      <c r="AI1006" s="46">
        <v>9.1626810792862584E-2</v>
      </c>
      <c r="AJ1006" s="46">
        <v>9.0189878828142403E-2</v>
      </c>
      <c r="AK1006" s="46">
        <v>1.1692498822360755</v>
      </c>
      <c r="AL1006" s="45">
        <v>1.1692498822360755</v>
      </c>
      <c r="AM1006" s="45">
        <v>1.1458438584462502E-2</v>
      </c>
      <c r="AN1006" s="45">
        <v>2.9891931283052099E-2</v>
      </c>
      <c r="AO1006" s="45">
        <v>5.7066161749251249E-2</v>
      </c>
      <c r="AP1006" s="45">
        <v>9.4266545566399323E-2</v>
      </c>
      <c r="AQ1006" s="45">
        <v>0.14206105361231794</v>
      </c>
      <c r="AR1006" s="45">
        <v>0.20021895414455518</v>
      </c>
      <c r="AS1006" s="45">
        <v>0.26779576516822529</v>
      </c>
      <c r="AT1006" s="45">
        <v>0.34334132277278728</v>
      </c>
      <c r="AU1006" s="45">
        <v>0.42515950912679473</v>
      </c>
      <c r="AV1006" s="45">
        <v>0.51155014970342172</v>
      </c>
      <c r="AW1006" s="45">
        <v>0.60098697834269899</v>
      </c>
      <c r="AX1006" s="45">
        <v>0.69221563208449466</v>
      </c>
      <c r="AY1006" s="45">
        <v>0.78428008970284935</v>
      </c>
      <c r="AZ1006" s="45">
        <v>0.88186244951407666</v>
      </c>
      <c r="BA1006" s="45">
        <v>0.97879288810458931</v>
      </c>
      <c r="BB1006" s="45">
        <v>1.0747721774974739</v>
      </c>
      <c r="BC1006" s="45">
        <v>1.1692498822360755</v>
      </c>
      <c r="BD1006" s="45">
        <v>1.1692498822360755</v>
      </c>
      <c r="BE1006" s="45">
        <v>1.1692498822360755</v>
      </c>
      <c r="BF1006" s="45">
        <v>1.1692498822360755</v>
      </c>
    </row>
    <row r="1007" spans="1:58" ht="13.5" thickBot="1" x14ac:dyDescent="0.25">
      <c r="A1007" s="6" t="s">
        <v>1355</v>
      </c>
      <c r="B1007" s="6" t="s">
        <v>1353</v>
      </c>
      <c r="C1007" s="6" t="s">
        <v>916</v>
      </c>
      <c r="D1007" s="6" t="s">
        <v>1355</v>
      </c>
      <c r="E1007" s="6">
        <v>51.986040938723463</v>
      </c>
      <c r="F1007" s="6" t="s">
        <v>622</v>
      </c>
      <c r="G1007" s="21" t="s">
        <v>1178</v>
      </c>
      <c r="H1007" s="21" t="s">
        <v>1174</v>
      </c>
      <c r="I1007" s="21" t="s">
        <v>1160</v>
      </c>
      <c r="J1007" s="21" t="s">
        <v>849</v>
      </c>
      <c r="K1007" s="21" t="s">
        <v>850</v>
      </c>
      <c r="L1007" s="21" t="s">
        <v>926</v>
      </c>
      <c r="M1007" s="3">
        <v>30.641153719468932</v>
      </c>
      <c r="N1007" s="3">
        <v>51.986040938723463</v>
      </c>
      <c r="O1007" s="21" t="s">
        <v>1508</v>
      </c>
      <c r="P1007" s="21" t="s">
        <v>1509</v>
      </c>
      <c r="Q1007" s="46">
        <v>4.79413853591249E-2</v>
      </c>
      <c r="R1007" s="46">
        <v>7.8028235796085824E-2</v>
      </c>
      <c r="S1007" s="46">
        <v>0.11619592897108814</v>
      </c>
      <c r="T1007" s="46">
        <v>0.16056693140162542</v>
      </c>
      <c r="U1007" s="46">
        <v>0.20816181630833075</v>
      </c>
      <c r="V1007" s="46">
        <v>0.25553970770392032</v>
      </c>
      <c r="W1007" s="46">
        <v>0.29951824594936827</v>
      </c>
      <c r="X1007" s="46">
        <v>0.3377379495528921</v>
      </c>
      <c r="Y1007" s="46">
        <v>0.36893262404021032</v>
      </c>
      <c r="Z1007" s="46">
        <v>0.39289640776617618</v>
      </c>
      <c r="AA1007" s="46">
        <v>0.41023633973024654</v>
      </c>
      <c r="AB1007" s="46">
        <v>0.42203689941871125</v>
      </c>
      <c r="AC1007" s="46">
        <v>0.42954581458540647</v>
      </c>
      <c r="AD1007" s="46">
        <v>0.51313815529520224</v>
      </c>
      <c r="AE1007" s="46">
        <v>0.50809296794506564</v>
      </c>
      <c r="AF1007" s="46">
        <v>0.50196166039084433</v>
      </c>
      <c r="AG1007" s="46">
        <v>0.49427441697566515</v>
      </c>
      <c r="AH1007" s="46">
        <v>0.4858871629332453</v>
      </c>
      <c r="AI1007" s="46">
        <v>0.47883310477037228</v>
      </c>
      <c r="AJ1007" s="46">
        <v>0.47152663540959228</v>
      </c>
      <c r="AK1007" s="46">
        <v>6.0565725421947301</v>
      </c>
      <c r="AL1007" s="45">
        <v>6.0565725421947301</v>
      </c>
      <c r="AM1007" s="45">
        <v>4.79413853591249E-2</v>
      </c>
      <c r="AN1007" s="45">
        <v>0.12596962115521071</v>
      </c>
      <c r="AO1007" s="45">
        <v>0.24216555012629887</v>
      </c>
      <c r="AP1007" s="45">
        <v>0.40273248152792429</v>
      </c>
      <c r="AQ1007" s="45">
        <v>0.61089429783625504</v>
      </c>
      <c r="AR1007" s="45">
        <v>0.86643400554017536</v>
      </c>
      <c r="AS1007" s="45">
        <v>1.1659522514895437</v>
      </c>
      <c r="AT1007" s="45">
        <v>1.5036902010424358</v>
      </c>
      <c r="AU1007" s="45">
        <v>1.872622825082646</v>
      </c>
      <c r="AV1007" s="45">
        <v>2.2655192328488223</v>
      </c>
      <c r="AW1007" s="45">
        <v>2.6757555725790687</v>
      </c>
      <c r="AX1007" s="45">
        <v>3.0977924719977801</v>
      </c>
      <c r="AY1007" s="45">
        <v>3.5273382865831864</v>
      </c>
      <c r="AZ1007" s="45">
        <v>4.0404764418783889</v>
      </c>
      <c r="BA1007" s="45">
        <v>4.5485694098234548</v>
      </c>
      <c r="BB1007" s="45">
        <v>5.0505310702142996</v>
      </c>
      <c r="BC1007" s="45">
        <v>5.544805487189965</v>
      </c>
      <c r="BD1007" s="45">
        <v>6.0306926501232105</v>
      </c>
      <c r="BE1007" s="45">
        <v>6.0565725421947301</v>
      </c>
      <c r="BF1007" s="45">
        <v>6.0565725421947301</v>
      </c>
    </row>
    <row r="1008" spans="1:58" ht="13.5" thickBot="1" x14ac:dyDescent="0.25">
      <c r="A1008" s="6" t="s">
        <v>1355</v>
      </c>
      <c r="B1008" s="6" t="s">
        <v>1353</v>
      </c>
      <c r="C1008" s="6" t="s">
        <v>916</v>
      </c>
      <c r="D1008" s="6" t="s">
        <v>1355</v>
      </c>
      <c r="E1008" s="6">
        <v>54.652609874035782</v>
      </c>
      <c r="F1008" s="6" t="s">
        <v>622</v>
      </c>
      <c r="G1008" s="21" t="s">
        <v>1178</v>
      </c>
      <c r="H1008" s="21" t="s">
        <v>1174</v>
      </c>
      <c r="I1008" s="21" t="s">
        <v>1160</v>
      </c>
      <c r="J1008" s="21" t="s">
        <v>849</v>
      </c>
      <c r="K1008" s="21" t="s">
        <v>854</v>
      </c>
      <c r="L1008" s="21" t="s">
        <v>927</v>
      </c>
      <c r="M1008" s="3">
        <v>32.190531373938036</v>
      </c>
      <c r="N1008" s="3">
        <v>54.652609874035782</v>
      </c>
      <c r="O1008" s="21" t="s">
        <v>1508</v>
      </c>
      <c r="P1008" s="21" t="s">
        <v>1509</v>
      </c>
      <c r="Q1008" s="46">
        <v>2.0210391103618594E-2</v>
      </c>
      <c r="R1008" s="46">
        <v>3.2512989802062915E-2</v>
      </c>
      <c r="S1008" s="46">
        <v>4.7929900886012802E-2</v>
      </c>
      <c r="T1008" s="46">
        <v>6.5614027653712326E-2</v>
      </c>
      <c r="U1008" s="46">
        <v>8.4299941313371554E-2</v>
      </c>
      <c r="V1008" s="46">
        <v>0.10257889038351893</v>
      </c>
      <c r="W1008" s="46">
        <v>0.11919196234778816</v>
      </c>
      <c r="X1008" s="46">
        <v>0.13324723557007798</v>
      </c>
      <c r="Y1008" s="46">
        <v>0.14431089658633517</v>
      </c>
      <c r="Z1008" s="46">
        <v>0.15237579019826591</v>
      </c>
      <c r="AA1008" s="46">
        <v>0.15774865593974818</v>
      </c>
      <c r="AB1008" s="46">
        <v>0.16090907660651196</v>
      </c>
      <c r="AC1008" s="46">
        <v>0.16238326727452176</v>
      </c>
      <c r="AD1008" s="46">
        <v>0.17211574177944156</v>
      </c>
      <c r="AE1008" s="46">
        <v>0.1709658832937262</v>
      </c>
      <c r="AF1008" s="46">
        <v>0.16928824657732197</v>
      </c>
      <c r="AG1008" s="46">
        <v>0.16677272816411454</v>
      </c>
      <c r="AH1008" s="46">
        <v>0.16419994238681221</v>
      </c>
      <c r="AI1008" s="46">
        <v>0.16161134591339965</v>
      </c>
      <c r="AJ1008" s="46">
        <v>0.15907688567414283</v>
      </c>
      <c r="AK1008" s="46">
        <v>2.062322649256453</v>
      </c>
      <c r="AL1008" s="45">
        <v>2.062322649256453</v>
      </c>
      <c r="AM1008" s="45">
        <v>2.0210391103618594E-2</v>
      </c>
      <c r="AN1008" s="45">
        <v>5.2723380905681509E-2</v>
      </c>
      <c r="AO1008" s="45">
        <v>0.1006532817916943</v>
      </c>
      <c r="AP1008" s="45">
        <v>0.16626730944540663</v>
      </c>
      <c r="AQ1008" s="45">
        <v>0.25056725075877817</v>
      </c>
      <c r="AR1008" s="45">
        <v>0.35314614114229709</v>
      </c>
      <c r="AS1008" s="45">
        <v>0.47233810349008526</v>
      </c>
      <c r="AT1008" s="45">
        <v>0.60558533906016321</v>
      </c>
      <c r="AU1008" s="45">
        <v>0.74989623564649843</v>
      </c>
      <c r="AV1008" s="45">
        <v>0.90227202584476429</v>
      </c>
      <c r="AW1008" s="45">
        <v>1.0600206817845126</v>
      </c>
      <c r="AX1008" s="45">
        <v>1.2209297583910246</v>
      </c>
      <c r="AY1008" s="45">
        <v>1.3833130256655464</v>
      </c>
      <c r="AZ1008" s="45">
        <v>1.555428767444988</v>
      </c>
      <c r="BA1008" s="45">
        <v>1.7263946507387142</v>
      </c>
      <c r="BB1008" s="45">
        <v>1.8956828973160362</v>
      </c>
      <c r="BC1008" s="45">
        <v>2.062322649256453</v>
      </c>
      <c r="BD1008" s="45">
        <v>2.062322649256453</v>
      </c>
      <c r="BE1008" s="45">
        <v>2.062322649256453</v>
      </c>
      <c r="BF1008" s="45">
        <v>2.062322649256453</v>
      </c>
    </row>
    <row r="1009" spans="1:58" ht="13.5" thickBot="1" x14ac:dyDescent="0.25">
      <c r="A1009" s="6" t="s">
        <v>1139</v>
      </c>
      <c r="B1009" s="6" t="s">
        <v>1353</v>
      </c>
      <c r="C1009" s="6" t="s">
        <v>916</v>
      </c>
      <c r="D1009" s="6" t="s">
        <v>1139</v>
      </c>
      <c r="E1009" s="6">
        <v>55.463488241390039</v>
      </c>
      <c r="F1009" s="6" t="s">
        <v>622</v>
      </c>
      <c r="G1009" s="21" t="s">
        <v>1178</v>
      </c>
      <c r="H1009" s="21" t="s">
        <v>1174</v>
      </c>
      <c r="I1009" s="21" t="s">
        <v>1160</v>
      </c>
      <c r="J1009" s="21" t="s">
        <v>849</v>
      </c>
      <c r="K1009" s="21" t="s">
        <v>850</v>
      </c>
      <c r="L1009" s="21" t="s">
        <v>928</v>
      </c>
      <c r="M1009" s="3">
        <v>32.657399784125587</v>
      </c>
      <c r="N1009" s="3">
        <v>55.463488241390039</v>
      </c>
      <c r="O1009" s="21" t="s">
        <v>1508</v>
      </c>
      <c r="P1009" s="21" t="s">
        <v>1509</v>
      </c>
      <c r="Q1009" s="46">
        <v>5.2778959150819784E-3</v>
      </c>
      <c r="R1009" s="46">
        <v>8.5901753544306014E-3</v>
      </c>
      <c r="S1009" s="46">
        <v>1.2792079625394788E-2</v>
      </c>
      <c r="T1009" s="46">
        <v>1.7676909938952916E-2</v>
      </c>
      <c r="U1009" s="46">
        <v>2.2916659411067089E-2</v>
      </c>
      <c r="V1009" s="46">
        <v>2.813251993718319E-2</v>
      </c>
      <c r="W1009" s="46">
        <v>3.2974143632831084E-2</v>
      </c>
      <c r="X1009" s="46">
        <v>3.7181773763116578E-2</v>
      </c>
      <c r="Y1009" s="46">
        <v>4.0616014217696846E-2</v>
      </c>
      <c r="Z1009" s="46">
        <v>4.3254201564385829E-2</v>
      </c>
      <c r="AA1009" s="46">
        <v>4.5163165091313767E-2</v>
      </c>
      <c r="AB1009" s="46">
        <v>4.6462295796629818E-2</v>
      </c>
      <c r="AC1009" s="46">
        <v>4.7288956778329096E-2</v>
      </c>
      <c r="AD1009" s="46">
        <v>5.6491687785358666E-2</v>
      </c>
      <c r="AE1009" s="46">
        <v>5.5936260079074408E-2</v>
      </c>
      <c r="AF1009" s="46">
        <v>5.5261260747033268E-2</v>
      </c>
      <c r="AG1009" s="46">
        <v>5.441496750132728E-2</v>
      </c>
      <c r="AH1009" s="46">
        <v>5.3491609665135401E-2</v>
      </c>
      <c r="AI1009" s="46">
        <v>5.2715024164243278E-2</v>
      </c>
      <c r="AJ1009" s="46">
        <v>5.1910650562936977E-2</v>
      </c>
      <c r="AK1009" s="46">
        <v>0.66677170966990018</v>
      </c>
      <c r="AL1009" s="45">
        <v>0.66677170966990018</v>
      </c>
      <c r="AM1009" s="45">
        <v>5.2778959150819784E-3</v>
      </c>
      <c r="AN1009" s="45">
        <v>1.386807126951258E-2</v>
      </c>
      <c r="AO1009" s="45">
        <v>2.6660150894907367E-2</v>
      </c>
      <c r="AP1009" s="45">
        <v>4.4337060833860284E-2</v>
      </c>
      <c r="AQ1009" s="45">
        <v>6.7253720244927373E-2</v>
      </c>
      <c r="AR1009" s="45">
        <v>9.538624018211056E-2</v>
      </c>
      <c r="AS1009" s="45">
        <v>0.12836038381494164</v>
      </c>
      <c r="AT1009" s="45">
        <v>0.16554215757805821</v>
      </c>
      <c r="AU1009" s="45">
        <v>0.20615817179575505</v>
      </c>
      <c r="AV1009" s="45">
        <v>0.24941237336014088</v>
      </c>
      <c r="AW1009" s="45">
        <v>0.29457553845145468</v>
      </c>
      <c r="AX1009" s="45">
        <v>0.34103783424808448</v>
      </c>
      <c r="AY1009" s="45">
        <v>0.3883267910264136</v>
      </c>
      <c r="AZ1009" s="45">
        <v>0.44481847881177228</v>
      </c>
      <c r="BA1009" s="45">
        <v>0.50075473889084665</v>
      </c>
      <c r="BB1009" s="45">
        <v>0.55601599963787995</v>
      </c>
      <c r="BC1009" s="45">
        <v>0.61043096713920719</v>
      </c>
      <c r="BD1009" s="45">
        <v>0.66392257680434263</v>
      </c>
      <c r="BE1009" s="45">
        <v>0.66677170966990018</v>
      </c>
      <c r="BF1009" s="45">
        <v>0.66677170966990018</v>
      </c>
    </row>
    <row r="1010" spans="1:58" ht="13.5" thickBot="1" x14ac:dyDescent="0.25">
      <c r="A1010" s="6" t="s">
        <v>1350</v>
      </c>
      <c r="B1010" s="6" t="s">
        <v>1350</v>
      </c>
      <c r="C1010" s="6" t="s">
        <v>916</v>
      </c>
      <c r="D1010" s="6" t="s">
        <v>1350</v>
      </c>
      <c r="E1010" s="6">
        <v>-1.3438170330103152</v>
      </c>
      <c r="F1010" s="6" t="s">
        <v>622</v>
      </c>
      <c r="G1010" s="21" t="s">
        <v>1178</v>
      </c>
      <c r="H1010" s="21" t="s">
        <v>1174</v>
      </c>
      <c r="I1010" s="21" t="s">
        <v>1160</v>
      </c>
      <c r="J1010" s="21" t="s">
        <v>849</v>
      </c>
      <c r="K1010" s="21" t="s">
        <v>854</v>
      </c>
      <c r="L1010" s="21" t="s">
        <v>929</v>
      </c>
      <c r="M1010" s="3">
        <v>-2.2136574670156008</v>
      </c>
      <c r="N1010" s="3">
        <v>-1.3438170330103152</v>
      </c>
      <c r="O1010" s="21" t="s">
        <v>1508</v>
      </c>
      <c r="P1010" s="21" t="s">
        <v>1509</v>
      </c>
      <c r="Q1010" s="46">
        <v>1.1019661986677306E-2</v>
      </c>
      <c r="R1010" s="46">
        <v>1.7727621200307724E-2</v>
      </c>
      <c r="S1010" s="46">
        <v>2.613365095761255E-2</v>
      </c>
      <c r="T1010" s="46">
        <v>3.5775874035359402E-2</v>
      </c>
      <c r="U1010" s="46">
        <v>4.5964318751048901E-2</v>
      </c>
      <c r="V1010" s="46">
        <v>5.5930867106891893E-2</v>
      </c>
      <c r="W1010" s="46">
        <v>6.4989100402229466E-2</v>
      </c>
      <c r="X1010" s="46">
        <v>7.2652700737618287E-2</v>
      </c>
      <c r="Y1010" s="46">
        <v>7.8685132475790037E-2</v>
      </c>
      <c r="Z1010" s="46">
        <v>8.3082494263908888E-2</v>
      </c>
      <c r="AA1010" s="46">
        <v>8.6012035016850202E-2</v>
      </c>
      <c r="AB1010" s="46">
        <v>8.773524597822592E-2</v>
      </c>
      <c r="AC1010" s="46">
        <v>8.8539044518397364E-2</v>
      </c>
      <c r="AD1010" s="46">
        <v>9.3845650352411547E-2</v>
      </c>
      <c r="AE1010" s="46">
        <v>9.3218693071865505E-2</v>
      </c>
      <c r="AF1010" s="46">
        <v>9.2303966115003008E-2</v>
      </c>
      <c r="AG1010" s="46">
        <v>9.0932386391845407E-2</v>
      </c>
      <c r="AH1010" s="46">
        <v>8.9529581790754501E-2</v>
      </c>
      <c r="AI1010" s="46">
        <v>8.811815644966825E-2</v>
      </c>
      <c r="AJ1010" s="46">
        <v>8.6736248746245179E-2</v>
      </c>
      <c r="AK1010" s="46">
        <v>1.1244759384298084</v>
      </c>
      <c r="AL1010" s="45">
        <v>1.1244759384298084</v>
      </c>
      <c r="AM1010" s="45">
        <v>1.1019661986677306E-2</v>
      </c>
      <c r="AN1010" s="45">
        <v>2.874728318698503E-2</v>
      </c>
      <c r="AO1010" s="45">
        <v>5.4880934144597576E-2</v>
      </c>
      <c r="AP1010" s="45">
        <v>9.0656808179956971E-2</v>
      </c>
      <c r="AQ1010" s="45">
        <v>0.13662112693100587</v>
      </c>
      <c r="AR1010" s="45">
        <v>0.19255199403789774</v>
      </c>
      <c r="AS1010" s="45">
        <v>0.25754109444012718</v>
      </c>
      <c r="AT1010" s="45">
        <v>0.3301937951777455</v>
      </c>
      <c r="AU1010" s="45">
        <v>0.40887892765353551</v>
      </c>
      <c r="AV1010" s="45">
        <v>0.49196142191744441</v>
      </c>
      <c r="AW1010" s="45">
        <v>0.57797345693429458</v>
      </c>
      <c r="AX1010" s="45">
        <v>0.66570870291252049</v>
      </c>
      <c r="AY1010" s="45">
        <v>0.75424774743091783</v>
      </c>
      <c r="AZ1010" s="45">
        <v>0.84809339778332937</v>
      </c>
      <c r="BA1010" s="45">
        <v>0.94131209085519485</v>
      </c>
      <c r="BB1010" s="45">
        <v>1.0336160569701978</v>
      </c>
      <c r="BC1010" s="45">
        <v>1.1244759384298084</v>
      </c>
      <c r="BD1010" s="45">
        <v>1.1244759384298084</v>
      </c>
      <c r="BE1010" s="45">
        <v>1.1244759384298084</v>
      </c>
      <c r="BF1010" s="45">
        <v>1.1244759384298084</v>
      </c>
    </row>
    <row r="1011" spans="1:58" ht="13.5" thickBot="1" x14ac:dyDescent="0.25">
      <c r="A1011" s="6" t="s">
        <v>1350</v>
      </c>
      <c r="B1011" s="6" t="s">
        <v>1350</v>
      </c>
      <c r="C1011" s="6" t="s">
        <v>916</v>
      </c>
      <c r="D1011" s="6" t="s">
        <v>1350</v>
      </c>
      <c r="E1011" s="6">
        <v>-0.76820845920120173</v>
      </c>
      <c r="F1011" s="6" t="s">
        <v>622</v>
      </c>
      <c r="G1011" s="21" t="s">
        <v>1178</v>
      </c>
      <c r="H1011" s="21" t="s">
        <v>1174</v>
      </c>
      <c r="I1011" s="21" t="s">
        <v>1160</v>
      </c>
      <c r="J1011" s="21" t="s">
        <v>849</v>
      </c>
      <c r="K1011" s="21" t="s">
        <v>850</v>
      </c>
      <c r="L1011" s="21" t="s">
        <v>930</v>
      </c>
      <c r="M1011" s="3">
        <v>-1.826159445222808</v>
      </c>
      <c r="N1011" s="3">
        <v>-0.76820845920120173</v>
      </c>
      <c r="O1011" s="21" t="s">
        <v>1508</v>
      </c>
      <c r="P1011" s="21" t="s">
        <v>1509</v>
      </c>
      <c r="Q1011" s="46">
        <v>0.11215085155495116</v>
      </c>
      <c r="R1011" s="46">
        <v>0.18253400531313477</v>
      </c>
      <c r="S1011" s="46">
        <v>0.27182093891756537</v>
      </c>
      <c r="T1011" s="46">
        <v>0.37561947685415031</v>
      </c>
      <c r="U1011" s="46">
        <v>0.48695974856223356</v>
      </c>
      <c r="V1011" s="46">
        <v>0.59779240024909241</v>
      </c>
      <c r="W1011" s="46">
        <v>0.70067283387490564</v>
      </c>
      <c r="X1011" s="46">
        <v>0.79008143717671175</v>
      </c>
      <c r="Y1011" s="46">
        <v>0.86305615998718577</v>
      </c>
      <c r="Z1011" s="46">
        <v>0.91911542342343155</v>
      </c>
      <c r="AA1011" s="46">
        <v>0.95967929368099503</v>
      </c>
      <c r="AB1011" s="46">
        <v>0.98728472910954057</v>
      </c>
      <c r="AC1011" s="46">
        <v>1.0048505800729706</v>
      </c>
      <c r="AD1011" s="46">
        <v>1.2004008780847661</v>
      </c>
      <c r="AE1011" s="46">
        <v>1.188598506223095</v>
      </c>
      <c r="AF1011" s="46">
        <v>1.1742553378269329</v>
      </c>
      <c r="AG1011" s="46">
        <v>1.1562723177563947</v>
      </c>
      <c r="AH1011" s="46">
        <v>1.1366517399191283</v>
      </c>
      <c r="AI1011" s="46">
        <v>1.12014995082901</v>
      </c>
      <c r="AJ1011" s="46">
        <v>1.1030576879639848</v>
      </c>
      <c r="AK1011" s="46">
        <v>14.168338336976937</v>
      </c>
      <c r="AL1011" s="45">
        <v>14.168338336976937</v>
      </c>
      <c r="AM1011" s="45">
        <v>0.11215085155495116</v>
      </c>
      <c r="AN1011" s="45">
        <v>0.29468485686808593</v>
      </c>
      <c r="AO1011" s="45">
        <v>0.5665057957856513</v>
      </c>
      <c r="AP1011" s="45">
        <v>0.94212527263980161</v>
      </c>
      <c r="AQ1011" s="45">
        <v>1.4290850212020352</v>
      </c>
      <c r="AR1011" s="45">
        <v>2.0268774214511276</v>
      </c>
      <c r="AS1011" s="45">
        <v>2.7275502553260331</v>
      </c>
      <c r="AT1011" s="45">
        <v>3.5176316925027447</v>
      </c>
      <c r="AU1011" s="45">
        <v>4.3806878524899302</v>
      </c>
      <c r="AV1011" s="45">
        <v>5.2998032759133622</v>
      </c>
      <c r="AW1011" s="45">
        <v>6.2594825695943577</v>
      </c>
      <c r="AX1011" s="45">
        <v>7.2467672987038982</v>
      </c>
      <c r="AY1011" s="45">
        <v>8.2516178787768695</v>
      </c>
      <c r="AZ1011" s="45">
        <v>9.4520187568616354</v>
      </c>
      <c r="BA1011" s="45">
        <v>10.64061726308473</v>
      </c>
      <c r="BB1011" s="45">
        <v>11.814872600911663</v>
      </c>
      <c r="BC1011" s="45">
        <v>12.971144918668058</v>
      </c>
      <c r="BD1011" s="45">
        <v>14.107796658587187</v>
      </c>
      <c r="BE1011" s="45">
        <v>14.168338336976937</v>
      </c>
      <c r="BF1011" s="45">
        <v>14.168338336976937</v>
      </c>
    </row>
    <row r="1012" spans="1:58" ht="13.5" thickBot="1" x14ac:dyDescent="0.25">
      <c r="A1012" s="6" t="s">
        <v>1141</v>
      </c>
      <c r="B1012" s="6" t="s">
        <v>1350</v>
      </c>
      <c r="C1012" s="6" t="s">
        <v>916</v>
      </c>
      <c r="D1012" s="6" t="s">
        <v>1141</v>
      </c>
      <c r="E1012" s="6">
        <v>7.1173945627211817</v>
      </c>
      <c r="F1012" s="6" t="s">
        <v>622</v>
      </c>
      <c r="G1012" s="21" t="s">
        <v>1178</v>
      </c>
      <c r="H1012" s="21" t="s">
        <v>1174</v>
      </c>
      <c r="I1012" s="21" t="s">
        <v>1160</v>
      </c>
      <c r="J1012" s="21" t="s">
        <v>849</v>
      </c>
      <c r="K1012" s="21" t="s">
        <v>854</v>
      </c>
      <c r="L1012" s="21" t="s">
        <v>931</v>
      </c>
      <c r="M1012" s="3">
        <v>-0.92913972847037074</v>
      </c>
      <c r="N1012" s="3">
        <v>7.1173945627211817</v>
      </c>
      <c r="O1012" s="21" t="s">
        <v>1508</v>
      </c>
      <c r="P1012" s="21" t="s">
        <v>1509</v>
      </c>
      <c r="Q1012" s="46">
        <v>5.1150531245005768E-4</v>
      </c>
      <c r="R1012" s="46">
        <v>8.2287210188684021E-4</v>
      </c>
      <c r="S1012" s="46">
        <v>1.2130591042352813E-3</v>
      </c>
      <c r="T1012" s="46">
        <v>1.6606271271073867E-3</v>
      </c>
      <c r="U1012" s="46">
        <v>2.133549400402111E-3</v>
      </c>
      <c r="V1012" s="46">
        <v>2.5961717963492331E-3</v>
      </c>
      <c r="W1012" s="46">
        <v>3.016632465431354E-3</v>
      </c>
      <c r="X1012" s="46">
        <v>3.3723577398349293E-3</v>
      </c>
      <c r="Y1012" s="46">
        <v>3.6523682233504549E-3</v>
      </c>
      <c r="Z1012" s="46">
        <v>3.8564828248788003E-3</v>
      </c>
      <c r="AA1012" s="46">
        <v>3.9924648232359241E-3</v>
      </c>
      <c r="AB1012" s="46">
        <v>4.0724519918334274E-3</v>
      </c>
      <c r="AC1012" s="46">
        <v>4.1097623216724338E-3</v>
      </c>
      <c r="AD1012" s="46">
        <v>4.3560817712579442E-3</v>
      </c>
      <c r="AE1012" s="46">
        <v>4.3269799730298085E-3</v>
      </c>
      <c r="AF1012" s="46">
        <v>4.2845206218771054E-3</v>
      </c>
      <c r="AG1012" s="46">
        <v>4.2208553011356797E-3</v>
      </c>
      <c r="AH1012" s="46">
        <v>4.1557405991915659E-3</v>
      </c>
      <c r="AI1012" s="46">
        <v>4.0902257439296629E-3</v>
      </c>
      <c r="AJ1012" s="46">
        <v>4.0260810240216353E-3</v>
      </c>
      <c r="AK1012" s="46">
        <v>5.2195377401275458E-2</v>
      </c>
      <c r="AL1012" s="45">
        <v>5.2195377401275458E-2</v>
      </c>
      <c r="AM1012" s="45">
        <v>5.1150531245005768E-4</v>
      </c>
      <c r="AN1012" s="45">
        <v>1.334377414336898E-3</v>
      </c>
      <c r="AO1012" s="45">
        <v>2.5474365185721793E-3</v>
      </c>
      <c r="AP1012" s="45">
        <v>4.208063645679566E-3</v>
      </c>
      <c r="AQ1012" s="45">
        <v>6.341613046081677E-3</v>
      </c>
      <c r="AR1012" s="45">
        <v>8.9377848424309105E-3</v>
      </c>
      <c r="AS1012" s="45">
        <v>1.1954417307862265E-2</v>
      </c>
      <c r="AT1012" s="45">
        <v>1.5326775047697194E-2</v>
      </c>
      <c r="AU1012" s="45">
        <v>1.897914327104765E-2</v>
      </c>
      <c r="AV1012" s="45">
        <v>2.2835626095926452E-2</v>
      </c>
      <c r="AW1012" s="45">
        <v>2.6828090919162377E-2</v>
      </c>
      <c r="AX1012" s="45">
        <v>3.0900542910995803E-2</v>
      </c>
      <c r="AY1012" s="45">
        <v>3.5010305232668237E-2</v>
      </c>
      <c r="AZ1012" s="45">
        <v>3.9366387003926182E-2</v>
      </c>
      <c r="BA1012" s="45">
        <v>4.3693366976955993E-2</v>
      </c>
      <c r="BB1012" s="45">
        <v>4.7977887598833098E-2</v>
      </c>
      <c r="BC1012" s="45">
        <v>5.2195377401275458E-2</v>
      </c>
      <c r="BD1012" s="45">
        <v>5.2195377401275458E-2</v>
      </c>
      <c r="BE1012" s="45">
        <v>5.2195377401275458E-2</v>
      </c>
      <c r="BF1012" s="45">
        <v>5.2195377401275458E-2</v>
      </c>
    </row>
    <row r="1013" spans="1:58" ht="13.5" thickBot="1" x14ac:dyDescent="0.25">
      <c r="A1013" s="6" t="s">
        <v>1141</v>
      </c>
      <c r="B1013" s="6" t="s">
        <v>1350</v>
      </c>
      <c r="C1013" s="6" t="s">
        <v>916</v>
      </c>
      <c r="D1013" s="6" t="s">
        <v>1141</v>
      </c>
      <c r="E1013" s="6">
        <v>7.2596142350428243</v>
      </c>
      <c r="F1013" s="6" t="s">
        <v>622</v>
      </c>
      <c r="G1013" s="21" t="s">
        <v>1178</v>
      </c>
      <c r="H1013" s="21" t="s">
        <v>1174</v>
      </c>
      <c r="I1013" s="21" t="s">
        <v>1160</v>
      </c>
      <c r="J1013" s="21" t="s">
        <v>849</v>
      </c>
      <c r="K1013" s="21" t="s">
        <v>850</v>
      </c>
      <c r="L1013" s="21" t="s">
        <v>932</v>
      </c>
      <c r="M1013" s="3">
        <v>-0.90966016110626191</v>
      </c>
      <c r="N1013" s="3">
        <v>7.2596142350428243</v>
      </c>
      <c r="O1013" s="21" t="s">
        <v>1508</v>
      </c>
      <c r="P1013" s="21" t="s">
        <v>1509</v>
      </c>
      <c r="Q1013" s="46">
        <v>3.6322048645947833E-3</v>
      </c>
      <c r="R1013" s="46">
        <v>5.9116885236264495E-3</v>
      </c>
      <c r="S1013" s="46">
        <v>8.8034047262792788E-3</v>
      </c>
      <c r="T1013" s="46">
        <v>1.2165105054041486E-2</v>
      </c>
      <c r="U1013" s="46">
        <v>1.5771057848124853E-2</v>
      </c>
      <c r="V1013" s="46">
        <v>1.9360570464671507E-2</v>
      </c>
      <c r="W1013" s="46">
        <v>2.2692536350852974E-2</v>
      </c>
      <c r="X1013" s="46">
        <v>2.558819304312808E-2</v>
      </c>
      <c r="Y1013" s="46">
        <v>2.7951609276796054E-2</v>
      </c>
      <c r="Z1013" s="46">
        <v>2.9767188262916942E-2</v>
      </c>
      <c r="AA1013" s="46">
        <v>3.1080921371792386E-2</v>
      </c>
      <c r="AB1013" s="46">
        <v>3.197497251329167E-2</v>
      </c>
      <c r="AC1013" s="46">
        <v>3.2543873849621298E-2</v>
      </c>
      <c r="AD1013" s="46">
        <v>3.8877118170672076E-2</v>
      </c>
      <c r="AE1013" s="46">
        <v>3.8494877359342053E-2</v>
      </c>
      <c r="AF1013" s="46">
        <v>3.8030348331698278E-2</v>
      </c>
      <c r="AG1013" s="46">
        <v>3.7447936231614402E-2</v>
      </c>
      <c r="AH1013" s="46">
        <v>3.681248890973865E-2</v>
      </c>
      <c r="AI1013" s="46">
        <v>3.6278049110337947E-2</v>
      </c>
      <c r="AJ1013" s="46">
        <v>3.5724485767175476E-2</v>
      </c>
      <c r="AK1013" s="46">
        <v>0.45886684512223386</v>
      </c>
      <c r="AL1013" s="45">
        <v>0.45886684512223386</v>
      </c>
      <c r="AM1013" s="45">
        <v>3.6322048645947833E-3</v>
      </c>
      <c r="AN1013" s="45">
        <v>9.5438933882212324E-3</v>
      </c>
      <c r="AO1013" s="45">
        <v>1.8347298114500511E-2</v>
      </c>
      <c r="AP1013" s="45">
        <v>3.0512403168541997E-2</v>
      </c>
      <c r="AQ1013" s="45">
        <v>4.6283461016666846E-2</v>
      </c>
      <c r="AR1013" s="45">
        <v>6.564403148133835E-2</v>
      </c>
      <c r="AS1013" s="45">
        <v>8.8336567832191321E-2</v>
      </c>
      <c r="AT1013" s="45">
        <v>0.1139247608753194</v>
      </c>
      <c r="AU1013" s="45">
        <v>0.14187637015211546</v>
      </c>
      <c r="AV1013" s="45">
        <v>0.1716435584150324</v>
      </c>
      <c r="AW1013" s="45">
        <v>0.20272447978682478</v>
      </c>
      <c r="AX1013" s="45">
        <v>0.23469945230011646</v>
      </c>
      <c r="AY1013" s="45">
        <v>0.26724332614973778</v>
      </c>
      <c r="AZ1013" s="45">
        <v>0.30612044432040986</v>
      </c>
      <c r="BA1013" s="45">
        <v>0.3446153216797519</v>
      </c>
      <c r="BB1013" s="45">
        <v>0.38264567001145017</v>
      </c>
      <c r="BC1013" s="45">
        <v>0.42009360624306458</v>
      </c>
      <c r="BD1013" s="45">
        <v>0.45690609515280323</v>
      </c>
      <c r="BE1013" s="45">
        <v>0.45886684512223386</v>
      </c>
      <c r="BF1013" s="45">
        <v>0.45886684512223386</v>
      </c>
    </row>
    <row r="1014" spans="1:58" ht="13.5" thickBot="1" x14ac:dyDescent="0.25">
      <c r="A1014" s="6" t="s">
        <v>1141</v>
      </c>
      <c r="B1014" s="6" t="s">
        <v>1350</v>
      </c>
      <c r="C1014" s="6" t="s">
        <v>916</v>
      </c>
      <c r="D1014" s="6" t="s">
        <v>1141</v>
      </c>
      <c r="E1014" s="6">
        <v>7.3061201052203186</v>
      </c>
      <c r="F1014" s="6" t="s">
        <v>622</v>
      </c>
      <c r="G1014" s="21" t="s">
        <v>1178</v>
      </c>
      <c r="H1014" s="21" t="s">
        <v>1174</v>
      </c>
      <c r="I1014" s="21" t="s">
        <v>1160</v>
      </c>
      <c r="J1014" s="21" t="s">
        <v>849</v>
      </c>
      <c r="K1014" s="21" t="s">
        <v>854</v>
      </c>
      <c r="L1014" s="21" t="s">
        <v>933</v>
      </c>
      <c r="M1014" s="3">
        <v>-0.90403309307873103</v>
      </c>
      <c r="N1014" s="3">
        <v>7.3061201052203186</v>
      </c>
      <c r="O1014" s="21" t="s">
        <v>1508</v>
      </c>
      <c r="P1014" s="21" t="s">
        <v>1509</v>
      </c>
      <c r="Q1014" s="46">
        <v>3.6434774793417807E-3</v>
      </c>
      <c r="R1014" s="46">
        <v>5.8613584231269689E-3</v>
      </c>
      <c r="S1014" s="46">
        <v>8.6406796172293857E-3</v>
      </c>
      <c r="T1014" s="46">
        <v>1.1828728640605387E-2</v>
      </c>
      <c r="U1014" s="46">
        <v>1.519737723581756E-2</v>
      </c>
      <c r="V1014" s="46">
        <v>1.8492659298478535E-2</v>
      </c>
      <c r="W1014" s="46">
        <v>2.1487621308573516E-2</v>
      </c>
      <c r="X1014" s="46">
        <v>2.4021469920847013E-2</v>
      </c>
      <c r="Y1014" s="46">
        <v>2.6015998356498475E-2</v>
      </c>
      <c r="Z1014" s="46">
        <v>2.7469916694728744E-2</v>
      </c>
      <c r="AA1014" s="46">
        <v>2.8438523152082885E-2</v>
      </c>
      <c r="AB1014" s="46">
        <v>2.9008275685102322E-2</v>
      </c>
      <c r="AC1014" s="46">
        <v>2.9274038998222368E-2</v>
      </c>
      <c r="AD1014" s="46">
        <v>3.1028584543389696E-2</v>
      </c>
      <c r="AE1014" s="46">
        <v>3.0821291004355503E-2</v>
      </c>
      <c r="AF1014" s="46">
        <v>3.0518850959360969E-2</v>
      </c>
      <c r="AG1014" s="46">
        <v>3.0065359750784119E-2</v>
      </c>
      <c r="AH1014" s="46">
        <v>2.9601544528668325E-2</v>
      </c>
      <c r="AI1014" s="46">
        <v>2.9134878994803746E-2</v>
      </c>
      <c r="AJ1014" s="46">
        <v>2.8677973002402334E-2</v>
      </c>
      <c r="AK1014" s="46">
        <v>0.37179023845594983</v>
      </c>
      <c r="AL1014" s="45">
        <v>0.37179023845594983</v>
      </c>
      <c r="AM1014" s="45">
        <v>3.6434774793417807E-3</v>
      </c>
      <c r="AN1014" s="45">
        <v>9.5048359024687487E-3</v>
      </c>
      <c r="AO1014" s="45">
        <v>1.8145515519698133E-2</v>
      </c>
      <c r="AP1014" s="45">
        <v>2.9974244160303518E-2</v>
      </c>
      <c r="AQ1014" s="45">
        <v>4.5171621396121076E-2</v>
      </c>
      <c r="AR1014" s="45">
        <v>6.3664280694599618E-2</v>
      </c>
      <c r="AS1014" s="45">
        <v>8.515190200317313E-2</v>
      </c>
      <c r="AT1014" s="45">
        <v>0.10917337192402014</v>
      </c>
      <c r="AU1014" s="45">
        <v>0.13518937028051861</v>
      </c>
      <c r="AV1014" s="45">
        <v>0.16265928697524734</v>
      </c>
      <c r="AW1014" s="45">
        <v>0.19109781012733024</v>
      </c>
      <c r="AX1014" s="45">
        <v>0.22010608581243257</v>
      </c>
      <c r="AY1014" s="45">
        <v>0.24938012481065494</v>
      </c>
      <c r="AZ1014" s="45">
        <v>0.28040870935404466</v>
      </c>
      <c r="BA1014" s="45">
        <v>0.31123000035840015</v>
      </c>
      <c r="BB1014" s="45">
        <v>0.34174885131776112</v>
      </c>
      <c r="BC1014" s="45">
        <v>0.37179023845594983</v>
      </c>
      <c r="BD1014" s="45">
        <v>0.37179023845594983</v>
      </c>
      <c r="BE1014" s="45">
        <v>0.37179023845594983</v>
      </c>
      <c r="BF1014" s="45">
        <v>0.37179023845594983</v>
      </c>
    </row>
    <row r="1015" spans="1:58" ht="13.5" thickBot="1" x14ac:dyDescent="0.25">
      <c r="A1015" s="6" t="s">
        <v>1141</v>
      </c>
      <c r="B1015" s="6" t="s">
        <v>1350</v>
      </c>
      <c r="C1015" s="6" t="s">
        <v>916</v>
      </c>
      <c r="D1015" s="6" t="s">
        <v>1141</v>
      </c>
      <c r="E1015" s="6">
        <v>7.4217772245380846</v>
      </c>
      <c r="F1015" s="6" t="s">
        <v>622</v>
      </c>
      <c r="G1015" s="21" t="s">
        <v>1178</v>
      </c>
      <c r="H1015" s="21" t="s">
        <v>1174</v>
      </c>
      <c r="I1015" s="21" t="s">
        <v>1160</v>
      </c>
      <c r="J1015" s="21" t="s">
        <v>849</v>
      </c>
      <c r="K1015" s="21" t="s">
        <v>850</v>
      </c>
      <c r="L1015" s="21" t="s">
        <v>934</v>
      </c>
      <c r="M1015" s="3">
        <v>-0.89072017697894035</v>
      </c>
      <c r="N1015" s="3">
        <v>7.4217772245380846</v>
      </c>
      <c r="O1015" s="21" t="s">
        <v>1508</v>
      </c>
      <c r="P1015" s="21" t="s">
        <v>1509</v>
      </c>
      <c r="Q1015" s="46">
        <v>5.7765405060781778E-3</v>
      </c>
      <c r="R1015" s="46">
        <v>9.4017571940715489E-3</v>
      </c>
      <c r="S1015" s="46">
        <v>1.4000648611108999E-2</v>
      </c>
      <c r="T1015" s="46">
        <v>1.9346987497966119E-2</v>
      </c>
      <c r="U1015" s="46">
        <v>2.5081777564757182E-2</v>
      </c>
      <c r="V1015" s="46">
        <v>3.079042170778893E-2</v>
      </c>
      <c r="W1015" s="46">
        <v>3.608947190564861E-2</v>
      </c>
      <c r="X1015" s="46">
        <v>4.0694630149246076E-2</v>
      </c>
      <c r="Y1015" s="46">
        <v>4.4453330474655411E-2</v>
      </c>
      <c r="Z1015" s="46">
        <v>4.7340768255916613E-2</v>
      </c>
      <c r="AA1015" s="46">
        <v>4.9430086672828541E-2</v>
      </c>
      <c r="AB1015" s="46">
        <v>5.0851956535874439E-2</v>
      </c>
      <c r="AC1015" s="46">
        <v>5.1756718721868794E-2</v>
      </c>
      <c r="AD1015" s="46">
        <v>6.1828904548182552E-2</v>
      </c>
      <c r="AE1015" s="46">
        <v>6.1221001191395855E-2</v>
      </c>
      <c r="AF1015" s="46">
        <v>6.0482229331198838E-2</v>
      </c>
      <c r="AG1015" s="46">
        <v>5.9555980065867285E-2</v>
      </c>
      <c r="AH1015" s="46">
        <v>5.8545385308375907E-2</v>
      </c>
      <c r="AI1015" s="46">
        <v>5.7695429630106959E-2</v>
      </c>
      <c r="AJ1015" s="46">
        <v>5.6815060489690962E-2</v>
      </c>
      <c r="AK1015" s="46">
        <v>0.72976690923533538</v>
      </c>
      <c r="AL1015" s="45">
        <v>0.72976690923533538</v>
      </c>
      <c r="AM1015" s="45">
        <v>5.7765405060781778E-3</v>
      </c>
      <c r="AN1015" s="45">
        <v>1.5178297700149727E-2</v>
      </c>
      <c r="AO1015" s="45">
        <v>2.9178946311258724E-2</v>
      </c>
      <c r="AP1015" s="45">
        <v>4.8525933809224847E-2</v>
      </c>
      <c r="AQ1015" s="45">
        <v>7.3607711373982032E-2</v>
      </c>
      <c r="AR1015" s="45">
        <v>0.10439813308177096</v>
      </c>
      <c r="AS1015" s="45">
        <v>0.14048760498741958</v>
      </c>
      <c r="AT1015" s="45">
        <v>0.18118223513666565</v>
      </c>
      <c r="AU1015" s="45">
        <v>0.22563556561132106</v>
      </c>
      <c r="AV1015" s="45">
        <v>0.27297633386723769</v>
      </c>
      <c r="AW1015" s="45">
        <v>0.32240642054006624</v>
      </c>
      <c r="AX1015" s="45">
        <v>0.37325837707594067</v>
      </c>
      <c r="AY1015" s="45">
        <v>0.42501509579780949</v>
      </c>
      <c r="AZ1015" s="45">
        <v>0.48684400034599207</v>
      </c>
      <c r="BA1015" s="45">
        <v>0.54806500153738791</v>
      </c>
      <c r="BB1015" s="45">
        <v>0.60854723086858675</v>
      </c>
      <c r="BC1015" s="45">
        <v>0.66810321093445402</v>
      </c>
      <c r="BD1015" s="45">
        <v>0.72664859624282996</v>
      </c>
      <c r="BE1015" s="45">
        <v>0.72976690923533538</v>
      </c>
      <c r="BF1015" s="45">
        <v>0.72976690923533538</v>
      </c>
    </row>
    <row r="1016" spans="1:58" ht="13.5" thickBot="1" x14ac:dyDescent="0.25">
      <c r="A1016" s="6" t="s">
        <v>1350</v>
      </c>
      <c r="B1016" s="6" t="s">
        <v>1350</v>
      </c>
      <c r="C1016" s="6" t="s">
        <v>916</v>
      </c>
      <c r="D1016" s="6" t="s">
        <v>1350</v>
      </c>
      <c r="E1016" s="6">
        <v>2.4862871288153996</v>
      </c>
      <c r="F1016" s="6" t="s">
        <v>622</v>
      </c>
      <c r="G1016" s="21" t="s">
        <v>1178</v>
      </c>
      <c r="H1016" s="21" t="s">
        <v>1174</v>
      </c>
      <c r="I1016" s="21" t="s">
        <v>1160</v>
      </c>
      <c r="J1016" s="21" t="s">
        <v>849</v>
      </c>
      <c r="K1016" s="21" t="s">
        <v>854</v>
      </c>
      <c r="L1016" s="21" t="s">
        <v>935</v>
      </c>
      <c r="M1016" s="3">
        <v>-1.2113832791822865</v>
      </c>
      <c r="N1016" s="3">
        <v>2.4862871288153996</v>
      </c>
      <c r="O1016" s="21" t="s">
        <v>1508</v>
      </c>
      <c r="P1016" s="21" t="s">
        <v>1509</v>
      </c>
      <c r="Q1016" s="46">
        <v>1.8038599828062722E-3</v>
      </c>
      <c r="R1016" s="46">
        <v>2.9019171833259997E-3</v>
      </c>
      <c r="S1016" s="46">
        <v>4.2779394888933769E-3</v>
      </c>
      <c r="T1016" s="46">
        <v>5.8563200577590058E-3</v>
      </c>
      <c r="U1016" s="46">
        <v>7.5241141998920241E-3</v>
      </c>
      <c r="V1016" s="46">
        <v>9.1555850896111839E-3</v>
      </c>
      <c r="W1016" s="46">
        <v>1.0638369641091753E-2</v>
      </c>
      <c r="X1016" s="46">
        <v>1.1892860204045666E-2</v>
      </c>
      <c r="Y1016" s="46">
        <v>1.2880337154305517E-2</v>
      </c>
      <c r="Z1016" s="46">
        <v>1.3600161861188455E-2</v>
      </c>
      <c r="AA1016" s="46">
        <v>1.4079712081387573E-2</v>
      </c>
      <c r="AB1016" s="46">
        <v>1.4361792538929451E-2</v>
      </c>
      <c r="AC1016" s="46">
        <v>1.4493370079384537E-2</v>
      </c>
      <c r="AD1016" s="46">
        <v>1.5362033194467137E-2</v>
      </c>
      <c r="AE1016" s="46">
        <v>1.5259403626457398E-2</v>
      </c>
      <c r="AF1016" s="46">
        <v>1.5109667694931257E-2</v>
      </c>
      <c r="AG1016" s="46">
        <v>1.4885147398498954E-2</v>
      </c>
      <c r="AH1016" s="46">
        <v>1.4655515755834807E-2</v>
      </c>
      <c r="AI1016" s="46">
        <v>1.4424472943942546E-2</v>
      </c>
      <c r="AJ1016" s="46">
        <v>1.4198262012141702E-2</v>
      </c>
      <c r="AK1016" s="46">
        <v>0.18407072280568848</v>
      </c>
      <c r="AL1016" s="45">
        <v>0.18407072280568848</v>
      </c>
      <c r="AM1016" s="45">
        <v>1.8038599828062722E-3</v>
      </c>
      <c r="AN1016" s="45">
        <v>4.7057771661322724E-3</v>
      </c>
      <c r="AO1016" s="45">
        <v>8.9837166550256493E-3</v>
      </c>
      <c r="AP1016" s="45">
        <v>1.4840036712784655E-2</v>
      </c>
      <c r="AQ1016" s="45">
        <v>2.236415091267668E-2</v>
      </c>
      <c r="AR1016" s="45">
        <v>3.1519736002287864E-2</v>
      </c>
      <c r="AS1016" s="45">
        <v>4.2158105643379615E-2</v>
      </c>
      <c r="AT1016" s="45">
        <v>5.4050965847425282E-2</v>
      </c>
      <c r="AU1016" s="45">
        <v>6.6931303001730794E-2</v>
      </c>
      <c r="AV1016" s="45">
        <v>8.0531464862919247E-2</v>
      </c>
      <c r="AW1016" s="45">
        <v>9.4611176944306818E-2</v>
      </c>
      <c r="AX1016" s="45">
        <v>0.10897296948323627</v>
      </c>
      <c r="AY1016" s="45">
        <v>0.12346633956262081</v>
      </c>
      <c r="AZ1016" s="45">
        <v>0.13882837275708795</v>
      </c>
      <c r="BA1016" s="45">
        <v>0.15408777638354534</v>
      </c>
      <c r="BB1016" s="45">
        <v>0.16919744407847659</v>
      </c>
      <c r="BC1016" s="45">
        <v>0.18407072280568848</v>
      </c>
      <c r="BD1016" s="45">
        <v>0.18407072280568848</v>
      </c>
      <c r="BE1016" s="45">
        <v>0.18407072280568848</v>
      </c>
      <c r="BF1016" s="45">
        <v>0.18407072280568848</v>
      </c>
    </row>
    <row r="1017" spans="1:58" ht="13.5" thickBot="1" x14ac:dyDescent="0.25">
      <c r="A1017" s="6" t="s">
        <v>1350</v>
      </c>
      <c r="B1017" s="6" t="s">
        <v>1350</v>
      </c>
      <c r="C1017" s="6" t="s">
        <v>916</v>
      </c>
      <c r="D1017" s="6" t="s">
        <v>1350</v>
      </c>
      <c r="E1017" s="6">
        <v>2.4791168578527598</v>
      </c>
      <c r="F1017" s="6" t="s">
        <v>622</v>
      </c>
      <c r="G1017" s="21" t="s">
        <v>1178</v>
      </c>
      <c r="H1017" s="21" t="s">
        <v>1174</v>
      </c>
      <c r="I1017" s="21" t="s">
        <v>1160</v>
      </c>
      <c r="J1017" s="21" t="s">
        <v>849</v>
      </c>
      <c r="K1017" s="21" t="s">
        <v>850</v>
      </c>
      <c r="L1017" s="21" t="s">
        <v>936</v>
      </c>
      <c r="M1017" s="3">
        <v>-1.1865291976732208</v>
      </c>
      <c r="N1017" s="3">
        <v>2.4791168578527598</v>
      </c>
      <c r="O1017" s="21" t="s">
        <v>1508</v>
      </c>
      <c r="P1017" s="21" t="s">
        <v>1509</v>
      </c>
      <c r="Q1017" s="46">
        <v>9.1842641538574191E-3</v>
      </c>
      <c r="R1017" s="46">
        <v>1.4948085534919268E-2</v>
      </c>
      <c r="S1017" s="46">
        <v>2.2259976370712184E-2</v>
      </c>
      <c r="T1017" s="46">
        <v>3.0760252364842165E-2</v>
      </c>
      <c r="U1017" s="46">
        <v>3.9878136466045412E-2</v>
      </c>
      <c r="V1017" s="46">
        <v>4.8954450518514547E-2</v>
      </c>
      <c r="W1017" s="46">
        <v>5.7379541060247022E-2</v>
      </c>
      <c r="X1017" s="46">
        <v>6.4701395678077492E-2</v>
      </c>
      <c r="Y1017" s="46">
        <v>7.0677445984904844E-2</v>
      </c>
      <c r="Z1017" s="46">
        <v>7.5268254494431794E-2</v>
      </c>
      <c r="AA1017" s="46">
        <v>7.8590113351345817E-2</v>
      </c>
      <c r="AB1017" s="46">
        <v>8.0850779298530281E-2</v>
      </c>
      <c r="AC1017" s="46">
        <v>8.2289283002234981E-2</v>
      </c>
      <c r="AD1017" s="46">
        <v>9.8303299546958933E-2</v>
      </c>
      <c r="AE1017" s="46">
        <v>9.7336779013973682E-2</v>
      </c>
      <c r="AF1017" s="46">
        <v>9.6162187421246742E-2</v>
      </c>
      <c r="AG1017" s="46">
        <v>9.4689520880404526E-2</v>
      </c>
      <c r="AH1017" s="46">
        <v>9.3082751362292701E-2</v>
      </c>
      <c r="AI1017" s="46">
        <v>9.1731385876310384E-2</v>
      </c>
      <c r="AJ1017" s="46">
        <v>9.0331665277107939E-2</v>
      </c>
      <c r="AK1017" s="46">
        <v>1.1602743992029587</v>
      </c>
      <c r="AL1017" s="45">
        <v>1.1602743992029587</v>
      </c>
      <c r="AM1017" s="45">
        <v>9.1842641538574191E-3</v>
      </c>
      <c r="AN1017" s="45">
        <v>2.4132349688776686E-2</v>
      </c>
      <c r="AO1017" s="45">
        <v>4.639232605948887E-2</v>
      </c>
      <c r="AP1017" s="45">
        <v>7.7152578424331042E-2</v>
      </c>
      <c r="AQ1017" s="45">
        <v>0.11703071489037645</v>
      </c>
      <c r="AR1017" s="45">
        <v>0.16598516540889099</v>
      </c>
      <c r="AS1017" s="45">
        <v>0.22336470646913803</v>
      </c>
      <c r="AT1017" s="45">
        <v>0.28806610214721551</v>
      </c>
      <c r="AU1017" s="45">
        <v>0.35874354813212034</v>
      </c>
      <c r="AV1017" s="45">
        <v>0.43401180262655215</v>
      </c>
      <c r="AW1017" s="45">
        <v>0.51260191597789795</v>
      </c>
      <c r="AX1017" s="45">
        <v>0.59345269527642819</v>
      </c>
      <c r="AY1017" s="45">
        <v>0.67574197827866311</v>
      </c>
      <c r="AZ1017" s="45">
        <v>0.77404527782562205</v>
      </c>
      <c r="BA1017" s="45">
        <v>0.87138205683959569</v>
      </c>
      <c r="BB1017" s="45">
        <v>0.9675442442608424</v>
      </c>
      <c r="BC1017" s="45">
        <v>1.062233765141247</v>
      </c>
      <c r="BD1017" s="45">
        <v>1.1553165165035397</v>
      </c>
      <c r="BE1017" s="45">
        <v>1.1602743992029587</v>
      </c>
      <c r="BF1017" s="45">
        <v>1.1602743992029587</v>
      </c>
    </row>
    <row r="1018" spans="1:58" ht="13.5" thickBot="1" x14ac:dyDescent="0.25">
      <c r="A1018" s="6" t="s">
        <v>1141</v>
      </c>
      <c r="B1018" s="6" t="s">
        <v>1350</v>
      </c>
      <c r="C1018" s="6" t="s">
        <v>916</v>
      </c>
      <c r="D1018" s="6" t="s">
        <v>1141</v>
      </c>
      <c r="E1018" s="6">
        <v>6.0812514655542644</v>
      </c>
      <c r="F1018" s="6" t="s">
        <v>622</v>
      </c>
      <c r="G1018" s="21" t="s">
        <v>1178</v>
      </c>
      <c r="H1018" s="21" t="s">
        <v>1174</v>
      </c>
      <c r="I1018" s="21" t="s">
        <v>1160</v>
      </c>
      <c r="J1018" s="21" t="s">
        <v>849</v>
      </c>
      <c r="K1018" s="21" t="s">
        <v>854</v>
      </c>
      <c r="L1018" s="21" t="s">
        <v>937</v>
      </c>
      <c r="M1018" s="3">
        <v>0.87773151135480354</v>
      </c>
      <c r="N1018" s="3">
        <v>6.0812514655542644</v>
      </c>
      <c r="O1018" s="21" t="s">
        <v>1508</v>
      </c>
      <c r="P1018" s="21" t="s">
        <v>1509</v>
      </c>
      <c r="Q1018" s="46">
        <v>2.9438313577984775E-3</v>
      </c>
      <c r="R1018" s="46">
        <v>4.7358192339958189E-3</v>
      </c>
      <c r="S1018" s="46">
        <v>6.9814356625268132E-3</v>
      </c>
      <c r="T1018" s="46">
        <v>9.5572931334253469E-3</v>
      </c>
      <c r="U1018" s="46">
        <v>1.2279070178629127E-2</v>
      </c>
      <c r="V1018" s="46">
        <v>1.4941569047870041E-2</v>
      </c>
      <c r="W1018" s="46">
        <v>1.7361417429182267E-2</v>
      </c>
      <c r="X1018" s="46">
        <v>1.9408698644180319E-2</v>
      </c>
      <c r="Y1018" s="46">
        <v>2.1020223728713639E-2</v>
      </c>
      <c r="Z1018" s="46">
        <v>2.2194950461629732E-2</v>
      </c>
      <c r="AA1018" s="46">
        <v>2.2977558307758189E-2</v>
      </c>
      <c r="AB1018" s="46">
        <v>2.3437902959920195E-2</v>
      </c>
      <c r="AC1018" s="46">
        <v>2.3652632536087796E-2</v>
      </c>
      <c r="AD1018" s="46">
        <v>2.5070257929365177E-2</v>
      </c>
      <c r="AE1018" s="46">
        <v>2.4902770350825758E-2</v>
      </c>
      <c r="AF1018" s="46">
        <v>2.465840696629628E-2</v>
      </c>
      <c r="AG1018" s="46">
        <v>2.4291998322942827E-2</v>
      </c>
      <c r="AH1018" s="46">
        <v>2.3917248155601221E-2</v>
      </c>
      <c r="AI1018" s="46">
        <v>2.3540195013381022E-2</v>
      </c>
      <c r="AJ1018" s="46">
        <v>2.3171027316963615E-2</v>
      </c>
      <c r="AK1018" s="46">
        <v>0.30039646702790246</v>
      </c>
      <c r="AL1018" s="45">
        <v>0.30039646702790246</v>
      </c>
      <c r="AM1018" s="45">
        <v>2.9438313577984775E-3</v>
      </c>
      <c r="AN1018" s="45">
        <v>7.6796505917942964E-3</v>
      </c>
      <c r="AO1018" s="45">
        <v>1.466108625432111E-2</v>
      </c>
      <c r="AP1018" s="45">
        <v>2.4218379387746458E-2</v>
      </c>
      <c r="AQ1018" s="45">
        <v>3.6497449566375587E-2</v>
      </c>
      <c r="AR1018" s="45">
        <v>5.143901861424563E-2</v>
      </c>
      <c r="AS1018" s="45">
        <v>6.8800436043427893E-2</v>
      </c>
      <c r="AT1018" s="45">
        <v>8.8209134687608215E-2</v>
      </c>
      <c r="AU1018" s="45">
        <v>0.10922935841632185</v>
      </c>
      <c r="AV1018" s="45">
        <v>0.13142430887795159</v>
      </c>
      <c r="AW1018" s="45">
        <v>0.15440186718570978</v>
      </c>
      <c r="AX1018" s="45">
        <v>0.17783977014562996</v>
      </c>
      <c r="AY1018" s="45">
        <v>0.20149240268171775</v>
      </c>
      <c r="AZ1018" s="45">
        <v>0.22656266061108293</v>
      </c>
      <c r="BA1018" s="45">
        <v>0.25146543096190871</v>
      </c>
      <c r="BB1018" s="45">
        <v>0.276123837928205</v>
      </c>
      <c r="BC1018" s="45">
        <v>0.30039646702790246</v>
      </c>
      <c r="BD1018" s="45">
        <v>0.30039646702790246</v>
      </c>
      <c r="BE1018" s="45">
        <v>0.30039646702790246</v>
      </c>
      <c r="BF1018" s="45">
        <v>0.30039646702790246</v>
      </c>
    </row>
    <row r="1019" spans="1:58" ht="13.5" thickBot="1" x14ac:dyDescent="0.25">
      <c r="A1019" s="6" t="s">
        <v>1141</v>
      </c>
      <c r="B1019" s="6" t="s">
        <v>1350</v>
      </c>
      <c r="C1019" s="6" t="s">
        <v>916</v>
      </c>
      <c r="D1019" s="6" t="s">
        <v>1141</v>
      </c>
      <c r="E1019" s="6">
        <v>6.221342311421532</v>
      </c>
      <c r="F1019" s="6" t="s">
        <v>622</v>
      </c>
      <c r="G1019" s="21" t="s">
        <v>1178</v>
      </c>
      <c r="H1019" s="21" t="s">
        <v>1174</v>
      </c>
      <c r="I1019" s="21" t="s">
        <v>1160</v>
      </c>
      <c r="J1019" s="21" t="s">
        <v>849</v>
      </c>
      <c r="K1019" s="21" t="s">
        <v>850</v>
      </c>
      <c r="L1019" s="21" t="s">
        <v>938</v>
      </c>
      <c r="M1019" s="3">
        <v>0.93142546597283427</v>
      </c>
      <c r="N1019" s="3">
        <v>6.221342311421532</v>
      </c>
      <c r="O1019" s="21" t="s">
        <v>1508</v>
      </c>
      <c r="P1019" s="21" t="s">
        <v>1509</v>
      </c>
      <c r="Q1019" s="46">
        <v>1.2341714373440237E-2</v>
      </c>
      <c r="R1019" s="46">
        <v>2.0087074915440341E-2</v>
      </c>
      <c r="S1019" s="46">
        <v>2.9912714369334941E-2</v>
      </c>
      <c r="T1019" s="46">
        <v>4.133529288597107E-2</v>
      </c>
      <c r="U1019" s="46">
        <v>5.3587806465942439E-2</v>
      </c>
      <c r="V1019" s="46">
        <v>6.5784458666126422E-2</v>
      </c>
      <c r="W1019" s="46">
        <v>7.7106003788798352E-2</v>
      </c>
      <c r="X1019" s="46">
        <v>8.694503246472822E-2</v>
      </c>
      <c r="Y1019" s="46">
        <v>9.4975583931085628E-2</v>
      </c>
      <c r="Z1019" s="46">
        <v>0.10114466252231316</v>
      </c>
      <c r="AA1019" s="46">
        <v>0.10560854035880772</v>
      </c>
      <c r="AB1019" s="46">
        <v>0.1086463986941644</v>
      </c>
      <c r="AC1019" s="46">
        <v>0.1105794443403747</v>
      </c>
      <c r="AD1019" s="46">
        <v>0.13209890576434952</v>
      </c>
      <c r="AE1019" s="46">
        <v>0.1308001059743675</v>
      </c>
      <c r="AF1019" s="46">
        <v>0.12922170255521154</v>
      </c>
      <c r="AG1019" s="46">
        <v>0.12724274925967033</v>
      </c>
      <c r="AH1019" s="46">
        <v>0.1250835898404416</v>
      </c>
      <c r="AI1019" s="46">
        <v>0.12326763958435991</v>
      </c>
      <c r="AJ1019" s="46">
        <v>0.12138671025256131</v>
      </c>
      <c r="AK1019" s="46">
        <v>1.5591641300695325</v>
      </c>
      <c r="AL1019" s="45">
        <v>1.5591641300695325</v>
      </c>
      <c r="AM1019" s="45">
        <v>1.2341714373440237E-2</v>
      </c>
      <c r="AN1019" s="45">
        <v>3.2428789288880579E-2</v>
      </c>
      <c r="AO1019" s="45">
        <v>6.2341503658215516E-2</v>
      </c>
      <c r="AP1019" s="45">
        <v>0.10367679654418659</v>
      </c>
      <c r="AQ1019" s="45">
        <v>0.15726460301012901</v>
      </c>
      <c r="AR1019" s="45">
        <v>0.22304906167625543</v>
      </c>
      <c r="AS1019" s="45">
        <v>0.30015506546505377</v>
      </c>
      <c r="AT1019" s="45">
        <v>0.38710009792978201</v>
      </c>
      <c r="AU1019" s="45">
        <v>0.48207568186086763</v>
      </c>
      <c r="AV1019" s="45">
        <v>0.58322034438318082</v>
      </c>
      <c r="AW1019" s="45">
        <v>0.68882888474198856</v>
      </c>
      <c r="AX1019" s="45">
        <v>0.79747528343615293</v>
      </c>
      <c r="AY1019" s="45">
        <v>0.90805472777652763</v>
      </c>
      <c r="AZ1019" s="45">
        <v>1.0401536335408772</v>
      </c>
      <c r="BA1019" s="45">
        <v>1.1709537395152447</v>
      </c>
      <c r="BB1019" s="45">
        <v>1.3001754420704563</v>
      </c>
      <c r="BC1019" s="45">
        <v>1.4274181913301267</v>
      </c>
      <c r="BD1019" s="45">
        <v>1.5525017811705684</v>
      </c>
      <c r="BE1019" s="45">
        <v>1.5591641300695325</v>
      </c>
      <c r="BF1019" s="45">
        <v>1.5591641300695325</v>
      </c>
    </row>
    <row r="1020" spans="1:58" ht="13.5" thickBot="1" x14ac:dyDescent="0.25">
      <c r="A1020" s="6" t="s">
        <v>1141</v>
      </c>
      <c r="B1020" s="6" t="s">
        <v>1350</v>
      </c>
      <c r="C1020" s="6" t="s">
        <v>916</v>
      </c>
      <c r="D1020" s="6" t="s">
        <v>1141</v>
      </c>
      <c r="E1020" s="6">
        <v>7.8095987560003275</v>
      </c>
      <c r="F1020" s="6" t="s">
        <v>622</v>
      </c>
      <c r="G1020" s="21" t="s">
        <v>1178</v>
      </c>
      <c r="H1020" s="21" t="s">
        <v>1174</v>
      </c>
      <c r="I1020" s="21" t="s">
        <v>1160</v>
      </c>
      <c r="J1020" s="21" t="s">
        <v>849</v>
      </c>
      <c r="K1020" s="21" t="s">
        <v>854</v>
      </c>
      <c r="L1020" s="21" t="s">
        <v>939</v>
      </c>
      <c r="M1020" s="3">
        <v>1.9138773255808315</v>
      </c>
      <c r="N1020" s="3">
        <v>7.8095987560003275</v>
      </c>
      <c r="O1020" s="21" t="s">
        <v>1508</v>
      </c>
      <c r="P1020" s="21" t="s">
        <v>1509</v>
      </c>
      <c r="Q1020" s="46">
        <v>5.1333431562834821E-3</v>
      </c>
      <c r="R1020" s="46">
        <v>8.2581446759262076E-3</v>
      </c>
      <c r="S1020" s="46">
        <v>1.2173966720045646E-2</v>
      </c>
      <c r="T1020" s="46">
        <v>1.6665650757845697E-2</v>
      </c>
      <c r="U1020" s="46">
        <v>2.141178389856168E-2</v>
      </c>
      <c r="V1020" s="46">
        <v>2.6054549970342216E-2</v>
      </c>
      <c r="W1020" s="46">
        <v>3.0274191185368331E-2</v>
      </c>
      <c r="X1020" s="46">
        <v>3.3844163692848296E-2</v>
      </c>
      <c r="Y1020" s="46">
        <v>3.6654280937490603E-2</v>
      </c>
      <c r="Z1020" s="46">
        <v>3.8702725532981208E-2</v>
      </c>
      <c r="AA1020" s="46">
        <v>4.006740786110944E-2</v>
      </c>
      <c r="AB1020" s="46">
        <v>4.0870139669590064E-2</v>
      </c>
      <c r="AC1020" s="46">
        <v>4.1244577083388093E-2</v>
      </c>
      <c r="AD1020" s="46">
        <v>4.3716579289450698E-2</v>
      </c>
      <c r="AE1020" s="46">
        <v>4.3424520706413922E-2</v>
      </c>
      <c r="AF1020" s="46">
        <v>4.2998408964551524E-2</v>
      </c>
      <c r="AG1020" s="46">
        <v>4.2359479259295535E-2</v>
      </c>
      <c r="AH1020" s="46">
        <v>4.1706003916102706E-2</v>
      </c>
      <c r="AI1020" s="46">
        <v>4.1048512731343155E-2</v>
      </c>
      <c r="AJ1020" s="46">
        <v>4.0404771892417375E-2</v>
      </c>
      <c r="AK1020" s="46">
        <v>0.52382013803352567</v>
      </c>
      <c r="AL1020" s="45">
        <v>0.52382013803352567</v>
      </c>
      <c r="AM1020" s="45">
        <v>5.1333431562834821E-3</v>
      </c>
      <c r="AN1020" s="45">
        <v>1.3391487832209691E-2</v>
      </c>
      <c r="AO1020" s="45">
        <v>2.5565454552255337E-2</v>
      </c>
      <c r="AP1020" s="45">
        <v>4.2231105310101033E-2</v>
      </c>
      <c r="AQ1020" s="45">
        <v>6.3642889208662706E-2</v>
      </c>
      <c r="AR1020" s="45">
        <v>8.9697439179004926E-2</v>
      </c>
      <c r="AS1020" s="45">
        <v>0.11997163036437325</v>
      </c>
      <c r="AT1020" s="45">
        <v>0.15381579405722154</v>
      </c>
      <c r="AU1020" s="45">
        <v>0.19047007499471214</v>
      </c>
      <c r="AV1020" s="45">
        <v>0.22917280052769334</v>
      </c>
      <c r="AW1020" s="45">
        <v>0.2692402083888028</v>
      </c>
      <c r="AX1020" s="45">
        <v>0.31011034805839288</v>
      </c>
      <c r="AY1020" s="45">
        <v>0.35135492514178096</v>
      </c>
      <c r="AZ1020" s="45">
        <v>0.39507150443123168</v>
      </c>
      <c r="BA1020" s="45">
        <v>0.43849602513764563</v>
      </c>
      <c r="BB1020" s="45">
        <v>0.48149443410219717</v>
      </c>
      <c r="BC1020" s="45">
        <v>0.52382013803352567</v>
      </c>
      <c r="BD1020" s="45">
        <v>0.52382013803352567</v>
      </c>
      <c r="BE1020" s="45">
        <v>0.52382013803352567</v>
      </c>
      <c r="BF1020" s="45">
        <v>0.52382013803352567</v>
      </c>
    </row>
    <row r="1021" spans="1:58" ht="13.5" thickBot="1" x14ac:dyDescent="0.25">
      <c r="A1021" s="6" t="s">
        <v>1141</v>
      </c>
      <c r="B1021" s="6" t="s">
        <v>1350</v>
      </c>
      <c r="C1021" s="6" t="s">
        <v>916</v>
      </c>
      <c r="D1021" s="6" t="s">
        <v>1141</v>
      </c>
      <c r="E1021" s="6">
        <v>7.980756349888396</v>
      </c>
      <c r="F1021" s="6" t="s">
        <v>622</v>
      </c>
      <c r="G1021" s="21" t="s">
        <v>1178</v>
      </c>
      <c r="H1021" s="21" t="s">
        <v>1174</v>
      </c>
      <c r="I1021" s="21" t="s">
        <v>1160</v>
      </c>
      <c r="J1021" s="21" t="s">
        <v>849</v>
      </c>
      <c r="K1021" s="21" t="s">
        <v>850</v>
      </c>
      <c r="L1021" s="21" t="s">
        <v>940</v>
      </c>
      <c r="M1021" s="3">
        <v>1.9851761637305638</v>
      </c>
      <c r="N1021" s="3">
        <v>7.980756349888396</v>
      </c>
      <c r="O1021" s="21" t="s">
        <v>1508</v>
      </c>
      <c r="P1021" s="21" t="s">
        <v>1509</v>
      </c>
      <c r="Q1021" s="46">
        <v>1.3441386218394299E-3</v>
      </c>
      <c r="R1021" s="46">
        <v>2.1876874133248307E-3</v>
      </c>
      <c r="S1021" s="46">
        <v>3.257799804085628E-3</v>
      </c>
      <c r="T1021" s="46">
        <v>4.5018351528735758E-3</v>
      </c>
      <c r="U1021" s="46">
        <v>5.8362588981592063E-3</v>
      </c>
      <c r="V1021" s="46">
        <v>7.1645987692139559E-3</v>
      </c>
      <c r="W1021" s="46">
        <v>8.3976305505222473E-3</v>
      </c>
      <c r="X1021" s="46">
        <v>9.4692011641773245E-3</v>
      </c>
      <c r="Y1021" s="46">
        <v>1.034381015722205E-2</v>
      </c>
      <c r="Z1021" s="46">
        <v>1.1015685760945032E-2</v>
      </c>
      <c r="AA1021" s="46">
        <v>1.1501847603753331E-2</v>
      </c>
      <c r="AB1021" s="46">
        <v>1.1832701372741629E-2</v>
      </c>
      <c r="AC1021" s="46">
        <v>1.2043229767114567E-2</v>
      </c>
      <c r="AD1021" s="46">
        <v>1.4386918686329561E-2</v>
      </c>
      <c r="AE1021" s="46">
        <v>1.4245466137118998E-2</v>
      </c>
      <c r="AF1021" s="46">
        <v>1.4073561899803584E-2</v>
      </c>
      <c r="AG1021" s="46">
        <v>1.3858033694007656E-2</v>
      </c>
      <c r="AH1021" s="46">
        <v>1.36228792026398E-2</v>
      </c>
      <c r="AI1021" s="46">
        <v>1.3425103691014651E-2</v>
      </c>
      <c r="AJ1021" s="46">
        <v>1.3220251295041044E-2</v>
      </c>
      <c r="AK1021" s="46">
        <v>0.16980888242910716</v>
      </c>
      <c r="AL1021" s="45">
        <v>0.16980888242910716</v>
      </c>
      <c r="AM1021" s="45">
        <v>1.3441386218394299E-3</v>
      </c>
      <c r="AN1021" s="45">
        <v>3.5318260351642605E-3</v>
      </c>
      <c r="AO1021" s="45">
        <v>6.7896258392498889E-3</v>
      </c>
      <c r="AP1021" s="45">
        <v>1.1291460992123465E-2</v>
      </c>
      <c r="AQ1021" s="45">
        <v>1.712771989028267E-2</v>
      </c>
      <c r="AR1021" s="45">
        <v>2.4292318659496624E-2</v>
      </c>
      <c r="AS1021" s="45">
        <v>3.2689949210018873E-2</v>
      </c>
      <c r="AT1021" s="45">
        <v>4.2159150374196194E-2</v>
      </c>
      <c r="AU1021" s="45">
        <v>5.2502960531418244E-2</v>
      </c>
      <c r="AV1021" s="45">
        <v>6.3518646292363271E-2</v>
      </c>
      <c r="AW1021" s="45">
        <v>7.5020493896116605E-2</v>
      </c>
      <c r="AX1021" s="45">
        <v>8.6853195268858235E-2</v>
      </c>
      <c r="AY1021" s="45">
        <v>9.8896425035972804E-2</v>
      </c>
      <c r="AZ1021" s="45">
        <v>0.11328334372230237</v>
      </c>
      <c r="BA1021" s="45">
        <v>0.12752880985942136</v>
      </c>
      <c r="BB1021" s="45">
        <v>0.14160237175922494</v>
      </c>
      <c r="BC1021" s="45">
        <v>0.15546040545323259</v>
      </c>
      <c r="BD1021" s="45">
        <v>0.16908328465587238</v>
      </c>
      <c r="BE1021" s="45">
        <v>0.16980888242910716</v>
      </c>
      <c r="BF1021" s="45">
        <v>0.16980888242910716</v>
      </c>
    </row>
    <row r="1022" spans="1:58" ht="13.5" thickBot="1" x14ac:dyDescent="0.25">
      <c r="A1022" s="6" t="s">
        <v>1358</v>
      </c>
      <c r="B1022" s="6" t="s">
        <v>1144</v>
      </c>
      <c r="C1022" s="6" t="s">
        <v>941</v>
      </c>
      <c r="D1022" s="6" t="s">
        <v>1358</v>
      </c>
      <c r="E1022" s="6">
        <v>103.97254500306313</v>
      </c>
      <c r="F1022" s="6" t="s">
        <v>314</v>
      </c>
      <c r="G1022" s="21" t="s">
        <v>1178</v>
      </c>
      <c r="H1022" s="21" t="s">
        <v>1172</v>
      </c>
      <c r="I1022" s="21" t="s">
        <v>1160</v>
      </c>
      <c r="J1022" s="21" t="s">
        <v>849</v>
      </c>
      <c r="K1022" s="21" t="s">
        <v>850</v>
      </c>
      <c r="L1022" s="21" t="s">
        <v>942</v>
      </c>
      <c r="M1022" s="3">
        <v>67.87801223919611</v>
      </c>
      <c r="N1022" s="3">
        <v>103.97254500306313</v>
      </c>
      <c r="O1022" s="21" t="s">
        <v>1500</v>
      </c>
      <c r="P1022" s="21">
        <v>0</v>
      </c>
      <c r="Q1022" s="46">
        <v>7.2952692924321437E-3</v>
      </c>
      <c r="R1022" s="46">
        <v>1.3783279788652396E-2</v>
      </c>
      <c r="S1022" s="46">
        <v>2.2637239259992847E-2</v>
      </c>
      <c r="T1022" s="46">
        <v>3.459192312063733E-2</v>
      </c>
      <c r="U1022" s="46">
        <v>4.9056393200428372E-2</v>
      </c>
      <c r="V1022" s="46">
        <v>6.7910196795592084E-2</v>
      </c>
      <c r="W1022" s="46">
        <v>8.8555130140429941E-2</v>
      </c>
      <c r="X1022" s="46">
        <v>0.10872578013570922</v>
      </c>
      <c r="Y1022" s="46">
        <v>0.12661158807702258</v>
      </c>
      <c r="Z1022" s="46">
        <v>0.14639371296461845</v>
      </c>
      <c r="AA1022" s="46">
        <v>0.1654416676173103</v>
      </c>
      <c r="AB1022" s="46">
        <v>0.17894190447827074</v>
      </c>
      <c r="AC1022" s="46">
        <v>0.18344066231595907</v>
      </c>
      <c r="AD1022" s="46">
        <v>0.19023055754036577</v>
      </c>
      <c r="AE1022" s="46">
        <v>0.19492307976126791</v>
      </c>
      <c r="AF1022" s="46">
        <v>0.19830580829335084</v>
      </c>
      <c r="AG1022" s="46">
        <v>0.19965665934233562</v>
      </c>
      <c r="AH1022" s="46">
        <v>0.20101978816658037</v>
      </c>
      <c r="AI1022" s="46">
        <v>0.20239531411472511</v>
      </c>
      <c r="AJ1022" s="46">
        <v>0.20378335774858952</v>
      </c>
      <c r="AK1022" s="46">
        <v>2.5836993121542702</v>
      </c>
      <c r="AL1022" s="45">
        <v>2.5836993121542706</v>
      </c>
      <c r="AM1022" s="45">
        <v>7.2952692924321437E-3</v>
      </c>
      <c r="AN1022" s="45">
        <v>2.107854908108454E-2</v>
      </c>
      <c r="AO1022" s="45">
        <v>4.3715788341077387E-2</v>
      </c>
      <c r="AP1022" s="45">
        <v>7.8307711461714724E-2</v>
      </c>
      <c r="AQ1022" s="45">
        <v>0.1273641046621431</v>
      </c>
      <c r="AR1022" s="45">
        <v>0.19527430145773517</v>
      </c>
      <c r="AS1022" s="45">
        <v>0.28382943159816509</v>
      </c>
      <c r="AT1022" s="45">
        <v>0.39255521173387431</v>
      </c>
      <c r="AU1022" s="45">
        <v>0.51916679981089686</v>
      </c>
      <c r="AV1022" s="45">
        <v>0.66556051277551531</v>
      </c>
      <c r="AW1022" s="45">
        <v>0.83100218039282558</v>
      </c>
      <c r="AX1022" s="45">
        <v>1.0099440848710963</v>
      </c>
      <c r="AY1022" s="45">
        <v>1.1933847471870553</v>
      </c>
      <c r="AZ1022" s="45">
        <v>1.3836153047274211</v>
      </c>
      <c r="BA1022" s="45">
        <v>1.5785383844886891</v>
      </c>
      <c r="BB1022" s="45">
        <v>1.77684419278204</v>
      </c>
      <c r="BC1022" s="45">
        <v>1.9765008521243757</v>
      </c>
      <c r="BD1022" s="45">
        <v>2.1775206402909562</v>
      </c>
      <c r="BE1022" s="45">
        <v>2.3799159544056812</v>
      </c>
      <c r="BF1022" s="45">
        <v>2.5836993121542706</v>
      </c>
    </row>
    <row r="1023" spans="1:58" ht="13.5" thickBot="1" x14ac:dyDescent="0.25">
      <c r="A1023" s="6" t="s">
        <v>1358</v>
      </c>
      <c r="B1023" s="6" t="s">
        <v>1144</v>
      </c>
      <c r="C1023" s="6" t="s">
        <v>941</v>
      </c>
      <c r="D1023" s="6" t="s">
        <v>1358</v>
      </c>
      <c r="E1023" s="6">
        <v>100.61635304522285</v>
      </c>
      <c r="F1023" s="6" t="s">
        <v>314</v>
      </c>
      <c r="G1023" s="21" t="s">
        <v>1178</v>
      </c>
      <c r="H1023" s="21" t="s">
        <v>1172</v>
      </c>
      <c r="I1023" s="21" t="s">
        <v>1160</v>
      </c>
      <c r="J1023" s="21" t="s">
        <v>849</v>
      </c>
      <c r="K1023" s="21" t="s">
        <v>850</v>
      </c>
      <c r="L1023" s="21" t="s">
        <v>943</v>
      </c>
      <c r="M1023" s="3">
        <v>65.686937289701859</v>
      </c>
      <c r="N1023" s="3">
        <v>100.61635304522285</v>
      </c>
      <c r="O1023" s="21" t="s">
        <v>1500</v>
      </c>
      <c r="P1023" s="21">
        <v>0</v>
      </c>
      <c r="Q1023" s="46">
        <v>8.9900435905656246E-5</v>
      </c>
      <c r="R1023" s="46">
        <v>1.6985292955462166E-4</v>
      </c>
      <c r="S1023" s="46">
        <v>2.789612823868107E-4</v>
      </c>
      <c r="T1023" s="46">
        <v>4.2628021567158207E-4</v>
      </c>
      <c r="U1023" s="46">
        <v>6.0452753091003208E-4</v>
      </c>
      <c r="V1023" s="46">
        <v>8.368651038962885E-4</v>
      </c>
      <c r="W1023" s="46">
        <v>1.0912749731617694E-3</v>
      </c>
      <c r="X1023" s="46">
        <v>1.3398401945932986E-3</v>
      </c>
      <c r="Y1023" s="46">
        <v>1.5602490466855635E-3</v>
      </c>
      <c r="Z1023" s="46">
        <v>1.8040264288830751E-3</v>
      </c>
      <c r="AA1023" s="46">
        <v>2.0387565475045452E-3</v>
      </c>
      <c r="AB1023" s="46">
        <v>2.20512150676506E-3</v>
      </c>
      <c r="AC1023" s="46">
        <v>2.2605602129224479E-3</v>
      </c>
      <c r="AD1023" s="46">
        <v>2.3442328665229284E-3</v>
      </c>
      <c r="AE1023" s="46">
        <v>2.402059353283836E-3</v>
      </c>
      <c r="AF1023" s="46">
        <v>2.4437451029655139E-3</v>
      </c>
      <c r="AG1023" s="46">
        <v>2.4603917945788477E-3</v>
      </c>
      <c r="AH1023" s="46">
        <v>2.4771897866176463E-3</v>
      </c>
      <c r="AI1023" s="46">
        <v>2.4941405498288198E-3</v>
      </c>
      <c r="AJ1023" s="46">
        <v>2.5112455699094248E-3</v>
      </c>
      <c r="AK1023" s="46">
        <v>3.1839221432547762E-2</v>
      </c>
      <c r="AL1023" s="45">
        <v>3.1839221432547769E-2</v>
      </c>
      <c r="AM1023" s="45">
        <v>8.9900435905656246E-5</v>
      </c>
      <c r="AN1023" s="45">
        <v>2.5975336546027792E-4</v>
      </c>
      <c r="AO1023" s="45">
        <v>5.3871464784708862E-4</v>
      </c>
      <c r="AP1023" s="45">
        <v>9.6499486351867068E-4</v>
      </c>
      <c r="AQ1023" s="45">
        <v>1.5695223944287027E-3</v>
      </c>
      <c r="AR1023" s="45">
        <v>2.4063874983249909E-3</v>
      </c>
      <c r="AS1023" s="45">
        <v>3.4976624714867606E-3</v>
      </c>
      <c r="AT1023" s="45">
        <v>4.8375026660800596E-3</v>
      </c>
      <c r="AU1023" s="45">
        <v>6.3977517127656227E-3</v>
      </c>
      <c r="AV1023" s="45">
        <v>8.2017781416486978E-3</v>
      </c>
      <c r="AW1023" s="45">
        <v>1.0240534689153244E-2</v>
      </c>
      <c r="AX1023" s="45">
        <v>1.2445656195918304E-2</v>
      </c>
      <c r="AY1023" s="45">
        <v>1.4706216408840751E-2</v>
      </c>
      <c r="AZ1023" s="45">
        <v>1.7050449275363679E-2</v>
      </c>
      <c r="BA1023" s="45">
        <v>1.9452508628647516E-2</v>
      </c>
      <c r="BB1023" s="45">
        <v>2.1896253731613032E-2</v>
      </c>
      <c r="BC1023" s="45">
        <v>2.4356645526191878E-2</v>
      </c>
      <c r="BD1023" s="45">
        <v>2.6833835312809525E-2</v>
      </c>
      <c r="BE1023" s="45">
        <v>2.9327975862638345E-2</v>
      </c>
      <c r="BF1023" s="45">
        <v>3.1839221432547769E-2</v>
      </c>
    </row>
    <row r="1024" spans="1:58" ht="13.5" thickBot="1" x14ac:dyDescent="0.25">
      <c r="A1024" s="6" t="s">
        <v>1140</v>
      </c>
      <c r="B1024" s="6" t="s">
        <v>1356</v>
      </c>
      <c r="C1024" s="6" t="s">
        <v>941</v>
      </c>
      <c r="D1024" s="6" t="s">
        <v>1140</v>
      </c>
      <c r="E1024" s="6">
        <v>97.059216427418178</v>
      </c>
      <c r="F1024" s="6" t="s">
        <v>314</v>
      </c>
      <c r="G1024" s="21" t="s">
        <v>1178</v>
      </c>
      <c r="H1024" s="21" t="s">
        <v>1172</v>
      </c>
      <c r="I1024" s="21" t="s">
        <v>1160</v>
      </c>
      <c r="J1024" s="21" t="s">
        <v>849</v>
      </c>
      <c r="K1024" s="21" t="s">
        <v>850</v>
      </c>
      <c r="L1024" s="21" t="s">
        <v>944</v>
      </c>
      <c r="M1024" s="3">
        <v>63.364676515256789</v>
      </c>
      <c r="N1024" s="3">
        <v>97.059216427418178</v>
      </c>
      <c r="O1024" s="21" t="s">
        <v>1500</v>
      </c>
      <c r="P1024" s="21">
        <v>0</v>
      </c>
      <c r="Q1024" s="46">
        <v>9.3983184577063118E-4</v>
      </c>
      <c r="R1024" s="46">
        <v>1.7756664991078819E-3</v>
      </c>
      <c r="S1024" s="46">
        <v>2.9163006194905822E-3</v>
      </c>
      <c r="T1024" s="46">
        <v>4.4563935410786969E-3</v>
      </c>
      <c r="U1024" s="46">
        <v>6.3198161329336968E-3</v>
      </c>
      <c r="V1024" s="46">
        <v>8.7487059137429067E-3</v>
      </c>
      <c r="W1024" s="46">
        <v>1.140834259520419E-2</v>
      </c>
      <c r="X1024" s="46">
        <v>1.4006878503278489E-2</v>
      </c>
      <c r="Y1024" s="46">
        <v>1.631106375220704E-2</v>
      </c>
      <c r="Z1024" s="46">
        <v>1.8859546913159157E-2</v>
      </c>
      <c r="AA1024" s="46">
        <v>2.1313448703729847E-2</v>
      </c>
      <c r="AB1024" s="46">
        <v>2.3052651469080712E-2</v>
      </c>
      <c r="AC1024" s="46">
        <v>2.3632215528032685E-2</v>
      </c>
      <c r="AD1024" s="46">
        <v>2.4506941258577435E-2</v>
      </c>
      <c r="AE1024" s="46">
        <v>2.5111467512976996E-2</v>
      </c>
      <c r="AF1024" s="46">
        <v>2.5547256223799025E-2</v>
      </c>
      <c r="AG1024" s="46">
        <v>2.5721283087488011E-2</v>
      </c>
      <c r="AH1024" s="46">
        <v>2.5896891667179792E-2</v>
      </c>
      <c r="AI1024" s="46">
        <v>2.6074097338270145E-2</v>
      </c>
      <c r="AJ1024" s="46">
        <v>2.625291563244583E-2</v>
      </c>
      <c r="AK1024" s="46">
        <v>0.33285171473755376</v>
      </c>
      <c r="AL1024" s="45">
        <v>0.33285171473755376</v>
      </c>
      <c r="AM1024" s="45">
        <v>9.3983184577063118E-4</v>
      </c>
      <c r="AN1024" s="45">
        <v>2.7154983448785131E-3</v>
      </c>
      <c r="AO1024" s="45">
        <v>5.6317989643690954E-3</v>
      </c>
      <c r="AP1024" s="45">
        <v>1.0088192505447792E-2</v>
      </c>
      <c r="AQ1024" s="45">
        <v>1.6408008638381488E-2</v>
      </c>
      <c r="AR1024" s="45">
        <v>2.5156714552124395E-2</v>
      </c>
      <c r="AS1024" s="45">
        <v>3.6565057147328585E-2</v>
      </c>
      <c r="AT1024" s="45">
        <v>5.0571935650607074E-2</v>
      </c>
      <c r="AU1024" s="45">
        <v>6.6882999402814114E-2</v>
      </c>
      <c r="AV1024" s="45">
        <v>8.5742546315973278E-2</v>
      </c>
      <c r="AW1024" s="45">
        <v>0.10705599501970313</v>
      </c>
      <c r="AX1024" s="45">
        <v>0.13010864648878384</v>
      </c>
      <c r="AY1024" s="45">
        <v>0.15374086201681653</v>
      </c>
      <c r="AZ1024" s="45">
        <v>0.17824780327539397</v>
      </c>
      <c r="BA1024" s="45">
        <v>0.20335927078837096</v>
      </c>
      <c r="BB1024" s="45">
        <v>0.22890652701216999</v>
      </c>
      <c r="BC1024" s="45">
        <v>0.25462781009965801</v>
      </c>
      <c r="BD1024" s="45">
        <v>0.2805247017668378</v>
      </c>
      <c r="BE1024" s="45">
        <v>0.30659879910510796</v>
      </c>
      <c r="BF1024" s="45">
        <v>0.33285171473755376</v>
      </c>
    </row>
    <row r="1025" spans="1:58" ht="13.5" thickBot="1" x14ac:dyDescent="0.25">
      <c r="A1025" s="6" t="s">
        <v>1357</v>
      </c>
      <c r="B1025" s="6" t="s">
        <v>1143</v>
      </c>
      <c r="C1025" s="6" t="s">
        <v>941</v>
      </c>
      <c r="D1025" s="6" t="s">
        <v>1357</v>
      </c>
      <c r="E1025" s="6">
        <v>70.235920571593155</v>
      </c>
      <c r="F1025" s="6" t="s">
        <v>314</v>
      </c>
      <c r="G1025" s="21" t="s">
        <v>1178</v>
      </c>
      <c r="H1025" s="21" t="s">
        <v>1172</v>
      </c>
      <c r="I1025" s="21" t="s">
        <v>1160</v>
      </c>
      <c r="J1025" s="21" t="s">
        <v>849</v>
      </c>
      <c r="K1025" s="21" t="s">
        <v>850</v>
      </c>
      <c r="L1025" s="21" t="s">
        <v>945</v>
      </c>
      <c r="M1025" s="3">
        <v>45.179764195552224</v>
      </c>
      <c r="N1025" s="3">
        <v>70.235920571593155</v>
      </c>
      <c r="O1025" s="21" t="s">
        <v>1500</v>
      </c>
      <c r="P1025" s="21">
        <v>0</v>
      </c>
      <c r="Q1025" s="46">
        <v>1.9107475770732336E-3</v>
      </c>
      <c r="R1025" s="46">
        <v>3.6100611786340038E-3</v>
      </c>
      <c r="S1025" s="46">
        <v>5.9290546152324574E-3</v>
      </c>
      <c r="T1025" s="46">
        <v>9.0601773066317746E-3</v>
      </c>
      <c r="U1025" s="46">
        <v>1.2848653105226307E-2</v>
      </c>
      <c r="V1025" s="46">
        <v>1.7786765475587274E-2</v>
      </c>
      <c r="W1025" s="46">
        <v>2.3194003342516818E-2</v>
      </c>
      <c r="X1025" s="46">
        <v>2.847701882303557E-2</v>
      </c>
      <c r="Y1025" s="46">
        <v>3.3161597666932933E-2</v>
      </c>
      <c r="Z1025" s="46">
        <v>3.8342852214663603E-2</v>
      </c>
      <c r="AA1025" s="46">
        <v>4.3331815848752814E-2</v>
      </c>
      <c r="AB1025" s="46">
        <v>4.6867743562724183E-2</v>
      </c>
      <c r="AC1025" s="46">
        <v>4.8046040112670489E-2</v>
      </c>
      <c r="AD1025" s="46">
        <v>4.9824422147460461E-2</v>
      </c>
      <c r="AE1025" s="46">
        <v>5.1053468684954605E-2</v>
      </c>
      <c r="AF1025" s="46">
        <v>5.1939459330053762E-2</v>
      </c>
      <c r="AG1025" s="46">
        <v>5.2293268801009415E-2</v>
      </c>
      <c r="AH1025" s="46">
        <v>5.2650294017455669E-2</v>
      </c>
      <c r="AI1025" s="46">
        <v>5.3010566238708083E-2</v>
      </c>
      <c r="AJ1025" s="46">
        <v>5.3374117041833286E-2</v>
      </c>
      <c r="AK1025" s="46">
        <v>0.67671212709115669</v>
      </c>
      <c r="AL1025" s="45">
        <v>0.67671212709115669</v>
      </c>
      <c r="AM1025" s="45">
        <v>1.9107475770732336E-3</v>
      </c>
      <c r="AN1025" s="45">
        <v>5.5208087557072376E-3</v>
      </c>
      <c r="AO1025" s="45">
        <v>1.1449863370939695E-2</v>
      </c>
      <c r="AP1025" s="45">
        <v>2.0510040677571471E-2</v>
      </c>
      <c r="AQ1025" s="45">
        <v>3.335869378279778E-2</v>
      </c>
      <c r="AR1025" s="45">
        <v>5.1145459258385054E-2</v>
      </c>
      <c r="AS1025" s="45">
        <v>7.4339462600901879E-2</v>
      </c>
      <c r="AT1025" s="45">
        <v>0.10281648142393746</v>
      </c>
      <c r="AU1025" s="45">
        <v>0.1359780790908704</v>
      </c>
      <c r="AV1025" s="45">
        <v>0.174320931305534</v>
      </c>
      <c r="AW1025" s="45">
        <v>0.21765274715428681</v>
      </c>
      <c r="AX1025" s="45">
        <v>0.264520490717011</v>
      </c>
      <c r="AY1025" s="45">
        <v>0.3125665308296815</v>
      </c>
      <c r="AZ1025" s="45">
        <v>0.36239095297714197</v>
      </c>
      <c r="BA1025" s="45">
        <v>0.41344442166209655</v>
      </c>
      <c r="BB1025" s="45">
        <v>0.46538388099215033</v>
      </c>
      <c r="BC1025" s="45">
        <v>0.51767714979315971</v>
      </c>
      <c r="BD1025" s="45">
        <v>0.5703274438106154</v>
      </c>
      <c r="BE1025" s="45">
        <v>0.62333801004932343</v>
      </c>
      <c r="BF1025" s="45">
        <v>0.67671212709115669</v>
      </c>
    </row>
    <row r="1026" spans="1:58" ht="13.5" thickBot="1" x14ac:dyDescent="0.25">
      <c r="A1026" s="6" t="s">
        <v>1144</v>
      </c>
      <c r="B1026" s="6" t="s">
        <v>1354</v>
      </c>
      <c r="C1026" s="6" t="s">
        <v>941</v>
      </c>
      <c r="D1026" s="6" t="s">
        <v>1144</v>
      </c>
      <c r="E1026" s="6">
        <v>68.637834696520841</v>
      </c>
      <c r="F1026" s="6" t="s">
        <v>314</v>
      </c>
      <c r="G1026" s="21" t="s">
        <v>1178</v>
      </c>
      <c r="H1026" s="21" t="s">
        <v>1172</v>
      </c>
      <c r="I1026" s="21" t="s">
        <v>1160</v>
      </c>
      <c r="J1026" s="21" t="s">
        <v>849</v>
      </c>
      <c r="K1026" s="21" t="s">
        <v>850</v>
      </c>
      <c r="L1026" s="21" t="s">
        <v>946</v>
      </c>
      <c r="M1026" s="3">
        <v>44.151783891280232</v>
      </c>
      <c r="N1026" s="3">
        <v>68.637834696520841</v>
      </c>
      <c r="O1026" s="21" t="s">
        <v>1500</v>
      </c>
      <c r="P1026" s="21">
        <v>0</v>
      </c>
      <c r="Q1026" s="46">
        <v>1.7639535107918305E-3</v>
      </c>
      <c r="R1026" s="46">
        <v>3.3327165590228448E-3</v>
      </c>
      <c r="S1026" s="46">
        <v>5.4735522523784146E-3</v>
      </c>
      <c r="T1026" s="46">
        <v>8.364124994945394E-3</v>
      </c>
      <c r="U1026" s="46">
        <v>1.1861549388238021E-2</v>
      </c>
      <c r="V1026" s="46">
        <v>1.6420288991993093E-2</v>
      </c>
      <c r="W1026" s="46">
        <v>2.1412113309084102E-2</v>
      </c>
      <c r="X1026" s="46">
        <v>2.6289258682050062E-2</v>
      </c>
      <c r="Y1026" s="46">
        <v>3.0613942589764978E-2</v>
      </c>
      <c r="Z1026" s="46">
        <v>3.5397144860666183E-2</v>
      </c>
      <c r="AA1026" s="46">
        <v>4.0002829056296138E-2</v>
      </c>
      <c r="AB1026" s="46">
        <v>4.3267107488363904E-2</v>
      </c>
      <c r="AC1026" s="46">
        <v>4.4354880860928043E-2</v>
      </c>
      <c r="AD1026" s="46">
        <v>4.5996637873438259E-2</v>
      </c>
      <c r="AE1026" s="46">
        <v>4.7131262342286283E-2</v>
      </c>
      <c r="AF1026" s="46">
        <v>4.794918634632727E-2</v>
      </c>
      <c r="AG1026" s="46">
        <v>4.8275814241048765E-2</v>
      </c>
      <c r="AH1026" s="46">
        <v>4.8605410830126358E-2</v>
      </c>
      <c r="AI1026" s="46">
        <v>4.8938004971364177E-2</v>
      </c>
      <c r="AJ1026" s="46">
        <v>4.9273625815906177E-2</v>
      </c>
      <c r="AK1026" s="46">
        <v>0.62472340496502021</v>
      </c>
      <c r="AL1026" s="45">
        <v>0.62472340496502032</v>
      </c>
      <c r="AM1026" s="45">
        <v>1.7639535107918305E-3</v>
      </c>
      <c r="AN1026" s="45">
        <v>5.0966700698146751E-3</v>
      </c>
      <c r="AO1026" s="45">
        <v>1.0570222322193089E-2</v>
      </c>
      <c r="AP1026" s="45">
        <v>1.8934347317138483E-2</v>
      </c>
      <c r="AQ1026" s="45">
        <v>3.0795896705376503E-2</v>
      </c>
      <c r="AR1026" s="45">
        <v>4.72161856973696E-2</v>
      </c>
      <c r="AS1026" s="45">
        <v>6.8628299006453702E-2</v>
      </c>
      <c r="AT1026" s="45">
        <v>9.4917557688503768E-2</v>
      </c>
      <c r="AU1026" s="45">
        <v>0.12553150027826876</v>
      </c>
      <c r="AV1026" s="45">
        <v>0.16092864513893496</v>
      </c>
      <c r="AW1026" s="45">
        <v>0.20093147419523111</v>
      </c>
      <c r="AX1026" s="45">
        <v>0.24419858168359501</v>
      </c>
      <c r="AY1026" s="45">
        <v>0.28855346254452308</v>
      </c>
      <c r="AZ1026" s="45">
        <v>0.33455010041796135</v>
      </c>
      <c r="BA1026" s="45">
        <v>0.38168136276024761</v>
      </c>
      <c r="BB1026" s="45">
        <v>0.42963054910657489</v>
      </c>
      <c r="BC1026" s="45">
        <v>0.47790636334762365</v>
      </c>
      <c r="BD1026" s="45">
        <v>0.52651177417774997</v>
      </c>
      <c r="BE1026" s="45">
        <v>0.5754497791491141</v>
      </c>
      <c r="BF1026" s="45">
        <v>0.62472340496502032</v>
      </c>
    </row>
    <row r="1027" spans="1:58" ht="13.5" thickBot="1" x14ac:dyDescent="0.25">
      <c r="A1027" s="6" t="s">
        <v>1144</v>
      </c>
      <c r="B1027" s="6" t="s">
        <v>1354</v>
      </c>
      <c r="C1027" s="6" t="s">
        <v>941</v>
      </c>
      <c r="D1027" s="6" t="s">
        <v>1144</v>
      </c>
      <c r="E1027" s="6">
        <v>66.887008637013167</v>
      </c>
      <c r="F1027" s="6" t="s">
        <v>314</v>
      </c>
      <c r="G1027" s="21" t="s">
        <v>1178</v>
      </c>
      <c r="H1027" s="21" t="s">
        <v>1172</v>
      </c>
      <c r="I1027" s="21" t="s">
        <v>1160</v>
      </c>
      <c r="J1027" s="21" t="s">
        <v>849</v>
      </c>
      <c r="K1027" s="21" t="s">
        <v>850</v>
      </c>
      <c r="L1027" s="21" t="s">
        <v>947</v>
      </c>
      <c r="M1027" s="3">
        <v>43.025552358010096</v>
      </c>
      <c r="N1027" s="3">
        <v>66.887008637013167</v>
      </c>
      <c r="O1027" s="21" t="s">
        <v>1500</v>
      </c>
      <c r="P1027" s="21">
        <v>0</v>
      </c>
      <c r="Q1027" s="46">
        <v>0</v>
      </c>
      <c r="R1027" s="46">
        <v>0</v>
      </c>
      <c r="S1027" s="46">
        <v>0</v>
      </c>
      <c r="T1027" s="46">
        <v>0</v>
      </c>
      <c r="U1027" s="46">
        <v>0</v>
      </c>
      <c r="V1027" s="46">
        <v>0</v>
      </c>
      <c r="W1027" s="46">
        <v>0</v>
      </c>
      <c r="X1027" s="46">
        <v>0</v>
      </c>
      <c r="Y1027" s="46">
        <v>0</v>
      </c>
      <c r="Z1027" s="46">
        <v>0</v>
      </c>
      <c r="AA1027" s="46">
        <v>0</v>
      </c>
      <c r="AB1027" s="46">
        <v>0</v>
      </c>
      <c r="AC1027" s="46">
        <v>0</v>
      </c>
      <c r="AD1027" s="46">
        <v>0</v>
      </c>
      <c r="AE1027" s="46">
        <v>0</v>
      </c>
      <c r="AF1027" s="46">
        <v>0</v>
      </c>
      <c r="AG1027" s="46">
        <v>0</v>
      </c>
      <c r="AH1027" s="46">
        <v>0</v>
      </c>
      <c r="AI1027" s="46">
        <v>0</v>
      </c>
      <c r="AJ1027" s="46">
        <v>0</v>
      </c>
      <c r="AK1027" s="46">
        <v>0</v>
      </c>
      <c r="AL1027" s="45">
        <v>0</v>
      </c>
      <c r="AM1027" s="45">
        <v>0</v>
      </c>
      <c r="AN1027" s="45">
        <v>0</v>
      </c>
      <c r="AO1027" s="45">
        <v>0</v>
      </c>
      <c r="AP1027" s="45">
        <v>0</v>
      </c>
      <c r="AQ1027" s="45">
        <v>0</v>
      </c>
      <c r="AR1027" s="45">
        <v>0</v>
      </c>
      <c r="AS1027" s="45">
        <v>0</v>
      </c>
      <c r="AT1027" s="45">
        <v>0</v>
      </c>
      <c r="AU1027" s="45">
        <v>0</v>
      </c>
      <c r="AV1027" s="45">
        <v>0</v>
      </c>
      <c r="AW1027" s="45">
        <v>0</v>
      </c>
      <c r="AX1027" s="45">
        <v>0</v>
      </c>
      <c r="AY1027" s="45">
        <v>0</v>
      </c>
      <c r="AZ1027" s="45">
        <v>0</v>
      </c>
      <c r="BA1027" s="45">
        <v>0</v>
      </c>
      <c r="BB1027" s="45">
        <v>0</v>
      </c>
      <c r="BC1027" s="45">
        <v>0</v>
      </c>
      <c r="BD1027" s="45">
        <v>0</v>
      </c>
      <c r="BE1027" s="45">
        <v>0</v>
      </c>
      <c r="BF1027" s="45">
        <v>0</v>
      </c>
    </row>
    <row r="1028" spans="1:58" ht="13.5" thickBot="1" x14ac:dyDescent="0.25">
      <c r="A1028" s="6" t="s">
        <v>1356</v>
      </c>
      <c r="B1028" s="6" t="s">
        <v>1138</v>
      </c>
      <c r="C1028" s="6" t="s">
        <v>941</v>
      </c>
      <c r="D1028" s="6" t="s">
        <v>1356</v>
      </c>
      <c r="E1028" s="6">
        <v>62.183848092342444</v>
      </c>
      <c r="F1028" s="6" t="s">
        <v>314</v>
      </c>
      <c r="G1028" s="21" t="s">
        <v>1178</v>
      </c>
      <c r="H1028" s="21" t="s">
        <v>1172</v>
      </c>
      <c r="I1028" s="21" t="s">
        <v>1160</v>
      </c>
      <c r="J1028" s="21" t="s">
        <v>849</v>
      </c>
      <c r="K1028" s="21" t="s">
        <v>850</v>
      </c>
      <c r="L1028" s="21" t="s">
        <v>948</v>
      </c>
      <c r="M1028" s="3">
        <v>39.760476883092714</v>
      </c>
      <c r="N1028" s="3">
        <v>62.183848092342444</v>
      </c>
      <c r="O1028" s="21" t="s">
        <v>1500</v>
      </c>
      <c r="P1028" s="21">
        <v>0</v>
      </c>
      <c r="Q1028" s="46">
        <v>2.340356577044179E-3</v>
      </c>
      <c r="R1028" s="46">
        <v>4.4217407491832878E-3</v>
      </c>
      <c r="S1028" s="46">
        <v>7.2621324401562163E-3</v>
      </c>
      <c r="T1028" s="46">
        <v>1.1097251046232461E-2</v>
      </c>
      <c r="U1028" s="46">
        <v>1.5737520833094834E-2</v>
      </c>
      <c r="V1028" s="46">
        <v>2.1785909381549638E-2</v>
      </c>
      <c r="W1028" s="46">
        <v>2.8408900747523183E-2</v>
      </c>
      <c r="X1028" s="46">
        <v>3.487973979231053E-2</v>
      </c>
      <c r="Y1028" s="46">
        <v>4.061759079866404E-2</v>
      </c>
      <c r="Z1028" s="46">
        <v>4.6963789168150069E-2</v>
      </c>
      <c r="AA1028" s="46">
        <v>5.3074462285715614E-2</v>
      </c>
      <c r="AB1028" s="46">
        <v>5.7405401537263069E-2</v>
      </c>
      <c r="AC1028" s="46">
        <v>5.8848624134252715E-2</v>
      </c>
      <c r="AD1028" s="46">
        <v>6.1026854341925202E-2</v>
      </c>
      <c r="AE1028" s="46">
        <v>6.2532237461093515E-2</v>
      </c>
      <c r="AF1028" s="46">
        <v>6.3617432626764489E-2</v>
      </c>
      <c r="AG1028" s="46">
        <v>6.4050791973811236E-2</v>
      </c>
      <c r="AH1028" s="46">
        <v>6.448809008869906E-2</v>
      </c>
      <c r="AI1028" s="46">
        <v>6.4929365259031022E-2</v>
      </c>
      <c r="AJ1028" s="46">
        <v>6.5374656161603845E-2</v>
      </c>
      <c r="AK1028" s="46">
        <v>0.82886284740406813</v>
      </c>
      <c r="AL1028" s="45">
        <v>0.82886284740406824</v>
      </c>
      <c r="AM1028" s="45">
        <v>2.340356577044179E-3</v>
      </c>
      <c r="AN1028" s="45">
        <v>6.7620973262274668E-3</v>
      </c>
      <c r="AO1028" s="45">
        <v>1.4024229766383683E-2</v>
      </c>
      <c r="AP1028" s="45">
        <v>2.5121480812616143E-2</v>
      </c>
      <c r="AQ1028" s="45">
        <v>4.0859001645710977E-2</v>
      </c>
      <c r="AR1028" s="45">
        <v>6.2644911027260608E-2</v>
      </c>
      <c r="AS1028" s="45">
        <v>9.1053811774783791E-2</v>
      </c>
      <c r="AT1028" s="45">
        <v>0.12593355156709432</v>
      </c>
      <c r="AU1028" s="45">
        <v>0.16655114236575835</v>
      </c>
      <c r="AV1028" s="45">
        <v>0.21351493153390844</v>
      </c>
      <c r="AW1028" s="45">
        <v>0.26658939381962404</v>
      </c>
      <c r="AX1028" s="45">
        <v>0.32399479535688713</v>
      </c>
      <c r="AY1028" s="45">
        <v>0.38284341949113987</v>
      </c>
      <c r="AZ1028" s="45">
        <v>0.4438702738330651</v>
      </c>
      <c r="BA1028" s="45">
        <v>0.50640251129415859</v>
      </c>
      <c r="BB1028" s="45">
        <v>0.57001994392092303</v>
      </c>
      <c r="BC1028" s="45">
        <v>0.63407073589473428</v>
      </c>
      <c r="BD1028" s="45">
        <v>0.69855882598343333</v>
      </c>
      <c r="BE1028" s="45">
        <v>0.76348819124246436</v>
      </c>
      <c r="BF1028" s="45">
        <v>0.82886284740406824</v>
      </c>
    </row>
    <row r="1029" spans="1:58" ht="13.5" thickBot="1" x14ac:dyDescent="0.25">
      <c r="A1029" s="6" t="s">
        <v>1356</v>
      </c>
      <c r="B1029" s="6" t="s">
        <v>1138</v>
      </c>
      <c r="C1029" s="6" t="s">
        <v>941</v>
      </c>
      <c r="D1029" s="6" t="s">
        <v>1356</v>
      </c>
      <c r="E1029" s="6">
        <v>60.913435129466713</v>
      </c>
      <c r="F1029" s="6" t="s">
        <v>314</v>
      </c>
      <c r="G1029" s="21" t="s">
        <v>1178</v>
      </c>
      <c r="H1029" s="21" t="s">
        <v>1172</v>
      </c>
      <c r="I1029" s="21" t="s">
        <v>1160</v>
      </c>
      <c r="J1029" s="21" t="s">
        <v>849</v>
      </c>
      <c r="K1029" s="21" t="s">
        <v>850</v>
      </c>
      <c r="L1029" s="21" t="s">
        <v>949</v>
      </c>
      <c r="M1029" s="3">
        <v>38.948172292881573</v>
      </c>
      <c r="N1029" s="3">
        <v>60.913435129466713</v>
      </c>
      <c r="O1029" s="21" t="s">
        <v>1500</v>
      </c>
      <c r="P1029" s="21">
        <v>0</v>
      </c>
      <c r="Q1029" s="46">
        <v>4.2540155988993769E-4</v>
      </c>
      <c r="R1029" s="46">
        <v>8.0373026511505155E-4</v>
      </c>
      <c r="S1029" s="46">
        <v>1.3200221275988311E-3</v>
      </c>
      <c r="T1029" s="46">
        <v>2.0171233528524066E-3</v>
      </c>
      <c r="U1029" s="46">
        <v>2.8605751691284102E-3</v>
      </c>
      <c r="V1029" s="46">
        <v>3.9599776911931244E-3</v>
      </c>
      <c r="W1029" s="46">
        <v>5.1638245262686112E-3</v>
      </c>
      <c r="X1029" s="46">
        <v>6.3400149625677908E-3</v>
      </c>
      <c r="Y1029" s="46">
        <v>7.3829717463591025E-3</v>
      </c>
      <c r="Z1029" s="46">
        <v>8.5365065163299156E-3</v>
      </c>
      <c r="AA1029" s="46">
        <v>9.6472303699885707E-3</v>
      </c>
      <c r="AB1029" s="46">
        <v>1.0434455843007617E-2</v>
      </c>
      <c r="AC1029" s="46">
        <v>1.069678729713296E-2</v>
      </c>
      <c r="AD1029" s="46">
        <v>1.1092719497051644E-2</v>
      </c>
      <c r="AE1029" s="46">
        <v>1.1366349735028022E-2</v>
      </c>
      <c r="AF1029" s="46">
        <v>1.1563603316294043E-2</v>
      </c>
      <c r="AG1029" s="46">
        <v>1.1642374108759949E-2</v>
      </c>
      <c r="AH1029" s="46">
        <v>1.1721860842548682E-2</v>
      </c>
      <c r="AI1029" s="46">
        <v>1.1802070477115137E-2</v>
      </c>
      <c r="AJ1029" s="46">
        <v>1.1883010042657117E-2</v>
      </c>
      <c r="AK1029" s="46">
        <v>0.15066060944688697</v>
      </c>
      <c r="AL1029" s="45">
        <v>0.15066060944688692</v>
      </c>
      <c r="AM1029" s="45">
        <v>4.2540155988993769E-4</v>
      </c>
      <c r="AN1029" s="45">
        <v>1.2291318250049893E-3</v>
      </c>
      <c r="AO1029" s="45">
        <v>2.5491539526038207E-3</v>
      </c>
      <c r="AP1029" s="45">
        <v>4.5662773054562268E-3</v>
      </c>
      <c r="AQ1029" s="45">
        <v>7.4268524745846366E-3</v>
      </c>
      <c r="AR1029" s="45">
        <v>1.138683016577776E-2</v>
      </c>
      <c r="AS1029" s="45">
        <v>1.655065469204637E-2</v>
      </c>
      <c r="AT1029" s="45">
        <v>2.289066965461416E-2</v>
      </c>
      <c r="AU1029" s="45">
        <v>3.0273641400973262E-2</v>
      </c>
      <c r="AV1029" s="45">
        <v>3.8810147917303181E-2</v>
      </c>
      <c r="AW1029" s="45">
        <v>4.8457378287291755E-2</v>
      </c>
      <c r="AX1029" s="45">
        <v>5.8891834130299373E-2</v>
      </c>
      <c r="AY1029" s="45">
        <v>6.9588621427432329E-2</v>
      </c>
      <c r="AZ1029" s="45">
        <v>8.068134092448398E-2</v>
      </c>
      <c r="BA1029" s="45">
        <v>9.2047690659512002E-2</v>
      </c>
      <c r="BB1029" s="45">
        <v>0.10361129397580604</v>
      </c>
      <c r="BC1029" s="45">
        <v>0.115253668084566</v>
      </c>
      <c r="BD1029" s="45">
        <v>0.12697552892711467</v>
      </c>
      <c r="BE1029" s="45">
        <v>0.13877759940422979</v>
      </c>
      <c r="BF1029" s="45">
        <v>0.15066060944688692</v>
      </c>
    </row>
    <row r="1030" spans="1:58" ht="13.5" thickBot="1" x14ac:dyDescent="0.25">
      <c r="A1030" s="6" t="s">
        <v>1139</v>
      </c>
      <c r="B1030" s="6" t="s">
        <v>1138</v>
      </c>
      <c r="C1030" s="6" t="s">
        <v>941</v>
      </c>
      <c r="D1030" s="6" t="s">
        <v>1139</v>
      </c>
      <c r="E1030" s="6">
        <v>59.516451014855029</v>
      </c>
      <c r="F1030" s="6" t="s">
        <v>314</v>
      </c>
      <c r="G1030" s="21" t="s">
        <v>1178</v>
      </c>
      <c r="H1030" s="21" t="s">
        <v>1172</v>
      </c>
      <c r="I1030" s="21" t="s">
        <v>1160</v>
      </c>
      <c r="J1030" s="21" t="s">
        <v>849</v>
      </c>
      <c r="K1030" s="21" t="s">
        <v>850</v>
      </c>
      <c r="L1030" s="21" t="s">
        <v>950</v>
      </c>
      <c r="M1030" s="3">
        <v>38.054937855016263</v>
      </c>
      <c r="N1030" s="3">
        <v>59.516451014855029</v>
      </c>
      <c r="O1030" s="21" t="s">
        <v>1500</v>
      </c>
      <c r="P1030" s="21">
        <v>0</v>
      </c>
      <c r="Q1030" s="46">
        <v>0</v>
      </c>
      <c r="R1030" s="46">
        <v>0</v>
      </c>
      <c r="S1030" s="46">
        <v>0</v>
      </c>
      <c r="T1030" s="46">
        <v>0</v>
      </c>
      <c r="U1030" s="46">
        <v>0</v>
      </c>
      <c r="V1030" s="46">
        <v>0</v>
      </c>
      <c r="W1030" s="46">
        <v>0</v>
      </c>
      <c r="X1030" s="46">
        <v>0</v>
      </c>
      <c r="Y1030" s="46">
        <v>0</v>
      </c>
      <c r="Z1030" s="46">
        <v>0</v>
      </c>
      <c r="AA1030" s="46">
        <v>0</v>
      </c>
      <c r="AB1030" s="46">
        <v>0</v>
      </c>
      <c r="AC1030" s="46">
        <v>0</v>
      </c>
      <c r="AD1030" s="46">
        <v>0</v>
      </c>
      <c r="AE1030" s="46">
        <v>0</v>
      </c>
      <c r="AF1030" s="46">
        <v>0</v>
      </c>
      <c r="AG1030" s="46">
        <v>0</v>
      </c>
      <c r="AH1030" s="46">
        <v>0</v>
      </c>
      <c r="AI1030" s="46">
        <v>0</v>
      </c>
      <c r="AJ1030" s="46">
        <v>0</v>
      </c>
      <c r="AK1030" s="46">
        <v>0</v>
      </c>
      <c r="AL1030" s="45">
        <v>0</v>
      </c>
      <c r="AM1030" s="45">
        <v>0</v>
      </c>
      <c r="AN1030" s="45">
        <v>0</v>
      </c>
      <c r="AO1030" s="45">
        <v>0</v>
      </c>
      <c r="AP1030" s="45">
        <v>0</v>
      </c>
      <c r="AQ1030" s="45">
        <v>0</v>
      </c>
      <c r="AR1030" s="45">
        <v>0</v>
      </c>
      <c r="AS1030" s="45">
        <v>0</v>
      </c>
      <c r="AT1030" s="45">
        <v>0</v>
      </c>
      <c r="AU1030" s="45">
        <v>0</v>
      </c>
      <c r="AV1030" s="45">
        <v>0</v>
      </c>
      <c r="AW1030" s="45">
        <v>0</v>
      </c>
      <c r="AX1030" s="45">
        <v>0</v>
      </c>
      <c r="AY1030" s="45">
        <v>0</v>
      </c>
      <c r="AZ1030" s="45">
        <v>0</v>
      </c>
      <c r="BA1030" s="45">
        <v>0</v>
      </c>
      <c r="BB1030" s="45">
        <v>0</v>
      </c>
      <c r="BC1030" s="45">
        <v>0</v>
      </c>
      <c r="BD1030" s="45">
        <v>0</v>
      </c>
      <c r="BE1030" s="45">
        <v>0</v>
      </c>
      <c r="BF1030" s="45">
        <v>0</v>
      </c>
    </row>
    <row r="1031" spans="1:58" ht="13.5" thickBot="1" x14ac:dyDescent="0.25">
      <c r="A1031" s="6" t="s">
        <v>1359</v>
      </c>
      <c r="B1031" s="6" t="s">
        <v>1359</v>
      </c>
      <c r="C1031" s="6" t="s">
        <v>951</v>
      </c>
      <c r="D1031" s="6" t="s">
        <v>1359</v>
      </c>
      <c r="E1031" s="6">
        <v>460.89330091206614</v>
      </c>
      <c r="F1031" s="6" t="s">
        <v>7</v>
      </c>
      <c r="G1031" s="21" t="s">
        <v>1178</v>
      </c>
      <c r="H1031" s="21" t="s">
        <v>1174</v>
      </c>
      <c r="I1031" s="21" t="s">
        <v>1160</v>
      </c>
      <c r="J1031" s="21" t="s">
        <v>849</v>
      </c>
      <c r="K1031" s="21" t="s">
        <v>850</v>
      </c>
      <c r="L1031" s="21" t="s">
        <v>953</v>
      </c>
      <c r="M1031" s="3">
        <v>308.97509800060323</v>
      </c>
      <c r="N1031" s="3">
        <v>460.89330091206614</v>
      </c>
      <c r="O1031" s="21" t="s">
        <v>1510</v>
      </c>
      <c r="P1031" s="21" t="s">
        <v>1511</v>
      </c>
      <c r="Q1031" s="46">
        <v>1.910212156918523E-2</v>
      </c>
      <c r="R1031" s="46">
        <v>2.3457902982003981E-2</v>
      </c>
      <c r="S1031" s="46">
        <v>2.6913466829084399E-2</v>
      </c>
      <c r="T1031" s="46">
        <v>2.9650540004877952E-2</v>
      </c>
      <c r="U1031" s="46">
        <v>3.1814173786267684E-2</v>
      </c>
      <c r="V1031" s="46">
        <v>3.35201455821749E-2</v>
      </c>
      <c r="W1031" s="46">
        <v>3.4860866887040057E-2</v>
      </c>
      <c r="X1031" s="46">
        <v>3.5910098911070949E-2</v>
      </c>
      <c r="Y1031" s="46">
        <v>3.6726716517908403E-2</v>
      </c>
      <c r="Z1031" s="46">
        <v>3.7357712537095168E-2</v>
      </c>
      <c r="AA1031" s="46">
        <v>3.7840595756340904E-2</v>
      </c>
      <c r="AB1031" s="46">
        <v>3.8205304959081032E-2</v>
      </c>
      <c r="AC1031" s="46">
        <v>3.8109296416591831E-2</v>
      </c>
      <c r="AD1031" s="46">
        <v>3.8011477612468585E-2</v>
      </c>
      <c r="AE1031" s="46">
        <v>3.7913140007468843E-2</v>
      </c>
      <c r="AF1031" s="46">
        <v>3.7814768042835366E-2</v>
      </c>
      <c r="AG1031" s="46">
        <v>3.771649520349666E-2</v>
      </c>
      <c r="AH1031" s="46">
        <v>3.761844552028399E-2</v>
      </c>
      <c r="AI1031" s="46">
        <v>3.7520618486458608E-2</v>
      </c>
      <c r="AJ1031" s="46">
        <v>3.7423013596432464E-2</v>
      </c>
      <c r="AK1031" s="46">
        <v>0.78911391947425524</v>
      </c>
      <c r="AL1031" s="45">
        <v>0.68748690120816702</v>
      </c>
      <c r="AM1031" s="45">
        <v>1.910212156918523E-2</v>
      </c>
      <c r="AN1031" s="45">
        <v>4.2560024551189207E-2</v>
      </c>
      <c r="AO1031" s="45">
        <v>6.9473491380273603E-2</v>
      </c>
      <c r="AP1031" s="45">
        <v>9.9124031385151551E-2</v>
      </c>
      <c r="AQ1031" s="45">
        <v>0.13093820517141924</v>
      </c>
      <c r="AR1031" s="45">
        <v>0.16445835075359413</v>
      </c>
      <c r="AS1031" s="45">
        <v>0.19931921764063421</v>
      </c>
      <c r="AT1031" s="45">
        <v>0.23522931655170515</v>
      </c>
      <c r="AU1031" s="45">
        <v>0.27195603306961358</v>
      </c>
      <c r="AV1031" s="45">
        <v>0.30931374560670877</v>
      </c>
      <c r="AW1031" s="45">
        <v>0.34715434136304968</v>
      </c>
      <c r="AX1031" s="45">
        <v>0.38535964632213071</v>
      </c>
      <c r="AY1031" s="45">
        <v>0.42346894273872254</v>
      </c>
      <c r="AZ1031" s="45">
        <v>0.46148042035119113</v>
      </c>
      <c r="BA1031" s="45">
        <v>0.49939356035866</v>
      </c>
      <c r="BB1031" s="45">
        <v>0.53720832840149535</v>
      </c>
      <c r="BC1031" s="45">
        <v>0.57492482360499197</v>
      </c>
      <c r="BD1031" s="45">
        <v>0.61254326912527601</v>
      </c>
      <c r="BE1031" s="45">
        <v>0.65006388761173461</v>
      </c>
      <c r="BF1031" s="45">
        <v>0.68748690120816702</v>
      </c>
    </row>
    <row r="1032" spans="1:58" ht="13.5" thickBot="1" x14ac:dyDescent="0.25">
      <c r="A1032" s="6" t="s">
        <v>1359</v>
      </c>
      <c r="B1032" s="6" t="s">
        <v>1359</v>
      </c>
      <c r="C1032" s="6" t="s">
        <v>951</v>
      </c>
      <c r="D1032" s="6" t="s">
        <v>1359</v>
      </c>
      <c r="E1032" s="6">
        <v>460.89330091206614</v>
      </c>
      <c r="F1032" s="6" t="s">
        <v>7</v>
      </c>
      <c r="G1032" s="21" t="s">
        <v>1178</v>
      </c>
      <c r="H1032" s="21" t="s">
        <v>1174</v>
      </c>
      <c r="I1032" s="21" t="s">
        <v>1160</v>
      </c>
      <c r="J1032" s="21" t="s">
        <v>849</v>
      </c>
      <c r="K1032" s="21" t="s">
        <v>852</v>
      </c>
      <c r="L1032" s="21" t="s">
        <v>953</v>
      </c>
      <c r="M1032" s="3">
        <v>308.97509800060323</v>
      </c>
      <c r="N1032" s="3">
        <v>460.89330091206614</v>
      </c>
      <c r="O1032" s="21" t="s">
        <v>1510</v>
      </c>
      <c r="P1032" s="21" t="s">
        <v>1511</v>
      </c>
      <c r="Q1032" s="46">
        <v>2.3307028217356204E-4</v>
      </c>
      <c r="R1032" s="46">
        <v>2.8621636048174845E-4</v>
      </c>
      <c r="S1032" s="46">
        <v>3.2837863272330912E-4</v>
      </c>
      <c r="T1032" s="46">
        <v>3.6177439985670464E-4</v>
      </c>
      <c r="U1032" s="46">
        <v>3.8817347324887131E-4</v>
      </c>
      <c r="V1032" s="46">
        <v>4.0898848553041697E-4</v>
      </c>
      <c r="W1032" s="46">
        <v>4.2534697521616862E-4</v>
      </c>
      <c r="X1032" s="46">
        <v>4.3814892344877445E-4</v>
      </c>
      <c r="Y1032" s="46">
        <v>4.481126788692068E-4</v>
      </c>
      <c r="Z1032" s="46">
        <v>4.558116140835482E-4</v>
      </c>
      <c r="AA1032" s="46">
        <v>4.6170338424428531E-4</v>
      </c>
      <c r="AB1032" s="46">
        <v>4.661532807626143E-4</v>
      </c>
      <c r="AC1032" s="46">
        <v>4.6498183505528702E-4</v>
      </c>
      <c r="AD1032" s="46">
        <v>4.6378830194236534E-4</v>
      </c>
      <c r="AE1032" s="46">
        <v>4.6258843888734953E-4</v>
      </c>
      <c r="AF1032" s="46">
        <v>4.6138815668899942E-4</v>
      </c>
      <c r="AG1032" s="46">
        <v>4.6018908403286244E-4</v>
      </c>
      <c r="AH1032" s="46">
        <v>4.5899273425226953E-4</v>
      </c>
      <c r="AI1032" s="46">
        <v>4.5779910116406611E-4</v>
      </c>
      <c r="AJ1032" s="46">
        <v>4.5660817859913922E-4</v>
      </c>
      <c r="AK1032" s="46">
        <v>9.6281972220244368E-3</v>
      </c>
      <c r="AL1032" s="45">
        <v>8.3882143212615501E-3</v>
      </c>
      <c r="AM1032" s="45">
        <v>2.3307028217356204E-4</v>
      </c>
      <c r="AN1032" s="45">
        <v>5.1928664265531047E-4</v>
      </c>
      <c r="AO1032" s="45">
        <v>8.4766527537861959E-4</v>
      </c>
      <c r="AP1032" s="45">
        <v>1.2094396752353243E-3</v>
      </c>
      <c r="AQ1032" s="45">
        <v>1.5976131484841958E-3</v>
      </c>
      <c r="AR1032" s="45">
        <v>2.0066016340146127E-3</v>
      </c>
      <c r="AS1032" s="45">
        <v>2.4319486092307815E-3</v>
      </c>
      <c r="AT1032" s="45">
        <v>2.8700975326795561E-3</v>
      </c>
      <c r="AU1032" s="45">
        <v>3.3182102115487631E-3</v>
      </c>
      <c r="AV1032" s="45">
        <v>3.7740218256323114E-3</v>
      </c>
      <c r="AW1032" s="45">
        <v>4.2357252098765971E-3</v>
      </c>
      <c r="AX1032" s="45">
        <v>4.7018784906392112E-3</v>
      </c>
      <c r="AY1032" s="45">
        <v>5.166860325694498E-3</v>
      </c>
      <c r="AZ1032" s="45">
        <v>5.6306486276368629E-3</v>
      </c>
      <c r="BA1032" s="45">
        <v>6.0932370665242128E-3</v>
      </c>
      <c r="BB1032" s="45">
        <v>6.5546252232132124E-3</v>
      </c>
      <c r="BC1032" s="45">
        <v>7.0148143072460752E-3</v>
      </c>
      <c r="BD1032" s="45">
        <v>7.4738070414983445E-3</v>
      </c>
      <c r="BE1032" s="45">
        <v>7.9316061426624104E-3</v>
      </c>
      <c r="BF1032" s="45">
        <v>8.3882143212615501E-3</v>
      </c>
    </row>
    <row r="1033" spans="1:58" ht="13.5" thickBot="1" x14ac:dyDescent="0.25">
      <c r="A1033" s="6" t="s">
        <v>1359</v>
      </c>
      <c r="B1033" s="6" t="s">
        <v>1359</v>
      </c>
      <c r="C1033" s="6" t="s">
        <v>951</v>
      </c>
      <c r="D1033" s="6" t="s">
        <v>1359</v>
      </c>
      <c r="E1033" s="6">
        <v>460.89330091206614</v>
      </c>
      <c r="F1033" s="6" t="s">
        <v>7</v>
      </c>
      <c r="G1033" s="21" t="s">
        <v>1178</v>
      </c>
      <c r="H1033" s="21" t="s">
        <v>1174</v>
      </c>
      <c r="I1033" s="21" t="s">
        <v>1160</v>
      </c>
      <c r="J1033" s="21" t="s">
        <v>849</v>
      </c>
      <c r="K1033" s="21" t="s">
        <v>853</v>
      </c>
      <c r="L1033" s="21" t="s">
        <v>953</v>
      </c>
      <c r="M1033" s="3">
        <v>308.97509800060323</v>
      </c>
      <c r="N1033" s="3">
        <v>460.89330091206614</v>
      </c>
      <c r="O1033" s="21" t="s">
        <v>1510</v>
      </c>
      <c r="P1033" s="21" t="s">
        <v>1511</v>
      </c>
      <c r="Q1033" s="46">
        <v>5.3139173189954037E-5</v>
      </c>
      <c r="R1033" s="46">
        <v>6.525628496091115E-5</v>
      </c>
      <c r="S1033" s="46">
        <v>7.4869129060262522E-5</v>
      </c>
      <c r="T1033" s="46">
        <v>8.2483242009211339E-5</v>
      </c>
      <c r="U1033" s="46">
        <v>8.8502134336273497E-5</v>
      </c>
      <c r="V1033" s="46">
        <v>9.324788112245699E-5</v>
      </c>
      <c r="W1033" s="46">
        <v>9.6977557031502755E-5</v>
      </c>
      <c r="X1033" s="46">
        <v>9.9896354477307838E-5</v>
      </c>
      <c r="Y1033" s="46">
        <v>1.0216805432668812E-4</v>
      </c>
      <c r="Z1033" s="46">
        <v>1.0392338343994012E-4</v>
      </c>
      <c r="AA1033" s="46">
        <v>1.0526668552052747E-4</v>
      </c>
      <c r="AB1033" s="46">
        <v>1.0628124567620085E-4</v>
      </c>
      <c r="AC1033" s="46">
        <v>1.0601416033291396E-4</v>
      </c>
      <c r="AD1033" s="46">
        <v>1.0574203914181222E-4</v>
      </c>
      <c r="AE1033" s="46">
        <v>1.0546847474702922E-4</v>
      </c>
      <c r="AF1033" s="46">
        <v>1.0519481478909668E-4</v>
      </c>
      <c r="AG1033" s="46">
        <v>1.049214306023716E-4</v>
      </c>
      <c r="AH1033" s="46">
        <v>1.0464866722132695E-4</v>
      </c>
      <c r="AI1033" s="46">
        <v>1.0437652323622609E-4</v>
      </c>
      <c r="AJ1033" s="46">
        <v>1.0410499724053375E-4</v>
      </c>
      <c r="AK1033" s="46">
        <v>2.1951938055628575E-3</v>
      </c>
      <c r="AL1033" s="45">
        <v>1.9124822324625473E-3</v>
      </c>
      <c r="AM1033" s="45">
        <v>5.3139173189954037E-5</v>
      </c>
      <c r="AN1033" s="45">
        <v>1.1839545815086518E-4</v>
      </c>
      <c r="AO1033" s="45">
        <v>1.9326458721112772E-4</v>
      </c>
      <c r="AP1033" s="45">
        <v>2.7574782922033906E-4</v>
      </c>
      <c r="AQ1033" s="45">
        <v>3.6424996355661257E-4</v>
      </c>
      <c r="AR1033" s="45">
        <v>4.5749784467906954E-4</v>
      </c>
      <c r="AS1033" s="45">
        <v>5.5447540171057227E-4</v>
      </c>
      <c r="AT1033" s="45">
        <v>6.5437175618788005E-4</v>
      </c>
      <c r="AU1033" s="45">
        <v>7.565398105145682E-4</v>
      </c>
      <c r="AV1033" s="45">
        <v>8.6046319395450827E-4</v>
      </c>
      <c r="AW1033" s="45">
        <v>9.6572987947503579E-4</v>
      </c>
      <c r="AX1033" s="45">
        <v>1.0720111251512367E-3</v>
      </c>
      <c r="AY1033" s="45">
        <v>1.1780252854841507E-3</v>
      </c>
      <c r="AZ1033" s="45">
        <v>1.2837673246259629E-3</v>
      </c>
      <c r="BA1033" s="45">
        <v>1.3892357993729922E-3</v>
      </c>
      <c r="BB1033" s="45">
        <v>1.494430614162089E-3</v>
      </c>
      <c r="BC1033" s="45">
        <v>1.5993520447644606E-3</v>
      </c>
      <c r="BD1033" s="45">
        <v>1.7040007119857876E-3</v>
      </c>
      <c r="BE1033" s="45">
        <v>1.8083772352220136E-3</v>
      </c>
      <c r="BF1033" s="45">
        <v>1.9124822324625473E-3</v>
      </c>
    </row>
    <row r="1034" spans="1:58" ht="13.5" thickBot="1" x14ac:dyDescent="0.25">
      <c r="A1034" s="6" t="s">
        <v>1359</v>
      </c>
      <c r="B1034" s="6" t="s">
        <v>1359</v>
      </c>
      <c r="C1034" s="6" t="s">
        <v>951</v>
      </c>
      <c r="D1034" s="6" t="s">
        <v>1359</v>
      </c>
      <c r="E1034" s="6">
        <v>460.89330091206614</v>
      </c>
      <c r="F1034" s="6" t="s">
        <v>7</v>
      </c>
      <c r="G1034" s="21" t="s">
        <v>1178</v>
      </c>
      <c r="H1034" s="21" t="s">
        <v>1174</v>
      </c>
      <c r="I1034" s="21" t="s">
        <v>1160</v>
      </c>
      <c r="J1034" s="21" t="s">
        <v>849</v>
      </c>
      <c r="K1034" s="21" t="s">
        <v>854</v>
      </c>
      <c r="L1034" s="21" t="s">
        <v>953</v>
      </c>
      <c r="M1034" s="3">
        <v>308.97509800060323</v>
      </c>
      <c r="N1034" s="3">
        <v>460.89330091206614</v>
      </c>
      <c r="O1034" s="21" t="s">
        <v>1510</v>
      </c>
      <c r="P1034" s="21" t="s">
        <v>1511</v>
      </c>
      <c r="Q1034" s="46">
        <v>2.0450900009456102E-3</v>
      </c>
      <c r="R1034" s="46">
        <v>2.4753181251430337E-3</v>
      </c>
      <c r="S1034" s="46">
        <v>2.8054960793426655E-3</v>
      </c>
      <c r="T1034" s="46">
        <v>3.0565996421183872E-3</v>
      </c>
      <c r="U1034" s="46">
        <v>3.2452289226589191E-3</v>
      </c>
      <c r="V1034" s="46">
        <v>3.3845209174245177E-3</v>
      </c>
      <c r="W1034" s="46">
        <v>3.484871753353113E-3</v>
      </c>
      <c r="X1034" s="46">
        <v>3.5545083074092583E-3</v>
      </c>
      <c r="Y1034" s="46">
        <v>3.5999406149791477E-3</v>
      </c>
      <c r="Z1034" s="46">
        <v>3.6263199285502725E-3</v>
      </c>
      <c r="AA1034" s="46">
        <v>3.6377221032715167E-3</v>
      </c>
      <c r="AB1034" s="46">
        <v>3.6373718824434459E-3</v>
      </c>
      <c r="AC1034" s="46">
        <v>3.5931850781335756E-3</v>
      </c>
      <c r="AD1034" s="46">
        <v>3.5492778930524176E-3</v>
      </c>
      <c r="AE1034" s="46">
        <v>3.5057702011638053E-3</v>
      </c>
      <c r="AF1034" s="46">
        <v>3.4627034332536518E-3</v>
      </c>
      <c r="AG1034" s="46">
        <v>3.4200854695508997E-3</v>
      </c>
      <c r="AH1034" s="46">
        <v>3.3779229634499329E-3</v>
      </c>
      <c r="AI1034" s="46">
        <v>3.3362110474815217E-3</v>
      </c>
      <c r="AJ1034" s="46">
        <v>3.2949449061950133E-3</v>
      </c>
      <c r="AK1034" s="46">
        <v>8.3494430211308354E-2</v>
      </c>
      <c r="AL1034" s="45">
        <v>6.6093089269920718E-2</v>
      </c>
      <c r="AM1034" s="45">
        <v>2.0450900009456102E-3</v>
      </c>
      <c r="AN1034" s="45">
        <v>4.5204081260886439E-3</v>
      </c>
      <c r="AO1034" s="45">
        <v>7.3259042054313094E-3</v>
      </c>
      <c r="AP1034" s="45">
        <v>1.0382503847549697E-2</v>
      </c>
      <c r="AQ1034" s="45">
        <v>1.3627732770208616E-2</v>
      </c>
      <c r="AR1034" s="45">
        <v>1.7012253687633132E-2</v>
      </c>
      <c r="AS1034" s="45">
        <v>2.0497125440986246E-2</v>
      </c>
      <c r="AT1034" s="45">
        <v>2.4051633748395505E-2</v>
      </c>
      <c r="AU1034" s="45">
        <v>2.7651574363374651E-2</v>
      </c>
      <c r="AV1034" s="45">
        <v>3.1277894291924922E-2</v>
      </c>
      <c r="AW1034" s="45">
        <v>3.4915616395196442E-2</v>
      </c>
      <c r="AX1034" s="45">
        <v>3.8552988277639887E-2</v>
      </c>
      <c r="AY1034" s="45">
        <v>4.2146173355773461E-2</v>
      </c>
      <c r="AZ1034" s="45">
        <v>4.5695451248825882E-2</v>
      </c>
      <c r="BA1034" s="45">
        <v>4.9201221449989688E-2</v>
      </c>
      <c r="BB1034" s="45">
        <v>5.266392488324334E-2</v>
      </c>
      <c r="BC1034" s="45">
        <v>5.6084010352794242E-2</v>
      </c>
      <c r="BD1034" s="45">
        <v>5.9461933316244178E-2</v>
      </c>
      <c r="BE1034" s="45">
        <v>6.2798144363725703E-2</v>
      </c>
      <c r="BF1034" s="45">
        <v>6.6093089269920718E-2</v>
      </c>
    </row>
    <row r="1035" spans="1:58" ht="13.5" thickBot="1" x14ac:dyDescent="0.25">
      <c r="A1035" s="6" t="s">
        <v>1350</v>
      </c>
      <c r="B1035" s="6" t="s">
        <v>1350</v>
      </c>
      <c r="C1035" s="6" t="s">
        <v>7</v>
      </c>
      <c r="D1035" s="6" t="s">
        <v>1350</v>
      </c>
      <c r="E1035" s="6">
        <v>-47.248061972308925</v>
      </c>
      <c r="F1035" s="6" t="s">
        <v>7</v>
      </c>
      <c r="G1035" s="21" t="s">
        <v>1178</v>
      </c>
      <c r="H1035" s="21" t="s">
        <v>1296</v>
      </c>
      <c r="I1035" s="21" t="s">
        <v>1160</v>
      </c>
      <c r="J1035" s="21" t="s">
        <v>849</v>
      </c>
      <c r="K1035" s="21" t="s">
        <v>850</v>
      </c>
      <c r="L1035" s="21" t="s">
        <v>969</v>
      </c>
      <c r="M1035" s="3">
        <v>-1.9724637909239984</v>
      </c>
      <c r="N1035" s="3">
        <v>-47.248061972308925</v>
      </c>
      <c r="O1035" s="21" t="s">
        <v>1510</v>
      </c>
      <c r="P1035" s="21" t="s">
        <v>1511</v>
      </c>
      <c r="Q1035" s="46">
        <v>3.8142165936992968E-3</v>
      </c>
      <c r="R1035" s="46">
        <v>4.1053292219577278E-3</v>
      </c>
      <c r="S1035" s="46">
        <v>4.4066570523575467E-3</v>
      </c>
      <c r="T1035" s="46">
        <v>4.7660630455864375E-3</v>
      </c>
      <c r="U1035" s="46">
        <v>5.0313094993476824E-3</v>
      </c>
      <c r="V1035" s="46">
        <v>5.4396379387658461E-3</v>
      </c>
      <c r="W1035" s="46">
        <v>5.7227987960414735E-3</v>
      </c>
      <c r="X1035" s="46">
        <v>5.8194838463084906E-3</v>
      </c>
      <c r="Y1035" s="46">
        <v>5.7629819325517402E-3</v>
      </c>
      <c r="Z1035" s="46">
        <v>5.8800594859312718E-3</v>
      </c>
      <c r="AA1035" s="46">
        <v>6.0467239274628907E-3</v>
      </c>
      <c r="AB1035" s="46">
        <v>6.0825646700542026E-3</v>
      </c>
      <c r="AC1035" s="46">
        <v>5.8848482993136214E-3</v>
      </c>
      <c r="AD1035" s="46">
        <v>5.9160441116475606E-3</v>
      </c>
      <c r="AE1035" s="46">
        <v>5.962286211256513E-3</v>
      </c>
      <c r="AF1035" s="46">
        <v>6.0367529467942977E-3</v>
      </c>
      <c r="AG1035" s="46">
        <v>6.0890058154790339E-3</v>
      </c>
      <c r="AH1035" s="46">
        <v>6.1417336062352139E-3</v>
      </c>
      <c r="AI1035" s="46">
        <v>6.1949409356405359E-3</v>
      </c>
      <c r="AJ1035" s="46">
        <v>6.2486324672002208E-3</v>
      </c>
      <c r="AK1035" s="46">
        <v>0.1113520704036316</v>
      </c>
      <c r="AL1035" s="45">
        <v>0.11135207040363161</v>
      </c>
      <c r="AM1035" s="45">
        <v>3.8142165936992968E-3</v>
      </c>
      <c r="AN1035" s="45">
        <v>7.9195458156570246E-3</v>
      </c>
      <c r="AO1035" s="45">
        <v>1.2326202868014571E-2</v>
      </c>
      <c r="AP1035" s="45">
        <v>1.709226591360101E-2</v>
      </c>
      <c r="AQ1035" s="45">
        <v>2.2123575412948692E-2</v>
      </c>
      <c r="AR1035" s="45">
        <v>2.7563213351714539E-2</v>
      </c>
      <c r="AS1035" s="45">
        <v>3.3286012147756013E-2</v>
      </c>
      <c r="AT1035" s="45">
        <v>3.9105495994064501E-2</v>
      </c>
      <c r="AU1035" s="45">
        <v>4.4868477926616239E-2</v>
      </c>
      <c r="AV1035" s="45">
        <v>5.0748537412547513E-2</v>
      </c>
      <c r="AW1035" s="45">
        <v>5.6795261340010401E-2</v>
      </c>
      <c r="AX1035" s="45">
        <v>6.28778260100646E-2</v>
      </c>
      <c r="AY1035" s="45">
        <v>6.8762674309378227E-2</v>
      </c>
      <c r="AZ1035" s="45">
        <v>7.4678718421025789E-2</v>
      </c>
      <c r="BA1035" s="45">
        <v>8.0641004632282298E-2</v>
      </c>
      <c r="BB1035" s="45">
        <v>8.66777575790766E-2</v>
      </c>
      <c r="BC1035" s="45">
        <v>9.276676339455564E-2</v>
      </c>
      <c r="BD1035" s="45">
        <v>9.8908497000790851E-2</v>
      </c>
      <c r="BE1035" s="45">
        <v>0.10510343793643138</v>
      </c>
      <c r="BF1035" s="45">
        <v>0.11135207040363161</v>
      </c>
    </row>
    <row r="1036" spans="1:58" ht="13.5" thickBot="1" x14ac:dyDescent="0.25">
      <c r="A1036" s="6" t="s">
        <v>1137</v>
      </c>
      <c r="B1036" s="6" t="s">
        <v>1352</v>
      </c>
      <c r="C1036" s="6" t="s">
        <v>7</v>
      </c>
      <c r="D1036" s="6" t="s">
        <v>1137</v>
      </c>
      <c r="E1036" s="6">
        <v>19.994264814626433</v>
      </c>
      <c r="F1036" s="6" t="s">
        <v>7</v>
      </c>
      <c r="G1036" s="21" t="s">
        <v>1178</v>
      </c>
      <c r="H1036" s="21" t="s">
        <v>1296</v>
      </c>
      <c r="I1036" s="21" t="s">
        <v>1160</v>
      </c>
      <c r="J1036" s="21" t="s">
        <v>849</v>
      </c>
      <c r="K1036" s="21" t="s">
        <v>850</v>
      </c>
      <c r="L1036" s="21" t="s">
        <v>970</v>
      </c>
      <c r="M1036" s="3">
        <v>22.656824288434802</v>
      </c>
      <c r="N1036" s="3">
        <v>19.994264814626433</v>
      </c>
      <c r="O1036" s="21" t="s">
        <v>1510</v>
      </c>
      <c r="P1036" s="21" t="s">
        <v>1511</v>
      </c>
      <c r="Q1036" s="46">
        <v>3.3834082872559665E-3</v>
      </c>
      <c r="R1036" s="46">
        <v>3.6416403133557639E-3</v>
      </c>
      <c r="S1036" s="46">
        <v>3.9089337544885383E-3</v>
      </c>
      <c r="T1036" s="46">
        <v>4.2277455435172024E-3</v>
      </c>
      <c r="U1036" s="46">
        <v>4.4630329289539724E-3</v>
      </c>
      <c r="V1036" s="46">
        <v>4.8252414695313158E-3</v>
      </c>
      <c r="W1036" s="46">
        <v>5.0764198616329781E-3</v>
      </c>
      <c r="X1036" s="46">
        <v>5.1621845245175034E-3</v>
      </c>
      <c r="Y1036" s="46">
        <v>5.1120643914432037E-3</v>
      </c>
      <c r="Z1036" s="46">
        <v>5.2159182640864913E-3</v>
      </c>
      <c r="AA1036" s="46">
        <v>5.3637582828207353E-3</v>
      </c>
      <c r="AB1036" s="46">
        <v>5.3955508836146093E-3</v>
      </c>
      <c r="AC1036" s="46">
        <v>5.2201661903607177E-3</v>
      </c>
      <c r="AD1036" s="46">
        <v>5.2478384966877069E-3</v>
      </c>
      <c r="AE1036" s="46">
        <v>5.2888576415615167E-3</v>
      </c>
      <c r="AF1036" s="46">
        <v>5.3549135049227236E-3</v>
      </c>
      <c r="AG1036" s="46">
        <v>5.40126451425787E-3</v>
      </c>
      <c r="AH1036" s="46">
        <v>5.4480368041450915E-3</v>
      </c>
      <c r="AI1036" s="46">
        <v>5.495234469728663E-3</v>
      </c>
      <c r="AJ1036" s="46">
        <v>5.5428616477800081E-3</v>
      </c>
      <c r="AK1036" s="46">
        <v>9.8775071774662604E-2</v>
      </c>
      <c r="AL1036" s="45">
        <v>9.8775071774662576E-2</v>
      </c>
      <c r="AM1036" s="45">
        <v>3.3834082872559665E-3</v>
      </c>
      <c r="AN1036" s="45">
        <v>7.0250486006117304E-3</v>
      </c>
      <c r="AO1036" s="45">
        <v>1.0933982355100269E-2</v>
      </c>
      <c r="AP1036" s="45">
        <v>1.5161727898617472E-2</v>
      </c>
      <c r="AQ1036" s="45">
        <v>1.9624760827571443E-2</v>
      </c>
      <c r="AR1036" s="45">
        <v>2.4450002297102758E-2</v>
      </c>
      <c r="AS1036" s="45">
        <v>2.9526422158735736E-2</v>
      </c>
      <c r="AT1036" s="45">
        <v>3.4688606683253242E-2</v>
      </c>
      <c r="AU1036" s="45">
        <v>3.9800671074696446E-2</v>
      </c>
      <c r="AV1036" s="45">
        <v>4.5016589338782935E-2</v>
      </c>
      <c r="AW1036" s="45">
        <v>5.038034762160367E-2</v>
      </c>
      <c r="AX1036" s="45">
        <v>5.5775898505218281E-2</v>
      </c>
      <c r="AY1036" s="45">
        <v>6.0996064695579E-2</v>
      </c>
      <c r="AZ1036" s="45">
        <v>6.6243903192266709E-2</v>
      </c>
      <c r="BA1036" s="45">
        <v>7.1532760833828229E-2</v>
      </c>
      <c r="BB1036" s="45">
        <v>7.6887674338750947E-2</v>
      </c>
      <c r="BC1036" s="45">
        <v>8.2288938853008822E-2</v>
      </c>
      <c r="BD1036" s="45">
        <v>8.7736975657153909E-2</v>
      </c>
      <c r="BE1036" s="45">
        <v>9.323221012688257E-2</v>
      </c>
      <c r="BF1036" s="45">
        <v>9.8775071774662576E-2</v>
      </c>
    </row>
    <row r="1037" spans="1:58" ht="13.5" thickBot="1" x14ac:dyDescent="0.25">
      <c r="A1037" s="6" t="s">
        <v>1357</v>
      </c>
      <c r="B1037" s="6" t="s">
        <v>1355</v>
      </c>
      <c r="C1037" s="6" t="s">
        <v>7</v>
      </c>
      <c r="D1037" s="6" t="s">
        <v>1357</v>
      </c>
      <c r="E1037" s="6">
        <v>74.287370578875169</v>
      </c>
      <c r="F1037" s="6" t="s">
        <v>7</v>
      </c>
      <c r="G1037" s="21" t="s">
        <v>1178</v>
      </c>
      <c r="H1037" s="21" t="s">
        <v>1296</v>
      </c>
      <c r="I1037" s="21" t="s">
        <v>1160</v>
      </c>
      <c r="J1037" s="21" t="s">
        <v>849</v>
      </c>
      <c r="K1037" s="21" t="s">
        <v>850</v>
      </c>
      <c r="L1037" s="21" t="s">
        <v>971</v>
      </c>
      <c r="M1037" s="3">
        <v>51.305668741660313</v>
      </c>
      <c r="N1037" s="3">
        <v>74.287370578875169</v>
      </c>
      <c r="O1037" s="21" t="s">
        <v>1510</v>
      </c>
      <c r="P1037" s="21" t="s">
        <v>1511</v>
      </c>
      <c r="Q1037" s="46">
        <v>1.3399936254515271E-4</v>
      </c>
      <c r="R1037" s="46">
        <v>1.4422660204694516E-4</v>
      </c>
      <c r="S1037" s="46">
        <v>1.5481271749130397E-4</v>
      </c>
      <c r="T1037" s="46">
        <v>1.6743920914548394E-4</v>
      </c>
      <c r="U1037" s="46">
        <v>1.7675772969832359E-4</v>
      </c>
      <c r="V1037" s="46">
        <v>1.9110294299362409E-4</v>
      </c>
      <c r="W1037" s="46">
        <v>2.0105082441057139E-4</v>
      </c>
      <c r="X1037" s="46">
        <v>2.0444752063511926E-4</v>
      </c>
      <c r="Y1037" s="46">
        <v>2.024625205073099E-4</v>
      </c>
      <c r="Z1037" s="46">
        <v>2.0657563708991792E-4</v>
      </c>
      <c r="AA1037" s="46">
        <v>2.1243081819344331E-4</v>
      </c>
      <c r="AB1037" s="46">
        <v>2.1368995923653824E-4</v>
      </c>
      <c r="AC1037" s="46">
        <v>2.0674387555378565E-4</v>
      </c>
      <c r="AD1037" s="46">
        <v>2.0783983297102598E-4</v>
      </c>
      <c r="AE1037" s="46">
        <v>2.094643898670829E-4</v>
      </c>
      <c r="AF1037" s="46">
        <v>2.1208052213114083E-4</v>
      </c>
      <c r="AG1037" s="46">
        <v>2.1391624669551835E-4</v>
      </c>
      <c r="AH1037" s="46">
        <v>2.1576865601108101E-4</v>
      </c>
      <c r="AI1037" s="46">
        <v>2.1763791226538519E-4</v>
      </c>
      <c r="AJ1037" s="46">
        <v>2.1952417929462406E-4</v>
      </c>
      <c r="AK1037" s="46">
        <v>3.9119714587833769E-3</v>
      </c>
      <c r="AL1037" s="45">
        <v>3.9119714587833778E-3</v>
      </c>
      <c r="AM1037" s="45">
        <v>1.3399936254515271E-4</v>
      </c>
      <c r="AN1037" s="45">
        <v>2.7822596459209787E-4</v>
      </c>
      <c r="AO1037" s="45">
        <v>4.3303868208340187E-4</v>
      </c>
      <c r="AP1037" s="45">
        <v>6.0047789122888581E-4</v>
      </c>
      <c r="AQ1037" s="45">
        <v>7.7723562092720942E-4</v>
      </c>
      <c r="AR1037" s="45">
        <v>9.6833856392083354E-4</v>
      </c>
      <c r="AS1037" s="45">
        <v>1.1693893883314049E-3</v>
      </c>
      <c r="AT1037" s="45">
        <v>1.373836908966524E-3</v>
      </c>
      <c r="AU1037" s="45">
        <v>1.5762994294738339E-3</v>
      </c>
      <c r="AV1037" s="45">
        <v>1.7828750665637519E-3</v>
      </c>
      <c r="AW1037" s="45">
        <v>1.9953058847571952E-3</v>
      </c>
      <c r="AX1037" s="45">
        <v>2.2089958439937335E-3</v>
      </c>
      <c r="AY1037" s="45">
        <v>2.4157397195475193E-3</v>
      </c>
      <c r="AZ1037" s="45">
        <v>2.6235795525185453E-3</v>
      </c>
      <c r="BA1037" s="45">
        <v>2.8330439423856282E-3</v>
      </c>
      <c r="BB1037" s="45">
        <v>3.045124464516769E-3</v>
      </c>
      <c r="BC1037" s="45">
        <v>3.2590407112122874E-3</v>
      </c>
      <c r="BD1037" s="45">
        <v>3.4748093672233682E-3</v>
      </c>
      <c r="BE1037" s="45">
        <v>3.6924472794887535E-3</v>
      </c>
      <c r="BF1037" s="45">
        <v>3.9119714587833778E-3</v>
      </c>
    </row>
    <row r="1038" spans="1:58" ht="13.5" thickBot="1" x14ac:dyDescent="0.25">
      <c r="A1038" s="6" t="s">
        <v>1350</v>
      </c>
      <c r="B1038" s="6" t="s">
        <v>1350</v>
      </c>
      <c r="C1038" s="6" t="s">
        <v>7</v>
      </c>
      <c r="D1038" s="6" t="s">
        <v>1350</v>
      </c>
      <c r="E1038" s="6">
        <v>-28.246767018857415</v>
      </c>
      <c r="F1038" s="6" t="s">
        <v>7</v>
      </c>
      <c r="G1038" s="21" t="s">
        <v>1178</v>
      </c>
      <c r="H1038" s="21" t="s">
        <v>1296</v>
      </c>
      <c r="I1038" s="21" t="s">
        <v>1160</v>
      </c>
      <c r="J1038" s="21" t="s">
        <v>849</v>
      </c>
      <c r="K1038" s="21" t="s">
        <v>850</v>
      </c>
      <c r="L1038" s="21" t="s">
        <v>972</v>
      </c>
      <c r="M1038" s="3">
        <v>-3.21112930794061</v>
      </c>
      <c r="N1038" s="3">
        <v>-28.246767018857415</v>
      </c>
      <c r="O1038" s="21" t="s">
        <v>1510</v>
      </c>
      <c r="P1038" s="21" t="s">
        <v>1511</v>
      </c>
      <c r="Q1038" s="46">
        <v>3.5788907333477739E-3</v>
      </c>
      <c r="R1038" s="46">
        <v>3.8520425751586624E-3</v>
      </c>
      <c r="S1038" s="46">
        <v>4.1347793714116982E-3</v>
      </c>
      <c r="T1038" s="46">
        <v>4.47201107996263E-3</v>
      </c>
      <c r="U1038" s="46">
        <v>4.7208926135880683E-3</v>
      </c>
      <c r="V1038" s="46">
        <v>5.1040283983806896E-3</v>
      </c>
      <c r="W1038" s="46">
        <v>5.3697190699132386E-3</v>
      </c>
      <c r="X1038" s="46">
        <v>5.4604389391061676E-3</v>
      </c>
      <c r="Y1038" s="46">
        <v>5.4074230259840619E-3</v>
      </c>
      <c r="Z1038" s="46">
        <v>5.517277241280906E-3</v>
      </c>
      <c r="AA1038" s="46">
        <v>5.6736589806822314E-3</v>
      </c>
      <c r="AB1038" s="46">
        <v>5.7072884556701592E-3</v>
      </c>
      <c r="AC1038" s="46">
        <v>5.5217705990692756E-3</v>
      </c>
      <c r="AD1038" s="46">
        <v>5.5510417222313993E-3</v>
      </c>
      <c r="AE1038" s="46">
        <v>5.5944308213335334E-3</v>
      </c>
      <c r="AF1038" s="46">
        <v>5.6643031799717639E-3</v>
      </c>
      <c r="AG1038" s="46">
        <v>5.7133322015106951E-3</v>
      </c>
      <c r="AH1038" s="46">
        <v>5.7628068438367007E-3</v>
      </c>
      <c r="AI1038" s="46">
        <v>5.8127314386983171E-3</v>
      </c>
      <c r="AJ1038" s="46">
        <v>5.8631103618763114E-3</v>
      </c>
      <c r="AK1038" s="46">
        <v>0.10448197765301429</v>
      </c>
      <c r="AL1038" s="45">
        <v>0.1044819776530143</v>
      </c>
      <c r="AM1038" s="45">
        <v>3.5788907333477739E-3</v>
      </c>
      <c r="AN1038" s="45">
        <v>7.4309333085064364E-3</v>
      </c>
      <c r="AO1038" s="45">
        <v>1.1565712679918135E-2</v>
      </c>
      <c r="AP1038" s="45">
        <v>1.6037723759880766E-2</v>
      </c>
      <c r="AQ1038" s="45">
        <v>2.0758616373468833E-2</v>
      </c>
      <c r="AR1038" s="45">
        <v>2.5862644771849522E-2</v>
      </c>
      <c r="AS1038" s="45">
        <v>3.1232363841762763E-2</v>
      </c>
      <c r="AT1038" s="45">
        <v>3.6692802780868929E-2</v>
      </c>
      <c r="AU1038" s="45">
        <v>4.2100225806852992E-2</v>
      </c>
      <c r="AV1038" s="45">
        <v>4.7617503048133898E-2</v>
      </c>
      <c r="AW1038" s="45">
        <v>5.3291162028816133E-2</v>
      </c>
      <c r="AX1038" s="45">
        <v>5.8998450484486292E-2</v>
      </c>
      <c r="AY1038" s="45">
        <v>6.4520221083555568E-2</v>
      </c>
      <c r="AZ1038" s="45">
        <v>7.007126280578696E-2</v>
      </c>
      <c r="BA1038" s="45">
        <v>7.5665693627120501E-2</v>
      </c>
      <c r="BB1038" s="45">
        <v>8.132999680709227E-2</v>
      </c>
      <c r="BC1038" s="45">
        <v>8.7043329008602968E-2</v>
      </c>
      <c r="BD1038" s="45">
        <v>9.2806135852439672E-2</v>
      </c>
      <c r="BE1038" s="45">
        <v>9.8618867291137988E-2</v>
      </c>
      <c r="BF1038" s="45">
        <v>0.1044819776530143</v>
      </c>
    </row>
    <row r="1039" spans="1:58" ht="13.5" thickBot="1" x14ac:dyDescent="0.25">
      <c r="A1039" s="6" t="s">
        <v>1350</v>
      </c>
      <c r="B1039" s="6" t="s">
        <v>1350</v>
      </c>
      <c r="C1039" s="6" t="s">
        <v>7</v>
      </c>
      <c r="D1039" s="6" t="s">
        <v>1350</v>
      </c>
      <c r="E1039" s="6">
        <v>-17.148284682861011</v>
      </c>
      <c r="F1039" s="6" t="s">
        <v>7</v>
      </c>
      <c r="G1039" s="21" t="s">
        <v>1178</v>
      </c>
      <c r="H1039" s="21" t="s">
        <v>1296</v>
      </c>
      <c r="I1039" s="21" t="s">
        <v>1160</v>
      </c>
      <c r="J1039" s="21" t="s">
        <v>849</v>
      </c>
      <c r="K1039" s="21" t="s">
        <v>850</v>
      </c>
      <c r="L1039" s="21" t="s">
        <v>973</v>
      </c>
      <c r="M1039" s="3">
        <v>-3.9194405525459688</v>
      </c>
      <c r="N1039" s="3">
        <v>-17.148284682861011</v>
      </c>
      <c r="O1039" s="21" t="s">
        <v>1510</v>
      </c>
      <c r="P1039" s="21" t="s">
        <v>1511</v>
      </c>
      <c r="Q1039" s="46">
        <v>8.9691598206269124E-2</v>
      </c>
      <c r="R1039" s="46">
        <v>9.6537134175479156E-2</v>
      </c>
      <c r="S1039" s="46">
        <v>0.1036228814131249</v>
      </c>
      <c r="T1039" s="46">
        <v>0.11207434114167331</v>
      </c>
      <c r="U1039" s="46">
        <v>0.11831163201699768</v>
      </c>
      <c r="V1039" s="46">
        <v>0.1279135068515273</v>
      </c>
      <c r="W1039" s="46">
        <v>0.13457205631105773</v>
      </c>
      <c r="X1039" s="46">
        <v>0.13684561274606133</v>
      </c>
      <c r="Y1039" s="46">
        <v>0.13551696587400711</v>
      </c>
      <c r="Z1039" s="46">
        <v>0.13827005359693198</v>
      </c>
      <c r="AA1039" s="46">
        <v>0.14218918082998414</v>
      </c>
      <c r="AB1039" s="46">
        <v>0.14303197866407263</v>
      </c>
      <c r="AC1039" s="46">
        <v>0.13838266291400228</v>
      </c>
      <c r="AD1039" s="46">
        <v>0.13911623485383276</v>
      </c>
      <c r="AE1039" s="46">
        <v>0.14020362140267001</v>
      </c>
      <c r="AF1039" s="46">
        <v>0.14195471244837013</v>
      </c>
      <c r="AG1039" s="46">
        <v>0.14318344269691921</v>
      </c>
      <c r="AH1039" s="46">
        <v>0.14442334077471053</v>
      </c>
      <c r="AI1039" s="46">
        <v>0.14567451524092573</v>
      </c>
      <c r="AJ1039" s="46">
        <v>0.14693707575825068</v>
      </c>
      <c r="AK1039" s="46">
        <v>2.618452547916867</v>
      </c>
      <c r="AL1039" s="45">
        <v>2.6184525479168674</v>
      </c>
      <c r="AM1039" s="45">
        <v>8.9691598206269124E-2</v>
      </c>
      <c r="AN1039" s="45">
        <v>0.18622873238174828</v>
      </c>
      <c r="AO1039" s="45">
        <v>0.28985161379487318</v>
      </c>
      <c r="AP1039" s="45">
        <v>0.40192595493654648</v>
      </c>
      <c r="AQ1039" s="45">
        <v>0.52023758695354416</v>
      </c>
      <c r="AR1039" s="45">
        <v>0.64815109380507141</v>
      </c>
      <c r="AS1039" s="45">
        <v>0.78272315011612914</v>
      </c>
      <c r="AT1039" s="45">
        <v>0.91956876286219047</v>
      </c>
      <c r="AU1039" s="45">
        <v>1.0550857287361977</v>
      </c>
      <c r="AV1039" s="45">
        <v>1.1933557823331296</v>
      </c>
      <c r="AW1039" s="45">
        <v>1.3355449631631138</v>
      </c>
      <c r="AX1039" s="45">
        <v>1.4785769418271864</v>
      </c>
      <c r="AY1039" s="45">
        <v>1.6169596047411887</v>
      </c>
      <c r="AZ1039" s="45">
        <v>1.7560758395950216</v>
      </c>
      <c r="BA1039" s="45">
        <v>1.8962794609976916</v>
      </c>
      <c r="BB1039" s="45">
        <v>2.0382341734460616</v>
      </c>
      <c r="BC1039" s="45">
        <v>2.1814176161429808</v>
      </c>
      <c r="BD1039" s="45">
        <v>2.3258409569176912</v>
      </c>
      <c r="BE1039" s="45">
        <v>2.4715154721586168</v>
      </c>
      <c r="BF1039" s="45">
        <v>2.6184525479168674</v>
      </c>
    </row>
    <row r="1040" spans="1:58" ht="13.5" thickBot="1" x14ac:dyDescent="0.25">
      <c r="A1040" s="6" t="s">
        <v>1351</v>
      </c>
      <c r="B1040" s="6" t="s">
        <v>1351</v>
      </c>
      <c r="C1040" s="6" t="s">
        <v>7</v>
      </c>
      <c r="D1040" s="6" t="s">
        <v>1351</v>
      </c>
      <c r="E1040" s="6">
        <v>10.028032874801839</v>
      </c>
      <c r="F1040" s="6" t="s">
        <v>7</v>
      </c>
      <c r="G1040" s="21" t="s">
        <v>1178</v>
      </c>
      <c r="H1040" s="21" t="s">
        <v>1296</v>
      </c>
      <c r="I1040" s="21" t="s">
        <v>1160</v>
      </c>
      <c r="J1040" s="21" t="s">
        <v>849</v>
      </c>
      <c r="K1040" s="21" t="s">
        <v>850</v>
      </c>
      <c r="L1040" s="21" t="s">
        <v>974</v>
      </c>
      <c r="M1040" s="3">
        <v>11.908241674098283</v>
      </c>
      <c r="N1040" s="3">
        <v>10.028032874801839</v>
      </c>
      <c r="O1040" s="21" t="s">
        <v>1510</v>
      </c>
      <c r="P1040" s="21" t="s">
        <v>1511</v>
      </c>
      <c r="Q1040" s="46">
        <v>1.7166671536096509E-2</v>
      </c>
      <c r="R1040" s="46">
        <v>1.8476884196168695E-2</v>
      </c>
      <c r="S1040" s="46">
        <v>1.9833072488596358E-2</v>
      </c>
      <c r="T1040" s="46">
        <v>2.1450653578264103E-2</v>
      </c>
      <c r="U1040" s="46">
        <v>2.2644450164266965E-2</v>
      </c>
      <c r="V1040" s="46">
        <v>2.448221685269197E-2</v>
      </c>
      <c r="W1040" s="46">
        <v>2.5756640920994747E-2</v>
      </c>
      <c r="X1040" s="46">
        <v>2.6191792008934189E-2</v>
      </c>
      <c r="Y1040" s="46">
        <v>2.5937493447015795E-2</v>
      </c>
      <c r="Z1040" s="46">
        <v>2.6464425217601732E-2</v>
      </c>
      <c r="AA1040" s="46">
        <v>2.7214533045575234E-2</v>
      </c>
      <c r="AB1040" s="46">
        <v>2.7375841728645611E-2</v>
      </c>
      <c r="AC1040" s="46">
        <v>2.6485978263781195E-2</v>
      </c>
      <c r="AD1040" s="46">
        <v>2.6626381476467922E-2</v>
      </c>
      <c r="AE1040" s="46">
        <v>2.6834503620458815E-2</v>
      </c>
      <c r="AF1040" s="46">
        <v>2.7169656582525587E-2</v>
      </c>
      <c r="AG1040" s="46">
        <v>2.74048314373074E-2</v>
      </c>
      <c r="AH1040" s="46">
        <v>2.7642143777207185E-2</v>
      </c>
      <c r="AI1040" s="46">
        <v>2.7881614380088755E-2</v>
      </c>
      <c r="AJ1040" s="46">
        <v>2.8123264235022965E-2</v>
      </c>
      <c r="AK1040" s="46">
        <v>0.50116304895771169</v>
      </c>
      <c r="AL1040" s="45">
        <v>0.50116304895771158</v>
      </c>
      <c r="AM1040" s="45">
        <v>1.7166671536096509E-2</v>
      </c>
      <c r="AN1040" s="45">
        <v>3.56435557322652E-2</v>
      </c>
      <c r="AO1040" s="45">
        <v>5.5476628220861558E-2</v>
      </c>
      <c r="AP1040" s="45">
        <v>7.6927281799125669E-2</v>
      </c>
      <c r="AQ1040" s="45">
        <v>9.957173196339264E-2</v>
      </c>
      <c r="AR1040" s="45">
        <v>0.12405394881608461</v>
      </c>
      <c r="AS1040" s="45">
        <v>0.14981058973707936</v>
      </c>
      <c r="AT1040" s="45">
        <v>0.17600238174601354</v>
      </c>
      <c r="AU1040" s="45">
        <v>0.20193987519302933</v>
      </c>
      <c r="AV1040" s="45">
        <v>0.22840430041063106</v>
      </c>
      <c r="AW1040" s="45">
        <v>0.25561883345620628</v>
      </c>
      <c r="AX1040" s="45">
        <v>0.28299467518485188</v>
      </c>
      <c r="AY1040" s="45">
        <v>0.30948065344863307</v>
      </c>
      <c r="AZ1040" s="45">
        <v>0.33610703492510097</v>
      </c>
      <c r="BA1040" s="45">
        <v>0.36294153854555977</v>
      </c>
      <c r="BB1040" s="45">
        <v>0.39011119512808534</v>
      </c>
      <c r="BC1040" s="45">
        <v>0.41751602656539272</v>
      </c>
      <c r="BD1040" s="45">
        <v>0.44515817034259991</v>
      </c>
      <c r="BE1040" s="45">
        <v>0.47303978472268865</v>
      </c>
      <c r="BF1040" s="45">
        <v>0.50116304895771158</v>
      </c>
    </row>
    <row r="1041" spans="1:58" ht="13.5" thickBot="1" x14ac:dyDescent="0.25">
      <c r="A1041" s="6" t="s">
        <v>1350</v>
      </c>
      <c r="B1041" s="6" t="s">
        <v>1350</v>
      </c>
      <c r="C1041" s="6" t="s">
        <v>7</v>
      </c>
      <c r="D1041" s="6" t="s">
        <v>1350</v>
      </c>
      <c r="E1041" s="6">
        <v>-18.531143649888556</v>
      </c>
      <c r="F1041" s="6" t="s">
        <v>7</v>
      </c>
      <c r="G1041" s="21" t="s">
        <v>1178</v>
      </c>
      <c r="H1041" s="21" t="s">
        <v>1296</v>
      </c>
      <c r="I1041" s="21" t="s">
        <v>1160</v>
      </c>
      <c r="J1041" s="21" t="s">
        <v>849</v>
      </c>
      <c r="K1041" s="21" t="s">
        <v>850</v>
      </c>
      <c r="L1041" s="21" t="s">
        <v>975</v>
      </c>
      <c r="M1041" s="3">
        <v>-2.9392495876166804</v>
      </c>
      <c r="N1041" s="3">
        <v>-18.531143649888556</v>
      </c>
      <c r="O1041" s="21" t="s">
        <v>1510</v>
      </c>
      <c r="P1041" s="21" t="s">
        <v>1511</v>
      </c>
      <c r="Q1041" s="46">
        <v>1.8593167270981967E-3</v>
      </c>
      <c r="R1041" s="46">
        <v>2.0012254430543238E-3</v>
      </c>
      <c r="S1041" s="46">
        <v>2.1481137651092625E-3</v>
      </c>
      <c r="T1041" s="46">
        <v>2.323313457788934E-3</v>
      </c>
      <c r="U1041" s="46">
        <v>2.4526131858370048E-3</v>
      </c>
      <c r="V1041" s="46">
        <v>2.6516611105967666E-3</v>
      </c>
      <c r="W1041" s="46">
        <v>2.7896935755757453E-3</v>
      </c>
      <c r="X1041" s="46">
        <v>2.8368246513302683E-3</v>
      </c>
      <c r="Y1041" s="46">
        <v>2.8092816550739667E-3</v>
      </c>
      <c r="Z1041" s="46">
        <v>2.8663534673370366E-3</v>
      </c>
      <c r="AA1041" s="46">
        <v>2.9475974073020893E-3</v>
      </c>
      <c r="AB1041" s="46">
        <v>2.9650686993943458E-3</v>
      </c>
      <c r="AC1041" s="46">
        <v>2.8686878709048525E-3</v>
      </c>
      <c r="AD1041" s="46">
        <v>2.8838948981575064E-3</v>
      </c>
      <c r="AE1041" s="46">
        <v>2.9064365412936333E-3</v>
      </c>
      <c r="AF1041" s="46">
        <v>2.942736851880747E-3</v>
      </c>
      <c r="AG1041" s="46">
        <v>2.9682085655073085E-3</v>
      </c>
      <c r="AH1041" s="46">
        <v>2.9939117894662868E-3</v>
      </c>
      <c r="AI1041" s="46">
        <v>3.0198487742014906E-3</v>
      </c>
      <c r="AJ1041" s="46">
        <v>3.0460217930325011E-3</v>
      </c>
      <c r="AK1041" s="46">
        <v>5.4280810229942286E-2</v>
      </c>
      <c r="AL1041" s="45">
        <v>5.4280810229942272E-2</v>
      </c>
      <c r="AM1041" s="45">
        <v>1.8593167270981967E-3</v>
      </c>
      <c r="AN1041" s="45">
        <v>3.8605421701525203E-3</v>
      </c>
      <c r="AO1041" s="45">
        <v>6.0086559352617828E-3</v>
      </c>
      <c r="AP1041" s="45">
        <v>8.3319693930507168E-3</v>
      </c>
      <c r="AQ1041" s="45">
        <v>1.0784582578887722E-2</v>
      </c>
      <c r="AR1041" s="45">
        <v>1.3436243689484487E-2</v>
      </c>
      <c r="AS1041" s="45">
        <v>1.6225937265060233E-2</v>
      </c>
      <c r="AT1041" s="45">
        <v>1.9062761916390503E-2</v>
      </c>
      <c r="AU1041" s="45">
        <v>2.187204357146447E-2</v>
      </c>
      <c r="AV1041" s="45">
        <v>2.4738397038801506E-2</v>
      </c>
      <c r="AW1041" s="45">
        <v>2.7685994446103597E-2</v>
      </c>
      <c r="AX1041" s="45">
        <v>3.0651063145497943E-2</v>
      </c>
      <c r="AY1041" s="45">
        <v>3.3519751016402796E-2</v>
      </c>
      <c r="AZ1041" s="45">
        <v>3.6403645914560301E-2</v>
      </c>
      <c r="BA1041" s="45">
        <v>3.9310082455853934E-2</v>
      </c>
      <c r="BB1041" s="45">
        <v>4.2252819307734682E-2</v>
      </c>
      <c r="BC1041" s="45">
        <v>4.522102787324199E-2</v>
      </c>
      <c r="BD1041" s="45">
        <v>4.8214939662708275E-2</v>
      </c>
      <c r="BE1041" s="45">
        <v>5.1234788436909769E-2</v>
      </c>
      <c r="BF1041" s="45">
        <v>5.4280810229942272E-2</v>
      </c>
    </row>
    <row r="1042" spans="1:58" ht="13.5" thickBot="1" x14ac:dyDescent="0.25">
      <c r="A1042" s="6" t="s">
        <v>1350</v>
      </c>
      <c r="B1042" s="6" t="s">
        <v>1350</v>
      </c>
      <c r="C1042" s="6" t="s">
        <v>7</v>
      </c>
      <c r="D1042" s="6" t="s">
        <v>1350</v>
      </c>
      <c r="E1042" s="6">
        <v>-12.500155525017536</v>
      </c>
      <c r="F1042" s="6" t="s">
        <v>7</v>
      </c>
      <c r="G1042" s="21" t="s">
        <v>1178</v>
      </c>
      <c r="H1042" s="21" t="s">
        <v>1296</v>
      </c>
      <c r="I1042" s="21" t="s">
        <v>1160</v>
      </c>
      <c r="J1042" s="21" t="s">
        <v>849</v>
      </c>
      <c r="K1042" s="21" t="s">
        <v>850</v>
      </c>
      <c r="L1042" s="21" t="s">
        <v>976</v>
      </c>
      <c r="M1042" s="3">
        <v>-3.6707692411429833</v>
      </c>
      <c r="N1042" s="3">
        <v>-12.500155525017536</v>
      </c>
      <c r="O1042" s="21" t="s">
        <v>1510</v>
      </c>
      <c r="P1042" s="21" t="s">
        <v>1511</v>
      </c>
      <c r="Q1042" s="46">
        <v>2.6048296179258445E-3</v>
      </c>
      <c r="R1042" s="46">
        <v>2.8036381484881703E-3</v>
      </c>
      <c r="S1042" s="46">
        <v>3.0094229113743088E-3</v>
      </c>
      <c r="T1042" s="46">
        <v>3.2548707911746241E-3</v>
      </c>
      <c r="U1042" s="46">
        <v>3.4360146255201663E-3</v>
      </c>
      <c r="V1042" s="46">
        <v>3.7148729406443976E-3</v>
      </c>
      <c r="W1042" s="46">
        <v>3.9082509960194503E-3</v>
      </c>
      <c r="X1042" s="46">
        <v>3.974279779744583E-3</v>
      </c>
      <c r="Y1042" s="46">
        <v>3.9356931251046234E-3</v>
      </c>
      <c r="Z1042" s="46">
        <v>4.0156484897635345E-3</v>
      </c>
      <c r="AA1042" s="46">
        <v>4.1294680547755954E-3</v>
      </c>
      <c r="AB1042" s="46">
        <v>4.1539446479466587E-3</v>
      </c>
      <c r="AC1042" s="46">
        <v>4.0189188973627438E-3</v>
      </c>
      <c r="AD1042" s="46">
        <v>4.0402233445346568E-3</v>
      </c>
      <c r="AE1042" s="46">
        <v>4.0718033001290645E-3</v>
      </c>
      <c r="AF1042" s="46">
        <v>4.1226586077693014E-3</v>
      </c>
      <c r="AG1042" s="46">
        <v>4.158343476897192E-3</v>
      </c>
      <c r="AH1042" s="46">
        <v>4.194352682896761E-3</v>
      </c>
      <c r="AI1042" s="46">
        <v>4.2306893785512946E-3</v>
      </c>
      <c r="AJ1042" s="46">
        <v>4.2673567486921256E-3</v>
      </c>
      <c r="AK1042" s="46">
        <v>7.6045280565315093E-2</v>
      </c>
      <c r="AL1042" s="45">
        <v>7.6045280565315107E-2</v>
      </c>
      <c r="AM1042" s="45">
        <v>2.6048296179258445E-3</v>
      </c>
      <c r="AN1042" s="45">
        <v>5.4084677664140149E-3</v>
      </c>
      <c r="AO1042" s="45">
        <v>8.4178906777883228E-3</v>
      </c>
      <c r="AP1042" s="45">
        <v>1.1672761468962947E-2</v>
      </c>
      <c r="AQ1042" s="45">
        <v>1.5108776094483113E-2</v>
      </c>
      <c r="AR1042" s="45">
        <v>1.882364903512751E-2</v>
      </c>
      <c r="AS1042" s="45">
        <v>2.2731900031146959E-2</v>
      </c>
      <c r="AT1042" s="45">
        <v>2.6706179810891541E-2</v>
      </c>
      <c r="AU1042" s="45">
        <v>3.0641872935996163E-2</v>
      </c>
      <c r="AV1042" s="45">
        <v>3.4657521425759695E-2</v>
      </c>
      <c r="AW1042" s="45">
        <v>3.8786989480535293E-2</v>
      </c>
      <c r="AX1042" s="45">
        <v>4.2940934128481954E-2</v>
      </c>
      <c r="AY1042" s="45">
        <v>4.6959853025844697E-2</v>
      </c>
      <c r="AZ1042" s="45">
        <v>5.1000076370379357E-2</v>
      </c>
      <c r="BA1042" s="45">
        <v>5.5071879670508424E-2</v>
      </c>
      <c r="BB1042" s="45">
        <v>5.9194538278277725E-2</v>
      </c>
      <c r="BC1042" s="45">
        <v>6.3352881755174922E-2</v>
      </c>
      <c r="BD1042" s="45">
        <v>6.7547234438071688E-2</v>
      </c>
      <c r="BE1042" s="45">
        <v>7.1777923816622985E-2</v>
      </c>
      <c r="BF1042" s="45">
        <v>7.6045280565315107E-2</v>
      </c>
    </row>
    <row r="1043" spans="1:58" ht="13.5" thickBot="1" x14ac:dyDescent="0.25">
      <c r="A1043" s="6" t="s">
        <v>1350</v>
      </c>
      <c r="B1043" s="6" t="s">
        <v>1350</v>
      </c>
      <c r="C1043" s="6" t="s">
        <v>7</v>
      </c>
      <c r="D1043" s="6" t="s">
        <v>1350</v>
      </c>
      <c r="E1043" s="6">
        <v>-7.683352853414922</v>
      </c>
      <c r="F1043" s="6" t="s">
        <v>7</v>
      </c>
      <c r="G1043" s="21" t="s">
        <v>1178</v>
      </c>
      <c r="H1043" s="21" t="s">
        <v>1296</v>
      </c>
      <c r="I1043" s="21" t="s">
        <v>1160</v>
      </c>
      <c r="J1043" s="21" t="s">
        <v>849</v>
      </c>
      <c r="K1043" s="21" t="s">
        <v>850</v>
      </c>
      <c r="L1043" s="21" t="s">
        <v>977</v>
      </c>
      <c r="M1043" s="3">
        <v>2.2744114552073573</v>
      </c>
      <c r="N1043" s="3">
        <v>-7.683352853414922</v>
      </c>
      <c r="O1043" s="21" t="s">
        <v>1510</v>
      </c>
      <c r="P1043" s="21" t="s">
        <v>1511</v>
      </c>
      <c r="Q1043" s="46">
        <v>6.653417573256453E-4</v>
      </c>
      <c r="R1043" s="46">
        <v>7.1612266682750936E-4</v>
      </c>
      <c r="S1043" s="46">
        <v>7.6868548891278956E-4</v>
      </c>
      <c r="T1043" s="46">
        <v>8.3137931063316463E-4</v>
      </c>
      <c r="U1043" s="46">
        <v>8.7764819372738317E-4</v>
      </c>
      <c r="V1043" s="46">
        <v>9.4887591632114023E-4</v>
      </c>
      <c r="W1043" s="46">
        <v>9.9826974012674676E-4</v>
      </c>
      <c r="X1043" s="46">
        <v>1.0151352221127565E-3</v>
      </c>
      <c r="Y1043" s="46">
        <v>1.0052791791567068E-3</v>
      </c>
      <c r="Z1043" s="46">
        <v>1.0257018749306175E-3</v>
      </c>
      <c r="AA1043" s="46">
        <v>1.054774375059615E-3</v>
      </c>
      <c r="AB1043" s="46">
        <v>1.0610263384900481E-3</v>
      </c>
      <c r="AC1043" s="46">
        <v>1.0265372227492449E-3</v>
      </c>
      <c r="AD1043" s="46">
        <v>1.0319789369491548E-3</v>
      </c>
      <c r="AE1043" s="46">
        <v>1.0400452853225194E-3</v>
      </c>
      <c r="AF1043" s="46">
        <v>1.053035063817757E-3</v>
      </c>
      <c r="AG1043" s="46">
        <v>1.0621499146978666E-3</v>
      </c>
      <c r="AH1043" s="46">
        <v>1.0713476097159121E-3</v>
      </c>
      <c r="AI1043" s="46">
        <v>1.0806289541753803E-3</v>
      </c>
      <c r="AJ1043" s="46">
        <v>1.0899947615656677E-3</v>
      </c>
      <c r="AK1043" s="46">
        <v>1.9423957812617625E-2</v>
      </c>
      <c r="AL1043" s="45">
        <v>1.9423957812617632E-2</v>
      </c>
      <c r="AM1043" s="45">
        <v>6.653417573256453E-4</v>
      </c>
      <c r="AN1043" s="45">
        <v>1.3814644241531547E-3</v>
      </c>
      <c r="AO1043" s="45">
        <v>2.1501499130659441E-3</v>
      </c>
      <c r="AP1043" s="45">
        <v>2.9815292236991088E-3</v>
      </c>
      <c r="AQ1043" s="45">
        <v>3.8591774174264919E-3</v>
      </c>
      <c r="AR1043" s="45">
        <v>4.8080533337476325E-3</v>
      </c>
      <c r="AS1043" s="45">
        <v>5.8063230738743792E-3</v>
      </c>
      <c r="AT1043" s="45">
        <v>6.8214582959871357E-3</v>
      </c>
      <c r="AU1043" s="45">
        <v>7.826737475143843E-3</v>
      </c>
      <c r="AV1043" s="45">
        <v>8.8524393500744609E-3</v>
      </c>
      <c r="AW1043" s="45">
        <v>9.9072137251340758E-3</v>
      </c>
      <c r="AX1043" s="45">
        <v>1.0968240063624124E-2</v>
      </c>
      <c r="AY1043" s="45">
        <v>1.1994777286373369E-2</v>
      </c>
      <c r="AZ1043" s="45">
        <v>1.3026756223322524E-2</v>
      </c>
      <c r="BA1043" s="45">
        <v>1.4066801508645043E-2</v>
      </c>
      <c r="BB1043" s="45">
        <v>1.51198365724628E-2</v>
      </c>
      <c r="BC1043" s="45">
        <v>1.6181986487160668E-2</v>
      </c>
      <c r="BD1043" s="45">
        <v>1.7253334096876582E-2</v>
      </c>
      <c r="BE1043" s="45">
        <v>1.8333963051051963E-2</v>
      </c>
      <c r="BF1043" s="45">
        <v>1.9423957812617632E-2</v>
      </c>
    </row>
    <row r="1044" spans="1:58" ht="13.5" thickBot="1" x14ac:dyDescent="0.25">
      <c r="A1044" s="6" t="s">
        <v>1352</v>
      </c>
      <c r="B1044" s="6" t="s">
        <v>1144</v>
      </c>
      <c r="C1044" s="6" t="s">
        <v>7</v>
      </c>
      <c r="D1044" s="6" t="s">
        <v>1352</v>
      </c>
      <c r="E1044" s="6">
        <v>20.980850615766499</v>
      </c>
      <c r="F1044" s="6" t="s">
        <v>7</v>
      </c>
      <c r="G1044" s="21" t="s">
        <v>1178</v>
      </c>
      <c r="H1044" s="21" t="s">
        <v>1296</v>
      </c>
      <c r="I1044" s="21" t="s">
        <v>1160</v>
      </c>
      <c r="J1044" s="21" t="s">
        <v>849</v>
      </c>
      <c r="K1044" s="21" t="s">
        <v>850</v>
      </c>
      <c r="L1044" s="21" t="s">
        <v>978</v>
      </c>
      <c r="M1044" s="3">
        <v>68.631136502790909</v>
      </c>
      <c r="N1044" s="3">
        <v>20.980850615766499</v>
      </c>
      <c r="O1044" s="21" t="s">
        <v>1510</v>
      </c>
      <c r="P1044" s="21" t="s">
        <v>1511</v>
      </c>
      <c r="Q1044" s="46">
        <v>6.9405561319970982E-4</v>
      </c>
      <c r="R1044" s="46">
        <v>7.4702805164220619E-4</v>
      </c>
      <c r="S1044" s="46">
        <v>8.0185930387045162E-4</v>
      </c>
      <c r="T1044" s="46">
        <v>8.6725877474218738E-4</v>
      </c>
      <c r="U1044" s="46">
        <v>9.1552446327660829E-4</v>
      </c>
      <c r="V1044" s="46">
        <v>9.8982612875501974E-4</v>
      </c>
      <c r="W1044" s="46">
        <v>1.0413516196658506E-3</v>
      </c>
      <c r="X1044" s="46">
        <v>1.0589449576952562E-3</v>
      </c>
      <c r="Y1044" s="46">
        <v>1.0486635619129142E-3</v>
      </c>
      <c r="Z1044" s="46">
        <v>1.0699676308105702E-3</v>
      </c>
      <c r="AA1044" s="46">
        <v>1.1002947997911935E-3</v>
      </c>
      <c r="AB1044" s="46">
        <v>1.106816576403942E-3</v>
      </c>
      <c r="AC1044" s="46">
        <v>1.0708390293604263E-3</v>
      </c>
      <c r="AD1044" s="46">
        <v>1.0765155891799341E-3</v>
      </c>
      <c r="AE1044" s="46">
        <v>1.0849300533330058E-3</v>
      </c>
      <c r="AF1044" s="46">
        <v>1.0984804258739977E-3</v>
      </c>
      <c r="AG1044" s="46">
        <v>1.107988642286337E-3</v>
      </c>
      <c r="AH1044" s="46">
        <v>1.1175832781039248E-3</v>
      </c>
      <c r="AI1044" s="46">
        <v>1.1272651733843697E-3</v>
      </c>
      <c r="AJ1044" s="46">
        <v>1.1370351767244647E-3</v>
      </c>
      <c r="AK1044" s="46">
        <v>2.0262228850012373E-2</v>
      </c>
      <c r="AL1044" s="45">
        <v>2.0262228850012366E-2</v>
      </c>
      <c r="AM1044" s="45">
        <v>6.9405561319970982E-4</v>
      </c>
      <c r="AN1044" s="45">
        <v>1.441083664841916E-3</v>
      </c>
      <c r="AO1044" s="45">
        <v>2.2429429687123676E-3</v>
      </c>
      <c r="AP1044" s="45">
        <v>3.1102017434545548E-3</v>
      </c>
      <c r="AQ1044" s="45">
        <v>4.0257262067311629E-3</v>
      </c>
      <c r="AR1044" s="45">
        <v>5.0155523354861826E-3</v>
      </c>
      <c r="AS1044" s="45">
        <v>6.0569039551520328E-3</v>
      </c>
      <c r="AT1044" s="45">
        <v>7.1158489128472892E-3</v>
      </c>
      <c r="AU1044" s="45">
        <v>8.1645124747602039E-3</v>
      </c>
      <c r="AV1044" s="45">
        <v>9.2344801055707741E-3</v>
      </c>
      <c r="AW1044" s="45">
        <v>1.0334774905361967E-2</v>
      </c>
      <c r="AX1044" s="45">
        <v>1.1441591481765909E-2</v>
      </c>
      <c r="AY1044" s="45">
        <v>1.2512430511126335E-2</v>
      </c>
      <c r="AZ1044" s="45">
        <v>1.358894610030627E-2</v>
      </c>
      <c r="BA1044" s="45">
        <v>1.4673876153639276E-2</v>
      </c>
      <c r="BB1044" s="45">
        <v>1.5772356579513272E-2</v>
      </c>
      <c r="BC1044" s="45">
        <v>1.6880345221799608E-2</v>
      </c>
      <c r="BD1044" s="45">
        <v>1.7997928499903532E-2</v>
      </c>
      <c r="BE1044" s="45">
        <v>1.91251936732879E-2</v>
      </c>
      <c r="BF1044" s="45">
        <v>2.0262228850012366E-2</v>
      </c>
    </row>
    <row r="1045" spans="1:58" ht="13.5" thickBot="1" x14ac:dyDescent="0.25">
      <c r="A1045" s="6" t="s">
        <v>1350</v>
      </c>
      <c r="B1045" s="6" t="s">
        <v>1351</v>
      </c>
      <c r="C1045" s="6" t="s">
        <v>7</v>
      </c>
      <c r="D1045" s="6" t="s">
        <v>1350</v>
      </c>
      <c r="E1045" s="6">
        <v>-16.136963281502727</v>
      </c>
      <c r="F1045" s="6" t="s">
        <v>7</v>
      </c>
      <c r="G1045" s="21" t="s">
        <v>1178</v>
      </c>
      <c r="H1045" s="21" t="s">
        <v>1296</v>
      </c>
      <c r="I1045" s="21" t="s">
        <v>1160</v>
      </c>
      <c r="J1045" s="21" t="s">
        <v>849</v>
      </c>
      <c r="K1045" s="21" t="s">
        <v>850</v>
      </c>
      <c r="L1045" s="21" t="s">
        <v>979</v>
      </c>
      <c r="M1045" s="3">
        <v>10.192427119190857</v>
      </c>
      <c r="N1045" s="3">
        <v>-16.136963281502727</v>
      </c>
      <c r="O1045" s="21" t="s">
        <v>1510</v>
      </c>
      <c r="P1045" s="21" t="s">
        <v>1511</v>
      </c>
      <c r="Q1045" s="46">
        <v>2.2457382716400544E-2</v>
      </c>
      <c r="R1045" s="46">
        <v>2.4171398568876335E-2</v>
      </c>
      <c r="S1045" s="46">
        <v>2.5945559590977139E-2</v>
      </c>
      <c r="T1045" s="46">
        <v>2.8061673802698178E-2</v>
      </c>
      <c r="U1045" s="46">
        <v>2.9623394533535598E-2</v>
      </c>
      <c r="V1045" s="46">
        <v>3.2027554814614584E-2</v>
      </c>
      <c r="W1045" s="46">
        <v>3.3694752150142782E-2</v>
      </c>
      <c r="X1045" s="46">
        <v>3.4264015358841424E-2</v>
      </c>
      <c r="Y1045" s="46">
        <v>3.3931342824318741E-2</v>
      </c>
      <c r="Z1045" s="46">
        <v>3.4620673217376954E-2</v>
      </c>
      <c r="AA1045" s="46">
        <v>3.5601961787846068E-2</v>
      </c>
      <c r="AB1045" s="46">
        <v>3.5812985271552439E-2</v>
      </c>
      <c r="AC1045" s="46">
        <v>3.4648868840840646E-2</v>
      </c>
      <c r="AD1045" s="46">
        <v>3.4832543857589701E-2</v>
      </c>
      <c r="AE1045" s="46">
        <v>3.5104808555468575E-2</v>
      </c>
      <c r="AF1045" s="46">
        <v>3.5543254547858102E-2</v>
      </c>
      <c r="AG1045" s="46">
        <v>3.5850909512188486E-2</v>
      </c>
      <c r="AH1045" s="46">
        <v>3.6161360727454517E-2</v>
      </c>
      <c r="AI1045" s="46">
        <v>3.6474635375188663E-2</v>
      </c>
      <c r="AJ1045" s="46">
        <v>3.6790760913223752E-2</v>
      </c>
      <c r="AK1045" s="46">
        <v>0.65561983696699322</v>
      </c>
      <c r="AL1045" s="45">
        <v>0.65561983696699322</v>
      </c>
      <c r="AM1045" s="45">
        <v>2.2457382716400544E-2</v>
      </c>
      <c r="AN1045" s="45">
        <v>4.662878128527688E-2</v>
      </c>
      <c r="AO1045" s="45">
        <v>7.2574340876254015E-2</v>
      </c>
      <c r="AP1045" s="45">
        <v>0.1006360146789522</v>
      </c>
      <c r="AQ1045" s="45">
        <v>0.1302594092124878</v>
      </c>
      <c r="AR1045" s="45">
        <v>0.16228696402710238</v>
      </c>
      <c r="AS1045" s="45">
        <v>0.19598171617724516</v>
      </c>
      <c r="AT1045" s="45">
        <v>0.23024573153608657</v>
      </c>
      <c r="AU1045" s="45">
        <v>0.26417707436040533</v>
      </c>
      <c r="AV1045" s="45">
        <v>0.29879774757778227</v>
      </c>
      <c r="AW1045" s="45">
        <v>0.33439970936562835</v>
      </c>
      <c r="AX1045" s="45">
        <v>0.37021269463718076</v>
      </c>
      <c r="AY1045" s="45">
        <v>0.40486156347802138</v>
      </c>
      <c r="AZ1045" s="45">
        <v>0.4396941073356111</v>
      </c>
      <c r="BA1045" s="45">
        <v>0.4747989158910797</v>
      </c>
      <c r="BB1045" s="45">
        <v>0.51034217043893781</v>
      </c>
      <c r="BC1045" s="45">
        <v>0.54619307995112631</v>
      </c>
      <c r="BD1045" s="45">
        <v>0.58235444067858078</v>
      </c>
      <c r="BE1045" s="45">
        <v>0.61882907605376947</v>
      </c>
      <c r="BF1045" s="45">
        <v>0.65561983696699322</v>
      </c>
    </row>
    <row r="1046" spans="1:58" ht="13.5" thickBot="1" x14ac:dyDescent="0.25">
      <c r="A1046" s="6" t="s">
        <v>1351</v>
      </c>
      <c r="B1046" s="6" t="s">
        <v>1137</v>
      </c>
      <c r="C1046" s="6" t="s">
        <v>7</v>
      </c>
      <c r="D1046" s="6" t="s">
        <v>1351</v>
      </c>
      <c r="E1046" s="6">
        <v>11.572452330799026</v>
      </c>
      <c r="F1046" s="6" t="s">
        <v>7</v>
      </c>
      <c r="G1046" s="21" t="s">
        <v>1178</v>
      </c>
      <c r="H1046" s="21" t="s">
        <v>1296</v>
      </c>
      <c r="I1046" s="21" t="s">
        <v>1160</v>
      </c>
      <c r="J1046" s="21" t="s">
        <v>849</v>
      </c>
      <c r="K1046" s="21" t="s">
        <v>850</v>
      </c>
      <c r="L1046" s="21" t="s">
        <v>980</v>
      </c>
      <c r="M1046" s="3">
        <v>17.489841226833143</v>
      </c>
      <c r="N1046" s="3">
        <v>11.572452330799026</v>
      </c>
      <c r="O1046" s="21" t="s">
        <v>1510</v>
      </c>
      <c r="P1046" s="21" t="s">
        <v>1511</v>
      </c>
      <c r="Q1046" s="46">
        <v>5.9628200116451282E-3</v>
      </c>
      <c r="R1046" s="46">
        <v>6.4179205972514693E-3</v>
      </c>
      <c r="S1046" s="46">
        <v>6.8889907562303086E-3</v>
      </c>
      <c r="T1046" s="46">
        <v>7.4508553478401744E-3</v>
      </c>
      <c r="U1046" s="46">
        <v>7.8655189684426665E-3</v>
      </c>
      <c r="V1046" s="46">
        <v>8.5038647283317264E-3</v>
      </c>
      <c r="W1046" s="46">
        <v>8.9465341952589157E-3</v>
      </c>
      <c r="X1046" s="46">
        <v>9.0976833338556693E-3</v>
      </c>
      <c r="Y1046" s="46">
        <v>9.0093530742155776E-3</v>
      </c>
      <c r="Z1046" s="46">
        <v>9.1923821081092306E-3</v>
      </c>
      <c r="AA1046" s="46">
        <v>9.4529310420203363E-3</v>
      </c>
      <c r="AB1046" s="46">
        <v>9.5089613937074241E-3</v>
      </c>
      <c r="AC1046" s="46">
        <v>9.199868529387846E-3</v>
      </c>
      <c r="AD1046" s="46">
        <v>9.2486373943682972E-3</v>
      </c>
      <c r="AE1046" s="46">
        <v>9.3209283380405131E-3</v>
      </c>
      <c r="AF1046" s="46">
        <v>9.4373432636113662E-3</v>
      </c>
      <c r="AG1046" s="46">
        <v>9.5190309295855244E-3</v>
      </c>
      <c r="AH1046" s="46">
        <v>9.6014610481084586E-3</v>
      </c>
      <c r="AI1046" s="46">
        <v>9.6846408363429146E-3</v>
      </c>
      <c r="AJ1046" s="46">
        <v>9.7685775848141056E-3</v>
      </c>
      <c r="AK1046" s="46">
        <v>0.17407830348116768</v>
      </c>
      <c r="AL1046" s="45">
        <v>0.17407830348116768</v>
      </c>
      <c r="AM1046" s="45">
        <v>5.9628200116451282E-3</v>
      </c>
      <c r="AN1046" s="45">
        <v>1.2380740608896598E-2</v>
      </c>
      <c r="AO1046" s="45">
        <v>1.9269731365126906E-2</v>
      </c>
      <c r="AP1046" s="45">
        <v>2.6720586712967079E-2</v>
      </c>
      <c r="AQ1046" s="45">
        <v>3.4586105681409747E-2</v>
      </c>
      <c r="AR1046" s="45">
        <v>4.3089970409741475E-2</v>
      </c>
      <c r="AS1046" s="45">
        <v>5.2036504605000394E-2</v>
      </c>
      <c r="AT1046" s="45">
        <v>6.1134187938856062E-2</v>
      </c>
      <c r="AU1046" s="45">
        <v>7.0143541013071645E-2</v>
      </c>
      <c r="AV1046" s="45">
        <v>7.9335923121180874E-2</v>
      </c>
      <c r="AW1046" s="45">
        <v>8.8788854163201203E-2</v>
      </c>
      <c r="AX1046" s="45">
        <v>9.8297815556908627E-2</v>
      </c>
      <c r="AY1046" s="45">
        <v>0.10749768408629648</v>
      </c>
      <c r="AZ1046" s="45">
        <v>0.11674632148066477</v>
      </c>
      <c r="BA1046" s="45">
        <v>0.12606724981870529</v>
      </c>
      <c r="BB1046" s="45">
        <v>0.13550459308231666</v>
      </c>
      <c r="BC1046" s="45">
        <v>0.14502362401190219</v>
      </c>
      <c r="BD1046" s="45">
        <v>0.15462508506001066</v>
      </c>
      <c r="BE1046" s="45">
        <v>0.16430972589635356</v>
      </c>
      <c r="BF1046" s="45">
        <v>0.17407830348116768</v>
      </c>
    </row>
    <row r="1047" spans="1:58" ht="13.5" thickBot="1" x14ac:dyDescent="0.25">
      <c r="A1047" s="6" t="s">
        <v>1359</v>
      </c>
      <c r="B1047" s="6" t="s">
        <v>1359</v>
      </c>
      <c r="C1047" s="6" t="s">
        <v>7</v>
      </c>
      <c r="D1047" s="6" t="s">
        <v>1359</v>
      </c>
      <c r="E1047" s="6">
        <v>228.24624831063548</v>
      </c>
      <c r="F1047" s="6" t="s">
        <v>7</v>
      </c>
      <c r="G1047" s="21" t="s">
        <v>1178</v>
      </c>
      <c r="H1047" s="21" t="s">
        <v>1296</v>
      </c>
      <c r="I1047" s="21" t="s">
        <v>1160</v>
      </c>
      <c r="J1047" s="21" t="s">
        <v>849</v>
      </c>
      <c r="K1047" s="21" t="s">
        <v>850</v>
      </c>
      <c r="L1047" s="21" t="s">
        <v>981</v>
      </c>
      <c r="M1047" s="3">
        <v>169.50805383749872</v>
      </c>
      <c r="N1047" s="3">
        <v>228.24624831063548</v>
      </c>
      <c r="O1047" s="21" t="s">
        <v>1510</v>
      </c>
      <c r="P1047" s="21" t="s">
        <v>1511</v>
      </c>
      <c r="Q1047" s="46">
        <v>7.7522852297851385E-6</v>
      </c>
      <c r="R1047" s="46">
        <v>8.3439632514212869E-6</v>
      </c>
      <c r="S1047" s="46">
        <v>8.9564033768170258E-6</v>
      </c>
      <c r="T1047" s="46">
        <v>9.6868856932662665E-6</v>
      </c>
      <c r="U1047" s="46">
        <v>1.0225991461182784E-5</v>
      </c>
      <c r="V1047" s="46">
        <v>1.1055907238653755E-5</v>
      </c>
      <c r="W1047" s="46">
        <v>1.1631423515085804E-5</v>
      </c>
      <c r="X1047" s="46">
        <v>1.1827933091485895E-5</v>
      </c>
      <c r="Y1047" s="46">
        <v>1.1713094581214974E-5</v>
      </c>
      <c r="Z1047" s="46">
        <v>1.1951051332098711E-5</v>
      </c>
      <c r="AA1047" s="46">
        <v>1.2289792003131991E-5</v>
      </c>
      <c r="AB1047" s="46">
        <v>1.2362637278849716E-5</v>
      </c>
      <c r="AC1047" s="46">
        <v>1.1960784457195361E-5</v>
      </c>
      <c r="AD1047" s="46">
        <v>1.2024189046118556E-5</v>
      </c>
      <c r="AE1047" s="46">
        <v>1.2118174780013402E-5</v>
      </c>
      <c r="AF1047" s="46">
        <v>1.2269526272472831E-5</v>
      </c>
      <c r="AG1047" s="46">
        <v>1.237572872117166E-5</v>
      </c>
      <c r="AH1047" s="46">
        <v>1.248289643528458E-5</v>
      </c>
      <c r="AI1047" s="46">
        <v>1.2591038797872633E-5</v>
      </c>
      <c r="AJ1047" s="46">
        <v>1.2700165287375684E-5</v>
      </c>
      <c r="AK1047" s="46">
        <v>2.2631987185049805E-4</v>
      </c>
      <c r="AL1047" s="45">
        <v>2.263198718504981E-4</v>
      </c>
      <c r="AM1047" s="45">
        <v>7.7522852297851385E-6</v>
      </c>
      <c r="AN1047" s="45">
        <v>1.6096248481206425E-5</v>
      </c>
      <c r="AO1047" s="45">
        <v>2.5052651858023451E-5</v>
      </c>
      <c r="AP1047" s="45">
        <v>3.4739537551289716E-5</v>
      </c>
      <c r="AQ1047" s="45">
        <v>4.49655290124725E-5</v>
      </c>
      <c r="AR1047" s="45">
        <v>5.6021436251126259E-5</v>
      </c>
      <c r="AS1047" s="45">
        <v>6.7652859766212064E-5</v>
      </c>
      <c r="AT1047" s="45">
        <v>7.9480792857697957E-5</v>
      </c>
      <c r="AU1047" s="45">
        <v>9.1193887438912929E-5</v>
      </c>
      <c r="AV1047" s="45">
        <v>1.0314493877101164E-4</v>
      </c>
      <c r="AW1047" s="45">
        <v>1.1543473077414362E-4</v>
      </c>
      <c r="AX1047" s="45">
        <v>1.2779736805299335E-4</v>
      </c>
      <c r="AY1047" s="45">
        <v>1.3975815251018872E-4</v>
      </c>
      <c r="AZ1047" s="45">
        <v>1.5178234155630729E-4</v>
      </c>
      <c r="BA1047" s="45">
        <v>1.639005163363207E-4</v>
      </c>
      <c r="BB1047" s="45">
        <v>1.7617004260879354E-4</v>
      </c>
      <c r="BC1047" s="45">
        <v>1.8854577132996521E-4</v>
      </c>
      <c r="BD1047" s="45">
        <v>2.0102866776524979E-4</v>
      </c>
      <c r="BE1047" s="45">
        <v>2.1361970656312242E-4</v>
      </c>
      <c r="BF1047" s="45">
        <v>2.263198718504981E-4</v>
      </c>
    </row>
    <row r="1048" spans="1:58" ht="13.5" thickBot="1" x14ac:dyDescent="0.25">
      <c r="A1048" s="6" t="s">
        <v>1137</v>
      </c>
      <c r="B1048" s="6" t="s">
        <v>1137</v>
      </c>
      <c r="C1048" s="6" t="s">
        <v>7</v>
      </c>
      <c r="D1048" s="6" t="s">
        <v>1137</v>
      </c>
      <c r="E1048" s="6">
        <v>16.552697547422113</v>
      </c>
      <c r="F1048" s="6" t="s">
        <v>7</v>
      </c>
      <c r="G1048" s="21" t="s">
        <v>1178</v>
      </c>
      <c r="H1048" s="21" t="s">
        <v>1296</v>
      </c>
      <c r="I1048" s="21" t="s">
        <v>1160</v>
      </c>
      <c r="J1048" s="21" t="s">
        <v>849</v>
      </c>
      <c r="K1048" s="21" t="s">
        <v>850</v>
      </c>
      <c r="L1048" s="21" t="s">
        <v>982</v>
      </c>
      <c r="M1048" s="3">
        <v>17.699535955245178</v>
      </c>
      <c r="N1048" s="3">
        <v>16.552697547422113</v>
      </c>
      <c r="O1048" s="21" t="s">
        <v>1510</v>
      </c>
      <c r="P1048" s="21" t="s">
        <v>1511</v>
      </c>
      <c r="Q1048" s="46">
        <v>4.4672055163572777E-4</v>
      </c>
      <c r="R1048" s="46">
        <v>4.8081562481498984E-4</v>
      </c>
      <c r="S1048" s="46">
        <v>5.1610710114115472E-4</v>
      </c>
      <c r="T1048" s="46">
        <v>5.5820068434815368E-4</v>
      </c>
      <c r="U1048" s="46">
        <v>5.8926631453270562E-4</v>
      </c>
      <c r="V1048" s="46">
        <v>6.3708968827785634E-4</v>
      </c>
      <c r="W1048" s="46">
        <v>6.702534510732805E-4</v>
      </c>
      <c r="X1048" s="46">
        <v>6.8157719159225318E-4</v>
      </c>
      <c r="Y1048" s="46">
        <v>6.7495969479786956E-4</v>
      </c>
      <c r="Z1048" s="46">
        <v>6.8867180263051356E-4</v>
      </c>
      <c r="AA1048" s="46">
        <v>7.0819152035762282E-4</v>
      </c>
      <c r="AB1048" s="46">
        <v>7.123891834709007E-4</v>
      </c>
      <c r="AC1048" s="46">
        <v>6.8923266783134634E-4</v>
      </c>
      <c r="AD1048" s="46">
        <v>6.9288631731668549E-4</v>
      </c>
      <c r="AE1048" s="46">
        <v>6.983021860117746E-4</v>
      </c>
      <c r="AF1048" s="46">
        <v>7.0702372039786656E-4</v>
      </c>
      <c r="AG1048" s="46">
        <v>7.1314356958575862E-4</v>
      </c>
      <c r="AH1048" s="46">
        <v>7.1931904158492187E-4</v>
      </c>
      <c r="AI1048" s="46">
        <v>7.2555067708833607E-4</v>
      </c>
      <c r="AJ1048" s="46">
        <v>7.3183902228512727E-4</v>
      </c>
      <c r="AK1048" s="46">
        <v>1.3041540010774844E-2</v>
      </c>
      <c r="AL1048" s="45">
        <v>1.3041540010774847E-2</v>
      </c>
      <c r="AM1048" s="45">
        <v>4.4672055163572777E-4</v>
      </c>
      <c r="AN1048" s="45">
        <v>9.2753617645071761E-4</v>
      </c>
      <c r="AO1048" s="45">
        <v>1.4436432775918723E-3</v>
      </c>
      <c r="AP1048" s="45">
        <v>2.001843961940026E-3</v>
      </c>
      <c r="AQ1048" s="45">
        <v>2.5911102764727316E-3</v>
      </c>
      <c r="AR1048" s="45">
        <v>3.2281999647505877E-3</v>
      </c>
      <c r="AS1048" s="45">
        <v>3.898453415823868E-3</v>
      </c>
      <c r="AT1048" s="45">
        <v>4.5800306074161214E-3</v>
      </c>
      <c r="AU1048" s="45">
        <v>5.254990302213991E-3</v>
      </c>
      <c r="AV1048" s="45">
        <v>5.9436621048445043E-3</v>
      </c>
      <c r="AW1048" s="45">
        <v>6.6518536252021272E-3</v>
      </c>
      <c r="AX1048" s="45">
        <v>7.3642428086730279E-3</v>
      </c>
      <c r="AY1048" s="45">
        <v>8.0534754765043751E-3</v>
      </c>
      <c r="AZ1048" s="45">
        <v>8.7463617938210603E-3</v>
      </c>
      <c r="BA1048" s="45">
        <v>9.4446639798328354E-3</v>
      </c>
      <c r="BB1048" s="45">
        <v>1.0151687700230703E-2</v>
      </c>
      <c r="BC1048" s="45">
        <v>1.0864831269816461E-2</v>
      </c>
      <c r="BD1048" s="45">
        <v>1.1584150311401384E-2</v>
      </c>
      <c r="BE1048" s="45">
        <v>1.230970098848972E-2</v>
      </c>
      <c r="BF1048" s="45">
        <v>1.3041540010774847E-2</v>
      </c>
    </row>
    <row r="1049" spans="1:58" ht="13.5" thickBot="1" x14ac:dyDescent="0.25">
      <c r="A1049" s="6" t="s">
        <v>1353</v>
      </c>
      <c r="B1049" s="6" t="s">
        <v>1142</v>
      </c>
      <c r="C1049" s="6" t="s">
        <v>7</v>
      </c>
      <c r="D1049" s="6" t="s">
        <v>1353</v>
      </c>
      <c r="E1049" s="6">
        <v>34.005141879934243</v>
      </c>
      <c r="F1049" s="6" t="s">
        <v>7</v>
      </c>
      <c r="G1049" s="21" t="s">
        <v>1178</v>
      </c>
      <c r="H1049" s="21" t="s">
        <v>1296</v>
      </c>
      <c r="I1049" s="21" t="s">
        <v>1160</v>
      </c>
      <c r="J1049" s="21" t="s">
        <v>849</v>
      </c>
      <c r="K1049" s="21" t="s">
        <v>850</v>
      </c>
      <c r="L1049" s="21" t="s">
        <v>983</v>
      </c>
      <c r="M1049" s="3">
        <v>27.246105431627203</v>
      </c>
      <c r="N1049" s="3">
        <v>34.005141879934243</v>
      </c>
      <c r="O1049" s="21" t="s">
        <v>1510</v>
      </c>
      <c r="P1049" s="21" t="s">
        <v>1511</v>
      </c>
      <c r="Q1049" s="46">
        <v>3.0249547301390697E-3</v>
      </c>
      <c r="R1049" s="46">
        <v>3.2558284889361499E-3</v>
      </c>
      <c r="S1049" s="46">
        <v>3.4948036555263722E-3</v>
      </c>
      <c r="T1049" s="46">
        <v>3.7798390835233021E-3</v>
      </c>
      <c r="U1049" s="46">
        <v>3.9901990605322379E-3</v>
      </c>
      <c r="V1049" s="46">
        <v>4.3140335921916769E-3</v>
      </c>
      <c r="W1049" s="46">
        <v>4.5386010108382962E-3</v>
      </c>
      <c r="X1049" s="46">
        <v>4.6152793779300014E-3</v>
      </c>
      <c r="Y1049" s="46">
        <v>4.5704691981508228E-3</v>
      </c>
      <c r="Z1049" s="46">
        <v>4.6633203224088282E-3</v>
      </c>
      <c r="AA1049" s="46">
        <v>4.7954975017514669E-3</v>
      </c>
      <c r="AB1049" s="46">
        <v>4.8239218508071479E-3</v>
      </c>
      <c r="AC1049" s="46">
        <v>4.6671182041852924E-3</v>
      </c>
      <c r="AD1049" s="46">
        <v>4.6918587813816574E-3</v>
      </c>
      <c r="AE1049" s="46">
        <v>4.728532172760304E-3</v>
      </c>
      <c r="AF1049" s="46">
        <v>4.7875897795766412E-3</v>
      </c>
      <c r="AG1049" s="46">
        <v>4.8290301536110698E-3</v>
      </c>
      <c r="AH1049" s="46">
        <v>4.8708471758329239E-3</v>
      </c>
      <c r="AI1049" s="46">
        <v>4.9130445075283944E-3</v>
      </c>
      <c r="AJ1049" s="46">
        <v>4.9556258472006559E-3</v>
      </c>
      <c r="AK1049" s="46">
        <v>8.8310394494812303E-2</v>
      </c>
      <c r="AL1049" s="45">
        <v>8.831039449481233E-2</v>
      </c>
      <c r="AM1049" s="45">
        <v>3.0249547301390697E-3</v>
      </c>
      <c r="AN1049" s="45">
        <v>6.2807832190752196E-3</v>
      </c>
      <c r="AO1049" s="45">
        <v>9.7755868746015918E-3</v>
      </c>
      <c r="AP1049" s="45">
        <v>1.3555425958124895E-2</v>
      </c>
      <c r="AQ1049" s="45">
        <v>1.7545625018657134E-2</v>
      </c>
      <c r="AR1049" s="45">
        <v>2.185965861084881E-2</v>
      </c>
      <c r="AS1049" s="45">
        <v>2.6398259621687105E-2</v>
      </c>
      <c r="AT1049" s="45">
        <v>3.1013538999617105E-2</v>
      </c>
      <c r="AU1049" s="45">
        <v>3.5584008197767927E-2</v>
      </c>
      <c r="AV1049" s="45">
        <v>4.0247328520176755E-2</v>
      </c>
      <c r="AW1049" s="45">
        <v>4.5042826021928224E-2</v>
      </c>
      <c r="AX1049" s="45">
        <v>4.9866747872735373E-2</v>
      </c>
      <c r="AY1049" s="45">
        <v>5.4533866076920665E-2</v>
      </c>
      <c r="AZ1049" s="45">
        <v>5.9225724858302325E-2</v>
      </c>
      <c r="BA1049" s="45">
        <v>6.3954257031062625E-2</v>
      </c>
      <c r="BB1049" s="45">
        <v>6.8741846810639273E-2</v>
      </c>
      <c r="BC1049" s="45">
        <v>7.357087696425034E-2</v>
      </c>
      <c r="BD1049" s="45">
        <v>7.8441724140083269E-2</v>
      </c>
      <c r="BE1049" s="45">
        <v>8.3354768647611668E-2</v>
      </c>
      <c r="BF1049" s="45">
        <v>8.831039449481233E-2</v>
      </c>
    </row>
    <row r="1050" spans="1:58" ht="13.5" thickBot="1" x14ac:dyDescent="0.25">
      <c r="A1050" s="6" t="s">
        <v>1350</v>
      </c>
      <c r="B1050" s="6" t="s">
        <v>1350</v>
      </c>
      <c r="C1050" s="6" t="s">
        <v>7</v>
      </c>
      <c r="D1050" s="6" t="s">
        <v>1350</v>
      </c>
      <c r="E1050" s="6">
        <v>-47.248061972308925</v>
      </c>
      <c r="F1050" s="6" t="s">
        <v>7</v>
      </c>
      <c r="G1050" s="21" t="s">
        <v>1178</v>
      </c>
      <c r="H1050" s="21" t="s">
        <v>1296</v>
      </c>
      <c r="I1050" s="21" t="s">
        <v>1160</v>
      </c>
      <c r="J1050" s="21" t="s">
        <v>849</v>
      </c>
      <c r="K1050" s="21" t="s">
        <v>852</v>
      </c>
      <c r="L1050" s="21" t="s">
        <v>969</v>
      </c>
      <c r="M1050" s="3">
        <v>-1.9724637909239984</v>
      </c>
      <c r="N1050" s="3">
        <v>-47.248061972308925</v>
      </c>
      <c r="O1050" s="21" t="s">
        <v>1510</v>
      </c>
      <c r="P1050" s="21" t="s">
        <v>1511</v>
      </c>
      <c r="Q1050" s="46">
        <v>1.7284439665119227E-4</v>
      </c>
      <c r="R1050" s="46">
        <v>1.8598580684869176E-4</v>
      </c>
      <c r="S1050" s="46">
        <v>2.0443472426115824E-4</v>
      </c>
      <c r="T1050" s="46">
        <v>2.2501522306478015E-4</v>
      </c>
      <c r="U1050" s="46">
        <v>2.4597819586923906E-4</v>
      </c>
      <c r="V1050" s="46">
        <v>2.6453054778739711E-4</v>
      </c>
      <c r="W1050" s="46">
        <v>2.7651209973813352E-4</v>
      </c>
      <c r="X1050" s="46">
        <v>2.8232943154506655E-4</v>
      </c>
      <c r="Y1050" s="46">
        <v>2.8723059375880761E-4</v>
      </c>
      <c r="Z1050" s="46">
        <v>2.8631211541020423E-4</v>
      </c>
      <c r="AA1050" s="46">
        <v>2.851292483457177E-4</v>
      </c>
      <c r="AB1050" s="46">
        <v>2.8242802146617193E-4</v>
      </c>
      <c r="AC1050" s="46">
        <v>2.7923505692668257E-4</v>
      </c>
      <c r="AD1050" s="46">
        <v>2.7804506539670187E-4</v>
      </c>
      <c r="AE1050" s="46">
        <v>2.7221334488101669E-4</v>
      </c>
      <c r="AF1050" s="46">
        <v>2.7296510701946443E-4</v>
      </c>
      <c r="AG1050" s="46">
        <v>2.7286063016180857E-4</v>
      </c>
      <c r="AH1050" s="46">
        <v>2.7293752021010693E-4</v>
      </c>
      <c r="AI1050" s="46">
        <v>2.7319268005583208E-4</v>
      </c>
      <c r="AJ1050" s="46">
        <v>2.7362322689173253E-4</v>
      </c>
      <c r="AK1050" s="46">
        <v>5.1938030362899045E-3</v>
      </c>
      <c r="AL1050" s="45">
        <v>5.1938030362899045E-3</v>
      </c>
      <c r="AM1050" s="45">
        <v>1.7284439665119227E-4</v>
      </c>
      <c r="AN1050" s="45">
        <v>3.5883020349988402E-4</v>
      </c>
      <c r="AO1050" s="45">
        <v>5.6326492776104221E-4</v>
      </c>
      <c r="AP1050" s="45">
        <v>7.8828015082582235E-4</v>
      </c>
      <c r="AQ1050" s="45">
        <v>1.0342583466950615E-3</v>
      </c>
      <c r="AR1050" s="45">
        <v>1.2987888944824585E-3</v>
      </c>
      <c r="AS1050" s="45">
        <v>1.5753009942205921E-3</v>
      </c>
      <c r="AT1050" s="45">
        <v>1.8576304257656587E-3</v>
      </c>
      <c r="AU1050" s="45">
        <v>2.1448610195244663E-3</v>
      </c>
      <c r="AV1050" s="45">
        <v>2.4311731349346707E-3</v>
      </c>
      <c r="AW1050" s="45">
        <v>2.7163023832803882E-3</v>
      </c>
      <c r="AX1050" s="45">
        <v>2.9987304047465603E-3</v>
      </c>
      <c r="AY1050" s="45">
        <v>3.2779654616732429E-3</v>
      </c>
      <c r="AZ1050" s="45">
        <v>3.5560105270699446E-3</v>
      </c>
      <c r="BA1050" s="45">
        <v>3.8282238719509615E-3</v>
      </c>
      <c r="BB1050" s="45">
        <v>4.101188978970426E-3</v>
      </c>
      <c r="BC1050" s="45">
        <v>4.3740496091322347E-3</v>
      </c>
      <c r="BD1050" s="45">
        <v>4.6469871293423415E-3</v>
      </c>
      <c r="BE1050" s="45">
        <v>4.9201798093981737E-3</v>
      </c>
      <c r="BF1050" s="45">
        <v>5.1938030362899045E-3</v>
      </c>
    </row>
    <row r="1051" spans="1:58" ht="13.5" thickBot="1" x14ac:dyDescent="0.25">
      <c r="A1051" s="6" t="s">
        <v>1137</v>
      </c>
      <c r="B1051" s="6" t="s">
        <v>1352</v>
      </c>
      <c r="C1051" s="6" t="s">
        <v>7</v>
      </c>
      <c r="D1051" s="6" t="s">
        <v>1137</v>
      </c>
      <c r="E1051" s="6">
        <v>19.994264814626433</v>
      </c>
      <c r="F1051" s="6" t="s">
        <v>7</v>
      </c>
      <c r="G1051" s="21" t="s">
        <v>1178</v>
      </c>
      <c r="H1051" s="21" t="s">
        <v>1296</v>
      </c>
      <c r="I1051" s="21" t="s">
        <v>1160</v>
      </c>
      <c r="J1051" s="21" t="s">
        <v>849</v>
      </c>
      <c r="K1051" s="21" t="s">
        <v>852</v>
      </c>
      <c r="L1051" s="21" t="s">
        <v>970</v>
      </c>
      <c r="M1051" s="3">
        <v>22.656824288434802</v>
      </c>
      <c r="N1051" s="3">
        <v>19.994264814626433</v>
      </c>
      <c r="O1051" s="21" t="s">
        <v>1510</v>
      </c>
      <c r="P1051" s="21" t="s">
        <v>1511</v>
      </c>
      <c r="Q1051" s="46">
        <v>1.5332196000652864E-4</v>
      </c>
      <c r="R1051" s="46">
        <v>1.6497907361719713E-4</v>
      </c>
      <c r="S1051" s="46">
        <v>1.8134422188050028E-4</v>
      </c>
      <c r="T1051" s="46">
        <v>1.996001935846404E-4</v>
      </c>
      <c r="U1051" s="46">
        <v>2.1819543959906206E-4</v>
      </c>
      <c r="V1051" s="46">
        <v>2.3465233964288097E-4</v>
      </c>
      <c r="W1051" s="46">
        <v>2.4528059872792483E-4</v>
      </c>
      <c r="X1051" s="46">
        <v>2.504408742817066E-4</v>
      </c>
      <c r="Y1051" s="46">
        <v>2.5478845980649034E-4</v>
      </c>
      <c r="Z1051" s="46">
        <v>2.5397372179149062E-4</v>
      </c>
      <c r="AA1051" s="46">
        <v>2.5292445724911581E-4</v>
      </c>
      <c r="AB1051" s="46">
        <v>2.5052832866399269E-4</v>
      </c>
      <c r="AC1051" s="46">
        <v>2.4769600322613794E-4</v>
      </c>
      <c r="AD1051" s="46">
        <v>2.4664041891271627E-4</v>
      </c>
      <c r="AE1051" s="46">
        <v>2.4146737982670222E-4</v>
      </c>
      <c r="AF1051" s="46">
        <v>2.4213423190150868E-4</v>
      </c>
      <c r="AG1051" s="46">
        <v>2.4204155550064477E-4</v>
      </c>
      <c r="AH1051" s="46">
        <v>2.4210976096832848E-4</v>
      </c>
      <c r="AI1051" s="46">
        <v>2.4233610100838485E-4</v>
      </c>
      <c r="AJ1051" s="46">
        <v>2.4271801842100461E-4</v>
      </c>
      <c r="AK1051" s="46">
        <v>4.6071731386169573E-3</v>
      </c>
      <c r="AL1051" s="45">
        <v>4.6071731386169582E-3</v>
      </c>
      <c r="AM1051" s="45">
        <v>1.5332196000652864E-4</v>
      </c>
      <c r="AN1051" s="45">
        <v>3.1830103362372577E-4</v>
      </c>
      <c r="AO1051" s="45">
        <v>4.9964525550422602E-4</v>
      </c>
      <c r="AP1051" s="45">
        <v>6.9924544908886639E-4</v>
      </c>
      <c r="AQ1051" s="45">
        <v>9.1744088868792842E-4</v>
      </c>
      <c r="AR1051" s="45">
        <v>1.1520932283308094E-3</v>
      </c>
      <c r="AS1051" s="45">
        <v>1.3973738270587344E-3</v>
      </c>
      <c r="AT1051" s="45">
        <v>1.6478147013404411E-3</v>
      </c>
      <c r="AU1051" s="45">
        <v>1.9026031611469314E-3</v>
      </c>
      <c r="AV1051" s="45">
        <v>2.1565768829384219E-3</v>
      </c>
      <c r="AW1051" s="45">
        <v>2.4095013401875375E-3</v>
      </c>
      <c r="AX1051" s="45">
        <v>2.6600296688515301E-3</v>
      </c>
      <c r="AY1051" s="45">
        <v>2.9077256720776682E-3</v>
      </c>
      <c r="AZ1051" s="45">
        <v>3.1543660909903845E-3</v>
      </c>
      <c r="BA1051" s="45">
        <v>3.3958334708170867E-3</v>
      </c>
      <c r="BB1051" s="45">
        <v>3.6379677027185953E-3</v>
      </c>
      <c r="BC1051" s="45">
        <v>3.8800092582192401E-3</v>
      </c>
      <c r="BD1051" s="45">
        <v>4.1221190191875687E-3</v>
      </c>
      <c r="BE1051" s="45">
        <v>4.3644551201959536E-3</v>
      </c>
      <c r="BF1051" s="45">
        <v>4.6071731386169582E-3</v>
      </c>
    </row>
    <row r="1052" spans="1:58" ht="13.5" thickBot="1" x14ac:dyDescent="0.25">
      <c r="A1052" s="6" t="s">
        <v>1357</v>
      </c>
      <c r="B1052" s="6" t="s">
        <v>1355</v>
      </c>
      <c r="C1052" s="6" t="s">
        <v>7</v>
      </c>
      <c r="D1052" s="6" t="s">
        <v>1357</v>
      </c>
      <c r="E1052" s="6">
        <v>74.287370578875169</v>
      </c>
      <c r="F1052" s="6" t="s">
        <v>7</v>
      </c>
      <c r="G1052" s="21" t="s">
        <v>1178</v>
      </c>
      <c r="H1052" s="21" t="s">
        <v>1296</v>
      </c>
      <c r="I1052" s="21" t="s">
        <v>1160</v>
      </c>
      <c r="J1052" s="21" t="s">
        <v>849</v>
      </c>
      <c r="K1052" s="21" t="s">
        <v>852</v>
      </c>
      <c r="L1052" s="21" t="s">
        <v>971</v>
      </c>
      <c r="M1052" s="3">
        <v>51.305668741660313</v>
      </c>
      <c r="N1052" s="3">
        <v>74.287370578875169</v>
      </c>
      <c r="O1052" s="21" t="s">
        <v>1510</v>
      </c>
      <c r="P1052" s="21" t="s">
        <v>1511</v>
      </c>
      <c r="Q1052" s="46">
        <v>6.0722925407594861E-6</v>
      </c>
      <c r="R1052" s="46">
        <v>6.5339707245097729E-6</v>
      </c>
      <c r="S1052" s="46">
        <v>7.1821098933766938E-6</v>
      </c>
      <c r="T1052" s="46">
        <v>7.9051348325220426E-6</v>
      </c>
      <c r="U1052" s="46">
        <v>8.6415966783147291E-6</v>
      </c>
      <c r="V1052" s="46">
        <v>9.2933696622750918E-6</v>
      </c>
      <c r="W1052" s="46">
        <v>9.7143002214762826E-6</v>
      </c>
      <c r="X1052" s="46">
        <v>9.9186721376203098E-6</v>
      </c>
      <c r="Y1052" s="46">
        <v>1.0090857590710882E-5</v>
      </c>
      <c r="Z1052" s="46">
        <v>1.0058590017488196E-5</v>
      </c>
      <c r="AA1052" s="46">
        <v>1.0017034057378668E-5</v>
      </c>
      <c r="AB1052" s="46">
        <v>9.92213575492073E-6</v>
      </c>
      <c r="AC1052" s="46">
        <v>9.8099619434943901E-6</v>
      </c>
      <c r="AD1052" s="46">
        <v>9.7681556898288357E-6</v>
      </c>
      <c r="AE1052" s="46">
        <v>9.5632782759624671E-6</v>
      </c>
      <c r="AF1052" s="46">
        <v>9.589688849369333E-6</v>
      </c>
      <c r="AG1052" s="46">
        <v>9.5860184148298478E-6</v>
      </c>
      <c r="AH1052" s="46">
        <v>9.5887196818410215E-6</v>
      </c>
      <c r="AI1052" s="46">
        <v>9.597683844162266E-6</v>
      </c>
      <c r="AJ1052" s="46">
        <v>9.612809624290162E-6</v>
      </c>
      <c r="AK1052" s="46">
        <v>1.8246638043513115E-4</v>
      </c>
      <c r="AL1052" s="45">
        <v>1.8246638043513123E-4</v>
      </c>
      <c r="AM1052" s="45">
        <v>6.0722925407594861E-6</v>
      </c>
      <c r="AN1052" s="45">
        <v>1.2606263265269259E-5</v>
      </c>
      <c r="AO1052" s="45">
        <v>1.9788373158645952E-5</v>
      </c>
      <c r="AP1052" s="45">
        <v>2.7693507991167995E-5</v>
      </c>
      <c r="AQ1052" s="45">
        <v>3.6335104669482727E-5</v>
      </c>
      <c r="AR1052" s="45">
        <v>4.5628474331757822E-5</v>
      </c>
      <c r="AS1052" s="45">
        <v>5.5342774553234105E-5</v>
      </c>
      <c r="AT1052" s="45">
        <v>6.5261446690854415E-5</v>
      </c>
      <c r="AU1052" s="45">
        <v>7.5352304281565296E-5</v>
      </c>
      <c r="AV1052" s="45">
        <v>8.5410894299053496E-5</v>
      </c>
      <c r="AW1052" s="45">
        <v>9.5427928356432167E-5</v>
      </c>
      <c r="AX1052" s="45">
        <v>1.053500641113529E-4</v>
      </c>
      <c r="AY1052" s="45">
        <v>1.151600260548473E-4</v>
      </c>
      <c r="AZ1052" s="45">
        <v>1.2492818174467615E-4</v>
      </c>
      <c r="BA1052" s="45">
        <v>1.3449146002063862E-4</v>
      </c>
      <c r="BB1052" s="45">
        <v>1.4408114887000796E-4</v>
      </c>
      <c r="BC1052" s="45">
        <v>1.536671672848378E-4</v>
      </c>
      <c r="BD1052" s="45">
        <v>1.6325588696667882E-4</v>
      </c>
      <c r="BE1052" s="45">
        <v>1.7285357081084108E-4</v>
      </c>
      <c r="BF1052" s="45">
        <v>1.8246638043513123E-4</v>
      </c>
    </row>
    <row r="1053" spans="1:58" ht="13.5" thickBot="1" x14ac:dyDescent="0.25">
      <c r="A1053" s="6" t="s">
        <v>1350</v>
      </c>
      <c r="B1053" s="6" t="s">
        <v>1350</v>
      </c>
      <c r="C1053" s="6" t="s">
        <v>7</v>
      </c>
      <c r="D1053" s="6" t="s">
        <v>1350</v>
      </c>
      <c r="E1053" s="6">
        <v>-28.246767018857415</v>
      </c>
      <c r="F1053" s="6" t="s">
        <v>7</v>
      </c>
      <c r="G1053" s="21" t="s">
        <v>1178</v>
      </c>
      <c r="H1053" s="21" t="s">
        <v>1296</v>
      </c>
      <c r="I1053" s="21" t="s">
        <v>1160</v>
      </c>
      <c r="J1053" s="21" t="s">
        <v>849</v>
      </c>
      <c r="K1053" s="21" t="s">
        <v>852</v>
      </c>
      <c r="L1053" s="21" t="s">
        <v>972</v>
      </c>
      <c r="M1053" s="3">
        <v>-3.21112930794061</v>
      </c>
      <c r="N1053" s="3">
        <v>-28.246767018857415</v>
      </c>
      <c r="O1053" s="21" t="s">
        <v>1510</v>
      </c>
      <c r="P1053" s="21" t="s">
        <v>1511</v>
      </c>
      <c r="Q1053" s="46">
        <v>1.6218040960439678E-4</v>
      </c>
      <c r="R1053" s="46">
        <v>1.7451103373744797E-4</v>
      </c>
      <c r="S1053" s="46">
        <v>1.9182170761916834E-4</v>
      </c>
      <c r="T1053" s="46">
        <v>2.1113245063717856E-4</v>
      </c>
      <c r="U1053" s="46">
        <v>2.3080207014364074E-4</v>
      </c>
      <c r="V1053" s="46">
        <v>2.4820979692858085E-4</v>
      </c>
      <c r="W1053" s="46">
        <v>2.5945212263143953E-4</v>
      </c>
      <c r="X1053" s="46">
        <v>2.6491054230562216E-4</v>
      </c>
      <c r="Y1053" s="46">
        <v>2.6950931733543242E-4</v>
      </c>
      <c r="Z1053" s="46">
        <v>2.6864750637901555E-4</v>
      </c>
      <c r="AA1053" s="46">
        <v>2.6753761870696601E-4</v>
      </c>
      <c r="AB1053" s="46">
        <v>2.6500304952076779E-4</v>
      </c>
      <c r="AC1053" s="46">
        <v>2.620070814309737E-4</v>
      </c>
      <c r="AD1053" s="46">
        <v>2.6089050885183752E-4</v>
      </c>
      <c r="AE1053" s="46">
        <v>2.5541858820959175E-4</v>
      </c>
      <c r="AF1053" s="46">
        <v>2.5612396885195393E-4</v>
      </c>
      <c r="AG1053" s="46">
        <v>2.5602593790679693E-4</v>
      </c>
      <c r="AH1053" s="46">
        <v>2.5609808406697995E-4</v>
      </c>
      <c r="AI1053" s="46">
        <v>2.5633750130639341E-4</v>
      </c>
      <c r="AJ1053" s="46">
        <v>2.5674148467844977E-4</v>
      </c>
      <c r="AK1053" s="46">
        <v>4.8733607808526336E-3</v>
      </c>
      <c r="AL1053" s="45">
        <v>4.8733607808526336E-3</v>
      </c>
      <c r="AM1053" s="45">
        <v>1.6218040960439678E-4</v>
      </c>
      <c r="AN1053" s="45">
        <v>3.3669144334184475E-4</v>
      </c>
      <c r="AO1053" s="45">
        <v>5.285131509610131E-4</v>
      </c>
      <c r="AP1053" s="45">
        <v>7.3964560159819166E-4</v>
      </c>
      <c r="AQ1053" s="45">
        <v>9.7044767174183245E-4</v>
      </c>
      <c r="AR1053" s="45">
        <v>1.2186574686704134E-3</v>
      </c>
      <c r="AS1053" s="45">
        <v>1.478109591301853E-3</v>
      </c>
      <c r="AT1053" s="45">
        <v>1.7430201336074752E-3</v>
      </c>
      <c r="AU1053" s="45">
        <v>2.0125294509429075E-3</v>
      </c>
      <c r="AV1053" s="45">
        <v>2.2811769573219229E-3</v>
      </c>
      <c r="AW1053" s="45">
        <v>2.5487145760288888E-3</v>
      </c>
      <c r="AX1053" s="45">
        <v>2.8137176255496566E-3</v>
      </c>
      <c r="AY1053" s="45">
        <v>3.0757247069806305E-3</v>
      </c>
      <c r="AZ1053" s="45">
        <v>3.336615215832468E-3</v>
      </c>
      <c r="BA1053" s="45">
        <v>3.5920338040420596E-3</v>
      </c>
      <c r="BB1053" s="45">
        <v>3.8481577728940136E-3</v>
      </c>
      <c r="BC1053" s="45">
        <v>4.1041837108008105E-3</v>
      </c>
      <c r="BD1053" s="45">
        <v>4.3602817948677902E-3</v>
      </c>
      <c r="BE1053" s="45">
        <v>4.6166192961741839E-3</v>
      </c>
      <c r="BF1053" s="45">
        <v>4.8733607808526336E-3</v>
      </c>
    </row>
    <row r="1054" spans="1:58" ht="13.5" thickBot="1" x14ac:dyDescent="0.25">
      <c r="A1054" s="6" t="s">
        <v>1350</v>
      </c>
      <c r="B1054" s="6" t="s">
        <v>1350</v>
      </c>
      <c r="C1054" s="6" t="s">
        <v>7</v>
      </c>
      <c r="D1054" s="6" t="s">
        <v>1350</v>
      </c>
      <c r="E1054" s="6">
        <v>-17.148284682861011</v>
      </c>
      <c r="F1054" s="6" t="s">
        <v>7</v>
      </c>
      <c r="G1054" s="21" t="s">
        <v>1178</v>
      </c>
      <c r="H1054" s="21" t="s">
        <v>1296</v>
      </c>
      <c r="I1054" s="21" t="s">
        <v>1160</v>
      </c>
      <c r="J1054" s="21" t="s">
        <v>849</v>
      </c>
      <c r="K1054" s="21" t="s">
        <v>852</v>
      </c>
      <c r="L1054" s="21" t="s">
        <v>973</v>
      </c>
      <c r="M1054" s="3">
        <v>-3.9194405525459688</v>
      </c>
      <c r="N1054" s="3">
        <v>-17.148284682861011</v>
      </c>
      <c r="O1054" s="21" t="s">
        <v>1510</v>
      </c>
      <c r="P1054" s="21" t="s">
        <v>1511</v>
      </c>
      <c r="Q1054" s="46">
        <v>4.0644493556691655E-3</v>
      </c>
      <c r="R1054" s="46">
        <v>4.3734706328679854E-3</v>
      </c>
      <c r="S1054" s="46">
        <v>4.8072983527287314E-3</v>
      </c>
      <c r="T1054" s="46">
        <v>5.2912503738667812E-3</v>
      </c>
      <c r="U1054" s="46">
        <v>5.7841963007164484E-3</v>
      </c>
      <c r="V1054" s="46">
        <v>6.220456290978533E-3</v>
      </c>
      <c r="W1054" s="46">
        <v>6.5022034117970503E-3</v>
      </c>
      <c r="X1054" s="46">
        <v>6.6389984191707512E-3</v>
      </c>
      <c r="Y1054" s="46">
        <v>6.7542496277006427E-3</v>
      </c>
      <c r="Z1054" s="46">
        <v>6.7326515382947682E-3</v>
      </c>
      <c r="AA1054" s="46">
        <v>6.7048363277861104E-3</v>
      </c>
      <c r="AB1054" s="46">
        <v>6.6413167687908474E-3</v>
      </c>
      <c r="AC1054" s="46">
        <v>6.5662339606892281E-3</v>
      </c>
      <c r="AD1054" s="46">
        <v>6.5382512178234391E-3</v>
      </c>
      <c r="AE1054" s="46">
        <v>6.4011178588505588E-3</v>
      </c>
      <c r="AF1054" s="46">
        <v>6.4187956036801863E-3</v>
      </c>
      <c r="AG1054" s="46">
        <v>6.4163388222917865E-3</v>
      </c>
      <c r="AH1054" s="46">
        <v>6.4181468977244785E-3</v>
      </c>
      <c r="AI1054" s="46">
        <v>6.424147001231703E-3</v>
      </c>
      <c r="AJ1054" s="46">
        <v>6.4342713433779607E-3</v>
      </c>
      <c r="AK1054" s="46">
        <v>0.12213268010603714</v>
      </c>
      <c r="AL1054" s="45">
        <v>0.12213268010603714</v>
      </c>
      <c r="AM1054" s="45">
        <v>4.0644493556691655E-3</v>
      </c>
      <c r="AN1054" s="45">
        <v>8.43791998853715E-3</v>
      </c>
      <c r="AO1054" s="45">
        <v>1.3245218341265881E-2</v>
      </c>
      <c r="AP1054" s="45">
        <v>1.8536468715132662E-2</v>
      </c>
      <c r="AQ1054" s="45">
        <v>2.4320665015849112E-2</v>
      </c>
      <c r="AR1054" s="45">
        <v>3.0541121306827644E-2</v>
      </c>
      <c r="AS1054" s="45">
        <v>3.7043324718624697E-2</v>
      </c>
      <c r="AT1054" s="45">
        <v>4.3682323137795451E-2</v>
      </c>
      <c r="AU1054" s="45">
        <v>5.0436572765496096E-2</v>
      </c>
      <c r="AV1054" s="45">
        <v>5.7169224303790865E-2</v>
      </c>
      <c r="AW1054" s="45">
        <v>6.3874060631576982E-2</v>
      </c>
      <c r="AX1054" s="45">
        <v>7.0515377400367826E-2</v>
      </c>
      <c r="AY1054" s="45">
        <v>7.7081611361057054E-2</v>
      </c>
      <c r="AZ1054" s="45">
        <v>8.3619862578880488E-2</v>
      </c>
      <c r="BA1054" s="45">
        <v>9.0020980437731046E-2</v>
      </c>
      <c r="BB1054" s="45">
        <v>9.6439776041411227E-2</v>
      </c>
      <c r="BC1054" s="45">
        <v>0.10285611486370301</v>
      </c>
      <c r="BD1054" s="45">
        <v>0.10927426176142749</v>
      </c>
      <c r="BE1054" s="45">
        <v>0.11569840876265919</v>
      </c>
      <c r="BF1054" s="45">
        <v>0.12213268010603714</v>
      </c>
    </row>
    <row r="1055" spans="1:58" ht="13.5" thickBot="1" x14ac:dyDescent="0.25">
      <c r="A1055" s="6" t="s">
        <v>1351</v>
      </c>
      <c r="B1055" s="6" t="s">
        <v>1351</v>
      </c>
      <c r="C1055" s="6" t="s">
        <v>7</v>
      </c>
      <c r="D1055" s="6" t="s">
        <v>1351</v>
      </c>
      <c r="E1055" s="6">
        <v>10.028032874801839</v>
      </c>
      <c r="F1055" s="6" t="s">
        <v>7</v>
      </c>
      <c r="G1055" s="21" t="s">
        <v>1178</v>
      </c>
      <c r="H1055" s="21" t="s">
        <v>1296</v>
      </c>
      <c r="I1055" s="21" t="s">
        <v>1160</v>
      </c>
      <c r="J1055" s="21" t="s">
        <v>849</v>
      </c>
      <c r="K1055" s="21" t="s">
        <v>852</v>
      </c>
      <c r="L1055" s="21" t="s">
        <v>974</v>
      </c>
      <c r="M1055" s="3">
        <v>11.908241674098283</v>
      </c>
      <c r="N1055" s="3">
        <v>10.028032874801839</v>
      </c>
      <c r="O1055" s="21" t="s">
        <v>1510</v>
      </c>
      <c r="P1055" s="21" t="s">
        <v>1511</v>
      </c>
      <c r="Q1055" s="46">
        <v>7.7792199558547668E-4</v>
      </c>
      <c r="R1055" s="46">
        <v>8.3706763318619438E-4</v>
      </c>
      <c r="S1055" s="46">
        <v>9.2010080595869787E-4</v>
      </c>
      <c r="T1055" s="46">
        <v>1.0127276021386579E-3</v>
      </c>
      <c r="U1055" s="46">
        <v>1.1070758017528931E-3</v>
      </c>
      <c r="V1055" s="46">
        <v>1.1905745029349888E-3</v>
      </c>
      <c r="W1055" s="46">
        <v>1.2444999583406248E-3</v>
      </c>
      <c r="X1055" s="46">
        <v>1.2706820646507574E-3</v>
      </c>
      <c r="Y1055" s="46">
        <v>1.2927407600083853E-3</v>
      </c>
      <c r="Z1055" s="46">
        <v>1.2886069580241096E-3</v>
      </c>
      <c r="AA1055" s="46">
        <v>1.2832832198807508E-3</v>
      </c>
      <c r="AB1055" s="46">
        <v>1.2711257890043195E-3</v>
      </c>
      <c r="AC1055" s="46">
        <v>1.2567551909721153E-3</v>
      </c>
      <c r="AD1055" s="46">
        <v>1.2513993876966368E-3</v>
      </c>
      <c r="AE1055" s="46">
        <v>1.2251525220234982E-3</v>
      </c>
      <c r="AF1055" s="46">
        <v>1.2285359831843889E-3</v>
      </c>
      <c r="AG1055" s="46">
        <v>1.2280657634539558E-3</v>
      </c>
      <c r="AH1055" s="46">
        <v>1.2284118230368628E-3</v>
      </c>
      <c r="AI1055" s="46">
        <v>1.2295602227549076E-3</v>
      </c>
      <c r="AJ1055" s="46">
        <v>1.2314979879371514E-3</v>
      </c>
      <c r="AK1055" s="46">
        <v>2.3375785972525372E-2</v>
      </c>
      <c r="AL1055" s="45">
        <v>2.3375785972525372E-2</v>
      </c>
      <c r="AM1055" s="45">
        <v>7.7792199558547668E-4</v>
      </c>
      <c r="AN1055" s="45">
        <v>1.6149896287716711E-3</v>
      </c>
      <c r="AO1055" s="45">
        <v>2.5350904347303692E-3</v>
      </c>
      <c r="AP1055" s="45">
        <v>3.5478180368690273E-3</v>
      </c>
      <c r="AQ1055" s="45">
        <v>4.6548938386219204E-3</v>
      </c>
      <c r="AR1055" s="45">
        <v>5.845468341556909E-3</v>
      </c>
      <c r="AS1055" s="45">
        <v>7.0899682998975342E-3</v>
      </c>
      <c r="AT1055" s="45">
        <v>8.3606503645482916E-3</v>
      </c>
      <c r="AU1055" s="45">
        <v>9.6533911245566765E-3</v>
      </c>
      <c r="AV1055" s="45">
        <v>1.0941998082580786E-2</v>
      </c>
      <c r="AW1055" s="45">
        <v>1.2225281302461536E-2</v>
      </c>
      <c r="AX1055" s="45">
        <v>1.3496407091465856E-2</v>
      </c>
      <c r="AY1055" s="45">
        <v>1.4753162282437971E-2</v>
      </c>
      <c r="AZ1055" s="45">
        <v>1.6004561670134608E-2</v>
      </c>
      <c r="BA1055" s="45">
        <v>1.7229714192158106E-2</v>
      </c>
      <c r="BB1055" s="45">
        <v>1.8458250175342493E-2</v>
      </c>
      <c r="BC1055" s="45">
        <v>1.968631593879645E-2</v>
      </c>
      <c r="BD1055" s="45">
        <v>2.0914727761833313E-2</v>
      </c>
      <c r="BE1055" s="45">
        <v>2.2144287984588222E-2</v>
      </c>
      <c r="BF1055" s="45">
        <v>2.3375785972525372E-2</v>
      </c>
    </row>
    <row r="1056" spans="1:58" ht="13.5" thickBot="1" x14ac:dyDescent="0.25">
      <c r="A1056" s="6" t="s">
        <v>1350</v>
      </c>
      <c r="B1056" s="6" t="s">
        <v>1350</v>
      </c>
      <c r="C1056" s="6" t="s">
        <v>7</v>
      </c>
      <c r="D1056" s="6" t="s">
        <v>1350</v>
      </c>
      <c r="E1056" s="6">
        <v>-18.531143649888556</v>
      </c>
      <c r="F1056" s="6" t="s">
        <v>7</v>
      </c>
      <c r="G1056" s="21" t="s">
        <v>1178</v>
      </c>
      <c r="H1056" s="21" t="s">
        <v>1296</v>
      </c>
      <c r="I1056" s="21" t="s">
        <v>1160</v>
      </c>
      <c r="J1056" s="21" t="s">
        <v>849</v>
      </c>
      <c r="K1056" s="21" t="s">
        <v>852</v>
      </c>
      <c r="L1056" s="21" t="s">
        <v>975</v>
      </c>
      <c r="M1056" s="3">
        <v>-2.9392495876166804</v>
      </c>
      <c r="N1056" s="3">
        <v>-18.531143649888556</v>
      </c>
      <c r="O1056" s="21" t="s">
        <v>1510</v>
      </c>
      <c r="P1056" s="21" t="s">
        <v>1511</v>
      </c>
      <c r="Q1056" s="46">
        <v>8.4256483601280645E-5</v>
      </c>
      <c r="R1056" s="46">
        <v>9.066252877402521E-5</v>
      </c>
      <c r="S1056" s="46">
        <v>9.9655825273892648E-5</v>
      </c>
      <c r="T1056" s="46">
        <v>1.0968820406979261E-4</v>
      </c>
      <c r="U1056" s="46">
        <v>1.1990702752345306E-4</v>
      </c>
      <c r="V1056" s="46">
        <v>1.2895074525710913E-4</v>
      </c>
      <c r="W1056" s="46">
        <v>1.3479139415874741E-4</v>
      </c>
      <c r="X1056" s="46">
        <v>1.3762716975512497E-4</v>
      </c>
      <c r="Y1056" s="46">
        <v>1.4001634002439701E-4</v>
      </c>
      <c r="Z1056" s="46">
        <v>1.3956860924794958E-4</v>
      </c>
      <c r="AA1056" s="46">
        <v>1.3899199686506428E-4</v>
      </c>
      <c r="AB1056" s="46">
        <v>1.3767522939854879E-4</v>
      </c>
      <c r="AC1056" s="46">
        <v>1.3611875450220687E-4</v>
      </c>
      <c r="AD1056" s="46">
        <v>1.3553866915507325E-4</v>
      </c>
      <c r="AE1056" s="46">
        <v>1.3269587949271211E-4</v>
      </c>
      <c r="AF1056" s="46">
        <v>1.3306234109353572E-4</v>
      </c>
      <c r="AG1056" s="46">
        <v>1.3301141174428081E-4</v>
      </c>
      <c r="AH1056" s="46">
        <v>1.3304889334749779E-4</v>
      </c>
      <c r="AI1056" s="46">
        <v>1.3317327615523458E-4</v>
      </c>
      <c r="AJ1056" s="46">
        <v>1.3338315488501388E-4</v>
      </c>
      <c r="AK1056" s="46">
        <v>2.5318239343249394E-3</v>
      </c>
      <c r="AL1056" s="45">
        <v>2.5318239343249402E-3</v>
      </c>
      <c r="AM1056" s="45">
        <v>8.4256483601280645E-5</v>
      </c>
      <c r="AN1056" s="45">
        <v>1.7491901237530585E-4</v>
      </c>
      <c r="AO1056" s="45">
        <v>2.7457483764919852E-4</v>
      </c>
      <c r="AP1056" s="45">
        <v>3.8426304171899114E-4</v>
      </c>
      <c r="AQ1056" s="45">
        <v>5.0417006924244421E-4</v>
      </c>
      <c r="AR1056" s="45">
        <v>6.3312081449955334E-4</v>
      </c>
      <c r="AS1056" s="45">
        <v>7.6791220865830075E-4</v>
      </c>
      <c r="AT1056" s="45">
        <v>9.0553937841342572E-4</v>
      </c>
      <c r="AU1056" s="45">
        <v>1.0455557184378228E-3</v>
      </c>
      <c r="AV1056" s="45">
        <v>1.1851243276857723E-3</v>
      </c>
      <c r="AW1056" s="45">
        <v>1.3241163245508365E-3</v>
      </c>
      <c r="AX1056" s="45">
        <v>1.4617915539493853E-3</v>
      </c>
      <c r="AY1056" s="45">
        <v>1.5979103084515921E-3</v>
      </c>
      <c r="AZ1056" s="45">
        <v>1.7334489776066654E-3</v>
      </c>
      <c r="BA1056" s="45">
        <v>1.8661448570993775E-3</v>
      </c>
      <c r="BB1056" s="45">
        <v>1.9992071981929133E-3</v>
      </c>
      <c r="BC1056" s="45">
        <v>2.132218609937194E-3</v>
      </c>
      <c r="BD1056" s="45">
        <v>2.2652675032846918E-3</v>
      </c>
      <c r="BE1056" s="45">
        <v>2.3984407794399262E-3</v>
      </c>
      <c r="BF1056" s="45">
        <v>2.5318239343249402E-3</v>
      </c>
    </row>
    <row r="1057" spans="1:58" ht="13.5" thickBot="1" x14ac:dyDescent="0.25">
      <c r="A1057" s="6" t="s">
        <v>1350</v>
      </c>
      <c r="B1057" s="6" t="s">
        <v>1350</v>
      </c>
      <c r="C1057" s="6" t="s">
        <v>7</v>
      </c>
      <c r="D1057" s="6" t="s">
        <v>1350</v>
      </c>
      <c r="E1057" s="6">
        <v>-12.500155525017536</v>
      </c>
      <c r="F1057" s="6" t="s">
        <v>7</v>
      </c>
      <c r="G1057" s="21" t="s">
        <v>1178</v>
      </c>
      <c r="H1057" s="21" t="s">
        <v>1296</v>
      </c>
      <c r="I1057" s="21" t="s">
        <v>1160</v>
      </c>
      <c r="J1057" s="21" t="s">
        <v>849</v>
      </c>
      <c r="K1057" s="21" t="s">
        <v>852</v>
      </c>
      <c r="L1057" s="21" t="s">
        <v>976</v>
      </c>
      <c r="M1057" s="3">
        <v>-3.6707692411429833</v>
      </c>
      <c r="N1057" s="3">
        <v>-12.500155525017536</v>
      </c>
      <c r="O1057" s="21" t="s">
        <v>1510</v>
      </c>
      <c r="P1057" s="21" t="s">
        <v>1511</v>
      </c>
      <c r="Q1057" s="46">
        <v>1.1804002017957852E-4</v>
      </c>
      <c r="R1057" s="46">
        <v>1.2701463755193903E-4</v>
      </c>
      <c r="S1057" s="46">
        <v>1.3961389229118082E-4</v>
      </c>
      <c r="T1057" s="46">
        <v>1.5366886046575118E-4</v>
      </c>
      <c r="U1057" s="46">
        <v>1.6798503027399715E-4</v>
      </c>
      <c r="V1057" s="46">
        <v>1.8065492317898596E-4</v>
      </c>
      <c r="W1057" s="46">
        <v>1.888374426094638E-4</v>
      </c>
      <c r="X1057" s="46">
        <v>1.9281025270447325E-4</v>
      </c>
      <c r="Y1057" s="46">
        <v>1.9615738629874822E-4</v>
      </c>
      <c r="Z1057" s="46">
        <v>1.9553013308774337E-4</v>
      </c>
      <c r="AA1057" s="46">
        <v>1.9472232181432658E-4</v>
      </c>
      <c r="AB1057" s="46">
        <v>1.9287758237498763E-4</v>
      </c>
      <c r="AC1057" s="46">
        <v>1.9069702225284148E-4</v>
      </c>
      <c r="AD1057" s="46">
        <v>1.898843454930855E-4</v>
      </c>
      <c r="AE1057" s="46">
        <v>1.8590170896745775E-4</v>
      </c>
      <c r="AF1057" s="46">
        <v>1.8641510725928495E-4</v>
      </c>
      <c r="AG1057" s="46">
        <v>1.863437572437511E-4</v>
      </c>
      <c r="AH1057" s="46">
        <v>1.8639626749591195E-4</v>
      </c>
      <c r="AI1057" s="46">
        <v>1.8657052291825698E-4</v>
      </c>
      <c r="AJ1057" s="46">
        <v>1.8686455476529736E-4</v>
      </c>
      <c r="AK1057" s="46">
        <v>3.5469857692270639E-3</v>
      </c>
      <c r="AL1057" s="45">
        <v>3.5469857692270622E-3</v>
      </c>
      <c r="AM1057" s="45">
        <v>1.1804002017957852E-4</v>
      </c>
      <c r="AN1057" s="45">
        <v>2.4505465773151755E-4</v>
      </c>
      <c r="AO1057" s="45">
        <v>3.846685500226984E-4</v>
      </c>
      <c r="AP1057" s="45">
        <v>5.3833741048844961E-4</v>
      </c>
      <c r="AQ1057" s="45">
        <v>7.0632244076244673E-4</v>
      </c>
      <c r="AR1057" s="45">
        <v>8.8697736394143271E-4</v>
      </c>
      <c r="AS1057" s="45">
        <v>1.0758148065508964E-3</v>
      </c>
      <c r="AT1057" s="45">
        <v>1.2686250592553697E-3</v>
      </c>
      <c r="AU1057" s="45">
        <v>1.4647824455541179E-3</v>
      </c>
      <c r="AV1057" s="45">
        <v>1.6603125786418611E-3</v>
      </c>
      <c r="AW1057" s="45">
        <v>1.8550349004561877E-3</v>
      </c>
      <c r="AX1057" s="45">
        <v>2.0479124828311755E-3</v>
      </c>
      <c r="AY1057" s="45">
        <v>2.2386095050840171E-3</v>
      </c>
      <c r="AZ1057" s="45">
        <v>2.4284938505771026E-3</v>
      </c>
      <c r="BA1057" s="45">
        <v>2.6143955595445603E-3</v>
      </c>
      <c r="BB1057" s="45">
        <v>2.8008106668038451E-3</v>
      </c>
      <c r="BC1057" s="45">
        <v>2.9871544240475962E-3</v>
      </c>
      <c r="BD1057" s="45">
        <v>3.173550691543508E-3</v>
      </c>
      <c r="BE1057" s="45">
        <v>3.360121214461765E-3</v>
      </c>
      <c r="BF1057" s="45">
        <v>3.5469857692270622E-3</v>
      </c>
    </row>
    <row r="1058" spans="1:58" ht="13.5" thickBot="1" x14ac:dyDescent="0.25">
      <c r="A1058" s="6" t="s">
        <v>1350</v>
      </c>
      <c r="B1058" s="6" t="s">
        <v>1350</v>
      </c>
      <c r="C1058" s="6" t="s">
        <v>7</v>
      </c>
      <c r="D1058" s="6" t="s">
        <v>1350</v>
      </c>
      <c r="E1058" s="6">
        <v>-7.683352853414922</v>
      </c>
      <c r="F1058" s="6" t="s">
        <v>7</v>
      </c>
      <c r="G1058" s="21" t="s">
        <v>1178</v>
      </c>
      <c r="H1058" s="21" t="s">
        <v>1296</v>
      </c>
      <c r="I1058" s="21" t="s">
        <v>1160</v>
      </c>
      <c r="J1058" s="21" t="s">
        <v>849</v>
      </c>
      <c r="K1058" s="21" t="s">
        <v>852</v>
      </c>
      <c r="L1058" s="21" t="s">
        <v>977</v>
      </c>
      <c r="M1058" s="3">
        <v>2.2744114552073573</v>
      </c>
      <c r="N1058" s="3">
        <v>-7.683352853414922</v>
      </c>
      <c r="O1058" s="21" t="s">
        <v>1510</v>
      </c>
      <c r="P1058" s="21" t="s">
        <v>1511</v>
      </c>
      <c r="Q1058" s="46">
        <v>3.015051499743475E-5</v>
      </c>
      <c r="R1058" s="46">
        <v>3.244286750017014E-5</v>
      </c>
      <c r="S1058" s="46">
        <v>3.5661047388602004E-5</v>
      </c>
      <c r="T1058" s="46">
        <v>3.9251054642846489E-5</v>
      </c>
      <c r="U1058" s="46">
        <v>4.2907779640458937E-5</v>
      </c>
      <c r="V1058" s="46">
        <v>4.614400236785767E-5</v>
      </c>
      <c r="W1058" s="46">
        <v>4.8234032295250918E-5</v>
      </c>
      <c r="X1058" s="46">
        <v>4.9248792121361722E-5</v>
      </c>
      <c r="Y1058" s="46">
        <v>5.0103737770126205E-5</v>
      </c>
      <c r="Z1058" s="46">
        <v>4.9943520859651124E-5</v>
      </c>
      <c r="AA1058" s="46">
        <v>4.9737184687586786E-5</v>
      </c>
      <c r="AB1058" s="46">
        <v>4.9265989883930098E-5</v>
      </c>
      <c r="AC1058" s="46">
        <v>4.8709017675982704E-5</v>
      </c>
      <c r="AD1058" s="46">
        <v>4.8501438731182354E-5</v>
      </c>
      <c r="AE1058" s="46">
        <v>4.7484168977139689E-5</v>
      </c>
      <c r="AF1058" s="46">
        <v>4.7615304357105271E-5</v>
      </c>
      <c r="AG1058" s="46">
        <v>4.7597079693045157E-5</v>
      </c>
      <c r="AH1058" s="46">
        <v>4.7610492187747251E-5</v>
      </c>
      <c r="AI1058" s="46">
        <v>4.7655001589870424E-5</v>
      </c>
      <c r="AJ1058" s="46">
        <v>4.7730105030215718E-5</v>
      </c>
      <c r="AK1058" s="46">
        <v>9.0599313239756569E-4</v>
      </c>
      <c r="AL1058" s="45">
        <v>9.0599313239756536E-4</v>
      </c>
      <c r="AM1058" s="45">
        <v>3.015051499743475E-5</v>
      </c>
      <c r="AN1058" s="45">
        <v>6.2593382497604894E-5</v>
      </c>
      <c r="AO1058" s="45">
        <v>9.8254429886206898E-5</v>
      </c>
      <c r="AP1058" s="45">
        <v>1.3750548452905339E-4</v>
      </c>
      <c r="AQ1058" s="45">
        <v>1.8041326416951231E-4</v>
      </c>
      <c r="AR1058" s="45">
        <v>2.2655726653736998E-4</v>
      </c>
      <c r="AS1058" s="45">
        <v>2.747912988326209E-4</v>
      </c>
      <c r="AT1058" s="45">
        <v>3.2404009095398262E-4</v>
      </c>
      <c r="AU1058" s="45">
        <v>3.7414382872410883E-4</v>
      </c>
      <c r="AV1058" s="45">
        <v>4.2408734958375996E-4</v>
      </c>
      <c r="AW1058" s="45">
        <v>4.7382453427134675E-4</v>
      </c>
      <c r="AX1058" s="45">
        <v>5.2309052415527683E-4</v>
      </c>
      <c r="AY1058" s="45">
        <v>5.7179954183125955E-4</v>
      </c>
      <c r="AZ1058" s="45">
        <v>6.2030098056244185E-4</v>
      </c>
      <c r="BA1058" s="45">
        <v>6.6778514953958151E-4</v>
      </c>
      <c r="BB1058" s="45">
        <v>7.1540045389668677E-4</v>
      </c>
      <c r="BC1058" s="45">
        <v>7.6299753358973193E-4</v>
      </c>
      <c r="BD1058" s="45">
        <v>8.1060802577747921E-4</v>
      </c>
      <c r="BE1058" s="45">
        <v>8.5826302736734966E-4</v>
      </c>
      <c r="BF1058" s="45">
        <v>9.0599313239756536E-4</v>
      </c>
    </row>
    <row r="1059" spans="1:58" ht="13.5" thickBot="1" x14ac:dyDescent="0.25">
      <c r="A1059" s="6" t="s">
        <v>1352</v>
      </c>
      <c r="B1059" s="6" t="s">
        <v>1144</v>
      </c>
      <c r="C1059" s="6" t="s">
        <v>7</v>
      </c>
      <c r="D1059" s="6" t="s">
        <v>1352</v>
      </c>
      <c r="E1059" s="6">
        <v>20.980850615766499</v>
      </c>
      <c r="F1059" s="6" t="s">
        <v>7</v>
      </c>
      <c r="G1059" s="21" t="s">
        <v>1178</v>
      </c>
      <c r="H1059" s="21" t="s">
        <v>1296</v>
      </c>
      <c r="I1059" s="21" t="s">
        <v>1160</v>
      </c>
      <c r="J1059" s="21" t="s">
        <v>849</v>
      </c>
      <c r="K1059" s="21" t="s">
        <v>852</v>
      </c>
      <c r="L1059" s="21" t="s">
        <v>978</v>
      </c>
      <c r="M1059" s="3">
        <v>68.631136502790909</v>
      </c>
      <c r="N1059" s="3">
        <v>20.980850615766499</v>
      </c>
      <c r="O1059" s="21" t="s">
        <v>1510</v>
      </c>
      <c r="P1059" s="21" t="s">
        <v>1511</v>
      </c>
      <c r="Q1059" s="46">
        <v>3.1451707253343978E-5</v>
      </c>
      <c r="R1059" s="46">
        <v>3.3842989785122893E-5</v>
      </c>
      <c r="S1059" s="46">
        <v>3.720005521993121E-5</v>
      </c>
      <c r="T1059" s="46">
        <v>4.0944994807446888E-5</v>
      </c>
      <c r="U1059" s="46">
        <v>4.4759531446064079E-5</v>
      </c>
      <c r="V1059" s="46">
        <v>4.8135418386549966E-5</v>
      </c>
      <c r="W1059" s="46">
        <v>5.0315646798326448E-5</v>
      </c>
      <c r="X1059" s="46">
        <v>5.1374200159222807E-5</v>
      </c>
      <c r="Y1059" s="46">
        <v>5.2266042313983654E-5</v>
      </c>
      <c r="Z1059" s="46">
        <v>5.2098910994146284E-5</v>
      </c>
      <c r="AA1059" s="46">
        <v>5.1883670064427661E-5</v>
      </c>
      <c r="AB1059" s="46">
        <v>5.1392140117918684E-5</v>
      </c>
      <c r="AC1059" s="46">
        <v>5.0811130910145603E-5</v>
      </c>
      <c r="AD1059" s="46">
        <v>5.0594593573905269E-5</v>
      </c>
      <c r="AE1059" s="46">
        <v>4.9533421965242758E-5</v>
      </c>
      <c r="AF1059" s="46">
        <v>4.9670216695998883E-5</v>
      </c>
      <c r="AG1059" s="46">
        <v>4.9651205518284109E-5</v>
      </c>
      <c r="AH1059" s="46">
        <v>4.9665196850005737E-5</v>
      </c>
      <c r="AI1059" s="46">
        <v>4.9711627124437794E-5</v>
      </c>
      <c r="AJ1059" s="46">
        <v>4.9789971770280836E-5</v>
      </c>
      <c r="AK1059" s="46">
        <v>9.450926717547855E-4</v>
      </c>
      <c r="AL1059" s="45">
        <v>9.450926717547855E-4</v>
      </c>
      <c r="AM1059" s="45">
        <v>3.1451707253343978E-5</v>
      </c>
      <c r="AN1059" s="45">
        <v>6.5294697038466878E-5</v>
      </c>
      <c r="AO1059" s="45">
        <v>1.0249475225839808E-4</v>
      </c>
      <c r="AP1059" s="45">
        <v>1.4343974706584498E-4</v>
      </c>
      <c r="AQ1059" s="45">
        <v>1.8819927851190907E-4</v>
      </c>
      <c r="AR1059" s="45">
        <v>2.3633469689845904E-4</v>
      </c>
      <c r="AS1059" s="45">
        <v>2.866503436967855E-4</v>
      </c>
      <c r="AT1059" s="45">
        <v>3.3802454385600833E-4</v>
      </c>
      <c r="AU1059" s="45">
        <v>3.90290586169992E-4</v>
      </c>
      <c r="AV1059" s="45">
        <v>4.4238949716413826E-4</v>
      </c>
      <c r="AW1059" s="45">
        <v>4.9427316722856589E-4</v>
      </c>
      <c r="AX1059" s="45">
        <v>5.4566530734648461E-4</v>
      </c>
      <c r="AY1059" s="45">
        <v>5.9647643825663018E-4</v>
      </c>
      <c r="AZ1059" s="45">
        <v>6.4707103183053543E-4</v>
      </c>
      <c r="BA1059" s="45">
        <v>6.9660445379577816E-4</v>
      </c>
      <c r="BB1059" s="45">
        <v>7.4627467049177701E-4</v>
      </c>
      <c r="BC1059" s="45">
        <v>7.959258760100611E-4</v>
      </c>
      <c r="BD1059" s="45">
        <v>8.4559107286006686E-4</v>
      </c>
      <c r="BE1059" s="45">
        <v>8.9530269998450466E-4</v>
      </c>
      <c r="BF1059" s="45">
        <v>9.450926717547855E-4</v>
      </c>
    </row>
    <row r="1060" spans="1:58" ht="13.5" thickBot="1" x14ac:dyDescent="0.25">
      <c r="A1060" s="6" t="s">
        <v>1350</v>
      </c>
      <c r="B1060" s="6" t="s">
        <v>1351</v>
      </c>
      <c r="C1060" s="6" t="s">
        <v>7</v>
      </c>
      <c r="D1060" s="6" t="s">
        <v>1350</v>
      </c>
      <c r="E1060" s="6">
        <v>-16.136963281502727</v>
      </c>
      <c r="F1060" s="6" t="s">
        <v>7</v>
      </c>
      <c r="G1060" s="21" t="s">
        <v>1178</v>
      </c>
      <c r="H1060" s="21" t="s">
        <v>1296</v>
      </c>
      <c r="I1060" s="21" t="s">
        <v>1160</v>
      </c>
      <c r="J1060" s="21" t="s">
        <v>849</v>
      </c>
      <c r="K1060" s="21" t="s">
        <v>852</v>
      </c>
      <c r="L1060" s="21" t="s">
        <v>979</v>
      </c>
      <c r="M1060" s="3">
        <v>10.192427119190857</v>
      </c>
      <c r="N1060" s="3">
        <v>-16.136963281502727</v>
      </c>
      <c r="O1060" s="21" t="s">
        <v>1510</v>
      </c>
      <c r="P1060" s="21" t="s">
        <v>1511</v>
      </c>
      <c r="Q1060" s="46">
        <v>1.0176749722061492E-3</v>
      </c>
      <c r="R1060" s="46">
        <v>1.0950490989733513E-3</v>
      </c>
      <c r="S1060" s="46">
        <v>1.2036728199543336E-3</v>
      </c>
      <c r="T1060" s="46">
        <v>1.3248468872296018E-3</v>
      </c>
      <c r="U1060" s="46">
        <v>1.4482728887631544E-3</v>
      </c>
      <c r="V1060" s="46">
        <v>1.5575056124641797E-3</v>
      </c>
      <c r="W1060" s="46">
        <v>1.6280507142128868E-3</v>
      </c>
      <c r="X1060" s="46">
        <v>1.6623020587727092E-3</v>
      </c>
      <c r="Y1060" s="46">
        <v>1.6911591708126921E-3</v>
      </c>
      <c r="Z1060" s="46">
        <v>1.6857513447795858E-3</v>
      </c>
      <c r="AA1060" s="46">
        <v>1.678786848213323E-3</v>
      </c>
      <c r="AB1060" s="46">
        <v>1.6628825374990347E-3</v>
      </c>
      <c r="AC1060" s="46">
        <v>1.6440829688584766E-3</v>
      </c>
      <c r="AD1060" s="46">
        <v>1.6370765247928191E-3</v>
      </c>
      <c r="AE1060" s="46">
        <v>1.6027404622492903E-3</v>
      </c>
      <c r="AF1060" s="46">
        <v>1.6071666949081045E-3</v>
      </c>
      <c r="AG1060" s="46">
        <v>1.6065515550177107E-3</v>
      </c>
      <c r="AH1060" s="46">
        <v>1.6070042690152773E-3</v>
      </c>
      <c r="AI1060" s="46">
        <v>1.6085066017141531E-3</v>
      </c>
      <c r="AJ1060" s="46">
        <v>1.6110415796928869E-3</v>
      </c>
      <c r="AK1060" s="46">
        <v>3.058012561012971E-2</v>
      </c>
      <c r="AL1060" s="45">
        <v>3.0580125610129721E-2</v>
      </c>
      <c r="AM1060" s="45">
        <v>1.0176749722061492E-3</v>
      </c>
      <c r="AN1060" s="45">
        <v>2.1127240711795005E-3</v>
      </c>
      <c r="AO1060" s="45">
        <v>3.3163968911338344E-3</v>
      </c>
      <c r="AP1060" s="45">
        <v>4.641243778363436E-3</v>
      </c>
      <c r="AQ1060" s="45">
        <v>6.0895166671265906E-3</v>
      </c>
      <c r="AR1060" s="45">
        <v>7.6470222795907705E-3</v>
      </c>
      <c r="AS1060" s="45">
        <v>9.2750729938036579E-3</v>
      </c>
      <c r="AT1060" s="45">
        <v>1.0937375052576368E-2</v>
      </c>
      <c r="AU1060" s="45">
        <v>1.2628534223389059E-2</v>
      </c>
      <c r="AV1060" s="45">
        <v>1.4314285568168645E-2</v>
      </c>
      <c r="AW1060" s="45">
        <v>1.5993072416381968E-2</v>
      </c>
      <c r="AX1060" s="45">
        <v>1.7655954953881003E-2</v>
      </c>
      <c r="AY1060" s="45">
        <v>1.9300037922739481E-2</v>
      </c>
      <c r="AZ1060" s="45">
        <v>2.0937114447532299E-2</v>
      </c>
      <c r="BA1060" s="45">
        <v>2.2539854909781588E-2</v>
      </c>
      <c r="BB1060" s="45">
        <v>2.4147021604689692E-2</v>
      </c>
      <c r="BC1060" s="45">
        <v>2.5753573159707402E-2</v>
      </c>
      <c r="BD1060" s="45">
        <v>2.7360577428722679E-2</v>
      </c>
      <c r="BE1060" s="45">
        <v>2.8969084030436833E-2</v>
      </c>
      <c r="BF1060" s="45">
        <v>3.0580125610129721E-2</v>
      </c>
    </row>
    <row r="1061" spans="1:58" ht="13.5" thickBot="1" x14ac:dyDescent="0.25">
      <c r="A1061" s="6" t="s">
        <v>1351</v>
      </c>
      <c r="B1061" s="6" t="s">
        <v>1137</v>
      </c>
      <c r="C1061" s="6" t="s">
        <v>7</v>
      </c>
      <c r="D1061" s="6" t="s">
        <v>1351</v>
      </c>
      <c r="E1061" s="6">
        <v>11.572452330799026</v>
      </c>
      <c r="F1061" s="6" t="s">
        <v>7</v>
      </c>
      <c r="G1061" s="21" t="s">
        <v>1178</v>
      </c>
      <c r="H1061" s="21" t="s">
        <v>1296</v>
      </c>
      <c r="I1061" s="21" t="s">
        <v>1160</v>
      </c>
      <c r="J1061" s="21" t="s">
        <v>849</v>
      </c>
      <c r="K1061" s="21" t="s">
        <v>852</v>
      </c>
      <c r="L1061" s="21" t="s">
        <v>980</v>
      </c>
      <c r="M1061" s="3">
        <v>17.489841226833143</v>
      </c>
      <c r="N1061" s="3">
        <v>11.572452330799026</v>
      </c>
      <c r="O1061" s="21" t="s">
        <v>1510</v>
      </c>
      <c r="P1061" s="21" t="s">
        <v>1511</v>
      </c>
      <c r="Q1061" s="46">
        <v>2.7021014720427026E-4</v>
      </c>
      <c r="R1061" s="46">
        <v>2.9075430398769206E-4</v>
      </c>
      <c r="S1061" s="46">
        <v>3.1959576362634108E-4</v>
      </c>
      <c r="T1061" s="46">
        <v>3.5176955530838471E-4</v>
      </c>
      <c r="U1061" s="46">
        <v>3.8454127413224107E-4</v>
      </c>
      <c r="V1061" s="46">
        <v>4.1354443443085008E-4</v>
      </c>
      <c r="W1061" s="46">
        <v>4.3227536802818039E-4</v>
      </c>
      <c r="X1061" s="46">
        <v>4.4136968704772974E-4</v>
      </c>
      <c r="Y1061" s="46">
        <v>4.4903174488070401E-4</v>
      </c>
      <c r="Z1061" s="46">
        <v>4.4759587438337523E-4</v>
      </c>
      <c r="AA1061" s="46">
        <v>4.4574668117948414E-4</v>
      </c>
      <c r="AB1061" s="46">
        <v>4.4152381409848088E-4</v>
      </c>
      <c r="AC1061" s="46">
        <v>4.3653220641579429E-4</v>
      </c>
      <c r="AD1061" s="46">
        <v>4.3467187543186987E-4</v>
      </c>
      <c r="AE1061" s="46">
        <v>4.2555506233565204E-4</v>
      </c>
      <c r="AF1061" s="46">
        <v>4.2673030296843067E-4</v>
      </c>
      <c r="AG1061" s="46">
        <v>4.2656697278455665E-4</v>
      </c>
      <c r="AH1061" s="46">
        <v>4.2668717611004346E-4</v>
      </c>
      <c r="AI1061" s="46">
        <v>4.2708607119029977E-4</v>
      </c>
      <c r="AJ1061" s="46">
        <v>4.277591512910204E-4</v>
      </c>
      <c r="AK1061" s="46">
        <v>8.1195474668354015E-3</v>
      </c>
      <c r="AL1061" s="45">
        <v>8.1195474668353997E-3</v>
      </c>
      <c r="AM1061" s="45">
        <v>2.7021014720427026E-4</v>
      </c>
      <c r="AN1061" s="45">
        <v>5.6096445119196232E-4</v>
      </c>
      <c r="AO1061" s="45">
        <v>8.805602148183034E-4</v>
      </c>
      <c r="AP1061" s="45">
        <v>1.232329770126688E-3</v>
      </c>
      <c r="AQ1061" s="45">
        <v>1.6168710442589292E-3</v>
      </c>
      <c r="AR1061" s="45">
        <v>2.0304154786897795E-3</v>
      </c>
      <c r="AS1061" s="45">
        <v>2.4626908467179597E-3</v>
      </c>
      <c r="AT1061" s="45">
        <v>2.9040605337656896E-3</v>
      </c>
      <c r="AU1061" s="45">
        <v>3.3530922786463935E-3</v>
      </c>
      <c r="AV1061" s="45">
        <v>3.8006881530297685E-3</v>
      </c>
      <c r="AW1061" s="45">
        <v>4.2464348342092523E-3</v>
      </c>
      <c r="AX1061" s="45">
        <v>4.6879586483077329E-3</v>
      </c>
      <c r="AY1061" s="45">
        <v>5.124490854723527E-3</v>
      </c>
      <c r="AZ1061" s="45">
        <v>5.5591627301553965E-3</v>
      </c>
      <c r="BA1061" s="45">
        <v>5.984717792491049E-3</v>
      </c>
      <c r="BB1061" s="45">
        <v>6.4114480954594799E-3</v>
      </c>
      <c r="BC1061" s="45">
        <v>6.8380150682440365E-3</v>
      </c>
      <c r="BD1061" s="45">
        <v>7.26470224435408E-3</v>
      </c>
      <c r="BE1061" s="45">
        <v>7.6917883155443794E-3</v>
      </c>
      <c r="BF1061" s="45">
        <v>8.1195474668353997E-3</v>
      </c>
    </row>
    <row r="1062" spans="1:58" ht="13.5" thickBot="1" x14ac:dyDescent="0.25">
      <c r="A1062" s="6" t="s">
        <v>1359</v>
      </c>
      <c r="B1062" s="6" t="s">
        <v>1359</v>
      </c>
      <c r="C1062" s="6" t="s">
        <v>7</v>
      </c>
      <c r="D1062" s="6" t="s">
        <v>1359</v>
      </c>
      <c r="E1062" s="6">
        <v>228.24624831063548</v>
      </c>
      <c r="F1062" s="6" t="s">
        <v>7</v>
      </c>
      <c r="G1062" s="21" t="s">
        <v>1178</v>
      </c>
      <c r="H1062" s="21" t="s">
        <v>1296</v>
      </c>
      <c r="I1062" s="21" t="s">
        <v>1160</v>
      </c>
      <c r="J1062" s="21" t="s">
        <v>849</v>
      </c>
      <c r="K1062" s="21" t="s">
        <v>852</v>
      </c>
      <c r="L1062" s="21" t="s">
        <v>981</v>
      </c>
      <c r="M1062" s="3">
        <v>169.50805383749872</v>
      </c>
      <c r="N1062" s="3">
        <v>228.24624831063548</v>
      </c>
      <c r="O1062" s="21" t="s">
        <v>1510</v>
      </c>
      <c r="P1062" s="21" t="s">
        <v>1511</v>
      </c>
      <c r="Q1062" s="46">
        <v>3.5130125159216339E-7</v>
      </c>
      <c r="R1062" s="46">
        <v>3.7801078883787523E-7</v>
      </c>
      <c r="S1062" s="46">
        <v>4.1550768143659307E-7</v>
      </c>
      <c r="T1062" s="46">
        <v>4.5733695174087594E-7</v>
      </c>
      <c r="U1062" s="46">
        <v>4.9994358942182094E-7</v>
      </c>
      <c r="V1062" s="46">
        <v>5.3765070967044403E-7</v>
      </c>
      <c r="W1062" s="46">
        <v>5.6200286847837128E-7</v>
      </c>
      <c r="X1062" s="46">
        <v>5.738264276118884E-7</v>
      </c>
      <c r="Y1062" s="46">
        <v>5.8378789846834978E-7</v>
      </c>
      <c r="Z1062" s="46">
        <v>5.8192111771250129E-7</v>
      </c>
      <c r="AA1062" s="46">
        <v>5.7951697451623754E-7</v>
      </c>
      <c r="AB1062" s="46">
        <v>5.740268087833335E-7</v>
      </c>
      <c r="AC1062" s="46">
        <v>5.6753720043765157E-7</v>
      </c>
      <c r="AD1062" s="46">
        <v>5.6511857697073061E-7</v>
      </c>
      <c r="AE1062" s="46">
        <v>5.5326577320162581E-7</v>
      </c>
      <c r="AF1062" s="46">
        <v>5.5479370806820564E-7</v>
      </c>
      <c r="AG1062" s="46">
        <v>5.5458136186799298E-7</v>
      </c>
      <c r="AH1062" s="46">
        <v>5.5473763867375299E-7</v>
      </c>
      <c r="AI1062" s="46">
        <v>5.5525624370172073E-7</v>
      </c>
      <c r="AJ1062" s="46">
        <v>5.5613131772929288E-7</v>
      </c>
      <c r="AK1062" s="46">
        <v>1.0556254888921423E-5</v>
      </c>
      <c r="AL1062" s="45">
        <v>1.0556254888921427E-5</v>
      </c>
      <c r="AM1062" s="45">
        <v>3.5130125159216339E-7</v>
      </c>
      <c r="AN1062" s="45">
        <v>7.2931204043003863E-7</v>
      </c>
      <c r="AO1062" s="45">
        <v>1.1448197218666317E-6</v>
      </c>
      <c r="AP1062" s="45">
        <v>1.6021566736075076E-6</v>
      </c>
      <c r="AQ1062" s="45">
        <v>2.1021002630293285E-6</v>
      </c>
      <c r="AR1062" s="45">
        <v>2.6397509726997726E-6</v>
      </c>
      <c r="AS1062" s="45">
        <v>3.2017538411781439E-6</v>
      </c>
      <c r="AT1062" s="45">
        <v>3.7755802687900322E-6</v>
      </c>
      <c r="AU1062" s="45">
        <v>4.3593681672583819E-6</v>
      </c>
      <c r="AV1062" s="45">
        <v>4.9412892849708828E-6</v>
      </c>
      <c r="AW1062" s="45">
        <v>5.5208062594871207E-6</v>
      </c>
      <c r="AX1062" s="45">
        <v>6.094833068270454E-6</v>
      </c>
      <c r="AY1062" s="45">
        <v>6.6623702687081052E-6</v>
      </c>
      <c r="AZ1062" s="45">
        <v>7.2274888456788358E-6</v>
      </c>
      <c r="BA1062" s="45">
        <v>7.7807546188804615E-6</v>
      </c>
      <c r="BB1062" s="45">
        <v>8.3355483269486678E-6</v>
      </c>
      <c r="BC1062" s="45">
        <v>8.89012968881666E-6</v>
      </c>
      <c r="BD1062" s="45">
        <v>9.4448673274904132E-6</v>
      </c>
      <c r="BE1062" s="45">
        <v>1.0000123571192134E-5</v>
      </c>
      <c r="BF1062" s="45">
        <v>1.0556254888921427E-5</v>
      </c>
    </row>
    <row r="1063" spans="1:58" ht="13.5" thickBot="1" x14ac:dyDescent="0.25">
      <c r="A1063" s="6" t="s">
        <v>1137</v>
      </c>
      <c r="B1063" s="6" t="s">
        <v>1137</v>
      </c>
      <c r="C1063" s="6" t="s">
        <v>7</v>
      </c>
      <c r="D1063" s="6" t="s">
        <v>1137</v>
      </c>
      <c r="E1063" s="6">
        <v>16.552697547422113</v>
      </c>
      <c r="F1063" s="6" t="s">
        <v>7</v>
      </c>
      <c r="G1063" s="21" t="s">
        <v>1178</v>
      </c>
      <c r="H1063" s="21" t="s">
        <v>1296</v>
      </c>
      <c r="I1063" s="21" t="s">
        <v>1160</v>
      </c>
      <c r="J1063" s="21" t="s">
        <v>849</v>
      </c>
      <c r="K1063" s="21" t="s">
        <v>852</v>
      </c>
      <c r="L1063" s="21" t="s">
        <v>982</v>
      </c>
      <c r="M1063" s="3">
        <v>17.699535955245178</v>
      </c>
      <c r="N1063" s="3">
        <v>16.552697547422113</v>
      </c>
      <c r="O1063" s="21" t="s">
        <v>1510</v>
      </c>
      <c r="P1063" s="21" t="s">
        <v>1511</v>
      </c>
      <c r="Q1063" s="46">
        <v>2.0243513267367545E-5</v>
      </c>
      <c r="R1063" s="46">
        <v>2.1782633521418111E-5</v>
      </c>
      <c r="S1063" s="46">
        <v>2.394336833055118E-5</v>
      </c>
      <c r="T1063" s="46">
        <v>2.6353753675127455E-5</v>
      </c>
      <c r="U1063" s="46">
        <v>2.8808934324963131E-5</v>
      </c>
      <c r="V1063" s="46">
        <v>3.0981783369957112E-5</v>
      </c>
      <c r="W1063" s="46">
        <v>3.238506117691928E-5</v>
      </c>
      <c r="X1063" s="46">
        <v>3.3066386321939633E-5</v>
      </c>
      <c r="Y1063" s="46">
        <v>3.3640409803300218E-5</v>
      </c>
      <c r="Z1063" s="46">
        <v>3.353283773850681E-5</v>
      </c>
      <c r="AA1063" s="46">
        <v>3.3394300501677604E-5</v>
      </c>
      <c r="AB1063" s="46">
        <v>3.3077933160683581E-5</v>
      </c>
      <c r="AC1063" s="46">
        <v>3.2703973568879013E-5</v>
      </c>
      <c r="AD1063" s="46">
        <v>3.2564601915577245E-5</v>
      </c>
      <c r="AE1063" s="46">
        <v>3.1881591566858272E-5</v>
      </c>
      <c r="AF1063" s="46">
        <v>3.1969637850790081E-5</v>
      </c>
      <c r="AG1063" s="46">
        <v>3.1957401534802592E-5</v>
      </c>
      <c r="AH1063" s="46">
        <v>3.1966406887264196E-5</v>
      </c>
      <c r="AI1063" s="46">
        <v>3.1996291175226749E-5</v>
      </c>
      <c r="AJ1063" s="46">
        <v>3.2046716764679684E-5</v>
      </c>
      <c r="AK1063" s="46">
        <v>6.0829753645648941E-4</v>
      </c>
      <c r="AL1063" s="45">
        <v>6.0829753645648941E-4</v>
      </c>
      <c r="AM1063" s="45">
        <v>2.0243513267367545E-5</v>
      </c>
      <c r="AN1063" s="45">
        <v>4.2026146788785656E-5</v>
      </c>
      <c r="AO1063" s="45">
        <v>6.5969515119336839E-5</v>
      </c>
      <c r="AP1063" s="45">
        <v>9.2323268794464297E-5</v>
      </c>
      <c r="AQ1063" s="45">
        <v>1.2113220311942742E-4</v>
      </c>
      <c r="AR1063" s="45">
        <v>1.5211398648938454E-4</v>
      </c>
      <c r="AS1063" s="45">
        <v>1.8449904766630382E-4</v>
      </c>
      <c r="AT1063" s="45">
        <v>2.1756543398824345E-4</v>
      </c>
      <c r="AU1063" s="45">
        <v>2.5120584379154369E-4</v>
      </c>
      <c r="AV1063" s="45">
        <v>2.8473868153005048E-4</v>
      </c>
      <c r="AW1063" s="45">
        <v>3.1813298203172807E-4</v>
      </c>
      <c r="AX1063" s="45">
        <v>3.5121091519241168E-4</v>
      </c>
      <c r="AY1063" s="45">
        <v>3.839148887612907E-4</v>
      </c>
      <c r="AZ1063" s="45">
        <v>4.1647949067686793E-4</v>
      </c>
      <c r="BA1063" s="45">
        <v>4.4836108224372619E-4</v>
      </c>
      <c r="BB1063" s="45">
        <v>4.803307200945163E-4</v>
      </c>
      <c r="BC1063" s="45">
        <v>5.1228812162931888E-4</v>
      </c>
      <c r="BD1063" s="45">
        <v>5.4425452851658302E-4</v>
      </c>
      <c r="BE1063" s="45">
        <v>5.7625081969180981E-4</v>
      </c>
      <c r="BF1063" s="45">
        <v>6.0829753645648941E-4</v>
      </c>
    </row>
    <row r="1064" spans="1:58" ht="13.5" thickBot="1" x14ac:dyDescent="0.25">
      <c r="A1064" s="6" t="s">
        <v>1353</v>
      </c>
      <c r="B1064" s="6" t="s">
        <v>1142</v>
      </c>
      <c r="C1064" s="6" t="s">
        <v>7</v>
      </c>
      <c r="D1064" s="6" t="s">
        <v>1353</v>
      </c>
      <c r="E1064" s="6">
        <v>34.005141879934243</v>
      </c>
      <c r="F1064" s="6" t="s">
        <v>7</v>
      </c>
      <c r="G1064" s="21" t="s">
        <v>1178</v>
      </c>
      <c r="H1064" s="21" t="s">
        <v>1296</v>
      </c>
      <c r="I1064" s="21" t="s">
        <v>1160</v>
      </c>
      <c r="J1064" s="21" t="s">
        <v>849</v>
      </c>
      <c r="K1064" s="21" t="s">
        <v>853</v>
      </c>
      <c r="L1064" s="21" t="s">
        <v>983</v>
      </c>
      <c r="M1064" s="3">
        <v>27.246105431627203</v>
      </c>
      <c r="N1064" s="3">
        <v>34.005141879934243</v>
      </c>
      <c r="O1064" s="21" t="s">
        <v>1510</v>
      </c>
      <c r="P1064" s="21" t="s">
        <v>1511</v>
      </c>
      <c r="Q1064" s="46">
        <v>2.9834090018762094E-5</v>
      </c>
      <c r="R1064" s="46">
        <v>3.3132545426639774E-5</v>
      </c>
      <c r="S1064" s="46">
        <v>3.6627983212994148E-5</v>
      </c>
      <c r="T1064" s="46">
        <v>4.1051356454046385E-5</v>
      </c>
      <c r="U1064" s="46">
        <v>4.4303323669535875E-5</v>
      </c>
      <c r="V1064" s="46">
        <v>4.7652006180790794E-5</v>
      </c>
      <c r="W1064" s="46">
        <v>4.8676849552241726E-5</v>
      </c>
      <c r="X1064" s="46">
        <v>4.9707047368018894E-5</v>
      </c>
      <c r="Y1064" s="46">
        <v>5.0006934334774977E-5</v>
      </c>
      <c r="Z1064" s="46">
        <v>5.0510106851616967E-5</v>
      </c>
      <c r="AA1064" s="46">
        <v>5.0628800386827647E-5</v>
      </c>
      <c r="AB1064" s="46">
        <v>4.9999857974646441E-5</v>
      </c>
      <c r="AC1064" s="46">
        <v>4.963011653558695E-5</v>
      </c>
      <c r="AD1064" s="46">
        <v>4.855101847192301E-5</v>
      </c>
      <c r="AE1064" s="46">
        <v>4.8687884743926278E-5</v>
      </c>
      <c r="AF1064" s="46">
        <v>4.8777761259490325E-5</v>
      </c>
      <c r="AG1064" s="46">
        <v>4.8721934717274308E-5</v>
      </c>
      <c r="AH1064" s="46">
        <v>4.8705251557515218E-5</v>
      </c>
      <c r="AI1064" s="46">
        <v>4.8726743172096637E-5</v>
      </c>
      <c r="AJ1064" s="46">
        <v>4.8785503778021376E-5</v>
      </c>
      <c r="AK1064" s="46">
        <v>9.2271711566672965E-4</v>
      </c>
      <c r="AL1064" s="45">
        <v>9.2271711566672976E-4</v>
      </c>
      <c r="AM1064" s="45">
        <v>2.9834090018762094E-5</v>
      </c>
      <c r="AN1064" s="45">
        <v>6.2966635445401871E-5</v>
      </c>
      <c r="AO1064" s="45">
        <v>9.9594618658396019E-5</v>
      </c>
      <c r="AP1064" s="45">
        <v>1.406459751124424E-4</v>
      </c>
      <c r="AQ1064" s="45">
        <v>1.8494929878197828E-4</v>
      </c>
      <c r="AR1064" s="45">
        <v>2.3260130496276907E-4</v>
      </c>
      <c r="AS1064" s="45">
        <v>2.812781545150108E-4</v>
      </c>
      <c r="AT1064" s="45">
        <v>3.3098520188302972E-4</v>
      </c>
      <c r="AU1064" s="45">
        <v>3.809921362178047E-4</v>
      </c>
      <c r="AV1064" s="45">
        <v>4.3150224306942164E-4</v>
      </c>
      <c r="AW1064" s="45">
        <v>4.821310434562493E-4</v>
      </c>
      <c r="AX1064" s="45">
        <v>5.3213090143089576E-4</v>
      </c>
      <c r="AY1064" s="45">
        <v>5.8176101796648277E-4</v>
      </c>
      <c r="AZ1064" s="45">
        <v>6.3031203643840574E-4</v>
      </c>
      <c r="BA1064" s="45">
        <v>6.7899992118233203E-4</v>
      </c>
      <c r="BB1064" s="45">
        <v>7.2777768244182233E-4</v>
      </c>
      <c r="BC1064" s="45">
        <v>7.7649961715909666E-4</v>
      </c>
      <c r="BD1064" s="45">
        <v>8.2520486871661184E-4</v>
      </c>
      <c r="BE1064" s="45">
        <v>8.7393161188870842E-4</v>
      </c>
      <c r="BF1064" s="45">
        <v>9.2271711566672976E-4</v>
      </c>
    </row>
    <row r="1065" spans="1:58" ht="13.5" thickBot="1" x14ac:dyDescent="0.25">
      <c r="A1065" s="6" t="s">
        <v>1350</v>
      </c>
      <c r="B1065" s="6" t="s">
        <v>1350</v>
      </c>
      <c r="C1065" s="6" t="s">
        <v>7</v>
      </c>
      <c r="D1065" s="6" t="s">
        <v>1350</v>
      </c>
      <c r="E1065" s="6">
        <v>-47.248061972308925</v>
      </c>
      <c r="F1065" s="6" t="s">
        <v>7</v>
      </c>
      <c r="G1065" s="21" t="s">
        <v>1178</v>
      </c>
      <c r="H1065" s="21" t="s">
        <v>1296</v>
      </c>
      <c r="I1065" s="21" t="s">
        <v>1160</v>
      </c>
      <c r="J1065" s="21" t="s">
        <v>849</v>
      </c>
      <c r="K1065" s="21" t="s">
        <v>853</v>
      </c>
      <c r="L1065" s="21" t="s">
        <v>969</v>
      </c>
      <c r="M1065" s="3">
        <v>-1.9724637909239984</v>
      </c>
      <c r="N1065" s="3">
        <v>-47.248061972308925</v>
      </c>
      <c r="O1065" s="21" t="s">
        <v>1510</v>
      </c>
      <c r="P1065" s="21" t="s">
        <v>1511</v>
      </c>
      <c r="Q1065" s="46">
        <v>3.7618308820856099E-5</v>
      </c>
      <c r="R1065" s="46">
        <v>4.1777387046045208E-5</v>
      </c>
      <c r="S1065" s="46">
        <v>4.6184843684691659E-5</v>
      </c>
      <c r="T1065" s="46">
        <v>5.1762349836451884E-5</v>
      </c>
      <c r="U1065" s="46">
        <v>5.5862810313397864E-5</v>
      </c>
      <c r="V1065" s="46">
        <v>6.0085220742948997E-5</v>
      </c>
      <c r="W1065" s="46">
        <v>6.1377463087729857E-5</v>
      </c>
      <c r="X1065" s="46">
        <v>6.2676456941945118E-5</v>
      </c>
      <c r="Y1065" s="46">
        <v>6.3054589491645327E-5</v>
      </c>
      <c r="Z1065" s="46">
        <v>6.3689048230518395E-5</v>
      </c>
      <c r="AA1065" s="46">
        <v>6.3838710917055375E-5</v>
      </c>
      <c r="AB1065" s="46">
        <v>6.3045666789445399E-5</v>
      </c>
      <c r="AC1065" s="46">
        <v>6.257945355385948E-5</v>
      </c>
      <c r="AD1065" s="46">
        <v>6.1218800549817201E-5</v>
      </c>
      <c r="AE1065" s="46">
        <v>6.1391377547612012E-5</v>
      </c>
      <c r="AF1065" s="46">
        <v>6.1504704366566578E-5</v>
      </c>
      <c r="AG1065" s="46">
        <v>6.1434311735044647E-5</v>
      </c>
      <c r="AH1065" s="46">
        <v>6.141327565666819E-5</v>
      </c>
      <c r="AI1065" s="46">
        <v>6.1440374797076819E-5</v>
      </c>
      <c r="AJ1065" s="46">
        <v>6.1514467039165921E-5</v>
      </c>
      <c r="AK1065" s="46">
        <v>1.1634696211485422E-3</v>
      </c>
      <c r="AL1065" s="45">
        <v>1.1634696211485422E-3</v>
      </c>
      <c r="AM1065" s="45">
        <v>3.7618308820856099E-5</v>
      </c>
      <c r="AN1065" s="45">
        <v>7.93956958669013E-5</v>
      </c>
      <c r="AO1065" s="45">
        <v>1.2558053955159297E-4</v>
      </c>
      <c r="AP1065" s="45">
        <v>1.7734288938804486E-4</v>
      </c>
      <c r="AQ1065" s="45">
        <v>2.3320569970144273E-4</v>
      </c>
      <c r="AR1065" s="45">
        <v>2.9329092044439175E-4</v>
      </c>
      <c r="AS1065" s="45">
        <v>3.5466838353212158E-4</v>
      </c>
      <c r="AT1065" s="45">
        <v>4.1734484047406669E-4</v>
      </c>
      <c r="AU1065" s="45">
        <v>4.8039942996571202E-4</v>
      </c>
      <c r="AV1065" s="45">
        <v>5.4408847819623042E-4</v>
      </c>
      <c r="AW1065" s="45">
        <v>6.0792718911328576E-4</v>
      </c>
      <c r="AX1065" s="45">
        <v>6.7097285590273122E-4</v>
      </c>
      <c r="AY1065" s="45">
        <v>7.3355230945659072E-4</v>
      </c>
      <c r="AZ1065" s="45">
        <v>7.9477111000640795E-4</v>
      </c>
      <c r="BA1065" s="45">
        <v>8.5616248755401999E-4</v>
      </c>
      <c r="BB1065" s="45">
        <v>9.1766719192058657E-4</v>
      </c>
      <c r="BC1065" s="45">
        <v>9.7910150365563111E-4</v>
      </c>
      <c r="BD1065" s="45">
        <v>1.0405147793122994E-3</v>
      </c>
      <c r="BE1065" s="45">
        <v>1.1019551541093763E-3</v>
      </c>
      <c r="BF1065" s="45">
        <v>1.1634696211485422E-3</v>
      </c>
    </row>
    <row r="1066" spans="1:58" ht="13.5" thickBot="1" x14ac:dyDescent="0.25">
      <c r="A1066" s="6" t="s">
        <v>1137</v>
      </c>
      <c r="B1066" s="6" t="s">
        <v>1352</v>
      </c>
      <c r="C1066" s="6" t="s">
        <v>7</v>
      </c>
      <c r="D1066" s="6" t="s">
        <v>1137</v>
      </c>
      <c r="E1066" s="6">
        <v>19.994264814626433</v>
      </c>
      <c r="F1066" s="6" t="s">
        <v>7</v>
      </c>
      <c r="G1066" s="21" t="s">
        <v>1178</v>
      </c>
      <c r="H1066" s="21" t="s">
        <v>1296</v>
      </c>
      <c r="I1066" s="21" t="s">
        <v>1160</v>
      </c>
      <c r="J1066" s="21" t="s">
        <v>849</v>
      </c>
      <c r="K1066" s="21" t="s">
        <v>853</v>
      </c>
      <c r="L1066" s="21" t="s">
        <v>970</v>
      </c>
      <c r="M1066" s="3">
        <v>22.656824288434802</v>
      </c>
      <c r="N1066" s="3">
        <v>19.994264814626433</v>
      </c>
      <c r="O1066" s="21" t="s">
        <v>1510</v>
      </c>
      <c r="P1066" s="21" t="s">
        <v>1511</v>
      </c>
      <c r="Q1066" s="46">
        <v>3.3369394393409483E-5</v>
      </c>
      <c r="R1066" s="46">
        <v>3.7058712865175354E-5</v>
      </c>
      <c r="S1066" s="46">
        <v>4.0968355894244872E-5</v>
      </c>
      <c r="T1066" s="46">
        <v>4.5915893631682125E-5</v>
      </c>
      <c r="U1066" s="46">
        <v>4.9553215115255522E-5</v>
      </c>
      <c r="V1066" s="46">
        <v>5.329871254273213E-5</v>
      </c>
      <c r="W1066" s="46">
        <v>5.4444998641349887E-5</v>
      </c>
      <c r="X1066" s="46">
        <v>5.5597273679612416E-5</v>
      </c>
      <c r="Y1066" s="46">
        <v>5.5932696897174394E-5</v>
      </c>
      <c r="Z1066" s="46">
        <v>5.6495494762028507E-5</v>
      </c>
      <c r="AA1066" s="46">
        <v>5.6628253340751813E-5</v>
      </c>
      <c r="AB1066" s="46">
        <v>5.5924781996741702E-5</v>
      </c>
      <c r="AC1066" s="46">
        <v>5.55112266345435E-5</v>
      </c>
      <c r="AD1066" s="46">
        <v>5.4304256726866701E-5</v>
      </c>
      <c r="AE1066" s="46">
        <v>5.445734149019485E-5</v>
      </c>
      <c r="AF1066" s="46">
        <v>5.4557868266532775E-5</v>
      </c>
      <c r="AG1066" s="46">
        <v>5.4495426345104802E-5</v>
      </c>
      <c r="AH1066" s="46">
        <v>5.4476766250649809E-5</v>
      </c>
      <c r="AI1066" s="46">
        <v>5.4500804596135367E-5</v>
      </c>
      <c r="AJ1066" s="46">
        <v>5.4566528264350665E-5</v>
      </c>
      <c r="AK1066" s="46">
        <v>1.0320580023345366E-3</v>
      </c>
      <c r="AL1066" s="45">
        <v>1.0320580023345368E-3</v>
      </c>
      <c r="AM1066" s="45">
        <v>3.3369394393409483E-5</v>
      </c>
      <c r="AN1066" s="45">
        <v>7.0428107258584837E-5</v>
      </c>
      <c r="AO1066" s="45">
        <v>1.1139646315282972E-4</v>
      </c>
      <c r="AP1066" s="45">
        <v>1.5731235678451185E-4</v>
      </c>
      <c r="AQ1066" s="45">
        <v>2.0686557189976738E-4</v>
      </c>
      <c r="AR1066" s="45">
        <v>2.6016428444249951E-4</v>
      </c>
      <c r="AS1066" s="45">
        <v>3.1460928308384942E-4</v>
      </c>
      <c r="AT1066" s="45">
        <v>3.7020655676346182E-4</v>
      </c>
      <c r="AU1066" s="45">
        <v>4.2613925366063619E-4</v>
      </c>
      <c r="AV1066" s="45">
        <v>4.8263474842266468E-4</v>
      </c>
      <c r="AW1066" s="45">
        <v>5.3926300176341646E-4</v>
      </c>
      <c r="AX1066" s="45">
        <v>5.9518778376015818E-4</v>
      </c>
      <c r="AY1066" s="45">
        <v>6.5069901039470173E-4</v>
      </c>
      <c r="AZ1066" s="45">
        <v>7.0500326712156841E-4</v>
      </c>
      <c r="BA1066" s="45">
        <v>7.594606086117633E-4</v>
      </c>
      <c r="BB1066" s="45">
        <v>8.1401847687829609E-4</v>
      </c>
      <c r="BC1066" s="45">
        <v>8.6851390322340092E-4</v>
      </c>
      <c r="BD1066" s="45">
        <v>9.2299066947405068E-4</v>
      </c>
      <c r="BE1066" s="45">
        <v>9.7749147407018614E-4</v>
      </c>
      <c r="BF1066" s="45">
        <v>1.0320580023345368E-3</v>
      </c>
    </row>
    <row r="1067" spans="1:58" ht="13.5" thickBot="1" x14ac:dyDescent="0.25">
      <c r="A1067" s="6" t="s">
        <v>1357</v>
      </c>
      <c r="B1067" s="6" t="s">
        <v>1355</v>
      </c>
      <c r="C1067" s="6" t="s">
        <v>7</v>
      </c>
      <c r="D1067" s="6" t="s">
        <v>1357</v>
      </c>
      <c r="E1067" s="6">
        <v>74.287370578875169</v>
      </c>
      <c r="F1067" s="6" t="s">
        <v>7</v>
      </c>
      <c r="G1067" s="21" t="s">
        <v>1178</v>
      </c>
      <c r="H1067" s="21" t="s">
        <v>1296</v>
      </c>
      <c r="I1067" s="21" t="s">
        <v>1160</v>
      </c>
      <c r="J1067" s="21" t="s">
        <v>849</v>
      </c>
      <c r="K1067" s="21" t="s">
        <v>853</v>
      </c>
      <c r="L1067" s="21" t="s">
        <v>971</v>
      </c>
      <c r="M1067" s="3">
        <v>51.305668741660313</v>
      </c>
      <c r="N1067" s="3">
        <v>74.287370578875169</v>
      </c>
      <c r="O1067" s="21" t="s">
        <v>1510</v>
      </c>
      <c r="P1067" s="21" t="s">
        <v>1511</v>
      </c>
      <c r="Q1067" s="46">
        <v>1.3215897100202321E-6</v>
      </c>
      <c r="R1067" s="46">
        <v>1.4677045981656499E-6</v>
      </c>
      <c r="S1067" s="46">
        <v>1.6225454063671637E-6</v>
      </c>
      <c r="T1067" s="46">
        <v>1.8184918741587772E-6</v>
      </c>
      <c r="U1067" s="46">
        <v>1.9625474296193685E-6</v>
      </c>
      <c r="V1067" s="46">
        <v>2.1108872766271389E-6</v>
      </c>
      <c r="W1067" s="46">
        <v>2.1562857604837016E-6</v>
      </c>
      <c r="X1067" s="46">
        <v>2.2019214353697193E-6</v>
      </c>
      <c r="Y1067" s="46">
        <v>2.215205820084815E-6</v>
      </c>
      <c r="Z1067" s="46">
        <v>2.2374953425808973E-6</v>
      </c>
      <c r="AA1067" s="46">
        <v>2.2427532255825812E-6</v>
      </c>
      <c r="AB1067" s="46">
        <v>2.2148923516758777E-6</v>
      </c>
      <c r="AC1067" s="46">
        <v>2.1985135554423811E-6</v>
      </c>
      <c r="AD1067" s="46">
        <v>2.1507116987025184E-6</v>
      </c>
      <c r="AE1067" s="46">
        <v>2.1567745971054729E-6</v>
      </c>
      <c r="AF1067" s="46">
        <v>2.16075594455288E-6</v>
      </c>
      <c r="AG1067" s="46">
        <v>2.158282941900803E-6</v>
      </c>
      <c r="AH1067" s="46">
        <v>2.1575439117425394E-6</v>
      </c>
      <c r="AI1067" s="46">
        <v>2.1584959467020316E-6</v>
      </c>
      <c r="AJ1067" s="46">
        <v>2.1610989224286542E-6</v>
      </c>
      <c r="AK1067" s="46">
        <v>4.0874497749313204E-5</v>
      </c>
      <c r="AL1067" s="45">
        <v>4.0874497749313197E-5</v>
      </c>
      <c r="AM1067" s="45">
        <v>1.3215897100202321E-6</v>
      </c>
      <c r="AN1067" s="45">
        <v>2.789294308185882E-6</v>
      </c>
      <c r="AO1067" s="45">
        <v>4.4118397145530461E-6</v>
      </c>
      <c r="AP1067" s="45">
        <v>6.2303315887118237E-6</v>
      </c>
      <c r="AQ1067" s="45">
        <v>8.1928790183311923E-6</v>
      </c>
      <c r="AR1067" s="45">
        <v>1.0303766294958331E-5</v>
      </c>
      <c r="AS1067" s="45">
        <v>1.2460052055442032E-5</v>
      </c>
      <c r="AT1067" s="45">
        <v>1.4661973490811751E-5</v>
      </c>
      <c r="AU1067" s="45">
        <v>1.6877179310896566E-5</v>
      </c>
      <c r="AV1067" s="45">
        <v>1.9114674653477463E-5</v>
      </c>
      <c r="AW1067" s="45">
        <v>2.1357427879060043E-5</v>
      </c>
      <c r="AX1067" s="45">
        <v>2.3572320230735921E-5</v>
      </c>
      <c r="AY1067" s="45">
        <v>2.5770833786178303E-5</v>
      </c>
      <c r="AZ1067" s="45">
        <v>2.7921545484880822E-5</v>
      </c>
      <c r="BA1067" s="45">
        <v>3.0078320081986295E-5</v>
      </c>
      <c r="BB1067" s="45">
        <v>3.2239076026539177E-5</v>
      </c>
      <c r="BC1067" s="45">
        <v>3.4397358968439977E-5</v>
      </c>
      <c r="BD1067" s="45">
        <v>3.6554902880182513E-5</v>
      </c>
      <c r="BE1067" s="45">
        <v>3.8713398826884543E-5</v>
      </c>
      <c r="BF1067" s="45">
        <v>4.0874497749313197E-5</v>
      </c>
    </row>
    <row r="1068" spans="1:58" ht="13.5" thickBot="1" x14ac:dyDescent="0.25">
      <c r="A1068" s="6" t="s">
        <v>1350</v>
      </c>
      <c r="B1068" s="6" t="s">
        <v>1350</v>
      </c>
      <c r="C1068" s="6" t="s">
        <v>7</v>
      </c>
      <c r="D1068" s="6" t="s">
        <v>1350</v>
      </c>
      <c r="E1068" s="6">
        <v>-28.246767018857415</v>
      </c>
      <c r="F1068" s="6" t="s">
        <v>7</v>
      </c>
      <c r="G1068" s="21" t="s">
        <v>1178</v>
      </c>
      <c r="H1068" s="21" t="s">
        <v>1296</v>
      </c>
      <c r="I1068" s="21" t="s">
        <v>1160</v>
      </c>
      <c r="J1068" s="21" t="s">
        <v>849</v>
      </c>
      <c r="K1068" s="21" t="s">
        <v>853</v>
      </c>
      <c r="L1068" s="21" t="s">
        <v>972</v>
      </c>
      <c r="M1068" s="3">
        <v>-3.21112930794061</v>
      </c>
      <c r="N1068" s="3">
        <v>-28.246767018857415</v>
      </c>
      <c r="O1068" s="21" t="s">
        <v>1510</v>
      </c>
      <c r="P1068" s="21" t="s">
        <v>1511</v>
      </c>
      <c r="Q1068" s="46">
        <v>3.5297370648949241E-5</v>
      </c>
      <c r="R1068" s="46">
        <v>3.9199846073125773E-5</v>
      </c>
      <c r="S1068" s="46">
        <v>4.333537569872194E-5</v>
      </c>
      <c r="T1068" s="46">
        <v>4.8568766249929467E-5</v>
      </c>
      <c r="U1068" s="46">
        <v>5.241624046721503E-5</v>
      </c>
      <c r="V1068" s="46">
        <v>5.6378140686430213E-5</v>
      </c>
      <c r="W1068" s="46">
        <v>5.7590655508114873E-5</v>
      </c>
      <c r="X1068" s="46">
        <v>5.8809505291109957E-5</v>
      </c>
      <c r="Y1068" s="46">
        <v>5.9164308183094304E-5</v>
      </c>
      <c r="Z1068" s="46">
        <v>5.975962269800552E-5</v>
      </c>
      <c r="AA1068" s="46">
        <v>5.9900051640310489E-5</v>
      </c>
      <c r="AB1068" s="46">
        <v>5.9155935985177607E-5</v>
      </c>
      <c r="AC1068" s="46">
        <v>5.8718486724598447E-5</v>
      </c>
      <c r="AD1068" s="46">
        <v>5.744178197859295E-5</v>
      </c>
      <c r="AE1068" s="46">
        <v>5.7603711487057967E-5</v>
      </c>
      <c r="AF1068" s="46">
        <v>5.7710046377128505E-5</v>
      </c>
      <c r="AG1068" s="46">
        <v>5.7643996762362017E-5</v>
      </c>
      <c r="AH1068" s="46">
        <v>5.7624258547680697E-5</v>
      </c>
      <c r="AI1068" s="46">
        <v>5.7649685751434786E-5</v>
      </c>
      <c r="AJ1068" s="46">
        <v>5.7719206721760262E-5</v>
      </c>
      <c r="AK1068" s="46">
        <v>1.0916869934807999E-3</v>
      </c>
      <c r="AL1068" s="45">
        <v>1.0916869934808001E-3</v>
      </c>
      <c r="AM1068" s="45">
        <v>3.5297370648949241E-5</v>
      </c>
      <c r="AN1068" s="45">
        <v>7.4497216722075021E-5</v>
      </c>
      <c r="AO1068" s="45">
        <v>1.1783259242079697E-4</v>
      </c>
      <c r="AP1068" s="45">
        <v>1.6640135867072644E-4</v>
      </c>
      <c r="AQ1068" s="45">
        <v>2.1881759913794146E-4</v>
      </c>
      <c r="AR1068" s="45">
        <v>2.7519573982437168E-4</v>
      </c>
      <c r="AS1068" s="45">
        <v>3.3278639533248654E-4</v>
      </c>
      <c r="AT1068" s="45">
        <v>3.9159590062359649E-4</v>
      </c>
      <c r="AU1068" s="45">
        <v>4.5076020880669077E-4</v>
      </c>
      <c r="AV1068" s="45">
        <v>5.1051983150469634E-4</v>
      </c>
      <c r="AW1068" s="45">
        <v>5.7041988314500685E-4</v>
      </c>
      <c r="AX1068" s="45">
        <v>6.2957581913018442E-4</v>
      </c>
      <c r="AY1068" s="45">
        <v>6.882943058547829E-4</v>
      </c>
      <c r="AZ1068" s="45">
        <v>7.4573608783337587E-4</v>
      </c>
      <c r="BA1068" s="45">
        <v>8.0333979932043387E-4</v>
      </c>
      <c r="BB1068" s="45">
        <v>8.6104984569756234E-4</v>
      </c>
      <c r="BC1068" s="45">
        <v>9.1869384245992435E-4</v>
      </c>
      <c r="BD1068" s="45">
        <v>9.7631810100760506E-4</v>
      </c>
      <c r="BE1068" s="45">
        <v>1.0339677867590399E-3</v>
      </c>
      <c r="BF1068" s="45">
        <v>1.0916869934808001E-3</v>
      </c>
    </row>
    <row r="1069" spans="1:58" ht="13.5" thickBot="1" x14ac:dyDescent="0.25">
      <c r="A1069" s="6" t="s">
        <v>1350</v>
      </c>
      <c r="B1069" s="6" t="s">
        <v>1350</v>
      </c>
      <c r="C1069" s="6" t="s">
        <v>7</v>
      </c>
      <c r="D1069" s="6" t="s">
        <v>1350</v>
      </c>
      <c r="E1069" s="6">
        <v>-17.148284682861011</v>
      </c>
      <c r="F1069" s="6" t="s">
        <v>7</v>
      </c>
      <c r="G1069" s="21" t="s">
        <v>1178</v>
      </c>
      <c r="H1069" s="21" t="s">
        <v>1296</v>
      </c>
      <c r="I1069" s="21" t="s">
        <v>1160</v>
      </c>
      <c r="J1069" s="21" t="s">
        <v>849</v>
      </c>
      <c r="K1069" s="21" t="s">
        <v>853</v>
      </c>
      <c r="L1069" s="21" t="s">
        <v>973</v>
      </c>
      <c r="M1069" s="3">
        <v>-3.9194405525459688</v>
      </c>
      <c r="N1069" s="3">
        <v>-17.148284682861011</v>
      </c>
      <c r="O1069" s="21" t="s">
        <v>1510</v>
      </c>
      <c r="P1069" s="21" t="s">
        <v>1511</v>
      </c>
      <c r="Q1069" s="46">
        <v>8.8459744145971209E-4</v>
      </c>
      <c r="R1069" s="46">
        <v>9.82398487603321E-4</v>
      </c>
      <c r="S1069" s="46">
        <v>1.0860401713498721E-3</v>
      </c>
      <c r="T1069" s="46">
        <v>1.2171956598931934E-3</v>
      </c>
      <c r="U1069" s="46">
        <v>1.313618305153155E-3</v>
      </c>
      <c r="V1069" s="46">
        <v>1.4129086129806801E-3</v>
      </c>
      <c r="W1069" s="46">
        <v>1.4432957916649413E-3</v>
      </c>
      <c r="X1069" s="46">
        <v>1.4738417326157379E-3</v>
      </c>
      <c r="Y1069" s="46">
        <v>1.4827335487680897E-3</v>
      </c>
      <c r="Z1069" s="46">
        <v>1.4976528950840437E-3</v>
      </c>
      <c r="AA1069" s="46">
        <v>1.5011722247334199E-3</v>
      </c>
      <c r="AB1069" s="46">
        <v>1.4825237307357442E-3</v>
      </c>
      <c r="AC1069" s="46">
        <v>1.471560690442309E-3</v>
      </c>
      <c r="AD1069" s="46">
        <v>1.4395648298143849E-3</v>
      </c>
      <c r="AE1069" s="46">
        <v>1.4436229912652651E-3</v>
      </c>
      <c r="AF1069" s="46">
        <v>1.4462878801780913E-3</v>
      </c>
      <c r="AG1069" s="46">
        <v>1.4446325920034302E-3</v>
      </c>
      <c r="AH1069" s="46">
        <v>1.4441379269934009E-3</v>
      </c>
      <c r="AI1069" s="46">
        <v>1.4447751653760561E-3</v>
      </c>
      <c r="AJ1069" s="46">
        <v>1.4465174501793457E-3</v>
      </c>
      <c r="AK1069" s="46">
        <v>2.735907812829419E-2</v>
      </c>
      <c r="AL1069" s="45">
        <v>2.7359078128294193E-2</v>
      </c>
      <c r="AM1069" s="45">
        <v>8.8459744145971209E-4</v>
      </c>
      <c r="AN1069" s="45">
        <v>1.8669959290630331E-3</v>
      </c>
      <c r="AO1069" s="45">
        <v>2.9530361004129055E-3</v>
      </c>
      <c r="AP1069" s="45">
        <v>4.1702317603060993E-3</v>
      </c>
      <c r="AQ1069" s="45">
        <v>5.4838500654592545E-3</v>
      </c>
      <c r="AR1069" s="45">
        <v>6.8967586784399347E-3</v>
      </c>
      <c r="AS1069" s="45">
        <v>8.3400544701048764E-3</v>
      </c>
      <c r="AT1069" s="45">
        <v>9.8138962027206136E-3</v>
      </c>
      <c r="AU1069" s="45">
        <v>1.1296629751488704E-2</v>
      </c>
      <c r="AV1069" s="45">
        <v>1.2794282646572747E-2</v>
      </c>
      <c r="AW1069" s="45">
        <v>1.4295454871306167E-2</v>
      </c>
      <c r="AX1069" s="45">
        <v>1.5777978602041911E-2</v>
      </c>
      <c r="AY1069" s="45">
        <v>1.7249539292484219E-2</v>
      </c>
      <c r="AZ1069" s="45">
        <v>1.8689104122298603E-2</v>
      </c>
      <c r="BA1069" s="45">
        <v>2.013272711356387E-2</v>
      </c>
      <c r="BB1069" s="45">
        <v>2.1579014993741961E-2</v>
      </c>
      <c r="BC1069" s="45">
        <v>2.3023647585745391E-2</v>
      </c>
      <c r="BD1069" s="45">
        <v>2.4467785512738791E-2</v>
      </c>
      <c r="BE1069" s="45">
        <v>2.5912560678114847E-2</v>
      </c>
      <c r="BF1069" s="45">
        <v>2.7359078128294193E-2</v>
      </c>
    </row>
    <row r="1070" spans="1:58" ht="13.5" thickBot="1" x14ac:dyDescent="0.25">
      <c r="A1070" s="6" t="s">
        <v>1351</v>
      </c>
      <c r="B1070" s="6" t="s">
        <v>1351</v>
      </c>
      <c r="C1070" s="6" t="s">
        <v>7</v>
      </c>
      <c r="D1070" s="6" t="s">
        <v>1351</v>
      </c>
      <c r="E1070" s="6">
        <v>10.028032874801839</v>
      </c>
      <c r="F1070" s="6" t="s">
        <v>7</v>
      </c>
      <c r="G1070" s="21" t="s">
        <v>1178</v>
      </c>
      <c r="H1070" s="21" t="s">
        <v>1296</v>
      </c>
      <c r="I1070" s="21" t="s">
        <v>1160</v>
      </c>
      <c r="J1070" s="21" t="s">
        <v>849</v>
      </c>
      <c r="K1070" s="21" t="s">
        <v>853</v>
      </c>
      <c r="L1070" s="21" t="s">
        <v>974</v>
      </c>
      <c r="M1070" s="3">
        <v>11.908241674098283</v>
      </c>
      <c r="N1070" s="3">
        <v>10.028032874801839</v>
      </c>
      <c r="O1070" s="21" t="s">
        <v>1510</v>
      </c>
      <c r="P1070" s="21" t="s">
        <v>1511</v>
      </c>
      <c r="Q1070" s="46">
        <v>1.6930898794207026E-4</v>
      </c>
      <c r="R1070" s="46">
        <v>1.8802778065633144E-4</v>
      </c>
      <c r="S1070" s="46">
        <v>2.078644518485801E-4</v>
      </c>
      <c r="T1070" s="46">
        <v>2.3296717314028398E-4</v>
      </c>
      <c r="U1070" s="46">
        <v>2.5142214454142479E-4</v>
      </c>
      <c r="V1070" s="46">
        <v>2.7042597695472548E-4</v>
      </c>
      <c r="W1070" s="46">
        <v>2.7624198119384849E-4</v>
      </c>
      <c r="X1070" s="46">
        <v>2.8208837199912096E-4</v>
      </c>
      <c r="Y1070" s="46">
        <v>2.8379023583363237E-4</v>
      </c>
      <c r="Z1070" s="46">
        <v>2.8664574875637307E-4</v>
      </c>
      <c r="AA1070" s="46">
        <v>2.8731933666567913E-4</v>
      </c>
      <c r="AB1070" s="46">
        <v>2.8375007736488331E-4</v>
      </c>
      <c r="AC1070" s="46">
        <v>2.816517881659154E-4</v>
      </c>
      <c r="AD1070" s="46">
        <v>2.755278875899537E-4</v>
      </c>
      <c r="AE1070" s="46">
        <v>2.7630460610161953E-4</v>
      </c>
      <c r="AF1070" s="46">
        <v>2.7681465691531415E-4</v>
      </c>
      <c r="AG1070" s="46">
        <v>2.7649784030193806E-4</v>
      </c>
      <c r="AH1070" s="46">
        <v>2.7640316307556015E-4</v>
      </c>
      <c r="AI1070" s="46">
        <v>2.7652512836800688E-4</v>
      </c>
      <c r="AJ1070" s="46">
        <v>2.768585958447667E-4</v>
      </c>
      <c r="AK1070" s="46">
        <v>5.2364359332600276E-3</v>
      </c>
      <c r="AL1070" s="45">
        <v>5.2364359332600268E-3</v>
      </c>
      <c r="AM1070" s="45">
        <v>1.6930898794207026E-4</v>
      </c>
      <c r="AN1070" s="45">
        <v>3.573367685984017E-4</v>
      </c>
      <c r="AO1070" s="45">
        <v>5.6520122044698183E-4</v>
      </c>
      <c r="AP1070" s="45">
        <v>7.9816839358726578E-4</v>
      </c>
      <c r="AQ1070" s="45">
        <v>1.0495905381286905E-3</v>
      </c>
      <c r="AR1070" s="45">
        <v>1.3200165150834158E-3</v>
      </c>
      <c r="AS1070" s="45">
        <v>1.5962584962772642E-3</v>
      </c>
      <c r="AT1070" s="45">
        <v>1.8783468682763852E-3</v>
      </c>
      <c r="AU1070" s="45">
        <v>2.1621371041100177E-3</v>
      </c>
      <c r="AV1070" s="45">
        <v>2.4487828528663908E-3</v>
      </c>
      <c r="AW1070" s="45">
        <v>2.73610218953207E-3</v>
      </c>
      <c r="AX1070" s="45">
        <v>3.0198522668969533E-3</v>
      </c>
      <c r="AY1070" s="45">
        <v>3.3015040550628686E-3</v>
      </c>
      <c r="AZ1070" s="45">
        <v>3.5770319426528222E-3</v>
      </c>
      <c r="BA1070" s="45">
        <v>3.8533365487544418E-3</v>
      </c>
      <c r="BB1070" s="45">
        <v>4.1301512056697558E-3</v>
      </c>
      <c r="BC1070" s="45">
        <v>4.4066490459716938E-3</v>
      </c>
      <c r="BD1070" s="45">
        <v>4.6830522090472535E-3</v>
      </c>
      <c r="BE1070" s="45">
        <v>4.9595773374152604E-3</v>
      </c>
      <c r="BF1070" s="45">
        <v>5.2364359332600268E-3</v>
      </c>
    </row>
    <row r="1071" spans="1:58" ht="13.5" thickBot="1" x14ac:dyDescent="0.25">
      <c r="A1071" s="6" t="s">
        <v>1350</v>
      </c>
      <c r="B1071" s="6" t="s">
        <v>1350</v>
      </c>
      <c r="C1071" s="6" t="s">
        <v>7</v>
      </c>
      <c r="D1071" s="6" t="s">
        <v>1350</v>
      </c>
      <c r="E1071" s="6">
        <v>-18.531143649888556</v>
      </c>
      <c r="F1071" s="6" t="s">
        <v>7</v>
      </c>
      <c r="G1071" s="21" t="s">
        <v>1178</v>
      </c>
      <c r="H1071" s="21" t="s">
        <v>1296</v>
      </c>
      <c r="I1071" s="21" t="s">
        <v>1160</v>
      </c>
      <c r="J1071" s="21" t="s">
        <v>849</v>
      </c>
      <c r="K1071" s="21" t="s">
        <v>853</v>
      </c>
      <c r="L1071" s="21" t="s">
        <v>975</v>
      </c>
      <c r="M1071" s="3">
        <v>-2.9392495876166804</v>
      </c>
      <c r="N1071" s="3">
        <v>-18.531143649888556</v>
      </c>
      <c r="O1071" s="21" t="s">
        <v>1510</v>
      </c>
      <c r="P1071" s="21" t="s">
        <v>1511</v>
      </c>
      <c r="Q1071" s="46">
        <v>1.8337802565094088E-5</v>
      </c>
      <c r="R1071" s="46">
        <v>2.0365229042703731E-5</v>
      </c>
      <c r="S1071" s="46">
        <v>2.2513732582259506E-5</v>
      </c>
      <c r="T1071" s="46">
        <v>2.5232600331036979E-5</v>
      </c>
      <c r="U1071" s="46">
        <v>2.7231452406240285E-5</v>
      </c>
      <c r="V1071" s="46">
        <v>2.9289751442877839E-5</v>
      </c>
      <c r="W1071" s="46">
        <v>2.9919681009826045E-5</v>
      </c>
      <c r="X1071" s="46">
        <v>3.0552901736076869E-5</v>
      </c>
      <c r="Y1071" s="46">
        <v>3.0737230066009498E-5</v>
      </c>
      <c r="Z1071" s="46">
        <v>3.1046509761291881E-5</v>
      </c>
      <c r="AA1071" s="46">
        <v>3.1119465853234946E-5</v>
      </c>
      <c r="AB1071" s="46">
        <v>3.0732880515048342E-5</v>
      </c>
      <c r="AC1071" s="46">
        <v>3.0505615480138843E-5</v>
      </c>
      <c r="AD1071" s="46">
        <v>2.9842337759001703E-5</v>
      </c>
      <c r="AE1071" s="46">
        <v>2.9926463893642922E-5</v>
      </c>
      <c r="AF1071" s="46">
        <v>2.9981707334841069E-5</v>
      </c>
      <c r="AG1071" s="46">
        <v>2.9947393028341182E-5</v>
      </c>
      <c r="AH1071" s="46">
        <v>2.993713856810353E-5</v>
      </c>
      <c r="AI1071" s="46">
        <v>2.9950348590086809E-5</v>
      </c>
      <c r="AJ1071" s="46">
        <v>2.9986466346297093E-5</v>
      </c>
      <c r="AK1071" s="46">
        <v>5.6715670831215326E-4</v>
      </c>
      <c r="AL1071" s="45">
        <v>5.6715670831215326E-4</v>
      </c>
      <c r="AM1071" s="45">
        <v>1.8337802565094088E-5</v>
      </c>
      <c r="AN1071" s="45">
        <v>3.8703031607797819E-5</v>
      </c>
      <c r="AO1071" s="45">
        <v>6.1216764190057322E-5</v>
      </c>
      <c r="AP1071" s="45">
        <v>8.6449364521094297E-5</v>
      </c>
      <c r="AQ1071" s="45">
        <v>1.1368081692733459E-4</v>
      </c>
      <c r="AR1071" s="45">
        <v>1.4297056837021243E-4</v>
      </c>
      <c r="AS1071" s="45">
        <v>1.7289024938003849E-4</v>
      </c>
      <c r="AT1071" s="45">
        <v>2.0344315111611537E-4</v>
      </c>
      <c r="AU1071" s="45">
        <v>2.3418038118212488E-4</v>
      </c>
      <c r="AV1071" s="45">
        <v>2.6522689094341678E-4</v>
      </c>
      <c r="AW1071" s="45">
        <v>2.9634635679665175E-4</v>
      </c>
      <c r="AX1071" s="45">
        <v>3.2707923731170011E-4</v>
      </c>
      <c r="AY1071" s="45">
        <v>3.5758485279183897E-4</v>
      </c>
      <c r="AZ1071" s="45">
        <v>3.8742719055084065E-4</v>
      </c>
      <c r="BA1071" s="45">
        <v>4.1735365444448355E-4</v>
      </c>
      <c r="BB1071" s="45">
        <v>4.4733536177932464E-4</v>
      </c>
      <c r="BC1071" s="45">
        <v>4.7728275480766579E-4</v>
      </c>
      <c r="BD1071" s="45">
        <v>5.0721989337576935E-4</v>
      </c>
      <c r="BE1071" s="45">
        <v>5.3717024196585621E-4</v>
      </c>
      <c r="BF1071" s="45">
        <v>5.6715670831215326E-4</v>
      </c>
    </row>
    <row r="1072" spans="1:58" ht="13.5" thickBot="1" x14ac:dyDescent="0.25">
      <c r="A1072" s="6" t="s">
        <v>1350</v>
      </c>
      <c r="B1072" s="6" t="s">
        <v>1350</v>
      </c>
      <c r="C1072" s="6" t="s">
        <v>7</v>
      </c>
      <c r="D1072" s="6" t="s">
        <v>1350</v>
      </c>
      <c r="E1072" s="6">
        <v>-12.500155525017536</v>
      </c>
      <c r="F1072" s="6" t="s">
        <v>7</v>
      </c>
      <c r="G1072" s="21" t="s">
        <v>1178</v>
      </c>
      <c r="H1072" s="21" t="s">
        <v>1296</v>
      </c>
      <c r="I1072" s="21" t="s">
        <v>1160</v>
      </c>
      <c r="J1072" s="21" t="s">
        <v>849</v>
      </c>
      <c r="K1072" s="21" t="s">
        <v>853</v>
      </c>
      <c r="L1072" s="21" t="s">
        <v>976</v>
      </c>
      <c r="M1072" s="3">
        <v>-3.6707692411429833</v>
      </c>
      <c r="N1072" s="3">
        <v>-12.500155525017536</v>
      </c>
      <c r="O1072" s="21" t="s">
        <v>1510</v>
      </c>
      <c r="P1072" s="21" t="s">
        <v>1511</v>
      </c>
      <c r="Q1072" s="46">
        <v>2.5690540268404121E-5</v>
      </c>
      <c r="R1072" s="46">
        <v>2.8530885035961174E-5</v>
      </c>
      <c r="S1072" s="46">
        <v>3.1540854006007363E-5</v>
      </c>
      <c r="T1072" s="46">
        <v>3.5349880803874108E-5</v>
      </c>
      <c r="U1072" s="46">
        <v>3.815019395733456E-5</v>
      </c>
      <c r="V1072" s="46">
        <v>4.1033789966041147E-5</v>
      </c>
      <c r="W1072" s="46">
        <v>4.1916296517657443E-5</v>
      </c>
      <c r="X1072" s="46">
        <v>4.280341385403339E-5</v>
      </c>
      <c r="Y1072" s="46">
        <v>4.3061650595645825E-5</v>
      </c>
      <c r="Z1072" s="46">
        <v>4.3494939286460704E-5</v>
      </c>
      <c r="AA1072" s="46">
        <v>4.3597147902309618E-5</v>
      </c>
      <c r="AB1072" s="46">
        <v>4.3055557045793228E-5</v>
      </c>
      <c r="AC1072" s="46">
        <v>4.2737167668973562E-5</v>
      </c>
      <c r="AD1072" s="46">
        <v>4.1807941664738781E-5</v>
      </c>
      <c r="AE1072" s="46">
        <v>4.1925799071151196E-5</v>
      </c>
      <c r="AF1072" s="46">
        <v>4.2003192959847967E-5</v>
      </c>
      <c r="AG1072" s="46">
        <v>4.1955119965835281E-5</v>
      </c>
      <c r="AH1072" s="46">
        <v>4.1940753870294066E-5</v>
      </c>
      <c r="AI1072" s="46">
        <v>4.1959260591614852E-5</v>
      </c>
      <c r="AJ1072" s="46">
        <v>4.2009860147752012E-5</v>
      </c>
      <c r="AK1072" s="46">
        <v>7.9456424517973057E-4</v>
      </c>
      <c r="AL1072" s="45">
        <v>7.9456424517973046E-4</v>
      </c>
      <c r="AM1072" s="45">
        <v>2.5690540268404121E-5</v>
      </c>
      <c r="AN1072" s="45">
        <v>5.4221425304365295E-5</v>
      </c>
      <c r="AO1072" s="45">
        <v>8.5762279310372651E-5</v>
      </c>
      <c r="AP1072" s="45">
        <v>1.2111216011424676E-4</v>
      </c>
      <c r="AQ1072" s="45">
        <v>1.5926235407158132E-4</v>
      </c>
      <c r="AR1072" s="45">
        <v>2.0029614403762247E-4</v>
      </c>
      <c r="AS1072" s="45">
        <v>2.4221244055527992E-4</v>
      </c>
      <c r="AT1072" s="45">
        <v>2.8501585440931333E-4</v>
      </c>
      <c r="AU1072" s="45">
        <v>3.2807750500495915E-4</v>
      </c>
      <c r="AV1072" s="45">
        <v>3.7157244429141987E-4</v>
      </c>
      <c r="AW1072" s="45">
        <v>4.151695921937295E-4</v>
      </c>
      <c r="AX1072" s="45">
        <v>4.5822514923952274E-4</v>
      </c>
      <c r="AY1072" s="45">
        <v>5.0096231690849628E-4</v>
      </c>
      <c r="AZ1072" s="45">
        <v>5.4277025857323502E-4</v>
      </c>
      <c r="BA1072" s="45">
        <v>5.8469605764438623E-4</v>
      </c>
      <c r="BB1072" s="45">
        <v>6.2669925060423418E-4</v>
      </c>
      <c r="BC1072" s="45">
        <v>6.686543705700695E-4</v>
      </c>
      <c r="BD1072" s="45">
        <v>7.1059512444036357E-4</v>
      </c>
      <c r="BE1072" s="45">
        <v>7.5255438503197842E-4</v>
      </c>
      <c r="BF1072" s="45">
        <v>7.9456424517973046E-4</v>
      </c>
    </row>
    <row r="1073" spans="1:58" ht="13.5" thickBot="1" x14ac:dyDescent="0.25">
      <c r="A1073" s="6" t="s">
        <v>1350</v>
      </c>
      <c r="B1073" s="6" t="s">
        <v>1350</v>
      </c>
      <c r="C1073" s="6" t="s">
        <v>7</v>
      </c>
      <c r="D1073" s="6" t="s">
        <v>1350</v>
      </c>
      <c r="E1073" s="6">
        <v>-7.683352853414922</v>
      </c>
      <c r="F1073" s="6" t="s">
        <v>7</v>
      </c>
      <c r="G1073" s="21" t="s">
        <v>1178</v>
      </c>
      <c r="H1073" s="21" t="s">
        <v>1296</v>
      </c>
      <c r="I1073" s="21" t="s">
        <v>1160</v>
      </c>
      <c r="J1073" s="21" t="s">
        <v>849</v>
      </c>
      <c r="K1073" s="21" t="s">
        <v>853</v>
      </c>
      <c r="L1073" s="21" t="s">
        <v>977</v>
      </c>
      <c r="M1073" s="3">
        <v>2.2744114552073573</v>
      </c>
      <c r="N1073" s="3">
        <v>-7.683352853414922</v>
      </c>
      <c r="O1073" s="21" t="s">
        <v>1510</v>
      </c>
      <c r="P1073" s="21" t="s">
        <v>1511</v>
      </c>
      <c r="Q1073" s="46">
        <v>6.5620373367974628E-6</v>
      </c>
      <c r="R1073" s="46">
        <v>7.2875358362202007E-6</v>
      </c>
      <c r="S1073" s="46">
        <v>8.0563608028300537E-6</v>
      </c>
      <c r="T1073" s="46">
        <v>9.0292860820700575E-6</v>
      </c>
      <c r="U1073" s="46">
        <v>9.744559458018954E-6</v>
      </c>
      <c r="V1073" s="46">
        <v>1.048110545805168E-5</v>
      </c>
      <c r="W1073" s="46">
        <v>1.0706520761940662E-5</v>
      </c>
      <c r="X1073" s="46">
        <v>1.0933113781106509E-5</v>
      </c>
      <c r="Y1073" s="46">
        <v>1.099907421333135E-5</v>
      </c>
      <c r="Z1073" s="46">
        <v>1.1109747501515806E-5</v>
      </c>
      <c r="AA1073" s="46">
        <v>1.1135854260904115E-5</v>
      </c>
      <c r="AB1073" s="46">
        <v>1.0997517760986303E-5</v>
      </c>
      <c r="AC1073" s="46">
        <v>1.0916192769121495E-5</v>
      </c>
      <c r="AD1073" s="46">
        <v>1.0678844092511104E-5</v>
      </c>
      <c r="AE1073" s="46">
        <v>1.0708947963166076E-5</v>
      </c>
      <c r="AF1073" s="46">
        <v>1.072871639084266E-5</v>
      </c>
      <c r="AG1073" s="46">
        <v>1.0716437288172678E-5</v>
      </c>
      <c r="AH1073" s="46">
        <v>1.0712767810834306E-5</v>
      </c>
      <c r="AI1073" s="46">
        <v>1.0717494912523096E-5</v>
      </c>
      <c r="AJ1073" s="46">
        <v>1.073041936538117E-5</v>
      </c>
      <c r="AK1073" s="46">
        <v>2.0295253384632577E-4</v>
      </c>
      <c r="AL1073" s="45">
        <v>2.0295253384632577E-4</v>
      </c>
      <c r="AM1073" s="45">
        <v>6.5620373367974628E-6</v>
      </c>
      <c r="AN1073" s="45">
        <v>1.3849573173017664E-5</v>
      </c>
      <c r="AO1073" s="45">
        <v>2.1905933975847719E-5</v>
      </c>
      <c r="AP1073" s="45">
        <v>3.0935220057917778E-5</v>
      </c>
      <c r="AQ1073" s="45">
        <v>4.0679779515936732E-5</v>
      </c>
      <c r="AR1073" s="45">
        <v>5.116088497398841E-5</v>
      </c>
      <c r="AS1073" s="45">
        <v>6.1867405735929076E-5</v>
      </c>
      <c r="AT1073" s="45">
        <v>7.2800519517035586E-5</v>
      </c>
      <c r="AU1073" s="45">
        <v>8.3799593730366943E-5</v>
      </c>
      <c r="AV1073" s="45">
        <v>9.4909341231882752E-5</v>
      </c>
      <c r="AW1073" s="45">
        <v>1.0604519549278687E-4</v>
      </c>
      <c r="AX1073" s="45">
        <v>1.1704271325377316E-4</v>
      </c>
      <c r="AY1073" s="45">
        <v>1.2795890602289466E-4</v>
      </c>
      <c r="AZ1073" s="45">
        <v>1.3863775011540576E-4</v>
      </c>
      <c r="BA1073" s="45">
        <v>1.4934669807857185E-4</v>
      </c>
      <c r="BB1073" s="45">
        <v>1.6007541446941452E-4</v>
      </c>
      <c r="BC1073" s="45">
        <v>1.707918517575872E-4</v>
      </c>
      <c r="BD1073" s="45">
        <v>1.815046195684215E-4</v>
      </c>
      <c r="BE1073" s="45">
        <v>1.9222211448094458E-4</v>
      </c>
      <c r="BF1073" s="45">
        <v>2.0295253384632577E-4</v>
      </c>
    </row>
    <row r="1074" spans="1:58" ht="13.5" thickBot="1" x14ac:dyDescent="0.25">
      <c r="A1074" s="6" t="s">
        <v>1352</v>
      </c>
      <c r="B1074" s="6" t="s">
        <v>1144</v>
      </c>
      <c r="C1074" s="6" t="s">
        <v>7</v>
      </c>
      <c r="D1074" s="6" t="s">
        <v>1352</v>
      </c>
      <c r="E1074" s="6">
        <v>20.980850615766499</v>
      </c>
      <c r="F1074" s="6" t="s">
        <v>7</v>
      </c>
      <c r="G1074" s="21" t="s">
        <v>1178</v>
      </c>
      <c r="H1074" s="21" t="s">
        <v>1296</v>
      </c>
      <c r="I1074" s="21" t="s">
        <v>1160</v>
      </c>
      <c r="J1074" s="21" t="s">
        <v>849</v>
      </c>
      <c r="K1074" s="21" t="s">
        <v>853</v>
      </c>
      <c r="L1074" s="21" t="s">
        <v>978</v>
      </c>
      <c r="M1074" s="3">
        <v>68.631136502790909</v>
      </c>
      <c r="N1074" s="3">
        <v>20.980850615766499</v>
      </c>
      <c r="O1074" s="21" t="s">
        <v>1510</v>
      </c>
      <c r="P1074" s="21" t="s">
        <v>1511</v>
      </c>
      <c r="Q1074" s="46">
        <v>6.8452322396491854E-6</v>
      </c>
      <c r="R1074" s="46">
        <v>7.602040752489706E-6</v>
      </c>
      <c r="S1074" s="46">
        <v>8.4040455534336511E-6</v>
      </c>
      <c r="T1074" s="46">
        <v>9.4189589326790143E-6</v>
      </c>
      <c r="U1074" s="46">
        <v>1.0165101040976992E-5</v>
      </c>
      <c r="V1074" s="46">
        <v>1.0933433826457497E-5</v>
      </c>
      <c r="W1074" s="46">
        <v>1.1168577277537623E-5</v>
      </c>
      <c r="X1074" s="46">
        <v>1.1404949270024709E-5</v>
      </c>
      <c r="Y1074" s="46">
        <v>1.1473756327045667E-5</v>
      </c>
      <c r="Z1074" s="46">
        <v>1.1589205892701136E-5</v>
      </c>
      <c r="AA1074" s="46">
        <v>1.1616439329797797E-5</v>
      </c>
      <c r="AB1074" s="46">
        <v>1.1472132703584698E-5</v>
      </c>
      <c r="AC1074" s="46">
        <v>1.1387298005513039E-5</v>
      </c>
      <c r="AD1074" s="46">
        <v>1.1139706178496023E-5</v>
      </c>
      <c r="AE1074" s="46">
        <v>1.1171109228397938E-5</v>
      </c>
      <c r="AF1074" s="46">
        <v>1.1191730793243369E-5</v>
      </c>
      <c r="AG1074" s="46">
        <v>1.1178921766845547E-5</v>
      </c>
      <c r="AH1074" s="46">
        <v>1.1175093927519121E-5</v>
      </c>
      <c r="AI1074" s="46">
        <v>1.1180025034615807E-5</v>
      </c>
      <c r="AJ1074" s="46">
        <v>1.1193507262290406E-5</v>
      </c>
      <c r="AK1074" s="46">
        <v>2.1171126534329888E-4</v>
      </c>
      <c r="AL1074" s="45">
        <v>2.1171126534329893E-4</v>
      </c>
      <c r="AM1074" s="45">
        <v>6.8452322396491854E-6</v>
      </c>
      <c r="AN1074" s="45">
        <v>1.4447272992138891E-5</v>
      </c>
      <c r="AO1074" s="45">
        <v>2.2851318545572544E-5</v>
      </c>
      <c r="AP1074" s="45">
        <v>3.2270277478251558E-5</v>
      </c>
      <c r="AQ1074" s="45">
        <v>4.2435378519228551E-5</v>
      </c>
      <c r="AR1074" s="45">
        <v>5.3368812345686047E-5</v>
      </c>
      <c r="AS1074" s="45">
        <v>6.4537389623223667E-5</v>
      </c>
      <c r="AT1074" s="45">
        <v>7.5942338893248383E-5</v>
      </c>
      <c r="AU1074" s="45">
        <v>8.7416095220294043E-5</v>
      </c>
      <c r="AV1074" s="45">
        <v>9.9005301112995179E-5</v>
      </c>
      <c r="AW1074" s="45">
        <v>1.1062174044279297E-4</v>
      </c>
      <c r="AX1074" s="45">
        <v>1.2209387314637767E-4</v>
      </c>
      <c r="AY1074" s="45">
        <v>1.3348117115189069E-4</v>
      </c>
      <c r="AZ1074" s="45">
        <v>1.4462087733038671E-4</v>
      </c>
      <c r="BA1074" s="45">
        <v>1.5579198655878466E-4</v>
      </c>
      <c r="BB1074" s="45">
        <v>1.6698371735202804E-4</v>
      </c>
      <c r="BC1074" s="45">
        <v>1.7816263911887359E-4</v>
      </c>
      <c r="BD1074" s="45">
        <v>1.8933773304639272E-4</v>
      </c>
      <c r="BE1074" s="45">
        <v>2.0051775808100852E-4</v>
      </c>
      <c r="BF1074" s="45">
        <v>2.1171126534329893E-4</v>
      </c>
    </row>
    <row r="1075" spans="1:58" ht="13.5" thickBot="1" x14ac:dyDescent="0.25">
      <c r="A1075" s="6" t="s">
        <v>1350</v>
      </c>
      <c r="B1075" s="6" t="s">
        <v>1351</v>
      </c>
      <c r="C1075" s="6" t="s">
        <v>7</v>
      </c>
      <c r="D1075" s="6" t="s">
        <v>1350</v>
      </c>
      <c r="E1075" s="6">
        <v>-16.136963281502727</v>
      </c>
      <c r="F1075" s="6" t="s">
        <v>7</v>
      </c>
      <c r="G1075" s="21" t="s">
        <v>1178</v>
      </c>
      <c r="H1075" s="21" t="s">
        <v>1296</v>
      </c>
      <c r="I1075" s="21" t="s">
        <v>1160</v>
      </c>
      <c r="J1075" s="21" t="s">
        <v>849</v>
      </c>
      <c r="K1075" s="21" t="s">
        <v>853</v>
      </c>
      <c r="L1075" s="21" t="s">
        <v>979</v>
      </c>
      <c r="M1075" s="3">
        <v>10.192427119190857</v>
      </c>
      <c r="N1075" s="3">
        <v>-16.136963281502727</v>
      </c>
      <c r="O1075" s="21" t="s">
        <v>1510</v>
      </c>
      <c r="P1075" s="21" t="s">
        <v>1511</v>
      </c>
      <c r="Q1075" s="46">
        <v>2.2148945598140683E-4</v>
      </c>
      <c r="R1075" s="46">
        <v>2.4597731847060322E-4</v>
      </c>
      <c r="S1075" s="46">
        <v>2.719275858737519E-4</v>
      </c>
      <c r="T1075" s="46">
        <v>3.0476688253563229E-4</v>
      </c>
      <c r="U1075" s="46">
        <v>3.2890961485879566E-4</v>
      </c>
      <c r="V1075" s="46">
        <v>3.5377036533604722E-4</v>
      </c>
      <c r="W1075" s="46">
        <v>3.6137884277464416E-4</v>
      </c>
      <c r="X1075" s="46">
        <v>3.6902707181820542E-4</v>
      </c>
      <c r="Y1075" s="46">
        <v>3.7125344443694286E-4</v>
      </c>
      <c r="Z1075" s="46">
        <v>3.7498901696320514E-4</v>
      </c>
      <c r="AA1075" s="46">
        <v>3.7587020243009189E-4</v>
      </c>
      <c r="AB1075" s="46">
        <v>3.7120090926143678E-4</v>
      </c>
      <c r="AC1075" s="46">
        <v>3.6845593429690564E-4</v>
      </c>
      <c r="AD1075" s="46">
        <v>3.6044466789256056E-4</v>
      </c>
      <c r="AE1075" s="46">
        <v>3.6146076847109825E-4</v>
      </c>
      <c r="AF1075" s="46">
        <v>3.6212801525238982E-4</v>
      </c>
      <c r="AG1075" s="46">
        <v>3.6171355681048758E-4</v>
      </c>
      <c r="AH1075" s="46">
        <v>3.6158970037723402E-4</v>
      </c>
      <c r="AI1075" s="46">
        <v>3.6174925496793221E-4</v>
      </c>
      <c r="AJ1075" s="46">
        <v>3.6218549601403838E-4</v>
      </c>
      <c r="AK1075" s="46">
        <v>6.8502881048234108E-3</v>
      </c>
      <c r="AL1075" s="45">
        <v>6.8502881048234099E-3</v>
      </c>
      <c r="AM1075" s="45">
        <v>2.2148945598140683E-4</v>
      </c>
      <c r="AN1075" s="45">
        <v>4.6746677445201005E-4</v>
      </c>
      <c r="AO1075" s="45">
        <v>7.3939436032576195E-4</v>
      </c>
      <c r="AP1075" s="45">
        <v>1.0441612428613942E-3</v>
      </c>
      <c r="AQ1075" s="45">
        <v>1.3730708577201899E-3</v>
      </c>
      <c r="AR1075" s="45">
        <v>1.7268412230562371E-3</v>
      </c>
      <c r="AS1075" s="45">
        <v>2.0882200658308811E-3</v>
      </c>
      <c r="AT1075" s="45">
        <v>2.4572471376490867E-3</v>
      </c>
      <c r="AU1075" s="45">
        <v>2.8285005820860294E-3</v>
      </c>
      <c r="AV1075" s="45">
        <v>3.2034895990492346E-3</v>
      </c>
      <c r="AW1075" s="45">
        <v>3.5793598014793263E-3</v>
      </c>
      <c r="AX1075" s="45">
        <v>3.9505607107407628E-3</v>
      </c>
      <c r="AY1075" s="45">
        <v>4.3190166450376684E-3</v>
      </c>
      <c r="AZ1075" s="45">
        <v>4.6794613129302288E-3</v>
      </c>
      <c r="BA1075" s="45">
        <v>5.0409220814013273E-3</v>
      </c>
      <c r="BB1075" s="45">
        <v>5.4030500966537175E-3</v>
      </c>
      <c r="BC1075" s="45">
        <v>5.7647636534642055E-3</v>
      </c>
      <c r="BD1075" s="45">
        <v>6.1263533538414398E-3</v>
      </c>
      <c r="BE1075" s="45">
        <v>6.4881026088093718E-3</v>
      </c>
      <c r="BF1075" s="45">
        <v>6.8502881048234099E-3</v>
      </c>
    </row>
    <row r="1076" spans="1:58" ht="13.5" thickBot="1" x14ac:dyDescent="0.25">
      <c r="A1076" s="6" t="s">
        <v>1351</v>
      </c>
      <c r="B1076" s="6" t="s">
        <v>1137</v>
      </c>
      <c r="C1076" s="6" t="s">
        <v>7</v>
      </c>
      <c r="D1076" s="6" t="s">
        <v>1351</v>
      </c>
      <c r="E1076" s="6">
        <v>11.572452330799026</v>
      </c>
      <c r="F1076" s="6" t="s">
        <v>7</v>
      </c>
      <c r="G1076" s="21" t="s">
        <v>1178</v>
      </c>
      <c r="H1076" s="21" t="s">
        <v>1296</v>
      </c>
      <c r="I1076" s="21" t="s">
        <v>1160</v>
      </c>
      <c r="J1076" s="21" t="s">
        <v>849</v>
      </c>
      <c r="K1076" s="21" t="s">
        <v>853</v>
      </c>
      <c r="L1076" s="21" t="s">
        <v>980</v>
      </c>
      <c r="M1076" s="3">
        <v>17.489841226833143</v>
      </c>
      <c r="N1076" s="3">
        <v>11.572452330799026</v>
      </c>
      <c r="O1076" s="21" t="s">
        <v>1510</v>
      </c>
      <c r="P1076" s="21" t="s">
        <v>1511</v>
      </c>
      <c r="Q1076" s="46">
        <v>5.8809246703972401E-5</v>
      </c>
      <c r="R1076" s="46">
        <v>6.5311193895991302E-5</v>
      </c>
      <c r="S1076" s="46">
        <v>7.2201434657041054E-5</v>
      </c>
      <c r="T1076" s="46">
        <v>8.0920830758386784E-5</v>
      </c>
      <c r="U1076" s="46">
        <v>8.7331139976086367E-5</v>
      </c>
      <c r="V1076" s="46">
        <v>9.3932095319916885E-5</v>
      </c>
      <c r="W1076" s="46">
        <v>9.5952276482697013E-5</v>
      </c>
      <c r="X1076" s="46">
        <v>9.7983012377903851E-5</v>
      </c>
      <c r="Y1076" s="46">
        <v>9.8574152466311883E-5</v>
      </c>
      <c r="Z1076" s="46">
        <v>9.9566010996570721E-5</v>
      </c>
      <c r="AA1076" s="46">
        <v>9.9799980840798661E-5</v>
      </c>
      <c r="AB1076" s="46">
        <v>9.8560203476806833E-5</v>
      </c>
      <c r="AC1076" s="46">
        <v>9.7831365577187357E-5</v>
      </c>
      <c r="AD1076" s="46">
        <v>9.5704237040540818E-5</v>
      </c>
      <c r="AE1076" s="46">
        <v>9.5974029159242322E-5</v>
      </c>
      <c r="AF1076" s="46">
        <v>9.6151194615717606E-5</v>
      </c>
      <c r="AG1076" s="46">
        <v>9.6041148795927346E-5</v>
      </c>
      <c r="AH1076" s="46">
        <v>9.6008262790104611E-5</v>
      </c>
      <c r="AI1076" s="46">
        <v>9.6050627268565002E-5</v>
      </c>
      <c r="AJ1076" s="46">
        <v>9.6166456743106702E-5</v>
      </c>
      <c r="AK1076" s="46">
        <v>1.8188688999428758E-3</v>
      </c>
      <c r="AL1076" s="45">
        <v>1.8188688999428756E-3</v>
      </c>
      <c r="AM1076" s="45">
        <v>5.8809246703972401E-5</v>
      </c>
      <c r="AN1076" s="45">
        <v>1.2412044059996371E-4</v>
      </c>
      <c r="AO1076" s="45">
        <v>1.9632187525700476E-4</v>
      </c>
      <c r="AP1076" s="45">
        <v>2.7724270601539158E-4</v>
      </c>
      <c r="AQ1076" s="45">
        <v>3.6457384599147792E-4</v>
      </c>
      <c r="AR1076" s="45">
        <v>4.5850594131139483E-4</v>
      </c>
      <c r="AS1076" s="45">
        <v>5.5445821779409187E-4</v>
      </c>
      <c r="AT1076" s="45">
        <v>6.5244123017199574E-4</v>
      </c>
      <c r="AU1076" s="45">
        <v>7.510153826383076E-4</v>
      </c>
      <c r="AV1076" s="45">
        <v>8.5058139363487838E-4</v>
      </c>
      <c r="AW1076" s="45">
        <v>9.5038137447567706E-4</v>
      </c>
      <c r="AX1076" s="45">
        <v>1.0489415779524839E-3</v>
      </c>
      <c r="AY1076" s="45">
        <v>1.1467729435296712E-3</v>
      </c>
      <c r="AZ1076" s="45">
        <v>1.2424771805702121E-3</v>
      </c>
      <c r="BA1076" s="45">
        <v>1.3384512097294543E-3</v>
      </c>
      <c r="BB1076" s="45">
        <v>1.434602404345172E-3</v>
      </c>
      <c r="BC1076" s="45">
        <v>1.5306435531410993E-3</v>
      </c>
      <c r="BD1076" s="45">
        <v>1.6266518159312039E-3</v>
      </c>
      <c r="BE1076" s="45">
        <v>1.722702443199769E-3</v>
      </c>
      <c r="BF1076" s="45">
        <v>1.8188688999428756E-3</v>
      </c>
    </row>
    <row r="1077" spans="1:58" ht="13.5" thickBot="1" x14ac:dyDescent="0.25">
      <c r="A1077" s="6" t="s">
        <v>1359</v>
      </c>
      <c r="B1077" s="6" t="s">
        <v>1359</v>
      </c>
      <c r="C1077" s="6" t="s">
        <v>7</v>
      </c>
      <c r="D1077" s="6" t="s">
        <v>1359</v>
      </c>
      <c r="E1077" s="6">
        <v>228.24624831063548</v>
      </c>
      <c r="F1077" s="6" t="s">
        <v>7</v>
      </c>
      <c r="G1077" s="21" t="s">
        <v>1178</v>
      </c>
      <c r="H1077" s="21" t="s">
        <v>1296</v>
      </c>
      <c r="I1077" s="21" t="s">
        <v>1160</v>
      </c>
      <c r="J1077" s="21" t="s">
        <v>849</v>
      </c>
      <c r="K1077" s="21" t="s">
        <v>853</v>
      </c>
      <c r="L1077" s="21" t="s">
        <v>981</v>
      </c>
      <c r="M1077" s="3">
        <v>169.50805383749872</v>
      </c>
      <c r="N1077" s="3">
        <v>228.24624831063548</v>
      </c>
      <c r="O1077" s="21" t="s">
        <v>1510</v>
      </c>
      <c r="P1077" s="21" t="s">
        <v>1511</v>
      </c>
      <c r="Q1077" s="46">
        <v>7.6458127816642245E-8</v>
      </c>
      <c r="R1077" s="46">
        <v>8.4911334367081943E-8</v>
      </c>
      <c r="S1077" s="46">
        <v>9.3869362879972081E-8</v>
      </c>
      <c r="T1077" s="46">
        <v>1.05205483285602E-7</v>
      </c>
      <c r="U1077" s="46">
        <v>1.1353955095319499E-7</v>
      </c>
      <c r="V1077" s="46">
        <v>1.2212147838258424E-7</v>
      </c>
      <c r="W1077" s="46">
        <v>1.2474792368180931E-7</v>
      </c>
      <c r="X1077" s="46">
        <v>1.2738809122925523E-7</v>
      </c>
      <c r="Y1077" s="46">
        <v>1.281566347316836E-7</v>
      </c>
      <c r="Z1077" s="46">
        <v>1.2944615382150105E-7</v>
      </c>
      <c r="AA1077" s="46">
        <v>1.2975033891581569E-7</v>
      </c>
      <c r="AB1077" s="46">
        <v>1.2813849959678113E-7</v>
      </c>
      <c r="AC1077" s="46">
        <v>1.2719093464041934E-7</v>
      </c>
      <c r="AD1077" s="46">
        <v>1.2442544664911741E-7</v>
      </c>
      <c r="AE1077" s="46">
        <v>1.2477620442024542E-7</v>
      </c>
      <c r="AF1077" s="46">
        <v>1.2500653791157656E-7</v>
      </c>
      <c r="AG1077" s="46">
        <v>1.2486346691803765E-7</v>
      </c>
      <c r="AH1077" s="46">
        <v>1.2482071169538987E-7</v>
      </c>
      <c r="AI1077" s="46">
        <v>1.2487578991676749E-7</v>
      </c>
      <c r="AJ1077" s="46">
        <v>1.2502638026209227E-7</v>
      </c>
      <c r="AK1077" s="46">
        <v>2.3647184520755693E-6</v>
      </c>
      <c r="AL1077" s="45">
        <v>2.3647184520755693E-6</v>
      </c>
      <c r="AM1077" s="45">
        <v>7.6458127816642245E-8</v>
      </c>
      <c r="AN1077" s="45">
        <v>1.6136946218372417E-7</v>
      </c>
      <c r="AO1077" s="45">
        <v>2.5523882506369627E-7</v>
      </c>
      <c r="AP1077" s="45">
        <v>3.6044430834929826E-7</v>
      </c>
      <c r="AQ1077" s="45">
        <v>4.7398385930249324E-7</v>
      </c>
      <c r="AR1077" s="45">
        <v>5.9610533768507748E-7</v>
      </c>
      <c r="AS1077" s="45">
        <v>7.2085326136688673E-7</v>
      </c>
      <c r="AT1077" s="45">
        <v>8.4824135259614196E-7</v>
      </c>
      <c r="AU1077" s="45">
        <v>9.7639798732782556E-7</v>
      </c>
      <c r="AV1077" s="45">
        <v>1.1058441411493266E-6</v>
      </c>
      <c r="AW1077" s="45">
        <v>1.2355944800651423E-6</v>
      </c>
      <c r="AX1077" s="45">
        <v>1.3637329796619235E-6</v>
      </c>
      <c r="AY1077" s="45">
        <v>1.4909239143023428E-6</v>
      </c>
      <c r="AZ1077" s="45">
        <v>1.6153493609514602E-6</v>
      </c>
      <c r="BA1077" s="45">
        <v>1.7401255653717055E-6</v>
      </c>
      <c r="BB1077" s="45">
        <v>1.8651321032832822E-6</v>
      </c>
      <c r="BC1077" s="45">
        <v>1.9899955702013196E-6</v>
      </c>
      <c r="BD1077" s="45">
        <v>2.1148162818967095E-6</v>
      </c>
      <c r="BE1077" s="45">
        <v>2.239692071813477E-6</v>
      </c>
      <c r="BF1077" s="45">
        <v>2.3647184520755693E-6</v>
      </c>
    </row>
    <row r="1078" spans="1:58" ht="13.5" thickBot="1" x14ac:dyDescent="0.25">
      <c r="A1078" s="6" t="s">
        <v>1137</v>
      </c>
      <c r="B1078" s="6" t="s">
        <v>1137</v>
      </c>
      <c r="C1078" s="6" t="s">
        <v>7</v>
      </c>
      <c r="D1078" s="6" t="s">
        <v>1137</v>
      </c>
      <c r="E1078" s="6">
        <v>16.552697547422113</v>
      </c>
      <c r="F1078" s="6" t="s">
        <v>7</v>
      </c>
      <c r="G1078" s="21" t="s">
        <v>1178</v>
      </c>
      <c r="H1078" s="21" t="s">
        <v>1296</v>
      </c>
      <c r="I1078" s="21" t="s">
        <v>1160</v>
      </c>
      <c r="J1078" s="21" t="s">
        <v>849</v>
      </c>
      <c r="K1078" s="21" t="s">
        <v>853</v>
      </c>
      <c r="L1078" s="21" t="s">
        <v>982</v>
      </c>
      <c r="M1078" s="3">
        <v>17.699535955245178</v>
      </c>
      <c r="N1078" s="3">
        <v>16.552697547422113</v>
      </c>
      <c r="O1078" s="21" t="s">
        <v>1510</v>
      </c>
      <c r="P1078" s="21" t="s">
        <v>1511</v>
      </c>
      <c r="Q1078" s="46">
        <v>4.4058514390126574E-6</v>
      </c>
      <c r="R1078" s="46">
        <v>4.8929621400991561E-6</v>
      </c>
      <c r="S1078" s="46">
        <v>5.4091628886825263E-6</v>
      </c>
      <c r="T1078" s="46">
        <v>6.0623996841444969E-6</v>
      </c>
      <c r="U1078" s="46">
        <v>6.5426450821766094E-6</v>
      </c>
      <c r="V1078" s="46">
        <v>7.0371732428052931E-6</v>
      </c>
      <c r="W1078" s="46">
        <v>7.1885204982446311E-6</v>
      </c>
      <c r="X1078" s="46">
        <v>7.3406584895912768E-6</v>
      </c>
      <c r="Y1078" s="46">
        <v>7.3849453246578921E-6</v>
      </c>
      <c r="Z1078" s="46">
        <v>7.459253049680027E-6</v>
      </c>
      <c r="AA1078" s="46">
        <v>7.4767815240722634E-6</v>
      </c>
      <c r="AB1078" s="46">
        <v>7.3839002989361185E-6</v>
      </c>
      <c r="AC1078" s="46">
        <v>7.3292974653883746E-6</v>
      </c>
      <c r="AD1078" s="46">
        <v>7.1699379624291874E-6</v>
      </c>
      <c r="AE1078" s="46">
        <v>7.1901501579772564E-6</v>
      </c>
      <c r="AF1078" s="46">
        <v>7.2034229802816142E-6</v>
      </c>
      <c r="AG1078" s="46">
        <v>7.1951786044282591E-6</v>
      </c>
      <c r="AH1078" s="46">
        <v>7.1927148616633337E-6</v>
      </c>
      <c r="AI1078" s="46">
        <v>7.1958887094653171E-6</v>
      </c>
      <c r="AJ1078" s="46">
        <v>7.2045663832273794E-6</v>
      </c>
      <c r="AK1078" s="46">
        <v>1.3626541078696369E-4</v>
      </c>
      <c r="AL1078" s="45">
        <v>1.3626541078696366E-4</v>
      </c>
      <c r="AM1078" s="45">
        <v>4.4058514390126574E-6</v>
      </c>
      <c r="AN1078" s="45">
        <v>9.2988135791118135E-6</v>
      </c>
      <c r="AO1078" s="45">
        <v>1.470797646779434E-5</v>
      </c>
      <c r="AP1078" s="45">
        <v>2.0770376151938837E-5</v>
      </c>
      <c r="AQ1078" s="45">
        <v>2.7313021234115446E-5</v>
      </c>
      <c r="AR1078" s="45">
        <v>3.4350194476920741E-5</v>
      </c>
      <c r="AS1078" s="45">
        <v>4.153871497516537E-5</v>
      </c>
      <c r="AT1078" s="45">
        <v>4.8879373464756649E-5</v>
      </c>
      <c r="AU1078" s="45">
        <v>5.6264318789414539E-5</v>
      </c>
      <c r="AV1078" s="45">
        <v>6.3723571839094563E-5</v>
      </c>
      <c r="AW1078" s="45">
        <v>7.1200353363166821E-5</v>
      </c>
      <c r="AX1078" s="45">
        <v>7.8584253662102938E-5</v>
      </c>
      <c r="AY1078" s="45">
        <v>8.5913551127491316E-5</v>
      </c>
      <c r="AZ1078" s="45">
        <v>9.3083489089920503E-5</v>
      </c>
      <c r="BA1078" s="45">
        <v>1.0027363924789776E-4</v>
      </c>
      <c r="BB1078" s="45">
        <v>1.0747706222817937E-4</v>
      </c>
      <c r="BC1078" s="45">
        <v>1.1467224083260763E-4</v>
      </c>
      <c r="BD1078" s="45">
        <v>1.2186495569427097E-4</v>
      </c>
      <c r="BE1078" s="45">
        <v>1.2906084440373629E-4</v>
      </c>
      <c r="BF1078" s="45">
        <v>1.3626541078696366E-4</v>
      </c>
    </row>
    <row r="1079" spans="1:58" ht="13.5" thickBot="1" x14ac:dyDescent="0.25">
      <c r="A1079" s="6" t="s">
        <v>1353</v>
      </c>
      <c r="B1079" s="6" t="s">
        <v>1142</v>
      </c>
      <c r="C1079" s="6" t="s">
        <v>7</v>
      </c>
      <c r="D1079" s="6" t="s">
        <v>1353</v>
      </c>
      <c r="E1079" s="6">
        <v>34.005141879934243</v>
      </c>
      <c r="F1079" s="6" t="s">
        <v>7</v>
      </c>
      <c r="G1079" s="21" t="s">
        <v>1178</v>
      </c>
      <c r="H1079" s="21" t="s">
        <v>1296</v>
      </c>
      <c r="I1079" s="21" t="s">
        <v>1160</v>
      </c>
      <c r="J1079" s="21" t="s">
        <v>849</v>
      </c>
      <c r="K1079" s="21" t="s">
        <v>853</v>
      </c>
      <c r="L1079" s="21" t="s">
        <v>983</v>
      </c>
      <c r="M1079" s="3">
        <v>27.246105431627203</v>
      </c>
      <c r="N1079" s="3">
        <v>34.005141879934243</v>
      </c>
      <c r="O1079" s="21" t="s">
        <v>1510</v>
      </c>
      <c r="P1079" s="21" t="s">
        <v>1511</v>
      </c>
      <c r="Q1079" s="46">
        <v>2.9834090018762094E-5</v>
      </c>
      <c r="R1079" s="46">
        <v>3.3132545426639774E-5</v>
      </c>
      <c r="S1079" s="46">
        <v>3.6627983212994148E-5</v>
      </c>
      <c r="T1079" s="46">
        <v>4.1051356454046385E-5</v>
      </c>
      <c r="U1079" s="46">
        <v>4.4303323669535875E-5</v>
      </c>
      <c r="V1079" s="46">
        <v>4.7652006180790794E-5</v>
      </c>
      <c r="W1079" s="46">
        <v>4.8676849552241726E-5</v>
      </c>
      <c r="X1079" s="46">
        <v>4.9707047368018894E-5</v>
      </c>
      <c r="Y1079" s="46">
        <v>5.0006934334774977E-5</v>
      </c>
      <c r="Z1079" s="46">
        <v>5.0510106851616967E-5</v>
      </c>
      <c r="AA1079" s="46">
        <v>5.0628800386827647E-5</v>
      </c>
      <c r="AB1079" s="46">
        <v>4.9999857974646441E-5</v>
      </c>
      <c r="AC1079" s="46">
        <v>4.963011653558695E-5</v>
      </c>
      <c r="AD1079" s="46">
        <v>4.855101847192301E-5</v>
      </c>
      <c r="AE1079" s="46">
        <v>4.8687884743926278E-5</v>
      </c>
      <c r="AF1079" s="46">
        <v>4.8777761259490325E-5</v>
      </c>
      <c r="AG1079" s="46">
        <v>4.8721934717274308E-5</v>
      </c>
      <c r="AH1079" s="46">
        <v>4.8705251557515218E-5</v>
      </c>
      <c r="AI1079" s="46">
        <v>4.8726743172096637E-5</v>
      </c>
      <c r="AJ1079" s="46">
        <v>4.8785503778021376E-5</v>
      </c>
      <c r="AK1079" s="46">
        <v>9.2271711566672965E-4</v>
      </c>
      <c r="AL1079" s="45">
        <v>9.2271711566672976E-4</v>
      </c>
      <c r="AM1079" s="45">
        <v>2.9834090018762094E-5</v>
      </c>
      <c r="AN1079" s="45">
        <v>6.2966635445401871E-5</v>
      </c>
      <c r="AO1079" s="45">
        <v>9.9594618658396019E-5</v>
      </c>
      <c r="AP1079" s="45">
        <v>1.406459751124424E-4</v>
      </c>
      <c r="AQ1079" s="45">
        <v>1.8494929878197828E-4</v>
      </c>
      <c r="AR1079" s="45">
        <v>2.3260130496276907E-4</v>
      </c>
      <c r="AS1079" s="45">
        <v>2.812781545150108E-4</v>
      </c>
      <c r="AT1079" s="45">
        <v>3.3098520188302972E-4</v>
      </c>
      <c r="AU1079" s="45">
        <v>3.809921362178047E-4</v>
      </c>
      <c r="AV1079" s="45">
        <v>4.3150224306942164E-4</v>
      </c>
      <c r="AW1079" s="45">
        <v>4.821310434562493E-4</v>
      </c>
      <c r="AX1079" s="45">
        <v>5.3213090143089576E-4</v>
      </c>
      <c r="AY1079" s="45">
        <v>5.8176101796648277E-4</v>
      </c>
      <c r="AZ1079" s="45">
        <v>6.3031203643840574E-4</v>
      </c>
      <c r="BA1079" s="45">
        <v>6.7899992118233203E-4</v>
      </c>
      <c r="BB1079" s="45">
        <v>7.2777768244182233E-4</v>
      </c>
      <c r="BC1079" s="45">
        <v>7.7649961715909666E-4</v>
      </c>
      <c r="BD1079" s="45">
        <v>8.2520486871661184E-4</v>
      </c>
      <c r="BE1079" s="45">
        <v>8.7393161188870842E-4</v>
      </c>
      <c r="BF1079" s="45">
        <v>9.2271711566672976E-4</v>
      </c>
    </row>
    <row r="1080" spans="1:58" ht="13.5" thickBot="1" x14ac:dyDescent="0.25">
      <c r="A1080" s="6" t="s">
        <v>1350</v>
      </c>
      <c r="B1080" s="6" t="s">
        <v>1350</v>
      </c>
      <c r="C1080" s="6" t="s">
        <v>7</v>
      </c>
      <c r="D1080" s="6" t="s">
        <v>1350</v>
      </c>
      <c r="E1080" s="6">
        <v>-47.248061972308925</v>
      </c>
      <c r="F1080" s="6" t="s">
        <v>7</v>
      </c>
      <c r="G1080" s="21" t="s">
        <v>1178</v>
      </c>
      <c r="H1080" s="21" t="s">
        <v>1296</v>
      </c>
      <c r="I1080" s="21" t="s">
        <v>1160</v>
      </c>
      <c r="J1080" s="21" t="s">
        <v>849</v>
      </c>
      <c r="K1080" s="21" t="s">
        <v>854</v>
      </c>
      <c r="L1080" s="21" t="s">
        <v>969</v>
      </c>
      <c r="M1080" s="3">
        <v>-1.9724637909239984</v>
      </c>
      <c r="N1080" s="3">
        <v>-47.248061972308925</v>
      </c>
      <c r="O1080" s="21" t="s">
        <v>1510</v>
      </c>
      <c r="P1080" s="21" t="s">
        <v>1511</v>
      </c>
      <c r="Q1080" s="46">
        <v>8.1663571022994779E-5</v>
      </c>
      <c r="R1080" s="46">
        <v>9.2091253164004283E-5</v>
      </c>
      <c r="S1080" s="46">
        <v>1.0308285486231004E-4</v>
      </c>
      <c r="T1080" s="46">
        <v>1.1283531511889806E-4</v>
      </c>
      <c r="U1080" s="46">
        <v>1.2119549575479433E-4</v>
      </c>
      <c r="V1080" s="46">
        <v>1.2761827225505202E-4</v>
      </c>
      <c r="W1080" s="46">
        <v>1.3212611937251661E-4</v>
      </c>
      <c r="X1080" s="46">
        <v>1.3609159492372744E-4</v>
      </c>
      <c r="Y1080" s="46">
        <v>1.3955149857411225E-4</v>
      </c>
      <c r="Z1080" s="46">
        <v>1.4224147157934072E-4</v>
      </c>
      <c r="AA1080" s="46">
        <v>1.4424852646614068E-4</v>
      </c>
      <c r="AB1080" s="46">
        <v>1.4568295035214329E-4</v>
      </c>
      <c r="AC1080" s="46">
        <v>1.4675802266897773E-4</v>
      </c>
      <c r="AD1080" s="46">
        <v>1.4770055431950388E-4</v>
      </c>
      <c r="AE1080" s="46">
        <v>1.4847214586733969E-4</v>
      </c>
      <c r="AF1080" s="46">
        <v>1.4905108920658917E-4</v>
      </c>
      <c r="AG1080" s="46">
        <v>1.49070227719507E-4</v>
      </c>
      <c r="AH1080" s="46">
        <v>1.4908936973711043E-4</v>
      </c>
      <c r="AI1080" s="46">
        <v>1.4910851525985064E-4</v>
      </c>
      <c r="AJ1080" s="46">
        <v>1.4912766428817892E-4</v>
      </c>
      <c r="AK1080" s="46">
        <v>2.6668065125130917E-3</v>
      </c>
      <c r="AL1080" s="45">
        <v>2.6668065125130922E-3</v>
      </c>
      <c r="AM1080" s="45">
        <v>8.1663571022994779E-5</v>
      </c>
      <c r="AN1080" s="45">
        <v>1.7375482418699906E-4</v>
      </c>
      <c r="AO1080" s="45">
        <v>2.7683767904930913E-4</v>
      </c>
      <c r="AP1080" s="45">
        <v>3.8967299416820715E-4</v>
      </c>
      <c r="AQ1080" s="45">
        <v>5.1086848992300152E-4</v>
      </c>
      <c r="AR1080" s="45">
        <v>6.3848676217805348E-4</v>
      </c>
      <c r="AS1080" s="45">
        <v>7.7061288155057012E-4</v>
      </c>
      <c r="AT1080" s="45">
        <v>9.0670447647429756E-4</v>
      </c>
      <c r="AU1080" s="45">
        <v>1.0462559750484099E-3</v>
      </c>
      <c r="AV1080" s="45">
        <v>1.1884974466277506E-3</v>
      </c>
      <c r="AW1080" s="45">
        <v>1.3327459730938913E-3</v>
      </c>
      <c r="AX1080" s="45">
        <v>1.4784289234460344E-3</v>
      </c>
      <c r="AY1080" s="45">
        <v>1.6251869461150121E-3</v>
      </c>
      <c r="AZ1080" s="45">
        <v>1.772887500434516E-3</v>
      </c>
      <c r="BA1080" s="45">
        <v>1.9213596463018557E-3</v>
      </c>
      <c r="BB1080" s="45">
        <v>2.0704107355084449E-3</v>
      </c>
      <c r="BC1080" s="45">
        <v>2.2194809632279521E-3</v>
      </c>
      <c r="BD1080" s="45">
        <v>2.3685703329650626E-3</v>
      </c>
      <c r="BE1080" s="45">
        <v>2.5176788482249132E-3</v>
      </c>
      <c r="BF1080" s="45">
        <v>2.6668065125130922E-3</v>
      </c>
    </row>
    <row r="1081" spans="1:58" ht="13.5" thickBot="1" x14ac:dyDescent="0.25">
      <c r="A1081" s="6" t="s">
        <v>1137</v>
      </c>
      <c r="B1081" s="6" t="s">
        <v>1352</v>
      </c>
      <c r="C1081" s="6" t="s">
        <v>7</v>
      </c>
      <c r="D1081" s="6" t="s">
        <v>1137</v>
      </c>
      <c r="E1081" s="6">
        <v>19.994264814626433</v>
      </c>
      <c r="F1081" s="6" t="s">
        <v>7</v>
      </c>
      <c r="G1081" s="21" t="s">
        <v>1178</v>
      </c>
      <c r="H1081" s="21" t="s">
        <v>1296</v>
      </c>
      <c r="I1081" s="21" t="s">
        <v>1160</v>
      </c>
      <c r="J1081" s="21" t="s">
        <v>849</v>
      </c>
      <c r="K1081" s="21" t="s">
        <v>854</v>
      </c>
      <c r="L1081" s="21" t="s">
        <v>970</v>
      </c>
      <c r="M1081" s="3">
        <v>22.656824288434802</v>
      </c>
      <c r="N1081" s="3">
        <v>19.994264814626433</v>
      </c>
      <c r="O1081" s="21" t="s">
        <v>1510</v>
      </c>
      <c r="P1081" s="21" t="s">
        <v>1511</v>
      </c>
      <c r="Q1081" s="46">
        <v>7.2439830350100882E-5</v>
      </c>
      <c r="R1081" s="46">
        <v>8.1689726182194845E-5</v>
      </c>
      <c r="S1081" s="46">
        <v>9.1439847960202194E-5</v>
      </c>
      <c r="T1081" s="46">
        <v>1.0009078689948038E-4</v>
      </c>
      <c r="U1081" s="46">
        <v>1.0750670147894441E-4</v>
      </c>
      <c r="V1081" s="46">
        <v>1.1320403793174627E-4</v>
      </c>
      <c r="W1081" s="46">
        <v>1.172027325313417E-4</v>
      </c>
      <c r="X1081" s="46">
        <v>1.2072031537261009E-4</v>
      </c>
      <c r="Y1081" s="46">
        <v>1.237894296707222E-4</v>
      </c>
      <c r="Z1081" s="46">
        <v>1.261755754846278E-4</v>
      </c>
      <c r="AA1081" s="46">
        <v>1.2795593744629357E-4</v>
      </c>
      <c r="AB1081" s="46">
        <v>1.2922834595905508E-4</v>
      </c>
      <c r="AC1081" s="46">
        <v>1.3018199095975733E-4</v>
      </c>
      <c r="AD1081" s="46">
        <v>1.3101806550325836E-4</v>
      </c>
      <c r="AE1081" s="46">
        <v>1.3170250729443425E-4</v>
      </c>
      <c r="AF1081" s="46">
        <v>1.3221606011550486E-4</v>
      </c>
      <c r="AG1081" s="46">
        <v>1.322330369708096E-4</v>
      </c>
      <c r="AH1081" s="46">
        <v>1.322500169349524E-4</v>
      </c>
      <c r="AI1081" s="46">
        <v>1.3226700000833376E-4</v>
      </c>
      <c r="AJ1081" s="46">
        <v>1.3228398619135381E-4</v>
      </c>
      <c r="AK1081" s="46">
        <v>2.3655959312457236E-3</v>
      </c>
      <c r="AL1081" s="45">
        <v>2.3655959312457245E-3</v>
      </c>
      <c r="AM1081" s="45">
        <v>7.2439830350100882E-5</v>
      </c>
      <c r="AN1081" s="45">
        <v>1.5412955653229573E-4</v>
      </c>
      <c r="AO1081" s="45">
        <v>2.4556940449249793E-4</v>
      </c>
      <c r="AP1081" s="45">
        <v>3.456601913919783E-4</v>
      </c>
      <c r="AQ1081" s="45">
        <v>4.5316689287092272E-4</v>
      </c>
      <c r="AR1081" s="45">
        <v>5.6637093080266895E-4</v>
      </c>
      <c r="AS1081" s="45">
        <v>6.8357366333401069E-4</v>
      </c>
      <c r="AT1081" s="45">
        <v>8.0429397870662082E-4</v>
      </c>
      <c r="AU1081" s="45">
        <v>9.2808340837734302E-4</v>
      </c>
      <c r="AV1081" s="45">
        <v>1.0542589838619708E-3</v>
      </c>
      <c r="AW1081" s="45">
        <v>1.1822149213082645E-3</v>
      </c>
      <c r="AX1081" s="45">
        <v>1.3114432672673196E-3</v>
      </c>
      <c r="AY1081" s="45">
        <v>1.4416252582270771E-3</v>
      </c>
      <c r="AZ1081" s="45">
        <v>1.5726433237303354E-3</v>
      </c>
      <c r="BA1081" s="45">
        <v>1.7043458310247697E-3</v>
      </c>
      <c r="BB1081" s="45">
        <v>1.8365618911402746E-3</v>
      </c>
      <c r="BC1081" s="45">
        <v>1.9687949281110844E-3</v>
      </c>
      <c r="BD1081" s="45">
        <v>2.1010449450460369E-3</v>
      </c>
      <c r="BE1081" s="45">
        <v>2.2333119450543707E-3</v>
      </c>
      <c r="BF1081" s="45">
        <v>2.3655959312457245E-3</v>
      </c>
    </row>
    <row r="1082" spans="1:58" ht="13.5" thickBot="1" x14ac:dyDescent="0.25">
      <c r="A1082" s="6" t="s">
        <v>1357</v>
      </c>
      <c r="B1082" s="6" t="s">
        <v>1355</v>
      </c>
      <c r="C1082" s="6" t="s">
        <v>7</v>
      </c>
      <c r="D1082" s="6" t="s">
        <v>1357</v>
      </c>
      <c r="E1082" s="6">
        <v>74.287370578875169</v>
      </c>
      <c r="F1082" s="6" t="s">
        <v>7</v>
      </c>
      <c r="G1082" s="21" t="s">
        <v>1178</v>
      </c>
      <c r="H1082" s="21" t="s">
        <v>1296</v>
      </c>
      <c r="I1082" s="21" t="s">
        <v>1160</v>
      </c>
      <c r="J1082" s="21" t="s">
        <v>849</v>
      </c>
      <c r="K1082" s="21" t="s">
        <v>854</v>
      </c>
      <c r="L1082" s="21" t="s">
        <v>971</v>
      </c>
      <c r="M1082" s="3">
        <v>51.305668741660313</v>
      </c>
      <c r="N1082" s="3">
        <v>74.287370578875169</v>
      </c>
      <c r="O1082" s="21" t="s">
        <v>1510</v>
      </c>
      <c r="P1082" s="21" t="s">
        <v>1511</v>
      </c>
      <c r="Q1082" s="46">
        <v>2.8689682904527822E-6</v>
      </c>
      <c r="R1082" s="46">
        <v>3.2353089859515526E-6</v>
      </c>
      <c r="S1082" s="46">
        <v>3.6214610527629189E-6</v>
      </c>
      <c r="T1082" s="46">
        <v>3.9640801530490612E-6</v>
      </c>
      <c r="U1082" s="46">
        <v>4.2577863043523145E-6</v>
      </c>
      <c r="V1082" s="46">
        <v>4.4834284344364368E-6</v>
      </c>
      <c r="W1082" s="46">
        <v>4.6417961163318735E-6</v>
      </c>
      <c r="X1082" s="46">
        <v>4.7811094413612948E-6</v>
      </c>
      <c r="Y1082" s="46">
        <v>4.9026612390187925E-6</v>
      </c>
      <c r="Z1082" s="46">
        <v>4.997164175364809E-6</v>
      </c>
      <c r="AA1082" s="46">
        <v>5.0676751358248414E-6</v>
      </c>
      <c r="AB1082" s="46">
        <v>5.1180686784100743E-6</v>
      </c>
      <c r="AC1082" s="46">
        <v>5.1558376413430461E-6</v>
      </c>
      <c r="AD1082" s="46">
        <v>5.1889502444809404E-6</v>
      </c>
      <c r="AE1082" s="46">
        <v>5.2160574558873461E-6</v>
      </c>
      <c r="AF1082" s="46">
        <v>5.236396636031793E-6</v>
      </c>
      <c r="AG1082" s="46">
        <v>5.23706900176354E-6</v>
      </c>
      <c r="AH1082" s="46">
        <v>5.2377414906203383E-6</v>
      </c>
      <c r="AI1082" s="46">
        <v>5.2384141026180471E-6</v>
      </c>
      <c r="AJ1082" s="46">
        <v>5.2390868377725186E-6</v>
      </c>
      <c r="AK1082" s="46">
        <v>9.3689061417834323E-5</v>
      </c>
      <c r="AL1082" s="45">
        <v>9.3689061417834323E-5</v>
      </c>
      <c r="AM1082" s="45">
        <v>2.8689682904527822E-6</v>
      </c>
      <c r="AN1082" s="45">
        <v>6.1042772764043349E-6</v>
      </c>
      <c r="AO1082" s="45">
        <v>9.7257383291672538E-6</v>
      </c>
      <c r="AP1082" s="45">
        <v>1.3689818482216316E-5</v>
      </c>
      <c r="AQ1082" s="45">
        <v>1.794760478656863E-5</v>
      </c>
      <c r="AR1082" s="45">
        <v>2.2431033221005068E-5</v>
      </c>
      <c r="AS1082" s="45">
        <v>2.7072829337336941E-5</v>
      </c>
      <c r="AT1082" s="45">
        <v>3.1853938778698233E-5</v>
      </c>
      <c r="AU1082" s="45">
        <v>3.6756600017717029E-5</v>
      </c>
      <c r="AV1082" s="45">
        <v>4.1753764193081839E-5</v>
      </c>
      <c r="AW1082" s="45">
        <v>4.682143932890668E-5</v>
      </c>
      <c r="AX1082" s="45">
        <v>5.1939508007316753E-5</v>
      </c>
      <c r="AY1082" s="45">
        <v>5.7095345648659801E-5</v>
      </c>
      <c r="AZ1082" s="45">
        <v>6.2284295893140748E-5</v>
      </c>
      <c r="BA1082" s="45">
        <v>6.7500353349028098E-5</v>
      </c>
      <c r="BB1082" s="45">
        <v>7.2736749985059885E-5</v>
      </c>
      <c r="BC1082" s="45">
        <v>7.7973818986823421E-5</v>
      </c>
      <c r="BD1082" s="45">
        <v>8.3211560477443753E-5</v>
      </c>
      <c r="BE1082" s="45">
        <v>8.84499745800618E-5</v>
      </c>
      <c r="BF1082" s="45">
        <v>9.3689061417834323E-5</v>
      </c>
    </row>
    <row r="1083" spans="1:58" ht="13.5" thickBot="1" x14ac:dyDescent="0.25">
      <c r="A1083" s="6" t="s">
        <v>1350</v>
      </c>
      <c r="B1083" s="6" t="s">
        <v>1350</v>
      </c>
      <c r="C1083" s="6" t="s">
        <v>7</v>
      </c>
      <c r="D1083" s="6" t="s">
        <v>1350</v>
      </c>
      <c r="E1083" s="6">
        <v>-28.246767018857415</v>
      </c>
      <c r="F1083" s="6" t="s">
        <v>7</v>
      </c>
      <c r="G1083" s="21" t="s">
        <v>1178</v>
      </c>
      <c r="H1083" s="21" t="s">
        <v>1296</v>
      </c>
      <c r="I1083" s="21" t="s">
        <v>1160</v>
      </c>
      <c r="J1083" s="21" t="s">
        <v>849</v>
      </c>
      <c r="K1083" s="21" t="s">
        <v>854</v>
      </c>
      <c r="L1083" s="21" t="s">
        <v>972</v>
      </c>
      <c r="M1083" s="3">
        <v>-3.21112930794061</v>
      </c>
      <c r="N1083" s="3">
        <v>-28.246767018857415</v>
      </c>
      <c r="O1083" s="21" t="s">
        <v>1510</v>
      </c>
      <c r="P1083" s="21" t="s">
        <v>1511</v>
      </c>
      <c r="Q1083" s="46">
        <v>7.6625170701914578E-5</v>
      </c>
      <c r="R1083" s="46">
        <v>8.6409495757393408E-5</v>
      </c>
      <c r="S1083" s="46">
        <v>9.6722948204666111E-5</v>
      </c>
      <c r="T1083" s="46">
        <v>1.0587371056496354E-4</v>
      </c>
      <c r="U1083" s="46">
        <v>1.1371809283112732E-4</v>
      </c>
      <c r="V1083" s="46">
        <v>1.1974460305529954E-4</v>
      </c>
      <c r="W1083" s="46">
        <v>1.2397432936467928E-4</v>
      </c>
      <c r="X1083" s="46">
        <v>1.2769514682611799E-4</v>
      </c>
      <c r="Y1083" s="46">
        <v>1.3094158467474279E-4</v>
      </c>
      <c r="Z1083" s="46">
        <v>1.3346559431731816E-4</v>
      </c>
      <c r="AA1083" s="46">
        <v>1.3534881986553541E-4</v>
      </c>
      <c r="AB1083" s="46">
        <v>1.3669474404870519E-4</v>
      </c>
      <c r="AC1083" s="46">
        <v>1.3770348758958154E-4</v>
      </c>
      <c r="AD1083" s="46">
        <v>1.3858786783047479E-4</v>
      </c>
      <c r="AE1083" s="46">
        <v>1.3931185446643062E-4</v>
      </c>
      <c r="AF1083" s="46">
        <v>1.3985507871735439E-4</v>
      </c>
      <c r="AG1083" s="46">
        <v>1.3987303644074251E-4</v>
      </c>
      <c r="AH1083" s="46">
        <v>1.3989099745258737E-4</v>
      </c>
      <c r="AI1083" s="46">
        <v>1.3990896175331254E-4</v>
      </c>
      <c r="AJ1083" s="46">
        <v>1.3992692934334134E-4</v>
      </c>
      <c r="AK1083" s="46">
        <v>2.5022724538062884E-3</v>
      </c>
      <c r="AL1083" s="45">
        <v>2.5022724538062884E-3</v>
      </c>
      <c r="AM1083" s="45">
        <v>7.6625170701914578E-5</v>
      </c>
      <c r="AN1083" s="45">
        <v>1.6303466645930799E-4</v>
      </c>
      <c r="AO1083" s="45">
        <v>2.5975761466397412E-4</v>
      </c>
      <c r="AP1083" s="45">
        <v>3.6563132522893769E-4</v>
      </c>
      <c r="AQ1083" s="45">
        <v>4.7934941806006498E-4</v>
      </c>
      <c r="AR1083" s="45">
        <v>5.9909402111536455E-4</v>
      </c>
      <c r="AS1083" s="45">
        <v>7.2306835048004385E-4</v>
      </c>
      <c r="AT1083" s="45">
        <v>8.5076349730616179E-4</v>
      </c>
      <c r="AU1083" s="45">
        <v>9.8170508198090452E-4</v>
      </c>
      <c r="AV1083" s="45">
        <v>1.1151706762982227E-3</v>
      </c>
      <c r="AW1083" s="45">
        <v>1.2505194961637581E-3</v>
      </c>
      <c r="AX1083" s="45">
        <v>1.3872142402124633E-3</v>
      </c>
      <c r="AY1083" s="45">
        <v>1.524917727802045E-3</v>
      </c>
      <c r="AZ1083" s="45">
        <v>1.6635055956325197E-3</v>
      </c>
      <c r="BA1083" s="45">
        <v>1.8028174500989503E-3</v>
      </c>
      <c r="BB1083" s="45">
        <v>1.9426725288163047E-3</v>
      </c>
      <c r="BC1083" s="45">
        <v>2.0825455652570472E-3</v>
      </c>
      <c r="BD1083" s="45">
        <v>2.2224365627096345E-3</v>
      </c>
      <c r="BE1083" s="45">
        <v>2.3623455244629471E-3</v>
      </c>
      <c r="BF1083" s="45">
        <v>2.5022724538062884E-3</v>
      </c>
    </row>
    <row r="1084" spans="1:58" ht="13.5" thickBot="1" x14ac:dyDescent="0.25">
      <c r="A1084" s="6" t="s">
        <v>1350</v>
      </c>
      <c r="B1084" s="6" t="s">
        <v>1350</v>
      </c>
      <c r="C1084" s="6" t="s">
        <v>7</v>
      </c>
      <c r="D1084" s="6" t="s">
        <v>1350</v>
      </c>
      <c r="E1084" s="6">
        <v>-17.148284682861011</v>
      </c>
      <c r="F1084" s="6" t="s">
        <v>7</v>
      </c>
      <c r="G1084" s="21" t="s">
        <v>1178</v>
      </c>
      <c r="H1084" s="21" t="s">
        <v>1296</v>
      </c>
      <c r="I1084" s="21" t="s">
        <v>1160</v>
      </c>
      <c r="J1084" s="21" t="s">
        <v>849</v>
      </c>
      <c r="K1084" s="21" t="s">
        <v>854</v>
      </c>
      <c r="L1084" s="21" t="s">
        <v>973</v>
      </c>
      <c r="M1084" s="3">
        <v>-3.9194405525459688</v>
      </c>
      <c r="N1084" s="3">
        <v>-17.148284682861011</v>
      </c>
      <c r="O1084" s="21" t="s">
        <v>1510</v>
      </c>
      <c r="P1084" s="21" t="s">
        <v>1511</v>
      </c>
      <c r="Q1084" s="46">
        <v>1.9203251887643115E-3</v>
      </c>
      <c r="R1084" s="46">
        <v>2.1655329408251395E-3</v>
      </c>
      <c r="S1084" s="46">
        <v>2.4240013048913859E-3</v>
      </c>
      <c r="T1084" s="46">
        <v>2.6533311621159176E-3</v>
      </c>
      <c r="U1084" s="46">
        <v>2.8499214563758963E-3</v>
      </c>
      <c r="V1084" s="46">
        <v>3.0009535425404282E-3</v>
      </c>
      <c r="W1084" s="46">
        <v>3.1069559161609533E-3</v>
      </c>
      <c r="X1084" s="46">
        <v>3.2002043804520274E-3</v>
      </c>
      <c r="Y1084" s="46">
        <v>3.2815642823924001E-3</v>
      </c>
      <c r="Z1084" s="46">
        <v>3.3448192056626767E-3</v>
      </c>
      <c r="AA1084" s="46">
        <v>3.3920152565587273E-3</v>
      </c>
      <c r="AB1084" s="46">
        <v>3.4257458451816547E-3</v>
      </c>
      <c r="AC1084" s="46">
        <v>3.4510262538620332E-3</v>
      </c>
      <c r="AD1084" s="46">
        <v>3.4731899585229925E-3</v>
      </c>
      <c r="AE1084" s="46">
        <v>3.4913339934480583E-3</v>
      </c>
      <c r="AF1084" s="46">
        <v>3.5049478908480989E-3</v>
      </c>
      <c r="AG1084" s="46">
        <v>3.5053979344596064E-3</v>
      </c>
      <c r="AH1084" s="46">
        <v>3.5058480604840654E-3</v>
      </c>
      <c r="AI1084" s="46">
        <v>3.5062982689320838E-3</v>
      </c>
      <c r="AJ1084" s="46">
        <v>3.5067485598142796E-3</v>
      </c>
      <c r="AK1084" s="46">
        <v>6.2710161402292713E-2</v>
      </c>
      <c r="AL1084" s="45">
        <v>6.2710161402292741E-2</v>
      </c>
      <c r="AM1084" s="45">
        <v>1.9203251887643115E-3</v>
      </c>
      <c r="AN1084" s="45">
        <v>4.0858581295894515E-3</v>
      </c>
      <c r="AO1084" s="45">
        <v>6.5098594344808374E-3</v>
      </c>
      <c r="AP1084" s="45">
        <v>9.1631905965967545E-3</v>
      </c>
      <c r="AQ1084" s="45">
        <v>1.201311205297265E-2</v>
      </c>
      <c r="AR1084" s="45">
        <v>1.5014065595513078E-2</v>
      </c>
      <c r="AS1084" s="45">
        <v>1.8121021511674031E-2</v>
      </c>
      <c r="AT1084" s="45">
        <v>2.132122589212606E-2</v>
      </c>
      <c r="AU1084" s="45">
        <v>2.4602790174518462E-2</v>
      </c>
      <c r="AV1084" s="45">
        <v>2.7947609380181138E-2</v>
      </c>
      <c r="AW1084" s="45">
        <v>3.1339624636739866E-2</v>
      </c>
      <c r="AX1084" s="45">
        <v>3.476537048192152E-2</v>
      </c>
      <c r="AY1084" s="45">
        <v>3.8216396735783552E-2</v>
      </c>
      <c r="AZ1084" s="45">
        <v>4.1689586694306544E-2</v>
      </c>
      <c r="BA1084" s="45">
        <v>4.5180920687754603E-2</v>
      </c>
      <c r="BB1084" s="45">
        <v>4.8685868578602701E-2</v>
      </c>
      <c r="BC1084" s="45">
        <v>5.2191266513062308E-2</v>
      </c>
      <c r="BD1084" s="45">
        <v>5.5697114573546376E-2</v>
      </c>
      <c r="BE1084" s="45">
        <v>5.9203412842478459E-2</v>
      </c>
      <c r="BF1084" s="45">
        <v>6.2710161402292741E-2</v>
      </c>
    </row>
    <row r="1085" spans="1:58" ht="13.5" thickBot="1" x14ac:dyDescent="0.25">
      <c r="A1085" s="6" t="s">
        <v>1351</v>
      </c>
      <c r="B1085" s="6" t="s">
        <v>1351</v>
      </c>
      <c r="C1085" s="6" t="s">
        <v>7</v>
      </c>
      <c r="D1085" s="6" t="s">
        <v>1351</v>
      </c>
      <c r="E1085" s="6">
        <v>10.028032874801839</v>
      </c>
      <c r="F1085" s="6" t="s">
        <v>7</v>
      </c>
      <c r="G1085" s="21" t="s">
        <v>1178</v>
      </c>
      <c r="H1085" s="21" t="s">
        <v>1296</v>
      </c>
      <c r="I1085" s="21" t="s">
        <v>1160</v>
      </c>
      <c r="J1085" s="21" t="s">
        <v>849</v>
      </c>
      <c r="K1085" s="21" t="s">
        <v>854</v>
      </c>
      <c r="L1085" s="21" t="s">
        <v>974</v>
      </c>
      <c r="M1085" s="3">
        <v>11.908241674098283</v>
      </c>
      <c r="N1085" s="3">
        <v>10.028032874801839</v>
      </c>
      <c r="O1085" s="21" t="s">
        <v>1510</v>
      </c>
      <c r="P1085" s="21" t="s">
        <v>1511</v>
      </c>
      <c r="Q1085" s="46">
        <v>3.675438103153932E-4</v>
      </c>
      <c r="R1085" s="46">
        <v>4.1447575290439945E-4</v>
      </c>
      <c r="S1085" s="46">
        <v>4.6394573222390407E-4</v>
      </c>
      <c r="T1085" s="46">
        <v>5.0783869891337795E-4</v>
      </c>
      <c r="U1085" s="46">
        <v>5.4546542289018096E-4</v>
      </c>
      <c r="V1085" s="46">
        <v>5.7437245840353331E-4</v>
      </c>
      <c r="W1085" s="46">
        <v>5.9466095773214674E-4</v>
      </c>
      <c r="X1085" s="46">
        <v>6.1250840152558762E-4</v>
      </c>
      <c r="Y1085" s="46">
        <v>6.2808041429770231E-4</v>
      </c>
      <c r="Z1085" s="46">
        <v>6.4018719478258737E-4</v>
      </c>
      <c r="AA1085" s="46">
        <v>6.4922036087324084E-4</v>
      </c>
      <c r="AB1085" s="46">
        <v>6.5567628257816313E-4</v>
      </c>
      <c r="AC1085" s="46">
        <v>6.605148681401718E-4</v>
      </c>
      <c r="AD1085" s="46">
        <v>6.6475692699012948E-4</v>
      </c>
      <c r="AE1085" s="46">
        <v>6.682296345137677E-4</v>
      </c>
      <c r="AF1085" s="46">
        <v>6.7083528888570968E-4</v>
      </c>
      <c r="AG1085" s="46">
        <v>6.7092142572583923E-4</v>
      </c>
      <c r="AH1085" s="46">
        <v>6.7100757833953137E-4</v>
      </c>
      <c r="AI1085" s="46">
        <v>6.7109374672881766E-4</v>
      </c>
      <c r="AJ1085" s="46">
        <v>6.7117993089572882E-4</v>
      </c>
      <c r="AK1085" s="46">
        <v>1.200251488765991E-2</v>
      </c>
      <c r="AL1085" s="45">
        <v>1.2002514887659913E-2</v>
      </c>
      <c r="AM1085" s="45">
        <v>3.675438103153932E-4</v>
      </c>
      <c r="AN1085" s="45">
        <v>7.8201956321979264E-4</v>
      </c>
      <c r="AO1085" s="45">
        <v>1.2459652954436968E-3</v>
      </c>
      <c r="AP1085" s="45">
        <v>1.7538039943570747E-3</v>
      </c>
      <c r="AQ1085" s="45">
        <v>2.2992694172472555E-3</v>
      </c>
      <c r="AR1085" s="45">
        <v>2.8736418756507886E-3</v>
      </c>
      <c r="AS1085" s="45">
        <v>3.4683028333829351E-3</v>
      </c>
      <c r="AT1085" s="45">
        <v>4.0808112349085225E-3</v>
      </c>
      <c r="AU1085" s="45">
        <v>4.708891649206225E-3</v>
      </c>
      <c r="AV1085" s="45">
        <v>5.3490788439888122E-3</v>
      </c>
      <c r="AW1085" s="45">
        <v>5.998299204862053E-3</v>
      </c>
      <c r="AX1085" s="45">
        <v>6.6539754874402161E-3</v>
      </c>
      <c r="AY1085" s="45">
        <v>7.3144903555803879E-3</v>
      </c>
      <c r="AZ1085" s="45">
        <v>7.9792472825705174E-3</v>
      </c>
      <c r="BA1085" s="45">
        <v>8.6474769170842847E-3</v>
      </c>
      <c r="BB1085" s="45">
        <v>9.318312205969995E-3</v>
      </c>
      <c r="BC1085" s="45">
        <v>9.9892336316958347E-3</v>
      </c>
      <c r="BD1085" s="45">
        <v>1.0660241210035367E-2</v>
      </c>
      <c r="BE1085" s="45">
        <v>1.1331334956764184E-2</v>
      </c>
      <c r="BF1085" s="45">
        <v>1.2002514887659913E-2</v>
      </c>
    </row>
    <row r="1086" spans="1:58" ht="13.5" thickBot="1" x14ac:dyDescent="0.25">
      <c r="A1086" s="6" t="s">
        <v>1350</v>
      </c>
      <c r="B1086" s="6" t="s">
        <v>1350</v>
      </c>
      <c r="C1086" s="6" t="s">
        <v>7</v>
      </c>
      <c r="D1086" s="6" t="s">
        <v>1350</v>
      </c>
      <c r="E1086" s="6">
        <v>-18.531143649888556</v>
      </c>
      <c r="F1086" s="6" t="s">
        <v>7</v>
      </c>
      <c r="G1086" s="21" t="s">
        <v>1178</v>
      </c>
      <c r="H1086" s="21" t="s">
        <v>1296</v>
      </c>
      <c r="I1086" s="21" t="s">
        <v>1160</v>
      </c>
      <c r="J1086" s="21" t="s">
        <v>849</v>
      </c>
      <c r="K1086" s="21" t="s">
        <v>854</v>
      </c>
      <c r="L1086" s="21" t="s">
        <v>975</v>
      </c>
      <c r="M1086" s="3">
        <v>-2.9392495876166804</v>
      </c>
      <c r="N1086" s="3">
        <v>-18.531143649888556</v>
      </c>
      <c r="O1086" s="21" t="s">
        <v>1510</v>
      </c>
      <c r="P1086" s="21" t="s">
        <v>1511</v>
      </c>
      <c r="Q1086" s="46">
        <v>3.9808553045584164E-5</v>
      </c>
      <c r="R1086" s="46">
        <v>4.4891736801239216E-5</v>
      </c>
      <c r="S1086" s="46">
        <v>5.0249814506899792E-5</v>
      </c>
      <c r="T1086" s="46">
        <v>5.5003847750682603E-5</v>
      </c>
      <c r="U1086" s="46">
        <v>5.9079186241832226E-5</v>
      </c>
      <c r="V1086" s="46">
        <v>6.2210098052417194E-5</v>
      </c>
      <c r="W1086" s="46">
        <v>6.4407538953531403E-5</v>
      </c>
      <c r="X1086" s="46">
        <v>6.6340589907020752E-5</v>
      </c>
      <c r="Y1086" s="46">
        <v>6.8027189651234337E-5</v>
      </c>
      <c r="Z1086" s="46">
        <v>6.9338471189971798E-5</v>
      </c>
      <c r="AA1086" s="46">
        <v>7.031685053250724E-5</v>
      </c>
      <c r="AB1086" s="46">
        <v>7.1016089356385151E-5</v>
      </c>
      <c r="AC1086" s="46">
        <v>7.1540155017688298E-5</v>
      </c>
      <c r="AD1086" s="46">
        <v>7.1999611060781822E-5</v>
      </c>
      <c r="AE1086" s="46">
        <v>7.2375738906732822E-5</v>
      </c>
      <c r="AF1086" s="46">
        <v>7.2657956501949306E-5</v>
      </c>
      <c r="AG1086" s="46">
        <v>7.2667285955672214E-5</v>
      </c>
      <c r="AH1086" s="46">
        <v>7.267661711782469E-5</v>
      </c>
      <c r="AI1086" s="46">
        <v>7.2685949988626704E-5</v>
      </c>
      <c r="AJ1086" s="46">
        <v>7.2695284568298241E-5</v>
      </c>
      <c r="AK1086" s="46">
        <v>1.2999885651068799E-3</v>
      </c>
      <c r="AL1086" s="45">
        <v>1.2999885651068799E-3</v>
      </c>
      <c r="AM1086" s="45">
        <v>3.9808553045584164E-5</v>
      </c>
      <c r="AN1086" s="45">
        <v>8.4700289846823381E-5</v>
      </c>
      <c r="AO1086" s="45">
        <v>1.3495010435372317E-4</v>
      </c>
      <c r="AP1086" s="45">
        <v>1.8995395210440576E-4</v>
      </c>
      <c r="AQ1086" s="45">
        <v>2.4903313834623796E-4</v>
      </c>
      <c r="AR1086" s="45">
        <v>3.1124323639865516E-4</v>
      </c>
      <c r="AS1086" s="45">
        <v>3.7565077535218659E-4</v>
      </c>
      <c r="AT1086" s="45">
        <v>4.4199136525920735E-4</v>
      </c>
      <c r="AU1086" s="45">
        <v>5.100185549104417E-4</v>
      </c>
      <c r="AV1086" s="45">
        <v>5.7935702610041346E-4</v>
      </c>
      <c r="AW1086" s="45">
        <v>6.4967387663292069E-4</v>
      </c>
      <c r="AX1086" s="45">
        <v>7.2068996598930585E-4</v>
      </c>
      <c r="AY1086" s="45">
        <v>7.9223012100699413E-4</v>
      </c>
      <c r="AZ1086" s="45">
        <v>8.6422973206777597E-4</v>
      </c>
      <c r="BA1086" s="45">
        <v>9.3660547097450882E-4</v>
      </c>
      <c r="BB1086" s="45">
        <v>1.0092634274764581E-3</v>
      </c>
      <c r="BC1086" s="45">
        <v>1.0819307134321303E-3</v>
      </c>
      <c r="BD1086" s="45">
        <v>1.154607330549955E-3</v>
      </c>
      <c r="BE1086" s="45">
        <v>1.2272932805385817E-3</v>
      </c>
      <c r="BF1086" s="45">
        <v>1.2999885651068799E-3</v>
      </c>
    </row>
    <row r="1087" spans="1:58" ht="13.5" thickBot="1" x14ac:dyDescent="0.25">
      <c r="A1087" s="6" t="s">
        <v>1350</v>
      </c>
      <c r="B1087" s="6" t="s">
        <v>1350</v>
      </c>
      <c r="C1087" s="6" t="s">
        <v>7</v>
      </c>
      <c r="D1087" s="6" t="s">
        <v>1350</v>
      </c>
      <c r="E1087" s="6">
        <v>-12.500155525017536</v>
      </c>
      <c r="F1087" s="6" t="s">
        <v>7</v>
      </c>
      <c r="G1087" s="21" t="s">
        <v>1178</v>
      </c>
      <c r="H1087" s="21" t="s">
        <v>1296</v>
      </c>
      <c r="I1087" s="21" t="s">
        <v>1160</v>
      </c>
      <c r="J1087" s="21" t="s">
        <v>849</v>
      </c>
      <c r="K1087" s="21" t="s">
        <v>854</v>
      </c>
      <c r="L1087" s="21" t="s">
        <v>976</v>
      </c>
      <c r="M1087" s="3">
        <v>-3.6707692411429833</v>
      </c>
      <c r="N1087" s="3">
        <v>-12.500155525017536</v>
      </c>
      <c r="O1087" s="21" t="s">
        <v>1510</v>
      </c>
      <c r="P1087" s="21" t="s">
        <v>1511</v>
      </c>
      <c r="Q1087" s="46">
        <v>5.5770217364603547E-5</v>
      </c>
      <c r="R1087" s="46">
        <v>6.2891557912512499E-5</v>
      </c>
      <c r="S1087" s="46">
        <v>7.0398014074306471E-5</v>
      </c>
      <c r="T1087" s="46">
        <v>7.7058227698768484E-5</v>
      </c>
      <c r="U1087" s="46">
        <v>8.2767616664137088E-5</v>
      </c>
      <c r="V1087" s="46">
        <v>8.715390098916103E-5</v>
      </c>
      <c r="W1087" s="46">
        <v>9.0232429278312305E-5</v>
      </c>
      <c r="X1087" s="46">
        <v>9.2940557647849028E-5</v>
      </c>
      <c r="Y1087" s="46">
        <v>9.5303417564766081E-5</v>
      </c>
      <c r="Z1087" s="46">
        <v>9.7140471435019557E-5</v>
      </c>
      <c r="AA1087" s="46">
        <v>9.8511142419613177E-5</v>
      </c>
      <c r="AB1087" s="46">
        <v>9.9490748514634671E-5</v>
      </c>
      <c r="AC1087" s="46">
        <v>1.0022494389748954E-4</v>
      </c>
      <c r="AD1087" s="46">
        <v>1.0086862374597498E-4</v>
      </c>
      <c r="AE1087" s="46">
        <v>1.0139556406710517E-4</v>
      </c>
      <c r="AF1087" s="46">
        <v>1.0179093981993185E-4</v>
      </c>
      <c r="AG1087" s="46">
        <v>1.0180401001772137E-4</v>
      </c>
      <c r="AH1087" s="46">
        <v>1.0181708260895348E-4</v>
      </c>
      <c r="AI1087" s="46">
        <v>1.018301575939364E-4</v>
      </c>
      <c r="AJ1087" s="46">
        <v>1.0184323497297842E-4</v>
      </c>
      <c r="AK1087" s="46">
        <v>1.8212328582877752E-3</v>
      </c>
      <c r="AL1087" s="45">
        <v>1.8212328582877749E-3</v>
      </c>
      <c r="AM1087" s="45">
        <v>5.5770217364603547E-5</v>
      </c>
      <c r="AN1087" s="45">
        <v>1.1866177527711605E-4</v>
      </c>
      <c r="AO1087" s="45">
        <v>1.8905978935142252E-4</v>
      </c>
      <c r="AP1087" s="45">
        <v>2.6611801705019099E-4</v>
      </c>
      <c r="AQ1087" s="45">
        <v>3.4888563371432809E-4</v>
      </c>
      <c r="AR1087" s="45">
        <v>4.360395347034891E-4</v>
      </c>
      <c r="AS1087" s="45">
        <v>5.2627196398180142E-4</v>
      </c>
      <c r="AT1087" s="45">
        <v>6.1921252162965045E-4</v>
      </c>
      <c r="AU1087" s="45">
        <v>7.1451593919441656E-4</v>
      </c>
      <c r="AV1087" s="45">
        <v>8.1165641062943606E-4</v>
      </c>
      <c r="AW1087" s="45">
        <v>9.1016755304904919E-4</v>
      </c>
      <c r="AX1087" s="45">
        <v>1.0096583015636838E-3</v>
      </c>
      <c r="AY1087" s="45">
        <v>1.1098832454611734E-3</v>
      </c>
      <c r="AZ1087" s="45">
        <v>1.2107518692071485E-3</v>
      </c>
      <c r="BA1087" s="45">
        <v>1.3121474332742536E-3</v>
      </c>
      <c r="BB1087" s="45">
        <v>1.4139383730941853E-3</v>
      </c>
      <c r="BC1087" s="45">
        <v>1.5157423831119066E-3</v>
      </c>
      <c r="BD1087" s="45">
        <v>1.6175594657208601E-3</v>
      </c>
      <c r="BE1087" s="45">
        <v>1.7193896233147965E-3</v>
      </c>
      <c r="BF1087" s="45">
        <v>1.8212328582877749E-3</v>
      </c>
    </row>
    <row r="1088" spans="1:58" ht="13.5" thickBot="1" x14ac:dyDescent="0.25">
      <c r="A1088" s="6" t="s">
        <v>1350</v>
      </c>
      <c r="B1088" s="6" t="s">
        <v>1350</v>
      </c>
      <c r="C1088" s="6" t="s">
        <v>7</v>
      </c>
      <c r="D1088" s="6" t="s">
        <v>1350</v>
      </c>
      <c r="E1088" s="6">
        <v>-7.683352853414922</v>
      </c>
      <c r="F1088" s="6" t="s">
        <v>7</v>
      </c>
      <c r="G1088" s="21" t="s">
        <v>1178</v>
      </c>
      <c r="H1088" s="21" t="s">
        <v>1296</v>
      </c>
      <c r="I1088" s="21" t="s">
        <v>1160</v>
      </c>
      <c r="J1088" s="21" t="s">
        <v>849</v>
      </c>
      <c r="K1088" s="21" t="s">
        <v>854</v>
      </c>
      <c r="L1088" s="21" t="s">
        <v>977</v>
      </c>
      <c r="M1088" s="3">
        <v>2.2744114552073573</v>
      </c>
      <c r="N1088" s="3">
        <v>-7.683352853414922</v>
      </c>
      <c r="O1088" s="21" t="s">
        <v>1510</v>
      </c>
      <c r="P1088" s="21" t="s">
        <v>1511</v>
      </c>
      <c r="Q1088" s="46">
        <v>1.4245175259234517E-5</v>
      </c>
      <c r="R1088" s="46">
        <v>1.6064152286389547E-5</v>
      </c>
      <c r="S1088" s="46">
        <v>1.798149793525881E-5</v>
      </c>
      <c r="T1088" s="46">
        <v>1.9682691059971626E-5</v>
      </c>
      <c r="U1088" s="46">
        <v>2.1141018645519739E-5</v>
      </c>
      <c r="V1088" s="46">
        <v>2.2261390627187077E-5</v>
      </c>
      <c r="W1088" s="46">
        <v>2.3047727440844616E-5</v>
      </c>
      <c r="X1088" s="46">
        <v>2.3739454406804781E-5</v>
      </c>
      <c r="Y1088" s="46">
        <v>2.434299076043691E-5</v>
      </c>
      <c r="Z1088" s="46">
        <v>2.4812222468309436E-5</v>
      </c>
      <c r="AA1088" s="46">
        <v>2.5162327763231185E-5</v>
      </c>
      <c r="AB1088" s="46">
        <v>2.5412544835496926E-5</v>
      </c>
      <c r="AC1088" s="46">
        <v>2.5600077579630121E-5</v>
      </c>
      <c r="AD1088" s="46">
        <v>2.5764490283861974E-5</v>
      </c>
      <c r="AE1088" s="46">
        <v>2.5899084653049795E-5</v>
      </c>
      <c r="AF1088" s="46">
        <v>2.600007398316926E-5</v>
      </c>
      <c r="AG1088" s="46">
        <v>2.6003412454256192E-5</v>
      </c>
      <c r="AH1088" s="46">
        <v>2.600675153669112E-5</v>
      </c>
      <c r="AI1088" s="46">
        <v>2.6010091230552741E-5</v>
      </c>
      <c r="AJ1088" s="46">
        <v>2.6013431535919798E-5</v>
      </c>
      <c r="AK1088" s="46">
        <v>4.6519060674581639E-4</v>
      </c>
      <c r="AL1088" s="45">
        <v>4.6519060674581622E-4</v>
      </c>
      <c r="AM1088" s="45">
        <v>1.4245175259234517E-5</v>
      </c>
      <c r="AN1088" s="45">
        <v>3.0309327545624064E-5</v>
      </c>
      <c r="AO1088" s="45">
        <v>4.8290825480882875E-5</v>
      </c>
      <c r="AP1088" s="45">
        <v>6.7973516540854504E-5</v>
      </c>
      <c r="AQ1088" s="45">
        <v>8.911453518637425E-5</v>
      </c>
      <c r="AR1088" s="45">
        <v>1.1137592581356132E-4</v>
      </c>
      <c r="AS1088" s="45">
        <v>1.3442365325440594E-4</v>
      </c>
      <c r="AT1088" s="45">
        <v>1.5816310766121071E-4</v>
      </c>
      <c r="AU1088" s="45">
        <v>1.8250609842164763E-4</v>
      </c>
      <c r="AV1088" s="45">
        <v>2.0731832088995706E-4</v>
      </c>
      <c r="AW1088" s="45">
        <v>2.3248064865318823E-4</v>
      </c>
      <c r="AX1088" s="45">
        <v>2.5789319348868518E-4</v>
      </c>
      <c r="AY1088" s="45">
        <v>2.8349327106831531E-4</v>
      </c>
      <c r="AZ1088" s="45">
        <v>3.0925776135217728E-4</v>
      </c>
      <c r="BA1088" s="45">
        <v>3.3515684600522706E-4</v>
      </c>
      <c r="BB1088" s="45">
        <v>3.6115691998839629E-4</v>
      </c>
      <c r="BC1088" s="45">
        <v>3.8716033244265251E-4</v>
      </c>
      <c r="BD1088" s="45">
        <v>4.1316708397934364E-4</v>
      </c>
      <c r="BE1088" s="45">
        <v>4.3917717520989641E-4</v>
      </c>
      <c r="BF1088" s="45">
        <v>4.6519060674581622E-4</v>
      </c>
    </row>
    <row r="1089" spans="1:58" ht="13.5" thickBot="1" x14ac:dyDescent="0.25">
      <c r="A1089" s="6" t="s">
        <v>1352</v>
      </c>
      <c r="B1089" s="6" t="s">
        <v>1144</v>
      </c>
      <c r="C1089" s="6" t="s">
        <v>7</v>
      </c>
      <c r="D1089" s="6" t="s">
        <v>1352</v>
      </c>
      <c r="E1089" s="6">
        <v>20.980850615766499</v>
      </c>
      <c r="F1089" s="6" t="s">
        <v>7</v>
      </c>
      <c r="G1089" s="21" t="s">
        <v>1178</v>
      </c>
      <c r="H1089" s="21" t="s">
        <v>1296</v>
      </c>
      <c r="I1089" s="21" t="s">
        <v>1160</v>
      </c>
      <c r="J1089" s="21" t="s">
        <v>849</v>
      </c>
      <c r="K1089" s="21" t="s">
        <v>854</v>
      </c>
      <c r="L1089" s="21" t="s">
        <v>978</v>
      </c>
      <c r="M1089" s="3">
        <v>68.631136502790909</v>
      </c>
      <c r="N1089" s="3">
        <v>20.980850615766499</v>
      </c>
      <c r="O1089" s="21" t="s">
        <v>1510</v>
      </c>
      <c r="P1089" s="21" t="s">
        <v>1511</v>
      </c>
      <c r="Q1089" s="46">
        <v>1.4859947900198121E-5</v>
      </c>
      <c r="R1089" s="46">
        <v>1.6757425703264014E-5</v>
      </c>
      <c r="S1089" s="46">
        <v>1.8757517378541861E-5</v>
      </c>
      <c r="T1089" s="46">
        <v>2.0532128132103498E-5</v>
      </c>
      <c r="U1089" s="46">
        <v>2.2053392107330366E-5</v>
      </c>
      <c r="V1089" s="46">
        <v>2.3222115480222938E-5</v>
      </c>
      <c r="W1089" s="46">
        <v>2.4042387879145098E-5</v>
      </c>
      <c r="X1089" s="46">
        <v>2.4763967395596941E-5</v>
      </c>
      <c r="Y1089" s="46">
        <v>2.5393550297010172E-5</v>
      </c>
      <c r="Z1089" s="46">
        <v>2.5883032427290507E-5</v>
      </c>
      <c r="AA1089" s="46">
        <v>2.6248247059433987E-5</v>
      </c>
      <c r="AB1089" s="46">
        <v>2.6509262637687297E-5</v>
      </c>
      <c r="AC1089" s="46">
        <v>2.6704888648367217E-5</v>
      </c>
      <c r="AD1089" s="46">
        <v>2.6876396837951078E-5</v>
      </c>
      <c r="AE1089" s="46">
        <v>2.701679983597629E-5</v>
      </c>
      <c r="AF1089" s="46">
        <v>2.712214751733095E-5</v>
      </c>
      <c r="AG1089" s="46">
        <v>2.7125630065317572E-5</v>
      </c>
      <c r="AH1089" s="46">
        <v>2.7129113251035862E-5</v>
      </c>
      <c r="AI1089" s="46">
        <v>2.7132597074567916E-5</v>
      </c>
      <c r="AJ1089" s="46">
        <v>2.713608153599586E-5</v>
      </c>
      <c r="AK1089" s="46">
        <v>4.8526662916436767E-4</v>
      </c>
      <c r="AL1089" s="45">
        <v>4.8526662916436762E-4</v>
      </c>
      <c r="AM1089" s="45">
        <v>1.4859947900198121E-5</v>
      </c>
      <c r="AN1089" s="45">
        <v>3.1617373603462138E-5</v>
      </c>
      <c r="AO1089" s="45">
        <v>5.0374890982003999E-5</v>
      </c>
      <c r="AP1089" s="45">
        <v>7.0907019114107504E-5</v>
      </c>
      <c r="AQ1089" s="45">
        <v>9.2960411221437874E-5</v>
      </c>
      <c r="AR1089" s="45">
        <v>1.1618252670166081E-4</v>
      </c>
      <c r="AS1089" s="45">
        <v>1.4022491458080591E-4</v>
      </c>
      <c r="AT1089" s="45">
        <v>1.6498888197640285E-4</v>
      </c>
      <c r="AU1089" s="45">
        <v>1.9038243227341304E-4</v>
      </c>
      <c r="AV1089" s="45">
        <v>2.1626546470070355E-4</v>
      </c>
      <c r="AW1089" s="45">
        <v>2.4251371176013754E-4</v>
      </c>
      <c r="AX1089" s="45">
        <v>2.6902297439782485E-4</v>
      </c>
      <c r="AY1089" s="45">
        <v>2.9572786304619204E-4</v>
      </c>
      <c r="AZ1089" s="45">
        <v>3.2260425988414311E-4</v>
      </c>
      <c r="BA1089" s="45">
        <v>3.4962105972011941E-4</v>
      </c>
      <c r="BB1089" s="45">
        <v>3.7674320723745037E-4</v>
      </c>
      <c r="BC1089" s="45">
        <v>4.0386883730276796E-4</v>
      </c>
      <c r="BD1089" s="45">
        <v>4.3099795055380382E-4</v>
      </c>
      <c r="BE1089" s="45">
        <v>4.5813054762837175E-4</v>
      </c>
      <c r="BF1089" s="45">
        <v>4.8526662916436762E-4</v>
      </c>
    </row>
    <row r="1090" spans="1:58" ht="13.5" thickBot="1" x14ac:dyDescent="0.25">
      <c r="A1090" s="6" t="s">
        <v>1350</v>
      </c>
      <c r="B1090" s="6" t="s">
        <v>1351</v>
      </c>
      <c r="C1090" s="6" t="s">
        <v>7</v>
      </c>
      <c r="D1090" s="6" t="s">
        <v>1350</v>
      </c>
      <c r="E1090" s="6">
        <v>-16.136963281502727</v>
      </c>
      <c r="F1090" s="6" t="s">
        <v>7</v>
      </c>
      <c r="G1090" s="21" t="s">
        <v>1178</v>
      </c>
      <c r="H1090" s="21" t="s">
        <v>1296</v>
      </c>
      <c r="I1090" s="21" t="s">
        <v>1160</v>
      </c>
      <c r="J1090" s="21" t="s">
        <v>849</v>
      </c>
      <c r="K1090" s="21" t="s">
        <v>854</v>
      </c>
      <c r="L1090" s="21" t="s">
        <v>979</v>
      </c>
      <c r="M1090" s="3">
        <v>10.192427119190857</v>
      </c>
      <c r="N1090" s="3">
        <v>-16.136963281502727</v>
      </c>
      <c r="O1090" s="21" t="s">
        <v>1510</v>
      </c>
      <c r="P1090" s="21" t="s">
        <v>1511</v>
      </c>
      <c r="Q1090" s="46">
        <v>4.8081959254250346E-4</v>
      </c>
      <c r="R1090" s="46">
        <v>5.4221580404042015E-4</v>
      </c>
      <c r="S1090" s="46">
        <v>6.0693226676381408E-4</v>
      </c>
      <c r="T1090" s="46">
        <v>6.6435290007825997E-4</v>
      </c>
      <c r="U1090" s="46">
        <v>7.1357605547764228E-4</v>
      </c>
      <c r="V1090" s="46">
        <v>7.5139214337534049E-4</v>
      </c>
      <c r="W1090" s="46">
        <v>7.7793349084657581E-4</v>
      </c>
      <c r="X1090" s="46">
        <v>8.0128145757011747E-4</v>
      </c>
      <c r="Y1090" s="46">
        <v>8.2165271298516524E-4</v>
      </c>
      <c r="Z1090" s="46">
        <v>8.3749076302537355E-4</v>
      </c>
      <c r="AA1090" s="46">
        <v>8.4930792091833258E-4</v>
      </c>
      <c r="AB1090" s="46">
        <v>8.5775353626139439E-4</v>
      </c>
      <c r="AC1090" s="46">
        <v>8.6408335783126513E-4</v>
      </c>
      <c r="AD1090" s="46">
        <v>8.6963280513668363E-4</v>
      </c>
      <c r="AE1090" s="46">
        <v>8.7417578959097793E-4</v>
      </c>
      <c r="AF1090" s="46">
        <v>8.7758449799052582E-4</v>
      </c>
      <c r="AG1090" s="46">
        <v>8.7769718191884022E-4</v>
      </c>
      <c r="AH1090" s="46">
        <v>8.7780988648207699E-4</v>
      </c>
      <c r="AI1090" s="46">
        <v>8.7792261168289352E-4</v>
      </c>
      <c r="AJ1090" s="46">
        <v>8.7803535752394675E-4</v>
      </c>
      <c r="AK1090" s="46">
        <v>1.5701650132042153E-2</v>
      </c>
      <c r="AL1090" s="45">
        <v>1.5701650132042146E-2</v>
      </c>
      <c r="AM1090" s="45">
        <v>4.8081959254250346E-4</v>
      </c>
      <c r="AN1090" s="45">
        <v>1.0230353965829237E-3</v>
      </c>
      <c r="AO1090" s="45">
        <v>1.6299676633467377E-3</v>
      </c>
      <c r="AP1090" s="45">
        <v>2.2943205634249975E-3</v>
      </c>
      <c r="AQ1090" s="45">
        <v>3.0078966189026396E-3</v>
      </c>
      <c r="AR1090" s="45">
        <v>3.7592887622779798E-3</v>
      </c>
      <c r="AS1090" s="45">
        <v>4.5372222531245556E-3</v>
      </c>
      <c r="AT1090" s="45">
        <v>5.3385037106946729E-3</v>
      </c>
      <c r="AU1090" s="45">
        <v>6.1601564236798377E-3</v>
      </c>
      <c r="AV1090" s="45">
        <v>6.9976471867052113E-3</v>
      </c>
      <c r="AW1090" s="45">
        <v>7.8469551076235447E-3</v>
      </c>
      <c r="AX1090" s="45">
        <v>8.7047086438849387E-3</v>
      </c>
      <c r="AY1090" s="45">
        <v>9.5687920017162031E-3</v>
      </c>
      <c r="AZ1090" s="45">
        <v>1.0438424806852887E-2</v>
      </c>
      <c r="BA1090" s="45">
        <v>1.1312600596443864E-2</v>
      </c>
      <c r="BB1090" s="45">
        <v>1.219018509443439E-2</v>
      </c>
      <c r="BC1090" s="45">
        <v>1.306788227635323E-2</v>
      </c>
      <c r="BD1090" s="45">
        <v>1.3945692162835307E-2</v>
      </c>
      <c r="BE1090" s="45">
        <v>1.48236147745182E-2</v>
      </c>
      <c r="BF1090" s="45">
        <v>1.5701650132042146E-2</v>
      </c>
    </row>
    <row r="1091" spans="1:58" ht="13.5" thickBot="1" x14ac:dyDescent="0.25">
      <c r="A1091" s="6" t="s">
        <v>1351</v>
      </c>
      <c r="B1091" s="6" t="s">
        <v>1137</v>
      </c>
      <c r="C1091" s="6" t="s">
        <v>7</v>
      </c>
      <c r="D1091" s="6" t="s">
        <v>1351</v>
      </c>
      <c r="E1091" s="6">
        <v>11.572452330799026</v>
      </c>
      <c r="F1091" s="6" t="s">
        <v>7</v>
      </c>
      <c r="G1091" s="21" t="s">
        <v>1178</v>
      </c>
      <c r="H1091" s="21" t="s">
        <v>1296</v>
      </c>
      <c r="I1091" s="21" t="s">
        <v>1160</v>
      </c>
      <c r="J1091" s="21" t="s">
        <v>849</v>
      </c>
      <c r="K1091" s="21" t="s">
        <v>854</v>
      </c>
      <c r="L1091" s="21" t="s">
        <v>980</v>
      </c>
      <c r="M1091" s="3">
        <v>17.489841226833143</v>
      </c>
      <c r="N1091" s="3">
        <v>11.572452330799026</v>
      </c>
      <c r="O1091" s="21" t="s">
        <v>1510</v>
      </c>
      <c r="P1091" s="21" t="s">
        <v>1511</v>
      </c>
      <c r="Q1091" s="46">
        <v>1.2766584265893574E-4</v>
      </c>
      <c r="R1091" s="46">
        <v>1.4396758909048307E-4</v>
      </c>
      <c r="S1091" s="46">
        <v>1.6115091912867688E-4</v>
      </c>
      <c r="T1091" s="46">
        <v>1.7639708141448365E-4</v>
      </c>
      <c r="U1091" s="46">
        <v>1.8946667281604119E-4</v>
      </c>
      <c r="V1091" s="46">
        <v>1.9950749228846569E-4</v>
      </c>
      <c r="W1091" s="46">
        <v>2.0655467493820221E-4</v>
      </c>
      <c r="X1091" s="46">
        <v>2.1275396026759581E-4</v>
      </c>
      <c r="Y1091" s="46">
        <v>2.1816287772628398E-4</v>
      </c>
      <c r="Z1091" s="46">
        <v>2.2236815146266744E-4</v>
      </c>
      <c r="AA1091" s="46">
        <v>2.2550580941928442E-4</v>
      </c>
      <c r="AB1091" s="46">
        <v>2.2774826504353164E-4</v>
      </c>
      <c r="AC1091" s="46">
        <v>2.2942894115809089E-4</v>
      </c>
      <c r="AD1091" s="46">
        <v>2.3090241453048668E-4</v>
      </c>
      <c r="AE1091" s="46">
        <v>2.3210865476599185E-4</v>
      </c>
      <c r="AF1091" s="46">
        <v>2.3301372526843481E-4</v>
      </c>
      <c r="AG1091" s="46">
        <v>2.3304364478270891E-4</v>
      </c>
      <c r="AH1091" s="46">
        <v>2.3307356977590865E-4</v>
      </c>
      <c r="AI1091" s="46">
        <v>2.3310350024873956E-4</v>
      </c>
      <c r="AJ1091" s="46">
        <v>2.3313343620190698E-4</v>
      </c>
      <c r="AK1091" s="46">
        <v>4.1690572229869209E-3</v>
      </c>
      <c r="AL1091" s="45">
        <v>4.1690572229869209E-3</v>
      </c>
      <c r="AM1091" s="45">
        <v>1.2766584265893574E-4</v>
      </c>
      <c r="AN1091" s="45">
        <v>2.7163343174941884E-4</v>
      </c>
      <c r="AO1091" s="45">
        <v>4.3278435087809575E-4</v>
      </c>
      <c r="AP1091" s="45">
        <v>6.0918143229257943E-4</v>
      </c>
      <c r="AQ1091" s="45">
        <v>7.9864810510862059E-4</v>
      </c>
      <c r="AR1091" s="45">
        <v>9.9815559739708636E-4</v>
      </c>
      <c r="AS1091" s="45">
        <v>1.2047102723352885E-3</v>
      </c>
      <c r="AT1091" s="45">
        <v>1.4174642326028844E-3</v>
      </c>
      <c r="AU1091" s="45">
        <v>1.6356271103291685E-3</v>
      </c>
      <c r="AV1091" s="45">
        <v>1.8579952617918359E-3</v>
      </c>
      <c r="AW1091" s="45">
        <v>2.0835010712111205E-3</v>
      </c>
      <c r="AX1091" s="45">
        <v>2.3112493362546522E-3</v>
      </c>
      <c r="AY1091" s="45">
        <v>2.5406782774127432E-3</v>
      </c>
      <c r="AZ1091" s="45">
        <v>2.7715806919432298E-3</v>
      </c>
      <c r="BA1091" s="45">
        <v>3.0036893467092216E-3</v>
      </c>
      <c r="BB1091" s="45">
        <v>3.2367030719776565E-3</v>
      </c>
      <c r="BC1091" s="45">
        <v>3.4697467167603656E-3</v>
      </c>
      <c r="BD1091" s="45">
        <v>3.7028202865362742E-3</v>
      </c>
      <c r="BE1091" s="45">
        <v>3.9359237867850139E-3</v>
      </c>
      <c r="BF1091" s="45">
        <v>4.1690572229869209E-3</v>
      </c>
    </row>
    <row r="1092" spans="1:58" ht="13.5" thickBot="1" x14ac:dyDescent="0.25">
      <c r="A1092" s="6" t="s">
        <v>1359</v>
      </c>
      <c r="B1092" s="6" t="s">
        <v>1359</v>
      </c>
      <c r="C1092" s="6" t="s">
        <v>7</v>
      </c>
      <c r="D1092" s="6" t="s">
        <v>1359</v>
      </c>
      <c r="E1092" s="6">
        <v>228.24624831063548</v>
      </c>
      <c r="F1092" s="6" t="s">
        <v>7</v>
      </c>
      <c r="G1092" s="21" t="s">
        <v>1178</v>
      </c>
      <c r="H1092" s="21" t="s">
        <v>1296</v>
      </c>
      <c r="I1092" s="21" t="s">
        <v>1160</v>
      </c>
      <c r="J1092" s="21" t="s">
        <v>849</v>
      </c>
      <c r="K1092" s="21" t="s">
        <v>854</v>
      </c>
      <c r="L1092" s="21" t="s">
        <v>981</v>
      </c>
      <c r="M1092" s="3">
        <v>169.50805383749872</v>
      </c>
      <c r="N1092" s="3">
        <v>228.24624831063548</v>
      </c>
      <c r="O1092" s="21" t="s">
        <v>1510</v>
      </c>
      <c r="P1092" s="21" t="s">
        <v>1511</v>
      </c>
      <c r="Q1092" s="46">
        <v>1.6597885303599575E-7</v>
      </c>
      <c r="R1092" s="46">
        <v>1.8717281626718177E-7</v>
      </c>
      <c r="S1092" s="46">
        <v>2.0951292973588598E-7</v>
      </c>
      <c r="T1092" s="46">
        <v>2.2933452395948197E-7</v>
      </c>
      <c r="U1092" s="46">
        <v>2.4632635000550529E-7</v>
      </c>
      <c r="V1092" s="46">
        <v>2.5938045801798913E-7</v>
      </c>
      <c r="W1092" s="46">
        <v>2.6854252728395006E-7</v>
      </c>
      <c r="X1092" s="46">
        <v>2.766022419827712E-7</v>
      </c>
      <c r="Y1092" s="46">
        <v>2.8363439637318135E-7</v>
      </c>
      <c r="Z1092" s="46">
        <v>2.8910168893108201E-7</v>
      </c>
      <c r="AA1092" s="46">
        <v>2.9318097010772264E-7</v>
      </c>
      <c r="AB1092" s="46">
        <v>2.9609639528915509E-7</v>
      </c>
      <c r="AC1092" s="46">
        <v>2.9828144876947237E-7</v>
      </c>
      <c r="AD1092" s="46">
        <v>3.0019711716781382E-7</v>
      </c>
      <c r="AE1092" s="46">
        <v>3.0176535473712096E-7</v>
      </c>
      <c r="AF1092" s="46">
        <v>3.0294204037819341E-7</v>
      </c>
      <c r="AG1092" s="46">
        <v>3.0298093885376992E-7</v>
      </c>
      <c r="AH1092" s="46">
        <v>3.0301984445251871E-7</v>
      </c>
      <c r="AI1092" s="46">
        <v>3.0305875717535695E-7</v>
      </c>
      <c r="AJ1092" s="46">
        <v>3.0309767702320182E-7</v>
      </c>
      <c r="AK1092" s="46">
        <v>5.4202073295473502E-6</v>
      </c>
      <c r="AL1092" s="45">
        <v>5.4202073295473502E-6</v>
      </c>
      <c r="AM1092" s="45">
        <v>1.6597885303599575E-7</v>
      </c>
      <c r="AN1092" s="45">
        <v>3.5315166930317753E-7</v>
      </c>
      <c r="AO1092" s="45">
        <v>5.6266459903906351E-7</v>
      </c>
      <c r="AP1092" s="45">
        <v>7.9199912299854553E-7</v>
      </c>
      <c r="AQ1092" s="45">
        <v>1.0383254730040508E-6</v>
      </c>
      <c r="AR1092" s="45">
        <v>1.2977059310220399E-6</v>
      </c>
      <c r="AS1092" s="45">
        <v>1.56624845830599E-6</v>
      </c>
      <c r="AT1092" s="45">
        <v>1.8428507002887612E-6</v>
      </c>
      <c r="AU1092" s="45">
        <v>2.1264850966619427E-6</v>
      </c>
      <c r="AV1092" s="45">
        <v>2.4155867855930247E-6</v>
      </c>
      <c r="AW1092" s="45">
        <v>2.7087677557007472E-6</v>
      </c>
      <c r="AX1092" s="45">
        <v>3.0048641509899024E-6</v>
      </c>
      <c r="AY1092" s="45">
        <v>3.3031455997593749E-6</v>
      </c>
      <c r="AZ1092" s="45">
        <v>3.6033427169271888E-6</v>
      </c>
      <c r="BA1092" s="45">
        <v>3.9051080716643096E-6</v>
      </c>
      <c r="BB1092" s="45">
        <v>4.2080501120425031E-6</v>
      </c>
      <c r="BC1092" s="45">
        <v>4.5110310508962729E-6</v>
      </c>
      <c r="BD1092" s="45">
        <v>4.8140508953487917E-6</v>
      </c>
      <c r="BE1092" s="45">
        <v>5.1171096525241486E-6</v>
      </c>
      <c r="BF1092" s="45">
        <v>5.4202073295473502E-6</v>
      </c>
    </row>
    <row r="1093" spans="1:58" ht="13.5" thickBot="1" x14ac:dyDescent="0.25">
      <c r="A1093" s="6" t="s">
        <v>1137</v>
      </c>
      <c r="B1093" s="6" t="s">
        <v>1137</v>
      </c>
      <c r="C1093" s="6" t="s">
        <v>7</v>
      </c>
      <c r="D1093" s="6" t="s">
        <v>1137</v>
      </c>
      <c r="E1093" s="6">
        <v>16.552697547422113</v>
      </c>
      <c r="F1093" s="6" t="s">
        <v>7</v>
      </c>
      <c r="G1093" s="21" t="s">
        <v>1178</v>
      </c>
      <c r="H1093" s="21" t="s">
        <v>1296</v>
      </c>
      <c r="I1093" s="21" t="s">
        <v>1160</v>
      </c>
      <c r="J1093" s="21" t="s">
        <v>849</v>
      </c>
      <c r="K1093" s="21" t="s">
        <v>854</v>
      </c>
      <c r="L1093" s="21" t="s">
        <v>982</v>
      </c>
      <c r="M1093" s="3">
        <v>17.699535955245178</v>
      </c>
      <c r="N1093" s="3">
        <v>16.552697547422113</v>
      </c>
      <c r="O1093" s="21" t="s">
        <v>1510</v>
      </c>
      <c r="P1093" s="21" t="s">
        <v>1511</v>
      </c>
      <c r="Q1093" s="46">
        <v>9.5644268225874414E-6</v>
      </c>
      <c r="R1093" s="46">
        <v>1.0785715599425334E-5</v>
      </c>
      <c r="S1093" s="46">
        <v>1.2073050561508628E-5</v>
      </c>
      <c r="T1093" s="46">
        <v>1.3215257439016632E-5</v>
      </c>
      <c r="U1093" s="46">
        <v>1.4194400708334691E-5</v>
      </c>
      <c r="V1093" s="46">
        <v>1.4946635457134147E-5</v>
      </c>
      <c r="W1093" s="46">
        <v>1.5474593925546722E-5</v>
      </c>
      <c r="X1093" s="46">
        <v>1.5939029906623725E-5</v>
      </c>
      <c r="Y1093" s="46">
        <v>1.6344253372396365E-5</v>
      </c>
      <c r="Z1093" s="46">
        <v>1.6659302661093275E-5</v>
      </c>
      <c r="AA1093" s="46">
        <v>1.6894368668533836E-5</v>
      </c>
      <c r="AB1093" s="46">
        <v>1.7062368207598573E-5</v>
      </c>
      <c r="AC1093" s="46">
        <v>1.7188280537595225E-5</v>
      </c>
      <c r="AD1093" s="46">
        <v>1.7298669721983104E-5</v>
      </c>
      <c r="AE1093" s="46">
        <v>1.7389038423764769E-5</v>
      </c>
      <c r="AF1093" s="46">
        <v>1.7456844192399559E-5</v>
      </c>
      <c r="AG1093" s="46">
        <v>1.7459085692544647E-5</v>
      </c>
      <c r="AH1093" s="46">
        <v>1.7461327603158042E-5</v>
      </c>
      <c r="AI1093" s="46">
        <v>1.7463569924292606E-5</v>
      </c>
      <c r="AJ1093" s="46">
        <v>1.7465812656001191E-5</v>
      </c>
      <c r="AK1093" s="46">
        <v>3.1233603208153852E-4</v>
      </c>
      <c r="AL1093" s="45">
        <v>3.1233603208153852E-4</v>
      </c>
      <c r="AM1093" s="45">
        <v>9.5644268225874414E-6</v>
      </c>
      <c r="AN1093" s="45">
        <v>2.0350142422012775E-5</v>
      </c>
      <c r="AO1093" s="45">
        <v>3.24231929835214E-5</v>
      </c>
      <c r="AP1093" s="45">
        <v>4.5638450422538032E-5</v>
      </c>
      <c r="AQ1093" s="45">
        <v>5.9832851130872723E-5</v>
      </c>
      <c r="AR1093" s="45">
        <v>7.4779486588006863E-5</v>
      </c>
      <c r="AS1093" s="45">
        <v>9.0254080513553581E-5</v>
      </c>
      <c r="AT1093" s="45">
        <v>1.0619311042017731E-4</v>
      </c>
      <c r="AU1093" s="45">
        <v>1.2253736379257368E-4</v>
      </c>
      <c r="AV1093" s="45">
        <v>1.3919666645366695E-4</v>
      </c>
      <c r="AW1093" s="45">
        <v>1.560910351222008E-4</v>
      </c>
      <c r="AX1093" s="45">
        <v>1.7315340332979936E-4</v>
      </c>
      <c r="AY1093" s="45">
        <v>1.9034168386739458E-4</v>
      </c>
      <c r="AZ1093" s="45">
        <v>2.0764035358937768E-4</v>
      </c>
      <c r="BA1093" s="45">
        <v>2.2502939201314245E-4</v>
      </c>
      <c r="BB1093" s="45">
        <v>2.4248623620554201E-4</v>
      </c>
      <c r="BC1093" s="45">
        <v>2.5994532189808667E-4</v>
      </c>
      <c r="BD1093" s="45">
        <v>2.7740664950124473E-4</v>
      </c>
      <c r="BE1093" s="45">
        <v>2.9487021942553734E-4</v>
      </c>
      <c r="BF1093" s="45">
        <v>3.1233603208153852E-4</v>
      </c>
    </row>
    <row r="1094" spans="1:58" ht="13.5" thickBot="1" x14ac:dyDescent="0.25">
      <c r="A1094" s="6" t="s">
        <v>1353</v>
      </c>
      <c r="B1094" s="6" t="s">
        <v>1142</v>
      </c>
      <c r="C1094" s="6" t="s">
        <v>7</v>
      </c>
      <c r="D1094" s="6" t="s">
        <v>1353</v>
      </c>
      <c r="E1094" s="6">
        <v>34.005141879934243</v>
      </c>
      <c r="F1094" s="6" t="s">
        <v>7</v>
      </c>
      <c r="G1094" s="21" t="s">
        <v>1178</v>
      </c>
      <c r="H1094" s="21" t="s">
        <v>1296</v>
      </c>
      <c r="I1094" s="21" t="s">
        <v>1160</v>
      </c>
      <c r="J1094" s="21" t="s">
        <v>849</v>
      </c>
      <c r="K1094" s="21" t="s">
        <v>854</v>
      </c>
      <c r="L1094" s="21" t="s">
        <v>983</v>
      </c>
      <c r="M1094" s="3">
        <v>27.246105431627203</v>
      </c>
      <c r="N1094" s="3">
        <v>34.005141879934243</v>
      </c>
      <c r="O1094" s="21" t="s">
        <v>1510</v>
      </c>
      <c r="P1094" s="21" t="s">
        <v>1511</v>
      </c>
      <c r="Q1094" s="46">
        <v>6.4765227505465307E-5</v>
      </c>
      <c r="R1094" s="46">
        <v>7.3035147590480874E-5</v>
      </c>
      <c r="S1094" s="46">
        <v>8.1752297425133377E-5</v>
      </c>
      <c r="T1094" s="46">
        <v>8.9486716816101231E-5</v>
      </c>
      <c r="U1094" s="46">
        <v>9.6116955906651712E-5</v>
      </c>
      <c r="V1094" s="46">
        <v>1.0121069080025337E-4</v>
      </c>
      <c r="W1094" s="46">
        <v>1.0478574563149808E-4</v>
      </c>
      <c r="X1094" s="46">
        <v>1.0793065985731873E-4</v>
      </c>
      <c r="Y1094" s="46">
        <v>1.1067461832321857E-4</v>
      </c>
      <c r="Z1094" s="46">
        <v>1.1280796507115991E-4</v>
      </c>
      <c r="AA1094" s="46">
        <v>1.1439970744454881E-4</v>
      </c>
      <c r="AB1094" s="46">
        <v>1.1553731125188263E-4</v>
      </c>
      <c r="AC1094" s="46">
        <v>1.1638992279350872E-4</v>
      </c>
      <c r="AD1094" s="46">
        <v>1.1713741982324602E-4</v>
      </c>
      <c r="AE1094" s="46">
        <v>1.1774934875937849E-4</v>
      </c>
      <c r="AF1094" s="46">
        <v>1.1820849347481969E-4</v>
      </c>
      <c r="AG1094" s="46">
        <v>1.1822367172538747E-4</v>
      </c>
      <c r="AH1094" s="46">
        <v>1.1823885275542895E-4</v>
      </c>
      <c r="AI1094" s="46">
        <v>1.1825403656530216E-4</v>
      </c>
      <c r="AJ1094" s="46">
        <v>1.1826922315536497E-4</v>
      </c>
      <c r="AK1094" s="46">
        <v>2.1149740126761487E-3</v>
      </c>
      <c r="AL1094" s="45">
        <v>2.1149740126761491E-3</v>
      </c>
      <c r="AM1094" s="45">
        <v>6.4765227505465307E-5</v>
      </c>
      <c r="AN1094" s="45">
        <v>1.3780037509594618E-4</v>
      </c>
      <c r="AO1094" s="45">
        <v>2.1955267252107954E-4</v>
      </c>
      <c r="AP1094" s="45">
        <v>3.0903938933718076E-4</v>
      </c>
      <c r="AQ1094" s="45">
        <v>4.0515634524383249E-4</v>
      </c>
      <c r="AR1094" s="45">
        <v>5.0636703604408587E-4</v>
      </c>
      <c r="AS1094" s="45">
        <v>6.1115278167558397E-4</v>
      </c>
      <c r="AT1094" s="45">
        <v>7.1908344153290271E-4</v>
      </c>
      <c r="AU1094" s="45">
        <v>8.2975805985612125E-4</v>
      </c>
      <c r="AV1094" s="45">
        <v>9.425660249272812E-4</v>
      </c>
      <c r="AW1094" s="45">
        <v>1.0569657323718301E-3</v>
      </c>
      <c r="AX1094" s="45">
        <v>1.1725030436237126E-3</v>
      </c>
      <c r="AY1094" s="45">
        <v>1.2888929664172212E-3</v>
      </c>
      <c r="AZ1094" s="45">
        <v>1.4060303862404673E-3</v>
      </c>
      <c r="BA1094" s="45">
        <v>1.5237797349998458E-3</v>
      </c>
      <c r="BB1094" s="45">
        <v>1.6419882284746654E-3</v>
      </c>
      <c r="BC1094" s="45">
        <v>1.760211900200053E-3</v>
      </c>
      <c r="BD1094" s="45">
        <v>1.8784507529554819E-3</v>
      </c>
      <c r="BE1094" s="45">
        <v>1.996704789520784E-3</v>
      </c>
      <c r="BF1094" s="45">
        <v>2.1149740126761491E-3</v>
      </c>
    </row>
    <row r="1095" spans="1:58" ht="13.5" thickBot="1" x14ac:dyDescent="0.25">
      <c r="A1095" s="6" t="s">
        <v>1350</v>
      </c>
      <c r="B1095" s="6" t="s">
        <v>1350</v>
      </c>
      <c r="C1095" s="6" t="s">
        <v>7</v>
      </c>
      <c r="D1095" s="6" t="s">
        <v>1350</v>
      </c>
      <c r="E1095" s="6">
        <v>-47.248061972308925</v>
      </c>
      <c r="F1095" s="6" t="s">
        <v>7</v>
      </c>
      <c r="G1095" s="21" t="s">
        <v>1178</v>
      </c>
      <c r="H1095" s="21" t="s">
        <v>1181</v>
      </c>
      <c r="I1095" s="21" t="s">
        <v>1160</v>
      </c>
      <c r="J1095" s="21" t="s">
        <v>849</v>
      </c>
      <c r="K1095" s="21" t="s">
        <v>850</v>
      </c>
      <c r="L1095" s="21" t="s">
        <v>969</v>
      </c>
      <c r="M1095" s="3">
        <v>-1.9724637909239984</v>
      </c>
      <c r="N1095" s="3">
        <v>-47.248061972308925</v>
      </c>
      <c r="O1095" s="21" t="s">
        <v>1510</v>
      </c>
      <c r="P1095" s="21" t="s">
        <v>1511</v>
      </c>
      <c r="Q1095" s="46">
        <v>2.7632768570145308E-2</v>
      </c>
      <c r="R1095" s="46">
        <v>3.0798956746613308E-2</v>
      </c>
      <c r="S1095" s="46">
        <v>3.3487193754631106E-2</v>
      </c>
      <c r="T1095" s="46">
        <v>3.5747383039161237E-2</v>
      </c>
      <c r="U1095" s="46">
        <v>3.7630948711601289E-2</v>
      </c>
      <c r="V1095" s="46">
        <v>3.9187676471098651E-2</v>
      </c>
      <c r="W1095" s="46">
        <v>4.0463887671652307E-2</v>
      </c>
      <c r="X1095" s="46">
        <v>4.1430178487120793E-2</v>
      </c>
      <c r="Y1095" s="46">
        <v>4.5932604089126222E-2</v>
      </c>
      <c r="Z1095" s="46">
        <v>4.5924634507854785E-2</v>
      </c>
      <c r="AA1095" s="46">
        <v>4.5906174525825218E-2</v>
      </c>
      <c r="AB1095" s="46">
        <v>4.5888526057075107E-2</v>
      </c>
      <c r="AC1095" s="46">
        <v>4.5814266650961624E-2</v>
      </c>
      <c r="AD1095" s="46">
        <v>4.5769192851217194E-2</v>
      </c>
      <c r="AE1095" s="46">
        <v>4.5674099248607429E-2</v>
      </c>
      <c r="AF1095" s="46">
        <v>4.5543133053869971E-2</v>
      </c>
      <c r="AG1095" s="46">
        <v>4.5276329764272656E-2</v>
      </c>
      <c r="AH1095" s="46">
        <v>4.5080711808355566E-2</v>
      </c>
      <c r="AI1095" s="46">
        <v>4.4917831515700078E-2</v>
      </c>
      <c r="AJ1095" s="46">
        <v>4.4748815609219811E-2</v>
      </c>
      <c r="AK1095" s="46">
        <v>0.31601550159363667</v>
      </c>
      <c r="AL1095" s="45">
        <v>0.31601550159363667</v>
      </c>
      <c r="AM1095" s="45">
        <v>2.7632768570145308E-2</v>
      </c>
      <c r="AN1095" s="45">
        <v>5.8431725316758616E-2</v>
      </c>
      <c r="AO1095" s="45">
        <v>9.1918919071389715E-2</v>
      </c>
      <c r="AP1095" s="45">
        <v>0.12766630211055097</v>
      </c>
      <c r="AQ1095" s="45">
        <v>0.16529725082215224</v>
      </c>
      <c r="AR1095" s="45">
        <v>0.20448492729325091</v>
      </c>
      <c r="AS1095" s="45">
        <v>0.24494881496490323</v>
      </c>
      <c r="AT1095" s="45">
        <v>0.286378993452024</v>
      </c>
      <c r="AU1095" s="45">
        <v>0.31601550159363667</v>
      </c>
      <c r="AV1095" s="45">
        <v>0.31601550159363667</v>
      </c>
      <c r="AW1095" s="45">
        <v>0.31601550159363667</v>
      </c>
      <c r="AX1095" s="45">
        <v>0.31601550159363667</v>
      </c>
      <c r="AY1095" s="45">
        <v>0.31601550159363667</v>
      </c>
      <c r="AZ1095" s="45">
        <v>0.31601550159363667</v>
      </c>
      <c r="BA1095" s="45">
        <v>0.31601550159363667</v>
      </c>
      <c r="BB1095" s="45">
        <v>0.31601550159363667</v>
      </c>
      <c r="BC1095" s="45">
        <v>0.31601550159363667</v>
      </c>
      <c r="BD1095" s="45">
        <v>0.31601550159363667</v>
      </c>
      <c r="BE1095" s="45">
        <v>0.31601550159363667</v>
      </c>
      <c r="BF1095" s="45">
        <v>0.31601550159363667</v>
      </c>
    </row>
    <row r="1096" spans="1:58" ht="13.5" thickBot="1" x14ac:dyDescent="0.25">
      <c r="A1096" s="6" t="s">
        <v>1137</v>
      </c>
      <c r="B1096" s="6" t="s">
        <v>1352</v>
      </c>
      <c r="C1096" s="6" t="s">
        <v>7</v>
      </c>
      <c r="D1096" s="6" t="s">
        <v>1137</v>
      </c>
      <c r="E1096" s="6">
        <v>19.994264814626433</v>
      </c>
      <c r="F1096" s="6" t="s">
        <v>7</v>
      </c>
      <c r="G1096" s="21" t="s">
        <v>1178</v>
      </c>
      <c r="H1096" s="21" t="s">
        <v>1181</v>
      </c>
      <c r="I1096" s="21" t="s">
        <v>1160</v>
      </c>
      <c r="J1096" s="21" t="s">
        <v>849</v>
      </c>
      <c r="K1096" s="21" t="s">
        <v>850</v>
      </c>
      <c r="L1096" s="21" t="s">
        <v>970</v>
      </c>
      <c r="M1096" s="3">
        <v>22.656824288434802</v>
      </c>
      <c r="N1096" s="3">
        <v>19.994264814626433</v>
      </c>
      <c r="O1096" s="21" t="s">
        <v>1510</v>
      </c>
      <c r="P1096" s="21" t="s">
        <v>1511</v>
      </c>
      <c r="Q1096" s="46">
        <v>2.4511701389610875E-2</v>
      </c>
      <c r="R1096" s="46">
        <v>2.7320274802292696E-2</v>
      </c>
      <c r="S1096" s="46">
        <v>2.9704880696478218E-2</v>
      </c>
      <c r="T1096" s="46">
        <v>3.1709786020596077E-2</v>
      </c>
      <c r="U1096" s="46">
        <v>3.3380606633209388E-2</v>
      </c>
      <c r="V1096" s="46">
        <v>3.4761505036091239E-2</v>
      </c>
      <c r="W1096" s="46">
        <v>3.5893570676877068E-2</v>
      </c>
      <c r="X1096" s="46">
        <v>3.6750720834095731E-2</v>
      </c>
      <c r="Y1096" s="46">
        <v>4.0744606267802581E-2</v>
      </c>
      <c r="Z1096" s="46">
        <v>4.0737536835153097E-2</v>
      </c>
      <c r="AA1096" s="46">
        <v>4.0721161871999562E-2</v>
      </c>
      <c r="AB1096" s="46">
        <v>4.070550676328729E-2</v>
      </c>
      <c r="AC1096" s="46">
        <v>4.0639634811897293E-2</v>
      </c>
      <c r="AD1096" s="46">
        <v>4.0599652009702655E-2</v>
      </c>
      <c r="AE1096" s="46">
        <v>4.0515299043574197E-2</v>
      </c>
      <c r="AF1096" s="46">
        <v>4.0399125224458342E-2</v>
      </c>
      <c r="AG1096" s="46">
        <v>4.0162456844749152E-2</v>
      </c>
      <c r="AH1096" s="46">
        <v>3.9988933554467393E-2</v>
      </c>
      <c r="AI1096" s="46">
        <v>3.9844450272392758E-2</v>
      </c>
      <c r="AJ1096" s="46">
        <v>3.9694524382078065E-2</v>
      </c>
      <c r="AK1096" s="46">
        <v>0.28032216858357972</v>
      </c>
      <c r="AL1096" s="45">
        <v>0.28032216858357972</v>
      </c>
      <c r="AM1096" s="45">
        <v>2.4511701389610875E-2</v>
      </c>
      <c r="AN1096" s="45">
        <v>5.1831976191903571E-2</v>
      </c>
      <c r="AO1096" s="45">
        <v>8.153685688838179E-2</v>
      </c>
      <c r="AP1096" s="45">
        <v>0.11324664290897787</v>
      </c>
      <c r="AQ1096" s="45">
        <v>0.14662724954218725</v>
      </c>
      <c r="AR1096" s="45">
        <v>0.18138875457827849</v>
      </c>
      <c r="AS1096" s="45">
        <v>0.21728232525515556</v>
      </c>
      <c r="AT1096" s="45">
        <v>0.25403304608925131</v>
      </c>
      <c r="AU1096" s="45">
        <v>0.28032216858357972</v>
      </c>
      <c r="AV1096" s="45">
        <v>0.28032216858357972</v>
      </c>
      <c r="AW1096" s="45">
        <v>0.28032216858357972</v>
      </c>
      <c r="AX1096" s="45">
        <v>0.28032216858357972</v>
      </c>
      <c r="AY1096" s="45">
        <v>0.28032216858357972</v>
      </c>
      <c r="AZ1096" s="45">
        <v>0.28032216858357972</v>
      </c>
      <c r="BA1096" s="45">
        <v>0.28032216858357972</v>
      </c>
      <c r="BB1096" s="45">
        <v>0.28032216858357972</v>
      </c>
      <c r="BC1096" s="45">
        <v>0.28032216858357972</v>
      </c>
      <c r="BD1096" s="45">
        <v>0.28032216858357972</v>
      </c>
      <c r="BE1096" s="45">
        <v>0.28032216858357972</v>
      </c>
      <c r="BF1096" s="45">
        <v>0.28032216858357972</v>
      </c>
    </row>
    <row r="1097" spans="1:58" ht="13.5" thickBot="1" x14ac:dyDescent="0.25">
      <c r="A1097" s="6" t="s">
        <v>1357</v>
      </c>
      <c r="B1097" s="6" t="s">
        <v>1355</v>
      </c>
      <c r="C1097" s="6" t="s">
        <v>7</v>
      </c>
      <c r="D1097" s="6" t="s">
        <v>1357</v>
      </c>
      <c r="E1097" s="6">
        <v>74.287370578875169</v>
      </c>
      <c r="F1097" s="6" t="s">
        <v>7</v>
      </c>
      <c r="G1097" s="21" t="s">
        <v>1178</v>
      </c>
      <c r="H1097" s="21" t="s">
        <v>1181</v>
      </c>
      <c r="I1097" s="21" t="s">
        <v>1160</v>
      </c>
      <c r="J1097" s="21" t="s">
        <v>849</v>
      </c>
      <c r="K1097" s="21" t="s">
        <v>850</v>
      </c>
      <c r="L1097" s="21" t="s">
        <v>971</v>
      </c>
      <c r="M1097" s="3">
        <v>51.305668741660313</v>
      </c>
      <c r="N1097" s="3">
        <v>74.287370578875169</v>
      </c>
      <c r="O1097" s="21" t="s">
        <v>1510</v>
      </c>
      <c r="P1097" s="21" t="s">
        <v>1511</v>
      </c>
      <c r="Q1097" s="46">
        <v>9.7078214694829197E-4</v>
      </c>
      <c r="R1097" s="46">
        <v>1.0820152630868871E-3</v>
      </c>
      <c r="S1097" s="46">
        <v>1.1764572111502784E-3</v>
      </c>
      <c r="T1097" s="46">
        <v>1.2558611767925869E-3</v>
      </c>
      <c r="U1097" s="46">
        <v>1.3220337690454315E-3</v>
      </c>
      <c r="V1097" s="46">
        <v>1.3767240369692768E-3</v>
      </c>
      <c r="W1097" s="46">
        <v>1.4215593217901936E-3</v>
      </c>
      <c r="X1097" s="46">
        <v>1.4555066213535963E-3</v>
      </c>
      <c r="Y1097" s="46">
        <v>1.6136838369769386E-3</v>
      </c>
      <c r="Z1097" s="46">
        <v>1.6134038531889472E-3</v>
      </c>
      <c r="AA1097" s="46">
        <v>1.6127553253028688E-3</v>
      </c>
      <c r="AB1097" s="46">
        <v>1.6121353071407326E-3</v>
      </c>
      <c r="AC1097" s="46">
        <v>1.6095264586818842E-3</v>
      </c>
      <c r="AD1097" s="46">
        <v>1.6079429459775404E-3</v>
      </c>
      <c r="AE1097" s="46">
        <v>1.6046021597849363E-3</v>
      </c>
      <c r="AF1097" s="46">
        <v>1.6000011136254777E-3</v>
      </c>
      <c r="AG1097" s="46">
        <v>1.5906278990078159E-3</v>
      </c>
      <c r="AH1097" s="46">
        <v>1.5837555359022243E-3</v>
      </c>
      <c r="AI1097" s="46">
        <v>1.5780332978355504E-3</v>
      </c>
      <c r="AJ1097" s="46">
        <v>1.5720955061103087E-3</v>
      </c>
      <c r="AK1097" s="46">
        <v>1.1102116182359741E-2</v>
      </c>
      <c r="AL1097" s="45">
        <v>1.1102116182359741E-2</v>
      </c>
      <c r="AM1097" s="45">
        <v>9.7078214694829197E-4</v>
      </c>
      <c r="AN1097" s="45">
        <v>2.0527974100351789E-3</v>
      </c>
      <c r="AO1097" s="45">
        <v>3.2292546211854572E-3</v>
      </c>
      <c r="AP1097" s="45">
        <v>4.4851157979780443E-3</v>
      </c>
      <c r="AQ1097" s="45">
        <v>5.8071495670234761E-3</v>
      </c>
      <c r="AR1097" s="45">
        <v>7.1838736039927529E-3</v>
      </c>
      <c r="AS1097" s="45">
        <v>8.6054329257829465E-3</v>
      </c>
      <c r="AT1097" s="45">
        <v>1.0060939547136542E-2</v>
      </c>
      <c r="AU1097" s="45">
        <v>1.1102116182359741E-2</v>
      </c>
      <c r="AV1097" s="45">
        <v>1.1102116182359741E-2</v>
      </c>
      <c r="AW1097" s="45">
        <v>1.1102116182359741E-2</v>
      </c>
      <c r="AX1097" s="45">
        <v>1.1102116182359741E-2</v>
      </c>
      <c r="AY1097" s="45">
        <v>1.1102116182359741E-2</v>
      </c>
      <c r="AZ1097" s="45">
        <v>1.1102116182359741E-2</v>
      </c>
      <c r="BA1097" s="45">
        <v>1.1102116182359741E-2</v>
      </c>
      <c r="BB1097" s="45">
        <v>1.1102116182359741E-2</v>
      </c>
      <c r="BC1097" s="45">
        <v>1.1102116182359741E-2</v>
      </c>
      <c r="BD1097" s="45">
        <v>1.1102116182359741E-2</v>
      </c>
      <c r="BE1097" s="45">
        <v>1.1102116182359741E-2</v>
      </c>
      <c r="BF1097" s="45">
        <v>1.1102116182359741E-2</v>
      </c>
    </row>
    <row r="1098" spans="1:58" ht="13.5" thickBot="1" x14ac:dyDescent="0.25">
      <c r="A1098" s="6" t="s">
        <v>1350</v>
      </c>
      <c r="B1098" s="6" t="s">
        <v>1350</v>
      </c>
      <c r="C1098" s="6" t="s">
        <v>7</v>
      </c>
      <c r="D1098" s="6" t="s">
        <v>1350</v>
      </c>
      <c r="E1098" s="6">
        <v>-28.246767018857415</v>
      </c>
      <c r="F1098" s="6" t="s">
        <v>7</v>
      </c>
      <c r="G1098" s="21" t="s">
        <v>1178</v>
      </c>
      <c r="H1098" s="21" t="s">
        <v>1181</v>
      </c>
      <c r="I1098" s="21" t="s">
        <v>1160</v>
      </c>
      <c r="J1098" s="21" t="s">
        <v>849</v>
      </c>
      <c r="K1098" s="21" t="s">
        <v>850</v>
      </c>
      <c r="L1098" s="21" t="s">
        <v>972</v>
      </c>
      <c r="M1098" s="3">
        <v>-3.21112930794061</v>
      </c>
      <c r="N1098" s="3">
        <v>-28.246767018857415</v>
      </c>
      <c r="O1098" s="21" t="s">
        <v>1510</v>
      </c>
      <c r="P1098" s="21" t="s">
        <v>1511</v>
      </c>
      <c r="Q1098" s="46">
        <v>2.5927908639430904E-2</v>
      </c>
      <c r="R1098" s="46">
        <v>2.8898752388450043E-2</v>
      </c>
      <c r="S1098" s="46">
        <v>3.1421133139697938E-2</v>
      </c>
      <c r="T1098" s="46">
        <v>3.3541875443472452E-2</v>
      </c>
      <c r="U1098" s="46">
        <v>3.5309230695893937E-2</v>
      </c>
      <c r="V1098" s="46">
        <v>3.676991296601298E-2</v>
      </c>
      <c r="W1098" s="46">
        <v>3.7967385717560719E-2</v>
      </c>
      <c r="X1098" s="46">
        <v>3.8874059253329998E-2</v>
      </c>
      <c r="Y1098" s="46">
        <v>4.309869853868762E-2</v>
      </c>
      <c r="Z1098" s="46">
        <v>4.3091220656962678E-2</v>
      </c>
      <c r="AA1098" s="46">
        <v>4.3073899601117939E-2</v>
      </c>
      <c r="AB1098" s="46">
        <v>4.3057339990588243E-2</v>
      </c>
      <c r="AC1098" s="46">
        <v>4.2987662169763269E-2</v>
      </c>
      <c r="AD1098" s="46">
        <v>4.2945369289886293E-2</v>
      </c>
      <c r="AE1098" s="46">
        <v>4.2856142680746424E-2</v>
      </c>
      <c r="AF1098" s="46">
        <v>4.2733256712104276E-2</v>
      </c>
      <c r="AG1098" s="46">
        <v>4.2482914394800148E-2</v>
      </c>
      <c r="AH1098" s="46">
        <v>4.2299365487046825E-2</v>
      </c>
      <c r="AI1098" s="46">
        <v>4.2146534425750351E-2</v>
      </c>
      <c r="AJ1098" s="46">
        <v>4.1987946299819105E-2</v>
      </c>
      <c r="AK1098" s="46">
        <v>0.29651828166129557</v>
      </c>
      <c r="AL1098" s="45">
        <v>0.29651828166129557</v>
      </c>
      <c r="AM1098" s="45">
        <v>2.5927908639430904E-2</v>
      </c>
      <c r="AN1098" s="45">
        <v>5.4826661027880946E-2</v>
      </c>
      <c r="AO1098" s="45">
        <v>8.6247794167578884E-2</v>
      </c>
      <c r="AP1098" s="45">
        <v>0.11978966961105134</v>
      </c>
      <c r="AQ1098" s="45">
        <v>0.15509890030694529</v>
      </c>
      <c r="AR1098" s="45">
        <v>0.19186881327295827</v>
      </c>
      <c r="AS1098" s="45">
        <v>0.22983619899051899</v>
      </c>
      <c r="AT1098" s="45">
        <v>0.26871025824384898</v>
      </c>
      <c r="AU1098" s="45">
        <v>0.29651828166129557</v>
      </c>
      <c r="AV1098" s="45">
        <v>0.29651828166129557</v>
      </c>
      <c r="AW1098" s="45">
        <v>0.29651828166129557</v>
      </c>
      <c r="AX1098" s="45">
        <v>0.29651828166129557</v>
      </c>
      <c r="AY1098" s="45">
        <v>0.29651828166129557</v>
      </c>
      <c r="AZ1098" s="45">
        <v>0.29651828166129557</v>
      </c>
      <c r="BA1098" s="45">
        <v>0.29651828166129557</v>
      </c>
      <c r="BB1098" s="45">
        <v>0.29651828166129557</v>
      </c>
      <c r="BC1098" s="45">
        <v>0.29651828166129557</v>
      </c>
      <c r="BD1098" s="45">
        <v>0.29651828166129557</v>
      </c>
      <c r="BE1098" s="45">
        <v>0.29651828166129557</v>
      </c>
      <c r="BF1098" s="45">
        <v>0.29651828166129557</v>
      </c>
    </row>
    <row r="1099" spans="1:58" ht="13.5" thickBot="1" x14ac:dyDescent="0.25">
      <c r="A1099" s="6" t="s">
        <v>1350</v>
      </c>
      <c r="B1099" s="6" t="s">
        <v>1350</v>
      </c>
      <c r="C1099" s="6" t="s">
        <v>7</v>
      </c>
      <c r="D1099" s="6" t="s">
        <v>1350</v>
      </c>
      <c r="E1099" s="6">
        <v>-17.148284682861011</v>
      </c>
      <c r="F1099" s="6" t="s">
        <v>7</v>
      </c>
      <c r="G1099" s="21" t="s">
        <v>1178</v>
      </c>
      <c r="H1099" s="21" t="s">
        <v>1181</v>
      </c>
      <c r="I1099" s="21" t="s">
        <v>1160</v>
      </c>
      <c r="J1099" s="21" t="s">
        <v>849</v>
      </c>
      <c r="K1099" s="21" t="s">
        <v>850</v>
      </c>
      <c r="L1099" s="21" t="s">
        <v>973</v>
      </c>
      <c r="M1099" s="3">
        <v>-3.9194405525459688</v>
      </c>
      <c r="N1099" s="3">
        <v>-17.148284682861011</v>
      </c>
      <c r="O1099" s="21" t="s">
        <v>1510</v>
      </c>
      <c r="P1099" s="21" t="s">
        <v>1511</v>
      </c>
      <c r="Q1099" s="46">
        <v>0.64978669014612533</v>
      </c>
      <c r="R1099" s="46">
        <v>0.72423985000031821</v>
      </c>
      <c r="S1099" s="46">
        <v>0.78745395116191674</v>
      </c>
      <c r="T1099" s="46">
        <v>0.84060247699892998</v>
      </c>
      <c r="U1099" s="46">
        <v>0.88489466946820006</v>
      </c>
      <c r="V1099" s="46">
        <v>0.92150124313578674</v>
      </c>
      <c r="W1099" s="46">
        <v>0.95151144822363731</v>
      </c>
      <c r="X1099" s="46">
        <v>0.97423385148583619</v>
      </c>
      <c r="Y1099" s="46">
        <v>1.0801087377510206</v>
      </c>
      <c r="Z1099" s="46">
        <v>1.0799213324310259</v>
      </c>
      <c r="AA1099" s="46">
        <v>1.0794872445258383</v>
      </c>
      <c r="AB1099" s="46">
        <v>1.0790722394181826</v>
      </c>
      <c r="AC1099" s="46">
        <v>1.0773260237399305</v>
      </c>
      <c r="AD1099" s="46">
        <v>1.0762661098527682</v>
      </c>
      <c r="AE1099" s="46">
        <v>1.0740299764325134</v>
      </c>
      <c r="AF1099" s="46">
        <v>1.0709502962338582</v>
      </c>
      <c r="AG1099" s="46">
        <v>1.0646763962434378</v>
      </c>
      <c r="AH1099" s="46">
        <v>1.060076424880241</v>
      </c>
      <c r="AI1099" s="46">
        <v>1.0562462822006906</v>
      </c>
      <c r="AJ1099" s="46">
        <v>1.0522718600875001</v>
      </c>
      <c r="AK1099" s="46">
        <v>7.4311289617664613</v>
      </c>
      <c r="AL1099" s="45">
        <v>7.4311289617664613</v>
      </c>
      <c r="AM1099" s="45">
        <v>0.64978669014612533</v>
      </c>
      <c r="AN1099" s="45">
        <v>1.3740265401464435</v>
      </c>
      <c r="AO1099" s="45">
        <v>2.1614804913083603</v>
      </c>
      <c r="AP1099" s="45">
        <v>3.00208296830729</v>
      </c>
      <c r="AQ1099" s="45">
        <v>3.8869776377754901</v>
      </c>
      <c r="AR1099" s="45">
        <v>4.8084788809112773</v>
      </c>
      <c r="AS1099" s="45">
        <v>5.759990329134915</v>
      </c>
      <c r="AT1099" s="45">
        <v>6.7342241806207515</v>
      </c>
      <c r="AU1099" s="45">
        <v>7.4311289617664613</v>
      </c>
      <c r="AV1099" s="45">
        <v>7.4311289617664613</v>
      </c>
      <c r="AW1099" s="45">
        <v>7.4311289617664613</v>
      </c>
      <c r="AX1099" s="45">
        <v>7.4311289617664613</v>
      </c>
      <c r="AY1099" s="45">
        <v>7.4311289617664613</v>
      </c>
      <c r="AZ1099" s="45">
        <v>7.4311289617664613</v>
      </c>
      <c r="BA1099" s="45">
        <v>7.4311289617664613</v>
      </c>
      <c r="BB1099" s="45">
        <v>7.4311289617664613</v>
      </c>
      <c r="BC1099" s="45">
        <v>7.4311289617664613</v>
      </c>
      <c r="BD1099" s="45">
        <v>7.4311289617664613</v>
      </c>
      <c r="BE1099" s="45">
        <v>7.4311289617664613</v>
      </c>
      <c r="BF1099" s="45">
        <v>7.4311289617664613</v>
      </c>
    </row>
    <row r="1100" spans="1:58" ht="13.5" thickBot="1" x14ac:dyDescent="0.25">
      <c r="A1100" s="6" t="s">
        <v>1351</v>
      </c>
      <c r="B1100" s="6" t="s">
        <v>1351</v>
      </c>
      <c r="C1100" s="6" t="s">
        <v>7</v>
      </c>
      <c r="D1100" s="6" t="s">
        <v>1351</v>
      </c>
      <c r="E1100" s="6">
        <v>10.028032874801839</v>
      </c>
      <c r="F1100" s="6" t="s">
        <v>7</v>
      </c>
      <c r="G1100" s="21" t="s">
        <v>1178</v>
      </c>
      <c r="H1100" s="21" t="s">
        <v>1181</v>
      </c>
      <c r="I1100" s="21" t="s">
        <v>1160</v>
      </c>
      <c r="J1100" s="21" t="s">
        <v>849</v>
      </c>
      <c r="K1100" s="21" t="s">
        <v>850</v>
      </c>
      <c r="L1100" s="21" t="s">
        <v>974</v>
      </c>
      <c r="M1100" s="3">
        <v>11.908241674098283</v>
      </c>
      <c r="N1100" s="3">
        <v>10.028032874801839</v>
      </c>
      <c r="O1100" s="21" t="s">
        <v>1510</v>
      </c>
      <c r="P1100" s="21" t="s">
        <v>1511</v>
      </c>
      <c r="Q1100" s="46">
        <v>0.12436699647845254</v>
      </c>
      <c r="R1100" s="46">
        <v>0.13861708194467492</v>
      </c>
      <c r="S1100" s="46">
        <v>0.15071604921466486</v>
      </c>
      <c r="T1100" s="46">
        <v>0.16088849907528038</v>
      </c>
      <c r="U1100" s="46">
        <v>0.16936587638753323</v>
      </c>
      <c r="V1100" s="46">
        <v>0.17637225199886059</v>
      </c>
      <c r="W1100" s="46">
        <v>0.1821161047540456</v>
      </c>
      <c r="X1100" s="46">
        <v>0.18646509664530209</v>
      </c>
      <c r="Y1100" s="46">
        <v>0.20672919532103456</v>
      </c>
      <c r="Z1100" s="46">
        <v>0.20669332657037348</v>
      </c>
      <c r="AA1100" s="46">
        <v>0.20661024359900076</v>
      </c>
      <c r="AB1100" s="46">
        <v>0.20653081301117077</v>
      </c>
      <c r="AC1100" s="46">
        <v>0.20619659317810687</v>
      </c>
      <c r="AD1100" s="46">
        <v>0.20599372920955969</v>
      </c>
      <c r="AE1100" s="46">
        <v>0.20556574076132039</v>
      </c>
      <c r="AF1100" s="46">
        <v>0.20497630028457758</v>
      </c>
      <c r="AG1100" s="46">
        <v>0.20377549683654236</v>
      </c>
      <c r="AH1100" s="46">
        <v>0.20289507772208032</v>
      </c>
      <c r="AI1100" s="46">
        <v>0.20216200123965419</v>
      </c>
      <c r="AJ1100" s="46">
        <v>0.20140131015679461</v>
      </c>
      <c r="AK1100" s="46">
        <v>1.4222931978048101</v>
      </c>
      <c r="AL1100" s="45">
        <v>1.4222931978048101</v>
      </c>
      <c r="AM1100" s="45">
        <v>0.12436699647845254</v>
      </c>
      <c r="AN1100" s="45">
        <v>0.26298407842312743</v>
      </c>
      <c r="AO1100" s="45">
        <v>0.41370012763779229</v>
      </c>
      <c r="AP1100" s="45">
        <v>0.57458862671307265</v>
      </c>
      <c r="AQ1100" s="45">
        <v>0.74395450310060585</v>
      </c>
      <c r="AR1100" s="45">
        <v>0.92032675509946649</v>
      </c>
      <c r="AS1100" s="45">
        <v>1.1024428598535121</v>
      </c>
      <c r="AT1100" s="45">
        <v>1.2889079564988142</v>
      </c>
      <c r="AU1100" s="45">
        <v>1.4222931978048101</v>
      </c>
      <c r="AV1100" s="45">
        <v>1.4222931978048101</v>
      </c>
      <c r="AW1100" s="45">
        <v>1.4222931978048101</v>
      </c>
      <c r="AX1100" s="45">
        <v>1.4222931978048101</v>
      </c>
      <c r="AY1100" s="45">
        <v>1.4222931978048101</v>
      </c>
      <c r="AZ1100" s="45">
        <v>1.4222931978048101</v>
      </c>
      <c r="BA1100" s="45">
        <v>1.4222931978048101</v>
      </c>
      <c r="BB1100" s="45">
        <v>1.4222931978048101</v>
      </c>
      <c r="BC1100" s="45">
        <v>1.4222931978048101</v>
      </c>
      <c r="BD1100" s="45">
        <v>1.4222931978048101</v>
      </c>
      <c r="BE1100" s="45">
        <v>1.4222931978048101</v>
      </c>
      <c r="BF1100" s="45">
        <v>1.4222931978048101</v>
      </c>
    </row>
    <row r="1101" spans="1:58" ht="13.5" thickBot="1" x14ac:dyDescent="0.25">
      <c r="A1101" s="6" t="s">
        <v>1350</v>
      </c>
      <c r="B1101" s="6" t="s">
        <v>1350</v>
      </c>
      <c r="C1101" s="6" t="s">
        <v>7</v>
      </c>
      <c r="D1101" s="6" t="s">
        <v>1350</v>
      </c>
      <c r="E1101" s="6">
        <v>-18.531143649888556</v>
      </c>
      <c r="F1101" s="6" t="s">
        <v>7</v>
      </c>
      <c r="G1101" s="21" t="s">
        <v>1178</v>
      </c>
      <c r="H1101" s="21" t="s">
        <v>1181</v>
      </c>
      <c r="I1101" s="21" t="s">
        <v>1160</v>
      </c>
      <c r="J1101" s="21" t="s">
        <v>849</v>
      </c>
      <c r="K1101" s="21" t="s">
        <v>850</v>
      </c>
      <c r="L1101" s="21" t="s">
        <v>975</v>
      </c>
      <c r="M1101" s="3">
        <v>-2.9392495876166804</v>
      </c>
      <c r="N1101" s="3">
        <v>-18.531143649888556</v>
      </c>
      <c r="O1101" s="21" t="s">
        <v>1510</v>
      </c>
      <c r="P1101" s="21" t="s">
        <v>1511</v>
      </c>
      <c r="Q1101" s="46">
        <v>1.347014978210098E-2</v>
      </c>
      <c r="R1101" s="46">
        <v>1.5013572000800392E-2</v>
      </c>
      <c r="S1101" s="46">
        <v>1.6324007292720773E-2</v>
      </c>
      <c r="T1101" s="46">
        <v>1.7425782097559316E-2</v>
      </c>
      <c r="U1101" s="46">
        <v>1.8343964134505231E-2</v>
      </c>
      <c r="V1101" s="46">
        <v>1.9102822445685806E-2</v>
      </c>
      <c r="W1101" s="46">
        <v>1.9724937308386377E-2</v>
      </c>
      <c r="X1101" s="46">
        <v>2.0195975235128602E-2</v>
      </c>
      <c r="Y1101" s="46">
        <v>2.2390773309300005E-2</v>
      </c>
      <c r="Z1101" s="46">
        <v>2.2386888376338836E-2</v>
      </c>
      <c r="AA1101" s="46">
        <v>2.2377889686168426E-2</v>
      </c>
      <c r="AB1101" s="46">
        <v>2.2369286584496391E-2</v>
      </c>
      <c r="AC1101" s="46">
        <v>2.233308734081442E-2</v>
      </c>
      <c r="AD1101" s="46">
        <v>2.2311115208986057E-2</v>
      </c>
      <c r="AE1101" s="46">
        <v>2.2264759916456406E-2</v>
      </c>
      <c r="AF1101" s="46">
        <v>2.220091780613629E-2</v>
      </c>
      <c r="AG1101" s="46">
        <v>2.2070859167092942E-2</v>
      </c>
      <c r="AH1101" s="46">
        <v>2.1975501253187826E-2</v>
      </c>
      <c r="AI1101" s="46">
        <v>2.189610197283514E-2</v>
      </c>
      <c r="AJ1101" s="46">
        <v>2.1813711763903759E-2</v>
      </c>
      <c r="AK1101" s="46">
        <v>0.15404812330426834</v>
      </c>
      <c r="AL1101" s="45">
        <v>0.15404812330426834</v>
      </c>
      <c r="AM1101" s="45">
        <v>1.347014978210098E-2</v>
      </c>
      <c r="AN1101" s="45">
        <v>2.8483721782901372E-2</v>
      </c>
      <c r="AO1101" s="45">
        <v>4.4807729075622145E-2</v>
      </c>
      <c r="AP1101" s="45">
        <v>6.2233511173181461E-2</v>
      </c>
      <c r="AQ1101" s="45">
        <v>8.0577475307686691E-2</v>
      </c>
      <c r="AR1101" s="45">
        <v>9.9680297753372504E-2</v>
      </c>
      <c r="AS1101" s="45">
        <v>0.11940523506175887</v>
      </c>
      <c r="AT1101" s="45">
        <v>0.13960121029688749</v>
      </c>
      <c r="AU1101" s="45">
        <v>0.15404812330426834</v>
      </c>
      <c r="AV1101" s="45">
        <v>0.15404812330426834</v>
      </c>
      <c r="AW1101" s="45">
        <v>0.15404812330426834</v>
      </c>
      <c r="AX1101" s="45">
        <v>0.15404812330426834</v>
      </c>
      <c r="AY1101" s="45">
        <v>0.15404812330426834</v>
      </c>
      <c r="AZ1101" s="45">
        <v>0.15404812330426834</v>
      </c>
      <c r="BA1101" s="45">
        <v>0.15404812330426834</v>
      </c>
      <c r="BB1101" s="45">
        <v>0.15404812330426834</v>
      </c>
      <c r="BC1101" s="45">
        <v>0.15404812330426834</v>
      </c>
      <c r="BD1101" s="45">
        <v>0.15404812330426834</v>
      </c>
      <c r="BE1101" s="45">
        <v>0.15404812330426834</v>
      </c>
      <c r="BF1101" s="45">
        <v>0.15404812330426834</v>
      </c>
    </row>
    <row r="1102" spans="1:58" ht="13.5" thickBot="1" x14ac:dyDescent="0.25">
      <c r="A1102" s="6" t="s">
        <v>1350</v>
      </c>
      <c r="B1102" s="6" t="s">
        <v>1350</v>
      </c>
      <c r="C1102" s="6" t="s">
        <v>7</v>
      </c>
      <c r="D1102" s="6" t="s">
        <v>1350</v>
      </c>
      <c r="E1102" s="6">
        <v>-12.500155525017536</v>
      </c>
      <c r="F1102" s="6" t="s">
        <v>7</v>
      </c>
      <c r="G1102" s="21" t="s">
        <v>1178</v>
      </c>
      <c r="H1102" s="21" t="s">
        <v>1181</v>
      </c>
      <c r="I1102" s="21" t="s">
        <v>1160</v>
      </c>
      <c r="J1102" s="21" t="s">
        <v>849</v>
      </c>
      <c r="K1102" s="21" t="s">
        <v>850</v>
      </c>
      <c r="L1102" s="21" t="s">
        <v>976</v>
      </c>
      <c r="M1102" s="3">
        <v>-3.6707692411429833</v>
      </c>
      <c r="N1102" s="3">
        <v>-12.500155525017536</v>
      </c>
      <c r="O1102" s="21" t="s">
        <v>1510</v>
      </c>
      <c r="P1102" s="21" t="s">
        <v>1511</v>
      </c>
      <c r="Q1102" s="46">
        <v>1.8871150137542383E-2</v>
      </c>
      <c r="R1102" s="46">
        <v>2.10334239716016E-2</v>
      </c>
      <c r="S1102" s="46">
        <v>2.2869292283342571E-2</v>
      </c>
      <c r="T1102" s="46">
        <v>2.4412835458155476E-2</v>
      </c>
      <c r="U1102" s="46">
        <v>2.5699172384848382E-2</v>
      </c>
      <c r="V1102" s="46">
        <v>2.6762303037073162E-2</v>
      </c>
      <c r="W1102" s="46">
        <v>2.7633861495348001E-2</v>
      </c>
      <c r="X1102" s="46">
        <v>2.8293767107373254E-2</v>
      </c>
      <c r="Y1102" s="46">
        <v>3.1368592899905567E-2</v>
      </c>
      <c r="Z1102" s="46">
        <v>3.1363150261600081E-2</v>
      </c>
      <c r="AA1102" s="46">
        <v>3.1350543450540516E-2</v>
      </c>
      <c r="AB1102" s="46">
        <v>3.1338490843410852E-2</v>
      </c>
      <c r="AC1102" s="46">
        <v>3.1287777126530289E-2</v>
      </c>
      <c r="AD1102" s="46">
        <v>3.1256995033882309E-2</v>
      </c>
      <c r="AE1102" s="46">
        <v>3.1192053091947919E-2</v>
      </c>
      <c r="AF1102" s="46">
        <v>3.1102612805949816E-2</v>
      </c>
      <c r="AG1102" s="46">
        <v>3.0920405767143687E-2</v>
      </c>
      <c r="AH1102" s="46">
        <v>3.078681307966688E-2</v>
      </c>
      <c r="AI1102" s="46">
        <v>3.0675577810231384E-2</v>
      </c>
      <c r="AJ1102" s="46">
        <v>3.0560152367473982E-2</v>
      </c>
      <c r="AK1102" s="46">
        <v>0.21581536288069883</v>
      </c>
      <c r="AL1102" s="45">
        <v>0.21581536288069883</v>
      </c>
      <c r="AM1102" s="45">
        <v>1.8871150137542383E-2</v>
      </c>
      <c r="AN1102" s="45">
        <v>3.9904574109143984E-2</v>
      </c>
      <c r="AO1102" s="45">
        <v>6.2773866392486555E-2</v>
      </c>
      <c r="AP1102" s="45">
        <v>8.7186701850642034E-2</v>
      </c>
      <c r="AQ1102" s="45">
        <v>0.11288587423549042</v>
      </c>
      <c r="AR1102" s="45">
        <v>0.13964817727256357</v>
      </c>
      <c r="AS1102" s="45">
        <v>0.16728203876791156</v>
      </c>
      <c r="AT1102" s="45">
        <v>0.19557580587528481</v>
      </c>
      <c r="AU1102" s="45">
        <v>0.21581536288069883</v>
      </c>
      <c r="AV1102" s="45">
        <v>0.21581536288069883</v>
      </c>
      <c r="AW1102" s="45">
        <v>0.21581536288069883</v>
      </c>
      <c r="AX1102" s="45">
        <v>0.21581536288069883</v>
      </c>
      <c r="AY1102" s="45">
        <v>0.21581536288069883</v>
      </c>
      <c r="AZ1102" s="45">
        <v>0.21581536288069883</v>
      </c>
      <c r="BA1102" s="45">
        <v>0.21581536288069883</v>
      </c>
      <c r="BB1102" s="45">
        <v>0.21581536288069883</v>
      </c>
      <c r="BC1102" s="45">
        <v>0.21581536288069883</v>
      </c>
      <c r="BD1102" s="45">
        <v>0.21581536288069883</v>
      </c>
      <c r="BE1102" s="45">
        <v>0.21581536288069883</v>
      </c>
      <c r="BF1102" s="45">
        <v>0.21581536288069883</v>
      </c>
    </row>
    <row r="1103" spans="1:58" ht="13.5" thickBot="1" x14ac:dyDescent="0.25">
      <c r="A1103" s="6" t="s">
        <v>1350</v>
      </c>
      <c r="B1103" s="6" t="s">
        <v>1350</v>
      </c>
      <c r="C1103" s="6" t="s">
        <v>7</v>
      </c>
      <c r="D1103" s="6" t="s">
        <v>1350</v>
      </c>
      <c r="E1103" s="6">
        <v>-7.683352853414922</v>
      </c>
      <c r="F1103" s="6" t="s">
        <v>7</v>
      </c>
      <c r="G1103" s="21" t="s">
        <v>1178</v>
      </c>
      <c r="H1103" s="21" t="s">
        <v>1181</v>
      </c>
      <c r="I1103" s="21" t="s">
        <v>1160</v>
      </c>
      <c r="J1103" s="21" t="s">
        <v>849</v>
      </c>
      <c r="K1103" s="21" t="s">
        <v>850</v>
      </c>
      <c r="L1103" s="21" t="s">
        <v>977</v>
      </c>
      <c r="M1103" s="3">
        <v>2.2744114552073573</v>
      </c>
      <c r="N1103" s="3">
        <v>-7.683352853414922</v>
      </c>
      <c r="O1103" s="21" t="s">
        <v>1510</v>
      </c>
      <c r="P1103" s="21" t="s">
        <v>1511</v>
      </c>
      <c r="Q1103" s="46">
        <v>4.8201863603141758E-3</v>
      </c>
      <c r="R1103" s="46">
        <v>5.3724877709982952E-3</v>
      </c>
      <c r="S1103" s="46">
        <v>5.841416656153107E-3</v>
      </c>
      <c r="T1103" s="46">
        <v>6.2356780394583955E-3</v>
      </c>
      <c r="U1103" s="46">
        <v>6.5642422055861667E-3</v>
      </c>
      <c r="V1103" s="46">
        <v>6.8357936389506387E-3</v>
      </c>
      <c r="W1103" s="46">
        <v>7.0584125128493307E-3</v>
      </c>
      <c r="X1103" s="46">
        <v>7.2269697023685259E-3</v>
      </c>
      <c r="Y1103" s="46">
        <v>8.012360801346697E-3</v>
      </c>
      <c r="Z1103" s="46">
        <v>8.0109706088712512E-3</v>
      </c>
      <c r="AA1103" s="46">
        <v>8.007750498900559E-3</v>
      </c>
      <c r="AB1103" s="46">
        <v>8.0046719471393128E-3</v>
      </c>
      <c r="AC1103" s="46">
        <v>7.9917183346352085E-3</v>
      </c>
      <c r="AD1103" s="46">
        <v>7.9838557813704455E-3</v>
      </c>
      <c r="AE1103" s="46">
        <v>7.9672679072640487E-3</v>
      </c>
      <c r="AF1103" s="46">
        <v>7.9444225139791436E-3</v>
      </c>
      <c r="AG1103" s="46">
        <v>7.8978820605989722E-3</v>
      </c>
      <c r="AH1103" s="46">
        <v>7.8637589867364827E-3</v>
      </c>
      <c r="AI1103" s="46">
        <v>7.8353465834324499E-3</v>
      </c>
      <c r="AJ1103" s="46">
        <v>7.8058639000370359E-3</v>
      </c>
      <c r="AK1103" s="46">
        <v>5.5124900227160961E-2</v>
      </c>
      <c r="AL1103" s="45">
        <v>5.5124900227160961E-2</v>
      </c>
      <c r="AM1103" s="45">
        <v>4.8201863603141758E-3</v>
      </c>
      <c r="AN1103" s="45">
        <v>1.019267413131247E-2</v>
      </c>
      <c r="AO1103" s="45">
        <v>1.6034090787465576E-2</v>
      </c>
      <c r="AP1103" s="45">
        <v>2.2269768826923973E-2</v>
      </c>
      <c r="AQ1103" s="45">
        <v>2.883401103251014E-2</v>
      </c>
      <c r="AR1103" s="45">
        <v>3.5669804671460775E-2</v>
      </c>
      <c r="AS1103" s="45">
        <v>4.2728217184310108E-2</v>
      </c>
      <c r="AT1103" s="45">
        <v>4.9955186886678632E-2</v>
      </c>
      <c r="AU1103" s="45">
        <v>5.5124900227160961E-2</v>
      </c>
      <c r="AV1103" s="45">
        <v>5.5124900227160961E-2</v>
      </c>
      <c r="AW1103" s="45">
        <v>5.5124900227160961E-2</v>
      </c>
      <c r="AX1103" s="45">
        <v>5.5124900227160961E-2</v>
      </c>
      <c r="AY1103" s="45">
        <v>5.5124900227160961E-2</v>
      </c>
      <c r="AZ1103" s="45">
        <v>5.5124900227160961E-2</v>
      </c>
      <c r="BA1103" s="45">
        <v>5.5124900227160961E-2</v>
      </c>
      <c r="BB1103" s="45">
        <v>5.5124900227160961E-2</v>
      </c>
      <c r="BC1103" s="45">
        <v>5.5124900227160961E-2</v>
      </c>
      <c r="BD1103" s="45">
        <v>5.5124900227160961E-2</v>
      </c>
      <c r="BE1103" s="45">
        <v>5.5124900227160961E-2</v>
      </c>
      <c r="BF1103" s="45">
        <v>5.5124900227160961E-2</v>
      </c>
    </row>
    <row r="1104" spans="1:58" ht="13.5" thickBot="1" x14ac:dyDescent="0.25">
      <c r="A1104" s="6" t="s">
        <v>1352</v>
      </c>
      <c r="B1104" s="6" t="s">
        <v>1144</v>
      </c>
      <c r="C1104" s="6" t="s">
        <v>7</v>
      </c>
      <c r="D1104" s="6" t="s">
        <v>1352</v>
      </c>
      <c r="E1104" s="6">
        <v>20.980850615766499</v>
      </c>
      <c r="F1104" s="6" t="s">
        <v>7</v>
      </c>
      <c r="G1104" s="21" t="s">
        <v>1178</v>
      </c>
      <c r="H1104" s="21" t="s">
        <v>1181</v>
      </c>
      <c r="I1104" s="21" t="s">
        <v>1160</v>
      </c>
      <c r="J1104" s="21" t="s">
        <v>849</v>
      </c>
      <c r="K1104" s="21" t="s">
        <v>850</v>
      </c>
      <c r="L1104" s="21" t="s">
        <v>978</v>
      </c>
      <c r="M1104" s="3">
        <v>68.631136502790909</v>
      </c>
      <c r="N1104" s="3">
        <v>20.980850615766499</v>
      </c>
      <c r="O1104" s="21" t="s">
        <v>1510</v>
      </c>
      <c r="P1104" s="21" t="s">
        <v>1511</v>
      </c>
      <c r="Q1104" s="46">
        <v>5.0282089816396725E-3</v>
      </c>
      <c r="R1104" s="46">
        <v>5.6043458166464303E-3</v>
      </c>
      <c r="S1104" s="46">
        <v>6.0935120554248033E-3</v>
      </c>
      <c r="T1104" s="46">
        <v>6.5047884004580938E-3</v>
      </c>
      <c r="U1104" s="46">
        <v>6.8475322629715177E-3</v>
      </c>
      <c r="V1104" s="46">
        <v>7.13080291977894E-3</v>
      </c>
      <c r="W1104" s="46">
        <v>7.3630292565936327E-3</v>
      </c>
      <c r="X1104" s="46">
        <v>7.5388607931579392E-3</v>
      </c>
      <c r="Y1104" s="46">
        <v>8.3581466636163757E-3</v>
      </c>
      <c r="Z1104" s="46">
        <v>8.3566964752276474E-3</v>
      </c>
      <c r="AA1104" s="46">
        <v>8.3533373964148842E-3</v>
      </c>
      <c r="AB1104" s="46">
        <v>8.3501259849757346E-3</v>
      </c>
      <c r="AC1104" s="46">
        <v>8.3366133392253402E-3</v>
      </c>
      <c r="AD1104" s="46">
        <v>8.3284114652749878E-3</v>
      </c>
      <c r="AE1104" s="46">
        <v>8.3111077157239747E-3</v>
      </c>
      <c r="AF1104" s="46">
        <v>8.2872763940452059E-3</v>
      </c>
      <c r="AG1104" s="46">
        <v>8.238727415187776E-3</v>
      </c>
      <c r="AH1104" s="46">
        <v>8.2031317071277823E-3</v>
      </c>
      <c r="AI1104" s="46">
        <v>8.1734931224748033E-3</v>
      </c>
      <c r="AJ1104" s="46">
        <v>8.142738068132465E-3</v>
      </c>
      <c r="AK1104" s="46">
        <v>5.7503900827630072E-2</v>
      </c>
      <c r="AL1104" s="45">
        <v>5.7503900827630072E-2</v>
      </c>
      <c r="AM1104" s="45">
        <v>5.0282089816396725E-3</v>
      </c>
      <c r="AN1104" s="45">
        <v>1.0632554798286103E-2</v>
      </c>
      <c r="AO1104" s="45">
        <v>1.6726066853710905E-2</v>
      </c>
      <c r="AP1104" s="45">
        <v>2.3230855254169E-2</v>
      </c>
      <c r="AQ1104" s="45">
        <v>3.0078387517140516E-2</v>
      </c>
      <c r="AR1104" s="45">
        <v>3.7209190436919455E-2</v>
      </c>
      <c r="AS1104" s="45">
        <v>4.457221969351309E-2</v>
      </c>
      <c r="AT1104" s="45">
        <v>5.2111080486671027E-2</v>
      </c>
      <c r="AU1104" s="45">
        <v>5.7503900827630072E-2</v>
      </c>
      <c r="AV1104" s="45">
        <v>5.7503900827630072E-2</v>
      </c>
      <c r="AW1104" s="45">
        <v>5.7503900827630072E-2</v>
      </c>
      <c r="AX1104" s="45">
        <v>5.7503900827630072E-2</v>
      </c>
      <c r="AY1104" s="45">
        <v>5.7503900827630072E-2</v>
      </c>
      <c r="AZ1104" s="45">
        <v>5.7503900827630072E-2</v>
      </c>
      <c r="BA1104" s="45">
        <v>5.7503900827630072E-2</v>
      </c>
      <c r="BB1104" s="45">
        <v>5.7503900827630072E-2</v>
      </c>
      <c r="BC1104" s="45">
        <v>5.7503900827630072E-2</v>
      </c>
      <c r="BD1104" s="45">
        <v>5.7503900827630072E-2</v>
      </c>
      <c r="BE1104" s="45">
        <v>5.7503900827630072E-2</v>
      </c>
      <c r="BF1104" s="45">
        <v>5.7503900827630072E-2</v>
      </c>
    </row>
    <row r="1105" spans="1:58" ht="13.5" thickBot="1" x14ac:dyDescent="0.25">
      <c r="A1105" s="6" t="s">
        <v>1350</v>
      </c>
      <c r="B1105" s="6" t="s">
        <v>1351</v>
      </c>
      <c r="C1105" s="6" t="s">
        <v>7</v>
      </c>
      <c r="D1105" s="6" t="s">
        <v>1350</v>
      </c>
      <c r="E1105" s="6">
        <v>-16.136963281502727</v>
      </c>
      <c r="F1105" s="6" t="s">
        <v>7</v>
      </c>
      <c r="G1105" s="21" t="s">
        <v>1178</v>
      </c>
      <c r="H1105" s="21" t="s">
        <v>1181</v>
      </c>
      <c r="I1105" s="21" t="s">
        <v>1160</v>
      </c>
      <c r="J1105" s="21" t="s">
        <v>849</v>
      </c>
      <c r="K1105" s="21" t="s">
        <v>850</v>
      </c>
      <c r="L1105" s="21" t="s">
        <v>979</v>
      </c>
      <c r="M1105" s="3">
        <v>10.192427119190857</v>
      </c>
      <c r="N1105" s="3">
        <v>-16.136963281502727</v>
      </c>
      <c r="O1105" s="21" t="s">
        <v>1510</v>
      </c>
      <c r="P1105" s="21" t="s">
        <v>1511</v>
      </c>
      <c r="Q1105" s="46">
        <v>0.16269649193980748</v>
      </c>
      <c r="R1105" s="46">
        <v>0.1813384064416062</v>
      </c>
      <c r="S1105" s="46">
        <v>0.19716623526002558</v>
      </c>
      <c r="T1105" s="46">
        <v>0.21047380039884012</v>
      </c>
      <c r="U1105" s="46">
        <v>0.22156387725691254</v>
      </c>
      <c r="V1105" s="46">
        <v>0.23072959457302608</v>
      </c>
      <c r="W1105" s="46">
        <v>0.23824368367985202</v>
      </c>
      <c r="X1105" s="46">
        <v>0.24393302043491863</v>
      </c>
      <c r="Y1105" s="46">
        <v>0.27044244705305676</v>
      </c>
      <c r="Z1105" s="46">
        <v>0.27039552367251307</v>
      </c>
      <c r="AA1105" s="46">
        <v>0.27028683480516857</v>
      </c>
      <c r="AB1105" s="46">
        <v>0.27018292397385013</v>
      </c>
      <c r="AC1105" s="46">
        <v>0.26974569869772452</v>
      </c>
      <c r="AD1105" s="46">
        <v>0.26948031272750583</v>
      </c>
      <c r="AE1105" s="46">
        <v>0.26892041966028551</v>
      </c>
      <c r="AF1105" s="46">
        <v>0.26814931558533917</v>
      </c>
      <c r="AG1105" s="46">
        <v>0.26657842850085128</v>
      </c>
      <c r="AH1105" s="46">
        <v>0.26542666713798396</v>
      </c>
      <c r="AI1105" s="46">
        <v>0.26446765891722213</v>
      </c>
      <c r="AJ1105" s="46">
        <v>0.2634725253678436</v>
      </c>
      <c r="AK1105" s="46">
        <v>1.8606392398708875</v>
      </c>
      <c r="AL1105" s="45">
        <v>1.8606392398708875</v>
      </c>
      <c r="AM1105" s="45">
        <v>0.16269649193980748</v>
      </c>
      <c r="AN1105" s="45">
        <v>0.34403489838141366</v>
      </c>
      <c r="AO1105" s="45">
        <v>0.54120113364143929</v>
      </c>
      <c r="AP1105" s="45">
        <v>0.75167493404027941</v>
      </c>
      <c r="AQ1105" s="45">
        <v>0.97323881129719192</v>
      </c>
      <c r="AR1105" s="45">
        <v>1.203968405870218</v>
      </c>
      <c r="AS1105" s="45">
        <v>1.4422120895500701</v>
      </c>
      <c r="AT1105" s="45">
        <v>1.6861451099849887</v>
      </c>
      <c r="AU1105" s="45">
        <v>1.8606392398708875</v>
      </c>
      <c r="AV1105" s="45">
        <v>1.8606392398708875</v>
      </c>
      <c r="AW1105" s="45">
        <v>1.8606392398708875</v>
      </c>
      <c r="AX1105" s="45">
        <v>1.8606392398708875</v>
      </c>
      <c r="AY1105" s="45">
        <v>1.8606392398708875</v>
      </c>
      <c r="AZ1105" s="45">
        <v>1.8606392398708875</v>
      </c>
      <c r="BA1105" s="45">
        <v>1.8606392398708875</v>
      </c>
      <c r="BB1105" s="45">
        <v>1.8606392398708875</v>
      </c>
      <c r="BC1105" s="45">
        <v>1.8606392398708875</v>
      </c>
      <c r="BD1105" s="45">
        <v>1.8606392398708875</v>
      </c>
      <c r="BE1105" s="45">
        <v>1.8606392398708875</v>
      </c>
      <c r="BF1105" s="45">
        <v>1.8606392398708875</v>
      </c>
    </row>
    <row r="1106" spans="1:58" ht="13.5" thickBot="1" x14ac:dyDescent="0.25">
      <c r="A1106" s="6" t="s">
        <v>1351</v>
      </c>
      <c r="B1106" s="6" t="s">
        <v>1137</v>
      </c>
      <c r="C1106" s="6" t="s">
        <v>7</v>
      </c>
      <c r="D1106" s="6" t="s">
        <v>1351</v>
      </c>
      <c r="E1106" s="6">
        <v>11.572452330799026</v>
      </c>
      <c r="F1106" s="6" t="s">
        <v>7</v>
      </c>
      <c r="G1106" s="21" t="s">
        <v>1178</v>
      </c>
      <c r="H1106" s="21" t="s">
        <v>1181</v>
      </c>
      <c r="I1106" s="21" t="s">
        <v>1160</v>
      </c>
      <c r="J1106" s="21" t="s">
        <v>849</v>
      </c>
      <c r="K1106" s="21" t="s">
        <v>850</v>
      </c>
      <c r="L1106" s="21" t="s">
        <v>980</v>
      </c>
      <c r="M1106" s="3">
        <v>17.489841226833143</v>
      </c>
      <c r="N1106" s="3">
        <v>11.572452330799026</v>
      </c>
      <c r="O1106" s="21" t="s">
        <v>1510</v>
      </c>
      <c r="P1106" s="21" t="s">
        <v>1511</v>
      </c>
      <c r="Q1106" s="46">
        <v>4.3198707089524821E-2</v>
      </c>
      <c r="R1106" s="46">
        <v>4.8148454896312851E-2</v>
      </c>
      <c r="S1106" s="46">
        <v>5.2351014723128302E-2</v>
      </c>
      <c r="T1106" s="46">
        <v>5.5884401347832575E-2</v>
      </c>
      <c r="U1106" s="46">
        <v>5.8829006828136542E-2</v>
      </c>
      <c r="V1106" s="46">
        <v>6.1262661868164446E-2</v>
      </c>
      <c r="W1106" s="46">
        <v>6.325778131112364E-2</v>
      </c>
      <c r="X1106" s="46">
        <v>6.4768397729987284E-2</v>
      </c>
      <c r="Y1106" s="46">
        <v>7.1807104846130107E-2</v>
      </c>
      <c r="Z1106" s="46">
        <v>7.1794645884368943E-2</v>
      </c>
      <c r="AA1106" s="46">
        <v>7.1765787127254219E-2</v>
      </c>
      <c r="AB1106" s="46">
        <v>7.1738197020595904E-2</v>
      </c>
      <c r="AC1106" s="46">
        <v>7.1622106216115158E-2</v>
      </c>
      <c r="AD1106" s="46">
        <v>7.1551641692532295E-2</v>
      </c>
      <c r="AE1106" s="46">
        <v>7.1402980487094286E-2</v>
      </c>
      <c r="AF1106" s="46">
        <v>7.1198239139127956E-2</v>
      </c>
      <c r="AG1106" s="46">
        <v>7.078114169452776E-2</v>
      </c>
      <c r="AH1106" s="46">
        <v>7.047532931247627E-2</v>
      </c>
      <c r="AI1106" s="46">
        <v>7.0220696193278712E-2</v>
      </c>
      <c r="AJ1106" s="46">
        <v>6.9956471180175936E-2</v>
      </c>
      <c r="AK1106" s="46">
        <v>0.49403160795990347</v>
      </c>
      <c r="AL1106" s="45">
        <v>0.49403160795990347</v>
      </c>
      <c r="AM1106" s="45">
        <v>4.3198707089524821E-2</v>
      </c>
      <c r="AN1106" s="45">
        <v>9.1347161985837672E-2</v>
      </c>
      <c r="AO1106" s="45">
        <v>0.14369817670896598</v>
      </c>
      <c r="AP1106" s="45">
        <v>0.19958257805679855</v>
      </c>
      <c r="AQ1106" s="45">
        <v>0.2584115848849351</v>
      </c>
      <c r="AR1106" s="45">
        <v>0.31967424675309952</v>
      </c>
      <c r="AS1106" s="45">
        <v>0.38293202806422316</v>
      </c>
      <c r="AT1106" s="45">
        <v>0.44770042579421043</v>
      </c>
      <c r="AU1106" s="45">
        <v>0.49403160795990347</v>
      </c>
      <c r="AV1106" s="45">
        <v>0.49403160795990347</v>
      </c>
      <c r="AW1106" s="45">
        <v>0.49403160795990347</v>
      </c>
      <c r="AX1106" s="45">
        <v>0.49403160795990347</v>
      </c>
      <c r="AY1106" s="45">
        <v>0.49403160795990347</v>
      </c>
      <c r="AZ1106" s="45">
        <v>0.49403160795990347</v>
      </c>
      <c r="BA1106" s="45">
        <v>0.49403160795990347</v>
      </c>
      <c r="BB1106" s="45">
        <v>0.49403160795990347</v>
      </c>
      <c r="BC1106" s="45">
        <v>0.49403160795990347</v>
      </c>
      <c r="BD1106" s="45">
        <v>0.49403160795990347</v>
      </c>
      <c r="BE1106" s="45">
        <v>0.49403160795990347</v>
      </c>
      <c r="BF1106" s="45">
        <v>0.49403160795990347</v>
      </c>
    </row>
    <row r="1107" spans="1:58" ht="13.5" thickBot="1" x14ac:dyDescent="0.25">
      <c r="A1107" s="6" t="s">
        <v>1359</v>
      </c>
      <c r="B1107" s="6" t="s">
        <v>1359</v>
      </c>
      <c r="C1107" s="6" t="s">
        <v>7</v>
      </c>
      <c r="D1107" s="6" t="s">
        <v>1359</v>
      </c>
      <c r="E1107" s="6">
        <v>228.24624831063548</v>
      </c>
      <c r="F1107" s="6" t="s">
        <v>7</v>
      </c>
      <c r="G1107" s="21" t="s">
        <v>1178</v>
      </c>
      <c r="H1107" s="21" t="s">
        <v>1181</v>
      </c>
      <c r="I1107" s="21" t="s">
        <v>1160</v>
      </c>
      <c r="J1107" s="21" t="s">
        <v>849</v>
      </c>
      <c r="K1107" s="21" t="s">
        <v>850</v>
      </c>
      <c r="L1107" s="21" t="s">
        <v>981</v>
      </c>
      <c r="M1107" s="3">
        <v>169.50805383749872</v>
      </c>
      <c r="N1107" s="3">
        <v>228.24624831063548</v>
      </c>
      <c r="O1107" s="21" t="s">
        <v>1510</v>
      </c>
      <c r="P1107" s="21" t="s">
        <v>1511</v>
      </c>
      <c r="Q1107" s="46">
        <v>5.6162805226707268E-5</v>
      </c>
      <c r="R1107" s="46">
        <v>6.2597991386743258E-5</v>
      </c>
      <c r="S1107" s="46">
        <v>6.8061755580377058E-5</v>
      </c>
      <c r="T1107" s="46">
        <v>7.2655525120346418E-5</v>
      </c>
      <c r="U1107" s="46">
        <v>7.6483818030064293E-5</v>
      </c>
      <c r="V1107" s="46">
        <v>7.9647822307294771E-5</v>
      </c>
      <c r="W1107" s="46">
        <v>8.2241684768194744E-5</v>
      </c>
      <c r="X1107" s="46">
        <v>8.4205642984098823E-5</v>
      </c>
      <c r="Y1107" s="46">
        <v>9.3356693176238189E-5</v>
      </c>
      <c r="Z1107" s="46">
        <v>9.3340495232136072E-5</v>
      </c>
      <c r="AA1107" s="46">
        <v>9.330297585102219E-5</v>
      </c>
      <c r="AB1107" s="46">
        <v>9.3267105847245831E-5</v>
      </c>
      <c r="AC1107" s="46">
        <v>9.3116175745862234E-5</v>
      </c>
      <c r="AD1107" s="46">
        <v>9.3024564547749785E-5</v>
      </c>
      <c r="AE1107" s="46">
        <v>9.2831289542817869E-5</v>
      </c>
      <c r="AF1107" s="46">
        <v>9.2565104528903971E-5</v>
      </c>
      <c r="AG1107" s="46">
        <v>9.202283453704771E-5</v>
      </c>
      <c r="AH1107" s="46">
        <v>9.1625246683006586E-5</v>
      </c>
      <c r="AI1107" s="46">
        <v>9.1294197185434265E-5</v>
      </c>
      <c r="AJ1107" s="46">
        <v>9.0950677229705964E-5</v>
      </c>
      <c r="AK1107" s="46">
        <v>6.4229239352437024E-4</v>
      </c>
      <c r="AL1107" s="45">
        <v>6.4229239352437024E-4</v>
      </c>
      <c r="AM1107" s="45">
        <v>5.6162805226707268E-5</v>
      </c>
      <c r="AN1107" s="45">
        <v>1.1876079661345053E-4</v>
      </c>
      <c r="AO1107" s="45">
        <v>1.8682255219382759E-4</v>
      </c>
      <c r="AP1107" s="45">
        <v>2.59478077314174E-4</v>
      </c>
      <c r="AQ1107" s="45">
        <v>3.3596189534423828E-4</v>
      </c>
      <c r="AR1107" s="45">
        <v>4.1560971765153303E-4</v>
      </c>
      <c r="AS1107" s="45">
        <v>4.9785140241972775E-4</v>
      </c>
      <c r="AT1107" s="45">
        <v>5.8205704540382661E-4</v>
      </c>
      <c r="AU1107" s="45">
        <v>6.4229239352437024E-4</v>
      </c>
      <c r="AV1107" s="45">
        <v>6.4229239352437024E-4</v>
      </c>
      <c r="AW1107" s="45">
        <v>6.4229239352437024E-4</v>
      </c>
      <c r="AX1107" s="45">
        <v>6.4229239352437024E-4</v>
      </c>
      <c r="AY1107" s="45">
        <v>6.4229239352437024E-4</v>
      </c>
      <c r="AZ1107" s="45">
        <v>6.4229239352437024E-4</v>
      </c>
      <c r="BA1107" s="45">
        <v>6.4229239352437024E-4</v>
      </c>
      <c r="BB1107" s="45">
        <v>6.4229239352437024E-4</v>
      </c>
      <c r="BC1107" s="45">
        <v>6.4229239352437024E-4</v>
      </c>
      <c r="BD1107" s="45">
        <v>6.4229239352437024E-4</v>
      </c>
      <c r="BE1107" s="45">
        <v>6.4229239352437024E-4</v>
      </c>
      <c r="BF1107" s="45">
        <v>6.4229239352437024E-4</v>
      </c>
    </row>
    <row r="1108" spans="1:58" ht="13.5" thickBot="1" x14ac:dyDescent="0.25">
      <c r="A1108" s="6" t="s">
        <v>1137</v>
      </c>
      <c r="B1108" s="6" t="s">
        <v>1137</v>
      </c>
      <c r="C1108" s="6" t="s">
        <v>7</v>
      </c>
      <c r="D1108" s="6" t="s">
        <v>1137</v>
      </c>
      <c r="E1108" s="6">
        <v>16.552697547422113</v>
      </c>
      <c r="F1108" s="6" t="s">
        <v>7</v>
      </c>
      <c r="G1108" s="21" t="s">
        <v>1178</v>
      </c>
      <c r="H1108" s="21" t="s">
        <v>1181</v>
      </c>
      <c r="I1108" s="21" t="s">
        <v>1160</v>
      </c>
      <c r="J1108" s="21" t="s">
        <v>849</v>
      </c>
      <c r="K1108" s="21" t="s">
        <v>850</v>
      </c>
      <c r="L1108" s="21" t="s">
        <v>982</v>
      </c>
      <c r="M1108" s="3">
        <v>17.699535955245178</v>
      </c>
      <c r="N1108" s="3">
        <v>16.552697547422113</v>
      </c>
      <c r="O1108" s="21" t="s">
        <v>1510</v>
      </c>
      <c r="P1108" s="21" t="s">
        <v>1511</v>
      </c>
      <c r="Q1108" s="46">
        <v>3.2363462628915668E-3</v>
      </c>
      <c r="R1108" s="46">
        <v>3.6071698105397919E-3</v>
      </c>
      <c r="S1108" s="46">
        <v>3.922015779469044E-3</v>
      </c>
      <c r="T1108" s="46">
        <v>4.1867288546662794E-3</v>
      </c>
      <c r="U1108" s="46">
        <v>4.4073318213736466E-3</v>
      </c>
      <c r="V1108" s="46">
        <v>4.589655574203543E-3</v>
      </c>
      <c r="W1108" s="46">
        <v>4.7391252641149099E-3</v>
      </c>
      <c r="X1108" s="46">
        <v>4.8522971188123282E-3</v>
      </c>
      <c r="Y1108" s="46">
        <v>5.379620620039079E-3</v>
      </c>
      <c r="Z1108" s="46">
        <v>5.3786872237165531E-3</v>
      </c>
      <c r="AA1108" s="46">
        <v>5.376525193020904E-3</v>
      </c>
      <c r="AB1108" s="46">
        <v>5.3744582066550519E-3</v>
      </c>
      <c r="AC1108" s="46">
        <v>5.3657609546641826E-3</v>
      </c>
      <c r="AD1108" s="46">
        <v>5.3604819170973575E-3</v>
      </c>
      <c r="AE1108" s="46">
        <v>5.3493445667211273E-3</v>
      </c>
      <c r="AF1108" s="46">
        <v>5.3340058230180567E-3</v>
      </c>
      <c r="AG1108" s="46">
        <v>5.3027578564227617E-3</v>
      </c>
      <c r="AH1108" s="46">
        <v>5.2798471068545563E-3</v>
      </c>
      <c r="AI1108" s="46">
        <v>5.2607705881519097E-3</v>
      </c>
      <c r="AJ1108" s="46">
        <v>5.2409754671556867E-3</v>
      </c>
      <c r="AK1108" s="46">
        <v>3.7011694467102452E-2</v>
      </c>
      <c r="AL1108" s="45">
        <v>3.7011694467102452E-2</v>
      </c>
      <c r="AM1108" s="45">
        <v>3.2363462628915668E-3</v>
      </c>
      <c r="AN1108" s="45">
        <v>6.8435160734313591E-3</v>
      </c>
      <c r="AO1108" s="45">
        <v>1.0765531852900403E-2</v>
      </c>
      <c r="AP1108" s="45">
        <v>1.4952260707566683E-2</v>
      </c>
      <c r="AQ1108" s="45">
        <v>1.9359592528940331E-2</v>
      </c>
      <c r="AR1108" s="45">
        <v>2.3949248103143875E-2</v>
      </c>
      <c r="AS1108" s="45">
        <v>2.8688373367258786E-2</v>
      </c>
      <c r="AT1108" s="45">
        <v>3.3540670486071116E-2</v>
      </c>
      <c r="AU1108" s="45">
        <v>3.7011694467102452E-2</v>
      </c>
      <c r="AV1108" s="45">
        <v>3.7011694467102452E-2</v>
      </c>
      <c r="AW1108" s="45">
        <v>3.7011694467102452E-2</v>
      </c>
      <c r="AX1108" s="45">
        <v>3.7011694467102452E-2</v>
      </c>
      <c r="AY1108" s="45">
        <v>3.7011694467102452E-2</v>
      </c>
      <c r="AZ1108" s="45">
        <v>3.7011694467102452E-2</v>
      </c>
      <c r="BA1108" s="45">
        <v>3.7011694467102452E-2</v>
      </c>
      <c r="BB1108" s="45">
        <v>3.7011694467102452E-2</v>
      </c>
      <c r="BC1108" s="45">
        <v>3.7011694467102452E-2</v>
      </c>
      <c r="BD1108" s="45">
        <v>3.7011694467102452E-2</v>
      </c>
      <c r="BE1108" s="45">
        <v>3.7011694467102452E-2</v>
      </c>
      <c r="BF1108" s="45">
        <v>3.7011694467102452E-2</v>
      </c>
    </row>
    <row r="1109" spans="1:58" ht="13.5" thickBot="1" x14ac:dyDescent="0.25">
      <c r="A1109" s="6" t="s">
        <v>1353</v>
      </c>
      <c r="B1109" s="6" t="s">
        <v>1142</v>
      </c>
      <c r="C1109" s="6" t="s">
        <v>7</v>
      </c>
      <c r="D1109" s="6" t="s">
        <v>1353</v>
      </c>
      <c r="E1109" s="6">
        <v>34.005141879934243</v>
      </c>
      <c r="F1109" s="6" t="s">
        <v>7</v>
      </c>
      <c r="G1109" s="21" t="s">
        <v>1178</v>
      </c>
      <c r="H1109" s="21" t="s">
        <v>1181</v>
      </c>
      <c r="I1109" s="21" t="s">
        <v>1160</v>
      </c>
      <c r="J1109" s="21" t="s">
        <v>849</v>
      </c>
      <c r="K1109" s="21" t="s">
        <v>850</v>
      </c>
      <c r="L1109" s="21" t="s">
        <v>983</v>
      </c>
      <c r="M1109" s="3">
        <v>27.246105431627203</v>
      </c>
      <c r="N1109" s="3">
        <v>34.005141879934243</v>
      </c>
      <c r="O1109" s="21" t="s">
        <v>1510</v>
      </c>
      <c r="P1109" s="21" t="s">
        <v>1511</v>
      </c>
      <c r="Q1109" s="46">
        <v>2.1914821022796155E-2</v>
      </c>
      <c r="R1109" s="46">
        <v>2.4425841481555223E-2</v>
      </c>
      <c r="S1109" s="46">
        <v>2.6557811455827599E-2</v>
      </c>
      <c r="T1109" s="46">
        <v>2.8350308053567495E-2</v>
      </c>
      <c r="U1109" s="46">
        <v>2.9844114383230876E-2</v>
      </c>
      <c r="V1109" s="46">
        <v>3.107871417166691E-2</v>
      </c>
      <c r="W1109" s="46">
        <v>3.2090843664823746E-2</v>
      </c>
      <c r="X1109" s="46">
        <v>3.2857183462560925E-2</v>
      </c>
      <c r="Y1109" s="46">
        <v>3.6427938632674711E-2</v>
      </c>
      <c r="Z1109" s="46">
        <v>3.642161816765338E-2</v>
      </c>
      <c r="AA1109" s="46">
        <v>3.640697804206354E-2</v>
      </c>
      <c r="AB1109" s="46">
        <v>3.6392981506283804E-2</v>
      </c>
      <c r="AC1109" s="46">
        <v>3.6334088326973706E-2</v>
      </c>
      <c r="AD1109" s="46">
        <v>3.6298341483449535E-2</v>
      </c>
      <c r="AE1109" s="46">
        <v>3.6222925251582792E-2</v>
      </c>
      <c r="AF1109" s="46">
        <v>3.6119059411631869E-2</v>
      </c>
      <c r="AG1109" s="46">
        <v>3.5907464749121806E-2</v>
      </c>
      <c r="AH1109" s="46">
        <v>3.575232530003309E-2</v>
      </c>
      <c r="AI1109" s="46">
        <v>3.5623149229505637E-2</v>
      </c>
      <c r="AJ1109" s="46">
        <v>3.5489107165239862E-2</v>
      </c>
      <c r="AK1109" s="46">
        <v>0.25062357180293504</v>
      </c>
      <c r="AL1109" s="45">
        <v>0.25062357180293504</v>
      </c>
      <c r="AM1109" s="45">
        <v>2.1914821022796155E-2</v>
      </c>
      <c r="AN1109" s="45">
        <v>4.6340662504351378E-2</v>
      </c>
      <c r="AO1109" s="45">
        <v>7.2898473960178983E-2</v>
      </c>
      <c r="AP1109" s="45">
        <v>0.10124878201374649</v>
      </c>
      <c r="AQ1109" s="45">
        <v>0.13109289639697735</v>
      </c>
      <c r="AR1109" s="45">
        <v>0.16217161056864426</v>
      </c>
      <c r="AS1109" s="45">
        <v>0.194262454233468</v>
      </c>
      <c r="AT1109" s="45">
        <v>0.22711963769602891</v>
      </c>
      <c r="AU1109" s="45">
        <v>0.25062357180293504</v>
      </c>
      <c r="AV1109" s="45">
        <v>0.25062357180293504</v>
      </c>
      <c r="AW1109" s="45">
        <v>0.25062357180293504</v>
      </c>
      <c r="AX1109" s="45">
        <v>0.25062357180293504</v>
      </c>
      <c r="AY1109" s="45">
        <v>0.25062357180293504</v>
      </c>
      <c r="AZ1109" s="45">
        <v>0.25062357180293504</v>
      </c>
      <c r="BA1109" s="45">
        <v>0.25062357180293504</v>
      </c>
      <c r="BB1109" s="45">
        <v>0.25062357180293504</v>
      </c>
      <c r="BC1109" s="45">
        <v>0.25062357180293504</v>
      </c>
      <c r="BD1109" s="45">
        <v>0.25062357180293504</v>
      </c>
      <c r="BE1109" s="45">
        <v>0.25062357180293504</v>
      </c>
      <c r="BF1109" s="45">
        <v>0.25062357180293504</v>
      </c>
    </row>
    <row r="1110" spans="1:58" ht="13.5" thickBot="1" x14ac:dyDescent="0.25">
      <c r="A1110" s="6" t="s">
        <v>1350</v>
      </c>
      <c r="B1110" s="6" t="s">
        <v>1350</v>
      </c>
      <c r="C1110" s="6" t="s">
        <v>7</v>
      </c>
      <c r="D1110" s="6" t="s">
        <v>1350</v>
      </c>
      <c r="E1110" s="6">
        <v>-47.248061972308925</v>
      </c>
      <c r="F1110" s="6" t="s">
        <v>7</v>
      </c>
      <c r="G1110" s="21" t="s">
        <v>1178</v>
      </c>
      <c r="H1110" s="21" t="s">
        <v>1181</v>
      </c>
      <c r="I1110" s="21" t="s">
        <v>1160</v>
      </c>
      <c r="J1110" s="21" t="s">
        <v>849</v>
      </c>
      <c r="K1110" s="21" t="s">
        <v>852</v>
      </c>
      <c r="L1110" s="21" t="s">
        <v>969</v>
      </c>
      <c r="M1110" s="3">
        <v>-1.9724637909239984</v>
      </c>
      <c r="N1110" s="3">
        <v>-47.248061972308925</v>
      </c>
      <c r="O1110" s="21" t="s">
        <v>1510</v>
      </c>
      <c r="P1110" s="21" t="s">
        <v>1511</v>
      </c>
      <c r="Q1110" s="46">
        <v>9.3351790943577183E-4</v>
      </c>
      <c r="R1110" s="46">
        <v>1.0409865466890675E-3</v>
      </c>
      <c r="S1110" s="46">
        <v>1.132232268439305E-3</v>
      </c>
      <c r="T1110" s="46">
        <v>1.2089489293173384E-3</v>
      </c>
      <c r="U1110" s="46">
        <v>1.272881999082202E-3</v>
      </c>
      <c r="V1110" s="46">
        <v>1.3257213352639975E-3</v>
      </c>
      <c r="W1110" s="46">
        <v>1.3690392062643347E-3</v>
      </c>
      <c r="X1110" s="46">
        <v>1.4018375708598786E-3</v>
      </c>
      <c r="Y1110" s="46">
        <v>1.5992414389831725E-3</v>
      </c>
      <c r="Z1110" s="46">
        <v>1.5924248999047703E-3</v>
      </c>
      <c r="AA1110" s="46">
        <v>1.5890636367545889E-3</v>
      </c>
      <c r="AB1110" s="46">
        <v>1.5862148894165021E-3</v>
      </c>
      <c r="AC1110" s="46">
        <v>1.5829788871056076E-3</v>
      </c>
      <c r="AD1110" s="46">
        <v>1.5786771477662499E-3</v>
      </c>
      <c r="AE1110" s="46">
        <v>1.5726604921684397E-3</v>
      </c>
      <c r="AF1110" s="46">
        <v>1.5662237019573408E-3</v>
      </c>
      <c r="AG1110" s="46">
        <v>1.5565744410604907E-3</v>
      </c>
      <c r="AH1110" s="46">
        <v>1.5473449570864604E-3</v>
      </c>
      <c r="AI1110" s="46">
        <v>1.539360942777253E-3</v>
      </c>
      <c r="AJ1110" s="46">
        <v>1.5320790394321427E-3</v>
      </c>
      <c r="AK1110" s="46">
        <v>1.0994970494479537E-2</v>
      </c>
      <c r="AL1110" s="45">
        <v>1.0994970494479537E-2</v>
      </c>
      <c r="AM1110" s="45">
        <v>9.3351790943577183E-4</v>
      </c>
      <c r="AN1110" s="45">
        <v>1.9745044561248395E-3</v>
      </c>
      <c r="AO1110" s="45">
        <v>3.1067367245641445E-3</v>
      </c>
      <c r="AP1110" s="45">
        <v>4.3156856538814833E-3</v>
      </c>
      <c r="AQ1110" s="45">
        <v>5.5885676529636857E-3</v>
      </c>
      <c r="AR1110" s="45">
        <v>6.914288988227683E-3</v>
      </c>
      <c r="AS1110" s="45">
        <v>8.2833281944920175E-3</v>
      </c>
      <c r="AT1110" s="45">
        <v>9.6851657653518955E-3</v>
      </c>
      <c r="AU1110" s="45">
        <v>1.0994970494479537E-2</v>
      </c>
      <c r="AV1110" s="45">
        <v>1.0994970494479537E-2</v>
      </c>
      <c r="AW1110" s="45">
        <v>1.0994970494479537E-2</v>
      </c>
      <c r="AX1110" s="45">
        <v>1.0994970494479537E-2</v>
      </c>
      <c r="AY1110" s="45">
        <v>1.0994970494479537E-2</v>
      </c>
      <c r="AZ1110" s="45">
        <v>1.0994970494479537E-2</v>
      </c>
      <c r="BA1110" s="45">
        <v>1.0994970494479537E-2</v>
      </c>
      <c r="BB1110" s="45">
        <v>1.0994970494479537E-2</v>
      </c>
      <c r="BC1110" s="45">
        <v>1.0994970494479537E-2</v>
      </c>
      <c r="BD1110" s="45">
        <v>1.0994970494479537E-2</v>
      </c>
      <c r="BE1110" s="45">
        <v>1.0994970494479537E-2</v>
      </c>
      <c r="BF1110" s="45">
        <v>1.0994970494479537E-2</v>
      </c>
    </row>
    <row r="1111" spans="1:58" ht="13.5" thickBot="1" x14ac:dyDescent="0.25">
      <c r="A1111" s="6" t="s">
        <v>1137</v>
      </c>
      <c r="B1111" s="6" t="s">
        <v>1352</v>
      </c>
      <c r="C1111" s="6" t="s">
        <v>7</v>
      </c>
      <c r="D1111" s="6" t="s">
        <v>1137</v>
      </c>
      <c r="E1111" s="6">
        <v>19.994264814626433</v>
      </c>
      <c r="F1111" s="6" t="s">
        <v>7</v>
      </c>
      <c r="G1111" s="21" t="s">
        <v>1178</v>
      </c>
      <c r="H1111" s="21" t="s">
        <v>1181</v>
      </c>
      <c r="I1111" s="21" t="s">
        <v>1160</v>
      </c>
      <c r="J1111" s="21" t="s">
        <v>849</v>
      </c>
      <c r="K1111" s="21" t="s">
        <v>852</v>
      </c>
      <c r="L1111" s="21" t="s">
        <v>970</v>
      </c>
      <c r="M1111" s="3">
        <v>22.656824288434802</v>
      </c>
      <c r="N1111" s="3">
        <v>19.994264814626433</v>
      </c>
      <c r="O1111" s="21" t="s">
        <v>1510</v>
      </c>
      <c r="P1111" s="21" t="s">
        <v>1511</v>
      </c>
      <c r="Q1111" s="46">
        <v>8.2807888684253929E-4</v>
      </c>
      <c r="R1111" s="46">
        <v>9.2340915164804496E-4</v>
      </c>
      <c r="S1111" s="46">
        <v>1.0043488475364169E-3</v>
      </c>
      <c r="T1111" s="46">
        <v>1.0724005115698956E-3</v>
      </c>
      <c r="U1111" s="46">
        <v>1.1291124661110927E-3</v>
      </c>
      <c r="V1111" s="46">
        <v>1.1759837025862088E-3</v>
      </c>
      <c r="W1111" s="46">
        <v>1.2144089047550978E-3</v>
      </c>
      <c r="X1111" s="46">
        <v>1.2435027581991624E-3</v>
      </c>
      <c r="Y1111" s="46">
        <v>1.4186102453953629E-3</v>
      </c>
      <c r="Z1111" s="46">
        <v>1.4125636210777068E-3</v>
      </c>
      <c r="AA1111" s="46">
        <v>1.4095820060281686E-3</v>
      </c>
      <c r="AB1111" s="46">
        <v>1.407055019131854E-3</v>
      </c>
      <c r="AC1111" s="46">
        <v>1.4041845169547244E-3</v>
      </c>
      <c r="AD1111" s="46">
        <v>1.4003686506626944E-3</v>
      </c>
      <c r="AE1111" s="46">
        <v>1.395031564550484E-3</v>
      </c>
      <c r="AF1111" s="46">
        <v>1.3893217972080795E-3</v>
      </c>
      <c r="AG1111" s="46">
        <v>1.3807624014626394E-3</v>
      </c>
      <c r="AH1111" s="46">
        <v>1.3725753696573627E-3</v>
      </c>
      <c r="AI1111" s="46">
        <v>1.365493134153494E-3</v>
      </c>
      <c r="AJ1111" s="46">
        <v>1.3590337075531425E-3</v>
      </c>
      <c r="AK1111" s="46">
        <v>9.7531100752401845E-3</v>
      </c>
      <c r="AL1111" s="45">
        <v>9.7531100752401845E-3</v>
      </c>
      <c r="AM1111" s="45">
        <v>8.2807888684253929E-4</v>
      </c>
      <c r="AN1111" s="45">
        <v>1.7514880384905842E-3</v>
      </c>
      <c r="AO1111" s="45">
        <v>2.7558368860270011E-3</v>
      </c>
      <c r="AP1111" s="45">
        <v>3.8282373975968968E-3</v>
      </c>
      <c r="AQ1111" s="45">
        <v>4.9573498637079895E-3</v>
      </c>
      <c r="AR1111" s="45">
        <v>6.1333335662941985E-3</v>
      </c>
      <c r="AS1111" s="45">
        <v>7.3477424710492959E-3</v>
      </c>
      <c r="AT1111" s="45">
        <v>8.5912452292484578E-3</v>
      </c>
      <c r="AU1111" s="45">
        <v>9.7531100752401845E-3</v>
      </c>
      <c r="AV1111" s="45">
        <v>9.7531100752401845E-3</v>
      </c>
      <c r="AW1111" s="45">
        <v>9.7531100752401845E-3</v>
      </c>
      <c r="AX1111" s="45">
        <v>9.7531100752401845E-3</v>
      </c>
      <c r="AY1111" s="45">
        <v>9.7531100752401845E-3</v>
      </c>
      <c r="AZ1111" s="45">
        <v>9.7531100752401845E-3</v>
      </c>
      <c r="BA1111" s="45">
        <v>9.7531100752401845E-3</v>
      </c>
      <c r="BB1111" s="45">
        <v>9.7531100752401845E-3</v>
      </c>
      <c r="BC1111" s="45">
        <v>9.7531100752401845E-3</v>
      </c>
      <c r="BD1111" s="45">
        <v>9.7531100752401845E-3</v>
      </c>
      <c r="BE1111" s="45">
        <v>9.7531100752401845E-3</v>
      </c>
      <c r="BF1111" s="45">
        <v>9.7531100752401845E-3</v>
      </c>
    </row>
    <row r="1112" spans="1:58" ht="13.5" thickBot="1" x14ac:dyDescent="0.25">
      <c r="A1112" s="6" t="s">
        <v>1357</v>
      </c>
      <c r="B1112" s="6" t="s">
        <v>1355</v>
      </c>
      <c r="C1112" s="6" t="s">
        <v>7</v>
      </c>
      <c r="D1112" s="6" t="s">
        <v>1357</v>
      </c>
      <c r="E1112" s="6">
        <v>74.287370578875169</v>
      </c>
      <c r="F1112" s="6" t="s">
        <v>7</v>
      </c>
      <c r="G1112" s="21" t="s">
        <v>1178</v>
      </c>
      <c r="H1112" s="21" t="s">
        <v>1181</v>
      </c>
      <c r="I1112" s="21" t="s">
        <v>1160</v>
      </c>
      <c r="J1112" s="21" t="s">
        <v>849</v>
      </c>
      <c r="K1112" s="21" t="s">
        <v>852</v>
      </c>
      <c r="L1112" s="21" t="s">
        <v>971</v>
      </c>
      <c r="M1112" s="3">
        <v>51.305668741660313</v>
      </c>
      <c r="N1112" s="3">
        <v>74.287370578875169</v>
      </c>
      <c r="O1112" s="21" t="s">
        <v>1510</v>
      </c>
      <c r="P1112" s="21" t="s">
        <v>1511</v>
      </c>
      <c r="Q1112" s="46">
        <v>3.2795936391109637E-5</v>
      </c>
      <c r="R1112" s="46">
        <v>3.6571476802036085E-5</v>
      </c>
      <c r="S1112" s="46">
        <v>3.9777080954066078E-5</v>
      </c>
      <c r="T1112" s="46">
        <v>4.2472256595436491E-5</v>
      </c>
      <c r="U1112" s="46">
        <v>4.4718324794132461E-5</v>
      </c>
      <c r="V1112" s="46">
        <v>4.6574652874023315E-5</v>
      </c>
      <c r="W1112" s="46">
        <v>4.8096477069966195E-5</v>
      </c>
      <c r="X1112" s="46">
        <v>4.92487346411766E-5</v>
      </c>
      <c r="Y1112" s="46">
        <v>5.6183839620837375E-5</v>
      </c>
      <c r="Z1112" s="46">
        <v>5.5944363998823967E-5</v>
      </c>
      <c r="AA1112" s="46">
        <v>5.5826277595389279E-5</v>
      </c>
      <c r="AB1112" s="46">
        <v>5.5726196669731717E-5</v>
      </c>
      <c r="AC1112" s="46">
        <v>5.5612510874443967E-5</v>
      </c>
      <c r="AD1112" s="46">
        <v>5.5461384079426185E-5</v>
      </c>
      <c r="AE1112" s="46">
        <v>5.5250009608429423E-5</v>
      </c>
      <c r="AF1112" s="46">
        <v>5.5023875154882934E-5</v>
      </c>
      <c r="AG1112" s="46">
        <v>5.4684881608647081E-5</v>
      </c>
      <c r="AH1112" s="46">
        <v>5.4360635478738304E-5</v>
      </c>
      <c r="AI1112" s="46">
        <v>5.4080144635677001E-5</v>
      </c>
      <c r="AJ1112" s="46">
        <v>5.3824320043027478E-5</v>
      </c>
      <c r="AK1112" s="46">
        <v>3.8627041786163817E-4</v>
      </c>
      <c r="AL1112" s="45">
        <v>3.8627041786163817E-4</v>
      </c>
      <c r="AM1112" s="45">
        <v>3.2795936391109637E-5</v>
      </c>
      <c r="AN1112" s="45">
        <v>6.9367413193145716E-5</v>
      </c>
      <c r="AO1112" s="45">
        <v>1.0914449414721179E-4</v>
      </c>
      <c r="AP1112" s="45">
        <v>1.5161675074264828E-4</v>
      </c>
      <c r="AQ1112" s="45">
        <v>1.9633507553678075E-4</v>
      </c>
      <c r="AR1112" s="45">
        <v>2.4290972841080406E-4</v>
      </c>
      <c r="AS1112" s="45">
        <v>2.9100620548077027E-4</v>
      </c>
      <c r="AT1112" s="45">
        <v>3.4025494012194688E-4</v>
      </c>
      <c r="AU1112" s="45">
        <v>3.8627041786163817E-4</v>
      </c>
      <c r="AV1112" s="45">
        <v>3.8627041786163817E-4</v>
      </c>
      <c r="AW1112" s="45">
        <v>3.8627041786163817E-4</v>
      </c>
      <c r="AX1112" s="45">
        <v>3.8627041786163817E-4</v>
      </c>
      <c r="AY1112" s="45">
        <v>3.8627041786163817E-4</v>
      </c>
      <c r="AZ1112" s="45">
        <v>3.8627041786163817E-4</v>
      </c>
      <c r="BA1112" s="45">
        <v>3.8627041786163817E-4</v>
      </c>
      <c r="BB1112" s="45">
        <v>3.8627041786163817E-4</v>
      </c>
      <c r="BC1112" s="45">
        <v>3.8627041786163817E-4</v>
      </c>
      <c r="BD1112" s="45">
        <v>3.8627041786163817E-4</v>
      </c>
      <c r="BE1112" s="45">
        <v>3.8627041786163817E-4</v>
      </c>
      <c r="BF1112" s="45">
        <v>3.8627041786163817E-4</v>
      </c>
    </row>
    <row r="1113" spans="1:58" ht="13.5" thickBot="1" x14ac:dyDescent="0.25">
      <c r="A1113" s="6" t="s">
        <v>1350</v>
      </c>
      <c r="B1113" s="6" t="s">
        <v>1350</v>
      </c>
      <c r="C1113" s="6" t="s">
        <v>7</v>
      </c>
      <c r="D1113" s="6" t="s">
        <v>1350</v>
      </c>
      <c r="E1113" s="6">
        <v>-28.246767018857415</v>
      </c>
      <c r="F1113" s="6" t="s">
        <v>7</v>
      </c>
      <c r="G1113" s="21" t="s">
        <v>1178</v>
      </c>
      <c r="H1113" s="21" t="s">
        <v>1181</v>
      </c>
      <c r="I1113" s="21" t="s">
        <v>1160</v>
      </c>
      <c r="J1113" s="21" t="s">
        <v>849</v>
      </c>
      <c r="K1113" s="21" t="s">
        <v>852</v>
      </c>
      <c r="L1113" s="21" t="s">
        <v>972</v>
      </c>
      <c r="M1113" s="3">
        <v>-3.21112930794061</v>
      </c>
      <c r="N1113" s="3">
        <v>-28.246767018857415</v>
      </c>
      <c r="O1113" s="21" t="s">
        <v>1510</v>
      </c>
      <c r="P1113" s="21" t="s">
        <v>1511</v>
      </c>
      <c r="Q1113" s="46">
        <v>8.7592262091586485E-4</v>
      </c>
      <c r="R1113" s="46">
        <v>9.7676076173531536E-4</v>
      </c>
      <c r="S1113" s="46">
        <v>1.0623768928614277E-3</v>
      </c>
      <c r="T1113" s="46">
        <v>1.1343603631140942E-3</v>
      </c>
      <c r="U1113" s="46">
        <v>1.1943489519409365E-3</v>
      </c>
      <c r="V1113" s="46">
        <v>1.2439282576703645E-3</v>
      </c>
      <c r="W1113" s="46">
        <v>1.2845735444030467E-3</v>
      </c>
      <c r="X1113" s="46">
        <v>1.3153483471014193E-3</v>
      </c>
      <c r="Y1113" s="46">
        <v>1.5005729815703969E-3</v>
      </c>
      <c r="Z1113" s="46">
        <v>1.4941770027522313E-3</v>
      </c>
      <c r="AA1113" s="46">
        <v>1.4910231195772701E-3</v>
      </c>
      <c r="AB1113" s="46">
        <v>1.4883501315076436E-3</v>
      </c>
      <c r="AC1113" s="46">
        <v>1.4853137809493972E-3</v>
      </c>
      <c r="AD1113" s="46">
        <v>1.481277446179018E-3</v>
      </c>
      <c r="AE1113" s="46">
        <v>1.4756320004011567E-3</v>
      </c>
      <c r="AF1113" s="46">
        <v>1.4695923410705722E-3</v>
      </c>
      <c r="AG1113" s="46">
        <v>1.46053841097535E-3</v>
      </c>
      <c r="AH1113" s="46">
        <v>1.4518783588108233E-3</v>
      </c>
      <c r="AI1113" s="46">
        <v>1.4443869345237656E-3</v>
      </c>
      <c r="AJ1113" s="46">
        <v>1.4375543030350345E-3</v>
      </c>
      <c r="AK1113" s="46">
        <v>1.0316613398706027E-2</v>
      </c>
      <c r="AL1113" s="45">
        <v>1.0316613398706027E-2</v>
      </c>
      <c r="AM1113" s="45">
        <v>8.7592262091586485E-4</v>
      </c>
      <c r="AN1113" s="45">
        <v>1.8526833826511802E-3</v>
      </c>
      <c r="AO1113" s="45">
        <v>2.9150602755126081E-3</v>
      </c>
      <c r="AP1113" s="45">
        <v>4.0494206386267025E-3</v>
      </c>
      <c r="AQ1113" s="45">
        <v>5.2437695905676387E-3</v>
      </c>
      <c r="AR1113" s="45">
        <v>6.487697848238003E-3</v>
      </c>
      <c r="AS1113" s="45">
        <v>7.7722713926410497E-3</v>
      </c>
      <c r="AT1113" s="45">
        <v>9.0876197397424686E-3</v>
      </c>
      <c r="AU1113" s="45">
        <v>1.0316613398706027E-2</v>
      </c>
      <c r="AV1113" s="45">
        <v>1.0316613398706027E-2</v>
      </c>
      <c r="AW1113" s="45">
        <v>1.0316613398706027E-2</v>
      </c>
      <c r="AX1113" s="45">
        <v>1.0316613398706027E-2</v>
      </c>
      <c r="AY1113" s="45">
        <v>1.0316613398706027E-2</v>
      </c>
      <c r="AZ1113" s="45">
        <v>1.0316613398706027E-2</v>
      </c>
      <c r="BA1113" s="45">
        <v>1.0316613398706027E-2</v>
      </c>
      <c r="BB1113" s="45">
        <v>1.0316613398706027E-2</v>
      </c>
      <c r="BC1113" s="45">
        <v>1.0316613398706027E-2</v>
      </c>
      <c r="BD1113" s="45">
        <v>1.0316613398706027E-2</v>
      </c>
      <c r="BE1113" s="45">
        <v>1.0316613398706027E-2</v>
      </c>
      <c r="BF1113" s="45">
        <v>1.0316613398706027E-2</v>
      </c>
    </row>
    <row r="1114" spans="1:58" ht="13.5" thickBot="1" x14ac:dyDescent="0.25">
      <c r="A1114" s="6" t="s">
        <v>1350</v>
      </c>
      <c r="B1114" s="6" t="s">
        <v>1350</v>
      </c>
      <c r="C1114" s="6" t="s">
        <v>7</v>
      </c>
      <c r="D1114" s="6" t="s">
        <v>1350</v>
      </c>
      <c r="E1114" s="6">
        <v>-17.148284682861011</v>
      </c>
      <c r="F1114" s="6" t="s">
        <v>7</v>
      </c>
      <c r="G1114" s="21" t="s">
        <v>1178</v>
      </c>
      <c r="H1114" s="21" t="s">
        <v>1181</v>
      </c>
      <c r="I1114" s="21" t="s">
        <v>1160</v>
      </c>
      <c r="J1114" s="21" t="s">
        <v>849</v>
      </c>
      <c r="K1114" s="21" t="s">
        <v>852</v>
      </c>
      <c r="L1114" s="21" t="s">
        <v>973</v>
      </c>
      <c r="M1114" s="3">
        <v>-3.9194405525459688</v>
      </c>
      <c r="N1114" s="3">
        <v>-17.148284682861011</v>
      </c>
      <c r="O1114" s="21" t="s">
        <v>1510</v>
      </c>
      <c r="P1114" s="21" t="s">
        <v>1511</v>
      </c>
      <c r="Q1114" s="46">
        <v>2.1951745842063872E-2</v>
      </c>
      <c r="R1114" s="46">
        <v>2.4478879159091707E-2</v>
      </c>
      <c r="S1114" s="46">
        <v>2.6624529363325627E-2</v>
      </c>
      <c r="T1114" s="46">
        <v>2.8428527577419101E-2</v>
      </c>
      <c r="U1114" s="46">
        <v>2.9931918657756788E-2</v>
      </c>
      <c r="V1114" s="46">
        <v>3.1174439734858783E-2</v>
      </c>
      <c r="W1114" s="46">
        <v>3.2193062821793933E-2</v>
      </c>
      <c r="X1114" s="46">
        <v>3.2964318902003367E-2</v>
      </c>
      <c r="Y1114" s="46">
        <v>3.7606286128858142E-2</v>
      </c>
      <c r="Z1114" s="46">
        <v>3.7445994685213507E-2</v>
      </c>
      <c r="AA1114" s="46">
        <v>3.7366954322264632E-2</v>
      </c>
      <c r="AB1114" s="46">
        <v>3.7299965808276998E-2</v>
      </c>
      <c r="AC1114" s="46">
        <v>3.7223870963652095E-2</v>
      </c>
      <c r="AD1114" s="46">
        <v>3.7122715230374873E-2</v>
      </c>
      <c r="AE1114" s="46">
        <v>3.6981233108642278E-2</v>
      </c>
      <c r="AF1114" s="46">
        <v>3.6829871488983416E-2</v>
      </c>
      <c r="AG1114" s="46">
        <v>3.6602968372684959E-2</v>
      </c>
      <c r="AH1114" s="46">
        <v>3.6385936343193655E-2</v>
      </c>
      <c r="AI1114" s="46">
        <v>3.619819162919985E-2</v>
      </c>
      <c r="AJ1114" s="46">
        <v>3.6026957108830596E-2</v>
      </c>
      <c r="AK1114" s="46">
        <v>0.25854758156882718</v>
      </c>
      <c r="AL1114" s="45">
        <v>0.25854758156882718</v>
      </c>
      <c r="AM1114" s="45">
        <v>2.1951745842063872E-2</v>
      </c>
      <c r="AN1114" s="45">
        <v>4.6430625001155579E-2</v>
      </c>
      <c r="AO1114" s="45">
        <v>7.3055154364481206E-2</v>
      </c>
      <c r="AP1114" s="45">
        <v>0.1014836819419003</v>
      </c>
      <c r="AQ1114" s="45">
        <v>0.1314156005996571</v>
      </c>
      <c r="AR1114" s="45">
        <v>0.16259004033451588</v>
      </c>
      <c r="AS1114" s="45">
        <v>0.19478310315630981</v>
      </c>
      <c r="AT1114" s="45">
        <v>0.22774742205831316</v>
      </c>
      <c r="AU1114" s="45">
        <v>0.25854758156882718</v>
      </c>
      <c r="AV1114" s="45">
        <v>0.25854758156882718</v>
      </c>
      <c r="AW1114" s="45">
        <v>0.25854758156882718</v>
      </c>
      <c r="AX1114" s="45">
        <v>0.25854758156882718</v>
      </c>
      <c r="AY1114" s="45">
        <v>0.25854758156882718</v>
      </c>
      <c r="AZ1114" s="45">
        <v>0.25854758156882718</v>
      </c>
      <c r="BA1114" s="45">
        <v>0.25854758156882718</v>
      </c>
      <c r="BB1114" s="45">
        <v>0.25854758156882718</v>
      </c>
      <c r="BC1114" s="45">
        <v>0.25854758156882718</v>
      </c>
      <c r="BD1114" s="45">
        <v>0.25854758156882718</v>
      </c>
      <c r="BE1114" s="45">
        <v>0.25854758156882718</v>
      </c>
      <c r="BF1114" s="45">
        <v>0.25854758156882718</v>
      </c>
    </row>
    <row r="1115" spans="1:58" ht="13.5" thickBot="1" x14ac:dyDescent="0.25">
      <c r="A1115" s="6" t="s">
        <v>1351</v>
      </c>
      <c r="B1115" s="6" t="s">
        <v>1351</v>
      </c>
      <c r="C1115" s="6" t="s">
        <v>7</v>
      </c>
      <c r="D1115" s="6" t="s">
        <v>1351</v>
      </c>
      <c r="E1115" s="6">
        <v>10.028032874801839</v>
      </c>
      <c r="F1115" s="6" t="s">
        <v>7</v>
      </c>
      <c r="G1115" s="21" t="s">
        <v>1178</v>
      </c>
      <c r="H1115" s="21" t="s">
        <v>1181</v>
      </c>
      <c r="I1115" s="21" t="s">
        <v>1160</v>
      </c>
      <c r="J1115" s="21" t="s">
        <v>849</v>
      </c>
      <c r="K1115" s="21" t="s">
        <v>852</v>
      </c>
      <c r="L1115" s="21" t="s">
        <v>974</v>
      </c>
      <c r="M1115" s="3">
        <v>11.908241674098283</v>
      </c>
      <c r="N1115" s="3">
        <v>10.028032874801839</v>
      </c>
      <c r="O1115" s="21" t="s">
        <v>1510</v>
      </c>
      <c r="P1115" s="21" t="s">
        <v>1511</v>
      </c>
      <c r="Q1115" s="46">
        <v>4.2014906418318572E-3</v>
      </c>
      <c r="R1115" s="46">
        <v>4.6851754958086326E-3</v>
      </c>
      <c r="S1115" s="46">
        <v>5.0958457595130817E-3</v>
      </c>
      <c r="T1115" s="46">
        <v>5.4411249764340121E-3</v>
      </c>
      <c r="U1115" s="46">
        <v>5.7288689946318099E-3</v>
      </c>
      <c r="V1115" s="46">
        <v>5.9666833678157193E-3</v>
      </c>
      <c r="W1115" s="46">
        <v>6.1616444154746763E-3</v>
      </c>
      <c r="X1115" s="46">
        <v>6.3092602464327116E-3</v>
      </c>
      <c r="Y1115" s="46">
        <v>7.1977172285625128E-3</v>
      </c>
      <c r="Z1115" s="46">
        <v>7.1670379830353461E-3</v>
      </c>
      <c r="AA1115" s="46">
        <v>7.1519099222584976E-3</v>
      </c>
      <c r="AB1115" s="46">
        <v>7.1390885450134138E-3</v>
      </c>
      <c r="AC1115" s="46">
        <v>7.1245242465797767E-3</v>
      </c>
      <c r="AD1115" s="46">
        <v>7.1051633779823696E-3</v>
      </c>
      <c r="AE1115" s="46">
        <v>7.0780841736802222E-3</v>
      </c>
      <c r="AF1115" s="46">
        <v>7.0491140665596063E-3</v>
      </c>
      <c r="AG1115" s="46">
        <v>7.0056855699566723E-3</v>
      </c>
      <c r="AH1115" s="46">
        <v>6.9641463663121872E-3</v>
      </c>
      <c r="AI1115" s="46">
        <v>6.9282126567761174E-3</v>
      </c>
      <c r="AJ1115" s="46">
        <v>6.8954389430102006E-3</v>
      </c>
      <c r="AK1115" s="46">
        <v>4.948514128421392E-2</v>
      </c>
      <c r="AL1115" s="45">
        <v>4.948514128421392E-2</v>
      </c>
      <c r="AM1115" s="45">
        <v>4.2014906418318572E-3</v>
      </c>
      <c r="AN1115" s="45">
        <v>8.8866661376404907E-3</v>
      </c>
      <c r="AO1115" s="45">
        <v>1.3982511897153573E-2</v>
      </c>
      <c r="AP1115" s="45">
        <v>1.9423636873587585E-2</v>
      </c>
      <c r="AQ1115" s="45">
        <v>2.5152505868219394E-2</v>
      </c>
      <c r="AR1115" s="45">
        <v>3.1119189236035114E-2</v>
      </c>
      <c r="AS1115" s="45">
        <v>3.728083365150979E-2</v>
      </c>
      <c r="AT1115" s="45">
        <v>4.3590093897942501E-2</v>
      </c>
      <c r="AU1115" s="45">
        <v>4.948514128421392E-2</v>
      </c>
      <c r="AV1115" s="45">
        <v>4.948514128421392E-2</v>
      </c>
      <c r="AW1115" s="45">
        <v>4.948514128421392E-2</v>
      </c>
      <c r="AX1115" s="45">
        <v>4.948514128421392E-2</v>
      </c>
      <c r="AY1115" s="45">
        <v>4.948514128421392E-2</v>
      </c>
      <c r="AZ1115" s="45">
        <v>4.948514128421392E-2</v>
      </c>
      <c r="BA1115" s="45">
        <v>4.948514128421392E-2</v>
      </c>
      <c r="BB1115" s="45">
        <v>4.948514128421392E-2</v>
      </c>
      <c r="BC1115" s="45">
        <v>4.948514128421392E-2</v>
      </c>
      <c r="BD1115" s="45">
        <v>4.948514128421392E-2</v>
      </c>
      <c r="BE1115" s="45">
        <v>4.948514128421392E-2</v>
      </c>
      <c r="BF1115" s="45">
        <v>4.948514128421392E-2</v>
      </c>
    </row>
    <row r="1116" spans="1:58" ht="13.5" thickBot="1" x14ac:dyDescent="0.25">
      <c r="A1116" s="6" t="s">
        <v>1350</v>
      </c>
      <c r="B1116" s="6" t="s">
        <v>1350</v>
      </c>
      <c r="C1116" s="6" t="s">
        <v>7</v>
      </c>
      <c r="D1116" s="6" t="s">
        <v>1350</v>
      </c>
      <c r="E1116" s="6">
        <v>-18.531143649888556</v>
      </c>
      <c r="F1116" s="6" t="s">
        <v>7</v>
      </c>
      <c r="G1116" s="21" t="s">
        <v>1178</v>
      </c>
      <c r="H1116" s="21" t="s">
        <v>1181</v>
      </c>
      <c r="I1116" s="21" t="s">
        <v>1160</v>
      </c>
      <c r="J1116" s="21" t="s">
        <v>849</v>
      </c>
      <c r="K1116" s="21" t="s">
        <v>852</v>
      </c>
      <c r="L1116" s="21" t="s">
        <v>975</v>
      </c>
      <c r="M1116" s="3">
        <v>-2.9392495876166804</v>
      </c>
      <c r="N1116" s="3">
        <v>-18.531143649888556</v>
      </c>
      <c r="O1116" s="21" t="s">
        <v>1510</v>
      </c>
      <c r="P1116" s="21" t="s">
        <v>1511</v>
      </c>
      <c r="Q1116" s="46">
        <v>4.5506211339095982E-4</v>
      </c>
      <c r="R1116" s="46">
        <v>5.0744986588870241E-4</v>
      </c>
      <c r="S1116" s="46">
        <v>5.519294313666085E-4</v>
      </c>
      <c r="T1116" s="46">
        <v>5.8932651339212226E-4</v>
      </c>
      <c r="U1116" s="46">
        <v>6.2049197636685491E-4</v>
      </c>
      <c r="V1116" s="46">
        <v>6.4624957539095548E-4</v>
      </c>
      <c r="W1116" s="46">
        <v>6.6736574437471384E-4</v>
      </c>
      <c r="X1116" s="46">
        <v>6.8335396801536843E-4</v>
      </c>
      <c r="Y1116" s="46">
        <v>7.7958246080778984E-4</v>
      </c>
      <c r="Z1116" s="46">
        <v>7.7625960149499461E-4</v>
      </c>
      <c r="AA1116" s="46">
        <v>7.7462108605000541E-4</v>
      </c>
      <c r="AB1116" s="46">
        <v>7.7323240676374454E-4</v>
      </c>
      <c r="AC1116" s="46">
        <v>7.7165495223861021E-4</v>
      </c>
      <c r="AD1116" s="46">
        <v>7.6955798272657517E-4</v>
      </c>
      <c r="AE1116" s="46">
        <v>7.6662504273237661E-4</v>
      </c>
      <c r="AF1116" s="46">
        <v>7.6348729965609484E-4</v>
      </c>
      <c r="AG1116" s="46">
        <v>7.5878357301946788E-4</v>
      </c>
      <c r="AH1116" s="46">
        <v>7.5428447510149789E-4</v>
      </c>
      <c r="AI1116" s="46">
        <v>7.5039250646525885E-4</v>
      </c>
      <c r="AJ1116" s="46">
        <v>7.4684279596453869E-4</v>
      </c>
      <c r="AK1116" s="46">
        <v>5.3597198932296992E-3</v>
      </c>
      <c r="AL1116" s="45">
        <v>5.3597198932296992E-3</v>
      </c>
      <c r="AM1116" s="45">
        <v>4.5506211339095982E-4</v>
      </c>
      <c r="AN1116" s="45">
        <v>9.6251197927966223E-4</v>
      </c>
      <c r="AO1116" s="45">
        <v>1.5144414106462707E-3</v>
      </c>
      <c r="AP1116" s="45">
        <v>2.103767924038393E-3</v>
      </c>
      <c r="AQ1116" s="45">
        <v>2.7242599004052479E-3</v>
      </c>
      <c r="AR1116" s="45">
        <v>3.3705094757962035E-3</v>
      </c>
      <c r="AS1116" s="45">
        <v>4.0378752201709178E-3</v>
      </c>
      <c r="AT1116" s="45">
        <v>4.7212291881862864E-3</v>
      </c>
      <c r="AU1116" s="45">
        <v>5.3597198932296992E-3</v>
      </c>
      <c r="AV1116" s="45">
        <v>5.3597198932296992E-3</v>
      </c>
      <c r="AW1116" s="45">
        <v>5.3597198932296992E-3</v>
      </c>
      <c r="AX1116" s="45">
        <v>5.3597198932296992E-3</v>
      </c>
      <c r="AY1116" s="45">
        <v>5.3597198932296992E-3</v>
      </c>
      <c r="AZ1116" s="45">
        <v>5.3597198932296992E-3</v>
      </c>
      <c r="BA1116" s="45">
        <v>5.3597198932296992E-3</v>
      </c>
      <c r="BB1116" s="45">
        <v>5.3597198932296992E-3</v>
      </c>
      <c r="BC1116" s="45">
        <v>5.3597198932296992E-3</v>
      </c>
      <c r="BD1116" s="45">
        <v>5.3597198932296992E-3</v>
      </c>
      <c r="BE1116" s="45">
        <v>5.3597198932296992E-3</v>
      </c>
      <c r="BF1116" s="45">
        <v>5.3597198932296992E-3</v>
      </c>
    </row>
    <row r="1117" spans="1:58" ht="13.5" thickBot="1" x14ac:dyDescent="0.25">
      <c r="A1117" s="6" t="s">
        <v>1350</v>
      </c>
      <c r="B1117" s="6" t="s">
        <v>1350</v>
      </c>
      <c r="C1117" s="6" t="s">
        <v>7</v>
      </c>
      <c r="D1117" s="6" t="s">
        <v>1350</v>
      </c>
      <c r="E1117" s="6">
        <v>-12.500155525017536</v>
      </c>
      <c r="F1117" s="6" t="s">
        <v>7</v>
      </c>
      <c r="G1117" s="21" t="s">
        <v>1178</v>
      </c>
      <c r="H1117" s="21" t="s">
        <v>1181</v>
      </c>
      <c r="I1117" s="21" t="s">
        <v>1160</v>
      </c>
      <c r="J1117" s="21" t="s">
        <v>849</v>
      </c>
      <c r="K1117" s="21" t="s">
        <v>852</v>
      </c>
      <c r="L1117" s="21" t="s">
        <v>976</v>
      </c>
      <c r="M1117" s="3">
        <v>-3.6707692411429833</v>
      </c>
      <c r="N1117" s="3">
        <v>-12.500155525017536</v>
      </c>
      <c r="O1117" s="21" t="s">
        <v>1510</v>
      </c>
      <c r="P1117" s="21" t="s">
        <v>1511</v>
      </c>
      <c r="Q1117" s="46">
        <v>6.3752412576133319E-4</v>
      </c>
      <c r="R1117" s="46">
        <v>7.1091730688742426E-4</v>
      </c>
      <c r="S1117" s="46">
        <v>7.7323142898438673E-4</v>
      </c>
      <c r="T1117" s="46">
        <v>8.2562327027981301E-4</v>
      </c>
      <c r="U1117" s="46">
        <v>8.6928485834052638E-4</v>
      </c>
      <c r="V1117" s="46">
        <v>9.0537024166806096E-4</v>
      </c>
      <c r="W1117" s="46">
        <v>9.3495316403108611E-4</v>
      </c>
      <c r="X1117" s="46">
        <v>9.5735203662241524E-4</v>
      </c>
      <c r="Y1117" s="46">
        <v>1.0921643708852612E-3</v>
      </c>
      <c r="Z1117" s="46">
        <v>1.087509175657884E-3</v>
      </c>
      <c r="AA1117" s="46">
        <v>1.0852136799532884E-3</v>
      </c>
      <c r="AB1117" s="46">
        <v>1.0832681948823842E-3</v>
      </c>
      <c r="AC1117" s="46">
        <v>1.0810582431253133E-3</v>
      </c>
      <c r="AD1117" s="46">
        <v>1.0781204713012735E-3</v>
      </c>
      <c r="AE1117" s="46">
        <v>1.0740115377058598E-3</v>
      </c>
      <c r="AF1117" s="46">
        <v>1.069615683046231E-3</v>
      </c>
      <c r="AG1117" s="46">
        <v>1.0630259470001114E-3</v>
      </c>
      <c r="AH1117" s="46">
        <v>1.0567228877419032E-3</v>
      </c>
      <c r="AI1117" s="46">
        <v>1.051270392732333E-3</v>
      </c>
      <c r="AJ1117" s="46">
        <v>1.0462973879114869E-3</v>
      </c>
      <c r="AK1117" s="46">
        <v>7.508756802000055E-3</v>
      </c>
      <c r="AL1117" s="45">
        <v>7.508756802000055E-3</v>
      </c>
      <c r="AM1117" s="45">
        <v>6.3752412576133319E-4</v>
      </c>
      <c r="AN1117" s="45">
        <v>1.3484414326487575E-3</v>
      </c>
      <c r="AO1117" s="45">
        <v>2.121672861633144E-3</v>
      </c>
      <c r="AP1117" s="45">
        <v>2.947296131912957E-3</v>
      </c>
      <c r="AQ1117" s="45">
        <v>3.8165809902534834E-3</v>
      </c>
      <c r="AR1117" s="45">
        <v>4.7219512319215447E-3</v>
      </c>
      <c r="AS1117" s="45">
        <v>5.6569043959526309E-3</v>
      </c>
      <c r="AT1117" s="45">
        <v>6.6142564325750459E-3</v>
      </c>
      <c r="AU1117" s="45">
        <v>7.508756802000055E-3</v>
      </c>
      <c r="AV1117" s="45">
        <v>7.508756802000055E-3</v>
      </c>
      <c r="AW1117" s="45">
        <v>7.508756802000055E-3</v>
      </c>
      <c r="AX1117" s="45">
        <v>7.508756802000055E-3</v>
      </c>
      <c r="AY1117" s="45">
        <v>7.508756802000055E-3</v>
      </c>
      <c r="AZ1117" s="45">
        <v>7.508756802000055E-3</v>
      </c>
      <c r="BA1117" s="45">
        <v>7.508756802000055E-3</v>
      </c>
      <c r="BB1117" s="45">
        <v>7.508756802000055E-3</v>
      </c>
      <c r="BC1117" s="45">
        <v>7.508756802000055E-3</v>
      </c>
      <c r="BD1117" s="45">
        <v>7.508756802000055E-3</v>
      </c>
      <c r="BE1117" s="45">
        <v>7.508756802000055E-3</v>
      </c>
      <c r="BF1117" s="45">
        <v>7.508756802000055E-3</v>
      </c>
    </row>
    <row r="1118" spans="1:58" ht="13.5" thickBot="1" x14ac:dyDescent="0.25">
      <c r="A1118" s="6" t="s">
        <v>1350</v>
      </c>
      <c r="B1118" s="6" t="s">
        <v>1350</v>
      </c>
      <c r="C1118" s="6" t="s">
        <v>7</v>
      </c>
      <c r="D1118" s="6" t="s">
        <v>1350</v>
      </c>
      <c r="E1118" s="6">
        <v>-7.683352853414922</v>
      </c>
      <c r="F1118" s="6" t="s">
        <v>7</v>
      </c>
      <c r="G1118" s="21" t="s">
        <v>1178</v>
      </c>
      <c r="H1118" s="21" t="s">
        <v>1181</v>
      </c>
      <c r="I1118" s="21" t="s">
        <v>1160</v>
      </c>
      <c r="J1118" s="21" t="s">
        <v>849</v>
      </c>
      <c r="K1118" s="21" t="s">
        <v>852</v>
      </c>
      <c r="L1118" s="21" t="s">
        <v>977</v>
      </c>
      <c r="M1118" s="3">
        <v>2.2744114552073573</v>
      </c>
      <c r="N1118" s="3">
        <v>-7.683352853414922</v>
      </c>
      <c r="O1118" s="21" t="s">
        <v>1510</v>
      </c>
      <c r="P1118" s="21" t="s">
        <v>1511</v>
      </c>
      <c r="Q1118" s="46">
        <v>1.6284037130585814E-4</v>
      </c>
      <c r="R1118" s="46">
        <v>1.8158691340984268E-4</v>
      </c>
      <c r="S1118" s="46">
        <v>1.9750357345427636E-4</v>
      </c>
      <c r="T1118" s="46">
        <v>2.1088582291778723E-4</v>
      </c>
      <c r="U1118" s="46">
        <v>2.2203813688413218E-4</v>
      </c>
      <c r="V1118" s="46">
        <v>2.3125528958835742E-4</v>
      </c>
      <c r="W1118" s="46">
        <v>2.3881154333193867E-4</v>
      </c>
      <c r="X1118" s="46">
        <v>2.4453280246899305E-4</v>
      </c>
      <c r="Y1118" s="46">
        <v>2.789674060877269E-4</v>
      </c>
      <c r="Z1118" s="46">
        <v>2.7777834721341048E-4</v>
      </c>
      <c r="AA1118" s="46">
        <v>2.771920174452295E-4</v>
      </c>
      <c r="AB1118" s="46">
        <v>2.7669508956671557E-4</v>
      </c>
      <c r="AC1118" s="46">
        <v>2.7613060996485009E-4</v>
      </c>
      <c r="AD1118" s="46">
        <v>2.7538022604162626E-4</v>
      </c>
      <c r="AE1118" s="46">
        <v>2.7433069670569838E-4</v>
      </c>
      <c r="AF1118" s="46">
        <v>2.7320788020973336E-4</v>
      </c>
      <c r="AG1118" s="46">
        <v>2.7152468890575523E-4</v>
      </c>
      <c r="AH1118" s="46">
        <v>2.6991472236724404E-4</v>
      </c>
      <c r="AI1118" s="46">
        <v>2.6852201223122915E-4</v>
      </c>
      <c r="AJ1118" s="46">
        <v>2.6725177645691193E-4</v>
      </c>
      <c r="AK1118" s="46">
        <v>1.9179332926779684E-3</v>
      </c>
      <c r="AL1118" s="45">
        <v>1.9179332926779684E-3</v>
      </c>
      <c r="AM1118" s="45">
        <v>1.6284037130585814E-4</v>
      </c>
      <c r="AN1118" s="45">
        <v>3.4442728471570079E-4</v>
      </c>
      <c r="AO1118" s="45">
        <v>5.4193085816997718E-4</v>
      </c>
      <c r="AP1118" s="45">
        <v>7.5281668108776443E-4</v>
      </c>
      <c r="AQ1118" s="45">
        <v>9.7485481797189664E-4</v>
      </c>
      <c r="AR1118" s="45">
        <v>1.2061101075602541E-3</v>
      </c>
      <c r="AS1118" s="45">
        <v>1.4449216508921928E-3</v>
      </c>
      <c r="AT1118" s="45">
        <v>1.6894544533611858E-3</v>
      </c>
      <c r="AU1118" s="45">
        <v>1.9179332926779684E-3</v>
      </c>
      <c r="AV1118" s="45">
        <v>1.9179332926779684E-3</v>
      </c>
      <c r="AW1118" s="45">
        <v>1.9179332926779684E-3</v>
      </c>
      <c r="AX1118" s="45">
        <v>1.9179332926779684E-3</v>
      </c>
      <c r="AY1118" s="45">
        <v>1.9179332926779684E-3</v>
      </c>
      <c r="AZ1118" s="45">
        <v>1.9179332926779684E-3</v>
      </c>
      <c r="BA1118" s="45">
        <v>1.9179332926779684E-3</v>
      </c>
      <c r="BB1118" s="45">
        <v>1.9179332926779684E-3</v>
      </c>
      <c r="BC1118" s="45">
        <v>1.9179332926779684E-3</v>
      </c>
      <c r="BD1118" s="45">
        <v>1.9179332926779684E-3</v>
      </c>
      <c r="BE1118" s="45">
        <v>1.9179332926779684E-3</v>
      </c>
      <c r="BF1118" s="45">
        <v>1.9179332926779684E-3</v>
      </c>
    </row>
    <row r="1119" spans="1:58" ht="13.5" thickBot="1" x14ac:dyDescent="0.25">
      <c r="A1119" s="6" t="s">
        <v>1352</v>
      </c>
      <c r="B1119" s="6" t="s">
        <v>1144</v>
      </c>
      <c r="C1119" s="6" t="s">
        <v>7</v>
      </c>
      <c r="D1119" s="6" t="s">
        <v>1352</v>
      </c>
      <c r="E1119" s="6">
        <v>20.980850615766499</v>
      </c>
      <c r="F1119" s="6" t="s">
        <v>7</v>
      </c>
      <c r="G1119" s="21" t="s">
        <v>1178</v>
      </c>
      <c r="H1119" s="21" t="s">
        <v>1181</v>
      </c>
      <c r="I1119" s="21" t="s">
        <v>1160</v>
      </c>
      <c r="J1119" s="21" t="s">
        <v>849</v>
      </c>
      <c r="K1119" s="21" t="s">
        <v>852</v>
      </c>
      <c r="L1119" s="21" t="s">
        <v>978</v>
      </c>
      <c r="M1119" s="3">
        <v>68.631136502790909</v>
      </c>
      <c r="N1119" s="3">
        <v>20.980850615766499</v>
      </c>
      <c r="O1119" s="21" t="s">
        <v>1510</v>
      </c>
      <c r="P1119" s="21" t="s">
        <v>1511</v>
      </c>
      <c r="Q1119" s="46">
        <v>1.6986800019082389E-4</v>
      </c>
      <c r="R1119" s="46">
        <v>1.8942357840622657E-4</v>
      </c>
      <c r="S1119" s="46">
        <v>2.0602714661098587E-4</v>
      </c>
      <c r="T1119" s="46">
        <v>2.1998692781384006E-4</v>
      </c>
      <c r="U1119" s="46">
        <v>2.316205371932057E-4</v>
      </c>
      <c r="V1119" s="46">
        <v>2.4123547042361073E-4</v>
      </c>
      <c r="W1119" s="46">
        <v>2.491178260216933E-4</v>
      </c>
      <c r="X1119" s="46">
        <v>2.5508599497384767E-4</v>
      </c>
      <c r="Y1119" s="46">
        <v>2.9100667734008578E-4</v>
      </c>
      <c r="Z1119" s="46">
        <v>2.8976630278511805E-4</v>
      </c>
      <c r="AA1119" s="46">
        <v>2.8915466904604878E-4</v>
      </c>
      <c r="AB1119" s="46">
        <v>2.8863629547390987E-4</v>
      </c>
      <c r="AC1119" s="46">
        <v>2.8804745487898581E-4</v>
      </c>
      <c r="AD1119" s="46">
        <v>2.8726468697326817E-4</v>
      </c>
      <c r="AE1119" s="46">
        <v>2.8616986357041057E-4</v>
      </c>
      <c r="AF1119" s="46">
        <v>2.8499859018641299E-4</v>
      </c>
      <c r="AG1119" s="46">
        <v>2.8324275815009122E-4</v>
      </c>
      <c r="AH1119" s="46">
        <v>2.8156331100760479E-4</v>
      </c>
      <c r="AI1119" s="46">
        <v>2.8011049630475714E-4</v>
      </c>
      <c r="AJ1119" s="46">
        <v>2.7878544153471583E-4</v>
      </c>
      <c r="AK1119" s="46">
        <v>2.0007046797668915E-3</v>
      </c>
      <c r="AL1119" s="45">
        <v>2.0007046797668915E-3</v>
      </c>
      <c r="AM1119" s="45">
        <v>1.6986800019082389E-4</v>
      </c>
      <c r="AN1119" s="45">
        <v>3.5929157859705045E-4</v>
      </c>
      <c r="AO1119" s="45">
        <v>5.6531872520803629E-4</v>
      </c>
      <c r="AP1119" s="45">
        <v>7.853056530218764E-4</v>
      </c>
      <c r="AQ1119" s="45">
        <v>1.016926190215082E-3</v>
      </c>
      <c r="AR1119" s="45">
        <v>1.2581616606386927E-3</v>
      </c>
      <c r="AS1119" s="45">
        <v>1.5072794866603859E-3</v>
      </c>
      <c r="AT1119" s="45">
        <v>1.7623654816342335E-3</v>
      </c>
      <c r="AU1119" s="45">
        <v>2.0007046797668915E-3</v>
      </c>
      <c r="AV1119" s="45">
        <v>2.0007046797668915E-3</v>
      </c>
      <c r="AW1119" s="45">
        <v>2.0007046797668915E-3</v>
      </c>
      <c r="AX1119" s="45">
        <v>2.0007046797668915E-3</v>
      </c>
      <c r="AY1119" s="45">
        <v>2.0007046797668915E-3</v>
      </c>
      <c r="AZ1119" s="45">
        <v>2.0007046797668915E-3</v>
      </c>
      <c r="BA1119" s="45">
        <v>2.0007046797668915E-3</v>
      </c>
      <c r="BB1119" s="45">
        <v>2.0007046797668915E-3</v>
      </c>
      <c r="BC1119" s="45">
        <v>2.0007046797668915E-3</v>
      </c>
      <c r="BD1119" s="45">
        <v>2.0007046797668915E-3</v>
      </c>
      <c r="BE1119" s="45">
        <v>2.0007046797668915E-3</v>
      </c>
      <c r="BF1119" s="45">
        <v>2.0007046797668915E-3</v>
      </c>
    </row>
    <row r="1120" spans="1:58" ht="13.5" thickBot="1" x14ac:dyDescent="0.25">
      <c r="A1120" s="6" t="s">
        <v>1350</v>
      </c>
      <c r="B1120" s="6" t="s">
        <v>1351</v>
      </c>
      <c r="C1120" s="6" t="s">
        <v>7</v>
      </c>
      <c r="D1120" s="6" t="s">
        <v>1350</v>
      </c>
      <c r="E1120" s="6">
        <v>-16.136963281502727</v>
      </c>
      <c r="F1120" s="6" t="s">
        <v>7</v>
      </c>
      <c r="G1120" s="21" t="s">
        <v>1178</v>
      </c>
      <c r="H1120" s="21" t="s">
        <v>1181</v>
      </c>
      <c r="I1120" s="21" t="s">
        <v>1160</v>
      </c>
      <c r="J1120" s="21" t="s">
        <v>849</v>
      </c>
      <c r="K1120" s="21" t="s">
        <v>852</v>
      </c>
      <c r="L1120" s="21" t="s">
        <v>979</v>
      </c>
      <c r="M1120" s="3">
        <v>10.192427119190857</v>
      </c>
      <c r="N1120" s="3">
        <v>-16.136963281502727</v>
      </c>
      <c r="O1120" s="21" t="s">
        <v>1510</v>
      </c>
      <c r="P1120" s="21" t="s">
        <v>1511</v>
      </c>
      <c r="Q1120" s="46">
        <v>5.4963761102199346E-3</v>
      </c>
      <c r="R1120" s="46">
        <v>6.129131030534132E-3</v>
      </c>
      <c r="S1120" s="46">
        <v>6.6663685062360208E-3</v>
      </c>
      <c r="T1120" s="46">
        <v>7.1180616316102625E-3</v>
      </c>
      <c r="U1120" s="46">
        <v>7.4944874010108818E-3</v>
      </c>
      <c r="V1120" s="46">
        <v>7.8055953745526374E-3</v>
      </c>
      <c r="W1120" s="46">
        <v>8.0606427699001452E-3</v>
      </c>
      <c r="X1120" s="46">
        <v>8.2537533099284448E-3</v>
      </c>
      <c r="Y1120" s="46">
        <v>9.4160297845958339E-3</v>
      </c>
      <c r="Z1120" s="46">
        <v>9.3758952974411537E-3</v>
      </c>
      <c r="AA1120" s="46">
        <v>9.3561048185525561E-3</v>
      </c>
      <c r="AB1120" s="46">
        <v>9.3393319354028604E-3</v>
      </c>
      <c r="AC1120" s="46">
        <v>9.3202789685401626E-3</v>
      </c>
      <c r="AD1120" s="46">
        <v>9.2949511445120925E-3</v>
      </c>
      <c r="AE1120" s="46">
        <v>9.2595262193371566E-3</v>
      </c>
      <c r="AF1120" s="46">
        <v>9.2216276213722102E-3</v>
      </c>
      <c r="AG1120" s="46">
        <v>9.1648146062831021E-3</v>
      </c>
      <c r="AH1120" s="46">
        <v>9.1104731579704726E-3</v>
      </c>
      <c r="AI1120" s="46">
        <v>9.0634647984422657E-3</v>
      </c>
      <c r="AJ1120" s="46">
        <v>9.0205903348905304E-3</v>
      </c>
      <c r="AK1120" s="46">
        <v>6.4736297555294309E-2</v>
      </c>
      <c r="AL1120" s="45">
        <v>6.4736297555294309E-2</v>
      </c>
      <c r="AM1120" s="45">
        <v>5.4963761102199346E-3</v>
      </c>
      <c r="AN1120" s="45">
        <v>1.1625507140754067E-2</v>
      </c>
      <c r="AO1120" s="45">
        <v>1.8291875646990086E-2</v>
      </c>
      <c r="AP1120" s="45">
        <v>2.5409937278600348E-2</v>
      </c>
      <c r="AQ1120" s="45">
        <v>3.290442467961123E-2</v>
      </c>
      <c r="AR1120" s="45">
        <v>4.0710020054163867E-2</v>
      </c>
      <c r="AS1120" s="45">
        <v>4.8770662824064011E-2</v>
      </c>
      <c r="AT1120" s="45">
        <v>5.7024416133992457E-2</v>
      </c>
      <c r="AU1120" s="45">
        <v>6.4736297555294309E-2</v>
      </c>
      <c r="AV1120" s="45">
        <v>6.4736297555294309E-2</v>
      </c>
      <c r="AW1120" s="45">
        <v>6.4736297555294309E-2</v>
      </c>
      <c r="AX1120" s="45">
        <v>6.4736297555294309E-2</v>
      </c>
      <c r="AY1120" s="45">
        <v>6.4736297555294309E-2</v>
      </c>
      <c r="AZ1120" s="45">
        <v>6.4736297555294309E-2</v>
      </c>
      <c r="BA1120" s="45">
        <v>6.4736297555294309E-2</v>
      </c>
      <c r="BB1120" s="45">
        <v>6.4736297555294309E-2</v>
      </c>
      <c r="BC1120" s="45">
        <v>6.4736297555294309E-2</v>
      </c>
      <c r="BD1120" s="45">
        <v>6.4736297555294309E-2</v>
      </c>
      <c r="BE1120" s="45">
        <v>6.4736297555294309E-2</v>
      </c>
      <c r="BF1120" s="45">
        <v>6.4736297555294309E-2</v>
      </c>
    </row>
    <row r="1121" spans="1:58" ht="13.5" thickBot="1" x14ac:dyDescent="0.25">
      <c r="A1121" s="6" t="s">
        <v>1351</v>
      </c>
      <c r="B1121" s="6" t="s">
        <v>1137</v>
      </c>
      <c r="C1121" s="6" t="s">
        <v>7</v>
      </c>
      <c r="D1121" s="6" t="s">
        <v>1351</v>
      </c>
      <c r="E1121" s="6">
        <v>11.572452330799026</v>
      </c>
      <c r="F1121" s="6" t="s">
        <v>7</v>
      </c>
      <c r="G1121" s="21" t="s">
        <v>1178</v>
      </c>
      <c r="H1121" s="21" t="s">
        <v>1181</v>
      </c>
      <c r="I1121" s="21" t="s">
        <v>1160</v>
      </c>
      <c r="J1121" s="21" t="s">
        <v>849</v>
      </c>
      <c r="K1121" s="21" t="s">
        <v>852</v>
      </c>
      <c r="L1121" s="21" t="s">
        <v>980</v>
      </c>
      <c r="M1121" s="3">
        <v>17.489841226833143</v>
      </c>
      <c r="N1121" s="3">
        <v>11.572452330799026</v>
      </c>
      <c r="O1121" s="21" t="s">
        <v>1510</v>
      </c>
      <c r="P1121" s="21" t="s">
        <v>1511</v>
      </c>
      <c r="Q1121" s="46">
        <v>1.4593820604755052E-3</v>
      </c>
      <c r="R1121" s="46">
        <v>1.6273893367001299E-3</v>
      </c>
      <c r="S1121" s="46">
        <v>1.7700350942924195E-3</v>
      </c>
      <c r="T1121" s="46">
        <v>1.8899673607153046E-3</v>
      </c>
      <c r="U1121" s="46">
        <v>1.989914854108724E-3</v>
      </c>
      <c r="V1121" s="46">
        <v>2.072519353210144E-3</v>
      </c>
      <c r="W1121" s="46">
        <v>2.1402388079703569E-3</v>
      </c>
      <c r="X1121" s="46">
        <v>2.1915129660982952E-3</v>
      </c>
      <c r="Y1121" s="46">
        <v>2.5001172905527993E-3</v>
      </c>
      <c r="Z1121" s="46">
        <v>2.4894608963422554E-3</v>
      </c>
      <c r="AA1121" s="46">
        <v>2.4842061850053549E-3</v>
      </c>
      <c r="AB1121" s="46">
        <v>2.4797526970561576E-3</v>
      </c>
      <c r="AC1121" s="46">
        <v>2.474693807802463E-3</v>
      </c>
      <c r="AD1121" s="46">
        <v>2.4679688364256471E-3</v>
      </c>
      <c r="AE1121" s="46">
        <v>2.4585629116386115E-3</v>
      </c>
      <c r="AF1121" s="46">
        <v>2.4485001843291805E-3</v>
      </c>
      <c r="AG1121" s="46">
        <v>2.433415355096261E-3</v>
      </c>
      <c r="AH1121" s="46">
        <v>2.4189867692030482E-3</v>
      </c>
      <c r="AI1121" s="46">
        <v>2.4065052440650045E-3</v>
      </c>
      <c r="AJ1121" s="46">
        <v>2.3951213391601766E-3</v>
      </c>
      <c r="AK1121" s="46">
        <v>1.7188596526015482E-2</v>
      </c>
      <c r="AL1121" s="45">
        <v>1.7188596526015482E-2</v>
      </c>
      <c r="AM1121" s="45">
        <v>1.4593820604755052E-3</v>
      </c>
      <c r="AN1121" s="45">
        <v>3.0867713971756351E-3</v>
      </c>
      <c r="AO1121" s="45">
        <v>4.8568064914680546E-3</v>
      </c>
      <c r="AP1121" s="45">
        <v>6.7467738521833596E-3</v>
      </c>
      <c r="AQ1121" s="45">
        <v>8.7366887062920832E-3</v>
      </c>
      <c r="AR1121" s="45">
        <v>1.0809208059502227E-2</v>
      </c>
      <c r="AS1121" s="45">
        <v>1.2949446867472583E-2</v>
      </c>
      <c r="AT1121" s="45">
        <v>1.5140959833570878E-2</v>
      </c>
      <c r="AU1121" s="45">
        <v>1.7188596526015482E-2</v>
      </c>
      <c r="AV1121" s="45">
        <v>1.7188596526015482E-2</v>
      </c>
      <c r="AW1121" s="45">
        <v>1.7188596526015482E-2</v>
      </c>
      <c r="AX1121" s="45">
        <v>1.7188596526015482E-2</v>
      </c>
      <c r="AY1121" s="45">
        <v>1.7188596526015482E-2</v>
      </c>
      <c r="AZ1121" s="45">
        <v>1.7188596526015482E-2</v>
      </c>
      <c r="BA1121" s="45">
        <v>1.7188596526015482E-2</v>
      </c>
      <c r="BB1121" s="45">
        <v>1.7188596526015482E-2</v>
      </c>
      <c r="BC1121" s="45">
        <v>1.7188596526015482E-2</v>
      </c>
      <c r="BD1121" s="45">
        <v>1.7188596526015482E-2</v>
      </c>
      <c r="BE1121" s="45">
        <v>1.7188596526015482E-2</v>
      </c>
      <c r="BF1121" s="45">
        <v>1.7188596526015482E-2</v>
      </c>
    </row>
    <row r="1122" spans="1:58" ht="13.5" thickBot="1" x14ac:dyDescent="0.25">
      <c r="A1122" s="6" t="s">
        <v>1359</v>
      </c>
      <c r="B1122" s="6" t="s">
        <v>1359</v>
      </c>
      <c r="C1122" s="6" t="s">
        <v>7</v>
      </c>
      <c r="D1122" s="6" t="s">
        <v>1359</v>
      </c>
      <c r="E1122" s="6">
        <v>228.24624831063548</v>
      </c>
      <c r="F1122" s="6" t="s">
        <v>7</v>
      </c>
      <c r="G1122" s="21" t="s">
        <v>1178</v>
      </c>
      <c r="H1122" s="21" t="s">
        <v>1181</v>
      </c>
      <c r="I1122" s="21" t="s">
        <v>1160</v>
      </c>
      <c r="J1122" s="21" t="s">
        <v>849</v>
      </c>
      <c r="K1122" s="21" t="s">
        <v>852</v>
      </c>
      <c r="L1122" s="21" t="s">
        <v>981</v>
      </c>
      <c r="M1122" s="3">
        <v>169.50805383749872</v>
      </c>
      <c r="N1122" s="3">
        <v>228.24624831063548</v>
      </c>
      <c r="O1122" s="21" t="s">
        <v>1510</v>
      </c>
      <c r="P1122" s="21" t="s">
        <v>1511</v>
      </c>
      <c r="Q1122" s="46">
        <v>1.8973482295193874E-6</v>
      </c>
      <c r="R1122" s="46">
        <v>2.1157751354848508E-6</v>
      </c>
      <c r="S1122" s="46">
        <v>2.3012294335375462E-6</v>
      </c>
      <c r="T1122" s="46">
        <v>2.4571538343661859E-6</v>
      </c>
      <c r="U1122" s="46">
        <v>2.5870959549189885E-6</v>
      </c>
      <c r="V1122" s="46">
        <v>2.6944903818926545E-6</v>
      </c>
      <c r="W1122" s="46">
        <v>2.7825327054713357E-6</v>
      </c>
      <c r="X1122" s="46">
        <v>2.8491944356507818E-6</v>
      </c>
      <c r="Y1122" s="46">
        <v>3.25041210474766E-6</v>
      </c>
      <c r="Z1122" s="46">
        <v>3.2365576856506824E-6</v>
      </c>
      <c r="AA1122" s="46">
        <v>3.2297260152322757E-6</v>
      </c>
      <c r="AB1122" s="46">
        <v>3.2239360184216803E-6</v>
      </c>
      <c r="AC1122" s="46">
        <v>3.2173589370467693E-6</v>
      </c>
      <c r="AD1122" s="46">
        <v>3.2086157758959371E-6</v>
      </c>
      <c r="AE1122" s="46">
        <v>3.196387096905694E-6</v>
      </c>
      <c r="AF1122" s="46">
        <v>3.1833045064300612E-6</v>
      </c>
      <c r="AG1122" s="46">
        <v>3.1636926619290019E-6</v>
      </c>
      <c r="AH1122" s="46">
        <v>3.1449340019177667E-6</v>
      </c>
      <c r="AI1122" s="46">
        <v>3.1287067230826049E-6</v>
      </c>
      <c r="AJ1122" s="46">
        <v>3.1139064645340277E-6</v>
      </c>
      <c r="AK1122" s="46">
        <v>2.2346960449775896E-5</v>
      </c>
      <c r="AL1122" s="45">
        <v>2.2346960449775896E-5</v>
      </c>
      <c r="AM1122" s="45">
        <v>1.8973482295193874E-6</v>
      </c>
      <c r="AN1122" s="45">
        <v>4.0131233650042382E-6</v>
      </c>
      <c r="AO1122" s="45">
        <v>6.3143527985417844E-6</v>
      </c>
      <c r="AP1122" s="45">
        <v>8.7715066329079703E-6</v>
      </c>
      <c r="AQ1122" s="45">
        <v>1.1358602587826959E-5</v>
      </c>
      <c r="AR1122" s="45">
        <v>1.4053092969719614E-5</v>
      </c>
      <c r="AS1122" s="45">
        <v>1.6835625675190949E-5</v>
      </c>
      <c r="AT1122" s="45">
        <v>1.9684820110841732E-5</v>
      </c>
      <c r="AU1122" s="45">
        <v>2.2346960449775896E-5</v>
      </c>
      <c r="AV1122" s="45">
        <v>2.2346960449775896E-5</v>
      </c>
      <c r="AW1122" s="45">
        <v>2.2346960449775896E-5</v>
      </c>
      <c r="AX1122" s="45">
        <v>2.2346960449775896E-5</v>
      </c>
      <c r="AY1122" s="45">
        <v>2.2346960449775896E-5</v>
      </c>
      <c r="AZ1122" s="45">
        <v>2.2346960449775896E-5</v>
      </c>
      <c r="BA1122" s="45">
        <v>2.2346960449775896E-5</v>
      </c>
      <c r="BB1122" s="45">
        <v>2.2346960449775896E-5</v>
      </c>
      <c r="BC1122" s="45">
        <v>2.2346960449775896E-5</v>
      </c>
      <c r="BD1122" s="45">
        <v>2.2346960449775896E-5</v>
      </c>
      <c r="BE1122" s="45">
        <v>2.2346960449775896E-5</v>
      </c>
      <c r="BF1122" s="45">
        <v>2.2346960449775896E-5</v>
      </c>
    </row>
    <row r="1123" spans="1:58" ht="13.5" thickBot="1" x14ac:dyDescent="0.25">
      <c r="A1123" s="6" t="s">
        <v>1137</v>
      </c>
      <c r="B1123" s="6" t="s">
        <v>1137</v>
      </c>
      <c r="C1123" s="6" t="s">
        <v>7</v>
      </c>
      <c r="D1123" s="6" t="s">
        <v>1137</v>
      </c>
      <c r="E1123" s="6">
        <v>16.552697547422113</v>
      </c>
      <c r="F1123" s="6" t="s">
        <v>7</v>
      </c>
      <c r="G1123" s="21" t="s">
        <v>1178</v>
      </c>
      <c r="H1123" s="21" t="s">
        <v>1181</v>
      </c>
      <c r="I1123" s="21" t="s">
        <v>1160</v>
      </c>
      <c r="J1123" s="21" t="s">
        <v>849</v>
      </c>
      <c r="K1123" s="21" t="s">
        <v>852</v>
      </c>
      <c r="L1123" s="21" t="s">
        <v>982</v>
      </c>
      <c r="M1123" s="3">
        <v>17.699535955245178</v>
      </c>
      <c r="N1123" s="3">
        <v>16.552697547422113</v>
      </c>
      <c r="O1123" s="21" t="s">
        <v>1510</v>
      </c>
      <c r="P1123" s="21" t="s">
        <v>1511</v>
      </c>
      <c r="Q1123" s="46">
        <v>1.0933349620308855E-4</v>
      </c>
      <c r="R1123" s="46">
        <v>1.2192020902811204E-4</v>
      </c>
      <c r="S1123" s="46">
        <v>1.3260689609826944E-4</v>
      </c>
      <c r="T1123" s="46">
        <v>1.4159194144773872E-4</v>
      </c>
      <c r="U1123" s="46">
        <v>1.4907977426780036E-4</v>
      </c>
      <c r="V1123" s="46">
        <v>1.5526831045271165E-4</v>
      </c>
      <c r="W1123" s="46">
        <v>1.6034169387328664E-4</v>
      </c>
      <c r="X1123" s="46">
        <v>1.6418303407118582E-4</v>
      </c>
      <c r="Y1123" s="46">
        <v>1.8730294944482664E-4</v>
      </c>
      <c r="Z1123" s="46">
        <v>1.8650459727406095E-4</v>
      </c>
      <c r="AA1123" s="46">
        <v>1.8611092657084963E-4</v>
      </c>
      <c r="AB1123" s="46">
        <v>1.8577728165292771E-4</v>
      </c>
      <c r="AC1123" s="46">
        <v>1.8539828148293083E-4</v>
      </c>
      <c r="AD1123" s="46">
        <v>1.8489446233069769E-4</v>
      </c>
      <c r="AE1123" s="46">
        <v>1.8418979240920034E-4</v>
      </c>
      <c r="AF1123" s="46">
        <v>1.8343591637640883E-4</v>
      </c>
      <c r="AG1123" s="46">
        <v>1.823057961944982E-4</v>
      </c>
      <c r="AH1123" s="46">
        <v>1.8122484023122052E-4</v>
      </c>
      <c r="AI1123" s="46">
        <v>1.8028975351318561E-4</v>
      </c>
      <c r="AJ1123" s="46">
        <v>1.7943689793999679E-4</v>
      </c>
      <c r="AK1123" s="46">
        <v>1.2877295150532492E-3</v>
      </c>
      <c r="AL1123" s="45">
        <v>1.2877295150532492E-3</v>
      </c>
      <c r="AM1123" s="45">
        <v>1.0933349620308855E-4</v>
      </c>
      <c r="AN1123" s="45">
        <v>2.3125370523120059E-4</v>
      </c>
      <c r="AO1123" s="45">
        <v>3.6386060132947003E-4</v>
      </c>
      <c r="AP1123" s="45">
        <v>5.054525427772088E-4</v>
      </c>
      <c r="AQ1123" s="45">
        <v>6.5453231704500916E-4</v>
      </c>
      <c r="AR1123" s="45">
        <v>8.0980062749772084E-4</v>
      </c>
      <c r="AS1123" s="45">
        <v>9.7014232137100751E-4</v>
      </c>
      <c r="AT1123" s="45">
        <v>1.1343253554421933E-3</v>
      </c>
      <c r="AU1123" s="45">
        <v>1.2877295150532492E-3</v>
      </c>
      <c r="AV1123" s="45">
        <v>1.2877295150532492E-3</v>
      </c>
      <c r="AW1123" s="45">
        <v>1.2877295150532492E-3</v>
      </c>
      <c r="AX1123" s="45">
        <v>1.2877295150532492E-3</v>
      </c>
      <c r="AY1123" s="45">
        <v>1.2877295150532492E-3</v>
      </c>
      <c r="AZ1123" s="45">
        <v>1.2877295150532492E-3</v>
      </c>
      <c r="BA1123" s="45">
        <v>1.2877295150532492E-3</v>
      </c>
      <c r="BB1123" s="45">
        <v>1.2877295150532492E-3</v>
      </c>
      <c r="BC1123" s="45">
        <v>1.2877295150532492E-3</v>
      </c>
      <c r="BD1123" s="45">
        <v>1.2877295150532492E-3</v>
      </c>
      <c r="BE1123" s="45">
        <v>1.2877295150532492E-3</v>
      </c>
      <c r="BF1123" s="45">
        <v>1.2877295150532492E-3</v>
      </c>
    </row>
    <row r="1124" spans="1:58" ht="13.5" thickBot="1" x14ac:dyDescent="0.25">
      <c r="A1124" s="6" t="s">
        <v>1353</v>
      </c>
      <c r="B1124" s="6" t="s">
        <v>1142</v>
      </c>
      <c r="C1124" s="6" t="s">
        <v>7</v>
      </c>
      <c r="D1124" s="6" t="s">
        <v>1353</v>
      </c>
      <c r="E1124" s="6">
        <v>34.005141879934243</v>
      </c>
      <c r="F1124" s="6" t="s">
        <v>7</v>
      </c>
      <c r="G1124" s="21" t="s">
        <v>1178</v>
      </c>
      <c r="H1124" s="21" t="s">
        <v>1181</v>
      </c>
      <c r="I1124" s="21" t="s">
        <v>1160</v>
      </c>
      <c r="J1124" s="21" t="s">
        <v>849</v>
      </c>
      <c r="K1124" s="21" t="s">
        <v>852</v>
      </c>
      <c r="L1124" s="21" t="s">
        <v>983</v>
      </c>
      <c r="M1124" s="3">
        <v>27.246105431627203</v>
      </c>
      <c r="N1124" s="3">
        <v>34.005141879934243</v>
      </c>
      <c r="O1124" s="21" t="s">
        <v>1510</v>
      </c>
      <c r="P1124" s="21" t="s">
        <v>1511</v>
      </c>
      <c r="Q1124" s="46">
        <v>7.4034846906229405E-4</v>
      </c>
      <c r="R1124" s="46">
        <v>8.2557901499877035E-4</v>
      </c>
      <c r="S1124" s="46">
        <v>8.9794359389271127E-4</v>
      </c>
      <c r="T1124" s="46">
        <v>9.5878555724288744E-4</v>
      </c>
      <c r="U1124" s="46">
        <v>1.0094891911468984E-3</v>
      </c>
      <c r="V1124" s="46">
        <v>1.0513946771081744E-3</v>
      </c>
      <c r="W1124" s="46">
        <v>1.0857489397891351E-3</v>
      </c>
      <c r="X1124" s="46">
        <v>1.1117604589797356E-3</v>
      </c>
      <c r="Y1124" s="46">
        <v>1.2683162680058196E-3</v>
      </c>
      <c r="Z1124" s="46">
        <v>1.2629102503815312E-3</v>
      </c>
      <c r="AA1124" s="46">
        <v>1.2602445210985695E-3</v>
      </c>
      <c r="AB1124" s="46">
        <v>1.2579852546086817E-3</v>
      </c>
      <c r="AC1124" s="46">
        <v>1.2554188663985181E-3</v>
      </c>
      <c r="AD1124" s="46">
        <v>1.2520072702180834E-3</v>
      </c>
      <c r="AE1124" s="46">
        <v>1.2472356191167069E-3</v>
      </c>
      <c r="AF1124" s="46">
        <v>1.2421307703180989E-3</v>
      </c>
      <c r="AG1124" s="46">
        <v>1.2344781956215049E-3</v>
      </c>
      <c r="AH1124" s="46">
        <v>1.2271585349472509E-3</v>
      </c>
      <c r="AI1124" s="46">
        <v>1.2208266234637686E-3</v>
      </c>
      <c r="AJ1124" s="46">
        <v>1.2150515376952798E-3</v>
      </c>
      <c r="AK1124" s="46">
        <v>8.719821538178088E-3</v>
      </c>
      <c r="AL1124" s="45">
        <v>8.719821538178088E-3</v>
      </c>
      <c r="AM1124" s="45">
        <v>7.4034846906229405E-4</v>
      </c>
      <c r="AN1124" s="45">
        <v>1.5659274840610644E-3</v>
      </c>
      <c r="AO1124" s="45">
        <v>2.4638710779537757E-3</v>
      </c>
      <c r="AP1124" s="45">
        <v>3.4226566351966631E-3</v>
      </c>
      <c r="AQ1124" s="45">
        <v>4.4321458263435615E-3</v>
      </c>
      <c r="AR1124" s="45">
        <v>5.4835405034517355E-3</v>
      </c>
      <c r="AS1124" s="45">
        <v>6.5692894432408701E-3</v>
      </c>
      <c r="AT1124" s="45">
        <v>7.6810499022206061E-3</v>
      </c>
      <c r="AU1124" s="45">
        <v>8.719821538178088E-3</v>
      </c>
      <c r="AV1124" s="45">
        <v>8.719821538178088E-3</v>
      </c>
      <c r="AW1124" s="45">
        <v>8.719821538178088E-3</v>
      </c>
      <c r="AX1124" s="45">
        <v>8.719821538178088E-3</v>
      </c>
      <c r="AY1124" s="45">
        <v>8.719821538178088E-3</v>
      </c>
      <c r="AZ1124" s="45">
        <v>8.719821538178088E-3</v>
      </c>
      <c r="BA1124" s="45">
        <v>8.719821538178088E-3</v>
      </c>
      <c r="BB1124" s="45">
        <v>8.719821538178088E-3</v>
      </c>
      <c r="BC1124" s="45">
        <v>8.719821538178088E-3</v>
      </c>
      <c r="BD1124" s="45">
        <v>8.719821538178088E-3</v>
      </c>
      <c r="BE1124" s="45">
        <v>8.719821538178088E-3</v>
      </c>
      <c r="BF1124" s="45">
        <v>8.719821538178088E-3</v>
      </c>
    </row>
    <row r="1125" spans="1:58" ht="13.5" thickBot="1" x14ac:dyDescent="0.25">
      <c r="A1125" s="6" t="s">
        <v>1350</v>
      </c>
      <c r="B1125" s="6" t="s">
        <v>1350</v>
      </c>
      <c r="C1125" s="6" t="s">
        <v>7</v>
      </c>
      <c r="D1125" s="6" t="s">
        <v>1350</v>
      </c>
      <c r="E1125" s="6">
        <v>-47.248061972308925</v>
      </c>
      <c r="F1125" s="6" t="s">
        <v>7</v>
      </c>
      <c r="G1125" s="21" t="s">
        <v>1178</v>
      </c>
      <c r="H1125" s="21" t="s">
        <v>1181</v>
      </c>
      <c r="I1125" s="21" t="s">
        <v>1160</v>
      </c>
      <c r="J1125" s="21" t="s">
        <v>849</v>
      </c>
      <c r="K1125" s="21" t="s">
        <v>853</v>
      </c>
      <c r="L1125" s="21" t="s">
        <v>969</v>
      </c>
      <c r="M1125" s="3">
        <v>-1.9724637909239984</v>
      </c>
      <c r="N1125" s="3">
        <v>-47.248061972308925</v>
      </c>
      <c r="O1125" s="21" t="s">
        <v>1510</v>
      </c>
      <c r="P1125" s="21" t="s">
        <v>1511</v>
      </c>
      <c r="Q1125" s="46">
        <v>2.1290394868750287E-4</v>
      </c>
      <c r="R1125" s="46">
        <v>2.3740640551826487E-4</v>
      </c>
      <c r="S1125" s="46">
        <v>2.5821009685853393E-4</v>
      </c>
      <c r="T1125" s="46">
        <v>2.7570121537838461E-4</v>
      </c>
      <c r="U1125" s="46">
        <v>2.9027772180862337E-4</v>
      </c>
      <c r="V1125" s="46">
        <v>3.0232489749495013E-4</v>
      </c>
      <c r="W1125" s="46">
        <v>3.1220121389118993E-4</v>
      </c>
      <c r="X1125" s="46">
        <v>3.1967912124315344E-4</v>
      </c>
      <c r="Y1125" s="46">
        <v>3.6326114149668517E-4</v>
      </c>
      <c r="Z1125" s="46">
        <v>3.626061206893915E-4</v>
      </c>
      <c r="AA1125" s="46">
        <v>3.6201996172305237E-4</v>
      </c>
      <c r="AB1125" s="46">
        <v>3.6176227340725453E-4</v>
      </c>
      <c r="AC1125" s="46">
        <v>3.6079497156837111E-4</v>
      </c>
      <c r="AD1125" s="46">
        <v>3.5983544385187471E-4</v>
      </c>
      <c r="AE1125" s="46">
        <v>3.5811694259884675E-4</v>
      </c>
      <c r="AF1125" s="46">
        <v>3.5669204167294193E-4</v>
      </c>
      <c r="AG1125" s="46">
        <v>3.5437452941466713E-4</v>
      </c>
      <c r="AH1125" s="46">
        <v>3.5247533667508922E-4</v>
      </c>
      <c r="AI1125" s="46">
        <v>3.5075366699634079E-4</v>
      </c>
      <c r="AJ1125" s="46">
        <v>3.4907442808003279E-4</v>
      </c>
      <c r="AK1125" s="46">
        <v>2.5028380114720502E-3</v>
      </c>
      <c r="AL1125" s="45">
        <v>2.5028380114720502E-3</v>
      </c>
      <c r="AM1125" s="45">
        <v>2.1290394868750287E-4</v>
      </c>
      <c r="AN1125" s="45">
        <v>4.5031035420576773E-4</v>
      </c>
      <c r="AO1125" s="45">
        <v>7.085204510643016E-4</v>
      </c>
      <c r="AP1125" s="45">
        <v>9.8422166644268616E-4</v>
      </c>
      <c r="AQ1125" s="45">
        <v>1.2744993882513095E-3</v>
      </c>
      <c r="AR1125" s="45">
        <v>1.5768242857462597E-3</v>
      </c>
      <c r="AS1125" s="45">
        <v>1.8890254996374496E-3</v>
      </c>
      <c r="AT1125" s="45">
        <v>2.2087046208806031E-3</v>
      </c>
      <c r="AU1125" s="45">
        <v>2.5028380114720502E-3</v>
      </c>
      <c r="AV1125" s="45">
        <v>2.5028380114720502E-3</v>
      </c>
      <c r="AW1125" s="45">
        <v>2.5028380114720502E-3</v>
      </c>
      <c r="AX1125" s="45">
        <v>2.5028380114720502E-3</v>
      </c>
      <c r="AY1125" s="45">
        <v>2.5028380114720502E-3</v>
      </c>
      <c r="AZ1125" s="45">
        <v>2.5028380114720502E-3</v>
      </c>
      <c r="BA1125" s="45">
        <v>2.5028380114720502E-3</v>
      </c>
      <c r="BB1125" s="45">
        <v>2.5028380114720502E-3</v>
      </c>
      <c r="BC1125" s="45">
        <v>2.5028380114720502E-3</v>
      </c>
      <c r="BD1125" s="45">
        <v>2.5028380114720502E-3</v>
      </c>
      <c r="BE1125" s="45">
        <v>2.5028380114720502E-3</v>
      </c>
      <c r="BF1125" s="45">
        <v>2.5028380114720502E-3</v>
      </c>
    </row>
    <row r="1126" spans="1:58" ht="13.5" thickBot="1" x14ac:dyDescent="0.25">
      <c r="A1126" s="6" t="s">
        <v>1137</v>
      </c>
      <c r="B1126" s="6" t="s">
        <v>1352</v>
      </c>
      <c r="C1126" s="6" t="s">
        <v>7</v>
      </c>
      <c r="D1126" s="6" t="s">
        <v>1137</v>
      </c>
      <c r="E1126" s="6">
        <v>19.994264814626433</v>
      </c>
      <c r="F1126" s="6" t="s">
        <v>7</v>
      </c>
      <c r="G1126" s="21" t="s">
        <v>1178</v>
      </c>
      <c r="H1126" s="21" t="s">
        <v>1181</v>
      </c>
      <c r="I1126" s="21" t="s">
        <v>1160</v>
      </c>
      <c r="J1126" s="21" t="s">
        <v>849</v>
      </c>
      <c r="K1126" s="21" t="s">
        <v>853</v>
      </c>
      <c r="L1126" s="21" t="s">
        <v>970</v>
      </c>
      <c r="M1126" s="3">
        <v>22.656824288434802</v>
      </c>
      <c r="N1126" s="3">
        <v>19.994264814626433</v>
      </c>
      <c r="O1126" s="21" t="s">
        <v>1510</v>
      </c>
      <c r="P1126" s="21" t="s">
        <v>1511</v>
      </c>
      <c r="Q1126" s="46">
        <v>1.8885686396749138E-4</v>
      </c>
      <c r="R1126" s="46">
        <v>2.1059181620808443E-4</v>
      </c>
      <c r="S1126" s="46">
        <v>2.2904577128825853E-4</v>
      </c>
      <c r="T1126" s="46">
        <v>2.4456130217111351E-4</v>
      </c>
      <c r="U1126" s="46">
        <v>2.5749142070103086E-4</v>
      </c>
      <c r="V1126" s="46">
        <v>2.6817789144904211E-4</v>
      </c>
      <c r="W1126" s="46">
        <v>2.7693869721917043E-4</v>
      </c>
      <c r="X1126" s="46">
        <v>2.8357198955704122E-4</v>
      </c>
      <c r="Y1126" s="46">
        <v>3.2223150583745886E-4</v>
      </c>
      <c r="Z1126" s="46">
        <v>3.2165046834960783E-4</v>
      </c>
      <c r="AA1126" s="46">
        <v>3.2113051489241899E-4</v>
      </c>
      <c r="AB1126" s="46">
        <v>3.2090193196804089E-4</v>
      </c>
      <c r="AC1126" s="46">
        <v>3.2004388498052517E-4</v>
      </c>
      <c r="AD1126" s="46">
        <v>3.1919273404347335E-4</v>
      </c>
      <c r="AE1126" s="46">
        <v>3.176683341468447E-4</v>
      </c>
      <c r="AF1126" s="46">
        <v>3.1640437299445775E-4</v>
      </c>
      <c r="AG1126" s="46">
        <v>3.1434861921439796E-4</v>
      </c>
      <c r="AH1126" s="46">
        <v>3.1266393658132489E-4</v>
      </c>
      <c r="AI1126" s="46">
        <v>3.1113672612646581E-4</v>
      </c>
      <c r="AJ1126" s="46">
        <v>3.0964715396239294E-4</v>
      </c>
      <c r="AK1126" s="46">
        <v>2.2201473517949322E-3</v>
      </c>
      <c r="AL1126" s="45">
        <v>2.2201473517949322E-3</v>
      </c>
      <c r="AM1126" s="45">
        <v>1.8885686396749138E-4</v>
      </c>
      <c r="AN1126" s="45">
        <v>3.994486801755758E-4</v>
      </c>
      <c r="AO1126" s="45">
        <v>6.2849445146383436E-4</v>
      </c>
      <c r="AP1126" s="45">
        <v>8.7305575363494782E-4</v>
      </c>
      <c r="AQ1126" s="45">
        <v>1.1305471743359788E-3</v>
      </c>
      <c r="AR1126" s="45">
        <v>1.3987250657850208E-3</v>
      </c>
      <c r="AS1126" s="45">
        <v>1.6756637630041913E-3</v>
      </c>
      <c r="AT1126" s="45">
        <v>1.9592357525612327E-3</v>
      </c>
      <c r="AU1126" s="45">
        <v>2.2201473517949322E-3</v>
      </c>
      <c r="AV1126" s="45">
        <v>2.2201473517949322E-3</v>
      </c>
      <c r="AW1126" s="45">
        <v>2.2201473517949322E-3</v>
      </c>
      <c r="AX1126" s="45">
        <v>2.2201473517949322E-3</v>
      </c>
      <c r="AY1126" s="45">
        <v>2.2201473517949322E-3</v>
      </c>
      <c r="AZ1126" s="45">
        <v>2.2201473517949322E-3</v>
      </c>
      <c r="BA1126" s="45">
        <v>2.2201473517949322E-3</v>
      </c>
      <c r="BB1126" s="45">
        <v>2.2201473517949322E-3</v>
      </c>
      <c r="BC1126" s="45">
        <v>2.2201473517949322E-3</v>
      </c>
      <c r="BD1126" s="45">
        <v>2.2201473517949322E-3</v>
      </c>
      <c r="BE1126" s="45">
        <v>2.2201473517949322E-3</v>
      </c>
      <c r="BF1126" s="45">
        <v>2.2201473517949322E-3</v>
      </c>
    </row>
    <row r="1127" spans="1:58" ht="13.5" thickBot="1" x14ac:dyDescent="0.25">
      <c r="A1127" s="6" t="s">
        <v>1357</v>
      </c>
      <c r="B1127" s="6" t="s">
        <v>1355</v>
      </c>
      <c r="C1127" s="6" t="s">
        <v>7</v>
      </c>
      <c r="D1127" s="6" t="s">
        <v>1357</v>
      </c>
      <c r="E1127" s="6">
        <v>74.287370578875169</v>
      </c>
      <c r="F1127" s="6" t="s">
        <v>7</v>
      </c>
      <c r="G1127" s="21" t="s">
        <v>1178</v>
      </c>
      <c r="H1127" s="21" t="s">
        <v>1181</v>
      </c>
      <c r="I1127" s="21" t="s">
        <v>1160</v>
      </c>
      <c r="J1127" s="21" t="s">
        <v>849</v>
      </c>
      <c r="K1127" s="21" t="s">
        <v>853</v>
      </c>
      <c r="L1127" s="21" t="s">
        <v>971</v>
      </c>
      <c r="M1127" s="3">
        <v>51.305668741660313</v>
      </c>
      <c r="N1127" s="3">
        <v>74.287370578875169</v>
      </c>
      <c r="O1127" s="21" t="s">
        <v>1510</v>
      </c>
      <c r="P1127" s="21" t="s">
        <v>1511</v>
      </c>
      <c r="Q1127" s="46">
        <v>7.4796469226730161E-6</v>
      </c>
      <c r="R1127" s="46">
        <v>8.3404563485288862E-6</v>
      </c>
      <c r="S1127" s="46">
        <v>9.0713223886974319E-6</v>
      </c>
      <c r="T1127" s="46">
        <v>9.6858125924612734E-6</v>
      </c>
      <c r="U1127" s="46">
        <v>1.0197907939383596E-5</v>
      </c>
      <c r="V1127" s="46">
        <v>1.0621143962504024E-5</v>
      </c>
      <c r="W1127" s="46">
        <v>1.096811432165367E-5</v>
      </c>
      <c r="X1127" s="46">
        <v>1.123082483997874E-5</v>
      </c>
      <c r="Y1127" s="46">
        <v>1.2761929010111659E-5</v>
      </c>
      <c r="Z1127" s="46">
        <v>1.2738917110164455E-5</v>
      </c>
      <c r="AA1127" s="46">
        <v>1.2718324433815324E-5</v>
      </c>
      <c r="AB1127" s="46">
        <v>1.2709271442407002E-5</v>
      </c>
      <c r="AC1127" s="46">
        <v>1.2675288624018228E-5</v>
      </c>
      <c r="AD1127" s="46">
        <v>1.2641578922642768E-5</v>
      </c>
      <c r="AE1127" s="46">
        <v>1.2581205300227304E-5</v>
      </c>
      <c r="AF1127" s="46">
        <v>1.2531146314044752E-5</v>
      </c>
      <c r="AG1127" s="46">
        <v>1.2449728503159968E-5</v>
      </c>
      <c r="AH1127" s="46">
        <v>1.2383006907728231E-5</v>
      </c>
      <c r="AI1127" s="46">
        <v>1.232252197358823E-5</v>
      </c>
      <c r="AJ1127" s="46">
        <v>1.2263527698140428E-5</v>
      </c>
      <c r="AK1127" s="46">
        <v>8.7928592897698672E-5</v>
      </c>
      <c r="AL1127" s="45">
        <v>8.7928592897698672E-5</v>
      </c>
      <c r="AM1127" s="45">
        <v>7.4796469226730161E-6</v>
      </c>
      <c r="AN1127" s="45">
        <v>1.5820103271201901E-5</v>
      </c>
      <c r="AO1127" s="45">
        <v>2.4891425659899332E-5</v>
      </c>
      <c r="AP1127" s="45">
        <v>3.4577238252360608E-5</v>
      </c>
      <c r="AQ1127" s="45">
        <v>4.4775146191744207E-5</v>
      </c>
      <c r="AR1127" s="45">
        <v>5.5396290154248233E-5</v>
      </c>
      <c r="AS1127" s="45">
        <v>6.6364404475901899E-5</v>
      </c>
      <c r="AT1127" s="45">
        <v>7.7595229315880634E-5</v>
      </c>
      <c r="AU1127" s="45">
        <v>8.7928592897698672E-5</v>
      </c>
      <c r="AV1127" s="45">
        <v>8.7928592897698672E-5</v>
      </c>
      <c r="AW1127" s="45">
        <v>8.7928592897698672E-5</v>
      </c>
      <c r="AX1127" s="45">
        <v>8.7928592897698672E-5</v>
      </c>
      <c r="AY1127" s="45">
        <v>8.7928592897698672E-5</v>
      </c>
      <c r="AZ1127" s="45">
        <v>8.7928592897698672E-5</v>
      </c>
      <c r="BA1127" s="45">
        <v>8.7928592897698672E-5</v>
      </c>
      <c r="BB1127" s="45">
        <v>8.7928592897698672E-5</v>
      </c>
      <c r="BC1127" s="45">
        <v>8.7928592897698672E-5</v>
      </c>
      <c r="BD1127" s="45">
        <v>8.7928592897698672E-5</v>
      </c>
      <c r="BE1127" s="45">
        <v>8.7928592897698672E-5</v>
      </c>
      <c r="BF1127" s="45">
        <v>8.7928592897698672E-5</v>
      </c>
    </row>
    <row r="1128" spans="1:58" ht="13.5" thickBot="1" x14ac:dyDescent="0.25">
      <c r="A1128" s="6" t="s">
        <v>1350</v>
      </c>
      <c r="B1128" s="6" t="s">
        <v>1350</v>
      </c>
      <c r="C1128" s="6" t="s">
        <v>7</v>
      </c>
      <c r="D1128" s="6" t="s">
        <v>1350</v>
      </c>
      <c r="E1128" s="6">
        <v>-28.246767018857415</v>
      </c>
      <c r="F1128" s="6" t="s">
        <v>7</v>
      </c>
      <c r="G1128" s="21" t="s">
        <v>1178</v>
      </c>
      <c r="H1128" s="21" t="s">
        <v>1181</v>
      </c>
      <c r="I1128" s="21" t="s">
        <v>1160</v>
      </c>
      <c r="J1128" s="21" t="s">
        <v>849</v>
      </c>
      <c r="K1128" s="21" t="s">
        <v>853</v>
      </c>
      <c r="L1128" s="21" t="s">
        <v>972</v>
      </c>
      <c r="M1128" s="3">
        <v>-3.21112930794061</v>
      </c>
      <c r="N1128" s="3">
        <v>-28.246767018857415</v>
      </c>
      <c r="O1128" s="21" t="s">
        <v>1510</v>
      </c>
      <c r="P1128" s="21" t="s">
        <v>1511</v>
      </c>
      <c r="Q1128" s="46">
        <v>1.9976840599706265E-4</v>
      </c>
      <c r="R1128" s="46">
        <v>2.2275913385471117E-4</v>
      </c>
      <c r="S1128" s="46">
        <v>2.4227929909129131E-4</v>
      </c>
      <c r="T1128" s="46">
        <v>2.5869126743362106E-4</v>
      </c>
      <c r="U1128" s="46">
        <v>2.7236844661477749E-4</v>
      </c>
      <c r="V1128" s="46">
        <v>2.8367234726321726E-4</v>
      </c>
      <c r="W1128" s="46">
        <v>2.9293932420639928E-4</v>
      </c>
      <c r="X1128" s="46">
        <v>2.9995586683562089E-4</v>
      </c>
      <c r="Y1128" s="46">
        <v>3.4084900559538489E-4</v>
      </c>
      <c r="Z1128" s="46">
        <v>3.4023439763073858E-4</v>
      </c>
      <c r="AA1128" s="46">
        <v>3.3968440293553312E-4</v>
      </c>
      <c r="AB1128" s="46">
        <v>3.3944261322515741E-4</v>
      </c>
      <c r="AC1128" s="46">
        <v>3.3853499104312173E-4</v>
      </c>
      <c r="AD1128" s="46">
        <v>3.3763466334316042E-4</v>
      </c>
      <c r="AE1128" s="46">
        <v>3.3602218852464382E-4</v>
      </c>
      <c r="AF1128" s="46">
        <v>3.3468519976315511E-4</v>
      </c>
      <c r="AG1128" s="46">
        <v>3.3251067114323853E-4</v>
      </c>
      <c r="AH1128" s="46">
        <v>3.3072865296741063E-4</v>
      </c>
      <c r="AI1128" s="46">
        <v>3.2911320520565088E-4</v>
      </c>
      <c r="AJ1128" s="46">
        <v>3.2753757035403302E-4</v>
      </c>
      <c r="AK1128" s="46">
        <v>2.3484203233567254E-3</v>
      </c>
      <c r="AL1128" s="45">
        <v>2.3484203233567254E-3</v>
      </c>
      <c r="AM1128" s="45">
        <v>1.9976840599706265E-4</v>
      </c>
      <c r="AN1128" s="45">
        <v>4.2252753985177381E-4</v>
      </c>
      <c r="AO1128" s="45">
        <v>6.6480683894306518E-4</v>
      </c>
      <c r="AP1128" s="45">
        <v>9.2349810637668624E-4</v>
      </c>
      <c r="AQ1128" s="45">
        <v>1.1958665529914637E-3</v>
      </c>
      <c r="AR1128" s="45">
        <v>1.479538900254681E-3</v>
      </c>
      <c r="AS1128" s="45">
        <v>1.7724782244610802E-3</v>
      </c>
      <c r="AT1128" s="45">
        <v>2.0724340912967013E-3</v>
      </c>
      <c r="AU1128" s="45">
        <v>2.3484203233567254E-3</v>
      </c>
      <c r="AV1128" s="45">
        <v>2.3484203233567254E-3</v>
      </c>
      <c r="AW1128" s="45">
        <v>2.3484203233567254E-3</v>
      </c>
      <c r="AX1128" s="45">
        <v>2.3484203233567254E-3</v>
      </c>
      <c r="AY1128" s="45">
        <v>2.3484203233567254E-3</v>
      </c>
      <c r="AZ1128" s="45">
        <v>2.3484203233567254E-3</v>
      </c>
      <c r="BA1128" s="45">
        <v>2.3484203233567254E-3</v>
      </c>
      <c r="BB1128" s="45">
        <v>2.3484203233567254E-3</v>
      </c>
      <c r="BC1128" s="45">
        <v>2.3484203233567254E-3</v>
      </c>
      <c r="BD1128" s="45">
        <v>2.3484203233567254E-3</v>
      </c>
      <c r="BE1128" s="45">
        <v>2.3484203233567254E-3</v>
      </c>
      <c r="BF1128" s="45">
        <v>2.3484203233567254E-3</v>
      </c>
    </row>
    <row r="1129" spans="1:58" ht="13.5" thickBot="1" x14ac:dyDescent="0.25">
      <c r="A1129" s="6" t="s">
        <v>1350</v>
      </c>
      <c r="B1129" s="6" t="s">
        <v>1350</v>
      </c>
      <c r="C1129" s="6" t="s">
        <v>7</v>
      </c>
      <c r="D1129" s="6" t="s">
        <v>1350</v>
      </c>
      <c r="E1129" s="6">
        <v>-17.148284682861011</v>
      </c>
      <c r="F1129" s="6" t="s">
        <v>7</v>
      </c>
      <c r="G1129" s="21" t="s">
        <v>1178</v>
      </c>
      <c r="H1129" s="21" t="s">
        <v>1181</v>
      </c>
      <c r="I1129" s="21" t="s">
        <v>1160</v>
      </c>
      <c r="J1129" s="21" t="s">
        <v>849</v>
      </c>
      <c r="K1129" s="21" t="s">
        <v>853</v>
      </c>
      <c r="L1129" s="21" t="s">
        <v>973</v>
      </c>
      <c r="M1129" s="3">
        <v>-3.9194405525459688</v>
      </c>
      <c r="N1129" s="3">
        <v>-17.148284682861011</v>
      </c>
      <c r="O1129" s="21" t="s">
        <v>1510</v>
      </c>
      <c r="P1129" s="21" t="s">
        <v>1511</v>
      </c>
      <c r="Q1129" s="46">
        <v>5.0064528201549498E-3</v>
      </c>
      <c r="R1129" s="46">
        <v>5.5826299876397438E-3</v>
      </c>
      <c r="S1129" s="46">
        <v>6.071830398539574E-3</v>
      </c>
      <c r="T1129" s="46">
        <v>6.4831354033607989E-3</v>
      </c>
      <c r="U1129" s="46">
        <v>6.8259030794680644E-3</v>
      </c>
      <c r="V1129" s="46">
        <v>7.1091933475045657E-3</v>
      </c>
      <c r="W1129" s="46">
        <v>7.3414356914324958E-3</v>
      </c>
      <c r="X1129" s="46">
        <v>7.5172792611825608E-3</v>
      </c>
      <c r="Y1129" s="46">
        <v>8.5421138382368467E-3</v>
      </c>
      <c r="Z1129" s="46">
        <v>8.5267109732916346E-3</v>
      </c>
      <c r="AA1129" s="46">
        <v>8.5129273998625007E-3</v>
      </c>
      <c r="AB1129" s="46">
        <v>8.5068678391859599E-3</v>
      </c>
      <c r="AC1129" s="46">
        <v>8.4841216616299599E-3</v>
      </c>
      <c r="AD1129" s="46">
        <v>8.4615582931631735E-3</v>
      </c>
      <c r="AE1129" s="46">
        <v>8.421147603283061E-3</v>
      </c>
      <c r="AF1129" s="46">
        <v>8.3876409478033705E-3</v>
      </c>
      <c r="AG1129" s="46">
        <v>8.3331444678051859E-3</v>
      </c>
      <c r="AH1129" s="46">
        <v>8.2884848036435133E-3</v>
      </c>
      <c r="AI1129" s="46">
        <v>8.2479996079875273E-3</v>
      </c>
      <c r="AJ1129" s="46">
        <v>8.2085121749920793E-3</v>
      </c>
      <c r="AK1129" s="46">
        <v>5.8854429418390405E-2</v>
      </c>
      <c r="AL1129" s="45">
        <v>5.8854429418390405E-2</v>
      </c>
      <c r="AM1129" s="45">
        <v>5.0064528201549498E-3</v>
      </c>
      <c r="AN1129" s="45">
        <v>1.0589082807794694E-2</v>
      </c>
      <c r="AO1129" s="45">
        <v>1.6660913206334269E-2</v>
      </c>
      <c r="AP1129" s="45">
        <v>2.3144048609695066E-2</v>
      </c>
      <c r="AQ1129" s="45">
        <v>2.9969951689163131E-2</v>
      </c>
      <c r="AR1129" s="45">
        <v>3.7079145036667698E-2</v>
      </c>
      <c r="AS1129" s="45">
        <v>4.4420580728100192E-2</v>
      </c>
      <c r="AT1129" s="45">
        <v>5.1937859989282756E-2</v>
      </c>
      <c r="AU1129" s="45">
        <v>5.8854429418390405E-2</v>
      </c>
      <c r="AV1129" s="45">
        <v>5.8854429418390405E-2</v>
      </c>
      <c r="AW1129" s="45">
        <v>5.8854429418390405E-2</v>
      </c>
      <c r="AX1129" s="45">
        <v>5.8854429418390405E-2</v>
      </c>
      <c r="AY1129" s="45">
        <v>5.8854429418390405E-2</v>
      </c>
      <c r="AZ1129" s="45">
        <v>5.8854429418390405E-2</v>
      </c>
      <c r="BA1129" s="45">
        <v>5.8854429418390405E-2</v>
      </c>
      <c r="BB1129" s="45">
        <v>5.8854429418390405E-2</v>
      </c>
      <c r="BC1129" s="45">
        <v>5.8854429418390405E-2</v>
      </c>
      <c r="BD1129" s="45">
        <v>5.8854429418390405E-2</v>
      </c>
      <c r="BE1129" s="45">
        <v>5.8854429418390405E-2</v>
      </c>
      <c r="BF1129" s="45">
        <v>5.8854429418390405E-2</v>
      </c>
    </row>
    <row r="1130" spans="1:58" ht="13.5" thickBot="1" x14ac:dyDescent="0.25">
      <c r="A1130" s="6" t="s">
        <v>1351</v>
      </c>
      <c r="B1130" s="6" t="s">
        <v>1351</v>
      </c>
      <c r="C1130" s="6" t="s">
        <v>7</v>
      </c>
      <c r="D1130" s="6" t="s">
        <v>1351</v>
      </c>
      <c r="E1130" s="6">
        <v>10.028032874801839</v>
      </c>
      <c r="F1130" s="6" t="s">
        <v>7</v>
      </c>
      <c r="G1130" s="21" t="s">
        <v>1178</v>
      </c>
      <c r="H1130" s="21" t="s">
        <v>1181</v>
      </c>
      <c r="I1130" s="21" t="s">
        <v>1160</v>
      </c>
      <c r="J1130" s="21" t="s">
        <v>849</v>
      </c>
      <c r="K1130" s="21" t="s">
        <v>853</v>
      </c>
      <c r="L1130" s="21" t="s">
        <v>974</v>
      </c>
      <c r="M1130" s="3">
        <v>11.908241674098283</v>
      </c>
      <c r="N1130" s="3">
        <v>10.028032874801839</v>
      </c>
      <c r="O1130" s="21" t="s">
        <v>1510</v>
      </c>
      <c r="P1130" s="21" t="s">
        <v>1511</v>
      </c>
      <c r="Q1130" s="46">
        <v>9.5821830409257734E-4</v>
      </c>
      <c r="R1130" s="46">
        <v>1.068496684438336E-3</v>
      </c>
      <c r="S1130" s="46">
        <v>1.1621280048428138E-3</v>
      </c>
      <c r="T1130" s="46">
        <v>1.240850405381162E-3</v>
      </c>
      <c r="U1130" s="46">
        <v>1.3064549907225043E-3</v>
      </c>
      <c r="V1130" s="46">
        <v>1.3606757993379474E-3</v>
      </c>
      <c r="W1130" s="46">
        <v>1.4051262062290725E-3</v>
      </c>
      <c r="X1130" s="46">
        <v>1.4387820766116233E-3</v>
      </c>
      <c r="Y1130" s="46">
        <v>1.6349319826782498E-3</v>
      </c>
      <c r="Z1130" s="46">
        <v>1.6319839259090838E-3</v>
      </c>
      <c r="AA1130" s="46">
        <v>1.6293457961133869E-3</v>
      </c>
      <c r="AB1130" s="46">
        <v>1.6281860164922457E-3</v>
      </c>
      <c r="AC1130" s="46">
        <v>1.6238324742807722E-3</v>
      </c>
      <c r="AD1130" s="46">
        <v>1.6195139211167789E-3</v>
      </c>
      <c r="AE1130" s="46">
        <v>1.6117794504016565E-3</v>
      </c>
      <c r="AF1130" s="46">
        <v>1.605366388750439E-3</v>
      </c>
      <c r="AG1130" s="46">
        <v>1.5949359449774242E-3</v>
      </c>
      <c r="AH1130" s="46">
        <v>1.5863882348138411E-3</v>
      </c>
      <c r="AI1130" s="46">
        <v>1.5786395039427219E-3</v>
      </c>
      <c r="AJ1130" s="46">
        <v>1.5710817415035072E-3</v>
      </c>
      <c r="AK1130" s="46">
        <v>1.1264540698074709E-2</v>
      </c>
      <c r="AL1130" s="45">
        <v>1.1264540698074709E-2</v>
      </c>
      <c r="AM1130" s="45">
        <v>9.5821830409257734E-4</v>
      </c>
      <c r="AN1130" s="45">
        <v>2.0267149885309131E-3</v>
      </c>
      <c r="AO1130" s="45">
        <v>3.1888429933737269E-3</v>
      </c>
      <c r="AP1130" s="45">
        <v>4.4296933987548887E-3</v>
      </c>
      <c r="AQ1130" s="45">
        <v>5.736148389477393E-3</v>
      </c>
      <c r="AR1130" s="45">
        <v>7.0968241888153399E-3</v>
      </c>
      <c r="AS1130" s="45">
        <v>8.5019503950444116E-3</v>
      </c>
      <c r="AT1130" s="45">
        <v>9.9407324716560344E-3</v>
      </c>
      <c r="AU1130" s="45">
        <v>1.1264540698074709E-2</v>
      </c>
      <c r="AV1130" s="45">
        <v>1.1264540698074709E-2</v>
      </c>
      <c r="AW1130" s="45">
        <v>1.1264540698074709E-2</v>
      </c>
      <c r="AX1130" s="45">
        <v>1.1264540698074709E-2</v>
      </c>
      <c r="AY1130" s="45">
        <v>1.1264540698074709E-2</v>
      </c>
      <c r="AZ1130" s="45">
        <v>1.1264540698074709E-2</v>
      </c>
      <c r="BA1130" s="45">
        <v>1.1264540698074709E-2</v>
      </c>
      <c r="BB1130" s="45">
        <v>1.1264540698074709E-2</v>
      </c>
      <c r="BC1130" s="45">
        <v>1.1264540698074709E-2</v>
      </c>
      <c r="BD1130" s="45">
        <v>1.1264540698074709E-2</v>
      </c>
      <c r="BE1130" s="45">
        <v>1.1264540698074709E-2</v>
      </c>
      <c r="BF1130" s="45">
        <v>1.1264540698074709E-2</v>
      </c>
    </row>
    <row r="1131" spans="1:58" ht="13.5" thickBot="1" x14ac:dyDescent="0.25">
      <c r="A1131" s="6" t="s">
        <v>1350</v>
      </c>
      <c r="B1131" s="6" t="s">
        <v>1350</v>
      </c>
      <c r="C1131" s="6" t="s">
        <v>7</v>
      </c>
      <c r="D1131" s="6" t="s">
        <v>1350</v>
      </c>
      <c r="E1131" s="6">
        <v>-18.531143649888556</v>
      </c>
      <c r="F1131" s="6" t="s">
        <v>7</v>
      </c>
      <c r="G1131" s="21" t="s">
        <v>1178</v>
      </c>
      <c r="H1131" s="21" t="s">
        <v>1181</v>
      </c>
      <c r="I1131" s="21" t="s">
        <v>1160</v>
      </c>
      <c r="J1131" s="21" t="s">
        <v>849</v>
      </c>
      <c r="K1131" s="21" t="s">
        <v>853</v>
      </c>
      <c r="L1131" s="21" t="s">
        <v>975</v>
      </c>
      <c r="M1131" s="3">
        <v>-2.9392495876166804</v>
      </c>
      <c r="N1131" s="3">
        <v>-18.531143649888556</v>
      </c>
      <c r="O1131" s="21" t="s">
        <v>1510</v>
      </c>
      <c r="P1131" s="21" t="s">
        <v>1511</v>
      </c>
      <c r="Q1131" s="46">
        <v>1.0378431935770104E-4</v>
      </c>
      <c r="R1131" s="46">
        <v>1.1572853561319479E-4</v>
      </c>
      <c r="S1131" s="46">
        <v>1.2586971410794695E-4</v>
      </c>
      <c r="T1131" s="46">
        <v>1.343961122399612E-4</v>
      </c>
      <c r="U1131" s="46">
        <v>1.4150172398554685E-4</v>
      </c>
      <c r="V1131" s="46">
        <v>1.4737436249927981E-4</v>
      </c>
      <c r="W1131" s="46">
        <v>1.5218877191377854E-4</v>
      </c>
      <c r="X1131" s="46">
        <v>1.5583402851671079E-4</v>
      </c>
      <c r="Y1131" s="46">
        <v>1.7707896237599454E-4</v>
      </c>
      <c r="Z1131" s="46">
        <v>1.7675965928617775E-4</v>
      </c>
      <c r="AA1131" s="46">
        <v>1.7647392428815666E-4</v>
      </c>
      <c r="AB1131" s="46">
        <v>1.7634830892673955E-4</v>
      </c>
      <c r="AC1131" s="46">
        <v>1.758767781562637E-4</v>
      </c>
      <c r="AD1131" s="46">
        <v>1.754090370383777E-4</v>
      </c>
      <c r="AE1131" s="46">
        <v>1.7457131897837756E-4</v>
      </c>
      <c r="AF1131" s="46">
        <v>1.7387672231326709E-4</v>
      </c>
      <c r="AG1131" s="46">
        <v>1.7274700426993852E-4</v>
      </c>
      <c r="AH1131" s="46">
        <v>1.7182120450426347E-4</v>
      </c>
      <c r="AI1131" s="46">
        <v>1.7098194193130873E-4</v>
      </c>
      <c r="AJ1131" s="46">
        <v>1.7016336308839678E-4</v>
      </c>
      <c r="AK1131" s="46">
        <v>1.220058815651529E-3</v>
      </c>
      <c r="AL1131" s="45">
        <v>1.220058815651529E-3</v>
      </c>
      <c r="AM1131" s="45">
        <v>1.0378431935770104E-4</v>
      </c>
      <c r="AN1131" s="45">
        <v>2.1951285497089583E-4</v>
      </c>
      <c r="AO1131" s="45">
        <v>3.4538256907884279E-4</v>
      </c>
      <c r="AP1131" s="45">
        <v>4.7977868131880399E-4</v>
      </c>
      <c r="AQ1131" s="45">
        <v>6.2128040530435083E-4</v>
      </c>
      <c r="AR1131" s="45">
        <v>7.686547678036307E-4</v>
      </c>
      <c r="AS1131" s="45">
        <v>9.2084353971740918E-4</v>
      </c>
      <c r="AT1131" s="45">
        <v>1.07667756823412E-3</v>
      </c>
      <c r="AU1131" s="45">
        <v>1.220058815651529E-3</v>
      </c>
      <c r="AV1131" s="45">
        <v>1.220058815651529E-3</v>
      </c>
      <c r="AW1131" s="45">
        <v>1.220058815651529E-3</v>
      </c>
      <c r="AX1131" s="45">
        <v>1.220058815651529E-3</v>
      </c>
      <c r="AY1131" s="45">
        <v>1.220058815651529E-3</v>
      </c>
      <c r="AZ1131" s="45">
        <v>1.220058815651529E-3</v>
      </c>
      <c r="BA1131" s="45">
        <v>1.220058815651529E-3</v>
      </c>
      <c r="BB1131" s="45">
        <v>1.220058815651529E-3</v>
      </c>
      <c r="BC1131" s="45">
        <v>1.220058815651529E-3</v>
      </c>
      <c r="BD1131" s="45">
        <v>1.220058815651529E-3</v>
      </c>
      <c r="BE1131" s="45">
        <v>1.220058815651529E-3</v>
      </c>
      <c r="BF1131" s="45">
        <v>1.220058815651529E-3</v>
      </c>
    </row>
    <row r="1132" spans="1:58" ht="13.5" thickBot="1" x14ac:dyDescent="0.25">
      <c r="A1132" s="6" t="s">
        <v>1350</v>
      </c>
      <c r="B1132" s="6" t="s">
        <v>1350</v>
      </c>
      <c r="C1132" s="6" t="s">
        <v>7</v>
      </c>
      <c r="D1132" s="6" t="s">
        <v>1350</v>
      </c>
      <c r="E1132" s="6">
        <v>-12.500155525017536</v>
      </c>
      <c r="F1132" s="6" t="s">
        <v>7</v>
      </c>
      <c r="G1132" s="21" t="s">
        <v>1178</v>
      </c>
      <c r="H1132" s="21" t="s">
        <v>1181</v>
      </c>
      <c r="I1132" s="21" t="s">
        <v>1160</v>
      </c>
      <c r="J1132" s="21" t="s">
        <v>849</v>
      </c>
      <c r="K1132" s="21" t="s">
        <v>853</v>
      </c>
      <c r="L1132" s="21" t="s">
        <v>976</v>
      </c>
      <c r="M1132" s="3">
        <v>-3.6707692411429833</v>
      </c>
      <c r="N1132" s="3">
        <v>-12.500155525017536</v>
      </c>
      <c r="O1132" s="21" t="s">
        <v>1510</v>
      </c>
      <c r="P1132" s="21" t="s">
        <v>1511</v>
      </c>
      <c r="Q1132" s="46">
        <v>1.453977501515462E-4</v>
      </c>
      <c r="R1132" s="46">
        <v>1.6213112742491611E-4</v>
      </c>
      <c r="S1132" s="46">
        <v>1.7633851969908236E-4</v>
      </c>
      <c r="T1132" s="46">
        <v>1.882836681855163E-4</v>
      </c>
      <c r="U1132" s="46">
        <v>1.9823835081630712E-4</v>
      </c>
      <c r="V1132" s="46">
        <v>2.0646568643535346E-4</v>
      </c>
      <c r="W1132" s="46">
        <v>2.1321048470072444E-4</v>
      </c>
      <c r="X1132" s="46">
        <v>2.1831734585346465E-4</v>
      </c>
      <c r="Y1132" s="46">
        <v>2.480806627434843E-4</v>
      </c>
      <c r="Z1132" s="46">
        <v>2.4763333167109188E-4</v>
      </c>
      <c r="AA1132" s="46">
        <v>2.472330281752561E-4</v>
      </c>
      <c r="AB1132" s="46">
        <v>2.470570459936746E-4</v>
      </c>
      <c r="AC1132" s="46">
        <v>2.4639644992695937E-4</v>
      </c>
      <c r="AD1132" s="46">
        <v>2.4574116301449627E-4</v>
      </c>
      <c r="AE1132" s="46">
        <v>2.4456755295529717E-4</v>
      </c>
      <c r="AF1132" s="46">
        <v>2.435944503421581E-4</v>
      </c>
      <c r="AG1132" s="46">
        <v>2.4201175978907509E-4</v>
      </c>
      <c r="AH1132" s="46">
        <v>2.4071475072399623E-4</v>
      </c>
      <c r="AI1132" s="46">
        <v>2.3953897686288485E-4</v>
      </c>
      <c r="AJ1132" s="46">
        <v>2.3839218009418582E-4</v>
      </c>
      <c r="AK1132" s="46">
        <v>1.7092544224998982E-3</v>
      </c>
      <c r="AL1132" s="45">
        <v>1.7092544224998982E-3</v>
      </c>
      <c r="AM1132" s="45">
        <v>1.453977501515462E-4</v>
      </c>
      <c r="AN1132" s="45">
        <v>3.0752887757646229E-4</v>
      </c>
      <c r="AO1132" s="45">
        <v>4.8386739727554462E-4</v>
      </c>
      <c r="AP1132" s="45">
        <v>6.721510654610609E-4</v>
      </c>
      <c r="AQ1132" s="45">
        <v>8.7038941627736799E-4</v>
      </c>
      <c r="AR1132" s="45">
        <v>1.0768551027127214E-3</v>
      </c>
      <c r="AS1132" s="45">
        <v>1.2900655874134458E-3</v>
      </c>
      <c r="AT1132" s="45">
        <v>1.5083829332669103E-3</v>
      </c>
      <c r="AU1132" s="45">
        <v>1.7092544224998982E-3</v>
      </c>
      <c r="AV1132" s="45">
        <v>1.7092544224998982E-3</v>
      </c>
      <c r="AW1132" s="45">
        <v>1.7092544224998982E-3</v>
      </c>
      <c r="AX1132" s="45">
        <v>1.7092544224998982E-3</v>
      </c>
      <c r="AY1132" s="45">
        <v>1.7092544224998982E-3</v>
      </c>
      <c r="AZ1132" s="45">
        <v>1.7092544224998982E-3</v>
      </c>
      <c r="BA1132" s="45">
        <v>1.7092544224998982E-3</v>
      </c>
      <c r="BB1132" s="45">
        <v>1.7092544224998982E-3</v>
      </c>
      <c r="BC1132" s="45">
        <v>1.7092544224998982E-3</v>
      </c>
      <c r="BD1132" s="45">
        <v>1.7092544224998982E-3</v>
      </c>
      <c r="BE1132" s="45">
        <v>1.7092544224998982E-3</v>
      </c>
      <c r="BF1132" s="45">
        <v>1.7092544224998982E-3</v>
      </c>
    </row>
    <row r="1133" spans="1:58" ht="13.5" thickBot="1" x14ac:dyDescent="0.25">
      <c r="A1133" s="6" t="s">
        <v>1350</v>
      </c>
      <c r="B1133" s="6" t="s">
        <v>1350</v>
      </c>
      <c r="C1133" s="6" t="s">
        <v>7</v>
      </c>
      <c r="D1133" s="6" t="s">
        <v>1350</v>
      </c>
      <c r="E1133" s="6">
        <v>-7.683352853414922</v>
      </c>
      <c r="F1133" s="6" t="s">
        <v>7</v>
      </c>
      <c r="G1133" s="21" t="s">
        <v>1178</v>
      </c>
      <c r="H1133" s="21" t="s">
        <v>1181</v>
      </c>
      <c r="I1133" s="21" t="s">
        <v>1160</v>
      </c>
      <c r="J1133" s="21" t="s">
        <v>849</v>
      </c>
      <c r="K1133" s="21" t="s">
        <v>853</v>
      </c>
      <c r="L1133" s="21" t="s">
        <v>977</v>
      </c>
      <c r="M1133" s="3">
        <v>2.2744114552073573</v>
      </c>
      <c r="N1133" s="3">
        <v>-7.683352853414922</v>
      </c>
      <c r="O1133" s="21" t="s">
        <v>1510</v>
      </c>
      <c r="P1133" s="21" t="s">
        <v>1511</v>
      </c>
      <c r="Q1133" s="46">
        <v>3.7138396281771262E-5</v>
      </c>
      <c r="R1133" s="46">
        <v>4.1412539421283854E-5</v>
      </c>
      <c r="S1133" s="46">
        <v>4.5041479785619692E-5</v>
      </c>
      <c r="T1133" s="46">
        <v>4.8092583792878392E-5</v>
      </c>
      <c r="U1133" s="46">
        <v>5.0635270650248895E-5</v>
      </c>
      <c r="V1133" s="46">
        <v>5.2736747806840409E-5</v>
      </c>
      <c r="W1133" s="46">
        <v>5.4459546065815309E-5</v>
      </c>
      <c r="X1133" s="46">
        <v>5.5763972255689404E-5</v>
      </c>
      <c r="Y1133" s="46">
        <v>6.3366303489627908E-5</v>
      </c>
      <c r="Z1133" s="46">
        <v>6.3252043409135997E-5</v>
      </c>
      <c r="AA1133" s="46">
        <v>6.3149795404295259E-5</v>
      </c>
      <c r="AB1133" s="46">
        <v>6.3104844942604542E-5</v>
      </c>
      <c r="AC1133" s="46">
        <v>6.2936111392860602E-5</v>
      </c>
      <c r="AD1133" s="46">
        <v>6.2768733940266288E-5</v>
      </c>
      <c r="AE1133" s="46">
        <v>6.2468963170681611E-5</v>
      </c>
      <c r="AF1133" s="46">
        <v>6.2220407258145688E-5</v>
      </c>
      <c r="AG1133" s="46">
        <v>6.1816146608372583E-5</v>
      </c>
      <c r="AH1133" s="46">
        <v>6.1484856498382969E-5</v>
      </c>
      <c r="AI1133" s="46">
        <v>6.1184533037076367E-5</v>
      </c>
      <c r="AJ1133" s="46">
        <v>6.0891611084665092E-5</v>
      </c>
      <c r="AK1133" s="46">
        <v>4.3658837927690081E-4</v>
      </c>
      <c r="AL1133" s="45">
        <v>4.3658837927690081E-4</v>
      </c>
      <c r="AM1133" s="45">
        <v>3.7138396281771262E-5</v>
      </c>
      <c r="AN1133" s="45">
        <v>7.8550935703055116E-5</v>
      </c>
      <c r="AO1133" s="45">
        <v>1.235924154886748E-4</v>
      </c>
      <c r="AP1133" s="45">
        <v>1.7168499928155319E-4</v>
      </c>
      <c r="AQ1133" s="45">
        <v>2.2232026993180209E-4</v>
      </c>
      <c r="AR1133" s="45">
        <v>2.7505701773864247E-4</v>
      </c>
      <c r="AS1133" s="45">
        <v>3.2951656380445779E-4</v>
      </c>
      <c r="AT1133" s="45">
        <v>3.8528053606014717E-4</v>
      </c>
      <c r="AU1133" s="45">
        <v>4.3658837927690081E-4</v>
      </c>
      <c r="AV1133" s="45">
        <v>4.3658837927690081E-4</v>
      </c>
      <c r="AW1133" s="45">
        <v>4.3658837927690081E-4</v>
      </c>
      <c r="AX1133" s="45">
        <v>4.3658837927690081E-4</v>
      </c>
      <c r="AY1133" s="45">
        <v>4.3658837927690081E-4</v>
      </c>
      <c r="AZ1133" s="45">
        <v>4.3658837927690081E-4</v>
      </c>
      <c r="BA1133" s="45">
        <v>4.3658837927690081E-4</v>
      </c>
      <c r="BB1133" s="45">
        <v>4.3658837927690081E-4</v>
      </c>
      <c r="BC1133" s="45">
        <v>4.3658837927690081E-4</v>
      </c>
      <c r="BD1133" s="45">
        <v>4.3658837927690081E-4</v>
      </c>
      <c r="BE1133" s="45">
        <v>4.3658837927690081E-4</v>
      </c>
      <c r="BF1133" s="45">
        <v>4.3658837927690081E-4</v>
      </c>
    </row>
    <row r="1134" spans="1:58" ht="13.5" thickBot="1" x14ac:dyDescent="0.25">
      <c r="A1134" s="6" t="s">
        <v>1352</v>
      </c>
      <c r="B1134" s="6" t="s">
        <v>1144</v>
      </c>
      <c r="C1134" s="6" t="s">
        <v>7</v>
      </c>
      <c r="D1134" s="6" t="s">
        <v>1352</v>
      </c>
      <c r="E1134" s="6">
        <v>20.980850615766499</v>
      </c>
      <c r="F1134" s="6" t="s">
        <v>7</v>
      </c>
      <c r="G1134" s="21" t="s">
        <v>1178</v>
      </c>
      <c r="H1134" s="21" t="s">
        <v>1181</v>
      </c>
      <c r="I1134" s="21" t="s">
        <v>1160</v>
      </c>
      <c r="J1134" s="21" t="s">
        <v>849</v>
      </c>
      <c r="K1134" s="21" t="s">
        <v>853</v>
      </c>
      <c r="L1134" s="21" t="s">
        <v>978</v>
      </c>
      <c r="M1134" s="3">
        <v>68.631136502790909</v>
      </c>
      <c r="N1134" s="3">
        <v>20.980850615766499</v>
      </c>
      <c r="O1134" s="21" t="s">
        <v>1510</v>
      </c>
      <c r="P1134" s="21" t="s">
        <v>1511</v>
      </c>
      <c r="Q1134" s="46">
        <v>3.8741161396822861E-5</v>
      </c>
      <c r="R1134" s="46">
        <v>4.3199761815232836E-5</v>
      </c>
      <c r="S1134" s="46">
        <v>4.6985314731614033E-5</v>
      </c>
      <c r="T1134" s="46">
        <v>5.0168093866364136E-5</v>
      </c>
      <c r="U1134" s="46">
        <v>5.2820514320268353E-5</v>
      </c>
      <c r="V1134" s="46">
        <v>5.501268398418054E-5</v>
      </c>
      <c r="W1134" s="46">
        <v>5.680983227509562E-5</v>
      </c>
      <c r="X1134" s="46">
        <v>5.8170553001126533E-5</v>
      </c>
      <c r="Y1134" s="46">
        <v>6.6100974635156023E-5</v>
      </c>
      <c r="Z1134" s="46">
        <v>6.5981783483605837E-5</v>
      </c>
      <c r="AA1134" s="46">
        <v>6.5875122807469369E-5</v>
      </c>
      <c r="AB1134" s="46">
        <v>6.5828232438859766E-5</v>
      </c>
      <c r="AC1134" s="46">
        <v>6.5652216930971586E-5</v>
      </c>
      <c r="AD1134" s="46">
        <v>6.5477616044709599E-5</v>
      </c>
      <c r="AE1134" s="46">
        <v>6.5164908202442587E-5</v>
      </c>
      <c r="AF1134" s="46">
        <v>6.490562547384469E-5</v>
      </c>
      <c r="AG1134" s="46">
        <v>6.4483918328484395E-5</v>
      </c>
      <c r="AH1134" s="46">
        <v>6.4138330879772218E-5</v>
      </c>
      <c r="AI1134" s="46">
        <v>6.3825046493514516E-5</v>
      </c>
      <c r="AJ1134" s="46">
        <v>6.3519483039752538E-5</v>
      </c>
      <c r="AK1134" s="46">
        <v>4.5543002819014157E-4</v>
      </c>
      <c r="AL1134" s="45">
        <v>4.5543002819014157E-4</v>
      </c>
      <c r="AM1134" s="45">
        <v>3.8741161396822861E-5</v>
      </c>
      <c r="AN1134" s="45">
        <v>8.1940923212055704E-5</v>
      </c>
      <c r="AO1134" s="45">
        <v>1.2892623794366972E-4</v>
      </c>
      <c r="AP1134" s="45">
        <v>1.7909433181003385E-4</v>
      </c>
      <c r="AQ1134" s="45">
        <v>2.3191484613030222E-4</v>
      </c>
      <c r="AR1134" s="45">
        <v>2.8692753011448277E-4</v>
      </c>
      <c r="AS1134" s="45">
        <v>3.4373736238957841E-4</v>
      </c>
      <c r="AT1134" s="45">
        <v>4.0190791539070493E-4</v>
      </c>
      <c r="AU1134" s="45">
        <v>4.5543002819014157E-4</v>
      </c>
      <c r="AV1134" s="45">
        <v>4.5543002819014157E-4</v>
      </c>
      <c r="AW1134" s="45">
        <v>4.5543002819014157E-4</v>
      </c>
      <c r="AX1134" s="45">
        <v>4.5543002819014157E-4</v>
      </c>
      <c r="AY1134" s="45">
        <v>4.5543002819014157E-4</v>
      </c>
      <c r="AZ1134" s="45">
        <v>4.5543002819014157E-4</v>
      </c>
      <c r="BA1134" s="45">
        <v>4.5543002819014157E-4</v>
      </c>
      <c r="BB1134" s="45">
        <v>4.5543002819014157E-4</v>
      </c>
      <c r="BC1134" s="45">
        <v>4.5543002819014157E-4</v>
      </c>
      <c r="BD1134" s="45">
        <v>4.5543002819014157E-4</v>
      </c>
      <c r="BE1134" s="45">
        <v>4.5543002819014157E-4</v>
      </c>
      <c r="BF1134" s="45">
        <v>4.5543002819014157E-4</v>
      </c>
    </row>
    <row r="1135" spans="1:58" ht="13.5" thickBot="1" x14ac:dyDescent="0.25">
      <c r="A1135" s="6" t="s">
        <v>1350</v>
      </c>
      <c r="B1135" s="6" t="s">
        <v>1351</v>
      </c>
      <c r="C1135" s="6" t="s">
        <v>7</v>
      </c>
      <c r="D1135" s="6" t="s">
        <v>1350</v>
      </c>
      <c r="E1135" s="6">
        <v>-16.136963281502727</v>
      </c>
      <c r="F1135" s="6" t="s">
        <v>7</v>
      </c>
      <c r="G1135" s="21" t="s">
        <v>1178</v>
      </c>
      <c r="H1135" s="21" t="s">
        <v>1181</v>
      </c>
      <c r="I1135" s="21" t="s">
        <v>1160</v>
      </c>
      <c r="J1135" s="21" t="s">
        <v>849</v>
      </c>
      <c r="K1135" s="21" t="s">
        <v>853</v>
      </c>
      <c r="L1135" s="21" t="s">
        <v>979</v>
      </c>
      <c r="M1135" s="3">
        <v>10.192427119190857</v>
      </c>
      <c r="N1135" s="3">
        <v>-16.136963281502727</v>
      </c>
      <c r="O1135" s="21" t="s">
        <v>1510</v>
      </c>
      <c r="P1135" s="21" t="s">
        <v>1511</v>
      </c>
      <c r="Q1135" s="46">
        <v>1.2535380044768111E-3</v>
      </c>
      <c r="R1135" s="46">
        <v>1.3978038155609224E-3</v>
      </c>
      <c r="S1135" s="46">
        <v>1.5202919980920482E-3</v>
      </c>
      <c r="T1135" s="46">
        <v>1.6232763811465088E-3</v>
      </c>
      <c r="U1135" s="46">
        <v>1.7091000819066324E-3</v>
      </c>
      <c r="V1135" s="46">
        <v>1.7800315637439437E-3</v>
      </c>
      <c r="W1135" s="46">
        <v>1.8381814384796902E-3</v>
      </c>
      <c r="X1135" s="46">
        <v>1.8822099363888652E-3</v>
      </c>
      <c r="Y1135" s="46">
        <v>2.1388125923587076E-3</v>
      </c>
      <c r="Z1135" s="46">
        <v>2.1349559542797633E-3</v>
      </c>
      <c r="AA1135" s="46">
        <v>2.1315047616386664E-3</v>
      </c>
      <c r="AB1135" s="46">
        <v>2.1299875417883371E-3</v>
      </c>
      <c r="AC1135" s="46">
        <v>2.1242922523194668E-3</v>
      </c>
      <c r="AD1135" s="46">
        <v>2.1186427354063617E-3</v>
      </c>
      <c r="AE1135" s="46">
        <v>2.1085245264924747E-3</v>
      </c>
      <c r="AF1135" s="46">
        <v>2.1001349805293903E-3</v>
      </c>
      <c r="AG1135" s="46">
        <v>2.0864899086108215E-3</v>
      </c>
      <c r="AH1135" s="46">
        <v>2.0753078225501172E-3</v>
      </c>
      <c r="AI1135" s="46">
        <v>2.0651709585474951E-3</v>
      </c>
      <c r="AJ1135" s="46">
        <v>2.0552839188135428E-3</v>
      </c>
      <c r="AK1135" s="46">
        <v>1.4736234747033342E-2</v>
      </c>
      <c r="AL1135" s="45">
        <v>1.4736234747033342E-2</v>
      </c>
      <c r="AM1135" s="45">
        <v>1.2535380044768111E-3</v>
      </c>
      <c r="AN1135" s="45">
        <v>2.6513418200377337E-3</v>
      </c>
      <c r="AO1135" s="45">
        <v>4.1716338181297819E-3</v>
      </c>
      <c r="AP1135" s="45">
        <v>5.7949101992762903E-3</v>
      </c>
      <c r="AQ1135" s="45">
        <v>7.5040102811829226E-3</v>
      </c>
      <c r="AR1135" s="45">
        <v>9.2840418449268661E-3</v>
      </c>
      <c r="AS1135" s="45">
        <v>1.1122223283406556E-2</v>
      </c>
      <c r="AT1135" s="45">
        <v>1.3004433219795421E-2</v>
      </c>
      <c r="AU1135" s="45">
        <v>1.4736234747033342E-2</v>
      </c>
      <c r="AV1135" s="45">
        <v>1.4736234747033342E-2</v>
      </c>
      <c r="AW1135" s="45">
        <v>1.4736234747033342E-2</v>
      </c>
      <c r="AX1135" s="45">
        <v>1.4736234747033342E-2</v>
      </c>
      <c r="AY1135" s="45">
        <v>1.4736234747033342E-2</v>
      </c>
      <c r="AZ1135" s="45">
        <v>1.4736234747033342E-2</v>
      </c>
      <c r="BA1135" s="45">
        <v>1.4736234747033342E-2</v>
      </c>
      <c r="BB1135" s="45">
        <v>1.4736234747033342E-2</v>
      </c>
      <c r="BC1135" s="45">
        <v>1.4736234747033342E-2</v>
      </c>
      <c r="BD1135" s="45">
        <v>1.4736234747033342E-2</v>
      </c>
      <c r="BE1135" s="45">
        <v>1.4736234747033342E-2</v>
      </c>
      <c r="BF1135" s="45">
        <v>1.4736234747033342E-2</v>
      </c>
    </row>
    <row r="1136" spans="1:58" ht="13.5" thickBot="1" x14ac:dyDescent="0.25">
      <c r="A1136" s="6" t="s">
        <v>1351</v>
      </c>
      <c r="B1136" s="6" t="s">
        <v>1137</v>
      </c>
      <c r="C1136" s="6" t="s">
        <v>7</v>
      </c>
      <c r="D1136" s="6" t="s">
        <v>1351</v>
      </c>
      <c r="E1136" s="6">
        <v>11.572452330799026</v>
      </c>
      <c r="F1136" s="6" t="s">
        <v>7</v>
      </c>
      <c r="G1136" s="21" t="s">
        <v>1178</v>
      </c>
      <c r="H1136" s="21" t="s">
        <v>1181</v>
      </c>
      <c r="I1136" s="21" t="s">
        <v>1160</v>
      </c>
      <c r="J1136" s="21" t="s">
        <v>849</v>
      </c>
      <c r="K1136" s="21" t="s">
        <v>853</v>
      </c>
      <c r="L1136" s="21" t="s">
        <v>980</v>
      </c>
      <c r="M1136" s="3">
        <v>17.489841226833143</v>
      </c>
      <c r="N1136" s="3">
        <v>11.572452330799026</v>
      </c>
      <c r="O1136" s="21" t="s">
        <v>1510</v>
      </c>
      <c r="P1136" s="21" t="s">
        <v>1511</v>
      </c>
      <c r="Q1136" s="46">
        <v>3.3283582476391344E-4</v>
      </c>
      <c r="R1136" s="46">
        <v>3.7114087020005541E-4</v>
      </c>
      <c r="S1136" s="46">
        <v>4.0366358200534747E-4</v>
      </c>
      <c r="T1136" s="46">
        <v>4.3100770077104874E-4</v>
      </c>
      <c r="U1136" s="46">
        <v>4.5379536426810337E-4</v>
      </c>
      <c r="V1136" s="46">
        <v>4.7262888840118438E-4</v>
      </c>
      <c r="W1136" s="46">
        <v>4.8806867678292428E-4</v>
      </c>
      <c r="X1136" s="46">
        <v>4.9975899758882003E-4</v>
      </c>
      <c r="Y1136" s="46">
        <v>5.6789140070010759E-4</v>
      </c>
      <c r="Z1136" s="46">
        <v>5.6686739719065112E-4</v>
      </c>
      <c r="AA1136" s="46">
        <v>5.6595104639393327E-4</v>
      </c>
      <c r="AB1136" s="46">
        <v>5.6554819851981292E-4</v>
      </c>
      <c r="AC1136" s="46">
        <v>5.6403600155340993E-4</v>
      </c>
      <c r="AD1136" s="46">
        <v>5.6253595798506505E-4</v>
      </c>
      <c r="AE1136" s="46">
        <v>5.5984940010093249E-4</v>
      </c>
      <c r="AF1136" s="46">
        <v>5.5762183185805055E-4</v>
      </c>
      <c r="AG1136" s="46">
        <v>5.5399883139874238E-4</v>
      </c>
      <c r="AH1136" s="46">
        <v>5.5102979589818023E-4</v>
      </c>
      <c r="AI1136" s="46">
        <v>5.4833828476825595E-4</v>
      </c>
      <c r="AJ1136" s="46">
        <v>5.4571310626343932E-4</v>
      </c>
      <c r="AK1136" s="46">
        <v>3.9127228918684233E-3</v>
      </c>
      <c r="AL1136" s="45">
        <v>3.9127228918684233E-3</v>
      </c>
      <c r="AM1136" s="45">
        <v>3.3283582476391344E-4</v>
      </c>
      <c r="AN1136" s="45">
        <v>7.0397669496396879E-4</v>
      </c>
      <c r="AO1136" s="45">
        <v>1.1076402769693162E-3</v>
      </c>
      <c r="AP1136" s="45">
        <v>1.538647977740365E-3</v>
      </c>
      <c r="AQ1136" s="45">
        <v>1.9924433420084684E-3</v>
      </c>
      <c r="AR1136" s="45">
        <v>2.4650722304096527E-3</v>
      </c>
      <c r="AS1136" s="45">
        <v>2.9531409071925771E-3</v>
      </c>
      <c r="AT1136" s="45">
        <v>3.4528999047813971E-3</v>
      </c>
      <c r="AU1136" s="45">
        <v>3.9127228918684233E-3</v>
      </c>
      <c r="AV1136" s="45">
        <v>3.9127228918684233E-3</v>
      </c>
      <c r="AW1136" s="45">
        <v>3.9127228918684233E-3</v>
      </c>
      <c r="AX1136" s="45">
        <v>3.9127228918684233E-3</v>
      </c>
      <c r="AY1136" s="45">
        <v>3.9127228918684233E-3</v>
      </c>
      <c r="AZ1136" s="45">
        <v>3.9127228918684233E-3</v>
      </c>
      <c r="BA1136" s="45">
        <v>3.9127228918684233E-3</v>
      </c>
      <c r="BB1136" s="45">
        <v>3.9127228918684233E-3</v>
      </c>
      <c r="BC1136" s="45">
        <v>3.9127228918684233E-3</v>
      </c>
      <c r="BD1136" s="45">
        <v>3.9127228918684233E-3</v>
      </c>
      <c r="BE1136" s="45">
        <v>3.9127228918684233E-3</v>
      </c>
      <c r="BF1136" s="45">
        <v>3.9127228918684233E-3</v>
      </c>
    </row>
    <row r="1137" spans="1:58" ht="13.5" thickBot="1" x14ac:dyDescent="0.25">
      <c r="A1137" s="6" t="s">
        <v>1359</v>
      </c>
      <c r="B1137" s="6" t="s">
        <v>1359</v>
      </c>
      <c r="C1137" s="6" t="s">
        <v>7</v>
      </c>
      <c r="D1137" s="6" t="s">
        <v>1359</v>
      </c>
      <c r="E1137" s="6">
        <v>228.24624831063548</v>
      </c>
      <c r="F1137" s="6" t="s">
        <v>7</v>
      </c>
      <c r="G1137" s="21" t="s">
        <v>1178</v>
      </c>
      <c r="H1137" s="21" t="s">
        <v>1181</v>
      </c>
      <c r="I1137" s="21" t="s">
        <v>1160</v>
      </c>
      <c r="J1137" s="21" t="s">
        <v>849</v>
      </c>
      <c r="K1137" s="21" t="s">
        <v>853</v>
      </c>
      <c r="L1137" s="21" t="s">
        <v>981</v>
      </c>
      <c r="M1137" s="3">
        <v>169.50805383749872</v>
      </c>
      <c r="N1137" s="3">
        <v>228.24624831063548</v>
      </c>
      <c r="O1137" s="21" t="s">
        <v>1510</v>
      </c>
      <c r="P1137" s="21" t="s">
        <v>1511</v>
      </c>
      <c r="Q1137" s="46">
        <v>4.3272113584202551E-7</v>
      </c>
      <c r="R1137" s="46">
        <v>4.8252167273244293E-7</v>
      </c>
      <c r="S1137" s="46">
        <v>5.2480457543088663E-7</v>
      </c>
      <c r="T1137" s="46">
        <v>5.6035476940200268E-7</v>
      </c>
      <c r="U1137" s="46">
        <v>5.8998109835449981E-7</v>
      </c>
      <c r="V1137" s="46">
        <v>6.1446663551251358E-7</v>
      </c>
      <c r="W1137" s="46">
        <v>6.3453996376810646E-7</v>
      </c>
      <c r="X1137" s="46">
        <v>6.497385948081188E-7</v>
      </c>
      <c r="Y1137" s="46">
        <v>7.3831779412620733E-7</v>
      </c>
      <c r="Z1137" s="46">
        <v>7.3698648322530747E-7</v>
      </c>
      <c r="AA1137" s="46">
        <v>7.3579513203026473E-7</v>
      </c>
      <c r="AB1137" s="46">
        <v>7.3527138795979224E-7</v>
      </c>
      <c r="AC1137" s="46">
        <v>7.3330537486795376E-7</v>
      </c>
      <c r="AD1137" s="46">
        <v>7.3135516245567162E-7</v>
      </c>
      <c r="AE1137" s="46">
        <v>7.2786235821817164E-7</v>
      </c>
      <c r="AF1137" s="46">
        <v>7.2496628817850822E-7</v>
      </c>
      <c r="AG1137" s="46">
        <v>7.2025601134752078E-7</v>
      </c>
      <c r="AH1137" s="46">
        <v>7.1639595687450887E-7</v>
      </c>
      <c r="AI1137" s="46">
        <v>7.1289671290310507E-7</v>
      </c>
      <c r="AJ1137" s="46">
        <v>7.0948370823271513E-7</v>
      </c>
      <c r="AK1137" s="46">
        <v>5.0869460798138508E-6</v>
      </c>
      <c r="AL1137" s="45">
        <v>5.0869460798138508E-6</v>
      </c>
      <c r="AM1137" s="45">
        <v>4.3272113584202551E-7</v>
      </c>
      <c r="AN1137" s="45">
        <v>9.1524280857446844E-7</v>
      </c>
      <c r="AO1137" s="45">
        <v>1.4400473840053551E-6</v>
      </c>
      <c r="AP1137" s="45">
        <v>2.0004021534073576E-6</v>
      </c>
      <c r="AQ1137" s="45">
        <v>2.5903832517618576E-6</v>
      </c>
      <c r="AR1137" s="45">
        <v>3.2048498872743714E-6</v>
      </c>
      <c r="AS1137" s="45">
        <v>3.8393898510424776E-6</v>
      </c>
      <c r="AT1137" s="45">
        <v>4.4891284458505961E-6</v>
      </c>
      <c r="AU1137" s="45">
        <v>5.0869460798138508E-6</v>
      </c>
      <c r="AV1137" s="45">
        <v>5.0869460798138508E-6</v>
      </c>
      <c r="AW1137" s="45">
        <v>5.0869460798138508E-6</v>
      </c>
      <c r="AX1137" s="45">
        <v>5.0869460798138508E-6</v>
      </c>
      <c r="AY1137" s="45">
        <v>5.0869460798138508E-6</v>
      </c>
      <c r="AZ1137" s="45">
        <v>5.0869460798138508E-6</v>
      </c>
      <c r="BA1137" s="45">
        <v>5.0869460798138508E-6</v>
      </c>
      <c r="BB1137" s="45">
        <v>5.0869460798138508E-6</v>
      </c>
      <c r="BC1137" s="45">
        <v>5.0869460798138508E-6</v>
      </c>
      <c r="BD1137" s="45">
        <v>5.0869460798138508E-6</v>
      </c>
      <c r="BE1137" s="45">
        <v>5.0869460798138508E-6</v>
      </c>
      <c r="BF1137" s="45">
        <v>5.0869460798138508E-6</v>
      </c>
    </row>
    <row r="1138" spans="1:58" ht="13.5" thickBot="1" x14ac:dyDescent="0.25">
      <c r="A1138" s="6" t="s">
        <v>1137</v>
      </c>
      <c r="B1138" s="6" t="s">
        <v>1137</v>
      </c>
      <c r="C1138" s="6" t="s">
        <v>7</v>
      </c>
      <c r="D1138" s="6" t="s">
        <v>1137</v>
      </c>
      <c r="E1138" s="6">
        <v>16.552697547422113</v>
      </c>
      <c r="F1138" s="6" t="s">
        <v>7</v>
      </c>
      <c r="G1138" s="21" t="s">
        <v>1178</v>
      </c>
      <c r="H1138" s="21" t="s">
        <v>1181</v>
      </c>
      <c r="I1138" s="21" t="s">
        <v>1160</v>
      </c>
      <c r="J1138" s="21" t="s">
        <v>849</v>
      </c>
      <c r="K1138" s="21" t="s">
        <v>853</v>
      </c>
      <c r="L1138" s="21" t="s">
        <v>982</v>
      </c>
      <c r="M1138" s="3">
        <v>17.699535955245178</v>
      </c>
      <c r="N1138" s="3">
        <v>16.552697547422113</v>
      </c>
      <c r="O1138" s="21" t="s">
        <v>1510</v>
      </c>
      <c r="P1138" s="21" t="s">
        <v>1511</v>
      </c>
      <c r="Q1138" s="46">
        <v>2.4935282794431706E-5</v>
      </c>
      <c r="R1138" s="46">
        <v>2.780500735332275E-5</v>
      </c>
      <c r="S1138" s="46">
        <v>3.0241532978777852E-5</v>
      </c>
      <c r="T1138" s="46">
        <v>3.2290090506114109E-5</v>
      </c>
      <c r="U1138" s="46">
        <v>3.3997289044391815E-5</v>
      </c>
      <c r="V1138" s="46">
        <v>3.5408252694735759E-5</v>
      </c>
      <c r="W1138" s="46">
        <v>3.6564965587219466E-5</v>
      </c>
      <c r="X1138" s="46">
        <v>3.7440777124211953E-5</v>
      </c>
      <c r="Y1138" s="46">
        <v>4.2545097670983728E-5</v>
      </c>
      <c r="Z1138" s="46">
        <v>4.2468381719181052E-5</v>
      </c>
      <c r="AA1138" s="46">
        <v>4.2399730857239534E-5</v>
      </c>
      <c r="AB1138" s="46">
        <v>4.2369550435190747E-5</v>
      </c>
      <c r="AC1138" s="46">
        <v>4.2256260169562397E-5</v>
      </c>
      <c r="AD1138" s="46">
        <v>4.2143880408137432E-5</v>
      </c>
      <c r="AE1138" s="46">
        <v>4.194260976477452E-5</v>
      </c>
      <c r="AF1138" s="46">
        <v>4.1775725553558524E-5</v>
      </c>
      <c r="AG1138" s="46">
        <v>4.150429881912785E-5</v>
      </c>
      <c r="AH1138" s="46">
        <v>4.1281865612348693E-5</v>
      </c>
      <c r="AI1138" s="46">
        <v>4.1080223883377284E-5</v>
      </c>
      <c r="AJ1138" s="46">
        <v>4.0883551639787216E-5</v>
      </c>
      <c r="AK1138" s="46">
        <v>2.9313206255423478E-4</v>
      </c>
      <c r="AL1138" s="45">
        <v>2.9313206255423478E-4</v>
      </c>
      <c r="AM1138" s="45">
        <v>2.4935282794431706E-5</v>
      </c>
      <c r="AN1138" s="45">
        <v>5.2740290147754455E-5</v>
      </c>
      <c r="AO1138" s="45">
        <v>8.2981823126532304E-5</v>
      </c>
      <c r="AP1138" s="45">
        <v>1.1527191363264641E-4</v>
      </c>
      <c r="AQ1138" s="45">
        <v>1.4926920267703824E-4</v>
      </c>
      <c r="AR1138" s="45">
        <v>1.8467745537177399E-4</v>
      </c>
      <c r="AS1138" s="45">
        <v>2.2124242095899346E-4</v>
      </c>
      <c r="AT1138" s="45">
        <v>2.5868319808320544E-4</v>
      </c>
      <c r="AU1138" s="45">
        <v>2.9313206255423478E-4</v>
      </c>
      <c r="AV1138" s="45">
        <v>2.9313206255423478E-4</v>
      </c>
      <c r="AW1138" s="45">
        <v>2.9313206255423478E-4</v>
      </c>
      <c r="AX1138" s="45">
        <v>2.9313206255423478E-4</v>
      </c>
      <c r="AY1138" s="45">
        <v>2.9313206255423478E-4</v>
      </c>
      <c r="AZ1138" s="45">
        <v>2.9313206255423478E-4</v>
      </c>
      <c r="BA1138" s="45">
        <v>2.9313206255423478E-4</v>
      </c>
      <c r="BB1138" s="45">
        <v>2.9313206255423478E-4</v>
      </c>
      <c r="BC1138" s="45">
        <v>2.9313206255423478E-4</v>
      </c>
      <c r="BD1138" s="45">
        <v>2.9313206255423478E-4</v>
      </c>
      <c r="BE1138" s="45">
        <v>2.9313206255423478E-4</v>
      </c>
      <c r="BF1138" s="45">
        <v>2.9313206255423478E-4</v>
      </c>
    </row>
    <row r="1139" spans="1:58" ht="13.5" thickBot="1" x14ac:dyDescent="0.25">
      <c r="A1139" s="6" t="s">
        <v>1353</v>
      </c>
      <c r="B1139" s="6" t="s">
        <v>1142</v>
      </c>
      <c r="C1139" s="6" t="s">
        <v>7</v>
      </c>
      <c r="D1139" s="6" t="s">
        <v>1353</v>
      </c>
      <c r="E1139" s="6">
        <v>34.005141879934243</v>
      </c>
      <c r="F1139" s="6" t="s">
        <v>7</v>
      </c>
      <c r="G1139" s="21" t="s">
        <v>1178</v>
      </c>
      <c r="H1139" s="21" t="s">
        <v>1181</v>
      </c>
      <c r="I1139" s="21" t="s">
        <v>1160</v>
      </c>
      <c r="J1139" s="21" t="s">
        <v>849</v>
      </c>
      <c r="K1139" s="21" t="s">
        <v>853</v>
      </c>
      <c r="L1139" s="21" t="s">
        <v>983</v>
      </c>
      <c r="M1139" s="3">
        <v>27.246105431627203</v>
      </c>
      <c r="N1139" s="3">
        <v>34.005141879934243</v>
      </c>
      <c r="O1139" s="21" t="s">
        <v>1510</v>
      </c>
      <c r="P1139" s="21" t="s">
        <v>1511</v>
      </c>
      <c r="Q1139" s="46">
        <v>1.6884851471503013E-4</v>
      </c>
      <c r="R1139" s="46">
        <v>1.8828076793648549E-4</v>
      </c>
      <c r="S1139" s="46">
        <v>2.0477962765726133E-4</v>
      </c>
      <c r="T1139" s="46">
        <v>2.1865137311331308E-4</v>
      </c>
      <c r="U1139" s="46">
        <v>2.3021161647964183E-4</v>
      </c>
      <c r="V1139" s="46">
        <v>2.3976591424484191E-4</v>
      </c>
      <c r="W1139" s="46">
        <v>2.4759856067832107E-4</v>
      </c>
      <c r="X1139" s="46">
        <v>2.5352909206272908E-4</v>
      </c>
      <c r="Y1139" s="46">
        <v>2.8809284455982474E-4</v>
      </c>
      <c r="Z1139" s="46">
        <v>2.8757336480803622E-4</v>
      </c>
      <c r="AA1139" s="46">
        <v>2.8710849756877942E-4</v>
      </c>
      <c r="AB1139" s="46">
        <v>2.8690413175193991E-4</v>
      </c>
      <c r="AC1139" s="46">
        <v>2.8613699013815835E-4</v>
      </c>
      <c r="AD1139" s="46">
        <v>2.8537601397610456E-4</v>
      </c>
      <c r="AE1139" s="46">
        <v>2.8401311589037857E-4</v>
      </c>
      <c r="AF1139" s="46">
        <v>2.8288306449190384E-4</v>
      </c>
      <c r="AG1139" s="46">
        <v>2.8104510655333159E-4</v>
      </c>
      <c r="AH1139" s="46">
        <v>2.7953890680827194E-4</v>
      </c>
      <c r="AI1139" s="46">
        <v>2.7817349592755011E-4</v>
      </c>
      <c r="AJ1139" s="46">
        <v>2.7684173576707292E-4</v>
      </c>
      <c r="AK1139" s="46">
        <v>1.9849349127369241E-3</v>
      </c>
      <c r="AL1139" s="45">
        <v>1.9849349127369241E-3</v>
      </c>
      <c r="AM1139" s="45">
        <v>1.6884851471503013E-4</v>
      </c>
      <c r="AN1139" s="45">
        <v>3.5712928265151561E-4</v>
      </c>
      <c r="AO1139" s="45">
        <v>5.6190891030877699E-4</v>
      </c>
      <c r="AP1139" s="45">
        <v>7.8056028342209007E-4</v>
      </c>
      <c r="AQ1139" s="45">
        <v>1.0107718999017318E-3</v>
      </c>
      <c r="AR1139" s="45">
        <v>1.2505378141465739E-3</v>
      </c>
      <c r="AS1139" s="45">
        <v>1.4981363748248948E-3</v>
      </c>
      <c r="AT1139" s="45">
        <v>1.751665466887624E-3</v>
      </c>
      <c r="AU1139" s="45">
        <v>1.9849349127369241E-3</v>
      </c>
      <c r="AV1139" s="45">
        <v>1.9849349127369241E-3</v>
      </c>
      <c r="AW1139" s="45">
        <v>1.9849349127369241E-3</v>
      </c>
      <c r="AX1139" s="45">
        <v>1.9849349127369241E-3</v>
      </c>
      <c r="AY1139" s="45">
        <v>1.9849349127369241E-3</v>
      </c>
      <c r="AZ1139" s="45">
        <v>1.9849349127369241E-3</v>
      </c>
      <c r="BA1139" s="45">
        <v>1.9849349127369241E-3</v>
      </c>
      <c r="BB1139" s="45">
        <v>1.9849349127369241E-3</v>
      </c>
      <c r="BC1139" s="45">
        <v>1.9849349127369241E-3</v>
      </c>
      <c r="BD1139" s="45">
        <v>1.9849349127369241E-3</v>
      </c>
      <c r="BE1139" s="45">
        <v>1.9849349127369241E-3</v>
      </c>
      <c r="BF1139" s="45">
        <v>1.9849349127369241E-3</v>
      </c>
    </row>
    <row r="1140" spans="1:58" ht="13.5" thickBot="1" x14ac:dyDescent="0.25">
      <c r="A1140" s="6" t="s">
        <v>1350</v>
      </c>
      <c r="B1140" s="6" t="s">
        <v>1350</v>
      </c>
      <c r="C1140" s="6" t="s">
        <v>7</v>
      </c>
      <c r="D1140" s="6" t="s">
        <v>1350</v>
      </c>
      <c r="E1140" s="6">
        <v>-47.248061972308925</v>
      </c>
      <c r="F1140" s="6" t="s">
        <v>7</v>
      </c>
      <c r="G1140" s="21" t="s">
        <v>1178</v>
      </c>
      <c r="H1140" s="21" t="s">
        <v>1181</v>
      </c>
      <c r="I1140" s="21" t="s">
        <v>1160</v>
      </c>
      <c r="J1140" s="21" t="s">
        <v>849</v>
      </c>
      <c r="K1140" s="21" t="s">
        <v>854</v>
      </c>
      <c r="L1140" s="21" t="s">
        <v>969</v>
      </c>
      <c r="M1140" s="3">
        <v>-1.9724637909239984</v>
      </c>
      <c r="N1140" s="3">
        <v>-47.248061972308925</v>
      </c>
      <c r="O1140" s="21" t="s">
        <v>1510</v>
      </c>
      <c r="P1140" s="21" t="s">
        <v>1511</v>
      </c>
      <c r="Q1140" s="46">
        <v>2.8790528237372464E-3</v>
      </c>
      <c r="R1140" s="46">
        <v>3.1671050441460353E-3</v>
      </c>
      <c r="S1140" s="46">
        <v>3.4027764666710956E-3</v>
      </c>
      <c r="T1140" s="46">
        <v>3.592224727113711E-3</v>
      </c>
      <c r="U1140" s="46">
        <v>3.7415692683264072E-3</v>
      </c>
      <c r="V1140" s="46">
        <v>3.8565841755399746E-3</v>
      </c>
      <c r="W1140" s="46">
        <v>3.9425340292778216E-3</v>
      </c>
      <c r="X1140" s="46">
        <v>3.9973388727521392E-3</v>
      </c>
      <c r="Y1140" s="46">
        <v>4.1122411591314979E-3</v>
      </c>
      <c r="Z1140" s="46">
        <v>4.114900848290544E-3</v>
      </c>
      <c r="AA1140" s="46">
        <v>4.1060184223402057E-3</v>
      </c>
      <c r="AB1140" s="46">
        <v>4.0875466367231231E-3</v>
      </c>
      <c r="AC1140" s="46">
        <v>4.061858597545636E-3</v>
      </c>
      <c r="AD1140" s="46">
        <v>4.0306677344524771E-3</v>
      </c>
      <c r="AE1140" s="46">
        <v>3.9954523346398636E-3</v>
      </c>
      <c r="AF1140" s="46">
        <v>3.9579219759018269E-3</v>
      </c>
      <c r="AG1140" s="46">
        <v>3.9088861451474994E-3</v>
      </c>
      <c r="AH1140" s="46">
        <v>3.8609253004540682E-3</v>
      </c>
      <c r="AI1140" s="46">
        <v>3.8138932641434099E-3</v>
      </c>
      <c r="AJ1140" s="46">
        <v>3.7676840476706594E-3</v>
      </c>
      <c r="AK1140" s="46">
        <v>2.5801346798082124E-2</v>
      </c>
      <c r="AL1140" s="45">
        <v>2.5801346798082124E-2</v>
      </c>
      <c r="AM1140" s="45">
        <v>2.8790528237372464E-3</v>
      </c>
      <c r="AN1140" s="45">
        <v>6.0461578678832817E-3</v>
      </c>
      <c r="AO1140" s="45">
        <v>9.4489343345543764E-3</v>
      </c>
      <c r="AP1140" s="45">
        <v>1.3041159061668087E-2</v>
      </c>
      <c r="AQ1140" s="45">
        <v>1.6782728329994494E-2</v>
      </c>
      <c r="AR1140" s="45">
        <v>2.0639312505534468E-2</v>
      </c>
      <c r="AS1140" s="45">
        <v>2.4581846534812289E-2</v>
      </c>
      <c r="AT1140" s="45">
        <v>2.5801346798082124E-2</v>
      </c>
      <c r="AU1140" s="45">
        <v>2.5801346798082124E-2</v>
      </c>
      <c r="AV1140" s="45">
        <v>2.5801346798082124E-2</v>
      </c>
      <c r="AW1140" s="45">
        <v>2.5801346798082124E-2</v>
      </c>
      <c r="AX1140" s="45">
        <v>2.5801346798082124E-2</v>
      </c>
      <c r="AY1140" s="45">
        <v>2.5801346798082124E-2</v>
      </c>
      <c r="AZ1140" s="45">
        <v>2.5801346798082124E-2</v>
      </c>
      <c r="BA1140" s="45">
        <v>2.5801346798082124E-2</v>
      </c>
      <c r="BB1140" s="45">
        <v>2.5801346798082124E-2</v>
      </c>
      <c r="BC1140" s="45">
        <v>2.5801346798082124E-2</v>
      </c>
      <c r="BD1140" s="45">
        <v>2.5801346798082124E-2</v>
      </c>
      <c r="BE1140" s="45">
        <v>2.5801346798082124E-2</v>
      </c>
      <c r="BF1140" s="45">
        <v>2.5801346798082124E-2</v>
      </c>
    </row>
    <row r="1141" spans="1:58" ht="13.5" thickBot="1" x14ac:dyDescent="0.25">
      <c r="A1141" s="6" t="s">
        <v>1137</v>
      </c>
      <c r="B1141" s="6" t="s">
        <v>1352</v>
      </c>
      <c r="C1141" s="6" t="s">
        <v>7</v>
      </c>
      <c r="D1141" s="6" t="s">
        <v>1137</v>
      </c>
      <c r="E1141" s="6">
        <v>19.994264814626433</v>
      </c>
      <c r="F1141" s="6" t="s">
        <v>7</v>
      </c>
      <c r="G1141" s="21" t="s">
        <v>1178</v>
      </c>
      <c r="H1141" s="21" t="s">
        <v>1181</v>
      </c>
      <c r="I1141" s="21" t="s">
        <v>1160</v>
      </c>
      <c r="J1141" s="21" t="s">
        <v>849</v>
      </c>
      <c r="K1141" s="21" t="s">
        <v>854</v>
      </c>
      <c r="L1141" s="21" t="s">
        <v>970</v>
      </c>
      <c r="M1141" s="3">
        <v>22.656824288434802</v>
      </c>
      <c r="N1141" s="3">
        <v>19.994264814626433</v>
      </c>
      <c r="O1141" s="21" t="s">
        <v>1510</v>
      </c>
      <c r="P1141" s="21" t="s">
        <v>1511</v>
      </c>
      <c r="Q1141" s="46">
        <v>2.5538694366154945E-3</v>
      </c>
      <c r="R1141" s="46">
        <v>2.809386721948351E-3</v>
      </c>
      <c r="S1141" s="46">
        <v>3.0184395180999561E-3</v>
      </c>
      <c r="T1141" s="46">
        <v>3.1864899679476684E-3</v>
      </c>
      <c r="U1141" s="46">
        <v>3.3189663352389668E-3</v>
      </c>
      <c r="V1141" s="46">
        <v>3.4209905335677109E-3</v>
      </c>
      <c r="W1141" s="46">
        <v>3.4972325193808516E-3</v>
      </c>
      <c r="X1141" s="46">
        <v>3.545847262942894E-3</v>
      </c>
      <c r="Y1141" s="46">
        <v>3.6477715607404469E-3</v>
      </c>
      <c r="Z1141" s="46">
        <v>3.6501308432093844E-3</v>
      </c>
      <c r="AA1141" s="46">
        <v>3.6422516699026138E-3</v>
      </c>
      <c r="AB1141" s="46">
        <v>3.6258662363536933E-3</v>
      </c>
      <c r="AC1141" s="46">
        <v>3.6030796109743067E-3</v>
      </c>
      <c r="AD1141" s="46">
        <v>3.5754116948810287E-3</v>
      </c>
      <c r="AE1141" s="46">
        <v>3.5441738056217116E-3</v>
      </c>
      <c r="AF1141" s="46">
        <v>3.5108824275212323E-3</v>
      </c>
      <c r="AG1141" s="46">
        <v>3.4673850979724244E-3</v>
      </c>
      <c r="AH1141" s="46">
        <v>3.4248413369108179E-3</v>
      </c>
      <c r="AI1141" s="46">
        <v>3.383121477141223E-3</v>
      </c>
      <c r="AJ1141" s="46">
        <v>3.3421315013176739E-3</v>
      </c>
      <c r="AK1141" s="46">
        <v>2.2887135125782145E-2</v>
      </c>
      <c r="AL1141" s="45">
        <v>2.2887135125782145E-2</v>
      </c>
      <c r="AM1141" s="45">
        <v>2.5538694366154945E-3</v>
      </c>
      <c r="AN1141" s="45">
        <v>5.3632561585638455E-3</v>
      </c>
      <c r="AO1141" s="45">
        <v>8.3816956766638012E-3</v>
      </c>
      <c r="AP1141" s="45">
        <v>1.156818564461147E-2</v>
      </c>
      <c r="AQ1141" s="45">
        <v>1.4887151979850436E-2</v>
      </c>
      <c r="AR1141" s="45">
        <v>1.8308142513418148E-2</v>
      </c>
      <c r="AS1141" s="45">
        <v>2.1805375032798998E-2</v>
      </c>
      <c r="AT1141" s="45">
        <v>2.2887135125782145E-2</v>
      </c>
      <c r="AU1141" s="45">
        <v>2.2887135125782145E-2</v>
      </c>
      <c r="AV1141" s="45">
        <v>2.2887135125782145E-2</v>
      </c>
      <c r="AW1141" s="45">
        <v>2.2887135125782145E-2</v>
      </c>
      <c r="AX1141" s="45">
        <v>2.2887135125782145E-2</v>
      </c>
      <c r="AY1141" s="45">
        <v>2.2887135125782145E-2</v>
      </c>
      <c r="AZ1141" s="45">
        <v>2.2887135125782145E-2</v>
      </c>
      <c r="BA1141" s="45">
        <v>2.2887135125782145E-2</v>
      </c>
      <c r="BB1141" s="45">
        <v>2.2887135125782145E-2</v>
      </c>
      <c r="BC1141" s="45">
        <v>2.2887135125782145E-2</v>
      </c>
      <c r="BD1141" s="45">
        <v>2.2887135125782145E-2</v>
      </c>
      <c r="BE1141" s="45">
        <v>2.2887135125782145E-2</v>
      </c>
      <c r="BF1141" s="45">
        <v>2.2887135125782145E-2</v>
      </c>
    </row>
    <row r="1142" spans="1:58" ht="13.5" thickBot="1" x14ac:dyDescent="0.25">
      <c r="A1142" s="6" t="s">
        <v>1357</v>
      </c>
      <c r="B1142" s="6" t="s">
        <v>1355</v>
      </c>
      <c r="C1142" s="6" t="s">
        <v>7</v>
      </c>
      <c r="D1142" s="6" t="s">
        <v>1357</v>
      </c>
      <c r="E1142" s="6">
        <v>74.287370578875169</v>
      </c>
      <c r="F1142" s="6" t="s">
        <v>7</v>
      </c>
      <c r="G1142" s="21" t="s">
        <v>1178</v>
      </c>
      <c r="H1142" s="21" t="s">
        <v>1181</v>
      </c>
      <c r="I1142" s="21" t="s">
        <v>1160</v>
      </c>
      <c r="J1142" s="21" t="s">
        <v>849</v>
      </c>
      <c r="K1142" s="21" t="s">
        <v>854</v>
      </c>
      <c r="L1142" s="21" t="s">
        <v>971</v>
      </c>
      <c r="M1142" s="3">
        <v>51.305668741660313</v>
      </c>
      <c r="N1142" s="3">
        <v>74.287370578875169</v>
      </c>
      <c r="O1142" s="21" t="s">
        <v>1510</v>
      </c>
      <c r="P1142" s="21" t="s">
        <v>1511</v>
      </c>
      <c r="Q1142" s="46">
        <v>1.0114560451336231E-4</v>
      </c>
      <c r="R1142" s="46">
        <v>1.1126532712645535E-4</v>
      </c>
      <c r="S1142" s="46">
        <v>1.1954483082339647E-4</v>
      </c>
      <c r="T1142" s="46">
        <v>1.262004429290471E-4</v>
      </c>
      <c r="U1142" s="46">
        <v>1.3144714899056371E-4</v>
      </c>
      <c r="V1142" s="46">
        <v>1.3548780160459382E-4</v>
      </c>
      <c r="W1142" s="46">
        <v>1.3850735367480028E-4</v>
      </c>
      <c r="X1142" s="46">
        <v>1.4043273308353044E-4</v>
      </c>
      <c r="Y1142" s="46">
        <v>1.4446942915245548E-4</v>
      </c>
      <c r="Z1142" s="46">
        <v>1.4456286817017384E-4</v>
      </c>
      <c r="AA1142" s="46">
        <v>1.4425081472854028E-4</v>
      </c>
      <c r="AB1142" s="46">
        <v>1.4360187216407014E-4</v>
      </c>
      <c r="AC1142" s="46">
        <v>1.4269941138601565E-4</v>
      </c>
      <c r="AD1142" s="46">
        <v>1.4160362784330322E-4</v>
      </c>
      <c r="AE1142" s="46">
        <v>1.4036645606484206E-4</v>
      </c>
      <c r="AF1142" s="46">
        <v>1.3904795617805131E-4</v>
      </c>
      <c r="AG1142" s="46">
        <v>1.3732525116077308E-4</v>
      </c>
      <c r="AH1142" s="46">
        <v>1.3564031207612251E-4</v>
      </c>
      <c r="AI1142" s="46">
        <v>1.3398800347486488E-4</v>
      </c>
      <c r="AJ1142" s="46">
        <v>1.3236460181453754E-4</v>
      </c>
      <c r="AK1142" s="46">
        <v>9.0644145103365163E-4</v>
      </c>
      <c r="AL1142" s="45">
        <v>9.0644145103365163E-4</v>
      </c>
      <c r="AM1142" s="45">
        <v>1.0114560451336231E-4</v>
      </c>
      <c r="AN1142" s="45">
        <v>2.1241093163981765E-4</v>
      </c>
      <c r="AO1142" s="45">
        <v>3.3195576246321414E-4</v>
      </c>
      <c r="AP1142" s="45">
        <v>4.5815620539226123E-4</v>
      </c>
      <c r="AQ1142" s="45">
        <v>5.8960335438282491E-4</v>
      </c>
      <c r="AR1142" s="45">
        <v>7.250911559874187E-4</v>
      </c>
      <c r="AS1142" s="45">
        <v>8.6359850966221904E-4</v>
      </c>
      <c r="AT1142" s="45">
        <v>9.0644145103365163E-4</v>
      </c>
      <c r="AU1142" s="45">
        <v>9.0644145103365163E-4</v>
      </c>
      <c r="AV1142" s="45">
        <v>9.0644145103365163E-4</v>
      </c>
      <c r="AW1142" s="45">
        <v>9.0644145103365163E-4</v>
      </c>
      <c r="AX1142" s="45">
        <v>9.0644145103365163E-4</v>
      </c>
      <c r="AY1142" s="45">
        <v>9.0644145103365163E-4</v>
      </c>
      <c r="AZ1142" s="45">
        <v>9.0644145103365163E-4</v>
      </c>
      <c r="BA1142" s="45">
        <v>9.0644145103365163E-4</v>
      </c>
      <c r="BB1142" s="45">
        <v>9.0644145103365163E-4</v>
      </c>
      <c r="BC1142" s="45">
        <v>9.0644145103365163E-4</v>
      </c>
      <c r="BD1142" s="45">
        <v>9.0644145103365163E-4</v>
      </c>
      <c r="BE1142" s="45">
        <v>9.0644145103365163E-4</v>
      </c>
      <c r="BF1142" s="45">
        <v>9.0644145103365163E-4</v>
      </c>
    </row>
    <row r="1143" spans="1:58" ht="13.5" thickBot="1" x14ac:dyDescent="0.25">
      <c r="A1143" s="6" t="s">
        <v>1350</v>
      </c>
      <c r="B1143" s="6" t="s">
        <v>1350</v>
      </c>
      <c r="C1143" s="6" t="s">
        <v>7</v>
      </c>
      <c r="D1143" s="6" t="s">
        <v>1350</v>
      </c>
      <c r="E1143" s="6">
        <v>-28.246767018857415</v>
      </c>
      <c r="F1143" s="6" t="s">
        <v>7</v>
      </c>
      <c r="G1143" s="21" t="s">
        <v>1178</v>
      </c>
      <c r="H1143" s="21" t="s">
        <v>1181</v>
      </c>
      <c r="I1143" s="21" t="s">
        <v>1160</v>
      </c>
      <c r="J1143" s="21" t="s">
        <v>849</v>
      </c>
      <c r="K1143" s="21" t="s">
        <v>854</v>
      </c>
      <c r="L1143" s="21" t="s">
        <v>972</v>
      </c>
      <c r="M1143" s="3">
        <v>-3.21112930794061</v>
      </c>
      <c r="N1143" s="3">
        <v>-28.246767018857415</v>
      </c>
      <c r="O1143" s="21" t="s">
        <v>1510</v>
      </c>
      <c r="P1143" s="21" t="s">
        <v>1511</v>
      </c>
      <c r="Q1143" s="46">
        <v>2.7014237966225731E-3</v>
      </c>
      <c r="R1143" s="46">
        <v>2.971704048678585E-3</v>
      </c>
      <c r="S1143" s="46">
        <v>3.1928352428491273E-3</v>
      </c>
      <c r="T1143" s="46">
        <v>3.3705951070547805E-3</v>
      </c>
      <c r="U1143" s="46">
        <v>3.5107255326591136E-3</v>
      </c>
      <c r="V1143" s="46">
        <v>3.6186443609457545E-3</v>
      </c>
      <c r="W1143" s="46">
        <v>3.6992913634214691E-3</v>
      </c>
      <c r="X1143" s="46">
        <v>3.7507149104682772E-3</v>
      </c>
      <c r="Y1143" s="46">
        <v>3.8585280662924259E-3</v>
      </c>
      <c r="Z1143" s="46">
        <v>3.8610236605123812E-3</v>
      </c>
      <c r="AA1143" s="46">
        <v>3.8526892539199951E-3</v>
      </c>
      <c r="AB1143" s="46">
        <v>3.8353571227341143E-3</v>
      </c>
      <c r="AC1143" s="46">
        <v>3.8112539594470454E-3</v>
      </c>
      <c r="AD1143" s="46">
        <v>3.781987480172212E-3</v>
      </c>
      <c r="AE1143" s="46">
        <v>3.7489447661667474E-3</v>
      </c>
      <c r="AF1143" s="46">
        <v>3.7137299193411495E-3</v>
      </c>
      <c r="AG1143" s="46">
        <v>3.6677194540260514E-3</v>
      </c>
      <c r="AH1143" s="46">
        <v>3.622717651317628E-3</v>
      </c>
      <c r="AI1143" s="46">
        <v>3.578587352267295E-3</v>
      </c>
      <c r="AJ1143" s="46">
        <v>3.5352291075093074E-3</v>
      </c>
      <c r="AK1143" s="46">
        <v>2.4209480163262135E-2</v>
      </c>
      <c r="AL1143" s="45">
        <v>2.4209480163262135E-2</v>
      </c>
      <c r="AM1143" s="45">
        <v>2.7014237966225731E-3</v>
      </c>
      <c r="AN1143" s="45">
        <v>5.6731278453011581E-3</v>
      </c>
      <c r="AO1143" s="45">
        <v>8.865963088150285E-3</v>
      </c>
      <c r="AP1143" s="45">
        <v>1.2236558195205065E-2</v>
      </c>
      <c r="AQ1143" s="45">
        <v>1.5747283727864179E-2</v>
      </c>
      <c r="AR1143" s="45">
        <v>1.9365928088809933E-2</v>
      </c>
      <c r="AS1143" s="45">
        <v>2.3065219452231403E-2</v>
      </c>
      <c r="AT1143" s="45">
        <v>2.4209480163262135E-2</v>
      </c>
      <c r="AU1143" s="45">
        <v>2.4209480163262135E-2</v>
      </c>
      <c r="AV1143" s="45">
        <v>2.4209480163262135E-2</v>
      </c>
      <c r="AW1143" s="45">
        <v>2.4209480163262135E-2</v>
      </c>
      <c r="AX1143" s="45">
        <v>2.4209480163262135E-2</v>
      </c>
      <c r="AY1143" s="45">
        <v>2.4209480163262135E-2</v>
      </c>
      <c r="AZ1143" s="45">
        <v>2.4209480163262135E-2</v>
      </c>
      <c r="BA1143" s="45">
        <v>2.4209480163262135E-2</v>
      </c>
      <c r="BB1143" s="45">
        <v>2.4209480163262135E-2</v>
      </c>
      <c r="BC1143" s="45">
        <v>2.4209480163262135E-2</v>
      </c>
      <c r="BD1143" s="45">
        <v>2.4209480163262135E-2</v>
      </c>
      <c r="BE1143" s="45">
        <v>2.4209480163262135E-2</v>
      </c>
      <c r="BF1143" s="45">
        <v>2.4209480163262135E-2</v>
      </c>
    </row>
    <row r="1144" spans="1:58" ht="13.5" thickBot="1" x14ac:dyDescent="0.25">
      <c r="A1144" s="6" t="s">
        <v>1350</v>
      </c>
      <c r="B1144" s="6" t="s">
        <v>1350</v>
      </c>
      <c r="C1144" s="6" t="s">
        <v>7</v>
      </c>
      <c r="D1144" s="6" t="s">
        <v>1350</v>
      </c>
      <c r="E1144" s="6">
        <v>-17.148284682861011</v>
      </c>
      <c r="F1144" s="6" t="s">
        <v>7</v>
      </c>
      <c r="G1144" s="21" t="s">
        <v>1178</v>
      </c>
      <c r="H1144" s="21" t="s">
        <v>1181</v>
      </c>
      <c r="I1144" s="21" t="s">
        <v>1160</v>
      </c>
      <c r="J1144" s="21" t="s">
        <v>849</v>
      </c>
      <c r="K1144" s="21" t="s">
        <v>854</v>
      </c>
      <c r="L1144" s="21" t="s">
        <v>973</v>
      </c>
      <c r="M1144" s="3">
        <v>-3.9194405525459688</v>
      </c>
      <c r="N1144" s="3">
        <v>-17.148284682861011</v>
      </c>
      <c r="O1144" s="21" t="s">
        <v>1510</v>
      </c>
      <c r="P1144" s="21" t="s">
        <v>1511</v>
      </c>
      <c r="Q1144" s="46">
        <v>6.7701149826632945E-2</v>
      </c>
      <c r="R1144" s="46">
        <v>7.4474720068555489E-2</v>
      </c>
      <c r="S1144" s="46">
        <v>8.0016551796920132E-2</v>
      </c>
      <c r="T1144" s="46">
        <v>8.4471442293848051E-2</v>
      </c>
      <c r="U1144" s="46">
        <v>8.7983290731316346E-2</v>
      </c>
      <c r="V1144" s="46">
        <v>9.0687875170116075E-2</v>
      </c>
      <c r="W1144" s="46">
        <v>9.2708992628436876E-2</v>
      </c>
      <c r="X1144" s="46">
        <v>9.3997732761542024E-2</v>
      </c>
      <c r="Y1144" s="46">
        <v>9.6699668912714795E-2</v>
      </c>
      <c r="Z1144" s="46">
        <v>9.6762211708999832E-2</v>
      </c>
      <c r="AA1144" s="46">
        <v>9.6553340775778373E-2</v>
      </c>
      <c r="AB1144" s="46">
        <v>9.6118975308317367E-2</v>
      </c>
      <c r="AC1144" s="46">
        <v>9.5514919080252073E-2</v>
      </c>
      <c r="AD1144" s="46">
        <v>9.4781463522201265E-2</v>
      </c>
      <c r="AE1144" s="46">
        <v>9.3953370671920153E-2</v>
      </c>
      <c r="AF1144" s="46">
        <v>9.3070841383460307E-2</v>
      </c>
      <c r="AG1144" s="46">
        <v>9.191776003066221E-2</v>
      </c>
      <c r="AH1144" s="46">
        <v>9.0789957058229426E-2</v>
      </c>
      <c r="AI1144" s="46">
        <v>8.9683995086754967E-2</v>
      </c>
      <c r="AJ1144" s="46">
        <v>8.8597381787408794E-2</v>
      </c>
      <c r="AK1144" s="46">
        <v>0.60672066552721671</v>
      </c>
      <c r="AL1144" s="45">
        <v>0.60672066552721671</v>
      </c>
      <c r="AM1144" s="45">
        <v>6.7701149826632945E-2</v>
      </c>
      <c r="AN1144" s="45">
        <v>0.14217586989518843</v>
      </c>
      <c r="AO1144" s="45">
        <v>0.22219242169210857</v>
      </c>
      <c r="AP1144" s="45">
        <v>0.30666386398595663</v>
      </c>
      <c r="AQ1144" s="45">
        <v>0.39464715471727296</v>
      </c>
      <c r="AR1144" s="45">
        <v>0.48533502988738902</v>
      </c>
      <c r="AS1144" s="45">
        <v>0.57804402251582587</v>
      </c>
      <c r="AT1144" s="45">
        <v>0.60672066552721671</v>
      </c>
      <c r="AU1144" s="45">
        <v>0.60672066552721671</v>
      </c>
      <c r="AV1144" s="45">
        <v>0.60672066552721671</v>
      </c>
      <c r="AW1144" s="45">
        <v>0.60672066552721671</v>
      </c>
      <c r="AX1144" s="45">
        <v>0.60672066552721671</v>
      </c>
      <c r="AY1144" s="45">
        <v>0.60672066552721671</v>
      </c>
      <c r="AZ1144" s="45">
        <v>0.60672066552721671</v>
      </c>
      <c r="BA1144" s="45">
        <v>0.60672066552721671</v>
      </c>
      <c r="BB1144" s="45">
        <v>0.60672066552721671</v>
      </c>
      <c r="BC1144" s="45">
        <v>0.60672066552721671</v>
      </c>
      <c r="BD1144" s="45">
        <v>0.60672066552721671</v>
      </c>
      <c r="BE1144" s="45">
        <v>0.60672066552721671</v>
      </c>
      <c r="BF1144" s="45">
        <v>0.60672066552721671</v>
      </c>
    </row>
    <row r="1145" spans="1:58" ht="13.5" thickBot="1" x14ac:dyDescent="0.25">
      <c r="A1145" s="6" t="s">
        <v>1351</v>
      </c>
      <c r="B1145" s="6" t="s">
        <v>1351</v>
      </c>
      <c r="C1145" s="6" t="s">
        <v>7</v>
      </c>
      <c r="D1145" s="6" t="s">
        <v>1351</v>
      </c>
      <c r="E1145" s="6">
        <v>10.028032874801839</v>
      </c>
      <c r="F1145" s="6" t="s">
        <v>7</v>
      </c>
      <c r="G1145" s="21" t="s">
        <v>1178</v>
      </c>
      <c r="H1145" s="21" t="s">
        <v>1181</v>
      </c>
      <c r="I1145" s="21" t="s">
        <v>1160</v>
      </c>
      <c r="J1145" s="21" t="s">
        <v>849</v>
      </c>
      <c r="K1145" s="21" t="s">
        <v>854</v>
      </c>
      <c r="L1145" s="21" t="s">
        <v>974</v>
      </c>
      <c r="M1145" s="3">
        <v>11.908241674098283</v>
      </c>
      <c r="N1145" s="3">
        <v>10.028032874801839</v>
      </c>
      <c r="O1145" s="21" t="s">
        <v>1510</v>
      </c>
      <c r="P1145" s="21" t="s">
        <v>1511</v>
      </c>
      <c r="Q1145" s="46">
        <v>1.2957773358180956E-2</v>
      </c>
      <c r="R1145" s="46">
        <v>1.4254212019050248E-2</v>
      </c>
      <c r="S1145" s="46">
        <v>1.5314900053289152E-2</v>
      </c>
      <c r="T1145" s="46">
        <v>1.6167551175796345E-2</v>
      </c>
      <c r="U1145" s="46">
        <v>1.6839707206196507E-2</v>
      </c>
      <c r="V1145" s="46">
        <v>1.7357355610629413E-2</v>
      </c>
      <c r="W1145" s="46">
        <v>1.774419072380324E-2</v>
      </c>
      <c r="X1145" s="46">
        <v>1.799085126952708E-2</v>
      </c>
      <c r="Y1145" s="46">
        <v>1.8507992800576807E-2</v>
      </c>
      <c r="Z1145" s="46">
        <v>1.8519963282341501E-2</v>
      </c>
      <c r="AA1145" s="46">
        <v>1.8479986085193061E-2</v>
      </c>
      <c r="AB1145" s="46">
        <v>1.8396849989330683E-2</v>
      </c>
      <c r="AC1145" s="46">
        <v>1.8281235650151644E-2</v>
      </c>
      <c r="AD1145" s="46">
        <v>1.8140854712547807E-2</v>
      </c>
      <c r="AE1145" s="46">
        <v>1.7982360514133881E-2</v>
      </c>
      <c r="AF1145" s="46">
        <v>1.7813447363750127E-2</v>
      </c>
      <c r="AG1145" s="46">
        <v>1.7592751454280884E-2</v>
      </c>
      <c r="AH1145" s="46">
        <v>1.7376893742160941E-2</v>
      </c>
      <c r="AI1145" s="46">
        <v>1.7165216324482941E-2</v>
      </c>
      <c r="AJ1145" s="46">
        <v>1.6957242177855165E-2</v>
      </c>
      <c r="AK1145" s="46">
        <v>0.11612430358654934</v>
      </c>
      <c r="AL1145" s="45">
        <v>0.11612430358654934</v>
      </c>
      <c r="AM1145" s="45">
        <v>1.2957773358180956E-2</v>
      </c>
      <c r="AN1145" s="45">
        <v>2.7211985377231206E-2</v>
      </c>
      <c r="AO1145" s="45">
        <v>4.2526885430520356E-2</v>
      </c>
      <c r="AP1145" s="45">
        <v>5.8694436606316701E-2</v>
      </c>
      <c r="AQ1145" s="45">
        <v>7.5534143812513208E-2</v>
      </c>
      <c r="AR1145" s="45">
        <v>9.2891499423142621E-2</v>
      </c>
      <c r="AS1145" s="45">
        <v>0.11063569014694585</v>
      </c>
      <c r="AT1145" s="45">
        <v>0.11612430358654934</v>
      </c>
      <c r="AU1145" s="45">
        <v>0.11612430358654934</v>
      </c>
      <c r="AV1145" s="45">
        <v>0.11612430358654934</v>
      </c>
      <c r="AW1145" s="45">
        <v>0.11612430358654934</v>
      </c>
      <c r="AX1145" s="45">
        <v>0.11612430358654934</v>
      </c>
      <c r="AY1145" s="45">
        <v>0.11612430358654934</v>
      </c>
      <c r="AZ1145" s="45">
        <v>0.11612430358654934</v>
      </c>
      <c r="BA1145" s="45">
        <v>0.11612430358654934</v>
      </c>
      <c r="BB1145" s="45">
        <v>0.11612430358654934</v>
      </c>
      <c r="BC1145" s="45">
        <v>0.11612430358654934</v>
      </c>
      <c r="BD1145" s="45">
        <v>0.11612430358654934</v>
      </c>
      <c r="BE1145" s="45">
        <v>0.11612430358654934</v>
      </c>
      <c r="BF1145" s="45">
        <v>0.11612430358654934</v>
      </c>
    </row>
    <row r="1146" spans="1:58" ht="13.5" thickBot="1" x14ac:dyDescent="0.25">
      <c r="A1146" s="6" t="s">
        <v>1350</v>
      </c>
      <c r="B1146" s="6" t="s">
        <v>1350</v>
      </c>
      <c r="C1146" s="6" t="s">
        <v>7</v>
      </c>
      <c r="D1146" s="6" t="s">
        <v>1350</v>
      </c>
      <c r="E1146" s="6">
        <v>-18.531143649888556</v>
      </c>
      <c r="F1146" s="6" t="s">
        <v>7</v>
      </c>
      <c r="G1146" s="21" t="s">
        <v>1178</v>
      </c>
      <c r="H1146" s="21" t="s">
        <v>1181</v>
      </c>
      <c r="I1146" s="21" t="s">
        <v>1160</v>
      </c>
      <c r="J1146" s="21" t="s">
        <v>849</v>
      </c>
      <c r="K1146" s="21" t="s">
        <v>854</v>
      </c>
      <c r="L1146" s="21" t="s">
        <v>975</v>
      </c>
      <c r="M1146" s="3">
        <v>-2.9392495876166804</v>
      </c>
      <c r="N1146" s="3">
        <v>-18.531143649888556</v>
      </c>
      <c r="O1146" s="21" t="s">
        <v>1510</v>
      </c>
      <c r="P1146" s="21" t="s">
        <v>1511</v>
      </c>
      <c r="Q1146" s="46">
        <v>1.4034523058330498E-3</v>
      </c>
      <c r="R1146" s="46">
        <v>1.5438691643220412E-3</v>
      </c>
      <c r="S1146" s="46">
        <v>1.6587519475189144E-3</v>
      </c>
      <c r="T1146" s="46">
        <v>1.7511023190585077E-3</v>
      </c>
      <c r="U1146" s="46">
        <v>1.8239033246532784E-3</v>
      </c>
      <c r="V1146" s="46">
        <v>1.879969658484737E-3</v>
      </c>
      <c r="W1146" s="46">
        <v>1.9218676463993222E-3</v>
      </c>
      <c r="X1146" s="46">
        <v>1.9485833715540302E-3</v>
      </c>
      <c r="Y1146" s="46">
        <v>2.0045948060907785E-3</v>
      </c>
      <c r="Z1146" s="46">
        <v>2.0058913251585378E-3</v>
      </c>
      <c r="AA1146" s="46">
        <v>2.0015614076667114E-3</v>
      </c>
      <c r="AB1146" s="46">
        <v>1.9925569635997572E-3</v>
      </c>
      <c r="AC1146" s="46">
        <v>1.9800348113423434E-3</v>
      </c>
      <c r="AD1146" s="46">
        <v>1.9648301966968254E-3</v>
      </c>
      <c r="AE1146" s="46">
        <v>1.9476637405413976E-3</v>
      </c>
      <c r="AF1146" s="46">
        <v>1.9293688110161844E-3</v>
      </c>
      <c r="AG1146" s="46">
        <v>1.9054653073453949E-3</v>
      </c>
      <c r="AH1146" s="46">
        <v>1.8820858272887142E-3</v>
      </c>
      <c r="AI1146" s="46">
        <v>1.8591591135917647E-3</v>
      </c>
      <c r="AJ1146" s="46">
        <v>1.836633500002905E-3</v>
      </c>
      <c r="AK1146" s="46">
        <v>1.2577386339984465E-2</v>
      </c>
      <c r="AL1146" s="45">
        <v>1.2577386339984465E-2</v>
      </c>
      <c r="AM1146" s="45">
        <v>1.4034523058330498E-3</v>
      </c>
      <c r="AN1146" s="45">
        <v>2.9473214701550912E-3</v>
      </c>
      <c r="AO1146" s="45">
        <v>4.6060734176740052E-3</v>
      </c>
      <c r="AP1146" s="45">
        <v>6.3571757367325132E-3</v>
      </c>
      <c r="AQ1146" s="45">
        <v>8.1810790613857914E-3</v>
      </c>
      <c r="AR1146" s="45">
        <v>1.0061048719870529E-2</v>
      </c>
      <c r="AS1146" s="45">
        <v>1.1982916366269851E-2</v>
      </c>
      <c r="AT1146" s="45">
        <v>1.2577386339984465E-2</v>
      </c>
      <c r="AU1146" s="45">
        <v>1.2577386339984465E-2</v>
      </c>
      <c r="AV1146" s="45">
        <v>1.2577386339984465E-2</v>
      </c>
      <c r="AW1146" s="45">
        <v>1.2577386339984465E-2</v>
      </c>
      <c r="AX1146" s="45">
        <v>1.2577386339984465E-2</v>
      </c>
      <c r="AY1146" s="45">
        <v>1.2577386339984465E-2</v>
      </c>
      <c r="AZ1146" s="45">
        <v>1.2577386339984465E-2</v>
      </c>
      <c r="BA1146" s="45">
        <v>1.2577386339984465E-2</v>
      </c>
      <c r="BB1146" s="45">
        <v>1.2577386339984465E-2</v>
      </c>
      <c r="BC1146" s="45">
        <v>1.2577386339984465E-2</v>
      </c>
      <c r="BD1146" s="45">
        <v>1.2577386339984465E-2</v>
      </c>
      <c r="BE1146" s="45">
        <v>1.2577386339984465E-2</v>
      </c>
      <c r="BF1146" s="45">
        <v>1.2577386339984465E-2</v>
      </c>
    </row>
    <row r="1147" spans="1:58" ht="13.5" thickBot="1" x14ac:dyDescent="0.25">
      <c r="A1147" s="6" t="s">
        <v>1350</v>
      </c>
      <c r="B1147" s="6" t="s">
        <v>1350</v>
      </c>
      <c r="C1147" s="6" t="s">
        <v>7</v>
      </c>
      <c r="D1147" s="6" t="s">
        <v>1350</v>
      </c>
      <c r="E1147" s="6">
        <v>-12.500155525017536</v>
      </c>
      <c r="F1147" s="6" t="s">
        <v>7</v>
      </c>
      <c r="G1147" s="21" t="s">
        <v>1178</v>
      </c>
      <c r="H1147" s="21" t="s">
        <v>1181</v>
      </c>
      <c r="I1147" s="21" t="s">
        <v>1160</v>
      </c>
      <c r="J1147" s="21" t="s">
        <v>849</v>
      </c>
      <c r="K1147" s="21" t="s">
        <v>854</v>
      </c>
      <c r="L1147" s="21" t="s">
        <v>976</v>
      </c>
      <c r="M1147" s="3">
        <v>-3.6707692411429833</v>
      </c>
      <c r="N1147" s="3">
        <v>-12.500155525017536</v>
      </c>
      <c r="O1147" s="21" t="s">
        <v>1510</v>
      </c>
      <c r="P1147" s="21" t="s">
        <v>1511</v>
      </c>
      <c r="Q1147" s="46">
        <v>1.9661814903831477E-3</v>
      </c>
      <c r="R1147" s="46">
        <v>2.1628999873005961E-3</v>
      </c>
      <c r="S1147" s="46">
        <v>2.3238462488490538E-3</v>
      </c>
      <c r="T1147" s="46">
        <v>2.4532254877419461E-3</v>
      </c>
      <c r="U1147" s="46">
        <v>2.5552168337155839E-3</v>
      </c>
      <c r="V1147" s="46">
        <v>2.633763562631764E-3</v>
      </c>
      <c r="W1147" s="46">
        <v>2.6924609960818136E-3</v>
      </c>
      <c r="X1147" s="46">
        <v>2.729888676440478E-3</v>
      </c>
      <c r="Y1147" s="46">
        <v>2.8083584936036579E-3</v>
      </c>
      <c r="Z1147" s="46">
        <v>2.8101748658325987E-3</v>
      </c>
      <c r="AA1147" s="46">
        <v>2.8041088216984784E-3</v>
      </c>
      <c r="AB1147" s="46">
        <v>2.7914939496561202E-3</v>
      </c>
      <c r="AC1147" s="46">
        <v>2.7739509067711181E-3</v>
      </c>
      <c r="AD1147" s="46">
        <v>2.7526498395669262E-3</v>
      </c>
      <c r="AE1147" s="46">
        <v>2.7286003095558287E-3</v>
      </c>
      <c r="AF1147" s="46">
        <v>2.702969832730336E-3</v>
      </c>
      <c r="AG1147" s="46">
        <v>2.6694819640813799E-3</v>
      </c>
      <c r="AH1147" s="46">
        <v>2.6367282319088121E-3</v>
      </c>
      <c r="AI1147" s="46">
        <v>2.6046088076014085E-3</v>
      </c>
      <c r="AJ1147" s="46">
        <v>2.573051308772369E-3</v>
      </c>
      <c r="AK1147" s="46">
        <v>1.7620423662631411E-2</v>
      </c>
      <c r="AL1147" s="45">
        <v>1.7620423662631411E-2</v>
      </c>
      <c r="AM1147" s="45">
        <v>1.9661814903831477E-3</v>
      </c>
      <c r="AN1147" s="45">
        <v>4.1290814776837438E-3</v>
      </c>
      <c r="AO1147" s="45">
        <v>6.4529277265327981E-3</v>
      </c>
      <c r="AP1147" s="45">
        <v>8.9061532142747438E-3</v>
      </c>
      <c r="AQ1147" s="45">
        <v>1.1461370047990327E-2</v>
      </c>
      <c r="AR1147" s="45">
        <v>1.409513361062209E-2</v>
      </c>
      <c r="AS1147" s="45">
        <v>1.6787594606703905E-2</v>
      </c>
      <c r="AT1147" s="45">
        <v>1.7620423662631411E-2</v>
      </c>
      <c r="AU1147" s="45">
        <v>1.7620423662631411E-2</v>
      </c>
      <c r="AV1147" s="45">
        <v>1.7620423662631411E-2</v>
      </c>
      <c r="AW1147" s="45">
        <v>1.7620423662631411E-2</v>
      </c>
      <c r="AX1147" s="45">
        <v>1.7620423662631411E-2</v>
      </c>
      <c r="AY1147" s="45">
        <v>1.7620423662631411E-2</v>
      </c>
      <c r="AZ1147" s="45">
        <v>1.7620423662631411E-2</v>
      </c>
      <c r="BA1147" s="45">
        <v>1.7620423662631411E-2</v>
      </c>
      <c r="BB1147" s="45">
        <v>1.7620423662631411E-2</v>
      </c>
      <c r="BC1147" s="45">
        <v>1.7620423662631411E-2</v>
      </c>
      <c r="BD1147" s="45">
        <v>1.7620423662631411E-2</v>
      </c>
      <c r="BE1147" s="45">
        <v>1.7620423662631411E-2</v>
      </c>
      <c r="BF1147" s="45">
        <v>1.7620423662631411E-2</v>
      </c>
    </row>
    <row r="1148" spans="1:58" ht="13.5" thickBot="1" x14ac:dyDescent="0.25">
      <c r="A1148" s="6" t="s">
        <v>1350</v>
      </c>
      <c r="B1148" s="6" t="s">
        <v>1350</v>
      </c>
      <c r="C1148" s="6" t="s">
        <v>7</v>
      </c>
      <c r="D1148" s="6" t="s">
        <v>1350</v>
      </c>
      <c r="E1148" s="6">
        <v>-7.683352853414922</v>
      </c>
      <c r="F1148" s="6" t="s">
        <v>7</v>
      </c>
      <c r="G1148" s="21" t="s">
        <v>1178</v>
      </c>
      <c r="H1148" s="21" t="s">
        <v>1181</v>
      </c>
      <c r="I1148" s="21" t="s">
        <v>1160</v>
      </c>
      <c r="J1148" s="21" t="s">
        <v>849</v>
      </c>
      <c r="K1148" s="21" t="s">
        <v>854</v>
      </c>
      <c r="L1148" s="21" t="s">
        <v>977</v>
      </c>
      <c r="M1148" s="3">
        <v>2.2744114552073573</v>
      </c>
      <c r="N1148" s="3">
        <v>-7.683352853414922</v>
      </c>
      <c r="O1148" s="21" t="s">
        <v>1510</v>
      </c>
      <c r="P1148" s="21" t="s">
        <v>1511</v>
      </c>
      <c r="Q1148" s="46">
        <v>5.022142865046006E-4</v>
      </c>
      <c r="R1148" s="46">
        <v>5.5246134663352198E-4</v>
      </c>
      <c r="S1148" s="46">
        <v>5.9357124025447667E-4</v>
      </c>
      <c r="T1148" s="46">
        <v>6.2661808891362083E-4</v>
      </c>
      <c r="U1148" s="46">
        <v>6.5266935188111673E-4</v>
      </c>
      <c r="V1148" s="46">
        <v>6.7273224516581679E-4</v>
      </c>
      <c r="W1148" s="46">
        <v>6.8772510813597081E-4</v>
      </c>
      <c r="X1148" s="46">
        <v>6.9728511868371863E-4</v>
      </c>
      <c r="Y1148" s="46">
        <v>7.1732836669083583E-4</v>
      </c>
      <c r="Z1148" s="46">
        <v>7.1779231576544859E-4</v>
      </c>
      <c r="AA1148" s="46">
        <v>7.1624288910182511E-4</v>
      </c>
      <c r="AB1148" s="46">
        <v>7.1302072014484607E-4</v>
      </c>
      <c r="AC1148" s="46">
        <v>7.0853976718668614E-4</v>
      </c>
      <c r="AD1148" s="46">
        <v>7.0309891631912223E-4</v>
      </c>
      <c r="AE1148" s="46">
        <v>6.9695603601312313E-4</v>
      </c>
      <c r="AF1148" s="46">
        <v>6.9040934045391561E-4</v>
      </c>
      <c r="AG1148" s="46">
        <v>6.8185566107978107E-4</v>
      </c>
      <c r="AH1148" s="46">
        <v>6.7348949940352417E-4</v>
      </c>
      <c r="AI1148" s="46">
        <v>6.6528535658131834E-4</v>
      </c>
      <c r="AJ1148" s="46">
        <v>6.5722474425442294E-4</v>
      </c>
      <c r="AK1148" s="46">
        <v>4.5007180369258694E-3</v>
      </c>
      <c r="AL1148" s="45">
        <v>4.5007180369258694E-3</v>
      </c>
      <c r="AM1148" s="45">
        <v>5.022142865046006E-4</v>
      </c>
      <c r="AN1148" s="45">
        <v>1.0546756331381226E-3</v>
      </c>
      <c r="AO1148" s="45">
        <v>1.6482468733925993E-3</v>
      </c>
      <c r="AP1148" s="45">
        <v>2.2748649623062201E-3</v>
      </c>
      <c r="AQ1148" s="45">
        <v>2.9275343141873366E-3</v>
      </c>
      <c r="AR1148" s="45">
        <v>3.6002665593531536E-3</v>
      </c>
      <c r="AS1148" s="45">
        <v>4.2879916674891244E-3</v>
      </c>
      <c r="AT1148" s="45">
        <v>4.5007180369258694E-3</v>
      </c>
      <c r="AU1148" s="45">
        <v>4.5007180369258694E-3</v>
      </c>
      <c r="AV1148" s="45">
        <v>4.5007180369258694E-3</v>
      </c>
      <c r="AW1148" s="45">
        <v>4.5007180369258694E-3</v>
      </c>
      <c r="AX1148" s="45">
        <v>4.5007180369258694E-3</v>
      </c>
      <c r="AY1148" s="45">
        <v>4.5007180369258694E-3</v>
      </c>
      <c r="AZ1148" s="45">
        <v>4.5007180369258694E-3</v>
      </c>
      <c r="BA1148" s="45">
        <v>4.5007180369258694E-3</v>
      </c>
      <c r="BB1148" s="45">
        <v>4.5007180369258694E-3</v>
      </c>
      <c r="BC1148" s="45">
        <v>4.5007180369258694E-3</v>
      </c>
      <c r="BD1148" s="45">
        <v>4.5007180369258694E-3</v>
      </c>
      <c r="BE1148" s="45">
        <v>4.5007180369258694E-3</v>
      </c>
      <c r="BF1148" s="45">
        <v>4.5007180369258694E-3</v>
      </c>
    </row>
    <row r="1149" spans="1:58" ht="13.5" thickBot="1" x14ac:dyDescent="0.25">
      <c r="A1149" s="6" t="s">
        <v>1352</v>
      </c>
      <c r="B1149" s="6" t="s">
        <v>1144</v>
      </c>
      <c r="C1149" s="6" t="s">
        <v>7</v>
      </c>
      <c r="D1149" s="6" t="s">
        <v>1352</v>
      </c>
      <c r="E1149" s="6">
        <v>20.980850615766499</v>
      </c>
      <c r="F1149" s="6" t="s">
        <v>7</v>
      </c>
      <c r="G1149" s="21" t="s">
        <v>1178</v>
      </c>
      <c r="H1149" s="21" t="s">
        <v>1181</v>
      </c>
      <c r="I1149" s="21" t="s">
        <v>1160</v>
      </c>
      <c r="J1149" s="21" t="s">
        <v>849</v>
      </c>
      <c r="K1149" s="21" t="s">
        <v>854</v>
      </c>
      <c r="L1149" s="21" t="s">
        <v>978</v>
      </c>
      <c r="M1149" s="3">
        <v>68.631136502790909</v>
      </c>
      <c r="N1149" s="3">
        <v>20.980850615766499</v>
      </c>
      <c r="O1149" s="21" t="s">
        <v>1510</v>
      </c>
      <c r="P1149" s="21" t="s">
        <v>1511</v>
      </c>
      <c r="Q1149" s="46">
        <v>5.2388812326866125E-4</v>
      </c>
      <c r="R1149" s="46">
        <v>5.763036732402111E-4</v>
      </c>
      <c r="S1149" s="46">
        <v>6.191877281060198E-4</v>
      </c>
      <c r="T1149" s="46">
        <v>6.536607647941626E-4</v>
      </c>
      <c r="U1149" s="46">
        <v>6.8083631043586287E-4</v>
      </c>
      <c r="V1149" s="46">
        <v>7.017650490096205E-4</v>
      </c>
      <c r="W1149" s="46">
        <v>7.1740495224400657E-4</v>
      </c>
      <c r="X1149" s="46">
        <v>7.2737753988014555E-4</v>
      </c>
      <c r="Y1149" s="46">
        <v>7.4828578535388491E-4</v>
      </c>
      <c r="Z1149" s="46">
        <v>7.4876975687067067E-4</v>
      </c>
      <c r="AA1149" s="46">
        <v>7.4715346229530595E-4</v>
      </c>
      <c r="AB1149" s="46">
        <v>7.4379223563750773E-4</v>
      </c>
      <c r="AC1149" s="46">
        <v>7.3911790020184305E-4</v>
      </c>
      <c r="AD1149" s="46">
        <v>7.3344224097312703E-4</v>
      </c>
      <c r="AE1149" s="46">
        <v>7.2703425513629988E-4</v>
      </c>
      <c r="AF1149" s="46">
        <v>7.2020502677245667E-4</v>
      </c>
      <c r="AG1149" s="46">
        <v>7.1128220009314001E-4</v>
      </c>
      <c r="AH1149" s="46">
        <v>7.0255498372890333E-4</v>
      </c>
      <c r="AI1149" s="46">
        <v>6.9399677839375061E-4</v>
      </c>
      <c r="AJ1149" s="46">
        <v>6.8558829783513416E-4</v>
      </c>
      <c r="AK1149" s="46">
        <v>4.6949535070721395E-3</v>
      </c>
      <c r="AL1149" s="45">
        <v>4.6949535070721395E-3</v>
      </c>
      <c r="AM1149" s="45">
        <v>5.2388812326866125E-4</v>
      </c>
      <c r="AN1149" s="45">
        <v>1.1001917965088722E-3</v>
      </c>
      <c r="AO1149" s="45">
        <v>1.7193795246148919E-3</v>
      </c>
      <c r="AP1149" s="45">
        <v>2.3730402894090548E-3</v>
      </c>
      <c r="AQ1149" s="45">
        <v>3.0538765998449177E-3</v>
      </c>
      <c r="AR1149" s="45">
        <v>3.7556416488545383E-3</v>
      </c>
      <c r="AS1149" s="45">
        <v>4.4730466010985447E-3</v>
      </c>
      <c r="AT1149" s="45">
        <v>4.6949535070721395E-3</v>
      </c>
      <c r="AU1149" s="45">
        <v>4.6949535070721395E-3</v>
      </c>
      <c r="AV1149" s="45">
        <v>4.6949535070721395E-3</v>
      </c>
      <c r="AW1149" s="45">
        <v>4.6949535070721395E-3</v>
      </c>
      <c r="AX1149" s="45">
        <v>4.6949535070721395E-3</v>
      </c>
      <c r="AY1149" s="45">
        <v>4.6949535070721395E-3</v>
      </c>
      <c r="AZ1149" s="45">
        <v>4.6949535070721395E-3</v>
      </c>
      <c r="BA1149" s="45">
        <v>4.6949535070721395E-3</v>
      </c>
      <c r="BB1149" s="45">
        <v>4.6949535070721395E-3</v>
      </c>
      <c r="BC1149" s="45">
        <v>4.6949535070721395E-3</v>
      </c>
      <c r="BD1149" s="45">
        <v>4.6949535070721395E-3</v>
      </c>
      <c r="BE1149" s="45">
        <v>4.6949535070721395E-3</v>
      </c>
      <c r="BF1149" s="45">
        <v>4.6949535070721395E-3</v>
      </c>
    </row>
    <row r="1150" spans="1:58" ht="13.5" thickBot="1" x14ac:dyDescent="0.25">
      <c r="A1150" s="6" t="s">
        <v>1350</v>
      </c>
      <c r="B1150" s="6" t="s">
        <v>1351</v>
      </c>
      <c r="C1150" s="6" t="s">
        <v>7</v>
      </c>
      <c r="D1150" s="6" t="s">
        <v>1350</v>
      </c>
      <c r="E1150" s="6">
        <v>-16.136963281502727</v>
      </c>
      <c r="F1150" s="6" t="s">
        <v>7</v>
      </c>
      <c r="G1150" s="21" t="s">
        <v>1178</v>
      </c>
      <c r="H1150" s="21" t="s">
        <v>1181</v>
      </c>
      <c r="I1150" s="21" t="s">
        <v>1160</v>
      </c>
      <c r="J1150" s="21" t="s">
        <v>849</v>
      </c>
      <c r="K1150" s="21" t="s">
        <v>854</v>
      </c>
      <c r="L1150" s="21" t="s">
        <v>979</v>
      </c>
      <c r="M1150" s="3">
        <v>10.192427119190857</v>
      </c>
      <c r="N1150" s="3">
        <v>-16.136963281502727</v>
      </c>
      <c r="O1150" s="21" t="s">
        <v>1510</v>
      </c>
      <c r="P1150" s="21" t="s">
        <v>1511</v>
      </c>
      <c r="Q1150" s="46">
        <v>1.6951316092066251E-2</v>
      </c>
      <c r="R1150" s="46">
        <v>1.8647312844509503E-2</v>
      </c>
      <c r="S1150" s="46">
        <v>2.0034901409801409E-2</v>
      </c>
      <c r="T1150" s="46">
        <v>2.1150336777772963E-2</v>
      </c>
      <c r="U1150" s="46">
        <v>2.2029649065428307E-2</v>
      </c>
      <c r="V1150" s="46">
        <v>2.2706834989702551E-2</v>
      </c>
      <c r="W1150" s="46">
        <v>2.3212891400604334E-2</v>
      </c>
      <c r="X1150" s="46">
        <v>2.3535571907696742E-2</v>
      </c>
      <c r="Y1150" s="46">
        <v>2.4212094741893751E-2</v>
      </c>
      <c r="Z1150" s="46">
        <v>2.4227754486400667E-2</v>
      </c>
      <c r="AA1150" s="46">
        <v>2.4175456449800868E-2</v>
      </c>
      <c r="AB1150" s="46">
        <v>2.4066698085175385E-2</v>
      </c>
      <c r="AC1150" s="46">
        <v>2.3915451790459015E-2</v>
      </c>
      <c r="AD1150" s="46">
        <v>2.3731805913899451E-2</v>
      </c>
      <c r="AE1150" s="46">
        <v>2.3524464329677593E-2</v>
      </c>
      <c r="AF1150" s="46">
        <v>2.3303492707075942E-2</v>
      </c>
      <c r="AG1150" s="46">
        <v>2.3014779050938614E-2</v>
      </c>
      <c r="AH1150" s="46">
        <v>2.2732394708512585E-2</v>
      </c>
      <c r="AI1150" s="46">
        <v>2.2455479013398442E-2</v>
      </c>
      <c r="AJ1150" s="46">
        <v>2.2183407925178707E-2</v>
      </c>
      <c r="AK1150" s="46">
        <v>0.15191342846136938</v>
      </c>
      <c r="AL1150" s="45">
        <v>0.15191342846136938</v>
      </c>
      <c r="AM1150" s="45">
        <v>1.6951316092066251E-2</v>
      </c>
      <c r="AN1150" s="45">
        <v>3.5598628936575755E-2</v>
      </c>
      <c r="AO1150" s="45">
        <v>5.5633530346377164E-2</v>
      </c>
      <c r="AP1150" s="45">
        <v>7.6783867124150126E-2</v>
      </c>
      <c r="AQ1150" s="45">
        <v>9.8813516189578426E-2</v>
      </c>
      <c r="AR1150" s="45">
        <v>0.12152035117928098</v>
      </c>
      <c r="AS1150" s="45">
        <v>0.14473324257988532</v>
      </c>
      <c r="AT1150" s="45">
        <v>0.15191342846136938</v>
      </c>
      <c r="AU1150" s="45">
        <v>0.15191342846136938</v>
      </c>
      <c r="AV1150" s="45">
        <v>0.15191342846136938</v>
      </c>
      <c r="AW1150" s="45">
        <v>0.15191342846136938</v>
      </c>
      <c r="AX1150" s="45">
        <v>0.15191342846136938</v>
      </c>
      <c r="AY1150" s="45">
        <v>0.15191342846136938</v>
      </c>
      <c r="AZ1150" s="45">
        <v>0.15191342846136938</v>
      </c>
      <c r="BA1150" s="45">
        <v>0.15191342846136938</v>
      </c>
      <c r="BB1150" s="45">
        <v>0.15191342846136938</v>
      </c>
      <c r="BC1150" s="45">
        <v>0.15191342846136938</v>
      </c>
      <c r="BD1150" s="45">
        <v>0.15191342846136938</v>
      </c>
      <c r="BE1150" s="45">
        <v>0.15191342846136938</v>
      </c>
      <c r="BF1150" s="45">
        <v>0.15191342846136938</v>
      </c>
    </row>
    <row r="1151" spans="1:58" ht="13.5" thickBot="1" x14ac:dyDescent="0.25">
      <c r="A1151" s="6" t="s">
        <v>1351</v>
      </c>
      <c r="B1151" s="6" t="s">
        <v>1137</v>
      </c>
      <c r="C1151" s="6" t="s">
        <v>7</v>
      </c>
      <c r="D1151" s="6" t="s">
        <v>1351</v>
      </c>
      <c r="E1151" s="6">
        <v>11.572452330799026</v>
      </c>
      <c r="F1151" s="6" t="s">
        <v>7</v>
      </c>
      <c r="G1151" s="21" t="s">
        <v>1178</v>
      </c>
      <c r="H1151" s="21" t="s">
        <v>1181</v>
      </c>
      <c r="I1151" s="21" t="s">
        <v>1160</v>
      </c>
      <c r="J1151" s="21" t="s">
        <v>849</v>
      </c>
      <c r="K1151" s="21" t="s">
        <v>854</v>
      </c>
      <c r="L1151" s="21" t="s">
        <v>980</v>
      </c>
      <c r="M1151" s="3">
        <v>17.489841226833143</v>
      </c>
      <c r="N1151" s="3">
        <v>11.572452330799026</v>
      </c>
      <c r="O1151" s="21" t="s">
        <v>1510</v>
      </c>
      <c r="P1151" s="21" t="s">
        <v>1511</v>
      </c>
      <c r="Q1151" s="46">
        <v>4.5008649535850914E-3</v>
      </c>
      <c r="R1151" s="46">
        <v>4.9511811593007399E-3</v>
      </c>
      <c r="S1151" s="46">
        <v>5.319609705473672E-3</v>
      </c>
      <c r="T1151" s="46">
        <v>5.6157769132836981E-3</v>
      </c>
      <c r="U1151" s="46">
        <v>5.8492493963209907E-3</v>
      </c>
      <c r="V1151" s="46">
        <v>6.0290538656066275E-3</v>
      </c>
      <c r="W1151" s="46">
        <v>6.163420516077555E-3</v>
      </c>
      <c r="X1151" s="46">
        <v>6.249097721180057E-3</v>
      </c>
      <c r="Y1151" s="46">
        <v>6.4287261286853897E-3</v>
      </c>
      <c r="Z1151" s="46">
        <v>6.4328840592466786E-3</v>
      </c>
      <c r="AA1151" s="46">
        <v>6.4189980341855645E-3</v>
      </c>
      <c r="AB1151" s="46">
        <v>6.3901208243516174E-3</v>
      </c>
      <c r="AC1151" s="46">
        <v>6.3499623408715608E-3</v>
      </c>
      <c r="AD1151" s="46">
        <v>6.3012012131108564E-3</v>
      </c>
      <c r="AE1151" s="46">
        <v>6.2461484688415315E-3</v>
      </c>
      <c r="AF1151" s="46">
        <v>6.1874767157751066E-3</v>
      </c>
      <c r="AG1151" s="46">
        <v>6.1108182917641186E-3</v>
      </c>
      <c r="AH1151" s="46">
        <v>6.0358404090225335E-3</v>
      </c>
      <c r="AI1151" s="46">
        <v>5.9623145458702204E-3</v>
      </c>
      <c r="AJ1151" s="46">
        <v>5.8900750088808108E-3</v>
      </c>
      <c r="AK1151" s="46">
        <v>4.0335618923461984E-2</v>
      </c>
      <c r="AL1151" s="45">
        <v>4.0335618923461984E-2</v>
      </c>
      <c r="AM1151" s="45">
        <v>4.5008649535850914E-3</v>
      </c>
      <c r="AN1151" s="45">
        <v>9.4520461128858313E-3</v>
      </c>
      <c r="AO1151" s="45">
        <v>1.4771655818359503E-2</v>
      </c>
      <c r="AP1151" s="45">
        <v>2.0387432731643201E-2</v>
      </c>
      <c r="AQ1151" s="45">
        <v>2.6236682127964192E-2</v>
      </c>
      <c r="AR1151" s="45">
        <v>3.226573599357082E-2</v>
      </c>
      <c r="AS1151" s="45">
        <v>3.8429156509648371E-2</v>
      </c>
      <c r="AT1151" s="45">
        <v>4.0335618923461984E-2</v>
      </c>
      <c r="AU1151" s="45">
        <v>4.0335618923461984E-2</v>
      </c>
      <c r="AV1151" s="45">
        <v>4.0335618923461984E-2</v>
      </c>
      <c r="AW1151" s="45">
        <v>4.0335618923461984E-2</v>
      </c>
      <c r="AX1151" s="45">
        <v>4.0335618923461984E-2</v>
      </c>
      <c r="AY1151" s="45">
        <v>4.0335618923461984E-2</v>
      </c>
      <c r="AZ1151" s="45">
        <v>4.0335618923461984E-2</v>
      </c>
      <c r="BA1151" s="45">
        <v>4.0335618923461984E-2</v>
      </c>
      <c r="BB1151" s="45">
        <v>4.0335618923461984E-2</v>
      </c>
      <c r="BC1151" s="45">
        <v>4.0335618923461984E-2</v>
      </c>
      <c r="BD1151" s="45">
        <v>4.0335618923461984E-2</v>
      </c>
      <c r="BE1151" s="45">
        <v>4.0335618923461984E-2</v>
      </c>
      <c r="BF1151" s="45">
        <v>4.0335618923461984E-2</v>
      </c>
    </row>
    <row r="1152" spans="1:58" ht="13.5" thickBot="1" x14ac:dyDescent="0.25">
      <c r="A1152" s="6" t="s">
        <v>1359</v>
      </c>
      <c r="B1152" s="6" t="s">
        <v>1359</v>
      </c>
      <c r="C1152" s="6" t="s">
        <v>7</v>
      </c>
      <c r="D1152" s="6" t="s">
        <v>1359</v>
      </c>
      <c r="E1152" s="6">
        <v>228.24624831063548</v>
      </c>
      <c r="F1152" s="6" t="s">
        <v>7</v>
      </c>
      <c r="G1152" s="21" t="s">
        <v>1178</v>
      </c>
      <c r="H1152" s="21" t="s">
        <v>1181</v>
      </c>
      <c r="I1152" s="21" t="s">
        <v>1160</v>
      </c>
      <c r="J1152" s="21" t="s">
        <v>849</v>
      </c>
      <c r="K1152" s="21" t="s">
        <v>854</v>
      </c>
      <c r="L1152" s="21" t="s">
        <v>981</v>
      </c>
      <c r="M1152" s="3">
        <v>169.50805383749872</v>
      </c>
      <c r="N1152" s="3">
        <v>228.24624831063548</v>
      </c>
      <c r="O1152" s="21" t="s">
        <v>1510</v>
      </c>
      <c r="P1152" s="21" t="s">
        <v>1511</v>
      </c>
      <c r="Q1152" s="46">
        <v>5.8515918362105043E-6</v>
      </c>
      <c r="R1152" s="46">
        <v>6.4370496671503266E-6</v>
      </c>
      <c r="S1152" s="46">
        <v>6.9160450369836702E-6</v>
      </c>
      <c r="T1152" s="46">
        <v>7.3010931628986654E-6</v>
      </c>
      <c r="U1152" s="46">
        <v>7.6046316360165044E-6</v>
      </c>
      <c r="V1152" s="46">
        <v>7.8383961180518815E-6</v>
      </c>
      <c r="W1152" s="46">
        <v>8.0130867170951485E-6</v>
      </c>
      <c r="X1152" s="46">
        <v>8.1244759809582632E-6</v>
      </c>
      <c r="Y1152" s="46">
        <v>8.3580115643959425E-6</v>
      </c>
      <c r="Z1152" s="46">
        <v>8.3634173059098233E-6</v>
      </c>
      <c r="AA1152" s="46">
        <v>8.3453640313230527E-6</v>
      </c>
      <c r="AB1152" s="46">
        <v>8.307820659757942E-6</v>
      </c>
      <c r="AC1152" s="46">
        <v>8.2556104609384164E-6</v>
      </c>
      <c r="AD1152" s="46">
        <v>8.1922159312043734E-6</v>
      </c>
      <c r="AE1152" s="46">
        <v>8.1206416466502988E-6</v>
      </c>
      <c r="AF1152" s="46">
        <v>8.0443622748406257E-6</v>
      </c>
      <c r="AG1152" s="46">
        <v>7.9446983629602755E-6</v>
      </c>
      <c r="AH1152" s="46">
        <v>7.8472193292475362E-6</v>
      </c>
      <c r="AI1152" s="46">
        <v>7.7516280717871895E-6</v>
      </c>
      <c r="AJ1152" s="46">
        <v>7.6577091719183649E-6</v>
      </c>
      <c r="AK1152" s="46">
        <v>5.2440493290744982E-5</v>
      </c>
      <c r="AL1152" s="45">
        <v>5.2440493290744982E-5</v>
      </c>
      <c r="AM1152" s="45">
        <v>5.8515918362105043E-6</v>
      </c>
      <c r="AN1152" s="45">
        <v>1.228864150336083E-5</v>
      </c>
      <c r="AO1152" s="45">
        <v>1.92046865403445E-5</v>
      </c>
      <c r="AP1152" s="45">
        <v>2.6505779703243164E-5</v>
      </c>
      <c r="AQ1152" s="45">
        <v>3.4110411339259668E-5</v>
      </c>
      <c r="AR1152" s="45">
        <v>4.194880745731155E-5</v>
      </c>
      <c r="AS1152" s="45">
        <v>4.9961894174406697E-5</v>
      </c>
      <c r="AT1152" s="45">
        <v>5.2440493290744982E-5</v>
      </c>
      <c r="AU1152" s="45">
        <v>5.2440493290744982E-5</v>
      </c>
      <c r="AV1152" s="45">
        <v>5.2440493290744982E-5</v>
      </c>
      <c r="AW1152" s="45">
        <v>5.2440493290744982E-5</v>
      </c>
      <c r="AX1152" s="45">
        <v>5.2440493290744982E-5</v>
      </c>
      <c r="AY1152" s="45">
        <v>5.2440493290744982E-5</v>
      </c>
      <c r="AZ1152" s="45">
        <v>5.2440493290744982E-5</v>
      </c>
      <c r="BA1152" s="45">
        <v>5.2440493290744982E-5</v>
      </c>
      <c r="BB1152" s="45">
        <v>5.2440493290744982E-5</v>
      </c>
      <c r="BC1152" s="45">
        <v>5.2440493290744982E-5</v>
      </c>
      <c r="BD1152" s="45">
        <v>5.2440493290744982E-5</v>
      </c>
      <c r="BE1152" s="45">
        <v>5.2440493290744982E-5</v>
      </c>
      <c r="BF1152" s="45">
        <v>5.2440493290744982E-5</v>
      </c>
    </row>
    <row r="1153" spans="1:58" ht="13.5" thickBot="1" x14ac:dyDescent="0.25">
      <c r="A1153" s="6" t="s">
        <v>1137</v>
      </c>
      <c r="B1153" s="6" t="s">
        <v>1137</v>
      </c>
      <c r="C1153" s="6" t="s">
        <v>7</v>
      </c>
      <c r="D1153" s="6" t="s">
        <v>1137</v>
      </c>
      <c r="E1153" s="6">
        <v>16.552697547422113</v>
      </c>
      <c r="F1153" s="6" t="s">
        <v>7</v>
      </c>
      <c r="G1153" s="21" t="s">
        <v>1178</v>
      </c>
      <c r="H1153" s="21" t="s">
        <v>1181</v>
      </c>
      <c r="I1153" s="21" t="s">
        <v>1160</v>
      </c>
      <c r="J1153" s="21" t="s">
        <v>849</v>
      </c>
      <c r="K1153" s="21" t="s">
        <v>854</v>
      </c>
      <c r="L1153" s="21" t="s">
        <v>982</v>
      </c>
      <c r="M1153" s="3">
        <v>17.699535955245178</v>
      </c>
      <c r="N1153" s="3">
        <v>16.552697547422113</v>
      </c>
      <c r="O1153" s="21" t="s">
        <v>1510</v>
      </c>
      <c r="P1153" s="21" t="s">
        <v>1511</v>
      </c>
      <c r="Q1153" s="46">
        <v>3.3719429246175059E-4</v>
      </c>
      <c r="R1153" s="46">
        <v>3.7093093107149155E-4</v>
      </c>
      <c r="S1153" s="46">
        <v>3.9853273744218436E-4</v>
      </c>
      <c r="T1153" s="46">
        <v>4.2072089307843106E-4</v>
      </c>
      <c r="U1153" s="46">
        <v>4.3821210633163929E-4</v>
      </c>
      <c r="V1153" s="46">
        <v>4.5168263731345376E-4</v>
      </c>
      <c r="W1153" s="46">
        <v>4.6174907301042151E-4</v>
      </c>
      <c r="X1153" s="46">
        <v>4.6816780915393246E-4</v>
      </c>
      <c r="Y1153" s="46">
        <v>4.8162514999828404E-4</v>
      </c>
      <c r="Z1153" s="46">
        <v>4.819366524468527E-4</v>
      </c>
      <c r="AA1153" s="46">
        <v>4.8089634387419504E-4</v>
      </c>
      <c r="AB1153" s="46">
        <v>4.7873293074391005E-4</v>
      </c>
      <c r="AC1153" s="46">
        <v>4.7572435093468709E-4</v>
      </c>
      <c r="AD1153" s="46">
        <v>4.7207128110378458E-4</v>
      </c>
      <c r="AE1153" s="46">
        <v>4.6794685805545786E-4</v>
      </c>
      <c r="AF1153" s="46">
        <v>4.6355130731871213E-4</v>
      </c>
      <c r="AG1153" s="46">
        <v>4.5780823719503995E-4</v>
      </c>
      <c r="AH1153" s="46">
        <v>4.5219106929908015E-4</v>
      </c>
      <c r="AI1153" s="46">
        <v>4.466826833201728E-4</v>
      </c>
      <c r="AJ1153" s="46">
        <v>4.4127066589372103E-4</v>
      </c>
      <c r="AK1153" s="46">
        <v>3.021850383018037E-3</v>
      </c>
      <c r="AL1153" s="45">
        <v>3.021850383018037E-3</v>
      </c>
      <c r="AM1153" s="45">
        <v>3.3719429246175059E-4</v>
      </c>
      <c r="AN1153" s="45">
        <v>7.0812522353324214E-4</v>
      </c>
      <c r="AO1153" s="45">
        <v>1.1066579609754264E-3</v>
      </c>
      <c r="AP1153" s="45">
        <v>1.5273788540538574E-3</v>
      </c>
      <c r="AQ1153" s="45">
        <v>1.9655909603854965E-3</v>
      </c>
      <c r="AR1153" s="45">
        <v>2.4172735976989504E-3</v>
      </c>
      <c r="AS1153" s="45">
        <v>2.8790226707093719E-3</v>
      </c>
      <c r="AT1153" s="45">
        <v>3.021850383018037E-3</v>
      </c>
      <c r="AU1153" s="45">
        <v>3.021850383018037E-3</v>
      </c>
      <c r="AV1153" s="45">
        <v>3.021850383018037E-3</v>
      </c>
      <c r="AW1153" s="45">
        <v>3.021850383018037E-3</v>
      </c>
      <c r="AX1153" s="45">
        <v>3.021850383018037E-3</v>
      </c>
      <c r="AY1153" s="45">
        <v>3.021850383018037E-3</v>
      </c>
      <c r="AZ1153" s="45">
        <v>3.021850383018037E-3</v>
      </c>
      <c r="BA1153" s="45">
        <v>3.021850383018037E-3</v>
      </c>
      <c r="BB1153" s="45">
        <v>3.021850383018037E-3</v>
      </c>
      <c r="BC1153" s="45">
        <v>3.021850383018037E-3</v>
      </c>
      <c r="BD1153" s="45">
        <v>3.021850383018037E-3</v>
      </c>
      <c r="BE1153" s="45">
        <v>3.021850383018037E-3</v>
      </c>
      <c r="BF1153" s="45">
        <v>3.021850383018037E-3</v>
      </c>
    </row>
    <row r="1154" spans="1:58" ht="13.5" thickBot="1" x14ac:dyDescent="0.25">
      <c r="A1154" s="6" t="s">
        <v>1353</v>
      </c>
      <c r="B1154" s="6" t="s">
        <v>1142</v>
      </c>
      <c r="C1154" s="6" t="s">
        <v>7</v>
      </c>
      <c r="D1154" s="6" t="s">
        <v>1353</v>
      </c>
      <c r="E1154" s="6">
        <v>34.005141879934243</v>
      </c>
      <c r="F1154" s="6" t="s">
        <v>7</v>
      </c>
      <c r="G1154" s="21" t="s">
        <v>1178</v>
      </c>
      <c r="H1154" s="21" t="s">
        <v>1181</v>
      </c>
      <c r="I1154" s="21" t="s">
        <v>1160</v>
      </c>
      <c r="J1154" s="21" t="s">
        <v>849</v>
      </c>
      <c r="K1154" s="21" t="s">
        <v>854</v>
      </c>
      <c r="L1154" s="21" t="s">
        <v>983</v>
      </c>
      <c r="M1154" s="3">
        <v>27.246105431627203</v>
      </c>
      <c r="N1154" s="3">
        <v>34.005141879934243</v>
      </c>
      <c r="O1154" s="21" t="s">
        <v>1510</v>
      </c>
      <c r="P1154" s="21" t="s">
        <v>1511</v>
      </c>
      <c r="Q1154" s="46">
        <v>2.2833009724383853E-3</v>
      </c>
      <c r="R1154" s="46">
        <v>2.5117476023681072E-3</v>
      </c>
      <c r="S1154" s="46">
        <v>2.698652400984792E-3</v>
      </c>
      <c r="T1154" s="46">
        <v>2.8488988270763695E-3</v>
      </c>
      <c r="U1154" s="46">
        <v>2.9673400496089473E-3</v>
      </c>
      <c r="V1154" s="46">
        <v>3.0585553435141001E-3</v>
      </c>
      <c r="W1154" s="46">
        <v>3.1267199089581666E-3</v>
      </c>
      <c r="X1154" s="46">
        <v>3.1701841869899972E-3</v>
      </c>
      <c r="Y1154" s="46">
        <v>3.2613101642774939E-3</v>
      </c>
      <c r="Z1154" s="46">
        <v>3.263419493704576E-3</v>
      </c>
      <c r="AA1154" s="46">
        <v>3.2563750756088731E-3</v>
      </c>
      <c r="AB1154" s="46">
        <v>3.2417255889046282E-3</v>
      </c>
      <c r="AC1154" s="46">
        <v>3.2213530815472075E-3</v>
      </c>
      <c r="AD1154" s="46">
        <v>3.1966164294633609E-3</v>
      </c>
      <c r="AE1154" s="46">
        <v>3.1686880232965815E-3</v>
      </c>
      <c r="AF1154" s="46">
        <v>3.1389236841722701E-3</v>
      </c>
      <c r="AG1154" s="46">
        <v>3.1000346581972829E-3</v>
      </c>
      <c r="AH1154" s="46">
        <v>3.0619981753566084E-3</v>
      </c>
      <c r="AI1154" s="46">
        <v>3.0246983059834284E-3</v>
      </c>
      <c r="AJ1154" s="46">
        <v>2.9880509933540998E-3</v>
      </c>
      <c r="AK1154" s="46">
        <v>2.0462368647271995E-2</v>
      </c>
      <c r="AL1154" s="45">
        <v>2.0462368647271995E-2</v>
      </c>
      <c r="AM1154" s="45">
        <v>2.2833009724383853E-3</v>
      </c>
      <c r="AN1154" s="45">
        <v>4.795048574806492E-3</v>
      </c>
      <c r="AO1154" s="45">
        <v>7.4937009757912836E-3</v>
      </c>
      <c r="AP1154" s="45">
        <v>1.0342599802867653E-2</v>
      </c>
      <c r="AQ1154" s="45">
        <v>1.3309939852476601E-2</v>
      </c>
      <c r="AR1154" s="45">
        <v>1.63684951959907E-2</v>
      </c>
      <c r="AS1154" s="45">
        <v>1.9495215104948865E-2</v>
      </c>
      <c r="AT1154" s="45">
        <v>2.0462368647271995E-2</v>
      </c>
      <c r="AU1154" s="45">
        <v>2.0462368647271995E-2</v>
      </c>
      <c r="AV1154" s="45">
        <v>2.0462368647271995E-2</v>
      </c>
      <c r="AW1154" s="45">
        <v>2.0462368647271995E-2</v>
      </c>
      <c r="AX1154" s="45">
        <v>2.0462368647271995E-2</v>
      </c>
      <c r="AY1154" s="45">
        <v>2.0462368647271995E-2</v>
      </c>
      <c r="AZ1154" s="45">
        <v>2.0462368647271995E-2</v>
      </c>
      <c r="BA1154" s="45">
        <v>2.0462368647271995E-2</v>
      </c>
      <c r="BB1154" s="45">
        <v>2.0462368647271995E-2</v>
      </c>
      <c r="BC1154" s="45">
        <v>2.0462368647271995E-2</v>
      </c>
      <c r="BD1154" s="45">
        <v>2.0462368647271995E-2</v>
      </c>
      <c r="BE1154" s="45">
        <v>2.0462368647271995E-2</v>
      </c>
      <c r="BF1154" s="45">
        <v>2.0462368647271995E-2</v>
      </c>
    </row>
    <row r="1155" spans="1:58" ht="13.5" thickBot="1" x14ac:dyDescent="0.25">
      <c r="A1155" s="6" t="s">
        <v>1352</v>
      </c>
      <c r="B1155" s="6" t="s">
        <v>1351</v>
      </c>
      <c r="C1155" s="6" t="s">
        <v>984</v>
      </c>
      <c r="D1155" s="6" t="s">
        <v>1352</v>
      </c>
      <c r="E1155" s="6">
        <v>24.493550414938667</v>
      </c>
      <c r="F1155" s="6" t="s">
        <v>314</v>
      </c>
      <c r="G1155" s="21" t="s">
        <v>1178</v>
      </c>
      <c r="H1155" s="21" t="s">
        <v>1159</v>
      </c>
      <c r="I1155" s="21" t="s">
        <v>1160</v>
      </c>
      <c r="J1155" s="21" t="s">
        <v>849</v>
      </c>
      <c r="K1155" s="21" t="s">
        <v>852</v>
      </c>
      <c r="L1155" s="21" t="s">
        <v>1413</v>
      </c>
      <c r="M1155" s="3">
        <v>13.038933303919345</v>
      </c>
      <c r="N1155" s="3">
        <v>24.493550414938667</v>
      </c>
      <c r="O1155" s="21" t="s">
        <v>1511</v>
      </c>
      <c r="P1155" s="21">
        <v>0</v>
      </c>
      <c r="Q1155" s="46">
        <v>0</v>
      </c>
      <c r="R1155" s="46">
        <v>0</v>
      </c>
      <c r="S1155" s="46">
        <v>0</v>
      </c>
      <c r="T1155" s="46">
        <v>0</v>
      </c>
      <c r="U1155" s="46">
        <v>0</v>
      </c>
      <c r="V1155" s="46">
        <v>0</v>
      </c>
      <c r="W1155" s="46">
        <v>0</v>
      </c>
      <c r="X1155" s="46">
        <v>0</v>
      </c>
      <c r="Y1155" s="46">
        <v>0</v>
      </c>
      <c r="Z1155" s="46">
        <v>0</v>
      </c>
      <c r="AA1155" s="46">
        <v>0</v>
      </c>
      <c r="AB1155" s="46">
        <v>0</v>
      </c>
      <c r="AC1155" s="46">
        <v>0</v>
      </c>
      <c r="AD1155" s="46">
        <v>0</v>
      </c>
      <c r="AE1155" s="46">
        <v>0</v>
      </c>
      <c r="AF1155" s="46">
        <v>0</v>
      </c>
      <c r="AG1155" s="46">
        <v>0</v>
      </c>
      <c r="AH1155" s="46">
        <v>0</v>
      </c>
      <c r="AI1155" s="46">
        <v>0</v>
      </c>
      <c r="AJ1155" s="46">
        <v>0</v>
      </c>
      <c r="AK1155" s="46">
        <v>0</v>
      </c>
      <c r="AL1155" s="45">
        <v>0</v>
      </c>
      <c r="AM1155" s="45">
        <v>0</v>
      </c>
      <c r="AN1155" s="45">
        <v>0</v>
      </c>
      <c r="AO1155" s="45">
        <v>0</v>
      </c>
      <c r="AP1155" s="45">
        <v>0</v>
      </c>
      <c r="AQ1155" s="45">
        <v>0</v>
      </c>
      <c r="AR1155" s="45">
        <v>0</v>
      </c>
      <c r="AS1155" s="45">
        <v>0</v>
      </c>
      <c r="AT1155" s="45">
        <v>0</v>
      </c>
      <c r="AU1155" s="45">
        <v>0</v>
      </c>
      <c r="AV1155" s="45">
        <v>0</v>
      </c>
      <c r="AW1155" s="45">
        <v>0</v>
      </c>
      <c r="AX1155" s="45">
        <v>0</v>
      </c>
      <c r="AY1155" s="45">
        <v>0</v>
      </c>
      <c r="AZ1155" s="45">
        <v>0</v>
      </c>
      <c r="BA1155" s="45">
        <v>0</v>
      </c>
      <c r="BB1155" s="45">
        <v>0</v>
      </c>
      <c r="BC1155" s="45">
        <v>0</v>
      </c>
      <c r="BD1155" s="45">
        <v>0</v>
      </c>
      <c r="BE1155" s="45">
        <v>0</v>
      </c>
      <c r="BF1155" s="45">
        <v>0</v>
      </c>
    </row>
    <row r="1156" spans="1:58" ht="13.5" thickBot="1" x14ac:dyDescent="0.25">
      <c r="A1156" s="6" t="s">
        <v>1352</v>
      </c>
      <c r="B1156" s="6" t="s">
        <v>1351</v>
      </c>
      <c r="C1156" s="6" t="s">
        <v>984</v>
      </c>
      <c r="D1156" s="6" t="s">
        <v>1352</v>
      </c>
      <c r="E1156" s="6">
        <v>24.493550414938667</v>
      </c>
      <c r="F1156" s="6" t="s">
        <v>314</v>
      </c>
      <c r="G1156" s="21" t="s">
        <v>1178</v>
      </c>
      <c r="H1156" s="21" t="s">
        <v>1159</v>
      </c>
      <c r="I1156" s="21" t="s">
        <v>1160</v>
      </c>
      <c r="J1156" s="21" t="s">
        <v>849</v>
      </c>
      <c r="K1156" s="21" t="s">
        <v>852</v>
      </c>
      <c r="L1156" s="21" t="s">
        <v>1414</v>
      </c>
      <c r="M1156" s="3">
        <v>13.038933303919345</v>
      </c>
      <c r="N1156" s="3">
        <v>24.493550414938667</v>
      </c>
      <c r="O1156" s="21" t="s">
        <v>1511</v>
      </c>
      <c r="P1156" s="21">
        <v>0</v>
      </c>
      <c r="Q1156" s="46">
        <v>1.2623829405809386E-2</v>
      </c>
      <c r="R1156" s="46">
        <v>1.2595162989154269E-2</v>
      </c>
      <c r="S1156" s="46">
        <v>1.2566561668708672E-2</v>
      </c>
      <c r="T1156" s="46">
        <v>1.2538025296650948E-2</v>
      </c>
      <c r="U1156" s="46">
        <v>1.2509553725495153E-2</v>
      </c>
      <c r="V1156" s="46">
        <v>1.1233032127281212E-2</v>
      </c>
      <c r="W1156" s="46">
        <v>8.9660191662859056E-3</v>
      </c>
      <c r="X1156" s="46">
        <v>7.1565271762169614E-3</v>
      </c>
      <c r="Y1156" s="46">
        <v>5.7122208054734315E-3</v>
      </c>
      <c r="Z1156" s="46">
        <v>4.5593995141833491E-3</v>
      </c>
      <c r="AA1156" s="46">
        <v>3.6392367588480197E-3</v>
      </c>
      <c r="AB1156" s="46">
        <v>2.9047781721586708E-3</v>
      </c>
      <c r="AC1156" s="46">
        <v>2.3185455601191459E-3</v>
      </c>
      <c r="AD1156" s="46">
        <v>1.8506244524528759E-3</v>
      </c>
      <c r="AE1156" s="46">
        <v>1.4771376171881267E-3</v>
      </c>
      <c r="AF1156" s="46">
        <v>1.1790266454224203E-3</v>
      </c>
      <c r="AG1156" s="46">
        <v>8.0236041744190016E-6</v>
      </c>
      <c r="AH1156" s="46">
        <v>2.8590657254126596E-6</v>
      </c>
      <c r="AI1156" s="46">
        <v>9.7246817320144356E-7</v>
      </c>
      <c r="AJ1156" s="46">
        <v>3.1638908972630626E-7</v>
      </c>
      <c r="AK1156" s="46">
        <v>0.11053898786441853</v>
      </c>
      <c r="AL1156" s="45">
        <v>0.11053898786441853</v>
      </c>
      <c r="AM1156" s="45">
        <v>1.2623829405809386E-2</v>
      </c>
      <c r="AN1156" s="45">
        <v>2.5218992394963655E-2</v>
      </c>
      <c r="AO1156" s="45">
        <v>3.778555406367233E-2</v>
      </c>
      <c r="AP1156" s="45">
        <v>5.0323579360323278E-2</v>
      </c>
      <c r="AQ1156" s="45">
        <v>6.2833133085818435E-2</v>
      </c>
      <c r="AR1156" s="45">
        <v>7.4066165213099652E-2</v>
      </c>
      <c r="AS1156" s="45">
        <v>8.303218437938556E-2</v>
      </c>
      <c r="AT1156" s="45">
        <v>9.0188711555602527E-2</v>
      </c>
      <c r="AU1156" s="45">
        <v>9.5900932361075955E-2</v>
      </c>
      <c r="AV1156" s="45">
        <v>0.10046033187525931</v>
      </c>
      <c r="AW1156" s="45">
        <v>0.10409956863410733</v>
      </c>
      <c r="AX1156" s="45">
        <v>0.107004346806266</v>
      </c>
      <c r="AY1156" s="45">
        <v>0.10932289236638515</v>
      </c>
      <c r="AZ1156" s="45">
        <v>0.11053898786441853</v>
      </c>
      <c r="BA1156" s="45">
        <v>0.11053898786441853</v>
      </c>
      <c r="BB1156" s="45">
        <v>0.11053898786441853</v>
      </c>
      <c r="BC1156" s="45">
        <v>0.11053898786441853</v>
      </c>
      <c r="BD1156" s="45">
        <v>0.11053898786441853</v>
      </c>
      <c r="BE1156" s="45">
        <v>0.11053898786441853</v>
      </c>
      <c r="BF1156" s="45">
        <v>0.11053898786441853</v>
      </c>
    </row>
    <row r="1157" spans="1:58" ht="13.5" thickBot="1" x14ac:dyDescent="0.25">
      <c r="A1157" s="6" t="s">
        <v>1352</v>
      </c>
      <c r="B1157" s="6" t="s">
        <v>1351</v>
      </c>
      <c r="C1157" s="6" t="s">
        <v>984</v>
      </c>
      <c r="D1157" s="6" t="s">
        <v>1352</v>
      </c>
      <c r="E1157" s="6">
        <v>24.493550414938667</v>
      </c>
      <c r="F1157" s="6" t="s">
        <v>314</v>
      </c>
      <c r="G1157" s="21" t="s">
        <v>1178</v>
      </c>
      <c r="H1157" s="21" t="s">
        <v>1159</v>
      </c>
      <c r="I1157" s="21" t="s">
        <v>1160</v>
      </c>
      <c r="J1157" s="21" t="s">
        <v>849</v>
      </c>
      <c r="K1157" s="21" t="s">
        <v>852</v>
      </c>
      <c r="L1157" s="21" t="s">
        <v>1415</v>
      </c>
      <c r="M1157" s="3">
        <v>13.038933303919345</v>
      </c>
      <c r="N1157" s="3">
        <v>24.493550414938667</v>
      </c>
      <c r="O1157" s="21" t="s">
        <v>1511</v>
      </c>
      <c r="P1157" s="21">
        <v>0</v>
      </c>
      <c r="Q1157" s="46">
        <v>9.10619026994441E-2</v>
      </c>
      <c r="R1157" s="46">
        <v>9.0855117708909597E-2</v>
      </c>
      <c r="S1157" s="46">
        <v>9.0648802289414618E-2</v>
      </c>
      <c r="T1157" s="46">
        <v>9.0442955374648831E-2</v>
      </c>
      <c r="U1157" s="46">
        <v>9.0237575900723399E-2</v>
      </c>
      <c r="V1157" s="46">
        <v>8.1029396525548802E-2</v>
      </c>
      <c r="W1157" s="46">
        <v>6.4676314822976658E-2</v>
      </c>
      <c r="X1157" s="46">
        <v>5.1623557356272207E-2</v>
      </c>
      <c r="Y1157" s="46">
        <v>4.1205063730216915E-2</v>
      </c>
      <c r="Z1157" s="46">
        <v>3.2889195630082815E-2</v>
      </c>
      <c r="AA1157" s="46">
        <v>2.6251608207090719E-2</v>
      </c>
      <c r="AB1157" s="46">
        <v>2.0953596470089701E-2</v>
      </c>
      <c r="AC1157" s="46">
        <v>1.6724811736020209E-2</v>
      </c>
      <c r="AD1157" s="46">
        <v>1.3349466188518335E-2</v>
      </c>
      <c r="AE1157" s="46">
        <v>1.0655321586346305E-2</v>
      </c>
      <c r="AF1157" s="46">
        <v>8.5049002338466479E-3</v>
      </c>
      <c r="AG1157" s="46">
        <v>5.7878211051676593E-5</v>
      </c>
      <c r="AH1157" s="46">
        <v>2.0623850063993374E-5</v>
      </c>
      <c r="AI1157" s="46">
        <v>7.0148921788838354E-6</v>
      </c>
      <c r="AJ1157" s="46">
        <v>2.2822704250553336E-6</v>
      </c>
      <c r="AK1157" s="46">
        <v>0.79737219458720443</v>
      </c>
      <c r="AL1157" s="45">
        <v>0.79737219458720443</v>
      </c>
      <c r="AM1157" s="45">
        <v>9.10619026994441E-2</v>
      </c>
      <c r="AN1157" s="45">
        <v>0.1819170204083537</v>
      </c>
      <c r="AO1157" s="45">
        <v>0.2725658226977683</v>
      </c>
      <c r="AP1157" s="45">
        <v>0.36300877807241716</v>
      </c>
      <c r="AQ1157" s="45">
        <v>0.45324635397314056</v>
      </c>
      <c r="AR1157" s="45">
        <v>0.53427575049868936</v>
      </c>
      <c r="AS1157" s="45">
        <v>0.59895206532166601</v>
      </c>
      <c r="AT1157" s="45">
        <v>0.65057562267793823</v>
      </c>
      <c r="AU1157" s="45">
        <v>0.69178068640815515</v>
      </c>
      <c r="AV1157" s="45">
        <v>0.72466988203823801</v>
      </c>
      <c r="AW1157" s="45">
        <v>0.75092149024532873</v>
      </c>
      <c r="AX1157" s="45">
        <v>0.77187508671541838</v>
      </c>
      <c r="AY1157" s="45">
        <v>0.78859989845143863</v>
      </c>
      <c r="AZ1157" s="45">
        <v>0.79737219458720443</v>
      </c>
      <c r="BA1157" s="45">
        <v>0.79737219458720443</v>
      </c>
      <c r="BB1157" s="45">
        <v>0.79737219458720443</v>
      </c>
      <c r="BC1157" s="45">
        <v>0.79737219458720443</v>
      </c>
      <c r="BD1157" s="45">
        <v>0.79737219458720443</v>
      </c>
      <c r="BE1157" s="45">
        <v>0.79737219458720443</v>
      </c>
      <c r="BF1157" s="45">
        <v>0.79737219458720443</v>
      </c>
    </row>
    <row r="1158" spans="1:58" ht="13.5" thickBot="1" x14ac:dyDescent="0.25">
      <c r="A1158" s="6" t="s">
        <v>1142</v>
      </c>
      <c r="B1158" s="6" t="s">
        <v>1351</v>
      </c>
      <c r="C1158" s="6" t="s">
        <v>984</v>
      </c>
      <c r="D1158" s="6" t="s">
        <v>1142</v>
      </c>
      <c r="E1158" s="6">
        <v>25.557496727281212</v>
      </c>
      <c r="F1158" s="6" t="s">
        <v>314</v>
      </c>
      <c r="G1158" s="21" t="s">
        <v>1178</v>
      </c>
      <c r="H1158" s="21" t="s">
        <v>1159</v>
      </c>
      <c r="I1158" s="21" t="s">
        <v>1160</v>
      </c>
      <c r="J1158" s="21" t="s">
        <v>849</v>
      </c>
      <c r="K1158" s="21" t="s">
        <v>852</v>
      </c>
      <c r="L1158" s="21" t="s">
        <v>1416</v>
      </c>
      <c r="M1158" s="3">
        <v>13.755178853959039</v>
      </c>
      <c r="N1158" s="3">
        <v>25.557496727281212</v>
      </c>
      <c r="O1158" s="21" t="s">
        <v>1511</v>
      </c>
      <c r="P1158" s="21">
        <v>0</v>
      </c>
      <c r="Q1158" s="46">
        <v>0</v>
      </c>
      <c r="R1158" s="46">
        <v>0</v>
      </c>
      <c r="S1158" s="46">
        <v>0</v>
      </c>
      <c r="T1158" s="46">
        <v>0</v>
      </c>
      <c r="U1158" s="46">
        <v>0</v>
      </c>
      <c r="V1158" s="46">
        <v>0</v>
      </c>
      <c r="W1158" s="46">
        <v>0</v>
      </c>
      <c r="X1158" s="46">
        <v>0</v>
      </c>
      <c r="Y1158" s="46">
        <v>0</v>
      </c>
      <c r="Z1158" s="46">
        <v>0</v>
      </c>
      <c r="AA1158" s="46">
        <v>0</v>
      </c>
      <c r="AB1158" s="46">
        <v>0</v>
      </c>
      <c r="AC1158" s="46">
        <v>0</v>
      </c>
      <c r="AD1158" s="46">
        <v>0</v>
      </c>
      <c r="AE1158" s="46">
        <v>0</v>
      </c>
      <c r="AF1158" s="46">
        <v>0</v>
      </c>
      <c r="AG1158" s="46">
        <v>0</v>
      </c>
      <c r="AH1158" s="46">
        <v>0</v>
      </c>
      <c r="AI1158" s="46">
        <v>0</v>
      </c>
      <c r="AJ1158" s="46">
        <v>0</v>
      </c>
      <c r="AK1158" s="46">
        <v>0</v>
      </c>
      <c r="AL1158" s="45">
        <v>0</v>
      </c>
      <c r="AM1158" s="45">
        <v>0</v>
      </c>
      <c r="AN1158" s="45">
        <v>0</v>
      </c>
      <c r="AO1158" s="45">
        <v>0</v>
      </c>
      <c r="AP1158" s="45">
        <v>0</v>
      </c>
      <c r="AQ1158" s="45">
        <v>0</v>
      </c>
      <c r="AR1158" s="45">
        <v>0</v>
      </c>
      <c r="AS1158" s="45">
        <v>0</v>
      </c>
      <c r="AT1158" s="45">
        <v>0</v>
      </c>
      <c r="AU1158" s="45">
        <v>0</v>
      </c>
      <c r="AV1158" s="45">
        <v>0</v>
      </c>
      <c r="AW1158" s="45">
        <v>0</v>
      </c>
      <c r="AX1158" s="45">
        <v>0</v>
      </c>
      <c r="AY1158" s="45">
        <v>0</v>
      </c>
      <c r="AZ1158" s="45">
        <v>0</v>
      </c>
      <c r="BA1158" s="45">
        <v>0</v>
      </c>
      <c r="BB1158" s="45">
        <v>0</v>
      </c>
      <c r="BC1158" s="45">
        <v>0</v>
      </c>
      <c r="BD1158" s="45">
        <v>0</v>
      </c>
      <c r="BE1158" s="45">
        <v>0</v>
      </c>
      <c r="BF1158" s="45">
        <v>0</v>
      </c>
    </row>
    <row r="1159" spans="1:58" ht="13.5" thickBot="1" x14ac:dyDescent="0.25">
      <c r="A1159" s="6" t="s">
        <v>1142</v>
      </c>
      <c r="B1159" s="6" t="s">
        <v>1351</v>
      </c>
      <c r="C1159" s="6" t="s">
        <v>984</v>
      </c>
      <c r="D1159" s="6" t="s">
        <v>1142</v>
      </c>
      <c r="E1159" s="6">
        <v>25.557496727281212</v>
      </c>
      <c r="F1159" s="6" t="s">
        <v>314</v>
      </c>
      <c r="G1159" s="21" t="s">
        <v>1178</v>
      </c>
      <c r="H1159" s="21" t="s">
        <v>1159</v>
      </c>
      <c r="I1159" s="21" t="s">
        <v>1160</v>
      </c>
      <c r="J1159" s="21" t="s">
        <v>849</v>
      </c>
      <c r="K1159" s="21" t="s">
        <v>852</v>
      </c>
      <c r="L1159" s="21" t="s">
        <v>1417</v>
      </c>
      <c r="M1159" s="3">
        <v>13.755178853959039</v>
      </c>
      <c r="N1159" s="3">
        <v>25.557496727281212</v>
      </c>
      <c r="O1159" s="21" t="s">
        <v>1511</v>
      </c>
      <c r="P1159" s="21">
        <v>0</v>
      </c>
      <c r="Q1159" s="46">
        <v>1.0822834542409325E-4</v>
      </c>
      <c r="R1159" s="46">
        <v>1.0798257856967169E-4</v>
      </c>
      <c r="S1159" s="46">
        <v>1.0773736980700045E-4</v>
      </c>
      <c r="T1159" s="46">
        <v>1.074927178687548E-4</v>
      </c>
      <c r="U1159" s="46">
        <v>1.0724862149048797E-4</v>
      </c>
      <c r="V1159" s="46">
        <v>9.6304571469562039E-5</v>
      </c>
      <c r="W1159" s="46">
        <v>7.6868705066726584E-5</v>
      </c>
      <c r="X1159" s="46">
        <v>6.1355320193734833E-5</v>
      </c>
      <c r="Y1159" s="46">
        <v>4.897279475188164E-5</v>
      </c>
      <c r="Z1159" s="46">
        <v>3.9089269165851857E-5</v>
      </c>
      <c r="AA1159" s="46">
        <v>3.1200403645775346E-5</v>
      </c>
      <c r="AB1159" s="46">
        <v>2.4903642570778093E-5</v>
      </c>
      <c r="AC1159" s="46">
        <v>1.9877672748539822E-5</v>
      </c>
      <c r="AD1159" s="46">
        <v>1.5866027340180271E-5</v>
      </c>
      <c r="AE1159" s="46">
        <v>1.2663998786167742E-5</v>
      </c>
      <c r="AF1159" s="46">
        <v>1.010819292173461E-5</v>
      </c>
      <c r="AG1159" s="46">
        <v>6.8789063620868836E-8</v>
      </c>
      <c r="AH1159" s="46">
        <v>2.4511734353582845E-8</v>
      </c>
      <c r="AI1159" s="46">
        <v>8.3372975014022492E-9</v>
      </c>
      <c r="AJ1159" s="46">
        <v>2.7125103318930398E-9</v>
      </c>
      <c r="AK1159" s="46">
        <v>9.4768800946521477E-4</v>
      </c>
      <c r="AL1159" s="45">
        <v>9.4768800946521477E-4</v>
      </c>
      <c r="AM1159" s="45">
        <v>1.0822834542409325E-4</v>
      </c>
      <c r="AN1159" s="45">
        <v>2.1621092399376496E-4</v>
      </c>
      <c r="AO1159" s="45">
        <v>3.2394829380076541E-4</v>
      </c>
      <c r="AP1159" s="45">
        <v>4.3144101166952024E-4</v>
      </c>
      <c r="AQ1159" s="45">
        <v>5.3868963316000822E-4</v>
      </c>
      <c r="AR1159" s="45">
        <v>6.3499420462957029E-4</v>
      </c>
      <c r="AS1159" s="45">
        <v>7.1186290969629687E-4</v>
      </c>
      <c r="AT1159" s="45">
        <v>7.732182298900317E-4</v>
      </c>
      <c r="AU1159" s="45">
        <v>8.221910246419133E-4</v>
      </c>
      <c r="AV1159" s="45">
        <v>8.6128029380776519E-4</v>
      </c>
      <c r="AW1159" s="45">
        <v>8.9248069745354053E-4</v>
      </c>
      <c r="AX1159" s="45">
        <v>9.1738434002431864E-4</v>
      </c>
      <c r="AY1159" s="45">
        <v>9.3726201277285841E-4</v>
      </c>
      <c r="AZ1159" s="45">
        <v>9.4768800946521477E-4</v>
      </c>
      <c r="BA1159" s="45">
        <v>9.4768800946521477E-4</v>
      </c>
      <c r="BB1159" s="45">
        <v>9.4768800946521477E-4</v>
      </c>
      <c r="BC1159" s="45">
        <v>9.4768800946521477E-4</v>
      </c>
      <c r="BD1159" s="45">
        <v>9.4768800946521477E-4</v>
      </c>
      <c r="BE1159" s="45">
        <v>9.4768800946521477E-4</v>
      </c>
      <c r="BF1159" s="45">
        <v>9.4768800946521477E-4</v>
      </c>
    </row>
    <row r="1160" spans="1:58" ht="13.5" thickBot="1" x14ac:dyDescent="0.25">
      <c r="A1160" s="6" t="s">
        <v>1142</v>
      </c>
      <c r="B1160" s="6" t="s">
        <v>1351</v>
      </c>
      <c r="C1160" s="6" t="s">
        <v>984</v>
      </c>
      <c r="D1160" s="6" t="s">
        <v>1142</v>
      </c>
      <c r="E1160" s="6">
        <v>25.557496727281212</v>
      </c>
      <c r="F1160" s="6" t="s">
        <v>314</v>
      </c>
      <c r="G1160" s="21" t="s">
        <v>1178</v>
      </c>
      <c r="H1160" s="21" t="s">
        <v>1159</v>
      </c>
      <c r="I1160" s="21" t="s">
        <v>1160</v>
      </c>
      <c r="J1160" s="21" t="s">
        <v>849</v>
      </c>
      <c r="K1160" s="21" t="s">
        <v>852</v>
      </c>
      <c r="L1160" s="21" t="s">
        <v>1418</v>
      </c>
      <c r="M1160" s="3">
        <v>13.755178853959039</v>
      </c>
      <c r="N1160" s="3">
        <v>25.557496727281212</v>
      </c>
      <c r="O1160" s="21" t="s">
        <v>1511</v>
      </c>
      <c r="P1160" s="21">
        <v>0</v>
      </c>
      <c r="Q1160" s="46">
        <v>7.8070439194902284E-4</v>
      </c>
      <c r="R1160" s="46">
        <v>7.7893155451082166E-4</v>
      </c>
      <c r="S1160" s="46">
        <v>7.7716274286345041E-4</v>
      </c>
      <c r="T1160" s="46">
        <v>7.7539794786507196E-4</v>
      </c>
      <c r="U1160" s="46">
        <v>7.7363716039460827E-4</v>
      </c>
      <c r="V1160" s="46">
        <v>6.9469233421652426E-4</v>
      </c>
      <c r="W1160" s="46">
        <v>5.5449185159277172E-4</v>
      </c>
      <c r="X1160" s="46">
        <v>4.4258616129618856E-4</v>
      </c>
      <c r="Y1160" s="46">
        <v>3.5326490300664569E-4</v>
      </c>
      <c r="Z1160" s="46">
        <v>2.8197016221837647E-4</v>
      </c>
      <c r="AA1160" s="46">
        <v>2.2506388748151917E-4</v>
      </c>
      <c r="AB1160" s="46">
        <v>1.7964224671780803E-4</v>
      </c>
      <c r="AC1160" s="46">
        <v>1.4338744952351244E-4</v>
      </c>
      <c r="AD1160" s="46">
        <v>1.1444947419943231E-4</v>
      </c>
      <c r="AE1160" s="46">
        <v>9.135166423598757E-5</v>
      </c>
      <c r="AF1160" s="46">
        <v>7.2915376999836001E-5</v>
      </c>
      <c r="AG1160" s="46">
        <v>4.9620941608627567E-7</v>
      </c>
      <c r="AH1160" s="46">
        <v>1.7681521960946301E-7</v>
      </c>
      <c r="AI1160" s="46">
        <v>6.0141035611557606E-8</v>
      </c>
      <c r="AJ1160" s="46">
        <v>1.9566673786039168E-8</v>
      </c>
      <c r="AK1160" s="46">
        <v>6.8361406458516865E-3</v>
      </c>
      <c r="AL1160" s="45">
        <v>6.8361406458516865E-3</v>
      </c>
      <c r="AM1160" s="45">
        <v>7.8070439194902284E-4</v>
      </c>
      <c r="AN1160" s="45">
        <v>1.5596359464598445E-3</v>
      </c>
      <c r="AO1160" s="45">
        <v>2.3367986893232948E-3</v>
      </c>
      <c r="AP1160" s="45">
        <v>3.1121966371883665E-3</v>
      </c>
      <c r="AQ1160" s="45">
        <v>3.8858337975829749E-3</v>
      </c>
      <c r="AR1160" s="45">
        <v>4.580526131799499E-3</v>
      </c>
      <c r="AS1160" s="45">
        <v>5.1350179833922708E-3</v>
      </c>
      <c r="AT1160" s="45">
        <v>5.577604144688459E-3</v>
      </c>
      <c r="AU1160" s="45">
        <v>5.9308690476951049E-3</v>
      </c>
      <c r="AV1160" s="45">
        <v>6.2128392099134811E-3</v>
      </c>
      <c r="AW1160" s="45">
        <v>6.4379030973950001E-3</v>
      </c>
      <c r="AX1160" s="45">
        <v>6.6175453441128084E-3</v>
      </c>
      <c r="AY1160" s="45">
        <v>6.7609327936363206E-3</v>
      </c>
      <c r="AZ1160" s="45">
        <v>6.8361406458516865E-3</v>
      </c>
      <c r="BA1160" s="45">
        <v>6.8361406458516865E-3</v>
      </c>
      <c r="BB1160" s="45">
        <v>6.8361406458516865E-3</v>
      </c>
      <c r="BC1160" s="45">
        <v>6.8361406458516865E-3</v>
      </c>
      <c r="BD1160" s="45">
        <v>6.8361406458516865E-3</v>
      </c>
      <c r="BE1160" s="45">
        <v>6.8361406458516865E-3</v>
      </c>
      <c r="BF1160" s="45">
        <v>6.8361406458516865E-3</v>
      </c>
    </row>
    <row r="1161" spans="1:58" ht="13.5" thickBot="1" x14ac:dyDescent="0.25">
      <c r="A1161" s="6" t="s">
        <v>1357</v>
      </c>
      <c r="B1161" s="6" t="s">
        <v>1143</v>
      </c>
      <c r="C1161" s="6" t="s">
        <v>984</v>
      </c>
      <c r="D1161" s="6" t="s">
        <v>1357</v>
      </c>
      <c r="E1161" s="6">
        <v>76.281847603291624</v>
      </c>
      <c r="F1161" s="6" t="s">
        <v>314</v>
      </c>
      <c r="G1161" s="21" t="s">
        <v>1178</v>
      </c>
      <c r="H1161" s="21" t="s">
        <v>1159</v>
      </c>
      <c r="I1161" s="21" t="s">
        <v>1160</v>
      </c>
      <c r="J1161" s="21" t="s">
        <v>849</v>
      </c>
      <c r="K1161" s="21" t="s">
        <v>852</v>
      </c>
      <c r="L1161" s="21" t="s">
        <v>1419</v>
      </c>
      <c r="M1161" s="3">
        <v>47.902663714921871</v>
      </c>
      <c r="N1161" s="3">
        <v>76.281847603291624</v>
      </c>
      <c r="O1161" s="21" t="s">
        <v>1511</v>
      </c>
      <c r="P1161" s="21">
        <v>0</v>
      </c>
      <c r="Q1161" s="46">
        <v>0</v>
      </c>
      <c r="R1161" s="46">
        <v>0</v>
      </c>
      <c r="S1161" s="46">
        <v>0</v>
      </c>
      <c r="T1161" s="46">
        <v>0</v>
      </c>
      <c r="U1161" s="46">
        <v>0</v>
      </c>
      <c r="V1161" s="46">
        <v>0</v>
      </c>
      <c r="W1161" s="46">
        <v>0</v>
      </c>
      <c r="X1161" s="46">
        <v>0</v>
      </c>
      <c r="Y1161" s="46">
        <v>0</v>
      </c>
      <c r="Z1161" s="46">
        <v>0</v>
      </c>
      <c r="AA1161" s="46">
        <v>0</v>
      </c>
      <c r="AB1161" s="46">
        <v>0</v>
      </c>
      <c r="AC1161" s="46">
        <v>0</v>
      </c>
      <c r="AD1161" s="46">
        <v>0</v>
      </c>
      <c r="AE1161" s="46">
        <v>0</v>
      </c>
      <c r="AF1161" s="46">
        <v>0</v>
      </c>
      <c r="AG1161" s="46">
        <v>0</v>
      </c>
      <c r="AH1161" s="46">
        <v>0</v>
      </c>
      <c r="AI1161" s="46">
        <v>0</v>
      </c>
      <c r="AJ1161" s="46">
        <v>0</v>
      </c>
      <c r="AK1161" s="46">
        <v>0</v>
      </c>
      <c r="AL1161" s="45">
        <v>0</v>
      </c>
      <c r="AM1161" s="45">
        <v>0</v>
      </c>
      <c r="AN1161" s="45">
        <v>0</v>
      </c>
      <c r="AO1161" s="45">
        <v>0</v>
      </c>
      <c r="AP1161" s="45">
        <v>0</v>
      </c>
      <c r="AQ1161" s="45">
        <v>0</v>
      </c>
      <c r="AR1161" s="45">
        <v>0</v>
      </c>
      <c r="AS1161" s="45">
        <v>0</v>
      </c>
      <c r="AT1161" s="45">
        <v>0</v>
      </c>
      <c r="AU1161" s="45">
        <v>0</v>
      </c>
      <c r="AV1161" s="45">
        <v>0</v>
      </c>
      <c r="AW1161" s="45">
        <v>0</v>
      </c>
      <c r="AX1161" s="45">
        <v>0</v>
      </c>
      <c r="AY1161" s="45">
        <v>0</v>
      </c>
      <c r="AZ1161" s="45">
        <v>0</v>
      </c>
      <c r="BA1161" s="45">
        <v>0</v>
      </c>
      <c r="BB1161" s="45">
        <v>0</v>
      </c>
      <c r="BC1161" s="45">
        <v>0</v>
      </c>
      <c r="BD1161" s="45">
        <v>0</v>
      </c>
      <c r="BE1161" s="45">
        <v>0</v>
      </c>
      <c r="BF1161" s="45">
        <v>0</v>
      </c>
    </row>
    <row r="1162" spans="1:58" ht="13.5" thickBot="1" x14ac:dyDescent="0.25">
      <c r="A1162" s="6" t="s">
        <v>1357</v>
      </c>
      <c r="B1162" s="6" t="s">
        <v>1143</v>
      </c>
      <c r="C1162" s="6" t="s">
        <v>984</v>
      </c>
      <c r="D1162" s="6" t="s">
        <v>1357</v>
      </c>
      <c r="E1162" s="6">
        <v>76.281847603291624</v>
      </c>
      <c r="F1162" s="6" t="s">
        <v>314</v>
      </c>
      <c r="G1162" s="21" t="s">
        <v>1178</v>
      </c>
      <c r="H1162" s="21" t="s">
        <v>1159</v>
      </c>
      <c r="I1162" s="21" t="s">
        <v>1160</v>
      </c>
      <c r="J1162" s="21" t="s">
        <v>849</v>
      </c>
      <c r="K1162" s="21" t="s">
        <v>852</v>
      </c>
      <c r="L1162" s="21" t="s">
        <v>1420</v>
      </c>
      <c r="M1162" s="3">
        <v>47.902663714921871</v>
      </c>
      <c r="N1162" s="3">
        <v>76.281847603291624</v>
      </c>
      <c r="O1162" s="21" t="s">
        <v>1511</v>
      </c>
      <c r="P1162" s="21">
        <v>0</v>
      </c>
      <c r="Q1162" s="46">
        <v>9.449710785092258E-6</v>
      </c>
      <c r="R1162" s="46">
        <v>9.4282522135346372E-6</v>
      </c>
      <c r="S1162" s="46">
        <v>9.4068423704835047E-6</v>
      </c>
      <c r="T1162" s="46">
        <v>9.385481145285295E-6</v>
      </c>
      <c r="U1162" s="46">
        <v>9.3641684275377304E-6</v>
      </c>
      <c r="V1162" s="46">
        <v>8.4086136963802957E-6</v>
      </c>
      <c r="W1162" s="46">
        <v>6.7116154133075875E-6</v>
      </c>
      <c r="X1162" s="46">
        <v>5.3570996459902902E-6</v>
      </c>
      <c r="Y1162" s="46">
        <v>4.2759477189599895E-6</v>
      </c>
      <c r="Z1162" s="46">
        <v>3.4129902565774084E-6</v>
      </c>
      <c r="AA1162" s="46">
        <v>2.7241919820117704E-6</v>
      </c>
      <c r="AB1162" s="46">
        <v>2.1744046706712004E-6</v>
      </c>
      <c r="AC1162" s="46">
        <v>1.7355735950537368E-6</v>
      </c>
      <c r="AD1162" s="46">
        <v>1.3853059388977186E-6</v>
      </c>
      <c r="AE1162" s="46">
        <v>1.105728129198619E-6</v>
      </c>
      <c r="AF1162" s="46">
        <v>8.8257377765515286E-7</v>
      </c>
      <c r="AG1162" s="46">
        <v>6.0061599745182255E-9</v>
      </c>
      <c r="AH1162" s="46">
        <v>2.1401860998126666E-9</v>
      </c>
      <c r="AI1162" s="46">
        <v>7.2795208878786789E-10</v>
      </c>
      <c r="AJ1162" s="46">
        <v>2.3683664420372505E-10</v>
      </c>
      <c r="AK1162" s="46">
        <v>8.2745214008902825E-5</v>
      </c>
      <c r="AL1162" s="45">
        <v>8.2745214008902825E-5</v>
      </c>
      <c r="AM1162" s="45">
        <v>9.449710785092258E-6</v>
      </c>
      <c r="AN1162" s="45">
        <v>1.8877962998626895E-5</v>
      </c>
      <c r="AO1162" s="45">
        <v>2.82848053691104E-5</v>
      </c>
      <c r="AP1162" s="45">
        <v>3.7670286514395695E-5</v>
      </c>
      <c r="AQ1162" s="45">
        <v>4.7034454941933427E-5</v>
      </c>
      <c r="AR1162" s="45">
        <v>5.5443068638313719E-5</v>
      </c>
      <c r="AS1162" s="45">
        <v>6.2154684051621311E-5</v>
      </c>
      <c r="AT1162" s="45">
        <v>6.7511783697611605E-5</v>
      </c>
      <c r="AU1162" s="45">
        <v>7.1787731416571591E-5</v>
      </c>
      <c r="AV1162" s="45">
        <v>7.5200721673149E-5</v>
      </c>
      <c r="AW1162" s="45">
        <v>7.7924913655160773E-5</v>
      </c>
      <c r="AX1162" s="45">
        <v>8.0099318325831969E-5</v>
      </c>
      <c r="AY1162" s="45">
        <v>8.1834891920885703E-5</v>
      </c>
      <c r="AZ1162" s="45">
        <v>8.2745214008902825E-5</v>
      </c>
      <c r="BA1162" s="45">
        <v>8.2745214008902825E-5</v>
      </c>
      <c r="BB1162" s="45">
        <v>8.2745214008902825E-5</v>
      </c>
      <c r="BC1162" s="45">
        <v>8.2745214008902825E-5</v>
      </c>
      <c r="BD1162" s="45">
        <v>8.2745214008902825E-5</v>
      </c>
      <c r="BE1162" s="45">
        <v>8.2745214008902825E-5</v>
      </c>
      <c r="BF1162" s="45">
        <v>8.2745214008902825E-5</v>
      </c>
    </row>
    <row r="1163" spans="1:58" ht="13.5" thickBot="1" x14ac:dyDescent="0.25">
      <c r="A1163" s="6" t="s">
        <v>1357</v>
      </c>
      <c r="B1163" s="6" t="s">
        <v>1143</v>
      </c>
      <c r="C1163" s="6" t="s">
        <v>984</v>
      </c>
      <c r="D1163" s="6" t="s">
        <v>1357</v>
      </c>
      <c r="E1163" s="6">
        <v>76.281847603291624</v>
      </c>
      <c r="F1163" s="6" t="s">
        <v>314</v>
      </c>
      <c r="G1163" s="21" t="s">
        <v>1178</v>
      </c>
      <c r="H1163" s="21" t="s">
        <v>1159</v>
      </c>
      <c r="I1163" s="21" t="s">
        <v>1160</v>
      </c>
      <c r="J1163" s="21" t="s">
        <v>849</v>
      </c>
      <c r="K1163" s="21" t="s">
        <v>852</v>
      </c>
      <c r="L1163" s="21" t="s">
        <v>1421</v>
      </c>
      <c r="M1163" s="3">
        <v>47.902663714921871</v>
      </c>
      <c r="N1163" s="3">
        <v>76.281847603291624</v>
      </c>
      <c r="O1163" s="21" t="s">
        <v>1511</v>
      </c>
      <c r="P1163" s="21">
        <v>0</v>
      </c>
      <c r="Q1163" s="46">
        <v>6.8165420839254987E-5</v>
      </c>
      <c r="R1163" s="46">
        <v>6.8010629587533076E-5</v>
      </c>
      <c r="S1163" s="46">
        <v>6.7856189838542519E-5</v>
      </c>
      <c r="T1163" s="46">
        <v>6.7702100794084677E-5</v>
      </c>
      <c r="U1163" s="46">
        <v>6.7548361657773415E-5</v>
      </c>
      <c r="V1163" s="46">
        <v>6.0655474471528006E-5</v>
      </c>
      <c r="W1163" s="46">
        <v>4.8414189551820814E-5</v>
      </c>
      <c r="X1163" s="46">
        <v>3.8643399798313178E-5</v>
      </c>
      <c r="Y1163" s="46">
        <v>3.084451814222529E-5</v>
      </c>
      <c r="Z1163" s="46">
        <v>2.4619580688850103E-5</v>
      </c>
      <c r="AA1163" s="46">
        <v>1.9650939285222101E-5</v>
      </c>
      <c r="AB1163" s="46">
        <v>1.5685052465835543E-5</v>
      </c>
      <c r="AC1163" s="46">
        <v>1.2519547655466331E-5</v>
      </c>
      <c r="AD1163" s="46">
        <v>9.9928944349337907E-6</v>
      </c>
      <c r="AE1163" s="46">
        <v>7.9761619138156641E-6</v>
      </c>
      <c r="AF1163" s="46">
        <v>6.3664396026240058E-6</v>
      </c>
      <c r="AG1163" s="46">
        <v>4.3325391813769323E-8</v>
      </c>
      <c r="AH1163" s="46">
        <v>1.5438217050854421E-8</v>
      </c>
      <c r="AI1163" s="46">
        <v>5.251077161146712E-9</v>
      </c>
      <c r="AJ1163" s="46">
        <v>1.708419430970575E-9</v>
      </c>
      <c r="AK1163" s="46">
        <v>5.9688200661646082E-4</v>
      </c>
      <c r="AL1163" s="45">
        <v>5.9688200661646082E-4</v>
      </c>
      <c r="AM1163" s="45">
        <v>6.8165420839254987E-5</v>
      </c>
      <c r="AN1163" s="45">
        <v>1.3617605042678808E-4</v>
      </c>
      <c r="AO1163" s="45">
        <v>2.0403224026533059E-4</v>
      </c>
      <c r="AP1163" s="45">
        <v>2.7173434105941529E-4</v>
      </c>
      <c r="AQ1163" s="45">
        <v>3.3928270271718869E-4</v>
      </c>
      <c r="AR1163" s="45">
        <v>3.9993817718871668E-4</v>
      </c>
      <c r="AS1163" s="45">
        <v>4.4835236674053752E-4</v>
      </c>
      <c r="AT1163" s="45">
        <v>4.8699576653885067E-4</v>
      </c>
      <c r="AU1163" s="45">
        <v>5.1784028468107601E-4</v>
      </c>
      <c r="AV1163" s="45">
        <v>5.4245986536992613E-4</v>
      </c>
      <c r="AW1163" s="45">
        <v>5.6211080465514828E-4</v>
      </c>
      <c r="AX1163" s="45">
        <v>5.7779585712098387E-4</v>
      </c>
      <c r="AY1163" s="45">
        <v>5.9031540477645021E-4</v>
      </c>
      <c r="AZ1163" s="45">
        <v>5.9688200661646082E-4</v>
      </c>
      <c r="BA1163" s="45">
        <v>5.9688200661646082E-4</v>
      </c>
      <c r="BB1163" s="45">
        <v>5.9688200661646082E-4</v>
      </c>
      <c r="BC1163" s="45">
        <v>5.9688200661646082E-4</v>
      </c>
      <c r="BD1163" s="45">
        <v>5.9688200661646082E-4</v>
      </c>
      <c r="BE1163" s="45">
        <v>5.9688200661646082E-4</v>
      </c>
      <c r="BF1163" s="45">
        <v>5.9688200661646082E-4</v>
      </c>
    </row>
    <row r="1164" spans="1:58" ht="13.5" thickBot="1" x14ac:dyDescent="0.25">
      <c r="A1164" s="6" t="s">
        <v>1138</v>
      </c>
      <c r="B1164" s="6" t="s">
        <v>1352</v>
      </c>
      <c r="C1164" s="6" t="s">
        <v>984</v>
      </c>
      <c r="D1164" s="6" t="s">
        <v>1138</v>
      </c>
      <c r="E1164" s="6">
        <v>38.702096878177692</v>
      </c>
      <c r="F1164" s="6" t="s">
        <v>314</v>
      </c>
      <c r="G1164" s="21" t="s">
        <v>1178</v>
      </c>
      <c r="H1164" s="21" t="s">
        <v>1159</v>
      </c>
      <c r="I1164" s="21" t="s">
        <v>1160</v>
      </c>
      <c r="J1164" s="21" t="s">
        <v>849</v>
      </c>
      <c r="K1164" s="21" t="s">
        <v>852</v>
      </c>
      <c r="L1164" s="21" t="s">
        <v>1422</v>
      </c>
      <c r="M1164" s="3">
        <v>22.604085284586795</v>
      </c>
      <c r="N1164" s="3">
        <v>38.702096878177692</v>
      </c>
      <c r="O1164" s="21" t="s">
        <v>1511</v>
      </c>
      <c r="P1164" s="21">
        <v>0</v>
      </c>
      <c r="Q1164" s="46">
        <v>0</v>
      </c>
      <c r="R1164" s="46">
        <v>0</v>
      </c>
      <c r="S1164" s="46">
        <v>0</v>
      </c>
      <c r="T1164" s="46">
        <v>0</v>
      </c>
      <c r="U1164" s="46">
        <v>0</v>
      </c>
      <c r="V1164" s="46">
        <v>0</v>
      </c>
      <c r="W1164" s="46">
        <v>0</v>
      </c>
      <c r="X1164" s="46">
        <v>0</v>
      </c>
      <c r="Y1164" s="46">
        <v>0</v>
      </c>
      <c r="Z1164" s="46">
        <v>0</v>
      </c>
      <c r="AA1164" s="46">
        <v>0</v>
      </c>
      <c r="AB1164" s="46">
        <v>0</v>
      </c>
      <c r="AC1164" s="46">
        <v>0</v>
      </c>
      <c r="AD1164" s="46">
        <v>0</v>
      </c>
      <c r="AE1164" s="46">
        <v>0</v>
      </c>
      <c r="AF1164" s="46">
        <v>0</v>
      </c>
      <c r="AG1164" s="46">
        <v>0</v>
      </c>
      <c r="AH1164" s="46">
        <v>0</v>
      </c>
      <c r="AI1164" s="46">
        <v>0</v>
      </c>
      <c r="AJ1164" s="46">
        <v>0</v>
      </c>
      <c r="AK1164" s="46">
        <v>0</v>
      </c>
      <c r="AL1164" s="45">
        <v>0</v>
      </c>
      <c r="AM1164" s="45">
        <v>0</v>
      </c>
      <c r="AN1164" s="45">
        <v>0</v>
      </c>
      <c r="AO1164" s="45">
        <v>0</v>
      </c>
      <c r="AP1164" s="45">
        <v>0</v>
      </c>
      <c r="AQ1164" s="45">
        <v>0</v>
      </c>
      <c r="AR1164" s="45">
        <v>0</v>
      </c>
      <c r="AS1164" s="45">
        <v>0</v>
      </c>
      <c r="AT1164" s="45">
        <v>0</v>
      </c>
      <c r="AU1164" s="45">
        <v>0</v>
      </c>
      <c r="AV1164" s="45">
        <v>0</v>
      </c>
      <c r="AW1164" s="45">
        <v>0</v>
      </c>
      <c r="AX1164" s="45">
        <v>0</v>
      </c>
      <c r="AY1164" s="45">
        <v>0</v>
      </c>
      <c r="AZ1164" s="45">
        <v>0</v>
      </c>
      <c r="BA1164" s="45">
        <v>0</v>
      </c>
      <c r="BB1164" s="45">
        <v>0</v>
      </c>
      <c r="BC1164" s="45">
        <v>0</v>
      </c>
      <c r="BD1164" s="45">
        <v>0</v>
      </c>
      <c r="BE1164" s="45">
        <v>0</v>
      </c>
      <c r="BF1164" s="45">
        <v>0</v>
      </c>
    </row>
    <row r="1165" spans="1:58" ht="13.5" thickBot="1" x14ac:dyDescent="0.25">
      <c r="A1165" s="6" t="s">
        <v>1138</v>
      </c>
      <c r="B1165" s="6" t="s">
        <v>1352</v>
      </c>
      <c r="C1165" s="6" t="s">
        <v>984</v>
      </c>
      <c r="D1165" s="6" t="s">
        <v>1138</v>
      </c>
      <c r="E1165" s="6">
        <v>38.702096878177692</v>
      </c>
      <c r="F1165" s="6" t="s">
        <v>314</v>
      </c>
      <c r="G1165" s="21" t="s">
        <v>1178</v>
      </c>
      <c r="H1165" s="21" t="s">
        <v>1159</v>
      </c>
      <c r="I1165" s="21" t="s">
        <v>1160</v>
      </c>
      <c r="J1165" s="21" t="s">
        <v>849</v>
      </c>
      <c r="K1165" s="21" t="s">
        <v>852</v>
      </c>
      <c r="L1165" s="21" t="s">
        <v>1423</v>
      </c>
      <c r="M1165" s="3">
        <v>22.604085284586795</v>
      </c>
      <c r="N1165" s="3">
        <v>38.702096878177692</v>
      </c>
      <c r="O1165" s="21" t="s">
        <v>1511</v>
      </c>
      <c r="P1165" s="21">
        <v>0</v>
      </c>
      <c r="Q1165" s="46">
        <v>0</v>
      </c>
      <c r="R1165" s="46">
        <v>0</v>
      </c>
      <c r="S1165" s="46">
        <v>0</v>
      </c>
      <c r="T1165" s="46">
        <v>0</v>
      </c>
      <c r="U1165" s="46">
        <v>0</v>
      </c>
      <c r="V1165" s="46">
        <v>0</v>
      </c>
      <c r="W1165" s="46">
        <v>0</v>
      </c>
      <c r="X1165" s="46">
        <v>0</v>
      </c>
      <c r="Y1165" s="46">
        <v>0</v>
      </c>
      <c r="Z1165" s="46">
        <v>0</v>
      </c>
      <c r="AA1165" s="46">
        <v>0</v>
      </c>
      <c r="AB1165" s="46">
        <v>0</v>
      </c>
      <c r="AC1165" s="46">
        <v>0</v>
      </c>
      <c r="AD1165" s="46">
        <v>0</v>
      </c>
      <c r="AE1165" s="46">
        <v>0</v>
      </c>
      <c r="AF1165" s="46">
        <v>0</v>
      </c>
      <c r="AG1165" s="46">
        <v>0</v>
      </c>
      <c r="AH1165" s="46">
        <v>0</v>
      </c>
      <c r="AI1165" s="46">
        <v>0</v>
      </c>
      <c r="AJ1165" s="46">
        <v>0</v>
      </c>
      <c r="AK1165" s="46">
        <v>0</v>
      </c>
      <c r="AL1165" s="45">
        <v>0</v>
      </c>
      <c r="AM1165" s="45">
        <v>0</v>
      </c>
      <c r="AN1165" s="45">
        <v>0</v>
      </c>
      <c r="AO1165" s="45">
        <v>0</v>
      </c>
      <c r="AP1165" s="45">
        <v>0</v>
      </c>
      <c r="AQ1165" s="45">
        <v>0</v>
      </c>
      <c r="AR1165" s="45">
        <v>0</v>
      </c>
      <c r="AS1165" s="45">
        <v>0</v>
      </c>
      <c r="AT1165" s="45">
        <v>0</v>
      </c>
      <c r="AU1165" s="45">
        <v>0</v>
      </c>
      <c r="AV1165" s="45">
        <v>0</v>
      </c>
      <c r="AW1165" s="45">
        <v>0</v>
      </c>
      <c r="AX1165" s="45">
        <v>0</v>
      </c>
      <c r="AY1165" s="45">
        <v>0</v>
      </c>
      <c r="AZ1165" s="45">
        <v>0</v>
      </c>
      <c r="BA1165" s="45">
        <v>0</v>
      </c>
      <c r="BB1165" s="45">
        <v>0</v>
      </c>
      <c r="BC1165" s="45">
        <v>0</v>
      </c>
      <c r="BD1165" s="45">
        <v>0</v>
      </c>
      <c r="BE1165" s="45">
        <v>0</v>
      </c>
      <c r="BF1165" s="45">
        <v>0</v>
      </c>
    </row>
    <row r="1166" spans="1:58" ht="13.5" thickBot="1" x14ac:dyDescent="0.25">
      <c r="A1166" s="6" t="s">
        <v>1138</v>
      </c>
      <c r="B1166" s="6" t="s">
        <v>1352</v>
      </c>
      <c r="C1166" s="6" t="s">
        <v>984</v>
      </c>
      <c r="D1166" s="6" t="s">
        <v>1138</v>
      </c>
      <c r="E1166" s="6">
        <v>38.702096878177692</v>
      </c>
      <c r="F1166" s="6" t="s">
        <v>314</v>
      </c>
      <c r="G1166" s="21" t="s">
        <v>1178</v>
      </c>
      <c r="H1166" s="21" t="s">
        <v>1159</v>
      </c>
      <c r="I1166" s="21" t="s">
        <v>1160</v>
      </c>
      <c r="J1166" s="21" t="s">
        <v>849</v>
      </c>
      <c r="K1166" s="21" t="s">
        <v>852</v>
      </c>
      <c r="L1166" s="21" t="s">
        <v>1424</v>
      </c>
      <c r="M1166" s="3">
        <v>22.604085284586795</v>
      </c>
      <c r="N1166" s="3">
        <v>38.702096878177692</v>
      </c>
      <c r="O1166" s="21" t="s">
        <v>1511</v>
      </c>
      <c r="P1166" s="21">
        <v>0</v>
      </c>
      <c r="Q1166" s="46">
        <v>0</v>
      </c>
      <c r="R1166" s="46">
        <v>0</v>
      </c>
      <c r="S1166" s="46">
        <v>0</v>
      </c>
      <c r="T1166" s="46">
        <v>0</v>
      </c>
      <c r="U1166" s="46">
        <v>0</v>
      </c>
      <c r="V1166" s="46">
        <v>0</v>
      </c>
      <c r="W1166" s="46">
        <v>0</v>
      </c>
      <c r="X1166" s="46">
        <v>0</v>
      </c>
      <c r="Y1166" s="46">
        <v>0</v>
      </c>
      <c r="Z1166" s="46">
        <v>0</v>
      </c>
      <c r="AA1166" s="46">
        <v>0</v>
      </c>
      <c r="AB1166" s="46">
        <v>0</v>
      </c>
      <c r="AC1166" s="46">
        <v>0</v>
      </c>
      <c r="AD1166" s="46">
        <v>0</v>
      </c>
      <c r="AE1166" s="46">
        <v>0</v>
      </c>
      <c r="AF1166" s="46">
        <v>0</v>
      </c>
      <c r="AG1166" s="46">
        <v>0</v>
      </c>
      <c r="AH1166" s="46">
        <v>0</v>
      </c>
      <c r="AI1166" s="46">
        <v>0</v>
      </c>
      <c r="AJ1166" s="46">
        <v>0</v>
      </c>
      <c r="AK1166" s="46">
        <v>0</v>
      </c>
      <c r="AL1166" s="45">
        <v>0</v>
      </c>
      <c r="AM1166" s="45">
        <v>0</v>
      </c>
      <c r="AN1166" s="45">
        <v>0</v>
      </c>
      <c r="AO1166" s="45">
        <v>0</v>
      </c>
      <c r="AP1166" s="45">
        <v>0</v>
      </c>
      <c r="AQ1166" s="45">
        <v>0</v>
      </c>
      <c r="AR1166" s="45">
        <v>0</v>
      </c>
      <c r="AS1166" s="45">
        <v>0</v>
      </c>
      <c r="AT1166" s="45">
        <v>0</v>
      </c>
      <c r="AU1166" s="45">
        <v>0</v>
      </c>
      <c r="AV1166" s="45">
        <v>0</v>
      </c>
      <c r="AW1166" s="45">
        <v>0</v>
      </c>
      <c r="AX1166" s="45">
        <v>0</v>
      </c>
      <c r="AY1166" s="45">
        <v>0</v>
      </c>
      <c r="AZ1166" s="45">
        <v>0</v>
      </c>
      <c r="BA1166" s="45">
        <v>0</v>
      </c>
      <c r="BB1166" s="45">
        <v>0</v>
      </c>
      <c r="BC1166" s="45">
        <v>0</v>
      </c>
      <c r="BD1166" s="45">
        <v>0</v>
      </c>
      <c r="BE1166" s="45">
        <v>0</v>
      </c>
      <c r="BF1166" s="45">
        <v>0</v>
      </c>
    </row>
    <row r="1167" spans="1:58" ht="13.5" thickBot="1" x14ac:dyDescent="0.25">
      <c r="A1167" s="6" t="s">
        <v>1141</v>
      </c>
      <c r="B1167" s="6" t="s">
        <v>1350</v>
      </c>
      <c r="C1167" s="6" t="s">
        <v>984</v>
      </c>
      <c r="D1167" s="6" t="s">
        <v>1141</v>
      </c>
      <c r="E1167" s="6">
        <v>5.6501602578288326</v>
      </c>
      <c r="F1167" s="6" t="s">
        <v>314</v>
      </c>
      <c r="G1167" s="21" t="s">
        <v>1178</v>
      </c>
      <c r="H1167" s="21" t="s">
        <v>1159</v>
      </c>
      <c r="I1167" s="21" t="s">
        <v>1160</v>
      </c>
      <c r="J1167" s="21" t="s">
        <v>849</v>
      </c>
      <c r="K1167" s="21" t="s">
        <v>852</v>
      </c>
      <c r="L1167" s="21" t="s">
        <v>985</v>
      </c>
      <c r="M1167" s="3">
        <v>1.0311865003289435</v>
      </c>
      <c r="N1167" s="3">
        <v>5.6501602578288326</v>
      </c>
      <c r="O1167" s="21" t="s">
        <v>1511</v>
      </c>
      <c r="P1167" s="21">
        <v>0</v>
      </c>
      <c r="Q1167" s="46">
        <v>3.4363499898794655E-2</v>
      </c>
      <c r="R1167" s="46">
        <v>3.4283518771141469E-2</v>
      </c>
      <c r="S1167" s="46">
        <v>3.4203719266057461E-2</v>
      </c>
      <c r="T1167" s="46">
        <v>3.4124100971110898E-2</v>
      </c>
      <c r="U1167" s="46">
        <v>3.4044663474806565E-2</v>
      </c>
      <c r="V1167" s="46">
        <v>3.0483086939896004E-2</v>
      </c>
      <c r="W1167" s="46">
        <v>2.4157976438423899E-2</v>
      </c>
      <c r="X1167" s="46">
        <v>1.910937857611178E-2</v>
      </c>
      <c r="Y1167" s="46">
        <v>1.5079671843018302E-2</v>
      </c>
      <c r="Z1167" s="46">
        <v>1.1863227040400944E-2</v>
      </c>
      <c r="AA1167" s="46">
        <v>9.2959143664232222E-3</v>
      </c>
      <c r="AB1167" s="46">
        <v>7.2467281467177985E-3</v>
      </c>
      <c r="AC1167" s="46">
        <v>5.6111018338057305E-3</v>
      </c>
      <c r="AD1167" s="46">
        <v>4.3055721509666035E-3</v>
      </c>
      <c r="AE1167" s="46">
        <v>3.2635201007403494E-3</v>
      </c>
      <c r="AF1167" s="46">
        <v>2.4317715088436865E-3</v>
      </c>
      <c r="AG1167" s="46">
        <v>0</v>
      </c>
      <c r="AH1167" s="46">
        <v>0</v>
      </c>
      <c r="AI1167" s="46">
        <v>0</v>
      </c>
      <c r="AJ1167" s="46">
        <v>0</v>
      </c>
      <c r="AK1167" s="46">
        <v>0.29125505613274638</v>
      </c>
      <c r="AL1167" s="45">
        <v>0.29125505613274638</v>
      </c>
      <c r="AM1167" s="45">
        <v>3.4363499898794655E-2</v>
      </c>
      <c r="AN1167" s="45">
        <v>6.8647018669936125E-2</v>
      </c>
      <c r="AO1167" s="45">
        <v>0.10285073793599359</v>
      </c>
      <c r="AP1167" s="45">
        <v>0.13697483890710449</v>
      </c>
      <c r="AQ1167" s="45">
        <v>0.17101950238191105</v>
      </c>
      <c r="AR1167" s="45">
        <v>0.20150258932180706</v>
      </c>
      <c r="AS1167" s="45">
        <v>0.22566056576023097</v>
      </c>
      <c r="AT1167" s="45">
        <v>0.24476994433634275</v>
      </c>
      <c r="AU1167" s="45">
        <v>0.25984961617936103</v>
      </c>
      <c r="AV1167" s="45">
        <v>0.27171284321976197</v>
      </c>
      <c r="AW1167" s="45">
        <v>0.28100875758618521</v>
      </c>
      <c r="AX1167" s="45">
        <v>0.28825548573290299</v>
      </c>
      <c r="AY1167" s="45">
        <v>0.29125505613274638</v>
      </c>
      <c r="AZ1167" s="45">
        <v>0.29125505613274638</v>
      </c>
      <c r="BA1167" s="45">
        <v>0.29125505613274638</v>
      </c>
      <c r="BB1167" s="45">
        <v>0.29125505613274638</v>
      </c>
      <c r="BC1167" s="45">
        <v>0.29125505613274638</v>
      </c>
      <c r="BD1167" s="45">
        <v>0.29125505613274638</v>
      </c>
      <c r="BE1167" s="45">
        <v>0.29125505613274638</v>
      </c>
      <c r="BF1167" s="45">
        <v>0.29125505613274638</v>
      </c>
    </row>
    <row r="1168" spans="1:58" ht="13.5" thickBot="1" x14ac:dyDescent="0.25">
      <c r="A1168" s="6" t="s">
        <v>1137</v>
      </c>
      <c r="B1168" s="6" t="s">
        <v>1141</v>
      </c>
      <c r="C1168" s="6" t="s">
        <v>984</v>
      </c>
      <c r="D1168" s="6" t="s">
        <v>1137</v>
      </c>
      <c r="E1168" s="6">
        <v>17.15008525479897</v>
      </c>
      <c r="F1168" s="6" t="s">
        <v>314</v>
      </c>
      <c r="G1168" s="21" t="s">
        <v>1178</v>
      </c>
      <c r="H1168" s="21" t="s">
        <v>1159</v>
      </c>
      <c r="I1168" s="21" t="s">
        <v>1160</v>
      </c>
      <c r="J1168" s="21" t="s">
        <v>849</v>
      </c>
      <c r="K1168" s="21" t="s">
        <v>852</v>
      </c>
      <c r="L1168" s="21" t="s">
        <v>986</v>
      </c>
      <c r="M1168" s="3">
        <v>9.2536771762022507</v>
      </c>
      <c r="N1168" s="3">
        <v>17.15008525479897</v>
      </c>
      <c r="O1168" s="21" t="s">
        <v>1511</v>
      </c>
      <c r="P1168" s="21">
        <v>0</v>
      </c>
      <c r="Q1168" s="46">
        <v>3.8228634815149778E-3</v>
      </c>
      <c r="R1168" s="46">
        <v>3.8139657576796216E-3</v>
      </c>
      <c r="S1168" s="46">
        <v>3.8050882389540244E-3</v>
      </c>
      <c r="T1168" s="46">
        <v>3.7962308794560651E-3</v>
      </c>
      <c r="U1168" s="46">
        <v>3.7873936334078119E-3</v>
      </c>
      <c r="V1168" s="46">
        <v>3.3911761086495786E-3</v>
      </c>
      <c r="W1168" s="46">
        <v>2.6875215326070262E-3</v>
      </c>
      <c r="X1168" s="46">
        <v>2.1258761688481226E-3</v>
      </c>
      <c r="Y1168" s="46">
        <v>1.6775801932772977E-3</v>
      </c>
      <c r="Z1168" s="46">
        <v>1.3197578116093042E-3</v>
      </c>
      <c r="AA1168" s="46">
        <v>1.0341499458248222E-3</v>
      </c>
      <c r="AB1168" s="46">
        <v>8.0618250394005734E-4</v>
      </c>
      <c r="AC1168" s="46">
        <v>6.2422268845409572E-4</v>
      </c>
      <c r="AD1168" s="46">
        <v>4.789853941372096E-4</v>
      </c>
      <c r="AE1168" s="46">
        <v>3.6305940463148153E-4</v>
      </c>
      <c r="AF1168" s="46">
        <v>2.7052921046826162E-4</v>
      </c>
      <c r="AG1168" s="46">
        <v>0</v>
      </c>
      <c r="AH1168" s="46">
        <v>0</v>
      </c>
      <c r="AI1168" s="46">
        <v>0</v>
      </c>
      <c r="AJ1168" s="46">
        <v>0</v>
      </c>
      <c r="AK1168" s="46">
        <v>3.2401481839034858E-2</v>
      </c>
      <c r="AL1168" s="45">
        <v>3.2401481839034858E-2</v>
      </c>
      <c r="AM1168" s="45">
        <v>3.8228634815149778E-3</v>
      </c>
      <c r="AN1168" s="45">
        <v>7.6368292391945994E-3</v>
      </c>
      <c r="AO1168" s="45">
        <v>1.1441917478148624E-2</v>
      </c>
      <c r="AP1168" s="45">
        <v>1.5238148357604689E-2</v>
      </c>
      <c r="AQ1168" s="45">
        <v>1.9025541991012501E-2</v>
      </c>
      <c r="AR1168" s="45">
        <v>2.2416718099662079E-2</v>
      </c>
      <c r="AS1168" s="45">
        <v>2.5104239632269106E-2</v>
      </c>
      <c r="AT1168" s="45">
        <v>2.7230115801117227E-2</v>
      </c>
      <c r="AU1168" s="45">
        <v>2.8907695994394526E-2</v>
      </c>
      <c r="AV1168" s="45">
        <v>3.0227453806003831E-2</v>
      </c>
      <c r="AW1168" s="45">
        <v>3.1261603751828654E-2</v>
      </c>
      <c r="AX1168" s="45">
        <v>3.2067786255768713E-2</v>
      </c>
      <c r="AY1168" s="45">
        <v>3.2401481839034858E-2</v>
      </c>
      <c r="AZ1168" s="45">
        <v>3.2401481839034858E-2</v>
      </c>
      <c r="BA1168" s="45">
        <v>3.2401481839034858E-2</v>
      </c>
      <c r="BB1168" s="45">
        <v>3.2401481839034858E-2</v>
      </c>
      <c r="BC1168" s="45">
        <v>3.2401481839034858E-2</v>
      </c>
      <c r="BD1168" s="45">
        <v>3.2401481839034858E-2</v>
      </c>
      <c r="BE1168" s="45">
        <v>3.2401481839034858E-2</v>
      </c>
      <c r="BF1168" s="45">
        <v>3.2401481839034858E-2</v>
      </c>
    </row>
    <row r="1169" spans="1:58" ht="13.5" thickBot="1" x14ac:dyDescent="0.25">
      <c r="A1169" s="6" t="s">
        <v>1351</v>
      </c>
      <c r="B1169" s="6" t="s">
        <v>1141</v>
      </c>
      <c r="C1169" s="6" t="s">
        <v>984</v>
      </c>
      <c r="D1169" s="6" t="s">
        <v>1351</v>
      </c>
      <c r="E1169" s="6">
        <v>11.622099327044808</v>
      </c>
      <c r="F1169" s="6" t="s">
        <v>314</v>
      </c>
      <c r="G1169" s="21" t="s">
        <v>1178</v>
      </c>
      <c r="H1169" s="21" t="s">
        <v>1159</v>
      </c>
      <c r="I1169" s="21" t="s">
        <v>1160</v>
      </c>
      <c r="J1169" s="21" t="s">
        <v>849</v>
      </c>
      <c r="K1169" s="21" t="s">
        <v>852</v>
      </c>
      <c r="L1169" s="21" t="s">
        <v>987</v>
      </c>
      <c r="M1169" s="3">
        <v>5.3011459414947995</v>
      </c>
      <c r="N1169" s="3">
        <v>11.622099327044808</v>
      </c>
      <c r="O1169" s="21" t="s">
        <v>1511</v>
      </c>
      <c r="P1169" s="21">
        <v>0</v>
      </c>
      <c r="Q1169" s="46">
        <v>5.6587044156616306E-2</v>
      </c>
      <c r="R1169" s="46">
        <v>5.6455337676905665E-2</v>
      </c>
      <c r="S1169" s="46">
        <v>5.6323930278614931E-2</v>
      </c>
      <c r="T1169" s="46">
        <v>5.619282128258471E-2</v>
      </c>
      <c r="U1169" s="46">
        <v>5.6062010011197823E-2</v>
      </c>
      <c r="V1169" s="46">
        <v>5.019709260634346E-2</v>
      </c>
      <c r="W1169" s="46">
        <v>3.9781410027549022E-2</v>
      </c>
      <c r="X1169" s="46">
        <v>3.1467785658522651E-2</v>
      </c>
      <c r="Y1169" s="46">
        <v>2.4831989144333096E-2</v>
      </c>
      <c r="Z1169" s="46">
        <v>1.9535406880912033E-2</v>
      </c>
      <c r="AA1169" s="46">
        <v>1.5307763128847244E-2</v>
      </c>
      <c r="AB1169" s="46">
        <v>1.1933328294179316E-2</v>
      </c>
      <c r="AC1169" s="46">
        <v>9.239910607824111E-3</v>
      </c>
      <c r="AD1169" s="46">
        <v>7.0900694674232139E-3</v>
      </c>
      <c r="AE1169" s="46">
        <v>5.3741020731440901E-3</v>
      </c>
      <c r="AF1169" s="46">
        <v>4.0044454771781222E-3</v>
      </c>
      <c r="AG1169" s="46">
        <v>0</v>
      </c>
      <c r="AH1169" s="46">
        <v>0</v>
      </c>
      <c r="AI1169" s="46">
        <v>0</v>
      </c>
      <c r="AJ1169" s="46">
        <v>0</v>
      </c>
      <c r="AK1169" s="46">
        <v>0.47961537010959643</v>
      </c>
      <c r="AL1169" s="45">
        <v>0.47961537010959643</v>
      </c>
      <c r="AM1169" s="45">
        <v>5.6587044156616306E-2</v>
      </c>
      <c r="AN1169" s="45">
        <v>0.11304238183352197</v>
      </c>
      <c r="AO1169" s="45">
        <v>0.1693663121121369</v>
      </c>
      <c r="AP1169" s="45">
        <v>0.22555913339472161</v>
      </c>
      <c r="AQ1169" s="45">
        <v>0.28162114340591943</v>
      </c>
      <c r="AR1169" s="45">
        <v>0.3318182360122629</v>
      </c>
      <c r="AS1169" s="45">
        <v>0.37159964603981194</v>
      </c>
      <c r="AT1169" s="45">
        <v>0.40306743169833459</v>
      </c>
      <c r="AU1169" s="45">
        <v>0.42789942084266769</v>
      </c>
      <c r="AV1169" s="45">
        <v>0.44743482772357973</v>
      </c>
      <c r="AW1169" s="45">
        <v>0.46274259085242697</v>
      </c>
      <c r="AX1169" s="45">
        <v>0.47467591914660628</v>
      </c>
      <c r="AY1169" s="45">
        <v>0.47961537010959643</v>
      </c>
      <c r="AZ1169" s="45">
        <v>0.47961537010959643</v>
      </c>
      <c r="BA1169" s="45">
        <v>0.47961537010959643</v>
      </c>
      <c r="BB1169" s="45">
        <v>0.47961537010959643</v>
      </c>
      <c r="BC1169" s="45">
        <v>0.47961537010959643</v>
      </c>
      <c r="BD1169" s="45">
        <v>0.47961537010959643</v>
      </c>
      <c r="BE1169" s="45">
        <v>0.47961537010959643</v>
      </c>
      <c r="BF1169" s="45">
        <v>0.47961537010959643</v>
      </c>
    </row>
    <row r="1170" spans="1:58" ht="13.5" thickBot="1" x14ac:dyDescent="0.25">
      <c r="A1170" s="6" t="s">
        <v>1137</v>
      </c>
      <c r="B1170" s="6" t="s">
        <v>1351</v>
      </c>
      <c r="C1170" s="6" t="s">
        <v>984</v>
      </c>
      <c r="D1170" s="6" t="s">
        <v>1137</v>
      </c>
      <c r="E1170" s="6">
        <v>18.439829951567564</v>
      </c>
      <c r="F1170" s="6" t="s">
        <v>314</v>
      </c>
      <c r="G1170" s="21" t="s">
        <v>1178</v>
      </c>
      <c r="H1170" s="21" t="s">
        <v>1159</v>
      </c>
      <c r="I1170" s="21" t="s">
        <v>1160</v>
      </c>
      <c r="J1170" s="21" t="s">
        <v>849</v>
      </c>
      <c r="K1170" s="21" t="s">
        <v>852</v>
      </c>
      <c r="L1170" s="21" t="s">
        <v>988</v>
      </c>
      <c r="M1170" s="3">
        <v>10.175849603085979</v>
      </c>
      <c r="N1170" s="3">
        <v>18.439829951567564</v>
      </c>
      <c r="O1170" s="21" t="s">
        <v>1511</v>
      </c>
      <c r="P1170" s="21">
        <v>0</v>
      </c>
      <c r="Q1170" s="46">
        <v>5.9849872712129625E-3</v>
      </c>
      <c r="R1170" s="46">
        <v>5.9710571991204381E-3</v>
      </c>
      <c r="S1170" s="46">
        <v>5.9571587596837271E-3</v>
      </c>
      <c r="T1170" s="46">
        <v>5.9432918810708316E-3</v>
      </c>
      <c r="U1170" s="46">
        <v>5.9294564916128672E-3</v>
      </c>
      <c r="V1170" s="46">
        <v>5.3091474343378818E-3</v>
      </c>
      <c r="W1170" s="46">
        <v>4.207521990136436E-3</v>
      </c>
      <c r="X1170" s="46">
        <v>3.3282229073188893E-3</v>
      </c>
      <c r="Y1170" s="46">
        <v>2.6263810234794724E-3</v>
      </c>
      <c r="Z1170" s="46">
        <v>2.0661825204480858E-3</v>
      </c>
      <c r="AA1170" s="46">
        <v>1.6190414050135851E-3</v>
      </c>
      <c r="AB1170" s="46">
        <v>1.2621408134730781E-3</v>
      </c>
      <c r="AC1170" s="46">
        <v>9.7726870521663432E-4</v>
      </c>
      <c r="AD1170" s="46">
        <v>7.4988853273726054E-4</v>
      </c>
      <c r="AE1170" s="46">
        <v>5.683974659101516E-4</v>
      </c>
      <c r="AF1170" s="46">
        <v>4.2353431896610471E-4</v>
      </c>
      <c r="AG1170" s="46">
        <v>0</v>
      </c>
      <c r="AH1170" s="46">
        <v>0</v>
      </c>
      <c r="AI1170" s="46">
        <v>0</v>
      </c>
      <c r="AJ1170" s="46">
        <v>0</v>
      </c>
      <c r="AK1170" s="46">
        <v>5.0727015838455021E-2</v>
      </c>
      <c r="AL1170" s="45">
        <v>5.0727015838455021E-2</v>
      </c>
      <c r="AM1170" s="45">
        <v>5.9849872712129625E-3</v>
      </c>
      <c r="AN1170" s="45">
        <v>1.19560444703334E-2</v>
      </c>
      <c r="AO1170" s="45">
        <v>1.7913203230017126E-2</v>
      </c>
      <c r="AP1170" s="45">
        <v>2.3856495111087957E-2</v>
      </c>
      <c r="AQ1170" s="45">
        <v>2.9785951602700825E-2</v>
      </c>
      <c r="AR1170" s="45">
        <v>3.509509903703871E-2</v>
      </c>
      <c r="AS1170" s="45">
        <v>3.9302621027175147E-2</v>
      </c>
      <c r="AT1170" s="45">
        <v>4.2630843934494039E-2</v>
      </c>
      <c r="AU1170" s="45">
        <v>4.5257224957973512E-2</v>
      </c>
      <c r="AV1170" s="45">
        <v>4.7323407478421599E-2</v>
      </c>
      <c r="AW1170" s="45">
        <v>4.8942448883435186E-2</v>
      </c>
      <c r="AX1170" s="45">
        <v>5.0204589696908261E-2</v>
      </c>
      <c r="AY1170" s="45">
        <v>5.0727015838455021E-2</v>
      </c>
      <c r="AZ1170" s="45">
        <v>5.0727015838455021E-2</v>
      </c>
      <c r="BA1170" s="45">
        <v>5.0727015838455021E-2</v>
      </c>
      <c r="BB1170" s="45">
        <v>5.0727015838455021E-2</v>
      </c>
      <c r="BC1170" s="45">
        <v>5.0727015838455021E-2</v>
      </c>
      <c r="BD1170" s="45">
        <v>5.0727015838455021E-2</v>
      </c>
      <c r="BE1170" s="45">
        <v>5.0727015838455021E-2</v>
      </c>
      <c r="BF1170" s="45">
        <v>5.0727015838455021E-2</v>
      </c>
    </row>
    <row r="1171" spans="1:58" ht="13.5" thickBot="1" x14ac:dyDescent="0.25">
      <c r="A1171" s="6" t="s">
        <v>1137</v>
      </c>
      <c r="B1171" s="6" t="s">
        <v>1141</v>
      </c>
      <c r="C1171" s="6" t="s">
        <v>984</v>
      </c>
      <c r="D1171" s="6" t="s">
        <v>1137</v>
      </c>
      <c r="E1171" s="6">
        <v>18.192377206708798</v>
      </c>
      <c r="F1171" s="6" t="s">
        <v>314</v>
      </c>
      <c r="G1171" s="21" t="s">
        <v>1178</v>
      </c>
      <c r="H1171" s="21" t="s">
        <v>1159</v>
      </c>
      <c r="I1171" s="21" t="s">
        <v>1160</v>
      </c>
      <c r="J1171" s="21" t="s">
        <v>849</v>
      </c>
      <c r="K1171" s="21" t="s">
        <v>852</v>
      </c>
      <c r="L1171" s="21" t="s">
        <v>989</v>
      </c>
      <c r="M1171" s="3">
        <v>9.9989199372093314</v>
      </c>
      <c r="N1171" s="3">
        <v>18.192377206708798</v>
      </c>
      <c r="O1171" s="21" t="s">
        <v>1511</v>
      </c>
      <c r="P1171" s="21">
        <v>0</v>
      </c>
      <c r="Q1171" s="46">
        <v>1.5286820855305297E-3</v>
      </c>
      <c r="R1171" s="46">
        <v>1.5251240743447058E-3</v>
      </c>
      <c r="S1171" s="46">
        <v>1.5215741427540535E-3</v>
      </c>
      <c r="T1171" s="46">
        <v>1.518032272411284E-3</v>
      </c>
      <c r="U1171" s="46">
        <v>1.5144984450107726E-3</v>
      </c>
      <c r="V1171" s="46">
        <v>1.3560594541862489E-3</v>
      </c>
      <c r="W1171" s="46">
        <v>1.0746829022902468E-3</v>
      </c>
      <c r="X1171" s="46">
        <v>8.5009282468191314E-4</v>
      </c>
      <c r="Y1171" s="46">
        <v>6.7082876511393428E-4</v>
      </c>
      <c r="Z1171" s="46">
        <v>5.2774317827499286E-4</v>
      </c>
      <c r="AA1171" s="46">
        <v>4.1353464584308866E-4</v>
      </c>
      <c r="AB1171" s="46">
        <v>3.2237529731323806E-4</v>
      </c>
      <c r="AC1171" s="46">
        <v>2.4961342350716704E-4</v>
      </c>
      <c r="AD1171" s="46">
        <v>1.9153610762949859E-4</v>
      </c>
      <c r="AE1171" s="46">
        <v>1.4517976133000219E-4</v>
      </c>
      <c r="AF1171" s="46">
        <v>1.0817889774386119E-4</v>
      </c>
      <c r="AG1171" s="46">
        <v>0</v>
      </c>
      <c r="AH1171" s="46">
        <v>0</v>
      </c>
      <c r="AI1171" s="46">
        <v>0</v>
      </c>
      <c r="AJ1171" s="46">
        <v>0</v>
      </c>
      <c r="AK1171" s="46">
        <v>1.2956665879249846E-2</v>
      </c>
      <c r="AL1171" s="45">
        <v>1.2956665879249846E-2</v>
      </c>
      <c r="AM1171" s="45">
        <v>1.5286820855305297E-3</v>
      </c>
      <c r="AN1171" s="45">
        <v>3.0538061598752355E-3</v>
      </c>
      <c r="AO1171" s="45">
        <v>4.5753803026292892E-3</v>
      </c>
      <c r="AP1171" s="45">
        <v>6.0934125750405736E-3</v>
      </c>
      <c r="AQ1171" s="45">
        <v>7.6079110200513462E-3</v>
      </c>
      <c r="AR1171" s="45">
        <v>8.9639704742375953E-3</v>
      </c>
      <c r="AS1171" s="45">
        <v>1.0038653376527842E-2</v>
      </c>
      <c r="AT1171" s="45">
        <v>1.0888746201209755E-2</v>
      </c>
      <c r="AU1171" s="45">
        <v>1.1559574966323689E-2</v>
      </c>
      <c r="AV1171" s="45">
        <v>1.2087318144598682E-2</v>
      </c>
      <c r="AW1171" s="45">
        <v>1.2500852790441771E-2</v>
      </c>
      <c r="AX1171" s="45">
        <v>1.2823228087755009E-2</v>
      </c>
      <c r="AY1171" s="45">
        <v>1.2956665879249846E-2</v>
      </c>
      <c r="AZ1171" s="45">
        <v>1.2956665879249846E-2</v>
      </c>
      <c r="BA1171" s="45">
        <v>1.2956665879249846E-2</v>
      </c>
      <c r="BB1171" s="45">
        <v>1.2956665879249846E-2</v>
      </c>
      <c r="BC1171" s="45">
        <v>1.2956665879249846E-2</v>
      </c>
      <c r="BD1171" s="45">
        <v>1.2956665879249846E-2</v>
      </c>
      <c r="BE1171" s="45">
        <v>1.2956665879249846E-2</v>
      </c>
      <c r="BF1171" s="45">
        <v>1.2956665879249846E-2</v>
      </c>
    </row>
    <row r="1172" spans="1:58" ht="13.5" thickBot="1" x14ac:dyDescent="0.25">
      <c r="A1172" s="6" t="s">
        <v>1352</v>
      </c>
      <c r="B1172" s="6" t="s">
        <v>1351</v>
      </c>
      <c r="C1172" s="6" t="s">
        <v>984</v>
      </c>
      <c r="D1172" s="6" t="s">
        <v>1352</v>
      </c>
      <c r="E1172" s="6">
        <v>20.4292931912236</v>
      </c>
      <c r="F1172" s="6" t="s">
        <v>314</v>
      </c>
      <c r="G1172" s="21" t="s">
        <v>1178</v>
      </c>
      <c r="H1172" s="21" t="s">
        <v>1159</v>
      </c>
      <c r="I1172" s="21" t="s">
        <v>1160</v>
      </c>
      <c r="J1172" s="21" t="s">
        <v>849</v>
      </c>
      <c r="K1172" s="21" t="s">
        <v>852</v>
      </c>
      <c r="L1172" s="21" t="s">
        <v>990</v>
      </c>
      <c r="M1172" s="3">
        <v>11.59832348377428</v>
      </c>
      <c r="N1172" s="3">
        <v>20.4292931912236</v>
      </c>
      <c r="O1172" s="21" t="s">
        <v>1511</v>
      </c>
      <c r="P1172" s="21">
        <v>0</v>
      </c>
      <c r="Q1172" s="46">
        <v>9.5969522184400757E-3</v>
      </c>
      <c r="R1172" s="46">
        <v>9.5746152893517907E-3</v>
      </c>
      <c r="S1172" s="46">
        <v>9.5523290833599162E-3</v>
      </c>
      <c r="T1172" s="46">
        <v>9.5300934852815457E-3</v>
      </c>
      <c r="U1172" s="46">
        <v>9.5079083801953169E-3</v>
      </c>
      <c r="V1172" s="46">
        <v>8.513240202375259E-3</v>
      </c>
      <c r="W1172" s="46">
        <v>6.7467791772248291E-3</v>
      </c>
      <c r="X1172" s="46">
        <v>5.3368194060308708E-3</v>
      </c>
      <c r="Y1172" s="46">
        <v>4.2114129984844482E-3</v>
      </c>
      <c r="Z1172" s="46">
        <v>3.3131323467790199E-3</v>
      </c>
      <c r="AA1172" s="46">
        <v>2.5961396907770605E-3</v>
      </c>
      <c r="AB1172" s="46">
        <v>2.0238480937302592E-3</v>
      </c>
      <c r="AC1172" s="46">
        <v>1.5670544720540499E-3</v>
      </c>
      <c r="AD1172" s="46">
        <v>1.2024494107866503E-3</v>
      </c>
      <c r="AE1172" s="46">
        <v>9.1142772310635499E-4</v>
      </c>
      <c r="AF1172" s="46">
        <v>6.7913905874748761E-4</v>
      </c>
      <c r="AG1172" s="46">
        <v>0</v>
      </c>
      <c r="AH1172" s="46">
        <v>0</v>
      </c>
      <c r="AI1172" s="46">
        <v>0</v>
      </c>
      <c r="AJ1172" s="46">
        <v>0</v>
      </c>
      <c r="AK1172" s="46">
        <v>8.1340982883501139E-2</v>
      </c>
      <c r="AL1172" s="45">
        <v>8.1340982883501139E-2</v>
      </c>
      <c r="AM1172" s="45">
        <v>9.5969522184400757E-3</v>
      </c>
      <c r="AN1172" s="45">
        <v>1.9171567507791865E-2</v>
      </c>
      <c r="AO1172" s="45">
        <v>2.8723896591151779E-2</v>
      </c>
      <c r="AP1172" s="45">
        <v>3.8253990076433327E-2</v>
      </c>
      <c r="AQ1172" s="45">
        <v>4.7761898456628642E-2</v>
      </c>
      <c r="AR1172" s="45">
        <v>5.6275138659003902E-2</v>
      </c>
      <c r="AS1172" s="45">
        <v>6.3021917836228736E-2</v>
      </c>
      <c r="AT1172" s="45">
        <v>6.8358737242259604E-2</v>
      </c>
      <c r="AU1172" s="45">
        <v>7.257015024074405E-2</v>
      </c>
      <c r="AV1172" s="45">
        <v>7.5883282587523068E-2</v>
      </c>
      <c r="AW1172" s="45">
        <v>7.8479422278300126E-2</v>
      </c>
      <c r="AX1172" s="45">
        <v>8.050327037203038E-2</v>
      </c>
      <c r="AY1172" s="45">
        <v>8.1340982883501139E-2</v>
      </c>
      <c r="AZ1172" s="45">
        <v>8.1340982883501139E-2</v>
      </c>
      <c r="BA1172" s="45">
        <v>8.1340982883501139E-2</v>
      </c>
      <c r="BB1172" s="45">
        <v>8.1340982883501139E-2</v>
      </c>
      <c r="BC1172" s="45">
        <v>8.1340982883501139E-2</v>
      </c>
      <c r="BD1172" s="45">
        <v>8.1340982883501139E-2</v>
      </c>
      <c r="BE1172" s="45">
        <v>8.1340982883501139E-2</v>
      </c>
      <c r="BF1172" s="45">
        <v>8.1340982883501139E-2</v>
      </c>
    </row>
    <row r="1173" spans="1:58" ht="13.5" thickBot="1" x14ac:dyDescent="0.25">
      <c r="A1173" s="6" t="s">
        <v>1140</v>
      </c>
      <c r="B1173" s="6" t="s">
        <v>1139</v>
      </c>
      <c r="C1173" s="6" t="s">
        <v>984</v>
      </c>
      <c r="D1173" s="6" t="s">
        <v>1140</v>
      </c>
      <c r="E1173" s="6">
        <v>87.444497292727164</v>
      </c>
      <c r="F1173" s="6" t="s">
        <v>314</v>
      </c>
      <c r="G1173" s="21" t="s">
        <v>1178</v>
      </c>
      <c r="H1173" s="21" t="s">
        <v>1159</v>
      </c>
      <c r="I1173" s="21" t="s">
        <v>1160</v>
      </c>
      <c r="J1173" s="21" t="s">
        <v>849</v>
      </c>
      <c r="K1173" s="21" t="s">
        <v>852</v>
      </c>
      <c r="L1173" s="21" t="s">
        <v>991</v>
      </c>
      <c r="M1173" s="3">
        <v>59.514452589967483</v>
      </c>
      <c r="N1173" s="3">
        <v>87.444497292727164</v>
      </c>
      <c r="O1173" s="21" t="s">
        <v>1511</v>
      </c>
      <c r="P1173" s="21">
        <v>0</v>
      </c>
      <c r="Q1173" s="46">
        <v>1.7760990354673044E-3</v>
      </c>
      <c r="R1173" s="46">
        <v>1.7719651607427044E-3</v>
      </c>
      <c r="S1173" s="46">
        <v>1.7678406732944566E-3</v>
      </c>
      <c r="T1173" s="46">
        <v>1.7637255518057654E-3</v>
      </c>
      <c r="U1173" s="46">
        <v>1.7596197750082451E-3</v>
      </c>
      <c r="V1173" s="46">
        <v>1.5755374589744382E-3</v>
      </c>
      <c r="W1173" s="46">
        <v>1.2486201573615487E-3</v>
      </c>
      <c r="X1173" s="46">
        <v>9.8768021177616421E-4</v>
      </c>
      <c r="Y1173" s="46">
        <v>7.7940229296864284E-4</v>
      </c>
      <c r="Z1173" s="46">
        <v>6.1315832688872381E-4</v>
      </c>
      <c r="AA1173" s="46">
        <v>4.8046516183207727E-4</v>
      </c>
      <c r="AB1173" s="46">
        <v>3.7455168738882477E-4</v>
      </c>
      <c r="AC1173" s="46">
        <v>2.9001331599755781E-4</v>
      </c>
      <c r="AD1173" s="46">
        <v>2.2253619587610468E-4</v>
      </c>
      <c r="AE1173" s="46">
        <v>1.6867708237589641E-4</v>
      </c>
      <c r="AF1173" s="46">
        <v>1.256876349630976E-4</v>
      </c>
      <c r="AG1173" s="46">
        <v>0</v>
      </c>
      <c r="AH1173" s="46">
        <v>0</v>
      </c>
      <c r="AI1173" s="46">
        <v>0</v>
      </c>
      <c r="AJ1173" s="46">
        <v>0</v>
      </c>
      <c r="AK1173" s="46">
        <v>1.5053700170118334E-2</v>
      </c>
      <c r="AL1173" s="45">
        <v>1.5053700170118334E-2</v>
      </c>
      <c r="AM1173" s="45">
        <v>1.7760990354673044E-3</v>
      </c>
      <c r="AN1173" s="45">
        <v>3.5480641962100088E-3</v>
      </c>
      <c r="AO1173" s="45">
        <v>5.3159048695044656E-3</v>
      </c>
      <c r="AP1173" s="45">
        <v>7.0796304213102314E-3</v>
      </c>
      <c r="AQ1173" s="45">
        <v>8.839250196318477E-3</v>
      </c>
      <c r="AR1173" s="45">
        <v>1.0414787655292915E-2</v>
      </c>
      <c r="AS1173" s="45">
        <v>1.1663407812654463E-2</v>
      </c>
      <c r="AT1173" s="45">
        <v>1.2651088024430627E-2</v>
      </c>
      <c r="AU1173" s="45">
        <v>1.343049031739927E-2</v>
      </c>
      <c r="AV1173" s="45">
        <v>1.4043648644287993E-2</v>
      </c>
      <c r="AW1173" s="45">
        <v>1.452411380612007E-2</v>
      </c>
      <c r="AX1173" s="45">
        <v>1.4898665493508895E-2</v>
      </c>
      <c r="AY1173" s="45">
        <v>1.5053700170118334E-2</v>
      </c>
      <c r="AZ1173" s="45">
        <v>1.5053700170118334E-2</v>
      </c>
      <c r="BA1173" s="45">
        <v>1.5053700170118334E-2</v>
      </c>
      <c r="BB1173" s="45">
        <v>1.5053700170118334E-2</v>
      </c>
      <c r="BC1173" s="45">
        <v>1.5053700170118334E-2</v>
      </c>
      <c r="BD1173" s="45">
        <v>1.5053700170118334E-2</v>
      </c>
      <c r="BE1173" s="45">
        <v>1.5053700170118334E-2</v>
      </c>
      <c r="BF1173" s="45">
        <v>1.5053700170118334E-2</v>
      </c>
    </row>
    <row r="1174" spans="1:58" ht="13.5" thickBot="1" x14ac:dyDescent="0.25">
      <c r="A1174" s="6" t="s">
        <v>1357</v>
      </c>
      <c r="B1174" s="6" t="s">
        <v>1143</v>
      </c>
      <c r="C1174" s="6" t="s">
        <v>984</v>
      </c>
      <c r="D1174" s="6" t="s">
        <v>1357</v>
      </c>
      <c r="E1174" s="6">
        <v>73.981624878742934</v>
      </c>
      <c r="F1174" s="6" t="s">
        <v>314</v>
      </c>
      <c r="G1174" s="21" t="s">
        <v>1178</v>
      </c>
      <c r="H1174" s="21" t="s">
        <v>1159</v>
      </c>
      <c r="I1174" s="21" t="s">
        <v>1160</v>
      </c>
      <c r="J1174" s="21" t="s">
        <v>849</v>
      </c>
      <c r="K1174" s="21" t="s">
        <v>852</v>
      </c>
      <c r="L1174" s="21" t="s">
        <v>992</v>
      </c>
      <c r="M1174" s="3">
        <v>49.888446948746108</v>
      </c>
      <c r="N1174" s="3">
        <v>73.981624878742934</v>
      </c>
      <c r="O1174" s="21" t="s">
        <v>1511</v>
      </c>
      <c r="P1174" s="21">
        <v>0</v>
      </c>
      <c r="Q1174" s="46">
        <v>3.7067899032708595E-4</v>
      </c>
      <c r="R1174" s="46">
        <v>3.6981623409646251E-4</v>
      </c>
      <c r="S1174" s="46">
        <v>3.6895543702805412E-4</v>
      </c>
      <c r="T1174" s="46">
        <v>3.6809659467296001E-4</v>
      </c>
      <c r="U1174" s="46">
        <v>3.6723970259238265E-4</v>
      </c>
      <c r="V1174" s="46">
        <v>3.2882098512118603E-4</v>
      </c>
      <c r="W1174" s="46">
        <v>2.6059203343413234E-4</v>
      </c>
      <c r="X1174" s="46">
        <v>2.061328204994516E-4</v>
      </c>
      <c r="Y1174" s="46">
        <v>1.6266438371226197E-4</v>
      </c>
      <c r="Z1174" s="46">
        <v>1.279686014028813E-4</v>
      </c>
      <c r="AA1174" s="46">
        <v>1.0027500579571865E-4</v>
      </c>
      <c r="AB1174" s="46">
        <v>7.817043899810827E-5</v>
      </c>
      <c r="AC1174" s="46">
        <v>6.0526941915207069E-5</v>
      </c>
      <c r="AD1174" s="46">
        <v>4.6444196382822498E-5</v>
      </c>
      <c r="AE1174" s="46">
        <v>3.5203583436418679E-5</v>
      </c>
      <c r="AF1174" s="46">
        <v>2.6231513386561944E-5</v>
      </c>
      <c r="AG1174" s="46">
        <v>0</v>
      </c>
      <c r="AH1174" s="46">
        <v>0</v>
      </c>
      <c r="AI1174" s="46">
        <v>0</v>
      </c>
      <c r="AJ1174" s="46">
        <v>0</v>
      </c>
      <c r="AK1174" s="46">
        <v>3.1417675863316835E-3</v>
      </c>
      <c r="AL1174" s="45">
        <v>3.1417675863316835E-3</v>
      </c>
      <c r="AM1174" s="45">
        <v>3.7067899032708595E-4</v>
      </c>
      <c r="AN1174" s="45">
        <v>7.4049522442354841E-4</v>
      </c>
      <c r="AO1174" s="45">
        <v>1.1094506614516026E-3</v>
      </c>
      <c r="AP1174" s="45">
        <v>1.4775472561245626E-3</v>
      </c>
      <c r="AQ1174" s="45">
        <v>1.8447869587169452E-3</v>
      </c>
      <c r="AR1174" s="45">
        <v>2.1736079438381311E-3</v>
      </c>
      <c r="AS1174" s="45">
        <v>2.4341999772722633E-3</v>
      </c>
      <c r="AT1174" s="45">
        <v>2.640332797771715E-3</v>
      </c>
      <c r="AU1174" s="45">
        <v>2.8029971814839769E-3</v>
      </c>
      <c r="AV1174" s="45">
        <v>2.9309657828868584E-3</v>
      </c>
      <c r="AW1174" s="45">
        <v>3.0312407886825769E-3</v>
      </c>
      <c r="AX1174" s="45">
        <v>3.1094112276806849E-3</v>
      </c>
      <c r="AY1174" s="45">
        <v>3.1417675863316835E-3</v>
      </c>
      <c r="AZ1174" s="45">
        <v>3.1417675863316835E-3</v>
      </c>
      <c r="BA1174" s="45">
        <v>3.1417675863316835E-3</v>
      </c>
      <c r="BB1174" s="45">
        <v>3.1417675863316835E-3</v>
      </c>
      <c r="BC1174" s="45">
        <v>3.1417675863316835E-3</v>
      </c>
      <c r="BD1174" s="45">
        <v>3.1417675863316835E-3</v>
      </c>
      <c r="BE1174" s="45">
        <v>3.1417675863316835E-3</v>
      </c>
      <c r="BF1174" s="45">
        <v>3.1417675863316835E-3</v>
      </c>
    </row>
    <row r="1175" spans="1:58" ht="13.5" thickBot="1" x14ac:dyDescent="0.25">
      <c r="A1175" s="6" t="s">
        <v>1357</v>
      </c>
      <c r="B1175" s="6" t="s">
        <v>1143</v>
      </c>
      <c r="C1175" s="6" t="s">
        <v>984</v>
      </c>
      <c r="D1175" s="6" t="s">
        <v>1357</v>
      </c>
      <c r="E1175" s="6">
        <v>72.837714835378065</v>
      </c>
      <c r="F1175" s="6" t="s">
        <v>314</v>
      </c>
      <c r="G1175" s="21" t="s">
        <v>1178</v>
      </c>
      <c r="H1175" s="21" t="s">
        <v>1159</v>
      </c>
      <c r="I1175" s="21" t="s">
        <v>1160</v>
      </c>
      <c r="J1175" s="21" t="s">
        <v>849</v>
      </c>
      <c r="K1175" s="21" t="s">
        <v>852</v>
      </c>
      <c r="L1175" s="21" t="s">
        <v>993</v>
      </c>
      <c r="M1175" s="3">
        <v>49.07054686086871</v>
      </c>
      <c r="N1175" s="3">
        <v>72.837714835378065</v>
      </c>
      <c r="O1175" s="21" t="s">
        <v>1511</v>
      </c>
      <c r="P1175" s="21">
        <v>0</v>
      </c>
      <c r="Q1175" s="46">
        <v>6.5577030445471271E-3</v>
      </c>
      <c r="R1175" s="46">
        <v>6.5424399751315438E-3</v>
      </c>
      <c r="S1175" s="46">
        <v>6.5272115653658364E-3</v>
      </c>
      <c r="T1175" s="46">
        <v>6.5120177365442528E-3</v>
      </c>
      <c r="U1175" s="46">
        <v>6.4968584101397749E-3</v>
      </c>
      <c r="V1175" s="46">
        <v>5.8171907000649425E-3</v>
      </c>
      <c r="W1175" s="46">
        <v>4.6101484454994929E-3</v>
      </c>
      <c r="X1175" s="46">
        <v>3.6467074202871691E-3</v>
      </c>
      <c r="Y1175" s="46">
        <v>2.877704839349072E-3</v>
      </c>
      <c r="Z1175" s="46">
        <v>2.2638997864044648E-3</v>
      </c>
      <c r="AA1175" s="46">
        <v>1.7739708156060429E-3</v>
      </c>
      <c r="AB1175" s="46">
        <v>1.3829176705136362E-3</v>
      </c>
      <c r="AC1175" s="46">
        <v>1.0707855627971835E-3</v>
      </c>
      <c r="AD1175" s="46">
        <v>8.216469127436401E-4</v>
      </c>
      <c r="AE1175" s="46">
        <v>6.2278859148792373E-4</v>
      </c>
      <c r="AF1175" s="46">
        <v>4.6406319129753604E-4</v>
      </c>
      <c r="AG1175" s="46">
        <v>0</v>
      </c>
      <c r="AH1175" s="46">
        <v>0</v>
      </c>
      <c r="AI1175" s="46">
        <v>0</v>
      </c>
      <c r="AJ1175" s="46">
        <v>0</v>
      </c>
      <c r="AK1175" s="46">
        <v>5.558118858575431E-2</v>
      </c>
      <c r="AL1175" s="45">
        <v>5.558118858575431E-2</v>
      </c>
      <c r="AM1175" s="45">
        <v>6.5577030445471271E-3</v>
      </c>
      <c r="AN1175" s="45">
        <v>1.310014301967867E-2</v>
      </c>
      <c r="AO1175" s="45">
        <v>1.9627354585044506E-2</v>
      </c>
      <c r="AP1175" s="45">
        <v>2.6139372321588757E-2</v>
      </c>
      <c r="AQ1175" s="45">
        <v>3.2636230731728534E-2</v>
      </c>
      <c r="AR1175" s="45">
        <v>3.8453421431793477E-2</v>
      </c>
      <c r="AS1175" s="45">
        <v>4.306356987729297E-2</v>
      </c>
      <c r="AT1175" s="45">
        <v>4.6710277297580143E-2</v>
      </c>
      <c r="AU1175" s="45">
        <v>4.9587982136929214E-2</v>
      </c>
      <c r="AV1175" s="45">
        <v>5.1851881923333676E-2</v>
      </c>
      <c r="AW1175" s="45">
        <v>5.3625852738939717E-2</v>
      </c>
      <c r="AX1175" s="45">
        <v>5.5008770409453352E-2</v>
      </c>
      <c r="AY1175" s="45">
        <v>5.558118858575431E-2</v>
      </c>
      <c r="AZ1175" s="45">
        <v>5.558118858575431E-2</v>
      </c>
      <c r="BA1175" s="45">
        <v>5.558118858575431E-2</v>
      </c>
      <c r="BB1175" s="45">
        <v>5.558118858575431E-2</v>
      </c>
      <c r="BC1175" s="45">
        <v>5.558118858575431E-2</v>
      </c>
      <c r="BD1175" s="45">
        <v>5.558118858575431E-2</v>
      </c>
      <c r="BE1175" s="45">
        <v>5.558118858575431E-2</v>
      </c>
      <c r="BF1175" s="45">
        <v>5.558118858575431E-2</v>
      </c>
    </row>
    <row r="1176" spans="1:58" ht="13.5" thickBot="1" x14ac:dyDescent="0.25">
      <c r="A1176" s="6" t="s">
        <v>1351</v>
      </c>
      <c r="B1176" s="6" t="s">
        <v>1141</v>
      </c>
      <c r="C1176" s="6" t="s">
        <v>984</v>
      </c>
      <c r="D1176" s="6" t="s">
        <v>1351</v>
      </c>
      <c r="E1176" s="6">
        <v>14.885160514338072</v>
      </c>
      <c r="F1176" s="6" t="s">
        <v>314</v>
      </c>
      <c r="G1176" s="21" t="s">
        <v>1178</v>
      </c>
      <c r="H1176" s="21" t="s">
        <v>1159</v>
      </c>
      <c r="I1176" s="21" t="s">
        <v>1160</v>
      </c>
      <c r="J1176" s="21" t="s">
        <v>849</v>
      </c>
      <c r="K1176" s="21" t="s">
        <v>852</v>
      </c>
      <c r="L1176" s="21" t="s">
        <v>994</v>
      </c>
      <c r="M1176" s="3">
        <v>7.6342472612331402</v>
      </c>
      <c r="N1176" s="3">
        <v>14.885160514338072</v>
      </c>
      <c r="O1176" s="21" t="s">
        <v>1511</v>
      </c>
      <c r="P1176" s="21">
        <v>0</v>
      </c>
      <c r="Q1176" s="46">
        <v>5.8381511242764181E-2</v>
      </c>
      <c r="R1176" s="46">
        <v>5.824562813664734E-2</v>
      </c>
      <c r="S1176" s="46">
        <v>5.8110053596308039E-2</v>
      </c>
      <c r="T1176" s="46">
        <v>5.797478692104964E-2</v>
      </c>
      <c r="U1176" s="46">
        <v>5.7839827411766617E-2</v>
      </c>
      <c r="V1176" s="46">
        <v>5.1788923949452566E-2</v>
      </c>
      <c r="W1176" s="46">
        <v>4.1042943157595768E-2</v>
      </c>
      <c r="X1176" s="46">
        <v>3.2465680255771602E-2</v>
      </c>
      <c r="Y1176" s="46">
        <v>2.5619451855404509E-2</v>
      </c>
      <c r="Z1176" s="46">
        <v>2.0154906365021496E-2</v>
      </c>
      <c r="AA1176" s="46">
        <v>1.5793197162497025E-2</v>
      </c>
      <c r="AB1176" s="46">
        <v>1.2311753518031522E-2</v>
      </c>
      <c r="AC1176" s="46">
        <v>9.5329231818472131E-3</v>
      </c>
      <c r="AD1176" s="46">
        <v>7.314907086836229E-3</v>
      </c>
      <c r="AE1176" s="46">
        <v>5.5445235791899842E-3</v>
      </c>
      <c r="AF1176" s="46">
        <v>4.1314329477938633E-3</v>
      </c>
      <c r="AG1176" s="46">
        <v>0</v>
      </c>
      <c r="AH1176" s="46">
        <v>0</v>
      </c>
      <c r="AI1176" s="46">
        <v>0</v>
      </c>
      <c r="AJ1176" s="46">
        <v>0</v>
      </c>
      <c r="AK1176" s="46">
        <v>0.49482475254862723</v>
      </c>
      <c r="AL1176" s="45">
        <v>0.49482475254862723</v>
      </c>
      <c r="AM1176" s="45">
        <v>5.8381511242764181E-2</v>
      </c>
      <c r="AN1176" s="45">
        <v>0.11662713937941152</v>
      </c>
      <c r="AO1176" s="45">
        <v>0.17473719297571955</v>
      </c>
      <c r="AP1176" s="45">
        <v>0.23271197989676917</v>
      </c>
      <c r="AQ1176" s="45">
        <v>0.2905518073085358</v>
      </c>
      <c r="AR1176" s="45">
        <v>0.34234073125798836</v>
      </c>
      <c r="AS1176" s="45">
        <v>0.38338367441558413</v>
      </c>
      <c r="AT1176" s="45">
        <v>0.41584935467135575</v>
      </c>
      <c r="AU1176" s="45">
        <v>0.44146880652676024</v>
      </c>
      <c r="AV1176" s="45">
        <v>0.46162371289178172</v>
      </c>
      <c r="AW1176" s="45">
        <v>0.47741691005427878</v>
      </c>
      <c r="AX1176" s="45">
        <v>0.48972866357231032</v>
      </c>
      <c r="AY1176" s="45">
        <v>0.49482475254862723</v>
      </c>
      <c r="AZ1176" s="45">
        <v>0.49482475254862723</v>
      </c>
      <c r="BA1176" s="45">
        <v>0.49482475254862723</v>
      </c>
      <c r="BB1176" s="45">
        <v>0.49482475254862723</v>
      </c>
      <c r="BC1176" s="45">
        <v>0.49482475254862723</v>
      </c>
      <c r="BD1176" s="45">
        <v>0.49482475254862723</v>
      </c>
      <c r="BE1176" s="45">
        <v>0.49482475254862723</v>
      </c>
      <c r="BF1176" s="45">
        <v>0.49482475254862723</v>
      </c>
    </row>
    <row r="1177" spans="1:58" ht="13.5" thickBot="1" x14ac:dyDescent="0.25">
      <c r="A1177" s="6" t="s">
        <v>1353</v>
      </c>
      <c r="B1177" s="6" t="s">
        <v>1352</v>
      </c>
      <c r="C1177" s="6" t="s">
        <v>984</v>
      </c>
      <c r="D1177" s="6" t="s">
        <v>1353</v>
      </c>
      <c r="E1177" s="6">
        <v>34.637249130135352</v>
      </c>
      <c r="F1177" s="6" t="s">
        <v>314</v>
      </c>
      <c r="G1177" s="21" t="s">
        <v>1178</v>
      </c>
      <c r="H1177" s="21" t="s">
        <v>1159</v>
      </c>
      <c r="I1177" s="21" t="s">
        <v>1160</v>
      </c>
      <c r="J1177" s="21" t="s">
        <v>849</v>
      </c>
      <c r="K1177" s="21" t="s">
        <v>852</v>
      </c>
      <c r="L1177" s="21" t="s">
        <v>995</v>
      </c>
      <c r="M1177" s="3">
        <v>21.757066715725809</v>
      </c>
      <c r="N1177" s="3">
        <v>34.637249130135352</v>
      </c>
      <c r="O1177" s="21" t="s">
        <v>1511</v>
      </c>
      <c r="P1177" s="21">
        <v>0</v>
      </c>
      <c r="Q1177" s="46">
        <v>0.17780865439956617</v>
      </c>
      <c r="R1177" s="46">
        <v>0.17739480433402396</v>
      </c>
      <c r="S1177" s="46">
        <v>0.1769818940465816</v>
      </c>
      <c r="T1177" s="46">
        <v>0.17656992140317421</v>
      </c>
      <c r="U1177" s="46">
        <v>0.17615888427458301</v>
      </c>
      <c r="V1177" s="46">
        <v>0.15773005330338946</v>
      </c>
      <c r="W1177" s="46">
        <v>0.12500174010748091</v>
      </c>
      <c r="X1177" s="46">
        <v>9.8878545579972096E-2</v>
      </c>
      <c r="Y1177" s="46">
        <v>7.8027446770291317E-2</v>
      </c>
      <c r="Z1177" s="46">
        <v>6.138444695978796E-2</v>
      </c>
      <c r="AA1177" s="46">
        <v>4.810028168770103E-2</v>
      </c>
      <c r="AB1177" s="46">
        <v>3.749708220531258E-2</v>
      </c>
      <c r="AC1177" s="46">
        <v>2.9033784966790613E-2</v>
      </c>
      <c r="AD1177" s="46">
        <v>2.2278522060858855E-2</v>
      </c>
      <c r="AE1177" s="46">
        <v>1.6886583713172136E-2</v>
      </c>
      <c r="AF1177" s="46">
        <v>1.2582828322730459E-2</v>
      </c>
      <c r="AG1177" s="46">
        <v>0</v>
      </c>
      <c r="AH1177" s="46">
        <v>0</v>
      </c>
      <c r="AI1177" s="46">
        <v>0</v>
      </c>
      <c r="AJ1177" s="46">
        <v>0</v>
      </c>
      <c r="AK1177" s="46">
        <v>1.5070545715819317</v>
      </c>
      <c r="AL1177" s="45">
        <v>1.5070545715819317</v>
      </c>
      <c r="AM1177" s="45">
        <v>0.17780865439956617</v>
      </c>
      <c r="AN1177" s="45">
        <v>0.35520345873359016</v>
      </c>
      <c r="AO1177" s="45">
        <v>0.53218535278017176</v>
      </c>
      <c r="AP1177" s="45">
        <v>0.70875527418334594</v>
      </c>
      <c r="AQ1177" s="45">
        <v>0.88491415845792898</v>
      </c>
      <c r="AR1177" s="45">
        <v>1.0426442117613184</v>
      </c>
      <c r="AS1177" s="45">
        <v>1.1676459518687994</v>
      </c>
      <c r="AT1177" s="45">
        <v>1.2665244974487715</v>
      </c>
      <c r="AU1177" s="45">
        <v>1.3445519442190628</v>
      </c>
      <c r="AV1177" s="45">
        <v>1.4059363911788507</v>
      </c>
      <c r="AW1177" s="45">
        <v>1.4540366728665517</v>
      </c>
      <c r="AX1177" s="45">
        <v>1.4915337550718644</v>
      </c>
      <c r="AY1177" s="45">
        <v>1.5070545715819317</v>
      </c>
      <c r="AZ1177" s="45">
        <v>1.5070545715819317</v>
      </c>
      <c r="BA1177" s="45">
        <v>1.5070545715819317</v>
      </c>
      <c r="BB1177" s="45">
        <v>1.5070545715819317</v>
      </c>
      <c r="BC1177" s="45">
        <v>1.5070545715819317</v>
      </c>
      <c r="BD1177" s="45">
        <v>1.5070545715819317</v>
      </c>
      <c r="BE1177" s="45">
        <v>1.5070545715819317</v>
      </c>
      <c r="BF1177" s="45">
        <v>1.5070545715819317</v>
      </c>
    </row>
    <row r="1178" spans="1:58" ht="13.5" thickBot="1" x14ac:dyDescent="0.25">
      <c r="A1178" s="6" t="s">
        <v>1351</v>
      </c>
      <c r="B1178" s="6" t="s">
        <v>1141</v>
      </c>
      <c r="C1178" s="6" t="s">
        <v>984</v>
      </c>
      <c r="D1178" s="6" t="s">
        <v>1351</v>
      </c>
      <c r="E1178" s="6">
        <v>14.873512938359948</v>
      </c>
      <c r="F1178" s="6" t="s">
        <v>314</v>
      </c>
      <c r="G1178" s="21" t="s">
        <v>1178</v>
      </c>
      <c r="H1178" s="21" t="s">
        <v>1159</v>
      </c>
      <c r="I1178" s="21" t="s">
        <v>1160</v>
      </c>
      <c r="J1178" s="21" t="s">
        <v>849</v>
      </c>
      <c r="K1178" s="21" t="s">
        <v>852</v>
      </c>
      <c r="L1178" s="21" t="s">
        <v>996</v>
      </c>
      <c r="M1178" s="3">
        <v>7.6259191995369191</v>
      </c>
      <c r="N1178" s="3">
        <v>14.873512938359948</v>
      </c>
      <c r="O1178" s="21" t="s">
        <v>1511</v>
      </c>
      <c r="P1178" s="21">
        <v>0</v>
      </c>
      <c r="Q1178" s="46">
        <v>0.20901351378735375</v>
      </c>
      <c r="R1178" s="46">
        <v>0.20852703433745184</v>
      </c>
      <c r="S1178" s="46">
        <v>0.20804165959374932</v>
      </c>
      <c r="T1178" s="46">
        <v>0.20755738704765972</v>
      </c>
      <c r="U1178" s="46">
        <v>0.20707421419629307</v>
      </c>
      <c r="V1178" s="46">
        <v>0.18541118137435536</v>
      </c>
      <c r="W1178" s="46">
        <v>0.14693915218933193</v>
      </c>
      <c r="X1178" s="46">
        <v>0.11623141921658568</v>
      </c>
      <c r="Y1178" s="46">
        <v>9.1721018171959545E-2</v>
      </c>
      <c r="Z1178" s="46">
        <v>7.2157224260452152E-2</v>
      </c>
      <c r="AA1178" s="46">
        <v>5.6541729780574881E-2</v>
      </c>
      <c r="AB1178" s="46">
        <v>4.4077702151064484E-2</v>
      </c>
      <c r="AC1178" s="46">
        <v>3.4129122876204378E-2</v>
      </c>
      <c r="AD1178" s="46">
        <v>2.6188332585123854E-2</v>
      </c>
      <c r="AE1178" s="46">
        <v>1.9850126022679229E-2</v>
      </c>
      <c r="AF1178" s="46">
        <v>1.4791075102603917E-2</v>
      </c>
      <c r="AG1178" s="46">
        <v>0</v>
      </c>
      <c r="AH1178" s="46">
        <v>0</v>
      </c>
      <c r="AI1178" s="46">
        <v>0</v>
      </c>
      <c r="AJ1178" s="46">
        <v>0</v>
      </c>
      <c r="AK1178" s="46">
        <v>1.7715379070795283</v>
      </c>
      <c r="AL1178" s="45">
        <v>1.7715379070795283</v>
      </c>
      <c r="AM1178" s="45">
        <v>0.20901351378735375</v>
      </c>
      <c r="AN1178" s="45">
        <v>0.41754054812480557</v>
      </c>
      <c r="AO1178" s="45">
        <v>0.62558220771855488</v>
      </c>
      <c r="AP1178" s="45">
        <v>0.83313959476621458</v>
      </c>
      <c r="AQ1178" s="45">
        <v>1.0402138089625077</v>
      </c>
      <c r="AR1178" s="45">
        <v>1.225624990336863</v>
      </c>
      <c r="AS1178" s="45">
        <v>1.372564142526195</v>
      </c>
      <c r="AT1178" s="45">
        <v>1.4887955617427806</v>
      </c>
      <c r="AU1178" s="45">
        <v>1.58051657991474</v>
      </c>
      <c r="AV1178" s="45">
        <v>1.6526738041751923</v>
      </c>
      <c r="AW1178" s="45">
        <v>1.7092155339557671</v>
      </c>
      <c r="AX1178" s="45">
        <v>1.7532932361068316</v>
      </c>
      <c r="AY1178" s="45">
        <v>1.7715379070795283</v>
      </c>
      <c r="AZ1178" s="45">
        <v>1.7715379070795283</v>
      </c>
      <c r="BA1178" s="45">
        <v>1.7715379070795283</v>
      </c>
      <c r="BB1178" s="45">
        <v>1.7715379070795283</v>
      </c>
      <c r="BC1178" s="45">
        <v>1.7715379070795283</v>
      </c>
      <c r="BD1178" s="45">
        <v>1.7715379070795283</v>
      </c>
      <c r="BE1178" s="45">
        <v>1.7715379070795283</v>
      </c>
      <c r="BF1178" s="45">
        <v>1.7715379070795283</v>
      </c>
    </row>
    <row r="1179" spans="1:58" ht="13.5" thickBot="1" x14ac:dyDescent="0.25">
      <c r="A1179" s="6" t="s">
        <v>1138</v>
      </c>
      <c r="B1179" s="6" t="s">
        <v>1352</v>
      </c>
      <c r="C1179" s="6" t="s">
        <v>984</v>
      </c>
      <c r="D1179" s="6" t="s">
        <v>1138</v>
      </c>
      <c r="E1179" s="6">
        <v>39.141537982111032</v>
      </c>
      <c r="F1179" s="6" t="s">
        <v>314</v>
      </c>
      <c r="G1179" s="21" t="s">
        <v>1178</v>
      </c>
      <c r="H1179" s="21" t="s">
        <v>1159</v>
      </c>
      <c r="I1179" s="21" t="s">
        <v>1160</v>
      </c>
      <c r="J1179" s="21" t="s">
        <v>849</v>
      </c>
      <c r="K1179" s="21" t="s">
        <v>852</v>
      </c>
      <c r="L1179" s="21" t="s">
        <v>997</v>
      </c>
      <c r="M1179" s="3">
        <v>24.977650597496176</v>
      </c>
      <c r="N1179" s="3">
        <v>39.141537982111032</v>
      </c>
      <c r="O1179" s="21" t="s">
        <v>1511</v>
      </c>
      <c r="P1179" s="21">
        <v>0</v>
      </c>
      <c r="Q1179" s="46">
        <v>0.57861889194490779</v>
      </c>
      <c r="R1179" s="46">
        <v>0.57727215509925778</v>
      </c>
      <c r="S1179" s="46">
        <v>0.57592847644762335</v>
      </c>
      <c r="T1179" s="46">
        <v>0.57458784904540294</v>
      </c>
      <c r="U1179" s="46">
        <v>0.57325026596376494</v>
      </c>
      <c r="V1179" s="46">
        <v>0.51327978931626816</v>
      </c>
      <c r="W1179" s="46">
        <v>0.40677642264612079</v>
      </c>
      <c r="X1179" s="46">
        <v>0.32176720910355811</v>
      </c>
      <c r="Y1179" s="46">
        <v>0.25391427061846317</v>
      </c>
      <c r="Z1179" s="46">
        <v>0.19975518515936835</v>
      </c>
      <c r="AA1179" s="46">
        <v>0.15652630512479385</v>
      </c>
      <c r="AB1179" s="46">
        <v>0.12202173302571273</v>
      </c>
      <c r="AC1179" s="46">
        <v>9.4480758223948927E-2</v>
      </c>
      <c r="AD1179" s="46">
        <v>7.2498010811423041E-2</v>
      </c>
      <c r="AE1179" s="46">
        <v>5.4951747932885937E-2</v>
      </c>
      <c r="AF1179" s="46">
        <v>4.0946613123062157E-2</v>
      </c>
      <c r="AG1179" s="46">
        <v>0</v>
      </c>
      <c r="AH1179" s="46">
        <v>0</v>
      </c>
      <c r="AI1179" s="46">
        <v>0</v>
      </c>
      <c r="AJ1179" s="46">
        <v>0</v>
      </c>
      <c r="AK1179" s="46">
        <v>4.9042058681220908</v>
      </c>
      <c r="AL1179" s="45">
        <v>4.9042058681220908</v>
      </c>
      <c r="AM1179" s="45">
        <v>0.57861889194490779</v>
      </c>
      <c r="AN1179" s="45">
        <v>1.1558910470441655</v>
      </c>
      <c r="AO1179" s="45">
        <v>1.7318195234917888</v>
      </c>
      <c r="AP1179" s="45">
        <v>2.3064073725371919</v>
      </c>
      <c r="AQ1179" s="45">
        <v>2.8796576385009569</v>
      </c>
      <c r="AR1179" s="45">
        <v>3.3929374278172251</v>
      </c>
      <c r="AS1179" s="45">
        <v>3.7997138504633456</v>
      </c>
      <c r="AT1179" s="45">
        <v>4.1214810595669036</v>
      </c>
      <c r="AU1179" s="45">
        <v>4.3753953301853663</v>
      </c>
      <c r="AV1179" s="45">
        <v>4.5751505153447347</v>
      </c>
      <c r="AW1179" s="45">
        <v>4.731676820469529</v>
      </c>
      <c r="AX1179" s="45">
        <v>4.8536985534952422</v>
      </c>
      <c r="AY1179" s="45">
        <v>4.9042058681220908</v>
      </c>
      <c r="AZ1179" s="45">
        <v>4.9042058681220908</v>
      </c>
      <c r="BA1179" s="45">
        <v>4.9042058681220908</v>
      </c>
      <c r="BB1179" s="45">
        <v>4.9042058681220908</v>
      </c>
      <c r="BC1179" s="45">
        <v>4.9042058681220908</v>
      </c>
      <c r="BD1179" s="45">
        <v>4.9042058681220908</v>
      </c>
      <c r="BE1179" s="45">
        <v>4.9042058681220908</v>
      </c>
      <c r="BF1179" s="45">
        <v>4.9042058681220908</v>
      </c>
    </row>
    <row r="1180" spans="1:58" ht="13.5" thickBot="1" x14ac:dyDescent="0.25">
      <c r="A1180" s="6" t="s">
        <v>1350</v>
      </c>
      <c r="B1180" s="6" t="s">
        <v>1350</v>
      </c>
      <c r="C1180" s="6" t="s">
        <v>984</v>
      </c>
      <c r="D1180" s="6" t="s">
        <v>1350</v>
      </c>
      <c r="E1180" s="6">
        <v>4.6412170658604923</v>
      </c>
      <c r="F1180" s="6" t="s">
        <v>314</v>
      </c>
      <c r="G1180" s="21" t="s">
        <v>1178</v>
      </c>
      <c r="H1180" s="21" t="s">
        <v>1159</v>
      </c>
      <c r="I1180" s="21" t="s">
        <v>1160</v>
      </c>
      <c r="J1180" s="21" t="s">
        <v>849</v>
      </c>
      <c r="K1180" s="21" t="s">
        <v>852</v>
      </c>
      <c r="L1180" s="21" t="s">
        <v>998</v>
      </c>
      <c r="M1180" s="3">
        <v>0.30978823115490528</v>
      </c>
      <c r="N1180" s="3">
        <v>4.6412170658604923</v>
      </c>
      <c r="O1180" s="21" t="s">
        <v>1511</v>
      </c>
      <c r="P1180" s="21">
        <v>0</v>
      </c>
      <c r="Q1180" s="46">
        <v>3.2370419988066293E-4</v>
      </c>
      <c r="R1180" s="46">
        <v>3.2295077758640359E-4</v>
      </c>
      <c r="S1180" s="46">
        <v>3.2219906617690901E-4</v>
      </c>
      <c r="T1180" s="46">
        <v>3.2144906176707173E-4</v>
      </c>
      <c r="U1180" s="46">
        <v>3.2070076048060643E-4</v>
      </c>
      <c r="V1180" s="46">
        <v>2.8715070632598285E-4</v>
      </c>
      <c r="W1180" s="46">
        <v>2.2756815972665848E-4</v>
      </c>
      <c r="X1180" s="46">
        <v>1.8001036333362312E-4</v>
      </c>
      <c r="Y1180" s="46">
        <v>1.4205052229206784E-4</v>
      </c>
      <c r="Z1180" s="46">
        <v>1.1175160936532925E-4</v>
      </c>
      <c r="AA1180" s="46">
        <v>8.7567521672835704E-5</v>
      </c>
      <c r="AB1180" s="46">
        <v>6.8264185644496787E-5</v>
      </c>
      <c r="AC1180" s="46">
        <v>5.2856584309234315E-5</v>
      </c>
      <c r="AD1180" s="46">
        <v>4.0558493525451287E-5</v>
      </c>
      <c r="AE1180" s="46">
        <v>3.0742362277297331E-5</v>
      </c>
      <c r="AF1180" s="46">
        <v>2.2907289795311252E-5</v>
      </c>
      <c r="AG1180" s="46">
        <v>0</v>
      </c>
      <c r="AH1180" s="46">
        <v>0</v>
      </c>
      <c r="AI1180" s="46">
        <v>0</v>
      </c>
      <c r="AJ1180" s="46">
        <v>0</v>
      </c>
      <c r="AK1180" s="46">
        <v>2.7436228901106564E-3</v>
      </c>
      <c r="AL1180" s="45">
        <v>2.7436228901106564E-3</v>
      </c>
      <c r="AM1180" s="45">
        <v>3.2370419988066293E-4</v>
      </c>
      <c r="AN1180" s="45">
        <v>6.4665497746706647E-4</v>
      </c>
      <c r="AO1180" s="45">
        <v>9.6885404364397548E-4</v>
      </c>
      <c r="AP1180" s="45">
        <v>1.2903031054110471E-3</v>
      </c>
      <c r="AQ1180" s="45">
        <v>1.6110038658916535E-3</v>
      </c>
      <c r="AR1180" s="45">
        <v>1.8981545722176363E-3</v>
      </c>
      <c r="AS1180" s="45">
        <v>2.1257227319442947E-3</v>
      </c>
      <c r="AT1180" s="45">
        <v>2.3057330952779178E-3</v>
      </c>
      <c r="AU1180" s="45">
        <v>2.4477836175699859E-3</v>
      </c>
      <c r="AV1180" s="45">
        <v>2.5595352269353151E-3</v>
      </c>
      <c r="AW1180" s="45">
        <v>2.6471027486081509E-3</v>
      </c>
      <c r="AX1180" s="45">
        <v>2.7153669342526478E-3</v>
      </c>
      <c r="AY1180" s="45">
        <v>2.7436228901106564E-3</v>
      </c>
      <c r="AZ1180" s="45">
        <v>2.7436228901106564E-3</v>
      </c>
      <c r="BA1180" s="45">
        <v>2.7436228901106564E-3</v>
      </c>
      <c r="BB1180" s="45">
        <v>2.7436228901106564E-3</v>
      </c>
      <c r="BC1180" s="45">
        <v>2.7436228901106564E-3</v>
      </c>
      <c r="BD1180" s="45">
        <v>2.7436228901106564E-3</v>
      </c>
      <c r="BE1180" s="45">
        <v>2.7436228901106564E-3</v>
      </c>
      <c r="BF1180" s="45">
        <v>2.7436228901106564E-3</v>
      </c>
    </row>
    <row r="1181" spans="1:58" ht="13.5" thickBot="1" x14ac:dyDescent="0.25">
      <c r="A1181" s="6" t="s">
        <v>1137</v>
      </c>
      <c r="B1181" s="6" t="s">
        <v>1141</v>
      </c>
      <c r="C1181" s="6" t="s">
        <v>984</v>
      </c>
      <c r="D1181" s="6" t="s">
        <v>1137</v>
      </c>
      <c r="E1181" s="6">
        <v>18.112878478299113</v>
      </c>
      <c r="F1181" s="6" t="s">
        <v>314</v>
      </c>
      <c r="G1181" s="21" t="s">
        <v>1178</v>
      </c>
      <c r="H1181" s="21" t="s">
        <v>1159</v>
      </c>
      <c r="I1181" s="21" t="s">
        <v>1160</v>
      </c>
      <c r="J1181" s="21" t="s">
        <v>849</v>
      </c>
      <c r="K1181" s="21" t="s">
        <v>852</v>
      </c>
      <c r="L1181" s="21" t="s">
        <v>999</v>
      </c>
      <c r="M1181" s="3">
        <v>9.9420780401304665</v>
      </c>
      <c r="N1181" s="3">
        <v>18.112878478299113</v>
      </c>
      <c r="O1181" s="21" t="s">
        <v>1511</v>
      </c>
      <c r="P1181" s="21">
        <v>0</v>
      </c>
      <c r="Q1181" s="46">
        <v>3.2635509896742107E-5</v>
      </c>
      <c r="R1181" s="46">
        <v>3.2559550669923944E-5</v>
      </c>
      <c r="S1181" s="46">
        <v>3.2483763932670927E-5</v>
      </c>
      <c r="T1181" s="46">
        <v>3.2408149293290687E-5</v>
      </c>
      <c r="U1181" s="46">
        <v>3.2332706360980295E-5</v>
      </c>
      <c r="V1181" s="46">
        <v>2.8950225921112339E-5</v>
      </c>
      <c r="W1181" s="46">
        <v>2.2943177541968008E-5</v>
      </c>
      <c r="X1181" s="46">
        <v>1.8148451568612276E-5</v>
      </c>
      <c r="Y1181" s="46">
        <v>1.4321381149238211E-5</v>
      </c>
      <c r="Z1181" s="46">
        <v>1.1266677277476144E-5</v>
      </c>
      <c r="AA1181" s="46">
        <v>8.8284635208334398E-6</v>
      </c>
      <c r="AB1181" s="46">
        <v>6.8823219068993557E-6</v>
      </c>
      <c r="AC1181" s="46">
        <v>5.3289440821834855E-6</v>
      </c>
      <c r="AD1181" s="46">
        <v>4.0890637728357952E-6</v>
      </c>
      <c r="AE1181" s="46">
        <v>3.0994119591894154E-6</v>
      </c>
      <c r="AF1181" s="46">
        <v>2.3094883634442407E-6</v>
      </c>
      <c r="AG1181" s="46">
        <v>0</v>
      </c>
      <c r="AH1181" s="46">
        <v>0</v>
      </c>
      <c r="AI1181" s="46">
        <v>0</v>
      </c>
      <c r="AJ1181" s="46">
        <v>0</v>
      </c>
      <c r="AK1181" s="46">
        <v>2.7660911417319952E-4</v>
      </c>
      <c r="AL1181" s="45">
        <v>2.7660911417319952E-4</v>
      </c>
      <c r="AM1181" s="45">
        <v>3.2635509896742107E-5</v>
      </c>
      <c r="AN1181" s="45">
        <v>6.5195060566666051E-5</v>
      </c>
      <c r="AO1181" s="45">
        <v>9.7678824499336978E-5</v>
      </c>
      <c r="AP1181" s="45">
        <v>1.3008697379262766E-4</v>
      </c>
      <c r="AQ1181" s="45">
        <v>1.6241968015360796E-4</v>
      </c>
      <c r="AR1181" s="45">
        <v>1.9136990607472029E-4</v>
      </c>
      <c r="AS1181" s="45">
        <v>2.143130836166883E-4</v>
      </c>
      <c r="AT1181" s="45">
        <v>2.3246153518530059E-4</v>
      </c>
      <c r="AU1181" s="45">
        <v>2.4678291633453882E-4</v>
      </c>
      <c r="AV1181" s="45">
        <v>2.5804959361201495E-4</v>
      </c>
      <c r="AW1181" s="45">
        <v>2.6687805713284838E-4</v>
      </c>
      <c r="AX1181" s="45">
        <v>2.7376037903974773E-4</v>
      </c>
      <c r="AY1181" s="45">
        <v>2.7660911417319952E-4</v>
      </c>
      <c r="AZ1181" s="45">
        <v>2.7660911417319952E-4</v>
      </c>
      <c r="BA1181" s="45">
        <v>2.7660911417319952E-4</v>
      </c>
      <c r="BB1181" s="45">
        <v>2.7660911417319952E-4</v>
      </c>
      <c r="BC1181" s="45">
        <v>2.7660911417319952E-4</v>
      </c>
      <c r="BD1181" s="45">
        <v>2.7660911417319952E-4</v>
      </c>
      <c r="BE1181" s="45">
        <v>2.7660911417319952E-4</v>
      </c>
      <c r="BF1181" s="45">
        <v>2.7660911417319952E-4</v>
      </c>
    </row>
    <row r="1182" spans="1:58" ht="13.5" thickBot="1" x14ac:dyDescent="0.25">
      <c r="A1182" s="6" t="s">
        <v>1351</v>
      </c>
      <c r="B1182" s="6" t="s">
        <v>1141</v>
      </c>
      <c r="C1182" s="6" t="s">
        <v>984</v>
      </c>
      <c r="D1182" s="6" t="s">
        <v>1351</v>
      </c>
      <c r="E1182" s="6">
        <v>12.36530440639774</v>
      </c>
      <c r="F1182" s="6" t="s">
        <v>314</v>
      </c>
      <c r="G1182" s="21" t="s">
        <v>1178</v>
      </c>
      <c r="H1182" s="21" t="s">
        <v>1159</v>
      </c>
      <c r="I1182" s="21" t="s">
        <v>1160</v>
      </c>
      <c r="J1182" s="21" t="s">
        <v>849</v>
      </c>
      <c r="K1182" s="21" t="s">
        <v>852</v>
      </c>
      <c r="L1182" s="21" t="s">
        <v>1000</v>
      </c>
      <c r="M1182" s="3">
        <v>5.8325404364024802</v>
      </c>
      <c r="N1182" s="3">
        <v>12.36530440639774</v>
      </c>
      <c r="O1182" s="21" t="s">
        <v>1511</v>
      </c>
      <c r="P1182" s="21">
        <v>0</v>
      </c>
      <c r="Q1182" s="46">
        <v>4.8365898702240297E-4</v>
      </c>
      <c r="R1182" s="46">
        <v>4.8253326958106027E-4</v>
      </c>
      <c r="S1182" s="46">
        <v>4.8141010843893306E-4</v>
      </c>
      <c r="T1182" s="46">
        <v>4.8028949779113178E-4</v>
      </c>
      <c r="U1182" s="46">
        <v>4.7917143184594862E-4</v>
      </c>
      <c r="V1182" s="46">
        <v>4.2904299603030525E-4</v>
      </c>
      <c r="W1182" s="46">
        <v>3.4001840461917035E-4</v>
      </c>
      <c r="X1182" s="46">
        <v>2.689604583924825E-4</v>
      </c>
      <c r="Y1182" s="46">
        <v>2.12243189131044E-4</v>
      </c>
      <c r="Z1182" s="46">
        <v>1.66972409390068E-4</v>
      </c>
      <c r="AA1182" s="46">
        <v>1.3083802695164248E-4</v>
      </c>
      <c r="AB1182" s="46">
        <v>1.0199616468028062E-4</v>
      </c>
      <c r="AC1182" s="46">
        <v>7.8975070554824931E-5</v>
      </c>
      <c r="AD1182" s="46">
        <v>6.0600016622911553E-5</v>
      </c>
      <c r="AE1182" s="46">
        <v>4.5933354597175172E-5</v>
      </c>
      <c r="AF1182" s="46">
        <v>3.4226669230468372E-5</v>
      </c>
      <c r="AG1182" s="46">
        <v>0</v>
      </c>
      <c r="AH1182" s="46">
        <v>0</v>
      </c>
      <c r="AI1182" s="46">
        <v>0</v>
      </c>
      <c r="AJ1182" s="46">
        <v>0</v>
      </c>
      <c r="AK1182" s="46">
        <v>4.0993532623042972E-3</v>
      </c>
      <c r="AL1182" s="45">
        <v>4.0993532623042972E-3</v>
      </c>
      <c r="AM1182" s="45">
        <v>4.8365898702240297E-4</v>
      </c>
      <c r="AN1182" s="45">
        <v>9.6619225660346324E-4</v>
      </c>
      <c r="AO1182" s="45">
        <v>1.4476023650423964E-3</v>
      </c>
      <c r="AP1182" s="45">
        <v>1.9278918628335281E-3</v>
      </c>
      <c r="AQ1182" s="45">
        <v>2.4070632946794767E-3</v>
      </c>
      <c r="AR1182" s="45">
        <v>2.8361062907097819E-3</v>
      </c>
      <c r="AS1182" s="45">
        <v>3.1761246953289522E-3</v>
      </c>
      <c r="AT1182" s="45">
        <v>3.4450851537214345E-3</v>
      </c>
      <c r="AU1182" s="45">
        <v>3.6573283428524787E-3</v>
      </c>
      <c r="AV1182" s="45">
        <v>3.8243007522425466E-3</v>
      </c>
      <c r="AW1182" s="45">
        <v>3.9551387791941887E-3</v>
      </c>
      <c r="AX1182" s="45">
        <v>4.0571349438744695E-3</v>
      </c>
      <c r="AY1182" s="45">
        <v>4.0993532623042972E-3</v>
      </c>
      <c r="AZ1182" s="45">
        <v>4.0993532623042972E-3</v>
      </c>
      <c r="BA1182" s="45">
        <v>4.0993532623042972E-3</v>
      </c>
      <c r="BB1182" s="45">
        <v>4.0993532623042972E-3</v>
      </c>
      <c r="BC1182" s="45">
        <v>4.0993532623042972E-3</v>
      </c>
      <c r="BD1182" s="45">
        <v>4.0993532623042972E-3</v>
      </c>
      <c r="BE1182" s="45">
        <v>4.0993532623042972E-3</v>
      </c>
      <c r="BF1182" s="45">
        <v>4.0993532623042972E-3</v>
      </c>
    </row>
    <row r="1183" spans="1:58" ht="13.5" thickBot="1" x14ac:dyDescent="0.25">
      <c r="A1183" s="6" t="s">
        <v>1137</v>
      </c>
      <c r="B1183" s="6" t="s">
        <v>1141</v>
      </c>
      <c r="C1183" s="6" t="s">
        <v>984</v>
      </c>
      <c r="D1183" s="6" t="s">
        <v>1137</v>
      </c>
      <c r="E1183" s="6">
        <v>15.777769192929382</v>
      </c>
      <c r="F1183" s="6" t="s">
        <v>314</v>
      </c>
      <c r="G1183" s="21" t="s">
        <v>1178</v>
      </c>
      <c r="H1183" s="21" t="s">
        <v>1159</v>
      </c>
      <c r="I1183" s="21" t="s">
        <v>1160</v>
      </c>
      <c r="J1183" s="21" t="s">
        <v>849</v>
      </c>
      <c r="K1183" s="21" t="s">
        <v>852</v>
      </c>
      <c r="L1183" s="21" t="s">
        <v>1001</v>
      </c>
      <c r="M1183" s="3">
        <v>8.2724659051681559</v>
      </c>
      <c r="N1183" s="3">
        <v>15.777769192929382</v>
      </c>
      <c r="O1183" s="21" t="s">
        <v>1511</v>
      </c>
      <c r="P1183" s="21">
        <v>0</v>
      </c>
      <c r="Q1183" s="46">
        <v>5.8213122202114638E-5</v>
      </c>
      <c r="R1183" s="46">
        <v>5.8077631021889953E-5</v>
      </c>
      <c r="S1183" s="46">
        <v>5.7942447517450528E-5</v>
      </c>
      <c r="T1183" s="46">
        <v>5.7807570990120702E-5</v>
      </c>
      <c r="U1183" s="46">
        <v>5.7673000742811386E-5</v>
      </c>
      <c r="V1183" s="46">
        <v>5.1639549823389642E-5</v>
      </c>
      <c r="W1183" s="46">
        <v>4.0924563525472118E-5</v>
      </c>
      <c r="X1183" s="46">
        <v>3.2372039912520271E-5</v>
      </c>
      <c r="Y1183" s="46">
        <v>2.5545558000516792E-5</v>
      </c>
      <c r="Z1183" s="46">
        <v>2.0096773828282684E-5</v>
      </c>
      <c r="AA1183" s="46">
        <v>1.5747645047411759E-5</v>
      </c>
      <c r="AB1183" s="46">
        <v>1.2276242885992647E-5</v>
      </c>
      <c r="AC1183" s="46">
        <v>9.5054274943426186E-6</v>
      </c>
      <c r="AD1183" s="46">
        <v>7.2938087945760136E-6</v>
      </c>
      <c r="AE1183" s="46">
        <v>5.528531581270022E-6</v>
      </c>
      <c r="AF1183" s="46">
        <v>4.1195167089747936E-6</v>
      </c>
      <c r="AG1183" s="46">
        <v>0</v>
      </c>
      <c r="AH1183" s="46">
        <v>0</v>
      </c>
      <c r="AI1183" s="46">
        <v>0</v>
      </c>
      <c r="AJ1183" s="46">
        <v>0</v>
      </c>
      <c r="AK1183" s="46">
        <v>4.933975358905172E-4</v>
      </c>
      <c r="AL1183" s="45">
        <v>4.933975358905172E-4</v>
      </c>
      <c r="AM1183" s="45">
        <v>5.8213122202114638E-5</v>
      </c>
      <c r="AN1183" s="45">
        <v>1.1629075322400458E-4</v>
      </c>
      <c r="AO1183" s="45">
        <v>1.7423320074145513E-4</v>
      </c>
      <c r="AP1183" s="45">
        <v>2.3204077173157581E-4</v>
      </c>
      <c r="AQ1183" s="45">
        <v>2.8971377247438723E-4</v>
      </c>
      <c r="AR1183" s="45">
        <v>3.4135332229777687E-4</v>
      </c>
      <c r="AS1183" s="45">
        <v>3.8227788582324899E-4</v>
      </c>
      <c r="AT1183" s="45">
        <v>4.1464992573576924E-4</v>
      </c>
      <c r="AU1183" s="45">
        <v>4.4019548373628605E-4</v>
      </c>
      <c r="AV1183" s="45">
        <v>4.6029225756456874E-4</v>
      </c>
      <c r="AW1183" s="45">
        <v>4.7603990261198048E-4</v>
      </c>
      <c r="AX1183" s="45">
        <v>4.8831614549797308E-4</v>
      </c>
      <c r="AY1183" s="45">
        <v>4.933975358905172E-4</v>
      </c>
      <c r="AZ1183" s="45">
        <v>4.933975358905172E-4</v>
      </c>
      <c r="BA1183" s="45">
        <v>4.933975358905172E-4</v>
      </c>
      <c r="BB1183" s="45">
        <v>4.933975358905172E-4</v>
      </c>
      <c r="BC1183" s="45">
        <v>4.933975358905172E-4</v>
      </c>
      <c r="BD1183" s="45">
        <v>4.933975358905172E-4</v>
      </c>
      <c r="BE1183" s="45">
        <v>4.933975358905172E-4</v>
      </c>
      <c r="BF1183" s="45">
        <v>4.933975358905172E-4</v>
      </c>
    </row>
    <row r="1184" spans="1:58" ht="13.5" thickBot="1" x14ac:dyDescent="0.25">
      <c r="A1184" s="6" t="s">
        <v>1137</v>
      </c>
      <c r="B1184" s="6" t="s">
        <v>1141</v>
      </c>
      <c r="C1184" s="6" t="s">
        <v>984</v>
      </c>
      <c r="D1184" s="6" t="s">
        <v>1137</v>
      </c>
      <c r="E1184" s="6">
        <v>15.543214335739645</v>
      </c>
      <c r="F1184" s="6" t="s">
        <v>314</v>
      </c>
      <c r="G1184" s="21" t="s">
        <v>1178</v>
      </c>
      <c r="H1184" s="21" t="s">
        <v>1159</v>
      </c>
      <c r="I1184" s="21" t="s">
        <v>1160</v>
      </c>
      <c r="J1184" s="21" t="s">
        <v>849</v>
      </c>
      <c r="K1184" s="21" t="s">
        <v>852</v>
      </c>
      <c r="L1184" s="21" t="s">
        <v>1002</v>
      </c>
      <c r="M1184" s="3">
        <v>8.1047582786634997</v>
      </c>
      <c r="N1184" s="3">
        <v>15.543214335739645</v>
      </c>
      <c r="O1184" s="21" t="s">
        <v>1511</v>
      </c>
      <c r="P1184" s="21">
        <v>0</v>
      </c>
      <c r="Q1184" s="46">
        <v>1.4874356979846445E-5</v>
      </c>
      <c r="R1184" s="46">
        <v>1.4839736878638242E-5</v>
      </c>
      <c r="S1184" s="46">
        <v>1.4805195393372472E-5</v>
      </c>
      <c r="T1184" s="46">
        <v>1.4770732345526655E-5</v>
      </c>
      <c r="U1184" s="46">
        <v>1.4736347556983703E-5</v>
      </c>
      <c r="V1184" s="46">
        <v>1.3194707126080961E-5</v>
      </c>
      <c r="W1184" s="46">
        <v>1.0456861685047413E-5</v>
      </c>
      <c r="X1184" s="46">
        <v>8.2715590507731285E-6</v>
      </c>
      <c r="Y1184" s="46">
        <v>6.5272868826688052E-6</v>
      </c>
      <c r="Z1184" s="46">
        <v>5.1350378876303093E-6</v>
      </c>
      <c r="AA1184" s="46">
        <v>4.0237679266515024E-6</v>
      </c>
      <c r="AB1184" s="46">
        <v>3.1367707511644477E-6</v>
      </c>
      <c r="AC1184" s="46">
        <v>2.4287843779621798E-6</v>
      </c>
      <c r="AD1184" s="46">
        <v>1.8636814458532184E-6</v>
      </c>
      <c r="AE1184" s="46">
        <v>1.4126256968085805E-6</v>
      </c>
      <c r="AF1184" s="46">
        <v>1.0526005099157425E-6</v>
      </c>
      <c r="AG1184" s="46">
        <v>0</v>
      </c>
      <c r="AH1184" s="46">
        <v>0</v>
      </c>
      <c r="AI1184" s="46">
        <v>0</v>
      </c>
      <c r="AJ1184" s="46">
        <v>0</v>
      </c>
      <c r="AK1184" s="46">
        <v>1.2607073464177731E-4</v>
      </c>
      <c r="AL1184" s="45">
        <v>1.2607073464177731E-4</v>
      </c>
      <c r="AM1184" s="45">
        <v>1.4874356979846445E-5</v>
      </c>
      <c r="AN1184" s="45">
        <v>2.9714093858484685E-5</v>
      </c>
      <c r="AO1184" s="45">
        <v>4.4519289251857158E-5</v>
      </c>
      <c r="AP1184" s="45">
        <v>5.9290021597383817E-5</v>
      </c>
      <c r="AQ1184" s="45">
        <v>7.4026369154367514E-5</v>
      </c>
      <c r="AR1184" s="45">
        <v>8.7221076280448481E-5</v>
      </c>
      <c r="AS1184" s="45">
        <v>9.7677937965495889E-5</v>
      </c>
      <c r="AT1184" s="45">
        <v>1.0594949701626901E-4</v>
      </c>
      <c r="AU1184" s="45">
        <v>1.1247678389893781E-4</v>
      </c>
      <c r="AV1184" s="45">
        <v>1.1761182178656813E-4</v>
      </c>
      <c r="AW1184" s="45">
        <v>1.2163558971321963E-4</v>
      </c>
      <c r="AX1184" s="45">
        <v>1.2477236046438408E-4</v>
      </c>
      <c r="AY1184" s="45">
        <v>1.2607073464177731E-4</v>
      </c>
      <c r="AZ1184" s="45">
        <v>1.2607073464177731E-4</v>
      </c>
      <c r="BA1184" s="45">
        <v>1.2607073464177731E-4</v>
      </c>
      <c r="BB1184" s="45">
        <v>1.2607073464177731E-4</v>
      </c>
      <c r="BC1184" s="45">
        <v>1.2607073464177731E-4</v>
      </c>
      <c r="BD1184" s="45">
        <v>1.2607073464177731E-4</v>
      </c>
      <c r="BE1184" s="45">
        <v>1.2607073464177731E-4</v>
      </c>
      <c r="BF1184" s="45">
        <v>1.2607073464177731E-4</v>
      </c>
    </row>
    <row r="1185" spans="1:58" ht="13.5" thickBot="1" x14ac:dyDescent="0.25">
      <c r="A1185" s="6" t="s">
        <v>1137</v>
      </c>
      <c r="B1185" s="6" t="s">
        <v>1141</v>
      </c>
      <c r="C1185" s="6" t="s">
        <v>984</v>
      </c>
      <c r="D1185" s="6" t="s">
        <v>1137</v>
      </c>
      <c r="E1185" s="6">
        <v>17.57188888449209</v>
      </c>
      <c r="F1185" s="6" t="s">
        <v>314</v>
      </c>
      <c r="G1185" s="21" t="s">
        <v>1178</v>
      </c>
      <c r="H1185" s="21" t="s">
        <v>1159</v>
      </c>
      <c r="I1185" s="21" t="s">
        <v>1160</v>
      </c>
      <c r="J1185" s="21" t="s">
        <v>849</v>
      </c>
      <c r="K1185" s="21" t="s">
        <v>852</v>
      </c>
      <c r="L1185" s="21" t="s">
        <v>1003</v>
      </c>
      <c r="M1185" s="3">
        <v>9.5552683964158582</v>
      </c>
      <c r="N1185" s="3">
        <v>17.57188888449209</v>
      </c>
      <c r="O1185" s="21" t="s">
        <v>1511</v>
      </c>
      <c r="P1185" s="21">
        <v>0</v>
      </c>
      <c r="Q1185" s="46">
        <v>9.3387131544162301E-5</v>
      </c>
      <c r="R1185" s="46">
        <v>9.3169772773629689E-5</v>
      </c>
      <c r="S1185" s="46">
        <v>9.2952907585264525E-5</v>
      </c>
      <c r="T1185" s="46">
        <v>9.2736534858231626E-5</v>
      </c>
      <c r="U1185" s="46">
        <v>9.2520653474241043E-5</v>
      </c>
      <c r="V1185" s="46">
        <v>8.2841621438800472E-5</v>
      </c>
      <c r="W1185" s="46">
        <v>6.565233838637605E-5</v>
      </c>
      <c r="X1185" s="46">
        <v>5.1932138928524674E-5</v>
      </c>
      <c r="Y1185" s="46">
        <v>4.0980904220880785E-5</v>
      </c>
      <c r="Z1185" s="46">
        <v>3.2239811061825117E-5</v>
      </c>
      <c r="AA1185" s="46">
        <v>2.5262816078605652E-5</v>
      </c>
      <c r="AB1185" s="46">
        <v>1.969389487960906E-5</v>
      </c>
      <c r="AC1185" s="46">
        <v>1.5248874724768245E-5</v>
      </c>
      <c r="AD1185" s="46">
        <v>1.1700933665645143E-5</v>
      </c>
      <c r="AE1185" s="46">
        <v>8.869026200545625E-6</v>
      </c>
      <c r="AF1185" s="46">
        <v>6.6086448251942196E-6</v>
      </c>
      <c r="AG1185" s="46">
        <v>0</v>
      </c>
      <c r="AH1185" s="46">
        <v>0</v>
      </c>
      <c r="AI1185" s="46">
        <v>0</v>
      </c>
      <c r="AJ1185" s="46">
        <v>0</v>
      </c>
      <c r="AK1185" s="46">
        <v>7.9152223493175711E-4</v>
      </c>
      <c r="AL1185" s="45">
        <v>7.9152223493175711E-4</v>
      </c>
      <c r="AM1185" s="45">
        <v>9.3387131544162301E-5</v>
      </c>
      <c r="AN1185" s="45">
        <v>1.8655690431779198E-4</v>
      </c>
      <c r="AO1185" s="45">
        <v>2.795098119030565E-4</v>
      </c>
      <c r="AP1185" s="45">
        <v>3.722463467612881E-4</v>
      </c>
      <c r="AQ1185" s="45">
        <v>4.6476700023552914E-4</v>
      </c>
      <c r="AR1185" s="45">
        <v>5.4760862167432963E-4</v>
      </c>
      <c r="AS1185" s="45">
        <v>6.1326096006070565E-4</v>
      </c>
      <c r="AT1185" s="45">
        <v>6.6519309898923035E-4</v>
      </c>
      <c r="AU1185" s="45">
        <v>7.0617400321011116E-4</v>
      </c>
      <c r="AV1185" s="45">
        <v>7.3841381427193627E-4</v>
      </c>
      <c r="AW1185" s="45">
        <v>7.6367663035054197E-4</v>
      </c>
      <c r="AX1185" s="45">
        <v>7.8337052523015107E-4</v>
      </c>
      <c r="AY1185" s="45">
        <v>7.9152223493175711E-4</v>
      </c>
      <c r="AZ1185" s="45">
        <v>7.9152223493175711E-4</v>
      </c>
      <c r="BA1185" s="45">
        <v>7.9152223493175711E-4</v>
      </c>
      <c r="BB1185" s="45">
        <v>7.9152223493175711E-4</v>
      </c>
      <c r="BC1185" s="45">
        <v>7.9152223493175711E-4</v>
      </c>
      <c r="BD1185" s="45">
        <v>7.9152223493175711E-4</v>
      </c>
      <c r="BE1185" s="45">
        <v>7.9152223493175711E-4</v>
      </c>
      <c r="BF1185" s="45">
        <v>7.9152223493175711E-4</v>
      </c>
    </row>
    <row r="1186" spans="1:58" ht="13.5" thickBot="1" x14ac:dyDescent="0.25">
      <c r="A1186" s="6" t="s">
        <v>1357</v>
      </c>
      <c r="B1186" s="6" t="s">
        <v>1355</v>
      </c>
      <c r="C1186" s="6" t="s">
        <v>984</v>
      </c>
      <c r="D1186" s="6" t="s">
        <v>1357</v>
      </c>
      <c r="E1186" s="6">
        <v>78.32680096899773</v>
      </c>
      <c r="F1186" s="6" t="s">
        <v>314</v>
      </c>
      <c r="G1186" s="21" t="s">
        <v>1178</v>
      </c>
      <c r="H1186" s="21" t="s">
        <v>1159</v>
      </c>
      <c r="I1186" s="21" t="s">
        <v>1160</v>
      </c>
      <c r="J1186" s="21" t="s">
        <v>849</v>
      </c>
      <c r="K1186" s="21" t="s">
        <v>852</v>
      </c>
      <c r="L1186" s="21" t="s">
        <v>1004</v>
      </c>
      <c r="M1186" s="3">
        <v>52.995264592909948</v>
      </c>
      <c r="N1186" s="3">
        <v>78.32680096899773</v>
      </c>
      <c r="O1186" s="21" t="s">
        <v>1511</v>
      </c>
      <c r="P1186" s="21">
        <v>0</v>
      </c>
      <c r="Q1186" s="46">
        <v>1.7298717684435416E-5</v>
      </c>
      <c r="R1186" s="46">
        <v>1.7258454877927635E-5</v>
      </c>
      <c r="S1186" s="46">
        <v>1.7218283500917979E-5</v>
      </c>
      <c r="T1186" s="46">
        <v>1.7178203345786716E-5</v>
      </c>
      <c r="U1186" s="46">
        <v>1.7138214205385587E-5</v>
      </c>
      <c r="V1186" s="46">
        <v>1.5345302913742432E-5</v>
      </c>
      <c r="W1186" s="46">
        <v>1.2161218021049013E-5</v>
      </c>
      <c r="X1186" s="46">
        <v>9.6197344882426065E-6</v>
      </c>
      <c r="Y1186" s="46">
        <v>7.5911646588551795E-6</v>
      </c>
      <c r="Z1186" s="46">
        <v>5.9719940053444484E-6</v>
      </c>
      <c r="AA1186" s="46">
        <v>4.6795989557828234E-6</v>
      </c>
      <c r="AB1186" s="46">
        <v>3.6480307510912245E-6</v>
      </c>
      <c r="AC1186" s="46">
        <v>2.8246501900997536E-6</v>
      </c>
      <c r="AD1186" s="46">
        <v>2.1674415391009441E-6</v>
      </c>
      <c r="AE1186" s="46">
        <v>1.6428685391899724E-6</v>
      </c>
      <c r="AF1186" s="46">
        <v>1.2241631070302016E-6</v>
      </c>
      <c r="AG1186" s="46">
        <v>0</v>
      </c>
      <c r="AH1186" s="46">
        <v>0</v>
      </c>
      <c r="AI1186" s="46">
        <v>0</v>
      </c>
      <c r="AJ1186" s="46">
        <v>0</v>
      </c>
      <c r="AK1186" s="46">
        <v>1.4661891265567789E-4</v>
      </c>
      <c r="AL1186" s="45">
        <v>1.4661891265567789E-4</v>
      </c>
      <c r="AM1186" s="45">
        <v>1.7298717684435416E-5</v>
      </c>
      <c r="AN1186" s="45">
        <v>3.4557172562363055E-5</v>
      </c>
      <c r="AO1186" s="45">
        <v>5.1775456063281038E-5</v>
      </c>
      <c r="AP1186" s="45">
        <v>6.8953659409067756E-5</v>
      </c>
      <c r="AQ1186" s="45">
        <v>8.6091873614453347E-5</v>
      </c>
      <c r="AR1186" s="45">
        <v>1.0143717652819577E-4</v>
      </c>
      <c r="AS1186" s="45">
        <v>1.1359839454924479E-4</v>
      </c>
      <c r="AT1186" s="45">
        <v>1.232181290374874E-4</v>
      </c>
      <c r="AU1186" s="45">
        <v>1.3080929369634257E-4</v>
      </c>
      <c r="AV1186" s="45">
        <v>1.3678128770168701E-4</v>
      </c>
      <c r="AW1186" s="45">
        <v>1.4146088665746982E-4</v>
      </c>
      <c r="AX1186" s="45">
        <v>1.4510891740856103E-4</v>
      </c>
      <c r="AY1186" s="45">
        <v>1.4661891265567789E-4</v>
      </c>
      <c r="AZ1186" s="45">
        <v>1.4661891265567789E-4</v>
      </c>
      <c r="BA1186" s="45">
        <v>1.4661891265567789E-4</v>
      </c>
      <c r="BB1186" s="45">
        <v>1.4661891265567789E-4</v>
      </c>
      <c r="BC1186" s="45">
        <v>1.4661891265567789E-4</v>
      </c>
      <c r="BD1186" s="45">
        <v>1.4661891265567789E-4</v>
      </c>
      <c r="BE1186" s="45">
        <v>1.4661891265567789E-4</v>
      </c>
      <c r="BF1186" s="45">
        <v>1.4661891265567789E-4</v>
      </c>
    </row>
    <row r="1187" spans="1:58" ht="13.5" thickBot="1" x14ac:dyDescent="0.25">
      <c r="A1187" s="6" t="s">
        <v>1144</v>
      </c>
      <c r="B1187" s="6" t="s">
        <v>1354</v>
      </c>
      <c r="C1187" s="6" t="s">
        <v>984</v>
      </c>
      <c r="D1187" s="6" t="s">
        <v>1144</v>
      </c>
      <c r="E1187" s="6">
        <v>66.108160325990696</v>
      </c>
      <c r="F1187" s="6" t="s">
        <v>314</v>
      </c>
      <c r="G1187" s="21" t="s">
        <v>1178</v>
      </c>
      <c r="H1187" s="21" t="s">
        <v>1159</v>
      </c>
      <c r="I1187" s="21" t="s">
        <v>1160</v>
      </c>
      <c r="J1187" s="21" t="s">
        <v>849</v>
      </c>
      <c r="K1187" s="21" t="s">
        <v>852</v>
      </c>
      <c r="L1187" s="21" t="s">
        <v>1005</v>
      </c>
      <c r="M1187" s="3">
        <v>44.258889461294565</v>
      </c>
      <c r="N1187" s="3">
        <v>66.108160325990696</v>
      </c>
      <c r="O1187" s="21" t="s">
        <v>1511</v>
      </c>
      <c r="P1187" s="21">
        <v>0</v>
      </c>
      <c r="Q1187" s="46">
        <v>3.6107028051390675E-6</v>
      </c>
      <c r="R1187" s="46">
        <v>3.6022988857820133E-6</v>
      </c>
      <c r="S1187" s="46">
        <v>3.5939140501947159E-6</v>
      </c>
      <c r="T1187" s="46">
        <v>3.5855482550414102E-6</v>
      </c>
      <c r="U1187" s="46">
        <v>3.5772014570847409E-6</v>
      </c>
      <c r="V1187" s="46">
        <v>3.2029731502128305E-6</v>
      </c>
      <c r="W1187" s="46">
        <v>2.5383698851862368E-6</v>
      </c>
      <c r="X1187" s="46">
        <v>2.007894627510029E-6</v>
      </c>
      <c r="Y1187" s="46">
        <v>1.5844781114997144E-6</v>
      </c>
      <c r="Z1187" s="46">
        <v>1.2465141001042153E-6</v>
      </c>
      <c r="AA1187" s="46">
        <v>9.7675685474500199E-7</v>
      </c>
      <c r="AB1187" s="46">
        <v>7.6144111410351376E-7</v>
      </c>
      <c r="AC1187" s="46">
        <v>5.8957967584535699E-7</v>
      </c>
      <c r="AD1187" s="46">
        <v>4.5240273805081942E-7</v>
      </c>
      <c r="AE1187" s="46">
        <v>3.4291039088204852E-7</v>
      </c>
      <c r="AF1187" s="46">
        <v>2.5551542288470873E-7</v>
      </c>
      <c r="AG1187" s="46">
        <v>0</v>
      </c>
      <c r="AH1187" s="46">
        <v>0</v>
      </c>
      <c r="AI1187" s="46">
        <v>0</v>
      </c>
      <c r="AJ1187" s="46">
        <v>0</v>
      </c>
      <c r="AK1187" s="46">
        <v>3.060326949486105E-5</v>
      </c>
      <c r="AL1187" s="45">
        <v>3.060326949486105E-5</v>
      </c>
      <c r="AM1187" s="45">
        <v>3.6107028051390675E-6</v>
      </c>
      <c r="AN1187" s="45">
        <v>7.2130016909210808E-6</v>
      </c>
      <c r="AO1187" s="45">
        <v>1.0806915741115796E-5</v>
      </c>
      <c r="AP1187" s="45">
        <v>1.4392463996157206E-5</v>
      </c>
      <c r="AQ1187" s="45">
        <v>1.7969665453241946E-5</v>
      </c>
      <c r="AR1187" s="45">
        <v>2.1172638603454778E-5</v>
      </c>
      <c r="AS1187" s="45">
        <v>2.3711008488641014E-5</v>
      </c>
      <c r="AT1187" s="45">
        <v>2.5718903116151043E-5</v>
      </c>
      <c r="AU1187" s="45">
        <v>2.7303381227650758E-5</v>
      </c>
      <c r="AV1187" s="45">
        <v>2.8549895327754973E-5</v>
      </c>
      <c r="AW1187" s="45">
        <v>2.9526652182499976E-5</v>
      </c>
      <c r="AX1187" s="45">
        <v>3.0288093296603491E-5</v>
      </c>
      <c r="AY1187" s="45">
        <v>3.060326949486105E-5</v>
      </c>
      <c r="AZ1187" s="45">
        <v>3.060326949486105E-5</v>
      </c>
      <c r="BA1187" s="45">
        <v>3.060326949486105E-5</v>
      </c>
      <c r="BB1187" s="45">
        <v>3.060326949486105E-5</v>
      </c>
      <c r="BC1187" s="45">
        <v>3.060326949486105E-5</v>
      </c>
      <c r="BD1187" s="45">
        <v>3.060326949486105E-5</v>
      </c>
      <c r="BE1187" s="45">
        <v>3.060326949486105E-5</v>
      </c>
      <c r="BF1187" s="45">
        <v>3.060326949486105E-5</v>
      </c>
    </row>
    <row r="1188" spans="1:58" ht="13.5" thickBot="1" x14ac:dyDescent="0.25">
      <c r="A1188" s="6" t="s">
        <v>1144</v>
      </c>
      <c r="B1188" s="6" t="s">
        <v>1354</v>
      </c>
      <c r="C1188" s="6" t="s">
        <v>984</v>
      </c>
      <c r="D1188" s="6" t="s">
        <v>1144</v>
      </c>
      <c r="E1188" s="6">
        <v>65.06539868768462</v>
      </c>
      <c r="F1188" s="6" t="s">
        <v>314</v>
      </c>
      <c r="G1188" s="21" t="s">
        <v>1178</v>
      </c>
      <c r="H1188" s="21" t="s">
        <v>1159</v>
      </c>
      <c r="I1188" s="21" t="s">
        <v>1160</v>
      </c>
      <c r="J1188" s="21" t="s">
        <v>849</v>
      </c>
      <c r="K1188" s="21" t="s">
        <v>852</v>
      </c>
      <c r="L1188" s="21" t="s">
        <v>1006</v>
      </c>
      <c r="M1188" s="3">
        <v>43.513310872704729</v>
      </c>
      <c r="N1188" s="3">
        <v>65.06539868768462</v>
      </c>
      <c r="O1188" s="21" t="s">
        <v>1511</v>
      </c>
      <c r="P1188" s="21">
        <v>0</v>
      </c>
      <c r="Q1188" s="46">
        <v>6.388170026454231E-5</v>
      </c>
      <c r="R1188" s="46">
        <v>6.3733015455410261E-5</v>
      </c>
      <c r="S1188" s="46">
        <v>6.3584668282390939E-5</v>
      </c>
      <c r="T1188" s="46">
        <v>6.3436657978774337E-5</v>
      </c>
      <c r="U1188" s="46">
        <v>6.3288983779591341E-5</v>
      </c>
      <c r="V1188" s="46">
        <v>5.6668017773728744E-5</v>
      </c>
      <c r="W1188" s="46">
        <v>4.4909645827181955E-5</v>
      </c>
      <c r="X1188" s="46">
        <v>3.5524309166298222E-5</v>
      </c>
      <c r="Y1188" s="46">
        <v>2.8033089749311103E-5</v>
      </c>
      <c r="Z1188" s="46">
        <v>2.2053723171302722E-5</v>
      </c>
      <c r="AA1188" s="46">
        <v>1.7281092350594087E-5</v>
      </c>
      <c r="AB1188" s="46">
        <v>1.3471657914084778E-5</v>
      </c>
      <c r="AC1188" s="46">
        <v>1.0431030790131309E-5</v>
      </c>
      <c r="AD1188" s="46">
        <v>8.0040528591517802E-6</v>
      </c>
      <c r="AE1188" s="46">
        <v>6.066879494137807E-6</v>
      </c>
      <c r="AF1188" s="46">
        <v>4.5206599763505211E-6</v>
      </c>
      <c r="AG1188" s="46">
        <v>0</v>
      </c>
      <c r="AH1188" s="46">
        <v>0</v>
      </c>
      <c r="AI1188" s="46">
        <v>0</v>
      </c>
      <c r="AJ1188" s="46">
        <v>0</v>
      </c>
      <c r="AK1188" s="46">
        <v>5.4144275906707541E-4</v>
      </c>
      <c r="AL1188" s="45">
        <v>5.4144275906707541E-4</v>
      </c>
      <c r="AM1188" s="45">
        <v>6.388170026454231E-5</v>
      </c>
      <c r="AN1188" s="45">
        <v>1.2761471571995256E-4</v>
      </c>
      <c r="AO1188" s="45">
        <v>1.9119938400234351E-4</v>
      </c>
      <c r="AP1188" s="45">
        <v>2.5463604198111783E-4</v>
      </c>
      <c r="AQ1188" s="45">
        <v>3.1792502576070915E-4</v>
      </c>
      <c r="AR1188" s="45">
        <v>3.7459304353443788E-4</v>
      </c>
      <c r="AS1188" s="45">
        <v>4.1950268936161985E-4</v>
      </c>
      <c r="AT1188" s="45">
        <v>4.550269985279181E-4</v>
      </c>
      <c r="AU1188" s="45">
        <v>4.8306008827722922E-4</v>
      </c>
      <c r="AV1188" s="45">
        <v>5.0511381144853192E-4</v>
      </c>
      <c r="AW1188" s="45">
        <v>5.2239490379912595E-4</v>
      </c>
      <c r="AX1188" s="45">
        <v>5.3586656171321074E-4</v>
      </c>
      <c r="AY1188" s="45">
        <v>5.4144275906707541E-4</v>
      </c>
      <c r="AZ1188" s="45">
        <v>5.4144275906707541E-4</v>
      </c>
      <c r="BA1188" s="45">
        <v>5.4144275906707541E-4</v>
      </c>
      <c r="BB1188" s="45">
        <v>5.4144275906707541E-4</v>
      </c>
      <c r="BC1188" s="45">
        <v>5.4144275906707541E-4</v>
      </c>
      <c r="BD1188" s="45">
        <v>5.4144275906707541E-4</v>
      </c>
      <c r="BE1188" s="45">
        <v>5.4144275906707541E-4</v>
      </c>
      <c r="BF1188" s="45">
        <v>5.4144275906707541E-4</v>
      </c>
    </row>
    <row r="1189" spans="1:58" ht="13.5" thickBot="1" x14ac:dyDescent="0.25">
      <c r="A1189" s="6" t="s">
        <v>1351</v>
      </c>
      <c r="B1189" s="6" t="s">
        <v>1141</v>
      </c>
      <c r="C1189" s="6" t="s">
        <v>984</v>
      </c>
      <c r="D1189" s="6" t="s">
        <v>1351</v>
      </c>
      <c r="E1189" s="6">
        <v>13.456413718956586</v>
      </c>
      <c r="F1189" s="6" t="s">
        <v>314</v>
      </c>
      <c r="G1189" s="21" t="s">
        <v>1178</v>
      </c>
      <c r="H1189" s="21" t="s">
        <v>1159</v>
      </c>
      <c r="I1189" s="21" t="s">
        <v>1160</v>
      </c>
      <c r="J1189" s="21" t="s">
        <v>849</v>
      </c>
      <c r="K1189" s="21" t="s">
        <v>852</v>
      </c>
      <c r="L1189" s="21" t="s">
        <v>1007</v>
      </c>
      <c r="M1189" s="3">
        <v>6.6126877983406986</v>
      </c>
      <c r="N1189" s="3">
        <v>13.456413718956586</v>
      </c>
      <c r="O1189" s="21" t="s">
        <v>1511</v>
      </c>
      <c r="P1189" s="21">
        <v>0</v>
      </c>
      <c r="Q1189" s="46">
        <v>5.4640173088724489E-4</v>
      </c>
      <c r="R1189" s="46">
        <v>5.451299795604964E-4</v>
      </c>
      <c r="S1189" s="46">
        <v>5.4386111614931106E-4</v>
      </c>
      <c r="T1189" s="46">
        <v>5.4259513409575977E-4</v>
      </c>
      <c r="U1189" s="46">
        <v>5.4133202685680362E-4</v>
      </c>
      <c r="V1189" s="46">
        <v>4.8470067122964345E-4</v>
      </c>
      <c r="W1189" s="46">
        <v>3.8412734964610249E-4</v>
      </c>
      <c r="X1189" s="46">
        <v>3.0385139933122363E-4</v>
      </c>
      <c r="Y1189" s="46">
        <v>2.3977647272552309E-4</v>
      </c>
      <c r="Z1189" s="46">
        <v>1.8863293342861193E-4</v>
      </c>
      <c r="AA1189" s="46">
        <v>1.4781101211903678E-4</v>
      </c>
      <c r="AB1189" s="46">
        <v>1.1522763438816113E-4</v>
      </c>
      <c r="AC1189" s="46">
        <v>8.9220124935050223E-5</v>
      </c>
      <c r="AD1189" s="46">
        <v>6.8461364025105883E-5</v>
      </c>
      <c r="AE1189" s="46">
        <v>5.1892066788353843E-5</v>
      </c>
      <c r="AF1189" s="46">
        <v>3.8666729683174233E-5</v>
      </c>
      <c r="AG1189" s="46">
        <v>0</v>
      </c>
      <c r="AH1189" s="46">
        <v>0</v>
      </c>
      <c r="AI1189" s="46">
        <v>0</v>
      </c>
      <c r="AJ1189" s="46">
        <v>0</v>
      </c>
      <c r="AK1189" s="46">
        <v>4.6311425573440038E-3</v>
      </c>
      <c r="AL1189" s="45">
        <v>4.6311425573440038E-3</v>
      </c>
      <c r="AM1189" s="45">
        <v>5.4640173088724489E-4</v>
      </c>
      <c r="AN1189" s="45">
        <v>1.0915317104477412E-3</v>
      </c>
      <c r="AO1189" s="45">
        <v>1.6353928265970524E-3</v>
      </c>
      <c r="AP1189" s="45">
        <v>2.1779879606928119E-3</v>
      </c>
      <c r="AQ1189" s="45">
        <v>2.7193199875496154E-3</v>
      </c>
      <c r="AR1189" s="45">
        <v>3.2040206587792587E-3</v>
      </c>
      <c r="AS1189" s="45">
        <v>3.5881480084253613E-3</v>
      </c>
      <c r="AT1189" s="45">
        <v>3.8919994077565847E-3</v>
      </c>
      <c r="AU1189" s="45">
        <v>4.1317758804821081E-3</v>
      </c>
      <c r="AV1189" s="45">
        <v>4.3204088139107196E-3</v>
      </c>
      <c r="AW1189" s="45">
        <v>4.4682198260297566E-3</v>
      </c>
      <c r="AX1189" s="45">
        <v>4.5834474604179174E-3</v>
      </c>
      <c r="AY1189" s="45">
        <v>4.6311425573440038E-3</v>
      </c>
      <c r="AZ1189" s="45">
        <v>4.6311425573440038E-3</v>
      </c>
      <c r="BA1189" s="45">
        <v>4.6311425573440038E-3</v>
      </c>
      <c r="BB1189" s="45">
        <v>4.6311425573440038E-3</v>
      </c>
      <c r="BC1189" s="45">
        <v>4.6311425573440038E-3</v>
      </c>
      <c r="BD1189" s="45">
        <v>4.6311425573440038E-3</v>
      </c>
      <c r="BE1189" s="45">
        <v>4.6311425573440038E-3</v>
      </c>
      <c r="BF1189" s="45">
        <v>4.6311425573440038E-3</v>
      </c>
    </row>
    <row r="1190" spans="1:58" ht="13.5" thickBot="1" x14ac:dyDescent="0.25">
      <c r="A1190" s="6" t="s">
        <v>1353</v>
      </c>
      <c r="B1190" s="6" t="s">
        <v>1352</v>
      </c>
      <c r="C1190" s="6" t="s">
        <v>984</v>
      </c>
      <c r="D1190" s="6" t="s">
        <v>1353</v>
      </c>
      <c r="E1190" s="6">
        <v>32.37850332873105</v>
      </c>
      <c r="F1190" s="6" t="s">
        <v>314</v>
      </c>
      <c r="G1190" s="21" t="s">
        <v>1178</v>
      </c>
      <c r="H1190" s="21" t="s">
        <v>1159</v>
      </c>
      <c r="I1190" s="21" t="s">
        <v>1160</v>
      </c>
      <c r="J1190" s="21" t="s">
        <v>849</v>
      </c>
      <c r="K1190" s="21" t="s">
        <v>852</v>
      </c>
      <c r="L1190" s="21" t="s">
        <v>1008</v>
      </c>
      <c r="M1190" s="3">
        <v>20.142054765986305</v>
      </c>
      <c r="N1190" s="3">
        <v>32.37850332873105</v>
      </c>
      <c r="O1190" s="21" t="s">
        <v>1511</v>
      </c>
      <c r="P1190" s="21">
        <v>0</v>
      </c>
      <c r="Q1190" s="46">
        <v>1.653317081806183E-3</v>
      </c>
      <c r="R1190" s="46">
        <v>1.649468982370427E-3</v>
      </c>
      <c r="S1190" s="46">
        <v>1.6456296212674073E-3</v>
      </c>
      <c r="T1190" s="46">
        <v>1.6417989786539622E-3</v>
      </c>
      <c r="U1190" s="46">
        <v>1.6379770347319906E-3</v>
      </c>
      <c r="V1190" s="46">
        <v>1.4666203527679909E-3</v>
      </c>
      <c r="W1190" s="46">
        <v>1.1623028860607558E-3</v>
      </c>
      <c r="X1190" s="46">
        <v>9.1940175231379484E-4</v>
      </c>
      <c r="Y1190" s="46">
        <v>7.2552211269284565E-4</v>
      </c>
      <c r="Z1190" s="46">
        <v>5.7077061326712736E-4</v>
      </c>
      <c r="AA1190" s="46">
        <v>4.4725054369546636E-4</v>
      </c>
      <c r="AB1190" s="46">
        <v>3.4865888129731665E-4</v>
      </c>
      <c r="AC1190" s="46">
        <v>2.6996465834117241E-4</v>
      </c>
      <c r="AD1190" s="46">
        <v>2.0715224017073315E-4</v>
      </c>
      <c r="AE1190" s="46">
        <v>1.5701641408071807E-4</v>
      </c>
      <c r="AF1190" s="46">
        <v>1.1699883267018114E-4</v>
      </c>
      <c r="AG1190" s="46">
        <v>0</v>
      </c>
      <c r="AH1190" s="46">
        <v>0</v>
      </c>
      <c r="AI1190" s="46">
        <v>0</v>
      </c>
      <c r="AJ1190" s="46">
        <v>0</v>
      </c>
      <c r="AK1190" s="46">
        <v>1.401303595049638E-2</v>
      </c>
      <c r="AL1190" s="45">
        <v>1.401303595049638E-2</v>
      </c>
      <c r="AM1190" s="45">
        <v>1.653317081806183E-3</v>
      </c>
      <c r="AN1190" s="45">
        <v>3.30278606417661E-3</v>
      </c>
      <c r="AO1190" s="45">
        <v>4.9484156854440169E-3</v>
      </c>
      <c r="AP1190" s="45">
        <v>6.5902146640979794E-3</v>
      </c>
      <c r="AQ1190" s="45">
        <v>8.2281916988299706E-3</v>
      </c>
      <c r="AR1190" s="45">
        <v>9.6948120515979608E-3</v>
      </c>
      <c r="AS1190" s="45">
        <v>1.0857114937658717E-2</v>
      </c>
      <c r="AT1190" s="45">
        <v>1.1776516689972512E-2</v>
      </c>
      <c r="AU1190" s="45">
        <v>1.2502038802665358E-2</v>
      </c>
      <c r="AV1190" s="45">
        <v>1.3072809415932486E-2</v>
      </c>
      <c r="AW1190" s="45">
        <v>1.3520059959627953E-2</v>
      </c>
      <c r="AX1190" s="45">
        <v>1.3868718840925269E-2</v>
      </c>
      <c r="AY1190" s="45">
        <v>1.401303595049638E-2</v>
      </c>
      <c r="AZ1190" s="45">
        <v>1.401303595049638E-2</v>
      </c>
      <c r="BA1190" s="45">
        <v>1.401303595049638E-2</v>
      </c>
      <c r="BB1190" s="45">
        <v>1.401303595049638E-2</v>
      </c>
      <c r="BC1190" s="45">
        <v>1.401303595049638E-2</v>
      </c>
      <c r="BD1190" s="45">
        <v>1.401303595049638E-2</v>
      </c>
      <c r="BE1190" s="45">
        <v>1.401303595049638E-2</v>
      </c>
      <c r="BF1190" s="45">
        <v>1.401303595049638E-2</v>
      </c>
    </row>
    <row r="1191" spans="1:58" ht="13.5" thickBot="1" x14ac:dyDescent="0.25">
      <c r="A1191" s="6" t="s">
        <v>1351</v>
      </c>
      <c r="B1191" s="6" t="s">
        <v>1141</v>
      </c>
      <c r="C1191" s="6" t="s">
        <v>984</v>
      </c>
      <c r="D1191" s="6" t="s">
        <v>1351</v>
      </c>
      <c r="E1191" s="6">
        <v>13.462427683262899</v>
      </c>
      <c r="F1191" s="6" t="s">
        <v>314</v>
      </c>
      <c r="G1191" s="21" t="s">
        <v>1178</v>
      </c>
      <c r="H1191" s="21" t="s">
        <v>1159</v>
      </c>
      <c r="I1191" s="21" t="s">
        <v>1160</v>
      </c>
      <c r="J1191" s="21" t="s">
        <v>849</v>
      </c>
      <c r="K1191" s="21" t="s">
        <v>852</v>
      </c>
      <c r="L1191" s="21" t="s">
        <v>1009</v>
      </c>
      <c r="M1191" s="3">
        <v>6.6169878059882903</v>
      </c>
      <c r="N1191" s="3">
        <v>13.462427683262899</v>
      </c>
      <c r="O1191" s="21" t="s">
        <v>1511</v>
      </c>
      <c r="P1191" s="21">
        <v>0</v>
      </c>
      <c r="Q1191" s="46">
        <v>1.954805173431595E-3</v>
      </c>
      <c r="R1191" s="46">
        <v>1.950255359746324E-3</v>
      </c>
      <c r="S1191" s="46">
        <v>1.9457158778590036E-3</v>
      </c>
      <c r="T1191" s="46">
        <v>1.9411867043080061E-3</v>
      </c>
      <c r="U1191" s="46">
        <v>1.9366678156849761E-3</v>
      </c>
      <c r="V1191" s="46">
        <v>1.7340636497379582E-3</v>
      </c>
      <c r="W1191" s="46">
        <v>1.374252839802446E-3</v>
      </c>
      <c r="X1191" s="46">
        <v>1.0870578436906096E-3</v>
      </c>
      <c r="Y1191" s="46">
        <v>8.578235808110135E-4</v>
      </c>
      <c r="Z1191" s="46">
        <v>6.748526099049296E-4</v>
      </c>
      <c r="AA1191" s="46">
        <v>5.2880822817173516E-4</v>
      </c>
      <c r="AB1191" s="46">
        <v>4.122380349317445E-4</v>
      </c>
      <c r="AC1191" s="46">
        <v>3.1919364807656529E-4</v>
      </c>
      <c r="AD1191" s="46">
        <v>2.4492716807311406E-4</v>
      </c>
      <c r="AE1191" s="46">
        <v>1.8564890058678235E-4</v>
      </c>
      <c r="AF1191" s="46">
        <v>1.3833397471419773E-4</v>
      </c>
      <c r="AG1191" s="46">
        <v>0</v>
      </c>
      <c r="AH1191" s="46">
        <v>0</v>
      </c>
      <c r="AI1191" s="46">
        <v>0</v>
      </c>
      <c r="AJ1191" s="46">
        <v>0</v>
      </c>
      <c r="AK1191" s="46">
        <v>1.6568361552030755E-2</v>
      </c>
      <c r="AL1191" s="45">
        <v>1.6568361552030755E-2</v>
      </c>
      <c r="AM1191" s="45">
        <v>1.954805173431595E-3</v>
      </c>
      <c r="AN1191" s="45">
        <v>3.905060533177919E-3</v>
      </c>
      <c r="AO1191" s="45">
        <v>5.8507764110369226E-3</v>
      </c>
      <c r="AP1191" s="45">
        <v>7.7919631153449288E-3</v>
      </c>
      <c r="AQ1191" s="45">
        <v>9.7286309310299045E-3</v>
      </c>
      <c r="AR1191" s="45">
        <v>1.1462694580767863E-2</v>
      </c>
      <c r="AS1191" s="45">
        <v>1.2836947420570309E-2</v>
      </c>
      <c r="AT1191" s="45">
        <v>1.3924005264260918E-2</v>
      </c>
      <c r="AU1191" s="45">
        <v>1.4781828845071931E-2</v>
      </c>
      <c r="AV1191" s="45">
        <v>1.5456681454976862E-2</v>
      </c>
      <c r="AW1191" s="45">
        <v>1.5985489683148595E-2</v>
      </c>
      <c r="AX1191" s="45">
        <v>1.6397727718080339E-2</v>
      </c>
      <c r="AY1191" s="45">
        <v>1.6568361552030755E-2</v>
      </c>
      <c r="AZ1191" s="45">
        <v>1.6568361552030755E-2</v>
      </c>
      <c r="BA1191" s="45">
        <v>1.6568361552030755E-2</v>
      </c>
      <c r="BB1191" s="45">
        <v>1.6568361552030755E-2</v>
      </c>
      <c r="BC1191" s="45">
        <v>1.6568361552030755E-2</v>
      </c>
      <c r="BD1191" s="45">
        <v>1.6568361552030755E-2</v>
      </c>
      <c r="BE1191" s="45">
        <v>1.6568361552030755E-2</v>
      </c>
      <c r="BF1191" s="45">
        <v>1.6568361552030755E-2</v>
      </c>
    </row>
    <row r="1192" spans="1:58" ht="13.5" thickBot="1" x14ac:dyDescent="0.25">
      <c r="A1192" s="6" t="s">
        <v>1138</v>
      </c>
      <c r="B1192" s="6" t="s">
        <v>1352</v>
      </c>
      <c r="C1192" s="6" t="s">
        <v>984</v>
      </c>
      <c r="D1192" s="6" t="s">
        <v>1138</v>
      </c>
      <c r="E1192" s="6">
        <v>36.7946648555194</v>
      </c>
      <c r="F1192" s="6" t="s">
        <v>314</v>
      </c>
      <c r="G1192" s="21" t="s">
        <v>1178</v>
      </c>
      <c r="H1192" s="21" t="s">
        <v>1159</v>
      </c>
      <c r="I1192" s="21" t="s">
        <v>1160</v>
      </c>
      <c r="J1192" s="21" t="s">
        <v>849</v>
      </c>
      <c r="K1192" s="21" t="s">
        <v>852</v>
      </c>
      <c r="L1192" s="21" t="s">
        <v>1010</v>
      </c>
      <c r="M1192" s="3">
        <v>23.29962727074043</v>
      </c>
      <c r="N1192" s="3">
        <v>36.7946648555194</v>
      </c>
      <c r="O1192" s="21" t="s">
        <v>1511</v>
      </c>
      <c r="P1192" s="21">
        <v>0</v>
      </c>
      <c r="Q1192" s="46">
        <v>5.3646032528389797E-3</v>
      </c>
      <c r="R1192" s="46">
        <v>5.352117126023093E-3</v>
      </c>
      <c r="S1192" s="46">
        <v>5.3396593529263662E-3</v>
      </c>
      <c r="T1192" s="46">
        <v>5.3272298691626708E-3</v>
      </c>
      <c r="U1192" s="46">
        <v>5.3148286104920837E-3</v>
      </c>
      <c r="V1192" s="46">
        <v>4.7588187418614938E-3</v>
      </c>
      <c r="W1192" s="46">
        <v>3.771384153688084E-3</v>
      </c>
      <c r="X1192" s="46">
        <v>2.9832303103892099E-3</v>
      </c>
      <c r="Y1192" s="46">
        <v>2.354139038778116E-3</v>
      </c>
      <c r="Z1192" s="46">
        <v>1.8520088628205926E-3</v>
      </c>
      <c r="AA1192" s="46">
        <v>1.451216918972093E-3</v>
      </c>
      <c r="AB1192" s="46">
        <v>1.1313114642809044E-3</v>
      </c>
      <c r="AC1192" s="46">
        <v>8.7596825813137909E-4</v>
      </c>
      <c r="AD1192" s="46">
        <v>6.7215756353207045E-4</v>
      </c>
      <c r="AE1192" s="46">
        <v>5.0947926141688409E-4</v>
      </c>
      <c r="AF1192" s="46">
        <v>3.79632149953433E-4</v>
      </c>
      <c r="AG1192" s="46">
        <v>0</v>
      </c>
      <c r="AH1192" s="46">
        <v>0</v>
      </c>
      <c r="AI1192" s="46">
        <v>0</v>
      </c>
      <c r="AJ1192" s="46">
        <v>0</v>
      </c>
      <c r="AK1192" s="46">
        <v>4.5468820874975439E-2</v>
      </c>
      <c r="AL1192" s="45">
        <v>4.5468820874975439E-2</v>
      </c>
      <c r="AM1192" s="45">
        <v>5.3646032528389797E-3</v>
      </c>
      <c r="AN1192" s="45">
        <v>1.0716720378862073E-2</v>
      </c>
      <c r="AO1192" s="45">
        <v>1.6056379731788438E-2</v>
      </c>
      <c r="AP1192" s="45">
        <v>2.138360960095111E-2</v>
      </c>
      <c r="AQ1192" s="45">
        <v>2.6698438211443194E-2</v>
      </c>
      <c r="AR1192" s="45">
        <v>3.1457256953304688E-2</v>
      </c>
      <c r="AS1192" s="45">
        <v>3.5228641106992774E-2</v>
      </c>
      <c r="AT1192" s="45">
        <v>3.8211871417381985E-2</v>
      </c>
      <c r="AU1192" s="45">
        <v>4.0566010456160102E-2</v>
      </c>
      <c r="AV1192" s="45">
        <v>4.2418019318980697E-2</v>
      </c>
      <c r="AW1192" s="45">
        <v>4.3869236237952788E-2</v>
      </c>
      <c r="AX1192" s="45">
        <v>4.500054770223369E-2</v>
      </c>
      <c r="AY1192" s="45">
        <v>4.5468820874975439E-2</v>
      </c>
      <c r="AZ1192" s="45">
        <v>4.5468820874975439E-2</v>
      </c>
      <c r="BA1192" s="45">
        <v>4.5468820874975439E-2</v>
      </c>
      <c r="BB1192" s="45">
        <v>4.5468820874975439E-2</v>
      </c>
      <c r="BC1192" s="45">
        <v>4.5468820874975439E-2</v>
      </c>
      <c r="BD1192" s="45">
        <v>4.5468820874975439E-2</v>
      </c>
      <c r="BE1192" s="45">
        <v>4.5468820874975439E-2</v>
      </c>
      <c r="BF1192" s="45">
        <v>4.5468820874975439E-2</v>
      </c>
    </row>
    <row r="1193" spans="1:58" ht="13.5" thickBot="1" x14ac:dyDescent="0.25">
      <c r="A1193" s="6" t="s">
        <v>1142</v>
      </c>
      <c r="B1193" s="6" t="s">
        <v>1137</v>
      </c>
      <c r="C1193" s="6" t="s">
        <v>984</v>
      </c>
      <c r="D1193" s="6" t="s">
        <v>1142</v>
      </c>
      <c r="E1193" s="6">
        <v>29.820430006450358</v>
      </c>
      <c r="F1193" s="6" t="s">
        <v>314</v>
      </c>
      <c r="G1193" s="21" t="s">
        <v>1178</v>
      </c>
      <c r="H1193" s="21" t="s">
        <v>1159</v>
      </c>
      <c r="I1193" s="21" t="s">
        <v>1160</v>
      </c>
      <c r="J1193" s="21" t="s">
        <v>849</v>
      </c>
      <c r="K1193" s="21" t="s">
        <v>852</v>
      </c>
      <c r="L1193" s="21" t="s">
        <v>1011</v>
      </c>
      <c r="M1193" s="3">
        <v>18.313022485671873</v>
      </c>
      <c r="N1193" s="3">
        <v>29.820430006450358</v>
      </c>
      <c r="O1193" s="21" t="s">
        <v>1511</v>
      </c>
      <c r="P1193" s="21">
        <v>0</v>
      </c>
      <c r="Q1193" s="46">
        <v>2.5580681866087345E-5</v>
      </c>
      <c r="R1193" s="46">
        <v>2.5521142768270972E-5</v>
      </c>
      <c r="S1193" s="46">
        <v>2.5461738872898346E-5</v>
      </c>
      <c r="T1193" s="46">
        <v>2.5402469872949372E-5</v>
      </c>
      <c r="U1193" s="46">
        <v>2.5343335462101109E-5</v>
      </c>
      <c r="V1193" s="46">
        <v>2.2692046840464981E-5</v>
      </c>
      <c r="W1193" s="46">
        <v>1.7983543923633693E-5</v>
      </c>
      <c r="X1193" s="46">
        <v>1.4225295311997224E-5</v>
      </c>
      <c r="Y1193" s="46">
        <v>1.1225523860995803E-5</v>
      </c>
      <c r="Z1193" s="46">
        <v>8.8311562477460586E-6</v>
      </c>
      <c r="AA1193" s="46">
        <v>6.9200118952436595E-6</v>
      </c>
      <c r="AB1193" s="46">
        <v>5.3945683017494692E-6</v>
      </c>
      <c r="AC1193" s="46">
        <v>4.1769846305392884E-6</v>
      </c>
      <c r="AD1193" s="46">
        <v>3.2051296221205151E-6</v>
      </c>
      <c r="AE1193" s="46">
        <v>2.4294111399155963E-6</v>
      </c>
      <c r="AF1193" s="46">
        <v>1.8102455664281023E-6</v>
      </c>
      <c r="AG1193" s="46">
        <v>0</v>
      </c>
      <c r="AH1193" s="46">
        <v>0</v>
      </c>
      <c r="AI1193" s="46">
        <v>0</v>
      </c>
      <c r="AJ1193" s="46">
        <v>0</v>
      </c>
      <c r="AK1193" s="46">
        <v>2.168144384234428E-4</v>
      </c>
      <c r="AL1193" s="45">
        <v>2.168144384234428E-4</v>
      </c>
      <c r="AM1193" s="45">
        <v>2.5580681866087345E-5</v>
      </c>
      <c r="AN1193" s="45">
        <v>5.1101824634358314E-5</v>
      </c>
      <c r="AO1193" s="45">
        <v>7.6563563507256663E-5</v>
      </c>
      <c r="AP1193" s="45">
        <v>1.0196603338020604E-4</v>
      </c>
      <c r="AQ1193" s="45">
        <v>1.2730936884230716E-4</v>
      </c>
      <c r="AR1193" s="45">
        <v>1.5000141568277214E-4</v>
      </c>
      <c r="AS1193" s="45">
        <v>1.6798495960640582E-4</v>
      </c>
      <c r="AT1193" s="45">
        <v>1.8221025491840304E-4</v>
      </c>
      <c r="AU1193" s="45">
        <v>1.9343577877939885E-4</v>
      </c>
      <c r="AV1193" s="45">
        <v>2.0226693502714489E-4</v>
      </c>
      <c r="AW1193" s="45">
        <v>2.0918694692238855E-4</v>
      </c>
      <c r="AX1193" s="45">
        <v>2.1458151522413802E-4</v>
      </c>
      <c r="AY1193" s="45">
        <v>2.168144384234428E-4</v>
      </c>
      <c r="AZ1193" s="45">
        <v>2.168144384234428E-4</v>
      </c>
      <c r="BA1193" s="45">
        <v>2.168144384234428E-4</v>
      </c>
      <c r="BB1193" s="45">
        <v>2.168144384234428E-4</v>
      </c>
      <c r="BC1193" s="45">
        <v>2.168144384234428E-4</v>
      </c>
      <c r="BD1193" s="45">
        <v>2.168144384234428E-4</v>
      </c>
      <c r="BE1193" s="45">
        <v>2.168144384234428E-4</v>
      </c>
      <c r="BF1193" s="45">
        <v>2.168144384234428E-4</v>
      </c>
    </row>
    <row r="1194" spans="1:58" ht="13.5" thickBot="1" x14ac:dyDescent="0.25">
      <c r="A1194" s="6" t="s">
        <v>1357</v>
      </c>
      <c r="B1194" s="6" t="s">
        <v>1143</v>
      </c>
      <c r="C1194" s="6" t="s">
        <v>984</v>
      </c>
      <c r="D1194" s="6" t="s">
        <v>1357</v>
      </c>
      <c r="E1194" s="6">
        <v>72.347701314327864</v>
      </c>
      <c r="F1194" s="6" t="s">
        <v>314</v>
      </c>
      <c r="G1194" s="21" t="s">
        <v>1178</v>
      </c>
      <c r="H1194" s="21" t="s">
        <v>1159</v>
      </c>
      <c r="I1194" s="21" t="s">
        <v>1160</v>
      </c>
      <c r="J1194" s="21" t="s">
        <v>849</v>
      </c>
      <c r="K1194" s="21" t="s">
        <v>852</v>
      </c>
      <c r="L1194" s="21" t="s">
        <v>1012</v>
      </c>
      <c r="M1194" s="3">
        <v>48.720185305558672</v>
      </c>
      <c r="N1194" s="3">
        <v>72.347701314327864</v>
      </c>
      <c r="O1194" s="21" t="s">
        <v>1511</v>
      </c>
      <c r="P1194" s="21">
        <v>0</v>
      </c>
      <c r="Q1194" s="46">
        <v>2.3694471833881104E-6</v>
      </c>
      <c r="R1194" s="46">
        <v>2.3639322894395831E-6</v>
      </c>
      <c r="S1194" s="46">
        <v>2.3584299188104585E-6</v>
      </c>
      <c r="T1194" s="46">
        <v>2.3529400430625611E-6</v>
      </c>
      <c r="U1194" s="46">
        <v>2.3474626338222897E-6</v>
      </c>
      <c r="V1194" s="46">
        <v>2.1018832395836663E-6</v>
      </c>
      <c r="W1194" s="46">
        <v>1.6657514338458769E-6</v>
      </c>
      <c r="X1194" s="46">
        <v>1.3176382899535031E-6</v>
      </c>
      <c r="Y1194" s="46">
        <v>1.0397801760614612E-6</v>
      </c>
      <c r="Z1194" s="46">
        <v>8.1799845707094733E-7</v>
      </c>
      <c r="AA1194" s="46">
        <v>6.4097598258060932E-7</v>
      </c>
      <c r="AB1194" s="46">
        <v>4.9967959161872552E-7</v>
      </c>
      <c r="AC1194" s="46">
        <v>3.8689916553817593E-7</v>
      </c>
      <c r="AD1194" s="46">
        <v>2.9687970771393823E-7</v>
      </c>
      <c r="AE1194" s="46">
        <v>2.2502767568506427E-7</v>
      </c>
      <c r="AF1194" s="46">
        <v>1.6767658036122325E-7</v>
      </c>
      <c r="AG1194" s="46">
        <v>0</v>
      </c>
      <c r="AH1194" s="46">
        <v>0</v>
      </c>
      <c r="AI1194" s="46">
        <v>0</v>
      </c>
      <c r="AJ1194" s="46">
        <v>0</v>
      </c>
      <c r="AK1194" s="46">
        <v>2.0082746938867205E-5</v>
      </c>
      <c r="AL1194" s="45">
        <v>2.0082746938867205E-5</v>
      </c>
      <c r="AM1194" s="45">
        <v>2.3694471833881104E-6</v>
      </c>
      <c r="AN1194" s="45">
        <v>4.733379472827693E-6</v>
      </c>
      <c r="AO1194" s="45">
        <v>7.0918093916381515E-6</v>
      </c>
      <c r="AP1194" s="45">
        <v>9.4447494347007122E-6</v>
      </c>
      <c r="AQ1194" s="45">
        <v>1.1792212068523002E-5</v>
      </c>
      <c r="AR1194" s="45">
        <v>1.3894095308106669E-5</v>
      </c>
      <c r="AS1194" s="45">
        <v>1.5559846741952546E-5</v>
      </c>
      <c r="AT1194" s="45">
        <v>1.6877485031906048E-5</v>
      </c>
      <c r="AU1194" s="45">
        <v>1.791726520796751E-5</v>
      </c>
      <c r="AV1194" s="45">
        <v>1.8735263665038458E-5</v>
      </c>
      <c r="AW1194" s="45">
        <v>1.9376239647619066E-5</v>
      </c>
      <c r="AX1194" s="45">
        <v>1.9875919239237791E-5</v>
      </c>
      <c r="AY1194" s="45">
        <v>2.0082746938867205E-5</v>
      </c>
      <c r="AZ1194" s="45">
        <v>2.0082746938867205E-5</v>
      </c>
      <c r="BA1194" s="45">
        <v>2.0082746938867205E-5</v>
      </c>
      <c r="BB1194" s="45">
        <v>2.0082746938867205E-5</v>
      </c>
      <c r="BC1194" s="45">
        <v>2.0082746938867205E-5</v>
      </c>
      <c r="BD1194" s="45">
        <v>2.0082746938867205E-5</v>
      </c>
      <c r="BE1194" s="45">
        <v>2.0082746938867205E-5</v>
      </c>
      <c r="BF1194" s="45">
        <v>2.0082746938867205E-5</v>
      </c>
    </row>
    <row r="1195" spans="1:58" ht="13.5" thickBot="1" x14ac:dyDescent="0.25">
      <c r="A1195" s="6" t="s">
        <v>1139</v>
      </c>
      <c r="B1195" s="6" t="s">
        <v>1138</v>
      </c>
      <c r="C1195" s="6" t="s">
        <v>984</v>
      </c>
      <c r="D1195" s="6" t="s">
        <v>1139</v>
      </c>
      <c r="E1195" s="6">
        <v>56.047813835157889</v>
      </c>
      <c r="F1195" s="6" t="s">
        <v>314</v>
      </c>
      <c r="G1195" s="21" t="s">
        <v>1178</v>
      </c>
      <c r="H1195" s="21" t="s">
        <v>1159</v>
      </c>
      <c r="I1195" s="21" t="s">
        <v>1160</v>
      </c>
      <c r="J1195" s="21" t="s">
        <v>849</v>
      </c>
      <c r="K1195" s="21" t="s">
        <v>852</v>
      </c>
      <c r="L1195" s="21" t="s">
        <v>1013</v>
      </c>
      <c r="M1195" s="3">
        <v>37.065702963232894</v>
      </c>
      <c r="N1195" s="3">
        <v>56.047813835157889</v>
      </c>
      <c r="O1195" s="21" t="s">
        <v>1511</v>
      </c>
      <c r="P1195" s="21">
        <v>0</v>
      </c>
      <c r="Q1195" s="46">
        <v>3.4946349505064884E-5</v>
      </c>
      <c r="R1195" s="46">
        <v>3.48650117935684E-5</v>
      </c>
      <c r="S1195" s="46">
        <v>3.4783858785195858E-5</v>
      </c>
      <c r="T1195" s="46">
        <v>3.4702890060520133E-5</v>
      </c>
      <c r="U1195" s="46">
        <v>3.4622105201066508E-5</v>
      </c>
      <c r="V1195" s="46">
        <v>3.1000119700620226E-5</v>
      </c>
      <c r="W1195" s="46">
        <v>2.45677271069207E-5</v>
      </c>
      <c r="X1195" s="46">
        <v>1.9433498465295314E-5</v>
      </c>
      <c r="Y1195" s="46">
        <v>1.5335442670270267E-5</v>
      </c>
      <c r="Z1195" s="46">
        <v>1.2064442784721405E-5</v>
      </c>
      <c r="AA1195" s="46">
        <v>9.453585152121672E-6</v>
      </c>
      <c r="AB1195" s="46">
        <v>7.3696420716527248E-6</v>
      </c>
      <c r="AC1195" s="46">
        <v>5.7062734113286142E-6</v>
      </c>
      <c r="AD1195" s="46">
        <v>4.378600248813149E-6</v>
      </c>
      <c r="AE1195" s="46">
        <v>3.318873641892257E-6</v>
      </c>
      <c r="AF1195" s="46">
        <v>2.4730175131983948E-6</v>
      </c>
      <c r="AG1195" s="46">
        <v>0</v>
      </c>
      <c r="AH1195" s="46">
        <v>0</v>
      </c>
      <c r="AI1195" s="46">
        <v>0</v>
      </c>
      <c r="AJ1195" s="46">
        <v>0</v>
      </c>
      <c r="AK1195" s="46">
        <v>2.9619512030814021E-4</v>
      </c>
      <c r="AL1195" s="45">
        <v>2.9619512030814021E-4</v>
      </c>
      <c r="AM1195" s="45">
        <v>3.4946349505064884E-5</v>
      </c>
      <c r="AN1195" s="45">
        <v>6.9811361298633291E-5</v>
      </c>
      <c r="AO1195" s="45">
        <v>1.0459522008382914E-4</v>
      </c>
      <c r="AP1195" s="45">
        <v>1.3929811014434928E-4</v>
      </c>
      <c r="AQ1195" s="45">
        <v>1.739202153454158E-4</v>
      </c>
      <c r="AR1195" s="45">
        <v>2.0492033504603604E-4</v>
      </c>
      <c r="AS1195" s="45">
        <v>2.2948806215295674E-4</v>
      </c>
      <c r="AT1195" s="45">
        <v>2.4892156061825205E-4</v>
      </c>
      <c r="AU1195" s="45">
        <v>2.6425700328852234E-4</v>
      </c>
      <c r="AV1195" s="45">
        <v>2.7632144607324377E-4</v>
      </c>
      <c r="AW1195" s="45">
        <v>2.8577503122536544E-4</v>
      </c>
      <c r="AX1195" s="45">
        <v>2.9314467329701814E-4</v>
      </c>
      <c r="AY1195" s="45">
        <v>2.9619512030814021E-4</v>
      </c>
      <c r="AZ1195" s="45">
        <v>2.9619512030814021E-4</v>
      </c>
      <c r="BA1195" s="45">
        <v>2.9619512030814021E-4</v>
      </c>
      <c r="BB1195" s="45">
        <v>2.9619512030814021E-4</v>
      </c>
      <c r="BC1195" s="45">
        <v>2.9619512030814021E-4</v>
      </c>
      <c r="BD1195" s="45">
        <v>2.9619512030814021E-4</v>
      </c>
      <c r="BE1195" s="45">
        <v>2.9619512030814021E-4</v>
      </c>
      <c r="BF1195" s="45">
        <v>2.9619512030814021E-4</v>
      </c>
    </row>
    <row r="1196" spans="1:58" ht="13.5" thickBot="1" x14ac:dyDescent="0.25">
      <c r="A1196" s="6" t="s">
        <v>1139</v>
      </c>
      <c r="B1196" s="6" t="s">
        <v>1138</v>
      </c>
      <c r="C1196" s="6" t="s">
        <v>984</v>
      </c>
      <c r="D1196" s="6" t="s">
        <v>1139</v>
      </c>
      <c r="E1196" s="6">
        <v>58.475291077346419</v>
      </c>
      <c r="F1196" s="6" t="s">
        <v>314</v>
      </c>
      <c r="G1196" s="21" t="s">
        <v>1178</v>
      </c>
      <c r="H1196" s="21" t="s">
        <v>1159</v>
      </c>
      <c r="I1196" s="21" t="s">
        <v>1160</v>
      </c>
      <c r="J1196" s="21" t="s">
        <v>849</v>
      </c>
      <c r="K1196" s="21" t="s">
        <v>852</v>
      </c>
      <c r="L1196" s="21" t="s">
        <v>1014</v>
      </c>
      <c r="M1196" s="3">
        <v>38.801358543164838</v>
      </c>
      <c r="N1196" s="3">
        <v>58.475291077346419</v>
      </c>
      <c r="O1196" s="21" t="s">
        <v>1511</v>
      </c>
      <c r="P1196" s="21">
        <v>0</v>
      </c>
      <c r="Q1196" s="46">
        <v>4.662384156242388E-6</v>
      </c>
      <c r="R1196" s="46">
        <v>4.6515324460421183E-6</v>
      </c>
      <c r="S1196" s="46">
        <v>4.6407053780986507E-6</v>
      </c>
      <c r="T1196" s="46">
        <v>4.6299028964539062E-6</v>
      </c>
      <c r="U1196" s="46">
        <v>4.6191249452768821E-6</v>
      </c>
      <c r="V1196" s="46">
        <v>4.1358959943109739E-6</v>
      </c>
      <c r="W1196" s="46">
        <v>3.2777152189127059E-6</v>
      </c>
      <c r="X1196" s="46">
        <v>2.5927296163458139E-6</v>
      </c>
      <c r="Y1196" s="46">
        <v>2.0459855162974563E-6</v>
      </c>
      <c r="Z1196" s="46">
        <v>1.6095834812510391E-6</v>
      </c>
      <c r="AA1196" s="46">
        <v>1.2612546448249837E-6</v>
      </c>
      <c r="AB1196" s="46">
        <v>9.8322436874475462E-7</v>
      </c>
      <c r="AC1196" s="46">
        <v>7.6130523276286164E-7</v>
      </c>
      <c r="AD1196" s="46">
        <v>5.8417307431858169E-7</v>
      </c>
      <c r="AE1196" s="46">
        <v>4.4278913545136527E-7</v>
      </c>
      <c r="AF1196" s="46">
        <v>3.2993883009082374E-7</v>
      </c>
      <c r="AG1196" s="46">
        <v>0</v>
      </c>
      <c r="AH1196" s="46">
        <v>0</v>
      </c>
      <c r="AI1196" s="46">
        <v>0</v>
      </c>
      <c r="AJ1196" s="46">
        <v>0</v>
      </c>
      <c r="AK1196" s="46">
        <v>3.9517015529213753E-5</v>
      </c>
      <c r="AL1196" s="45">
        <v>3.9517015529213753E-5</v>
      </c>
      <c r="AM1196" s="45">
        <v>4.662384156242388E-6</v>
      </c>
      <c r="AN1196" s="45">
        <v>9.3139166022845063E-6</v>
      </c>
      <c r="AO1196" s="45">
        <v>1.3954621980383158E-5</v>
      </c>
      <c r="AP1196" s="45">
        <v>1.8584524876837066E-5</v>
      </c>
      <c r="AQ1196" s="45">
        <v>2.3203649822113946E-5</v>
      </c>
      <c r="AR1196" s="45">
        <v>2.7339545816424918E-5</v>
      </c>
      <c r="AS1196" s="45">
        <v>3.0617261035337627E-5</v>
      </c>
      <c r="AT1196" s="45">
        <v>3.3209990651683441E-5</v>
      </c>
      <c r="AU1196" s="45">
        <v>3.5255976167980894E-5</v>
      </c>
      <c r="AV1196" s="45">
        <v>3.6865559649231932E-5</v>
      </c>
      <c r="AW1196" s="45">
        <v>3.8126814294056914E-5</v>
      </c>
      <c r="AX1196" s="45">
        <v>3.9110038662801669E-5</v>
      </c>
      <c r="AY1196" s="45">
        <v>3.9517015529213753E-5</v>
      </c>
      <c r="AZ1196" s="45">
        <v>3.9517015529213753E-5</v>
      </c>
      <c r="BA1196" s="45">
        <v>3.9517015529213753E-5</v>
      </c>
      <c r="BB1196" s="45">
        <v>3.9517015529213753E-5</v>
      </c>
      <c r="BC1196" s="45">
        <v>3.9517015529213753E-5</v>
      </c>
      <c r="BD1196" s="45">
        <v>3.9517015529213753E-5</v>
      </c>
      <c r="BE1196" s="45">
        <v>3.9517015529213753E-5</v>
      </c>
      <c r="BF1196" s="45">
        <v>3.9517015529213753E-5</v>
      </c>
    </row>
    <row r="1197" spans="1:58" ht="13.5" thickBot="1" x14ac:dyDescent="0.25">
      <c r="A1197" s="6" t="s">
        <v>1139</v>
      </c>
      <c r="B1197" s="6" t="s">
        <v>1138</v>
      </c>
      <c r="C1197" s="6" t="s">
        <v>984</v>
      </c>
      <c r="D1197" s="6" t="s">
        <v>1139</v>
      </c>
      <c r="E1197" s="6">
        <v>58.18536860902362</v>
      </c>
      <c r="F1197" s="6" t="s">
        <v>314</v>
      </c>
      <c r="G1197" s="21" t="s">
        <v>1178</v>
      </c>
      <c r="H1197" s="21" t="s">
        <v>1159</v>
      </c>
      <c r="I1197" s="21" t="s">
        <v>1160</v>
      </c>
      <c r="J1197" s="21" t="s">
        <v>849</v>
      </c>
      <c r="K1197" s="21" t="s">
        <v>852</v>
      </c>
      <c r="L1197" s="21" t="s">
        <v>1015</v>
      </c>
      <c r="M1197" s="3">
        <v>38.594062861398349</v>
      </c>
      <c r="N1197" s="3">
        <v>58.18536860902362</v>
      </c>
      <c r="O1197" s="21" t="s">
        <v>1511</v>
      </c>
      <c r="P1197" s="21">
        <v>0</v>
      </c>
      <c r="Q1197" s="46">
        <v>1.1856805945821467E-6</v>
      </c>
      <c r="R1197" s="46">
        <v>1.1829209201813875E-6</v>
      </c>
      <c r="S1197" s="46">
        <v>1.1801675124984093E-6</v>
      </c>
      <c r="T1197" s="46">
        <v>1.1774203573026381E-6</v>
      </c>
      <c r="U1197" s="46">
        <v>1.1746794403958146E-6</v>
      </c>
      <c r="V1197" s="46">
        <v>1.0517905555034266E-6</v>
      </c>
      <c r="W1197" s="46">
        <v>8.3354850209587218E-7</v>
      </c>
      <c r="X1197" s="46">
        <v>6.5935132972338174E-7</v>
      </c>
      <c r="Y1197" s="46">
        <v>5.2031004785867991E-7</v>
      </c>
      <c r="Z1197" s="46">
        <v>4.0932961230235375E-7</v>
      </c>
      <c r="AA1197" s="46">
        <v>3.2074687693706117E-7</v>
      </c>
      <c r="AB1197" s="46">
        <v>2.500416128473841E-7</v>
      </c>
      <c r="AC1197" s="46">
        <v>1.9360584859405171E-7</v>
      </c>
      <c r="AD1197" s="46">
        <v>1.4855976146229153E-7</v>
      </c>
      <c r="AE1197" s="46">
        <v>1.1260472492245562E-7</v>
      </c>
      <c r="AF1197" s="46">
        <v>8.3906013560476756E-8</v>
      </c>
      <c r="AG1197" s="46">
        <v>0</v>
      </c>
      <c r="AH1197" s="46">
        <v>0</v>
      </c>
      <c r="AI1197" s="46">
        <v>0</v>
      </c>
      <c r="AJ1197" s="46">
        <v>0</v>
      </c>
      <c r="AK1197" s="46">
        <v>1.0049484748282122E-5</v>
      </c>
      <c r="AL1197" s="45">
        <v>1.0049484748282122E-5</v>
      </c>
      <c r="AM1197" s="45">
        <v>1.1856805945821467E-6</v>
      </c>
      <c r="AN1197" s="45">
        <v>2.368601514763534E-6</v>
      </c>
      <c r="AO1197" s="45">
        <v>3.5487690272619435E-6</v>
      </c>
      <c r="AP1197" s="45">
        <v>4.7261893845645815E-6</v>
      </c>
      <c r="AQ1197" s="45">
        <v>5.9008688249603957E-6</v>
      </c>
      <c r="AR1197" s="45">
        <v>6.9526593804638225E-6</v>
      </c>
      <c r="AS1197" s="45">
        <v>7.7862078825596953E-6</v>
      </c>
      <c r="AT1197" s="45">
        <v>8.4455592122830775E-6</v>
      </c>
      <c r="AU1197" s="45">
        <v>8.9658692601417568E-6</v>
      </c>
      <c r="AV1197" s="45">
        <v>9.375198872444111E-6</v>
      </c>
      <c r="AW1197" s="45">
        <v>9.6959457493811729E-6</v>
      </c>
      <c r="AX1197" s="45">
        <v>9.9459873622285564E-6</v>
      </c>
      <c r="AY1197" s="45">
        <v>1.0049484748282122E-5</v>
      </c>
      <c r="AZ1197" s="45">
        <v>1.0049484748282122E-5</v>
      </c>
      <c r="BA1197" s="45">
        <v>1.0049484748282122E-5</v>
      </c>
      <c r="BB1197" s="45">
        <v>1.0049484748282122E-5</v>
      </c>
      <c r="BC1197" s="45">
        <v>1.0049484748282122E-5</v>
      </c>
      <c r="BD1197" s="45">
        <v>1.0049484748282122E-5</v>
      </c>
      <c r="BE1197" s="45">
        <v>1.0049484748282122E-5</v>
      </c>
      <c r="BF1197" s="45">
        <v>1.0049484748282122E-5</v>
      </c>
    </row>
    <row r="1198" spans="1:58" ht="13.5" thickBot="1" x14ac:dyDescent="0.25">
      <c r="A1198" s="6" t="s">
        <v>1356</v>
      </c>
      <c r="B1198" s="6" t="s">
        <v>1354</v>
      </c>
      <c r="C1198" s="6" t="s">
        <v>984</v>
      </c>
      <c r="D1198" s="6" t="s">
        <v>1356</v>
      </c>
      <c r="E1198" s="6">
        <v>63.699757573561321</v>
      </c>
      <c r="F1198" s="6" t="s">
        <v>314</v>
      </c>
      <c r="G1198" s="21" t="s">
        <v>1178</v>
      </c>
      <c r="H1198" s="21" t="s">
        <v>1159</v>
      </c>
      <c r="I1198" s="21" t="s">
        <v>1160</v>
      </c>
      <c r="J1198" s="21" t="s">
        <v>849</v>
      </c>
      <c r="K1198" s="21" t="s">
        <v>852</v>
      </c>
      <c r="L1198" s="21" t="s">
        <v>1016</v>
      </c>
      <c r="M1198" s="3">
        <v>42.536872215024211</v>
      </c>
      <c r="N1198" s="3">
        <v>63.699757573561321</v>
      </c>
      <c r="O1198" s="21" t="s">
        <v>1511</v>
      </c>
      <c r="P1198" s="21">
        <v>0</v>
      </c>
      <c r="Q1198" s="46">
        <v>7.4270025564461269E-6</v>
      </c>
      <c r="R1198" s="46">
        <v>7.4097161903513688E-6</v>
      </c>
      <c r="S1198" s="46">
        <v>7.3924690784446226E-6</v>
      </c>
      <c r="T1198" s="46">
        <v>7.3752611315867771E-6</v>
      </c>
      <c r="U1198" s="46">
        <v>7.3580922608411437E-6</v>
      </c>
      <c r="V1198" s="46">
        <v>6.5883267216014408E-6</v>
      </c>
      <c r="W1198" s="46">
        <v>5.2212770321754392E-6</v>
      </c>
      <c r="X1198" s="46">
        <v>4.1301207372610291E-6</v>
      </c>
      <c r="Y1198" s="46">
        <v>3.2591779550485784E-6</v>
      </c>
      <c r="Z1198" s="46">
        <v>2.5640059311842432E-6</v>
      </c>
      <c r="AA1198" s="46">
        <v>2.0091311993034578E-6</v>
      </c>
      <c r="AB1198" s="46">
        <v>1.5662394293379599E-6</v>
      </c>
      <c r="AC1198" s="46">
        <v>1.2127305945811549E-6</v>
      </c>
      <c r="AD1198" s="46">
        <v>9.3056573010230127E-7</v>
      </c>
      <c r="AE1198" s="46">
        <v>7.0534643451908946E-7</v>
      </c>
      <c r="AF1198" s="46">
        <v>5.2558014364271501E-7</v>
      </c>
      <c r="AG1198" s="46">
        <v>0</v>
      </c>
      <c r="AH1198" s="46">
        <v>0</v>
      </c>
      <c r="AI1198" s="46">
        <v>0</v>
      </c>
      <c r="AJ1198" s="46">
        <v>0</v>
      </c>
      <c r="AK1198" s="46">
        <v>6.2949119060821935E-5</v>
      </c>
      <c r="AL1198" s="45">
        <v>6.2949119060821935E-5</v>
      </c>
      <c r="AM1198" s="45">
        <v>7.4270025564461269E-6</v>
      </c>
      <c r="AN1198" s="45">
        <v>1.4836718746797497E-5</v>
      </c>
      <c r="AO1198" s="45">
        <v>2.2229187825242118E-5</v>
      </c>
      <c r="AP1198" s="45">
        <v>2.9604448956828897E-5</v>
      </c>
      <c r="AQ1198" s="45">
        <v>3.6962541217670042E-5</v>
      </c>
      <c r="AR1198" s="45">
        <v>4.3550867939271481E-5</v>
      </c>
      <c r="AS1198" s="45">
        <v>4.8772144971446922E-5</v>
      </c>
      <c r="AT1198" s="45">
        <v>5.2902265708707955E-5</v>
      </c>
      <c r="AU1198" s="45">
        <v>5.616144366375653E-5</v>
      </c>
      <c r="AV1198" s="45">
        <v>5.8725449594940776E-5</v>
      </c>
      <c r="AW1198" s="45">
        <v>6.0734580794244233E-5</v>
      </c>
      <c r="AX1198" s="45">
        <v>6.2300820223582193E-5</v>
      </c>
      <c r="AY1198" s="45">
        <v>6.2949119060821935E-5</v>
      </c>
      <c r="AZ1198" s="45">
        <v>6.2949119060821935E-5</v>
      </c>
      <c r="BA1198" s="45">
        <v>6.2949119060821935E-5</v>
      </c>
      <c r="BB1198" s="45">
        <v>6.2949119060821935E-5</v>
      </c>
      <c r="BC1198" s="45">
        <v>6.2949119060821935E-5</v>
      </c>
      <c r="BD1198" s="45">
        <v>6.2949119060821935E-5</v>
      </c>
      <c r="BE1198" s="45">
        <v>6.2949119060821935E-5</v>
      </c>
      <c r="BF1198" s="45">
        <v>6.2949119060821935E-5</v>
      </c>
    </row>
    <row r="1199" spans="1:58" ht="13.5" thickBot="1" x14ac:dyDescent="0.25">
      <c r="A1199" s="6" t="s">
        <v>1359</v>
      </c>
      <c r="B1199" s="6" t="s">
        <v>1359</v>
      </c>
      <c r="C1199" s="6" t="s">
        <v>984</v>
      </c>
      <c r="D1199" s="6" t="s">
        <v>1359</v>
      </c>
      <c r="E1199" s="6">
        <v>224.16281801306206</v>
      </c>
      <c r="F1199" s="6" t="s">
        <v>314</v>
      </c>
      <c r="G1199" s="21" t="s">
        <v>1178</v>
      </c>
      <c r="H1199" s="21" t="s">
        <v>1159</v>
      </c>
      <c r="I1199" s="21" t="s">
        <v>1160</v>
      </c>
      <c r="J1199" s="21" t="s">
        <v>849</v>
      </c>
      <c r="K1199" s="21" t="s">
        <v>852</v>
      </c>
      <c r="L1199" s="21" t="s">
        <v>1017</v>
      </c>
      <c r="M1199" s="3">
        <v>157.26857860732773</v>
      </c>
      <c r="N1199" s="3">
        <v>224.16281801306206</v>
      </c>
      <c r="O1199" s="21" t="s">
        <v>1511</v>
      </c>
      <c r="P1199" s="21">
        <v>0</v>
      </c>
      <c r="Q1199" s="46">
        <v>1.3752980090137207E-6</v>
      </c>
      <c r="R1199" s="46">
        <v>1.3720969996303909E-6</v>
      </c>
      <c r="S1199" s="46">
        <v>1.3689032591561802E-6</v>
      </c>
      <c r="T1199" s="46">
        <v>1.3657167710847216E-6</v>
      </c>
      <c r="U1199" s="46">
        <v>1.3625375189471298E-6</v>
      </c>
      <c r="V1199" s="46">
        <v>1.2199958939136364E-6</v>
      </c>
      <c r="W1199" s="46">
        <v>9.6685195033728681E-7</v>
      </c>
      <c r="X1199" s="46">
        <v>7.6479667049682089E-7</v>
      </c>
      <c r="Y1199" s="46">
        <v>6.0351951120702901E-7</v>
      </c>
      <c r="Z1199" s="46">
        <v>4.7479076861182705E-7</v>
      </c>
      <c r="AA1199" s="46">
        <v>3.7204163015282208E-7</v>
      </c>
      <c r="AB1199" s="46">
        <v>2.9002897904454325E-7</v>
      </c>
      <c r="AC1199" s="46">
        <v>2.2456784678899772E-7</v>
      </c>
      <c r="AD1199" s="46">
        <v>1.7231786122859378E-7</v>
      </c>
      <c r="AE1199" s="46">
        <v>1.3061279293852994E-7</v>
      </c>
      <c r="AF1199" s="46">
        <v>9.7324501995977493E-8</v>
      </c>
      <c r="AG1199" s="46">
        <v>0</v>
      </c>
      <c r="AH1199" s="46">
        <v>0</v>
      </c>
      <c r="AI1199" s="46">
        <v>0</v>
      </c>
      <c r="AJ1199" s="46">
        <v>0</v>
      </c>
      <c r="AK1199" s="46">
        <v>1.1656626944119737E-5</v>
      </c>
      <c r="AL1199" s="45">
        <v>1.1656626944119737E-5</v>
      </c>
      <c r="AM1199" s="45">
        <v>1.3752980090137207E-6</v>
      </c>
      <c r="AN1199" s="45">
        <v>2.7473950086441116E-6</v>
      </c>
      <c r="AO1199" s="45">
        <v>4.1162982678002916E-6</v>
      </c>
      <c r="AP1199" s="45">
        <v>5.482015038885013E-6</v>
      </c>
      <c r="AQ1199" s="45">
        <v>6.8445525578321424E-6</v>
      </c>
      <c r="AR1199" s="45">
        <v>8.0645484517457796E-6</v>
      </c>
      <c r="AS1199" s="45">
        <v>9.0314004020830668E-6</v>
      </c>
      <c r="AT1199" s="45">
        <v>9.7961970725798879E-6</v>
      </c>
      <c r="AU1199" s="45">
        <v>1.0399716583786917E-5</v>
      </c>
      <c r="AV1199" s="45">
        <v>1.0874507352398744E-5</v>
      </c>
      <c r="AW1199" s="45">
        <v>1.1246548982551566E-5</v>
      </c>
      <c r="AX1199" s="45">
        <v>1.1536577961596109E-5</v>
      </c>
      <c r="AY1199" s="45">
        <v>1.1656626944119737E-5</v>
      </c>
      <c r="AZ1199" s="45">
        <v>1.1656626944119737E-5</v>
      </c>
      <c r="BA1199" s="45">
        <v>1.1656626944119737E-5</v>
      </c>
      <c r="BB1199" s="45">
        <v>1.1656626944119737E-5</v>
      </c>
      <c r="BC1199" s="45">
        <v>1.1656626944119737E-5</v>
      </c>
      <c r="BD1199" s="45">
        <v>1.1656626944119737E-5</v>
      </c>
      <c r="BE1199" s="45">
        <v>1.1656626944119737E-5</v>
      </c>
      <c r="BF1199" s="45">
        <v>1.1656626944119737E-5</v>
      </c>
    </row>
    <row r="1200" spans="1:58" ht="13.5" thickBot="1" x14ac:dyDescent="0.25">
      <c r="A1200" s="6" t="s">
        <v>1359</v>
      </c>
      <c r="B1200" s="6" t="s">
        <v>1359</v>
      </c>
      <c r="C1200" s="6" t="s">
        <v>984</v>
      </c>
      <c r="D1200" s="6" t="s">
        <v>1359</v>
      </c>
      <c r="E1200" s="6">
        <v>194.17428864774777</v>
      </c>
      <c r="F1200" s="6" t="s">
        <v>314</v>
      </c>
      <c r="G1200" s="21" t="s">
        <v>1178</v>
      </c>
      <c r="H1200" s="21" t="s">
        <v>1159</v>
      </c>
      <c r="I1200" s="21" t="s">
        <v>1160</v>
      </c>
      <c r="J1200" s="21" t="s">
        <v>849</v>
      </c>
      <c r="K1200" s="21" t="s">
        <v>852</v>
      </c>
      <c r="L1200" s="21" t="s">
        <v>1018</v>
      </c>
      <c r="M1200" s="3">
        <v>135.82666458141748</v>
      </c>
      <c r="N1200" s="3">
        <v>194.17428864774777</v>
      </c>
      <c r="O1200" s="21" t="s">
        <v>1511</v>
      </c>
      <c r="P1200" s="21">
        <v>0</v>
      </c>
      <c r="Q1200" s="46">
        <v>2.8386745777488559E-7</v>
      </c>
      <c r="R1200" s="46">
        <v>2.8320675559251917E-7</v>
      </c>
      <c r="S1200" s="46">
        <v>2.825475537444361E-7</v>
      </c>
      <c r="T1200" s="46">
        <v>2.8188984882365052E-7</v>
      </c>
      <c r="U1200" s="46">
        <v>2.8123363743091334E-7</v>
      </c>
      <c r="V1200" s="46">
        <v>2.5181242947440923E-7</v>
      </c>
      <c r="W1200" s="46">
        <v>1.9956242457135509E-7</v>
      </c>
      <c r="X1200" s="46">
        <v>1.5785734084231005E-7</v>
      </c>
      <c r="Y1200" s="46">
        <v>1.2456903757661999E-7</v>
      </c>
      <c r="Z1200" s="46">
        <v>9.7998868301625429E-8</v>
      </c>
      <c r="AA1200" s="46">
        <v>7.6791001692530041E-8</v>
      </c>
      <c r="AB1200" s="46">
        <v>5.9863235766233604E-8</v>
      </c>
      <c r="AC1200" s="46">
        <v>4.6351774923086366E-8</v>
      </c>
      <c r="AD1200" s="46">
        <v>3.5567151901314513E-8</v>
      </c>
      <c r="AE1200" s="46">
        <v>2.6959045415129452E-8</v>
      </c>
      <c r="AF1200" s="46">
        <v>2.0088198179402218E-8</v>
      </c>
      <c r="AG1200" s="46">
        <v>0</v>
      </c>
      <c r="AH1200" s="46">
        <v>0</v>
      </c>
      <c r="AI1200" s="46">
        <v>0</v>
      </c>
      <c r="AJ1200" s="46">
        <v>0</v>
      </c>
      <c r="AK1200" s="46">
        <v>2.4059782208442722E-6</v>
      </c>
      <c r="AL1200" s="45">
        <v>2.4059782208442722E-6</v>
      </c>
      <c r="AM1200" s="45">
        <v>2.8386745777488559E-7</v>
      </c>
      <c r="AN1200" s="45">
        <v>5.6707421336740477E-7</v>
      </c>
      <c r="AO1200" s="45">
        <v>8.4962176711184092E-7</v>
      </c>
      <c r="AP1200" s="45">
        <v>1.1315116159354915E-6</v>
      </c>
      <c r="AQ1200" s="45">
        <v>1.4127452533664048E-6</v>
      </c>
      <c r="AR1200" s="45">
        <v>1.6645576828408142E-6</v>
      </c>
      <c r="AS1200" s="45">
        <v>1.8641201074121693E-6</v>
      </c>
      <c r="AT1200" s="45">
        <v>2.0219774482544794E-6</v>
      </c>
      <c r="AU1200" s="45">
        <v>2.1465464858310995E-6</v>
      </c>
      <c r="AV1200" s="45">
        <v>2.2445453541327248E-6</v>
      </c>
      <c r="AW1200" s="45">
        <v>2.3213363558252548E-6</v>
      </c>
      <c r="AX1200" s="45">
        <v>2.3811995915914883E-6</v>
      </c>
      <c r="AY1200" s="45">
        <v>2.4059782208442722E-6</v>
      </c>
      <c r="AZ1200" s="45">
        <v>2.4059782208442722E-6</v>
      </c>
      <c r="BA1200" s="45">
        <v>2.4059782208442722E-6</v>
      </c>
      <c r="BB1200" s="45">
        <v>2.4059782208442722E-6</v>
      </c>
      <c r="BC1200" s="45">
        <v>2.4059782208442722E-6</v>
      </c>
      <c r="BD1200" s="45">
        <v>2.4059782208442722E-6</v>
      </c>
      <c r="BE1200" s="45">
        <v>2.4059782208442722E-6</v>
      </c>
      <c r="BF1200" s="45">
        <v>2.4059782208442722E-6</v>
      </c>
    </row>
    <row r="1201" spans="1:58" ht="13.5" thickBot="1" x14ac:dyDescent="0.25">
      <c r="A1201" s="6" t="s">
        <v>1359</v>
      </c>
      <c r="B1201" s="6" t="s">
        <v>1359</v>
      </c>
      <c r="C1201" s="6" t="s">
        <v>984</v>
      </c>
      <c r="D1201" s="6" t="s">
        <v>1359</v>
      </c>
      <c r="E1201" s="6">
        <v>192.52486445376147</v>
      </c>
      <c r="F1201" s="6" t="s">
        <v>314</v>
      </c>
      <c r="G1201" s="21" t="s">
        <v>1178</v>
      </c>
      <c r="H1201" s="21" t="s">
        <v>1159</v>
      </c>
      <c r="I1201" s="21" t="s">
        <v>1160</v>
      </c>
      <c r="J1201" s="21" t="s">
        <v>849</v>
      </c>
      <c r="K1201" s="21" t="s">
        <v>852</v>
      </c>
      <c r="L1201" s="21" t="s">
        <v>1019</v>
      </c>
      <c r="M1201" s="3">
        <v>134.64731992837105</v>
      </c>
      <c r="N1201" s="3">
        <v>192.52486445376147</v>
      </c>
      <c r="O1201" s="21" t="s">
        <v>1511</v>
      </c>
      <c r="P1201" s="21">
        <v>0</v>
      </c>
      <c r="Q1201" s="46">
        <v>4.9941986097311011E-6</v>
      </c>
      <c r="R1201" s="46">
        <v>4.9825746006020326E-6</v>
      </c>
      <c r="S1201" s="46">
        <v>4.9709769874799272E-6</v>
      </c>
      <c r="T1201" s="46">
        <v>4.9594057104242611E-6</v>
      </c>
      <c r="U1201" s="46">
        <v>4.9478607096306281E-6</v>
      </c>
      <c r="V1201" s="46">
        <v>4.4302411239805327E-6</v>
      </c>
      <c r="W1201" s="46">
        <v>3.5109849898300173E-6</v>
      </c>
      <c r="X1201" s="46">
        <v>2.7772500530712914E-6</v>
      </c>
      <c r="Y1201" s="46">
        <v>2.1915950463545434E-6</v>
      </c>
      <c r="Z1201" s="46">
        <v>1.7241349736373324E-6</v>
      </c>
      <c r="AA1201" s="46">
        <v>1.3510161287907308E-6</v>
      </c>
      <c r="AB1201" s="46">
        <v>1.0531988808481856E-6</v>
      </c>
      <c r="AC1201" s="46">
        <v>8.1548611346294044E-7</v>
      </c>
      <c r="AD1201" s="46">
        <v>6.2574774146356955E-7</v>
      </c>
      <c r="AE1201" s="46">
        <v>4.7430173288369422E-7</v>
      </c>
      <c r="AF1201" s="46">
        <v>3.5342005105471915E-7</v>
      </c>
      <c r="AG1201" s="46">
        <v>0</v>
      </c>
      <c r="AH1201" s="46">
        <v>0</v>
      </c>
      <c r="AI1201" s="46">
        <v>0</v>
      </c>
      <c r="AJ1201" s="46">
        <v>0</v>
      </c>
      <c r="AK1201" s="46">
        <v>4.2329378576084355E-5</v>
      </c>
      <c r="AL1201" s="45">
        <v>4.2329378576084355E-5</v>
      </c>
      <c r="AM1201" s="45">
        <v>4.9941986097311011E-6</v>
      </c>
      <c r="AN1201" s="45">
        <v>9.9767732103331329E-6</v>
      </c>
      <c r="AO1201" s="45">
        <v>1.494775019781306E-5</v>
      </c>
      <c r="AP1201" s="45">
        <v>1.990715590823732E-5</v>
      </c>
      <c r="AQ1201" s="45">
        <v>2.4855016617867948E-5</v>
      </c>
      <c r="AR1201" s="45">
        <v>2.9285257741848482E-5</v>
      </c>
      <c r="AS1201" s="45">
        <v>3.2796242731678496E-5</v>
      </c>
      <c r="AT1201" s="45">
        <v>3.5573492784749787E-5</v>
      </c>
      <c r="AU1201" s="45">
        <v>3.776508783110433E-5</v>
      </c>
      <c r="AV1201" s="45">
        <v>3.9489222804741664E-5</v>
      </c>
      <c r="AW1201" s="45">
        <v>4.0840238933532392E-5</v>
      </c>
      <c r="AX1201" s="45">
        <v>4.1893437814380575E-5</v>
      </c>
      <c r="AY1201" s="45">
        <v>4.2329378576084355E-5</v>
      </c>
      <c r="AZ1201" s="45">
        <v>4.2329378576084355E-5</v>
      </c>
      <c r="BA1201" s="45">
        <v>4.2329378576084355E-5</v>
      </c>
      <c r="BB1201" s="45">
        <v>4.2329378576084355E-5</v>
      </c>
      <c r="BC1201" s="45">
        <v>4.2329378576084355E-5</v>
      </c>
      <c r="BD1201" s="45">
        <v>4.2329378576084355E-5</v>
      </c>
      <c r="BE1201" s="45">
        <v>4.2329378576084355E-5</v>
      </c>
      <c r="BF1201" s="45">
        <v>4.2329378576084355E-5</v>
      </c>
    </row>
    <row r="1202" spans="1:58" ht="13.5" thickBot="1" x14ac:dyDescent="0.25">
      <c r="A1202" s="6" t="s">
        <v>1143</v>
      </c>
      <c r="B1202" s="6" t="s">
        <v>1142</v>
      </c>
      <c r="C1202" s="6" t="s">
        <v>984</v>
      </c>
      <c r="D1202" s="6" t="s">
        <v>1143</v>
      </c>
      <c r="E1202" s="6">
        <v>45.478604825722847</v>
      </c>
      <c r="F1202" s="6" t="s">
        <v>314</v>
      </c>
      <c r="G1202" s="21" t="s">
        <v>1178</v>
      </c>
      <c r="H1202" s="21" t="s">
        <v>1159</v>
      </c>
      <c r="I1202" s="21" t="s">
        <v>1160</v>
      </c>
      <c r="J1202" s="21" t="s">
        <v>849</v>
      </c>
      <c r="K1202" s="21" t="s">
        <v>852</v>
      </c>
      <c r="L1202" s="21" t="s">
        <v>1020</v>
      </c>
      <c r="M1202" s="3">
        <v>29.508677803996427</v>
      </c>
      <c r="N1202" s="3">
        <v>45.478604825722847</v>
      </c>
      <c r="O1202" s="21" t="s">
        <v>1511</v>
      </c>
      <c r="P1202" s="21">
        <v>0</v>
      </c>
      <c r="Q1202" s="46">
        <v>4.9159995659912388E-5</v>
      </c>
      <c r="R1202" s="46">
        <v>4.9045575653222554E-5</v>
      </c>
      <c r="S1202" s="46">
        <v>4.8931415473521821E-5</v>
      </c>
      <c r="T1202" s="46">
        <v>4.8817514530790428E-5</v>
      </c>
      <c r="U1202" s="46">
        <v>4.8703872236348474E-5</v>
      </c>
      <c r="V1202" s="46">
        <v>4.3608725132173843E-5</v>
      </c>
      <c r="W1202" s="46">
        <v>3.4560100698789443E-5</v>
      </c>
      <c r="X1202" s="46">
        <v>2.733763937410313E-5</v>
      </c>
      <c r="Y1202" s="46">
        <v>2.1572791029405165E-5</v>
      </c>
      <c r="Z1202" s="46">
        <v>1.6971385089884921E-5</v>
      </c>
      <c r="AA1202" s="46">
        <v>1.3298619501918433E-5</v>
      </c>
      <c r="AB1202" s="46">
        <v>1.0367079176754863E-5</v>
      </c>
      <c r="AC1202" s="46">
        <v>8.0271725118107544E-6</v>
      </c>
      <c r="AD1202" s="46">
        <v>6.1594979812397436E-6</v>
      </c>
      <c r="AE1202" s="46">
        <v>4.6687512756539624E-6</v>
      </c>
      <c r="AF1202" s="46">
        <v>3.4788620825216776E-6</v>
      </c>
      <c r="AG1202" s="46">
        <v>0</v>
      </c>
      <c r="AH1202" s="46">
        <v>0</v>
      </c>
      <c r="AI1202" s="46">
        <v>0</v>
      </c>
      <c r="AJ1202" s="46">
        <v>0</v>
      </c>
      <c r="AK1202" s="46">
        <v>4.166658616724769E-4</v>
      </c>
      <c r="AL1202" s="45">
        <v>4.166658616724769E-4</v>
      </c>
      <c r="AM1202" s="45">
        <v>4.9159995659912388E-5</v>
      </c>
      <c r="AN1202" s="45">
        <v>9.8205571313134943E-5</v>
      </c>
      <c r="AO1202" s="45">
        <v>1.4713698678665675E-4</v>
      </c>
      <c r="AP1202" s="45">
        <v>1.9595450131744716E-4</v>
      </c>
      <c r="AQ1202" s="45">
        <v>2.4465837355379562E-4</v>
      </c>
      <c r="AR1202" s="45">
        <v>2.8826709868596948E-4</v>
      </c>
      <c r="AS1202" s="45">
        <v>3.2282719938475895E-4</v>
      </c>
      <c r="AT1202" s="45">
        <v>3.5016483875886209E-4</v>
      </c>
      <c r="AU1202" s="45">
        <v>3.7173762978826724E-4</v>
      </c>
      <c r="AV1202" s="45">
        <v>3.8870901487815214E-4</v>
      </c>
      <c r="AW1202" s="45">
        <v>4.0200763438007057E-4</v>
      </c>
      <c r="AX1202" s="45">
        <v>4.1237471355682541E-4</v>
      </c>
      <c r="AY1202" s="45">
        <v>4.166658616724769E-4</v>
      </c>
      <c r="AZ1202" s="45">
        <v>4.166658616724769E-4</v>
      </c>
      <c r="BA1202" s="45">
        <v>4.166658616724769E-4</v>
      </c>
      <c r="BB1202" s="45">
        <v>4.166658616724769E-4</v>
      </c>
      <c r="BC1202" s="45">
        <v>4.166658616724769E-4</v>
      </c>
      <c r="BD1202" s="45">
        <v>4.166658616724769E-4</v>
      </c>
      <c r="BE1202" s="45">
        <v>4.166658616724769E-4</v>
      </c>
      <c r="BF1202" s="45">
        <v>4.166658616724769E-4</v>
      </c>
    </row>
    <row r="1203" spans="1:58" ht="13.5" thickBot="1" x14ac:dyDescent="0.25">
      <c r="A1203" s="6" t="s">
        <v>1140</v>
      </c>
      <c r="B1203" s="6" t="s">
        <v>1356</v>
      </c>
      <c r="C1203" s="6" t="s">
        <v>984</v>
      </c>
      <c r="D1203" s="6" t="s">
        <v>1140</v>
      </c>
      <c r="E1203" s="6">
        <v>88.611149157680899</v>
      </c>
      <c r="F1203" s="6" t="s">
        <v>314</v>
      </c>
      <c r="G1203" s="21" t="s">
        <v>1178</v>
      </c>
      <c r="H1203" s="21" t="s">
        <v>1159</v>
      </c>
      <c r="I1203" s="21" t="s">
        <v>1160</v>
      </c>
      <c r="J1203" s="21" t="s">
        <v>849</v>
      </c>
      <c r="K1203" s="21" t="s">
        <v>852</v>
      </c>
      <c r="L1203" s="21" t="s">
        <v>1021</v>
      </c>
      <c r="M1203" s="3">
        <v>60.348613167892957</v>
      </c>
      <c r="N1203" s="3">
        <v>88.611149157680899</v>
      </c>
      <c r="O1203" s="21" t="s">
        <v>1511</v>
      </c>
      <c r="P1203" s="21">
        <v>0</v>
      </c>
      <c r="Q1203" s="46">
        <v>1.5028322488000364E-4</v>
      </c>
      <c r="R1203" s="46">
        <v>1.4993344031706153E-4</v>
      </c>
      <c r="S1203" s="46">
        <v>1.4958445005113484E-4</v>
      </c>
      <c r="T1203" s="46">
        <v>1.4923625227851982E-4</v>
      </c>
      <c r="U1203" s="46">
        <v>1.4888884519960853E-4</v>
      </c>
      <c r="V1203" s="46">
        <v>1.333128646126579E-4</v>
      </c>
      <c r="W1203" s="46">
        <v>1.0565101390818559E-4</v>
      </c>
      <c r="X1203" s="46">
        <v>8.3571785363215098E-5</v>
      </c>
      <c r="Y1203" s="46">
        <v>6.5948512851581501E-5</v>
      </c>
      <c r="Z1203" s="46">
        <v>5.1881910235157694E-5</v>
      </c>
      <c r="AA1203" s="46">
        <v>4.0654182295425629E-5</v>
      </c>
      <c r="AB1203" s="46">
        <v>3.1692396843304184E-5</v>
      </c>
      <c r="AC1203" s="46">
        <v>2.4539248947223953E-5</v>
      </c>
      <c r="AD1203" s="46">
        <v>1.8829725426876306E-5</v>
      </c>
      <c r="AE1203" s="46">
        <v>1.4272478840759095E-5</v>
      </c>
      <c r="AF1203" s="46">
        <v>1.0634960513238069E-5</v>
      </c>
      <c r="AG1203" s="46">
        <v>0</v>
      </c>
      <c r="AH1203" s="46">
        <v>0</v>
      </c>
      <c r="AI1203" s="46">
        <v>0</v>
      </c>
      <c r="AJ1203" s="46">
        <v>0</v>
      </c>
      <c r="AK1203" s="46">
        <v>1.2737570162278762E-3</v>
      </c>
      <c r="AL1203" s="45">
        <v>1.2737570162278762E-3</v>
      </c>
      <c r="AM1203" s="45">
        <v>1.5028322488000364E-4</v>
      </c>
      <c r="AN1203" s="45">
        <v>3.0021666519706514E-4</v>
      </c>
      <c r="AO1203" s="45">
        <v>4.4980111524819998E-4</v>
      </c>
      <c r="AP1203" s="45">
        <v>5.9903736752671974E-4</v>
      </c>
      <c r="AQ1203" s="45">
        <v>7.479262127263283E-4</v>
      </c>
      <c r="AR1203" s="45">
        <v>8.8123907733898615E-4</v>
      </c>
      <c r="AS1203" s="45">
        <v>9.8689009124717174E-4</v>
      </c>
      <c r="AT1203" s="45">
        <v>1.0704618766103869E-3</v>
      </c>
      <c r="AU1203" s="45">
        <v>1.1364103894619683E-3</v>
      </c>
      <c r="AV1203" s="45">
        <v>1.1882922996971261E-3</v>
      </c>
      <c r="AW1203" s="45">
        <v>1.2289464819925518E-3</v>
      </c>
      <c r="AX1203" s="45">
        <v>1.260638878835856E-3</v>
      </c>
      <c r="AY1203" s="45">
        <v>1.2737570162278762E-3</v>
      </c>
      <c r="AZ1203" s="45">
        <v>1.2737570162278762E-3</v>
      </c>
      <c r="BA1203" s="45">
        <v>1.2737570162278762E-3</v>
      </c>
      <c r="BB1203" s="45">
        <v>1.2737570162278762E-3</v>
      </c>
      <c r="BC1203" s="45">
        <v>1.2737570162278762E-3</v>
      </c>
      <c r="BD1203" s="45">
        <v>1.2737570162278762E-3</v>
      </c>
      <c r="BE1203" s="45">
        <v>1.2737570162278762E-3</v>
      </c>
      <c r="BF1203" s="45">
        <v>1.2737570162278762E-3</v>
      </c>
    </row>
    <row r="1204" spans="1:58" ht="13.5" thickBot="1" x14ac:dyDescent="0.25">
      <c r="A1204" s="6" t="s">
        <v>1354</v>
      </c>
      <c r="B1204" s="6" t="s">
        <v>1142</v>
      </c>
      <c r="C1204" s="6" t="s">
        <v>984</v>
      </c>
      <c r="D1204" s="6" t="s">
        <v>1354</v>
      </c>
      <c r="E1204" s="6">
        <v>44.600800724859766</v>
      </c>
      <c r="F1204" s="6" t="s">
        <v>314</v>
      </c>
      <c r="G1204" s="21" t="s">
        <v>1178</v>
      </c>
      <c r="H1204" s="21" t="s">
        <v>1159</v>
      </c>
      <c r="I1204" s="21" t="s">
        <v>1160</v>
      </c>
      <c r="J1204" s="21" t="s">
        <v>849</v>
      </c>
      <c r="K1204" s="21" t="s">
        <v>852</v>
      </c>
      <c r="L1204" s="21" t="s">
        <v>1022</v>
      </c>
      <c r="M1204" s="3">
        <v>28.881044490171185</v>
      </c>
      <c r="N1204" s="3">
        <v>44.600800724859766</v>
      </c>
      <c r="O1204" s="21" t="s">
        <v>1511</v>
      </c>
      <c r="P1204" s="21">
        <v>0</v>
      </c>
      <c r="Q1204" s="46">
        <v>1.7871834147962189E-4</v>
      </c>
      <c r="R1204" s="46">
        <v>1.7830237411523963E-4</v>
      </c>
      <c r="S1204" s="46">
        <v>1.7788735133695722E-4</v>
      </c>
      <c r="T1204" s="46">
        <v>1.7747327099979152E-4</v>
      </c>
      <c r="U1204" s="46">
        <v>1.7706013096363064E-4</v>
      </c>
      <c r="V1204" s="46">
        <v>1.5853701622716343E-4</v>
      </c>
      <c r="W1204" s="46">
        <v>1.2564126166701495E-4</v>
      </c>
      <c r="X1204" s="46">
        <v>9.9384418231179868E-5</v>
      </c>
      <c r="Y1204" s="46">
        <v>7.8426643088695235E-5</v>
      </c>
      <c r="Z1204" s="46">
        <v>6.1698496005962056E-5</v>
      </c>
      <c r="AA1204" s="46">
        <v>4.8346367599245085E-5</v>
      </c>
      <c r="AB1204" s="46">
        <v>3.7688921074669893E-5</v>
      </c>
      <c r="AC1204" s="46">
        <v>2.9182324750518201E-5</v>
      </c>
      <c r="AD1204" s="46">
        <v>2.2392501235550514E-5</v>
      </c>
      <c r="AE1204" s="46">
        <v>1.6972977185312312E-5</v>
      </c>
      <c r="AF1204" s="46">
        <v>1.2647203346513187E-5</v>
      </c>
      <c r="AG1204" s="46">
        <v>0</v>
      </c>
      <c r="AH1204" s="46">
        <v>0</v>
      </c>
      <c r="AI1204" s="46">
        <v>0</v>
      </c>
      <c r="AJ1204" s="46">
        <v>0</v>
      </c>
      <c r="AK1204" s="46">
        <v>1.514764815368076E-3</v>
      </c>
      <c r="AL1204" s="45">
        <v>1.514764815368076E-3</v>
      </c>
      <c r="AM1204" s="45">
        <v>1.7871834147962189E-4</v>
      </c>
      <c r="AN1204" s="45">
        <v>3.5702071559486152E-4</v>
      </c>
      <c r="AO1204" s="45">
        <v>5.3490806693181877E-4</v>
      </c>
      <c r="AP1204" s="45">
        <v>7.1238133793161032E-4</v>
      </c>
      <c r="AQ1204" s="45">
        <v>8.8944146889524092E-4</v>
      </c>
      <c r="AR1204" s="45">
        <v>1.0479784851224042E-3</v>
      </c>
      <c r="AS1204" s="45">
        <v>1.1736197467894192E-3</v>
      </c>
      <c r="AT1204" s="45">
        <v>1.2730041650205991E-3</v>
      </c>
      <c r="AU1204" s="45">
        <v>1.3514308081092944E-3</v>
      </c>
      <c r="AV1204" s="45">
        <v>1.4131293041152564E-3</v>
      </c>
      <c r="AW1204" s="45">
        <v>1.4614756717145014E-3</v>
      </c>
      <c r="AX1204" s="45">
        <v>1.4991645927891711E-3</v>
      </c>
      <c r="AY1204" s="45">
        <v>1.514764815368076E-3</v>
      </c>
      <c r="AZ1204" s="45">
        <v>1.514764815368076E-3</v>
      </c>
      <c r="BA1204" s="45">
        <v>1.514764815368076E-3</v>
      </c>
      <c r="BB1204" s="45">
        <v>1.514764815368076E-3</v>
      </c>
      <c r="BC1204" s="45">
        <v>1.514764815368076E-3</v>
      </c>
      <c r="BD1204" s="45">
        <v>1.514764815368076E-3</v>
      </c>
      <c r="BE1204" s="45">
        <v>1.514764815368076E-3</v>
      </c>
      <c r="BF1204" s="45">
        <v>1.514764815368076E-3</v>
      </c>
    </row>
    <row r="1205" spans="1:58" ht="13.5" thickBot="1" x14ac:dyDescent="0.25">
      <c r="A1205" s="6" t="s">
        <v>1140</v>
      </c>
      <c r="B1205" s="6" t="s">
        <v>1144</v>
      </c>
      <c r="C1205" s="6" t="s">
        <v>984</v>
      </c>
      <c r="D1205" s="6" t="s">
        <v>1140</v>
      </c>
      <c r="E1205" s="6">
        <v>95.222581797727145</v>
      </c>
      <c r="F1205" s="6" t="s">
        <v>314</v>
      </c>
      <c r="G1205" s="21" t="s">
        <v>1178</v>
      </c>
      <c r="H1205" s="21" t="s">
        <v>1159</v>
      </c>
      <c r="I1205" s="21" t="s">
        <v>1160</v>
      </c>
      <c r="J1205" s="21" t="s">
        <v>849</v>
      </c>
      <c r="K1205" s="21" t="s">
        <v>852</v>
      </c>
      <c r="L1205" s="21" t="s">
        <v>1023</v>
      </c>
      <c r="M1205" s="3">
        <v>65.075812975828015</v>
      </c>
      <c r="N1205" s="3">
        <v>95.222581797727145</v>
      </c>
      <c r="O1205" s="21" t="s">
        <v>1511</v>
      </c>
      <c r="P1205" s="21">
        <v>0</v>
      </c>
      <c r="Q1205" s="46">
        <v>5.0417467723262146E-4</v>
      </c>
      <c r="R1205" s="46">
        <v>5.0300120947357454E-4</v>
      </c>
      <c r="S1205" s="46">
        <v>5.0183040644601496E-4</v>
      </c>
      <c r="T1205" s="46">
        <v>5.0066226209882336E-4</v>
      </c>
      <c r="U1205" s="46">
        <v>4.9949677039462102E-4</v>
      </c>
      <c r="V1205" s="46">
        <v>4.4724200282972618E-4</v>
      </c>
      <c r="W1205" s="46">
        <v>3.544411951433058E-4</v>
      </c>
      <c r="X1205" s="46">
        <v>2.8036913597572963E-4</v>
      </c>
      <c r="Y1205" s="46">
        <v>2.212460519626606E-4</v>
      </c>
      <c r="Z1205" s="46">
        <v>1.7405499095397002E-4</v>
      </c>
      <c r="AA1205" s="46">
        <v>1.3638787198849651E-4</v>
      </c>
      <c r="AB1205" s="46">
        <v>1.0632260494782011E-4</v>
      </c>
      <c r="AC1205" s="46">
        <v>8.2325009510384717E-5</v>
      </c>
      <c r="AD1205" s="46">
        <v>6.3170528494144843E-5</v>
      </c>
      <c r="AE1205" s="46">
        <v>4.7881740750471485E-5</v>
      </c>
      <c r="AF1205" s="46">
        <v>3.5678484996743754E-5</v>
      </c>
      <c r="AG1205" s="46">
        <v>0</v>
      </c>
      <c r="AH1205" s="46">
        <v>0</v>
      </c>
      <c r="AI1205" s="46">
        <v>0</v>
      </c>
      <c r="AJ1205" s="46">
        <v>0</v>
      </c>
      <c r="AK1205" s="46">
        <v>4.2732383008299794E-3</v>
      </c>
      <c r="AL1205" s="45">
        <v>4.2732383008299794E-3</v>
      </c>
      <c r="AM1205" s="45">
        <v>5.0417467723262146E-4</v>
      </c>
      <c r="AN1205" s="45">
        <v>1.007175886706196E-3</v>
      </c>
      <c r="AO1205" s="45">
        <v>1.5090062931522111E-3</v>
      </c>
      <c r="AP1205" s="45">
        <v>2.0096685552510344E-3</v>
      </c>
      <c r="AQ1205" s="45">
        <v>2.5091653256456552E-3</v>
      </c>
      <c r="AR1205" s="45">
        <v>2.9564073284753813E-3</v>
      </c>
      <c r="AS1205" s="45">
        <v>3.310848523618687E-3</v>
      </c>
      <c r="AT1205" s="45">
        <v>3.5912176595944167E-3</v>
      </c>
      <c r="AU1205" s="45">
        <v>3.8124637115570775E-3</v>
      </c>
      <c r="AV1205" s="45">
        <v>3.9865187025110473E-3</v>
      </c>
      <c r="AW1205" s="45">
        <v>4.1229065744995434E-3</v>
      </c>
      <c r="AX1205" s="45">
        <v>4.2292291794473634E-3</v>
      </c>
      <c r="AY1205" s="45">
        <v>4.2732383008299794E-3</v>
      </c>
      <c r="AZ1205" s="45">
        <v>4.2732383008299794E-3</v>
      </c>
      <c r="BA1205" s="45">
        <v>4.2732383008299794E-3</v>
      </c>
      <c r="BB1205" s="45">
        <v>4.2732383008299794E-3</v>
      </c>
      <c r="BC1205" s="45">
        <v>4.2732383008299794E-3</v>
      </c>
      <c r="BD1205" s="45">
        <v>4.2732383008299794E-3</v>
      </c>
      <c r="BE1205" s="45">
        <v>4.2732383008299794E-3</v>
      </c>
      <c r="BF1205" s="45">
        <v>4.2732383008299794E-3</v>
      </c>
    </row>
    <row r="1206" spans="1:58" ht="13.5" thickBot="1" x14ac:dyDescent="0.25">
      <c r="A1206" s="6" t="s">
        <v>1356</v>
      </c>
      <c r="B1206" s="6" t="s">
        <v>1143</v>
      </c>
      <c r="C1206" s="6" t="s">
        <v>1024</v>
      </c>
      <c r="D1206" s="6" t="s">
        <v>1356</v>
      </c>
      <c r="E1206" s="6">
        <v>60.52883310450445</v>
      </c>
      <c r="F1206" s="6" t="s">
        <v>314</v>
      </c>
      <c r="G1206" s="21" t="s">
        <v>1178</v>
      </c>
      <c r="H1206" s="21" t="s">
        <v>1172</v>
      </c>
      <c r="I1206" s="21" t="s">
        <v>1160</v>
      </c>
      <c r="J1206" s="21" t="s">
        <v>849</v>
      </c>
      <c r="K1206" s="21" t="s">
        <v>854</v>
      </c>
      <c r="L1206" s="21" t="s">
        <v>1025</v>
      </c>
      <c r="M1206" s="3">
        <v>45.962560177644335</v>
      </c>
      <c r="N1206" s="3">
        <v>60.52883310450445</v>
      </c>
      <c r="O1206" s="21" t="s">
        <v>1500</v>
      </c>
      <c r="P1206" s="21">
        <v>0</v>
      </c>
      <c r="Q1206" s="46">
        <v>2.9432413687757557E-4</v>
      </c>
      <c r="R1206" s="46">
        <v>4.6932332132564286E-4</v>
      </c>
      <c r="S1206" s="46">
        <v>6.7414356618395442E-4</v>
      </c>
      <c r="T1206" s="46">
        <v>8.8683386261502331E-4</v>
      </c>
      <c r="U1206" s="46">
        <v>1.0890353821415249E-3</v>
      </c>
      <c r="V1206" s="46">
        <v>1.2583040395915044E-3</v>
      </c>
      <c r="W1206" s="46">
        <v>1.3811865245898568E-3</v>
      </c>
      <c r="X1206" s="46">
        <v>1.4688652055478266E-3</v>
      </c>
      <c r="Y1206" s="46">
        <v>1.5247064330391922E-3</v>
      </c>
      <c r="Z1206" s="46">
        <v>1.5539087183888405E-3</v>
      </c>
      <c r="AA1206" s="46">
        <v>1.5661877126920715E-3</v>
      </c>
      <c r="AB1206" s="46">
        <v>1.5694468528920486E-3</v>
      </c>
      <c r="AC1206" s="46">
        <v>1.5695214897675064E-3</v>
      </c>
      <c r="AD1206" s="46">
        <v>1.5699687084055074E-3</v>
      </c>
      <c r="AE1206" s="46">
        <v>1.5705266274901009E-3</v>
      </c>
      <c r="AF1206" s="46">
        <v>1.5707175837877088E-3</v>
      </c>
      <c r="AG1206" s="46">
        <v>1.5709035926322805E-3</v>
      </c>
      <c r="AH1206" s="46">
        <v>1.5710896355391915E-3</v>
      </c>
      <c r="AI1206" s="46">
        <v>1.5712757125128265E-3</v>
      </c>
      <c r="AJ1206" s="46">
        <v>1.5714618235575714E-3</v>
      </c>
      <c r="AK1206" s="46">
        <v>2.6301730929577757E-2</v>
      </c>
      <c r="AL1206" s="45">
        <v>2.6301730929577761E-2</v>
      </c>
      <c r="AM1206" s="45">
        <v>2.9432413687757557E-4</v>
      </c>
      <c r="AN1206" s="45">
        <v>7.6364745820321843E-4</v>
      </c>
      <c r="AO1206" s="45">
        <v>1.4377910243871727E-3</v>
      </c>
      <c r="AP1206" s="45">
        <v>2.324624887002196E-3</v>
      </c>
      <c r="AQ1206" s="45">
        <v>3.413660269143721E-3</v>
      </c>
      <c r="AR1206" s="45">
        <v>4.6719643087352256E-3</v>
      </c>
      <c r="AS1206" s="45">
        <v>6.0531508333250827E-3</v>
      </c>
      <c r="AT1206" s="45">
        <v>7.5220160388729095E-3</v>
      </c>
      <c r="AU1206" s="45">
        <v>9.0467224719121015E-3</v>
      </c>
      <c r="AV1206" s="45">
        <v>1.0600631190300943E-2</v>
      </c>
      <c r="AW1206" s="45">
        <v>1.2166818902993015E-2</v>
      </c>
      <c r="AX1206" s="45">
        <v>1.3736265755885064E-2</v>
      </c>
      <c r="AY1206" s="45">
        <v>1.5305787245652571E-2</v>
      </c>
      <c r="AZ1206" s="45">
        <v>1.6875755954058078E-2</v>
      </c>
      <c r="BA1206" s="45">
        <v>1.8446282581548179E-2</v>
      </c>
      <c r="BB1206" s="45">
        <v>2.0017000165335887E-2</v>
      </c>
      <c r="BC1206" s="45">
        <v>2.1587903757968169E-2</v>
      </c>
      <c r="BD1206" s="45">
        <v>2.3158993393507361E-2</v>
      </c>
      <c r="BE1206" s="45">
        <v>2.4730269106020188E-2</v>
      </c>
      <c r="BF1206" s="45">
        <v>2.6301730929577761E-2</v>
      </c>
    </row>
    <row r="1207" spans="1:58" ht="13.5" thickBot="1" x14ac:dyDescent="0.25">
      <c r="A1207" s="6" t="s">
        <v>1357</v>
      </c>
      <c r="B1207" s="6" t="s">
        <v>1144</v>
      </c>
      <c r="C1207" s="6" t="s">
        <v>1024</v>
      </c>
      <c r="D1207" s="6" t="s">
        <v>1357</v>
      </c>
      <c r="E1207" s="6">
        <v>79.342041644825287</v>
      </c>
      <c r="F1207" s="6" t="s">
        <v>314</v>
      </c>
      <c r="G1207" s="21" t="s">
        <v>1178</v>
      </c>
      <c r="H1207" s="21" t="s">
        <v>1172</v>
      </c>
      <c r="I1207" s="21" t="s">
        <v>1160</v>
      </c>
      <c r="J1207" s="21" t="s">
        <v>849</v>
      </c>
      <c r="K1207" s="21" t="s">
        <v>854</v>
      </c>
      <c r="L1207" s="21" t="s">
        <v>1026</v>
      </c>
      <c r="M1207" s="3">
        <v>65.675099120319615</v>
      </c>
      <c r="N1207" s="3">
        <v>79.342041644825287</v>
      </c>
      <c r="O1207" s="21" t="s">
        <v>1500</v>
      </c>
      <c r="P1207" s="21">
        <v>0</v>
      </c>
      <c r="Q1207" s="46">
        <v>4.1804654966487242E-4</v>
      </c>
      <c r="R1207" s="46">
        <v>6.6660858072626369E-4</v>
      </c>
      <c r="S1207" s="46">
        <v>9.5752728543360807E-4</v>
      </c>
      <c r="T1207" s="46">
        <v>1.2596243051122607E-3</v>
      </c>
      <c r="U1207" s="46">
        <v>1.5468234742725135E-3</v>
      </c>
      <c r="V1207" s="46">
        <v>1.7872460878035356E-3</v>
      </c>
      <c r="W1207" s="46">
        <v>1.9617835872175714E-3</v>
      </c>
      <c r="X1207" s="46">
        <v>2.0863189734162675E-3</v>
      </c>
      <c r="Y1207" s="46">
        <v>2.1656336797447077E-3</v>
      </c>
      <c r="Z1207" s="46">
        <v>2.2071114693757608E-3</v>
      </c>
      <c r="AA1207" s="46">
        <v>2.2245520750164573E-3</v>
      </c>
      <c r="AB1207" s="46">
        <v>2.2291812309189565E-3</v>
      </c>
      <c r="AC1207" s="46">
        <v>2.2292872422321765E-3</v>
      </c>
      <c r="AD1207" s="46">
        <v>2.2299224541809685E-3</v>
      </c>
      <c r="AE1207" s="46">
        <v>2.2307149007359151E-3</v>
      </c>
      <c r="AF1207" s="46">
        <v>2.230986127629498E-3</v>
      </c>
      <c r="AG1207" s="46">
        <v>2.2312503273533308E-3</v>
      </c>
      <c r="AH1207" s="46">
        <v>2.2315145754579842E-3</v>
      </c>
      <c r="AI1207" s="46">
        <v>2.2317788719496872E-3</v>
      </c>
      <c r="AJ1207" s="46">
        <v>2.2320432168346682E-3</v>
      </c>
      <c r="AK1207" s="46">
        <v>3.7357955015077014E-2</v>
      </c>
      <c r="AL1207" s="45">
        <v>3.7357955015077007E-2</v>
      </c>
      <c r="AM1207" s="45">
        <v>4.1804654966487242E-4</v>
      </c>
      <c r="AN1207" s="45">
        <v>1.0846551303911362E-3</v>
      </c>
      <c r="AO1207" s="45">
        <v>2.0421824158247445E-3</v>
      </c>
      <c r="AP1207" s="45">
        <v>3.3018067209370054E-3</v>
      </c>
      <c r="AQ1207" s="45">
        <v>4.8486301952095192E-3</v>
      </c>
      <c r="AR1207" s="45">
        <v>6.6358762830130546E-3</v>
      </c>
      <c r="AS1207" s="45">
        <v>8.597659870230626E-3</v>
      </c>
      <c r="AT1207" s="45">
        <v>1.0683978843646894E-2</v>
      </c>
      <c r="AU1207" s="45">
        <v>1.2849612523391601E-2</v>
      </c>
      <c r="AV1207" s="45">
        <v>1.5056723992767362E-2</v>
      </c>
      <c r="AW1207" s="45">
        <v>1.7281276067783818E-2</v>
      </c>
      <c r="AX1207" s="45">
        <v>1.9510457298702776E-2</v>
      </c>
      <c r="AY1207" s="45">
        <v>2.1739744540934951E-2</v>
      </c>
      <c r="AZ1207" s="45">
        <v>2.3969666995115921E-2</v>
      </c>
      <c r="BA1207" s="45">
        <v>2.6200381895851835E-2</v>
      </c>
      <c r="BB1207" s="45">
        <v>2.8431368023481333E-2</v>
      </c>
      <c r="BC1207" s="45">
        <v>3.0662618350834663E-2</v>
      </c>
      <c r="BD1207" s="45">
        <v>3.2894132926292646E-2</v>
      </c>
      <c r="BE1207" s="45">
        <v>3.5125911798242336E-2</v>
      </c>
      <c r="BF1207" s="45">
        <v>3.7357955015077007E-2</v>
      </c>
    </row>
    <row r="1208" spans="1:58" ht="13.5" thickBot="1" x14ac:dyDescent="0.25">
      <c r="A1208" s="6" t="s">
        <v>1139</v>
      </c>
      <c r="B1208" s="6" t="s">
        <v>1143</v>
      </c>
      <c r="C1208" s="6" t="s">
        <v>1024</v>
      </c>
      <c r="D1208" s="6" t="s">
        <v>1139</v>
      </c>
      <c r="E1208" s="6">
        <v>59.885491745457841</v>
      </c>
      <c r="F1208" s="6" t="s">
        <v>314</v>
      </c>
      <c r="G1208" s="21" t="s">
        <v>1178</v>
      </c>
      <c r="H1208" s="21" t="s">
        <v>1172</v>
      </c>
      <c r="I1208" s="21" t="s">
        <v>1160</v>
      </c>
      <c r="J1208" s="21" t="s">
        <v>849</v>
      </c>
      <c r="K1208" s="21" t="s">
        <v>854</v>
      </c>
      <c r="L1208" s="21" t="s">
        <v>1027</v>
      </c>
      <c r="M1208" s="3">
        <v>48.91940022162872</v>
      </c>
      <c r="N1208" s="3">
        <v>59.885491745457841</v>
      </c>
      <c r="O1208" s="21" t="s">
        <v>1500</v>
      </c>
      <c r="P1208" s="21">
        <v>0</v>
      </c>
      <c r="Q1208" s="46">
        <v>4.6885865746925385E-4</v>
      </c>
      <c r="R1208" s="46">
        <v>7.4763254108269278E-4</v>
      </c>
      <c r="S1208" s="46">
        <v>1.073911405077922E-3</v>
      </c>
      <c r="T1208" s="46">
        <v>1.4127272694488689E-3</v>
      </c>
      <c r="U1208" s="46">
        <v>1.7348345012552513E-3</v>
      </c>
      <c r="V1208" s="46">
        <v>2.0044796493751669E-3</v>
      </c>
      <c r="W1208" s="46">
        <v>2.2002315763290131E-3</v>
      </c>
      <c r="X1208" s="46">
        <v>2.339903806675953E-3</v>
      </c>
      <c r="Y1208" s="46">
        <v>2.4288589403961857E-3</v>
      </c>
      <c r="Z1208" s="46">
        <v>2.4753782114601327E-3</v>
      </c>
      <c r="AA1208" s="46">
        <v>2.4949386622106604E-3</v>
      </c>
      <c r="AB1208" s="46">
        <v>2.5001304759534148E-3</v>
      </c>
      <c r="AC1208" s="46">
        <v>2.5002493725739777E-3</v>
      </c>
      <c r="AD1208" s="46">
        <v>2.5009617923314365E-3</v>
      </c>
      <c r="AE1208" s="46">
        <v>2.5018505580159437E-3</v>
      </c>
      <c r="AF1208" s="46">
        <v>2.5021547515974873E-3</v>
      </c>
      <c r="AG1208" s="46">
        <v>2.5024510638811778E-3</v>
      </c>
      <c r="AH1208" s="46">
        <v>2.5027474304262099E-3</v>
      </c>
      <c r="AI1208" s="46">
        <v>2.5030438512395684E-3</v>
      </c>
      <c r="AJ1208" s="46">
        <v>2.5033403263282415E-3</v>
      </c>
      <c r="AK1208" s="46">
        <v>4.1898684843128559E-2</v>
      </c>
      <c r="AL1208" s="45">
        <v>4.1898684843128559E-2</v>
      </c>
      <c r="AM1208" s="45">
        <v>4.6885865746925385E-4</v>
      </c>
      <c r="AN1208" s="45">
        <v>1.2164911985519467E-3</v>
      </c>
      <c r="AO1208" s="45">
        <v>2.2904026036298687E-3</v>
      </c>
      <c r="AP1208" s="45">
        <v>3.7031298730787377E-3</v>
      </c>
      <c r="AQ1208" s="45">
        <v>5.4379643743339891E-3</v>
      </c>
      <c r="AR1208" s="45">
        <v>7.4424440237091556E-3</v>
      </c>
      <c r="AS1208" s="45">
        <v>9.6426756000381683E-3</v>
      </c>
      <c r="AT1208" s="45">
        <v>1.1982579406714121E-2</v>
      </c>
      <c r="AU1208" s="45">
        <v>1.4411438347110306E-2</v>
      </c>
      <c r="AV1208" s="45">
        <v>1.6886816558570439E-2</v>
      </c>
      <c r="AW1208" s="45">
        <v>1.9381755220781099E-2</v>
      </c>
      <c r="AX1208" s="45">
        <v>2.1881885696734514E-2</v>
      </c>
      <c r="AY1208" s="45">
        <v>2.4382135069308492E-2</v>
      </c>
      <c r="AZ1208" s="45">
        <v>2.6883096861639928E-2</v>
      </c>
      <c r="BA1208" s="45">
        <v>2.9384947419655871E-2</v>
      </c>
      <c r="BB1208" s="45">
        <v>3.1887102171253359E-2</v>
      </c>
      <c r="BC1208" s="45">
        <v>3.438955323513454E-2</v>
      </c>
      <c r="BD1208" s="45">
        <v>3.6892300665560748E-2</v>
      </c>
      <c r="BE1208" s="45">
        <v>3.9395344516800317E-2</v>
      </c>
      <c r="BF1208" s="45">
        <v>4.1898684843128559E-2</v>
      </c>
    </row>
    <row r="1209" spans="1:58" ht="13.5" thickBot="1" x14ac:dyDescent="0.25">
      <c r="A1209" s="6" t="s">
        <v>1144</v>
      </c>
      <c r="B1209" s="6" t="s">
        <v>1143</v>
      </c>
      <c r="C1209" s="6" t="s">
        <v>1024</v>
      </c>
      <c r="D1209" s="6" t="s">
        <v>1144</v>
      </c>
      <c r="E1209" s="6">
        <v>67.710290682864965</v>
      </c>
      <c r="F1209" s="6" t="s">
        <v>314</v>
      </c>
      <c r="G1209" s="21" t="s">
        <v>1178</v>
      </c>
      <c r="H1209" s="21" t="s">
        <v>1172</v>
      </c>
      <c r="I1209" s="21" t="s">
        <v>1160</v>
      </c>
      <c r="J1209" s="21" t="s">
        <v>849</v>
      </c>
      <c r="K1209" s="21" t="s">
        <v>854</v>
      </c>
      <c r="L1209" s="21" t="s">
        <v>1028</v>
      </c>
      <c r="M1209" s="3">
        <v>46.928554344672108</v>
      </c>
      <c r="N1209" s="3">
        <v>67.710290682864965</v>
      </c>
      <c r="O1209" s="21" t="s">
        <v>1500</v>
      </c>
      <c r="P1209" s="21">
        <v>0</v>
      </c>
      <c r="Q1209" s="46">
        <v>0</v>
      </c>
      <c r="R1209" s="46">
        <v>0</v>
      </c>
      <c r="S1209" s="46">
        <v>0</v>
      </c>
      <c r="T1209" s="46">
        <v>0</v>
      </c>
      <c r="U1209" s="46">
        <v>0</v>
      </c>
      <c r="V1209" s="46">
        <v>0</v>
      </c>
      <c r="W1209" s="46">
        <v>0</v>
      </c>
      <c r="X1209" s="46">
        <v>0</v>
      </c>
      <c r="Y1209" s="46">
        <v>0</v>
      </c>
      <c r="Z1209" s="46">
        <v>0</v>
      </c>
      <c r="AA1209" s="46">
        <v>0</v>
      </c>
      <c r="AB1209" s="46">
        <v>0</v>
      </c>
      <c r="AC1209" s="46">
        <v>0</v>
      </c>
      <c r="AD1209" s="46">
        <v>0</v>
      </c>
      <c r="AE1209" s="46">
        <v>0</v>
      </c>
      <c r="AF1209" s="46">
        <v>0</v>
      </c>
      <c r="AG1209" s="46">
        <v>0</v>
      </c>
      <c r="AH1209" s="46">
        <v>0</v>
      </c>
      <c r="AI1209" s="46">
        <v>0</v>
      </c>
      <c r="AJ1209" s="46">
        <v>0</v>
      </c>
      <c r="AK1209" s="46">
        <v>0</v>
      </c>
      <c r="AL1209" s="45">
        <v>0</v>
      </c>
      <c r="AM1209" s="45">
        <v>0</v>
      </c>
      <c r="AN1209" s="45">
        <v>0</v>
      </c>
      <c r="AO1209" s="45">
        <v>0</v>
      </c>
      <c r="AP1209" s="45">
        <v>0</v>
      </c>
      <c r="AQ1209" s="45">
        <v>0</v>
      </c>
      <c r="AR1209" s="45">
        <v>0</v>
      </c>
      <c r="AS1209" s="45">
        <v>0</v>
      </c>
      <c r="AT1209" s="45">
        <v>0</v>
      </c>
      <c r="AU1209" s="45">
        <v>0</v>
      </c>
      <c r="AV1209" s="45">
        <v>0</v>
      </c>
      <c r="AW1209" s="45">
        <v>0</v>
      </c>
      <c r="AX1209" s="45">
        <v>0</v>
      </c>
      <c r="AY1209" s="45">
        <v>0</v>
      </c>
      <c r="AZ1209" s="45">
        <v>0</v>
      </c>
      <c r="BA1209" s="45">
        <v>0</v>
      </c>
      <c r="BB1209" s="45">
        <v>0</v>
      </c>
      <c r="BC1209" s="45">
        <v>0</v>
      </c>
      <c r="BD1209" s="45">
        <v>0</v>
      </c>
      <c r="BE1209" s="45">
        <v>0</v>
      </c>
      <c r="BF1209" s="45">
        <v>0</v>
      </c>
    </row>
    <row r="1210" spans="1:58" ht="13.5" thickBot="1" x14ac:dyDescent="0.25">
      <c r="A1210" s="6" t="s">
        <v>1357</v>
      </c>
      <c r="B1210" s="6" t="s">
        <v>1356</v>
      </c>
      <c r="C1210" s="6" t="s">
        <v>1024</v>
      </c>
      <c r="D1210" s="6" t="s">
        <v>1357</v>
      </c>
      <c r="E1210" s="6">
        <v>78.542970785137129</v>
      </c>
      <c r="F1210" s="6" t="s">
        <v>314</v>
      </c>
      <c r="G1210" s="21" t="s">
        <v>1178</v>
      </c>
      <c r="H1210" s="21" t="s">
        <v>1172</v>
      </c>
      <c r="I1210" s="21" t="s">
        <v>1160</v>
      </c>
      <c r="J1210" s="21" t="s">
        <v>849</v>
      </c>
      <c r="K1210" s="21" t="s">
        <v>854</v>
      </c>
      <c r="L1210" s="21" t="s">
        <v>1029</v>
      </c>
      <c r="M1210" s="3">
        <v>61.707683635376497</v>
      </c>
      <c r="N1210" s="3">
        <v>78.542970785137129</v>
      </c>
      <c r="O1210" s="21" t="s">
        <v>1500</v>
      </c>
      <c r="P1210" s="21">
        <v>0</v>
      </c>
      <c r="Q1210" s="46">
        <v>0</v>
      </c>
      <c r="R1210" s="46">
        <v>0</v>
      </c>
      <c r="S1210" s="46">
        <v>0</v>
      </c>
      <c r="T1210" s="46">
        <v>0</v>
      </c>
      <c r="U1210" s="46">
        <v>0</v>
      </c>
      <c r="V1210" s="46">
        <v>0</v>
      </c>
      <c r="W1210" s="46">
        <v>0</v>
      </c>
      <c r="X1210" s="46">
        <v>0</v>
      </c>
      <c r="Y1210" s="46">
        <v>0</v>
      </c>
      <c r="Z1210" s="46">
        <v>0</v>
      </c>
      <c r="AA1210" s="46">
        <v>0</v>
      </c>
      <c r="AB1210" s="46">
        <v>0</v>
      </c>
      <c r="AC1210" s="46">
        <v>0</v>
      </c>
      <c r="AD1210" s="46">
        <v>0</v>
      </c>
      <c r="AE1210" s="46">
        <v>0</v>
      </c>
      <c r="AF1210" s="46">
        <v>0</v>
      </c>
      <c r="AG1210" s="46">
        <v>0</v>
      </c>
      <c r="AH1210" s="46">
        <v>0</v>
      </c>
      <c r="AI1210" s="46">
        <v>0</v>
      </c>
      <c r="AJ1210" s="46">
        <v>0</v>
      </c>
      <c r="AK1210" s="46">
        <v>0</v>
      </c>
      <c r="AL1210" s="45">
        <v>0</v>
      </c>
      <c r="AM1210" s="45">
        <v>0</v>
      </c>
      <c r="AN1210" s="45">
        <v>0</v>
      </c>
      <c r="AO1210" s="45">
        <v>0</v>
      </c>
      <c r="AP1210" s="45">
        <v>0</v>
      </c>
      <c r="AQ1210" s="45">
        <v>0</v>
      </c>
      <c r="AR1210" s="45">
        <v>0</v>
      </c>
      <c r="AS1210" s="45">
        <v>0</v>
      </c>
      <c r="AT1210" s="45">
        <v>0</v>
      </c>
      <c r="AU1210" s="45">
        <v>0</v>
      </c>
      <c r="AV1210" s="45">
        <v>0</v>
      </c>
      <c r="AW1210" s="45">
        <v>0</v>
      </c>
      <c r="AX1210" s="45">
        <v>0</v>
      </c>
      <c r="AY1210" s="45">
        <v>0</v>
      </c>
      <c r="AZ1210" s="45">
        <v>0</v>
      </c>
      <c r="BA1210" s="45">
        <v>0</v>
      </c>
      <c r="BB1210" s="45">
        <v>0</v>
      </c>
      <c r="BC1210" s="45">
        <v>0</v>
      </c>
      <c r="BD1210" s="45">
        <v>0</v>
      </c>
      <c r="BE1210" s="45">
        <v>0</v>
      </c>
      <c r="BF1210" s="45">
        <v>0</v>
      </c>
    </row>
    <row r="1211" spans="1:58" ht="13.5" thickBot="1" x14ac:dyDescent="0.25">
      <c r="A1211" s="6" t="s">
        <v>1140</v>
      </c>
      <c r="B1211" s="6" t="s">
        <v>1356</v>
      </c>
      <c r="C1211" s="6" t="s">
        <v>1024</v>
      </c>
      <c r="D1211" s="6" t="s">
        <v>1140</v>
      </c>
      <c r="E1211" s="6">
        <v>86.260637333380785</v>
      </c>
      <c r="F1211" s="6" t="s">
        <v>314</v>
      </c>
      <c r="G1211" s="21" t="s">
        <v>1178</v>
      </c>
      <c r="H1211" s="21" t="s">
        <v>1172</v>
      </c>
      <c r="I1211" s="21" t="s">
        <v>1160</v>
      </c>
      <c r="J1211" s="21" t="s">
        <v>849</v>
      </c>
      <c r="K1211" s="21" t="s">
        <v>854</v>
      </c>
      <c r="L1211" s="21" t="s">
        <v>1030</v>
      </c>
      <c r="M1211" s="3">
        <v>63.308807567190762</v>
      </c>
      <c r="N1211" s="3">
        <v>86.260637333380785</v>
      </c>
      <c r="O1211" s="21" t="s">
        <v>1500</v>
      </c>
      <c r="P1211" s="21">
        <v>0</v>
      </c>
      <c r="Q1211" s="46">
        <v>1.3567374731500701E-3</v>
      </c>
      <c r="R1211" s="46">
        <v>2.1634261594067191E-3</v>
      </c>
      <c r="S1211" s="46">
        <v>3.1075801265502009E-3</v>
      </c>
      <c r="T1211" s="46">
        <v>4.0880124431272712E-3</v>
      </c>
      <c r="U1211" s="46">
        <v>5.0200949477422416E-3</v>
      </c>
      <c r="V1211" s="46">
        <v>5.8003677892038107E-3</v>
      </c>
      <c r="W1211" s="46">
        <v>6.3668156312318442E-3</v>
      </c>
      <c r="X1211" s="46">
        <v>6.7709855145245881E-3</v>
      </c>
      <c r="Y1211" s="46">
        <v>7.0283952080956811E-3</v>
      </c>
      <c r="Z1211" s="46">
        <v>7.1630081394570295E-3</v>
      </c>
      <c r="AA1211" s="46">
        <v>7.2196102648570248E-3</v>
      </c>
      <c r="AB1211" s="46">
        <v>7.2346338293069849E-3</v>
      </c>
      <c r="AC1211" s="46">
        <v>7.2349778807561348E-3</v>
      </c>
      <c r="AD1211" s="46">
        <v>7.2370394115952429E-3</v>
      </c>
      <c r="AE1211" s="46">
        <v>7.2396112350857789E-3</v>
      </c>
      <c r="AF1211" s="46">
        <v>7.240491480815698E-3</v>
      </c>
      <c r="AG1211" s="46">
        <v>7.2413489204142464E-3</v>
      </c>
      <c r="AH1211" s="46">
        <v>7.2422065170289797E-3</v>
      </c>
      <c r="AI1211" s="46">
        <v>7.243064270680102E-3</v>
      </c>
      <c r="AJ1211" s="46">
        <v>7.2439221813878386E-3</v>
      </c>
      <c r="AK1211" s="46">
        <v>0.12124232942441751</v>
      </c>
      <c r="AL1211" s="45">
        <v>0.12124232942441747</v>
      </c>
      <c r="AM1211" s="45">
        <v>1.3567374731500701E-3</v>
      </c>
      <c r="AN1211" s="45">
        <v>3.5201636325567893E-3</v>
      </c>
      <c r="AO1211" s="45">
        <v>6.6277437591069901E-3</v>
      </c>
      <c r="AP1211" s="45">
        <v>1.071575620223426E-2</v>
      </c>
      <c r="AQ1211" s="45">
        <v>1.5735851149976502E-2</v>
      </c>
      <c r="AR1211" s="45">
        <v>2.1536218939180313E-2</v>
      </c>
      <c r="AS1211" s="45">
        <v>2.7903034570412155E-2</v>
      </c>
      <c r="AT1211" s="45">
        <v>3.4674020084936745E-2</v>
      </c>
      <c r="AU1211" s="45">
        <v>4.1702415293032424E-2</v>
      </c>
      <c r="AV1211" s="45">
        <v>4.8865423432489452E-2</v>
      </c>
      <c r="AW1211" s="45">
        <v>5.6085033697346479E-2</v>
      </c>
      <c r="AX1211" s="45">
        <v>6.3319667526653467E-2</v>
      </c>
      <c r="AY1211" s="45">
        <v>7.0554645407409605E-2</v>
      </c>
      <c r="AZ1211" s="45">
        <v>7.779168481900485E-2</v>
      </c>
      <c r="BA1211" s="45">
        <v>8.5031296054090627E-2</v>
      </c>
      <c r="BB1211" s="45">
        <v>9.2271787534906322E-2</v>
      </c>
      <c r="BC1211" s="45">
        <v>9.9513136455320561E-2</v>
      </c>
      <c r="BD1211" s="45">
        <v>0.10675534297234954</v>
      </c>
      <c r="BE1211" s="45">
        <v>0.11399840724302963</v>
      </c>
      <c r="BF1211" s="45">
        <v>0.12124232942441747</v>
      </c>
    </row>
    <row r="1212" spans="1:58" ht="13.5" thickBot="1" x14ac:dyDescent="0.25">
      <c r="A1212" s="6" t="s">
        <v>1359</v>
      </c>
      <c r="B1212" s="6" t="s">
        <v>1359</v>
      </c>
      <c r="C1212" s="6" t="s">
        <v>1024</v>
      </c>
      <c r="D1212" s="6" t="s">
        <v>1359</v>
      </c>
      <c r="E1212" s="6">
        <v>754.41687467923896</v>
      </c>
      <c r="F1212" s="6" t="s">
        <v>314</v>
      </c>
      <c r="G1212" s="21" t="s">
        <v>1178</v>
      </c>
      <c r="H1212" s="21" t="s">
        <v>1296</v>
      </c>
      <c r="I1212" s="21" t="s">
        <v>1160</v>
      </c>
      <c r="J1212" s="21" t="s">
        <v>849</v>
      </c>
      <c r="K1212" s="21" t="s">
        <v>854</v>
      </c>
      <c r="L1212" s="21" t="s">
        <v>1031</v>
      </c>
      <c r="M1212" s="3">
        <v>512.91685379892567</v>
      </c>
      <c r="N1212" s="3">
        <v>754.41687467923896</v>
      </c>
      <c r="O1212" s="21" t="s">
        <v>1500</v>
      </c>
      <c r="P1212" s="21">
        <v>0</v>
      </c>
      <c r="Q1212" s="46">
        <v>1.1097075458001222E-6</v>
      </c>
      <c r="R1212" s="46">
        <v>1.7695172289307458E-6</v>
      </c>
      <c r="S1212" s="46">
        <v>2.5417630041606534E-6</v>
      </c>
      <c r="T1212" s="46">
        <v>3.3436816961576908E-6</v>
      </c>
      <c r="U1212" s="46">
        <v>4.1060539377660706E-6</v>
      </c>
      <c r="V1212" s="46">
        <v>4.7442574790469181E-6</v>
      </c>
      <c r="W1212" s="46">
        <v>5.2075685152942213E-6</v>
      </c>
      <c r="X1212" s="46">
        <v>5.5381485856108191E-6</v>
      </c>
      <c r="Y1212" s="46">
        <v>5.7486900388919149E-6</v>
      </c>
      <c r="Z1212" s="46">
        <v>5.8587931271092163E-6</v>
      </c>
      <c r="AA1212" s="46">
        <v>5.9050893390940308E-6</v>
      </c>
      <c r="AB1212" s="46">
        <v>5.9173774664324972E-6</v>
      </c>
      <c r="AC1212" s="46">
        <v>5.9176588742190586E-6</v>
      </c>
      <c r="AD1212" s="46">
        <v>5.9193450488647302E-6</v>
      </c>
      <c r="AE1212" s="46">
        <v>5.9214486038931683E-6</v>
      </c>
      <c r="AF1212" s="46">
        <v>5.9221685776154106E-6</v>
      </c>
      <c r="AG1212" s="46">
        <v>5.9228698976654622E-6</v>
      </c>
      <c r="AH1212" s="46">
        <v>5.92357134614275E-6</v>
      </c>
      <c r="AI1212" s="46">
        <v>5.9242729230638031E-6</v>
      </c>
      <c r="AJ1212" s="46">
        <v>5.9249746284451614E-6</v>
      </c>
      <c r="AK1212" s="46">
        <v>9.9166957864204436E-5</v>
      </c>
      <c r="AL1212" s="45">
        <v>9.916695786420445E-5</v>
      </c>
      <c r="AM1212" s="45">
        <v>1.1097075458001222E-6</v>
      </c>
      <c r="AN1212" s="45">
        <v>2.8792247747308681E-6</v>
      </c>
      <c r="AO1212" s="45">
        <v>5.4209877788915214E-6</v>
      </c>
      <c r="AP1212" s="45">
        <v>8.7646694750492122E-6</v>
      </c>
      <c r="AQ1212" s="45">
        <v>1.2870723412815283E-5</v>
      </c>
      <c r="AR1212" s="45">
        <v>1.7614980891862202E-5</v>
      </c>
      <c r="AS1212" s="45">
        <v>2.2822549407156423E-5</v>
      </c>
      <c r="AT1212" s="45">
        <v>2.8360697992767242E-5</v>
      </c>
      <c r="AU1212" s="45">
        <v>3.4109388031659154E-5</v>
      </c>
      <c r="AV1212" s="45">
        <v>3.9968181158768373E-5</v>
      </c>
      <c r="AW1212" s="45">
        <v>4.5873270497862403E-5</v>
      </c>
      <c r="AX1212" s="45">
        <v>5.1790647964294901E-5</v>
      </c>
      <c r="AY1212" s="45">
        <v>5.7708306838513958E-5</v>
      </c>
      <c r="AZ1212" s="45">
        <v>6.3627651887378692E-5</v>
      </c>
      <c r="BA1212" s="45">
        <v>6.954910049127186E-5</v>
      </c>
      <c r="BB1212" s="45">
        <v>7.5471269068887271E-5</v>
      </c>
      <c r="BC1212" s="45">
        <v>8.1394138966552729E-5</v>
      </c>
      <c r="BD1212" s="45">
        <v>8.731771031269548E-5</v>
      </c>
      <c r="BE1212" s="45">
        <v>9.3241983235759288E-5</v>
      </c>
      <c r="BF1212" s="45">
        <v>9.916695786420445E-5</v>
      </c>
    </row>
    <row r="1213" spans="1:58" ht="13.5" thickBot="1" x14ac:dyDescent="0.25">
      <c r="A1213" s="6" t="s">
        <v>1359</v>
      </c>
      <c r="B1213" s="6" t="s">
        <v>1359</v>
      </c>
      <c r="C1213" s="6" t="s">
        <v>1024</v>
      </c>
      <c r="D1213" s="6" t="s">
        <v>1359</v>
      </c>
      <c r="E1213" s="6">
        <v>249.37637144698405</v>
      </c>
      <c r="F1213" s="6" t="s">
        <v>314</v>
      </c>
      <c r="G1213" s="21" t="s">
        <v>1178</v>
      </c>
      <c r="H1213" s="21" t="s">
        <v>1296</v>
      </c>
      <c r="I1213" s="21" t="s">
        <v>1160</v>
      </c>
      <c r="J1213" s="21" t="s">
        <v>849</v>
      </c>
      <c r="K1213" s="21" t="s">
        <v>854</v>
      </c>
      <c r="L1213" s="21" t="s">
        <v>1032</v>
      </c>
      <c r="M1213" s="3">
        <v>172.92959547017097</v>
      </c>
      <c r="N1213" s="3">
        <v>249.37637144698405</v>
      </c>
      <c r="O1213" s="21" t="s">
        <v>1500</v>
      </c>
      <c r="P1213" s="21">
        <v>0</v>
      </c>
      <c r="Q1213" s="46">
        <v>4.1408707417365808E-6</v>
      </c>
      <c r="R1213" s="46">
        <v>6.6029488111617232E-6</v>
      </c>
      <c r="S1213" s="46">
        <v>9.4845818577979452E-6</v>
      </c>
      <c r="T1213" s="46">
        <v>1.2476939314057237E-5</v>
      </c>
      <c r="U1213" s="46">
        <v>1.5321729296369282E-5</v>
      </c>
      <c r="V1213" s="46">
        <v>1.7703184105219015E-5</v>
      </c>
      <c r="W1213" s="46">
        <v>1.9432027998892656E-5</v>
      </c>
      <c r="X1213" s="46">
        <v>2.0665586647886281E-5</v>
      </c>
      <c r="Y1213" s="46">
        <v>2.1451221518185182E-5</v>
      </c>
      <c r="Z1213" s="46">
        <v>2.1862070897645005E-5</v>
      </c>
      <c r="AA1213" s="46">
        <v>2.2034825088951263E-5</v>
      </c>
      <c r="AB1213" s="46">
        <v>2.2080678203277794E-5</v>
      </c>
      <c r="AC1213" s="46">
        <v>2.2081728275681359E-5</v>
      </c>
      <c r="AD1213" s="46">
        <v>2.20880202318658E-5</v>
      </c>
      <c r="AE1213" s="46">
        <v>2.209586964183319E-5</v>
      </c>
      <c r="AF1213" s="46">
        <v>2.2098556221853787E-5</v>
      </c>
      <c r="AG1213" s="46">
        <v>2.2101173195746455E-5</v>
      </c>
      <c r="AH1213" s="46">
        <v>2.2103790648865004E-5</v>
      </c>
      <c r="AI1213" s="46">
        <v>2.2106408581271123E-5</v>
      </c>
      <c r="AJ1213" s="46">
        <v>2.2109026993026522E-5</v>
      </c>
      <c r="AK1213" s="46">
        <v>3.7004123827132323E-4</v>
      </c>
      <c r="AL1213" s="45">
        <v>3.7004123827132313E-4</v>
      </c>
      <c r="AM1213" s="45">
        <v>4.1408707417365808E-6</v>
      </c>
      <c r="AN1213" s="45">
        <v>1.0743819552898304E-5</v>
      </c>
      <c r="AO1213" s="45">
        <v>2.0228401410696251E-5</v>
      </c>
      <c r="AP1213" s="45">
        <v>3.2705340724753485E-5</v>
      </c>
      <c r="AQ1213" s="45">
        <v>4.8027070021122763E-5</v>
      </c>
      <c r="AR1213" s="45">
        <v>6.5730254126341778E-5</v>
      </c>
      <c r="AS1213" s="45">
        <v>8.5162282125234438E-5</v>
      </c>
      <c r="AT1213" s="45">
        <v>1.0582786877312072E-4</v>
      </c>
      <c r="AU1213" s="45">
        <v>1.272790902913059E-4</v>
      </c>
      <c r="AV1213" s="45">
        <v>1.491411611889509E-4</v>
      </c>
      <c r="AW1213" s="45">
        <v>1.7117598627790215E-4</v>
      </c>
      <c r="AX1213" s="45">
        <v>1.9325666448117995E-4</v>
      </c>
      <c r="AY1213" s="45">
        <v>2.153383927568613E-4</v>
      </c>
      <c r="AZ1213" s="45">
        <v>2.3742641298872709E-4</v>
      </c>
      <c r="BA1213" s="45">
        <v>2.5952228263056027E-4</v>
      </c>
      <c r="BB1213" s="45">
        <v>2.8162083885241408E-4</v>
      </c>
      <c r="BC1213" s="45">
        <v>3.0372201204816051E-4</v>
      </c>
      <c r="BD1213" s="45">
        <v>3.2582580269702551E-4</v>
      </c>
      <c r="BE1213" s="45">
        <v>3.4793221127829663E-4</v>
      </c>
      <c r="BF1213" s="45">
        <v>3.7004123827132313E-4</v>
      </c>
    </row>
    <row r="1214" spans="1:58" ht="13.5" thickBot="1" x14ac:dyDescent="0.25">
      <c r="A1214" s="6" t="s">
        <v>1356</v>
      </c>
      <c r="B1214" s="6" t="s">
        <v>1354</v>
      </c>
      <c r="C1214" s="6" t="s">
        <v>1024</v>
      </c>
      <c r="D1214" s="6" t="s">
        <v>1356</v>
      </c>
      <c r="E1214" s="6">
        <v>60.621187019177185</v>
      </c>
      <c r="F1214" s="6" t="s">
        <v>314</v>
      </c>
      <c r="G1214" s="21" t="s">
        <v>1178</v>
      </c>
      <c r="H1214" s="21" t="s">
        <v>1296</v>
      </c>
      <c r="I1214" s="21" t="s">
        <v>1160</v>
      </c>
      <c r="J1214" s="21" t="s">
        <v>849</v>
      </c>
      <c r="K1214" s="21" t="s">
        <v>854</v>
      </c>
      <c r="L1214" s="21" t="s">
        <v>1033</v>
      </c>
      <c r="M1214" s="3">
        <v>42.175961429588533</v>
      </c>
      <c r="N1214" s="3">
        <v>60.621187019177185</v>
      </c>
      <c r="O1214" s="21" t="s">
        <v>1500</v>
      </c>
      <c r="P1214" s="21">
        <v>0</v>
      </c>
      <c r="Q1214" s="46">
        <v>0</v>
      </c>
      <c r="R1214" s="46">
        <v>0</v>
      </c>
      <c r="S1214" s="46">
        <v>0</v>
      </c>
      <c r="T1214" s="46">
        <v>0</v>
      </c>
      <c r="U1214" s="46">
        <v>0</v>
      </c>
      <c r="V1214" s="46">
        <v>0</v>
      </c>
      <c r="W1214" s="46">
        <v>0</v>
      </c>
      <c r="X1214" s="46">
        <v>0</v>
      </c>
      <c r="Y1214" s="46">
        <v>0</v>
      </c>
      <c r="Z1214" s="46">
        <v>0</v>
      </c>
      <c r="AA1214" s="46">
        <v>0</v>
      </c>
      <c r="AB1214" s="46">
        <v>0</v>
      </c>
      <c r="AC1214" s="46">
        <v>0</v>
      </c>
      <c r="AD1214" s="46">
        <v>0</v>
      </c>
      <c r="AE1214" s="46">
        <v>0</v>
      </c>
      <c r="AF1214" s="46">
        <v>0</v>
      </c>
      <c r="AG1214" s="46">
        <v>0</v>
      </c>
      <c r="AH1214" s="46">
        <v>0</v>
      </c>
      <c r="AI1214" s="46">
        <v>0</v>
      </c>
      <c r="AJ1214" s="46">
        <v>0</v>
      </c>
      <c r="AK1214" s="46">
        <v>0</v>
      </c>
      <c r="AL1214" s="45">
        <v>0</v>
      </c>
      <c r="AM1214" s="45">
        <v>0</v>
      </c>
      <c r="AN1214" s="45">
        <v>0</v>
      </c>
      <c r="AO1214" s="45">
        <v>0</v>
      </c>
      <c r="AP1214" s="45">
        <v>0</v>
      </c>
      <c r="AQ1214" s="45">
        <v>0</v>
      </c>
      <c r="AR1214" s="45">
        <v>0</v>
      </c>
      <c r="AS1214" s="45">
        <v>0</v>
      </c>
      <c r="AT1214" s="45">
        <v>0</v>
      </c>
      <c r="AU1214" s="45">
        <v>0</v>
      </c>
      <c r="AV1214" s="45">
        <v>0</v>
      </c>
      <c r="AW1214" s="45">
        <v>0</v>
      </c>
      <c r="AX1214" s="45">
        <v>0</v>
      </c>
      <c r="AY1214" s="45">
        <v>0</v>
      </c>
      <c r="AZ1214" s="45">
        <v>0</v>
      </c>
      <c r="BA1214" s="45">
        <v>0</v>
      </c>
      <c r="BB1214" s="45">
        <v>0</v>
      </c>
      <c r="BC1214" s="45">
        <v>0</v>
      </c>
      <c r="BD1214" s="45">
        <v>0</v>
      </c>
      <c r="BE1214" s="45">
        <v>0</v>
      </c>
      <c r="BF1214" s="45">
        <v>0</v>
      </c>
    </row>
    <row r="1215" spans="1:58" ht="13.5" thickBot="1" x14ac:dyDescent="0.25">
      <c r="A1215" s="6" t="s">
        <v>1356</v>
      </c>
      <c r="B1215" s="6" t="s">
        <v>1354</v>
      </c>
      <c r="C1215" s="6" t="s">
        <v>1024</v>
      </c>
      <c r="D1215" s="6" t="s">
        <v>1356</v>
      </c>
      <c r="E1215" s="6">
        <v>61.264322195013925</v>
      </c>
      <c r="F1215" s="6" t="s">
        <v>314</v>
      </c>
      <c r="G1215" s="21" t="s">
        <v>1178</v>
      </c>
      <c r="H1215" s="21" t="s">
        <v>1296</v>
      </c>
      <c r="I1215" s="21" t="s">
        <v>1160</v>
      </c>
      <c r="J1215" s="21" t="s">
        <v>849</v>
      </c>
      <c r="K1215" s="21" t="s">
        <v>854</v>
      </c>
      <c r="L1215" s="21" t="s">
        <v>1034</v>
      </c>
      <c r="M1215" s="3">
        <v>42.623409684957089</v>
      </c>
      <c r="N1215" s="3">
        <v>61.264322195013925</v>
      </c>
      <c r="O1215" s="21" t="s">
        <v>1500</v>
      </c>
      <c r="P1215" s="21">
        <v>0</v>
      </c>
      <c r="Q1215" s="46">
        <v>4.4327443117093661E-5</v>
      </c>
      <c r="R1215" s="46">
        <v>7.0683645080190261E-5</v>
      </c>
      <c r="S1215" s="46">
        <v>1.0153112449355036E-4</v>
      </c>
      <c r="T1215" s="46">
        <v>1.3356389325191965E-4</v>
      </c>
      <c r="U1215" s="46">
        <v>1.64016972805939E-4</v>
      </c>
      <c r="V1215" s="46">
        <v>1.8951011402167876E-4</v>
      </c>
      <c r="W1215" s="46">
        <v>2.0801714651190668E-4</v>
      </c>
      <c r="X1215" s="46">
        <v>2.2122221961252996E-4</v>
      </c>
      <c r="Y1215" s="46">
        <v>2.2963233120402938E-4</v>
      </c>
      <c r="Z1215" s="46">
        <v>2.3403041644589354E-4</v>
      </c>
      <c r="AA1215" s="46">
        <v>2.3587972594285122E-4</v>
      </c>
      <c r="AB1215" s="46">
        <v>2.3637057712943009E-4</v>
      </c>
      <c r="AC1215" s="46">
        <v>2.3638181800789284E-4</v>
      </c>
      <c r="AD1215" s="46">
        <v>2.3644917252032665E-4</v>
      </c>
      <c r="AE1215" s="46">
        <v>2.3653319935804584E-4</v>
      </c>
      <c r="AF1215" s="46">
        <v>2.365619588220499E-4</v>
      </c>
      <c r="AG1215" s="46">
        <v>2.365899731621734E-4</v>
      </c>
      <c r="AH1215" s="46">
        <v>2.3661799263234291E-4</v>
      </c>
      <c r="AI1215" s="46">
        <v>2.36646017233219E-4</v>
      </c>
      <c r="AJ1215" s="46">
        <v>2.3667404696546226E-4</v>
      </c>
      <c r="AK1215" s="46">
        <v>3.9612397883185251E-3</v>
      </c>
      <c r="AL1215" s="45">
        <v>3.9612397883185251E-3</v>
      </c>
      <c r="AM1215" s="45">
        <v>4.4327443117093661E-5</v>
      </c>
      <c r="AN1215" s="45">
        <v>1.1501108819728392E-4</v>
      </c>
      <c r="AO1215" s="45">
        <v>2.1654221269083428E-4</v>
      </c>
      <c r="AP1215" s="45">
        <v>3.501061059427539E-4</v>
      </c>
      <c r="AQ1215" s="45">
        <v>5.1412307874869291E-4</v>
      </c>
      <c r="AR1215" s="45">
        <v>7.0363319277037166E-4</v>
      </c>
      <c r="AS1215" s="45">
        <v>9.1165033928227834E-4</v>
      </c>
      <c r="AT1215" s="45">
        <v>1.1328725588948083E-3</v>
      </c>
      <c r="AU1215" s="45">
        <v>1.3625048900988376E-3</v>
      </c>
      <c r="AV1215" s="45">
        <v>1.5965353065447311E-3</v>
      </c>
      <c r="AW1215" s="45">
        <v>1.8324150324875823E-3</v>
      </c>
      <c r="AX1215" s="45">
        <v>2.0687856096170123E-3</v>
      </c>
      <c r="AY1215" s="45">
        <v>2.305167427624905E-3</v>
      </c>
      <c r="AZ1215" s="45">
        <v>2.5416166001452317E-3</v>
      </c>
      <c r="BA1215" s="45">
        <v>2.7781497995032775E-3</v>
      </c>
      <c r="BB1215" s="45">
        <v>3.0147117583253277E-3</v>
      </c>
      <c r="BC1215" s="45">
        <v>3.2513017314875011E-3</v>
      </c>
      <c r="BD1215" s="45">
        <v>3.4879197241198439E-3</v>
      </c>
      <c r="BE1215" s="45">
        <v>3.7245657413530627E-3</v>
      </c>
      <c r="BF1215" s="45">
        <v>3.9612397883185251E-3</v>
      </c>
    </row>
    <row r="1216" spans="1:58" ht="13.5" thickBot="1" x14ac:dyDescent="0.25">
      <c r="A1216" s="6" t="s">
        <v>1356</v>
      </c>
      <c r="B1216" s="6" t="s">
        <v>1143</v>
      </c>
      <c r="C1216" s="6" t="s">
        <v>1024</v>
      </c>
      <c r="D1216" s="6" t="s">
        <v>1356</v>
      </c>
      <c r="E1216" s="6">
        <v>60.52883310450445</v>
      </c>
      <c r="F1216" s="6" t="s">
        <v>314</v>
      </c>
      <c r="G1216" s="21" t="s">
        <v>1178</v>
      </c>
      <c r="H1216" s="21" t="s">
        <v>1174</v>
      </c>
      <c r="I1216" s="21" t="s">
        <v>1160</v>
      </c>
      <c r="J1216" s="21" t="s">
        <v>849</v>
      </c>
      <c r="K1216" s="21" t="s">
        <v>854</v>
      </c>
      <c r="L1216" s="21" t="s">
        <v>1025</v>
      </c>
      <c r="M1216" s="3">
        <v>45.962560177644335</v>
      </c>
      <c r="N1216" s="3">
        <v>60.52883310450445</v>
      </c>
      <c r="O1216" s="21" t="s">
        <v>1500</v>
      </c>
      <c r="P1216" s="21">
        <v>0</v>
      </c>
      <c r="Q1216" s="46">
        <v>3.9655932917246235E-3</v>
      </c>
      <c r="R1216" s="46">
        <v>5.8176176095877056E-3</v>
      </c>
      <c r="S1216" s="46">
        <v>7.8134842384059797E-3</v>
      </c>
      <c r="T1216" s="46">
        <v>9.810202644560409E-3</v>
      </c>
      <c r="U1216" s="46">
        <v>1.1643136297795341E-2</v>
      </c>
      <c r="V1216" s="46">
        <v>1.3162977622559921E-2</v>
      </c>
      <c r="W1216" s="46">
        <v>1.4275457496182212E-2</v>
      </c>
      <c r="X1216" s="46">
        <v>1.4965970051112578E-2</v>
      </c>
      <c r="Y1216" s="46">
        <v>1.5295295941412951E-2</v>
      </c>
      <c r="Z1216" s="46">
        <v>1.5367767540529976E-2</v>
      </c>
      <c r="AA1216" s="46">
        <v>1.5289787452595176E-2</v>
      </c>
      <c r="AB1216" s="46">
        <v>1.5140623932012483E-2</v>
      </c>
      <c r="AC1216" s="46">
        <v>1.4965337234560436E-2</v>
      </c>
      <c r="AD1216" s="46">
        <v>1.4783572065179176E-2</v>
      </c>
      <c r="AE1216" s="46">
        <v>1.4601826861337451E-2</v>
      </c>
      <c r="AF1216" s="46">
        <v>1.5364131058526374E-2</v>
      </c>
      <c r="AG1216" s="46">
        <v>1.5078099287929379E-2</v>
      </c>
      <c r="AH1216" s="46">
        <v>1.4800963467721182E-2</v>
      </c>
      <c r="AI1216" s="46">
        <v>1.452385899971325E-2</v>
      </c>
      <c r="AJ1216" s="46">
        <v>1.4253437140099467E-2</v>
      </c>
      <c r="AK1216" s="46">
        <v>0.19562438540652391</v>
      </c>
      <c r="AL1216" s="45">
        <v>0.19562438540652391</v>
      </c>
      <c r="AM1216" s="45">
        <v>3.9655932917246235E-3</v>
      </c>
      <c r="AN1216" s="45">
        <v>9.7832109013123291E-3</v>
      </c>
      <c r="AO1216" s="45">
        <v>1.7596695139718309E-2</v>
      </c>
      <c r="AP1216" s="45">
        <v>2.7406897784278718E-2</v>
      </c>
      <c r="AQ1216" s="45">
        <v>3.905003408207406E-2</v>
      </c>
      <c r="AR1216" s="45">
        <v>5.221301170463398E-2</v>
      </c>
      <c r="AS1216" s="45">
        <v>6.6488469200816191E-2</v>
      </c>
      <c r="AT1216" s="45">
        <v>8.1454439251928773E-2</v>
      </c>
      <c r="AU1216" s="45">
        <v>9.6749735193341721E-2</v>
      </c>
      <c r="AV1216" s="45">
        <v>0.11211750273387169</v>
      </c>
      <c r="AW1216" s="45">
        <v>0.12740729018646688</v>
      </c>
      <c r="AX1216" s="45">
        <v>0.14254791411847936</v>
      </c>
      <c r="AY1216" s="45">
        <v>0.15751325135303978</v>
      </c>
      <c r="AZ1216" s="45">
        <v>0.17229682341821895</v>
      </c>
      <c r="BA1216" s="45">
        <v>0.18689865027955641</v>
      </c>
      <c r="BB1216" s="45">
        <v>0.19562438540652391</v>
      </c>
      <c r="BC1216" s="45">
        <v>0.19562438540652391</v>
      </c>
      <c r="BD1216" s="45">
        <v>0.19562438540652391</v>
      </c>
      <c r="BE1216" s="45">
        <v>0.19562438540652391</v>
      </c>
      <c r="BF1216" s="45">
        <v>0.19562438540652391</v>
      </c>
    </row>
    <row r="1217" spans="1:58" ht="13.5" thickBot="1" x14ac:dyDescent="0.25">
      <c r="A1217" s="6" t="s">
        <v>1357</v>
      </c>
      <c r="B1217" s="6" t="s">
        <v>1144</v>
      </c>
      <c r="C1217" s="6" t="s">
        <v>1024</v>
      </c>
      <c r="D1217" s="6" t="s">
        <v>1357</v>
      </c>
      <c r="E1217" s="6">
        <v>79.342041644825287</v>
      </c>
      <c r="F1217" s="6" t="s">
        <v>314</v>
      </c>
      <c r="G1217" s="21" t="s">
        <v>1178</v>
      </c>
      <c r="H1217" s="21" t="s">
        <v>1174</v>
      </c>
      <c r="I1217" s="21" t="s">
        <v>1160</v>
      </c>
      <c r="J1217" s="21" t="s">
        <v>849</v>
      </c>
      <c r="K1217" s="21" t="s">
        <v>854</v>
      </c>
      <c r="L1217" s="21" t="s">
        <v>1026</v>
      </c>
      <c r="M1217" s="3">
        <v>65.675099120319615</v>
      </c>
      <c r="N1217" s="3">
        <v>79.342041644825287</v>
      </c>
      <c r="O1217" s="21" t="s">
        <v>1500</v>
      </c>
      <c r="P1217" s="21">
        <v>0</v>
      </c>
      <c r="Q1217" s="46">
        <v>5.632574380636704E-3</v>
      </c>
      <c r="R1217" s="46">
        <v>8.2631176455954421E-3</v>
      </c>
      <c r="S1217" s="46">
        <v>1.109796893105354E-2</v>
      </c>
      <c r="T1217" s="46">
        <v>1.3934030047890879E-2</v>
      </c>
      <c r="U1217" s="46">
        <v>1.6537457675772499E-2</v>
      </c>
      <c r="V1217" s="46">
        <v>1.869618114506174E-2</v>
      </c>
      <c r="W1217" s="46">
        <v>2.0276304262632824E-2</v>
      </c>
      <c r="X1217" s="46">
        <v>2.1257081422641908E-2</v>
      </c>
      <c r="Y1217" s="46">
        <v>2.1724843100688215E-2</v>
      </c>
      <c r="Z1217" s="46">
        <v>2.1827778939661452E-2</v>
      </c>
      <c r="AA1217" s="46">
        <v>2.1717019057547984E-2</v>
      </c>
      <c r="AB1217" s="46">
        <v>2.1505152997981839E-2</v>
      </c>
      <c r="AC1217" s="46">
        <v>2.1256182594638878E-2</v>
      </c>
      <c r="AD1217" s="46">
        <v>2.0998010421893518E-2</v>
      </c>
      <c r="AE1217" s="46">
        <v>2.0739866607423506E-2</v>
      </c>
      <c r="AF1217" s="46">
        <v>2.1822613822146272E-2</v>
      </c>
      <c r="AG1217" s="46">
        <v>2.1416345426828284E-2</v>
      </c>
      <c r="AH1217" s="46">
        <v>2.1022712493234487E-2</v>
      </c>
      <c r="AI1217" s="46">
        <v>2.0629124091085801E-2</v>
      </c>
      <c r="AJ1217" s="46">
        <v>2.0245027405829827E-2</v>
      </c>
      <c r="AK1217" s="46">
        <v>0.27785726382177434</v>
      </c>
      <c r="AL1217" s="45">
        <v>0.27785726382177434</v>
      </c>
      <c r="AM1217" s="45">
        <v>5.632574380636704E-3</v>
      </c>
      <c r="AN1217" s="45">
        <v>1.3895692026232146E-2</v>
      </c>
      <c r="AO1217" s="45">
        <v>2.4993660957285686E-2</v>
      </c>
      <c r="AP1217" s="45">
        <v>3.8927691005176568E-2</v>
      </c>
      <c r="AQ1217" s="45">
        <v>5.5465148680949067E-2</v>
      </c>
      <c r="AR1217" s="45">
        <v>7.4161329826010813E-2</v>
      </c>
      <c r="AS1217" s="45">
        <v>9.4437634088643641E-2</v>
      </c>
      <c r="AT1217" s="45">
        <v>0.11569471551128555</v>
      </c>
      <c r="AU1217" s="45">
        <v>0.13741955861197375</v>
      </c>
      <c r="AV1217" s="45">
        <v>0.1592473375516352</v>
      </c>
      <c r="AW1217" s="45">
        <v>0.1809643566091832</v>
      </c>
      <c r="AX1217" s="45">
        <v>0.20246950960716503</v>
      </c>
      <c r="AY1217" s="45">
        <v>0.22372569220180391</v>
      </c>
      <c r="AZ1217" s="45">
        <v>0.24472370262369741</v>
      </c>
      <c r="BA1217" s="45">
        <v>0.26546356923112091</v>
      </c>
      <c r="BB1217" s="45">
        <v>0.27785726382177434</v>
      </c>
      <c r="BC1217" s="45">
        <v>0.27785726382177434</v>
      </c>
      <c r="BD1217" s="45">
        <v>0.27785726382177434</v>
      </c>
      <c r="BE1217" s="45">
        <v>0.27785726382177434</v>
      </c>
      <c r="BF1217" s="45">
        <v>0.27785726382177434</v>
      </c>
    </row>
    <row r="1218" spans="1:58" ht="13.5" thickBot="1" x14ac:dyDescent="0.25">
      <c r="A1218" s="6" t="s">
        <v>1139</v>
      </c>
      <c r="B1218" s="6" t="s">
        <v>1143</v>
      </c>
      <c r="C1218" s="6" t="s">
        <v>1024</v>
      </c>
      <c r="D1218" s="6" t="s">
        <v>1139</v>
      </c>
      <c r="E1218" s="6">
        <v>59.885491745457841</v>
      </c>
      <c r="F1218" s="6" t="s">
        <v>314</v>
      </c>
      <c r="G1218" s="21" t="s">
        <v>1178</v>
      </c>
      <c r="H1218" s="21" t="s">
        <v>1174</v>
      </c>
      <c r="I1218" s="21" t="s">
        <v>1160</v>
      </c>
      <c r="J1218" s="21" t="s">
        <v>849</v>
      </c>
      <c r="K1218" s="21" t="s">
        <v>854</v>
      </c>
      <c r="L1218" s="21" t="s">
        <v>1027</v>
      </c>
      <c r="M1218" s="3">
        <v>48.91940022162872</v>
      </c>
      <c r="N1218" s="3">
        <v>59.885491745457841</v>
      </c>
      <c r="O1218" s="21" t="s">
        <v>1500</v>
      </c>
      <c r="P1218" s="21">
        <v>0</v>
      </c>
      <c r="Q1218" s="46">
        <v>6.3171942558026247E-3</v>
      </c>
      <c r="R1218" s="46">
        <v>9.2674709286087037E-3</v>
      </c>
      <c r="S1218" s="46">
        <v>1.2446888553010536E-2</v>
      </c>
      <c r="T1218" s="46">
        <v>1.5627663059598552E-2</v>
      </c>
      <c r="U1218" s="46">
        <v>1.8547528283711683E-2</v>
      </c>
      <c r="V1218" s="46">
        <v>2.0968637101544767E-2</v>
      </c>
      <c r="W1218" s="46">
        <v>2.2740818702216795E-2</v>
      </c>
      <c r="X1218" s="46">
        <v>2.3840805923465252E-2</v>
      </c>
      <c r="Y1218" s="46">
        <v>2.4365422410696558E-2</v>
      </c>
      <c r="Z1218" s="46">
        <v>2.4480869743786989E-2</v>
      </c>
      <c r="AA1218" s="46">
        <v>2.4356647382256194E-2</v>
      </c>
      <c r="AB1218" s="46">
        <v>2.4119029738165796E-2</v>
      </c>
      <c r="AC1218" s="46">
        <v>2.3839797846036709E-2</v>
      </c>
      <c r="AD1218" s="46">
        <v>2.355024574135758E-2</v>
      </c>
      <c r="AE1218" s="46">
        <v>2.3260725441803794E-2</v>
      </c>
      <c r="AF1218" s="46">
        <v>2.4475076824156922E-2</v>
      </c>
      <c r="AG1218" s="46">
        <v>2.4019427914834059E-2</v>
      </c>
      <c r="AH1218" s="46">
        <v>2.3577950263772421E-2</v>
      </c>
      <c r="AI1218" s="46">
        <v>2.3136522556798548E-2</v>
      </c>
      <c r="AJ1218" s="46">
        <v>2.2705740251976581E-2</v>
      </c>
      <c r="AK1218" s="46">
        <v>0.31162985028340301</v>
      </c>
      <c r="AL1218" s="45">
        <v>0.31162985028340301</v>
      </c>
      <c r="AM1218" s="45">
        <v>6.3171942558026247E-3</v>
      </c>
      <c r="AN1218" s="45">
        <v>1.5584665184411328E-2</v>
      </c>
      <c r="AO1218" s="45">
        <v>2.8031553737421864E-2</v>
      </c>
      <c r="AP1218" s="45">
        <v>4.3659216797020416E-2</v>
      </c>
      <c r="AQ1218" s="45">
        <v>6.2206745080732095E-2</v>
      </c>
      <c r="AR1218" s="45">
        <v>8.3175382182276866E-2</v>
      </c>
      <c r="AS1218" s="45">
        <v>0.10591620088449366</v>
      </c>
      <c r="AT1218" s="45">
        <v>0.1297570068079589</v>
      </c>
      <c r="AU1218" s="45">
        <v>0.15412242921865546</v>
      </c>
      <c r="AV1218" s="45">
        <v>0.17860329896244245</v>
      </c>
      <c r="AW1218" s="45">
        <v>0.20295994634469866</v>
      </c>
      <c r="AX1218" s="45">
        <v>0.22707897608286445</v>
      </c>
      <c r="AY1218" s="45">
        <v>0.25091877392890116</v>
      </c>
      <c r="AZ1218" s="45">
        <v>0.27446901967025872</v>
      </c>
      <c r="BA1218" s="45">
        <v>0.29772974511206252</v>
      </c>
      <c r="BB1218" s="45">
        <v>0.31162985028340301</v>
      </c>
      <c r="BC1218" s="45">
        <v>0.31162985028340301</v>
      </c>
      <c r="BD1218" s="45">
        <v>0.31162985028340301</v>
      </c>
      <c r="BE1218" s="45">
        <v>0.31162985028340301</v>
      </c>
      <c r="BF1218" s="45">
        <v>0.31162985028340301</v>
      </c>
    </row>
    <row r="1219" spans="1:58" ht="13.5" thickBot="1" x14ac:dyDescent="0.25">
      <c r="A1219" s="6" t="s">
        <v>1144</v>
      </c>
      <c r="B1219" s="6" t="s">
        <v>1143</v>
      </c>
      <c r="C1219" s="6" t="s">
        <v>1024</v>
      </c>
      <c r="D1219" s="6" t="s">
        <v>1144</v>
      </c>
      <c r="E1219" s="6">
        <v>67.710290682864965</v>
      </c>
      <c r="F1219" s="6" t="s">
        <v>314</v>
      </c>
      <c r="G1219" s="21" t="s">
        <v>1178</v>
      </c>
      <c r="H1219" s="21" t="s">
        <v>1174</v>
      </c>
      <c r="I1219" s="21" t="s">
        <v>1160</v>
      </c>
      <c r="J1219" s="21" t="s">
        <v>849</v>
      </c>
      <c r="K1219" s="21" t="s">
        <v>854</v>
      </c>
      <c r="L1219" s="21" t="s">
        <v>1028</v>
      </c>
      <c r="M1219" s="3">
        <v>46.928554344672108</v>
      </c>
      <c r="N1219" s="3">
        <v>67.710290682864965</v>
      </c>
      <c r="O1219" s="21" t="s">
        <v>1500</v>
      </c>
      <c r="P1219" s="21">
        <v>0</v>
      </c>
      <c r="Q1219" s="46">
        <v>0</v>
      </c>
      <c r="R1219" s="46">
        <v>0</v>
      </c>
      <c r="S1219" s="46">
        <v>0</v>
      </c>
      <c r="T1219" s="46">
        <v>0</v>
      </c>
      <c r="U1219" s="46">
        <v>0</v>
      </c>
      <c r="V1219" s="46">
        <v>0</v>
      </c>
      <c r="W1219" s="46">
        <v>0</v>
      </c>
      <c r="X1219" s="46">
        <v>0</v>
      </c>
      <c r="Y1219" s="46">
        <v>0</v>
      </c>
      <c r="Z1219" s="46">
        <v>0</v>
      </c>
      <c r="AA1219" s="46">
        <v>0</v>
      </c>
      <c r="AB1219" s="46">
        <v>0</v>
      </c>
      <c r="AC1219" s="46">
        <v>0</v>
      </c>
      <c r="AD1219" s="46">
        <v>0</v>
      </c>
      <c r="AE1219" s="46">
        <v>0</v>
      </c>
      <c r="AF1219" s="46">
        <v>0</v>
      </c>
      <c r="AG1219" s="46">
        <v>0</v>
      </c>
      <c r="AH1219" s="46">
        <v>0</v>
      </c>
      <c r="AI1219" s="46">
        <v>0</v>
      </c>
      <c r="AJ1219" s="46">
        <v>0</v>
      </c>
      <c r="AK1219" s="46">
        <v>0</v>
      </c>
      <c r="AL1219" s="45">
        <v>0</v>
      </c>
      <c r="AM1219" s="45">
        <v>0</v>
      </c>
      <c r="AN1219" s="45">
        <v>0</v>
      </c>
      <c r="AO1219" s="45">
        <v>0</v>
      </c>
      <c r="AP1219" s="45">
        <v>0</v>
      </c>
      <c r="AQ1219" s="45">
        <v>0</v>
      </c>
      <c r="AR1219" s="45">
        <v>0</v>
      </c>
      <c r="AS1219" s="45">
        <v>0</v>
      </c>
      <c r="AT1219" s="45">
        <v>0</v>
      </c>
      <c r="AU1219" s="45">
        <v>0</v>
      </c>
      <c r="AV1219" s="45">
        <v>0</v>
      </c>
      <c r="AW1219" s="45">
        <v>0</v>
      </c>
      <c r="AX1219" s="45">
        <v>0</v>
      </c>
      <c r="AY1219" s="45">
        <v>0</v>
      </c>
      <c r="AZ1219" s="45">
        <v>0</v>
      </c>
      <c r="BA1219" s="45">
        <v>0</v>
      </c>
      <c r="BB1219" s="45">
        <v>0</v>
      </c>
      <c r="BC1219" s="45">
        <v>0</v>
      </c>
      <c r="BD1219" s="45">
        <v>0</v>
      </c>
      <c r="BE1219" s="45">
        <v>0</v>
      </c>
      <c r="BF1219" s="45">
        <v>0</v>
      </c>
    </row>
    <row r="1220" spans="1:58" ht="13.5" thickBot="1" x14ac:dyDescent="0.25">
      <c r="A1220" s="6" t="s">
        <v>1357</v>
      </c>
      <c r="B1220" s="6" t="s">
        <v>1356</v>
      </c>
      <c r="C1220" s="6" t="s">
        <v>1024</v>
      </c>
      <c r="D1220" s="6" t="s">
        <v>1357</v>
      </c>
      <c r="E1220" s="6">
        <v>78.542970785137129</v>
      </c>
      <c r="F1220" s="6" t="s">
        <v>314</v>
      </c>
      <c r="G1220" s="21" t="s">
        <v>1178</v>
      </c>
      <c r="H1220" s="21" t="s">
        <v>1174</v>
      </c>
      <c r="I1220" s="21" t="s">
        <v>1160</v>
      </c>
      <c r="J1220" s="21" t="s">
        <v>849</v>
      </c>
      <c r="K1220" s="21" t="s">
        <v>854</v>
      </c>
      <c r="L1220" s="21" t="s">
        <v>1029</v>
      </c>
      <c r="M1220" s="3">
        <v>61.707683635376497</v>
      </c>
      <c r="N1220" s="3">
        <v>78.542970785137129</v>
      </c>
      <c r="O1220" s="21" t="s">
        <v>1500</v>
      </c>
      <c r="P1220" s="21">
        <v>0</v>
      </c>
      <c r="Q1220" s="46">
        <v>0</v>
      </c>
      <c r="R1220" s="46">
        <v>0</v>
      </c>
      <c r="S1220" s="46">
        <v>0</v>
      </c>
      <c r="T1220" s="46">
        <v>0</v>
      </c>
      <c r="U1220" s="46">
        <v>0</v>
      </c>
      <c r="V1220" s="46">
        <v>0</v>
      </c>
      <c r="W1220" s="46">
        <v>0</v>
      </c>
      <c r="X1220" s="46">
        <v>0</v>
      </c>
      <c r="Y1220" s="46">
        <v>0</v>
      </c>
      <c r="Z1220" s="46">
        <v>0</v>
      </c>
      <c r="AA1220" s="46">
        <v>0</v>
      </c>
      <c r="AB1220" s="46">
        <v>0</v>
      </c>
      <c r="AC1220" s="46">
        <v>0</v>
      </c>
      <c r="AD1220" s="46">
        <v>0</v>
      </c>
      <c r="AE1220" s="46">
        <v>0</v>
      </c>
      <c r="AF1220" s="46">
        <v>0</v>
      </c>
      <c r="AG1220" s="46">
        <v>0</v>
      </c>
      <c r="AH1220" s="46">
        <v>0</v>
      </c>
      <c r="AI1220" s="46">
        <v>0</v>
      </c>
      <c r="AJ1220" s="46">
        <v>0</v>
      </c>
      <c r="AK1220" s="46">
        <v>0</v>
      </c>
      <c r="AL1220" s="45">
        <v>0</v>
      </c>
      <c r="AM1220" s="45">
        <v>0</v>
      </c>
      <c r="AN1220" s="45">
        <v>0</v>
      </c>
      <c r="AO1220" s="45">
        <v>0</v>
      </c>
      <c r="AP1220" s="45">
        <v>0</v>
      </c>
      <c r="AQ1220" s="45">
        <v>0</v>
      </c>
      <c r="AR1220" s="45">
        <v>0</v>
      </c>
      <c r="AS1220" s="45">
        <v>0</v>
      </c>
      <c r="AT1220" s="45">
        <v>0</v>
      </c>
      <c r="AU1220" s="45">
        <v>0</v>
      </c>
      <c r="AV1220" s="45">
        <v>0</v>
      </c>
      <c r="AW1220" s="45">
        <v>0</v>
      </c>
      <c r="AX1220" s="45">
        <v>0</v>
      </c>
      <c r="AY1220" s="45">
        <v>0</v>
      </c>
      <c r="AZ1220" s="45">
        <v>0</v>
      </c>
      <c r="BA1220" s="45">
        <v>0</v>
      </c>
      <c r="BB1220" s="45">
        <v>0</v>
      </c>
      <c r="BC1220" s="45">
        <v>0</v>
      </c>
      <c r="BD1220" s="45">
        <v>0</v>
      </c>
      <c r="BE1220" s="45">
        <v>0</v>
      </c>
      <c r="BF1220" s="45">
        <v>0</v>
      </c>
    </row>
    <row r="1221" spans="1:58" ht="13.5" thickBot="1" x14ac:dyDescent="0.25">
      <c r="A1221" s="6" t="s">
        <v>1140</v>
      </c>
      <c r="B1221" s="6" t="s">
        <v>1356</v>
      </c>
      <c r="C1221" s="6" t="s">
        <v>1024</v>
      </c>
      <c r="D1221" s="6" t="s">
        <v>1140</v>
      </c>
      <c r="E1221" s="6">
        <v>86.260637333380785</v>
      </c>
      <c r="F1221" s="6" t="s">
        <v>314</v>
      </c>
      <c r="G1221" s="21" t="s">
        <v>1178</v>
      </c>
      <c r="H1221" s="21" t="s">
        <v>1174</v>
      </c>
      <c r="I1221" s="21" t="s">
        <v>1160</v>
      </c>
      <c r="J1221" s="21" t="s">
        <v>849</v>
      </c>
      <c r="K1221" s="21" t="s">
        <v>854</v>
      </c>
      <c r="L1221" s="21" t="s">
        <v>1030</v>
      </c>
      <c r="M1221" s="3">
        <v>63.308807567190762</v>
      </c>
      <c r="N1221" s="3">
        <v>86.260637333380785</v>
      </c>
      <c r="O1221" s="21" t="s">
        <v>1500</v>
      </c>
      <c r="P1221" s="21">
        <v>0</v>
      </c>
      <c r="Q1221" s="46">
        <v>1.8280080863341708E-2</v>
      </c>
      <c r="R1221" s="46">
        <v>2.681730387157635E-2</v>
      </c>
      <c r="S1221" s="46">
        <v>3.6017592626194514E-2</v>
      </c>
      <c r="T1221" s="46">
        <v>4.5221807794198265E-2</v>
      </c>
      <c r="U1221" s="46">
        <v>5.3671029117069544E-2</v>
      </c>
      <c r="V1221" s="46">
        <v>6.0676997776064862E-2</v>
      </c>
      <c r="W1221" s="46">
        <v>6.5805164119066603E-2</v>
      </c>
      <c r="X1221" s="46">
        <v>6.8988199900275063E-2</v>
      </c>
      <c r="Y1221" s="46">
        <v>7.0506283945264134E-2</v>
      </c>
      <c r="Z1221" s="46">
        <v>7.0840354182602761E-2</v>
      </c>
      <c r="AA1221" s="46">
        <v>7.0480891623455971E-2</v>
      </c>
      <c r="AB1221" s="46">
        <v>6.9793296850738748E-2</v>
      </c>
      <c r="AC1221" s="46">
        <v>6.8985282824091526E-2</v>
      </c>
      <c r="AD1221" s="46">
        <v>6.8147405172502257E-2</v>
      </c>
      <c r="AE1221" s="46">
        <v>6.7309619555483952E-2</v>
      </c>
      <c r="AF1221" s="46">
        <v>7.0823591196538943E-2</v>
      </c>
      <c r="AG1221" s="46">
        <v>6.9505078804733916E-2</v>
      </c>
      <c r="AH1221" s="46">
        <v>6.822757381850493E-2</v>
      </c>
      <c r="AI1221" s="46">
        <v>6.695021335560801E-2</v>
      </c>
      <c r="AJ1221" s="46">
        <v>6.5703657519619749E-2</v>
      </c>
      <c r="AK1221" s="46">
        <v>0.90176407942166359</v>
      </c>
      <c r="AL1221" s="45">
        <v>0.90176407942166359</v>
      </c>
      <c r="AM1221" s="45">
        <v>1.8280080863341708E-2</v>
      </c>
      <c r="AN1221" s="45">
        <v>4.5097384734918061E-2</v>
      </c>
      <c r="AO1221" s="45">
        <v>8.1114977361112575E-2</v>
      </c>
      <c r="AP1221" s="45">
        <v>0.12633678515531083</v>
      </c>
      <c r="AQ1221" s="45">
        <v>0.18000781427238038</v>
      </c>
      <c r="AR1221" s="45">
        <v>0.24068481204844525</v>
      </c>
      <c r="AS1221" s="45">
        <v>0.30648997616751184</v>
      </c>
      <c r="AT1221" s="45">
        <v>0.37547817606778688</v>
      </c>
      <c r="AU1221" s="45">
        <v>0.44598446001305103</v>
      </c>
      <c r="AV1221" s="45">
        <v>0.51682481419565374</v>
      </c>
      <c r="AW1221" s="45">
        <v>0.58730570581910968</v>
      </c>
      <c r="AX1221" s="45">
        <v>0.65709900266984844</v>
      </c>
      <c r="AY1221" s="45">
        <v>0.72608428549394</v>
      </c>
      <c r="AZ1221" s="45">
        <v>0.79423169066644228</v>
      </c>
      <c r="BA1221" s="45">
        <v>0.86154131022192626</v>
      </c>
      <c r="BB1221" s="45">
        <v>0.90176407942166359</v>
      </c>
      <c r="BC1221" s="45">
        <v>0.90176407942166359</v>
      </c>
      <c r="BD1221" s="45">
        <v>0.90176407942166359</v>
      </c>
      <c r="BE1221" s="45">
        <v>0.90176407942166359</v>
      </c>
      <c r="BF1221" s="45">
        <v>0.90176407942166359</v>
      </c>
    </row>
    <row r="1222" spans="1:58" ht="13.5" thickBot="1" x14ac:dyDescent="0.25">
      <c r="A1222" s="6" t="s">
        <v>1359</v>
      </c>
      <c r="B1222" s="6" t="s">
        <v>1359</v>
      </c>
      <c r="C1222" s="6" t="s">
        <v>1024</v>
      </c>
      <c r="D1222" s="6" t="s">
        <v>1359</v>
      </c>
      <c r="E1222" s="6">
        <v>754.41687467923896</v>
      </c>
      <c r="F1222" s="6" t="s">
        <v>314</v>
      </c>
      <c r="G1222" s="21" t="s">
        <v>1178</v>
      </c>
      <c r="H1222" s="21" t="s">
        <v>1181</v>
      </c>
      <c r="I1222" s="21" t="s">
        <v>1160</v>
      </c>
      <c r="J1222" s="21" t="s">
        <v>849</v>
      </c>
      <c r="K1222" s="21" t="s">
        <v>854</v>
      </c>
      <c r="L1222" s="21" t="s">
        <v>1031</v>
      </c>
      <c r="M1222" s="3">
        <v>512.91685379892567</v>
      </c>
      <c r="N1222" s="3">
        <v>754.41687467923896</v>
      </c>
      <c r="O1222" s="21" t="s">
        <v>1500</v>
      </c>
      <c r="P1222" s="21">
        <v>0</v>
      </c>
      <c r="Q1222" s="46">
        <v>1.8605729616922918E-5</v>
      </c>
      <c r="R1222" s="46">
        <v>2.7295038168567349E-5</v>
      </c>
      <c r="S1222" s="46">
        <v>3.665922458796757E-5</v>
      </c>
      <c r="T1222" s="46">
        <v>4.6027407367469386E-5</v>
      </c>
      <c r="U1222" s="46">
        <v>5.4627146536136514E-5</v>
      </c>
      <c r="V1222" s="46">
        <v>6.175792235427336E-5</v>
      </c>
      <c r="W1222" s="46">
        <v>6.6977443926512892E-5</v>
      </c>
      <c r="X1222" s="46">
        <v>7.0217183594454901E-5</v>
      </c>
      <c r="Y1222" s="46">
        <v>7.1762311402585841E-5</v>
      </c>
      <c r="Z1222" s="46">
        <v>7.2102332902241684E-5</v>
      </c>
      <c r="AA1222" s="46">
        <v>7.1736466731687443E-5</v>
      </c>
      <c r="AB1222" s="46">
        <v>7.1036622867602509E-5</v>
      </c>
      <c r="AC1222" s="46">
        <v>7.0214214552296477E-5</v>
      </c>
      <c r="AD1222" s="46">
        <v>6.9361410609355791E-5</v>
      </c>
      <c r="AE1222" s="46">
        <v>6.8508700340527123E-5</v>
      </c>
      <c r="AF1222" s="46">
        <v>7.2085271293564611E-5</v>
      </c>
      <c r="AG1222" s="46">
        <v>7.0743270388761047E-5</v>
      </c>
      <c r="AH1222" s="46">
        <v>6.9443007412041256E-5</v>
      </c>
      <c r="AI1222" s="46">
        <v>6.8142891533250598E-5</v>
      </c>
      <c r="AJ1222" s="46">
        <v>6.6874129047450782E-5</v>
      </c>
      <c r="AK1222" s="46">
        <v>9.1782846943630903E-4</v>
      </c>
      <c r="AL1222" s="45">
        <v>9.1782846943630903E-4</v>
      </c>
      <c r="AM1222" s="45">
        <v>1.8605729616922918E-5</v>
      </c>
      <c r="AN1222" s="45">
        <v>4.5900767785490267E-5</v>
      </c>
      <c r="AO1222" s="45">
        <v>8.255999237345783E-5</v>
      </c>
      <c r="AP1222" s="45">
        <v>1.285873997409272E-4</v>
      </c>
      <c r="AQ1222" s="45">
        <v>1.8321454627706372E-4</v>
      </c>
      <c r="AR1222" s="45">
        <v>2.4497246863133706E-4</v>
      </c>
      <c r="AS1222" s="45">
        <v>3.1194991255784998E-4</v>
      </c>
      <c r="AT1222" s="45">
        <v>3.8216709615230486E-4</v>
      </c>
      <c r="AU1222" s="45">
        <v>4.5392940755489071E-4</v>
      </c>
      <c r="AV1222" s="45">
        <v>5.260317404571324E-4</v>
      </c>
      <c r="AW1222" s="45">
        <v>5.9776820718881985E-4</v>
      </c>
      <c r="AX1222" s="45">
        <v>6.6880483005642231E-4</v>
      </c>
      <c r="AY1222" s="45">
        <v>7.3901904460871878E-4</v>
      </c>
      <c r="AZ1222" s="45">
        <v>8.0838045521807453E-4</v>
      </c>
      <c r="BA1222" s="45">
        <v>8.7688915555860164E-4</v>
      </c>
      <c r="BB1222" s="45">
        <v>9.1782846943630903E-4</v>
      </c>
      <c r="BC1222" s="45">
        <v>9.1782846943630903E-4</v>
      </c>
      <c r="BD1222" s="45">
        <v>9.1782846943630903E-4</v>
      </c>
      <c r="BE1222" s="45">
        <v>9.1782846943630903E-4</v>
      </c>
      <c r="BF1222" s="45">
        <v>9.1782846943630903E-4</v>
      </c>
    </row>
    <row r="1223" spans="1:58" ht="13.5" thickBot="1" x14ac:dyDescent="0.25">
      <c r="A1223" s="6" t="s">
        <v>1359</v>
      </c>
      <c r="B1223" s="6" t="s">
        <v>1359</v>
      </c>
      <c r="C1223" s="6" t="s">
        <v>1024</v>
      </c>
      <c r="D1223" s="6" t="s">
        <v>1359</v>
      </c>
      <c r="E1223" s="6">
        <v>249.37637144698405</v>
      </c>
      <c r="F1223" s="6" t="s">
        <v>314</v>
      </c>
      <c r="G1223" s="21" t="s">
        <v>1178</v>
      </c>
      <c r="H1223" s="21" t="s">
        <v>1181</v>
      </c>
      <c r="I1223" s="21" t="s">
        <v>1160</v>
      </c>
      <c r="J1223" s="21" t="s">
        <v>849</v>
      </c>
      <c r="K1223" s="21" t="s">
        <v>854</v>
      </c>
      <c r="L1223" s="21" t="s">
        <v>1032</v>
      </c>
      <c r="M1223" s="3">
        <v>172.92959547017097</v>
      </c>
      <c r="N1223" s="3">
        <v>249.37637144698405</v>
      </c>
      <c r="O1223" s="21" t="s">
        <v>1500</v>
      </c>
      <c r="P1223" s="21">
        <v>0</v>
      </c>
      <c r="Q1223" s="46">
        <v>4.3529580983113008E-5</v>
      </c>
      <c r="R1223" s="46">
        <v>6.3858907920231968E-5</v>
      </c>
      <c r="S1223" s="46">
        <v>8.5767165187041692E-5</v>
      </c>
      <c r="T1223" s="46">
        <v>1.0768477225545892E-4</v>
      </c>
      <c r="U1223" s="46">
        <v>1.2780454451290698E-4</v>
      </c>
      <c r="V1223" s="46">
        <v>1.4448756043536167E-4</v>
      </c>
      <c r="W1223" s="46">
        <v>1.5669904537305804E-4</v>
      </c>
      <c r="X1223" s="46">
        <v>1.6427867343083742E-4</v>
      </c>
      <c r="Y1223" s="46">
        <v>1.678936225587727E-4</v>
      </c>
      <c r="Z1223" s="46">
        <v>1.6868912984120712E-4</v>
      </c>
      <c r="AA1223" s="46">
        <v>1.6783315690018175E-4</v>
      </c>
      <c r="AB1223" s="46">
        <v>1.6619581664078595E-4</v>
      </c>
      <c r="AC1223" s="46">
        <v>1.6427172712108558E-4</v>
      </c>
      <c r="AD1223" s="46">
        <v>1.6227652461834742E-4</v>
      </c>
      <c r="AE1223" s="46">
        <v>1.6028154127362823E-4</v>
      </c>
      <c r="AF1223" s="46">
        <v>1.6864921285370373E-4</v>
      </c>
      <c r="AG1223" s="46">
        <v>1.6550949523618419E-4</v>
      </c>
      <c r="AH1223" s="46">
        <v>1.624674268137243E-4</v>
      </c>
      <c r="AI1223" s="46">
        <v>1.594257025385433E-4</v>
      </c>
      <c r="AJ1223" s="46">
        <v>1.5645733201445888E-4</v>
      </c>
      <c r="AK1223" s="46">
        <v>2.1473325427988233E-3</v>
      </c>
      <c r="AL1223" s="45">
        <v>2.1473325427988233E-3</v>
      </c>
      <c r="AM1223" s="45">
        <v>4.3529580983113008E-5</v>
      </c>
      <c r="AN1223" s="45">
        <v>1.0738848890334498E-4</v>
      </c>
      <c r="AO1223" s="45">
        <v>1.9315565409038667E-4</v>
      </c>
      <c r="AP1223" s="45">
        <v>3.0084042634584559E-4</v>
      </c>
      <c r="AQ1223" s="45">
        <v>4.286449708587526E-4</v>
      </c>
      <c r="AR1223" s="45">
        <v>5.7313253129411424E-4</v>
      </c>
      <c r="AS1223" s="45">
        <v>7.2983157666717225E-4</v>
      </c>
      <c r="AT1223" s="45">
        <v>8.9411025009800962E-4</v>
      </c>
      <c r="AU1223" s="45">
        <v>1.0620038726567823E-3</v>
      </c>
      <c r="AV1223" s="45">
        <v>1.2306930024979894E-3</v>
      </c>
      <c r="AW1223" s="45">
        <v>1.3985261593981711E-3</v>
      </c>
      <c r="AX1223" s="45">
        <v>1.5647219760389569E-3</v>
      </c>
      <c r="AY1223" s="45">
        <v>1.7289937031600426E-3</v>
      </c>
      <c r="AZ1223" s="45">
        <v>1.8912702277783901E-3</v>
      </c>
      <c r="BA1223" s="45">
        <v>2.0515517690520182E-3</v>
      </c>
      <c r="BB1223" s="45">
        <v>2.1473325427988233E-3</v>
      </c>
      <c r="BC1223" s="45">
        <v>2.1473325427988233E-3</v>
      </c>
      <c r="BD1223" s="45">
        <v>2.1473325427988233E-3</v>
      </c>
      <c r="BE1223" s="45">
        <v>2.1473325427988233E-3</v>
      </c>
      <c r="BF1223" s="45">
        <v>2.1473325427988233E-3</v>
      </c>
    </row>
    <row r="1224" spans="1:58" ht="13.5" thickBot="1" x14ac:dyDescent="0.25">
      <c r="A1224" s="6" t="s">
        <v>1356</v>
      </c>
      <c r="B1224" s="6" t="s">
        <v>1354</v>
      </c>
      <c r="C1224" s="6" t="s">
        <v>1024</v>
      </c>
      <c r="D1224" s="6" t="s">
        <v>1356</v>
      </c>
      <c r="E1224" s="6">
        <v>60.621187019177185</v>
      </c>
      <c r="F1224" s="6" t="s">
        <v>314</v>
      </c>
      <c r="G1224" s="21" t="s">
        <v>1178</v>
      </c>
      <c r="H1224" s="21" t="s">
        <v>1181</v>
      </c>
      <c r="I1224" s="21" t="s">
        <v>1160</v>
      </c>
      <c r="J1224" s="21" t="s">
        <v>849</v>
      </c>
      <c r="K1224" s="21" t="s">
        <v>854</v>
      </c>
      <c r="L1224" s="21" t="s">
        <v>1033</v>
      </c>
      <c r="M1224" s="3">
        <v>42.175961429588533</v>
      </c>
      <c r="N1224" s="3">
        <v>60.621187019177185</v>
      </c>
      <c r="O1224" s="21" t="s">
        <v>1500</v>
      </c>
      <c r="P1224" s="21">
        <v>0</v>
      </c>
      <c r="Q1224" s="46">
        <v>0</v>
      </c>
      <c r="R1224" s="46">
        <v>0</v>
      </c>
      <c r="S1224" s="46">
        <v>0</v>
      </c>
      <c r="T1224" s="46">
        <v>0</v>
      </c>
      <c r="U1224" s="46">
        <v>0</v>
      </c>
      <c r="V1224" s="46">
        <v>0</v>
      </c>
      <c r="W1224" s="46">
        <v>0</v>
      </c>
      <c r="X1224" s="46">
        <v>0</v>
      </c>
      <c r="Y1224" s="46">
        <v>0</v>
      </c>
      <c r="Z1224" s="46">
        <v>0</v>
      </c>
      <c r="AA1224" s="46">
        <v>0</v>
      </c>
      <c r="AB1224" s="46">
        <v>0</v>
      </c>
      <c r="AC1224" s="46">
        <v>0</v>
      </c>
      <c r="AD1224" s="46">
        <v>0</v>
      </c>
      <c r="AE1224" s="46">
        <v>0</v>
      </c>
      <c r="AF1224" s="46">
        <v>0</v>
      </c>
      <c r="AG1224" s="46">
        <v>0</v>
      </c>
      <c r="AH1224" s="46">
        <v>0</v>
      </c>
      <c r="AI1224" s="46">
        <v>0</v>
      </c>
      <c r="AJ1224" s="46">
        <v>0</v>
      </c>
      <c r="AK1224" s="46">
        <v>0</v>
      </c>
      <c r="AL1224" s="45">
        <v>0</v>
      </c>
      <c r="AM1224" s="45">
        <v>0</v>
      </c>
      <c r="AN1224" s="45">
        <v>0</v>
      </c>
      <c r="AO1224" s="45">
        <v>0</v>
      </c>
      <c r="AP1224" s="45">
        <v>0</v>
      </c>
      <c r="AQ1224" s="45">
        <v>0</v>
      </c>
      <c r="AR1224" s="45">
        <v>0</v>
      </c>
      <c r="AS1224" s="45">
        <v>0</v>
      </c>
      <c r="AT1224" s="45">
        <v>0</v>
      </c>
      <c r="AU1224" s="45">
        <v>0</v>
      </c>
      <c r="AV1224" s="45">
        <v>0</v>
      </c>
      <c r="AW1224" s="45">
        <v>0</v>
      </c>
      <c r="AX1224" s="45">
        <v>0</v>
      </c>
      <c r="AY1224" s="45">
        <v>0</v>
      </c>
      <c r="AZ1224" s="45">
        <v>0</v>
      </c>
      <c r="BA1224" s="45">
        <v>0</v>
      </c>
      <c r="BB1224" s="45">
        <v>0</v>
      </c>
      <c r="BC1224" s="45">
        <v>0</v>
      </c>
      <c r="BD1224" s="45">
        <v>0</v>
      </c>
      <c r="BE1224" s="45">
        <v>0</v>
      </c>
      <c r="BF1224" s="45">
        <v>0</v>
      </c>
    </row>
    <row r="1225" spans="1:58" ht="13.5" thickBot="1" x14ac:dyDescent="0.25">
      <c r="A1225" s="6" t="s">
        <v>1356</v>
      </c>
      <c r="B1225" s="6" t="s">
        <v>1354</v>
      </c>
      <c r="C1225" s="6" t="s">
        <v>1024</v>
      </c>
      <c r="D1225" s="6" t="s">
        <v>1356</v>
      </c>
      <c r="E1225" s="6">
        <v>61.264322195013925</v>
      </c>
      <c r="F1225" s="6" t="s">
        <v>314</v>
      </c>
      <c r="G1225" s="21" t="s">
        <v>1178</v>
      </c>
      <c r="H1225" s="21" t="s">
        <v>1181</v>
      </c>
      <c r="I1225" s="21" t="s">
        <v>1160</v>
      </c>
      <c r="J1225" s="21" t="s">
        <v>849</v>
      </c>
      <c r="K1225" s="21" t="s">
        <v>854</v>
      </c>
      <c r="L1225" s="21" t="s">
        <v>1034</v>
      </c>
      <c r="M1225" s="3">
        <v>42.623409684957089</v>
      </c>
      <c r="N1225" s="3">
        <v>61.264322195013925</v>
      </c>
      <c r="O1225" s="21" t="s">
        <v>1500</v>
      </c>
      <c r="P1225" s="21">
        <v>0</v>
      </c>
      <c r="Q1225" s="46">
        <v>5.9751266885434856E-4</v>
      </c>
      <c r="R1225" s="46">
        <v>8.7656498500053213E-4</v>
      </c>
      <c r="S1225" s="46">
        <v>1.1772906288912348E-3</v>
      </c>
      <c r="T1225" s="46">
        <v>1.4781446136661268E-3</v>
      </c>
      <c r="U1225" s="46">
        <v>1.7543204588449089E-3</v>
      </c>
      <c r="V1225" s="46">
        <v>1.9833213622129572E-3</v>
      </c>
      <c r="W1225" s="46">
        <v>2.1509433974130723E-3</v>
      </c>
      <c r="X1225" s="46">
        <v>2.2549858367713563E-3</v>
      </c>
      <c r="Y1225" s="46">
        <v>2.3046067578191207E-3</v>
      </c>
      <c r="Z1225" s="46">
        <v>2.3155263593564041E-3</v>
      </c>
      <c r="AA1225" s="46">
        <v>2.3037767705731435E-3</v>
      </c>
      <c r="AB1225" s="46">
        <v>2.2813016737282233E-3</v>
      </c>
      <c r="AC1225" s="46">
        <v>2.2548904876321099E-3</v>
      </c>
      <c r="AD1225" s="46">
        <v>2.2275031628430555E-3</v>
      </c>
      <c r="AE1225" s="46">
        <v>2.2001188463460614E-3</v>
      </c>
      <c r="AF1225" s="46">
        <v>2.3149784352735816E-3</v>
      </c>
      <c r="AG1225" s="46">
        <v>2.2718808218639584E-3</v>
      </c>
      <c r="AH1225" s="46">
        <v>2.2301235988241427E-3</v>
      </c>
      <c r="AI1225" s="46">
        <v>2.1883710997525913E-3</v>
      </c>
      <c r="AJ1225" s="46">
        <v>2.1476254974762371E-3</v>
      </c>
      <c r="AK1225" s="46">
        <v>2.9475551328262805E-2</v>
      </c>
      <c r="AL1225" s="45">
        <v>2.9475551328262805E-2</v>
      </c>
      <c r="AM1225" s="45">
        <v>5.9751266885434856E-4</v>
      </c>
      <c r="AN1225" s="45">
        <v>1.4740776538548807E-3</v>
      </c>
      <c r="AO1225" s="45">
        <v>2.6513682827461155E-3</v>
      </c>
      <c r="AP1225" s="45">
        <v>4.1295128964122423E-3</v>
      </c>
      <c r="AQ1225" s="45">
        <v>5.8838333552571516E-3</v>
      </c>
      <c r="AR1225" s="45">
        <v>7.8671547174701088E-3</v>
      </c>
      <c r="AS1225" s="45">
        <v>1.0018098114883181E-2</v>
      </c>
      <c r="AT1225" s="45">
        <v>1.2273083951654537E-2</v>
      </c>
      <c r="AU1225" s="45">
        <v>1.4577690709473658E-2</v>
      </c>
      <c r="AV1225" s="45">
        <v>1.6893217068830062E-2</v>
      </c>
      <c r="AW1225" s="45">
        <v>1.9196993839403206E-2</v>
      </c>
      <c r="AX1225" s="45">
        <v>2.1478295513131428E-2</v>
      </c>
      <c r="AY1225" s="45">
        <v>2.3733186000763538E-2</v>
      </c>
      <c r="AZ1225" s="45">
        <v>2.5960689163606596E-2</v>
      </c>
      <c r="BA1225" s="45">
        <v>2.8160808009952656E-2</v>
      </c>
      <c r="BB1225" s="45">
        <v>2.9475551328262805E-2</v>
      </c>
      <c r="BC1225" s="45">
        <v>2.9475551328262805E-2</v>
      </c>
      <c r="BD1225" s="45">
        <v>2.9475551328262805E-2</v>
      </c>
      <c r="BE1225" s="45">
        <v>2.9475551328262805E-2</v>
      </c>
      <c r="BF1225" s="45">
        <v>2.9475551328262805E-2</v>
      </c>
    </row>
    <row r="1226" spans="1:58" ht="13.5" thickBot="1" x14ac:dyDescent="0.25">
      <c r="A1226" s="6" t="s">
        <v>1357</v>
      </c>
      <c r="B1226" s="6" t="s">
        <v>1355</v>
      </c>
      <c r="C1226" s="6" t="s">
        <v>984</v>
      </c>
      <c r="D1226" s="6" t="s">
        <v>1357</v>
      </c>
      <c r="E1226" s="6">
        <v>73.079746135288318</v>
      </c>
      <c r="F1226" s="6" t="s">
        <v>314</v>
      </c>
      <c r="G1226" s="21" t="s">
        <v>1178</v>
      </c>
      <c r="H1226" s="21" t="s">
        <v>1159</v>
      </c>
      <c r="I1226" s="21" t="s">
        <v>1160</v>
      </c>
      <c r="J1226" s="21" t="s">
        <v>849</v>
      </c>
      <c r="K1226" s="21" t="s">
        <v>854</v>
      </c>
      <c r="L1226" s="21" t="s">
        <v>1425</v>
      </c>
      <c r="M1226" s="3">
        <v>53.969266626440167</v>
      </c>
      <c r="N1226" s="3">
        <v>73.079746135288318</v>
      </c>
      <c r="O1226" s="21" t="s">
        <v>1511</v>
      </c>
      <c r="P1226" s="21">
        <v>0</v>
      </c>
      <c r="Q1226" s="46">
        <v>2.3664259475024383E-4</v>
      </c>
      <c r="R1226" s="46">
        <v>2.3411359854016663E-4</v>
      </c>
      <c r="S1226" s="46">
        <v>2.3161162967838797E-4</v>
      </c>
      <c r="T1226" s="46">
        <v>2.2913639932400207E-4</v>
      </c>
      <c r="U1226" s="46">
        <v>2.2668762172294198E-4</v>
      </c>
      <c r="V1226" s="46">
        <v>2.0183851275749161E-4</v>
      </c>
      <c r="W1226" s="46">
        <v>1.5974517384082396E-4</v>
      </c>
      <c r="X1226" s="46">
        <v>1.2643038346252334E-4</v>
      </c>
      <c r="Y1226" s="46">
        <v>1.0006337893129954E-4</v>
      </c>
      <c r="Z1226" s="46">
        <v>7.9195202363020726E-5</v>
      </c>
      <c r="AA1226" s="46">
        <v>6.2679075445032506E-5</v>
      </c>
      <c r="AB1226" s="46">
        <v>4.9607380010667459E-5</v>
      </c>
      <c r="AC1226" s="46">
        <v>3.9261781289050629E-5</v>
      </c>
      <c r="AD1226" s="46">
        <v>3.1073752930668129E-5</v>
      </c>
      <c r="AE1226" s="46">
        <v>2.4593334522636337E-5</v>
      </c>
      <c r="AF1226" s="46">
        <v>1.9464404711326621E-5</v>
      </c>
      <c r="AG1226" s="46">
        <v>1.3134333775880591E-7</v>
      </c>
      <c r="AH1226" s="46">
        <v>4.6407026172970892E-8</v>
      </c>
      <c r="AI1226" s="46">
        <v>1.565150281093196E-8</v>
      </c>
      <c r="AJ1226" s="46">
        <v>5.0492071996166573E-9</v>
      </c>
      <c r="AK1226" s="46">
        <v>1.7640755370110159E-3</v>
      </c>
      <c r="AL1226" s="45">
        <v>1.7640755370110159E-3</v>
      </c>
      <c r="AM1226" s="45">
        <v>2.3664259475024383E-4</v>
      </c>
      <c r="AN1226" s="45">
        <v>4.707561932904105E-4</v>
      </c>
      <c r="AO1226" s="45">
        <v>7.0236782296879843E-4</v>
      </c>
      <c r="AP1226" s="45">
        <v>9.3150422229280048E-4</v>
      </c>
      <c r="AQ1226" s="45">
        <v>1.1581918440157425E-3</v>
      </c>
      <c r="AR1226" s="45">
        <v>1.3600303567732341E-3</v>
      </c>
      <c r="AS1226" s="45">
        <v>1.519775530614058E-3</v>
      </c>
      <c r="AT1226" s="45">
        <v>1.6462059140765813E-3</v>
      </c>
      <c r="AU1226" s="45">
        <v>1.7462692930078809E-3</v>
      </c>
      <c r="AV1226" s="45">
        <v>1.7640755370110159E-3</v>
      </c>
      <c r="AW1226" s="45">
        <v>1.7640755370110159E-3</v>
      </c>
      <c r="AX1226" s="45">
        <v>1.7640755370110159E-3</v>
      </c>
      <c r="AY1226" s="45">
        <v>1.7640755370110159E-3</v>
      </c>
      <c r="AZ1226" s="45">
        <v>1.7640755370110159E-3</v>
      </c>
      <c r="BA1226" s="45">
        <v>1.7640755370110159E-3</v>
      </c>
      <c r="BB1226" s="45">
        <v>1.7640755370110159E-3</v>
      </c>
      <c r="BC1226" s="45">
        <v>1.7640755370110159E-3</v>
      </c>
      <c r="BD1226" s="45">
        <v>1.7640755370110159E-3</v>
      </c>
      <c r="BE1226" s="45">
        <v>1.7640755370110159E-3</v>
      </c>
      <c r="BF1226" s="45">
        <v>1.7640755370110159E-3</v>
      </c>
    </row>
    <row r="1227" spans="1:58" ht="13.5" thickBot="1" x14ac:dyDescent="0.25">
      <c r="A1227" s="6" t="s">
        <v>1142</v>
      </c>
      <c r="B1227" s="6" t="s">
        <v>1352</v>
      </c>
      <c r="C1227" s="6" t="s">
        <v>984</v>
      </c>
      <c r="D1227" s="6" t="s">
        <v>1142</v>
      </c>
      <c r="E1227" s="6">
        <v>26.04521117991851</v>
      </c>
      <c r="F1227" s="6" t="s">
        <v>314</v>
      </c>
      <c r="G1227" s="21" t="s">
        <v>1178</v>
      </c>
      <c r="H1227" s="21" t="s">
        <v>1159</v>
      </c>
      <c r="I1227" s="21" t="s">
        <v>1160</v>
      </c>
      <c r="J1227" s="21" t="s">
        <v>849</v>
      </c>
      <c r="K1227" s="21" t="s">
        <v>854</v>
      </c>
      <c r="L1227" s="21" t="s">
        <v>1426</v>
      </c>
      <c r="M1227" s="3">
        <v>21.827378318313073</v>
      </c>
      <c r="N1227" s="3">
        <v>26.04521117991851</v>
      </c>
      <c r="O1227" s="21" t="s">
        <v>1511</v>
      </c>
      <c r="P1227" s="21">
        <v>0</v>
      </c>
      <c r="Q1227" s="46">
        <v>1.4145400635529207E-3</v>
      </c>
      <c r="R1227" s="46">
        <v>1.3994228930219634E-3</v>
      </c>
      <c r="S1227" s="46">
        <v>1.384467279488047E-3</v>
      </c>
      <c r="T1227" s="46">
        <v>1.3696714963937291E-3</v>
      </c>
      <c r="U1227" s="46">
        <v>1.3550338356332632E-3</v>
      </c>
      <c r="V1227" s="46">
        <v>1.2064973466198647E-3</v>
      </c>
      <c r="W1227" s="46">
        <v>9.5488282063319724E-4</v>
      </c>
      <c r="X1227" s="46">
        <v>7.5574240067325651E-4</v>
      </c>
      <c r="Y1227" s="46">
        <v>5.9813263348547938E-4</v>
      </c>
      <c r="Z1227" s="46">
        <v>4.7339231849577386E-4</v>
      </c>
      <c r="AA1227" s="46">
        <v>3.7466654495159623E-4</v>
      </c>
      <c r="AB1227" s="46">
        <v>2.9652999092172577E-4</v>
      </c>
      <c r="AC1227" s="46">
        <v>2.3468878313487697E-4</v>
      </c>
      <c r="AD1227" s="46">
        <v>1.8574453382649009E-4</v>
      </c>
      <c r="AE1227" s="46">
        <v>1.4700758760418549E-4</v>
      </c>
      <c r="AF1227" s="46">
        <v>1.1634921560270528E-4</v>
      </c>
      <c r="AG1227" s="46">
        <v>7.8510977086217322E-7</v>
      </c>
      <c r="AH1227" s="46">
        <v>2.7739975477068531E-7</v>
      </c>
      <c r="AI1227" s="46">
        <v>9.3557450230973682E-8</v>
      </c>
      <c r="AJ1227" s="46">
        <v>3.0181827073759523E-8</v>
      </c>
      <c r="AK1227" s="46">
        <v>1.0544828266734274E-2</v>
      </c>
      <c r="AL1227" s="45">
        <v>1.0544828266734274E-2</v>
      </c>
      <c r="AM1227" s="45">
        <v>1.4145400635529207E-3</v>
      </c>
      <c r="AN1227" s="45">
        <v>2.8139629565748841E-3</v>
      </c>
      <c r="AO1227" s="45">
        <v>4.1984302360629309E-3</v>
      </c>
      <c r="AP1227" s="45">
        <v>5.5681017324566602E-3</v>
      </c>
      <c r="AQ1227" s="45">
        <v>6.9231355680899236E-3</v>
      </c>
      <c r="AR1227" s="45">
        <v>8.1296329147097883E-3</v>
      </c>
      <c r="AS1227" s="45">
        <v>9.0845157353429858E-3</v>
      </c>
      <c r="AT1227" s="45">
        <v>9.8402581360162427E-3</v>
      </c>
      <c r="AU1227" s="45">
        <v>1.0438390769501722E-2</v>
      </c>
      <c r="AV1227" s="45">
        <v>1.0544828266734274E-2</v>
      </c>
      <c r="AW1227" s="45">
        <v>1.0544828266734274E-2</v>
      </c>
      <c r="AX1227" s="45">
        <v>1.0544828266734274E-2</v>
      </c>
      <c r="AY1227" s="45">
        <v>1.0544828266734274E-2</v>
      </c>
      <c r="AZ1227" s="45">
        <v>1.0544828266734274E-2</v>
      </c>
      <c r="BA1227" s="45">
        <v>1.0544828266734274E-2</v>
      </c>
      <c r="BB1227" s="45">
        <v>1.0544828266734274E-2</v>
      </c>
      <c r="BC1227" s="45">
        <v>1.0544828266734274E-2</v>
      </c>
      <c r="BD1227" s="45">
        <v>1.0544828266734274E-2</v>
      </c>
      <c r="BE1227" s="45">
        <v>1.0544828266734274E-2</v>
      </c>
      <c r="BF1227" s="45">
        <v>1.0544828266734274E-2</v>
      </c>
    </row>
    <row r="1228" spans="1:58" ht="13.5" thickBot="1" x14ac:dyDescent="0.25">
      <c r="A1228" s="6" t="s">
        <v>1145</v>
      </c>
      <c r="B1228" s="6" t="s">
        <v>1140</v>
      </c>
      <c r="C1228" s="6" t="s">
        <v>984</v>
      </c>
      <c r="D1228" s="6" t="s">
        <v>1145</v>
      </c>
      <c r="E1228" s="6">
        <v>126.90903100794954</v>
      </c>
      <c r="F1228" s="6" t="s">
        <v>314</v>
      </c>
      <c r="G1228" s="21" t="s">
        <v>1178</v>
      </c>
      <c r="H1228" s="21" t="s">
        <v>1159</v>
      </c>
      <c r="I1228" s="21" t="s">
        <v>1160</v>
      </c>
      <c r="J1228" s="21" t="s">
        <v>849</v>
      </c>
      <c r="K1228" s="21" t="s">
        <v>854</v>
      </c>
      <c r="L1228" s="21" t="s">
        <v>1427</v>
      </c>
      <c r="M1228" s="3">
        <v>90.138868924734922</v>
      </c>
      <c r="N1228" s="3">
        <v>126.90903100794954</v>
      </c>
      <c r="O1228" s="21" t="s">
        <v>1511</v>
      </c>
      <c r="P1228" s="21">
        <v>0</v>
      </c>
      <c r="Q1228" s="46">
        <v>3.0852066131664871E-5</v>
      </c>
      <c r="R1228" s="46">
        <v>3.052235051811533E-5</v>
      </c>
      <c r="S1228" s="46">
        <v>3.0196158570869197E-5</v>
      </c>
      <c r="T1228" s="46">
        <v>2.9873452632552316E-5</v>
      </c>
      <c r="U1228" s="46">
        <v>2.9554195448234408E-5</v>
      </c>
      <c r="V1228" s="46">
        <v>2.6314515145015325E-5</v>
      </c>
      <c r="W1228" s="46">
        <v>2.0826633822000567E-5</v>
      </c>
      <c r="X1228" s="46">
        <v>1.6483247894379762E-5</v>
      </c>
      <c r="Y1228" s="46">
        <v>1.3045673317622861E-5</v>
      </c>
      <c r="Z1228" s="46">
        <v>1.032500350663088E-5</v>
      </c>
      <c r="AA1228" s="46">
        <v>8.1717282670209668E-6</v>
      </c>
      <c r="AB1228" s="46">
        <v>6.4675176940273375E-6</v>
      </c>
      <c r="AC1228" s="46">
        <v>5.1187195359110399E-6</v>
      </c>
      <c r="AD1228" s="46">
        <v>4.0512126795592486E-6</v>
      </c>
      <c r="AE1228" s="46">
        <v>3.2063339395485187E-6</v>
      </c>
      <c r="AF1228" s="46">
        <v>2.5376543136755795E-6</v>
      </c>
      <c r="AG1228" s="46">
        <v>1.7123769906111127E-8</v>
      </c>
      <c r="AH1228" s="46">
        <v>6.0502744316740363E-9</v>
      </c>
      <c r="AI1228" s="46">
        <v>2.040550646820162E-9</v>
      </c>
      <c r="AJ1228" s="46">
        <v>6.5828586184774754E-10</v>
      </c>
      <c r="AK1228" s="46">
        <v>2.2998976657840256E-4</v>
      </c>
      <c r="AL1228" s="45">
        <v>2.2998976657840256E-4</v>
      </c>
      <c r="AM1228" s="45">
        <v>3.0852066131664871E-5</v>
      </c>
      <c r="AN1228" s="45">
        <v>6.1374416649780201E-5</v>
      </c>
      <c r="AO1228" s="45">
        <v>9.1570575220649398E-5</v>
      </c>
      <c r="AP1228" s="45">
        <v>1.2144402785320172E-4</v>
      </c>
      <c r="AQ1228" s="45">
        <v>1.5099822330143613E-4</v>
      </c>
      <c r="AR1228" s="45">
        <v>1.7731273844645145E-4</v>
      </c>
      <c r="AS1228" s="45">
        <v>1.9813937226845202E-4</v>
      </c>
      <c r="AT1228" s="45">
        <v>2.1462262016283179E-4</v>
      </c>
      <c r="AU1228" s="45">
        <v>2.2766829348045466E-4</v>
      </c>
      <c r="AV1228" s="45">
        <v>2.2998976657840256E-4</v>
      </c>
      <c r="AW1228" s="45">
        <v>2.2998976657840256E-4</v>
      </c>
      <c r="AX1228" s="45">
        <v>2.2998976657840256E-4</v>
      </c>
      <c r="AY1228" s="45">
        <v>2.2998976657840256E-4</v>
      </c>
      <c r="AZ1228" s="45">
        <v>2.2998976657840256E-4</v>
      </c>
      <c r="BA1228" s="45">
        <v>2.2998976657840256E-4</v>
      </c>
      <c r="BB1228" s="45">
        <v>2.2998976657840256E-4</v>
      </c>
      <c r="BC1228" s="45">
        <v>2.2998976657840256E-4</v>
      </c>
      <c r="BD1228" s="45">
        <v>2.2998976657840256E-4</v>
      </c>
      <c r="BE1228" s="45">
        <v>2.2998976657840256E-4</v>
      </c>
      <c r="BF1228" s="45">
        <v>2.2998976657840256E-4</v>
      </c>
    </row>
    <row r="1229" spans="1:58" ht="13.5" thickBot="1" x14ac:dyDescent="0.25">
      <c r="A1229" s="6" t="s">
        <v>1358</v>
      </c>
      <c r="B1229" s="6" t="s">
        <v>1357</v>
      </c>
      <c r="C1229" s="6" t="s">
        <v>984</v>
      </c>
      <c r="D1229" s="6" t="s">
        <v>1358</v>
      </c>
      <c r="E1229" s="6">
        <v>100.6806476980056</v>
      </c>
      <c r="F1229" s="6" t="s">
        <v>314</v>
      </c>
      <c r="G1229" s="21" t="s">
        <v>1178</v>
      </c>
      <c r="H1229" s="21" t="s">
        <v>1159</v>
      </c>
      <c r="I1229" s="21" t="s">
        <v>1160</v>
      </c>
      <c r="J1229" s="21" t="s">
        <v>849</v>
      </c>
      <c r="K1229" s="21" t="s">
        <v>854</v>
      </c>
      <c r="L1229" s="21" t="s">
        <v>1428</v>
      </c>
      <c r="M1229" s="3">
        <v>71.319201945719385</v>
      </c>
      <c r="N1229" s="3">
        <v>100.6806476980056</v>
      </c>
      <c r="O1229" s="21" t="s">
        <v>1511</v>
      </c>
      <c r="P1229" s="21">
        <v>0</v>
      </c>
      <c r="Q1229" s="46">
        <v>5.2537895945292696E-5</v>
      </c>
      <c r="R1229" s="46">
        <v>5.1976424161773323E-5</v>
      </c>
      <c r="S1229" s="46">
        <v>5.1420952819611858E-5</v>
      </c>
      <c r="T1229" s="46">
        <v>5.0871417792172672E-5</v>
      </c>
      <c r="U1229" s="46">
        <v>5.0327755638140575E-5</v>
      </c>
      <c r="V1229" s="46">
        <v>4.4810913234777235E-5</v>
      </c>
      <c r="W1229" s="46">
        <v>3.5465615688797105E-5</v>
      </c>
      <c r="X1229" s="46">
        <v>2.8069276106814077E-5</v>
      </c>
      <c r="Y1229" s="46">
        <v>2.2215440106103694E-5</v>
      </c>
      <c r="Z1229" s="46">
        <v>1.7582419198479882E-5</v>
      </c>
      <c r="AA1229" s="46">
        <v>1.3915612897812332E-5</v>
      </c>
      <c r="AB1229" s="46">
        <v>1.1013517544758734E-5</v>
      </c>
      <c r="AC1229" s="46">
        <v>8.7166529853512636E-6</v>
      </c>
      <c r="AD1229" s="46">
        <v>6.8987985862147708E-6</v>
      </c>
      <c r="AE1229" s="46">
        <v>5.4600569752107629E-6</v>
      </c>
      <c r="AF1229" s="46">
        <v>4.3213643361205989E-6</v>
      </c>
      <c r="AG1229" s="46">
        <v>2.9160019224613706E-8</v>
      </c>
      <c r="AH1229" s="46">
        <v>1.0302995176245667E-8</v>
      </c>
      <c r="AI1229" s="46">
        <v>3.4748479111973239E-9</v>
      </c>
      <c r="AJ1229" s="46">
        <v>1.1209931277995736E-9</v>
      </c>
      <c r="AK1229" s="46">
        <v>3.91648921450248E-4</v>
      </c>
      <c r="AL1229" s="45">
        <v>3.91648921450248E-4</v>
      </c>
      <c r="AM1229" s="45">
        <v>5.2537895945292696E-5</v>
      </c>
      <c r="AN1229" s="45">
        <v>1.0451432010706601E-4</v>
      </c>
      <c r="AO1229" s="45">
        <v>1.5593527292667787E-4</v>
      </c>
      <c r="AP1229" s="45">
        <v>2.0680669071885055E-4</v>
      </c>
      <c r="AQ1229" s="45">
        <v>2.5713444635699114E-4</v>
      </c>
      <c r="AR1229" s="45">
        <v>3.0194535959176839E-4</v>
      </c>
      <c r="AS1229" s="45">
        <v>3.3741097528056552E-4</v>
      </c>
      <c r="AT1229" s="45">
        <v>3.6548025138737961E-4</v>
      </c>
      <c r="AU1229" s="45">
        <v>3.8769569149348332E-4</v>
      </c>
      <c r="AV1229" s="45">
        <v>3.91648921450248E-4</v>
      </c>
      <c r="AW1229" s="45">
        <v>3.91648921450248E-4</v>
      </c>
      <c r="AX1229" s="45">
        <v>3.91648921450248E-4</v>
      </c>
      <c r="AY1229" s="45">
        <v>3.91648921450248E-4</v>
      </c>
      <c r="AZ1229" s="45">
        <v>3.91648921450248E-4</v>
      </c>
      <c r="BA1229" s="45">
        <v>3.91648921450248E-4</v>
      </c>
      <c r="BB1229" s="45">
        <v>3.91648921450248E-4</v>
      </c>
      <c r="BC1229" s="45">
        <v>3.91648921450248E-4</v>
      </c>
      <c r="BD1229" s="45">
        <v>3.91648921450248E-4</v>
      </c>
      <c r="BE1229" s="45">
        <v>3.91648921450248E-4</v>
      </c>
      <c r="BF1229" s="45">
        <v>3.91648921450248E-4</v>
      </c>
    </row>
    <row r="1230" spans="1:58" ht="13.5" thickBot="1" x14ac:dyDescent="0.25">
      <c r="A1230" s="6" t="s">
        <v>1353</v>
      </c>
      <c r="B1230" s="6" t="s">
        <v>1142</v>
      </c>
      <c r="C1230" s="6" t="s">
        <v>984</v>
      </c>
      <c r="D1230" s="6" t="s">
        <v>1353</v>
      </c>
      <c r="E1230" s="6">
        <v>34.272110716192124</v>
      </c>
      <c r="F1230" s="6" t="s">
        <v>314</v>
      </c>
      <c r="G1230" s="21" t="s">
        <v>1178</v>
      </c>
      <c r="H1230" s="21" t="s">
        <v>1159</v>
      </c>
      <c r="I1230" s="21" t="s">
        <v>1160</v>
      </c>
      <c r="J1230" s="21" t="s">
        <v>849</v>
      </c>
      <c r="K1230" s="21" t="s">
        <v>854</v>
      </c>
      <c r="L1230" s="21" t="s">
        <v>1429</v>
      </c>
      <c r="M1230" s="3">
        <v>26.205542322243979</v>
      </c>
      <c r="N1230" s="3">
        <v>34.272110716192124</v>
      </c>
      <c r="O1230" s="21" t="s">
        <v>1511</v>
      </c>
      <c r="P1230" s="21">
        <v>0</v>
      </c>
      <c r="Q1230" s="46">
        <v>3.5103157613399302E-4</v>
      </c>
      <c r="R1230" s="46">
        <v>3.4728010642670203E-4</v>
      </c>
      <c r="S1230" s="46">
        <v>3.4356872862544323E-4</v>
      </c>
      <c r="T1230" s="46">
        <v>3.3989701426855913E-4</v>
      </c>
      <c r="U1230" s="46">
        <v>3.3626453947335587E-4</v>
      </c>
      <c r="V1230" s="46">
        <v>2.994037963984518E-4</v>
      </c>
      <c r="W1230" s="46">
        <v>2.3696325766004291E-4</v>
      </c>
      <c r="X1230" s="46">
        <v>1.8754466762382796E-4</v>
      </c>
      <c r="Y1230" s="46">
        <v>1.4843230423761605E-4</v>
      </c>
      <c r="Z1230" s="46">
        <v>1.1747680816753325E-4</v>
      </c>
      <c r="AA1230" s="46">
        <v>9.2977068085789137E-5</v>
      </c>
      <c r="AB1230" s="46">
        <v>7.3586738733156986E-5</v>
      </c>
      <c r="AC1230" s="46">
        <v>5.8240254601118723E-5</v>
      </c>
      <c r="AD1230" s="46">
        <v>4.6094273430204107E-5</v>
      </c>
      <c r="AE1230" s="46">
        <v>3.6481331642695245E-5</v>
      </c>
      <c r="AF1230" s="46">
        <v>2.8873164915801216E-5</v>
      </c>
      <c r="AG1230" s="46">
        <v>1.9483245996703873E-7</v>
      </c>
      <c r="AH1230" s="46">
        <v>6.8839388607881443E-8</v>
      </c>
      <c r="AI1230" s="46">
        <v>2.3217171474922765E-8</v>
      </c>
      <c r="AJ1230" s="46">
        <v>7.4899075687502132E-9</v>
      </c>
      <c r="AK1230" s="46">
        <v>2.6167994685401372E-3</v>
      </c>
      <c r="AL1230" s="45">
        <v>2.6167994685401372E-3</v>
      </c>
      <c r="AM1230" s="45">
        <v>3.5103157613399302E-4</v>
      </c>
      <c r="AN1230" s="45">
        <v>6.983116825606951E-4</v>
      </c>
      <c r="AO1230" s="45">
        <v>1.0418804111861383E-3</v>
      </c>
      <c r="AP1230" s="45">
        <v>1.3817774254546973E-3</v>
      </c>
      <c r="AQ1230" s="45">
        <v>1.7180419649280533E-3</v>
      </c>
      <c r="AR1230" s="45">
        <v>2.017445761326505E-3</v>
      </c>
      <c r="AS1230" s="45">
        <v>2.2544090189865478E-3</v>
      </c>
      <c r="AT1230" s="45">
        <v>2.4419536866103755E-3</v>
      </c>
      <c r="AU1230" s="45">
        <v>2.5903859908479915E-3</v>
      </c>
      <c r="AV1230" s="45">
        <v>2.6167994685401372E-3</v>
      </c>
      <c r="AW1230" s="45">
        <v>2.6167994685401372E-3</v>
      </c>
      <c r="AX1230" s="45">
        <v>2.6167994685401372E-3</v>
      </c>
      <c r="AY1230" s="45">
        <v>2.6167994685401372E-3</v>
      </c>
      <c r="AZ1230" s="45">
        <v>2.6167994685401372E-3</v>
      </c>
      <c r="BA1230" s="45">
        <v>2.6167994685401372E-3</v>
      </c>
      <c r="BB1230" s="45">
        <v>2.6167994685401372E-3</v>
      </c>
      <c r="BC1230" s="45">
        <v>2.6167994685401372E-3</v>
      </c>
      <c r="BD1230" s="45">
        <v>2.6167994685401372E-3</v>
      </c>
      <c r="BE1230" s="45">
        <v>2.6167994685401372E-3</v>
      </c>
      <c r="BF1230" s="45">
        <v>2.6167994685401372E-3</v>
      </c>
    </row>
    <row r="1231" spans="1:58" ht="13.5" thickBot="1" x14ac:dyDescent="0.25">
      <c r="A1231" s="6" t="s">
        <v>1359</v>
      </c>
      <c r="B1231" s="6" t="s">
        <v>1145</v>
      </c>
      <c r="C1231" s="6" t="s">
        <v>984</v>
      </c>
      <c r="D1231" s="6" t="s">
        <v>1359</v>
      </c>
      <c r="E1231" s="6">
        <v>169.64279512474911</v>
      </c>
      <c r="F1231" s="6" t="s">
        <v>314</v>
      </c>
      <c r="G1231" s="21" t="s">
        <v>1178</v>
      </c>
      <c r="H1231" s="21" t="s">
        <v>1159</v>
      </c>
      <c r="I1231" s="21" t="s">
        <v>1160</v>
      </c>
      <c r="J1231" s="21" t="s">
        <v>849</v>
      </c>
      <c r="K1231" s="21" t="s">
        <v>854</v>
      </c>
      <c r="L1231" s="21" t="s">
        <v>1430</v>
      </c>
      <c r="M1231" s="3">
        <v>117.61911250459804</v>
      </c>
      <c r="N1231" s="3">
        <v>169.64279512474911</v>
      </c>
      <c r="O1231" s="21" t="s">
        <v>1511</v>
      </c>
      <c r="P1231" s="21">
        <v>0</v>
      </c>
      <c r="Q1231" s="46">
        <v>6.8279404903310353E-6</v>
      </c>
      <c r="R1231" s="46">
        <v>6.7549703826422467E-6</v>
      </c>
      <c r="S1231" s="46">
        <v>6.6827801055075827E-6</v>
      </c>
      <c r="T1231" s="46">
        <v>6.6113613248884594E-6</v>
      </c>
      <c r="U1231" s="46">
        <v>6.5407057958120453E-6</v>
      </c>
      <c r="V1231" s="46">
        <v>5.8237248252774842E-6</v>
      </c>
      <c r="W1231" s="46">
        <v>4.6091894054572278E-6</v>
      </c>
      <c r="X1231" s="46">
        <v>3.6479448484873954E-6</v>
      </c>
      <c r="Y1231" s="46">
        <v>2.8871674489769921E-6</v>
      </c>
      <c r="Z1231" s="46">
        <v>2.285049863593385E-6</v>
      </c>
      <c r="AA1231" s="46">
        <v>1.8085036532807471E-6</v>
      </c>
      <c r="AB1231" s="46">
        <v>1.4313409593550184E-6</v>
      </c>
      <c r="AC1231" s="46">
        <v>1.1328353903022527E-6</v>
      </c>
      <c r="AD1231" s="46">
        <v>8.9658303504396048E-7</v>
      </c>
      <c r="AE1231" s="46">
        <v>7.0960101141804995E-7</v>
      </c>
      <c r="AF1231" s="46">
        <v>5.6161401200372997E-7</v>
      </c>
      <c r="AG1231" s="46">
        <v>3.7897002226715663E-9</v>
      </c>
      <c r="AH1231" s="46">
        <v>1.3389999098712705E-9</v>
      </c>
      <c r="AI1231" s="46">
        <v>4.5159887589164551E-10</v>
      </c>
      <c r="AJ1231" s="46">
        <v>1.4568673200494493E-10</v>
      </c>
      <c r="AK1231" s="46">
        <v>5.0899555085898458E-5</v>
      </c>
      <c r="AL1231" s="45">
        <v>5.0899555085898458E-5</v>
      </c>
      <c r="AM1231" s="45">
        <v>6.8279404903310353E-6</v>
      </c>
      <c r="AN1231" s="45">
        <v>1.3582910872973283E-5</v>
      </c>
      <c r="AO1231" s="45">
        <v>2.0265690978480864E-5</v>
      </c>
      <c r="AP1231" s="45">
        <v>2.6877052303369325E-5</v>
      </c>
      <c r="AQ1231" s="45">
        <v>3.3417758099181367E-5</v>
      </c>
      <c r="AR1231" s="45">
        <v>3.9241482924458851E-5</v>
      </c>
      <c r="AS1231" s="45">
        <v>4.3850672329916081E-5</v>
      </c>
      <c r="AT1231" s="45">
        <v>4.7498617178403475E-5</v>
      </c>
      <c r="AU1231" s="45">
        <v>5.0385784627380469E-5</v>
      </c>
      <c r="AV1231" s="45">
        <v>5.0899555085898458E-5</v>
      </c>
      <c r="AW1231" s="45">
        <v>5.0899555085898458E-5</v>
      </c>
      <c r="AX1231" s="45">
        <v>5.0899555085898458E-5</v>
      </c>
      <c r="AY1231" s="45">
        <v>5.0899555085898458E-5</v>
      </c>
      <c r="AZ1231" s="45">
        <v>5.0899555085898458E-5</v>
      </c>
      <c r="BA1231" s="45">
        <v>5.0899555085898458E-5</v>
      </c>
      <c r="BB1231" s="45">
        <v>5.0899555085898458E-5</v>
      </c>
      <c r="BC1231" s="45">
        <v>5.0899555085898458E-5</v>
      </c>
      <c r="BD1231" s="45">
        <v>5.0899555085898458E-5</v>
      </c>
      <c r="BE1231" s="45">
        <v>5.0899555085898458E-5</v>
      </c>
      <c r="BF1231" s="45">
        <v>5.0899555085898458E-5</v>
      </c>
    </row>
    <row r="1232" spans="1:58" ht="13.5" thickBot="1" x14ac:dyDescent="0.25">
      <c r="A1232" s="6" t="s">
        <v>1137</v>
      </c>
      <c r="B1232" s="6" t="s">
        <v>1351</v>
      </c>
      <c r="C1232" s="6" t="s">
        <v>984</v>
      </c>
      <c r="D1232" s="6" t="s">
        <v>1137</v>
      </c>
      <c r="E1232" s="6">
        <v>15.801415023033606</v>
      </c>
      <c r="F1232" s="6" t="s">
        <v>314</v>
      </c>
      <c r="G1232" s="21" t="s">
        <v>1178</v>
      </c>
      <c r="H1232" s="21" t="s">
        <v>1159</v>
      </c>
      <c r="I1232" s="21" t="s">
        <v>1160</v>
      </c>
      <c r="J1232" s="21" t="s">
        <v>849</v>
      </c>
      <c r="K1232" s="21" t="s">
        <v>854</v>
      </c>
      <c r="L1232" s="21" t="s">
        <v>1035</v>
      </c>
      <c r="M1232" s="3">
        <v>13.784342817450492</v>
      </c>
      <c r="N1232" s="3">
        <v>15.801415023033606</v>
      </c>
      <c r="O1232" s="21" t="s">
        <v>1511</v>
      </c>
      <c r="P1232" s="21">
        <v>0</v>
      </c>
      <c r="Q1232" s="46">
        <v>1.0087668321783818E-2</v>
      </c>
      <c r="R1232" s="46">
        <v>9.9775789995988646E-3</v>
      </c>
      <c r="S1232" s="46">
        <v>9.8686662005114095E-3</v>
      </c>
      <c r="T1232" s="46">
        <v>9.7609173510350162E-3</v>
      </c>
      <c r="U1232" s="46">
        <v>9.6543200120559336E-3</v>
      </c>
      <c r="V1232" s="46">
        <v>8.5726174962490655E-3</v>
      </c>
      <c r="W1232" s="46">
        <v>6.7402592145827918E-3</v>
      </c>
      <c r="X1232" s="46">
        <v>5.2900384997921386E-3</v>
      </c>
      <c r="Y1232" s="46">
        <v>4.1422607192942067E-3</v>
      </c>
      <c r="Z1232" s="46">
        <v>3.2338515233912733E-3</v>
      </c>
      <c r="AA1232" s="46">
        <v>2.5148906921029866E-3</v>
      </c>
      <c r="AB1232" s="46">
        <v>1.9458688468177766E-3</v>
      </c>
      <c r="AC1232" s="46">
        <v>1.4955162736023432E-3</v>
      </c>
      <c r="AD1232" s="46">
        <v>1.1390845445180156E-3</v>
      </c>
      <c r="AE1232" s="46">
        <v>8.5698650610563159E-4</v>
      </c>
      <c r="AF1232" s="46">
        <v>6.3371989771317987E-4</v>
      </c>
      <c r="AG1232" s="46">
        <v>0</v>
      </c>
      <c r="AH1232" s="46">
        <v>0</v>
      </c>
      <c r="AI1232" s="46">
        <v>0</v>
      </c>
      <c r="AJ1232" s="46">
        <v>0</v>
      </c>
      <c r="AK1232" s="46">
        <v>7.2520046248023898E-2</v>
      </c>
      <c r="AL1232" s="45">
        <v>7.2520046248023898E-2</v>
      </c>
      <c r="AM1232" s="45">
        <v>1.0087668321783818E-2</v>
      </c>
      <c r="AN1232" s="45">
        <v>2.0065247321382682E-2</v>
      </c>
      <c r="AO1232" s="45">
        <v>2.993391352189409E-2</v>
      </c>
      <c r="AP1232" s="45">
        <v>3.9694830872929104E-2</v>
      </c>
      <c r="AQ1232" s="45">
        <v>4.9349150884985038E-2</v>
      </c>
      <c r="AR1232" s="45">
        <v>5.7921768381234105E-2</v>
      </c>
      <c r="AS1232" s="45">
        <v>6.4662027595816893E-2</v>
      </c>
      <c r="AT1232" s="45">
        <v>6.9952066095609028E-2</v>
      </c>
      <c r="AU1232" s="45">
        <v>7.2520046248023898E-2</v>
      </c>
      <c r="AV1232" s="45">
        <v>7.2520046248023898E-2</v>
      </c>
      <c r="AW1232" s="45">
        <v>7.2520046248023898E-2</v>
      </c>
      <c r="AX1232" s="45">
        <v>7.2520046248023898E-2</v>
      </c>
      <c r="AY1232" s="45">
        <v>7.2520046248023898E-2</v>
      </c>
      <c r="AZ1232" s="45">
        <v>7.2520046248023898E-2</v>
      </c>
      <c r="BA1232" s="45">
        <v>7.2520046248023898E-2</v>
      </c>
      <c r="BB1232" s="45">
        <v>7.2520046248023898E-2</v>
      </c>
      <c r="BC1232" s="45">
        <v>7.2520046248023898E-2</v>
      </c>
      <c r="BD1232" s="45">
        <v>7.2520046248023898E-2</v>
      </c>
      <c r="BE1232" s="45">
        <v>7.2520046248023898E-2</v>
      </c>
      <c r="BF1232" s="45">
        <v>7.2520046248023898E-2</v>
      </c>
    </row>
    <row r="1233" spans="1:58" ht="13.5" thickBot="1" x14ac:dyDescent="0.25">
      <c r="A1233" s="6" t="s">
        <v>1142</v>
      </c>
      <c r="B1233" s="6" t="s">
        <v>1352</v>
      </c>
      <c r="C1233" s="6" t="s">
        <v>984</v>
      </c>
      <c r="D1233" s="6" t="s">
        <v>1142</v>
      </c>
      <c r="E1233" s="6">
        <v>27.863293007792848</v>
      </c>
      <c r="F1233" s="6" t="s">
        <v>314</v>
      </c>
      <c r="G1233" s="21" t="s">
        <v>1178</v>
      </c>
      <c r="H1233" s="21" t="s">
        <v>1159</v>
      </c>
      <c r="I1233" s="21" t="s">
        <v>1160</v>
      </c>
      <c r="J1233" s="21" t="s">
        <v>849</v>
      </c>
      <c r="K1233" s="21" t="s">
        <v>854</v>
      </c>
      <c r="L1233" s="21" t="s">
        <v>1036</v>
      </c>
      <c r="M1233" s="3">
        <v>22.531260830230778</v>
      </c>
      <c r="N1233" s="3">
        <v>27.863293007792848</v>
      </c>
      <c r="O1233" s="21" t="s">
        <v>1511</v>
      </c>
      <c r="P1233" s="21">
        <v>0</v>
      </c>
      <c r="Q1233" s="46">
        <v>2.2576692725712711E-2</v>
      </c>
      <c r="R1233" s="46">
        <v>2.2330307464018047E-2</v>
      </c>
      <c r="S1233" s="46">
        <v>2.2086555318283338E-2</v>
      </c>
      <c r="T1233" s="46">
        <v>2.1845408148433949E-2</v>
      </c>
      <c r="U1233" s="46">
        <v>2.1606838115127799E-2</v>
      </c>
      <c r="V1233" s="46">
        <v>1.9185935232420449E-2</v>
      </c>
      <c r="W1233" s="46">
        <v>1.5085028207230003E-2</v>
      </c>
      <c r="X1233" s="46">
        <v>1.1839363657416335E-2</v>
      </c>
      <c r="Y1233" s="46">
        <v>9.270581116088682E-3</v>
      </c>
      <c r="Z1233" s="46">
        <v>7.2375171184526329E-3</v>
      </c>
      <c r="AA1233" s="46">
        <v>5.6284477823041667E-3</v>
      </c>
      <c r="AB1233" s="46">
        <v>4.3549491951747109E-3</v>
      </c>
      <c r="AC1233" s="46">
        <v>3.347038215214882E-3</v>
      </c>
      <c r="AD1233" s="46">
        <v>2.5493266560576338E-3</v>
      </c>
      <c r="AE1233" s="46">
        <v>1.9179775148483117E-3</v>
      </c>
      <c r="AF1233" s="46">
        <v>1.4182959776685609E-3</v>
      </c>
      <c r="AG1233" s="46">
        <v>0</v>
      </c>
      <c r="AH1233" s="46">
        <v>0</v>
      </c>
      <c r="AI1233" s="46">
        <v>0</v>
      </c>
      <c r="AJ1233" s="46">
        <v>0</v>
      </c>
      <c r="AK1233" s="46">
        <v>0.16230339344727684</v>
      </c>
      <c r="AL1233" s="45">
        <v>0.16230339344727684</v>
      </c>
      <c r="AM1233" s="45">
        <v>2.2576692725712711E-2</v>
      </c>
      <c r="AN1233" s="45">
        <v>4.4907000189730761E-2</v>
      </c>
      <c r="AO1233" s="45">
        <v>6.6993555508014099E-2</v>
      </c>
      <c r="AP1233" s="45">
        <v>8.8838963656448056E-2</v>
      </c>
      <c r="AQ1233" s="45">
        <v>0.11044580177157585</v>
      </c>
      <c r="AR1233" s="45">
        <v>0.1296317370039963</v>
      </c>
      <c r="AS1233" s="45">
        <v>0.14471676521122631</v>
      </c>
      <c r="AT1233" s="45">
        <v>0.15655612886864265</v>
      </c>
      <c r="AU1233" s="45">
        <v>0.16230339344727684</v>
      </c>
      <c r="AV1233" s="45">
        <v>0.16230339344727684</v>
      </c>
      <c r="AW1233" s="45">
        <v>0.16230339344727684</v>
      </c>
      <c r="AX1233" s="45">
        <v>0.16230339344727684</v>
      </c>
      <c r="AY1233" s="45">
        <v>0.16230339344727684</v>
      </c>
      <c r="AZ1233" s="45">
        <v>0.16230339344727684</v>
      </c>
      <c r="BA1233" s="45">
        <v>0.16230339344727684</v>
      </c>
      <c r="BB1233" s="45">
        <v>0.16230339344727684</v>
      </c>
      <c r="BC1233" s="45">
        <v>0.16230339344727684</v>
      </c>
      <c r="BD1233" s="45">
        <v>0.16230339344727684</v>
      </c>
      <c r="BE1233" s="45">
        <v>0.16230339344727684</v>
      </c>
      <c r="BF1233" s="45">
        <v>0.16230339344727684</v>
      </c>
    </row>
    <row r="1234" spans="1:58" ht="13.5" thickBot="1" x14ac:dyDescent="0.25">
      <c r="A1234" s="6" t="s">
        <v>1353</v>
      </c>
      <c r="B1234" s="6" t="s">
        <v>1352</v>
      </c>
      <c r="C1234" s="6" t="s">
        <v>984</v>
      </c>
      <c r="D1234" s="6" t="s">
        <v>1353</v>
      </c>
      <c r="E1234" s="6">
        <v>30.989493187086737</v>
      </c>
      <c r="F1234" s="6" t="s">
        <v>314</v>
      </c>
      <c r="G1234" s="21" t="s">
        <v>1178</v>
      </c>
      <c r="H1234" s="21" t="s">
        <v>1159</v>
      </c>
      <c r="I1234" s="21" t="s">
        <v>1160</v>
      </c>
      <c r="J1234" s="21" t="s">
        <v>849</v>
      </c>
      <c r="K1234" s="21" t="s">
        <v>854</v>
      </c>
      <c r="L1234" s="21" t="s">
        <v>1037</v>
      </c>
      <c r="M1234" s="3">
        <v>21.131592744542928</v>
      </c>
      <c r="N1234" s="3">
        <v>30.989493187086737</v>
      </c>
      <c r="O1234" s="21" t="s">
        <v>1500</v>
      </c>
      <c r="P1234" s="21">
        <v>0</v>
      </c>
      <c r="Q1234" s="46">
        <v>2.517602461614941E-3</v>
      </c>
      <c r="R1234" s="46">
        <v>2.4901272176151112E-3</v>
      </c>
      <c r="S1234" s="46">
        <v>2.4629456011763711E-3</v>
      </c>
      <c r="T1234" s="46">
        <v>2.4360544743049473E-3</v>
      </c>
      <c r="U1234" s="46">
        <v>2.4094507325427591E-3</v>
      </c>
      <c r="V1234" s="46">
        <v>2.1394877609559929E-3</v>
      </c>
      <c r="W1234" s="46">
        <v>1.6821819125349398E-3</v>
      </c>
      <c r="X1234" s="46">
        <v>1.3202470109325937E-3</v>
      </c>
      <c r="Y1234" s="46">
        <v>1.033793484370021E-3</v>
      </c>
      <c r="Z1234" s="46">
        <v>8.0707972309178896E-4</v>
      </c>
      <c r="AA1234" s="46">
        <v>6.2764702359002366E-4</v>
      </c>
      <c r="AB1234" s="46">
        <v>4.8563493985515733E-4</v>
      </c>
      <c r="AC1234" s="46">
        <v>3.73239417842068E-4</v>
      </c>
      <c r="AD1234" s="46">
        <v>2.842839357706975E-4</v>
      </c>
      <c r="AE1234" s="46">
        <v>2.1388008294079229E-4</v>
      </c>
      <c r="AF1234" s="46">
        <v>1.5815892469538923E-4</v>
      </c>
      <c r="AG1234" s="46">
        <v>0</v>
      </c>
      <c r="AH1234" s="46">
        <v>0</v>
      </c>
      <c r="AI1234" s="46">
        <v>0</v>
      </c>
      <c r="AJ1234" s="46">
        <v>0</v>
      </c>
      <c r="AK1234" s="46">
        <v>1.8098993853335674E-2</v>
      </c>
      <c r="AL1234" s="45">
        <v>1.8098993853335674E-2</v>
      </c>
      <c r="AM1234" s="45">
        <v>2.517602461614941E-3</v>
      </c>
      <c r="AN1234" s="45">
        <v>5.0077296792300522E-3</v>
      </c>
      <c r="AO1234" s="45">
        <v>7.4706752804064233E-3</v>
      </c>
      <c r="AP1234" s="45">
        <v>9.9067297547113711E-3</v>
      </c>
      <c r="AQ1234" s="45">
        <v>1.2316180487254131E-2</v>
      </c>
      <c r="AR1234" s="45">
        <v>1.4455668248210124E-2</v>
      </c>
      <c r="AS1234" s="45">
        <v>1.6137850160745065E-2</v>
      </c>
      <c r="AT1234" s="45">
        <v>1.745809717167766E-2</v>
      </c>
      <c r="AU1234" s="45">
        <v>1.8098993853335674E-2</v>
      </c>
      <c r="AV1234" s="45">
        <v>1.8098993853335674E-2</v>
      </c>
      <c r="AW1234" s="45">
        <v>1.8098993853335674E-2</v>
      </c>
      <c r="AX1234" s="45">
        <v>1.8098993853335674E-2</v>
      </c>
      <c r="AY1234" s="45">
        <v>1.8098993853335674E-2</v>
      </c>
      <c r="AZ1234" s="45">
        <v>1.8098993853335674E-2</v>
      </c>
      <c r="BA1234" s="45">
        <v>1.8098993853335674E-2</v>
      </c>
      <c r="BB1234" s="45">
        <v>1.8098993853335674E-2</v>
      </c>
      <c r="BC1234" s="45">
        <v>1.8098993853335674E-2</v>
      </c>
      <c r="BD1234" s="45">
        <v>1.8098993853335674E-2</v>
      </c>
      <c r="BE1234" s="45">
        <v>1.8098993853335674E-2</v>
      </c>
      <c r="BF1234" s="45">
        <v>1.8098993853335674E-2</v>
      </c>
    </row>
    <row r="1235" spans="1:58" ht="13.5" thickBot="1" x14ac:dyDescent="0.25">
      <c r="A1235" s="6" t="s">
        <v>1355</v>
      </c>
      <c r="B1235" s="6" t="s">
        <v>1138</v>
      </c>
      <c r="C1235" s="6" t="s">
        <v>984</v>
      </c>
      <c r="D1235" s="6" t="s">
        <v>1355</v>
      </c>
      <c r="E1235" s="6">
        <v>51.935087058026951</v>
      </c>
      <c r="F1235" s="6" t="s">
        <v>314</v>
      </c>
      <c r="G1235" s="21" t="s">
        <v>1178</v>
      </c>
      <c r="H1235" s="21" t="s">
        <v>1159</v>
      </c>
      <c r="I1235" s="21" t="s">
        <v>1160</v>
      </c>
      <c r="J1235" s="21" t="s">
        <v>849</v>
      </c>
      <c r="K1235" s="21" t="s">
        <v>854</v>
      </c>
      <c r="L1235" s="21" t="s">
        <v>1038</v>
      </c>
      <c r="M1235" s="3">
        <v>36.68684926997549</v>
      </c>
      <c r="N1235" s="3">
        <v>51.935087058026951</v>
      </c>
      <c r="O1235" s="21" t="s">
        <v>1500</v>
      </c>
      <c r="P1235" s="21">
        <v>0</v>
      </c>
      <c r="Q1235" s="46">
        <v>4.8905077370662376E-3</v>
      </c>
      <c r="R1235" s="46">
        <v>4.8371363667217872E-3</v>
      </c>
      <c r="S1235" s="46">
        <v>4.7843353754904901E-3</v>
      </c>
      <c r="T1235" s="46">
        <v>4.7320986677384753E-3</v>
      </c>
      <c r="U1235" s="46">
        <v>4.6804202129758308E-3</v>
      </c>
      <c r="V1235" s="46">
        <v>4.1560101754913653E-3</v>
      </c>
      <c r="W1235" s="46">
        <v>3.2676817662181225E-3</v>
      </c>
      <c r="X1235" s="46">
        <v>2.5646138817574564E-3</v>
      </c>
      <c r="Y1235" s="46">
        <v>2.0081705157680746E-3</v>
      </c>
      <c r="Z1235" s="46">
        <v>1.5677731851587917E-3</v>
      </c>
      <c r="AA1235" s="46">
        <v>1.2192205369248952E-3</v>
      </c>
      <c r="AB1235" s="46">
        <v>9.4335840028845336E-4</v>
      </c>
      <c r="AC1235" s="46">
        <v>7.2502719891839298E-4</v>
      </c>
      <c r="AD1235" s="46">
        <v>5.5222887989965681E-4</v>
      </c>
      <c r="AE1235" s="46">
        <v>4.1546757932360676E-4</v>
      </c>
      <c r="AF1235" s="46">
        <v>3.0722779179867912E-4</v>
      </c>
      <c r="AG1235" s="46">
        <v>0</v>
      </c>
      <c r="AH1235" s="46">
        <v>0</v>
      </c>
      <c r="AI1235" s="46">
        <v>0</v>
      </c>
      <c r="AJ1235" s="46">
        <v>0</v>
      </c>
      <c r="AK1235" s="46">
        <v>3.5157762523029407E-2</v>
      </c>
      <c r="AL1235" s="45">
        <v>3.5157762523029407E-2</v>
      </c>
      <c r="AM1235" s="45">
        <v>4.8905077370662376E-3</v>
      </c>
      <c r="AN1235" s="45">
        <v>9.7276441037880239E-3</v>
      </c>
      <c r="AO1235" s="45">
        <v>1.4511979479278514E-2</v>
      </c>
      <c r="AP1235" s="45">
        <v>1.924407814701699E-2</v>
      </c>
      <c r="AQ1235" s="45">
        <v>2.3924498359992823E-2</v>
      </c>
      <c r="AR1235" s="45">
        <v>2.8080508535484189E-2</v>
      </c>
      <c r="AS1235" s="45">
        <v>3.1348190301702314E-2</v>
      </c>
      <c r="AT1235" s="45">
        <v>3.3912804183459773E-2</v>
      </c>
      <c r="AU1235" s="45">
        <v>3.5157762523029407E-2</v>
      </c>
      <c r="AV1235" s="45">
        <v>3.5157762523029407E-2</v>
      </c>
      <c r="AW1235" s="45">
        <v>3.5157762523029407E-2</v>
      </c>
      <c r="AX1235" s="45">
        <v>3.5157762523029407E-2</v>
      </c>
      <c r="AY1235" s="45">
        <v>3.5157762523029407E-2</v>
      </c>
      <c r="AZ1235" s="45">
        <v>3.5157762523029407E-2</v>
      </c>
      <c r="BA1235" s="45">
        <v>3.5157762523029407E-2</v>
      </c>
      <c r="BB1235" s="45">
        <v>3.5157762523029407E-2</v>
      </c>
      <c r="BC1235" s="45">
        <v>3.5157762523029407E-2</v>
      </c>
      <c r="BD1235" s="45">
        <v>3.5157762523029407E-2</v>
      </c>
      <c r="BE1235" s="45">
        <v>3.5157762523029407E-2</v>
      </c>
      <c r="BF1235" s="45">
        <v>3.5157762523029407E-2</v>
      </c>
    </row>
    <row r="1236" spans="1:58" ht="13.5" thickBot="1" x14ac:dyDescent="0.25">
      <c r="A1236" s="6" t="s">
        <v>1359</v>
      </c>
      <c r="B1236" s="6" t="s">
        <v>1145</v>
      </c>
      <c r="C1236" s="6" t="s">
        <v>984</v>
      </c>
      <c r="D1236" s="6" t="s">
        <v>1359</v>
      </c>
      <c r="E1236" s="6">
        <v>170.3055101671354</v>
      </c>
      <c r="F1236" s="6" t="s">
        <v>314</v>
      </c>
      <c r="G1236" s="21" t="s">
        <v>1178</v>
      </c>
      <c r="H1236" s="21" t="s">
        <v>1159</v>
      </c>
      <c r="I1236" s="21" t="s">
        <v>1160</v>
      </c>
      <c r="J1236" s="21" t="s">
        <v>849</v>
      </c>
      <c r="K1236" s="21" t="s">
        <v>854</v>
      </c>
      <c r="L1236" s="21" t="s">
        <v>1039</v>
      </c>
      <c r="M1236" s="3">
        <v>119.57467079060278</v>
      </c>
      <c r="N1236" s="3">
        <v>170.3055101671354</v>
      </c>
      <c r="O1236" s="21" t="s">
        <v>1511</v>
      </c>
      <c r="P1236" s="21">
        <v>0</v>
      </c>
      <c r="Q1236" s="46">
        <v>3.7504375182189176E-3</v>
      </c>
      <c r="R1236" s="46">
        <v>3.7095080277650991E-3</v>
      </c>
      <c r="S1236" s="46">
        <v>3.6690159502222866E-3</v>
      </c>
      <c r="T1236" s="46">
        <v>3.628956610964617E-3</v>
      </c>
      <c r="U1236" s="46">
        <v>3.5893253853238891E-3</v>
      </c>
      <c r="V1236" s="46">
        <v>3.1871652855441114E-3</v>
      </c>
      <c r="W1236" s="46">
        <v>2.5059230968472184E-3</v>
      </c>
      <c r="X1236" s="46">
        <v>1.9667536867364636E-3</v>
      </c>
      <c r="Y1236" s="46">
        <v>1.540027835603773E-3</v>
      </c>
      <c r="Z1236" s="46">
        <v>1.2022954854181167E-3</v>
      </c>
      <c r="AA1236" s="46">
        <v>9.3499707811712835E-4</v>
      </c>
      <c r="AB1236" s="46">
        <v>7.2344364384774676E-4</v>
      </c>
      <c r="AC1236" s="46">
        <v>5.5600959138527235E-4</v>
      </c>
      <c r="AD1236" s="46">
        <v>4.2349384177891355E-4</v>
      </c>
      <c r="AE1236" s="46">
        <v>3.1861419731309679E-4</v>
      </c>
      <c r="AF1236" s="46">
        <v>2.3560715961417378E-4</v>
      </c>
      <c r="AG1236" s="46">
        <v>0</v>
      </c>
      <c r="AH1236" s="46">
        <v>0</v>
      </c>
      <c r="AI1236" s="46">
        <v>0</v>
      </c>
      <c r="AJ1236" s="46">
        <v>0</v>
      </c>
      <c r="AK1236" s="46">
        <v>2.6961820471855566E-2</v>
      </c>
      <c r="AL1236" s="45">
        <v>2.6961820471855566E-2</v>
      </c>
      <c r="AM1236" s="45">
        <v>3.7504375182189176E-3</v>
      </c>
      <c r="AN1236" s="45">
        <v>7.4599455459840166E-3</v>
      </c>
      <c r="AO1236" s="45">
        <v>1.1128961496206303E-2</v>
      </c>
      <c r="AP1236" s="45">
        <v>1.475791810717092E-2</v>
      </c>
      <c r="AQ1236" s="45">
        <v>1.8347243492494808E-2</v>
      </c>
      <c r="AR1236" s="45">
        <v>2.1534408778038919E-2</v>
      </c>
      <c r="AS1236" s="45">
        <v>2.4040331874886137E-2</v>
      </c>
      <c r="AT1236" s="45">
        <v>2.6007085561622602E-2</v>
      </c>
      <c r="AU1236" s="45">
        <v>2.6961820471855566E-2</v>
      </c>
      <c r="AV1236" s="45">
        <v>2.6961820471855566E-2</v>
      </c>
      <c r="AW1236" s="45">
        <v>2.6961820471855566E-2</v>
      </c>
      <c r="AX1236" s="45">
        <v>2.6961820471855566E-2</v>
      </c>
      <c r="AY1236" s="45">
        <v>2.6961820471855566E-2</v>
      </c>
      <c r="AZ1236" s="45">
        <v>2.6961820471855566E-2</v>
      </c>
      <c r="BA1236" s="45">
        <v>2.6961820471855566E-2</v>
      </c>
      <c r="BB1236" s="45">
        <v>2.6961820471855566E-2</v>
      </c>
      <c r="BC1236" s="45">
        <v>2.6961820471855566E-2</v>
      </c>
      <c r="BD1236" s="45">
        <v>2.6961820471855566E-2</v>
      </c>
      <c r="BE1236" s="45">
        <v>2.6961820471855566E-2</v>
      </c>
      <c r="BF1236" s="45">
        <v>2.6961820471855566E-2</v>
      </c>
    </row>
    <row r="1237" spans="1:58" ht="13.5" thickBot="1" x14ac:dyDescent="0.25">
      <c r="A1237" s="6" t="s">
        <v>1356</v>
      </c>
      <c r="B1237" s="6" t="s">
        <v>1143</v>
      </c>
      <c r="C1237" s="6" t="s">
        <v>984</v>
      </c>
      <c r="D1237" s="6" t="s">
        <v>1356</v>
      </c>
      <c r="E1237" s="6">
        <v>63.091727515612703</v>
      </c>
      <c r="F1237" s="6" t="s">
        <v>314</v>
      </c>
      <c r="G1237" s="21" t="s">
        <v>1178</v>
      </c>
      <c r="H1237" s="21" t="s">
        <v>1159</v>
      </c>
      <c r="I1237" s="21" t="s">
        <v>1160</v>
      </c>
      <c r="J1237" s="21" t="s">
        <v>849</v>
      </c>
      <c r="K1237" s="21" t="s">
        <v>854</v>
      </c>
      <c r="L1237" s="21" t="s">
        <v>1040</v>
      </c>
      <c r="M1237" s="3">
        <v>46.15793186202967</v>
      </c>
      <c r="N1237" s="3">
        <v>63.091727515612703</v>
      </c>
      <c r="O1237" s="21" t="s">
        <v>1511</v>
      </c>
      <c r="P1237" s="21">
        <v>0</v>
      </c>
      <c r="Q1237" s="46">
        <v>5.6533708350464049E-3</v>
      </c>
      <c r="R1237" s="46">
        <v>5.5916741432602106E-3</v>
      </c>
      <c r="S1237" s="46">
        <v>5.5306368031848366E-3</v>
      </c>
      <c r="T1237" s="46">
        <v>5.4702517683374663E-3</v>
      </c>
      <c r="U1237" s="46">
        <v>5.4105120675409461E-3</v>
      </c>
      <c r="V1237" s="46">
        <v>4.8043000807874497E-3</v>
      </c>
      <c r="W1237" s="46">
        <v>3.7774026314970023E-3</v>
      </c>
      <c r="X1237" s="46">
        <v>2.9646642233880551E-3</v>
      </c>
      <c r="Y1237" s="46">
        <v>2.3214220764026096E-3</v>
      </c>
      <c r="Z1237" s="46">
        <v>1.8123278149154833E-3</v>
      </c>
      <c r="AA1237" s="46">
        <v>1.409404952516378E-3</v>
      </c>
      <c r="AB1237" s="46">
        <v>1.090511487542616E-3</v>
      </c>
      <c r="AC1237" s="46">
        <v>8.3812312368193597E-4</v>
      </c>
      <c r="AD1237" s="46">
        <v>6.3837024941870149E-4</v>
      </c>
      <c r="AE1237" s="46">
        <v>4.8027575502097505E-4</v>
      </c>
      <c r="AF1237" s="46">
        <v>3.5515180248182031E-4</v>
      </c>
      <c r="AG1237" s="46">
        <v>0</v>
      </c>
      <c r="AH1237" s="46">
        <v>0</v>
      </c>
      <c r="AI1237" s="46">
        <v>0</v>
      </c>
      <c r="AJ1237" s="46">
        <v>0</v>
      </c>
      <c r="AK1237" s="46">
        <v>4.0641970110125179E-2</v>
      </c>
      <c r="AL1237" s="45">
        <v>4.0641970110125179E-2</v>
      </c>
      <c r="AM1237" s="45">
        <v>5.6533708350464049E-3</v>
      </c>
      <c r="AN1237" s="45">
        <v>1.1245044978306615E-2</v>
      </c>
      <c r="AO1237" s="45">
        <v>1.6775681781491452E-2</v>
      </c>
      <c r="AP1237" s="45">
        <v>2.2245933549828917E-2</v>
      </c>
      <c r="AQ1237" s="45">
        <v>2.7656445617369865E-2</v>
      </c>
      <c r="AR1237" s="45">
        <v>3.2460745698157316E-2</v>
      </c>
      <c r="AS1237" s="45">
        <v>3.6238148329654316E-2</v>
      </c>
      <c r="AT1237" s="45">
        <v>3.9202812553042372E-2</v>
      </c>
      <c r="AU1237" s="45">
        <v>4.0641970110125179E-2</v>
      </c>
      <c r="AV1237" s="45">
        <v>4.0641970110125179E-2</v>
      </c>
      <c r="AW1237" s="45">
        <v>4.0641970110125179E-2</v>
      </c>
      <c r="AX1237" s="45">
        <v>4.0641970110125179E-2</v>
      </c>
      <c r="AY1237" s="45">
        <v>4.0641970110125179E-2</v>
      </c>
      <c r="AZ1237" s="45">
        <v>4.0641970110125179E-2</v>
      </c>
      <c r="BA1237" s="45">
        <v>4.0641970110125179E-2</v>
      </c>
      <c r="BB1237" s="45">
        <v>4.0641970110125179E-2</v>
      </c>
      <c r="BC1237" s="45">
        <v>4.0641970110125179E-2</v>
      </c>
      <c r="BD1237" s="45">
        <v>4.0641970110125179E-2</v>
      </c>
      <c r="BE1237" s="45">
        <v>4.0641970110125179E-2</v>
      </c>
      <c r="BF1237" s="45">
        <v>4.0641970110125179E-2</v>
      </c>
    </row>
    <row r="1238" spans="1:58" ht="13.5" thickBot="1" x14ac:dyDescent="0.25">
      <c r="A1238" s="6" t="s">
        <v>1357</v>
      </c>
      <c r="B1238" s="6" t="s">
        <v>1356</v>
      </c>
      <c r="C1238" s="6" t="s">
        <v>984</v>
      </c>
      <c r="D1238" s="6" t="s">
        <v>1357</v>
      </c>
      <c r="E1238" s="6">
        <v>83.823186596223096</v>
      </c>
      <c r="F1238" s="6" t="s">
        <v>314</v>
      </c>
      <c r="G1238" s="21" t="s">
        <v>1178</v>
      </c>
      <c r="H1238" s="21" t="s">
        <v>1159</v>
      </c>
      <c r="I1238" s="21" t="s">
        <v>1160</v>
      </c>
      <c r="J1238" s="21" t="s">
        <v>849</v>
      </c>
      <c r="K1238" s="21" t="s">
        <v>854</v>
      </c>
      <c r="L1238" s="21" t="s">
        <v>1041</v>
      </c>
      <c r="M1238" s="3">
        <v>60.466919644894695</v>
      </c>
      <c r="N1238" s="3">
        <v>83.823186596223096</v>
      </c>
      <c r="O1238" s="21" t="s">
        <v>1511</v>
      </c>
      <c r="P1238" s="21">
        <v>0</v>
      </c>
      <c r="Q1238" s="46">
        <v>2.2368400131500456E-2</v>
      </c>
      <c r="R1238" s="46">
        <v>2.2124288020526198E-2</v>
      </c>
      <c r="S1238" s="46">
        <v>2.1882784732380901E-2</v>
      </c>
      <c r="T1238" s="46">
        <v>2.1643862386610271E-2</v>
      </c>
      <c r="U1238" s="46">
        <v>2.1407493400718035E-2</v>
      </c>
      <c r="V1238" s="46">
        <v>1.9008925770915133E-2</v>
      </c>
      <c r="W1238" s="46">
        <v>1.4945853718866146E-2</v>
      </c>
      <c r="X1238" s="46">
        <v>1.1730133674088573E-2</v>
      </c>
      <c r="Y1238" s="46">
        <v>9.1850507235734791E-3</v>
      </c>
      <c r="Z1238" s="46">
        <v>7.1707437768222535E-3</v>
      </c>
      <c r="AA1238" s="46">
        <v>5.5765197163023129E-3</v>
      </c>
      <c r="AB1238" s="46">
        <v>4.3147704286677644E-3</v>
      </c>
      <c r="AC1238" s="46">
        <v>3.3161584366199997E-3</v>
      </c>
      <c r="AD1238" s="46">
        <v>2.5258065652659506E-3</v>
      </c>
      <c r="AE1238" s="46">
        <v>1.900282251991961E-3</v>
      </c>
      <c r="AF1238" s="46">
        <v>1.4052107772745753E-3</v>
      </c>
      <c r="AG1238" s="46">
        <v>0</v>
      </c>
      <c r="AH1238" s="46">
        <v>0</v>
      </c>
      <c r="AI1238" s="46">
        <v>0</v>
      </c>
      <c r="AJ1238" s="46">
        <v>0</v>
      </c>
      <c r="AK1238" s="46">
        <v>0.16080598214433237</v>
      </c>
      <c r="AL1238" s="45">
        <v>0.16080598214433237</v>
      </c>
      <c r="AM1238" s="45">
        <v>2.2368400131500456E-2</v>
      </c>
      <c r="AN1238" s="45">
        <v>4.4492688152026658E-2</v>
      </c>
      <c r="AO1238" s="45">
        <v>6.6375472884407566E-2</v>
      </c>
      <c r="AP1238" s="45">
        <v>8.8019335271017837E-2</v>
      </c>
      <c r="AQ1238" s="45">
        <v>0.10942682867173587</v>
      </c>
      <c r="AR1238" s="45">
        <v>0.12843575444265098</v>
      </c>
      <c r="AS1238" s="45">
        <v>0.14338160816151713</v>
      </c>
      <c r="AT1238" s="45">
        <v>0.15511174183560569</v>
      </c>
      <c r="AU1238" s="45">
        <v>0.16080598214433237</v>
      </c>
      <c r="AV1238" s="45">
        <v>0.16080598214433237</v>
      </c>
      <c r="AW1238" s="45">
        <v>0.16080598214433237</v>
      </c>
      <c r="AX1238" s="45">
        <v>0.16080598214433237</v>
      </c>
      <c r="AY1238" s="45">
        <v>0.16080598214433237</v>
      </c>
      <c r="AZ1238" s="45">
        <v>0.16080598214433237</v>
      </c>
      <c r="BA1238" s="45">
        <v>0.16080598214433237</v>
      </c>
      <c r="BB1238" s="45">
        <v>0.16080598214433237</v>
      </c>
      <c r="BC1238" s="45">
        <v>0.16080598214433237</v>
      </c>
      <c r="BD1238" s="45">
        <v>0.16080598214433237</v>
      </c>
      <c r="BE1238" s="45">
        <v>0.16080598214433237</v>
      </c>
      <c r="BF1238" s="45">
        <v>0.16080598214433237</v>
      </c>
    </row>
    <row r="1239" spans="1:58" ht="13.5" thickBot="1" x14ac:dyDescent="0.25">
      <c r="A1239" s="6" t="s">
        <v>1359</v>
      </c>
      <c r="B1239" s="6" t="s">
        <v>1358</v>
      </c>
      <c r="C1239" s="6" t="s">
        <v>984</v>
      </c>
      <c r="D1239" s="6" t="s">
        <v>1359</v>
      </c>
      <c r="E1239" s="6">
        <v>151.44864549735578</v>
      </c>
      <c r="F1239" s="6" t="s">
        <v>314</v>
      </c>
      <c r="G1239" s="21" t="s">
        <v>1178</v>
      </c>
      <c r="H1239" s="21" t="s">
        <v>1159</v>
      </c>
      <c r="I1239" s="21" t="s">
        <v>1160</v>
      </c>
      <c r="J1239" s="21" t="s">
        <v>849</v>
      </c>
      <c r="K1239" s="21" t="s">
        <v>854</v>
      </c>
      <c r="L1239" s="21" t="s">
        <v>1042</v>
      </c>
      <c r="M1239" s="3">
        <v>110.53448392917397</v>
      </c>
      <c r="N1239" s="3">
        <v>151.44864549735578</v>
      </c>
      <c r="O1239" s="21" t="s">
        <v>1511</v>
      </c>
      <c r="P1239" s="21">
        <v>0</v>
      </c>
      <c r="Q1239" s="46">
        <v>1.2098661904812655E-4</v>
      </c>
      <c r="R1239" s="46">
        <v>1.1966626091782447E-4</v>
      </c>
      <c r="S1239" s="46">
        <v>1.1836001343700635E-4</v>
      </c>
      <c r="T1239" s="46">
        <v>1.1706772580535184E-4</v>
      </c>
      <c r="U1239" s="46">
        <v>1.1578924883414175E-4</v>
      </c>
      <c r="V1239" s="46">
        <v>1.028158315856072E-4</v>
      </c>
      <c r="W1239" s="46">
        <v>8.0839411831112821E-5</v>
      </c>
      <c r="X1239" s="46">
        <v>6.3446165388108023E-5</v>
      </c>
      <c r="Y1239" s="46">
        <v>4.9680273345332031E-5</v>
      </c>
      <c r="Z1239" s="46">
        <v>3.8785252432799831E-5</v>
      </c>
      <c r="AA1239" s="46">
        <v>3.0162383655704804E-5</v>
      </c>
      <c r="AB1239" s="46">
        <v>2.3337810619642693E-5</v>
      </c>
      <c r="AC1239" s="46">
        <v>1.7936499486593453E-5</v>
      </c>
      <c r="AD1239" s="46">
        <v>1.366162957138544E-5</v>
      </c>
      <c r="AE1239" s="46">
        <v>1.0278282020800261E-5</v>
      </c>
      <c r="AF1239" s="46">
        <v>7.6005302119493392E-6</v>
      </c>
      <c r="AG1239" s="46">
        <v>0</v>
      </c>
      <c r="AH1239" s="46">
        <v>0</v>
      </c>
      <c r="AI1239" s="46">
        <v>0</v>
      </c>
      <c r="AJ1239" s="46">
        <v>0</v>
      </c>
      <c r="AK1239" s="46">
        <v>8.6977038983481077E-4</v>
      </c>
      <c r="AL1239" s="45">
        <v>8.6977038983481077E-4</v>
      </c>
      <c r="AM1239" s="45">
        <v>1.2098661904812655E-4</v>
      </c>
      <c r="AN1239" s="45">
        <v>2.4065287996595102E-4</v>
      </c>
      <c r="AO1239" s="45">
        <v>3.5901289340295738E-4</v>
      </c>
      <c r="AP1239" s="45">
        <v>4.7608061920830923E-4</v>
      </c>
      <c r="AQ1239" s="45">
        <v>5.9186986804245093E-4</v>
      </c>
      <c r="AR1239" s="45">
        <v>6.9468569962805819E-4</v>
      </c>
      <c r="AS1239" s="45">
        <v>7.7552511145917099E-4</v>
      </c>
      <c r="AT1239" s="45">
        <v>8.3897127684727903E-4</v>
      </c>
      <c r="AU1239" s="45">
        <v>8.6977038983481077E-4</v>
      </c>
      <c r="AV1239" s="45">
        <v>8.6977038983481077E-4</v>
      </c>
      <c r="AW1239" s="45">
        <v>8.6977038983481077E-4</v>
      </c>
      <c r="AX1239" s="45">
        <v>8.6977038983481077E-4</v>
      </c>
      <c r="AY1239" s="45">
        <v>8.6977038983481077E-4</v>
      </c>
      <c r="AZ1239" s="45">
        <v>8.6977038983481077E-4</v>
      </c>
      <c r="BA1239" s="45">
        <v>8.6977038983481077E-4</v>
      </c>
      <c r="BB1239" s="45">
        <v>8.6977038983481077E-4</v>
      </c>
      <c r="BC1239" s="45">
        <v>8.6977038983481077E-4</v>
      </c>
      <c r="BD1239" s="45">
        <v>8.6977038983481077E-4</v>
      </c>
      <c r="BE1239" s="45">
        <v>8.6977038983481077E-4</v>
      </c>
      <c r="BF1239" s="45">
        <v>8.6977038983481077E-4</v>
      </c>
    </row>
    <row r="1240" spans="1:58" ht="13.5" thickBot="1" x14ac:dyDescent="0.25">
      <c r="A1240" s="6" t="s">
        <v>1355</v>
      </c>
      <c r="B1240" s="6" t="s">
        <v>1138</v>
      </c>
      <c r="C1240" s="6" t="s">
        <v>984</v>
      </c>
      <c r="D1240" s="6" t="s">
        <v>1355</v>
      </c>
      <c r="E1240" s="6">
        <v>50.366481110706452</v>
      </c>
      <c r="F1240" s="6" t="s">
        <v>314</v>
      </c>
      <c r="G1240" s="21" t="s">
        <v>1178</v>
      </c>
      <c r="H1240" s="21" t="s">
        <v>1159</v>
      </c>
      <c r="I1240" s="21" t="s">
        <v>1160</v>
      </c>
      <c r="J1240" s="21" t="s">
        <v>849</v>
      </c>
      <c r="K1240" s="21" t="s">
        <v>854</v>
      </c>
      <c r="L1240" s="21" t="s">
        <v>1009</v>
      </c>
      <c r="M1240" s="3">
        <v>36.709944240781731</v>
      </c>
      <c r="N1240" s="3">
        <v>50.366481110706452</v>
      </c>
      <c r="O1240" s="21" t="s">
        <v>1511</v>
      </c>
      <c r="P1240" s="21">
        <v>0</v>
      </c>
      <c r="Q1240" s="46">
        <v>1.6193488718792101E-2</v>
      </c>
      <c r="R1240" s="46">
        <v>1.6016765006235868E-2</v>
      </c>
      <c r="S1240" s="46">
        <v>1.5841929937605963E-2</v>
      </c>
      <c r="T1240" s="46">
        <v>1.5668963328990284E-2</v>
      </c>
      <c r="U1240" s="46">
        <v>1.5497845212181921E-2</v>
      </c>
      <c r="V1240" s="46">
        <v>1.3761414460490623E-2</v>
      </c>
      <c r="W1240" s="46">
        <v>1.0819974256824107E-2</v>
      </c>
      <c r="X1240" s="46">
        <v>8.4919701992354716E-3</v>
      </c>
      <c r="Y1240" s="46">
        <v>6.6494704314708228E-3</v>
      </c>
      <c r="Z1240" s="46">
        <v>5.1912232333413029E-3</v>
      </c>
      <c r="AA1240" s="46">
        <v>4.0370928893074011E-3</v>
      </c>
      <c r="AB1240" s="46">
        <v>3.1236559543841762E-3</v>
      </c>
      <c r="AC1240" s="46">
        <v>2.400715916982796E-3</v>
      </c>
      <c r="AD1240" s="46">
        <v>1.828544727384647E-3</v>
      </c>
      <c r="AE1240" s="46">
        <v>1.3756996043189299E-3</v>
      </c>
      <c r="AF1240" s="46">
        <v>1.0172951456316115E-3</v>
      </c>
      <c r="AG1240" s="46">
        <v>0</v>
      </c>
      <c r="AH1240" s="46">
        <v>0</v>
      </c>
      <c r="AI1240" s="46">
        <v>0</v>
      </c>
      <c r="AJ1240" s="46">
        <v>0</v>
      </c>
      <c r="AK1240" s="46">
        <v>0.116414667229661</v>
      </c>
      <c r="AL1240" s="45">
        <v>0.116414667229661</v>
      </c>
      <c r="AM1240" s="45">
        <v>1.6193488718792101E-2</v>
      </c>
      <c r="AN1240" s="45">
        <v>3.2210253725027969E-2</v>
      </c>
      <c r="AO1240" s="45">
        <v>4.8052183662633932E-2</v>
      </c>
      <c r="AP1240" s="45">
        <v>6.372114699162422E-2</v>
      </c>
      <c r="AQ1240" s="45">
        <v>7.9218992203806141E-2</v>
      </c>
      <c r="AR1240" s="45">
        <v>9.2980406664296758E-2</v>
      </c>
      <c r="AS1240" s="45">
        <v>0.10380038092112087</v>
      </c>
      <c r="AT1240" s="45">
        <v>0.11229235112035635</v>
      </c>
      <c r="AU1240" s="45">
        <v>0.116414667229661</v>
      </c>
      <c r="AV1240" s="45">
        <v>0.116414667229661</v>
      </c>
      <c r="AW1240" s="45">
        <v>0.116414667229661</v>
      </c>
      <c r="AX1240" s="45">
        <v>0.116414667229661</v>
      </c>
      <c r="AY1240" s="45">
        <v>0.116414667229661</v>
      </c>
      <c r="AZ1240" s="45">
        <v>0.116414667229661</v>
      </c>
      <c r="BA1240" s="45">
        <v>0.116414667229661</v>
      </c>
      <c r="BB1240" s="45">
        <v>0.116414667229661</v>
      </c>
      <c r="BC1240" s="45">
        <v>0.116414667229661</v>
      </c>
      <c r="BD1240" s="45">
        <v>0.116414667229661</v>
      </c>
      <c r="BE1240" s="45">
        <v>0.116414667229661</v>
      </c>
      <c r="BF1240" s="45">
        <v>0.116414667229661</v>
      </c>
    </row>
    <row r="1241" spans="1:58" ht="13.5" thickBot="1" x14ac:dyDescent="0.25">
      <c r="A1241" s="6" t="s">
        <v>1144</v>
      </c>
      <c r="B1241" s="6" t="s">
        <v>1143</v>
      </c>
      <c r="C1241" s="6" t="s">
        <v>984</v>
      </c>
      <c r="D1241" s="6" t="s">
        <v>1144</v>
      </c>
      <c r="E1241" s="6">
        <v>67.990414008324194</v>
      </c>
      <c r="F1241" s="6" t="s">
        <v>314</v>
      </c>
      <c r="G1241" s="21" t="s">
        <v>1178</v>
      </c>
      <c r="H1241" s="21" t="s">
        <v>1159</v>
      </c>
      <c r="I1241" s="21" t="s">
        <v>1160</v>
      </c>
      <c r="J1241" s="21" t="s">
        <v>849</v>
      </c>
      <c r="K1241" s="21" t="s">
        <v>854</v>
      </c>
      <c r="L1241" s="21" t="s">
        <v>1007</v>
      </c>
      <c r="M1241" s="3">
        <v>48.791742108453846</v>
      </c>
      <c r="N1241" s="3">
        <v>67.990414008324194</v>
      </c>
      <c r="O1241" s="21" t="s">
        <v>1511</v>
      </c>
      <c r="P1241" s="21">
        <v>0</v>
      </c>
      <c r="Q1241" s="46">
        <v>4.2125661073809852E-3</v>
      </c>
      <c r="R1241" s="46">
        <v>4.1665932886256916E-3</v>
      </c>
      <c r="S1241" s="46">
        <v>4.1211117807627646E-3</v>
      </c>
      <c r="T1241" s="46">
        <v>4.0761163331593407E-3</v>
      </c>
      <c r="U1241" s="46">
        <v>4.0316017512959986E-3</v>
      </c>
      <c r="V1241" s="46">
        <v>3.5798875185315553E-3</v>
      </c>
      <c r="W1241" s="46">
        <v>2.8147027258022435E-3</v>
      </c>
      <c r="X1241" s="46">
        <v>2.209096907244894E-3</v>
      </c>
      <c r="Y1241" s="46">
        <v>1.7297899333538684E-3</v>
      </c>
      <c r="Z1241" s="46">
        <v>1.3504422319598533E-3</v>
      </c>
      <c r="AA1241" s="46">
        <v>1.0502073378486707E-3</v>
      </c>
      <c r="AB1241" s="46">
        <v>8.1258630756245772E-4</v>
      </c>
      <c r="AC1241" s="46">
        <v>6.2452104552342255E-4</v>
      </c>
      <c r="AD1241" s="46">
        <v>4.7567671662202118E-4</v>
      </c>
      <c r="AE1241" s="46">
        <v>3.5787381136506778E-4</v>
      </c>
      <c r="AF1241" s="46">
        <v>2.6463865360389045E-4</v>
      </c>
      <c r="AG1241" s="46">
        <v>0</v>
      </c>
      <c r="AH1241" s="46">
        <v>0</v>
      </c>
      <c r="AI1241" s="46">
        <v>0</v>
      </c>
      <c r="AJ1241" s="46">
        <v>0</v>
      </c>
      <c r="AK1241" s="46">
        <v>3.0284053676747552E-2</v>
      </c>
      <c r="AL1241" s="45">
        <v>3.0284053676747552E-2</v>
      </c>
      <c r="AM1241" s="45">
        <v>4.2125661073809852E-3</v>
      </c>
      <c r="AN1241" s="45">
        <v>8.379159396006676E-3</v>
      </c>
      <c r="AO1241" s="45">
        <v>1.250027117676944E-2</v>
      </c>
      <c r="AP1241" s="45">
        <v>1.6576387509928781E-2</v>
      </c>
      <c r="AQ1241" s="45">
        <v>2.0607989261224778E-2</v>
      </c>
      <c r="AR1241" s="45">
        <v>2.4187876779756333E-2</v>
      </c>
      <c r="AS1241" s="45">
        <v>2.7002579505558576E-2</v>
      </c>
      <c r="AT1241" s="45">
        <v>2.9211676412803471E-2</v>
      </c>
      <c r="AU1241" s="45">
        <v>3.0284053676747552E-2</v>
      </c>
      <c r="AV1241" s="45">
        <v>3.0284053676747552E-2</v>
      </c>
      <c r="AW1241" s="45">
        <v>3.0284053676747552E-2</v>
      </c>
      <c r="AX1241" s="45">
        <v>3.0284053676747552E-2</v>
      </c>
      <c r="AY1241" s="45">
        <v>3.0284053676747552E-2</v>
      </c>
      <c r="AZ1241" s="45">
        <v>3.0284053676747552E-2</v>
      </c>
      <c r="BA1241" s="45">
        <v>3.0284053676747552E-2</v>
      </c>
      <c r="BB1241" s="45">
        <v>3.0284053676747552E-2</v>
      </c>
      <c r="BC1241" s="45">
        <v>3.0284053676747552E-2</v>
      </c>
      <c r="BD1241" s="45">
        <v>3.0284053676747552E-2</v>
      </c>
      <c r="BE1241" s="45">
        <v>3.0284053676747552E-2</v>
      </c>
      <c r="BF1241" s="45">
        <v>3.0284053676747552E-2</v>
      </c>
    </row>
    <row r="1242" spans="1:58" ht="13.5" thickBot="1" x14ac:dyDescent="0.25">
      <c r="A1242" s="6" t="s">
        <v>1145</v>
      </c>
      <c r="B1242" s="6" t="s">
        <v>1140</v>
      </c>
      <c r="C1242" s="6" t="s">
        <v>984</v>
      </c>
      <c r="D1242" s="6" t="s">
        <v>1145</v>
      </c>
      <c r="E1242" s="6">
        <v>122.39442234745404</v>
      </c>
      <c r="F1242" s="6" t="s">
        <v>314</v>
      </c>
      <c r="G1242" s="21" t="s">
        <v>1178</v>
      </c>
      <c r="H1242" s="21" t="s">
        <v>1159</v>
      </c>
      <c r="I1242" s="21" t="s">
        <v>1160</v>
      </c>
      <c r="J1242" s="21" t="s">
        <v>849</v>
      </c>
      <c r="K1242" s="21" t="s">
        <v>854</v>
      </c>
      <c r="L1242" s="21" t="s">
        <v>1008</v>
      </c>
      <c r="M1242" s="3">
        <v>86.118274287246294</v>
      </c>
      <c r="N1242" s="3">
        <v>122.39442234745404</v>
      </c>
      <c r="O1242" s="21" t="s">
        <v>1511</v>
      </c>
      <c r="P1242" s="21">
        <v>0</v>
      </c>
      <c r="Q1242" s="46">
        <v>1.3153741042199252E-4</v>
      </c>
      <c r="R1242" s="46">
        <v>1.3010190878837407E-4</v>
      </c>
      <c r="S1242" s="46">
        <v>1.2868174834130248E-4</v>
      </c>
      <c r="T1242" s="46">
        <v>1.2727676512972448E-4</v>
      </c>
      <c r="U1242" s="46">
        <v>1.2588679695472958E-4</v>
      </c>
      <c r="V1242" s="46">
        <v>1.1178201642096301E-4</v>
      </c>
      <c r="W1242" s="46">
        <v>8.7889115143152864E-5</v>
      </c>
      <c r="X1242" s="46">
        <v>6.8979068611194598E-5</v>
      </c>
      <c r="Y1242" s="46">
        <v>5.4012704514887466E-5</v>
      </c>
      <c r="Z1242" s="46">
        <v>4.2167569502412457E-5</v>
      </c>
      <c r="AA1242" s="46">
        <v>3.2792732530593665E-5</v>
      </c>
      <c r="AB1242" s="46">
        <v>2.5373013957895301E-5</v>
      </c>
      <c r="AC1242" s="46">
        <v>1.9500674645378763E-5</v>
      </c>
      <c r="AD1242" s="46">
        <v>1.4853009284024477E-5</v>
      </c>
      <c r="AE1242" s="46">
        <v>1.1174612624435729E-5</v>
      </c>
      <c r="AF1242" s="46">
        <v>8.2633440770524219E-6</v>
      </c>
      <c r="AG1242" s="46">
        <v>0</v>
      </c>
      <c r="AH1242" s="46">
        <v>0</v>
      </c>
      <c r="AI1242" s="46">
        <v>0</v>
      </c>
      <c r="AJ1242" s="46">
        <v>0</v>
      </c>
      <c r="AK1242" s="46">
        <v>9.4561981846181295E-4</v>
      </c>
      <c r="AL1242" s="45">
        <v>9.4561981846181295E-4</v>
      </c>
      <c r="AM1242" s="45">
        <v>1.3153741042199252E-4</v>
      </c>
      <c r="AN1242" s="45">
        <v>2.6163931921036662E-4</v>
      </c>
      <c r="AO1242" s="45">
        <v>3.9032106755166913E-4</v>
      </c>
      <c r="AP1242" s="45">
        <v>5.1759783268139363E-4</v>
      </c>
      <c r="AQ1242" s="45">
        <v>6.4348462963612324E-4</v>
      </c>
      <c r="AR1242" s="45">
        <v>7.5526664605708629E-4</v>
      </c>
      <c r="AS1242" s="45">
        <v>8.4315576120023918E-4</v>
      </c>
      <c r="AT1242" s="45">
        <v>9.1213482981143375E-4</v>
      </c>
      <c r="AU1242" s="45">
        <v>9.4561981846181295E-4</v>
      </c>
      <c r="AV1242" s="45">
        <v>9.4561981846181295E-4</v>
      </c>
      <c r="AW1242" s="45">
        <v>9.4561981846181295E-4</v>
      </c>
      <c r="AX1242" s="45">
        <v>9.4561981846181295E-4</v>
      </c>
      <c r="AY1242" s="45">
        <v>9.4561981846181295E-4</v>
      </c>
      <c r="AZ1242" s="45">
        <v>9.4561981846181295E-4</v>
      </c>
      <c r="BA1242" s="45">
        <v>9.4561981846181295E-4</v>
      </c>
      <c r="BB1242" s="45">
        <v>9.4561981846181295E-4</v>
      </c>
      <c r="BC1242" s="45">
        <v>9.4561981846181295E-4</v>
      </c>
      <c r="BD1242" s="45">
        <v>9.4561981846181295E-4</v>
      </c>
      <c r="BE1242" s="45">
        <v>9.4561981846181295E-4</v>
      </c>
      <c r="BF1242" s="45">
        <v>9.4561981846181295E-4</v>
      </c>
    </row>
    <row r="1243" spans="1:58" ht="13.5" thickBot="1" x14ac:dyDescent="0.25">
      <c r="A1243" s="6" t="s">
        <v>1140</v>
      </c>
      <c r="B1243" s="6" t="s">
        <v>1144</v>
      </c>
      <c r="C1243" s="6" t="s">
        <v>984</v>
      </c>
      <c r="D1243" s="6" t="s">
        <v>1140</v>
      </c>
      <c r="E1243" s="6">
        <v>95.065940094368273</v>
      </c>
      <c r="F1243" s="6" t="s">
        <v>314</v>
      </c>
      <c r="G1243" s="21" t="s">
        <v>1178</v>
      </c>
      <c r="H1243" s="21" t="s">
        <v>1159</v>
      </c>
      <c r="I1243" s="21" t="s">
        <v>1160</v>
      </c>
      <c r="J1243" s="21" t="s">
        <v>849</v>
      </c>
      <c r="K1243" s="21" t="s">
        <v>854</v>
      </c>
      <c r="L1243" s="21" t="s">
        <v>1010</v>
      </c>
      <c r="M1243" s="3">
        <v>67.462930713079245</v>
      </c>
      <c r="N1243" s="3">
        <v>95.065940094368273</v>
      </c>
      <c r="O1243" s="21" t="s">
        <v>1511</v>
      </c>
      <c r="P1243" s="21">
        <v>0</v>
      </c>
      <c r="Q1243" s="46">
        <v>4.9899802822738208E-4</v>
      </c>
      <c r="R1243" s="46">
        <v>4.9355233424272233E-4</v>
      </c>
      <c r="S1243" s="46">
        <v>4.8816483831603684E-4</v>
      </c>
      <c r="T1243" s="46">
        <v>4.8283491848546674E-4</v>
      </c>
      <c r="U1243" s="46">
        <v>4.7756195943605176E-4</v>
      </c>
      <c r="V1243" s="46">
        <v>4.2405430976931712E-4</v>
      </c>
      <c r="W1243" s="46">
        <v>3.3341461579929369E-4</v>
      </c>
      <c r="X1243" s="46">
        <v>2.6167779277029514E-4</v>
      </c>
      <c r="Y1243" s="46">
        <v>2.0490165471321131E-4</v>
      </c>
      <c r="Z1243" s="46">
        <v>1.5996615692326919E-4</v>
      </c>
      <c r="AA1243" s="46">
        <v>1.2440193873710514E-4</v>
      </c>
      <c r="AB1243" s="46">
        <v>9.6254623643242425E-5</v>
      </c>
      <c r="AC1243" s="46">
        <v>7.3977419548779263E-5</v>
      </c>
      <c r="AD1243" s="46">
        <v>5.6346117216338488E-5</v>
      </c>
      <c r="AE1243" s="46">
        <v>4.2391815742070729E-5</v>
      </c>
      <c r="AF1243" s="46">
        <v>3.1347678107582398E-5</v>
      </c>
      <c r="AG1243" s="46">
        <v>0</v>
      </c>
      <c r="AH1243" s="46">
        <v>0</v>
      </c>
      <c r="AI1243" s="46">
        <v>0</v>
      </c>
      <c r="AJ1243" s="46">
        <v>0</v>
      </c>
      <c r="AK1243" s="46">
        <v>3.5872868665376002E-3</v>
      </c>
      <c r="AL1243" s="45">
        <v>3.5872868665376002E-3</v>
      </c>
      <c r="AM1243" s="45">
        <v>4.9899802822738208E-4</v>
      </c>
      <c r="AN1243" s="45">
        <v>9.9255036247010431E-4</v>
      </c>
      <c r="AO1243" s="45">
        <v>1.4807152007861413E-3</v>
      </c>
      <c r="AP1243" s="45">
        <v>1.9635501192716079E-3</v>
      </c>
      <c r="AQ1243" s="45">
        <v>2.4411120787076598E-3</v>
      </c>
      <c r="AR1243" s="45">
        <v>2.8651663884769769E-3</v>
      </c>
      <c r="AS1243" s="45">
        <v>3.1985810042762706E-3</v>
      </c>
      <c r="AT1243" s="45">
        <v>3.4602587970465658E-3</v>
      </c>
      <c r="AU1243" s="45">
        <v>3.5872868665376002E-3</v>
      </c>
      <c r="AV1243" s="45">
        <v>3.5872868665376002E-3</v>
      </c>
      <c r="AW1243" s="45">
        <v>3.5872868665376002E-3</v>
      </c>
      <c r="AX1243" s="45">
        <v>3.5872868665376002E-3</v>
      </c>
      <c r="AY1243" s="45">
        <v>3.5872868665376002E-3</v>
      </c>
      <c r="AZ1243" s="45">
        <v>3.5872868665376002E-3</v>
      </c>
      <c r="BA1243" s="45">
        <v>3.5872868665376002E-3</v>
      </c>
      <c r="BB1243" s="45">
        <v>3.5872868665376002E-3</v>
      </c>
      <c r="BC1243" s="45">
        <v>3.5872868665376002E-3</v>
      </c>
      <c r="BD1243" s="45">
        <v>3.5872868665376002E-3</v>
      </c>
      <c r="BE1243" s="45">
        <v>3.5872868665376002E-3</v>
      </c>
      <c r="BF1243" s="45">
        <v>3.5872868665376002E-3</v>
      </c>
    </row>
    <row r="1244" spans="1:58" ht="13.5" thickBot="1" x14ac:dyDescent="0.25">
      <c r="A1244" s="6" t="s">
        <v>1358</v>
      </c>
      <c r="B1244" s="6" t="s">
        <v>1357</v>
      </c>
      <c r="C1244" s="6" t="s">
        <v>984</v>
      </c>
      <c r="D1244" s="6" t="s">
        <v>1358</v>
      </c>
      <c r="E1244" s="6">
        <v>113.25841760283133</v>
      </c>
      <c r="F1244" s="6" t="s">
        <v>314</v>
      </c>
      <c r="G1244" s="21" t="s">
        <v>1178</v>
      </c>
      <c r="H1244" s="21" t="s">
        <v>1159</v>
      </c>
      <c r="I1244" s="21" t="s">
        <v>1160</v>
      </c>
      <c r="J1244" s="21" t="s">
        <v>849</v>
      </c>
      <c r="K1244" s="21" t="s">
        <v>854</v>
      </c>
      <c r="L1244" s="21" t="s">
        <v>1043</v>
      </c>
      <c r="M1244" s="3">
        <v>77.660431377125022</v>
      </c>
      <c r="N1244" s="3">
        <v>113.25841760283133</v>
      </c>
      <c r="O1244" s="21" t="s">
        <v>1500</v>
      </c>
      <c r="P1244" s="21">
        <v>0</v>
      </c>
      <c r="Q1244" s="46">
        <v>5.3276737686561038E-3</v>
      </c>
      <c r="R1244" s="46">
        <v>5.2695314928293529E-3</v>
      </c>
      <c r="S1244" s="46">
        <v>5.2120105827181311E-3</v>
      </c>
      <c r="T1244" s="46">
        <v>5.1551043977954361E-3</v>
      </c>
      <c r="U1244" s="46">
        <v>5.0988063685014923E-3</v>
      </c>
      <c r="V1244" s="46">
        <v>4.5275189376381315E-3</v>
      </c>
      <c r="W1244" s="46">
        <v>3.5597822079389426E-3</v>
      </c>
      <c r="X1244" s="46">
        <v>2.7938665756547898E-3</v>
      </c>
      <c r="Y1244" s="46">
        <v>2.1876823338315195E-3</v>
      </c>
      <c r="Z1244" s="46">
        <v>1.707917566609055E-3</v>
      </c>
      <c r="AA1244" s="46">
        <v>1.3282075444948013E-3</v>
      </c>
      <c r="AB1244" s="46">
        <v>1.0276858915007389E-3</v>
      </c>
      <c r="AC1244" s="46">
        <v>7.8983790577886494E-4</v>
      </c>
      <c r="AD1244" s="46">
        <v>6.0159301976703836E-4</v>
      </c>
      <c r="AE1244" s="46">
        <v>4.5260652739857808E-4</v>
      </c>
      <c r="AF1244" s="46">
        <v>3.3469110680721793E-4</v>
      </c>
      <c r="AG1244" s="46">
        <v>0</v>
      </c>
      <c r="AH1244" s="46">
        <v>0</v>
      </c>
      <c r="AI1244" s="46">
        <v>0</v>
      </c>
      <c r="AJ1244" s="46">
        <v>0</v>
      </c>
      <c r="AK1244" s="46">
        <v>3.8300540399706859E-2</v>
      </c>
      <c r="AL1244" s="45">
        <v>3.8300540399706859E-2</v>
      </c>
      <c r="AM1244" s="45">
        <v>5.3276737686561038E-3</v>
      </c>
      <c r="AN1244" s="45">
        <v>1.0597205261485457E-2</v>
      </c>
      <c r="AO1244" s="45">
        <v>1.5809215844203587E-2</v>
      </c>
      <c r="AP1244" s="45">
        <v>2.0964320241999023E-2</v>
      </c>
      <c r="AQ1244" s="45">
        <v>2.6063126610500517E-2</v>
      </c>
      <c r="AR1244" s="45">
        <v>3.0590645548138649E-2</v>
      </c>
      <c r="AS1244" s="45">
        <v>3.4150427756077593E-2</v>
      </c>
      <c r="AT1244" s="45">
        <v>3.694429433173238E-2</v>
      </c>
      <c r="AU1244" s="45">
        <v>3.8300540399706859E-2</v>
      </c>
      <c r="AV1244" s="45">
        <v>3.8300540399706859E-2</v>
      </c>
      <c r="AW1244" s="45">
        <v>3.8300540399706859E-2</v>
      </c>
      <c r="AX1244" s="45">
        <v>3.8300540399706859E-2</v>
      </c>
      <c r="AY1244" s="45">
        <v>3.8300540399706859E-2</v>
      </c>
      <c r="AZ1244" s="45">
        <v>3.8300540399706859E-2</v>
      </c>
      <c r="BA1244" s="45">
        <v>3.8300540399706859E-2</v>
      </c>
      <c r="BB1244" s="45">
        <v>3.8300540399706859E-2</v>
      </c>
      <c r="BC1244" s="45">
        <v>3.8300540399706859E-2</v>
      </c>
      <c r="BD1244" s="45">
        <v>3.8300540399706859E-2</v>
      </c>
      <c r="BE1244" s="45">
        <v>3.8300540399706859E-2</v>
      </c>
      <c r="BF1244" s="45">
        <v>3.8300540399706859E-2</v>
      </c>
    </row>
    <row r="1245" spans="1:58" ht="13.5" thickBot="1" x14ac:dyDescent="0.25">
      <c r="A1245" s="6" t="s">
        <v>1140</v>
      </c>
      <c r="B1245" s="6" t="s">
        <v>1356</v>
      </c>
      <c r="C1245" s="6" t="s">
        <v>984</v>
      </c>
      <c r="D1245" s="6" t="s">
        <v>1140</v>
      </c>
      <c r="E1245" s="6">
        <v>91.169023044473605</v>
      </c>
      <c r="F1245" s="6" t="s">
        <v>314</v>
      </c>
      <c r="G1245" s="21" t="s">
        <v>1178</v>
      </c>
      <c r="H1245" s="21" t="s">
        <v>1159</v>
      </c>
      <c r="I1245" s="21" t="s">
        <v>1160</v>
      </c>
      <c r="J1245" s="21" t="s">
        <v>849</v>
      </c>
      <c r="K1245" s="21" t="s">
        <v>854</v>
      </c>
      <c r="L1245" s="21" t="s">
        <v>1020</v>
      </c>
      <c r="M1245" s="3">
        <v>62.095985693711192</v>
      </c>
      <c r="N1245" s="3">
        <v>91.169023044473605</v>
      </c>
      <c r="O1245" s="21" t="s">
        <v>1500</v>
      </c>
      <c r="P1245" s="21">
        <v>0</v>
      </c>
      <c r="Q1245" s="46">
        <v>1.0290783687228226E-3</v>
      </c>
      <c r="R1245" s="46">
        <v>1.0178477714753644E-3</v>
      </c>
      <c r="S1245" s="46">
        <v>1.0067371954688232E-3</v>
      </c>
      <c r="T1245" s="46">
        <v>9.9574535803782045E-4</v>
      </c>
      <c r="U1245" s="46">
        <v>9.848709902248046E-4</v>
      </c>
      <c r="V1245" s="46">
        <v>8.7452272887226764E-4</v>
      </c>
      <c r="W1245" s="46">
        <v>6.8759744433045391E-4</v>
      </c>
      <c r="X1245" s="46">
        <v>5.3965535108755171E-4</v>
      </c>
      <c r="Y1245" s="46">
        <v>4.225665206131724E-4</v>
      </c>
      <c r="Z1245" s="46">
        <v>3.2989651763201813E-4</v>
      </c>
      <c r="AA1245" s="46">
        <v>2.5655280570207218E-4</v>
      </c>
      <c r="AB1245" s="46">
        <v>1.9850489476419471E-4</v>
      </c>
      <c r="AC1245" s="46">
        <v>1.5256285180528114E-4</v>
      </c>
      <c r="AD1245" s="46">
        <v>1.1620200303162786E-4</v>
      </c>
      <c r="AE1245" s="46">
        <v>8.7424194332026323E-5</v>
      </c>
      <c r="AF1245" s="46">
        <v>6.4647985814283076E-5</v>
      </c>
      <c r="AG1245" s="46">
        <v>0</v>
      </c>
      <c r="AH1245" s="46">
        <v>0</v>
      </c>
      <c r="AI1245" s="46">
        <v>0</v>
      </c>
      <c r="AJ1245" s="46">
        <v>0</v>
      </c>
      <c r="AK1245" s="46">
        <v>7.3980238556677026E-3</v>
      </c>
      <c r="AL1245" s="45">
        <v>7.3980238556677026E-3</v>
      </c>
      <c r="AM1245" s="45">
        <v>1.0290783687228226E-3</v>
      </c>
      <c r="AN1245" s="45">
        <v>2.046926140198187E-3</v>
      </c>
      <c r="AO1245" s="45">
        <v>3.0536633356670101E-3</v>
      </c>
      <c r="AP1245" s="45">
        <v>4.0494086937048306E-3</v>
      </c>
      <c r="AQ1245" s="45">
        <v>5.0342796839296352E-3</v>
      </c>
      <c r="AR1245" s="45">
        <v>5.9088024128019032E-3</v>
      </c>
      <c r="AS1245" s="45">
        <v>6.5963998571323575E-3</v>
      </c>
      <c r="AT1245" s="45">
        <v>7.1360552082199089E-3</v>
      </c>
      <c r="AU1245" s="45">
        <v>7.3980238556677026E-3</v>
      </c>
      <c r="AV1245" s="45">
        <v>7.3980238556677026E-3</v>
      </c>
      <c r="AW1245" s="45">
        <v>7.3980238556677026E-3</v>
      </c>
      <c r="AX1245" s="45">
        <v>7.3980238556677026E-3</v>
      </c>
      <c r="AY1245" s="45">
        <v>7.3980238556677026E-3</v>
      </c>
      <c r="AZ1245" s="45">
        <v>7.3980238556677026E-3</v>
      </c>
      <c r="BA1245" s="45">
        <v>7.3980238556677026E-3</v>
      </c>
      <c r="BB1245" s="45">
        <v>7.3980238556677026E-3</v>
      </c>
      <c r="BC1245" s="45">
        <v>7.3980238556677026E-3</v>
      </c>
      <c r="BD1245" s="45">
        <v>7.3980238556677026E-3</v>
      </c>
      <c r="BE1245" s="45">
        <v>7.3980238556677026E-3</v>
      </c>
      <c r="BF1245" s="45">
        <v>7.3980238556677026E-3</v>
      </c>
    </row>
    <row r="1246" spans="1:58" ht="13.5" thickBot="1" x14ac:dyDescent="0.25">
      <c r="A1246" s="6" t="s">
        <v>1357</v>
      </c>
      <c r="B1246" s="6" t="s">
        <v>1143</v>
      </c>
      <c r="C1246" s="6" t="s">
        <v>984</v>
      </c>
      <c r="D1246" s="6" t="s">
        <v>1357</v>
      </c>
      <c r="E1246" s="6">
        <v>70.460924246284748</v>
      </c>
      <c r="F1246" s="6" t="s">
        <v>314</v>
      </c>
      <c r="G1246" s="21" t="s">
        <v>1178</v>
      </c>
      <c r="H1246" s="21" t="s">
        <v>1159</v>
      </c>
      <c r="I1246" s="21" t="s">
        <v>1160</v>
      </c>
      <c r="J1246" s="21" t="s">
        <v>849</v>
      </c>
      <c r="K1246" s="21" t="s">
        <v>854</v>
      </c>
      <c r="L1246" s="21" t="s">
        <v>1022</v>
      </c>
      <c r="M1246" s="3">
        <v>47.836912487533752</v>
      </c>
      <c r="N1246" s="3">
        <v>70.460924246284748</v>
      </c>
      <c r="O1246" s="21" t="s">
        <v>1500</v>
      </c>
      <c r="P1246" s="21">
        <v>0</v>
      </c>
      <c r="Q1246" s="46">
        <v>3.9797109666818179E-3</v>
      </c>
      <c r="R1246" s="46">
        <v>3.9362793560421298E-3</v>
      </c>
      <c r="S1246" s="46">
        <v>3.8933118984380397E-3</v>
      </c>
      <c r="T1246" s="46">
        <v>3.8508036334723339E-3</v>
      </c>
      <c r="U1246" s="46">
        <v>3.8087496537594942E-3</v>
      </c>
      <c r="V1246" s="46">
        <v>3.3820045202435783E-3</v>
      </c>
      <c r="W1246" s="46">
        <v>2.6591163248922056E-3</v>
      </c>
      <c r="X1246" s="46">
        <v>2.0869861657058326E-3</v>
      </c>
      <c r="Y1246" s="46">
        <v>1.6341735161763727E-3</v>
      </c>
      <c r="Z1246" s="46">
        <v>1.2757947586826653E-3</v>
      </c>
      <c r="AA1246" s="46">
        <v>9.921557438358024E-4</v>
      </c>
      <c r="AB1246" s="46">
        <v>7.6766952901122199E-4</v>
      </c>
      <c r="AC1246" s="46">
        <v>5.8999982206531546E-4</v>
      </c>
      <c r="AD1246" s="46">
        <v>4.4938305951305256E-4</v>
      </c>
      <c r="AE1246" s="46">
        <v>3.3809186502315743E-4</v>
      </c>
      <c r="AF1246" s="46">
        <v>2.5001040342369706E-4</v>
      </c>
      <c r="AG1246" s="46">
        <v>0</v>
      </c>
      <c r="AH1246" s="46">
        <v>0</v>
      </c>
      <c r="AI1246" s="46">
        <v>0</v>
      </c>
      <c r="AJ1246" s="46">
        <v>0</v>
      </c>
      <c r="AK1246" s="46">
        <v>2.8610062717297793E-2</v>
      </c>
      <c r="AL1246" s="45">
        <v>2.8610062717297793E-2</v>
      </c>
      <c r="AM1246" s="45">
        <v>3.9797109666818179E-3</v>
      </c>
      <c r="AN1246" s="45">
        <v>7.9159903227239477E-3</v>
      </c>
      <c r="AO1246" s="45">
        <v>1.1809302221161987E-2</v>
      </c>
      <c r="AP1246" s="45">
        <v>1.5660105854634322E-2</v>
      </c>
      <c r="AQ1246" s="45">
        <v>1.9468855508393817E-2</v>
      </c>
      <c r="AR1246" s="45">
        <v>2.2850860028637395E-2</v>
      </c>
      <c r="AS1246" s="45">
        <v>2.5509976353529602E-2</v>
      </c>
      <c r="AT1246" s="45">
        <v>2.7596962519235435E-2</v>
      </c>
      <c r="AU1246" s="45">
        <v>2.8610062717297793E-2</v>
      </c>
      <c r="AV1246" s="45">
        <v>2.8610062717297793E-2</v>
      </c>
      <c r="AW1246" s="45">
        <v>2.8610062717297793E-2</v>
      </c>
      <c r="AX1246" s="45">
        <v>2.8610062717297793E-2</v>
      </c>
      <c r="AY1246" s="45">
        <v>2.8610062717297793E-2</v>
      </c>
      <c r="AZ1246" s="45">
        <v>2.8610062717297793E-2</v>
      </c>
      <c r="BA1246" s="45">
        <v>2.8610062717297793E-2</v>
      </c>
      <c r="BB1246" s="45">
        <v>2.8610062717297793E-2</v>
      </c>
      <c r="BC1246" s="45">
        <v>2.8610062717297793E-2</v>
      </c>
      <c r="BD1246" s="45">
        <v>2.8610062717297793E-2</v>
      </c>
      <c r="BE1246" s="45">
        <v>2.8610062717297793E-2</v>
      </c>
      <c r="BF1246" s="45">
        <v>2.8610062717297793E-2</v>
      </c>
    </row>
    <row r="1247" spans="1:58" ht="13.5" thickBot="1" x14ac:dyDescent="0.25">
      <c r="A1247" s="6" t="s">
        <v>1140</v>
      </c>
      <c r="B1247" s="6" t="s">
        <v>1356</v>
      </c>
      <c r="C1247" s="6" t="s">
        <v>984</v>
      </c>
      <c r="D1247" s="6" t="s">
        <v>1140</v>
      </c>
      <c r="E1247" s="6">
        <v>91.010943029367894</v>
      </c>
      <c r="F1247" s="6" t="s">
        <v>314</v>
      </c>
      <c r="G1247" s="21" t="s">
        <v>1178</v>
      </c>
      <c r="H1247" s="21" t="s">
        <v>1159</v>
      </c>
      <c r="I1247" s="21" t="s">
        <v>1160</v>
      </c>
      <c r="J1247" s="21" t="s">
        <v>849</v>
      </c>
      <c r="K1247" s="21" t="s">
        <v>854</v>
      </c>
      <c r="L1247" s="21" t="s">
        <v>1044</v>
      </c>
      <c r="M1247" s="3">
        <v>61.323478079449515</v>
      </c>
      <c r="N1247" s="3">
        <v>91.010943029367894</v>
      </c>
      <c r="O1247" s="21" t="s">
        <v>1500</v>
      </c>
      <c r="P1247" s="21">
        <v>0</v>
      </c>
      <c r="Q1247" s="46">
        <v>1.3348270412983747E-3</v>
      </c>
      <c r="R1247" s="46">
        <v>1.320259730050308E-3</v>
      </c>
      <c r="S1247" s="46">
        <v>1.3058480994605618E-3</v>
      </c>
      <c r="T1247" s="46">
        <v>1.2915904857720456E-3</v>
      </c>
      <c r="U1247" s="46">
        <v>1.2774852430082187E-3</v>
      </c>
      <c r="V1247" s="46">
        <v>1.1343514956761924E-3</v>
      </c>
      <c r="W1247" s="46">
        <v>8.9188898544145323E-4</v>
      </c>
      <c r="X1247" s="46">
        <v>6.9999193210818942E-4</v>
      </c>
      <c r="Y1247" s="46">
        <v>5.4811493041280186E-4</v>
      </c>
      <c r="Z1247" s="46">
        <v>4.2791181502717146E-4</v>
      </c>
      <c r="AA1247" s="46">
        <v>3.3277700997360297E-4</v>
      </c>
      <c r="AB1247" s="46">
        <v>2.5748252943085963E-4</v>
      </c>
      <c r="AC1247" s="46">
        <v>1.9789068187297274E-4</v>
      </c>
      <c r="AD1247" s="46">
        <v>1.5072668964187562E-4</v>
      </c>
      <c r="AE1247" s="46">
        <v>1.1339872861475372E-4</v>
      </c>
      <c r="AF1247" s="46">
        <v>8.3855498524837435E-5</v>
      </c>
      <c r="AG1247" s="46">
        <v>0</v>
      </c>
      <c r="AH1247" s="46">
        <v>0</v>
      </c>
      <c r="AI1247" s="46">
        <v>0</v>
      </c>
      <c r="AJ1247" s="46">
        <v>0</v>
      </c>
      <c r="AK1247" s="46">
        <v>9.5960449610573029E-3</v>
      </c>
      <c r="AL1247" s="45">
        <v>9.5960449610573029E-3</v>
      </c>
      <c r="AM1247" s="45">
        <v>1.3348270412983747E-3</v>
      </c>
      <c r="AN1247" s="45">
        <v>2.6550867713486829E-3</v>
      </c>
      <c r="AO1247" s="45">
        <v>3.9609348708092452E-3</v>
      </c>
      <c r="AP1247" s="45">
        <v>5.2525253565812906E-3</v>
      </c>
      <c r="AQ1247" s="45">
        <v>6.5300105995895093E-3</v>
      </c>
      <c r="AR1247" s="45">
        <v>7.6643620952657017E-3</v>
      </c>
      <c r="AS1247" s="45">
        <v>8.5562510807071553E-3</v>
      </c>
      <c r="AT1247" s="45">
        <v>9.2562430128153451E-3</v>
      </c>
      <c r="AU1247" s="45">
        <v>9.5960449610573029E-3</v>
      </c>
      <c r="AV1247" s="45">
        <v>9.5960449610573029E-3</v>
      </c>
      <c r="AW1247" s="45">
        <v>9.5960449610573029E-3</v>
      </c>
      <c r="AX1247" s="45">
        <v>9.5960449610573029E-3</v>
      </c>
      <c r="AY1247" s="45">
        <v>9.5960449610573029E-3</v>
      </c>
      <c r="AZ1247" s="45">
        <v>9.5960449610573029E-3</v>
      </c>
      <c r="BA1247" s="45">
        <v>9.5960449610573029E-3</v>
      </c>
      <c r="BB1247" s="45">
        <v>9.5960449610573029E-3</v>
      </c>
      <c r="BC1247" s="45">
        <v>9.5960449610573029E-3</v>
      </c>
      <c r="BD1247" s="45">
        <v>9.5960449610573029E-3</v>
      </c>
      <c r="BE1247" s="45">
        <v>9.5960449610573029E-3</v>
      </c>
      <c r="BF1247" s="45">
        <v>9.5960449610573029E-3</v>
      </c>
    </row>
    <row r="1248" spans="1:58" ht="13.5" thickBot="1" x14ac:dyDescent="0.25">
      <c r="A1248" s="6" t="s">
        <v>1359</v>
      </c>
      <c r="B1248" s="6" t="s">
        <v>1145</v>
      </c>
      <c r="C1248" s="6" t="s">
        <v>984</v>
      </c>
      <c r="D1248" s="6" t="s">
        <v>1359</v>
      </c>
      <c r="E1248" s="6">
        <v>184.01414503923505</v>
      </c>
      <c r="F1248" s="6" t="s">
        <v>314</v>
      </c>
      <c r="G1248" s="21" t="s">
        <v>1178</v>
      </c>
      <c r="H1248" s="21" t="s">
        <v>1159</v>
      </c>
      <c r="I1248" s="21" t="s">
        <v>1160</v>
      </c>
      <c r="J1248" s="21" t="s">
        <v>849</v>
      </c>
      <c r="K1248" s="21" t="s">
        <v>854</v>
      </c>
      <c r="L1248" s="21" t="s">
        <v>1021</v>
      </c>
      <c r="M1248" s="3">
        <v>125.60317274982899</v>
      </c>
      <c r="N1248" s="3">
        <v>184.01414503923505</v>
      </c>
      <c r="O1248" s="21" t="s">
        <v>1500</v>
      </c>
      <c r="P1248" s="21">
        <v>0</v>
      </c>
      <c r="Q1248" s="46">
        <v>2.71497044455989E-5</v>
      </c>
      <c r="R1248" s="46">
        <v>2.6853412729357257E-5</v>
      </c>
      <c r="S1248" s="46">
        <v>2.6560287478680445E-5</v>
      </c>
      <c r="T1248" s="46">
        <v>2.6270294853593816E-5</v>
      </c>
      <c r="U1248" s="46">
        <v>2.5983401375770035E-5</v>
      </c>
      <c r="V1248" s="46">
        <v>2.3072133611464305E-5</v>
      </c>
      <c r="W1248" s="46">
        <v>1.8140569230203235E-5</v>
      </c>
      <c r="X1248" s="46">
        <v>1.423748057467842E-5</v>
      </c>
      <c r="Y1248" s="46">
        <v>1.1148379454803977E-5</v>
      </c>
      <c r="Z1248" s="46">
        <v>8.7035091044208074E-6</v>
      </c>
      <c r="AA1248" s="46">
        <v>6.7685154612131378E-6</v>
      </c>
      <c r="AB1248" s="46">
        <v>5.2370639473660868E-6</v>
      </c>
      <c r="AC1248" s="46">
        <v>4.024996017583891E-6</v>
      </c>
      <c r="AD1248" s="46">
        <v>3.0657043566183691E-6</v>
      </c>
      <c r="AE1248" s="46">
        <v>2.3064725774528643E-6</v>
      </c>
      <c r="AF1248" s="46">
        <v>1.7055782739261948E-6</v>
      </c>
      <c r="AG1248" s="46">
        <v>0</v>
      </c>
      <c r="AH1248" s="46">
        <v>0</v>
      </c>
      <c r="AI1248" s="46">
        <v>0</v>
      </c>
      <c r="AJ1248" s="46">
        <v>0</v>
      </c>
      <c r="AK1248" s="46">
        <v>1.9517868343899402E-4</v>
      </c>
      <c r="AL1248" s="45">
        <v>1.9517868343899402E-4</v>
      </c>
      <c r="AM1248" s="45">
        <v>2.71497044455989E-5</v>
      </c>
      <c r="AN1248" s="45">
        <v>5.4003117174956157E-5</v>
      </c>
      <c r="AO1248" s="45">
        <v>8.0563404653636602E-5</v>
      </c>
      <c r="AP1248" s="45">
        <v>1.0683369950723042E-4</v>
      </c>
      <c r="AQ1248" s="45">
        <v>1.3281710088300044E-4</v>
      </c>
      <c r="AR1248" s="45">
        <v>1.5588923449446474E-4</v>
      </c>
      <c r="AS1248" s="45">
        <v>1.7402980372466798E-4</v>
      </c>
      <c r="AT1248" s="45">
        <v>1.882672842993464E-4</v>
      </c>
      <c r="AU1248" s="45">
        <v>1.9517868343899402E-4</v>
      </c>
      <c r="AV1248" s="45">
        <v>1.9517868343899402E-4</v>
      </c>
      <c r="AW1248" s="45">
        <v>1.9517868343899402E-4</v>
      </c>
      <c r="AX1248" s="45">
        <v>1.9517868343899402E-4</v>
      </c>
      <c r="AY1248" s="45">
        <v>1.9517868343899402E-4</v>
      </c>
      <c r="AZ1248" s="45">
        <v>1.9517868343899402E-4</v>
      </c>
      <c r="BA1248" s="45">
        <v>1.9517868343899402E-4</v>
      </c>
      <c r="BB1248" s="45">
        <v>1.9517868343899402E-4</v>
      </c>
      <c r="BC1248" s="45">
        <v>1.9517868343899402E-4</v>
      </c>
      <c r="BD1248" s="45">
        <v>1.9517868343899402E-4</v>
      </c>
      <c r="BE1248" s="45">
        <v>1.9517868343899402E-4</v>
      </c>
      <c r="BF1248" s="45">
        <v>1.9517868343899402E-4</v>
      </c>
    </row>
    <row r="1249" spans="1:58" ht="13.5" thickBot="1" x14ac:dyDescent="0.25">
      <c r="A1249" s="6" t="s">
        <v>1359</v>
      </c>
      <c r="B1249" s="6" t="s">
        <v>1358</v>
      </c>
      <c r="C1249" s="6" t="s">
        <v>984</v>
      </c>
      <c r="D1249" s="6" t="s">
        <v>1359</v>
      </c>
      <c r="E1249" s="6">
        <v>148.92793177790691</v>
      </c>
      <c r="F1249" s="6" t="s">
        <v>314</v>
      </c>
      <c r="G1249" s="21" t="s">
        <v>1178</v>
      </c>
      <c r="H1249" s="21" t="s">
        <v>1159</v>
      </c>
      <c r="I1249" s="21" t="s">
        <v>1160</v>
      </c>
      <c r="J1249" s="21" t="s">
        <v>849</v>
      </c>
      <c r="K1249" s="21" t="s">
        <v>854</v>
      </c>
      <c r="L1249" s="21" t="s">
        <v>1023</v>
      </c>
      <c r="M1249" s="3">
        <v>101.52288222732155</v>
      </c>
      <c r="N1249" s="3">
        <v>148.92793177790691</v>
      </c>
      <c r="O1249" s="21" t="s">
        <v>1500</v>
      </c>
      <c r="P1249" s="21">
        <v>0</v>
      </c>
      <c r="Q1249" s="46">
        <v>1.0167558034623977E-4</v>
      </c>
      <c r="R1249" s="46">
        <v>1.0056596855429495E-4</v>
      </c>
      <c r="S1249" s="46">
        <v>9.946821516856583E-5</v>
      </c>
      <c r="T1249" s="46">
        <v>9.8382193458425529E-5</v>
      </c>
      <c r="U1249" s="46">
        <v>9.7307778047615696E-5</v>
      </c>
      <c r="V1249" s="46">
        <v>8.6405087004617307E-5</v>
      </c>
      <c r="W1249" s="46">
        <v>6.7936389804458753E-5</v>
      </c>
      <c r="X1249" s="46">
        <v>5.3319331818118815E-5</v>
      </c>
      <c r="Y1249" s="46">
        <v>4.1750655269878599E-5</v>
      </c>
      <c r="Z1249" s="46">
        <v>3.2594621463152579E-5</v>
      </c>
      <c r="AA1249" s="46">
        <v>2.5348074745355167E-5</v>
      </c>
      <c r="AB1249" s="46">
        <v>1.9612792368542115E-5</v>
      </c>
      <c r="AC1249" s="46">
        <v>1.507360077525582E-5</v>
      </c>
      <c r="AD1249" s="46">
        <v>1.1481055723967471E-5</v>
      </c>
      <c r="AE1249" s="46">
        <v>8.6377344672428995E-6</v>
      </c>
      <c r="AF1249" s="46">
        <v>6.3873866905205016E-6</v>
      </c>
      <c r="AG1249" s="46">
        <v>0</v>
      </c>
      <c r="AH1249" s="46">
        <v>0</v>
      </c>
      <c r="AI1249" s="46">
        <v>0</v>
      </c>
      <c r="AJ1249" s="46">
        <v>0</v>
      </c>
      <c r="AK1249" s="46">
        <v>7.3094371799291118E-4</v>
      </c>
      <c r="AL1249" s="45">
        <v>7.3094371799291118E-4</v>
      </c>
      <c r="AM1249" s="45">
        <v>1.0167558034623977E-4</v>
      </c>
      <c r="AN1249" s="45">
        <v>2.022415489005347E-4</v>
      </c>
      <c r="AO1249" s="45">
        <v>3.0170976406910052E-4</v>
      </c>
      <c r="AP1249" s="45">
        <v>4.0009195752752606E-4</v>
      </c>
      <c r="AQ1249" s="45">
        <v>4.9739973557514174E-4</v>
      </c>
      <c r="AR1249" s="45">
        <v>5.8380482257975902E-4</v>
      </c>
      <c r="AS1249" s="45">
        <v>6.517412123842178E-4</v>
      </c>
      <c r="AT1249" s="45">
        <v>7.050605442023366E-4</v>
      </c>
      <c r="AU1249" s="45">
        <v>7.3094371799291118E-4</v>
      </c>
      <c r="AV1249" s="45">
        <v>7.3094371799291118E-4</v>
      </c>
      <c r="AW1249" s="45">
        <v>7.3094371799291118E-4</v>
      </c>
      <c r="AX1249" s="45">
        <v>7.3094371799291118E-4</v>
      </c>
      <c r="AY1249" s="45">
        <v>7.3094371799291118E-4</v>
      </c>
      <c r="AZ1249" s="45">
        <v>7.3094371799291118E-4</v>
      </c>
      <c r="BA1249" s="45">
        <v>7.3094371799291118E-4</v>
      </c>
      <c r="BB1249" s="45">
        <v>7.3094371799291118E-4</v>
      </c>
      <c r="BC1249" s="45">
        <v>7.3094371799291118E-4</v>
      </c>
      <c r="BD1249" s="45">
        <v>7.3094371799291118E-4</v>
      </c>
      <c r="BE1249" s="45">
        <v>7.3094371799291118E-4</v>
      </c>
      <c r="BF1249" s="45">
        <v>7.3094371799291118E-4</v>
      </c>
    </row>
    <row r="1250" spans="1:58" ht="13.5" thickBot="1" x14ac:dyDescent="0.25">
      <c r="A1250" s="6" t="s">
        <v>1359</v>
      </c>
      <c r="B1250" s="6" t="s">
        <v>1359</v>
      </c>
      <c r="C1250" s="6" t="s">
        <v>984</v>
      </c>
      <c r="D1250" s="6" t="s">
        <v>1359</v>
      </c>
      <c r="E1250" s="6">
        <v>225.29377378768996</v>
      </c>
      <c r="F1250" s="6" t="s">
        <v>314</v>
      </c>
      <c r="G1250" s="21" t="s">
        <v>1178</v>
      </c>
      <c r="H1250" s="21" t="s">
        <v>1159</v>
      </c>
      <c r="I1250" s="21" t="s">
        <v>1160</v>
      </c>
      <c r="J1250" s="21" t="s">
        <v>849</v>
      </c>
      <c r="K1250" s="21" t="s">
        <v>854</v>
      </c>
      <c r="L1250" s="21" t="s">
        <v>1045</v>
      </c>
      <c r="M1250" s="3">
        <v>153.58779729434315</v>
      </c>
      <c r="N1250" s="3">
        <v>225.29377378768996</v>
      </c>
      <c r="O1250" s="21" t="s">
        <v>1500</v>
      </c>
      <c r="P1250" s="21">
        <v>0</v>
      </c>
      <c r="Q1250" s="46">
        <v>8.5966787752317559E-4</v>
      </c>
      <c r="R1250" s="46">
        <v>8.5028610059298729E-4</v>
      </c>
      <c r="S1250" s="46">
        <v>8.4100458658598553E-4</v>
      </c>
      <c r="T1250" s="46">
        <v>8.3182226399366674E-4</v>
      </c>
      <c r="U1250" s="46">
        <v>8.2273807275872347E-4</v>
      </c>
      <c r="V1250" s="46">
        <v>7.3055572930606565E-4</v>
      </c>
      <c r="W1250" s="46">
        <v>5.7440274086368714E-4</v>
      </c>
      <c r="X1250" s="46">
        <v>4.5081539401049803E-4</v>
      </c>
      <c r="Y1250" s="46">
        <v>3.5300213757162693E-4</v>
      </c>
      <c r="Z1250" s="46">
        <v>2.7558779557962962E-4</v>
      </c>
      <c r="AA1250" s="46">
        <v>2.1431818280685309E-4</v>
      </c>
      <c r="AB1250" s="46">
        <v>1.6582632260717537E-4</v>
      </c>
      <c r="AC1250" s="46">
        <v>1.2744741993080838E-4</v>
      </c>
      <c r="AD1250" s="46">
        <v>9.7072421640851162E-5</v>
      </c>
      <c r="AE1250" s="46">
        <v>7.3032116765666446E-5</v>
      </c>
      <c r="AF1250" s="46">
        <v>5.4005407596009999E-5</v>
      </c>
      <c r="AG1250" s="46">
        <v>0</v>
      </c>
      <c r="AH1250" s="46">
        <v>0</v>
      </c>
      <c r="AI1250" s="46">
        <v>0</v>
      </c>
      <c r="AJ1250" s="46">
        <v>0</v>
      </c>
      <c r="AK1250" s="46">
        <v>6.1801352153197072E-3</v>
      </c>
      <c r="AL1250" s="45">
        <v>6.1801352153197072E-3</v>
      </c>
      <c r="AM1250" s="45">
        <v>8.5966787752317559E-4</v>
      </c>
      <c r="AN1250" s="45">
        <v>1.7099539781161629E-3</v>
      </c>
      <c r="AO1250" s="45">
        <v>2.5509585647021486E-3</v>
      </c>
      <c r="AP1250" s="45">
        <v>3.3827808286958153E-3</v>
      </c>
      <c r="AQ1250" s="45">
        <v>4.2055189014545387E-3</v>
      </c>
      <c r="AR1250" s="45">
        <v>4.9360746307606047E-3</v>
      </c>
      <c r="AS1250" s="45">
        <v>5.5104773716242918E-3</v>
      </c>
      <c r="AT1250" s="45">
        <v>5.9612927656347899E-3</v>
      </c>
      <c r="AU1250" s="45">
        <v>6.1801352153197072E-3</v>
      </c>
      <c r="AV1250" s="45">
        <v>6.1801352153197072E-3</v>
      </c>
      <c r="AW1250" s="45">
        <v>6.1801352153197072E-3</v>
      </c>
      <c r="AX1250" s="45">
        <v>6.1801352153197072E-3</v>
      </c>
      <c r="AY1250" s="45">
        <v>6.1801352153197072E-3</v>
      </c>
      <c r="AZ1250" s="45">
        <v>6.1801352153197072E-3</v>
      </c>
      <c r="BA1250" s="45">
        <v>6.1801352153197072E-3</v>
      </c>
      <c r="BB1250" s="45">
        <v>6.1801352153197072E-3</v>
      </c>
      <c r="BC1250" s="45">
        <v>6.1801352153197072E-3</v>
      </c>
      <c r="BD1250" s="45">
        <v>6.1801352153197072E-3</v>
      </c>
      <c r="BE1250" s="45">
        <v>6.1801352153197072E-3</v>
      </c>
      <c r="BF1250" s="45">
        <v>6.1801352153197072E-3</v>
      </c>
    </row>
    <row r="1251" spans="1:58" ht="13.5" thickBot="1" x14ac:dyDescent="0.25">
      <c r="A1251" s="6" t="s">
        <v>1359</v>
      </c>
      <c r="B1251" s="6" t="s">
        <v>1359</v>
      </c>
      <c r="C1251" s="6" t="s">
        <v>984</v>
      </c>
      <c r="D1251" s="6" t="s">
        <v>1359</v>
      </c>
      <c r="E1251" s="6">
        <v>220.30252337762849</v>
      </c>
      <c r="F1251" s="6" t="s">
        <v>314</v>
      </c>
      <c r="G1251" s="21" t="s">
        <v>1178</v>
      </c>
      <c r="H1251" s="21" t="s">
        <v>1159</v>
      </c>
      <c r="I1251" s="21" t="s">
        <v>1160</v>
      </c>
      <c r="J1251" s="21" t="s">
        <v>849</v>
      </c>
      <c r="K1251" s="21" t="s">
        <v>854</v>
      </c>
      <c r="L1251" s="21" t="s">
        <v>1046</v>
      </c>
      <c r="M1251" s="3">
        <v>151.51888592265593</v>
      </c>
      <c r="N1251" s="3">
        <v>220.30252337762849</v>
      </c>
      <c r="O1251" s="21" t="s">
        <v>1500</v>
      </c>
      <c r="P1251" s="21">
        <v>0</v>
      </c>
      <c r="Q1251" s="46">
        <v>2.6143966157303403E-5</v>
      </c>
      <c r="R1251" s="46">
        <v>2.5858650322000951E-5</v>
      </c>
      <c r="S1251" s="46">
        <v>2.5576383653172152E-5</v>
      </c>
      <c r="T1251" s="46">
        <v>2.5297133564416161E-5</v>
      </c>
      <c r="U1251" s="46">
        <v>2.5020867817582519E-5</v>
      </c>
      <c r="V1251" s="46">
        <v>2.2217445553544008E-5</v>
      </c>
      <c r="W1251" s="46">
        <v>1.7468566885468759E-5</v>
      </c>
      <c r="X1251" s="46">
        <v>1.3710064912695454E-5</v>
      </c>
      <c r="Y1251" s="46">
        <v>1.0735396982283521E-5</v>
      </c>
      <c r="Z1251" s="46">
        <v>8.3810948267116667E-6</v>
      </c>
      <c r="AA1251" s="46">
        <v>6.5177814184944688E-6</v>
      </c>
      <c r="AB1251" s="46">
        <v>5.0430612560781592E-6</v>
      </c>
      <c r="AC1251" s="46">
        <v>3.8758933776920899E-6</v>
      </c>
      <c r="AD1251" s="46">
        <v>2.9521378808497844E-6</v>
      </c>
      <c r="AE1251" s="46">
        <v>2.221031213378495E-6</v>
      </c>
      <c r="AF1251" s="46">
        <v>1.6423965410565176E-6</v>
      </c>
      <c r="AG1251" s="46">
        <v>0</v>
      </c>
      <c r="AH1251" s="46">
        <v>0</v>
      </c>
      <c r="AI1251" s="46">
        <v>0</v>
      </c>
      <c r="AJ1251" s="46">
        <v>0</v>
      </c>
      <c r="AK1251" s="46">
        <v>1.8794845095572573E-4</v>
      </c>
      <c r="AL1251" s="45">
        <v>1.8794845095572573E-4</v>
      </c>
      <c r="AM1251" s="45">
        <v>2.6143966157303403E-5</v>
      </c>
      <c r="AN1251" s="45">
        <v>5.2002616479304353E-5</v>
      </c>
      <c r="AO1251" s="45">
        <v>7.7579000132476506E-5</v>
      </c>
      <c r="AP1251" s="45">
        <v>1.0287613369689266E-4</v>
      </c>
      <c r="AQ1251" s="45">
        <v>1.2789700151447518E-4</v>
      </c>
      <c r="AR1251" s="45">
        <v>1.5011444706801918E-4</v>
      </c>
      <c r="AS1251" s="45">
        <v>1.6758301395348795E-4</v>
      </c>
      <c r="AT1251" s="45">
        <v>1.812930788661834E-4</v>
      </c>
      <c r="AU1251" s="45">
        <v>1.8794845095572573E-4</v>
      </c>
      <c r="AV1251" s="45">
        <v>1.8794845095572573E-4</v>
      </c>
      <c r="AW1251" s="45">
        <v>1.8794845095572573E-4</v>
      </c>
      <c r="AX1251" s="45">
        <v>1.8794845095572573E-4</v>
      </c>
      <c r="AY1251" s="45">
        <v>1.8794845095572573E-4</v>
      </c>
      <c r="AZ1251" s="45">
        <v>1.8794845095572573E-4</v>
      </c>
      <c r="BA1251" s="45">
        <v>1.8794845095572573E-4</v>
      </c>
      <c r="BB1251" s="45">
        <v>1.8794845095572573E-4</v>
      </c>
      <c r="BC1251" s="45">
        <v>1.8794845095572573E-4</v>
      </c>
      <c r="BD1251" s="45">
        <v>1.8794845095572573E-4</v>
      </c>
      <c r="BE1251" s="45">
        <v>1.8794845095572573E-4</v>
      </c>
      <c r="BF1251" s="45">
        <v>1.8794845095572573E-4</v>
      </c>
    </row>
    <row r="1252" spans="1:58" ht="13.5" thickBot="1" x14ac:dyDescent="0.25">
      <c r="A1252" s="6" t="s">
        <v>1352</v>
      </c>
      <c r="B1252" s="6" t="s">
        <v>1351</v>
      </c>
      <c r="C1252" s="6" t="s">
        <v>1047</v>
      </c>
      <c r="D1252" s="6" t="s">
        <v>1352</v>
      </c>
      <c r="E1252" s="6">
        <v>21.55046429547723</v>
      </c>
      <c r="F1252" s="6" t="s">
        <v>308</v>
      </c>
      <c r="G1252" s="21" t="s">
        <v>1178</v>
      </c>
      <c r="H1252" s="21" t="s">
        <v>1172</v>
      </c>
      <c r="I1252" s="21" t="s">
        <v>1160</v>
      </c>
      <c r="J1252" s="21" t="s">
        <v>849</v>
      </c>
      <c r="K1252" s="21" t="s">
        <v>850</v>
      </c>
      <c r="L1252" s="21" t="s">
        <v>1048</v>
      </c>
      <c r="M1252" s="3">
        <v>11.430646991991916</v>
      </c>
      <c r="N1252" s="3">
        <v>21.55046429547723</v>
      </c>
      <c r="O1252" s="21" t="s">
        <v>1512</v>
      </c>
      <c r="P1252" s="21">
        <v>0</v>
      </c>
      <c r="Q1252" s="46">
        <v>1.5844962847546612E-3</v>
      </c>
      <c r="R1252" s="46">
        <v>2.0725702341963968E-3</v>
      </c>
      <c r="S1252" s="46">
        <v>2.4761681019844859E-3</v>
      </c>
      <c r="T1252" s="46">
        <v>2.8672607087997194E-3</v>
      </c>
      <c r="U1252" s="46">
        <v>3.1823773870372383E-3</v>
      </c>
      <c r="V1252" s="46">
        <v>3.5709049310391969E-3</v>
      </c>
      <c r="W1252" s="46">
        <v>3.8283507723845291E-3</v>
      </c>
      <c r="X1252" s="46">
        <v>3.9344742747286082E-3</v>
      </c>
      <c r="Y1252" s="46">
        <v>3.9142051563120072E-3</v>
      </c>
      <c r="Z1252" s="46">
        <v>4.1233117601731581E-3</v>
      </c>
      <c r="AA1252" s="46">
        <v>4.2795384916519148E-3</v>
      </c>
      <c r="AB1252" s="46">
        <v>4.3259049691298009E-3</v>
      </c>
      <c r="AC1252" s="46">
        <v>4.123860432857806E-3</v>
      </c>
      <c r="AD1252" s="46">
        <v>4.1190085534263165E-3</v>
      </c>
      <c r="AE1252" s="46">
        <v>4.1257642688377694E-3</v>
      </c>
      <c r="AF1252" s="46">
        <v>4.1749742524349268E-3</v>
      </c>
      <c r="AG1252" s="46">
        <v>4.2801591056010717E-3</v>
      </c>
      <c r="AH1252" s="46">
        <v>4.3232815172425795E-3</v>
      </c>
      <c r="AI1252" s="46">
        <v>4.430502987017854E-3</v>
      </c>
      <c r="AJ1252" s="46">
        <v>4.4748398919717781E-3</v>
      </c>
      <c r="AK1252" s="46">
        <v>7.4211954081581807E-2</v>
      </c>
      <c r="AL1252" s="45">
        <v>7.4211954081581835E-2</v>
      </c>
      <c r="AM1252" s="45">
        <v>1.5844962847546612E-3</v>
      </c>
      <c r="AN1252" s="45">
        <v>3.657066518951058E-3</v>
      </c>
      <c r="AO1252" s="45">
        <v>6.1332346209355439E-3</v>
      </c>
      <c r="AP1252" s="45">
        <v>9.0004953297352641E-3</v>
      </c>
      <c r="AQ1252" s="45">
        <v>1.2182872716772503E-2</v>
      </c>
      <c r="AR1252" s="45">
        <v>1.57537776478117E-2</v>
      </c>
      <c r="AS1252" s="45">
        <v>1.9582128420196229E-2</v>
      </c>
      <c r="AT1252" s="45">
        <v>2.3516602694924837E-2</v>
      </c>
      <c r="AU1252" s="45">
        <v>2.7430807851236846E-2</v>
      </c>
      <c r="AV1252" s="45">
        <v>3.1554119611410004E-2</v>
      </c>
      <c r="AW1252" s="45">
        <v>3.5833658103061918E-2</v>
      </c>
      <c r="AX1252" s="45">
        <v>4.015956307219172E-2</v>
      </c>
      <c r="AY1252" s="45">
        <v>4.4283423505049525E-2</v>
      </c>
      <c r="AZ1252" s="45">
        <v>4.8402432058475844E-2</v>
      </c>
      <c r="BA1252" s="45">
        <v>5.2528196327313613E-2</v>
      </c>
      <c r="BB1252" s="45">
        <v>5.6703170579748538E-2</v>
      </c>
      <c r="BC1252" s="45">
        <v>6.0983329685349613E-2</v>
      </c>
      <c r="BD1252" s="45">
        <v>6.5306611202592194E-2</v>
      </c>
      <c r="BE1252" s="45">
        <v>6.9737114189610053E-2</v>
      </c>
      <c r="BF1252" s="45">
        <v>7.4211954081581835E-2</v>
      </c>
    </row>
    <row r="1253" spans="1:58" ht="13.5" thickBot="1" x14ac:dyDescent="0.25">
      <c r="A1253" s="6" t="s">
        <v>1352</v>
      </c>
      <c r="B1253" s="6" t="s">
        <v>1351</v>
      </c>
      <c r="C1253" s="6" t="s">
        <v>1047</v>
      </c>
      <c r="D1253" s="6" t="s">
        <v>1352</v>
      </c>
      <c r="E1253" s="6">
        <v>21.55046429547723</v>
      </c>
      <c r="F1253" s="6" t="s">
        <v>308</v>
      </c>
      <c r="G1253" s="21" t="s">
        <v>1178</v>
      </c>
      <c r="H1253" s="21" t="s">
        <v>1172</v>
      </c>
      <c r="I1253" s="21" t="s">
        <v>1160</v>
      </c>
      <c r="J1253" s="21" t="s">
        <v>849</v>
      </c>
      <c r="K1253" s="21" t="s">
        <v>852</v>
      </c>
      <c r="L1253" s="21" t="s">
        <v>1048</v>
      </c>
      <c r="M1253" s="3">
        <v>11.430646991991916</v>
      </c>
      <c r="N1253" s="3">
        <v>21.55046429547723</v>
      </c>
      <c r="O1253" s="21" t="s">
        <v>1512</v>
      </c>
      <c r="P1253" s="21">
        <v>0</v>
      </c>
      <c r="Q1253" s="46">
        <v>2.360818849655175E-4</v>
      </c>
      <c r="R1253" s="46">
        <v>3.1040681476844341E-4</v>
      </c>
      <c r="S1253" s="46">
        <v>3.8389866280842927E-4</v>
      </c>
      <c r="T1253" s="46">
        <v>4.5470923136524432E-4</v>
      </c>
      <c r="U1253" s="46">
        <v>5.2660918135234095E-4</v>
      </c>
      <c r="V1253" s="46">
        <v>5.8632492903332417E-4</v>
      </c>
      <c r="W1253" s="46">
        <v>6.234092876670124E-4</v>
      </c>
      <c r="X1253" s="46">
        <v>6.4361101034883582E-4</v>
      </c>
      <c r="Y1253" s="46">
        <v>6.6087079510984996E-4</v>
      </c>
      <c r="Z1253" s="46">
        <v>6.7693763486051709E-4</v>
      </c>
      <c r="AA1253" s="46">
        <v>6.7678128600066867E-4</v>
      </c>
      <c r="AB1253" s="46">
        <v>6.7197631229435738E-4</v>
      </c>
      <c r="AC1253" s="46">
        <v>6.5698362053459862E-4</v>
      </c>
      <c r="AD1253" s="46">
        <v>6.4894404418525489E-4</v>
      </c>
      <c r="AE1253" s="46">
        <v>6.2827284499509942E-4</v>
      </c>
      <c r="AF1253" s="46">
        <v>6.2860594122395627E-4</v>
      </c>
      <c r="AG1253" s="46">
        <v>6.3784296106360544E-4</v>
      </c>
      <c r="AH1253" s="46">
        <v>6.3805348257954335E-4</v>
      </c>
      <c r="AI1253" s="46">
        <v>6.4828122100749996E-4</v>
      </c>
      <c r="AJ1253" s="46">
        <v>6.494714838374742E-4</v>
      </c>
      <c r="AK1253" s="46">
        <v>1.1588072630001577E-2</v>
      </c>
      <c r="AL1253" s="45">
        <v>1.1588072630001571E-2</v>
      </c>
      <c r="AM1253" s="45">
        <v>2.360818849655175E-4</v>
      </c>
      <c r="AN1253" s="45">
        <v>5.4648869973396091E-4</v>
      </c>
      <c r="AO1253" s="45">
        <v>9.3038736254239017E-4</v>
      </c>
      <c r="AP1253" s="45">
        <v>1.3850965939076346E-3</v>
      </c>
      <c r="AQ1253" s="45">
        <v>1.9117057752599757E-3</v>
      </c>
      <c r="AR1253" s="45">
        <v>2.4980307042932999E-3</v>
      </c>
      <c r="AS1253" s="45">
        <v>3.1214399919603122E-3</v>
      </c>
      <c r="AT1253" s="45">
        <v>3.7650510023091478E-3</v>
      </c>
      <c r="AU1253" s="45">
        <v>4.4259217974189982E-3</v>
      </c>
      <c r="AV1253" s="45">
        <v>5.1028594322795155E-3</v>
      </c>
      <c r="AW1253" s="45">
        <v>5.7796407182801844E-3</v>
      </c>
      <c r="AX1253" s="45">
        <v>6.4516170305745418E-3</v>
      </c>
      <c r="AY1253" s="45">
        <v>7.1086006511091402E-3</v>
      </c>
      <c r="AZ1253" s="45">
        <v>7.7575446952943949E-3</v>
      </c>
      <c r="BA1253" s="45">
        <v>8.385817540289494E-3</v>
      </c>
      <c r="BB1253" s="45">
        <v>9.0144234815134495E-3</v>
      </c>
      <c r="BC1253" s="45">
        <v>9.6522664425770545E-3</v>
      </c>
      <c r="BD1253" s="45">
        <v>1.0290319925156598E-2</v>
      </c>
      <c r="BE1253" s="45">
        <v>1.0938601146164097E-2</v>
      </c>
      <c r="BF1253" s="45">
        <v>1.1588072630001571E-2</v>
      </c>
    </row>
    <row r="1254" spans="1:58" ht="13.5" thickBot="1" x14ac:dyDescent="0.25">
      <c r="A1254" s="6" t="s">
        <v>1352</v>
      </c>
      <c r="B1254" s="6" t="s">
        <v>1351</v>
      </c>
      <c r="C1254" s="6" t="s">
        <v>1047</v>
      </c>
      <c r="D1254" s="6" t="s">
        <v>1352</v>
      </c>
      <c r="E1254" s="6">
        <v>21.55046429547723</v>
      </c>
      <c r="F1254" s="6" t="s">
        <v>308</v>
      </c>
      <c r="G1254" s="21" t="s">
        <v>1178</v>
      </c>
      <c r="H1254" s="21" t="s">
        <v>1172</v>
      </c>
      <c r="I1254" s="21" t="s">
        <v>1160</v>
      </c>
      <c r="J1254" s="21" t="s">
        <v>849</v>
      </c>
      <c r="K1254" s="21" t="s">
        <v>853</v>
      </c>
      <c r="L1254" s="21" t="s">
        <v>1048</v>
      </c>
      <c r="M1254" s="3">
        <v>11.430646991991916</v>
      </c>
      <c r="N1254" s="3">
        <v>21.55046429547723</v>
      </c>
      <c r="O1254" s="21" t="s">
        <v>1512</v>
      </c>
      <c r="P1254" s="21">
        <v>0</v>
      </c>
      <c r="Q1254" s="46">
        <v>5.0413729308353841E-5</v>
      </c>
      <c r="R1254" s="46">
        <v>6.9807349367205119E-5</v>
      </c>
      <c r="S1254" s="46">
        <v>8.6970786510630769E-5</v>
      </c>
      <c r="T1254" s="46">
        <v>1.0534297759529422E-4</v>
      </c>
      <c r="U1254" s="46">
        <v>1.1996043021117698E-4</v>
      </c>
      <c r="V1254" s="46">
        <v>1.3353796630243871E-4</v>
      </c>
      <c r="W1254" s="46">
        <v>1.381407199146403E-4</v>
      </c>
      <c r="X1254" s="46">
        <v>1.4264782281514678E-4</v>
      </c>
      <c r="Y1254" s="46">
        <v>1.445687306796486E-4</v>
      </c>
      <c r="Z1254" s="46">
        <v>1.5040917603428573E-4</v>
      </c>
      <c r="AA1254" s="46">
        <v>1.5151166142154233E-4</v>
      </c>
      <c r="AB1254" s="46">
        <v>1.4991642834910818E-4</v>
      </c>
      <c r="AC1254" s="46">
        <v>1.4724468317001187E-4</v>
      </c>
      <c r="AD1254" s="46">
        <v>1.4245713371257527E-4</v>
      </c>
      <c r="AE1254" s="46">
        <v>1.4185776780239909E-4</v>
      </c>
      <c r="AF1254" s="46">
        <v>1.4178108492172509E-4</v>
      </c>
      <c r="AG1254" s="46">
        <v>1.4373112994084706E-4</v>
      </c>
      <c r="AH1254" s="46">
        <v>1.4367353409837851E-4</v>
      </c>
      <c r="AI1254" s="46">
        <v>1.4588879721759895E-4</v>
      </c>
      <c r="AJ1254" s="46">
        <v>1.4609362799184844E-4</v>
      </c>
      <c r="AK1254" s="46">
        <v>2.5959555373648554E-3</v>
      </c>
      <c r="AL1254" s="45">
        <v>2.5959555373648554E-3</v>
      </c>
      <c r="AM1254" s="45">
        <v>5.0413729308353841E-5</v>
      </c>
      <c r="AN1254" s="45">
        <v>1.2022107867555896E-4</v>
      </c>
      <c r="AO1254" s="45">
        <v>2.0719186518618974E-4</v>
      </c>
      <c r="AP1254" s="45">
        <v>3.1253484278148398E-4</v>
      </c>
      <c r="AQ1254" s="45">
        <v>4.3249527299266095E-4</v>
      </c>
      <c r="AR1254" s="45">
        <v>5.6603323929509965E-4</v>
      </c>
      <c r="AS1254" s="45">
        <v>7.0417395920973995E-4</v>
      </c>
      <c r="AT1254" s="45">
        <v>8.4682178202488668E-4</v>
      </c>
      <c r="AU1254" s="45">
        <v>9.9139051270453527E-4</v>
      </c>
      <c r="AV1254" s="45">
        <v>1.1417996887388209E-3</v>
      </c>
      <c r="AW1254" s="45">
        <v>1.2933113501603633E-3</v>
      </c>
      <c r="AX1254" s="45">
        <v>1.4432277785094713E-3</v>
      </c>
      <c r="AY1254" s="45">
        <v>1.5904724616794832E-3</v>
      </c>
      <c r="AZ1254" s="45">
        <v>1.7329295953920584E-3</v>
      </c>
      <c r="BA1254" s="45">
        <v>1.8747873631944575E-3</v>
      </c>
      <c r="BB1254" s="45">
        <v>2.0165684481161824E-3</v>
      </c>
      <c r="BC1254" s="45">
        <v>2.1602995780570294E-3</v>
      </c>
      <c r="BD1254" s="45">
        <v>2.3039731121554077E-3</v>
      </c>
      <c r="BE1254" s="45">
        <v>2.4498619093730068E-3</v>
      </c>
      <c r="BF1254" s="45">
        <v>2.5959555373648554E-3</v>
      </c>
    </row>
    <row r="1255" spans="1:58" ht="13.5" thickBot="1" x14ac:dyDescent="0.25">
      <c r="A1255" s="6" t="s">
        <v>1352</v>
      </c>
      <c r="B1255" s="6" t="s">
        <v>1351</v>
      </c>
      <c r="C1255" s="6" t="s">
        <v>1047</v>
      </c>
      <c r="D1255" s="6" t="s">
        <v>1352</v>
      </c>
      <c r="E1255" s="6">
        <v>21.55046429547723</v>
      </c>
      <c r="F1255" s="6" t="s">
        <v>308</v>
      </c>
      <c r="G1255" s="21" t="s">
        <v>1178</v>
      </c>
      <c r="H1255" s="21" t="s">
        <v>1172</v>
      </c>
      <c r="I1255" s="21" t="s">
        <v>1160</v>
      </c>
      <c r="J1255" s="21" t="s">
        <v>849</v>
      </c>
      <c r="K1255" s="21" t="s">
        <v>854</v>
      </c>
      <c r="L1255" s="21" t="s">
        <v>1048</v>
      </c>
      <c r="M1255" s="3">
        <v>11.430646991991916</v>
      </c>
      <c r="N1255" s="3">
        <v>21.55046429547723</v>
      </c>
      <c r="O1255" s="21" t="s">
        <v>1512</v>
      </c>
      <c r="P1255" s="21">
        <v>0</v>
      </c>
      <c r="Q1255" s="46">
        <v>7.0118652299078557E-5</v>
      </c>
      <c r="R1255" s="46">
        <v>1.006866678206655E-4</v>
      </c>
      <c r="S1255" s="46">
        <v>1.2815519067224885E-4</v>
      </c>
      <c r="T1255" s="46">
        <v>1.5092034438628313E-4</v>
      </c>
      <c r="U1255" s="46">
        <v>1.7122914925596703E-4</v>
      </c>
      <c r="V1255" s="46">
        <v>1.8606863337110508E-4</v>
      </c>
      <c r="W1255" s="46">
        <v>1.9575611731247094E-4</v>
      </c>
      <c r="X1255" s="46">
        <v>2.0433822665408204E-4</v>
      </c>
      <c r="Y1255" s="46">
        <v>2.1187546859224973E-4</v>
      </c>
      <c r="Z1255" s="46">
        <v>2.228951524558197E-4</v>
      </c>
      <c r="AA1255" s="46">
        <v>2.27612371786511E-4</v>
      </c>
      <c r="AB1255" s="46">
        <v>2.3114783669017712E-4</v>
      </c>
      <c r="AC1255" s="46">
        <v>2.3097141682786851E-4</v>
      </c>
      <c r="AD1255" s="46">
        <v>2.3101665164709578E-4</v>
      </c>
      <c r="AE1255" s="46">
        <v>2.3071624265496893E-4</v>
      </c>
      <c r="AF1255" s="46">
        <v>2.3115135551671651E-4</v>
      </c>
      <c r="AG1255" s="46">
        <v>2.3460372098742943E-4</v>
      </c>
      <c r="AH1255" s="46">
        <v>2.3463866097990927E-4</v>
      </c>
      <c r="AI1255" s="46">
        <v>2.3809205691536768E-4</v>
      </c>
      <c r="AJ1255" s="46">
        <v>2.3812734905201622E-4</v>
      </c>
      <c r="AK1255" s="46">
        <v>3.9701212658780332E-3</v>
      </c>
      <c r="AL1255" s="45">
        <v>3.9701212658780306E-3</v>
      </c>
      <c r="AM1255" s="45">
        <v>7.0118652299078557E-5</v>
      </c>
      <c r="AN1255" s="45">
        <v>1.7080532011974406E-4</v>
      </c>
      <c r="AO1255" s="45">
        <v>2.9896051079199293E-4</v>
      </c>
      <c r="AP1255" s="45">
        <v>4.4988085517827606E-4</v>
      </c>
      <c r="AQ1255" s="45">
        <v>6.2111000443424314E-4</v>
      </c>
      <c r="AR1255" s="45">
        <v>8.0717863780534822E-4</v>
      </c>
      <c r="AS1255" s="45">
        <v>1.0029347551178192E-3</v>
      </c>
      <c r="AT1255" s="45">
        <v>1.2072729817719013E-3</v>
      </c>
      <c r="AU1255" s="45">
        <v>1.419148450364151E-3</v>
      </c>
      <c r="AV1255" s="45">
        <v>1.6420436028199707E-3</v>
      </c>
      <c r="AW1255" s="45">
        <v>1.8696559746064817E-3</v>
      </c>
      <c r="AX1255" s="45">
        <v>2.1008038112966588E-3</v>
      </c>
      <c r="AY1255" s="45">
        <v>2.3317752281245274E-3</v>
      </c>
      <c r="AZ1255" s="45">
        <v>2.5627918797716232E-3</v>
      </c>
      <c r="BA1255" s="45">
        <v>2.793508122426592E-3</v>
      </c>
      <c r="BB1255" s="45">
        <v>3.0246594779433085E-3</v>
      </c>
      <c r="BC1255" s="45">
        <v>3.2592631989307379E-3</v>
      </c>
      <c r="BD1255" s="45">
        <v>3.4939018599106472E-3</v>
      </c>
      <c r="BE1255" s="45">
        <v>3.7319939168260147E-3</v>
      </c>
      <c r="BF1255" s="45">
        <v>3.9701212658780306E-3</v>
      </c>
    </row>
    <row r="1256" spans="1:58" ht="13.5" thickBot="1" x14ac:dyDescent="0.25">
      <c r="A1256" s="6" t="s">
        <v>1352</v>
      </c>
      <c r="B1256" s="6" t="s">
        <v>1351</v>
      </c>
      <c r="C1256" s="6" t="s">
        <v>1047</v>
      </c>
      <c r="D1256" s="6" t="s">
        <v>1352</v>
      </c>
      <c r="E1256" s="6">
        <v>21.55046429547723</v>
      </c>
      <c r="F1256" s="6" t="s">
        <v>308</v>
      </c>
      <c r="G1256" s="21" t="s">
        <v>1178</v>
      </c>
      <c r="H1256" s="21" t="s">
        <v>1174</v>
      </c>
      <c r="I1256" s="21" t="s">
        <v>1160</v>
      </c>
      <c r="J1256" s="21" t="s">
        <v>849</v>
      </c>
      <c r="K1256" s="21" t="s">
        <v>850</v>
      </c>
      <c r="L1256" s="21" t="s">
        <v>1048</v>
      </c>
      <c r="M1256" s="3">
        <v>11.430646991991916</v>
      </c>
      <c r="N1256" s="3">
        <v>21.55046429547723</v>
      </c>
      <c r="O1256" s="21" t="s">
        <v>1512</v>
      </c>
      <c r="P1256" s="21">
        <v>0</v>
      </c>
      <c r="Q1256" s="46">
        <v>1.9209945010849494E-2</v>
      </c>
      <c r="R1256" s="46">
        <v>2.421450280292263E-2</v>
      </c>
      <c r="S1256" s="46">
        <v>2.8184759190449063E-2</v>
      </c>
      <c r="T1256" s="46">
        <v>3.1329508568615792E-2</v>
      </c>
      <c r="U1256" s="46">
        <v>3.4079288584243243E-2</v>
      </c>
      <c r="V1256" s="46">
        <v>3.6182375295121902E-2</v>
      </c>
      <c r="W1256" s="46">
        <v>3.7736786159810666E-2</v>
      </c>
      <c r="X1256" s="46">
        <v>3.8953249008439002E-2</v>
      </c>
      <c r="Y1256" s="46">
        <v>3.9900022417467491E-2</v>
      </c>
      <c r="Z1256" s="46">
        <v>4.5006019900150157E-2</v>
      </c>
      <c r="AA1256" s="46">
        <v>4.4896833092278848E-2</v>
      </c>
      <c r="AB1256" s="46">
        <v>4.4836524416869666E-2</v>
      </c>
      <c r="AC1256" s="46">
        <v>4.4358921371222229E-2</v>
      </c>
      <c r="AD1256" s="46">
        <v>4.391478669439472E-2</v>
      </c>
      <c r="AE1256" s="46">
        <v>4.352667887149067E-2</v>
      </c>
      <c r="AF1256" s="46">
        <v>4.3294830590406355E-2</v>
      </c>
      <c r="AG1256" s="46">
        <v>4.3525766697239454E-2</v>
      </c>
      <c r="AH1256" s="46">
        <v>4.3261233971909799E-2</v>
      </c>
      <c r="AI1256" s="46">
        <v>4.3474699472289519E-2</v>
      </c>
      <c r="AJ1256" s="46">
        <v>4.3289703463696455E-2</v>
      </c>
      <c r="AK1256" s="46">
        <v>0.3047336047234418</v>
      </c>
      <c r="AL1256" s="45">
        <v>0.3047336047234418</v>
      </c>
      <c r="AM1256" s="45">
        <v>1.9209945010849494E-2</v>
      </c>
      <c r="AN1256" s="45">
        <v>4.3424447813772124E-2</v>
      </c>
      <c r="AO1256" s="45">
        <v>7.1609207004221187E-2</v>
      </c>
      <c r="AP1256" s="45">
        <v>0.10293871557283699</v>
      </c>
      <c r="AQ1256" s="45">
        <v>0.13701800415708024</v>
      </c>
      <c r="AR1256" s="45">
        <v>0.17320037945220212</v>
      </c>
      <c r="AS1256" s="45">
        <v>0.21093716561201278</v>
      </c>
      <c r="AT1256" s="45">
        <v>0.24989041462045178</v>
      </c>
      <c r="AU1256" s="45">
        <v>0.28979043703791929</v>
      </c>
      <c r="AV1256" s="45">
        <v>0.3047336047234418</v>
      </c>
      <c r="AW1256" s="45">
        <v>0.3047336047234418</v>
      </c>
      <c r="AX1256" s="45">
        <v>0.3047336047234418</v>
      </c>
      <c r="AY1256" s="45">
        <v>0.3047336047234418</v>
      </c>
      <c r="AZ1256" s="45">
        <v>0.3047336047234418</v>
      </c>
      <c r="BA1256" s="45">
        <v>0.3047336047234418</v>
      </c>
      <c r="BB1256" s="45">
        <v>0.3047336047234418</v>
      </c>
      <c r="BC1256" s="45">
        <v>0.3047336047234418</v>
      </c>
      <c r="BD1256" s="45">
        <v>0.3047336047234418</v>
      </c>
      <c r="BE1256" s="45">
        <v>0.3047336047234418</v>
      </c>
      <c r="BF1256" s="45">
        <v>0.3047336047234418</v>
      </c>
    </row>
    <row r="1257" spans="1:58" ht="13.5" thickBot="1" x14ac:dyDescent="0.25">
      <c r="A1257" s="6" t="s">
        <v>1352</v>
      </c>
      <c r="B1257" s="6" t="s">
        <v>1351</v>
      </c>
      <c r="C1257" s="6" t="s">
        <v>1047</v>
      </c>
      <c r="D1257" s="6" t="s">
        <v>1352</v>
      </c>
      <c r="E1257" s="6">
        <v>21.55046429547723</v>
      </c>
      <c r="F1257" s="6" t="s">
        <v>308</v>
      </c>
      <c r="G1257" s="21" t="s">
        <v>1178</v>
      </c>
      <c r="H1257" s="21" t="s">
        <v>1174</v>
      </c>
      <c r="I1257" s="21" t="s">
        <v>1160</v>
      </c>
      <c r="J1257" s="21" t="s">
        <v>849</v>
      </c>
      <c r="K1257" s="21" t="s">
        <v>852</v>
      </c>
      <c r="L1257" s="21" t="s">
        <v>1048</v>
      </c>
      <c r="M1257" s="3">
        <v>11.430646991991916</v>
      </c>
      <c r="N1257" s="3">
        <v>21.55046429547723</v>
      </c>
      <c r="O1257" s="21" t="s">
        <v>1512</v>
      </c>
      <c r="P1257" s="21">
        <v>0</v>
      </c>
      <c r="Q1257" s="46">
        <v>1.5851005611407136E-3</v>
      </c>
      <c r="R1257" s="46">
        <v>2.0053311247187808E-3</v>
      </c>
      <c r="S1257" s="46">
        <v>2.3387117990755902E-3</v>
      </c>
      <c r="T1257" s="46">
        <v>2.6027749715679793E-3</v>
      </c>
      <c r="U1257" s="46">
        <v>2.8336727141747976E-3</v>
      </c>
      <c r="V1257" s="46">
        <v>3.0102678781964982E-3</v>
      </c>
      <c r="W1257" s="46">
        <v>3.1407909535901926E-3</v>
      </c>
      <c r="X1257" s="46">
        <v>3.2429366703678234E-3</v>
      </c>
      <c r="Y1257" s="46">
        <v>3.3224366746425556E-3</v>
      </c>
      <c r="Z1257" s="46">
        <v>4.0025471567190149E-3</v>
      </c>
      <c r="AA1257" s="46">
        <v>3.9462237224927865E-3</v>
      </c>
      <c r="AB1257" s="46">
        <v>3.9135367555751741E-3</v>
      </c>
      <c r="AC1257" s="46">
        <v>3.8514694038585752E-3</v>
      </c>
      <c r="AD1257" s="46">
        <v>3.7973110560040242E-3</v>
      </c>
      <c r="AE1257" s="46">
        <v>3.7472651099106475E-3</v>
      </c>
      <c r="AF1257" s="46">
        <v>3.713313271276835E-3</v>
      </c>
      <c r="AG1257" s="46">
        <v>3.7217613129822296E-3</v>
      </c>
      <c r="AH1257" s="46">
        <v>3.6918018804455483E-3</v>
      </c>
      <c r="AI1257" s="46">
        <v>3.6937238675790441E-3</v>
      </c>
      <c r="AJ1257" s="46">
        <v>3.6695998137066398E-3</v>
      </c>
      <c r="AK1257" s="46">
        <v>2.6533349190177684E-2</v>
      </c>
      <c r="AL1257" s="45">
        <v>2.6533349190177684E-2</v>
      </c>
      <c r="AM1257" s="45">
        <v>1.5851005611407136E-3</v>
      </c>
      <c r="AN1257" s="45">
        <v>3.5904316858594945E-3</v>
      </c>
      <c r="AO1257" s="45">
        <v>5.9291434849350847E-3</v>
      </c>
      <c r="AP1257" s="45">
        <v>8.531918456503064E-3</v>
      </c>
      <c r="AQ1257" s="45">
        <v>1.1365591170677862E-2</v>
      </c>
      <c r="AR1257" s="45">
        <v>1.4375859048874361E-2</v>
      </c>
      <c r="AS1257" s="45">
        <v>1.7516650002464555E-2</v>
      </c>
      <c r="AT1257" s="45">
        <v>2.0759586672832377E-2</v>
      </c>
      <c r="AU1257" s="45">
        <v>2.4082023347474932E-2</v>
      </c>
      <c r="AV1257" s="45">
        <v>2.6533349190177684E-2</v>
      </c>
      <c r="AW1257" s="45">
        <v>2.6533349190177684E-2</v>
      </c>
      <c r="AX1257" s="45">
        <v>2.6533349190177684E-2</v>
      </c>
      <c r="AY1257" s="45">
        <v>2.6533349190177684E-2</v>
      </c>
      <c r="AZ1257" s="45">
        <v>2.6533349190177684E-2</v>
      </c>
      <c r="BA1257" s="45">
        <v>2.6533349190177684E-2</v>
      </c>
      <c r="BB1257" s="45">
        <v>2.6533349190177684E-2</v>
      </c>
      <c r="BC1257" s="45">
        <v>2.6533349190177684E-2</v>
      </c>
      <c r="BD1257" s="45">
        <v>2.6533349190177684E-2</v>
      </c>
      <c r="BE1257" s="45">
        <v>2.6533349190177684E-2</v>
      </c>
      <c r="BF1257" s="45">
        <v>2.6533349190177684E-2</v>
      </c>
    </row>
    <row r="1258" spans="1:58" ht="13.5" thickBot="1" x14ac:dyDescent="0.25">
      <c r="A1258" s="6" t="s">
        <v>1352</v>
      </c>
      <c r="B1258" s="6" t="s">
        <v>1351</v>
      </c>
      <c r="C1258" s="6" t="s">
        <v>1047</v>
      </c>
      <c r="D1258" s="6" t="s">
        <v>1352</v>
      </c>
      <c r="E1258" s="6">
        <v>21.55046429547723</v>
      </c>
      <c r="F1258" s="6" t="s">
        <v>308</v>
      </c>
      <c r="G1258" s="21" t="s">
        <v>1178</v>
      </c>
      <c r="H1258" s="21" t="s">
        <v>1174</v>
      </c>
      <c r="I1258" s="21" t="s">
        <v>1160</v>
      </c>
      <c r="J1258" s="21" t="s">
        <v>849</v>
      </c>
      <c r="K1258" s="21" t="s">
        <v>853</v>
      </c>
      <c r="L1258" s="21" t="s">
        <v>1048</v>
      </c>
      <c r="M1258" s="3">
        <v>11.430646991991916</v>
      </c>
      <c r="N1258" s="3">
        <v>21.55046429547723</v>
      </c>
      <c r="O1258" s="21" t="s">
        <v>1512</v>
      </c>
      <c r="P1258" s="21">
        <v>0</v>
      </c>
      <c r="Q1258" s="46">
        <v>3.6164485403563539E-4</v>
      </c>
      <c r="R1258" s="46">
        <v>4.5745588789819247E-4</v>
      </c>
      <c r="S1258" s="46">
        <v>5.3346546418401729E-4</v>
      </c>
      <c r="T1258" s="46">
        <v>5.9367090318422568E-4</v>
      </c>
      <c r="U1258" s="46">
        <v>6.4631474528682449E-4</v>
      </c>
      <c r="V1258" s="46">
        <v>6.8657779777873073E-4</v>
      </c>
      <c r="W1258" s="46">
        <v>7.1633658231337149E-4</v>
      </c>
      <c r="X1258" s="46">
        <v>7.3962543271436959E-4</v>
      </c>
      <c r="Y1258" s="46">
        <v>7.5775114336422054E-4</v>
      </c>
      <c r="Z1258" s="46">
        <v>9.0822327210538412E-4</v>
      </c>
      <c r="AA1258" s="46">
        <v>8.983602451257467E-4</v>
      </c>
      <c r="AB1258" s="46">
        <v>8.9150609429888839E-4</v>
      </c>
      <c r="AC1258" s="46">
        <v>8.784965286707312E-4</v>
      </c>
      <c r="AD1258" s="46">
        <v>8.6553690769540677E-4</v>
      </c>
      <c r="AE1258" s="46">
        <v>8.5420353631879839E-4</v>
      </c>
      <c r="AF1258" s="46">
        <v>8.4563820375060939E-4</v>
      </c>
      <c r="AG1258" s="46">
        <v>8.4769822428135307E-4</v>
      </c>
      <c r="AH1258" s="46">
        <v>8.4063844894427119E-4</v>
      </c>
      <c r="AI1258" s="46">
        <v>8.4163360028801748E-4</v>
      </c>
      <c r="AJ1258" s="46">
        <v>8.3635704656106233E-4</v>
      </c>
      <c r="AK1258" s="46">
        <v>6.0411316435673183E-3</v>
      </c>
      <c r="AL1258" s="45">
        <v>6.0411316435673183E-3</v>
      </c>
      <c r="AM1258" s="45">
        <v>3.6164485403563539E-4</v>
      </c>
      <c r="AN1258" s="45">
        <v>8.1910074193382787E-4</v>
      </c>
      <c r="AO1258" s="45">
        <v>1.3525662061178452E-3</v>
      </c>
      <c r="AP1258" s="45">
        <v>1.9462371093020708E-3</v>
      </c>
      <c r="AQ1258" s="45">
        <v>2.5925518545888955E-3</v>
      </c>
      <c r="AR1258" s="45">
        <v>3.2791296523676265E-3</v>
      </c>
      <c r="AS1258" s="45">
        <v>3.9954662346809982E-3</v>
      </c>
      <c r="AT1258" s="45">
        <v>4.7350916673953676E-3</v>
      </c>
      <c r="AU1258" s="45">
        <v>5.4928428107595883E-3</v>
      </c>
      <c r="AV1258" s="45">
        <v>6.0411316435673183E-3</v>
      </c>
      <c r="AW1258" s="45">
        <v>6.0411316435673183E-3</v>
      </c>
      <c r="AX1258" s="45">
        <v>6.0411316435673183E-3</v>
      </c>
      <c r="AY1258" s="45">
        <v>6.0411316435673183E-3</v>
      </c>
      <c r="AZ1258" s="45">
        <v>6.0411316435673183E-3</v>
      </c>
      <c r="BA1258" s="45">
        <v>6.0411316435673183E-3</v>
      </c>
      <c r="BB1258" s="45">
        <v>6.0411316435673183E-3</v>
      </c>
      <c r="BC1258" s="45">
        <v>6.0411316435673183E-3</v>
      </c>
      <c r="BD1258" s="45">
        <v>6.0411316435673183E-3</v>
      </c>
      <c r="BE1258" s="45">
        <v>6.0411316435673183E-3</v>
      </c>
      <c r="BF1258" s="45">
        <v>6.0411316435673183E-3</v>
      </c>
    </row>
    <row r="1259" spans="1:58" ht="13.5" thickBot="1" x14ac:dyDescent="0.25">
      <c r="A1259" s="6" t="s">
        <v>1352</v>
      </c>
      <c r="B1259" s="6" t="s">
        <v>1351</v>
      </c>
      <c r="C1259" s="6" t="s">
        <v>1047</v>
      </c>
      <c r="D1259" s="6" t="s">
        <v>1352</v>
      </c>
      <c r="E1259" s="6">
        <v>21.55046429547723</v>
      </c>
      <c r="F1259" s="6" t="s">
        <v>308</v>
      </c>
      <c r="G1259" s="21" t="s">
        <v>1178</v>
      </c>
      <c r="H1259" s="21" t="s">
        <v>1174</v>
      </c>
      <c r="I1259" s="21" t="s">
        <v>1160</v>
      </c>
      <c r="J1259" s="21" t="s">
        <v>849</v>
      </c>
      <c r="K1259" s="21" t="s">
        <v>854</v>
      </c>
      <c r="L1259" s="21" t="s">
        <v>1048</v>
      </c>
      <c r="M1259" s="3">
        <v>11.430646991991916</v>
      </c>
      <c r="N1259" s="3">
        <v>21.55046429547723</v>
      </c>
      <c r="O1259" s="21" t="s">
        <v>1512</v>
      </c>
      <c r="P1259" s="21">
        <v>0</v>
      </c>
      <c r="Q1259" s="46">
        <v>3.6069189180318552E-3</v>
      </c>
      <c r="R1259" s="46">
        <v>4.4277335342268317E-3</v>
      </c>
      <c r="S1259" s="46">
        <v>5.057666529095498E-3</v>
      </c>
      <c r="T1259" s="46">
        <v>5.5367367314199875E-3</v>
      </c>
      <c r="U1259" s="46">
        <v>5.9409352012814503E-3</v>
      </c>
      <c r="V1259" s="46">
        <v>6.2301287516323316E-3</v>
      </c>
      <c r="W1259" s="46">
        <v>6.4233233412350635E-3</v>
      </c>
      <c r="X1259" s="46">
        <v>6.5573870523913764E-3</v>
      </c>
      <c r="Y1259" s="46">
        <v>6.6448529507513567E-3</v>
      </c>
      <c r="Z1259" s="46">
        <v>6.9952252090051811E-3</v>
      </c>
      <c r="AA1259" s="46">
        <v>6.9882888557565052E-3</v>
      </c>
      <c r="AB1259" s="46">
        <v>6.9662010180957515E-3</v>
      </c>
      <c r="AC1259" s="46">
        <v>6.8616083524902357E-3</v>
      </c>
      <c r="AD1259" s="46">
        <v>6.7595637168936821E-3</v>
      </c>
      <c r="AE1259" s="46">
        <v>6.6524164421695531E-3</v>
      </c>
      <c r="AF1259" s="46">
        <v>6.5672170222019514E-3</v>
      </c>
      <c r="AG1259" s="46">
        <v>6.5522566504912774E-3</v>
      </c>
      <c r="AH1259" s="46">
        <v>6.4628233464270367E-3</v>
      </c>
      <c r="AI1259" s="46">
        <v>6.4454981435851178E-3</v>
      </c>
      <c r="AJ1259" s="46">
        <v>6.3591433279609226E-3</v>
      </c>
      <c r="AK1259" s="46">
        <v>4.3840798007517848E-2</v>
      </c>
      <c r="AL1259" s="45">
        <v>4.3840798007517848E-2</v>
      </c>
      <c r="AM1259" s="45">
        <v>3.6069189180318552E-3</v>
      </c>
      <c r="AN1259" s="45">
        <v>8.0346524522586869E-3</v>
      </c>
      <c r="AO1259" s="45">
        <v>1.3092318981354184E-2</v>
      </c>
      <c r="AP1259" s="45">
        <v>1.8629055712774172E-2</v>
      </c>
      <c r="AQ1259" s="45">
        <v>2.4569990914055623E-2</v>
      </c>
      <c r="AR1259" s="45">
        <v>3.0800119665687953E-2</v>
      </c>
      <c r="AS1259" s="45">
        <v>3.722344300692302E-2</v>
      </c>
      <c r="AT1259" s="45">
        <v>4.3780830059314393E-2</v>
      </c>
      <c r="AU1259" s="45">
        <v>4.3840798007517848E-2</v>
      </c>
      <c r="AV1259" s="45">
        <v>4.3840798007517848E-2</v>
      </c>
      <c r="AW1259" s="45">
        <v>4.3840798007517848E-2</v>
      </c>
      <c r="AX1259" s="45">
        <v>4.3840798007517848E-2</v>
      </c>
      <c r="AY1259" s="45">
        <v>4.3840798007517848E-2</v>
      </c>
      <c r="AZ1259" s="45">
        <v>4.3840798007517848E-2</v>
      </c>
      <c r="BA1259" s="45">
        <v>4.3840798007517848E-2</v>
      </c>
      <c r="BB1259" s="45">
        <v>4.3840798007517848E-2</v>
      </c>
      <c r="BC1259" s="45">
        <v>4.3840798007517848E-2</v>
      </c>
      <c r="BD1259" s="45">
        <v>4.3840798007517848E-2</v>
      </c>
      <c r="BE1259" s="45">
        <v>4.3840798007517848E-2</v>
      </c>
      <c r="BF1259" s="45">
        <v>4.3840798007517848E-2</v>
      </c>
    </row>
    <row r="1260" spans="1:58" ht="13.5" thickBot="1" x14ac:dyDescent="0.25">
      <c r="A1260" s="6" t="s">
        <v>1359</v>
      </c>
      <c r="B1260" s="6" t="s">
        <v>1359</v>
      </c>
      <c r="C1260" s="6" t="s">
        <v>1049</v>
      </c>
      <c r="D1260" s="6" t="s">
        <v>1359</v>
      </c>
      <c r="E1260" s="6">
        <v>308.89092316059964</v>
      </c>
      <c r="F1260" s="6" t="s">
        <v>308</v>
      </c>
      <c r="G1260" s="21" t="s">
        <v>1178</v>
      </c>
      <c r="H1260" s="21" t="s">
        <v>1172</v>
      </c>
      <c r="I1260" s="21" t="s">
        <v>1160</v>
      </c>
      <c r="J1260" s="21" t="s">
        <v>849</v>
      </c>
      <c r="K1260" s="21" t="s">
        <v>850</v>
      </c>
      <c r="L1260" s="21" t="s">
        <v>1050</v>
      </c>
      <c r="M1260" s="3">
        <v>203.1085265058459</v>
      </c>
      <c r="N1260" s="3">
        <v>308.89092316059964</v>
      </c>
      <c r="O1260" s="21" t="s">
        <v>1512</v>
      </c>
      <c r="P1260" s="21">
        <v>0</v>
      </c>
      <c r="Q1260" s="46">
        <v>8.4502750374606458E-3</v>
      </c>
      <c r="R1260" s="46">
        <v>8.9547932440854974E-3</v>
      </c>
      <c r="S1260" s="46">
        <v>9.4770150985923236E-3</v>
      </c>
      <c r="T1260" s="46">
        <v>1.0099890403723685E-2</v>
      </c>
      <c r="U1260" s="46">
        <v>1.0559580750947048E-2</v>
      </c>
      <c r="V1260" s="46">
        <v>1.1267242020063455E-2</v>
      </c>
      <c r="W1260" s="46">
        <v>1.1757979260676161E-2</v>
      </c>
      <c r="X1260" s="46">
        <v>1.1925541102496525E-2</v>
      </c>
      <c r="Y1260" s="46">
        <v>1.1827619399924005E-2</v>
      </c>
      <c r="Z1260" s="46">
        <v>1.2030522852173521E-2</v>
      </c>
      <c r="AA1260" s="46">
        <v>1.2319363792027973E-2</v>
      </c>
      <c r="AB1260" s="46">
        <v>1.2381478263957441E-2</v>
      </c>
      <c r="AC1260" s="46">
        <v>1.2038822195125351E-2</v>
      </c>
      <c r="AD1260" s="46">
        <v>1.209288668345442E-2</v>
      </c>
      <c r="AE1260" s="46">
        <v>1.2173027422469581E-2</v>
      </c>
      <c r="AF1260" s="46">
        <v>1.2302083396755174E-2</v>
      </c>
      <c r="AG1260" s="46">
        <v>1.2392641211981324E-2</v>
      </c>
      <c r="AH1260" s="46">
        <v>1.2484022099821005E-2</v>
      </c>
      <c r="AI1260" s="46">
        <v>1.2576234061120876E-2</v>
      </c>
      <c r="AJ1260" s="46">
        <v>1.2669285178056227E-2</v>
      </c>
      <c r="AK1260" s="46">
        <v>0.22978030347491227</v>
      </c>
      <c r="AL1260" s="45">
        <v>0.22978030347491224</v>
      </c>
      <c r="AM1260" s="45">
        <v>8.4502750374606458E-3</v>
      </c>
      <c r="AN1260" s="45">
        <v>1.7405068281546143E-2</v>
      </c>
      <c r="AO1260" s="45">
        <v>2.6882083380138467E-2</v>
      </c>
      <c r="AP1260" s="45">
        <v>3.698197378386215E-2</v>
      </c>
      <c r="AQ1260" s="45">
        <v>4.7541554534809197E-2</v>
      </c>
      <c r="AR1260" s="45">
        <v>5.8808796554872651E-2</v>
      </c>
      <c r="AS1260" s="45">
        <v>7.0566775815548807E-2</v>
      </c>
      <c r="AT1260" s="45">
        <v>8.249231691804533E-2</v>
      </c>
      <c r="AU1260" s="45">
        <v>9.4319936317969338E-2</v>
      </c>
      <c r="AV1260" s="45">
        <v>0.10635045917014285</v>
      </c>
      <c r="AW1260" s="45">
        <v>0.11866982296217082</v>
      </c>
      <c r="AX1260" s="45">
        <v>0.13105130122612826</v>
      </c>
      <c r="AY1260" s="45">
        <v>0.1430901234212536</v>
      </c>
      <c r="AZ1260" s="45">
        <v>0.15518301010470803</v>
      </c>
      <c r="BA1260" s="45">
        <v>0.16735603752717762</v>
      </c>
      <c r="BB1260" s="45">
        <v>0.1796581209239328</v>
      </c>
      <c r="BC1260" s="45">
        <v>0.19205076213591413</v>
      </c>
      <c r="BD1260" s="45">
        <v>0.20453478423573512</v>
      </c>
      <c r="BE1260" s="45">
        <v>0.217111018296856</v>
      </c>
      <c r="BF1260" s="45">
        <v>0.22978030347491224</v>
      </c>
    </row>
    <row r="1261" spans="1:58" ht="13.5" thickBot="1" x14ac:dyDescent="0.25">
      <c r="A1261" s="6" t="s">
        <v>1359</v>
      </c>
      <c r="B1261" s="6" t="s">
        <v>1359</v>
      </c>
      <c r="C1261" s="6" t="s">
        <v>1049</v>
      </c>
      <c r="D1261" s="6" t="s">
        <v>1359</v>
      </c>
      <c r="E1261" s="6">
        <v>308.89092316059964</v>
      </c>
      <c r="F1261" s="6" t="s">
        <v>308</v>
      </c>
      <c r="G1261" s="21" t="s">
        <v>1178</v>
      </c>
      <c r="H1261" s="21" t="s">
        <v>1172</v>
      </c>
      <c r="I1261" s="21" t="s">
        <v>1160</v>
      </c>
      <c r="J1261" s="21" t="s">
        <v>849</v>
      </c>
      <c r="K1261" s="21" t="s">
        <v>852</v>
      </c>
      <c r="L1261" s="21" t="s">
        <v>1050</v>
      </c>
      <c r="M1261" s="3">
        <v>203.1085265058459</v>
      </c>
      <c r="N1261" s="3">
        <v>308.89092316059964</v>
      </c>
      <c r="O1261" s="21" t="s">
        <v>1512</v>
      </c>
      <c r="P1261" s="21">
        <v>0</v>
      </c>
      <c r="Q1261" s="46">
        <v>1.4088509460906502E-3</v>
      </c>
      <c r="R1261" s="46">
        <v>1.4921118563697069E-3</v>
      </c>
      <c r="S1261" s="46">
        <v>1.6089998945893326E-3</v>
      </c>
      <c r="T1261" s="46">
        <v>1.7393931353933258E-3</v>
      </c>
      <c r="U1261" s="46">
        <v>1.8722096422691614E-3</v>
      </c>
      <c r="V1261" s="46">
        <v>1.9897530173946989E-3</v>
      </c>
      <c r="W1261" s="46">
        <v>2.0656653363149268E-3</v>
      </c>
      <c r="X1261" s="46">
        <v>2.1025225939730677E-3</v>
      </c>
      <c r="Y1261" s="46">
        <v>2.1335752147503299E-3</v>
      </c>
      <c r="Z1261" s="46">
        <v>2.1277559501335945E-3</v>
      </c>
      <c r="AA1261" s="46">
        <v>2.1202615802715982E-3</v>
      </c>
      <c r="AB1261" s="46">
        <v>2.1031472367208561E-3</v>
      </c>
      <c r="AC1261" s="46">
        <v>2.0829173580357487E-3</v>
      </c>
      <c r="AD1261" s="46">
        <v>2.0753778492218922E-3</v>
      </c>
      <c r="AE1261" s="46">
        <v>2.0384294280607149E-3</v>
      </c>
      <c r="AF1261" s="46">
        <v>2.0431924176500969E-3</v>
      </c>
      <c r="AG1261" s="46">
        <v>2.0425304766452284E-3</v>
      </c>
      <c r="AH1261" s="46">
        <v>2.0430176340595777E-3</v>
      </c>
      <c r="AI1261" s="46">
        <v>2.0446342673357985E-3</v>
      </c>
      <c r="AJ1261" s="46">
        <v>2.0473621116794483E-3</v>
      </c>
      <c r="AK1261" s="46">
        <v>3.918170794695975E-2</v>
      </c>
      <c r="AL1261" s="45">
        <v>3.918170794695975E-2</v>
      </c>
      <c r="AM1261" s="45">
        <v>1.4088509460906502E-3</v>
      </c>
      <c r="AN1261" s="45">
        <v>2.9009628024603568E-3</v>
      </c>
      <c r="AO1261" s="45">
        <v>4.5099626970496898E-3</v>
      </c>
      <c r="AP1261" s="45">
        <v>6.2493558324430154E-3</v>
      </c>
      <c r="AQ1261" s="45">
        <v>8.1215654747121765E-3</v>
      </c>
      <c r="AR1261" s="45">
        <v>1.0111318492106875E-2</v>
      </c>
      <c r="AS1261" s="45">
        <v>1.2176983828421802E-2</v>
      </c>
      <c r="AT1261" s="45">
        <v>1.427950642239487E-2</v>
      </c>
      <c r="AU1261" s="45">
        <v>1.6413081637145201E-2</v>
      </c>
      <c r="AV1261" s="45">
        <v>1.8540837587278796E-2</v>
      </c>
      <c r="AW1261" s="45">
        <v>2.0661099167550392E-2</v>
      </c>
      <c r="AX1261" s="45">
        <v>2.276424640427125E-2</v>
      </c>
      <c r="AY1261" s="45">
        <v>2.4847163762307001E-2</v>
      </c>
      <c r="AZ1261" s="45">
        <v>2.6922541611528891E-2</v>
      </c>
      <c r="BA1261" s="45">
        <v>2.8960971039589604E-2</v>
      </c>
      <c r="BB1261" s="45">
        <v>3.1004163457239702E-2</v>
      </c>
      <c r="BC1261" s="45">
        <v>3.304669393388493E-2</v>
      </c>
      <c r="BD1261" s="45">
        <v>3.5089711567944507E-2</v>
      </c>
      <c r="BE1261" s="45">
        <v>3.7134345835280302E-2</v>
      </c>
      <c r="BF1261" s="45">
        <v>3.918170794695975E-2</v>
      </c>
    </row>
    <row r="1262" spans="1:58" ht="13.5" thickBot="1" x14ac:dyDescent="0.25">
      <c r="A1262" s="6" t="s">
        <v>1359</v>
      </c>
      <c r="B1262" s="6" t="s">
        <v>1359</v>
      </c>
      <c r="C1262" s="6" t="s">
        <v>1049</v>
      </c>
      <c r="D1262" s="6" t="s">
        <v>1359</v>
      </c>
      <c r="E1262" s="6">
        <v>308.89092316059964</v>
      </c>
      <c r="F1262" s="6" t="s">
        <v>308</v>
      </c>
      <c r="G1262" s="21" t="s">
        <v>1178</v>
      </c>
      <c r="H1262" s="21" t="s">
        <v>1172</v>
      </c>
      <c r="I1262" s="21" t="s">
        <v>1160</v>
      </c>
      <c r="J1262" s="21" t="s">
        <v>849</v>
      </c>
      <c r="K1262" s="21" t="s">
        <v>853</v>
      </c>
      <c r="L1262" s="21" t="s">
        <v>1050</v>
      </c>
      <c r="M1262" s="3">
        <v>203.1085265058459</v>
      </c>
      <c r="N1262" s="3">
        <v>308.89092316059964</v>
      </c>
      <c r="O1262" s="21" t="s">
        <v>1512</v>
      </c>
      <c r="P1262" s="21">
        <v>0</v>
      </c>
      <c r="Q1262" s="46">
        <v>3.0862413114673607E-4</v>
      </c>
      <c r="R1262" s="46">
        <v>3.3497508083529695E-4</v>
      </c>
      <c r="S1262" s="46">
        <v>3.6289969822673952E-4</v>
      </c>
      <c r="T1262" s="46">
        <v>3.982374764638848E-4</v>
      </c>
      <c r="U1262" s="46">
        <v>4.2421703776992928E-4</v>
      </c>
      <c r="V1262" s="46">
        <v>4.509692455355086E-4</v>
      </c>
      <c r="W1262" s="46">
        <v>4.5915659166584057E-4</v>
      </c>
      <c r="X1262" s="46">
        <v>4.6738671378541643E-4</v>
      </c>
      <c r="Y1262" s="46">
        <v>4.6978247343533371E-4</v>
      </c>
      <c r="Z1262" s="46">
        <v>4.7380225604155081E-4</v>
      </c>
      <c r="AA1262" s="46">
        <v>4.747504839203404E-4</v>
      </c>
      <c r="AB1262" s="46">
        <v>4.697259412750747E-4</v>
      </c>
      <c r="AC1262" s="46">
        <v>4.667721229408436E-4</v>
      </c>
      <c r="AD1262" s="46">
        <v>4.5815134282760638E-4</v>
      </c>
      <c r="AE1262" s="46">
        <v>4.5924475043863721E-4</v>
      </c>
      <c r="AF1262" s="46">
        <v>4.5996276273437871E-4</v>
      </c>
      <c r="AG1262" s="46">
        <v>4.5951677143744987E-4</v>
      </c>
      <c r="AH1262" s="46">
        <v>4.5938349175071903E-4</v>
      </c>
      <c r="AI1262" s="46">
        <v>4.5955518558450794E-4</v>
      </c>
      <c r="AJ1262" s="46">
        <v>4.6002461675119733E-4</v>
      </c>
      <c r="AK1262" s="46">
        <v>8.7771381745669931E-3</v>
      </c>
      <c r="AL1262" s="45">
        <v>8.7771381745669931E-3</v>
      </c>
      <c r="AM1262" s="45">
        <v>3.0862413114673607E-4</v>
      </c>
      <c r="AN1262" s="45">
        <v>6.4359921198203296E-4</v>
      </c>
      <c r="AO1262" s="45">
        <v>1.0064989102087725E-3</v>
      </c>
      <c r="AP1262" s="45">
        <v>1.4047363866726572E-3</v>
      </c>
      <c r="AQ1262" s="45">
        <v>1.8289534244425865E-3</v>
      </c>
      <c r="AR1262" s="45">
        <v>2.2799226699780949E-3</v>
      </c>
      <c r="AS1262" s="45">
        <v>2.7390792616439354E-3</v>
      </c>
      <c r="AT1262" s="45">
        <v>3.2064659754293518E-3</v>
      </c>
      <c r="AU1262" s="45">
        <v>3.6762484488646855E-3</v>
      </c>
      <c r="AV1262" s="45">
        <v>4.1500507049062364E-3</v>
      </c>
      <c r="AW1262" s="45">
        <v>4.6248011888265772E-3</v>
      </c>
      <c r="AX1262" s="45">
        <v>5.0945271301016523E-3</v>
      </c>
      <c r="AY1262" s="45">
        <v>5.5612992530424963E-3</v>
      </c>
      <c r="AZ1262" s="45">
        <v>6.0194505958701024E-3</v>
      </c>
      <c r="BA1262" s="45">
        <v>6.47869534630874E-3</v>
      </c>
      <c r="BB1262" s="45">
        <v>6.9386581090431186E-3</v>
      </c>
      <c r="BC1262" s="45">
        <v>7.3981748804805682E-3</v>
      </c>
      <c r="BD1262" s="45">
        <v>7.8575583722312881E-3</v>
      </c>
      <c r="BE1262" s="45">
        <v>8.3171135578157963E-3</v>
      </c>
      <c r="BF1262" s="45">
        <v>8.7771381745669931E-3</v>
      </c>
    </row>
    <row r="1263" spans="1:58" ht="13.5" thickBot="1" x14ac:dyDescent="0.25">
      <c r="A1263" s="6" t="s">
        <v>1359</v>
      </c>
      <c r="B1263" s="6" t="s">
        <v>1359</v>
      </c>
      <c r="C1263" s="6" t="s">
        <v>1049</v>
      </c>
      <c r="D1263" s="6" t="s">
        <v>1359</v>
      </c>
      <c r="E1263" s="6">
        <v>308.89092316059964</v>
      </c>
      <c r="F1263" s="6" t="s">
        <v>308</v>
      </c>
      <c r="G1263" s="21" t="s">
        <v>1178</v>
      </c>
      <c r="H1263" s="21" t="s">
        <v>1172</v>
      </c>
      <c r="I1263" s="21" t="s">
        <v>1160</v>
      </c>
      <c r="J1263" s="21" t="s">
        <v>849</v>
      </c>
      <c r="K1263" s="21" t="s">
        <v>854</v>
      </c>
      <c r="L1263" s="21" t="s">
        <v>1050</v>
      </c>
      <c r="M1263" s="3">
        <v>203.1085265058459</v>
      </c>
      <c r="N1263" s="3">
        <v>308.89092316059964</v>
      </c>
      <c r="O1263" s="21" t="s">
        <v>1512</v>
      </c>
      <c r="P1263" s="21">
        <v>0</v>
      </c>
      <c r="Q1263" s="46">
        <v>4.3395350349029692E-4</v>
      </c>
      <c r="R1263" s="46">
        <v>4.7620879516060673E-4</v>
      </c>
      <c r="S1263" s="46">
        <v>5.2074921453714319E-4</v>
      </c>
      <c r="T1263" s="46">
        <v>5.6026835666984887E-4</v>
      </c>
      <c r="U1263" s="46">
        <v>5.9414567153323378E-4</v>
      </c>
      <c r="V1263" s="46">
        <v>6.2017219312083247E-4</v>
      </c>
      <c r="W1263" s="46">
        <v>6.384389941392984E-4</v>
      </c>
      <c r="X1263" s="46">
        <v>6.5450798471285252E-4</v>
      </c>
      <c r="Y1263" s="46">
        <v>6.6852828528599832E-4</v>
      </c>
      <c r="Z1263" s="46">
        <v>6.7942865531877574E-4</v>
      </c>
      <c r="AA1263" s="46">
        <v>6.8756168895877561E-4</v>
      </c>
      <c r="AB1263" s="46">
        <v>6.9337429418228223E-4</v>
      </c>
      <c r="AC1263" s="46">
        <v>6.9773072677201944E-4</v>
      </c>
      <c r="AD1263" s="46">
        <v>7.0155007504739983E-4</v>
      </c>
      <c r="AE1263" s="46">
        <v>7.0467673593553018E-4</v>
      </c>
      <c r="AF1263" s="46">
        <v>7.070227433540301E-4</v>
      </c>
      <c r="AG1263" s="46">
        <v>7.0710029687307159E-4</v>
      </c>
      <c r="AH1263" s="46">
        <v>7.0717786459387991E-4</v>
      </c>
      <c r="AI1263" s="46">
        <v>7.0725544651828334E-4</v>
      </c>
      <c r="AJ1263" s="46">
        <v>7.0733304264811094E-4</v>
      </c>
      <c r="AK1263" s="46">
        <v>1.2867184568852268E-2</v>
      </c>
      <c r="AL1263" s="45">
        <v>1.2867184568852273E-2</v>
      </c>
      <c r="AM1263" s="45">
        <v>4.3395350349029692E-4</v>
      </c>
      <c r="AN1263" s="45">
        <v>9.1016229865090365E-4</v>
      </c>
      <c r="AO1263" s="45">
        <v>1.4309115131880467E-3</v>
      </c>
      <c r="AP1263" s="45">
        <v>1.9911798698578958E-3</v>
      </c>
      <c r="AQ1263" s="45">
        <v>2.5853255413911297E-3</v>
      </c>
      <c r="AR1263" s="45">
        <v>3.2054977345119624E-3</v>
      </c>
      <c r="AS1263" s="45">
        <v>3.8439367286512609E-3</v>
      </c>
      <c r="AT1263" s="45">
        <v>4.4984447133641133E-3</v>
      </c>
      <c r="AU1263" s="45">
        <v>5.166972998650112E-3</v>
      </c>
      <c r="AV1263" s="45">
        <v>5.8464016539688879E-3</v>
      </c>
      <c r="AW1263" s="45">
        <v>6.533963342927664E-3</v>
      </c>
      <c r="AX1263" s="45">
        <v>7.2273376371099459E-3</v>
      </c>
      <c r="AY1263" s="45">
        <v>7.9250683638819649E-3</v>
      </c>
      <c r="AZ1263" s="45">
        <v>8.6266184389293642E-3</v>
      </c>
      <c r="BA1263" s="45">
        <v>9.331295174864895E-3</v>
      </c>
      <c r="BB1263" s="45">
        <v>1.0038317918218926E-2</v>
      </c>
      <c r="BC1263" s="45">
        <v>1.0745418215091998E-2</v>
      </c>
      <c r="BD1263" s="45">
        <v>1.1452596079685878E-2</v>
      </c>
      <c r="BE1263" s="45">
        <v>1.2159851526204161E-2</v>
      </c>
      <c r="BF1263" s="45">
        <v>1.2867184568852273E-2</v>
      </c>
    </row>
    <row r="1264" spans="1:58" ht="13.5" thickBot="1" x14ac:dyDescent="0.25">
      <c r="A1264" s="6" t="s">
        <v>1359</v>
      </c>
      <c r="B1264" s="6" t="s">
        <v>1359</v>
      </c>
      <c r="C1264" s="6" t="s">
        <v>1049</v>
      </c>
      <c r="D1264" s="6" t="s">
        <v>1359</v>
      </c>
      <c r="E1264" s="6">
        <v>262.12281805295078</v>
      </c>
      <c r="F1264" s="6" t="s">
        <v>308</v>
      </c>
      <c r="G1264" s="21" t="s">
        <v>1178</v>
      </c>
      <c r="H1264" s="21" t="s">
        <v>1172</v>
      </c>
      <c r="I1264" s="21" t="s">
        <v>1160</v>
      </c>
      <c r="J1264" s="21" t="s">
        <v>849</v>
      </c>
      <c r="K1264" s="21" t="s">
        <v>850</v>
      </c>
      <c r="L1264" s="21" t="s">
        <v>1051</v>
      </c>
      <c r="M1264" s="3">
        <v>171.62437474128097</v>
      </c>
      <c r="N1264" s="3">
        <v>262.12281805295078</v>
      </c>
      <c r="O1264" s="21" t="s">
        <v>1512</v>
      </c>
      <c r="P1264" s="21">
        <v>0</v>
      </c>
      <c r="Q1264" s="46">
        <v>1.2823017911003357E-2</v>
      </c>
      <c r="R1264" s="46">
        <v>1.3588607903198671E-2</v>
      </c>
      <c r="S1264" s="46">
        <v>1.4381062606054205E-2</v>
      </c>
      <c r="T1264" s="46">
        <v>1.5326255651086891E-2</v>
      </c>
      <c r="U1264" s="46">
        <v>1.602382082261436E-2</v>
      </c>
      <c r="V1264" s="46">
        <v>1.7097673814212372E-2</v>
      </c>
      <c r="W1264" s="46">
        <v>1.7842351638079283E-2</v>
      </c>
      <c r="X1264" s="46">
        <v>1.809662129076374E-2</v>
      </c>
      <c r="Y1264" s="46">
        <v>1.7948028287530469E-2</v>
      </c>
      <c r="Z1264" s="46">
        <v>1.8255927686173221E-2</v>
      </c>
      <c r="AA1264" s="46">
        <v>1.8694234431073875E-2</v>
      </c>
      <c r="AB1264" s="46">
        <v>1.8788491124797239E-2</v>
      </c>
      <c r="AC1264" s="46">
        <v>1.8268521669546435E-2</v>
      </c>
      <c r="AD1264" s="46">
        <v>1.8350562774613374E-2</v>
      </c>
      <c r="AE1264" s="46">
        <v>1.8472173743160181E-2</v>
      </c>
      <c r="AF1264" s="46">
        <v>1.8668011992501163E-2</v>
      </c>
      <c r="AG1264" s="46">
        <v>1.8805430535859639E-2</v>
      </c>
      <c r="AH1264" s="46">
        <v>1.8944098065176378E-2</v>
      </c>
      <c r="AI1264" s="46">
        <v>1.9084026721476348E-2</v>
      </c>
      <c r="AJ1264" s="46">
        <v>1.9225228769198036E-2</v>
      </c>
      <c r="AK1264" s="46">
        <v>0.34868414743811921</v>
      </c>
      <c r="AL1264" s="45">
        <v>0.34868414743811926</v>
      </c>
      <c r="AM1264" s="45">
        <v>1.2823017911003357E-2</v>
      </c>
      <c r="AN1264" s="45">
        <v>2.6411625814202026E-2</v>
      </c>
      <c r="AO1264" s="45">
        <v>4.0792688420256233E-2</v>
      </c>
      <c r="AP1264" s="45">
        <v>5.6118944071343123E-2</v>
      </c>
      <c r="AQ1264" s="45">
        <v>7.2142764893957489E-2</v>
      </c>
      <c r="AR1264" s="45">
        <v>8.9240438708169861E-2</v>
      </c>
      <c r="AS1264" s="45">
        <v>0.10708279034624915</v>
      </c>
      <c r="AT1264" s="45">
        <v>0.12517941163701291</v>
      </c>
      <c r="AU1264" s="45">
        <v>0.14312743992454338</v>
      </c>
      <c r="AV1264" s="45">
        <v>0.16138336761071659</v>
      </c>
      <c r="AW1264" s="45">
        <v>0.18007760204179046</v>
      </c>
      <c r="AX1264" s="45">
        <v>0.19886609316658771</v>
      </c>
      <c r="AY1264" s="45">
        <v>0.21713461483613414</v>
      </c>
      <c r="AZ1264" s="45">
        <v>0.2354851776107475</v>
      </c>
      <c r="BA1264" s="45">
        <v>0.25395735135390768</v>
      </c>
      <c r="BB1264" s="45">
        <v>0.27262536334640886</v>
      </c>
      <c r="BC1264" s="45">
        <v>0.2914307938822685</v>
      </c>
      <c r="BD1264" s="45">
        <v>0.31037489194744489</v>
      </c>
      <c r="BE1264" s="45">
        <v>0.32945891866892124</v>
      </c>
      <c r="BF1264" s="45">
        <v>0.34868414743811926</v>
      </c>
    </row>
    <row r="1265" spans="1:58" ht="13.5" thickBot="1" x14ac:dyDescent="0.25">
      <c r="A1265" s="6" t="s">
        <v>1359</v>
      </c>
      <c r="B1265" s="6" t="s">
        <v>1359</v>
      </c>
      <c r="C1265" s="6" t="s">
        <v>1049</v>
      </c>
      <c r="D1265" s="6" t="s">
        <v>1359</v>
      </c>
      <c r="E1265" s="6">
        <v>262.12281805295078</v>
      </c>
      <c r="F1265" s="6" t="s">
        <v>308</v>
      </c>
      <c r="G1265" s="21" t="s">
        <v>1178</v>
      </c>
      <c r="H1265" s="21" t="s">
        <v>1172</v>
      </c>
      <c r="I1265" s="21" t="s">
        <v>1160</v>
      </c>
      <c r="J1265" s="21" t="s">
        <v>849</v>
      </c>
      <c r="K1265" s="21" t="s">
        <v>852</v>
      </c>
      <c r="L1265" s="21" t="s">
        <v>1051</v>
      </c>
      <c r="M1265" s="3">
        <v>171.62437474128097</v>
      </c>
      <c r="N1265" s="3">
        <v>262.12281805295078</v>
      </c>
      <c r="O1265" s="21" t="s">
        <v>1512</v>
      </c>
      <c r="P1265" s="21">
        <v>0</v>
      </c>
      <c r="Q1265" s="46">
        <v>2.1378855523125407E-3</v>
      </c>
      <c r="R1265" s="46">
        <v>2.2642312794115748E-3</v>
      </c>
      <c r="S1265" s="46">
        <v>2.4416050809775332E-3</v>
      </c>
      <c r="T1265" s="46">
        <v>2.6394725888268188E-3</v>
      </c>
      <c r="U1265" s="46">
        <v>2.8410173242343351E-3</v>
      </c>
      <c r="V1265" s="46">
        <v>3.0193855782701816E-3</v>
      </c>
      <c r="W1265" s="46">
        <v>3.1345800566587104E-3</v>
      </c>
      <c r="X1265" s="46">
        <v>3.1905097480599541E-3</v>
      </c>
      <c r="Y1265" s="46">
        <v>3.2376310915245426E-3</v>
      </c>
      <c r="Z1265" s="46">
        <v>3.2288005464738236E-3</v>
      </c>
      <c r="AA1265" s="46">
        <v>3.2174280836195328E-3</v>
      </c>
      <c r="AB1265" s="46">
        <v>3.1914576231418124E-3</v>
      </c>
      <c r="AC1265" s="46">
        <v>3.1607594392878469E-3</v>
      </c>
      <c r="AD1265" s="46">
        <v>3.1493184795401848E-3</v>
      </c>
      <c r="AE1265" s="46">
        <v>3.0932504504840039E-3</v>
      </c>
      <c r="AF1265" s="46">
        <v>3.1004781324877029E-3</v>
      </c>
      <c r="AG1265" s="46">
        <v>3.0994736585121425E-3</v>
      </c>
      <c r="AH1265" s="46">
        <v>3.1002129040659252E-3</v>
      </c>
      <c r="AI1265" s="46">
        <v>3.102666092555603E-3</v>
      </c>
      <c r="AJ1265" s="46">
        <v>3.1068055077488337E-3</v>
      </c>
      <c r="AK1265" s="46">
        <v>5.9456969218193614E-2</v>
      </c>
      <c r="AL1265" s="45">
        <v>5.9456969218193614E-2</v>
      </c>
      <c r="AM1265" s="45">
        <v>2.1378855523125407E-3</v>
      </c>
      <c r="AN1265" s="45">
        <v>4.402116831724116E-3</v>
      </c>
      <c r="AO1265" s="45">
        <v>6.8437219127016492E-3</v>
      </c>
      <c r="AP1265" s="45">
        <v>9.4831945015284684E-3</v>
      </c>
      <c r="AQ1265" s="45">
        <v>1.2324211825762803E-2</v>
      </c>
      <c r="AR1265" s="45">
        <v>1.5343597404032985E-2</v>
      </c>
      <c r="AS1265" s="45">
        <v>1.8478177460691695E-2</v>
      </c>
      <c r="AT1265" s="45">
        <v>2.166868720875165E-2</v>
      </c>
      <c r="AU1265" s="45">
        <v>2.4906318300276193E-2</v>
      </c>
      <c r="AV1265" s="45">
        <v>2.8135118846750018E-2</v>
      </c>
      <c r="AW1265" s="45">
        <v>3.1352546930369554E-2</v>
      </c>
      <c r="AX1265" s="45">
        <v>3.4544004553511365E-2</v>
      </c>
      <c r="AY1265" s="45">
        <v>3.7704763992799213E-2</v>
      </c>
      <c r="AZ1265" s="45">
        <v>4.0854082472339397E-2</v>
      </c>
      <c r="BA1265" s="45">
        <v>4.39473329228234E-2</v>
      </c>
      <c r="BB1265" s="45">
        <v>4.7047811055311105E-2</v>
      </c>
      <c r="BC1265" s="45">
        <v>5.0147284713823251E-2</v>
      </c>
      <c r="BD1265" s="45">
        <v>5.3247497617889175E-2</v>
      </c>
      <c r="BE1265" s="45">
        <v>5.6350163710444781E-2</v>
      </c>
      <c r="BF1265" s="45">
        <v>5.9456969218193614E-2</v>
      </c>
    </row>
    <row r="1266" spans="1:58" ht="13.5" thickBot="1" x14ac:dyDescent="0.25">
      <c r="A1266" s="6" t="s">
        <v>1359</v>
      </c>
      <c r="B1266" s="6" t="s">
        <v>1359</v>
      </c>
      <c r="C1266" s="6" t="s">
        <v>1049</v>
      </c>
      <c r="D1266" s="6" t="s">
        <v>1359</v>
      </c>
      <c r="E1266" s="6">
        <v>262.12281805295078</v>
      </c>
      <c r="F1266" s="6" t="s">
        <v>308</v>
      </c>
      <c r="G1266" s="21" t="s">
        <v>1178</v>
      </c>
      <c r="H1266" s="21" t="s">
        <v>1172</v>
      </c>
      <c r="I1266" s="21" t="s">
        <v>1160</v>
      </c>
      <c r="J1266" s="21" t="s">
        <v>849</v>
      </c>
      <c r="K1266" s="21" t="s">
        <v>853</v>
      </c>
      <c r="L1266" s="21" t="s">
        <v>1051</v>
      </c>
      <c r="M1266" s="3">
        <v>171.62437474128097</v>
      </c>
      <c r="N1266" s="3">
        <v>262.12281805295078</v>
      </c>
      <c r="O1266" s="21" t="s">
        <v>1512</v>
      </c>
      <c r="P1266" s="21">
        <v>0</v>
      </c>
      <c r="Q1266" s="46">
        <v>4.6832709514407636E-4</v>
      </c>
      <c r="R1266" s="46">
        <v>5.0831380543817171E-4</v>
      </c>
      <c r="S1266" s="46">
        <v>5.5068850535989024E-4</v>
      </c>
      <c r="T1266" s="46">
        <v>6.043124360912797E-4</v>
      </c>
      <c r="U1266" s="46">
        <v>6.4373557657731149E-4</v>
      </c>
      <c r="V1266" s="46">
        <v>6.843311829707329E-4</v>
      </c>
      <c r="W1266" s="46">
        <v>6.9675521480489411E-4</v>
      </c>
      <c r="X1266" s="46">
        <v>7.0924415781340247E-4</v>
      </c>
      <c r="Y1266" s="46">
        <v>7.1287964526974684E-4</v>
      </c>
      <c r="Z1266" s="46">
        <v>7.1897953481527715E-4</v>
      </c>
      <c r="AA1266" s="46">
        <v>7.2041843982363857E-4</v>
      </c>
      <c r="AB1266" s="46">
        <v>7.1279385955267446E-4</v>
      </c>
      <c r="AC1266" s="46">
        <v>7.0831153616819457E-4</v>
      </c>
      <c r="AD1266" s="46">
        <v>6.9522978234257213E-4</v>
      </c>
      <c r="AE1266" s="46">
        <v>6.9688899287928497E-4</v>
      </c>
      <c r="AF1266" s="46">
        <v>6.9797855321759308E-4</v>
      </c>
      <c r="AG1266" s="46">
        <v>6.9730177590995315E-4</v>
      </c>
      <c r="AH1266" s="46">
        <v>6.9709952831415963E-4</v>
      </c>
      <c r="AI1266" s="46">
        <v>6.9736006813045229E-4</v>
      </c>
      <c r="AJ1266" s="46">
        <v>6.9807241467914529E-4</v>
      </c>
      <c r="AK1266" s="46">
        <v>1.3319022105302452E-2</v>
      </c>
      <c r="AL1266" s="45">
        <v>1.3319022105302451E-2</v>
      </c>
      <c r="AM1266" s="45">
        <v>4.6832709514407636E-4</v>
      </c>
      <c r="AN1266" s="45">
        <v>9.7664090058224807E-4</v>
      </c>
      <c r="AO1266" s="45">
        <v>1.5273294059421384E-3</v>
      </c>
      <c r="AP1266" s="45">
        <v>2.1316418420334179E-3</v>
      </c>
      <c r="AQ1266" s="45">
        <v>2.7753774186107293E-3</v>
      </c>
      <c r="AR1266" s="45">
        <v>3.4597086015814623E-3</v>
      </c>
      <c r="AS1266" s="45">
        <v>4.1564638163863561E-3</v>
      </c>
      <c r="AT1266" s="45">
        <v>4.8657079741997586E-3</v>
      </c>
      <c r="AU1266" s="45">
        <v>5.5785876194695055E-3</v>
      </c>
      <c r="AV1266" s="45">
        <v>6.2975671542847824E-3</v>
      </c>
      <c r="AW1266" s="45">
        <v>7.0179855941084213E-3</v>
      </c>
      <c r="AX1266" s="45">
        <v>7.7307794536610958E-3</v>
      </c>
      <c r="AY1266" s="45">
        <v>8.4390909898292912E-3</v>
      </c>
      <c r="AZ1266" s="45">
        <v>9.1343207721718625E-3</v>
      </c>
      <c r="BA1266" s="45">
        <v>9.8312097650511479E-3</v>
      </c>
      <c r="BB1266" s="45">
        <v>1.0529188318268741E-2</v>
      </c>
      <c r="BC1266" s="45">
        <v>1.1226490094178695E-2</v>
      </c>
      <c r="BD1266" s="45">
        <v>1.1923589622492854E-2</v>
      </c>
      <c r="BE1266" s="45">
        <v>1.2620949690623306E-2</v>
      </c>
      <c r="BF1266" s="45">
        <v>1.3319022105302451E-2</v>
      </c>
    </row>
    <row r="1267" spans="1:58" ht="13.5" thickBot="1" x14ac:dyDescent="0.25">
      <c r="A1267" s="6" t="s">
        <v>1359</v>
      </c>
      <c r="B1267" s="6" t="s">
        <v>1359</v>
      </c>
      <c r="C1267" s="6" t="s">
        <v>1049</v>
      </c>
      <c r="D1267" s="6" t="s">
        <v>1359</v>
      </c>
      <c r="E1267" s="6">
        <v>262.12281805295078</v>
      </c>
      <c r="F1267" s="6" t="s">
        <v>308</v>
      </c>
      <c r="G1267" s="21" t="s">
        <v>1178</v>
      </c>
      <c r="H1267" s="21" t="s">
        <v>1172</v>
      </c>
      <c r="I1267" s="21" t="s">
        <v>1160</v>
      </c>
      <c r="J1267" s="21" t="s">
        <v>849</v>
      </c>
      <c r="K1267" s="21" t="s">
        <v>854</v>
      </c>
      <c r="L1267" s="21" t="s">
        <v>1051</v>
      </c>
      <c r="M1267" s="3">
        <v>171.62437474128097</v>
      </c>
      <c r="N1267" s="3">
        <v>262.12281805295078</v>
      </c>
      <c r="O1267" s="21" t="s">
        <v>1512</v>
      </c>
      <c r="P1267" s="21">
        <v>0</v>
      </c>
      <c r="Q1267" s="46">
        <v>6.5851034707515557E-4</v>
      </c>
      <c r="R1267" s="46">
        <v>7.2263137976593067E-4</v>
      </c>
      <c r="S1267" s="46">
        <v>7.9022001953173886E-4</v>
      </c>
      <c r="T1267" s="46">
        <v>8.501890341672026E-4</v>
      </c>
      <c r="U1267" s="46">
        <v>9.0159675916362222E-4</v>
      </c>
      <c r="V1267" s="46">
        <v>9.4109116035167889E-4</v>
      </c>
      <c r="W1267" s="46">
        <v>9.6881043760574956E-4</v>
      </c>
      <c r="X1267" s="46">
        <v>9.9319460889283544E-4</v>
      </c>
      <c r="Y1267" s="46">
        <v>1.0144699596441554E-3</v>
      </c>
      <c r="Z1267" s="46">
        <v>1.0310109171333777E-3</v>
      </c>
      <c r="AA1267" s="46">
        <v>1.0433525315274874E-3</v>
      </c>
      <c r="AB1267" s="46">
        <v>1.0521729711652739E-3</v>
      </c>
      <c r="AC1267" s="46">
        <v>1.0587837161266671E-3</v>
      </c>
      <c r="AD1267" s="46">
        <v>1.0645794530851035E-3</v>
      </c>
      <c r="AE1267" s="46">
        <v>1.069324059431334E-3</v>
      </c>
      <c r="AF1267" s="46">
        <v>1.0728840494924161E-3</v>
      </c>
      <c r="AG1267" s="46">
        <v>1.0730017344386836E-3</v>
      </c>
      <c r="AH1267" s="46">
        <v>1.0731194409356716E-3</v>
      </c>
      <c r="AI1267" s="46">
        <v>1.0732371689861531E-3</v>
      </c>
      <c r="AJ1267" s="46">
        <v>1.0733549185929043E-3</v>
      </c>
      <c r="AK1267" s="46">
        <v>1.9525534667113143E-2</v>
      </c>
      <c r="AL1267" s="45">
        <v>1.9525534667113143E-2</v>
      </c>
      <c r="AM1267" s="45">
        <v>6.5851034707515557E-4</v>
      </c>
      <c r="AN1267" s="45">
        <v>1.3811417268410862E-3</v>
      </c>
      <c r="AO1267" s="45">
        <v>2.1713617463728252E-3</v>
      </c>
      <c r="AP1267" s="45">
        <v>3.021550780540028E-3</v>
      </c>
      <c r="AQ1267" s="45">
        <v>3.9231475397036499E-3</v>
      </c>
      <c r="AR1267" s="45">
        <v>4.8642387000553287E-3</v>
      </c>
      <c r="AS1267" s="45">
        <v>5.8330491376610786E-3</v>
      </c>
      <c r="AT1267" s="45">
        <v>6.8262437465539142E-3</v>
      </c>
      <c r="AU1267" s="45">
        <v>7.8407137061980697E-3</v>
      </c>
      <c r="AV1267" s="45">
        <v>8.8717246233314465E-3</v>
      </c>
      <c r="AW1267" s="45">
        <v>9.9150771548589343E-3</v>
      </c>
      <c r="AX1267" s="45">
        <v>1.0967250126024208E-2</v>
      </c>
      <c r="AY1267" s="45">
        <v>1.2026033842150875E-2</v>
      </c>
      <c r="AZ1267" s="45">
        <v>1.3090613295235979E-2</v>
      </c>
      <c r="BA1267" s="45">
        <v>1.4159937354667314E-2</v>
      </c>
      <c r="BB1267" s="45">
        <v>1.5232821404159731E-2</v>
      </c>
      <c r="BC1267" s="45">
        <v>1.6305823138598415E-2</v>
      </c>
      <c r="BD1267" s="45">
        <v>1.7378942579534085E-2</v>
      </c>
      <c r="BE1267" s="45">
        <v>1.8452179748520238E-2</v>
      </c>
      <c r="BF1267" s="45">
        <v>1.9525534667113143E-2</v>
      </c>
    </row>
    <row r="1268" spans="1:58" ht="13.5" thickBot="1" x14ac:dyDescent="0.25">
      <c r="A1268" s="6" t="s">
        <v>1359</v>
      </c>
      <c r="B1268" s="6" t="s">
        <v>1359</v>
      </c>
      <c r="C1268" s="6" t="s">
        <v>1049</v>
      </c>
      <c r="D1268" s="6" t="s">
        <v>1359</v>
      </c>
      <c r="E1268" s="6">
        <v>308.89092316059964</v>
      </c>
      <c r="F1268" s="6" t="s">
        <v>308</v>
      </c>
      <c r="G1268" s="21" t="s">
        <v>1178</v>
      </c>
      <c r="H1268" s="21" t="s">
        <v>1174</v>
      </c>
      <c r="I1268" s="21" t="s">
        <v>1160</v>
      </c>
      <c r="J1268" s="21" t="s">
        <v>849</v>
      </c>
      <c r="K1268" s="21" t="s">
        <v>850</v>
      </c>
      <c r="L1268" s="21" t="s">
        <v>1050</v>
      </c>
      <c r="M1268" s="3">
        <v>203.1085265058459</v>
      </c>
      <c r="N1268" s="3">
        <v>308.89092316059964</v>
      </c>
      <c r="O1268" s="21" t="s">
        <v>1512</v>
      </c>
      <c r="P1268" s="21">
        <v>0</v>
      </c>
      <c r="Q1268" s="46">
        <v>2.8136931556051105E-2</v>
      </c>
      <c r="R1268" s="46">
        <v>3.130692947997616E-2</v>
      </c>
      <c r="S1268" s="46">
        <v>3.3998401135947411E-2</v>
      </c>
      <c r="T1268" s="46">
        <v>3.6261310015744577E-2</v>
      </c>
      <c r="U1268" s="46">
        <v>3.8147142107339396E-2</v>
      </c>
      <c r="V1268" s="46">
        <v>3.9705743015017655E-2</v>
      </c>
      <c r="W1268" s="46">
        <v>4.0983489829408838E-2</v>
      </c>
      <c r="X1268" s="46">
        <v>4.1950943343924837E-2</v>
      </c>
      <c r="Y1268" s="46">
        <v>4.267734661404736E-2</v>
      </c>
      <c r="Z1268" s="46">
        <v>4.3216503599257494E-2</v>
      </c>
      <c r="AA1268" s="46">
        <v>4.3610221583107463E-2</v>
      </c>
      <c r="AB1268" s="46">
        <v>4.3890986044795091E-2</v>
      </c>
      <c r="AC1268" s="46">
        <v>4.4084039120766354E-2</v>
      </c>
      <c r="AD1268" s="46">
        <v>4.4208994636507341E-2</v>
      </c>
      <c r="AE1268" s="46">
        <v>4.428109303840657E-2</v>
      </c>
      <c r="AF1268" s="46">
        <v>4.4312176516341555E-2</v>
      </c>
      <c r="AG1268" s="46">
        <v>4.4200824823062625E-2</v>
      </c>
      <c r="AH1268" s="46">
        <v>4.4089725985126733E-2</v>
      </c>
      <c r="AI1268" s="46">
        <v>4.3978879428354697E-2</v>
      </c>
      <c r="AJ1268" s="46">
        <v>4.386828457987111E-2</v>
      </c>
      <c r="AK1268" s="46">
        <v>0.88840288334367934</v>
      </c>
      <c r="AL1268" s="45">
        <v>0.81690996645305425</v>
      </c>
      <c r="AM1268" s="45">
        <v>2.8136931556051105E-2</v>
      </c>
      <c r="AN1268" s="45">
        <v>5.9443861036027265E-2</v>
      </c>
      <c r="AO1268" s="45">
        <v>9.3442262171974683E-2</v>
      </c>
      <c r="AP1268" s="45">
        <v>0.12970357218771927</v>
      </c>
      <c r="AQ1268" s="45">
        <v>0.16785071429505866</v>
      </c>
      <c r="AR1268" s="45">
        <v>0.20755645731007633</v>
      </c>
      <c r="AS1268" s="45">
        <v>0.24853994713948516</v>
      </c>
      <c r="AT1268" s="45">
        <v>0.29049089048340998</v>
      </c>
      <c r="AU1268" s="45">
        <v>0.33316823709745735</v>
      </c>
      <c r="AV1268" s="45">
        <v>0.37638474069671485</v>
      </c>
      <c r="AW1268" s="45">
        <v>0.4199949622798223</v>
      </c>
      <c r="AX1268" s="45">
        <v>0.46388594832461738</v>
      </c>
      <c r="AY1268" s="45">
        <v>0.50796998744538369</v>
      </c>
      <c r="AZ1268" s="45">
        <v>0.55217898208189098</v>
      </c>
      <c r="BA1268" s="45">
        <v>0.59646007512029753</v>
      </c>
      <c r="BB1268" s="45">
        <v>0.64077225163663909</v>
      </c>
      <c r="BC1268" s="45">
        <v>0.68497307645970174</v>
      </c>
      <c r="BD1268" s="45">
        <v>0.72906280244482846</v>
      </c>
      <c r="BE1268" s="45">
        <v>0.77304168187318312</v>
      </c>
      <c r="BF1268" s="45">
        <v>0.81690996645305425</v>
      </c>
    </row>
    <row r="1269" spans="1:58" ht="13.5" thickBot="1" x14ac:dyDescent="0.25">
      <c r="A1269" s="6" t="s">
        <v>1359</v>
      </c>
      <c r="B1269" s="6" t="s">
        <v>1359</v>
      </c>
      <c r="C1269" s="6" t="s">
        <v>1049</v>
      </c>
      <c r="D1269" s="6" t="s">
        <v>1359</v>
      </c>
      <c r="E1269" s="6">
        <v>308.89092316059964</v>
      </c>
      <c r="F1269" s="6" t="s">
        <v>308</v>
      </c>
      <c r="G1269" s="21" t="s">
        <v>1178</v>
      </c>
      <c r="H1269" s="21" t="s">
        <v>1174</v>
      </c>
      <c r="I1269" s="21" t="s">
        <v>1160</v>
      </c>
      <c r="J1269" s="21" t="s">
        <v>849</v>
      </c>
      <c r="K1269" s="21" t="s">
        <v>852</v>
      </c>
      <c r="L1269" s="21" t="s">
        <v>1050</v>
      </c>
      <c r="M1269" s="3">
        <v>203.1085265058459</v>
      </c>
      <c r="N1269" s="3">
        <v>308.89092316059964</v>
      </c>
      <c r="O1269" s="21" t="s">
        <v>1512</v>
      </c>
      <c r="P1269" s="21">
        <v>0</v>
      </c>
      <c r="Q1269" s="46">
        <v>2.5799975230832006E-3</v>
      </c>
      <c r="R1269" s="46">
        <v>2.8706682691576903E-3</v>
      </c>
      <c r="S1269" s="46">
        <v>3.1174608469284053E-3</v>
      </c>
      <c r="T1269" s="46">
        <v>3.3249566301047006E-3</v>
      </c>
      <c r="U1269" s="46">
        <v>3.497876595988192E-3</v>
      </c>
      <c r="V1269" s="46">
        <v>3.6407913073178201E-3</v>
      </c>
      <c r="W1269" s="46">
        <v>3.7579532831633869E-3</v>
      </c>
      <c r="X1269" s="46">
        <v>3.8466631184294674E-3</v>
      </c>
      <c r="Y1269" s="46">
        <v>3.9132700106426057E-3</v>
      </c>
      <c r="Z1269" s="46">
        <v>3.962707479150538E-3</v>
      </c>
      <c r="AA1269" s="46">
        <v>3.9988090157016811E-3</v>
      </c>
      <c r="AB1269" s="46">
        <v>4.0245533551308927E-3</v>
      </c>
      <c r="AC1269" s="46">
        <v>4.0422550585967037E-3</v>
      </c>
      <c r="AD1269" s="46">
        <v>4.0537126029064228E-3</v>
      </c>
      <c r="AE1269" s="46">
        <v>4.0603234507002681E-3</v>
      </c>
      <c r="AF1269" s="46">
        <v>4.0631734636975159E-3</v>
      </c>
      <c r="AG1269" s="46">
        <v>4.0529629851364128E-3</v>
      </c>
      <c r="AH1269" s="46">
        <v>4.0427756927118802E-3</v>
      </c>
      <c r="AI1269" s="46">
        <v>4.0326115337724301E-3</v>
      </c>
      <c r="AJ1269" s="46">
        <v>4.0224704557861321E-3</v>
      </c>
      <c r="AK1269" s="46">
        <v>8.1461456423103609E-2</v>
      </c>
      <c r="AL1269" s="45">
        <v>7.4905992678106353E-2</v>
      </c>
      <c r="AM1269" s="45">
        <v>2.5799975230832006E-3</v>
      </c>
      <c r="AN1269" s="45">
        <v>5.4506657922408913E-3</v>
      </c>
      <c r="AO1269" s="45">
        <v>8.5681266391692962E-3</v>
      </c>
      <c r="AP1269" s="45">
        <v>1.1893083269273998E-2</v>
      </c>
      <c r="AQ1269" s="45">
        <v>1.5390959865262189E-2</v>
      </c>
      <c r="AR1269" s="45">
        <v>1.9031751172580009E-2</v>
      </c>
      <c r="AS1269" s="45">
        <v>2.2789704455743395E-2</v>
      </c>
      <c r="AT1269" s="45">
        <v>2.6636367574172863E-2</v>
      </c>
      <c r="AU1269" s="45">
        <v>3.0549637584815468E-2</v>
      </c>
      <c r="AV1269" s="45">
        <v>3.4512345063966006E-2</v>
      </c>
      <c r="AW1269" s="45">
        <v>3.8511154079667688E-2</v>
      </c>
      <c r="AX1269" s="45">
        <v>4.2535707434798578E-2</v>
      </c>
      <c r="AY1269" s="45">
        <v>4.6577962493395283E-2</v>
      </c>
      <c r="AZ1269" s="45">
        <v>5.0631675096301704E-2</v>
      </c>
      <c r="BA1269" s="45">
        <v>5.469199854700197E-2</v>
      </c>
      <c r="BB1269" s="45">
        <v>5.8755172010699484E-2</v>
      </c>
      <c r="BC1269" s="45">
        <v>6.2808134995835901E-2</v>
      </c>
      <c r="BD1269" s="45">
        <v>6.6850910688547788E-2</v>
      </c>
      <c r="BE1269" s="45">
        <v>7.0883522222320222E-2</v>
      </c>
      <c r="BF1269" s="45">
        <v>7.4905992678106353E-2</v>
      </c>
    </row>
    <row r="1270" spans="1:58" ht="13.5" thickBot="1" x14ac:dyDescent="0.25">
      <c r="A1270" s="6" t="s">
        <v>1359</v>
      </c>
      <c r="B1270" s="6" t="s">
        <v>1359</v>
      </c>
      <c r="C1270" s="6" t="s">
        <v>1049</v>
      </c>
      <c r="D1270" s="6" t="s">
        <v>1359</v>
      </c>
      <c r="E1270" s="6">
        <v>308.89092316059964</v>
      </c>
      <c r="F1270" s="6" t="s">
        <v>308</v>
      </c>
      <c r="G1270" s="21" t="s">
        <v>1178</v>
      </c>
      <c r="H1270" s="21" t="s">
        <v>1174</v>
      </c>
      <c r="I1270" s="21" t="s">
        <v>1160</v>
      </c>
      <c r="J1270" s="21" t="s">
        <v>849</v>
      </c>
      <c r="K1270" s="21" t="s">
        <v>853</v>
      </c>
      <c r="L1270" s="21" t="s">
        <v>1050</v>
      </c>
      <c r="M1270" s="3">
        <v>203.1085265058459</v>
      </c>
      <c r="N1270" s="3">
        <v>308.89092316059964</v>
      </c>
      <c r="O1270" s="21" t="s">
        <v>1512</v>
      </c>
      <c r="P1270" s="21">
        <v>0</v>
      </c>
      <c r="Q1270" s="46">
        <v>5.8823001341147454E-4</v>
      </c>
      <c r="R1270" s="46">
        <v>6.5450188202063138E-4</v>
      </c>
      <c r="S1270" s="46">
        <v>7.1076968849450542E-4</v>
      </c>
      <c r="T1270" s="46">
        <v>7.5807796930818451E-4</v>
      </c>
      <c r="U1270" s="46">
        <v>7.9750309004597596E-4</v>
      </c>
      <c r="V1270" s="46">
        <v>8.3008712232119329E-4</v>
      </c>
      <c r="W1270" s="46">
        <v>8.5679962495204594E-4</v>
      </c>
      <c r="X1270" s="46">
        <v>8.7702514343469015E-4</v>
      </c>
      <c r="Y1270" s="46">
        <v>8.9221127161864637E-4</v>
      </c>
      <c r="Z1270" s="46">
        <v>9.0348283389855778E-4</v>
      </c>
      <c r="AA1270" s="46">
        <v>9.1171385239359752E-4</v>
      </c>
      <c r="AB1270" s="46">
        <v>9.1758346776811832E-4</v>
      </c>
      <c r="AC1270" s="46">
        <v>9.2161939151375678E-4</v>
      </c>
      <c r="AD1270" s="46">
        <v>9.2423166977475039E-4</v>
      </c>
      <c r="AE1270" s="46">
        <v>9.2573891892969835E-4</v>
      </c>
      <c r="AF1270" s="46">
        <v>9.2638871148515442E-4</v>
      </c>
      <c r="AG1270" s="46">
        <v>9.240607596607052E-4</v>
      </c>
      <c r="AH1270" s="46">
        <v>9.2173809419072127E-4</v>
      </c>
      <c r="AI1270" s="46">
        <v>9.1942070307085588E-4</v>
      </c>
      <c r="AJ1270" s="46">
        <v>9.1710857432401958E-4</v>
      </c>
      <c r="AK1270" s="46">
        <v>1.8572914576683953E-2</v>
      </c>
      <c r="AL1270" s="45">
        <v>1.7078292782617285E-2</v>
      </c>
      <c r="AM1270" s="45">
        <v>5.8823001341147454E-4</v>
      </c>
      <c r="AN1270" s="45">
        <v>1.242731895432106E-3</v>
      </c>
      <c r="AO1270" s="45">
        <v>1.9535015839266113E-3</v>
      </c>
      <c r="AP1270" s="45">
        <v>2.7115795532347961E-3</v>
      </c>
      <c r="AQ1270" s="45">
        <v>3.5090826432807721E-3</v>
      </c>
      <c r="AR1270" s="45">
        <v>4.3391697656019659E-3</v>
      </c>
      <c r="AS1270" s="45">
        <v>5.1959693905540118E-3</v>
      </c>
      <c r="AT1270" s="45">
        <v>6.0729945339887022E-3</v>
      </c>
      <c r="AU1270" s="45">
        <v>6.9652058056073485E-3</v>
      </c>
      <c r="AV1270" s="45">
        <v>7.868688639505907E-3</v>
      </c>
      <c r="AW1270" s="45">
        <v>8.7804024918995052E-3</v>
      </c>
      <c r="AX1270" s="45">
        <v>9.6979859596676241E-3</v>
      </c>
      <c r="AY1270" s="45">
        <v>1.0619605351181382E-2</v>
      </c>
      <c r="AZ1270" s="45">
        <v>1.1543837020956132E-2</v>
      </c>
      <c r="BA1270" s="45">
        <v>1.2469575939885831E-2</v>
      </c>
      <c r="BB1270" s="45">
        <v>1.3395964651370985E-2</v>
      </c>
      <c r="BC1270" s="45">
        <v>1.432002541103169E-2</v>
      </c>
      <c r="BD1270" s="45">
        <v>1.5241763505222411E-2</v>
      </c>
      <c r="BE1270" s="45">
        <v>1.6161184208293267E-2</v>
      </c>
      <c r="BF1270" s="45">
        <v>1.7078292782617285E-2</v>
      </c>
    </row>
    <row r="1271" spans="1:58" ht="13.5" thickBot="1" x14ac:dyDescent="0.25">
      <c r="A1271" s="6" t="s">
        <v>1359</v>
      </c>
      <c r="B1271" s="6" t="s">
        <v>1359</v>
      </c>
      <c r="C1271" s="6" t="s">
        <v>1049</v>
      </c>
      <c r="D1271" s="6" t="s">
        <v>1359</v>
      </c>
      <c r="E1271" s="6">
        <v>308.89092316059964</v>
      </c>
      <c r="F1271" s="6" t="s">
        <v>308</v>
      </c>
      <c r="G1271" s="21" t="s">
        <v>1178</v>
      </c>
      <c r="H1271" s="21" t="s">
        <v>1174</v>
      </c>
      <c r="I1271" s="21" t="s">
        <v>1160</v>
      </c>
      <c r="J1271" s="21" t="s">
        <v>849</v>
      </c>
      <c r="K1271" s="21" t="s">
        <v>854</v>
      </c>
      <c r="L1271" s="21" t="s">
        <v>1050</v>
      </c>
      <c r="M1271" s="3">
        <v>203.1085265058459</v>
      </c>
      <c r="N1271" s="3">
        <v>308.89092316059964</v>
      </c>
      <c r="O1271" s="21" t="s">
        <v>1512</v>
      </c>
      <c r="P1271" s="21">
        <v>0</v>
      </c>
      <c r="Q1271" s="46">
        <v>5.1918696600400834E-3</v>
      </c>
      <c r="R1271" s="46">
        <v>5.7135464353368351E-3</v>
      </c>
      <c r="S1271" s="46">
        <v>6.1403590027178309E-3</v>
      </c>
      <c r="T1271" s="46">
        <v>6.4834591442582334E-3</v>
      </c>
      <c r="U1271" s="46">
        <v>6.7539294727196704E-3</v>
      </c>
      <c r="V1271" s="46">
        <v>6.9622271411808939E-3</v>
      </c>
      <c r="W1271" s="46">
        <v>7.1178865645714004E-3</v>
      </c>
      <c r="X1271" s="46">
        <v>7.2171408385837688E-3</v>
      </c>
      <c r="Y1271" s="46">
        <v>7.2731571839199215E-3</v>
      </c>
      <c r="Z1271" s="46">
        <v>7.2960782895034205E-3</v>
      </c>
      <c r="AA1271" s="46">
        <v>7.2937165350584945E-3</v>
      </c>
      <c r="AB1271" s="46">
        <v>7.2720888738907127E-3</v>
      </c>
      <c r="AC1271" s="46">
        <v>7.2358289479013526E-3</v>
      </c>
      <c r="AD1271" s="46">
        <v>7.1885046127722202E-3</v>
      </c>
      <c r="AE1271" s="46">
        <v>7.1328625837943603E-3</v>
      </c>
      <c r="AF1271" s="46">
        <v>7.071016929777232E-3</v>
      </c>
      <c r="AG1271" s="46">
        <v>6.9870112673686251E-3</v>
      </c>
      <c r="AH1271" s="46">
        <v>6.9039033723382066E-3</v>
      </c>
      <c r="AI1271" s="46">
        <v>6.8216836502581453E-3</v>
      </c>
      <c r="AJ1271" s="46">
        <v>6.7403426092361276E-3</v>
      </c>
      <c r="AK1271" s="46">
        <v>0.13651716085170101</v>
      </c>
      <c r="AL1271" s="45">
        <v>0.13651716085170101</v>
      </c>
      <c r="AM1271" s="45">
        <v>5.1918696600400834E-3</v>
      </c>
      <c r="AN1271" s="45">
        <v>1.0905416095376919E-2</v>
      </c>
      <c r="AO1271" s="45">
        <v>1.704577509809475E-2</v>
      </c>
      <c r="AP1271" s="45">
        <v>2.3529234242352984E-2</v>
      </c>
      <c r="AQ1271" s="45">
        <v>3.0283163715072656E-2</v>
      </c>
      <c r="AR1271" s="45">
        <v>3.724539085625355E-2</v>
      </c>
      <c r="AS1271" s="45">
        <v>4.4363277420824951E-2</v>
      </c>
      <c r="AT1271" s="45">
        <v>5.158041825940872E-2</v>
      </c>
      <c r="AU1271" s="45">
        <v>5.8853575443328643E-2</v>
      </c>
      <c r="AV1271" s="45">
        <v>6.6149653732832062E-2</v>
      </c>
      <c r="AW1271" s="45">
        <v>7.3443370267890551E-2</v>
      </c>
      <c r="AX1271" s="45">
        <v>8.0715459141781271E-2</v>
      </c>
      <c r="AY1271" s="45">
        <v>8.7951288089682625E-2</v>
      </c>
      <c r="AZ1271" s="45">
        <v>9.5139792702454845E-2</v>
      </c>
      <c r="BA1271" s="45">
        <v>0.10227265528624921</v>
      </c>
      <c r="BB1271" s="45">
        <v>0.10934367221602644</v>
      </c>
      <c r="BC1271" s="45">
        <v>0.11633068348339506</v>
      </c>
      <c r="BD1271" s="45">
        <v>0.12323458685573327</v>
      </c>
      <c r="BE1271" s="45">
        <v>0.13005627050599142</v>
      </c>
      <c r="BF1271" s="45">
        <v>0.13651716085170101</v>
      </c>
    </row>
    <row r="1272" spans="1:58" ht="13.5" thickBot="1" x14ac:dyDescent="0.25">
      <c r="A1272" s="6" t="s">
        <v>1359</v>
      </c>
      <c r="B1272" s="6" t="s">
        <v>1359</v>
      </c>
      <c r="C1272" s="6" t="s">
        <v>1049</v>
      </c>
      <c r="D1272" s="6" t="s">
        <v>1359</v>
      </c>
      <c r="E1272" s="6">
        <v>262.12281805295078</v>
      </c>
      <c r="F1272" s="6" t="s">
        <v>308</v>
      </c>
      <c r="G1272" s="21" t="s">
        <v>1178</v>
      </c>
      <c r="H1272" s="21" t="s">
        <v>1174</v>
      </c>
      <c r="I1272" s="21" t="s">
        <v>1160</v>
      </c>
      <c r="J1272" s="21" t="s">
        <v>849</v>
      </c>
      <c r="K1272" s="21" t="s">
        <v>850</v>
      </c>
      <c r="L1272" s="21" t="s">
        <v>1051</v>
      </c>
      <c r="M1272" s="3">
        <v>171.62437474128097</v>
      </c>
      <c r="N1272" s="3">
        <v>262.12281805295078</v>
      </c>
      <c r="O1272" s="21" t="s">
        <v>1512</v>
      </c>
      <c r="P1272" s="21">
        <v>0</v>
      </c>
      <c r="Q1272" s="46">
        <v>4.2696879770713507E-2</v>
      </c>
      <c r="R1272" s="46">
        <v>4.7507248661209374E-2</v>
      </c>
      <c r="S1272" s="46">
        <v>5.1591469482245335E-2</v>
      </c>
      <c r="T1272" s="46">
        <v>5.5025360209821884E-2</v>
      </c>
      <c r="U1272" s="46">
        <v>5.7887049158461372E-2</v>
      </c>
      <c r="V1272" s="46">
        <v>6.0252175413721153E-2</v>
      </c>
      <c r="W1272" s="46">
        <v>6.219111470433971E-2</v>
      </c>
      <c r="X1272" s="46">
        <v>6.3659193990482033E-2</v>
      </c>
      <c r="Y1272" s="46">
        <v>6.4761487359881256E-2</v>
      </c>
      <c r="Z1272" s="46">
        <v>6.5579640573539225E-2</v>
      </c>
      <c r="AA1272" s="46">
        <v>6.6177094826378485E-2</v>
      </c>
      <c r="AB1272" s="46">
        <v>6.6603145777978712E-2</v>
      </c>
      <c r="AC1272" s="46">
        <v>6.6896097550551731E-2</v>
      </c>
      <c r="AD1272" s="46">
        <v>6.7085713487230969E-2</v>
      </c>
      <c r="AE1272" s="46">
        <v>6.7195120470413192E-2</v>
      </c>
      <c r="AF1272" s="46">
        <v>6.724228863861241E-2</v>
      </c>
      <c r="AG1272" s="46">
        <v>6.7073316060677804E-2</v>
      </c>
      <c r="AH1272" s="46">
        <v>6.690472718251371E-2</v>
      </c>
      <c r="AI1272" s="46">
        <v>6.6736521132821844E-2</v>
      </c>
      <c r="AJ1272" s="46">
        <v>6.6568697042282451E-2</v>
      </c>
      <c r="AK1272" s="46">
        <v>1.3481225208412131</v>
      </c>
      <c r="AL1272" s="45">
        <v>1.2396343414938762</v>
      </c>
      <c r="AM1272" s="45">
        <v>4.2696879770713507E-2</v>
      </c>
      <c r="AN1272" s="45">
        <v>9.0204128431922881E-2</v>
      </c>
      <c r="AO1272" s="45">
        <v>0.14179559791416821</v>
      </c>
      <c r="AP1272" s="45">
        <v>0.19682095812399009</v>
      </c>
      <c r="AQ1272" s="45">
        <v>0.25470800728245147</v>
      </c>
      <c r="AR1272" s="45">
        <v>0.3149601826961726</v>
      </c>
      <c r="AS1272" s="45">
        <v>0.37715129740051229</v>
      </c>
      <c r="AT1272" s="45">
        <v>0.44081049139099432</v>
      </c>
      <c r="AU1272" s="45">
        <v>0.50557197875087556</v>
      </c>
      <c r="AV1272" s="45">
        <v>0.57115161932441483</v>
      </c>
      <c r="AW1272" s="45">
        <v>0.63732871415079329</v>
      </c>
      <c r="AX1272" s="45">
        <v>0.70393185992877205</v>
      </c>
      <c r="AY1272" s="45">
        <v>0.77082795747932376</v>
      </c>
      <c r="AZ1272" s="45">
        <v>0.83791367096655467</v>
      </c>
      <c r="BA1272" s="45">
        <v>0.90510879143696787</v>
      </c>
      <c r="BB1272" s="45">
        <v>0.97235108007558024</v>
      </c>
      <c r="BC1272" s="45">
        <v>1.0394243961362581</v>
      </c>
      <c r="BD1272" s="45">
        <v>1.1063291233187718</v>
      </c>
      <c r="BE1272" s="45">
        <v>1.1730656444515937</v>
      </c>
      <c r="BF1272" s="45">
        <v>1.2396343414938762</v>
      </c>
    </row>
    <row r="1273" spans="1:58" ht="13.5" thickBot="1" x14ac:dyDescent="0.25">
      <c r="A1273" s="6" t="s">
        <v>1359</v>
      </c>
      <c r="B1273" s="6" t="s">
        <v>1359</v>
      </c>
      <c r="C1273" s="6" t="s">
        <v>1049</v>
      </c>
      <c r="D1273" s="6" t="s">
        <v>1359</v>
      </c>
      <c r="E1273" s="6">
        <v>262.12281805295078</v>
      </c>
      <c r="F1273" s="6" t="s">
        <v>308</v>
      </c>
      <c r="G1273" s="21" t="s">
        <v>1178</v>
      </c>
      <c r="H1273" s="21" t="s">
        <v>1174</v>
      </c>
      <c r="I1273" s="21" t="s">
        <v>1160</v>
      </c>
      <c r="J1273" s="21" t="s">
        <v>849</v>
      </c>
      <c r="K1273" s="21" t="s">
        <v>852</v>
      </c>
      <c r="L1273" s="21" t="s">
        <v>1051</v>
      </c>
      <c r="M1273" s="3">
        <v>171.62437474128097</v>
      </c>
      <c r="N1273" s="3">
        <v>262.12281805295078</v>
      </c>
      <c r="O1273" s="21" t="s">
        <v>1512</v>
      </c>
      <c r="P1273" s="21">
        <v>0</v>
      </c>
      <c r="Q1273" s="46">
        <v>3.9150624449712478E-3</v>
      </c>
      <c r="R1273" s="46">
        <v>4.356145861380137E-3</v>
      </c>
      <c r="S1273" s="46">
        <v>4.7306455825167348E-3</v>
      </c>
      <c r="T1273" s="46">
        <v>5.0455136941855421E-3</v>
      </c>
      <c r="U1273" s="46">
        <v>5.3079141261081026E-3</v>
      </c>
      <c r="V1273" s="46">
        <v>5.5247825587924427E-3</v>
      </c>
      <c r="W1273" s="46">
        <v>5.7025720518084867E-3</v>
      </c>
      <c r="X1273" s="46">
        <v>5.8371863455984928E-3</v>
      </c>
      <c r="Y1273" s="46">
        <v>5.9382601411920163E-3</v>
      </c>
      <c r="Z1273" s="46">
        <v>6.0132798939623823E-3</v>
      </c>
      <c r="AA1273" s="46">
        <v>6.0680628031289869E-3</v>
      </c>
      <c r="AB1273" s="46">
        <v>6.1071290020567482E-3</v>
      </c>
      <c r="AC1273" s="46">
        <v>6.1339907621285926E-3</v>
      </c>
      <c r="AD1273" s="46">
        <v>6.1513772134864876E-3</v>
      </c>
      <c r="AE1273" s="46">
        <v>6.1614089602984659E-3</v>
      </c>
      <c r="AF1273" s="46">
        <v>6.1657337624555922E-3</v>
      </c>
      <c r="AG1273" s="46">
        <v>6.1502396928674978E-3</v>
      </c>
      <c r="AH1273" s="46">
        <v>6.1347808074885832E-3</v>
      </c>
      <c r="AI1273" s="46">
        <v>6.1193570264219243E-3</v>
      </c>
      <c r="AJ1273" s="46">
        <v>6.1039682699520204E-3</v>
      </c>
      <c r="AK1273" s="46">
        <v>0.12361511431748373</v>
      </c>
      <c r="AL1273" s="45">
        <v>0.11366741100080048</v>
      </c>
      <c r="AM1273" s="45">
        <v>3.9150624449712478E-3</v>
      </c>
      <c r="AN1273" s="45">
        <v>8.2712083063513839E-3</v>
      </c>
      <c r="AO1273" s="45">
        <v>1.3001853888868119E-2</v>
      </c>
      <c r="AP1273" s="45">
        <v>1.8047367583053663E-2</v>
      </c>
      <c r="AQ1273" s="45">
        <v>2.3355281709161766E-2</v>
      </c>
      <c r="AR1273" s="45">
        <v>2.8880064267954208E-2</v>
      </c>
      <c r="AS1273" s="45">
        <v>3.4582636319762695E-2</v>
      </c>
      <c r="AT1273" s="45">
        <v>4.0419822665361191E-2</v>
      </c>
      <c r="AU1273" s="45">
        <v>4.6358082806553208E-2</v>
      </c>
      <c r="AV1273" s="45">
        <v>5.2371362700515588E-2</v>
      </c>
      <c r="AW1273" s="45">
        <v>5.8439425503644574E-2</v>
      </c>
      <c r="AX1273" s="45">
        <v>6.454655450570132E-2</v>
      </c>
      <c r="AY1273" s="45">
        <v>7.0680545267829908E-2</v>
      </c>
      <c r="AZ1273" s="45">
        <v>7.68319224813164E-2</v>
      </c>
      <c r="BA1273" s="45">
        <v>8.2993331441614859E-2</v>
      </c>
      <c r="BB1273" s="45">
        <v>8.9159065204070451E-2</v>
      </c>
      <c r="BC1273" s="45">
        <v>9.5309304896937952E-2</v>
      </c>
      <c r="BD1273" s="45">
        <v>0.10144408570442653</v>
      </c>
      <c r="BE1273" s="45">
        <v>0.10756344273084846</v>
      </c>
      <c r="BF1273" s="45">
        <v>0.11366741100080048</v>
      </c>
    </row>
    <row r="1274" spans="1:58" ht="13.5" thickBot="1" x14ac:dyDescent="0.25">
      <c r="A1274" s="6" t="s">
        <v>1359</v>
      </c>
      <c r="B1274" s="6" t="s">
        <v>1359</v>
      </c>
      <c r="C1274" s="6" t="s">
        <v>1049</v>
      </c>
      <c r="D1274" s="6" t="s">
        <v>1359</v>
      </c>
      <c r="E1274" s="6">
        <v>262.12281805295078</v>
      </c>
      <c r="F1274" s="6" t="s">
        <v>308</v>
      </c>
      <c r="G1274" s="21" t="s">
        <v>1178</v>
      </c>
      <c r="H1274" s="21" t="s">
        <v>1174</v>
      </c>
      <c r="I1274" s="21" t="s">
        <v>1160</v>
      </c>
      <c r="J1274" s="21" t="s">
        <v>849</v>
      </c>
      <c r="K1274" s="21" t="s">
        <v>853</v>
      </c>
      <c r="L1274" s="21" t="s">
        <v>1051</v>
      </c>
      <c r="M1274" s="3">
        <v>171.62437474128097</v>
      </c>
      <c r="N1274" s="3">
        <v>262.12281805295078</v>
      </c>
      <c r="O1274" s="21" t="s">
        <v>1512</v>
      </c>
      <c r="P1274" s="21">
        <v>0</v>
      </c>
      <c r="Q1274" s="46">
        <v>8.9261994009981482E-4</v>
      </c>
      <c r="R1274" s="46">
        <v>9.9318534825560073E-4</v>
      </c>
      <c r="S1274" s="46">
        <v>1.0785699170452316E-3</v>
      </c>
      <c r="T1274" s="46">
        <v>1.1503586966439224E-3</v>
      </c>
      <c r="U1274" s="46">
        <v>1.2101850368663458E-3</v>
      </c>
      <c r="V1274" s="46">
        <v>1.2596302475400309E-3</v>
      </c>
      <c r="W1274" s="46">
        <v>1.3001656026810958E-3</v>
      </c>
      <c r="X1274" s="46">
        <v>1.3308571700694416E-3</v>
      </c>
      <c r="Y1274" s="46">
        <v>1.353901626354995E-3</v>
      </c>
      <c r="Z1274" s="46">
        <v>1.3710058560232083E-3</v>
      </c>
      <c r="AA1274" s="46">
        <v>1.3834961592523688E-3</v>
      </c>
      <c r="AB1274" s="46">
        <v>1.3924031099426743E-3</v>
      </c>
      <c r="AC1274" s="46">
        <v>1.3985274931430248E-3</v>
      </c>
      <c r="AD1274" s="46">
        <v>1.4024915405593222E-3</v>
      </c>
      <c r="AE1274" s="46">
        <v>1.4047787421976785E-3</v>
      </c>
      <c r="AF1274" s="46">
        <v>1.4057647812958274E-3</v>
      </c>
      <c r="AG1274" s="46">
        <v>1.4022321900122861E-3</v>
      </c>
      <c r="AH1274" s="46">
        <v>1.3987076205999481E-3</v>
      </c>
      <c r="AI1274" s="46">
        <v>1.3951910548426088E-3</v>
      </c>
      <c r="AJ1274" s="46">
        <v>1.3916824745654234E-3</v>
      </c>
      <c r="AK1274" s="46">
        <v>2.8183794636336752E-2</v>
      </c>
      <c r="AL1274" s="45">
        <v>2.5915754607990851E-2</v>
      </c>
      <c r="AM1274" s="45">
        <v>8.9261994009981482E-4</v>
      </c>
      <c r="AN1274" s="45">
        <v>1.8858052883554154E-3</v>
      </c>
      <c r="AO1274" s="45">
        <v>2.964375205400647E-3</v>
      </c>
      <c r="AP1274" s="45">
        <v>4.1147339020445699E-3</v>
      </c>
      <c r="AQ1274" s="45">
        <v>5.3249189389109157E-3</v>
      </c>
      <c r="AR1274" s="45">
        <v>6.584549186450947E-3</v>
      </c>
      <c r="AS1274" s="45">
        <v>7.884714789132042E-3</v>
      </c>
      <c r="AT1274" s="45">
        <v>9.2155719592014844E-3</v>
      </c>
      <c r="AU1274" s="45">
        <v>1.0569473585556479E-2</v>
      </c>
      <c r="AV1274" s="45">
        <v>1.1940479441579688E-2</v>
      </c>
      <c r="AW1274" s="45">
        <v>1.3323975600832056E-2</v>
      </c>
      <c r="AX1274" s="45">
        <v>1.4716378710774729E-2</v>
      </c>
      <c r="AY1274" s="45">
        <v>1.6114906203917756E-2</v>
      </c>
      <c r="AZ1274" s="45">
        <v>1.7517397744477078E-2</v>
      </c>
      <c r="BA1274" s="45">
        <v>1.8922176486674755E-2</v>
      </c>
      <c r="BB1274" s="45">
        <v>2.0327941267970582E-2</v>
      </c>
      <c r="BC1274" s="45">
        <v>2.1730173457982869E-2</v>
      </c>
      <c r="BD1274" s="45">
        <v>2.3128881078582818E-2</v>
      </c>
      <c r="BE1274" s="45">
        <v>2.4524072133425428E-2</v>
      </c>
      <c r="BF1274" s="45">
        <v>2.5915754607990851E-2</v>
      </c>
    </row>
    <row r="1275" spans="1:58" ht="13.5" thickBot="1" x14ac:dyDescent="0.25">
      <c r="A1275" s="6" t="s">
        <v>1359</v>
      </c>
      <c r="B1275" s="6" t="s">
        <v>1359</v>
      </c>
      <c r="C1275" s="6" t="s">
        <v>1049</v>
      </c>
      <c r="D1275" s="6" t="s">
        <v>1359</v>
      </c>
      <c r="E1275" s="6">
        <v>262.12281805295078</v>
      </c>
      <c r="F1275" s="6" t="s">
        <v>308</v>
      </c>
      <c r="G1275" s="21" t="s">
        <v>1178</v>
      </c>
      <c r="H1275" s="21" t="s">
        <v>1174</v>
      </c>
      <c r="I1275" s="21" t="s">
        <v>1160</v>
      </c>
      <c r="J1275" s="21" t="s">
        <v>849</v>
      </c>
      <c r="K1275" s="21" t="s">
        <v>854</v>
      </c>
      <c r="L1275" s="21" t="s">
        <v>1051</v>
      </c>
      <c r="M1275" s="3">
        <v>171.62437474128097</v>
      </c>
      <c r="N1275" s="3">
        <v>262.12281805295078</v>
      </c>
      <c r="O1275" s="21" t="s">
        <v>1512</v>
      </c>
      <c r="P1275" s="21">
        <v>0</v>
      </c>
      <c r="Q1275" s="46">
        <v>7.878493581233206E-3</v>
      </c>
      <c r="R1275" s="46">
        <v>8.6701211440912002E-3</v>
      </c>
      <c r="S1275" s="46">
        <v>9.3177953525525291E-3</v>
      </c>
      <c r="T1275" s="46">
        <v>9.8384386737150609E-3</v>
      </c>
      <c r="U1275" s="46">
        <v>1.0248868612489954E-2</v>
      </c>
      <c r="V1275" s="46">
        <v>1.0564953559034033E-2</v>
      </c>
      <c r="W1275" s="46">
        <v>1.0801161678332446E-2</v>
      </c>
      <c r="X1275" s="46">
        <v>1.09517768154448E-2</v>
      </c>
      <c r="Y1275" s="46">
        <v>1.1036779800125201E-2</v>
      </c>
      <c r="Z1275" s="46">
        <v>1.1071561833388527E-2</v>
      </c>
      <c r="AA1275" s="46">
        <v>1.1067977947726295E-2</v>
      </c>
      <c r="AB1275" s="46">
        <v>1.1035158674353751E-2</v>
      </c>
      <c r="AC1275" s="46">
        <v>1.098013541435902E-2</v>
      </c>
      <c r="AD1275" s="46">
        <v>1.0908322272858057E-2</v>
      </c>
      <c r="AE1275" s="46">
        <v>1.0823887301093859E-2</v>
      </c>
      <c r="AF1275" s="46">
        <v>1.0730038529821481E-2</v>
      </c>
      <c r="AG1275" s="46">
        <v>1.0602562665554824E-2</v>
      </c>
      <c r="AH1275" s="46">
        <v>1.047644913412578E-2</v>
      </c>
      <c r="AI1275" s="46">
        <v>1.0351683376301737E-2</v>
      </c>
      <c r="AJ1275" s="46">
        <v>1.0228250988444404E-2</v>
      </c>
      <c r="AK1275" s="46">
        <v>0.20716035762153626</v>
      </c>
      <c r="AL1275" s="45">
        <v>0.20716035762153626</v>
      </c>
      <c r="AM1275" s="45">
        <v>7.878493581233206E-3</v>
      </c>
      <c r="AN1275" s="45">
        <v>1.6548614725324408E-2</v>
      </c>
      <c r="AO1275" s="45">
        <v>2.5866410077876937E-2</v>
      </c>
      <c r="AP1275" s="45">
        <v>3.5704848751591994E-2</v>
      </c>
      <c r="AQ1275" s="45">
        <v>4.595371736408195E-2</v>
      </c>
      <c r="AR1275" s="45">
        <v>5.651867092311598E-2</v>
      </c>
      <c r="AS1275" s="45">
        <v>6.7319832601448429E-2</v>
      </c>
      <c r="AT1275" s="45">
        <v>7.8271609416893234E-2</v>
      </c>
      <c r="AU1275" s="45">
        <v>8.9308389217018433E-2</v>
      </c>
      <c r="AV1275" s="45">
        <v>0.10037995105040697</v>
      </c>
      <c r="AW1275" s="45">
        <v>0.11144792899813326</v>
      </c>
      <c r="AX1275" s="45">
        <v>0.12248308767248701</v>
      </c>
      <c r="AY1275" s="45">
        <v>0.13346322308684602</v>
      </c>
      <c r="AZ1275" s="45">
        <v>0.14437154535970409</v>
      </c>
      <c r="BA1275" s="45">
        <v>0.15519543266079794</v>
      </c>
      <c r="BB1275" s="45">
        <v>0.16592547119061943</v>
      </c>
      <c r="BC1275" s="45">
        <v>0.17652803385617424</v>
      </c>
      <c r="BD1275" s="45">
        <v>0.18700448299030004</v>
      </c>
      <c r="BE1275" s="45">
        <v>0.19735616636660178</v>
      </c>
      <c r="BF1275" s="45">
        <v>0.20716035762153626</v>
      </c>
    </row>
    <row r="1276" spans="1:58" ht="13.5" thickBot="1" x14ac:dyDescent="0.25">
      <c r="A1276" s="6" t="s">
        <v>1351</v>
      </c>
      <c r="B1276" s="6" t="s">
        <v>1141</v>
      </c>
      <c r="C1276" s="6" t="s">
        <v>1052</v>
      </c>
      <c r="D1276" s="6" t="s">
        <v>1351</v>
      </c>
      <c r="E1276" s="6">
        <v>11.051913787806729</v>
      </c>
      <c r="F1276" s="6" t="s">
        <v>300</v>
      </c>
      <c r="G1276" s="21" t="s">
        <v>1178</v>
      </c>
      <c r="H1276" s="21" t="s">
        <v>1172</v>
      </c>
      <c r="I1276" s="21" t="s">
        <v>1160</v>
      </c>
      <c r="J1276" s="21" t="s">
        <v>849</v>
      </c>
      <c r="K1276" s="21" t="s">
        <v>850</v>
      </c>
      <c r="L1276" s="21" t="s">
        <v>1053</v>
      </c>
      <c r="M1276" s="3">
        <v>7.2680227301833922</v>
      </c>
      <c r="N1276" s="3">
        <v>11.051913787806729</v>
      </c>
      <c r="O1276" s="21" t="s">
        <v>1513</v>
      </c>
      <c r="P1276" s="21">
        <v>0</v>
      </c>
      <c r="Q1276" s="46">
        <v>0</v>
      </c>
      <c r="R1276" s="46">
        <v>4.6334219856186795E-4</v>
      </c>
      <c r="S1276" s="46">
        <v>1.2294720801812587E-3</v>
      </c>
      <c r="T1276" s="46">
        <v>2.1489207356745919E-3</v>
      </c>
      <c r="U1276" s="46">
        <v>3.0950652347405041E-3</v>
      </c>
      <c r="V1276" s="46">
        <v>4.1610622600049838E-3</v>
      </c>
      <c r="W1276" s="46">
        <v>5.1014174654560379E-3</v>
      </c>
      <c r="X1276" s="46">
        <v>5.7900726340423215E-3</v>
      </c>
      <c r="Y1276" s="46">
        <v>6.1970897562171829E-3</v>
      </c>
      <c r="Z1276" s="46">
        <v>6.6395309135367205E-3</v>
      </c>
      <c r="AA1276" s="46">
        <v>7.019993424019876E-3</v>
      </c>
      <c r="AB1276" s="46">
        <v>7.1663385603367236E-3</v>
      </c>
      <c r="AC1276" s="46">
        <v>6.9868028519524039E-3</v>
      </c>
      <c r="AD1276" s="46">
        <v>7.0022722073612839E-3</v>
      </c>
      <c r="AE1276" s="46">
        <v>7.0008857441275054E-3</v>
      </c>
      <c r="AF1276" s="46">
        <v>6.9908695495514107E-3</v>
      </c>
      <c r="AG1276" s="46">
        <v>6.9438316111286617E-3</v>
      </c>
      <c r="AH1276" s="46">
        <v>6.8959336246224552E-3</v>
      </c>
      <c r="AI1276" s="46">
        <v>6.847161889881396E-3</v>
      </c>
      <c r="AJ1276" s="46">
        <v>6.9018059061103218E-3</v>
      </c>
      <c r="AK1276" s="46">
        <v>0.10443414969419781</v>
      </c>
      <c r="AL1276" s="45">
        <v>0.10443414969419781</v>
      </c>
      <c r="AM1276" s="45">
        <v>0</v>
      </c>
      <c r="AN1276" s="45">
        <v>4.6334219856186795E-4</v>
      </c>
      <c r="AO1276" s="45">
        <v>1.6928142787431266E-3</v>
      </c>
      <c r="AP1276" s="45">
        <v>3.8417350144177185E-3</v>
      </c>
      <c r="AQ1276" s="45">
        <v>6.9368002491582226E-3</v>
      </c>
      <c r="AR1276" s="45">
        <v>1.1097862509163206E-2</v>
      </c>
      <c r="AS1276" s="45">
        <v>1.6199279974619243E-2</v>
      </c>
      <c r="AT1276" s="45">
        <v>2.1989352608661566E-2</v>
      </c>
      <c r="AU1276" s="45">
        <v>2.8186442364878748E-2</v>
      </c>
      <c r="AV1276" s="45">
        <v>3.4825973278415467E-2</v>
      </c>
      <c r="AW1276" s="45">
        <v>4.1845966702435344E-2</v>
      </c>
      <c r="AX1276" s="45">
        <v>4.9012305262772067E-2</v>
      </c>
      <c r="AY1276" s="45">
        <v>5.5999108114724472E-2</v>
      </c>
      <c r="AZ1276" s="45">
        <v>6.3001380322085757E-2</v>
      </c>
      <c r="BA1276" s="45">
        <v>7.0002266066213265E-2</v>
      </c>
      <c r="BB1276" s="45">
        <v>7.699313561576468E-2</v>
      </c>
      <c r="BC1276" s="45">
        <v>8.3936967226893339E-2</v>
      </c>
      <c r="BD1276" s="45">
        <v>9.0832900851515797E-2</v>
      </c>
      <c r="BE1276" s="45">
        <v>9.7680062741397192E-2</v>
      </c>
      <c r="BF1276" s="45">
        <v>0.10443414969419781</v>
      </c>
    </row>
    <row r="1277" spans="1:58" ht="13.5" thickBot="1" x14ac:dyDescent="0.25">
      <c r="A1277" s="6" t="s">
        <v>1351</v>
      </c>
      <c r="B1277" s="6" t="s">
        <v>1141</v>
      </c>
      <c r="C1277" s="6" t="s">
        <v>1052</v>
      </c>
      <c r="D1277" s="6" t="s">
        <v>1351</v>
      </c>
      <c r="E1277" s="6">
        <v>11.051913787806729</v>
      </c>
      <c r="F1277" s="6" t="s">
        <v>300</v>
      </c>
      <c r="G1277" s="21" t="s">
        <v>1178</v>
      </c>
      <c r="H1277" s="21" t="s">
        <v>1172</v>
      </c>
      <c r="I1277" s="21" t="s">
        <v>1160</v>
      </c>
      <c r="J1277" s="21" t="s">
        <v>849</v>
      </c>
      <c r="K1277" s="21" t="s">
        <v>852</v>
      </c>
      <c r="L1277" s="21" t="s">
        <v>1053</v>
      </c>
      <c r="M1277" s="3">
        <v>7.2680227301833922</v>
      </c>
      <c r="N1277" s="3">
        <v>11.051913787806729</v>
      </c>
      <c r="O1277" s="21" t="s">
        <v>1513</v>
      </c>
      <c r="P1277" s="21">
        <v>0</v>
      </c>
      <c r="Q1277" s="46">
        <v>0</v>
      </c>
      <c r="R1277" s="46">
        <v>1.9059813152186761E-5</v>
      </c>
      <c r="S1277" s="46">
        <v>5.427064895332766E-5</v>
      </c>
      <c r="T1277" s="46">
        <v>9.6945010726943382E-5</v>
      </c>
      <c r="U1277" s="46">
        <v>1.4459025453007908E-4</v>
      </c>
      <c r="V1277" s="46">
        <v>1.9282758138175883E-4</v>
      </c>
      <c r="W1277" s="46">
        <v>2.3464006738346062E-4</v>
      </c>
      <c r="X1277" s="46">
        <v>2.6714525145828816E-4</v>
      </c>
      <c r="Y1277" s="46">
        <v>2.9298549095368922E-4</v>
      </c>
      <c r="Z1277" s="46">
        <v>3.0712486948193804E-4</v>
      </c>
      <c r="AA1277" s="46">
        <v>3.1530556448309546E-4</v>
      </c>
      <c r="AB1277" s="46">
        <v>3.1738208831284722E-4</v>
      </c>
      <c r="AC1277" s="46">
        <v>3.1558259959190842E-4</v>
      </c>
      <c r="AD1277" s="46">
        <v>3.1355059387579935E-4</v>
      </c>
      <c r="AE1277" s="46">
        <v>3.053431691932444E-4</v>
      </c>
      <c r="AF1277" s="46">
        <v>3.0222053218466094E-4</v>
      </c>
      <c r="AG1277" s="46">
        <v>2.9770622516370188E-4</v>
      </c>
      <c r="AH1277" s="46">
        <v>2.933726937612677E-4</v>
      </c>
      <c r="AI1277" s="46">
        <v>2.8921023469960435E-4</v>
      </c>
      <c r="AJ1277" s="46">
        <v>2.8962797090184827E-4</v>
      </c>
      <c r="AK1277" s="46">
        <v>4.6413517429811759E-3</v>
      </c>
      <c r="AL1277" s="45">
        <v>4.6413517429811759E-3</v>
      </c>
      <c r="AM1277" s="45">
        <v>0</v>
      </c>
      <c r="AN1277" s="45">
        <v>1.9059813152186761E-5</v>
      </c>
      <c r="AO1277" s="45">
        <v>7.3330462105514421E-5</v>
      </c>
      <c r="AP1277" s="45">
        <v>1.7027547283245782E-4</v>
      </c>
      <c r="AQ1277" s="45">
        <v>3.148657273625369E-4</v>
      </c>
      <c r="AR1277" s="45">
        <v>5.0769330874429579E-4</v>
      </c>
      <c r="AS1277" s="45">
        <v>7.423333761277564E-4</v>
      </c>
      <c r="AT1277" s="45">
        <v>1.0094786275860446E-3</v>
      </c>
      <c r="AU1277" s="45">
        <v>1.3024641185397337E-3</v>
      </c>
      <c r="AV1277" s="45">
        <v>1.6095889880216718E-3</v>
      </c>
      <c r="AW1277" s="45">
        <v>1.9248945525047671E-3</v>
      </c>
      <c r="AX1277" s="45">
        <v>2.2422766408176143E-3</v>
      </c>
      <c r="AY1277" s="45">
        <v>2.5578592404095226E-3</v>
      </c>
      <c r="AZ1277" s="45">
        <v>2.8714098342853219E-3</v>
      </c>
      <c r="BA1277" s="45">
        <v>3.1767530034785664E-3</v>
      </c>
      <c r="BB1277" s="45">
        <v>3.4789735356632275E-3</v>
      </c>
      <c r="BC1277" s="45">
        <v>3.7766797608269295E-3</v>
      </c>
      <c r="BD1277" s="45">
        <v>4.0700524545881972E-3</v>
      </c>
      <c r="BE1277" s="45">
        <v>4.3592626892878013E-3</v>
      </c>
      <c r="BF1277" s="45">
        <v>4.6413517429811759E-3</v>
      </c>
    </row>
    <row r="1278" spans="1:58" ht="13.5" thickBot="1" x14ac:dyDescent="0.25">
      <c r="A1278" s="6" t="s">
        <v>1351</v>
      </c>
      <c r="B1278" s="6" t="s">
        <v>1141</v>
      </c>
      <c r="C1278" s="6" t="s">
        <v>1052</v>
      </c>
      <c r="D1278" s="6" t="s">
        <v>1351</v>
      </c>
      <c r="E1278" s="6">
        <v>11.051913787806729</v>
      </c>
      <c r="F1278" s="6" t="s">
        <v>300</v>
      </c>
      <c r="G1278" s="21" t="s">
        <v>1178</v>
      </c>
      <c r="H1278" s="21" t="s">
        <v>1172</v>
      </c>
      <c r="I1278" s="21" t="s">
        <v>1160</v>
      </c>
      <c r="J1278" s="21" t="s">
        <v>849</v>
      </c>
      <c r="K1278" s="21" t="s">
        <v>853</v>
      </c>
      <c r="L1278" s="21" t="s">
        <v>1053</v>
      </c>
      <c r="M1278" s="3">
        <v>7.2680227301833922</v>
      </c>
      <c r="N1278" s="3">
        <v>11.051913787806729</v>
      </c>
      <c r="O1278" s="21" t="s">
        <v>1513</v>
      </c>
      <c r="P1278" s="21">
        <v>0</v>
      </c>
      <c r="Q1278" s="46">
        <v>0</v>
      </c>
      <c r="R1278" s="46">
        <v>4.3067152067666987E-6</v>
      </c>
      <c r="S1278" s="46">
        <v>1.2313180673990194E-5</v>
      </c>
      <c r="T1278" s="46">
        <v>2.2401038953248279E-5</v>
      </c>
      <c r="U1278" s="46">
        <v>3.286091134408358E-5</v>
      </c>
      <c r="V1278" s="46">
        <v>4.3794565908612371E-5</v>
      </c>
      <c r="W1278" s="46">
        <v>5.2108918989072249E-5</v>
      </c>
      <c r="X1278" s="46">
        <v>5.9344101210908808E-5</v>
      </c>
      <c r="Y1278" s="46">
        <v>6.4420453454547725E-5</v>
      </c>
      <c r="Z1278" s="46">
        <v>6.8362740941112332E-5</v>
      </c>
      <c r="AA1278" s="46">
        <v>7.0602551630206655E-5</v>
      </c>
      <c r="AB1278" s="46">
        <v>7.087511344251748E-5</v>
      </c>
      <c r="AC1278" s="46">
        <v>7.0726766877681149E-5</v>
      </c>
      <c r="AD1278" s="46">
        <v>6.9150867303622001E-5</v>
      </c>
      <c r="AE1278" s="46">
        <v>6.8824590714623894E-5</v>
      </c>
      <c r="AF1278" s="46">
        <v>6.806513634497686E-5</v>
      </c>
      <c r="AG1278" s="46">
        <v>6.7002732970581765E-5</v>
      </c>
      <c r="AH1278" s="46">
        <v>6.5990558378189548E-5</v>
      </c>
      <c r="AI1278" s="46">
        <v>6.502560471569433E-5</v>
      </c>
      <c r="AJ1278" s="46">
        <v>6.5097492392586249E-5</v>
      </c>
      <c r="AK1278" s="46">
        <v>1.0393718130872892E-3</v>
      </c>
      <c r="AL1278" s="45">
        <v>1.0393718130872892E-3</v>
      </c>
      <c r="AM1278" s="45">
        <v>0</v>
      </c>
      <c r="AN1278" s="45">
        <v>4.3067152067666987E-6</v>
      </c>
      <c r="AO1278" s="45">
        <v>1.6619895880756893E-5</v>
      </c>
      <c r="AP1278" s="45">
        <v>3.9020934834005171E-5</v>
      </c>
      <c r="AQ1278" s="45">
        <v>7.1881846178088751E-5</v>
      </c>
      <c r="AR1278" s="45">
        <v>1.1567641208670113E-4</v>
      </c>
      <c r="AS1278" s="45">
        <v>1.6778533107577337E-4</v>
      </c>
      <c r="AT1278" s="45">
        <v>2.2712943228668219E-4</v>
      </c>
      <c r="AU1278" s="45">
        <v>2.9154988574122992E-4</v>
      </c>
      <c r="AV1278" s="45">
        <v>3.5991262668234224E-4</v>
      </c>
      <c r="AW1278" s="45">
        <v>4.3051517831254888E-4</v>
      </c>
      <c r="AX1278" s="45">
        <v>5.0139029175506639E-4</v>
      </c>
      <c r="AY1278" s="45">
        <v>5.7211705863274755E-4</v>
      </c>
      <c r="AZ1278" s="45">
        <v>6.4126792593636951E-4</v>
      </c>
      <c r="BA1278" s="45">
        <v>7.1009251665099342E-4</v>
      </c>
      <c r="BB1278" s="45">
        <v>7.7815765299597025E-4</v>
      </c>
      <c r="BC1278" s="45">
        <v>8.4516038596655198E-4</v>
      </c>
      <c r="BD1278" s="45">
        <v>9.1115094434474151E-4</v>
      </c>
      <c r="BE1278" s="45">
        <v>9.7617654906043583E-4</v>
      </c>
      <c r="BF1278" s="45">
        <v>1.0393718130872892E-3</v>
      </c>
    </row>
    <row r="1279" spans="1:58" ht="13.5" thickBot="1" x14ac:dyDescent="0.25">
      <c r="A1279" s="6" t="s">
        <v>1351</v>
      </c>
      <c r="B1279" s="6" t="s">
        <v>1141</v>
      </c>
      <c r="C1279" s="6" t="s">
        <v>1052</v>
      </c>
      <c r="D1279" s="6" t="s">
        <v>1351</v>
      </c>
      <c r="E1279" s="6">
        <v>11.051913787806729</v>
      </c>
      <c r="F1279" s="6" t="s">
        <v>300</v>
      </c>
      <c r="G1279" s="21" t="s">
        <v>1178</v>
      </c>
      <c r="H1279" s="21" t="s">
        <v>1172</v>
      </c>
      <c r="I1279" s="21" t="s">
        <v>1160</v>
      </c>
      <c r="J1279" s="21" t="s">
        <v>849</v>
      </c>
      <c r="K1279" s="21" t="s">
        <v>854</v>
      </c>
      <c r="L1279" s="21" t="s">
        <v>1053</v>
      </c>
      <c r="M1279" s="3">
        <v>7.2680227301833922</v>
      </c>
      <c r="N1279" s="3">
        <v>11.051913787806729</v>
      </c>
      <c r="O1279" s="21" t="s">
        <v>1513</v>
      </c>
      <c r="P1279" s="21">
        <v>0</v>
      </c>
      <c r="Q1279" s="46">
        <v>0</v>
      </c>
      <c r="R1279" s="46">
        <v>1.0884267237394627E-5</v>
      </c>
      <c r="S1279" s="46">
        <v>3.3988143567826112E-5</v>
      </c>
      <c r="T1279" s="46">
        <v>6.0841676694226758E-5</v>
      </c>
      <c r="U1279" s="46">
        <v>8.9453796270350287E-5</v>
      </c>
      <c r="V1279" s="46">
        <v>1.1719934593464595E-4</v>
      </c>
      <c r="W1279" s="46">
        <v>1.416449726763427E-4</v>
      </c>
      <c r="X1279" s="46">
        <v>1.628483829245889E-4</v>
      </c>
      <c r="Y1279" s="46">
        <v>1.8005865695430251E-4</v>
      </c>
      <c r="Z1279" s="46">
        <v>1.9273522505351324E-4</v>
      </c>
      <c r="AA1279" s="46">
        <v>2.0120934170874446E-4</v>
      </c>
      <c r="AB1279" s="46">
        <v>2.0615684057118436E-4</v>
      </c>
      <c r="AC1279" s="46">
        <v>2.0850920130915349E-4</v>
      </c>
      <c r="AD1279" s="46">
        <v>2.0919069899105497E-4</v>
      </c>
      <c r="AE1279" s="46">
        <v>2.0867213143485933E-4</v>
      </c>
      <c r="AF1279" s="46">
        <v>2.0677601283843516E-4</v>
      </c>
      <c r="AG1279" s="46">
        <v>2.0380594071869602E-4</v>
      </c>
      <c r="AH1279" s="46">
        <v>2.0083527864923792E-4</v>
      </c>
      <c r="AI1279" s="46">
        <v>1.9786402646737084E-4</v>
      </c>
      <c r="AJ1279" s="46">
        <v>1.9788745817412109E-4</v>
      </c>
      <c r="AK1279" s="46">
        <v>3.0236830957944081E-3</v>
      </c>
      <c r="AL1279" s="45">
        <v>3.0236830957944081E-3</v>
      </c>
      <c r="AM1279" s="45">
        <v>0</v>
      </c>
      <c r="AN1279" s="45">
        <v>1.0884267237394627E-5</v>
      </c>
      <c r="AO1279" s="45">
        <v>4.4872410805220739E-5</v>
      </c>
      <c r="AP1279" s="45">
        <v>1.0571408749944749E-4</v>
      </c>
      <c r="AQ1279" s="45">
        <v>1.9516788376979779E-4</v>
      </c>
      <c r="AR1279" s="45">
        <v>3.1236722970444375E-4</v>
      </c>
      <c r="AS1279" s="45">
        <v>4.5401220238078645E-4</v>
      </c>
      <c r="AT1279" s="45">
        <v>6.1686058530537535E-4</v>
      </c>
      <c r="AU1279" s="45">
        <v>7.9691924225967791E-4</v>
      </c>
      <c r="AV1279" s="45">
        <v>9.8965446731319115E-4</v>
      </c>
      <c r="AW1279" s="45">
        <v>1.1908638090219357E-3</v>
      </c>
      <c r="AX1279" s="45">
        <v>1.3970206495931201E-3</v>
      </c>
      <c r="AY1279" s="45">
        <v>1.6055298509022736E-3</v>
      </c>
      <c r="AZ1279" s="45">
        <v>1.8147205498933285E-3</v>
      </c>
      <c r="BA1279" s="45">
        <v>2.023392681328188E-3</v>
      </c>
      <c r="BB1279" s="45">
        <v>2.2301686941666233E-3</v>
      </c>
      <c r="BC1279" s="45">
        <v>2.4339746348853194E-3</v>
      </c>
      <c r="BD1279" s="45">
        <v>2.6348099135345571E-3</v>
      </c>
      <c r="BE1279" s="45">
        <v>2.8326739400019278E-3</v>
      </c>
      <c r="BF1279" s="45">
        <v>3.0236830957944081E-3</v>
      </c>
    </row>
    <row r="1280" spans="1:58" ht="13.5" thickBot="1" x14ac:dyDescent="0.25">
      <c r="A1280" s="6" t="s">
        <v>1350</v>
      </c>
      <c r="B1280" s="6" t="s">
        <v>1350</v>
      </c>
      <c r="C1280" s="6" t="s">
        <v>1052</v>
      </c>
      <c r="D1280" s="6" t="s">
        <v>1350</v>
      </c>
      <c r="E1280" s="6">
        <v>1.6178735513013094</v>
      </c>
      <c r="F1280" s="6" t="s">
        <v>300</v>
      </c>
      <c r="G1280" s="21" t="s">
        <v>1178</v>
      </c>
      <c r="H1280" s="21" t="s">
        <v>1172</v>
      </c>
      <c r="I1280" s="21" t="s">
        <v>1160</v>
      </c>
      <c r="J1280" s="21" t="s">
        <v>849</v>
      </c>
      <c r="K1280" s="21" t="s">
        <v>850</v>
      </c>
      <c r="L1280" s="21" t="s">
        <v>1054</v>
      </c>
      <c r="M1280" s="3">
        <v>0.56106616535165443</v>
      </c>
      <c r="N1280" s="3">
        <v>1.6178735513013094</v>
      </c>
      <c r="O1280" s="21" t="s">
        <v>1514</v>
      </c>
      <c r="P1280" s="21">
        <v>0</v>
      </c>
      <c r="Q1280" s="46">
        <v>0</v>
      </c>
      <c r="R1280" s="46">
        <v>0</v>
      </c>
      <c r="S1280" s="46">
        <v>1.5339426494163769E-2</v>
      </c>
      <c r="T1280" s="46">
        <v>3.594924260382136E-2</v>
      </c>
      <c r="U1280" s="46">
        <v>6.9390096739317758E-2</v>
      </c>
      <c r="V1280" s="46">
        <v>9.6094272760876787E-2</v>
      </c>
      <c r="W1280" s="46">
        <v>0.12048816217961716</v>
      </c>
      <c r="X1280" s="46">
        <v>0.13943744052639642</v>
      </c>
      <c r="Y1280" s="46">
        <v>0.15192973302637194</v>
      </c>
      <c r="Z1280" s="46">
        <v>0.16560093260309705</v>
      </c>
      <c r="AA1280" s="46">
        <v>0.17802181138488088</v>
      </c>
      <c r="AB1280" s="46">
        <v>0.18472141923469931</v>
      </c>
      <c r="AC1280" s="46">
        <v>0.18303538262763891</v>
      </c>
      <c r="AD1280" s="46">
        <v>0.18642286907098352</v>
      </c>
      <c r="AE1280" s="46">
        <v>0.18942503100847644</v>
      </c>
      <c r="AF1280" s="46">
        <v>0.19240686163619489</v>
      </c>
      <c r="AG1280" s="46">
        <v>0.1944376058817604</v>
      </c>
      <c r="AH1280" s="46">
        <v>0.19647113916400918</v>
      </c>
      <c r="AI1280" s="46">
        <v>0.19851718341056138</v>
      </c>
      <c r="AJ1280" s="46">
        <v>0.20058232761611855</v>
      </c>
      <c r="AK1280" s="46">
        <v>2.6830736297339999</v>
      </c>
      <c r="AL1280" s="45">
        <v>2.6830736297339999</v>
      </c>
      <c r="AM1280" s="45">
        <v>0</v>
      </c>
      <c r="AN1280" s="45">
        <v>0</v>
      </c>
      <c r="AO1280" s="45">
        <v>1.5339426494163769E-2</v>
      </c>
      <c r="AP1280" s="45">
        <v>5.1288669097985129E-2</v>
      </c>
      <c r="AQ1280" s="45">
        <v>0.12067876583730289</v>
      </c>
      <c r="AR1280" s="45">
        <v>0.21677303859817967</v>
      </c>
      <c r="AS1280" s="45">
        <v>0.33726120077779687</v>
      </c>
      <c r="AT1280" s="45">
        <v>0.47669864130419326</v>
      </c>
      <c r="AU1280" s="45">
        <v>0.62862837433056518</v>
      </c>
      <c r="AV1280" s="45">
        <v>0.79422930693366223</v>
      </c>
      <c r="AW1280" s="45">
        <v>0.97225111831854316</v>
      </c>
      <c r="AX1280" s="45">
        <v>1.1569725375532425</v>
      </c>
      <c r="AY1280" s="45">
        <v>1.3400079201808814</v>
      </c>
      <c r="AZ1280" s="45">
        <v>1.5264307892518649</v>
      </c>
      <c r="BA1280" s="45">
        <v>1.7158558202603413</v>
      </c>
      <c r="BB1280" s="45">
        <v>1.9082626818965363</v>
      </c>
      <c r="BC1280" s="45">
        <v>2.1027002877782968</v>
      </c>
      <c r="BD1280" s="45">
        <v>2.2991714269423058</v>
      </c>
      <c r="BE1280" s="45">
        <v>2.497688610352867</v>
      </c>
      <c r="BF1280" s="45">
        <v>2.6830736297339999</v>
      </c>
    </row>
    <row r="1281" spans="1:58" ht="13.5" thickBot="1" x14ac:dyDescent="0.25">
      <c r="A1281" s="6" t="s">
        <v>1350</v>
      </c>
      <c r="B1281" s="6" t="s">
        <v>1350</v>
      </c>
      <c r="C1281" s="6" t="s">
        <v>1052</v>
      </c>
      <c r="D1281" s="6" t="s">
        <v>1350</v>
      </c>
      <c r="E1281" s="6">
        <v>1.6178735513013094</v>
      </c>
      <c r="F1281" s="6" t="s">
        <v>300</v>
      </c>
      <c r="G1281" s="21" t="s">
        <v>1178</v>
      </c>
      <c r="H1281" s="21" t="s">
        <v>1172</v>
      </c>
      <c r="I1281" s="21" t="s">
        <v>1160</v>
      </c>
      <c r="J1281" s="21" t="s">
        <v>849</v>
      </c>
      <c r="K1281" s="21" t="s">
        <v>852</v>
      </c>
      <c r="L1281" s="21" t="s">
        <v>1054</v>
      </c>
      <c r="M1281" s="3">
        <v>0.56106616535165443</v>
      </c>
      <c r="N1281" s="3">
        <v>1.6178735513013094</v>
      </c>
      <c r="O1281" s="21" t="s">
        <v>1514</v>
      </c>
      <c r="P1281" s="21">
        <v>0</v>
      </c>
      <c r="Q1281" s="46">
        <v>0</v>
      </c>
      <c r="R1281" s="46">
        <v>0</v>
      </c>
      <c r="S1281" s="46">
        <v>9.6646753082425298E-4</v>
      </c>
      <c r="T1281" s="46">
        <v>2.3259918469358005E-3</v>
      </c>
      <c r="U1281" s="46">
        <v>4.6417631595737597E-3</v>
      </c>
      <c r="V1281" s="46">
        <v>6.3687835124860504E-3</v>
      </c>
      <c r="W1281" s="46">
        <v>7.9211625042908511E-3</v>
      </c>
      <c r="X1281" s="46">
        <v>9.193586488849749E-3</v>
      </c>
      <c r="Y1281" s="46">
        <v>1.0264747612139451E-2</v>
      </c>
      <c r="Z1281" s="46">
        <v>1.0943212533309574E-2</v>
      </c>
      <c r="AA1281" s="46">
        <v>1.1420676170768609E-2</v>
      </c>
      <c r="AB1281" s="46">
        <v>1.1684618114718263E-2</v>
      </c>
      <c r="AC1281" s="46">
        <v>1.1807511130933875E-2</v>
      </c>
      <c r="AD1281" s="46">
        <v>1.1922264574075383E-2</v>
      </c>
      <c r="AE1281" s="46">
        <v>1.1801812975884E-2</v>
      </c>
      <c r="AF1281" s="46">
        <v>1.1883687491496788E-2</v>
      </c>
      <c r="AG1281" s="46">
        <v>1.1912072286283798E-2</v>
      </c>
      <c r="AH1281" s="46">
        <v>1.1946478790702788E-2</v>
      </c>
      <c r="AI1281" s="46">
        <v>1.1987431041210608E-2</v>
      </c>
      <c r="AJ1281" s="46">
        <v>1.2035254867579035E-2</v>
      </c>
      <c r="AK1281" s="46">
        <v>0.17000592122152913</v>
      </c>
      <c r="AL1281" s="45">
        <v>0.17000592122152913</v>
      </c>
      <c r="AM1281" s="45">
        <v>0</v>
      </c>
      <c r="AN1281" s="45">
        <v>0</v>
      </c>
      <c r="AO1281" s="45">
        <v>9.6646753082425298E-4</v>
      </c>
      <c r="AP1281" s="45">
        <v>3.2924593777600535E-3</v>
      </c>
      <c r="AQ1281" s="45">
        <v>7.9342225373338141E-3</v>
      </c>
      <c r="AR1281" s="45">
        <v>1.4303006049819864E-2</v>
      </c>
      <c r="AS1281" s="45">
        <v>2.2224168554110715E-2</v>
      </c>
      <c r="AT1281" s="45">
        <v>3.141775504296046E-2</v>
      </c>
      <c r="AU1281" s="45">
        <v>4.1682502655099915E-2</v>
      </c>
      <c r="AV1281" s="45">
        <v>5.2625715188409486E-2</v>
      </c>
      <c r="AW1281" s="45">
        <v>6.4046391359178098E-2</v>
      </c>
      <c r="AX1281" s="45">
        <v>7.5731009473896355E-2</v>
      </c>
      <c r="AY1281" s="45">
        <v>8.7538520604830222E-2</v>
      </c>
      <c r="AZ1281" s="45">
        <v>9.9460785178905609E-2</v>
      </c>
      <c r="BA1281" s="45">
        <v>0.11126259815478962</v>
      </c>
      <c r="BB1281" s="45">
        <v>0.12314628564628641</v>
      </c>
      <c r="BC1281" s="45">
        <v>0.13505835793257021</v>
      </c>
      <c r="BD1281" s="45">
        <v>0.147004836723273</v>
      </c>
      <c r="BE1281" s="45">
        <v>0.15899226776448361</v>
      </c>
      <c r="BF1281" s="45">
        <v>0.17000592122152913</v>
      </c>
    </row>
    <row r="1282" spans="1:58" ht="13.5" thickBot="1" x14ac:dyDescent="0.25">
      <c r="A1282" s="6" t="s">
        <v>1350</v>
      </c>
      <c r="B1282" s="6" t="s">
        <v>1350</v>
      </c>
      <c r="C1282" s="6" t="s">
        <v>1052</v>
      </c>
      <c r="D1282" s="6" t="s">
        <v>1350</v>
      </c>
      <c r="E1282" s="6">
        <v>1.6178735513013094</v>
      </c>
      <c r="F1282" s="6" t="s">
        <v>300</v>
      </c>
      <c r="G1282" s="21" t="s">
        <v>1178</v>
      </c>
      <c r="H1282" s="21" t="s">
        <v>1172</v>
      </c>
      <c r="I1282" s="21" t="s">
        <v>1160</v>
      </c>
      <c r="J1282" s="21" t="s">
        <v>849</v>
      </c>
      <c r="K1282" s="21" t="s">
        <v>853</v>
      </c>
      <c r="L1282" s="21" t="s">
        <v>1054</v>
      </c>
      <c r="M1282" s="3">
        <v>0.56106616535165443</v>
      </c>
      <c r="N1282" s="3">
        <v>1.6178735513013094</v>
      </c>
      <c r="O1282" s="21" t="s">
        <v>1514</v>
      </c>
      <c r="P1282" s="21">
        <v>0</v>
      </c>
      <c r="Q1282" s="46">
        <v>0</v>
      </c>
      <c r="R1282" s="46">
        <v>0</v>
      </c>
      <c r="S1282" s="46">
        <v>2.2083719046476341E-4</v>
      </c>
      <c r="T1282" s="46">
        <v>5.4075491159349173E-4</v>
      </c>
      <c r="U1282" s="46">
        <v>1.0555560983349444E-3</v>
      </c>
      <c r="V1282" s="46">
        <v>1.4469758644327277E-3</v>
      </c>
      <c r="W1282" s="46">
        <v>1.7588811439133547E-3</v>
      </c>
      <c r="X1282" s="46">
        <v>2.0420853647626219E-3</v>
      </c>
      <c r="Y1282" s="46">
        <v>2.2566522290271415E-3</v>
      </c>
      <c r="Z1282" s="46">
        <v>2.4357744625561522E-3</v>
      </c>
      <c r="AA1282" s="46">
        <v>2.5572906277006912E-3</v>
      </c>
      <c r="AB1282" s="46">
        <v>2.60931447236678E-3</v>
      </c>
      <c r="AC1282" s="46">
        <v>2.6462299198838769E-3</v>
      </c>
      <c r="AD1282" s="46">
        <v>2.6295835510446825E-3</v>
      </c>
      <c r="AE1282" s="46">
        <v>2.6599899051863241E-3</v>
      </c>
      <c r="AF1282" s="46">
        <v>2.6762342630593469E-3</v>
      </c>
      <c r="AG1282" s="46">
        <v>2.680780710382131E-3</v>
      </c>
      <c r="AH1282" s="46">
        <v>2.6870101451380041E-3</v>
      </c>
      <c r="AI1282" s="46">
        <v>2.6950222083444667E-3</v>
      </c>
      <c r="AJ1282" s="46">
        <v>2.7048727663549453E-3</v>
      </c>
      <c r="AK1282" s="46">
        <v>3.807086688570472E-2</v>
      </c>
      <c r="AL1282" s="45">
        <v>3.807086688570472E-2</v>
      </c>
      <c r="AM1282" s="45">
        <v>0</v>
      </c>
      <c r="AN1282" s="45">
        <v>0</v>
      </c>
      <c r="AO1282" s="45">
        <v>2.2083719046476341E-4</v>
      </c>
      <c r="AP1282" s="45">
        <v>7.6159210205825514E-4</v>
      </c>
      <c r="AQ1282" s="45">
        <v>1.8171482003931996E-3</v>
      </c>
      <c r="AR1282" s="45">
        <v>3.2641240648259274E-3</v>
      </c>
      <c r="AS1282" s="45">
        <v>5.0230052087392816E-3</v>
      </c>
      <c r="AT1282" s="45">
        <v>7.0650905735019035E-3</v>
      </c>
      <c r="AU1282" s="45">
        <v>9.3217428025290441E-3</v>
      </c>
      <c r="AV1282" s="45">
        <v>1.1757517265085195E-2</v>
      </c>
      <c r="AW1282" s="45">
        <v>1.4314807892785886E-2</v>
      </c>
      <c r="AX1282" s="45">
        <v>1.6924122365152665E-2</v>
      </c>
      <c r="AY1282" s="45">
        <v>1.9570352285036542E-2</v>
      </c>
      <c r="AZ1282" s="45">
        <v>2.2199935836081226E-2</v>
      </c>
      <c r="BA1282" s="45">
        <v>2.4859925741267549E-2</v>
      </c>
      <c r="BB1282" s="45">
        <v>2.7536160004326897E-2</v>
      </c>
      <c r="BC1282" s="45">
        <v>3.0216940714709029E-2</v>
      </c>
      <c r="BD1282" s="45">
        <v>3.2903950859847035E-2</v>
      </c>
      <c r="BE1282" s="45">
        <v>3.55989730681915E-2</v>
      </c>
      <c r="BF1282" s="45">
        <v>3.807086688570472E-2</v>
      </c>
    </row>
    <row r="1283" spans="1:58" ht="13.5" thickBot="1" x14ac:dyDescent="0.25">
      <c r="A1283" s="6" t="s">
        <v>1350</v>
      </c>
      <c r="B1283" s="6" t="s">
        <v>1350</v>
      </c>
      <c r="C1283" s="6" t="s">
        <v>1052</v>
      </c>
      <c r="D1283" s="6" t="s">
        <v>1350</v>
      </c>
      <c r="E1283" s="6">
        <v>1.6178735513013094</v>
      </c>
      <c r="F1283" s="6" t="s">
        <v>300</v>
      </c>
      <c r="G1283" s="21" t="s">
        <v>1178</v>
      </c>
      <c r="H1283" s="21" t="s">
        <v>1172</v>
      </c>
      <c r="I1283" s="21" t="s">
        <v>1160</v>
      </c>
      <c r="J1283" s="21" t="s">
        <v>849</v>
      </c>
      <c r="K1283" s="21" t="s">
        <v>854</v>
      </c>
      <c r="L1283" s="21" t="s">
        <v>1054</v>
      </c>
      <c r="M1283" s="3">
        <v>0.56106616535165443</v>
      </c>
      <c r="N1283" s="3">
        <v>1.6178735513013094</v>
      </c>
      <c r="O1283" s="21" t="s">
        <v>1514</v>
      </c>
      <c r="P1283" s="21">
        <v>0</v>
      </c>
      <c r="Q1283" s="46">
        <v>0</v>
      </c>
      <c r="R1283" s="46">
        <v>0</v>
      </c>
      <c r="S1283" s="46">
        <v>4.1982625873378753E-4</v>
      </c>
      <c r="T1283" s="46">
        <v>1.0313141254185609E-3</v>
      </c>
      <c r="U1283" s="46">
        <v>2.0424111730152428E-3</v>
      </c>
      <c r="V1283" s="46">
        <v>2.754856102750042E-3</v>
      </c>
      <c r="W1283" s="46">
        <v>3.405346673339177E-3</v>
      </c>
      <c r="X1283" s="46">
        <v>3.9937614608614438E-3</v>
      </c>
      <c r="Y1283" s="46">
        <v>4.4973497358391104E-3</v>
      </c>
      <c r="Z1283" s="46">
        <v>4.8975105219400588E-3</v>
      </c>
      <c r="AA1283" s="46">
        <v>5.1983356613515769E-3</v>
      </c>
      <c r="AB1283" s="46">
        <v>5.4139156569555959E-3</v>
      </c>
      <c r="AC1283" s="46">
        <v>5.5646362262735507E-3</v>
      </c>
      <c r="AD1283" s="46">
        <v>5.6731539484915824E-3</v>
      </c>
      <c r="AE1283" s="46">
        <v>5.7510447504905537E-3</v>
      </c>
      <c r="AF1283" s="46">
        <v>5.7968316002037336E-3</v>
      </c>
      <c r="AG1283" s="46">
        <v>5.8132466155128024E-3</v>
      </c>
      <c r="AH1283" s="46">
        <v>5.8291341702239752E-3</v>
      </c>
      <c r="AI1283" s="46">
        <v>5.8447842979857632E-3</v>
      </c>
      <c r="AJ1283" s="46">
        <v>5.8603878673244734E-3</v>
      </c>
      <c r="AK1283" s="46">
        <v>7.9244968415068395E-2</v>
      </c>
      <c r="AL1283" s="45">
        <v>7.9244968415068395E-2</v>
      </c>
      <c r="AM1283" s="45">
        <v>0</v>
      </c>
      <c r="AN1283" s="45">
        <v>0</v>
      </c>
      <c r="AO1283" s="45">
        <v>4.1982625873378753E-4</v>
      </c>
      <c r="AP1283" s="45">
        <v>1.4511403841523485E-3</v>
      </c>
      <c r="AQ1283" s="45">
        <v>3.4935515571675913E-3</v>
      </c>
      <c r="AR1283" s="45">
        <v>6.2484076599176337E-3</v>
      </c>
      <c r="AS1283" s="45">
        <v>9.6537543332568115E-3</v>
      </c>
      <c r="AT1283" s="45">
        <v>1.3647515794118256E-2</v>
      </c>
      <c r="AU1283" s="45">
        <v>1.8144865529957366E-2</v>
      </c>
      <c r="AV1283" s="45">
        <v>2.3042376051897424E-2</v>
      </c>
      <c r="AW1283" s="45">
        <v>2.8240711713249E-2</v>
      </c>
      <c r="AX1283" s="45">
        <v>3.3654627370204596E-2</v>
      </c>
      <c r="AY1283" s="45">
        <v>3.9219263596478149E-2</v>
      </c>
      <c r="AZ1283" s="45">
        <v>4.4892417544969733E-2</v>
      </c>
      <c r="BA1283" s="45">
        <v>5.0643462295460288E-2</v>
      </c>
      <c r="BB1283" s="45">
        <v>5.6440293895664025E-2</v>
      </c>
      <c r="BC1283" s="45">
        <v>6.2253540511176826E-2</v>
      </c>
      <c r="BD1283" s="45">
        <v>6.8082674681400807E-2</v>
      </c>
      <c r="BE1283" s="45">
        <v>7.3927458979386573E-2</v>
      </c>
      <c r="BF1283" s="45">
        <v>7.9244968415068395E-2</v>
      </c>
    </row>
    <row r="1284" spans="1:58" ht="13.5" thickBot="1" x14ac:dyDescent="0.25">
      <c r="A1284" s="6" t="s">
        <v>1139</v>
      </c>
      <c r="B1284" s="6" t="s">
        <v>1138</v>
      </c>
      <c r="C1284" s="6" t="s">
        <v>1052</v>
      </c>
      <c r="D1284" s="6" t="s">
        <v>1139</v>
      </c>
      <c r="E1284" s="6">
        <v>58.886366374927597</v>
      </c>
      <c r="F1284" s="6" t="s">
        <v>300</v>
      </c>
      <c r="G1284" s="21" t="s">
        <v>1178</v>
      </c>
      <c r="H1284" s="21" t="s">
        <v>1172</v>
      </c>
      <c r="I1284" s="21" t="s">
        <v>1160</v>
      </c>
      <c r="J1284" s="21" t="s">
        <v>849</v>
      </c>
      <c r="K1284" s="21" t="s">
        <v>850</v>
      </c>
      <c r="L1284" s="21" t="s">
        <v>1055</v>
      </c>
      <c r="M1284" s="3">
        <v>39.470036503486639</v>
      </c>
      <c r="N1284" s="3">
        <v>58.886366374927597</v>
      </c>
      <c r="O1284" s="21" t="s">
        <v>1513</v>
      </c>
      <c r="P1284" s="21">
        <v>0</v>
      </c>
      <c r="Q1284" s="46">
        <v>0</v>
      </c>
      <c r="R1284" s="46">
        <v>5.0348969700352367E-4</v>
      </c>
      <c r="S1284" s="46">
        <v>3.3960409585207865E-3</v>
      </c>
      <c r="T1284" s="46">
        <v>6.9421070242431191E-3</v>
      </c>
      <c r="U1284" s="46">
        <v>1.19382598156849E-2</v>
      </c>
      <c r="V1284" s="46">
        <v>1.6358912695812584E-2</v>
      </c>
      <c r="W1284" s="46">
        <v>2.0350725347803675E-2</v>
      </c>
      <c r="X1284" s="46">
        <v>2.3393531745162663E-2</v>
      </c>
      <c r="Y1284" s="46">
        <v>2.5334282907750402E-2</v>
      </c>
      <c r="Z1284" s="46">
        <v>2.7454038339123937E-2</v>
      </c>
      <c r="AA1284" s="46">
        <v>2.9350061413350489E-2</v>
      </c>
      <c r="AB1284" s="46">
        <v>3.029101944901192E-2</v>
      </c>
      <c r="AC1284" s="46">
        <v>2.9856108697695803E-2</v>
      </c>
      <c r="AD1284" s="46">
        <v>3.0250632863277283E-2</v>
      </c>
      <c r="AE1284" s="46">
        <v>3.0579323338524034E-2</v>
      </c>
      <c r="AF1284" s="46">
        <v>3.0893794861534971E-2</v>
      </c>
      <c r="AG1284" s="46">
        <v>3.1052133060810838E-2</v>
      </c>
      <c r="AH1284" s="46">
        <v>3.1209584470068621E-2</v>
      </c>
      <c r="AI1284" s="46">
        <v>3.136720070460329E-2</v>
      </c>
      <c r="AJ1284" s="46">
        <v>3.1670483991653696E-2</v>
      </c>
      <c r="AK1284" s="46">
        <v>0.44045278147595118</v>
      </c>
      <c r="AL1284" s="45">
        <v>0.44045278147595118</v>
      </c>
      <c r="AM1284" s="45">
        <v>0</v>
      </c>
      <c r="AN1284" s="45">
        <v>5.0348969700352367E-4</v>
      </c>
      <c r="AO1284" s="45">
        <v>3.8995306555243102E-3</v>
      </c>
      <c r="AP1284" s="45">
        <v>1.0841637679767429E-2</v>
      </c>
      <c r="AQ1284" s="45">
        <v>2.2779897495452329E-2</v>
      </c>
      <c r="AR1284" s="45">
        <v>3.9138810191264917E-2</v>
      </c>
      <c r="AS1284" s="45">
        <v>5.9489535539068591E-2</v>
      </c>
      <c r="AT1284" s="45">
        <v>8.2883067284231254E-2</v>
      </c>
      <c r="AU1284" s="45">
        <v>0.10821735019198166</v>
      </c>
      <c r="AV1284" s="45">
        <v>0.13567138853110561</v>
      </c>
      <c r="AW1284" s="45">
        <v>0.16502144994445611</v>
      </c>
      <c r="AX1284" s="45">
        <v>0.19531246939346802</v>
      </c>
      <c r="AY1284" s="45">
        <v>0.22516857809116383</v>
      </c>
      <c r="AZ1284" s="45">
        <v>0.25541921095444109</v>
      </c>
      <c r="BA1284" s="45">
        <v>0.28599853429296512</v>
      </c>
      <c r="BB1284" s="45">
        <v>0.31689232915450011</v>
      </c>
      <c r="BC1284" s="45">
        <v>0.34794446221531095</v>
      </c>
      <c r="BD1284" s="45">
        <v>0.37915404668537955</v>
      </c>
      <c r="BE1284" s="45">
        <v>0.41052124738998286</v>
      </c>
      <c r="BF1284" s="45">
        <v>0.44045278147595118</v>
      </c>
    </row>
    <row r="1285" spans="1:58" ht="13.5" thickBot="1" x14ac:dyDescent="0.25">
      <c r="A1285" s="6" t="s">
        <v>1139</v>
      </c>
      <c r="B1285" s="6" t="s">
        <v>1138</v>
      </c>
      <c r="C1285" s="6" t="s">
        <v>1052</v>
      </c>
      <c r="D1285" s="6" t="s">
        <v>1139</v>
      </c>
      <c r="E1285" s="6">
        <v>58.886366374927597</v>
      </c>
      <c r="F1285" s="6" t="s">
        <v>300</v>
      </c>
      <c r="G1285" s="21" t="s">
        <v>1178</v>
      </c>
      <c r="H1285" s="21" t="s">
        <v>1172</v>
      </c>
      <c r="I1285" s="21" t="s">
        <v>1160</v>
      </c>
      <c r="J1285" s="21" t="s">
        <v>849</v>
      </c>
      <c r="K1285" s="21" t="s">
        <v>852</v>
      </c>
      <c r="L1285" s="21" t="s">
        <v>1055</v>
      </c>
      <c r="M1285" s="3">
        <v>39.470036503486639</v>
      </c>
      <c r="N1285" s="3">
        <v>58.886366374927597</v>
      </c>
      <c r="O1285" s="21" t="s">
        <v>1513</v>
      </c>
      <c r="P1285" s="21">
        <v>0</v>
      </c>
      <c r="Q1285" s="46">
        <v>0</v>
      </c>
      <c r="R1285" s="46">
        <v>2.2850864429858843E-5</v>
      </c>
      <c r="S1285" s="46">
        <v>1.9668498887037006E-4</v>
      </c>
      <c r="T1285" s="46">
        <v>4.120262775581785E-4</v>
      </c>
      <c r="U1285" s="46">
        <v>7.3320634093823991E-4</v>
      </c>
      <c r="V1285" s="46">
        <v>9.9587673406464775E-4</v>
      </c>
      <c r="W1285" s="46">
        <v>1.2291669895309041E-3</v>
      </c>
      <c r="X1285" s="46">
        <v>1.4171670486123073E-3</v>
      </c>
      <c r="Y1285" s="46">
        <v>1.5726551626577515E-3</v>
      </c>
      <c r="Z1285" s="46">
        <v>1.6670819257264928E-3</v>
      </c>
      <c r="AA1285" s="46">
        <v>1.7303098484455722E-3</v>
      </c>
      <c r="AB1285" s="46">
        <v>1.7608066809621549E-3</v>
      </c>
      <c r="AC1285" s="46">
        <v>1.7699666366391862E-3</v>
      </c>
      <c r="AD1285" s="46">
        <v>1.7778791873954251E-3</v>
      </c>
      <c r="AE1285" s="46">
        <v>1.7507362508394522E-3</v>
      </c>
      <c r="AF1285" s="46">
        <v>1.7533342239950517E-3</v>
      </c>
      <c r="AG1285" s="46">
        <v>1.7479831558749495E-3</v>
      </c>
      <c r="AH1285" s="46">
        <v>1.7435708810166674E-3</v>
      </c>
      <c r="AI1285" s="46">
        <v>1.740132760940454E-3</v>
      </c>
      <c r="AJ1285" s="46">
        <v>1.7457340866990426E-3</v>
      </c>
      <c r="AK1285" s="46">
        <v>2.5661909668598756E-2</v>
      </c>
      <c r="AL1285" s="45">
        <v>2.5661909668598756E-2</v>
      </c>
      <c r="AM1285" s="45">
        <v>0</v>
      </c>
      <c r="AN1285" s="45">
        <v>2.2850864429858843E-5</v>
      </c>
      <c r="AO1285" s="45">
        <v>2.195358533002289E-4</v>
      </c>
      <c r="AP1285" s="45">
        <v>6.3156213085840745E-4</v>
      </c>
      <c r="AQ1285" s="45">
        <v>1.3647684717966475E-3</v>
      </c>
      <c r="AR1285" s="45">
        <v>2.3606452058612952E-3</v>
      </c>
      <c r="AS1285" s="45">
        <v>3.5898121953921993E-3</v>
      </c>
      <c r="AT1285" s="45">
        <v>5.0069792440045066E-3</v>
      </c>
      <c r="AU1285" s="45">
        <v>6.5796344066622586E-3</v>
      </c>
      <c r="AV1285" s="45">
        <v>8.2467163323887514E-3</v>
      </c>
      <c r="AW1285" s="45">
        <v>9.9770261808343232E-3</v>
      </c>
      <c r="AX1285" s="45">
        <v>1.1737832861796478E-2</v>
      </c>
      <c r="AY1285" s="45">
        <v>1.3507799498435665E-2</v>
      </c>
      <c r="AZ1285" s="45">
        <v>1.528567868583109E-2</v>
      </c>
      <c r="BA1285" s="45">
        <v>1.7036414936670543E-2</v>
      </c>
      <c r="BB1285" s="45">
        <v>1.8789749160665593E-2</v>
      </c>
      <c r="BC1285" s="45">
        <v>2.0537732316540543E-2</v>
      </c>
      <c r="BD1285" s="45">
        <v>2.2281303197557209E-2</v>
      </c>
      <c r="BE1285" s="45">
        <v>2.4021435958497664E-2</v>
      </c>
      <c r="BF1285" s="45">
        <v>2.5661909668598756E-2</v>
      </c>
    </row>
    <row r="1286" spans="1:58" ht="13.5" thickBot="1" x14ac:dyDescent="0.25">
      <c r="A1286" s="6" t="s">
        <v>1139</v>
      </c>
      <c r="B1286" s="6" t="s">
        <v>1138</v>
      </c>
      <c r="C1286" s="6" t="s">
        <v>1052</v>
      </c>
      <c r="D1286" s="6" t="s">
        <v>1139</v>
      </c>
      <c r="E1286" s="6">
        <v>58.886366374927597</v>
      </c>
      <c r="F1286" s="6" t="s">
        <v>300</v>
      </c>
      <c r="G1286" s="21" t="s">
        <v>1178</v>
      </c>
      <c r="H1286" s="21" t="s">
        <v>1172</v>
      </c>
      <c r="I1286" s="21" t="s">
        <v>1160</v>
      </c>
      <c r="J1286" s="21" t="s">
        <v>849</v>
      </c>
      <c r="K1286" s="21" t="s">
        <v>853</v>
      </c>
      <c r="L1286" s="21" t="s">
        <v>1055</v>
      </c>
      <c r="M1286" s="3">
        <v>39.470036503486639</v>
      </c>
      <c r="N1286" s="3">
        <v>58.886366374927597</v>
      </c>
      <c r="O1286" s="21" t="s">
        <v>1513</v>
      </c>
      <c r="P1286" s="21">
        <v>0</v>
      </c>
      <c r="Q1286" s="46">
        <v>0</v>
      </c>
      <c r="R1286" s="46">
        <v>5.2889129150327749E-6</v>
      </c>
      <c r="S1286" s="46">
        <v>4.4782755910729796E-5</v>
      </c>
      <c r="T1286" s="46">
        <v>9.5539611105672543E-5</v>
      </c>
      <c r="U1286" s="46">
        <v>1.6669860683365923E-4</v>
      </c>
      <c r="V1286" s="46">
        <v>2.2623311079453457E-4</v>
      </c>
      <c r="W1286" s="46">
        <v>2.7294813516213627E-4</v>
      </c>
      <c r="X1286" s="46">
        <v>3.1479230783170348E-4</v>
      </c>
      <c r="Y1286" s="46">
        <v>3.4575675354793587E-4</v>
      </c>
      <c r="Z1286" s="46">
        <v>3.7106781845114186E-4</v>
      </c>
      <c r="AA1286" s="46">
        <v>3.8744700904881781E-4</v>
      </c>
      <c r="AB1286" s="46">
        <v>3.9320895321541321E-4</v>
      </c>
      <c r="AC1286" s="46">
        <v>3.9667496643410848E-4</v>
      </c>
      <c r="AD1286" s="46">
        <v>3.9211927169088958E-4</v>
      </c>
      <c r="AE1286" s="46">
        <v>3.9460234682429392E-4</v>
      </c>
      <c r="AF1286" s="46">
        <v>3.9486292578001211E-4</v>
      </c>
      <c r="AG1286" s="46">
        <v>3.933876461583532E-4</v>
      </c>
      <c r="AH1286" s="46">
        <v>3.9217420822784097E-4</v>
      </c>
      <c r="AI1286" s="46">
        <v>3.9122721724302464E-4</v>
      </c>
      <c r="AJ1286" s="46">
        <v>3.9235516707861255E-4</v>
      </c>
      <c r="AK1286" s="46">
        <v>5.7466790610379735E-3</v>
      </c>
      <c r="AL1286" s="45">
        <v>5.7466790610379735E-3</v>
      </c>
      <c r="AM1286" s="45">
        <v>0</v>
      </c>
      <c r="AN1286" s="45">
        <v>5.2889129150327749E-6</v>
      </c>
      <c r="AO1286" s="45">
        <v>5.007166882576257E-5</v>
      </c>
      <c r="AP1286" s="45">
        <v>1.456112799314351E-4</v>
      </c>
      <c r="AQ1286" s="45">
        <v>3.1230988676509433E-4</v>
      </c>
      <c r="AR1286" s="45">
        <v>5.385429975596289E-4</v>
      </c>
      <c r="AS1286" s="45">
        <v>8.1149113272176512E-4</v>
      </c>
      <c r="AT1286" s="45">
        <v>1.1262834405534685E-3</v>
      </c>
      <c r="AU1286" s="45">
        <v>1.4720401941014044E-3</v>
      </c>
      <c r="AV1286" s="45">
        <v>1.8431080125525462E-3</v>
      </c>
      <c r="AW1286" s="45">
        <v>2.2305550216013639E-3</v>
      </c>
      <c r="AX1286" s="45">
        <v>2.6237639748167771E-3</v>
      </c>
      <c r="AY1286" s="45">
        <v>3.0204389412508857E-3</v>
      </c>
      <c r="AZ1286" s="45">
        <v>3.4125582129417753E-3</v>
      </c>
      <c r="BA1286" s="45">
        <v>3.8071605597660694E-3</v>
      </c>
      <c r="BB1286" s="45">
        <v>4.2020234855460817E-3</v>
      </c>
      <c r="BC1286" s="45">
        <v>4.5954111317044345E-3</v>
      </c>
      <c r="BD1286" s="45">
        <v>4.9875853399322751E-3</v>
      </c>
      <c r="BE1286" s="45">
        <v>5.3788125571753E-3</v>
      </c>
      <c r="BF1286" s="45">
        <v>5.7466790610379735E-3</v>
      </c>
    </row>
    <row r="1287" spans="1:58" ht="13.5" thickBot="1" x14ac:dyDescent="0.25">
      <c r="A1287" s="6" t="s">
        <v>1139</v>
      </c>
      <c r="B1287" s="6" t="s">
        <v>1138</v>
      </c>
      <c r="C1287" s="6" t="s">
        <v>1052</v>
      </c>
      <c r="D1287" s="6" t="s">
        <v>1139</v>
      </c>
      <c r="E1287" s="6">
        <v>58.886366374927597</v>
      </c>
      <c r="F1287" s="6" t="s">
        <v>300</v>
      </c>
      <c r="G1287" s="21" t="s">
        <v>1178</v>
      </c>
      <c r="H1287" s="21" t="s">
        <v>1172</v>
      </c>
      <c r="I1287" s="21" t="s">
        <v>1160</v>
      </c>
      <c r="J1287" s="21" t="s">
        <v>849</v>
      </c>
      <c r="K1287" s="21" t="s">
        <v>854</v>
      </c>
      <c r="L1287" s="21" t="s">
        <v>1055</v>
      </c>
      <c r="M1287" s="3">
        <v>39.470036503486639</v>
      </c>
      <c r="N1287" s="3">
        <v>58.886366374927597</v>
      </c>
      <c r="O1287" s="21" t="s">
        <v>1513</v>
      </c>
      <c r="P1287" s="21">
        <v>0</v>
      </c>
      <c r="Q1287" s="46">
        <v>0</v>
      </c>
      <c r="R1287" s="46">
        <v>5.928839909678579E-6</v>
      </c>
      <c r="S1287" s="46">
        <v>9.38383035048796E-5</v>
      </c>
      <c r="T1287" s="46">
        <v>1.9863528662546253E-4</v>
      </c>
      <c r="U1287" s="46">
        <v>3.4969291360149797E-4</v>
      </c>
      <c r="V1287" s="46">
        <v>4.6680733102333008E-4</v>
      </c>
      <c r="W1287" s="46">
        <v>5.7248878848537499E-4</v>
      </c>
      <c r="X1287" s="46">
        <v>6.6680520213001837E-4</v>
      </c>
      <c r="Y1287" s="46">
        <v>7.462068534323245E-4</v>
      </c>
      <c r="Z1287" s="46">
        <v>8.078947787901968E-4</v>
      </c>
      <c r="AA1287" s="46">
        <v>8.5278355841897249E-4</v>
      </c>
      <c r="AB1287" s="46">
        <v>8.8336832136630297E-4</v>
      </c>
      <c r="AC1287" s="46">
        <v>9.0319378460173997E-4</v>
      </c>
      <c r="AD1287" s="46">
        <v>9.1604334472737367E-4</v>
      </c>
      <c r="AE1287" s="46">
        <v>9.2384802301881527E-4</v>
      </c>
      <c r="AF1287" s="46">
        <v>9.2619617226721005E-4</v>
      </c>
      <c r="AG1287" s="46">
        <v>9.2381446007337373E-4</v>
      </c>
      <c r="AH1287" s="46">
        <v>9.2137412329590341E-4</v>
      </c>
      <c r="AI1287" s="46">
        <v>9.1890694090352647E-4</v>
      </c>
      <c r="AJ1287" s="46">
        <v>9.2064961499972232E-4</v>
      </c>
      <c r="AK1287" s="46">
        <v>1.2938702532608135E-2</v>
      </c>
      <c r="AL1287" s="45">
        <v>1.2938702532608135E-2</v>
      </c>
      <c r="AM1287" s="45">
        <v>0</v>
      </c>
      <c r="AN1287" s="45">
        <v>5.928839909678579E-6</v>
      </c>
      <c r="AO1287" s="45">
        <v>9.9767143414558179E-5</v>
      </c>
      <c r="AP1287" s="45">
        <v>2.984024300400207E-4</v>
      </c>
      <c r="AQ1287" s="45">
        <v>6.4809534364151868E-4</v>
      </c>
      <c r="AR1287" s="45">
        <v>1.1149026746648488E-3</v>
      </c>
      <c r="AS1287" s="45">
        <v>1.6873914631502238E-3</v>
      </c>
      <c r="AT1287" s="45">
        <v>2.3541966652802422E-3</v>
      </c>
      <c r="AU1287" s="45">
        <v>3.1004035187125667E-3</v>
      </c>
      <c r="AV1287" s="45">
        <v>3.908298297502763E-3</v>
      </c>
      <c r="AW1287" s="45">
        <v>4.7610818559217357E-3</v>
      </c>
      <c r="AX1287" s="45">
        <v>5.6444501772880389E-3</v>
      </c>
      <c r="AY1287" s="45">
        <v>6.5476439618897785E-3</v>
      </c>
      <c r="AZ1287" s="45">
        <v>7.4636873066171519E-3</v>
      </c>
      <c r="BA1287" s="45">
        <v>8.3875353296359676E-3</v>
      </c>
      <c r="BB1287" s="45">
        <v>9.3137315019031774E-3</v>
      </c>
      <c r="BC1287" s="45">
        <v>1.0237545961976551E-2</v>
      </c>
      <c r="BD1287" s="45">
        <v>1.1158920085272455E-2</v>
      </c>
      <c r="BE1287" s="45">
        <v>1.2077827026175981E-2</v>
      </c>
      <c r="BF1287" s="45">
        <v>1.2938702532608135E-2</v>
      </c>
    </row>
    <row r="1288" spans="1:58" ht="13.5" thickBot="1" x14ac:dyDescent="0.25">
      <c r="A1288" s="6" t="s">
        <v>1350</v>
      </c>
      <c r="B1288" s="6" t="s">
        <v>1350</v>
      </c>
      <c r="C1288" s="6" t="s">
        <v>1052</v>
      </c>
      <c r="D1288" s="6" t="s">
        <v>1350</v>
      </c>
      <c r="E1288" s="6">
        <v>1.1441839994159859</v>
      </c>
      <c r="F1288" s="6" t="s">
        <v>300</v>
      </c>
      <c r="G1288" s="21" t="s">
        <v>1178</v>
      </c>
      <c r="H1288" s="21" t="s">
        <v>1172</v>
      </c>
      <c r="I1288" s="21" t="s">
        <v>1160</v>
      </c>
      <c r="J1288" s="21" t="s">
        <v>849</v>
      </c>
      <c r="K1288" s="21" t="s">
        <v>850</v>
      </c>
      <c r="L1288" s="21" t="s">
        <v>1056</v>
      </c>
      <c r="M1288" s="3">
        <v>0.59816797378491271</v>
      </c>
      <c r="N1288" s="3">
        <v>1.1441839994159859</v>
      </c>
      <c r="O1288" s="21" t="s">
        <v>1513</v>
      </c>
      <c r="P1288" s="21">
        <v>0</v>
      </c>
      <c r="Q1288" s="46">
        <v>0</v>
      </c>
      <c r="R1288" s="46">
        <v>1.9460372339598466E-3</v>
      </c>
      <c r="S1288" s="46">
        <v>5.1637827367612887E-3</v>
      </c>
      <c r="T1288" s="46">
        <v>9.0254670898332855E-3</v>
      </c>
      <c r="U1288" s="46">
        <v>1.2999273985910116E-2</v>
      </c>
      <c r="V1288" s="46">
        <v>1.747646149202093E-2</v>
      </c>
      <c r="W1288" s="46">
        <v>2.1425953354915359E-2</v>
      </c>
      <c r="X1288" s="46">
        <v>2.4318305062977746E-2</v>
      </c>
      <c r="Y1288" s="46">
        <v>2.6027776976112169E-2</v>
      </c>
      <c r="Z1288" s="46">
        <v>2.7886029836854221E-2</v>
      </c>
      <c r="AA1288" s="46">
        <v>2.9483972380883478E-2</v>
      </c>
      <c r="AB1288" s="46">
        <v>3.0098621953414239E-2</v>
      </c>
      <c r="AC1288" s="46">
        <v>2.9344571978200101E-2</v>
      </c>
      <c r="AD1288" s="46">
        <v>2.9409543270917392E-2</v>
      </c>
      <c r="AE1288" s="46">
        <v>2.9403720125335524E-2</v>
      </c>
      <c r="AF1288" s="46">
        <v>2.9361652108115931E-2</v>
      </c>
      <c r="AG1288" s="46">
        <v>2.9164092766740392E-2</v>
      </c>
      <c r="AH1288" s="46">
        <v>2.8962921223414307E-2</v>
      </c>
      <c r="AI1288" s="46">
        <v>2.875807993750187E-2</v>
      </c>
      <c r="AJ1288" s="46">
        <v>2.8987584805663356E-2</v>
      </c>
      <c r="AK1288" s="46">
        <v>0.43862342871563076</v>
      </c>
      <c r="AL1288" s="45">
        <v>0.43862342871563076</v>
      </c>
      <c r="AM1288" s="45">
        <v>0</v>
      </c>
      <c r="AN1288" s="45">
        <v>1.9460372339598466E-3</v>
      </c>
      <c r="AO1288" s="45">
        <v>7.1098199707211353E-3</v>
      </c>
      <c r="AP1288" s="45">
        <v>1.6135287060554421E-2</v>
      </c>
      <c r="AQ1288" s="45">
        <v>2.9134561046464537E-2</v>
      </c>
      <c r="AR1288" s="45">
        <v>4.6611022538485467E-2</v>
      </c>
      <c r="AS1288" s="45">
        <v>6.8036975893400825E-2</v>
      </c>
      <c r="AT1288" s="45">
        <v>9.2355280956378571E-2</v>
      </c>
      <c r="AU1288" s="45">
        <v>0.11838305793249074</v>
      </c>
      <c r="AV1288" s="45">
        <v>0.14626908776934497</v>
      </c>
      <c r="AW1288" s="45">
        <v>0.17575306015022846</v>
      </c>
      <c r="AX1288" s="45">
        <v>0.20585168210364269</v>
      </c>
      <c r="AY1288" s="45">
        <v>0.23519625408184278</v>
      </c>
      <c r="AZ1288" s="45">
        <v>0.26460579735276019</v>
      </c>
      <c r="BA1288" s="45">
        <v>0.29400951747809573</v>
      </c>
      <c r="BB1288" s="45">
        <v>0.32337116958621165</v>
      </c>
      <c r="BC1288" s="45">
        <v>0.35253526235295202</v>
      </c>
      <c r="BD1288" s="45">
        <v>0.38149818357636633</v>
      </c>
      <c r="BE1288" s="45">
        <v>0.41025626351386818</v>
      </c>
      <c r="BF1288" s="45">
        <v>0.43862342871563076</v>
      </c>
    </row>
    <row r="1289" spans="1:58" ht="13.5" thickBot="1" x14ac:dyDescent="0.25">
      <c r="A1289" s="6" t="s">
        <v>1350</v>
      </c>
      <c r="B1289" s="6" t="s">
        <v>1350</v>
      </c>
      <c r="C1289" s="6" t="s">
        <v>1052</v>
      </c>
      <c r="D1289" s="6" t="s">
        <v>1350</v>
      </c>
      <c r="E1289" s="6">
        <v>1.1441839994159859</v>
      </c>
      <c r="F1289" s="6" t="s">
        <v>300</v>
      </c>
      <c r="G1289" s="21" t="s">
        <v>1178</v>
      </c>
      <c r="H1289" s="21" t="s">
        <v>1172</v>
      </c>
      <c r="I1289" s="21" t="s">
        <v>1160</v>
      </c>
      <c r="J1289" s="21" t="s">
        <v>849</v>
      </c>
      <c r="K1289" s="21" t="s">
        <v>852</v>
      </c>
      <c r="L1289" s="21" t="s">
        <v>1056</v>
      </c>
      <c r="M1289" s="3">
        <v>0.59816797378491271</v>
      </c>
      <c r="N1289" s="3">
        <v>1.1441839994159859</v>
      </c>
      <c r="O1289" s="21" t="s">
        <v>1513</v>
      </c>
      <c r="P1289" s="21">
        <v>0</v>
      </c>
      <c r="Q1289" s="46">
        <v>0</v>
      </c>
      <c r="R1289" s="46">
        <v>8.0051215239184369E-5</v>
      </c>
      <c r="S1289" s="46">
        <v>2.2793672560397614E-4</v>
      </c>
      <c r="T1289" s="46">
        <v>4.0716904505316224E-4</v>
      </c>
      <c r="U1289" s="46">
        <v>6.0727906902633202E-4</v>
      </c>
      <c r="V1289" s="46">
        <v>8.0987584180338724E-4</v>
      </c>
      <c r="W1289" s="46">
        <v>9.8548828301053479E-4</v>
      </c>
      <c r="X1289" s="46">
        <v>1.1220100561248102E-3</v>
      </c>
      <c r="Y1289" s="46">
        <v>1.2305390620054948E-3</v>
      </c>
      <c r="Z1289" s="46">
        <v>1.2899244518241395E-3</v>
      </c>
      <c r="AA1289" s="46">
        <v>1.3242833708290009E-3</v>
      </c>
      <c r="AB1289" s="46">
        <v>1.3330047709139584E-3</v>
      </c>
      <c r="AC1289" s="46">
        <v>1.3254469182860155E-3</v>
      </c>
      <c r="AD1289" s="46">
        <v>1.3169124942783573E-3</v>
      </c>
      <c r="AE1289" s="46">
        <v>1.2824413106116263E-3</v>
      </c>
      <c r="AF1289" s="46">
        <v>1.2693262351755757E-3</v>
      </c>
      <c r="AG1289" s="46">
        <v>1.2503661456875477E-3</v>
      </c>
      <c r="AH1289" s="46">
        <v>1.2321653137973244E-3</v>
      </c>
      <c r="AI1289" s="46">
        <v>1.2146829857383383E-3</v>
      </c>
      <c r="AJ1289" s="46">
        <v>1.2164374777877628E-3</v>
      </c>
      <c r="AK1289" s="46">
        <v>1.9493677320520941E-2</v>
      </c>
      <c r="AL1289" s="45">
        <v>1.9493677320520941E-2</v>
      </c>
      <c r="AM1289" s="45">
        <v>0</v>
      </c>
      <c r="AN1289" s="45">
        <v>8.0051215239184369E-5</v>
      </c>
      <c r="AO1289" s="45">
        <v>3.079879408431605E-4</v>
      </c>
      <c r="AP1289" s="45">
        <v>7.1515698589632269E-4</v>
      </c>
      <c r="AQ1289" s="45">
        <v>1.3224360549226547E-3</v>
      </c>
      <c r="AR1289" s="45">
        <v>2.132311896726042E-3</v>
      </c>
      <c r="AS1289" s="45">
        <v>3.1178001797365767E-3</v>
      </c>
      <c r="AT1289" s="45">
        <v>4.239810235861387E-3</v>
      </c>
      <c r="AU1289" s="45">
        <v>5.4703492978668816E-3</v>
      </c>
      <c r="AV1289" s="45">
        <v>6.7602737496910209E-3</v>
      </c>
      <c r="AW1289" s="45">
        <v>8.0845571205200219E-3</v>
      </c>
      <c r="AX1289" s="45">
        <v>9.4175618914339801E-3</v>
      </c>
      <c r="AY1289" s="45">
        <v>1.0743008809719996E-2</v>
      </c>
      <c r="AZ1289" s="45">
        <v>1.2059921303998354E-2</v>
      </c>
      <c r="BA1289" s="45">
        <v>1.3342362614609981E-2</v>
      </c>
      <c r="BB1289" s="45">
        <v>1.4611688849785557E-2</v>
      </c>
      <c r="BC1289" s="45">
        <v>1.5862054995473104E-2</v>
      </c>
      <c r="BD1289" s="45">
        <v>1.7094220309270429E-2</v>
      </c>
      <c r="BE1289" s="45">
        <v>1.8308903295008769E-2</v>
      </c>
      <c r="BF1289" s="45">
        <v>1.9493677320520941E-2</v>
      </c>
    </row>
    <row r="1290" spans="1:58" ht="13.5" thickBot="1" x14ac:dyDescent="0.25">
      <c r="A1290" s="6" t="s">
        <v>1350</v>
      </c>
      <c r="B1290" s="6" t="s">
        <v>1350</v>
      </c>
      <c r="C1290" s="6" t="s">
        <v>1052</v>
      </c>
      <c r="D1290" s="6" t="s">
        <v>1350</v>
      </c>
      <c r="E1290" s="6">
        <v>1.1441839994159859</v>
      </c>
      <c r="F1290" s="6" t="s">
        <v>300</v>
      </c>
      <c r="G1290" s="21" t="s">
        <v>1178</v>
      </c>
      <c r="H1290" s="21" t="s">
        <v>1172</v>
      </c>
      <c r="I1290" s="21" t="s">
        <v>1160</v>
      </c>
      <c r="J1290" s="21" t="s">
        <v>849</v>
      </c>
      <c r="K1290" s="21" t="s">
        <v>853</v>
      </c>
      <c r="L1290" s="21" t="s">
        <v>1056</v>
      </c>
      <c r="M1290" s="3">
        <v>0.59816797378491271</v>
      </c>
      <c r="N1290" s="3">
        <v>1.1441839994159859</v>
      </c>
      <c r="O1290" s="21" t="s">
        <v>1513</v>
      </c>
      <c r="P1290" s="21">
        <v>0</v>
      </c>
      <c r="Q1290" s="46">
        <v>0</v>
      </c>
      <c r="R1290" s="46">
        <v>1.8088203868420152E-5</v>
      </c>
      <c r="S1290" s="46">
        <v>5.1715358830758817E-5</v>
      </c>
      <c r="T1290" s="46">
        <v>9.4084363603642802E-5</v>
      </c>
      <c r="U1290" s="46">
        <v>1.3801582764515105E-4</v>
      </c>
      <c r="V1290" s="46">
        <v>1.8393717681617193E-4</v>
      </c>
      <c r="W1290" s="46">
        <v>2.188574597541035E-4</v>
      </c>
      <c r="X1290" s="46">
        <v>2.49245225085817E-4</v>
      </c>
      <c r="Y1290" s="46">
        <v>2.7056590450910044E-4</v>
      </c>
      <c r="Z1290" s="46">
        <v>2.8712351195267185E-4</v>
      </c>
      <c r="AA1290" s="46">
        <v>2.9653071684686798E-4</v>
      </c>
      <c r="AB1290" s="46">
        <v>2.976754764585734E-4</v>
      </c>
      <c r="AC1290" s="46">
        <v>2.9705242088626081E-4</v>
      </c>
      <c r="AD1290" s="46">
        <v>2.9043364267521241E-4</v>
      </c>
      <c r="AE1290" s="46">
        <v>2.8906328100142037E-4</v>
      </c>
      <c r="AF1290" s="46">
        <v>2.8587357264890282E-4</v>
      </c>
      <c r="AG1290" s="46">
        <v>2.8141147847644349E-4</v>
      </c>
      <c r="AH1290" s="46">
        <v>2.7716034518839608E-4</v>
      </c>
      <c r="AI1290" s="46">
        <v>2.7310753980591619E-4</v>
      </c>
      <c r="AJ1290" s="46">
        <v>2.7340946804886221E-4</v>
      </c>
      <c r="AK1290" s="46">
        <v>4.3653616149666131E-3</v>
      </c>
      <c r="AL1290" s="45">
        <v>4.3653616149666131E-3</v>
      </c>
      <c r="AM1290" s="45">
        <v>0</v>
      </c>
      <c r="AN1290" s="45">
        <v>1.8088203868420152E-5</v>
      </c>
      <c r="AO1290" s="45">
        <v>6.9803562699178969E-5</v>
      </c>
      <c r="AP1290" s="45">
        <v>1.6388792630282176E-4</v>
      </c>
      <c r="AQ1290" s="45">
        <v>3.0190375394797281E-4</v>
      </c>
      <c r="AR1290" s="45">
        <v>4.8584093076414476E-4</v>
      </c>
      <c r="AS1290" s="45">
        <v>7.0469839051824829E-4</v>
      </c>
      <c r="AT1290" s="45">
        <v>9.5394361560406529E-4</v>
      </c>
      <c r="AU1290" s="45">
        <v>1.2245095201131658E-3</v>
      </c>
      <c r="AV1290" s="45">
        <v>1.5116330320658377E-3</v>
      </c>
      <c r="AW1290" s="45">
        <v>1.8081637489127057E-3</v>
      </c>
      <c r="AX1290" s="45">
        <v>2.1058392253712789E-3</v>
      </c>
      <c r="AY1290" s="45">
        <v>2.4028916462575396E-3</v>
      </c>
      <c r="AZ1290" s="45">
        <v>2.6933252889327517E-3</v>
      </c>
      <c r="BA1290" s="45">
        <v>2.9823885699341722E-3</v>
      </c>
      <c r="BB1290" s="45">
        <v>3.2682621425830752E-3</v>
      </c>
      <c r="BC1290" s="45">
        <v>3.5496736210595186E-3</v>
      </c>
      <c r="BD1290" s="45">
        <v>3.8268339662479146E-3</v>
      </c>
      <c r="BE1290" s="45">
        <v>4.099941506053831E-3</v>
      </c>
      <c r="BF1290" s="45">
        <v>4.3653616149666131E-3</v>
      </c>
    </row>
    <row r="1291" spans="1:58" ht="13.5" thickBot="1" x14ac:dyDescent="0.25">
      <c r="A1291" s="6" t="s">
        <v>1350</v>
      </c>
      <c r="B1291" s="6" t="s">
        <v>1350</v>
      </c>
      <c r="C1291" s="6" t="s">
        <v>1052</v>
      </c>
      <c r="D1291" s="6" t="s">
        <v>1350</v>
      </c>
      <c r="E1291" s="6">
        <v>1.1441839994159859</v>
      </c>
      <c r="F1291" s="6" t="s">
        <v>300</v>
      </c>
      <c r="G1291" s="21" t="s">
        <v>1178</v>
      </c>
      <c r="H1291" s="21" t="s">
        <v>1172</v>
      </c>
      <c r="I1291" s="21" t="s">
        <v>1160</v>
      </c>
      <c r="J1291" s="21" t="s">
        <v>849</v>
      </c>
      <c r="K1291" s="21" t="s">
        <v>854</v>
      </c>
      <c r="L1291" s="21" t="s">
        <v>1056</v>
      </c>
      <c r="M1291" s="3">
        <v>0.59816797378491271</v>
      </c>
      <c r="N1291" s="3">
        <v>1.1441839994159859</v>
      </c>
      <c r="O1291" s="21" t="s">
        <v>1513</v>
      </c>
      <c r="P1291" s="21">
        <v>0</v>
      </c>
      <c r="Q1291" s="46">
        <v>0</v>
      </c>
      <c r="R1291" s="46">
        <v>4.5713922397057404E-5</v>
      </c>
      <c r="S1291" s="46">
        <v>1.4275020298486964E-4</v>
      </c>
      <c r="T1291" s="46">
        <v>2.5553504211575239E-4</v>
      </c>
      <c r="U1291" s="46">
        <v>3.757059443354712E-4</v>
      </c>
      <c r="V1291" s="46">
        <v>4.9223725292551308E-4</v>
      </c>
      <c r="W1291" s="46">
        <v>5.9490888524063937E-4</v>
      </c>
      <c r="X1291" s="46">
        <v>6.8396320828327333E-4</v>
      </c>
      <c r="Y1291" s="46">
        <v>7.5624635920807054E-4</v>
      </c>
      <c r="Z1291" s="46">
        <v>8.0948794522475546E-4</v>
      </c>
      <c r="AA1291" s="46">
        <v>8.4507923517672704E-4</v>
      </c>
      <c r="AB1291" s="46">
        <v>8.6585873039897422E-4</v>
      </c>
      <c r="AC1291" s="46">
        <v>8.7573864549844456E-4</v>
      </c>
      <c r="AD1291" s="46">
        <v>8.7860093576243076E-4</v>
      </c>
      <c r="AE1291" s="46">
        <v>8.7642295202640895E-4</v>
      </c>
      <c r="AF1291" s="46">
        <v>8.6845925392142764E-4</v>
      </c>
      <c r="AG1291" s="46">
        <v>8.5598495101852311E-4</v>
      </c>
      <c r="AH1291" s="46">
        <v>8.4350817032679919E-4</v>
      </c>
      <c r="AI1291" s="46">
        <v>8.3102891116295762E-4</v>
      </c>
      <c r="AJ1291" s="46">
        <v>8.3112732433130874E-4</v>
      </c>
      <c r="AK1291" s="46">
        <v>1.2699469002336516E-2</v>
      </c>
      <c r="AL1291" s="45">
        <v>1.2699469002336516E-2</v>
      </c>
      <c r="AM1291" s="45">
        <v>0</v>
      </c>
      <c r="AN1291" s="45">
        <v>4.5713922397057404E-5</v>
      </c>
      <c r="AO1291" s="45">
        <v>1.8846412538192704E-4</v>
      </c>
      <c r="AP1291" s="45">
        <v>4.439991674976794E-4</v>
      </c>
      <c r="AQ1291" s="45">
        <v>8.197051118331506E-4</v>
      </c>
      <c r="AR1291" s="45">
        <v>1.3119423647586638E-3</v>
      </c>
      <c r="AS1291" s="45">
        <v>1.9068512499993031E-3</v>
      </c>
      <c r="AT1291" s="45">
        <v>2.5908144582825763E-3</v>
      </c>
      <c r="AU1291" s="45">
        <v>3.347060817490647E-3</v>
      </c>
      <c r="AV1291" s="45">
        <v>4.1565487627154025E-3</v>
      </c>
      <c r="AW1291" s="45">
        <v>5.0016279978921298E-3</v>
      </c>
      <c r="AX1291" s="45">
        <v>5.8674867282911044E-3</v>
      </c>
      <c r="AY1291" s="45">
        <v>6.7432253737895491E-3</v>
      </c>
      <c r="AZ1291" s="45">
        <v>7.6218263095519795E-3</v>
      </c>
      <c r="BA1291" s="45">
        <v>8.4982492615783885E-3</v>
      </c>
      <c r="BB1291" s="45">
        <v>9.3667085154998161E-3</v>
      </c>
      <c r="BC1291" s="45">
        <v>1.0222693466518339E-2</v>
      </c>
      <c r="BD1291" s="45">
        <v>1.1066201636845139E-2</v>
      </c>
      <c r="BE1291" s="45">
        <v>1.1897230548008095E-2</v>
      </c>
      <c r="BF1291" s="45">
        <v>1.2699469002336516E-2</v>
      </c>
    </row>
    <row r="1292" spans="1:58" ht="13.5" thickBot="1" x14ac:dyDescent="0.25">
      <c r="A1292" s="6" t="s">
        <v>1351</v>
      </c>
      <c r="B1292" s="6" t="s">
        <v>1141</v>
      </c>
      <c r="C1292" s="6" t="s">
        <v>1052</v>
      </c>
      <c r="D1292" s="6" t="s">
        <v>1351</v>
      </c>
      <c r="E1292" s="6">
        <v>11.051913787806729</v>
      </c>
      <c r="F1292" s="6" t="s">
        <v>300</v>
      </c>
      <c r="G1292" s="21" t="s">
        <v>1178</v>
      </c>
      <c r="H1292" s="21" t="s">
        <v>1159</v>
      </c>
      <c r="I1292" s="21" t="s">
        <v>1160</v>
      </c>
      <c r="J1292" s="21" t="s">
        <v>849</v>
      </c>
      <c r="K1292" s="21" t="s">
        <v>850</v>
      </c>
      <c r="L1292" s="21" t="s">
        <v>1053</v>
      </c>
      <c r="M1292" s="3">
        <v>7.2680227301833922</v>
      </c>
      <c r="N1292" s="3">
        <v>11.051913787806729</v>
      </c>
      <c r="O1292" s="21" t="s">
        <v>1513</v>
      </c>
      <c r="P1292" s="21">
        <v>0</v>
      </c>
      <c r="Q1292" s="46">
        <v>0</v>
      </c>
      <c r="R1292" s="46">
        <v>4.2449726966535279E-4</v>
      </c>
      <c r="S1292" s="46">
        <v>6.5343088826450907E-3</v>
      </c>
      <c r="T1292" s="46">
        <v>1.5545080948707102E-2</v>
      </c>
      <c r="U1292" s="46">
        <v>2.7012445988789494E-2</v>
      </c>
      <c r="V1292" s="46">
        <v>3.9617119508000662E-2</v>
      </c>
      <c r="W1292" s="46">
        <v>5.1353042145345786E-2</v>
      </c>
      <c r="X1292" s="46">
        <v>6.0108015782388148E-2</v>
      </c>
      <c r="Y1292" s="46">
        <v>6.433604656727622E-2</v>
      </c>
      <c r="Z1292" s="46">
        <v>6.348835058052936E-2</v>
      </c>
      <c r="AA1292" s="46">
        <v>5.810167171072813E-2</v>
      </c>
      <c r="AB1292" s="46">
        <v>4.9450710148604228E-2</v>
      </c>
      <c r="AC1292" s="46">
        <v>3.9148332352929076E-2</v>
      </c>
      <c r="AD1292" s="46">
        <v>2.8719351800108251E-2</v>
      </c>
      <c r="AE1292" s="46">
        <v>1.9316403307460973E-2</v>
      </c>
      <c r="AF1292" s="46">
        <v>1.1516528777204185E-2</v>
      </c>
      <c r="AG1292" s="46">
        <v>5.5630506757626654E-3</v>
      </c>
      <c r="AH1292" s="46">
        <v>1.3092819285451043E-3</v>
      </c>
      <c r="AI1292" s="46">
        <v>0</v>
      </c>
      <c r="AJ1292" s="46">
        <v>0</v>
      </c>
      <c r="AK1292" s="46">
        <v>0.46297715604089684</v>
      </c>
      <c r="AL1292" s="45">
        <v>0.46297715604089684</v>
      </c>
      <c r="AM1292" s="45">
        <v>0</v>
      </c>
      <c r="AN1292" s="45">
        <v>4.2449726966535279E-4</v>
      </c>
      <c r="AO1292" s="45">
        <v>6.9588061523104434E-3</v>
      </c>
      <c r="AP1292" s="45">
        <v>2.2503887101017545E-2</v>
      </c>
      <c r="AQ1292" s="45">
        <v>4.9516333089807039E-2</v>
      </c>
      <c r="AR1292" s="45">
        <v>8.9133452597807694E-2</v>
      </c>
      <c r="AS1292" s="45">
        <v>0.14048649474315347</v>
      </c>
      <c r="AT1292" s="45">
        <v>0.20059451052554161</v>
      </c>
      <c r="AU1292" s="45">
        <v>0.26493055709281782</v>
      </c>
      <c r="AV1292" s="45">
        <v>0.32841890767334719</v>
      </c>
      <c r="AW1292" s="45">
        <v>0.3865205793840753</v>
      </c>
      <c r="AX1292" s="45">
        <v>0.43597128953267955</v>
      </c>
      <c r="AY1292" s="45">
        <v>0.46297715604089684</v>
      </c>
      <c r="AZ1292" s="45">
        <v>0.46297715604089684</v>
      </c>
      <c r="BA1292" s="45">
        <v>0.46297715604089684</v>
      </c>
      <c r="BB1292" s="45">
        <v>0.46297715604089684</v>
      </c>
      <c r="BC1292" s="45">
        <v>0.46297715604089684</v>
      </c>
      <c r="BD1292" s="45">
        <v>0.46297715604089684</v>
      </c>
      <c r="BE1292" s="45">
        <v>0.46297715604089684</v>
      </c>
      <c r="BF1292" s="45">
        <v>0.46297715604089684</v>
      </c>
    </row>
    <row r="1293" spans="1:58" ht="13.5" thickBot="1" x14ac:dyDescent="0.25">
      <c r="A1293" s="6" t="s">
        <v>1351</v>
      </c>
      <c r="B1293" s="6" t="s">
        <v>1141</v>
      </c>
      <c r="C1293" s="6" t="s">
        <v>1052</v>
      </c>
      <c r="D1293" s="6" t="s">
        <v>1351</v>
      </c>
      <c r="E1293" s="6">
        <v>11.051913787806729</v>
      </c>
      <c r="F1293" s="6" t="s">
        <v>300</v>
      </c>
      <c r="G1293" s="21" t="s">
        <v>1178</v>
      </c>
      <c r="H1293" s="21" t="s">
        <v>1159</v>
      </c>
      <c r="I1293" s="21" t="s">
        <v>1160</v>
      </c>
      <c r="J1293" s="21" t="s">
        <v>849</v>
      </c>
      <c r="K1293" s="21" t="s">
        <v>852</v>
      </c>
      <c r="L1293" s="21" t="s">
        <v>1053</v>
      </c>
      <c r="M1293" s="3">
        <v>7.2680227301833922</v>
      </c>
      <c r="N1293" s="3">
        <v>11.051913787806729</v>
      </c>
      <c r="O1293" s="21" t="s">
        <v>1513</v>
      </c>
      <c r="P1293" s="21">
        <v>0</v>
      </c>
      <c r="Q1293" s="46">
        <v>0</v>
      </c>
      <c r="R1293" s="46">
        <v>1.0540559250574579E-5</v>
      </c>
      <c r="S1293" s="46">
        <v>1.5820848278337723E-4</v>
      </c>
      <c r="T1293" s="46">
        <v>3.7613765366958007E-4</v>
      </c>
      <c r="U1293" s="46">
        <v>6.5359605630730885E-4</v>
      </c>
      <c r="V1293" s="46">
        <v>9.5892590607587526E-4</v>
      </c>
      <c r="W1293" s="46">
        <v>1.2429523422554233E-3</v>
      </c>
      <c r="X1293" s="46">
        <v>1.4546051571983317E-3</v>
      </c>
      <c r="Y1293" s="46">
        <v>1.556671050387412E-3</v>
      </c>
      <c r="Z1293" s="46">
        <v>1.5363433622875848E-3</v>
      </c>
      <c r="AA1293" s="46">
        <v>1.4053684880591245E-3</v>
      </c>
      <c r="AB1293" s="46">
        <v>1.1955710197596925E-3</v>
      </c>
      <c r="AC1293" s="46">
        <v>9.4620239358432468E-4</v>
      </c>
      <c r="AD1293" s="46">
        <v>6.9418543389409258E-4</v>
      </c>
      <c r="AE1293" s="46">
        <v>4.6685085631807709E-4</v>
      </c>
      <c r="AF1293" s="46">
        <v>2.7820029327551904E-4</v>
      </c>
      <c r="AG1293" s="46">
        <v>1.3438033589986798E-4</v>
      </c>
      <c r="AH1293" s="46">
        <v>3.16299947844156E-5</v>
      </c>
      <c r="AI1293" s="46">
        <v>0</v>
      </c>
      <c r="AJ1293" s="46">
        <v>0</v>
      </c>
      <c r="AK1293" s="46">
        <v>1.1181477752149472E-2</v>
      </c>
      <c r="AL1293" s="45">
        <v>1.1181477752149472E-2</v>
      </c>
      <c r="AM1293" s="45">
        <v>0</v>
      </c>
      <c r="AN1293" s="45">
        <v>1.0540559250574579E-5</v>
      </c>
      <c r="AO1293" s="45">
        <v>1.6874904203395181E-4</v>
      </c>
      <c r="AP1293" s="45">
        <v>5.4488669570353185E-4</v>
      </c>
      <c r="AQ1293" s="45">
        <v>1.1984827520108406E-3</v>
      </c>
      <c r="AR1293" s="45">
        <v>2.1574086580867157E-3</v>
      </c>
      <c r="AS1293" s="45">
        <v>3.4003610003421388E-3</v>
      </c>
      <c r="AT1293" s="45">
        <v>4.8549661575404707E-3</v>
      </c>
      <c r="AU1293" s="45">
        <v>6.4116372079278828E-3</v>
      </c>
      <c r="AV1293" s="45">
        <v>7.9479805702154672E-3</v>
      </c>
      <c r="AW1293" s="45">
        <v>9.3533490582745921E-3</v>
      </c>
      <c r="AX1293" s="45">
        <v>1.0548920078034284E-2</v>
      </c>
      <c r="AY1293" s="45">
        <v>1.1181477752149472E-2</v>
      </c>
      <c r="AZ1293" s="45">
        <v>1.1181477752149472E-2</v>
      </c>
      <c r="BA1293" s="45">
        <v>1.1181477752149472E-2</v>
      </c>
      <c r="BB1293" s="45">
        <v>1.1181477752149472E-2</v>
      </c>
      <c r="BC1293" s="45">
        <v>1.1181477752149472E-2</v>
      </c>
      <c r="BD1293" s="45">
        <v>1.1181477752149472E-2</v>
      </c>
      <c r="BE1293" s="45">
        <v>1.1181477752149472E-2</v>
      </c>
      <c r="BF1293" s="45">
        <v>1.1181477752149472E-2</v>
      </c>
    </row>
    <row r="1294" spans="1:58" ht="13.5" thickBot="1" x14ac:dyDescent="0.25">
      <c r="A1294" s="6" t="s">
        <v>1351</v>
      </c>
      <c r="B1294" s="6" t="s">
        <v>1141</v>
      </c>
      <c r="C1294" s="6" t="s">
        <v>1052</v>
      </c>
      <c r="D1294" s="6" t="s">
        <v>1351</v>
      </c>
      <c r="E1294" s="6">
        <v>11.051913787806729</v>
      </c>
      <c r="F1294" s="6" t="s">
        <v>300</v>
      </c>
      <c r="G1294" s="21" t="s">
        <v>1178</v>
      </c>
      <c r="H1294" s="21" t="s">
        <v>1159</v>
      </c>
      <c r="I1294" s="21" t="s">
        <v>1160</v>
      </c>
      <c r="J1294" s="21" t="s">
        <v>849</v>
      </c>
      <c r="K1294" s="21" t="s">
        <v>853</v>
      </c>
      <c r="L1294" s="21" t="s">
        <v>1053</v>
      </c>
      <c r="M1294" s="3">
        <v>7.2680227301833922</v>
      </c>
      <c r="N1294" s="3">
        <v>11.051913787806729</v>
      </c>
      <c r="O1294" s="21" t="s">
        <v>1513</v>
      </c>
      <c r="P1294" s="21">
        <v>0</v>
      </c>
      <c r="Q1294" s="46">
        <v>0</v>
      </c>
      <c r="R1294" s="46">
        <v>2.3804584307477705E-6</v>
      </c>
      <c r="S1294" s="46">
        <v>3.6054466022231741E-5</v>
      </c>
      <c r="T1294" s="46">
        <v>8.5734938690914769E-5</v>
      </c>
      <c r="U1294" s="46">
        <v>1.4903446102408795E-4</v>
      </c>
      <c r="V1294" s="46">
        <v>2.1859724554798603E-4</v>
      </c>
      <c r="W1294" s="46">
        <v>2.8334529619019699E-4</v>
      </c>
      <c r="X1294" s="46">
        <v>3.3144847402612491E-4</v>
      </c>
      <c r="Y1294" s="46">
        <v>3.547113615411602E-4</v>
      </c>
      <c r="Z1294" s="46">
        <v>3.5001094963124819E-4</v>
      </c>
      <c r="AA1294" s="46">
        <v>3.2025318841722903E-4</v>
      </c>
      <c r="AB1294" s="46">
        <v>2.7247865377659784E-4</v>
      </c>
      <c r="AC1294" s="46">
        <v>2.1563520314707988E-4</v>
      </c>
      <c r="AD1294" s="46">
        <v>1.5821356080273472E-4</v>
      </c>
      <c r="AE1294" s="46">
        <v>1.0636308300725493E-4</v>
      </c>
      <c r="AF1294" s="46">
        <v>6.3414206071719218E-5</v>
      </c>
      <c r="AG1294" s="46">
        <v>3.0631121767646E-5</v>
      </c>
      <c r="AH1294" s="46">
        <v>7.210159527035347E-6</v>
      </c>
      <c r="AI1294" s="46">
        <v>0</v>
      </c>
      <c r="AJ1294" s="46">
        <v>0</v>
      </c>
      <c r="AK1294" s="46">
        <v>2.548571037531944E-3</v>
      </c>
      <c r="AL1294" s="45">
        <v>2.548571037531944E-3</v>
      </c>
      <c r="AM1294" s="45">
        <v>0</v>
      </c>
      <c r="AN1294" s="45">
        <v>2.3804584307477705E-6</v>
      </c>
      <c r="AO1294" s="45">
        <v>3.8434924452979511E-5</v>
      </c>
      <c r="AP1294" s="45">
        <v>1.2416986314389429E-4</v>
      </c>
      <c r="AQ1294" s="45">
        <v>2.7320432416798226E-4</v>
      </c>
      <c r="AR1294" s="45">
        <v>4.9180156971596824E-4</v>
      </c>
      <c r="AS1294" s="45">
        <v>7.7514686590616523E-4</v>
      </c>
      <c r="AT1294" s="45">
        <v>1.1065953399322901E-3</v>
      </c>
      <c r="AU1294" s="45">
        <v>1.4613067014734504E-3</v>
      </c>
      <c r="AV1294" s="45">
        <v>1.8113176511046986E-3</v>
      </c>
      <c r="AW1294" s="45">
        <v>2.1315708395219278E-3</v>
      </c>
      <c r="AX1294" s="45">
        <v>2.4040494932985258E-3</v>
      </c>
      <c r="AY1294" s="45">
        <v>2.548571037531944E-3</v>
      </c>
      <c r="AZ1294" s="45">
        <v>2.548571037531944E-3</v>
      </c>
      <c r="BA1294" s="45">
        <v>2.548571037531944E-3</v>
      </c>
      <c r="BB1294" s="45">
        <v>2.548571037531944E-3</v>
      </c>
      <c r="BC1294" s="45">
        <v>2.548571037531944E-3</v>
      </c>
      <c r="BD1294" s="45">
        <v>2.548571037531944E-3</v>
      </c>
      <c r="BE1294" s="45">
        <v>2.548571037531944E-3</v>
      </c>
      <c r="BF1294" s="45">
        <v>2.548571037531944E-3</v>
      </c>
    </row>
    <row r="1295" spans="1:58" ht="13.5" thickBot="1" x14ac:dyDescent="0.25">
      <c r="A1295" s="6" t="s">
        <v>1351</v>
      </c>
      <c r="B1295" s="6" t="s">
        <v>1141</v>
      </c>
      <c r="C1295" s="6" t="s">
        <v>1052</v>
      </c>
      <c r="D1295" s="6" t="s">
        <v>1351</v>
      </c>
      <c r="E1295" s="6">
        <v>11.051913787806729</v>
      </c>
      <c r="F1295" s="6" t="s">
        <v>300</v>
      </c>
      <c r="G1295" s="21" t="s">
        <v>1178</v>
      </c>
      <c r="H1295" s="21" t="s">
        <v>1159</v>
      </c>
      <c r="I1295" s="21" t="s">
        <v>1160</v>
      </c>
      <c r="J1295" s="21" t="s">
        <v>849</v>
      </c>
      <c r="K1295" s="21" t="s">
        <v>854</v>
      </c>
      <c r="L1295" s="21" t="s">
        <v>1053</v>
      </c>
      <c r="M1295" s="3">
        <v>7.2680227301833922</v>
      </c>
      <c r="N1295" s="3">
        <v>11.051913787806729</v>
      </c>
      <c r="O1295" s="21" t="s">
        <v>1513</v>
      </c>
      <c r="P1295" s="21">
        <v>0</v>
      </c>
      <c r="Q1295" s="46">
        <v>0</v>
      </c>
      <c r="R1295" s="46">
        <v>1.1331012377964255E-4</v>
      </c>
      <c r="S1295" s="46">
        <v>6.6588246901321175E-4</v>
      </c>
      <c r="T1295" s="46">
        <v>1.4720491638964498E-3</v>
      </c>
      <c r="U1295" s="46">
        <v>2.4852306645374669E-3</v>
      </c>
      <c r="V1295" s="46">
        <v>3.583395197611671E-3</v>
      </c>
      <c r="W1295" s="46">
        <v>4.5852830930910755E-3</v>
      </c>
      <c r="X1295" s="46">
        <v>5.3098648808549342E-3</v>
      </c>
      <c r="Y1295" s="46">
        <v>5.6303071142542235E-3</v>
      </c>
      <c r="Z1295" s="46">
        <v>5.5087762745875055E-3</v>
      </c>
      <c r="AA1295" s="46">
        <v>4.9990957118437995E-3</v>
      </c>
      <c r="AB1295" s="46">
        <v>4.2203157244602883E-3</v>
      </c>
      <c r="AC1295" s="46">
        <v>3.3160679393050428E-3</v>
      </c>
      <c r="AD1295" s="46">
        <v>2.4167780981392368E-3</v>
      </c>
      <c r="AE1295" s="46">
        <v>1.615839080097193E-3</v>
      </c>
      <c r="AF1295" s="46">
        <v>9.5940679990894886E-4</v>
      </c>
      <c r="AG1295" s="46">
        <v>4.6381586397859479E-4</v>
      </c>
      <c r="AH1295" s="46">
        <v>1.1340733045054366E-4</v>
      </c>
      <c r="AI1295" s="46">
        <v>0</v>
      </c>
      <c r="AJ1295" s="46">
        <v>0</v>
      </c>
      <c r="AK1295" s="46">
        <v>3.6647541282581395E-2</v>
      </c>
      <c r="AL1295" s="45">
        <v>3.6647541282581395E-2</v>
      </c>
      <c r="AM1295" s="45">
        <v>0</v>
      </c>
      <c r="AN1295" s="45">
        <v>1.1331012377964255E-4</v>
      </c>
      <c r="AO1295" s="45">
        <v>7.7919259279285425E-4</v>
      </c>
      <c r="AP1295" s="45">
        <v>2.2512417566893043E-3</v>
      </c>
      <c r="AQ1295" s="45">
        <v>4.7364724212267707E-3</v>
      </c>
      <c r="AR1295" s="45">
        <v>8.3198676188384422E-3</v>
      </c>
      <c r="AS1295" s="45">
        <v>1.2905150711929518E-2</v>
      </c>
      <c r="AT1295" s="45">
        <v>1.8215015592784451E-2</v>
      </c>
      <c r="AU1295" s="45">
        <v>2.3845322707038673E-2</v>
      </c>
      <c r="AV1295" s="45">
        <v>2.9354098981626178E-2</v>
      </c>
      <c r="AW1295" s="45">
        <v>3.4353194693469979E-2</v>
      </c>
      <c r="AX1295" s="45">
        <v>3.6647541282581395E-2</v>
      </c>
      <c r="AY1295" s="45">
        <v>3.6647541282581395E-2</v>
      </c>
      <c r="AZ1295" s="45">
        <v>3.6647541282581395E-2</v>
      </c>
      <c r="BA1295" s="45">
        <v>3.6647541282581395E-2</v>
      </c>
      <c r="BB1295" s="45">
        <v>3.6647541282581395E-2</v>
      </c>
      <c r="BC1295" s="45">
        <v>3.6647541282581395E-2</v>
      </c>
      <c r="BD1295" s="45">
        <v>3.6647541282581395E-2</v>
      </c>
      <c r="BE1295" s="45">
        <v>3.6647541282581395E-2</v>
      </c>
      <c r="BF1295" s="45">
        <v>3.6647541282581395E-2</v>
      </c>
    </row>
    <row r="1296" spans="1:58" ht="13.5" thickBot="1" x14ac:dyDescent="0.25">
      <c r="A1296" s="6" t="s">
        <v>1350</v>
      </c>
      <c r="B1296" s="6" t="s">
        <v>1350</v>
      </c>
      <c r="C1296" s="6" t="s">
        <v>1052</v>
      </c>
      <c r="D1296" s="6" t="s">
        <v>1350</v>
      </c>
      <c r="E1296" s="6">
        <v>1.6178735513013094</v>
      </c>
      <c r="F1296" s="6" t="s">
        <v>300</v>
      </c>
      <c r="G1296" s="21" t="s">
        <v>1178</v>
      </c>
      <c r="H1296" s="21" t="s">
        <v>1159</v>
      </c>
      <c r="I1296" s="21" t="s">
        <v>1160</v>
      </c>
      <c r="J1296" s="21" t="s">
        <v>849</v>
      </c>
      <c r="K1296" s="21" t="s">
        <v>850</v>
      </c>
      <c r="L1296" s="21" t="s">
        <v>1054</v>
      </c>
      <c r="M1296" s="3">
        <v>0.56106616535165443</v>
      </c>
      <c r="N1296" s="3">
        <v>1.6178735513013094</v>
      </c>
      <c r="O1296" s="21" t="s">
        <v>1514</v>
      </c>
      <c r="P1296" s="21">
        <v>0</v>
      </c>
      <c r="Q1296" s="46">
        <v>0</v>
      </c>
      <c r="R1296" s="46">
        <v>0</v>
      </c>
      <c r="S1296" s="46">
        <v>6.4966877439142451E-2</v>
      </c>
      <c r="T1296" s="46">
        <v>0.22797925139570321</v>
      </c>
      <c r="U1296" s="46">
        <v>0.51553043180988101</v>
      </c>
      <c r="V1296" s="46">
        <v>0.77879108272977582</v>
      </c>
      <c r="W1296" s="46">
        <v>1.0313968258916957</v>
      </c>
      <c r="X1296" s="46">
        <v>1.2292770221481386</v>
      </c>
      <c r="Y1296" s="46">
        <v>1.3372624296332773</v>
      </c>
      <c r="Z1296" s="46">
        <v>1.3395631188021835</v>
      </c>
      <c r="AA1296" s="46">
        <v>1.2435108088709106</v>
      </c>
      <c r="AB1296" s="46">
        <v>1.073075283335772</v>
      </c>
      <c r="AC1296" s="46">
        <v>0.8608731541611282</v>
      </c>
      <c r="AD1296" s="46">
        <v>0.63972709099456038</v>
      </c>
      <c r="AE1296" s="46">
        <v>0.43583892359927812</v>
      </c>
      <c r="AF1296" s="46">
        <v>0.26358367875319144</v>
      </c>
      <c r="AG1296" s="46">
        <v>0.12960568436008521</v>
      </c>
      <c r="AH1296" s="46">
        <v>3.2134484654747747E-2</v>
      </c>
      <c r="AI1296" s="46">
        <v>0</v>
      </c>
      <c r="AJ1296" s="46">
        <v>0</v>
      </c>
      <c r="AK1296" s="46">
        <v>11.296613276088246</v>
      </c>
      <c r="AL1296" s="45">
        <v>11.203116148579468</v>
      </c>
      <c r="AM1296" s="45">
        <v>0</v>
      </c>
      <c r="AN1296" s="45">
        <v>0</v>
      </c>
      <c r="AO1296" s="45">
        <v>6.4966877439142451E-2</v>
      </c>
      <c r="AP1296" s="45">
        <v>0.29294612883484566</v>
      </c>
      <c r="AQ1296" s="45">
        <v>0.80847656064472662</v>
      </c>
      <c r="AR1296" s="45">
        <v>1.5872676433745023</v>
      </c>
      <c r="AS1296" s="45">
        <v>2.6186644692661982</v>
      </c>
      <c r="AT1296" s="45">
        <v>3.8479414914143368</v>
      </c>
      <c r="AU1296" s="45">
        <v>5.1852039210476146</v>
      </c>
      <c r="AV1296" s="45">
        <v>6.5247670398497979</v>
      </c>
      <c r="AW1296" s="45">
        <v>7.7682778487207083</v>
      </c>
      <c r="AX1296" s="45">
        <v>8.8413531320564793</v>
      </c>
      <c r="AY1296" s="45">
        <v>9.7022262862176074</v>
      </c>
      <c r="AZ1296" s="45">
        <v>10.341953377212167</v>
      </c>
      <c r="BA1296" s="45">
        <v>10.777792300811445</v>
      </c>
      <c r="BB1296" s="45">
        <v>11.041375979564636</v>
      </c>
      <c r="BC1296" s="45">
        <v>11.170981663924721</v>
      </c>
      <c r="BD1296" s="45">
        <v>11.203116148579468</v>
      </c>
      <c r="BE1296" s="45">
        <v>11.203116148579468</v>
      </c>
      <c r="BF1296" s="45">
        <v>11.203116148579468</v>
      </c>
    </row>
    <row r="1297" spans="1:58" ht="13.5" thickBot="1" x14ac:dyDescent="0.25">
      <c r="A1297" s="6" t="s">
        <v>1350</v>
      </c>
      <c r="B1297" s="6" t="s">
        <v>1350</v>
      </c>
      <c r="C1297" s="6" t="s">
        <v>1052</v>
      </c>
      <c r="D1297" s="6" t="s">
        <v>1350</v>
      </c>
      <c r="E1297" s="6">
        <v>1.6178735513013094</v>
      </c>
      <c r="F1297" s="6" t="s">
        <v>300</v>
      </c>
      <c r="G1297" s="21" t="s">
        <v>1178</v>
      </c>
      <c r="H1297" s="21" t="s">
        <v>1159</v>
      </c>
      <c r="I1297" s="21" t="s">
        <v>1160</v>
      </c>
      <c r="J1297" s="21" t="s">
        <v>849</v>
      </c>
      <c r="K1297" s="21" t="s">
        <v>852</v>
      </c>
      <c r="L1297" s="21" t="s">
        <v>1054</v>
      </c>
      <c r="M1297" s="3">
        <v>0.56106616535165443</v>
      </c>
      <c r="N1297" s="3">
        <v>1.6178735513013094</v>
      </c>
      <c r="O1297" s="21" t="s">
        <v>1514</v>
      </c>
      <c r="P1297" s="21">
        <v>0</v>
      </c>
      <c r="Q1297" s="46">
        <v>0</v>
      </c>
      <c r="R1297" s="46">
        <v>0</v>
      </c>
      <c r="S1297" s="46">
        <v>2.6344244545918917E-3</v>
      </c>
      <c r="T1297" s="46">
        <v>9.2520497720111304E-3</v>
      </c>
      <c r="U1297" s="46">
        <v>2.0929388731550501E-2</v>
      </c>
      <c r="V1297" s="46">
        <v>3.1635250842305299E-2</v>
      </c>
      <c r="W1297" s="46">
        <v>4.1897838850689428E-2</v>
      </c>
      <c r="X1297" s="46">
        <v>4.9930770152290194E-2</v>
      </c>
      <c r="Y1297" s="46">
        <v>5.4312599169110888E-2</v>
      </c>
      <c r="Z1297" s="46">
        <v>5.4417600724652231E-2</v>
      </c>
      <c r="AA1297" s="46">
        <v>5.0493704415987106E-2</v>
      </c>
      <c r="AB1297" s="46">
        <v>4.35517536673923E-2</v>
      </c>
      <c r="AC1297" s="46">
        <v>3.4927859673971946E-2</v>
      </c>
      <c r="AD1297" s="46">
        <v>2.5957374504180529E-2</v>
      </c>
      <c r="AE1297" s="46">
        <v>1.7680396336073677E-2</v>
      </c>
      <c r="AF1297" s="46">
        <v>1.0684561248518817E-2</v>
      </c>
      <c r="AG1297" s="46">
        <v>5.2499838230746412E-3</v>
      </c>
      <c r="AH1297" s="46">
        <v>1.296684517313137E-3</v>
      </c>
      <c r="AI1297" s="46">
        <v>0</v>
      </c>
      <c r="AJ1297" s="46">
        <v>0</v>
      </c>
      <c r="AK1297" s="46">
        <v>0.45790878423264869</v>
      </c>
      <c r="AL1297" s="45">
        <v>0.45485224088371357</v>
      </c>
      <c r="AM1297" s="45">
        <v>0</v>
      </c>
      <c r="AN1297" s="45">
        <v>0</v>
      </c>
      <c r="AO1297" s="45">
        <v>2.6344244545918917E-3</v>
      </c>
      <c r="AP1297" s="45">
        <v>1.1886474226603022E-2</v>
      </c>
      <c r="AQ1297" s="45">
        <v>3.2815862958153523E-2</v>
      </c>
      <c r="AR1297" s="45">
        <v>6.4451113800458815E-2</v>
      </c>
      <c r="AS1297" s="45">
        <v>0.10634895265114824</v>
      </c>
      <c r="AT1297" s="45">
        <v>0.15627972280343844</v>
      </c>
      <c r="AU1297" s="45">
        <v>0.21059232197254932</v>
      </c>
      <c r="AV1297" s="45">
        <v>0.26500992269720153</v>
      </c>
      <c r="AW1297" s="45">
        <v>0.31550362711318863</v>
      </c>
      <c r="AX1297" s="45">
        <v>0.35905538078058091</v>
      </c>
      <c r="AY1297" s="45">
        <v>0.39398324045455285</v>
      </c>
      <c r="AZ1297" s="45">
        <v>0.41994061495873336</v>
      </c>
      <c r="BA1297" s="45">
        <v>0.43762101129480702</v>
      </c>
      <c r="BB1297" s="45">
        <v>0.44830557254332581</v>
      </c>
      <c r="BC1297" s="45">
        <v>0.45355555636640044</v>
      </c>
      <c r="BD1297" s="45">
        <v>0.45485224088371357</v>
      </c>
      <c r="BE1297" s="45">
        <v>0.45485224088371357</v>
      </c>
      <c r="BF1297" s="45">
        <v>0.45485224088371357</v>
      </c>
    </row>
    <row r="1298" spans="1:58" ht="13.5" thickBot="1" x14ac:dyDescent="0.25">
      <c r="A1298" s="6" t="s">
        <v>1350</v>
      </c>
      <c r="B1298" s="6" t="s">
        <v>1350</v>
      </c>
      <c r="C1298" s="6" t="s">
        <v>1052</v>
      </c>
      <c r="D1298" s="6" t="s">
        <v>1350</v>
      </c>
      <c r="E1298" s="6">
        <v>1.6178735513013094</v>
      </c>
      <c r="F1298" s="6" t="s">
        <v>300</v>
      </c>
      <c r="G1298" s="21" t="s">
        <v>1178</v>
      </c>
      <c r="H1298" s="21" t="s">
        <v>1159</v>
      </c>
      <c r="I1298" s="21" t="s">
        <v>1160</v>
      </c>
      <c r="J1298" s="21" t="s">
        <v>849</v>
      </c>
      <c r="K1298" s="21" t="s">
        <v>853</v>
      </c>
      <c r="L1298" s="21" t="s">
        <v>1054</v>
      </c>
      <c r="M1298" s="3">
        <v>0.56106616535165443</v>
      </c>
      <c r="N1298" s="3">
        <v>1.6178735513013094</v>
      </c>
      <c r="O1298" s="21" t="s">
        <v>1514</v>
      </c>
      <c r="P1298" s="21">
        <v>0</v>
      </c>
      <c r="Q1298" s="46">
        <v>0</v>
      </c>
      <c r="R1298" s="46">
        <v>0</v>
      </c>
      <c r="S1298" s="46">
        <v>6.0045468126657857E-4</v>
      </c>
      <c r="T1298" s="46">
        <v>2.10902912408936E-3</v>
      </c>
      <c r="U1298" s="46">
        <v>4.772604386726869E-3</v>
      </c>
      <c r="V1298" s="46">
        <v>7.2117675867308436E-3</v>
      </c>
      <c r="W1298" s="46">
        <v>9.5512727995306825E-3</v>
      </c>
      <c r="X1298" s="46">
        <v>1.1377403839456289E-2</v>
      </c>
      <c r="Y1298" s="46">
        <v>1.2376070333453892E-2</v>
      </c>
      <c r="Z1298" s="46">
        <v>1.2397551470025298E-2</v>
      </c>
      <c r="AA1298" s="46">
        <v>1.1506554234815631E-2</v>
      </c>
      <c r="AB1298" s="46">
        <v>9.9258796730950886E-3</v>
      </c>
      <c r="AC1298" s="46">
        <v>7.9600400685504273E-3</v>
      </c>
      <c r="AD1298" s="46">
        <v>5.9161586136558253E-3</v>
      </c>
      <c r="AE1298" s="46">
        <v>4.0282733209167972E-3</v>
      </c>
      <c r="AF1298" s="46">
        <v>2.4356403981113262E-3</v>
      </c>
      <c r="AG1298" s="46">
        <v>1.1968524350939539E-3</v>
      </c>
      <c r="AH1298" s="46">
        <v>2.9573468832752841E-4</v>
      </c>
      <c r="AI1298" s="46">
        <v>0</v>
      </c>
      <c r="AJ1298" s="46">
        <v>0</v>
      </c>
      <c r="AK1298" s="46">
        <v>0.10437324018832918</v>
      </c>
      <c r="AL1298" s="45">
        <v>0.1036612876538464</v>
      </c>
      <c r="AM1298" s="45">
        <v>0</v>
      </c>
      <c r="AN1298" s="45">
        <v>0</v>
      </c>
      <c r="AO1298" s="45">
        <v>6.0045468126657857E-4</v>
      </c>
      <c r="AP1298" s="45">
        <v>2.7094838053559386E-3</v>
      </c>
      <c r="AQ1298" s="45">
        <v>7.4820881920828076E-3</v>
      </c>
      <c r="AR1298" s="45">
        <v>1.4693855778813651E-2</v>
      </c>
      <c r="AS1298" s="45">
        <v>2.4245128578344335E-2</v>
      </c>
      <c r="AT1298" s="45">
        <v>3.5622532417800626E-2</v>
      </c>
      <c r="AU1298" s="45">
        <v>4.7998602751254518E-2</v>
      </c>
      <c r="AV1298" s="45">
        <v>6.0396154221279814E-2</v>
      </c>
      <c r="AW1298" s="45">
        <v>7.1902708456095449E-2</v>
      </c>
      <c r="AX1298" s="45">
        <v>8.1828588129190541E-2</v>
      </c>
      <c r="AY1298" s="45">
        <v>8.9788628197740972E-2</v>
      </c>
      <c r="AZ1298" s="45">
        <v>9.5704786811396797E-2</v>
      </c>
      <c r="BA1298" s="45">
        <v>9.9733060132313589E-2</v>
      </c>
      <c r="BB1298" s="45">
        <v>0.10216870053042491</v>
      </c>
      <c r="BC1298" s="45">
        <v>0.10336555296551887</v>
      </c>
      <c r="BD1298" s="45">
        <v>0.1036612876538464</v>
      </c>
      <c r="BE1298" s="45">
        <v>0.1036612876538464</v>
      </c>
      <c r="BF1298" s="45">
        <v>0.1036612876538464</v>
      </c>
    </row>
    <row r="1299" spans="1:58" ht="13.5" thickBot="1" x14ac:dyDescent="0.25">
      <c r="A1299" s="6" t="s">
        <v>1350</v>
      </c>
      <c r="B1299" s="6" t="s">
        <v>1350</v>
      </c>
      <c r="C1299" s="6" t="s">
        <v>1052</v>
      </c>
      <c r="D1299" s="6" t="s">
        <v>1350</v>
      </c>
      <c r="E1299" s="6">
        <v>1.6178735513013094</v>
      </c>
      <c r="F1299" s="6" t="s">
        <v>300</v>
      </c>
      <c r="G1299" s="21" t="s">
        <v>1178</v>
      </c>
      <c r="H1299" s="21" t="s">
        <v>1159</v>
      </c>
      <c r="I1299" s="21" t="s">
        <v>1160</v>
      </c>
      <c r="J1299" s="21" t="s">
        <v>849</v>
      </c>
      <c r="K1299" s="21" t="s">
        <v>854</v>
      </c>
      <c r="L1299" s="21" t="s">
        <v>1054</v>
      </c>
      <c r="M1299" s="3">
        <v>0.56106616535165443</v>
      </c>
      <c r="N1299" s="3">
        <v>1.6178735513013094</v>
      </c>
      <c r="O1299" s="21" t="s">
        <v>1514</v>
      </c>
      <c r="P1299" s="21">
        <v>0</v>
      </c>
      <c r="Q1299" s="46">
        <v>0</v>
      </c>
      <c r="R1299" s="46">
        <v>0</v>
      </c>
      <c r="S1299" s="46">
        <v>8.7651059142371847E-3</v>
      </c>
      <c r="T1299" s="46">
        <v>2.6253079166188204E-2</v>
      </c>
      <c r="U1299" s="46">
        <v>5.6836305431207004E-2</v>
      </c>
      <c r="V1299" s="46">
        <v>8.4345095041610044E-2</v>
      </c>
      <c r="W1299" s="46">
        <v>0.11023485425329248</v>
      </c>
      <c r="X1299" s="46">
        <v>0.1299666754079026</v>
      </c>
      <c r="Y1299" s="46">
        <v>0.14005004321960279</v>
      </c>
      <c r="Z1299" s="46">
        <v>0.13907807177497325</v>
      </c>
      <c r="AA1299" s="46">
        <v>0.12798469878697033</v>
      </c>
      <c r="AB1299" s="46">
        <v>0.10949467816920087</v>
      </c>
      <c r="AC1299" s="46">
        <v>8.7118358216134117E-2</v>
      </c>
      <c r="AD1299" s="46">
        <v>6.4237189729424091E-2</v>
      </c>
      <c r="AE1299" s="46">
        <v>4.340243389940654E-2</v>
      </c>
      <c r="AF1299" s="46">
        <v>2.6015214372482155E-2</v>
      </c>
      <c r="AG1299" s="46">
        <v>1.2641131101773492E-2</v>
      </c>
      <c r="AH1299" s="46">
        <v>3.0142001195447993E-3</v>
      </c>
      <c r="AI1299" s="46">
        <v>0</v>
      </c>
      <c r="AJ1299" s="46">
        <v>0</v>
      </c>
      <c r="AK1299" s="46">
        <v>1.0651171992511141</v>
      </c>
      <c r="AL1299" s="45">
        <v>1.0651171992511141</v>
      </c>
      <c r="AM1299" s="45">
        <v>0</v>
      </c>
      <c r="AN1299" s="45">
        <v>0</v>
      </c>
      <c r="AO1299" s="45">
        <v>8.7651059142371847E-3</v>
      </c>
      <c r="AP1299" s="45">
        <v>3.5018185080425389E-2</v>
      </c>
      <c r="AQ1299" s="45">
        <v>9.1854490511632386E-2</v>
      </c>
      <c r="AR1299" s="45">
        <v>0.17619958555324244</v>
      </c>
      <c r="AS1299" s="45">
        <v>0.28643443980653494</v>
      </c>
      <c r="AT1299" s="45">
        <v>0.41640111521443757</v>
      </c>
      <c r="AU1299" s="45">
        <v>0.55645115843404036</v>
      </c>
      <c r="AV1299" s="45">
        <v>0.69552923020901358</v>
      </c>
      <c r="AW1299" s="45">
        <v>0.82351392899598386</v>
      </c>
      <c r="AX1299" s="45">
        <v>0.93300860716518474</v>
      </c>
      <c r="AY1299" s="45">
        <v>1.0201269653813188</v>
      </c>
      <c r="AZ1299" s="45">
        <v>1.0651171992511141</v>
      </c>
      <c r="BA1299" s="45">
        <v>1.0651171992511141</v>
      </c>
      <c r="BB1299" s="45">
        <v>1.0651171992511141</v>
      </c>
      <c r="BC1299" s="45">
        <v>1.0651171992511141</v>
      </c>
      <c r="BD1299" s="45">
        <v>1.0651171992511141</v>
      </c>
      <c r="BE1299" s="45">
        <v>1.0651171992511141</v>
      </c>
      <c r="BF1299" s="45">
        <v>1.0651171992511141</v>
      </c>
    </row>
    <row r="1300" spans="1:58" ht="13.5" thickBot="1" x14ac:dyDescent="0.25">
      <c r="A1300" s="6" t="s">
        <v>1139</v>
      </c>
      <c r="B1300" s="6" t="s">
        <v>1138</v>
      </c>
      <c r="C1300" s="6" t="s">
        <v>1052</v>
      </c>
      <c r="D1300" s="6" t="s">
        <v>1139</v>
      </c>
      <c r="E1300" s="6">
        <v>58.886366374927597</v>
      </c>
      <c r="F1300" s="6" t="s">
        <v>300</v>
      </c>
      <c r="G1300" s="21" t="s">
        <v>1178</v>
      </c>
      <c r="H1300" s="21" t="s">
        <v>1159</v>
      </c>
      <c r="I1300" s="21" t="s">
        <v>1160</v>
      </c>
      <c r="J1300" s="21" t="s">
        <v>849</v>
      </c>
      <c r="K1300" s="21" t="s">
        <v>850</v>
      </c>
      <c r="L1300" s="21" t="s">
        <v>1055</v>
      </c>
      <c r="M1300" s="3">
        <v>39.470036503486639</v>
      </c>
      <c r="N1300" s="3">
        <v>58.886366374927597</v>
      </c>
      <c r="O1300" s="21" t="s">
        <v>1513</v>
      </c>
      <c r="P1300" s="21">
        <v>0</v>
      </c>
      <c r="Q1300" s="46">
        <v>0</v>
      </c>
      <c r="R1300" s="46">
        <v>0</v>
      </c>
      <c r="S1300" s="46">
        <v>1.5195855737351362E-2</v>
      </c>
      <c r="T1300" s="46">
        <v>4.5144423408181221E-2</v>
      </c>
      <c r="U1300" s="46">
        <v>9.2496602610631029E-2</v>
      </c>
      <c r="V1300" s="46">
        <v>0.13845360113578564</v>
      </c>
      <c r="W1300" s="46">
        <v>0.1821072738829255</v>
      </c>
      <c r="X1300" s="46">
        <v>0.21576108687390405</v>
      </c>
      <c r="Y1300" s="46">
        <v>0.23344607931480224</v>
      </c>
      <c r="Z1300" s="46">
        <v>0.23266236104426449</v>
      </c>
      <c r="AA1300" s="46">
        <v>0.21492021621633134</v>
      </c>
      <c r="AB1300" s="46">
        <v>0.18456074621150481</v>
      </c>
      <c r="AC1300" s="46">
        <v>0.14734083280407084</v>
      </c>
      <c r="AD1300" s="46">
        <v>0.10893253019962168</v>
      </c>
      <c r="AE1300" s="46">
        <v>7.3784141630340583E-2</v>
      </c>
      <c r="AF1300" s="46">
        <v>4.4267325268112438E-2</v>
      </c>
      <c r="AG1300" s="46">
        <v>2.1449457370917725E-2</v>
      </c>
      <c r="AH1300" s="46">
        <v>4.9448960087245877E-3</v>
      </c>
      <c r="AI1300" s="46">
        <v>0</v>
      </c>
      <c r="AJ1300" s="46">
        <v>0</v>
      </c>
      <c r="AK1300" s="46">
        <v>1.868078097009247</v>
      </c>
      <c r="AL1300" s="45">
        <v>1.868078097009247</v>
      </c>
      <c r="AM1300" s="45">
        <v>0</v>
      </c>
      <c r="AN1300" s="45">
        <v>0</v>
      </c>
      <c r="AO1300" s="45">
        <v>1.5195855737351362E-2</v>
      </c>
      <c r="AP1300" s="45">
        <v>6.0340279145532583E-2</v>
      </c>
      <c r="AQ1300" s="45">
        <v>0.15283688175616361</v>
      </c>
      <c r="AR1300" s="45">
        <v>0.29129048289194925</v>
      </c>
      <c r="AS1300" s="45">
        <v>0.47339775677487472</v>
      </c>
      <c r="AT1300" s="45">
        <v>0.68915884364877877</v>
      </c>
      <c r="AU1300" s="45">
        <v>0.92260492296358099</v>
      </c>
      <c r="AV1300" s="45">
        <v>1.1552672840078455</v>
      </c>
      <c r="AW1300" s="45">
        <v>1.3701875002241768</v>
      </c>
      <c r="AX1300" s="45">
        <v>1.5547482464356817</v>
      </c>
      <c r="AY1300" s="45">
        <v>1.7020890792397525</v>
      </c>
      <c r="AZ1300" s="45">
        <v>1.8110216094393743</v>
      </c>
      <c r="BA1300" s="45">
        <v>1.868078097009247</v>
      </c>
      <c r="BB1300" s="45">
        <v>1.868078097009247</v>
      </c>
      <c r="BC1300" s="45">
        <v>1.868078097009247</v>
      </c>
      <c r="BD1300" s="45">
        <v>1.868078097009247</v>
      </c>
      <c r="BE1300" s="45">
        <v>1.868078097009247</v>
      </c>
      <c r="BF1300" s="45">
        <v>1.868078097009247</v>
      </c>
    </row>
    <row r="1301" spans="1:58" ht="13.5" thickBot="1" x14ac:dyDescent="0.25">
      <c r="A1301" s="6" t="s">
        <v>1139</v>
      </c>
      <c r="B1301" s="6" t="s">
        <v>1138</v>
      </c>
      <c r="C1301" s="6" t="s">
        <v>1052</v>
      </c>
      <c r="D1301" s="6" t="s">
        <v>1139</v>
      </c>
      <c r="E1301" s="6">
        <v>58.886366374927597</v>
      </c>
      <c r="F1301" s="6" t="s">
        <v>300</v>
      </c>
      <c r="G1301" s="21" t="s">
        <v>1178</v>
      </c>
      <c r="H1301" s="21" t="s">
        <v>1159</v>
      </c>
      <c r="I1301" s="21" t="s">
        <v>1160</v>
      </c>
      <c r="J1301" s="21" t="s">
        <v>849</v>
      </c>
      <c r="K1301" s="21" t="s">
        <v>852</v>
      </c>
      <c r="L1301" s="21" t="s">
        <v>1055</v>
      </c>
      <c r="M1301" s="3">
        <v>39.470036503486639</v>
      </c>
      <c r="N1301" s="3">
        <v>58.886366374927597</v>
      </c>
      <c r="O1301" s="21" t="s">
        <v>1513</v>
      </c>
      <c r="P1301" s="21">
        <v>0</v>
      </c>
      <c r="Q1301" s="46">
        <v>0</v>
      </c>
      <c r="R1301" s="46">
        <v>0</v>
      </c>
      <c r="S1301" s="46">
        <v>5.4199533393193557E-4</v>
      </c>
      <c r="T1301" s="46">
        <v>1.608786475040569E-3</v>
      </c>
      <c r="U1301" s="46">
        <v>3.2961255054521446E-3</v>
      </c>
      <c r="V1301" s="46">
        <v>4.9359147929411342E-3</v>
      </c>
      <c r="W1301" s="46">
        <v>6.4920302339171038E-3</v>
      </c>
      <c r="X1301" s="46">
        <v>7.6906325033669724E-3</v>
      </c>
      <c r="Y1301" s="46">
        <v>8.3200618568039699E-3</v>
      </c>
      <c r="Z1301" s="46">
        <v>8.293657272379136E-3</v>
      </c>
      <c r="AA1301" s="46">
        <v>7.6579110251465705E-3</v>
      </c>
      <c r="AB1301" s="46">
        <v>6.5731083773499822E-3</v>
      </c>
      <c r="AC1301" s="46">
        <v>5.2459852336345144E-3</v>
      </c>
      <c r="AD1301" s="46">
        <v>3.8789585211156685E-3</v>
      </c>
      <c r="AE1301" s="46">
        <v>2.6270877030689726E-3</v>
      </c>
      <c r="AF1301" s="46">
        <v>1.5753556913763933E-3</v>
      </c>
      <c r="AG1301" s="46">
        <v>7.6331081279675981E-4</v>
      </c>
      <c r="AH1301" s="46">
        <v>1.7600665045836158E-4</v>
      </c>
      <c r="AI1301" s="46">
        <v>0</v>
      </c>
      <c r="AJ1301" s="46">
        <v>0</v>
      </c>
      <c r="AK1301" s="46">
        <v>6.6458331216609018E-2</v>
      </c>
      <c r="AL1301" s="45">
        <v>6.6458331216609018E-2</v>
      </c>
      <c r="AM1301" s="45">
        <v>0</v>
      </c>
      <c r="AN1301" s="45">
        <v>0</v>
      </c>
      <c r="AO1301" s="45">
        <v>5.4199533393193557E-4</v>
      </c>
      <c r="AP1301" s="45">
        <v>2.1507818089725045E-3</v>
      </c>
      <c r="AQ1301" s="45">
        <v>5.4469073144246486E-3</v>
      </c>
      <c r="AR1301" s="45">
        <v>1.0382822107365783E-2</v>
      </c>
      <c r="AS1301" s="45">
        <v>1.6874852341282887E-2</v>
      </c>
      <c r="AT1301" s="45">
        <v>2.4565484844649859E-2</v>
      </c>
      <c r="AU1301" s="45">
        <v>3.2885546701453827E-2</v>
      </c>
      <c r="AV1301" s="45">
        <v>4.1179203973832963E-2</v>
      </c>
      <c r="AW1301" s="45">
        <v>4.8837114998979532E-2</v>
      </c>
      <c r="AX1301" s="45">
        <v>5.5410223376329518E-2</v>
      </c>
      <c r="AY1301" s="45">
        <v>6.0656208609964034E-2</v>
      </c>
      <c r="AZ1301" s="45">
        <v>6.4535167131079707E-2</v>
      </c>
      <c r="BA1301" s="45">
        <v>6.6458331216609018E-2</v>
      </c>
      <c r="BB1301" s="45">
        <v>6.6458331216609018E-2</v>
      </c>
      <c r="BC1301" s="45">
        <v>6.6458331216609018E-2</v>
      </c>
      <c r="BD1301" s="45">
        <v>6.6458331216609018E-2</v>
      </c>
      <c r="BE1301" s="45">
        <v>6.6458331216609018E-2</v>
      </c>
      <c r="BF1301" s="45">
        <v>6.6458331216609018E-2</v>
      </c>
    </row>
    <row r="1302" spans="1:58" ht="13.5" thickBot="1" x14ac:dyDescent="0.25">
      <c r="A1302" s="6" t="s">
        <v>1139</v>
      </c>
      <c r="B1302" s="6" t="s">
        <v>1138</v>
      </c>
      <c r="C1302" s="6" t="s">
        <v>1052</v>
      </c>
      <c r="D1302" s="6" t="s">
        <v>1139</v>
      </c>
      <c r="E1302" s="6">
        <v>58.886366374927597</v>
      </c>
      <c r="F1302" s="6" t="s">
        <v>300</v>
      </c>
      <c r="G1302" s="21" t="s">
        <v>1178</v>
      </c>
      <c r="H1302" s="21" t="s">
        <v>1159</v>
      </c>
      <c r="I1302" s="21" t="s">
        <v>1160</v>
      </c>
      <c r="J1302" s="21" t="s">
        <v>849</v>
      </c>
      <c r="K1302" s="21" t="s">
        <v>853</v>
      </c>
      <c r="L1302" s="21" t="s">
        <v>1055</v>
      </c>
      <c r="M1302" s="3">
        <v>39.470036503486639</v>
      </c>
      <c r="N1302" s="3">
        <v>58.886366374927597</v>
      </c>
      <c r="O1302" s="21" t="s">
        <v>1513</v>
      </c>
      <c r="P1302" s="21">
        <v>0</v>
      </c>
      <c r="Q1302" s="46">
        <v>0</v>
      </c>
      <c r="R1302" s="46">
        <v>0</v>
      </c>
      <c r="S1302" s="46">
        <v>1.2350973747037134E-4</v>
      </c>
      <c r="T1302" s="46">
        <v>3.6669996755939199E-4</v>
      </c>
      <c r="U1302" s="46">
        <v>7.5159990794365704E-4</v>
      </c>
      <c r="V1302" s="46">
        <v>1.1251968828646704E-3</v>
      </c>
      <c r="W1302" s="46">
        <v>1.4799361008871416E-3</v>
      </c>
      <c r="X1302" s="46">
        <v>1.7523932375724299E-3</v>
      </c>
      <c r="Y1302" s="46">
        <v>1.8958487829152848E-3</v>
      </c>
      <c r="Z1302" s="46">
        <v>1.8894599497099667E-3</v>
      </c>
      <c r="AA1302" s="46">
        <v>1.745069731695954E-3</v>
      </c>
      <c r="AB1302" s="46">
        <v>1.4980542889990341E-3</v>
      </c>
      <c r="AC1302" s="46">
        <v>1.1955344763411127E-3</v>
      </c>
      <c r="AD1302" s="46">
        <v>8.840626204373299E-4</v>
      </c>
      <c r="AE1302" s="46">
        <v>5.9852861231117038E-4</v>
      </c>
      <c r="AF1302" s="46">
        <v>3.590939824093887E-4</v>
      </c>
      <c r="AG1302" s="46">
        <v>1.7399200711773374E-4</v>
      </c>
      <c r="AH1302" s="46">
        <v>4.0121532626408559E-5</v>
      </c>
      <c r="AI1302" s="46">
        <v>0</v>
      </c>
      <c r="AJ1302" s="46">
        <v>0</v>
      </c>
      <c r="AK1302" s="46">
        <v>1.5147709622620791E-2</v>
      </c>
      <c r="AL1302" s="45">
        <v>1.5147709622620791E-2</v>
      </c>
      <c r="AM1302" s="45">
        <v>0</v>
      </c>
      <c r="AN1302" s="45">
        <v>0</v>
      </c>
      <c r="AO1302" s="45">
        <v>1.2350973747037134E-4</v>
      </c>
      <c r="AP1302" s="45">
        <v>4.9020970502976333E-4</v>
      </c>
      <c r="AQ1302" s="45">
        <v>1.2418096129734203E-3</v>
      </c>
      <c r="AR1302" s="45">
        <v>2.3670064958380907E-3</v>
      </c>
      <c r="AS1302" s="45">
        <v>3.8469425967252325E-3</v>
      </c>
      <c r="AT1302" s="45">
        <v>5.5993358342976626E-3</v>
      </c>
      <c r="AU1302" s="45">
        <v>7.4951846172129476E-3</v>
      </c>
      <c r="AV1302" s="45">
        <v>9.3846445669229141E-3</v>
      </c>
      <c r="AW1302" s="45">
        <v>1.1129714298618868E-2</v>
      </c>
      <c r="AX1302" s="45">
        <v>1.2627768587617902E-2</v>
      </c>
      <c r="AY1302" s="45">
        <v>1.3823303063959014E-2</v>
      </c>
      <c r="AZ1302" s="45">
        <v>1.4707365684396343E-2</v>
      </c>
      <c r="BA1302" s="45">
        <v>1.5147709622620791E-2</v>
      </c>
      <c r="BB1302" s="45">
        <v>1.5147709622620791E-2</v>
      </c>
      <c r="BC1302" s="45">
        <v>1.5147709622620791E-2</v>
      </c>
      <c r="BD1302" s="45">
        <v>1.5147709622620791E-2</v>
      </c>
      <c r="BE1302" s="45">
        <v>1.5147709622620791E-2</v>
      </c>
      <c r="BF1302" s="45">
        <v>1.5147709622620791E-2</v>
      </c>
    </row>
    <row r="1303" spans="1:58" ht="13.5" thickBot="1" x14ac:dyDescent="0.25">
      <c r="A1303" s="6" t="s">
        <v>1139</v>
      </c>
      <c r="B1303" s="6" t="s">
        <v>1138</v>
      </c>
      <c r="C1303" s="6" t="s">
        <v>1052</v>
      </c>
      <c r="D1303" s="6" t="s">
        <v>1139</v>
      </c>
      <c r="E1303" s="6">
        <v>58.886366374927597</v>
      </c>
      <c r="F1303" s="6" t="s">
        <v>300</v>
      </c>
      <c r="G1303" s="21" t="s">
        <v>1178</v>
      </c>
      <c r="H1303" s="21" t="s">
        <v>1159</v>
      </c>
      <c r="I1303" s="21" t="s">
        <v>1160</v>
      </c>
      <c r="J1303" s="21" t="s">
        <v>849</v>
      </c>
      <c r="K1303" s="21" t="s">
        <v>854</v>
      </c>
      <c r="L1303" s="21" t="s">
        <v>1055</v>
      </c>
      <c r="M1303" s="3">
        <v>39.470036503486639</v>
      </c>
      <c r="N1303" s="3">
        <v>58.886366374927597</v>
      </c>
      <c r="O1303" s="21" t="s">
        <v>1513</v>
      </c>
      <c r="P1303" s="21">
        <v>0</v>
      </c>
      <c r="Q1303" s="46">
        <v>0</v>
      </c>
      <c r="R1303" s="46">
        <v>0</v>
      </c>
      <c r="S1303" s="46">
        <v>1.8976153398295591E-3</v>
      </c>
      <c r="T1303" s="46">
        <v>4.9484488489419335E-3</v>
      </c>
      <c r="U1303" s="46">
        <v>9.7255079664747574E-3</v>
      </c>
      <c r="V1303" s="46">
        <v>1.428531075032905E-2</v>
      </c>
      <c r="W1303" s="46">
        <v>1.8532207746527331E-2</v>
      </c>
      <c r="X1303" s="46">
        <v>2.1714072169660266E-2</v>
      </c>
      <c r="Y1303" s="46">
        <v>2.3269930172342652E-2</v>
      </c>
      <c r="Z1303" s="46">
        <v>2.2992378318238603E-2</v>
      </c>
      <c r="AA1303" s="46">
        <v>2.1059504134616019E-2</v>
      </c>
      <c r="AB1303" s="46">
        <v>1.7937421812533015E-2</v>
      </c>
      <c r="AC1303" s="46">
        <v>1.4212921420641426E-2</v>
      </c>
      <c r="AD1303" s="46">
        <v>1.0440082615332308E-2</v>
      </c>
      <c r="AE1303" s="46">
        <v>7.029897557196383E-3</v>
      </c>
      <c r="AF1303" s="46">
        <v>4.200851913438379E-3</v>
      </c>
      <c r="AG1303" s="46">
        <v>2.037909515272406E-3</v>
      </c>
      <c r="AH1303" s="46">
        <v>4.898866572072961E-4</v>
      </c>
      <c r="AI1303" s="46">
        <v>0</v>
      </c>
      <c r="AJ1303" s="46">
        <v>0</v>
      </c>
      <c r="AK1303" s="46">
        <v>0.16828635027564892</v>
      </c>
      <c r="AL1303" s="45">
        <v>0.16828635027564892</v>
      </c>
      <c r="AM1303" s="45">
        <v>0</v>
      </c>
      <c r="AN1303" s="45">
        <v>0</v>
      </c>
      <c r="AO1303" s="45">
        <v>1.8976153398295591E-3</v>
      </c>
      <c r="AP1303" s="45">
        <v>6.8460641887714922E-3</v>
      </c>
      <c r="AQ1303" s="45">
        <v>1.657157215524625E-2</v>
      </c>
      <c r="AR1303" s="45">
        <v>3.0856882905575297E-2</v>
      </c>
      <c r="AS1303" s="45">
        <v>4.9389090652102632E-2</v>
      </c>
      <c r="AT1303" s="45">
        <v>7.1103162821762905E-2</v>
      </c>
      <c r="AU1303" s="45">
        <v>9.4373092994105554E-2</v>
      </c>
      <c r="AV1303" s="45">
        <v>0.11736547131234415</v>
      </c>
      <c r="AW1303" s="45">
        <v>0.13842497544696017</v>
      </c>
      <c r="AX1303" s="45">
        <v>0.15636239725949319</v>
      </c>
      <c r="AY1303" s="45">
        <v>0.16828635027564892</v>
      </c>
      <c r="AZ1303" s="45">
        <v>0.16828635027564892</v>
      </c>
      <c r="BA1303" s="45">
        <v>0.16828635027564892</v>
      </c>
      <c r="BB1303" s="45">
        <v>0.16828635027564892</v>
      </c>
      <c r="BC1303" s="45">
        <v>0.16828635027564892</v>
      </c>
      <c r="BD1303" s="45">
        <v>0.16828635027564892</v>
      </c>
      <c r="BE1303" s="45">
        <v>0.16828635027564892</v>
      </c>
      <c r="BF1303" s="45">
        <v>0.16828635027564892</v>
      </c>
    </row>
    <row r="1304" spans="1:58" ht="13.5" thickBot="1" x14ac:dyDescent="0.25">
      <c r="A1304" s="6" t="s">
        <v>1350</v>
      </c>
      <c r="B1304" s="6" t="s">
        <v>1350</v>
      </c>
      <c r="C1304" s="6" t="s">
        <v>1052</v>
      </c>
      <c r="D1304" s="6" t="s">
        <v>1350</v>
      </c>
      <c r="E1304" s="6">
        <v>1.1441839994159859</v>
      </c>
      <c r="F1304" s="6" t="s">
        <v>300</v>
      </c>
      <c r="G1304" s="21" t="s">
        <v>1178</v>
      </c>
      <c r="H1304" s="21" t="s">
        <v>1159</v>
      </c>
      <c r="I1304" s="21" t="s">
        <v>1160</v>
      </c>
      <c r="J1304" s="21" t="s">
        <v>849</v>
      </c>
      <c r="K1304" s="21" t="s">
        <v>850</v>
      </c>
      <c r="L1304" s="21" t="s">
        <v>1056</v>
      </c>
      <c r="M1304" s="3">
        <v>0.59816797378491271</v>
      </c>
      <c r="N1304" s="3">
        <v>1.1441839994159859</v>
      </c>
      <c r="O1304" s="21" t="s">
        <v>1513</v>
      </c>
      <c r="P1304" s="21">
        <v>0</v>
      </c>
      <c r="Q1304" s="46">
        <v>0</v>
      </c>
      <c r="R1304" s="46">
        <v>1.7828885325944822E-3</v>
      </c>
      <c r="S1304" s="46">
        <v>2.7444097307109387E-2</v>
      </c>
      <c r="T1304" s="46">
        <v>6.528933998456983E-2</v>
      </c>
      <c r="U1304" s="46">
        <v>0.11345227315291588</v>
      </c>
      <c r="V1304" s="46">
        <v>0.16639190193360276</v>
      </c>
      <c r="W1304" s="46">
        <v>0.2156827770104523</v>
      </c>
      <c r="X1304" s="46">
        <v>0.25245366628603028</v>
      </c>
      <c r="Y1304" s="46">
        <v>0.27021139558256019</v>
      </c>
      <c r="Z1304" s="46">
        <v>0.26665107243822328</v>
      </c>
      <c r="AA1304" s="46">
        <v>0.24402702118505826</v>
      </c>
      <c r="AB1304" s="46">
        <v>0.20769298262413782</v>
      </c>
      <c r="AC1304" s="46">
        <v>0.16442299588230214</v>
      </c>
      <c r="AD1304" s="46">
        <v>0.12062127756045467</v>
      </c>
      <c r="AE1304" s="46">
        <v>8.1128893891336082E-2</v>
      </c>
      <c r="AF1304" s="46">
        <v>4.8369420864257565E-2</v>
      </c>
      <c r="AG1304" s="46">
        <v>2.3364812838203207E-2</v>
      </c>
      <c r="AH1304" s="46">
        <v>5.4989840998894424E-3</v>
      </c>
      <c r="AI1304" s="46">
        <v>0</v>
      </c>
      <c r="AJ1304" s="46">
        <v>0</v>
      </c>
      <c r="AK1304" s="46">
        <v>1.944504055371767</v>
      </c>
      <c r="AL1304" s="45">
        <v>1.944504055371767</v>
      </c>
      <c r="AM1304" s="45">
        <v>0</v>
      </c>
      <c r="AN1304" s="45">
        <v>1.7828885325944822E-3</v>
      </c>
      <c r="AO1304" s="45">
        <v>2.9226985839703869E-2</v>
      </c>
      <c r="AP1304" s="45">
        <v>9.4516325824273703E-2</v>
      </c>
      <c r="AQ1304" s="45">
        <v>0.20796859897718958</v>
      </c>
      <c r="AR1304" s="45">
        <v>0.37436050091079232</v>
      </c>
      <c r="AS1304" s="45">
        <v>0.59004327792124456</v>
      </c>
      <c r="AT1304" s="45">
        <v>0.84249694420727483</v>
      </c>
      <c r="AU1304" s="45">
        <v>1.112708339789835</v>
      </c>
      <c r="AV1304" s="45">
        <v>1.3793594122280584</v>
      </c>
      <c r="AW1304" s="45">
        <v>1.6233864334131165</v>
      </c>
      <c r="AX1304" s="45">
        <v>1.8310794160372543</v>
      </c>
      <c r="AY1304" s="45">
        <v>1.944504055371767</v>
      </c>
      <c r="AZ1304" s="45">
        <v>1.944504055371767</v>
      </c>
      <c r="BA1304" s="45">
        <v>1.944504055371767</v>
      </c>
      <c r="BB1304" s="45">
        <v>1.944504055371767</v>
      </c>
      <c r="BC1304" s="45">
        <v>1.944504055371767</v>
      </c>
      <c r="BD1304" s="45">
        <v>1.944504055371767</v>
      </c>
      <c r="BE1304" s="45">
        <v>1.944504055371767</v>
      </c>
      <c r="BF1304" s="45">
        <v>1.944504055371767</v>
      </c>
    </row>
    <row r="1305" spans="1:58" ht="13.5" thickBot="1" x14ac:dyDescent="0.25">
      <c r="A1305" s="6" t="s">
        <v>1350</v>
      </c>
      <c r="B1305" s="6" t="s">
        <v>1350</v>
      </c>
      <c r="C1305" s="6" t="s">
        <v>1052</v>
      </c>
      <c r="D1305" s="6" t="s">
        <v>1350</v>
      </c>
      <c r="E1305" s="6">
        <v>1.1441839994159859</v>
      </c>
      <c r="F1305" s="6" t="s">
        <v>300</v>
      </c>
      <c r="G1305" s="21" t="s">
        <v>1178</v>
      </c>
      <c r="H1305" s="21" t="s">
        <v>1159</v>
      </c>
      <c r="I1305" s="21" t="s">
        <v>1160</v>
      </c>
      <c r="J1305" s="21" t="s">
        <v>849</v>
      </c>
      <c r="K1305" s="21" t="s">
        <v>852</v>
      </c>
      <c r="L1305" s="21" t="s">
        <v>1056</v>
      </c>
      <c r="M1305" s="3">
        <v>0.59816797378491271</v>
      </c>
      <c r="N1305" s="3">
        <v>1.1441839994159859</v>
      </c>
      <c r="O1305" s="21" t="s">
        <v>1513</v>
      </c>
      <c r="P1305" s="21">
        <v>0</v>
      </c>
      <c r="Q1305" s="46">
        <v>0</v>
      </c>
      <c r="R1305" s="46">
        <v>4.4270348852413111E-5</v>
      </c>
      <c r="S1305" s="46">
        <v>6.6447562769018443E-4</v>
      </c>
      <c r="T1305" s="46">
        <v>1.5797781454122363E-3</v>
      </c>
      <c r="U1305" s="46">
        <v>2.7451034364906974E-3</v>
      </c>
      <c r="V1305" s="46">
        <v>4.027488805518677E-3</v>
      </c>
      <c r="W1305" s="46">
        <v>5.2203998374727766E-3</v>
      </c>
      <c r="X1305" s="46">
        <v>6.1093416602329923E-3</v>
      </c>
      <c r="Y1305" s="46">
        <v>6.5380184116271296E-3</v>
      </c>
      <c r="Z1305" s="46">
        <v>6.4526421216078564E-3</v>
      </c>
      <c r="AA1305" s="46">
        <v>5.9025476498483229E-3</v>
      </c>
      <c r="AB1305" s="46">
        <v>5.0213982829907088E-3</v>
      </c>
      <c r="AC1305" s="46">
        <v>3.9740500530541642E-3</v>
      </c>
      <c r="AD1305" s="46">
        <v>2.9155788223551886E-3</v>
      </c>
      <c r="AE1305" s="46">
        <v>1.9607735965359238E-3</v>
      </c>
      <c r="AF1305" s="46">
        <v>1.1684412317571797E-3</v>
      </c>
      <c r="AG1305" s="46">
        <v>5.6439741077944573E-4</v>
      </c>
      <c r="AH1305" s="46">
        <v>1.328459780945456E-4</v>
      </c>
      <c r="AI1305" s="46">
        <v>0</v>
      </c>
      <c r="AJ1305" s="46">
        <v>0</v>
      </c>
      <c r="AK1305" s="46">
        <v>4.6962206559027782E-2</v>
      </c>
      <c r="AL1305" s="45">
        <v>4.6962206559027782E-2</v>
      </c>
      <c r="AM1305" s="45">
        <v>0</v>
      </c>
      <c r="AN1305" s="45">
        <v>4.4270348852413111E-5</v>
      </c>
      <c r="AO1305" s="45">
        <v>7.0874597654259754E-4</v>
      </c>
      <c r="AP1305" s="45">
        <v>2.2885241219548339E-3</v>
      </c>
      <c r="AQ1305" s="45">
        <v>5.0336275584455317E-3</v>
      </c>
      <c r="AR1305" s="45">
        <v>9.0611163639642087E-3</v>
      </c>
      <c r="AS1305" s="45">
        <v>1.4281516201436986E-2</v>
      </c>
      <c r="AT1305" s="45">
        <v>2.0390857861669977E-2</v>
      </c>
      <c r="AU1305" s="45">
        <v>2.6928876273297105E-2</v>
      </c>
      <c r="AV1305" s="45">
        <v>3.3381518394904962E-2</v>
      </c>
      <c r="AW1305" s="45">
        <v>3.9284066044753284E-2</v>
      </c>
      <c r="AX1305" s="45">
        <v>4.4305464327743994E-2</v>
      </c>
      <c r="AY1305" s="45">
        <v>4.6962206559027782E-2</v>
      </c>
      <c r="AZ1305" s="45">
        <v>4.6962206559027782E-2</v>
      </c>
      <c r="BA1305" s="45">
        <v>4.6962206559027782E-2</v>
      </c>
      <c r="BB1305" s="45">
        <v>4.6962206559027782E-2</v>
      </c>
      <c r="BC1305" s="45">
        <v>4.6962206559027782E-2</v>
      </c>
      <c r="BD1305" s="45">
        <v>4.6962206559027782E-2</v>
      </c>
      <c r="BE1305" s="45">
        <v>4.6962206559027782E-2</v>
      </c>
      <c r="BF1305" s="45">
        <v>4.6962206559027782E-2</v>
      </c>
    </row>
    <row r="1306" spans="1:58" ht="13.5" thickBot="1" x14ac:dyDescent="0.25">
      <c r="A1306" s="6" t="s">
        <v>1350</v>
      </c>
      <c r="B1306" s="6" t="s">
        <v>1350</v>
      </c>
      <c r="C1306" s="6" t="s">
        <v>1052</v>
      </c>
      <c r="D1306" s="6" t="s">
        <v>1350</v>
      </c>
      <c r="E1306" s="6">
        <v>1.1441839994159859</v>
      </c>
      <c r="F1306" s="6" t="s">
        <v>300</v>
      </c>
      <c r="G1306" s="21" t="s">
        <v>1178</v>
      </c>
      <c r="H1306" s="21" t="s">
        <v>1159</v>
      </c>
      <c r="I1306" s="21" t="s">
        <v>1160</v>
      </c>
      <c r="J1306" s="21" t="s">
        <v>849</v>
      </c>
      <c r="K1306" s="21" t="s">
        <v>853</v>
      </c>
      <c r="L1306" s="21" t="s">
        <v>1056</v>
      </c>
      <c r="M1306" s="3">
        <v>0.59816797378491271</v>
      </c>
      <c r="N1306" s="3">
        <v>1.1441839994159859</v>
      </c>
      <c r="O1306" s="21" t="s">
        <v>1513</v>
      </c>
      <c r="P1306" s="21">
        <v>0</v>
      </c>
      <c r="Q1306" s="46">
        <v>0</v>
      </c>
      <c r="R1306" s="46">
        <v>9.9979254091406538E-6</v>
      </c>
      <c r="S1306" s="46">
        <v>1.514287572933733E-4</v>
      </c>
      <c r="T1306" s="46">
        <v>3.6008674250184204E-4</v>
      </c>
      <c r="U1306" s="46">
        <v>6.2594473630116936E-4</v>
      </c>
      <c r="V1306" s="46">
        <v>9.181084313015413E-4</v>
      </c>
      <c r="W1306" s="46">
        <v>1.1900502439988274E-3</v>
      </c>
      <c r="X1306" s="46">
        <v>1.3920835909097249E-3</v>
      </c>
      <c r="Y1306" s="46">
        <v>1.4897877184728726E-3</v>
      </c>
      <c r="Z1306" s="46">
        <v>1.4700459884512424E-3</v>
      </c>
      <c r="AA1306" s="46">
        <v>1.345063391352362E-3</v>
      </c>
      <c r="AB1306" s="46">
        <v>1.144410345861711E-3</v>
      </c>
      <c r="AC1306" s="46">
        <v>9.0566785321773559E-4</v>
      </c>
      <c r="AD1306" s="46">
        <v>6.6449695537148569E-4</v>
      </c>
      <c r="AE1306" s="46">
        <v>4.4672494863047074E-4</v>
      </c>
      <c r="AF1306" s="46">
        <v>2.6633966550122074E-4</v>
      </c>
      <c r="AG1306" s="46">
        <v>1.2865071142411315E-4</v>
      </c>
      <c r="AH1306" s="46">
        <v>3.028267001354846E-5</v>
      </c>
      <c r="AI1306" s="46">
        <v>0</v>
      </c>
      <c r="AJ1306" s="46">
        <v>0</v>
      </c>
      <c r="AK1306" s="46">
        <v>1.0703998357634165E-2</v>
      </c>
      <c r="AL1306" s="45">
        <v>1.0703998357634165E-2</v>
      </c>
      <c r="AM1306" s="45">
        <v>0</v>
      </c>
      <c r="AN1306" s="45">
        <v>9.9979254091406538E-6</v>
      </c>
      <c r="AO1306" s="45">
        <v>1.6142668270251396E-4</v>
      </c>
      <c r="AP1306" s="45">
        <v>5.2151342520435602E-4</v>
      </c>
      <c r="AQ1306" s="45">
        <v>1.1474581615055254E-3</v>
      </c>
      <c r="AR1306" s="45">
        <v>2.0655665928070669E-3</v>
      </c>
      <c r="AS1306" s="45">
        <v>3.2556168368058943E-3</v>
      </c>
      <c r="AT1306" s="45">
        <v>4.6477004277156193E-3</v>
      </c>
      <c r="AU1306" s="45">
        <v>6.1374881461884918E-3</v>
      </c>
      <c r="AV1306" s="45">
        <v>7.6075341346397343E-3</v>
      </c>
      <c r="AW1306" s="45">
        <v>8.9525975259920967E-3</v>
      </c>
      <c r="AX1306" s="45">
        <v>1.0097007871853808E-2</v>
      </c>
      <c r="AY1306" s="45">
        <v>1.0703998357634165E-2</v>
      </c>
      <c r="AZ1306" s="45">
        <v>1.0703998357634165E-2</v>
      </c>
      <c r="BA1306" s="45">
        <v>1.0703998357634165E-2</v>
      </c>
      <c r="BB1306" s="45">
        <v>1.0703998357634165E-2</v>
      </c>
      <c r="BC1306" s="45">
        <v>1.0703998357634165E-2</v>
      </c>
      <c r="BD1306" s="45">
        <v>1.0703998357634165E-2</v>
      </c>
      <c r="BE1306" s="45">
        <v>1.0703998357634165E-2</v>
      </c>
      <c r="BF1306" s="45">
        <v>1.0703998357634165E-2</v>
      </c>
    </row>
    <row r="1307" spans="1:58" ht="13.5" thickBot="1" x14ac:dyDescent="0.25">
      <c r="A1307" s="6" t="s">
        <v>1350</v>
      </c>
      <c r="B1307" s="6" t="s">
        <v>1350</v>
      </c>
      <c r="C1307" s="6" t="s">
        <v>1052</v>
      </c>
      <c r="D1307" s="6" t="s">
        <v>1350</v>
      </c>
      <c r="E1307" s="6">
        <v>1.1441839994159859</v>
      </c>
      <c r="F1307" s="6" t="s">
        <v>300</v>
      </c>
      <c r="G1307" s="21" t="s">
        <v>1178</v>
      </c>
      <c r="H1307" s="21" t="s">
        <v>1159</v>
      </c>
      <c r="I1307" s="21" t="s">
        <v>1160</v>
      </c>
      <c r="J1307" s="21" t="s">
        <v>849</v>
      </c>
      <c r="K1307" s="21" t="s">
        <v>854</v>
      </c>
      <c r="L1307" s="21" t="s">
        <v>1056</v>
      </c>
      <c r="M1307" s="3">
        <v>0.59816797378491271</v>
      </c>
      <c r="N1307" s="3">
        <v>1.1441839994159859</v>
      </c>
      <c r="O1307" s="21" t="s">
        <v>1513</v>
      </c>
      <c r="P1307" s="21">
        <v>0</v>
      </c>
      <c r="Q1307" s="46">
        <v>0</v>
      </c>
      <c r="R1307" s="46">
        <v>4.7590251987449919E-4</v>
      </c>
      <c r="S1307" s="46">
        <v>2.7967063698554903E-3</v>
      </c>
      <c r="T1307" s="46">
        <v>6.1826064883650899E-3</v>
      </c>
      <c r="U1307" s="46">
        <v>1.0437968791057364E-2</v>
      </c>
      <c r="V1307" s="46">
        <v>1.505025982996902E-2</v>
      </c>
      <c r="W1307" s="46">
        <v>1.9258188990982517E-2</v>
      </c>
      <c r="X1307" s="46">
        <v>2.2301432499590726E-2</v>
      </c>
      <c r="Y1307" s="46">
        <v>2.3647289879867736E-2</v>
      </c>
      <c r="Z1307" s="46">
        <v>2.3136860353267522E-2</v>
      </c>
      <c r="AA1307" s="46">
        <v>2.0996201989743959E-2</v>
      </c>
      <c r="AB1307" s="46">
        <v>1.7725326042733209E-2</v>
      </c>
      <c r="AC1307" s="46">
        <v>1.3927485345081179E-2</v>
      </c>
      <c r="AD1307" s="46">
        <v>1.0150468012184796E-2</v>
      </c>
      <c r="AE1307" s="46">
        <v>6.7865241364082115E-3</v>
      </c>
      <c r="AF1307" s="46">
        <v>4.0295085596175851E-3</v>
      </c>
      <c r="AG1307" s="46">
        <v>1.9480266287100977E-3</v>
      </c>
      <c r="AH1307" s="46">
        <v>4.7631078789228329E-4</v>
      </c>
      <c r="AI1307" s="46">
        <v>0</v>
      </c>
      <c r="AJ1307" s="46">
        <v>0</v>
      </c>
      <c r="AK1307" s="46">
        <v>0.15391967338684184</v>
      </c>
      <c r="AL1307" s="45">
        <v>0.15391967338684184</v>
      </c>
      <c r="AM1307" s="45">
        <v>0</v>
      </c>
      <c r="AN1307" s="45">
        <v>4.7590251987449919E-4</v>
      </c>
      <c r="AO1307" s="45">
        <v>3.2726088897299895E-3</v>
      </c>
      <c r="AP1307" s="45">
        <v>9.455215378095079E-3</v>
      </c>
      <c r="AQ1307" s="45">
        <v>1.9893184169152443E-2</v>
      </c>
      <c r="AR1307" s="45">
        <v>3.4943443999121464E-2</v>
      </c>
      <c r="AS1307" s="45">
        <v>5.4201632990103984E-2</v>
      </c>
      <c r="AT1307" s="45">
        <v>7.650306548969471E-2</v>
      </c>
      <c r="AU1307" s="45">
        <v>0.10015035536956245</v>
      </c>
      <c r="AV1307" s="45">
        <v>0.12328721572282997</v>
      </c>
      <c r="AW1307" s="45">
        <v>0.14428341771257391</v>
      </c>
      <c r="AX1307" s="45">
        <v>0.15391967338684184</v>
      </c>
      <c r="AY1307" s="45">
        <v>0.15391967338684184</v>
      </c>
      <c r="AZ1307" s="45">
        <v>0.15391967338684184</v>
      </c>
      <c r="BA1307" s="45">
        <v>0.15391967338684184</v>
      </c>
      <c r="BB1307" s="45">
        <v>0.15391967338684184</v>
      </c>
      <c r="BC1307" s="45">
        <v>0.15391967338684184</v>
      </c>
      <c r="BD1307" s="45">
        <v>0.15391967338684184</v>
      </c>
      <c r="BE1307" s="45">
        <v>0.15391967338684184</v>
      </c>
      <c r="BF1307" s="45">
        <v>0.15391967338684184</v>
      </c>
    </row>
    <row r="1308" spans="1:58" ht="13.5" thickBot="1" x14ac:dyDescent="0.25">
      <c r="A1308" s="6" t="s">
        <v>1359</v>
      </c>
      <c r="B1308" s="6" t="s">
        <v>1145</v>
      </c>
      <c r="C1308" s="6" t="s">
        <v>1057</v>
      </c>
      <c r="D1308" s="6" t="s">
        <v>1359</v>
      </c>
      <c r="E1308" s="6">
        <v>182.74028524564577</v>
      </c>
      <c r="F1308" s="6" t="s">
        <v>28</v>
      </c>
      <c r="G1308" s="21" t="s">
        <v>1178</v>
      </c>
      <c r="H1308" s="21" t="s">
        <v>1172</v>
      </c>
      <c r="I1308" s="21" t="s">
        <v>1160</v>
      </c>
      <c r="J1308" s="21" t="s">
        <v>849</v>
      </c>
      <c r="K1308" s="21" t="s">
        <v>850</v>
      </c>
      <c r="L1308" s="21" t="s">
        <v>1058</v>
      </c>
      <c r="M1308" s="3">
        <v>120.8217098748823</v>
      </c>
      <c r="N1308" s="3">
        <v>182.74028524564577</v>
      </c>
      <c r="O1308" s="21" t="s">
        <v>1515</v>
      </c>
      <c r="P1308" s="21">
        <v>0</v>
      </c>
      <c r="Q1308" s="46">
        <v>0</v>
      </c>
      <c r="R1308" s="46">
        <v>3.6143186061375165E-5</v>
      </c>
      <c r="S1308" s="46">
        <v>4.0572994501167597E-4</v>
      </c>
      <c r="T1308" s="46">
        <v>9.0474881635762335E-4</v>
      </c>
      <c r="U1308" s="46">
        <v>1.5085325397898063E-3</v>
      </c>
      <c r="V1308" s="46">
        <v>2.2955381938338879E-3</v>
      </c>
      <c r="W1308" s="46">
        <v>3.1573101534144148E-3</v>
      </c>
      <c r="X1308" s="46">
        <v>3.9992843212211214E-3</v>
      </c>
      <c r="Y1308" s="46">
        <v>4.7458833777940333E-3</v>
      </c>
      <c r="Z1308" s="46">
        <v>5.5716395206838274E-3</v>
      </c>
      <c r="AA1308" s="46">
        <v>6.3667495330470151E-3</v>
      </c>
      <c r="AB1308" s="46">
        <v>6.9302837126029972E-3</v>
      </c>
      <c r="AC1308" s="46">
        <v>7.1180732923854058E-3</v>
      </c>
      <c r="AD1308" s="46">
        <v>7.4015007665819517E-3</v>
      </c>
      <c r="AE1308" s="46">
        <v>7.5973785639153668E-3</v>
      </c>
      <c r="AF1308" s="46">
        <v>7.7385822455707963E-3</v>
      </c>
      <c r="AG1308" s="46">
        <v>7.7949701997550172E-3</v>
      </c>
      <c r="AH1308" s="46">
        <v>7.8518706594663031E-3</v>
      </c>
      <c r="AI1308" s="46">
        <v>7.9092886066200532E-3</v>
      </c>
      <c r="AJ1308" s="46">
        <v>7.9672290737728673E-3</v>
      </c>
      <c r="AK1308" s="46">
        <v>9.7066053855145246E-2</v>
      </c>
      <c r="AL1308" s="45">
        <v>9.7066053855145246E-2</v>
      </c>
      <c r="AM1308" s="45">
        <v>0</v>
      </c>
      <c r="AN1308" s="45">
        <v>3.6143186061375165E-5</v>
      </c>
      <c r="AO1308" s="45">
        <v>4.4187313107305114E-4</v>
      </c>
      <c r="AP1308" s="45">
        <v>1.3466219474306744E-3</v>
      </c>
      <c r="AQ1308" s="45">
        <v>2.8551544872204805E-3</v>
      </c>
      <c r="AR1308" s="45">
        <v>5.1506926810543684E-3</v>
      </c>
      <c r="AS1308" s="45">
        <v>8.3080028344687841E-3</v>
      </c>
      <c r="AT1308" s="45">
        <v>1.2307287155689906E-2</v>
      </c>
      <c r="AU1308" s="45">
        <v>1.7053170533483937E-2</v>
      </c>
      <c r="AV1308" s="45">
        <v>2.2624810054167763E-2</v>
      </c>
      <c r="AW1308" s="45">
        <v>2.8991559587214777E-2</v>
      </c>
      <c r="AX1308" s="45">
        <v>3.5921843299817777E-2</v>
      </c>
      <c r="AY1308" s="45">
        <v>4.303991659220318E-2</v>
      </c>
      <c r="AZ1308" s="45">
        <v>5.0441417358785129E-2</v>
      </c>
      <c r="BA1308" s="45">
        <v>5.8038795922700497E-2</v>
      </c>
      <c r="BB1308" s="45">
        <v>6.5777378168271297E-2</v>
      </c>
      <c r="BC1308" s="45">
        <v>7.3572348368026314E-2</v>
      </c>
      <c r="BD1308" s="45">
        <v>8.1424219027492611E-2</v>
      </c>
      <c r="BE1308" s="45">
        <v>8.9333507634112658E-2</v>
      </c>
      <c r="BF1308" s="45">
        <v>9.7066053855145246E-2</v>
      </c>
    </row>
    <row r="1309" spans="1:58" ht="13.5" thickBot="1" x14ac:dyDescent="0.25">
      <c r="A1309" s="6" t="s">
        <v>1359</v>
      </c>
      <c r="B1309" s="6" t="s">
        <v>1145</v>
      </c>
      <c r="C1309" s="6" t="s">
        <v>1057</v>
      </c>
      <c r="D1309" s="6" t="s">
        <v>1359</v>
      </c>
      <c r="E1309" s="6">
        <v>185.18191376685431</v>
      </c>
      <c r="F1309" s="6" t="s">
        <v>28</v>
      </c>
      <c r="G1309" s="21" t="s">
        <v>1178</v>
      </c>
      <c r="H1309" s="21" t="s">
        <v>1172</v>
      </c>
      <c r="I1309" s="21" t="s">
        <v>1160</v>
      </c>
      <c r="J1309" s="21" t="s">
        <v>849</v>
      </c>
      <c r="K1309" s="21" t="s">
        <v>850</v>
      </c>
      <c r="L1309" s="21" t="s">
        <v>1059</v>
      </c>
      <c r="M1309" s="3">
        <v>122.46692790138593</v>
      </c>
      <c r="N1309" s="3">
        <v>185.18191376685431</v>
      </c>
      <c r="O1309" s="21" t="s">
        <v>1515</v>
      </c>
      <c r="P1309" s="21">
        <v>0</v>
      </c>
      <c r="Q1309" s="46">
        <v>0</v>
      </c>
      <c r="R1309" s="46">
        <v>1.2341564203066082E-4</v>
      </c>
      <c r="S1309" s="46">
        <v>1.385418030653156E-3</v>
      </c>
      <c r="T1309" s="46">
        <v>3.0893833171664969E-3</v>
      </c>
      <c r="U1309" s="46">
        <v>5.1510819108795455E-3</v>
      </c>
      <c r="V1309" s="46">
        <v>7.8384157809671309E-3</v>
      </c>
      <c r="W1309" s="46">
        <v>1.0781048992523174E-2</v>
      </c>
      <c r="X1309" s="46">
        <v>1.3656080051396652E-2</v>
      </c>
      <c r="Y1309" s="46">
        <v>1.6205440302868801E-2</v>
      </c>
      <c r="Z1309" s="46">
        <v>1.9025092791790224E-2</v>
      </c>
      <c r="AA1309" s="46">
        <v>2.1740100054685536E-2</v>
      </c>
      <c r="AB1309" s="46">
        <v>2.3664361309850519E-2</v>
      </c>
      <c r="AC1309" s="46">
        <v>2.4305593422486033E-2</v>
      </c>
      <c r="AD1309" s="46">
        <v>2.527339365010561E-2</v>
      </c>
      <c r="AE1309" s="46">
        <v>2.5942244040782412E-2</v>
      </c>
      <c r="AF1309" s="46">
        <v>2.6424402503486991E-2</v>
      </c>
      <c r="AG1309" s="46">
        <v>2.6616946557478902E-2</v>
      </c>
      <c r="AH1309" s="46">
        <v>2.6811240628709449E-2</v>
      </c>
      <c r="AI1309" s="46">
        <v>2.700730172858121E-2</v>
      </c>
      <c r="AJ1309" s="46">
        <v>2.7205147041417726E-2</v>
      </c>
      <c r="AK1309" s="46">
        <v>0.3314447524236806</v>
      </c>
      <c r="AL1309" s="45">
        <v>0.3314447524236806</v>
      </c>
      <c r="AM1309" s="45">
        <v>0</v>
      </c>
      <c r="AN1309" s="45">
        <v>1.2341564203066082E-4</v>
      </c>
      <c r="AO1309" s="45">
        <v>1.5088336726838169E-3</v>
      </c>
      <c r="AP1309" s="45">
        <v>4.5982169898503133E-3</v>
      </c>
      <c r="AQ1309" s="45">
        <v>9.7492989007298587E-3</v>
      </c>
      <c r="AR1309" s="45">
        <v>1.7587714681696988E-2</v>
      </c>
      <c r="AS1309" s="45">
        <v>2.8368763674220164E-2</v>
      </c>
      <c r="AT1309" s="45">
        <v>4.2024843725616816E-2</v>
      </c>
      <c r="AU1309" s="45">
        <v>5.8230284028485617E-2</v>
      </c>
      <c r="AV1309" s="45">
        <v>7.7255376820275834E-2</v>
      </c>
      <c r="AW1309" s="45">
        <v>9.8995476874961366E-2</v>
      </c>
      <c r="AX1309" s="45">
        <v>0.12265983818481188</v>
      </c>
      <c r="AY1309" s="45">
        <v>0.14696543160729791</v>
      </c>
      <c r="AZ1309" s="45">
        <v>0.17223882525740353</v>
      </c>
      <c r="BA1309" s="45">
        <v>0.19818106929818594</v>
      </c>
      <c r="BB1309" s="45">
        <v>0.22460547180167292</v>
      </c>
      <c r="BC1309" s="45">
        <v>0.25122241835915182</v>
      </c>
      <c r="BD1309" s="45">
        <v>0.27803365898786125</v>
      </c>
      <c r="BE1309" s="45">
        <v>0.30504096071644249</v>
      </c>
      <c r="BF1309" s="45">
        <v>0.3314447524236806</v>
      </c>
    </row>
    <row r="1310" spans="1:58" ht="13.5" thickBot="1" x14ac:dyDescent="0.25">
      <c r="A1310" s="6" t="s">
        <v>1358</v>
      </c>
      <c r="B1310" s="6" t="s">
        <v>1144</v>
      </c>
      <c r="C1310" s="6" t="s">
        <v>1057</v>
      </c>
      <c r="D1310" s="6" t="s">
        <v>1358</v>
      </c>
      <c r="E1310" s="6">
        <v>100.67989985789693</v>
      </c>
      <c r="F1310" s="6" t="s">
        <v>28</v>
      </c>
      <c r="G1310" s="21" t="s">
        <v>1178</v>
      </c>
      <c r="H1310" s="21" t="s">
        <v>1172</v>
      </c>
      <c r="I1310" s="21" t="s">
        <v>1160</v>
      </c>
      <c r="J1310" s="21" t="s">
        <v>849</v>
      </c>
      <c r="K1310" s="21" t="s">
        <v>850</v>
      </c>
      <c r="L1310" s="21" t="s">
        <v>1060</v>
      </c>
      <c r="M1310" s="3">
        <v>65.527784476708007</v>
      </c>
      <c r="N1310" s="3">
        <v>100.67989985789693</v>
      </c>
      <c r="O1310" s="21" t="s">
        <v>1515</v>
      </c>
      <c r="P1310" s="21">
        <v>0</v>
      </c>
      <c r="Q1310" s="46">
        <v>0</v>
      </c>
      <c r="R1310" s="46">
        <v>2.1519868925501656E-4</v>
      </c>
      <c r="S1310" s="46">
        <v>2.4157403337314084E-3</v>
      </c>
      <c r="T1310" s="46">
        <v>5.3869285085870683E-3</v>
      </c>
      <c r="U1310" s="46">
        <v>8.981892872145885E-3</v>
      </c>
      <c r="V1310" s="46">
        <v>1.3667771557521805E-2</v>
      </c>
      <c r="W1310" s="46">
        <v>1.8798813293121382E-2</v>
      </c>
      <c r="X1310" s="46">
        <v>2.3811977793641706E-2</v>
      </c>
      <c r="Y1310" s="46">
        <v>2.8257273183502806E-2</v>
      </c>
      <c r="Z1310" s="46">
        <v>3.3173874594690109E-2</v>
      </c>
      <c r="AA1310" s="46">
        <v>3.7908007113708779E-2</v>
      </c>
      <c r="AB1310" s="46">
        <v>4.1263323288240693E-2</v>
      </c>
      <c r="AC1310" s="46">
        <v>4.2381433666122167E-2</v>
      </c>
      <c r="AD1310" s="46">
        <v>4.406897778141914E-2</v>
      </c>
      <c r="AE1310" s="46">
        <v>4.5235245889845732E-2</v>
      </c>
      <c r="AF1310" s="46">
        <v>4.6075981046913274E-2</v>
      </c>
      <c r="AG1310" s="46">
        <v>4.6411718295135122E-2</v>
      </c>
      <c r="AH1310" s="46">
        <v>4.6750507031885748E-2</v>
      </c>
      <c r="AI1310" s="46">
        <v>4.7092376919787127E-2</v>
      </c>
      <c r="AJ1310" s="46">
        <v>4.7437357922981926E-2</v>
      </c>
      <c r="AK1310" s="46">
        <v>0.57793708405543354</v>
      </c>
      <c r="AL1310" s="45">
        <v>0.57793708405543354</v>
      </c>
      <c r="AM1310" s="45">
        <v>0</v>
      </c>
      <c r="AN1310" s="45">
        <v>2.1519868925501656E-4</v>
      </c>
      <c r="AO1310" s="45">
        <v>2.6309390229864249E-3</v>
      </c>
      <c r="AP1310" s="45">
        <v>8.0178675315734933E-3</v>
      </c>
      <c r="AQ1310" s="45">
        <v>1.699976040371938E-2</v>
      </c>
      <c r="AR1310" s="45">
        <v>3.0667531961241185E-2</v>
      </c>
      <c r="AS1310" s="45">
        <v>4.9466345254362568E-2</v>
      </c>
      <c r="AT1310" s="45">
        <v>7.3278323048004274E-2</v>
      </c>
      <c r="AU1310" s="45">
        <v>0.10153559623150708</v>
      </c>
      <c r="AV1310" s="45">
        <v>0.13470947082619719</v>
      </c>
      <c r="AW1310" s="45">
        <v>0.17261747793990598</v>
      </c>
      <c r="AX1310" s="45">
        <v>0.21388080122814668</v>
      </c>
      <c r="AY1310" s="45">
        <v>0.25626223489426886</v>
      </c>
      <c r="AZ1310" s="45">
        <v>0.30033121267568802</v>
      </c>
      <c r="BA1310" s="45">
        <v>0.34556645856553375</v>
      </c>
      <c r="BB1310" s="45">
        <v>0.39164243961244705</v>
      </c>
      <c r="BC1310" s="45">
        <v>0.43805415790758218</v>
      </c>
      <c r="BD1310" s="45">
        <v>0.48480466493946794</v>
      </c>
      <c r="BE1310" s="45">
        <v>0.53189704185925502</v>
      </c>
      <c r="BF1310" s="45">
        <v>0.57793708405543354</v>
      </c>
    </row>
    <row r="1311" spans="1:58" ht="13.5" thickBot="1" x14ac:dyDescent="0.25">
      <c r="A1311" s="6" t="s">
        <v>1359</v>
      </c>
      <c r="B1311" s="6" t="s">
        <v>1145</v>
      </c>
      <c r="C1311" s="6" t="s">
        <v>1057</v>
      </c>
      <c r="D1311" s="6" t="s">
        <v>1359</v>
      </c>
      <c r="E1311" s="6">
        <v>182.74028524564577</v>
      </c>
      <c r="F1311" s="6" t="s">
        <v>28</v>
      </c>
      <c r="G1311" s="21" t="s">
        <v>1178</v>
      </c>
      <c r="H1311" s="21" t="s">
        <v>1172</v>
      </c>
      <c r="I1311" s="21" t="s">
        <v>1160</v>
      </c>
      <c r="J1311" s="21" t="s">
        <v>849</v>
      </c>
      <c r="K1311" s="21" t="s">
        <v>852</v>
      </c>
      <c r="L1311" s="21" t="s">
        <v>1058</v>
      </c>
      <c r="M1311" s="3">
        <v>120.8217098748823</v>
      </c>
      <c r="N1311" s="3">
        <v>182.74028524564577</v>
      </c>
      <c r="O1311" s="21" t="s">
        <v>1515</v>
      </c>
      <c r="P1311" s="21">
        <v>0</v>
      </c>
      <c r="Q1311" s="46">
        <v>0</v>
      </c>
      <c r="R1311" s="46">
        <v>3.2988958484712595E-6</v>
      </c>
      <c r="S1311" s="46">
        <v>5.4638875162147735E-5</v>
      </c>
      <c r="T1311" s="46">
        <v>1.2447449031089086E-4</v>
      </c>
      <c r="U1311" s="46">
        <v>2.1466379550554075E-4</v>
      </c>
      <c r="V1311" s="46">
        <v>3.2310509708987538E-4</v>
      </c>
      <c r="W1311" s="46">
        <v>4.4053204889820671E-4</v>
      </c>
      <c r="X1311" s="46">
        <v>5.5926323863506337E-4</v>
      </c>
      <c r="Y1311" s="46">
        <v>6.789304710196482E-4</v>
      </c>
      <c r="Z1311" s="46">
        <v>7.8026062030032994E-4</v>
      </c>
      <c r="AA1311" s="46">
        <v>8.6697755210448551E-4</v>
      </c>
      <c r="AB1311" s="46">
        <v>9.3128416088960307E-4</v>
      </c>
      <c r="AC1311" s="46">
        <v>9.741945488218358E-4</v>
      </c>
      <c r="AD1311" s="46">
        <v>1.004806087926159E-3</v>
      </c>
      <c r="AE1311" s="46">
        <v>1.0065914891075921E-3</v>
      </c>
      <c r="AF1311" s="46">
        <v>1.0170066024616422E-3</v>
      </c>
      <c r="AG1311" s="46">
        <v>1.0166807148567763E-3</v>
      </c>
      <c r="AH1311" s="46">
        <v>1.0169205527906515E-3</v>
      </c>
      <c r="AI1311" s="46">
        <v>1.0177164556618428E-3</v>
      </c>
      <c r="AJ1311" s="46">
        <v>1.019059431324417E-3</v>
      </c>
      <c r="AK1311" s="46">
        <v>1.3017960446588032E-2</v>
      </c>
      <c r="AL1311" s="45">
        <v>1.3017960446588032E-2</v>
      </c>
      <c r="AM1311" s="45">
        <v>0</v>
      </c>
      <c r="AN1311" s="45">
        <v>3.2988958484712595E-6</v>
      </c>
      <c r="AO1311" s="45">
        <v>5.7937771010618995E-5</v>
      </c>
      <c r="AP1311" s="45">
        <v>1.8241226132150986E-4</v>
      </c>
      <c r="AQ1311" s="45">
        <v>3.9707605682705061E-4</v>
      </c>
      <c r="AR1311" s="45">
        <v>7.2018115391692594E-4</v>
      </c>
      <c r="AS1311" s="45">
        <v>1.1607132028151326E-3</v>
      </c>
      <c r="AT1311" s="45">
        <v>1.7199764414501961E-3</v>
      </c>
      <c r="AU1311" s="45">
        <v>2.3989069124698442E-3</v>
      </c>
      <c r="AV1311" s="45">
        <v>3.179167532770174E-3</v>
      </c>
      <c r="AW1311" s="45">
        <v>4.0461450848746595E-3</v>
      </c>
      <c r="AX1311" s="45">
        <v>4.9774292457642625E-3</v>
      </c>
      <c r="AY1311" s="45">
        <v>5.9516237945860979E-3</v>
      </c>
      <c r="AZ1311" s="45">
        <v>6.9564298825122569E-3</v>
      </c>
      <c r="BA1311" s="45">
        <v>7.9630213716198484E-3</v>
      </c>
      <c r="BB1311" s="45">
        <v>8.9800279740814906E-3</v>
      </c>
      <c r="BC1311" s="45">
        <v>9.9967086889382675E-3</v>
      </c>
      <c r="BD1311" s="45">
        <v>1.1013629241728919E-2</v>
      </c>
      <c r="BE1311" s="45">
        <v>1.2031345697390762E-2</v>
      </c>
      <c r="BF1311" s="45">
        <v>1.3017960446588032E-2</v>
      </c>
    </row>
    <row r="1312" spans="1:58" ht="13.5" thickBot="1" x14ac:dyDescent="0.25">
      <c r="A1312" s="6" t="s">
        <v>1359</v>
      </c>
      <c r="B1312" s="6" t="s">
        <v>1145</v>
      </c>
      <c r="C1312" s="6" t="s">
        <v>1057</v>
      </c>
      <c r="D1312" s="6" t="s">
        <v>1359</v>
      </c>
      <c r="E1312" s="6">
        <v>185.18191376685431</v>
      </c>
      <c r="F1312" s="6" t="s">
        <v>28</v>
      </c>
      <c r="G1312" s="21" t="s">
        <v>1178</v>
      </c>
      <c r="H1312" s="21" t="s">
        <v>1172</v>
      </c>
      <c r="I1312" s="21" t="s">
        <v>1160</v>
      </c>
      <c r="J1312" s="21" t="s">
        <v>849</v>
      </c>
      <c r="K1312" s="21" t="s">
        <v>852</v>
      </c>
      <c r="L1312" s="21" t="s">
        <v>1059</v>
      </c>
      <c r="M1312" s="3">
        <v>122.46692790138593</v>
      </c>
      <c r="N1312" s="3">
        <v>185.18191376685431</v>
      </c>
      <c r="O1312" s="21" t="s">
        <v>1515</v>
      </c>
      <c r="P1312" s="21">
        <v>0</v>
      </c>
      <c r="Q1312" s="46">
        <v>0</v>
      </c>
      <c r="R1312" s="46">
        <v>1.1264511890014459E-5</v>
      </c>
      <c r="S1312" s="46">
        <v>1.8657159461589131E-4</v>
      </c>
      <c r="T1312" s="46">
        <v>4.2503444804427011E-4</v>
      </c>
      <c r="U1312" s="46">
        <v>7.3299764160434256E-4</v>
      </c>
      <c r="V1312" s="46">
        <v>1.1032846670742281E-3</v>
      </c>
      <c r="W1312" s="46">
        <v>1.5042543719729377E-3</v>
      </c>
      <c r="X1312" s="46">
        <v>1.9096775680784368E-3</v>
      </c>
      <c r="Y1312" s="46">
        <v>2.318297004386482E-3</v>
      </c>
      <c r="Z1312" s="46">
        <v>2.6643020690562636E-3</v>
      </c>
      <c r="AA1312" s="46">
        <v>2.960408388940885E-3</v>
      </c>
      <c r="AB1312" s="46">
        <v>3.1799917260753848E-3</v>
      </c>
      <c r="AC1312" s="46">
        <v>3.3265148651104538E-3</v>
      </c>
      <c r="AD1312" s="46">
        <v>3.4310419741951752E-3</v>
      </c>
      <c r="AE1312" s="46">
        <v>3.4371384603409938E-3</v>
      </c>
      <c r="AF1312" s="46">
        <v>3.4727022288264129E-3</v>
      </c>
      <c r="AG1312" s="46">
        <v>3.4715894429221475E-3</v>
      </c>
      <c r="AH1312" s="46">
        <v>3.4724084009559592E-3</v>
      </c>
      <c r="AI1312" s="46">
        <v>3.475126115539154E-3</v>
      </c>
      <c r="AJ1312" s="46">
        <v>3.4797118818118535E-3</v>
      </c>
      <c r="AK1312" s="46">
        <v>4.4451530745441163E-2</v>
      </c>
      <c r="AL1312" s="45">
        <v>4.4451530745441163E-2</v>
      </c>
      <c r="AM1312" s="45">
        <v>0</v>
      </c>
      <c r="AN1312" s="45">
        <v>1.1264511890014459E-5</v>
      </c>
      <c r="AO1312" s="45">
        <v>1.9783610650590577E-4</v>
      </c>
      <c r="AP1312" s="45">
        <v>6.2287055455017594E-4</v>
      </c>
      <c r="AQ1312" s="45">
        <v>1.3558681961545185E-3</v>
      </c>
      <c r="AR1312" s="45">
        <v>2.4591528632287463E-3</v>
      </c>
      <c r="AS1312" s="45">
        <v>3.963407235201684E-3</v>
      </c>
      <c r="AT1312" s="45">
        <v>5.873084803280121E-3</v>
      </c>
      <c r="AU1312" s="45">
        <v>8.1913818076666031E-3</v>
      </c>
      <c r="AV1312" s="45">
        <v>1.0855683876722866E-2</v>
      </c>
      <c r="AW1312" s="45">
        <v>1.381609226566375E-2</v>
      </c>
      <c r="AX1312" s="45">
        <v>1.6996083991739134E-2</v>
      </c>
      <c r="AY1312" s="45">
        <v>2.0322598856849589E-2</v>
      </c>
      <c r="AZ1312" s="45">
        <v>2.3753640831044764E-2</v>
      </c>
      <c r="BA1312" s="45">
        <v>2.7190779291385758E-2</v>
      </c>
      <c r="BB1312" s="45">
        <v>3.0663481520212171E-2</v>
      </c>
      <c r="BC1312" s="45">
        <v>3.4135070963134319E-2</v>
      </c>
      <c r="BD1312" s="45">
        <v>3.7607479364090278E-2</v>
      </c>
      <c r="BE1312" s="45">
        <v>4.1082605479629435E-2</v>
      </c>
      <c r="BF1312" s="45">
        <v>4.4451530745441163E-2</v>
      </c>
    </row>
    <row r="1313" spans="1:58" ht="13.5" thickBot="1" x14ac:dyDescent="0.25">
      <c r="A1313" s="6" t="s">
        <v>1358</v>
      </c>
      <c r="B1313" s="6" t="s">
        <v>1144</v>
      </c>
      <c r="C1313" s="6" t="s">
        <v>1057</v>
      </c>
      <c r="D1313" s="6" t="s">
        <v>1358</v>
      </c>
      <c r="E1313" s="6">
        <v>100.67989985789693</v>
      </c>
      <c r="F1313" s="6" t="s">
        <v>28</v>
      </c>
      <c r="G1313" s="21" t="s">
        <v>1178</v>
      </c>
      <c r="H1313" s="21" t="s">
        <v>1172</v>
      </c>
      <c r="I1313" s="21" t="s">
        <v>1160</v>
      </c>
      <c r="J1313" s="21" t="s">
        <v>849</v>
      </c>
      <c r="K1313" s="21" t="s">
        <v>852</v>
      </c>
      <c r="L1313" s="21" t="s">
        <v>1060</v>
      </c>
      <c r="M1313" s="3">
        <v>65.527784476708007</v>
      </c>
      <c r="N1313" s="3">
        <v>100.67989985789693</v>
      </c>
      <c r="O1313" s="21" t="s">
        <v>1515</v>
      </c>
      <c r="P1313" s="21">
        <v>0</v>
      </c>
      <c r="Q1313" s="46">
        <v>0</v>
      </c>
      <c r="R1313" s="46">
        <v>1.9641822980805178E-5</v>
      </c>
      <c r="S1313" s="46">
        <v>3.2532312722226352E-4</v>
      </c>
      <c r="T1313" s="46">
        <v>7.4112855228377359E-4</v>
      </c>
      <c r="U1313" s="46">
        <v>1.2781210639497722E-3</v>
      </c>
      <c r="V1313" s="46">
        <v>1.9237870526213007E-3</v>
      </c>
      <c r="W1313" s="46">
        <v>2.6229541395918145E-3</v>
      </c>
      <c r="X1313" s="46">
        <v>3.3298867371130232E-3</v>
      </c>
      <c r="Y1313" s="46">
        <v>4.0423925884845091E-3</v>
      </c>
      <c r="Z1313" s="46">
        <v>4.6457183514703381E-3</v>
      </c>
      <c r="AA1313" s="46">
        <v>5.162036144505569E-3</v>
      </c>
      <c r="AB1313" s="46">
        <v>5.5449215353367163E-3</v>
      </c>
      <c r="AC1313" s="46">
        <v>5.8004125488505757E-3</v>
      </c>
      <c r="AD1313" s="46">
        <v>5.9826754816242021E-3</v>
      </c>
      <c r="AE1313" s="46">
        <v>5.9933058669307537E-3</v>
      </c>
      <c r="AF1313" s="46">
        <v>6.0553180741121579E-3</v>
      </c>
      <c r="AG1313" s="46">
        <v>6.0533777198419911E-3</v>
      </c>
      <c r="AH1313" s="46">
        <v>6.0548057292298717E-3</v>
      </c>
      <c r="AI1313" s="46">
        <v>6.0595445824777241E-3</v>
      </c>
      <c r="AJ1313" s="46">
        <v>6.0675407398114081E-3</v>
      </c>
      <c r="AK1313" s="46">
        <v>7.7509714282582312E-2</v>
      </c>
      <c r="AL1313" s="45">
        <v>7.7509714282582312E-2</v>
      </c>
      <c r="AM1313" s="45">
        <v>0</v>
      </c>
      <c r="AN1313" s="45">
        <v>1.9641822980805178E-5</v>
      </c>
      <c r="AO1313" s="45">
        <v>3.4496495020306869E-4</v>
      </c>
      <c r="AP1313" s="45">
        <v>1.0860935024868423E-3</v>
      </c>
      <c r="AQ1313" s="45">
        <v>2.3642145664366145E-3</v>
      </c>
      <c r="AR1313" s="45">
        <v>4.2880016190579157E-3</v>
      </c>
      <c r="AS1313" s="45">
        <v>6.9109557586497297E-3</v>
      </c>
      <c r="AT1313" s="45">
        <v>1.0240842495762754E-2</v>
      </c>
      <c r="AU1313" s="45">
        <v>1.4283235084247264E-2</v>
      </c>
      <c r="AV1313" s="45">
        <v>1.8928953435717603E-2</v>
      </c>
      <c r="AW1313" s="45">
        <v>2.4090989580223172E-2</v>
      </c>
      <c r="AX1313" s="45">
        <v>2.9635911115559889E-2</v>
      </c>
      <c r="AY1313" s="45">
        <v>3.5436323664410463E-2</v>
      </c>
      <c r="AZ1313" s="45">
        <v>4.1418999146034668E-2</v>
      </c>
      <c r="BA1313" s="45">
        <v>4.7412305012965422E-2</v>
      </c>
      <c r="BB1313" s="45">
        <v>5.346762308707758E-2</v>
      </c>
      <c r="BC1313" s="45">
        <v>5.952100080691957E-2</v>
      </c>
      <c r="BD1313" s="45">
        <v>6.5575806536149445E-2</v>
      </c>
      <c r="BE1313" s="45">
        <v>7.1635351118627164E-2</v>
      </c>
      <c r="BF1313" s="45">
        <v>7.7509714282582312E-2</v>
      </c>
    </row>
    <row r="1314" spans="1:58" ht="13.5" thickBot="1" x14ac:dyDescent="0.25">
      <c r="A1314" s="6" t="s">
        <v>1359</v>
      </c>
      <c r="B1314" s="6" t="s">
        <v>1145</v>
      </c>
      <c r="C1314" s="6" t="s">
        <v>1057</v>
      </c>
      <c r="D1314" s="6" t="s">
        <v>1359</v>
      </c>
      <c r="E1314" s="6">
        <v>182.74028524564577</v>
      </c>
      <c r="F1314" s="6" t="s">
        <v>28</v>
      </c>
      <c r="G1314" s="21" t="s">
        <v>1178</v>
      </c>
      <c r="H1314" s="21" t="s">
        <v>1172</v>
      </c>
      <c r="I1314" s="21" t="s">
        <v>1160</v>
      </c>
      <c r="J1314" s="21" t="s">
        <v>849</v>
      </c>
      <c r="K1314" s="21" t="s">
        <v>853</v>
      </c>
      <c r="L1314" s="21" t="s">
        <v>1058</v>
      </c>
      <c r="M1314" s="3">
        <v>120.8217098748823</v>
      </c>
      <c r="N1314" s="3">
        <v>182.74028524564577</v>
      </c>
      <c r="O1314" s="21" t="s">
        <v>1515</v>
      </c>
      <c r="P1314" s="21">
        <v>0</v>
      </c>
      <c r="Q1314" s="46">
        <v>0</v>
      </c>
      <c r="R1314" s="46">
        <v>7.9060293975848525E-7</v>
      </c>
      <c r="S1314" s="46">
        <v>1.2455887096526409E-5</v>
      </c>
      <c r="T1314" s="46">
        <v>2.8874768934183997E-5</v>
      </c>
      <c r="U1314" s="46">
        <v>4.8818783591711882E-5</v>
      </c>
      <c r="V1314" s="46">
        <v>7.3388835605760268E-5</v>
      </c>
      <c r="W1314" s="46">
        <v>9.78480679676642E-5</v>
      </c>
      <c r="X1314" s="46">
        <v>1.2426881187682073E-4</v>
      </c>
      <c r="Y1314" s="46">
        <v>1.494004536954185E-4</v>
      </c>
      <c r="Z1314" s="46">
        <v>1.7373295332378695E-4</v>
      </c>
      <c r="AA1314" s="46">
        <v>1.9413316709378982E-4</v>
      </c>
      <c r="AB1314" s="46">
        <v>2.0800475120071505E-4</v>
      </c>
      <c r="AC1314" s="46">
        <v>2.1831987993699588E-4</v>
      </c>
      <c r="AD1314" s="46">
        <v>2.2185156465188627E-4</v>
      </c>
      <c r="AE1314" s="46">
        <v>2.2677306554107221E-4</v>
      </c>
      <c r="AF1314" s="46">
        <v>2.2894368423849115E-4</v>
      </c>
      <c r="AG1314" s="46">
        <v>2.287241132578779E-4</v>
      </c>
      <c r="AH1314" s="46">
        <v>2.2865849683954682E-4</v>
      </c>
      <c r="AI1314" s="46">
        <v>2.287430253577262E-4</v>
      </c>
      <c r="AJ1314" s="46">
        <v>2.2897413628367958E-4</v>
      </c>
      <c r="AK1314" s="46">
        <v>2.915154844405997E-3</v>
      </c>
      <c r="AL1314" s="45">
        <v>2.915154844405997E-3</v>
      </c>
      <c r="AM1314" s="45">
        <v>0</v>
      </c>
      <c r="AN1314" s="45">
        <v>7.9060293975848525E-7</v>
      </c>
      <c r="AO1314" s="45">
        <v>1.3246490036284894E-5</v>
      </c>
      <c r="AP1314" s="45">
        <v>4.2121258970468888E-5</v>
      </c>
      <c r="AQ1314" s="45">
        <v>9.094004256218077E-5</v>
      </c>
      <c r="AR1314" s="45">
        <v>1.6432887816794102E-4</v>
      </c>
      <c r="AS1314" s="45">
        <v>2.6217694613560522E-4</v>
      </c>
      <c r="AT1314" s="45">
        <v>3.8644575801242596E-4</v>
      </c>
      <c r="AU1314" s="45">
        <v>5.3584621170784448E-4</v>
      </c>
      <c r="AV1314" s="45">
        <v>7.0957916503163149E-4</v>
      </c>
      <c r="AW1314" s="45">
        <v>9.0371233212542133E-4</v>
      </c>
      <c r="AX1314" s="45">
        <v>1.1117170833261363E-3</v>
      </c>
      <c r="AY1314" s="45">
        <v>1.3300369632631322E-3</v>
      </c>
      <c r="AZ1314" s="45">
        <v>1.5518885279150185E-3</v>
      </c>
      <c r="BA1314" s="45">
        <v>1.7786615934560907E-3</v>
      </c>
      <c r="BB1314" s="45">
        <v>2.0076052776945817E-3</v>
      </c>
      <c r="BC1314" s="45">
        <v>2.2363293909524596E-3</v>
      </c>
      <c r="BD1314" s="45">
        <v>2.4649878877920067E-3</v>
      </c>
      <c r="BE1314" s="45">
        <v>2.693730913149733E-3</v>
      </c>
      <c r="BF1314" s="45">
        <v>2.915154844405997E-3</v>
      </c>
    </row>
    <row r="1315" spans="1:58" ht="13.5" thickBot="1" x14ac:dyDescent="0.25">
      <c r="A1315" s="6" t="s">
        <v>1359</v>
      </c>
      <c r="B1315" s="6" t="s">
        <v>1145</v>
      </c>
      <c r="C1315" s="6" t="s">
        <v>1057</v>
      </c>
      <c r="D1315" s="6" t="s">
        <v>1359</v>
      </c>
      <c r="E1315" s="6">
        <v>185.18191376685431</v>
      </c>
      <c r="F1315" s="6" t="s">
        <v>28</v>
      </c>
      <c r="G1315" s="21" t="s">
        <v>1178</v>
      </c>
      <c r="H1315" s="21" t="s">
        <v>1172</v>
      </c>
      <c r="I1315" s="21" t="s">
        <v>1160</v>
      </c>
      <c r="J1315" s="21" t="s">
        <v>849</v>
      </c>
      <c r="K1315" s="21" t="s">
        <v>853</v>
      </c>
      <c r="L1315" s="21" t="s">
        <v>1059</v>
      </c>
      <c r="M1315" s="3">
        <v>122.46692790138593</v>
      </c>
      <c r="N1315" s="3">
        <v>185.18191376685431</v>
      </c>
      <c r="O1315" s="21" t="s">
        <v>1515</v>
      </c>
      <c r="P1315" s="21">
        <v>0</v>
      </c>
      <c r="Q1315" s="46">
        <v>0</v>
      </c>
      <c r="R1315" s="46">
        <v>2.6996172732512535E-6</v>
      </c>
      <c r="S1315" s="46">
        <v>4.2532257683891361E-5</v>
      </c>
      <c r="T1315" s="46">
        <v>9.8596679895566715E-5</v>
      </c>
      <c r="U1315" s="46">
        <v>1.6669812976354435E-4</v>
      </c>
      <c r="V1315" s="46">
        <v>2.5059579000000763E-4</v>
      </c>
      <c r="W1315" s="46">
        <v>3.3411504202155047E-4</v>
      </c>
      <c r="X1315" s="46">
        <v>4.2433213209598793E-4</v>
      </c>
      <c r="Y1315" s="46">
        <v>5.1014741426452554E-4</v>
      </c>
      <c r="Z1315" s="46">
        <v>5.9323392077079986E-4</v>
      </c>
      <c r="AA1315" s="46">
        <v>6.628931222510538E-4</v>
      </c>
      <c r="AB1315" s="46">
        <v>7.1025946277320331E-4</v>
      </c>
      <c r="AC1315" s="46">
        <v>7.4548182068750676E-4</v>
      </c>
      <c r="AD1315" s="46">
        <v>7.575412206473754E-4</v>
      </c>
      <c r="AE1315" s="46">
        <v>7.7434632994133584E-4</v>
      </c>
      <c r="AF1315" s="46">
        <v>7.8175819174263936E-4</v>
      </c>
      <c r="AG1315" s="46">
        <v>7.8100843787485175E-4</v>
      </c>
      <c r="AH1315" s="46">
        <v>7.8078438202149297E-4</v>
      </c>
      <c r="AI1315" s="46">
        <v>7.8107301571646651E-4</v>
      </c>
      <c r="AJ1315" s="46">
        <v>7.8186217423886143E-4</v>
      </c>
      <c r="AK1315" s="46">
        <v>9.9541779778412418E-3</v>
      </c>
      <c r="AL1315" s="45">
        <v>9.9541779778412418E-3</v>
      </c>
      <c r="AM1315" s="45">
        <v>0</v>
      </c>
      <c r="AN1315" s="45">
        <v>2.6996172732512535E-6</v>
      </c>
      <c r="AO1315" s="45">
        <v>4.5231874957142614E-5</v>
      </c>
      <c r="AP1315" s="45">
        <v>1.4382855485270933E-4</v>
      </c>
      <c r="AQ1315" s="45">
        <v>3.1052668461625365E-4</v>
      </c>
      <c r="AR1315" s="45">
        <v>5.6112247461626128E-4</v>
      </c>
      <c r="AS1315" s="45">
        <v>8.9523751663781175E-4</v>
      </c>
      <c r="AT1315" s="45">
        <v>1.3195696487337998E-3</v>
      </c>
      <c r="AU1315" s="45">
        <v>1.8297170629983253E-3</v>
      </c>
      <c r="AV1315" s="45">
        <v>2.4229509837691253E-3</v>
      </c>
      <c r="AW1315" s="45">
        <v>3.0858441060201791E-3</v>
      </c>
      <c r="AX1315" s="45">
        <v>3.7961035687933825E-3</v>
      </c>
      <c r="AY1315" s="45">
        <v>4.5415853894808893E-3</v>
      </c>
      <c r="AZ1315" s="45">
        <v>5.2991266101282651E-3</v>
      </c>
      <c r="BA1315" s="45">
        <v>6.0734729400696011E-3</v>
      </c>
      <c r="BB1315" s="45">
        <v>6.8552311318122406E-3</v>
      </c>
      <c r="BC1315" s="45">
        <v>7.6362395696870922E-3</v>
      </c>
      <c r="BD1315" s="45">
        <v>8.4170239517085844E-3</v>
      </c>
      <c r="BE1315" s="45">
        <v>9.1980969674250509E-3</v>
      </c>
      <c r="BF1315" s="45">
        <v>9.9541779778412418E-3</v>
      </c>
    </row>
    <row r="1316" spans="1:58" ht="13.5" thickBot="1" x14ac:dyDescent="0.25">
      <c r="A1316" s="6" t="s">
        <v>1358</v>
      </c>
      <c r="B1316" s="6" t="s">
        <v>1144</v>
      </c>
      <c r="C1316" s="6" t="s">
        <v>1057</v>
      </c>
      <c r="D1316" s="6" t="s">
        <v>1358</v>
      </c>
      <c r="E1316" s="6">
        <v>100.67989985789693</v>
      </c>
      <c r="F1316" s="6" t="s">
        <v>28</v>
      </c>
      <c r="G1316" s="21" t="s">
        <v>1178</v>
      </c>
      <c r="H1316" s="21" t="s">
        <v>1172</v>
      </c>
      <c r="I1316" s="21" t="s">
        <v>1160</v>
      </c>
      <c r="J1316" s="21" t="s">
        <v>849</v>
      </c>
      <c r="K1316" s="21" t="s">
        <v>853</v>
      </c>
      <c r="L1316" s="21" t="s">
        <v>1060</v>
      </c>
      <c r="M1316" s="3">
        <v>65.527784476708007</v>
      </c>
      <c r="N1316" s="3">
        <v>100.67989985789693</v>
      </c>
      <c r="O1316" s="21" t="s">
        <v>1515</v>
      </c>
      <c r="P1316" s="21">
        <v>0</v>
      </c>
      <c r="Q1316" s="46">
        <v>0</v>
      </c>
      <c r="R1316" s="46">
        <v>4.7072971394463835E-6</v>
      </c>
      <c r="S1316" s="46">
        <v>7.4163095974139932E-5</v>
      </c>
      <c r="T1316" s="46">
        <v>1.7192209941387386E-4</v>
      </c>
      <c r="U1316" s="46">
        <v>2.9066995427909467E-4</v>
      </c>
      <c r="V1316" s="46">
        <v>4.3696151195671984E-4</v>
      </c>
      <c r="W1316" s="46">
        <v>5.8259324280433931E-4</v>
      </c>
      <c r="X1316" s="46">
        <v>7.399039305986579E-4</v>
      </c>
      <c r="Y1316" s="46">
        <v>8.8953922752585553E-4</v>
      </c>
      <c r="Z1316" s="46">
        <v>1.0344163841061087E-3</v>
      </c>
      <c r="AA1316" s="46">
        <v>1.1558804757435168E-3</v>
      </c>
      <c r="AB1316" s="46">
        <v>1.2384727163011679E-3</v>
      </c>
      <c r="AC1316" s="46">
        <v>1.2998896090945958E-3</v>
      </c>
      <c r="AD1316" s="46">
        <v>1.3209174708944879E-3</v>
      </c>
      <c r="AE1316" s="46">
        <v>1.3502203812334314E-3</v>
      </c>
      <c r="AF1316" s="46">
        <v>1.363144374645738E-3</v>
      </c>
      <c r="AG1316" s="46">
        <v>1.3618370359084675E-3</v>
      </c>
      <c r="AH1316" s="46">
        <v>1.3614463518333425E-3</v>
      </c>
      <c r="AI1316" s="46">
        <v>1.3619496396809045E-3</v>
      </c>
      <c r="AJ1316" s="46">
        <v>1.3633256879422074E-3</v>
      </c>
      <c r="AK1316" s="46">
        <v>1.7357006115241047E-2</v>
      </c>
      <c r="AL1316" s="45">
        <v>1.7357006115241047E-2</v>
      </c>
      <c r="AM1316" s="45">
        <v>0</v>
      </c>
      <c r="AN1316" s="45">
        <v>4.7072971394463835E-6</v>
      </c>
      <c r="AO1316" s="45">
        <v>7.8870393113586316E-5</v>
      </c>
      <c r="AP1316" s="45">
        <v>2.5079249252746018E-4</v>
      </c>
      <c r="AQ1316" s="45">
        <v>5.414624468065548E-4</v>
      </c>
      <c r="AR1316" s="45">
        <v>9.7842395876327468E-4</v>
      </c>
      <c r="AS1316" s="45">
        <v>1.561017201567614E-3</v>
      </c>
      <c r="AT1316" s="45">
        <v>2.3009211321662719E-3</v>
      </c>
      <c r="AU1316" s="45">
        <v>3.1904603596921276E-3</v>
      </c>
      <c r="AV1316" s="45">
        <v>4.2248767437982363E-3</v>
      </c>
      <c r="AW1316" s="45">
        <v>5.3807572195417527E-3</v>
      </c>
      <c r="AX1316" s="45">
        <v>6.6192299358429204E-3</v>
      </c>
      <c r="AY1316" s="45">
        <v>7.9191195449375158E-3</v>
      </c>
      <c r="AZ1316" s="45">
        <v>9.2400370158320037E-3</v>
      </c>
      <c r="BA1316" s="45">
        <v>1.0590257397065435E-2</v>
      </c>
      <c r="BB1316" s="45">
        <v>1.1953401771711173E-2</v>
      </c>
      <c r="BC1316" s="45">
        <v>1.3315238807619641E-2</v>
      </c>
      <c r="BD1316" s="45">
        <v>1.4676685159452984E-2</v>
      </c>
      <c r="BE1316" s="45">
        <v>1.6038634799133887E-2</v>
      </c>
      <c r="BF1316" s="45">
        <v>1.7357006115241047E-2</v>
      </c>
    </row>
    <row r="1317" spans="1:58" ht="13.5" thickBot="1" x14ac:dyDescent="0.25">
      <c r="A1317" s="6" t="s">
        <v>1359</v>
      </c>
      <c r="B1317" s="6" t="s">
        <v>1145</v>
      </c>
      <c r="C1317" s="6" t="s">
        <v>1057</v>
      </c>
      <c r="D1317" s="6" t="s">
        <v>1359</v>
      </c>
      <c r="E1317" s="6">
        <v>182.74028524564577</v>
      </c>
      <c r="F1317" s="6" t="s">
        <v>28</v>
      </c>
      <c r="G1317" s="21" t="s">
        <v>1178</v>
      </c>
      <c r="H1317" s="21" t="s">
        <v>1172</v>
      </c>
      <c r="I1317" s="21" t="s">
        <v>1160</v>
      </c>
      <c r="J1317" s="21" t="s">
        <v>849</v>
      </c>
      <c r="K1317" s="21" t="s">
        <v>854</v>
      </c>
      <c r="L1317" s="21" t="s">
        <v>1058</v>
      </c>
      <c r="M1317" s="3">
        <v>120.8217098748823</v>
      </c>
      <c r="N1317" s="3">
        <v>182.74028524564577</v>
      </c>
      <c r="O1317" s="21" t="s">
        <v>1515</v>
      </c>
      <c r="P1317" s="21">
        <v>0</v>
      </c>
      <c r="Q1317" s="46">
        <v>0</v>
      </c>
      <c r="R1317" s="46">
        <v>0</v>
      </c>
      <c r="S1317" s="46">
        <v>2.1487963760562112E-5</v>
      </c>
      <c r="T1317" s="46">
        <v>4.9976636293100956E-5</v>
      </c>
      <c r="U1317" s="46">
        <v>8.5402830077707301E-5</v>
      </c>
      <c r="V1317" s="46">
        <v>1.2669439903354083E-4</v>
      </c>
      <c r="W1317" s="46">
        <v>1.7198683071151263E-4</v>
      </c>
      <c r="X1317" s="46">
        <v>2.2076410571866532E-4</v>
      </c>
      <c r="Y1317" s="46">
        <v>2.7036246002696738E-4</v>
      </c>
      <c r="Z1317" s="46">
        <v>3.171385986016831E-4</v>
      </c>
      <c r="AA1317" s="46">
        <v>3.5810653102990881E-4</v>
      </c>
      <c r="AB1317" s="46">
        <v>3.9117141858737922E-4</v>
      </c>
      <c r="AC1317" s="46">
        <v>4.1576003811581708E-4</v>
      </c>
      <c r="AD1317" s="46">
        <v>4.3270273914346722E-4</v>
      </c>
      <c r="AE1317" s="46">
        <v>4.431877231089675E-4</v>
      </c>
      <c r="AF1317" s="46">
        <v>4.4820329261937653E-4</v>
      </c>
      <c r="AG1317" s="46">
        <v>4.4825200992122346E-4</v>
      </c>
      <c r="AH1317" s="46">
        <v>4.4830073614428746E-4</v>
      </c>
      <c r="AI1317" s="46">
        <v>4.4834947128971679E-4</v>
      </c>
      <c r="AJ1317" s="46">
        <v>4.4839821535866051E-4</v>
      </c>
      <c r="AK1317" s="46">
        <v>5.5302814915197352E-3</v>
      </c>
      <c r="AL1317" s="45">
        <v>5.5302814915197352E-3</v>
      </c>
      <c r="AM1317" s="45">
        <v>0</v>
      </c>
      <c r="AN1317" s="45">
        <v>0</v>
      </c>
      <c r="AO1317" s="45">
        <v>2.1487963760562112E-5</v>
      </c>
      <c r="AP1317" s="45">
        <v>7.1464600053663068E-5</v>
      </c>
      <c r="AQ1317" s="45">
        <v>1.5686743013137037E-4</v>
      </c>
      <c r="AR1317" s="45">
        <v>2.835618291649112E-4</v>
      </c>
      <c r="AS1317" s="45">
        <v>4.5554865987642386E-4</v>
      </c>
      <c r="AT1317" s="45">
        <v>6.7631276559508915E-4</v>
      </c>
      <c r="AU1317" s="45">
        <v>9.4667522562205653E-4</v>
      </c>
      <c r="AV1317" s="45">
        <v>1.2638138242237395E-3</v>
      </c>
      <c r="AW1317" s="45">
        <v>1.6219203552536483E-3</v>
      </c>
      <c r="AX1317" s="45">
        <v>2.0130917738410276E-3</v>
      </c>
      <c r="AY1317" s="45">
        <v>2.4288518119568447E-3</v>
      </c>
      <c r="AZ1317" s="45">
        <v>2.8615545511003117E-3</v>
      </c>
      <c r="BA1317" s="45">
        <v>3.3047422742092793E-3</v>
      </c>
      <c r="BB1317" s="45">
        <v>3.7529455668286558E-3</v>
      </c>
      <c r="BC1317" s="45">
        <v>4.201197576749879E-3</v>
      </c>
      <c r="BD1317" s="45">
        <v>4.6494983128941665E-3</v>
      </c>
      <c r="BE1317" s="45">
        <v>5.0978477841838836E-3</v>
      </c>
      <c r="BF1317" s="45">
        <v>5.5302814915197352E-3</v>
      </c>
    </row>
    <row r="1318" spans="1:58" ht="13.5" thickBot="1" x14ac:dyDescent="0.25">
      <c r="A1318" s="6" t="s">
        <v>1359</v>
      </c>
      <c r="B1318" s="6" t="s">
        <v>1145</v>
      </c>
      <c r="C1318" s="6" t="s">
        <v>1057</v>
      </c>
      <c r="D1318" s="6" t="s">
        <v>1359</v>
      </c>
      <c r="E1318" s="6">
        <v>185.18191376685431</v>
      </c>
      <c r="F1318" s="6" t="s">
        <v>28</v>
      </c>
      <c r="G1318" s="21" t="s">
        <v>1178</v>
      </c>
      <c r="H1318" s="21" t="s">
        <v>1172</v>
      </c>
      <c r="I1318" s="21" t="s">
        <v>1160</v>
      </c>
      <c r="J1318" s="21" t="s">
        <v>849</v>
      </c>
      <c r="K1318" s="21" t="s">
        <v>854</v>
      </c>
      <c r="L1318" s="21" t="s">
        <v>1059</v>
      </c>
      <c r="M1318" s="3">
        <v>122.46692790138593</v>
      </c>
      <c r="N1318" s="3">
        <v>185.18191376685431</v>
      </c>
      <c r="O1318" s="21" t="s">
        <v>1515</v>
      </c>
      <c r="P1318" s="21">
        <v>0</v>
      </c>
      <c r="Q1318" s="46">
        <v>0</v>
      </c>
      <c r="R1318" s="46">
        <v>0</v>
      </c>
      <c r="S1318" s="46">
        <v>7.3373466272122533E-5</v>
      </c>
      <c r="T1318" s="46">
        <v>1.7065176944202232E-4</v>
      </c>
      <c r="U1318" s="46">
        <v>2.916191474480849E-4</v>
      </c>
      <c r="V1318" s="46">
        <v>4.3261461709162726E-4</v>
      </c>
      <c r="W1318" s="46">
        <v>5.8727155644320141E-4</v>
      </c>
      <c r="X1318" s="46">
        <v>7.5382794970890461E-4</v>
      </c>
      <c r="Y1318" s="46">
        <v>9.2318802577493885E-4</v>
      </c>
      <c r="Z1318" s="46">
        <v>1.082911276628106E-3</v>
      </c>
      <c r="AA1318" s="46">
        <v>1.2228016469654763E-3</v>
      </c>
      <c r="AB1318" s="46">
        <v>1.335706035628039E-3</v>
      </c>
      <c r="AC1318" s="46">
        <v>1.4196670970739425E-3</v>
      </c>
      <c r="AD1318" s="46">
        <v>1.4775201685079398E-3</v>
      </c>
      <c r="AE1318" s="46">
        <v>1.5133225193462423E-3</v>
      </c>
      <c r="AF1318" s="46">
        <v>1.5304488382663671E-3</v>
      </c>
      <c r="AG1318" s="46">
        <v>1.5306151898734242E-3</v>
      </c>
      <c r="AH1318" s="46">
        <v>1.530781571943144E-3</v>
      </c>
      <c r="AI1318" s="46">
        <v>1.5309479844794493E-3</v>
      </c>
      <c r="AJ1318" s="46">
        <v>1.5311144274862626E-3</v>
      </c>
      <c r="AK1318" s="46">
        <v>1.8883870385062118E-2</v>
      </c>
      <c r="AL1318" s="45">
        <v>1.8883870385062118E-2</v>
      </c>
      <c r="AM1318" s="45">
        <v>0</v>
      </c>
      <c r="AN1318" s="45">
        <v>0</v>
      </c>
      <c r="AO1318" s="45">
        <v>7.3373466272122533E-5</v>
      </c>
      <c r="AP1318" s="45">
        <v>2.4402523571414485E-4</v>
      </c>
      <c r="AQ1318" s="45">
        <v>5.3564438316222975E-4</v>
      </c>
      <c r="AR1318" s="45">
        <v>9.6825900025385701E-4</v>
      </c>
      <c r="AS1318" s="45">
        <v>1.5555305566970585E-3</v>
      </c>
      <c r="AT1318" s="45">
        <v>2.3093585064059632E-3</v>
      </c>
      <c r="AU1318" s="45">
        <v>3.232546532180902E-3</v>
      </c>
      <c r="AV1318" s="45">
        <v>4.3154578088090076E-3</v>
      </c>
      <c r="AW1318" s="45">
        <v>5.5382594557744844E-3</v>
      </c>
      <c r="AX1318" s="45">
        <v>6.8739654914025238E-3</v>
      </c>
      <c r="AY1318" s="45">
        <v>8.2936325884764659E-3</v>
      </c>
      <c r="AZ1318" s="45">
        <v>9.7711527569844057E-3</v>
      </c>
      <c r="BA1318" s="45">
        <v>1.1284475276330648E-2</v>
      </c>
      <c r="BB1318" s="45">
        <v>1.2814924114597014E-2</v>
      </c>
      <c r="BC1318" s="45">
        <v>1.4345539304470439E-2</v>
      </c>
      <c r="BD1318" s="45">
        <v>1.5876320876413583E-2</v>
      </c>
      <c r="BE1318" s="45">
        <v>1.7407268860893034E-2</v>
      </c>
      <c r="BF1318" s="45">
        <v>1.8883870385062118E-2</v>
      </c>
    </row>
    <row r="1319" spans="1:58" ht="13.5" thickBot="1" x14ac:dyDescent="0.25">
      <c r="A1319" s="6" t="s">
        <v>1358</v>
      </c>
      <c r="B1319" s="6" t="s">
        <v>1144</v>
      </c>
      <c r="C1319" s="6" t="s">
        <v>1057</v>
      </c>
      <c r="D1319" s="6" t="s">
        <v>1358</v>
      </c>
      <c r="E1319" s="6">
        <v>100.67989985789693</v>
      </c>
      <c r="F1319" s="6" t="s">
        <v>28</v>
      </c>
      <c r="G1319" s="21" t="s">
        <v>1178</v>
      </c>
      <c r="H1319" s="21" t="s">
        <v>1172</v>
      </c>
      <c r="I1319" s="21" t="s">
        <v>1160</v>
      </c>
      <c r="J1319" s="21" t="s">
        <v>849</v>
      </c>
      <c r="K1319" s="21" t="s">
        <v>854</v>
      </c>
      <c r="L1319" s="21" t="s">
        <v>1060</v>
      </c>
      <c r="M1319" s="3">
        <v>65.527784476708007</v>
      </c>
      <c r="N1319" s="3">
        <v>100.67989985789693</v>
      </c>
      <c r="O1319" s="21" t="s">
        <v>1515</v>
      </c>
      <c r="P1319" s="21">
        <v>0</v>
      </c>
      <c r="Q1319" s="46">
        <v>0</v>
      </c>
      <c r="R1319" s="46">
        <v>0</v>
      </c>
      <c r="S1319" s="46">
        <v>1.2794062007095617E-4</v>
      </c>
      <c r="T1319" s="46">
        <v>2.9756387844134732E-4</v>
      </c>
      <c r="U1319" s="46">
        <v>5.0849355284237198E-4</v>
      </c>
      <c r="V1319" s="46">
        <v>7.5434602145123524E-4</v>
      </c>
      <c r="W1319" s="46">
        <v>1.0240198657471048E-3</v>
      </c>
      <c r="X1319" s="46">
        <v>1.3144426754337221E-3</v>
      </c>
      <c r="Y1319" s="46">
        <v>1.6097542403363772E-3</v>
      </c>
      <c r="Z1319" s="46">
        <v>1.8882621641424407E-3</v>
      </c>
      <c r="AA1319" s="46">
        <v>2.1321876815296277E-3</v>
      </c>
      <c r="AB1319" s="46">
        <v>2.3290579975734091E-3</v>
      </c>
      <c r="AC1319" s="46">
        <v>2.4754601073410623E-3</v>
      </c>
      <c r="AD1319" s="46">
        <v>2.5763379615346181E-3</v>
      </c>
      <c r="AE1319" s="46">
        <v>2.6387661825111523E-3</v>
      </c>
      <c r="AF1319" s="46">
        <v>2.6686291830411717E-3</v>
      </c>
      <c r="AG1319" s="46">
        <v>2.6689192487670799E-3</v>
      </c>
      <c r="AH1319" s="46">
        <v>2.6692093676104465E-3</v>
      </c>
      <c r="AI1319" s="46">
        <v>2.6694995395781097E-3</v>
      </c>
      <c r="AJ1319" s="46">
        <v>2.6697897646769104E-3</v>
      </c>
      <c r="AK1319" s="46">
        <v>3.2927626418030473E-2</v>
      </c>
      <c r="AL1319" s="45">
        <v>3.2927626418030473E-2</v>
      </c>
      <c r="AM1319" s="45">
        <v>0</v>
      </c>
      <c r="AN1319" s="45">
        <v>0</v>
      </c>
      <c r="AO1319" s="45">
        <v>1.2794062007095617E-4</v>
      </c>
      <c r="AP1319" s="45">
        <v>4.2550449851230348E-4</v>
      </c>
      <c r="AQ1319" s="45">
        <v>9.3399805135467541E-4</v>
      </c>
      <c r="AR1319" s="45">
        <v>1.6883440728059106E-3</v>
      </c>
      <c r="AS1319" s="45">
        <v>2.7123639385530154E-3</v>
      </c>
      <c r="AT1319" s="45">
        <v>4.0268066139867373E-3</v>
      </c>
      <c r="AU1319" s="45">
        <v>5.6365608543231145E-3</v>
      </c>
      <c r="AV1319" s="45">
        <v>7.5248230184655554E-3</v>
      </c>
      <c r="AW1319" s="45">
        <v>9.6570106999951839E-3</v>
      </c>
      <c r="AX1319" s="45">
        <v>1.1986068697568592E-2</v>
      </c>
      <c r="AY1319" s="45">
        <v>1.4461528804909654E-2</v>
      </c>
      <c r="AZ1319" s="45">
        <v>1.7037866766444271E-2</v>
      </c>
      <c r="BA1319" s="45">
        <v>1.9676632948955424E-2</v>
      </c>
      <c r="BB1319" s="45">
        <v>2.2345262131996595E-2</v>
      </c>
      <c r="BC1319" s="45">
        <v>2.5014181380763674E-2</v>
      </c>
      <c r="BD1319" s="45">
        <v>2.7683390748374122E-2</v>
      </c>
      <c r="BE1319" s="45">
        <v>3.0352890287952232E-2</v>
      </c>
      <c r="BF1319" s="45">
        <v>3.2927626418030473E-2</v>
      </c>
    </row>
    <row r="1320" spans="1:58" ht="13.5" thickBot="1" x14ac:dyDescent="0.25">
      <c r="A1320" s="6" t="s">
        <v>1358</v>
      </c>
      <c r="B1320" s="6" t="s">
        <v>1144</v>
      </c>
      <c r="C1320" s="6" t="s">
        <v>1061</v>
      </c>
      <c r="D1320" s="6" t="s">
        <v>1358</v>
      </c>
      <c r="E1320" s="6">
        <v>105.93275899523864</v>
      </c>
      <c r="F1320" s="6" t="s">
        <v>28</v>
      </c>
      <c r="G1320" s="21" t="s">
        <v>1178</v>
      </c>
      <c r="H1320" s="21" t="s">
        <v>1296</v>
      </c>
      <c r="I1320" s="21" t="s">
        <v>1160</v>
      </c>
      <c r="J1320" s="21" t="s">
        <v>849</v>
      </c>
      <c r="K1320" s="21" t="s">
        <v>850</v>
      </c>
      <c r="L1320" s="21" t="s">
        <v>1062</v>
      </c>
      <c r="M1320" s="3">
        <v>69.995236044040695</v>
      </c>
      <c r="N1320" s="3">
        <v>105.93275899523864</v>
      </c>
      <c r="O1320" s="21" t="s">
        <v>1516</v>
      </c>
      <c r="P1320" s="21">
        <v>0</v>
      </c>
      <c r="Q1320" s="46">
        <v>0</v>
      </c>
      <c r="R1320" s="46">
        <v>0</v>
      </c>
      <c r="S1320" s="46">
        <v>0</v>
      </c>
      <c r="T1320" s="46">
        <v>0</v>
      </c>
      <c r="U1320" s="46">
        <v>0</v>
      </c>
      <c r="V1320" s="46">
        <v>0</v>
      </c>
      <c r="W1320" s="46">
        <v>0</v>
      </c>
      <c r="X1320" s="46">
        <v>0</v>
      </c>
      <c r="Y1320" s="46">
        <v>0</v>
      </c>
      <c r="Z1320" s="46">
        <v>0</v>
      </c>
      <c r="AA1320" s="46">
        <v>0</v>
      </c>
      <c r="AB1320" s="46">
        <v>3.6854373090031579E-4</v>
      </c>
      <c r="AC1320" s="46">
        <v>5.265165494539566E-4</v>
      </c>
      <c r="AD1320" s="46">
        <v>7.6494211601759246E-4</v>
      </c>
      <c r="AE1320" s="46">
        <v>9.2971892510728283E-4</v>
      </c>
      <c r="AF1320" s="46">
        <v>1.0485026382776605E-3</v>
      </c>
      <c r="AG1320" s="46">
        <v>1.0959374536986047E-3</v>
      </c>
      <c r="AH1320" s="46">
        <v>1.1438034002969437E-3</v>
      </c>
      <c r="AI1320" s="46">
        <v>1.1921046689719779E-3</v>
      </c>
      <c r="AJ1320" s="46">
        <v>1.2408454932235167E-3</v>
      </c>
      <c r="AK1320" s="46">
        <v>0</v>
      </c>
      <c r="AL1320" s="45">
        <v>0</v>
      </c>
      <c r="AM1320" s="45">
        <v>0</v>
      </c>
      <c r="AN1320" s="45">
        <v>0</v>
      </c>
      <c r="AO1320" s="45">
        <v>0</v>
      </c>
      <c r="AP1320" s="45">
        <v>0</v>
      </c>
      <c r="AQ1320" s="45">
        <v>0</v>
      </c>
      <c r="AR1320" s="45">
        <v>0</v>
      </c>
      <c r="AS1320" s="45">
        <v>0</v>
      </c>
      <c r="AT1320" s="45">
        <v>0</v>
      </c>
      <c r="AU1320" s="45">
        <v>0</v>
      </c>
      <c r="AV1320" s="45">
        <v>0</v>
      </c>
      <c r="AW1320" s="45">
        <v>0</v>
      </c>
      <c r="AX1320" s="45">
        <v>0</v>
      </c>
      <c r="AY1320" s="45">
        <v>0</v>
      </c>
      <c r="AZ1320" s="45">
        <v>0</v>
      </c>
      <c r="BA1320" s="45">
        <v>0</v>
      </c>
      <c r="BB1320" s="45">
        <v>0</v>
      </c>
      <c r="BC1320" s="45">
        <v>0</v>
      </c>
      <c r="BD1320" s="45">
        <v>0</v>
      </c>
      <c r="BE1320" s="45">
        <v>0</v>
      </c>
      <c r="BF1320" s="45">
        <v>0</v>
      </c>
    </row>
    <row r="1321" spans="1:58" ht="13.5" thickBot="1" x14ac:dyDescent="0.25">
      <c r="A1321" s="6" t="s">
        <v>1358</v>
      </c>
      <c r="B1321" s="6" t="s">
        <v>1144</v>
      </c>
      <c r="C1321" s="6" t="s">
        <v>1061</v>
      </c>
      <c r="D1321" s="6" t="s">
        <v>1358</v>
      </c>
      <c r="E1321" s="6">
        <v>105.93275899523864</v>
      </c>
      <c r="F1321" s="6" t="s">
        <v>28</v>
      </c>
      <c r="G1321" s="21" t="s">
        <v>1178</v>
      </c>
      <c r="H1321" s="21" t="s">
        <v>1296</v>
      </c>
      <c r="I1321" s="21" t="s">
        <v>1160</v>
      </c>
      <c r="J1321" s="21" t="s">
        <v>849</v>
      </c>
      <c r="K1321" s="21" t="s">
        <v>852</v>
      </c>
      <c r="L1321" s="21" t="s">
        <v>1062</v>
      </c>
      <c r="M1321" s="3">
        <v>69.995236044040695</v>
      </c>
      <c r="N1321" s="3">
        <v>105.93275899523864</v>
      </c>
      <c r="O1321" s="21" t="s">
        <v>1516</v>
      </c>
      <c r="P1321" s="21">
        <v>0</v>
      </c>
      <c r="Q1321" s="46">
        <v>0</v>
      </c>
      <c r="R1321" s="46">
        <v>0</v>
      </c>
      <c r="S1321" s="46">
        <v>0</v>
      </c>
      <c r="T1321" s="46">
        <v>0</v>
      </c>
      <c r="U1321" s="46">
        <v>0</v>
      </c>
      <c r="V1321" s="46">
        <v>0</v>
      </c>
      <c r="W1321" s="46">
        <v>0</v>
      </c>
      <c r="X1321" s="46">
        <v>0</v>
      </c>
      <c r="Y1321" s="46">
        <v>0</v>
      </c>
      <c r="Z1321" s="46">
        <v>0</v>
      </c>
      <c r="AA1321" s="46">
        <v>0</v>
      </c>
      <c r="AB1321" s="46">
        <v>5.8937598297141954E-6</v>
      </c>
      <c r="AC1321" s="46">
        <v>1.0067830917947034E-5</v>
      </c>
      <c r="AD1321" s="46">
        <v>1.3045542062005099E-5</v>
      </c>
      <c r="AE1321" s="46">
        <v>1.3219215426694451E-5</v>
      </c>
      <c r="AF1321" s="46">
        <v>1.4232336622440041E-5</v>
      </c>
      <c r="AG1321" s="46">
        <v>1.4200636185901654E-5</v>
      </c>
      <c r="AH1321" s="46">
        <v>1.4223966214687011E-5</v>
      </c>
      <c r="AI1321" s="46">
        <v>1.4301386982099466E-5</v>
      </c>
      <c r="AJ1321" s="46">
        <v>1.4432023784875667E-5</v>
      </c>
      <c r="AK1321" s="46">
        <v>0</v>
      </c>
      <c r="AL1321" s="45">
        <v>0</v>
      </c>
      <c r="AM1321" s="45">
        <v>0</v>
      </c>
      <c r="AN1321" s="45">
        <v>0</v>
      </c>
      <c r="AO1321" s="45">
        <v>0</v>
      </c>
      <c r="AP1321" s="45">
        <v>0</v>
      </c>
      <c r="AQ1321" s="45">
        <v>0</v>
      </c>
      <c r="AR1321" s="45">
        <v>0</v>
      </c>
      <c r="AS1321" s="45">
        <v>0</v>
      </c>
      <c r="AT1321" s="45">
        <v>0</v>
      </c>
      <c r="AU1321" s="45">
        <v>0</v>
      </c>
      <c r="AV1321" s="45">
        <v>0</v>
      </c>
      <c r="AW1321" s="45">
        <v>0</v>
      </c>
      <c r="AX1321" s="45">
        <v>0</v>
      </c>
      <c r="AY1321" s="45">
        <v>0</v>
      </c>
      <c r="AZ1321" s="45">
        <v>0</v>
      </c>
      <c r="BA1321" s="45">
        <v>0</v>
      </c>
      <c r="BB1321" s="45">
        <v>0</v>
      </c>
      <c r="BC1321" s="45">
        <v>0</v>
      </c>
      <c r="BD1321" s="45">
        <v>0</v>
      </c>
      <c r="BE1321" s="45">
        <v>0</v>
      </c>
      <c r="BF1321" s="45">
        <v>0</v>
      </c>
    </row>
    <row r="1322" spans="1:58" ht="13.5" thickBot="1" x14ac:dyDescent="0.25">
      <c r="A1322" s="6" t="s">
        <v>1358</v>
      </c>
      <c r="B1322" s="6" t="s">
        <v>1144</v>
      </c>
      <c r="C1322" s="6" t="s">
        <v>1061</v>
      </c>
      <c r="D1322" s="6" t="s">
        <v>1358</v>
      </c>
      <c r="E1322" s="6">
        <v>105.93275899523864</v>
      </c>
      <c r="F1322" s="6" t="s">
        <v>28</v>
      </c>
      <c r="G1322" s="21" t="s">
        <v>1178</v>
      </c>
      <c r="H1322" s="21" t="s">
        <v>1296</v>
      </c>
      <c r="I1322" s="21" t="s">
        <v>1160</v>
      </c>
      <c r="J1322" s="21" t="s">
        <v>849</v>
      </c>
      <c r="K1322" s="21" t="s">
        <v>853</v>
      </c>
      <c r="L1322" s="21" t="s">
        <v>1062</v>
      </c>
      <c r="M1322" s="3">
        <v>69.995236044040695</v>
      </c>
      <c r="N1322" s="3">
        <v>105.93275899523864</v>
      </c>
      <c r="O1322" s="21" t="s">
        <v>1516</v>
      </c>
      <c r="P1322" s="21">
        <v>0</v>
      </c>
      <c r="Q1322" s="46">
        <v>0</v>
      </c>
      <c r="R1322" s="46">
        <v>0</v>
      </c>
      <c r="S1322" s="46">
        <v>0</v>
      </c>
      <c r="T1322" s="46">
        <v>0</v>
      </c>
      <c r="U1322" s="46">
        <v>0</v>
      </c>
      <c r="V1322" s="46">
        <v>0</v>
      </c>
      <c r="W1322" s="46">
        <v>0</v>
      </c>
      <c r="X1322" s="46">
        <v>0</v>
      </c>
      <c r="Y1322" s="46">
        <v>0</v>
      </c>
      <c r="Z1322" s="46">
        <v>0</v>
      </c>
      <c r="AA1322" s="46">
        <v>0</v>
      </c>
      <c r="AB1322" s="46">
        <v>1.2672047563150626E-6</v>
      </c>
      <c r="AC1322" s="46">
        <v>2.2706000343420817E-6</v>
      </c>
      <c r="AD1322" s="46">
        <v>2.614141628150521E-6</v>
      </c>
      <c r="AE1322" s="46">
        <v>3.0928763952355104E-6</v>
      </c>
      <c r="AF1322" s="46">
        <v>3.3040214625507385E-6</v>
      </c>
      <c r="AG1322" s="46">
        <v>3.2826628842167392E-6</v>
      </c>
      <c r="AH1322" s="46">
        <v>3.2762801035459693E-6</v>
      </c>
      <c r="AI1322" s="46">
        <v>3.284502542467307E-6</v>
      </c>
      <c r="AJ1322" s="46">
        <v>3.3069836590612769E-6</v>
      </c>
      <c r="AK1322" s="46">
        <v>0</v>
      </c>
      <c r="AL1322" s="45">
        <v>0</v>
      </c>
      <c r="AM1322" s="45">
        <v>0</v>
      </c>
      <c r="AN1322" s="45">
        <v>0</v>
      </c>
      <c r="AO1322" s="45">
        <v>0</v>
      </c>
      <c r="AP1322" s="45">
        <v>0</v>
      </c>
      <c r="AQ1322" s="45">
        <v>0</v>
      </c>
      <c r="AR1322" s="45">
        <v>0</v>
      </c>
      <c r="AS1322" s="45">
        <v>0</v>
      </c>
      <c r="AT1322" s="45">
        <v>0</v>
      </c>
      <c r="AU1322" s="45">
        <v>0</v>
      </c>
      <c r="AV1322" s="45">
        <v>0</v>
      </c>
      <c r="AW1322" s="45">
        <v>0</v>
      </c>
      <c r="AX1322" s="45">
        <v>0</v>
      </c>
      <c r="AY1322" s="45">
        <v>0</v>
      </c>
      <c r="AZ1322" s="45">
        <v>0</v>
      </c>
      <c r="BA1322" s="45">
        <v>0</v>
      </c>
      <c r="BB1322" s="45">
        <v>0</v>
      </c>
      <c r="BC1322" s="45">
        <v>0</v>
      </c>
      <c r="BD1322" s="45">
        <v>0</v>
      </c>
      <c r="BE1322" s="45">
        <v>0</v>
      </c>
      <c r="BF1322" s="45">
        <v>0</v>
      </c>
    </row>
    <row r="1323" spans="1:58" ht="13.5" thickBot="1" x14ac:dyDescent="0.25">
      <c r="A1323" s="6" t="s">
        <v>1358</v>
      </c>
      <c r="B1323" s="6" t="s">
        <v>1144</v>
      </c>
      <c r="C1323" s="6" t="s">
        <v>1061</v>
      </c>
      <c r="D1323" s="6" t="s">
        <v>1358</v>
      </c>
      <c r="E1323" s="6">
        <v>105.93275899523864</v>
      </c>
      <c r="F1323" s="6" t="s">
        <v>28</v>
      </c>
      <c r="G1323" s="21" t="s">
        <v>1178</v>
      </c>
      <c r="H1323" s="21" t="s">
        <v>1296</v>
      </c>
      <c r="I1323" s="21" t="s">
        <v>1160</v>
      </c>
      <c r="J1323" s="21" t="s">
        <v>849</v>
      </c>
      <c r="K1323" s="21" t="s">
        <v>854</v>
      </c>
      <c r="L1323" s="21" t="s">
        <v>1062</v>
      </c>
      <c r="M1323" s="3">
        <v>69.995236044040695</v>
      </c>
      <c r="N1323" s="3">
        <v>105.93275899523864</v>
      </c>
      <c r="O1323" s="21" t="s">
        <v>1516</v>
      </c>
      <c r="P1323" s="21">
        <v>0</v>
      </c>
      <c r="Q1323" s="46">
        <v>0</v>
      </c>
      <c r="R1323" s="46">
        <v>0</v>
      </c>
      <c r="S1323" s="46">
        <v>0</v>
      </c>
      <c r="T1323" s="46">
        <v>0</v>
      </c>
      <c r="U1323" s="46">
        <v>0</v>
      </c>
      <c r="V1323" s="46">
        <v>0</v>
      </c>
      <c r="W1323" s="46">
        <v>0</v>
      </c>
      <c r="X1323" s="46">
        <v>0</v>
      </c>
      <c r="Y1323" s="46">
        <v>0</v>
      </c>
      <c r="Z1323" s="46">
        <v>0</v>
      </c>
      <c r="AA1323" s="46">
        <v>0</v>
      </c>
      <c r="AB1323" s="46">
        <v>2.0760554536487297E-5</v>
      </c>
      <c r="AC1323" s="46">
        <v>4.4745199932349274E-5</v>
      </c>
      <c r="AD1323" s="46">
        <v>6.127173472729035E-5</v>
      </c>
      <c r="AE1323" s="46">
        <v>7.1499174380946899E-5</v>
      </c>
      <c r="AF1323" s="46">
        <v>7.6391545667847693E-5</v>
      </c>
      <c r="AG1323" s="46">
        <v>7.6439066318939684E-5</v>
      </c>
      <c r="AH1323" s="46">
        <v>7.6486595672115216E-5</v>
      </c>
      <c r="AI1323" s="46">
        <v>7.6534133728494813E-5</v>
      </c>
      <c r="AJ1323" s="46">
        <v>7.6581680489198997E-5</v>
      </c>
      <c r="AK1323" s="46">
        <v>0</v>
      </c>
      <c r="AL1323" s="45">
        <v>0</v>
      </c>
      <c r="AM1323" s="45">
        <v>0</v>
      </c>
      <c r="AN1323" s="45">
        <v>0</v>
      </c>
      <c r="AO1323" s="45">
        <v>0</v>
      </c>
      <c r="AP1323" s="45">
        <v>0</v>
      </c>
      <c r="AQ1323" s="45">
        <v>0</v>
      </c>
      <c r="AR1323" s="45">
        <v>0</v>
      </c>
      <c r="AS1323" s="45">
        <v>0</v>
      </c>
      <c r="AT1323" s="45">
        <v>0</v>
      </c>
      <c r="AU1323" s="45">
        <v>0</v>
      </c>
      <c r="AV1323" s="45">
        <v>0</v>
      </c>
      <c r="AW1323" s="45">
        <v>0</v>
      </c>
      <c r="AX1323" s="45">
        <v>0</v>
      </c>
      <c r="AY1323" s="45">
        <v>0</v>
      </c>
      <c r="AZ1323" s="45">
        <v>0</v>
      </c>
      <c r="BA1323" s="45">
        <v>0</v>
      </c>
      <c r="BB1323" s="45">
        <v>0</v>
      </c>
      <c r="BC1323" s="45">
        <v>0</v>
      </c>
      <c r="BD1323" s="45">
        <v>0</v>
      </c>
      <c r="BE1323" s="45">
        <v>0</v>
      </c>
      <c r="BF1323" s="45">
        <v>0</v>
      </c>
    </row>
    <row r="1324" spans="1:58" ht="13.5" thickBot="1" x14ac:dyDescent="0.25">
      <c r="A1324" s="6" t="s">
        <v>1359</v>
      </c>
      <c r="B1324" s="6" t="s">
        <v>1145</v>
      </c>
      <c r="C1324" s="6" t="s">
        <v>1057</v>
      </c>
      <c r="D1324" s="6" t="s">
        <v>1359</v>
      </c>
      <c r="E1324" s="6">
        <v>182.74028524564577</v>
      </c>
      <c r="F1324" s="6" t="s">
        <v>28</v>
      </c>
      <c r="G1324" s="21" t="s">
        <v>1178</v>
      </c>
      <c r="H1324" s="21" t="s">
        <v>1174</v>
      </c>
      <c r="I1324" s="21" t="s">
        <v>1160</v>
      </c>
      <c r="J1324" s="21" t="s">
        <v>849</v>
      </c>
      <c r="K1324" s="21" t="s">
        <v>850</v>
      </c>
      <c r="L1324" s="21" t="s">
        <v>1058</v>
      </c>
      <c r="M1324" s="3">
        <v>120.8217098748823</v>
      </c>
      <c r="N1324" s="3">
        <v>182.74028524564577</v>
      </c>
      <c r="O1324" s="21" t="s">
        <v>1515</v>
      </c>
      <c r="P1324" s="21">
        <v>0</v>
      </c>
      <c r="Q1324" s="46">
        <v>0</v>
      </c>
      <c r="R1324" s="46">
        <v>0</v>
      </c>
      <c r="S1324" s="46">
        <v>1.6691205265245267E-3</v>
      </c>
      <c r="T1324" s="46">
        <v>4.0279253670283373E-3</v>
      </c>
      <c r="U1324" s="46">
        <v>6.9362727831407452E-3</v>
      </c>
      <c r="V1324" s="46">
        <v>1.0354641904467003E-2</v>
      </c>
      <c r="W1324" s="46">
        <v>1.4176262778917398E-2</v>
      </c>
      <c r="X1324" s="46">
        <v>1.8225808015156175E-2</v>
      </c>
      <c r="Y1324" s="46">
        <v>2.2273907148656975E-2</v>
      </c>
      <c r="Z1324" s="46">
        <v>2.6069094303674427E-2</v>
      </c>
      <c r="AA1324" s="46">
        <v>2.9382454954660145E-2</v>
      </c>
      <c r="AB1324" s="46">
        <v>3.2053216813303011E-2</v>
      </c>
      <c r="AC1324" s="46">
        <v>3.4019739210693567E-2</v>
      </c>
      <c r="AD1324" s="46">
        <v>3.532350586369952E-2</v>
      </c>
      <c r="AE1324" s="46">
        <v>3.6084149698038651E-2</v>
      </c>
      <c r="AF1324" s="46">
        <v>4.5369824929362923E-2</v>
      </c>
      <c r="AG1324" s="46">
        <v>4.4645849116741188E-2</v>
      </c>
      <c r="AH1324" s="46">
        <v>4.4024196266407578E-2</v>
      </c>
      <c r="AI1324" s="46">
        <v>4.3487692924744678E-2</v>
      </c>
      <c r="AJ1324" s="46">
        <v>4.2821724180241862E-2</v>
      </c>
      <c r="AK1324" s="46">
        <v>0.57657303604162247</v>
      </c>
      <c r="AL1324" s="45">
        <v>0.49094538678545868</v>
      </c>
      <c r="AM1324" s="45">
        <v>0</v>
      </c>
      <c r="AN1324" s="45">
        <v>0</v>
      </c>
      <c r="AO1324" s="45">
        <v>1.6691205265245267E-3</v>
      </c>
      <c r="AP1324" s="45">
        <v>5.6970458935528641E-3</v>
      </c>
      <c r="AQ1324" s="45">
        <v>1.2633318676693608E-2</v>
      </c>
      <c r="AR1324" s="45">
        <v>2.2987960581160611E-2</v>
      </c>
      <c r="AS1324" s="45">
        <v>3.7164223360078005E-2</v>
      </c>
      <c r="AT1324" s="45">
        <v>5.5390031375234183E-2</v>
      </c>
      <c r="AU1324" s="45">
        <v>7.7663938523891154E-2</v>
      </c>
      <c r="AV1324" s="45">
        <v>0.10373303282756557</v>
      </c>
      <c r="AW1324" s="45">
        <v>0.13311548778222571</v>
      </c>
      <c r="AX1324" s="45">
        <v>0.16516870459552871</v>
      </c>
      <c r="AY1324" s="45">
        <v>0.19918844380622228</v>
      </c>
      <c r="AZ1324" s="45">
        <v>0.23451194966992178</v>
      </c>
      <c r="BA1324" s="45">
        <v>0.27059609936796042</v>
      </c>
      <c r="BB1324" s="45">
        <v>0.31596592429732334</v>
      </c>
      <c r="BC1324" s="45">
        <v>0.36061177341406453</v>
      </c>
      <c r="BD1324" s="45">
        <v>0.40463596968047211</v>
      </c>
      <c r="BE1324" s="45">
        <v>0.4481236626052168</v>
      </c>
      <c r="BF1324" s="45">
        <v>0.49094538678545868</v>
      </c>
    </row>
    <row r="1325" spans="1:58" ht="13.5" thickBot="1" x14ac:dyDescent="0.25">
      <c r="A1325" s="6" t="s">
        <v>1359</v>
      </c>
      <c r="B1325" s="6" t="s">
        <v>1145</v>
      </c>
      <c r="C1325" s="6" t="s">
        <v>1057</v>
      </c>
      <c r="D1325" s="6" t="s">
        <v>1359</v>
      </c>
      <c r="E1325" s="6">
        <v>185.18191376685431</v>
      </c>
      <c r="F1325" s="6" t="s">
        <v>28</v>
      </c>
      <c r="G1325" s="21" t="s">
        <v>1178</v>
      </c>
      <c r="H1325" s="21" t="s">
        <v>1174</v>
      </c>
      <c r="I1325" s="21" t="s">
        <v>1160</v>
      </c>
      <c r="J1325" s="21" t="s">
        <v>849</v>
      </c>
      <c r="K1325" s="21" t="s">
        <v>850</v>
      </c>
      <c r="L1325" s="21" t="s">
        <v>1059</v>
      </c>
      <c r="M1325" s="3">
        <v>122.46692790138593</v>
      </c>
      <c r="N1325" s="3">
        <v>185.18191376685431</v>
      </c>
      <c r="O1325" s="21" t="s">
        <v>1515</v>
      </c>
      <c r="P1325" s="21">
        <v>0</v>
      </c>
      <c r="Q1325" s="46">
        <v>0</v>
      </c>
      <c r="R1325" s="46">
        <v>0</v>
      </c>
      <c r="S1325" s="46">
        <v>5.6994306217989961E-3</v>
      </c>
      <c r="T1325" s="46">
        <v>1.3753878653067372E-2</v>
      </c>
      <c r="U1325" s="46">
        <v>2.3684811775515829E-2</v>
      </c>
      <c r="V1325" s="46">
        <v>3.5357280801624064E-2</v>
      </c>
      <c r="W1325" s="46">
        <v>4.8406705747647438E-2</v>
      </c>
      <c r="X1325" s="46">
        <v>6.2234408275419539E-2</v>
      </c>
      <c r="Y1325" s="46">
        <v>7.6057172896014727E-2</v>
      </c>
      <c r="Z1325" s="46">
        <v>8.9016336445338448E-2</v>
      </c>
      <c r="AA1325" s="46">
        <v>0.100330240297814</v>
      </c>
      <c r="AB1325" s="46">
        <v>0.10944990642065359</v>
      </c>
      <c r="AC1325" s="46">
        <v>0.11616485467755326</v>
      </c>
      <c r="AD1325" s="46">
        <v>0.12061673665236484</v>
      </c>
      <c r="AE1325" s="46">
        <v>0.12321405463678979</v>
      </c>
      <c r="AF1325" s="46">
        <v>0.1549212087436819</v>
      </c>
      <c r="AG1325" s="46">
        <v>0.15244909852136623</v>
      </c>
      <c r="AH1325" s="46">
        <v>0.15032638345375074</v>
      </c>
      <c r="AI1325" s="46">
        <v>0.14849442253446471</v>
      </c>
      <c r="AJ1325" s="46">
        <v>0.14622038504270629</v>
      </c>
      <c r="AK1325" s="46">
        <v>1.9687841381722713</v>
      </c>
      <c r="AL1325" s="45">
        <v>1.6763973161975718</v>
      </c>
      <c r="AM1325" s="45">
        <v>0</v>
      </c>
      <c r="AN1325" s="45">
        <v>0</v>
      </c>
      <c r="AO1325" s="45">
        <v>5.6994306217989961E-3</v>
      </c>
      <c r="AP1325" s="45">
        <v>1.9453309274866368E-2</v>
      </c>
      <c r="AQ1325" s="45">
        <v>4.31381210503822E-2</v>
      </c>
      <c r="AR1325" s="45">
        <v>7.8495401852006264E-2</v>
      </c>
      <c r="AS1325" s="45">
        <v>0.1269021075996537</v>
      </c>
      <c r="AT1325" s="45">
        <v>0.18913651587507324</v>
      </c>
      <c r="AU1325" s="45">
        <v>0.26519368877108795</v>
      </c>
      <c r="AV1325" s="45">
        <v>0.35421002521642642</v>
      </c>
      <c r="AW1325" s="45">
        <v>0.45454026551424043</v>
      </c>
      <c r="AX1325" s="45">
        <v>0.56399017193489398</v>
      </c>
      <c r="AY1325" s="45">
        <v>0.6801550266124472</v>
      </c>
      <c r="AZ1325" s="45">
        <v>0.80077176326481203</v>
      </c>
      <c r="BA1325" s="45">
        <v>0.92398581790160184</v>
      </c>
      <c r="BB1325" s="45">
        <v>1.0789070266452838</v>
      </c>
      <c r="BC1325" s="45">
        <v>1.2313561251666501</v>
      </c>
      <c r="BD1325" s="45">
        <v>1.3816825086204008</v>
      </c>
      <c r="BE1325" s="45">
        <v>1.5301769311548654</v>
      </c>
      <c r="BF1325" s="45">
        <v>1.6763973161975718</v>
      </c>
    </row>
    <row r="1326" spans="1:58" ht="13.5" thickBot="1" x14ac:dyDescent="0.25">
      <c r="A1326" s="6" t="s">
        <v>1358</v>
      </c>
      <c r="B1326" s="6" t="s">
        <v>1144</v>
      </c>
      <c r="C1326" s="6" t="s">
        <v>1057</v>
      </c>
      <c r="D1326" s="6" t="s">
        <v>1358</v>
      </c>
      <c r="E1326" s="6">
        <v>100.67989985789693</v>
      </c>
      <c r="F1326" s="6" t="s">
        <v>28</v>
      </c>
      <c r="G1326" s="21" t="s">
        <v>1178</v>
      </c>
      <c r="H1326" s="21" t="s">
        <v>1174</v>
      </c>
      <c r="I1326" s="21" t="s">
        <v>1160</v>
      </c>
      <c r="J1326" s="21" t="s">
        <v>849</v>
      </c>
      <c r="K1326" s="21" t="s">
        <v>850</v>
      </c>
      <c r="L1326" s="21" t="s">
        <v>1060</v>
      </c>
      <c r="M1326" s="3">
        <v>65.527784476708007</v>
      </c>
      <c r="N1326" s="3">
        <v>100.67989985789693</v>
      </c>
      <c r="O1326" s="21" t="s">
        <v>1515</v>
      </c>
      <c r="P1326" s="21">
        <v>0</v>
      </c>
      <c r="Q1326" s="46">
        <v>0</v>
      </c>
      <c r="R1326" s="46">
        <v>0</v>
      </c>
      <c r="S1326" s="46">
        <v>9.9380433398088656E-3</v>
      </c>
      <c r="T1326" s="46">
        <v>2.3982508291593357E-2</v>
      </c>
      <c r="U1326" s="46">
        <v>4.129898257205121E-2</v>
      </c>
      <c r="V1326" s="46">
        <v>6.1652156557600118E-2</v>
      </c>
      <c r="W1326" s="46">
        <v>8.4406315574317603E-2</v>
      </c>
      <c r="X1326" s="46">
        <v>0.10851754985891142</v>
      </c>
      <c r="Y1326" s="46">
        <v>0.13262017396140313</v>
      </c>
      <c r="Z1326" s="46">
        <v>0.15521694503328243</v>
      </c>
      <c r="AA1326" s="46">
        <v>0.17494489231248658</v>
      </c>
      <c r="AB1326" s="46">
        <v>0.19084676798875533</v>
      </c>
      <c r="AC1326" s="46">
        <v>0.20255555983655907</v>
      </c>
      <c r="AD1326" s="46">
        <v>0.21031826438465409</v>
      </c>
      <c r="AE1326" s="46">
        <v>0.214847183220468</v>
      </c>
      <c r="AF1326" s="46">
        <v>0.27013464833866446</v>
      </c>
      <c r="AG1326" s="46">
        <v>0.26582405309495871</v>
      </c>
      <c r="AH1326" s="46">
        <v>0.2621226948822028</v>
      </c>
      <c r="AI1326" s="46">
        <v>0.25892832193149667</v>
      </c>
      <c r="AJ1326" s="46">
        <v>0.25496310423711721</v>
      </c>
      <c r="AK1326" s="46">
        <v>3.4329503050794958</v>
      </c>
      <c r="AL1326" s="45">
        <v>2.923118165416331</v>
      </c>
      <c r="AM1326" s="45">
        <v>0</v>
      </c>
      <c r="AN1326" s="45">
        <v>0</v>
      </c>
      <c r="AO1326" s="45">
        <v>9.9380433398088656E-3</v>
      </c>
      <c r="AP1326" s="45">
        <v>3.3920551631402222E-2</v>
      </c>
      <c r="AQ1326" s="45">
        <v>7.5219534203453425E-2</v>
      </c>
      <c r="AR1326" s="45">
        <v>0.13687169076105354</v>
      </c>
      <c r="AS1326" s="45">
        <v>0.22127800633537115</v>
      </c>
      <c r="AT1326" s="45">
        <v>0.32979555619428258</v>
      </c>
      <c r="AU1326" s="45">
        <v>0.46241573015568571</v>
      </c>
      <c r="AV1326" s="45">
        <v>0.61763267518896814</v>
      </c>
      <c r="AW1326" s="45">
        <v>0.79257756750145469</v>
      </c>
      <c r="AX1326" s="45">
        <v>0.98342433549021002</v>
      </c>
      <c r="AY1326" s="45">
        <v>1.1859798953267691</v>
      </c>
      <c r="AZ1326" s="45">
        <v>1.3962981597114232</v>
      </c>
      <c r="BA1326" s="45">
        <v>1.6111453429318912</v>
      </c>
      <c r="BB1326" s="45">
        <v>1.8812799912705556</v>
      </c>
      <c r="BC1326" s="45">
        <v>2.1471040443655145</v>
      </c>
      <c r="BD1326" s="45">
        <v>2.4092267392477171</v>
      </c>
      <c r="BE1326" s="45">
        <v>2.6681550611792137</v>
      </c>
      <c r="BF1326" s="45">
        <v>2.923118165416331</v>
      </c>
    </row>
    <row r="1327" spans="1:58" ht="13.5" thickBot="1" x14ac:dyDescent="0.25">
      <c r="A1327" s="6" t="s">
        <v>1359</v>
      </c>
      <c r="B1327" s="6" t="s">
        <v>1145</v>
      </c>
      <c r="C1327" s="6" t="s">
        <v>1057</v>
      </c>
      <c r="D1327" s="6" t="s">
        <v>1359</v>
      </c>
      <c r="E1327" s="6">
        <v>182.74028524564577</v>
      </c>
      <c r="F1327" s="6" t="s">
        <v>28</v>
      </c>
      <c r="G1327" s="21" t="s">
        <v>1178</v>
      </c>
      <c r="H1327" s="21" t="s">
        <v>1174</v>
      </c>
      <c r="I1327" s="21" t="s">
        <v>1160</v>
      </c>
      <c r="J1327" s="21" t="s">
        <v>849</v>
      </c>
      <c r="K1327" s="21" t="s">
        <v>852</v>
      </c>
      <c r="L1327" s="21" t="s">
        <v>1058</v>
      </c>
      <c r="M1327" s="3">
        <v>120.8217098748823</v>
      </c>
      <c r="N1327" s="3">
        <v>182.74028524564577</v>
      </c>
      <c r="O1327" s="21" t="s">
        <v>1515</v>
      </c>
      <c r="P1327" s="21">
        <v>0</v>
      </c>
      <c r="Q1327" s="46">
        <v>0</v>
      </c>
      <c r="R1327" s="46">
        <v>0</v>
      </c>
      <c r="S1327" s="46">
        <v>1.0470917274915637E-4</v>
      </c>
      <c r="T1327" s="46">
        <v>2.7571960696993656E-4</v>
      </c>
      <c r="U1327" s="46">
        <v>4.8657118779269978E-4</v>
      </c>
      <c r="V1327" s="46">
        <v>7.3439869657633268E-4</v>
      </c>
      <c r="W1327" s="46">
        <v>1.0114614399546146E-3</v>
      </c>
      <c r="X1327" s="46">
        <v>1.3050483964294644E-3</v>
      </c>
      <c r="Y1327" s="46">
        <v>1.5985304907683573E-3</v>
      </c>
      <c r="Z1327" s="46">
        <v>1.8736767603972232E-3</v>
      </c>
      <c r="AA1327" s="46">
        <v>2.1138911901337721E-3</v>
      </c>
      <c r="AB1327" s="46">
        <v>2.307517994136238E-3</v>
      </c>
      <c r="AC1327" s="46">
        <v>2.4500883063372347E-3</v>
      </c>
      <c r="AD1327" s="46">
        <v>2.5446096496724285E-3</v>
      </c>
      <c r="AE1327" s="46">
        <v>2.5997552658436991E-3</v>
      </c>
      <c r="AF1327" s="46">
        <v>3.8087059194322074E-3</v>
      </c>
      <c r="AG1327" s="46">
        <v>3.7177110714708564E-3</v>
      </c>
      <c r="AH1327" s="46">
        <v>3.6579051935117044E-3</v>
      </c>
      <c r="AI1327" s="46">
        <v>3.6039805002009134E-3</v>
      </c>
      <c r="AJ1327" s="46">
        <v>3.5434075345448591E-3</v>
      </c>
      <c r="AK1327" s="46">
        <v>4.3942048469398212E-2</v>
      </c>
      <c r="AL1327" s="45">
        <v>3.7737688376921701E-2</v>
      </c>
      <c r="AM1327" s="45">
        <v>0</v>
      </c>
      <c r="AN1327" s="45">
        <v>0</v>
      </c>
      <c r="AO1327" s="45">
        <v>1.0470917274915637E-4</v>
      </c>
      <c r="AP1327" s="45">
        <v>3.8042877971909293E-4</v>
      </c>
      <c r="AQ1327" s="45">
        <v>8.6699996751179271E-4</v>
      </c>
      <c r="AR1327" s="45">
        <v>1.6013986640881254E-3</v>
      </c>
      <c r="AS1327" s="45">
        <v>2.61286010404274E-3</v>
      </c>
      <c r="AT1327" s="45">
        <v>3.9179085004722048E-3</v>
      </c>
      <c r="AU1327" s="45">
        <v>5.5164389912405621E-3</v>
      </c>
      <c r="AV1327" s="45">
        <v>7.3901157516377851E-3</v>
      </c>
      <c r="AW1327" s="45">
        <v>9.5040069417715572E-3</v>
      </c>
      <c r="AX1327" s="45">
        <v>1.1811524935907796E-2</v>
      </c>
      <c r="AY1327" s="45">
        <v>1.4261613242245031E-2</v>
      </c>
      <c r="AZ1327" s="45">
        <v>1.6806222891917459E-2</v>
      </c>
      <c r="BA1327" s="45">
        <v>1.9405978157761159E-2</v>
      </c>
      <c r="BB1327" s="45">
        <v>2.3214684077193366E-2</v>
      </c>
      <c r="BC1327" s="45">
        <v>2.6932395148664221E-2</v>
      </c>
      <c r="BD1327" s="45">
        <v>3.0590300342175927E-2</v>
      </c>
      <c r="BE1327" s="45">
        <v>3.4194280842376842E-2</v>
      </c>
      <c r="BF1327" s="45">
        <v>3.7737688376921701E-2</v>
      </c>
    </row>
    <row r="1328" spans="1:58" ht="13.5" thickBot="1" x14ac:dyDescent="0.25">
      <c r="A1328" s="6" t="s">
        <v>1359</v>
      </c>
      <c r="B1328" s="6" t="s">
        <v>1145</v>
      </c>
      <c r="C1328" s="6" t="s">
        <v>1057</v>
      </c>
      <c r="D1328" s="6" t="s">
        <v>1359</v>
      </c>
      <c r="E1328" s="6">
        <v>185.18191376685431</v>
      </c>
      <c r="F1328" s="6" t="s">
        <v>28</v>
      </c>
      <c r="G1328" s="21" t="s">
        <v>1178</v>
      </c>
      <c r="H1328" s="21" t="s">
        <v>1174</v>
      </c>
      <c r="I1328" s="21" t="s">
        <v>1160</v>
      </c>
      <c r="J1328" s="21" t="s">
        <v>849</v>
      </c>
      <c r="K1328" s="21" t="s">
        <v>852</v>
      </c>
      <c r="L1328" s="21" t="s">
        <v>1059</v>
      </c>
      <c r="M1328" s="3">
        <v>122.46692790138593</v>
      </c>
      <c r="N1328" s="3">
        <v>185.18191376685431</v>
      </c>
      <c r="O1328" s="21" t="s">
        <v>1515</v>
      </c>
      <c r="P1328" s="21">
        <v>0</v>
      </c>
      <c r="Q1328" s="46">
        <v>0</v>
      </c>
      <c r="R1328" s="46">
        <v>0</v>
      </c>
      <c r="S1328" s="46">
        <v>3.575431828116175E-4</v>
      </c>
      <c r="T1328" s="46">
        <v>9.4148070557069428E-4</v>
      </c>
      <c r="U1328" s="46">
        <v>1.6614610409022921E-3</v>
      </c>
      <c r="V1328" s="46">
        <v>2.5077005245342371E-3</v>
      </c>
      <c r="W1328" s="46">
        <v>3.4537675452651177E-3</v>
      </c>
      <c r="X1328" s="46">
        <v>4.4562586555851481E-3</v>
      </c>
      <c r="Y1328" s="46">
        <v>5.4583917004094621E-3</v>
      </c>
      <c r="Z1328" s="46">
        <v>6.3979146705462012E-3</v>
      </c>
      <c r="AA1328" s="46">
        <v>7.2181582987814871E-3</v>
      </c>
      <c r="AB1328" s="46">
        <v>7.8793223779451346E-3</v>
      </c>
      <c r="AC1328" s="46">
        <v>8.3661473796181728E-3</v>
      </c>
      <c r="AD1328" s="46">
        <v>8.688902884722351E-3</v>
      </c>
      <c r="AE1328" s="46">
        <v>8.877204812875468E-3</v>
      </c>
      <c r="AF1328" s="46">
        <v>1.3005325140802548E-2</v>
      </c>
      <c r="AG1328" s="46">
        <v>1.2694611315973648E-2</v>
      </c>
      <c r="AH1328" s="46">
        <v>1.2490396313649213E-2</v>
      </c>
      <c r="AI1328" s="46">
        <v>1.2306263386492303E-2</v>
      </c>
      <c r="AJ1328" s="46">
        <v>1.2099429062770851E-2</v>
      </c>
      <c r="AK1328" s="46">
        <v>0.15004587904298572</v>
      </c>
      <c r="AL1328" s="45">
        <v>0.12886027899925595</v>
      </c>
      <c r="AM1328" s="45">
        <v>0</v>
      </c>
      <c r="AN1328" s="45">
        <v>0</v>
      </c>
      <c r="AO1328" s="45">
        <v>3.575431828116175E-4</v>
      </c>
      <c r="AP1328" s="45">
        <v>1.2990238883823118E-3</v>
      </c>
      <c r="AQ1328" s="45">
        <v>2.9604849292846039E-3</v>
      </c>
      <c r="AR1328" s="45">
        <v>5.4681854538188406E-3</v>
      </c>
      <c r="AS1328" s="45">
        <v>8.9219529990839583E-3</v>
      </c>
      <c r="AT1328" s="45">
        <v>1.3378211654669106E-2</v>
      </c>
      <c r="AU1328" s="45">
        <v>1.8836603355078568E-2</v>
      </c>
      <c r="AV1328" s="45">
        <v>2.5234518025624771E-2</v>
      </c>
      <c r="AW1328" s="45">
        <v>3.2452676324406259E-2</v>
      </c>
      <c r="AX1328" s="45">
        <v>4.0331998702351393E-2</v>
      </c>
      <c r="AY1328" s="45">
        <v>4.8698146081969568E-2</v>
      </c>
      <c r="AZ1328" s="45">
        <v>5.7387048966691917E-2</v>
      </c>
      <c r="BA1328" s="45">
        <v>6.6264253779567378E-2</v>
      </c>
      <c r="BB1328" s="45">
        <v>7.9269578920369926E-2</v>
      </c>
      <c r="BC1328" s="45">
        <v>9.1964190236343571E-2</v>
      </c>
      <c r="BD1328" s="45">
        <v>0.10445458654999279</v>
      </c>
      <c r="BE1328" s="45">
        <v>0.1167608499364851</v>
      </c>
      <c r="BF1328" s="45">
        <v>0.12886027899925595</v>
      </c>
    </row>
    <row r="1329" spans="1:58" ht="13.5" thickBot="1" x14ac:dyDescent="0.25">
      <c r="A1329" s="6" t="s">
        <v>1358</v>
      </c>
      <c r="B1329" s="6" t="s">
        <v>1144</v>
      </c>
      <c r="C1329" s="6" t="s">
        <v>1057</v>
      </c>
      <c r="D1329" s="6" t="s">
        <v>1358</v>
      </c>
      <c r="E1329" s="6">
        <v>100.67989985789693</v>
      </c>
      <c r="F1329" s="6" t="s">
        <v>28</v>
      </c>
      <c r="G1329" s="21" t="s">
        <v>1178</v>
      </c>
      <c r="H1329" s="21" t="s">
        <v>1174</v>
      </c>
      <c r="I1329" s="21" t="s">
        <v>1160</v>
      </c>
      <c r="J1329" s="21" t="s">
        <v>849</v>
      </c>
      <c r="K1329" s="21" t="s">
        <v>852</v>
      </c>
      <c r="L1329" s="21" t="s">
        <v>1060</v>
      </c>
      <c r="M1329" s="3">
        <v>65.527784476708007</v>
      </c>
      <c r="N1329" s="3">
        <v>100.67989985789693</v>
      </c>
      <c r="O1329" s="21" t="s">
        <v>1515</v>
      </c>
      <c r="P1329" s="21">
        <v>0</v>
      </c>
      <c r="Q1329" s="46">
        <v>0</v>
      </c>
      <c r="R1329" s="46">
        <v>0</v>
      </c>
      <c r="S1329" s="46">
        <v>6.2344467060351577E-4</v>
      </c>
      <c r="T1329" s="46">
        <v>1.6416510133080752E-3</v>
      </c>
      <c r="U1329" s="46">
        <v>2.8970739232683416E-3</v>
      </c>
      <c r="V1329" s="46">
        <v>4.3726537175070128E-3</v>
      </c>
      <c r="W1329" s="46">
        <v>6.0223018452386975E-3</v>
      </c>
      <c r="X1329" s="46">
        <v>7.7703361250188886E-3</v>
      </c>
      <c r="Y1329" s="46">
        <v>9.5177460493763976E-3</v>
      </c>
      <c r="Z1329" s="46">
        <v>1.1155983377900573E-2</v>
      </c>
      <c r="AA1329" s="46">
        <v>1.2586234444634557E-2</v>
      </c>
      <c r="AB1329" s="46">
        <v>1.3739100004278675E-2</v>
      </c>
      <c r="AC1329" s="46">
        <v>1.4587972161266539E-2</v>
      </c>
      <c r="AD1329" s="46">
        <v>1.515075788684745E-2</v>
      </c>
      <c r="AE1329" s="46">
        <v>1.5479098180314271E-2</v>
      </c>
      <c r="AF1329" s="46">
        <v>2.2677262602909847E-2</v>
      </c>
      <c r="AG1329" s="46">
        <v>2.2135473841482182E-2</v>
      </c>
      <c r="AH1329" s="46">
        <v>2.1779386070893823E-2</v>
      </c>
      <c r="AI1329" s="46">
        <v>2.1458315225084738E-2</v>
      </c>
      <c r="AJ1329" s="46">
        <v>2.1097660168517867E-2</v>
      </c>
      <c r="AK1329" s="46">
        <v>0.26163358199072762</v>
      </c>
      <c r="AL1329" s="45">
        <v>0.22469245130845145</v>
      </c>
      <c r="AM1329" s="45">
        <v>0</v>
      </c>
      <c r="AN1329" s="45">
        <v>0</v>
      </c>
      <c r="AO1329" s="45">
        <v>6.2344467060351577E-4</v>
      </c>
      <c r="AP1329" s="45">
        <v>2.2650956839115909E-3</v>
      </c>
      <c r="AQ1329" s="45">
        <v>5.1621696071799325E-3</v>
      </c>
      <c r="AR1329" s="45">
        <v>9.5348233246869453E-3</v>
      </c>
      <c r="AS1329" s="45">
        <v>1.5557125169925643E-2</v>
      </c>
      <c r="AT1329" s="45">
        <v>2.3327461294944531E-2</v>
      </c>
      <c r="AU1329" s="45">
        <v>3.2845207344320927E-2</v>
      </c>
      <c r="AV1329" s="45">
        <v>4.40011907222215E-2</v>
      </c>
      <c r="AW1329" s="45">
        <v>5.6587425166856054E-2</v>
      </c>
      <c r="AX1329" s="45">
        <v>7.0326525171134732E-2</v>
      </c>
      <c r="AY1329" s="45">
        <v>8.4914497332401279E-2</v>
      </c>
      <c r="AZ1329" s="45">
        <v>0.10006525521924872</v>
      </c>
      <c r="BA1329" s="45">
        <v>0.115544353399563</v>
      </c>
      <c r="BB1329" s="45">
        <v>0.13822161600247285</v>
      </c>
      <c r="BC1329" s="45">
        <v>0.16035708984395503</v>
      </c>
      <c r="BD1329" s="45">
        <v>0.18213647591484886</v>
      </c>
      <c r="BE1329" s="45">
        <v>0.20359479113993359</v>
      </c>
      <c r="BF1329" s="45">
        <v>0.22469245130845145</v>
      </c>
    </row>
    <row r="1330" spans="1:58" ht="13.5" thickBot="1" x14ac:dyDescent="0.25">
      <c r="A1330" s="6" t="s">
        <v>1359</v>
      </c>
      <c r="B1330" s="6" t="s">
        <v>1145</v>
      </c>
      <c r="C1330" s="6" t="s">
        <v>1057</v>
      </c>
      <c r="D1330" s="6" t="s">
        <v>1359</v>
      </c>
      <c r="E1330" s="6">
        <v>182.74028524564577</v>
      </c>
      <c r="F1330" s="6" t="s">
        <v>28</v>
      </c>
      <c r="G1330" s="21" t="s">
        <v>1178</v>
      </c>
      <c r="H1330" s="21" t="s">
        <v>1174</v>
      </c>
      <c r="I1330" s="21" t="s">
        <v>1160</v>
      </c>
      <c r="J1330" s="21" t="s">
        <v>849</v>
      </c>
      <c r="K1330" s="21" t="s">
        <v>853</v>
      </c>
      <c r="L1330" s="21" t="s">
        <v>1058</v>
      </c>
      <c r="M1330" s="3">
        <v>120.8217098748823</v>
      </c>
      <c r="N1330" s="3">
        <v>182.74028524564577</v>
      </c>
      <c r="O1330" s="21" t="s">
        <v>1515</v>
      </c>
      <c r="P1330" s="21">
        <v>0</v>
      </c>
      <c r="Q1330" s="46">
        <v>0</v>
      </c>
      <c r="R1330" s="46">
        <v>0</v>
      </c>
      <c r="S1330" s="46">
        <v>2.3991585991780363E-5</v>
      </c>
      <c r="T1330" s="46">
        <v>6.2981340483861549E-5</v>
      </c>
      <c r="U1330" s="46">
        <v>1.1105473090595186E-4</v>
      </c>
      <c r="V1330" s="46">
        <v>1.6755849787132327E-4</v>
      </c>
      <c r="W1330" s="46">
        <v>2.3072779156059123E-4</v>
      </c>
      <c r="X1330" s="46">
        <v>2.9766454549136849E-4</v>
      </c>
      <c r="Y1330" s="46">
        <v>3.6457739123809188E-4</v>
      </c>
      <c r="Z1330" s="46">
        <v>4.2730973591123257E-4</v>
      </c>
      <c r="AA1330" s="46">
        <v>4.8207774865594992E-4</v>
      </c>
      <c r="AB1330" s="46">
        <v>5.2622395286589831E-4</v>
      </c>
      <c r="AC1330" s="46">
        <v>5.5872946339749312E-4</v>
      </c>
      <c r="AD1330" s="46">
        <v>5.8027998449694225E-4</v>
      </c>
      <c r="AE1330" s="46">
        <v>5.9285298359860257E-4</v>
      </c>
      <c r="AF1330" s="46">
        <v>8.58705008937129E-4</v>
      </c>
      <c r="AG1330" s="46">
        <v>8.4381745227169835E-4</v>
      </c>
      <c r="AH1330" s="46">
        <v>8.3133740502332621E-4</v>
      </c>
      <c r="AI1330" s="46">
        <v>8.2219922257481862E-4</v>
      </c>
      <c r="AJ1330" s="46">
        <v>8.0640344858063555E-4</v>
      </c>
      <c r="AK1330" s="46">
        <v>1.0003089322315337E-2</v>
      </c>
      <c r="AL1330" s="45">
        <v>8.5884922898566956E-3</v>
      </c>
      <c r="AM1330" s="45">
        <v>0</v>
      </c>
      <c r="AN1330" s="45">
        <v>0</v>
      </c>
      <c r="AO1330" s="45">
        <v>2.3991585991780363E-5</v>
      </c>
      <c r="AP1330" s="45">
        <v>8.6972926475641912E-5</v>
      </c>
      <c r="AQ1330" s="45">
        <v>1.9802765738159377E-4</v>
      </c>
      <c r="AR1330" s="45">
        <v>3.6558615525291707E-4</v>
      </c>
      <c r="AS1330" s="45">
        <v>5.9631394681350825E-4</v>
      </c>
      <c r="AT1330" s="45">
        <v>8.9397849230487669E-4</v>
      </c>
      <c r="AU1330" s="45">
        <v>1.2585558835429686E-3</v>
      </c>
      <c r="AV1330" s="45">
        <v>1.6858656194542012E-3</v>
      </c>
      <c r="AW1330" s="45">
        <v>2.1679433681101512E-3</v>
      </c>
      <c r="AX1330" s="45">
        <v>2.6941673209760495E-3</v>
      </c>
      <c r="AY1330" s="45">
        <v>3.2528967843735426E-3</v>
      </c>
      <c r="AZ1330" s="45">
        <v>3.8331767688704848E-3</v>
      </c>
      <c r="BA1330" s="45">
        <v>4.4260297524690876E-3</v>
      </c>
      <c r="BB1330" s="45">
        <v>5.2847347614062169E-3</v>
      </c>
      <c r="BC1330" s="45">
        <v>6.1285522136779154E-3</v>
      </c>
      <c r="BD1330" s="45">
        <v>6.9598896187012416E-3</v>
      </c>
      <c r="BE1330" s="45">
        <v>7.7820888412760605E-3</v>
      </c>
      <c r="BF1330" s="45">
        <v>8.5884922898566956E-3</v>
      </c>
    </row>
    <row r="1331" spans="1:58" ht="13.5" thickBot="1" x14ac:dyDescent="0.25">
      <c r="A1331" s="6" t="s">
        <v>1359</v>
      </c>
      <c r="B1331" s="6" t="s">
        <v>1145</v>
      </c>
      <c r="C1331" s="6" t="s">
        <v>1057</v>
      </c>
      <c r="D1331" s="6" t="s">
        <v>1359</v>
      </c>
      <c r="E1331" s="6">
        <v>185.18191376685431</v>
      </c>
      <c r="F1331" s="6" t="s">
        <v>28</v>
      </c>
      <c r="G1331" s="21" t="s">
        <v>1178</v>
      </c>
      <c r="H1331" s="21" t="s">
        <v>1174</v>
      </c>
      <c r="I1331" s="21" t="s">
        <v>1160</v>
      </c>
      <c r="J1331" s="21" t="s">
        <v>849</v>
      </c>
      <c r="K1331" s="21" t="s">
        <v>853</v>
      </c>
      <c r="L1331" s="21" t="s">
        <v>1059</v>
      </c>
      <c r="M1331" s="3">
        <v>122.46692790138593</v>
      </c>
      <c r="N1331" s="3">
        <v>185.18191376685431</v>
      </c>
      <c r="O1331" s="21" t="s">
        <v>1515</v>
      </c>
      <c r="P1331" s="21">
        <v>0</v>
      </c>
      <c r="Q1331" s="46">
        <v>0</v>
      </c>
      <c r="R1331" s="46">
        <v>0</v>
      </c>
      <c r="S1331" s="46">
        <v>8.192241224892012E-5</v>
      </c>
      <c r="T1331" s="46">
        <v>2.150580349659337E-4</v>
      </c>
      <c r="U1331" s="46">
        <v>3.7921092213692129E-4</v>
      </c>
      <c r="V1331" s="46">
        <v>5.7215043403663303E-4</v>
      </c>
      <c r="W1331" s="46">
        <v>7.8785025983632334E-4</v>
      </c>
      <c r="X1331" s="46">
        <v>1.0164145720081145E-3</v>
      </c>
      <c r="Y1331" s="46">
        <v>1.2448972465544958E-3</v>
      </c>
      <c r="Z1331" s="46">
        <v>1.4591050527168344E-3</v>
      </c>
      <c r="AA1331" s="46">
        <v>1.646117604519955E-3</v>
      </c>
      <c r="AB1331" s="46">
        <v>1.7968606000747899E-3</v>
      </c>
      <c r="AC1331" s="46">
        <v>1.9078549226278412E-3</v>
      </c>
      <c r="AD1331" s="46">
        <v>1.9814419991259513E-3</v>
      </c>
      <c r="AE1331" s="46">
        <v>2.0243741510880763E-3</v>
      </c>
      <c r="AF1331" s="46">
        <v>2.9321607069437328E-3</v>
      </c>
      <c r="AG1331" s="46">
        <v>2.8813251950712618E-3</v>
      </c>
      <c r="AH1331" s="46">
        <v>2.838710439384939E-3</v>
      </c>
      <c r="AI1331" s="46">
        <v>2.8075069187002708E-3</v>
      </c>
      <c r="AJ1331" s="46">
        <v>2.7535701798208335E-3</v>
      </c>
      <c r="AK1331" s="46">
        <v>3.4156858471392618E-2</v>
      </c>
      <c r="AL1331" s="45">
        <v>2.9326531651861824E-2</v>
      </c>
      <c r="AM1331" s="45">
        <v>0</v>
      </c>
      <c r="AN1331" s="45">
        <v>0</v>
      </c>
      <c r="AO1331" s="45">
        <v>8.192241224892012E-5</v>
      </c>
      <c r="AP1331" s="45">
        <v>2.9698044721485382E-4</v>
      </c>
      <c r="AQ1331" s="45">
        <v>6.7619136935177511E-4</v>
      </c>
      <c r="AR1331" s="45">
        <v>1.2483418033884081E-3</v>
      </c>
      <c r="AS1331" s="45">
        <v>2.0361920632247315E-3</v>
      </c>
      <c r="AT1331" s="45">
        <v>3.0526066352328457E-3</v>
      </c>
      <c r="AU1331" s="45">
        <v>4.2975038817873413E-3</v>
      </c>
      <c r="AV1331" s="45">
        <v>5.7566089345041753E-3</v>
      </c>
      <c r="AW1331" s="45">
        <v>7.4027265390241301E-3</v>
      </c>
      <c r="AX1331" s="45">
        <v>9.1995871390989203E-3</v>
      </c>
      <c r="AY1331" s="45">
        <v>1.1107442061726761E-2</v>
      </c>
      <c r="AZ1331" s="45">
        <v>1.3088884060852712E-2</v>
      </c>
      <c r="BA1331" s="45">
        <v>1.5113258211940789E-2</v>
      </c>
      <c r="BB1331" s="45">
        <v>1.8045418918884521E-2</v>
      </c>
      <c r="BC1331" s="45">
        <v>2.0926744113955783E-2</v>
      </c>
      <c r="BD1331" s="45">
        <v>2.3765454553340722E-2</v>
      </c>
      <c r="BE1331" s="45">
        <v>2.6572961472040992E-2</v>
      </c>
      <c r="BF1331" s="45">
        <v>2.9326531651861824E-2</v>
      </c>
    </row>
    <row r="1332" spans="1:58" ht="13.5" thickBot="1" x14ac:dyDescent="0.25">
      <c r="A1332" s="6" t="s">
        <v>1358</v>
      </c>
      <c r="B1332" s="6" t="s">
        <v>1144</v>
      </c>
      <c r="C1332" s="6" t="s">
        <v>1057</v>
      </c>
      <c r="D1332" s="6" t="s">
        <v>1358</v>
      </c>
      <c r="E1332" s="6">
        <v>100.67989985789693</v>
      </c>
      <c r="F1332" s="6" t="s">
        <v>28</v>
      </c>
      <c r="G1332" s="21" t="s">
        <v>1178</v>
      </c>
      <c r="H1332" s="21" t="s">
        <v>1174</v>
      </c>
      <c r="I1332" s="21" t="s">
        <v>1160</v>
      </c>
      <c r="J1332" s="21" t="s">
        <v>849</v>
      </c>
      <c r="K1332" s="21" t="s">
        <v>853</v>
      </c>
      <c r="L1332" s="21" t="s">
        <v>1060</v>
      </c>
      <c r="M1332" s="3">
        <v>65.527784476708007</v>
      </c>
      <c r="N1332" s="3">
        <v>100.67989985789693</v>
      </c>
      <c r="O1332" s="21" t="s">
        <v>1515</v>
      </c>
      <c r="P1332" s="21">
        <v>0</v>
      </c>
      <c r="Q1332" s="46">
        <v>0</v>
      </c>
      <c r="R1332" s="46">
        <v>0</v>
      </c>
      <c r="S1332" s="46">
        <v>1.4284733641945348E-4</v>
      </c>
      <c r="T1332" s="46">
        <v>3.7499466418471203E-4</v>
      </c>
      <c r="U1332" s="46">
        <v>6.6122650299690194E-4</v>
      </c>
      <c r="V1332" s="46">
        <v>9.9765330743718057E-4</v>
      </c>
      <c r="W1332" s="46">
        <v>1.3737670562365154E-3</v>
      </c>
      <c r="X1332" s="46">
        <v>1.7723124884081033E-3</v>
      </c>
      <c r="Y1332" s="46">
        <v>2.1707155698233935E-3</v>
      </c>
      <c r="Z1332" s="46">
        <v>2.5442276980743288E-3</v>
      </c>
      <c r="AA1332" s="46">
        <v>2.8703197181787913E-3</v>
      </c>
      <c r="AB1332" s="46">
        <v>3.1331688556464391E-3</v>
      </c>
      <c r="AC1332" s="46">
        <v>3.3267086074570806E-3</v>
      </c>
      <c r="AD1332" s="46">
        <v>3.4550216976613809E-3</v>
      </c>
      <c r="AE1332" s="46">
        <v>3.5298820855111743E-3</v>
      </c>
      <c r="AF1332" s="46">
        <v>5.112780928227801E-3</v>
      </c>
      <c r="AG1332" s="46">
        <v>5.0241395263555351E-3</v>
      </c>
      <c r="AH1332" s="46">
        <v>4.9498325793938102E-3</v>
      </c>
      <c r="AI1332" s="46">
        <v>4.8954232951167491E-3</v>
      </c>
      <c r="AJ1332" s="46">
        <v>4.801374313005864E-3</v>
      </c>
      <c r="AK1332" s="46">
        <v>5.9558991479270088E-2</v>
      </c>
      <c r="AL1332" s="45">
        <v>5.1136396230135203E-2</v>
      </c>
      <c r="AM1332" s="45">
        <v>0</v>
      </c>
      <c r="AN1332" s="45">
        <v>0</v>
      </c>
      <c r="AO1332" s="45">
        <v>1.4284733641945348E-4</v>
      </c>
      <c r="AP1332" s="45">
        <v>5.178420006041655E-4</v>
      </c>
      <c r="AQ1332" s="45">
        <v>1.1790685036010674E-3</v>
      </c>
      <c r="AR1332" s="45">
        <v>2.1767218110382482E-3</v>
      </c>
      <c r="AS1332" s="45">
        <v>3.5504888672747634E-3</v>
      </c>
      <c r="AT1332" s="45">
        <v>5.3228013556828671E-3</v>
      </c>
      <c r="AU1332" s="45">
        <v>7.4935169255062606E-3</v>
      </c>
      <c r="AV1332" s="45">
        <v>1.0037744623580589E-2</v>
      </c>
      <c r="AW1332" s="45">
        <v>1.2908064341759382E-2</v>
      </c>
      <c r="AX1332" s="45">
        <v>1.6041233197405819E-2</v>
      </c>
      <c r="AY1332" s="45">
        <v>1.9367941804862898E-2</v>
      </c>
      <c r="AZ1332" s="45">
        <v>2.2822963502524281E-2</v>
      </c>
      <c r="BA1332" s="45">
        <v>2.6352845588035453E-2</v>
      </c>
      <c r="BB1332" s="45">
        <v>3.1465626516263251E-2</v>
      </c>
      <c r="BC1332" s="45">
        <v>3.6489766042618783E-2</v>
      </c>
      <c r="BD1332" s="45">
        <v>4.1439598622012595E-2</v>
      </c>
      <c r="BE1332" s="45">
        <v>4.6335021917129342E-2</v>
      </c>
      <c r="BF1332" s="45">
        <v>5.1136396230135203E-2</v>
      </c>
    </row>
    <row r="1333" spans="1:58" ht="13.5" thickBot="1" x14ac:dyDescent="0.25">
      <c r="A1333" s="6" t="s">
        <v>1359</v>
      </c>
      <c r="B1333" s="6" t="s">
        <v>1145</v>
      </c>
      <c r="C1333" s="6" t="s">
        <v>1057</v>
      </c>
      <c r="D1333" s="6" t="s">
        <v>1359</v>
      </c>
      <c r="E1333" s="6">
        <v>182.74028524564577</v>
      </c>
      <c r="F1333" s="6" t="s">
        <v>28</v>
      </c>
      <c r="G1333" s="21" t="s">
        <v>1178</v>
      </c>
      <c r="H1333" s="21" t="s">
        <v>1174</v>
      </c>
      <c r="I1333" s="21" t="s">
        <v>1160</v>
      </c>
      <c r="J1333" s="21" t="s">
        <v>849</v>
      </c>
      <c r="K1333" s="21" t="s">
        <v>854</v>
      </c>
      <c r="L1333" s="21" t="s">
        <v>1058</v>
      </c>
      <c r="M1333" s="3">
        <v>120.8217098748823</v>
      </c>
      <c r="N1333" s="3">
        <v>182.74028524564577</v>
      </c>
      <c r="O1333" s="21" t="s">
        <v>1515</v>
      </c>
      <c r="P1333" s="21">
        <v>0</v>
      </c>
      <c r="Q1333" s="46">
        <v>0</v>
      </c>
      <c r="R1333" s="46">
        <v>6.3634406375939864E-5</v>
      </c>
      <c r="S1333" s="46">
        <v>3.875716620897414E-4</v>
      </c>
      <c r="T1333" s="46">
        <v>8.0155155842515427E-4</v>
      </c>
      <c r="U1333" s="46">
        <v>1.3060264287197928E-3</v>
      </c>
      <c r="V1333" s="46">
        <v>1.891661083611934E-3</v>
      </c>
      <c r="W1333" s="46">
        <v>2.5376588695361171E-3</v>
      </c>
      <c r="X1333" s="46">
        <v>3.2120247472173908E-3</v>
      </c>
      <c r="Y1333" s="46">
        <v>3.8745425015392003E-3</v>
      </c>
      <c r="Z1333" s="46">
        <v>4.4825797050001264E-3</v>
      </c>
      <c r="AA1333" s="46">
        <v>4.9987505336745409E-3</v>
      </c>
      <c r="AB1333" s="46">
        <v>5.3983517532605963E-3</v>
      </c>
      <c r="AC1333" s="46">
        <v>5.6739951912428638E-3</v>
      </c>
      <c r="AD1333" s="46">
        <v>5.8355522835700294E-3</v>
      </c>
      <c r="AE1333" s="46">
        <v>5.9053588170274868E-3</v>
      </c>
      <c r="AF1333" s="46">
        <v>6.3720364649363752E-3</v>
      </c>
      <c r="AG1333" s="46">
        <v>6.2825264489996691E-3</v>
      </c>
      <c r="AH1333" s="46">
        <v>6.1972534968094675E-3</v>
      </c>
      <c r="AI1333" s="46">
        <v>6.1079174426111327E-3</v>
      </c>
      <c r="AJ1333" s="46">
        <v>6.0132581952723552E-3</v>
      </c>
      <c r="AK1333" s="46">
        <v>8.5997493587693638E-2</v>
      </c>
      <c r="AL1333" s="45">
        <v>7.7342251589919919E-2</v>
      </c>
      <c r="AM1333" s="45">
        <v>0</v>
      </c>
      <c r="AN1333" s="45">
        <v>6.3634406375939864E-5</v>
      </c>
      <c r="AO1333" s="45">
        <v>4.5120606846568126E-4</v>
      </c>
      <c r="AP1333" s="45">
        <v>1.2527576268908354E-3</v>
      </c>
      <c r="AQ1333" s="45">
        <v>2.5587840556106282E-3</v>
      </c>
      <c r="AR1333" s="45">
        <v>4.4504451392225622E-3</v>
      </c>
      <c r="AS1333" s="45">
        <v>6.9881040087586797E-3</v>
      </c>
      <c r="AT1333" s="45">
        <v>1.0200128755976071E-2</v>
      </c>
      <c r="AU1333" s="45">
        <v>1.4074671257515272E-2</v>
      </c>
      <c r="AV1333" s="45">
        <v>1.8557250962515398E-2</v>
      </c>
      <c r="AW1333" s="45">
        <v>2.355600149618994E-2</v>
      </c>
      <c r="AX1333" s="45">
        <v>2.8954353249450535E-2</v>
      </c>
      <c r="AY1333" s="45">
        <v>3.4628348440693402E-2</v>
      </c>
      <c r="AZ1333" s="45">
        <v>4.0463900724263431E-2</v>
      </c>
      <c r="BA1333" s="45">
        <v>4.6369259541290918E-2</v>
      </c>
      <c r="BB1333" s="45">
        <v>5.274129600622729E-2</v>
      </c>
      <c r="BC1333" s="45">
        <v>5.9023822455226957E-2</v>
      </c>
      <c r="BD1333" s="45">
        <v>6.5221075952036425E-2</v>
      </c>
      <c r="BE1333" s="45">
        <v>7.1328993394647558E-2</v>
      </c>
      <c r="BF1333" s="45">
        <v>7.7342251589919919E-2</v>
      </c>
    </row>
    <row r="1334" spans="1:58" ht="13.5" thickBot="1" x14ac:dyDescent="0.25">
      <c r="A1334" s="6" t="s">
        <v>1359</v>
      </c>
      <c r="B1334" s="6" t="s">
        <v>1145</v>
      </c>
      <c r="C1334" s="6" t="s">
        <v>1057</v>
      </c>
      <c r="D1334" s="6" t="s">
        <v>1359</v>
      </c>
      <c r="E1334" s="6">
        <v>185.18191376685431</v>
      </c>
      <c r="F1334" s="6" t="s">
        <v>28</v>
      </c>
      <c r="G1334" s="21" t="s">
        <v>1178</v>
      </c>
      <c r="H1334" s="21" t="s">
        <v>1174</v>
      </c>
      <c r="I1334" s="21" t="s">
        <v>1160</v>
      </c>
      <c r="J1334" s="21" t="s">
        <v>849</v>
      </c>
      <c r="K1334" s="21" t="s">
        <v>854</v>
      </c>
      <c r="L1334" s="21" t="s">
        <v>1059</v>
      </c>
      <c r="M1334" s="3">
        <v>122.46692790138593</v>
      </c>
      <c r="N1334" s="3">
        <v>185.18191376685431</v>
      </c>
      <c r="O1334" s="21" t="s">
        <v>1515</v>
      </c>
      <c r="P1334" s="21">
        <v>0</v>
      </c>
      <c r="Q1334" s="46">
        <v>0</v>
      </c>
      <c r="R1334" s="46">
        <v>2.1728801397836311E-4</v>
      </c>
      <c r="S1334" s="46">
        <v>1.323414195651464E-3</v>
      </c>
      <c r="T1334" s="46">
        <v>2.7370027654931611E-3</v>
      </c>
      <c r="U1334" s="46">
        <v>4.4595982749212146E-3</v>
      </c>
      <c r="V1334" s="46">
        <v>6.459324497346236E-3</v>
      </c>
      <c r="W1334" s="46">
        <v>8.6651685356895873E-3</v>
      </c>
      <c r="X1334" s="46">
        <v>1.0967879138354104E-2</v>
      </c>
      <c r="Y1334" s="46">
        <v>1.3230132772206192E-2</v>
      </c>
      <c r="Z1334" s="46">
        <v>1.5306355430502825E-2</v>
      </c>
      <c r="AA1334" s="46">
        <v>1.7068888321493003E-2</v>
      </c>
      <c r="AB1334" s="46">
        <v>1.843337901657734E-2</v>
      </c>
      <c r="AC1334" s="46">
        <v>1.9374599633164728E-2</v>
      </c>
      <c r="AD1334" s="46">
        <v>1.9926257482041302E-2</v>
      </c>
      <c r="AE1334" s="46">
        <v>2.0164621032226319E-2</v>
      </c>
      <c r="AF1334" s="46">
        <v>2.1758152975985545E-2</v>
      </c>
      <c r="AG1334" s="46">
        <v>2.1452509304554793E-2</v>
      </c>
      <c r="AH1334" s="46">
        <v>2.1161333642162092E-2</v>
      </c>
      <c r="AI1334" s="46">
        <v>2.0856283985868623E-2</v>
      </c>
      <c r="AJ1334" s="46">
        <v>2.0533057589484628E-2</v>
      </c>
      <c r="AK1334" s="46">
        <v>0.29364970387862604</v>
      </c>
      <c r="AL1334" s="45">
        <v>0.26409524660770151</v>
      </c>
      <c r="AM1334" s="45">
        <v>0</v>
      </c>
      <c r="AN1334" s="45">
        <v>2.1728801397836311E-4</v>
      </c>
      <c r="AO1334" s="45">
        <v>1.5407022096298271E-3</v>
      </c>
      <c r="AP1334" s="45">
        <v>4.2777049751229878E-3</v>
      </c>
      <c r="AQ1334" s="45">
        <v>8.7373032500442024E-3</v>
      </c>
      <c r="AR1334" s="45">
        <v>1.5196627747390438E-2</v>
      </c>
      <c r="AS1334" s="45">
        <v>2.3861796283080026E-2</v>
      </c>
      <c r="AT1334" s="45">
        <v>3.4829675421434128E-2</v>
      </c>
      <c r="AU1334" s="45">
        <v>4.8059808193640322E-2</v>
      </c>
      <c r="AV1334" s="45">
        <v>6.3366163624143143E-2</v>
      </c>
      <c r="AW1334" s="45">
        <v>8.0435051945636146E-2</v>
      </c>
      <c r="AX1334" s="45">
        <v>9.8868430962213483E-2</v>
      </c>
      <c r="AY1334" s="45">
        <v>0.11824303059537822</v>
      </c>
      <c r="AZ1334" s="45">
        <v>0.13816928807741952</v>
      </c>
      <c r="BA1334" s="45">
        <v>0.15833390910964584</v>
      </c>
      <c r="BB1334" s="45">
        <v>0.18009206208563139</v>
      </c>
      <c r="BC1334" s="45">
        <v>0.20154457139018617</v>
      </c>
      <c r="BD1334" s="45">
        <v>0.22270590503234827</v>
      </c>
      <c r="BE1334" s="45">
        <v>0.24356218901821688</v>
      </c>
      <c r="BF1334" s="45">
        <v>0.26409524660770151</v>
      </c>
    </row>
    <row r="1335" spans="1:58" ht="13.5" thickBot="1" x14ac:dyDescent="0.25">
      <c r="A1335" s="6" t="s">
        <v>1358</v>
      </c>
      <c r="B1335" s="6" t="s">
        <v>1144</v>
      </c>
      <c r="C1335" s="6" t="s">
        <v>1057</v>
      </c>
      <c r="D1335" s="6" t="s">
        <v>1358</v>
      </c>
      <c r="E1335" s="6">
        <v>100.67989985789693</v>
      </c>
      <c r="F1335" s="6" t="s">
        <v>28</v>
      </c>
      <c r="G1335" s="21" t="s">
        <v>1178</v>
      </c>
      <c r="H1335" s="21" t="s">
        <v>1174</v>
      </c>
      <c r="I1335" s="21" t="s">
        <v>1160</v>
      </c>
      <c r="J1335" s="21" t="s">
        <v>849</v>
      </c>
      <c r="K1335" s="21" t="s">
        <v>854</v>
      </c>
      <c r="L1335" s="21" t="s">
        <v>1060</v>
      </c>
      <c r="M1335" s="3">
        <v>65.527784476708007</v>
      </c>
      <c r="N1335" s="3">
        <v>100.67989985789693</v>
      </c>
      <c r="O1335" s="21" t="s">
        <v>1515</v>
      </c>
      <c r="P1335" s="21">
        <v>0</v>
      </c>
      <c r="Q1335" s="46">
        <v>0</v>
      </c>
      <c r="R1335" s="46">
        <v>3.7888305752484946E-4</v>
      </c>
      <c r="S1335" s="46">
        <v>2.3076248323119558E-3</v>
      </c>
      <c r="T1335" s="46">
        <v>4.7724858691344284E-3</v>
      </c>
      <c r="U1335" s="46">
        <v>7.7761593877099617E-3</v>
      </c>
      <c r="V1335" s="46">
        <v>1.1263063112829652E-2</v>
      </c>
      <c r="W1335" s="46">
        <v>1.5109372526627855E-2</v>
      </c>
      <c r="X1335" s="46">
        <v>1.9124587253655095E-2</v>
      </c>
      <c r="Y1335" s="46">
        <v>2.3069257546310704E-2</v>
      </c>
      <c r="Z1335" s="46">
        <v>2.6689547384093168E-2</v>
      </c>
      <c r="AA1335" s="46">
        <v>2.9762859337659882E-2</v>
      </c>
      <c r="AB1335" s="46">
        <v>3.2142108874034417E-2</v>
      </c>
      <c r="AC1335" s="46">
        <v>3.3783306372639037E-2</v>
      </c>
      <c r="AD1335" s="46">
        <v>3.4745226952900547E-2</v>
      </c>
      <c r="AE1335" s="46">
        <v>3.5160859223834606E-2</v>
      </c>
      <c r="AF1335" s="46">
        <v>3.793948582205614E-2</v>
      </c>
      <c r="AG1335" s="46">
        <v>3.7406537839217414E-2</v>
      </c>
      <c r="AH1335" s="46">
        <v>3.6898817587077061E-2</v>
      </c>
      <c r="AI1335" s="46">
        <v>3.6366905382822272E-2</v>
      </c>
      <c r="AJ1335" s="46">
        <v>3.5803298568564679E-2</v>
      </c>
      <c r="AK1335" s="46">
        <v>0.51203421491016921</v>
      </c>
      <c r="AL1335" s="45">
        <v>0.46050038693100381</v>
      </c>
      <c r="AM1335" s="45">
        <v>0</v>
      </c>
      <c r="AN1335" s="45">
        <v>3.7888305752484946E-4</v>
      </c>
      <c r="AO1335" s="45">
        <v>2.6865078898368052E-3</v>
      </c>
      <c r="AP1335" s="45">
        <v>7.4589937589712337E-3</v>
      </c>
      <c r="AQ1335" s="45">
        <v>1.5235153146681196E-2</v>
      </c>
      <c r="AR1335" s="45">
        <v>2.6498216259510848E-2</v>
      </c>
      <c r="AS1335" s="45">
        <v>4.1607588786138704E-2</v>
      </c>
      <c r="AT1335" s="45">
        <v>6.0732176039793799E-2</v>
      </c>
      <c r="AU1335" s="45">
        <v>8.3801433586104507E-2</v>
      </c>
      <c r="AV1335" s="45">
        <v>0.11049098097019767</v>
      </c>
      <c r="AW1335" s="45">
        <v>0.14025384030785756</v>
      </c>
      <c r="AX1335" s="45">
        <v>0.17239594918189199</v>
      </c>
      <c r="AY1335" s="45">
        <v>0.20617925555453104</v>
      </c>
      <c r="AZ1335" s="45">
        <v>0.24092448250743159</v>
      </c>
      <c r="BA1335" s="45">
        <v>0.2760853417312662</v>
      </c>
      <c r="BB1335" s="45">
        <v>0.31402482755332234</v>
      </c>
      <c r="BC1335" s="45">
        <v>0.35143136539253977</v>
      </c>
      <c r="BD1335" s="45">
        <v>0.38833018297961686</v>
      </c>
      <c r="BE1335" s="45">
        <v>0.42469708836243913</v>
      </c>
      <c r="BF1335" s="45">
        <v>0.46050038693100381</v>
      </c>
    </row>
    <row r="1336" spans="1:58" ht="13.5" thickBot="1" x14ac:dyDescent="0.25">
      <c r="A1336" s="6" t="s">
        <v>1358</v>
      </c>
      <c r="B1336" s="6" t="s">
        <v>1144</v>
      </c>
      <c r="C1336" s="6" t="s">
        <v>1061</v>
      </c>
      <c r="D1336" s="6" t="s">
        <v>1358</v>
      </c>
      <c r="E1336" s="6">
        <v>105.93275899523864</v>
      </c>
      <c r="F1336" s="6" t="s">
        <v>28</v>
      </c>
      <c r="G1336" s="21" t="s">
        <v>1178</v>
      </c>
      <c r="H1336" s="21" t="s">
        <v>1181</v>
      </c>
      <c r="I1336" s="21" t="s">
        <v>1160</v>
      </c>
      <c r="J1336" s="21" t="s">
        <v>849</v>
      </c>
      <c r="K1336" s="21" t="s">
        <v>850</v>
      </c>
      <c r="L1336" s="21" t="s">
        <v>1062</v>
      </c>
      <c r="M1336" s="3">
        <v>69.995236044040695</v>
      </c>
      <c r="N1336" s="3">
        <v>105.93275899523864</v>
      </c>
      <c r="O1336" s="21" t="s">
        <v>1516</v>
      </c>
      <c r="P1336" s="21">
        <v>0</v>
      </c>
      <c r="Q1336" s="46">
        <v>0</v>
      </c>
      <c r="R1336" s="46">
        <v>0</v>
      </c>
      <c r="S1336" s="46">
        <v>0</v>
      </c>
      <c r="T1336" s="46">
        <v>0</v>
      </c>
      <c r="U1336" s="46">
        <v>0</v>
      </c>
      <c r="V1336" s="46">
        <v>0</v>
      </c>
      <c r="W1336" s="46">
        <v>0</v>
      </c>
      <c r="X1336" s="46">
        <v>0</v>
      </c>
      <c r="Y1336" s="46">
        <v>0</v>
      </c>
      <c r="Z1336" s="46">
        <v>0</v>
      </c>
      <c r="AA1336" s="46">
        <v>0</v>
      </c>
      <c r="AB1336" s="46">
        <v>1.0988014090306808E-3</v>
      </c>
      <c r="AC1336" s="46">
        <v>2.2575617635977249E-3</v>
      </c>
      <c r="AD1336" s="46">
        <v>3.025797666282852E-3</v>
      </c>
      <c r="AE1336" s="46">
        <v>3.4740020296542481E-3</v>
      </c>
      <c r="AF1336" s="46">
        <v>3.6602257422404839E-3</v>
      </c>
      <c r="AG1336" s="46">
        <v>3.6064683285814032E-3</v>
      </c>
      <c r="AH1336" s="46">
        <v>3.5528329862520858E-3</v>
      </c>
      <c r="AI1336" s="46">
        <v>3.4993194380552491E-3</v>
      </c>
      <c r="AJ1336" s="46">
        <v>3.445927407423055E-3</v>
      </c>
      <c r="AK1336" s="46">
        <v>0.11486955931212622</v>
      </c>
      <c r="AL1336" s="45">
        <v>2.7620936771117783E-2</v>
      </c>
      <c r="AM1336" s="45">
        <v>0</v>
      </c>
      <c r="AN1336" s="45">
        <v>0</v>
      </c>
      <c r="AO1336" s="45">
        <v>0</v>
      </c>
      <c r="AP1336" s="45">
        <v>0</v>
      </c>
      <c r="AQ1336" s="45">
        <v>0</v>
      </c>
      <c r="AR1336" s="45">
        <v>0</v>
      </c>
      <c r="AS1336" s="45">
        <v>0</v>
      </c>
      <c r="AT1336" s="45">
        <v>0</v>
      </c>
      <c r="AU1336" s="45">
        <v>0</v>
      </c>
      <c r="AV1336" s="45">
        <v>0</v>
      </c>
      <c r="AW1336" s="45">
        <v>0</v>
      </c>
      <c r="AX1336" s="45">
        <v>1.0988014090306808E-3</v>
      </c>
      <c r="AY1336" s="45">
        <v>3.3563631726284057E-3</v>
      </c>
      <c r="AZ1336" s="45">
        <v>6.3821608389112577E-3</v>
      </c>
      <c r="BA1336" s="45">
        <v>9.8561628685655059E-3</v>
      </c>
      <c r="BB1336" s="45">
        <v>1.351638861080599E-2</v>
      </c>
      <c r="BC1336" s="45">
        <v>1.7122856939387393E-2</v>
      </c>
      <c r="BD1336" s="45">
        <v>2.0675689925639479E-2</v>
      </c>
      <c r="BE1336" s="45">
        <v>2.4175009363694728E-2</v>
      </c>
      <c r="BF1336" s="45">
        <v>2.7620936771117783E-2</v>
      </c>
    </row>
    <row r="1337" spans="1:58" ht="13.5" thickBot="1" x14ac:dyDescent="0.25">
      <c r="A1337" s="6" t="s">
        <v>1358</v>
      </c>
      <c r="B1337" s="6" t="s">
        <v>1144</v>
      </c>
      <c r="C1337" s="6" t="s">
        <v>1061</v>
      </c>
      <c r="D1337" s="6" t="s">
        <v>1358</v>
      </c>
      <c r="E1337" s="6">
        <v>105.93275899523864</v>
      </c>
      <c r="F1337" s="6" t="s">
        <v>28</v>
      </c>
      <c r="G1337" s="21" t="s">
        <v>1178</v>
      </c>
      <c r="H1337" s="21" t="s">
        <v>1181</v>
      </c>
      <c r="I1337" s="21" t="s">
        <v>1160</v>
      </c>
      <c r="J1337" s="21" t="s">
        <v>849</v>
      </c>
      <c r="K1337" s="21" t="s">
        <v>852</v>
      </c>
      <c r="L1337" s="21" t="s">
        <v>1062</v>
      </c>
      <c r="M1337" s="3">
        <v>69.995236044040695</v>
      </c>
      <c r="N1337" s="3">
        <v>105.93275899523864</v>
      </c>
      <c r="O1337" s="21" t="s">
        <v>1516</v>
      </c>
      <c r="P1337" s="21">
        <v>0</v>
      </c>
      <c r="Q1337" s="46">
        <v>0</v>
      </c>
      <c r="R1337" s="46">
        <v>0</v>
      </c>
      <c r="S1337" s="46">
        <v>0</v>
      </c>
      <c r="T1337" s="46">
        <v>0</v>
      </c>
      <c r="U1337" s="46">
        <v>0</v>
      </c>
      <c r="V1337" s="46">
        <v>0</v>
      </c>
      <c r="W1337" s="46">
        <v>0</v>
      </c>
      <c r="X1337" s="46">
        <v>0</v>
      </c>
      <c r="Y1337" s="46">
        <v>0</v>
      </c>
      <c r="Z1337" s="46">
        <v>0</v>
      </c>
      <c r="AA1337" s="46">
        <v>0</v>
      </c>
      <c r="AB1337" s="46">
        <v>9.2116335980160031E-6</v>
      </c>
      <c r="AC1337" s="46">
        <v>1.8925907735826758E-5</v>
      </c>
      <c r="AD1337" s="46">
        <v>2.5366282501491303E-5</v>
      </c>
      <c r="AE1337" s="46">
        <v>2.9123724178626637E-5</v>
      </c>
      <c r="AF1337" s="46">
        <v>3.0684893273199556E-5</v>
      </c>
      <c r="AG1337" s="46">
        <v>3.0234219466475045E-5</v>
      </c>
      <c r="AH1337" s="46">
        <v>2.9784569057857624E-5</v>
      </c>
      <c r="AI1337" s="46">
        <v>2.9335939723396825E-5</v>
      </c>
      <c r="AJ1337" s="46">
        <v>2.8888329144419184E-5</v>
      </c>
      <c r="AK1337" s="46">
        <v>9.6298937796816027E-4</v>
      </c>
      <c r="AL1337" s="45">
        <v>2.3155549867930893E-4</v>
      </c>
      <c r="AM1337" s="45">
        <v>0</v>
      </c>
      <c r="AN1337" s="45">
        <v>0</v>
      </c>
      <c r="AO1337" s="45">
        <v>0</v>
      </c>
      <c r="AP1337" s="45">
        <v>0</v>
      </c>
      <c r="AQ1337" s="45">
        <v>0</v>
      </c>
      <c r="AR1337" s="45">
        <v>0</v>
      </c>
      <c r="AS1337" s="45">
        <v>0</v>
      </c>
      <c r="AT1337" s="45">
        <v>0</v>
      </c>
      <c r="AU1337" s="45">
        <v>0</v>
      </c>
      <c r="AV1337" s="45">
        <v>0</v>
      </c>
      <c r="AW1337" s="45">
        <v>0</v>
      </c>
      <c r="AX1337" s="45">
        <v>9.2116335980160031E-6</v>
      </c>
      <c r="AY1337" s="45">
        <v>2.8137541333842761E-5</v>
      </c>
      <c r="AZ1337" s="45">
        <v>5.3503823835334064E-5</v>
      </c>
      <c r="BA1337" s="45">
        <v>8.2627548013960701E-5</v>
      </c>
      <c r="BB1337" s="45">
        <v>1.1331244128716026E-4</v>
      </c>
      <c r="BC1337" s="45">
        <v>1.435466607536353E-4</v>
      </c>
      <c r="BD1337" s="45">
        <v>1.7333122981149293E-4</v>
      </c>
      <c r="BE1337" s="45">
        <v>2.0266716953488975E-4</v>
      </c>
      <c r="BF1337" s="45">
        <v>2.3155549867930893E-4</v>
      </c>
    </row>
    <row r="1338" spans="1:58" ht="13.5" thickBot="1" x14ac:dyDescent="0.25">
      <c r="A1338" s="6" t="s">
        <v>1358</v>
      </c>
      <c r="B1338" s="6" t="s">
        <v>1144</v>
      </c>
      <c r="C1338" s="6" t="s">
        <v>1061</v>
      </c>
      <c r="D1338" s="6" t="s">
        <v>1358</v>
      </c>
      <c r="E1338" s="6">
        <v>105.93275899523864</v>
      </c>
      <c r="F1338" s="6" t="s">
        <v>28</v>
      </c>
      <c r="G1338" s="21" t="s">
        <v>1178</v>
      </c>
      <c r="H1338" s="21" t="s">
        <v>1181</v>
      </c>
      <c r="I1338" s="21" t="s">
        <v>1160</v>
      </c>
      <c r="J1338" s="21" t="s">
        <v>849</v>
      </c>
      <c r="K1338" s="21" t="s">
        <v>853</v>
      </c>
      <c r="L1338" s="21" t="s">
        <v>1062</v>
      </c>
      <c r="M1338" s="3">
        <v>69.995236044040695</v>
      </c>
      <c r="N1338" s="3">
        <v>105.93275899523864</v>
      </c>
      <c r="O1338" s="21" t="s">
        <v>1516</v>
      </c>
      <c r="P1338" s="21">
        <v>0</v>
      </c>
      <c r="Q1338" s="46">
        <v>0</v>
      </c>
      <c r="R1338" s="46">
        <v>0</v>
      </c>
      <c r="S1338" s="46">
        <v>0</v>
      </c>
      <c r="T1338" s="46">
        <v>0</v>
      </c>
      <c r="U1338" s="46">
        <v>0</v>
      </c>
      <c r="V1338" s="46">
        <v>0</v>
      </c>
      <c r="W1338" s="46">
        <v>0</v>
      </c>
      <c r="X1338" s="46">
        <v>0</v>
      </c>
      <c r="Y1338" s="46">
        <v>0</v>
      </c>
      <c r="Z1338" s="46">
        <v>0</v>
      </c>
      <c r="AA1338" s="46">
        <v>0</v>
      </c>
      <c r="AB1338" s="46">
        <v>2.1002188205309261E-6</v>
      </c>
      <c r="AC1338" s="46">
        <v>4.3150378485501626E-6</v>
      </c>
      <c r="AD1338" s="46">
        <v>5.7834197756205633E-6</v>
      </c>
      <c r="AE1338" s="46">
        <v>6.6401027562665329E-6</v>
      </c>
      <c r="AF1338" s="46">
        <v>6.9960436086208229E-6</v>
      </c>
      <c r="AG1338" s="46">
        <v>6.8932916264960738E-6</v>
      </c>
      <c r="AH1338" s="46">
        <v>6.7907729754024162E-6</v>
      </c>
      <c r="AI1338" s="46">
        <v>6.6884871254876193E-6</v>
      </c>
      <c r="AJ1338" s="46">
        <v>6.5864335481025912E-6</v>
      </c>
      <c r="AK1338" s="46">
        <v>2.1955806145130608E-4</v>
      </c>
      <c r="AL1338" s="45">
        <v>5.2793808085077708E-5</v>
      </c>
      <c r="AM1338" s="45">
        <v>0</v>
      </c>
      <c r="AN1338" s="45">
        <v>0</v>
      </c>
      <c r="AO1338" s="45">
        <v>0</v>
      </c>
      <c r="AP1338" s="45">
        <v>0</v>
      </c>
      <c r="AQ1338" s="45">
        <v>0</v>
      </c>
      <c r="AR1338" s="45">
        <v>0</v>
      </c>
      <c r="AS1338" s="45">
        <v>0</v>
      </c>
      <c r="AT1338" s="45">
        <v>0</v>
      </c>
      <c r="AU1338" s="45">
        <v>0</v>
      </c>
      <c r="AV1338" s="45">
        <v>0</v>
      </c>
      <c r="AW1338" s="45">
        <v>0</v>
      </c>
      <c r="AX1338" s="45">
        <v>2.1002188205309261E-6</v>
      </c>
      <c r="AY1338" s="45">
        <v>6.4152566690810886E-6</v>
      </c>
      <c r="AZ1338" s="45">
        <v>1.2198676444701652E-5</v>
      </c>
      <c r="BA1338" s="45">
        <v>1.8838779200968185E-5</v>
      </c>
      <c r="BB1338" s="45">
        <v>2.5834822809589008E-5</v>
      </c>
      <c r="BC1338" s="45">
        <v>3.2728114436085081E-5</v>
      </c>
      <c r="BD1338" s="45">
        <v>3.9518887411487498E-5</v>
      </c>
      <c r="BE1338" s="45">
        <v>4.6207374536975117E-5</v>
      </c>
      <c r="BF1338" s="45">
        <v>5.2793808085077708E-5</v>
      </c>
    </row>
    <row r="1339" spans="1:58" ht="13.5" thickBot="1" x14ac:dyDescent="0.25">
      <c r="A1339" s="6" t="s">
        <v>1358</v>
      </c>
      <c r="B1339" s="6" t="s">
        <v>1144</v>
      </c>
      <c r="C1339" s="6" t="s">
        <v>1061</v>
      </c>
      <c r="D1339" s="6" t="s">
        <v>1358</v>
      </c>
      <c r="E1339" s="6">
        <v>105.93275899523864</v>
      </c>
      <c r="F1339" s="6" t="s">
        <v>28</v>
      </c>
      <c r="G1339" s="21" t="s">
        <v>1178</v>
      </c>
      <c r="H1339" s="21" t="s">
        <v>1181</v>
      </c>
      <c r="I1339" s="21" t="s">
        <v>1160</v>
      </c>
      <c r="J1339" s="21" t="s">
        <v>849</v>
      </c>
      <c r="K1339" s="21" t="s">
        <v>854</v>
      </c>
      <c r="L1339" s="21" t="s">
        <v>1062</v>
      </c>
      <c r="M1339" s="3">
        <v>69.995236044040695</v>
      </c>
      <c r="N1339" s="3">
        <v>105.93275899523864</v>
      </c>
      <c r="O1339" s="21" t="s">
        <v>1516</v>
      </c>
      <c r="P1339" s="21">
        <v>0</v>
      </c>
      <c r="Q1339" s="46">
        <v>0</v>
      </c>
      <c r="R1339" s="46">
        <v>0</v>
      </c>
      <c r="S1339" s="46">
        <v>0</v>
      </c>
      <c r="T1339" s="46">
        <v>0</v>
      </c>
      <c r="U1339" s="46">
        <v>0</v>
      </c>
      <c r="V1339" s="46">
        <v>0</v>
      </c>
      <c r="W1339" s="46">
        <v>0</v>
      </c>
      <c r="X1339" s="46">
        <v>0</v>
      </c>
      <c r="Y1339" s="46">
        <v>0</v>
      </c>
      <c r="Z1339" s="46">
        <v>0</v>
      </c>
      <c r="AA1339" s="46">
        <v>0</v>
      </c>
      <c r="AB1339" s="46">
        <v>2.5713744427465586E-4</v>
      </c>
      <c r="AC1339" s="46">
        <v>4.4547228414808368E-4</v>
      </c>
      <c r="AD1339" s="46">
        <v>5.5585702371083222E-4</v>
      </c>
      <c r="AE1339" s="46">
        <v>6.0355270766059834E-4</v>
      </c>
      <c r="AF1339" s="46">
        <v>6.0100516257995769E-4</v>
      </c>
      <c r="AG1339" s="46">
        <v>5.535635223323219E-4</v>
      </c>
      <c r="AH1339" s="46">
        <v>5.0662889025247923E-4</v>
      </c>
      <c r="AI1339" s="46">
        <v>4.6019584795099549E-4</v>
      </c>
      <c r="AJ1339" s="46">
        <v>4.1425903494469269E-4</v>
      </c>
      <c r="AK1339" s="46">
        <v>1.6614712225627479E-2</v>
      </c>
      <c r="AL1339" s="45">
        <v>4.3976719178546175E-3</v>
      </c>
      <c r="AM1339" s="45">
        <v>0</v>
      </c>
      <c r="AN1339" s="45">
        <v>0</v>
      </c>
      <c r="AO1339" s="45">
        <v>0</v>
      </c>
      <c r="AP1339" s="45">
        <v>0</v>
      </c>
      <c r="AQ1339" s="45">
        <v>0</v>
      </c>
      <c r="AR1339" s="45">
        <v>0</v>
      </c>
      <c r="AS1339" s="45">
        <v>0</v>
      </c>
      <c r="AT1339" s="45">
        <v>0</v>
      </c>
      <c r="AU1339" s="45">
        <v>0</v>
      </c>
      <c r="AV1339" s="45">
        <v>0</v>
      </c>
      <c r="AW1339" s="45">
        <v>0</v>
      </c>
      <c r="AX1339" s="45">
        <v>2.5713744427465586E-4</v>
      </c>
      <c r="AY1339" s="45">
        <v>7.0260972842273953E-4</v>
      </c>
      <c r="AZ1339" s="45">
        <v>1.2584667521335718E-3</v>
      </c>
      <c r="BA1339" s="45">
        <v>1.8620194597941701E-3</v>
      </c>
      <c r="BB1339" s="45">
        <v>2.4630246223741278E-3</v>
      </c>
      <c r="BC1339" s="45">
        <v>3.0165881447064497E-3</v>
      </c>
      <c r="BD1339" s="45">
        <v>3.5232170349589289E-3</v>
      </c>
      <c r="BE1339" s="45">
        <v>3.9834128829099244E-3</v>
      </c>
      <c r="BF1339" s="45">
        <v>4.3976719178546175E-3</v>
      </c>
    </row>
    <row r="1340" spans="1:58" ht="13.5" thickBot="1" x14ac:dyDescent="0.25">
      <c r="A1340" s="6" t="s">
        <v>1350</v>
      </c>
      <c r="B1340" s="6" t="s">
        <v>1350</v>
      </c>
      <c r="C1340" s="6" t="s">
        <v>1024</v>
      </c>
      <c r="D1340" s="6" t="s">
        <v>1350</v>
      </c>
      <c r="E1340" s="6">
        <v>0</v>
      </c>
      <c r="F1340" s="6" t="s">
        <v>314</v>
      </c>
      <c r="G1340" s="21" t="s">
        <v>1178</v>
      </c>
      <c r="H1340" s="21" t="s">
        <v>1172</v>
      </c>
      <c r="I1340" s="21" t="s">
        <v>1160</v>
      </c>
      <c r="J1340" s="21" t="s">
        <v>849</v>
      </c>
      <c r="K1340" s="21" t="s">
        <v>850</v>
      </c>
      <c r="L1340" s="21" t="s">
        <v>1297</v>
      </c>
      <c r="M1340" s="3">
        <v>0</v>
      </c>
      <c r="N1340" s="3">
        <v>0</v>
      </c>
      <c r="O1340" s="21">
        <v>0</v>
      </c>
      <c r="P1340" s="21">
        <v>0</v>
      </c>
      <c r="Q1340" s="46">
        <v>0</v>
      </c>
      <c r="R1340" s="46">
        <v>0</v>
      </c>
      <c r="S1340" s="46">
        <v>0</v>
      </c>
      <c r="T1340" s="46">
        <v>0</v>
      </c>
      <c r="U1340" s="46">
        <v>0</v>
      </c>
      <c r="V1340" s="46">
        <v>0</v>
      </c>
      <c r="W1340" s="46">
        <v>0</v>
      </c>
      <c r="X1340" s="46">
        <v>0</v>
      </c>
      <c r="Y1340" s="46">
        <v>0</v>
      </c>
      <c r="Z1340" s="46">
        <v>0</v>
      </c>
      <c r="AA1340" s="46">
        <v>0</v>
      </c>
      <c r="AB1340" s="46">
        <v>0</v>
      </c>
      <c r="AC1340" s="46">
        <v>0</v>
      </c>
      <c r="AD1340" s="46">
        <v>0</v>
      </c>
      <c r="AE1340" s="46">
        <v>0</v>
      </c>
      <c r="AF1340" s="46">
        <v>0</v>
      </c>
      <c r="AG1340" s="46">
        <v>0</v>
      </c>
      <c r="AH1340" s="46">
        <v>0</v>
      </c>
      <c r="AI1340" s="46">
        <v>0</v>
      </c>
      <c r="AJ1340" s="46">
        <v>0</v>
      </c>
      <c r="AK1340" s="46">
        <v>0</v>
      </c>
      <c r="AL1340" s="45">
        <v>0</v>
      </c>
      <c r="AM1340" s="45">
        <v>0</v>
      </c>
      <c r="AN1340" s="45">
        <v>0</v>
      </c>
      <c r="AO1340" s="45">
        <v>0</v>
      </c>
      <c r="AP1340" s="45">
        <v>0</v>
      </c>
      <c r="AQ1340" s="45">
        <v>0</v>
      </c>
      <c r="AR1340" s="45">
        <v>0</v>
      </c>
      <c r="AS1340" s="45">
        <v>0</v>
      </c>
      <c r="AT1340" s="45">
        <v>0</v>
      </c>
      <c r="AU1340" s="45">
        <v>0</v>
      </c>
      <c r="AV1340" s="45">
        <v>0</v>
      </c>
      <c r="AW1340" s="45">
        <v>0</v>
      </c>
      <c r="AX1340" s="45">
        <v>0</v>
      </c>
      <c r="AY1340" s="45">
        <v>0</v>
      </c>
      <c r="AZ1340" s="45">
        <v>0</v>
      </c>
      <c r="BA1340" s="45">
        <v>0</v>
      </c>
      <c r="BB1340" s="45">
        <v>0</v>
      </c>
      <c r="BC1340" s="45">
        <v>0</v>
      </c>
      <c r="BD1340" s="45">
        <v>0</v>
      </c>
      <c r="BE1340" s="45">
        <v>0</v>
      </c>
      <c r="BF1340" s="45">
        <v>0</v>
      </c>
    </row>
    <row r="1341" spans="1:58" ht="13.5" thickBot="1" x14ac:dyDescent="0.25">
      <c r="A1341" s="6" t="s">
        <v>1359</v>
      </c>
      <c r="B1341" s="6" t="s">
        <v>1359</v>
      </c>
      <c r="C1341" s="6" t="s">
        <v>1024</v>
      </c>
      <c r="D1341" s="6" t="s">
        <v>1359</v>
      </c>
      <c r="E1341" s="6">
        <v>557.35830330660383</v>
      </c>
      <c r="F1341" s="6" t="s">
        <v>314</v>
      </c>
      <c r="G1341" s="21" t="s">
        <v>1178</v>
      </c>
      <c r="H1341" s="21" t="s">
        <v>1296</v>
      </c>
      <c r="I1341" s="21" t="s">
        <v>1160</v>
      </c>
      <c r="J1341" s="21" t="s">
        <v>849</v>
      </c>
      <c r="K1341" s="21" t="s">
        <v>850</v>
      </c>
      <c r="L1341" s="21" t="s">
        <v>1063</v>
      </c>
      <c r="M1341" s="3">
        <v>378.60565710065276</v>
      </c>
      <c r="N1341" s="3">
        <v>557.35830330660383</v>
      </c>
      <c r="O1341" s="21" t="s">
        <v>1500</v>
      </c>
      <c r="P1341" s="21">
        <v>0</v>
      </c>
      <c r="Q1341" s="46">
        <v>7.6991924614377653E-3</v>
      </c>
      <c r="R1341" s="46">
        <v>1.140515468832708E-2</v>
      </c>
      <c r="S1341" s="46">
        <v>1.5595060718969642E-2</v>
      </c>
      <c r="T1341" s="46">
        <v>2.0249179430543777E-2</v>
      </c>
      <c r="U1341" s="46">
        <v>2.4453272865145738E-2</v>
      </c>
      <c r="V1341" s="46">
        <v>2.895124515998914E-2</v>
      </c>
      <c r="W1341" s="46">
        <v>3.2242517202410378E-2</v>
      </c>
      <c r="X1341" s="46">
        <v>3.3884496645982302E-2</v>
      </c>
      <c r="Y1341" s="46">
        <v>3.4070292431420034E-2</v>
      </c>
      <c r="Z1341" s="46">
        <v>3.4754308884220791E-2</v>
      </c>
      <c r="AA1341" s="46">
        <v>3.5477777935063279E-2</v>
      </c>
      <c r="AB1341" s="46">
        <v>3.5422096084274511E-2</v>
      </c>
      <c r="AC1341" s="46">
        <v>3.4135340016261659E-2</v>
      </c>
      <c r="AD1341" s="46">
        <v>3.410834392943117E-2</v>
      </c>
      <c r="AE1341" s="46">
        <v>3.4199722451660412E-2</v>
      </c>
      <c r="AF1341" s="46">
        <v>3.4471745944526504E-2</v>
      </c>
      <c r="AG1341" s="46">
        <v>3.4746130234772785E-2</v>
      </c>
      <c r="AH1341" s="46">
        <v>3.5023008381505336E-2</v>
      </c>
      <c r="AI1341" s="46">
        <v>3.5302404626769174E-2</v>
      </c>
      <c r="AJ1341" s="46">
        <v>3.5584343459029763E-2</v>
      </c>
      <c r="AK1341" s="46">
        <v>0.59177563355174123</v>
      </c>
      <c r="AL1341" s="45">
        <v>0.59177563355174123</v>
      </c>
      <c r="AM1341" s="45">
        <v>7.6991924614377653E-3</v>
      </c>
      <c r="AN1341" s="45">
        <v>1.9104347149764847E-2</v>
      </c>
      <c r="AO1341" s="45">
        <v>3.4699407868734489E-2</v>
      </c>
      <c r="AP1341" s="45">
        <v>5.4948587299278262E-2</v>
      </c>
      <c r="AQ1341" s="45">
        <v>7.9401860164423993E-2</v>
      </c>
      <c r="AR1341" s="45">
        <v>0.10835310532441314</v>
      </c>
      <c r="AS1341" s="45">
        <v>0.1405956225268235</v>
      </c>
      <c r="AT1341" s="45">
        <v>0.17448011917280581</v>
      </c>
      <c r="AU1341" s="45">
        <v>0.20855041160422585</v>
      </c>
      <c r="AV1341" s="45">
        <v>0.24330472048844665</v>
      </c>
      <c r="AW1341" s="45">
        <v>0.27878249842350994</v>
      </c>
      <c r="AX1341" s="45">
        <v>0.31420459450778443</v>
      </c>
      <c r="AY1341" s="45">
        <v>0.3483399345240461</v>
      </c>
      <c r="AZ1341" s="45">
        <v>0.38244827845347729</v>
      </c>
      <c r="BA1341" s="45">
        <v>0.41664800090513771</v>
      </c>
      <c r="BB1341" s="45">
        <v>0.45111974684966422</v>
      </c>
      <c r="BC1341" s="45">
        <v>0.48586587708443701</v>
      </c>
      <c r="BD1341" s="45">
        <v>0.52088888546594236</v>
      </c>
      <c r="BE1341" s="45">
        <v>0.55619129009271151</v>
      </c>
      <c r="BF1341" s="45">
        <v>0.59177563355174123</v>
      </c>
    </row>
    <row r="1342" spans="1:58" ht="13.5" thickBot="1" x14ac:dyDescent="0.25">
      <c r="A1342" s="6" t="s">
        <v>1352</v>
      </c>
      <c r="B1342" s="6" t="s">
        <v>1137</v>
      </c>
      <c r="C1342" s="6" t="s">
        <v>1024</v>
      </c>
      <c r="D1342" s="6" t="s">
        <v>1352</v>
      </c>
      <c r="E1342" s="6">
        <v>23.304958793026252</v>
      </c>
      <c r="F1342" s="6" t="s">
        <v>314</v>
      </c>
      <c r="G1342" s="21" t="s">
        <v>1178</v>
      </c>
      <c r="H1342" s="21" t="s">
        <v>1296</v>
      </c>
      <c r="I1342" s="21" t="s">
        <v>1160</v>
      </c>
      <c r="J1342" s="21" t="s">
        <v>849</v>
      </c>
      <c r="K1342" s="21" t="s">
        <v>850</v>
      </c>
      <c r="L1342" s="21" t="s">
        <v>1064</v>
      </c>
      <c r="M1342" s="3">
        <v>19.258817269698874</v>
      </c>
      <c r="N1342" s="3">
        <v>23.304958793026252</v>
      </c>
      <c r="O1342" s="21" t="s">
        <v>1500</v>
      </c>
      <c r="P1342" s="21">
        <v>0</v>
      </c>
      <c r="Q1342" s="46">
        <v>2.0548453449214478E-3</v>
      </c>
      <c r="R1342" s="46">
        <v>3.043933391300296E-3</v>
      </c>
      <c r="S1342" s="46">
        <v>4.1621816940731263E-3</v>
      </c>
      <c r="T1342" s="46">
        <v>5.4043241937040565E-3</v>
      </c>
      <c r="U1342" s="46">
        <v>6.5263589872197186E-3</v>
      </c>
      <c r="V1342" s="46">
        <v>7.7268274101013855E-3</v>
      </c>
      <c r="W1342" s="46">
        <v>8.6052383693172863E-3</v>
      </c>
      <c r="X1342" s="46">
        <v>9.043467941182071E-3</v>
      </c>
      <c r="Y1342" s="46">
        <v>9.0930551682484109E-3</v>
      </c>
      <c r="Z1342" s="46">
        <v>9.2756130184290849E-3</v>
      </c>
      <c r="AA1342" s="46">
        <v>9.4687004128232756E-3</v>
      </c>
      <c r="AB1342" s="46">
        <v>9.4538394267571421E-3</v>
      </c>
      <c r="AC1342" s="46">
        <v>9.1104157846480741E-3</v>
      </c>
      <c r="AD1342" s="46">
        <v>9.1032107714427869E-3</v>
      </c>
      <c r="AE1342" s="46">
        <v>9.1275988786331183E-3</v>
      </c>
      <c r="AF1342" s="46">
        <v>9.2001995066632401E-3</v>
      </c>
      <c r="AG1342" s="46">
        <v>9.2734302103189923E-3</v>
      </c>
      <c r="AH1342" s="46">
        <v>9.3473265018811872E-3</v>
      </c>
      <c r="AI1342" s="46">
        <v>9.4218948513339965E-3</v>
      </c>
      <c r="AJ1342" s="46">
        <v>9.4971417944289972E-3</v>
      </c>
      <c r="AK1342" s="46">
        <v>0.15793960365742768</v>
      </c>
      <c r="AL1342" s="45">
        <v>0.15793960365742771</v>
      </c>
      <c r="AM1342" s="45">
        <v>2.0548453449214478E-3</v>
      </c>
      <c r="AN1342" s="45">
        <v>5.0987787362217433E-3</v>
      </c>
      <c r="AO1342" s="45">
        <v>9.2609604302948696E-3</v>
      </c>
      <c r="AP1342" s="45">
        <v>1.4665284623998926E-2</v>
      </c>
      <c r="AQ1342" s="45">
        <v>2.1191643611218645E-2</v>
      </c>
      <c r="AR1342" s="45">
        <v>2.891847102132003E-2</v>
      </c>
      <c r="AS1342" s="45">
        <v>3.7523709390637316E-2</v>
      </c>
      <c r="AT1342" s="45">
        <v>4.6567177331819386E-2</v>
      </c>
      <c r="AU1342" s="45">
        <v>5.5660232500067797E-2</v>
      </c>
      <c r="AV1342" s="45">
        <v>6.4935845518496876E-2</v>
      </c>
      <c r="AW1342" s="45">
        <v>7.4404545931320148E-2</v>
      </c>
      <c r="AX1342" s="45">
        <v>8.3858385358077298E-2</v>
      </c>
      <c r="AY1342" s="45">
        <v>9.2968801142725377E-2</v>
      </c>
      <c r="AZ1342" s="45">
        <v>0.10207201191416816</v>
      </c>
      <c r="BA1342" s="45">
        <v>0.11119961079280127</v>
      </c>
      <c r="BB1342" s="45">
        <v>0.12039981029946452</v>
      </c>
      <c r="BC1342" s="45">
        <v>0.12967324050978352</v>
      </c>
      <c r="BD1342" s="45">
        <v>0.13902056701166471</v>
      </c>
      <c r="BE1342" s="45">
        <v>0.1484424618629987</v>
      </c>
      <c r="BF1342" s="45">
        <v>0.15793960365742771</v>
      </c>
    </row>
    <row r="1343" spans="1:58" ht="13.5" thickBot="1" x14ac:dyDescent="0.25">
      <c r="A1343" s="6" t="s">
        <v>1139</v>
      </c>
      <c r="B1343" s="6" t="s">
        <v>1143</v>
      </c>
      <c r="C1343" s="6" t="s">
        <v>317</v>
      </c>
      <c r="D1343" s="6" t="s">
        <v>1139</v>
      </c>
      <c r="E1343" s="6">
        <v>58.991396366627683</v>
      </c>
      <c r="F1343" s="6" t="s">
        <v>314</v>
      </c>
      <c r="G1343" s="21" t="s">
        <v>1178</v>
      </c>
      <c r="H1343" s="21" t="s">
        <v>1298</v>
      </c>
      <c r="I1343" s="21" t="s">
        <v>1160</v>
      </c>
      <c r="J1343" s="21" t="s">
        <v>849</v>
      </c>
      <c r="K1343" s="21" t="s">
        <v>850</v>
      </c>
      <c r="L1343" s="21" t="s">
        <v>1065</v>
      </c>
      <c r="M1343" s="3">
        <v>47.000670654442146</v>
      </c>
      <c r="N1343" s="3">
        <v>58.991396366627683</v>
      </c>
      <c r="O1343" s="21" t="s">
        <v>1506</v>
      </c>
      <c r="P1343" s="21">
        <v>0</v>
      </c>
      <c r="Q1343" s="46">
        <v>8.1751683315851552E-3</v>
      </c>
      <c r="R1343" s="46">
        <v>1.560754004359826E-2</v>
      </c>
      <c r="S1343" s="46">
        <v>2.4010469472341964E-2</v>
      </c>
      <c r="T1343" s="46">
        <v>3.3344385507770455E-2</v>
      </c>
      <c r="U1343" s="46">
        <v>4.1775768021947601E-2</v>
      </c>
      <c r="V1343" s="46">
        <v>5.0796529702423113E-2</v>
      </c>
      <c r="W1343" s="46">
        <v>5.7397233035863179E-2</v>
      </c>
      <c r="X1343" s="46">
        <v>6.0690251372521806E-2</v>
      </c>
      <c r="Y1343" s="46">
        <v>6.1062868052173674E-2</v>
      </c>
      <c r="Z1343" s="46">
        <v>6.243467494687456E-2</v>
      </c>
      <c r="AA1343" s="46">
        <v>6.3885604713234387E-2</v>
      </c>
      <c r="AB1343" s="46">
        <v>6.3773933792880086E-2</v>
      </c>
      <c r="AC1343" s="46">
        <v>6.1193322115089849E-2</v>
      </c>
      <c r="AD1343" s="46">
        <v>6.1139180993348766E-2</v>
      </c>
      <c r="AE1343" s="46">
        <v>6.1322442209227987E-2</v>
      </c>
      <c r="AF1343" s="46">
        <v>6.1867990056076363E-2</v>
      </c>
      <c r="AG1343" s="46">
        <v>6.241827252313728E-2</v>
      </c>
      <c r="AH1343" s="46">
        <v>6.2973556462762592E-2</v>
      </c>
      <c r="AI1343" s="46">
        <v>6.3533890492795245E-2</v>
      </c>
      <c r="AJ1343" s="46">
        <v>6.4099323725278684E-2</v>
      </c>
      <c r="AK1343" s="46">
        <v>1.0415024055709308</v>
      </c>
      <c r="AL1343" s="45">
        <v>1.041502405570931</v>
      </c>
      <c r="AM1343" s="45">
        <v>8.1751683315851552E-3</v>
      </c>
      <c r="AN1343" s="45">
        <v>2.3782708375183415E-2</v>
      </c>
      <c r="AO1343" s="45">
        <v>4.7793177847525375E-2</v>
      </c>
      <c r="AP1343" s="45">
        <v>8.113756335529583E-2</v>
      </c>
      <c r="AQ1343" s="45">
        <v>0.12291333137724343</v>
      </c>
      <c r="AR1343" s="45">
        <v>0.17370986107966654</v>
      </c>
      <c r="AS1343" s="45">
        <v>0.23110709411552971</v>
      </c>
      <c r="AT1343" s="45">
        <v>0.29179734548805153</v>
      </c>
      <c r="AU1343" s="45">
        <v>0.35286021354022523</v>
      </c>
      <c r="AV1343" s="45">
        <v>0.41529488848709978</v>
      </c>
      <c r="AW1343" s="45">
        <v>0.47918049320033418</v>
      </c>
      <c r="AX1343" s="45">
        <v>0.54295442699321428</v>
      </c>
      <c r="AY1343" s="45">
        <v>0.60414774910830416</v>
      </c>
      <c r="AZ1343" s="45">
        <v>0.66528693010165296</v>
      </c>
      <c r="BA1343" s="45">
        <v>0.72660937231088096</v>
      </c>
      <c r="BB1343" s="45">
        <v>0.78847736236695731</v>
      </c>
      <c r="BC1343" s="45">
        <v>0.85089563489009457</v>
      </c>
      <c r="BD1343" s="45">
        <v>0.91386919135285716</v>
      </c>
      <c r="BE1343" s="45">
        <v>0.97740308184565239</v>
      </c>
      <c r="BF1343" s="45">
        <v>1.041502405570931</v>
      </c>
    </row>
    <row r="1344" spans="1:58" ht="13.5" thickBot="1" x14ac:dyDescent="0.25">
      <c r="A1344" s="6" t="s">
        <v>1138</v>
      </c>
      <c r="B1344" s="6" t="s">
        <v>1142</v>
      </c>
      <c r="C1344" s="6" t="s">
        <v>1024</v>
      </c>
      <c r="D1344" s="6" t="s">
        <v>1138</v>
      </c>
      <c r="E1344" s="6">
        <v>36.383353914239898</v>
      </c>
      <c r="F1344" s="6" t="s">
        <v>314</v>
      </c>
      <c r="G1344" s="21" t="s">
        <v>1178</v>
      </c>
      <c r="H1344" s="21" t="s">
        <v>1174</v>
      </c>
      <c r="I1344" s="21" t="s">
        <v>1160</v>
      </c>
      <c r="J1344" s="21" t="s">
        <v>849</v>
      </c>
      <c r="K1344" s="21" t="s">
        <v>850</v>
      </c>
      <c r="L1344" s="21" t="s">
        <v>1299</v>
      </c>
      <c r="M1344" s="3">
        <v>28.100077363486811</v>
      </c>
      <c r="N1344" s="3">
        <v>36.383353914239898</v>
      </c>
      <c r="O1344" s="21" t="s">
        <v>1500</v>
      </c>
      <c r="P1344" s="21">
        <v>0</v>
      </c>
      <c r="Q1344" s="46">
        <v>0</v>
      </c>
      <c r="R1344" s="46">
        <v>0</v>
      </c>
      <c r="S1344" s="46">
        <v>0</v>
      </c>
      <c r="T1344" s="46">
        <v>0</v>
      </c>
      <c r="U1344" s="46">
        <v>0</v>
      </c>
      <c r="V1344" s="46">
        <v>0</v>
      </c>
      <c r="W1344" s="46">
        <v>0</v>
      </c>
      <c r="X1344" s="46">
        <v>0</v>
      </c>
      <c r="Y1344" s="46">
        <v>0</v>
      </c>
      <c r="Z1344" s="46">
        <v>0</v>
      </c>
      <c r="AA1344" s="46">
        <v>0</v>
      </c>
      <c r="AB1344" s="46">
        <v>0</v>
      </c>
      <c r="AC1344" s="46">
        <v>0</v>
      </c>
      <c r="AD1344" s="46">
        <v>0</v>
      </c>
      <c r="AE1344" s="46">
        <v>0</v>
      </c>
      <c r="AF1344" s="46">
        <v>0</v>
      </c>
      <c r="AG1344" s="46">
        <v>0</v>
      </c>
      <c r="AH1344" s="46">
        <v>0</v>
      </c>
      <c r="AI1344" s="46">
        <v>0</v>
      </c>
      <c r="AJ1344" s="46">
        <v>0</v>
      </c>
      <c r="AK1344" s="46">
        <v>0</v>
      </c>
      <c r="AL1344" s="45">
        <v>0</v>
      </c>
      <c r="AM1344" s="45">
        <v>0</v>
      </c>
      <c r="AN1344" s="45">
        <v>0</v>
      </c>
      <c r="AO1344" s="45">
        <v>0</v>
      </c>
      <c r="AP1344" s="45">
        <v>0</v>
      </c>
      <c r="AQ1344" s="45">
        <v>0</v>
      </c>
      <c r="AR1344" s="45">
        <v>0</v>
      </c>
      <c r="AS1344" s="45">
        <v>0</v>
      </c>
      <c r="AT1344" s="45">
        <v>0</v>
      </c>
      <c r="AU1344" s="45">
        <v>0</v>
      </c>
      <c r="AV1344" s="45">
        <v>0</v>
      </c>
      <c r="AW1344" s="45">
        <v>0</v>
      </c>
      <c r="AX1344" s="45">
        <v>0</v>
      </c>
      <c r="AY1344" s="45">
        <v>0</v>
      </c>
      <c r="AZ1344" s="45">
        <v>0</v>
      </c>
      <c r="BA1344" s="45">
        <v>0</v>
      </c>
      <c r="BB1344" s="45">
        <v>0</v>
      </c>
      <c r="BC1344" s="45">
        <v>0</v>
      </c>
      <c r="BD1344" s="45">
        <v>0</v>
      </c>
      <c r="BE1344" s="45">
        <v>0</v>
      </c>
      <c r="BF1344" s="45">
        <v>0</v>
      </c>
    </row>
    <row r="1345" spans="1:58" ht="13.5" thickBot="1" x14ac:dyDescent="0.25">
      <c r="A1345" s="6" t="s">
        <v>1354</v>
      </c>
      <c r="B1345" s="6" t="s">
        <v>1353</v>
      </c>
      <c r="C1345" s="6" t="s">
        <v>1024</v>
      </c>
      <c r="D1345" s="6" t="s">
        <v>1354</v>
      </c>
      <c r="E1345" s="6">
        <v>44.572463909940154</v>
      </c>
      <c r="F1345" s="6" t="s">
        <v>314</v>
      </c>
      <c r="G1345" s="21" t="s">
        <v>1178</v>
      </c>
      <c r="H1345" s="21" t="s">
        <v>1174</v>
      </c>
      <c r="I1345" s="21" t="s">
        <v>1160</v>
      </c>
      <c r="J1345" s="21" t="s">
        <v>849</v>
      </c>
      <c r="K1345" s="21" t="s">
        <v>850</v>
      </c>
      <c r="L1345" s="21" t="s">
        <v>1300</v>
      </c>
      <c r="M1345" s="3">
        <v>32.023908281852748</v>
      </c>
      <c r="N1345" s="3">
        <v>44.572463909940154</v>
      </c>
      <c r="O1345" s="21" t="s">
        <v>1500</v>
      </c>
      <c r="P1345" s="21">
        <v>0</v>
      </c>
      <c r="Q1345" s="46">
        <v>6.5196886659710206E-3</v>
      </c>
      <c r="R1345" s="46">
        <v>1.0102455397350519E-2</v>
      </c>
      <c r="S1345" s="46">
        <v>1.4018237135047414E-2</v>
      </c>
      <c r="T1345" s="46">
        <v>1.8001173274756001E-2</v>
      </c>
      <c r="U1345" s="46">
        <v>2.1734452149850193E-2</v>
      </c>
      <c r="V1345" s="46">
        <v>2.4920292452674717E-2</v>
      </c>
      <c r="W1345" s="46">
        <v>2.7358915485626356E-2</v>
      </c>
      <c r="X1345" s="46">
        <v>2.9001666984110545E-2</v>
      </c>
      <c r="Y1345" s="46">
        <v>2.9949049539741174E-2</v>
      </c>
      <c r="Z1345" s="46">
        <v>3.0393011021689849E-2</v>
      </c>
      <c r="AA1345" s="46">
        <v>3.0536539849031277E-2</v>
      </c>
      <c r="AB1345" s="46">
        <v>3.0534195129245746E-2</v>
      </c>
      <c r="AC1345" s="46">
        <v>3.0475290187015343E-2</v>
      </c>
      <c r="AD1345" s="46">
        <v>3.0399313676584522E-2</v>
      </c>
      <c r="AE1345" s="46">
        <v>3.0319512621172717E-2</v>
      </c>
      <c r="AF1345" s="46">
        <v>3.6434513702095259E-2</v>
      </c>
      <c r="AG1345" s="46">
        <v>3.550189298448287E-2</v>
      </c>
      <c r="AH1345" s="46">
        <v>3.4664662901624614E-2</v>
      </c>
      <c r="AI1345" s="46">
        <v>3.3932943454976473E-2</v>
      </c>
      <c r="AJ1345" s="46">
        <v>3.3226051464103512E-2</v>
      </c>
      <c r="AK1345" s="46">
        <v>0.44093390357063778</v>
      </c>
      <c r="AL1345" s="45">
        <v>0.44093390357063778</v>
      </c>
      <c r="AM1345" s="45">
        <v>6.5196886659710206E-3</v>
      </c>
      <c r="AN1345" s="45">
        <v>1.6622144063321541E-2</v>
      </c>
      <c r="AO1345" s="45">
        <v>3.0640381198368954E-2</v>
      </c>
      <c r="AP1345" s="45">
        <v>4.8641554473124959E-2</v>
      </c>
      <c r="AQ1345" s="45">
        <v>7.0376006622975149E-2</v>
      </c>
      <c r="AR1345" s="45">
        <v>9.5296299075649862E-2</v>
      </c>
      <c r="AS1345" s="45">
        <v>0.12265521456127622</v>
      </c>
      <c r="AT1345" s="45">
        <v>0.15165688154538676</v>
      </c>
      <c r="AU1345" s="45">
        <v>0.18160593108512793</v>
      </c>
      <c r="AV1345" s="45">
        <v>0.21199894210681777</v>
      </c>
      <c r="AW1345" s="45">
        <v>0.24253548195584906</v>
      </c>
      <c r="AX1345" s="45">
        <v>0.27306967708509483</v>
      </c>
      <c r="AY1345" s="45">
        <v>0.30354496727211017</v>
      </c>
      <c r="AZ1345" s="45">
        <v>0.33394428094869466</v>
      </c>
      <c r="BA1345" s="45">
        <v>0.36426379356986738</v>
      </c>
      <c r="BB1345" s="45">
        <v>0.40069830727196265</v>
      </c>
      <c r="BC1345" s="45">
        <v>0.43620020025644551</v>
      </c>
      <c r="BD1345" s="45">
        <v>0.44093390357063778</v>
      </c>
      <c r="BE1345" s="45">
        <v>0.44093390357063778</v>
      </c>
      <c r="BF1345" s="45">
        <v>0.44093390357063778</v>
      </c>
    </row>
    <row r="1346" spans="1:58" ht="13.5" thickBot="1" x14ac:dyDescent="0.25">
      <c r="A1346" s="6" t="s">
        <v>1138</v>
      </c>
      <c r="B1346" s="6" t="s">
        <v>1142</v>
      </c>
      <c r="C1346" s="6" t="s">
        <v>1024</v>
      </c>
      <c r="D1346" s="6" t="s">
        <v>1138</v>
      </c>
      <c r="E1346" s="6">
        <v>37.410360062325509</v>
      </c>
      <c r="F1346" s="6" t="s">
        <v>314</v>
      </c>
      <c r="G1346" s="21" t="s">
        <v>1178</v>
      </c>
      <c r="H1346" s="21" t="s">
        <v>1174</v>
      </c>
      <c r="I1346" s="21" t="s">
        <v>1160</v>
      </c>
      <c r="J1346" s="21" t="s">
        <v>849</v>
      </c>
      <c r="K1346" s="21" t="s">
        <v>850</v>
      </c>
      <c r="L1346" s="21" t="s">
        <v>1301</v>
      </c>
      <c r="M1346" s="3">
        <v>28.913564068904705</v>
      </c>
      <c r="N1346" s="3">
        <v>37.410360062325509</v>
      </c>
      <c r="O1346" s="21" t="s">
        <v>1500</v>
      </c>
      <c r="P1346" s="21">
        <v>0</v>
      </c>
      <c r="Q1346" s="46">
        <v>0</v>
      </c>
      <c r="R1346" s="46">
        <v>0</v>
      </c>
      <c r="S1346" s="46">
        <v>0</v>
      </c>
      <c r="T1346" s="46">
        <v>0</v>
      </c>
      <c r="U1346" s="46">
        <v>0</v>
      </c>
      <c r="V1346" s="46">
        <v>0</v>
      </c>
      <c r="W1346" s="46">
        <v>0</v>
      </c>
      <c r="X1346" s="46">
        <v>0</v>
      </c>
      <c r="Y1346" s="46">
        <v>0</v>
      </c>
      <c r="Z1346" s="46">
        <v>0</v>
      </c>
      <c r="AA1346" s="46">
        <v>0</v>
      </c>
      <c r="AB1346" s="46">
        <v>0</v>
      </c>
      <c r="AC1346" s="46">
        <v>0</v>
      </c>
      <c r="AD1346" s="46">
        <v>0</v>
      </c>
      <c r="AE1346" s="46">
        <v>0</v>
      </c>
      <c r="AF1346" s="46">
        <v>0</v>
      </c>
      <c r="AG1346" s="46">
        <v>0</v>
      </c>
      <c r="AH1346" s="46">
        <v>0</v>
      </c>
      <c r="AI1346" s="46">
        <v>0</v>
      </c>
      <c r="AJ1346" s="46">
        <v>0</v>
      </c>
      <c r="AK1346" s="46">
        <v>0</v>
      </c>
      <c r="AL1346" s="45">
        <v>0</v>
      </c>
      <c r="AM1346" s="45">
        <v>0</v>
      </c>
      <c r="AN1346" s="45">
        <v>0</v>
      </c>
      <c r="AO1346" s="45">
        <v>0</v>
      </c>
      <c r="AP1346" s="45">
        <v>0</v>
      </c>
      <c r="AQ1346" s="45">
        <v>0</v>
      </c>
      <c r="AR1346" s="45">
        <v>0</v>
      </c>
      <c r="AS1346" s="45">
        <v>0</v>
      </c>
      <c r="AT1346" s="45">
        <v>0</v>
      </c>
      <c r="AU1346" s="45">
        <v>0</v>
      </c>
      <c r="AV1346" s="45">
        <v>0</v>
      </c>
      <c r="AW1346" s="45">
        <v>0</v>
      </c>
      <c r="AX1346" s="45">
        <v>0</v>
      </c>
      <c r="AY1346" s="45">
        <v>0</v>
      </c>
      <c r="AZ1346" s="45">
        <v>0</v>
      </c>
      <c r="BA1346" s="45">
        <v>0</v>
      </c>
      <c r="BB1346" s="45">
        <v>0</v>
      </c>
      <c r="BC1346" s="45">
        <v>0</v>
      </c>
      <c r="BD1346" s="45">
        <v>0</v>
      </c>
      <c r="BE1346" s="45">
        <v>0</v>
      </c>
      <c r="BF1346" s="45">
        <v>0</v>
      </c>
    </row>
    <row r="1347" spans="1:58" ht="13.5" thickBot="1" x14ac:dyDescent="0.25">
      <c r="A1347" s="6" t="s">
        <v>1139</v>
      </c>
      <c r="B1347" s="6" t="s">
        <v>1354</v>
      </c>
      <c r="C1347" s="6" t="s">
        <v>1024</v>
      </c>
      <c r="D1347" s="6" t="s">
        <v>1139</v>
      </c>
      <c r="E1347" s="6">
        <v>55.791867362651388</v>
      </c>
      <c r="F1347" s="6" t="s">
        <v>314</v>
      </c>
      <c r="G1347" s="21" t="s">
        <v>1178</v>
      </c>
      <c r="H1347" s="21" t="s">
        <v>1174</v>
      </c>
      <c r="I1347" s="21" t="s">
        <v>1160</v>
      </c>
      <c r="J1347" s="21" t="s">
        <v>849</v>
      </c>
      <c r="K1347" s="21" t="s">
        <v>850</v>
      </c>
      <c r="L1347" s="21" t="s">
        <v>1302</v>
      </c>
      <c r="M1347" s="3">
        <v>41.043457015185993</v>
      </c>
      <c r="N1347" s="3">
        <v>55.791867362651388</v>
      </c>
      <c r="O1347" s="21" t="s">
        <v>1500</v>
      </c>
      <c r="P1347" s="21">
        <v>0</v>
      </c>
      <c r="Q1347" s="46">
        <v>1.3982460206529218E-2</v>
      </c>
      <c r="R1347" s="46">
        <v>2.166624632230834E-2</v>
      </c>
      <c r="S1347" s="46">
        <v>3.0064233577524309E-2</v>
      </c>
      <c r="T1347" s="46">
        <v>3.8606243623080364E-2</v>
      </c>
      <c r="U1347" s="46">
        <v>4.6612825836635507E-2</v>
      </c>
      <c r="V1347" s="46">
        <v>5.3445343084139139E-2</v>
      </c>
      <c r="W1347" s="46">
        <v>5.86753396781396E-2</v>
      </c>
      <c r="X1347" s="46">
        <v>6.219846917612621E-2</v>
      </c>
      <c r="Y1347" s="46">
        <v>6.4230274613954183E-2</v>
      </c>
      <c r="Z1347" s="46">
        <v>6.5182417280977456E-2</v>
      </c>
      <c r="AA1347" s="46">
        <v>6.5490236598679877E-2</v>
      </c>
      <c r="AB1347" s="46">
        <v>6.5485207991828151E-2</v>
      </c>
      <c r="AC1347" s="46">
        <v>6.535887741794609E-2</v>
      </c>
      <c r="AD1347" s="46">
        <v>6.5195934279376505E-2</v>
      </c>
      <c r="AE1347" s="46">
        <v>6.5024788824600652E-2</v>
      </c>
      <c r="AF1347" s="46">
        <v>7.8139335186784661E-2</v>
      </c>
      <c r="AG1347" s="46">
        <v>7.6139188747298525E-2</v>
      </c>
      <c r="AH1347" s="46">
        <v>7.4343621977618901E-2</v>
      </c>
      <c r="AI1347" s="46">
        <v>7.2774338754249268E-2</v>
      </c>
      <c r="AJ1347" s="46">
        <v>7.1258301771642329E-2</v>
      </c>
      <c r="AK1347" s="46">
        <v>0.94564956645330656</v>
      </c>
      <c r="AL1347" s="45">
        <v>0.94564956645330656</v>
      </c>
      <c r="AM1347" s="45">
        <v>1.3982460206529218E-2</v>
      </c>
      <c r="AN1347" s="45">
        <v>3.5648706528837559E-2</v>
      </c>
      <c r="AO1347" s="45">
        <v>6.5712940106361861E-2</v>
      </c>
      <c r="AP1347" s="45">
        <v>0.10431918372944222</v>
      </c>
      <c r="AQ1347" s="45">
        <v>0.15093200956607772</v>
      </c>
      <c r="AR1347" s="45">
        <v>0.20437735265021686</v>
      </c>
      <c r="AS1347" s="45">
        <v>0.26305269232835649</v>
      </c>
      <c r="AT1347" s="45">
        <v>0.32525116150448269</v>
      </c>
      <c r="AU1347" s="45">
        <v>0.38948143611843689</v>
      </c>
      <c r="AV1347" s="45">
        <v>0.45466385339941434</v>
      </c>
      <c r="AW1347" s="45">
        <v>0.5201540899980942</v>
      </c>
      <c r="AX1347" s="45">
        <v>0.58563929798992231</v>
      </c>
      <c r="AY1347" s="45">
        <v>0.65099817540786842</v>
      </c>
      <c r="AZ1347" s="45">
        <v>0.71619410968724495</v>
      </c>
      <c r="BA1347" s="45">
        <v>0.78121889851184556</v>
      </c>
      <c r="BB1347" s="45">
        <v>0.85935823369863018</v>
      </c>
      <c r="BC1347" s="45">
        <v>0.93549742244592871</v>
      </c>
      <c r="BD1347" s="45">
        <v>0.94564956645330656</v>
      </c>
      <c r="BE1347" s="45">
        <v>0.94564956645330656</v>
      </c>
      <c r="BF1347" s="45">
        <v>0.94564956645330656</v>
      </c>
    </row>
    <row r="1348" spans="1:58" ht="13.5" thickBot="1" x14ac:dyDescent="0.25">
      <c r="A1348" s="6" t="s">
        <v>1356</v>
      </c>
      <c r="B1348" s="6" t="s">
        <v>1143</v>
      </c>
      <c r="C1348" s="6" t="s">
        <v>1024</v>
      </c>
      <c r="D1348" s="6" t="s">
        <v>1356</v>
      </c>
      <c r="E1348" s="6">
        <v>64.474276427495624</v>
      </c>
      <c r="F1348" s="6" t="s">
        <v>314</v>
      </c>
      <c r="G1348" s="21" t="s">
        <v>1178</v>
      </c>
      <c r="H1348" s="21" t="s">
        <v>1174</v>
      </c>
      <c r="I1348" s="21" t="s">
        <v>1160</v>
      </c>
      <c r="J1348" s="21" t="s">
        <v>849</v>
      </c>
      <c r="K1348" s="21" t="s">
        <v>850</v>
      </c>
      <c r="L1348" s="21" t="s">
        <v>1303</v>
      </c>
      <c r="M1348" s="3">
        <v>48.955701657960766</v>
      </c>
      <c r="N1348" s="3">
        <v>64.474276427495624</v>
      </c>
      <c r="O1348" s="21" t="s">
        <v>1500</v>
      </c>
      <c r="P1348" s="21">
        <v>0</v>
      </c>
      <c r="Q1348" s="46">
        <v>6.0021118119293386E-2</v>
      </c>
      <c r="R1348" s="46">
        <v>9.3004543585665095E-2</v>
      </c>
      <c r="S1348" s="46">
        <v>0.12905374934519703</v>
      </c>
      <c r="T1348" s="46">
        <v>0.16572118743174355</v>
      </c>
      <c r="U1348" s="46">
        <v>0.20009024764528335</v>
      </c>
      <c r="V1348" s="46">
        <v>0.22941951579317532</v>
      </c>
      <c r="W1348" s="46">
        <v>0.2518698027023003</v>
      </c>
      <c r="X1348" s="46">
        <v>0.26699319076311362</v>
      </c>
      <c r="Y1348" s="46">
        <v>0.27571492015679705</v>
      </c>
      <c r="Z1348" s="46">
        <v>0.27980208841186111</v>
      </c>
      <c r="AA1348" s="46">
        <v>0.28112343382277749</v>
      </c>
      <c r="AB1348" s="46">
        <v>0.28110184802161198</v>
      </c>
      <c r="AC1348" s="46">
        <v>0.2805595613149055</v>
      </c>
      <c r="AD1348" s="46">
        <v>0.27986011148831147</v>
      </c>
      <c r="AE1348" s="46">
        <v>0.27912545239363484</v>
      </c>
      <c r="AF1348" s="46">
        <v>0.33542096295893792</v>
      </c>
      <c r="AG1348" s="46">
        <v>0.32683513300290329</v>
      </c>
      <c r="AH1348" s="46">
        <v>0.31912748187555057</v>
      </c>
      <c r="AI1348" s="46">
        <v>0.31239117565180669</v>
      </c>
      <c r="AJ1348" s="46">
        <v>0.30588343427709658</v>
      </c>
      <c r="AK1348" s="46">
        <v>4.0592959671752524</v>
      </c>
      <c r="AL1348" s="45">
        <v>4.0592959671752524</v>
      </c>
      <c r="AM1348" s="45">
        <v>6.0021118119293386E-2</v>
      </c>
      <c r="AN1348" s="45">
        <v>0.15302566170495849</v>
      </c>
      <c r="AO1348" s="45">
        <v>0.28207941105015555</v>
      </c>
      <c r="AP1348" s="45">
        <v>0.44780059848189913</v>
      </c>
      <c r="AQ1348" s="45">
        <v>0.64789084612718251</v>
      </c>
      <c r="AR1348" s="45">
        <v>0.87731036192035783</v>
      </c>
      <c r="AS1348" s="45">
        <v>1.129180164622658</v>
      </c>
      <c r="AT1348" s="45">
        <v>1.3961733553857716</v>
      </c>
      <c r="AU1348" s="45">
        <v>1.6718882755425686</v>
      </c>
      <c r="AV1348" s="45">
        <v>1.9516903639544296</v>
      </c>
      <c r="AW1348" s="45">
        <v>2.2328137977772071</v>
      </c>
      <c r="AX1348" s="45">
        <v>2.5139156457988192</v>
      </c>
      <c r="AY1348" s="45">
        <v>2.7944752071137247</v>
      </c>
      <c r="AZ1348" s="45">
        <v>3.0743353186020359</v>
      </c>
      <c r="BA1348" s="45">
        <v>3.353460770995671</v>
      </c>
      <c r="BB1348" s="45">
        <v>3.6888817339546089</v>
      </c>
      <c r="BC1348" s="45">
        <v>4.0157168669575123</v>
      </c>
      <c r="BD1348" s="45">
        <v>4.0592959671752524</v>
      </c>
      <c r="BE1348" s="45">
        <v>4.0592959671752524</v>
      </c>
      <c r="BF1348" s="45">
        <v>4.0592959671752524</v>
      </c>
    </row>
    <row r="1349" spans="1:58" ht="13.5" thickBot="1" x14ac:dyDescent="0.25">
      <c r="A1349" s="6" t="s">
        <v>1357</v>
      </c>
      <c r="B1349" s="6" t="s">
        <v>1139</v>
      </c>
      <c r="C1349" s="6" t="s">
        <v>1024</v>
      </c>
      <c r="D1349" s="6" t="s">
        <v>1357</v>
      </c>
      <c r="E1349" s="6">
        <v>78.80432819885084</v>
      </c>
      <c r="F1349" s="6" t="s">
        <v>314</v>
      </c>
      <c r="G1349" s="21" t="s">
        <v>1178</v>
      </c>
      <c r="H1349" s="21" t="s">
        <v>1174</v>
      </c>
      <c r="I1349" s="21" t="s">
        <v>1160</v>
      </c>
      <c r="J1349" s="21" t="s">
        <v>849</v>
      </c>
      <c r="K1349" s="21" t="s">
        <v>850</v>
      </c>
      <c r="L1349" s="21" t="s">
        <v>1304</v>
      </c>
      <c r="M1349" s="3">
        <v>57.122897064959439</v>
      </c>
      <c r="N1349" s="3">
        <v>78.80432819885084</v>
      </c>
      <c r="O1349" s="21" t="s">
        <v>1500</v>
      </c>
      <c r="P1349" s="21">
        <v>0</v>
      </c>
      <c r="Q1349" s="46">
        <v>1.2067988808897846E-2</v>
      </c>
      <c r="R1349" s="46">
        <v>1.8699714806007222E-2</v>
      </c>
      <c r="S1349" s="46">
        <v>2.5947853882840672E-2</v>
      </c>
      <c r="T1349" s="46">
        <v>3.3320296222217202E-2</v>
      </c>
      <c r="U1349" s="46">
        <v>4.0230621238238701E-2</v>
      </c>
      <c r="V1349" s="46">
        <v>4.612763367107027E-2</v>
      </c>
      <c r="W1349" s="46">
        <v>5.0641541769839551E-2</v>
      </c>
      <c r="X1349" s="46">
        <v>5.3682286154303913E-2</v>
      </c>
      <c r="Y1349" s="46">
        <v>5.5435897816586047E-2</v>
      </c>
      <c r="Z1349" s="46">
        <v>5.6257673589975743E-2</v>
      </c>
      <c r="AA1349" s="46">
        <v>5.6523346441986505E-2</v>
      </c>
      <c r="AB1349" s="46">
        <v>5.6519006349448092E-2</v>
      </c>
      <c r="AC1349" s="46">
        <v>5.6409972894010937E-2</v>
      </c>
      <c r="AD1349" s="46">
        <v>5.626933984777302E-2</v>
      </c>
      <c r="AE1349" s="46">
        <v>5.6121627542325955E-2</v>
      </c>
      <c r="AF1349" s="46">
        <v>6.744053683260269E-2</v>
      </c>
      <c r="AG1349" s="46">
        <v>6.5714249434580693E-2</v>
      </c>
      <c r="AH1349" s="46">
        <v>6.4164530761181254E-2</v>
      </c>
      <c r="AI1349" s="46">
        <v>6.281011300508621E-2</v>
      </c>
      <c r="AJ1349" s="46">
        <v>6.150165104133018E-2</v>
      </c>
      <c r="AK1349" s="46">
        <v>0.81617170487412849</v>
      </c>
      <c r="AL1349" s="45">
        <v>0.81617170487412849</v>
      </c>
      <c r="AM1349" s="45">
        <v>1.2067988808897846E-2</v>
      </c>
      <c r="AN1349" s="45">
        <v>3.0767703614905068E-2</v>
      </c>
      <c r="AO1349" s="45">
        <v>5.671555749774574E-2</v>
      </c>
      <c r="AP1349" s="45">
        <v>9.0035853719962949E-2</v>
      </c>
      <c r="AQ1349" s="45">
        <v>0.13026647495820165</v>
      </c>
      <c r="AR1349" s="45">
        <v>0.17639410862927191</v>
      </c>
      <c r="AS1349" s="45">
        <v>0.22703565039911144</v>
      </c>
      <c r="AT1349" s="45">
        <v>0.28071793655341537</v>
      </c>
      <c r="AU1349" s="45">
        <v>0.3361538343700014</v>
      </c>
      <c r="AV1349" s="45">
        <v>0.39241150795997715</v>
      </c>
      <c r="AW1349" s="45">
        <v>0.44893485440196368</v>
      </c>
      <c r="AX1349" s="45">
        <v>0.50545386075141174</v>
      </c>
      <c r="AY1349" s="45">
        <v>0.56186383364542269</v>
      </c>
      <c r="AZ1349" s="45">
        <v>0.61813317349319574</v>
      </c>
      <c r="BA1349" s="45">
        <v>0.67425480103552171</v>
      </c>
      <c r="BB1349" s="45">
        <v>0.74169533786812436</v>
      </c>
      <c r="BC1349" s="45">
        <v>0.80740958730270507</v>
      </c>
      <c r="BD1349" s="45">
        <v>0.81617170487412849</v>
      </c>
      <c r="BE1349" s="45">
        <v>0.81617170487412849</v>
      </c>
      <c r="BF1349" s="45">
        <v>0.81617170487412849</v>
      </c>
    </row>
    <row r="1350" spans="1:58" ht="13.5" thickBot="1" x14ac:dyDescent="0.25">
      <c r="A1350" s="6" t="s">
        <v>1353</v>
      </c>
      <c r="B1350" s="6" t="s">
        <v>1142</v>
      </c>
      <c r="C1350" s="6" t="s">
        <v>1024</v>
      </c>
      <c r="D1350" s="6" t="s">
        <v>1353</v>
      </c>
      <c r="E1350" s="6">
        <v>33.304076192688257</v>
      </c>
      <c r="F1350" s="6" t="s">
        <v>314</v>
      </c>
      <c r="G1350" s="21" t="s">
        <v>1178</v>
      </c>
      <c r="H1350" s="21" t="s">
        <v>1181</v>
      </c>
      <c r="I1350" s="21" t="s">
        <v>1160</v>
      </c>
      <c r="J1350" s="21" t="s">
        <v>849</v>
      </c>
      <c r="K1350" s="21" t="s">
        <v>850</v>
      </c>
      <c r="L1350" s="21" t="s">
        <v>1072</v>
      </c>
      <c r="M1350" s="3">
        <v>26.570749734623753</v>
      </c>
      <c r="N1350" s="3">
        <v>33.304076192688257</v>
      </c>
      <c r="O1350" s="21" t="s">
        <v>1500</v>
      </c>
      <c r="P1350" s="21">
        <v>0</v>
      </c>
      <c r="Q1350" s="46">
        <v>1.1977949853104653E-2</v>
      </c>
      <c r="R1350" s="46">
        <v>1.8560196712195109E-2</v>
      </c>
      <c r="S1350" s="46">
        <v>2.5754257608790215E-2</v>
      </c>
      <c r="T1350" s="46">
        <v>3.307169434446635E-2</v>
      </c>
      <c r="U1350" s="46">
        <v>3.9930461602315642E-2</v>
      </c>
      <c r="V1350" s="46">
        <v>4.5783476576236735E-2</v>
      </c>
      <c r="W1350" s="46">
        <v>5.0263706522150918E-2</v>
      </c>
      <c r="X1350" s="46">
        <v>5.3281763990547772E-2</v>
      </c>
      <c r="Y1350" s="46">
        <v>5.5022292001076577E-2</v>
      </c>
      <c r="Z1350" s="46">
        <v>5.5837936526442762E-2</v>
      </c>
      <c r="AA1350" s="46">
        <v>5.6101627200100805E-2</v>
      </c>
      <c r="AB1350" s="46">
        <v>5.6097319488881824E-2</v>
      </c>
      <c r="AC1350" s="46">
        <v>5.5989099529266513E-2</v>
      </c>
      <c r="AD1350" s="46">
        <v>5.5849515742589055E-2</v>
      </c>
      <c r="AE1350" s="46">
        <v>5.57029055148743E-2</v>
      </c>
      <c r="AF1350" s="46">
        <v>6.6937364712484168E-2</v>
      </c>
      <c r="AG1350" s="46">
        <v>6.5223957100578822E-2</v>
      </c>
      <c r="AH1350" s="46">
        <v>6.3685800838558432E-2</v>
      </c>
      <c r="AI1350" s="46">
        <v>6.2341488358694387E-2</v>
      </c>
      <c r="AJ1350" s="46">
        <v>6.1042788796178298E-2</v>
      </c>
      <c r="AK1350" s="46">
        <v>0.81008226866246824</v>
      </c>
      <c r="AL1350" s="45">
        <v>0.81008226866246824</v>
      </c>
      <c r="AM1350" s="45">
        <v>1.1977949853104653E-2</v>
      </c>
      <c r="AN1350" s="45">
        <v>3.0538146565299761E-2</v>
      </c>
      <c r="AO1350" s="45">
        <v>5.6292404174089976E-2</v>
      </c>
      <c r="AP1350" s="45">
        <v>8.9364098518556326E-2</v>
      </c>
      <c r="AQ1350" s="45">
        <v>0.12929456012087198</v>
      </c>
      <c r="AR1350" s="45">
        <v>0.17507803669710872</v>
      </c>
      <c r="AS1350" s="45">
        <v>0.22534174321925965</v>
      </c>
      <c r="AT1350" s="45">
        <v>0.27862350720980744</v>
      </c>
      <c r="AU1350" s="45">
        <v>0.333645799210884</v>
      </c>
      <c r="AV1350" s="45">
        <v>0.38948373573732675</v>
      </c>
      <c r="AW1350" s="45">
        <v>0.44558536293742756</v>
      </c>
      <c r="AX1350" s="45">
        <v>0.50168268242630942</v>
      </c>
      <c r="AY1350" s="45">
        <v>0.55767178195557598</v>
      </c>
      <c r="AZ1350" s="45">
        <v>0.61352129769816499</v>
      </c>
      <c r="BA1350" s="45">
        <v>0.66922420321303933</v>
      </c>
      <c r="BB1350" s="45">
        <v>0.73616156792552345</v>
      </c>
      <c r="BC1350" s="45">
        <v>0.80138552502610227</v>
      </c>
      <c r="BD1350" s="45">
        <v>0.81008226866246824</v>
      </c>
      <c r="BE1350" s="45">
        <v>0.81008226866246824</v>
      </c>
      <c r="BF1350" s="45">
        <v>0.81008226866246824</v>
      </c>
    </row>
    <row r="1351" spans="1:58" ht="13.5" thickBot="1" x14ac:dyDescent="0.25">
      <c r="A1351" s="6" t="s">
        <v>1139</v>
      </c>
      <c r="B1351" s="6" t="s">
        <v>1354</v>
      </c>
      <c r="C1351" s="6" t="s">
        <v>1024</v>
      </c>
      <c r="D1351" s="6" t="s">
        <v>1139</v>
      </c>
      <c r="E1351" s="6">
        <v>55.794315669750056</v>
      </c>
      <c r="F1351" s="6" t="s">
        <v>314</v>
      </c>
      <c r="G1351" s="21" t="s">
        <v>1178</v>
      </c>
      <c r="H1351" s="21" t="s">
        <v>1181</v>
      </c>
      <c r="I1351" s="21" t="s">
        <v>1160</v>
      </c>
      <c r="J1351" s="21" t="s">
        <v>849</v>
      </c>
      <c r="K1351" s="21" t="s">
        <v>850</v>
      </c>
      <c r="L1351" s="21" t="s">
        <v>1073</v>
      </c>
      <c r="M1351" s="3">
        <v>40.308250860184977</v>
      </c>
      <c r="N1351" s="3">
        <v>55.794315669750056</v>
      </c>
      <c r="O1351" s="21" t="s">
        <v>1500</v>
      </c>
      <c r="P1351" s="21">
        <v>0</v>
      </c>
      <c r="Q1351" s="46">
        <v>2.176857940134537E-3</v>
      </c>
      <c r="R1351" s="46">
        <v>3.3731074248009563E-3</v>
      </c>
      <c r="S1351" s="46">
        <v>4.6805472435196248E-3</v>
      </c>
      <c r="T1351" s="46">
        <v>6.0104092361677238E-3</v>
      </c>
      <c r="U1351" s="46">
        <v>7.2569131995245274E-3</v>
      </c>
      <c r="V1351" s="46">
        <v>8.3206329742741211E-3</v>
      </c>
      <c r="W1351" s="46">
        <v>9.1348644789137866E-3</v>
      </c>
      <c r="X1351" s="46">
        <v>9.6833625478182171E-3</v>
      </c>
      <c r="Y1351" s="46">
        <v>9.9996839772959131E-3</v>
      </c>
      <c r="Z1351" s="46">
        <v>1.0147918214635824E-2</v>
      </c>
      <c r="AA1351" s="46">
        <v>1.01958410347955E-2</v>
      </c>
      <c r="AB1351" s="46">
        <v>1.0195058156633052E-2</v>
      </c>
      <c r="AC1351" s="46">
        <v>1.01753903936804E-2</v>
      </c>
      <c r="AD1351" s="46">
        <v>1.0150022607200302E-2</v>
      </c>
      <c r="AE1351" s="46">
        <v>1.0123377843929476E-2</v>
      </c>
      <c r="AF1351" s="46">
        <v>1.2165114702687123E-2</v>
      </c>
      <c r="AG1351" s="46">
        <v>1.185372210124821E-2</v>
      </c>
      <c r="AH1351" s="46">
        <v>1.1574179465554269E-2</v>
      </c>
      <c r="AI1351" s="46">
        <v>1.1329865761481154E-2</v>
      </c>
      <c r="AJ1351" s="46">
        <v>1.1093841693157008E-2</v>
      </c>
      <c r="AK1351" s="46">
        <v>0.14722335961717314</v>
      </c>
      <c r="AL1351" s="45">
        <v>0.14722335961717314</v>
      </c>
      <c r="AM1351" s="45">
        <v>2.176857940134537E-3</v>
      </c>
      <c r="AN1351" s="45">
        <v>5.5499653649354937E-3</v>
      </c>
      <c r="AO1351" s="45">
        <v>1.0230512608455119E-2</v>
      </c>
      <c r="AP1351" s="45">
        <v>1.6240921844622842E-2</v>
      </c>
      <c r="AQ1351" s="45">
        <v>2.3497835044147368E-2</v>
      </c>
      <c r="AR1351" s="45">
        <v>3.1818468018421489E-2</v>
      </c>
      <c r="AS1351" s="45">
        <v>4.0953332497335279E-2</v>
      </c>
      <c r="AT1351" s="45">
        <v>5.0636695045153494E-2</v>
      </c>
      <c r="AU1351" s="45">
        <v>6.0636379022449408E-2</v>
      </c>
      <c r="AV1351" s="45">
        <v>7.0784297237085236E-2</v>
      </c>
      <c r="AW1351" s="45">
        <v>8.0980138271880733E-2</v>
      </c>
      <c r="AX1351" s="45">
        <v>9.117519642851378E-2</v>
      </c>
      <c r="AY1351" s="45">
        <v>0.10135058682219418</v>
      </c>
      <c r="AZ1351" s="45">
        <v>0.11150060942939448</v>
      </c>
      <c r="BA1351" s="45">
        <v>0.12162398727332395</v>
      </c>
      <c r="BB1351" s="45">
        <v>0.13378910197601107</v>
      </c>
      <c r="BC1351" s="45">
        <v>0.14564282407725929</v>
      </c>
      <c r="BD1351" s="45">
        <v>0.14722335961717314</v>
      </c>
      <c r="BE1351" s="45">
        <v>0.14722335961717314</v>
      </c>
      <c r="BF1351" s="45">
        <v>0.14722335961717314</v>
      </c>
    </row>
    <row r="1352" spans="1:58" ht="13.5" thickBot="1" x14ac:dyDescent="0.25">
      <c r="A1352" s="6" t="s">
        <v>1359</v>
      </c>
      <c r="B1352" s="6" t="s">
        <v>1359</v>
      </c>
      <c r="C1352" s="6" t="s">
        <v>1024</v>
      </c>
      <c r="D1352" s="6" t="s">
        <v>1359</v>
      </c>
      <c r="E1352" s="6">
        <v>487.76889494462631</v>
      </c>
      <c r="F1352" s="6" t="s">
        <v>314</v>
      </c>
      <c r="G1352" s="21" t="s">
        <v>1178</v>
      </c>
      <c r="H1352" s="21" t="s">
        <v>1181</v>
      </c>
      <c r="I1352" s="21" t="s">
        <v>1160</v>
      </c>
      <c r="J1352" s="21" t="s">
        <v>849</v>
      </c>
      <c r="K1352" s="21" t="s">
        <v>850</v>
      </c>
      <c r="L1352" s="21" t="s">
        <v>1074</v>
      </c>
      <c r="M1352" s="3">
        <v>331.65552850858069</v>
      </c>
      <c r="N1352" s="3">
        <v>487.76889494462631</v>
      </c>
      <c r="O1352" s="21" t="s">
        <v>1500</v>
      </c>
      <c r="P1352" s="21">
        <v>0</v>
      </c>
      <c r="Q1352" s="46">
        <v>1.6469726584247012E-2</v>
      </c>
      <c r="R1352" s="46">
        <v>2.5520341039035308E-2</v>
      </c>
      <c r="S1352" s="46">
        <v>3.541220212130837E-2</v>
      </c>
      <c r="T1352" s="46">
        <v>4.5473705451352237E-2</v>
      </c>
      <c r="U1352" s="46">
        <v>5.490453650567359E-2</v>
      </c>
      <c r="V1352" s="46">
        <v>6.2952454346054079E-2</v>
      </c>
      <c r="W1352" s="46">
        <v>6.9112787554047664E-2</v>
      </c>
      <c r="X1352" s="46">
        <v>7.3262628046755804E-2</v>
      </c>
      <c r="Y1352" s="46">
        <v>7.5655860678148279E-2</v>
      </c>
      <c r="Z1352" s="46">
        <v>7.6777375001339174E-2</v>
      </c>
      <c r="AA1352" s="46">
        <v>7.7139950680084238E-2</v>
      </c>
      <c r="AB1352" s="46">
        <v>7.7134027560781609E-2</v>
      </c>
      <c r="AC1352" s="46">
        <v>7.6985224704893856E-2</v>
      </c>
      <c r="AD1352" s="46">
        <v>7.6793296467560682E-2</v>
      </c>
      <c r="AE1352" s="46">
        <v>7.6591706847088992E-2</v>
      </c>
      <c r="AF1352" s="46">
        <v>9.203913095352359E-2</v>
      </c>
      <c r="AG1352" s="46">
        <v>8.9683188973341224E-2</v>
      </c>
      <c r="AH1352" s="46">
        <v>8.7568218265498682E-2</v>
      </c>
      <c r="AI1352" s="46">
        <v>8.5719783495051424E-2</v>
      </c>
      <c r="AJ1352" s="46">
        <v>8.3934066659362982E-2</v>
      </c>
      <c r="AK1352" s="46">
        <v>1.1138661990773993</v>
      </c>
      <c r="AL1352" s="45">
        <v>1.1138661990773993</v>
      </c>
      <c r="AM1352" s="45">
        <v>1.6469726584247012E-2</v>
      </c>
      <c r="AN1352" s="45">
        <v>4.1990067623282321E-2</v>
      </c>
      <c r="AO1352" s="45">
        <v>7.740226974459069E-2</v>
      </c>
      <c r="AP1352" s="45">
        <v>0.12287597519594293</v>
      </c>
      <c r="AQ1352" s="45">
        <v>0.17778051170161652</v>
      </c>
      <c r="AR1352" s="45">
        <v>0.24073296604767058</v>
      </c>
      <c r="AS1352" s="45">
        <v>0.30984575360171823</v>
      </c>
      <c r="AT1352" s="45">
        <v>0.38310838164847405</v>
      </c>
      <c r="AU1352" s="45">
        <v>0.45876424232662233</v>
      </c>
      <c r="AV1352" s="45">
        <v>0.53554161732796146</v>
      </c>
      <c r="AW1352" s="45">
        <v>0.61268156800804574</v>
      </c>
      <c r="AX1352" s="45">
        <v>0.68981559556882732</v>
      </c>
      <c r="AY1352" s="45">
        <v>0.76680082027372121</v>
      </c>
      <c r="AZ1352" s="45">
        <v>0.84359411674128193</v>
      </c>
      <c r="BA1352" s="45">
        <v>0.92018582358837087</v>
      </c>
      <c r="BB1352" s="45">
        <v>1.0122249545418944</v>
      </c>
      <c r="BC1352" s="45">
        <v>1.1019081435152356</v>
      </c>
      <c r="BD1352" s="45">
        <v>1.1138661990773993</v>
      </c>
      <c r="BE1352" s="45">
        <v>1.1138661990773993</v>
      </c>
      <c r="BF1352" s="45">
        <v>1.1138661990773993</v>
      </c>
    </row>
    <row r="1353" spans="1:58" ht="13.5" thickBot="1" x14ac:dyDescent="0.25">
      <c r="A1353" s="6" t="s">
        <v>1359</v>
      </c>
      <c r="B1353" s="6" t="s">
        <v>1359</v>
      </c>
      <c r="C1353" s="6" t="s">
        <v>1024</v>
      </c>
      <c r="D1353" s="6" t="s">
        <v>1359</v>
      </c>
      <c r="E1353" s="6">
        <v>483.65814490920809</v>
      </c>
      <c r="F1353" s="6" t="s">
        <v>314</v>
      </c>
      <c r="G1353" s="21" t="s">
        <v>1178</v>
      </c>
      <c r="H1353" s="21" t="s">
        <v>1181</v>
      </c>
      <c r="I1353" s="21" t="s">
        <v>1160</v>
      </c>
      <c r="J1353" s="21" t="s">
        <v>849</v>
      </c>
      <c r="K1353" s="21" t="s">
        <v>850</v>
      </c>
      <c r="L1353" s="21" t="s">
        <v>1075</v>
      </c>
      <c r="M1353" s="3">
        <v>328.52851463423787</v>
      </c>
      <c r="N1353" s="3">
        <v>483.65814490920809</v>
      </c>
      <c r="O1353" s="21" t="s">
        <v>1500</v>
      </c>
      <c r="P1353" s="21">
        <v>0</v>
      </c>
      <c r="Q1353" s="46">
        <v>4.8697775773889878E-3</v>
      </c>
      <c r="R1353" s="46">
        <v>7.5458681067653004E-3</v>
      </c>
      <c r="S1353" s="46">
        <v>1.0470698889516421E-2</v>
      </c>
      <c r="T1353" s="46">
        <v>1.3445689582946469E-2</v>
      </c>
      <c r="U1353" s="46">
        <v>1.6234202760111491E-2</v>
      </c>
      <c r="V1353" s="46">
        <v>1.8613815417509196E-2</v>
      </c>
      <c r="W1353" s="46">
        <v>2.0435306039838404E-2</v>
      </c>
      <c r="X1353" s="46">
        <v>2.1662333099319784E-2</v>
      </c>
      <c r="Y1353" s="46">
        <v>2.2369965405552361E-2</v>
      </c>
      <c r="Z1353" s="46">
        <v>2.2701575361301074E-2</v>
      </c>
      <c r="AA1353" s="46">
        <v>2.2808781932182966E-2</v>
      </c>
      <c r="AB1353" s="46">
        <v>2.2807030581095223E-2</v>
      </c>
      <c r="AC1353" s="46">
        <v>2.2763032472969565E-2</v>
      </c>
      <c r="AD1353" s="46">
        <v>2.2706283028960769E-2</v>
      </c>
      <c r="AE1353" s="46">
        <v>2.2646676902011081E-2</v>
      </c>
      <c r="AF1353" s="46">
        <v>2.7214179535229362E-2</v>
      </c>
      <c r="AG1353" s="46">
        <v>2.6517573348718942E-2</v>
      </c>
      <c r="AH1353" s="46">
        <v>2.5892217677074864E-2</v>
      </c>
      <c r="AI1353" s="46">
        <v>2.5345671494152806E-2</v>
      </c>
      <c r="AJ1353" s="46">
        <v>2.481766978377109E-2</v>
      </c>
      <c r="AK1353" s="46">
        <v>0.32934855431460786</v>
      </c>
      <c r="AL1353" s="45">
        <v>0.32934855431460786</v>
      </c>
      <c r="AM1353" s="45">
        <v>4.8697775773889878E-3</v>
      </c>
      <c r="AN1353" s="45">
        <v>1.2415645684154288E-2</v>
      </c>
      <c r="AO1353" s="45">
        <v>2.2886344573670711E-2</v>
      </c>
      <c r="AP1353" s="45">
        <v>3.6332034156617177E-2</v>
      </c>
      <c r="AQ1353" s="45">
        <v>5.2566236916728667E-2</v>
      </c>
      <c r="AR1353" s="45">
        <v>7.1180052334237867E-2</v>
      </c>
      <c r="AS1353" s="45">
        <v>9.1615358374076278E-2</v>
      </c>
      <c r="AT1353" s="45">
        <v>0.11327769147339606</v>
      </c>
      <c r="AU1353" s="45">
        <v>0.13564765687894842</v>
      </c>
      <c r="AV1353" s="45">
        <v>0.15834923224024949</v>
      </c>
      <c r="AW1353" s="45">
        <v>0.18115801417243246</v>
      </c>
      <c r="AX1353" s="45">
        <v>0.2039650447535277</v>
      </c>
      <c r="AY1353" s="45">
        <v>0.22672807722649727</v>
      </c>
      <c r="AZ1353" s="45">
        <v>0.24943436025545804</v>
      </c>
      <c r="BA1353" s="45">
        <v>0.27208103715746912</v>
      </c>
      <c r="BB1353" s="45">
        <v>0.29929521669269848</v>
      </c>
      <c r="BC1353" s="45">
        <v>0.32581279004141744</v>
      </c>
      <c r="BD1353" s="45">
        <v>0.32934855431460786</v>
      </c>
      <c r="BE1353" s="45">
        <v>0.32934855431460786</v>
      </c>
      <c r="BF1353" s="45">
        <v>0.32934855431460786</v>
      </c>
    </row>
    <row r="1354" spans="1:58" ht="13.5" thickBot="1" x14ac:dyDescent="0.25">
      <c r="A1354" s="6" t="s">
        <v>1359</v>
      </c>
      <c r="B1354" s="6" t="s">
        <v>1359</v>
      </c>
      <c r="C1354" s="6" t="s">
        <v>1024</v>
      </c>
      <c r="D1354" s="6" t="s">
        <v>1359</v>
      </c>
      <c r="E1354" s="6">
        <v>556.39486168333224</v>
      </c>
      <c r="F1354" s="6" t="s">
        <v>314</v>
      </c>
      <c r="G1354" s="21" t="s">
        <v>1178</v>
      </c>
      <c r="H1354" s="21" t="s">
        <v>1181</v>
      </c>
      <c r="I1354" s="21" t="s">
        <v>1160</v>
      </c>
      <c r="J1354" s="21" t="s">
        <v>849</v>
      </c>
      <c r="K1354" s="21" t="s">
        <v>850</v>
      </c>
      <c r="L1354" s="21" t="s">
        <v>1076</v>
      </c>
      <c r="M1354" s="3">
        <v>378.15506878380518</v>
      </c>
      <c r="N1354" s="3">
        <v>556.39486168333224</v>
      </c>
      <c r="O1354" s="21" t="s">
        <v>1500</v>
      </c>
      <c r="P1354" s="21">
        <v>0</v>
      </c>
      <c r="Q1354" s="46">
        <v>4.7106120652603035E-3</v>
      </c>
      <c r="R1354" s="46">
        <v>7.2992363165896232E-3</v>
      </c>
      <c r="S1354" s="46">
        <v>1.0128470907927848E-2</v>
      </c>
      <c r="T1354" s="46">
        <v>1.3006225965895511E-2</v>
      </c>
      <c r="U1354" s="46">
        <v>1.5703598403906078E-2</v>
      </c>
      <c r="V1354" s="46">
        <v>1.8005434969631511E-2</v>
      </c>
      <c r="W1354" s="46">
        <v>1.9767391355923574E-2</v>
      </c>
      <c r="X1354" s="46">
        <v>2.0954313834196787E-2</v>
      </c>
      <c r="Y1354" s="46">
        <v>2.1638817638843739E-2</v>
      </c>
      <c r="Z1354" s="46">
        <v>2.1959589138914559E-2</v>
      </c>
      <c r="AA1354" s="46">
        <v>2.2063291732769406E-2</v>
      </c>
      <c r="AB1354" s="46">
        <v>2.2061597623452642E-2</v>
      </c>
      <c r="AC1354" s="46">
        <v>2.2019037564868522E-2</v>
      </c>
      <c r="AD1354" s="46">
        <v>2.1964142939519329E-2</v>
      </c>
      <c r="AE1354" s="46">
        <v>2.1906485000052784E-2</v>
      </c>
      <c r="AF1354" s="46">
        <v>2.6324701781050456E-2</v>
      </c>
      <c r="AG1354" s="46">
        <v>2.5650863714575485E-2</v>
      </c>
      <c r="AH1354" s="46">
        <v>2.504594738623981E-2</v>
      </c>
      <c r="AI1354" s="46">
        <v>2.4517264709756053E-2</v>
      </c>
      <c r="AJ1354" s="46">
        <v>2.4006520391791585E-2</v>
      </c>
      <c r="AK1354" s="46">
        <v>0.31858401107145773</v>
      </c>
      <c r="AL1354" s="45">
        <v>0.31858401107145773</v>
      </c>
      <c r="AM1354" s="45">
        <v>4.7106120652603035E-3</v>
      </c>
      <c r="AN1354" s="45">
        <v>1.2009848381849927E-2</v>
      </c>
      <c r="AO1354" s="45">
        <v>2.2138319289777775E-2</v>
      </c>
      <c r="AP1354" s="45">
        <v>3.5144545255673287E-2</v>
      </c>
      <c r="AQ1354" s="45">
        <v>5.0848143659579362E-2</v>
      </c>
      <c r="AR1354" s="45">
        <v>6.8853578629210876E-2</v>
      </c>
      <c r="AS1354" s="45">
        <v>8.8620969985134454E-2</v>
      </c>
      <c r="AT1354" s="45">
        <v>0.10957528381933124</v>
      </c>
      <c r="AU1354" s="45">
        <v>0.13121410145817497</v>
      </c>
      <c r="AV1354" s="45">
        <v>0.15317369059708952</v>
      </c>
      <c r="AW1354" s="45">
        <v>0.17523698232985893</v>
      </c>
      <c r="AX1354" s="45">
        <v>0.19729857995331157</v>
      </c>
      <c r="AY1354" s="45">
        <v>0.2193176175181801</v>
      </c>
      <c r="AZ1354" s="45">
        <v>0.24128176045769945</v>
      </c>
      <c r="BA1354" s="45">
        <v>0.26318824545775221</v>
      </c>
      <c r="BB1354" s="45">
        <v>0.28951294723880266</v>
      </c>
      <c r="BC1354" s="45">
        <v>0.31516381095337814</v>
      </c>
      <c r="BD1354" s="45">
        <v>0.31858401107145773</v>
      </c>
      <c r="BE1354" s="45">
        <v>0.31858401107145773</v>
      </c>
      <c r="BF1354" s="45">
        <v>0.31858401107145773</v>
      </c>
    </row>
    <row r="1355" spans="1:58" ht="13.5" thickBot="1" x14ac:dyDescent="0.25">
      <c r="A1355" s="6" t="s">
        <v>1359</v>
      </c>
      <c r="B1355" s="6" t="s">
        <v>1359</v>
      </c>
      <c r="C1355" s="6" t="s">
        <v>1024</v>
      </c>
      <c r="D1355" s="6" t="s">
        <v>1359</v>
      </c>
      <c r="E1355" s="6">
        <v>739.24568974231636</v>
      </c>
      <c r="F1355" s="6" t="s">
        <v>314</v>
      </c>
      <c r="G1355" s="21" t="s">
        <v>1178</v>
      </c>
      <c r="H1355" s="21" t="s">
        <v>1181</v>
      </c>
      <c r="I1355" s="21" t="s">
        <v>1160</v>
      </c>
      <c r="J1355" s="21" t="s">
        <v>849</v>
      </c>
      <c r="K1355" s="21" t="s">
        <v>850</v>
      </c>
      <c r="L1355" s="21" t="s">
        <v>1077</v>
      </c>
      <c r="M1355" s="3">
        <v>502.43006164161983</v>
      </c>
      <c r="N1355" s="3">
        <v>739.24568974231636</v>
      </c>
      <c r="O1355" s="21" t="s">
        <v>1500</v>
      </c>
      <c r="P1355" s="21">
        <v>0</v>
      </c>
      <c r="Q1355" s="46">
        <v>4.8074337887269586E-2</v>
      </c>
      <c r="R1355" s="46">
        <v>7.4492645147031022E-2</v>
      </c>
      <c r="S1355" s="46">
        <v>0.10336651075558199</v>
      </c>
      <c r="T1355" s="46">
        <v>0.13273555390685488</v>
      </c>
      <c r="U1355" s="46">
        <v>0.16026369509025806</v>
      </c>
      <c r="V1355" s="46">
        <v>0.18375517927297047</v>
      </c>
      <c r="W1355" s="46">
        <v>0.20173689491496033</v>
      </c>
      <c r="X1355" s="46">
        <v>0.21385007924769489</v>
      </c>
      <c r="Y1355" s="46">
        <v>0.22083580992002122</v>
      </c>
      <c r="Z1355" s="46">
        <v>0.22410945616075845</v>
      </c>
      <c r="AA1355" s="46">
        <v>0.22516779708709594</v>
      </c>
      <c r="AB1355" s="46">
        <v>0.22515050778740758</v>
      </c>
      <c r="AC1355" s="46">
        <v>0.22471615942491679</v>
      </c>
      <c r="AD1355" s="46">
        <v>0.22415593015307878</v>
      </c>
      <c r="AE1355" s="46">
        <v>0.22356749976963869</v>
      </c>
      <c r="AF1355" s="46">
        <v>0.26865778600978774</v>
      </c>
      <c r="AG1355" s="46">
        <v>0.26178090495054646</v>
      </c>
      <c r="AH1355" s="46">
        <v>0.25560740741794313</v>
      </c>
      <c r="AI1355" s="46">
        <v>0.25021191543679189</v>
      </c>
      <c r="AJ1355" s="46">
        <v>0.24499949408354471</v>
      </c>
      <c r="AK1355" s="46">
        <v>3.2513217351691566</v>
      </c>
      <c r="AL1355" s="45">
        <v>3.2513217351691566</v>
      </c>
      <c r="AM1355" s="45">
        <v>4.8074337887269586E-2</v>
      </c>
      <c r="AN1355" s="45">
        <v>0.12256698303430061</v>
      </c>
      <c r="AO1355" s="45">
        <v>0.22593349378988259</v>
      </c>
      <c r="AP1355" s="45">
        <v>0.35866904769673746</v>
      </c>
      <c r="AQ1355" s="45">
        <v>0.51893274278699553</v>
      </c>
      <c r="AR1355" s="45">
        <v>0.702687922059966</v>
      </c>
      <c r="AS1355" s="45">
        <v>0.90442481697492627</v>
      </c>
      <c r="AT1355" s="45">
        <v>1.1182748962226212</v>
      </c>
      <c r="AU1355" s="45">
        <v>1.3391107061426424</v>
      </c>
      <c r="AV1355" s="45">
        <v>1.5632201623034008</v>
      </c>
      <c r="AW1355" s="45">
        <v>1.7883879593904968</v>
      </c>
      <c r="AX1355" s="45">
        <v>2.0135384671779044</v>
      </c>
      <c r="AY1355" s="45">
        <v>2.2382546266028212</v>
      </c>
      <c r="AZ1355" s="45">
        <v>2.4624105567558998</v>
      </c>
      <c r="BA1355" s="45">
        <v>2.6859780565255384</v>
      </c>
      <c r="BB1355" s="45">
        <v>2.9546358425353261</v>
      </c>
      <c r="BC1355" s="45">
        <v>3.2164167474858725</v>
      </c>
      <c r="BD1355" s="45">
        <v>3.2513217351691566</v>
      </c>
      <c r="BE1355" s="45">
        <v>3.2513217351691566</v>
      </c>
      <c r="BF1355" s="45">
        <v>3.2513217351691566</v>
      </c>
    </row>
    <row r="1356" spans="1:58" ht="13.5" thickBot="1" x14ac:dyDescent="0.25">
      <c r="A1356" s="6" t="s">
        <v>1357</v>
      </c>
      <c r="B1356" s="6" t="s">
        <v>1355</v>
      </c>
      <c r="C1356" s="6" t="s">
        <v>317</v>
      </c>
      <c r="D1356" s="6" t="s">
        <v>1357</v>
      </c>
      <c r="E1356" s="6">
        <v>71.708375243644127</v>
      </c>
      <c r="F1356" s="6" t="s">
        <v>314</v>
      </c>
      <c r="G1356" s="21" t="s">
        <v>1178</v>
      </c>
      <c r="H1356" s="21" t="s">
        <v>1182</v>
      </c>
      <c r="I1356" s="21" t="s">
        <v>1160</v>
      </c>
      <c r="J1356" s="21" t="s">
        <v>849</v>
      </c>
      <c r="K1356" s="21" t="s">
        <v>850</v>
      </c>
      <c r="L1356" s="21" t="s">
        <v>1078</v>
      </c>
      <c r="M1356" s="3">
        <v>51.177315849873764</v>
      </c>
      <c r="N1356" s="3">
        <v>71.708375243644127</v>
      </c>
      <c r="O1356" s="21" t="s">
        <v>1506</v>
      </c>
      <c r="P1356" s="21">
        <v>0</v>
      </c>
      <c r="Q1356" s="46">
        <v>1.4313282054060256E-2</v>
      </c>
      <c r="R1356" s="46">
        <v>2.76605411792166E-2</v>
      </c>
      <c r="S1356" s="46">
        <v>4.2248416262691948E-2</v>
      </c>
      <c r="T1356" s="46">
        <v>5.7086468729247997E-2</v>
      </c>
      <c r="U1356" s="46">
        <v>7.0994446632450248E-2</v>
      </c>
      <c r="V1356" s="46">
        <v>8.2862993831109968E-2</v>
      </c>
      <c r="W1356" s="46">
        <v>9.1947853653074341E-2</v>
      </c>
      <c r="X1356" s="46">
        <v>9.8067769230180582E-2</v>
      </c>
      <c r="Y1356" s="46">
        <v>0.10159715347669167</v>
      </c>
      <c r="Z1356" s="46">
        <v>0.10325109005292969</v>
      </c>
      <c r="AA1356" s="46">
        <v>0.1037857931452849</v>
      </c>
      <c r="AB1356" s="46">
        <v>0.1037770581131436</v>
      </c>
      <c r="AC1356" s="46">
        <v>0.10355761331345421</v>
      </c>
      <c r="AD1356" s="46">
        <v>0.10327456999855909</v>
      </c>
      <c r="AE1356" s="46">
        <v>0.10297727870250199</v>
      </c>
      <c r="AF1356" s="46">
        <v>0.1250268227163687</v>
      </c>
      <c r="AG1356" s="46">
        <v>0.12136588691117335</v>
      </c>
      <c r="AH1356" s="46">
        <v>0.11803595984109515</v>
      </c>
      <c r="AI1356" s="46">
        <v>0.1150757358127522</v>
      </c>
      <c r="AJ1356" s="46">
        <v>0.11223065685098572</v>
      </c>
      <c r="AK1356" s="46">
        <v>1.4374981546779029</v>
      </c>
      <c r="AL1356" s="45">
        <v>1.4374981546779029</v>
      </c>
      <c r="AM1356" s="45">
        <v>1.4313282054060256E-2</v>
      </c>
      <c r="AN1356" s="45">
        <v>4.1973823233276857E-2</v>
      </c>
      <c r="AO1356" s="45">
        <v>8.4222239495968798E-2</v>
      </c>
      <c r="AP1356" s="45">
        <v>0.14130870822521679</v>
      </c>
      <c r="AQ1356" s="45">
        <v>0.21230315485766704</v>
      </c>
      <c r="AR1356" s="45">
        <v>0.295166148688777</v>
      </c>
      <c r="AS1356" s="45">
        <v>0.38711400234185134</v>
      </c>
      <c r="AT1356" s="45">
        <v>0.48518177157203191</v>
      </c>
      <c r="AU1356" s="45">
        <v>0.58677892504872353</v>
      </c>
      <c r="AV1356" s="45">
        <v>0.69003001510165318</v>
      </c>
      <c r="AW1356" s="45">
        <v>0.79381580824693809</v>
      </c>
      <c r="AX1356" s="45">
        <v>0.89759286636008173</v>
      </c>
      <c r="AY1356" s="45">
        <v>1.001150479673536</v>
      </c>
      <c r="AZ1356" s="45">
        <v>1.1044250496720951</v>
      </c>
      <c r="BA1356" s="45">
        <v>1.2074023283745972</v>
      </c>
      <c r="BB1356" s="45">
        <v>1.3324291510909658</v>
      </c>
      <c r="BC1356" s="45">
        <v>1.4374981546779029</v>
      </c>
      <c r="BD1356" s="45">
        <v>1.4374981546779029</v>
      </c>
      <c r="BE1356" s="45">
        <v>1.4374981546779029</v>
      </c>
      <c r="BF1356" s="45">
        <v>1.4374981546779029</v>
      </c>
    </row>
    <row r="1357" spans="1:58" ht="13.5" thickBot="1" x14ac:dyDescent="0.25">
      <c r="A1357" s="6" t="s">
        <v>1357</v>
      </c>
      <c r="B1357" s="6" t="s">
        <v>1355</v>
      </c>
      <c r="C1357" s="6" t="s">
        <v>317</v>
      </c>
      <c r="D1357" s="6" t="s">
        <v>1357</v>
      </c>
      <c r="E1357" s="6">
        <v>73.70578562098342</v>
      </c>
      <c r="F1357" s="6" t="s">
        <v>314</v>
      </c>
      <c r="G1357" s="21" t="s">
        <v>1178</v>
      </c>
      <c r="H1357" s="21" t="s">
        <v>1182</v>
      </c>
      <c r="I1357" s="21" t="s">
        <v>1160</v>
      </c>
      <c r="J1357" s="21" t="s">
        <v>849</v>
      </c>
      <c r="K1357" s="21" t="s">
        <v>850</v>
      </c>
      <c r="L1357" s="21" t="s">
        <v>1079</v>
      </c>
      <c r="M1357" s="3">
        <v>54.074337196332593</v>
      </c>
      <c r="N1357" s="3">
        <v>73.70578562098342</v>
      </c>
      <c r="O1357" s="21" t="s">
        <v>1506</v>
      </c>
      <c r="P1357" s="21">
        <v>0</v>
      </c>
      <c r="Q1357" s="46">
        <v>3.1150973121275381E-3</v>
      </c>
      <c r="R1357" s="46">
        <v>6.0199524577193783E-3</v>
      </c>
      <c r="S1357" s="46">
        <v>9.1948113259057752E-3</v>
      </c>
      <c r="T1357" s="46">
        <v>1.2424118006316247E-2</v>
      </c>
      <c r="U1357" s="46">
        <v>1.5451006208460259E-2</v>
      </c>
      <c r="V1357" s="46">
        <v>1.8034039180057155E-2</v>
      </c>
      <c r="W1357" s="46">
        <v>2.0011239259365921E-2</v>
      </c>
      <c r="X1357" s="46">
        <v>2.1343158276449999E-2</v>
      </c>
      <c r="Y1357" s="46">
        <v>2.2111282270530951E-2</v>
      </c>
      <c r="Z1357" s="46">
        <v>2.2471239781576224E-2</v>
      </c>
      <c r="AA1357" s="46">
        <v>2.2587610866802586E-2</v>
      </c>
      <c r="AB1357" s="46">
        <v>2.2585709802110224E-2</v>
      </c>
      <c r="AC1357" s="46">
        <v>2.2537950531868016E-2</v>
      </c>
      <c r="AD1357" s="46">
        <v>2.2476349882477112E-2</v>
      </c>
      <c r="AE1357" s="46">
        <v>2.2411648347653117E-2</v>
      </c>
      <c r="AF1357" s="46">
        <v>2.721044117740453E-2</v>
      </c>
      <c r="AG1357" s="46">
        <v>2.6413686719303123E-2</v>
      </c>
      <c r="AH1357" s="46">
        <v>2.5688971952528936E-2</v>
      </c>
      <c r="AI1357" s="46">
        <v>2.5044718183256591E-2</v>
      </c>
      <c r="AJ1357" s="46">
        <v>2.4425524221095049E-2</v>
      </c>
      <c r="AK1357" s="46">
        <v>0.31285253940448787</v>
      </c>
      <c r="AL1357" s="45">
        <v>0.31285253940448787</v>
      </c>
      <c r="AM1357" s="45">
        <v>3.1150973121275381E-3</v>
      </c>
      <c r="AN1357" s="45">
        <v>9.1350497698469164E-3</v>
      </c>
      <c r="AO1357" s="45">
        <v>1.8329861095752693E-2</v>
      </c>
      <c r="AP1357" s="45">
        <v>3.0753979102068941E-2</v>
      </c>
      <c r="AQ1357" s="45">
        <v>4.6204985310529204E-2</v>
      </c>
      <c r="AR1357" s="45">
        <v>6.4239024490586355E-2</v>
      </c>
      <c r="AS1357" s="45">
        <v>8.4250263749952273E-2</v>
      </c>
      <c r="AT1357" s="45">
        <v>0.10559342202640228</v>
      </c>
      <c r="AU1357" s="45">
        <v>0.12770470429693323</v>
      </c>
      <c r="AV1357" s="45">
        <v>0.15017594407850945</v>
      </c>
      <c r="AW1357" s="45">
        <v>0.17276355494531204</v>
      </c>
      <c r="AX1357" s="45">
        <v>0.19534926474742226</v>
      </c>
      <c r="AY1357" s="45">
        <v>0.21788721527929028</v>
      </c>
      <c r="AZ1357" s="45">
        <v>0.24036356516176738</v>
      </c>
      <c r="BA1357" s="45">
        <v>0.26277521350942051</v>
      </c>
      <c r="BB1357" s="45">
        <v>0.28998565468682502</v>
      </c>
      <c r="BC1357" s="45">
        <v>0.31285253940448787</v>
      </c>
      <c r="BD1357" s="45">
        <v>0.31285253940448787</v>
      </c>
      <c r="BE1357" s="45">
        <v>0.31285253940448787</v>
      </c>
      <c r="BF1357" s="45">
        <v>0.31285253940448787</v>
      </c>
    </row>
    <row r="1358" spans="1:58" ht="13.5" thickBot="1" x14ac:dyDescent="0.25">
      <c r="A1358" s="6" t="s">
        <v>1357</v>
      </c>
      <c r="B1358" s="6" t="s">
        <v>1357</v>
      </c>
      <c r="C1358" s="6" t="s">
        <v>317</v>
      </c>
      <c r="D1358" s="6" t="s">
        <v>1357</v>
      </c>
      <c r="E1358" s="6">
        <v>81.015289915433272</v>
      </c>
      <c r="F1358" s="6" t="s">
        <v>314</v>
      </c>
      <c r="G1358" s="21" t="s">
        <v>1178</v>
      </c>
      <c r="H1358" s="21" t="s">
        <v>1182</v>
      </c>
      <c r="I1358" s="21" t="s">
        <v>1160</v>
      </c>
      <c r="J1358" s="21" t="s">
        <v>849</v>
      </c>
      <c r="K1358" s="21" t="s">
        <v>850</v>
      </c>
      <c r="L1358" s="21" t="s">
        <v>1080</v>
      </c>
      <c r="M1358" s="3">
        <v>78.60174035504626</v>
      </c>
      <c r="N1358" s="3">
        <v>81.015289915433272</v>
      </c>
      <c r="O1358" s="21" t="s">
        <v>1506</v>
      </c>
      <c r="P1358" s="21">
        <v>0</v>
      </c>
      <c r="Q1358" s="46">
        <v>1.8552572822938956E-2</v>
      </c>
      <c r="R1358" s="46">
        <v>3.5853007200661251E-2</v>
      </c>
      <c r="S1358" s="46">
        <v>5.4761501688222892E-2</v>
      </c>
      <c r="T1358" s="46">
        <v>7.3994270797127615E-2</v>
      </c>
      <c r="U1358" s="46">
        <v>9.2021496970302236E-2</v>
      </c>
      <c r="V1358" s="46">
        <v>0.1074052562907693</v>
      </c>
      <c r="W1358" s="46">
        <v>0.11918085903489142</v>
      </c>
      <c r="X1358" s="46">
        <v>0.12711336389196534</v>
      </c>
      <c r="Y1358" s="46">
        <v>0.13168807694563256</v>
      </c>
      <c r="Z1358" s="46">
        <v>0.13383187447992867</v>
      </c>
      <c r="AA1358" s="46">
        <v>0.13452494529500122</v>
      </c>
      <c r="AB1358" s="46">
        <v>0.13451362313148199</v>
      </c>
      <c r="AC1358" s="46">
        <v>0.13422918343334178</v>
      </c>
      <c r="AD1358" s="46">
        <v>0.13386230868778701</v>
      </c>
      <c r="AE1358" s="46">
        <v>0.13347696601104145</v>
      </c>
      <c r="AF1358" s="46">
        <v>0.16205711761322528</v>
      </c>
      <c r="AG1358" s="46">
        <v>0.1573118902174776</v>
      </c>
      <c r="AH1358" s="46">
        <v>0.15299570932833079</v>
      </c>
      <c r="AI1358" s="46">
        <v>0.14915872968588278</v>
      </c>
      <c r="AJ1358" s="46">
        <v>0.14547099863818705</v>
      </c>
      <c r="AK1358" s="46">
        <v>1.8632546397656495</v>
      </c>
      <c r="AL1358" s="45">
        <v>1.8632546397656495</v>
      </c>
      <c r="AM1358" s="45">
        <v>1.8552572822938956E-2</v>
      </c>
      <c r="AN1358" s="45">
        <v>5.4405580023600207E-2</v>
      </c>
      <c r="AO1358" s="45">
        <v>0.1091670817118231</v>
      </c>
      <c r="AP1358" s="45">
        <v>0.18316135250895071</v>
      </c>
      <c r="AQ1358" s="45">
        <v>0.27518284947925298</v>
      </c>
      <c r="AR1358" s="45">
        <v>0.38258810577002228</v>
      </c>
      <c r="AS1358" s="45">
        <v>0.50176896480491373</v>
      </c>
      <c r="AT1358" s="45">
        <v>0.6288823286968791</v>
      </c>
      <c r="AU1358" s="45">
        <v>0.76057040564251166</v>
      </c>
      <c r="AV1358" s="45">
        <v>0.89440228012244027</v>
      </c>
      <c r="AW1358" s="45">
        <v>1.0289272254174415</v>
      </c>
      <c r="AX1358" s="45">
        <v>1.1634408485489236</v>
      </c>
      <c r="AY1358" s="45">
        <v>1.2976700319822654</v>
      </c>
      <c r="AZ1358" s="45">
        <v>1.4315323406700524</v>
      </c>
      <c r="BA1358" s="45">
        <v>1.5650093066810939</v>
      </c>
      <c r="BB1358" s="45">
        <v>1.7270664242943192</v>
      </c>
      <c r="BC1358" s="45">
        <v>1.8632546397656495</v>
      </c>
      <c r="BD1358" s="45">
        <v>1.8632546397656495</v>
      </c>
      <c r="BE1358" s="45">
        <v>1.8632546397656495</v>
      </c>
      <c r="BF1358" s="45">
        <v>1.8632546397656495</v>
      </c>
    </row>
    <row r="1359" spans="1:58" ht="13.5" thickBot="1" x14ac:dyDescent="0.25">
      <c r="A1359" s="6" t="s">
        <v>1140</v>
      </c>
      <c r="B1359" s="6" t="s">
        <v>1144</v>
      </c>
      <c r="C1359" s="6" t="s">
        <v>317</v>
      </c>
      <c r="D1359" s="6" t="s">
        <v>1140</v>
      </c>
      <c r="E1359" s="6">
        <v>93.223085804749019</v>
      </c>
      <c r="F1359" s="6" t="s">
        <v>314</v>
      </c>
      <c r="G1359" s="21" t="s">
        <v>1178</v>
      </c>
      <c r="H1359" s="21" t="s">
        <v>1182</v>
      </c>
      <c r="I1359" s="21" t="s">
        <v>1160</v>
      </c>
      <c r="J1359" s="21" t="s">
        <v>849</v>
      </c>
      <c r="K1359" s="21" t="s">
        <v>850</v>
      </c>
      <c r="L1359" s="21" t="s">
        <v>1081</v>
      </c>
      <c r="M1359" s="3">
        <v>67.887605649338852</v>
      </c>
      <c r="N1359" s="3">
        <v>93.223085804749019</v>
      </c>
      <c r="O1359" s="21" t="s">
        <v>1506</v>
      </c>
      <c r="P1359" s="21">
        <v>0</v>
      </c>
      <c r="Q1359" s="46">
        <v>0.23858849338540439</v>
      </c>
      <c r="R1359" s="46">
        <v>0.46107432392154607</v>
      </c>
      <c r="S1359" s="46">
        <v>0.70424001608881204</v>
      </c>
      <c r="T1359" s="46">
        <v>0.95157592195569496</v>
      </c>
      <c r="U1359" s="46">
        <v>1.1834083892702913</v>
      </c>
      <c r="V1359" s="46">
        <v>1.3812455299139723</v>
      </c>
      <c r="W1359" s="46">
        <v>1.5326813088885933</v>
      </c>
      <c r="X1359" s="46">
        <v>1.6346943504588489</v>
      </c>
      <c r="Y1359" s="46">
        <v>1.6935257538206228</v>
      </c>
      <c r="Z1359" s="46">
        <v>1.7210952682331271</v>
      </c>
      <c r="AA1359" s="46">
        <v>1.730008248829171</v>
      </c>
      <c r="AB1359" s="46">
        <v>1.729862644337455</v>
      </c>
      <c r="AC1359" s="46">
        <v>1.7262047129181337</v>
      </c>
      <c r="AD1359" s="46">
        <v>1.7214866560945083</v>
      </c>
      <c r="AE1359" s="46">
        <v>1.7165310992798688</v>
      </c>
      <c r="AF1359" s="46">
        <v>2.0840755566750402</v>
      </c>
      <c r="AG1359" s="46">
        <v>2.0230513167527606</v>
      </c>
      <c r="AH1359" s="46">
        <v>1.9675446705668931</v>
      </c>
      <c r="AI1359" s="46">
        <v>1.9182006145818253</v>
      </c>
      <c r="AJ1359" s="46">
        <v>1.8707759148877525</v>
      </c>
      <c r="AK1359" s="46">
        <v>23.961696393149026</v>
      </c>
      <c r="AL1359" s="45">
        <v>23.961696393149026</v>
      </c>
      <c r="AM1359" s="45">
        <v>0.23858849338540439</v>
      </c>
      <c r="AN1359" s="45">
        <v>0.69966281730695046</v>
      </c>
      <c r="AO1359" s="45">
        <v>1.4039028333957626</v>
      </c>
      <c r="AP1359" s="45">
        <v>2.3554787553514576</v>
      </c>
      <c r="AQ1359" s="45">
        <v>3.5388871446217491</v>
      </c>
      <c r="AR1359" s="45">
        <v>4.9201326745357212</v>
      </c>
      <c r="AS1359" s="45">
        <v>6.4528139834243143</v>
      </c>
      <c r="AT1359" s="45">
        <v>8.0875083338831626</v>
      </c>
      <c r="AU1359" s="45">
        <v>9.7810340877037856</v>
      </c>
      <c r="AV1359" s="45">
        <v>11.502129355936912</v>
      </c>
      <c r="AW1359" s="45">
        <v>13.232137604766082</v>
      </c>
      <c r="AX1359" s="45">
        <v>14.962000249103538</v>
      </c>
      <c r="AY1359" s="45">
        <v>16.688204962021672</v>
      </c>
      <c r="AZ1359" s="45">
        <v>18.409691618116181</v>
      </c>
      <c r="BA1359" s="45">
        <v>20.12622271739605</v>
      </c>
      <c r="BB1359" s="45">
        <v>22.210298274071089</v>
      </c>
      <c r="BC1359" s="45">
        <v>23.961696393149026</v>
      </c>
      <c r="BD1359" s="45">
        <v>23.961696393149026</v>
      </c>
      <c r="BE1359" s="45">
        <v>23.961696393149026</v>
      </c>
      <c r="BF1359" s="45">
        <v>23.961696393149026</v>
      </c>
    </row>
    <row r="1360" spans="1:58" ht="13.5" thickBot="1" x14ac:dyDescent="0.25">
      <c r="A1360" s="6" t="s">
        <v>1352</v>
      </c>
      <c r="B1360" s="6" t="s">
        <v>1352</v>
      </c>
      <c r="C1360" s="6" t="s">
        <v>984</v>
      </c>
      <c r="D1360" s="6" t="s">
        <v>1352</v>
      </c>
      <c r="E1360" s="6">
        <v>23.742898532248471</v>
      </c>
      <c r="F1360" s="6" t="s">
        <v>314</v>
      </c>
      <c r="G1360" s="21" t="s">
        <v>1178</v>
      </c>
      <c r="H1360" s="21" t="s">
        <v>1159</v>
      </c>
      <c r="I1360" s="21" t="s">
        <v>1160</v>
      </c>
      <c r="J1360" s="21" t="s">
        <v>849</v>
      </c>
      <c r="K1360" s="21" t="s">
        <v>850</v>
      </c>
      <c r="L1360" s="21" t="s">
        <v>1431</v>
      </c>
      <c r="M1360" s="3">
        <v>20.658952679661535</v>
      </c>
      <c r="N1360" s="3">
        <v>23.742898532248471</v>
      </c>
      <c r="O1360" s="21" t="s">
        <v>1511</v>
      </c>
      <c r="P1360" s="21">
        <v>0</v>
      </c>
      <c r="Q1360" s="46">
        <v>1.1287523438099613E-4</v>
      </c>
      <c r="R1360" s="46">
        <v>1.1261891940932755E-4</v>
      </c>
      <c r="S1360" s="46">
        <v>1.1236318647290393E-4</v>
      </c>
      <c r="T1360" s="46">
        <v>1.1210803425005064E-4</v>
      </c>
      <c r="U1360" s="46">
        <v>1.1185346142209407E-4</v>
      </c>
      <c r="V1360" s="46">
        <v>1.0043952000601969E-4</v>
      </c>
      <c r="W1360" s="46">
        <v>8.0169155057622637E-5</v>
      </c>
      <c r="X1360" s="46">
        <v>6.3989686751469345E-5</v>
      </c>
      <c r="Y1360" s="46">
        <v>5.1075504133828868E-5</v>
      </c>
      <c r="Z1360" s="46">
        <v>4.0767618267249413E-5</v>
      </c>
      <c r="AA1360" s="46">
        <v>3.2540035137575382E-5</v>
      </c>
      <c r="AB1360" s="46">
        <v>2.5972915067380052E-5</v>
      </c>
      <c r="AC1360" s="46">
        <v>2.0731149005993449E-5</v>
      </c>
      <c r="AD1360" s="46">
        <v>1.6547258480372651E-5</v>
      </c>
      <c r="AE1360" s="46">
        <v>1.3207746620175501E-5</v>
      </c>
      <c r="AF1360" s="46">
        <v>1.0542203772889196E-5</v>
      </c>
      <c r="AG1360" s="46">
        <v>7.1742630773725532E-8</v>
      </c>
      <c r="AH1360" s="46">
        <v>2.5564185339015956E-8</v>
      </c>
      <c r="AI1360" s="46">
        <v>8.695273181283757E-9</v>
      </c>
      <c r="AJ1360" s="46">
        <v>2.8289765600854877E-9</v>
      </c>
      <c r="AK1360" s="46">
        <v>9.8837860026882449E-4</v>
      </c>
      <c r="AL1360" s="45">
        <v>9.8837860026882449E-4</v>
      </c>
      <c r="AM1360" s="45">
        <v>1.1287523438099613E-4</v>
      </c>
      <c r="AN1360" s="45">
        <v>2.2549415379032368E-4</v>
      </c>
      <c r="AO1360" s="45">
        <v>3.3785734026322759E-4</v>
      </c>
      <c r="AP1360" s="45">
        <v>4.4996537451327822E-4</v>
      </c>
      <c r="AQ1360" s="45">
        <v>5.6181883593537231E-4</v>
      </c>
      <c r="AR1360" s="45">
        <v>6.6225835594139202E-4</v>
      </c>
      <c r="AS1360" s="45">
        <v>7.4242751099901463E-4</v>
      </c>
      <c r="AT1360" s="45">
        <v>8.0641719775048398E-4</v>
      </c>
      <c r="AU1360" s="45">
        <v>8.5749270188431289E-4</v>
      </c>
      <c r="AV1360" s="45">
        <v>8.9826032015156228E-4</v>
      </c>
      <c r="AW1360" s="45">
        <v>9.308003552891377E-4</v>
      </c>
      <c r="AX1360" s="45">
        <v>9.5677327035651773E-4</v>
      </c>
      <c r="AY1360" s="45">
        <v>9.7750441936251121E-4</v>
      </c>
      <c r="AZ1360" s="45">
        <v>9.8837860026882449E-4</v>
      </c>
      <c r="BA1360" s="45">
        <v>9.8837860026882449E-4</v>
      </c>
      <c r="BB1360" s="45">
        <v>9.8837860026882449E-4</v>
      </c>
      <c r="BC1360" s="45">
        <v>9.8837860026882449E-4</v>
      </c>
      <c r="BD1360" s="45">
        <v>9.8837860026882449E-4</v>
      </c>
      <c r="BE1360" s="45">
        <v>9.8837860026882449E-4</v>
      </c>
      <c r="BF1360" s="45">
        <v>9.8837860026882449E-4</v>
      </c>
    </row>
    <row r="1361" spans="1:58" ht="13.5" thickBot="1" x14ac:dyDescent="0.25">
      <c r="A1361" s="6" t="s">
        <v>1352</v>
      </c>
      <c r="B1361" s="6" t="s">
        <v>1352</v>
      </c>
      <c r="C1361" s="6" t="s">
        <v>984</v>
      </c>
      <c r="D1361" s="6" t="s">
        <v>1352</v>
      </c>
      <c r="E1361" s="6">
        <v>23.742898532248471</v>
      </c>
      <c r="F1361" s="6" t="s">
        <v>314</v>
      </c>
      <c r="G1361" s="21" t="s">
        <v>1178</v>
      </c>
      <c r="H1361" s="21" t="s">
        <v>1159</v>
      </c>
      <c r="I1361" s="21" t="s">
        <v>1160</v>
      </c>
      <c r="J1361" s="21" t="s">
        <v>849</v>
      </c>
      <c r="K1361" s="21" t="s">
        <v>850</v>
      </c>
      <c r="L1361" s="21" t="s">
        <v>1432</v>
      </c>
      <c r="M1361" s="3">
        <v>20.658952679661535</v>
      </c>
      <c r="N1361" s="3">
        <v>23.742898532248471</v>
      </c>
      <c r="O1361" s="21" t="s">
        <v>1511</v>
      </c>
      <c r="P1361" s="21">
        <v>0</v>
      </c>
      <c r="Q1361" s="46">
        <v>3.386257031429885E-4</v>
      </c>
      <c r="R1361" s="46">
        <v>3.3785675822798261E-4</v>
      </c>
      <c r="S1361" s="46">
        <v>3.3708955941871176E-4</v>
      </c>
      <c r="T1361" s="46">
        <v>3.3632410275015191E-4</v>
      </c>
      <c r="U1361" s="46">
        <v>3.3556038426628214E-4</v>
      </c>
      <c r="V1361" s="46">
        <v>3.0131856001805912E-4</v>
      </c>
      <c r="W1361" s="46">
        <v>2.4050746517286783E-4</v>
      </c>
      <c r="X1361" s="46">
        <v>1.9196906025440799E-4</v>
      </c>
      <c r="Y1361" s="46">
        <v>1.5322651240148654E-4</v>
      </c>
      <c r="Z1361" s="46">
        <v>1.2230285480174823E-4</v>
      </c>
      <c r="AA1361" s="46">
        <v>9.7620105412726159E-5</v>
      </c>
      <c r="AB1361" s="46">
        <v>7.7918745202140157E-5</v>
      </c>
      <c r="AC1361" s="46">
        <v>6.219344701798035E-5</v>
      </c>
      <c r="AD1361" s="46">
        <v>4.9641775441117962E-5</v>
      </c>
      <c r="AE1361" s="46">
        <v>3.9623239860526504E-5</v>
      </c>
      <c r="AF1361" s="46">
        <v>3.1626611318667588E-5</v>
      </c>
      <c r="AG1361" s="46">
        <v>2.1522789232117661E-7</v>
      </c>
      <c r="AH1361" s="46">
        <v>7.6692556017047876E-8</v>
      </c>
      <c r="AI1361" s="46">
        <v>2.6085819543851266E-8</v>
      </c>
      <c r="AJ1361" s="46">
        <v>8.4869296802564636E-9</v>
      </c>
      <c r="AK1361" s="46">
        <v>2.9651358008064735E-3</v>
      </c>
      <c r="AL1361" s="45">
        <v>2.9651358008064735E-3</v>
      </c>
      <c r="AM1361" s="45">
        <v>3.386257031429885E-4</v>
      </c>
      <c r="AN1361" s="45">
        <v>6.7648246137097111E-4</v>
      </c>
      <c r="AO1361" s="45">
        <v>1.0135720207896828E-3</v>
      </c>
      <c r="AP1361" s="45">
        <v>1.3498961235398348E-3</v>
      </c>
      <c r="AQ1361" s="45">
        <v>1.6854565078061169E-3</v>
      </c>
      <c r="AR1361" s="45">
        <v>1.986775067824176E-3</v>
      </c>
      <c r="AS1361" s="45">
        <v>2.2272825329970438E-3</v>
      </c>
      <c r="AT1361" s="45">
        <v>2.4192515932514517E-3</v>
      </c>
      <c r="AU1361" s="45">
        <v>2.5724781056529382E-3</v>
      </c>
      <c r="AV1361" s="45">
        <v>2.6947809604546866E-3</v>
      </c>
      <c r="AW1361" s="45">
        <v>2.792401065867413E-3</v>
      </c>
      <c r="AX1361" s="45">
        <v>2.8703198110695532E-3</v>
      </c>
      <c r="AY1361" s="45">
        <v>2.9325132580875334E-3</v>
      </c>
      <c r="AZ1361" s="45">
        <v>2.9651358008064735E-3</v>
      </c>
      <c r="BA1361" s="45">
        <v>2.9651358008064735E-3</v>
      </c>
      <c r="BB1361" s="45">
        <v>2.9651358008064735E-3</v>
      </c>
      <c r="BC1361" s="45">
        <v>2.9651358008064735E-3</v>
      </c>
      <c r="BD1361" s="45">
        <v>2.9651358008064735E-3</v>
      </c>
      <c r="BE1361" s="45">
        <v>2.9651358008064735E-3</v>
      </c>
      <c r="BF1361" s="45">
        <v>2.9651358008064735E-3</v>
      </c>
    </row>
    <row r="1362" spans="1:58" ht="13.5" thickBot="1" x14ac:dyDescent="0.25">
      <c r="A1362" s="6" t="s">
        <v>1352</v>
      </c>
      <c r="B1362" s="6" t="s">
        <v>1352</v>
      </c>
      <c r="C1362" s="6" t="s">
        <v>984</v>
      </c>
      <c r="D1362" s="6" t="s">
        <v>1352</v>
      </c>
      <c r="E1362" s="6">
        <v>23.742898532248471</v>
      </c>
      <c r="F1362" s="6" t="s">
        <v>314</v>
      </c>
      <c r="G1362" s="21" t="s">
        <v>1178</v>
      </c>
      <c r="H1362" s="21" t="s">
        <v>1159</v>
      </c>
      <c r="I1362" s="21" t="s">
        <v>1160</v>
      </c>
      <c r="J1362" s="21" t="s">
        <v>849</v>
      </c>
      <c r="K1362" s="21" t="s">
        <v>850</v>
      </c>
      <c r="L1362" s="21" t="s">
        <v>1433</v>
      </c>
      <c r="M1362" s="3">
        <v>20.658952679661535</v>
      </c>
      <c r="N1362" s="3">
        <v>23.742898532248471</v>
      </c>
      <c r="O1362" s="21" t="s">
        <v>1511</v>
      </c>
      <c r="P1362" s="21">
        <v>0</v>
      </c>
      <c r="Q1362" s="46">
        <v>1.6683025663263656E-2</v>
      </c>
      <c r="R1362" s="46">
        <v>1.664514216053007E-2</v>
      </c>
      <c r="S1362" s="46">
        <v>1.6607344682946137E-2</v>
      </c>
      <c r="T1362" s="46">
        <v>1.6569633035167564E-2</v>
      </c>
      <c r="U1362" s="46">
        <v>1.6532007022293616E-2</v>
      </c>
      <c r="V1362" s="46">
        <v>1.4845019804879553E-2</v>
      </c>
      <c r="W1362" s="46">
        <v>1.1849048009185433E-2</v>
      </c>
      <c r="X1362" s="46">
        <v>9.4577131300176333E-3</v>
      </c>
      <c r="Y1362" s="46">
        <v>7.5489893855073629E-3</v>
      </c>
      <c r="Z1362" s="46">
        <v>6.0254778252506148E-3</v>
      </c>
      <c r="AA1362" s="46">
        <v>4.8094362262965009E-3</v>
      </c>
      <c r="AB1362" s="46">
        <v>3.838812038753301E-3</v>
      </c>
      <c r="AC1362" s="46">
        <v>3.0640759489236613E-3</v>
      </c>
      <c r="AD1362" s="46">
        <v>2.4456944820412411E-3</v>
      </c>
      <c r="AE1362" s="46">
        <v>1.9521126757932055E-3</v>
      </c>
      <c r="AF1362" s="46">
        <v>1.5581438838640062E-3</v>
      </c>
      <c r="AG1362" s="46">
        <v>1.0603602791274657E-5</v>
      </c>
      <c r="AH1362" s="46">
        <v>3.778401545831349E-6</v>
      </c>
      <c r="AI1362" s="46">
        <v>1.2851664621382011E-6</v>
      </c>
      <c r="AJ1362" s="46">
        <v>4.1812439027478557E-7</v>
      </c>
      <c r="AK1362" s="46">
        <v>0.14608293523137564</v>
      </c>
      <c r="AL1362" s="45">
        <v>0.14608293523137564</v>
      </c>
      <c r="AM1362" s="45">
        <v>1.6683025663263656E-2</v>
      </c>
      <c r="AN1362" s="45">
        <v>3.3328167823793726E-2</v>
      </c>
      <c r="AO1362" s="45">
        <v>4.993551250673986E-2</v>
      </c>
      <c r="AP1362" s="45">
        <v>6.6505145541907423E-2</v>
      </c>
      <c r="AQ1362" s="45">
        <v>8.3037152564201036E-2</v>
      </c>
      <c r="AR1362" s="45">
        <v>9.7882172369080589E-2</v>
      </c>
      <c r="AS1362" s="45">
        <v>0.10973122037826602</v>
      </c>
      <c r="AT1362" s="45">
        <v>0.11918893350828365</v>
      </c>
      <c r="AU1362" s="45">
        <v>0.12673792289379102</v>
      </c>
      <c r="AV1362" s="45">
        <v>0.13276340071904164</v>
      </c>
      <c r="AW1362" s="45">
        <v>0.13757283694533814</v>
      </c>
      <c r="AX1362" s="45">
        <v>0.14141164898409145</v>
      </c>
      <c r="AY1362" s="45">
        <v>0.14447572493301511</v>
      </c>
      <c r="AZ1362" s="45">
        <v>0.14608293523137564</v>
      </c>
      <c r="BA1362" s="45">
        <v>0.14608293523137564</v>
      </c>
      <c r="BB1362" s="45">
        <v>0.14608293523137564</v>
      </c>
      <c r="BC1362" s="45">
        <v>0.14608293523137564</v>
      </c>
      <c r="BD1362" s="45">
        <v>0.14608293523137564</v>
      </c>
      <c r="BE1362" s="45">
        <v>0.14608293523137564</v>
      </c>
      <c r="BF1362" s="45">
        <v>0.14608293523137564</v>
      </c>
    </row>
    <row r="1363" spans="1:58" ht="13.5" thickBot="1" x14ac:dyDescent="0.25">
      <c r="A1363" s="6" t="s">
        <v>1139</v>
      </c>
      <c r="B1363" s="6" t="s">
        <v>1354</v>
      </c>
      <c r="C1363" s="6" t="s">
        <v>984</v>
      </c>
      <c r="D1363" s="6" t="s">
        <v>1139</v>
      </c>
      <c r="E1363" s="6">
        <v>57.8129355932601</v>
      </c>
      <c r="F1363" s="6" t="s">
        <v>314</v>
      </c>
      <c r="G1363" s="21" t="s">
        <v>1178</v>
      </c>
      <c r="H1363" s="21" t="s">
        <v>1159</v>
      </c>
      <c r="I1363" s="21" t="s">
        <v>1160</v>
      </c>
      <c r="J1363" s="21" t="s">
        <v>849</v>
      </c>
      <c r="K1363" s="21" t="s">
        <v>850</v>
      </c>
      <c r="L1363" s="21" t="s">
        <v>1434</v>
      </c>
      <c r="M1363" s="3">
        <v>43.721596131320496</v>
      </c>
      <c r="N1363" s="3">
        <v>57.8129355932601</v>
      </c>
      <c r="O1363" s="21" t="s">
        <v>1511</v>
      </c>
      <c r="P1363" s="21">
        <v>0</v>
      </c>
      <c r="Q1363" s="46">
        <v>1.1449113881411492E-4</v>
      </c>
      <c r="R1363" s="46">
        <v>1.1423115447687409E-4</v>
      </c>
      <c r="S1363" s="46">
        <v>1.1397176050720499E-4</v>
      </c>
      <c r="T1363" s="46">
        <v>1.1371295556451205E-4</v>
      </c>
      <c r="U1363" s="46">
        <v>1.1345473831124374E-4</v>
      </c>
      <c r="V1363" s="46">
        <v>1.0187739667159738E-4</v>
      </c>
      <c r="W1363" s="46">
        <v>8.1316844307327576E-5</v>
      </c>
      <c r="X1363" s="46">
        <v>6.4905753230202524E-5</v>
      </c>
      <c r="Y1363" s="46">
        <v>5.180669316751051E-5</v>
      </c>
      <c r="Z1363" s="46">
        <v>4.1351241197886131E-5</v>
      </c>
      <c r="AA1363" s="46">
        <v>3.30058732580542E-5</v>
      </c>
      <c r="AB1363" s="46">
        <v>2.6344739310568186E-5</v>
      </c>
      <c r="AC1363" s="46">
        <v>2.1027932935312767E-5</v>
      </c>
      <c r="AD1363" s="46">
        <v>1.6784146478710208E-5</v>
      </c>
      <c r="AE1363" s="46">
        <v>1.3396826682175748E-5</v>
      </c>
      <c r="AF1363" s="46">
        <v>1.0693124334913925E-5</v>
      </c>
      <c r="AG1363" s="46">
        <v>7.276968720241529E-8</v>
      </c>
      <c r="AH1363" s="46">
        <v>2.5930158270500215E-8</v>
      </c>
      <c r="AI1363" s="46">
        <v>8.8197533700325911E-9</v>
      </c>
      <c r="AJ1363" s="46">
        <v>2.8694757518674618E-9</v>
      </c>
      <c r="AK1363" s="46">
        <v>1.0025280757541485E-3</v>
      </c>
      <c r="AL1363" s="45">
        <v>1.0025280757541485E-3</v>
      </c>
      <c r="AM1363" s="45">
        <v>1.1449113881411492E-4</v>
      </c>
      <c r="AN1363" s="45">
        <v>2.2872229329098901E-4</v>
      </c>
      <c r="AO1363" s="45">
        <v>3.4269405379819403E-4</v>
      </c>
      <c r="AP1363" s="45">
        <v>4.5640700936270607E-4</v>
      </c>
      <c r="AQ1363" s="45">
        <v>5.6986174767394984E-4</v>
      </c>
      <c r="AR1363" s="45">
        <v>6.7173914434554721E-4</v>
      </c>
      <c r="AS1363" s="45">
        <v>7.5305598865287482E-4</v>
      </c>
      <c r="AT1363" s="45">
        <v>8.179617418830774E-4</v>
      </c>
      <c r="AU1363" s="45">
        <v>8.6976843505058793E-4</v>
      </c>
      <c r="AV1363" s="45">
        <v>9.1111967624847405E-4</v>
      </c>
      <c r="AW1363" s="45">
        <v>9.4412554950652826E-4</v>
      </c>
      <c r="AX1363" s="45">
        <v>9.704702888170964E-4</v>
      </c>
      <c r="AY1363" s="45">
        <v>9.9149822175240913E-4</v>
      </c>
      <c r="AZ1363" s="45">
        <v>1.0025280757541485E-3</v>
      </c>
      <c r="BA1363" s="45">
        <v>1.0025280757541485E-3</v>
      </c>
      <c r="BB1363" s="45">
        <v>1.0025280757541485E-3</v>
      </c>
      <c r="BC1363" s="45">
        <v>1.0025280757541485E-3</v>
      </c>
      <c r="BD1363" s="45">
        <v>1.0025280757541485E-3</v>
      </c>
      <c r="BE1363" s="45">
        <v>1.0025280757541485E-3</v>
      </c>
      <c r="BF1363" s="45">
        <v>1.0025280757541485E-3</v>
      </c>
    </row>
    <row r="1364" spans="1:58" ht="13.5" thickBot="1" x14ac:dyDescent="0.25">
      <c r="A1364" s="6" t="s">
        <v>1139</v>
      </c>
      <c r="B1364" s="6" t="s">
        <v>1354</v>
      </c>
      <c r="C1364" s="6" t="s">
        <v>984</v>
      </c>
      <c r="D1364" s="6" t="s">
        <v>1139</v>
      </c>
      <c r="E1364" s="6">
        <v>57.8129355932601</v>
      </c>
      <c r="F1364" s="6" t="s">
        <v>314</v>
      </c>
      <c r="G1364" s="21" t="s">
        <v>1178</v>
      </c>
      <c r="H1364" s="21" t="s">
        <v>1159</v>
      </c>
      <c r="I1364" s="21" t="s">
        <v>1160</v>
      </c>
      <c r="J1364" s="21" t="s">
        <v>849</v>
      </c>
      <c r="K1364" s="21" t="s">
        <v>850</v>
      </c>
      <c r="L1364" s="21" t="s">
        <v>1435</v>
      </c>
      <c r="M1364" s="3">
        <v>43.721596131320496</v>
      </c>
      <c r="N1364" s="3">
        <v>57.8129355932601</v>
      </c>
      <c r="O1364" s="21" t="s">
        <v>1511</v>
      </c>
      <c r="P1364" s="21">
        <v>0</v>
      </c>
      <c r="Q1364" s="46">
        <v>3.4347341644234481E-4</v>
      </c>
      <c r="R1364" s="46">
        <v>3.4269346343062225E-4</v>
      </c>
      <c r="S1364" s="46">
        <v>3.4191528152161492E-4</v>
      </c>
      <c r="T1364" s="46">
        <v>3.4113886669353611E-4</v>
      </c>
      <c r="U1364" s="46">
        <v>3.4036421493373125E-4</v>
      </c>
      <c r="V1364" s="46">
        <v>3.0563219001479211E-4</v>
      </c>
      <c r="W1364" s="46">
        <v>2.4395053292198274E-4</v>
      </c>
      <c r="X1364" s="46">
        <v>1.9471725969060752E-4</v>
      </c>
      <c r="Y1364" s="46">
        <v>1.5542007950253154E-4</v>
      </c>
      <c r="Z1364" s="46">
        <v>1.2405372359365835E-4</v>
      </c>
      <c r="AA1364" s="46">
        <v>9.9017619774162592E-5</v>
      </c>
      <c r="AB1364" s="46">
        <v>7.9034217931704573E-5</v>
      </c>
      <c r="AC1364" s="46">
        <v>6.3083798805938299E-5</v>
      </c>
      <c r="AD1364" s="46">
        <v>5.0352439436130633E-5</v>
      </c>
      <c r="AE1364" s="46">
        <v>4.0190480046527228E-5</v>
      </c>
      <c r="AF1364" s="46">
        <v>3.2079373004741768E-5</v>
      </c>
      <c r="AG1364" s="46">
        <v>2.1830906160724595E-7</v>
      </c>
      <c r="AH1364" s="46">
        <v>7.7790474811500652E-8</v>
      </c>
      <c r="AI1364" s="46">
        <v>2.6459260110097768E-8</v>
      </c>
      <c r="AJ1364" s="46">
        <v>8.6084272556023865E-9</v>
      </c>
      <c r="AK1364" s="46">
        <v>3.0075842272624461E-3</v>
      </c>
      <c r="AL1364" s="45">
        <v>3.0075842272624461E-3</v>
      </c>
      <c r="AM1364" s="45">
        <v>3.4347341644234481E-4</v>
      </c>
      <c r="AN1364" s="45">
        <v>6.8616687987296701E-4</v>
      </c>
      <c r="AO1364" s="45">
        <v>1.028082161394582E-3</v>
      </c>
      <c r="AP1364" s="45">
        <v>1.3692210280881181E-3</v>
      </c>
      <c r="AQ1364" s="45">
        <v>1.7095852430218494E-3</v>
      </c>
      <c r="AR1364" s="45">
        <v>2.0152174330366414E-3</v>
      </c>
      <c r="AS1364" s="45">
        <v>2.2591679659586241E-3</v>
      </c>
      <c r="AT1364" s="45">
        <v>2.4538852256492318E-3</v>
      </c>
      <c r="AU1364" s="45">
        <v>2.6093053051517634E-3</v>
      </c>
      <c r="AV1364" s="45">
        <v>2.7333590287454217E-3</v>
      </c>
      <c r="AW1364" s="45">
        <v>2.8323766485195841E-3</v>
      </c>
      <c r="AX1364" s="45">
        <v>2.9114108664512889E-3</v>
      </c>
      <c r="AY1364" s="45">
        <v>2.9744946652572272E-3</v>
      </c>
      <c r="AZ1364" s="45">
        <v>3.0075842272624461E-3</v>
      </c>
      <c r="BA1364" s="45">
        <v>3.0075842272624461E-3</v>
      </c>
      <c r="BB1364" s="45">
        <v>3.0075842272624461E-3</v>
      </c>
      <c r="BC1364" s="45">
        <v>3.0075842272624461E-3</v>
      </c>
      <c r="BD1364" s="45">
        <v>3.0075842272624461E-3</v>
      </c>
      <c r="BE1364" s="45">
        <v>3.0075842272624461E-3</v>
      </c>
      <c r="BF1364" s="45">
        <v>3.0075842272624461E-3</v>
      </c>
    </row>
    <row r="1365" spans="1:58" ht="13.5" thickBot="1" x14ac:dyDescent="0.25">
      <c r="A1365" s="6" t="s">
        <v>1139</v>
      </c>
      <c r="B1365" s="6" t="s">
        <v>1354</v>
      </c>
      <c r="C1365" s="6" t="s">
        <v>984</v>
      </c>
      <c r="D1365" s="6" t="s">
        <v>1139</v>
      </c>
      <c r="E1365" s="6">
        <v>57.8129355932601</v>
      </c>
      <c r="F1365" s="6" t="s">
        <v>314</v>
      </c>
      <c r="G1365" s="21" t="s">
        <v>1178</v>
      </c>
      <c r="H1365" s="21" t="s">
        <v>1159</v>
      </c>
      <c r="I1365" s="21" t="s">
        <v>1160</v>
      </c>
      <c r="J1365" s="21" t="s">
        <v>849</v>
      </c>
      <c r="K1365" s="21" t="s">
        <v>850</v>
      </c>
      <c r="L1365" s="21" t="s">
        <v>1436</v>
      </c>
      <c r="M1365" s="3">
        <v>43.721596131320496</v>
      </c>
      <c r="N1365" s="3">
        <v>57.8129355932601</v>
      </c>
      <c r="O1365" s="21" t="s">
        <v>1511</v>
      </c>
      <c r="P1365" s="21">
        <v>0</v>
      </c>
      <c r="Q1365" s="46">
        <v>1.6921857283635825E-2</v>
      </c>
      <c r="R1365" s="46">
        <v>1.6883431446524419E-2</v>
      </c>
      <c r="S1365" s="46">
        <v>1.6845092866085435E-2</v>
      </c>
      <c r="T1365" s="46">
        <v>1.6806841344178047E-2</v>
      </c>
      <c r="U1365" s="46">
        <v>1.6768676683111369E-2</v>
      </c>
      <c r="V1365" s="46">
        <v>1.5057538817079092E-2</v>
      </c>
      <c r="W1365" s="46">
        <v>1.2018677151585722E-2</v>
      </c>
      <c r="X1365" s="46">
        <v>9.5931082913900227E-3</v>
      </c>
      <c r="Y1365" s="46">
        <v>7.6570595523646331E-3</v>
      </c>
      <c r="Z1365" s="46">
        <v>6.1117376357650872E-3</v>
      </c>
      <c r="AA1365" s="46">
        <v>4.8782873729762283E-3</v>
      </c>
      <c r="AB1365" s="46">
        <v>3.8937678793798938E-3</v>
      </c>
      <c r="AC1365" s="46">
        <v>3.1079407872686782E-3</v>
      </c>
      <c r="AD1365" s="46">
        <v>2.4807066667534789E-3</v>
      </c>
      <c r="AE1365" s="46">
        <v>1.980058819551492E-3</v>
      </c>
      <c r="AF1365" s="46">
        <v>1.5804500312060728E-3</v>
      </c>
      <c r="AG1365" s="46">
        <v>1.075540233216966E-5</v>
      </c>
      <c r="AH1365" s="46">
        <v>3.832492559165622E-6</v>
      </c>
      <c r="AI1365" s="46">
        <v>1.3035647068448747E-6</v>
      </c>
      <c r="AJ1365" s="46">
        <v>4.241101945085073E-7</v>
      </c>
      <c r="AK1365" s="46">
        <v>0.14817423598426363</v>
      </c>
      <c r="AL1365" s="45">
        <v>0.14817423598426363</v>
      </c>
      <c r="AM1365" s="45">
        <v>1.6921857283635825E-2</v>
      </c>
      <c r="AN1365" s="45">
        <v>3.3805288730160241E-2</v>
      </c>
      <c r="AO1365" s="45">
        <v>5.0650381596245672E-2</v>
      </c>
      <c r="AP1365" s="45">
        <v>6.7457222940423722E-2</v>
      </c>
      <c r="AQ1365" s="45">
        <v>8.4225899623535092E-2</v>
      </c>
      <c r="AR1365" s="45">
        <v>9.9283438440614186E-2</v>
      </c>
      <c r="AS1365" s="45">
        <v>0.11130211559219991</v>
      </c>
      <c r="AT1365" s="45">
        <v>0.12089522388358993</v>
      </c>
      <c r="AU1365" s="45">
        <v>0.12855228343595457</v>
      </c>
      <c r="AV1365" s="45">
        <v>0.13466402107171965</v>
      </c>
      <c r="AW1365" s="45">
        <v>0.1395423084446959</v>
      </c>
      <c r="AX1365" s="45">
        <v>0.14343607632407579</v>
      </c>
      <c r="AY1365" s="45">
        <v>0.14654401711134446</v>
      </c>
      <c r="AZ1365" s="45">
        <v>0.14817423598426363</v>
      </c>
      <c r="BA1365" s="45">
        <v>0.14817423598426363</v>
      </c>
      <c r="BB1365" s="45">
        <v>0.14817423598426363</v>
      </c>
      <c r="BC1365" s="45">
        <v>0.14817423598426363</v>
      </c>
      <c r="BD1365" s="45">
        <v>0.14817423598426363</v>
      </c>
      <c r="BE1365" s="45">
        <v>0.14817423598426363</v>
      </c>
      <c r="BF1365" s="45">
        <v>0.14817423598426363</v>
      </c>
    </row>
    <row r="1366" spans="1:58" ht="13.5" thickBot="1" x14ac:dyDescent="0.25">
      <c r="A1366" s="6" t="s">
        <v>1139</v>
      </c>
      <c r="B1366" s="6" t="s">
        <v>1354</v>
      </c>
      <c r="C1366" s="6" t="s">
        <v>984</v>
      </c>
      <c r="D1366" s="6" t="s">
        <v>1139</v>
      </c>
      <c r="E1366" s="6">
        <v>58.508740202610461</v>
      </c>
      <c r="F1366" s="6" t="s">
        <v>314</v>
      </c>
      <c r="G1366" s="21" t="s">
        <v>1178</v>
      </c>
      <c r="H1366" s="21" t="s">
        <v>1159</v>
      </c>
      <c r="I1366" s="21" t="s">
        <v>1160</v>
      </c>
      <c r="J1366" s="21" t="s">
        <v>849</v>
      </c>
      <c r="K1366" s="21" t="s">
        <v>850</v>
      </c>
      <c r="L1366" s="21" t="s">
        <v>1437</v>
      </c>
      <c r="M1366" s="3">
        <v>44.391720034198002</v>
      </c>
      <c r="N1366" s="3">
        <v>58.508740202610461</v>
      </c>
      <c r="O1366" s="21" t="s">
        <v>1511</v>
      </c>
      <c r="P1366" s="21">
        <v>0</v>
      </c>
      <c r="Q1366" s="46">
        <v>4.8246345711644727E-4</v>
      </c>
      <c r="R1366" s="46">
        <v>4.813678881192258E-4</v>
      </c>
      <c r="S1366" s="46">
        <v>4.8027480691959764E-4</v>
      </c>
      <c r="T1366" s="46">
        <v>4.791842078683193E-4</v>
      </c>
      <c r="U1366" s="46">
        <v>4.7809608532897404E-4</v>
      </c>
      <c r="V1366" s="46">
        <v>4.293093903101508E-4</v>
      </c>
      <c r="W1366" s="46">
        <v>3.42667618059158E-4</v>
      </c>
      <c r="X1366" s="46">
        <v>2.7351159587146956E-4</v>
      </c>
      <c r="Y1366" s="46">
        <v>2.1831240868299136E-4</v>
      </c>
      <c r="Z1366" s="46">
        <v>1.7425333515792255E-4</v>
      </c>
      <c r="AA1366" s="46">
        <v>1.390861151541357E-4</v>
      </c>
      <c r="AB1366" s="46">
        <v>1.1101622480360299E-4</v>
      </c>
      <c r="AC1366" s="46">
        <v>8.8611304988898024E-5</v>
      </c>
      <c r="AD1366" s="46">
        <v>7.0728070475520945E-5</v>
      </c>
      <c r="AE1366" s="46">
        <v>5.6453969996458206E-5</v>
      </c>
      <c r="AF1366" s="46">
        <v>4.5060620301582295E-5</v>
      </c>
      <c r="AG1366" s="46">
        <v>3.0665006239444823E-7</v>
      </c>
      <c r="AH1366" s="46">
        <v>1.0926918827380769E-7</v>
      </c>
      <c r="AI1366" s="46">
        <v>3.716627108346799E-8</v>
      </c>
      <c r="AJ1366" s="46">
        <v>1.2091915633798518E-8</v>
      </c>
      <c r="AK1366" s="46">
        <v>4.2246340310226329E-3</v>
      </c>
      <c r="AL1366" s="45">
        <v>4.2246340310226329E-3</v>
      </c>
      <c r="AM1366" s="45">
        <v>4.8246345711644727E-4</v>
      </c>
      <c r="AN1366" s="45">
        <v>9.6383134523567301E-4</v>
      </c>
      <c r="AO1366" s="45">
        <v>1.4441061521552707E-3</v>
      </c>
      <c r="AP1366" s="45">
        <v>1.92329036002359E-3</v>
      </c>
      <c r="AQ1366" s="45">
        <v>2.401386445352564E-3</v>
      </c>
      <c r="AR1366" s="45">
        <v>2.8306958356627146E-3</v>
      </c>
      <c r="AS1366" s="45">
        <v>3.1733634537218728E-3</v>
      </c>
      <c r="AT1366" s="45">
        <v>3.4468750495933423E-3</v>
      </c>
      <c r="AU1366" s="45">
        <v>3.6651874582763339E-3</v>
      </c>
      <c r="AV1366" s="45">
        <v>3.8394407934342562E-3</v>
      </c>
      <c r="AW1366" s="45">
        <v>3.9785269085883916E-3</v>
      </c>
      <c r="AX1366" s="45">
        <v>4.0895431333919947E-3</v>
      </c>
      <c r="AY1366" s="45">
        <v>4.1781544383808931E-3</v>
      </c>
      <c r="AZ1366" s="45">
        <v>4.2246340310226329E-3</v>
      </c>
      <c r="BA1366" s="45">
        <v>4.2246340310226329E-3</v>
      </c>
      <c r="BB1366" s="45">
        <v>4.2246340310226329E-3</v>
      </c>
      <c r="BC1366" s="45">
        <v>4.2246340310226329E-3</v>
      </c>
      <c r="BD1366" s="45">
        <v>4.2246340310226329E-3</v>
      </c>
      <c r="BE1366" s="45">
        <v>4.2246340310226329E-3</v>
      </c>
      <c r="BF1366" s="45">
        <v>4.2246340310226329E-3</v>
      </c>
    </row>
    <row r="1367" spans="1:58" ht="13.5" thickBot="1" x14ac:dyDescent="0.25">
      <c r="A1367" s="6" t="s">
        <v>1139</v>
      </c>
      <c r="B1367" s="6" t="s">
        <v>1354</v>
      </c>
      <c r="C1367" s="6" t="s">
        <v>984</v>
      </c>
      <c r="D1367" s="6" t="s">
        <v>1139</v>
      </c>
      <c r="E1367" s="6">
        <v>58.508740202610461</v>
      </c>
      <c r="F1367" s="6" t="s">
        <v>314</v>
      </c>
      <c r="G1367" s="21" t="s">
        <v>1178</v>
      </c>
      <c r="H1367" s="21" t="s">
        <v>1159</v>
      </c>
      <c r="I1367" s="21" t="s">
        <v>1160</v>
      </c>
      <c r="J1367" s="21" t="s">
        <v>849</v>
      </c>
      <c r="K1367" s="21" t="s">
        <v>850</v>
      </c>
      <c r="L1367" s="21" t="s">
        <v>1438</v>
      </c>
      <c r="M1367" s="3">
        <v>44.391720034198002</v>
      </c>
      <c r="N1367" s="3">
        <v>58.508740202610461</v>
      </c>
      <c r="O1367" s="21" t="s">
        <v>1511</v>
      </c>
      <c r="P1367" s="21">
        <v>0</v>
      </c>
      <c r="Q1367" s="46">
        <v>1.4473903713493421E-3</v>
      </c>
      <c r="R1367" s="46">
        <v>1.4441036643576767E-3</v>
      </c>
      <c r="S1367" s="46">
        <v>1.4408244207587927E-3</v>
      </c>
      <c r="T1367" s="46">
        <v>1.4375526236049571E-3</v>
      </c>
      <c r="U1367" s="46">
        <v>1.4342882559869221E-3</v>
      </c>
      <c r="V1367" s="46">
        <v>1.2879281709304523E-3</v>
      </c>
      <c r="W1367" s="46">
        <v>1.0280028541774736E-3</v>
      </c>
      <c r="X1367" s="46">
        <v>8.2053478761440852E-4</v>
      </c>
      <c r="Y1367" s="46">
        <v>6.5493722604897389E-4</v>
      </c>
      <c r="Z1367" s="46">
        <v>5.2276000547376742E-4</v>
      </c>
      <c r="AA1367" s="46">
        <v>4.1725834546240721E-4</v>
      </c>
      <c r="AB1367" s="46">
        <v>3.3304867441080895E-4</v>
      </c>
      <c r="AC1367" s="46">
        <v>2.6583391496669414E-4</v>
      </c>
      <c r="AD1367" s="46">
        <v>2.1218421142656286E-4</v>
      </c>
      <c r="AE1367" s="46">
        <v>1.693619099893746E-4</v>
      </c>
      <c r="AF1367" s="46">
        <v>1.3518186090474688E-4</v>
      </c>
      <c r="AG1367" s="46">
        <v>9.1995018718334475E-7</v>
      </c>
      <c r="AH1367" s="46">
        <v>3.2780756482142299E-7</v>
      </c>
      <c r="AI1367" s="46">
        <v>1.1149881325040399E-7</v>
      </c>
      <c r="AJ1367" s="46">
        <v>3.627574690139556E-8</v>
      </c>
      <c r="AK1367" s="46">
        <v>1.2673902093067898E-2</v>
      </c>
      <c r="AL1367" s="45">
        <v>1.2673902093067898E-2</v>
      </c>
      <c r="AM1367" s="45">
        <v>1.4473903713493421E-3</v>
      </c>
      <c r="AN1367" s="45">
        <v>2.8914940357070186E-3</v>
      </c>
      <c r="AO1367" s="45">
        <v>4.3323184564658113E-3</v>
      </c>
      <c r="AP1367" s="45">
        <v>5.7698710800707688E-3</v>
      </c>
      <c r="AQ1367" s="45">
        <v>7.2041593360576911E-3</v>
      </c>
      <c r="AR1367" s="45">
        <v>8.492087506988143E-3</v>
      </c>
      <c r="AS1367" s="45">
        <v>9.5200903611656167E-3</v>
      </c>
      <c r="AT1367" s="45">
        <v>1.0340625148780026E-2</v>
      </c>
      <c r="AU1367" s="45">
        <v>1.0995562374829E-2</v>
      </c>
      <c r="AV1367" s="45">
        <v>1.1518322380302768E-2</v>
      </c>
      <c r="AW1367" s="45">
        <v>1.1935580725765175E-2</v>
      </c>
      <c r="AX1367" s="45">
        <v>1.2268629400175984E-2</v>
      </c>
      <c r="AY1367" s="45">
        <v>1.2534463315142678E-2</v>
      </c>
      <c r="AZ1367" s="45">
        <v>1.2673902093067898E-2</v>
      </c>
      <c r="BA1367" s="45">
        <v>1.2673902093067898E-2</v>
      </c>
      <c r="BB1367" s="45">
        <v>1.2673902093067898E-2</v>
      </c>
      <c r="BC1367" s="45">
        <v>1.2673902093067898E-2</v>
      </c>
      <c r="BD1367" s="45">
        <v>1.2673902093067898E-2</v>
      </c>
      <c r="BE1367" s="45">
        <v>1.2673902093067898E-2</v>
      </c>
      <c r="BF1367" s="45">
        <v>1.2673902093067898E-2</v>
      </c>
    </row>
    <row r="1368" spans="1:58" ht="13.5" thickBot="1" x14ac:dyDescent="0.25">
      <c r="A1368" s="6" t="s">
        <v>1139</v>
      </c>
      <c r="B1368" s="6" t="s">
        <v>1354</v>
      </c>
      <c r="C1368" s="6" t="s">
        <v>984</v>
      </c>
      <c r="D1368" s="6" t="s">
        <v>1139</v>
      </c>
      <c r="E1368" s="6">
        <v>58.508740202610461</v>
      </c>
      <c r="F1368" s="6" t="s">
        <v>314</v>
      </c>
      <c r="G1368" s="21" t="s">
        <v>1178</v>
      </c>
      <c r="H1368" s="21" t="s">
        <v>1159</v>
      </c>
      <c r="I1368" s="21" t="s">
        <v>1160</v>
      </c>
      <c r="J1368" s="21" t="s">
        <v>849</v>
      </c>
      <c r="K1368" s="21" t="s">
        <v>850</v>
      </c>
      <c r="L1368" s="21" t="s">
        <v>1439</v>
      </c>
      <c r="M1368" s="3">
        <v>44.391720034198002</v>
      </c>
      <c r="N1368" s="3">
        <v>58.508740202610461</v>
      </c>
      <c r="O1368" s="21" t="s">
        <v>1511</v>
      </c>
      <c r="P1368" s="21">
        <v>0</v>
      </c>
      <c r="Q1368" s="46">
        <v>7.1308381159080253E-2</v>
      </c>
      <c r="R1368" s="46">
        <v>7.1146455420482604E-2</v>
      </c>
      <c r="S1368" s="46">
        <v>7.0984897379824427E-2</v>
      </c>
      <c r="T1368" s="46">
        <v>7.0823706202144149E-2</v>
      </c>
      <c r="U1368" s="46">
        <v>7.0662881054376153E-2</v>
      </c>
      <c r="V1368" s="46">
        <v>6.3452178994811925E-2</v>
      </c>
      <c r="W1368" s="46">
        <v>5.0646474378553658E-2</v>
      </c>
      <c r="X1368" s="46">
        <v>4.0425173849226191E-2</v>
      </c>
      <c r="Y1368" s="46">
        <v>3.2266701696261897E-2</v>
      </c>
      <c r="Z1368" s="46">
        <v>2.5754744858703417E-2</v>
      </c>
      <c r="AA1368" s="46">
        <v>2.0557009172516516E-2</v>
      </c>
      <c r="AB1368" s="46">
        <v>1.6408262960373312E-2</v>
      </c>
      <c r="AC1368" s="46">
        <v>1.3096802706918308E-2</v>
      </c>
      <c r="AD1368" s="46">
        <v>1.0453650185774462E-2</v>
      </c>
      <c r="AE1368" s="46">
        <v>8.3439297859176365E-3</v>
      </c>
      <c r="AF1368" s="46">
        <v>6.6599860369409968E-3</v>
      </c>
      <c r="AG1368" s="46">
        <v>4.532305858431327E-5</v>
      </c>
      <c r="AH1368" s="46">
        <v>1.615004993941199E-5</v>
      </c>
      <c r="AI1368" s="46">
        <v>5.493196605026959E-6</v>
      </c>
      <c r="AJ1368" s="46">
        <v>1.7871922033469832E-6</v>
      </c>
      <c r="AK1368" s="46">
        <v>0.62440338081205904</v>
      </c>
      <c r="AL1368" s="45">
        <v>0.62440338081205904</v>
      </c>
      <c r="AM1368" s="45">
        <v>7.1308381159080253E-2</v>
      </c>
      <c r="AN1368" s="45">
        <v>0.14245483657956287</v>
      </c>
      <c r="AO1368" s="45">
        <v>0.21343973395938731</v>
      </c>
      <c r="AP1368" s="45">
        <v>0.28426344016153149</v>
      </c>
      <c r="AQ1368" s="45">
        <v>0.35492632121590761</v>
      </c>
      <c r="AR1368" s="45">
        <v>0.41837850021071954</v>
      </c>
      <c r="AS1368" s="45">
        <v>0.46902497458927317</v>
      </c>
      <c r="AT1368" s="45">
        <v>0.50945014843849934</v>
      </c>
      <c r="AU1368" s="45">
        <v>0.54171685013476123</v>
      </c>
      <c r="AV1368" s="45">
        <v>0.56747159499346467</v>
      </c>
      <c r="AW1368" s="45">
        <v>0.58802860416598124</v>
      </c>
      <c r="AX1368" s="45">
        <v>0.60443686712635458</v>
      </c>
      <c r="AY1368" s="45">
        <v>0.61753366983327285</v>
      </c>
      <c r="AZ1368" s="45">
        <v>0.62440338081205904</v>
      </c>
      <c r="BA1368" s="45">
        <v>0.62440338081205904</v>
      </c>
      <c r="BB1368" s="45">
        <v>0.62440338081205904</v>
      </c>
      <c r="BC1368" s="45">
        <v>0.62440338081205904</v>
      </c>
      <c r="BD1368" s="45">
        <v>0.62440338081205904</v>
      </c>
      <c r="BE1368" s="45">
        <v>0.62440338081205904</v>
      </c>
      <c r="BF1368" s="45">
        <v>0.62440338081205904</v>
      </c>
    </row>
    <row r="1369" spans="1:58" ht="13.5" thickBot="1" x14ac:dyDescent="0.25">
      <c r="A1369" s="6" t="s">
        <v>1140</v>
      </c>
      <c r="B1369" s="6" t="s">
        <v>1357</v>
      </c>
      <c r="C1369" s="6" t="s">
        <v>984</v>
      </c>
      <c r="D1369" s="6" t="s">
        <v>1140</v>
      </c>
      <c r="E1369" s="6">
        <v>97.901994618431203</v>
      </c>
      <c r="F1369" s="6" t="s">
        <v>314</v>
      </c>
      <c r="G1369" s="21" t="s">
        <v>1178</v>
      </c>
      <c r="H1369" s="21" t="s">
        <v>1159</v>
      </c>
      <c r="I1369" s="21" t="s">
        <v>1160</v>
      </c>
      <c r="J1369" s="21" t="s">
        <v>849</v>
      </c>
      <c r="K1369" s="21" t="s">
        <v>850</v>
      </c>
      <c r="L1369" s="21" t="s">
        <v>1440</v>
      </c>
      <c r="M1369" s="3">
        <v>70.720111430033597</v>
      </c>
      <c r="N1369" s="3">
        <v>97.901994618431203</v>
      </c>
      <c r="O1369" s="21" t="s">
        <v>1511</v>
      </c>
      <c r="P1369" s="21">
        <v>0</v>
      </c>
      <c r="Q1369" s="46">
        <v>2.5492845752864531E-4</v>
      </c>
      <c r="R1369" s="46">
        <v>2.5434957075399264E-4</v>
      </c>
      <c r="S1369" s="46">
        <v>2.5377199850460362E-4</v>
      </c>
      <c r="T1369" s="46">
        <v>2.5319573779547907E-4</v>
      </c>
      <c r="U1369" s="46">
        <v>2.5262078564839769E-4</v>
      </c>
      <c r="V1369" s="46">
        <v>2.2684242518271114E-4</v>
      </c>
      <c r="W1369" s="46">
        <v>1.8106185251612109E-4</v>
      </c>
      <c r="X1369" s="46">
        <v>1.4452056051756658E-4</v>
      </c>
      <c r="Y1369" s="46">
        <v>1.1535390874481416E-4</v>
      </c>
      <c r="Z1369" s="46">
        <v>9.2073572196597528E-5</v>
      </c>
      <c r="AA1369" s="46">
        <v>7.3491594600370871E-5</v>
      </c>
      <c r="AB1369" s="46">
        <v>5.8659769009210296E-5</v>
      </c>
      <c r="AC1369" s="46">
        <v>4.6821252402061028E-5</v>
      </c>
      <c r="AD1369" s="46">
        <v>3.7371945262063676E-5</v>
      </c>
      <c r="AE1369" s="46">
        <v>2.9829665398040553E-5</v>
      </c>
      <c r="AF1369" s="46">
        <v>2.3809543001292586E-5</v>
      </c>
      <c r="AG1369" s="46">
        <v>1.6203056678013131E-7</v>
      </c>
      <c r="AH1369" s="46">
        <v>5.7736653856720279E-8</v>
      </c>
      <c r="AI1369" s="46">
        <v>1.963825450331084E-8</v>
      </c>
      <c r="AJ1369" s="46">
        <v>6.3892370616304684E-9</v>
      </c>
      <c r="AK1369" s="46">
        <v>2.2322507979950141E-3</v>
      </c>
      <c r="AL1369" s="45">
        <v>2.2322507979950141E-3</v>
      </c>
      <c r="AM1369" s="45">
        <v>2.5492845752864531E-4</v>
      </c>
      <c r="AN1369" s="45">
        <v>5.0927802828263789E-4</v>
      </c>
      <c r="AO1369" s="45">
        <v>7.6305002678724151E-4</v>
      </c>
      <c r="AP1369" s="45">
        <v>1.0162457645827205E-3</v>
      </c>
      <c r="AQ1369" s="45">
        <v>1.2688665502311183E-3</v>
      </c>
      <c r="AR1369" s="45">
        <v>1.4957089754138295E-3</v>
      </c>
      <c r="AS1369" s="45">
        <v>1.6767708279299505E-3</v>
      </c>
      <c r="AT1369" s="45">
        <v>1.821291388447517E-3</v>
      </c>
      <c r="AU1369" s="45">
        <v>1.9366452971923312E-3</v>
      </c>
      <c r="AV1369" s="45">
        <v>2.0287188693889286E-3</v>
      </c>
      <c r="AW1369" s="45">
        <v>2.1022104639892994E-3</v>
      </c>
      <c r="AX1369" s="45">
        <v>2.1608702329985099E-3</v>
      </c>
      <c r="AY1369" s="45">
        <v>2.2076914854005708E-3</v>
      </c>
      <c r="AZ1369" s="45">
        <v>2.2322507979950141E-3</v>
      </c>
      <c r="BA1369" s="45">
        <v>2.2322507979950141E-3</v>
      </c>
      <c r="BB1369" s="45">
        <v>2.2322507979950141E-3</v>
      </c>
      <c r="BC1369" s="45">
        <v>2.2322507979950141E-3</v>
      </c>
      <c r="BD1369" s="45">
        <v>2.2322507979950141E-3</v>
      </c>
      <c r="BE1369" s="45">
        <v>2.2322507979950141E-3</v>
      </c>
      <c r="BF1369" s="45">
        <v>2.2322507979950141E-3</v>
      </c>
    </row>
    <row r="1370" spans="1:58" ht="13.5" thickBot="1" x14ac:dyDescent="0.25">
      <c r="A1370" s="6" t="s">
        <v>1140</v>
      </c>
      <c r="B1370" s="6" t="s">
        <v>1357</v>
      </c>
      <c r="C1370" s="6" t="s">
        <v>984</v>
      </c>
      <c r="D1370" s="6" t="s">
        <v>1140</v>
      </c>
      <c r="E1370" s="6">
        <v>97.901994618431203</v>
      </c>
      <c r="F1370" s="6" t="s">
        <v>314</v>
      </c>
      <c r="G1370" s="21" t="s">
        <v>1178</v>
      </c>
      <c r="H1370" s="21" t="s">
        <v>1159</v>
      </c>
      <c r="I1370" s="21" t="s">
        <v>1160</v>
      </c>
      <c r="J1370" s="21" t="s">
        <v>849</v>
      </c>
      <c r="K1370" s="21" t="s">
        <v>850</v>
      </c>
      <c r="L1370" s="21" t="s">
        <v>1441</v>
      </c>
      <c r="M1370" s="3">
        <v>70.720111430033597</v>
      </c>
      <c r="N1370" s="3">
        <v>97.901994618431203</v>
      </c>
      <c r="O1370" s="21" t="s">
        <v>1511</v>
      </c>
      <c r="P1370" s="21">
        <v>0</v>
      </c>
      <c r="Q1370" s="46">
        <v>7.6478537258593577E-4</v>
      </c>
      <c r="R1370" s="46">
        <v>7.6304871226197781E-4</v>
      </c>
      <c r="S1370" s="46">
        <v>7.6131599551381075E-4</v>
      </c>
      <c r="T1370" s="46">
        <v>7.5958721338643704E-4</v>
      </c>
      <c r="U1370" s="46">
        <v>7.5786235694519279E-4</v>
      </c>
      <c r="V1370" s="46">
        <v>6.8052727554813357E-4</v>
      </c>
      <c r="W1370" s="46">
        <v>5.4318555754836312E-4</v>
      </c>
      <c r="X1370" s="46">
        <v>4.3356168155269964E-4</v>
      </c>
      <c r="Y1370" s="46">
        <v>3.4606172623444237E-4</v>
      </c>
      <c r="Z1370" s="46">
        <v>2.7622071658979253E-4</v>
      </c>
      <c r="AA1370" s="46">
        <v>2.2047478380111255E-4</v>
      </c>
      <c r="AB1370" s="46">
        <v>1.759793070276309E-4</v>
      </c>
      <c r="AC1370" s="46">
        <v>1.4046375720618308E-4</v>
      </c>
      <c r="AD1370" s="46">
        <v>1.1211583578619101E-4</v>
      </c>
      <c r="AE1370" s="46">
        <v>8.9488996194121627E-5</v>
      </c>
      <c r="AF1370" s="46">
        <v>7.1428629003877773E-5</v>
      </c>
      <c r="AG1370" s="46">
        <v>4.8609170034039391E-7</v>
      </c>
      <c r="AH1370" s="46">
        <v>1.7320996157016082E-7</v>
      </c>
      <c r="AI1370" s="46">
        <v>5.8914763509932531E-8</v>
      </c>
      <c r="AJ1370" s="46">
        <v>1.9167711184891401E-8</v>
      </c>
      <c r="AK1370" s="46">
        <v>6.696752393985041E-3</v>
      </c>
      <c r="AL1370" s="45">
        <v>6.696752393985041E-3</v>
      </c>
      <c r="AM1370" s="45">
        <v>7.6478537258593577E-4</v>
      </c>
      <c r="AN1370" s="45">
        <v>1.5278340848479135E-3</v>
      </c>
      <c r="AO1370" s="45">
        <v>2.2891500803617244E-3</v>
      </c>
      <c r="AP1370" s="45">
        <v>3.0487372937481614E-3</v>
      </c>
      <c r="AQ1370" s="45">
        <v>3.8065996506933542E-3</v>
      </c>
      <c r="AR1370" s="45">
        <v>4.4871269262414873E-3</v>
      </c>
      <c r="AS1370" s="45">
        <v>5.0303124837898505E-3</v>
      </c>
      <c r="AT1370" s="45">
        <v>5.4638741653425501E-3</v>
      </c>
      <c r="AU1370" s="45">
        <v>5.8099358915769924E-3</v>
      </c>
      <c r="AV1370" s="45">
        <v>6.0861566081667848E-3</v>
      </c>
      <c r="AW1370" s="45">
        <v>6.3066313919678974E-3</v>
      </c>
      <c r="AX1370" s="45">
        <v>6.4826106989955279E-3</v>
      </c>
      <c r="AY1370" s="45">
        <v>6.6230744562017106E-3</v>
      </c>
      <c r="AZ1370" s="45">
        <v>6.696752393985041E-3</v>
      </c>
      <c r="BA1370" s="45">
        <v>6.696752393985041E-3</v>
      </c>
      <c r="BB1370" s="45">
        <v>6.696752393985041E-3</v>
      </c>
      <c r="BC1370" s="45">
        <v>6.696752393985041E-3</v>
      </c>
      <c r="BD1370" s="45">
        <v>6.696752393985041E-3</v>
      </c>
      <c r="BE1370" s="45">
        <v>6.696752393985041E-3</v>
      </c>
      <c r="BF1370" s="45">
        <v>6.696752393985041E-3</v>
      </c>
    </row>
    <row r="1371" spans="1:58" ht="13.5" thickBot="1" x14ac:dyDescent="0.25">
      <c r="A1371" s="6" t="s">
        <v>1140</v>
      </c>
      <c r="B1371" s="6" t="s">
        <v>1357</v>
      </c>
      <c r="C1371" s="6" t="s">
        <v>984</v>
      </c>
      <c r="D1371" s="6" t="s">
        <v>1140</v>
      </c>
      <c r="E1371" s="6">
        <v>97.901994618431203</v>
      </c>
      <c r="F1371" s="6" t="s">
        <v>314</v>
      </c>
      <c r="G1371" s="21" t="s">
        <v>1178</v>
      </c>
      <c r="H1371" s="21" t="s">
        <v>1159</v>
      </c>
      <c r="I1371" s="21" t="s">
        <v>1160</v>
      </c>
      <c r="J1371" s="21" t="s">
        <v>849</v>
      </c>
      <c r="K1371" s="21" t="s">
        <v>850</v>
      </c>
      <c r="L1371" s="21" t="s">
        <v>1442</v>
      </c>
      <c r="M1371" s="3">
        <v>70.720111430033597</v>
      </c>
      <c r="N1371" s="3">
        <v>97.901994618431203</v>
      </c>
      <c r="O1371" s="21" t="s">
        <v>1511</v>
      </c>
      <c r="P1371" s="21">
        <v>0</v>
      </c>
      <c r="Q1371" s="46">
        <v>3.7678575132709946E-2</v>
      </c>
      <c r="R1371" s="46">
        <v>3.7593015328820131E-2</v>
      </c>
      <c r="S1371" s="46">
        <v>3.750764981253317E-2</v>
      </c>
      <c r="T1371" s="46">
        <v>3.7422478142664417E-2</v>
      </c>
      <c r="U1371" s="46">
        <v>3.7337499879031032E-2</v>
      </c>
      <c r="V1371" s="46">
        <v>3.352744312420481E-2</v>
      </c>
      <c r="W1371" s="46">
        <v>2.6761047706608965E-2</v>
      </c>
      <c r="X1371" s="46">
        <v>2.1360223375888179E-2</v>
      </c>
      <c r="Y1371" s="46">
        <v>1.7049375184035154E-2</v>
      </c>
      <c r="Z1371" s="46">
        <v>1.3608527825327905E-2</v>
      </c>
      <c r="AA1371" s="46">
        <v>1.0862100667837701E-2</v>
      </c>
      <c r="AB1371" s="46">
        <v>8.6699481701943259E-3</v>
      </c>
      <c r="AC1371" s="46">
        <v>6.9202084912014994E-3</v>
      </c>
      <c r="AD1371" s="46">
        <v>5.5235953689240997E-3</v>
      </c>
      <c r="AE1371" s="46">
        <v>4.4088419934733116E-3</v>
      </c>
      <c r="AF1371" s="46">
        <v>3.5190643820095539E-3</v>
      </c>
      <c r="AG1371" s="46">
        <v>2.3948212543257356E-5</v>
      </c>
      <c r="AH1371" s="46">
        <v>8.5335112107178421E-6</v>
      </c>
      <c r="AI1371" s="46">
        <v>2.9025455021832249E-6</v>
      </c>
      <c r="AJ1371" s="46">
        <v>9.4433297483192037E-7</v>
      </c>
      <c r="AK1371" s="46">
        <v>0.3299279736074815</v>
      </c>
      <c r="AL1371" s="45">
        <v>0.3299279736074815</v>
      </c>
      <c r="AM1371" s="45">
        <v>3.7678575132709946E-2</v>
      </c>
      <c r="AN1371" s="45">
        <v>7.5271590461530077E-2</v>
      </c>
      <c r="AO1371" s="45">
        <v>0.11277924027406325</v>
      </c>
      <c r="AP1371" s="45">
        <v>0.15020171841672766</v>
      </c>
      <c r="AQ1371" s="45">
        <v>0.1875392182957587</v>
      </c>
      <c r="AR1371" s="45">
        <v>0.22106666141996351</v>
      </c>
      <c r="AS1371" s="45">
        <v>0.24782770912657248</v>
      </c>
      <c r="AT1371" s="45">
        <v>0.26918793250246065</v>
      </c>
      <c r="AU1371" s="45">
        <v>0.2862373076864958</v>
      </c>
      <c r="AV1371" s="45">
        <v>0.2998458355118237</v>
      </c>
      <c r="AW1371" s="45">
        <v>0.31070793617966141</v>
      </c>
      <c r="AX1371" s="45">
        <v>0.31937788434985576</v>
      </c>
      <c r="AY1371" s="45">
        <v>0.32629809284105726</v>
      </c>
      <c r="AZ1371" s="45">
        <v>0.3299279736074815</v>
      </c>
      <c r="BA1371" s="45">
        <v>0.3299279736074815</v>
      </c>
      <c r="BB1371" s="45">
        <v>0.3299279736074815</v>
      </c>
      <c r="BC1371" s="45">
        <v>0.3299279736074815</v>
      </c>
      <c r="BD1371" s="45">
        <v>0.3299279736074815</v>
      </c>
      <c r="BE1371" s="45">
        <v>0.3299279736074815</v>
      </c>
      <c r="BF1371" s="45">
        <v>0.3299279736074815</v>
      </c>
    </row>
    <row r="1372" spans="1:58" ht="13.5" thickBot="1" x14ac:dyDescent="0.25">
      <c r="A1372" s="6" t="s">
        <v>1350</v>
      </c>
      <c r="B1372" s="6" t="s">
        <v>1350</v>
      </c>
      <c r="C1372" s="6" t="s">
        <v>984</v>
      </c>
      <c r="D1372" s="6" t="s">
        <v>1350</v>
      </c>
      <c r="E1372" s="6">
        <v>-4.9389441208174025</v>
      </c>
      <c r="F1372" s="6" t="s">
        <v>314</v>
      </c>
      <c r="G1372" s="21" t="s">
        <v>1178</v>
      </c>
      <c r="H1372" s="21" t="s">
        <v>1159</v>
      </c>
      <c r="I1372" s="21" t="s">
        <v>1160</v>
      </c>
      <c r="J1372" s="21" t="s">
        <v>849</v>
      </c>
      <c r="K1372" s="21" t="s">
        <v>850</v>
      </c>
      <c r="L1372" s="21" t="s">
        <v>1002</v>
      </c>
      <c r="M1372" s="3">
        <v>1.1950909075177718</v>
      </c>
      <c r="N1372" s="3">
        <v>-4.9389441208174025</v>
      </c>
      <c r="O1372" s="21" t="s">
        <v>1511</v>
      </c>
      <c r="P1372" s="21">
        <v>0</v>
      </c>
      <c r="Q1372" s="46">
        <v>8.0520592646757642E-3</v>
      </c>
      <c r="R1372" s="46">
        <v>8.0333183785931475E-3</v>
      </c>
      <c r="S1372" s="46">
        <v>8.0146200489642234E-3</v>
      </c>
      <c r="T1372" s="46">
        <v>7.995964179152602E-3</v>
      </c>
      <c r="U1372" s="46">
        <v>7.9773506727413152E-3</v>
      </c>
      <c r="V1372" s="46">
        <v>7.1428017798703392E-3</v>
      </c>
      <c r="W1372" s="46">
        <v>5.660701074328648E-3</v>
      </c>
      <c r="X1372" s="46">
        <v>4.4777129311509168E-3</v>
      </c>
      <c r="Y1372" s="46">
        <v>3.5334714624933555E-3</v>
      </c>
      <c r="Z1372" s="46">
        <v>2.7797936202644362E-3</v>
      </c>
      <c r="AA1372" s="46">
        <v>2.1782204965226717E-3</v>
      </c>
      <c r="AB1372" s="46">
        <v>1.6980548303301068E-3</v>
      </c>
      <c r="AC1372" s="46">
        <v>1.3147945783492994E-3</v>
      </c>
      <c r="AD1372" s="46">
        <v>1.0088826169357911E-3</v>
      </c>
      <c r="AE1372" s="46">
        <v>7.6470877513456364E-4</v>
      </c>
      <c r="AF1372" s="46">
        <v>5.6981327400906258E-4</v>
      </c>
      <c r="AG1372" s="46">
        <v>0</v>
      </c>
      <c r="AH1372" s="46">
        <v>0</v>
      </c>
      <c r="AI1372" s="46">
        <v>0</v>
      </c>
      <c r="AJ1372" s="46">
        <v>0</v>
      </c>
      <c r="AK1372" s="46">
        <v>6.8246967021033125E-2</v>
      </c>
      <c r="AL1372" s="45">
        <v>6.8246967021033125E-2</v>
      </c>
      <c r="AM1372" s="45">
        <v>8.0520592646757642E-3</v>
      </c>
      <c r="AN1372" s="45">
        <v>1.6085377643268912E-2</v>
      </c>
      <c r="AO1372" s="45">
        <v>2.4099997692233137E-2</v>
      </c>
      <c r="AP1372" s="45">
        <v>3.2095961871385741E-2</v>
      </c>
      <c r="AQ1372" s="45">
        <v>4.0073312544127056E-2</v>
      </c>
      <c r="AR1372" s="45">
        <v>4.7216114323997395E-2</v>
      </c>
      <c r="AS1372" s="45">
        <v>5.2876815398326046E-2</v>
      </c>
      <c r="AT1372" s="45">
        <v>5.7354528329476961E-2</v>
      </c>
      <c r="AU1372" s="45">
        <v>6.0887999791970314E-2</v>
      </c>
      <c r="AV1372" s="45">
        <v>6.3667793412234747E-2</v>
      </c>
      <c r="AW1372" s="45">
        <v>6.5846013908757411E-2</v>
      </c>
      <c r="AX1372" s="45">
        <v>6.7544068739087512E-2</v>
      </c>
      <c r="AY1372" s="45">
        <v>6.8246967021033125E-2</v>
      </c>
      <c r="AZ1372" s="45">
        <v>6.8246967021033125E-2</v>
      </c>
      <c r="BA1372" s="45">
        <v>6.8246967021033125E-2</v>
      </c>
      <c r="BB1372" s="45">
        <v>6.8246967021033125E-2</v>
      </c>
      <c r="BC1372" s="45">
        <v>6.8246967021033125E-2</v>
      </c>
      <c r="BD1372" s="45">
        <v>6.8246967021033125E-2</v>
      </c>
      <c r="BE1372" s="45">
        <v>6.8246967021033125E-2</v>
      </c>
      <c r="BF1372" s="45">
        <v>6.8246967021033125E-2</v>
      </c>
    </row>
    <row r="1373" spans="1:58" ht="13.5" thickBot="1" x14ac:dyDescent="0.25">
      <c r="A1373" s="6" t="s">
        <v>1350</v>
      </c>
      <c r="B1373" s="6" t="s">
        <v>1350</v>
      </c>
      <c r="C1373" s="6" t="s">
        <v>984</v>
      </c>
      <c r="D1373" s="6" t="s">
        <v>1350</v>
      </c>
      <c r="E1373" s="6">
        <v>-3.037818361792437</v>
      </c>
      <c r="F1373" s="6" t="s">
        <v>314</v>
      </c>
      <c r="G1373" s="21" t="s">
        <v>1178</v>
      </c>
      <c r="H1373" s="21" t="s">
        <v>1159</v>
      </c>
      <c r="I1373" s="21" t="s">
        <v>1160</v>
      </c>
      <c r="J1373" s="21" t="s">
        <v>849</v>
      </c>
      <c r="K1373" s="21" t="s">
        <v>850</v>
      </c>
      <c r="L1373" s="21" t="s">
        <v>1003</v>
      </c>
      <c r="M1373" s="3">
        <v>2.5553359142108047</v>
      </c>
      <c r="N1373" s="3">
        <v>-3.037818361792437</v>
      </c>
      <c r="O1373" s="21" t="s">
        <v>1511</v>
      </c>
      <c r="P1373" s="21">
        <v>0</v>
      </c>
      <c r="Q1373" s="46">
        <v>4.3520708403816857E-3</v>
      </c>
      <c r="R1373" s="46">
        <v>4.3419415478414668E-3</v>
      </c>
      <c r="S1373" s="46">
        <v>4.33183525670935E-3</v>
      </c>
      <c r="T1373" s="46">
        <v>4.3217519147541669E-3</v>
      </c>
      <c r="U1373" s="46">
        <v>4.3116914698633534E-3</v>
      </c>
      <c r="V1373" s="46">
        <v>3.8606247573429709E-3</v>
      </c>
      <c r="W1373" s="46">
        <v>3.0595616937122731E-3</v>
      </c>
      <c r="X1373" s="46">
        <v>2.4201664740288787E-3</v>
      </c>
      <c r="Y1373" s="46">
        <v>1.9098118396496159E-3</v>
      </c>
      <c r="Z1373" s="46">
        <v>1.5024552551550353E-3</v>
      </c>
      <c r="AA1373" s="46">
        <v>1.177310001731558E-3</v>
      </c>
      <c r="AB1373" s="46">
        <v>9.1778446600225127E-4</v>
      </c>
      <c r="AC1373" s="46">
        <v>7.1063549800590435E-4</v>
      </c>
      <c r="AD1373" s="46">
        <v>5.4529263561139778E-4</v>
      </c>
      <c r="AE1373" s="46">
        <v>4.133187116800417E-4</v>
      </c>
      <c r="AF1373" s="46">
        <v>3.0797931966998731E-4</v>
      </c>
      <c r="AG1373" s="46">
        <v>0</v>
      </c>
      <c r="AH1373" s="46">
        <v>0</v>
      </c>
      <c r="AI1373" s="46">
        <v>0</v>
      </c>
      <c r="AJ1373" s="46">
        <v>0</v>
      </c>
      <c r="AK1373" s="46">
        <v>3.6886916173075227E-2</v>
      </c>
      <c r="AL1373" s="45">
        <v>3.6886916173075227E-2</v>
      </c>
      <c r="AM1373" s="45">
        <v>4.3520708403816857E-3</v>
      </c>
      <c r="AN1373" s="45">
        <v>8.6940123882231525E-3</v>
      </c>
      <c r="AO1373" s="45">
        <v>1.3025847644932503E-2</v>
      </c>
      <c r="AP1373" s="45">
        <v>1.734759955968667E-2</v>
      </c>
      <c r="AQ1373" s="45">
        <v>2.1659291029550023E-2</v>
      </c>
      <c r="AR1373" s="45">
        <v>2.5519915786892992E-2</v>
      </c>
      <c r="AS1373" s="45">
        <v>2.8579477480605266E-2</v>
      </c>
      <c r="AT1373" s="45">
        <v>3.0999643954634146E-2</v>
      </c>
      <c r="AU1373" s="45">
        <v>3.2909455794283761E-2</v>
      </c>
      <c r="AV1373" s="45">
        <v>3.4411911049438797E-2</v>
      </c>
      <c r="AW1373" s="45">
        <v>3.5589221051170357E-2</v>
      </c>
      <c r="AX1373" s="45">
        <v>3.6507005517172605E-2</v>
      </c>
      <c r="AY1373" s="45">
        <v>3.6886916173075227E-2</v>
      </c>
      <c r="AZ1373" s="45">
        <v>3.6886916173075227E-2</v>
      </c>
      <c r="BA1373" s="45">
        <v>3.6886916173075227E-2</v>
      </c>
      <c r="BB1373" s="45">
        <v>3.6886916173075227E-2</v>
      </c>
      <c r="BC1373" s="45">
        <v>3.6886916173075227E-2</v>
      </c>
      <c r="BD1373" s="45">
        <v>3.6886916173075227E-2</v>
      </c>
      <c r="BE1373" s="45">
        <v>3.6886916173075227E-2</v>
      </c>
      <c r="BF1373" s="45">
        <v>3.6886916173075227E-2</v>
      </c>
    </row>
    <row r="1374" spans="1:58" ht="13.5" thickBot="1" x14ac:dyDescent="0.25">
      <c r="A1374" s="6" t="s">
        <v>1350</v>
      </c>
      <c r="B1374" s="6" t="s">
        <v>1350</v>
      </c>
      <c r="C1374" s="6" t="s">
        <v>984</v>
      </c>
      <c r="D1374" s="6" t="s">
        <v>1350</v>
      </c>
      <c r="E1374" s="6">
        <v>-3.4735017857817181</v>
      </c>
      <c r="F1374" s="6" t="s">
        <v>314</v>
      </c>
      <c r="G1374" s="21" t="s">
        <v>1178</v>
      </c>
      <c r="H1374" s="21" t="s">
        <v>1159</v>
      </c>
      <c r="I1374" s="21" t="s">
        <v>1160</v>
      </c>
      <c r="J1374" s="21" t="s">
        <v>849</v>
      </c>
      <c r="K1374" s="21" t="s">
        <v>850</v>
      </c>
      <c r="L1374" s="21" t="s">
        <v>989</v>
      </c>
      <c r="M1374" s="3">
        <v>2.8830478182002572</v>
      </c>
      <c r="N1374" s="3">
        <v>-3.4735017857817181</v>
      </c>
      <c r="O1374" s="21" t="s">
        <v>1511</v>
      </c>
      <c r="P1374" s="21">
        <v>0</v>
      </c>
      <c r="Q1374" s="46">
        <v>5.0793907719143092E-2</v>
      </c>
      <c r="R1374" s="46">
        <v>5.067568667692704E-2</v>
      </c>
      <c r="S1374" s="46">
        <v>5.055773408884312E-2</v>
      </c>
      <c r="T1374" s="46">
        <v>5.0440049345290734E-2</v>
      </c>
      <c r="U1374" s="46">
        <v>5.0322631838053494E-2</v>
      </c>
      <c r="V1374" s="46">
        <v>4.505814010268272E-2</v>
      </c>
      <c r="W1374" s="46">
        <v>3.5708769464289532E-2</v>
      </c>
      <c r="X1374" s="46">
        <v>2.8246257254398367E-2</v>
      </c>
      <c r="Y1374" s="46">
        <v>2.2289804073037982E-2</v>
      </c>
      <c r="Z1374" s="46">
        <v>1.7535462169957102E-2</v>
      </c>
      <c r="AA1374" s="46">
        <v>1.3740625504049097E-2</v>
      </c>
      <c r="AB1374" s="46">
        <v>1.0711649966638157E-2</v>
      </c>
      <c r="AC1374" s="46">
        <v>8.2939720495205753E-3</v>
      </c>
      <c r="AD1374" s="46">
        <v>6.3642217300728804E-3</v>
      </c>
      <c r="AE1374" s="46">
        <v>4.8239271072687594E-3</v>
      </c>
      <c r="AF1374" s="46">
        <v>3.5944895468084442E-3</v>
      </c>
      <c r="AG1374" s="46">
        <v>0</v>
      </c>
      <c r="AH1374" s="46">
        <v>0</v>
      </c>
      <c r="AI1374" s="46">
        <v>0</v>
      </c>
      <c r="AJ1374" s="46">
        <v>0</v>
      </c>
      <c r="AK1374" s="46">
        <v>0.43051473306777083</v>
      </c>
      <c r="AL1374" s="45">
        <v>0.43051473306777083</v>
      </c>
      <c r="AM1374" s="45">
        <v>5.0793907719143092E-2</v>
      </c>
      <c r="AN1374" s="45">
        <v>0.10146959439607013</v>
      </c>
      <c r="AO1374" s="45">
        <v>0.15202732848491324</v>
      </c>
      <c r="AP1374" s="45">
        <v>0.20246737783020397</v>
      </c>
      <c r="AQ1374" s="45">
        <v>0.25279000966825749</v>
      </c>
      <c r="AR1374" s="45">
        <v>0.29784814977094021</v>
      </c>
      <c r="AS1374" s="45">
        <v>0.33355691923522973</v>
      </c>
      <c r="AT1374" s="45">
        <v>0.36180317648962812</v>
      </c>
      <c r="AU1374" s="45">
        <v>0.38409298056266611</v>
      </c>
      <c r="AV1374" s="45">
        <v>0.40162844273262321</v>
      </c>
      <c r="AW1374" s="45">
        <v>0.4153690682366723</v>
      </c>
      <c r="AX1374" s="45">
        <v>0.42608071820331045</v>
      </c>
      <c r="AY1374" s="45">
        <v>0.43051473306777083</v>
      </c>
      <c r="AZ1374" s="45">
        <v>0.43051473306777083</v>
      </c>
      <c r="BA1374" s="45">
        <v>0.43051473306777083</v>
      </c>
      <c r="BB1374" s="45">
        <v>0.43051473306777083</v>
      </c>
      <c r="BC1374" s="45">
        <v>0.43051473306777083</v>
      </c>
      <c r="BD1374" s="45">
        <v>0.43051473306777083</v>
      </c>
      <c r="BE1374" s="45">
        <v>0.43051473306777083</v>
      </c>
      <c r="BF1374" s="45">
        <v>0.43051473306777083</v>
      </c>
    </row>
    <row r="1375" spans="1:58" ht="13.5" thickBot="1" x14ac:dyDescent="0.25">
      <c r="A1375" s="6" t="s">
        <v>1350</v>
      </c>
      <c r="B1375" s="6" t="s">
        <v>1350</v>
      </c>
      <c r="C1375" s="6" t="s">
        <v>984</v>
      </c>
      <c r="D1375" s="6" t="s">
        <v>1350</v>
      </c>
      <c r="E1375" s="6">
        <v>-3.4596909244581382</v>
      </c>
      <c r="F1375" s="6" t="s">
        <v>314</v>
      </c>
      <c r="G1375" s="21" t="s">
        <v>1178</v>
      </c>
      <c r="H1375" s="21" t="s">
        <v>1159</v>
      </c>
      <c r="I1375" s="21" t="s">
        <v>1160</v>
      </c>
      <c r="J1375" s="21" t="s">
        <v>849</v>
      </c>
      <c r="K1375" s="21" t="s">
        <v>850</v>
      </c>
      <c r="L1375" s="21" t="s">
        <v>1082</v>
      </c>
      <c r="M1375" s="3">
        <v>2.6741640754410616</v>
      </c>
      <c r="N1375" s="3">
        <v>-3.4596909244581382</v>
      </c>
      <c r="O1375" s="21" t="s">
        <v>1511</v>
      </c>
      <c r="P1375" s="21">
        <v>0</v>
      </c>
      <c r="Q1375" s="46">
        <v>1.2138143496654924E-2</v>
      </c>
      <c r="R1375" s="46">
        <v>1.2109892392552498E-2</v>
      </c>
      <c r="S1375" s="46">
        <v>1.2081705440529018E-2</v>
      </c>
      <c r="T1375" s="46">
        <v>1.2053582494909154E-2</v>
      </c>
      <c r="U1375" s="46">
        <v>1.2025523410348351E-2</v>
      </c>
      <c r="V1375" s="46">
        <v>1.0767475762701003E-2</v>
      </c>
      <c r="W1375" s="46">
        <v>8.5332707663120493E-3</v>
      </c>
      <c r="X1375" s="46">
        <v>6.7499654819450387E-3</v>
      </c>
      <c r="Y1375" s="46">
        <v>5.3265608514875403E-3</v>
      </c>
      <c r="Z1375" s="46">
        <v>4.1904229396173337E-3</v>
      </c>
      <c r="AA1375" s="46">
        <v>3.283576546702402E-3</v>
      </c>
      <c r="AB1375" s="46">
        <v>2.5597468322365638E-3</v>
      </c>
      <c r="AC1375" s="46">
        <v>1.9819979878489304E-3</v>
      </c>
      <c r="AD1375" s="46">
        <v>1.5208484653572011E-3</v>
      </c>
      <c r="AE1375" s="46">
        <v>1.1527665831342244E-3</v>
      </c>
      <c r="AF1375" s="46">
        <v>8.5896974412038923E-4</v>
      </c>
      <c r="AG1375" s="46">
        <v>0</v>
      </c>
      <c r="AH1375" s="46">
        <v>0</v>
      </c>
      <c r="AI1375" s="46">
        <v>0</v>
      </c>
      <c r="AJ1375" s="46">
        <v>0</v>
      </c>
      <c r="AK1375" s="46">
        <v>0.10287945625871314</v>
      </c>
      <c r="AL1375" s="45">
        <v>0.10287945625871314</v>
      </c>
      <c r="AM1375" s="45">
        <v>1.2138143496654924E-2</v>
      </c>
      <c r="AN1375" s="45">
        <v>2.4248035889207424E-2</v>
      </c>
      <c r="AO1375" s="45">
        <v>3.6329741329736445E-2</v>
      </c>
      <c r="AP1375" s="45">
        <v>4.8383323824645601E-2</v>
      </c>
      <c r="AQ1375" s="45">
        <v>6.040884723499395E-2</v>
      </c>
      <c r="AR1375" s="45">
        <v>7.1176322997694955E-2</v>
      </c>
      <c r="AS1375" s="45">
        <v>7.9709593764007006E-2</v>
      </c>
      <c r="AT1375" s="45">
        <v>8.6459559245952042E-2</v>
      </c>
      <c r="AU1375" s="45">
        <v>9.1786120097439583E-2</v>
      </c>
      <c r="AV1375" s="45">
        <v>9.5976543037056911E-2</v>
      </c>
      <c r="AW1375" s="45">
        <v>9.9260119583759313E-2</v>
      </c>
      <c r="AX1375" s="45">
        <v>0.10181986641599587</v>
      </c>
      <c r="AY1375" s="45">
        <v>0.10287945625871314</v>
      </c>
      <c r="AZ1375" s="45">
        <v>0.10287945625871314</v>
      </c>
      <c r="BA1375" s="45">
        <v>0.10287945625871314</v>
      </c>
      <c r="BB1375" s="45">
        <v>0.10287945625871314</v>
      </c>
      <c r="BC1375" s="45">
        <v>0.10287945625871314</v>
      </c>
      <c r="BD1375" s="45">
        <v>0.10287945625871314</v>
      </c>
      <c r="BE1375" s="45">
        <v>0.10287945625871314</v>
      </c>
      <c r="BF1375" s="45">
        <v>0.10287945625871314</v>
      </c>
    </row>
    <row r="1376" spans="1:58" ht="13.5" thickBot="1" x14ac:dyDescent="0.25">
      <c r="A1376" s="6" t="s">
        <v>1350</v>
      </c>
      <c r="B1376" s="6" t="s">
        <v>1350</v>
      </c>
      <c r="C1376" s="6" t="s">
        <v>984</v>
      </c>
      <c r="D1376" s="6" t="s">
        <v>1350</v>
      </c>
      <c r="E1376" s="6">
        <v>-1.1973813842593548</v>
      </c>
      <c r="F1376" s="6" t="s">
        <v>314</v>
      </c>
      <c r="G1376" s="21" t="s">
        <v>1178</v>
      </c>
      <c r="H1376" s="21" t="s">
        <v>1159</v>
      </c>
      <c r="I1376" s="21" t="s">
        <v>1160</v>
      </c>
      <c r="J1376" s="21" t="s">
        <v>849</v>
      </c>
      <c r="K1376" s="21" t="s">
        <v>850</v>
      </c>
      <c r="L1376" s="21" t="s">
        <v>990</v>
      </c>
      <c r="M1376" s="3">
        <v>4.5109785083590292</v>
      </c>
      <c r="N1376" s="3">
        <v>-1.1973813842593548</v>
      </c>
      <c r="O1376" s="21" t="s">
        <v>1511</v>
      </c>
      <c r="P1376" s="21">
        <v>0</v>
      </c>
      <c r="Q1376" s="46">
        <v>2.744644469704036E-2</v>
      </c>
      <c r="R1376" s="46">
        <v>2.7382564057748918E-2</v>
      </c>
      <c r="S1376" s="46">
        <v>2.7318828477418719E-2</v>
      </c>
      <c r="T1376" s="46">
        <v>2.725523762665261E-2</v>
      </c>
      <c r="U1376" s="46">
        <v>2.7191791176801369E-2</v>
      </c>
      <c r="V1376" s="46">
        <v>2.4347127559427729E-2</v>
      </c>
      <c r="W1376" s="46">
        <v>1.9295203112156226E-2</v>
      </c>
      <c r="X1376" s="46">
        <v>1.5262841006797392E-2</v>
      </c>
      <c r="Y1376" s="46">
        <v>1.2044276612487076E-2</v>
      </c>
      <c r="Z1376" s="46">
        <v>9.4752720217150168E-3</v>
      </c>
      <c r="AA1376" s="46">
        <v>7.4247352671685364E-3</v>
      </c>
      <c r="AB1376" s="46">
        <v>5.7880309199480565E-3</v>
      </c>
      <c r="AC1376" s="46">
        <v>4.4816407202742633E-3</v>
      </c>
      <c r="AD1376" s="46">
        <v>3.4389017816858491E-3</v>
      </c>
      <c r="AE1376" s="46">
        <v>2.6066048964826427E-3</v>
      </c>
      <c r="AF1376" s="46">
        <v>1.9422793596836497E-3</v>
      </c>
      <c r="AG1376" s="46">
        <v>0</v>
      </c>
      <c r="AH1376" s="46">
        <v>0</v>
      </c>
      <c r="AI1376" s="46">
        <v>0</v>
      </c>
      <c r="AJ1376" s="46">
        <v>0</v>
      </c>
      <c r="AK1376" s="46">
        <v>0.23262826868412884</v>
      </c>
      <c r="AL1376" s="45">
        <v>0.23262826868412884</v>
      </c>
      <c r="AM1376" s="45">
        <v>2.744644469704036E-2</v>
      </c>
      <c r="AN1376" s="45">
        <v>5.4829008754789278E-2</v>
      </c>
      <c r="AO1376" s="45">
        <v>8.2147837232208004E-2</v>
      </c>
      <c r="AP1376" s="45">
        <v>0.10940307485886061</v>
      </c>
      <c r="AQ1376" s="45">
        <v>0.13659486603566198</v>
      </c>
      <c r="AR1376" s="45">
        <v>0.16094199359508971</v>
      </c>
      <c r="AS1376" s="45">
        <v>0.18023719670724592</v>
      </c>
      <c r="AT1376" s="45">
        <v>0.19550003771404331</v>
      </c>
      <c r="AU1376" s="45">
        <v>0.20754431432653039</v>
      </c>
      <c r="AV1376" s="45">
        <v>0.21701958634824542</v>
      </c>
      <c r="AW1376" s="45">
        <v>0.22444432161541394</v>
      </c>
      <c r="AX1376" s="45">
        <v>0.23023235253536201</v>
      </c>
      <c r="AY1376" s="45">
        <v>0.23262826868412884</v>
      </c>
      <c r="AZ1376" s="45">
        <v>0.23262826868412884</v>
      </c>
      <c r="BA1376" s="45">
        <v>0.23262826868412884</v>
      </c>
      <c r="BB1376" s="45">
        <v>0.23262826868412884</v>
      </c>
      <c r="BC1376" s="45">
        <v>0.23262826868412884</v>
      </c>
      <c r="BD1376" s="45">
        <v>0.23262826868412884</v>
      </c>
      <c r="BE1376" s="45">
        <v>0.23262826868412884</v>
      </c>
      <c r="BF1376" s="45">
        <v>0.23262826868412884</v>
      </c>
    </row>
    <row r="1377" spans="1:58" ht="13.5" thickBot="1" x14ac:dyDescent="0.25">
      <c r="A1377" s="6" t="s">
        <v>1350</v>
      </c>
      <c r="B1377" s="6" t="s">
        <v>1350</v>
      </c>
      <c r="C1377" s="6" t="s">
        <v>984</v>
      </c>
      <c r="D1377" s="6" t="s">
        <v>1350</v>
      </c>
      <c r="E1377" s="6">
        <v>-1.227567047815687</v>
      </c>
      <c r="F1377" s="6" t="s">
        <v>314</v>
      </c>
      <c r="G1377" s="21" t="s">
        <v>1178</v>
      </c>
      <c r="H1377" s="21" t="s">
        <v>1159</v>
      </c>
      <c r="I1377" s="21" t="s">
        <v>1160</v>
      </c>
      <c r="J1377" s="21" t="s">
        <v>849</v>
      </c>
      <c r="K1377" s="21" t="s">
        <v>850</v>
      </c>
      <c r="L1377" s="21" t="s">
        <v>1083</v>
      </c>
      <c r="M1377" s="3">
        <v>4.2706244833438296</v>
      </c>
      <c r="N1377" s="3">
        <v>-1.227567047815687</v>
      </c>
      <c r="O1377" s="21" t="s">
        <v>1511</v>
      </c>
      <c r="P1377" s="21">
        <v>0</v>
      </c>
      <c r="Q1377" s="46">
        <v>6.5589784962762953E-3</v>
      </c>
      <c r="R1377" s="46">
        <v>6.5437127034180254E-3</v>
      </c>
      <c r="S1377" s="46">
        <v>6.5284815758367351E-3</v>
      </c>
      <c r="T1377" s="46">
        <v>6.5132850348151644E-3</v>
      </c>
      <c r="U1377" s="46">
        <v>6.4981230018147937E-3</v>
      </c>
      <c r="V1377" s="46">
        <v>5.8183232061966321E-3</v>
      </c>
      <c r="W1377" s="46">
        <v>4.6110461187551608E-3</v>
      </c>
      <c r="X1377" s="46">
        <v>3.6474176185909862E-3</v>
      </c>
      <c r="Y1377" s="46">
        <v>2.8782653701236887E-3</v>
      </c>
      <c r="Z1377" s="46">
        <v>2.2643408325850978E-3</v>
      </c>
      <c r="AA1377" s="46">
        <v>1.7743164732426709E-3</v>
      </c>
      <c r="AB1377" s="46">
        <v>1.3831871762908267E-3</v>
      </c>
      <c r="AC1377" s="46">
        <v>1.0709942740046348E-3</v>
      </c>
      <c r="AD1377" s="46">
        <v>8.218070896197343E-4</v>
      </c>
      <c r="AE1377" s="46">
        <v>6.2291002179097328E-4</v>
      </c>
      <c r="AF1377" s="46">
        <v>4.64153688922051E-4</v>
      </c>
      <c r="AG1377" s="46">
        <v>0</v>
      </c>
      <c r="AH1377" s="46">
        <v>0</v>
      </c>
      <c r="AI1377" s="46">
        <v>0</v>
      </c>
      <c r="AJ1377" s="46">
        <v>0</v>
      </c>
      <c r="AK1377" s="46">
        <v>5.5592038559723465E-2</v>
      </c>
      <c r="AL1377" s="45">
        <v>5.5592038559723465E-2</v>
      </c>
      <c r="AM1377" s="45">
        <v>6.5589784962762953E-3</v>
      </c>
      <c r="AN1377" s="45">
        <v>1.310269119969432E-2</v>
      </c>
      <c r="AO1377" s="45">
        <v>1.9631172775531055E-2</v>
      </c>
      <c r="AP1377" s="45">
        <v>2.614445781034622E-2</v>
      </c>
      <c r="AQ1377" s="45">
        <v>3.2642580812161016E-2</v>
      </c>
      <c r="AR1377" s="45">
        <v>3.8460904018357646E-2</v>
      </c>
      <c r="AS1377" s="45">
        <v>4.3071950137112805E-2</v>
      </c>
      <c r="AT1377" s="45">
        <v>4.6719367755703789E-2</v>
      </c>
      <c r="AU1377" s="45">
        <v>4.9597633125827476E-2</v>
      </c>
      <c r="AV1377" s="45">
        <v>5.186197395841257E-2</v>
      </c>
      <c r="AW1377" s="45">
        <v>5.3636290431655242E-2</v>
      </c>
      <c r="AX1377" s="45">
        <v>5.5019477607946066E-2</v>
      </c>
      <c r="AY1377" s="45">
        <v>5.5592038559723465E-2</v>
      </c>
      <c r="AZ1377" s="45">
        <v>5.5592038559723465E-2</v>
      </c>
      <c r="BA1377" s="45">
        <v>5.5592038559723465E-2</v>
      </c>
      <c r="BB1377" s="45">
        <v>5.5592038559723465E-2</v>
      </c>
      <c r="BC1377" s="45">
        <v>5.5592038559723465E-2</v>
      </c>
      <c r="BD1377" s="45">
        <v>5.5592038559723465E-2</v>
      </c>
      <c r="BE1377" s="45">
        <v>5.5592038559723465E-2</v>
      </c>
      <c r="BF1377" s="45">
        <v>5.5592038559723465E-2</v>
      </c>
    </row>
    <row r="1378" spans="1:58" ht="13.5" thickBot="1" x14ac:dyDescent="0.25">
      <c r="A1378" s="6" t="s">
        <v>1350</v>
      </c>
      <c r="B1378" s="6" t="s">
        <v>1141</v>
      </c>
      <c r="C1378" s="6" t="s">
        <v>984</v>
      </c>
      <c r="D1378" s="6" t="s">
        <v>1350</v>
      </c>
      <c r="E1378" s="6">
        <v>2.2076981593452611</v>
      </c>
      <c r="F1378" s="6" t="s">
        <v>314</v>
      </c>
      <c r="G1378" s="21" t="s">
        <v>1178</v>
      </c>
      <c r="H1378" s="21" t="s">
        <v>1159</v>
      </c>
      <c r="I1378" s="21" t="s">
        <v>1160</v>
      </c>
      <c r="J1378" s="21" t="s">
        <v>849</v>
      </c>
      <c r="K1378" s="21" t="s">
        <v>850</v>
      </c>
      <c r="L1378" s="21" t="s">
        <v>998</v>
      </c>
      <c r="M1378" s="3">
        <v>6.8151711081841855</v>
      </c>
      <c r="N1378" s="3">
        <v>2.2076981593452611</v>
      </c>
      <c r="O1378" s="21" t="s">
        <v>1511</v>
      </c>
      <c r="P1378" s="21">
        <v>0</v>
      </c>
      <c r="Q1378" s="46">
        <v>2.1697275066379904E-2</v>
      </c>
      <c r="R1378" s="46">
        <v>2.1646775418158726E-2</v>
      </c>
      <c r="S1378" s="46">
        <v>2.1596390443594467E-2</v>
      </c>
      <c r="T1378" s="46">
        <v>2.1546119882288346E-2</v>
      </c>
      <c r="U1378" s="46">
        <v>2.1495963474432868E-2</v>
      </c>
      <c r="V1378" s="46">
        <v>1.9247167695643545E-2</v>
      </c>
      <c r="W1378" s="46">
        <v>1.5253463026169943E-2</v>
      </c>
      <c r="X1378" s="46">
        <v>1.2065754354501735E-2</v>
      </c>
      <c r="Y1378" s="46">
        <v>9.5213782885649415E-3</v>
      </c>
      <c r="Z1378" s="46">
        <v>7.4904996130917278E-3</v>
      </c>
      <c r="AA1378" s="46">
        <v>5.8694860177711475E-3</v>
      </c>
      <c r="AB1378" s="46">
        <v>4.5756199154044549E-3</v>
      </c>
      <c r="AC1378" s="46">
        <v>3.5428775030729308E-3</v>
      </c>
      <c r="AD1378" s="46">
        <v>2.7185596789353109E-3</v>
      </c>
      <c r="AE1378" s="46">
        <v>2.0606028960266482E-3</v>
      </c>
      <c r="AF1378" s="46">
        <v>1.5354327304677351E-3</v>
      </c>
      <c r="AG1378" s="46">
        <v>0</v>
      </c>
      <c r="AH1378" s="46">
        <v>0</v>
      </c>
      <c r="AI1378" s="46">
        <v>0</v>
      </c>
      <c r="AJ1378" s="46">
        <v>0</v>
      </c>
      <c r="AK1378" s="46">
        <v>0.18389994003119653</v>
      </c>
      <c r="AL1378" s="45">
        <v>0.18389994003119653</v>
      </c>
      <c r="AM1378" s="45">
        <v>2.1697275066379904E-2</v>
      </c>
      <c r="AN1378" s="45">
        <v>4.3344050484538627E-2</v>
      </c>
      <c r="AO1378" s="45">
        <v>6.4940440928133086E-2</v>
      </c>
      <c r="AP1378" s="45">
        <v>8.6486560810421428E-2</v>
      </c>
      <c r="AQ1378" s="45">
        <v>0.1079825242848543</v>
      </c>
      <c r="AR1378" s="45">
        <v>0.12722969198049786</v>
      </c>
      <c r="AS1378" s="45">
        <v>0.14248315500666781</v>
      </c>
      <c r="AT1378" s="45">
        <v>0.15454890936116955</v>
      </c>
      <c r="AU1378" s="45">
        <v>0.1640702876497345</v>
      </c>
      <c r="AV1378" s="45">
        <v>0.17156078726282623</v>
      </c>
      <c r="AW1378" s="45">
        <v>0.17743027328059738</v>
      </c>
      <c r="AX1378" s="45">
        <v>0.18200589319600183</v>
      </c>
      <c r="AY1378" s="45">
        <v>0.18389994003119653</v>
      </c>
      <c r="AZ1378" s="45">
        <v>0.18389994003119653</v>
      </c>
      <c r="BA1378" s="45">
        <v>0.18389994003119653</v>
      </c>
      <c r="BB1378" s="45">
        <v>0.18389994003119653</v>
      </c>
      <c r="BC1378" s="45">
        <v>0.18389994003119653</v>
      </c>
      <c r="BD1378" s="45">
        <v>0.18389994003119653</v>
      </c>
      <c r="BE1378" s="45">
        <v>0.18389994003119653</v>
      </c>
      <c r="BF1378" s="45">
        <v>0.18389994003119653</v>
      </c>
    </row>
    <row r="1379" spans="1:58" ht="13.5" thickBot="1" x14ac:dyDescent="0.25">
      <c r="A1379" s="6" t="s">
        <v>1351</v>
      </c>
      <c r="B1379" s="6" t="s">
        <v>1351</v>
      </c>
      <c r="C1379" s="6" t="s">
        <v>984</v>
      </c>
      <c r="D1379" s="6" t="s">
        <v>1351</v>
      </c>
      <c r="E1379" s="6">
        <v>11.129490974369965</v>
      </c>
      <c r="F1379" s="6" t="s">
        <v>314</v>
      </c>
      <c r="G1379" s="21" t="s">
        <v>1178</v>
      </c>
      <c r="H1379" s="21" t="s">
        <v>1159</v>
      </c>
      <c r="I1379" s="21" t="s">
        <v>1160</v>
      </c>
      <c r="J1379" s="21" t="s">
        <v>849</v>
      </c>
      <c r="K1379" s="21" t="s">
        <v>850</v>
      </c>
      <c r="L1379" s="21" t="s">
        <v>1015</v>
      </c>
      <c r="M1379" s="3">
        <v>11.994821946777146</v>
      </c>
      <c r="N1379" s="3">
        <v>11.129490974369965</v>
      </c>
      <c r="O1379" s="21" t="s">
        <v>1511</v>
      </c>
      <c r="P1379" s="21">
        <v>0</v>
      </c>
      <c r="Q1379" s="46">
        <v>2.5717312198691764E-2</v>
      </c>
      <c r="R1379" s="46">
        <v>2.5657456054763328E-2</v>
      </c>
      <c r="S1379" s="46">
        <v>2.5597735831047311E-2</v>
      </c>
      <c r="T1379" s="46">
        <v>2.5538151218898658E-2</v>
      </c>
      <c r="U1379" s="46">
        <v>2.5478701910373137E-2</v>
      </c>
      <c r="V1379" s="46">
        <v>2.2813252772760556E-2</v>
      </c>
      <c r="W1379" s="46">
        <v>1.8079600758855289E-2</v>
      </c>
      <c r="X1379" s="46">
        <v>1.4301278418516996E-2</v>
      </c>
      <c r="Y1379" s="46">
        <v>1.128548434122445E-2</v>
      </c>
      <c r="Z1379" s="46">
        <v>8.8783276464310511E-3</v>
      </c>
      <c r="AA1379" s="46">
        <v>6.9569751917267653E-3</v>
      </c>
      <c r="AB1379" s="46">
        <v>5.4233836049459808E-3</v>
      </c>
      <c r="AC1379" s="46">
        <v>4.1992962964012403E-3</v>
      </c>
      <c r="AD1379" s="46">
        <v>3.2222501572230612E-3</v>
      </c>
      <c r="AE1379" s="46">
        <v>2.4423881723635902E-3</v>
      </c>
      <c r="AF1379" s="46">
        <v>1.8199153012865761E-3</v>
      </c>
      <c r="AG1379" s="46">
        <v>0</v>
      </c>
      <c r="AH1379" s="46">
        <v>0</v>
      </c>
      <c r="AI1379" s="46">
        <v>0</v>
      </c>
      <c r="AJ1379" s="46">
        <v>0</v>
      </c>
      <c r="AK1379" s="46">
        <v>0.21797263281375071</v>
      </c>
      <c r="AL1379" s="45">
        <v>0.21797263281375071</v>
      </c>
      <c r="AM1379" s="45">
        <v>2.5717312198691764E-2</v>
      </c>
      <c r="AN1379" s="45">
        <v>5.1374768253455091E-2</v>
      </c>
      <c r="AO1379" s="45">
        <v>7.6972504084502402E-2</v>
      </c>
      <c r="AP1379" s="45">
        <v>0.10251065530340106</v>
      </c>
      <c r="AQ1379" s="45">
        <v>0.12798935721377419</v>
      </c>
      <c r="AR1379" s="45">
        <v>0.15080260998653475</v>
      </c>
      <c r="AS1379" s="45">
        <v>0.16888221074539003</v>
      </c>
      <c r="AT1379" s="45">
        <v>0.18318348916390703</v>
      </c>
      <c r="AU1379" s="45">
        <v>0.19446897350513148</v>
      </c>
      <c r="AV1379" s="45">
        <v>0.20334730115156252</v>
      </c>
      <c r="AW1379" s="45">
        <v>0.2103042763432893</v>
      </c>
      <c r="AX1379" s="45">
        <v>0.21572765994823528</v>
      </c>
      <c r="AY1379" s="45">
        <v>0.21797263281375071</v>
      </c>
      <c r="AZ1379" s="45">
        <v>0.21797263281375071</v>
      </c>
      <c r="BA1379" s="45">
        <v>0.21797263281375071</v>
      </c>
      <c r="BB1379" s="45">
        <v>0.21797263281375071</v>
      </c>
      <c r="BC1379" s="45">
        <v>0.21797263281375071</v>
      </c>
      <c r="BD1379" s="45">
        <v>0.21797263281375071</v>
      </c>
      <c r="BE1379" s="45">
        <v>0.21797263281375071</v>
      </c>
      <c r="BF1379" s="45">
        <v>0.21797263281375071</v>
      </c>
    </row>
    <row r="1380" spans="1:58" ht="13.5" thickBot="1" x14ac:dyDescent="0.25">
      <c r="A1380" s="6" t="s">
        <v>1351</v>
      </c>
      <c r="B1380" s="6" t="s">
        <v>1351</v>
      </c>
      <c r="C1380" s="6" t="s">
        <v>984</v>
      </c>
      <c r="D1380" s="6" t="s">
        <v>1351</v>
      </c>
      <c r="E1380" s="6">
        <v>14.674904174016486</v>
      </c>
      <c r="F1380" s="6" t="s">
        <v>314</v>
      </c>
      <c r="G1380" s="21" t="s">
        <v>1178</v>
      </c>
      <c r="H1380" s="21" t="s">
        <v>1159</v>
      </c>
      <c r="I1380" s="21" t="s">
        <v>1160</v>
      </c>
      <c r="J1380" s="21" t="s">
        <v>849</v>
      </c>
      <c r="K1380" s="21" t="s">
        <v>850</v>
      </c>
      <c r="L1380" s="21" t="s">
        <v>1016</v>
      </c>
      <c r="M1380" s="3">
        <v>14.532384654294171</v>
      </c>
      <c r="N1380" s="3">
        <v>14.674904174016486</v>
      </c>
      <c r="O1380" s="21" t="s">
        <v>1511</v>
      </c>
      <c r="P1380" s="21">
        <v>0</v>
      </c>
      <c r="Q1380" s="46">
        <v>1.3879204755425588E-2</v>
      </c>
      <c r="R1380" s="46">
        <v>1.3846901392187833E-2</v>
      </c>
      <c r="S1380" s="46">
        <v>1.3814671382823307E-2</v>
      </c>
      <c r="T1380" s="46">
        <v>1.37825145607614E-2</v>
      </c>
      <c r="U1380" s="46">
        <v>1.3750430759809753E-2</v>
      </c>
      <c r="V1380" s="46">
        <v>1.2311932286085913E-2</v>
      </c>
      <c r="W1380" s="46">
        <v>9.7572591913887945E-3</v>
      </c>
      <c r="X1380" s="46">
        <v>7.7181615987476178E-3</v>
      </c>
      <c r="Y1380" s="46">
        <v>6.090587800383406E-3</v>
      </c>
      <c r="Z1380" s="46">
        <v>4.7914854530109368E-3</v>
      </c>
      <c r="AA1380" s="46">
        <v>3.7545635569685917E-3</v>
      </c>
      <c r="AB1380" s="46">
        <v>2.9269097384170837E-3</v>
      </c>
      <c r="AC1380" s="46">
        <v>2.2662902202283015E-3</v>
      </c>
      <c r="AD1380" s="46">
        <v>1.738994703636882E-3</v>
      </c>
      <c r="AE1380" s="46">
        <v>1.3181161886034244E-3</v>
      </c>
      <c r="AF1380" s="46">
        <v>9.8217795502647249E-4</v>
      </c>
      <c r="AG1380" s="46">
        <v>0</v>
      </c>
      <c r="AH1380" s="46">
        <v>0</v>
      </c>
      <c r="AI1380" s="46">
        <v>0</v>
      </c>
      <c r="AJ1380" s="46">
        <v>0</v>
      </c>
      <c r="AK1380" s="46">
        <v>0.11763619691388821</v>
      </c>
      <c r="AL1380" s="45">
        <v>0.11763619691388821</v>
      </c>
      <c r="AM1380" s="45">
        <v>1.3879204755425588E-2</v>
      </c>
      <c r="AN1380" s="45">
        <v>2.7726106147613422E-2</v>
      </c>
      <c r="AO1380" s="45">
        <v>4.154077753043673E-2</v>
      </c>
      <c r="AP1380" s="45">
        <v>5.5323292091198129E-2</v>
      </c>
      <c r="AQ1380" s="45">
        <v>6.9073722851007879E-2</v>
      </c>
      <c r="AR1380" s="45">
        <v>8.1385655137093796E-2</v>
      </c>
      <c r="AS1380" s="45">
        <v>9.1142914328482594E-2</v>
      </c>
      <c r="AT1380" s="45">
        <v>9.8861075927230216E-2</v>
      </c>
      <c r="AU1380" s="45">
        <v>0.10495166372761362</v>
      </c>
      <c r="AV1380" s="45">
        <v>0.10974314918062456</v>
      </c>
      <c r="AW1380" s="45">
        <v>0.11349771273759315</v>
      </c>
      <c r="AX1380" s="45">
        <v>0.11642462247601024</v>
      </c>
      <c r="AY1380" s="45">
        <v>0.11763619691388821</v>
      </c>
      <c r="AZ1380" s="45">
        <v>0.11763619691388821</v>
      </c>
      <c r="BA1380" s="45">
        <v>0.11763619691388821</v>
      </c>
      <c r="BB1380" s="45">
        <v>0.11763619691388821</v>
      </c>
      <c r="BC1380" s="45">
        <v>0.11763619691388821</v>
      </c>
      <c r="BD1380" s="45">
        <v>0.11763619691388821</v>
      </c>
      <c r="BE1380" s="45">
        <v>0.11763619691388821</v>
      </c>
      <c r="BF1380" s="45">
        <v>0.11763619691388821</v>
      </c>
    </row>
    <row r="1381" spans="1:58" ht="13.5" thickBot="1" x14ac:dyDescent="0.25">
      <c r="A1381" s="6" t="s">
        <v>1142</v>
      </c>
      <c r="B1381" s="6" t="s">
        <v>1352</v>
      </c>
      <c r="C1381" s="6" t="s">
        <v>984</v>
      </c>
      <c r="D1381" s="6" t="s">
        <v>1142</v>
      </c>
      <c r="E1381" s="6">
        <v>26.768628631615485</v>
      </c>
      <c r="F1381" s="6" t="s">
        <v>314</v>
      </c>
      <c r="G1381" s="21" t="s">
        <v>1178</v>
      </c>
      <c r="H1381" s="21" t="s">
        <v>1159</v>
      </c>
      <c r="I1381" s="21" t="s">
        <v>1160</v>
      </c>
      <c r="J1381" s="21" t="s">
        <v>849</v>
      </c>
      <c r="K1381" s="21" t="s">
        <v>850</v>
      </c>
      <c r="L1381" s="21" t="s">
        <v>1000</v>
      </c>
      <c r="M1381" s="3">
        <v>24.592669999669926</v>
      </c>
      <c r="N1381" s="3">
        <v>26.768628631615485</v>
      </c>
      <c r="O1381" s="21" t="s">
        <v>1511</v>
      </c>
      <c r="P1381" s="21">
        <v>0</v>
      </c>
      <c r="Q1381" s="46">
        <v>1.0291070348331308E-2</v>
      </c>
      <c r="R1381" s="46">
        <v>1.0267118242326286E-2</v>
      </c>
      <c r="S1381" s="46">
        <v>1.0243220526315709E-2</v>
      </c>
      <c r="T1381" s="46">
        <v>1.0219377076791811E-2</v>
      </c>
      <c r="U1381" s="46">
        <v>1.0195587770527259E-2</v>
      </c>
      <c r="V1381" s="46">
        <v>9.1289784618583131E-3</v>
      </c>
      <c r="W1381" s="46">
        <v>7.2347546213864695E-3</v>
      </c>
      <c r="X1381" s="46">
        <v>5.7228166434716878E-3</v>
      </c>
      <c r="Y1381" s="46">
        <v>4.5160128855316478E-3</v>
      </c>
      <c r="Z1381" s="46">
        <v>3.552762189106393E-3</v>
      </c>
      <c r="AA1381" s="46">
        <v>2.7839114973024987E-3</v>
      </c>
      <c r="AB1381" s="46">
        <v>2.1702276572792435E-3</v>
      </c>
      <c r="AC1381" s="46">
        <v>1.6803954186919523E-3</v>
      </c>
      <c r="AD1381" s="46">
        <v>1.2894194693328412E-3</v>
      </c>
      <c r="AE1381" s="46">
        <v>9.7734896654575886E-4</v>
      </c>
      <c r="AF1381" s="46">
        <v>7.2825947940615104E-4</v>
      </c>
      <c r="AG1381" s="46">
        <v>0</v>
      </c>
      <c r="AH1381" s="46">
        <v>0</v>
      </c>
      <c r="AI1381" s="46">
        <v>0</v>
      </c>
      <c r="AJ1381" s="46">
        <v>0</v>
      </c>
      <c r="AK1381" s="46">
        <v>8.7224188941930236E-2</v>
      </c>
      <c r="AL1381" s="45">
        <v>8.7224188941930236E-2</v>
      </c>
      <c r="AM1381" s="45">
        <v>1.0291070348331308E-2</v>
      </c>
      <c r="AN1381" s="45">
        <v>2.0558188590657594E-2</v>
      </c>
      <c r="AO1381" s="45">
        <v>3.0801409116973301E-2</v>
      </c>
      <c r="AP1381" s="45">
        <v>4.1020786193765112E-2</v>
      </c>
      <c r="AQ1381" s="45">
        <v>5.1216373964292371E-2</v>
      </c>
      <c r="AR1381" s="45">
        <v>6.0345352426150682E-2</v>
      </c>
      <c r="AS1381" s="45">
        <v>6.7580107047537155E-2</v>
      </c>
      <c r="AT1381" s="45">
        <v>7.3302923691008839E-2</v>
      </c>
      <c r="AU1381" s="45">
        <v>7.7818936576540487E-2</v>
      </c>
      <c r="AV1381" s="45">
        <v>8.1371698765646885E-2</v>
      </c>
      <c r="AW1381" s="45">
        <v>8.415561026294939E-2</v>
      </c>
      <c r="AX1381" s="45">
        <v>8.6325837920228632E-2</v>
      </c>
      <c r="AY1381" s="45">
        <v>8.7224188941930236E-2</v>
      </c>
      <c r="AZ1381" s="45">
        <v>8.7224188941930236E-2</v>
      </c>
      <c r="BA1381" s="45">
        <v>8.7224188941930236E-2</v>
      </c>
      <c r="BB1381" s="45">
        <v>8.7224188941930236E-2</v>
      </c>
      <c r="BC1381" s="45">
        <v>8.7224188941930236E-2</v>
      </c>
      <c r="BD1381" s="45">
        <v>8.7224188941930236E-2</v>
      </c>
      <c r="BE1381" s="45">
        <v>8.7224188941930236E-2</v>
      </c>
      <c r="BF1381" s="45">
        <v>8.7224188941930236E-2</v>
      </c>
    </row>
    <row r="1382" spans="1:58" ht="13.5" thickBot="1" x14ac:dyDescent="0.25">
      <c r="A1382" s="6" t="s">
        <v>1142</v>
      </c>
      <c r="B1382" s="6" t="s">
        <v>1142</v>
      </c>
      <c r="C1382" s="6" t="s">
        <v>984</v>
      </c>
      <c r="D1382" s="6" t="s">
        <v>1142</v>
      </c>
      <c r="E1382" s="6">
        <v>27.385616754272601</v>
      </c>
      <c r="F1382" s="6" t="s">
        <v>314</v>
      </c>
      <c r="G1382" s="21" t="s">
        <v>1178</v>
      </c>
      <c r="H1382" s="21" t="s">
        <v>1159</v>
      </c>
      <c r="I1382" s="21" t="s">
        <v>1160</v>
      </c>
      <c r="J1382" s="21" t="s">
        <v>849</v>
      </c>
      <c r="K1382" s="21" t="s">
        <v>850</v>
      </c>
      <c r="L1382" s="21" t="s">
        <v>1084</v>
      </c>
      <c r="M1382" s="3">
        <v>25.030629457396255</v>
      </c>
      <c r="N1382" s="3">
        <v>27.385616754272601</v>
      </c>
      <c r="O1382" s="21" t="s">
        <v>1511</v>
      </c>
      <c r="P1382" s="21">
        <v>0</v>
      </c>
      <c r="Q1382" s="46">
        <v>4.2744233336608223E-3</v>
      </c>
      <c r="R1382" s="46">
        <v>4.2644747629745081E-3</v>
      </c>
      <c r="S1382" s="46">
        <v>4.2545487833164876E-3</v>
      </c>
      <c r="T1382" s="46">
        <v>4.2446453433874791E-3</v>
      </c>
      <c r="U1382" s="46">
        <v>4.2347643920046807E-3</v>
      </c>
      <c r="V1382" s="46">
        <v>3.7917453898448483E-3</v>
      </c>
      <c r="W1382" s="46">
        <v>3.0049744992734569E-3</v>
      </c>
      <c r="X1382" s="46">
        <v>2.3769870545180321E-3</v>
      </c>
      <c r="Y1382" s="46">
        <v>1.8757379164315441E-3</v>
      </c>
      <c r="Z1382" s="46">
        <v>1.4756491876986024E-3</v>
      </c>
      <c r="AA1382" s="46">
        <v>1.1563050159156627E-3</v>
      </c>
      <c r="AB1382" s="46">
        <v>9.0140980710860981E-4</v>
      </c>
      <c r="AC1382" s="46">
        <v>6.9795668908222966E-4</v>
      </c>
      <c r="AD1382" s="46">
        <v>5.3556379269009116E-4</v>
      </c>
      <c r="AE1382" s="46">
        <v>4.0594448257851799E-4</v>
      </c>
      <c r="AF1382" s="46">
        <v>3.024845041738626E-4</v>
      </c>
      <c r="AG1382" s="46">
        <v>0</v>
      </c>
      <c r="AH1382" s="46">
        <v>0</v>
      </c>
      <c r="AI1382" s="46">
        <v>0</v>
      </c>
      <c r="AJ1382" s="46">
        <v>0</v>
      </c>
      <c r="AK1382" s="46">
        <v>3.6228797963030288E-2</v>
      </c>
      <c r="AL1382" s="45">
        <v>3.6228797963030288E-2</v>
      </c>
      <c r="AM1382" s="45">
        <v>4.2744233336608223E-3</v>
      </c>
      <c r="AN1382" s="45">
        <v>8.5388980966353313E-3</v>
      </c>
      <c r="AO1382" s="45">
        <v>1.279344687995182E-2</v>
      </c>
      <c r="AP1382" s="45">
        <v>1.70380922233393E-2</v>
      </c>
      <c r="AQ1382" s="45">
        <v>2.127285661534398E-2</v>
      </c>
      <c r="AR1382" s="45">
        <v>2.5064602005188827E-2</v>
      </c>
      <c r="AS1382" s="45">
        <v>2.8069576504462283E-2</v>
      </c>
      <c r="AT1382" s="45">
        <v>3.0446563558980316E-2</v>
      </c>
      <c r="AU1382" s="45">
        <v>3.232230147541186E-2</v>
      </c>
      <c r="AV1382" s="45">
        <v>3.3797950663110463E-2</v>
      </c>
      <c r="AW1382" s="45">
        <v>3.4954255679026124E-2</v>
      </c>
      <c r="AX1382" s="45">
        <v>3.5855665486134732E-2</v>
      </c>
      <c r="AY1382" s="45">
        <v>3.6228797963030288E-2</v>
      </c>
      <c r="AZ1382" s="45">
        <v>3.6228797963030288E-2</v>
      </c>
      <c r="BA1382" s="45">
        <v>3.6228797963030288E-2</v>
      </c>
      <c r="BB1382" s="45">
        <v>3.6228797963030288E-2</v>
      </c>
      <c r="BC1382" s="45">
        <v>3.6228797963030288E-2</v>
      </c>
      <c r="BD1382" s="45">
        <v>3.6228797963030288E-2</v>
      </c>
      <c r="BE1382" s="45">
        <v>3.6228797963030288E-2</v>
      </c>
      <c r="BF1382" s="45">
        <v>3.6228797963030288E-2</v>
      </c>
    </row>
    <row r="1383" spans="1:58" ht="13.5" thickBot="1" x14ac:dyDescent="0.25">
      <c r="A1383" s="6" t="s">
        <v>1142</v>
      </c>
      <c r="B1383" s="6" t="s">
        <v>1142</v>
      </c>
      <c r="C1383" s="6" t="s">
        <v>984</v>
      </c>
      <c r="D1383" s="6" t="s">
        <v>1142</v>
      </c>
      <c r="E1383" s="6">
        <v>29.146313626904618</v>
      </c>
      <c r="F1383" s="6" t="s">
        <v>314</v>
      </c>
      <c r="G1383" s="21" t="s">
        <v>1178</v>
      </c>
      <c r="H1383" s="21" t="s">
        <v>1159</v>
      </c>
      <c r="I1383" s="21" t="s">
        <v>1160</v>
      </c>
      <c r="J1383" s="21" t="s">
        <v>849</v>
      </c>
      <c r="K1383" s="21" t="s">
        <v>850</v>
      </c>
      <c r="L1383" s="21" t="s">
        <v>999</v>
      </c>
      <c r="M1383" s="3">
        <v>26.284590690862483</v>
      </c>
      <c r="N1383" s="3">
        <v>29.146313626904618</v>
      </c>
      <c r="O1383" s="21" t="s">
        <v>1511</v>
      </c>
      <c r="P1383" s="21">
        <v>0</v>
      </c>
      <c r="Q1383" s="46">
        <v>6.8822996668510645E-3</v>
      </c>
      <c r="R1383" s="46">
        <v>6.866281355285885E-3</v>
      </c>
      <c r="S1383" s="46">
        <v>6.8502994178030905E-3</v>
      </c>
      <c r="T1383" s="46">
        <v>6.8343537718050995E-3</v>
      </c>
      <c r="U1383" s="46">
        <v>6.8184443348818851E-3</v>
      </c>
      <c r="V1383" s="46">
        <v>6.1051341891687301E-3</v>
      </c>
      <c r="W1383" s="46">
        <v>4.838345054029392E-3</v>
      </c>
      <c r="X1383" s="46">
        <v>3.8272150267830382E-3</v>
      </c>
      <c r="Y1383" s="46">
        <v>3.020147849113604E-3</v>
      </c>
      <c r="Z1383" s="46">
        <v>2.3759602454231344E-3</v>
      </c>
      <c r="AA1383" s="46">
        <v>1.8617804098030072E-3</v>
      </c>
      <c r="AB1383" s="46">
        <v>1.4513706132720972E-3</v>
      </c>
      <c r="AC1383" s="46">
        <v>1.1237883367609996E-3</v>
      </c>
      <c r="AD1383" s="46">
        <v>8.6231760971876314E-4</v>
      </c>
      <c r="AE1383" s="46">
        <v>6.5361602235532233E-4</v>
      </c>
      <c r="AF1383" s="46">
        <v>4.8703388499436257E-4</v>
      </c>
      <c r="AG1383" s="46">
        <v>0</v>
      </c>
      <c r="AH1383" s="46">
        <v>0</v>
      </c>
      <c r="AI1383" s="46">
        <v>0</v>
      </c>
      <c r="AJ1383" s="46">
        <v>0</v>
      </c>
      <c r="AK1383" s="46">
        <v>5.8332416957361445E-2</v>
      </c>
      <c r="AL1383" s="45">
        <v>5.8332416957361445E-2</v>
      </c>
      <c r="AM1383" s="45">
        <v>6.8822996668510645E-3</v>
      </c>
      <c r="AN1383" s="45">
        <v>1.374858102213695E-2</v>
      </c>
      <c r="AO1383" s="45">
        <v>2.0598880439940039E-2</v>
      </c>
      <c r="AP1383" s="45">
        <v>2.743323421174514E-2</v>
      </c>
      <c r="AQ1383" s="45">
        <v>3.4251678546627022E-2</v>
      </c>
      <c r="AR1383" s="45">
        <v>4.035681273579575E-2</v>
      </c>
      <c r="AS1383" s="45">
        <v>4.5195157789825142E-2</v>
      </c>
      <c r="AT1383" s="45">
        <v>4.9022372816608178E-2</v>
      </c>
      <c r="AU1383" s="45">
        <v>5.2042520665721785E-2</v>
      </c>
      <c r="AV1383" s="45">
        <v>5.4418480911144922E-2</v>
      </c>
      <c r="AW1383" s="45">
        <v>5.6280261320947926E-2</v>
      </c>
      <c r="AX1383" s="45">
        <v>5.7731631934220026E-2</v>
      </c>
      <c r="AY1383" s="45">
        <v>5.8332416957361445E-2</v>
      </c>
      <c r="AZ1383" s="45">
        <v>5.8332416957361445E-2</v>
      </c>
      <c r="BA1383" s="45">
        <v>5.8332416957361445E-2</v>
      </c>
      <c r="BB1383" s="45">
        <v>5.8332416957361445E-2</v>
      </c>
      <c r="BC1383" s="45">
        <v>5.8332416957361445E-2</v>
      </c>
      <c r="BD1383" s="45">
        <v>5.8332416957361445E-2</v>
      </c>
      <c r="BE1383" s="45">
        <v>5.8332416957361445E-2</v>
      </c>
      <c r="BF1383" s="45">
        <v>5.8332416957361445E-2</v>
      </c>
    </row>
    <row r="1384" spans="1:58" ht="13.5" thickBot="1" x14ac:dyDescent="0.25">
      <c r="A1384" s="6" t="s">
        <v>1351</v>
      </c>
      <c r="B1384" s="6" t="s">
        <v>1137</v>
      </c>
      <c r="C1384" s="6" t="s">
        <v>984</v>
      </c>
      <c r="D1384" s="6" t="s">
        <v>1351</v>
      </c>
      <c r="E1384" s="6">
        <v>13.452113325861431</v>
      </c>
      <c r="F1384" s="6" t="s">
        <v>314</v>
      </c>
      <c r="G1384" s="21" t="s">
        <v>1178</v>
      </c>
      <c r="H1384" s="21" t="s">
        <v>1159</v>
      </c>
      <c r="I1384" s="21" t="s">
        <v>1160</v>
      </c>
      <c r="J1384" s="21" t="s">
        <v>849</v>
      </c>
      <c r="K1384" s="21" t="s">
        <v>850</v>
      </c>
      <c r="L1384" s="21" t="s">
        <v>985</v>
      </c>
      <c r="M1384" s="3">
        <v>15.229675260473188</v>
      </c>
      <c r="N1384" s="3">
        <v>13.452113325861431</v>
      </c>
      <c r="O1384" s="21" t="s">
        <v>1511</v>
      </c>
      <c r="P1384" s="21">
        <v>0</v>
      </c>
      <c r="Q1384" s="46">
        <v>0.10952712274918136</v>
      </c>
      <c r="R1384" s="46">
        <v>0.10927220220489228</v>
      </c>
      <c r="S1384" s="46">
        <v>0.10901786052940859</v>
      </c>
      <c r="T1384" s="46">
        <v>0.10876409640824586</v>
      </c>
      <c r="U1384" s="46">
        <v>0.10851090852990455</v>
      </c>
      <c r="V1384" s="46">
        <v>9.7159062247467454E-2</v>
      </c>
      <c r="W1384" s="46">
        <v>7.6998973931345305E-2</v>
      </c>
      <c r="X1384" s="46">
        <v>6.0907526599720256E-2</v>
      </c>
      <c r="Y1384" s="46">
        <v>4.8063600860595891E-2</v>
      </c>
      <c r="Z1384" s="46">
        <v>3.7811792866424464E-2</v>
      </c>
      <c r="AA1384" s="46">
        <v>2.9628970162209584E-2</v>
      </c>
      <c r="AB1384" s="46">
        <v>2.3097577119471805E-2</v>
      </c>
      <c r="AC1384" s="46">
        <v>1.7884327777438511E-2</v>
      </c>
      <c r="AD1384" s="46">
        <v>1.3723198823113882E-2</v>
      </c>
      <c r="AE1384" s="46">
        <v>1.0401854870713264E-2</v>
      </c>
      <c r="AF1384" s="46">
        <v>7.7508133453879427E-3</v>
      </c>
      <c r="AG1384" s="46">
        <v>0</v>
      </c>
      <c r="AH1384" s="46">
        <v>0</v>
      </c>
      <c r="AI1384" s="46">
        <v>0</v>
      </c>
      <c r="AJ1384" s="46">
        <v>0</v>
      </c>
      <c r="AK1384" s="46">
        <v>0.92832077962518844</v>
      </c>
      <c r="AL1384" s="45">
        <v>0.92832077962518844</v>
      </c>
      <c r="AM1384" s="45">
        <v>0.10952712274918136</v>
      </c>
      <c r="AN1384" s="45">
        <v>0.21879932495407364</v>
      </c>
      <c r="AO1384" s="45">
        <v>0.32781718548348227</v>
      </c>
      <c r="AP1384" s="45">
        <v>0.43658128189172812</v>
      </c>
      <c r="AQ1384" s="45">
        <v>0.54509219042163271</v>
      </c>
      <c r="AR1384" s="45">
        <v>0.64225125266910021</v>
      </c>
      <c r="AS1384" s="45">
        <v>0.71925022660044546</v>
      </c>
      <c r="AT1384" s="45">
        <v>0.78015775320016567</v>
      </c>
      <c r="AU1384" s="45">
        <v>0.82822135406076158</v>
      </c>
      <c r="AV1384" s="45">
        <v>0.86603314692718603</v>
      </c>
      <c r="AW1384" s="45">
        <v>0.89566211708939558</v>
      </c>
      <c r="AX1384" s="45">
        <v>0.91875969420886738</v>
      </c>
      <c r="AY1384" s="45">
        <v>0.92832077962518844</v>
      </c>
      <c r="AZ1384" s="45">
        <v>0.92832077962518844</v>
      </c>
      <c r="BA1384" s="45">
        <v>0.92832077962518844</v>
      </c>
      <c r="BB1384" s="45">
        <v>0.92832077962518844</v>
      </c>
      <c r="BC1384" s="45">
        <v>0.92832077962518844</v>
      </c>
      <c r="BD1384" s="45">
        <v>0.92832077962518844</v>
      </c>
      <c r="BE1384" s="45">
        <v>0.92832077962518844</v>
      </c>
      <c r="BF1384" s="45">
        <v>0.92832077962518844</v>
      </c>
    </row>
    <row r="1385" spans="1:58" ht="13.5" thickBot="1" x14ac:dyDescent="0.25">
      <c r="A1385" s="6" t="s">
        <v>1138</v>
      </c>
      <c r="B1385" s="6" t="s">
        <v>1353</v>
      </c>
      <c r="C1385" s="6" t="s">
        <v>984</v>
      </c>
      <c r="D1385" s="6" t="s">
        <v>1138</v>
      </c>
      <c r="E1385" s="6">
        <v>37.993642032245617</v>
      </c>
      <c r="F1385" s="6" t="s">
        <v>314</v>
      </c>
      <c r="G1385" s="21" t="s">
        <v>1178</v>
      </c>
      <c r="H1385" s="21" t="s">
        <v>1159</v>
      </c>
      <c r="I1385" s="21" t="s">
        <v>1160</v>
      </c>
      <c r="J1385" s="21" t="s">
        <v>849</v>
      </c>
      <c r="K1385" s="21" t="s">
        <v>850</v>
      </c>
      <c r="L1385" s="21" t="s">
        <v>1085</v>
      </c>
      <c r="M1385" s="3">
        <v>32.219774871302725</v>
      </c>
      <c r="N1385" s="3">
        <v>37.993642032245617</v>
      </c>
      <c r="O1385" s="21" t="s">
        <v>1511</v>
      </c>
      <c r="P1385" s="21">
        <v>0</v>
      </c>
      <c r="Q1385" s="46">
        <v>1.064771833273898E-3</v>
      </c>
      <c r="R1385" s="46">
        <v>1.0622936141034423E-3</v>
      </c>
      <c r="S1385" s="46">
        <v>1.0598210224267404E-3</v>
      </c>
      <c r="T1385" s="46">
        <v>1.0573540454649852E-3</v>
      </c>
      <c r="U1385" s="46">
        <v>1.0548926704683865E-3</v>
      </c>
      <c r="V1385" s="46">
        <v>9.4453529164018806E-4</v>
      </c>
      <c r="W1385" s="46">
        <v>7.4854827347959707E-4</v>
      </c>
      <c r="X1385" s="46">
        <v>5.9211469387611198E-4</v>
      </c>
      <c r="Y1385" s="46">
        <v>4.6725201135135354E-4</v>
      </c>
      <c r="Z1385" s="46">
        <v>3.6758869400736266E-4</v>
      </c>
      <c r="AA1385" s="46">
        <v>2.8803909101017002E-4</v>
      </c>
      <c r="AB1385" s="46">
        <v>2.2454392041325726E-4</v>
      </c>
      <c r="AC1385" s="46">
        <v>1.7386313085264381E-4</v>
      </c>
      <c r="AD1385" s="46">
        <v>1.3341056719558885E-4</v>
      </c>
      <c r="AE1385" s="46">
        <v>1.0112200341007471E-4</v>
      </c>
      <c r="AF1385" s="46">
        <v>7.5349808595188297E-5</v>
      </c>
      <c r="AG1385" s="46">
        <v>0</v>
      </c>
      <c r="AH1385" s="46">
        <v>0</v>
      </c>
      <c r="AI1385" s="46">
        <v>0</v>
      </c>
      <c r="AJ1385" s="46">
        <v>0</v>
      </c>
      <c r="AK1385" s="46">
        <v>9.0247035946642157E-3</v>
      </c>
      <c r="AL1385" s="45">
        <v>9.0247035946642157E-3</v>
      </c>
      <c r="AM1385" s="45">
        <v>1.064771833273898E-3</v>
      </c>
      <c r="AN1385" s="45">
        <v>2.1270654473773401E-3</v>
      </c>
      <c r="AO1385" s="45">
        <v>3.1868864698040805E-3</v>
      </c>
      <c r="AP1385" s="45">
        <v>4.2442405152690659E-3</v>
      </c>
      <c r="AQ1385" s="45">
        <v>5.2991331857374525E-3</v>
      </c>
      <c r="AR1385" s="45">
        <v>6.2436684773776409E-3</v>
      </c>
      <c r="AS1385" s="45">
        <v>6.9922167508572382E-3</v>
      </c>
      <c r="AT1385" s="45">
        <v>7.5843314447333506E-3</v>
      </c>
      <c r="AU1385" s="45">
        <v>8.051583456084704E-3</v>
      </c>
      <c r="AV1385" s="45">
        <v>8.4191721500920663E-3</v>
      </c>
      <c r="AW1385" s="45">
        <v>8.7072112411022366E-3</v>
      </c>
      <c r="AX1385" s="45">
        <v>8.9317551615154932E-3</v>
      </c>
      <c r="AY1385" s="45">
        <v>9.0247035946642157E-3</v>
      </c>
      <c r="AZ1385" s="45">
        <v>9.0247035946642157E-3</v>
      </c>
      <c r="BA1385" s="45">
        <v>9.0247035946642157E-3</v>
      </c>
      <c r="BB1385" s="45">
        <v>9.0247035946642157E-3</v>
      </c>
      <c r="BC1385" s="45">
        <v>9.0247035946642157E-3</v>
      </c>
      <c r="BD1385" s="45">
        <v>9.0247035946642157E-3</v>
      </c>
      <c r="BE1385" s="45">
        <v>9.0247035946642157E-3</v>
      </c>
      <c r="BF1385" s="45">
        <v>9.0247035946642157E-3</v>
      </c>
    </row>
    <row r="1386" spans="1:58" ht="13.5" thickBot="1" x14ac:dyDescent="0.25">
      <c r="A1386" s="6" t="s">
        <v>1351</v>
      </c>
      <c r="B1386" s="6" t="s">
        <v>1351</v>
      </c>
      <c r="C1386" s="6" t="s">
        <v>984</v>
      </c>
      <c r="D1386" s="6" t="s">
        <v>1351</v>
      </c>
      <c r="E1386" s="6">
        <v>13.395804307510041</v>
      </c>
      <c r="F1386" s="6" t="s">
        <v>314</v>
      </c>
      <c r="G1386" s="21" t="s">
        <v>1178</v>
      </c>
      <c r="H1386" s="21" t="s">
        <v>1159</v>
      </c>
      <c r="I1386" s="21" t="s">
        <v>1160</v>
      </c>
      <c r="J1386" s="21" t="s">
        <v>849</v>
      </c>
      <c r="K1386" s="21" t="s">
        <v>850</v>
      </c>
      <c r="L1386" s="21" t="s">
        <v>1086</v>
      </c>
      <c r="M1386" s="3">
        <v>14.985627140741279</v>
      </c>
      <c r="N1386" s="3">
        <v>13.395804307510041</v>
      </c>
      <c r="O1386" s="21" t="s">
        <v>1511</v>
      </c>
      <c r="P1386" s="21">
        <v>0</v>
      </c>
      <c r="Q1386" s="46">
        <v>2.5928883054447134E-2</v>
      </c>
      <c r="R1386" s="46">
        <v>2.5868534486757785E-2</v>
      </c>
      <c r="S1386" s="46">
        <v>2.5808322957467544E-2</v>
      </c>
      <c r="T1386" s="46">
        <v>2.5748248155392169E-2</v>
      </c>
      <c r="U1386" s="46">
        <v>2.5688309770054048E-2</v>
      </c>
      <c r="V1386" s="46">
        <v>2.3000932549496401E-2</v>
      </c>
      <c r="W1386" s="46">
        <v>1.8228337787620719E-2</v>
      </c>
      <c r="X1386" s="46">
        <v>1.4418931993277238E-2</v>
      </c>
      <c r="Y1386" s="46">
        <v>1.137832761976147E-2</v>
      </c>
      <c r="Z1386" s="46">
        <v>8.951367758994893E-3</v>
      </c>
      <c r="AA1386" s="46">
        <v>7.0142087464392716E-3</v>
      </c>
      <c r="AB1386" s="46">
        <v>5.4680006279662317E-3</v>
      </c>
      <c r="AC1386" s="46">
        <v>4.2338430135750969E-3</v>
      </c>
      <c r="AD1386" s="46">
        <v>3.2487589236895754E-3</v>
      </c>
      <c r="AE1386" s="46">
        <v>2.4624811802067669E-3</v>
      </c>
      <c r="AF1386" s="46">
        <v>1.8348873572588589E-3</v>
      </c>
      <c r="AG1386" s="46">
        <v>0</v>
      </c>
      <c r="AH1386" s="46">
        <v>0</v>
      </c>
      <c r="AI1386" s="46">
        <v>0</v>
      </c>
      <c r="AJ1386" s="46">
        <v>0</v>
      </c>
      <c r="AK1386" s="46">
        <v>0.21976584728730675</v>
      </c>
      <c r="AL1386" s="45">
        <v>0.21976584728730675</v>
      </c>
      <c r="AM1386" s="45">
        <v>2.5928883054447134E-2</v>
      </c>
      <c r="AN1386" s="45">
        <v>5.179741754120492E-2</v>
      </c>
      <c r="AO1386" s="45">
        <v>7.7605740498672471E-2</v>
      </c>
      <c r="AP1386" s="45">
        <v>0.10335398865406464</v>
      </c>
      <c r="AQ1386" s="45">
        <v>0.12904229842411868</v>
      </c>
      <c r="AR1386" s="45">
        <v>0.15204323097361508</v>
      </c>
      <c r="AS1386" s="45">
        <v>0.17027156876123581</v>
      </c>
      <c r="AT1386" s="45">
        <v>0.18469050075451304</v>
      </c>
      <c r="AU1386" s="45">
        <v>0.1960688283742745</v>
      </c>
      <c r="AV1386" s="45">
        <v>0.20502019613326938</v>
      </c>
      <c r="AW1386" s="45">
        <v>0.21203440487970865</v>
      </c>
      <c r="AX1386" s="45">
        <v>0.21750240550767488</v>
      </c>
      <c r="AY1386" s="45">
        <v>0.21976584728730675</v>
      </c>
      <c r="AZ1386" s="45">
        <v>0.21976584728730675</v>
      </c>
      <c r="BA1386" s="45">
        <v>0.21976584728730675</v>
      </c>
      <c r="BB1386" s="45">
        <v>0.21976584728730675</v>
      </c>
      <c r="BC1386" s="45">
        <v>0.21976584728730675</v>
      </c>
      <c r="BD1386" s="45">
        <v>0.21976584728730675</v>
      </c>
      <c r="BE1386" s="45">
        <v>0.21976584728730675</v>
      </c>
      <c r="BF1386" s="45">
        <v>0.21976584728730675</v>
      </c>
    </row>
    <row r="1387" spans="1:58" ht="13.5" thickBot="1" x14ac:dyDescent="0.25">
      <c r="A1387" s="6" t="s">
        <v>1352</v>
      </c>
      <c r="B1387" s="6" t="s">
        <v>1352</v>
      </c>
      <c r="C1387" s="6" t="s">
        <v>984</v>
      </c>
      <c r="D1387" s="6" t="s">
        <v>1352</v>
      </c>
      <c r="E1387" s="6">
        <v>24.493931063061503</v>
      </c>
      <c r="F1387" s="6" t="s">
        <v>314</v>
      </c>
      <c r="G1387" s="21" t="s">
        <v>1178</v>
      </c>
      <c r="H1387" s="21" t="s">
        <v>1159</v>
      </c>
      <c r="I1387" s="21" t="s">
        <v>1160</v>
      </c>
      <c r="J1387" s="21" t="s">
        <v>849</v>
      </c>
      <c r="K1387" s="21" t="s">
        <v>850</v>
      </c>
      <c r="L1387" s="21" t="s">
        <v>1009</v>
      </c>
      <c r="M1387" s="3">
        <v>22.652541585048294</v>
      </c>
      <c r="N1387" s="3">
        <v>24.493931063061503</v>
      </c>
      <c r="O1387" s="21" t="s">
        <v>1511</v>
      </c>
      <c r="P1387" s="21">
        <v>0</v>
      </c>
      <c r="Q1387" s="46">
        <v>4.725487084367804E-3</v>
      </c>
      <c r="R1387" s="46">
        <v>4.7144886785908478E-3</v>
      </c>
      <c r="S1387" s="46">
        <v>4.7035152477880775E-3</v>
      </c>
      <c r="T1387" s="46">
        <v>4.6925667352467927E-3</v>
      </c>
      <c r="U1387" s="46">
        <v>4.6816430843830675E-3</v>
      </c>
      <c r="V1387" s="46">
        <v>4.1918739601248837E-3</v>
      </c>
      <c r="W1387" s="46">
        <v>3.3220781089574013E-3</v>
      </c>
      <c r="X1387" s="46">
        <v>2.6278215209475857E-3</v>
      </c>
      <c r="Y1387" s="46">
        <v>2.0736774544426969E-3</v>
      </c>
      <c r="Z1387" s="46">
        <v>1.6313688732265642E-3</v>
      </c>
      <c r="AA1387" s="46">
        <v>1.2783255170983386E-3</v>
      </c>
      <c r="AB1387" s="46">
        <v>9.9653217959721433E-4</v>
      </c>
      <c r="AC1387" s="46">
        <v>7.7160942242973077E-4</v>
      </c>
      <c r="AD1387" s="46">
        <v>5.9207981700880406E-4</v>
      </c>
      <c r="AE1387" s="46">
        <v>4.4878227064895025E-4</v>
      </c>
      <c r="AF1387" s="46">
        <v>3.3440455147216113E-4</v>
      </c>
      <c r="AG1387" s="46">
        <v>0</v>
      </c>
      <c r="AH1387" s="46">
        <v>0</v>
      </c>
      <c r="AI1387" s="46">
        <v>0</v>
      </c>
      <c r="AJ1387" s="46">
        <v>0</v>
      </c>
      <c r="AK1387" s="46">
        <v>4.005188618270232E-2</v>
      </c>
      <c r="AL1387" s="45">
        <v>4.005188618270232E-2</v>
      </c>
      <c r="AM1387" s="45">
        <v>4.725487084367804E-3</v>
      </c>
      <c r="AN1387" s="45">
        <v>9.4399757629586509E-3</v>
      </c>
      <c r="AO1387" s="45">
        <v>1.4143491010746728E-2</v>
      </c>
      <c r="AP1387" s="45">
        <v>1.883605774599352E-2</v>
      </c>
      <c r="AQ1387" s="45">
        <v>2.3517700830376589E-2</v>
      </c>
      <c r="AR1387" s="45">
        <v>2.7709574790501474E-2</v>
      </c>
      <c r="AS1387" s="45">
        <v>3.1031652899458875E-2</v>
      </c>
      <c r="AT1387" s="45">
        <v>3.3659474420406461E-2</v>
      </c>
      <c r="AU1387" s="45">
        <v>3.5733151874849156E-2</v>
      </c>
      <c r="AV1387" s="45">
        <v>3.7364520748075718E-2</v>
      </c>
      <c r="AW1387" s="45">
        <v>3.8642846265174058E-2</v>
      </c>
      <c r="AX1387" s="45">
        <v>3.9639378444771271E-2</v>
      </c>
      <c r="AY1387" s="45">
        <v>4.005188618270232E-2</v>
      </c>
      <c r="AZ1387" s="45">
        <v>4.005188618270232E-2</v>
      </c>
      <c r="BA1387" s="45">
        <v>4.005188618270232E-2</v>
      </c>
      <c r="BB1387" s="45">
        <v>4.005188618270232E-2</v>
      </c>
      <c r="BC1387" s="45">
        <v>4.005188618270232E-2</v>
      </c>
      <c r="BD1387" s="45">
        <v>4.005188618270232E-2</v>
      </c>
      <c r="BE1387" s="45">
        <v>4.005188618270232E-2</v>
      </c>
      <c r="BF1387" s="45">
        <v>4.005188618270232E-2</v>
      </c>
    </row>
    <row r="1388" spans="1:58" ht="13.5" thickBot="1" x14ac:dyDescent="0.25">
      <c r="A1388" s="6" t="s">
        <v>1142</v>
      </c>
      <c r="B1388" s="6" t="s">
        <v>1142</v>
      </c>
      <c r="C1388" s="6" t="s">
        <v>984</v>
      </c>
      <c r="D1388" s="6" t="s">
        <v>1142</v>
      </c>
      <c r="E1388" s="6">
        <v>27.292332709245894</v>
      </c>
      <c r="F1388" s="6" t="s">
        <v>314</v>
      </c>
      <c r="G1388" s="21" t="s">
        <v>1178</v>
      </c>
      <c r="H1388" s="21" t="s">
        <v>1159</v>
      </c>
      <c r="I1388" s="21" t="s">
        <v>1160</v>
      </c>
      <c r="J1388" s="21" t="s">
        <v>849</v>
      </c>
      <c r="K1388" s="21" t="s">
        <v>850</v>
      </c>
      <c r="L1388" s="21" t="s">
        <v>987</v>
      </c>
      <c r="M1388" s="3">
        <v>25.269814601479826</v>
      </c>
      <c r="N1388" s="3">
        <v>27.292332709245894</v>
      </c>
      <c r="O1388" s="21" t="s">
        <v>1511</v>
      </c>
      <c r="P1388" s="21">
        <v>0</v>
      </c>
      <c r="Q1388" s="46">
        <v>7.6405948867477508E-2</v>
      </c>
      <c r="R1388" s="46">
        <v>7.6228116696017784E-2</v>
      </c>
      <c r="S1388" s="46">
        <v>7.6050688342527872E-2</v>
      </c>
      <c r="T1388" s="46">
        <v>7.5873662890025492E-2</v>
      </c>
      <c r="U1388" s="46">
        <v>7.5697039423610543E-2</v>
      </c>
      <c r="V1388" s="46">
        <v>6.7778009279875373E-2</v>
      </c>
      <c r="W1388" s="46">
        <v>5.3714363322764955E-2</v>
      </c>
      <c r="X1388" s="46">
        <v>4.248899492849624E-2</v>
      </c>
      <c r="Y1388" s="46">
        <v>3.3529092498405695E-2</v>
      </c>
      <c r="Z1388" s="46">
        <v>2.637744733745663E-2</v>
      </c>
      <c r="AA1388" s="46">
        <v>2.0669123066384232E-2</v>
      </c>
      <c r="AB1388" s="46">
        <v>1.6112833534341814E-2</v>
      </c>
      <c r="AC1388" s="46">
        <v>1.2476078978367833E-2</v>
      </c>
      <c r="AD1388" s="46">
        <v>9.5732819529845987E-3</v>
      </c>
      <c r="AE1388" s="46">
        <v>7.2563176264445447E-3</v>
      </c>
      <c r="AF1388" s="46">
        <v>5.4069552206282116E-3</v>
      </c>
      <c r="AG1388" s="46">
        <v>0</v>
      </c>
      <c r="AH1388" s="46">
        <v>0</v>
      </c>
      <c r="AI1388" s="46">
        <v>0</v>
      </c>
      <c r="AJ1388" s="46">
        <v>0</v>
      </c>
      <c r="AK1388" s="46">
        <v>0.6475951183624894</v>
      </c>
      <c r="AL1388" s="45">
        <v>0.6475951183624894</v>
      </c>
      <c r="AM1388" s="45">
        <v>7.6405948867477508E-2</v>
      </c>
      <c r="AN1388" s="45">
        <v>0.15263406556349529</v>
      </c>
      <c r="AO1388" s="45">
        <v>0.22868475390602316</v>
      </c>
      <c r="AP1388" s="45">
        <v>0.30455841679604867</v>
      </c>
      <c r="AQ1388" s="45">
        <v>0.38025545621965923</v>
      </c>
      <c r="AR1388" s="45">
        <v>0.4480334654995346</v>
      </c>
      <c r="AS1388" s="45">
        <v>0.50174782882229951</v>
      </c>
      <c r="AT1388" s="45">
        <v>0.54423682375079574</v>
      </c>
      <c r="AU1388" s="45">
        <v>0.57776591624920148</v>
      </c>
      <c r="AV1388" s="45">
        <v>0.6041433635866581</v>
      </c>
      <c r="AW1388" s="45">
        <v>0.62481248665304234</v>
      </c>
      <c r="AX1388" s="45">
        <v>0.64092532018738413</v>
      </c>
      <c r="AY1388" s="45">
        <v>0.6475951183624894</v>
      </c>
      <c r="AZ1388" s="45">
        <v>0.6475951183624894</v>
      </c>
      <c r="BA1388" s="45">
        <v>0.6475951183624894</v>
      </c>
      <c r="BB1388" s="45">
        <v>0.6475951183624894</v>
      </c>
      <c r="BC1388" s="45">
        <v>0.6475951183624894</v>
      </c>
      <c r="BD1388" s="45">
        <v>0.6475951183624894</v>
      </c>
      <c r="BE1388" s="45">
        <v>0.6475951183624894</v>
      </c>
      <c r="BF1388" s="45">
        <v>0.6475951183624894</v>
      </c>
    </row>
    <row r="1389" spans="1:58" ht="13.5" thickBot="1" x14ac:dyDescent="0.25">
      <c r="A1389" s="6" t="s">
        <v>1142</v>
      </c>
      <c r="B1389" s="6" t="s">
        <v>1142</v>
      </c>
      <c r="C1389" s="6" t="s">
        <v>984</v>
      </c>
      <c r="D1389" s="6" t="s">
        <v>1142</v>
      </c>
      <c r="E1389" s="6">
        <v>27.798027097883384</v>
      </c>
      <c r="F1389" s="6" t="s">
        <v>314</v>
      </c>
      <c r="G1389" s="21" t="s">
        <v>1178</v>
      </c>
      <c r="H1389" s="21" t="s">
        <v>1159</v>
      </c>
      <c r="I1389" s="21" t="s">
        <v>1160</v>
      </c>
      <c r="J1389" s="21" t="s">
        <v>849</v>
      </c>
      <c r="K1389" s="21" t="s">
        <v>850</v>
      </c>
      <c r="L1389" s="21" t="s">
        <v>1087</v>
      </c>
      <c r="M1389" s="3">
        <v>25.629543933385499</v>
      </c>
      <c r="N1389" s="3">
        <v>27.798027097883384</v>
      </c>
      <c r="O1389" s="21" t="s">
        <v>1511</v>
      </c>
      <c r="P1389" s="21">
        <v>0</v>
      </c>
      <c r="Q1389" s="46">
        <v>3.1805405979787434E-2</v>
      </c>
      <c r="R1389" s="46">
        <v>3.1731380010692353E-2</v>
      </c>
      <c r="S1389" s="46">
        <v>3.1657522138383756E-2</v>
      </c>
      <c r="T1389" s="46">
        <v>3.1583831981150584E-2</v>
      </c>
      <c r="U1389" s="46">
        <v>3.1510309158148571E-2</v>
      </c>
      <c r="V1389" s="46">
        <v>2.8213864674165725E-2</v>
      </c>
      <c r="W1389" s="46">
        <v>2.2359608875344175E-2</v>
      </c>
      <c r="X1389" s="46">
        <v>1.7686839223970068E-2</v>
      </c>
      <c r="Y1389" s="46">
        <v>1.3957112173232346E-2</v>
      </c>
      <c r="Z1389" s="46">
        <v>1.0980106048200279E-2</v>
      </c>
      <c r="AA1389" s="46">
        <v>8.6039092520498756E-3</v>
      </c>
      <c r="AB1389" s="46">
        <v>6.7072684737328287E-3</v>
      </c>
      <c r="AC1389" s="46">
        <v>5.1934013362116994E-3</v>
      </c>
      <c r="AD1389" s="46">
        <v>3.9850577551462287E-3</v>
      </c>
      <c r="AE1389" s="46">
        <v>3.0205779975018793E-3</v>
      </c>
      <c r="AF1389" s="46">
        <v>2.2507462894660979E-3</v>
      </c>
      <c r="AG1389" s="46">
        <v>0</v>
      </c>
      <c r="AH1389" s="46">
        <v>0</v>
      </c>
      <c r="AI1389" s="46">
        <v>0</v>
      </c>
      <c r="AJ1389" s="46">
        <v>0</v>
      </c>
      <c r="AK1389" s="46">
        <v>0.26957358628936112</v>
      </c>
      <c r="AL1389" s="45">
        <v>0.26957358628936112</v>
      </c>
      <c r="AM1389" s="45">
        <v>3.1805405979787434E-2</v>
      </c>
      <c r="AN1389" s="45">
        <v>6.3536785990479794E-2</v>
      </c>
      <c r="AO1389" s="45">
        <v>9.519430812886355E-2</v>
      </c>
      <c r="AP1389" s="45">
        <v>0.12677814011001415</v>
      </c>
      <c r="AQ1389" s="45">
        <v>0.15828844926816271</v>
      </c>
      <c r="AR1389" s="45">
        <v>0.18650231394232844</v>
      </c>
      <c r="AS1389" s="45">
        <v>0.20886192281767263</v>
      </c>
      <c r="AT1389" s="45">
        <v>0.2265487620416427</v>
      </c>
      <c r="AU1389" s="45">
        <v>0.24050587421487504</v>
      </c>
      <c r="AV1389" s="45">
        <v>0.25148598026307534</v>
      </c>
      <c r="AW1389" s="45">
        <v>0.26008988951512524</v>
      </c>
      <c r="AX1389" s="45">
        <v>0.26679715798885806</v>
      </c>
      <c r="AY1389" s="45">
        <v>0.26957358628936112</v>
      </c>
      <c r="AZ1389" s="45">
        <v>0.26957358628936112</v>
      </c>
      <c r="BA1389" s="45">
        <v>0.26957358628936112</v>
      </c>
      <c r="BB1389" s="45">
        <v>0.26957358628936112</v>
      </c>
      <c r="BC1389" s="45">
        <v>0.26957358628936112</v>
      </c>
      <c r="BD1389" s="45">
        <v>0.26957358628936112</v>
      </c>
      <c r="BE1389" s="45">
        <v>0.26957358628936112</v>
      </c>
      <c r="BF1389" s="45">
        <v>0.26957358628936112</v>
      </c>
    </row>
    <row r="1390" spans="1:58" ht="13.5" thickBot="1" x14ac:dyDescent="0.25">
      <c r="A1390" s="6" t="s">
        <v>1142</v>
      </c>
      <c r="B1390" s="6" t="s">
        <v>1142</v>
      </c>
      <c r="C1390" s="6" t="s">
        <v>984</v>
      </c>
      <c r="D1390" s="6" t="s">
        <v>1142</v>
      </c>
      <c r="E1390" s="6">
        <v>27.767694670730126</v>
      </c>
      <c r="F1390" s="6" t="s">
        <v>314</v>
      </c>
      <c r="G1390" s="21" t="s">
        <v>1178</v>
      </c>
      <c r="H1390" s="21" t="s">
        <v>1159</v>
      </c>
      <c r="I1390" s="21" t="s">
        <v>1160</v>
      </c>
      <c r="J1390" s="21" t="s">
        <v>849</v>
      </c>
      <c r="K1390" s="21" t="s">
        <v>850</v>
      </c>
      <c r="L1390" s="21" t="s">
        <v>1088</v>
      </c>
      <c r="M1390" s="3">
        <v>25.436859595200975</v>
      </c>
      <c r="N1390" s="3">
        <v>27.767694670730126</v>
      </c>
      <c r="O1390" s="21" t="s">
        <v>1511</v>
      </c>
      <c r="P1390" s="21">
        <v>0</v>
      </c>
      <c r="Q1390" s="46">
        <v>1.781816836926867E-2</v>
      </c>
      <c r="R1390" s="46">
        <v>1.7776697206099978E-2</v>
      </c>
      <c r="S1390" s="46">
        <v>1.7735320214873167E-2</v>
      </c>
      <c r="T1390" s="46">
        <v>1.7694037181744365E-2</v>
      </c>
      <c r="U1390" s="46">
        <v>1.7652847893355271E-2</v>
      </c>
      <c r="V1390" s="46">
        <v>1.5806098857267473E-2</v>
      </c>
      <c r="W1390" s="46">
        <v>1.2526401199376832E-2</v>
      </c>
      <c r="X1390" s="46">
        <v>9.9086010539579973E-3</v>
      </c>
      <c r="Y1390" s="46">
        <v>7.8191164989205812E-3</v>
      </c>
      <c r="Z1390" s="46">
        <v>6.1513246648570311E-3</v>
      </c>
      <c r="AA1390" s="46">
        <v>4.8201209500158592E-3</v>
      </c>
      <c r="AB1390" s="46">
        <v>3.7575762761465617E-3</v>
      </c>
      <c r="AC1390" s="46">
        <v>2.9094707823133213E-3</v>
      </c>
      <c r="AD1390" s="46">
        <v>2.2325270769246088E-3</v>
      </c>
      <c r="AE1390" s="46">
        <v>1.6922018655004939E-3</v>
      </c>
      <c r="AF1390" s="46">
        <v>1.2609232646707965E-3</v>
      </c>
      <c r="AG1390" s="46">
        <v>0</v>
      </c>
      <c r="AH1390" s="46">
        <v>0</v>
      </c>
      <c r="AI1390" s="46">
        <v>0</v>
      </c>
      <c r="AJ1390" s="46">
        <v>0</v>
      </c>
      <c r="AK1390" s="46">
        <v>0.15102173358403126</v>
      </c>
      <c r="AL1390" s="45">
        <v>0.15102173358403126</v>
      </c>
      <c r="AM1390" s="45">
        <v>1.781816836926867E-2</v>
      </c>
      <c r="AN1390" s="45">
        <v>3.5594865575368645E-2</v>
      </c>
      <c r="AO1390" s="45">
        <v>5.3330185790241812E-2</v>
      </c>
      <c r="AP1390" s="45">
        <v>7.1024222971986184E-2</v>
      </c>
      <c r="AQ1390" s="45">
        <v>8.8677070865341462E-2</v>
      </c>
      <c r="AR1390" s="45">
        <v>0.10448316972260893</v>
      </c>
      <c r="AS1390" s="45">
        <v>0.11700957092198576</v>
      </c>
      <c r="AT1390" s="45">
        <v>0.12691817197594377</v>
      </c>
      <c r="AU1390" s="45">
        <v>0.13473728847486435</v>
      </c>
      <c r="AV1390" s="45">
        <v>0.1408886131397214</v>
      </c>
      <c r="AW1390" s="45">
        <v>0.14570873408973725</v>
      </c>
      <c r="AX1390" s="45">
        <v>0.14946631036588381</v>
      </c>
      <c r="AY1390" s="45">
        <v>0.15102173358403126</v>
      </c>
      <c r="AZ1390" s="45">
        <v>0.15102173358403126</v>
      </c>
      <c r="BA1390" s="45">
        <v>0.15102173358403126</v>
      </c>
      <c r="BB1390" s="45">
        <v>0.15102173358403126</v>
      </c>
      <c r="BC1390" s="45">
        <v>0.15102173358403126</v>
      </c>
      <c r="BD1390" s="45">
        <v>0.15102173358403126</v>
      </c>
      <c r="BE1390" s="45">
        <v>0.15102173358403126</v>
      </c>
      <c r="BF1390" s="45">
        <v>0.15102173358403126</v>
      </c>
    </row>
    <row r="1391" spans="1:58" ht="13.5" thickBot="1" x14ac:dyDescent="0.25">
      <c r="A1391" s="6" t="s">
        <v>1354</v>
      </c>
      <c r="B1391" s="6" t="s">
        <v>1138</v>
      </c>
      <c r="C1391" s="6" t="s">
        <v>984</v>
      </c>
      <c r="D1391" s="6" t="s">
        <v>1354</v>
      </c>
      <c r="E1391" s="6">
        <v>42.347209492902628</v>
      </c>
      <c r="F1391" s="6" t="s">
        <v>314</v>
      </c>
      <c r="G1391" s="21" t="s">
        <v>1178</v>
      </c>
      <c r="H1391" s="21" t="s">
        <v>1159</v>
      </c>
      <c r="I1391" s="21" t="s">
        <v>1160</v>
      </c>
      <c r="J1391" s="21" t="s">
        <v>849</v>
      </c>
      <c r="K1391" s="21" t="s">
        <v>850</v>
      </c>
      <c r="L1391" s="21" t="s">
        <v>1089</v>
      </c>
      <c r="M1391" s="3">
        <v>35.333319795036438</v>
      </c>
      <c r="N1391" s="3">
        <v>42.347209492902628</v>
      </c>
      <c r="O1391" s="21" t="s">
        <v>1511</v>
      </c>
      <c r="P1391" s="21">
        <v>0</v>
      </c>
      <c r="Q1391" s="46">
        <v>9.0686207080497552E-4</v>
      </c>
      <c r="R1391" s="46">
        <v>9.0475138107916104E-4</v>
      </c>
      <c r="S1391" s="46">
        <v>9.0264548426810965E-4</v>
      </c>
      <c r="T1391" s="46">
        <v>9.0054436948816053E-4</v>
      </c>
      <c r="U1391" s="46">
        <v>8.9844802588036603E-4</v>
      </c>
      <c r="V1391" s="46">
        <v>8.0445707123139466E-4</v>
      </c>
      <c r="W1391" s="46">
        <v>6.3753568245505693E-4</v>
      </c>
      <c r="X1391" s="46">
        <v>5.0430180500879006E-4</v>
      </c>
      <c r="Y1391" s="46">
        <v>3.9795673904991332E-4</v>
      </c>
      <c r="Z1391" s="46">
        <v>3.1307387539266664E-4</v>
      </c>
      <c r="AA1391" s="46">
        <v>2.4532178480257802E-4</v>
      </c>
      <c r="AB1391" s="46">
        <v>1.9124319247488302E-4</v>
      </c>
      <c r="AC1391" s="46">
        <v>1.4807855913775533E-4</v>
      </c>
      <c r="AD1391" s="46">
        <v>1.1362526642187794E-4</v>
      </c>
      <c r="AE1391" s="46">
        <v>8.612522096348379E-5</v>
      </c>
      <c r="AF1391" s="46">
        <v>6.4175141867988902E-5</v>
      </c>
      <c r="AG1391" s="46">
        <v>0</v>
      </c>
      <c r="AH1391" s="46">
        <v>0</v>
      </c>
      <c r="AI1391" s="46">
        <v>0</v>
      </c>
      <c r="AJ1391" s="46">
        <v>0</v>
      </c>
      <c r="AK1391" s="46">
        <v>7.6863053045779029E-3</v>
      </c>
      <c r="AL1391" s="45">
        <v>7.6863053045779029E-3</v>
      </c>
      <c r="AM1391" s="45">
        <v>9.0686207080497552E-4</v>
      </c>
      <c r="AN1391" s="45">
        <v>1.8116134518841366E-3</v>
      </c>
      <c r="AO1391" s="45">
        <v>2.7142589361522462E-3</v>
      </c>
      <c r="AP1391" s="45">
        <v>3.6148033056404068E-3</v>
      </c>
      <c r="AQ1391" s="45">
        <v>4.5132513315207729E-3</v>
      </c>
      <c r="AR1391" s="45">
        <v>5.3177084027521675E-3</v>
      </c>
      <c r="AS1391" s="45">
        <v>5.9552440852072243E-3</v>
      </c>
      <c r="AT1391" s="45">
        <v>6.4595458902160143E-3</v>
      </c>
      <c r="AU1391" s="45">
        <v>6.8575026292659273E-3</v>
      </c>
      <c r="AV1391" s="45">
        <v>7.1705765046585941E-3</v>
      </c>
      <c r="AW1391" s="45">
        <v>7.4158982894611718E-3</v>
      </c>
      <c r="AX1391" s="45">
        <v>7.6071414819360549E-3</v>
      </c>
      <c r="AY1391" s="45">
        <v>7.6863053045779029E-3</v>
      </c>
      <c r="AZ1391" s="45">
        <v>7.6863053045779029E-3</v>
      </c>
      <c r="BA1391" s="45">
        <v>7.6863053045779029E-3</v>
      </c>
      <c r="BB1391" s="45">
        <v>7.6863053045779029E-3</v>
      </c>
      <c r="BC1391" s="45">
        <v>7.6863053045779029E-3</v>
      </c>
      <c r="BD1391" s="45">
        <v>7.6863053045779029E-3</v>
      </c>
      <c r="BE1391" s="45">
        <v>7.6863053045779029E-3</v>
      </c>
      <c r="BF1391" s="45">
        <v>7.6863053045779029E-3</v>
      </c>
    </row>
    <row r="1392" spans="1:58" ht="13.5" thickBot="1" x14ac:dyDescent="0.25">
      <c r="A1392" s="6" t="s">
        <v>1142</v>
      </c>
      <c r="B1392" s="6" t="s">
        <v>1142</v>
      </c>
      <c r="C1392" s="6" t="s">
        <v>984</v>
      </c>
      <c r="D1392" s="6" t="s">
        <v>1142</v>
      </c>
      <c r="E1392" s="6">
        <v>28.2792635642794</v>
      </c>
      <c r="F1392" s="6" t="s">
        <v>314</v>
      </c>
      <c r="G1392" s="21" t="s">
        <v>1178</v>
      </c>
      <c r="H1392" s="21" t="s">
        <v>1159</v>
      </c>
      <c r="I1392" s="21" t="s">
        <v>1160</v>
      </c>
      <c r="J1392" s="21" t="s">
        <v>849</v>
      </c>
      <c r="K1392" s="21" t="s">
        <v>850</v>
      </c>
      <c r="L1392" s="21" t="s">
        <v>1090</v>
      </c>
      <c r="M1392" s="3">
        <v>25.800789574987622</v>
      </c>
      <c r="N1392" s="3">
        <v>28.2792635642794</v>
      </c>
      <c r="O1392" s="21" t="s">
        <v>1511</v>
      </c>
      <c r="P1392" s="21">
        <v>0</v>
      </c>
      <c r="Q1392" s="46">
        <v>7.4167439232341974E-3</v>
      </c>
      <c r="R1392" s="46">
        <v>7.3994817113700803E-3</v>
      </c>
      <c r="S1392" s="46">
        <v>7.3822586982138895E-3</v>
      </c>
      <c r="T1392" s="46">
        <v>7.3650747947539346E-3</v>
      </c>
      <c r="U1392" s="46">
        <v>7.3479299121806483E-3</v>
      </c>
      <c r="V1392" s="46">
        <v>6.5792277421660239E-3</v>
      </c>
      <c r="W1392" s="46">
        <v>5.2140662300456725E-3</v>
      </c>
      <c r="X1392" s="46">
        <v>4.1244170069379173E-3</v>
      </c>
      <c r="Y1392" s="46">
        <v>3.2546771125167985E-3</v>
      </c>
      <c r="Z1392" s="46">
        <v>2.560465188251647E-3</v>
      </c>
      <c r="AA1392" s="46">
        <v>2.0063567716052115E-3</v>
      </c>
      <c r="AB1392" s="46">
        <v>1.5640766455134163E-3</v>
      </c>
      <c r="AC1392" s="46">
        <v>1.2110560017923691E-3</v>
      </c>
      <c r="AD1392" s="46">
        <v>9.2928079295706079E-4</v>
      </c>
      <c r="AE1392" s="46">
        <v>7.0437250578924099E-4</v>
      </c>
      <c r="AF1392" s="46">
        <v>5.2485445008148169E-4</v>
      </c>
      <c r="AG1392" s="46">
        <v>0</v>
      </c>
      <c r="AH1392" s="46">
        <v>0</v>
      </c>
      <c r="AI1392" s="46">
        <v>0</v>
      </c>
      <c r="AJ1392" s="46">
        <v>0</v>
      </c>
      <c r="AK1392" s="46">
        <v>6.2862214657680396E-2</v>
      </c>
      <c r="AL1392" s="45">
        <v>6.2862214657680396E-2</v>
      </c>
      <c r="AM1392" s="45">
        <v>7.4167439232341974E-3</v>
      </c>
      <c r="AN1392" s="45">
        <v>1.4816225634604278E-2</v>
      </c>
      <c r="AO1392" s="45">
        <v>2.2198484332818166E-2</v>
      </c>
      <c r="AP1392" s="45">
        <v>2.9563559127572102E-2</v>
      </c>
      <c r="AQ1392" s="45">
        <v>3.6911489039752748E-2</v>
      </c>
      <c r="AR1392" s="45">
        <v>4.3490716781918771E-2</v>
      </c>
      <c r="AS1392" s="45">
        <v>4.8704783011964445E-2</v>
      </c>
      <c r="AT1392" s="45">
        <v>5.2829200018902359E-2</v>
      </c>
      <c r="AU1392" s="45">
        <v>5.6083877131419158E-2</v>
      </c>
      <c r="AV1392" s="45">
        <v>5.8644342319670806E-2</v>
      </c>
      <c r="AW1392" s="45">
        <v>6.0650699091276017E-2</v>
      </c>
      <c r="AX1392" s="45">
        <v>6.2214775736789435E-2</v>
      </c>
      <c r="AY1392" s="45">
        <v>6.2862214657680396E-2</v>
      </c>
      <c r="AZ1392" s="45">
        <v>6.2862214657680396E-2</v>
      </c>
      <c r="BA1392" s="45">
        <v>6.2862214657680396E-2</v>
      </c>
      <c r="BB1392" s="45">
        <v>6.2862214657680396E-2</v>
      </c>
      <c r="BC1392" s="45">
        <v>6.2862214657680396E-2</v>
      </c>
      <c r="BD1392" s="45">
        <v>6.2862214657680396E-2</v>
      </c>
      <c r="BE1392" s="45">
        <v>6.2862214657680396E-2</v>
      </c>
      <c r="BF1392" s="45">
        <v>6.2862214657680396E-2</v>
      </c>
    </row>
    <row r="1393" spans="1:58" ht="13.5" thickBot="1" x14ac:dyDescent="0.25">
      <c r="A1393" s="6" t="s">
        <v>1142</v>
      </c>
      <c r="B1393" s="6" t="s">
        <v>1142</v>
      </c>
      <c r="C1393" s="6" t="s">
        <v>984</v>
      </c>
      <c r="D1393" s="6" t="s">
        <v>1142</v>
      </c>
      <c r="E1393" s="6">
        <v>29.383795229712121</v>
      </c>
      <c r="F1393" s="6" t="s">
        <v>314</v>
      </c>
      <c r="G1393" s="21" t="s">
        <v>1178</v>
      </c>
      <c r="H1393" s="21" t="s">
        <v>1159</v>
      </c>
      <c r="I1393" s="21" t="s">
        <v>1160</v>
      </c>
      <c r="J1393" s="21" t="s">
        <v>849</v>
      </c>
      <c r="K1393" s="21" t="s">
        <v>850</v>
      </c>
      <c r="L1393" s="21" t="s">
        <v>986</v>
      </c>
      <c r="M1393" s="3">
        <v>26.760538700187286</v>
      </c>
      <c r="N1393" s="3">
        <v>29.383795229712121</v>
      </c>
      <c r="O1393" s="21" t="s">
        <v>1511</v>
      </c>
      <c r="P1393" s="21">
        <v>0</v>
      </c>
      <c r="Q1393" s="46">
        <v>5.1389017703772161E-2</v>
      </c>
      <c r="R1393" s="46">
        <v>5.1269411563898241E-2</v>
      </c>
      <c r="S1393" s="46">
        <v>5.1150077023410317E-2</v>
      </c>
      <c r="T1393" s="46">
        <v>5.1031013465565593E-2</v>
      </c>
      <c r="U1393" s="46">
        <v>5.0912220275021729E-2</v>
      </c>
      <c r="V1393" s="46">
        <v>4.5586048867099688E-2</v>
      </c>
      <c r="W1393" s="46">
        <v>3.6127139426382585E-2</v>
      </c>
      <c r="X1393" s="46">
        <v>2.8577195165563618E-2</v>
      </c>
      <c r="Y1393" s="46">
        <v>2.2550955174714126E-2</v>
      </c>
      <c r="Z1393" s="46">
        <v>1.7740910600507642E-2</v>
      </c>
      <c r="AA1393" s="46">
        <v>1.3901612988566393E-2</v>
      </c>
      <c r="AB1393" s="46">
        <v>1.0837149463196789E-2</v>
      </c>
      <c r="AC1393" s="46">
        <v>8.391145624079872E-3</v>
      </c>
      <c r="AD1393" s="46">
        <v>6.4387860246119342E-3</v>
      </c>
      <c r="AE1393" s="46">
        <v>4.8804450503758725E-3</v>
      </c>
      <c r="AF1393" s="46">
        <v>3.6366031922239234E-3</v>
      </c>
      <c r="AG1393" s="46">
        <v>0</v>
      </c>
      <c r="AH1393" s="46">
        <v>0</v>
      </c>
      <c r="AI1393" s="46">
        <v>0</v>
      </c>
      <c r="AJ1393" s="46">
        <v>0</v>
      </c>
      <c r="AK1393" s="46">
        <v>0.43555871624770631</v>
      </c>
      <c r="AL1393" s="45">
        <v>0.43555871624770631</v>
      </c>
      <c r="AM1393" s="45">
        <v>5.1389017703772161E-2</v>
      </c>
      <c r="AN1393" s="45">
        <v>0.10265842926767041</v>
      </c>
      <c r="AO1393" s="45">
        <v>0.15380850629108073</v>
      </c>
      <c r="AP1393" s="45">
        <v>0.20483951975664633</v>
      </c>
      <c r="AQ1393" s="45">
        <v>0.25575174003166806</v>
      </c>
      <c r="AR1393" s="45">
        <v>0.30133778889876772</v>
      </c>
      <c r="AS1393" s="45">
        <v>0.33746492832515029</v>
      </c>
      <c r="AT1393" s="45">
        <v>0.36604212349071391</v>
      </c>
      <c r="AU1393" s="45">
        <v>0.38859307866542803</v>
      </c>
      <c r="AV1393" s="45">
        <v>0.40633398926593567</v>
      </c>
      <c r="AW1393" s="45">
        <v>0.42023560225450207</v>
      </c>
      <c r="AX1393" s="45">
        <v>0.43107275171769888</v>
      </c>
      <c r="AY1393" s="45">
        <v>0.43555871624770631</v>
      </c>
      <c r="AZ1393" s="45">
        <v>0.43555871624770631</v>
      </c>
      <c r="BA1393" s="45">
        <v>0.43555871624770631</v>
      </c>
      <c r="BB1393" s="45">
        <v>0.43555871624770631</v>
      </c>
      <c r="BC1393" s="45">
        <v>0.43555871624770631</v>
      </c>
      <c r="BD1393" s="45">
        <v>0.43555871624770631</v>
      </c>
      <c r="BE1393" s="45">
        <v>0.43555871624770631</v>
      </c>
      <c r="BF1393" s="45">
        <v>0.43555871624770631</v>
      </c>
    </row>
    <row r="1394" spans="1:58" ht="13.5" thickBot="1" x14ac:dyDescent="0.25">
      <c r="A1394" s="6" t="s">
        <v>1142</v>
      </c>
      <c r="B1394" s="6" t="s">
        <v>1142</v>
      </c>
      <c r="C1394" s="6" t="s">
        <v>984</v>
      </c>
      <c r="D1394" s="6" t="s">
        <v>1142</v>
      </c>
      <c r="E1394" s="6">
        <v>28.140339415380808</v>
      </c>
      <c r="F1394" s="6" t="s">
        <v>314</v>
      </c>
      <c r="G1394" s="21" t="s">
        <v>1178</v>
      </c>
      <c r="H1394" s="21" t="s">
        <v>1159</v>
      </c>
      <c r="I1394" s="21" t="s">
        <v>1160</v>
      </c>
      <c r="J1394" s="21" t="s">
        <v>849</v>
      </c>
      <c r="K1394" s="21" t="s">
        <v>850</v>
      </c>
      <c r="L1394" s="21" t="s">
        <v>1007</v>
      </c>
      <c r="M1394" s="3">
        <v>25.261739509043196</v>
      </c>
      <c r="N1394" s="3">
        <v>28.140339415380808</v>
      </c>
      <c r="O1394" s="21" t="s">
        <v>1511</v>
      </c>
      <c r="P1394" s="21">
        <v>0</v>
      </c>
      <c r="Q1394" s="46">
        <v>1.2887432445673438E-3</v>
      </c>
      <c r="R1394" s="46">
        <v>1.2857437397770434E-3</v>
      </c>
      <c r="S1394" s="46">
        <v>1.2827510462061354E-3</v>
      </c>
      <c r="T1394" s="46">
        <v>1.2797651483878302E-3</v>
      </c>
      <c r="U1394" s="46">
        <v>1.2767860308904597E-3</v>
      </c>
      <c r="V1394" s="46">
        <v>1.1432153239947832E-3</v>
      </c>
      <c r="W1394" s="46">
        <v>9.0600305204657609E-4</v>
      </c>
      <c r="X1394" s="46">
        <v>7.1666416024136813E-4</v>
      </c>
      <c r="Y1394" s="46">
        <v>5.655370045693737E-4</v>
      </c>
      <c r="Z1394" s="46">
        <v>4.4490982140721341E-4</v>
      </c>
      <c r="AA1394" s="46">
        <v>3.4862720923909589E-4</v>
      </c>
      <c r="AB1394" s="46">
        <v>2.7177602890892175E-4</v>
      </c>
      <c r="AC1394" s="46">
        <v>2.1043469442343448E-4</v>
      </c>
      <c r="AD1394" s="46">
        <v>1.6147306103934635E-4</v>
      </c>
      <c r="AE1394" s="46">
        <v>1.2239269926135116E-4</v>
      </c>
      <c r="AF1394" s="46">
        <v>9.1199404202789409E-5</v>
      </c>
      <c r="AG1394" s="46">
        <v>0</v>
      </c>
      <c r="AH1394" s="46">
        <v>0</v>
      </c>
      <c r="AI1394" s="46">
        <v>0</v>
      </c>
      <c r="AJ1394" s="46">
        <v>0</v>
      </c>
      <c r="AK1394" s="46">
        <v>1.0923021654400152E-2</v>
      </c>
      <c r="AL1394" s="45">
        <v>1.0923021654400152E-2</v>
      </c>
      <c r="AM1394" s="45">
        <v>1.2887432445673438E-3</v>
      </c>
      <c r="AN1394" s="45">
        <v>2.5744869843443872E-3</v>
      </c>
      <c r="AO1394" s="45">
        <v>3.8572380305505229E-3</v>
      </c>
      <c r="AP1394" s="45">
        <v>5.1370031789383531E-3</v>
      </c>
      <c r="AQ1394" s="45">
        <v>6.4137892098288128E-3</v>
      </c>
      <c r="AR1394" s="45">
        <v>7.5570045338235955E-3</v>
      </c>
      <c r="AS1394" s="45">
        <v>8.4630075858701716E-3</v>
      </c>
      <c r="AT1394" s="45">
        <v>9.1796717461115392E-3</v>
      </c>
      <c r="AU1394" s="45">
        <v>9.7452087506809133E-3</v>
      </c>
      <c r="AV1394" s="45">
        <v>1.0190118572088127E-2</v>
      </c>
      <c r="AW1394" s="45">
        <v>1.0538745781327222E-2</v>
      </c>
      <c r="AX1394" s="45">
        <v>1.0810521810236144E-2</v>
      </c>
      <c r="AY1394" s="45">
        <v>1.0923021654400152E-2</v>
      </c>
      <c r="AZ1394" s="45">
        <v>1.0923021654400152E-2</v>
      </c>
      <c r="BA1394" s="45">
        <v>1.0923021654400152E-2</v>
      </c>
      <c r="BB1394" s="45">
        <v>1.0923021654400152E-2</v>
      </c>
      <c r="BC1394" s="45">
        <v>1.0923021654400152E-2</v>
      </c>
      <c r="BD1394" s="45">
        <v>1.0923021654400152E-2</v>
      </c>
      <c r="BE1394" s="45">
        <v>1.0923021654400152E-2</v>
      </c>
      <c r="BF1394" s="45">
        <v>1.0923021654400152E-2</v>
      </c>
    </row>
    <row r="1395" spans="1:58" ht="13.5" thickBot="1" x14ac:dyDescent="0.25">
      <c r="A1395" s="6" t="s">
        <v>1142</v>
      </c>
      <c r="B1395" s="6" t="s">
        <v>1142</v>
      </c>
      <c r="C1395" s="6" t="s">
        <v>984</v>
      </c>
      <c r="D1395" s="6" t="s">
        <v>1142</v>
      </c>
      <c r="E1395" s="6">
        <v>29.878953814884866</v>
      </c>
      <c r="F1395" s="6" t="s">
        <v>314</v>
      </c>
      <c r="G1395" s="21" t="s">
        <v>1178</v>
      </c>
      <c r="H1395" s="21" t="s">
        <v>1159</v>
      </c>
      <c r="I1395" s="21" t="s">
        <v>1160</v>
      </c>
      <c r="J1395" s="21" t="s">
        <v>849</v>
      </c>
      <c r="K1395" s="21" t="s">
        <v>850</v>
      </c>
      <c r="L1395" s="21" t="s">
        <v>1091</v>
      </c>
      <c r="M1395" s="3">
        <v>26.941747030603718</v>
      </c>
      <c r="N1395" s="3">
        <v>29.878953814884866</v>
      </c>
      <c r="O1395" s="21" t="s">
        <v>1511</v>
      </c>
      <c r="P1395" s="21">
        <v>0</v>
      </c>
      <c r="Q1395" s="46">
        <v>1.1982364713835948E-2</v>
      </c>
      <c r="R1395" s="46">
        <v>1.1954476179397619E-2</v>
      </c>
      <c r="S1395" s="46">
        <v>1.1926650973721828E-2</v>
      </c>
      <c r="T1395" s="46">
        <v>1.1898888953002807E-2</v>
      </c>
      <c r="U1395" s="46">
        <v>1.1871189973761329E-2</v>
      </c>
      <c r="V1395" s="46">
        <v>1.0629287886704263E-2</v>
      </c>
      <c r="W1395" s="46">
        <v>8.4237562813492418E-3</v>
      </c>
      <c r="X1395" s="46">
        <v>6.6633376210091973E-3</v>
      </c>
      <c r="Y1395" s="46">
        <v>5.2582007133589546E-3</v>
      </c>
      <c r="Z1395" s="46">
        <v>4.1366437941318494E-3</v>
      </c>
      <c r="AA1395" s="46">
        <v>3.2414357071350324E-3</v>
      </c>
      <c r="AB1395" s="46">
        <v>2.5268954949657181E-3</v>
      </c>
      <c r="AC1395" s="46">
        <v>1.9565613768728076E-3</v>
      </c>
      <c r="AD1395" s="46">
        <v>1.5013301656393949E-3</v>
      </c>
      <c r="AE1395" s="46">
        <v>1.1379721810706365E-3</v>
      </c>
      <c r="AF1395" s="46">
        <v>8.4794587862940449E-4</v>
      </c>
      <c r="AG1395" s="46">
        <v>0</v>
      </c>
      <c r="AH1395" s="46">
        <v>0</v>
      </c>
      <c r="AI1395" s="46">
        <v>0</v>
      </c>
      <c r="AJ1395" s="46">
        <v>0</v>
      </c>
      <c r="AK1395" s="46">
        <v>0.10155911954680352</v>
      </c>
      <c r="AL1395" s="45">
        <v>0.10155911954680352</v>
      </c>
      <c r="AM1395" s="45">
        <v>1.1982364713835948E-2</v>
      </c>
      <c r="AN1395" s="45">
        <v>2.3936840893233564E-2</v>
      </c>
      <c r="AO1395" s="45">
        <v>3.5863491866955394E-2</v>
      </c>
      <c r="AP1395" s="45">
        <v>4.7762380819958199E-2</v>
      </c>
      <c r="AQ1395" s="45">
        <v>5.9633570793719531E-2</v>
      </c>
      <c r="AR1395" s="45">
        <v>7.0262858680423798E-2</v>
      </c>
      <c r="AS1395" s="45">
        <v>7.8686614961773038E-2</v>
      </c>
      <c r="AT1395" s="45">
        <v>8.5349952582782232E-2</v>
      </c>
      <c r="AU1395" s="45">
        <v>9.0608153296141192E-2</v>
      </c>
      <c r="AV1395" s="45">
        <v>9.4744797090273045E-2</v>
      </c>
      <c r="AW1395" s="45">
        <v>9.7986232797408077E-2</v>
      </c>
      <c r="AX1395" s="45">
        <v>0.1005131282923738</v>
      </c>
      <c r="AY1395" s="45">
        <v>0.10155911954680352</v>
      </c>
      <c r="AZ1395" s="45">
        <v>0.10155911954680352</v>
      </c>
      <c r="BA1395" s="45">
        <v>0.10155911954680352</v>
      </c>
      <c r="BB1395" s="45">
        <v>0.10155911954680352</v>
      </c>
      <c r="BC1395" s="45">
        <v>0.10155911954680352</v>
      </c>
      <c r="BD1395" s="45">
        <v>0.10155911954680352</v>
      </c>
      <c r="BE1395" s="45">
        <v>0.10155911954680352</v>
      </c>
      <c r="BF1395" s="45">
        <v>0.10155911954680352</v>
      </c>
    </row>
    <row r="1396" spans="1:58" ht="13.5" thickBot="1" x14ac:dyDescent="0.25">
      <c r="A1396" s="6" t="s">
        <v>1353</v>
      </c>
      <c r="B1396" s="6" t="s">
        <v>1142</v>
      </c>
      <c r="C1396" s="6" t="s">
        <v>984</v>
      </c>
      <c r="D1396" s="6" t="s">
        <v>1353</v>
      </c>
      <c r="E1396" s="6">
        <v>33.190279376668435</v>
      </c>
      <c r="F1396" s="6" t="s">
        <v>314</v>
      </c>
      <c r="G1396" s="21" t="s">
        <v>1178</v>
      </c>
      <c r="H1396" s="21" t="s">
        <v>1159</v>
      </c>
      <c r="I1396" s="21" t="s">
        <v>1160</v>
      </c>
      <c r="J1396" s="21" t="s">
        <v>849</v>
      </c>
      <c r="K1396" s="21" t="s">
        <v>850</v>
      </c>
      <c r="L1396" s="21" t="s">
        <v>1011</v>
      </c>
      <c r="M1396" s="3">
        <v>28.943854501766236</v>
      </c>
      <c r="N1396" s="3">
        <v>33.190279376668435</v>
      </c>
      <c r="O1396" s="21" t="s">
        <v>1511</v>
      </c>
      <c r="P1396" s="21">
        <v>0</v>
      </c>
      <c r="Q1396" s="46">
        <v>5.6224356338454691E-2</v>
      </c>
      <c r="R1396" s="46">
        <v>5.6093496117165721E-2</v>
      </c>
      <c r="S1396" s="46">
        <v>5.5962933050820389E-2</v>
      </c>
      <c r="T1396" s="46">
        <v>5.5832666464644833E-2</v>
      </c>
      <c r="U1396" s="46">
        <v>5.5702695685397381E-2</v>
      </c>
      <c r="V1396" s="46">
        <v>4.9875369681913244E-2</v>
      </c>
      <c r="W1396" s="46">
        <v>3.9526444586016472E-2</v>
      </c>
      <c r="X1396" s="46">
        <v>3.1266104625780243E-2</v>
      </c>
      <c r="Y1396" s="46">
        <v>2.4672838598013828E-2</v>
      </c>
      <c r="Z1396" s="46">
        <v>1.9410203267971615E-2</v>
      </c>
      <c r="AA1396" s="46">
        <v>1.5209655239062364E-2</v>
      </c>
      <c r="AB1396" s="46">
        <v>1.1856847636672047E-2</v>
      </c>
      <c r="AC1396" s="46">
        <v>9.1806923490094332E-3</v>
      </c>
      <c r="AD1396" s="46">
        <v>7.044629689589685E-3</v>
      </c>
      <c r="AE1396" s="46">
        <v>5.3396599869710761E-3</v>
      </c>
      <c r="AF1396" s="46">
        <v>3.978781515532861E-3</v>
      </c>
      <c r="AG1396" s="46">
        <v>0</v>
      </c>
      <c r="AH1396" s="46">
        <v>0</v>
      </c>
      <c r="AI1396" s="46">
        <v>0</v>
      </c>
      <c r="AJ1396" s="46">
        <v>0</v>
      </c>
      <c r="AK1396" s="46">
        <v>0.47654167296592087</v>
      </c>
      <c r="AL1396" s="45">
        <v>0.47654167296592087</v>
      </c>
      <c r="AM1396" s="45">
        <v>5.6224356338454691E-2</v>
      </c>
      <c r="AN1396" s="45">
        <v>0.11231785245562041</v>
      </c>
      <c r="AO1396" s="45">
        <v>0.16828078550644079</v>
      </c>
      <c r="AP1396" s="45">
        <v>0.22411345197108562</v>
      </c>
      <c r="AQ1396" s="45">
        <v>0.27981614765648299</v>
      </c>
      <c r="AR1396" s="45">
        <v>0.32969151733839624</v>
      </c>
      <c r="AS1396" s="45">
        <v>0.3692179619244127</v>
      </c>
      <c r="AT1396" s="45">
        <v>0.40048406655019292</v>
      </c>
      <c r="AU1396" s="45">
        <v>0.42515690514820675</v>
      </c>
      <c r="AV1396" s="45">
        <v>0.44456710841617836</v>
      </c>
      <c r="AW1396" s="45">
        <v>0.45977676365524073</v>
      </c>
      <c r="AX1396" s="45">
        <v>0.47163361129191278</v>
      </c>
      <c r="AY1396" s="45">
        <v>0.47654167296592087</v>
      </c>
      <c r="AZ1396" s="45">
        <v>0.47654167296592087</v>
      </c>
      <c r="BA1396" s="45">
        <v>0.47654167296592087</v>
      </c>
      <c r="BB1396" s="45">
        <v>0.47654167296592087</v>
      </c>
      <c r="BC1396" s="45">
        <v>0.47654167296592087</v>
      </c>
      <c r="BD1396" s="45">
        <v>0.47654167296592087</v>
      </c>
      <c r="BE1396" s="45">
        <v>0.47654167296592087</v>
      </c>
      <c r="BF1396" s="45">
        <v>0.47654167296592087</v>
      </c>
    </row>
    <row r="1397" spans="1:58" ht="13.5" thickBot="1" x14ac:dyDescent="0.25">
      <c r="A1397" s="6" t="s">
        <v>1139</v>
      </c>
      <c r="B1397" s="6" t="s">
        <v>1354</v>
      </c>
      <c r="C1397" s="6" t="s">
        <v>984</v>
      </c>
      <c r="D1397" s="6" t="s">
        <v>1139</v>
      </c>
      <c r="E1397" s="6">
        <v>57.358326269793238</v>
      </c>
      <c r="F1397" s="6" t="s">
        <v>314</v>
      </c>
      <c r="G1397" s="21" t="s">
        <v>1178</v>
      </c>
      <c r="H1397" s="21" t="s">
        <v>1159</v>
      </c>
      <c r="I1397" s="21" t="s">
        <v>1160</v>
      </c>
      <c r="J1397" s="21" t="s">
        <v>849</v>
      </c>
      <c r="K1397" s="21" t="s">
        <v>850</v>
      </c>
      <c r="L1397" s="21" t="s">
        <v>1041</v>
      </c>
      <c r="M1397" s="3">
        <v>42.045358858435741</v>
      </c>
      <c r="N1397" s="3">
        <v>57.358326269793238</v>
      </c>
      <c r="O1397" s="21" t="s">
        <v>1511</v>
      </c>
      <c r="P1397" s="21">
        <v>0</v>
      </c>
      <c r="Q1397" s="46">
        <v>2.4061375865896836E-2</v>
      </c>
      <c r="R1397" s="46">
        <v>2.4005373855818253E-2</v>
      </c>
      <c r="S1397" s="46">
        <v>2.3949499014057001E-2</v>
      </c>
      <c r="T1397" s="46">
        <v>2.3893751051841675E-2</v>
      </c>
      <c r="U1397" s="46">
        <v>2.3838129681056554E-2</v>
      </c>
      <c r="V1397" s="46">
        <v>2.1344308668346312E-2</v>
      </c>
      <c r="W1397" s="46">
        <v>1.6915456249984799E-2</v>
      </c>
      <c r="X1397" s="46">
        <v>1.3380419879503613E-2</v>
      </c>
      <c r="Y1397" s="46">
        <v>1.0558812618711687E-2</v>
      </c>
      <c r="Z1397" s="46">
        <v>8.306652612485213E-3</v>
      </c>
      <c r="AA1397" s="46">
        <v>6.5090159377686734E-3</v>
      </c>
      <c r="AB1397" s="46">
        <v>5.0741722297941386E-3</v>
      </c>
      <c r="AC1397" s="46">
        <v>3.9289038364249702E-3</v>
      </c>
      <c r="AD1397" s="46">
        <v>3.0147696449722029E-3</v>
      </c>
      <c r="AE1397" s="46">
        <v>2.2851229308734158E-3</v>
      </c>
      <c r="AF1397" s="46">
        <v>1.7027310540866231E-3</v>
      </c>
      <c r="AG1397" s="46">
        <v>0</v>
      </c>
      <c r="AH1397" s="46">
        <v>0</v>
      </c>
      <c r="AI1397" s="46">
        <v>0</v>
      </c>
      <c r="AJ1397" s="46">
        <v>0</v>
      </c>
      <c r="AK1397" s="46">
        <v>0.2039373868501535</v>
      </c>
      <c r="AL1397" s="45">
        <v>0.2039373868501535</v>
      </c>
      <c r="AM1397" s="45">
        <v>2.4061375865896836E-2</v>
      </c>
      <c r="AN1397" s="45">
        <v>4.8066749721715089E-2</v>
      </c>
      <c r="AO1397" s="45">
        <v>7.2016248735772087E-2</v>
      </c>
      <c r="AP1397" s="45">
        <v>9.5909999787613762E-2</v>
      </c>
      <c r="AQ1397" s="45">
        <v>0.11974812946867032</v>
      </c>
      <c r="AR1397" s="45">
        <v>0.14109243813701663</v>
      </c>
      <c r="AS1397" s="45">
        <v>0.15800789438700144</v>
      </c>
      <c r="AT1397" s="45">
        <v>0.17138831426650505</v>
      </c>
      <c r="AU1397" s="45">
        <v>0.18194712688521675</v>
      </c>
      <c r="AV1397" s="45">
        <v>0.19025377949770195</v>
      </c>
      <c r="AW1397" s="45">
        <v>0.19676279543547062</v>
      </c>
      <c r="AX1397" s="45">
        <v>0.20183696766526477</v>
      </c>
      <c r="AY1397" s="45">
        <v>0.2039373868501535</v>
      </c>
      <c r="AZ1397" s="45">
        <v>0.2039373868501535</v>
      </c>
      <c r="BA1397" s="45">
        <v>0.2039373868501535</v>
      </c>
      <c r="BB1397" s="45">
        <v>0.2039373868501535</v>
      </c>
      <c r="BC1397" s="45">
        <v>0.2039373868501535</v>
      </c>
      <c r="BD1397" s="45">
        <v>0.2039373868501535</v>
      </c>
      <c r="BE1397" s="45">
        <v>0.2039373868501535</v>
      </c>
      <c r="BF1397" s="45">
        <v>0.2039373868501535</v>
      </c>
    </row>
    <row r="1398" spans="1:58" ht="13.5" thickBot="1" x14ac:dyDescent="0.25">
      <c r="A1398" s="6" t="s">
        <v>1356</v>
      </c>
      <c r="B1398" s="6" t="s">
        <v>1143</v>
      </c>
      <c r="C1398" s="6" t="s">
        <v>984</v>
      </c>
      <c r="D1398" s="6" t="s">
        <v>1356</v>
      </c>
      <c r="E1398" s="6">
        <v>61.428134959811082</v>
      </c>
      <c r="F1398" s="6" t="s">
        <v>314</v>
      </c>
      <c r="G1398" s="21" t="s">
        <v>1178</v>
      </c>
      <c r="H1398" s="21" t="s">
        <v>1159</v>
      </c>
      <c r="I1398" s="21" t="s">
        <v>1160</v>
      </c>
      <c r="J1398" s="21" t="s">
        <v>849</v>
      </c>
      <c r="K1398" s="21" t="s">
        <v>850</v>
      </c>
      <c r="L1398" s="21" t="s">
        <v>1092</v>
      </c>
      <c r="M1398" s="3">
        <v>49.40160530370791</v>
      </c>
      <c r="N1398" s="3">
        <v>61.428134959811082</v>
      </c>
      <c r="O1398" s="21" t="s">
        <v>1511</v>
      </c>
      <c r="P1398" s="21">
        <v>0</v>
      </c>
      <c r="Q1398" s="46">
        <v>5.6738563774533573E-3</v>
      </c>
      <c r="R1398" s="46">
        <v>5.6606506753436548E-3</v>
      </c>
      <c r="S1398" s="46">
        <v>5.647474960495379E-3</v>
      </c>
      <c r="T1398" s="46">
        <v>5.6343291648140205E-3</v>
      </c>
      <c r="U1398" s="46">
        <v>5.6212132203596896E-3</v>
      </c>
      <c r="V1398" s="46">
        <v>5.0331511603987729E-3</v>
      </c>
      <c r="W1398" s="46">
        <v>3.9887939017460745E-3</v>
      </c>
      <c r="X1398" s="46">
        <v>3.1552053003721936E-3</v>
      </c>
      <c r="Y1398" s="46">
        <v>2.4898487372006029E-3</v>
      </c>
      <c r="Z1398" s="46">
        <v>1.9587721900574751E-3</v>
      </c>
      <c r="AA1398" s="46">
        <v>1.5348757192974337E-3</v>
      </c>
      <c r="AB1398" s="46">
        <v>1.1965286036331613E-3</v>
      </c>
      <c r="AC1398" s="46">
        <v>9.2646556094475832E-4</v>
      </c>
      <c r="AD1398" s="46">
        <v>7.1090573008015146E-4</v>
      </c>
      <c r="AE1398" s="46">
        <v>5.3884945677514255E-4</v>
      </c>
      <c r="AF1398" s="46">
        <v>4.0151699986575837E-4</v>
      </c>
      <c r="AG1398" s="46">
        <v>0</v>
      </c>
      <c r="AH1398" s="46">
        <v>0</v>
      </c>
      <c r="AI1398" s="46">
        <v>0</v>
      </c>
      <c r="AJ1398" s="46">
        <v>0</v>
      </c>
      <c r="AK1398" s="46">
        <v>4.8089994912590875E-2</v>
      </c>
      <c r="AL1398" s="45">
        <v>4.8089994912590875E-2</v>
      </c>
      <c r="AM1398" s="45">
        <v>5.6738563774533573E-3</v>
      </c>
      <c r="AN1398" s="45">
        <v>1.1334507052797012E-2</v>
      </c>
      <c r="AO1398" s="45">
        <v>1.6981982013292391E-2</v>
      </c>
      <c r="AP1398" s="45">
        <v>2.2616311178106412E-2</v>
      </c>
      <c r="AQ1398" s="45">
        <v>2.82375243984661E-2</v>
      </c>
      <c r="AR1398" s="45">
        <v>3.3270675558864871E-2</v>
      </c>
      <c r="AS1398" s="45">
        <v>3.7259469460610942E-2</v>
      </c>
      <c r="AT1398" s="45">
        <v>4.0414674760983135E-2</v>
      </c>
      <c r="AU1398" s="45">
        <v>4.2904523498183737E-2</v>
      </c>
      <c r="AV1398" s="45">
        <v>4.4863295688241212E-2</v>
      </c>
      <c r="AW1398" s="45">
        <v>4.6398171407538644E-2</v>
      </c>
      <c r="AX1398" s="45">
        <v>4.7594700011171803E-2</v>
      </c>
      <c r="AY1398" s="45">
        <v>4.8089994912590875E-2</v>
      </c>
      <c r="AZ1398" s="45">
        <v>4.8089994912590875E-2</v>
      </c>
      <c r="BA1398" s="45">
        <v>4.8089994912590875E-2</v>
      </c>
      <c r="BB1398" s="45">
        <v>4.8089994912590875E-2</v>
      </c>
      <c r="BC1398" s="45">
        <v>4.8089994912590875E-2</v>
      </c>
      <c r="BD1398" s="45">
        <v>4.8089994912590875E-2</v>
      </c>
      <c r="BE1398" s="45">
        <v>4.8089994912590875E-2</v>
      </c>
      <c r="BF1398" s="45">
        <v>4.8089994912590875E-2</v>
      </c>
    </row>
    <row r="1399" spans="1:58" ht="13.5" thickBot="1" x14ac:dyDescent="0.25">
      <c r="A1399" s="6" t="s">
        <v>1356</v>
      </c>
      <c r="B1399" s="6" t="s">
        <v>1143</v>
      </c>
      <c r="C1399" s="6" t="s">
        <v>984</v>
      </c>
      <c r="D1399" s="6" t="s">
        <v>1356</v>
      </c>
      <c r="E1399" s="6">
        <v>61.271325151264961</v>
      </c>
      <c r="F1399" s="6" t="s">
        <v>314</v>
      </c>
      <c r="G1399" s="21" t="s">
        <v>1178</v>
      </c>
      <c r="H1399" s="21" t="s">
        <v>1159</v>
      </c>
      <c r="I1399" s="21" t="s">
        <v>1160</v>
      </c>
      <c r="J1399" s="21" t="s">
        <v>849</v>
      </c>
      <c r="K1399" s="21" t="s">
        <v>850</v>
      </c>
      <c r="L1399" s="21" t="s">
        <v>1093</v>
      </c>
      <c r="M1399" s="3">
        <v>49.085217573819158</v>
      </c>
      <c r="N1399" s="3">
        <v>61.271325151264961</v>
      </c>
      <c r="O1399" s="21" t="s">
        <v>1511</v>
      </c>
      <c r="P1399" s="21">
        <v>0</v>
      </c>
      <c r="Q1399" s="46">
        <v>1.337911361315308E-3</v>
      </c>
      <c r="R1399" s="46">
        <v>1.3347974194543675E-3</v>
      </c>
      <c r="S1399" s="46">
        <v>1.3316905486743793E-3</v>
      </c>
      <c r="T1399" s="46">
        <v>1.3285907329184659E-3</v>
      </c>
      <c r="U1399" s="46">
        <v>1.3254979561662097E-3</v>
      </c>
      <c r="V1399" s="46">
        <v>1.1868312612694787E-3</v>
      </c>
      <c r="W1399" s="46">
        <v>9.4056886957836301E-4</v>
      </c>
      <c r="X1399" s="46">
        <v>7.4400632265298112E-4</v>
      </c>
      <c r="Y1399" s="46">
        <v>5.8711336555762931E-4</v>
      </c>
      <c r="Z1399" s="46">
        <v>4.61884015556033E-4</v>
      </c>
      <c r="AA1399" s="46">
        <v>3.6192803032789208E-4</v>
      </c>
      <c r="AB1399" s="46">
        <v>2.821448246911865E-4</v>
      </c>
      <c r="AC1399" s="46">
        <v>2.1846319635106801E-4</v>
      </c>
      <c r="AD1399" s="46">
        <v>1.6763357931969563E-4</v>
      </c>
      <c r="AE1399" s="46">
        <v>1.2706222404974365E-4</v>
      </c>
      <c r="AF1399" s="46">
        <v>9.4678842773730635E-5</v>
      </c>
      <c r="AG1399" s="46">
        <v>0</v>
      </c>
      <c r="AH1399" s="46">
        <v>0</v>
      </c>
      <c r="AI1399" s="46">
        <v>0</v>
      </c>
      <c r="AJ1399" s="46">
        <v>0</v>
      </c>
      <c r="AK1399" s="46">
        <v>1.1339756645026145E-2</v>
      </c>
      <c r="AL1399" s="45">
        <v>1.1339756645026145E-2</v>
      </c>
      <c r="AM1399" s="45">
        <v>1.337911361315308E-3</v>
      </c>
      <c r="AN1399" s="45">
        <v>2.6727087807696757E-3</v>
      </c>
      <c r="AO1399" s="45">
        <v>4.004399329444055E-3</v>
      </c>
      <c r="AP1399" s="45">
        <v>5.3329900623625207E-3</v>
      </c>
      <c r="AQ1399" s="45">
        <v>6.6584880185287304E-3</v>
      </c>
      <c r="AR1399" s="45">
        <v>7.8453192797982088E-3</v>
      </c>
      <c r="AS1399" s="45">
        <v>8.7858881493765723E-3</v>
      </c>
      <c r="AT1399" s="45">
        <v>9.5298944720295532E-3</v>
      </c>
      <c r="AU1399" s="45">
        <v>1.0117007837587183E-2</v>
      </c>
      <c r="AV1399" s="45">
        <v>1.0578891853143216E-2</v>
      </c>
      <c r="AW1399" s="45">
        <v>1.0940819883471108E-2</v>
      </c>
      <c r="AX1399" s="45">
        <v>1.1222964708162295E-2</v>
      </c>
      <c r="AY1399" s="45">
        <v>1.1339756645026145E-2</v>
      </c>
      <c r="AZ1399" s="45">
        <v>1.1339756645026145E-2</v>
      </c>
      <c r="BA1399" s="45">
        <v>1.1339756645026145E-2</v>
      </c>
      <c r="BB1399" s="45">
        <v>1.1339756645026145E-2</v>
      </c>
      <c r="BC1399" s="45">
        <v>1.1339756645026145E-2</v>
      </c>
      <c r="BD1399" s="45">
        <v>1.1339756645026145E-2</v>
      </c>
      <c r="BE1399" s="45">
        <v>1.1339756645026145E-2</v>
      </c>
      <c r="BF1399" s="45">
        <v>1.1339756645026145E-2</v>
      </c>
    </row>
    <row r="1400" spans="1:58" ht="13.5" thickBot="1" x14ac:dyDescent="0.25">
      <c r="A1400" s="6" t="s">
        <v>1357</v>
      </c>
      <c r="B1400" s="6" t="s">
        <v>1355</v>
      </c>
      <c r="C1400" s="6" t="s">
        <v>984</v>
      </c>
      <c r="D1400" s="6" t="s">
        <v>1357</v>
      </c>
      <c r="E1400" s="6">
        <v>74.768755001149259</v>
      </c>
      <c r="F1400" s="6" t="s">
        <v>314</v>
      </c>
      <c r="G1400" s="21" t="s">
        <v>1178</v>
      </c>
      <c r="H1400" s="21" t="s">
        <v>1159</v>
      </c>
      <c r="I1400" s="21" t="s">
        <v>1160</v>
      </c>
      <c r="J1400" s="21" t="s">
        <v>849</v>
      </c>
      <c r="K1400" s="21" t="s">
        <v>850</v>
      </c>
      <c r="L1400" s="21" t="s">
        <v>1094</v>
      </c>
      <c r="M1400" s="3">
        <v>54.049226599327611</v>
      </c>
      <c r="N1400" s="3">
        <v>74.768755001149259</v>
      </c>
      <c r="O1400" s="21" t="s">
        <v>1511</v>
      </c>
      <c r="P1400" s="21">
        <v>0</v>
      </c>
      <c r="Q1400" s="46">
        <v>0.146110231364597</v>
      </c>
      <c r="R1400" s="46">
        <v>0.14577016491556813</v>
      </c>
      <c r="S1400" s="46">
        <v>0.145430870683073</v>
      </c>
      <c r="T1400" s="46">
        <v>0.14509234691357689</v>
      </c>
      <c r="U1400" s="46">
        <v>0.1447545918575267</v>
      </c>
      <c r="V1400" s="46">
        <v>0.12961112013006715</v>
      </c>
      <c r="W1400" s="46">
        <v>0.10271736911877863</v>
      </c>
      <c r="X1400" s="46">
        <v>8.1251224171293129E-2</v>
      </c>
      <c r="Y1400" s="46">
        <v>6.4117304149759552E-2</v>
      </c>
      <c r="Z1400" s="46">
        <v>5.0441294040701821E-2</v>
      </c>
      <c r="AA1400" s="46">
        <v>3.9525330135886723E-2</v>
      </c>
      <c r="AB1400" s="46">
        <v>3.0812389225415598E-2</v>
      </c>
      <c r="AC1400" s="46">
        <v>2.3857864643681254E-2</v>
      </c>
      <c r="AD1400" s="46">
        <v>1.8306878741800255E-2</v>
      </c>
      <c r="AE1400" s="46">
        <v>1.3876174080289495E-2</v>
      </c>
      <c r="AF1400" s="46">
        <v>1.0339659280120208E-2</v>
      </c>
      <c r="AG1400" s="46">
        <v>0</v>
      </c>
      <c r="AH1400" s="46">
        <v>0</v>
      </c>
      <c r="AI1400" s="46">
        <v>0</v>
      </c>
      <c r="AJ1400" s="46">
        <v>0</v>
      </c>
      <c r="AK1400" s="46">
        <v>1.2383888162771366</v>
      </c>
      <c r="AL1400" s="45">
        <v>1.2383888162771366</v>
      </c>
      <c r="AM1400" s="45">
        <v>0.146110231364597</v>
      </c>
      <c r="AN1400" s="45">
        <v>0.29188039628016516</v>
      </c>
      <c r="AO1400" s="45">
        <v>0.43731126696323819</v>
      </c>
      <c r="AP1400" s="45">
        <v>0.58240361387681505</v>
      </c>
      <c r="AQ1400" s="45">
        <v>0.72715820573434176</v>
      </c>
      <c r="AR1400" s="45">
        <v>0.8567693258644089</v>
      </c>
      <c r="AS1400" s="45">
        <v>0.9594866949831875</v>
      </c>
      <c r="AT1400" s="45">
        <v>1.0407379191544806</v>
      </c>
      <c r="AU1400" s="45">
        <v>1.1048552233042401</v>
      </c>
      <c r="AV1400" s="45">
        <v>1.1552965173449419</v>
      </c>
      <c r="AW1400" s="45">
        <v>1.1948218474808285</v>
      </c>
      <c r="AX1400" s="45">
        <v>1.2256342367062441</v>
      </c>
      <c r="AY1400" s="45">
        <v>1.2383888162771366</v>
      </c>
      <c r="AZ1400" s="45">
        <v>1.2383888162771366</v>
      </c>
      <c r="BA1400" s="45">
        <v>1.2383888162771366</v>
      </c>
      <c r="BB1400" s="45">
        <v>1.2383888162771366</v>
      </c>
      <c r="BC1400" s="45">
        <v>1.2383888162771366</v>
      </c>
      <c r="BD1400" s="45">
        <v>1.2383888162771366</v>
      </c>
      <c r="BE1400" s="45">
        <v>1.2383888162771366</v>
      </c>
      <c r="BF1400" s="45">
        <v>1.2383888162771366</v>
      </c>
    </row>
    <row r="1401" spans="1:58" ht="13.5" thickBot="1" x14ac:dyDescent="0.25">
      <c r="A1401" s="6" t="s">
        <v>1357</v>
      </c>
      <c r="B1401" s="6" t="s">
        <v>1355</v>
      </c>
      <c r="C1401" s="6" t="s">
        <v>984</v>
      </c>
      <c r="D1401" s="6" t="s">
        <v>1357</v>
      </c>
      <c r="E1401" s="6">
        <v>73.564828290538969</v>
      </c>
      <c r="F1401" s="6" t="s">
        <v>314</v>
      </c>
      <c r="G1401" s="21" t="s">
        <v>1178</v>
      </c>
      <c r="H1401" s="21" t="s">
        <v>1159</v>
      </c>
      <c r="I1401" s="21" t="s">
        <v>1160</v>
      </c>
      <c r="J1401" s="21" t="s">
        <v>849</v>
      </c>
      <c r="K1401" s="21" t="s">
        <v>850</v>
      </c>
      <c r="L1401" s="21" t="s">
        <v>1095</v>
      </c>
      <c r="M1401" s="3">
        <v>53.079077388130941</v>
      </c>
      <c r="N1401" s="3">
        <v>73.564828290538969</v>
      </c>
      <c r="O1401" s="21" t="s">
        <v>1511</v>
      </c>
      <c r="P1401" s="21">
        <v>0</v>
      </c>
      <c r="Q1401" s="46">
        <v>3.4792875033500266E-2</v>
      </c>
      <c r="R1401" s="46">
        <v>3.4711895834756659E-2</v>
      </c>
      <c r="S1401" s="46">
        <v>3.4631100522063377E-2</v>
      </c>
      <c r="T1401" s="46">
        <v>3.4550488677855443E-2</v>
      </c>
      <c r="U1401" s="46">
        <v>3.4470059885516033E-2</v>
      </c>
      <c r="V1401" s="46">
        <v>3.0863981690539527E-2</v>
      </c>
      <c r="W1401" s="46">
        <v>2.445983798767384E-2</v>
      </c>
      <c r="X1401" s="46">
        <v>1.9348156953200885E-2</v>
      </c>
      <c r="Y1401" s="46">
        <v>1.5268098133393611E-2</v>
      </c>
      <c r="Z1401" s="46">
        <v>1.2011463014570397E-2</v>
      </c>
      <c r="AA1401" s="46">
        <v>9.4120710044195074E-3</v>
      </c>
      <c r="AB1401" s="46">
        <v>7.3372795169169575E-3</v>
      </c>
      <c r="AC1401" s="46">
        <v>5.6812154450868804E-3</v>
      </c>
      <c r="AD1401" s="46">
        <v>4.3593726350859355E-3</v>
      </c>
      <c r="AE1401" s="46">
        <v>3.3042996798346718E-3</v>
      </c>
      <c r="AF1401" s="46">
        <v>2.4621579875847175E-3</v>
      </c>
      <c r="AG1401" s="46">
        <v>0</v>
      </c>
      <c r="AH1401" s="46">
        <v>0</v>
      </c>
      <c r="AI1401" s="46">
        <v>0</v>
      </c>
      <c r="AJ1401" s="46">
        <v>0</v>
      </c>
      <c r="AK1401" s="46">
        <v>0.29489452535392319</v>
      </c>
      <c r="AL1401" s="45">
        <v>0.29489452535392319</v>
      </c>
      <c r="AM1401" s="45">
        <v>3.4792875033500266E-2</v>
      </c>
      <c r="AN1401" s="45">
        <v>6.9504770868256932E-2</v>
      </c>
      <c r="AO1401" s="45">
        <v>0.10413587139032031</v>
      </c>
      <c r="AP1401" s="45">
        <v>0.13868636006817575</v>
      </c>
      <c r="AQ1401" s="45">
        <v>0.1731564199536918</v>
      </c>
      <c r="AR1401" s="45">
        <v>0.20402040164423133</v>
      </c>
      <c r="AS1401" s="45">
        <v>0.22848023963190517</v>
      </c>
      <c r="AT1401" s="45">
        <v>0.24782839658510605</v>
      </c>
      <c r="AU1401" s="45">
        <v>0.26309649471849966</v>
      </c>
      <c r="AV1401" s="45">
        <v>0.27510795773307006</v>
      </c>
      <c r="AW1401" s="45">
        <v>0.28452002873748955</v>
      </c>
      <c r="AX1401" s="45">
        <v>0.29185730825440653</v>
      </c>
      <c r="AY1401" s="45">
        <v>0.29489452535392319</v>
      </c>
      <c r="AZ1401" s="45">
        <v>0.29489452535392319</v>
      </c>
      <c r="BA1401" s="45">
        <v>0.29489452535392319</v>
      </c>
      <c r="BB1401" s="45">
        <v>0.29489452535392319</v>
      </c>
      <c r="BC1401" s="45">
        <v>0.29489452535392319</v>
      </c>
      <c r="BD1401" s="45">
        <v>0.29489452535392319</v>
      </c>
      <c r="BE1401" s="45">
        <v>0.29489452535392319</v>
      </c>
      <c r="BF1401" s="45">
        <v>0.29489452535392319</v>
      </c>
    </row>
    <row r="1402" spans="1:58" ht="13.5" thickBot="1" x14ac:dyDescent="0.25">
      <c r="A1402" s="6" t="s">
        <v>1144</v>
      </c>
      <c r="B1402" s="6" t="s">
        <v>1355</v>
      </c>
      <c r="C1402" s="6" t="s">
        <v>984</v>
      </c>
      <c r="D1402" s="6" t="s">
        <v>1144</v>
      </c>
      <c r="E1402" s="6">
        <v>67.594918888558453</v>
      </c>
      <c r="F1402" s="6" t="s">
        <v>314</v>
      </c>
      <c r="G1402" s="21" t="s">
        <v>1178</v>
      </c>
      <c r="H1402" s="21" t="s">
        <v>1159</v>
      </c>
      <c r="I1402" s="21" t="s">
        <v>1160</v>
      </c>
      <c r="J1402" s="21" t="s">
        <v>849</v>
      </c>
      <c r="K1402" s="21" t="s">
        <v>850</v>
      </c>
      <c r="L1402" s="21" t="s">
        <v>1096</v>
      </c>
      <c r="M1402" s="3">
        <v>53.811369235297214</v>
      </c>
      <c r="N1402" s="3">
        <v>67.594918888558453</v>
      </c>
      <c r="O1402" s="21" t="s">
        <v>1511</v>
      </c>
      <c r="P1402" s="21">
        <v>0</v>
      </c>
      <c r="Q1402" s="46">
        <v>4.8314859923067818E-3</v>
      </c>
      <c r="R1402" s="46">
        <v>4.820240877782005E-3</v>
      </c>
      <c r="S1402" s="46">
        <v>4.8090212984530246E-3</v>
      </c>
      <c r="T1402" s="46">
        <v>4.7978271963350005E-3</v>
      </c>
      <c r="U1402" s="46">
        <v>4.7866585135747548E-3</v>
      </c>
      <c r="V1402" s="46">
        <v>4.2859032218830959E-3</v>
      </c>
      <c r="W1402" s="46">
        <v>3.3965967025648947E-3</v>
      </c>
      <c r="X1402" s="46">
        <v>2.6867670236028424E-3</v>
      </c>
      <c r="Y1402" s="46">
        <v>2.1201927748031599E-3</v>
      </c>
      <c r="Z1402" s="46">
        <v>1.6679626287316198E-3</v>
      </c>
      <c r="AA1402" s="46">
        <v>1.3070000444822347E-3</v>
      </c>
      <c r="AB1402" s="46">
        <v>1.0188857107522964E-3</v>
      </c>
      <c r="AC1402" s="46">
        <v>7.8891763948179747E-4</v>
      </c>
      <c r="AD1402" s="46">
        <v>6.0536094822240011E-4</v>
      </c>
      <c r="AE1402" s="46">
        <v>4.5884904889674781E-4</v>
      </c>
      <c r="AF1402" s="46">
        <v>3.4190568662140994E-4</v>
      </c>
      <c r="AG1402" s="46">
        <v>0</v>
      </c>
      <c r="AH1402" s="46">
        <v>0</v>
      </c>
      <c r="AI1402" s="46">
        <v>0</v>
      </c>
      <c r="AJ1402" s="46">
        <v>0</v>
      </c>
      <c r="AK1402" s="46">
        <v>4.0950302815837759E-2</v>
      </c>
      <c r="AL1402" s="45">
        <v>4.0950302815837759E-2</v>
      </c>
      <c r="AM1402" s="45">
        <v>4.8314859923067818E-3</v>
      </c>
      <c r="AN1402" s="45">
        <v>9.6517268700887868E-3</v>
      </c>
      <c r="AO1402" s="45">
        <v>1.4460748168541811E-2</v>
      </c>
      <c r="AP1402" s="45">
        <v>1.9258575364876813E-2</v>
      </c>
      <c r="AQ1402" s="45">
        <v>2.4045233878451568E-2</v>
      </c>
      <c r="AR1402" s="45">
        <v>2.8331137100334663E-2</v>
      </c>
      <c r="AS1402" s="45">
        <v>3.172773380289956E-2</v>
      </c>
      <c r="AT1402" s="45">
        <v>3.4414500826502402E-2</v>
      </c>
      <c r="AU1402" s="45">
        <v>3.6534693601305561E-2</v>
      </c>
      <c r="AV1402" s="45">
        <v>3.8202656230037178E-2</v>
      </c>
      <c r="AW1402" s="45">
        <v>3.9509656274519411E-2</v>
      </c>
      <c r="AX1402" s="45">
        <v>4.0528541985271706E-2</v>
      </c>
      <c r="AY1402" s="45">
        <v>4.0950302815837759E-2</v>
      </c>
      <c r="AZ1402" s="45">
        <v>4.0950302815837759E-2</v>
      </c>
      <c r="BA1402" s="45">
        <v>4.0950302815837759E-2</v>
      </c>
      <c r="BB1402" s="45">
        <v>4.0950302815837759E-2</v>
      </c>
      <c r="BC1402" s="45">
        <v>4.0950302815837759E-2</v>
      </c>
      <c r="BD1402" s="45">
        <v>4.0950302815837759E-2</v>
      </c>
      <c r="BE1402" s="45">
        <v>4.0950302815837759E-2</v>
      </c>
      <c r="BF1402" s="45">
        <v>4.0950302815837759E-2</v>
      </c>
    </row>
    <row r="1403" spans="1:58" ht="13.5" thickBot="1" x14ac:dyDescent="0.25">
      <c r="A1403" s="6" t="s">
        <v>1144</v>
      </c>
      <c r="B1403" s="6" t="s">
        <v>1355</v>
      </c>
      <c r="C1403" s="6" t="s">
        <v>984</v>
      </c>
      <c r="D1403" s="6" t="s">
        <v>1144</v>
      </c>
      <c r="E1403" s="6">
        <v>67.400673483266317</v>
      </c>
      <c r="F1403" s="6" t="s">
        <v>314</v>
      </c>
      <c r="G1403" s="21" t="s">
        <v>1178</v>
      </c>
      <c r="H1403" s="21" t="s">
        <v>1159</v>
      </c>
      <c r="I1403" s="21" t="s">
        <v>1160</v>
      </c>
      <c r="J1403" s="21" t="s">
        <v>849</v>
      </c>
      <c r="K1403" s="21" t="s">
        <v>850</v>
      </c>
      <c r="L1403" s="21" t="s">
        <v>1097</v>
      </c>
      <c r="M1403" s="3">
        <v>53.468217392066379</v>
      </c>
      <c r="N1403" s="3">
        <v>67.400673483266317</v>
      </c>
      <c r="O1403" s="21" t="s">
        <v>1511</v>
      </c>
      <c r="P1403" s="21">
        <v>0</v>
      </c>
      <c r="Q1403" s="46">
        <v>1.13928955672843E-3</v>
      </c>
      <c r="R1403" s="46">
        <v>1.1366379001650677E-3</v>
      </c>
      <c r="S1403" s="46">
        <v>1.1339922649338473E-3</v>
      </c>
      <c r="T1403" s="46">
        <v>1.1313526373616424E-3</v>
      </c>
      <c r="U1403" s="46">
        <v>1.1287190038063715E-3</v>
      </c>
      <c r="V1403" s="46">
        <v>1.0106382983651825E-3</v>
      </c>
      <c r="W1403" s="46">
        <v>8.0093519008689578E-4</v>
      </c>
      <c r="X1403" s="46">
        <v>6.3355365538203209E-4</v>
      </c>
      <c r="Y1403" s="46">
        <v>4.9995249710556061E-4</v>
      </c>
      <c r="Z1403" s="46">
        <v>3.9331427369407399E-4</v>
      </c>
      <c r="AA1403" s="46">
        <v>3.0819741663190857E-4</v>
      </c>
      <c r="AB1403" s="46">
        <v>2.4025855639616404E-4</v>
      </c>
      <c r="AC1403" s="46">
        <v>1.8603088764235947E-4</v>
      </c>
      <c r="AD1403" s="46">
        <v>1.4274726398031299E-4</v>
      </c>
      <c r="AE1403" s="46">
        <v>1.0819899516530443E-4</v>
      </c>
      <c r="AF1403" s="46">
        <v>8.0623141363565375E-5</v>
      </c>
      <c r="AG1403" s="46">
        <v>0</v>
      </c>
      <c r="AH1403" s="46">
        <v>0</v>
      </c>
      <c r="AI1403" s="46">
        <v>0</v>
      </c>
      <c r="AJ1403" s="46">
        <v>0</v>
      </c>
      <c r="AK1403" s="46">
        <v>9.6562946508048988E-3</v>
      </c>
      <c r="AL1403" s="45">
        <v>9.6562946508048988E-3</v>
      </c>
      <c r="AM1403" s="45">
        <v>1.13928955672843E-3</v>
      </c>
      <c r="AN1403" s="45">
        <v>2.2759274568934975E-3</v>
      </c>
      <c r="AO1403" s="45">
        <v>3.4099197218273448E-3</v>
      </c>
      <c r="AP1403" s="45">
        <v>4.5412723591889874E-3</v>
      </c>
      <c r="AQ1403" s="45">
        <v>5.6699913629953587E-3</v>
      </c>
      <c r="AR1403" s="45">
        <v>6.6806296613605414E-3</v>
      </c>
      <c r="AS1403" s="45">
        <v>7.4815648514474373E-3</v>
      </c>
      <c r="AT1403" s="45">
        <v>8.11511850682947E-3</v>
      </c>
      <c r="AU1403" s="45">
        <v>8.6150710039350313E-3</v>
      </c>
      <c r="AV1403" s="45">
        <v>9.0083852776291044E-3</v>
      </c>
      <c r="AW1403" s="45">
        <v>9.3165826942610136E-3</v>
      </c>
      <c r="AX1403" s="45">
        <v>9.5568412506571773E-3</v>
      </c>
      <c r="AY1403" s="45">
        <v>9.6562946508048988E-3</v>
      </c>
      <c r="AZ1403" s="45">
        <v>9.6562946508048988E-3</v>
      </c>
      <c r="BA1403" s="45">
        <v>9.6562946508048988E-3</v>
      </c>
      <c r="BB1403" s="45">
        <v>9.6562946508048988E-3</v>
      </c>
      <c r="BC1403" s="45">
        <v>9.6562946508048988E-3</v>
      </c>
      <c r="BD1403" s="45">
        <v>9.6562946508048988E-3</v>
      </c>
      <c r="BE1403" s="45">
        <v>9.6562946508048988E-3</v>
      </c>
      <c r="BF1403" s="45">
        <v>9.6562946508048988E-3</v>
      </c>
    </row>
    <row r="1404" spans="1:58" ht="13.5" thickBot="1" x14ac:dyDescent="0.25">
      <c r="A1404" s="6" t="s">
        <v>1356</v>
      </c>
      <c r="B1404" s="6" t="s">
        <v>1143</v>
      </c>
      <c r="C1404" s="6" t="s">
        <v>984</v>
      </c>
      <c r="D1404" s="6" t="s">
        <v>1356</v>
      </c>
      <c r="E1404" s="6">
        <v>60.128554384372556</v>
      </c>
      <c r="F1404" s="6" t="s">
        <v>314</v>
      </c>
      <c r="G1404" s="21" t="s">
        <v>1178</v>
      </c>
      <c r="H1404" s="21" t="s">
        <v>1159</v>
      </c>
      <c r="I1404" s="21" t="s">
        <v>1160</v>
      </c>
      <c r="J1404" s="21" t="s">
        <v>849</v>
      </c>
      <c r="K1404" s="21" t="s">
        <v>850</v>
      </c>
      <c r="L1404" s="21" t="s">
        <v>996</v>
      </c>
      <c r="M1404" s="3">
        <v>48.488726878280012</v>
      </c>
      <c r="N1404" s="3">
        <v>60.128554384372556</v>
      </c>
      <c r="O1404" s="21" t="s">
        <v>1511</v>
      </c>
      <c r="P1404" s="21">
        <v>0</v>
      </c>
      <c r="Q1404" s="46">
        <v>1.9881822745104978E-2</v>
      </c>
      <c r="R1404" s="46">
        <v>1.9835548498613114E-2</v>
      </c>
      <c r="S1404" s="46">
        <v>1.9789379330814916E-2</v>
      </c>
      <c r="T1404" s="46">
        <v>1.9743315003099695E-2</v>
      </c>
      <c r="U1404" s="46">
        <v>1.969735527739851E-2</v>
      </c>
      <c r="V1404" s="46">
        <v>1.7636720523631279E-2</v>
      </c>
      <c r="W1404" s="46">
        <v>1.3977176728760631E-2</v>
      </c>
      <c r="X1404" s="46">
        <v>1.1056189711762114E-2</v>
      </c>
      <c r="Y1404" s="46">
        <v>8.7247064363241041E-3</v>
      </c>
      <c r="Z1404" s="46">
        <v>6.8637552468755539E-3</v>
      </c>
      <c r="AA1404" s="46">
        <v>5.3783749458483632E-3</v>
      </c>
      <c r="AB1404" s="46">
        <v>4.1927690840775182E-3</v>
      </c>
      <c r="AC1404" s="46">
        <v>3.2464381959586112E-3</v>
      </c>
      <c r="AD1404" s="46">
        <v>2.4910926138523334E-3</v>
      </c>
      <c r="AE1404" s="46">
        <v>1.888188327866705E-3</v>
      </c>
      <c r="AF1404" s="46">
        <v>1.406960150101715E-3</v>
      </c>
      <c r="AG1404" s="46">
        <v>0</v>
      </c>
      <c r="AH1404" s="46">
        <v>0</v>
      </c>
      <c r="AI1404" s="46">
        <v>0</v>
      </c>
      <c r="AJ1404" s="46">
        <v>0</v>
      </c>
      <c r="AK1404" s="46">
        <v>0.16851268186211538</v>
      </c>
      <c r="AL1404" s="45">
        <v>0.16851268186211538</v>
      </c>
      <c r="AM1404" s="45">
        <v>1.9881822745104978E-2</v>
      </c>
      <c r="AN1404" s="45">
        <v>3.9717371243718089E-2</v>
      </c>
      <c r="AO1404" s="45">
        <v>5.9506750574533002E-2</v>
      </c>
      <c r="AP1404" s="45">
        <v>7.92500655776327E-2</v>
      </c>
      <c r="AQ1404" s="45">
        <v>9.8947420855031207E-2</v>
      </c>
      <c r="AR1404" s="45">
        <v>0.11658414137866249</v>
      </c>
      <c r="AS1404" s="45">
        <v>0.13056131810742314</v>
      </c>
      <c r="AT1404" s="45">
        <v>0.14161750781918525</v>
      </c>
      <c r="AU1404" s="45">
        <v>0.15034221425550937</v>
      </c>
      <c r="AV1404" s="45">
        <v>0.15720596950238491</v>
      </c>
      <c r="AW1404" s="45">
        <v>0.16258434444823328</v>
      </c>
      <c r="AX1404" s="45">
        <v>0.16677711353231078</v>
      </c>
      <c r="AY1404" s="45">
        <v>0.16851268186211538</v>
      </c>
      <c r="AZ1404" s="45">
        <v>0.16851268186211538</v>
      </c>
      <c r="BA1404" s="45">
        <v>0.16851268186211538</v>
      </c>
      <c r="BB1404" s="45">
        <v>0.16851268186211538</v>
      </c>
      <c r="BC1404" s="45">
        <v>0.16851268186211538</v>
      </c>
      <c r="BD1404" s="45">
        <v>0.16851268186211538</v>
      </c>
      <c r="BE1404" s="45">
        <v>0.16851268186211538</v>
      </c>
      <c r="BF1404" s="45">
        <v>0.16851268186211538</v>
      </c>
    </row>
    <row r="1405" spans="1:58" ht="13.5" thickBot="1" x14ac:dyDescent="0.25">
      <c r="A1405" s="6" t="s">
        <v>1358</v>
      </c>
      <c r="B1405" s="6" t="s">
        <v>1357</v>
      </c>
      <c r="C1405" s="6" t="s">
        <v>984</v>
      </c>
      <c r="D1405" s="6" t="s">
        <v>1358</v>
      </c>
      <c r="E1405" s="6">
        <v>104.31450264836106</v>
      </c>
      <c r="F1405" s="6" t="s">
        <v>314</v>
      </c>
      <c r="G1405" s="21" t="s">
        <v>1178</v>
      </c>
      <c r="H1405" s="21" t="s">
        <v>1159</v>
      </c>
      <c r="I1405" s="21" t="s">
        <v>1160</v>
      </c>
      <c r="J1405" s="21" t="s">
        <v>849</v>
      </c>
      <c r="K1405" s="21" t="s">
        <v>850</v>
      </c>
      <c r="L1405" s="21" t="s">
        <v>1006</v>
      </c>
      <c r="M1405" s="3">
        <v>79.616287980005637</v>
      </c>
      <c r="N1405" s="3">
        <v>104.31450264836106</v>
      </c>
      <c r="O1405" s="21" t="s">
        <v>1511</v>
      </c>
      <c r="P1405" s="21">
        <v>0</v>
      </c>
      <c r="Q1405" s="46">
        <v>4.9486916664949043E-4</v>
      </c>
      <c r="R1405" s="46">
        <v>4.9371737598661442E-4</v>
      </c>
      <c r="S1405" s="46">
        <v>4.9256820078843935E-4</v>
      </c>
      <c r="T1405" s="46">
        <v>4.9142163511581662E-4</v>
      </c>
      <c r="U1405" s="46">
        <v>4.902776730430846E-4</v>
      </c>
      <c r="V1405" s="46">
        <v>4.3898737554675304E-4</v>
      </c>
      <c r="W1405" s="46">
        <v>3.4789937967721776E-4</v>
      </c>
      <c r="X1405" s="46">
        <v>2.7519445571586086E-4</v>
      </c>
      <c r="Y1405" s="46">
        <v>2.1716259413227934E-4</v>
      </c>
      <c r="Z1405" s="46">
        <v>1.7084252699836838E-4</v>
      </c>
      <c r="AA1405" s="46">
        <v>1.3387061948511616E-4</v>
      </c>
      <c r="AB1405" s="46">
        <v>1.0436025756753281E-4</v>
      </c>
      <c r="AC1405" s="46">
        <v>8.0805577295907526E-5</v>
      </c>
      <c r="AD1405" s="46">
        <v>6.200462310063188E-5</v>
      </c>
      <c r="AE1405" s="46">
        <v>4.6998014028605446E-5</v>
      </c>
      <c r="AF1405" s="46">
        <v>3.5019988152811656E-5</v>
      </c>
      <c r="AG1405" s="46">
        <v>0</v>
      </c>
      <c r="AH1405" s="46">
        <v>0</v>
      </c>
      <c r="AI1405" s="46">
        <v>0</v>
      </c>
      <c r="AJ1405" s="46">
        <v>0</v>
      </c>
      <c r="AK1405" s="46">
        <v>4.1943704816253457E-3</v>
      </c>
      <c r="AL1405" s="45">
        <v>4.1943704816253457E-3</v>
      </c>
      <c r="AM1405" s="45">
        <v>4.9486916664949043E-4</v>
      </c>
      <c r="AN1405" s="45">
        <v>9.8858654263610495E-4</v>
      </c>
      <c r="AO1405" s="45">
        <v>1.4811547434245443E-3</v>
      </c>
      <c r="AP1405" s="45">
        <v>1.9725763785403607E-3</v>
      </c>
      <c r="AQ1405" s="45">
        <v>2.4628540515834454E-3</v>
      </c>
      <c r="AR1405" s="45">
        <v>2.9018414271301985E-3</v>
      </c>
      <c r="AS1405" s="45">
        <v>3.2497408068074161E-3</v>
      </c>
      <c r="AT1405" s="45">
        <v>3.5249352625232769E-3</v>
      </c>
      <c r="AU1405" s="45">
        <v>3.7420978566555562E-3</v>
      </c>
      <c r="AV1405" s="45">
        <v>3.9129403836539248E-3</v>
      </c>
      <c r="AW1405" s="45">
        <v>4.0468110031390411E-3</v>
      </c>
      <c r="AX1405" s="45">
        <v>4.1511712607065739E-3</v>
      </c>
      <c r="AY1405" s="45">
        <v>4.1943704816253457E-3</v>
      </c>
      <c r="AZ1405" s="45">
        <v>4.1943704816253457E-3</v>
      </c>
      <c r="BA1405" s="45">
        <v>4.1943704816253457E-3</v>
      </c>
      <c r="BB1405" s="45">
        <v>4.1943704816253457E-3</v>
      </c>
      <c r="BC1405" s="45">
        <v>4.1943704816253457E-3</v>
      </c>
      <c r="BD1405" s="45">
        <v>4.1943704816253457E-3</v>
      </c>
      <c r="BE1405" s="45">
        <v>4.1943704816253457E-3</v>
      </c>
      <c r="BF1405" s="45">
        <v>4.1943704816253457E-3</v>
      </c>
    </row>
    <row r="1406" spans="1:58" ht="13.5" thickBot="1" x14ac:dyDescent="0.25">
      <c r="A1406" s="6" t="s">
        <v>1358</v>
      </c>
      <c r="B1406" s="6" t="s">
        <v>1357</v>
      </c>
      <c r="C1406" s="6" t="s">
        <v>984</v>
      </c>
      <c r="D1406" s="6" t="s">
        <v>1358</v>
      </c>
      <c r="E1406" s="6">
        <v>106.14034963346508</v>
      </c>
      <c r="F1406" s="6" t="s">
        <v>314</v>
      </c>
      <c r="G1406" s="21" t="s">
        <v>1178</v>
      </c>
      <c r="H1406" s="21" t="s">
        <v>1159</v>
      </c>
      <c r="I1406" s="21" t="s">
        <v>1160</v>
      </c>
      <c r="J1406" s="21" t="s">
        <v>849</v>
      </c>
      <c r="K1406" s="21" t="s">
        <v>850</v>
      </c>
      <c r="L1406" s="21" t="s">
        <v>1005</v>
      </c>
      <c r="M1406" s="3">
        <v>80.920996901443146</v>
      </c>
      <c r="N1406" s="3">
        <v>106.14034963346508</v>
      </c>
      <c r="O1406" s="21" t="s">
        <v>1511</v>
      </c>
      <c r="P1406" s="21">
        <v>0</v>
      </c>
      <c r="Q1406" s="46">
        <v>1.9067498733289789E-4</v>
      </c>
      <c r="R1406" s="46">
        <v>1.9023119797430656E-4</v>
      </c>
      <c r="S1406" s="46">
        <v>1.8978841636429255E-4</v>
      </c>
      <c r="T1406" s="46">
        <v>1.8934664021447948E-4</v>
      </c>
      <c r="U1406" s="46">
        <v>1.8890586724168684E-4</v>
      </c>
      <c r="V1406" s="46">
        <v>1.6914351895955899E-4</v>
      </c>
      <c r="W1406" s="46">
        <v>1.3404696490226337E-4</v>
      </c>
      <c r="X1406" s="46">
        <v>1.0603347893539557E-4</v>
      </c>
      <c r="Y1406" s="46">
        <v>8.3673580162006784E-5</v>
      </c>
      <c r="Z1406" s="46">
        <v>6.5826280695331551E-5</v>
      </c>
      <c r="AA1406" s="46">
        <v>5.1580862973124612E-5</v>
      </c>
      <c r="AB1406" s="46">
        <v>4.0210407377918985E-5</v>
      </c>
      <c r="AC1406" s="46">
        <v>3.1134698756121314E-5</v>
      </c>
      <c r="AD1406" s="46">
        <v>2.3890619018234346E-5</v>
      </c>
      <c r="AE1406" s="46">
        <v>1.8108515004578801E-5</v>
      </c>
      <c r="AF1406" s="46">
        <v>1.3493335708597781E-5</v>
      </c>
      <c r="AG1406" s="46">
        <v>0</v>
      </c>
      <c r="AH1406" s="46">
        <v>0</v>
      </c>
      <c r="AI1406" s="46">
        <v>0</v>
      </c>
      <c r="AJ1406" s="46">
        <v>0</v>
      </c>
      <c r="AK1406" s="46">
        <v>1.6161070285873255E-3</v>
      </c>
      <c r="AL1406" s="45">
        <v>1.6161070285873255E-3</v>
      </c>
      <c r="AM1406" s="45">
        <v>1.9067498733289789E-4</v>
      </c>
      <c r="AN1406" s="45">
        <v>3.8090618530720445E-4</v>
      </c>
      <c r="AO1406" s="45">
        <v>5.7069460167149698E-4</v>
      </c>
      <c r="AP1406" s="45">
        <v>7.6004124188597645E-4</v>
      </c>
      <c r="AQ1406" s="45">
        <v>9.4894710912766329E-4</v>
      </c>
      <c r="AR1406" s="45">
        <v>1.1180906280872224E-3</v>
      </c>
      <c r="AS1406" s="45">
        <v>1.2521375929894858E-3</v>
      </c>
      <c r="AT1406" s="45">
        <v>1.3581710719248814E-3</v>
      </c>
      <c r="AU1406" s="45">
        <v>1.4418446520868882E-3</v>
      </c>
      <c r="AV1406" s="45">
        <v>1.5076709327822198E-3</v>
      </c>
      <c r="AW1406" s="45">
        <v>1.5592517957553444E-3</v>
      </c>
      <c r="AX1406" s="45">
        <v>1.5994622031332633E-3</v>
      </c>
      <c r="AY1406" s="45">
        <v>1.6161070285873255E-3</v>
      </c>
      <c r="AZ1406" s="45">
        <v>1.6161070285873255E-3</v>
      </c>
      <c r="BA1406" s="45">
        <v>1.6161070285873255E-3</v>
      </c>
      <c r="BB1406" s="45">
        <v>1.6161070285873255E-3</v>
      </c>
      <c r="BC1406" s="45">
        <v>1.6161070285873255E-3</v>
      </c>
      <c r="BD1406" s="45">
        <v>1.6161070285873255E-3</v>
      </c>
      <c r="BE1406" s="45">
        <v>1.6161070285873255E-3</v>
      </c>
      <c r="BF1406" s="45">
        <v>1.6161070285873255E-3</v>
      </c>
    </row>
    <row r="1407" spans="1:58" ht="13.5" thickBot="1" x14ac:dyDescent="0.25">
      <c r="A1407" s="6" t="s">
        <v>1139</v>
      </c>
      <c r="B1407" s="6" t="s">
        <v>1143</v>
      </c>
      <c r="C1407" s="6" t="s">
        <v>984</v>
      </c>
      <c r="D1407" s="6" t="s">
        <v>1139</v>
      </c>
      <c r="E1407" s="6">
        <v>59.296331080438343</v>
      </c>
      <c r="F1407" s="6" t="s">
        <v>314</v>
      </c>
      <c r="G1407" s="21" t="s">
        <v>1178</v>
      </c>
      <c r="H1407" s="21" t="s">
        <v>1159</v>
      </c>
      <c r="I1407" s="21" t="s">
        <v>1160</v>
      </c>
      <c r="J1407" s="21" t="s">
        <v>849</v>
      </c>
      <c r="K1407" s="21" t="s">
        <v>850</v>
      </c>
      <c r="L1407" s="21" t="s">
        <v>1098</v>
      </c>
      <c r="M1407" s="3">
        <v>47.681157834493604</v>
      </c>
      <c r="N1407" s="3">
        <v>59.296331080438343</v>
      </c>
      <c r="O1407" s="21" t="s">
        <v>1511</v>
      </c>
      <c r="P1407" s="21">
        <v>0</v>
      </c>
      <c r="Q1407" s="46">
        <v>4.7274985549889941E-3</v>
      </c>
      <c r="R1407" s="46">
        <v>4.7164954675845772E-3</v>
      </c>
      <c r="S1407" s="46">
        <v>4.7055173657852981E-3</v>
      </c>
      <c r="T1407" s="46">
        <v>4.694564192854315E-3</v>
      </c>
      <c r="U1407" s="46">
        <v>4.683635892183618E-3</v>
      </c>
      <c r="V1407" s="46">
        <v>4.1936582907490024E-3</v>
      </c>
      <c r="W1407" s="46">
        <v>3.3234921986370802E-3</v>
      </c>
      <c r="X1407" s="46">
        <v>2.6289400904606843E-3</v>
      </c>
      <c r="Y1407" s="46">
        <v>2.0745601446718652E-3</v>
      </c>
      <c r="Z1407" s="46">
        <v>1.6320632885328029E-3</v>
      </c>
      <c r="AA1407" s="46">
        <v>1.2788696544911728E-3</v>
      </c>
      <c r="AB1407" s="46">
        <v>9.9695636765794577E-4</v>
      </c>
      <c r="AC1407" s="46">
        <v>7.719378689277403E-4</v>
      </c>
      <c r="AD1407" s="46">
        <v>5.9233184418315662E-4</v>
      </c>
      <c r="AE1407" s="46">
        <v>4.4897330118963397E-4</v>
      </c>
      <c r="AF1407" s="46">
        <v>3.3454689551392204E-4</v>
      </c>
      <c r="AG1407" s="46">
        <v>0</v>
      </c>
      <c r="AH1407" s="46">
        <v>0</v>
      </c>
      <c r="AI1407" s="46">
        <v>0</v>
      </c>
      <c r="AJ1407" s="46">
        <v>0</v>
      </c>
      <c r="AK1407" s="46">
        <v>4.0068934836299593E-2</v>
      </c>
      <c r="AL1407" s="45">
        <v>4.0068934836299593E-2</v>
      </c>
      <c r="AM1407" s="45">
        <v>4.7274985549889941E-3</v>
      </c>
      <c r="AN1407" s="45">
        <v>9.4439940225735722E-3</v>
      </c>
      <c r="AO1407" s="45">
        <v>1.4149511388358869E-2</v>
      </c>
      <c r="AP1407" s="45">
        <v>1.8844075581213184E-2</v>
      </c>
      <c r="AQ1407" s="45">
        <v>2.3527711473396801E-2</v>
      </c>
      <c r="AR1407" s="45">
        <v>2.7721369764145805E-2</v>
      </c>
      <c r="AS1407" s="45">
        <v>3.1044861962782885E-2</v>
      </c>
      <c r="AT1407" s="45">
        <v>3.3673802053243572E-2</v>
      </c>
      <c r="AU1407" s="45">
        <v>3.574836219791544E-2</v>
      </c>
      <c r="AV1407" s="45">
        <v>3.7380425486448245E-2</v>
      </c>
      <c r="AW1407" s="45">
        <v>3.8659295140939416E-2</v>
      </c>
      <c r="AX1407" s="45">
        <v>3.9656251508597362E-2</v>
      </c>
      <c r="AY1407" s="45">
        <v>4.0068934836299593E-2</v>
      </c>
      <c r="AZ1407" s="45">
        <v>4.0068934836299593E-2</v>
      </c>
      <c r="BA1407" s="45">
        <v>4.0068934836299593E-2</v>
      </c>
      <c r="BB1407" s="45">
        <v>4.0068934836299593E-2</v>
      </c>
      <c r="BC1407" s="45">
        <v>4.0068934836299593E-2</v>
      </c>
      <c r="BD1407" s="45">
        <v>4.0068934836299593E-2</v>
      </c>
      <c r="BE1407" s="45">
        <v>4.0068934836299593E-2</v>
      </c>
      <c r="BF1407" s="45">
        <v>4.0068934836299593E-2</v>
      </c>
    </row>
    <row r="1408" spans="1:58" ht="13.5" thickBot="1" x14ac:dyDescent="0.25">
      <c r="A1408" s="6" t="s">
        <v>1144</v>
      </c>
      <c r="B1408" s="6" t="s">
        <v>1355</v>
      </c>
      <c r="C1408" s="6" t="s">
        <v>984</v>
      </c>
      <c r="D1408" s="6" t="s">
        <v>1144</v>
      </c>
      <c r="E1408" s="6">
        <v>66.678403241220238</v>
      </c>
      <c r="F1408" s="6" t="s">
        <v>314</v>
      </c>
      <c r="G1408" s="21" t="s">
        <v>1178</v>
      </c>
      <c r="H1408" s="21" t="s">
        <v>1159</v>
      </c>
      <c r="I1408" s="21" t="s">
        <v>1160</v>
      </c>
      <c r="J1408" s="21" t="s">
        <v>849</v>
      </c>
      <c r="K1408" s="21" t="s">
        <v>850</v>
      </c>
      <c r="L1408" s="21" t="s">
        <v>994</v>
      </c>
      <c r="M1408" s="3">
        <v>53.173694016651822</v>
      </c>
      <c r="N1408" s="3">
        <v>66.678403241220238</v>
      </c>
      <c r="O1408" s="21" t="s">
        <v>1511</v>
      </c>
      <c r="P1408" s="21">
        <v>0</v>
      </c>
      <c r="Q1408" s="46">
        <v>5.420967705123245E-3</v>
      </c>
      <c r="R1408" s="46">
        <v>5.4083505925462266E-3</v>
      </c>
      <c r="S1408" s="46">
        <v>5.3957621306725259E-3</v>
      </c>
      <c r="T1408" s="46">
        <v>5.3832022544426702E-3</v>
      </c>
      <c r="U1408" s="46">
        <v>5.3706708989449082E-3</v>
      </c>
      <c r="V1408" s="46">
        <v>4.8088192721881477E-3</v>
      </c>
      <c r="W1408" s="46">
        <v>3.8110099172907336E-3</v>
      </c>
      <c r="X1408" s="46">
        <v>3.014575078833489E-3</v>
      </c>
      <c r="Y1408" s="46">
        <v>2.3788740315391107E-3</v>
      </c>
      <c r="Z1408" s="46">
        <v>1.8714680241449936E-3</v>
      </c>
      <c r="AA1408" s="46">
        <v>1.4664649846889079E-3</v>
      </c>
      <c r="AB1408" s="46">
        <v>1.1431982917873749E-3</v>
      </c>
      <c r="AC1408" s="46">
        <v>8.8517219183553665E-4</v>
      </c>
      <c r="AD1408" s="46">
        <v>6.7922004854858412E-4</v>
      </c>
      <c r="AE1408" s="46">
        <v>5.1483247173985509E-4</v>
      </c>
      <c r="AF1408" s="46">
        <v>3.8362104088140433E-4</v>
      </c>
      <c r="AG1408" s="46">
        <v>0</v>
      </c>
      <c r="AH1408" s="46">
        <v>0</v>
      </c>
      <c r="AI1408" s="46">
        <v>0</v>
      </c>
      <c r="AJ1408" s="46">
        <v>0</v>
      </c>
      <c r="AK1408" s="46">
        <v>4.5946582362683258E-2</v>
      </c>
      <c r="AL1408" s="45">
        <v>4.5946582362683258E-2</v>
      </c>
      <c r="AM1408" s="45">
        <v>5.420967705123245E-3</v>
      </c>
      <c r="AN1408" s="45">
        <v>1.0829318297669472E-2</v>
      </c>
      <c r="AO1408" s="45">
        <v>1.6225080428341997E-2</v>
      </c>
      <c r="AP1408" s="45">
        <v>2.1608282682784669E-2</v>
      </c>
      <c r="AQ1408" s="45">
        <v>2.6978953581729578E-2</v>
      </c>
      <c r="AR1408" s="45">
        <v>3.1787772853917727E-2</v>
      </c>
      <c r="AS1408" s="45">
        <v>3.5598782771208461E-2</v>
      </c>
      <c r="AT1408" s="45">
        <v>3.8613357850041947E-2</v>
      </c>
      <c r="AU1408" s="45">
        <v>4.0992231881581055E-2</v>
      </c>
      <c r="AV1408" s="45">
        <v>4.2863699905726048E-2</v>
      </c>
      <c r="AW1408" s="45">
        <v>4.4330164890414955E-2</v>
      </c>
      <c r="AX1408" s="45">
        <v>4.5473363182202332E-2</v>
      </c>
      <c r="AY1408" s="45">
        <v>4.5946582362683258E-2</v>
      </c>
      <c r="AZ1408" s="45">
        <v>4.5946582362683258E-2</v>
      </c>
      <c r="BA1408" s="45">
        <v>4.5946582362683258E-2</v>
      </c>
      <c r="BB1408" s="45">
        <v>4.5946582362683258E-2</v>
      </c>
      <c r="BC1408" s="45">
        <v>4.5946582362683258E-2</v>
      </c>
      <c r="BD1408" s="45">
        <v>4.5946582362683258E-2</v>
      </c>
      <c r="BE1408" s="45">
        <v>4.5946582362683258E-2</v>
      </c>
      <c r="BF1408" s="45">
        <v>4.5946582362683258E-2</v>
      </c>
    </row>
    <row r="1409" spans="1:58" ht="13.5" thickBot="1" x14ac:dyDescent="0.25">
      <c r="A1409" s="6" t="s">
        <v>1357</v>
      </c>
      <c r="B1409" s="6" t="s">
        <v>1356</v>
      </c>
      <c r="C1409" s="6" t="s">
        <v>984</v>
      </c>
      <c r="D1409" s="6" t="s">
        <v>1357</v>
      </c>
      <c r="E1409" s="6">
        <v>83.508448736167182</v>
      </c>
      <c r="F1409" s="6" t="s">
        <v>314</v>
      </c>
      <c r="G1409" s="21" t="s">
        <v>1178</v>
      </c>
      <c r="H1409" s="21" t="s">
        <v>1159</v>
      </c>
      <c r="I1409" s="21" t="s">
        <v>1160</v>
      </c>
      <c r="J1409" s="21" t="s">
        <v>849</v>
      </c>
      <c r="K1409" s="21" t="s">
        <v>850</v>
      </c>
      <c r="L1409" s="21" t="s">
        <v>1022</v>
      </c>
      <c r="M1409" s="3">
        <v>64.549154225079221</v>
      </c>
      <c r="N1409" s="3">
        <v>83.508448736167182</v>
      </c>
      <c r="O1409" s="21" t="s">
        <v>1511</v>
      </c>
      <c r="P1409" s="21">
        <v>0</v>
      </c>
      <c r="Q1409" s="46">
        <v>1.2348371127567523E-2</v>
      </c>
      <c r="R1409" s="46">
        <v>1.2319630726013E-2</v>
      </c>
      <c r="S1409" s="46">
        <v>1.2290955587624929E-2</v>
      </c>
      <c r="T1409" s="46">
        <v>1.2262345564204942E-2</v>
      </c>
      <c r="U1409" s="46">
        <v>1.2233800507891173E-2</v>
      </c>
      <c r="V1409" s="46">
        <v>1.0953963994704958E-2</v>
      </c>
      <c r="W1409" s="46">
        <v>8.6810634907622027E-3</v>
      </c>
      <c r="X1409" s="46">
        <v>6.8668720955801614E-3</v>
      </c>
      <c r="Y1409" s="46">
        <v>5.4188146849529824E-3</v>
      </c>
      <c r="Z1409" s="46">
        <v>4.2629993338048257E-3</v>
      </c>
      <c r="AA1409" s="46">
        <v>3.3404467359964781E-3</v>
      </c>
      <c r="AB1409" s="46">
        <v>2.6040805899010225E-3</v>
      </c>
      <c r="AC1409" s="46">
        <v>2.0163253742053241E-3</v>
      </c>
      <c r="AD1409" s="46">
        <v>1.5471889324918352E-3</v>
      </c>
      <c r="AE1409" s="46">
        <v>1.1727320241289125E-3</v>
      </c>
      <c r="AF1409" s="46">
        <v>8.7384674523524662E-4</v>
      </c>
      <c r="AG1409" s="46">
        <v>0</v>
      </c>
      <c r="AH1409" s="46">
        <v>0</v>
      </c>
      <c r="AI1409" s="46">
        <v>0</v>
      </c>
      <c r="AJ1409" s="46">
        <v>0</v>
      </c>
      <c r="AK1409" s="46">
        <v>0.10466128594006482</v>
      </c>
      <c r="AL1409" s="45">
        <v>0.10466128594006482</v>
      </c>
      <c r="AM1409" s="45">
        <v>1.2348371127567523E-2</v>
      </c>
      <c r="AN1409" s="45">
        <v>2.4668001853580521E-2</v>
      </c>
      <c r="AO1409" s="45">
        <v>3.6958957441205448E-2</v>
      </c>
      <c r="AP1409" s="45">
        <v>4.9221303005410388E-2</v>
      </c>
      <c r="AQ1409" s="45">
        <v>6.1455103513301565E-2</v>
      </c>
      <c r="AR1409" s="45">
        <v>7.2409067508006519E-2</v>
      </c>
      <c r="AS1409" s="45">
        <v>8.1090130998768717E-2</v>
      </c>
      <c r="AT1409" s="45">
        <v>8.7957003094348882E-2</v>
      </c>
      <c r="AU1409" s="45">
        <v>9.3375817779301859E-2</v>
      </c>
      <c r="AV1409" s="45">
        <v>9.763881711310668E-2</v>
      </c>
      <c r="AW1409" s="45">
        <v>0.10097926384910316</v>
      </c>
      <c r="AX1409" s="45">
        <v>0.10358334443900419</v>
      </c>
      <c r="AY1409" s="45">
        <v>0.10466128594006482</v>
      </c>
      <c r="AZ1409" s="45">
        <v>0.10466128594006482</v>
      </c>
      <c r="BA1409" s="45">
        <v>0.10466128594006482</v>
      </c>
      <c r="BB1409" s="45">
        <v>0.10466128594006482</v>
      </c>
      <c r="BC1409" s="45">
        <v>0.10466128594006482</v>
      </c>
      <c r="BD1409" s="45">
        <v>0.10466128594006482</v>
      </c>
      <c r="BE1409" s="45">
        <v>0.10466128594006482</v>
      </c>
      <c r="BF1409" s="45">
        <v>0.10466128594006482</v>
      </c>
    </row>
    <row r="1410" spans="1:58" ht="13.5" thickBot="1" x14ac:dyDescent="0.25">
      <c r="A1410" s="6" t="s">
        <v>1144</v>
      </c>
      <c r="B1410" s="6" t="s">
        <v>1355</v>
      </c>
      <c r="C1410" s="6" t="s">
        <v>984</v>
      </c>
      <c r="D1410" s="6" t="s">
        <v>1144</v>
      </c>
      <c r="E1410" s="6">
        <v>65.750508110017847</v>
      </c>
      <c r="F1410" s="6" t="s">
        <v>314</v>
      </c>
      <c r="G1410" s="21" t="s">
        <v>1178</v>
      </c>
      <c r="H1410" s="21" t="s">
        <v>1159</v>
      </c>
      <c r="I1410" s="21" t="s">
        <v>1160</v>
      </c>
      <c r="J1410" s="21" t="s">
        <v>849</v>
      </c>
      <c r="K1410" s="21" t="s">
        <v>850</v>
      </c>
      <c r="L1410" s="21" t="s">
        <v>1099</v>
      </c>
      <c r="M1410" s="3">
        <v>52.297725857189761</v>
      </c>
      <c r="N1410" s="3">
        <v>65.750508110017847</v>
      </c>
      <c r="O1410" s="21" t="s">
        <v>1511</v>
      </c>
      <c r="P1410" s="21">
        <v>0</v>
      </c>
      <c r="Q1410" s="46">
        <v>1.2890319330351901E-3</v>
      </c>
      <c r="R1410" s="46">
        <v>1.2860317563325862E-3</v>
      </c>
      <c r="S1410" s="46">
        <v>1.28303839237514E-3</v>
      </c>
      <c r="T1410" s="46">
        <v>1.2800518256925986E-3</v>
      </c>
      <c r="U1410" s="46">
        <v>1.2770720408498361E-3</v>
      </c>
      <c r="V1410" s="46">
        <v>1.1434714130813359E-3</v>
      </c>
      <c r="W1410" s="46">
        <v>9.0620600374704966E-4</v>
      </c>
      <c r="X1410" s="46">
        <v>7.1682469856368511E-4</v>
      </c>
      <c r="Y1410" s="46">
        <v>5.6566368923837004E-4</v>
      </c>
      <c r="Z1410" s="46">
        <v>4.4500948465294772E-4</v>
      </c>
      <c r="AA1410" s="46">
        <v>3.4870530443401472E-4</v>
      </c>
      <c r="AB1410" s="46">
        <v>2.7183690884424928E-4</v>
      </c>
      <c r="AC1410" s="46">
        <v>2.1048183342476073E-4</v>
      </c>
      <c r="AD1410" s="46">
        <v>1.6150923225559627E-4</v>
      </c>
      <c r="AE1410" s="46">
        <v>1.2242011617389308E-4</v>
      </c>
      <c r="AF1410" s="46">
        <v>9.1219833575652279E-5</v>
      </c>
      <c r="AG1410" s="46">
        <v>0</v>
      </c>
      <c r="AH1410" s="46">
        <v>0</v>
      </c>
      <c r="AI1410" s="46">
        <v>0</v>
      </c>
      <c r="AJ1410" s="46">
        <v>0</v>
      </c>
      <c r="AK1410" s="46">
        <v>1.0925468495847392E-2</v>
      </c>
      <c r="AL1410" s="45">
        <v>1.0925468495847392E-2</v>
      </c>
      <c r="AM1410" s="45">
        <v>1.2890319330351901E-3</v>
      </c>
      <c r="AN1410" s="45">
        <v>2.5750636893677762E-3</v>
      </c>
      <c r="AO1410" s="45">
        <v>3.8581020817429162E-3</v>
      </c>
      <c r="AP1410" s="45">
        <v>5.1381539074355151E-3</v>
      </c>
      <c r="AQ1410" s="45">
        <v>6.4152259482853514E-3</v>
      </c>
      <c r="AR1410" s="45">
        <v>7.5586973613666871E-3</v>
      </c>
      <c r="AS1410" s="45">
        <v>8.4649033651137372E-3</v>
      </c>
      <c r="AT1410" s="45">
        <v>9.1817280636774228E-3</v>
      </c>
      <c r="AU1410" s="45">
        <v>9.7473917529157933E-3</v>
      </c>
      <c r="AV1410" s="45">
        <v>1.0192401237568741E-2</v>
      </c>
      <c r="AW1410" s="45">
        <v>1.0541106542002755E-2</v>
      </c>
      <c r="AX1410" s="45">
        <v>1.0812943450847004E-2</v>
      </c>
      <c r="AY1410" s="45">
        <v>1.0925468495847392E-2</v>
      </c>
      <c r="AZ1410" s="45">
        <v>1.0925468495847392E-2</v>
      </c>
      <c r="BA1410" s="45">
        <v>1.0925468495847392E-2</v>
      </c>
      <c r="BB1410" s="45">
        <v>1.0925468495847392E-2</v>
      </c>
      <c r="BC1410" s="45">
        <v>1.0925468495847392E-2</v>
      </c>
      <c r="BD1410" s="45">
        <v>1.0925468495847392E-2</v>
      </c>
      <c r="BE1410" s="45">
        <v>1.0925468495847392E-2</v>
      </c>
      <c r="BF1410" s="45">
        <v>1.0925468495847392E-2</v>
      </c>
    </row>
    <row r="1411" spans="1:58" ht="13.5" thickBot="1" x14ac:dyDescent="0.25">
      <c r="A1411" s="6" t="s">
        <v>1140</v>
      </c>
      <c r="B1411" s="6" t="s">
        <v>1357</v>
      </c>
      <c r="C1411" s="6" t="s">
        <v>984</v>
      </c>
      <c r="D1411" s="6" t="s">
        <v>1140</v>
      </c>
      <c r="E1411" s="6">
        <v>91.318283051646048</v>
      </c>
      <c r="F1411" s="6" t="s">
        <v>314</v>
      </c>
      <c r="G1411" s="21" t="s">
        <v>1178</v>
      </c>
      <c r="H1411" s="21" t="s">
        <v>1159</v>
      </c>
      <c r="I1411" s="21" t="s">
        <v>1160</v>
      </c>
      <c r="J1411" s="21" t="s">
        <v>849</v>
      </c>
      <c r="K1411" s="21" t="s">
        <v>850</v>
      </c>
      <c r="L1411" s="21" t="s">
        <v>1020</v>
      </c>
      <c r="M1411" s="3">
        <v>70.146071512936615</v>
      </c>
      <c r="N1411" s="3">
        <v>91.318283051646048</v>
      </c>
      <c r="O1411" s="21" t="s">
        <v>1511</v>
      </c>
      <c r="P1411" s="21">
        <v>0</v>
      </c>
      <c r="Q1411" s="46">
        <v>3.378786616750536E-3</v>
      </c>
      <c r="R1411" s="46">
        <v>3.3709226091717809E-3</v>
      </c>
      <c r="S1411" s="46">
        <v>3.363076459034393E-3</v>
      </c>
      <c r="T1411" s="46">
        <v>3.3552481257880296E-3</v>
      </c>
      <c r="U1411" s="46">
        <v>3.3474375689744244E-3</v>
      </c>
      <c r="V1411" s="46">
        <v>2.9972460791245323E-3</v>
      </c>
      <c r="W1411" s="46">
        <v>2.3753303847717242E-3</v>
      </c>
      <c r="X1411" s="46">
        <v>1.8789276169135034E-3</v>
      </c>
      <c r="Y1411" s="46">
        <v>1.4827071803256583E-3</v>
      </c>
      <c r="Z1411" s="46">
        <v>1.1664506150224174E-3</v>
      </c>
      <c r="AA1411" s="46">
        <v>9.1401988237587448E-4</v>
      </c>
      <c r="AB1411" s="46">
        <v>7.1253386824879448E-4</v>
      </c>
      <c r="AC1411" s="46">
        <v>5.5171108148589386E-4</v>
      </c>
      <c r="AD1411" s="46">
        <v>4.2334500677724114E-4</v>
      </c>
      <c r="AE1411" s="46">
        <v>3.2088534003610586E-4</v>
      </c>
      <c r="AF1411" s="46">
        <v>2.3910373743953717E-4</v>
      </c>
      <c r="AG1411" s="46">
        <v>0</v>
      </c>
      <c r="AH1411" s="46">
        <v>0</v>
      </c>
      <c r="AI1411" s="46">
        <v>0</v>
      </c>
      <c r="AJ1411" s="46">
        <v>0</v>
      </c>
      <c r="AK1411" s="46">
        <v>2.8637635569336212E-2</v>
      </c>
      <c r="AL1411" s="45">
        <v>2.8637635569336212E-2</v>
      </c>
      <c r="AM1411" s="45">
        <v>3.378786616750536E-3</v>
      </c>
      <c r="AN1411" s="45">
        <v>6.7497092259223169E-3</v>
      </c>
      <c r="AO1411" s="45">
        <v>1.011278568495671E-2</v>
      </c>
      <c r="AP1411" s="45">
        <v>1.3468033810744739E-2</v>
      </c>
      <c r="AQ1411" s="45">
        <v>1.6815471379719164E-2</v>
      </c>
      <c r="AR1411" s="45">
        <v>1.9812717458843696E-2</v>
      </c>
      <c r="AS1411" s="45">
        <v>2.218804784361542E-2</v>
      </c>
      <c r="AT1411" s="45">
        <v>2.4066975460528921E-2</v>
      </c>
      <c r="AU1411" s="45">
        <v>2.5549682640854578E-2</v>
      </c>
      <c r="AV1411" s="45">
        <v>2.6716133255876996E-2</v>
      </c>
      <c r="AW1411" s="45">
        <v>2.7630153138252872E-2</v>
      </c>
      <c r="AX1411" s="45">
        <v>2.8342687006501666E-2</v>
      </c>
      <c r="AY1411" s="45">
        <v>2.8637635569336212E-2</v>
      </c>
      <c r="AZ1411" s="45">
        <v>2.8637635569336212E-2</v>
      </c>
      <c r="BA1411" s="45">
        <v>2.8637635569336212E-2</v>
      </c>
      <c r="BB1411" s="45">
        <v>2.8637635569336212E-2</v>
      </c>
      <c r="BC1411" s="45">
        <v>2.8637635569336212E-2</v>
      </c>
      <c r="BD1411" s="45">
        <v>2.8637635569336212E-2</v>
      </c>
      <c r="BE1411" s="45">
        <v>2.8637635569336212E-2</v>
      </c>
      <c r="BF1411" s="45">
        <v>2.8637635569336212E-2</v>
      </c>
    </row>
    <row r="1412" spans="1:58" ht="13.5" thickBot="1" x14ac:dyDescent="0.25">
      <c r="A1412" s="6" t="s">
        <v>1145</v>
      </c>
      <c r="B1412" s="6" t="s">
        <v>1140</v>
      </c>
      <c r="C1412" s="6" t="s">
        <v>984</v>
      </c>
      <c r="D1412" s="6" t="s">
        <v>1145</v>
      </c>
      <c r="E1412" s="6">
        <v>117.49312612800699</v>
      </c>
      <c r="F1412" s="6" t="s">
        <v>314</v>
      </c>
      <c r="G1412" s="21" t="s">
        <v>1178</v>
      </c>
      <c r="H1412" s="21" t="s">
        <v>1159</v>
      </c>
      <c r="I1412" s="21" t="s">
        <v>1160</v>
      </c>
      <c r="J1412" s="21" t="s">
        <v>849</v>
      </c>
      <c r="K1412" s="21" t="s">
        <v>850</v>
      </c>
      <c r="L1412" s="21" t="s">
        <v>1100</v>
      </c>
      <c r="M1412" s="3">
        <v>88.425276897438735</v>
      </c>
      <c r="N1412" s="3">
        <v>117.49312612800699</v>
      </c>
      <c r="O1412" s="21" t="s">
        <v>1511</v>
      </c>
      <c r="P1412" s="21">
        <v>0</v>
      </c>
      <c r="Q1412" s="46">
        <v>2.7232229573303209E-3</v>
      </c>
      <c r="R1412" s="46">
        <v>2.716884751221383E-3</v>
      </c>
      <c r="S1412" s="46">
        <v>2.7105609377923645E-3</v>
      </c>
      <c r="T1412" s="46">
        <v>2.7042514843606375E-3</v>
      </c>
      <c r="U1412" s="46">
        <v>2.6979563583177865E-3</v>
      </c>
      <c r="V1412" s="46">
        <v>2.4157102111674583E-3</v>
      </c>
      <c r="W1412" s="46">
        <v>1.9144607129039704E-3</v>
      </c>
      <c r="X1412" s="46">
        <v>1.5143716966837342E-3</v>
      </c>
      <c r="Y1412" s="46">
        <v>1.1950272954332161E-3</v>
      </c>
      <c r="Z1412" s="46">
        <v>9.4013190346895685E-4</v>
      </c>
      <c r="AA1412" s="46">
        <v>7.3667863924953942E-4</v>
      </c>
      <c r="AB1412" s="46">
        <v>5.742856261685492E-4</v>
      </c>
      <c r="AC1412" s="46">
        <v>4.4466622291787473E-4</v>
      </c>
      <c r="AD1412" s="46">
        <v>3.4120617017113688E-4</v>
      </c>
      <c r="AE1412" s="46">
        <v>2.5862607609635488E-4</v>
      </c>
      <c r="AF1412" s="46">
        <v>1.9271201790335007E-4</v>
      </c>
      <c r="AG1412" s="46">
        <v>0</v>
      </c>
      <c r="AH1412" s="46">
        <v>0</v>
      </c>
      <c r="AI1412" s="46">
        <v>0</v>
      </c>
      <c r="AJ1412" s="46">
        <v>0</v>
      </c>
      <c r="AK1412" s="46">
        <v>2.3081264214630248E-2</v>
      </c>
      <c r="AL1412" s="45">
        <v>2.3081264214630248E-2</v>
      </c>
      <c r="AM1412" s="45">
        <v>2.7232229573303209E-3</v>
      </c>
      <c r="AN1412" s="45">
        <v>5.4401077085517039E-3</v>
      </c>
      <c r="AO1412" s="45">
        <v>8.1506686463440683E-3</v>
      </c>
      <c r="AP1412" s="45">
        <v>1.0854920130704706E-2</v>
      </c>
      <c r="AQ1412" s="45">
        <v>1.3552876489022493E-2</v>
      </c>
      <c r="AR1412" s="45">
        <v>1.5968586700189951E-2</v>
      </c>
      <c r="AS1412" s="45">
        <v>1.7883047413093923E-2</v>
      </c>
      <c r="AT1412" s="45">
        <v>1.9397419109777658E-2</v>
      </c>
      <c r="AU1412" s="45">
        <v>2.0592446405210876E-2</v>
      </c>
      <c r="AV1412" s="45">
        <v>2.1532578308679832E-2</v>
      </c>
      <c r="AW1412" s="45">
        <v>2.2269256947929372E-2</v>
      </c>
      <c r="AX1412" s="45">
        <v>2.284354257409792E-2</v>
      </c>
      <c r="AY1412" s="45">
        <v>2.3081264214630248E-2</v>
      </c>
      <c r="AZ1412" s="45">
        <v>2.3081264214630248E-2</v>
      </c>
      <c r="BA1412" s="45">
        <v>2.3081264214630248E-2</v>
      </c>
      <c r="BB1412" s="45">
        <v>2.3081264214630248E-2</v>
      </c>
      <c r="BC1412" s="45">
        <v>2.3081264214630248E-2</v>
      </c>
      <c r="BD1412" s="45">
        <v>2.3081264214630248E-2</v>
      </c>
      <c r="BE1412" s="45">
        <v>2.3081264214630248E-2</v>
      </c>
      <c r="BF1412" s="45">
        <v>2.3081264214630248E-2</v>
      </c>
    </row>
    <row r="1413" spans="1:58" ht="13.5" thickBot="1" x14ac:dyDescent="0.25">
      <c r="A1413" s="6" t="s">
        <v>1358</v>
      </c>
      <c r="B1413" s="6" t="s">
        <v>1357</v>
      </c>
      <c r="C1413" s="6" t="s">
        <v>984</v>
      </c>
      <c r="D1413" s="6" t="s">
        <v>1358</v>
      </c>
      <c r="E1413" s="6">
        <v>105.28058345293441</v>
      </c>
      <c r="F1413" s="6" t="s">
        <v>314</v>
      </c>
      <c r="G1413" s="21" t="s">
        <v>1178</v>
      </c>
      <c r="H1413" s="21" t="s">
        <v>1159</v>
      </c>
      <c r="I1413" s="21" t="s">
        <v>1160</v>
      </c>
      <c r="J1413" s="21" t="s">
        <v>849</v>
      </c>
      <c r="K1413" s="21" t="s">
        <v>850</v>
      </c>
      <c r="L1413" s="21" t="s">
        <v>1010</v>
      </c>
      <c r="M1413" s="3">
        <v>79.918921032662212</v>
      </c>
      <c r="N1413" s="3">
        <v>105.28058345293441</v>
      </c>
      <c r="O1413" s="21" t="s">
        <v>1511</v>
      </c>
      <c r="P1413" s="21">
        <v>0</v>
      </c>
      <c r="Q1413" s="46">
        <v>6.4259227090989579E-2</v>
      </c>
      <c r="R1413" s="46">
        <v>6.4109665989278322E-2</v>
      </c>
      <c r="S1413" s="46">
        <v>6.3960444508120315E-2</v>
      </c>
      <c r="T1413" s="46">
        <v>6.381156187631154E-2</v>
      </c>
      <c r="U1413" s="46">
        <v>6.3663017324399232E-2</v>
      </c>
      <c r="V1413" s="46">
        <v>5.7002923916891345E-2</v>
      </c>
      <c r="W1413" s="46">
        <v>4.5175061915560893E-2</v>
      </c>
      <c r="X1413" s="46">
        <v>3.5734259104794816E-2</v>
      </c>
      <c r="Y1413" s="46">
        <v>2.8198767254979294E-2</v>
      </c>
      <c r="Z1413" s="46">
        <v>2.2184062938320828E-2</v>
      </c>
      <c r="AA1413" s="46">
        <v>1.738322594747254E-2</v>
      </c>
      <c r="AB1413" s="46">
        <v>1.3551277675491361E-2</v>
      </c>
      <c r="AC1413" s="46">
        <v>1.0492680271094805E-2</v>
      </c>
      <c r="AD1413" s="46">
        <v>8.0513586722140689E-3</v>
      </c>
      <c r="AE1413" s="46">
        <v>6.1027363590602113E-3</v>
      </c>
      <c r="AF1413" s="46">
        <v>4.5473784246275097E-3</v>
      </c>
      <c r="AG1413" s="46">
        <v>0</v>
      </c>
      <c r="AH1413" s="46">
        <v>0</v>
      </c>
      <c r="AI1413" s="46">
        <v>0</v>
      </c>
      <c r="AJ1413" s="46">
        <v>0</v>
      </c>
      <c r="AK1413" s="46">
        <v>0.54464295504069882</v>
      </c>
      <c r="AL1413" s="45">
        <v>0.54464295504069882</v>
      </c>
      <c r="AM1413" s="45">
        <v>6.4259227090989579E-2</v>
      </c>
      <c r="AN1413" s="45">
        <v>0.12836889308026789</v>
      </c>
      <c r="AO1413" s="45">
        <v>0.19232933758838822</v>
      </c>
      <c r="AP1413" s="45">
        <v>0.25614089946469976</v>
      </c>
      <c r="AQ1413" s="45">
        <v>0.31980391678909897</v>
      </c>
      <c r="AR1413" s="45">
        <v>0.3768068407059903</v>
      </c>
      <c r="AS1413" s="45">
        <v>0.42198190262155122</v>
      </c>
      <c r="AT1413" s="45">
        <v>0.45771616172634605</v>
      </c>
      <c r="AU1413" s="45">
        <v>0.48591492898132532</v>
      </c>
      <c r="AV1413" s="45">
        <v>0.50809899191964614</v>
      </c>
      <c r="AW1413" s="45">
        <v>0.52548221786711868</v>
      </c>
      <c r="AX1413" s="45">
        <v>0.53903349554261004</v>
      </c>
      <c r="AY1413" s="45">
        <v>0.54464295504069882</v>
      </c>
      <c r="AZ1413" s="45">
        <v>0.54464295504069882</v>
      </c>
      <c r="BA1413" s="45">
        <v>0.54464295504069882</v>
      </c>
      <c r="BB1413" s="45">
        <v>0.54464295504069882</v>
      </c>
      <c r="BC1413" s="45">
        <v>0.54464295504069882</v>
      </c>
      <c r="BD1413" s="45">
        <v>0.54464295504069882</v>
      </c>
      <c r="BE1413" s="45">
        <v>0.54464295504069882</v>
      </c>
      <c r="BF1413" s="45">
        <v>0.54464295504069882</v>
      </c>
    </row>
    <row r="1414" spans="1:58" ht="13.5" thickBot="1" x14ac:dyDescent="0.25">
      <c r="A1414" s="6" t="s">
        <v>1145</v>
      </c>
      <c r="B1414" s="6" t="s">
        <v>1140</v>
      </c>
      <c r="C1414" s="6" t="s">
        <v>984</v>
      </c>
      <c r="D1414" s="6" t="s">
        <v>1145</v>
      </c>
      <c r="E1414" s="6">
        <v>127.70619701540976</v>
      </c>
      <c r="F1414" s="6" t="s">
        <v>314</v>
      </c>
      <c r="G1414" s="21" t="s">
        <v>1178</v>
      </c>
      <c r="H1414" s="21" t="s">
        <v>1159</v>
      </c>
      <c r="I1414" s="21" t="s">
        <v>1160</v>
      </c>
      <c r="J1414" s="21" t="s">
        <v>849</v>
      </c>
      <c r="K1414" s="21" t="s">
        <v>850</v>
      </c>
      <c r="L1414" s="21" t="s">
        <v>1101</v>
      </c>
      <c r="M1414" s="3">
        <v>95.730460743567079</v>
      </c>
      <c r="N1414" s="3">
        <v>127.70619701540976</v>
      </c>
      <c r="O1414" s="21" t="s">
        <v>1511</v>
      </c>
      <c r="P1414" s="21">
        <v>0</v>
      </c>
      <c r="Q1414" s="46">
        <v>2.3160781213137594E-3</v>
      </c>
      <c r="R1414" s="46">
        <v>2.3106875305588712E-3</v>
      </c>
      <c r="S1414" s="46">
        <v>2.305309180656673E-3</v>
      </c>
      <c r="T1414" s="46">
        <v>2.2999430438108682E-3</v>
      </c>
      <c r="U1414" s="46">
        <v>2.2945890922882752E-3</v>
      </c>
      <c r="V1414" s="46">
        <v>2.0545411283562913E-3</v>
      </c>
      <c r="W1414" s="46">
        <v>1.6282326642907299E-3</v>
      </c>
      <c r="X1414" s="46">
        <v>1.2879603356694799E-3</v>
      </c>
      <c r="Y1414" s="46">
        <v>1.0163606200055625E-3</v>
      </c>
      <c r="Z1414" s="46">
        <v>7.9957424231915188E-4</v>
      </c>
      <c r="AA1414" s="46">
        <v>6.2653895973237132E-4</v>
      </c>
      <c r="AB1414" s="46">
        <v>4.8842507389034655E-4</v>
      </c>
      <c r="AC1414" s="46">
        <v>3.7818486636031779E-4</v>
      </c>
      <c r="AD1414" s="46">
        <v>2.901929654578675E-4</v>
      </c>
      <c r="AE1414" s="46">
        <v>2.1995929302653057E-4</v>
      </c>
      <c r="AF1414" s="46">
        <v>1.6389994332955207E-4</v>
      </c>
      <c r="AG1414" s="46">
        <v>0</v>
      </c>
      <c r="AH1414" s="46">
        <v>0</v>
      </c>
      <c r="AI1414" s="46">
        <v>0</v>
      </c>
      <c r="AJ1414" s="46">
        <v>0</v>
      </c>
      <c r="AK1414" s="46">
        <v>1.9630420240057855E-2</v>
      </c>
      <c r="AL1414" s="45">
        <v>1.9630420240057855E-2</v>
      </c>
      <c r="AM1414" s="45">
        <v>2.3160781213137594E-3</v>
      </c>
      <c r="AN1414" s="45">
        <v>4.6267656518726302E-3</v>
      </c>
      <c r="AO1414" s="45">
        <v>6.9320748325293032E-3</v>
      </c>
      <c r="AP1414" s="45">
        <v>9.2320178763401709E-3</v>
      </c>
      <c r="AQ1414" s="45">
        <v>1.1526606968628447E-2</v>
      </c>
      <c r="AR1414" s="45">
        <v>1.3581148096984737E-2</v>
      </c>
      <c r="AS1414" s="45">
        <v>1.5209380761275468E-2</v>
      </c>
      <c r="AT1414" s="45">
        <v>1.6497341096944947E-2</v>
      </c>
      <c r="AU1414" s="45">
        <v>1.7513701716950509E-2</v>
      </c>
      <c r="AV1414" s="45">
        <v>1.8313275959269661E-2</v>
      </c>
      <c r="AW1414" s="45">
        <v>1.8939814919002033E-2</v>
      </c>
      <c r="AX1414" s="45">
        <v>1.9428239992892379E-2</v>
      </c>
      <c r="AY1414" s="45">
        <v>1.9630420240057855E-2</v>
      </c>
      <c r="AZ1414" s="45">
        <v>1.9630420240057855E-2</v>
      </c>
      <c r="BA1414" s="45">
        <v>1.9630420240057855E-2</v>
      </c>
      <c r="BB1414" s="45">
        <v>1.9630420240057855E-2</v>
      </c>
      <c r="BC1414" s="45">
        <v>1.9630420240057855E-2</v>
      </c>
      <c r="BD1414" s="45">
        <v>1.9630420240057855E-2</v>
      </c>
      <c r="BE1414" s="45">
        <v>1.9630420240057855E-2</v>
      </c>
      <c r="BF1414" s="45">
        <v>1.9630420240057855E-2</v>
      </c>
    </row>
    <row r="1415" spans="1:58" ht="13.5" thickBot="1" x14ac:dyDescent="0.25">
      <c r="A1415" s="6" t="s">
        <v>1358</v>
      </c>
      <c r="B1415" s="6" t="s">
        <v>1357</v>
      </c>
      <c r="C1415" s="6" t="s">
        <v>984</v>
      </c>
      <c r="D1415" s="6" t="s">
        <v>1358</v>
      </c>
      <c r="E1415" s="6">
        <v>107.2476145694898</v>
      </c>
      <c r="F1415" s="6" t="s">
        <v>314</v>
      </c>
      <c r="G1415" s="21" t="s">
        <v>1178</v>
      </c>
      <c r="H1415" s="21" t="s">
        <v>1159</v>
      </c>
      <c r="I1415" s="21" t="s">
        <v>1160</v>
      </c>
      <c r="J1415" s="21" t="s">
        <v>849</v>
      </c>
      <c r="K1415" s="21" t="s">
        <v>850</v>
      </c>
      <c r="L1415" s="21" t="s">
        <v>1008</v>
      </c>
      <c r="M1415" s="3">
        <v>81.377352026046935</v>
      </c>
      <c r="N1415" s="3">
        <v>107.2476145694898</v>
      </c>
      <c r="O1415" s="21" t="s">
        <v>1511</v>
      </c>
      <c r="P1415" s="21">
        <v>0</v>
      </c>
      <c r="Q1415" s="46">
        <v>1.8594588837332289E-2</v>
      </c>
      <c r="R1415" s="46">
        <v>1.8551310582702155E-2</v>
      </c>
      <c r="S1415" s="46">
        <v>1.8508130603523409E-2</v>
      </c>
      <c r="T1415" s="46">
        <v>1.8465048676634004E-2</v>
      </c>
      <c r="U1415" s="46">
        <v>1.8422064579378616E-2</v>
      </c>
      <c r="V1415" s="46">
        <v>1.6494844098567666E-2</v>
      </c>
      <c r="W1415" s="46">
        <v>1.3072234759864854E-2</v>
      </c>
      <c r="X1415" s="46">
        <v>1.0340364886734349E-2</v>
      </c>
      <c r="Y1415" s="46">
        <v>8.1598317714514281E-3</v>
      </c>
      <c r="Z1415" s="46">
        <v>6.4193664902860081E-3</v>
      </c>
      <c r="AA1415" s="46">
        <v>5.0301560381671899E-3</v>
      </c>
      <c r="AB1415" s="46">
        <v>3.921311350967285E-3</v>
      </c>
      <c r="AC1415" s="46">
        <v>3.0362499562331963E-3</v>
      </c>
      <c r="AD1415" s="46">
        <v>2.3298086651388113E-3</v>
      </c>
      <c r="AE1415" s="46">
        <v>1.7659389712030126E-3</v>
      </c>
      <c r="AF1415" s="46">
        <v>1.3158675558604858E-3</v>
      </c>
      <c r="AG1415" s="46">
        <v>0</v>
      </c>
      <c r="AH1415" s="46">
        <v>0</v>
      </c>
      <c r="AI1415" s="46">
        <v>0</v>
      </c>
      <c r="AJ1415" s="46">
        <v>0</v>
      </c>
      <c r="AK1415" s="46">
        <v>0.15760245291763728</v>
      </c>
      <c r="AL1415" s="45">
        <v>0.15760245291763728</v>
      </c>
      <c r="AM1415" s="45">
        <v>1.8594588837332289E-2</v>
      </c>
      <c r="AN1415" s="45">
        <v>3.7145899420034448E-2</v>
      </c>
      <c r="AO1415" s="45">
        <v>5.5654030023557857E-2</v>
      </c>
      <c r="AP1415" s="45">
        <v>7.4119078700191854E-2</v>
      </c>
      <c r="AQ1415" s="45">
        <v>9.254114327957047E-2</v>
      </c>
      <c r="AR1415" s="45">
        <v>0.10903598737813813</v>
      </c>
      <c r="AS1415" s="45">
        <v>0.12210822213800299</v>
      </c>
      <c r="AT1415" s="45">
        <v>0.13244858702473733</v>
      </c>
      <c r="AU1415" s="45">
        <v>0.14060841879618877</v>
      </c>
      <c r="AV1415" s="45">
        <v>0.14702778528647478</v>
      </c>
      <c r="AW1415" s="45">
        <v>0.15205794132464198</v>
      </c>
      <c r="AX1415" s="45">
        <v>0.15597925267560928</v>
      </c>
      <c r="AY1415" s="45">
        <v>0.15760245291763728</v>
      </c>
      <c r="AZ1415" s="45">
        <v>0.15760245291763728</v>
      </c>
      <c r="BA1415" s="45">
        <v>0.15760245291763728</v>
      </c>
      <c r="BB1415" s="45">
        <v>0.15760245291763728</v>
      </c>
      <c r="BC1415" s="45">
        <v>0.15760245291763728</v>
      </c>
      <c r="BD1415" s="45">
        <v>0.15760245291763728</v>
      </c>
      <c r="BE1415" s="45">
        <v>0.15760245291763728</v>
      </c>
      <c r="BF1415" s="45">
        <v>0.15760245291763728</v>
      </c>
    </row>
    <row r="1416" spans="1:58" ht="13.5" thickBot="1" x14ac:dyDescent="0.25">
      <c r="A1416" s="6" t="s">
        <v>1359</v>
      </c>
      <c r="B1416" s="6" t="s">
        <v>1358</v>
      </c>
      <c r="C1416" s="6" t="s">
        <v>984</v>
      </c>
      <c r="D1416" s="6" t="s">
        <v>1359</v>
      </c>
      <c r="E1416" s="6">
        <v>149.06504316158865</v>
      </c>
      <c r="F1416" s="6" t="s">
        <v>314</v>
      </c>
      <c r="G1416" s="21" t="s">
        <v>1178</v>
      </c>
      <c r="H1416" s="21" t="s">
        <v>1159</v>
      </c>
      <c r="I1416" s="21" t="s">
        <v>1160</v>
      </c>
      <c r="J1416" s="21" t="s">
        <v>849</v>
      </c>
      <c r="K1416" s="21" t="s">
        <v>850</v>
      </c>
      <c r="L1416" s="21" t="s">
        <v>1043</v>
      </c>
      <c r="M1416" s="3">
        <v>103.86971589895681</v>
      </c>
      <c r="N1416" s="3">
        <v>149.06504316158865</v>
      </c>
      <c r="O1416" s="21" t="s">
        <v>1511</v>
      </c>
      <c r="P1416" s="21">
        <v>0</v>
      </c>
      <c r="Q1416" s="46">
        <v>6.3477924279320641E-2</v>
      </c>
      <c r="R1416" s="46">
        <v>6.3330181632554675E-2</v>
      </c>
      <c r="S1416" s="46">
        <v>6.3182774477028414E-2</v>
      </c>
      <c r="T1416" s="46">
        <v>6.3035702050914716E-2</v>
      </c>
      <c r="U1416" s="46">
        <v>6.2888963594116248E-2</v>
      </c>
      <c r="V1416" s="46">
        <v>5.6309847657717627E-2</v>
      </c>
      <c r="W1416" s="46">
        <v>4.4625796004815199E-2</v>
      </c>
      <c r="X1416" s="46">
        <v>3.5299780223311386E-2</v>
      </c>
      <c r="Y1416" s="46">
        <v>2.7855909471913885E-2</v>
      </c>
      <c r="Z1416" s="46">
        <v>2.1914335592808115E-2</v>
      </c>
      <c r="AA1416" s="46">
        <v>1.7171870101417849E-2</v>
      </c>
      <c r="AB1416" s="46">
        <v>1.3386512989875461E-2</v>
      </c>
      <c r="AC1416" s="46">
        <v>1.0365103875161168E-2</v>
      </c>
      <c r="AD1416" s="46">
        <v>7.9534653508479616E-3</v>
      </c>
      <c r="AE1416" s="46">
        <v>6.0285355743315595E-3</v>
      </c>
      <c r="AF1416" s="46">
        <v>4.4920886287534746E-3</v>
      </c>
      <c r="AG1416" s="46">
        <v>0</v>
      </c>
      <c r="AH1416" s="46">
        <v>0</v>
      </c>
      <c r="AI1416" s="46">
        <v>0</v>
      </c>
      <c r="AJ1416" s="46">
        <v>0</v>
      </c>
      <c r="AK1416" s="46">
        <v>0.53802085434959579</v>
      </c>
      <c r="AL1416" s="45">
        <v>0.53802085434959579</v>
      </c>
      <c r="AM1416" s="45">
        <v>6.3477924279320641E-2</v>
      </c>
      <c r="AN1416" s="45">
        <v>0.1268081059118753</v>
      </c>
      <c r="AO1416" s="45">
        <v>0.18999088038890372</v>
      </c>
      <c r="AP1416" s="45">
        <v>0.25302658243981846</v>
      </c>
      <c r="AQ1416" s="45">
        <v>0.31591554603393468</v>
      </c>
      <c r="AR1416" s="45">
        <v>0.37222539369165231</v>
      </c>
      <c r="AS1416" s="45">
        <v>0.41685118969646751</v>
      </c>
      <c r="AT1416" s="45">
        <v>0.45215096991977888</v>
      </c>
      <c r="AU1416" s="45">
        <v>0.48000687939169279</v>
      </c>
      <c r="AV1416" s="45">
        <v>0.50192121498450093</v>
      </c>
      <c r="AW1416" s="45">
        <v>0.51909308508591878</v>
      </c>
      <c r="AX1416" s="45">
        <v>0.53247959807579426</v>
      </c>
      <c r="AY1416" s="45">
        <v>0.53802085434959579</v>
      </c>
      <c r="AZ1416" s="45">
        <v>0.53802085434959579</v>
      </c>
      <c r="BA1416" s="45">
        <v>0.53802085434959579</v>
      </c>
      <c r="BB1416" s="45">
        <v>0.53802085434959579</v>
      </c>
      <c r="BC1416" s="45">
        <v>0.53802085434959579</v>
      </c>
      <c r="BD1416" s="45">
        <v>0.53802085434959579</v>
      </c>
      <c r="BE1416" s="45">
        <v>0.53802085434959579</v>
      </c>
      <c r="BF1416" s="45">
        <v>0.53802085434959579</v>
      </c>
    </row>
    <row r="1417" spans="1:58" ht="13.5" thickBot="1" x14ac:dyDescent="0.25">
      <c r="A1417" s="6" t="s">
        <v>1145</v>
      </c>
      <c r="B1417" s="6" t="s">
        <v>1140</v>
      </c>
      <c r="C1417" s="6" t="s">
        <v>984</v>
      </c>
      <c r="D1417" s="6" t="s">
        <v>1145</v>
      </c>
      <c r="E1417" s="6">
        <v>118.37160521255024</v>
      </c>
      <c r="F1417" s="6" t="s">
        <v>314</v>
      </c>
      <c r="G1417" s="21" t="s">
        <v>1178</v>
      </c>
      <c r="H1417" s="21" t="s">
        <v>1159</v>
      </c>
      <c r="I1417" s="21" t="s">
        <v>1160</v>
      </c>
      <c r="J1417" s="21" t="s">
        <v>849</v>
      </c>
      <c r="K1417" s="21" t="s">
        <v>850</v>
      </c>
      <c r="L1417" s="21" t="s">
        <v>1102</v>
      </c>
      <c r="M1417" s="3">
        <v>89.976872819401535</v>
      </c>
      <c r="N1417" s="3">
        <v>118.37160521255024</v>
      </c>
      <c r="O1417" s="21" t="s">
        <v>1511</v>
      </c>
      <c r="P1417" s="21">
        <v>0</v>
      </c>
      <c r="Q1417" s="46">
        <v>7.8039261324908051E-4</v>
      </c>
      <c r="R1417" s="46">
        <v>7.7857627675876457E-4</v>
      </c>
      <c r="S1417" s="46">
        <v>7.7676406477138855E-4</v>
      </c>
      <c r="T1417" s="46">
        <v>7.7495596792110852E-4</v>
      </c>
      <c r="U1417" s="46">
        <v>7.7315197686334805E-4</v>
      </c>
      <c r="V1417" s="46">
        <v>6.9226884250182623E-4</v>
      </c>
      <c r="W1417" s="46">
        <v>5.4862602956699607E-4</v>
      </c>
      <c r="X1417" s="46">
        <v>4.3397272435013215E-4</v>
      </c>
      <c r="Y1417" s="46">
        <v>3.4245836224198193E-4</v>
      </c>
      <c r="Z1417" s="46">
        <v>2.6941311983731892E-4</v>
      </c>
      <c r="AA1417" s="46">
        <v>2.1110962173009873E-4</v>
      </c>
      <c r="AB1417" s="46">
        <v>1.6457273883898767E-4</v>
      </c>
      <c r="AC1417" s="46">
        <v>1.2742777259290941E-4</v>
      </c>
      <c r="AD1417" s="46">
        <v>9.7779278071892877E-5</v>
      </c>
      <c r="AE1417" s="46">
        <v>7.41143426526675E-5</v>
      </c>
      <c r="AF1417" s="46">
        <v>5.5225384631573838E-5</v>
      </c>
      <c r="AG1417" s="46">
        <v>0</v>
      </c>
      <c r="AH1417" s="46">
        <v>0</v>
      </c>
      <c r="AI1417" s="46">
        <v>0</v>
      </c>
      <c r="AJ1417" s="46">
        <v>0</v>
      </c>
      <c r="AK1417" s="46">
        <v>6.6143861078514377E-3</v>
      </c>
      <c r="AL1417" s="45">
        <v>6.6143861078514377E-3</v>
      </c>
      <c r="AM1417" s="45">
        <v>7.8039261324908051E-4</v>
      </c>
      <c r="AN1417" s="45">
        <v>1.5589688900078452E-3</v>
      </c>
      <c r="AO1417" s="45">
        <v>2.3357329547792336E-3</v>
      </c>
      <c r="AP1417" s="45">
        <v>3.1106889227003423E-3</v>
      </c>
      <c r="AQ1417" s="45">
        <v>3.8838408995636904E-3</v>
      </c>
      <c r="AR1417" s="45">
        <v>4.5761097420655168E-3</v>
      </c>
      <c r="AS1417" s="45">
        <v>5.1247357716325131E-3</v>
      </c>
      <c r="AT1417" s="45">
        <v>5.5587084959826455E-3</v>
      </c>
      <c r="AU1417" s="45">
        <v>5.901166858224627E-3</v>
      </c>
      <c r="AV1417" s="45">
        <v>6.1705799780619464E-3</v>
      </c>
      <c r="AW1417" s="45">
        <v>6.3816895997920453E-3</v>
      </c>
      <c r="AX1417" s="45">
        <v>6.5462623386310327E-3</v>
      </c>
      <c r="AY1417" s="45">
        <v>6.6143861078514377E-3</v>
      </c>
      <c r="AZ1417" s="45">
        <v>6.6143861078514377E-3</v>
      </c>
      <c r="BA1417" s="45">
        <v>6.6143861078514377E-3</v>
      </c>
      <c r="BB1417" s="45">
        <v>6.6143861078514377E-3</v>
      </c>
      <c r="BC1417" s="45">
        <v>6.6143861078514377E-3</v>
      </c>
      <c r="BD1417" s="45">
        <v>6.6143861078514377E-3</v>
      </c>
      <c r="BE1417" s="45">
        <v>6.6143861078514377E-3</v>
      </c>
      <c r="BF1417" s="45">
        <v>6.6143861078514377E-3</v>
      </c>
    </row>
    <row r="1418" spans="1:58" ht="13.5" thickBot="1" x14ac:dyDescent="0.25">
      <c r="A1418" s="6" t="s">
        <v>1145</v>
      </c>
      <c r="B1418" s="6" t="s">
        <v>1140</v>
      </c>
      <c r="C1418" s="6" t="s">
        <v>984</v>
      </c>
      <c r="D1418" s="6" t="s">
        <v>1145</v>
      </c>
      <c r="E1418" s="6">
        <v>118.61308687508281</v>
      </c>
      <c r="F1418" s="6" t="s">
        <v>314</v>
      </c>
      <c r="G1418" s="21" t="s">
        <v>1178</v>
      </c>
      <c r="H1418" s="21" t="s">
        <v>1159</v>
      </c>
      <c r="I1418" s="21" t="s">
        <v>1160</v>
      </c>
      <c r="J1418" s="21" t="s">
        <v>849</v>
      </c>
      <c r="K1418" s="21" t="s">
        <v>850</v>
      </c>
      <c r="L1418" s="21" t="s">
        <v>993</v>
      </c>
      <c r="M1418" s="3">
        <v>90.351586722915215</v>
      </c>
      <c r="N1418" s="3">
        <v>118.61308687508281</v>
      </c>
      <c r="O1418" s="21" t="s">
        <v>1511</v>
      </c>
      <c r="P1418" s="21">
        <v>0</v>
      </c>
      <c r="Q1418" s="46">
        <v>3.3158170369960065E-3</v>
      </c>
      <c r="R1418" s="46">
        <v>3.3080995889099305E-3</v>
      </c>
      <c r="S1418" s="46">
        <v>3.300399665460666E-3</v>
      </c>
      <c r="T1418" s="46">
        <v>3.2927172268535955E-3</v>
      </c>
      <c r="U1418" s="46">
        <v>3.2850522333844659E-3</v>
      </c>
      <c r="V1418" s="46">
        <v>2.9413871725313453E-3</v>
      </c>
      <c r="W1418" s="46">
        <v>2.331061961496423E-3</v>
      </c>
      <c r="X1418" s="46">
        <v>1.8439105247302719E-3</v>
      </c>
      <c r="Y1418" s="46">
        <v>1.4550743468163549E-3</v>
      </c>
      <c r="Z1418" s="46">
        <v>1.1447117740230371E-3</v>
      </c>
      <c r="AA1418" s="46">
        <v>8.9698552821004503E-4</v>
      </c>
      <c r="AB1418" s="46">
        <v>6.9925455726121673E-4</v>
      </c>
      <c r="AC1418" s="46">
        <v>5.4142898353544834E-4</v>
      </c>
      <c r="AD1418" s="46">
        <v>4.1545523444424333E-4</v>
      </c>
      <c r="AE1418" s="46">
        <v>3.1490508223844249E-4</v>
      </c>
      <c r="AF1418" s="46">
        <v>2.3464762239821954E-4</v>
      </c>
      <c r="AG1418" s="46">
        <v>0</v>
      </c>
      <c r="AH1418" s="46">
        <v>0</v>
      </c>
      <c r="AI1418" s="46">
        <v>0</v>
      </c>
      <c r="AJ1418" s="46">
        <v>0</v>
      </c>
      <c r="AK1418" s="46">
        <v>2.8103923298775986E-2</v>
      </c>
      <c r="AL1418" s="45">
        <v>2.8103923298775986E-2</v>
      </c>
      <c r="AM1418" s="45">
        <v>3.3158170369960065E-3</v>
      </c>
      <c r="AN1418" s="45">
        <v>6.623916625905937E-3</v>
      </c>
      <c r="AO1418" s="45">
        <v>9.9243162913666035E-3</v>
      </c>
      <c r="AP1418" s="45">
        <v>1.3217033518220199E-2</v>
      </c>
      <c r="AQ1418" s="45">
        <v>1.6502085751604664E-2</v>
      </c>
      <c r="AR1418" s="45">
        <v>1.9443472924136007E-2</v>
      </c>
      <c r="AS1418" s="45">
        <v>2.177453488563243E-2</v>
      </c>
      <c r="AT1418" s="45">
        <v>2.36184454103627E-2</v>
      </c>
      <c r="AU1418" s="45">
        <v>2.5073519757179055E-2</v>
      </c>
      <c r="AV1418" s="45">
        <v>2.6218231531202091E-2</v>
      </c>
      <c r="AW1418" s="45">
        <v>2.7115217059412135E-2</v>
      </c>
      <c r="AX1418" s="45">
        <v>2.7814471616673352E-2</v>
      </c>
      <c r="AY1418" s="45">
        <v>2.8103923298775986E-2</v>
      </c>
      <c r="AZ1418" s="45">
        <v>2.8103923298775986E-2</v>
      </c>
      <c r="BA1418" s="45">
        <v>2.8103923298775986E-2</v>
      </c>
      <c r="BB1418" s="45">
        <v>2.8103923298775986E-2</v>
      </c>
      <c r="BC1418" s="45">
        <v>2.8103923298775986E-2</v>
      </c>
      <c r="BD1418" s="45">
        <v>2.8103923298775986E-2</v>
      </c>
      <c r="BE1418" s="45">
        <v>2.8103923298775986E-2</v>
      </c>
      <c r="BF1418" s="45">
        <v>2.8103923298775986E-2</v>
      </c>
    </row>
    <row r="1419" spans="1:58" ht="13.5" thickBot="1" x14ac:dyDescent="0.25">
      <c r="A1419" s="6" t="s">
        <v>1145</v>
      </c>
      <c r="B1419" s="6" t="s">
        <v>1140</v>
      </c>
      <c r="C1419" s="6" t="s">
        <v>984</v>
      </c>
      <c r="D1419" s="6" t="s">
        <v>1145</v>
      </c>
      <c r="E1419" s="6">
        <v>120.37611365845277</v>
      </c>
      <c r="F1419" s="6" t="s">
        <v>314</v>
      </c>
      <c r="G1419" s="21" t="s">
        <v>1178</v>
      </c>
      <c r="H1419" s="21" t="s">
        <v>1159</v>
      </c>
      <c r="I1419" s="21" t="s">
        <v>1160</v>
      </c>
      <c r="J1419" s="21" t="s">
        <v>849</v>
      </c>
      <c r="K1419" s="21" t="s">
        <v>850</v>
      </c>
      <c r="L1419" s="21" t="s">
        <v>1103</v>
      </c>
      <c r="M1419" s="3">
        <v>91.409721067618719</v>
      </c>
      <c r="N1419" s="3">
        <v>120.37611365845277</v>
      </c>
      <c r="O1419" s="21" t="s">
        <v>1511</v>
      </c>
      <c r="P1419" s="21">
        <v>0</v>
      </c>
      <c r="Q1419" s="46">
        <v>3.0076298395317435E-4</v>
      </c>
      <c r="R1419" s="46">
        <v>3.0006296863599192E-4</v>
      </c>
      <c r="S1419" s="46">
        <v>2.9936454290050254E-4</v>
      </c>
      <c r="T1419" s="46">
        <v>2.9866770313711425E-4</v>
      </c>
      <c r="U1419" s="46">
        <v>2.9797244574443076E-4</v>
      </c>
      <c r="V1419" s="46">
        <v>2.6680011988043336E-4</v>
      </c>
      <c r="W1419" s="46">
        <v>2.1144024036819859E-4</v>
      </c>
      <c r="X1419" s="46">
        <v>1.6725290490182375E-4</v>
      </c>
      <c r="Y1419" s="46">
        <v>1.3198330834884663E-4</v>
      </c>
      <c r="Z1419" s="46">
        <v>1.0383170273876456E-4</v>
      </c>
      <c r="AA1419" s="46">
        <v>8.1361559162406911E-5</v>
      </c>
      <c r="AB1419" s="46">
        <v>6.3426264126826339E-5</v>
      </c>
      <c r="AC1419" s="46">
        <v>4.9110609804449126E-5</v>
      </c>
      <c r="AD1419" s="46">
        <v>3.7684092522674005E-5</v>
      </c>
      <c r="AE1419" s="46">
        <v>2.8563636394684408E-5</v>
      </c>
      <c r="AF1419" s="46">
        <v>2.1283839941284188E-5</v>
      </c>
      <c r="AG1419" s="46">
        <v>0</v>
      </c>
      <c r="AH1419" s="46">
        <v>0</v>
      </c>
      <c r="AI1419" s="46">
        <v>0</v>
      </c>
      <c r="AJ1419" s="46">
        <v>0</v>
      </c>
      <c r="AK1419" s="46">
        <v>2.5491816158194091E-3</v>
      </c>
      <c r="AL1419" s="45">
        <v>2.5491816158194091E-3</v>
      </c>
      <c r="AM1419" s="45">
        <v>3.0076298395317435E-4</v>
      </c>
      <c r="AN1419" s="45">
        <v>6.0082595258916633E-4</v>
      </c>
      <c r="AO1419" s="45">
        <v>9.0019049548966887E-4</v>
      </c>
      <c r="AP1419" s="45">
        <v>1.1988581986267831E-3</v>
      </c>
      <c r="AQ1419" s="45">
        <v>1.4968306443712139E-3</v>
      </c>
      <c r="AR1419" s="45">
        <v>1.7636307642516472E-3</v>
      </c>
      <c r="AS1419" s="45">
        <v>1.9750710046198459E-3</v>
      </c>
      <c r="AT1419" s="45">
        <v>2.1423239095216696E-3</v>
      </c>
      <c r="AU1419" s="45">
        <v>2.2743072178705161E-3</v>
      </c>
      <c r="AV1419" s="45">
        <v>2.3781389206092808E-3</v>
      </c>
      <c r="AW1419" s="45">
        <v>2.4595004797716875E-3</v>
      </c>
      <c r="AX1419" s="45">
        <v>2.522926743898514E-3</v>
      </c>
      <c r="AY1419" s="45">
        <v>2.5491816158194091E-3</v>
      </c>
      <c r="AZ1419" s="45">
        <v>2.5491816158194091E-3</v>
      </c>
      <c r="BA1419" s="45">
        <v>2.5491816158194091E-3</v>
      </c>
      <c r="BB1419" s="45">
        <v>2.5491816158194091E-3</v>
      </c>
      <c r="BC1419" s="45">
        <v>2.5491816158194091E-3</v>
      </c>
      <c r="BD1419" s="45">
        <v>2.5491816158194091E-3</v>
      </c>
      <c r="BE1419" s="45">
        <v>2.5491816158194091E-3</v>
      </c>
      <c r="BF1419" s="45">
        <v>2.5491816158194091E-3</v>
      </c>
    </row>
    <row r="1420" spans="1:58" ht="13.5" thickBot="1" x14ac:dyDescent="0.25">
      <c r="A1420" s="6" t="s">
        <v>1145</v>
      </c>
      <c r="B1420" s="6" t="s">
        <v>1140</v>
      </c>
      <c r="C1420" s="6" t="s">
        <v>984</v>
      </c>
      <c r="D1420" s="6" t="s">
        <v>1145</v>
      </c>
      <c r="E1420" s="6">
        <v>120.62322213691581</v>
      </c>
      <c r="F1420" s="6" t="s">
        <v>314</v>
      </c>
      <c r="G1420" s="21" t="s">
        <v>1178</v>
      </c>
      <c r="H1420" s="21" t="s">
        <v>1159</v>
      </c>
      <c r="I1420" s="21" t="s">
        <v>1160</v>
      </c>
      <c r="J1420" s="21" t="s">
        <v>849</v>
      </c>
      <c r="K1420" s="21" t="s">
        <v>850</v>
      </c>
      <c r="L1420" s="21" t="s">
        <v>992</v>
      </c>
      <c r="M1420" s="3">
        <v>91.788447205346813</v>
      </c>
      <c r="N1420" s="3">
        <v>120.62322213691581</v>
      </c>
      <c r="O1420" s="21" t="s">
        <v>1511</v>
      </c>
      <c r="P1420" s="21">
        <v>0</v>
      </c>
      <c r="Q1420" s="46">
        <v>1.2779354554082838E-3</v>
      </c>
      <c r="R1420" s="46">
        <v>1.2749611053689334E-3</v>
      </c>
      <c r="S1420" s="46">
        <v>1.2719935094280366E-3</v>
      </c>
      <c r="T1420" s="46">
        <v>1.2690326522485143E-3</v>
      </c>
      <c r="U1420" s="46">
        <v>1.2660785185281116E-3</v>
      </c>
      <c r="V1420" s="46">
        <v>1.1336279758265371E-3</v>
      </c>
      <c r="W1420" s="46">
        <v>8.9840503746511317E-4</v>
      </c>
      <c r="X1420" s="46">
        <v>7.1065399865612232E-4</v>
      </c>
      <c r="Y1420" s="46">
        <v>5.6079424084758654E-4</v>
      </c>
      <c r="Z1420" s="46">
        <v>4.4117867358949698E-4</v>
      </c>
      <c r="AA1420" s="46">
        <v>3.4570351641785243E-4</v>
      </c>
      <c r="AB1420" s="46">
        <v>2.6949683324189013E-4</v>
      </c>
      <c r="AC1420" s="46">
        <v>2.086699256701028E-4</v>
      </c>
      <c r="AD1420" s="46">
        <v>1.6011889929616128E-4</v>
      </c>
      <c r="AE1420" s="46">
        <v>1.2136627720730651E-4</v>
      </c>
      <c r="AF1420" s="46">
        <v>9.0434578519930795E-5</v>
      </c>
      <c r="AG1420" s="46">
        <v>0</v>
      </c>
      <c r="AH1420" s="46">
        <v>0</v>
      </c>
      <c r="AI1420" s="46">
        <v>0</v>
      </c>
      <c r="AJ1420" s="46">
        <v>0</v>
      </c>
      <c r="AK1420" s="46">
        <v>1.0831417903600095E-2</v>
      </c>
      <c r="AL1420" s="45">
        <v>1.0831417903600095E-2</v>
      </c>
      <c r="AM1420" s="45">
        <v>1.2779354554082838E-3</v>
      </c>
      <c r="AN1420" s="45">
        <v>2.552896560777217E-3</v>
      </c>
      <c r="AO1420" s="45">
        <v>3.8248900702052536E-3</v>
      </c>
      <c r="AP1420" s="45">
        <v>5.0939227224537677E-3</v>
      </c>
      <c r="AQ1420" s="45">
        <v>6.3600012409818791E-3</v>
      </c>
      <c r="AR1420" s="45">
        <v>7.4936292168084166E-3</v>
      </c>
      <c r="AS1420" s="45">
        <v>8.3920342542735289E-3</v>
      </c>
      <c r="AT1420" s="45">
        <v>9.1026882529296506E-3</v>
      </c>
      <c r="AU1420" s="45">
        <v>9.6634824937772371E-3</v>
      </c>
      <c r="AV1420" s="45">
        <v>1.0104661167366734E-2</v>
      </c>
      <c r="AW1420" s="45">
        <v>1.0450364683784586E-2</v>
      </c>
      <c r="AX1420" s="45">
        <v>1.0719861517026476E-2</v>
      </c>
      <c r="AY1420" s="45">
        <v>1.0831417903600095E-2</v>
      </c>
      <c r="AZ1420" s="45">
        <v>1.0831417903600095E-2</v>
      </c>
      <c r="BA1420" s="45">
        <v>1.0831417903600095E-2</v>
      </c>
      <c r="BB1420" s="45">
        <v>1.0831417903600095E-2</v>
      </c>
      <c r="BC1420" s="45">
        <v>1.0831417903600095E-2</v>
      </c>
      <c r="BD1420" s="45">
        <v>1.0831417903600095E-2</v>
      </c>
      <c r="BE1420" s="45">
        <v>1.0831417903600095E-2</v>
      </c>
      <c r="BF1420" s="45">
        <v>1.0831417903600095E-2</v>
      </c>
    </row>
    <row r="1421" spans="1:58" ht="13.5" thickBot="1" x14ac:dyDescent="0.25">
      <c r="A1421" s="6" t="s">
        <v>1145</v>
      </c>
      <c r="B1421" s="6" t="s">
        <v>1140</v>
      </c>
      <c r="C1421" s="6" t="s">
        <v>984</v>
      </c>
      <c r="D1421" s="6" t="s">
        <v>1145</v>
      </c>
      <c r="E1421" s="6">
        <v>124.00929397356454</v>
      </c>
      <c r="F1421" s="6" t="s">
        <v>314</v>
      </c>
      <c r="G1421" s="21" t="s">
        <v>1178</v>
      </c>
      <c r="H1421" s="21" t="s">
        <v>1159</v>
      </c>
      <c r="I1421" s="21" t="s">
        <v>1160</v>
      </c>
      <c r="J1421" s="21" t="s">
        <v>849</v>
      </c>
      <c r="K1421" s="21" t="s">
        <v>850</v>
      </c>
      <c r="L1421" s="21" t="s">
        <v>997</v>
      </c>
      <c r="M1421" s="3">
        <v>93.984284423008603</v>
      </c>
      <c r="N1421" s="3">
        <v>124.00929397356454</v>
      </c>
      <c r="O1421" s="21" t="s">
        <v>1511</v>
      </c>
      <c r="P1421" s="21">
        <v>0</v>
      </c>
      <c r="Q1421" s="46">
        <v>0.415423698487069</v>
      </c>
      <c r="R1421" s="46">
        <v>0.41445681437041582</v>
      </c>
      <c r="S1421" s="46">
        <v>0.41349212583613559</v>
      </c>
      <c r="T1421" s="46">
        <v>0.4125296278985412</v>
      </c>
      <c r="U1421" s="46">
        <v>0.41156931558326648</v>
      </c>
      <c r="V1421" s="46">
        <v>0.36851307664502642</v>
      </c>
      <c r="W1421" s="46">
        <v>0.29204819525406517</v>
      </c>
      <c r="X1421" s="46">
        <v>0.23101519815962152</v>
      </c>
      <c r="Y1421" s="46">
        <v>0.18229967455494259</v>
      </c>
      <c r="Z1421" s="46">
        <v>0.14341575351128658</v>
      </c>
      <c r="AA1421" s="46">
        <v>0.11237925418103901</v>
      </c>
      <c r="AB1421" s="46">
        <v>8.7606436398722939E-2</v>
      </c>
      <c r="AC1421" s="46">
        <v>6.7833185094000478E-2</v>
      </c>
      <c r="AD1421" s="46">
        <v>5.2050504633693331E-2</v>
      </c>
      <c r="AE1421" s="46">
        <v>3.9453031477992825E-2</v>
      </c>
      <c r="AF1421" s="46">
        <v>2.939793783862597E-2</v>
      </c>
      <c r="AG1421" s="46">
        <v>0</v>
      </c>
      <c r="AH1421" s="46">
        <v>0</v>
      </c>
      <c r="AI1421" s="46">
        <v>0</v>
      </c>
      <c r="AJ1421" s="46">
        <v>0</v>
      </c>
      <c r="AK1421" s="46">
        <v>3.5210132611392604</v>
      </c>
      <c r="AL1421" s="45">
        <v>3.5210132611392604</v>
      </c>
      <c r="AM1421" s="45">
        <v>0.415423698487069</v>
      </c>
      <c r="AN1421" s="45">
        <v>0.82988051285748488</v>
      </c>
      <c r="AO1421" s="45">
        <v>1.2433726386936206</v>
      </c>
      <c r="AP1421" s="45">
        <v>1.6559022665921619</v>
      </c>
      <c r="AQ1421" s="45">
        <v>2.0674715821754281</v>
      </c>
      <c r="AR1421" s="45">
        <v>2.4359846588204546</v>
      </c>
      <c r="AS1421" s="45">
        <v>2.7280328540745198</v>
      </c>
      <c r="AT1421" s="45">
        <v>2.9590480522341411</v>
      </c>
      <c r="AU1421" s="45">
        <v>3.1413477267890837</v>
      </c>
      <c r="AV1421" s="45">
        <v>3.2847634803003705</v>
      </c>
      <c r="AW1421" s="45">
        <v>3.3971427344814096</v>
      </c>
      <c r="AX1421" s="45">
        <v>3.4847491708801326</v>
      </c>
      <c r="AY1421" s="45">
        <v>3.5210132611392604</v>
      </c>
      <c r="AZ1421" s="45">
        <v>3.5210132611392604</v>
      </c>
      <c r="BA1421" s="45">
        <v>3.5210132611392604</v>
      </c>
      <c r="BB1421" s="45">
        <v>3.5210132611392604</v>
      </c>
      <c r="BC1421" s="45">
        <v>3.5210132611392604</v>
      </c>
      <c r="BD1421" s="45">
        <v>3.5210132611392604</v>
      </c>
      <c r="BE1421" s="45">
        <v>3.5210132611392604</v>
      </c>
      <c r="BF1421" s="45">
        <v>3.5210132611392604</v>
      </c>
    </row>
    <row r="1422" spans="1:58" ht="13.5" thickBot="1" x14ac:dyDescent="0.25">
      <c r="A1422" s="6" t="s">
        <v>1145</v>
      </c>
      <c r="B1422" s="6" t="s">
        <v>1140</v>
      </c>
      <c r="C1422" s="6" t="s">
        <v>984</v>
      </c>
      <c r="D1422" s="6" t="s">
        <v>1145</v>
      </c>
      <c r="E1422" s="6">
        <v>125.51429424568683</v>
      </c>
      <c r="F1422" s="6" t="s">
        <v>314</v>
      </c>
      <c r="G1422" s="21" t="s">
        <v>1178</v>
      </c>
      <c r="H1422" s="21" t="s">
        <v>1159</v>
      </c>
      <c r="I1422" s="21" t="s">
        <v>1160</v>
      </c>
      <c r="J1422" s="21" t="s">
        <v>849</v>
      </c>
      <c r="K1422" s="21" t="s">
        <v>850</v>
      </c>
      <c r="L1422" s="21" t="s">
        <v>995</v>
      </c>
      <c r="M1422" s="3">
        <v>95.092825378919855</v>
      </c>
      <c r="N1422" s="3">
        <v>125.51429424568683</v>
      </c>
      <c r="O1422" s="21" t="s">
        <v>1511</v>
      </c>
      <c r="P1422" s="21">
        <v>0</v>
      </c>
      <c r="Q1422" s="46">
        <v>0.12095202654548284</v>
      </c>
      <c r="R1422" s="46">
        <v>0.12067051493752751</v>
      </c>
      <c r="S1422" s="46">
        <v>0.12038964258086772</v>
      </c>
      <c r="T1422" s="46">
        <v>0.12010940802390369</v>
      </c>
      <c r="U1422" s="46">
        <v>0.11982980981833169</v>
      </c>
      <c r="V1422" s="46">
        <v>0.10729383901557606</v>
      </c>
      <c r="W1422" s="46">
        <v>8.5030828028289707E-2</v>
      </c>
      <c r="X1422" s="46">
        <v>6.7260862781717959E-2</v>
      </c>
      <c r="Y1422" s="46">
        <v>5.3077171948313018E-2</v>
      </c>
      <c r="Z1422" s="46">
        <v>4.1755985729537065E-2</v>
      </c>
      <c r="AA1422" s="46">
        <v>3.2719603104900123E-2</v>
      </c>
      <c r="AB1422" s="46">
        <v>2.5506912724150524E-2</v>
      </c>
      <c r="AC1422" s="46">
        <v>1.9749863173512676E-2</v>
      </c>
      <c r="AD1422" s="46">
        <v>1.5154681933380884E-2</v>
      </c>
      <c r="AE1422" s="46">
        <v>1.148688466258623E-2</v>
      </c>
      <c r="AF1422" s="46">
        <v>8.5593098583195606E-3</v>
      </c>
      <c r="AG1422" s="46">
        <v>0</v>
      </c>
      <c r="AH1422" s="46">
        <v>0</v>
      </c>
      <c r="AI1422" s="46">
        <v>0</v>
      </c>
      <c r="AJ1422" s="46">
        <v>0</v>
      </c>
      <c r="AK1422" s="46">
        <v>1.0251550187899767</v>
      </c>
      <c r="AL1422" s="45">
        <v>1.0251550187899767</v>
      </c>
      <c r="AM1422" s="45">
        <v>0.12095202654548284</v>
      </c>
      <c r="AN1422" s="45">
        <v>0.24162254148301035</v>
      </c>
      <c r="AO1422" s="45">
        <v>0.36201218406387808</v>
      </c>
      <c r="AP1422" s="45">
        <v>0.48212159208778177</v>
      </c>
      <c r="AQ1422" s="45">
        <v>0.6019514019061134</v>
      </c>
      <c r="AR1422" s="45">
        <v>0.7092452409216895</v>
      </c>
      <c r="AS1422" s="45">
        <v>0.79427606894997926</v>
      </c>
      <c r="AT1422" s="45">
        <v>0.86153693173169721</v>
      </c>
      <c r="AU1422" s="45">
        <v>0.91461410368001017</v>
      </c>
      <c r="AV1422" s="45">
        <v>0.95637008940954726</v>
      </c>
      <c r="AW1422" s="45">
        <v>0.98908969251444734</v>
      </c>
      <c r="AX1422" s="45">
        <v>1.014596605238598</v>
      </c>
      <c r="AY1422" s="45">
        <v>1.0251550187899767</v>
      </c>
      <c r="AZ1422" s="45">
        <v>1.0251550187899767</v>
      </c>
      <c r="BA1422" s="45">
        <v>1.0251550187899767</v>
      </c>
      <c r="BB1422" s="45">
        <v>1.0251550187899767</v>
      </c>
      <c r="BC1422" s="45">
        <v>1.0251550187899767</v>
      </c>
      <c r="BD1422" s="45">
        <v>1.0251550187899767</v>
      </c>
      <c r="BE1422" s="45">
        <v>1.0251550187899767</v>
      </c>
      <c r="BF1422" s="45">
        <v>1.0251550187899767</v>
      </c>
    </row>
    <row r="1423" spans="1:58" ht="13.5" thickBot="1" x14ac:dyDescent="0.25">
      <c r="A1423" s="6" t="s">
        <v>1145</v>
      </c>
      <c r="B1423" s="6" t="s">
        <v>1140</v>
      </c>
      <c r="C1423" s="6" t="s">
        <v>984</v>
      </c>
      <c r="D1423" s="6" t="s">
        <v>1145</v>
      </c>
      <c r="E1423" s="6">
        <v>122.64279561484088</v>
      </c>
      <c r="F1423" s="6" t="s">
        <v>314</v>
      </c>
      <c r="G1423" s="21" t="s">
        <v>1178</v>
      </c>
      <c r="H1423" s="21" t="s">
        <v>1159</v>
      </c>
      <c r="I1423" s="21" t="s">
        <v>1160</v>
      </c>
      <c r="J1423" s="21" t="s">
        <v>849</v>
      </c>
      <c r="K1423" s="21" t="s">
        <v>850</v>
      </c>
      <c r="L1423" s="21" t="s">
        <v>1104</v>
      </c>
      <c r="M1423" s="3">
        <v>92.792482046079186</v>
      </c>
      <c r="N1423" s="3">
        <v>122.64279561484088</v>
      </c>
      <c r="O1423" s="21" t="s">
        <v>1511</v>
      </c>
      <c r="P1423" s="21">
        <v>0</v>
      </c>
      <c r="Q1423" s="46">
        <v>9.8563769657431299E-2</v>
      </c>
      <c r="R1423" s="46">
        <v>9.8334365933699805E-2</v>
      </c>
      <c r="S1423" s="46">
        <v>9.8105483135654759E-2</v>
      </c>
      <c r="T1423" s="46">
        <v>9.7877120080387792E-2</v>
      </c>
      <c r="U1423" s="46">
        <v>9.764927558767672E-2</v>
      </c>
      <c r="V1423" s="46">
        <v>8.74337167919714E-2</v>
      </c>
      <c r="W1423" s="46">
        <v>6.9291595907319689E-2</v>
      </c>
      <c r="X1423" s="46">
        <v>5.4810856630702183E-2</v>
      </c>
      <c r="Y1423" s="46">
        <v>4.325257128299663E-2</v>
      </c>
      <c r="Z1423" s="46">
        <v>3.4026940075430973E-2</v>
      </c>
      <c r="AA1423" s="46">
        <v>2.6663194622053171E-2</v>
      </c>
      <c r="AB1423" s="46">
        <v>2.0785575423740332E-2</v>
      </c>
      <c r="AC1423" s="46">
        <v>1.609415749530976E-2</v>
      </c>
      <c r="AD1423" s="46">
        <v>1.2349545699853956E-2</v>
      </c>
      <c r="AE1423" s="46">
        <v>9.3606588190474054E-3</v>
      </c>
      <c r="AF1423" s="46">
        <v>6.9749790011558715E-3</v>
      </c>
      <c r="AG1423" s="46">
        <v>0</v>
      </c>
      <c r="AH1423" s="46">
        <v>0</v>
      </c>
      <c r="AI1423" s="46">
        <v>0</v>
      </c>
      <c r="AJ1423" s="46">
        <v>0</v>
      </c>
      <c r="AK1423" s="46">
        <v>0.8353985131218834</v>
      </c>
      <c r="AL1423" s="45">
        <v>0.8353985131218834</v>
      </c>
      <c r="AM1423" s="45">
        <v>9.8563769657431299E-2</v>
      </c>
      <c r="AN1423" s="45">
        <v>0.19689813559113112</v>
      </c>
      <c r="AO1423" s="45">
        <v>0.29500361872678588</v>
      </c>
      <c r="AP1423" s="45">
        <v>0.39288073880717367</v>
      </c>
      <c r="AQ1423" s="45">
        <v>0.49053001439485039</v>
      </c>
      <c r="AR1423" s="45">
        <v>0.57796373118682176</v>
      </c>
      <c r="AS1423" s="45">
        <v>0.64725532709414146</v>
      </c>
      <c r="AT1423" s="45">
        <v>0.70206618372484364</v>
      </c>
      <c r="AU1423" s="45">
        <v>0.74531875500784028</v>
      </c>
      <c r="AV1423" s="45">
        <v>0.77934569508327123</v>
      </c>
      <c r="AW1423" s="45">
        <v>0.80600888970532436</v>
      </c>
      <c r="AX1423" s="45">
        <v>0.82679446512906474</v>
      </c>
      <c r="AY1423" s="45">
        <v>0.8353985131218834</v>
      </c>
      <c r="AZ1423" s="45">
        <v>0.8353985131218834</v>
      </c>
      <c r="BA1423" s="45">
        <v>0.8353985131218834</v>
      </c>
      <c r="BB1423" s="45">
        <v>0.8353985131218834</v>
      </c>
      <c r="BC1423" s="45">
        <v>0.8353985131218834</v>
      </c>
      <c r="BD1423" s="45">
        <v>0.8353985131218834</v>
      </c>
      <c r="BE1423" s="45">
        <v>0.8353985131218834</v>
      </c>
      <c r="BF1423" s="45">
        <v>0.8353985131218834</v>
      </c>
    </row>
    <row r="1424" spans="1:58" ht="13.5" thickBot="1" x14ac:dyDescent="0.25">
      <c r="A1424" s="6" t="s">
        <v>1145</v>
      </c>
      <c r="B1424" s="6" t="s">
        <v>1140</v>
      </c>
      <c r="C1424" s="6" t="s">
        <v>984</v>
      </c>
      <c r="D1424" s="6" t="s">
        <v>1145</v>
      </c>
      <c r="E1424" s="6">
        <v>124.20503698924365</v>
      </c>
      <c r="F1424" s="6" t="s">
        <v>314</v>
      </c>
      <c r="G1424" s="21" t="s">
        <v>1178</v>
      </c>
      <c r="H1424" s="21" t="s">
        <v>1159</v>
      </c>
      <c r="I1424" s="21" t="s">
        <v>1160</v>
      </c>
      <c r="J1424" s="21" t="s">
        <v>849</v>
      </c>
      <c r="K1424" s="21" t="s">
        <v>850</v>
      </c>
      <c r="L1424" s="21" t="s">
        <v>1105</v>
      </c>
      <c r="M1424" s="3">
        <v>93.943244857223249</v>
      </c>
      <c r="N1424" s="3">
        <v>124.20503698924365</v>
      </c>
      <c r="O1424" s="21" t="s">
        <v>1511</v>
      </c>
      <c r="P1424" s="21">
        <v>0</v>
      </c>
      <c r="Q1424" s="46">
        <v>2.8680392913277331E-2</v>
      </c>
      <c r="R1424" s="46">
        <v>2.8613640302705971E-2</v>
      </c>
      <c r="S1424" s="46">
        <v>2.8547039272714542E-2</v>
      </c>
      <c r="T1424" s="46">
        <v>2.84805894790967E-2</v>
      </c>
      <c r="U1424" s="46">
        <v>2.8414290578427707E-2</v>
      </c>
      <c r="V1424" s="46">
        <v>2.5441735438665711E-2</v>
      </c>
      <c r="W1424" s="46">
        <v>2.0162684555563096E-2</v>
      </c>
      <c r="X1424" s="46">
        <v>1.5949033905110269E-2</v>
      </c>
      <c r="Y1424" s="46">
        <v>1.2585768008035503E-2</v>
      </c>
      <c r="Z1424" s="46">
        <v>9.9012650834253441E-3</v>
      </c>
      <c r="AA1424" s="46">
        <v>7.7585394789738728E-3</v>
      </c>
      <c r="AB1424" s="46">
        <v>6.048251524402682E-3</v>
      </c>
      <c r="AC1424" s="46">
        <v>4.6831281126720739E-3</v>
      </c>
      <c r="AD1424" s="46">
        <v>3.5935093006619952E-3</v>
      </c>
      <c r="AE1424" s="46">
        <v>2.7237936798734526E-3</v>
      </c>
      <c r="AF1424" s="46">
        <v>2.0296011304182749E-3</v>
      </c>
      <c r="AG1424" s="46">
        <v>0</v>
      </c>
      <c r="AH1424" s="46">
        <v>0</v>
      </c>
      <c r="AI1424" s="46">
        <v>0</v>
      </c>
      <c r="AJ1424" s="46">
        <v>0</v>
      </c>
      <c r="AK1424" s="46">
        <v>0.24308686324373788</v>
      </c>
      <c r="AL1424" s="45">
        <v>0.24308686324373788</v>
      </c>
      <c r="AM1424" s="45">
        <v>2.8680392913277331E-2</v>
      </c>
      <c r="AN1424" s="45">
        <v>5.7294033215983302E-2</v>
      </c>
      <c r="AO1424" s="45">
        <v>8.584107248869785E-2</v>
      </c>
      <c r="AP1424" s="45">
        <v>0.11432166196779456</v>
      </c>
      <c r="AQ1424" s="45">
        <v>0.14273595254622226</v>
      </c>
      <c r="AR1424" s="45">
        <v>0.16817768798488797</v>
      </c>
      <c r="AS1424" s="45">
        <v>0.18834037254045105</v>
      </c>
      <c r="AT1424" s="45">
        <v>0.20428940644556132</v>
      </c>
      <c r="AU1424" s="45">
        <v>0.21687517445359683</v>
      </c>
      <c r="AV1424" s="45">
        <v>0.22677643953702217</v>
      </c>
      <c r="AW1424" s="45">
        <v>0.23453497901599604</v>
      </c>
      <c r="AX1424" s="45">
        <v>0.24058323054039873</v>
      </c>
      <c r="AY1424" s="45">
        <v>0.24308686324373788</v>
      </c>
      <c r="AZ1424" s="45">
        <v>0.24308686324373788</v>
      </c>
      <c r="BA1424" s="45">
        <v>0.24308686324373788</v>
      </c>
      <c r="BB1424" s="45">
        <v>0.24308686324373788</v>
      </c>
      <c r="BC1424" s="45">
        <v>0.24308686324373788</v>
      </c>
      <c r="BD1424" s="45">
        <v>0.24308686324373788</v>
      </c>
      <c r="BE1424" s="45">
        <v>0.24308686324373788</v>
      </c>
      <c r="BF1424" s="45">
        <v>0.24308686324373788</v>
      </c>
    </row>
    <row r="1425" spans="1:58" ht="13.5" thickBot="1" x14ac:dyDescent="0.25">
      <c r="A1425" s="6" t="s">
        <v>1359</v>
      </c>
      <c r="B1425" s="6" t="s">
        <v>1359</v>
      </c>
      <c r="C1425" s="6" t="s">
        <v>984</v>
      </c>
      <c r="D1425" s="6" t="s">
        <v>1359</v>
      </c>
      <c r="E1425" s="6">
        <v>258.79253226329564</v>
      </c>
      <c r="F1425" s="6" t="s">
        <v>314</v>
      </c>
      <c r="G1425" s="21" t="s">
        <v>1178</v>
      </c>
      <c r="H1425" s="21" t="s">
        <v>1159</v>
      </c>
      <c r="I1425" s="21" t="s">
        <v>1160</v>
      </c>
      <c r="J1425" s="21" t="s">
        <v>849</v>
      </c>
      <c r="K1425" s="21" t="s">
        <v>850</v>
      </c>
      <c r="L1425" s="21" t="s">
        <v>1013</v>
      </c>
      <c r="M1425" s="3">
        <v>192.30373942675058</v>
      </c>
      <c r="N1425" s="3">
        <v>258.79253226329564</v>
      </c>
      <c r="O1425" s="21" t="s">
        <v>1511</v>
      </c>
      <c r="P1425" s="21">
        <v>0</v>
      </c>
      <c r="Q1425" s="46">
        <v>1.0419062238266824E-2</v>
      </c>
      <c r="R1425" s="46">
        <v>1.0394812235618224E-2</v>
      </c>
      <c r="S1425" s="46">
        <v>1.037061729942221E-2</v>
      </c>
      <c r="T1425" s="46">
        <v>1.0346477304634907E-2</v>
      </c>
      <c r="U1425" s="46">
        <v>1.0322392126496391E-2</v>
      </c>
      <c r="V1425" s="46">
        <v>9.2425172063197499E-3</v>
      </c>
      <c r="W1425" s="46">
        <v>7.3247345637897504E-3</v>
      </c>
      <c r="X1425" s="46">
        <v>5.7939923417382093E-3</v>
      </c>
      <c r="Y1425" s="46">
        <v>4.5721793487495449E-3</v>
      </c>
      <c r="Z1425" s="46">
        <v>3.5969485304376322E-3</v>
      </c>
      <c r="AA1425" s="46">
        <v>2.8185355045138314E-3</v>
      </c>
      <c r="AB1425" s="46">
        <v>2.1972191683702676E-3</v>
      </c>
      <c r="AC1425" s="46">
        <v>1.7012947982703102E-3</v>
      </c>
      <c r="AD1425" s="46">
        <v>1.3054562108197284E-3</v>
      </c>
      <c r="AE1425" s="46">
        <v>9.8950443114959345E-4</v>
      </c>
      <c r="AF1425" s="46">
        <v>7.3731697332832225E-4</v>
      </c>
      <c r="AG1425" s="46">
        <v>0</v>
      </c>
      <c r="AH1425" s="46">
        <v>0</v>
      </c>
      <c r="AI1425" s="46">
        <v>0</v>
      </c>
      <c r="AJ1425" s="46">
        <v>0</v>
      </c>
      <c r="AK1425" s="46">
        <v>8.8309011843036953E-2</v>
      </c>
      <c r="AL1425" s="45">
        <v>8.8309011843036953E-2</v>
      </c>
      <c r="AM1425" s="45">
        <v>1.0419062238266824E-2</v>
      </c>
      <c r="AN1425" s="45">
        <v>2.0813874473885049E-2</v>
      </c>
      <c r="AO1425" s="45">
        <v>3.118449177330726E-2</v>
      </c>
      <c r="AP1425" s="45">
        <v>4.1530969077942168E-2</v>
      </c>
      <c r="AQ1425" s="45">
        <v>5.1853361204438557E-2</v>
      </c>
      <c r="AR1425" s="45">
        <v>6.1095878410758309E-2</v>
      </c>
      <c r="AS1425" s="45">
        <v>6.8420612974548059E-2</v>
      </c>
      <c r="AT1425" s="45">
        <v>7.4214605316286264E-2</v>
      </c>
      <c r="AU1425" s="45">
        <v>7.8786784665035803E-2</v>
      </c>
      <c r="AV1425" s="45">
        <v>8.238373319547343E-2</v>
      </c>
      <c r="AW1425" s="45">
        <v>8.520226869998726E-2</v>
      </c>
      <c r="AX1425" s="45">
        <v>8.7399487868357523E-2</v>
      </c>
      <c r="AY1425" s="45">
        <v>8.8309011843036953E-2</v>
      </c>
      <c r="AZ1425" s="45">
        <v>8.8309011843036953E-2</v>
      </c>
      <c r="BA1425" s="45">
        <v>8.8309011843036953E-2</v>
      </c>
      <c r="BB1425" s="45">
        <v>8.8309011843036953E-2</v>
      </c>
      <c r="BC1425" s="45">
        <v>8.8309011843036953E-2</v>
      </c>
      <c r="BD1425" s="45">
        <v>8.8309011843036953E-2</v>
      </c>
      <c r="BE1425" s="45">
        <v>8.8309011843036953E-2</v>
      </c>
      <c r="BF1425" s="45">
        <v>8.8309011843036953E-2</v>
      </c>
    </row>
    <row r="1426" spans="1:58" ht="13.5" thickBot="1" x14ac:dyDescent="0.25">
      <c r="A1426" s="6" t="s">
        <v>1359</v>
      </c>
      <c r="B1426" s="6" t="s">
        <v>1359</v>
      </c>
      <c r="C1426" s="6" t="s">
        <v>984</v>
      </c>
      <c r="D1426" s="6" t="s">
        <v>1359</v>
      </c>
      <c r="E1426" s="6">
        <v>260.49969744001044</v>
      </c>
      <c r="F1426" s="6" t="s">
        <v>314</v>
      </c>
      <c r="G1426" s="21" t="s">
        <v>1178</v>
      </c>
      <c r="H1426" s="21" t="s">
        <v>1159</v>
      </c>
      <c r="I1426" s="21" t="s">
        <v>1160</v>
      </c>
      <c r="J1426" s="21" t="s">
        <v>849</v>
      </c>
      <c r="K1426" s="21" t="s">
        <v>850</v>
      </c>
      <c r="L1426" s="21" t="s">
        <v>1106</v>
      </c>
      <c r="M1426" s="3">
        <v>193.46759761737323</v>
      </c>
      <c r="N1426" s="3">
        <v>260.49969744001044</v>
      </c>
      <c r="O1426" s="21" t="s">
        <v>1511</v>
      </c>
      <c r="P1426" s="21">
        <v>0</v>
      </c>
      <c r="Q1426" s="46">
        <v>4.3577223313289708E-3</v>
      </c>
      <c r="R1426" s="46">
        <v>4.3475798851413984E-3</v>
      </c>
      <c r="S1426" s="46">
        <v>4.3374604702309857E-3</v>
      </c>
      <c r="T1426" s="46">
        <v>4.3273640342987333E-3</v>
      </c>
      <c r="U1426" s="46">
        <v>4.3172905251644125E-3</v>
      </c>
      <c r="V1426" s="46">
        <v>3.8656380686302202E-3</v>
      </c>
      <c r="W1426" s="46">
        <v>3.0635347644293758E-3</v>
      </c>
      <c r="X1426" s="46">
        <v>2.4233092420169332E-3</v>
      </c>
      <c r="Y1426" s="46">
        <v>1.9122918738031618E-3</v>
      </c>
      <c r="Z1426" s="46">
        <v>1.5044063061798536E-3</v>
      </c>
      <c r="AA1426" s="46">
        <v>1.1788388272173931E-3</v>
      </c>
      <c r="AB1426" s="46">
        <v>9.189762780823866E-4</v>
      </c>
      <c r="AC1426" s="46">
        <v>7.1155831158847198E-4</v>
      </c>
      <c r="AD1426" s="46">
        <v>5.4600073906531778E-4</v>
      </c>
      <c r="AE1426" s="46">
        <v>4.1385543707883995E-4</v>
      </c>
      <c r="AF1426" s="46">
        <v>3.0837925395435511E-4</v>
      </c>
      <c r="AG1426" s="46">
        <v>0</v>
      </c>
      <c r="AH1426" s="46">
        <v>0</v>
      </c>
      <c r="AI1426" s="46">
        <v>0</v>
      </c>
      <c r="AJ1426" s="46">
        <v>0</v>
      </c>
      <c r="AK1426" s="46">
        <v>3.693481660495495E-2</v>
      </c>
      <c r="AL1426" s="45">
        <v>3.693481660495495E-2</v>
      </c>
      <c r="AM1426" s="45">
        <v>4.3577223313289708E-3</v>
      </c>
      <c r="AN1426" s="45">
        <v>8.7053022164703692E-3</v>
      </c>
      <c r="AO1426" s="45">
        <v>1.3042762686701355E-2</v>
      </c>
      <c r="AP1426" s="45">
        <v>1.7370126721000089E-2</v>
      </c>
      <c r="AQ1426" s="45">
        <v>2.1687417246164502E-2</v>
      </c>
      <c r="AR1426" s="45">
        <v>2.5553055314794723E-2</v>
      </c>
      <c r="AS1426" s="45">
        <v>2.86165900792241E-2</v>
      </c>
      <c r="AT1426" s="45">
        <v>3.1039899321241033E-2</v>
      </c>
      <c r="AU1426" s="45">
        <v>3.2952191195044195E-2</v>
      </c>
      <c r="AV1426" s="45">
        <v>3.4456597501224047E-2</v>
      </c>
      <c r="AW1426" s="45">
        <v>3.563543632844144E-2</v>
      </c>
      <c r="AX1426" s="45">
        <v>3.6554412606523826E-2</v>
      </c>
      <c r="AY1426" s="45">
        <v>3.693481660495495E-2</v>
      </c>
      <c r="AZ1426" s="45">
        <v>3.693481660495495E-2</v>
      </c>
      <c r="BA1426" s="45">
        <v>3.693481660495495E-2</v>
      </c>
      <c r="BB1426" s="45">
        <v>3.693481660495495E-2</v>
      </c>
      <c r="BC1426" s="45">
        <v>3.693481660495495E-2</v>
      </c>
      <c r="BD1426" s="45">
        <v>3.693481660495495E-2</v>
      </c>
      <c r="BE1426" s="45">
        <v>3.693481660495495E-2</v>
      </c>
      <c r="BF1426" s="45">
        <v>3.693481660495495E-2</v>
      </c>
    </row>
    <row r="1427" spans="1:58" ht="13.5" thickBot="1" x14ac:dyDescent="0.25">
      <c r="A1427" s="6" t="s">
        <v>1359</v>
      </c>
      <c r="B1427" s="6" t="s">
        <v>1359</v>
      </c>
      <c r="C1427" s="6" t="s">
        <v>984</v>
      </c>
      <c r="D1427" s="6" t="s">
        <v>1359</v>
      </c>
      <c r="E1427" s="6">
        <v>221.69695923609638</v>
      </c>
      <c r="F1427" s="6" t="s">
        <v>314</v>
      </c>
      <c r="G1427" s="21" t="s">
        <v>1178</v>
      </c>
      <c r="H1427" s="21" t="s">
        <v>1159</v>
      </c>
      <c r="I1427" s="21" t="s">
        <v>1160</v>
      </c>
      <c r="J1427" s="21" t="s">
        <v>849</v>
      </c>
      <c r="K1427" s="21" t="s">
        <v>850</v>
      </c>
      <c r="L1427" s="21" t="s">
        <v>1019</v>
      </c>
      <c r="M1427" s="3">
        <v>163.12729561996224</v>
      </c>
      <c r="N1427" s="3">
        <v>221.69695923609638</v>
      </c>
      <c r="O1427" s="21" t="s">
        <v>1511</v>
      </c>
      <c r="P1427" s="21">
        <v>0</v>
      </c>
      <c r="Q1427" s="46">
        <v>1.5152731961698244E-3</v>
      </c>
      <c r="R1427" s="46">
        <v>1.5117464508466699E-3</v>
      </c>
      <c r="S1427" s="46">
        <v>1.5082277139908506E-3</v>
      </c>
      <c r="T1427" s="46">
        <v>1.50471696741689E-3</v>
      </c>
      <c r="U1427" s="46">
        <v>1.5012141929806044E-3</v>
      </c>
      <c r="V1427" s="46">
        <v>1.3441649802645196E-3</v>
      </c>
      <c r="W1427" s="46">
        <v>1.0652565173097149E-3</v>
      </c>
      <c r="X1427" s="46">
        <v>8.4263641904394463E-4</v>
      </c>
      <c r="Y1427" s="46">
        <v>6.6494475767656558E-4</v>
      </c>
      <c r="Z1427" s="46">
        <v>5.2311422770435763E-4</v>
      </c>
      <c r="AA1427" s="46">
        <v>4.0990745661897933E-4</v>
      </c>
      <c r="AB1427" s="46">
        <v>3.1954769400589084E-4</v>
      </c>
      <c r="AC1427" s="46">
        <v>2.4742403372292164E-4</v>
      </c>
      <c r="AD1427" s="46">
        <v>1.8985612714389661E-4</v>
      </c>
      <c r="AE1427" s="46">
        <v>1.4390638118135131E-4</v>
      </c>
      <c r="AF1427" s="46">
        <v>1.0723005787047846E-4</v>
      </c>
      <c r="AG1427" s="46">
        <v>0</v>
      </c>
      <c r="AH1427" s="46">
        <v>0</v>
      </c>
      <c r="AI1427" s="46">
        <v>0</v>
      </c>
      <c r="AJ1427" s="46">
        <v>0</v>
      </c>
      <c r="AK1427" s="46">
        <v>1.28430251750043E-2</v>
      </c>
      <c r="AL1427" s="45">
        <v>1.28430251750043E-2</v>
      </c>
      <c r="AM1427" s="45">
        <v>1.5152731961698244E-3</v>
      </c>
      <c r="AN1427" s="45">
        <v>3.0270196470164944E-3</v>
      </c>
      <c r="AO1427" s="45">
        <v>4.5352473610073447E-3</v>
      </c>
      <c r="AP1427" s="45">
        <v>6.039964328424235E-3</v>
      </c>
      <c r="AQ1427" s="45">
        <v>7.5411785214048394E-3</v>
      </c>
      <c r="AR1427" s="45">
        <v>8.8853435016693592E-3</v>
      </c>
      <c r="AS1427" s="45">
        <v>9.9506000189790739E-3</v>
      </c>
      <c r="AT1427" s="45">
        <v>1.0793236438023018E-2</v>
      </c>
      <c r="AU1427" s="45">
        <v>1.1458181195699585E-2</v>
      </c>
      <c r="AV1427" s="45">
        <v>1.1981295423403942E-2</v>
      </c>
      <c r="AW1427" s="45">
        <v>1.2391202880022921E-2</v>
      </c>
      <c r="AX1427" s="45">
        <v>1.2710750574028812E-2</v>
      </c>
      <c r="AY1427" s="45">
        <v>1.28430251750043E-2</v>
      </c>
      <c r="AZ1427" s="45">
        <v>1.28430251750043E-2</v>
      </c>
      <c r="BA1427" s="45">
        <v>1.28430251750043E-2</v>
      </c>
      <c r="BB1427" s="45">
        <v>1.28430251750043E-2</v>
      </c>
      <c r="BC1427" s="45">
        <v>1.28430251750043E-2</v>
      </c>
      <c r="BD1427" s="45">
        <v>1.28430251750043E-2</v>
      </c>
      <c r="BE1427" s="45">
        <v>1.28430251750043E-2</v>
      </c>
      <c r="BF1427" s="45">
        <v>1.28430251750043E-2</v>
      </c>
    </row>
    <row r="1428" spans="1:58" ht="13.5" thickBot="1" x14ac:dyDescent="0.25">
      <c r="A1428" s="6" t="s">
        <v>1359</v>
      </c>
      <c r="B1428" s="6" t="s">
        <v>1359</v>
      </c>
      <c r="C1428" s="6" t="s">
        <v>984</v>
      </c>
      <c r="D1428" s="6" t="s">
        <v>1359</v>
      </c>
      <c r="E1428" s="6">
        <v>224.87536610347831</v>
      </c>
      <c r="F1428" s="6" t="s">
        <v>314</v>
      </c>
      <c r="G1428" s="21" t="s">
        <v>1178</v>
      </c>
      <c r="H1428" s="21" t="s">
        <v>1159</v>
      </c>
      <c r="I1428" s="21" t="s">
        <v>1160</v>
      </c>
      <c r="J1428" s="21" t="s">
        <v>849</v>
      </c>
      <c r="K1428" s="21" t="s">
        <v>850</v>
      </c>
      <c r="L1428" s="21" t="s">
        <v>1018</v>
      </c>
      <c r="M1428" s="3">
        <v>165.39730279531895</v>
      </c>
      <c r="N1428" s="3">
        <v>224.87536610347831</v>
      </c>
      <c r="O1428" s="21" t="s">
        <v>1511</v>
      </c>
      <c r="P1428" s="21">
        <v>0</v>
      </c>
      <c r="Q1428" s="46">
        <v>5.8463390785060284E-4</v>
      </c>
      <c r="R1428" s="46">
        <v>5.8327319289472465E-4</v>
      </c>
      <c r="S1428" s="46">
        <v>5.8191556782492501E-4</v>
      </c>
      <c r="T1428" s="46">
        <v>5.8056102562474901E-4</v>
      </c>
      <c r="U1428" s="46">
        <v>5.7920955929367324E-4</v>
      </c>
      <c r="V1428" s="46">
        <v>5.1861567088651967E-4</v>
      </c>
      <c r="W1428" s="46">
        <v>4.1100514557528228E-4</v>
      </c>
      <c r="X1428" s="46">
        <v>3.2511221330129526E-4</v>
      </c>
      <c r="Y1428" s="46">
        <v>2.5655390273375729E-4</v>
      </c>
      <c r="Z1428" s="46">
        <v>2.0183179902350277E-4</v>
      </c>
      <c r="AA1428" s="46">
        <v>1.5815352559921941E-4</v>
      </c>
      <c r="AB1428" s="46">
        <v>1.2329025390506209E-4</v>
      </c>
      <c r="AC1428" s="46">
        <v>9.5462970042122422E-5</v>
      </c>
      <c r="AD1428" s="46">
        <v>7.3251694692471334E-5</v>
      </c>
      <c r="AE1428" s="46">
        <v>5.5523023971752958E-5</v>
      </c>
      <c r="AF1428" s="46">
        <v>4.1372293742360957E-5</v>
      </c>
      <c r="AG1428" s="46">
        <v>0</v>
      </c>
      <c r="AH1428" s="46">
        <v>0</v>
      </c>
      <c r="AI1428" s="46">
        <v>0</v>
      </c>
      <c r="AJ1428" s="46">
        <v>0</v>
      </c>
      <c r="AK1428" s="46">
        <v>4.9551909290454603E-3</v>
      </c>
      <c r="AL1428" s="45">
        <v>4.9551909290454603E-3</v>
      </c>
      <c r="AM1428" s="45">
        <v>5.8463390785060284E-4</v>
      </c>
      <c r="AN1428" s="45">
        <v>1.1679071007453276E-3</v>
      </c>
      <c r="AO1428" s="45">
        <v>1.7498226685702526E-3</v>
      </c>
      <c r="AP1428" s="45">
        <v>2.3303836941950015E-3</v>
      </c>
      <c r="AQ1428" s="45">
        <v>2.9095932534886747E-3</v>
      </c>
      <c r="AR1428" s="45">
        <v>3.4282089243751943E-3</v>
      </c>
      <c r="AS1428" s="45">
        <v>3.8392140699504765E-3</v>
      </c>
      <c r="AT1428" s="45">
        <v>4.1643262832517722E-3</v>
      </c>
      <c r="AU1428" s="45">
        <v>4.4208801859855294E-3</v>
      </c>
      <c r="AV1428" s="45">
        <v>4.6227119850090325E-3</v>
      </c>
      <c r="AW1428" s="45">
        <v>4.7808655106082523E-3</v>
      </c>
      <c r="AX1428" s="45">
        <v>4.9041557645133141E-3</v>
      </c>
      <c r="AY1428" s="45">
        <v>4.9551909290454603E-3</v>
      </c>
      <c r="AZ1428" s="45">
        <v>4.9551909290454603E-3</v>
      </c>
      <c r="BA1428" s="45">
        <v>4.9551909290454603E-3</v>
      </c>
      <c r="BB1428" s="45">
        <v>4.9551909290454603E-3</v>
      </c>
      <c r="BC1428" s="45">
        <v>4.9551909290454603E-3</v>
      </c>
      <c r="BD1428" s="45">
        <v>4.9551909290454603E-3</v>
      </c>
      <c r="BE1428" s="45">
        <v>4.9551909290454603E-3</v>
      </c>
      <c r="BF1428" s="45">
        <v>4.9551909290454603E-3</v>
      </c>
    </row>
    <row r="1429" spans="1:58" ht="13.5" thickBot="1" x14ac:dyDescent="0.25">
      <c r="A1429" s="6" t="s">
        <v>1359</v>
      </c>
      <c r="B1429" s="6" t="s">
        <v>1359</v>
      </c>
      <c r="C1429" s="6" t="s">
        <v>984</v>
      </c>
      <c r="D1429" s="6" t="s">
        <v>1359</v>
      </c>
      <c r="E1429" s="6">
        <v>267.6802651228063</v>
      </c>
      <c r="F1429" s="6" t="s">
        <v>314</v>
      </c>
      <c r="G1429" s="21" t="s">
        <v>1178</v>
      </c>
      <c r="H1429" s="21" t="s">
        <v>1159</v>
      </c>
      <c r="I1429" s="21" t="s">
        <v>1160</v>
      </c>
      <c r="J1429" s="21" t="s">
        <v>849</v>
      </c>
      <c r="K1429" s="21" t="s">
        <v>850</v>
      </c>
      <c r="L1429" s="21" t="s">
        <v>1012</v>
      </c>
      <c r="M1429" s="3">
        <v>198.51508142464596</v>
      </c>
      <c r="N1429" s="3">
        <v>267.6802651228063</v>
      </c>
      <c r="O1429" s="21" t="s">
        <v>1511</v>
      </c>
      <c r="P1429" s="21">
        <v>0</v>
      </c>
      <c r="Q1429" s="46">
        <v>7.0918606761828347E-3</v>
      </c>
      <c r="R1429" s="46">
        <v>7.0753546187039482E-3</v>
      </c>
      <c r="S1429" s="46">
        <v>7.0588860428717525E-3</v>
      </c>
      <c r="T1429" s="46">
        <v>7.0424548635736233E-3</v>
      </c>
      <c r="U1429" s="46">
        <v>7.0260609958902103E-3</v>
      </c>
      <c r="V1429" s="46">
        <v>6.29103107606983E-3</v>
      </c>
      <c r="W1429" s="46">
        <v>4.9856691349469094E-3</v>
      </c>
      <c r="X1429" s="46">
        <v>3.9437509352389568E-3</v>
      </c>
      <c r="Y1429" s="46">
        <v>3.112109150165319E-3</v>
      </c>
      <c r="Z1429" s="46">
        <v>2.4483065033986816E-3</v>
      </c>
      <c r="AA1429" s="46">
        <v>1.9184702664960598E-3</v>
      </c>
      <c r="AB1429" s="46">
        <v>1.4955637907497835E-3</v>
      </c>
      <c r="AC1429" s="46">
        <v>1.1580068726467895E-3</v>
      </c>
      <c r="AD1429" s="46">
        <v>8.8857455251473182E-4</v>
      </c>
      <c r="AE1429" s="46">
        <v>6.735181539088104E-4</v>
      </c>
      <c r="AF1429" s="46">
        <v>5.0186371186310282E-4</v>
      </c>
      <c r="AG1429" s="46">
        <v>0</v>
      </c>
      <c r="AH1429" s="46">
        <v>0</v>
      </c>
      <c r="AI1429" s="46">
        <v>0</v>
      </c>
      <c r="AJ1429" s="46">
        <v>0</v>
      </c>
      <c r="AK1429" s="46">
        <v>6.0108596543557713E-2</v>
      </c>
      <c r="AL1429" s="45">
        <v>6.0108596543557713E-2</v>
      </c>
      <c r="AM1429" s="45">
        <v>7.0918606761828347E-3</v>
      </c>
      <c r="AN1429" s="45">
        <v>1.4167215294886782E-2</v>
      </c>
      <c r="AO1429" s="45">
        <v>2.1226101337758534E-2</v>
      </c>
      <c r="AP1429" s="45">
        <v>2.8268556201332156E-2</v>
      </c>
      <c r="AQ1429" s="45">
        <v>3.5294617197222364E-2</v>
      </c>
      <c r="AR1429" s="45">
        <v>4.1585648273292197E-2</v>
      </c>
      <c r="AS1429" s="45">
        <v>4.657131740823911E-2</v>
      </c>
      <c r="AT1429" s="45">
        <v>5.0515068343478069E-2</v>
      </c>
      <c r="AU1429" s="45">
        <v>5.3627177493643388E-2</v>
      </c>
      <c r="AV1429" s="45">
        <v>5.6075483997042069E-2</v>
      </c>
      <c r="AW1429" s="45">
        <v>5.7993954263538129E-2</v>
      </c>
      <c r="AX1429" s="45">
        <v>5.9489518054287913E-2</v>
      </c>
      <c r="AY1429" s="45">
        <v>6.0108596543557713E-2</v>
      </c>
      <c r="AZ1429" s="45">
        <v>6.0108596543557713E-2</v>
      </c>
      <c r="BA1429" s="45">
        <v>6.0108596543557713E-2</v>
      </c>
      <c r="BB1429" s="45">
        <v>6.0108596543557713E-2</v>
      </c>
      <c r="BC1429" s="45">
        <v>6.0108596543557713E-2</v>
      </c>
      <c r="BD1429" s="45">
        <v>6.0108596543557713E-2</v>
      </c>
      <c r="BE1429" s="45">
        <v>6.0108596543557713E-2</v>
      </c>
      <c r="BF1429" s="45">
        <v>6.0108596543557713E-2</v>
      </c>
    </row>
    <row r="1430" spans="1:58" ht="13.5" thickBot="1" x14ac:dyDescent="0.25">
      <c r="A1430" s="6" t="s">
        <v>1359</v>
      </c>
      <c r="B1430" s="6" t="s">
        <v>1145</v>
      </c>
      <c r="C1430" s="6" t="s">
        <v>984</v>
      </c>
      <c r="D1430" s="6" t="s">
        <v>1359</v>
      </c>
      <c r="E1430" s="6">
        <v>172.01575395103595</v>
      </c>
      <c r="F1430" s="6" t="s">
        <v>314</v>
      </c>
      <c r="G1430" s="21" t="s">
        <v>1178</v>
      </c>
      <c r="H1430" s="21" t="s">
        <v>1159</v>
      </c>
      <c r="I1430" s="21" t="s">
        <v>1160</v>
      </c>
      <c r="J1430" s="21" t="s">
        <v>849</v>
      </c>
      <c r="K1430" s="21" t="s">
        <v>850</v>
      </c>
      <c r="L1430" s="21" t="s">
        <v>1023</v>
      </c>
      <c r="M1430" s="3">
        <v>126.95879606139765</v>
      </c>
      <c r="N1430" s="3">
        <v>172.01575395103595</v>
      </c>
      <c r="O1430" s="21" t="s">
        <v>1511</v>
      </c>
      <c r="P1430" s="21">
        <v>0</v>
      </c>
      <c r="Q1430" s="46">
        <v>0.25036317668429831</v>
      </c>
      <c r="R1430" s="46">
        <v>0.24978046515432906</v>
      </c>
      <c r="S1430" s="46">
        <v>0.24919907683480635</v>
      </c>
      <c r="T1430" s="46">
        <v>0.24861900872100873</v>
      </c>
      <c r="U1430" s="46">
        <v>0.24804025781503763</v>
      </c>
      <c r="V1430" s="46">
        <v>0.22209157747755448</v>
      </c>
      <c r="W1430" s="46">
        <v>0.17600852858181346</v>
      </c>
      <c r="X1430" s="46">
        <v>0.13922580508583057</v>
      </c>
      <c r="Y1430" s="46">
        <v>0.10986644670563939</v>
      </c>
      <c r="Z1430" s="46">
        <v>8.6432294947120528E-2</v>
      </c>
      <c r="AA1430" s="46">
        <v>6.7727544607214876E-2</v>
      </c>
      <c r="AB1430" s="46">
        <v>5.2797723853151665E-2</v>
      </c>
      <c r="AC1430" s="46">
        <v>4.0880989136147169E-2</v>
      </c>
      <c r="AD1430" s="46">
        <v>3.1369249601242682E-2</v>
      </c>
      <c r="AE1430" s="46">
        <v>2.3777137237545841E-2</v>
      </c>
      <c r="AF1430" s="46">
        <v>1.7717239368025689E-2</v>
      </c>
      <c r="AG1430" s="46">
        <v>0</v>
      </c>
      <c r="AH1430" s="46">
        <v>0</v>
      </c>
      <c r="AI1430" s="46">
        <v>0</v>
      </c>
      <c r="AJ1430" s="46">
        <v>0</v>
      </c>
      <c r="AK1430" s="46">
        <v>2.1220071662180477</v>
      </c>
      <c r="AL1430" s="45">
        <v>2.1220071662180477</v>
      </c>
      <c r="AM1430" s="45">
        <v>0.25036317668429831</v>
      </c>
      <c r="AN1430" s="45">
        <v>0.50014364183862736</v>
      </c>
      <c r="AO1430" s="45">
        <v>0.74934271867343372</v>
      </c>
      <c r="AP1430" s="45">
        <v>0.99796172739444244</v>
      </c>
      <c r="AQ1430" s="45">
        <v>1.2460019852094801</v>
      </c>
      <c r="AR1430" s="45">
        <v>1.4680935626870346</v>
      </c>
      <c r="AS1430" s="45">
        <v>1.644102091268848</v>
      </c>
      <c r="AT1430" s="45">
        <v>1.7833278963546786</v>
      </c>
      <c r="AU1430" s="45">
        <v>1.893194343060318</v>
      </c>
      <c r="AV1430" s="45">
        <v>1.9796266380074385</v>
      </c>
      <c r="AW1430" s="45">
        <v>2.0473541826146535</v>
      </c>
      <c r="AX1430" s="45">
        <v>2.1001519064678051</v>
      </c>
      <c r="AY1430" s="45">
        <v>2.1220071662180477</v>
      </c>
      <c r="AZ1430" s="45">
        <v>2.1220071662180477</v>
      </c>
      <c r="BA1430" s="45">
        <v>2.1220071662180477</v>
      </c>
      <c r="BB1430" s="45">
        <v>2.1220071662180477</v>
      </c>
      <c r="BC1430" s="45">
        <v>2.1220071662180477</v>
      </c>
      <c r="BD1430" s="45">
        <v>2.1220071662180477</v>
      </c>
      <c r="BE1430" s="45">
        <v>2.1220071662180477</v>
      </c>
      <c r="BF1430" s="45">
        <v>2.1220071662180477</v>
      </c>
    </row>
    <row r="1431" spans="1:58" ht="13.5" thickBot="1" x14ac:dyDescent="0.25">
      <c r="A1431" s="6" t="s">
        <v>1359</v>
      </c>
      <c r="B1431" s="6" t="s">
        <v>1359</v>
      </c>
      <c r="C1431" s="6" t="s">
        <v>984</v>
      </c>
      <c r="D1431" s="6" t="s">
        <v>1359</v>
      </c>
      <c r="E1431" s="6">
        <v>177.41569918139638</v>
      </c>
      <c r="F1431" s="6" t="s">
        <v>314</v>
      </c>
      <c r="G1431" s="21" t="s">
        <v>1178</v>
      </c>
      <c r="H1431" s="21" t="s">
        <v>1159</v>
      </c>
      <c r="I1431" s="21" t="s">
        <v>1160</v>
      </c>
      <c r="J1431" s="21" t="s">
        <v>849</v>
      </c>
      <c r="K1431" s="21" t="s">
        <v>850</v>
      </c>
      <c r="L1431" s="21" t="s">
        <v>1021</v>
      </c>
      <c r="M1431" s="3">
        <v>130.93040093792357</v>
      </c>
      <c r="N1431" s="3">
        <v>177.41569918139638</v>
      </c>
      <c r="O1431" s="21" t="s">
        <v>1511</v>
      </c>
      <c r="P1431" s="21">
        <v>0</v>
      </c>
      <c r="Q1431" s="46">
        <v>7.1493879314656658E-2</v>
      </c>
      <c r="R1431" s="46">
        <v>7.132747981313807E-2</v>
      </c>
      <c r="S1431" s="46">
        <v>7.1161458168496117E-2</v>
      </c>
      <c r="T1431" s="46">
        <v>7.099581352270054E-2</v>
      </c>
      <c r="U1431" s="46">
        <v>7.0830545019669358E-2</v>
      </c>
      <c r="V1431" s="46">
        <v>6.3420622182806058E-2</v>
      </c>
      <c r="W1431" s="46">
        <v>5.0261115342237365E-2</v>
      </c>
      <c r="X1431" s="46">
        <v>3.9757415759441993E-2</v>
      </c>
      <c r="Y1431" s="46">
        <v>3.137353737689557E-2</v>
      </c>
      <c r="Z1431" s="46">
        <v>2.4681665034272549E-2</v>
      </c>
      <c r="AA1431" s="46">
        <v>1.9340323783045853E-2</v>
      </c>
      <c r="AB1431" s="46">
        <v>1.5076953996336351E-2</v>
      </c>
      <c r="AC1431" s="46">
        <v>1.1674003111284206E-2</v>
      </c>
      <c r="AD1431" s="46">
        <v>8.9578242890350716E-3</v>
      </c>
      <c r="AE1431" s="46">
        <v>6.7898155097012858E-3</v>
      </c>
      <c r="AF1431" s="46">
        <v>5.0593469452728541E-3</v>
      </c>
      <c r="AG1431" s="46">
        <v>0</v>
      </c>
      <c r="AH1431" s="46">
        <v>0</v>
      </c>
      <c r="AI1431" s="46">
        <v>0</v>
      </c>
      <c r="AJ1431" s="46">
        <v>0</v>
      </c>
      <c r="AK1431" s="46">
        <v>0.60596181217868483</v>
      </c>
      <c r="AL1431" s="45">
        <v>0.60596181217868483</v>
      </c>
      <c r="AM1431" s="45">
        <v>7.1493879314656658E-2</v>
      </c>
      <c r="AN1431" s="45">
        <v>0.14282135912779473</v>
      </c>
      <c r="AO1431" s="45">
        <v>0.21398281729629084</v>
      </c>
      <c r="AP1431" s="45">
        <v>0.28497863081899139</v>
      </c>
      <c r="AQ1431" s="45">
        <v>0.35580917583866073</v>
      </c>
      <c r="AR1431" s="45">
        <v>0.41922979802146676</v>
      </c>
      <c r="AS1431" s="45">
        <v>0.46949091336370413</v>
      </c>
      <c r="AT1431" s="45">
        <v>0.5092483291231461</v>
      </c>
      <c r="AU1431" s="45">
        <v>0.54062186650004163</v>
      </c>
      <c r="AV1431" s="45">
        <v>0.56530353153431423</v>
      </c>
      <c r="AW1431" s="45">
        <v>0.58464385531736007</v>
      </c>
      <c r="AX1431" s="45">
        <v>0.59972080931369642</v>
      </c>
      <c r="AY1431" s="45">
        <v>0.60596181217868483</v>
      </c>
      <c r="AZ1431" s="45">
        <v>0.60596181217868483</v>
      </c>
      <c r="BA1431" s="45">
        <v>0.60596181217868483</v>
      </c>
      <c r="BB1431" s="45">
        <v>0.60596181217868483</v>
      </c>
      <c r="BC1431" s="45">
        <v>0.60596181217868483</v>
      </c>
      <c r="BD1431" s="45">
        <v>0.60596181217868483</v>
      </c>
      <c r="BE1431" s="45">
        <v>0.60596181217868483</v>
      </c>
      <c r="BF1431" s="45">
        <v>0.60596181217868483</v>
      </c>
    </row>
    <row r="1432" spans="1:58" ht="13.5" thickBot="1" x14ac:dyDescent="0.25">
      <c r="A1432" s="6" t="s">
        <v>1350</v>
      </c>
      <c r="B1432" s="6" t="s">
        <v>1141</v>
      </c>
      <c r="C1432" s="6" t="s">
        <v>621</v>
      </c>
      <c r="D1432" s="6" t="s">
        <v>1350</v>
      </c>
      <c r="E1432" s="6">
        <v>-83.624867505328567</v>
      </c>
      <c r="F1432" s="6" t="s">
        <v>622</v>
      </c>
      <c r="G1432" s="21" t="s">
        <v>1178</v>
      </c>
      <c r="H1432" s="21" t="s">
        <v>1172</v>
      </c>
      <c r="I1432" s="21" t="s">
        <v>1160</v>
      </c>
      <c r="J1432" s="21" t="s">
        <v>849</v>
      </c>
      <c r="K1432" s="21" t="s">
        <v>850</v>
      </c>
      <c r="L1432" s="21" t="s">
        <v>1107</v>
      </c>
      <c r="M1432" s="3">
        <v>5.0619652419864138</v>
      </c>
      <c r="N1432" s="3">
        <v>-83.624867505328567</v>
      </c>
      <c r="O1432" s="21" t="s">
        <v>1498</v>
      </c>
      <c r="P1432" s="21" t="s">
        <v>1498</v>
      </c>
      <c r="Q1432" s="46">
        <v>1.5238027133854404E-2</v>
      </c>
      <c r="R1432" s="46">
        <v>1.923779829108662E-2</v>
      </c>
      <c r="S1432" s="46">
        <v>2.2545287069263939E-2</v>
      </c>
      <c r="T1432" s="46">
        <v>2.5750295102033513E-2</v>
      </c>
      <c r="U1432" s="46">
        <v>2.8062826409083572E-2</v>
      </c>
      <c r="V1432" s="46">
        <v>3.1091257153635844E-2</v>
      </c>
      <c r="W1432" s="46">
        <v>3.3182034163580315E-2</v>
      </c>
      <c r="X1432" s="46">
        <v>3.4043887583920324E-2</v>
      </c>
      <c r="Y1432" s="46">
        <v>3.3879277401927033E-2</v>
      </c>
      <c r="Z1432" s="46">
        <v>3.4822883780885119E-2</v>
      </c>
      <c r="AA1432" s="46">
        <v>3.6072978935457134E-2</v>
      </c>
      <c r="AB1432" s="46">
        <v>3.6443994243023491E-2</v>
      </c>
      <c r="AC1432" s="46">
        <v>3.4827274150305475E-2</v>
      </c>
      <c r="AD1432" s="46">
        <v>3.4788450378531822E-2</v>
      </c>
      <c r="AE1432" s="46">
        <v>3.4900550414143104E-2</v>
      </c>
      <c r="AF1432" s="46">
        <v>3.5236276742756895E-2</v>
      </c>
      <c r="AG1432" s="46">
        <v>3.557490584264094E-2</v>
      </c>
      <c r="AH1432" s="46">
        <v>3.5916612714858173E-2</v>
      </c>
      <c r="AI1432" s="46">
        <v>3.6261427277527729E-2</v>
      </c>
      <c r="AJ1432" s="46">
        <v>3.6609379752886514E-2</v>
      </c>
      <c r="AK1432" s="46">
        <v>0.63448542454140178</v>
      </c>
      <c r="AL1432" s="45">
        <v>0.63448542454140178</v>
      </c>
      <c r="AM1432" s="45">
        <v>1.5238027133854404E-2</v>
      </c>
      <c r="AN1432" s="45">
        <v>3.4475825424941028E-2</v>
      </c>
      <c r="AO1432" s="45">
        <v>5.7021112494204967E-2</v>
      </c>
      <c r="AP1432" s="45">
        <v>8.277140759623848E-2</v>
      </c>
      <c r="AQ1432" s="45">
        <v>0.11083423400532205</v>
      </c>
      <c r="AR1432" s="45">
        <v>0.14192549115895789</v>
      </c>
      <c r="AS1432" s="45">
        <v>0.1751075253225382</v>
      </c>
      <c r="AT1432" s="45">
        <v>0.20915141290645853</v>
      </c>
      <c r="AU1432" s="45">
        <v>0.24303069030838556</v>
      </c>
      <c r="AV1432" s="45">
        <v>0.27785357408927069</v>
      </c>
      <c r="AW1432" s="45">
        <v>0.31392655302472783</v>
      </c>
      <c r="AX1432" s="45">
        <v>0.3503705472677513</v>
      </c>
      <c r="AY1432" s="45">
        <v>0.38519782141805675</v>
      </c>
      <c r="AZ1432" s="45">
        <v>0.41998627179658859</v>
      </c>
      <c r="BA1432" s="45">
        <v>0.45488682221073168</v>
      </c>
      <c r="BB1432" s="45">
        <v>0.4901230989534886</v>
      </c>
      <c r="BC1432" s="45">
        <v>0.52569800479612949</v>
      </c>
      <c r="BD1432" s="45">
        <v>0.56161461751098762</v>
      </c>
      <c r="BE1432" s="45">
        <v>0.5978760447885153</v>
      </c>
      <c r="BF1432" s="45">
        <v>0.63448542454140178</v>
      </c>
    </row>
    <row r="1433" spans="1:58" ht="13.5" thickBot="1" x14ac:dyDescent="0.25">
      <c r="A1433" s="6" t="s">
        <v>1350</v>
      </c>
      <c r="B1433" s="6" t="s">
        <v>1141</v>
      </c>
      <c r="C1433" s="6" t="s">
        <v>621</v>
      </c>
      <c r="D1433" s="6" t="s">
        <v>1350</v>
      </c>
      <c r="E1433" s="6">
        <v>-93.306592436868939</v>
      </c>
      <c r="F1433" s="6" t="s">
        <v>622</v>
      </c>
      <c r="G1433" s="21" t="s">
        <v>1178</v>
      </c>
      <c r="H1433" s="21" t="s">
        <v>1172</v>
      </c>
      <c r="I1433" s="21" t="s">
        <v>1160</v>
      </c>
      <c r="J1433" s="21" t="s">
        <v>849</v>
      </c>
      <c r="K1433" s="21" t="s">
        <v>852</v>
      </c>
      <c r="L1433" s="21" t="s">
        <v>1108</v>
      </c>
      <c r="M1433" s="3">
        <v>6.0003165667229403</v>
      </c>
      <c r="N1433" s="3">
        <v>-93.306592436868939</v>
      </c>
      <c r="O1433" s="21" t="s">
        <v>1498</v>
      </c>
      <c r="P1433" s="21" t="s">
        <v>1498</v>
      </c>
      <c r="Q1433" s="46">
        <v>1.854277023948202E-3</v>
      </c>
      <c r="R1433" s="46">
        <v>2.3483584516733945E-3</v>
      </c>
      <c r="S1433" s="46">
        <v>2.8369018960067859E-3</v>
      </c>
      <c r="T1433" s="46">
        <v>3.3076213020439018E-3</v>
      </c>
      <c r="U1433" s="46">
        <v>3.7501934445822054E-3</v>
      </c>
      <c r="V1433" s="46">
        <v>4.1269444584562023E-3</v>
      </c>
      <c r="W1433" s="46">
        <v>4.3712465093892362E-3</v>
      </c>
      <c r="X1433" s="46">
        <v>4.5043301722968235E-3</v>
      </c>
      <c r="Y1433" s="46">
        <v>4.6180331179896204E-3</v>
      </c>
      <c r="Z1433" s="46">
        <v>4.6250916842216216E-3</v>
      </c>
      <c r="AA1433" s="46">
        <v>4.624076845688033E-3</v>
      </c>
      <c r="AB1433" s="46">
        <v>4.5928884348817294E-3</v>
      </c>
      <c r="AC1433" s="46">
        <v>4.4955729742203257E-3</v>
      </c>
      <c r="AD1433" s="46">
        <v>4.443389211057875E-3</v>
      </c>
      <c r="AE1433" s="46">
        <v>4.3164483114615654E-3</v>
      </c>
      <c r="AF1433" s="46">
        <v>4.3113774355626865E-3</v>
      </c>
      <c r="AG1433" s="46">
        <v>4.309538732352014E-3</v>
      </c>
      <c r="AH1433" s="46">
        <v>4.310891931346001E-3</v>
      </c>
      <c r="AI1433" s="46">
        <v>4.3153825260872324E-3</v>
      </c>
      <c r="AJ1433" s="46">
        <v>4.322959781637192E-3</v>
      </c>
      <c r="AK1433" s="46">
        <v>8.0385524244902667E-2</v>
      </c>
      <c r="AL1433" s="45">
        <v>8.038552424490264E-2</v>
      </c>
      <c r="AM1433" s="45">
        <v>1.854277023948202E-3</v>
      </c>
      <c r="AN1433" s="45">
        <v>4.2026354756215965E-3</v>
      </c>
      <c r="AO1433" s="45">
        <v>7.0395373716283828E-3</v>
      </c>
      <c r="AP1433" s="45">
        <v>1.0347158673672285E-2</v>
      </c>
      <c r="AQ1433" s="45">
        <v>1.409735211825449E-2</v>
      </c>
      <c r="AR1433" s="45">
        <v>1.8224296576710694E-2</v>
      </c>
      <c r="AS1433" s="45">
        <v>2.2595543086099928E-2</v>
      </c>
      <c r="AT1433" s="45">
        <v>2.7099873258396752E-2</v>
      </c>
      <c r="AU1433" s="45">
        <v>3.1717906376386371E-2</v>
      </c>
      <c r="AV1433" s="45">
        <v>3.6342998060607992E-2</v>
      </c>
      <c r="AW1433" s="45">
        <v>4.0967074906296023E-2</v>
      </c>
      <c r="AX1433" s="45">
        <v>4.5559963341177755E-2</v>
      </c>
      <c r="AY1433" s="45">
        <v>5.005553631539808E-2</v>
      </c>
      <c r="AZ1433" s="45">
        <v>5.4498925526455952E-2</v>
      </c>
      <c r="BA1433" s="45">
        <v>5.8815373837917517E-2</v>
      </c>
      <c r="BB1433" s="45">
        <v>6.3126751273480206E-2</v>
      </c>
      <c r="BC1433" s="45">
        <v>6.743629000583222E-2</v>
      </c>
      <c r="BD1433" s="45">
        <v>7.1747181937178217E-2</v>
      </c>
      <c r="BE1433" s="45">
        <v>7.6062564463265453E-2</v>
      </c>
      <c r="BF1433" s="45">
        <v>8.038552424490264E-2</v>
      </c>
    </row>
    <row r="1434" spans="1:58" ht="13.5" thickBot="1" x14ac:dyDescent="0.25">
      <c r="A1434" s="6" t="s">
        <v>1350</v>
      </c>
      <c r="B1434" s="6" t="s">
        <v>1141</v>
      </c>
      <c r="C1434" s="6" t="s">
        <v>621</v>
      </c>
      <c r="D1434" s="6" t="s">
        <v>1350</v>
      </c>
      <c r="E1434" s="6">
        <v>-93.306592436868939</v>
      </c>
      <c r="F1434" s="6" t="s">
        <v>622</v>
      </c>
      <c r="G1434" s="21" t="s">
        <v>1178</v>
      </c>
      <c r="H1434" s="21" t="s">
        <v>1172</v>
      </c>
      <c r="I1434" s="21" t="s">
        <v>1160</v>
      </c>
      <c r="J1434" s="21" t="s">
        <v>849</v>
      </c>
      <c r="K1434" s="21" t="s">
        <v>853</v>
      </c>
      <c r="L1434" s="21" t="s">
        <v>1108</v>
      </c>
      <c r="M1434" s="3">
        <v>6.0003165667229403</v>
      </c>
      <c r="N1434" s="3">
        <v>-93.306592436868939</v>
      </c>
      <c r="O1434" s="21" t="s">
        <v>1498</v>
      </c>
      <c r="P1434" s="21" t="s">
        <v>1498</v>
      </c>
      <c r="Q1434" s="46">
        <v>3.9895474745872949E-4</v>
      </c>
      <c r="R1434" s="46">
        <v>5.2787552158988687E-4</v>
      </c>
      <c r="S1434" s="46">
        <v>6.4197096104715305E-4</v>
      </c>
      <c r="T1434" s="46">
        <v>7.6410169733737718E-4</v>
      </c>
      <c r="U1434" s="46">
        <v>8.5326365588683458E-4</v>
      </c>
      <c r="V1434" s="46">
        <v>9.3894298170268389E-4</v>
      </c>
      <c r="W1434" s="46">
        <v>9.6926471811202846E-4</v>
      </c>
      <c r="X1434" s="46">
        <v>9.9895633266134124E-4</v>
      </c>
      <c r="Y1434" s="46">
        <v>1.0116107710348521E-3</v>
      </c>
      <c r="Z1434" s="46">
        <v>1.0280761399447441E-3</v>
      </c>
      <c r="AA1434" s="46">
        <v>1.0352322180561685E-3</v>
      </c>
      <c r="AB1434" s="46">
        <v>1.0248777837895406E-3</v>
      </c>
      <c r="AC1434" s="46">
        <v>1.0075358603351082E-3</v>
      </c>
      <c r="AD1434" s="46">
        <v>9.7646054788586489E-4</v>
      </c>
      <c r="AE1434" s="46">
        <v>9.7419875749894303E-4</v>
      </c>
      <c r="AF1434" s="46">
        <v>9.7207240994736928E-4</v>
      </c>
      <c r="AG1434" s="46">
        <v>9.708335599236304E-4</v>
      </c>
      <c r="AH1434" s="46">
        <v>9.7046334296153436E-4</v>
      </c>
      <c r="AI1434" s="46">
        <v>9.7094026462240515E-4</v>
      </c>
      <c r="AJ1434" s="46">
        <v>9.7224422462342222E-4</v>
      </c>
      <c r="AK1434" s="46">
        <v>1.8007876496419623E-2</v>
      </c>
      <c r="AL1434" s="45">
        <v>1.8007876496419613E-2</v>
      </c>
      <c r="AM1434" s="45">
        <v>3.9895474745872949E-4</v>
      </c>
      <c r="AN1434" s="45">
        <v>9.268302690486163E-4</v>
      </c>
      <c r="AO1434" s="45">
        <v>1.5688012300957694E-3</v>
      </c>
      <c r="AP1434" s="45">
        <v>2.3329029274331463E-3</v>
      </c>
      <c r="AQ1434" s="45">
        <v>3.1861665833199807E-3</v>
      </c>
      <c r="AR1434" s="45">
        <v>4.1251095650226641E-3</v>
      </c>
      <c r="AS1434" s="45">
        <v>5.0943742831346924E-3</v>
      </c>
      <c r="AT1434" s="45">
        <v>6.0933306157960332E-3</v>
      </c>
      <c r="AU1434" s="45">
        <v>7.1049413868308851E-3</v>
      </c>
      <c r="AV1434" s="45">
        <v>8.1330175267756294E-3</v>
      </c>
      <c r="AW1434" s="45">
        <v>9.1682497448317985E-3</v>
      </c>
      <c r="AX1434" s="45">
        <v>1.0193127528621339E-2</v>
      </c>
      <c r="AY1434" s="45">
        <v>1.1200663388956447E-2</v>
      </c>
      <c r="AZ1434" s="45">
        <v>1.2177123936842312E-2</v>
      </c>
      <c r="BA1434" s="45">
        <v>1.3151322694341255E-2</v>
      </c>
      <c r="BB1434" s="45">
        <v>1.4123395104288623E-2</v>
      </c>
      <c r="BC1434" s="45">
        <v>1.5094228664212254E-2</v>
      </c>
      <c r="BD1434" s="45">
        <v>1.6064692007173788E-2</v>
      </c>
      <c r="BE1434" s="45">
        <v>1.7035632271796192E-2</v>
      </c>
      <c r="BF1434" s="45">
        <v>1.8007876496419613E-2</v>
      </c>
    </row>
    <row r="1435" spans="1:58" ht="13.5" thickBot="1" x14ac:dyDescent="0.25">
      <c r="A1435" s="6" t="s">
        <v>1350</v>
      </c>
      <c r="B1435" s="6" t="s">
        <v>1350</v>
      </c>
      <c r="C1435" s="6" t="s">
        <v>621</v>
      </c>
      <c r="D1435" s="6" t="s">
        <v>1350</v>
      </c>
      <c r="E1435" s="6">
        <v>-72.425772053782381</v>
      </c>
      <c r="F1435" s="6" t="s">
        <v>622</v>
      </c>
      <c r="G1435" s="21" t="s">
        <v>1178</v>
      </c>
      <c r="H1435" s="21" t="s">
        <v>1172</v>
      </c>
      <c r="I1435" s="21" t="s">
        <v>1160</v>
      </c>
      <c r="J1435" s="21" t="s">
        <v>849</v>
      </c>
      <c r="K1435" s="21" t="s">
        <v>854</v>
      </c>
      <c r="L1435" s="21" t="s">
        <v>1109</v>
      </c>
      <c r="M1435" s="3">
        <v>4.119030345829664</v>
      </c>
      <c r="N1435" s="3">
        <v>-72.425772053782381</v>
      </c>
      <c r="O1435" s="21" t="s">
        <v>1498</v>
      </c>
      <c r="P1435" s="21" t="s">
        <v>1498</v>
      </c>
      <c r="Q1435" s="46">
        <v>5.5312210462543459E-4</v>
      </c>
      <c r="R1435" s="46">
        <v>7.5240326810310559E-4</v>
      </c>
      <c r="S1435" s="46">
        <v>9.3147800028553507E-4</v>
      </c>
      <c r="T1435" s="46">
        <v>1.0798901965459375E-3</v>
      </c>
      <c r="U1435" s="46">
        <v>1.2007652504385418E-3</v>
      </c>
      <c r="V1435" s="46">
        <v>1.2912182588405755E-3</v>
      </c>
      <c r="W1435" s="46">
        <v>1.3538049972163257E-3</v>
      </c>
      <c r="X1435" s="46">
        <v>1.4092503775985261E-3</v>
      </c>
      <c r="Y1435" s="46">
        <v>1.4579453114032183E-3</v>
      </c>
      <c r="Z1435" s="46">
        <v>1.4968053657198467E-3</v>
      </c>
      <c r="AA1435" s="46">
        <v>1.5268331497371381E-3</v>
      </c>
      <c r="AB1435" s="46">
        <v>1.5493383946888163E-3</v>
      </c>
      <c r="AC1435" s="46">
        <v>1.5482153819242213E-3</v>
      </c>
      <c r="AD1435" s="46">
        <v>1.5485033272764704E-3</v>
      </c>
      <c r="AE1435" s="46">
        <v>1.5491342508919532E-3</v>
      </c>
      <c r="AF1435" s="46">
        <v>1.5493607940211167E-3</v>
      </c>
      <c r="AG1435" s="46">
        <v>1.5495810072711012E-3</v>
      </c>
      <c r="AH1435" s="46">
        <v>1.5498012608470097E-3</v>
      </c>
      <c r="AI1435" s="46">
        <v>1.5500215547540326E-3</v>
      </c>
      <c r="AJ1435" s="46">
        <v>1.5502418889973635E-3</v>
      </c>
      <c r="AK1435" s="46">
        <v>2.699771414118627E-2</v>
      </c>
      <c r="AL1435" s="45">
        <v>2.6997714141186267E-2</v>
      </c>
      <c r="AM1435" s="45">
        <v>5.5312210462543459E-4</v>
      </c>
      <c r="AN1435" s="45">
        <v>1.3055253727285402E-3</v>
      </c>
      <c r="AO1435" s="45">
        <v>2.2370033730140754E-3</v>
      </c>
      <c r="AP1435" s="45">
        <v>3.3168935695600129E-3</v>
      </c>
      <c r="AQ1435" s="45">
        <v>4.5176588199985542E-3</v>
      </c>
      <c r="AR1435" s="45">
        <v>5.8088770788391302E-3</v>
      </c>
      <c r="AS1435" s="45">
        <v>7.1626820760554554E-3</v>
      </c>
      <c r="AT1435" s="45">
        <v>8.5719324536539816E-3</v>
      </c>
      <c r="AU1435" s="45">
        <v>1.0029877765057199E-2</v>
      </c>
      <c r="AV1435" s="45">
        <v>1.1526683130777047E-2</v>
      </c>
      <c r="AW1435" s="45">
        <v>1.3053516280514184E-2</v>
      </c>
      <c r="AX1435" s="45">
        <v>1.4602854675203E-2</v>
      </c>
      <c r="AY1435" s="45">
        <v>1.615107005712722E-2</v>
      </c>
      <c r="AZ1435" s="45">
        <v>1.7699573384403689E-2</v>
      </c>
      <c r="BA1435" s="45">
        <v>1.9248707635295643E-2</v>
      </c>
      <c r="BB1435" s="45">
        <v>2.0798068429316759E-2</v>
      </c>
      <c r="BC1435" s="45">
        <v>2.234764943658786E-2</v>
      </c>
      <c r="BD1435" s="45">
        <v>2.3897450697434871E-2</v>
      </c>
      <c r="BE1435" s="45">
        <v>2.5447472252188904E-2</v>
      </c>
      <c r="BF1435" s="45">
        <v>2.6997714141186267E-2</v>
      </c>
    </row>
    <row r="1436" spans="1:58" ht="13.5" thickBot="1" x14ac:dyDescent="0.25">
      <c r="A1436" s="6" t="s">
        <v>1350</v>
      </c>
      <c r="B1436" s="6" t="s">
        <v>1350</v>
      </c>
      <c r="C1436" s="6" t="s">
        <v>621</v>
      </c>
      <c r="D1436" s="6" t="s">
        <v>1350</v>
      </c>
      <c r="E1436" s="6">
        <v>-92.363531478442084</v>
      </c>
      <c r="F1436" s="6" t="s">
        <v>622</v>
      </c>
      <c r="G1436" s="21" t="s">
        <v>1178</v>
      </c>
      <c r="H1436" s="21" t="s">
        <v>1172</v>
      </c>
      <c r="I1436" s="21" t="s">
        <v>1160</v>
      </c>
      <c r="J1436" s="21" t="s">
        <v>849</v>
      </c>
      <c r="K1436" s="21" t="s">
        <v>850</v>
      </c>
      <c r="L1436" s="21" t="s">
        <v>1110</v>
      </c>
      <c r="M1436" s="3">
        <v>-2.7138108769560016</v>
      </c>
      <c r="N1436" s="3">
        <v>-92.363531478442084</v>
      </c>
      <c r="O1436" s="21" t="s">
        <v>1498</v>
      </c>
      <c r="P1436" s="21" t="s">
        <v>1498</v>
      </c>
      <c r="Q1436" s="46">
        <v>7.8652998185550875E-3</v>
      </c>
      <c r="R1436" s="46">
        <v>9.9298321284724857E-3</v>
      </c>
      <c r="S1436" s="46">
        <v>1.1637034160491101E-2</v>
      </c>
      <c r="T1436" s="46">
        <v>1.3291339463741583E-2</v>
      </c>
      <c r="U1436" s="46">
        <v>1.4484981653112263E-2</v>
      </c>
      <c r="V1436" s="46">
        <v>1.6048144362851353E-2</v>
      </c>
      <c r="W1436" s="46">
        <v>1.7127325276003844E-2</v>
      </c>
      <c r="X1436" s="46">
        <v>1.7572181784728715E-2</v>
      </c>
      <c r="Y1436" s="46">
        <v>1.7487216163970129E-2</v>
      </c>
      <c r="Z1436" s="46">
        <v>1.797427049298609E-2</v>
      </c>
      <c r="AA1436" s="46">
        <v>1.8619522867592199E-2</v>
      </c>
      <c r="AB1436" s="46">
        <v>1.8811027096167793E-2</v>
      </c>
      <c r="AC1436" s="46">
        <v>1.7976536637513987E-2</v>
      </c>
      <c r="AD1436" s="46">
        <v>1.7956497258242343E-2</v>
      </c>
      <c r="AE1436" s="46">
        <v>1.8014359104924223E-2</v>
      </c>
      <c r="AF1436" s="46">
        <v>1.8187648482107681E-2</v>
      </c>
      <c r="AG1436" s="46">
        <v>1.8362436161278958E-2</v>
      </c>
      <c r="AH1436" s="46">
        <v>1.8538812471443029E-2</v>
      </c>
      <c r="AI1436" s="46">
        <v>1.8716792855214281E-2</v>
      </c>
      <c r="AJ1436" s="46">
        <v>1.8896392912181294E-2</v>
      </c>
      <c r="AK1436" s="46">
        <v>0.32749765115157836</v>
      </c>
      <c r="AL1436" s="45">
        <v>0.32749765115157842</v>
      </c>
      <c r="AM1436" s="45">
        <v>7.8652998185550875E-3</v>
      </c>
      <c r="AN1436" s="45">
        <v>1.7795131947027573E-2</v>
      </c>
      <c r="AO1436" s="45">
        <v>2.9432166107518674E-2</v>
      </c>
      <c r="AP1436" s="45">
        <v>4.2723505571260256E-2</v>
      </c>
      <c r="AQ1436" s="45">
        <v>5.7208487224372523E-2</v>
      </c>
      <c r="AR1436" s="45">
        <v>7.3256631587223869E-2</v>
      </c>
      <c r="AS1436" s="45">
        <v>9.0383956863227713E-2</v>
      </c>
      <c r="AT1436" s="45">
        <v>0.10795613864795643</v>
      </c>
      <c r="AU1436" s="45">
        <v>0.12544335481192656</v>
      </c>
      <c r="AV1436" s="45">
        <v>0.14341762530491264</v>
      </c>
      <c r="AW1436" s="45">
        <v>0.16203714817250484</v>
      </c>
      <c r="AX1436" s="45">
        <v>0.18084817526867264</v>
      </c>
      <c r="AY1436" s="45">
        <v>0.19882471190618661</v>
      </c>
      <c r="AZ1436" s="45">
        <v>0.21678120916442895</v>
      </c>
      <c r="BA1436" s="45">
        <v>0.23479556826935316</v>
      </c>
      <c r="BB1436" s="45">
        <v>0.25298321675146085</v>
      </c>
      <c r="BC1436" s="45">
        <v>0.27134565291273982</v>
      </c>
      <c r="BD1436" s="45">
        <v>0.28988446538418283</v>
      </c>
      <c r="BE1436" s="45">
        <v>0.3086012582393971</v>
      </c>
      <c r="BF1436" s="45">
        <v>0.32749765115157842</v>
      </c>
    </row>
    <row r="1437" spans="1:58" ht="13.5" thickBot="1" x14ac:dyDescent="0.25">
      <c r="A1437" s="6" t="s">
        <v>1350</v>
      </c>
      <c r="B1437" s="6" t="s">
        <v>1350</v>
      </c>
      <c r="C1437" s="6" t="s">
        <v>621</v>
      </c>
      <c r="D1437" s="6" t="s">
        <v>1350</v>
      </c>
      <c r="E1437" s="6">
        <v>-102.60847812181807</v>
      </c>
      <c r="F1437" s="6" t="s">
        <v>622</v>
      </c>
      <c r="G1437" s="21" t="s">
        <v>1178</v>
      </c>
      <c r="H1437" s="21" t="s">
        <v>1172</v>
      </c>
      <c r="I1437" s="21" t="s">
        <v>1160</v>
      </c>
      <c r="J1437" s="21" t="s">
        <v>849</v>
      </c>
      <c r="K1437" s="21" t="s">
        <v>852</v>
      </c>
      <c r="L1437" s="21" t="s">
        <v>1111</v>
      </c>
      <c r="M1437" s="3">
        <v>-2.7092398986917301</v>
      </c>
      <c r="N1437" s="3">
        <v>-102.60847812181807</v>
      </c>
      <c r="O1437" s="21" t="s">
        <v>1498</v>
      </c>
      <c r="P1437" s="21" t="s">
        <v>1498</v>
      </c>
      <c r="Q1437" s="46">
        <v>9.6183441106615047E-4</v>
      </c>
      <c r="R1437" s="46">
        <v>1.2181200215316869E-3</v>
      </c>
      <c r="S1437" s="46">
        <v>1.4715330175359795E-3</v>
      </c>
      <c r="T1437" s="46">
        <v>1.7157004837968159E-3</v>
      </c>
      <c r="U1437" s="46">
        <v>1.945267646941747E-3</v>
      </c>
      <c r="V1437" s="46">
        <v>2.1406926480974494E-3</v>
      </c>
      <c r="W1437" s="46">
        <v>2.2674148779728443E-3</v>
      </c>
      <c r="X1437" s="46">
        <v>2.3364468752861125E-3</v>
      </c>
      <c r="Y1437" s="46">
        <v>2.3954258759394543E-3</v>
      </c>
      <c r="Z1437" s="46">
        <v>2.3990872338741347E-3</v>
      </c>
      <c r="AA1437" s="46">
        <v>2.3985608256780148E-3</v>
      </c>
      <c r="AB1437" s="46">
        <v>2.3823830451454734E-3</v>
      </c>
      <c r="AC1437" s="46">
        <v>2.3319044178508348E-3</v>
      </c>
      <c r="AD1437" s="46">
        <v>2.3048361111952841E-3</v>
      </c>
      <c r="AE1437" s="46">
        <v>2.238990434510227E-3</v>
      </c>
      <c r="AF1437" s="46">
        <v>2.2363601139751632E-3</v>
      </c>
      <c r="AG1437" s="46">
        <v>2.2354063578767366E-3</v>
      </c>
      <c r="AH1437" s="46">
        <v>2.2361082774608274E-3</v>
      </c>
      <c r="AI1437" s="46">
        <v>2.2384375996130652E-3</v>
      </c>
      <c r="AJ1437" s="46">
        <v>2.2423680075484842E-3</v>
      </c>
      <c r="AK1437" s="46">
        <v>4.1696878282896491E-2</v>
      </c>
      <c r="AL1437" s="45">
        <v>4.1696878282896477E-2</v>
      </c>
      <c r="AM1437" s="45">
        <v>9.6183441106615047E-4</v>
      </c>
      <c r="AN1437" s="45">
        <v>2.1799544325978373E-3</v>
      </c>
      <c r="AO1437" s="45">
        <v>3.6514874501338166E-3</v>
      </c>
      <c r="AP1437" s="45">
        <v>5.3671879339306323E-3</v>
      </c>
      <c r="AQ1437" s="45">
        <v>7.3124555808723795E-3</v>
      </c>
      <c r="AR1437" s="45">
        <v>9.453148228969829E-3</v>
      </c>
      <c r="AS1437" s="45">
        <v>1.1720563106942673E-2</v>
      </c>
      <c r="AT1437" s="45">
        <v>1.4057009982228787E-2</v>
      </c>
      <c r="AU1437" s="45">
        <v>1.6452435858168239E-2</v>
      </c>
      <c r="AV1437" s="45">
        <v>1.8851523092042376E-2</v>
      </c>
      <c r="AW1437" s="45">
        <v>2.1250083917720389E-2</v>
      </c>
      <c r="AX1437" s="45">
        <v>2.3632466962865861E-2</v>
      </c>
      <c r="AY1437" s="45">
        <v>2.5964371380716694E-2</v>
      </c>
      <c r="AZ1437" s="45">
        <v>2.8269207491911977E-2</v>
      </c>
      <c r="BA1437" s="45">
        <v>3.0508197926422204E-2</v>
      </c>
      <c r="BB1437" s="45">
        <v>3.2744558040397366E-2</v>
      </c>
      <c r="BC1437" s="45">
        <v>3.4979964398274103E-2</v>
      </c>
      <c r="BD1437" s="45">
        <v>3.7216072675734929E-2</v>
      </c>
      <c r="BE1437" s="45">
        <v>3.9454510275347993E-2</v>
      </c>
      <c r="BF1437" s="45">
        <v>4.1696878282896477E-2</v>
      </c>
    </row>
    <row r="1438" spans="1:58" ht="13.5" thickBot="1" x14ac:dyDescent="0.25">
      <c r="A1438" s="6" t="s">
        <v>1350</v>
      </c>
      <c r="B1438" s="6" t="s">
        <v>1350</v>
      </c>
      <c r="C1438" s="6" t="s">
        <v>621</v>
      </c>
      <c r="D1438" s="6" t="s">
        <v>1350</v>
      </c>
      <c r="E1438" s="6">
        <v>-102.60847812181807</v>
      </c>
      <c r="F1438" s="6" t="s">
        <v>622</v>
      </c>
      <c r="G1438" s="21" t="s">
        <v>1178</v>
      </c>
      <c r="H1438" s="21" t="s">
        <v>1172</v>
      </c>
      <c r="I1438" s="21" t="s">
        <v>1160</v>
      </c>
      <c r="J1438" s="21" t="s">
        <v>849</v>
      </c>
      <c r="K1438" s="21" t="s">
        <v>853</v>
      </c>
      <c r="L1438" s="21" t="s">
        <v>1111</v>
      </c>
      <c r="M1438" s="3">
        <v>-2.7092398986917301</v>
      </c>
      <c r="N1438" s="3">
        <v>-102.60847812181807</v>
      </c>
      <c r="O1438" s="21" t="s">
        <v>1498</v>
      </c>
      <c r="P1438" s="21" t="s">
        <v>1498</v>
      </c>
      <c r="Q1438" s="46">
        <v>2.0694232825414728E-4</v>
      </c>
      <c r="R1438" s="46">
        <v>2.7381498819608355E-4</v>
      </c>
      <c r="S1438" s="46">
        <v>3.329975797929145E-4</v>
      </c>
      <c r="T1438" s="46">
        <v>3.9634817050597965E-4</v>
      </c>
      <c r="U1438" s="46">
        <v>4.4259748427265749E-4</v>
      </c>
      <c r="V1438" s="46">
        <v>4.8704031715162121E-4</v>
      </c>
      <c r="W1438" s="46">
        <v>5.0276854389720571E-4</v>
      </c>
      <c r="X1438" s="46">
        <v>5.1816991932536797E-4</v>
      </c>
      <c r="Y1438" s="46">
        <v>5.2473391926882978E-4</v>
      </c>
      <c r="Z1438" s="46">
        <v>5.3327469187394597E-4</v>
      </c>
      <c r="AA1438" s="46">
        <v>5.3698663032054851E-4</v>
      </c>
      <c r="AB1438" s="46">
        <v>5.3161566845447324E-4</v>
      </c>
      <c r="AC1438" s="46">
        <v>5.2262021711838719E-4</v>
      </c>
      <c r="AD1438" s="46">
        <v>5.0650110197955362E-4</v>
      </c>
      <c r="AE1438" s="46">
        <v>5.053278857898131E-4</v>
      </c>
      <c r="AF1438" s="46">
        <v>5.042249253267453E-4</v>
      </c>
      <c r="AG1438" s="46">
        <v>5.0358231984353385E-4</v>
      </c>
      <c r="AH1438" s="46">
        <v>5.0339028412874835E-4</v>
      </c>
      <c r="AI1438" s="46">
        <v>5.0363766877456126E-4</v>
      </c>
      <c r="AJ1438" s="46">
        <v>5.0431404753751522E-4</v>
      </c>
      <c r="AK1438" s="46">
        <v>9.3408886918126318E-3</v>
      </c>
      <c r="AL1438" s="45">
        <v>9.3408886918126301E-3</v>
      </c>
      <c r="AM1438" s="45">
        <v>2.0694232825414728E-4</v>
      </c>
      <c r="AN1438" s="45">
        <v>4.8075731645023082E-4</v>
      </c>
      <c r="AO1438" s="45">
        <v>8.1375489624314532E-4</v>
      </c>
      <c r="AP1438" s="45">
        <v>1.210103066749125E-3</v>
      </c>
      <c r="AQ1438" s="45">
        <v>1.6527005510217825E-3</v>
      </c>
      <c r="AR1438" s="45">
        <v>2.1397408681734036E-3</v>
      </c>
      <c r="AS1438" s="45">
        <v>2.6425094120706093E-3</v>
      </c>
      <c r="AT1438" s="45">
        <v>3.1606793313959771E-3</v>
      </c>
      <c r="AU1438" s="45">
        <v>3.6854132506648069E-3</v>
      </c>
      <c r="AV1438" s="45">
        <v>4.2186879425387524E-3</v>
      </c>
      <c r="AW1438" s="45">
        <v>4.7556745728593013E-3</v>
      </c>
      <c r="AX1438" s="45">
        <v>5.2872902413137746E-3</v>
      </c>
      <c r="AY1438" s="45">
        <v>5.8099104584321618E-3</v>
      </c>
      <c r="AZ1438" s="45">
        <v>6.3164115604117154E-3</v>
      </c>
      <c r="BA1438" s="45">
        <v>6.8217394462015283E-3</v>
      </c>
      <c r="BB1438" s="45">
        <v>7.3259643715282733E-3</v>
      </c>
      <c r="BC1438" s="45">
        <v>7.8295466913718068E-3</v>
      </c>
      <c r="BD1438" s="45">
        <v>8.3329369755005545E-3</v>
      </c>
      <c r="BE1438" s="45">
        <v>8.8365746442751157E-3</v>
      </c>
      <c r="BF1438" s="45">
        <v>9.3408886918126301E-3</v>
      </c>
    </row>
    <row r="1439" spans="1:58" ht="13.5" thickBot="1" x14ac:dyDescent="0.25">
      <c r="A1439" s="6" t="s">
        <v>1350</v>
      </c>
      <c r="B1439" s="6" t="s">
        <v>1350</v>
      </c>
      <c r="C1439" s="6" t="s">
        <v>621</v>
      </c>
      <c r="D1439" s="6" t="s">
        <v>1350</v>
      </c>
      <c r="E1439" s="6">
        <v>-79.682042916350611</v>
      </c>
      <c r="F1439" s="6" t="s">
        <v>622</v>
      </c>
      <c r="G1439" s="21" t="s">
        <v>1178</v>
      </c>
      <c r="H1439" s="21" t="s">
        <v>1172</v>
      </c>
      <c r="I1439" s="21" t="s">
        <v>1160</v>
      </c>
      <c r="J1439" s="21" t="s">
        <v>849</v>
      </c>
      <c r="K1439" s="21" t="s">
        <v>854</v>
      </c>
      <c r="L1439" s="21" t="s">
        <v>1112</v>
      </c>
      <c r="M1439" s="3">
        <v>-2.719511238916839</v>
      </c>
      <c r="N1439" s="3">
        <v>-79.682042916350611</v>
      </c>
      <c r="O1439" s="21" t="s">
        <v>1498</v>
      </c>
      <c r="P1439" s="21" t="s">
        <v>1498</v>
      </c>
      <c r="Q1439" s="46">
        <v>2.8707316366931963E-4</v>
      </c>
      <c r="R1439" s="46">
        <v>3.9050109320031955E-4</v>
      </c>
      <c r="S1439" s="46">
        <v>4.8344178291594489E-4</v>
      </c>
      <c r="T1439" s="46">
        <v>5.6046846174744307E-4</v>
      </c>
      <c r="U1439" s="46">
        <v>6.2320322472197238E-4</v>
      </c>
      <c r="V1439" s="46">
        <v>6.7014879255995188E-4</v>
      </c>
      <c r="W1439" s="46">
        <v>7.0263162562524302E-4</v>
      </c>
      <c r="X1439" s="46">
        <v>7.3140805785252834E-4</v>
      </c>
      <c r="Y1439" s="46">
        <v>7.5668097423949401E-4</v>
      </c>
      <c r="Z1439" s="46">
        <v>7.7684953853975926E-4</v>
      </c>
      <c r="AA1439" s="46">
        <v>7.9243410998200924E-4</v>
      </c>
      <c r="AB1439" s="46">
        <v>8.0411444568619615E-4</v>
      </c>
      <c r="AC1439" s="46">
        <v>8.0353159639400982E-4</v>
      </c>
      <c r="AD1439" s="46">
        <v>8.0368104148496335E-4</v>
      </c>
      <c r="AE1439" s="46">
        <v>8.0400849402539865E-4</v>
      </c>
      <c r="AF1439" s="46">
        <v>8.0412607105269959E-4</v>
      </c>
      <c r="AG1439" s="46">
        <v>8.0424036284076298E-4</v>
      </c>
      <c r="AH1439" s="46">
        <v>8.0435467555818401E-4</v>
      </c>
      <c r="AI1439" s="46">
        <v>8.0446900920765735E-4</v>
      </c>
      <c r="AJ1439" s="46">
        <v>8.0458336379187791E-4</v>
      </c>
      <c r="AK1439" s="46">
        <v>1.4011949885095741E-2</v>
      </c>
      <c r="AL1439" s="45">
        <v>1.4011949885095736E-2</v>
      </c>
      <c r="AM1439" s="45">
        <v>2.8707316366931963E-4</v>
      </c>
      <c r="AN1439" s="45">
        <v>6.7757425686963918E-4</v>
      </c>
      <c r="AO1439" s="45">
        <v>1.1610160397855841E-3</v>
      </c>
      <c r="AP1439" s="45">
        <v>1.721484501533027E-3</v>
      </c>
      <c r="AQ1439" s="45">
        <v>2.3446877262549995E-3</v>
      </c>
      <c r="AR1439" s="45">
        <v>3.0148365188149514E-3</v>
      </c>
      <c r="AS1439" s="45">
        <v>3.7174681444401944E-3</v>
      </c>
      <c r="AT1439" s="45">
        <v>4.4488762022927225E-3</v>
      </c>
      <c r="AU1439" s="45">
        <v>5.2055571765322163E-3</v>
      </c>
      <c r="AV1439" s="45">
        <v>5.9824067150719756E-3</v>
      </c>
      <c r="AW1439" s="45">
        <v>6.7748408250539851E-3</v>
      </c>
      <c r="AX1439" s="45">
        <v>7.5789552707401812E-3</v>
      </c>
      <c r="AY1439" s="45">
        <v>8.3824868671341906E-3</v>
      </c>
      <c r="AZ1439" s="45">
        <v>9.1861679086191542E-3</v>
      </c>
      <c r="BA1439" s="45">
        <v>9.990176402644553E-3</v>
      </c>
      <c r="BB1439" s="45">
        <v>1.0794302473697252E-2</v>
      </c>
      <c r="BC1439" s="45">
        <v>1.1598542836538016E-2</v>
      </c>
      <c r="BD1439" s="45">
        <v>1.24028975120962E-2</v>
      </c>
      <c r="BE1439" s="45">
        <v>1.3207366521303858E-2</v>
      </c>
      <c r="BF1439" s="45">
        <v>1.4011949885095736E-2</v>
      </c>
    </row>
    <row r="1440" spans="1:58" ht="13.5" thickBot="1" x14ac:dyDescent="0.25">
      <c r="A1440" s="6" t="s">
        <v>1350</v>
      </c>
      <c r="B1440" s="6" t="s">
        <v>1350</v>
      </c>
      <c r="C1440" s="6" t="s">
        <v>621</v>
      </c>
      <c r="D1440" s="6" t="s">
        <v>1350</v>
      </c>
      <c r="E1440" s="6">
        <v>-88.286031672761965</v>
      </c>
      <c r="F1440" s="6" t="s">
        <v>622</v>
      </c>
      <c r="G1440" s="21" t="s">
        <v>1178</v>
      </c>
      <c r="H1440" s="21" t="s">
        <v>1172</v>
      </c>
      <c r="I1440" s="21" t="s">
        <v>1160</v>
      </c>
      <c r="J1440" s="21" t="s">
        <v>849</v>
      </c>
      <c r="K1440" s="21" t="s">
        <v>850</v>
      </c>
      <c r="L1440" s="21" t="s">
        <v>1113</v>
      </c>
      <c r="M1440" s="3">
        <v>-2.715813517613364</v>
      </c>
      <c r="N1440" s="3">
        <v>-88.286031672761965</v>
      </c>
      <c r="O1440" s="21" t="s">
        <v>1498</v>
      </c>
      <c r="P1440" s="21" t="s">
        <v>1498</v>
      </c>
      <c r="Q1440" s="46">
        <v>8.2481710485029364E-3</v>
      </c>
      <c r="R1440" s="46">
        <v>1.0413201755557131E-2</v>
      </c>
      <c r="S1440" s="46">
        <v>1.2203507872206622E-2</v>
      </c>
      <c r="T1440" s="46">
        <v>1.3938342325111458E-2</v>
      </c>
      <c r="U1440" s="46">
        <v>1.5190089261116698E-2</v>
      </c>
      <c r="V1440" s="46">
        <v>1.682934443307503E-2</v>
      </c>
      <c r="W1440" s="46">
        <v>1.7961058286240835E-2</v>
      </c>
      <c r="X1440" s="46">
        <v>1.8427569755688756E-2</v>
      </c>
      <c r="Y1440" s="46">
        <v>1.833846813344598E-2</v>
      </c>
      <c r="Z1440" s="46">
        <v>1.8849231551028644E-2</v>
      </c>
      <c r="AA1440" s="46">
        <v>1.9525893862444712E-2</v>
      </c>
      <c r="AB1440" s="46">
        <v>1.9726720235277544E-2</v>
      </c>
      <c r="AC1440" s="46">
        <v>1.8851608008139994E-2</v>
      </c>
      <c r="AD1440" s="46">
        <v>1.8830593141351524E-2</v>
      </c>
      <c r="AE1440" s="46">
        <v>1.8891271617649211E-2</v>
      </c>
      <c r="AF1440" s="46">
        <v>1.9072996466907438E-2</v>
      </c>
      <c r="AG1440" s="46">
        <v>1.9256292553291133E-2</v>
      </c>
      <c r="AH1440" s="46">
        <v>1.9441254602888418E-2</v>
      </c>
      <c r="AI1440" s="46">
        <v>1.9627898810037424E-2</v>
      </c>
      <c r="AJ1440" s="46">
        <v>1.9816241533691787E-2</v>
      </c>
      <c r="AK1440" s="46">
        <v>0.34343975525365328</v>
      </c>
      <c r="AL1440" s="45">
        <v>0.34343975525365328</v>
      </c>
      <c r="AM1440" s="45">
        <v>8.2481710485029364E-3</v>
      </c>
      <c r="AN1440" s="45">
        <v>1.8661372804060068E-2</v>
      </c>
      <c r="AO1440" s="45">
        <v>3.0864880676266689E-2</v>
      </c>
      <c r="AP1440" s="45">
        <v>4.4803223001378151E-2</v>
      </c>
      <c r="AQ1440" s="45">
        <v>5.9993312262494852E-2</v>
      </c>
      <c r="AR1440" s="45">
        <v>7.6822656695569883E-2</v>
      </c>
      <c r="AS1440" s="45">
        <v>9.4783714981810721E-2</v>
      </c>
      <c r="AT1440" s="45">
        <v>0.11321128473749947</v>
      </c>
      <c r="AU1440" s="45">
        <v>0.13154975287094545</v>
      </c>
      <c r="AV1440" s="45">
        <v>0.15039898442197408</v>
      </c>
      <c r="AW1440" s="45">
        <v>0.1699248782844188</v>
      </c>
      <c r="AX1440" s="45">
        <v>0.18965159851969635</v>
      </c>
      <c r="AY1440" s="45">
        <v>0.20850320652783633</v>
      </c>
      <c r="AZ1440" s="45">
        <v>0.22733379966918785</v>
      </c>
      <c r="BA1440" s="45">
        <v>0.24622507128683707</v>
      </c>
      <c r="BB1440" s="45">
        <v>0.26529806775374454</v>
      </c>
      <c r="BC1440" s="45">
        <v>0.28455436030703568</v>
      </c>
      <c r="BD1440" s="45">
        <v>0.30399561490992411</v>
      </c>
      <c r="BE1440" s="45">
        <v>0.32362351371996151</v>
      </c>
      <c r="BF1440" s="45">
        <v>0.34343975525365328</v>
      </c>
    </row>
    <row r="1441" spans="1:58" ht="13.5" thickBot="1" x14ac:dyDescent="0.25">
      <c r="A1441" s="6" t="s">
        <v>1350</v>
      </c>
      <c r="B1441" s="6" t="s">
        <v>1350</v>
      </c>
      <c r="C1441" s="6" t="s">
        <v>621</v>
      </c>
      <c r="D1441" s="6" t="s">
        <v>1350</v>
      </c>
      <c r="E1441" s="6">
        <v>-99.036882397239552</v>
      </c>
      <c r="F1441" s="6" t="s">
        <v>622</v>
      </c>
      <c r="G1441" s="21" t="s">
        <v>1178</v>
      </c>
      <c r="H1441" s="21" t="s">
        <v>1172</v>
      </c>
      <c r="I1441" s="21" t="s">
        <v>1160</v>
      </c>
      <c r="J1441" s="21" t="s">
        <v>849</v>
      </c>
      <c r="K1441" s="21" t="s">
        <v>852</v>
      </c>
      <c r="L1441" s="21" t="s">
        <v>1114</v>
      </c>
      <c r="M1441" s="3">
        <v>-2.7109952584742349</v>
      </c>
      <c r="N1441" s="3">
        <v>-99.036882397239552</v>
      </c>
      <c r="O1441" s="21" t="s">
        <v>1498</v>
      </c>
      <c r="P1441" s="21" t="s">
        <v>1498</v>
      </c>
      <c r="Q1441" s="46">
        <v>9.9857124539890038E-4</v>
      </c>
      <c r="R1441" s="46">
        <v>1.2646455699146066E-3</v>
      </c>
      <c r="S1441" s="46">
        <v>1.5277375617469399E-3</v>
      </c>
      <c r="T1441" s="46">
        <v>1.7812308949701876E-3</v>
      </c>
      <c r="U1441" s="46">
        <v>2.019566273042412E-3</v>
      </c>
      <c r="V1441" s="46">
        <v>2.2224554445473294E-3</v>
      </c>
      <c r="W1441" s="46">
        <v>2.3540177732085934E-3</v>
      </c>
      <c r="X1441" s="46">
        <v>2.4256864167260103E-3</v>
      </c>
      <c r="Y1441" s="46">
        <v>2.4869180938808209E-3</v>
      </c>
      <c r="Z1441" s="46">
        <v>2.4907192957411622E-3</v>
      </c>
      <c r="AA1441" s="46">
        <v>2.4901727816198753E-3</v>
      </c>
      <c r="AB1441" s="46">
        <v>2.4733770980091543E-3</v>
      </c>
      <c r="AC1441" s="46">
        <v>2.420970462164467E-3</v>
      </c>
      <c r="AD1441" s="46">
        <v>2.3928682936655123E-3</v>
      </c>
      <c r="AE1441" s="46">
        <v>2.3245076708649131E-3</v>
      </c>
      <c r="AF1441" s="46">
        <v>2.3217768864156581E-3</v>
      </c>
      <c r="AG1441" s="46">
        <v>2.3207867020304303E-3</v>
      </c>
      <c r="AH1441" s="46">
        <v>2.3215154311185052E-3</v>
      </c>
      <c r="AI1441" s="46">
        <v>2.3239337206865784E-3</v>
      </c>
      <c r="AJ1441" s="46">
        <v>2.3280142487918758E-3</v>
      </c>
      <c r="AK1441" s="46">
        <v>4.3289471864543946E-2</v>
      </c>
      <c r="AL1441" s="45">
        <v>4.3289471864543946E-2</v>
      </c>
      <c r="AM1441" s="45">
        <v>9.9857124539890038E-4</v>
      </c>
      <c r="AN1441" s="45">
        <v>2.263216815313507E-3</v>
      </c>
      <c r="AO1441" s="45">
        <v>3.7909543770604471E-3</v>
      </c>
      <c r="AP1441" s="45">
        <v>5.5721852720306345E-3</v>
      </c>
      <c r="AQ1441" s="45">
        <v>7.5917515450730465E-3</v>
      </c>
      <c r="AR1441" s="45">
        <v>9.8142069896203759E-3</v>
      </c>
      <c r="AS1441" s="45">
        <v>1.2168224762828968E-2</v>
      </c>
      <c r="AT1441" s="45">
        <v>1.459391117955498E-2</v>
      </c>
      <c r="AU1441" s="45">
        <v>1.7080829273435801E-2</v>
      </c>
      <c r="AV1441" s="45">
        <v>1.9571548569176964E-2</v>
      </c>
      <c r="AW1441" s="45">
        <v>2.2061721350796839E-2</v>
      </c>
      <c r="AX1441" s="45">
        <v>2.4535098448805994E-2</v>
      </c>
      <c r="AY1441" s="45">
        <v>2.6956068910970462E-2</v>
      </c>
      <c r="AZ1441" s="45">
        <v>2.9348937204635973E-2</v>
      </c>
      <c r="BA1441" s="45">
        <v>3.1673444875500889E-2</v>
      </c>
      <c r="BB1441" s="45">
        <v>3.399522176191655E-2</v>
      </c>
      <c r="BC1441" s="45">
        <v>3.6316008463946982E-2</v>
      </c>
      <c r="BD1441" s="45">
        <v>3.8637523895065487E-2</v>
      </c>
      <c r="BE1441" s="45">
        <v>4.0961457615752067E-2</v>
      </c>
      <c r="BF1441" s="45">
        <v>4.3289471864543946E-2</v>
      </c>
    </row>
    <row r="1442" spans="1:58" ht="13.5" thickBot="1" x14ac:dyDescent="0.25">
      <c r="A1442" s="6" t="s">
        <v>1350</v>
      </c>
      <c r="B1442" s="6" t="s">
        <v>1350</v>
      </c>
      <c r="C1442" s="6" t="s">
        <v>621</v>
      </c>
      <c r="D1442" s="6" t="s">
        <v>1350</v>
      </c>
      <c r="E1442" s="6">
        <v>-99.036882397239552</v>
      </c>
      <c r="F1442" s="6" t="s">
        <v>622</v>
      </c>
      <c r="G1442" s="21" t="s">
        <v>1178</v>
      </c>
      <c r="H1442" s="21" t="s">
        <v>1172</v>
      </c>
      <c r="I1442" s="21" t="s">
        <v>1160</v>
      </c>
      <c r="J1442" s="21" t="s">
        <v>849</v>
      </c>
      <c r="K1442" s="21" t="s">
        <v>853</v>
      </c>
      <c r="L1442" s="21" t="s">
        <v>1114</v>
      </c>
      <c r="M1442" s="3">
        <v>-2.7109952584742349</v>
      </c>
      <c r="N1442" s="3">
        <v>-99.036882397239552</v>
      </c>
      <c r="O1442" s="21" t="s">
        <v>1498</v>
      </c>
      <c r="P1442" s="21" t="s">
        <v>1498</v>
      </c>
      <c r="Q1442" s="46">
        <v>2.1484639775097382E-4</v>
      </c>
      <c r="R1442" s="46">
        <v>2.8427322897375893E-4</v>
      </c>
      <c r="S1442" s="46">
        <v>3.4571627313691622E-4</v>
      </c>
      <c r="T1442" s="46">
        <v>4.1148651127487234E-4</v>
      </c>
      <c r="U1442" s="46">
        <v>4.5950229685655483E-4</v>
      </c>
      <c r="V1442" s="46">
        <v>5.0564260382250062E-4</v>
      </c>
      <c r="W1442" s="46">
        <v>5.2197156314081564E-4</v>
      </c>
      <c r="X1442" s="46">
        <v>5.3796118720210147E-4</v>
      </c>
      <c r="Y1442" s="46">
        <v>5.4477589618207598E-4</v>
      </c>
      <c r="Z1442" s="46">
        <v>5.5364287976972498E-4</v>
      </c>
      <c r="AA1442" s="46">
        <v>5.574965940419763E-4</v>
      </c>
      <c r="AB1442" s="46">
        <v>5.5192049069415384E-4</v>
      </c>
      <c r="AC1442" s="46">
        <v>5.4258146212514716E-4</v>
      </c>
      <c r="AD1442" s="46">
        <v>5.2584668460656009E-4</v>
      </c>
      <c r="AE1442" s="46">
        <v>5.2462865795017033E-4</v>
      </c>
      <c r="AF1442" s="46">
        <v>5.2348357040645215E-4</v>
      </c>
      <c r="AG1442" s="46">
        <v>5.2281642089476105E-4</v>
      </c>
      <c r="AH1442" s="46">
        <v>5.2261705046190024E-4</v>
      </c>
      <c r="AI1442" s="46">
        <v>5.22873883853407E-4</v>
      </c>
      <c r="AJ1442" s="46">
        <v>5.2357609660012665E-4</v>
      </c>
      <c r="AK1442" s="46">
        <v>9.697659749744951E-3</v>
      </c>
      <c r="AL1442" s="45">
        <v>9.6976597497449493E-3</v>
      </c>
      <c r="AM1442" s="45">
        <v>2.1484639775097382E-4</v>
      </c>
      <c r="AN1442" s="45">
        <v>4.9911962672473278E-4</v>
      </c>
      <c r="AO1442" s="45">
        <v>8.4483589986164901E-4</v>
      </c>
      <c r="AP1442" s="45">
        <v>1.2563224111365213E-3</v>
      </c>
      <c r="AQ1442" s="45">
        <v>1.7158247079930762E-3</v>
      </c>
      <c r="AR1442" s="45">
        <v>2.2214673118155768E-3</v>
      </c>
      <c r="AS1442" s="45">
        <v>2.7434388749563924E-3</v>
      </c>
      <c r="AT1442" s="45">
        <v>3.2814000621584939E-3</v>
      </c>
      <c r="AU1442" s="45">
        <v>3.8261759583405699E-3</v>
      </c>
      <c r="AV1442" s="45">
        <v>4.3798188381102953E-3</v>
      </c>
      <c r="AW1442" s="45">
        <v>4.9373154321522717E-3</v>
      </c>
      <c r="AX1442" s="45">
        <v>5.4892359228464254E-3</v>
      </c>
      <c r="AY1442" s="45">
        <v>6.0318173849715729E-3</v>
      </c>
      <c r="AZ1442" s="45">
        <v>6.5576640695781327E-3</v>
      </c>
      <c r="BA1442" s="45">
        <v>7.0822927275283028E-3</v>
      </c>
      <c r="BB1442" s="45">
        <v>7.6057762979347548E-3</v>
      </c>
      <c r="BC1442" s="45">
        <v>8.1285927188295155E-3</v>
      </c>
      <c r="BD1442" s="45">
        <v>8.6512097692914153E-3</v>
      </c>
      <c r="BE1442" s="45">
        <v>9.1740836531448225E-3</v>
      </c>
      <c r="BF1442" s="45">
        <v>9.6976597497449493E-3</v>
      </c>
    </row>
    <row r="1443" spans="1:58" ht="13.5" thickBot="1" x14ac:dyDescent="0.25">
      <c r="A1443" s="6" t="s">
        <v>1350</v>
      </c>
      <c r="B1443" s="6" t="s">
        <v>1350</v>
      </c>
      <c r="C1443" s="6" t="s">
        <v>621</v>
      </c>
      <c r="D1443" s="6" t="s">
        <v>1350</v>
      </c>
      <c r="E1443" s="6">
        <v>-76.834385310073984</v>
      </c>
      <c r="F1443" s="6" t="s">
        <v>622</v>
      </c>
      <c r="G1443" s="21" t="s">
        <v>1178</v>
      </c>
      <c r="H1443" s="21" t="s">
        <v>1172</v>
      </c>
      <c r="I1443" s="21" t="s">
        <v>1160</v>
      </c>
      <c r="J1443" s="21" t="s">
        <v>849</v>
      </c>
      <c r="K1443" s="21" t="s">
        <v>854</v>
      </c>
      <c r="L1443" s="21" t="s">
        <v>1115</v>
      </c>
      <c r="M1443" s="3">
        <v>-2.7209087790665065</v>
      </c>
      <c r="N1443" s="3">
        <v>-76.834385310073984</v>
      </c>
      <c r="O1443" s="21" t="s">
        <v>1498</v>
      </c>
      <c r="P1443" s="21" t="s">
        <v>1498</v>
      </c>
      <c r="Q1443" s="46">
        <v>2.9820363451748427E-4</v>
      </c>
      <c r="R1443" s="46">
        <v>4.0564169700489292E-4</v>
      </c>
      <c r="S1443" s="46">
        <v>5.0218590585224645E-4</v>
      </c>
      <c r="T1443" s="46">
        <v>5.821990818968819E-4</v>
      </c>
      <c r="U1443" s="46">
        <v>6.4736621243070998E-4</v>
      </c>
      <c r="V1443" s="46">
        <v>6.961319652960613E-4</v>
      </c>
      <c r="W1443" s="46">
        <v>7.2987423070214601E-4</v>
      </c>
      <c r="X1443" s="46">
        <v>7.5976638979127363E-4</v>
      </c>
      <c r="Y1443" s="46">
        <v>7.8601919386783639E-4</v>
      </c>
      <c r="Z1443" s="46">
        <v>8.0696973867134365E-4</v>
      </c>
      <c r="AA1443" s="46">
        <v>8.2315855892564572E-4</v>
      </c>
      <c r="AB1443" s="46">
        <v>8.3529176745984703E-4</v>
      </c>
      <c r="AC1443" s="46">
        <v>8.3468631979248498E-4</v>
      </c>
      <c r="AD1443" s="46">
        <v>8.348415592050216E-4</v>
      </c>
      <c r="AE1443" s="46">
        <v>8.3518170781536779E-4</v>
      </c>
      <c r="AF1443" s="46">
        <v>8.3530384356790132E-4</v>
      </c>
      <c r="AG1443" s="46">
        <v>8.354225667050987E-4</v>
      </c>
      <c r="AH1443" s="46">
        <v>8.3554131158313199E-4</v>
      </c>
      <c r="AI1443" s="46">
        <v>8.3566007820479995E-4</v>
      </c>
      <c r="AJ1443" s="46">
        <v>8.3577886657290265E-4</v>
      </c>
      <c r="AK1443" s="46">
        <v>1.455522462986308E-2</v>
      </c>
      <c r="AL1443" s="45">
        <v>1.4555224629863079E-2</v>
      </c>
      <c r="AM1443" s="45">
        <v>2.9820363451748427E-4</v>
      </c>
      <c r="AN1443" s="45">
        <v>7.0384533152237719E-4</v>
      </c>
      <c r="AO1443" s="45">
        <v>1.2060312373746236E-3</v>
      </c>
      <c r="AP1443" s="45">
        <v>1.7882303192715055E-3</v>
      </c>
      <c r="AQ1443" s="45">
        <v>2.4355965317022156E-3</v>
      </c>
      <c r="AR1443" s="45">
        <v>3.131728496998277E-3</v>
      </c>
      <c r="AS1443" s="45">
        <v>3.8616027277004229E-3</v>
      </c>
      <c r="AT1443" s="45">
        <v>4.6213691174916962E-3</v>
      </c>
      <c r="AU1443" s="45">
        <v>5.4073883113595327E-3</v>
      </c>
      <c r="AV1443" s="45">
        <v>6.2143580500308767E-3</v>
      </c>
      <c r="AW1443" s="45">
        <v>7.0375166089565221E-3</v>
      </c>
      <c r="AX1443" s="45">
        <v>7.8728083764163688E-3</v>
      </c>
      <c r="AY1443" s="45">
        <v>8.7074946962088541E-3</v>
      </c>
      <c r="AZ1443" s="45">
        <v>9.542336255413876E-3</v>
      </c>
      <c r="BA1443" s="45">
        <v>1.0377517963229244E-2</v>
      </c>
      <c r="BB1443" s="45">
        <v>1.1212821806797146E-2</v>
      </c>
      <c r="BC1443" s="45">
        <v>1.2048244373502244E-2</v>
      </c>
      <c r="BD1443" s="45">
        <v>1.2883785685085376E-2</v>
      </c>
      <c r="BE1443" s="45">
        <v>1.3719445763290176E-2</v>
      </c>
      <c r="BF1443" s="45">
        <v>1.4555224629863079E-2</v>
      </c>
    </row>
    <row r="1444" spans="1:58" ht="13.5" thickBot="1" x14ac:dyDescent="0.25">
      <c r="A1444" s="6" t="s">
        <v>1350</v>
      </c>
      <c r="B1444" s="6" t="s">
        <v>1350</v>
      </c>
      <c r="C1444" s="6" t="s">
        <v>621</v>
      </c>
      <c r="D1444" s="6" t="s">
        <v>1350</v>
      </c>
      <c r="E1444" s="6">
        <v>-138.31214322571978</v>
      </c>
      <c r="F1444" s="6" t="s">
        <v>622</v>
      </c>
      <c r="G1444" s="21" t="s">
        <v>1178</v>
      </c>
      <c r="H1444" s="21" t="s">
        <v>1172</v>
      </c>
      <c r="I1444" s="21" t="s">
        <v>1160</v>
      </c>
      <c r="J1444" s="21" t="s">
        <v>849</v>
      </c>
      <c r="K1444" s="21" t="s">
        <v>850</v>
      </c>
      <c r="L1444" s="21" t="s">
        <v>1116</v>
      </c>
      <c r="M1444" s="3">
        <v>3.2429365840979063</v>
      </c>
      <c r="N1444" s="3">
        <v>-138.31214322571978</v>
      </c>
      <c r="O1444" s="21" t="s">
        <v>1499</v>
      </c>
      <c r="P1444" s="21">
        <v>0</v>
      </c>
      <c r="Q1444" s="46">
        <v>2.6108923017735507E-3</v>
      </c>
      <c r="R1444" s="46">
        <v>3.2962153840557888E-3</v>
      </c>
      <c r="S1444" s="46">
        <v>3.8629224067752866E-3</v>
      </c>
      <c r="T1444" s="46">
        <v>4.4120703198466176E-3</v>
      </c>
      <c r="U1444" s="46">
        <v>4.8083007592696582E-3</v>
      </c>
      <c r="V1444" s="46">
        <v>5.3271938185843401E-3</v>
      </c>
      <c r="W1444" s="46">
        <v>5.6854287496576235E-3</v>
      </c>
      <c r="X1444" s="46">
        <v>5.8330992086124862E-3</v>
      </c>
      <c r="Y1444" s="46">
        <v>5.8048948056944119E-3</v>
      </c>
      <c r="Z1444" s="46">
        <v>5.9665728634301501E-3</v>
      </c>
      <c r="AA1444" s="46">
        <v>6.1807648836231781E-3</v>
      </c>
      <c r="AB1444" s="46">
        <v>6.2443348590442791E-3</v>
      </c>
      <c r="AC1444" s="46">
        <v>5.96732511184268E-3</v>
      </c>
      <c r="AD1444" s="46">
        <v>5.9606730245377274E-3</v>
      </c>
      <c r="AE1444" s="46">
        <v>5.979880308882024E-3</v>
      </c>
      <c r="AF1444" s="46">
        <v>6.0374038504258671E-3</v>
      </c>
      <c r="AG1444" s="46">
        <v>6.0954247544626784E-3</v>
      </c>
      <c r="AH1444" s="46">
        <v>6.1539730057748841E-3</v>
      </c>
      <c r="AI1444" s="46">
        <v>6.213053730550153E-3</v>
      </c>
      <c r="AJ1444" s="46">
        <v>6.2726721070838799E-3</v>
      </c>
      <c r="AK1444" s="46">
        <v>0.10871309625392725</v>
      </c>
      <c r="AL1444" s="45">
        <v>0.10871309625392728</v>
      </c>
      <c r="AM1444" s="45">
        <v>2.6108923017735507E-3</v>
      </c>
      <c r="AN1444" s="45">
        <v>5.9071076858293395E-3</v>
      </c>
      <c r="AO1444" s="45">
        <v>9.7700300926046261E-3</v>
      </c>
      <c r="AP1444" s="45">
        <v>1.4182100412451243E-2</v>
      </c>
      <c r="AQ1444" s="45">
        <v>1.8990401171720902E-2</v>
      </c>
      <c r="AR1444" s="45">
        <v>2.4317594990305242E-2</v>
      </c>
      <c r="AS1444" s="45">
        <v>3.0003023739962865E-2</v>
      </c>
      <c r="AT1444" s="45">
        <v>3.5836122948575355E-2</v>
      </c>
      <c r="AU1444" s="45">
        <v>4.1641017754269767E-2</v>
      </c>
      <c r="AV1444" s="45">
        <v>4.7607590617699917E-2</v>
      </c>
      <c r="AW1444" s="45">
        <v>5.3788355501323097E-2</v>
      </c>
      <c r="AX1444" s="45">
        <v>6.0032690360367374E-2</v>
      </c>
      <c r="AY1444" s="45">
        <v>6.6000015472210058E-2</v>
      </c>
      <c r="AZ1444" s="45">
        <v>7.1960688496747791E-2</v>
      </c>
      <c r="BA1444" s="45">
        <v>7.7940568805629815E-2</v>
      </c>
      <c r="BB1444" s="45">
        <v>8.397797265605568E-2</v>
      </c>
      <c r="BC1444" s="45">
        <v>9.0073397410518355E-2</v>
      </c>
      <c r="BD1444" s="45">
        <v>9.6227370416293243E-2</v>
      </c>
      <c r="BE1444" s="45">
        <v>0.1024404241468434</v>
      </c>
      <c r="BF1444" s="45">
        <v>0.10871309625392728</v>
      </c>
    </row>
    <row r="1445" spans="1:58" ht="13.5" thickBot="1" x14ac:dyDescent="0.25">
      <c r="A1445" s="6" t="s">
        <v>1350</v>
      </c>
      <c r="B1445" s="6" t="s">
        <v>1350</v>
      </c>
      <c r="C1445" s="6" t="s">
        <v>621</v>
      </c>
      <c r="D1445" s="6" t="s">
        <v>1350</v>
      </c>
      <c r="E1445" s="6">
        <v>-141.65052921344815</v>
      </c>
      <c r="F1445" s="6" t="s">
        <v>622</v>
      </c>
      <c r="G1445" s="21" t="s">
        <v>1178</v>
      </c>
      <c r="H1445" s="21" t="s">
        <v>1172</v>
      </c>
      <c r="I1445" s="21" t="s">
        <v>1160</v>
      </c>
      <c r="J1445" s="21" t="s">
        <v>849</v>
      </c>
      <c r="K1445" s="21" t="s">
        <v>854</v>
      </c>
      <c r="L1445" s="21" t="s">
        <v>1117</v>
      </c>
      <c r="M1445" s="3">
        <v>3.6432261323420723</v>
      </c>
      <c r="N1445" s="3">
        <v>-141.65052921344815</v>
      </c>
      <c r="O1445" s="21" t="s">
        <v>1498</v>
      </c>
      <c r="P1445" s="21" t="s">
        <v>1498</v>
      </c>
      <c r="Q1445" s="46">
        <v>7.0906032977044667E-5</v>
      </c>
      <c r="R1445" s="46">
        <v>9.6452357434318584E-5</v>
      </c>
      <c r="S1445" s="46">
        <v>1.1940837159340072E-4</v>
      </c>
      <c r="T1445" s="46">
        <v>1.3843368263093722E-4</v>
      </c>
      <c r="U1445" s="46">
        <v>1.5392894215092158E-4</v>
      </c>
      <c r="V1445" s="46">
        <v>1.6552432758750753E-4</v>
      </c>
      <c r="W1445" s="46">
        <v>1.7354746985227338E-4</v>
      </c>
      <c r="X1445" s="46">
        <v>1.8065514451746754E-4</v>
      </c>
      <c r="Y1445" s="46">
        <v>1.8689746344360895E-4</v>
      </c>
      <c r="Z1445" s="46">
        <v>1.9187902586865536E-4</v>
      </c>
      <c r="AA1445" s="46">
        <v>1.95728358639761E-4</v>
      </c>
      <c r="AB1445" s="46">
        <v>1.9861335930662242E-4</v>
      </c>
      <c r="AC1445" s="46">
        <v>1.9846939763983279E-4</v>
      </c>
      <c r="AD1445" s="46">
        <v>1.9850631003670035E-4</v>
      </c>
      <c r="AE1445" s="46">
        <v>1.9858718962967157E-4</v>
      </c>
      <c r="AF1445" s="46">
        <v>1.9861623073009555E-4</v>
      </c>
      <c r="AG1445" s="46">
        <v>1.9864446038831172E-4</v>
      </c>
      <c r="AH1445" s="46">
        <v>1.9867269521600363E-4</v>
      </c>
      <c r="AI1445" s="46">
        <v>1.9870093521383661E-4</v>
      </c>
      <c r="AJ1445" s="46">
        <v>1.9872918038247651E-4</v>
      </c>
      <c r="AK1445" s="46">
        <v>3.4609009352394478E-3</v>
      </c>
      <c r="AL1445" s="45">
        <v>3.4609009352394478E-3</v>
      </c>
      <c r="AM1445" s="45">
        <v>7.0906032977044667E-5</v>
      </c>
      <c r="AN1445" s="45">
        <v>1.6735839041136325E-4</v>
      </c>
      <c r="AO1445" s="45">
        <v>2.8676676200476396E-4</v>
      </c>
      <c r="AP1445" s="45">
        <v>4.2520044463570118E-4</v>
      </c>
      <c r="AQ1445" s="45">
        <v>5.7912938678662275E-4</v>
      </c>
      <c r="AR1445" s="45">
        <v>7.4465371437413023E-4</v>
      </c>
      <c r="AS1445" s="45">
        <v>9.1820118422640366E-4</v>
      </c>
      <c r="AT1445" s="45">
        <v>1.0988563287438712E-3</v>
      </c>
      <c r="AU1445" s="45">
        <v>1.2857537921874801E-3</v>
      </c>
      <c r="AV1445" s="45">
        <v>1.4776328180561354E-3</v>
      </c>
      <c r="AW1445" s="45">
        <v>1.6733611766958964E-3</v>
      </c>
      <c r="AX1445" s="45">
        <v>1.8719745360025188E-3</v>
      </c>
      <c r="AY1445" s="45">
        <v>2.0704439336423517E-3</v>
      </c>
      <c r="AZ1445" s="45">
        <v>2.2689502436790522E-3</v>
      </c>
      <c r="BA1445" s="45">
        <v>2.4675374333087237E-3</v>
      </c>
      <c r="BB1445" s="45">
        <v>2.6661536640388193E-3</v>
      </c>
      <c r="BC1445" s="45">
        <v>2.8647981244271309E-3</v>
      </c>
      <c r="BD1445" s="45">
        <v>3.0634708196431346E-3</v>
      </c>
      <c r="BE1445" s="45">
        <v>3.2621717548569711E-3</v>
      </c>
      <c r="BF1445" s="45">
        <v>3.4609009352394478E-3</v>
      </c>
    </row>
    <row r="1446" spans="1:58" ht="13.5" thickBot="1" x14ac:dyDescent="0.25">
      <c r="A1446" s="6" t="s">
        <v>1350</v>
      </c>
      <c r="B1446" s="6" t="s">
        <v>1141</v>
      </c>
      <c r="C1446" s="6" t="s">
        <v>621</v>
      </c>
      <c r="D1446" s="6" t="s">
        <v>1350</v>
      </c>
      <c r="E1446" s="6">
        <v>-83.624867505328567</v>
      </c>
      <c r="F1446" s="6" t="s">
        <v>622</v>
      </c>
      <c r="G1446" s="21" t="s">
        <v>1178</v>
      </c>
      <c r="H1446" s="21" t="s">
        <v>1159</v>
      </c>
      <c r="I1446" s="21" t="s">
        <v>1160</v>
      </c>
      <c r="J1446" s="21" t="s">
        <v>849</v>
      </c>
      <c r="K1446" s="21" t="s">
        <v>850</v>
      </c>
      <c r="L1446" s="21" t="s">
        <v>1107</v>
      </c>
      <c r="M1446" s="3">
        <v>5.0619652419864138</v>
      </c>
      <c r="N1446" s="3">
        <v>-83.624867505328567</v>
      </c>
      <c r="O1446" s="21" t="s">
        <v>1498</v>
      </c>
      <c r="P1446" s="21" t="s">
        <v>1498</v>
      </c>
      <c r="Q1446" s="46">
        <v>0.3008347766540091</v>
      </c>
      <c r="R1446" s="46">
        <v>0.30473289928401909</v>
      </c>
      <c r="S1446" s="46">
        <v>0.30817397187371121</v>
      </c>
      <c r="T1446" s="46">
        <v>0.31131314149569217</v>
      </c>
      <c r="U1446" s="46">
        <v>0.31428292155830312</v>
      </c>
      <c r="V1446" s="46">
        <v>0.27977236226849128</v>
      </c>
      <c r="W1446" s="46">
        <v>0.21459158089133876</v>
      </c>
      <c r="X1446" s="46">
        <v>0.16201453683211575</v>
      </c>
      <c r="Y1446" s="46">
        <v>0.11959157154704617</v>
      </c>
      <c r="Z1446" s="46">
        <v>8.536098750420873E-2</v>
      </c>
      <c r="AA1446" s="46">
        <v>5.7782465435161405E-2</v>
      </c>
      <c r="AB1446" s="46">
        <v>3.5575361597479878E-2</v>
      </c>
      <c r="AC1446" s="46">
        <v>1.768639085964064E-2</v>
      </c>
      <c r="AD1446" s="46">
        <v>3.2685541275407209E-3</v>
      </c>
      <c r="AE1446" s="46">
        <v>0</v>
      </c>
      <c r="AF1446" s="46">
        <v>0</v>
      </c>
      <c r="AG1446" s="46">
        <v>0</v>
      </c>
      <c r="AH1446" s="46">
        <v>0</v>
      </c>
      <c r="AI1446" s="46">
        <v>0</v>
      </c>
      <c r="AJ1446" s="46">
        <v>0</v>
      </c>
      <c r="AK1446" s="46">
        <v>2.6058607532598326</v>
      </c>
      <c r="AL1446" s="45">
        <v>2.5149815219287581</v>
      </c>
      <c r="AM1446" s="45">
        <v>0.3008347766540091</v>
      </c>
      <c r="AN1446" s="45">
        <v>0.60556767593802818</v>
      </c>
      <c r="AO1446" s="45">
        <v>0.91374164781173939</v>
      </c>
      <c r="AP1446" s="45">
        <v>1.2250547893074315</v>
      </c>
      <c r="AQ1446" s="45">
        <v>1.5393377108657347</v>
      </c>
      <c r="AR1446" s="45">
        <v>1.819110073134226</v>
      </c>
      <c r="AS1446" s="45">
        <v>2.0337016540255646</v>
      </c>
      <c r="AT1446" s="45">
        <v>2.1957161908576803</v>
      </c>
      <c r="AU1446" s="45">
        <v>2.3153077624047267</v>
      </c>
      <c r="AV1446" s="45">
        <v>2.4006687499089354</v>
      </c>
      <c r="AW1446" s="45">
        <v>2.4584512153440969</v>
      </c>
      <c r="AX1446" s="45">
        <v>2.494026576941577</v>
      </c>
      <c r="AY1446" s="45">
        <v>2.5117129678012176</v>
      </c>
      <c r="AZ1446" s="45">
        <v>2.5149815219287581</v>
      </c>
      <c r="BA1446" s="45">
        <v>2.5149815219287581</v>
      </c>
      <c r="BB1446" s="45">
        <v>2.5149815219287581</v>
      </c>
      <c r="BC1446" s="45">
        <v>2.5149815219287581</v>
      </c>
      <c r="BD1446" s="45">
        <v>2.5149815219287581</v>
      </c>
      <c r="BE1446" s="45">
        <v>2.5149815219287581</v>
      </c>
      <c r="BF1446" s="45">
        <v>2.5149815219287581</v>
      </c>
    </row>
    <row r="1447" spans="1:58" ht="13.5" thickBot="1" x14ac:dyDescent="0.25">
      <c r="A1447" s="6" t="s">
        <v>1350</v>
      </c>
      <c r="B1447" s="6" t="s">
        <v>1141</v>
      </c>
      <c r="C1447" s="6" t="s">
        <v>621</v>
      </c>
      <c r="D1447" s="6" t="s">
        <v>1350</v>
      </c>
      <c r="E1447" s="6">
        <v>-93.306592436868939</v>
      </c>
      <c r="F1447" s="6" t="s">
        <v>622</v>
      </c>
      <c r="G1447" s="21" t="s">
        <v>1178</v>
      </c>
      <c r="H1447" s="21" t="s">
        <v>1159</v>
      </c>
      <c r="I1447" s="21" t="s">
        <v>1160</v>
      </c>
      <c r="J1447" s="21" t="s">
        <v>849</v>
      </c>
      <c r="K1447" s="21" t="s">
        <v>852</v>
      </c>
      <c r="L1447" s="21" t="s">
        <v>1108</v>
      </c>
      <c r="M1447" s="3">
        <v>6.0003165667229403</v>
      </c>
      <c r="N1447" s="3">
        <v>-93.306592436868939</v>
      </c>
      <c r="O1447" s="21" t="s">
        <v>1498</v>
      </c>
      <c r="P1447" s="21" t="s">
        <v>1498</v>
      </c>
      <c r="Q1447" s="46">
        <v>2.3784817136470179E-2</v>
      </c>
      <c r="R1447" s="46">
        <v>2.4282505684860456E-2</v>
      </c>
      <c r="S1447" s="46">
        <v>2.4720050304109183E-2</v>
      </c>
      <c r="T1447" s="46">
        <v>2.5125156721180406E-2</v>
      </c>
      <c r="U1447" s="46">
        <v>2.5512034373907221E-2</v>
      </c>
      <c r="V1447" s="46">
        <v>2.2842541910411719E-2</v>
      </c>
      <c r="W1447" s="46">
        <v>1.7625168853043049E-2</v>
      </c>
      <c r="X1447" s="46">
        <v>1.3391980700092909E-2</v>
      </c>
      <c r="Y1447" s="46">
        <v>9.9583677282144671E-3</v>
      </c>
      <c r="Z1447" s="46">
        <v>7.1761638046183964E-3</v>
      </c>
      <c r="AA1447" s="46">
        <v>4.9219857777091152E-3</v>
      </c>
      <c r="AB1447" s="46">
        <v>3.0972004055757696E-3</v>
      </c>
      <c r="AC1447" s="46">
        <v>1.6207787492447407E-3</v>
      </c>
      <c r="AD1447" s="46">
        <v>4.273308619735499E-4</v>
      </c>
      <c r="AE1447" s="46">
        <v>0</v>
      </c>
      <c r="AF1447" s="46">
        <v>0</v>
      </c>
      <c r="AG1447" s="46">
        <v>0</v>
      </c>
      <c r="AH1447" s="46">
        <v>0</v>
      </c>
      <c r="AI1447" s="46">
        <v>0</v>
      </c>
      <c r="AJ1447" s="46">
        <v>0</v>
      </c>
      <c r="AK1447" s="46">
        <v>0.22725350451044957</v>
      </c>
      <c r="AL1447" s="45">
        <v>0.20448608301141111</v>
      </c>
      <c r="AM1447" s="45">
        <v>2.3784817136470179E-2</v>
      </c>
      <c r="AN1447" s="45">
        <v>4.8067322821330638E-2</v>
      </c>
      <c r="AO1447" s="45">
        <v>7.2787373125439814E-2</v>
      </c>
      <c r="AP1447" s="45">
        <v>9.7912529846620217E-2</v>
      </c>
      <c r="AQ1447" s="45">
        <v>0.12342456422052744</v>
      </c>
      <c r="AR1447" s="45">
        <v>0.14626710613093916</v>
      </c>
      <c r="AS1447" s="45">
        <v>0.16389227498398221</v>
      </c>
      <c r="AT1447" s="45">
        <v>0.1772842556840751</v>
      </c>
      <c r="AU1447" s="45">
        <v>0.18724262341228956</v>
      </c>
      <c r="AV1447" s="45">
        <v>0.19441878721690795</v>
      </c>
      <c r="AW1447" s="45">
        <v>0.19934077299461705</v>
      </c>
      <c r="AX1447" s="45">
        <v>0.20243797340019282</v>
      </c>
      <c r="AY1447" s="45">
        <v>0.20405875214943756</v>
      </c>
      <c r="AZ1447" s="45">
        <v>0.20448608301141111</v>
      </c>
      <c r="BA1447" s="45">
        <v>0.20448608301141111</v>
      </c>
      <c r="BB1447" s="45">
        <v>0.20448608301141111</v>
      </c>
      <c r="BC1447" s="45">
        <v>0.20448608301141111</v>
      </c>
      <c r="BD1447" s="45">
        <v>0.20448608301141111</v>
      </c>
      <c r="BE1447" s="45">
        <v>0.20448608301141111</v>
      </c>
      <c r="BF1447" s="45">
        <v>0.20448608301141111</v>
      </c>
    </row>
    <row r="1448" spans="1:58" ht="13.5" thickBot="1" x14ac:dyDescent="0.25">
      <c r="A1448" s="6" t="s">
        <v>1350</v>
      </c>
      <c r="B1448" s="6" t="s">
        <v>1141</v>
      </c>
      <c r="C1448" s="6" t="s">
        <v>621</v>
      </c>
      <c r="D1448" s="6" t="s">
        <v>1350</v>
      </c>
      <c r="E1448" s="6">
        <v>-93.306592436868939</v>
      </c>
      <c r="F1448" s="6" t="s">
        <v>622</v>
      </c>
      <c r="G1448" s="21" t="s">
        <v>1178</v>
      </c>
      <c r="H1448" s="21" t="s">
        <v>1159</v>
      </c>
      <c r="I1448" s="21" t="s">
        <v>1160</v>
      </c>
      <c r="J1448" s="21" t="s">
        <v>849</v>
      </c>
      <c r="K1448" s="21" t="s">
        <v>853</v>
      </c>
      <c r="L1448" s="21" t="s">
        <v>1108</v>
      </c>
      <c r="M1448" s="3">
        <v>6.0003165667229403</v>
      </c>
      <c r="N1448" s="3">
        <v>-93.306592436868939</v>
      </c>
      <c r="O1448" s="21" t="s">
        <v>1498</v>
      </c>
      <c r="P1448" s="21" t="s">
        <v>1498</v>
      </c>
      <c r="Q1448" s="46">
        <v>5.4242169583002264E-3</v>
      </c>
      <c r="R1448" s="46">
        <v>5.5330511866393556E-3</v>
      </c>
      <c r="S1448" s="46">
        <v>5.6310217989789055E-3</v>
      </c>
      <c r="T1448" s="46">
        <v>5.7221449827085137E-3</v>
      </c>
      <c r="U1448" s="46">
        <v>5.8105257526397825E-3</v>
      </c>
      <c r="V1448" s="46">
        <v>5.2019711139823562E-3</v>
      </c>
      <c r="W1448" s="46">
        <v>4.0134066572423098E-3</v>
      </c>
      <c r="X1448" s="46">
        <v>3.0481947279608194E-3</v>
      </c>
      <c r="Y1448" s="46">
        <v>2.2655995473938521E-3</v>
      </c>
      <c r="Z1448" s="46">
        <v>1.6314184012859571E-3</v>
      </c>
      <c r="AA1448" s="46">
        <v>1.1180986727888269E-3</v>
      </c>
      <c r="AB1448" s="46">
        <v>7.027840218897588E-4</v>
      </c>
      <c r="AC1448" s="46">
        <v>3.6679341207935937E-4</v>
      </c>
      <c r="AD1448" s="46">
        <v>9.5298670628942957E-5</v>
      </c>
      <c r="AE1448" s="46">
        <v>0</v>
      </c>
      <c r="AF1448" s="46">
        <v>0</v>
      </c>
      <c r="AG1448" s="46">
        <v>0</v>
      </c>
      <c r="AH1448" s="46">
        <v>0</v>
      </c>
      <c r="AI1448" s="46">
        <v>0</v>
      </c>
      <c r="AJ1448" s="46">
        <v>0</v>
      </c>
      <c r="AK1448" s="46">
        <v>5.1556054094071047E-2</v>
      </c>
      <c r="AL1448" s="45">
        <v>4.6564525904518969E-2</v>
      </c>
      <c r="AM1448" s="45">
        <v>5.4242169583002264E-3</v>
      </c>
      <c r="AN1448" s="45">
        <v>1.0957268144939582E-2</v>
      </c>
      <c r="AO1448" s="45">
        <v>1.6588289943918488E-2</v>
      </c>
      <c r="AP1448" s="45">
        <v>2.2310434926627001E-2</v>
      </c>
      <c r="AQ1448" s="45">
        <v>2.8120960679266782E-2</v>
      </c>
      <c r="AR1448" s="45">
        <v>3.332293179324914E-2</v>
      </c>
      <c r="AS1448" s="45">
        <v>3.7336338450491446E-2</v>
      </c>
      <c r="AT1448" s="45">
        <v>4.0384533178452267E-2</v>
      </c>
      <c r="AU1448" s="45">
        <v>4.265013272584612E-2</v>
      </c>
      <c r="AV1448" s="45">
        <v>4.4281551127132078E-2</v>
      </c>
      <c r="AW1448" s="45">
        <v>4.5399649799920908E-2</v>
      </c>
      <c r="AX1448" s="45">
        <v>4.6102433821810666E-2</v>
      </c>
      <c r="AY1448" s="45">
        <v>4.6469227233890027E-2</v>
      </c>
      <c r="AZ1448" s="45">
        <v>4.6564525904518969E-2</v>
      </c>
      <c r="BA1448" s="45">
        <v>4.6564525904518969E-2</v>
      </c>
      <c r="BB1448" s="45">
        <v>4.6564525904518969E-2</v>
      </c>
      <c r="BC1448" s="45">
        <v>4.6564525904518969E-2</v>
      </c>
      <c r="BD1448" s="45">
        <v>4.6564525904518969E-2</v>
      </c>
      <c r="BE1448" s="45">
        <v>4.6564525904518969E-2</v>
      </c>
      <c r="BF1448" s="45">
        <v>4.6564525904518969E-2</v>
      </c>
    </row>
    <row r="1449" spans="1:58" ht="13.5" thickBot="1" x14ac:dyDescent="0.25">
      <c r="A1449" s="6" t="s">
        <v>1350</v>
      </c>
      <c r="B1449" s="6" t="s">
        <v>1350</v>
      </c>
      <c r="C1449" s="6" t="s">
        <v>621</v>
      </c>
      <c r="D1449" s="6" t="s">
        <v>1350</v>
      </c>
      <c r="E1449" s="6">
        <v>-72.425772053782381</v>
      </c>
      <c r="F1449" s="6" t="s">
        <v>622</v>
      </c>
      <c r="G1449" s="21" t="s">
        <v>1178</v>
      </c>
      <c r="H1449" s="21" t="s">
        <v>1159</v>
      </c>
      <c r="I1449" s="21" t="s">
        <v>1160</v>
      </c>
      <c r="J1449" s="21" t="s">
        <v>849</v>
      </c>
      <c r="K1449" s="21" t="s">
        <v>854</v>
      </c>
      <c r="L1449" s="21" t="s">
        <v>1109</v>
      </c>
      <c r="M1449" s="3">
        <v>4.119030345829664</v>
      </c>
      <c r="N1449" s="3">
        <v>-72.425772053782381</v>
      </c>
      <c r="O1449" s="21" t="s">
        <v>1498</v>
      </c>
      <c r="P1449" s="21" t="s">
        <v>1498</v>
      </c>
      <c r="Q1449" s="46">
        <v>4.3924025809376488E-2</v>
      </c>
      <c r="R1449" s="46">
        <v>4.3564042868912446E-2</v>
      </c>
      <c r="S1449" s="46">
        <v>4.320119808730824E-2</v>
      </c>
      <c r="T1449" s="46">
        <v>4.2839831456642108E-2</v>
      </c>
      <c r="U1449" s="46">
        <v>4.2481110990218222E-2</v>
      </c>
      <c r="V1449" s="46">
        <v>3.7241743004628916E-2</v>
      </c>
      <c r="W1449" s="46">
        <v>2.8196993018786448E-2</v>
      </c>
      <c r="X1449" s="46">
        <v>2.1013515796071913E-2</v>
      </c>
      <c r="Y1449" s="46">
        <v>1.5308711199300796E-2</v>
      </c>
      <c r="Z1449" s="46">
        <v>1.0778336218864393E-2</v>
      </c>
      <c r="AA1449" s="46">
        <v>7.180536043013927E-3</v>
      </c>
      <c r="AB1449" s="46">
        <v>4.3232431270782551E-3</v>
      </c>
      <c r="AC1449" s="46">
        <v>2.0539542157698154E-3</v>
      </c>
      <c r="AD1449" s="46">
        <v>2.5167797416935332E-4</v>
      </c>
      <c r="AE1449" s="46">
        <v>0</v>
      </c>
      <c r="AF1449" s="46">
        <v>0</v>
      </c>
      <c r="AG1449" s="46">
        <v>0</v>
      </c>
      <c r="AH1449" s="46">
        <v>0</v>
      </c>
      <c r="AI1449" s="46">
        <v>0</v>
      </c>
      <c r="AJ1449" s="46">
        <v>0</v>
      </c>
      <c r="AK1449" s="46">
        <v>0.27070334522009043</v>
      </c>
      <c r="AL1449" s="45">
        <v>0.27070334522009043</v>
      </c>
      <c r="AM1449" s="45">
        <v>4.3924025809376488E-2</v>
      </c>
      <c r="AN1449" s="45">
        <v>8.7488068678288927E-2</v>
      </c>
      <c r="AO1449" s="45">
        <v>0.13068926676559717</v>
      </c>
      <c r="AP1449" s="45">
        <v>0.17352909822223928</v>
      </c>
      <c r="AQ1449" s="45">
        <v>0.2160102092124575</v>
      </c>
      <c r="AR1449" s="45">
        <v>0.25325195221708641</v>
      </c>
      <c r="AS1449" s="45">
        <v>0.27070334522009043</v>
      </c>
      <c r="AT1449" s="45">
        <v>0.27070334522009043</v>
      </c>
      <c r="AU1449" s="45">
        <v>0.27070334522009043</v>
      </c>
      <c r="AV1449" s="45">
        <v>0.27070334522009043</v>
      </c>
      <c r="AW1449" s="45">
        <v>0.27070334522009043</v>
      </c>
      <c r="AX1449" s="45">
        <v>0.27070334522009043</v>
      </c>
      <c r="AY1449" s="45">
        <v>0.27070334522009043</v>
      </c>
      <c r="AZ1449" s="45">
        <v>0.27070334522009043</v>
      </c>
      <c r="BA1449" s="45">
        <v>0.27070334522009043</v>
      </c>
      <c r="BB1449" s="45">
        <v>0.27070334522009043</v>
      </c>
      <c r="BC1449" s="45">
        <v>0.27070334522009043</v>
      </c>
      <c r="BD1449" s="45">
        <v>0.27070334522009043</v>
      </c>
      <c r="BE1449" s="45">
        <v>0.27070334522009043</v>
      </c>
      <c r="BF1449" s="45">
        <v>0.27070334522009043</v>
      </c>
    </row>
    <row r="1450" spans="1:58" ht="13.5" thickBot="1" x14ac:dyDescent="0.25">
      <c r="A1450" s="6" t="s">
        <v>1350</v>
      </c>
      <c r="B1450" s="6" t="s">
        <v>1350</v>
      </c>
      <c r="C1450" s="6" t="s">
        <v>621</v>
      </c>
      <c r="D1450" s="6" t="s">
        <v>1350</v>
      </c>
      <c r="E1450" s="6">
        <v>-92.363531478442084</v>
      </c>
      <c r="F1450" s="6" t="s">
        <v>622</v>
      </c>
      <c r="G1450" s="21" t="s">
        <v>1178</v>
      </c>
      <c r="H1450" s="21" t="s">
        <v>1159</v>
      </c>
      <c r="I1450" s="21" t="s">
        <v>1160</v>
      </c>
      <c r="J1450" s="21" t="s">
        <v>849</v>
      </c>
      <c r="K1450" s="21" t="s">
        <v>850</v>
      </c>
      <c r="L1450" s="21" t="s">
        <v>1110</v>
      </c>
      <c r="M1450" s="3">
        <v>-2.7138108769560016</v>
      </c>
      <c r="N1450" s="3">
        <v>-92.363531478442084</v>
      </c>
      <c r="O1450" s="21" t="s">
        <v>1498</v>
      </c>
      <c r="P1450" s="21" t="s">
        <v>1498</v>
      </c>
      <c r="Q1450" s="46">
        <v>0.15527966274419724</v>
      </c>
      <c r="R1450" s="46">
        <v>0.15729172788525514</v>
      </c>
      <c r="S1450" s="46">
        <v>0.15906788088574492</v>
      </c>
      <c r="T1450" s="46">
        <v>0.16068820286320917</v>
      </c>
      <c r="U1450" s="46">
        <v>0.16222109228402581</v>
      </c>
      <c r="V1450" s="46">
        <v>0.14440803201473798</v>
      </c>
      <c r="W1450" s="46">
        <v>0.1107641499402663</v>
      </c>
      <c r="X1450" s="46">
        <v>8.3625845784053188E-2</v>
      </c>
      <c r="Y1450" s="46">
        <v>6.1728697404660193E-2</v>
      </c>
      <c r="Z1450" s="46">
        <v>4.4060149888885944E-2</v>
      </c>
      <c r="AA1450" s="46">
        <v>2.9825148026749997E-2</v>
      </c>
      <c r="AB1450" s="46">
        <v>1.8362671404885008E-2</v>
      </c>
      <c r="AC1450" s="46">
        <v>9.1290536233635498E-3</v>
      </c>
      <c r="AD1450" s="46">
        <v>1.6871054212239563E-3</v>
      </c>
      <c r="AE1450" s="46">
        <v>0</v>
      </c>
      <c r="AF1450" s="46">
        <v>0</v>
      </c>
      <c r="AG1450" s="46">
        <v>0</v>
      </c>
      <c r="AH1450" s="46">
        <v>0</v>
      </c>
      <c r="AI1450" s="46">
        <v>0</v>
      </c>
      <c r="AJ1450" s="46">
        <v>0</v>
      </c>
      <c r="AK1450" s="46">
        <v>1.3450478811826359</v>
      </c>
      <c r="AL1450" s="45">
        <v>1.2981394201712584</v>
      </c>
      <c r="AM1450" s="45">
        <v>0.15527966274419724</v>
      </c>
      <c r="AN1450" s="45">
        <v>0.31257139062945238</v>
      </c>
      <c r="AO1450" s="45">
        <v>0.4716392715151973</v>
      </c>
      <c r="AP1450" s="45">
        <v>0.63232747437840642</v>
      </c>
      <c r="AQ1450" s="45">
        <v>0.79454856666243223</v>
      </c>
      <c r="AR1450" s="45">
        <v>0.93895659867717018</v>
      </c>
      <c r="AS1450" s="45">
        <v>1.0497207486174365</v>
      </c>
      <c r="AT1450" s="45">
        <v>1.1333465944014898</v>
      </c>
      <c r="AU1450" s="45">
        <v>1.19507529180615</v>
      </c>
      <c r="AV1450" s="45">
        <v>1.239135441695036</v>
      </c>
      <c r="AW1450" s="45">
        <v>1.2689605897217859</v>
      </c>
      <c r="AX1450" s="45">
        <v>1.2873232611266709</v>
      </c>
      <c r="AY1450" s="45">
        <v>1.2964523147500344</v>
      </c>
      <c r="AZ1450" s="45">
        <v>1.2981394201712584</v>
      </c>
      <c r="BA1450" s="45">
        <v>1.2981394201712584</v>
      </c>
      <c r="BB1450" s="45">
        <v>1.2981394201712584</v>
      </c>
      <c r="BC1450" s="45">
        <v>1.2981394201712584</v>
      </c>
      <c r="BD1450" s="45">
        <v>1.2981394201712584</v>
      </c>
      <c r="BE1450" s="45">
        <v>1.2981394201712584</v>
      </c>
      <c r="BF1450" s="45">
        <v>1.2981394201712584</v>
      </c>
    </row>
    <row r="1451" spans="1:58" ht="13.5" thickBot="1" x14ac:dyDescent="0.25">
      <c r="A1451" s="6" t="s">
        <v>1350</v>
      </c>
      <c r="B1451" s="6" t="s">
        <v>1350</v>
      </c>
      <c r="C1451" s="6" t="s">
        <v>621</v>
      </c>
      <c r="D1451" s="6" t="s">
        <v>1350</v>
      </c>
      <c r="E1451" s="6">
        <v>-102.60847812181807</v>
      </c>
      <c r="F1451" s="6" t="s">
        <v>622</v>
      </c>
      <c r="G1451" s="21" t="s">
        <v>1178</v>
      </c>
      <c r="H1451" s="21" t="s">
        <v>1159</v>
      </c>
      <c r="I1451" s="21" t="s">
        <v>1160</v>
      </c>
      <c r="J1451" s="21" t="s">
        <v>849</v>
      </c>
      <c r="K1451" s="21" t="s">
        <v>852</v>
      </c>
      <c r="L1451" s="21" t="s">
        <v>1111</v>
      </c>
      <c r="M1451" s="3">
        <v>-2.7092398986917301</v>
      </c>
      <c r="N1451" s="3">
        <v>-102.60847812181807</v>
      </c>
      <c r="O1451" s="21" t="s">
        <v>1498</v>
      </c>
      <c r="P1451" s="21" t="s">
        <v>1498</v>
      </c>
      <c r="Q1451" s="46">
        <v>1.2337452973484042E-2</v>
      </c>
      <c r="R1451" s="46">
        <v>1.2595609638131739E-2</v>
      </c>
      <c r="S1451" s="46">
        <v>1.2822568968229128E-2</v>
      </c>
      <c r="T1451" s="46">
        <v>1.3032702236910401E-2</v>
      </c>
      <c r="U1451" s="46">
        <v>1.3233380039881195E-2</v>
      </c>
      <c r="V1451" s="46">
        <v>1.1848684183592868E-2</v>
      </c>
      <c r="W1451" s="46">
        <v>9.1423739197351341E-3</v>
      </c>
      <c r="X1451" s="46">
        <v>6.9465714687315964E-3</v>
      </c>
      <c r="Y1451" s="46">
        <v>5.1655176844357456E-3</v>
      </c>
      <c r="Z1451" s="46">
        <v>3.7223571222560611E-3</v>
      </c>
      <c r="AA1451" s="46">
        <v>2.5530895495316569E-3</v>
      </c>
      <c r="AB1451" s="46">
        <v>1.6065527909674554E-3</v>
      </c>
      <c r="AC1451" s="46">
        <v>8.407162218021921E-4</v>
      </c>
      <c r="AD1451" s="46">
        <v>2.2166133897380319E-4</v>
      </c>
      <c r="AE1451" s="46">
        <v>0</v>
      </c>
      <c r="AF1451" s="46">
        <v>0</v>
      </c>
      <c r="AG1451" s="46">
        <v>0</v>
      </c>
      <c r="AH1451" s="46">
        <v>0</v>
      </c>
      <c r="AI1451" s="46">
        <v>0</v>
      </c>
      <c r="AJ1451" s="46">
        <v>0</v>
      </c>
      <c r="AK1451" s="46">
        <v>0.11787895651541705</v>
      </c>
      <c r="AL1451" s="45">
        <v>0.10606923813666301</v>
      </c>
      <c r="AM1451" s="45">
        <v>1.2337452973484042E-2</v>
      </c>
      <c r="AN1451" s="45">
        <v>2.4933062611615781E-2</v>
      </c>
      <c r="AO1451" s="45">
        <v>3.7755631579844906E-2</v>
      </c>
      <c r="AP1451" s="45">
        <v>5.0788333816755307E-2</v>
      </c>
      <c r="AQ1451" s="45">
        <v>6.4021713856636506E-2</v>
      </c>
      <c r="AR1451" s="45">
        <v>7.5870398040229381E-2</v>
      </c>
      <c r="AS1451" s="45">
        <v>8.5012771959964512E-2</v>
      </c>
      <c r="AT1451" s="45">
        <v>9.1959343428696105E-2</v>
      </c>
      <c r="AU1451" s="45">
        <v>9.7124861113131844E-2</v>
      </c>
      <c r="AV1451" s="45">
        <v>0.10084721823538791</v>
      </c>
      <c r="AW1451" s="45">
        <v>0.10340030778491956</v>
      </c>
      <c r="AX1451" s="45">
        <v>0.10500686057588701</v>
      </c>
      <c r="AY1451" s="45">
        <v>0.10584757679768921</v>
      </c>
      <c r="AZ1451" s="45">
        <v>0.10606923813666301</v>
      </c>
      <c r="BA1451" s="45">
        <v>0.10606923813666301</v>
      </c>
      <c r="BB1451" s="45">
        <v>0.10606923813666301</v>
      </c>
      <c r="BC1451" s="45">
        <v>0.10606923813666301</v>
      </c>
      <c r="BD1451" s="45">
        <v>0.10606923813666301</v>
      </c>
      <c r="BE1451" s="45">
        <v>0.10606923813666301</v>
      </c>
      <c r="BF1451" s="45">
        <v>0.10606923813666301</v>
      </c>
    </row>
    <row r="1452" spans="1:58" ht="13.5" thickBot="1" x14ac:dyDescent="0.25">
      <c r="A1452" s="6" t="s">
        <v>1350</v>
      </c>
      <c r="B1452" s="6" t="s">
        <v>1350</v>
      </c>
      <c r="C1452" s="6" t="s">
        <v>621</v>
      </c>
      <c r="D1452" s="6" t="s">
        <v>1350</v>
      </c>
      <c r="E1452" s="6">
        <v>-102.60847812181807</v>
      </c>
      <c r="F1452" s="6" t="s">
        <v>622</v>
      </c>
      <c r="G1452" s="21" t="s">
        <v>1178</v>
      </c>
      <c r="H1452" s="21" t="s">
        <v>1159</v>
      </c>
      <c r="I1452" s="21" t="s">
        <v>1160</v>
      </c>
      <c r="J1452" s="21" t="s">
        <v>849</v>
      </c>
      <c r="K1452" s="21" t="s">
        <v>853</v>
      </c>
      <c r="L1452" s="21" t="s">
        <v>1111</v>
      </c>
      <c r="M1452" s="3">
        <v>-2.7092398986917301</v>
      </c>
      <c r="N1452" s="3">
        <v>-102.60847812181807</v>
      </c>
      <c r="O1452" s="21" t="s">
        <v>1498</v>
      </c>
      <c r="P1452" s="21" t="s">
        <v>1498</v>
      </c>
      <c r="Q1452" s="46">
        <v>2.8136025287489441E-3</v>
      </c>
      <c r="R1452" s="46">
        <v>2.8700560707852433E-3</v>
      </c>
      <c r="S1452" s="46">
        <v>2.9208745326463298E-3</v>
      </c>
      <c r="T1452" s="46">
        <v>2.9681411560392155E-3</v>
      </c>
      <c r="U1452" s="46">
        <v>3.013985258456778E-3</v>
      </c>
      <c r="V1452" s="46">
        <v>2.6983211020685737E-3</v>
      </c>
      <c r="W1452" s="46">
        <v>2.0817993097483685E-3</v>
      </c>
      <c r="X1452" s="46">
        <v>1.5811329931384836E-3</v>
      </c>
      <c r="Y1452" s="46">
        <v>1.1751920442498974E-3</v>
      </c>
      <c r="Z1452" s="46">
        <v>8.4623512934558869E-4</v>
      </c>
      <c r="AA1452" s="46">
        <v>5.7997039523568366E-4</v>
      </c>
      <c r="AB1452" s="46">
        <v>3.6454200050527045E-4</v>
      </c>
      <c r="AC1452" s="46">
        <v>1.902598807696545E-4</v>
      </c>
      <c r="AD1452" s="46">
        <v>4.9432495552690974E-5</v>
      </c>
      <c r="AE1452" s="46">
        <v>0</v>
      </c>
      <c r="AF1452" s="46">
        <v>0</v>
      </c>
      <c r="AG1452" s="46">
        <v>0</v>
      </c>
      <c r="AH1452" s="46">
        <v>0</v>
      </c>
      <c r="AI1452" s="46">
        <v>0</v>
      </c>
      <c r="AJ1452" s="46">
        <v>0</v>
      </c>
      <c r="AK1452" s="46">
        <v>2.6742706880377467E-2</v>
      </c>
      <c r="AL1452" s="45">
        <v>2.415354489729072E-2</v>
      </c>
      <c r="AM1452" s="45">
        <v>2.8136025287489441E-3</v>
      </c>
      <c r="AN1452" s="45">
        <v>5.6836585995341873E-3</v>
      </c>
      <c r="AO1452" s="45">
        <v>8.6045331321805175E-3</v>
      </c>
      <c r="AP1452" s="45">
        <v>1.1572674288219733E-2</v>
      </c>
      <c r="AQ1452" s="45">
        <v>1.4586659546676511E-2</v>
      </c>
      <c r="AR1452" s="45">
        <v>1.7284980648745084E-2</v>
      </c>
      <c r="AS1452" s="45">
        <v>1.9366779958493452E-2</v>
      </c>
      <c r="AT1452" s="45">
        <v>2.0947912951631936E-2</v>
      </c>
      <c r="AU1452" s="45">
        <v>2.2123104995881833E-2</v>
      </c>
      <c r="AV1452" s="45">
        <v>2.296934012522742E-2</v>
      </c>
      <c r="AW1452" s="45">
        <v>2.3549310520463104E-2</v>
      </c>
      <c r="AX1452" s="45">
        <v>2.3913852520968375E-2</v>
      </c>
      <c r="AY1452" s="45">
        <v>2.4104112401738029E-2</v>
      </c>
      <c r="AZ1452" s="45">
        <v>2.415354489729072E-2</v>
      </c>
      <c r="BA1452" s="45">
        <v>2.415354489729072E-2</v>
      </c>
      <c r="BB1452" s="45">
        <v>2.415354489729072E-2</v>
      </c>
      <c r="BC1452" s="45">
        <v>2.415354489729072E-2</v>
      </c>
      <c r="BD1452" s="45">
        <v>2.415354489729072E-2</v>
      </c>
      <c r="BE1452" s="45">
        <v>2.415354489729072E-2</v>
      </c>
      <c r="BF1452" s="45">
        <v>2.415354489729072E-2</v>
      </c>
    </row>
    <row r="1453" spans="1:58" ht="13.5" thickBot="1" x14ac:dyDescent="0.25">
      <c r="A1453" s="6" t="s">
        <v>1350</v>
      </c>
      <c r="B1453" s="6" t="s">
        <v>1350</v>
      </c>
      <c r="C1453" s="6" t="s">
        <v>621</v>
      </c>
      <c r="D1453" s="6" t="s">
        <v>1350</v>
      </c>
      <c r="E1453" s="6">
        <v>-79.682042916350611</v>
      </c>
      <c r="F1453" s="6" t="s">
        <v>622</v>
      </c>
      <c r="G1453" s="21" t="s">
        <v>1178</v>
      </c>
      <c r="H1453" s="21" t="s">
        <v>1159</v>
      </c>
      <c r="I1453" s="21" t="s">
        <v>1160</v>
      </c>
      <c r="J1453" s="21" t="s">
        <v>849</v>
      </c>
      <c r="K1453" s="21" t="s">
        <v>854</v>
      </c>
      <c r="L1453" s="21" t="s">
        <v>1112</v>
      </c>
      <c r="M1453" s="3">
        <v>-2.719511238916839</v>
      </c>
      <c r="N1453" s="3">
        <v>-79.682042916350611</v>
      </c>
      <c r="O1453" s="21" t="s">
        <v>1498</v>
      </c>
      <c r="P1453" s="21" t="s">
        <v>1498</v>
      </c>
      <c r="Q1453" s="46">
        <v>2.2796791060681696E-2</v>
      </c>
      <c r="R1453" s="46">
        <v>2.260995809790221E-2</v>
      </c>
      <c r="S1453" s="46">
        <v>2.2421639825128493E-2</v>
      </c>
      <c r="T1453" s="46">
        <v>2.2234088720151233E-2</v>
      </c>
      <c r="U1453" s="46">
        <v>2.2047910987769752E-2</v>
      </c>
      <c r="V1453" s="46">
        <v>1.9328652562418239E-2</v>
      </c>
      <c r="W1453" s="46">
        <v>1.4634381674813521E-2</v>
      </c>
      <c r="X1453" s="46">
        <v>1.0906120744313125E-2</v>
      </c>
      <c r="Y1453" s="46">
        <v>7.945298368900405E-3</v>
      </c>
      <c r="Z1453" s="46">
        <v>5.5940108912051825E-3</v>
      </c>
      <c r="AA1453" s="46">
        <v>3.7267344433929137E-3</v>
      </c>
      <c r="AB1453" s="46">
        <v>2.2437850004972068E-3</v>
      </c>
      <c r="AC1453" s="46">
        <v>1.0660126034056617E-3</v>
      </c>
      <c r="AD1453" s="46">
        <v>1.3062213870408982E-4</v>
      </c>
      <c r="AE1453" s="46">
        <v>0</v>
      </c>
      <c r="AF1453" s="46">
        <v>0</v>
      </c>
      <c r="AG1453" s="46">
        <v>0</v>
      </c>
      <c r="AH1453" s="46">
        <v>0</v>
      </c>
      <c r="AI1453" s="46">
        <v>0</v>
      </c>
      <c r="AJ1453" s="46">
        <v>0</v>
      </c>
      <c r="AK1453" s="46">
        <v>0.14049640229226501</v>
      </c>
      <c r="AL1453" s="45">
        <v>0.14049640229226501</v>
      </c>
      <c r="AM1453" s="45">
        <v>2.2796791060681696E-2</v>
      </c>
      <c r="AN1453" s="45">
        <v>4.5406749158583906E-2</v>
      </c>
      <c r="AO1453" s="45">
        <v>6.7828388983712407E-2</v>
      </c>
      <c r="AP1453" s="45">
        <v>9.0062477703863636E-2</v>
      </c>
      <c r="AQ1453" s="45">
        <v>0.11211038869163339</v>
      </c>
      <c r="AR1453" s="45">
        <v>0.13143904125405165</v>
      </c>
      <c r="AS1453" s="45">
        <v>0.14049640229226501</v>
      </c>
      <c r="AT1453" s="45">
        <v>0.14049640229226501</v>
      </c>
      <c r="AU1453" s="45">
        <v>0.14049640229226501</v>
      </c>
      <c r="AV1453" s="45">
        <v>0.14049640229226501</v>
      </c>
      <c r="AW1453" s="45">
        <v>0.14049640229226501</v>
      </c>
      <c r="AX1453" s="45">
        <v>0.14049640229226501</v>
      </c>
      <c r="AY1453" s="45">
        <v>0.14049640229226501</v>
      </c>
      <c r="AZ1453" s="45">
        <v>0.14049640229226501</v>
      </c>
      <c r="BA1453" s="45">
        <v>0.14049640229226501</v>
      </c>
      <c r="BB1453" s="45">
        <v>0.14049640229226501</v>
      </c>
      <c r="BC1453" s="45">
        <v>0.14049640229226501</v>
      </c>
      <c r="BD1453" s="45">
        <v>0.14049640229226501</v>
      </c>
      <c r="BE1453" s="45">
        <v>0.14049640229226501</v>
      </c>
      <c r="BF1453" s="45">
        <v>0.14049640229226501</v>
      </c>
    </row>
    <row r="1454" spans="1:58" ht="13.5" thickBot="1" x14ac:dyDescent="0.25">
      <c r="A1454" s="6" t="s">
        <v>1350</v>
      </c>
      <c r="B1454" s="6" t="s">
        <v>1350</v>
      </c>
      <c r="C1454" s="6" t="s">
        <v>621</v>
      </c>
      <c r="D1454" s="6" t="s">
        <v>1350</v>
      </c>
      <c r="E1454" s="6">
        <v>-88.286031672761965</v>
      </c>
      <c r="F1454" s="6" t="s">
        <v>622</v>
      </c>
      <c r="G1454" s="21" t="s">
        <v>1178</v>
      </c>
      <c r="H1454" s="21" t="s">
        <v>1159</v>
      </c>
      <c r="I1454" s="21" t="s">
        <v>1160</v>
      </c>
      <c r="J1454" s="21" t="s">
        <v>849</v>
      </c>
      <c r="K1454" s="21" t="s">
        <v>850</v>
      </c>
      <c r="L1454" s="21" t="s">
        <v>1113</v>
      </c>
      <c r="M1454" s="3">
        <v>-2.715813517613364</v>
      </c>
      <c r="N1454" s="3">
        <v>-88.286031672761965</v>
      </c>
      <c r="O1454" s="21" t="s">
        <v>1498</v>
      </c>
      <c r="P1454" s="21" t="s">
        <v>1498</v>
      </c>
      <c r="Q1454" s="46">
        <v>0.16283844840173869</v>
      </c>
      <c r="R1454" s="46">
        <v>0.16494845791530158</v>
      </c>
      <c r="S1454" s="46">
        <v>0.16681107143218124</v>
      </c>
      <c r="T1454" s="46">
        <v>0.16851026830096993</v>
      </c>
      <c r="U1454" s="46">
        <v>0.17011777652481527</v>
      </c>
      <c r="V1454" s="46">
        <v>0.15143760267412931</v>
      </c>
      <c r="W1454" s="46">
        <v>0.11615598589058969</v>
      </c>
      <c r="X1454" s="46">
        <v>8.7696628992499429E-2</v>
      </c>
      <c r="Y1454" s="46">
        <v>6.4733559627794424E-2</v>
      </c>
      <c r="Z1454" s="46">
        <v>4.6204933198970011E-2</v>
      </c>
      <c r="AA1454" s="46">
        <v>3.1276992377481452E-2</v>
      </c>
      <c r="AB1454" s="46">
        <v>1.9256539248210029E-2</v>
      </c>
      <c r="AC1454" s="46">
        <v>9.5734425302926272E-3</v>
      </c>
      <c r="AD1454" s="46">
        <v>1.7692312323916264E-3</v>
      </c>
      <c r="AE1454" s="46">
        <v>0</v>
      </c>
      <c r="AF1454" s="46">
        <v>0</v>
      </c>
      <c r="AG1454" s="46">
        <v>0</v>
      </c>
      <c r="AH1454" s="46">
        <v>0</v>
      </c>
      <c r="AI1454" s="46">
        <v>0</v>
      </c>
      <c r="AJ1454" s="46">
        <v>0</v>
      </c>
      <c r="AK1454" s="46">
        <v>1.4105228342660832</v>
      </c>
      <c r="AL1454" s="45">
        <v>1.3613309383473653</v>
      </c>
      <c r="AM1454" s="45">
        <v>0.16283844840173869</v>
      </c>
      <c r="AN1454" s="45">
        <v>0.32778690631704027</v>
      </c>
      <c r="AO1454" s="45">
        <v>0.49459797774922154</v>
      </c>
      <c r="AP1454" s="45">
        <v>0.66310824605019147</v>
      </c>
      <c r="AQ1454" s="45">
        <v>0.83322602257500678</v>
      </c>
      <c r="AR1454" s="45">
        <v>0.98466362524913609</v>
      </c>
      <c r="AS1454" s="45">
        <v>1.1008196111397257</v>
      </c>
      <c r="AT1454" s="45">
        <v>1.1885162401322251</v>
      </c>
      <c r="AU1454" s="45">
        <v>1.2532497997600196</v>
      </c>
      <c r="AV1454" s="45">
        <v>1.2994547329589896</v>
      </c>
      <c r="AW1454" s="45">
        <v>1.330731725336471</v>
      </c>
      <c r="AX1454" s="45">
        <v>1.349988264584681</v>
      </c>
      <c r="AY1454" s="45">
        <v>1.3595617071149737</v>
      </c>
      <c r="AZ1454" s="45">
        <v>1.3613309383473653</v>
      </c>
      <c r="BA1454" s="45">
        <v>1.3613309383473653</v>
      </c>
      <c r="BB1454" s="45">
        <v>1.3613309383473653</v>
      </c>
      <c r="BC1454" s="45">
        <v>1.3613309383473653</v>
      </c>
      <c r="BD1454" s="45">
        <v>1.3613309383473653</v>
      </c>
      <c r="BE1454" s="45">
        <v>1.3613309383473653</v>
      </c>
      <c r="BF1454" s="45">
        <v>1.3613309383473653</v>
      </c>
    </row>
    <row r="1455" spans="1:58" ht="13.5" thickBot="1" x14ac:dyDescent="0.25">
      <c r="A1455" s="6" t="s">
        <v>1350</v>
      </c>
      <c r="B1455" s="6" t="s">
        <v>1350</v>
      </c>
      <c r="C1455" s="6" t="s">
        <v>621</v>
      </c>
      <c r="D1455" s="6" t="s">
        <v>1350</v>
      </c>
      <c r="E1455" s="6">
        <v>-99.036882397239552</v>
      </c>
      <c r="F1455" s="6" t="s">
        <v>622</v>
      </c>
      <c r="G1455" s="21" t="s">
        <v>1178</v>
      </c>
      <c r="H1455" s="21" t="s">
        <v>1159</v>
      </c>
      <c r="I1455" s="21" t="s">
        <v>1160</v>
      </c>
      <c r="J1455" s="21" t="s">
        <v>849</v>
      </c>
      <c r="K1455" s="21" t="s">
        <v>852</v>
      </c>
      <c r="L1455" s="21" t="s">
        <v>1114</v>
      </c>
      <c r="M1455" s="3">
        <v>-2.7109952584742349</v>
      </c>
      <c r="N1455" s="3">
        <v>-99.036882397239552</v>
      </c>
      <c r="O1455" s="21" t="s">
        <v>1498</v>
      </c>
      <c r="P1455" s="21" t="s">
        <v>1498</v>
      </c>
      <c r="Q1455" s="46">
        <v>1.2808676461394585E-2</v>
      </c>
      <c r="R1455" s="46">
        <v>1.3076693304168524E-2</v>
      </c>
      <c r="S1455" s="46">
        <v>1.3312321244178521E-2</v>
      </c>
      <c r="T1455" s="46">
        <v>1.3530480458896378E-2</v>
      </c>
      <c r="U1455" s="46">
        <v>1.3738823060627936E-2</v>
      </c>
      <c r="V1455" s="46">
        <v>1.2301239366590777E-2</v>
      </c>
      <c r="W1455" s="46">
        <v>9.491562794902408E-3</v>
      </c>
      <c r="X1455" s="46">
        <v>7.2118926532216895E-3</v>
      </c>
      <c r="Y1455" s="46">
        <v>5.3628123177247126E-3</v>
      </c>
      <c r="Z1455" s="46">
        <v>3.8645308845527064E-3</v>
      </c>
      <c r="AA1455" s="46">
        <v>2.6506036608367977E-3</v>
      </c>
      <c r="AB1455" s="46">
        <v>1.6679143549222833E-3</v>
      </c>
      <c r="AC1455" s="46">
        <v>8.728270011690571E-4</v>
      </c>
      <c r="AD1455" s="46">
        <v>2.3012759448948032E-4</v>
      </c>
      <c r="AE1455" s="46">
        <v>0</v>
      </c>
      <c r="AF1455" s="46">
        <v>0</v>
      </c>
      <c r="AG1455" s="46">
        <v>0</v>
      </c>
      <c r="AH1455" s="46">
        <v>0</v>
      </c>
      <c r="AI1455" s="46">
        <v>0</v>
      </c>
      <c r="AJ1455" s="46">
        <v>0</v>
      </c>
      <c r="AK1455" s="46">
        <v>0.12238129043797255</v>
      </c>
      <c r="AL1455" s="45">
        <v>0.11012050515767585</v>
      </c>
      <c r="AM1455" s="45">
        <v>1.2808676461394585E-2</v>
      </c>
      <c r="AN1455" s="45">
        <v>2.5885369765563111E-2</v>
      </c>
      <c r="AO1455" s="45">
        <v>3.9197691009741631E-2</v>
      </c>
      <c r="AP1455" s="45">
        <v>5.2728171468638008E-2</v>
      </c>
      <c r="AQ1455" s="45">
        <v>6.6466994529265938E-2</v>
      </c>
      <c r="AR1455" s="45">
        <v>7.8768233895856715E-2</v>
      </c>
      <c r="AS1455" s="45">
        <v>8.8259796690759118E-2</v>
      </c>
      <c r="AT1455" s="45">
        <v>9.5471689343980815E-2</v>
      </c>
      <c r="AU1455" s="45">
        <v>0.10083450166170553</v>
      </c>
      <c r="AV1455" s="45">
        <v>0.10469903254625823</v>
      </c>
      <c r="AW1455" s="45">
        <v>0.10734963620709503</v>
      </c>
      <c r="AX1455" s="45">
        <v>0.10901755056201731</v>
      </c>
      <c r="AY1455" s="45">
        <v>0.10989037756318637</v>
      </c>
      <c r="AZ1455" s="45">
        <v>0.11012050515767585</v>
      </c>
      <c r="BA1455" s="45">
        <v>0.11012050515767585</v>
      </c>
      <c r="BB1455" s="45">
        <v>0.11012050515767585</v>
      </c>
      <c r="BC1455" s="45">
        <v>0.11012050515767585</v>
      </c>
      <c r="BD1455" s="45">
        <v>0.11012050515767585</v>
      </c>
      <c r="BE1455" s="45">
        <v>0.11012050515767585</v>
      </c>
      <c r="BF1455" s="45">
        <v>0.11012050515767585</v>
      </c>
    </row>
    <row r="1456" spans="1:58" ht="13.5" thickBot="1" x14ac:dyDescent="0.25">
      <c r="A1456" s="6" t="s">
        <v>1350</v>
      </c>
      <c r="B1456" s="6" t="s">
        <v>1350</v>
      </c>
      <c r="C1456" s="6" t="s">
        <v>621</v>
      </c>
      <c r="D1456" s="6" t="s">
        <v>1350</v>
      </c>
      <c r="E1456" s="6">
        <v>-99.036882397239552</v>
      </c>
      <c r="F1456" s="6" t="s">
        <v>622</v>
      </c>
      <c r="G1456" s="21" t="s">
        <v>1178</v>
      </c>
      <c r="H1456" s="21" t="s">
        <v>1159</v>
      </c>
      <c r="I1456" s="21" t="s">
        <v>1160</v>
      </c>
      <c r="J1456" s="21" t="s">
        <v>849</v>
      </c>
      <c r="K1456" s="21" t="s">
        <v>853</v>
      </c>
      <c r="L1456" s="21" t="s">
        <v>1114</v>
      </c>
      <c r="M1456" s="3">
        <v>-2.7109952584742349</v>
      </c>
      <c r="N1456" s="3">
        <v>-99.036882397239552</v>
      </c>
      <c r="O1456" s="21" t="s">
        <v>1498</v>
      </c>
      <c r="P1456" s="21" t="s">
        <v>1498</v>
      </c>
      <c r="Q1456" s="46">
        <v>2.9210668165594441E-3</v>
      </c>
      <c r="R1456" s="46">
        <v>2.9796765763369926E-3</v>
      </c>
      <c r="S1456" s="46">
        <v>3.0324360265771145E-3</v>
      </c>
      <c r="T1456" s="46">
        <v>3.0815079774703211E-3</v>
      </c>
      <c r="U1456" s="46">
        <v>3.1291030748369841E-3</v>
      </c>
      <c r="V1456" s="46">
        <v>2.8013822674446153E-3</v>
      </c>
      <c r="W1456" s="46">
        <v>2.1613127015301056E-3</v>
      </c>
      <c r="X1456" s="46">
        <v>1.6415236593058419E-3</v>
      </c>
      <c r="Y1456" s="46">
        <v>1.2200779777765624E-3</v>
      </c>
      <c r="Z1456" s="46">
        <v>8.785567009130501E-4</v>
      </c>
      <c r="AA1456" s="46">
        <v>6.0212210459702307E-4</v>
      </c>
      <c r="AB1456" s="46">
        <v>3.7846551886332809E-4</v>
      </c>
      <c r="AC1456" s="46">
        <v>1.9752677166021398E-4</v>
      </c>
      <c r="AD1456" s="46">
        <v>5.132054756962841E-5</v>
      </c>
      <c r="AE1456" s="46">
        <v>0</v>
      </c>
      <c r="AF1456" s="46">
        <v>0</v>
      </c>
      <c r="AG1456" s="46">
        <v>0</v>
      </c>
      <c r="AH1456" s="46">
        <v>0</v>
      </c>
      <c r="AI1456" s="46">
        <v>0</v>
      </c>
      <c r="AJ1456" s="46">
        <v>0</v>
      </c>
      <c r="AK1456" s="46">
        <v>2.776413258626869E-2</v>
      </c>
      <c r="AL1456" s="45">
        <v>2.5076078721441224E-2</v>
      </c>
      <c r="AM1456" s="45">
        <v>2.9210668165594441E-3</v>
      </c>
      <c r="AN1456" s="45">
        <v>5.9007433928964367E-3</v>
      </c>
      <c r="AO1456" s="45">
        <v>8.9331794194735508E-3</v>
      </c>
      <c r="AP1456" s="45">
        <v>1.2014687396943871E-2</v>
      </c>
      <c r="AQ1456" s="45">
        <v>1.5143790471780855E-2</v>
      </c>
      <c r="AR1456" s="45">
        <v>1.7945172739225471E-2</v>
      </c>
      <c r="AS1456" s="45">
        <v>2.0106485440755578E-2</v>
      </c>
      <c r="AT1456" s="45">
        <v>2.174800910006142E-2</v>
      </c>
      <c r="AU1456" s="45">
        <v>2.2968087077837981E-2</v>
      </c>
      <c r="AV1456" s="45">
        <v>2.384664377875103E-2</v>
      </c>
      <c r="AW1456" s="45">
        <v>2.4448765883348052E-2</v>
      </c>
      <c r="AX1456" s="45">
        <v>2.482723140221138E-2</v>
      </c>
      <c r="AY1456" s="45">
        <v>2.5024758173871595E-2</v>
      </c>
      <c r="AZ1456" s="45">
        <v>2.5076078721441224E-2</v>
      </c>
      <c r="BA1456" s="45">
        <v>2.5076078721441224E-2</v>
      </c>
      <c r="BB1456" s="45">
        <v>2.5076078721441224E-2</v>
      </c>
      <c r="BC1456" s="45">
        <v>2.5076078721441224E-2</v>
      </c>
      <c r="BD1456" s="45">
        <v>2.5076078721441224E-2</v>
      </c>
      <c r="BE1456" s="45">
        <v>2.5076078721441224E-2</v>
      </c>
      <c r="BF1456" s="45">
        <v>2.5076078721441224E-2</v>
      </c>
    </row>
    <row r="1457" spans="1:58" ht="13.5" thickBot="1" x14ac:dyDescent="0.25">
      <c r="A1457" s="6" t="s">
        <v>1350</v>
      </c>
      <c r="B1457" s="6" t="s">
        <v>1350</v>
      </c>
      <c r="C1457" s="6" t="s">
        <v>621</v>
      </c>
      <c r="D1457" s="6" t="s">
        <v>1350</v>
      </c>
      <c r="E1457" s="6">
        <v>-76.834385310073984</v>
      </c>
      <c r="F1457" s="6" t="s">
        <v>622</v>
      </c>
      <c r="G1457" s="21" t="s">
        <v>1178</v>
      </c>
      <c r="H1457" s="21" t="s">
        <v>1159</v>
      </c>
      <c r="I1457" s="21" t="s">
        <v>1160</v>
      </c>
      <c r="J1457" s="21" t="s">
        <v>849</v>
      </c>
      <c r="K1457" s="21" t="s">
        <v>854</v>
      </c>
      <c r="L1457" s="21" t="s">
        <v>1115</v>
      </c>
      <c r="M1457" s="3">
        <v>-2.7209087790665065</v>
      </c>
      <c r="N1457" s="3">
        <v>-76.834385310073984</v>
      </c>
      <c r="O1457" s="21" t="s">
        <v>1498</v>
      </c>
      <c r="P1457" s="21" t="s">
        <v>1498</v>
      </c>
      <c r="Q1457" s="46">
        <v>2.3680673814086343E-2</v>
      </c>
      <c r="R1457" s="46">
        <v>2.34865969180213E-2</v>
      </c>
      <c r="S1457" s="46">
        <v>2.3290977123159997E-2</v>
      </c>
      <c r="T1457" s="46">
        <v>2.3096154240912416E-2</v>
      </c>
      <c r="U1457" s="46">
        <v>2.2902757979998474E-2</v>
      </c>
      <c r="V1457" s="46">
        <v>2.0078067802527962E-2</v>
      </c>
      <c r="W1457" s="46">
        <v>1.5201789497023114E-2</v>
      </c>
      <c r="X1457" s="46">
        <v>1.1328975522724147E-2</v>
      </c>
      <c r="Y1457" s="46">
        <v>8.253355418694458E-3</v>
      </c>
      <c r="Z1457" s="46">
        <v>5.8109032483765312E-3</v>
      </c>
      <c r="AA1457" s="46">
        <v>3.8712283018603579E-3</v>
      </c>
      <c r="AB1457" s="46">
        <v>2.3307815808057434E-3</v>
      </c>
      <c r="AC1457" s="46">
        <v>1.1073443045452715E-3</v>
      </c>
      <c r="AD1457" s="46">
        <v>1.356866521834677E-4</v>
      </c>
      <c r="AE1457" s="46">
        <v>0</v>
      </c>
      <c r="AF1457" s="46">
        <v>0</v>
      </c>
      <c r="AG1457" s="46">
        <v>0</v>
      </c>
      <c r="AH1457" s="46">
        <v>0</v>
      </c>
      <c r="AI1457" s="46">
        <v>0</v>
      </c>
      <c r="AJ1457" s="46">
        <v>0</v>
      </c>
      <c r="AK1457" s="46">
        <v>0.14594376313226123</v>
      </c>
      <c r="AL1457" s="45">
        <v>0.14594376313226123</v>
      </c>
      <c r="AM1457" s="45">
        <v>2.3680673814086343E-2</v>
      </c>
      <c r="AN1457" s="45">
        <v>4.7167270732107643E-2</v>
      </c>
      <c r="AO1457" s="45">
        <v>7.0458247855267636E-2</v>
      </c>
      <c r="AP1457" s="45">
        <v>9.3554402096180045E-2</v>
      </c>
      <c r="AQ1457" s="45">
        <v>0.11645716007617851</v>
      </c>
      <c r="AR1457" s="45">
        <v>0.13653522787870648</v>
      </c>
      <c r="AS1457" s="45">
        <v>0.14594376313226123</v>
      </c>
      <c r="AT1457" s="45">
        <v>0.14594376313226123</v>
      </c>
      <c r="AU1457" s="45">
        <v>0.14594376313226123</v>
      </c>
      <c r="AV1457" s="45">
        <v>0.14594376313226123</v>
      </c>
      <c r="AW1457" s="45">
        <v>0.14594376313226123</v>
      </c>
      <c r="AX1457" s="45">
        <v>0.14594376313226123</v>
      </c>
      <c r="AY1457" s="45">
        <v>0.14594376313226123</v>
      </c>
      <c r="AZ1457" s="45">
        <v>0.14594376313226123</v>
      </c>
      <c r="BA1457" s="45">
        <v>0.14594376313226123</v>
      </c>
      <c r="BB1457" s="45">
        <v>0.14594376313226123</v>
      </c>
      <c r="BC1457" s="45">
        <v>0.14594376313226123</v>
      </c>
      <c r="BD1457" s="45">
        <v>0.14594376313226123</v>
      </c>
      <c r="BE1457" s="45">
        <v>0.14594376313226123</v>
      </c>
      <c r="BF1457" s="45">
        <v>0.14594376313226123</v>
      </c>
    </row>
    <row r="1458" spans="1:58" ht="13.5" thickBot="1" x14ac:dyDescent="0.25">
      <c r="A1458" s="6" t="s">
        <v>1350</v>
      </c>
      <c r="B1458" s="6" t="s">
        <v>1350</v>
      </c>
      <c r="C1458" s="6" t="s">
        <v>621</v>
      </c>
      <c r="D1458" s="6" t="s">
        <v>1350</v>
      </c>
      <c r="E1458" s="6">
        <v>-138.31214322571978</v>
      </c>
      <c r="F1458" s="6" t="s">
        <v>622</v>
      </c>
      <c r="G1458" s="21" t="s">
        <v>1178</v>
      </c>
      <c r="H1458" s="21" t="s">
        <v>1159</v>
      </c>
      <c r="I1458" s="21" t="s">
        <v>1160</v>
      </c>
      <c r="J1458" s="21" t="s">
        <v>849</v>
      </c>
      <c r="K1458" s="21" t="s">
        <v>850</v>
      </c>
      <c r="L1458" s="21" t="s">
        <v>1116</v>
      </c>
      <c r="M1458" s="3">
        <v>3.2429365840979063</v>
      </c>
      <c r="N1458" s="3">
        <v>-138.31214322571978</v>
      </c>
      <c r="O1458" s="21" t="s">
        <v>1499</v>
      </c>
      <c r="P1458" s="21">
        <v>0</v>
      </c>
      <c r="Q1458" s="46">
        <v>5.1545203035285703E-2</v>
      </c>
      <c r="R1458" s="46">
        <v>5.2213109600660605E-2</v>
      </c>
      <c r="S1458" s="46">
        <v>5.2802704950199696E-2</v>
      </c>
      <c r="T1458" s="46">
        <v>5.334057207223563E-2</v>
      </c>
      <c r="U1458" s="46">
        <v>5.3849415890094739E-2</v>
      </c>
      <c r="V1458" s="46">
        <v>4.7936356883953042E-2</v>
      </c>
      <c r="W1458" s="46">
        <v>3.6768244448774169E-2</v>
      </c>
      <c r="X1458" s="46">
        <v>2.7759663588640786E-2</v>
      </c>
      <c r="Y1458" s="46">
        <v>2.0490888404803845E-2</v>
      </c>
      <c r="Z1458" s="46">
        <v>1.4625800517927886E-2</v>
      </c>
      <c r="AA1458" s="46">
        <v>9.9004807418267629E-3</v>
      </c>
      <c r="AB1458" s="46">
        <v>6.0955028437579724E-3</v>
      </c>
      <c r="AC1458" s="46">
        <v>3.0303963456661392E-3</v>
      </c>
      <c r="AD1458" s="46">
        <v>5.6003593736662742E-4</v>
      </c>
      <c r="AE1458" s="46">
        <v>0</v>
      </c>
      <c r="AF1458" s="46">
        <v>0</v>
      </c>
      <c r="AG1458" s="46">
        <v>0</v>
      </c>
      <c r="AH1458" s="46">
        <v>0</v>
      </c>
      <c r="AI1458" s="46">
        <v>0</v>
      </c>
      <c r="AJ1458" s="46">
        <v>0</v>
      </c>
      <c r="AK1458" s="46">
        <v>0.44648967483883006</v>
      </c>
      <c r="AL1458" s="45">
        <v>0.4309183752611937</v>
      </c>
      <c r="AM1458" s="45">
        <v>5.1545203035285703E-2</v>
      </c>
      <c r="AN1458" s="45">
        <v>0.10375831263594631</v>
      </c>
      <c r="AO1458" s="45">
        <v>0.15656101758614602</v>
      </c>
      <c r="AP1458" s="45">
        <v>0.20990158965838165</v>
      </c>
      <c r="AQ1458" s="45">
        <v>0.26375100554847641</v>
      </c>
      <c r="AR1458" s="45">
        <v>0.31168736243242945</v>
      </c>
      <c r="AS1458" s="45">
        <v>0.34845560688120364</v>
      </c>
      <c r="AT1458" s="45">
        <v>0.37621527046984443</v>
      </c>
      <c r="AU1458" s="45">
        <v>0.39670615887464827</v>
      </c>
      <c r="AV1458" s="45">
        <v>0.41133195939257616</v>
      </c>
      <c r="AW1458" s="45">
        <v>0.42123244013440292</v>
      </c>
      <c r="AX1458" s="45">
        <v>0.4273279429781609</v>
      </c>
      <c r="AY1458" s="45">
        <v>0.43035833932382705</v>
      </c>
      <c r="AZ1458" s="45">
        <v>0.4309183752611937</v>
      </c>
      <c r="BA1458" s="45">
        <v>0.4309183752611937</v>
      </c>
      <c r="BB1458" s="45">
        <v>0.4309183752611937</v>
      </c>
      <c r="BC1458" s="45">
        <v>0.4309183752611937</v>
      </c>
      <c r="BD1458" s="45">
        <v>0.4309183752611937</v>
      </c>
      <c r="BE1458" s="45">
        <v>0.4309183752611937</v>
      </c>
      <c r="BF1458" s="45">
        <v>0.4309183752611937</v>
      </c>
    </row>
    <row r="1459" spans="1:58" ht="13.5" thickBot="1" x14ac:dyDescent="0.25">
      <c r="A1459" s="6" t="s">
        <v>1350</v>
      </c>
      <c r="B1459" s="6" t="s">
        <v>1350</v>
      </c>
      <c r="C1459" s="6" t="s">
        <v>621</v>
      </c>
      <c r="D1459" s="6" t="s">
        <v>1350</v>
      </c>
      <c r="E1459" s="6">
        <v>-141.65052921344815</v>
      </c>
      <c r="F1459" s="6" t="s">
        <v>622</v>
      </c>
      <c r="G1459" s="21" t="s">
        <v>1178</v>
      </c>
      <c r="H1459" s="21" t="s">
        <v>1159</v>
      </c>
      <c r="I1459" s="21" t="s">
        <v>1160</v>
      </c>
      <c r="J1459" s="21" t="s">
        <v>849</v>
      </c>
      <c r="K1459" s="21" t="s">
        <v>854</v>
      </c>
      <c r="L1459" s="21" t="s">
        <v>1117</v>
      </c>
      <c r="M1459" s="3">
        <v>3.6432261323420723</v>
      </c>
      <c r="N1459" s="3">
        <v>-141.65052921344815</v>
      </c>
      <c r="O1459" s="21" t="s">
        <v>1498</v>
      </c>
      <c r="P1459" s="21" t="s">
        <v>1498</v>
      </c>
      <c r="Q1459" s="46">
        <v>6.3985510540974814E-3</v>
      </c>
      <c r="R1459" s="46">
        <v>6.3461112064123106E-3</v>
      </c>
      <c r="S1459" s="46">
        <v>6.2932544653229762E-3</v>
      </c>
      <c r="T1459" s="46">
        <v>6.2406130511320481E-3</v>
      </c>
      <c r="U1459" s="46">
        <v>6.1883571120128957E-3</v>
      </c>
      <c r="V1459" s="46">
        <v>5.4251218909863071E-3</v>
      </c>
      <c r="W1459" s="46">
        <v>4.1075446996987489E-3</v>
      </c>
      <c r="X1459" s="46">
        <v>3.0611049686285275E-3</v>
      </c>
      <c r="Y1459" s="46">
        <v>2.2300681318753309E-3</v>
      </c>
      <c r="Z1459" s="46">
        <v>1.5701141528768907E-3</v>
      </c>
      <c r="AA1459" s="46">
        <v>1.0460112801683088E-3</v>
      </c>
      <c r="AB1459" s="46">
        <v>6.2978043014402232E-4</v>
      </c>
      <c r="AC1459" s="46">
        <v>2.9920597372876589E-4</v>
      </c>
      <c r="AD1459" s="46">
        <v>3.6662722444960215E-5</v>
      </c>
      <c r="AE1459" s="46">
        <v>0</v>
      </c>
      <c r="AF1459" s="46">
        <v>0</v>
      </c>
      <c r="AG1459" s="46">
        <v>0</v>
      </c>
      <c r="AH1459" s="46">
        <v>0</v>
      </c>
      <c r="AI1459" s="46">
        <v>0</v>
      </c>
      <c r="AJ1459" s="46">
        <v>0</v>
      </c>
      <c r="AK1459" s="46">
        <v>3.9434208112498877E-2</v>
      </c>
      <c r="AL1459" s="45">
        <v>3.9434208112498877E-2</v>
      </c>
      <c r="AM1459" s="45">
        <v>6.3985510540974814E-3</v>
      </c>
      <c r="AN1459" s="45">
        <v>1.2744662260509791E-2</v>
      </c>
      <c r="AO1459" s="45">
        <v>1.9037916725832767E-2</v>
      </c>
      <c r="AP1459" s="45">
        <v>2.5278529776964816E-2</v>
      </c>
      <c r="AQ1459" s="45">
        <v>3.146688688897771E-2</v>
      </c>
      <c r="AR1459" s="45">
        <v>3.6892008779964014E-2</v>
      </c>
      <c r="AS1459" s="45">
        <v>3.9434208112498877E-2</v>
      </c>
      <c r="AT1459" s="45">
        <v>3.9434208112498877E-2</v>
      </c>
      <c r="AU1459" s="45">
        <v>3.9434208112498877E-2</v>
      </c>
      <c r="AV1459" s="45">
        <v>3.9434208112498877E-2</v>
      </c>
      <c r="AW1459" s="45">
        <v>3.9434208112498877E-2</v>
      </c>
      <c r="AX1459" s="45">
        <v>3.9434208112498877E-2</v>
      </c>
      <c r="AY1459" s="45">
        <v>3.9434208112498877E-2</v>
      </c>
      <c r="AZ1459" s="45">
        <v>3.9434208112498877E-2</v>
      </c>
      <c r="BA1459" s="45">
        <v>3.9434208112498877E-2</v>
      </c>
      <c r="BB1459" s="45">
        <v>3.9434208112498877E-2</v>
      </c>
      <c r="BC1459" s="45">
        <v>3.9434208112498877E-2</v>
      </c>
      <c r="BD1459" s="45">
        <v>3.9434208112498877E-2</v>
      </c>
      <c r="BE1459" s="45">
        <v>3.9434208112498877E-2</v>
      </c>
      <c r="BF1459" s="45">
        <v>3.9434208112498877E-2</v>
      </c>
    </row>
    <row r="1460" spans="1:58" ht="13.5" thickBot="1" x14ac:dyDescent="0.25">
      <c r="A1460" s="6" t="s">
        <v>1359</v>
      </c>
      <c r="B1460" s="6" t="s">
        <v>1359</v>
      </c>
      <c r="C1460" s="6" t="s">
        <v>1118</v>
      </c>
      <c r="D1460" s="6" t="s">
        <v>1359</v>
      </c>
      <c r="E1460" s="6">
        <v>494.021872889078</v>
      </c>
      <c r="F1460" s="6" t="s">
        <v>622</v>
      </c>
      <c r="G1460" s="21" t="s">
        <v>1178</v>
      </c>
      <c r="H1460" s="21" t="s">
        <v>1172</v>
      </c>
      <c r="I1460" s="21" t="s">
        <v>1160</v>
      </c>
      <c r="J1460" s="21" t="s">
        <v>849</v>
      </c>
      <c r="K1460" s="21" t="s">
        <v>850</v>
      </c>
      <c r="L1460" s="21" t="s">
        <v>1119</v>
      </c>
      <c r="M1460" s="3">
        <v>308.74100157039521</v>
      </c>
      <c r="N1460" s="3">
        <v>494.021872889078</v>
      </c>
      <c r="O1460" s="21" t="s">
        <v>1517</v>
      </c>
      <c r="P1460" s="21">
        <v>0</v>
      </c>
      <c r="Q1460" s="46">
        <v>0</v>
      </c>
      <c r="R1460" s="46">
        <v>0</v>
      </c>
      <c r="S1460" s="46">
        <v>0</v>
      </c>
      <c r="T1460" s="46">
        <v>0</v>
      </c>
      <c r="U1460" s="46">
        <v>0</v>
      </c>
      <c r="V1460" s="46">
        <v>0</v>
      </c>
      <c r="W1460" s="46">
        <v>0</v>
      </c>
      <c r="X1460" s="46">
        <v>0</v>
      </c>
      <c r="Y1460" s="46">
        <v>0</v>
      </c>
      <c r="Z1460" s="46">
        <v>0</v>
      </c>
      <c r="AA1460" s="46">
        <v>0</v>
      </c>
      <c r="AB1460" s="46">
        <v>0</v>
      </c>
      <c r="AC1460" s="46">
        <v>0</v>
      </c>
      <c r="AD1460" s="46">
        <v>0</v>
      </c>
      <c r="AE1460" s="46">
        <v>0</v>
      </c>
      <c r="AF1460" s="46">
        <v>0</v>
      </c>
      <c r="AG1460" s="46">
        <v>0</v>
      </c>
      <c r="AH1460" s="46">
        <v>0</v>
      </c>
      <c r="AI1460" s="46">
        <v>0</v>
      </c>
      <c r="AJ1460" s="46">
        <v>0</v>
      </c>
      <c r="AK1460" s="46">
        <v>0</v>
      </c>
      <c r="AL1460" s="45">
        <v>0</v>
      </c>
      <c r="AM1460" s="45">
        <v>0</v>
      </c>
      <c r="AN1460" s="45">
        <v>0</v>
      </c>
      <c r="AO1460" s="45">
        <v>0</v>
      </c>
      <c r="AP1460" s="45">
        <v>0</v>
      </c>
      <c r="AQ1460" s="45">
        <v>0</v>
      </c>
      <c r="AR1460" s="45">
        <v>0</v>
      </c>
      <c r="AS1460" s="45">
        <v>0</v>
      </c>
      <c r="AT1460" s="45">
        <v>0</v>
      </c>
      <c r="AU1460" s="45">
        <v>0</v>
      </c>
      <c r="AV1460" s="45">
        <v>0</v>
      </c>
      <c r="AW1460" s="45">
        <v>0</v>
      </c>
      <c r="AX1460" s="45">
        <v>0</v>
      </c>
      <c r="AY1460" s="45">
        <v>0</v>
      </c>
      <c r="AZ1460" s="45">
        <v>0</v>
      </c>
      <c r="BA1460" s="45">
        <v>0</v>
      </c>
      <c r="BB1460" s="45">
        <v>0</v>
      </c>
      <c r="BC1460" s="45">
        <v>0</v>
      </c>
      <c r="BD1460" s="45">
        <v>0</v>
      </c>
      <c r="BE1460" s="45">
        <v>0</v>
      </c>
      <c r="BF1460" s="45">
        <v>0</v>
      </c>
    </row>
    <row r="1461" spans="1:58" ht="13.5" thickBot="1" x14ac:dyDescent="0.25">
      <c r="A1461" s="6" t="s">
        <v>1359</v>
      </c>
      <c r="B1461" s="6" t="s">
        <v>1359</v>
      </c>
      <c r="C1461" s="6" t="s">
        <v>1118</v>
      </c>
      <c r="D1461" s="6" t="s">
        <v>1359</v>
      </c>
      <c r="E1461" s="6">
        <v>469.10499339456118</v>
      </c>
      <c r="F1461" s="6" t="s">
        <v>622</v>
      </c>
      <c r="G1461" s="21" t="s">
        <v>1178</v>
      </c>
      <c r="H1461" s="21" t="s">
        <v>1172</v>
      </c>
      <c r="I1461" s="21" t="s">
        <v>1160</v>
      </c>
      <c r="J1461" s="21" t="s">
        <v>849</v>
      </c>
      <c r="K1461" s="21" t="s">
        <v>850</v>
      </c>
      <c r="L1461" s="21" t="s">
        <v>1120</v>
      </c>
      <c r="M1461" s="3">
        <v>293.08814370326968</v>
      </c>
      <c r="N1461" s="3">
        <v>469.10499339456118</v>
      </c>
      <c r="O1461" s="21" t="s">
        <v>1517</v>
      </c>
      <c r="P1461" s="21">
        <v>0</v>
      </c>
      <c r="Q1461" s="46">
        <v>0</v>
      </c>
      <c r="R1461" s="46">
        <v>0</v>
      </c>
      <c r="S1461" s="46">
        <v>0</v>
      </c>
      <c r="T1461" s="46">
        <v>0</v>
      </c>
      <c r="U1461" s="46">
        <v>0</v>
      </c>
      <c r="V1461" s="46">
        <v>0</v>
      </c>
      <c r="W1461" s="46">
        <v>0</v>
      </c>
      <c r="X1461" s="46">
        <v>0</v>
      </c>
      <c r="Y1461" s="46">
        <v>0</v>
      </c>
      <c r="Z1461" s="46">
        <v>0</v>
      </c>
      <c r="AA1461" s="46">
        <v>0</v>
      </c>
      <c r="AB1461" s="46">
        <v>0</v>
      </c>
      <c r="AC1461" s="46">
        <v>0</v>
      </c>
      <c r="AD1461" s="46">
        <v>0</v>
      </c>
      <c r="AE1461" s="46">
        <v>0</v>
      </c>
      <c r="AF1461" s="46">
        <v>0</v>
      </c>
      <c r="AG1461" s="46">
        <v>0</v>
      </c>
      <c r="AH1461" s="46">
        <v>0</v>
      </c>
      <c r="AI1461" s="46">
        <v>0</v>
      </c>
      <c r="AJ1461" s="46">
        <v>0</v>
      </c>
      <c r="AK1461" s="46">
        <v>0</v>
      </c>
      <c r="AL1461" s="45">
        <v>0</v>
      </c>
      <c r="AM1461" s="45">
        <v>0</v>
      </c>
      <c r="AN1461" s="45">
        <v>0</v>
      </c>
      <c r="AO1461" s="45">
        <v>0</v>
      </c>
      <c r="AP1461" s="45">
        <v>0</v>
      </c>
      <c r="AQ1461" s="45">
        <v>0</v>
      </c>
      <c r="AR1461" s="45">
        <v>0</v>
      </c>
      <c r="AS1461" s="45">
        <v>0</v>
      </c>
      <c r="AT1461" s="45">
        <v>0</v>
      </c>
      <c r="AU1461" s="45">
        <v>0</v>
      </c>
      <c r="AV1461" s="45">
        <v>0</v>
      </c>
      <c r="AW1461" s="45">
        <v>0</v>
      </c>
      <c r="AX1461" s="45">
        <v>0</v>
      </c>
      <c r="AY1461" s="45">
        <v>0</v>
      </c>
      <c r="AZ1461" s="45">
        <v>0</v>
      </c>
      <c r="BA1461" s="45">
        <v>0</v>
      </c>
      <c r="BB1461" s="45">
        <v>0</v>
      </c>
      <c r="BC1461" s="45">
        <v>0</v>
      </c>
      <c r="BD1461" s="45">
        <v>0</v>
      </c>
      <c r="BE1461" s="45">
        <v>0</v>
      </c>
      <c r="BF1461" s="45">
        <v>0</v>
      </c>
    </row>
    <row r="1462" spans="1:58" ht="13.5" thickBot="1" x14ac:dyDescent="0.25">
      <c r="A1462" s="6" t="s">
        <v>1359</v>
      </c>
      <c r="B1462" s="6" t="s">
        <v>1359</v>
      </c>
      <c r="C1462" s="6" t="s">
        <v>1118</v>
      </c>
      <c r="D1462" s="6" t="s">
        <v>1359</v>
      </c>
      <c r="E1462" s="6">
        <v>436.07561089456061</v>
      </c>
      <c r="F1462" s="6" t="s">
        <v>622</v>
      </c>
      <c r="G1462" s="21" t="s">
        <v>1178</v>
      </c>
      <c r="H1462" s="21" t="s">
        <v>1172</v>
      </c>
      <c r="I1462" s="21" t="s">
        <v>1160</v>
      </c>
      <c r="J1462" s="21" t="s">
        <v>849</v>
      </c>
      <c r="K1462" s="21" t="s">
        <v>850</v>
      </c>
      <c r="L1462" s="21" t="s">
        <v>1121</v>
      </c>
      <c r="M1462" s="3">
        <v>272.3390065305685</v>
      </c>
      <c r="N1462" s="3">
        <v>436.07561089456061</v>
      </c>
      <c r="O1462" s="21" t="s">
        <v>1517</v>
      </c>
      <c r="P1462" s="21">
        <v>0</v>
      </c>
      <c r="Q1462" s="46">
        <v>0</v>
      </c>
      <c r="R1462" s="46">
        <v>0</v>
      </c>
      <c r="S1462" s="46">
        <v>0</v>
      </c>
      <c r="T1462" s="46">
        <v>0</v>
      </c>
      <c r="U1462" s="46">
        <v>0</v>
      </c>
      <c r="V1462" s="46">
        <v>0</v>
      </c>
      <c r="W1462" s="46">
        <v>0</v>
      </c>
      <c r="X1462" s="46">
        <v>0</v>
      </c>
      <c r="Y1462" s="46">
        <v>0</v>
      </c>
      <c r="Z1462" s="46">
        <v>0</v>
      </c>
      <c r="AA1462" s="46">
        <v>0</v>
      </c>
      <c r="AB1462" s="46">
        <v>0</v>
      </c>
      <c r="AC1462" s="46">
        <v>0</v>
      </c>
      <c r="AD1462" s="46">
        <v>0</v>
      </c>
      <c r="AE1462" s="46">
        <v>0</v>
      </c>
      <c r="AF1462" s="46">
        <v>0</v>
      </c>
      <c r="AG1462" s="46">
        <v>0</v>
      </c>
      <c r="AH1462" s="46">
        <v>0</v>
      </c>
      <c r="AI1462" s="46">
        <v>0</v>
      </c>
      <c r="AJ1462" s="46">
        <v>0</v>
      </c>
      <c r="AK1462" s="46">
        <v>0</v>
      </c>
      <c r="AL1462" s="45">
        <v>0</v>
      </c>
      <c r="AM1462" s="45">
        <v>0</v>
      </c>
      <c r="AN1462" s="45">
        <v>0</v>
      </c>
      <c r="AO1462" s="45">
        <v>0</v>
      </c>
      <c r="AP1462" s="45">
        <v>0</v>
      </c>
      <c r="AQ1462" s="45">
        <v>0</v>
      </c>
      <c r="AR1462" s="45">
        <v>0</v>
      </c>
      <c r="AS1462" s="45">
        <v>0</v>
      </c>
      <c r="AT1462" s="45">
        <v>0</v>
      </c>
      <c r="AU1462" s="45">
        <v>0</v>
      </c>
      <c r="AV1462" s="45">
        <v>0</v>
      </c>
      <c r="AW1462" s="45">
        <v>0</v>
      </c>
      <c r="AX1462" s="45">
        <v>0</v>
      </c>
      <c r="AY1462" s="45">
        <v>0</v>
      </c>
      <c r="AZ1462" s="45">
        <v>0</v>
      </c>
      <c r="BA1462" s="45">
        <v>0</v>
      </c>
      <c r="BB1462" s="45">
        <v>0</v>
      </c>
      <c r="BC1462" s="45">
        <v>0</v>
      </c>
      <c r="BD1462" s="45">
        <v>0</v>
      </c>
      <c r="BE1462" s="45">
        <v>0</v>
      </c>
      <c r="BF1462" s="45">
        <v>0</v>
      </c>
    </row>
    <row r="1463" spans="1:58" ht="13.5" thickBot="1" x14ac:dyDescent="0.25">
      <c r="A1463" s="6" t="s">
        <v>1359</v>
      </c>
      <c r="B1463" s="6" t="s">
        <v>1359</v>
      </c>
      <c r="C1463" s="6" t="s">
        <v>1118</v>
      </c>
      <c r="D1463" s="6" t="s">
        <v>1359</v>
      </c>
      <c r="E1463" s="6">
        <v>374.42076356122612</v>
      </c>
      <c r="F1463" s="6" t="s">
        <v>622</v>
      </c>
      <c r="G1463" s="21" t="s">
        <v>1178</v>
      </c>
      <c r="H1463" s="21" t="s">
        <v>1172</v>
      </c>
      <c r="I1463" s="21" t="s">
        <v>1160</v>
      </c>
      <c r="J1463" s="21" t="s">
        <v>849</v>
      </c>
      <c r="K1463" s="21" t="s">
        <v>850</v>
      </c>
      <c r="L1463" s="21" t="s">
        <v>1122</v>
      </c>
      <c r="M1463" s="3">
        <v>233.60728380819285</v>
      </c>
      <c r="N1463" s="3">
        <v>374.42076356122612</v>
      </c>
      <c r="O1463" s="21" t="s">
        <v>1517</v>
      </c>
      <c r="P1463" s="21">
        <v>0</v>
      </c>
      <c r="Q1463" s="46">
        <v>0</v>
      </c>
      <c r="R1463" s="46">
        <v>0</v>
      </c>
      <c r="S1463" s="46">
        <v>0</v>
      </c>
      <c r="T1463" s="46">
        <v>0</v>
      </c>
      <c r="U1463" s="46">
        <v>0</v>
      </c>
      <c r="V1463" s="46">
        <v>0</v>
      </c>
      <c r="W1463" s="46">
        <v>0</v>
      </c>
      <c r="X1463" s="46">
        <v>0</v>
      </c>
      <c r="Y1463" s="46">
        <v>0</v>
      </c>
      <c r="Z1463" s="46">
        <v>0</v>
      </c>
      <c r="AA1463" s="46">
        <v>0</v>
      </c>
      <c r="AB1463" s="46">
        <v>0</v>
      </c>
      <c r="AC1463" s="46">
        <v>0</v>
      </c>
      <c r="AD1463" s="46">
        <v>0</v>
      </c>
      <c r="AE1463" s="46">
        <v>0</v>
      </c>
      <c r="AF1463" s="46">
        <v>0</v>
      </c>
      <c r="AG1463" s="46">
        <v>0</v>
      </c>
      <c r="AH1463" s="46">
        <v>0</v>
      </c>
      <c r="AI1463" s="46">
        <v>0</v>
      </c>
      <c r="AJ1463" s="46">
        <v>0</v>
      </c>
      <c r="AK1463" s="46">
        <v>0</v>
      </c>
      <c r="AL1463" s="45">
        <v>0</v>
      </c>
      <c r="AM1463" s="45">
        <v>0</v>
      </c>
      <c r="AN1463" s="45">
        <v>0</v>
      </c>
      <c r="AO1463" s="45">
        <v>0</v>
      </c>
      <c r="AP1463" s="45">
        <v>0</v>
      </c>
      <c r="AQ1463" s="45">
        <v>0</v>
      </c>
      <c r="AR1463" s="45">
        <v>0</v>
      </c>
      <c r="AS1463" s="45">
        <v>0</v>
      </c>
      <c r="AT1463" s="45">
        <v>0</v>
      </c>
      <c r="AU1463" s="45">
        <v>0</v>
      </c>
      <c r="AV1463" s="45">
        <v>0</v>
      </c>
      <c r="AW1463" s="45">
        <v>0</v>
      </c>
      <c r="AX1463" s="45">
        <v>0</v>
      </c>
      <c r="AY1463" s="45">
        <v>0</v>
      </c>
      <c r="AZ1463" s="45">
        <v>0</v>
      </c>
      <c r="BA1463" s="45">
        <v>0</v>
      </c>
      <c r="BB1463" s="45">
        <v>0</v>
      </c>
      <c r="BC1463" s="45">
        <v>0</v>
      </c>
      <c r="BD1463" s="45">
        <v>0</v>
      </c>
      <c r="BE1463" s="45">
        <v>0</v>
      </c>
      <c r="BF1463" s="45">
        <v>0</v>
      </c>
    </row>
    <row r="1464" spans="1:58" ht="13.5" thickBot="1" x14ac:dyDescent="0.25">
      <c r="A1464" s="6" t="s">
        <v>1359</v>
      </c>
      <c r="B1464" s="6" t="s">
        <v>1359</v>
      </c>
      <c r="C1464" s="6" t="s">
        <v>1118</v>
      </c>
      <c r="D1464" s="6" t="s">
        <v>1359</v>
      </c>
      <c r="E1464" s="6">
        <v>494.021872889078</v>
      </c>
      <c r="F1464" s="6" t="s">
        <v>622</v>
      </c>
      <c r="G1464" s="21" t="s">
        <v>1178</v>
      </c>
      <c r="H1464" s="21" t="s">
        <v>1172</v>
      </c>
      <c r="I1464" s="21" t="s">
        <v>1160</v>
      </c>
      <c r="J1464" s="21" t="s">
        <v>849</v>
      </c>
      <c r="K1464" s="21" t="s">
        <v>852</v>
      </c>
      <c r="L1464" s="21" t="s">
        <v>1119</v>
      </c>
      <c r="M1464" s="3">
        <v>308.74100157039521</v>
      </c>
      <c r="N1464" s="3">
        <v>494.021872889078</v>
      </c>
      <c r="O1464" s="21" t="s">
        <v>1517</v>
      </c>
      <c r="P1464" s="21">
        <v>0</v>
      </c>
      <c r="Q1464" s="46">
        <v>0</v>
      </c>
      <c r="R1464" s="46">
        <v>0</v>
      </c>
      <c r="S1464" s="46">
        <v>0</v>
      </c>
      <c r="T1464" s="46">
        <v>0</v>
      </c>
      <c r="U1464" s="46">
        <v>0</v>
      </c>
      <c r="V1464" s="46">
        <v>0</v>
      </c>
      <c r="W1464" s="46">
        <v>0</v>
      </c>
      <c r="X1464" s="46">
        <v>0</v>
      </c>
      <c r="Y1464" s="46">
        <v>0</v>
      </c>
      <c r="Z1464" s="46">
        <v>0</v>
      </c>
      <c r="AA1464" s="46">
        <v>0</v>
      </c>
      <c r="AB1464" s="46">
        <v>0</v>
      </c>
      <c r="AC1464" s="46">
        <v>0</v>
      </c>
      <c r="AD1464" s="46">
        <v>0</v>
      </c>
      <c r="AE1464" s="46">
        <v>0</v>
      </c>
      <c r="AF1464" s="46">
        <v>0</v>
      </c>
      <c r="AG1464" s="46">
        <v>0</v>
      </c>
      <c r="AH1464" s="46">
        <v>0</v>
      </c>
      <c r="AI1464" s="46">
        <v>0</v>
      </c>
      <c r="AJ1464" s="46">
        <v>0</v>
      </c>
      <c r="AK1464" s="46">
        <v>0</v>
      </c>
      <c r="AL1464" s="45">
        <v>0</v>
      </c>
      <c r="AM1464" s="45">
        <v>0</v>
      </c>
      <c r="AN1464" s="45">
        <v>0</v>
      </c>
      <c r="AO1464" s="45">
        <v>0</v>
      </c>
      <c r="AP1464" s="45">
        <v>0</v>
      </c>
      <c r="AQ1464" s="45">
        <v>0</v>
      </c>
      <c r="AR1464" s="45">
        <v>0</v>
      </c>
      <c r="AS1464" s="45">
        <v>0</v>
      </c>
      <c r="AT1464" s="45">
        <v>0</v>
      </c>
      <c r="AU1464" s="45">
        <v>0</v>
      </c>
      <c r="AV1464" s="45">
        <v>0</v>
      </c>
      <c r="AW1464" s="45">
        <v>0</v>
      </c>
      <c r="AX1464" s="45">
        <v>0</v>
      </c>
      <c r="AY1464" s="45">
        <v>0</v>
      </c>
      <c r="AZ1464" s="45">
        <v>0</v>
      </c>
      <c r="BA1464" s="45">
        <v>0</v>
      </c>
      <c r="BB1464" s="45">
        <v>0</v>
      </c>
      <c r="BC1464" s="45">
        <v>0</v>
      </c>
      <c r="BD1464" s="45">
        <v>0</v>
      </c>
      <c r="BE1464" s="45">
        <v>0</v>
      </c>
      <c r="BF1464" s="45">
        <v>0</v>
      </c>
    </row>
    <row r="1465" spans="1:58" ht="13.5" thickBot="1" x14ac:dyDescent="0.25">
      <c r="A1465" s="6" t="s">
        <v>1359</v>
      </c>
      <c r="B1465" s="6" t="s">
        <v>1359</v>
      </c>
      <c r="C1465" s="6" t="s">
        <v>1118</v>
      </c>
      <c r="D1465" s="6" t="s">
        <v>1359</v>
      </c>
      <c r="E1465" s="6">
        <v>469.10499339456118</v>
      </c>
      <c r="F1465" s="6" t="s">
        <v>622</v>
      </c>
      <c r="G1465" s="21" t="s">
        <v>1178</v>
      </c>
      <c r="H1465" s="21" t="s">
        <v>1172</v>
      </c>
      <c r="I1465" s="21" t="s">
        <v>1160</v>
      </c>
      <c r="J1465" s="21" t="s">
        <v>849</v>
      </c>
      <c r="K1465" s="21" t="s">
        <v>852</v>
      </c>
      <c r="L1465" s="21" t="s">
        <v>1120</v>
      </c>
      <c r="M1465" s="3">
        <v>293.08814370326968</v>
      </c>
      <c r="N1465" s="3">
        <v>469.10499339456118</v>
      </c>
      <c r="O1465" s="21" t="s">
        <v>1517</v>
      </c>
      <c r="P1465" s="21">
        <v>0</v>
      </c>
      <c r="Q1465" s="46">
        <v>0</v>
      </c>
      <c r="R1465" s="46">
        <v>0</v>
      </c>
      <c r="S1465" s="46">
        <v>0</v>
      </c>
      <c r="T1465" s="46">
        <v>0</v>
      </c>
      <c r="U1465" s="46">
        <v>0</v>
      </c>
      <c r="V1465" s="46">
        <v>0</v>
      </c>
      <c r="W1465" s="46">
        <v>0</v>
      </c>
      <c r="X1465" s="46">
        <v>0</v>
      </c>
      <c r="Y1465" s="46">
        <v>0</v>
      </c>
      <c r="Z1465" s="46">
        <v>0</v>
      </c>
      <c r="AA1465" s="46">
        <v>0</v>
      </c>
      <c r="AB1465" s="46">
        <v>0</v>
      </c>
      <c r="AC1465" s="46">
        <v>0</v>
      </c>
      <c r="AD1465" s="46">
        <v>0</v>
      </c>
      <c r="AE1465" s="46">
        <v>0</v>
      </c>
      <c r="AF1465" s="46">
        <v>0</v>
      </c>
      <c r="AG1465" s="46">
        <v>0</v>
      </c>
      <c r="AH1465" s="46">
        <v>0</v>
      </c>
      <c r="AI1465" s="46">
        <v>0</v>
      </c>
      <c r="AJ1465" s="46">
        <v>0</v>
      </c>
      <c r="AK1465" s="46">
        <v>0</v>
      </c>
      <c r="AL1465" s="45">
        <v>0</v>
      </c>
      <c r="AM1465" s="45">
        <v>0</v>
      </c>
      <c r="AN1465" s="45">
        <v>0</v>
      </c>
      <c r="AO1465" s="45">
        <v>0</v>
      </c>
      <c r="AP1465" s="45">
        <v>0</v>
      </c>
      <c r="AQ1465" s="45">
        <v>0</v>
      </c>
      <c r="AR1465" s="45">
        <v>0</v>
      </c>
      <c r="AS1465" s="45">
        <v>0</v>
      </c>
      <c r="AT1465" s="45">
        <v>0</v>
      </c>
      <c r="AU1465" s="45">
        <v>0</v>
      </c>
      <c r="AV1465" s="45">
        <v>0</v>
      </c>
      <c r="AW1465" s="45">
        <v>0</v>
      </c>
      <c r="AX1465" s="45">
        <v>0</v>
      </c>
      <c r="AY1465" s="45">
        <v>0</v>
      </c>
      <c r="AZ1465" s="45">
        <v>0</v>
      </c>
      <c r="BA1465" s="45">
        <v>0</v>
      </c>
      <c r="BB1465" s="45">
        <v>0</v>
      </c>
      <c r="BC1465" s="45">
        <v>0</v>
      </c>
      <c r="BD1465" s="45">
        <v>0</v>
      </c>
      <c r="BE1465" s="45">
        <v>0</v>
      </c>
      <c r="BF1465" s="45">
        <v>0</v>
      </c>
    </row>
    <row r="1466" spans="1:58" ht="13.5" thickBot="1" x14ac:dyDescent="0.25">
      <c r="A1466" s="6" t="s">
        <v>1359</v>
      </c>
      <c r="B1466" s="6" t="s">
        <v>1359</v>
      </c>
      <c r="C1466" s="6" t="s">
        <v>1118</v>
      </c>
      <c r="D1466" s="6" t="s">
        <v>1359</v>
      </c>
      <c r="E1466" s="6">
        <v>436.07561089456061</v>
      </c>
      <c r="F1466" s="6" t="s">
        <v>622</v>
      </c>
      <c r="G1466" s="21" t="s">
        <v>1178</v>
      </c>
      <c r="H1466" s="21" t="s">
        <v>1172</v>
      </c>
      <c r="I1466" s="21" t="s">
        <v>1160</v>
      </c>
      <c r="J1466" s="21" t="s">
        <v>849</v>
      </c>
      <c r="K1466" s="21" t="s">
        <v>852</v>
      </c>
      <c r="L1466" s="21" t="s">
        <v>1121</v>
      </c>
      <c r="M1466" s="3">
        <v>272.3390065305685</v>
      </c>
      <c r="N1466" s="3">
        <v>436.07561089456061</v>
      </c>
      <c r="O1466" s="21" t="s">
        <v>1517</v>
      </c>
      <c r="P1466" s="21">
        <v>0</v>
      </c>
      <c r="Q1466" s="46">
        <v>0</v>
      </c>
      <c r="R1466" s="46">
        <v>0</v>
      </c>
      <c r="S1466" s="46">
        <v>0</v>
      </c>
      <c r="T1466" s="46">
        <v>0</v>
      </c>
      <c r="U1466" s="46">
        <v>0</v>
      </c>
      <c r="V1466" s="46">
        <v>0</v>
      </c>
      <c r="W1466" s="46">
        <v>0</v>
      </c>
      <c r="X1466" s="46">
        <v>0</v>
      </c>
      <c r="Y1466" s="46">
        <v>0</v>
      </c>
      <c r="Z1466" s="46">
        <v>0</v>
      </c>
      <c r="AA1466" s="46">
        <v>0</v>
      </c>
      <c r="AB1466" s="46">
        <v>0</v>
      </c>
      <c r="AC1466" s="46">
        <v>0</v>
      </c>
      <c r="AD1466" s="46">
        <v>0</v>
      </c>
      <c r="AE1466" s="46">
        <v>0</v>
      </c>
      <c r="AF1466" s="46">
        <v>0</v>
      </c>
      <c r="AG1466" s="46">
        <v>0</v>
      </c>
      <c r="AH1466" s="46">
        <v>0</v>
      </c>
      <c r="AI1466" s="46">
        <v>0</v>
      </c>
      <c r="AJ1466" s="46">
        <v>0</v>
      </c>
      <c r="AK1466" s="46">
        <v>0</v>
      </c>
      <c r="AL1466" s="45">
        <v>0</v>
      </c>
      <c r="AM1466" s="45">
        <v>0</v>
      </c>
      <c r="AN1466" s="45">
        <v>0</v>
      </c>
      <c r="AO1466" s="45">
        <v>0</v>
      </c>
      <c r="AP1466" s="45">
        <v>0</v>
      </c>
      <c r="AQ1466" s="45">
        <v>0</v>
      </c>
      <c r="AR1466" s="45">
        <v>0</v>
      </c>
      <c r="AS1466" s="45">
        <v>0</v>
      </c>
      <c r="AT1466" s="45">
        <v>0</v>
      </c>
      <c r="AU1466" s="45">
        <v>0</v>
      </c>
      <c r="AV1466" s="45">
        <v>0</v>
      </c>
      <c r="AW1466" s="45">
        <v>0</v>
      </c>
      <c r="AX1466" s="45">
        <v>0</v>
      </c>
      <c r="AY1466" s="45">
        <v>0</v>
      </c>
      <c r="AZ1466" s="45">
        <v>0</v>
      </c>
      <c r="BA1466" s="45">
        <v>0</v>
      </c>
      <c r="BB1466" s="45">
        <v>0</v>
      </c>
      <c r="BC1466" s="45">
        <v>0</v>
      </c>
      <c r="BD1466" s="45">
        <v>0</v>
      </c>
      <c r="BE1466" s="45">
        <v>0</v>
      </c>
      <c r="BF1466" s="45">
        <v>0</v>
      </c>
    </row>
    <row r="1467" spans="1:58" ht="13.5" thickBot="1" x14ac:dyDescent="0.25">
      <c r="A1467" s="6" t="s">
        <v>1359</v>
      </c>
      <c r="B1467" s="6" t="s">
        <v>1359</v>
      </c>
      <c r="C1467" s="6" t="s">
        <v>1118</v>
      </c>
      <c r="D1467" s="6" t="s">
        <v>1359</v>
      </c>
      <c r="E1467" s="6">
        <v>374.42076356122612</v>
      </c>
      <c r="F1467" s="6" t="s">
        <v>622</v>
      </c>
      <c r="G1467" s="21" t="s">
        <v>1178</v>
      </c>
      <c r="H1467" s="21" t="s">
        <v>1172</v>
      </c>
      <c r="I1467" s="21" t="s">
        <v>1160</v>
      </c>
      <c r="J1467" s="21" t="s">
        <v>849</v>
      </c>
      <c r="K1467" s="21" t="s">
        <v>852</v>
      </c>
      <c r="L1467" s="21" t="s">
        <v>1122</v>
      </c>
      <c r="M1467" s="3">
        <v>233.60728380819285</v>
      </c>
      <c r="N1467" s="3">
        <v>374.42076356122612</v>
      </c>
      <c r="O1467" s="21" t="s">
        <v>1517</v>
      </c>
      <c r="P1467" s="21">
        <v>0</v>
      </c>
      <c r="Q1467" s="46">
        <v>0</v>
      </c>
      <c r="R1467" s="46">
        <v>0</v>
      </c>
      <c r="S1467" s="46">
        <v>0</v>
      </c>
      <c r="T1467" s="46">
        <v>0</v>
      </c>
      <c r="U1467" s="46">
        <v>0</v>
      </c>
      <c r="V1467" s="46">
        <v>0</v>
      </c>
      <c r="W1467" s="46">
        <v>0</v>
      </c>
      <c r="X1467" s="46">
        <v>0</v>
      </c>
      <c r="Y1467" s="46">
        <v>0</v>
      </c>
      <c r="Z1467" s="46">
        <v>0</v>
      </c>
      <c r="AA1467" s="46">
        <v>0</v>
      </c>
      <c r="AB1467" s="46">
        <v>0</v>
      </c>
      <c r="AC1467" s="46">
        <v>0</v>
      </c>
      <c r="AD1467" s="46">
        <v>0</v>
      </c>
      <c r="AE1467" s="46">
        <v>0</v>
      </c>
      <c r="AF1467" s="46">
        <v>0</v>
      </c>
      <c r="AG1467" s="46">
        <v>0</v>
      </c>
      <c r="AH1467" s="46">
        <v>0</v>
      </c>
      <c r="AI1467" s="46">
        <v>0</v>
      </c>
      <c r="AJ1467" s="46">
        <v>0</v>
      </c>
      <c r="AK1467" s="46">
        <v>0</v>
      </c>
      <c r="AL1467" s="45">
        <v>0</v>
      </c>
      <c r="AM1467" s="45">
        <v>0</v>
      </c>
      <c r="AN1467" s="45">
        <v>0</v>
      </c>
      <c r="AO1467" s="45">
        <v>0</v>
      </c>
      <c r="AP1467" s="45">
        <v>0</v>
      </c>
      <c r="AQ1467" s="45">
        <v>0</v>
      </c>
      <c r="AR1467" s="45">
        <v>0</v>
      </c>
      <c r="AS1467" s="45">
        <v>0</v>
      </c>
      <c r="AT1467" s="45">
        <v>0</v>
      </c>
      <c r="AU1467" s="45">
        <v>0</v>
      </c>
      <c r="AV1467" s="45">
        <v>0</v>
      </c>
      <c r="AW1467" s="45">
        <v>0</v>
      </c>
      <c r="AX1467" s="45">
        <v>0</v>
      </c>
      <c r="AY1467" s="45">
        <v>0</v>
      </c>
      <c r="AZ1467" s="45">
        <v>0</v>
      </c>
      <c r="BA1467" s="45">
        <v>0</v>
      </c>
      <c r="BB1467" s="45">
        <v>0</v>
      </c>
      <c r="BC1467" s="45">
        <v>0</v>
      </c>
      <c r="BD1467" s="45">
        <v>0</v>
      </c>
      <c r="BE1467" s="45">
        <v>0</v>
      </c>
      <c r="BF1467" s="45">
        <v>0</v>
      </c>
    </row>
    <row r="1468" spans="1:58" ht="13.5" thickBot="1" x14ac:dyDescent="0.25">
      <c r="A1468" s="6" t="s">
        <v>1359</v>
      </c>
      <c r="B1468" s="6" t="s">
        <v>1359</v>
      </c>
      <c r="C1468" s="6" t="s">
        <v>1118</v>
      </c>
      <c r="D1468" s="6" t="s">
        <v>1359</v>
      </c>
      <c r="E1468" s="6">
        <v>494.021872889078</v>
      </c>
      <c r="F1468" s="6" t="s">
        <v>622</v>
      </c>
      <c r="G1468" s="21" t="s">
        <v>1178</v>
      </c>
      <c r="H1468" s="21" t="s">
        <v>1159</v>
      </c>
      <c r="I1468" s="21" t="s">
        <v>1160</v>
      </c>
      <c r="J1468" s="21" t="s">
        <v>849</v>
      </c>
      <c r="K1468" s="21" t="s">
        <v>850</v>
      </c>
      <c r="L1468" s="21" t="s">
        <v>1119</v>
      </c>
      <c r="M1468" s="3">
        <v>308.74100157039521</v>
      </c>
      <c r="N1468" s="3">
        <v>494.021872889078</v>
      </c>
      <c r="O1468" s="21" t="s">
        <v>1517</v>
      </c>
      <c r="P1468" s="21">
        <v>0</v>
      </c>
      <c r="Q1468" s="46">
        <v>3.2269702478493166E-2</v>
      </c>
      <c r="R1468" s="46">
        <v>6.9128814540219352E-2</v>
      </c>
      <c r="S1468" s="46">
        <v>0.10396223753757283</v>
      </c>
      <c r="T1468" s="46">
        <v>0.13575403613872628</v>
      </c>
      <c r="U1468" s="46">
        <v>0.16362289188120416</v>
      </c>
      <c r="V1468" s="46">
        <v>0.17617660851294345</v>
      </c>
      <c r="W1468" s="46">
        <v>0.16549154908188124</v>
      </c>
      <c r="X1468" s="46">
        <v>0.15543486485719774</v>
      </c>
      <c r="Y1468" s="46">
        <v>0.14596960186568031</v>
      </c>
      <c r="Z1468" s="46">
        <v>0.13706097935184117</v>
      </c>
      <c r="AA1468" s="46">
        <v>0.12867626197365445</v>
      </c>
      <c r="AB1468" s="46">
        <v>0.12078463951430635</v>
      </c>
      <c r="AC1468" s="46">
        <v>0.11335711366794879</v>
      </c>
      <c r="AD1468" s="46">
        <v>0.10636639148344273</v>
      </c>
      <c r="AE1468" s="46">
        <v>9.9786785074545387E-2</v>
      </c>
      <c r="AF1468" s="46">
        <v>9.3594117228016832E-2</v>
      </c>
      <c r="AG1468" s="46">
        <v>8.7765632562799401E-2</v>
      </c>
      <c r="AH1468" s="46">
        <v>8.2279913913812841E-2</v>
      </c>
      <c r="AI1468" s="46">
        <v>7.7116803633122039E-2</v>
      </c>
      <c r="AJ1468" s="46">
        <v>7.2257329519278851E-2</v>
      </c>
      <c r="AK1468" s="46">
        <v>3.5084370888249747</v>
      </c>
      <c r="AL1468" s="45">
        <v>2.2668562748166874</v>
      </c>
      <c r="AM1468" s="45">
        <v>3.2269702478493166E-2</v>
      </c>
      <c r="AN1468" s="45">
        <v>0.10139851701871253</v>
      </c>
      <c r="AO1468" s="45">
        <v>0.20536075455628536</v>
      </c>
      <c r="AP1468" s="45">
        <v>0.3411147906950116</v>
      </c>
      <c r="AQ1468" s="45">
        <v>0.50473768257621576</v>
      </c>
      <c r="AR1468" s="45">
        <v>0.68091429108915924</v>
      </c>
      <c r="AS1468" s="45">
        <v>0.84640584017104048</v>
      </c>
      <c r="AT1468" s="45">
        <v>1.0018407050282383</v>
      </c>
      <c r="AU1468" s="45">
        <v>1.1478103068939185</v>
      </c>
      <c r="AV1468" s="45">
        <v>1.2848712862457596</v>
      </c>
      <c r="AW1468" s="45">
        <v>1.4135475482194142</v>
      </c>
      <c r="AX1468" s="45">
        <v>1.5343321877337206</v>
      </c>
      <c r="AY1468" s="45">
        <v>1.6476893014016694</v>
      </c>
      <c r="AZ1468" s="45">
        <v>1.7540556928851121</v>
      </c>
      <c r="BA1468" s="45">
        <v>1.8538424779596574</v>
      </c>
      <c r="BB1468" s="45">
        <v>1.9474365951876742</v>
      </c>
      <c r="BC1468" s="45">
        <v>2.0352022277504735</v>
      </c>
      <c r="BD1468" s="45">
        <v>2.1174821416642864</v>
      </c>
      <c r="BE1468" s="45">
        <v>2.1945989452974084</v>
      </c>
      <c r="BF1468" s="45">
        <v>2.2668562748166874</v>
      </c>
    </row>
    <row r="1469" spans="1:58" ht="13.5" thickBot="1" x14ac:dyDescent="0.25">
      <c r="A1469" s="6" t="s">
        <v>1359</v>
      </c>
      <c r="B1469" s="6" t="s">
        <v>1359</v>
      </c>
      <c r="C1469" s="6" t="s">
        <v>1118</v>
      </c>
      <c r="D1469" s="6" t="s">
        <v>1359</v>
      </c>
      <c r="E1469" s="6">
        <v>469.10499339456118</v>
      </c>
      <c r="F1469" s="6" t="s">
        <v>622</v>
      </c>
      <c r="G1469" s="21" t="s">
        <v>1178</v>
      </c>
      <c r="H1469" s="21" t="s">
        <v>1159</v>
      </c>
      <c r="I1469" s="21" t="s">
        <v>1160</v>
      </c>
      <c r="J1469" s="21" t="s">
        <v>849</v>
      </c>
      <c r="K1469" s="21" t="s">
        <v>850</v>
      </c>
      <c r="L1469" s="21" t="s">
        <v>1120</v>
      </c>
      <c r="M1469" s="3">
        <v>293.08814370326968</v>
      </c>
      <c r="N1469" s="3">
        <v>469.10499339456118</v>
      </c>
      <c r="O1469" s="21" t="s">
        <v>1517</v>
      </c>
      <c r="P1469" s="21">
        <v>0</v>
      </c>
      <c r="Q1469" s="46">
        <v>4.386695084351714E-2</v>
      </c>
      <c r="R1469" s="46">
        <v>9.3972676423883045E-2</v>
      </c>
      <c r="S1469" s="46">
        <v>0.14132471059137308</v>
      </c>
      <c r="T1469" s="46">
        <v>0.1845420060527509</v>
      </c>
      <c r="U1469" s="46">
        <v>0.22242651167331312</v>
      </c>
      <c r="V1469" s="46">
        <v>0.23949184627796199</v>
      </c>
      <c r="W1469" s="46">
        <v>0.22496673631963948</v>
      </c>
      <c r="X1469" s="46">
        <v>0.21129583021732928</v>
      </c>
      <c r="Y1469" s="46">
        <v>0.19842889329262153</v>
      </c>
      <c r="Z1469" s="46">
        <v>0.18631864510677337</v>
      </c>
      <c r="AA1469" s="46">
        <v>0.17492058572550584</v>
      </c>
      <c r="AB1469" s="46">
        <v>0.16419283220095637</v>
      </c>
      <c r="AC1469" s="46">
        <v>0.15409596466992564</v>
      </c>
      <c r="AD1469" s="46">
        <v>0.14459288150289634</v>
      </c>
      <c r="AE1469" s="46">
        <v>0.13564866297156181</v>
      </c>
      <c r="AF1469" s="46">
        <v>0.12723044293389812</v>
      </c>
      <c r="AG1469" s="46">
        <v>0.11930728806528136</v>
      </c>
      <c r="AH1469" s="46">
        <v>0.1118500841918698</v>
      </c>
      <c r="AI1469" s="46">
        <v>0.10483142930858816</v>
      </c>
      <c r="AJ1469" s="46">
        <v>9.8225532888583211E-2</v>
      </c>
      <c r="AK1469" s="46">
        <v>4.7693168976574993</v>
      </c>
      <c r="AL1469" s="45">
        <v>3.0815305112582294</v>
      </c>
      <c r="AM1469" s="45">
        <v>4.386695084351714E-2</v>
      </c>
      <c r="AN1469" s="45">
        <v>0.13783962726740018</v>
      </c>
      <c r="AO1469" s="45">
        <v>0.27916433785877326</v>
      </c>
      <c r="AP1469" s="45">
        <v>0.46370634391152415</v>
      </c>
      <c r="AQ1469" s="45">
        <v>0.68613285558483728</v>
      </c>
      <c r="AR1469" s="45">
        <v>0.92562470186279922</v>
      </c>
      <c r="AS1469" s="45">
        <v>1.1505914381824387</v>
      </c>
      <c r="AT1469" s="45">
        <v>1.361887268399768</v>
      </c>
      <c r="AU1469" s="45">
        <v>1.5603161616923895</v>
      </c>
      <c r="AV1469" s="45">
        <v>1.7466348067991628</v>
      </c>
      <c r="AW1469" s="45">
        <v>1.9215553925246687</v>
      </c>
      <c r="AX1469" s="45">
        <v>2.0857482247256249</v>
      </c>
      <c r="AY1469" s="45">
        <v>2.2398441893955505</v>
      </c>
      <c r="AZ1469" s="45">
        <v>2.3844370708984468</v>
      </c>
      <c r="BA1469" s="45">
        <v>2.5200857338700087</v>
      </c>
      <c r="BB1469" s="45">
        <v>2.6473161768039066</v>
      </c>
      <c r="BC1469" s="45">
        <v>2.7666234648691881</v>
      </c>
      <c r="BD1469" s="45">
        <v>2.878473549061058</v>
      </c>
      <c r="BE1469" s="45">
        <v>2.9833049783696461</v>
      </c>
      <c r="BF1469" s="45">
        <v>3.0815305112582294</v>
      </c>
    </row>
    <row r="1470" spans="1:58" ht="13.5" thickBot="1" x14ac:dyDescent="0.25">
      <c r="A1470" s="6" t="s">
        <v>1359</v>
      </c>
      <c r="B1470" s="6" t="s">
        <v>1359</v>
      </c>
      <c r="C1470" s="6" t="s">
        <v>1118</v>
      </c>
      <c r="D1470" s="6" t="s">
        <v>1359</v>
      </c>
      <c r="E1470" s="6">
        <v>436.07561089456061</v>
      </c>
      <c r="F1470" s="6" t="s">
        <v>622</v>
      </c>
      <c r="G1470" s="21" t="s">
        <v>1178</v>
      </c>
      <c r="H1470" s="21" t="s">
        <v>1159</v>
      </c>
      <c r="I1470" s="21" t="s">
        <v>1160</v>
      </c>
      <c r="J1470" s="21" t="s">
        <v>849</v>
      </c>
      <c r="K1470" s="21" t="s">
        <v>850</v>
      </c>
      <c r="L1470" s="21" t="s">
        <v>1121</v>
      </c>
      <c r="M1470" s="3">
        <v>272.3390065305685</v>
      </c>
      <c r="N1470" s="3">
        <v>436.07561089456061</v>
      </c>
      <c r="O1470" s="21" t="s">
        <v>1517</v>
      </c>
      <c r="P1470" s="21">
        <v>0</v>
      </c>
      <c r="Q1470" s="46">
        <v>2.6576975278798511E-2</v>
      </c>
      <c r="R1470" s="46">
        <v>5.6933738273928031E-2</v>
      </c>
      <c r="S1470" s="46">
        <v>8.5622165832056063E-2</v>
      </c>
      <c r="T1470" s="46">
        <v>0.11180554468578167</v>
      </c>
      <c r="U1470" s="46">
        <v>0.13475803055421728</v>
      </c>
      <c r="V1470" s="46">
        <v>0.14509713475888542</v>
      </c>
      <c r="W1470" s="46">
        <v>0.1362970362596477</v>
      </c>
      <c r="X1470" s="46">
        <v>0.12801446073220898</v>
      </c>
      <c r="Y1470" s="46">
        <v>0.120218973286964</v>
      </c>
      <c r="Z1470" s="46">
        <v>0.11288192887274147</v>
      </c>
      <c r="AA1470" s="46">
        <v>0.10597636701860609</v>
      </c>
      <c r="AB1470" s="46">
        <v>9.9476912765766659E-2</v>
      </c>
      <c r="AC1470" s="46">
        <v>9.3359683425556783E-2</v>
      </c>
      <c r="AD1470" s="46">
        <v>8.7602200820863091E-2</v>
      </c>
      <c r="AE1470" s="46">
        <v>8.2183308688528342E-2</v>
      </c>
      <c r="AF1470" s="46">
        <v>7.7083094939216931E-2</v>
      </c>
      <c r="AG1470" s="46">
        <v>7.2282818489082967E-2</v>
      </c>
      <c r="AH1470" s="46">
        <v>6.7764840394375511E-2</v>
      </c>
      <c r="AI1470" s="46">
        <v>6.3512559035937721E-2</v>
      </c>
      <c r="AJ1470" s="46">
        <v>5.9510349115420295E-2</v>
      </c>
      <c r="AK1470" s="46">
        <v>2.8895105506183514</v>
      </c>
      <c r="AL1470" s="45">
        <v>1.8669581232285835</v>
      </c>
      <c r="AM1470" s="45">
        <v>2.6576975278798511E-2</v>
      </c>
      <c r="AN1470" s="45">
        <v>8.3510713552726545E-2</v>
      </c>
      <c r="AO1470" s="45">
        <v>0.16913287938478261</v>
      </c>
      <c r="AP1470" s="45">
        <v>0.2809384240705643</v>
      </c>
      <c r="AQ1470" s="45">
        <v>0.41569645462478155</v>
      </c>
      <c r="AR1470" s="45">
        <v>0.56079358938366697</v>
      </c>
      <c r="AS1470" s="45">
        <v>0.6970906256433147</v>
      </c>
      <c r="AT1470" s="45">
        <v>0.82510508637552371</v>
      </c>
      <c r="AU1470" s="45">
        <v>0.94532405966248767</v>
      </c>
      <c r="AV1470" s="45">
        <v>1.0582059885352291</v>
      </c>
      <c r="AW1470" s="45">
        <v>1.1641823555538351</v>
      </c>
      <c r="AX1470" s="45">
        <v>1.2636592683196017</v>
      </c>
      <c r="AY1470" s="45">
        <v>1.3570189517451585</v>
      </c>
      <c r="AZ1470" s="45">
        <v>1.4446211525660215</v>
      </c>
      <c r="BA1470" s="45">
        <v>1.5268044612545499</v>
      </c>
      <c r="BB1470" s="45">
        <v>1.6038875561937669</v>
      </c>
      <c r="BC1470" s="45">
        <v>1.6761703746828498</v>
      </c>
      <c r="BD1470" s="45">
        <v>1.7439352150772254</v>
      </c>
      <c r="BE1470" s="45">
        <v>1.8074477741131632</v>
      </c>
      <c r="BF1470" s="45">
        <v>1.8669581232285835</v>
      </c>
    </row>
    <row r="1471" spans="1:58" ht="13.5" thickBot="1" x14ac:dyDescent="0.25">
      <c r="A1471" s="6" t="s">
        <v>1359</v>
      </c>
      <c r="B1471" s="6" t="s">
        <v>1359</v>
      </c>
      <c r="C1471" s="6" t="s">
        <v>1118</v>
      </c>
      <c r="D1471" s="6" t="s">
        <v>1359</v>
      </c>
      <c r="E1471" s="6">
        <v>374.42076356122612</v>
      </c>
      <c r="F1471" s="6" t="s">
        <v>622</v>
      </c>
      <c r="G1471" s="21" t="s">
        <v>1178</v>
      </c>
      <c r="H1471" s="21" t="s">
        <v>1159</v>
      </c>
      <c r="I1471" s="21" t="s">
        <v>1160</v>
      </c>
      <c r="J1471" s="21" t="s">
        <v>849</v>
      </c>
      <c r="K1471" s="21" t="s">
        <v>850</v>
      </c>
      <c r="L1471" s="21" t="s">
        <v>1122</v>
      </c>
      <c r="M1471" s="3">
        <v>233.60728380819285</v>
      </c>
      <c r="N1471" s="3">
        <v>374.42076356122612</v>
      </c>
      <c r="O1471" s="21" t="s">
        <v>1517</v>
      </c>
      <c r="P1471" s="21">
        <v>0</v>
      </c>
      <c r="Q1471" s="46">
        <v>3.0877653101077369E-3</v>
      </c>
      <c r="R1471" s="46">
        <v>6.614673798384766E-3</v>
      </c>
      <c r="S1471" s="46">
        <v>9.9477517911310941E-3</v>
      </c>
      <c r="T1471" s="46">
        <v>1.298978829369872E-2</v>
      </c>
      <c r="U1471" s="46">
        <v>1.5656453288561051E-2</v>
      </c>
      <c r="V1471" s="46">
        <v>1.6857670769702741E-2</v>
      </c>
      <c r="W1471" s="46">
        <v>1.583525800126577E-2</v>
      </c>
      <c r="X1471" s="46">
        <v>1.4872972070542325E-2</v>
      </c>
      <c r="Y1471" s="46">
        <v>1.3967276992140763E-2</v>
      </c>
      <c r="Z1471" s="46">
        <v>1.3114844727622348E-2</v>
      </c>
      <c r="AA1471" s="46">
        <v>1.2312542956396619E-2</v>
      </c>
      <c r="AB1471" s="46">
        <v>1.1557423565795408E-2</v>
      </c>
      <c r="AC1471" s="46">
        <v>1.084671181803149E-2</v>
      </c>
      <c r="AD1471" s="46">
        <v>1.0177796154234944E-2</v>
      </c>
      <c r="AE1471" s="46">
        <v>9.5482185981017233E-3</v>
      </c>
      <c r="AF1471" s="46">
        <v>8.9556657238917935E-3</v>
      </c>
      <c r="AG1471" s="46">
        <v>8.3979601555882813E-3</v>
      </c>
      <c r="AH1471" s="46">
        <v>7.8730525659803235E-3</v>
      </c>
      <c r="AI1471" s="46">
        <v>7.3790141462705995E-3</v>
      </c>
      <c r="AJ1471" s="46">
        <v>6.9140295185352854E-3</v>
      </c>
      <c r="AK1471" s="46">
        <v>0.33570902436392697</v>
      </c>
      <c r="AL1471" s="45">
        <v>0.21690687024598376</v>
      </c>
      <c r="AM1471" s="45">
        <v>3.0877653101077369E-3</v>
      </c>
      <c r="AN1471" s="45">
        <v>9.7024391084925034E-3</v>
      </c>
      <c r="AO1471" s="45">
        <v>1.9650190899623596E-2</v>
      </c>
      <c r="AP1471" s="45">
        <v>3.2639979193322316E-2</v>
      </c>
      <c r="AQ1471" s="45">
        <v>4.8296432481883367E-2</v>
      </c>
      <c r="AR1471" s="45">
        <v>6.5154103251586104E-2</v>
      </c>
      <c r="AS1471" s="45">
        <v>8.0989361252851874E-2</v>
      </c>
      <c r="AT1471" s="45">
        <v>9.5862333323394194E-2</v>
      </c>
      <c r="AU1471" s="45">
        <v>0.10982961031553495</v>
      </c>
      <c r="AV1471" s="45">
        <v>0.12294445504315731</v>
      </c>
      <c r="AW1471" s="45">
        <v>0.13525699799955393</v>
      </c>
      <c r="AX1471" s="45">
        <v>0.14681442156534935</v>
      </c>
      <c r="AY1471" s="45">
        <v>0.15766113338338084</v>
      </c>
      <c r="AZ1471" s="45">
        <v>0.16783892953761578</v>
      </c>
      <c r="BA1471" s="45">
        <v>0.17738714813571752</v>
      </c>
      <c r="BB1471" s="45">
        <v>0.1863428138596093</v>
      </c>
      <c r="BC1471" s="45">
        <v>0.19474077401519757</v>
      </c>
      <c r="BD1471" s="45">
        <v>0.20261382658117788</v>
      </c>
      <c r="BE1471" s="45">
        <v>0.20999284072744848</v>
      </c>
      <c r="BF1471" s="45">
        <v>0.21690687024598376</v>
      </c>
    </row>
    <row r="1472" spans="1:58" ht="13.5" thickBot="1" x14ac:dyDescent="0.25">
      <c r="A1472" s="6" t="s">
        <v>1359</v>
      </c>
      <c r="B1472" s="6" t="s">
        <v>1359</v>
      </c>
      <c r="C1472" s="6" t="s">
        <v>1118</v>
      </c>
      <c r="D1472" s="6" t="s">
        <v>1359</v>
      </c>
      <c r="E1472" s="6">
        <v>494.021872889078</v>
      </c>
      <c r="F1472" s="6" t="s">
        <v>622</v>
      </c>
      <c r="G1472" s="21" t="s">
        <v>1178</v>
      </c>
      <c r="H1472" s="21" t="s">
        <v>1159</v>
      </c>
      <c r="I1472" s="21" t="s">
        <v>1160</v>
      </c>
      <c r="J1472" s="21" t="s">
        <v>849</v>
      </c>
      <c r="K1472" s="21" t="s">
        <v>852</v>
      </c>
      <c r="L1472" s="21" t="s">
        <v>1119</v>
      </c>
      <c r="M1472" s="3">
        <v>308.74100157039521</v>
      </c>
      <c r="N1472" s="3">
        <v>494.021872889078</v>
      </c>
      <c r="O1472" s="21" t="s">
        <v>1517</v>
      </c>
      <c r="P1472" s="21">
        <v>0</v>
      </c>
      <c r="Q1472" s="46">
        <v>2.445262166740693E-3</v>
      </c>
      <c r="R1472" s="46">
        <v>5.2382901010340739E-3</v>
      </c>
      <c r="S1472" s="46">
        <v>7.8778196636653218E-3</v>
      </c>
      <c r="T1472" s="46">
        <v>1.0286867582922391E-2</v>
      </c>
      <c r="U1472" s="46">
        <v>1.2398651295782378E-2</v>
      </c>
      <c r="V1472" s="46">
        <v>1.334991838191648E-2</v>
      </c>
      <c r="W1472" s="46">
        <v>1.2540249292514887E-2</v>
      </c>
      <c r="X1472" s="46">
        <v>1.1778195874545731E-2</v>
      </c>
      <c r="Y1472" s="46">
        <v>1.106095790728224E-2</v>
      </c>
      <c r="Z1472" s="46">
        <v>1.0385899847631802E-2</v>
      </c>
      <c r="AA1472" s="46">
        <v>9.7505411456410233E-3</v>
      </c>
      <c r="AB1472" s="46">
        <v>9.1525471295345658E-3</v>
      </c>
      <c r="AC1472" s="46">
        <v>8.5897204267937934E-3</v>
      </c>
      <c r="AD1472" s="46">
        <v>8.0599928897515799E-3</v>
      </c>
      <c r="AE1472" s="46">
        <v>7.5614179960332715E-3</v>
      </c>
      <c r="AF1472" s="46">
        <v>7.0921636959185592E-3</v>
      </c>
      <c r="AG1472" s="46">
        <v>6.650505680341594E-3</v>
      </c>
      <c r="AH1472" s="46">
        <v>6.2348210447916736E-3</v>
      </c>
      <c r="AI1472" s="46">
        <v>5.8435823258328285E-3</v>
      </c>
      <c r="AJ1472" s="46">
        <v>5.4753518883280351E-3</v>
      </c>
      <c r="AK1472" s="46">
        <v>0.26585438573014814</v>
      </c>
      <c r="AL1472" s="45">
        <v>0.17177275633700292</v>
      </c>
      <c r="AM1472" s="45">
        <v>2.445262166740693E-3</v>
      </c>
      <c r="AN1472" s="45">
        <v>7.6835522677747674E-3</v>
      </c>
      <c r="AO1472" s="45">
        <v>1.5561371931440089E-2</v>
      </c>
      <c r="AP1472" s="45">
        <v>2.5848239514362478E-2</v>
      </c>
      <c r="AQ1472" s="45">
        <v>3.824689081014486E-2</v>
      </c>
      <c r="AR1472" s="45">
        <v>5.1596809192061339E-2</v>
      </c>
      <c r="AS1472" s="45">
        <v>6.4137058484576223E-2</v>
      </c>
      <c r="AT1472" s="45">
        <v>7.5915254359121956E-2</v>
      </c>
      <c r="AU1472" s="45">
        <v>8.6976212266404201E-2</v>
      </c>
      <c r="AV1472" s="45">
        <v>9.7362112114036004E-2</v>
      </c>
      <c r="AW1472" s="45">
        <v>0.10711265325967703</v>
      </c>
      <c r="AX1472" s="45">
        <v>0.11626520038921159</v>
      </c>
      <c r="AY1472" s="45">
        <v>0.12485492081600538</v>
      </c>
      <c r="AZ1472" s="45">
        <v>0.13291491370575698</v>
      </c>
      <c r="BA1472" s="45">
        <v>0.14047633170179025</v>
      </c>
      <c r="BB1472" s="45">
        <v>0.1475684953977088</v>
      </c>
      <c r="BC1472" s="45">
        <v>0.15421900107805039</v>
      </c>
      <c r="BD1472" s="45">
        <v>0.16045382212284207</v>
      </c>
      <c r="BE1472" s="45">
        <v>0.16629740444867488</v>
      </c>
      <c r="BF1472" s="45">
        <v>0.17177275633700292</v>
      </c>
    </row>
    <row r="1473" spans="1:58" ht="13.5" thickBot="1" x14ac:dyDescent="0.25">
      <c r="A1473" s="6" t="s">
        <v>1359</v>
      </c>
      <c r="B1473" s="6" t="s">
        <v>1359</v>
      </c>
      <c r="C1473" s="6" t="s">
        <v>1118</v>
      </c>
      <c r="D1473" s="6" t="s">
        <v>1359</v>
      </c>
      <c r="E1473" s="6">
        <v>469.10499339456118</v>
      </c>
      <c r="F1473" s="6" t="s">
        <v>622</v>
      </c>
      <c r="G1473" s="21" t="s">
        <v>1178</v>
      </c>
      <c r="H1473" s="21" t="s">
        <v>1159</v>
      </c>
      <c r="I1473" s="21" t="s">
        <v>1160</v>
      </c>
      <c r="J1473" s="21" t="s">
        <v>849</v>
      </c>
      <c r="K1473" s="21" t="s">
        <v>852</v>
      </c>
      <c r="L1473" s="21" t="s">
        <v>1120</v>
      </c>
      <c r="M1473" s="3">
        <v>293.08814370326968</v>
      </c>
      <c r="N1473" s="3">
        <v>469.10499339456118</v>
      </c>
      <c r="O1473" s="21" t="s">
        <v>1517</v>
      </c>
      <c r="P1473" s="21">
        <v>0</v>
      </c>
      <c r="Q1473" s="46">
        <v>3.3240528120584952E-3</v>
      </c>
      <c r="R1473" s="46">
        <v>7.1208532064803267E-3</v>
      </c>
      <c r="S1473" s="46">
        <v>1.0708990210567199E-2</v>
      </c>
      <c r="T1473" s="46">
        <v>1.3983813916306606E-2</v>
      </c>
      <c r="U1473" s="46">
        <v>1.6854541106490938E-2</v>
      </c>
      <c r="V1473" s="46">
        <v>1.8147679353870561E-2</v>
      </c>
      <c r="W1473" s="46">
        <v>1.7047027305158103E-2</v>
      </c>
      <c r="X1473" s="46">
        <v>1.6011103287932763E-2</v>
      </c>
      <c r="Y1473" s="46">
        <v>1.5036100724025614E-2</v>
      </c>
      <c r="Z1473" s="46">
        <v>1.4118436895580283E-2</v>
      </c>
      <c r="AA1473" s="46">
        <v>1.3254739780095389E-2</v>
      </c>
      <c r="AB1473" s="46">
        <v>1.2441835659682677E-2</v>
      </c>
      <c r="AC1473" s="46">
        <v>1.1676737459009672E-2</v>
      </c>
      <c r="AD1473" s="46">
        <v>1.0956633769074032E-2</v>
      </c>
      <c r="AE1473" s="46">
        <v>1.0278878516476672E-2</v>
      </c>
      <c r="AF1473" s="46">
        <v>9.6409812402324831E-3</v>
      </c>
      <c r="AG1473" s="46">
        <v>9.0405979403903984E-3</v>
      </c>
      <c r="AH1473" s="46">
        <v>8.4755224648347515E-3</v>
      </c>
      <c r="AI1473" s="46">
        <v>7.943678402619227E-3</v>
      </c>
      <c r="AJ1473" s="46">
        <v>7.4431114540433841E-3</v>
      </c>
      <c r="AK1473" s="46">
        <v>0.36139847518366142</v>
      </c>
      <c r="AL1473" s="45">
        <v>0.23350531550492959</v>
      </c>
      <c r="AM1473" s="45">
        <v>3.3240528120584952E-3</v>
      </c>
      <c r="AN1473" s="45">
        <v>1.0444906018538822E-2</v>
      </c>
      <c r="AO1473" s="45">
        <v>2.1153896229106021E-2</v>
      </c>
      <c r="AP1473" s="45">
        <v>3.5137710145412629E-2</v>
      </c>
      <c r="AQ1473" s="45">
        <v>5.1992251251903571E-2</v>
      </c>
      <c r="AR1473" s="45">
        <v>7.0139930605774128E-2</v>
      </c>
      <c r="AS1473" s="45">
        <v>8.7186957910932228E-2</v>
      </c>
      <c r="AT1473" s="45">
        <v>0.10319806119886499</v>
      </c>
      <c r="AU1473" s="45">
        <v>0.1182341619228906</v>
      </c>
      <c r="AV1473" s="45">
        <v>0.13235259881847089</v>
      </c>
      <c r="AW1473" s="45">
        <v>0.14560733859856628</v>
      </c>
      <c r="AX1473" s="45">
        <v>0.15804917425824896</v>
      </c>
      <c r="AY1473" s="45">
        <v>0.16972591171725865</v>
      </c>
      <c r="AZ1473" s="45">
        <v>0.18068254548633267</v>
      </c>
      <c r="BA1473" s="45">
        <v>0.19096142400280935</v>
      </c>
      <c r="BB1473" s="45">
        <v>0.20060240524304185</v>
      </c>
      <c r="BC1473" s="45">
        <v>0.20964300318343224</v>
      </c>
      <c r="BD1473" s="45">
        <v>0.21811852564826698</v>
      </c>
      <c r="BE1473" s="45">
        <v>0.2260622040508862</v>
      </c>
      <c r="BF1473" s="45">
        <v>0.23350531550492959</v>
      </c>
    </row>
    <row r="1474" spans="1:58" ht="13.5" thickBot="1" x14ac:dyDescent="0.25">
      <c r="A1474" s="6" t="s">
        <v>1359</v>
      </c>
      <c r="B1474" s="6" t="s">
        <v>1359</v>
      </c>
      <c r="C1474" s="6" t="s">
        <v>1118</v>
      </c>
      <c r="D1474" s="6" t="s">
        <v>1359</v>
      </c>
      <c r="E1474" s="6">
        <v>436.07561089456061</v>
      </c>
      <c r="F1474" s="6" t="s">
        <v>622</v>
      </c>
      <c r="G1474" s="21" t="s">
        <v>1178</v>
      </c>
      <c r="H1474" s="21" t="s">
        <v>1159</v>
      </c>
      <c r="I1474" s="21" t="s">
        <v>1160</v>
      </c>
      <c r="J1474" s="21" t="s">
        <v>849</v>
      </c>
      <c r="K1474" s="21" t="s">
        <v>852</v>
      </c>
      <c r="L1474" s="21" t="s">
        <v>1121</v>
      </c>
      <c r="M1474" s="3">
        <v>272.3390065305685</v>
      </c>
      <c r="N1474" s="3">
        <v>436.07561089456061</v>
      </c>
      <c r="O1474" s="21" t="s">
        <v>1517</v>
      </c>
      <c r="P1474" s="21">
        <v>0</v>
      </c>
      <c r="Q1474" s="46">
        <v>2.0138912715095877E-3</v>
      </c>
      <c r="R1474" s="46">
        <v>4.314198639145876E-3</v>
      </c>
      <c r="S1474" s="46">
        <v>6.488086420741071E-3</v>
      </c>
      <c r="T1474" s="46">
        <v>8.4721520326941739E-3</v>
      </c>
      <c r="U1474" s="46">
        <v>1.0211394083910938E-2</v>
      </c>
      <c r="V1474" s="46">
        <v>1.0994847288927944E-2</v>
      </c>
      <c r="W1474" s="46">
        <v>1.0328012650852963E-2</v>
      </c>
      <c r="X1474" s="46">
        <v>9.7003937608434159E-3</v>
      </c>
      <c r="Y1474" s="46">
        <v>9.1096843876261793E-3</v>
      </c>
      <c r="Z1474" s="46">
        <v>8.553713926632912E-3</v>
      </c>
      <c r="AA1474" s="46">
        <v>8.0304394239555967E-3</v>
      </c>
      <c r="AB1474" s="46">
        <v>7.537938069363842E-3</v>
      </c>
      <c r="AC1474" s="46">
        <v>7.0744001307987622E-3</v>
      </c>
      <c r="AD1474" s="46">
        <v>6.6381223043808493E-3</v>
      </c>
      <c r="AE1474" s="46">
        <v>6.2275014554959793E-3</v>
      </c>
      <c r="AF1474" s="46">
        <v>5.8410287279605944E-3</v>
      </c>
      <c r="AG1474" s="46">
        <v>5.4772839996199731E-3</v>
      </c>
      <c r="AH1474" s="46">
        <v>5.1349306640058757E-3</v>
      </c>
      <c r="AI1474" s="46">
        <v>4.8127107188790843E-3</v>
      </c>
      <c r="AJ1474" s="46">
        <v>4.5094401436084107E-3</v>
      </c>
      <c r="AK1474" s="46">
        <v>0.21895477474635325</v>
      </c>
      <c r="AL1474" s="45">
        <v>0.14147017010095403</v>
      </c>
      <c r="AM1474" s="45">
        <v>2.0138912715095877E-3</v>
      </c>
      <c r="AN1474" s="45">
        <v>6.3280899106554636E-3</v>
      </c>
      <c r="AO1474" s="45">
        <v>1.2816176331396534E-2</v>
      </c>
      <c r="AP1474" s="45">
        <v>2.1288328364090708E-2</v>
      </c>
      <c r="AQ1474" s="45">
        <v>3.1499722448001644E-2</v>
      </c>
      <c r="AR1474" s="45">
        <v>4.249456973692959E-2</v>
      </c>
      <c r="AS1474" s="45">
        <v>5.2822582387782549E-2</v>
      </c>
      <c r="AT1474" s="45">
        <v>6.2522976148625967E-2</v>
      </c>
      <c r="AU1474" s="45">
        <v>7.1632660536252141E-2</v>
      </c>
      <c r="AV1474" s="45">
        <v>8.0186374462885054E-2</v>
      </c>
      <c r="AW1474" s="45">
        <v>8.8216813886840648E-2</v>
      </c>
      <c r="AX1474" s="45">
        <v>9.575475195620449E-2</v>
      </c>
      <c r="AY1474" s="45">
        <v>0.10282915208700324</v>
      </c>
      <c r="AZ1474" s="45">
        <v>0.1094672743913841</v>
      </c>
      <c r="BA1474" s="45">
        <v>0.11569477584688008</v>
      </c>
      <c r="BB1474" s="45">
        <v>0.12153580457484067</v>
      </c>
      <c r="BC1474" s="45">
        <v>0.12701308857446064</v>
      </c>
      <c r="BD1474" s="45">
        <v>0.13214801923846653</v>
      </c>
      <c r="BE1474" s="45">
        <v>0.13696072995734562</v>
      </c>
      <c r="BF1474" s="45">
        <v>0.14147017010095403</v>
      </c>
    </row>
    <row r="1475" spans="1:58" ht="13.5" thickBot="1" x14ac:dyDescent="0.25">
      <c r="A1475" s="6" t="s">
        <v>1359</v>
      </c>
      <c r="B1475" s="6" t="s">
        <v>1359</v>
      </c>
      <c r="C1475" s="6" t="s">
        <v>1118</v>
      </c>
      <c r="D1475" s="6" t="s">
        <v>1359</v>
      </c>
      <c r="E1475" s="6">
        <v>374.42076356122612</v>
      </c>
      <c r="F1475" s="6" t="s">
        <v>622</v>
      </c>
      <c r="G1475" s="21" t="s">
        <v>1178</v>
      </c>
      <c r="H1475" s="21" t="s">
        <v>1159</v>
      </c>
      <c r="I1475" s="21" t="s">
        <v>1160</v>
      </c>
      <c r="J1475" s="21" t="s">
        <v>849</v>
      </c>
      <c r="K1475" s="21" t="s">
        <v>852</v>
      </c>
      <c r="L1475" s="21" t="s">
        <v>1122</v>
      </c>
      <c r="M1475" s="3">
        <v>233.60728380819285</v>
      </c>
      <c r="N1475" s="3">
        <v>374.42076356122612</v>
      </c>
      <c r="O1475" s="21" t="s">
        <v>1517</v>
      </c>
      <c r="P1475" s="21">
        <v>0</v>
      </c>
      <c r="Q1475" s="46">
        <v>2.3397785268125472E-4</v>
      </c>
      <c r="R1475" s="46">
        <v>5.0123209127923255E-4</v>
      </c>
      <c r="S1475" s="46">
        <v>7.5379865348811938E-4</v>
      </c>
      <c r="T1475" s="46">
        <v>9.8431130232418465E-4</v>
      </c>
      <c r="U1475" s="46">
        <v>1.1863798678886004E-3</v>
      </c>
      <c r="V1475" s="46">
        <v>1.2774030036355063E-3</v>
      </c>
      <c r="W1475" s="46">
        <v>1.1999288425834488E-3</v>
      </c>
      <c r="X1475" s="46">
        <v>1.1270108443458629E-3</v>
      </c>
      <c r="Y1475" s="46">
        <v>1.0583810664331473E-3</v>
      </c>
      <c r="Z1475" s="46">
        <v>9.9378732373327358E-4</v>
      </c>
      <c r="AA1475" s="46">
        <v>9.3299226183923497E-4</v>
      </c>
      <c r="AB1475" s="46">
        <v>8.7577248487301883E-4</v>
      </c>
      <c r="AC1475" s="46">
        <v>8.2191773460119576E-4</v>
      </c>
      <c r="AD1475" s="46">
        <v>7.7123011782574257E-4</v>
      </c>
      <c r="AE1475" s="46">
        <v>7.2352337921109114E-4</v>
      </c>
      <c r="AF1475" s="46">
        <v>6.7862221687534357E-4</v>
      </c>
      <c r="AG1475" s="46">
        <v>6.3636163823076316E-4</v>
      </c>
      <c r="AH1475" s="46">
        <v>5.9658635370648638E-4</v>
      </c>
      <c r="AI1475" s="46">
        <v>5.5915020612572566E-4</v>
      </c>
      <c r="AJ1475" s="46">
        <v>5.2391563364056321E-4</v>
      </c>
      <c r="AK1475" s="46">
        <v>2.5438596787331902E-2</v>
      </c>
      <c r="AL1475" s="45">
        <v>1.6436282875321798E-2</v>
      </c>
      <c r="AM1475" s="45">
        <v>2.3397785268125472E-4</v>
      </c>
      <c r="AN1475" s="45">
        <v>7.3520994396048726E-4</v>
      </c>
      <c r="AO1475" s="45">
        <v>1.4890085974486066E-3</v>
      </c>
      <c r="AP1475" s="45">
        <v>2.4733198997727913E-3</v>
      </c>
      <c r="AQ1475" s="45">
        <v>3.6596997676613917E-3</v>
      </c>
      <c r="AR1475" s="45">
        <v>4.9371027712968984E-3</v>
      </c>
      <c r="AS1475" s="45">
        <v>6.137031613880347E-3</v>
      </c>
      <c r="AT1475" s="45">
        <v>7.2640424582262096E-3</v>
      </c>
      <c r="AU1475" s="45">
        <v>8.3224235246593566E-3</v>
      </c>
      <c r="AV1475" s="45">
        <v>9.3162108483926306E-3</v>
      </c>
      <c r="AW1475" s="45">
        <v>1.0249203110231865E-2</v>
      </c>
      <c r="AX1475" s="45">
        <v>1.1124975595104884E-2</v>
      </c>
      <c r="AY1475" s="45">
        <v>1.194689332970608E-2</v>
      </c>
      <c r="AZ1475" s="45">
        <v>1.2718123447531822E-2</v>
      </c>
      <c r="BA1475" s="45">
        <v>1.3441646826742914E-2</v>
      </c>
      <c r="BB1475" s="45">
        <v>1.4120269043618258E-2</v>
      </c>
      <c r="BC1475" s="45">
        <v>1.4756630681849021E-2</v>
      </c>
      <c r="BD1475" s="45">
        <v>1.5353217035555507E-2</v>
      </c>
      <c r="BE1475" s="45">
        <v>1.5912367241681234E-2</v>
      </c>
      <c r="BF1475" s="45">
        <v>1.6436282875321798E-2</v>
      </c>
    </row>
    <row r="1476" spans="1:58" ht="13.5" thickBot="1" x14ac:dyDescent="0.25">
      <c r="A1476" s="6" t="s">
        <v>1142</v>
      </c>
      <c r="B1476" s="6" t="s">
        <v>1137</v>
      </c>
      <c r="C1476" s="6" t="s">
        <v>1123</v>
      </c>
      <c r="D1476" s="6" t="s">
        <v>1142</v>
      </c>
      <c r="E1476" s="6">
        <v>25.784664131973745</v>
      </c>
      <c r="F1476" s="6" t="s">
        <v>314</v>
      </c>
      <c r="G1476" s="21" t="s">
        <v>1178</v>
      </c>
      <c r="H1476" s="21" t="s">
        <v>1172</v>
      </c>
      <c r="I1476" s="21" t="s">
        <v>1160</v>
      </c>
      <c r="J1476" s="21" t="s">
        <v>849</v>
      </c>
      <c r="K1476" s="21" t="s">
        <v>850</v>
      </c>
      <c r="L1476" s="21" t="s">
        <v>1124</v>
      </c>
      <c r="M1476" s="3">
        <v>16.755514791055617</v>
      </c>
      <c r="N1476" s="3">
        <v>25.784664131973745</v>
      </c>
      <c r="O1476" s="21" t="s">
        <v>1500</v>
      </c>
      <c r="P1476" s="21">
        <v>0</v>
      </c>
      <c r="Q1476" s="46">
        <v>6.528689557623547E-5</v>
      </c>
      <c r="R1476" s="46">
        <v>9.5954764608862251E-5</v>
      </c>
      <c r="S1476" s="46">
        <v>1.3062740332990357E-4</v>
      </c>
      <c r="T1476" s="46">
        <v>1.6914153120558314E-4</v>
      </c>
      <c r="U1476" s="46">
        <v>2.0393157464364579E-4</v>
      </c>
      <c r="V1476" s="46">
        <v>2.4115354745539441E-4</v>
      </c>
      <c r="W1476" s="46">
        <v>2.6838973977688071E-4</v>
      </c>
      <c r="X1476" s="46">
        <v>2.8197757673980526E-4</v>
      </c>
      <c r="Y1476" s="46">
        <v>2.8351508858309276E-4</v>
      </c>
      <c r="Z1476" s="46">
        <v>2.8917551513532537E-4</v>
      </c>
      <c r="AA1476" s="46">
        <v>2.9516242291852205E-4</v>
      </c>
      <c r="AB1476" s="46">
        <v>2.947016401034426E-4</v>
      </c>
      <c r="AC1476" s="46">
        <v>2.8405337545453935E-4</v>
      </c>
      <c r="AD1476" s="46">
        <v>2.8382997532128823E-4</v>
      </c>
      <c r="AE1476" s="46">
        <v>2.8458615802919279E-4</v>
      </c>
      <c r="AF1476" s="46">
        <v>2.8683722815410809E-4</v>
      </c>
      <c r="AG1476" s="46">
        <v>2.8910783453450453E-4</v>
      </c>
      <c r="AH1476" s="46">
        <v>2.9139907827152383E-4</v>
      </c>
      <c r="AI1476" s="46">
        <v>2.9371115997483665E-4</v>
      </c>
      <c r="AJ1476" s="46">
        <v>2.9604428229331137E-4</v>
      </c>
      <c r="AK1476" s="46">
        <v>4.9285867921099995E-3</v>
      </c>
      <c r="AL1476" s="45">
        <v>4.9285867921099987E-3</v>
      </c>
      <c r="AM1476" s="45">
        <v>6.528689557623547E-5</v>
      </c>
      <c r="AN1476" s="45">
        <v>1.6124166018509773E-4</v>
      </c>
      <c r="AO1476" s="45">
        <v>2.918690635150013E-4</v>
      </c>
      <c r="AP1476" s="45">
        <v>4.6101059472058444E-4</v>
      </c>
      <c r="AQ1476" s="45">
        <v>6.6494216936423029E-4</v>
      </c>
      <c r="AR1476" s="45">
        <v>9.060957168196247E-4</v>
      </c>
      <c r="AS1476" s="45">
        <v>1.1744854565965055E-3</v>
      </c>
      <c r="AT1476" s="45">
        <v>1.4564630333363108E-3</v>
      </c>
      <c r="AU1476" s="45">
        <v>1.7399781219194035E-3</v>
      </c>
      <c r="AV1476" s="45">
        <v>2.029153637054729E-3</v>
      </c>
      <c r="AW1476" s="45">
        <v>2.3243160599732511E-3</v>
      </c>
      <c r="AX1476" s="45">
        <v>2.6190177000766936E-3</v>
      </c>
      <c r="AY1476" s="45">
        <v>2.9030710755312329E-3</v>
      </c>
      <c r="AZ1476" s="45">
        <v>3.1869010508525212E-3</v>
      </c>
      <c r="BA1476" s="45">
        <v>3.4714872088817141E-3</v>
      </c>
      <c r="BB1476" s="45">
        <v>3.758324437035822E-3</v>
      </c>
      <c r="BC1476" s="45">
        <v>4.0474322715703262E-3</v>
      </c>
      <c r="BD1476" s="45">
        <v>4.3388313498418504E-3</v>
      </c>
      <c r="BE1476" s="45">
        <v>4.632542509816687E-3</v>
      </c>
      <c r="BF1476" s="45">
        <v>4.9285867921099987E-3</v>
      </c>
    </row>
    <row r="1477" spans="1:58" ht="13.5" thickBot="1" x14ac:dyDescent="0.25">
      <c r="A1477" s="6" t="s">
        <v>1352</v>
      </c>
      <c r="B1477" s="6" t="s">
        <v>1137</v>
      </c>
      <c r="C1477" s="6" t="s">
        <v>1123</v>
      </c>
      <c r="D1477" s="6" t="s">
        <v>1352</v>
      </c>
      <c r="E1477" s="6">
        <v>24.463441427736281</v>
      </c>
      <c r="F1477" s="6" t="s">
        <v>314</v>
      </c>
      <c r="G1477" s="21" t="s">
        <v>1178</v>
      </c>
      <c r="H1477" s="21" t="s">
        <v>1172</v>
      </c>
      <c r="I1477" s="21" t="s">
        <v>1160</v>
      </c>
      <c r="J1477" s="21" t="s">
        <v>849</v>
      </c>
      <c r="K1477" s="21" t="s">
        <v>850</v>
      </c>
      <c r="L1477" s="21" t="s">
        <v>1125</v>
      </c>
      <c r="M1477" s="3">
        <v>15.866071525410073</v>
      </c>
      <c r="N1477" s="3">
        <v>24.463441427736281</v>
      </c>
      <c r="O1477" s="21" t="s">
        <v>1500</v>
      </c>
      <c r="P1477" s="21">
        <v>0</v>
      </c>
      <c r="Q1477" s="46">
        <v>2.5357854695604379E-4</v>
      </c>
      <c r="R1477" s="46">
        <v>3.7269454410819651E-4</v>
      </c>
      <c r="S1477" s="46">
        <v>5.0736532709475804E-4</v>
      </c>
      <c r="T1477" s="46">
        <v>6.5695670370708175E-4</v>
      </c>
      <c r="U1477" s="46">
        <v>7.9208349424746073E-4</v>
      </c>
      <c r="V1477" s="46">
        <v>9.3665605658378812E-4</v>
      </c>
      <c r="W1477" s="46">
        <v>1.0424431982841175E-3</v>
      </c>
      <c r="X1477" s="46">
        <v>1.0952192404426948E-3</v>
      </c>
      <c r="Y1477" s="46">
        <v>1.1011910364012464E-3</v>
      </c>
      <c r="Z1477" s="46">
        <v>1.1231765011349845E-3</v>
      </c>
      <c r="AA1477" s="46">
        <v>1.1464300401955161E-3</v>
      </c>
      <c r="AB1477" s="46">
        <v>1.1446403297845846E-3</v>
      </c>
      <c r="AC1477" s="46">
        <v>1.1032817776059274E-3</v>
      </c>
      <c r="AD1477" s="46">
        <v>1.102414076964327E-3</v>
      </c>
      <c r="AE1477" s="46">
        <v>1.1053511397640095E-3</v>
      </c>
      <c r="AF1477" s="46">
        <v>1.1140944424794163E-3</v>
      </c>
      <c r="AG1477" s="46">
        <v>1.1229136252812347E-3</v>
      </c>
      <c r="AH1477" s="46">
        <v>1.1318129649178863E-3</v>
      </c>
      <c r="AI1477" s="46">
        <v>1.1407932405703726E-3</v>
      </c>
      <c r="AJ1477" s="46">
        <v>1.1498552393400751E-3</v>
      </c>
      <c r="AK1477" s="46">
        <v>1.9142951525863719E-2</v>
      </c>
      <c r="AL1477" s="45">
        <v>1.9142951525863722E-2</v>
      </c>
      <c r="AM1477" s="45">
        <v>2.5357854695604379E-4</v>
      </c>
      <c r="AN1477" s="45">
        <v>6.2627309106424024E-4</v>
      </c>
      <c r="AO1477" s="45">
        <v>1.1336384181589983E-3</v>
      </c>
      <c r="AP1477" s="45">
        <v>1.79059512186608E-3</v>
      </c>
      <c r="AQ1477" s="45">
        <v>2.582678616113541E-3</v>
      </c>
      <c r="AR1477" s="45">
        <v>3.5193346726973291E-3</v>
      </c>
      <c r="AS1477" s="45">
        <v>4.5617778709814462E-3</v>
      </c>
      <c r="AT1477" s="45">
        <v>5.6569971114241412E-3</v>
      </c>
      <c r="AU1477" s="45">
        <v>6.7581881478253874E-3</v>
      </c>
      <c r="AV1477" s="45">
        <v>7.8813646489603716E-3</v>
      </c>
      <c r="AW1477" s="45">
        <v>9.0277946891558873E-3</v>
      </c>
      <c r="AX1477" s="45">
        <v>1.0172435018940471E-2</v>
      </c>
      <c r="AY1477" s="45">
        <v>1.1275716796546398E-2</v>
      </c>
      <c r="AZ1477" s="45">
        <v>1.2378130873510725E-2</v>
      </c>
      <c r="BA1477" s="45">
        <v>1.3483482013274734E-2</v>
      </c>
      <c r="BB1477" s="45">
        <v>1.4597576455754151E-2</v>
      </c>
      <c r="BC1477" s="45">
        <v>1.5720490081035387E-2</v>
      </c>
      <c r="BD1477" s="45">
        <v>1.6852303045953275E-2</v>
      </c>
      <c r="BE1477" s="45">
        <v>1.7993096286523649E-2</v>
      </c>
      <c r="BF1477" s="45">
        <v>1.9142951525863722E-2</v>
      </c>
    </row>
    <row r="1478" spans="1:58" ht="13.5" thickBot="1" x14ac:dyDescent="0.25">
      <c r="A1478" s="6" t="s">
        <v>1352</v>
      </c>
      <c r="B1478" s="6" t="s">
        <v>1137</v>
      </c>
      <c r="C1478" s="6" t="s">
        <v>1123</v>
      </c>
      <c r="D1478" s="6" t="s">
        <v>1352</v>
      </c>
      <c r="E1478" s="6">
        <v>24.403028921314743</v>
      </c>
      <c r="F1478" s="6" t="s">
        <v>314</v>
      </c>
      <c r="G1478" s="21" t="s">
        <v>1178</v>
      </c>
      <c r="H1478" s="21" t="s">
        <v>1172</v>
      </c>
      <c r="I1478" s="21" t="s">
        <v>1160</v>
      </c>
      <c r="J1478" s="21" t="s">
        <v>849</v>
      </c>
      <c r="K1478" s="21" t="s">
        <v>850</v>
      </c>
      <c r="L1478" s="21" t="s">
        <v>1126</v>
      </c>
      <c r="M1478" s="3">
        <v>15.8254020025317</v>
      </c>
      <c r="N1478" s="3">
        <v>24.403028921314743</v>
      </c>
      <c r="O1478" s="21" t="s">
        <v>1500</v>
      </c>
      <c r="P1478" s="21">
        <v>0</v>
      </c>
      <c r="Q1478" s="46">
        <v>1.4563057354155485E-3</v>
      </c>
      <c r="R1478" s="46">
        <v>2.1403908519001544E-3</v>
      </c>
      <c r="S1478" s="46">
        <v>2.9138073573990553E-3</v>
      </c>
      <c r="T1478" s="46">
        <v>3.7729130757033634E-3</v>
      </c>
      <c r="U1478" s="46">
        <v>4.5489484400291994E-3</v>
      </c>
      <c r="V1478" s="46">
        <v>5.3792310260028908E-3</v>
      </c>
      <c r="W1478" s="46">
        <v>5.98676830800377E-3</v>
      </c>
      <c r="X1478" s="46">
        <v>6.2898619798094999E-3</v>
      </c>
      <c r="Y1478" s="46">
        <v>6.3241581015026239E-3</v>
      </c>
      <c r="Z1478" s="46">
        <v>6.450420984431238E-3</v>
      </c>
      <c r="AA1478" s="46">
        <v>6.5839664389228305E-3</v>
      </c>
      <c r="AB1478" s="46">
        <v>6.5736881028117533E-3</v>
      </c>
      <c r="AC1478" s="46">
        <v>6.3361652623772167E-3</v>
      </c>
      <c r="AD1478" s="46">
        <v>6.3311820434253183E-3</v>
      </c>
      <c r="AE1478" s="46">
        <v>6.3480496430381294E-3</v>
      </c>
      <c r="AF1478" s="46">
        <v>6.398262573287029E-3</v>
      </c>
      <c r="AG1478" s="46">
        <v>6.4489112841111078E-3</v>
      </c>
      <c r="AH1478" s="46">
        <v>6.5000203369463723E-3</v>
      </c>
      <c r="AI1478" s="46">
        <v>6.5515942066420464E-3</v>
      </c>
      <c r="AJ1478" s="46">
        <v>6.6036374135342042E-3</v>
      </c>
      <c r="AK1478" s="46">
        <v>0.10993828316529336</v>
      </c>
      <c r="AL1478" s="45">
        <v>0.10993828316529336</v>
      </c>
      <c r="AM1478" s="45">
        <v>1.4563057354155485E-3</v>
      </c>
      <c r="AN1478" s="45">
        <v>3.5966965873157029E-3</v>
      </c>
      <c r="AO1478" s="45">
        <v>6.5105039447147586E-3</v>
      </c>
      <c r="AP1478" s="45">
        <v>1.0283417020418122E-2</v>
      </c>
      <c r="AQ1478" s="45">
        <v>1.4832365460447321E-2</v>
      </c>
      <c r="AR1478" s="45">
        <v>2.0211596486450212E-2</v>
      </c>
      <c r="AS1478" s="45">
        <v>2.6198364794453984E-2</v>
      </c>
      <c r="AT1478" s="45">
        <v>3.2488226774263482E-2</v>
      </c>
      <c r="AU1478" s="45">
        <v>3.8812384875766104E-2</v>
      </c>
      <c r="AV1478" s="45">
        <v>4.526280586019734E-2</v>
      </c>
      <c r="AW1478" s="45">
        <v>5.1846772299120172E-2</v>
      </c>
      <c r="AX1478" s="45">
        <v>5.8420460401931926E-2</v>
      </c>
      <c r="AY1478" s="45">
        <v>6.4756625664309148E-2</v>
      </c>
      <c r="AZ1478" s="45">
        <v>7.1087807707734471E-2</v>
      </c>
      <c r="BA1478" s="45">
        <v>7.7435857350772602E-2</v>
      </c>
      <c r="BB1478" s="45">
        <v>8.3834119924059633E-2</v>
      </c>
      <c r="BC1478" s="45">
        <v>9.0283031208170744E-2</v>
      </c>
      <c r="BD1478" s="45">
        <v>9.6783051545117113E-2</v>
      </c>
      <c r="BE1478" s="45">
        <v>0.10333464575175916</v>
      </c>
      <c r="BF1478" s="45">
        <v>0.10993828316529336</v>
      </c>
    </row>
    <row r="1479" spans="1:58" ht="13.5" thickBot="1" x14ac:dyDescent="0.25">
      <c r="A1479" s="6" t="s">
        <v>1142</v>
      </c>
      <c r="B1479" s="6" t="s">
        <v>1137</v>
      </c>
      <c r="C1479" s="6" t="s">
        <v>1123</v>
      </c>
      <c r="D1479" s="6" t="s">
        <v>1142</v>
      </c>
      <c r="E1479" s="6">
        <v>25.784664131973745</v>
      </c>
      <c r="F1479" s="6" t="s">
        <v>314</v>
      </c>
      <c r="G1479" s="21" t="s">
        <v>1178</v>
      </c>
      <c r="H1479" s="21" t="s">
        <v>1159</v>
      </c>
      <c r="I1479" s="21" t="s">
        <v>1160</v>
      </c>
      <c r="J1479" s="21" t="s">
        <v>849</v>
      </c>
      <c r="K1479" s="21" t="s">
        <v>850</v>
      </c>
      <c r="L1479" s="21" t="s">
        <v>1124</v>
      </c>
      <c r="M1479" s="3">
        <v>16.755514791055617</v>
      </c>
      <c r="N1479" s="3">
        <v>25.784664131973745</v>
      </c>
      <c r="O1479" s="21" t="s">
        <v>1500</v>
      </c>
      <c r="P1479" s="21">
        <v>0</v>
      </c>
      <c r="Q1479" s="46">
        <v>2.4372301282307896E-3</v>
      </c>
      <c r="R1479" s="46">
        <v>3.1561731147548484E-3</v>
      </c>
      <c r="S1479" s="46">
        <v>4.0238689800850564E-3</v>
      </c>
      <c r="T1479" s="46">
        <v>4.7908322142512037E-3</v>
      </c>
      <c r="U1479" s="46">
        <v>5.5715111045384121E-3</v>
      </c>
      <c r="V1479" s="46">
        <v>6.6410652571283636E-3</v>
      </c>
      <c r="W1479" s="46">
        <v>7.3652314333756356E-3</v>
      </c>
      <c r="X1479" s="46">
        <v>7.553094365202833E-3</v>
      </c>
      <c r="Y1479" s="46">
        <v>7.0919428017606912E-3</v>
      </c>
      <c r="Z1479" s="46">
        <v>6.0116824960851547E-3</v>
      </c>
      <c r="AA1479" s="46">
        <v>4.5074138418492171E-3</v>
      </c>
      <c r="AB1479" s="46">
        <v>2.887179472129403E-3</v>
      </c>
      <c r="AC1479" s="46">
        <v>1.459946429754859E-3</v>
      </c>
      <c r="AD1479" s="46">
        <v>4.1968472667253424E-4</v>
      </c>
      <c r="AE1479" s="46">
        <v>0</v>
      </c>
      <c r="AF1479" s="46">
        <v>0</v>
      </c>
      <c r="AG1479" s="46">
        <v>0</v>
      </c>
      <c r="AH1479" s="46">
        <v>0</v>
      </c>
      <c r="AI1479" s="46">
        <v>0</v>
      </c>
      <c r="AJ1479" s="46">
        <v>0</v>
      </c>
      <c r="AK1479" s="46">
        <v>6.1273399858302768E-2</v>
      </c>
      <c r="AL1479" s="45">
        <v>6.1273399858302768E-2</v>
      </c>
      <c r="AM1479" s="45">
        <v>2.4372301282307896E-3</v>
      </c>
      <c r="AN1479" s="45">
        <v>5.593403242985638E-3</v>
      </c>
      <c r="AO1479" s="45">
        <v>9.6172722230706935E-3</v>
      </c>
      <c r="AP1479" s="45">
        <v>1.4408104437321897E-2</v>
      </c>
      <c r="AQ1479" s="45">
        <v>1.9979615541860309E-2</v>
      </c>
      <c r="AR1479" s="45">
        <v>2.6620680798988675E-2</v>
      </c>
      <c r="AS1479" s="45">
        <v>3.3985912232364308E-2</v>
      </c>
      <c r="AT1479" s="45">
        <v>4.1539006597567138E-2</v>
      </c>
      <c r="AU1479" s="45">
        <v>4.8630949399327827E-2</v>
      </c>
      <c r="AV1479" s="45">
        <v>5.4642631895412984E-2</v>
      </c>
      <c r="AW1479" s="45">
        <v>5.9150045737262201E-2</v>
      </c>
      <c r="AX1479" s="45">
        <v>6.1273399858302768E-2</v>
      </c>
      <c r="AY1479" s="45">
        <v>6.1273399858302768E-2</v>
      </c>
      <c r="AZ1479" s="45">
        <v>6.1273399858302768E-2</v>
      </c>
      <c r="BA1479" s="45">
        <v>6.1273399858302768E-2</v>
      </c>
      <c r="BB1479" s="45">
        <v>6.1273399858302768E-2</v>
      </c>
      <c r="BC1479" s="45">
        <v>6.1273399858302768E-2</v>
      </c>
      <c r="BD1479" s="45">
        <v>6.1273399858302768E-2</v>
      </c>
      <c r="BE1479" s="45">
        <v>6.1273399858302768E-2</v>
      </c>
      <c r="BF1479" s="45">
        <v>6.1273399858302768E-2</v>
      </c>
    </row>
    <row r="1480" spans="1:58" ht="13.5" thickBot="1" x14ac:dyDescent="0.25">
      <c r="A1480" s="6" t="s">
        <v>1352</v>
      </c>
      <c r="B1480" s="6" t="s">
        <v>1137</v>
      </c>
      <c r="C1480" s="6" t="s">
        <v>1123</v>
      </c>
      <c r="D1480" s="6" t="s">
        <v>1352</v>
      </c>
      <c r="E1480" s="6">
        <v>24.463441427736281</v>
      </c>
      <c r="F1480" s="6" t="s">
        <v>314</v>
      </c>
      <c r="G1480" s="21" t="s">
        <v>1178</v>
      </c>
      <c r="H1480" s="21" t="s">
        <v>1159</v>
      </c>
      <c r="I1480" s="21" t="s">
        <v>1160</v>
      </c>
      <c r="J1480" s="21" t="s">
        <v>849</v>
      </c>
      <c r="K1480" s="21" t="s">
        <v>850</v>
      </c>
      <c r="L1480" s="21" t="s">
        <v>1125</v>
      </c>
      <c r="M1480" s="3">
        <v>15.866071525410073</v>
      </c>
      <c r="N1480" s="3">
        <v>24.463441427736281</v>
      </c>
      <c r="O1480" s="21" t="s">
        <v>1500</v>
      </c>
      <c r="P1480" s="21">
        <v>0</v>
      </c>
      <c r="Q1480" s="46">
        <v>9.466360271221403E-3</v>
      </c>
      <c r="R1480" s="46">
        <v>1.2258781571972761E-2</v>
      </c>
      <c r="S1480" s="46">
        <v>1.5628968724971531E-2</v>
      </c>
      <c r="T1480" s="46">
        <v>1.8607903789535276E-2</v>
      </c>
      <c r="U1480" s="46">
        <v>2.1640111354177791E-2</v>
      </c>
      <c r="V1480" s="46">
        <v>2.5794329218433013E-2</v>
      </c>
      <c r="W1480" s="46">
        <v>2.860703772764784E-2</v>
      </c>
      <c r="X1480" s="46">
        <v>2.9336709568515452E-2</v>
      </c>
      <c r="Y1480" s="46">
        <v>2.7545566914969948E-2</v>
      </c>
      <c r="Z1480" s="46">
        <v>2.3349765656084466E-2</v>
      </c>
      <c r="AA1480" s="46">
        <v>1.7507088405069319E-2</v>
      </c>
      <c r="AB1480" s="46">
        <v>1.1213992775762901E-2</v>
      </c>
      <c r="AC1480" s="46">
        <v>5.6705268495820223E-3</v>
      </c>
      <c r="AD1480" s="46">
        <v>1.6300827636228392E-3</v>
      </c>
      <c r="AE1480" s="46">
        <v>0</v>
      </c>
      <c r="AF1480" s="46">
        <v>0</v>
      </c>
      <c r="AG1480" s="46">
        <v>0</v>
      </c>
      <c r="AH1480" s="46">
        <v>0</v>
      </c>
      <c r="AI1480" s="46">
        <v>0</v>
      </c>
      <c r="AJ1480" s="46">
        <v>0</v>
      </c>
      <c r="AK1480" s="46">
        <v>0.2379898686556754</v>
      </c>
      <c r="AL1480" s="45">
        <v>0.2379898686556754</v>
      </c>
      <c r="AM1480" s="45">
        <v>9.466360271221403E-3</v>
      </c>
      <c r="AN1480" s="45">
        <v>2.1725141843194164E-2</v>
      </c>
      <c r="AO1480" s="45">
        <v>3.7354110568165691E-2</v>
      </c>
      <c r="AP1480" s="45">
        <v>5.596201435770097E-2</v>
      </c>
      <c r="AQ1480" s="45">
        <v>7.7602125711878758E-2</v>
      </c>
      <c r="AR1480" s="45">
        <v>0.10339645493031177</v>
      </c>
      <c r="AS1480" s="45">
        <v>0.1320034926579596</v>
      </c>
      <c r="AT1480" s="45">
        <v>0.16134020222647505</v>
      </c>
      <c r="AU1480" s="45">
        <v>0.188885769141445</v>
      </c>
      <c r="AV1480" s="45">
        <v>0.21223553479752946</v>
      </c>
      <c r="AW1480" s="45">
        <v>0.22974262320259878</v>
      </c>
      <c r="AX1480" s="45">
        <v>0.2379898686556754</v>
      </c>
      <c r="AY1480" s="45">
        <v>0.2379898686556754</v>
      </c>
      <c r="AZ1480" s="45">
        <v>0.2379898686556754</v>
      </c>
      <c r="BA1480" s="45">
        <v>0.2379898686556754</v>
      </c>
      <c r="BB1480" s="45">
        <v>0.2379898686556754</v>
      </c>
      <c r="BC1480" s="45">
        <v>0.2379898686556754</v>
      </c>
      <c r="BD1480" s="45">
        <v>0.2379898686556754</v>
      </c>
      <c r="BE1480" s="45">
        <v>0.2379898686556754</v>
      </c>
      <c r="BF1480" s="45">
        <v>0.2379898686556754</v>
      </c>
    </row>
    <row r="1481" spans="1:58" ht="13.5" thickBot="1" x14ac:dyDescent="0.25">
      <c r="A1481" s="6" t="s">
        <v>1352</v>
      </c>
      <c r="B1481" s="6" t="s">
        <v>1137</v>
      </c>
      <c r="C1481" s="6" t="s">
        <v>1123</v>
      </c>
      <c r="D1481" s="6" t="s">
        <v>1352</v>
      </c>
      <c r="E1481" s="6">
        <v>24.403028921314743</v>
      </c>
      <c r="F1481" s="6" t="s">
        <v>314</v>
      </c>
      <c r="G1481" s="21" t="s">
        <v>1178</v>
      </c>
      <c r="H1481" s="21" t="s">
        <v>1159</v>
      </c>
      <c r="I1481" s="21" t="s">
        <v>1160</v>
      </c>
      <c r="J1481" s="21" t="s">
        <v>849</v>
      </c>
      <c r="K1481" s="21" t="s">
        <v>850</v>
      </c>
      <c r="L1481" s="21" t="s">
        <v>1126</v>
      </c>
      <c r="M1481" s="3">
        <v>15.8254020025317</v>
      </c>
      <c r="N1481" s="3">
        <v>24.403028921314743</v>
      </c>
      <c r="O1481" s="21" t="s">
        <v>1500</v>
      </c>
      <c r="P1481" s="21">
        <v>0</v>
      </c>
      <c r="Q1481" s="46">
        <v>5.4365461597503856E-2</v>
      </c>
      <c r="R1481" s="46">
        <v>7.0402382720352888E-2</v>
      </c>
      <c r="S1481" s="46">
        <v>8.9757422566001541E-2</v>
      </c>
      <c r="T1481" s="46">
        <v>0.10686549527968689</v>
      </c>
      <c r="U1481" s="46">
        <v>0.1242795128311194</v>
      </c>
      <c r="V1481" s="46">
        <v>0.14813725385259985</v>
      </c>
      <c r="W1481" s="46">
        <v>0.1642906847448895</v>
      </c>
      <c r="X1481" s="46">
        <v>0.16848120204054592</v>
      </c>
      <c r="Y1481" s="46">
        <v>0.15819464053675319</v>
      </c>
      <c r="Z1481" s="46">
        <v>0.13409808540096757</v>
      </c>
      <c r="AA1481" s="46">
        <v>0.10054349455338199</v>
      </c>
      <c r="AB1481" s="46">
        <v>6.4402143605164344E-2</v>
      </c>
      <c r="AC1481" s="46">
        <v>3.256592828140796E-2</v>
      </c>
      <c r="AD1481" s="46">
        <v>9.3615919262975723E-3</v>
      </c>
      <c r="AE1481" s="46">
        <v>0</v>
      </c>
      <c r="AF1481" s="46">
        <v>0</v>
      </c>
      <c r="AG1481" s="46">
        <v>0</v>
      </c>
      <c r="AH1481" s="46">
        <v>0</v>
      </c>
      <c r="AI1481" s="46">
        <v>0</v>
      </c>
      <c r="AJ1481" s="46">
        <v>0</v>
      </c>
      <c r="AK1481" s="46">
        <v>1.366779701415876</v>
      </c>
      <c r="AL1481" s="45">
        <v>1.366779701415876</v>
      </c>
      <c r="AM1481" s="45">
        <v>5.4365461597503856E-2</v>
      </c>
      <c r="AN1481" s="45">
        <v>0.12476784431785674</v>
      </c>
      <c r="AO1481" s="45">
        <v>0.21452526688385828</v>
      </c>
      <c r="AP1481" s="45">
        <v>0.32139076216354517</v>
      </c>
      <c r="AQ1481" s="45">
        <v>0.44567027499466461</v>
      </c>
      <c r="AR1481" s="45">
        <v>0.5938075288472644</v>
      </c>
      <c r="AS1481" s="45">
        <v>0.7580982135921539</v>
      </c>
      <c r="AT1481" s="45">
        <v>0.92657941563269985</v>
      </c>
      <c r="AU1481" s="45">
        <v>1.084774056169453</v>
      </c>
      <c r="AV1481" s="45">
        <v>1.2188721415704205</v>
      </c>
      <c r="AW1481" s="45">
        <v>1.3194156361238025</v>
      </c>
      <c r="AX1481" s="45">
        <v>1.366779701415876</v>
      </c>
      <c r="AY1481" s="45">
        <v>1.366779701415876</v>
      </c>
      <c r="AZ1481" s="45">
        <v>1.366779701415876</v>
      </c>
      <c r="BA1481" s="45">
        <v>1.366779701415876</v>
      </c>
      <c r="BB1481" s="45">
        <v>1.366779701415876</v>
      </c>
      <c r="BC1481" s="45">
        <v>1.366779701415876</v>
      </c>
      <c r="BD1481" s="45">
        <v>1.366779701415876</v>
      </c>
      <c r="BE1481" s="45">
        <v>1.366779701415876</v>
      </c>
      <c r="BF1481" s="45">
        <v>1.366779701415876</v>
      </c>
    </row>
    <row r="1482" spans="1:58" ht="13.5" thickBot="1" x14ac:dyDescent="0.25">
      <c r="A1482" s="6" t="s">
        <v>1354</v>
      </c>
      <c r="B1482" s="6" t="s">
        <v>1352</v>
      </c>
      <c r="C1482" s="6" t="s">
        <v>239</v>
      </c>
      <c r="D1482" s="6" t="s">
        <v>1354</v>
      </c>
      <c r="E1482" s="6">
        <v>43.484524952690037</v>
      </c>
      <c r="F1482" s="6" t="s">
        <v>7</v>
      </c>
      <c r="G1482" s="21" t="s">
        <v>1305</v>
      </c>
      <c r="H1482" s="21" t="s">
        <v>1174</v>
      </c>
      <c r="I1482" s="21" t="s">
        <v>1179</v>
      </c>
      <c r="J1482" s="21" t="s">
        <v>240</v>
      </c>
      <c r="K1482" s="21" t="s">
        <v>1180</v>
      </c>
      <c r="L1482" s="21" t="s">
        <v>242</v>
      </c>
      <c r="M1482" s="3">
        <v>20.698232261208105</v>
      </c>
      <c r="N1482" s="3">
        <v>43.484524952690037</v>
      </c>
      <c r="O1482" s="21" t="s">
        <v>1164</v>
      </c>
      <c r="P1482" s="21">
        <v>0</v>
      </c>
      <c r="Q1482" s="46">
        <v>7.6209553949544873E-2</v>
      </c>
      <c r="R1482" s="46">
        <v>9.218002939764422E-2</v>
      </c>
      <c r="S1482" s="46">
        <v>0.10476149939359242</v>
      </c>
      <c r="T1482" s="46">
        <v>0.11464370752739074</v>
      </c>
      <c r="U1482" s="46">
        <v>0.12237614681086385</v>
      </c>
      <c r="V1482" s="46">
        <v>0.12839657841483576</v>
      </c>
      <c r="W1482" s="46">
        <v>0.13305375109742049</v>
      </c>
      <c r="X1482" s="46">
        <v>0.13662550067460175</v>
      </c>
      <c r="Y1482" s="46">
        <v>0.13933316903894707</v>
      </c>
      <c r="Z1482" s="46">
        <v>0.14135309116686379</v>
      </c>
      <c r="AA1482" s="46">
        <v>0.14282574634788378</v>
      </c>
      <c r="AB1482" s="46">
        <v>0.14386304861769345</v>
      </c>
      <c r="AC1482" s="46">
        <v>0.14322361890425431</v>
      </c>
      <c r="AD1482" s="46">
        <v>0.14257988712940178</v>
      </c>
      <c r="AE1482" s="46">
        <v>0.14193655000993868</v>
      </c>
      <c r="AF1482" s="46">
        <v>0.14129535578255556</v>
      </c>
      <c r="AG1482" s="46">
        <v>0.1406537110084656</v>
      </c>
      <c r="AH1482" s="46">
        <v>0.14001206623437557</v>
      </c>
      <c r="AI1482" s="46">
        <v>0.13937042146028558</v>
      </c>
      <c r="AJ1482" s="46">
        <v>0.13872877668619552</v>
      </c>
      <c r="AK1482" s="46">
        <v>2.2701928648501775</v>
      </c>
      <c r="AL1482" s="45">
        <v>2.2701928648501775</v>
      </c>
      <c r="AM1482" s="45">
        <v>7.6209553949544873E-2</v>
      </c>
      <c r="AN1482" s="45">
        <v>0.16838958334718909</v>
      </c>
      <c r="AO1482" s="45">
        <v>0.27315108274078148</v>
      </c>
      <c r="AP1482" s="45">
        <v>0.38779479026817221</v>
      </c>
      <c r="AQ1482" s="45">
        <v>0.51017093707903605</v>
      </c>
      <c r="AR1482" s="45">
        <v>0.63856751549387181</v>
      </c>
      <c r="AS1482" s="45">
        <v>0.77162126659129227</v>
      </c>
      <c r="AT1482" s="45">
        <v>0.90824676726589404</v>
      </c>
      <c r="AU1482" s="45">
        <v>1.047579936304841</v>
      </c>
      <c r="AV1482" s="45">
        <v>1.1889330274717049</v>
      </c>
      <c r="AW1482" s="45">
        <v>1.3317587738195886</v>
      </c>
      <c r="AX1482" s="45">
        <v>1.4756218224372821</v>
      </c>
      <c r="AY1482" s="45">
        <v>1.6188454413415365</v>
      </c>
      <c r="AZ1482" s="45">
        <v>1.7614253284709382</v>
      </c>
      <c r="BA1482" s="45">
        <v>1.903361878480877</v>
      </c>
      <c r="BB1482" s="45">
        <v>2.0446572342634326</v>
      </c>
      <c r="BC1482" s="45">
        <v>2.1853109452718984</v>
      </c>
      <c r="BD1482" s="45">
        <v>2.2701928648501775</v>
      </c>
      <c r="BE1482" s="45">
        <v>2.2701928648501775</v>
      </c>
      <c r="BF1482" s="45">
        <v>2.2701928648501775</v>
      </c>
    </row>
    <row r="1483" spans="1:58" ht="13.5" thickBot="1" x14ac:dyDescent="0.25">
      <c r="A1483" s="6" t="s">
        <v>1140</v>
      </c>
      <c r="B1483" s="6" t="s">
        <v>1139</v>
      </c>
      <c r="C1483" s="6" t="s">
        <v>239</v>
      </c>
      <c r="D1483" s="6" t="s">
        <v>1140</v>
      </c>
      <c r="E1483" s="6">
        <v>92.98883334172092</v>
      </c>
      <c r="F1483" s="6" t="s">
        <v>7</v>
      </c>
      <c r="G1483" s="21" t="s">
        <v>1305</v>
      </c>
      <c r="H1483" s="21" t="s">
        <v>1174</v>
      </c>
      <c r="I1483" s="21" t="s">
        <v>1179</v>
      </c>
      <c r="J1483" s="21" t="s">
        <v>240</v>
      </c>
      <c r="K1483" s="21" t="s">
        <v>1180</v>
      </c>
      <c r="L1483" s="21" t="s">
        <v>243</v>
      </c>
      <c r="M1483" s="3">
        <v>55.807219670745482</v>
      </c>
      <c r="N1483" s="3">
        <v>92.98883334172092</v>
      </c>
      <c r="O1483" s="21" t="s">
        <v>1164</v>
      </c>
      <c r="P1483" s="21">
        <v>0</v>
      </c>
      <c r="Q1483" s="46">
        <v>9.8092969638990651E-3</v>
      </c>
      <c r="R1483" s="46">
        <v>1.1864933405870415E-2</v>
      </c>
      <c r="S1483" s="46">
        <v>1.3484354712473908E-2</v>
      </c>
      <c r="T1483" s="46">
        <v>1.4756341087143739E-2</v>
      </c>
      <c r="U1483" s="46">
        <v>1.5751620409171049E-2</v>
      </c>
      <c r="V1483" s="46">
        <v>1.6526539017057178E-2</v>
      </c>
      <c r="W1483" s="46">
        <v>1.7125986035023938E-2</v>
      </c>
      <c r="X1483" s="46">
        <v>1.7585723042623382E-2</v>
      </c>
      <c r="Y1483" s="46">
        <v>1.7934240015747286E-2</v>
      </c>
      <c r="Z1483" s="46">
        <v>1.8194233874388732E-2</v>
      </c>
      <c r="AA1483" s="46">
        <v>1.8383786381225526E-2</v>
      </c>
      <c r="AB1483" s="46">
        <v>1.8517302528198727E-2</v>
      </c>
      <c r="AC1483" s="46">
        <v>1.843499846497303E-2</v>
      </c>
      <c r="AD1483" s="46">
        <v>1.8352140662802888E-2</v>
      </c>
      <c r="AE1483" s="46">
        <v>1.8269333658619522E-2</v>
      </c>
      <c r="AF1483" s="46">
        <v>1.8186802476346714E-2</v>
      </c>
      <c r="AG1483" s="46">
        <v>1.8104213302047784E-2</v>
      </c>
      <c r="AH1483" s="46">
        <v>1.802162412774885E-2</v>
      </c>
      <c r="AI1483" s="46">
        <v>1.7939034953449916E-2</v>
      </c>
      <c r="AJ1483" s="46">
        <v>1.7856445779150985E-2</v>
      </c>
      <c r="AK1483" s="46">
        <v>0.29220740474853751</v>
      </c>
      <c r="AL1483" s="45">
        <v>0.29220740474853751</v>
      </c>
      <c r="AM1483" s="45">
        <v>9.8092969638990651E-3</v>
      </c>
      <c r="AN1483" s="45">
        <v>2.1674230369769482E-2</v>
      </c>
      <c r="AO1483" s="45">
        <v>3.5158585082243392E-2</v>
      </c>
      <c r="AP1483" s="45">
        <v>4.9914926169387128E-2</v>
      </c>
      <c r="AQ1483" s="45">
        <v>6.566654657855818E-2</v>
      </c>
      <c r="AR1483" s="45">
        <v>8.2193085595615362E-2</v>
      </c>
      <c r="AS1483" s="45">
        <v>9.93190716306393E-2</v>
      </c>
      <c r="AT1483" s="45">
        <v>0.11690479467326267</v>
      </c>
      <c r="AU1483" s="45">
        <v>0.13483903468900996</v>
      </c>
      <c r="AV1483" s="45">
        <v>0.15303326856339869</v>
      </c>
      <c r="AW1483" s="45">
        <v>0.17141705494462423</v>
      </c>
      <c r="AX1483" s="45">
        <v>0.18993435747282295</v>
      </c>
      <c r="AY1483" s="45">
        <v>0.20836935593779599</v>
      </c>
      <c r="AZ1483" s="45">
        <v>0.22672149660059887</v>
      </c>
      <c r="BA1483" s="45">
        <v>0.24499083025921839</v>
      </c>
      <c r="BB1483" s="45">
        <v>0.2631776327355651</v>
      </c>
      <c r="BC1483" s="45">
        <v>0.28128184603761286</v>
      </c>
      <c r="BD1483" s="45">
        <v>0.29220740474853751</v>
      </c>
      <c r="BE1483" s="45">
        <v>0.29220740474853751</v>
      </c>
      <c r="BF1483" s="45">
        <v>0.29220740474853751</v>
      </c>
    </row>
    <row r="1484" spans="1:58" ht="13.5" thickBot="1" x14ac:dyDescent="0.25">
      <c r="A1484" s="6" t="s">
        <v>1141</v>
      </c>
      <c r="B1484" s="6" t="s">
        <v>1350</v>
      </c>
      <c r="C1484" s="6" t="s">
        <v>244</v>
      </c>
      <c r="D1484" s="6" t="s">
        <v>1141</v>
      </c>
      <c r="E1484" s="6">
        <v>6.2785951308063908</v>
      </c>
      <c r="F1484" s="6" t="s">
        <v>244</v>
      </c>
      <c r="G1484" s="21" t="s">
        <v>1305</v>
      </c>
      <c r="H1484" s="21" t="s">
        <v>1174</v>
      </c>
      <c r="I1484" s="21" t="s">
        <v>1160</v>
      </c>
      <c r="J1484" s="21" t="s">
        <v>240</v>
      </c>
      <c r="K1484" s="21" t="s">
        <v>245</v>
      </c>
      <c r="L1484" s="21" t="s">
        <v>246</v>
      </c>
      <c r="M1484" s="3">
        <v>3.6182483989034608</v>
      </c>
      <c r="N1484" s="3">
        <v>6.2785951308063908</v>
      </c>
      <c r="O1484" s="21" t="s">
        <v>1443</v>
      </c>
      <c r="P1484" s="21">
        <v>0</v>
      </c>
      <c r="Q1484" s="46">
        <v>8.0026825418287985E-4</v>
      </c>
      <c r="R1484" s="46">
        <v>1.0159319336440101E-3</v>
      </c>
      <c r="S1484" s="46">
        <v>1.2348898648280693E-3</v>
      </c>
      <c r="T1484" s="46">
        <v>1.4538477960121291E-3</v>
      </c>
      <c r="U1484" s="46">
        <v>1.672805727196189E-3</v>
      </c>
      <c r="V1484" s="46">
        <v>1.8917636583802482E-3</v>
      </c>
      <c r="W1484" s="46">
        <v>2.1107215895643074E-3</v>
      </c>
      <c r="X1484" s="46">
        <v>2.3296795207483679E-3</v>
      </c>
      <c r="Y1484" s="46">
        <v>2.548637451932428E-3</v>
      </c>
      <c r="Z1484" s="46">
        <v>2.7675953831164863E-3</v>
      </c>
      <c r="AA1484" s="46">
        <v>2.9865533143005473E-3</v>
      </c>
      <c r="AB1484" s="46">
        <v>3.2055112454846069E-3</v>
      </c>
      <c r="AC1484" s="46">
        <v>3.4244691766686665E-3</v>
      </c>
      <c r="AD1484" s="46">
        <v>3.6434271078527257E-3</v>
      </c>
      <c r="AE1484" s="46">
        <v>3.8623850390367858E-3</v>
      </c>
      <c r="AF1484" s="46">
        <v>4.0813429702208446E-3</v>
      </c>
      <c r="AG1484" s="46">
        <v>4.08130332025026E-3</v>
      </c>
      <c r="AH1484" s="46">
        <v>4.0812634309438326E-3</v>
      </c>
      <c r="AI1484" s="46">
        <v>4.0812233001279851E-3</v>
      </c>
      <c r="AJ1484" s="46">
        <v>4.0811829256027273E-3</v>
      </c>
      <c r="AK1484" s="46">
        <v>3.7967043236522155E-2</v>
      </c>
      <c r="AL1484" s="45">
        <v>3.7967043236522155E-2</v>
      </c>
      <c r="AM1484" s="45">
        <v>8.0026825418287985E-4</v>
      </c>
      <c r="AN1484" s="45">
        <v>1.8162001878268899E-3</v>
      </c>
      <c r="AO1484" s="45">
        <v>3.0510900526549592E-3</v>
      </c>
      <c r="AP1484" s="45">
        <v>4.5049378486670885E-3</v>
      </c>
      <c r="AQ1484" s="45">
        <v>6.1777435758632775E-3</v>
      </c>
      <c r="AR1484" s="45">
        <v>8.0695072342435257E-3</v>
      </c>
      <c r="AS1484" s="45">
        <v>1.0180228823807834E-2</v>
      </c>
      <c r="AT1484" s="45">
        <v>1.2509908344556201E-2</v>
      </c>
      <c r="AU1484" s="45">
        <v>1.505854579648863E-2</v>
      </c>
      <c r="AV1484" s="45">
        <v>1.7826141179605116E-2</v>
      </c>
      <c r="AW1484" s="45">
        <v>2.0812694493905663E-2</v>
      </c>
      <c r="AX1484" s="45">
        <v>2.4018205739390269E-2</v>
      </c>
      <c r="AY1484" s="45">
        <v>2.7442674916058934E-2</v>
      </c>
      <c r="AZ1484" s="45">
        <v>3.1086102023911658E-2</v>
      </c>
      <c r="BA1484" s="45">
        <v>3.4948487062948445E-2</v>
      </c>
      <c r="BB1484" s="45">
        <v>3.7967043236522155E-2</v>
      </c>
      <c r="BC1484" s="45">
        <v>3.7967043236522155E-2</v>
      </c>
      <c r="BD1484" s="45">
        <v>3.7967043236522155E-2</v>
      </c>
      <c r="BE1484" s="45">
        <v>3.7967043236522155E-2</v>
      </c>
      <c r="BF1484" s="45">
        <v>3.7967043236522155E-2</v>
      </c>
    </row>
    <row r="1485" spans="1:58" ht="13.5" thickBot="1" x14ac:dyDescent="0.25">
      <c r="A1485" s="6" t="s">
        <v>1350</v>
      </c>
      <c r="B1485" s="6" t="s">
        <v>1350</v>
      </c>
      <c r="C1485" s="6" t="s">
        <v>244</v>
      </c>
      <c r="D1485" s="6" t="s">
        <v>1350</v>
      </c>
      <c r="E1485" s="6">
        <v>0</v>
      </c>
      <c r="F1485" s="6" t="s">
        <v>244</v>
      </c>
      <c r="G1485" s="21" t="s">
        <v>1305</v>
      </c>
      <c r="H1485" s="21" t="s">
        <v>1174</v>
      </c>
      <c r="I1485" s="21" t="s">
        <v>1160</v>
      </c>
      <c r="J1485" s="21" t="s">
        <v>240</v>
      </c>
      <c r="K1485" s="21" t="s">
        <v>247</v>
      </c>
      <c r="L1485" s="21" t="s">
        <v>248</v>
      </c>
      <c r="M1485" s="3">
        <v>0</v>
      </c>
      <c r="N1485" s="3">
        <v>0</v>
      </c>
      <c r="O1485" s="21" t="s">
        <v>1444</v>
      </c>
      <c r="P1485" s="21">
        <v>0</v>
      </c>
      <c r="Q1485" s="46">
        <v>0</v>
      </c>
      <c r="R1485" s="46">
        <v>0</v>
      </c>
      <c r="S1485" s="46">
        <v>0</v>
      </c>
      <c r="T1485" s="46">
        <v>0</v>
      </c>
      <c r="U1485" s="46">
        <v>0</v>
      </c>
      <c r="V1485" s="46">
        <v>0</v>
      </c>
      <c r="W1485" s="46">
        <v>0</v>
      </c>
      <c r="X1485" s="46">
        <v>0</v>
      </c>
      <c r="Y1485" s="46">
        <v>0</v>
      </c>
      <c r="Z1485" s="46">
        <v>0</v>
      </c>
      <c r="AA1485" s="46">
        <v>0</v>
      </c>
      <c r="AB1485" s="46">
        <v>0</v>
      </c>
      <c r="AC1485" s="46">
        <v>0</v>
      </c>
      <c r="AD1485" s="46">
        <v>0</v>
      </c>
      <c r="AE1485" s="46">
        <v>0</v>
      </c>
      <c r="AF1485" s="46">
        <v>0</v>
      </c>
      <c r="AG1485" s="46">
        <v>0</v>
      </c>
      <c r="AH1485" s="46">
        <v>0</v>
      </c>
      <c r="AI1485" s="46">
        <v>0</v>
      </c>
      <c r="AJ1485" s="46">
        <v>0</v>
      </c>
      <c r="AK1485" s="46">
        <v>0</v>
      </c>
      <c r="AL1485" s="45">
        <v>0</v>
      </c>
      <c r="AM1485" s="45">
        <v>0</v>
      </c>
      <c r="AN1485" s="45">
        <v>0</v>
      </c>
      <c r="AO1485" s="45">
        <v>0</v>
      </c>
      <c r="AP1485" s="45">
        <v>0</v>
      </c>
      <c r="AQ1485" s="45">
        <v>0</v>
      </c>
      <c r="AR1485" s="45">
        <v>0</v>
      </c>
      <c r="AS1485" s="45">
        <v>0</v>
      </c>
      <c r="AT1485" s="45">
        <v>0</v>
      </c>
      <c r="AU1485" s="45">
        <v>0</v>
      </c>
      <c r="AV1485" s="45">
        <v>0</v>
      </c>
      <c r="AW1485" s="45">
        <v>0</v>
      </c>
      <c r="AX1485" s="45">
        <v>0</v>
      </c>
      <c r="AY1485" s="45">
        <v>0</v>
      </c>
      <c r="AZ1485" s="45">
        <v>0</v>
      </c>
      <c r="BA1485" s="45">
        <v>0</v>
      </c>
      <c r="BB1485" s="45">
        <v>0</v>
      </c>
      <c r="BC1485" s="45">
        <v>0</v>
      </c>
      <c r="BD1485" s="45">
        <v>0</v>
      </c>
      <c r="BE1485" s="45">
        <v>0</v>
      </c>
      <c r="BF1485" s="45">
        <v>0</v>
      </c>
    </row>
    <row r="1486" spans="1:58" ht="13.5" thickBot="1" x14ac:dyDescent="0.25">
      <c r="A1486" s="6" t="s">
        <v>1350</v>
      </c>
      <c r="B1486" s="6" t="s">
        <v>1350</v>
      </c>
      <c r="C1486" s="6" t="s">
        <v>244</v>
      </c>
      <c r="D1486" s="6" t="s">
        <v>1350</v>
      </c>
      <c r="E1486" s="6">
        <v>0</v>
      </c>
      <c r="F1486" s="6" t="s">
        <v>244</v>
      </c>
      <c r="G1486" s="21" t="s">
        <v>1305</v>
      </c>
      <c r="H1486" s="21" t="s">
        <v>1174</v>
      </c>
      <c r="I1486" s="21" t="s">
        <v>1160</v>
      </c>
      <c r="J1486" s="21" t="s">
        <v>240</v>
      </c>
      <c r="K1486" s="21" t="s">
        <v>249</v>
      </c>
      <c r="L1486" s="21" t="s">
        <v>250</v>
      </c>
      <c r="M1486" s="3">
        <v>0</v>
      </c>
      <c r="N1486" s="3">
        <v>0</v>
      </c>
      <c r="O1486" s="21" t="s">
        <v>1444</v>
      </c>
      <c r="P1486" s="21">
        <v>0</v>
      </c>
      <c r="Q1486" s="46">
        <v>0</v>
      </c>
      <c r="R1486" s="46">
        <v>0</v>
      </c>
      <c r="S1486" s="46">
        <v>0</v>
      </c>
      <c r="T1486" s="46">
        <v>0</v>
      </c>
      <c r="U1486" s="46">
        <v>0</v>
      </c>
      <c r="V1486" s="46">
        <v>0</v>
      </c>
      <c r="W1486" s="46">
        <v>0</v>
      </c>
      <c r="X1486" s="46">
        <v>0</v>
      </c>
      <c r="Y1486" s="46">
        <v>0</v>
      </c>
      <c r="Z1486" s="46">
        <v>0</v>
      </c>
      <c r="AA1486" s="46">
        <v>0</v>
      </c>
      <c r="AB1486" s="46">
        <v>0</v>
      </c>
      <c r="AC1486" s="46">
        <v>0</v>
      </c>
      <c r="AD1486" s="46">
        <v>0</v>
      </c>
      <c r="AE1486" s="46">
        <v>0</v>
      </c>
      <c r="AF1486" s="46">
        <v>0</v>
      </c>
      <c r="AG1486" s="46">
        <v>0</v>
      </c>
      <c r="AH1486" s="46">
        <v>0</v>
      </c>
      <c r="AI1486" s="46">
        <v>0</v>
      </c>
      <c r="AJ1486" s="46">
        <v>0</v>
      </c>
      <c r="AK1486" s="46">
        <v>0</v>
      </c>
      <c r="AL1486" s="45">
        <v>0</v>
      </c>
      <c r="AM1486" s="45">
        <v>0</v>
      </c>
      <c r="AN1486" s="45">
        <v>0</v>
      </c>
      <c r="AO1486" s="45">
        <v>0</v>
      </c>
      <c r="AP1486" s="45">
        <v>0</v>
      </c>
      <c r="AQ1486" s="45">
        <v>0</v>
      </c>
      <c r="AR1486" s="45">
        <v>0</v>
      </c>
      <c r="AS1486" s="45">
        <v>0</v>
      </c>
      <c r="AT1486" s="45">
        <v>0</v>
      </c>
      <c r="AU1486" s="45">
        <v>0</v>
      </c>
      <c r="AV1486" s="45">
        <v>0</v>
      </c>
      <c r="AW1486" s="45">
        <v>0</v>
      </c>
      <c r="AX1486" s="45">
        <v>0</v>
      </c>
      <c r="AY1486" s="45">
        <v>0</v>
      </c>
      <c r="AZ1486" s="45">
        <v>0</v>
      </c>
      <c r="BA1486" s="45">
        <v>0</v>
      </c>
      <c r="BB1486" s="45">
        <v>0</v>
      </c>
      <c r="BC1486" s="45">
        <v>0</v>
      </c>
      <c r="BD1486" s="45">
        <v>0</v>
      </c>
      <c r="BE1486" s="45">
        <v>0</v>
      </c>
      <c r="BF1486" s="45">
        <v>0</v>
      </c>
    </row>
    <row r="1487" spans="1:58" ht="13.5" thickBot="1" x14ac:dyDescent="0.25">
      <c r="A1487" s="6" t="s">
        <v>1141</v>
      </c>
      <c r="B1487" s="6" t="s">
        <v>1350</v>
      </c>
      <c r="C1487" s="6" t="s">
        <v>244</v>
      </c>
      <c r="D1487" s="6" t="s">
        <v>1141</v>
      </c>
      <c r="E1487" s="6">
        <v>5.8810390340031384</v>
      </c>
      <c r="F1487" s="6" t="s">
        <v>244</v>
      </c>
      <c r="G1487" s="21" t="s">
        <v>1305</v>
      </c>
      <c r="H1487" s="21" t="s">
        <v>1174</v>
      </c>
      <c r="I1487" s="21" t="s">
        <v>1160</v>
      </c>
      <c r="J1487" s="21" t="s">
        <v>240</v>
      </c>
      <c r="K1487" s="21" t="s">
        <v>251</v>
      </c>
      <c r="L1487" s="21" t="s">
        <v>252</v>
      </c>
      <c r="M1487" s="3">
        <v>3.2233028495639626</v>
      </c>
      <c r="N1487" s="3">
        <v>5.8810390340031384</v>
      </c>
      <c r="O1487" s="21" t="s">
        <v>1445</v>
      </c>
      <c r="P1487" s="21">
        <v>0</v>
      </c>
      <c r="Q1487" s="46">
        <v>1.7087025338355061E-3</v>
      </c>
      <c r="R1487" s="46">
        <v>2.1646778646498307E-3</v>
      </c>
      <c r="S1487" s="46">
        <v>2.6314382968717354E-3</v>
      </c>
      <c r="T1487" s="46">
        <v>3.0981987290936396E-3</v>
      </c>
      <c r="U1487" s="46">
        <v>3.5649591613155442E-3</v>
      </c>
      <c r="V1487" s="46">
        <v>4.0317195935374479E-3</v>
      </c>
      <c r="W1487" s="46">
        <v>4.4984800257593513E-3</v>
      </c>
      <c r="X1487" s="46">
        <v>4.9652404579812563E-3</v>
      </c>
      <c r="Y1487" s="46">
        <v>5.4320008902031614E-3</v>
      </c>
      <c r="Z1487" s="46">
        <v>5.8987613224250647E-3</v>
      </c>
      <c r="AA1487" s="46">
        <v>6.3655217546469698E-3</v>
      </c>
      <c r="AB1487" s="46">
        <v>6.8322821868688714E-3</v>
      </c>
      <c r="AC1487" s="46">
        <v>7.2990426190907816E-3</v>
      </c>
      <c r="AD1487" s="46">
        <v>7.7658030513126841E-3</v>
      </c>
      <c r="AE1487" s="46">
        <v>8.2325634835345891E-3</v>
      </c>
      <c r="AF1487" s="46">
        <v>8.6993239157564933E-3</v>
      </c>
      <c r="AG1487" s="46">
        <v>8.6991245528210883E-3</v>
      </c>
      <c r="AH1487" s="46">
        <v>8.6989233387159189E-3</v>
      </c>
      <c r="AI1487" s="46">
        <v>8.6987202475373691E-3</v>
      </c>
      <c r="AJ1487" s="46">
        <v>8.6985152528962651E-3</v>
      </c>
      <c r="AK1487" s="46">
        <v>8.1065795927052112E-2</v>
      </c>
      <c r="AL1487" s="45">
        <v>8.1065795927052112E-2</v>
      </c>
      <c r="AM1487" s="45">
        <v>1.7087025338355061E-3</v>
      </c>
      <c r="AN1487" s="45">
        <v>3.8733803984853368E-3</v>
      </c>
      <c r="AO1487" s="45">
        <v>6.5048186953570722E-3</v>
      </c>
      <c r="AP1487" s="45">
        <v>9.6030174244507126E-3</v>
      </c>
      <c r="AQ1487" s="45">
        <v>1.3167976585766256E-2</v>
      </c>
      <c r="AR1487" s="45">
        <v>1.7199696179303704E-2</v>
      </c>
      <c r="AS1487" s="45">
        <v>2.1698176205063056E-2</v>
      </c>
      <c r="AT1487" s="45">
        <v>2.6663416663044313E-2</v>
      </c>
      <c r="AU1487" s="45">
        <v>3.2095417553247477E-2</v>
      </c>
      <c r="AV1487" s="45">
        <v>3.7994178875672538E-2</v>
      </c>
      <c r="AW1487" s="45">
        <v>4.4359700630319507E-2</v>
      </c>
      <c r="AX1487" s="45">
        <v>5.1191982817188376E-2</v>
      </c>
      <c r="AY1487" s="45">
        <v>5.8491025436279161E-2</v>
      </c>
      <c r="AZ1487" s="45">
        <v>6.6256828487591846E-2</v>
      </c>
      <c r="BA1487" s="45">
        <v>7.4489391971126431E-2</v>
      </c>
      <c r="BB1487" s="45">
        <v>8.1065795927052112E-2</v>
      </c>
      <c r="BC1487" s="45">
        <v>8.1065795927052112E-2</v>
      </c>
      <c r="BD1487" s="45">
        <v>8.1065795927052112E-2</v>
      </c>
      <c r="BE1487" s="45">
        <v>8.1065795927052112E-2</v>
      </c>
      <c r="BF1487" s="45">
        <v>8.1065795927052112E-2</v>
      </c>
    </row>
    <row r="1488" spans="1:58" ht="13.5" thickBot="1" x14ac:dyDescent="0.25">
      <c r="A1488" s="6" t="s">
        <v>1350</v>
      </c>
      <c r="B1488" s="6" t="s">
        <v>1350</v>
      </c>
      <c r="C1488" s="6" t="s">
        <v>244</v>
      </c>
      <c r="D1488" s="6" t="s">
        <v>1350</v>
      </c>
      <c r="E1488" s="6">
        <v>0</v>
      </c>
      <c r="F1488" s="6" t="s">
        <v>244</v>
      </c>
      <c r="G1488" s="21" t="s">
        <v>1305</v>
      </c>
      <c r="H1488" s="21" t="s">
        <v>1174</v>
      </c>
      <c r="I1488" s="21" t="s">
        <v>1160</v>
      </c>
      <c r="J1488" s="21" t="s">
        <v>240</v>
      </c>
      <c r="K1488" s="21" t="s">
        <v>253</v>
      </c>
      <c r="L1488" s="21" t="s">
        <v>254</v>
      </c>
      <c r="M1488" s="3">
        <v>0</v>
      </c>
      <c r="N1488" s="3">
        <v>0</v>
      </c>
      <c r="O1488" s="21" t="s">
        <v>1445</v>
      </c>
      <c r="P1488" s="21">
        <v>0</v>
      </c>
      <c r="Q1488" s="46">
        <v>0</v>
      </c>
      <c r="R1488" s="46">
        <v>0</v>
      </c>
      <c r="S1488" s="46">
        <v>0</v>
      </c>
      <c r="T1488" s="46">
        <v>0</v>
      </c>
      <c r="U1488" s="46">
        <v>0</v>
      </c>
      <c r="V1488" s="46">
        <v>0</v>
      </c>
      <c r="W1488" s="46">
        <v>0</v>
      </c>
      <c r="X1488" s="46">
        <v>0</v>
      </c>
      <c r="Y1488" s="46">
        <v>0</v>
      </c>
      <c r="Z1488" s="46">
        <v>0</v>
      </c>
      <c r="AA1488" s="46">
        <v>0</v>
      </c>
      <c r="AB1488" s="46">
        <v>0</v>
      </c>
      <c r="AC1488" s="46">
        <v>0</v>
      </c>
      <c r="AD1488" s="46">
        <v>0</v>
      </c>
      <c r="AE1488" s="46">
        <v>0</v>
      </c>
      <c r="AF1488" s="46">
        <v>0</v>
      </c>
      <c r="AG1488" s="46">
        <v>0</v>
      </c>
      <c r="AH1488" s="46">
        <v>0</v>
      </c>
      <c r="AI1488" s="46">
        <v>0</v>
      </c>
      <c r="AJ1488" s="46">
        <v>0</v>
      </c>
      <c r="AK1488" s="46">
        <v>0</v>
      </c>
      <c r="AL1488" s="45">
        <v>0</v>
      </c>
      <c r="AM1488" s="45">
        <v>0</v>
      </c>
      <c r="AN1488" s="45">
        <v>0</v>
      </c>
      <c r="AO1488" s="45">
        <v>0</v>
      </c>
      <c r="AP1488" s="45">
        <v>0</v>
      </c>
      <c r="AQ1488" s="45">
        <v>0</v>
      </c>
      <c r="AR1488" s="45">
        <v>0</v>
      </c>
      <c r="AS1488" s="45">
        <v>0</v>
      </c>
      <c r="AT1488" s="45">
        <v>0</v>
      </c>
      <c r="AU1488" s="45">
        <v>0</v>
      </c>
      <c r="AV1488" s="45">
        <v>0</v>
      </c>
      <c r="AW1488" s="45">
        <v>0</v>
      </c>
      <c r="AX1488" s="45">
        <v>0</v>
      </c>
      <c r="AY1488" s="45">
        <v>0</v>
      </c>
      <c r="AZ1488" s="45">
        <v>0</v>
      </c>
      <c r="BA1488" s="45">
        <v>0</v>
      </c>
      <c r="BB1488" s="45">
        <v>0</v>
      </c>
      <c r="BC1488" s="45">
        <v>0</v>
      </c>
      <c r="BD1488" s="45">
        <v>0</v>
      </c>
      <c r="BE1488" s="45">
        <v>0</v>
      </c>
      <c r="BF1488" s="45">
        <v>0</v>
      </c>
    </row>
    <row r="1489" spans="1:58" ht="13.5" thickBot="1" x14ac:dyDescent="0.25">
      <c r="A1489" s="6" t="s">
        <v>1350</v>
      </c>
      <c r="B1489" s="6" t="s">
        <v>1350</v>
      </c>
      <c r="C1489" s="6" t="s">
        <v>244</v>
      </c>
      <c r="D1489" s="6" t="s">
        <v>1350</v>
      </c>
      <c r="E1489" s="6">
        <v>0</v>
      </c>
      <c r="F1489" s="6" t="s">
        <v>244</v>
      </c>
      <c r="G1489" s="21" t="s">
        <v>1305</v>
      </c>
      <c r="H1489" s="21" t="s">
        <v>1174</v>
      </c>
      <c r="I1489" s="21" t="s">
        <v>1160</v>
      </c>
      <c r="J1489" s="21" t="s">
        <v>240</v>
      </c>
      <c r="K1489" s="21" t="s">
        <v>255</v>
      </c>
      <c r="L1489" s="21" t="s">
        <v>256</v>
      </c>
      <c r="M1489" s="3">
        <v>0</v>
      </c>
      <c r="N1489" s="3">
        <v>0</v>
      </c>
      <c r="O1489" s="21" t="s">
        <v>1445</v>
      </c>
      <c r="P1489" s="21">
        <v>0</v>
      </c>
      <c r="Q1489" s="46">
        <v>0</v>
      </c>
      <c r="R1489" s="46">
        <v>0</v>
      </c>
      <c r="S1489" s="46">
        <v>0</v>
      </c>
      <c r="T1489" s="46">
        <v>0</v>
      </c>
      <c r="U1489" s="46">
        <v>0</v>
      </c>
      <c r="V1489" s="46">
        <v>0</v>
      </c>
      <c r="W1489" s="46">
        <v>0</v>
      </c>
      <c r="X1489" s="46">
        <v>0</v>
      </c>
      <c r="Y1489" s="46">
        <v>0</v>
      </c>
      <c r="Z1489" s="46">
        <v>0</v>
      </c>
      <c r="AA1489" s="46">
        <v>0</v>
      </c>
      <c r="AB1489" s="46">
        <v>0</v>
      </c>
      <c r="AC1489" s="46">
        <v>0</v>
      </c>
      <c r="AD1489" s="46">
        <v>0</v>
      </c>
      <c r="AE1489" s="46">
        <v>0</v>
      </c>
      <c r="AF1489" s="46">
        <v>0</v>
      </c>
      <c r="AG1489" s="46">
        <v>0</v>
      </c>
      <c r="AH1489" s="46">
        <v>0</v>
      </c>
      <c r="AI1489" s="46">
        <v>0</v>
      </c>
      <c r="AJ1489" s="46">
        <v>0</v>
      </c>
      <c r="AK1489" s="46">
        <v>0</v>
      </c>
      <c r="AL1489" s="45">
        <v>0</v>
      </c>
      <c r="AM1489" s="45">
        <v>0</v>
      </c>
      <c r="AN1489" s="45">
        <v>0</v>
      </c>
      <c r="AO1489" s="45">
        <v>0</v>
      </c>
      <c r="AP1489" s="45">
        <v>0</v>
      </c>
      <c r="AQ1489" s="45">
        <v>0</v>
      </c>
      <c r="AR1489" s="45">
        <v>0</v>
      </c>
      <c r="AS1489" s="45">
        <v>0</v>
      </c>
      <c r="AT1489" s="45">
        <v>0</v>
      </c>
      <c r="AU1489" s="45">
        <v>0</v>
      </c>
      <c r="AV1489" s="45">
        <v>0</v>
      </c>
      <c r="AW1489" s="45">
        <v>0</v>
      </c>
      <c r="AX1489" s="45">
        <v>0</v>
      </c>
      <c r="AY1489" s="45">
        <v>0</v>
      </c>
      <c r="AZ1489" s="45">
        <v>0</v>
      </c>
      <c r="BA1489" s="45">
        <v>0</v>
      </c>
      <c r="BB1489" s="45">
        <v>0</v>
      </c>
      <c r="BC1489" s="45">
        <v>0</v>
      </c>
      <c r="BD1489" s="45">
        <v>0</v>
      </c>
      <c r="BE1489" s="45">
        <v>0</v>
      </c>
      <c r="BF1489" s="45">
        <v>0</v>
      </c>
    </row>
    <row r="1490" spans="1:58" ht="13.5" thickBot="1" x14ac:dyDescent="0.25">
      <c r="A1490" s="6" t="s">
        <v>1350</v>
      </c>
      <c r="B1490" s="6" t="s">
        <v>1350</v>
      </c>
      <c r="C1490" s="6" t="s">
        <v>244</v>
      </c>
      <c r="D1490" s="6" t="s">
        <v>1350</v>
      </c>
      <c r="E1490" s="6">
        <v>0</v>
      </c>
      <c r="F1490" s="6" t="s">
        <v>244</v>
      </c>
      <c r="G1490" s="21" t="s">
        <v>1305</v>
      </c>
      <c r="H1490" s="21" t="s">
        <v>1174</v>
      </c>
      <c r="I1490" s="21" t="s">
        <v>1160</v>
      </c>
      <c r="J1490" s="21" t="s">
        <v>240</v>
      </c>
      <c r="K1490" s="21" t="s">
        <v>257</v>
      </c>
      <c r="L1490" s="21" t="s">
        <v>258</v>
      </c>
      <c r="M1490" s="3">
        <v>0</v>
      </c>
      <c r="N1490" s="3">
        <v>0</v>
      </c>
      <c r="O1490" s="21" t="s">
        <v>1445</v>
      </c>
      <c r="P1490" s="21">
        <v>0</v>
      </c>
      <c r="Q1490" s="46">
        <v>0</v>
      </c>
      <c r="R1490" s="46">
        <v>0</v>
      </c>
      <c r="S1490" s="46">
        <v>0</v>
      </c>
      <c r="T1490" s="46">
        <v>0</v>
      </c>
      <c r="U1490" s="46">
        <v>0</v>
      </c>
      <c r="V1490" s="46">
        <v>0</v>
      </c>
      <c r="W1490" s="46">
        <v>0</v>
      </c>
      <c r="X1490" s="46">
        <v>0</v>
      </c>
      <c r="Y1490" s="46">
        <v>0</v>
      </c>
      <c r="Z1490" s="46">
        <v>0</v>
      </c>
      <c r="AA1490" s="46">
        <v>0</v>
      </c>
      <c r="AB1490" s="46">
        <v>0</v>
      </c>
      <c r="AC1490" s="46">
        <v>0</v>
      </c>
      <c r="AD1490" s="46">
        <v>0</v>
      </c>
      <c r="AE1490" s="46">
        <v>0</v>
      </c>
      <c r="AF1490" s="46">
        <v>0</v>
      </c>
      <c r="AG1490" s="46">
        <v>0</v>
      </c>
      <c r="AH1490" s="46">
        <v>0</v>
      </c>
      <c r="AI1490" s="46">
        <v>0</v>
      </c>
      <c r="AJ1490" s="46">
        <v>0</v>
      </c>
      <c r="AK1490" s="46">
        <v>0</v>
      </c>
      <c r="AL1490" s="45">
        <v>0</v>
      </c>
      <c r="AM1490" s="45">
        <v>0</v>
      </c>
      <c r="AN1490" s="45">
        <v>0</v>
      </c>
      <c r="AO1490" s="45">
        <v>0</v>
      </c>
      <c r="AP1490" s="45">
        <v>0</v>
      </c>
      <c r="AQ1490" s="45">
        <v>0</v>
      </c>
      <c r="AR1490" s="45">
        <v>0</v>
      </c>
      <c r="AS1490" s="45">
        <v>0</v>
      </c>
      <c r="AT1490" s="45">
        <v>0</v>
      </c>
      <c r="AU1490" s="45">
        <v>0</v>
      </c>
      <c r="AV1490" s="45">
        <v>0</v>
      </c>
      <c r="AW1490" s="45">
        <v>0</v>
      </c>
      <c r="AX1490" s="45">
        <v>0</v>
      </c>
      <c r="AY1490" s="45">
        <v>0</v>
      </c>
      <c r="AZ1490" s="45">
        <v>0</v>
      </c>
      <c r="BA1490" s="45">
        <v>0</v>
      </c>
      <c r="BB1490" s="45">
        <v>0</v>
      </c>
      <c r="BC1490" s="45">
        <v>0</v>
      </c>
      <c r="BD1490" s="45">
        <v>0</v>
      </c>
      <c r="BE1490" s="45">
        <v>0</v>
      </c>
      <c r="BF1490" s="45">
        <v>0</v>
      </c>
    </row>
    <row r="1491" spans="1:58" ht="13.5" thickBot="1" x14ac:dyDescent="0.25">
      <c r="A1491" s="6" t="s">
        <v>1141</v>
      </c>
      <c r="B1491" s="6" t="s">
        <v>1350</v>
      </c>
      <c r="C1491" s="6" t="s">
        <v>244</v>
      </c>
      <c r="D1491" s="6" t="s">
        <v>1141</v>
      </c>
      <c r="E1491" s="6">
        <v>6.3033648066995438</v>
      </c>
      <c r="F1491" s="6" t="s">
        <v>244</v>
      </c>
      <c r="G1491" s="21" t="s">
        <v>1305</v>
      </c>
      <c r="H1491" s="21" t="s">
        <v>1174</v>
      </c>
      <c r="I1491" s="21" t="s">
        <v>1160</v>
      </c>
      <c r="J1491" s="21" t="s">
        <v>240</v>
      </c>
      <c r="K1491" s="21" t="s">
        <v>259</v>
      </c>
      <c r="L1491" s="21" t="s">
        <v>260</v>
      </c>
      <c r="M1491" s="3">
        <v>3.6439539176530795</v>
      </c>
      <c r="N1491" s="3">
        <v>6.3033648066995438</v>
      </c>
      <c r="O1491" s="21" t="s">
        <v>1444</v>
      </c>
      <c r="P1491" s="21">
        <v>0</v>
      </c>
      <c r="Q1491" s="46">
        <v>1.272902094558512E-5</v>
      </c>
      <c r="R1491" s="46">
        <v>1.6136299861337071E-5</v>
      </c>
      <c r="S1491" s="46">
        <v>1.9615189621637837E-5</v>
      </c>
      <c r="T1491" s="46">
        <v>2.30940793819386E-5</v>
      </c>
      <c r="U1491" s="46">
        <v>2.6572969142239363E-5</v>
      </c>
      <c r="V1491" s="46">
        <v>3.0051858902540129E-5</v>
      </c>
      <c r="W1491" s="46">
        <v>3.3530748662840888E-5</v>
      </c>
      <c r="X1491" s="46">
        <v>3.7009638423141668E-5</v>
      </c>
      <c r="Y1491" s="46">
        <v>4.0488528183442434E-5</v>
      </c>
      <c r="Z1491" s="46">
        <v>4.39674179437432E-5</v>
      </c>
      <c r="AA1491" s="46">
        <v>4.7446307704043966E-5</v>
      </c>
      <c r="AB1491" s="46">
        <v>5.0925197464344732E-5</v>
      </c>
      <c r="AC1491" s="46">
        <v>5.4404087224645512E-5</v>
      </c>
      <c r="AD1491" s="46">
        <v>5.7882976984946251E-5</v>
      </c>
      <c r="AE1491" s="46">
        <v>6.1361866745247024E-5</v>
      </c>
      <c r="AF1491" s="46">
        <v>6.484075650554779E-5</v>
      </c>
      <c r="AG1491" s="46">
        <v>6.4839577252760776E-5</v>
      </c>
      <c r="AH1491" s="46">
        <v>6.4838388250152343E-5</v>
      </c>
      <c r="AI1491" s="46">
        <v>6.483718937630632E-5</v>
      </c>
      <c r="AJ1491" s="46">
        <v>6.4835980507782021E-5</v>
      </c>
      <c r="AK1491" s="46">
        <v>6.0390161183275525E-4</v>
      </c>
      <c r="AL1491" s="45">
        <v>6.0390161183275525E-4</v>
      </c>
      <c r="AM1491" s="45">
        <v>1.272902094558512E-5</v>
      </c>
      <c r="AN1491" s="45">
        <v>2.8865320806922191E-5</v>
      </c>
      <c r="AO1491" s="45">
        <v>4.8480510428560025E-5</v>
      </c>
      <c r="AP1491" s="45">
        <v>7.1574589810498621E-5</v>
      </c>
      <c r="AQ1491" s="45">
        <v>9.8147558952737984E-5</v>
      </c>
      <c r="AR1491" s="45">
        <v>1.2819941785527811E-4</v>
      </c>
      <c r="AS1491" s="45">
        <v>1.6173016651811899E-4</v>
      </c>
      <c r="AT1491" s="45">
        <v>1.9873980494126067E-4</v>
      </c>
      <c r="AU1491" s="45">
        <v>2.3922833312470311E-4</v>
      </c>
      <c r="AV1491" s="45">
        <v>2.8319575106844629E-4</v>
      </c>
      <c r="AW1491" s="45">
        <v>3.3064205877249026E-4</v>
      </c>
      <c r="AX1491" s="45">
        <v>3.81567256236835E-4</v>
      </c>
      <c r="AY1491" s="45">
        <v>4.3597134346148051E-4</v>
      </c>
      <c r="AZ1491" s="45">
        <v>4.9385432044642672E-4</v>
      </c>
      <c r="BA1491" s="45">
        <v>5.5521618719167371E-4</v>
      </c>
      <c r="BB1491" s="45">
        <v>6.0390161183275525E-4</v>
      </c>
      <c r="BC1491" s="45">
        <v>6.0390161183275525E-4</v>
      </c>
      <c r="BD1491" s="45">
        <v>6.0390161183275525E-4</v>
      </c>
      <c r="BE1491" s="45">
        <v>6.0390161183275525E-4</v>
      </c>
      <c r="BF1491" s="45">
        <v>6.0390161183275525E-4</v>
      </c>
    </row>
    <row r="1492" spans="1:58" ht="13.5" thickBot="1" x14ac:dyDescent="0.25">
      <c r="A1492" s="6" t="s">
        <v>1141</v>
      </c>
      <c r="B1492" s="6" t="s">
        <v>1350</v>
      </c>
      <c r="C1492" s="6" t="s">
        <v>244</v>
      </c>
      <c r="D1492" s="6" t="s">
        <v>1141</v>
      </c>
      <c r="E1492" s="6">
        <v>6.3033648066995438</v>
      </c>
      <c r="F1492" s="6" t="s">
        <v>244</v>
      </c>
      <c r="G1492" s="21" t="s">
        <v>1305</v>
      </c>
      <c r="H1492" s="21" t="s">
        <v>1174</v>
      </c>
      <c r="I1492" s="21" t="s">
        <v>1160</v>
      </c>
      <c r="J1492" s="21" t="s">
        <v>240</v>
      </c>
      <c r="K1492" s="21" t="s">
        <v>261</v>
      </c>
      <c r="L1492" s="21" t="s">
        <v>262</v>
      </c>
      <c r="M1492" s="3">
        <v>3.6439539176530795</v>
      </c>
      <c r="N1492" s="3">
        <v>6.3033648066995438</v>
      </c>
      <c r="O1492" s="21" t="s">
        <v>1444</v>
      </c>
      <c r="P1492" s="21">
        <v>0</v>
      </c>
      <c r="Q1492" s="46">
        <v>1.272902094558512E-5</v>
      </c>
      <c r="R1492" s="46">
        <v>1.6136299861337068E-5</v>
      </c>
      <c r="S1492" s="46">
        <v>1.9615189621637834E-5</v>
      </c>
      <c r="T1492" s="46">
        <v>2.3094079381938603E-5</v>
      </c>
      <c r="U1492" s="46">
        <v>2.6572969142239363E-5</v>
      </c>
      <c r="V1492" s="46">
        <v>3.0051858902540122E-5</v>
      </c>
      <c r="W1492" s="46">
        <v>3.3530748662840895E-5</v>
      </c>
      <c r="X1492" s="46">
        <v>3.7009638423141661E-5</v>
      </c>
      <c r="Y1492" s="46">
        <v>4.0488528183442441E-5</v>
      </c>
      <c r="Z1492" s="46">
        <v>4.3967417943743193E-5</v>
      </c>
      <c r="AA1492" s="46">
        <v>4.7446307704043966E-5</v>
      </c>
      <c r="AB1492" s="46">
        <v>5.0925197464344732E-5</v>
      </c>
      <c r="AC1492" s="46">
        <v>5.4404087224645512E-5</v>
      </c>
      <c r="AD1492" s="46">
        <v>5.7882976984946251E-5</v>
      </c>
      <c r="AE1492" s="46">
        <v>6.1361866745247037E-5</v>
      </c>
      <c r="AF1492" s="46">
        <v>6.484075650554779E-5</v>
      </c>
      <c r="AG1492" s="46">
        <v>6.4839577252760776E-5</v>
      </c>
      <c r="AH1492" s="46">
        <v>6.4838388250152343E-5</v>
      </c>
      <c r="AI1492" s="46">
        <v>6.4837189376306333E-5</v>
      </c>
      <c r="AJ1492" s="46">
        <v>6.4835980507782034E-5</v>
      </c>
      <c r="AK1492" s="46">
        <v>6.0390161183275525E-4</v>
      </c>
      <c r="AL1492" s="45">
        <v>6.0390161183275525E-4</v>
      </c>
      <c r="AM1492" s="45">
        <v>1.272902094558512E-5</v>
      </c>
      <c r="AN1492" s="45">
        <v>2.8865320806922188E-5</v>
      </c>
      <c r="AO1492" s="45">
        <v>4.8480510428560025E-5</v>
      </c>
      <c r="AP1492" s="45">
        <v>7.1574589810498621E-5</v>
      </c>
      <c r="AQ1492" s="45">
        <v>9.8147558952737984E-5</v>
      </c>
      <c r="AR1492" s="45">
        <v>1.2819941785527811E-4</v>
      </c>
      <c r="AS1492" s="45">
        <v>1.6173016651811902E-4</v>
      </c>
      <c r="AT1492" s="45">
        <v>1.987398049412607E-4</v>
      </c>
      <c r="AU1492" s="45">
        <v>2.3922833312470314E-4</v>
      </c>
      <c r="AV1492" s="45">
        <v>2.8319575106844634E-4</v>
      </c>
      <c r="AW1492" s="45">
        <v>3.3064205877249032E-4</v>
      </c>
      <c r="AX1492" s="45">
        <v>3.8156725623683506E-4</v>
      </c>
      <c r="AY1492" s="45">
        <v>4.3597134346148056E-4</v>
      </c>
      <c r="AZ1492" s="45">
        <v>4.9385432044642683E-4</v>
      </c>
      <c r="BA1492" s="45">
        <v>5.5521618719167392E-4</v>
      </c>
      <c r="BB1492" s="45">
        <v>6.0390161183275525E-4</v>
      </c>
      <c r="BC1492" s="45">
        <v>6.0390161183275525E-4</v>
      </c>
      <c r="BD1492" s="45">
        <v>6.0390161183275525E-4</v>
      </c>
      <c r="BE1492" s="45">
        <v>6.0390161183275525E-4</v>
      </c>
      <c r="BF1492" s="45">
        <v>6.0390161183275525E-4</v>
      </c>
    </row>
    <row r="1493" spans="1:58" ht="13.5" thickBot="1" x14ac:dyDescent="0.25">
      <c r="A1493" s="6" t="s">
        <v>1141</v>
      </c>
      <c r="B1493" s="6" t="s">
        <v>1350</v>
      </c>
      <c r="C1493" s="6" t="s">
        <v>244</v>
      </c>
      <c r="D1493" s="6" t="s">
        <v>1141</v>
      </c>
      <c r="E1493" s="6">
        <v>6.2035766725777197</v>
      </c>
      <c r="F1493" s="6" t="s">
        <v>244</v>
      </c>
      <c r="G1493" s="21" t="s">
        <v>1305</v>
      </c>
      <c r="H1493" s="21" t="s">
        <v>1174</v>
      </c>
      <c r="I1493" s="21" t="s">
        <v>1160</v>
      </c>
      <c r="J1493" s="21" t="s">
        <v>240</v>
      </c>
      <c r="K1493" s="21" t="s">
        <v>263</v>
      </c>
      <c r="L1493" s="21" t="s">
        <v>264</v>
      </c>
      <c r="M1493" s="3">
        <v>3.5438097844109735</v>
      </c>
      <c r="N1493" s="3">
        <v>6.2035766725777197</v>
      </c>
      <c r="O1493" s="21" t="s">
        <v>1446</v>
      </c>
      <c r="P1493" s="21">
        <v>0</v>
      </c>
      <c r="Q1493" s="46">
        <v>1.7765476142890715E-3</v>
      </c>
      <c r="R1493" s="46">
        <v>2.2532604198145364E-3</v>
      </c>
      <c r="S1493" s="46">
        <v>2.7389926433214092E-3</v>
      </c>
      <c r="T1493" s="46">
        <v>3.2247248668282828E-3</v>
      </c>
      <c r="U1493" s="46">
        <v>3.7104570903351564E-3</v>
      </c>
      <c r="V1493" s="46">
        <v>4.1961893138420291E-3</v>
      </c>
      <c r="W1493" s="46">
        <v>4.6819215373489036E-3</v>
      </c>
      <c r="X1493" s="46">
        <v>5.1676537608557763E-3</v>
      </c>
      <c r="Y1493" s="46">
        <v>5.653385984362649E-3</v>
      </c>
      <c r="Z1493" s="46">
        <v>6.1391182078695252E-3</v>
      </c>
      <c r="AA1493" s="46">
        <v>6.6248504313763954E-3</v>
      </c>
      <c r="AB1493" s="46">
        <v>7.1105826548832733E-3</v>
      </c>
      <c r="AC1493" s="46">
        <v>7.5963148783901443E-3</v>
      </c>
      <c r="AD1493" s="46">
        <v>8.0820471018970188E-3</v>
      </c>
      <c r="AE1493" s="46">
        <v>8.5677793254038941E-3</v>
      </c>
      <c r="AF1493" s="46">
        <v>9.053511548910766E-3</v>
      </c>
      <c r="AG1493" s="46">
        <v>9.0533775657870835E-3</v>
      </c>
      <c r="AH1493" s="46">
        <v>9.0532425837966737E-3</v>
      </c>
      <c r="AI1493" s="46">
        <v>9.0531065917276565E-3</v>
      </c>
      <c r="AJ1493" s="46">
        <v>9.0529695781997425E-3</v>
      </c>
      <c r="AK1493" s="46">
        <v>8.4284562996096934E-2</v>
      </c>
      <c r="AL1493" s="45">
        <v>8.4284562996096934E-2</v>
      </c>
      <c r="AM1493" s="45">
        <v>1.7765476142890715E-3</v>
      </c>
      <c r="AN1493" s="45">
        <v>4.0298080341036081E-3</v>
      </c>
      <c r="AO1493" s="45">
        <v>6.7688006774250173E-3</v>
      </c>
      <c r="AP1493" s="45">
        <v>9.9935255442533E-3</v>
      </c>
      <c r="AQ1493" s="45">
        <v>1.3703982634588456E-2</v>
      </c>
      <c r="AR1493" s="45">
        <v>1.7900171948430486E-2</v>
      </c>
      <c r="AS1493" s="45">
        <v>2.258209348577939E-2</v>
      </c>
      <c r="AT1493" s="45">
        <v>2.7749747246635165E-2</v>
      </c>
      <c r="AU1493" s="45">
        <v>3.3403133230997813E-2</v>
      </c>
      <c r="AV1493" s="45">
        <v>3.9542251438867339E-2</v>
      </c>
      <c r="AW1493" s="45">
        <v>4.6167101870243733E-2</v>
      </c>
      <c r="AX1493" s="45">
        <v>5.3277684525127003E-2</v>
      </c>
      <c r="AY1493" s="45">
        <v>6.0873999403517148E-2</v>
      </c>
      <c r="AZ1493" s="45">
        <v>6.8956046505414162E-2</v>
      </c>
      <c r="BA1493" s="45">
        <v>7.7523825830818058E-2</v>
      </c>
      <c r="BB1493" s="45">
        <v>8.4284562996096934E-2</v>
      </c>
      <c r="BC1493" s="45">
        <v>8.4284562996096934E-2</v>
      </c>
      <c r="BD1493" s="45">
        <v>8.4284562996096934E-2</v>
      </c>
      <c r="BE1493" s="45">
        <v>8.4284562996096934E-2</v>
      </c>
      <c r="BF1493" s="45">
        <v>8.4284562996096934E-2</v>
      </c>
    </row>
    <row r="1494" spans="1:58" ht="13.5" thickBot="1" x14ac:dyDescent="0.25">
      <c r="A1494" s="6" t="s">
        <v>1141</v>
      </c>
      <c r="B1494" s="6" t="s">
        <v>1350</v>
      </c>
      <c r="C1494" s="6" t="s">
        <v>244</v>
      </c>
      <c r="D1494" s="6" t="s">
        <v>1141</v>
      </c>
      <c r="E1494" s="6">
        <v>6.3033648066995465</v>
      </c>
      <c r="F1494" s="6" t="s">
        <v>244</v>
      </c>
      <c r="G1494" s="21" t="s">
        <v>1305</v>
      </c>
      <c r="H1494" s="21" t="s">
        <v>1174</v>
      </c>
      <c r="I1494" s="21" t="s">
        <v>1160</v>
      </c>
      <c r="J1494" s="21" t="s">
        <v>240</v>
      </c>
      <c r="K1494" s="21" t="s">
        <v>265</v>
      </c>
      <c r="L1494" s="21" t="s">
        <v>266</v>
      </c>
      <c r="M1494" s="3">
        <v>3.6439539176530813</v>
      </c>
      <c r="N1494" s="3">
        <v>6.3033648066995465</v>
      </c>
      <c r="O1494" s="21" t="s">
        <v>1444</v>
      </c>
      <c r="P1494" s="21">
        <v>0</v>
      </c>
      <c r="Q1494" s="46">
        <v>5.5715722868258305E-5</v>
      </c>
      <c r="R1494" s="46">
        <v>7.0180070115041251E-5</v>
      </c>
      <c r="S1494" s="46">
        <v>8.5332467706544313E-5</v>
      </c>
      <c r="T1494" s="46">
        <v>1.004848652980474E-4</v>
      </c>
      <c r="U1494" s="46">
        <v>1.1563726288955041E-4</v>
      </c>
      <c r="V1494" s="46">
        <v>1.3078966048105345E-4</v>
      </c>
      <c r="W1494" s="46">
        <v>1.4594205807255651E-4</v>
      </c>
      <c r="X1494" s="46">
        <v>1.6109445566405957E-4</v>
      </c>
      <c r="Y1494" s="46">
        <v>1.7624685325556261E-4</v>
      </c>
      <c r="Z1494" s="46">
        <v>1.913992508470657E-4</v>
      </c>
      <c r="AA1494" s="46">
        <v>2.0655164843856876E-4</v>
      </c>
      <c r="AB1494" s="46">
        <v>2.2170404603007182E-4</v>
      </c>
      <c r="AC1494" s="46">
        <v>2.3685644362157491E-4</v>
      </c>
      <c r="AD1494" s="46">
        <v>2.52008841213078E-4</v>
      </c>
      <c r="AE1494" s="46">
        <v>2.6716123880458112E-4</v>
      </c>
      <c r="AF1494" s="46">
        <v>2.8231363639608407E-4</v>
      </c>
      <c r="AG1494" s="46">
        <v>2.8228864163078648E-4</v>
      </c>
      <c r="AH1494" s="46">
        <v>2.8226318871296809E-4</v>
      </c>
      <c r="AI1494" s="46">
        <v>2.8223726492924972E-4</v>
      </c>
      <c r="AJ1494" s="46">
        <v>2.8221085709147854E-4</v>
      </c>
      <c r="AK1494" s="46">
        <v>2.6433152234098742E-3</v>
      </c>
      <c r="AL1494" s="45">
        <v>2.6433152234098742E-3</v>
      </c>
      <c r="AM1494" s="45">
        <v>5.5715722868258305E-5</v>
      </c>
      <c r="AN1494" s="45">
        <v>1.2589579298329955E-4</v>
      </c>
      <c r="AO1494" s="45">
        <v>2.1122826068984386E-4</v>
      </c>
      <c r="AP1494" s="45">
        <v>3.1171312598789126E-4</v>
      </c>
      <c r="AQ1494" s="45">
        <v>4.273503888774417E-4</v>
      </c>
      <c r="AR1494" s="45">
        <v>5.5814004935849509E-4</v>
      </c>
      <c r="AS1494" s="45">
        <v>7.0408210743105166E-4</v>
      </c>
      <c r="AT1494" s="45">
        <v>8.6517656309511117E-4</v>
      </c>
      <c r="AU1494" s="45">
        <v>1.0414234163506739E-3</v>
      </c>
      <c r="AV1494" s="45">
        <v>1.2328226671977395E-3</v>
      </c>
      <c r="AW1494" s="45">
        <v>1.4393743156363083E-3</v>
      </c>
      <c r="AX1494" s="45">
        <v>1.6610783616663801E-3</v>
      </c>
      <c r="AY1494" s="45">
        <v>1.897934805287955E-3</v>
      </c>
      <c r="AZ1494" s="45">
        <v>2.1499436465010329E-3</v>
      </c>
      <c r="BA1494" s="45">
        <v>2.4171048853056142E-3</v>
      </c>
      <c r="BB1494" s="45">
        <v>2.6433152234098742E-3</v>
      </c>
      <c r="BC1494" s="45">
        <v>2.6433152234098742E-3</v>
      </c>
      <c r="BD1494" s="45">
        <v>2.6433152234098742E-3</v>
      </c>
      <c r="BE1494" s="45">
        <v>2.6433152234098742E-3</v>
      </c>
      <c r="BF1494" s="45">
        <v>2.6433152234098742E-3</v>
      </c>
    </row>
    <row r="1495" spans="1:58" ht="13.5" thickBot="1" x14ac:dyDescent="0.25">
      <c r="A1495" s="6" t="s">
        <v>1350</v>
      </c>
      <c r="B1495" s="6" t="s">
        <v>1350</v>
      </c>
      <c r="C1495" s="6" t="s">
        <v>244</v>
      </c>
      <c r="D1495" s="6" t="s">
        <v>1350</v>
      </c>
      <c r="E1495" s="6">
        <v>0</v>
      </c>
      <c r="F1495" s="6" t="s">
        <v>244</v>
      </c>
      <c r="G1495" s="21" t="s">
        <v>1305</v>
      </c>
      <c r="H1495" s="21" t="s">
        <v>1174</v>
      </c>
      <c r="I1495" s="21" t="s">
        <v>1160</v>
      </c>
      <c r="J1495" s="21" t="s">
        <v>240</v>
      </c>
      <c r="K1495" s="21" t="s">
        <v>267</v>
      </c>
      <c r="L1495" s="21" t="s">
        <v>268</v>
      </c>
      <c r="M1495" s="3">
        <v>0</v>
      </c>
      <c r="N1495" s="3">
        <v>0</v>
      </c>
      <c r="O1495" s="21" t="s">
        <v>1444</v>
      </c>
      <c r="P1495" s="21">
        <v>0</v>
      </c>
      <c r="Q1495" s="46">
        <v>0</v>
      </c>
      <c r="R1495" s="46">
        <v>0</v>
      </c>
      <c r="S1495" s="46">
        <v>0</v>
      </c>
      <c r="T1495" s="46">
        <v>0</v>
      </c>
      <c r="U1495" s="46">
        <v>0</v>
      </c>
      <c r="V1495" s="46">
        <v>0</v>
      </c>
      <c r="W1495" s="46">
        <v>0</v>
      </c>
      <c r="X1495" s="46">
        <v>0</v>
      </c>
      <c r="Y1495" s="46">
        <v>0</v>
      </c>
      <c r="Z1495" s="46">
        <v>0</v>
      </c>
      <c r="AA1495" s="46">
        <v>0</v>
      </c>
      <c r="AB1495" s="46">
        <v>0</v>
      </c>
      <c r="AC1495" s="46">
        <v>0</v>
      </c>
      <c r="AD1495" s="46">
        <v>0</v>
      </c>
      <c r="AE1495" s="46">
        <v>0</v>
      </c>
      <c r="AF1495" s="46">
        <v>0</v>
      </c>
      <c r="AG1495" s="46">
        <v>0</v>
      </c>
      <c r="AH1495" s="46">
        <v>0</v>
      </c>
      <c r="AI1495" s="46">
        <v>0</v>
      </c>
      <c r="AJ1495" s="46">
        <v>0</v>
      </c>
      <c r="AK1495" s="46">
        <v>0</v>
      </c>
      <c r="AL1495" s="45">
        <v>0</v>
      </c>
      <c r="AM1495" s="45">
        <v>0</v>
      </c>
      <c r="AN1495" s="45">
        <v>0</v>
      </c>
      <c r="AO1495" s="45">
        <v>0</v>
      </c>
      <c r="AP1495" s="45">
        <v>0</v>
      </c>
      <c r="AQ1495" s="45">
        <v>0</v>
      </c>
      <c r="AR1495" s="45">
        <v>0</v>
      </c>
      <c r="AS1495" s="45">
        <v>0</v>
      </c>
      <c r="AT1495" s="45">
        <v>0</v>
      </c>
      <c r="AU1495" s="45">
        <v>0</v>
      </c>
      <c r="AV1495" s="45">
        <v>0</v>
      </c>
      <c r="AW1495" s="45">
        <v>0</v>
      </c>
      <c r="AX1495" s="45">
        <v>0</v>
      </c>
      <c r="AY1495" s="45">
        <v>0</v>
      </c>
      <c r="AZ1495" s="45">
        <v>0</v>
      </c>
      <c r="BA1495" s="45">
        <v>0</v>
      </c>
      <c r="BB1495" s="45">
        <v>0</v>
      </c>
      <c r="BC1495" s="45">
        <v>0</v>
      </c>
      <c r="BD1495" s="45">
        <v>0</v>
      </c>
      <c r="BE1495" s="45">
        <v>0</v>
      </c>
      <c r="BF1495" s="45">
        <v>0</v>
      </c>
    </row>
    <row r="1496" spans="1:58" ht="13.5" thickBot="1" x14ac:dyDescent="0.25">
      <c r="A1496" s="6" t="s">
        <v>1141</v>
      </c>
      <c r="B1496" s="6" t="s">
        <v>1350</v>
      </c>
      <c r="C1496" s="6" t="s">
        <v>244</v>
      </c>
      <c r="D1496" s="6" t="s">
        <v>1141</v>
      </c>
      <c r="E1496" s="6">
        <v>6.3033648066995438</v>
      </c>
      <c r="F1496" s="6" t="s">
        <v>244</v>
      </c>
      <c r="G1496" s="21" t="s">
        <v>1305</v>
      </c>
      <c r="H1496" s="21" t="s">
        <v>1174</v>
      </c>
      <c r="I1496" s="21" t="s">
        <v>1160</v>
      </c>
      <c r="J1496" s="21" t="s">
        <v>240</v>
      </c>
      <c r="K1496" s="21" t="s">
        <v>269</v>
      </c>
      <c r="L1496" s="21" t="s">
        <v>270</v>
      </c>
      <c r="M1496" s="3">
        <v>3.64395391765308</v>
      </c>
      <c r="N1496" s="3">
        <v>6.3033648066995438</v>
      </c>
      <c r="O1496" s="21" t="s">
        <v>1444</v>
      </c>
      <c r="P1496" s="21">
        <v>0</v>
      </c>
      <c r="Q1496" s="46">
        <v>8.0580373931519664E-6</v>
      </c>
      <c r="R1496" s="46">
        <v>1.0206770501583231E-5</v>
      </c>
      <c r="S1496" s="46">
        <v>1.2407691677443041E-5</v>
      </c>
      <c r="T1496" s="46">
        <v>1.4608612853302865E-5</v>
      </c>
      <c r="U1496" s="46">
        <v>1.6809534029162679E-5</v>
      </c>
      <c r="V1496" s="46">
        <v>1.9010455205022496E-5</v>
      </c>
      <c r="W1496" s="46">
        <v>2.121137638088231E-5</v>
      </c>
      <c r="X1496" s="46">
        <v>2.3412297556742133E-5</v>
      </c>
      <c r="Y1496" s="46">
        <v>2.561321873260195E-5</v>
      </c>
      <c r="Z1496" s="46">
        <v>2.7814139908461771E-5</v>
      </c>
      <c r="AA1496" s="46">
        <v>3.0015061084321591E-5</v>
      </c>
      <c r="AB1496" s="46">
        <v>3.2215982260181405E-5</v>
      </c>
      <c r="AC1496" s="46">
        <v>3.4416903436041225E-5</v>
      </c>
      <c r="AD1496" s="46">
        <v>3.6617824611901052E-5</v>
      </c>
      <c r="AE1496" s="46">
        <v>3.8818745787760859E-5</v>
      </c>
      <c r="AF1496" s="46">
        <v>4.101966696362068E-5</v>
      </c>
      <c r="AG1496" s="46">
        <v>4.1018676980185803E-5</v>
      </c>
      <c r="AH1496" s="46">
        <v>4.1017677562245592E-5</v>
      </c>
      <c r="AI1496" s="46">
        <v>4.1016668574288571E-5</v>
      </c>
      <c r="AJ1496" s="46">
        <v>4.1015649878195636E-5</v>
      </c>
      <c r="AK1496" s="46">
        <v>3.8229662679759209E-4</v>
      </c>
      <c r="AL1496" s="45">
        <v>3.8229662679759209E-4</v>
      </c>
      <c r="AM1496" s="45">
        <v>8.0580373931519664E-6</v>
      </c>
      <c r="AN1496" s="45">
        <v>1.8264807894735198E-5</v>
      </c>
      <c r="AO1496" s="45">
        <v>3.0672499572178242E-5</v>
      </c>
      <c r="AP1496" s="45">
        <v>4.5281112425481104E-5</v>
      </c>
      <c r="AQ1496" s="45">
        <v>6.2090646454643786E-5</v>
      </c>
      <c r="AR1496" s="45">
        <v>8.1101101659666289E-5</v>
      </c>
      <c r="AS1496" s="45">
        <v>1.023124780405486E-4</v>
      </c>
      <c r="AT1496" s="45">
        <v>1.2572477559729073E-4</v>
      </c>
      <c r="AU1496" s="45">
        <v>1.5133799432989268E-4</v>
      </c>
      <c r="AV1496" s="45">
        <v>1.7915213423835445E-4</v>
      </c>
      <c r="AW1496" s="45">
        <v>2.0916719532267604E-4</v>
      </c>
      <c r="AX1496" s="45">
        <v>2.4138317758285745E-4</v>
      </c>
      <c r="AY1496" s="45">
        <v>2.7580008101889866E-4</v>
      </c>
      <c r="AZ1496" s="45">
        <v>3.1241790563079968E-4</v>
      </c>
      <c r="BA1496" s="45">
        <v>3.5123665141856053E-4</v>
      </c>
      <c r="BB1496" s="45">
        <v>3.8229662679759209E-4</v>
      </c>
      <c r="BC1496" s="45">
        <v>3.8229662679759209E-4</v>
      </c>
      <c r="BD1496" s="45">
        <v>3.8229662679759209E-4</v>
      </c>
      <c r="BE1496" s="45">
        <v>3.8229662679759209E-4</v>
      </c>
      <c r="BF1496" s="45">
        <v>3.8229662679759209E-4</v>
      </c>
    </row>
    <row r="1497" spans="1:58" ht="13.5" thickBot="1" x14ac:dyDescent="0.25">
      <c r="A1497" s="6" t="s">
        <v>1141</v>
      </c>
      <c r="B1497" s="6" t="s">
        <v>1350</v>
      </c>
      <c r="C1497" s="6" t="s">
        <v>244</v>
      </c>
      <c r="D1497" s="6" t="s">
        <v>1141</v>
      </c>
      <c r="E1497" s="6">
        <v>6.3033648066995438</v>
      </c>
      <c r="F1497" s="6" t="s">
        <v>244</v>
      </c>
      <c r="G1497" s="21" t="s">
        <v>1305</v>
      </c>
      <c r="H1497" s="21" t="s">
        <v>1174</v>
      </c>
      <c r="I1497" s="21" t="s">
        <v>1160</v>
      </c>
      <c r="J1497" s="21" t="s">
        <v>240</v>
      </c>
      <c r="K1497" s="21" t="s">
        <v>271</v>
      </c>
      <c r="L1497" s="21" t="s">
        <v>272</v>
      </c>
      <c r="M1497" s="3">
        <v>3.6439539176530809</v>
      </c>
      <c r="N1497" s="3">
        <v>6.3033648066995438</v>
      </c>
      <c r="O1497" s="21" t="s">
        <v>1444</v>
      </c>
      <c r="P1497" s="21">
        <v>0</v>
      </c>
      <c r="Q1497" s="46">
        <v>2.0479860432253291E-5</v>
      </c>
      <c r="R1497" s="46">
        <v>2.6019195309306349E-5</v>
      </c>
      <c r="S1497" s="46">
        <v>3.1625973386972875E-5</v>
      </c>
      <c r="T1497" s="46">
        <v>3.7232751464639381E-5</v>
      </c>
      <c r="U1497" s="46">
        <v>4.2839529542305914E-5</v>
      </c>
      <c r="V1497" s="46">
        <v>4.844630761997242E-5</v>
      </c>
      <c r="W1497" s="46">
        <v>5.4053085697638966E-5</v>
      </c>
      <c r="X1497" s="46">
        <v>5.9659863775305486E-5</v>
      </c>
      <c r="Y1497" s="46">
        <v>6.5266641852971998E-5</v>
      </c>
      <c r="Z1497" s="46">
        <v>7.0873419930638545E-5</v>
      </c>
      <c r="AA1497" s="46">
        <v>7.6480198008305064E-5</v>
      </c>
      <c r="AB1497" s="46">
        <v>8.2086976085971611E-5</v>
      </c>
      <c r="AC1497" s="46">
        <v>8.7693754163638158E-5</v>
      </c>
      <c r="AD1497" s="46">
        <v>9.330053224130465E-5</v>
      </c>
      <c r="AE1497" s="46">
        <v>9.8907310318971196E-5</v>
      </c>
      <c r="AF1497" s="46">
        <v>1.0451408839663769E-4</v>
      </c>
      <c r="AG1497" s="46">
        <v>1.0451343938428219E-4</v>
      </c>
      <c r="AH1497" s="46">
        <v>1.0451278724164196E-4</v>
      </c>
      <c r="AI1497" s="46">
        <v>1.0451213194601555E-4</v>
      </c>
      <c r="AJ1497" s="46">
        <v>1.0451147347448144E-4</v>
      </c>
      <c r="AK1497" s="46">
        <v>9.7162388042398742E-4</v>
      </c>
      <c r="AL1497" s="45">
        <v>9.7162388042398742E-4</v>
      </c>
      <c r="AM1497" s="45">
        <v>2.0479860432253291E-5</v>
      </c>
      <c r="AN1497" s="45">
        <v>4.6499055741559639E-5</v>
      </c>
      <c r="AO1497" s="45">
        <v>7.8125029128532514E-5</v>
      </c>
      <c r="AP1497" s="45">
        <v>1.153577805931719E-4</v>
      </c>
      <c r="AQ1497" s="45">
        <v>1.5819731013547782E-4</v>
      </c>
      <c r="AR1497" s="45">
        <v>2.0664361775545024E-4</v>
      </c>
      <c r="AS1497" s="45">
        <v>2.6069670345308922E-4</v>
      </c>
      <c r="AT1497" s="45">
        <v>3.2035656722839473E-4</v>
      </c>
      <c r="AU1497" s="45">
        <v>3.8562320908136673E-4</v>
      </c>
      <c r="AV1497" s="45">
        <v>4.5649662901200527E-4</v>
      </c>
      <c r="AW1497" s="45">
        <v>5.3297682702031031E-4</v>
      </c>
      <c r="AX1497" s="45">
        <v>6.1506380310628189E-4</v>
      </c>
      <c r="AY1497" s="45">
        <v>7.0275755726992002E-4</v>
      </c>
      <c r="AZ1497" s="45">
        <v>7.960580895112247E-4</v>
      </c>
      <c r="BA1497" s="45">
        <v>8.9496539983019592E-4</v>
      </c>
      <c r="BB1497" s="45">
        <v>9.7162388042398742E-4</v>
      </c>
      <c r="BC1497" s="45">
        <v>9.7162388042398742E-4</v>
      </c>
      <c r="BD1497" s="45">
        <v>9.7162388042398742E-4</v>
      </c>
      <c r="BE1497" s="45">
        <v>9.7162388042398742E-4</v>
      </c>
      <c r="BF1497" s="45">
        <v>9.7162388042398742E-4</v>
      </c>
    </row>
    <row r="1498" spans="1:58" ht="13.5" thickBot="1" x14ac:dyDescent="0.25">
      <c r="A1498" s="6" t="s">
        <v>1141</v>
      </c>
      <c r="B1498" s="6" t="s">
        <v>1350</v>
      </c>
      <c r="C1498" s="6" t="s">
        <v>244</v>
      </c>
      <c r="D1498" s="6" t="s">
        <v>1141</v>
      </c>
      <c r="E1498" s="6">
        <v>6.3033648066995447</v>
      </c>
      <c r="F1498" s="6" t="s">
        <v>244</v>
      </c>
      <c r="G1498" s="21" t="s">
        <v>1305</v>
      </c>
      <c r="H1498" s="21" t="s">
        <v>1174</v>
      </c>
      <c r="I1498" s="21" t="s">
        <v>1160</v>
      </c>
      <c r="J1498" s="21" t="s">
        <v>240</v>
      </c>
      <c r="K1498" s="21" t="s">
        <v>273</v>
      </c>
      <c r="L1498" s="21" t="s">
        <v>274</v>
      </c>
      <c r="M1498" s="3">
        <v>3.64395391765308</v>
      </c>
      <c r="N1498" s="3">
        <v>6.3033648066995447</v>
      </c>
      <c r="O1498" s="21" t="s">
        <v>1444</v>
      </c>
      <c r="P1498" s="21">
        <v>0</v>
      </c>
      <c r="Q1498" s="46">
        <v>3.7493898329817565E-6</v>
      </c>
      <c r="R1498" s="46">
        <v>4.765366312212933E-6</v>
      </c>
      <c r="S1498" s="46">
        <v>5.7921466733885342E-6</v>
      </c>
      <c r="T1498" s="46">
        <v>6.8189270345641363E-6</v>
      </c>
      <c r="U1498" s="46">
        <v>7.845707395739735E-6</v>
      </c>
      <c r="V1498" s="46">
        <v>8.8724877569153396E-6</v>
      </c>
      <c r="W1498" s="46">
        <v>9.8992681180909408E-6</v>
      </c>
      <c r="X1498" s="46">
        <v>1.0926048479266545E-5</v>
      </c>
      <c r="Y1498" s="46">
        <v>1.1952828840442147E-5</v>
      </c>
      <c r="Z1498" s="46">
        <v>1.297960920161775E-5</v>
      </c>
      <c r="AA1498" s="46">
        <v>1.4006389562793353E-5</v>
      </c>
      <c r="AB1498" s="46">
        <v>1.5033169923968957E-5</v>
      </c>
      <c r="AC1498" s="46">
        <v>1.605995028514456E-5</v>
      </c>
      <c r="AD1498" s="46">
        <v>1.7086730646320168E-5</v>
      </c>
      <c r="AE1498" s="46">
        <v>1.8113511007495769E-5</v>
      </c>
      <c r="AF1498" s="46">
        <v>1.9140291368671367E-5</v>
      </c>
      <c r="AG1498" s="46">
        <v>1.9140200425081496E-5</v>
      </c>
      <c r="AH1498" s="46">
        <v>1.9140109097917532E-5</v>
      </c>
      <c r="AI1498" s="46">
        <v>1.9140017384747643E-5</v>
      </c>
      <c r="AJ1498" s="46">
        <v>1.9139925283119398E-5</v>
      </c>
      <c r="AK1498" s="46">
        <v>1.7788191041608387E-4</v>
      </c>
      <c r="AL1498" s="45">
        <v>1.7788191041608387E-4</v>
      </c>
      <c r="AM1498" s="45">
        <v>3.7493898329817565E-6</v>
      </c>
      <c r="AN1498" s="45">
        <v>8.5147561451946895E-6</v>
      </c>
      <c r="AO1498" s="45">
        <v>1.4306902818583224E-5</v>
      </c>
      <c r="AP1498" s="45">
        <v>2.1125829853147359E-5</v>
      </c>
      <c r="AQ1498" s="45">
        <v>2.8971537248887092E-5</v>
      </c>
      <c r="AR1498" s="45">
        <v>3.7844025005802434E-5</v>
      </c>
      <c r="AS1498" s="45">
        <v>4.7743293123893376E-5</v>
      </c>
      <c r="AT1498" s="45">
        <v>5.866934160315992E-5</v>
      </c>
      <c r="AU1498" s="45">
        <v>7.0622170443602065E-5</v>
      </c>
      <c r="AV1498" s="45">
        <v>8.3601779645219818E-5</v>
      </c>
      <c r="AW1498" s="45">
        <v>9.7608169208013166E-5</v>
      </c>
      <c r="AX1498" s="45">
        <v>1.1264133913198212E-4</v>
      </c>
      <c r="AY1498" s="45">
        <v>1.2870128941712668E-4</v>
      </c>
      <c r="AZ1498" s="45">
        <v>1.4578802006344686E-4</v>
      </c>
      <c r="BA1498" s="45">
        <v>1.6390153107094264E-4</v>
      </c>
      <c r="BB1498" s="45">
        <v>1.7788191041608387E-4</v>
      </c>
      <c r="BC1498" s="45">
        <v>1.7788191041608387E-4</v>
      </c>
      <c r="BD1498" s="45">
        <v>1.7788191041608387E-4</v>
      </c>
      <c r="BE1498" s="45">
        <v>1.7788191041608387E-4</v>
      </c>
      <c r="BF1498" s="45">
        <v>1.7788191041608387E-4</v>
      </c>
    </row>
    <row r="1499" spans="1:58" ht="13.5" thickBot="1" x14ac:dyDescent="0.25">
      <c r="A1499" s="6" t="s">
        <v>1141</v>
      </c>
      <c r="B1499" s="6" t="s">
        <v>1350</v>
      </c>
      <c r="C1499" s="6" t="s">
        <v>244</v>
      </c>
      <c r="D1499" s="6" t="s">
        <v>1141</v>
      </c>
      <c r="E1499" s="6">
        <v>6.3033648066995447</v>
      </c>
      <c r="F1499" s="6" t="s">
        <v>244</v>
      </c>
      <c r="G1499" s="21" t="s">
        <v>1305</v>
      </c>
      <c r="H1499" s="21" t="s">
        <v>1174</v>
      </c>
      <c r="I1499" s="21" t="s">
        <v>1160</v>
      </c>
      <c r="J1499" s="21" t="s">
        <v>240</v>
      </c>
      <c r="K1499" s="21" t="s">
        <v>275</v>
      </c>
      <c r="L1499" s="21" t="s">
        <v>276</v>
      </c>
      <c r="M1499" s="3">
        <v>3.64395391765308</v>
      </c>
      <c r="N1499" s="3">
        <v>6.3033648066995447</v>
      </c>
      <c r="O1499" s="21" t="s">
        <v>1444</v>
      </c>
      <c r="P1499" s="21">
        <v>0</v>
      </c>
      <c r="Q1499" s="46">
        <v>3.7493898329817565E-6</v>
      </c>
      <c r="R1499" s="46">
        <v>4.7635142181653162E-6</v>
      </c>
      <c r="S1499" s="46">
        <v>5.7899858969996498E-6</v>
      </c>
      <c r="T1499" s="46">
        <v>6.81645757583398E-6</v>
      </c>
      <c r="U1499" s="46">
        <v>7.8429292546683127E-6</v>
      </c>
      <c r="V1499" s="46">
        <v>8.8694009335026463E-6</v>
      </c>
      <c r="W1499" s="46">
        <v>9.8958726123369799E-6</v>
      </c>
      <c r="X1499" s="46">
        <v>1.0922344291171312E-5</v>
      </c>
      <c r="Y1499" s="46">
        <v>1.1948815970005644E-5</v>
      </c>
      <c r="Z1499" s="46">
        <v>1.2975287648839977E-5</v>
      </c>
      <c r="AA1499" s="46">
        <v>1.4001759327674311E-5</v>
      </c>
      <c r="AB1499" s="46">
        <v>1.5028231006508648E-5</v>
      </c>
      <c r="AC1499" s="46">
        <v>1.6054702685342987E-5</v>
      </c>
      <c r="AD1499" s="46">
        <v>1.7081174364177324E-5</v>
      </c>
      <c r="AE1499" s="46">
        <v>1.8107646043011654E-5</v>
      </c>
      <c r="AF1499" s="46">
        <v>1.9134117721845984E-5</v>
      </c>
      <c r="AG1499" s="46">
        <v>1.9133998902660895E-5</v>
      </c>
      <c r="AH1499" s="46">
        <v>1.9133879510392915E-5</v>
      </c>
      <c r="AI1499" s="46">
        <v>1.913375954088593E-5</v>
      </c>
      <c r="AJ1499" s="46">
        <v>1.9133638989943533E-5</v>
      </c>
      <c r="AK1499" s="46">
        <v>1.7788191041608387E-4</v>
      </c>
      <c r="AL1499" s="45">
        <v>1.7788191041608387E-4</v>
      </c>
      <c r="AM1499" s="45">
        <v>3.7493898329817565E-6</v>
      </c>
      <c r="AN1499" s="45">
        <v>8.5129040511470735E-6</v>
      </c>
      <c r="AO1499" s="45">
        <v>1.4302889948146724E-5</v>
      </c>
      <c r="AP1499" s="45">
        <v>2.1119347523980705E-5</v>
      </c>
      <c r="AQ1499" s="45">
        <v>2.8962276778649016E-5</v>
      </c>
      <c r="AR1499" s="45">
        <v>3.7831677712151661E-5</v>
      </c>
      <c r="AS1499" s="45">
        <v>4.7727550324488642E-5</v>
      </c>
      <c r="AT1499" s="45">
        <v>5.8649894615659954E-5</v>
      </c>
      <c r="AU1499" s="45">
        <v>7.0598710585665603E-5</v>
      </c>
      <c r="AV1499" s="45">
        <v>8.3573998234505575E-5</v>
      </c>
      <c r="AW1499" s="45">
        <v>9.7575757562179885E-5</v>
      </c>
      <c r="AX1499" s="45">
        <v>1.1260398856868853E-4</v>
      </c>
      <c r="AY1499" s="45">
        <v>1.2865869125403153E-4</v>
      </c>
      <c r="AZ1499" s="45">
        <v>1.4573986561820885E-4</v>
      </c>
      <c r="BA1499" s="45">
        <v>1.638475116612205E-4</v>
      </c>
      <c r="BB1499" s="45">
        <v>1.7788191041608387E-4</v>
      </c>
      <c r="BC1499" s="45">
        <v>1.7788191041608387E-4</v>
      </c>
      <c r="BD1499" s="45">
        <v>1.7788191041608387E-4</v>
      </c>
      <c r="BE1499" s="45">
        <v>1.7788191041608387E-4</v>
      </c>
      <c r="BF1499" s="45">
        <v>1.7788191041608387E-4</v>
      </c>
    </row>
    <row r="1500" spans="1:58" ht="13.5" thickBot="1" x14ac:dyDescent="0.25">
      <c r="A1500" s="6" t="s">
        <v>1141</v>
      </c>
      <c r="B1500" s="6" t="s">
        <v>1350</v>
      </c>
      <c r="C1500" s="6" t="s">
        <v>244</v>
      </c>
      <c r="D1500" s="6" t="s">
        <v>1141</v>
      </c>
      <c r="E1500" s="6">
        <v>6.3033648066995429</v>
      </c>
      <c r="F1500" s="6" t="s">
        <v>244</v>
      </c>
      <c r="G1500" s="21" t="s">
        <v>1305</v>
      </c>
      <c r="H1500" s="21" t="s">
        <v>1174</v>
      </c>
      <c r="I1500" s="21" t="s">
        <v>1160</v>
      </c>
      <c r="J1500" s="21" t="s">
        <v>240</v>
      </c>
      <c r="K1500" s="21" t="s">
        <v>277</v>
      </c>
      <c r="L1500" s="21" t="s">
        <v>278</v>
      </c>
      <c r="M1500" s="3">
        <v>3.6439539176530795</v>
      </c>
      <c r="N1500" s="3">
        <v>6.3033648066995429</v>
      </c>
      <c r="O1500" s="21" t="s">
        <v>1444</v>
      </c>
      <c r="P1500" s="21">
        <v>0</v>
      </c>
      <c r="Q1500" s="46">
        <v>6.1981116067805027E-5</v>
      </c>
      <c r="R1500" s="46">
        <v>7.8532635645744007E-5</v>
      </c>
      <c r="S1500" s="46">
        <v>9.5465733054760768E-5</v>
      </c>
      <c r="T1500" s="46">
        <v>1.123988304637775E-4</v>
      </c>
      <c r="U1500" s="46">
        <v>1.2933192787279422E-4</v>
      </c>
      <c r="V1500" s="46">
        <v>1.4626502528181096E-4</v>
      </c>
      <c r="W1500" s="46">
        <v>1.6319812269082769E-4</v>
      </c>
      <c r="X1500" s="46">
        <v>1.8013122009984437E-4</v>
      </c>
      <c r="Y1500" s="46">
        <v>1.9706431750886121E-4</v>
      </c>
      <c r="Z1500" s="46">
        <v>2.1399741491787795E-4</v>
      </c>
      <c r="AA1500" s="46">
        <v>2.3093051232689473E-4</v>
      </c>
      <c r="AB1500" s="46">
        <v>2.4786360973591147E-4</v>
      </c>
      <c r="AC1500" s="46">
        <v>2.6479670714492809E-4</v>
      </c>
      <c r="AD1500" s="46">
        <v>2.8172980455394494E-4</v>
      </c>
      <c r="AE1500" s="46">
        <v>2.9866290196296167E-4</v>
      </c>
      <c r="AF1500" s="46">
        <v>3.155959993719784E-4</v>
      </c>
      <c r="AG1500" s="46">
        <v>3.1558912045844456E-4</v>
      </c>
      <c r="AH1500" s="46">
        <v>3.1558217925921637E-4</v>
      </c>
      <c r="AI1500" s="46">
        <v>3.1557517492448995E-4</v>
      </c>
      <c r="AJ1500" s="46">
        <v>3.1556810658893165E-4</v>
      </c>
      <c r="AK1500" s="46">
        <v>2.9405636188793278E-3</v>
      </c>
      <c r="AL1500" s="45">
        <v>2.9405636188793278E-3</v>
      </c>
      <c r="AM1500" s="45">
        <v>6.1981116067805027E-5</v>
      </c>
      <c r="AN1500" s="45">
        <v>1.4051375171354903E-4</v>
      </c>
      <c r="AO1500" s="45">
        <v>2.3597948476830979E-4</v>
      </c>
      <c r="AP1500" s="45">
        <v>3.4837831523208728E-4</v>
      </c>
      <c r="AQ1500" s="45">
        <v>4.777102431048815E-4</v>
      </c>
      <c r="AR1500" s="45">
        <v>6.2397526838669246E-4</v>
      </c>
      <c r="AS1500" s="45">
        <v>7.8717339107752015E-4</v>
      </c>
      <c r="AT1500" s="45">
        <v>9.6730461117736457E-4</v>
      </c>
      <c r="AU1500" s="45">
        <v>1.1643689286862258E-3</v>
      </c>
      <c r="AV1500" s="45">
        <v>1.3783663436041037E-3</v>
      </c>
      <c r="AW1500" s="45">
        <v>1.6092968559309985E-3</v>
      </c>
      <c r="AX1500" s="45">
        <v>1.85716046566691E-3</v>
      </c>
      <c r="AY1500" s="45">
        <v>2.121957172811838E-3</v>
      </c>
      <c r="AZ1500" s="45">
        <v>2.4036869773657829E-3</v>
      </c>
      <c r="BA1500" s="45">
        <v>2.7023498793287445E-3</v>
      </c>
      <c r="BB1500" s="45">
        <v>2.9405636188793278E-3</v>
      </c>
      <c r="BC1500" s="45">
        <v>2.9405636188793278E-3</v>
      </c>
      <c r="BD1500" s="45">
        <v>2.9405636188793278E-3</v>
      </c>
      <c r="BE1500" s="45">
        <v>2.9405636188793278E-3</v>
      </c>
      <c r="BF1500" s="45">
        <v>2.9405636188793278E-3</v>
      </c>
    </row>
    <row r="1501" spans="1:58" ht="13.5" thickBot="1" x14ac:dyDescent="0.25">
      <c r="A1501" s="6" t="s">
        <v>1141</v>
      </c>
      <c r="B1501" s="6" t="s">
        <v>1350</v>
      </c>
      <c r="C1501" s="6" t="s">
        <v>244</v>
      </c>
      <c r="D1501" s="6" t="s">
        <v>1141</v>
      </c>
      <c r="E1501" s="6">
        <v>6.3033648066995429</v>
      </c>
      <c r="F1501" s="6" t="s">
        <v>244</v>
      </c>
      <c r="G1501" s="21" t="s">
        <v>1305</v>
      </c>
      <c r="H1501" s="21" t="s">
        <v>1174</v>
      </c>
      <c r="I1501" s="21" t="s">
        <v>1160</v>
      </c>
      <c r="J1501" s="21" t="s">
        <v>240</v>
      </c>
      <c r="K1501" s="21" t="s">
        <v>279</v>
      </c>
      <c r="L1501" s="21" t="s">
        <v>280</v>
      </c>
      <c r="M1501" s="3">
        <v>3.64395391765308</v>
      </c>
      <c r="N1501" s="3">
        <v>6.3033648066995429</v>
      </c>
      <c r="O1501" s="21" t="s">
        <v>1444</v>
      </c>
      <c r="P1501" s="21">
        <v>0</v>
      </c>
      <c r="Q1501" s="46">
        <v>3.3591697230533614E-4</v>
      </c>
      <c r="R1501" s="46">
        <v>4.2312430774637833E-4</v>
      </c>
      <c r="S1501" s="46">
        <v>5.1447998366823105E-4</v>
      </c>
      <c r="T1501" s="46">
        <v>6.0583565959008425E-4</v>
      </c>
      <c r="U1501" s="46">
        <v>6.9719133551193681E-4</v>
      </c>
      <c r="V1501" s="46">
        <v>7.885470114337898E-4</v>
      </c>
      <c r="W1501" s="46">
        <v>8.7990268735564279E-4</v>
      </c>
      <c r="X1501" s="46">
        <v>9.7125836327749534E-4</v>
      </c>
      <c r="Y1501" s="46">
        <v>1.0626140391993488E-3</v>
      </c>
      <c r="Z1501" s="46">
        <v>1.1539697151212015E-3</v>
      </c>
      <c r="AA1501" s="46">
        <v>1.2453253910430543E-3</v>
      </c>
      <c r="AB1501" s="46">
        <v>1.3366810669649077E-3</v>
      </c>
      <c r="AC1501" s="46">
        <v>1.4280367428867603E-3</v>
      </c>
      <c r="AD1501" s="46">
        <v>1.5193924188086133E-3</v>
      </c>
      <c r="AE1501" s="46">
        <v>1.6107480947304665E-3</v>
      </c>
      <c r="AF1501" s="46">
        <v>1.7021037706523188E-3</v>
      </c>
      <c r="AG1501" s="46">
        <v>1.7019530741262752E-3</v>
      </c>
      <c r="AH1501" s="46">
        <v>1.7017996153421173E-3</v>
      </c>
      <c r="AI1501" s="46">
        <v>1.7016433176493104E-3</v>
      </c>
      <c r="AJ1501" s="46">
        <v>1.7014841015348539E-3</v>
      </c>
      <c r="AK1501" s="46">
        <v>1.593687384790822E-2</v>
      </c>
      <c r="AL1501" s="45">
        <v>1.593687384790822E-2</v>
      </c>
      <c r="AM1501" s="45">
        <v>3.3591697230533614E-4</v>
      </c>
      <c r="AN1501" s="45">
        <v>7.5904128005171447E-4</v>
      </c>
      <c r="AO1501" s="45">
        <v>1.2735212637199455E-3</v>
      </c>
      <c r="AP1501" s="45">
        <v>1.8793569233100298E-3</v>
      </c>
      <c r="AQ1501" s="45">
        <v>2.5765482588219666E-3</v>
      </c>
      <c r="AR1501" s="45">
        <v>3.3650952702557564E-3</v>
      </c>
      <c r="AS1501" s="45">
        <v>4.2449979576113994E-3</v>
      </c>
      <c r="AT1501" s="45">
        <v>5.2162563208888943E-3</v>
      </c>
      <c r="AU1501" s="45">
        <v>6.2788703600882428E-3</v>
      </c>
      <c r="AV1501" s="45">
        <v>7.4328400752094442E-3</v>
      </c>
      <c r="AW1501" s="45">
        <v>8.6781654662524983E-3</v>
      </c>
      <c r="AX1501" s="45">
        <v>1.0014846533217405E-2</v>
      </c>
      <c r="AY1501" s="45">
        <v>1.1442883276104165E-2</v>
      </c>
      <c r="AZ1501" s="45">
        <v>1.2962275694912779E-2</v>
      </c>
      <c r="BA1501" s="45">
        <v>1.4573023789643246E-2</v>
      </c>
      <c r="BB1501" s="45">
        <v>1.593687384790822E-2</v>
      </c>
      <c r="BC1501" s="45">
        <v>1.593687384790822E-2</v>
      </c>
      <c r="BD1501" s="45">
        <v>1.593687384790822E-2</v>
      </c>
      <c r="BE1501" s="45">
        <v>1.593687384790822E-2</v>
      </c>
      <c r="BF1501" s="45">
        <v>1.593687384790822E-2</v>
      </c>
    </row>
    <row r="1502" spans="1:58" ht="13.5" thickBot="1" x14ac:dyDescent="0.25">
      <c r="A1502" s="6" t="s">
        <v>1350</v>
      </c>
      <c r="B1502" s="6" t="s">
        <v>1350</v>
      </c>
      <c r="C1502" s="6" t="s">
        <v>244</v>
      </c>
      <c r="D1502" s="6" t="s">
        <v>1350</v>
      </c>
      <c r="E1502" s="6">
        <v>3.4592146360181144</v>
      </c>
      <c r="F1502" s="6" t="s">
        <v>244</v>
      </c>
      <c r="G1502" s="21" t="s">
        <v>1305</v>
      </c>
      <c r="H1502" s="21" t="s">
        <v>1159</v>
      </c>
      <c r="I1502" s="21" t="s">
        <v>1160</v>
      </c>
      <c r="J1502" s="21" t="s">
        <v>240</v>
      </c>
      <c r="K1502" s="21" t="s">
        <v>245</v>
      </c>
      <c r="L1502" s="21" t="s">
        <v>281</v>
      </c>
      <c r="M1502" s="3">
        <v>-0.20366577677319708</v>
      </c>
      <c r="N1502" s="3">
        <v>3.4592146360181144</v>
      </c>
      <c r="O1502" s="21" t="s">
        <v>1443</v>
      </c>
      <c r="P1502" s="21">
        <v>0</v>
      </c>
      <c r="Q1502" s="46">
        <v>2.9523962853044795E-2</v>
      </c>
      <c r="R1502" s="46">
        <v>2.9421541572204619E-2</v>
      </c>
      <c r="S1502" s="46">
        <v>2.9421541572204619E-2</v>
      </c>
      <c r="T1502" s="46">
        <v>2.9421541572204619E-2</v>
      </c>
      <c r="U1502" s="46">
        <v>2.9421541572204619E-2</v>
      </c>
      <c r="V1502" s="46">
        <v>2.9421541572204619E-2</v>
      </c>
      <c r="W1502" s="46">
        <v>2.9421541572204619E-2</v>
      </c>
      <c r="X1502" s="46">
        <v>2.9421541572204619E-2</v>
      </c>
      <c r="Y1502" s="46">
        <v>2.9421541572204619E-2</v>
      </c>
      <c r="Z1502" s="46">
        <v>2.9421541572204613E-2</v>
      </c>
      <c r="AA1502" s="46">
        <v>2.9421541572204619E-2</v>
      </c>
      <c r="AB1502" s="46">
        <v>2.9421541572204619E-2</v>
      </c>
      <c r="AC1502" s="46">
        <v>2.9421541572204619E-2</v>
      </c>
      <c r="AD1502" s="46">
        <v>2.9421541572204619E-2</v>
      </c>
      <c r="AE1502" s="46">
        <v>2.9421541572204619E-2</v>
      </c>
      <c r="AF1502" s="46">
        <v>2.9421541572204619E-2</v>
      </c>
      <c r="AG1502" s="46">
        <v>2.9421233383796874E-2</v>
      </c>
      <c r="AH1502" s="46">
        <v>2.9420923335096924E-2</v>
      </c>
      <c r="AI1502" s="46">
        <v>2.9420611409210103E-2</v>
      </c>
      <c r="AJ1502" s="46">
        <v>2.9420297589036519E-2</v>
      </c>
      <c r="AK1502" s="46">
        <v>0.59047925706089588</v>
      </c>
      <c r="AL1502" s="45">
        <v>0.58853015215325455</v>
      </c>
      <c r="AM1502" s="45">
        <v>2.9523962853044795E-2</v>
      </c>
      <c r="AN1502" s="45">
        <v>5.8945504425249415E-2</v>
      </c>
      <c r="AO1502" s="45">
        <v>8.8367045997454041E-2</v>
      </c>
      <c r="AP1502" s="45">
        <v>0.11778858756965865</v>
      </c>
      <c r="AQ1502" s="45">
        <v>0.14721012914186327</v>
      </c>
      <c r="AR1502" s="45">
        <v>0.17663167071406788</v>
      </c>
      <c r="AS1502" s="45">
        <v>0.20605321228627249</v>
      </c>
      <c r="AT1502" s="45">
        <v>0.2354747538584771</v>
      </c>
      <c r="AU1502" s="45">
        <v>0.26489629543068172</v>
      </c>
      <c r="AV1502" s="45">
        <v>0.29431783700288633</v>
      </c>
      <c r="AW1502" s="45">
        <v>0.32373937857509094</v>
      </c>
      <c r="AX1502" s="45">
        <v>0.35316092014729555</v>
      </c>
      <c r="AY1502" s="45">
        <v>0.38258246171950017</v>
      </c>
      <c r="AZ1502" s="45">
        <v>0.41200400329170478</v>
      </c>
      <c r="BA1502" s="45">
        <v>0.44142554486390939</v>
      </c>
      <c r="BB1502" s="45">
        <v>0.470847086436114</v>
      </c>
      <c r="BC1502" s="45">
        <v>0.50026831981991093</v>
      </c>
      <c r="BD1502" s="45">
        <v>0.52968924315500787</v>
      </c>
      <c r="BE1502" s="45">
        <v>0.55910985456421802</v>
      </c>
      <c r="BF1502" s="45">
        <v>0.58853015215325455</v>
      </c>
    </row>
    <row r="1503" spans="1:58" ht="13.5" thickBot="1" x14ac:dyDescent="0.25">
      <c r="A1503" s="6" t="s">
        <v>1350</v>
      </c>
      <c r="B1503" s="6" t="s">
        <v>1350</v>
      </c>
      <c r="C1503" s="6" t="s">
        <v>244</v>
      </c>
      <c r="D1503" s="6" t="s">
        <v>1350</v>
      </c>
      <c r="E1503" s="6">
        <v>0</v>
      </c>
      <c r="F1503" s="6" t="s">
        <v>244</v>
      </c>
      <c r="G1503" s="21" t="s">
        <v>1305</v>
      </c>
      <c r="H1503" s="21" t="s">
        <v>1159</v>
      </c>
      <c r="I1503" s="21" t="s">
        <v>1160</v>
      </c>
      <c r="J1503" s="21" t="s">
        <v>240</v>
      </c>
      <c r="K1503" s="21" t="s">
        <v>247</v>
      </c>
      <c r="L1503" s="21" t="s">
        <v>282</v>
      </c>
      <c r="M1503" s="3">
        <v>0</v>
      </c>
      <c r="N1503" s="3">
        <v>0</v>
      </c>
      <c r="O1503" s="21" t="s">
        <v>1444</v>
      </c>
      <c r="P1503" s="21">
        <v>0</v>
      </c>
      <c r="Q1503" s="46">
        <v>0</v>
      </c>
      <c r="R1503" s="46">
        <v>0</v>
      </c>
      <c r="S1503" s="46">
        <v>0</v>
      </c>
      <c r="T1503" s="46">
        <v>0</v>
      </c>
      <c r="U1503" s="46">
        <v>0</v>
      </c>
      <c r="V1503" s="46">
        <v>0</v>
      </c>
      <c r="W1503" s="46">
        <v>0</v>
      </c>
      <c r="X1503" s="46">
        <v>0</v>
      </c>
      <c r="Y1503" s="46">
        <v>0</v>
      </c>
      <c r="Z1503" s="46">
        <v>0</v>
      </c>
      <c r="AA1503" s="46">
        <v>0</v>
      </c>
      <c r="AB1503" s="46">
        <v>0</v>
      </c>
      <c r="AC1503" s="46">
        <v>0</v>
      </c>
      <c r="AD1503" s="46">
        <v>0</v>
      </c>
      <c r="AE1503" s="46">
        <v>0</v>
      </c>
      <c r="AF1503" s="46">
        <v>0</v>
      </c>
      <c r="AG1503" s="46">
        <v>0</v>
      </c>
      <c r="AH1503" s="46">
        <v>0</v>
      </c>
      <c r="AI1503" s="46">
        <v>0</v>
      </c>
      <c r="AJ1503" s="46">
        <v>0</v>
      </c>
      <c r="AK1503" s="46">
        <v>0</v>
      </c>
      <c r="AL1503" s="45">
        <v>0</v>
      </c>
      <c r="AM1503" s="45">
        <v>0</v>
      </c>
      <c r="AN1503" s="45">
        <v>0</v>
      </c>
      <c r="AO1503" s="45">
        <v>0</v>
      </c>
      <c r="AP1503" s="45">
        <v>0</v>
      </c>
      <c r="AQ1503" s="45">
        <v>0</v>
      </c>
      <c r="AR1503" s="45">
        <v>0</v>
      </c>
      <c r="AS1503" s="45">
        <v>0</v>
      </c>
      <c r="AT1503" s="45">
        <v>0</v>
      </c>
      <c r="AU1503" s="45">
        <v>0</v>
      </c>
      <c r="AV1503" s="45">
        <v>0</v>
      </c>
      <c r="AW1503" s="45">
        <v>0</v>
      </c>
      <c r="AX1503" s="45">
        <v>0</v>
      </c>
      <c r="AY1503" s="45">
        <v>0</v>
      </c>
      <c r="AZ1503" s="45">
        <v>0</v>
      </c>
      <c r="BA1503" s="45">
        <v>0</v>
      </c>
      <c r="BB1503" s="45">
        <v>0</v>
      </c>
      <c r="BC1503" s="45">
        <v>0</v>
      </c>
      <c r="BD1503" s="45">
        <v>0</v>
      </c>
      <c r="BE1503" s="45">
        <v>0</v>
      </c>
      <c r="BF1503" s="45">
        <v>0</v>
      </c>
    </row>
    <row r="1504" spans="1:58" ht="13.5" thickBot="1" x14ac:dyDescent="0.25">
      <c r="A1504" s="6" t="s">
        <v>1350</v>
      </c>
      <c r="B1504" s="6" t="s">
        <v>1350</v>
      </c>
      <c r="C1504" s="6" t="s">
        <v>244</v>
      </c>
      <c r="D1504" s="6" t="s">
        <v>1350</v>
      </c>
      <c r="E1504" s="6">
        <v>0</v>
      </c>
      <c r="F1504" s="6" t="s">
        <v>244</v>
      </c>
      <c r="G1504" s="21" t="s">
        <v>1305</v>
      </c>
      <c r="H1504" s="21" t="s">
        <v>1159</v>
      </c>
      <c r="I1504" s="21" t="s">
        <v>1160</v>
      </c>
      <c r="J1504" s="21" t="s">
        <v>240</v>
      </c>
      <c r="K1504" s="21" t="s">
        <v>249</v>
      </c>
      <c r="L1504" s="21" t="s">
        <v>283</v>
      </c>
      <c r="M1504" s="3">
        <v>0</v>
      </c>
      <c r="N1504" s="3">
        <v>0</v>
      </c>
      <c r="O1504" s="21" t="s">
        <v>1444</v>
      </c>
      <c r="P1504" s="21">
        <v>0</v>
      </c>
      <c r="Q1504" s="46">
        <v>0</v>
      </c>
      <c r="R1504" s="46">
        <v>0</v>
      </c>
      <c r="S1504" s="46">
        <v>0</v>
      </c>
      <c r="T1504" s="46">
        <v>0</v>
      </c>
      <c r="U1504" s="46">
        <v>0</v>
      </c>
      <c r="V1504" s="46">
        <v>0</v>
      </c>
      <c r="W1504" s="46">
        <v>0</v>
      </c>
      <c r="X1504" s="46">
        <v>0</v>
      </c>
      <c r="Y1504" s="46">
        <v>0</v>
      </c>
      <c r="Z1504" s="46">
        <v>0</v>
      </c>
      <c r="AA1504" s="46">
        <v>0</v>
      </c>
      <c r="AB1504" s="46">
        <v>0</v>
      </c>
      <c r="AC1504" s="46">
        <v>0</v>
      </c>
      <c r="AD1504" s="46">
        <v>0</v>
      </c>
      <c r="AE1504" s="46">
        <v>0</v>
      </c>
      <c r="AF1504" s="46">
        <v>0</v>
      </c>
      <c r="AG1504" s="46">
        <v>0</v>
      </c>
      <c r="AH1504" s="46">
        <v>0</v>
      </c>
      <c r="AI1504" s="46">
        <v>0</v>
      </c>
      <c r="AJ1504" s="46">
        <v>0</v>
      </c>
      <c r="AK1504" s="46">
        <v>0</v>
      </c>
      <c r="AL1504" s="45">
        <v>0</v>
      </c>
      <c r="AM1504" s="45">
        <v>0</v>
      </c>
      <c r="AN1504" s="45">
        <v>0</v>
      </c>
      <c r="AO1504" s="45">
        <v>0</v>
      </c>
      <c r="AP1504" s="45">
        <v>0</v>
      </c>
      <c r="AQ1504" s="45">
        <v>0</v>
      </c>
      <c r="AR1504" s="45">
        <v>0</v>
      </c>
      <c r="AS1504" s="45">
        <v>0</v>
      </c>
      <c r="AT1504" s="45">
        <v>0</v>
      </c>
      <c r="AU1504" s="45">
        <v>0</v>
      </c>
      <c r="AV1504" s="45">
        <v>0</v>
      </c>
      <c r="AW1504" s="45">
        <v>0</v>
      </c>
      <c r="AX1504" s="45">
        <v>0</v>
      </c>
      <c r="AY1504" s="45">
        <v>0</v>
      </c>
      <c r="AZ1504" s="45">
        <v>0</v>
      </c>
      <c r="BA1504" s="45">
        <v>0</v>
      </c>
      <c r="BB1504" s="45">
        <v>0</v>
      </c>
      <c r="BC1504" s="45">
        <v>0</v>
      </c>
      <c r="BD1504" s="45">
        <v>0</v>
      </c>
      <c r="BE1504" s="45">
        <v>0</v>
      </c>
      <c r="BF1504" s="45">
        <v>0</v>
      </c>
    </row>
    <row r="1505" spans="1:58" ht="13.5" thickBot="1" x14ac:dyDescent="0.25">
      <c r="A1505" s="6" t="s">
        <v>1350</v>
      </c>
      <c r="B1505" s="6" t="s">
        <v>1350</v>
      </c>
      <c r="C1505" s="6" t="s">
        <v>244</v>
      </c>
      <c r="D1505" s="6" t="s">
        <v>1350</v>
      </c>
      <c r="E1505" s="6">
        <v>3.0644251434742853</v>
      </c>
      <c r="F1505" s="6" t="s">
        <v>244</v>
      </c>
      <c r="G1505" s="21" t="s">
        <v>1305</v>
      </c>
      <c r="H1505" s="21" t="s">
        <v>1159</v>
      </c>
      <c r="I1505" s="21" t="s">
        <v>1160</v>
      </c>
      <c r="J1505" s="21" t="s">
        <v>240</v>
      </c>
      <c r="K1505" s="21" t="s">
        <v>251</v>
      </c>
      <c r="L1505" s="21" t="s">
        <v>284</v>
      </c>
      <c r="M1505" s="3">
        <v>-0.59486095468992173</v>
      </c>
      <c r="N1505" s="3">
        <v>3.0644251434742853</v>
      </c>
      <c r="O1505" s="21" t="s">
        <v>1445</v>
      </c>
      <c r="P1505" s="21">
        <v>0</v>
      </c>
      <c r="Q1505" s="46">
        <v>6.3053536300984273E-2</v>
      </c>
      <c r="R1505" s="46">
        <v>6.2718217693585002E-2</v>
      </c>
      <c r="S1505" s="46">
        <v>6.2718217693585029E-2</v>
      </c>
      <c r="T1505" s="46">
        <v>6.2718217693585029E-2</v>
      </c>
      <c r="U1505" s="46">
        <v>6.2718217693585016E-2</v>
      </c>
      <c r="V1505" s="46">
        <v>6.2718217693585002E-2</v>
      </c>
      <c r="W1505" s="46">
        <v>6.2718217693585002E-2</v>
      </c>
      <c r="X1505" s="46">
        <v>6.2718217693585016E-2</v>
      </c>
      <c r="Y1505" s="46">
        <v>6.2718217693585029E-2</v>
      </c>
      <c r="Z1505" s="46">
        <v>6.2718217693585002E-2</v>
      </c>
      <c r="AA1505" s="46">
        <v>6.2718217693585016E-2</v>
      </c>
      <c r="AB1505" s="46">
        <v>6.2718217693585002E-2</v>
      </c>
      <c r="AC1505" s="46">
        <v>6.2718217693585016E-2</v>
      </c>
      <c r="AD1505" s="46">
        <v>6.2718217693585029E-2</v>
      </c>
      <c r="AE1505" s="46">
        <v>6.2718217693585016E-2</v>
      </c>
      <c r="AF1505" s="46">
        <v>6.2718217693585029E-2</v>
      </c>
      <c r="AG1505" s="46">
        <v>6.2716668099859846E-2</v>
      </c>
      <c r="AH1505" s="46">
        <v>6.2715104117496936E-2</v>
      </c>
      <c r="AI1505" s="46">
        <v>6.2713525545154553E-2</v>
      </c>
      <c r="AJ1505" s="46">
        <v>6.2711932177716881E-2</v>
      </c>
      <c r="AK1505" s="46">
        <v>1.2610707260196856</v>
      </c>
      <c r="AL1505" s="45">
        <v>1.2546840316449877</v>
      </c>
      <c r="AM1505" s="45">
        <v>6.3053536300984273E-2</v>
      </c>
      <c r="AN1505" s="45">
        <v>0.12577175399456927</v>
      </c>
      <c r="AO1505" s="45">
        <v>0.18848997168815429</v>
      </c>
      <c r="AP1505" s="45">
        <v>0.25120818938173933</v>
      </c>
      <c r="AQ1505" s="45">
        <v>0.31392640707532438</v>
      </c>
      <c r="AR1505" s="45">
        <v>0.37664462476890936</v>
      </c>
      <c r="AS1505" s="45">
        <v>0.43936284246249435</v>
      </c>
      <c r="AT1505" s="45">
        <v>0.50208106015607934</v>
      </c>
      <c r="AU1505" s="45">
        <v>0.56479927784966433</v>
      </c>
      <c r="AV1505" s="45">
        <v>0.62751749554324932</v>
      </c>
      <c r="AW1505" s="45">
        <v>0.6902357132368343</v>
      </c>
      <c r="AX1505" s="45">
        <v>0.75295393093041929</v>
      </c>
      <c r="AY1505" s="45">
        <v>0.81567214862400428</v>
      </c>
      <c r="AZ1505" s="45">
        <v>0.87839036631758927</v>
      </c>
      <c r="BA1505" s="45">
        <v>0.94110858401117425</v>
      </c>
      <c r="BB1505" s="45">
        <v>1.0038268017047594</v>
      </c>
      <c r="BC1505" s="45">
        <v>1.0665434698046192</v>
      </c>
      <c r="BD1505" s="45">
        <v>1.1292585739221161</v>
      </c>
      <c r="BE1505" s="45">
        <v>1.1919720994672707</v>
      </c>
      <c r="BF1505" s="45">
        <v>1.2546840316449877</v>
      </c>
    </row>
    <row r="1506" spans="1:58" ht="13.5" thickBot="1" x14ac:dyDescent="0.25">
      <c r="A1506" s="6" t="s">
        <v>1350</v>
      </c>
      <c r="B1506" s="6" t="s">
        <v>1350</v>
      </c>
      <c r="C1506" s="6" t="s">
        <v>244</v>
      </c>
      <c r="D1506" s="6" t="s">
        <v>1350</v>
      </c>
      <c r="E1506" s="6">
        <v>0</v>
      </c>
      <c r="F1506" s="6" t="s">
        <v>244</v>
      </c>
      <c r="G1506" s="21" t="s">
        <v>1305</v>
      </c>
      <c r="H1506" s="21" t="s">
        <v>1159</v>
      </c>
      <c r="I1506" s="21" t="s">
        <v>1160</v>
      </c>
      <c r="J1506" s="21" t="s">
        <v>240</v>
      </c>
      <c r="K1506" s="21" t="s">
        <v>253</v>
      </c>
      <c r="L1506" s="21" t="s">
        <v>285</v>
      </c>
      <c r="M1506" s="3">
        <v>0</v>
      </c>
      <c r="N1506" s="3">
        <v>0</v>
      </c>
      <c r="O1506" s="21" t="s">
        <v>1445</v>
      </c>
      <c r="P1506" s="21">
        <v>0</v>
      </c>
      <c r="Q1506" s="46">
        <v>0</v>
      </c>
      <c r="R1506" s="46">
        <v>0</v>
      </c>
      <c r="S1506" s="46">
        <v>0</v>
      </c>
      <c r="T1506" s="46">
        <v>0</v>
      </c>
      <c r="U1506" s="46">
        <v>0</v>
      </c>
      <c r="V1506" s="46">
        <v>0</v>
      </c>
      <c r="W1506" s="46">
        <v>0</v>
      </c>
      <c r="X1506" s="46">
        <v>0</v>
      </c>
      <c r="Y1506" s="46">
        <v>0</v>
      </c>
      <c r="Z1506" s="46">
        <v>0</v>
      </c>
      <c r="AA1506" s="46">
        <v>0</v>
      </c>
      <c r="AB1506" s="46">
        <v>0</v>
      </c>
      <c r="AC1506" s="46">
        <v>0</v>
      </c>
      <c r="AD1506" s="46">
        <v>0</v>
      </c>
      <c r="AE1506" s="46">
        <v>0</v>
      </c>
      <c r="AF1506" s="46">
        <v>0</v>
      </c>
      <c r="AG1506" s="46">
        <v>0</v>
      </c>
      <c r="AH1506" s="46">
        <v>0</v>
      </c>
      <c r="AI1506" s="46">
        <v>0</v>
      </c>
      <c r="AJ1506" s="46">
        <v>0</v>
      </c>
      <c r="AK1506" s="46">
        <v>0</v>
      </c>
      <c r="AL1506" s="45">
        <v>0</v>
      </c>
      <c r="AM1506" s="45">
        <v>0</v>
      </c>
      <c r="AN1506" s="45">
        <v>0</v>
      </c>
      <c r="AO1506" s="45">
        <v>0</v>
      </c>
      <c r="AP1506" s="45">
        <v>0</v>
      </c>
      <c r="AQ1506" s="45">
        <v>0</v>
      </c>
      <c r="AR1506" s="45">
        <v>0</v>
      </c>
      <c r="AS1506" s="45">
        <v>0</v>
      </c>
      <c r="AT1506" s="45">
        <v>0</v>
      </c>
      <c r="AU1506" s="45">
        <v>0</v>
      </c>
      <c r="AV1506" s="45">
        <v>0</v>
      </c>
      <c r="AW1506" s="45">
        <v>0</v>
      </c>
      <c r="AX1506" s="45">
        <v>0</v>
      </c>
      <c r="AY1506" s="45">
        <v>0</v>
      </c>
      <c r="AZ1506" s="45">
        <v>0</v>
      </c>
      <c r="BA1506" s="45">
        <v>0</v>
      </c>
      <c r="BB1506" s="45">
        <v>0</v>
      </c>
      <c r="BC1506" s="45">
        <v>0</v>
      </c>
      <c r="BD1506" s="45">
        <v>0</v>
      </c>
      <c r="BE1506" s="45">
        <v>0</v>
      </c>
      <c r="BF1506" s="45">
        <v>0</v>
      </c>
    </row>
    <row r="1507" spans="1:58" ht="13.5" thickBot="1" x14ac:dyDescent="0.25">
      <c r="A1507" s="6" t="s">
        <v>1350</v>
      </c>
      <c r="B1507" s="6" t="s">
        <v>1350</v>
      </c>
      <c r="C1507" s="6" t="s">
        <v>244</v>
      </c>
      <c r="D1507" s="6" t="s">
        <v>1350</v>
      </c>
      <c r="E1507" s="6">
        <v>0</v>
      </c>
      <c r="F1507" s="6" t="s">
        <v>244</v>
      </c>
      <c r="G1507" s="21" t="s">
        <v>1305</v>
      </c>
      <c r="H1507" s="21" t="s">
        <v>1159</v>
      </c>
      <c r="I1507" s="21" t="s">
        <v>1160</v>
      </c>
      <c r="J1507" s="21" t="s">
        <v>240</v>
      </c>
      <c r="K1507" s="21" t="s">
        <v>255</v>
      </c>
      <c r="L1507" s="21" t="s">
        <v>286</v>
      </c>
      <c r="M1507" s="3">
        <v>0</v>
      </c>
      <c r="N1507" s="3">
        <v>0</v>
      </c>
      <c r="O1507" s="21" t="s">
        <v>1445</v>
      </c>
      <c r="P1507" s="21">
        <v>0</v>
      </c>
      <c r="Q1507" s="46">
        <v>0</v>
      </c>
      <c r="R1507" s="46">
        <v>0</v>
      </c>
      <c r="S1507" s="46">
        <v>0</v>
      </c>
      <c r="T1507" s="46">
        <v>0</v>
      </c>
      <c r="U1507" s="46">
        <v>0</v>
      </c>
      <c r="V1507" s="46">
        <v>0</v>
      </c>
      <c r="W1507" s="46">
        <v>0</v>
      </c>
      <c r="X1507" s="46">
        <v>0</v>
      </c>
      <c r="Y1507" s="46">
        <v>0</v>
      </c>
      <c r="Z1507" s="46">
        <v>0</v>
      </c>
      <c r="AA1507" s="46">
        <v>0</v>
      </c>
      <c r="AB1507" s="46">
        <v>0</v>
      </c>
      <c r="AC1507" s="46">
        <v>0</v>
      </c>
      <c r="AD1507" s="46">
        <v>0</v>
      </c>
      <c r="AE1507" s="46">
        <v>0</v>
      </c>
      <c r="AF1507" s="46">
        <v>0</v>
      </c>
      <c r="AG1507" s="46">
        <v>0</v>
      </c>
      <c r="AH1507" s="46">
        <v>0</v>
      </c>
      <c r="AI1507" s="46">
        <v>0</v>
      </c>
      <c r="AJ1507" s="46">
        <v>0</v>
      </c>
      <c r="AK1507" s="46">
        <v>0</v>
      </c>
      <c r="AL1507" s="45">
        <v>0</v>
      </c>
      <c r="AM1507" s="45">
        <v>0</v>
      </c>
      <c r="AN1507" s="45">
        <v>0</v>
      </c>
      <c r="AO1507" s="45">
        <v>0</v>
      </c>
      <c r="AP1507" s="45">
        <v>0</v>
      </c>
      <c r="AQ1507" s="45">
        <v>0</v>
      </c>
      <c r="AR1507" s="45">
        <v>0</v>
      </c>
      <c r="AS1507" s="45">
        <v>0</v>
      </c>
      <c r="AT1507" s="45">
        <v>0</v>
      </c>
      <c r="AU1507" s="45">
        <v>0</v>
      </c>
      <c r="AV1507" s="45">
        <v>0</v>
      </c>
      <c r="AW1507" s="45">
        <v>0</v>
      </c>
      <c r="AX1507" s="45">
        <v>0</v>
      </c>
      <c r="AY1507" s="45">
        <v>0</v>
      </c>
      <c r="AZ1507" s="45">
        <v>0</v>
      </c>
      <c r="BA1507" s="45">
        <v>0</v>
      </c>
      <c r="BB1507" s="45">
        <v>0</v>
      </c>
      <c r="BC1507" s="45">
        <v>0</v>
      </c>
      <c r="BD1507" s="45">
        <v>0</v>
      </c>
      <c r="BE1507" s="45">
        <v>0</v>
      </c>
      <c r="BF1507" s="45">
        <v>0</v>
      </c>
    </row>
    <row r="1508" spans="1:58" ht="13.5" thickBot="1" x14ac:dyDescent="0.25">
      <c r="A1508" s="6" t="s">
        <v>1350</v>
      </c>
      <c r="B1508" s="6" t="s">
        <v>1350</v>
      </c>
      <c r="C1508" s="6" t="s">
        <v>244</v>
      </c>
      <c r="D1508" s="6" t="s">
        <v>1350</v>
      </c>
      <c r="E1508" s="6">
        <v>0</v>
      </c>
      <c r="F1508" s="6" t="s">
        <v>244</v>
      </c>
      <c r="G1508" s="21" t="s">
        <v>1305</v>
      </c>
      <c r="H1508" s="21" t="s">
        <v>1159</v>
      </c>
      <c r="I1508" s="21" t="s">
        <v>1160</v>
      </c>
      <c r="J1508" s="21" t="s">
        <v>240</v>
      </c>
      <c r="K1508" s="21" t="s">
        <v>257</v>
      </c>
      <c r="L1508" s="21" t="s">
        <v>287</v>
      </c>
      <c r="M1508" s="3">
        <v>0</v>
      </c>
      <c r="N1508" s="3">
        <v>0</v>
      </c>
      <c r="O1508" s="21" t="s">
        <v>1445</v>
      </c>
      <c r="P1508" s="21">
        <v>0</v>
      </c>
      <c r="Q1508" s="46">
        <v>0</v>
      </c>
      <c r="R1508" s="46">
        <v>0</v>
      </c>
      <c r="S1508" s="46">
        <v>0</v>
      </c>
      <c r="T1508" s="46">
        <v>0</v>
      </c>
      <c r="U1508" s="46">
        <v>0</v>
      </c>
      <c r="V1508" s="46">
        <v>0</v>
      </c>
      <c r="W1508" s="46">
        <v>0</v>
      </c>
      <c r="X1508" s="46">
        <v>0</v>
      </c>
      <c r="Y1508" s="46">
        <v>0</v>
      </c>
      <c r="Z1508" s="46">
        <v>0</v>
      </c>
      <c r="AA1508" s="46">
        <v>0</v>
      </c>
      <c r="AB1508" s="46">
        <v>0</v>
      </c>
      <c r="AC1508" s="46">
        <v>0</v>
      </c>
      <c r="AD1508" s="46">
        <v>0</v>
      </c>
      <c r="AE1508" s="46">
        <v>0</v>
      </c>
      <c r="AF1508" s="46">
        <v>0</v>
      </c>
      <c r="AG1508" s="46">
        <v>0</v>
      </c>
      <c r="AH1508" s="46">
        <v>0</v>
      </c>
      <c r="AI1508" s="46">
        <v>0</v>
      </c>
      <c r="AJ1508" s="46">
        <v>0</v>
      </c>
      <c r="AK1508" s="46">
        <v>0</v>
      </c>
      <c r="AL1508" s="45">
        <v>0</v>
      </c>
      <c r="AM1508" s="45">
        <v>0</v>
      </c>
      <c r="AN1508" s="45">
        <v>0</v>
      </c>
      <c r="AO1508" s="45">
        <v>0</v>
      </c>
      <c r="AP1508" s="45">
        <v>0</v>
      </c>
      <c r="AQ1508" s="45">
        <v>0</v>
      </c>
      <c r="AR1508" s="45">
        <v>0</v>
      </c>
      <c r="AS1508" s="45">
        <v>0</v>
      </c>
      <c r="AT1508" s="45">
        <v>0</v>
      </c>
      <c r="AU1508" s="45">
        <v>0</v>
      </c>
      <c r="AV1508" s="45">
        <v>0</v>
      </c>
      <c r="AW1508" s="45">
        <v>0</v>
      </c>
      <c r="AX1508" s="45">
        <v>0</v>
      </c>
      <c r="AY1508" s="45">
        <v>0</v>
      </c>
      <c r="AZ1508" s="45">
        <v>0</v>
      </c>
      <c r="BA1508" s="45">
        <v>0</v>
      </c>
      <c r="BB1508" s="45">
        <v>0</v>
      </c>
      <c r="BC1508" s="45">
        <v>0</v>
      </c>
      <c r="BD1508" s="45">
        <v>0</v>
      </c>
      <c r="BE1508" s="45">
        <v>0</v>
      </c>
      <c r="BF1508" s="45">
        <v>0</v>
      </c>
    </row>
    <row r="1509" spans="1:58" ht="13.5" thickBot="1" x14ac:dyDescent="0.25">
      <c r="A1509" s="6" t="s">
        <v>1350</v>
      </c>
      <c r="B1509" s="6" t="s">
        <v>1350</v>
      </c>
      <c r="C1509" s="6" t="s">
        <v>244</v>
      </c>
      <c r="D1509" s="6" t="s">
        <v>1350</v>
      </c>
      <c r="E1509" s="6">
        <v>3.4849760988328997</v>
      </c>
      <c r="F1509" s="6" t="s">
        <v>244</v>
      </c>
      <c r="G1509" s="21" t="s">
        <v>1305</v>
      </c>
      <c r="H1509" s="21" t="s">
        <v>1159</v>
      </c>
      <c r="I1509" s="21" t="s">
        <v>1160</v>
      </c>
      <c r="J1509" s="21" t="s">
        <v>240</v>
      </c>
      <c r="K1509" s="21" t="s">
        <v>259</v>
      </c>
      <c r="L1509" s="21" t="s">
        <v>288</v>
      </c>
      <c r="M1509" s="3">
        <v>-0.17661580504816704</v>
      </c>
      <c r="N1509" s="3">
        <v>3.4849760988328997</v>
      </c>
      <c r="O1509" s="21" t="s">
        <v>1444</v>
      </c>
      <c r="P1509" s="21">
        <v>0</v>
      </c>
      <c r="Q1509" s="46">
        <v>4.6968370503160941E-4</v>
      </c>
      <c r="R1509" s="46">
        <v>4.67457258773819E-4</v>
      </c>
      <c r="S1509" s="46">
        <v>4.67457258773819E-4</v>
      </c>
      <c r="T1509" s="46">
        <v>4.67457258773819E-4</v>
      </c>
      <c r="U1509" s="46">
        <v>4.67457258773819E-4</v>
      </c>
      <c r="V1509" s="46">
        <v>4.67457258773819E-4</v>
      </c>
      <c r="W1509" s="46">
        <v>4.67457258773819E-4</v>
      </c>
      <c r="X1509" s="46">
        <v>4.67457258773819E-4</v>
      </c>
      <c r="Y1509" s="46">
        <v>4.67457258773819E-4</v>
      </c>
      <c r="Z1509" s="46">
        <v>4.67457258773819E-4</v>
      </c>
      <c r="AA1509" s="46">
        <v>4.67457258773819E-4</v>
      </c>
      <c r="AB1509" s="46">
        <v>4.67457258773819E-4</v>
      </c>
      <c r="AC1509" s="46">
        <v>4.67457258773819E-4</v>
      </c>
      <c r="AD1509" s="46">
        <v>4.67457258773819E-4</v>
      </c>
      <c r="AE1509" s="46">
        <v>4.67457258773819E-4</v>
      </c>
      <c r="AF1509" s="46">
        <v>4.67457258773819E-4</v>
      </c>
      <c r="AG1509" s="46">
        <v>4.6744809276351993E-4</v>
      </c>
      <c r="AH1509" s="46">
        <v>4.6743885097051815E-4</v>
      </c>
      <c r="AI1509" s="46">
        <v>4.6742953245107834E-4</v>
      </c>
      <c r="AJ1509" s="46">
        <v>4.674201362457307E-4</v>
      </c>
      <c r="AK1509" s="46">
        <v>9.3936741006321878E-3</v>
      </c>
      <c r="AL1509" s="45">
        <v>9.3512791990697439E-3</v>
      </c>
      <c r="AM1509" s="45">
        <v>4.6968370503160941E-4</v>
      </c>
      <c r="AN1509" s="45">
        <v>9.3714096380542841E-4</v>
      </c>
      <c r="AO1509" s="45">
        <v>1.4045982225792475E-3</v>
      </c>
      <c r="AP1509" s="45">
        <v>1.8720554813530664E-3</v>
      </c>
      <c r="AQ1509" s="45">
        <v>2.3395127401268853E-3</v>
      </c>
      <c r="AR1509" s="45">
        <v>2.8069699989007042E-3</v>
      </c>
      <c r="AS1509" s="45">
        <v>3.2744272576745231E-3</v>
      </c>
      <c r="AT1509" s="45">
        <v>3.741884516448342E-3</v>
      </c>
      <c r="AU1509" s="45">
        <v>4.2093417752221609E-3</v>
      </c>
      <c r="AV1509" s="45">
        <v>4.6767990339959802E-3</v>
      </c>
      <c r="AW1509" s="45">
        <v>5.1442562927697996E-3</v>
      </c>
      <c r="AX1509" s="45">
        <v>5.6117135515436189E-3</v>
      </c>
      <c r="AY1509" s="45">
        <v>6.0791708103174382E-3</v>
      </c>
      <c r="AZ1509" s="45">
        <v>6.5466280690912575E-3</v>
      </c>
      <c r="BA1509" s="45">
        <v>7.0140853278650769E-3</v>
      </c>
      <c r="BB1509" s="45">
        <v>7.4815425866388962E-3</v>
      </c>
      <c r="BC1509" s="45">
        <v>7.9489906794024158E-3</v>
      </c>
      <c r="BD1509" s="45">
        <v>8.4164295303729344E-3</v>
      </c>
      <c r="BE1509" s="45">
        <v>8.8838590628240125E-3</v>
      </c>
      <c r="BF1509" s="45">
        <v>9.3512791990697439E-3</v>
      </c>
    </row>
    <row r="1510" spans="1:58" ht="13.5" thickBot="1" x14ac:dyDescent="0.25">
      <c r="A1510" s="6" t="s">
        <v>1350</v>
      </c>
      <c r="B1510" s="6" t="s">
        <v>1350</v>
      </c>
      <c r="C1510" s="6" t="s">
        <v>244</v>
      </c>
      <c r="D1510" s="6" t="s">
        <v>1350</v>
      </c>
      <c r="E1510" s="6">
        <v>3.4849760988328997</v>
      </c>
      <c r="F1510" s="6" t="s">
        <v>244</v>
      </c>
      <c r="G1510" s="21" t="s">
        <v>1305</v>
      </c>
      <c r="H1510" s="21" t="s">
        <v>1159</v>
      </c>
      <c r="I1510" s="21" t="s">
        <v>1160</v>
      </c>
      <c r="J1510" s="21" t="s">
        <v>240</v>
      </c>
      <c r="K1510" s="21" t="s">
        <v>261</v>
      </c>
      <c r="L1510" s="21" t="s">
        <v>289</v>
      </c>
      <c r="M1510" s="3">
        <v>-0.17661580504816704</v>
      </c>
      <c r="N1510" s="3">
        <v>3.4849760988328997</v>
      </c>
      <c r="O1510" s="21" t="s">
        <v>1444</v>
      </c>
      <c r="P1510" s="21">
        <v>0</v>
      </c>
      <c r="Q1510" s="46">
        <v>4.6968370503160941E-4</v>
      </c>
      <c r="R1510" s="46">
        <v>4.67457258773819E-4</v>
      </c>
      <c r="S1510" s="46">
        <v>4.67457258773819E-4</v>
      </c>
      <c r="T1510" s="46">
        <v>4.67457258773819E-4</v>
      </c>
      <c r="U1510" s="46">
        <v>4.67457258773819E-4</v>
      </c>
      <c r="V1510" s="46">
        <v>4.67457258773819E-4</v>
      </c>
      <c r="W1510" s="46">
        <v>4.67457258773819E-4</v>
      </c>
      <c r="X1510" s="46">
        <v>4.67457258773819E-4</v>
      </c>
      <c r="Y1510" s="46">
        <v>4.67457258773819E-4</v>
      </c>
      <c r="Z1510" s="46">
        <v>4.67457258773819E-4</v>
      </c>
      <c r="AA1510" s="46">
        <v>4.67457258773819E-4</v>
      </c>
      <c r="AB1510" s="46">
        <v>4.67457258773819E-4</v>
      </c>
      <c r="AC1510" s="46">
        <v>4.67457258773819E-4</v>
      </c>
      <c r="AD1510" s="46">
        <v>4.67457258773819E-4</v>
      </c>
      <c r="AE1510" s="46">
        <v>4.67457258773819E-4</v>
      </c>
      <c r="AF1510" s="46">
        <v>4.67457258773819E-4</v>
      </c>
      <c r="AG1510" s="46">
        <v>4.6744809276351993E-4</v>
      </c>
      <c r="AH1510" s="46">
        <v>4.6743885097051815E-4</v>
      </c>
      <c r="AI1510" s="46">
        <v>4.6742953245107834E-4</v>
      </c>
      <c r="AJ1510" s="46">
        <v>4.6742013624573081E-4</v>
      </c>
      <c r="AK1510" s="46">
        <v>9.3936741006321878E-3</v>
      </c>
      <c r="AL1510" s="45">
        <v>9.3512791990697439E-3</v>
      </c>
      <c r="AM1510" s="45">
        <v>4.6968370503160941E-4</v>
      </c>
      <c r="AN1510" s="45">
        <v>9.3714096380542841E-4</v>
      </c>
      <c r="AO1510" s="45">
        <v>1.4045982225792475E-3</v>
      </c>
      <c r="AP1510" s="45">
        <v>1.8720554813530664E-3</v>
      </c>
      <c r="AQ1510" s="45">
        <v>2.3395127401268853E-3</v>
      </c>
      <c r="AR1510" s="45">
        <v>2.8069699989007042E-3</v>
      </c>
      <c r="AS1510" s="45">
        <v>3.2744272576745231E-3</v>
      </c>
      <c r="AT1510" s="45">
        <v>3.741884516448342E-3</v>
      </c>
      <c r="AU1510" s="45">
        <v>4.2093417752221609E-3</v>
      </c>
      <c r="AV1510" s="45">
        <v>4.6767990339959802E-3</v>
      </c>
      <c r="AW1510" s="45">
        <v>5.1442562927697996E-3</v>
      </c>
      <c r="AX1510" s="45">
        <v>5.6117135515436189E-3</v>
      </c>
      <c r="AY1510" s="45">
        <v>6.0791708103174382E-3</v>
      </c>
      <c r="AZ1510" s="45">
        <v>6.5466280690912575E-3</v>
      </c>
      <c r="BA1510" s="45">
        <v>7.0140853278650769E-3</v>
      </c>
      <c r="BB1510" s="45">
        <v>7.4815425866388962E-3</v>
      </c>
      <c r="BC1510" s="45">
        <v>7.9489906794024158E-3</v>
      </c>
      <c r="BD1510" s="45">
        <v>8.4164295303729344E-3</v>
      </c>
      <c r="BE1510" s="45">
        <v>8.8838590628240125E-3</v>
      </c>
      <c r="BF1510" s="45">
        <v>9.3512791990697439E-3</v>
      </c>
    </row>
    <row r="1511" spans="1:58" ht="13.5" thickBot="1" x14ac:dyDescent="0.25">
      <c r="A1511" s="6" t="s">
        <v>1350</v>
      </c>
      <c r="B1511" s="6" t="s">
        <v>1350</v>
      </c>
      <c r="C1511" s="6" t="s">
        <v>244</v>
      </c>
      <c r="D1511" s="6" t="s">
        <v>1350</v>
      </c>
      <c r="E1511" s="6">
        <v>3.3848106841995342</v>
      </c>
      <c r="F1511" s="6" t="s">
        <v>244</v>
      </c>
      <c r="G1511" s="21" t="s">
        <v>1305</v>
      </c>
      <c r="H1511" s="21" t="s">
        <v>1159</v>
      </c>
      <c r="I1511" s="21" t="s">
        <v>1160</v>
      </c>
      <c r="J1511" s="21" t="s">
        <v>240</v>
      </c>
      <c r="K1511" s="21" t="s">
        <v>263</v>
      </c>
      <c r="L1511" s="21" t="s">
        <v>290</v>
      </c>
      <c r="M1511" s="3">
        <v>-0.27727137466359286</v>
      </c>
      <c r="N1511" s="3">
        <v>3.3848106841995342</v>
      </c>
      <c r="O1511" s="21" t="s">
        <v>1446</v>
      </c>
      <c r="P1511" s="21">
        <v>0</v>
      </c>
      <c r="Q1511" s="46">
        <v>6.5548289093256148E-2</v>
      </c>
      <c r="R1511" s="46">
        <v>6.526786718874325E-2</v>
      </c>
      <c r="S1511" s="46">
        <v>6.526786718874325E-2</v>
      </c>
      <c r="T1511" s="46">
        <v>6.526786718874325E-2</v>
      </c>
      <c r="U1511" s="46">
        <v>6.526786718874325E-2</v>
      </c>
      <c r="V1511" s="46">
        <v>6.526786718874325E-2</v>
      </c>
      <c r="W1511" s="46">
        <v>6.5267867188743278E-2</v>
      </c>
      <c r="X1511" s="46">
        <v>6.526786718874325E-2</v>
      </c>
      <c r="Y1511" s="46">
        <v>6.526786718874325E-2</v>
      </c>
      <c r="Z1511" s="46">
        <v>6.5267867188743278E-2</v>
      </c>
      <c r="AA1511" s="46">
        <v>6.526786718874325E-2</v>
      </c>
      <c r="AB1511" s="46">
        <v>6.5267867188743264E-2</v>
      </c>
      <c r="AC1511" s="46">
        <v>6.5267867188743237E-2</v>
      </c>
      <c r="AD1511" s="46">
        <v>6.526786718874325E-2</v>
      </c>
      <c r="AE1511" s="46">
        <v>6.5267867188743264E-2</v>
      </c>
      <c r="AF1511" s="46">
        <v>6.526786718874325E-2</v>
      </c>
      <c r="AG1511" s="46">
        <v>6.5266825774463758E-2</v>
      </c>
      <c r="AH1511" s="46">
        <v>6.5265776596265562E-2</v>
      </c>
      <c r="AI1511" s="46">
        <v>6.5264719567001833E-2</v>
      </c>
      <c r="AJ1511" s="46">
        <v>6.5263654598216689E-2</v>
      </c>
      <c r="AK1511" s="46">
        <v>1.3109657818651228</v>
      </c>
      <c r="AL1511" s="45">
        <v>1.3056272734603525</v>
      </c>
      <c r="AM1511" s="45">
        <v>6.5548289093256148E-2</v>
      </c>
      <c r="AN1511" s="45">
        <v>0.13081615628199939</v>
      </c>
      <c r="AO1511" s="45">
        <v>0.19608402347074264</v>
      </c>
      <c r="AP1511" s="45">
        <v>0.26135189065948589</v>
      </c>
      <c r="AQ1511" s="45">
        <v>0.32661975784822916</v>
      </c>
      <c r="AR1511" s="45">
        <v>0.39188762503697239</v>
      </c>
      <c r="AS1511" s="45">
        <v>0.45715549222571567</v>
      </c>
      <c r="AT1511" s="45">
        <v>0.52242335941445894</v>
      </c>
      <c r="AU1511" s="45">
        <v>0.58769122660320217</v>
      </c>
      <c r="AV1511" s="45">
        <v>0.65295909379194539</v>
      </c>
      <c r="AW1511" s="45">
        <v>0.71822696098068861</v>
      </c>
      <c r="AX1511" s="45">
        <v>0.78349482816943183</v>
      </c>
      <c r="AY1511" s="45">
        <v>0.84876269535817506</v>
      </c>
      <c r="AZ1511" s="45">
        <v>0.91403056254691828</v>
      </c>
      <c r="BA1511" s="45">
        <v>0.9792984297356615</v>
      </c>
      <c r="BB1511" s="45">
        <v>1.0445662969244047</v>
      </c>
      <c r="BC1511" s="45">
        <v>1.1098331226988685</v>
      </c>
      <c r="BD1511" s="45">
        <v>1.1750988992951341</v>
      </c>
      <c r="BE1511" s="45">
        <v>1.2403636188621359</v>
      </c>
      <c r="BF1511" s="45">
        <v>1.3056272734603525</v>
      </c>
    </row>
    <row r="1512" spans="1:58" ht="13.5" thickBot="1" x14ac:dyDescent="0.25">
      <c r="A1512" s="6" t="s">
        <v>1350</v>
      </c>
      <c r="B1512" s="6" t="s">
        <v>1350</v>
      </c>
      <c r="C1512" s="6" t="s">
        <v>244</v>
      </c>
      <c r="D1512" s="6" t="s">
        <v>1350</v>
      </c>
      <c r="E1512" s="6">
        <v>3.4849760988328975</v>
      </c>
      <c r="F1512" s="6" t="s">
        <v>244</v>
      </c>
      <c r="G1512" s="21" t="s">
        <v>1305</v>
      </c>
      <c r="H1512" s="21" t="s">
        <v>1159</v>
      </c>
      <c r="I1512" s="21" t="s">
        <v>1160</v>
      </c>
      <c r="J1512" s="21" t="s">
        <v>240</v>
      </c>
      <c r="K1512" s="21" t="s">
        <v>265</v>
      </c>
      <c r="L1512" s="21" t="s">
        <v>291</v>
      </c>
      <c r="M1512" s="3">
        <v>-0.17661580504816723</v>
      </c>
      <c r="N1512" s="3">
        <v>3.4849760988328975</v>
      </c>
      <c r="O1512" s="21" t="s">
        <v>1444</v>
      </c>
      <c r="P1512" s="21">
        <v>0</v>
      </c>
      <c r="Q1512" s="46">
        <v>0</v>
      </c>
      <c r="R1512" s="46">
        <v>0</v>
      </c>
      <c r="S1512" s="46">
        <v>0</v>
      </c>
      <c r="T1512" s="46">
        <v>0</v>
      </c>
      <c r="U1512" s="46">
        <v>0</v>
      </c>
      <c r="V1512" s="46">
        <v>0</v>
      </c>
      <c r="W1512" s="46">
        <v>0</v>
      </c>
      <c r="X1512" s="46">
        <v>0</v>
      </c>
      <c r="Y1512" s="46">
        <v>0</v>
      </c>
      <c r="Z1512" s="46">
        <v>0</v>
      </c>
      <c r="AA1512" s="46">
        <v>0</v>
      </c>
      <c r="AB1512" s="46">
        <v>0</v>
      </c>
      <c r="AC1512" s="46">
        <v>0</v>
      </c>
      <c r="AD1512" s="46">
        <v>0</v>
      </c>
      <c r="AE1512" s="46">
        <v>0</v>
      </c>
      <c r="AF1512" s="46">
        <v>0</v>
      </c>
      <c r="AG1512" s="46">
        <v>0</v>
      </c>
      <c r="AH1512" s="46">
        <v>0</v>
      </c>
      <c r="AI1512" s="46">
        <v>0</v>
      </c>
      <c r="AJ1512" s="46">
        <v>0</v>
      </c>
      <c r="AK1512" s="46">
        <v>4.7538023817026376E-2</v>
      </c>
      <c r="AL1512" s="45">
        <v>0</v>
      </c>
      <c r="AM1512" s="45">
        <v>0</v>
      </c>
      <c r="AN1512" s="45">
        <v>0</v>
      </c>
      <c r="AO1512" s="45">
        <v>0</v>
      </c>
      <c r="AP1512" s="45">
        <v>0</v>
      </c>
      <c r="AQ1512" s="45">
        <v>0</v>
      </c>
      <c r="AR1512" s="45">
        <v>0</v>
      </c>
      <c r="AS1512" s="45">
        <v>0</v>
      </c>
      <c r="AT1512" s="45">
        <v>0</v>
      </c>
      <c r="AU1512" s="45">
        <v>0</v>
      </c>
      <c r="AV1512" s="45">
        <v>0</v>
      </c>
      <c r="AW1512" s="45">
        <v>0</v>
      </c>
      <c r="AX1512" s="45">
        <v>0</v>
      </c>
      <c r="AY1512" s="45">
        <v>0</v>
      </c>
      <c r="AZ1512" s="45">
        <v>0</v>
      </c>
      <c r="BA1512" s="45">
        <v>0</v>
      </c>
      <c r="BB1512" s="45">
        <v>0</v>
      </c>
      <c r="BC1512" s="45">
        <v>0</v>
      </c>
      <c r="BD1512" s="45">
        <v>0</v>
      </c>
      <c r="BE1512" s="45">
        <v>0</v>
      </c>
      <c r="BF1512" s="45">
        <v>0</v>
      </c>
    </row>
    <row r="1513" spans="1:58" ht="13.5" thickBot="1" x14ac:dyDescent="0.25">
      <c r="A1513" s="6" t="s">
        <v>1350</v>
      </c>
      <c r="B1513" s="6" t="s">
        <v>1350</v>
      </c>
      <c r="C1513" s="6" t="s">
        <v>244</v>
      </c>
      <c r="D1513" s="6" t="s">
        <v>1350</v>
      </c>
      <c r="E1513" s="6">
        <v>0</v>
      </c>
      <c r="F1513" s="6" t="s">
        <v>244</v>
      </c>
      <c r="G1513" s="21" t="s">
        <v>1305</v>
      </c>
      <c r="H1513" s="21" t="s">
        <v>1159</v>
      </c>
      <c r="I1513" s="21" t="s">
        <v>1160</v>
      </c>
      <c r="J1513" s="21" t="s">
        <v>240</v>
      </c>
      <c r="K1513" s="21" t="s">
        <v>267</v>
      </c>
      <c r="L1513" s="21" t="s">
        <v>292</v>
      </c>
      <c r="M1513" s="3">
        <v>0</v>
      </c>
      <c r="N1513" s="3">
        <v>0</v>
      </c>
      <c r="O1513" s="21" t="s">
        <v>1444</v>
      </c>
      <c r="P1513" s="21">
        <v>0</v>
      </c>
      <c r="Q1513" s="46">
        <v>0</v>
      </c>
      <c r="R1513" s="46">
        <v>0</v>
      </c>
      <c r="S1513" s="46">
        <v>0</v>
      </c>
      <c r="T1513" s="46">
        <v>0</v>
      </c>
      <c r="U1513" s="46">
        <v>0</v>
      </c>
      <c r="V1513" s="46">
        <v>0</v>
      </c>
      <c r="W1513" s="46">
        <v>0</v>
      </c>
      <c r="X1513" s="46">
        <v>0</v>
      </c>
      <c r="Y1513" s="46">
        <v>0</v>
      </c>
      <c r="Z1513" s="46">
        <v>0</v>
      </c>
      <c r="AA1513" s="46">
        <v>0</v>
      </c>
      <c r="AB1513" s="46">
        <v>0</v>
      </c>
      <c r="AC1513" s="46">
        <v>0</v>
      </c>
      <c r="AD1513" s="46">
        <v>0</v>
      </c>
      <c r="AE1513" s="46">
        <v>0</v>
      </c>
      <c r="AF1513" s="46">
        <v>0</v>
      </c>
      <c r="AG1513" s="46">
        <v>0</v>
      </c>
      <c r="AH1513" s="46">
        <v>0</v>
      </c>
      <c r="AI1513" s="46">
        <v>0</v>
      </c>
      <c r="AJ1513" s="46">
        <v>0</v>
      </c>
      <c r="AK1513" s="46">
        <v>0</v>
      </c>
      <c r="AL1513" s="45">
        <v>0</v>
      </c>
      <c r="AM1513" s="45">
        <v>0</v>
      </c>
      <c r="AN1513" s="45">
        <v>0</v>
      </c>
      <c r="AO1513" s="45">
        <v>0</v>
      </c>
      <c r="AP1513" s="45">
        <v>0</v>
      </c>
      <c r="AQ1513" s="45">
        <v>0</v>
      </c>
      <c r="AR1513" s="45">
        <v>0</v>
      </c>
      <c r="AS1513" s="45">
        <v>0</v>
      </c>
      <c r="AT1513" s="45">
        <v>0</v>
      </c>
      <c r="AU1513" s="45">
        <v>0</v>
      </c>
      <c r="AV1513" s="45">
        <v>0</v>
      </c>
      <c r="AW1513" s="45">
        <v>0</v>
      </c>
      <c r="AX1513" s="45">
        <v>0</v>
      </c>
      <c r="AY1513" s="45">
        <v>0</v>
      </c>
      <c r="AZ1513" s="45">
        <v>0</v>
      </c>
      <c r="BA1513" s="45">
        <v>0</v>
      </c>
      <c r="BB1513" s="45">
        <v>0</v>
      </c>
      <c r="BC1513" s="45">
        <v>0</v>
      </c>
      <c r="BD1513" s="45">
        <v>0</v>
      </c>
      <c r="BE1513" s="45">
        <v>0</v>
      </c>
      <c r="BF1513" s="45">
        <v>0</v>
      </c>
    </row>
    <row r="1514" spans="1:58" ht="13.5" thickBot="1" x14ac:dyDescent="0.25">
      <c r="A1514" s="6" t="s">
        <v>1350</v>
      </c>
      <c r="B1514" s="6" t="s">
        <v>1350</v>
      </c>
      <c r="C1514" s="6" t="s">
        <v>244</v>
      </c>
      <c r="D1514" s="6" t="s">
        <v>1350</v>
      </c>
      <c r="E1514" s="6">
        <v>3.4849760988328984</v>
      </c>
      <c r="F1514" s="6" t="s">
        <v>244</v>
      </c>
      <c r="G1514" s="21" t="s">
        <v>1305</v>
      </c>
      <c r="H1514" s="21" t="s">
        <v>1159</v>
      </c>
      <c r="I1514" s="21" t="s">
        <v>1160</v>
      </c>
      <c r="J1514" s="21" t="s">
        <v>240</v>
      </c>
      <c r="K1514" s="21" t="s">
        <v>269</v>
      </c>
      <c r="L1514" s="21" t="s">
        <v>293</v>
      </c>
      <c r="M1514" s="3">
        <v>-0.17661580504816707</v>
      </c>
      <c r="N1514" s="3">
        <v>3.4849760988328984</v>
      </c>
      <c r="O1514" s="21" t="s">
        <v>1444</v>
      </c>
      <c r="P1514" s="21">
        <v>0</v>
      </c>
      <c r="Q1514" s="46">
        <v>0</v>
      </c>
      <c r="R1514" s="46">
        <v>0</v>
      </c>
      <c r="S1514" s="46">
        <v>0</v>
      </c>
      <c r="T1514" s="46">
        <v>0</v>
      </c>
      <c r="U1514" s="46">
        <v>0</v>
      </c>
      <c r="V1514" s="46">
        <v>0</v>
      </c>
      <c r="W1514" s="46">
        <v>0</v>
      </c>
      <c r="X1514" s="46">
        <v>0</v>
      </c>
      <c r="Y1514" s="46">
        <v>0</v>
      </c>
      <c r="Z1514" s="46">
        <v>0</v>
      </c>
      <c r="AA1514" s="46">
        <v>0</v>
      </c>
      <c r="AB1514" s="46">
        <v>0</v>
      </c>
      <c r="AC1514" s="46">
        <v>0</v>
      </c>
      <c r="AD1514" s="46">
        <v>0</v>
      </c>
      <c r="AE1514" s="46">
        <v>0</v>
      </c>
      <c r="AF1514" s="46">
        <v>0</v>
      </c>
      <c r="AG1514" s="46">
        <v>0</v>
      </c>
      <c r="AH1514" s="46">
        <v>0</v>
      </c>
      <c r="AI1514" s="46">
        <v>0</v>
      </c>
      <c r="AJ1514" s="46">
        <v>0</v>
      </c>
      <c r="AK1514" s="46">
        <v>6.875315508692457E-3</v>
      </c>
      <c r="AL1514" s="45">
        <v>0</v>
      </c>
      <c r="AM1514" s="45">
        <v>0</v>
      </c>
      <c r="AN1514" s="45">
        <v>0</v>
      </c>
      <c r="AO1514" s="45">
        <v>0</v>
      </c>
      <c r="AP1514" s="45">
        <v>0</v>
      </c>
      <c r="AQ1514" s="45">
        <v>0</v>
      </c>
      <c r="AR1514" s="45">
        <v>0</v>
      </c>
      <c r="AS1514" s="45">
        <v>0</v>
      </c>
      <c r="AT1514" s="45">
        <v>0</v>
      </c>
      <c r="AU1514" s="45">
        <v>0</v>
      </c>
      <c r="AV1514" s="45">
        <v>0</v>
      </c>
      <c r="AW1514" s="45">
        <v>0</v>
      </c>
      <c r="AX1514" s="45">
        <v>0</v>
      </c>
      <c r="AY1514" s="45">
        <v>0</v>
      </c>
      <c r="AZ1514" s="45">
        <v>0</v>
      </c>
      <c r="BA1514" s="45">
        <v>0</v>
      </c>
      <c r="BB1514" s="45">
        <v>0</v>
      </c>
      <c r="BC1514" s="45">
        <v>0</v>
      </c>
      <c r="BD1514" s="45">
        <v>0</v>
      </c>
      <c r="BE1514" s="45">
        <v>0</v>
      </c>
      <c r="BF1514" s="45">
        <v>0</v>
      </c>
    </row>
    <row r="1515" spans="1:58" ht="13.5" thickBot="1" x14ac:dyDescent="0.25">
      <c r="A1515" s="6" t="s">
        <v>1350</v>
      </c>
      <c r="B1515" s="6" t="s">
        <v>1350</v>
      </c>
      <c r="C1515" s="6" t="s">
        <v>244</v>
      </c>
      <c r="D1515" s="6" t="s">
        <v>1350</v>
      </c>
      <c r="E1515" s="6">
        <v>3.4849760988328975</v>
      </c>
      <c r="F1515" s="6" t="s">
        <v>244</v>
      </c>
      <c r="G1515" s="21" t="s">
        <v>1305</v>
      </c>
      <c r="H1515" s="21" t="s">
        <v>1159</v>
      </c>
      <c r="I1515" s="21" t="s">
        <v>1160</v>
      </c>
      <c r="J1515" s="21" t="s">
        <v>240</v>
      </c>
      <c r="K1515" s="21" t="s">
        <v>271</v>
      </c>
      <c r="L1515" s="21" t="s">
        <v>294</v>
      </c>
      <c r="M1515" s="3">
        <v>-0.17661580504816743</v>
      </c>
      <c r="N1515" s="3">
        <v>3.4849760988328975</v>
      </c>
      <c r="O1515" s="21" t="s">
        <v>1444</v>
      </c>
      <c r="P1515" s="21">
        <v>0</v>
      </c>
      <c r="Q1515" s="46">
        <v>0</v>
      </c>
      <c r="R1515" s="46">
        <v>0</v>
      </c>
      <c r="S1515" s="46">
        <v>0</v>
      </c>
      <c r="T1515" s="46">
        <v>0</v>
      </c>
      <c r="U1515" s="46">
        <v>0</v>
      </c>
      <c r="V1515" s="46">
        <v>0</v>
      </c>
      <c r="W1515" s="46">
        <v>0</v>
      </c>
      <c r="X1515" s="46">
        <v>0</v>
      </c>
      <c r="Y1515" s="46">
        <v>0</v>
      </c>
      <c r="Z1515" s="46">
        <v>0</v>
      </c>
      <c r="AA1515" s="46">
        <v>0</v>
      </c>
      <c r="AB1515" s="46">
        <v>0</v>
      </c>
      <c r="AC1515" s="46">
        <v>0</v>
      </c>
      <c r="AD1515" s="46">
        <v>0</v>
      </c>
      <c r="AE1515" s="46">
        <v>0</v>
      </c>
      <c r="AF1515" s="46">
        <v>0</v>
      </c>
      <c r="AG1515" s="46">
        <v>0</v>
      </c>
      <c r="AH1515" s="46">
        <v>0</v>
      </c>
      <c r="AI1515" s="46">
        <v>0</v>
      </c>
      <c r="AJ1515" s="46">
        <v>0</v>
      </c>
      <c r="AK1515" s="46">
        <v>1.7473920158944656E-2</v>
      </c>
      <c r="AL1515" s="45">
        <v>0</v>
      </c>
      <c r="AM1515" s="45">
        <v>0</v>
      </c>
      <c r="AN1515" s="45">
        <v>0</v>
      </c>
      <c r="AO1515" s="45">
        <v>0</v>
      </c>
      <c r="AP1515" s="45">
        <v>0</v>
      </c>
      <c r="AQ1515" s="45">
        <v>0</v>
      </c>
      <c r="AR1515" s="45">
        <v>0</v>
      </c>
      <c r="AS1515" s="45">
        <v>0</v>
      </c>
      <c r="AT1515" s="45">
        <v>0</v>
      </c>
      <c r="AU1515" s="45">
        <v>0</v>
      </c>
      <c r="AV1515" s="45">
        <v>0</v>
      </c>
      <c r="AW1515" s="45">
        <v>0</v>
      </c>
      <c r="AX1515" s="45">
        <v>0</v>
      </c>
      <c r="AY1515" s="45">
        <v>0</v>
      </c>
      <c r="AZ1515" s="45">
        <v>0</v>
      </c>
      <c r="BA1515" s="45">
        <v>0</v>
      </c>
      <c r="BB1515" s="45">
        <v>0</v>
      </c>
      <c r="BC1515" s="45">
        <v>0</v>
      </c>
      <c r="BD1515" s="45">
        <v>0</v>
      </c>
      <c r="BE1515" s="45">
        <v>0</v>
      </c>
      <c r="BF1515" s="45">
        <v>0</v>
      </c>
    </row>
    <row r="1516" spans="1:58" ht="13.5" thickBot="1" x14ac:dyDescent="0.25">
      <c r="A1516" s="6" t="s">
        <v>1350</v>
      </c>
      <c r="B1516" s="6" t="s">
        <v>1350</v>
      </c>
      <c r="C1516" s="6" t="s">
        <v>244</v>
      </c>
      <c r="D1516" s="6" t="s">
        <v>1350</v>
      </c>
      <c r="E1516" s="6">
        <v>3.4849760988328988</v>
      </c>
      <c r="F1516" s="6" t="s">
        <v>244</v>
      </c>
      <c r="G1516" s="21" t="s">
        <v>1305</v>
      </c>
      <c r="H1516" s="21" t="s">
        <v>1159</v>
      </c>
      <c r="I1516" s="21" t="s">
        <v>1160</v>
      </c>
      <c r="J1516" s="21" t="s">
        <v>240</v>
      </c>
      <c r="K1516" s="21" t="s">
        <v>273</v>
      </c>
      <c r="L1516" s="21" t="s">
        <v>295</v>
      </c>
      <c r="M1516" s="3">
        <v>-0.17661580504816757</v>
      </c>
      <c r="N1516" s="3">
        <v>3.4849760988328988</v>
      </c>
      <c r="O1516" s="21" t="s">
        <v>1444</v>
      </c>
      <c r="P1516" s="21">
        <v>0</v>
      </c>
      <c r="Q1516" s="46">
        <v>1.3830607895759181E-4</v>
      </c>
      <c r="R1516" s="46">
        <v>1.3797017644622873E-4</v>
      </c>
      <c r="S1516" s="46">
        <v>1.3797017644622873E-4</v>
      </c>
      <c r="T1516" s="46">
        <v>1.3797017644622873E-4</v>
      </c>
      <c r="U1516" s="46">
        <v>1.3797017644622873E-4</v>
      </c>
      <c r="V1516" s="46">
        <v>1.3797017644622873E-4</v>
      </c>
      <c r="W1516" s="46">
        <v>1.3797017644622873E-4</v>
      </c>
      <c r="X1516" s="46">
        <v>1.3797017644622873E-4</v>
      </c>
      <c r="Y1516" s="46">
        <v>1.3797017644622873E-4</v>
      </c>
      <c r="Z1516" s="46">
        <v>1.3797017644622873E-4</v>
      </c>
      <c r="AA1516" s="46">
        <v>1.3797017644622873E-4</v>
      </c>
      <c r="AB1516" s="46">
        <v>1.3797017644622873E-4</v>
      </c>
      <c r="AC1516" s="46">
        <v>1.3797017644622873E-4</v>
      </c>
      <c r="AD1516" s="46">
        <v>1.3797017644622873E-4</v>
      </c>
      <c r="AE1516" s="46">
        <v>1.3797017644622873E-4</v>
      </c>
      <c r="AF1516" s="46">
        <v>1.3797017644622873E-4</v>
      </c>
      <c r="AG1516" s="46">
        <v>1.3796946956650747E-4</v>
      </c>
      <c r="AH1516" s="46">
        <v>1.3796875970536934E-4</v>
      </c>
      <c r="AI1516" s="46">
        <v>1.3796804684391252E-4</v>
      </c>
      <c r="AJ1516" s="46">
        <v>1.3796733096307472E-4</v>
      </c>
      <c r="AK1516" s="46">
        <v>2.7661215791518362E-3</v>
      </c>
      <c r="AL1516" s="45">
        <v>2.7597323327298875E-3</v>
      </c>
      <c r="AM1516" s="45">
        <v>1.3830607895759181E-4</v>
      </c>
      <c r="AN1516" s="45">
        <v>2.7627625540382054E-4</v>
      </c>
      <c r="AO1516" s="45">
        <v>4.1424643185004927E-4</v>
      </c>
      <c r="AP1516" s="45">
        <v>5.5221660829627805E-4</v>
      </c>
      <c r="AQ1516" s="45">
        <v>6.9018678474250684E-4</v>
      </c>
      <c r="AR1516" s="45">
        <v>8.2815696118873562E-4</v>
      </c>
      <c r="AS1516" s="45">
        <v>9.6612713763496441E-4</v>
      </c>
      <c r="AT1516" s="45">
        <v>1.1040973140811932E-3</v>
      </c>
      <c r="AU1516" s="45">
        <v>1.242067490527422E-3</v>
      </c>
      <c r="AV1516" s="45">
        <v>1.3800376669736508E-3</v>
      </c>
      <c r="AW1516" s="45">
        <v>1.5180078434198795E-3</v>
      </c>
      <c r="AX1516" s="45">
        <v>1.6559780198661083E-3</v>
      </c>
      <c r="AY1516" s="45">
        <v>1.7939481963123371E-3</v>
      </c>
      <c r="AZ1516" s="45">
        <v>1.9319183727585659E-3</v>
      </c>
      <c r="BA1516" s="45">
        <v>2.0698885492047947E-3</v>
      </c>
      <c r="BB1516" s="45">
        <v>2.2078587256510233E-3</v>
      </c>
      <c r="BC1516" s="45">
        <v>2.3458281952175308E-3</v>
      </c>
      <c r="BD1516" s="45">
        <v>2.4837969549229002E-3</v>
      </c>
      <c r="BE1516" s="45">
        <v>2.6217650017668127E-3</v>
      </c>
      <c r="BF1516" s="45">
        <v>2.7597323327298875E-3</v>
      </c>
    </row>
    <row r="1517" spans="1:58" ht="13.5" thickBot="1" x14ac:dyDescent="0.25">
      <c r="A1517" s="6" t="s">
        <v>1350</v>
      </c>
      <c r="B1517" s="6" t="s">
        <v>1350</v>
      </c>
      <c r="C1517" s="6" t="s">
        <v>244</v>
      </c>
      <c r="D1517" s="6" t="s">
        <v>1350</v>
      </c>
      <c r="E1517" s="6">
        <v>3.4849760988328988</v>
      </c>
      <c r="F1517" s="6" t="s">
        <v>244</v>
      </c>
      <c r="G1517" s="21" t="s">
        <v>1305</v>
      </c>
      <c r="H1517" s="21" t="s">
        <v>1159</v>
      </c>
      <c r="I1517" s="21" t="s">
        <v>1160</v>
      </c>
      <c r="J1517" s="21" t="s">
        <v>240</v>
      </c>
      <c r="K1517" s="21" t="s">
        <v>275</v>
      </c>
      <c r="L1517" s="21" t="s">
        <v>296</v>
      </c>
      <c r="M1517" s="3">
        <v>-0.17661580504816757</v>
      </c>
      <c r="N1517" s="3">
        <v>3.4849760988328988</v>
      </c>
      <c r="O1517" s="21" t="s">
        <v>1444</v>
      </c>
      <c r="P1517" s="21">
        <v>0</v>
      </c>
      <c r="Q1517" s="46">
        <v>0</v>
      </c>
      <c r="R1517" s="46">
        <v>0</v>
      </c>
      <c r="S1517" s="46">
        <v>0</v>
      </c>
      <c r="T1517" s="46">
        <v>0</v>
      </c>
      <c r="U1517" s="46">
        <v>0</v>
      </c>
      <c r="V1517" s="46">
        <v>0</v>
      </c>
      <c r="W1517" s="46">
        <v>0</v>
      </c>
      <c r="X1517" s="46">
        <v>0</v>
      </c>
      <c r="Y1517" s="46">
        <v>0</v>
      </c>
      <c r="Z1517" s="46">
        <v>0</v>
      </c>
      <c r="AA1517" s="46">
        <v>0</v>
      </c>
      <c r="AB1517" s="46">
        <v>0</v>
      </c>
      <c r="AC1517" s="46">
        <v>0</v>
      </c>
      <c r="AD1517" s="46">
        <v>0</v>
      </c>
      <c r="AE1517" s="46">
        <v>0</v>
      </c>
      <c r="AF1517" s="46">
        <v>0</v>
      </c>
      <c r="AG1517" s="46">
        <v>0</v>
      </c>
      <c r="AH1517" s="46">
        <v>0</v>
      </c>
      <c r="AI1517" s="46">
        <v>0</v>
      </c>
      <c r="AJ1517" s="46">
        <v>0</v>
      </c>
      <c r="AK1517" s="46">
        <v>3.1990715367914068E-3</v>
      </c>
      <c r="AL1517" s="45">
        <v>0</v>
      </c>
      <c r="AM1517" s="45">
        <v>0</v>
      </c>
      <c r="AN1517" s="45">
        <v>0</v>
      </c>
      <c r="AO1517" s="45">
        <v>0</v>
      </c>
      <c r="AP1517" s="45">
        <v>0</v>
      </c>
      <c r="AQ1517" s="45">
        <v>0</v>
      </c>
      <c r="AR1517" s="45">
        <v>0</v>
      </c>
      <c r="AS1517" s="45">
        <v>0</v>
      </c>
      <c r="AT1517" s="45">
        <v>0</v>
      </c>
      <c r="AU1517" s="45">
        <v>0</v>
      </c>
      <c r="AV1517" s="45">
        <v>0</v>
      </c>
      <c r="AW1517" s="45">
        <v>0</v>
      </c>
      <c r="AX1517" s="45">
        <v>0</v>
      </c>
      <c r="AY1517" s="45">
        <v>0</v>
      </c>
      <c r="AZ1517" s="45">
        <v>0</v>
      </c>
      <c r="BA1517" s="45">
        <v>0</v>
      </c>
      <c r="BB1517" s="45">
        <v>0</v>
      </c>
      <c r="BC1517" s="45">
        <v>0</v>
      </c>
      <c r="BD1517" s="45">
        <v>0</v>
      </c>
      <c r="BE1517" s="45">
        <v>0</v>
      </c>
      <c r="BF1517" s="45">
        <v>0</v>
      </c>
    </row>
    <row r="1518" spans="1:58" ht="13.5" thickBot="1" x14ac:dyDescent="0.25">
      <c r="A1518" s="6" t="s">
        <v>1350</v>
      </c>
      <c r="B1518" s="6" t="s">
        <v>1350</v>
      </c>
      <c r="C1518" s="6" t="s">
        <v>244</v>
      </c>
      <c r="D1518" s="6" t="s">
        <v>1350</v>
      </c>
      <c r="E1518" s="6">
        <v>3.4849760988328971</v>
      </c>
      <c r="F1518" s="6" t="s">
        <v>244</v>
      </c>
      <c r="G1518" s="21" t="s">
        <v>1305</v>
      </c>
      <c r="H1518" s="21" t="s">
        <v>1159</v>
      </c>
      <c r="I1518" s="21" t="s">
        <v>1160</v>
      </c>
      <c r="J1518" s="21" t="s">
        <v>240</v>
      </c>
      <c r="K1518" s="21" t="s">
        <v>277</v>
      </c>
      <c r="L1518" s="21" t="s">
        <v>297</v>
      </c>
      <c r="M1518" s="3">
        <v>-0.17661580504816773</v>
      </c>
      <c r="N1518" s="3">
        <v>3.4849760988328971</v>
      </c>
      <c r="O1518" s="21" t="s">
        <v>1444</v>
      </c>
      <c r="P1518" s="21">
        <v>0</v>
      </c>
      <c r="Q1518" s="46">
        <v>2.2871519097979786E-3</v>
      </c>
      <c r="R1518" s="46">
        <v>2.2752883081408356E-3</v>
      </c>
      <c r="S1518" s="46">
        <v>2.2752883081408356E-3</v>
      </c>
      <c r="T1518" s="46">
        <v>2.2752883081408361E-3</v>
      </c>
      <c r="U1518" s="46">
        <v>2.2752883081408361E-3</v>
      </c>
      <c r="V1518" s="46">
        <v>2.2752883081408356E-3</v>
      </c>
      <c r="W1518" s="46">
        <v>2.2752883081408365E-3</v>
      </c>
      <c r="X1518" s="46">
        <v>2.2752883081408356E-3</v>
      </c>
      <c r="Y1518" s="46">
        <v>2.2752883081408361E-3</v>
      </c>
      <c r="Z1518" s="46">
        <v>2.2752883081408361E-3</v>
      </c>
      <c r="AA1518" s="46">
        <v>2.2752883081408361E-3</v>
      </c>
      <c r="AB1518" s="46">
        <v>2.2752883081408361E-3</v>
      </c>
      <c r="AC1518" s="46">
        <v>2.2752883081408356E-3</v>
      </c>
      <c r="AD1518" s="46">
        <v>2.2752883081408361E-3</v>
      </c>
      <c r="AE1518" s="46">
        <v>2.2752883081408361E-3</v>
      </c>
      <c r="AF1518" s="46">
        <v>2.2752883081408361E-3</v>
      </c>
      <c r="AG1518" s="46">
        <v>2.2752348402220045E-3</v>
      </c>
      <c r="AH1518" s="46">
        <v>2.2751808881734583E-3</v>
      </c>
      <c r="AI1518" s="46">
        <v>2.2751264453899026E-3</v>
      </c>
      <c r="AJ1518" s="46">
        <v>2.2750715051453366E-3</v>
      </c>
      <c r="AK1518" s="46">
        <v>4.5743038195959582E-2</v>
      </c>
      <c r="AL1518" s="45">
        <v>4.5517090210841223E-2</v>
      </c>
      <c r="AM1518" s="45">
        <v>2.2871519097979786E-3</v>
      </c>
      <c r="AN1518" s="45">
        <v>4.5624402179388138E-3</v>
      </c>
      <c r="AO1518" s="45">
        <v>6.8377285260796498E-3</v>
      </c>
      <c r="AP1518" s="45">
        <v>9.1130168342204859E-3</v>
      </c>
      <c r="AQ1518" s="45">
        <v>1.1388305142361322E-2</v>
      </c>
      <c r="AR1518" s="45">
        <v>1.3663593450502158E-2</v>
      </c>
      <c r="AS1518" s="45">
        <v>1.5938881758642994E-2</v>
      </c>
      <c r="AT1518" s="45">
        <v>1.821417006678383E-2</v>
      </c>
      <c r="AU1518" s="45">
        <v>2.0489458374924666E-2</v>
      </c>
      <c r="AV1518" s="45">
        <v>2.2764746683065502E-2</v>
      </c>
      <c r="AW1518" s="45">
        <v>2.5040034991206338E-2</v>
      </c>
      <c r="AX1518" s="45">
        <v>2.7315323299347175E-2</v>
      </c>
      <c r="AY1518" s="45">
        <v>2.9590611607488011E-2</v>
      </c>
      <c r="AZ1518" s="45">
        <v>3.1865899915628847E-2</v>
      </c>
      <c r="BA1518" s="45">
        <v>3.4141188223769686E-2</v>
      </c>
      <c r="BB1518" s="45">
        <v>3.6416476531910519E-2</v>
      </c>
      <c r="BC1518" s="45">
        <v>3.8691711372132523E-2</v>
      </c>
      <c r="BD1518" s="45">
        <v>4.0966892260305983E-2</v>
      </c>
      <c r="BE1518" s="45">
        <v>4.3242018705695884E-2</v>
      </c>
      <c r="BF1518" s="45">
        <v>4.5517090210841223E-2</v>
      </c>
    </row>
    <row r="1519" spans="1:58" ht="13.5" thickBot="1" x14ac:dyDescent="0.25">
      <c r="A1519" s="6" t="s">
        <v>1350</v>
      </c>
      <c r="B1519" s="6" t="s">
        <v>1350</v>
      </c>
      <c r="C1519" s="6" t="s">
        <v>244</v>
      </c>
      <c r="D1519" s="6" t="s">
        <v>1350</v>
      </c>
      <c r="E1519" s="6">
        <v>3.4849760988328975</v>
      </c>
      <c r="F1519" s="6" t="s">
        <v>244</v>
      </c>
      <c r="G1519" s="21" t="s">
        <v>1305</v>
      </c>
      <c r="H1519" s="21" t="s">
        <v>1159</v>
      </c>
      <c r="I1519" s="21" t="s">
        <v>1160</v>
      </c>
      <c r="J1519" s="21" t="s">
        <v>240</v>
      </c>
      <c r="K1519" s="21" t="s">
        <v>279</v>
      </c>
      <c r="L1519" s="21" t="s">
        <v>298</v>
      </c>
      <c r="M1519" s="3">
        <v>-0.17661580504816746</v>
      </c>
      <c r="N1519" s="3">
        <v>3.4849760988328975</v>
      </c>
      <c r="O1519" s="21" t="s">
        <v>1444</v>
      </c>
      <c r="P1519" s="21">
        <v>0</v>
      </c>
      <c r="Q1519" s="46">
        <v>1.2403993796011413E-2</v>
      </c>
      <c r="R1519" s="46">
        <v>1.2275018119244393E-2</v>
      </c>
      <c r="S1519" s="46">
        <v>1.2275018119244391E-2</v>
      </c>
      <c r="T1519" s="46">
        <v>1.2275018119244394E-2</v>
      </c>
      <c r="U1519" s="46">
        <v>1.2275018119244394E-2</v>
      </c>
      <c r="V1519" s="46">
        <v>1.2275018119244391E-2</v>
      </c>
      <c r="W1519" s="46">
        <v>1.2275018119244394E-2</v>
      </c>
      <c r="X1519" s="46">
        <v>1.2275018119244391E-2</v>
      </c>
      <c r="Y1519" s="46">
        <v>1.2275018119244394E-2</v>
      </c>
      <c r="Z1519" s="46">
        <v>1.2275018119244393E-2</v>
      </c>
      <c r="AA1519" s="46">
        <v>1.2275018119244391E-2</v>
      </c>
      <c r="AB1519" s="46">
        <v>1.2275018119244394E-2</v>
      </c>
      <c r="AC1519" s="46">
        <v>1.2275018119244393E-2</v>
      </c>
      <c r="AD1519" s="46">
        <v>1.2275018119244391E-2</v>
      </c>
      <c r="AE1519" s="46">
        <v>1.2275018119244393E-2</v>
      </c>
      <c r="AF1519" s="46">
        <v>1.2275018119244393E-2</v>
      </c>
      <c r="AG1519" s="46">
        <v>1.2273846796246511E-2</v>
      </c>
      <c r="AH1519" s="46">
        <v>1.2272654002969641E-2</v>
      </c>
      <c r="AI1519" s="46">
        <v>1.2271439143630096E-2</v>
      </c>
      <c r="AJ1519" s="46">
        <v>1.2270201600195004E-2</v>
      </c>
      <c r="AK1519" s="46">
        <v>0.24807987592022829</v>
      </c>
      <c r="AL1519" s="45">
        <v>0.24561740712771857</v>
      </c>
      <c r="AM1519" s="45">
        <v>1.2403993796011413E-2</v>
      </c>
      <c r="AN1519" s="45">
        <v>2.4679011915255806E-2</v>
      </c>
      <c r="AO1519" s="45">
        <v>3.6954030034500193E-2</v>
      </c>
      <c r="AP1519" s="45">
        <v>4.9229048153744584E-2</v>
      </c>
      <c r="AQ1519" s="45">
        <v>6.1504066272988975E-2</v>
      </c>
      <c r="AR1519" s="45">
        <v>7.3779084392233366E-2</v>
      </c>
      <c r="AS1519" s="45">
        <v>8.6054102511477756E-2</v>
      </c>
      <c r="AT1519" s="45">
        <v>9.8329120630722147E-2</v>
      </c>
      <c r="AU1519" s="45">
        <v>0.11060413874996654</v>
      </c>
      <c r="AV1519" s="45">
        <v>0.12287915686921093</v>
      </c>
      <c r="AW1519" s="45">
        <v>0.13515417498845533</v>
      </c>
      <c r="AX1519" s="45">
        <v>0.14742919310769972</v>
      </c>
      <c r="AY1519" s="45">
        <v>0.15970421122694411</v>
      </c>
      <c r="AZ1519" s="45">
        <v>0.17197922934618851</v>
      </c>
      <c r="BA1519" s="45">
        <v>0.1842542474654329</v>
      </c>
      <c r="BB1519" s="45">
        <v>0.19652926558467729</v>
      </c>
      <c r="BC1519" s="45">
        <v>0.20880311238092381</v>
      </c>
      <c r="BD1519" s="45">
        <v>0.22107576638389345</v>
      </c>
      <c r="BE1519" s="45">
        <v>0.23334720552752355</v>
      </c>
      <c r="BF1519" s="45">
        <v>0.24561740712771857</v>
      </c>
    </row>
    <row r="1520" spans="1:58" ht="13.5" thickBot="1" x14ac:dyDescent="0.25">
      <c r="A1520" s="6" t="s">
        <v>1350</v>
      </c>
      <c r="B1520" s="6" t="s">
        <v>1350</v>
      </c>
      <c r="C1520" s="6" t="s">
        <v>299</v>
      </c>
      <c r="D1520" s="6" t="s">
        <v>1350</v>
      </c>
      <c r="E1520" s="6">
        <v>-0.87342680898483405</v>
      </c>
      <c r="F1520" s="6" t="s">
        <v>300</v>
      </c>
      <c r="G1520" s="21" t="s">
        <v>1305</v>
      </c>
      <c r="H1520" s="21" t="s">
        <v>1174</v>
      </c>
      <c r="I1520" s="21" t="s">
        <v>1160</v>
      </c>
      <c r="J1520" s="21" t="s">
        <v>240</v>
      </c>
      <c r="K1520" s="21" t="s">
        <v>301</v>
      </c>
      <c r="L1520" s="21" t="s">
        <v>302</v>
      </c>
      <c r="M1520" s="3">
        <v>-0.87342680898483405</v>
      </c>
      <c r="N1520" s="3">
        <v>-0.87342680898483405</v>
      </c>
      <c r="O1520" s="21" t="s">
        <v>1447</v>
      </c>
      <c r="P1520" s="21">
        <v>0</v>
      </c>
      <c r="Q1520" s="46">
        <v>0.25012093357287907</v>
      </c>
      <c r="R1520" s="46">
        <v>0.25816671058545881</v>
      </c>
      <c r="S1520" s="46">
        <v>0.26121511458225055</v>
      </c>
      <c r="T1520" s="46">
        <v>0.26196113071431015</v>
      </c>
      <c r="U1520" s="46">
        <v>0.26165598814000951</v>
      </c>
      <c r="V1520" s="46">
        <v>0.26103751212055826</v>
      </c>
      <c r="W1520" s="46">
        <v>0.26023313178990182</v>
      </c>
      <c r="X1520" s="46">
        <v>0.25935208674142962</v>
      </c>
      <c r="Y1520" s="46">
        <v>0.25844492597247798</v>
      </c>
      <c r="Z1520" s="46">
        <v>0.257592364901922</v>
      </c>
      <c r="AA1520" s="46">
        <v>0.2567564583566343</v>
      </c>
      <c r="AB1520" s="46">
        <v>0.25586089966557996</v>
      </c>
      <c r="AC1520" s="46">
        <v>0.25491065121641965</v>
      </c>
      <c r="AD1520" s="46">
        <v>0.25403830755845919</v>
      </c>
      <c r="AE1520" s="46">
        <v>0.2531910181632433</v>
      </c>
      <c r="AF1520" s="46">
        <v>0.25236242655354973</v>
      </c>
      <c r="AG1520" s="46">
        <v>0.25153617878594792</v>
      </c>
      <c r="AH1520" s="46">
        <v>0.25071226830369087</v>
      </c>
      <c r="AI1520" s="46">
        <v>0.24989068848484405</v>
      </c>
      <c r="AJ1520" s="46">
        <v>0.24907143272626489</v>
      </c>
      <c r="AK1520" s="46">
        <v>5.1399620660052907</v>
      </c>
      <c r="AL1520" s="45">
        <v>5.1181102289358318</v>
      </c>
      <c r="AM1520" s="45">
        <v>0.25012093357287907</v>
      </c>
      <c r="AN1520" s="45">
        <v>0.50828764415833794</v>
      </c>
      <c r="AO1520" s="45">
        <v>0.76950275874058849</v>
      </c>
      <c r="AP1520" s="45">
        <v>1.0314638894548986</v>
      </c>
      <c r="AQ1520" s="45">
        <v>1.2931198775949082</v>
      </c>
      <c r="AR1520" s="45">
        <v>1.5541573897154666</v>
      </c>
      <c r="AS1520" s="45">
        <v>1.8143905215053684</v>
      </c>
      <c r="AT1520" s="45">
        <v>2.073742608246798</v>
      </c>
      <c r="AU1520" s="45">
        <v>2.3321875342192762</v>
      </c>
      <c r="AV1520" s="45">
        <v>2.589779899121198</v>
      </c>
      <c r="AW1520" s="45">
        <v>2.8465363574778322</v>
      </c>
      <c r="AX1520" s="45">
        <v>3.1023972571434122</v>
      </c>
      <c r="AY1520" s="45">
        <v>3.3573079083598318</v>
      </c>
      <c r="AZ1520" s="45">
        <v>3.611346215918291</v>
      </c>
      <c r="BA1520" s="45">
        <v>3.864537234081534</v>
      </c>
      <c r="BB1520" s="45">
        <v>4.1168996606350836</v>
      </c>
      <c r="BC1520" s="45">
        <v>4.3684358394210312</v>
      </c>
      <c r="BD1520" s="45">
        <v>4.6191481077247225</v>
      </c>
      <c r="BE1520" s="45">
        <v>4.8690387962095665</v>
      </c>
      <c r="BF1520" s="45">
        <v>5.1181102289358318</v>
      </c>
    </row>
    <row r="1521" spans="1:58" ht="13.5" thickBot="1" x14ac:dyDescent="0.25">
      <c r="A1521" s="6" t="s">
        <v>1350</v>
      </c>
      <c r="B1521" s="6" t="s">
        <v>1350</v>
      </c>
      <c r="C1521" s="6" t="s">
        <v>303</v>
      </c>
      <c r="D1521" s="6" t="s">
        <v>1350</v>
      </c>
      <c r="E1521" s="6">
        <v>-1.0654908078480407</v>
      </c>
      <c r="F1521" s="6" t="s">
        <v>300</v>
      </c>
      <c r="G1521" s="21" t="s">
        <v>1305</v>
      </c>
      <c r="H1521" s="21" t="s">
        <v>1181</v>
      </c>
      <c r="I1521" s="21" t="s">
        <v>1160</v>
      </c>
      <c r="J1521" s="21" t="s">
        <v>240</v>
      </c>
      <c r="K1521" s="21" t="s">
        <v>301</v>
      </c>
      <c r="L1521" s="21" t="s">
        <v>304</v>
      </c>
      <c r="M1521" s="3">
        <v>-1.0654908078480407</v>
      </c>
      <c r="N1521" s="3">
        <v>-1.0654908078480407</v>
      </c>
      <c r="O1521" s="21" t="s">
        <v>1447</v>
      </c>
      <c r="P1521" s="21">
        <v>0</v>
      </c>
      <c r="Q1521" s="46">
        <v>0.57367868272786948</v>
      </c>
      <c r="R1521" s="46">
        <v>0.59213251900684694</v>
      </c>
      <c r="S1521" s="46">
        <v>0.59912435437352674</v>
      </c>
      <c r="T1521" s="46">
        <v>0.60083542087971742</v>
      </c>
      <c r="U1521" s="46">
        <v>0.60013554427375559</v>
      </c>
      <c r="V1521" s="46">
        <v>0.59871700443756803</v>
      </c>
      <c r="W1521" s="46">
        <v>0.59687207349991522</v>
      </c>
      <c r="X1521" s="46">
        <v>0.59485130396410912</v>
      </c>
      <c r="Y1521" s="46">
        <v>0.592770635275085</v>
      </c>
      <c r="Z1521" s="46">
        <v>0.59081519674015281</v>
      </c>
      <c r="AA1521" s="46">
        <v>0.58889795711156923</v>
      </c>
      <c r="AB1521" s="46">
        <v>0.58684389900915179</v>
      </c>
      <c r="AC1521" s="46">
        <v>0.58466440419121968</v>
      </c>
      <c r="AD1521" s="46">
        <v>0.58266359221024666</v>
      </c>
      <c r="AE1521" s="46">
        <v>0.58072024481747386</v>
      </c>
      <c r="AF1521" s="46">
        <v>0.57881978276346557</v>
      </c>
      <c r="AG1521" s="46">
        <v>0.57692469655794987</v>
      </c>
      <c r="AH1521" s="46">
        <v>0.5750349711623377</v>
      </c>
      <c r="AI1521" s="46">
        <v>0.57315059138852531</v>
      </c>
      <c r="AJ1521" s="46">
        <v>0.5712715420915101</v>
      </c>
      <c r="AK1521" s="46">
        <v>11.789043904387796</v>
      </c>
      <c r="AL1521" s="45">
        <v>11.738924416481998</v>
      </c>
      <c r="AM1521" s="45">
        <v>0.57367868272786948</v>
      </c>
      <c r="AN1521" s="45">
        <v>1.1658112017347164</v>
      </c>
      <c r="AO1521" s="45">
        <v>1.7649355561082432</v>
      </c>
      <c r="AP1521" s="45">
        <v>2.3657709769879607</v>
      </c>
      <c r="AQ1521" s="45">
        <v>2.9659065212617164</v>
      </c>
      <c r="AR1521" s="45">
        <v>3.5646235256992842</v>
      </c>
      <c r="AS1521" s="45">
        <v>4.1614955991991991</v>
      </c>
      <c r="AT1521" s="45">
        <v>4.7563469031633083</v>
      </c>
      <c r="AU1521" s="45">
        <v>5.3491175384383931</v>
      </c>
      <c r="AV1521" s="45">
        <v>5.9399327351785463</v>
      </c>
      <c r="AW1521" s="45">
        <v>6.5288306922901151</v>
      </c>
      <c r="AX1521" s="45">
        <v>7.1156745912992667</v>
      </c>
      <c r="AY1521" s="45">
        <v>7.7003389954904868</v>
      </c>
      <c r="AZ1521" s="45">
        <v>8.2830025877007341</v>
      </c>
      <c r="BA1521" s="45">
        <v>8.8637228325182083</v>
      </c>
      <c r="BB1521" s="45">
        <v>9.442542615281674</v>
      </c>
      <c r="BC1521" s="45">
        <v>10.019467311839623</v>
      </c>
      <c r="BD1521" s="45">
        <v>10.594502283001962</v>
      </c>
      <c r="BE1521" s="45">
        <v>11.167652874390487</v>
      </c>
      <c r="BF1521" s="45">
        <v>11.738924416481998</v>
      </c>
    </row>
    <row r="1522" spans="1:58" ht="13.5" thickBot="1" x14ac:dyDescent="0.25">
      <c r="A1522" s="6" t="s">
        <v>1350</v>
      </c>
      <c r="B1522" s="6" t="s">
        <v>1350</v>
      </c>
      <c r="C1522" s="6" t="s">
        <v>305</v>
      </c>
      <c r="D1522" s="6" t="s">
        <v>1350</v>
      </c>
      <c r="E1522" s="6">
        <v>-0.87342680898483416</v>
      </c>
      <c r="F1522" s="6" t="s">
        <v>300</v>
      </c>
      <c r="G1522" s="21" t="s">
        <v>1305</v>
      </c>
      <c r="H1522" s="21" t="s">
        <v>1182</v>
      </c>
      <c r="I1522" s="21" t="s">
        <v>1160</v>
      </c>
      <c r="J1522" s="21" t="s">
        <v>240</v>
      </c>
      <c r="K1522" s="21" t="s">
        <v>301</v>
      </c>
      <c r="L1522" s="21" t="s">
        <v>306</v>
      </c>
      <c r="M1522" s="3">
        <v>-0.87342680898483416</v>
      </c>
      <c r="N1522" s="3">
        <v>-0.87342680898483416</v>
      </c>
      <c r="O1522" s="21" t="s">
        <v>1447</v>
      </c>
      <c r="P1522" s="21">
        <v>0</v>
      </c>
      <c r="Q1522" s="46">
        <v>1.3641449336455037E-2</v>
      </c>
      <c r="R1522" s="46">
        <v>2.0157694756507635E-2</v>
      </c>
      <c r="S1522" s="46">
        <v>2.7274564303542685E-2</v>
      </c>
      <c r="T1522" s="46">
        <v>3.4517023608667589E-2</v>
      </c>
      <c r="U1522" s="46">
        <v>4.1291739955924875E-2</v>
      </c>
      <c r="V1522" s="46">
        <v>4.7073946381074636E-2</v>
      </c>
      <c r="W1522" s="46">
        <v>5.1480321225521111E-2</v>
      </c>
      <c r="X1522" s="46">
        <v>5.4425958061319626E-2</v>
      </c>
      <c r="Y1522" s="46">
        <v>5.6099864598589351E-2</v>
      </c>
      <c r="Z1522" s="46">
        <v>5.6868784196115831E-2</v>
      </c>
      <c r="AA1522" s="46">
        <v>5.7094637453930459E-2</v>
      </c>
      <c r="AB1522" s="46">
        <v>5.7042039818617669E-2</v>
      </c>
      <c r="AC1522" s="46">
        <v>5.6874422781919322E-2</v>
      </c>
      <c r="AD1522" s="46">
        <v>5.6692508495673817E-2</v>
      </c>
      <c r="AE1522" s="46">
        <v>5.6508802598148451E-2</v>
      </c>
      <c r="AF1522" s="46">
        <v>5.63279286256523E-2</v>
      </c>
      <c r="AG1522" s="46">
        <v>5.6147396424245287E-2</v>
      </c>
      <c r="AH1522" s="46">
        <v>5.5967374911381283E-2</v>
      </c>
      <c r="AI1522" s="46">
        <v>5.5787862640191151E-2</v>
      </c>
      <c r="AJ1522" s="46">
        <v>5.5608858167911647E-2</v>
      </c>
      <c r="AK1522" s="46">
        <v>1.1340008030681614</v>
      </c>
      <c r="AL1522" s="45">
        <v>0.96688317834138982</v>
      </c>
      <c r="AM1522" s="45">
        <v>1.3641449336455037E-2</v>
      </c>
      <c r="AN1522" s="45">
        <v>3.3799144092962669E-2</v>
      </c>
      <c r="AO1522" s="45">
        <v>6.1073708396505354E-2</v>
      </c>
      <c r="AP1522" s="45">
        <v>9.5590732005172943E-2</v>
      </c>
      <c r="AQ1522" s="45">
        <v>0.13688247196109782</v>
      </c>
      <c r="AR1522" s="45">
        <v>0.18395641834217247</v>
      </c>
      <c r="AS1522" s="45">
        <v>0.23543673956769356</v>
      </c>
      <c r="AT1522" s="45">
        <v>0.28986269762901318</v>
      </c>
      <c r="AU1522" s="45">
        <v>0.34596256222760252</v>
      </c>
      <c r="AV1522" s="45">
        <v>0.40283134642371837</v>
      </c>
      <c r="AW1522" s="45">
        <v>0.45992598387764883</v>
      </c>
      <c r="AX1522" s="45">
        <v>0.51696802369626649</v>
      </c>
      <c r="AY1522" s="45">
        <v>0.57384244647818583</v>
      </c>
      <c r="AZ1522" s="45">
        <v>0.6305349549738597</v>
      </c>
      <c r="BA1522" s="45">
        <v>0.6870437575720082</v>
      </c>
      <c r="BB1522" s="45">
        <v>0.74337168619766048</v>
      </c>
      <c r="BC1522" s="45">
        <v>0.79951908262190574</v>
      </c>
      <c r="BD1522" s="45">
        <v>0.855486457533287</v>
      </c>
      <c r="BE1522" s="45">
        <v>0.9112743201734782</v>
      </c>
      <c r="BF1522" s="45">
        <v>0.96688317834138982</v>
      </c>
    </row>
    <row r="1523" spans="1:58" ht="13.5" thickBot="1" x14ac:dyDescent="0.25">
      <c r="A1523" s="6" t="s">
        <v>1137</v>
      </c>
      <c r="B1523" s="6" t="s">
        <v>1351</v>
      </c>
      <c r="C1523" s="6" t="s">
        <v>307</v>
      </c>
      <c r="D1523" s="6" t="s">
        <v>1137</v>
      </c>
      <c r="E1523" s="6">
        <v>16.014453005870838</v>
      </c>
      <c r="F1523" s="6" t="s">
        <v>308</v>
      </c>
      <c r="G1523" s="21" t="s">
        <v>1305</v>
      </c>
      <c r="H1523" s="21" t="s">
        <v>1174</v>
      </c>
      <c r="I1523" s="21" t="s">
        <v>1183</v>
      </c>
      <c r="J1523" s="21" t="s">
        <v>240</v>
      </c>
      <c r="K1523" s="21" t="s">
        <v>301</v>
      </c>
      <c r="L1523" s="21" t="s">
        <v>1184</v>
      </c>
      <c r="M1523" s="3">
        <v>10.124354817247033</v>
      </c>
      <c r="N1523" s="3">
        <v>16.014453005870838</v>
      </c>
      <c r="O1523" s="21" t="s">
        <v>1448</v>
      </c>
      <c r="P1523" s="21">
        <v>0</v>
      </c>
      <c r="Q1523" s="46">
        <v>1.0637944864453096E-2</v>
      </c>
      <c r="R1523" s="46">
        <v>1.4990467280562704E-2</v>
      </c>
      <c r="S1523" s="46">
        <v>1.9744176240123028E-2</v>
      </c>
      <c r="T1523" s="46">
        <v>2.4581772807052711E-2</v>
      </c>
      <c r="U1523" s="46">
        <v>2.9106940731741405E-2</v>
      </c>
      <c r="V1523" s="46">
        <v>3.2969162219377485E-2</v>
      </c>
      <c r="W1523" s="46">
        <v>3.5912397786474939E-2</v>
      </c>
      <c r="X1523" s="46">
        <v>3.7879934232858181E-2</v>
      </c>
      <c r="Y1523" s="46">
        <v>3.899801915082618E-2</v>
      </c>
      <c r="Z1523" s="46">
        <v>3.9511618557951177E-2</v>
      </c>
      <c r="AA1523" s="46">
        <v>3.9662477112842993E-2</v>
      </c>
      <c r="AB1523" s="46">
        <v>3.9627344552299951E-2</v>
      </c>
      <c r="AC1523" s="46">
        <v>3.9515384848126389E-2</v>
      </c>
      <c r="AD1523" s="46">
        <v>3.9393875304262756E-2</v>
      </c>
      <c r="AE1523" s="46">
        <v>3.9271169054665371E-2</v>
      </c>
      <c r="AF1523" s="46">
        <v>3.9150354387777961E-2</v>
      </c>
      <c r="AG1523" s="46">
        <v>3.9029768006694832E-2</v>
      </c>
      <c r="AH1523" s="46">
        <v>3.8909522739733089E-2</v>
      </c>
      <c r="AI1523" s="46">
        <v>3.8789617620457281E-2</v>
      </c>
      <c r="AJ1523" s="46">
        <v>3.8670051685174553E-2</v>
      </c>
      <c r="AK1523" s="46">
        <v>0.45126819993394901</v>
      </c>
      <c r="AL1523" s="45">
        <v>0.45126819993394901</v>
      </c>
      <c r="AM1523" s="45">
        <v>1.0637944864453096E-2</v>
      </c>
      <c r="AN1523" s="45">
        <v>2.5628412145015801E-2</v>
      </c>
      <c r="AO1523" s="45">
        <v>4.5372588385138829E-2</v>
      </c>
      <c r="AP1523" s="45">
        <v>6.9954361192191533E-2</v>
      </c>
      <c r="AQ1523" s="45">
        <v>9.9061301923932935E-2</v>
      </c>
      <c r="AR1523" s="45">
        <v>0.13203046414331043</v>
      </c>
      <c r="AS1523" s="45">
        <v>0.16794286192978536</v>
      </c>
      <c r="AT1523" s="45">
        <v>0.20582279616264354</v>
      </c>
      <c r="AU1523" s="45">
        <v>0.24482081531346972</v>
      </c>
      <c r="AV1523" s="45">
        <v>0.28433243387142088</v>
      </c>
      <c r="AW1523" s="45">
        <v>0.32399491098426386</v>
      </c>
      <c r="AX1523" s="45">
        <v>0.3636222555365638</v>
      </c>
      <c r="AY1523" s="45">
        <v>0.40313764038469019</v>
      </c>
      <c r="AZ1523" s="45">
        <v>0.44253151568895294</v>
      </c>
      <c r="BA1523" s="45">
        <v>0.45126819993394901</v>
      </c>
      <c r="BB1523" s="45">
        <v>0.45126819993394901</v>
      </c>
      <c r="BC1523" s="45">
        <v>0.45126819993394901</v>
      </c>
      <c r="BD1523" s="45">
        <v>0.45126819993394901</v>
      </c>
      <c r="BE1523" s="45">
        <v>0.45126819993394901</v>
      </c>
      <c r="BF1523" s="45">
        <v>0.45126819993394901</v>
      </c>
    </row>
    <row r="1524" spans="1:58" ht="13.5" thickBot="1" x14ac:dyDescent="0.25">
      <c r="A1524" s="6" t="s">
        <v>1139</v>
      </c>
      <c r="B1524" s="6" t="s">
        <v>1138</v>
      </c>
      <c r="C1524" s="6" t="s">
        <v>307</v>
      </c>
      <c r="D1524" s="6" t="s">
        <v>1139</v>
      </c>
      <c r="E1524" s="6">
        <v>55.705915016052103</v>
      </c>
      <c r="F1524" s="6" t="s">
        <v>308</v>
      </c>
      <c r="G1524" s="21" t="s">
        <v>1305</v>
      </c>
      <c r="H1524" s="21" t="s">
        <v>1174</v>
      </c>
      <c r="I1524" s="21" t="s">
        <v>1183</v>
      </c>
      <c r="J1524" s="21" t="s">
        <v>240</v>
      </c>
      <c r="K1524" s="21" t="s">
        <v>301</v>
      </c>
      <c r="L1524" s="21" t="s">
        <v>1185</v>
      </c>
      <c r="M1524" s="3">
        <v>36.044930389626408</v>
      </c>
      <c r="N1524" s="3">
        <v>55.705915016052103</v>
      </c>
      <c r="O1524" s="21" t="s">
        <v>1448</v>
      </c>
      <c r="P1524" s="21">
        <v>0</v>
      </c>
      <c r="Q1524" s="46">
        <v>1.3184725815754313E-2</v>
      </c>
      <c r="R1524" s="46">
        <v>1.7236186703674581E-2</v>
      </c>
      <c r="S1524" s="46">
        <v>2.1661084287413927E-2</v>
      </c>
      <c r="T1524" s="46">
        <v>2.6164067019889166E-2</v>
      </c>
      <c r="U1524" s="46">
        <v>3.0376231623635085E-2</v>
      </c>
      <c r="V1524" s="46">
        <v>3.3971305422618302E-2</v>
      </c>
      <c r="W1524" s="46">
        <v>3.6710959040459866E-2</v>
      </c>
      <c r="X1524" s="46">
        <v>3.8542402097151644E-2</v>
      </c>
      <c r="Y1524" s="46">
        <v>3.9583149710019729E-2</v>
      </c>
      <c r="Z1524" s="46">
        <v>4.0061223734940164E-2</v>
      </c>
      <c r="AA1524" s="46">
        <v>4.0201647488414753E-2</v>
      </c>
      <c r="AB1524" s="46">
        <v>4.0168945027330163E-2</v>
      </c>
      <c r="AC1524" s="46">
        <v>4.0064729512941662E-2</v>
      </c>
      <c r="AD1524" s="46">
        <v>3.9951624715904792E-2</v>
      </c>
      <c r="AE1524" s="46">
        <v>3.9837405988596891E-2</v>
      </c>
      <c r="AF1524" s="46">
        <v>3.9724948004286491E-2</v>
      </c>
      <c r="AG1524" s="46">
        <v>3.9612702515379669E-2</v>
      </c>
      <c r="AH1524" s="46">
        <v>3.9500774545922254E-2</v>
      </c>
      <c r="AI1524" s="46">
        <v>3.9389163196326599E-2</v>
      </c>
      <c r="AJ1524" s="46">
        <v>3.927786756955793E-2</v>
      </c>
      <c r="AK1524" s="46">
        <v>0.48570626460485361</v>
      </c>
      <c r="AL1524" s="45">
        <v>0.48570626460485361</v>
      </c>
      <c r="AM1524" s="45">
        <v>1.3184725815754313E-2</v>
      </c>
      <c r="AN1524" s="45">
        <v>3.0420912519428894E-2</v>
      </c>
      <c r="AO1524" s="45">
        <v>5.208199680684282E-2</v>
      </c>
      <c r="AP1524" s="45">
        <v>7.8246063826731993E-2</v>
      </c>
      <c r="AQ1524" s="45">
        <v>0.10862229545036708</v>
      </c>
      <c r="AR1524" s="45">
        <v>0.14259360087298539</v>
      </c>
      <c r="AS1524" s="45">
        <v>0.17930455991344527</v>
      </c>
      <c r="AT1524" s="45">
        <v>0.21784696201059692</v>
      </c>
      <c r="AU1524" s="45">
        <v>0.25743011172061664</v>
      </c>
      <c r="AV1524" s="45">
        <v>0.29749133545555678</v>
      </c>
      <c r="AW1524" s="45">
        <v>0.33769298294397154</v>
      </c>
      <c r="AX1524" s="45">
        <v>0.37786192797130169</v>
      </c>
      <c r="AY1524" s="45">
        <v>0.41792665748424335</v>
      </c>
      <c r="AZ1524" s="45">
        <v>0.45787828220014815</v>
      </c>
      <c r="BA1524" s="45">
        <v>0.48570626460485361</v>
      </c>
      <c r="BB1524" s="45">
        <v>0.48570626460485361</v>
      </c>
      <c r="BC1524" s="45">
        <v>0.48570626460485361</v>
      </c>
      <c r="BD1524" s="45">
        <v>0.48570626460485361</v>
      </c>
      <c r="BE1524" s="45">
        <v>0.48570626460485361</v>
      </c>
      <c r="BF1524" s="45">
        <v>0.48570626460485361</v>
      </c>
    </row>
    <row r="1525" spans="1:58" ht="13.5" thickBot="1" x14ac:dyDescent="0.25">
      <c r="A1525" s="6" t="s">
        <v>1350</v>
      </c>
      <c r="B1525" s="6" t="s">
        <v>1350</v>
      </c>
      <c r="C1525" s="6" t="s">
        <v>307</v>
      </c>
      <c r="D1525" s="6" t="s">
        <v>1350</v>
      </c>
      <c r="E1525" s="6">
        <v>-15.850067258258768</v>
      </c>
      <c r="F1525" s="6" t="s">
        <v>308</v>
      </c>
      <c r="G1525" s="21" t="s">
        <v>1305</v>
      </c>
      <c r="H1525" s="21" t="s">
        <v>1174</v>
      </c>
      <c r="I1525" s="21" t="s">
        <v>1183</v>
      </c>
      <c r="J1525" s="21" t="s">
        <v>240</v>
      </c>
      <c r="K1525" s="21" t="s">
        <v>301</v>
      </c>
      <c r="L1525" s="21" t="s">
        <v>1186</v>
      </c>
      <c r="M1525" s="3">
        <v>-1.4686128450578553</v>
      </c>
      <c r="N1525" s="3">
        <v>-15.850067258258768</v>
      </c>
      <c r="O1525" s="21" t="s">
        <v>1448</v>
      </c>
      <c r="P1525" s="21">
        <v>0</v>
      </c>
      <c r="Q1525" s="46">
        <v>0.21580535170043669</v>
      </c>
      <c r="R1525" s="46">
        <v>0.28225442076078194</v>
      </c>
      <c r="S1525" s="46">
        <v>0.35482832268428893</v>
      </c>
      <c r="T1525" s="46">
        <v>0.42868291954339538</v>
      </c>
      <c r="U1525" s="46">
        <v>0.49776773225438076</v>
      </c>
      <c r="V1525" s="46">
        <v>0.55673147737109641</v>
      </c>
      <c r="W1525" s="46">
        <v>0.60166525249309388</v>
      </c>
      <c r="X1525" s="46">
        <v>0.63170322879864171</v>
      </c>
      <c r="Y1525" s="46">
        <v>0.64877280244504087</v>
      </c>
      <c r="Z1525" s="46">
        <v>0.65661381949462216</v>
      </c>
      <c r="AA1525" s="46">
        <v>0.6589169461816321</v>
      </c>
      <c r="AB1525" s="46">
        <v>0.658380584569076</v>
      </c>
      <c r="AC1525" s="46">
        <v>0.65667131867602302</v>
      </c>
      <c r="AD1525" s="46">
        <v>0.65481625733462667</v>
      </c>
      <c r="AE1525" s="46">
        <v>0.65294292613167804</v>
      </c>
      <c r="AF1525" s="46">
        <v>0.65109847333488347</v>
      </c>
      <c r="AG1525" s="46">
        <v>0.64925750573074836</v>
      </c>
      <c r="AH1525" s="46">
        <v>0.64742174584610135</v>
      </c>
      <c r="AI1525" s="46">
        <v>0.64559117892657014</v>
      </c>
      <c r="AJ1525" s="46">
        <v>0.64376579025965386</v>
      </c>
      <c r="AK1525" s="46">
        <v>7.9573797507959867</v>
      </c>
      <c r="AL1525" s="45">
        <v>7.9573797507959867</v>
      </c>
      <c r="AM1525" s="45">
        <v>0.21580535170043669</v>
      </c>
      <c r="AN1525" s="45">
        <v>0.49805977246121863</v>
      </c>
      <c r="AO1525" s="45">
        <v>0.85288809514550756</v>
      </c>
      <c r="AP1525" s="45">
        <v>1.281571014688903</v>
      </c>
      <c r="AQ1525" s="45">
        <v>1.7793387469432838</v>
      </c>
      <c r="AR1525" s="45">
        <v>2.3360702243143803</v>
      </c>
      <c r="AS1525" s="45">
        <v>2.9377354768074744</v>
      </c>
      <c r="AT1525" s="45">
        <v>3.5694387056061161</v>
      </c>
      <c r="AU1525" s="45">
        <v>4.2182115080511569</v>
      </c>
      <c r="AV1525" s="45">
        <v>4.8748253275457794</v>
      </c>
      <c r="AW1525" s="45">
        <v>5.5337422737274116</v>
      </c>
      <c r="AX1525" s="45">
        <v>6.1921228582964876</v>
      </c>
      <c r="AY1525" s="45">
        <v>6.8487941769725103</v>
      </c>
      <c r="AZ1525" s="45">
        <v>7.503610434307137</v>
      </c>
      <c r="BA1525" s="45">
        <v>7.9573797507959867</v>
      </c>
      <c r="BB1525" s="45">
        <v>7.9573797507959867</v>
      </c>
      <c r="BC1525" s="45">
        <v>7.9573797507959867</v>
      </c>
      <c r="BD1525" s="45">
        <v>7.9573797507959867</v>
      </c>
      <c r="BE1525" s="45">
        <v>7.9573797507959867</v>
      </c>
      <c r="BF1525" s="45">
        <v>7.9573797507959867</v>
      </c>
    </row>
    <row r="1526" spans="1:58" ht="13.5" thickBot="1" x14ac:dyDescent="0.25">
      <c r="A1526" s="6" t="s">
        <v>1350</v>
      </c>
      <c r="B1526" s="6" t="s">
        <v>1350</v>
      </c>
      <c r="C1526" s="6" t="s">
        <v>307</v>
      </c>
      <c r="D1526" s="6" t="s">
        <v>1350</v>
      </c>
      <c r="E1526" s="6">
        <v>-7.5512305712900654</v>
      </c>
      <c r="F1526" s="6" t="s">
        <v>308</v>
      </c>
      <c r="G1526" s="21" t="s">
        <v>1305</v>
      </c>
      <c r="H1526" s="21" t="s">
        <v>1174</v>
      </c>
      <c r="I1526" s="21" t="s">
        <v>1183</v>
      </c>
      <c r="J1526" s="21" t="s">
        <v>240</v>
      </c>
      <c r="K1526" s="21" t="s">
        <v>301</v>
      </c>
      <c r="L1526" s="21" t="s">
        <v>1187</v>
      </c>
      <c r="M1526" s="3">
        <v>0.22236135487361941</v>
      </c>
      <c r="N1526" s="3">
        <v>-7.5512305712900654</v>
      </c>
      <c r="O1526" s="21" t="s">
        <v>1448</v>
      </c>
      <c r="P1526" s="21">
        <v>0</v>
      </c>
      <c r="Q1526" s="46">
        <v>6.4318934149464421E-2</v>
      </c>
      <c r="R1526" s="46">
        <v>9.0635070041583859E-2</v>
      </c>
      <c r="S1526" s="46">
        <v>0.11937685216506154</v>
      </c>
      <c r="T1526" s="46">
        <v>0.1486258338992813</v>
      </c>
      <c r="U1526" s="46">
        <v>0.17598581568823407</v>
      </c>
      <c r="V1526" s="46">
        <v>0.19933750369744646</v>
      </c>
      <c r="W1526" s="46">
        <v>0.21713283701028141</v>
      </c>
      <c r="X1526" s="46">
        <v>0.22902891738521014</v>
      </c>
      <c r="Y1526" s="46">
        <v>0.23578906054524806</v>
      </c>
      <c r="Z1526" s="46">
        <v>0.23889437523403356</v>
      </c>
      <c r="AA1526" s="46">
        <v>0.23980649327765996</v>
      </c>
      <c r="AB1526" s="46">
        <v>0.23959407547733641</v>
      </c>
      <c r="AC1526" s="46">
        <v>0.23891714690401805</v>
      </c>
      <c r="AD1526" s="46">
        <v>0.23818247827677114</v>
      </c>
      <c r="AE1526" s="46">
        <v>0.23744057415072573</v>
      </c>
      <c r="AF1526" s="46">
        <v>0.23671010687505983</v>
      </c>
      <c r="AG1526" s="46">
        <v>0.23598101985655828</v>
      </c>
      <c r="AH1526" s="46">
        <v>0.23525399527558488</v>
      </c>
      <c r="AI1526" s="46">
        <v>0.23452902728889652</v>
      </c>
      <c r="AJ1526" s="46">
        <v>0.23380611006983237</v>
      </c>
      <c r="AK1526" s="46">
        <v>2.7284489631344981</v>
      </c>
      <c r="AL1526" s="45">
        <v>2.7284489631344981</v>
      </c>
      <c r="AM1526" s="45">
        <v>6.4318934149464421E-2</v>
      </c>
      <c r="AN1526" s="45">
        <v>0.15495400419104827</v>
      </c>
      <c r="AO1526" s="45">
        <v>0.27433085635610982</v>
      </c>
      <c r="AP1526" s="45">
        <v>0.42295669025539112</v>
      </c>
      <c r="AQ1526" s="45">
        <v>0.59894250594362519</v>
      </c>
      <c r="AR1526" s="45">
        <v>0.7982800096410716</v>
      </c>
      <c r="AS1526" s="45">
        <v>1.015412846651353</v>
      </c>
      <c r="AT1526" s="45">
        <v>1.244441764036563</v>
      </c>
      <c r="AU1526" s="45">
        <v>1.480230824581811</v>
      </c>
      <c r="AV1526" s="45">
        <v>1.7191251998158446</v>
      </c>
      <c r="AW1526" s="45">
        <v>1.9589316930935046</v>
      </c>
      <c r="AX1526" s="45">
        <v>2.1985257685708408</v>
      </c>
      <c r="AY1526" s="45">
        <v>2.4374429154748589</v>
      </c>
      <c r="AZ1526" s="45">
        <v>2.6756253937516301</v>
      </c>
      <c r="BA1526" s="45">
        <v>2.7284489631344981</v>
      </c>
      <c r="BB1526" s="45">
        <v>2.7284489631344981</v>
      </c>
      <c r="BC1526" s="45">
        <v>2.7284489631344981</v>
      </c>
      <c r="BD1526" s="45">
        <v>2.7284489631344981</v>
      </c>
      <c r="BE1526" s="45">
        <v>2.7284489631344981</v>
      </c>
      <c r="BF1526" s="45">
        <v>2.7284489631344981</v>
      </c>
    </row>
    <row r="1527" spans="1:58" ht="13.5" thickBot="1" x14ac:dyDescent="0.25">
      <c r="A1527" s="6" t="s">
        <v>1142</v>
      </c>
      <c r="B1527" s="6" t="s">
        <v>1137</v>
      </c>
      <c r="C1527" s="6" t="s">
        <v>307</v>
      </c>
      <c r="D1527" s="6" t="s">
        <v>1142</v>
      </c>
      <c r="E1527" s="6">
        <v>29.644840249970454</v>
      </c>
      <c r="F1527" s="6" t="s">
        <v>308</v>
      </c>
      <c r="G1527" s="21" t="s">
        <v>1305</v>
      </c>
      <c r="H1527" s="21" t="s">
        <v>1174</v>
      </c>
      <c r="I1527" s="21" t="s">
        <v>1183</v>
      </c>
      <c r="J1527" s="21" t="s">
        <v>240</v>
      </c>
      <c r="K1527" s="21" t="s">
        <v>301</v>
      </c>
      <c r="L1527" s="21" t="s">
        <v>1188</v>
      </c>
      <c r="M1527" s="3">
        <v>19.160550676141867</v>
      </c>
      <c r="N1527" s="3">
        <v>29.644840249970454</v>
      </c>
      <c r="O1527" s="21" t="s">
        <v>1448</v>
      </c>
      <c r="P1527" s="21">
        <v>0</v>
      </c>
      <c r="Q1527" s="46">
        <v>2.279055091353387E-2</v>
      </c>
      <c r="R1527" s="46">
        <v>2.9794856906650586E-2</v>
      </c>
      <c r="S1527" s="46">
        <v>3.7444773201565869E-2</v>
      </c>
      <c r="T1527" s="46">
        <v>4.5229685807785788E-2</v>
      </c>
      <c r="U1527" s="46">
        <v>5.2511821954275055E-2</v>
      </c>
      <c r="V1527" s="46">
        <v>5.8727110131187761E-2</v>
      </c>
      <c r="W1527" s="46">
        <v>6.3463518252941095E-2</v>
      </c>
      <c r="X1527" s="46">
        <v>6.6629780481039069E-2</v>
      </c>
      <c r="Y1527" s="46">
        <v>6.8429061022995841E-2</v>
      </c>
      <c r="Z1527" s="46">
        <v>6.9255571965724613E-2</v>
      </c>
      <c r="AA1527" s="46">
        <v>6.9498341417348966E-2</v>
      </c>
      <c r="AB1527" s="46">
        <v>6.9441804269268048E-2</v>
      </c>
      <c r="AC1527" s="46">
        <v>6.9261632876232146E-2</v>
      </c>
      <c r="AD1527" s="46">
        <v>6.9066093383280902E-2</v>
      </c>
      <c r="AE1527" s="46">
        <v>6.8868628089072029E-2</v>
      </c>
      <c r="AF1527" s="46">
        <v>6.8674206828378714E-2</v>
      </c>
      <c r="AG1527" s="46">
        <v>6.8480152937103508E-2</v>
      </c>
      <c r="AH1527" s="46">
        <v>6.828664798445655E-2</v>
      </c>
      <c r="AI1527" s="46">
        <v>6.8093690415199581E-2</v>
      </c>
      <c r="AJ1527" s="46">
        <v>6.7901278678507843E-2</v>
      </c>
      <c r="AK1527" s="46">
        <v>0.83963262289848017</v>
      </c>
      <c r="AL1527" s="45">
        <v>0.83963262289848017</v>
      </c>
      <c r="AM1527" s="45">
        <v>2.279055091353387E-2</v>
      </c>
      <c r="AN1527" s="45">
        <v>5.2585407820184456E-2</v>
      </c>
      <c r="AO1527" s="45">
        <v>9.0030181021750325E-2</v>
      </c>
      <c r="AP1527" s="45">
        <v>0.13525986682953611</v>
      </c>
      <c r="AQ1527" s="45">
        <v>0.18777168878381117</v>
      </c>
      <c r="AR1527" s="45">
        <v>0.24649879891499893</v>
      </c>
      <c r="AS1527" s="45">
        <v>0.30996231716794004</v>
      </c>
      <c r="AT1527" s="45">
        <v>0.37659209764897911</v>
      </c>
      <c r="AU1527" s="45">
        <v>0.44502115867197495</v>
      </c>
      <c r="AV1527" s="45">
        <v>0.51427673063769952</v>
      </c>
      <c r="AW1527" s="45">
        <v>0.58377507205504853</v>
      </c>
      <c r="AX1527" s="45">
        <v>0.65321687632431658</v>
      </c>
      <c r="AY1527" s="45">
        <v>0.72247850920054868</v>
      </c>
      <c r="AZ1527" s="45">
        <v>0.79154460258382953</v>
      </c>
      <c r="BA1527" s="45">
        <v>0.83963262289848017</v>
      </c>
      <c r="BB1527" s="45">
        <v>0.83963262289848017</v>
      </c>
      <c r="BC1527" s="45">
        <v>0.83963262289848017</v>
      </c>
      <c r="BD1527" s="45">
        <v>0.83963262289848017</v>
      </c>
      <c r="BE1527" s="45">
        <v>0.83963262289848017</v>
      </c>
      <c r="BF1527" s="45">
        <v>0.83963262289848017</v>
      </c>
    </row>
    <row r="1528" spans="1:58" ht="13.5" thickBot="1" x14ac:dyDescent="0.25">
      <c r="A1528" s="6" t="s">
        <v>1350</v>
      </c>
      <c r="B1528" s="6" t="s">
        <v>1350</v>
      </c>
      <c r="C1528" s="6" t="s">
        <v>309</v>
      </c>
      <c r="D1528" s="6" t="s">
        <v>1350</v>
      </c>
      <c r="E1528" s="6">
        <v>3.064174492352834</v>
      </c>
      <c r="F1528" s="6" t="s">
        <v>300</v>
      </c>
      <c r="G1528" s="21" t="s">
        <v>1305</v>
      </c>
      <c r="H1528" s="21" t="s">
        <v>1174</v>
      </c>
      <c r="I1528" s="21" t="s">
        <v>1160</v>
      </c>
      <c r="J1528" s="21" t="s">
        <v>240</v>
      </c>
      <c r="K1528" s="21" t="s">
        <v>240</v>
      </c>
      <c r="L1528" s="21" t="s">
        <v>310</v>
      </c>
      <c r="M1528" s="3">
        <v>1.7616420325967079</v>
      </c>
      <c r="N1528" s="3">
        <v>3.064174492352834</v>
      </c>
      <c r="O1528" s="21" t="s">
        <v>1449</v>
      </c>
      <c r="P1528" s="21">
        <v>0</v>
      </c>
      <c r="Q1528" s="46">
        <v>1.7718670237212522</v>
      </c>
      <c r="R1528" s="46">
        <v>2.5784314322095456</v>
      </c>
      <c r="S1528" s="46">
        <v>3.4760912502314305</v>
      </c>
      <c r="T1528" s="46">
        <v>4.2520723168867862</v>
      </c>
      <c r="U1528" s="46">
        <v>5.0492815379216118</v>
      </c>
      <c r="V1528" s="46">
        <v>5.825701427500082</v>
      </c>
      <c r="W1528" s="46">
        <v>6.5454282405175661</v>
      </c>
      <c r="X1528" s="46">
        <v>6.9831605269487644</v>
      </c>
      <c r="Y1528" s="46">
        <v>7.3363960892552802</v>
      </c>
      <c r="Z1528" s="46">
        <v>7.6385686903106924</v>
      </c>
      <c r="AA1528" s="46">
        <v>7.925782544108344</v>
      </c>
      <c r="AB1528" s="46">
        <v>8.1148528354228233</v>
      </c>
      <c r="AC1528" s="46">
        <v>8.3316192935230529</v>
      </c>
      <c r="AD1528" s="46">
        <v>8.5831988524101739</v>
      </c>
      <c r="AE1528" s="46">
        <v>8.8715944990440292</v>
      </c>
      <c r="AF1528" s="46">
        <v>9.1394404335396207</v>
      </c>
      <c r="AG1528" s="46">
        <v>9.4434902428360079</v>
      </c>
      <c r="AH1528" s="46">
        <v>9.7842699775321975</v>
      </c>
      <c r="AI1528" s="46">
        <v>10.162734490236133</v>
      </c>
      <c r="AJ1528" s="46">
        <v>10.549774809236123</v>
      </c>
      <c r="AK1528" s="46">
        <v>37.087550252934356</v>
      </c>
      <c r="AL1528" s="45">
        <v>37.087550252934356</v>
      </c>
      <c r="AM1528" s="45">
        <v>1.7718670237212522</v>
      </c>
      <c r="AN1528" s="45">
        <v>4.3502984559307976</v>
      </c>
      <c r="AO1528" s="45">
        <v>7.8263897061622281</v>
      </c>
      <c r="AP1528" s="45">
        <v>12.078462023049013</v>
      </c>
      <c r="AQ1528" s="45">
        <v>17.127743560970625</v>
      </c>
      <c r="AR1528" s="45">
        <v>22.953444988470707</v>
      </c>
      <c r="AS1528" s="45">
        <v>29.498873228988273</v>
      </c>
      <c r="AT1528" s="45">
        <v>36.482033755937039</v>
      </c>
      <c r="AU1528" s="45">
        <v>37.087550252934356</v>
      </c>
      <c r="AV1528" s="45">
        <v>37.087550252934356</v>
      </c>
      <c r="AW1528" s="45">
        <v>37.087550252934356</v>
      </c>
      <c r="AX1528" s="45">
        <v>37.087550252934356</v>
      </c>
      <c r="AY1528" s="45">
        <v>37.087550252934356</v>
      </c>
      <c r="AZ1528" s="45">
        <v>37.087550252934356</v>
      </c>
      <c r="BA1528" s="45">
        <v>37.087550252934356</v>
      </c>
      <c r="BB1528" s="45">
        <v>37.087550252934356</v>
      </c>
      <c r="BC1528" s="45">
        <v>37.087550252934356</v>
      </c>
      <c r="BD1528" s="45">
        <v>37.087550252934356</v>
      </c>
      <c r="BE1528" s="45">
        <v>37.087550252934356</v>
      </c>
      <c r="BF1528" s="45">
        <v>37.087550252934356</v>
      </c>
    </row>
    <row r="1529" spans="1:58" ht="13.5" thickBot="1" x14ac:dyDescent="0.25">
      <c r="A1529" s="6" t="s">
        <v>1351</v>
      </c>
      <c r="B1529" s="6" t="s">
        <v>1141</v>
      </c>
      <c r="C1529" s="6" t="s">
        <v>309</v>
      </c>
      <c r="D1529" s="6" t="s">
        <v>1351</v>
      </c>
      <c r="E1529" s="6">
        <v>10.705660867214847</v>
      </c>
      <c r="F1529" s="6" t="s">
        <v>300</v>
      </c>
      <c r="G1529" s="21" t="s">
        <v>1305</v>
      </c>
      <c r="H1529" s="21" t="s">
        <v>1174</v>
      </c>
      <c r="I1529" s="21" t="s">
        <v>1160</v>
      </c>
      <c r="J1529" s="21" t="s">
        <v>240</v>
      </c>
      <c r="K1529" s="21" t="s">
        <v>240</v>
      </c>
      <c r="L1529" s="21" t="s">
        <v>311</v>
      </c>
      <c r="M1529" s="3">
        <v>6.7551306740698323</v>
      </c>
      <c r="N1529" s="3">
        <v>10.705660867214847</v>
      </c>
      <c r="O1529" s="21" t="s">
        <v>1449</v>
      </c>
      <c r="P1529" s="21">
        <v>0</v>
      </c>
      <c r="Q1529" s="46">
        <v>0.81825844557230598</v>
      </c>
      <c r="R1529" s="46">
        <v>1.1907345571021088</v>
      </c>
      <c r="S1529" s="46">
        <v>1.6052790559351429</v>
      </c>
      <c r="T1529" s="46">
        <v>1.963631603216841</v>
      </c>
      <c r="U1529" s="46">
        <v>2.3317874350409835</v>
      </c>
      <c r="V1529" s="46">
        <v>2.6903426332880991</v>
      </c>
      <c r="W1529" s="46">
        <v>3.0227166406893708</v>
      </c>
      <c r="X1529" s="46">
        <v>3.2248639437752211</v>
      </c>
      <c r="Y1529" s="46">
        <v>3.3879901706670985</v>
      </c>
      <c r="Z1529" s="46">
        <v>3.5275352265454223</v>
      </c>
      <c r="AA1529" s="46">
        <v>3.6601722463719573</v>
      </c>
      <c r="AB1529" s="46">
        <v>3.7474860010745941</v>
      </c>
      <c r="AC1529" s="46">
        <v>3.847590005880098</v>
      </c>
      <c r="AD1529" s="46">
        <v>3.9637709020967935</v>
      </c>
      <c r="AE1529" s="46">
        <v>4.0969536806942708</v>
      </c>
      <c r="AF1529" s="46">
        <v>4.2206464833025228</v>
      </c>
      <c r="AG1529" s="46">
        <v>4.361058444810169</v>
      </c>
      <c r="AH1529" s="46">
        <v>4.5184324984281536</v>
      </c>
      <c r="AI1529" s="46">
        <v>4.6932096006166759</v>
      </c>
      <c r="AJ1529" s="46">
        <v>4.8719470597819896</v>
      </c>
      <c r="AK1529" s="46">
        <v>17.127245337133733</v>
      </c>
      <c r="AL1529" s="45">
        <v>17.127245337133733</v>
      </c>
      <c r="AM1529" s="45">
        <v>0.81825844557230598</v>
      </c>
      <c r="AN1529" s="45">
        <v>2.0089930026744147</v>
      </c>
      <c r="AO1529" s="45">
        <v>3.6142720586095578</v>
      </c>
      <c r="AP1529" s="45">
        <v>5.5779036618263991</v>
      </c>
      <c r="AQ1529" s="45">
        <v>7.9096910968673821</v>
      </c>
      <c r="AR1529" s="45">
        <v>10.600033730155481</v>
      </c>
      <c r="AS1529" s="45">
        <v>13.622750370844852</v>
      </c>
      <c r="AT1529" s="45">
        <v>16.847614314620074</v>
      </c>
      <c r="AU1529" s="45">
        <v>17.127245337133733</v>
      </c>
      <c r="AV1529" s="45">
        <v>17.127245337133733</v>
      </c>
      <c r="AW1529" s="45">
        <v>17.127245337133733</v>
      </c>
      <c r="AX1529" s="45">
        <v>17.127245337133733</v>
      </c>
      <c r="AY1529" s="45">
        <v>17.127245337133733</v>
      </c>
      <c r="AZ1529" s="45">
        <v>17.127245337133733</v>
      </c>
      <c r="BA1529" s="45">
        <v>17.127245337133733</v>
      </c>
      <c r="BB1529" s="45">
        <v>17.127245337133733</v>
      </c>
      <c r="BC1529" s="45">
        <v>17.127245337133733</v>
      </c>
      <c r="BD1529" s="45">
        <v>17.127245337133733</v>
      </c>
      <c r="BE1529" s="45">
        <v>17.127245337133733</v>
      </c>
      <c r="BF1529" s="45">
        <v>17.127245337133733</v>
      </c>
    </row>
    <row r="1530" spans="1:58" ht="13.5" thickBot="1" x14ac:dyDescent="0.25">
      <c r="A1530" s="6" t="s">
        <v>1141</v>
      </c>
      <c r="B1530" s="6" t="s">
        <v>1350</v>
      </c>
      <c r="C1530" s="6" t="s">
        <v>309</v>
      </c>
      <c r="D1530" s="6" t="s">
        <v>1141</v>
      </c>
      <c r="E1530" s="6">
        <v>6.2707488986658371</v>
      </c>
      <c r="F1530" s="6" t="s">
        <v>300</v>
      </c>
      <c r="G1530" s="21" t="s">
        <v>1305</v>
      </c>
      <c r="H1530" s="21" t="s">
        <v>1174</v>
      </c>
      <c r="I1530" s="21" t="s">
        <v>1160</v>
      </c>
      <c r="J1530" s="21" t="s">
        <v>240</v>
      </c>
      <c r="K1530" s="21" t="s">
        <v>240</v>
      </c>
      <c r="L1530" s="21" t="s">
        <v>312</v>
      </c>
      <c r="M1530" s="3">
        <v>3.8536691361010518</v>
      </c>
      <c r="N1530" s="3">
        <v>6.2707488986658371</v>
      </c>
      <c r="O1530" s="21" t="s">
        <v>1449</v>
      </c>
      <c r="P1530" s="21">
        <v>0</v>
      </c>
      <c r="Q1530" s="46">
        <v>0.19340035592061985</v>
      </c>
      <c r="R1530" s="46">
        <v>0.28143734830559713</v>
      </c>
      <c r="S1530" s="46">
        <v>0.37941745966658541</v>
      </c>
      <c r="T1530" s="46">
        <v>0.46411626181688587</v>
      </c>
      <c r="U1530" s="46">
        <v>0.5511321298403945</v>
      </c>
      <c r="V1530" s="46">
        <v>0.63587882977782029</v>
      </c>
      <c r="W1530" s="46">
        <v>0.71443744616363603</v>
      </c>
      <c r="X1530" s="46">
        <v>0.76221618963612492</v>
      </c>
      <c r="Y1530" s="46">
        <v>0.80077206463086603</v>
      </c>
      <c r="Z1530" s="46">
        <v>0.83375438656089473</v>
      </c>
      <c r="AA1530" s="46">
        <v>0.86510395219203273</v>
      </c>
      <c r="AB1530" s="46">
        <v>0.88574108869533519</v>
      </c>
      <c r="AC1530" s="46">
        <v>0.90940127853293984</v>
      </c>
      <c r="AD1530" s="46">
        <v>0.93686133934999605</v>
      </c>
      <c r="AE1530" s="46">
        <v>0.96833989838305801</v>
      </c>
      <c r="AF1530" s="46">
        <v>0.99757544392334641</v>
      </c>
      <c r="AG1530" s="46">
        <v>1.0307626642667895</v>
      </c>
      <c r="AH1530" s="46">
        <v>1.0679589781540253</v>
      </c>
      <c r="AI1530" s="46">
        <v>1.1092686083239807</v>
      </c>
      <c r="AJ1530" s="46">
        <v>1.1515142929312949</v>
      </c>
      <c r="AK1530" s="46">
        <v>4.0481285125320934</v>
      </c>
      <c r="AL1530" s="45">
        <v>4.0481285125320934</v>
      </c>
      <c r="AM1530" s="45">
        <v>0.19340035592061985</v>
      </c>
      <c r="AN1530" s="45">
        <v>0.47483770422621696</v>
      </c>
      <c r="AO1530" s="45">
        <v>0.85425516389280243</v>
      </c>
      <c r="AP1530" s="45">
        <v>1.3183714257096883</v>
      </c>
      <c r="AQ1530" s="45">
        <v>1.8695035555500827</v>
      </c>
      <c r="AR1530" s="45">
        <v>2.5053823853279029</v>
      </c>
      <c r="AS1530" s="45">
        <v>3.2198198314915389</v>
      </c>
      <c r="AT1530" s="45">
        <v>3.982036021127664</v>
      </c>
      <c r="AU1530" s="45">
        <v>4.0481285125320934</v>
      </c>
      <c r="AV1530" s="45">
        <v>4.0481285125320934</v>
      </c>
      <c r="AW1530" s="45">
        <v>4.0481285125320934</v>
      </c>
      <c r="AX1530" s="45">
        <v>4.0481285125320934</v>
      </c>
      <c r="AY1530" s="45">
        <v>4.0481285125320934</v>
      </c>
      <c r="AZ1530" s="45">
        <v>4.0481285125320934</v>
      </c>
      <c r="BA1530" s="45">
        <v>4.0481285125320934</v>
      </c>
      <c r="BB1530" s="45">
        <v>4.0481285125320934</v>
      </c>
      <c r="BC1530" s="45">
        <v>4.0481285125320934</v>
      </c>
      <c r="BD1530" s="45">
        <v>4.0481285125320934</v>
      </c>
      <c r="BE1530" s="45">
        <v>4.0481285125320934</v>
      </c>
      <c r="BF1530" s="45">
        <v>4.0481285125320934</v>
      </c>
    </row>
    <row r="1531" spans="1:58" ht="13.5" thickBot="1" x14ac:dyDescent="0.25">
      <c r="A1531" s="6" t="s">
        <v>1356</v>
      </c>
      <c r="B1531" s="6" t="s">
        <v>1354</v>
      </c>
      <c r="C1531" s="6" t="s">
        <v>313</v>
      </c>
      <c r="D1531" s="6" t="s">
        <v>1356</v>
      </c>
      <c r="E1531" s="6">
        <v>63.865020813276729</v>
      </c>
      <c r="F1531" s="6" t="s">
        <v>314</v>
      </c>
      <c r="G1531" s="21" t="s">
        <v>1305</v>
      </c>
      <c r="H1531" s="21" t="s">
        <v>1189</v>
      </c>
      <c r="I1531" s="21" t="s">
        <v>1190</v>
      </c>
      <c r="J1531" s="21" t="s">
        <v>240</v>
      </c>
      <c r="K1531" s="21" t="s">
        <v>245</v>
      </c>
      <c r="L1531" s="21" t="s">
        <v>1191</v>
      </c>
      <c r="M1531" s="3">
        <v>42.423397334360835</v>
      </c>
      <c r="N1531" s="3">
        <v>63.865020813276729</v>
      </c>
      <c r="O1531" s="21" t="s">
        <v>1450</v>
      </c>
      <c r="P1531" s="21">
        <v>0</v>
      </c>
      <c r="Q1531" s="46">
        <v>1.1871469280820803E-2</v>
      </c>
      <c r="R1531" s="46">
        <v>1.1833632924341524E-2</v>
      </c>
      <c r="S1531" s="46">
        <v>1.1795910076931673E-2</v>
      </c>
      <c r="T1531" s="46">
        <v>1.1758300398064053E-2</v>
      </c>
      <c r="U1531" s="46">
        <v>1.1720803548233041E-2</v>
      </c>
      <c r="V1531" s="46">
        <v>1.0441012315495605E-2</v>
      </c>
      <c r="W1531" s="46">
        <v>8.1778439548083164E-3</v>
      </c>
      <c r="X1531" s="46">
        <v>6.3727408703241313E-3</v>
      </c>
      <c r="Y1531" s="46">
        <v>4.9329906501395489E-3</v>
      </c>
      <c r="Z1531" s="46">
        <v>3.784645874520323E-3</v>
      </c>
      <c r="AA1531" s="46">
        <v>2.8687260814864316E-3</v>
      </c>
      <c r="AB1531" s="46">
        <v>2.1381884545625981E-3</v>
      </c>
      <c r="AC1531" s="46">
        <v>1.5555116433281489E-3</v>
      </c>
      <c r="AD1531" s="46">
        <v>1.0907686186875515E-3</v>
      </c>
      <c r="AE1531" s="46">
        <v>7.2008958223421129E-4</v>
      </c>
      <c r="AF1531" s="46">
        <v>4.2443598275902729E-4</v>
      </c>
      <c r="AG1531" s="46">
        <v>0</v>
      </c>
      <c r="AH1531" s="46">
        <v>0</v>
      </c>
      <c r="AI1531" s="46">
        <v>0</v>
      </c>
      <c r="AJ1531" s="46">
        <v>0</v>
      </c>
      <c r="AK1531" s="46">
        <v>9.4421743768208319E-2</v>
      </c>
      <c r="AL1531" s="45">
        <v>9.4421743768208319E-2</v>
      </c>
      <c r="AM1531" s="45">
        <v>1.1871469280820803E-2</v>
      </c>
      <c r="AN1531" s="45">
        <v>2.3705102205162327E-2</v>
      </c>
      <c r="AO1531" s="45">
        <v>3.5501012282093999E-2</v>
      </c>
      <c r="AP1531" s="45">
        <v>4.7259312680158053E-2</v>
      </c>
      <c r="AQ1531" s="45">
        <v>5.8980116228391097E-2</v>
      </c>
      <c r="AR1531" s="45">
        <v>6.9421128543886698E-2</v>
      </c>
      <c r="AS1531" s="45">
        <v>7.7598972498695018E-2</v>
      </c>
      <c r="AT1531" s="45">
        <v>8.3971713369019152E-2</v>
      </c>
      <c r="AU1531" s="45">
        <v>8.8904704019158703E-2</v>
      </c>
      <c r="AV1531" s="45">
        <v>9.2689349893679024E-2</v>
      </c>
      <c r="AW1531" s="45">
        <v>9.4421743768208319E-2</v>
      </c>
      <c r="AX1531" s="45">
        <v>9.4421743768208319E-2</v>
      </c>
      <c r="AY1531" s="45">
        <v>9.4421743768208319E-2</v>
      </c>
      <c r="AZ1531" s="45">
        <v>9.4421743768208319E-2</v>
      </c>
      <c r="BA1531" s="45">
        <v>9.4421743768208319E-2</v>
      </c>
      <c r="BB1531" s="45">
        <v>9.4421743768208319E-2</v>
      </c>
      <c r="BC1531" s="45">
        <v>9.4421743768208319E-2</v>
      </c>
      <c r="BD1531" s="45">
        <v>9.4421743768208319E-2</v>
      </c>
      <c r="BE1531" s="45">
        <v>9.4421743768208319E-2</v>
      </c>
      <c r="BF1531" s="45">
        <v>9.4421743768208319E-2</v>
      </c>
    </row>
    <row r="1532" spans="1:58" ht="13.5" thickBot="1" x14ac:dyDescent="0.25">
      <c r="A1532" s="6" t="s">
        <v>1356</v>
      </c>
      <c r="B1532" s="6" t="s">
        <v>1354</v>
      </c>
      <c r="C1532" s="6" t="s">
        <v>313</v>
      </c>
      <c r="D1532" s="6" t="s">
        <v>1356</v>
      </c>
      <c r="E1532" s="6">
        <v>63.865020813276729</v>
      </c>
      <c r="F1532" s="6" t="s">
        <v>314</v>
      </c>
      <c r="G1532" s="21" t="s">
        <v>1305</v>
      </c>
      <c r="H1532" s="21" t="s">
        <v>1189</v>
      </c>
      <c r="I1532" s="21" t="s">
        <v>1190</v>
      </c>
      <c r="J1532" s="21" t="s">
        <v>240</v>
      </c>
      <c r="K1532" s="21" t="s">
        <v>247</v>
      </c>
      <c r="L1532" s="21" t="s">
        <v>1192</v>
      </c>
      <c r="M1532" s="3">
        <v>42.423397334360835</v>
      </c>
      <c r="N1532" s="3">
        <v>63.865020813276729</v>
      </c>
      <c r="O1532" s="21" t="s">
        <v>1450</v>
      </c>
      <c r="P1532" s="21">
        <v>0</v>
      </c>
      <c r="Q1532" s="46">
        <v>3.4433719639884189E-2</v>
      </c>
      <c r="R1532" s="46">
        <v>3.4323973621056741E-2</v>
      </c>
      <c r="S1532" s="46">
        <v>3.4214556840285765E-2</v>
      </c>
      <c r="T1532" s="46">
        <v>3.4105468309857126E-2</v>
      </c>
      <c r="U1532" s="46">
        <v>3.3996707045019746E-2</v>
      </c>
      <c r="V1532" s="46">
        <v>3.0284616193986057E-2</v>
      </c>
      <c r="W1532" s="46">
        <v>2.3720196661210717E-2</v>
      </c>
      <c r="X1532" s="46">
        <v>1.8484415641869114E-2</v>
      </c>
      <c r="Y1532" s="46">
        <v>1.4308356700842247E-2</v>
      </c>
      <c r="Z1532" s="46">
        <v>1.0977532089479217E-2</v>
      </c>
      <c r="AA1532" s="46">
        <v>8.3208663794560652E-3</v>
      </c>
      <c r="AB1532" s="46">
        <v>6.2019098091415995E-3</v>
      </c>
      <c r="AC1532" s="46">
        <v>4.5118300486587833E-3</v>
      </c>
      <c r="AD1532" s="46">
        <v>3.1638224316976877E-3</v>
      </c>
      <c r="AE1532" s="46">
        <v>2.0886515564095182E-3</v>
      </c>
      <c r="AF1532" s="46">
        <v>1.231095266279676E-3</v>
      </c>
      <c r="AG1532" s="46">
        <v>0</v>
      </c>
      <c r="AH1532" s="46">
        <v>0</v>
      </c>
      <c r="AI1532" s="46">
        <v>0</v>
      </c>
      <c r="AJ1532" s="46">
        <v>0</v>
      </c>
      <c r="AK1532" s="46">
        <v>0.27387442749619517</v>
      </c>
      <c r="AL1532" s="45">
        <v>0.27387442749619517</v>
      </c>
      <c r="AM1532" s="45">
        <v>3.4433719639884189E-2</v>
      </c>
      <c r="AN1532" s="45">
        <v>6.875769326094093E-2</v>
      </c>
      <c r="AO1532" s="45">
        <v>0.10297225010122669</v>
      </c>
      <c r="AP1532" s="45">
        <v>0.13707771841108382</v>
      </c>
      <c r="AQ1532" s="45">
        <v>0.17107442545610357</v>
      </c>
      <c r="AR1532" s="45">
        <v>0.20135904165008964</v>
      </c>
      <c r="AS1532" s="45">
        <v>0.22507923831130036</v>
      </c>
      <c r="AT1532" s="45">
        <v>0.24356365395316948</v>
      </c>
      <c r="AU1532" s="45">
        <v>0.25787201065401172</v>
      </c>
      <c r="AV1532" s="45">
        <v>0.26884954274349093</v>
      </c>
      <c r="AW1532" s="45">
        <v>0.27387442749619517</v>
      </c>
      <c r="AX1532" s="45">
        <v>0.27387442749619517</v>
      </c>
      <c r="AY1532" s="45">
        <v>0.27387442749619517</v>
      </c>
      <c r="AZ1532" s="45">
        <v>0.27387442749619517</v>
      </c>
      <c r="BA1532" s="45">
        <v>0.27387442749619517</v>
      </c>
      <c r="BB1532" s="45">
        <v>0.27387442749619517</v>
      </c>
      <c r="BC1532" s="45">
        <v>0.27387442749619517</v>
      </c>
      <c r="BD1532" s="45">
        <v>0.27387442749619517</v>
      </c>
      <c r="BE1532" s="45">
        <v>0.27387442749619517</v>
      </c>
      <c r="BF1532" s="45">
        <v>0.27387442749619517</v>
      </c>
    </row>
    <row r="1533" spans="1:58" ht="13.5" thickBot="1" x14ac:dyDescent="0.25">
      <c r="A1533" s="6" t="s">
        <v>1356</v>
      </c>
      <c r="B1533" s="6" t="s">
        <v>1354</v>
      </c>
      <c r="C1533" s="6" t="s">
        <v>313</v>
      </c>
      <c r="D1533" s="6" t="s">
        <v>1356</v>
      </c>
      <c r="E1533" s="6">
        <v>63.858494976143739</v>
      </c>
      <c r="F1533" s="6" t="s">
        <v>314</v>
      </c>
      <c r="G1533" s="21" t="s">
        <v>1305</v>
      </c>
      <c r="H1533" s="21" t="s">
        <v>1189</v>
      </c>
      <c r="I1533" s="21" t="s">
        <v>1190</v>
      </c>
      <c r="J1533" s="21" t="s">
        <v>240</v>
      </c>
      <c r="K1533" s="21" t="s">
        <v>249</v>
      </c>
      <c r="L1533" s="21" t="s">
        <v>1193</v>
      </c>
      <c r="M1533" s="3">
        <v>42.423397334360835</v>
      </c>
      <c r="N1533" s="3">
        <v>63.858494976143739</v>
      </c>
      <c r="O1533" s="21" t="s">
        <v>1450</v>
      </c>
      <c r="P1533" s="21">
        <v>0</v>
      </c>
      <c r="Q1533" s="46">
        <v>3.9425702207059272E-2</v>
      </c>
      <c r="R1533" s="46">
        <v>3.9300045905563172E-2</v>
      </c>
      <c r="S1533" s="46">
        <v>3.9174766572971573E-2</v>
      </c>
      <c r="T1533" s="46">
        <v>3.9049863078377732E-2</v>
      </c>
      <c r="U1533" s="46">
        <v>3.8925334294267699E-2</v>
      </c>
      <c r="V1533" s="46">
        <v>3.4675088024361762E-2</v>
      </c>
      <c r="W1533" s="46">
        <v>2.7159000527336597E-2</v>
      </c>
      <c r="X1533" s="46">
        <v>2.1164169139709324E-2</v>
      </c>
      <c r="Y1533" s="46">
        <v>1.6382691624937815E-2</v>
      </c>
      <c r="Z1533" s="46">
        <v>1.2568985159156054E-2</v>
      </c>
      <c r="AA1533" s="46">
        <v>9.5271728820485249E-3</v>
      </c>
      <c r="AB1533" s="46">
        <v>7.1010234098275562E-3</v>
      </c>
      <c r="AC1533" s="46">
        <v>5.1659265907841147E-3</v>
      </c>
      <c r="AD1533" s="46">
        <v>3.6224933679150639E-3</v>
      </c>
      <c r="AE1533" s="46">
        <v>2.3914510293547115E-3</v>
      </c>
      <c r="AF1533" s="46">
        <v>1.4095716601189722E-3</v>
      </c>
      <c r="AG1533" s="46">
        <v>0</v>
      </c>
      <c r="AH1533" s="46">
        <v>0</v>
      </c>
      <c r="AI1533" s="46">
        <v>0</v>
      </c>
      <c r="AJ1533" s="46">
        <v>0</v>
      </c>
      <c r="AK1533" s="46">
        <v>0.31357900724982962</v>
      </c>
      <c r="AL1533" s="45">
        <v>0.31357900724982962</v>
      </c>
      <c r="AM1533" s="45">
        <v>3.9425702207059272E-2</v>
      </c>
      <c r="AN1533" s="45">
        <v>7.8725748112622451E-2</v>
      </c>
      <c r="AO1533" s="45">
        <v>0.11790051468559402</v>
      </c>
      <c r="AP1533" s="45">
        <v>0.15695037776397175</v>
      </c>
      <c r="AQ1533" s="45">
        <v>0.19587571205823945</v>
      </c>
      <c r="AR1533" s="45">
        <v>0.2305508000826012</v>
      </c>
      <c r="AS1533" s="45">
        <v>0.25770980060993781</v>
      </c>
      <c r="AT1533" s="45">
        <v>0.27887396974964712</v>
      </c>
      <c r="AU1533" s="45">
        <v>0.29525666137458495</v>
      </c>
      <c r="AV1533" s="45">
        <v>0.307825646533741</v>
      </c>
      <c r="AW1533" s="45">
        <v>0.31357900724982962</v>
      </c>
      <c r="AX1533" s="45">
        <v>0.31357900724982962</v>
      </c>
      <c r="AY1533" s="45">
        <v>0.31357900724982962</v>
      </c>
      <c r="AZ1533" s="45">
        <v>0.31357900724982962</v>
      </c>
      <c r="BA1533" s="45">
        <v>0.31357900724982962</v>
      </c>
      <c r="BB1533" s="45">
        <v>0.31357900724982962</v>
      </c>
      <c r="BC1533" s="45">
        <v>0.31357900724982962</v>
      </c>
      <c r="BD1533" s="45">
        <v>0.31357900724982962</v>
      </c>
      <c r="BE1533" s="45">
        <v>0.31357900724982962</v>
      </c>
      <c r="BF1533" s="45">
        <v>0.31357900724982962</v>
      </c>
    </row>
    <row r="1534" spans="1:58" ht="13.5" thickBot="1" x14ac:dyDescent="0.25">
      <c r="A1534" s="6" t="s">
        <v>1351</v>
      </c>
      <c r="B1534" s="6" t="s">
        <v>1141</v>
      </c>
      <c r="C1534" s="6" t="s">
        <v>313</v>
      </c>
      <c r="D1534" s="6" t="s">
        <v>1351</v>
      </c>
      <c r="E1534" s="6">
        <v>10.549827952223758</v>
      </c>
      <c r="F1534" s="6" t="s">
        <v>314</v>
      </c>
      <c r="G1534" s="21" t="s">
        <v>1305</v>
      </c>
      <c r="H1534" s="21" t="s">
        <v>1189</v>
      </c>
      <c r="I1534" s="21" t="s">
        <v>1190</v>
      </c>
      <c r="J1534" s="21" t="s">
        <v>240</v>
      </c>
      <c r="K1534" s="21" t="s">
        <v>1194</v>
      </c>
      <c r="L1534" s="21" t="s">
        <v>1195</v>
      </c>
      <c r="M1534" s="3">
        <v>6.5731619689313892</v>
      </c>
      <c r="N1534" s="3">
        <v>10.549827952223758</v>
      </c>
      <c r="O1534" s="21" t="s">
        <v>1451</v>
      </c>
      <c r="P1534" s="21">
        <v>0</v>
      </c>
      <c r="Q1534" s="46">
        <v>0.1944329660424782</v>
      </c>
      <c r="R1534" s="46">
        <v>0.19348446472117198</v>
      </c>
      <c r="S1534" s="46">
        <v>0.19254032650594385</v>
      </c>
      <c r="T1534" s="46">
        <v>0.19160053132650579</v>
      </c>
      <c r="U1534" s="46">
        <v>0.1906650592048931</v>
      </c>
      <c r="V1534" s="46">
        <v>0.16958420389234563</v>
      </c>
      <c r="W1534" s="46">
        <v>0.13264741082716366</v>
      </c>
      <c r="X1534" s="46">
        <v>0.10323390377349796</v>
      </c>
      <c r="Y1534" s="46">
        <v>7.9811339836522929E-2</v>
      </c>
      <c r="Z1534" s="46">
        <v>6.1159483722230935E-2</v>
      </c>
      <c r="AA1534" s="46">
        <v>4.6306637661297938E-2</v>
      </c>
      <c r="AB1534" s="46">
        <v>3.4479019286055797E-2</v>
      </c>
      <c r="AC1534" s="46">
        <v>2.5060450221482969E-2</v>
      </c>
      <c r="AD1534" s="46">
        <v>1.7560255303982322E-2</v>
      </c>
      <c r="AE1534" s="46">
        <v>1.158770008727822E-2</v>
      </c>
      <c r="AF1534" s="46">
        <v>6.8316349171124047E-3</v>
      </c>
      <c r="AG1534" s="46">
        <v>0</v>
      </c>
      <c r="AH1534" s="46">
        <v>0</v>
      </c>
      <c r="AI1534" s="46">
        <v>0</v>
      </c>
      <c r="AJ1534" s="46">
        <v>0</v>
      </c>
      <c r="AK1534" s="46">
        <v>1.4996032391578853</v>
      </c>
      <c r="AL1534" s="45">
        <v>1.4996032391578853</v>
      </c>
      <c r="AM1534" s="45">
        <v>0.1944329660424782</v>
      </c>
      <c r="AN1534" s="45">
        <v>0.38791743076365015</v>
      </c>
      <c r="AO1534" s="45">
        <v>0.58045775726959403</v>
      </c>
      <c r="AP1534" s="45">
        <v>0.77205828859609982</v>
      </c>
      <c r="AQ1534" s="45">
        <v>0.96272334780099289</v>
      </c>
      <c r="AR1534" s="45">
        <v>1.1323075516933385</v>
      </c>
      <c r="AS1534" s="45">
        <v>1.2649549625205021</v>
      </c>
      <c r="AT1534" s="45">
        <v>1.3681888662940001</v>
      </c>
      <c r="AU1534" s="45">
        <v>1.448000206130523</v>
      </c>
      <c r="AV1534" s="45">
        <v>1.4996032391578853</v>
      </c>
      <c r="AW1534" s="45">
        <v>1.4996032391578853</v>
      </c>
      <c r="AX1534" s="45">
        <v>1.4996032391578853</v>
      </c>
      <c r="AY1534" s="45">
        <v>1.4996032391578853</v>
      </c>
      <c r="AZ1534" s="45">
        <v>1.4996032391578853</v>
      </c>
      <c r="BA1534" s="45">
        <v>1.4996032391578853</v>
      </c>
      <c r="BB1534" s="45">
        <v>1.4996032391578853</v>
      </c>
      <c r="BC1534" s="45">
        <v>1.4996032391578853</v>
      </c>
      <c r="BD1534" s="45">
        <v>1.4996032391578853</v>
      </c>
      <c r="BE1534" s="45">
        <v>1.4996032391578853</v>
      </c>
      <c r="BF1534" s="45">
        <v>1.4996032391578853</v>
      </c>
    </row>
    <row r="1535" spans="1:58" ht="13.5" thickBot="1" x14ac:dyDescent="0.25">
      <c r="A1535" s="6" t="s">
        <v>1351</v>
      </c>
      <c r="B1535" s="6" t="s">
        <v>1141</v>
      </c>
      <c r="C1535" s="6" t="s">
        <v>313</v>
      </c>
      <c r="D1535" s="6" t="s">
        <v>1351</v>
      </c>
      <c r="E1535" s="6">
        <v>10.478090631579496</v>
      </c>
      <c r="F1535" s="6" t="s">
        <v>314</v>
      </c>
      <c r="G1535" s="21" t="s">
        <v>1305</v>
      </c>
      <c r="H1535" s="21" t="s">
        <v>1189</v>
      </c>
      <c r="I1535" s="21" t="s">
        <v>1190</v>
      </c>
      <c r="J1535" s="21" t="s">
        <v>240</v>
      </c>
      <c r="K1535" s="21" t="s">
        <v>253</v>
      </c>
      <c r="L1535" s="21" t="s">
        <v>1196</v>
      </c>
      <c r="M1535" s="3">
        <v>6.5302963341213474</v>
      </c>
      <c r="N1535" s="3">
        <v>10.478090631579496</v>
      </c>
      <c r="O1535" s="21" t="s">
        <v>1451</v>
      </c>
      <c r="P1535" s="21">
        <v>0</v>
      </c>
      <c r="Q1535" s="46">
        <v>0.1538215714281079</v>
      </c>
      <c r="R1535" s="46">
        <v>0.15307118446074008</v>
      </c>
      <c r="S1535" s="46">
        <v>0.15232424927342211</v>
      </c>
      <c r="T1535" s="46">
        <v>0.15158074998796583</v>
      </c>
      <c r="U1535" s="46">
        <v>0.15084067079922267</v>
      </c>
      <c r="V1535" s="46">
        <v>0.13416299335991339</v>
      </c>
      <c r="W1535" s="46">
        <v>0.10494122264660832</v>
      </c>
      <c r="X1535" s="46">
        <v>8.1671342192189217E-2</v>
      </c>
      <c r="Y1535" s="46">
        <v>6.3141070988726219E-2</v>
      </c>
      <c r="Z1535" s="46">
        <v>4.8385045423984564E-2</v>
      </c>
      <c r="AA1535" s="46">
        <v>3.6634527146269483E-2</v>
      </c>
      <c r="AB1535" s="46">
        <v>2.727735443135941E-2</v>
      </c>
      <c r="AC1535" s="46">
        <v>1.9826050655022208E-2</v>
      </c>
      <c r="AD1535" s="46">
        <v>1.3892428431849386E-2</v>
      </c>
      <c r="AE1535" s="46">
        <v>9.1673663830923961E-3</v>
      </c>
      <c r="AF1535" s="46">
        <v>5.4047049724262296E-3</v>
      </c>
      <c r="AG1535" s="46">
        <v>0</v>
      </c>
      <c r="AH1535" s="46">
        <v>0</v>
      </c>
      <c r="AI1535" s="46">
        <v>0</v>
      </c>
      <c r="AJ1535" s="46">
        <v>0</v>
      </c>
      <c r="AK1535" s="46">
        <v>1.1863797146187205</v>
      </c>
      <c r="AL1535" s="45">
        <v>1.1863797146187205</v>
      </c>
      <c r="AM1535" s="45">
        <v>0.1538215714281079</v>
      </c>
      <c r="AN1535" s="45">
        <v>0.30689275588884801</v>
      </c>
      <c r="AO1535" s="45">
        <v>0.45921700516227015</v>
      </c>
      <c r="AP1535" s="45">
        <v>0.61079775515023593</v>
      </c>
      <c r="AQ1535" s="45">
        <v>0.76163842594945863</v>
      </c>
      <c r="AR1535" s="45">
        <v>0.89580141930937196</v>
      </c>
      <c r="AS1535" s="45">
        <v>1.0007426419559802</v>
      </c>
      <c r="AT1535" s="45">
        <v>1.0824139841481695</v>
      </c>
      <c r="AU1535" s="45">
        <v>1.1455550551368956</v>
      </c>
      <c r="AV1535" s="45">
        <v>1.1863797146187205</v>
      </c>
      <c r="AW1535" s="45">
        <v>1.1863797146187205</v>
      </c>
      <c r="AX1535" s="45">
        <v>1.1863797146187205</v>
      </c>
      <c r="AY1535" s="45">
        <v>1.1863797146187205</v>
      </c>
      <c r="AZ1535" s="45">
        <v>1.1863797146187205</v>
      </c>
      <c r="BA1535" s="45">
        <v>1.1863797146187205</v>
      </c>
      <c r="BB1535" s="45">
        <v>1.1863797146187205</v>
      </c>
      <c r="BC1535" s="45">
        <v>1.1863797146187205</v>
      </c>
      <c r="BD1535" s="45">
        <v>1.1863797146187205</v>
      </c>
      <c r="BE1535" s="45">
        <v>1.1863797146187205</v>
      </c>
      <c r="BF1535" s="45">
        <v>1.1863797146187205</v>
      </c>
    </row>
    <row r="1536" spans="1:58" ht="13.5" thickBot="1" x14ac:dyDescent="0.25">
      <c r="A1536" s="6" t="s">
        <v>1137</v>
      </c>
      <c r="B1536" s="6" t="s">
        <v>1351</v>
      </c>
      <c r="C1536" s="6" t="s">
        <v>313</v>
      </c>
      <c r="D1536" s="6" t="s">
        <v>1137</v>
      </c>
      <c r="E1536" s="6">
        <v>18.556930920208274</v>
      </c>
      <c r="F1536" s="6" t="s">
        <v>314</v>
      </c>
      <c r="G1536" s="21" t="s">
        <v>1305</v>
      </c>
      <c r="H1536" s="21" t="s">
        <v>1189</v>
      </c>
      <c r="I1536" s="21" t="s">
        <v>1190</v>
      </c>
      <c r="J1536" s="21" t="s">
        <v>240</v>
      </c>
      <c r="K1536" s="21" t="s">
        <v>255</v>
      </c>
      <c r="L1536" s="21" t="s">
        <v>1197</v>
      </c>
      <c r="M1536" s="3">
        <v>11.990410630333441</v>
      </c>
      <c r="N1536" s="3">
        <v>18.556930920208274</v>
      </c>
      <c r="O1536" s="21" t="s">
        <v>1451</v>
      </c>
      <c r="P1536" s="21">
        <v>0</v>
      </c>
      <c r="Q1536" s="46">
        <v>3.4473039415959937E-2</v>
      </c>
      <c r="R1536" s="46">
        <v>3.4304869768080712E-2</v>
      </c>
      <c r="S1536" s="46">
        <v>3.4137473700581733E-2</v>
      </c>
      <c r="T1536" s="46">
        <v>3.3970847654993239E-2</v>
      </c>
      <c r="U1536" s="46">
        <v>3.3804988089214463E-2</v>
      </c>
      <c r="V1536" s="46">
        <v>3.0067344360872494E-2</v>
      </c>
      <c r="W1536" s="46">
        <v>2.3518436790553435E-2</v>
      </c>
      <c r="X1536" s="46">
        <v>1.8303410714156962E-2</v>
      </c>
      <c r="Y1536" s="46">
        <v>1.4150581149000925E-2</v>
      </c>
      <c r="Z1536" s="46">
        <v>1.084359990967587E-2</v>
      </c>
      <c r="AA1536" s="46">
        <v>8.2101846091765449E-3</v>
      </c>
      <c r="AB1536" s="46">
        <v>6.1131433370829186E-3</v>
      </c>
      <c r="AC1536" s="46">
        <v>4.4432274312893247E-3</v>
      </c>
      <c r="AD1536" s="46">
        <v>3.1134399971877677E-3</v>
      </c>
      <c r="AE1536" s="46">
        <v>2.0545036676640174E-3</v>
      </c>
      <c r="AF1536" s="46">
        <v>1.2112514897376627E-3</v>
      </c>
      <c r="AG1536" s="46">
        <v>0</v>
      </c>
      <c r="AH1536" s="46">
        <v>0</v>
      </c>
      <c r="AI1536" s="46">
        <v>0</v>
      </c>
      <c r="AJ1536" s="46">
        <v>0</v>
      </c>
      <c r="AK1536" s="46">
        <v>0.26588022918138721</v>
      </c>
      <c r="AL1536" s="45">
        <v>0.26588022918138721</v>
      </c>
      <c r="AM1536" s="45">
        <v>3.4473039415959937E-2</v>
      </c>
      <c r="AN1536" s="45">
        <v>6.8777909184040642E-2</v>
      </c>
      <c r="AO1536" s="45">
        <v>0.10291538288462238</v>
      </c>
      <c r="AP1536" s="45">
        <v>0.13688623053961563</v>
      </c>
      <c r="AQ1536" s="45">
        <v>0.17069121862883008</v>
      </c>
      <c r="AR1536" s="45">
        <v>0.20075856298970257</v>
      </c>
      <c r="AS1536" s="45">
        <v>0.224276999780256</v>
      </c>
      <c r="AT1536" s="45">
        <v>0.24258041049441298</v>
      </c>
      <c r="AU1536" s="45">
        <v>0.2567309916434139</v>
      </c>
      <c r="AV1536" s="45">
        <v>0.26588022918138721</v>
      </c>
      <c r="AW1536" s="45">
        <v>0.26588022918138721</v>
      </c>
      <c r="AX1536" s="45">
        <v>0.26588022918138721</v>
      </c>
      <c r="AY1536" s="45">
        <v>0.26588022918138721</v>
      </c>
      <c r="AZ1536" s="45">
        <v>0.26588022918138721</v>
      </c>
      <c r="BA1536" s="45">
        <v>0.26588022918138721</v>
      </c>
      <c r="BB1536" s="45">
        <v>0.26588022918138721</v>
      </c>
      <c r="BC1536" s="45">
        <v>0.26588022918138721</v>
      </c>
      <c r="BD1536" s="45">
        <v>0.26588022918138721</v>
      </c>
      <c r="BE1536" s="45">
        <v>0.26588022918138721</v>
      </c>
      <c r="BF1536" s="45">
        <v>0.26588022918138721</v>
      </c>
    </row>
    <row r="1537" spans="1:58" ht="13.5" thickBot="1" x14ac:dyDescent="0.25">
      <c r="A1537" s="6" t="s">
        <v>1137</v>
      </c>
      <c r="B1537" s="6" t="s">
        <v>1351</v>
      </c>
      <c r="C1537" s="6" t="s">
        <v>313</v>
      </c>
      <c r="D1537" s="6" t="s">
        <v>1137</v>
      </c>
      <c r="E1537" s="6">
        <v>18.556930920208274</v>
      </c>
      <c r="F1537" s="6" t="s">
        <v>314</v>
      </c>
      <c r="G1537" s="21" t="s">
        <v>1305</v>
      </c>
      <c r="H1537" s="21" t="s">
        <v>1189</v>
      </c>
      <c r="I1537" s="21" t="s">
        <v>1190</v>
      </c>
      <c r="J1537" s="21" t="s">
        <v>240</v>
      </c>
      <c r="K1537" s="21" t="s">
        <v>257</v>
      </c>
      <c r="L1537" s="21" t="s">
        <v>1198</v>
      </c>
      <c r="M1537" s="3">
        <v>11.990410630333441</v>
      </c>
      <c r="N1537" s="3">
        <v>18.556930920208274</v>
      </c>
      <c r="O1537" s="21" t="s">
        <v>1451</v>
      </c>
      <c r="P1537" s="21">
        <v>0</v>
      </c>
      <c r="Q1537" s="46">
        <v>3.3477002931889148E-2</v>
      </c>
      <c r="R1537" s="46">
        <v>3.331369224358062E-2</v>
      </c>
      <c r="S1537" s="46">
        <v>3.3151132784438306E-2</v>
      </c>
      <c r="T1537" s="46">
        <v>3.2989321098808047E-2</v>
      </c>
      <c r="U1537" s="46">
        <v>3.2828253746931685E-2</v>
      </c>
      <c r="V1537" s="46">
        <v>2.9198602513042158E-2</v>
      </c>
      <c r="W1537" s="46">
        <v>2.2838913850639454E-2</v>
      </c>
      <c r="X1537" s="46">
        <v>1.7774566574994922E-2</v>
      </c>
      <c r="Y1537" s="46">
        <v>1.3741725552453676E-2</v>
      </c>
      <c r="Z1537" s="46">
        <v>1.0530293589383627E-2</v>
      </c>
      <c r="AA1537" s="46">
        <v>7.9729660885516883E-3</v>
      </c>
      <c r="AB1537" s="46">
        <v>5.9365150530891996E-3</v>
      </c>
      <c r="AC1537" s="46">
        <v>4.3148483645297098E-3</v>
      </c>
      <c r="AD1537" s="46">
        <v>3.0234827470960175E-3</v>
      </c>
      <c r="AE1537" s="46">
        <v>1.9951424786212178E-3</v>
      </c>
      <c r="AF1537" s="46">
        <v>1.1762545560293682E-3</v>
      </c>
      <c r="AG1537" s="46">
        <v>0</v>
      </c>
      <c r="AH1537" s="46">
        <v>0</v>
      </c>
      <c r="AI1537" s="46">
        <v>0</v>
      </c>
      <c r="AJ1537" s="46">
        <v>0</v>
      </c>
      <c r="AK1537" s="46">
        <v>0.25819809806836569</v>
      </c>
      <c r="AL1537" s="45">
        <v>0.25819809806836569</v>
      </c>
      <c r="AM1537" s="45">
        <v>3.3477002931889148E-2</v>
      </c>
      <c r="AN1537" s="45">
        <v>6.6790695175469761E-2</v>
      </c>
      <c r="AO1537" s="45">
        <v>9.9941827959908067E-2</v>
      </c>
      <c r="AP1537" s="45">
        <v>0.13293114905871611</v>
      </c>
      <c r="AQ1537" s="45">
        <v>0.1657594028056478</v>
      </c>
      <c r="AR1537" s="45">
        <v>0.19495800531868995</v>
      </c>
      <c r="AS1537" s="45">
        <v>0.21779691916932942</v>
      </c>
      <c r="AT1537" s="45">
        <v>0.23557148574432435</v>
      </c>
      <c r="AU1537" s="45">
        <v>0.24931321129677803</v>
      </c>
      <c r="AV1537" s="45">
        <v>0.25819809806836569</v>
      </c>
      <c r="AW1537" s="45">
        <v>0.25819809806836569</v>
      </c>
      <c r="AX1537" s="45">
        <v>0.25819809806836569</v>
      </c>
      <c r="AY1537" s="45">
        <v>0.25819809806836569</v>
      </c>
      <c r="AZ1537" s="45">
        <v>0.25819809806836569</v>
      </c>
      <c r="BA1537" s="45">
        <v>0.25819809806836569</v>
      </c>
      <c r="BB1537" s="45">
        <v>0.25819809806836569</v>
      </c>
      <c r="BC1537" s="45">
        <v>0.25819809806836569</v>
      </c>
      <c r="BD1537" s="45">
        <v>0.25819809806836569</v>
      </c>
      <c r="BE1537" s="45">
        <v>0.25819809806836569</v>
      </c>
      <c r="BF1537" s="45">
        <v>0.25819809806836569</v>
      </c>
    </row>
    <row r="1538" spans="1:58" ht="13.5" thickBot="1" x14ac:dyDescent="0.25">
      <c r="A1538" s="6" t="s">
        <v>1350</v>
      </c>
      <c r="B1538" s="6" t="s">
        <v>1350</v>
      </c>
      <c r="C1538" s="6" t="s">
        <v>313</v>
      </c>
      <c r="D1538" s="6" t="s">
        <v>1350</v>
      </c>
      <c r="E1538" s="6">
        <v>0</v>
      </c>
      <c r="F1538" s="6" t="s">
        <v>314</v>
      </c>
      <c r="G1538" s="21" t="s">
        <v>1305</v>
      </c>
      <c r="H1538" s="21" t="s">
        <v>1189</v>
      </c>
      <c r="I1538" s="21" t="s">
        <v>1190</v>
      </c>
      <c r="J1538" s="21" t="s">
        <v>240</v>
      </c>
      <c r="K1538" s="21" t="s">
        <v>259</v>
      </c>
      <c r="L1538" s="21" t="s">
        <v>1199</v>
      </c>
      <c r="M1538" s="3">
        <v>0</v>
      </c>
      <c r="N1538" s="3">
        <v>0</v>
      </c>
      <c r="O1538" s="21" t="s">
        <v>1452</v>
      </c>
      <c r="P1538" s="21">
        <v>0</v>
      </c>
      <c r="Q1538" s="46">
        <v>0</v>
      </c>
      <c r="R1538" s="46">
        <v>0</v>
      </c>
      <c r="S1538" s="46">
        <v>0</v>
      </c>
      <c r="T1538" s="46">
        <v>0</v>
      </c>
      <c r="U1538" s="46">
        <v>0</v>
      </c>
      <c r="V1538" s="46">
        <v>0</v>
      </c>
      <c r="W1538" s="46">
        <v>0</v>
      </c>
      <c r="X1538" s="46">
        <v>0</v>
      </c>
      <c r="Y1538" s="46">
        <v>0</v>
      </c>
      <c r="Z1538" s="46">
        <v>0</v>
      </c>
      <c r="AA1538" s="46">
        <v>0</v>
      </c>
      <c r="AB1538" s="46">
        <v>0</v>
      </c>
      <c r="AC1538" s="46">
        <v>0</v>
      </c>
      <c r="AD1538" s="46">
        <v>0</v>
      </c>
      <c r="AE1538" s="46">
        <v>0</v>
      </c>
      <c r="AF1538" s="46">
        <v>0</v>
      </c>
      <c r="AG1538" s="46">
        <v>0</v>
      </c>
      <c r="AH1538" s="46">
        <v>0</v>
      </c>
      <c r="AI1538" s="46">
        <v>0</v>
      </c>
      <c r="AJ1538" s="46">
        <v>0</v>
      </c>
      <c r="AK1538" s="46">
        <v>0</v>
      </c>
      <c r="AL1538" s="45">
        <v>0</v>
      </c>
      <c r="AM1538" s="45">
        <v>0</v>
      </c>
      <c r="AN1538" s="45">
        <v>0</v>
      </c>
      <c r="AO1538" s="45">
        <v>0</v>
      </c>
      <c r="AP1538" s="45">
        <v>0</v>
      </c>
      <c r="AQ1538" s="45">
        <v>0</v>
      </c>
      <c r="AR1538" s="45">
        <v>0</v>
      </c>
      <c r="AS1538" s="45">
        <v>0</v>
      </c>
      <c r="AT1538" s="45">
        <v>0</v>
      </c>
      <c r="AU1538" s="45">
        <v>0</v>
      </c>
      <c r="AV1538" s="45">
        <v>0</v>
      </c>
      <c r="AW1538" s="45">
        <v>0</v>
      </c>
      <c r="AX1538" s="45">
        <v>0</v>
      </c>
      <c r="AY1538" s="45">
        <v>0</v>
      </c>
      <c r="AZ1538" s="45">
        <v>0</v>
      </c>
      <c r="BA1538" s="45">
        <v>0</v>
      </c>
      <c r="BB1538" s="45">
        <v>0</v>
      </c>
      <c r="BC1538" s="45">
        <v>0</v>
      </c>
      <c r="BD1538" s="45">
        <v>0</v>
      </c>
      <c r="BE1538" s="45">
        <v>0</v>
      </c>
      <c r="BF1538" s="45">
        <v>0</v>
      </c>
    </row>
    <row r="1539" spans="1:58" ht="13.5" thickBot="1" x14ac:dyDescent="0.25">
      <c r="A1539" s="6" t="s">
        <v>1350</v>
      </c>
      <c r="B1539" s="6" t="s">
        <v>1350</v>
      </c>
      <c r="C1539" s="6" t="s">
        <v>313</v>
      </c>
      <c r="D1539" s="6" t="s">
        <v>1350</v>
      </c>
      <c r="E1539" s="6">
        <v>0</v>
      </c>
      <c r="F1539" s="6" t="s">
        <v>314</v>
      </c>
      <c r="G1539" s="21" t="s">
        <v>1305</v>
      </c>
      <c r="H1539" s="21" t="s">
        <v>1189</v>
      </c>
      <c r="I1539" s="21" t="s">
        <v>1190</v>
      </c>
      <c r="J1539" s="21" t="s">
        <v>240</v>
      </c>
      <c r="K1539" s="21" t="s">
        <v>261</v>
      </c>
      <c r="L1539" s="21" t="s">
        <v>1200</v>
      </c>
      <c r="M1539" s="3">
        <v>0</v>
      </c>
      <c r="N1539" s="3">
        <v>0</v>
      </c>
      <c r="O1539" s="21" t="s">
        <v>1453</v>
      </c>
      <c r="P1539" s="21">
        <v>0</v>
      </c>
      <c r="Q1539" s="46">
        <v>0</v>
      </c>
      <c r="R1539" s="46">
        <v>0</v>
      </c>
      <c r="S1539" s="46">
        <v>0</v>
      </c>
      <c r="T1539" s="46">
        <v>0</v>
      </c>
      <c r="U1539" s="46">
        <v>0</v>
      </c>
      <c r="V1539" s="46">
        <v>0</v>
      </c>
      <c r="W1539" s="46">
        <v>0</v>
      </c>
      <c r="X1539" s="46">
        <v>0</v>
      </c>
      <c r="Y1539" s="46">
        <v>0</v>
      </c>
      <c r="Z1539" s="46">
        <v>0</v>
      </c>
      <c r="AA1539" s="46">
        <v>0</v>
      </c>
      <c r="AB1539" s="46">
        <v>0</v>
      </c>
      <c r="AC1539" s="46">
        <v>0</v>
      </c>
      <c r="AD1539" s="46">
        <v>0</v>
      </c>
      <c r="AE1539" s="46">
        <v>0</v>
      </c>
      <c r="AF1539" s="46">
        <v>0</v>
      </c>
      <c r="AG1539" s="46">
        <v>0</v>
      </c>
      <c r="AH1539" s="46">
        <v>0</v>
      </c>
      <c r="AI1539" s="46">
        <v>0</v>
      </c>
      <c r="AJ1539" s="46">
        <v>0</v>
      </c>
      <c r="AK1539" s="46">
        <v>0</v>
      </c>
      <c r="AL1539" s="45">
        <v>0</v>
      </c>
      <c r="AM1539" s="45">
        <v>0</v>
      </c>
      <c r="AN1539" s="45">
        <v>0</v>
      </c>
      <c r="AO1539" s="45">
        <v>0</v>
      </c>
      <c r="AP1539" s="45">
        <v>0</v>
      </c>
      <c r="AQ1539" s="45">
        <v>0</v>
      </c>
      <c r="AR1539" s="45">
        <v>0</v>
      </c>
      <c r="AS1539" s="45">
        <v>0</v>
      </c>
      <c r="AT1539" s="45">
        <v>0</v>
      </c>
      <c r="AU1539" s="45">
        <v>0</v>
      </c>
      <c r="AV1539" s="45">
        <v>0</v>
      </c>
      <c r="AW1539" s="45">
        <v>0</v>
      </c>
      <c r="AX1539" s="45">
        <v>0</v>
      </c>
      <c r="AY1539" s="45">
        <v>0</v>
      </c>
      <c r="AZ1539" s="45">
        <v>0</v>
      </c>
      <c r="BA1539" s="45">
        <v>0</v>
      </c>
      <c r="BB1539" s="45">
        <v>0</v>
      </c>
      <c r="BC1539" s="45">
        <v>0</v>
      </c>
      <c r="BD1539" s="45">
        <v>0</v>
      </c>
      <c r="BE1539" s="45">
        <v>0</v>
      </c>
      <c r="BF1539" s="45">
        <v>0</v>
      </c>
    </row>
    <row r="1540" spans="1:58" ht="13.5" thickBot="1" x14ac:dyDescent="0.25">
      <c r="A1540" s="6" t="s">
        <v>1138</v>
      </c>
      <c r="B1540" s="6" t="s">
        <v>1142</v>
      </c>
      <c r="C1540" s="6" t="s">
        <v>313</v>
      </c>
      <c r="D1540" s="6" t="s">
        <v>1138</v>
      </c>
      <c r="E1540" s="6">
        <v>39.340238464349063</v>
      </c>
      <c r="F1540" s="6" t="s">
        <v>314</v>
      </c>
      <c r="G1540" s="21" t="s">
        <v>1305</v>
      </c>
      <c r="H1540" s="21" t="s">
        <v>1189</v>
      </c>
      <c r="I1540" s="21" t="s">
        <v>1190</v>
      </c>
      <c r="J1540" s="21" t="s">
        <v>240</v>
      </c>
      <c r="K1540" s="21" t="s">
        <v>263</v>
      </c>
      <c r="L1540" s="21" t="s">
        <v>1201</v>
      </c>
      <c r="M1540" s="3">
        <v>26.765430895284691</v>
      </c>
      <c r="N1540" s="3">
        <v>39.340238464349063</v>
      </c>
      <c r="O1540" s="21" t="s">
        <v>1454</v>
      </c>
      <c r="P1540" s="21">
        <v>0</v>
      </c>
      <c r="Q1540" s="46">
        <v>3.0637160783372249E-3</v>
      </c>
      <c r="R1540" s="46">
        <v>3.0516825551874733E-3</v>
      </c>
      <c r="S1540" s="46">
        <v>3.0396935560733761E-3</v>
      </c>
      <c r="T1540" s="46">
        <v>3.027748916256001E-3</v>
      </c>
      <c r="U1540" s="46">
        <v>3.0158484716059494E-3</v>
      </c>
      <c r="V1540" s="46">
        <v>2.6847341051760287E-3</v>
      </c>
      <c r="W1540" s="46">
        <v>2.101564757131651E-3</v>
      </c>
      <c r="X1540" s="46">
        <v>1.636755459966359E-3</v>
      </c>
      <c r="Y1540" s="46">
        <v>1.2662838577537348E-3</v>
      </c>
      <c r="Z1540" s="46">
        <v>9.7100317192618554E-4</v>
      </c>
      <c r="AA1540" s="46">
        <v>7.3565265409419531E-4</v>
      </c>
      <c r="AB1540" s="46">
        <v>5.4806887736138588E-4</v>
      </c>
      <c r="AC1540" s="46">
        <v>3.9855710395426724E-4</v>
      </c>
      <c r="AD1540" s="46">
        <v>2.7939024007785757E-4</v>
      </c>
      <c r="AE1540" s="46">
        <v>1.8440948289380412E-4</v>
      </c>
      <c r="AF1540" s="46">
        <v>1.0870602018782599E-4</v>
      </c>
      <c r="AG1540" s="46">
        <v>0</v>
      </c>
      <c r="AH1540" s="46">
        <v>0</v>
      </c>
      <c r="AI1540" s="46">
        <v>0</v>
      </c>
      <c r="AJ1540" s="46">
        <v>0</v>
      </c>
      <c r="AK1540" s="46">
        <v>2.4042083613344697E-2</v>
      </c>
      <c r="AL1540" s="45">
        <v>2.4042083613344697E-2</v>
      </c>
      <c r="AM1540" s="45">
        <v>3.0637160783372249E-3</v>
      </c>
      <c r="AN1540" s="45">
        <v>6.1153986335246982E-3</v>
      </c>
      <c r="AO1540" s="45">
        <v>9.1550921895980734E-3</v>
      </c>
      <c r="AP1540" s="45">
        <v>1.2182841105854075E-2</v>
      </c>
      <c r="AQ1540" s="45">
        <v>1.5198689577460026E-2</v>
      </c>
      <c r="AR1540" s="45">
        <v>1.7883423682636054E-2</v>
      </c>
      <c r="AS1540" s="45">
        <v>1.9984988439767704E-2</v>
      </c>
      <c r="AT1540" s="45">
        <v>2.1621743899734064E-2</v>
      </c>
      <c r="AU1540" s="45">
        <v>2.28880277574878E-2</v>
      </c>
      <c r="AV1540" s="45">
        <v>2.3859030929413987E-2</v>
      </c>
      <c r="AW1540" s="45">
        <v>2.4042083613344697E-2</v>
      </c>
      <c r="AX1540" s="45">
        <v>2.4042083613344697E-2</v>
      </c>
      <c r="AY1540" s="45">
        <v>2.4042083613344697E-2</v>
      </c>
      <c r="AZ1540" s="45">
        <v>2.4042083613344697E-2</v>
      </c>
      <c r="BA1540" s="45">
        <v>2.4042083613344697E-2</v>
      </c>
      <c r="BB1540" s="45">
        <v>2.4042083613344697E-2</v>
      </c>
      <c r="BC1540" s="45">
        <v>2.4042083613344697E-2</v>
      </c>
      <c r="BD1540" s="45">
        <v>2.4042083613344697E-2</v>
      </c>
      <c r="BE1540" s="45">
        <v>2.4042083613344697E-2</v>
      </c>
      <c r="BF1540" s="45">
        <v>2.4042083613344697E-2</v>
      </c>
    </row>
    <row r="1541" spans="1:58" ht="13.5" thickBot="1" x14ac:dyDescent="0.25">
      <c r="A1541" s="6" t="s">
        <v>1351</v>
      </c>
      <c r="B1541" s="6" t="s">
        <v>1141</v>
      </c>
      <c r="C1541" s="6" t="s">
        <v>313</v>
      </c>
      <c r="D1541" s="6" t="s">
        <v>1351</v>
      </c>
      <c r="E1541" s="6">
        <v>11.080920085192876</v>
      </c>
      <c r="F1541" s="6" t="s">
        <v>314</v>
      </c>
      <c r="G1541" s="21" t="s">
        <v>1305</v>
      </c>
      <c r="H1541" s="21" t="s">
        <v>1189</v>
      </c>
      <c r="I1541" s="21" t="s">
        <v>1190</v>
      </c>
      <c r="J1541" s="21" t="s">
        <v>240</v>
      </c>
      <c r="K1541" s="21" t="s">
        <v>265</v>
      </c>
      <c r="L1541" s="21" t="s">
        <v>1202</v>
      </c>
      <c r="M1541" s="3">
        <v>6.810731106022029</v>
      </c>
      <c r="N1541" s="3">
        <v>11.080920085192876</v>
      </c>
      <c r="O1541" s="21" t="s">
        <v>1455</v>
      </c>
      <c r="P1541" s="21">
        <v>0</v>
      </c>
      <c r="Q1541" s="46">
        <v>5.137052028545782E-2</v>
      </c>
      <c r="R1541" s="46">
        <v>5.0882488019832445E-2</v>
      </c>
      <c r="S1541" s="46">
        <v>5.0398848044597683E-2</v>
      </c>
      <c r="T1541" s="46">
        <v>4.9919560829140043E-2</v>
      </c>
      <c r="U1541" s="46">
        <v>4.9444587198621513E-2</v>
      </c>
      <c r="V1541" s="46">
        <v>4.3790970797074662E-2</v>
      </c>
      <c r="W1541" s="46">
        <v>3.4125866180225353E-2</v>
      </c>
      <c r="X1541" s="46">
        <v>2.6463371239987217E-2</v>
      </c>
      <c r="Y1541" s="46">
        <v>2.0388545251366418E-2</v>
      </c>
      <c r="Z1541" s="46">
        <v>1.5572423207587852E-2</v>
      </c>
      <c r="AA1541" s="46">
        <v>1.1754201651280206E-2</v>
      </c>
      <c r="AB1541" s="46">
        <v>8.7271156014394995E-3</v>
      </c>
      <c r="AC1541" s="46">
        <v>6.3272417811257907E-3</v>
      </c>
      <c r="AD1541" s="46">
        <v>4.4246218163810852E-3</v>
      </c>
      <c r="AE1541" s="46">
        <v>2.9162247083314788E-3</v>
      </c>
      <c r="AF1541" s="46">
        <v>1.7203674810697504E-3</v>
      </c>
      <c r="AG1541" s="46">
        <v>0</v>
      </c>
      <c r="AH1541" s="46">
        <v>0</v>
      </c>
      <c r="AI1541" s="46">
        <v>0</v>
      </c>
      <c r="AJ1541" s="46">
        <v>0</v>
      </c>
      <c r="AK1541" s="46">
        <v>0.36400640449709865</v>
      </c>
      <c r="AL1541" s="45">
        <v>0.36400640449709865</v>
      </c>
      <c r="AM1541" s="45">
        <v>5.137052028545782E-2</v>
      </c>
      <c r="AN1541" s="45">
        <v>0.10225300830529027</v>
      </c>
      <c r="AO1541" s="45">
        <v>0.15265185634988795</v>
      </c>
      <c r="AP1541" s="45">
        <v>0.20257141717902799</v>
      </c>
      <c r="AQ1541" s="45">
        <v>0.25201600437764948</v>
      </c>
      <c r="AR1541" s="45">
        <v>0.29580697517472415</v>
      </c>
      <c r="AS1541" s="45">
        <v>0.32993284135494949</v>
      </c>
      <c r="AT1541" s="45">
        <v>0.3563962125949367</v>
      </c>
      <c r="AU1541" s="45">
        <v>0.36400640449709865</v>
      </c>
      <c r="AV1541" s="45">
        <v>0.36400640449709865</v>
      </c>
      <c r="AW1541" s="45">
        <v>0.36400640449709865</v>
      </c>
      <c r="AX1541" s="45">
        <v>0.36400640449709865</v>
      </c>
      <c r="AY1541" s="45">
        <v>0.36400640449709865</v>
      </c>
      <c r="AZ1541" s="45">
        <v>0.36400640449709865</v>
      </c>
      <c r="BA1541" s="45">
        <v>0.36400640449709865</v>
      </c>
      <c r="BB1541" s="45">
        <v>0.36400640449709865</v>
      </c>
      <c r="BC1541" s="45">
        <v>0.36400640449709865</v>
      </c>
      <c r="BD1541" s="45">
        <v>0.36400640449709865</v>
      </c>
      <c r="BE1541" s="45">
        <v>0.36400640449709865</v>
      </c>
      <c r="BF1541" s="45">
        <v>0.36400640449709865</v>
      </c>
    </row>
    <row r="1542" spans="1:58" ht="13.5" thickBot="1" x14ac:dyDescent="0.25">
      <c r="A1542" s="6" t="s">
        <v>1351</v>
      </c>
      <c r="B1542" s="6" t="s">
        <v>1141</v>
      </c>
      <c r="C1542" s="6" t="s">
        <v>313</v>
      </c>
      <c r="D1542" s="6" t="s">
        <v>1351</v>
      </c>
      <c r="E1542" s="6">
        <v>10.554022759706523</v>
      </c>
      <c r="F1542" s="6" t="s">
        <v>314</v>
      </c>
      <c r="G1542" s="21" t="s">
        <v>1305</v>
      </c>
      <c r="H1542" s="21" t="s">
        <v>1189</v>
      </c>
      <c r="I1542" s="21" t="s">
        <v>1190</v>
      </c>
      <c r="J1542" s="21" t="s">
        <v>240</v>
      </c>
      <c r="K1542" s="21" t="s">
        <v>267</v>
      </c>
      <c r="L1542" s="21" t="s">
        <v>1203</v>
      </c>
      <c r="M1542" s="3">
        <v>6.4685816285380655</v>
      </c>
      <c r="N1542" s="3">
        <v>10.554022759706523</v>
      </c>
      <c r="O1542" s="21" t="s">
        <v>1455</v>
      </c>
      <c r="P1542" s="21">
        <v>0</v>
      </c>
      <c r="Q1542" s="46">
        <v>1.6506779607310409E-2</v>
      </c>
      <c r="R1542" s="46">
        <v>1.6424164889100701E-2</v>
      </c>
      <c r="S1542" s="46">
        <v>1.6341940112360936E-2</v>
      </c>
      <c r="T1542" s="46">
        <v>1.6260103436567402E-2</v>
      </c>
      <c r="U1542" s="46">
        <v>1.6178653029883597E-2</v>
      </c>
      <c r="V1542" s="46">
        <v>1.4388194496461584E-2</v>
      </c>
      <c r="W1542" s="46">
        <v>1.1253195868488415E-2</v>
      </c>
      <c r="X1542" s="46">
        <v>8.7570347209291102E-3</v>
      </c>
      <c r="Y1542" s="46">
        <v>6.7695313073748448E-3</v>
      </c>
      <c r="Z1542" s="46">
        <v>5.1870333894210186E-3</v>
      </c>
      <c r="AA1542" s="46">
        <v>3.9270105671961458E-3</v>
      </c>
      <c r="AB1542" s="46">
        <v>2.9237501555929714E-3</v>
      </c>
      <c r="AC1542" s="46">
        <v>2.1249301376246453E-3</v>
      </c>
      <c r="AD1542" s="46">
        <v>1.4888904676378322E-3</v>
      </c>
      <c r="AE1542" s="46">
        <v>9.8246041744225188E-4</v>
      </c>
      <c r="AF1542" s="46">
        <v>5.7922865715532667E-4</v>
      </c>
      <c r="AG1542" s="46">
        <v>0</v>
      </c>
      <c r="AH1542" s="46">
        <v>0</v>
      </c>
      <c r="AI1542" s="46">
        <v>0</v>
      </c>
      <c r="AJ1542" s="46">
        <v>0</v>
      </c>
      <c r="AK1542" s="46">
        <v>0.12701828277462432</v>
      </c>
      <c r="AL1542" s="45">
        <v>0.12701828277462432</v>
      </c>
      <c r="AM1542" s="45">
        <v>1.6506779607310409E-2</v>
      </c>
      <c r="AN1542" s="45">
        <v>3.293094449641111E-2</v>
      </c>
      <c r="AO1542" s="45">
        <v>4.927288460877205E-2</v>
      </c>
      <c r="AP1542" s="45">
        <v>6.5532988045339455E-2</v>
      </c>
      <c r="AQ1542" s="45">
        <v>8.1711641075223052E-2</v>
      </c>
      <c r="AR1542" s="45">
        <v>9.6099835571684639E-2</v>
      </c>
      <c r="AS1542" s="45">
        <v>0.10735303144017305</v>
      </c>
      <c r="AT1542" s="45">
        <v>0.11611006616110216</v>
      </c>
      <c r="AU1542" s="45">
        <v>0.122879597468477</v>
      </c>
      <c r="AV1542" s="45">
        <v>0.12701828277462432</v>
      </c>
      <c r="AW1542" s="45">
        <v>0.12701828277462432</v>
      </c>
      <c r="AX1542" s="45">
        <v>0.12701828277462432</v>
      </c>
      <c r="AY1542" s="45">
        <v>0.12701828277462432</v>
      </c>
      <c r="AZ1542" s="45">
        <v>0.12701828277462432</v>
      </c>
      <c r="BA1542" s="45">
        <v>0.12701828277462432</v>
      </c>
      <c r="BB1542" s="45">
        <v>0.12701828277462432</v>
      </c>
      <c r="BC1542" s="45">
        <v>0.12701828277462432</v>
      </c>
      <c r="BD1542" s="45">
        <v>0.12701828277462432</v>
      </c>
      <c r="BE1542" s="45">
        <v>0.12701828277462432</v>
      </c>
      <c r="BF1542" s="45">
        <v>0.12701828277462432</v>
      </c>
    </row>
    <row r="1543" spans="1:58" ht="13.5" thickBot="1" x14ac:dyDescent="0.25">
      <c r="A1543" s="6" t="s">
        <v>1141</v>
      </c>
      <c r="B1543" s="6" t="s">
        <v>1141</v>
      </c>
      <c r="C1543" s="6" t="s">
        <v>313</v>
      </c>
      <c r="D1543" s="6" t="s">
        <v>1141</v>
      </c>
      <c r="E1543" s="6">
        <v>9.4636451936293078</v>
      </c>
      <c r="F1543" s="6" t="s">
        <v>314</v>
      </c>
      <c r="G1543" s="21" t="s">
        <v>1305</v>
      </c>
      <c r="H1543" s="21" t="s">
        <v>1189</v>
      </c>
      <c r="I1543" s="21" t="s">
        <v>1190</v>
      </c>
      <c r="J1543" s="21" t="s">
        <v>240</v>
      </c>
      <c r="K1543" s="21" t="s">
        <v>269</v>
      </c>
      <c r="L1543" s="21" t="s">
        <v>1204</v>
      </c>
      <c r="M1543" s="3">
        <v>5.6635130892428256</v>
      </c>
      <c r="N1543" s="3">
        <v>9.4636451936293078</v>
      </c>
      <c r="O1543" s="21" t="s">
        <v>1456</v>
      </c>
      <c r="P1543" s="21">
        <v>0</v>
      </c>
      <c r="Q1543" s="46">
        <v>4.1700418117192141E-2</v>
      </c>
      <c r="R1543" s="46">
        <v>4.1503451526687433E-2</v>
      </c>
      <c r="S1543" s="46">
        <v>4.130741461848992E-2</v>
      </c>
      <c r="T1543" s="46">
        <v>4.1112303004499112E-2</v>
      </c>
      <c r="U1543" s="46">
        <v>4.0918112317326324E-2</v>
      </c>
      <c r="V1543" s="46">
        <v>3.6649375215627555E-2</v>
      </c>
      <c r="W1543" s="46">
        <v>2.9175041290995119E-2</v>
      </c>
      <c r="X1543" s="46">
        <v>2.3223797236188573E-2</v>
      </c>
      <c r="Y1543" s="46">
        <v>1.8485273889894287E-2</v>
      </c>
      <c r="Z1543" s="46">
        <v>1.4712347877014465E-2</v>
      </c>
      <c r="AA1543" s="46">
        <v>1.1708253635335241E-2</v>
      </c>
      <c r="AB1543" s="46">
        <v>9.3163217018484429E-3</v>
      </c>
      <c r="AC1543" s="46">
        <v>7.4118080900398495E-3</v>
      </c>
      <c r="AD1543" s="46">
        <v>5.8953886439911656E-3</v>
      </c>
      <c r="AE1543" s="46">
        <v>4.6879790869804958E-3</v>
      </c>
      <c r="AF1543" s="46">
        <v>3.7266106198592342E-3</v>
      </c>
      <c r="AG1543" s="46">
        <v>0</v>
      </c>
      <c r="AH1543" s="46">
        <v>0</v>
      </c>
      <c r="AI1543" s="46">
        <v>0</v>
      </c>
      <c r="AJ1543" s="46">
        <v>0</v>
      </c>
      <c r="AK1543" s="46">
        <v>0.34974448338399311</v>
      </c>
      <c r="AL1543" s="45">
        <v>0.34974448338399311</v>
      </c>
      <c r="AM1543" s="45">
        <v>4.1700418117192141E-2</v>
      </c>
      <c r="AN1543" s="45">
        <v>8.3203869643879574E-2</v>
      </c>
      <c r="AO1543" s="45">
        <v>0.12451128426236949</v>
      </c>
      <c r="AP1543" s="45">
        <v>0.1656235872668686</v>
      </c>
      <c r="AQ1543" s="45">
        <v>0.20654169958419494</v>
      </c>
      <c r="AR1543" s="45">
        <v>0.24319107479982249</v>
      </c>
      <c r="AS1543" s="45">
        <v>0.27236611609081762</v>
      </c>
      <c r="AT1543" s="45">
        <v>0.29558991332700618</v>
      </c>
      <c r="AU1543" s="45">
        <v>0.31407518721690048</v>
      </c>
      <c r="AV1543" s="45">
        <v>0.32878753509391495</v>
      </c>
      <c r="AW1543" s="45">
        <v>0.34049578872925018</v>
      </c>
      <c r="AX1543" s="45">
        <v>0.34974448338399311</v>
      </c>
      <c r="AY1543" s="45">
        <v>0.34974448338399311</v>
      </c>
      <c r="AZ1543" s="45">
        <v>0.34974448338399311</v>
      </c>
      <c r="BA1543" s="45">
        <v>0.34974448338399311</v>
      </c>
      <c r="BB1543" s="45">
        <v>0.34974448338399311</v>
      </c>
      <c r="BC1543" s="45">
        <v>0.34974448338399311</v>
      </c>
      <c r="BD1543" s="45">
        <v>0.34974448338399311</v>
      </c>
      <c r="BE1543" s="45">
        <v>0.34974448338399311</v>
      </c>
      <c r="BF1543" s="45">
        <v>0.34974448338399311</v>
      </c>
    </row>
    <row r="1544" spans="1:58" ht="13.5" thickBot="1" x14ac:dyDescent="0.25">
      <c r="A1544" s="6" t="s">
        <v>1138</v>
      </c>
      <c r="B1544" s="6" t="s">
        <v>1142</v>
      </c>
      <c r="C1544" s="6" t="s">
        <v>313</v>
      </c>
      <c r="D1544" s="6" t="s">
        <v>1138</v>
      </c>
      <c r="E1544" s="6">
        <v>39.840593555433088</v>
      </c>
      <c r="F1544" s="6" t="s">
        <v>314</v>
      </c>
      <c r="G1544" s="21" t="s">
        <v>1305</v>
      </c>
      <c r="H1544" s="21" t="s">
        <v>1189</v>
      </c>
      <c r="I1544" s="21" t="s">
        <v>1190</v>
      </c>
      <c r="J1544" s="21" t="s">
        <v>240</v>
      </c>
      <c r="K1544" s="21" t="s">
        <v>271</v>
      </c>
      <c r="L1544" s="21" t="s">
        <v>1205</v>
      </c>
      <c r="M1544" s="3">
        <v>25.629106366961381</v>
      </c>
      <c r="N1544" s="3">
        <v>39.840593555433088</v>
      </c>
      <c r="O1544" s="21" t="s">
        <v>1453</v>
      </c>
      <c r="P1544" s="21">
        <v>0</v>
      </c>
      <c r="Q1544" s="46">
        <v>2.6042026248559027E-2</v>
      </c>
      <c r="R1544" s="46">
        <v>2.597558079805953E-2</v>
      </c>
      <c r="S1544" s="46">
        <v>2.5909294816641244E-2</v>
      </c>
      <c r="T1544" s="46">
        <v>2.5843167921578349E-2</v>
      </c>
      <c r="U1544" s="46">
        <v>2.5777199731063617E-2</v>
      </c>
      <c r="V1544" s="46">
        <v>2.2975893065162515E-2</v>
      </c>
      <c r="W1544" s="46">
        <v>1.8004729442196596E-2</v>
      </c>
      <c r="X1544" s="46">
        <v>1.4037343177979947E-2</v>
      </c>
      <c r="Y1544" s="46">
        <v>1.0871051548233925E-2</v>
      </c>
      <c r="Z1544" s="46">
        <v>8.3440975243662206E-3</v>
      </c>
      <c r="AA1544" s="46">
        <v>6.3273860569978821E-3</v>
      </c>
      <c r="AB1544" s="46">
        <v>4.7178889691205589E-3</v>
      </c>
      <c r="AC1544" s="46">
        <v>3.433381533227425E-3</v>
      </c>
      <c r="AD1544" s="46">
        <v>2.4082418387898312E-3</v>
      </c>
      <c r="AE1544" s="46">
        <v>1.5900983514530798E-3</v>
      </c>
      <c r="AF1544" s="46">
        <v>9.3715439707936217E-4</v>
      </c>
      <c r="AG1544" s="46">
        <v>0</v>
      </c>
      <c r="AH1544" s="46">
        <v>0</v>
      </c>
      <c r="AI1544" s="46">
        <v>0</v>
      </c>
      <c r="AJ1544" s="46">
        <v>0</v>
      </c>
      <c r="AK1544" s="46">
        <v>0.20953163830078986</v>
      </c>
      <c r="AL1544" s="45">
        <v>0.20953163830078986</v>
      </c>
      <c r="AM1544" s="45">
        <v>2.6042026248559027E-2</v>
      </c>
      <c r="AN1544" s="45">
        <v>5.2017607046618557E-2</v>
      </c>
      <c r="AO1544" s="45">
        <v>7.7926901863259804E-2</v>
      </c>
      <c r="AP1544" s="45">
        <v>0.10377006978483816</v>
      </c>
      <c r="AQ1544" s="45">
        <v>0.12954726951590179</v>
      </c>
      <c r="AR1544" s="45">
        <v>0.1525231625810643</v>
      </c>
      <c r="AS1544" s="45">
        <v>0.17052789202326091</v>
      </c>
      <c r="AT1544" s="45">
        <v>0.18456523520124085</v>
      </c>
      <c r="AU1544" s="45">
        <v>0.19543628674947477</v>
      </c>
      <c r="AV1544" s="45">
        <v>0.20378038427384099</v>
      </c>
      <c r="AW1544" s="45">
        <v>0.20953163830078986</v>
      </c>
      <c r="AX1544" s="45">
        <v>0.20953163830078986</v>
      </c>
      <c r="AY1544" s="45">
        <v>0.20953163830078986</v>
      </c>
      <c r="AZ1544" s="45">
        <v>0.20953163830078986</v>
      </c>
      <c r="BA1544" s="45">
        <v>0.20953163830078986</v>
      </c>
      <c r="BB1544" s="45">
        <v>0.20953163830078986</v>
      </c>
      <c r="BC1544" s="45">
        <v>0.20953163830078986</v>
      </c>
      <c r="BD1544" s="45">
        <v>0.20953163830078986</v>
      </c>
      <c r="BE1544" s="45">
        <v>0.20953163830078986</v>
      </c>
      <c r="BF1544" s="45">
        <v>0.20953163830078986</v>
      </c>
    </row>
    <row r="1545" spans="1:58" ht="13.5" thickBot="1" x14ac:dyDescent="0.25">
      <c r="A1545" s="6" t="s">
        <v>1354</v>
      </c>
      <c r="B1545" s="6" t="s">
        <v>1142</v>
      </c>
      <c r="C1545" s="6" t="s">
        <v>313</v>
      </c>
      <c r="D1545" s="6" t="s">
        <v>1354</v>
      </c>
      <c r="E1545" s="6">
        <v>40.768486329871301</v>
      </c>
      <c r="F1545" s="6" t="s">
        <v>314</v>
      </c>
      <c r="G1545" s="21" t="s">
        <v>1305</v>
      </c>
      <c r="H1545" s="21" t="s">
        <v>1189</v>
      </c>
      <c r="I1545" s="21" t="s">
        <v>1190</v>
      </c>
      <c r="J1545" s="21" t="s">
        <v>240</v>
      </c>
      <c r="K1545" s="21" t="s">
        <v>273</v>
      </c>
      <c r="L1545" s="21" t="s">
        <v>1206</v>
      </c>
      <c r="M1545" s="3">
        <v>26.811919767573695</v>
      </c>
      <c r="N1545" s="3">
        <v>40.768486329871301</v>
      </c>
      <c r="O1545" s="21" t="s">
        <v>1457</v>
      </c>
      <c r="P1545" s="21">
        <v>0</v>
      </c>
      <c r="Q1545" s="46">
        <v>2.4665151062271021E-3</v>
      </c>
      <c r="R1545" s="46">
        <v>2.4610066321651487E-3</v>
      </c>
      <c r="S1545" s="46">
        <v>2.4555097258987264E-3</v>
      </c>
      <c r="T1545" s="46">
        <v>2.4500243631354621E-3</v>
      </c>
      <c r="U1545" s="46">
        <v>2.4445505196340023E-3</v>
      </c>
      <c r="V1545" s="46">
        <v>2.1795225760417869E-3</v>
      </c>
      <c r="W1545" s="46">
        <v>1.7083798729511427E-3</v>
      </c>
      <c r="X1545" s="46">
        <v>1.3322572302198199E-3</v>
      </c>
      <c r="Y1545" s="46">
        <v>1.0319910020745501E-3</v>
      </c>
      <c r="Z1545" s="46">
        <v>7.9228246682161809E-4</v>
      </c>
      <c r="AA1545" s="46">
        <v>6.009183489584975E-4</v>
      </c>
      <c r="AB1545" s="46">
        <v>4.4814854638601114E-4</v>
      </c>
      <c r="AC1545" s="46">
        <v>3.2618935759634376E-4</v>
      </c>
      <c r="AD1545" s="46">
        <v>2.2882689800177663E-4</v>
      </c>
      <c r="AE1545" s="46">
        <v>1.5110049925824172E-4</v>
      </c>
      <c r="AF1545" s="46">
        <v>8.9049960613302778E-5</v>
      </c>
      <c r="AG1545" s="46">
        <v>0</v>
      </c>
      <c r="AH1545" s="46">
        <v>0</v>
      </c>
      <c r="AI1545" s="46">
        <v>0</v>
      </c>
      <c r="AJ1545" s="46">
        <v>0</v>
      </c>
      <c r="AK1545" s="46">
        <v>1.996005119098548E-2</v>
      </c>
      <c r="AL1545" s="45">
        <v>1.996005119098548E-2</v>
      </c>
      <c r="AM1545" s="45">
        <v>2.4665151062271021E-3</v>
      </c>
      <c r="AN1545" s="45">
        <v>4.9275217383922508E-3</v>
      </c>
      <c r="AO1545" s="45">
        <v>7.3830314642909772E-3</v>
      </c>
      <c r="AP1545" s="45">
        <v>9.8330558274264401E-3</v>
      </c>
      <c r="AQ1545" s="45">
        <v>1.2277606347060443E-2</v>
      </c>
      <c r="AR1545" s="45">
        <v>1.445712892310223E-2</v>
      </c>
      <c r="AS1545" s="45">
        <v>1.6165508796053371E-2</v>
      </c>
      <c r="AT1545" s="45">
        <v>1.749776602627319E-2</v>
      </c>
      <c r="AU1545" s="45">
        <v>1.8529757028347742E-2</v>
      </c>
      <c r="AV1545" s="45">
        <v>1.932203949516936E-2</v>
      </c>
      <c r="AW1545" s="45">
        <v>1.9922957844127856E-2</v>
      </c>
      <c r="AX1545" s="45">
        <v>1.996005119098548E-2</v>
      </c>
      <c r="AY1545" s="45">
        <v>1.996005119098548E-2</v>
      </c>
      <c r="AZ1545" s="45">
        <v>1.996005119098548E-2</v>
      </c>
      <c r="BA1545" s="45">
        <v>1.996005119098548E-2</v>
      </c>
      <c r="BB1545" s="45">
        <v>1.996005119098548E-2</v>
      </c>
      <c r="BC1545" s="45">
        <v>1.996005119098548E-2</v>
      </c>
      <c r="BD1545" s="45">
        <v>1.996005119098548E-2</v>
      </c>
      <c r="BE1545" s="45">
        <v>1.996005119098548E-2</v>
      </c>
      <c r="BF1545" s="45">
        <v>1.996005119098548E-2</v>
      </c>
    </row>
    <row r="1546" spans="1:58" ht="13.5" thickBot="1" x14ac:dyDescent="0.25">
      <c r="A1546" s="6" t="s">
        <v>1354</v>
      </c>
      <c r="B1546" s="6" t="s">
        <v>1142</v>
      </c>
      <c r="C1546" s="6" t="s">
        <v>313</v>
      </c>
      <c r="D1546" s="6" t="s">
        <v>1354</v>
      </c>
      <c r="E1546" s="6">
        <v>41.760842803621564</v>
      </c>
      <c r="F1546" s="6" t="s">
        <v>314</v>
      </c>
      <c r="G1546" s="21" t="s">
        <v>1305</v>
      </c>
      <c r="H1546" s="21" t="s">
        <v>1189</v>
      </c>
      <c r="I1546" s="21" t="s">
        <v>1190</v>
      </c>
      <c r="J1546" s="21" t="s">
        <v>240</v>
      </c>
      <c r="K1546" s="21" t="s">
        <v>275</v>
      </c>
      <c r="L1546" s="21" t="s">
        <v>1207</v>
      </c>
      <c r="M1546" s="3">
        <v>27.408511133783559</v>
      </c>
      <c r="N1546" s="3">
        <v>41.760842803621564</v>
      </c>
      <c r="O1546" s="21" t="s">
        <v>1457</v>
      </c>
      <c r="P1546" s="21">
        <v>0</v>
      </c>
      <c r="Q1546" s="46">
        <v>1.4718670372789842E-2</v>
      </c>
      <c r="R1546" s="46">
        <v>1.4681116125883745E-2</v>
      </c>
      <c r="S1546" s="46">
        <v>1.4643652009170218E-2</v>
      </c>
      <c r="T1546" s="46">
        <v>1.4606277806336804E-2</v>
      </c>
      <c r="U1546" s="46">
        <v>1.4568993301590189E-2</v>
      </c>
      <c r="V1546" s="46">
        <v>1.2985725201214226E-2</v>
      </c>
      <c r="W1546" s="46">
        <v>1.0176077517225435E-2</v>
      </c>
      <c r="X1546" s="46">
        <v>7.9337538935876552E-3</v>
      </c>
      <c r="Y1546" s="46">
        <v>6.1442002560348225E-3</v>
      </c>
      <c r="Z1546" s="46">
        <v>4.7159932889766533E-3</v>
      </c>
      <c r="AA1546" s="46">
        <v>3.5761698727068709E-3</v>
      </c>
      <c r="AB1546" s="46">
        <v>2.6664996006502822E-3</v>
      </c>
      <c r="AC1546" s="46">
        <v>1.9405099499273611E-3</v>
      </c>
      <c r="AD1546" s="46">
        <v>1.3611121294784109E-3</v>
      </c>
      <c r="AE1546" s="46">
        <v>8.9870631693451399E-4</v>
      </c>
      <c r="AF1546" s="46">
        <v>5.2966948605947953E-4</v>
      </c>
      <c r="AG1546" s="46">
        <v>0</v>
      </c>
      <c r="AH1546" s="46">
        <v>0</v>
      </c>
      <c r="AI1546" s="46">
        <v>0</v>
      </c>
      <c r="AJ1546" s="46">
        <v>0</v>
      </c>
      <c r="AK1546" s="46">
        <v>0.11842500607995515</v>
      </c>
      <c r="AL1546" s="45">
        <v>0.11842500607995515</v>
      </c>
      <c r="AM1546" s="45">
        <v>1.4718670372789842E-2</v>
      </c>
      <c r="AN1546" s="45">
        <v>2.9399786498673586E-2</v>
      </c>
      <c r="AO1546" s="45">
        <v>4.4043438507843806E-2</v>
      </c>
      <c r="AP1546" s="45">
        <v>5.864971631418061E-2</v>
      </c>
      <c r="AQ1546" s="45">
        <v>7.3218709615770802E-2</v>
      </c>
      <c r="AR1546" s="45">
        <v>8.6204434816985032E-2</v>
      </c>
      <c r="AS1546" s="45">
        <v>9.6380512334210466E-2</v>
      </c>
      <c r="AT1546" s="45">
        <v>0.10431426622779812</v>
      </c>
      <c r="AU1546" s="45">
        <v>0.11045846648383294</v>
      </c>
      <c r="AV1546" s="45">
        <v>0.11517445977280959</v>
      </c>
      <c r="AW1546" s="45">
        <v>0.11842500607995515</v>
      </c>
      <c r="AX1546" s="45">
        <v>0.11842500607995515</v>
      </c>
      <c r="AY1546" s="45">
        <v>0.11842500607995515</v>
      </c>
      <c r="AZ1546" s="45">
        <v>0.11842500607995515</v>
      </c>
      <c r="BA1546" s="45">
        <v>0.11842500607995515</v>
      </c>
      <c r="BB1546" s="45">
        <v>0.11842500607995515</v>
      </c>
      <c r="BC1546" s="45">
        <v>0.11842500607995515</v>
      </c>
      <c r="BD1546" s="45">
        <v>0.11842500607995515</v>
      </c>
      <c r="BE1546" s="45">
        <v>0.11842500607995515</v>
      </c>
      <c r="BF1546" s="45">
        <v>0.11842500607995515</v>
      </c>
    </row>
    <row r="1547" spans="1:58" ht="13.5" thickBot="1" x14ac:dyDescent="0.25">
      <c r="A1547" s="6" t="s">
        <v>1138</v>
      </c>
      <c r="B1547" s="6" t="s">
        <v>1142</v>
      </c>
      <c r="C1547" s="6" t="s">
        <v>313</v>
      </c>
      <c r="D1547" s="6" t="s">
        <v>1138</v>
      </c>
      <c r="E1547" s="6">
        <v>39.929946855903296</v>
      </c>
      <c r="F1547" s="6" t="s">
        <v>314</v>
      </c>
      <c r="G1547" s="21" t="s">
        <v>1305</v>
      </c>
      <c r="H1547" s="21" t="s">
        <v>1189</v>
      </c>
      <c r="I1547" s="21" t="s">
        <v>1190</v>
      </c>
      <c r="J1547" s="21" t="s">
        <v>240</v>
      </c>
      <c r="K1547" s="21" t="s">
        <v>277</v>
      </c>
      <c r="L1547" s="21" t="s">
        <v>1208</v>
      </c>
      <c r="M1547" s="3">
        <v>25.68131222768729</v>
      </c>
      <c r="N1547" s="3">
        <v>39.929946855903296</v>
      </c>
      <c r="O1547" s="21" t="s">
        <v>1453</v>
      </c>
      <c r="P1547" s="21">
        <v>0</v>
      </c>
      <c r="Q1547" s="46">
        <v>0.10497513462275848</v>
      </c>
      <c r="R1547" s="46">
        <v>0.10447558973146086</v>
      </c>
      <c r="S1547" s="46">
        <v>0.10397828613157549</v>
      </c>
      <c r="T1547" s="46">
        <v>0.10348321376717498</v>
      </c>
      <c r="U1547" s="46">
        <v>0.1029903626274494</v>
      </c>
      <c r="V1547" s="46">
        <v>9.1613276758104961E-2</v>
      </c>
      <c r="W1547" s="46">
        <v>7.1665998227777375E-2</v>
      </c>
      <c r="X1547" s="46">
        <v>5.5779772835253448E-2</v>
      </c>
      <c r="Y1547" s="46">
        <v>4.3127813479576546E-2</v>
      </c>
      <c r="Z1547" s="46">
        <v>3.3051658094482336E-2</v>
      </c>
      <c r="AA1547" s="46">
        <v>2.5026900466802539E-2</v>
      </c>
      <c r="AB1547" s="46">
        <v>1.8635897894703657E-2</v>
      </c>
      <c r="AC1547" s="46">
        <v>1.3546035275589995E-2</v>
      </c>
      <c r="AD1547" s="46">
        <v>9.4924143938599371E-3</v>
      </c>
      <c r="AE1547" s="46">
        <v>6.2640674850273862E-3</v>
      </c>
      <c r="AF1547" s="46">
        <v>3.6929775711327783E-3</v>
      </c>
      <c r="AG1547" s="46">
        <v>0</v>
      </c>
      <c r="AH1547" s="46">
        <v>0</v>
      </c>
      <c r="AI1547" s="46">
        <v>0</v>
      </c>
      <c r="AJ1547" s="46">
        <v>0</v>
      </c>
      <c r="AK1547" s="46">
        <v>0.81140882717314455</v>
      </c>
      <c r="AL1547" s="45">
        <v>0.81140882717314455</v>
      </c>
      <c r="AM1547" s="45">
        <v>0.10497513462275848</v>
      </c>
      <c r="AN1547" s="45">
        <v>0.20945072435421935</v>
      </c>
      <c r="AO1547" s="45">
        <v>0.31342901048579486</v>
      </c>
      <c r="AP1547" s="45">
        <v>0.41691222425296981</v>
      </c>
      <c r="AQ1547" s="45">
        <v>0.51990258688041924</v>
      </c>
      <c r="AR1547" s="45">
        <v>0.61151586363852417</v>
      </c>
      <c r="AS1547" s="45">
        <v>0.68318186186630159</v>
      </c>
      <c r="AT1547" s="45">
        <v>0.73896163470155507</v>
      </c>
      <c r="AU1547" s="45">
        <v>0.78208944818113157</v>
      </c>
      <c r="AV1547" s="45">
        <v>0.81140882717314455</v>
      </c>
      <c r="AW1547" s="45">
        <v>0.81140882717314455</v>
      </c>
      <c r="AX1547" s="45">
        <v>0.81140882717314455</v>
      </c>
      <c r="AY1547" s="45">
        <v>0.81140882717314455</v>
      </c>
      <c r="AZ1547" s="45">
        <v>0.81140882717314455</v>
      </c>
      <c r="BA1547" s="45">
        <v>0.81140882717314455</v>
      </c>
      <c r="BB1547" s="45">
        <v>0.81140882717314455</v>
      </c>
      <c r="BC1547" s="45">
        <v>0.81140882717314455</v>
      </c>
      <c r="BD1547" s="45">
        <v>0.81140882717314455</v>
      </c>
      <c r="BE1547" s="45">
        <v>0.81140882717314455</v>
      </c>
      <c r="BF1547" s="45">
        <v>0.81140882717314455</v>
      </c>
    </row>
    <row r="1548" spans="1:58" ht="13.5" thickBot="1" x14ac:dyDescent="0.25">
      <c r="A1548" s="6" t="s">
        <v>1142</v>
      </c>
      <c r="B1548" s="6" t="s">
        <v>1137</v>
      </c>
      <c r="C1548" s="6" t="s">
        <v>313</v>
      </c>
      <c r="D1548" s="6" t="s">
        <v>1142</v>
      </c>
      <c r="E1548" s="6">
        <v>29.430036643181253</v>
      </c>
      <c r="F1548" s="6" t="s">
        <v>314</v>
      </c>
      <c r="G1548" s="21" t="s">
        <v>1305</v>
      </c>
      <c r="H1548" s="21" t="s">
        <v>1189</v>
      </c>
      <c r="I1548" s="21" t="s">
        <v>1190</v>
      </c>
      <c r="J1548" s="21" t="s">
        <v>240</v>
      </c>
      <c r="K1548" s="21" t="s">
        <v>279</v>
      </c>
      <c r="L1548" s="21" t="s">
        <v>1209</v>
      </c>
      <c r="M1548" s="3">
        <v>18.66266399402932</v>
      </c>
      <c r="N1548" s="3">
        <v>29.430036643181253</v>
      </c>
      <c r="O1548" s="21" t="s">
        <v>1453</v>
      </c>
      <c r="P1548" s="21">
        <v>0</v>
      </c>
      <c r="Q1548" s="46">
        <v>2.798378992876608E-2</v>
      </c>
      <c r="R1548" s="46">
        <v>2.7717937211607858E-2</v>
      </c>
      <c r="S1548" s="46">
        <v>2.7454477168904045E-2</v>
      </c>
      <c r="T1548" s="46">
        <v>2.719338826658458E-2</v>
      </c>
      <c r="U1548" s="46">
        <v>2.6934649164385996E-2</v>
      </c>
      <c r="V1548" s="46">
        <v>2.3854874756037252E-2</v>
      </c>
      <c r="W1548" s="46">
        <v>1.8589865647028421E-2</v>
      </c>
      <c r="X1548" s="46">
        <v>1.4415766425406217E-2</v>
      </c>
      <c r="Y1548" s="46">
        <v>1.1106540562504142E-2</v>
      </c>
      <c r="Z1548" s="46">
        <v>8.4829862983953688E-3</v>
      </c>
      <c r="AA1548" s="46">
        <v>6.4030324778099343E-3</v>
      </c>
      <c r="AB1548" s="46">
        <v>4.7540450888498027E-3</v>
      </c>
      <c r="AC1548" s="46">
        <v>3.4467278868822119E-3</v>
      </c>
      <c r="AD1548" s="46">
        <v>2.4102868091623042E-3</v>
      </c>
      <c r="AE1548" s="46">
        <v>1.5885963227459626E-3</v>
      </c>
      <c r="AF1548" s="46">
        <v>9.3716010511508659E-4</v>
      </c>
      <c r="AG1548" s="46">
        <v>0</v>
      </c>
      <c r="AH1548" s="46">
        <v>0</v>
      </c>
      <c r="AI1548" s="46">
        <v>0</v>
      </c>
      <c r="AJ1548" s="46">
        <v>0</v>
      </c>
      <c r="AK1548" s="46">
        <v>0.19829035601681136</v>
      </c>
      <c r="AL1548" s="45">
        <v>0.19829035601681136</v>
      </c>
      <c r="AM1548" s="45">
        <v>2.798378992876608E-2</v>
      </c>
      <c r="AN1548" s="45">
        <v>5.5701727140373941E-2</v>
      </c>
      <c r="AO1548" s="45">
        <v>8.315620430927799E-2</v>
      </c>
      <c r="AP1548" s="45">
        <v>0.11034959257586258</v>
      </c>
      <c r="AQ1548" s="45">
        <v>0.13728424174024856</v>
      </c>
      <c r="AR1548" s="45">
        <v>0.16113911649628582</v>
      </c>
      <c r="AS1548" s="45">
        <v>0.17972898214331423</v>
      </c>
      <c r="AT1548" s="45">
        <v>0.19414474856872044</v>
      </c>
      <c r="AU1548" s="45">
        <v>0.19829035601681136</v>
      </c>
      <c r="AV1548" s="45">
        <v>0.19829035601681136</v>
      </c>
      <c r="AW1548" s="45">
        <v>0.19829035601681136</v>
      </c>
      <c r="AX1548" s="45">
        <v>0.19829035601681136</v>
      </c>
      <c r="AY1548" s="45">
        <v>0.19829035601681136</v>
      </c>
      <c r="AZ1548" s="45">
        <v>0.19829035601681136</v>
      </c>
      <c r="BA1548" s="45">
        <v>0.19829035601681136</v>
      </c>
      <c r="BB1548" s="45">
        <v>0.19829035601681136</v>
      </c>
      <c r="BC1548" s="45">
        <v>0.19829035601681136</v>
      </c>
      <c r="BD1548" s="45">
        <v>0.19829035601681136</v>
      </c>
      <c r="BE1548" s="45">
        <v>0.19829035601681136</v>
      </c>
      <c r="BF1548" s="45">
        <v>0.19829035601681136</v>
      </c>
    </row>
    <row r="1549" spans="1:58" ht="13.5" thickBot="1" x14ac:dyDescent="0.25">
      <c r="A1549" s="6" t="s">
        <v>1142</v>
      </c>
      <c r="B1549" s="6" t="s">
        <v>1351</v>
      </c>
      <c r="C1549" s="6" t="s">
        <v>315</v>
      </c>
      <c r="D1549" s="6" t="s">
        <v>1142</v>
      </c>
      <c r="E1549" s="6">
        <v>25.424634792000891</v>
      </c>
      <c r="F1549" s="6" t="s">
        <v>314</v>
      </c>
      <c r="G1549" s="21" t="s">
        <v>1305</v>
      </c>
      <c r="H1549" s="21" t="s">
        <v>1159</v>
      </c>
      <c r="I1549" s="21" t="s">
        <v>1183</v>
      </c>
      <c r="J1549" s="21" t="s">
        <v>240</v>
      </c>
      <c r="K1549" s="21" t="s">
        <v>245</v>
      </c>
      <c r="L1549" s="21" t="s">
        <v>1210</v>
      </c>
      <c r="M1549" s="3">
        <v>12.571613818714061</v>
      </c>
      <c r="N1549" s="3">
        <v>25.424634792000891</v>
      </c>
      <c r="O1549" s="21" t="s">
        <v>1453</v>
      </c>
      <c r="P1549" s="21">
        <v>0</v>
      </c>
      <c r="Q1549" s="46">
        <v>0.20900878126309216</v>
      </c>
      <c r="R1549" s="46">
        <v>0.20834106613772616</v>
      </c>
      <c r="S1549" s="46">
        <v>0.20767535415773619</v>
      </c>
      <c r="T1549" s="46">
        <v>0.2070116393136861</v>
      </c>
      <c r="U1549" s="46">
        <v>0.20634991561416832</v>
      </c>
      <c r="V1549" s="46">
        <v>0.18376486665794758</v>
      </c>
      <c r="W1549" s="46">
        <v>0.14382572118266446</v>
      </c>
      <c r="X1549" s="46">
        <v>0.11197025875157862</v>
      </c>
      <c r="Y1549" s="46">
        <v>8.6562341916544577E-2</v>
      </c>
      <c r="Z1549" s="46">
        <v>6.6296987448921443E-2</v>
      </c>
      <c r="AA1549" s="46">
        <v>5.0133340725545206E-2</v>
      </c>
      <c r="AB1549" s="46">
        <v>3.7241216098980331E-2</v>
      </c>
      <c r="AC1549" s="46">
        <v>2.6958457496832181E-2</v>
      </c>
      <c r="AD1549" s="46">
        <v>1.8756929235758817E-2</v>
      </c>
      <c r="AE1549" s="46">
        <v>1.2215390294726694E-2</v>
      </c>
      <c r="AF1549" s="46">
        <v>6.9978588353594891E-3</v>
      </c>
      <c r="AG1549" s="46">
        <v>0</v>
      </c>
      <c r="AH1549" s="46">
        <v>0</v>
      </c>
      <c r="AI1549" s="46">
        <v>0</v>
      </c>
      <c r="AJ1549" s="46">
        <v>0</v>
      </c>
      <c r="AK1549" s="46">
        <v>1.7290704405203678</v>
      </c>
      <c r="AL1549" s="45">
        <v>1.7290704405203678</v>
      </c>
      <c r="AM1549" s="45">
        <v>0.20900878126309216</v>
      </c>
      <c r="AN1549" s="45">
        <v>0.41734984740081832</v>
      </c>
      <c r="AO1549" s="45">
        <v>0.62502520155855446</v>
      </c>
      <c r="AP1549" s="45">
        <v>0.8320368408722405</v>
      </c>
      <c r="AQ1549" s="45">
        <v>1.0383867564864089</v>
      </c>
      <c r="AR1549" s="45">
        <v>1.2221516231443565</v>
      </c>
      <c r="AS1549" s="45">
        <v>1.3659773443270211</v>
      </c>
      <c r="AT1549" s="45">
        <v>1.4779476030785998</v>
      </c>
      <c r="AU1549" s="45">
        <v>1.5645099449951445</v>
      </c>
      <c r="AV1549" s="45">
        <v>1.6308069324440659</v>
      </c>
      <c r="AW1549" s="45">
        <v>1.680940273169611</v>
      </c>
      <c r="AX1549" s="45">
        <v>1.7181814892685914</v>
      </c>
      <c r="AY1549" s="45">
        <v>1.7290704405203678</v>
      </c>
      <c r="AZ1549" s="45">
        <v>1.7290704405203678</v>
      </c>
      <c r="BA1549" s="45">
        <v>1.7290704405203678</v>
      </c>
      <c r="BB1549" s="45">
        <v>1.7290704405203678</v>
      </c>
      <c r="BC1549" s="45">
        <v>1.7290704405203678</v>
      </c>
      <c r="BD1549" s="45">
        <v>1.7290704405203678</v>
      </c>
      <c r="BE1549" s="45">
        <v>1.7290704405203678</v>
      </c>
      <c r="BF1549" s="45">
        <v>1.7290704405203678</v>
      </c>
    </row>
    <row r="1550" spans="1:58" ht="13.5" thickBot="1" x14ac:dyDescent="0.25">
      <c r="A1550" s="6" t="s">
        <v>1142</v>
      </c>
      <c r="B1550" s="6" t="s">
        <v>1351</v>
      </c>
      <c r="C1550" s="6" t="s">
        <v>315</v>
      </c>
      <c r="D1550" s="6" t="s">
        <v>1142</v>
      </c>
      <c r="E1550" s="6">
        <v>25.424634792000891</v>
      </c>
      <c r="F1550" s="6" t="s">
        <v>314</v>
      </c>
      <c r="G1550" s="21" t="s">
        <v>1305</v>
      </c>
      <c r="H1550" s="21" t="s">
        <v>1159</v>
      </c>
      <c r="I1550" s="21" t="s">
        <v>1183</v>
      </c>
      <c r="J1550" s="21" t="s">
        <v>240</v>
      </c>
      <c r="K1550" s="21" t="s">
        <v>247</v>
      </c>
      <c r="L1550" s="21" t="s">
        <v>1210</v>
      </c>
      <c r="M1550" s="3">
        <v>12.571613818714061</v>
      </c>
      <c r="N1550" s="3">
        <v>25.424634792000891</v>
      </c>
      <c r="O1550" s="21" t="s">
        <v>1453</v>
      </c>
      <c r="P1550" s="21">
        <v>0</v>
      </c>
      <c r="Q1550" s="46">
        <v>0</v>
      </c>
      <c r="R1550" s="46">
        <v>0</v>
      </c>
      <c r="S1550" s="46">
        <v>0</v>
      </c>
      <c r="T1550" s="46">
        <v>0</v>
      </c>
      <c r="U1550" s="46">
        <v>0</v>
      </c>
      <c r="V1550" s="46">
        <v>0</v>
      </c>
      <c r="W1550" s="46">
        <v>0</v>
      </c>
      <c r="X1550" s="46">
        <v>0</v>
      </c>
      <c r="Y1550" s="46">
        <v>0</v>
      </c>
      <c r="Z1550" s="46">
        <v>0</v>
      </c>
      <c r="AA1550" s="46">
        <v>0</v>
      </c>
      <c r="AB1550" s="46">
        <v>0</v>
      </c>
      <c r="AC1550" s="46">
        <v>0</v>
      </c>
      <c r="AD1550" s="46">
        <v>0</v>
      </c>
      <c r="AE1550" s="46">
        <v>0</v>
      </c>
      <c r="AF1550" s="46">
        <v>0</v>
      </c>
      <c r="AG1550" s="46">
        <v>0</v>
      </c>
      <c r="AH1550" s="46">
        <v>0</v>
      </c>
      <c r="AI1550" s="46">
        <v>0</v>
      </c>
      <c r="AJ1550" s="46">
        <v>0</v>
      </c>
      <c r="AK1550" s="46">
        <v>0</v>
      </c>
      <c r="AL1550" s="45">
        <v>0</v>
      </c>
      <c r="AM1550" s="45">
        <v>0</v>
      </c>
      <c r="AN1550" s="45">
        <v>0</v>
      </c>
      <c r="AO1550" s="45">
        <v>0</v>
      </c>
      <c r="AP1550" s="45">
        <v>0</v>
      </c>
      <c r="AQ1550" s="45">
        <v>0</v>
      </c>
      <c r="AR1550" s="45">
        <v>0</v>
      </c>
      <c r="AS1550" s="45">
        <v>0</v>
      </c>
      <c r="AT1550" s="45">
        <v>0</v>
      </c>
      <c r="AU1550" s="45">
        <v>0</v>
      </c>
      <c r="AV1550" s="45">
        <v>0</v>
      </c>
      <c r="AW1550" s="45">
        <v>0</v>
      </c>
      <c r="AX1550" s="45">
        <v>0</v>
      </c>
      <c r="AY1550" s="45">
        <v>0</v>
      </c>
      <c r="AZ1550" s="45">
        <v>0</v>
      </c>
      <c r="BA1550" s="45">
        <v>0</v>
      </c>
      <c r="BB1550" s="45">
        <v>0</v>
      </c>
      <c r="BC1550" s="45">
        <v>0</v>
      </c>
      <c r="BD1550" s="45">
        <v>0</v>
      </c>
      <c r="BE1550" s="45">
        <v>0</v>
      </c>
      <c r="BF1550" s="45">
        <v>0</v>
      </c>
    </row>
    <row r="1551" spans="1:58" ht="13.5" thickBot="1" x14ac:dyDescent="0.25">
      <c r="A1551" s="6" t="s">
        <v>1142</v>
      </c>
      <c r="B1551" s="6" t="s">
        <v>1351</v>
      </c>
      <c r="C1551" s="6" t="s">
        <v>315</v>
      </c>
      <c r="D1551" s="6" t="s">
        <v>1142</v>
      </c>
      <c r="E1551" s="6">
        <v>25.424634792000891</v>
      </c>
      <c r="F1551" s="6" t="s">
        <v>314</v>
      </c>
      <c r="G1551" s="21" t="s">
        <v>1305</v>
      </c>
      <c r="H1551" s="21" t="s">
        <v>1159</v>
      </c>
      <c r="I1551" s="21" t="s">
        <v>1183</v>
      </c>
      <c r="J1551" s="21" t="s">
        <v>240</v>
      </c>
      <c r="K1551" s="21" t="s">
        <v>249</v>
      </c>
      <c r="L1551" s="21" t="s">
        <v>1210</v>
      </c>
      <c r="M1551" s="3">
        <v>12.571613818714061</v>
      </c>
      <c r="N1551" s="3">
        <v>25.424634792000891</v>
      </c>
      <c r="O1551" s="21" t="s">
        <v>1453</v>
      </c>
      <c r="P1551" s="21">
        <v>0</v>
      </c>
      <c r="Q1551" s="46">
        <v>0</v>
      </c>
      <c r="R1551" s="46">
        <v>0</v>
      </c>
      <c r="S1551" s="46">
        <v>0</v>
      </c>
      <c r="T1551" s="46">
        <v>0</v>
      </c>
      <c r="U1551" s="46">
        <v>0</v>
      </c>
      <c r="V1551" s="46">
        <v>0</v>
      </c>
      <c r="W1551" s="46">
        <v>0</v>
      </c>
      <c r="X1551" s="46">
        <v>0</v>
      </c>
      <c r="Y1551" s="46">
        <v>0</v>
      </c>
      <c r="Z1551" s="46">
        <v>0</v>
      </c>
      <c r="AA1551" s="46">
        <v>0</v>
      </c>
      <c r="AB1551" s="46">
        <v>0</v>
      </c>
      <c r="AC1551" s="46">
        <v>0</v>
      </c>
      <c r="AD1551" s="46">
        <v>0</v>
      </c>
      <c r="AE1551" s="46">
        <v>0</v>
      </c>
      <c r="AF1551" s="46">
        <v>0</v>
      </c>
      <c r="AG1551" s="46">
        <v>0</v>
      </c>
      <c r="AH1551" s="46">
        <v>0</v>
      </c>
      <c r="AI1551" s="46">
        <v>0</v>
      </c>
      <c r="AJ1551" s="46">
        <v>0</v>
      </c>
      <c r="AK1551" s="46">
        <v>0</v>
      </c>
      <c r="AL1551" s="45">
        <v>0</v>
      </c>
      <c r="AM1551" s="45">
        <v>0</v>
      </c>
      <c r="AN1551" s="45">
        <v>0</v>
      </c>
      <c r="AO1551" s="45">
        <v>0</v>
      </c>
      <c r="AP1551" s="45">
        <v>0</v>
      </c>
      <c r="AQ1551" s="45">
        <v>0</v>
      </c>
      <c r="AR1551" s="45">
        <v>0</v>
      </c>
      <c r="AS1551" s="45">
        <v>0</v>
      </c>
      <c r="AT1551" s="45">
        <v>0</v>
      </c>
      <c r="AU1551" s="45">
        <v>0</v>
      </c>
      <c r="AV1551" s="45">
        <v>0</v>
      </c>
      <c r="AW1551" s="45">
        <v>0</v>
      </c>
      <c r="AX1551" s="45">
        <v>0</v>
      </c>
      <c r="AY1551" s="45">
        <v>0</v>
      </c>
      <c r="AZ1551" s="45">
        <v>0</v>
      </c>
      <c r="BA1551" s="45">
        <v>0</v>
      </c>
      <c r="BB1551" s="45">
        <v>0</v>
      </c>
      <c r="BC1551" s="45">
        <v>0</v>
      </c>
      <c r="BD1551" s="45">
        <v>0</v>
      </c>
      <c r="BE1551" s="45">
        <v>0</v>
      </c>
      <c r="BF1551" s="45">
        <v>0</v>
      </c>
    </row>
    <row r="1552" spans="1:58" ht="13.5" thickBot="1" x14ac:dyDescent="0.25">
      <c r="A1552" s="6" t="s">
        <v>1142</v>
      </c>
      <c r="B1552" s="6" t="s">
        <v>1351</v>
      </c>
      <c r="C1552" s="6" t="s">
        <v>315</v>
      </c>
      <c r="D1552" s="6" t="s">
        <v>1142</v>
      </c>
      <c r="E1552" s="6">
        <v>25.424634792000891</v>
      </c>
      <c r="F1552" s="6" t="s">
        <v>314</v>
      </c>
      <c r="G1552" s="21" t="s">
        <v>1305</v>
      </c>
      <c r="H1552" s="21" t="s">
        <v>1159</v>
      </c>
      <c r="I1552" s="21" t="s">
        <v>1183</v>
      </c>
      <c r="J1552" s="21" t="s">
        <v>240</v>
      </c>
      <c r="K1552" s="21" t="s">
        <v>251</v>
      </c>
      <c r="L1552" s="21" t="s">
        <v>1210</v>
      </c>
      <c r="M1552" s="3">
        <v>12.571613818714061</v>
      </c>
      <c r="N1552" s="3">
        <v>25.424634792000891</v>
      </c>
      <c r="O1552" s="21" t="s">
        <v>1453</v>
      </c>
      <c r="P1552" s="21">
        <v>0</v>
      </c>
      <c r="Q1552" s="46">
        <v>1.1933116536331737E-2</v>
      </c>
      <c r="R1552" s="46">
        <v>1.1874690317489507E-2</v>
      </c>
      <c r="S1552" s="46">
        <v>1.1816532859253957E-2</v>
      </c>
      <c r="T1552" s="46">
        <v>1.1758642925326289E-2</v>
      </c>
      <c r="U1552" s="46">
        <v>1.1701019285094693E-2</v>
      </c>
      <c r="V1552" s="46">
        <v>1.040247110365823E-2</v>
      </c>
      <c r="W1552" s="46">
        <v>8.1272216058668242E-3</v>
      </c>
      <c r="X1552" s="46">
        <v>6.3153949257855708E-3</v>
      </c>
      <c r="Y1552" s="46">
        <v>4.8726011039032721E-3</v>
      </c>
      <c r="Z1552" s="46">
        <v>3.7236755276619576E-3</v>
      </c>
      <c r="AA1552" s="46">
        <v>2.8087631127894719E-3</v>
      </c>
      <c r="AB1552" s="46">
        <v>2.080200058578216E-3</v>
      </c>
      <c r="AC1552" s="46">
        <v>1.5000307272487088E-3</v>
      </c>
      <c r="AD1552" s="46">
        <v>1.0380302853243955E-3</v>
      </c>
      <c r="AE1552" s="46">
        <v>6.7013009341122614E-4</v>
      </c>
      <c r="AF1552" s="46">
        <v>3.7716381258693157E-4</v>
      </c>
      <c r="AG1552" s="46">
        <v>0</v>
      </c>
      <c r="AH1552" s="46">
        <v>0</v>
      </c>
      <c r="AI1552" s="46">
        <v>0</v>
      </c>
      <c r="AJ1552" s="46">
        <v>0</v>
      </c>
      <c r="AK1552" s="46">
        <v>9.7938525974211821E-2</v>
      </c>
      <c r="AL1552" s="45">
        <v>9.7938525974211821E-2</v>
      </c>
      <c r="AM1552" s="45">
        <v>1.1933116536331737E-2</v>
      </c>
      <c r="AN1552" s="45">
        <v>2.3807806853821244E-2</v>
      </c>
      <c r="AO1552" s="45">
        <v>3.5624339713075201E-2</v>
      </c>
      <c r="AP1552" s="45">
        <v>4.7382982638401488E-2</v>
      </c>
      <c r="AQ1552" s="45">
        <v>5.9084001923496179E-2</v>
      </c>
      <c r="AR1552" s="45">
        <v>6.9486473027154411E-2</v>
      </c>
      <c r="AS1552" s="45">
        <v>7.761369463302123E-2</v>
      </c>
      <c r="AT1552" s="45">
        <v>8.3929089558806805E-2</v>
      </c>
      <c r="AU1552" s="45">
        <v>8.880169066271007E-2</v>
      </c>
      <c r="AV1552" s="45">
        <v>9.2525366190372021E-2</v>
      </c>
      <c r="AW1552" s="45">
        <v>9.5334129303161499E-2</v>
      </c>
      <c r="AX1552" s="45">
        <v>9.7414329361739715E-2</v>
      </c>
      <c r="AY1552" s="45">
        <v>9.7938525974211821E-2</v>
      </c>
      <c r="AZ1552" s="45">
        <v>9.7938525974211821E-2</v>
      </c>
      <c r="BA1552" s="45">
        <v>9.7938525974211821E-2</v>
      </c>
      <c r="BB1552" s="45">
        <v>9.7938525974211821E-2</v>
      </c>
      <c r="BC1552" s="45">
        <v>9.7938525974211821E-2</v>
      </c>
      <c r="BD1552" s="45">
        <v>9.7938525974211821E-2</v>
      </c>
      <c r="BE1552" s="45">
        <v>9.7938525974211821E-2</v>
      </c>
      <c r="BF1552" s="45">
        <v>9.7938525974211821E-2</v>
      </c>
    </row>
    <row r="1553" spans="1:58" ht="13.5" thickBot="1" x14ac:dyDescent="0.25">
      <c r="A1553" s="6" t="s">
        <v>1142</v>
      </c>
      <c r="B1553" s="6" t="s">
        <v>1351</v>
      </c>
      <c r="C1553" s="6" t="s">
        <v>315</v>
      </c>
      <c r="D1553" s="6" t="s">
        <v>1142</v>
      </c>
      <c r="E1553" s="6">
        <v>25.424634792000891</v>
      </c>
      <c r="F1553" s="6" t="s">
        <v>314</v>
      </c>
      <c r="G1553" s="21" t="s">
        <v>1305</v>
      </c>
      <c r="H1553" s="21" t="s">
        <v>1159</v>
      </c>
      <c r="I1553" s="21" t="s">
        <v>1183</v>
      </c>
      <c r="J1553" s="21" t="s">
        <v>240</v>
      </c>
      <c r="K1553" s="21" t="s">
        <v>253</v>
      </c>
      <c r="L1553" s="21" t="s">
        <v>1210</v>
      </c>
      <c r="M1553" s="3">
        <v>12.571613818714061</v>
      </c>
      <c r="N1553" s="3">
        <v>25.424634792000891</v>
      </c>
      <c r="O1553" s="21" t="s">
        <v>1453</v>
      </c>
      <c r="P1553" s="21">
        <v>0</v>
      </c>
      <c r="Q1553" s="46">
        <v>0</v>
      </c>
      <c r="R1553" s="46">
        <v>0</v>
      </c>
      <c r="S1553" s="46">
        <v>0</v>
      </c>
      <c r="T1553" s="46">
        <v>0</v>
      </c>
      <c r="U1553" s="46">
        <v>0</v>
      </c>
      <c r="V1553" s="46">
        <v>0</v>
      </c>
      <c r="W1553" s="46">
        <v>0</v>
      </c>
      <c r="X1553" s="46">
        <v>0</v>
      </c>
      <c r="Y1553" s="46">
        <v>0</v>
      </c>
      <c r="Z1553" s="46">
        <v>0</v>
      </c>
      <c r="AA1553" s="46">
        <v>0</v>
      </c>
      <c r="AB1553" s="46">
        <v>0</v>
      </c>
      <c r="AC1553" s="46">
        <v>0</v>
      </c>
      <c r="AD1553" s="46">
        <v>0</v>
      </c>
      <c r="AE1553" s="46">
        <v>0</v>
      </c>
      <c r="AF1553" s="46">
        <v>0</v>
      </c>
      <c r="AG1553" s="46">
        <v>0</v>
      </c>
      <c r="AH1553" s="46">
        <v>0</v>
      </c>
      <c r="AI1553" s="46">
        <v>0</v>
      </c>
      <c r="AJ1553" s="46">
        <v>0</v>
      </c>
      <c r="AK1553" s="46">
        <v>0</v>
      </c>
      <c r="AL1553" s="45">
        <v>0</v>
      </c>
      <c r="AM1553" s="45">
        <v>0</v>
      </c>
      <c r="AN1553" s="45">
        <v>0</v>
      </c>
      <c r="AO1553" s="45">
        <v>0</v>
      </c>
      <c r="AP1553" s="45">
        <v>0</v>
      </c>
      <c r="AQ1553" s="45">
        <v>0</v>
      </c>
      <c r="AR1553" s="45">
        <v>0</v>
      </c>
      <c r="AS1553" s="45">
        <v>0</v>
      </c>
      <c r="AT1553" s="45">
        <v>0</v>
      </c>
      <c r="AU1553" s="45">
        <v>0</v>
      </c>
      <c r="AV1553" s="45">
        <v>0</v>
      </c>
      <c r="AW1553" s="45">
        <v>0</v>
      </c>
      <c r="AX1553" s="45">
        <v>0</v>
      </c>
      <c r="AY1553" s="45">
        <v>0</v>
      </c>
      <c r="AZ1553" s="45">
        <v>0</v>
      </c>
      <c r="BA1553" s="45">
        <v>0</v>
      </c>
      <c r="BB1553" s="45">
        <v>0</v>
      </c>
      <c r="BC1553" s="45">
        <v>0</v>
      </c>
      <c r="BD1553" s="45">
        <v>0</v>
      </c>
      <c r="BE1553" s="45">
        <v>0</v>
      </c>
      <c r="BF1553" s="45">
        <v>0</v>
      </c>
    </row>
    <row r="1554" spans="1:58" ht="13.5" thickBot="1" x14ac:dyDescent="0.25">
      <c r="A1554" s="6" t="s">
        <v>1142</v>
      </c>
      <c r="B1554" s="6" t="s">
        <v>1351</v>
      </c>
      <c r="C1554" s="6" t="s">
        <v>315</v>
      </c>
      <c r="D1554" s="6" t="s">
        <v>1142</v>
      </c>
      <c r="E1554" s="6">
        <v>25.424634792000891</v>
      </c>
      <c r="F1554" s="6" t="s">
        <v>314</v>
      </c>
      <c r="G1554" s="21" t="s">
        <v>1305</v>
      </c>
      <c r="H1554" s="21" t="s">
        <v>1159</v>
      </c>
      <c r="I1554" s="21" t="s">
        <v>1183</v>
      </c>
      <c r="J1554" s="21" t="s">
        <v>240</v>
      </c>
      <c r="K1554" s="21" t="s">
        <v>255</v>
      </c>
      <c r="L1554" s="21" t="s">
        <v>1210</v>
      </c>
      <c r="M1554" s="3">
        <v>12.571613818714061</v>
      </c>
      <c r="N1554" s="3">
        <v>25.424634792000891</v>
      </c>
      <c r="O1554" s="21" t="s">
        <v>1453</v>
      </c>
      <c r="P1554" s="21">
        <v>0</v>
      </c>
      <c r="Q1554" s="46">
        <v>0</v>
      </c>
      <c r="R1554" s="46">
        <v>0</v>
      </c>
      <c r="S1554" s="46">
        <v>0</v>
      </c>
      <c r="T1554" s="46">
        <v>0</v>
      </c>
      <c r="U1554" s="46">
        <v>0</v>
      </c>
      <c r="V1554" s="46">
        <v>0</v>
      </c>
      <c r="W1554" s="46">
        <v>0</v>
      </c>
      <c r="X1554" s="46">
        <v>0</v>
      </c>
      <c r="Y1554" s="46">
        <v>0</v>
      </c>
      <c r="Z1554" s="46">
        <v>0</v>
      </c>
      <c r="AA1554" s="46">
        <v>0</v>
      </c>
      <c r="AB1554" s="46">
        <v>0</v>
      </c>
      <c r="AC1554" s="46">
        <v>0</v>
      </c>
      <c r="AD1554" s="46">
        <v>0</v>
      </c>
      <c r="AE1554" s="46">
        <v>0</v>
      </c>
      <c r="AF1554" s="46">
        <v>0</v>
      </c>
      <c r="AG1554" s="46">
        <v>0</v>
      </c>
      <c r="AH1554" s="46">
        <v>0</v>
      </c>
      <c r="AI1554" s="46">
        <v>0</v>
      </c>
      <c r="AJ1554" s="46">
        <v>0</v>
      </c>
      <c r="AK1554" s="46">
        <v>0</v>
      </c>
      <c r="AL1554" s="45">
        <v>0</v>
      </c>
      <c r="AM1554" s="45">
        <v>0</v>
      </c>
      <c r="AN1554" s="45">
        <v>0</v>
      </c>
      <c r="AO1554" s="45">
        <v>0</v>
      </c>
      <c r="AP1554" s="45">
        <v>0</v>
      </c>
      <c r="AQ1554" s="45">
        <v>0</v>
      </c>
      <c r="AR1554" s="45">
        <v>0</v>
      </c>
      <c r="AS1554" s="45">
        <v>0</v>
      </c>
      <c r="AT1554" s="45">
        <v>0</v>
      </c>
      <c r="AU1554" s="45">
        <v>0</v>
      </c>
      <c r="AV1554" s="45">
        <v>0</v>
      </c>
      <c r="AW1554" s="45">
        <v>0</v>
      </c>
      <c r="AX1554" s="45">
        <v>0</v>
      </c>
      <c r="AY1554" s="45">
        <v>0</v>
      </c>
      <c r="AZ1554" s="45">
        <v>0</v>
      </c>
      <c r="BA1554" s="45">
        <v>0</v>
      </c>
      <c r="BB1554" s="45">
        <v>0</v>
      </c>
      <c r="BC1554" s="45">
        <v>0</v>
      </c>
      <c r="BD1554" s="45">
        <v>0</v>
      </c>
      <c r="BE1554" s="45">
        <v>0</v>
      </c>
      <c r="BF1554" s="45">
        <v>0</v>
      </c>
    </row>
    <row r="1555" spans="1:58" ht="13.5" thickBot="1" x14ac:dyDescent="0.25">
      <c r="A1555" s="6" t="s">
        <v>1142</v>
      </c>
      <c r="B1555" s="6" t="s">
        <v>1351</v>
      </c>
      <c r="C1555" s="6" t="s">
        <v>315</v>
      </c>
      <c r="D1555" s="6" t="s">
        <v>1142</v>
      </c>
      <c r="E1555" s="6">
        <v>25.424634792000891</v>
      </c>
      <c r="F1555" s="6" t="s">
        <v>314</v>
      </c>
      <c r="G1555" s="21" t="s">
        <v>1305</v>
      </c>
      <c r="H1555" s="21" t="s">
        <v>1159</v>
      </c>
      <c r="I1555" s="21" t="s">
        <v>1183</v>
      </c>
      <c r="J1555" s="21" t="s">
        <v>240</v>
      </c>
      <c r="K1555" s="21" t="s">
        <v>257</v>
      </c>
      <c r="L1555" s="21" t="s">
        <v>1210</v>
      </c>
      <c r="M1555" s="3">
        <v>12.571613818714061</v>
      </c>
      <c r="N1555" s="3">
        <v>25.424634792000891</v>
      </c>
      <c r="O1555" s="21" t="s">
        <v>1453</v>
      </c>
      <c r="P1555" s="21">
        <v>0</v>
      </c>
      <c r="Q1555" s="46">
        <v>0</v>
      </c>
      <c r="R1555" s="46">
        <v>0</v>
      </c>
      <c r="S1555" s="46">
        <v>0</v>
      </c>
      <c r="T1555" s="46">
        <v>0</v>
      </c>
      <c r="U1555" s="46">
        <v>0</v>
      </c>
      <c r="V1555" s="46">
        <v>0</v>
      </c>
      <c r="W1555" s="46">
        <v>0</v>
      </c>
      <c r="X1555" s="46">
        <v>0</v>
      </c>
      <c r="Y1555" s="46">
        <v>0</v>
      </c>
      <c r="Z1555" s="46">
        <v>0</v>
      </c>
      <c r="AA1555" s="46">
        <v>0</v>
      </c>
      <c r="AB1555" s="46">
        <v>0</v>
      </c>
      <c r="AC1555" s="46">
        <v>0</v>
      </c>
      <c r="AD1555" s="46">
        <v>0</v>
      </c>
      <c r="AE1555" s="46">
        <v>0</v>
      </c>
      <c r="AF1555" s="46">
        <v>0</v>
      </c>
      <c r="AG1555" s="46">
        <v>0</v>
      </c>
      <c r="AH1555" s="46">
        <v>0</v>
      </c>
      <c r="AI1555" s="46">
        <v>0</v>
      </c>
      <c r="AJ1555" s="46">
        <v>0</v>
      </c>
      <c r="AK1555" s="46">
        <v>0</v>
      </c>
      <c r="AL1555" s="45">
        <v>0</v>
      </c>
      <c r="AM1555" s="45">
        <v>0</v>
      </c>
      <c r="AN1555" s="45">
        <v>0</v>
      </c>
      <c r="AO1555" s="45">
        <v>0</v>
      </c>
      <c r="AP1555" s="45">
        <v>0</v>
      </c>
      <c r="AQ1555" s="45">
        <v>0</v>
      </c>
      <c r="AR1555" s="45">
        <v>0</v>
      </c>
      <c r="AS1555" s="45">
        <v>0</v>
      </c>
      <c r="AT1555" s="45">
        <v>0</v>
      </c>
      <c r="AU1555" s="45">
        <v>0</v>
      </c>
      <c r="AV1555" s="45">
        <v>0</v>
      </c>
      <c r="AW1555" s="45">
        <v>0</v>
      </c>
      <c r="AX1555" s="45">
        <v>0</v>
      </c>
      <c r="AY1555" s="45">
        <v>0</v>
      </c>
      <c r="AZ1555" s="45">
        <v>0</v>
      </c>
      <c r="BA1555" s="45">
        <v>0</v>
      </c>
      <c r="BB1555" s="45">
        <v>0</v>
      </c>
      <c r="BC1555" s="45">
        <v>0</v>
      </c>
      <c r="BD1555" s="45">
        <v>0</v>
      </c>
      <c r="BE1555" s="45">
        <v>0</v>
      </c>
      <c r="BF1555" s="45">
        <v>0</v>
      </c>
    </row>
    <row r="1556" spans="1:58" ht="13.5" thickBot="1" x14ac:dyDescent="0.25">
      <c r="A1556" s="6" t="s">
        <v>1142</v>
      </c>
      <c r="B1556" s="6" t="s">
        <v>1351</v>
      </c>
      <c r="C1556" s="6" t="s">
        <v>315</v>
      </c>
      <c r="D1556" s="6" t="s">
        <v>1142</v>
      </c>
      <c r="E1556" s="6">
        <v>25.424634792000891</v>
      </c>
      <c r="F1556" s="6" t="s">
        <v>314</v>
      </c>
      <c r="G1556" s="21" t="s">
        <v>1305</v>
      </c>
      <c r="H1556" s="21" t="s">
        <v>1159</v>
      </c>
      <c r="I1556" s="21" t="s">
        <v>1183</v>
      </c>
      <c r="J1556" s="21" t="s">
        <v>240</v>
      </c>
      <c r="K1556" s="21" t="s">
        <v>259</v>
      </c>
      <c r="L1556" s="21" t="s">
        <v>1210</v>
      </c>
      <c r="M1556" s="3">
        <v>12.571613818714061</v>
      </c>
      <c r="N1556" s="3">
        <v>25.424634792000891</v>
      </c>
      <c r="O1556" s="21" t="s">
        <v>1453</v>
      </c>
      <c r="P1556" s="21">
        <v>0</v>
      </c>
      <c r="Q1556" s="46">
        <v>6.3745278521947502E-3</v>
      </c>
      <c r="R1556" s="46">
        <v>6.3467055459233684E-3</v>
      </c>
      <c r="S1556" s="46">
        <v>6.3189973111076984E-3</v>
      </c>
      <c r="T1556" s="46">
        <v>6.2914026800547727E-3</v>
      </c>
      <c r="U1556" s="46">
        <v>6.2639211869891633E-3</v>
      </c>
      <c r="V1556" s="46">
        <v>5.5717570805727118E-3</v>
      </c>
      <c r="W1556" s="46">
        <v>4.3555008062361854E-3</v>
      </c>
      <c r="X1556" s="46">
        <v>3.3864851073467893E-3</v>
      </c>
      <c r="Y1556" s="46">
        <v>2.6144509197276299E-3</v>
      </c>
      <c r="Z1556" s="46">
        <v>1.9993558417676915E-3</v>
      </c>
      <c r="AA1556" s="46">
        <v>1.5092972912554503E-3</v>
      </c>
      <c r="AB1556" s="46">
        <v>1.1188578428913368E-3</v>
      </c>
      <c r="AC1556" s="46">
        <v>8.0778692559068115E-4</v>
      </c>
      <c r="AD1556" s="46">
        <v>5.5995050435890233E-4</v>
      </c>
      <c r="AE1556" s="46">
        <v>3.6249427083511935E-4</v>
      </c>
      <c r="AF1556" s="46">
        <v>2.0517694046205134E-4</v>
      </c>
      <c r="AG1556" s="46">
        <v>0</v>
      </c>
      <c r="AH1556" s="46">
        <v>0</v>
      </c>
      <c r="AI1556" s="46">
        <v>0</v>
      </c>
      <c r="AJ1556" s="46">
        <v>0</v>
      </c>
      <c r="AK1556" s="46">
        <v>5.2447413838466989E-2</v>
      </c>
      <c r="AL1556" s="45">
        <v>5.2447413838466989E-2</v>
      </c>
      <c r="AM1556" s="45">
        <v>6.3745278521947502E-3</v>
      </c>
      <c r="AN1556" s="45">
        <v>1.2721233398118119E-2</v>
      </c>
      <c r="AO1556" s="45">
        <v>1.9040230709225815E-2</v>
      </c>
      <c r="AP1556" s="45">
        <v>2.5331633389280586E-2</v>
      </c>
      <c r="AQ1556" s="45">
        <v>3.1595554576269752E-2</v>
      </c>
      <c r="AR1556" s="45">
        <v>3.7167311656842464E-2</v>
      </c>
      <c r="AS1556" s="45">
        <v>4.1522812463078651E-2</v>
      </c>
      <c r="AT1556" s="45">
        <v>4.4909297570425444E-2</v>
      </c>
      <c r="AU1556" s="45">
        <v>4.7523748490153075E-2</v>
      </c>
      <c r="AV1556" s="45">
        <v>4.9523104331920767E-2</v>
      </c>
      <c r="AW1556" s="45">
        <v>5.1032401623176217E-2</v>
      </c>
      <c r="AX1556" s="45">
        <v>5.2151259466067551E-2</v>
      </c>
      <c r="AY1556" s="45">
        <v>5.2447413838466989E-2</v>
      </c>
      <c r="AZ1556" s="45">
        <v>5.2447413838466989E-2</v>
      </c>
      <c r="BA1556" s="45">
        <v>5.2447413838466989E-2</v>
      </c>
      <c r="BB1556" s="45">
        <v>5.2447413838466989E-2</v>
      </c>
      <c r="BC1556" s="45">
        <v>5.2447413838466989E-2</v>
      </c>
      <c r="BD1556" s="45">
        <v>5.2447413838466989E-2</v>
      </c>
      <c r="BE1556" s="45">
        <v>5.2447413838466989E-2</v>
      </c>
      <c r="BF1556" s="45">
        <v>5.2447413838466989E-2</v>
      </c>
    </row>
    <row r="1557" spans="1:58" ht="13.5" thickBot="1" x14ac:dyDescent="0.25">
      <c r="A1557" s="6" t="s">
        <v>1142</v>
      </c>
      <c r="B1557" s="6" t="s">
        <v>1351</v>
      </c>
      <c r="C1557" s="6" t="s">
        <v>315</v>
      </c>
      <c r="D1557" s="6" t="s">
        <v>1142</v>
      </c>
      <c r="E1557" s="6">
        <v>25.424634792000891</v>
      </c>
      <c r="F1557" s="6" t="s">
        <v>314</v>
      </c>
      <c r="G1557" s="21" t="s">
        <v>1305</v>
      </c>
      <c r="H1557" s="21" t="s">
        <v>1159</v>
      </c>
      <c r="I1557" s="21" t="s">
        <v>1183</v>
      </c>
      <c r="J1557" s="21" t="s">
        <v>240</v>
      </c>
      <c r="K1557" s="21" t="s">
        <v>261</v>
      </c>
      <c r="L1557" s="21" t="s">
        <v>1210</v>
      </c>
      <c r="M1557" s="3">
        <v>12.571613818714061</v>
      </c>
      <c r="N1557" s="3">
        <v>25.424634792000891</v>
      </c>
      <c r="O1557" s="21" t="s">
        <v>1453</v>
      </c>
      <c r="P1557" s="21">
        <v>0</v>
      </c>
      <c r="Q1557" s="46">
        <v>1.565248691998487E-2</v>
      </c>
      <c r="R1557" s="46">
        <v>1.5584169972425111E-2</v>
      </c>
      <c r="S1557" s="46">
        <v>1.5516133124350347E-2</v>
      </c>
      <c r="T1557" s="46">
        <v>1.5448375227352686E-2</v>
      </c>
      <c r="U1557" s="46">
        <v>1.5380895137732716E-2</v>
      </c>
      <c r="V1557" s="46">
        <v>1.368130422317795E-2</v>
      </c>
      <c r="W1557" s="46">
        <v>1.0694818656431638E-2</v>
      </c>
      <c r="X1557" s="46">
        <v>8.3154258756935103E-3</v>
      </c>
      <c r="Y1557" s="46">
        <v>6.4197160594238311E-3</v>
      </c>
      <c r="Z1557" s="46">
        <v>4.9093661346054536E-3</v>
      </c>
      <c r="AA1557" s="46">
        <v>3.7060401425041555E-3</v>
      </c>
      <c r="AB1557" s="46">
        <v>2.7473262580772085E-3</v>
      </c>
      <c r="AC1557" s="46">
        <v>1.9834997320765722E-3</v>
      </c>
      <c r="AD1557" s="46">
        <v>1.3749438622813444E-3</v>
      </c>
      <c r="AE1557" s="46">
        <v>8.9009522969809131E-4</v>
      </c>
      <c r="AF1557" s="46">
        <v>5.0380662714636119E-4</v>
      </c>
      <c r="AG1557" s="46">
        <v>0</v>
      </c>
      <c r="AH1557" s="46">
        <v>0</v>
      </c>
      <c r="AI1557" s="46">
        <v>0</v>
      </c>
      <c r="AJ1557" s="46">
        <v>0</v>
      </c>
      <c r="AK1557" s="46">
        <v>0.12878325707071642</v>
      </c>
      <c r="AL1557" s="45">
        <v>0.12878325707071642</v>
      </c>
      <c r="AM1557" s="45">
        <v>1.565248691998487E-2</v>
      </c>
      <c r="AN1557" s="45">
        <v>3.1236656892409981E-2</v>
      </c>
      <c r="AO1557" s="45">
        <v>4.6752790016760332E-2</v>
      </c>
      <c r="AP1557" s="45">
        <v>6.2201165244113017E-2</v>
      </c>
      <c r="AQ1557" s="45">
        <v>7.758206038184573E-2</v>
      </c>
      <c r="AR1557" s="45">
        <v>9.1263364605023684E-2</v>
      </c>
      <c r="AS1557" s="45">
        <v>0.10195818326145532</v>
      </c>
      <c r="AT1557" s="45">
        <v>0.11027360913714883</v>
      </c>
      <c r="AU1557" s="45">
        <v>0.11669332519657266</v>
      </c>
      <c r="AV1557" s="45">
        <v>0.12160269133117811</v>
      </c>
      <c r="AW1557" s="45">
        <v>0.12530873147368227</v>
      </c>
      <c r="AX1557" s="45">
        <v>0.12805605773175949</v>
      </c>
      <c r="AY1557" s="45">
        <v>0.12878325707071642</v>
      </c>
      <c r="AZ1557" s="45">
        <v>0.12878325707071642</v>
      </c>
      <c r="BA1557" s="45">
        <v>0.12878325707071642</v>
      </c>
      <c r="BB1557" s="45">
        <v>0.12878325707071642</v>
      </c>
      <c r="BC1557" s="45">
        <v>0.12878325707071642</v>
      </c>
      <c r="BD1557" s="45">
        <v>0.12878325707071642</v>
      </c>
      <c r="BE1557" s="45">
        <v>0.12878325707071642</v>
      </c>
      <c r="BF1557" s="45">
        <v>0.12878325707071642</v>
      </c>
    </row>
    <row r="1558" spans="1:58" ht="13.5" thickBot="1" x14ac:dyDescent="0.25">
      <c r="A1558" s="6" t="s">
        <v>1142</v>
      </c>
      <c r="B1558" s="6" t="s">
        <v>1351</v>
      </c>
      <c r="C1558" s="6" t="s">
        <v>315</v>
      </c>
      <c r="D1558" s="6" t="s">
        <v>1142</v>
      </c>
      <c r="E1558" s="6">
        <v>25.424634792000891</v>
      </c>
      <c r="F1558" s="6" t="s">
        <v>314</v>
      </c>
      <c r="G1558" s="21" t="s">
        <v>1305</v>
      </c>
      <c r="H1558" s="21" t="s">
        <v>1159</v>
      </c>
      <c r="I1558" s="21" t="s">
        <v>1183</v>
      </c>
      <c r="J1558" s="21" t="s">
        <v>240</v>
      </c>
      <c r="K1558" s="21" t="s">
        <v>263</v>
      </c>
      <c r="L1558" s="21" t="s">
        <v>1210</v>
      </c>
      <c r="M1558" s="3">
        <v>12.571613818714061</v>
      </c>
      <c r="N1558" s="3">
        <v>25.424634792000891</v>
      </c>
      <c r="O1558" s="21" t="s">
        <v>1453</v>
      </c>
      <c r="P1558" s="21">
        <v>0</v>
      </c>
      <c r="Q1558" s="46">
        <v>0</v>
      </c>
      <c r="R1558" s="46">
        <v>0</v>
      </c>
      <c r="S1558" s="46">
        <v>0</v>
      </c>
      <c r="T1558" s="46">
        <v>0</v>
      </c>
      <c r="U1558" s="46">
        <v>0</v>
      </c>
      <c r="V1558" s="46">
        <v>0</v>
      </c>
      <c r="W1558" s="46">
        <v>0</v>
      </c>
      <c r="X1558" s="46">
        <v>0</v>
      </c>
      <c r="Y1558" s="46">
        <v>0</v>
      </c>
      <c r="Z1558" s="46">
        <v>0</v>
      </c>
      <c r="AA1558" s="46">
        <v>0</v>
      </c>
      <c r="AB1558" s="46">
        <v>0</v>
      </c>
      <c r="AC1558" s="46">
        <v>0</v>
      </c>
      <c r="AD1558" s="46">
        <v>0</v>
      </c>
      <c r="AE1558" s="46">
        <v>0</v>
      </c>
      <c r="AF1558" s="46">
        <v>0</v>
      </c>
      <c r="AG1558" s="46">
        <v>0</v>
      </c>
      <c r="AH1558" s="46">
        <v>0</v>
      </c>
      <c r="AI1558" s="46">
        <v>0</v>
      </c>
      <c r="AJ1558" s="46">
        <v>0</v>
      </c>
      <c r="AK1558" s="46">
        <v>0</v>
      </c>
      <c r="AL1558" s="45">
        <v>0</v>
      </c>
      <c r="AM1558" s="45">
        <v>0</v>
      </c>
      <c r="AN1558" s="45">
        <v>0</v>
      </c>
      <c r="AO1558" s="45">
        <v>0</v>
      </c>
      <c r="AP1558" s="45">
        <v>0</v>
      </c>
      <c r="AQ1558" s="45">
        <v>0</v>
      </c>
      <c r="AR1558" s="45">
        <v>0</v>
      </c>
      <c r="AS1558" s="45">
        <v>0</v>
      </c>
      <c r="AT1558" s="45">
        <v>0</v>
      </c>
      <c r="AU1558" s="45">
        <v>0</v>
      </c>
      <c r="AV1558" s="45">
        <v>0</v>
      </c>
      <c r="AW1558" s="45">
        <v>0</v>
      </c>
      <c r="AX1558" s="45">
        <v>0</v>
      </c>
      <c r="AY1558" s="45">
        <v>0</v>
      </c>
      <c r="AZ1558" s="45">
        <v>0</v>
      </c>
      <c r="BA1558" s="45">
        <v>0</v>
      </c>
      <c r="BB1558" s="45">
        <v>0</v>
      </c>
      <c r="BC1558" s="45">
        <v>0</v>
      </c>
      <c r="BD1558" s="45">
        <v>0</v>
      </c>
      <c r="BE1558" s="45">
        <v>0</v>
      </c>
      <c r="BF1558" s="45">
        <v>0</v>
      </c>
    </row>
    <row r="1559" spans="1:58" ht="13.5" thickBot="1" x14ac:dyDescent="0.25">
      <c r="A1559" s="6" t="s">
        <v>1142</v>
      </c>
      <c r="B1559" s="6" t="s">
        <v>1351</v>
      </c>
      <c r="C1559" s="6" t="s">
        <v>315</v>
      </c>
      <c r="D1559" s="6" t="s">
        <v>1142</v>
      </c>
      <c r="E1559" s="6">
        <v>25.424634792000891</v>
      </c>
      <c r="F1559" s="6" t="s">
        <v>314</v>
      </c>
      <c r="G1559" s="21" t="s">
        <v>1305</v>
      </c>
      <c r="H1559" s="21" t="s">
        <v>1159</v>
      </c>
      <c r="I1559" s="21" t="s">
        <v>1183</v>
      </c>
      <c r="J1559" s="21" t="s">
        <v>240</v>
      </c>
      <c r="K1559" s="21" t="s">
        <v>265</v>
      </c>
      <c r="L1559" s="21" t="s">
        <v>1210</v>
      </c>
      <c r="M1559" s="3">
        <v>12.571613818714061</v>
      </c>
      <c r="N1559" s="3">
        <v>25.424634792000891</v>
      </c>
      <c r="O1559" s="21" t="s">
        <v>1453</v>
      </c>
      <c r="P1559" s="21">
        <v>0</v>
      </c>
      <c r="Q1559" s="46">
        <v>0</v>
      </c>
      <c r="R1559" s="46">
        <v>0</v>
      </c>
      <c r="S1559" s="46">
        <v>0</v>
      </c>
      <c r="T1559" s="46">
        <v>0</v>
      </c>
      <c r="U1559" s="46">
        <v>0</v>
      </c>
      <c r="V1559" s="46">
        <v>0</v>
      </c>
      <c r="W1559" s="46">
        <v>0</v>
      </c>
      <c r="X1559" s="46">
        <v>0</v>
      </c>
      <c r="Y1559" s="46">
        <v>0</v>
      </c>
      <c r="Z1559" s="46">
        <v>0</v>
      </c>
      <c r="AA1559" s="46">
        <v>0</v>
      </c>
      <c r="AB1559" s="46">
        <v>0</v>
      </c>
      <c r="AC1559" s="46">
        <v>0</v>
      </c>
      <c r="AD1559" s="46">
        <v>0</v>
      </c>
      <c r="AE1559" s="46">
        <v>0</v>
      </c>
      <c r="AF1559" s="46">
        <v>0</v>
      </c>
      <c r="AG1559" s="46">
        <v>0</v>
      </c>
      <c r="AH1559" s="46">
        <v>0</v>
      </c>
      <c r="AI1559" s="46">
        <v>0</v>
      </c>
      <c r="AJ1559" s="46">
        <v>0</v>
      </c>
      <c r="AK1559" s="46">
        <v>0</v>
      </c>
      <c r="AL1559" s="45">
        <v>0</v>
      </c>
      <c r="AM1559" s="45">
        <v>0</v>
      </c>
      <c r="AN1559" s="45">
        <v>0</v>
      </c>
      <c r="AO1559" s="45">
        <v>0</v>
      </c>
      <c r="AP1559" s="45">
        <v>0</v>
      </c>
      <c r="AQ1559" s="45">
        <v>0</v>
      </c>
      <c r="AR1559" s="45">
        <v>0</v>
      </c>
      <c r="AS1559" s="45">
        <v>0</v>
      </c>
      <c r="AT1559" s="45">
        <v>0</v>
      </c>
      <c r="AU1559" s="45">
        <v>0</v>
      </c>
      <c r="AV1559" s="45">
        <v>0</v>
      </c>
      <c r="AW1559" s="45">
        <v>0</v>
      </c>
      <c r="AX1559" s="45">
        <v>0</v>
      </c>
      <c r="AY1559" s="45">
        <v>0</v>
      </c>
      <c r="AZ1559" s="45">
        <v>0</v>
      </c>
      <c r="BA1559" s="45">
        <v>0</v>
      </c>
      <c r="BB1559" s="45">
        <v>0</v>
      </c>
      <c r="BC1559" s="45">
        <v>0</v>
      </c>
      <c r="BD1559" s="45">
        <v>0</v>
      </c>
      <c r="BE1559" s="45">
        <v>0</v>
      </c>
      <c r="BF1559" s="45">
        <v>0</v>
      </c>
    </row>
    <row r="1560" spans="1:58" ht="13.5" thickBot="1" x14ac:dyDescent="0.25">
      <c r="A1560" s="6" t="s">
        <v>1142</v>
      </c>
      <c r="B1560" s="6" t="s">
        <v>1351</v>
      </c>
      <c r="C1560" s="6" t="s">
        <v>315</v>
      </c>
      <c r="D1560" s="6" t="s">
        <v>1142</v>
      </c>
      <c r="E1560" s="6">
        <v>25.424634792000891</v>
      </c>
      <c r="F1560" s="6" t="s">
        <v>314</v>
      </c>
      <c r="G1560" s="21" t="s">
        <v>1305</v>
      </c>
      <c r="H1560" s="21" t="s">
        <v>1159</v>
      </c>
      <c r="I1560" s="21" t="s">
        <v>1183</v>
      </c>
      <c r="J1560" s="21" t="s">
        <v>240</v>
      </c>
      <c r="K1560" s="21" t="s">
        <v>267</v>
      </c>
      <c r="L1560" s="21" t="s">
        <v>1210</v>
      </c>
      <c r="M1560" s="3">
        <v>12.571613818714061</v>
      </c>
      <c r="N1560" s="3">
        <v>25.424634792000891</v>
      </c>
      <c r="O1560" s="21" t="s">
        <v>1453</v>
      </c>
      <c r="P1560" s="21">
        <v>0</v>
      </c>
      <c r="Q1560" s="46">
        <v>0</v>
      </c>
      <c r="R1560" s="46">
        <v>0</v>
      </c>
      <c r="S1560" s="46">
        <v>0</v>
      </c>
      <c r="T1560" s="46">
        <v>0</v>
      </c>
      <c r="U1560" s="46">
        <v>0</v>
      </c>
      <c r="V1560" s="46">
        <v>0</v>
      </c>
      <c r="W1560" s="46">
        <v>0</v>
      </c>
      <c r="X1560" s="46">
        <v>0</v>
      </c>
      <c r="Y1560" s="46">
        <v>0</v>
      </c>
      <c r="Z1560" s="46">
        <v>0</v>
      </c>
      <c r="AA1560" s="46">
        <v>0</v>
      </c>
      <c r="AB1560" s="46">
        <v>0</v>
      </c>
      <c r="AC1560" s="46">
        <v>0</v>
      </c>
      <c r="AD1560" s="46">
        <v>0</v>
      </c>
      <c r="AE1560" s="46">
        <v>0</v>
      </c>
      <c r="AF1560" s="46">
        <v>0</v>
      </c>
      <c r="AG1560" s="46">
        <v>0</v>
      </c>
      <c r="AH1560" s="46">
        <v>0</v>
      </c>
      <c r="AI1560" s="46">
        <v>0</v>
      </c>
      <c r="AJ1560" s="46">
        <v>0</v>
      </c>
      <c r="AK1560" s="46">
        <v>0</v>
      </c>
      <c r="AL1560" s="45">
        <v>0</v>
      </c>
      <c r="AM1560" s="45">
        <v>0</v>
      </c>
      <c r="AN1560" s="45">
        <v>0</v>
      </c>
      <c r="AO1560" s="45">
        <v>0</v>
      </c>
      <c r="AP1560" s="45">
        <v>0</v>
      </c>
      <c r="AQ1560" s="45">
        <v>0</v>
      </c>
      <c r="AR1560" s="45">
        <v>0</v>
      </c>
      <c r="AS1560" s="45">
        <v>0</v>
      </c>
      <c r="AT1560" s="45">
        <v>0</v>
      </c>
      <c r="AU1560" s="45">
        <v>0</v>
      </c>
      <c r="AV1560" s="45">
        <v>0</v>
      </c>
      <c r="AW1560" s="45">
        <v>0</v>
      </c>
      <c r="AX1560" s="45">
        <v>0</v>
      </c>
      <c r="AY1560" s="45">
        <v>0</v>
      </c>
      <c r="AZ1560" s="45">
        <v>0</v>
      </c>
      <c r="BA1560" s="45">
        <v>0</v>
      </c>
      <c r="BB1560" s="45">
        <v>0</v>
      </c>
      <c r="BC1560" s="45">
        <v>0</v>
      </c>
      <c r="BD1560" s="45">
        <v>0</v>
      </c>
      <c r="BE1560" s="45">
        <v>0</v>
      </c>
      <c r="BF1560" s="45">
        <v>0</v>
      </c>
    </row>
    <row r="1561" spans="1:58" ht="13.5" thickBot="1" x14ac:dyDescent="0.25">
      <c r="A1561" s="6" t="s">
        <v>1142</v>
      </c>
      <c r="B1561" s="6" t="s">
        <v>1351</v>
      </c>
      <c r="C1561" s="6" t="s">
        <v>315</v>
      </c>
      <c r="D1561" s="6" t="s">
        <v>1142</v>
      </c>
      <c r="E1561" s="6">
        <v>25.424634792000891</v>
      </c>
      <c r="F1561" s="6" t="s">
        <v>314</v>
      </c>
      <c r="G1561" s="21" t="s">
        <v>1305</v>
      </c>
      <c r="H1561" s="21" t="s">
        <v>1159</v>
      </c>
      <c r="I1561" s="21" t="s">
        <v>1183</v>
      </c>
      <c r="J1561" s="21" t="s">
        <v>240</v>
      </c>
      <c r="K1561" s="21" t="s">
        <v>269</v>
      </c>
      <c r="L1561" s="21" t="s">
        <v>1210</v>
      </c>
      <c r="M1561" s="3">
        <v>12.571613818714061</v>
      </c>
      <c r="N1561" s="3">
        <v>25.424634792000891</v>
      </c>
      <c r="O1561" s="21" t="s">
        <v>1453</v>
      </c>
      <c r="P1561" s="21">
        <v>0</v>
      </c>
      <c r="Q1561" s="46">
        <v>0</v>
      </c>
      <c r="R1561" s="46">
        <v>0</v>
      </c>
      <c r="S1561" s="46">
        <v>0</v>
      </c>
      <c r="T1561" s="46">
        <v>0</v>
      </c>
      <c r="U1561" s="46">
        <v>0</v>
      </c>
      <c r="V1561" s="46">
        <v>0</v>
      </c>
      <c r="W1561" s="46">
        <v>0</v>
      </c>
      <c r="X1561" s="46">
        <v>0</v>
      </c>
      <c r="Y1561" s="46">
        <v>0</v>
      </c>
      <c r="Z1561" s="46">
        <v>0</v>
      </c>
      <c r="AA1561" s="46">
        <v>0</v>
      </c>
      <c r="AB1561" s="46">
        <v>0</v>
      </c>
      <c r="AC1561" s="46">
        <v>0</v>
      </c>
      <c r="AD1561" s="46">
        <v>0</v>
      </c>
      <c r="AE1561" s="46">
        <v>0</v>
      </c>
      <c r="AF1561" s="46">
        <v>0</v>
      </c>
      <c r="AG1561" s="46">
        <v>0</v>
      </c>
      <c r="AH1561" s="46">
        <v>0</v>
      </c>
      <c r="AI1561" s="46">
        <v>0</v>
      </c>
      <c r="AJ1561" s="46">
        <v>0</v>
      </c>
      <c r="AK1561" s="46">
        <v>0</v>
      </c>
      <c r="AL1561" s="45">
        <v>0</v>
      </c>
      <c r="AM1561" s="45">
        <v>0</v>
      </c>
      <c r="AN1561" s="45">
        <v>0</v>
      </c>
      <c r="AO1561" s="45">
        <v>0</v>
      </c>
      <c r="AP1561" s="45">
        <v>0</v>
      </c>
      <c r="AQ1561" s="45">
        <v>0</v>
      </c>
      <c r="AR1561" s="45">
        <v>0</v>
      </c>
      <c r="AS1561" s="45">
        <v>0</v>
      </c>
      <c r="AT1561" s="45">
        <v>0</v>
      </c>
      <c r="AU1561" s="45">
        <v>0</v>
      </c>
      <c r="AV1561" s="45">
        <v>0</v>
      </c>
      <c r="AW1561" s="45">
        <v>0</v>
      </c>
      <c r="AX1561" s="45">
        <v>0</v>
      </c>
      <c r="AY1561" s="45">
        <v>0</v>
      </c>
      <c r="AZ1561" s="45">
        <v>0</v>
      </c>
      <c r="BA1561" s="45">
        <v>0</v>
      </c>
      <c r="BB1561" s="45">
        <v>0</v>
      </c>
      <c r="BC1561" s="45">
        <v>0</v>
      </c>
      <c r="BD1561" s="45">
        <v>0</v>
      </c>
      <c r="BE1561" s="45">
        <v>0</v>
      </c>
      <c r="BF1561" s="45">
        <v>0</v>
      </c>
    </row>
    <row r="1562" spans="1:58" ht="13.5" thickBot="1" x14ac:dyDescent="0.25">
      <c r="A1562" s="6" t="s">
        <v>1142</v>
      </c>
      <c r="B1562" s="6" t="s">
        <v>1351</v>
      </c>
      <c r="C1562" s="6" t="s">
        <v>315</v>
      </c>
      <c r="D1562" s="6" t="s">
        <v>1142</v>
      </c>
      <c r="E1562" s="6">
        <v>25.424634792000891</v>
      </c>
      <c r="F1562" s="6" t="s">
        <v>314</v>
      </c>
      <c r="G1562" s="21" t="s">
        <v>1305</v>
      </c>
      <c r="H1562" s="21" t="s">
        <v>1159</v>
      </c>
      <c r="I1562" s="21" t="s">
        <v>1183</v>
      </c>
      <c r="J1562" s="21" t="s">
        <v>240</v>
      </c>
      <c r="K1562" s="21" t="s">
        <v>271</v>
      </c>
      <c r="L1562" s="21" t="s">
        <v>1210</v>
      </c>
      <c r="M1562" s="3">
        <v>12.571613818714061</v>
      </c>
      <c r="N1562" s="3">
        <v>25.424634792000891</v>
      </c>
      <c r="O1562" s="21" t="s">
        <v>1453</v>
      </c>
      <c r="P1562" s="21">
        <v>0</v>
      </c>
      <c r="Q1562" s="46">
        <v>1.9639759617287356E-2</v>
      </c>
      <c r="R1562" s="46">
        <v>1.9589556355339009E-2</v>
      </c>
      <c r="S1562" s="46">
        <v>1.9539473581219338E-2</v>
      </c>
      <c r="T1562" s="46">
        <v>1.9489511005757559E-2</v>
      </c>
      <c r="U1562" s="46">
        <v>1.9439668340476883E-2</v>
      </c>
      <c r="V1562" s="46">
        <v>1.7323124148381157E-2</v>
      </c>
      <c r="W1562" s="46">
        <v>1.3567131410341706E-2</v>
      </c>
      <c r="X1562" s="46">
        <v>1.0569548725967172E-2</v>
      </c>
      <c r="Y1562" s="46">
        <v>8.1772379372215456E-3</v>
      </c>
      <c r="Z1562" s="46">
        <v>6.2679825429394348E-3</v>
      </c>
      <c r="AA1562" s="46">
        <v>4.7442439978707691E-3</v>
      </c>
      <c r="AB1562" s="46">
        <v>3.5281787398223677E-3</v>
      </c>
      <c r="AC1562" s="46">
        <v>2.5576613786791004E-3</v>
      </c>
      <c r="AD1562" s="46">
        <v>1.7831108830978796E-3</v>
      </c>
      <c r="AE1562" s="46">
        <v>1.164957623584421E-3</v>
      </c>
      <c r="AF1562" s="46">
        <v>6.7162187023191784E-4</v>
      </c>
      <c r="AG1562" s="46">
        <v>0</v>
      </c>
      <c r="AH1562" s="46">
        <v>0</v>
      </c>
      <c r="AI1562" s="46">
        <v>0</v>
      </c>
      <c r="AJ1562" s="46">
        <v>0</v>
      </c>
      <c r="AK1562" s="46">
        <v>0.16295982871077802</v>
      </c>
      <c r="AL1562" s="45">
        <v>0.16295982871077802</v>
      </c>
      <c r="AM1562" s="45">
        <v>1.9639759617287356E-2</v>
      </c>
      <c r="AN1562" s="45">
        <v>3.9229315972626369E-2</v>
      </c>
      <c r="AO1562" s="45">
        <v>5.8768789553845707E-2</v>
      </c>
      <c r="AP1562" s="45">
        <v>7.8258300559603269E-2</v>
      </c>
      <c r="AQ1562" s="45">
        <v>9.7697968900080145E-2</v>
      </c>
      <c r="AR1562" s="45">
        <v>0.11502109304846131</v>
      </c>
      <c r="AS1562" s="45">
        <v>0.12858822445880302</v>
      </c>
      <c r="AT1562" s="45">
        <v>0.13915777318477018</v>
      </c>
      <c r="AU1562" s="45">
        <v>0.14733501112199174</v>
      </c>
      <c r="AV1562" s="45">
        <v>0.15360299366493119</v>
      </c>
      <c r="AW1562" s="45">
        <v>0.15834723766280195</v>
      </c>
      <c r="AX1562" s="45">
        <v>0.16187541640262432</v>
      </c>
      <c r="AY1562" s="45">
        <v>0.16295982871077802</v>
      </c>
      <c r="AZ1562" s="45">
        <v>0.16295982871077802</v>
      </c>
      <c r="BA1562" s="45">
        <v>0.16295982871077802</v>
      </c>
      <c r="BB1562" s="45">
        <v>0.16295982871077802</v>
      </c>
      <c r="BC1562" s="45">
        <v>0.16295982871077802</v>
      </c>
      <c r="BD1562" s="45">
        <v>0.16295982871077802</v>
      </c>
      <c r="BE1562" s="45">
        <v>0.16295982871077802</v>
      </c>
      <c r="BF1562" s="45">
        <v>0.16295982871077802</v>
      </c>
    </row>
    <row r="1563" spans="1:58" ht="13.5" thickBot="1" x14ac:dyDescent="0.25">
      <c r="A1563" s="6" t="s">
        <v>1142</v>
      </c>
      <c r="B1563" s="6" t="s">
        <v>1351</v>
      </c>
      <c r="C1563" s="6" t="s">
        <v>315</v>
      </c>
      <c r="D1563" s="6" t="s">
        <v>1142</v>
      </c>
      <c r="E1563" s="6">
        <v>25.424634792000891</v>
      </c>
      <c r="F1563" s="6" t="s">
        <v>314</v>
      </c>
      <c r="G1563" s="21" t="s">
        <v>1305</v>
      </c>
      <c r="H1563" s="21" t="s">
        <v>1159</v>
      </c>
      <c r="I1563" s="21" t="s">
        <v>1183</v>
      </c>
      <c r="J1563" s="21" t="s">
        <v>240</v>
      </c>
      <c r="K1563" s="21" t="s">
        <v>273</v>
      </c>
      <c r="L1563" s="21" t="s">
        <v>1210</v>
      </c>
      <c r="M1563" s="3">
        <v>12.571613818714061</v>
      </c>
      <c r="N1563" s="3">
        <v>25.424634792000891</v>
      </c>
      <c r="O1563" s="21" t="s">
        <v>1453</v>
      </c>
      <c r="P1563" s="21">
        <v>0</v>
      </c>
      <c r="Q1563" s="46">
        <v>1.3284594261339084E-2</v>
      </c>
      <c r="R1563" s="46">
        <v>1.3254878162940997E-2</v>
      </c>
      <c r="S1563" s="46">
        <v>1.3225224468349544E-2</v>
      </c>
      <c r="T1563" s="46">
        <v>1.319563304651673E-2</v>
      </c>
      <c r="U1563" s="46">
        <v>1.316610376666977E-2</v>
      </c>
      <c r="V1563" s="46">
        <v>1.1736379969942411E-2</v>
      </c>
      <c r="W1563" s="46">
        <v>9.194746340170961E-3</v>
      </c>
      <c r="X1563" s="46">
        <v>7.1657093808518112E-3</v>
      </c>
      <c r="Y1563" s="46">
        <v>5.5458885954881507E-3</v>
      </c>
      <c r="Z1563" s="46">
        <v>4.2527532661166328E-3</v>
      </c>
      <c r="AA1563" s="46">
        <v>3.2204174699727597E-3</v>
      </c>
      <c r="AB1563" s="46">
        <v>2.3962831571951865E-3</v>
      </c>
      <c r="AC1563" s="46">
        <v>1.7383602526185927E-3</v>
      </c>
      <c r="AD1563" s="46">
        <v>1.2131272394370072E-3</v>
      </c>
      <c r="AE1563" s="46">
        <v>7.9382322035388361E-4</v>
      </c>
      <c r="AF1563" s="46">
        <v>4.5908443583944343E-4</v>
      </c>
      <c r="AG1563" s="46">
        <v>0</v>
      </c>
      <c r="AH1563" s="46">
        <v>0</v>
      </c>
      <c r="AI1563" s="46">
        <v>0</v>
      </c>
      <c r="AJ1563" s="46">
        <v>0</v>
      </c>
      <c r="AK1563" s="46">
        <v>0.11039297381417869</v>
      </c>
      <c r="AL1563" s="45">
        <v>0.11039297381417869</v>
      </c>
      <c r="AM1563" s="45">
        <v>1.3284594261339084E-2</v>
      </c>
      <c r="AN1563" s="45">
        <v>2.6539472424280081E-2</v>
      </c>
      <c r="AO1563" s="45">
        <v>3.9764696892629625E-2</v>
      </c>
      <c r="AP1563" s="45">
        <v>5.2960329939146358E-2</v>
      </c>
      <c r="AQ1563" s="45">
        <v>6.6126433705816126E-2</v>
      </c>
      <c r="AR1563" s="45">
        <v>7.7862813675758535E-2</v>
      </c>
      <c r="AS1563" s="45">
        <v>8.70575600159295E-2</v>
      </c>
      <c r="AT1563" s="45">
        <v>9.4223269396781315E-2</v>
      </c>
      <c r="AU1563" s="45">
        <v>9.9769157992269458E-2</v>
      </c>
      <c r="AV1563" s="45">
        <v>0.10402191125838608</v>
      </c>
      <c r="AW1563" s="45">
        <v>0.10724232872835884</v>
      </c>
      <c r="AX1563" s="45">
        <v>0.10963861188555403</v>
      </c>
      <c r="AY1563" s="45">
        <v>0.11039297381417869</v>
      </c>
      <c r="AZ1563" s="45">
        <v>0.11039297381417869</v>
      </c>
      <c r="BA1563" s="45">
        <v>0.11039297381417869</v>
      </c>
      <c r="BB1563" s="45">
        <v>0.11039297381417869</v>
      </c>
      <c r="BC1563" s="45">
        <v>0.11039297381417869</v>
      </c>
      <c r="BD1563" s="45">
        <v>0.11039297381417869</v>
      </c>
      <c r="BE1563" s="45">
        <v>0.11039297381417869</v>
      </c>
      <c r="BF1563" s="45">
        <v>0.11039297381417869</v>
      </c>
    </row>
    <row r="1564" spans="1:58" ht="13.5" thickBot="1" x14ac:dyDescent="0.25">
      <c r="A1564" s="6" t="s">
        <v>1142</v>
      </c>
      <c r="B1564" s="6" t="s">
        <v>1351</v>
      </c>
      <c r="C1564" s="6" t="s">
        <v>315</v>
      </c>
      <c r="D1564" s="6" t="s">
        <v>1142</v>
      </c>
      <c r="E1564" s="6">
        <v>25.424634792000891</v>
      </c>
      <c r="F1564" s="6" t="s">
        <v>314</v>
      </c>
      <c r="G1564" s="21" t="s">
        <v>1305</v>
      </c>
      <c r="H1564" s="21" t="s">
        <v>1159</v>
      </c>
      <c r="I1564" s="21" t="s">
        <v>1183</v>
      </c>
      <c r="J1564" s="21" t="s">
        <v>240</v>
      </c>
      <c r="K1564" s="21" t="s">
        <v>275</v>
      </c>
      <c r="L1564" s="21" t="s">
        <v>1210</v>
      </c>
      <c r="M1564" s="3">
        <v>12.571613818714061</v>
      </c>
      <c r="N1564" s="3">
        <v>25.424634792000891</v>
      </c>
      <c r="O1564" s="21" t="s">
        <v>1453</v>
      </c>
      <c r="P1564" s="21">
        <v>0</v>
      </c>
      <c r="Q1564" s="46">
        <v>4.9011302151940111E-3</v>
      </c>
      <c r="R1564" s="46">
        <v>4.8886019190829046E-3</v>
      </c>
      <c r="S1564" s="46">
        <v>4.8761036908824646E-3</v>
      </c>
      <c r="T1564" s="46">
        <v>4.8636354584297029E-3</v>
      </c>
      <c r="U1564" s="46">
        <v>4.851197149734832E-3</v>
      </c>
      <c r="V1564" s="46">
        <v>4.3230105072393317E-3</v>
      </c>
      <c r="W1564" s="46">
        <v>3.3856971258550304E-3</v>
      </c>
      <c r="X1564" s="46">
        <v>2.6376460624398454E-3</v>
      </c>
      <c r="Y1564" s="46">
        <v>2.0406414697494556E-3</v>
      </c>
      <c r="Z1564" s="46">
        <v>1.5641840444151098E-3</v>
      </c>
      <c r="AA1564" s="46">
        <v>1.1839329024042737E-3</v>
      </c>
      <c r="AB1564" s="46">
        <v>8.8046207098826598E-4</v>
      </c>
      <c r="AC1564" s="46">
        <v>6.3826806985177865E-4</v>
      </c>
      <c r="AD1564" s="46">
        <v>4.4497788142477111E-4</v>
      </c>
      <c r="AE1564" s="46">
        <v>2.9071684784494475E-4</v>
      </c>
      <c r="AF1564" s="46">
        <v>1.6760420216555683E-4</v>
      </c>
      <c r="AG1564" s="46">
        <v>0</v>
      </c>
      <c r="AH1564" s="46">
        <v>0</v>
      </c>
      <c r="AI1564" s="46">
        <v>0</v>
      </c>
      <c r="AJ1564" s="46">
        <v>0</v>
      </c>
      <c r="AK1564" s="46">
        <v>4.066685926513134E-2</v>
      </c>
      <c r="AL1564" s="45">
        <v>4.066685926513134E-2</v>
      </c>
      <c r="AM1564" s="45">
        <v>4.9011302151940111E-3</v>
      </c>
      <c r="AN1564" s="45">
        <v>9.7897321342769149E-3</v>
      </c>
      <c r="AO1564" s="45">
        <v>1.466583582515938E-2</v>
      </c>
      <c r="AP1564" s="45">
        <v>1.9529471283589082E-2</v>
      </c>
      <c r="AQ1564" s="45">
        <v>2.4380668433323913E-2</v>
      </c>
      <c r="AR1564" s="45">
        <v>2.8703678940563245E-2</v>
      </c>
      <c r="AS1564" s="45">
        <v>3.2089376066418276E-2</v>
      </c>
      <c r="AT1564" s="45">
        <v>3.4727022128858122E-2</v>
      </c>
      <c r="AU1564" s="45">
        <v>3.6767663598607579E-2</v>
      </c>
      <c r="AV1564" s="45">
        <v>3.8331847643022686E-2</v>
      </c>
      <c r="AW1564" s="45">
        <v>3.9515780545426961E-2</v>
      </c>
      <c r="AX1564" s="45">
        <v>4.039624261641523E-2</v>
      </c>
      <c r="AY1564" s="45">
        <v>4.066685926513134E-2</v>
      </c>
      <c r="AZ1564" s="45">
        <v>4.066685926513134E-2</v>
      </c>
      <c r="BA1564" s="45">
        <v>4.066685926513134E-2</v>
      </c>
      <c r="BB1564" s="45">
        <v>4.066685926513134E-2</v>
      </c>
      <c r="BC1564" s="45">
        <v>4.066685926513134E-2</v>
      </c>
      <c r="BD1564" s="45">
        <v>4.066685926513134E-2</v>
      </c>
      <c r="BE1564" s="45">
        <v>4.066685926513134E-2</v>
      </c>
      <c r="BF1564" s="45">
        <v>4.066685926513134E-2</v>
      </c>
    </row>
    <row r="1565" spans="1:58" ht="13.5" thickBot="1" x14ac:dyDescent="0.25">
      <c r="A1565" s="6" t="s">
        <v>1142</v>
      </c>
      <c r="B1565" s="6" t="s">
        <v>1351</v>
      </c>
      <c r="C1565" s="6" t="s">
        <v>315</v>
      </c>
      <c r="D1565" s="6" t="s">
        <v>1142</v>
      </c>
      <c r="E1565" s="6">
        <v>25.424634792000891</v>
      </c>
      <c r="F1565" s="6" t="s">
        <v>314</v>
      </c>
      <c r="G1565" s="21" t="s">
        <v>1305</v>
      </c>
      <c r="H1565" s="21" t="s">
        <v>1159</v>
      </c>
      <c r="I1565" s="21" t="s">
        <v>1183</v>
      </c>
      <c r="J1565" s="21" t="s">
        <v>240</v>
      </c>
      <c r="K1565" s="21" t="s">
        <v>277</v>
      </c>
      <c r="L1565" s="21" t="s">
        <v>1210</v>
      </c>
      <c r="M1565" s="3">
        <v>12.571613818714061</v>
      </c>
      <c r="N1565" s="3">
        <v>25.424634792000891</v>
      </c>
      <c r="O1565" s="21" t="s">
        <v>1453</v>
      </c>
      <c r="P1565" s="21">
        <v>0</v>
      </c>
      <c r="Q1565" s="46">
        <v>2.5210411281415743E-2</v>
      </c>
      <c r="R1565" s="46">
        <v>2.5090014588402772E-2</v>
      </c>
      <c r="S1565" s="46">
        <v>2.4970158075219111E-2</v>
      </c>
      <c r="T1565" s="46">
        <v>2.485083931825794E-2</v>
      </c>
      <c r="U1565" s="46">
        <v>2.4732055904786342E-2</v>
      </c>
      <c r="V1565" s="46">
        <v>2.1990033038261678E-2</v>
      </c>
      <c r="W1565" s="46">
        <v>1.7182484384482694E-2</v>
      </c>
      <c r="X1565" s="46">
        <v>1.3353701356094131E-2</v>
      </c>
      <c r="Y1565" s="46">
        <v>1.0304417711933181E-2</v>
      </c>
      <c r="Z1565" s="46">
        <v>7.8759356920311933E-3</v>
      </c>
      <c r="AA1565" s="46">
        <v>5.941866707573038E-3</v>
      </c>
      <c r="AB1565" s="46">
        <v>4.4015535382813959E-3</v>
      </c>
      <c r="AC1565" s="46">
        <v>3.1748317002503919E-3</v>
      </c>
      <c r="AD1565" s="46">
        <v>2.1978573434095622E-3</v>
      </c>
      <c r="AE1565" s="46">
        <v>1.4197845445617196E-3</v>
      </c>
      <c r="AF1565" s="46">
        <v>8.0011906811611037E-4</v>
      </c>
      <c r="AG1565" s="46">
        <v>0</v>
      </c>
      <c r="AH1565" s="46">
        <v>0</v>
      </c>
      <c r="AI1565" s="46">
        <v>0</v>
      </c>
      <c r="AJ1565" s="46">
        <v>0</v>
      </c>
      <c r="AK1565" s="46">
        <v>0.20702533159837433</v>
      </c>
      <c r="AL1565" s="45">
        <v>0.20702533159837433</v>
      </c>
      <c r="AM1565" s="45">
        <v>2.5210411281415743E-2</v>
      </c>
      <c r="AN1565" s="45">
        <v>5.0300425869818519E-2</v>
      </c>
      <c r="AO1565" s="45">
        <v>7.5270583945037633E-2</v>
      </c>
      <c r="AP1565" s="45">
        <v>0.10012142326329557</v>
      </c>
      <c r="AQ1565" s="45">
        <v>0.12485347916808191</v>
      </c>
      <c r="AR1565" s="45">
        <v>0.14684351220634359</v>
      </c>
      <c r="AS1565" s="45">
        <v>0.16402599659082628</v>
      </c>
      <c r="AT1565" s="45">
        <v>0.17737969794692041</v>
      </c>
      <c r="AU1565" s="45">
        <v>0.1876841156588536</v>
      </c>
      <c r="AV1565" s="45">
        <v>0.19556005135088478</v>
      </c>
      <c r="AW1565" s="45">
        <v>0.20150191805845782</v>
      </c>
      <c r="AX1565" s="45">
        <v>0.20590347159673922</v>
      </c>
      <c r="AY1565" s="45">
        <v>0.20702533159837433</v>
      </c>
      <c r="AZ1565" s="45">
        <v>0.20702533159837433</v>
      </c>
      <c r="BA1565" s="45">
        <v>0.20702533159837433</v>
      </c>
      <c r="BB1565" s="45">
        <v>0.20702533159837433</v>
      </c>
      <c r="BC1565" s="45">
        <v>0.20702533159837433</v>
      </c>
      <c r="BD1565" s="45">
        <v>0.20702533159837433</v>
      </c>
      <c r="BE1565" s="45">
        <v>0.20702533159837433</v>
      </c>
      <c r="BF1565" s="45">
        <v>0.20702533159837433</v>
      </c>
    </row>
    <row r="1566" spans="1:58" ht="13.5" thickBot="1" x14ac:dyDescent="0.25">
      <c r="A1566" s="6" t="s">
        <v>1142</v>
      </c>
      <c r="B1566" s="6" t="s">
        <v>1351</v>
      </c>
      <c r="C1566" s="6" t="s">
        <v>315</v>
      </c>
      <c r="D1566" s="6" t="s">
        <v>1142</v>
      </c>
      <c r="E1566" s="6">
        <v>25.424634792000891</v>
      </c>
      <c r="F1566" s="6" t="s">
        <v>314</v>
      </c>
      <c r="G1566" s="21" t="s">
        <v>1305</v>
      </c>
      <c r="H1566" s="21" t="s">
        <v>1159</v>
      </c>
      <c r="I1566" s="21" t="s">
        <v>1183</v>
      </c>
      <c r="J1566" s="21" t="s">
        <v>240</v>
      </c>
      <c r="K1566" s="21" t="s">
        <v>279</v>
      </c>
      <c r="L1566" s="21" t="s">
        <v>1210</v>
      </c>
      <c r="M1566" s="3">
        <v>12.571613818714061</v>
      </c>
      <c r="N1566" s="3">
        <v>25.424634792000891</v>
      </c>
      <c r="O1566" s="21" t="s">
        <v>1453</v>
      </c>
      <c r="P1566" s="21">
        <v>0</v>
      </c>
      <c r="Q1566" s="46">
        <v>4.0600948231212991E-2</v>
      </c>
      <c r="R1566" s="46">
        <v>4.0212520152296684E-2</v>
      </c>
      <c r="S1566" s="46">
        <v>3.9827587926090639E-2</v>
      </c>
      <c r="T1566" s="46">
        <v>3.9446120089920454E-2</v>
      </c>
      <c r="U1566" s="46">
        <v>3.9068085464275794E-2</v>
      </c>
      <c r="V1566" s="46">
        <v>3.4568335114842683E-2</v>
      </c>
      <c r="W1566" s="46">
        <v>2.6875815002392851E-2</v>
      </c>
      <c r="X1566" s="46">
        <v>2.0777185057242614E-2</v>
      </c>
      <c r="Y1566" s="46">
        <v>1.5942191236727514E-2</v>
      </c>
      <c r="Z1566" s="46">
        <v>1.2109008135823138E-2</v>
      </c>
      <c r="AA1566" s="46">
        <v>9.0700605734261482E-3</v>
      </c>
      <c r="AB1566" s="46">
        <v>6.6607829459578187E-3</v>
      </c>
      <c r="AC1566" s="46">
        <v>4.7507076429009242E-3</v>
      </c>
      <c r="AD1566" s="46">
        <v>3.2363999426374187E-3</v>
      </c>
      <c r="AE1566" s="46">
        <v>2.0358567978685117E-3</v>
      </c>
      <c r="AF1566" s="46">
        <v>1.0840661926957234E-3</v>
      </c>
      <c r="AG1566" s="46">
        <v>0</v>
      </c>
      <c r="AH1566" s="46">
        <v>0</v>
      </c>
      <c r="AI1566" s="46">
        <v>0</v>
      </c>
      <c r="AJ1566" s="46">
        <v>0</v>
      </c>
      <c r="AK1566" s="46">
        <v>0.32607197845560504</v>
      </c>
      <c r="AL1566" s="45">
        <v>0.32607197845560504</v>
      </c>
      <c r="AM1566" s="45">
        <v>4.0600948231212991E-2</v>
      </c>
      <c r="AN1566" s="45">
        <v>8.0813468383509668E-2</v>
      </c>
      <c r="AO1566" s="45">
        <v>0.12064105630960031</v>
      </c>
      <c r="AP1566" s="45">
        <v>0.16008717639952078</v>
      </c>
      <c r="AQ1566" s="45">
        <v>0.19915526186379656</v>
      </c>
      <c r="AR1566" s="45">
        <v>0.23372359697863926</v>
      </c>
      <c r="AS1566" s="45">
        <v>0.26059941198103209</v>
      </c>
      <c r="AT1566" s="45">
        <v>0.28137659703827472</v>
      </c>
      <c r="AU1566" s="45">
        <v>0.29731878827500224</v>
      </c>
      <c r="AV1566" s="45">
        <v>0.30942779641082541</v>
      </c>
      <c r="AW1566" s="45">
        <v>0.31849785698425154</v>
      </c>
      <c r="AX1566" s="45">
        <v>0.32515863993020938</v>
      </c>
      <c r="AY1566" s="45">
        <v>0.32607197845560504</v>
      </c>
      <c r="AZ1566" s="45">
        <v>0.32607197845560504</v>
      </c>
      <c r="BA1566" s="45">
        <v>0.32607197845560504</v>
      </c>
      <c r="BB1566" s="45">
        <v>0.32607197845560504</v>
      </c>
      <c r="BC1566" s="45">
        <v>0.32607197845560504</v>
      </c>
      <c r="BD1566" s="45">
        <v>0.32607197845560504</v>
      </c>
      <c r="BE1566" s="45">
        <v>0.32607197845560504</v>
      </c>
      <c r="BF1566" s="45">
        <v>0.32607197845560504</v>
      </c>
    </row>
    <row r="1567" spans="1:58" ht="13.5" thickBot="1" x14ac:dyDescent="0.25">
      <c r="A1567" s="6" t="s">
        <v>1142</v>
      </c>
      <c r="B1567" s="6" t="s">
        <v>1137</v>
      </c>
      <c r="C1567" s="6" t="s">
        <v>316</v>
      </c>
      <c r="D1567" s="6" t="s">
        <v>1142</v>
      </c>
      <c r="E1567" s="6">
        <v>25.055788054550348</v>
      </c>
      <c r="F1567" s="6" t="s">
        <v>314</v>
      </c>
      <c r="G1567" s="21" t="s">
        <v>1305</v>
      </c>
      <c r="H1567" s="21" t="s">
        <v>1159</v>
      </c>
      <c r="I1567" s="21" t="s">
        <v>1183</v>
      </c>
      <c r="J1567" s="21" t="s">
        <v>240</v>
      </c>
      <c r="K1567" s="21" t="s">
        <v>301</v>
      </c>
      <c r="L1567" s="21" t="s">
        <v>1211</v>
      </c>
      <c r="M1567" s="3">
        <v>15.751915358405228</v>
      </c>
      <c r="N1567" s="3">
        <v>25.055788054550348</v>
      </c>
      <c r="O1567" s="21" t="s">
        <v>1458</v>
      </c>
      <c r="P1567" s="21" t="s">
        <v>1458</v>
      </c>
      <c r="Q1567" s="46">
        <v>0.28783548318465479</v>
      </c>
      <c r="R1567" s="46">
        <v>0.19844849020783303</v>
      </c>
      <c r="S1567" s="46">
        <v>0.13427021738422043</v>
      </c>
      <c r="T1567" s="46">
        <v>0.10235331723034993</v>
      </c>
      <c r="U1567" s="46">
        <v>8.8327879357031153E-2</v>
      </c>
      <c r="V1567" s="46">
        <v>7.5050713862683083E-2</v>
      </c>
      <c r="W1567" s="46">
        <v>6.2857820539780451E-2</v>
      </c>
      <c r="X1567" s="46">
        <v>5.1930552652046068E-2</v>
      </c>
      <c r="Y1567" s="46">
        <v>4.2315690992809282E-2</v>
      </c>
      <c r="Z1567" s="46">
        <v>3.3982843114220652E-2</v>
      </c>
      <c r="AA1567" s="46">
        <v>2.683413511134166E-2</v>
      </c>
      <c r="AB1567" s="46">
        <v>1.8914947741307524E-2</v>
      </c>
      <c r="AC1567" s="46">
        <v>1.2761932795727633E-2</v>
      </c>
      <c r="AD1567" s="46">
        <v>7.9895627586398163E-3</v>
      </c>
      <c r="AE1567" s="46">
        <v>4.2848124454025992E-3</v>
      </c>
      <c r="AF1567" s="46">
        <v>1.4084156806052749E-3</v>
      </c>
      <c r="AG1567" s="46">
        <v>0</v>
      </c>
      <c r="AH1567" s="46">
        <v>0</v>
      </c>
      <c r="AI1567" s="46">
        <v>0</v>
      </c>
      <c r="AJ1567" s="46">
        <v>0</v>
      </c>
      <c r="AK1567" s="46">
        <v>1.0951966052403779</v>
      </c>
      <c r="AL1567" s="45">
        <v>1.0951966052403779</v>
      </c>
      <c r="AM1567" s="45">
        <v>0.28783548318465479</v>
      </c>
      <c r="AN1567" s="45">
        <v>0.48628397339248786</v>
      </c>
      <c r="AO1567" s="45">
        <v>0.62055419077670826</v>
      </c>
      <c r="AP1567" s="45">
        <v>0.72290750800705816</v>
      </c>
      <c r="AQ1567" s="45">
        <v>0.81123538736408929</v>
      </c>
      <c r="AR1567" s="45">
        <v>0.88628610122677243</v>
      </c>
      <c r="AS1567" s="45">
        <v>0.94914392176655293</v>
      </c>
      <c r="AT1567" s="45">
        <v>1.0010744744185991</v>
      </c>
      <c r="AU1567" s="45">
        <v>1.0433901654114084</v>
      </c>
      <c r="AV1567" s="45">
        <v>1.077373008525629</v>
      </c>
      <c r="AW1567" s="45">
        <v>1.0951966052403779</v>
      </c>
      <c r="AX1567" s="45">
        <v>1.0951966052403779</v>
      </c>
      <c r="AY1567" s="45">
        <v>1.0951966052403779</v>
      </c>
      <c r="AZ1567" s="45">
        <v>1.0951966052403779</v>
      </c>
      <c r="BA1567" s="45">
        <v>1.0951966052403779</v>
      </c>
      <c r="BB1567" s="45">
        <v>1.0951966052403779</v>
      </c>
      <c r="BC1567" s="45">
        <v>1.0951966052403779</v>
      </c>
      <c r="BD1567" s="45">
        <v>1.0951966052403779</v>
      </c>
      <c r="BE1567" s="45">
        <v>1.0951966052403779</v>
      </c>
      <c r="BF1567" s="45">
        <v>1.0951966052403779</v>
      </c>
    </row>
    <row r="1568" spans="1:58" ht="13.5" thickBot="1" x14ac:dyDescent="0.25">
      <c r="A1568" s="6" t="s">
        <v>1143</v>
      </c>
      <c r="B1568" s="6" t="s">
        <v>1353</v>
      </c>
      <c r="C1568" s="6" t="s">
        <v>316</v>
      </c>
      <c r="D1568" s="6" t="s">
        <v>1143</v>
      </c>
      <c r="E1568" s="6">
        <v>47.831282660906119</v>
      </c>
      <c r="F1568" s="6" t="s">
        <v>314</v>
      </c>
      <c r="G1568" s="21" t="s">
        <v>1305</v>
      </c>
      <c r="H1568" s="21" t="s">
        <v>1159</v>
      </c>
      <c r="I1568" s="21" t="s">
        <v>1183</v>
      </c>
      <c r="J1568" s="21" t="s">
        <v>240</v>
      </c>
      <c r="K1568" s="21" t="s">
        <v>301</v>
      </c>
      <c r="L1568" s="21" t="s">
        <v>1212</v>
      </c>
      <c r="M1568" s="3">
        <v>31.084311807844902</v>
      </c>
      <c r="N1568" s="3">
        <v>47.831282660906119</v>
      </c>
      <c r="O1568" s="21" t="s">
        <v>1458</v>
      </c>
      <c r="P1568" s="21" t="s">
        <v>1458</v>
      </c>
      <c r="Q1568" s="46">
        <v>0.1599086017692527</v>
      </c>
      <c r="R1568" s="46">
        <v>0.11024916122657392</v>
      </c>
      <c r="S1568" s="46">
        <v>7.4594565213455782E-2</v>
      </c>
      <c r="T1568" s="46">
        <v>5.6862954016861068E-2</v>
      </c>
      <c r="U1568" s="46">
        <v>4.9071044087239522E-2</v>
      </c>
      <c r="V1568" s="46">
        <v>4.1694841034823932E-2</v>
      </c>
      <c r="W1568" s="46">
        <v>3.492101141098914E-2</v>
      </c>
      <c r="X1568" s="46">
        <v>2.8850307028914481E-2</v>
      </c>
      <c r="Y1568" s="46">
        <v>2.3508717218227379E-2</v>
      </c>
      <c r="Z1568" s="46">
        <v>1.8879357285678144E-2</v>
      </c>
      <c r="AA1568" s="46">
        <v>1.4907852839634254E-2</v>
      </c>
      <c r="AB1568" s="46">
        <v>1.0508304300726405E-2</v>
      </c>
      <c r="AC1568" s="46">
        <v>7.0899626642931283E-3</v>
      </c>
      <c r="AD1568" s="46">
        <v>4.4386459770221183E-3</v>
      </c>
      <c r="AE1568" s="46">
        <v>2.3804513585569996E-3</v>
      </c>
      <c r="AF1568" s="46">
        <v>7.8245315589181921E-4</v>
      </c>
      <c r="AG1568" s="46">
        <v>0</v>
      </c>
      <c r="AH1568" s="46">
        <v>0</v>
      </c>
      <c r="AI1568" s="46">
        <v>0</v>
      </c>
      <c r="AJ1568" s="46">
        <v>0</v>
      </c>
      <c r="AK1568" s="46">
        <v>0.60844255846687656</v>
      </c>
      <c r="AL1568" s="45">
        <v>0.60844255846687656</v>
      </c>
      <c r="AM1568" s="45">
        <v>0.1599086017692527</v>
      </c>
      <c r="AN1568" s="45">
        <v>0.27015776299582661</v>
      </c>
      <c r="AO1568" s="45">
        <v>0.34475232820928237</v>
      </c>
      <c r="AP1568" s="45">
        <v>0.40161528222614346</v>
      </c>
      <c r="AQ1568" s="45">
        <v>0.45068632631338296</v>
      </c>
      <c r="AR1568" s="45">
        <v>0.49238116734820692</v>
      </c>
      <c r="AS1568" s="45">
        <v>0.52730217875919605</v>
      </c>
      <c r="AT1568" s="45">
        <v>0.5561524857881105</v>
      </c>
      <c r="AU1568" s="45">
        <v>0.57966120300633783</v>
      </c>
      <c r="AV1568" s="45">
        <v>0.59854056029201597</v>
      </c>
      <c r="AW1568" s="45">
        <v>0.60844255846687656</v>
      </c>
      <c r="AX1568" s="45">
        <v>0.60844255846687656</v>
      </c>
      <c r="AY1568" s="45">
        <v>0.60844255846687656</v>
      </c>
      <c r="AZ1568" s="45">
        <v>0.60844255846687656</v>
      </c>
      <c r="BA1568" s="45">
        <v>0.60844255846687656</v>
      </c>
      <c r="BB1568" s="45">
        <v>0.60844255846687656</v>
      </c>
      <c r="BC1568" s="45">
        <v>0.60844255846687656</v>
      </c>
      <c r="BD1568" s="45">
        <v>0.60844255846687656</v>
      </c>
      <c r="BE1568" s="45">
        <v>0.60844255846687656</v>
      </c>
      <c r="BF1568" s="45">
        <v>0.60844255846687656</v>
      </c>
    </row>
    <row r="1569" spans="1:58" ht="13.5" thickBot="1" x14ac:dyDescent="0.25">
      <c r="A1569" s="6" t="s">
        <v>1143</v>
      </c>
      <c r="B1569" s="6" t="s">
        <v>1142</v>
      </c>
      <c r="C1569" s="6" t="s">
        <v>317</v>
      </c>
      <c r="D1569" s="6" t="s">
        <v>1143</v>
      </c>
      <c r="E1569" s="6">
        <v>47.856927293148118</v>
      </c>
      <c r="F1569" s="6" t="s">
        <v>314</v>
      </c>
      <c r="G1569" s="21" t="s">
        <v>1305</v>
      </c>
      <c r="H1569" s="21" t="s">
        <v>1172</v>
      </c>
      <c r="I1569" s="21" t="s">
        <v>1213</v>
      </c>
      <c r="J1569" s="21" t="s">
        <v>240</v>
      </c>
      <c r="K1569" s="21" t="s">
        <v>245</v>
      </c>
      <c r="L1569" s="21" t="s">
        <v>335</v>
      </c>
      <c r="M1569" s="3">
        <v>29.938972450692141</v>
      </c>
      <c r="N1569" s="3">
        <v>47.856927293148118</v>
      </c>
      <c r="O1569" s="21" t="s">
        <v>1459</v>
      </c>
      <c r="P1569" s="21">
        <v>0</v>
      </c>
      <c r="Q1569" s="46">
        <v>0</v>
      </c>
      <c r="R1569" s="46">
        <v>0</v>
      </c>
      <c r="S1569" s="46">
        <v>0</v>
      </c>
      <c r="T1569" s="46">
        <v>0</v>
      </c>
      <c r="U1569" s="46">
        <v>0</v>
      </c>
      <c r="V1569" s="46">
        <v>0</v>
      </c>
      <c r="W1569" s="46">
        <v>0</v>
      </c>
      <c r="X1569" s="46">
        <v>0</v>
      </c>
      <c r="Y1569" s="46">
        <v>0</v>
      </c>
      <c r="Z1569" s="46">
        <v>0</v>
      </c>
      <c r="AA1569" s="46">
        <v>0</v>
      </c>
      <c r="AB1569" s="46">
        <v>0</v>
      </c>
      <c r="AC1569" s="46">
        <v>0</v>
      </c>
      <c r="AD1569" s="46">
        <v>0</v>
      </c>
      <c r="AE1569" s="46">
        <v>0</v>
      </c>
      <c r="AF1569" s="46">
        <v>0</v>
      </c>
      <c r="AG1569" s="46">
        <v>0</v>
      </c>
      <c r="AH1569" s="46">
        <v>0</v>
      </c>
      <c r="AI1569" s="46">
        <v>0</v>
      </c>
      <c r="AJ1569" s="46">
        <v>0</v>
      </c>
      <c r="AK1569" s="46">
        <v>0</v>
      </c>
      <c r="AL1569" s="45">
        <v>0</v>
      </c>
      <c r="AM1569" s="45">
        <v>0</v>
      </c>
      <c r="AN1569" s="45">
        <v>0</v>
      </c>
      <c r="AO1569" s="45">
        <v>0</v>
      </c>
      <c r="AP1569" s="45">
        <v>0</v>
      </c>
      <c r="AQ1569" s="45">
        <v>0</v>
      </c>
      <c r="AR1569" s="45">
        <v>0</v>
      </c>
      <c r="AS1569" s="45">
        <v>0</v>
      </c>
      <c r="AT1569" s="45">
        <v>0</v>
      </c>
      <c r="AU1569" s="45">
        <v>0</v>
      </c>
      <c r="AV1569" s="45">
        <v>0</v>
      </c>
      <c r="AW1569" s="45">
        <v>0</v>
      </c>
      <c r="AX1569" s="45">
        <v>0</v>
      </c>
      <c r="AY1569" s="45">
        <v>0</v>
      </c>
      <c r="AZ1569" s="45">
        <v>0</v>
      </c>
      <c r="BA1569" s="45">
        <v>0</v>
      </c>
      <c r="BB1569" s="45">
        <v>0</v>
      </c>
      <c r="BC1569" s="45">
        <v>0</v>
      </c>
      <c r="BD1569" s="45">
        <v>0</v>
      </c>
      <c r="BE1569" s="45">
        <v>0</v>
      </c>
      <c r="BF1569" s="45">
        <v>0</v>
      </c>
    </row>
    <row r="1570" spans="1:58" ht="13.5" thickBot="1" x14ac:dyDescent="0.25">
      <c r="A1570" s="6" t="s">
        <v>1143</v>
      </c>
      <c r="B1570" s="6" t="s">
        <v>1142</v>
      </c>
      <c r="C1570" s="6" t="s">
        <v>317</v>
      </c>
      <c r="D1570" s="6" t="s">
        <v>1143</v>
      </c>
      <c r="E1570" s="6">
        <v>47.856927293148118</v>
      </c>
      <c r="F1570" s="6" t="s">
        <v>314</v>
      </c>
      <c r="G1570" s="21" t="s">
        <v>1305</v>
      </c>
      <c r="H1570" s="21" t="s">
        <v>1172</v>
      </c>
      <c r="I1570" s="21" t="s">
        <v>1213</v>
      </c>
      <c r="J1570" s="21" t="s">
        <v>240</v>
      </c>
      <c r="K1570" s="21" t="s">
        <v>247</v>
      </c>
      <c r="L1570" s="21" t="s">
        <v>336</v>
      </c>
      <c r="M1570" s="3">
        <v>29.938972450692141</v>
      </c>
      <c r="N1570" s="3">
        <v>47.856927293148118</v>
      </c>
      <c r="O1570" s="21" t="s">
        <v>1459</v>
      </c>
      <c r="P1570" s="21">
        <v>0</v>
      </c>
      <c r="Q1570" s="46">
        <v>1.178839719696397E-2</v>
      </c>
      <c r="R1570" s="46">
        <v>1.244599089205318E-2</v>
      </c>
      <c r="S1570" s="46">
        <v>1.7048924064847263E-2</v>
      </c>
      <c r="T1570" s="46">
        <v>1.6908318548318622E-2</v>
      </c>
      <c r="U1570" s="46">
        <v>1.9309754823874353E-2</v>
      </c>
      <c r="V1570" s="46">
        <v>2.3517298544010034E-2</v>
      </c>
      <c r="W1570" s="46">
        <v>2.6136947060945218E-2</v>
      </c>
      <c r="X1570" s="46">
        <v>3.2548878136161565E-2</v>
      </c>
      <c r="Y1570" s="46">
        <v>3.9520155456530787E-2</v>
      </c>
      <c r="Z1570" s="46">
        <v>3.7221337834317726E-2</v>
      </c>
      <c r="AA1570" s="46">
        <v>4.2233915849105706E-2</v>
      </c>
      <c r="AB1570" s="46">
        <v>4.7417012982504843E-2</v>
      </c>
      <c r="AC1570" s="46">
        <v>4.5020314961850418E-2</v>
      </c>
      <c r="AD1570" s="46">
        <v>4.9901706287484332E-2</v>
      </c>
      <c r="AE1570" s="46">
        <v>5.1531765820130811E-2</v>
      </c>
      <c r="AF1570" s="46">
        <v>5.4205832991148083E-2</v>
      </c>
      <c r="AG1570" s="46">
        <v>5.416678200465936E-2</v>
      </c>
      <c r="AH1570" s="46">
        <v>5.4127731018170644E-2</v>
      </c>
      <c r="AI1570" s="46">
        <v>5.4088680031681914E-2</v>
      </c>
      <c r="AJ1570" s="46">
        <v>5.404962904519317E-2</v>
      </c>
      <c r="AK1570" s="46">
        <v>5.3717524768008139E-2</v>
      </c>
      <c r="AL1570" s="45">
        <v>5.3717524768008139E-2</v>
      </c>
      <c r="AM1570" s="45">
        <v>1.178839719696397E-2</v>
      </c>
      <c r="AN1570" s="45">
        <v>2.423438808901715E-2</v>
      </c>
      <c r="AO1570" s="45">
        <v>4.128331215386441E-2</v>
      </c>
      <c r="AP1570" s="45">
        <v>5.3717524768008139E-2</v>
      </c>
      <c r="AQ1570" s="45">
        <v>5.3717524768008139E-2</v>
      </c>
      <c r="AR1570" s="45">
        <v>5.3717524768008139E-2</v>
      </c>
      <c r="AS1570" s="45">
        <v>5.3717524768008139E-2</v>
      </c>
      <c r="AT1570" s="45">
        <v>5.3717524768008139E-2</v>
      </c>
      <c r="AU1570" s="45">
        <v>5.3717524768008139E-2</v>
      </c>
      <c r="AV1570" s="45">
        <v>5.3717524768008139E-2</v>
      </c>
      <c r="AW1570" s="45">
        <v>5.3717524768008139E-2</v>
      </c>
      <c r="AX1570" s="45">
        <v>5.3717524768008139E-2</v>
      </c>
      <c r="AY1570" s="45">
        <v>5.3717524768008139E-2</v>
      </c>
      <c r="AZ1570" s="45">
        <v>5.3717524768008139E-2</v>
      </c>
      <c r="BA1570" s="45">
        <v>5.3717524768008139E-2</v>
      </c>
      <c r="BB1570" s="45">
        <v>5.3717524768008139E-2</v>
      </c>
      <c r="BC1570" s="45">
        <v>5.3717524768008139E-2</v>
      </c>
      <c r="BD1570" s="45">
        <v>5.3717524768008139E-2</v>
      </c>
      <c r="BE1570" s="45">
        <v>5.3717524768008139E-2</v>
      </c>
      <c r="BF1570" s="45">
        <v>5.3717524768008139E-2</v>
      </c>
    </row>
    <row r="1571" spans="1:58" ht="13.5" thickBot="1" x14ac:dyDescent="0.25">
      <c r="A1571" s="6" t="s">
        <v>1138</v>
      </c>
      <c r="B1571" s="6" t="s">
        <v>1352</v>
      </c>
      <c r="C1571" s="6" t="s">
        <v>317</v>
      </c>
      <c r="D1571" s="6" t="s">
        <v>1138</v>
      </c>
      <c r="E1571" s="6">
        <v>39.00846074238661</v>
      </c>
      <c r="F1571" s="6" t="s">
        <v>314</v>
      </c>
      <c r="G1571" s="21" t="s">
        <v>1305</v>
      </c>
      <c r="H1571" s="21" t="s">
        <v>1172</v>
      </c>
      <c r="I1571" s="21" t="s">
        <v>1213</v>
      </c>
      <c r="J1571" s="21" t="s">
        <v>240</v>
      </c>
      <c r="K1571" s="21" t="s">
        <v>249</v>
      </c>
      <c r="L1571" s="21" t="s">
        <v>337</v>
      </c>
      <c r="M1571" s="3">
        <v>21.221351055777912</v>
      </c>
      <c r="N1571" s="3">
        <v>39.00846074238661</v>
      </c>
      <c r="O1571" s="21" t="s">
        <v>1460</v>
      </c>
      <c r="P1571" s="21">
        <v>0</v>
      </c>
      <c r="Q1571" s="46">
        <v>5.9504049581233596E-3</v>
      </c>
      <c r="R1571" s="46">
        <v>6.2712763410023306E-3</v>
      </c>
      <c r="S1571" s="46">
        <v>8.5940339996930341E-3</v>
      </c>
      <c r="T1571" s="46">
        <v>8.5299148018198288E-3</v>
      </c>
      <c r="U1571" s="46">
        <v>9.731273276729133E-3</v>
      </c>
      <c r="V1571" s="46">
        <v>1.1842383727443079E-2</v>
      </c>
      <c r="W1571" s="46">
        <v>1.3161652165353629E-2</v>
      </c>
      <c r="X1571" s="46">
        <v>1.638423404399111E-2</v>
      </c>
      <c r="Y1571" s="46">
        <v>1.9893666594502583E-2</v>
      </c>
      <c r="Z1571" s="46">
        <v>1.873961646940207E-2</v>
      </c>
      <c r="AA1571" s="46">
        <v>2.1281603443242852E-2</v>
      </c>
      <c r="AB1571" s="46">
        <v>2.3849609101912424E-2</v>
      </c>
      <c r="AC1571" s="46">
        <v>2.2655788326252667E-2</v>
      </c>
      <c r="AD1571" s="46">
        <v>2.5118594923361402E-2</v>
      </c>
      <c r="AE1571" s="46">
        <v>2.5941081176481126E-2</v>
      </c>
      <c r="AF1571" s="46">
        <v>2.7284482927483991E-2</v>
      </c>
      <c r="AG1571" s="46">
        <v>2.726210174239839E-2</v>
      </c>
      <c r="AH1571" s="46">
        <v>2.7239720557312806E-2</v>
      </c>
      <c r="AI1571" s="46">
        <v>2.7217339372227214E-2</v>
      </c>
      <c r="AJ1571" s="46">
        <v>2.719495818714162E-2</v>
      </c>
      <c r="AK1571" s="46">
        <v>2.7027860612350376E-2</v>
      </c>
      <c r="AL1571" s="45">
        <v>2.7027860612350376E-2</v>
      </c>
      <c r="AM1571" s="45">
        <v>5.9504049581233596E-3</v>
      </c>
      <c r="AN1571" s="45">
        <v>1.2221681299125691E-2</v>
      </c>
      <c r="AO1571" s="45">
        <v>2.0815715298818725E-2</v>
      </c>
      <c r="AP1571" s="45">
        <v>2.7027860612350376E-2</v>
      </c>
      <c r="AQ1571" s="45">
        <v>2.7027860612350376E-2</v>
      </c>
      <c r="AR1571" s="45">
        <v>2.7027860612350376E-2</v>
      </c>
      <c r="AS1571" s="45">
        <v>2.7027860612350376E-2</v>
      </c>
      <c r="AT1571" s="45">
        <v>2.7027860612350376E-2</v>
      </c>
      <c r="AU1571" s="45">
        <v>2.7027860612350376E-2</v>
      </c>
      <c r="AV1571" s="45">
        <v>2.7027860612350376E-2</v>
      </c>
      <c r="AW1571" s="45">
        <v>2.7027860612350376E-2</v>
      </c>
      <c r="AX1571" s="45">
        <v>2.7027860612350376E-2</v>
      </c>
      <c r="AY1571" s="45">
        <v>2.7027860612350376E-2</v>
      </c>
      <c r="AZ1571" s="45">
        <v>2.7027860612350376E-2</v>
      </c>
      <c r="BA1571" s="45">
        <v>2.7027860612350376E-2</v>
      </c>
      <c r="BB1571" s="45">
        <v>2.7027860612350376E-2</v>
      </c>
      <c r="BC1571" s="45">
        <v>2.7027860612350376E-2</v>
      </c>
      <c r="BD1571" s="45">
        <v>2.7027860612350376E-2</v>
      </c>
      <c r="BE1571" s="45">
        <v>2.7027860612350376E-2</v>
      </c>
      <c r="BF1571" s="45">
        <v>2.7027860612350376E-2</v>
      </c>
    </row>
    <row r="1572" spans="1:58" ht="13.5" thickBot="1" x14ac:dyDescent="0.25">
      <c r="A1572" s="6" t="s">
        <v>1354</v>
      </c>
      <c r="B1572" s="6" t="s">
        <v>1352</v>
      </c>
      <c r="C1572" s="6" t="s">
        <v>317</v>
      </c>
      <c r="D1572" s="6" t="s">
        <v>1354</v>
      </c>
      <c r="E1572" s="6">
        <v>42.650817796795174</v>
      </c>
      <c r="F1572" s="6" t="s">
        <v>314</v>
      </c>
      <c r="G1572" s="21" t="s">
        <v>1305</v>
      </c>
      <c r="H1572" s="21" t="s">
        <v>1172</v>
      </c>
      <c r="I1572" s="21" t="s">
        <v>1213</v>
      </c>
      <c r="J1572" s="21" t="s">
        <v>240</v>
      </c>
      <c r="K1572" s="21" t="s">
        <v>251</v>
      </c>
      <c r="L1572" s="21" t="s">
        <v>338</v>
      </c>
      <c r="M1572" s="3">
        <v>24.838551372219744</v>
      </c>
      <c r="N1572" s="3">
        <v>42.650817796795174</v>
      </c>
      <c r="O1572" s="21" t="s">
        <v>1461</v>
      </c>
      <c r="P1572" s="21">
        <v>0</v>
      </c>
      <c r="Q1572" s="46">
        <v>0</v>
      </c>
      <c r="R1572" s="46">
        <v>0</v>
      </c>
      <c r="S1572" s="46">
        <v>0</v>
      </c>
      <c r="T1572" s="46">
        <v>0</v>
      </c>
      <c r="U1572" s="46">
        <v>0</v>
      </c>
      <c r="V1572" s="46">
        <v>0</v>
      </c>
      <c r="W1572" s="46">
        <v>0</v>
      </c>
      <c r="X1572" s="46">
        <v>0</v>
      </c>
      <c r="Y1572" s="46">
        <v>0</v>
      </c>
      <c r="Z1572" s="46">
        <v>0</v>
      </c>
      <c r="AA1572" s="46">
        <v>0</v>
      </c>
      <c r="AB1572" s="46">
        <v>0</v>
      </c>
      <c r="AC1572" s="46">
        <v>0</v>
      </c>
      <c r="AD1572" s="46">
        <v>0</v>
      </c>
      <c r="AE1572" s="46">
        <v>0</v>
      </c>
      <c r="AF1572" s="46">
        <v>0</v>
      </c>
      <c r="AG1572" s="46">
        <v>0</v>
      </c>
      <c r="AH1572" s="46">
        <v>0</v>
      </c>
      <c r="AI1572" s="46">
        <v>0</v>
      </c>
      <c r="AJ1572" s="46">
        <v>0</v>
      </c>
      <c r="AK1572" s="46">
        <v>0</v>
      </c>
      <c r="AL1572" s="45">
        <v>0</v>
      </c>
      <c r="AM1572" s="45">
        <v>0</v>
      </c>
      <c r="AN1572" s="45">
        <v>0</v>
      </c>
      <c r="AO1572" s="45">
        <v>0</v>
      </c>
      <c r="AP1572" s="45">
        <v>0</v>
      </c>
      <c r="AQ1572" s="45">
        <v>0</v>
      </c>
      <c r="AR1572" s="45">
        <v>0</v>
      </c>
      <c r="AS1572" s="45">
        <v>0</v>
      </c>
      <c r="AT1572" s="45">
        <v>0</v>
      </c>
      <c r="AU1572" s="45">
        <v>0</v>
      </c>
      <c r="AV1572" s="45">
        <v>0</v>
      </c>
      <c r="AW1572" s="45">
        <v>0</v>
      </c>
      <c r="AX1572" s="45">
        <v>0</v>
      </c>
      <c r="AY1572" s="45">
        <v>0</v>
      </c>
      <c r="AZ1572" s="45">
        <v>0</v>
      </c>
      <c r="BA1572" s="45">
        <v>0</v>
      </c>
      <c r="BB1572" s="45">
        <v>0</v>
      </c>
      <c r="BC1572" s="45">
        <v>0</v>
      </c>
      <c r="BD1572" s="45">
        <v>0</v>
      </c>
      <c r="BE1572" s="45">
        <v>0</v>
      </c>
      <c r="BF1572" s="45">
        <v>0</v>
      </c>
    </row>
    <row r="1573" spans="1:58" ht="13.5" thickBot="1" x14ac:dyDescent="0.25">
      <c r="A1573" s="6" t="s">
        <v>1354</v>
      </c>
      <c r="B1573" s="6" t="s">
        <v>1352</v>
      </c>
      <c r="C1573" s="6" t="s">
        <v>317</v>
      </c>
      <c r="D1573" s="6" t="s">
        <v>1354</v>
      </c>
      <c r="E1573" s="6">
        <v>42.650817796795174</v>
      </c>
      <c r="F1573" s="6" t="s">
        <v>314</v>
      </c>
      <c r="G1573" s="21" t="s">
        <v>1305</v>
      </c>
      <c r="H1573" s="21" t="s">
        <v>1172</v>
      </c>
      <c r="I1573" s="21" t="s">
        <v>1213</v>
      </c>
      <c r="J1573" s="21" t="s">
        <v>240</v>
      </c>
      <c r="K1573" s="21" t="s">
        <v>253</v>
      </c>
      <c r="L1573" s="21" t="s">
        <v>339</v>
      </c>
      <c r="M1573" s="3">
        <v>24.838551372219744</v>
      </c>
      <c r="N1573" s="3">
        <v>42.650817796795174</v>
      </c>
      <c r="O1573" s="21" t="s">
        <v>1461</v>
      </c>
      <c r="P1573" s="21">
        <v>0</v>
      </c>
      <c r="Q1573" s="46">
        <v>0</v>
      </c>
      <c r="R1573" s="46">
        <v>0</v>
      </c>
      <c r="S1573" s="46">
        <v>0</v>
      </c>
      <c r="T1573" s="46">
        <v>0</v>
      </c>
      <c r="U1573" s="46">
        <v>0</v>
      </c>
      <c r="V1573" s="46">
        <v>0</v>
      </c>
      <c r="W1573" s="46">
        <v>0</v>
      </c>
      <c r="X1573" s="46">
        <v>0</v>
      </c>
      <c r="Y1573" s="46">
        <v>0</v>
      </c>
      <c r="Z1573" s="46">
        <v>0</v>
      </c>
      <c r="AA1573" s="46">
        <v>0</v>
      </c>
      <c r="AB1573" s="46">
        <v>0</v>
      </c>
      <c r="AC1573" s="46">
        <v>0</v>
      </c>
      <c r="AD1573" s="46">
        <v>0</v>
      </c>
      <c r="AE1573" s="46">
        <v>0</v>
      </c>
      <c r="AF1573" s="46">
        <v>0</v>
      </c>
      <c r="AG1573" s="46">
        <v>0</v>
      </c>
      <c r="AH1573" s="46">
        <v>0</v>
      </c>
      <c r="AI1573" s="46">
        <v>0</v>
      </c>
      <c r="AJ1573" s="46">
        <v>0</v>
      </c>
      <c r="AK1573" s="46">
        <v>0</v>
      </c>
      <c r="AL1573" s="45">
        <v>0</v>
      </c>
      <c r="AM1573" s="45">
        <v>0</v>
      </c>
      <c r="AN1573" s="45">
        <v>0</v>
      </c>
      <c r="AO1573" s="45">
        <v>0</v>
      </c>
      <c r="AP1573" s="45">
        <v>0</v>
      </c>
      <c r="AQ1573" s="45">
        <v>0</v>
      </c>
      <c r="AR1573" s="45">
        <v>0</v>
      </c>
      <c r="AS1573" s="45">
        <v>0</v>
      </c>
      <c r="AT1573" s="45">
        <v>0</v>
      </c>
      <c r="AU1573" s="45">
        <v>0</v>
      </c>
      <c r="AV1573" s="45">
        <v>0</v>
      </c>
      <c r="AW1573" s="45">
        <v>0</v>
      </c>
      <c r="AX1573" s="45">
        <v>0</v>
      </c>
      <c r="AY1573" s="45">
        <v>0</v>
      </c>
      <c r="AZ1573" s="45">
        <v>0</v>
      </c>
      <c r="BA1573" s="45">
        <v>0</v>
      </c>
      <c r="BB1573" s="45">
        <v>0</v>
      </c>
      <c r="BC1573" s="45">
        <v>0</v>
      </c>
      <c r="BD1573" s="45">
        <v>0</v>
      </c>
      <c r="BE1573" s="45">
        <v>0</v>
      </c>
      <c r="BF1573" s="45">
        <v>0</v>
      </c>
    </row>
    <row r="1574" spans="1:58" ht="13.5" thickBot="1" x14ac:dyDescent="0.25">
      <c r="A1574" s="6" t="s">
        <v>1354</v>
      </c>
      <c r="B1574" s="6" t="s">
        <v>1352</v>
      </c>
      <c r="C1574" s="6" t="s">
        <v>317</v>
      </c>
      <c r="D1574" s="6" t="s">
        <v>1354</v>
      </c>
      <c r="E1574" s="6">
        <v>42.650817796795174</v>
      </c>
      <c r="F1574" s="6" t="s">
        <v>314</v>
      </c>
      <c r="G1574" s="21" t="s">
        <v>1305</v>
      </c>
      <c r="H1574" s="21" t="s">
        <v>1172</v>
      </c>
      <c r="I1574" s="21" t="s">
        <v>1213</v>
      </c>
      <c r="J1574" s="21" t="s">
        <v>240</v>
      </c>
      <c r="K1574" s="21" t="s">
        <v>255</v>
      </c>
      <c r="L1574" s="21" t="s">
        <v>340</v>
      </c>
      <c r="M1574" s="3">
        <v>24.838551372219744</v>
      </c>
      <c r="N1574" s="3">
        <v>42.650817796795174</v>
      </c>
      <c r="O1574" s="21" t="s">
        <v>1461</v>
      </c>
      <c r="P1574" s="21">
        <v>0</v>
      </c>
      <c r="Q1574" s="46">
        <v>4.9869702378396051E-3</v>
      </c>
      <c r="R1574" s="46">
        <v>5.7453206039097355E-3</v>
      </c>
      <c r="S1574" s="46">
        <v>6.6705770579225474E-3</v>
      </c>
      <c r="T1574" s="46">
        <v>7.5973042558846477E-3</v>
      </c>
      <c r="U1574" s="46">
        <v>8.9440198675827965E-3</v>
      </c>
      <c r="V1574" s="46">
        <v>1.0203862601096379E-2</v>
      </c>
      <c r="W1574" s="46">
        <v>1.2682282900638634E-2</v>
      </c>
      <c r="X1574" s="46">
        <v>2.3238556451294086E-2</v>
      </c>
      <c r="Y1574" s="46">
        <v>2.9071547295806039E-2</v>
      </c>
      <c r="Z1574" s="46">
        <v>2.74515910291721E-2</v>
      </c>
      <c r="AA1574" s="46">
        <v>2.8099500698153129E-2</v>
      </c>
      <c r="AB1574" s="46">
        <v>2.9118475568098445E-2</v>
      </c>
      <c r="AC1574" s="46">
        <v>2.5454852303597394E-2</v>
      </c>
      <c r="AD1574" s="46">
        <v>2.7978960295627971E-2</v>
      </c>
      <c r="AE1574" s="46">
        <v>2.760052073888429E-2</v>
      </c>
      <c r="AF1574" s="46">
        <v>3.2381698785276677E-2</v>
      </c>
      <c r="AG1574" s="46">
        <v>3.570944012941845E-2</v>
      </c>
      <c r="AH1574" s="46">
        <v>3.9037181473560216E-2</v>
      </c>
      <c r="AI1574" s="46">
        <v>4.2364922817701989E-2</v>
      </c>
      <c r="AJ1574" s="46">
        <v>4.5692664161843762E-2</v>
      </c>
      <c r="AK1574" s="46">
        <v>4.5411908688176399E-2</v>
      </c>
      <c r="AL1574" s="45">
        <v>4.5411908688176399E-2</v>
      </c>
      <c r="AM1574" s="45">
        <v>4.9869702378396051E-3</v>
      </c>
      <c r="AN1574" s="45">
        <v>1.0732290841749341E-2</v>
      </c>
      <c r="AO1574" s="45">
        <v>1.7402867899671888E-2</v>
      </c>
      <c r="AP1574" s="45">
        <v>2.5000172155556534E-2</v>
      </c>
      <c r="AQ1574" s="45">
        <v>3.3944192023139329E-2</v>
      </c>
      <c r="AR1574" s="45">
        <v>4.4148054624235711E-2</v>
      </c>
      <c r="AS1574" s="45">
        <v>4.5411908688176399E-2</v>
      </c>
      <c r="AT1574" s="45">
        <v>4.5411908688176399E-2</v>
      </c>
      <c r="AU1574" s="45">
        <v>4.5411908688176399E-2</v>
      </c>
      <c r="AV1574" s="45">
        <v>4.5411908688176399E-2</v>
      </c>
      <c r="AW1574" s="45">
        <v>4.5411908688176399E-2</v>
      </c>
      <c r="AX1574" s="45">
        <v>4.5411908688176399E-2</v>
      </c>
      <c r="AY1574" s="45">
        <v>4.5411908688176399E-2</v>
      </c>
      <c r="AZ1574" s="45">
        <v>4.5411908688176399E-2</v>
      </c>
      <c r="BA1574" s="45">
        <v>4.5411908688176399E-2</v>
      </c>
      <c r="BB1574" s="45">
        <v>4.5411908688176399E-2</v>
      </c>
      <c r="BC1574" s="45">
        <v>4.5411908688176399E-2</v>
      </c>
      <c r="BD1574" s="45">
        <v>4.5411908688176399E-2</v>
      </c>
      <c r="BE1574" s="45">
        <v>4.5411908688176399E-2</v>
      </c>
      <c r="BF1574" s="45">
        <v>4.5411908688176399E-2</v>
      </c>
    </row>
    <row r="1575" spans="1:58" ht="13.5" thickBot="1" x14ac:dyDescent="0.25">
      <c r="A1575" s="6" t="s">
        <v>1354</v>
      </c>
      <c r="B1575" s="6" t="s">
        <v>1352</v>
      </c>
      <c r="C1575" s="6" t="s">
        <v>317</v>
      </c>
      <c r="D1575" s="6" t="s">
        <v>1354</v>
      </c>
      <c r="E1575" s="6">
        <v>42.650817796795174</v>
      </c>
      <c r="F1575" s="6" t="s">
        <v>314</v>
      </c>
      <c r="G1575" s="21" t="s">
        <v>1305</v>
      </c>
      <c r="H1575" s="21" t="s">
        <v>1172</v>
      </c>
      <c r="I1575" s="21" t="s">
        <v>1213</v>
      </c>
      <c r="J1575" s="21" t="s">
        <v>240</v>
      </c>
      <c r="K1575" s="21" t="s">
        <v>257</v>
      </c>
      <c r="L1575" s="21" t="s">
        <v>341</v>
      </c>
      <c r="M1575" s="3">
        <v>24.838551372219744</v>
      </c>
      <c r="N1575" s="3">
        <v>42.650817796795174</v>
      </c>
      <c r="O1575" s="21" t="s">
        <v>1461</v>
      </c>
      <c r="P1575" s="21">
        <v>0</v>
      </c>
      <c r="Q1575" s="46">
        <v>1.8128665015906173E-3</v>
      </c>
      <c r="R1575" s="46">
        <v>2.0678681265144595E-3</v>
      </c>
      <c r="S1575" s="46">
        <v>2.40139235904428E-3</v>
      </c>
      <c r="T1575" s="46">
        <v>2.7367279867414468E-3</v>
      </c>
      <c r="U1575" s="46">
        <v>3.2662786658652736E-3</v>
      </c>
      <c r="V1575" s="46">
        <v>3.7535635949798901E-3</v>
      </c>
      <c r="W1575" s="46">
        <v>4.6590392291624106E-3</v>
      </c>
      <c r="X1575" s="46">
        <v>8.4713406045652511E-3</v>
      </c>
      <c r="Y1575" s="46">
        <v>1.0581001672281293E-2</v>
      </c>
      <c r="Z1575" s="46">
        <v>9.9997751401245342E-3</v>
      </c>
      <c r="AA1575" s="46">
        <v>1.0253951141521226E-2</v>
      </c>
      <c r="AB1575" s="46">
        <v>1.0631102041566498E-2</v>
      </c>
      <c r="AC1575" s="46">
        <v>9.3043868376099202E-3</v>
      </c>
      <c r="AD1575" s="46">
        <v>1.0220724665825805E-2</v>
      </c>
      <c r="AE1575" s="46">
        <v>1.0096809629244325E-2</v>
      </c>
      <c r="AF1575" s="46">
        <v>1.1849019544787521E-2</v>
      </c>
      <c r="AG1575" s="46">
        <v>1.3069533654467991E-2</v>
      </c>
      <c r="AH1575" s="46">
        <v>1.4290047764148463E-2</v>
      </c>
      <c r="AI1575" s="46">
        <v>1.5510561873828941E-2</v>
      </c>
      <c r="AJ1575" s="46">
        <v>1.6731075983509407E-2</v>
      </c>
      <c r="AK1575" s="46">
        <v>1.6628273022708598E-2</v>
      </c>
      <c r="AL1575" s="45">
        <v>1.6628273022708598E-2</v>
      </c>
      <c r="AM1575" s="45">
        <v>1.8128665015906173E-3</v>
      </c>
      <c r="AN1575" s="45">
        <v>3.8807346281050769E-3</v>
      </c>
      <c r="AO1575" s="45">
        <v>6.2821269871493569E-3</v>
      </c>
      <c r="AP1575" s="45">
        <v>9.0188549738908046E-3</v>
      </c>
      <c r="AQ1575" s="45">
        <v>1.2285133639756078E-2</v>
      </c>
      <c r="AR1575" s="45">
        <v>1.6038697234735968E-2</v>
      </c>
      <c r="AS1575" s="45">
        <v>1.6628273022708598E-2</v>
      </c>
      <c r="AT1575" s="45">
        <v>1.6628273022708598E-2</v>
      </c>
      <c r="AU1575" s="45">
        <v>1.6628273022708598E-2</v>
      </c>
      <c r="AV1575" s="45">
        <v>1.6628273022708598E-2</v>
      </c>
      <c r="AW1575" s="45">
        <v>1.6628273022708598E-2</v>
      </c>
      <c r="AX1575" s="45">
        <v>1.6628273022708598E-2</v>
      </c>
      <c r="AY1575" s="45">
        <v>1.6628273022708598E-2</v>
      </c>
      <c r="AZ1575" s="45">
        <v>1.6628273022708598E-2</v>
      </c>
      <c r="BA1575" s="45">
        <v>1.6628273022708598E-2</v>
      </c>
      <c r="BB1575" s="45">
        <v>1.6628273022708598E-2</v>
      </c>
      <c r="BC1575" s="45">
        <v>1.6628273022708598E-2</v>
      </c>
      <c r="BD1575" s="45">
        <v>1.6628273022708598E-2</v>
      </c>
      <c r="BE1575" s="45">
        <v>1.6628273022708598E-2</v>
      </c>
      <c r="BF1575" s="45">
        <v>1.6628273022708598E-2</v>
      </c>
    </row>
    <row r="1576" spans="1:58" ht="13.5" thickBot="1" x14ac:dyDescent="0.25">
      <c r="A1576" s="6" t="s">
        <v>1354</v>
      </c>
      <c r="B1576" s="6" t="s">
        <v>1142</v>
      </c>
      <c r="C1576" s="6" t="s">
        <v>317</v>
      </c>
      <c r="D1576" s="6" t="s">
        <v>1354</v>
      </c>
      <c r="E1576" s="6">
        <v>44.159112123977252</v>
      </c>
      <c r="F1576" s="6" t="s">
        <v>314</v>
      </c>
      <c r="G1576" s="21" t="s">
        <v>1305</v>
      </c>
      <c r="H1576" s="21" t="s">
        <v>1172</v>
      </c>
      <c r="I1576" s="21" t="s">
        <v>1213</v>
      </c>
      <c r="J1576" s="21" t="s">
        <v>240</v>
      </c>
      <c r="K1576" s="21" t="s">
        <v>259</v>
      </c>
      <c r="L1576" s="21" t="s">
        <v>342</v>
      </c>
      <c r="M1576" s="3">
        <v>26.374797608153351</v>
      </c>
      <c r="N1576" s="3">
        <v>44.159112123977252</v>
      </c>
      <c r="O1576" s="21" t="s">
        <v>1462</v>
      </c>
      <c r="P1576" s="21">
        <v>0</v>
      </c>
      <c r="Q1576" s="46">
        <v>5.3513206075903115E-6</v>
      </c>
      <c r="R1576" s="46">
        <v>6.4209450416411574E-6</v>
      </c>
      <c r="S1576" s="46">
        <v>7.8765238858544538E-6</v>
      </c>
      <c r="T1576" s="46">
        <v>1.0427534096008509E-5</v>
      </c>
      <c r="U1576" s="46">
        <v>1.2998282775968453E-5</v>
      </c>
      <c r="V1576" s="46">
        <v>1.3120644305029283E-5</v>
      </c>
      <c r="W1576" s="46">
        <v>1.4413680928521944E-5</v>
      </c>
      <c r="X1576" s="46">
        <v>1.6133887810301037E-5</v>
      </c>
      <c r="Y1576" s="46">
        <v>1.825414488593414E-5</v>
      </c>
      <c r="Z1576" s="46">
        <v>1.7896866625780625E-5</v>
      </c>
      <c r="AA1576" s="46">
        <v>2.0279887124401374E-5</v>
      </c>
      <c r="AB1576" s="46">
        <v>2.1077734376144106E-5</v>
      </c>
      <c r="AC1576" s="46">
        <v>2.377272448115182E-5</v>
      </c>
      <c r="AD1576" s="46">
        <v>2.2851669579401048E-5</v>
      </c>
      <c r="AE1576" s="46">
        <v>2.5087806710310713E-5</v>
      </c>
      <c r="AF1576" s="46">
        <v>2.6017618162993329E-5</v>
      </c>
      <c r="AG1576" s="46">
        <v>2.5626602522300426E-5</v>
      </c>
      <c r="AH1576" s="46">
        <v>2.5235586881607525E-5</v>
      </c>
      <c r="AI1576" s="46">
        <v>2.4844571240914619E-5</v>
      </c>
      <c r="AJ1576" s="46">
        <v>2.4453555600221715E-5</v>
      </c>
      <c r="AK1576" s="46">
        <v>2.4303302387559969E-5</v>
      </c>
      <c r="AL1576" s="45">
        <v>2.4303302387559969E-5</v>
      </c>
      <c r="AM1576" s="45">
        <v>5.3513206075903115E-6</v>
      </c>
      <c r="AN1576" s="45">
        <v>1.1772265649231469E-5</v>
      </c>
      <c r="AO1576" s="45">
        <v>1.9648789535085923E-5</v>
      </c>
      <c r="AP1576" s="45">
        <v>2.4303302387559969E-5</v>
      </c>
      <c r="AQ1576" s="45">
        <v>2.4303302387559969E-5</v>
      </c>
      <c r="AR1576" s="45">
        <v>2.4303302387559969E-5</v>
      </c>
      <c r="AS1576" s="45">
        <v>2.4303302387559969E-5</v>
      </c>
      <c r="AT1576" s="45">
        <v>2.4303302387559969E-5</v>
      </c>
      <c r="AU1576" s="45">
        <v>2.4303302387559969E-5</v>
      </c>
      <c r="AV1576" s="45">
        <v>2.4303302387559969E-5</v>
      </c>
      <c r="AW1576" s="45">
        <v>2.4303302387559969E-5</v>
      </c>
      <c r="AX1576" s="45">
        <v>2.4303302387559969E-5</v>
      </c>
      <c r="AY1576" s="45">
        <v>2.4303302387559969E-5</v>
      </c>
      <c r="AZ1576" s="45">
        <v>2.4303302387559969E-5</v>
      </c>
      <c r="BA1576" s="45">
        <v>2.4303302387559969E-5</v>
      </c>
      <c r="BB1576" s="45">
        <v>2.4303302387559969E-5</v>
      </c>
      <c r="BC1576" s="45">
        <v>2.4303302387559969E-5</v>
      </c>
      <c r="BD1576" s="45">
        <v>2.4303302387559969E-5</v>
      </c>
      <c r="BE1576" s="45">
        <v>2.4303302387559969E-5</v>
      </c>
      <c r="BF1576" s="45">
        <v>2.4303302387559969E-5</v>
      </c>
    </row>
    <row r="1577" spans="1:58" ht="13.5" thickBot="1" x14ac:dyDescent="0.25">
      <c r="A1577" s="6" t="s">
        <v>1143</v>
      </c>
      <c r="B1577" s="6" t="s">
        <v>1353</v>
      </c>
      <c r="C1577" s="6" t="s">
        <v>317</v>
      </c>
      <c r="D1577" s="6" t="s">
        <v>1143</v>
      </c>
      <c r="E1577" s="6">
        <v>49.540014857107259</v>
      </c>
      <c r="F1577" s="6" t="s">
        <v>314</v>
      </c>
      <c r="G1577" s="21" t="s">
        <v>1305</v>
      </c>
      <c r="H1577" s="21" t="s">
        <v>1172</v>
      </c>
      <c r="I1577" s="21" t="s">
        <v>1213</v>
      </c>
      <c r="J1577" s="21" t="s">
        <v>240</v>
      </c>
      <c r="K1577" s="21" t="s">
        <v>261</v>
      </c>
      <c r="L1577" s="21" t="s">
        <v>343</v>
      </c>
      <c r="M1577" s="3">
        <v>31.631459228390391</v>
      </c>
      <c r="N1577" s="3">
        <v>49.540014857107259</v>
      </c>
      <c r="O1577" s="21" t="s">
        <v>1463</v>
      </c>
      <c r="P1577" s="21">
        <v>0</v>
      </c>
      <c r="Q1577" s="46">
        <v>0</v>
      </c>
      <c r="R1577" s="46">
        <v>0</v>
      </c>
      <c r="S1577" s="46">
        <v>0</v>
      </c>
      <c r="T1577" s="46">
        <v>0</v>
      </c>
      <c r="U1577" s="46">
        <v>0</v>
      </c>
      <c r="V1577" s="46">
        <v>0</v>
      </c>
      <c r="W1577" s="46">
        <v>0</v>
      </c>
      <c r="X1577" s="46">
        <v>0</v>
      </c>
      <c r="Y1577" s="46">
        <v>0</v>
      </c>
      <c r="Z1577" s="46">
        <v>0</v>
      </c>
      <c r="AA1577" s="46">
        <v>0</v>
      </c>
      <c r="AB1577" s="46">
        <v>0</v>
      </c>
      <c r="AC1577" s="46">
        <v>0</v>
      </c>
      <c r="AD1577" s="46">
        <v>0</v>
      </c>
      <c r="AE1577" s="46">
        <v>0</v>
      </c>
      <c r="AF1577" s="46">
        <v>0</v>
      </c>
      <c r="AG1577" s="46">
        <v>0</v>
      </c>
      <c r="AH1577" s="46">
        <v>0</v>
      </c>
      <c r="AI1577" s="46">
        <v>0</v>
      </c>
      <c r="AJ1577" s="46">
        <v>0</v>
      </c>
      <c r="AK1577" s="46">
        <v>0</v>
      </c>
      <c r="AL1577" s="45">
        <v>0</v>
      </c>
      <c r="AM1577" s="45">
        <v>0</v>
      </c>
      <c r="AN1577" s="45">
        <v>0</v>
      </c>
      <c r="AO1577" s="45">
        <v>0</v>
      </c>
      <c r="AP1577" s="45">
        <v>0</v>
      </c>
      <c r="AQ1577" s="45">
        <v>0</v>
      </c>
      <c r="AR1577" s="45">
        <v>0</v>
      </c>
      <c r="AS1577" s="45">
        <v>0</v>
      </c>
      <c r="AT1577" s="45">
        <v>0</v>
      </c>
      <c r="AU1577" s="45">
        <v>0</v>
      </c>
      <c r="AV1577" s="45">
        <v>0</v>
      </c>
      <c r="AW1577" s="45">
        <v>0</v>
      </c>
      <c r="AX1577" s="45">
        <v>0</v>
      </c>
      <c r="AY1577" s="45">
        <v>0</v>
      </c>
      <c r="AZ1577" s="45">
        <v>0</v>
      </c>
      <c r="BA1577" s="45">
        <v>0</v>
      </c>
      <c r="BB1577" s="45">
        <v>0</v>
      </c>
      <c r="BC1577" s="45">
        <v>0</v>
      </c>
      <c r="BD1577" s="45">
        <v>0</v>
      </c>
      <c r="BE1577" s="45">
        <v>0</v>
      </c>
      <c r="BF1577" s="45">
        <v>0</v>
      </c>
    </row>
    <row r="1578" spans="1:58" ht="13.5" thickBot="1" x14ac:dyDescent="0.25">
      <c r="A1578" s="6" t="s">
        <v>1355</v>
      </c>
      <c r="B1578" s="6" t="s">
        <v>1353</v>
      </c>
      <c r="C1578" s="6" t="s">
        <v>317</v>
      </c>
      <c r="D1578" s="6" t="s">
        <v>1355</v>
      </c>
      <c r="E1578" s="6">
        <v>50.202520372659379</v>
      </c>
      <c r="F1578" s="6" t="s">
        <v>314</v>
      </c>
      <c r="G1578" s="21" t="s">
        <v>1305</v>
      </c>
      <c r="H1578" s="21" t="s">
        <v>1172</v>
      </c>
      <c r="I1578" s="21" t="s">
        <v>1213</v>
      </c>
      <c r="J1578" s="21" t="s">
        <v>240</v>
      </c>
      <c r="K1578" s="21" t="s">
        <v>263</v>
      </c>
      <c r="L1578" s="21" t="s">
        <v>344</v>
      </c>
      <c r="M1578" s="3">
        <v>32.266782445677791</v>
      </c>
      <c r="N1578" s="3">
        <v>50.202520372659379</v>
      </c>
      <c r="O1578" s="21" t="s">
        <v>1464</v>
      </c>
      <c r="P1578" s="21">
        <v>0</v>
      </c>
      <c r="Q1578" s="46">
        <v>2.59660784650265E-4</v>
      </c>
      <c r="R1578" s="46">
        <v>2.9934923712950361E-4</v>
      </c>
      <c r="S1578" s="46">
        <v>3.6784366085170894E-4</v>
      </c>
      <c r="T1578" s="46">
        <v>4.2837889186007243E-4</v>
      </c>
      <c r="U1578" s="46">
        <v>6.2627322205314486E-4</v>
      </c>
      <c r="V1578" s="46">
        <v>7.3418443772269373E-4</v>
      </c>
      <c r="W1578" s="46">
        <v>7.8625112228928185E-4</v>
      </c>
      <c r="X1578" s="46">
        <v>7.614567960148199E-4</v>
      </c>
      <c r="Y1578" s="46">
        <v>6.8392512808368347E-4</v>
      </c>
      <c r="Z1578" s="46">
        <v>6.76138939656443E-4</v>
      </c>
      <c r="AA1578" s="46">
        <v>8.0392323755769531E-4</v>
      </c>
      <c r="AB1578" s="46">
        <v>8.5884544728230647E-4</v>
      </c>
      <c r="AC1578" s="46">
        <v>9.0249077790008618E-4</v>
      </c>
      <c r="AD1578" s="46">
        <v>9.551154083142833E-4</v>
      </c>
      <c r="AE1578" s="46">
        <v>9.9506134787157594E-4</v>
      </c>
      <c r="AF1578" s="46">
        <v>1.0227670737530746E-3</v>
      </c>
      <c r="AG1578" s="46">
        <v>9.9808542203487353E-4</v>
      </c>
      <c r="AH1578" s="46">
        <v>9.7340377031667261E-4</v>
      </c>
      <c r="AI1578" s="46">
        <v>9.4872211859847125E-4</v>
      </c>
      <c r="AJ1578" s="46">
        <v>9.2404046688027033E-4</v>
      </c>
      <c r="AK1578" s="46">
        <v>9.1836276294845586E-4</v>
      </c>
      <c r="AL1578" s="45">
        <v>9.1836276294845586E-4</v>
      </c>
      <c r="AM1578" s="45">
        <v>2.59660784650265E-4</v>
      </c>
      <c r="AN1578" s="45">
        <v>5.5901002177976861E-4</v>
      </c>
      <c r="AO1578" s="45">
        <v>9.1836276294845586E-4</v>
      </c>
      <c r="AP1578" s="45">
        <v>9.1836276294845586E-4</v>
      </c>
      <c r="AQ1578" s="45">
        <v>9.1836276294845586E-4</v>
      </c>
      <c r="AR1578" s="45">
        <v>9.1836276294845586E-4</v>
      </c>
      <c r="AS1578" s="45">
        <v>9.1836276294845586E-4</v>
      </c>
      <c r="AT1578" s="45">
        <v>9.1836276294845586E-4</v>
      </c>
      <c r="AU1578" s="45">
        <v>9.1836276294845586E-4</v>
      </c>
      <c r="AV1578" s="45">
        <v>9.1836276294845586E-4</v>
      </c>
      <c r="AW1578" s="45">
        <v>9.1836276294845586E-4</v>
      </c>
      <c r="AX1578" s="45">
        <v>9.1836276294845586E-4</v>
      </c>
      <c r="AY1578" s="45">
        <v>9.1836276294845586E-4</v>
      </c>
      <c r="AZ1578" s="45">
        <v>9.1836276294845586E-4</v>
      </c>
      <c r="BA1578" s="45">
        <v>9.1836276294845586E-4</v>
      </c>
      <c r="BB1578" s="45">
        <v>9.1836276294845586E-4</v>
      </c>
      <c r="BC1578" s="45">
        <v>9.1836276294845586E-4</v>
      </c>
      <c r="BD1578" s="45">
        <v>9.1836276294845586E-4</v>
      </c>
      <c r="BE1578" s="45">
        <v>9.1836276294845586E-4</v>
      </c>
      <c r="BF1578" s="45">
        <v>9.1836276294845586E-4</v>
      </c>
    </row>
    <row r="1579" spans="1:58" ht="13.5" thickBot="1" x14ac:dyDescent="0.25">
      <c r="A1579" s="6" t="s">
        <v>1143</v>
      </c>
      <c r="B1579" s="6" t="s">
        <v>1142</v>
      </c>
      <c r="C1579" s="6" t="s">
        <v>317</v>
      </c>
      <c r="D1579" s="6" t="s">
        <v>1143</v>
      </c>
      <c r="E1579" s="6">
        <v>46.951179346605507</v>
      </c>
      <c r="F1579" s="6" t="s">
        <v>314</v>
      </c>
      <c r="G1579" s="21" t="s">
        <v>1305</v>
      </c>
      <c r="H1579" s="21" t="s">
        <v>1172</v>
      </c>
      <c r="I1579" s="21" t="s">
        <v>1213</v>
      </c>
      <c r="J1579" s="21" t="s">
        <v>240</v>
      </c>
      <c r="K1579" s="21" t="s">
        <v>265</v>
      </c>
      <c r="L1579" s="21" t="s">
        <v>345</v>
      </c>
      <c r="M1579" s="3">
        <v>29.089340461498093</v>
      </c>
      <c r="N1579" s="3">
        <v>46.951179346605507</v>
      </c>
      <c r="O1579" s="21" t="s">
        <v>1465</v>
      </c>
      <c r="P1579" s="21">
        <v>0</v>
      </c>
      <c r="Q1579" s="46">
        <v>0</v>
      </c>
      <c r="R1579" s="46">
        <v>0</v>
      </c>
      <c r="S1579" s="46">
        <v>0</v>
      </c>
      <c r="T1579" s="46">
        <v>0</v>
      </c>
      <c r="U1579" s="46">
        <v>0</v>
      </c>
      <c r="V1579" s="46">
        <v>0</v>
      </c>
      <c r="W1579" s="46">
        <v>0</v>
      </c>
      <c r="X1579" s="46">
        <v>0</v>
      </c>
      <c r="Y1579" s="46">
        <v>0</v>
      </c>
      <c r="Z1579" s="46">
        <v>0</v>
      </c>
      <c r="AA1579" s="46">
        <v>0</v>
      </c>
      <c r="AB1579" s="46">
        <v>0</v>
      </c>
      <c r="AC1579" s="46">
        <v>0</v>
      </c>
      <c r="AD1579" s="46">
        <v>0</v>
      </c>
      <c r="AE1579" s="46">
        <v>0</v>
      </c>
      <c r="AF1579" s="46">
        <v>0</v>
      </c>
      <c r="AG1579" s="46">
        <v>0</v>
      </c>
      <c r="AH1579" s="46">
        <v>0</v>
      </c>
      <c r="AI1579" s="46">
        <v>0</v>
      </c>
      <c r="AJ1579" s="46">
        <v>0</v>
      </c>
      <c r="AK1579" s="46">
        <v>0</v>
      </c>
      <c r="AL1579" s="45">
        <v>0</v>
      </c>
      <c r="AM1579" s="45">
        <v>0</v>
      </c>
      <c r="AN1579" s="45">
        <v>0</v>
      </c>
      <c r="AO1579" s="45">
        <v>0</v>
      </c>
      <c r="AP1579" s="45">
        <v>0</v>
      </c>
      <c r="AQ1579" s="45">
        <v>0</v>
      </c>
      <c r="AR1579" s="45">
        <v>0</v>
      </c>
      <c r="AS1579" s="45">
        <v>0</v>
      </c>
      <c r="AT1579" s="45">
        <v>0</v>
      </c>
      <c r="AU1579" s="45">
        <v>0</v>
      </c>
      <c r="AV1579" s="45">
        <v>0</v>
      </c>
      <c r="AW1579" s="45">
        <v>0</v>
      </c>
      <c r="AX1579" s="45">
        <v>0</v>
      </c>
      <c r="AY1579" s="45">
        <v>0</v>
      </c>
      <c r="AZ1579" s="45">
        <v>0</v>
      </c>
      <c r="BA1579" s="45">
        <v>0</v>
      </c>
      <c r="BB1579" s="45">
        <v>0</v>
      </c>
      <c r="BC1579" s="45">
        <v>0</v>
      </c>
      <c r="BD1579" s="45">
        <v>0</v>
      </c>
      <c r="BE1579" s="45">
        <v>0</v>
      </c>
      <c r="BF1579" s="45">
        <v>0</v>
      </c>
    </row>
    <row r="1580" spans="1:58" ht="13.5" thickBot="1" x14ac:dyDescent="0.25">
      <c r="A1580" s="6" t="s">
        <v>1143</v>
      </c>
      <c r="B1580" s="6" t="s">
        <v>1142</v>
      </c>
      <c r="C1580" s="6" t="s">
        <v>317</v>
      </c>
      <c r="D1580" s="6" t="s">
        <v>1143</v>
      </c>
      <c r="E1580" s="6">
        <v>46.951179346605507</v>
      </c>
      <c r="F1580" s="6" t="s">
        <v>314</v>
      </c>
      <c r="G1580" s="21" t="s">
        <v>1305</v>
      </c>
      <c r="H1580" s="21" t="s">
        <v>1172</v>
      </c>
      <c r="I1580" s="21" t="s">
        <v>1213</v>
      </c>
      <c r="J1580" s="21" t="s">
        <v>240</v>
      </c>
      <c r="K1580" s="21" t="s">
        <v>267</v>
      </c>
      <c r="L1580" s="21" t="s">
        <v>346</v>
      </c>
      <c r="M1580" s="3">
        <v>29.089340461498093</v>
      </c>
      <c r="N1580" s="3">
        <v>46.951179346605507</v>
      </c>
      <c r="O1580" s="21" t="s">
        <v>1465</v>
      </c>
      <c r="P1580" s="21">
        <v>0</v>
      </c>
      <c r="Q1580" s="46">
        <v>8.2998011969147835E-5</v>
      </c>
      <c r="R1580" s="46">
        <v>6.6220067161663437E-5</v>
      </c>
      <c r="S1580" s="46">
        <v>7.4689611017000874E-5</v>
      </c>
      <c r="T1580" s="46">
        <v>8.4195272866388247E-5</v>
      </c>
      <c r="U1580" s="46">
        <v>1.3775548355882445E-4</v>
      </c>
      <c r="V1580" s="46">
        <v>1.9713543260798055E-4</v>
      </c>
      <c r="W1580" s="46">
        <v>2.7945010193886657E-4</v>
      </c>
      <c r="X1580" s="46">
        <v>5.0655360109114406E-4</v>
      </c>
      <c r="Y1580" s="46">
        <v>5.6856048457939882E-4</v>
      </c>
      <c r="Z1580" s="46">
        <v>5.4254940621875668E-4</v>
      </c>
      <c r="AA1580" s="46">
        <v>6.4781548474805999E-4</v>
      </c>
      <c r="AB1580" s="46">
        <v>6.0764380042846087E-4</v>
      </c>
      <c r="AC1580" s="46">
        <v>5.0893735183650155E-4</v>
      </c>
      <c r="AD1580" s="46">
        <v>5.6325820283515109E-4</v>
      </c>
      <c r="AE1580" s="46">
        <v>5.7512997195638556E-4</v>
      </c>
      <c r="AF1580" s="46">
        <v>6.1419350533914235E-4</v>
      </c>
      <c r="AG1580" s="46">
        <v>6.2297598833142647E-4</v>
      </c>
      <c r="AH1580" s="46">
        <v>6.3175847132371059E-4</v>
      </c>
      <c r="AI1580" s="46">
        <v>6.4054095431599427E-4</v>
      </c>
      <c r="AJ1580" s="46">
        <v>6.4932343730827818E-4</v>
      </c>
      <c r="AK1580" s="46">
        <v>6.4533371351893892E-4</v>
      </c>
      <c r="AL1580" s="45">
        <v>6.4533371351893892E-4</v>
      </c>
      <c r="AM1580" s="45">
        <v>8.2998011969147835E-5</v>
      </c>
      <c r="AN1580" s="45">
        <v>1.4921807913081129E-4</v>
      </c>
      <c r="AO1580" s="45">
        <v>2.2390769014781216E-4</v>
      </c>
      <c r="AP1580" s="45">
        <v>3.0810296301420038E-4</v>
      </c>
      <c r="AQ1580" s="45">
        <v>4.458584465730248E-4</v>
      </c>
      <c r="AR1580" s="45">
        <v>6.4299387918100536E-4</v>
      </c>
      <c r="AS1580" s="45">
        <v>6.4533371351893892E-4</v>
      </c>
      <c r="AT1580" s="45">
        <v>6.4533371351893892E-4</v>
      </c>
      <c r="AU1580" s="45">
        <v>6.4533371351893892E-4</v>
      </c>
      <c r="AV1580" s="45">
        <v>6.4533371351893892E-4</v>
      </c>
      <c r="AW1580" s="45">
        <v>6.4533371351893892E-4</v>
      </c>
      <c r="AX1580" s="45">
        <v>6.4533371351893892E-4</v>
      </c>
      <c r="AY1580" s="45">
        <v>6.4533371351893892E-4</v>
      </c>
      <c r="AZ1580" s="45">
        <v>6.4533371351893892E-4</v>
      </c>
      <c r="BA1580" s="45">
        <v>6.4533371351893892E-4</v>
      </c>
      <c r="BB1580" s="45">
        <v>6.4533371351893892E-4</v>
      </c>
      <c r="BC1580" s="45">
        <v>6.4533371351893892E-4</v>
      </c>
      <c r="BD1580" s="45">
        <v>6.4533371351893892E-4</v>
      </c>
      <c r="BE1580" s="45">
        <v>6.4533371351893892E-4</v>
      </c>
      <c r="BF1580" s="45">
        <v>6.4533371351893892E-4</v>
      </c>
    </row>
    <row r="1581" spans="1:58" ht="13.5" thickBot="1" x14ac:dyDescent="0.25">
      <c r="A1581" s="6" t="s">
        <v>1138</v>
      </c>
      <c r="B1581" s="6" t="s">
        <v>1352</v>
      </c>
      <c r="C1581" s="6" t="s">
        <v>317</v>
      </c>
      <c r="D1581" s="6" t="s">
        <v>1138</v>
      </c>
      <c r="E1581" s="6">
        <v>38.013897579799192</v>
      </c>
      <c r="F1581" s="6" t="s">
        <v>314</v>
      </c>
      <c r="G1581" s="21" t="s">
        <v>1305</v>
      </c>
      <c r="H1581" s="21" t="s">
        <v>1172</v>
      </c>
      <c r="I1581" s="21" t="s">
        <v>1213</v>
      </c>
      <c r="J1581" s="21" t="s">
        <v>240</v>
      </c>
      <c r="K1581" s="21" t="s">
        <v>269</v>
      </c>
      <c r="L1581" s="21" t="s">
        <v>347</v>
      </c>
      <c r="M1581" s="3">
        <v>20.208276336298194</v>
      </c>
      <c r="N1581" s="3">
        <v>38.013897579799192</v>
      </c>
      <c r="O1581" s="21" t="s">
        <v>1466</v>
      </c>
      <c r="P1581" s="21">
        <v>0</v>
      </c>
      <c r="Q1581" s="46">
        <v>3.4967370938974985E-4</v>
      </c>
      <c r="R1581" s="46">
        <v>4.1749714735139624E-4</v>
      </c>
      <c r="S1581" s="46">
        <v>4.8449935579379758E-4</v>
      </c>
      <c r="T1581" s="46">
        <v>5.5029489647829459E-4</v>
      </c>
      <c r="U1581" s="46">
        <v>6.1528753833912334E-4</v>
      </c>
      <c r="V1581" s="46">
        <v>6.8061709746312894E-4</v>
      </c>
      <c r="W1581" s="46">
        <v>7.4600459367577031E-4</v>
      </c>
      <c r="X1581" s="46">
        <v>1.0680258551774464E-3</v>
      </c>
      <c r="Y1581" s="46">
        <v>1.2933054313622021E-3</v>
      </c>
      <c r="Z1581" s="46">
        <v>1.3935833847656426E-3</v>
      </c>
      <c r="AA1581" s="46">
        <v>1.5340651587609838E-3</v>
      </c>
      <c r="AB1581" s="46">
        <v>1.6667730099716462E-3</v>
      </c>
      <c r="AC1581" s="46">
        <v>1.530661433197654E-3</v>
      </c>
      <c r="AD1581" s="46">
        <v>1.6474297083288294E-3</v>
      </c>
      <c r="AE1581" s="46">
        <v>1.6062359598730113E-3</v>
      </c>
      <c r="AF1581" s="46">
        <v>1.8345777912122502E-3</v>
      </c>
      <c r="AG1581" s="46">
        <v>1.9783398745687681E-3</v>
      </c>
      <c r="AH1581" s="46">
        <v>2.1221019579252842E-3</v>
      </c>
      <c r="AI1581" s="46">
        <v>2.2658640412818016E-3</v>
      </c>
      <c r="AJ1581" s="46">
        <v>2.4096261246383185E-3</v>
      </c>
      <c r="AK1581" s="46">
        <v>2.394820340462814E-3</v>
      </c>
      <c r="AL1581" s="45">
        <v>2.394820340462814E-3</v>
      </c>
      <c r="AM1581" s="45">
        <v>3.4967370938974985E-4</v>
      </c>
      <c r="AN1581" s="45">
        <v>7.6717085674114609E-4</v>
      </c>
      <c r="AO1581" s="45">
        <v>1.2516702125349437E-3</v>
      </c>
      <c r="AP1581" s="45">
        <v>1.8019651090132383E-3</v>
      </c>
      <c r="AQ1581" s="45">
        <v>2.394820340462814E-3</v>
      </c>
      <c r="AR1581" s="45">
        <v>2.394820340462814E-3</v>
      </c>
      <c r="AS1581" s="45">
        <v>2.394820340462814E-3</v>
      </c>
      <c r="AT1581" s="45">
        <v>2.394820340462814E-3</v>
      </c>
      <c r="AU1581" s="45">
        <v>2.394820340462814E-3</v>
      </c>
      <c r="AV1581" s="45">
        <v>2.394820340462814E-3</v>
      </c>
      <c r="AW1581" s="45">
        <v>2.394820340462814E-3</v>
      </c>
      <c r="AX1581" s="45">
        <v>2.394820340462814E-3</v>
      </c>
      <c r="AY1581" s="45">
        <v>2.394820340462814E-3</v>
      </c>
      <c r="AZ1581" s="45">
        <v>2.394820340462814E-3</v>
      </c>
      <c r="BA1581" s="45">
        <v>2.394820340462814E-3</v>
      </c>
      <c r="BB1581" s="45">
        <v>2.394820340462814E-3</v>
      </c>
      <c r="BC1581" s="45">
        <v>2.394820340462814E-3</v>
      </c>
      <c r="BD1581" s="45">
        <v>2.394820340462814E-3</v>
      </c>
      <c r="BE1581" s="45">
        <v>2.394820340462814E-3</v>
      </c>
      <c r="BF1581" s="45">
        <v>2.394820340462814E-3</v>
      </c>
    </row>
    <row r="1582" spans="1:58" ht="13.5" thickBot="1" x14ac:dyDescent="0.25">
      <c r="A1582" s="6" t="s">
        <v>1143</v>
      </c>
      <c r="B1582" s="6" t="s">
        <v>1353</v>
      </c>
      <c r="C1582" s="6" t="s">
        <v>317</v>
      </c>
      <c r="D1582" s="6" t="s">
        <v>1143</v>
      </c>
      <c r="E1582" s="6">
        <v>47.950699787126979</v>
      </c>
      <c r="F1582" s="6" t="s">
        <v>314</v>
      </c>
      <c r="G1582" s="21" t="s">
        <v>1305</v>
      </c>
      <c r="H1582" s="21" t="s">
        <v>1172</v>
      </c>
      <c r="I1582" s="21" t="s">
        <v>1213</v>
      </c>
      <c r="J1582" s="21" t="s">
        <v>240</v>
      </c>
      <c r="K1582" s="21" t="s">
        <v>271</v>
      </c>
      <c r="L1582" s="21" t="s">
        <v>348</v>
      </c>
      <c r="M1582" s="3">
        <v>30.056198087125075</v>
      </c>
      <c r="N1582" s="3">
        <v>47.950699787126979</v>
      </c>
      <c r="O1582" s="21" t="s">
        <v>1467</v>
      </c>
      <c r="P1582" s="21">
        <v>0</v>
      </c>
      <c r="Q1582" s="46">
        <v>8.3141005718134601E-4</v>
      </c>
      <c r="R1582" s="46">
        <v>9.8539827285883098E-4</v>
      </c>
      <c r="S1582" s="46">
        <v>1.1371252113207351E-3</v>
      </c>
      <c r="T1582" s="46">
        <v>1.292168960472014E-3</v>
      </c>
      <c r="U1582" s="46">
        <v>1.4703922513040941E-3</v>
      </c>
      <c r="V1582" s="46">
        <v>1.6542355561952483E-3</v>
      </c>
      <c r="W1582" s="46">
        <v>1.8673781726119033E-3</v>
      </c>
      <c r="X1582" s="46">
        <v>3.8037027141689887E-3</v>
      </c>
      <c r="Y1582" s="46">
        <v>4.933454120669185E-3</v>
      </c>
      <c r="Z1582" s="46">
        <v>5.6297623235128866E-3</v>
      </c>
      <c r="AA1582" s="46">
        <v>6.042748077319888E-3</v>
      </c>
      <c r="AB1582" s="46">
        <v>6.7247929265766377E-3</v>
      </c>
      <c r="AC1582" s="46">
        <v>5.9050471190768032E-3</v>
      </c>
      <c r="AD1582" s="46">
        <v>5.968979538483488E-3</v>
      </c>
      <c r="AE1582" s="46">
        <v>6.0188092075542463E-3</v>
      </c>
      <c r="AF1582" s="46">
        <v>6.8033172469814055E-3</v>
      </c>
      <c r="AG1582" s="46">
        <v>7.2708982239628444E-3</v>
      </c>
      <c r="AH1582" s="46">
        <v>7.7384792009442824E-3</v>
      </c>
      <c r="AI1582" s="46">
        <v>8.206060177925717E-3</v>
      </c>
      <c r="AJ1582" s="46">
        <v>8.6736411549071558E-3</v>
      </c>
      <c r="AK1582" s="46">
        <v>8.6203465555324908E-3</v>
      </c>
      <c r="AL1582" s="45">
        <v>8.6203465555324908E-3</v>
      </c>
      <c r="AM1582" s="45">
        <v>8.3141005718134601E-4</v>
      </c>
      <c r="AN1582" s="45">
        <v>1.8168083300401771E-3</v>
      </c>
      <c r="AO1582" s="45">
        <v>2.9539335413609124E-3</v>
      </c>
      <c r="AP1582" s="45">
        <v>4.2461025018329266E-3</v>
      </c>
      <c r="AQ1582" s="45">
        <v>5.7164947531370205E-3</v>
      </c>
      <c r="AR1582" s="45">
        <v>7.3707303093322688E-3</v>
      </c>
      <c r="AS1582" s="45">
        <v>8.6203465555324908E-3</v>
      </c>
      <c r="AT1582" s="45">
        <v>8.6203465555324908E-3</v>
      </c>
      <c r="AU1582" s="45">
        <v>8.6203465555324908E-3</v>
      </c>
      <c r="AV1582" s="45">
        <v>8.6203465555324908E-3</v>
      </c>
      <c r="AW1582" s="45">
        <v>8.6203465555324908E-3</v>
      </c>
      <c r="AX1582" s="45">
        <v>8.6203465555324908E-3</v>
      </c>
      <c r="AY1582" s="45">
        <v>8.6203465555324908E-3</v>
      </c>
      <c r="AZ1582" s="45">
        <v>8.6203465555324908E-3</v>
      </c>
      <c r="BA1582" s="45">
        <v>8.6203465555324908E-3</v>
      </c>
      <c r="BB1582" s="45">
        <v>8.6203465555324908E-3</v>
      </c>
      <c r="BC1582" s="45">
        <v>8.6203465555324908E-3</v>
      </c>
      <c r="BD1582" s="45">
        <v>8.6203465555324908E-3</v>
      </c>
      <c r="BE1582" s="45">
        <v>8.6203465555324908E-3</v>
      </c>
      <c r="BF1582" s="45">
        <v>8.6203465555324908E-3</v>
      </c>
    </row>
    <row r="1583" spans="1:58" ht="13.5" thickBot="1" x14ac:dyDescent="0.25">
      <c r="A1583" s="6" t="s">
        <v>1355</v>
      </c>
      <c r="B1583" s="6" t="s">
        <v>1353</v>
      </c>
      <c r="C1583" s="6" t="s">
        <v>317</v>
      </c>
      <c r="D1583" s="6" t="s">
        <v>1355</v>
      </c>
      <c r="E1583" s="6">
        <v>51.076337803840723</v>
      </c>
      <c r="F1583" s="6" t="s">
        <v>314</v>
      </c>
      <c r="G1583" s="21" t="s">
        <v>1305</v>
      </c>
      <c r="H1583" s="21" t="s">
        <v>1172</v>
      </c>
      <c r="I1583" s="21" t="s">
        <v>1213</v>
      </c>
      <c r="J1583" s="21" t="s">
        <v>240</v>
      </c>
      <c r="K1583" s="21" t="s">
        <v>273</v>
      </c>
      <c r="L1583" s="21" t="s">
        <v>349</v>
      </c>
      <c r="M1583" s="3">
        <v>33.111885126209536</v>
      </c>
      <c r="N1583" s="3">
        <v>51.076337803840723</v>
      </c>
      <c r="O1583" s="21" t="s">
        <v>1468</v>
      </c>
      <c r="P1583" s="21">
        <v>0</v>
      </c>
      <c r="Q1583" s="46">
        <v>0</v>
      </c>
      <c r="R1583" s="46">
        <v>0</v>
      </c>
      <c r="S1583" s="46">
        <v>0</v>
      </c>
      <c r="T1583" s="46">
        <v>0</v>
      </c>
      <c r="U1583" s="46">
        <v>0</v>
      </c>
      <c r="V1583" s="46">
        <v>0</v>
      </c>
      <c r="W1583" s="46">
        <v>0</v>
      </c>
      <c r="X1583" s="46">
        <v>0</v>
      </c>
      <c r="Y1583" s="46">
        <v>0</v>
      </c>
      <c r="Z1583" s="46">
        <v>0</v>
      </c>
      <c r="AA1583" s="46">
        <v>0</v>
      </c>
      <c r="AB1583" s="46">
        <v>0</v>
      </c>
      <c r="AC1583" s="46">
        <v>0</v>
      </c>
      <c r="AD1583" s="46">
        <v>0</v>
      </c>
      <c r="AE1583" s="46">
        <v>0</v>
      </c>
      <c r="AF1583" s="46">
        <v>0</v>
      </c>
      <c r="AG1583" s="46">
        <v>0</v>
      </c>
      <c r="AH1583" s="46">
        <v>0</v>
      </c>
      <c r="AI1583" s="46">
        <v>0</v>
      </c>
      <c r="AJ1583" s="46">
        <v>0</v>
      </c>
      <c r="AK1583" s="46">
        <v>0</v>
      </c>
      <c r="AL1583" s="45">
        <v>0</v>
      </c>
      <c r="AM1583" s="45">
        <v>0</v>
      </c>
      <c r="AN1583" s="45">
        <v>0</v>
      </c>
      <c r="AO1583" s="45">
        <v>0</v>
      </c>
      <c r="AP1583" s="45">
        <v>0</v>
      </c>
      <c r="AQ1583" s="45">
        <v>0</v>
      </c>
      <c r="AR1583" s="45">
        <v>0</v>
      </c>
      <c r="AS1583" s="45">
        <v>0</v>
      </c>
      <c r="AT1583" s="45">
        <v>0</v>
      </c>
      <c r="AU1583" s="45">
        <v>0</v>
      </c>
      <c r="AV1583" s="45">
        <v>0</v>
      </c>
      <c r="AW1583" s="45">
        <v>0</v>
      </c>
      <c r="AX1583" s="45">
        <v>0</v>
      </c>
      <c r="AY1583" s="45">
        <v>0</v>
      </c>
      <c r="AZ1583" s="45">
        <v>0</v>
      </c>
      <c r="BA1583" s="45">
        <v>0</v>
      </c>
      <c r="BB1583" s="45">
        <v>0</v>
      </c>
      <c r="BC1583" s="45">
        <v>0</v>
      </c>
      <c r="BD1583" s="45">
        <v>0</v>
      </c>
      <c r="BE1583" s="45">
        <v>0</v>
      </c>
      <c r="BF1583" s="45">
        <v>0</v>
      </c>
    </row>
    <row r="1584" spans="1:58" ht="13.5" thickBot="1" x14ac:dyDescent="0.25">
      <c r="A1584" s="6" t="s">
        <v>1355</v>
      </c>
      <c r="B1584" s="6" t="s">
        <v>1353</v>
      </c>
      <c r="C1584" s="6" t="s">
        <v>317</v>
      </c>
      <c r="D1584" s="6" t="s">
        <v>1355</v>
      </c>
      <c r="E1584" s="6">
        <v>51.076337803840723</v>
      </c>
      <c r="F1584" s="6" t="s">
        <v>314</v>
      </c>
      <c r="G1584" s="21" t="s">
        <v>1305</v>
      </c>
      <c r="H1584" s="21" t="s">
        <v>1172</v>
      </c>
      <c r="I1584" s="21" t="s">
        <v>1213</v>
      </c>
      <c r="J1584" s="21" t="s">
        <v>240</v>
      </c>
      <c r="K1584" s="21" t="s">
        <v>275</v>
      </c>
      <c r="L1584" s="21" t="s">
        <v>350</v>
      </c>
      <c r="M1584" s="3">
        <v>33.111885126209536</v>
      </c>
      <c r="N1584" s="3">
        <v>51.076337803840723</v>
      </c>
      <c r="O1584" s="21" t="s">
        <v>1468</v>
      </c>
      <c r="P1584" s="21">
        <v>0</v>
      </c>
      <c r="Q1584" s="46">
        <v>4.0898189164548619E-3</v>
      </c>
      <c r="R1584" s="46">
        <v>4.3156438326272294E-3</v>
      </c>
      <c r="S1584" s="46">
        <v>4.6566243779708368E-3</v>
      </c>
      <c r="T1584" s="46">
        <v>4.7675171831465107E-3</v>
      </c>
      <c r="U1584" s="46">
        <v>5.706708421394778E-3</v>
      </c>
      <c r="V1584" s="46">
        <v>6.7893653472072E-3</v>
      </c>
      <c r="W1584" s="46">
        <v>8.7092209229956575E-3</v>
      </c>
      <c r="X1584" s="46">
        <v>1.1560887655811503E-2</v>
      </c>
      <c r="Y1584" s="46">
        <v>1.3685943042626995E-2</v>
      </c>
      <c r="Z1584" s="46">
        <v>1.3399383215944567E-2</v>
      </c>
      <c r="AA1584" s="46">
        <v>1.4787080510774096E-2</v>
      </c>
      <c r="AB1584" s="46">
        <v>1.4881353911941543E-2</v>
      </c>
      <c r="AC1584" s="46">
        <v>1.419872212265765E-2</v>
      </c>
      <c r="AD1584" s="46">
        <v>1.4678854903669098E-2</v>
      </c>
      <c r="AE1584" s="46">
        <v>1.5225763822205201E-2</v>
      </c>
      <c r="AF1584" s="46">
        <v>1.5959082957235297E-2</v>
      </c>
      <c r="AG1584" s="46">
        <v>1.5890779118939217E-2</v>
      </c>
      <c r="AH1584" s="46">
        <v>1.5822475280643126E-2</v>
      </c>
      <c r="AI1584" s="46">
        <v>1.5754171442347038E-2</v>
      </c>
      <c r="AJ1584" s="46">
        <v>1.5685867604050954E-2</v>
      </c>
      <c r="AK1584" s="46">
        <v>1.5589486855196824E-2</v>
      </c>
      <c r="AL1584" s="45">
        <v>1.5589486855196824E-2</v>
      </c>
      <c r="AM1584" s="45">
        <v>4.0898189164548619E-3</v>
      </c>
      <c r="AN1584" s="45">
        <v>8.4054627490820905E-3</v>
      </c>
      <c r="AO1584" s="45">
        <v>1.3062087127052927E-2</v>
      </c>
      <c r="AP1584" s="45">
        <v>1.5589486855196824E-2</v>
      </c>
      <c r="AQ1584" s="45">
        <v>1.5589486855196824E-2</v>
      </c>
      <c r="AR1584" s="45">
        <v>1.5589486855196824E-2</v>
      </c>
      <c r="AS1584" s="45">
        <v>1.5589486855196824E-2</v>
      </c>
      <c r="AT1584" s="45">
        <v>1.5589486855196824E-2</v>
      </c>
      <c r="AU1584" s="45">
        <v>1.5589486855196824E-2</v>
      </c>
      <c r="AV1584" s="45">
        <v>1.5589486855196824E-2</v>
      </c>
      <c r="AW1584" s="45">
        <v>1.5589486855196824E-2</v>
      </c>
      <c r="AX1584" s="45">
        <v>1.5589486855196824E-2</v>
      </c>
      <c r="AY1584" s="45">
        <v>1.5589486855196824E-2</v>
      </c>
      <c r="AZ1584" s="45">
        <v>1.5589486855196824E-2</v>
      </c>
      <c r="BA1584" s="45">
        <v>1.5589486855196824E-2</v>
      </c>
      <c r="BB1584" s="45">
        <v>1.5589486855196824E-2</v>
      </c>
      <c r="BC1584" s="45">
        <v>1.5589486855196824E-2</v>
      </c>
      <c r="BD1584" s="45">
        <v>1.5589486855196824E-2</v>
      </c>
      <c r="BE1584" s="45">
        <v>1.5589486855196824E-2</v>
      </c>
      <c r="BF1584" s="45">
        <v>1.5589486855196824E-2</v>
      </c>
    </row>
    <row r="1585" spans="1:58" ht="13.5" thickBot="1" x14ac:dyDescent="0.25">
      <c r="A1585" s="6" t="s">
        <v>1143</v>
      </c>
      <c r="B1585" s="6" t="s">
        <v>1142</v>
      </c>
      <c r="C1585" s="6" t="s">
        <v>317</v>
      </c>
      <c r="D1585" s="6" t="s">
        <v>1143</v>
      </c>
      <c r="E1585" s="6">
        <v>47.444905846082413</v>
      </c>
      <c r="F1585" s="6" t="s">
        <v>314</v>
      </c>
      <c r="G1585" s="21" t="s">
        <v>1305</v>
      </c>
      <c r="H1585" s="21" t="s">
        <v>1172</v>
      </c>
      <c r="I1585" s="21" t="s">
        <v>1213</v>
      </c>
      <c r="J1585" s="21" t="s">
        <v>240</v>
      </c>
      <c r="K1585" s="21" t="s">
        <v>277</v>
      </c>
      <c r="L1585" s="21" t="s">
        <v>351</v>
      </c>
      <c r="M1585" s="3">
        <v>29.557378671621727</v>
      </c>
      <c r="N1585" s="3">
        <v>47.444905846082413</v>
      </c>
      <c r="O1585" s="21" t="s">
        <v>1469</v>
      </c>
      <c r="P1585" s="21">
        <v>0</v>
      </c>
      <c r="Q1585" s="46">
        <v>2.4190087558656828E-3</v>
      </c>
      <c r="R1585" s="46">
        <v>3.4500452857292494E-3</v>
      </c>
      <c r="S1585" s="46">
        <v>3.1825290838544203E-3</v>
      </c>
      <c r="T1585" s="46">
        <v>3.6261100655976528E-3</v>
      </c>
      <c r="U1585" s="46">
        <v>4.5025881688074447E-3</v>
      </c>
      <c r="V1585" s="46">
        <v>8.5777913920485442E-3</v>
      </c>
      <c r="W1585" s="46">
        <v>9.9690998890215252E-3</v>
      </c>
      <c r="X1585" s="46">
        <v>1.4472602829613147E-2</v>
      </c>
      <c r="Y1585" s="46">
        <v>2.0980230410114577E-2</v>
      </c>
      <c r="Z1585" s="46">
        <v>2.6135359849219393E-2</v>
      </c>
      <c r="AA1585" s="46">
        <v>3.1529598781775553E-2</v>
      </c>
      <c r="AB1585" s="46">
        <v>3.060198769975013E-2</v>
      </c>
      <c r="AC1585" s="46">
        <v>3.4028706684988461E-2</v>
      </c>
      <c r="AD1585" s="46">
        <v>3.2969861684352279E-2</v>
      </c>
      <c r="AE1585" s="46">
        <v>3.4619467137617904E-2</v>
      </c>
      <c r="AF1585" s="46">
        <v>3.7067939623366956E-2</v>
      </c>
      <c r="AG1585" s="46">
        <v>3.7693661372625316E-2</v>
      </c>
      <c r="AH1585" s="46">
        <v>3.8319383121883675E-2</v>
      </c>
      <c r="AI1585" s="46">
        <v>3.8945104871142042E-2</v>
      </c>
      <c r="AJ1585" s="46">
        <v>3.9570826620400408E-2</v>
      </c>
      <c r="AK1585" s="46">
        <v>3.9327686362002061E-2</v>
      </c>
      <c r="AL1585" s="45">
        <v>3.9327686362002061E-2</v>
      </c>
      <c r="AM1585" s="45">
        <v>2.4190087558656828E-3</v>
      </c>
      <c r="AN1585" s="45">
        <v>5.8690540415949326E-3</v>
      </c>
      <c r="AO1585" s="45">
        <v>9.0515831254493525E-3</v>
      </c>
      <c r="AP1585" s="45">
        <v>1.2677693191047005E-2</v>
      </c>
      <c r="AQ1585" s="45">
        <v>1.718028135985445E-2</v>
      </c>
      <c r="AR1585" s="45">
        <v>2.5758072751902995E-2</v>
      </c>
      <c r="AS1585" s="45">
        <v>3.5727172640924523E-2</v>
      </c>
      <c r="AT1585" s="45">
        <v>3.9327686362002061E-2</v>
      </c>
      <c r="AU1585" s="45">
        <v>3.9327686362002061E-2</v>
      </c>
      <c r="AV1585" s="45">
        <v>3.9327686362002061E-2</v>
      </c>
      <c r="AW1585" s="45">
        <v>3.9327686362002061E-2</v>
      </c>
      <c r="AX1585" s="45">
        <v>3.9327686362002061E-2</v>
      </c>
      <c r="AY1585" s="45">
        <v>3.9327686362002061E-2</v>
      </c>
      <c r="AZ1585" s="45">
        <v>3.9327686362002061E-2</v>
      </c>
      <c r="BA1585" s="45">
        <v>3.9327686362002061E-2</v>
      </c>
      <c r="BB1585" s="45">
        <v>3.9327686362002061E-2</v>
      </c>
      <c r="BC1585" s="45">
        <v>3.9327686362002061E-2</v>
      </c>
      <c r="BD1585" s="45">
        <v>3.9327686362002061E-2</v>
      </c>
      <c r="BE1585" s="45">
        <v>3.9327686362002061E-2</v>
      </c>
      <c r="BF1585" s="45">
        <v>3.9327686362002061E-2</v>
      </c>
    </row>
    <row r="1586" spans="1:58" ht="13.5" thickBot="1" x14ac:dyDescent="0.25">
      <c r="A1586" s="6" t="s">
        <v>1143</v>
      </c>
      <c r="B1586" s="6" t="s">
        <v>1142</v>
      </c>
      <c r="C1586" s="6" t="s">
        <v>317</v>
      </c>
      <c r="D1586" s="6" t="s">
        <v>1143</v>
      </c>
      <c r="E1586" s="6">
        <v>47.444905846082413</v>
      </c>
      <c r="F1586" s="6" t="s">
        <v>314</v>
      </c>
      <c r="G1586" s="21" t="s">
        <v>1305</v>
      </c>
      <c r="H1586" s="21" t="s">
        <v>1172</v>
      </c>
      <c r="I1586" s="21" t="s">
        <v>1213</v>
      </c>
      <c r="J1586" s="21" t="s">
        <v>240</v>
      </c>
      <c r="K1586" s="21" t="s">
        <v>279</v>
      </c>
      <c r="L1586" s="21" t="s">
        <v>352</v>
      </c>
      <c r="M1586" s="3">
        <v>29.557378671621727</v>
      </c>
      <c r="N1586" s="3">
        <v>47.444905846082413</v>
      </c>
      <c r="O1586" s="21" t="s">
        <v>1469</v>
      </c>
      <c r="P1586" s="21">
        <v>0</v>
      </c>
      <c r="Q1586" s="46">
        <v>4.4634635699313703E-3</v>
      </c>
      <c r="R1586" s="46">
        <v>5.1443945902534503E-3</v>
      </c>
      <c r="S1586" s="46">
        <v>4.8674712516724103E-3</v>
      </c>
      <c r="T1586" s="46">
        <v>7.3021354833216661E-3</v>
      </c>
      <c r="U1586" s="46">
        <v>8.9257073597742449E-3</v>
      </c>
      <c r="V1586" s="46">
        <v>1.0243028567143837E-2</v>
      </c>
      <c r="W1586" s="46">
        <v>1.1898972537832477E-2</v>
      </c>
      <c r="X1586" s="46">
        <v>1.3941934097043897E-2</v>
      </c>
      <c r="Y1586" s="46">
        <v>1.5425097169641631E-2</v>
      </c>
      <c r="Z1586" s="46">
        <v>1.5914936755100209E-2</v>
      </c>
      <c r="AA1586" s="46">
        <v>1.8658792598334577E-2</v>
      </c>
      <c r="AB1586" s="46">
        <v>1.8515221257240391E-2</v>
      </c>
      <c r="AC1586" s="46">
        <v>1.8944057549523698E-2</v>
      </c>
      <c r="AD1586" s="46">
        <v>1.9173163230098902E-2</v>
      </c>
      <c r="AE1586" s="46">
        <v>1.931740821028563E-2</v>
      </c>
      <c r="AF1586" s="46">
        <v>2.0189249539873402E-2</v>
      </c>
      <c r="AG1586" s="46">
        <v>2.0044051426721211E-2</v>
      </c>
      <c r="AH1586" s="46">
        <v>1.9898853313569019E-2</v>
      </c>
      <c r="AI1586" s="46">
        <v>1.9753655200416827E-2</v>
      </c>
      <c r="AJ1586" s="46">
        <v>1.9608457087264632E-2</v>
      </c>
      <c r="AK1586" s="46">
        <v>1.9487974253566829E-2</v>
      </c>
      <c r="AL1586" s="45">
        <v>1.9487974253566829E-2</v>
      </c>
      <c r="AM1586" s="45">
        <v>4.4634635699313703E-3</v>
      </c>
      <c r="AN1586" s="45">
        <v>9.6078581601848206E-3</v>
      </c>
      <c r="AO1586" s="45">
        <v>1.4475329411857231E-2</v>
      </c>
      <c r="AP1586" s="45">
        <v>1.9487974253566829E-2</v>
      </c>
      <c r="AQ1586" s="45">
        <v>1.9487974253566829E-2</v>
      </c>
      <c r="AR1586" s="45">
        <v>1.9487974253566829E-2</v>
      </c>
      <c r="AS1586" s="45">
        <v>1.9487974253566829E-2</v>
      </c>
      <c r="AT1586" s="45">
        <v>1.9487974253566829E-2</v>
      </c>
      <c r="AU1586" s="45">
        <v>1.9487974253566829E-2</v>
      </c>
      <c r="AV1586" s="45">
        <v>1.9487974253566829E-2</v>
      </c>
      <c r="AW1586" s="45">
        <v>1.9487974253566829E-2</v>
      </c>
      <c r="AX1586" s="45">
        <v>1.9487974253566829E-2</v>
      </c>
      <c r="AY1586" s="45">
        <v>1.9487974253566829E-2</v>
      </c>
      <c r="AZ1586" s="45">
        <v>1.9487974253566829E-2</v>
      </c>
      <c r="BA1586" s="45">
        <v>1.9487974253566829E-2</v>
      </c>
      <c r="BB1586" s="45">
        <v>1.9487974253566829E-2</v>
      </c>
      <c r="BC1586" s="45">
        <v>1.9487974253566829E-2</v>
      </c>
      <c r="BD1586" s="45">
        <v>1.9487974253566829E-2</v>
      </c>
      <c r="BE1586" s="45">
        <v>1.9487974253566829E-2</v>
      </c>
      <c r="BF1586" s="45">
        <v>1.9487974253566829E-2</v>
      </c>
    </row>
    <row r="1587" spans="1:58" ht="13.5" thickBot="1" x14ac:dyDescent="0.25">
      <c r="A1587" s="6" t="s">
        <v>1143</v>
      </c>
      <c r="B1587" s="6" t="s">
        <v>1142</v>
      </c>
      <c r="C1587" s="6" t="s">
        <v>317</v>
      </c>
      <c r="D1587" s="6" t="s">
        <v>1143</v>
      </c>
      <c r="E1587" s="6">
        <v>47.856927293148118</v>
      </c>
      <c r="F1587" s="6" t="s">
        <v>314</v>
      </c>
      <c r="G1587" s="21" t="s">
        <v>1305</v>
      </c>
      <c r="H1587" s="21" t="s">
        <v>1159</v>
      </c>
      <c r="I1587" s="21" t="s">
        <v>1213</v>
      </c>
      <c r="J1587" s="21" t="s">
        <v>240</v>
      </c>
      <c r="K1587" s="21" t="s">
        <v>245</v>
      </c>
      <c r="L1587" s="21" t="s">
        <v>1214</v>
      </c>
      <c r="M1587" s="3">
        <v>29.938972450692141</v>
      </c>
      <c r="N1587" s="3">
        <v>47.856927293148118</v>
      </c>
      <c r="O1587" s="21" t="s">
        <v>1459</v>
      </c>
      <c r="P1587" s="21">
        <v>0</v>
      </c>
      <c r="Q1587" s="46">
        <v>0</v>
      </c>
      <c r="R1587" s="46">
        <v>0</v>
      </c>
      <c r="S1587" s="46">
        <v>0</v>
      </c>
      <c r="T1587" s="46">
        <v>0</v>
      </c>
      <c r="U1587" s="46">
        <v>0</v>
      </c>
      <c r="V1587" s="46">
        <v>0</v>
      </c>
      <c r="W1587" s="46">
        <v>0</v>
      </c>
      <c r="X1587" s="46">
        <v>0</v>
      </c>
      <c r="Y1587" s="46">
        <v>0</v>
      </c>
      <c r="Z1587" s="46">
        <v>0</v>
      </c>
      <c r="AA1587" s="46">
        <v>0</v>
      </c>
      <c r="AB1587" s="46">
        <v>0</v>
      </c>
      <c r="AC1587" s="46">
        <v>0</v>
      </c>
      <c r="AD1587" s="46">
        <v>0</v>
      </c>
      <c r="AE1587" s="46">
        <v>0</v>
      </c>
      <c r="AF1587" s="46">
        <v>0</v>
      </c>
      <c r="AG1587" s="46">
        <v>0</v>
      </c>
      <c r="AH1587" s="46">
        <v>0</v>
      </c>
      <c r="AI1587" s="46">
        <v>0</v>
      </c>
      <c r="AJ1587" s="46">
        <v>0</v>
      </c>
      <c r="AK1587" s="46">
        <v>0</v>
      </c>
      <c r="AL1587" s="45">
        <v>0</v>
      </c>
      <c r="AM1587" s="45">
        <v>0</v>
      </c>
      <c r="AN1587" s="45">
        <v>0</v>
      </c>
      <c r="AO1587" s="45">
        <v>0</v>
      </c>
      <c r="AP1587" s="45">
        <v>0</v>
      </c>
      <c r="AQ1587" s="45">
        <v>0</v>
      </c>
      <c r="AR1587" s="45">
        <v>0</v>
      </c>
      <c r="AS1587" s="45">
        <v>0</v>
      </c>
      <c r="AT1587" s="45">
        <v>0</v>
      </c>
      <c r="AU1587" s="45">
        <v>0</v>
      </c>
      <c r="AV1587" s="45">
        <v>0</v>
      </c>
      <c r="AW1587" s="45">
        <v>0</v>
      </c>
      <c r="AX1587" s="45">
        <v>0</v>
      </c>
      <c r="AY1587" s="45">
        <v>0</v>
      </c>
      <c r="AZ1587" s="45">
        <v>0</v>
      </c>
      <c r="BA1587" s="45">
        <v>0</v>
      </c>
      <c r="BB1587" s="45">
        <v>0</v>
      </c>
      <c r="BC1587" s="45">
        <v>0</v>
      </c>
      <c r="BD1587" s="45">
        <v>0</v>
      </c>
      <c r="BE1587" s="45">
        <v>0</v>
      </c>
      <c r="BF1587" s="45">
        <v>0</v>
      </c>
    </row>
    <row r="1588" spans="1:58" ht="13.5" thickBot="1" x14ac:dyDescent="0.25">
      <c r="A1588" s="6" t="s">
        <v>1143</v>
      </c>
      <c r="B1588" s="6" t="s">
        <v>1142</v>
      </c>
      <c r="C1588" s="6" t="s">
        <v>317</v>
      </c>
      <c r="D1588" s="6" t="s">
        <v>1143</v>
      </c>
      <c r="E1588" s="6">
        <v>47.856927293148118</v>
      </c>
      <c r="F1588" s="6" t="s">
        <v>314</v>
      </c>
      <c r="G1588" s="21" t="s">
        <v>1305</v>
      </c>
      <c r="H1588" s="21" t="s">
        <v>1159</v>
      </c>
      <c r="I1588" s="21" t="s">
        <v>1213</v>
      </c>
      <c r="J1588" s="21" t="s">
        <v>240</v>
      </c>
      <c r="K1588" s="21" t="s">
        <v>247</v>
      </c>
      <c r="L1588" s="21" t="s">
        <v>318</v>
      </c>
      <c r="M1588" s="3">
        <v>29.938972450692141</v>
      </c>
      <c r="N1588" s="3">
        <v>47.856927293148118</v>
      </c>
      <c r="O1588" s="21" t="s">
        <v>1459</v>
      </c>
      <c r="P1588" s="21">
        <v>0</v>
      </c>
      <c r="Q1588" s="46">
        <v>1.0516408208199414E-2</v>
      </c>
      <c r="R1588" s="46">
        <v>1.6829661358461721E-2</v>
      </c>
      <c r="S1588" s="46">
        <v>3.4168977375661269E-2</v>
      </c>
      <c r="T1588" s="46">
        <v>6.0073837007447888E-2</v>
      </c>
      <c r="U1588" s="46">
        <v>9.3506267584660296E-2</v>
      </c>
      <c r="V1588" s="46">
        <v>0.13075919557205562</v>
      </c>
      <c r="W1588" s="46">
        <v>0.16608672782095488</v>
      </c>
      <c r="X1588" s="46">
        <v>0.19328678188521015</v>
      </c>
      <c r="Y1588" s="46">
        <v>0.20757580143948293</v>
      </c>
      <c r="Z1588" s="46">
        <v>0.20695123107955016</v>
      </c>
      <c r="AA1588" s="46">
        <v>0.1925323442327764</v>
      </c>
      <c r="AB1588" s="46">
        <v>0.16788200139664092</v>
      </c>
      <c r="AC1588" s="46">
        <v>0.13773107167655049</v>
      </c>
      <c r="AD1588" s="46">
        <v>0.10666484571834579</v>
      </c>
      <c r="AE1588" s="46">
        <v>7.8196343287762496E-2</v>
      </c>
      <c r="AF1588" s="46">
        <v>5.4387642350164002E-2</v>
      </c>
      <c r="AG1588" s="46">
        <v>3.5943320460847333E-2</v>
      </c>
      <c r="AH1588" s="46">
        <v>2.2579420417051722E-2</v>
      </c>
      <c r="AI1588" s="46">
        <v>1.3460871091501594E-2</v>
      </c>
      <c r="AJ1588" s="46">
        <v>7.5712779949644897E-3</v>
      </c>
      <c r="AK1588" s="46">
        <v>1.8879424250810062</v>
      </c>
      <c r="AL1588" s="45">
        <v>1.8879424250810062</v>
      </c>
      <c r="AM1588" s="45">
        <v>1.0516408208199414E-2</v>
      </c>
      <c r="AN1588" s="45">
        <v>2.7346069566661135E-2</v>
      </c>
      <c r="AO1588" s="45">
        <v>6.1515046942322404E-2</v>
      </c>
      <c r="AP1588" s="45">
        <v>0.1215888839497703</v>
      </c>
      <c r="AQ1588" s="45">
        <v>0.2150951515344306</v>
      </c>
      <c r="AR1588" s="45">
        <v>0.34585434710648622</v>
      </c>
      <c r="AS1588" s="45">
        <v>0.51194107492744112</v>
      </c>
      <c r="AT1588" s="45">
        <v>0.70522785681265132</v>
      </c>
      <c r="AU1588" s="45">
        <v>0.91280365825213428</v>
      </c>
      <c r="AV1588" s="45">
        <v>1.1197548893316844</v>
      </c>
      <c r="AW1588" s="45">
        <v>1.3122872335644609</v>
      </c>
      <c r="AX1588" s="45">
        <v>1.4801692349611018</v>
      </c>
      <c r="AY1588" s="45">
        <v>1.6179003066376523</v>
      </c>
      <c r="AZ1588" s="45">
        <v>1.7245651523559982</v>
      </c>
      <c r="BA1588" s="45">
        <v>1.8027614956437608</v>
      </c>
      <c r="BB1588" s="45">
        <v>1.8571491379939247</v>
      </c>
      <c r="BC1588" s="45">
        <v>1.8879424250810062</v>
      </c>
      <c r="BD1588" s="45">
        <v>1.8879424250810062</v>
      </c>
      <c r="BE1588" s="45">
        <v>1.8879424250810062</v>
      </c>
      <c r="BF1588" s="45">
        <v>1.8879424250810062</v>
      </c>
    </row>
    <row r="1589" spans="1:58" ht="13.5" thickBot="1" x14ac:dyDescent="0.25">
      <c r="A1589" s="6" t="s">
        <v>1138</v>
      </c>
      <c r="B1589" s="6" t="s">
        <v>1352</v>
      </c>
      <c r="C1589" s="6" t="s">
        <v>317</v>
      </c>
      <c r="D1589" s="6" t="s">
        <v>1138</v>
      </c>
      <c r="E1589" s="6">
        <v>39.00846074238661</v>
      </c>
      <c r="F1589" s="6" t="s">
        <v>314</v>
      </c>
      <c r="G1589" s="21" t="s">
        <v>1305</v>
      </c>
      <c r="H1589" s="21" t="s">
        <v>1159</v>
      </c>
      <c r="I1589" s="21" t="s">
        <v>1213</v>
      </c>
      <c r="J1589" s="21" t="s">
        <v>240</v>
      </c>
      <c r="K1589" s="21" t="s">
        <v>249</v>
      </c>
      <c r="L1589" s="21" t="s">
        <v>319</v>
      </c>
      <c r="M1589" s="3">
        <v>21.221351055777912</v>
      </c>
      <c r="N1589" s="3">
        <v>39.00846074238661</v>
      </c>
      <c r="O1589" s="21" t="s">
        <v>1460</v>
      </c>
      <c r="P1589" s="21">
        <v>0</v>
      </c>
      <c r="Q1589" s="46">
        <v>2.0310104225517229E-2</v>
      </c>
      <c r="R1589" s="46">
        <v>3.2502748990288703E-2</v>
      </c>
      <c r="S1589" s="46">
        <v>6.5989782636807756E-2</v>
      </c>
      <c r="T1589" s="46">
        <v>0.11601925930344835</v>
      </c>
      <c r="U1589" s="46">
        <v>0.18058656556359706</v>
      </c>
      <c r="V1589" s="46">
        <v>0.25253231311833474</v>
      </c>
      <c r="W1589" s="46">
        <v>0.32075958689856343</v>
      </c>
      <c r="X1589" s="46">
        <v>0.37329044363670388</v>
      </c>
      <c r="Y1589" s="46">
        <v>0.40088650787101754</v>
      </c>
      <c r="Z1589" s="46">
        <v>0.39968028908839998</v>
      </c>
      <c r="AA1589" s="46">
        <v>0.37183341505344308</v>
      </c>
      <c r="AB1589" s="46">
        <v>0.32422675864709549</v>
      </c>
      <c r="AC1589" s="46">
        <v>0.26599694168032645</v>
      </c>
      <c r="AD1589" s="46">
        <v>0.20599943353751177</v>
      </c>
      <c r="AE1589" s="46">
        <v>0.15101885080787514</v>
      </c>
      <c r="AF1589" s="46">
        <v>0.10503763859705813</v>
      </c>
      <c r="AG1589" s="46">
        <v>6.9416531796645226E-2</v>
      </c>
      <c r="AH1589" s="46">
        <v>4.3607130204829765E-2</v>
      </c>
      <c r="AI1589" s="46">
        <v>2.5996679609820758E-2</v>
      </c>
      <c r="AJ1589" s="46">
        <v>1.4622240041823411E-2</v>
      </c>
      <c r="AK1589" s="46">
        <v>3.6461410270547288</v>
      </c>
      <c r="AL1589" s="45">
        <v>3.6461410270547288</v>
      </c>
      <c r="AM1589" s="45">
        <v>2.0310104225517229E-2</v>
      </c>
      <c r="AN1589" s="45">
        <v>5.2812853215805936E-2</v>
      </c>
      <c r="AO1589" s="45">
        <v>0.11880263585261369</v>
      </c>
      <c r="AP1589" s="45">
        <v>0.23482189515606205</v>
      </c>
      <c r="AQ1589" s="45">
        <v>0.41540846071965909</v>
      </c>
      <c r="AR1589" s="45">
        <v>0.66794077383799388</v>
      </c>
      <c r="AS1589" s="45">
        <v>0.98870036073655732</v>
      </c>
      <c r="AT1589" s="45">
        <v>1.3619908043732611</v>
      </c>
      <c r="AU1589" s="45">
        <v>1.7628773122442787</v>
      </c>
      <c r="AV1589" s="45">
        <v>2.1625576013326788</v>
      </c>
      <c r="AW1589" s="45">
        <v>2.5343910163861221</v>
      </c>
      <c r="AX1589" s="45">
        <v>2.8586177750332178</v>
      </c>
      <c r="AY1589" s="45">
        <v>3.1246147167135443</v>
      </c>
      <c r="AZ1589" s="45">
        <v>3.3306141502510562</v>
      </c>
      <c r="BA1589" s="45">
        <v>3.4816330010589311</v>
      </c>
      <c r="BB1589" s="45">
        <v>3.5866706396559893</v>
      </c>
      <c r="BC1589" s="45">
        <v>3.6461410270547288</v>
      </c>
      <c r="BD1589" s="45">
        <v>3.6461410270547288</v>
      </c>
      <c r="BE1589" s="45">
        <v>3.6461410270547288</v>
      </c>
      <c r="BF1589" s="45">
        <v>3.6461410270547288</v>
      </c>
    </row>
    <row r="1590" spans="1:58" ht="13.5" thickBot="1" x14ac:dyDescent="0.25">
      <c r="A1590" s="6" t="s">
        <v>1354</v>
      </c>
      <c r="B1590" s="6" t="s">
        <v>1352</v>
      </c>
      <c r="C1590" s="6" t="s">
        <v>317</v>
      </c>
      <c r="D1590" s="6" t="s">
        <v>1354</v>
      </c>
      <c r="E1590" s="6">
        <v>42.650817796795174</v>
      </c>
      <c r="F1590" s="6" t="s">
        <v>314</v>
      </c>
      <c r="G1590" s="21" t="s">
        <v>1305</v>
      </c>
      <c r="H1590" s="21" t="s">
        <v>1159</v>
      </c>
      <c r="I1590" s="21" t="s">
        <v>1213</v>
      </c>
      <c r="J1590" s="21" t="s">
        <v>240</v>
      </c>
      <c r="K1590" s="21" t="s">
        <v>251</v>
      </c>
      <c r="L1590" s="21" t="s">
        <v>320</v>
      </c>
      <c r="M1590" s="3">
        <v>24.838551372219744</v>
      </c>
      <c r="N1590" s="3">
        <v>42.650817796795174</v>
      </c>
      <c r="O1590" s="21" t="s">
        <v>1461</v>
      </c>
      <c r="P1590" s="21">
        <v>0</v>
      </c>
      <c r="Q1590" s="46">
        <v>0</v>
      </c>
      <c r="R1590" s="46">
        <v>0</v>
      </c>
      <c r="S1590" s="46">
        <v>0</v>
      </c>
      <c r="T1590" s="46">
        <v>0</v>
      </c>
      <c r="U1590" s="46">
        <v>0</v>
      </c>
      <c r="V1590" s="46">
        <v>0</v>
      </c>
      <c r="W1590" s="46">
        <v>0</v>
      </c>
      <c r="X1590" s="46">
        <v>0</v>
      </c>
      <c r="Y1590" s="46">
        <v>0</v>
      </c>
      <c r="Z1590" s="46">
        <v>0</v>
      </c>
      <c r="AA1590" s="46">
        <v>0</v>
      </c>
      <c r="AB1590" s="46">
        <v>0</v>
      </c>
      <c r="AC1590" s="46">
        <v>0</v>
      </c>
      <c r="AD1590" s="46">
        <v>0</v>
      </c>
      <c r="AE1590" s="46">
        <v>0</v>
      </c>
      <c r="AF1590" s="46">
        <v>0</v>
      </c>
      <c r="AG1590" s="46">
        <v>0</v>
      </c>
      <c r="AH1590" s="46">
        <v>0</v>
      </c>
      <c r="AI1590" s="46">
        <v>0</v>
      </c>
      <c r="AJ1590" s="46">
        <v>0</v>
      </c>
      <c r="AK1590" s="46">
        <v>0</v>
      </c>
      <c r="AL1590" s="45">
        <v>0</v>
      </c>
      <c r="AM1590" s="45">
        <v>0</v>
      </c>
      <c r="AN1590" s="45">
        <v>0</v>
      </c>
      <c r="AO1590" s="45">
        <v>0</v>
      </c>
      <c r="AP1590" s="45">
        <v>0</v>
      </c>
      <c r="AQ1590" s="45">
        <v>0</v>
      </c>
      <c r="AR1590" s="45">
        <v>0</v>
      </c>
      <c r="AS1590" s="45">
        <v>0</v>
      </c>
      <c r="AT1590" s="45">
        <v>0</v>
      </c>
      <c r="AU1590" s="45">
        <v>0</v>
      </c>
      <c r="AV1590" s="45">
        <v>0</v>
      </c>
      <c r="AW1590" s="45">
        <v>0</v>
      </c>
      <c r="AX1590" s="45">
        <v>0</v>
      </c>
      <c r="AY1590" s="45">
        <v>0</v>
      </c>
      <c r="AZ1590" s="45">
        <v>0</v>
      </c>
      <c r="BA1590" s="45">
        <v>0</v>
      </c>
      <c r="BB1590" s="45">
        <v>0</v>
      </c>
      <c r="BC1590" s="45">
        <v>0</v>
      </c>
      <c r="BD1590" s="45">
        <v>0</v>
      </c>
      <c r="BE1590" s="45">
        <v>0</v>
      </c>
      <c r="BF1590" s="45">
        <v>0</v>
      </c>
    </row>
    <row r="1591" spans="1:58" ht="13.5" thickBot="1" x14ac:dyDescent="0.25">
      <c r="A1591" s="6" t="s">
        <v>1354</v>
      </c>
      <c r="B1591" s="6" t="s">
        <v>1352</v>
      </c>
      <c r="C1591" s="6" t="s">
        <v>317</v>
      </c>
      <c r="D1591" s="6" t="s">
        <v>1354</v>
      </c>
      <c r="E1591" s="6">
        <v>42.650817796795174</v>
      </c>
      <c r="F1591" s="6" t="s">
        <v>314</v>
      </c>
      <c r="G1591" s="21" t="s">
        <v>1305</v>
      </c>
      <c r="H1591" s="21" t="s">
        <v>1159</v>
      </c>
      <c r="I1591" s="21" t="s">
        <v>1213</v>
      </c>
      <c r="J1591" s="21" t="s">
        <v>240</v>
      </c>
      <c r="K1591" s="21" t="s">
        <v>253</v>
      </c>
      <c r="L1591" s="21" t="s">
        <v>321</v>
      </c>
      <c r="M1591" s="3">
        <v>24.838551372219744</v>
      </c>
      <c r="N1591" s="3">
        <v>42.650817796795174</v>
      </c>
      <c r="O1591" s="21" t="s">
        <v>1461</v>
      </c>
      <c r="P1591" s="21">
        <v>0</v>
      </c>
      <c r="Q1591" s="46">
        <v>0</v>
      </c>
      <c r="R1591" s="46">
        <v>0</v>
      </c>
      <c r="S1591" s="46">
        <v>0</v>
      </c>
      <c r="T1591" s="46">
        <v>0</v>
      </c>
      <c r="U1591" s="46">
        <v>0</v>
      </c>
      <c r="V1591" s="46">
        <v>0</v>
      </c>
      <c r="W1591" s="46">
        <v>0</v>
      </c>
      <c r="X1591" s="46">
        <v>0</v>
      </c>
      <c r="Y1591" s="46">
        <v>0</v>
      </c>
      <c r="Z1591" s="46">
        <v>0</v>
      </c>
      <c r="AA1591" s="46">
        <v>0</v>
      </c>
      <c r="AB1591" s="46">
        <v>0</v>
      </c>
      <c r="AC1591" s="46">
        <v>0</v>
      </c>
      <c r="AD1591" s="46">
        <v>0</v>
      </c>
      <c r="AE1591" s="46">
        <v>0</v>
      </c>
      <c r="AF1591" s="46">
        <v>0</v>
      </c>
      <c r="AG1591" s="46">
        <v>0</v>
      </c>
      <c r="AH1591" s="46">
        <v>0</v>
      </c>
      <c r="AI1591" s="46">
        <v>0</v>
      </c>
      <c r="AJ1591" s="46">
        <v>0</v>
      </c>
      <c r="AK1591" s="46">
        <v>0</v>
      </c>
      <c r="AL1591" s="45">
        <v>0</v>
      </c>
      <c r="AM1591" s="45">
        <v>0</v>
      </c>
      <c r="AN1591" s="45">
        <v>0</v>
      </c>
      <c r="AO1591" s="45">
        <v>0</v>
      </c>
      <c r="AP1591" s="45">
        <v>0</v>
      </c>
      <c r="AQ1591" s="45">
        <v>0</v>
      </c>
      <c r="AR1591" s="45">
        <v>0</v>
      </c>
      <c r="AS1591" s="45">
        <v>0</v>
      </c>
      <c r="AT1591" s="45">
        <v>0</v>
      </c>
      <c r="AU1591" s="45">
        <v>0</v>
      </c>
      <c r="AV1591" s="45">
        <v>0</v>
      </c>
      <c r="AW1591" s="45">
        <v>0</v>
      </c>
      <c r="AX1591" s="45">
        <v>0</v>
      </c>
      <c r="AY1591" s="45">
        <v>0</v>
      </c>
      <c r="AZ1591" s="45">
        <v>0</v>
      </c>
      <c r="BA1591" s="45">
        <v>0</v>
      </c>
      <c r="BB1591" s="45">
        <v>0</v>
      </c>
      <c r="BC1591" s="45">
        <v>0</v>
      </c>
      <c r="BD1591" s="45">
        <v>0</v>
      </c>
      <c r="BE1591" s="45">
        <v>0</v>
      </c>
      <c r="BF1591" s="45">
        <v>0</v>
      </c>
    </row>
    <row r="1592" spans="1:58" ht="13.5" thickBot="1" x14ac:dyDescent="0.25">
      <c r="A1592" s="6" t="s">
        <v>1354</v>
      </c>
      <c r="B1592" s="6" t="s">
        <v>1352</v>
      </c>
      <c r="C1592" s="6" t="s">
        <v>317</v>
      </c>
      <c r="D1592" s="6" t="s">
        <v>1354</v>
      </c>
      <c r="E1592" s="6">
        <v>42.650817796795174</v>
      </c>
      <c r="F1592" s="6" t="s">
        <v>314</v>
      </c>
      <c r="G1592" s="21" t="s">
        <v>1305</v>
      </c>
      <c r="H1592" s="21" t="s">
        <v>1159</v>
      </c>
      <c r="I1592" s="21" t="s">
        <v>1213</v>
      </c>
      <c r="J1592" s="21" t="s">
        <v>240</v>
      </c>
      <c r="K1592" s="21" t="s">
        <v>255</v>
      </c>
      <c r="L1592" s="21" t="s">
        <v>322</v>
      </c>
      <c r="M1592" s="3">
        <v>24.838551372219744</v>
      </c>
      <c r="N1592" s="3">
        <v>42.650817796795174</v>
      </c>
      <c r="O1592" s="21" t="s">
        <v>1461</v>
      </c>
      <c r="P1592" s="21">
        <v>0</v>
      </c>
      <c r="Q1592" s="46">
        <v>9.3420933072462381E-3</v>
      </c>
      <c r="R1592" s="46">
        <v>1.4915683866448525E-2</v>
      </c>
      <c r="S1592" s="46">
        <v>3.0217604697164377E-2</v>
      </c>
      <c r="T1592" s="46">
        <v>5.3029544874015462E-2</v>
      </c>
      <c r="U1592" s="46">
        <v>8.2400678967122026E-2</v>
      </c>
      <c r="V1592" s="46">
        <v>0.1150382165155443</v>
      </c>
      <c r="W1592" s="46">
        <v>0.14587977378169875</v>
      </c>
      <c r="X1592" s="46">
        <v>0.16949539960169641</v>
      </c>
      <c r="Y1592" s="46">
        <v>0.1817318760446896</v>
      </c>
      <c r="Z1592" s="46">
        <v>0.18089347913452786</v>
      </c>
      <c r="AA1592" s="46">
        <v>0.16801978813903948</v>
      </c>
      <c r="AB1592" s="46">
        <v>0.14627286825201929</v>
      </c>
      <c r="AC1592" s="46">
        <v>0.11981065843754117</v>
      </c>
      <c r="AD1592" s="46">
        <v>9.2638116696167269E-2</v>
      </c>
      <c r="AE1592" s="46">
        <v>6.7804847685440622E-2</v>
      </c>
      <c r="AF1592" s="46">
        <v>4.708486402904654E-2</v>
      </c>
      <c r="AG1592" s="46">
        <v>3.1067113543316448E-2</v>
      </c>
      <c r="AH1592" s="46">
        <v>1.9484517070602596E-2</v>
      </c>
      <c r="AI1592" s="46">
        <v>1.1596586135924691E-2</v>
      </c>
      <c r="AJ1592" s="46">
        <v>6.5113961173475449E-3</v>
      </c>
      <c r="AK1592" s="46">
        <v>1.6236546834793415</v>
      </c>
      <c r="AL1592" s="45">
        <v>1.6236546834793415</v>
      </c>
      <c r="AM1592" s="45">
        <v>9.3420933072462381E-3</v>
      </c>
      <c r="AN1592" s="45">
        <v>2.4257777173694761E-2</v>
      </c>
      <c r="AO1592" s="45">
        <v>5.4475381870859138E-2</v>
      </c>
      <c r="AP1592" s="45">
        <v>0.10750492674487461</v>
      </c>
      <c r="AQ1592" s="45">
        <v>0.18990560571199663</v>
      </c>
      <c r="AR1592" s="45">
        <v>0.30494382222754091</v>
      </c>
      <c r="AS1592" s="45">
        <v>0.45082359600923966</v>
      </c>
      <c r="AT1592" s="45">
        <v>0.62031899561093606</v>
      </c>
      <c r="AU1592" s="45">
        <v>0.80205087165562561</v>
      </c>
      <c r="AV1592" s="45">
        <v>0.98294435079015341</v>
      </c>
      <c r="AW1592" s="45">
        <v>1.1509641389291929</v>
      </c>
      <c r="AX1592" s="45">
        <v>1.2972370071812123</v>
      </c>
      <c r="AY1592" s="45">
        <v>1.4170476656187534</v>
      </c>
      <c r="AZ1592" s="45">
        <v>1.5096857823149206</v>
      </c>
      <c r="BA1592" s="45">
        <v>1.5774906300003613</v>
      </c>
      <c r="BB1592" s="45">
        <v>1.6236546834793415</v>
      </c>
      <c r="BC1592" s="45">
        <v>1.6236546834793415</v>
      </c>
      <c r="BD1592" s="45">
        <v>1.6236546834793415</v>
      </c>
      <c r="BE1592" s="45">
        <v>1.6236546834793415</v>
      </c>
      <c r="BF1592" s="45">
        <v>1.6236546834793415</v>
      </c>
    </row>
    <row r="1593" spans="1:58" ht="13.5" thickBot="1" x14ac:dyDescent="0.25">
      <c r="A1593" s="6" t="s">
        <v>1354</v>
      </c>
      <c r="B1593" s="6" t="s">
        <v>1352</v>
      </c>
      <c r="C1593" s="6" t="s">
        <v>317</v>
      </c>
      <c r="D1593" s="6" t="s">
        <v>1354</v>
      </c>
      <c r="E1593" s="6">
        <v>42.650817796795174</v>
      </c>
      <c r="F1593" s="6" t="s">
        <v>314</v>
      </c>
      <c r="G1593" s="21" t="s">
        <v>1305</v>
      </c>
      <c r="H1593" s="21" t="s">
        <v>1159</v>
      </c>
      <c r="I1593" s="21" t="s">
        <v>1213</v>
      </c>
      <c r="J1593" s="21" t="s">
        <v>240</v>
      </c>
      <c r="K1593" s="21" t="s">
        <v>257</v>
      </c>
      <c r="L1593" s="21" t="s">
        <v>323</v>
      </c>
      <c r="M1593" s="3">
        <v>24.838551372219744</v>
      </c>
      <c r="N1593" s="3">
        <v>42.650817796795174</v>
      </c>
      <c r="O1593" s="21" t="s">
        <v>1461</v>
      </c>
      <c r="P1593" s="21">
        <v>0</v>
      </c>
      <c r="Q1593" s="46">
        <v>1.4045228535387958E-2</v>
      </c>
      <c r="R1593" s="46">
        <v>2.2424758753305706E-2</v>
      </c>
      <c r="S1593" s="46">
        <v>4.5430199614307908E-2</v>
      </c>
      <c r="T1593" s="46">
        <v>7.9726465192275636E-2</v>
      </c>
      <c r="U1593" s="46">
        <v>0.12388405141133324</v>
      </c>
      <c r="V1593" s="46">
        <v>0.1729524623791765</v>
      </c>
      <c r="W1593" s="46">
        <v>0.21932073402279192</v>
      </c>
      <c r="X1593" s="46">
        <v>0.25482528859524528</v>
      </c>
      <c r="Y1593" s="46">
        <v>0.27322203357063785</v>
      </c>
      <c r="Z1593" s="46">
        <v>0.27196155844805991</v>
      </c>
      <c r="AA1593" s="46">
        <v>0.2526068029153411</v>
      </c>
      <c r="AB1593" s="46">
        <v>0.21991172594398864</v>
      </c>
      <c r="AC1593" s="46">
        <v>0.180127517825724</v>
      </c>
      <c r="AD1593" s="46">
        <v>0.1392753719422162</v>
      </c>
      <c r="AE1593" s="46">
        <v>0.10194017017690266</v>
      </c>
      <c r="AF1593" s="46">
        <v>7.0789024910795181E-2</v>
      </c>
      <c r="AG1593" s="46">
        <v>4.670738080856817E-2</v>
      </c>
      <c r="AH1593" s="46">
        <v>2.9293701760183914E-2</v>
      </c>
      <c r="AI1593" s="46">
        <v>1.7434711595423466E-2</v>
      </c>
      <c r="AJ1593" s="46">
        <v>9.7894597650450971E-3</v>
      </c>
      <c r="AK1593" s="46">
        <v>2.4410590155775758</v>
      </c>
      <c r="AL1593" s="45">
        <v>2.4410590155775758</v>
      </c>
      <c r="AM1593" s="45">
        <v>1.4045228535387958E-2</v>
      </c>
      <c r="AN1593" s="45">
        <v>3.6469987288693662E-2</v>
      </c>
      <c r="AO1593" s="45">
        <v>8.1900186903001576E-2</v>
      </c>
      <c r="AP1593" s="45">
        <v>0.16162665209527721</v>
      </c>
      <c r="AQ1593" s="45">
        <v>0.28551070350661045</v>
      </c>
      <c r="AR1593" s="45">
        <v>0.45846316588578695</v>
      </c>
      <c r="AS1593" s="45">
        <v>0.6777838999085789</v>
      </c>
      <c r="AT1593" s="45">
        <v>0.93260918850382413</v>
      </c>
      <c r="AU1593" s="45">
        <v>1.205831222074462</v>
      </c>
      <c r="AV1593" s="45">
        <v>1.4777927805225219</v>
      </c>
      <c r="AW1593" s="45">
        <v>1.7303995834378632</v>
      </c>
      <c r="AX1593" s="45">
        <v>1.9503113093818518</v>
      </c>
      <c r="AY1593" s="45">
        <v>2.130438827207576</v>
      </c>
      <c r="AZ1593" s="45">
        <v>2.2697141991497922</v>
      </c>
      <c r="BA1593" s="45">
        <v>2.3716543693266949</v>
      </c>
      <c r="BB1593" s="45">
        <v>2.4410590155775758</v>
      </c>
      <c r="BC1593" s="45">
        <v>2.4410590155775758</v>
      </c>
      <c r="BD1593" s="45">
        <v>2.4410590155775758</v>
      </c>
      <c r="BE1593" s="45">
        <v>2.4410590155775758</v>
      </c>
      <c r="BF1593" s="45">
        <v>2.4410590155775758</v>
      </c>
    </row>
    <row r="1594" spans="1:58" ht="13.5" thickBot="1" x14ac:dyDescent="0.25">
      <c r="A1594" s="6" t="s">
        <v>1354</v>
      </c>
      <c r="B1594" s="6" t="s">
        <v>1142</v>
      </c>
      <c r="C1594" s="6" t="s">
        <v>317</v>
      </c>
      <c r="D1594" s="6" t="s">
        <v>1354</v>
      </c>
      <c r="E1594" s="6">
        <v>44.159112123977252</v>
      </c>
      <c r="F1594" s="6" t="s">
        <v>314</v>
      </c>
      <c r="G1594" s="21" t="s">
        <v>1305</v>
      </c>
      <c r="H1594" s="21" t="s">
        <v>1159</v>
      </c>
      <c r="I1594" s="21" t="s">
        <v>1213</v>
      </c>
      <c r="J1594" s="21" t="s">
        <v>240</v>
      </c>
      <c r="K1594" s="21" t="s">
        <v>259</v>
      </c>
      <c r="L1594" s="21" t="s">
        <v>324</v>
      </c>
      <c r="M1594" s="3">
        <v>26.374797608153351</v>
      </c>
      <c r="N1594" s="3">
        <v>44.159112123977252</v>
      </c>
      <c r="O1594" s="21" t="s">
        <v>1462</v>
      </c>
      <c r="P1594" s="21">
        <v>0</v>
      </c>
      <c r="Q1594" s="46">
        <v>5.2445991701511116E-5</v>
      </c>
      <c r="R1594" s="46">
        <v>8.3796447606545411E-5</v>
      </c>
      <c r="S1594" s="46">
        <v>1.698773661143614E-4</v>
      </c>
      <c r="T1594" s="46">
        <v>2.9829215085236735E-4</v>
      </c>
      <c r="U1594" s="46">
        <v>4.6375300157093242E-4</v>
      </c>
      <c r="V1594" s="46">
        <v>6.4777353009983852E-4</v>
      </c>
      <c r="W1594" s="46">
        <v>8.2186034106335008E-4</v>
      </c>
      <c r="X1594" s="46">
        <v>9.5539086265566996E-4</v>
      </c>
      <c r="Y1594" s="46">
        <v>1.0248812947578805E-3</v>
      </c>
      <c r="Z1594" s="46">
        <v>1.0206669971508618E-3</v>
      </c>
      <c r="AA1594" s="46">
        <v>9.4850556826185249E-4</v>
      </c>
      <c r="AB1594" s="46">
        <v>8.2615433844569959E-4</v>
      </c>
      <c r="AC1594" s="46">
        <v>6.770340581134023E-4</v>
      </c>
      <c r="AD1594" s="46">
        <v>5.2374768872211685E-4</v>
      </c>
      <c r="AE1594" s="46">
        <v>3.8353956277655291E-4</v>
      </c>
      <c r="AF1594" s="46">
        <v>2.6646948527885906E-4</v>
      </c>
      <c r="AG1594" s="46">
        <v>1.7590802836026573E-4</v>
      </c>
      <c r="AH1594" s="46">
        <v>1.1038131955708498E-4</v>
      </c>
      <c r="AI1594" s="46">
        <v>6.5729740389026503E-5</v>
      </c>
      <c r="AJ1594" s="46">
        <v>3.6926834164857934E-5</v>
      </c>
      <c r="AK1594" s="46">
        <v>9.207921950578575E-3</v>
      </c>
      <c r="AL1594" s="45">
        <v>9.207921950578575E-3</v>
      </c>
      <c r="AM1594" s="45">
        <v>5.2445991701511116E-5</v>
      </c>
      <c r="AN1594" s="45">
        <v>1.3624243930805653E-4</v>
      </c>
      <c r="AO1594" s="45">
        <v>3.0611980542241793E-4</v>
      </c>
      <c r="AP1594" s="45">
        <v>6.0441195627478528E-4</v>
      </c>
      <c r="AQ1594" s="45">
        <v>1.0681649578457176E-3</v>
      </c>
      <c r="AR1594" s="45">
        <v>1.7159384879455561E-3</v>
      </c>
      <c r="AS1594" s="45">
        <v>2.5377988290089062E-3</v>
      </c>
      <c r="AT1594" s="45">
        <v>3.4931896916645762E-3</v>
      </c>
      <c r="AU1594" s="45">
        <v>4.5180709864224566E-3</v>
      </c>
      <c r="AV1594" s="45">
        <v>5.5387379835733185E-3</v>
      </c>
      <c r="AW1594" s="45">
        <v>6.4872435518351706E-3</v>
      </c>
      <c r="AX1594" s="45">
        <v>7.31339789028087E-3</v>
      </c>
      <c r="AY1594" s="45">
        <v>7.9904319483942721E-3</v>
      </c>
      <c r="AZ1594" s="45">
        <v>8.5141796371163894E-3</v>
      </c>
      <c r="BA1594" s="45">
        <v>8.8977191998929426E-3</v>
      </c>
      <c r="BB1594" s="45">
        <v>9.1641886851718014E-3</v>
      </c>
      <c r="BC1594" s="45">
        <v>9.207921950578575E-3</v>
      </c>
      <c r="BD1594" s="45">
        <v>9.207921950578575E-3</v>
      </c>
      <c r="BE1594" s="45">
        <v>9.207921950578575E-3</v>
      </c>
      <c r="BF1594" s="45">
        <v>9.207921950578575E-3</v>
      </c>
    </row>
    <row r="1595" spans="1:58" ht="13.5" thickBot="1" x14ac:dyDescent="0.25">
      <c r="A1595" s="6" t="s">
        <v>1143</v>
      </c>
      <c r="B1595" s="6" t="s">
        <v>1353</v>
      </c>
      <c r="C1595" s="6" t="s">
        <v>317</v>
      </c>
      <c r="D1595" s="6" t="s">
        <v>1143</v>
      </c>
      <c r="E1595" s="6">
        <v>49.540014857107259</v>
      </c>
      <c r="F1595" s="6" t="s">
        <v>314</v>
      </c>
      <c r="G1595" s="21" t="s">
        <v>1305</v>
      </c>
      <c r="H1595" s="21" t="s">
        <v>1159</v>
      </c>
      <c r="I1595" s="21" t="s">
        <v>1213</v>
      </c>
      <c r="J1595" s="21" t="s">
        <v>240</v>
      </c>
      <c r="K1595" s="21" t="s">
        <v>261</v>
      </c>
      <c r="L1595" s="21" t="s">
        <v>325</v>
      </c>
      <c r="M1595" s="3">
        <v>31.631459228390391</v>
      </c>
      <c r="N1595" s="3">
        <v>49.540014857107259</v>
      </c>
      <c r="O1595" s="21" t="s">
        <v>1463</v>
      </c>
      <c r="P1595" s="21">
        <v>0</v>
      </c>
      <c r="Q1595" s="46">
        <v>0</v>
      </c>
      <c r="R1595" s="46">
        <v>0</v>
      </c>
      <c r="S1595" s="46">
        <v>0</v>
      </c>
      <c r="T1595" s="46">
        <v>0</v>
      </c>
      <c r="U1595" s="46">
        <v>0</v>
      </c>
      <c r="V1595" s="46">
        <v>0</v>
      </c>
      <c r="W1595" s="46">
        <v>0</v>
      </c>
      <c r="X1595" s="46">
        <v>0</v>
      </c>
      <c r="Y1595" s="46">
        <v>0</v>
      </c>
      <c r="Z1595" s="46">
        <v>0</v>
      </c>
      <c r="AA1595" s="46">
        <v>0</v>
      </c>
      <c r="AB1595" s="46">
        <v>0</v>
      </c>
      <c r="AC1595" s="46">
        <v>0</v>
      </c>
      <c r="AD1595" s="46">
        <v>0</v>
      </c>
      <c r="AE1595" s="46">
        <v>0</v>
      </c>
      <c r="AF1595" s="46">
        <v>0</v>
      </c>
      <c r="AG1595" s="46">
        <v>0</v>
      </c>
      <c r="AH1595" s="46">
        <v>0</v>
      </c>
      <c r="AI1595" s="46">
        <v>0</v>
      </c>
      <c r="AJ1595" s="46">
        <v>0</v>
      </c>
      <c r="AK1595" s="46">
        <v>0</v>
      </c>
      <c r="AL1595" s="45">
        <v>0</v>
      </c>
      <c r="AM1595" s="45">
        <v>0</v>
      </c>
      <c r="AN1595" s="45">
        <v>0</v>
      </c>
      <c r="AO1595" s="45">
        <v>0</v>
      </c>
      <c r="AP1595" s="45">
        <v>0</v>
      </c>
      <c r="AQ1595" s="45">
        <v>0</v>
      </c>
      <c r="AR1595" s="45">
        <v>0</v>
      </c>
      <c r="AS1595" s="45">
        <v>0</v>
      </c>
      <c r="AT1595" s="45">
        <v>0</v>
      </c>
      <c r="AU1595" s="45">
        <v>0</v>
      </c>
      <c r="AV1595" s="45">
        <v>0</v>
      </c>
      <c r="AW1595" s="45">
        <v>0</v>
      </c>
      <c r="AX1595" s="45">
        <v>0</v>
      </c>
      <c r="AY1595" s="45">
        <v>0</v>
      </c>
      <c r="AZ1595" s="45">
        <v>0</v>
      </c>
      <c r="BA1595" s="45">
        <v>0</v>
      </c>
      <c r="BB1595" s="45">
        <v>0</v>
      </c>
      <c r="BC1595" s="45">
        <v>0</v>
      </c>
      <c r="BD1595" s="45">
        <v>0</v>
      </c>
      <c r="BE1595" s="45">
        <v>0</v>
      </c>
      <c r="BF1595" s="45">
        <v>0</v>
      </c>
    </row>
    <row r="1596" spans="1:58" ht="13.5" thickBot="1" x14ac:dyDescent="0.25">
      <c r="A1596" s="6" t="s">
        <v>1355</v>
      </c>
      <c r="B1596" s="6" t="s">
        <v>1353</v>
      </c>
      <c r="C1596" s="6" t="s">
        <v>317</v>
      </c>
      <c r="D1596" s="6" t="s">
        <v>1355</v>
      </c>
      <c r="E1596" s="6">
        <v>50.202520372659379</v>
      </c>
      <c r="F1596" s="6" t="s">
        <v>314</v>
      </c>
      <c r="G1596" s="21" t="s">
        <v>1305</v>
      </c>
      <c r="H1596" s="21" t="s">
        <v>1159</v>
      </c>
      <c r="I1596" s="21" t="s">
        <v>1213</v>
      </c>
      <c r="J1596" s="21" t="s">
        <v>240</v>
      </c>
      <c r="K1596" s="21" t="s">
        <v>263</v>
      </c>
      <c r="L1596" s="21" t="s">
        <v>326</v>
      </c>
      <c r="M1596" s="3">
        <v>32.266782445677791</v>
      </c>
      <c r="N1596" s="3">
        <v>50.202520372659379</v>
      </c>
      <c r="O1596" s="21" t="s">
        <v>1464</v>
      </c>
      <c r="P1596" s="21">
        <v>0</v>
      </c>
      <c r="Q1596" s="46">
        <v>1.0227878886198932E-3</v>
      </c>
      <c r="R1596" s="46">
        <v>1.6351250868290291E-3</v>
      </c>
      <c r="S1596" s="46">
        <v>3.3166201477525165E-3</v>
      </c>
      <c r="T1596" s="46">
        <v>5.8264080800454754E-3</v>
      </c>
      <c r="U1596" s="46">
        <v>9.0621536527661813E-3</v>
      </c>
      <c r="V1596" s="46">
        <v>1.266333034696417E-2</v>
      </c>
      <c r="W1596" s="46">
        <v>1.6073120948452497E-2</v>
      </c>
      <c r="X1596" s="46">
        <v>1.8692155491498344E-2</v>
      </c>
      <c r="Y1596" s="46">
        <v>2.0059829054508854E-2</v>
      </c>
      <c r="Z1596" s="46">
        <v>1.9985389735537269E-2</v>
      </c>
      <c r="AA1596" s="46">
        <v>1.8579883732397717E-2</v>
      </c>
      <c r="AB1596" s="46">
        <v>1.6189691959393578E-2</v>
      </c>
      <c r="AC1596" s="46">
        <v>1.327278192114143E-2</v>
      </c>
      <c r="AD1596" s="46">
        <v>1.0271819014509955E-2</v>
      </c>
      <c r="AE1596" s="46">
        <v>7.5250424023276599E-3</v>
      </c>
      <c r="AF1596" s="46">
        <v>5.2302155149753374E-3</v>
      </c>
      <c r="AG1596" s="46">
        <v>3.4540801251906517E-3</v>
      </c>
      <c r="AH1596" s="46">
        <v>2.1682975465142041E-3</v>
      </c>
      <c r="AI1596" s="46">
        <v>1.2917108400893034E-3</v>
      </c>
      <c r="AJ1596" s="46">
        <v>7.2599503337375396E-4</v>
      </c>
      <c r="AK1596" s="46">
        <v>0.18103110529239516</v>
      </c>
      <c r="AL1596" s="45">
        <v>0.18103110529239516</v>
      </c>
      <c r="AM1596" s="45">
        <v>1.0227878886198932E-3</v>
      </c>
      <c r="AN1596" s="45">
        <v>2.6579129754489223E-3</v>
      </c>
      <c r="AO1596" s="45">
        <v>5.9745331232014393E-3</v>
      </c>
      <c r="AP1596" s="45">
        <v>1.1800941203246915E-2</v>
      </c>
      <c r="AQ1596" s="45">
        <v>2.0863094856013096E-2</v>
      </c>
      <c r="AR1596" s="45">
        <v>3.3526425202977266E-2</v>
      </c>
      <c r="AS1596" s="45">
        <v>4.9599546151429766E-2</v>
      </c>
      <c r="AT1596" s="45">
        <v>6.829170164292811E-2</v>
      </c>
      <c r="AU1596" s="45">
        <v>8.8351530697436967E-2</v>
      </c>
      <c r="AV1596" s="45">
        <v>0.10833692043297424</v>
      </c>
      <c r="AW1596" s="45">
        <v>0.12691680416537196</v>
      </c>
      <c r="AX1596" s="45">
        <v>0.14310649612476553</v>
      </c>
      <c r="AY1596" s="45">
        <v>0.15637927804590696</v>
      </c>
      <c r="AZ1596" s="45">
        <v>0.16665109706041692</v>
      </c>
      <c r="BA1596" s="45">
        <v>0.17417613946274457</v>
      </c>
      <c r="BB1596" s="45">
        <v>0.17940635497771992</v>
      </c>
      <c r="BC1596" s="45">
        <v>0.18103110529239516</v>
      </c>
      <c r="BD1596" s="45">
        <v>0.18103110529239516</v>
      </c>
      <c r="BE1596" s="45">
        <v>0.18103110529239516</v>
      </c>
      <c r="BF1596" s="45">
        <v>0.18103110529239516</v>
      </c>
    </row>
    <row r="1597" spans="1:58" ht="13.5" thickBot="1" x14ac:dyDescent="0.25">
      <c r="A1597" s="6" t="s">
        <v>1143</v>
      </c>
      <c r="B1597" s="6" t="s">
        <v>1142</v>
      </c>
      <c r="C1597" s="6" t="s">
        <v>317</v>
      </c>
      <c r="D1597" s="6" t="s">
        <v>1143</v>
      </c>
      <c r="E1597" s="6">
        <v>46.951179346605507</v>
      </c>
      <c r="F1597" s="6" t="s">
        <v>314</v>
      </c>
      <c r="G1597" s="21" t="s">
        <v>1305</v>
      </c>
      <c r="H1597" s="21" t="s">
        <v>1159</v>
      </c>
      <c r="I1597" s="21" t="s">
        <v>1213</v>
      </c>
      <c r="J1597" s="21" t="s">
        <v>240</v>
      </c>
      <c r="K1597" s="21" t="s">
        <v>265</v>
      </c>
      <c r="L1597" s="21" t="s">
        <v>327</v>
      </c>
      <c r="M1597" s="3">
        <v>29.089340461498093</v>
      </c>
      <c r="N1597" s="3">
        <v>46.951179346605507</v>
      </c>
      <c r="O1597" s="21" t="s">
        <v>1465</v>
      </c>
      <c r="P1597" s="21">
        <v>0</v>
      </c>
      <c r="Q1597" s="46">
        <v>0</v>
      </c>
      <c r="R1597" s="46">
        <v>0</v>
      </c>
      <c r="S1597" s="46">
        <v>0</v>
      </c>
      <c r="T1597" s="46">
        <v>0</v>
      </c>
      <c r="U1597" s="46">
        <v>0</v>
      </c>
      <c r="V1597" s="46">
        <v>0</v>
      </c>
      <c r="W1597" s="46">
        <v>0</v>
      </c>
      <c r="X1597" s="46">
        <v>0</v>
      </c>
      <c r="Y1597" s="46">
        <v>0</v>
      </c>
      <c r="Z1597" s="46">
        <v>0</v>
      </c>
      <c r="AA1597" s="46">
        <v>0</v>
      </c>
      <c r="AB1597" s="46">
        <v>0</v>
      </c>
      <c r="AC1597" s="46">
        <v>0</v>
      </c>
      <c r="AD1597" s="46">
        <v>0</v>
      </c>
      <c r="AE1597" s="46">
        <v>0</v>
      </c>
      <c r="AF1597" s="46">
        <v>0</v>
      </c>
      <c r="AG1597" s="46">
        <v>0</v>
      </c>
      <c r="AH1597" s="46">
        <v>0</v>
      </c>
      <c r="AI1597" s="46">
        <v>0</v>
      </c>
      <c r="AJ1597" s="46">
        <v>0</v>
      </c>
      <c r="AK1597" s="46">
        <v>0</v>
      </c>
      <c r="AL1597" s="45">
        <v>0</v>
      </c>
      <c r="AM1597" s="45">
        <v>0</v>
      </c>
      <c r="AN1597" s="45">
        <v>0</v>
      </c>
      <c r="AO1597" s="45">
        <v>0</v>
      </c>
      <c r="AP1597" s="45">
        <v>0</v>
      </c>
      <c r="AQ1597" s="45">
        <v>0</v>
      </c>
      <c r="AR1597" s="45">
        <v>0</v>
      </c>
      <c r="AS1597" s="45">
        <v>0</v>
      </c>
      <c r="AT1597" s="45">
        <v>0</v>
      </c>
      <c r="AU1597" s="45">
        <v>0</v>
      </c>
      <c r="AV1597" s="45">
        <v>0</v>
      </c>
      <c r="AW1597" s="45">
        <v>0</v>
      </c>
      <c r="AX1597" s="45">
        <v>0</v>
      </c>
      <c r="AY1597" s="45">
        <v>0</v>
      </c>
      <c r="AZ1597" s="45">
        <v>0</v>
      </c>
      <c r="BA1597" s="45">
        <v>0</v>
      </c>
      <c r="BB1597" s="45">
        <v>0</v>
      </c>
      <c r="BC1597" s="45">
        <v>0</v>
      </c>
      <c r="BD1597" s="45">
        <v>0</v>
      </c>
      <c r="BE1597" s="45">
        <v>0</v>
      </c>
      <c r="BF1597" s="45">
        <v>0</v>
      </c>
    </row>
    <row r="1598" spans="1:58" ht="13.5" thickBot="1" x14ac:dyDescent="0.25">
      <c r="A1598" s="6" t="s">
        <v>1143</v>
      </c>
      <c r="B1598" s="6" t="s">
        <v>1142</v>
      </c>
      <c r="C1598" s="6" t="s">
        <v>317</v>
      </c>
      <c r="D1598" s="6" t="s">
        <v>1143</v>
      </c>
      <c r="E1598" s="6">
        <v>46.951179346605507</v>
      </c>
      <c r="F1598" s="6" t="s">
        <v>314</v>
      </c>
      <c r="G1598" s="21" t="s">
        <v>1305</v>
      </c>
      <c r="H1598" s="21" t="s">
        <v>1159</v>
      </c>
      <c r="I1598" s="21" t="s">
        <v>1213</v>
      </c>
      <c r="J1598" s="21" t="s">
        <v>240</v>
      </c>
      <c r="K1598" s="21" t="s">
        <v>267</v>
      </c>
      <c r="L1598" s="21" t="s">
        <v>328</v>
      </c>
      <c r="M1598" s="3">
        <v>29.089340461498093</v>
      </c>
      <c r="N1598" s="3">
        <v>46.951179346605507</v>
      </c>
      <c r="O1598" s="21" t="s">
        <v>1465</v>
      </c>
      <c r="P1598" s="21">
        <v>0</v>
      </c>
      <c r="Q1598" s="46">
        <v>7.197567112707567E-4</v>
      </c>
      <c r="R1598" s="46">
        <v>1.1489718296866748E-3</v>
      </c>
      <c r="S1598" s="46">
        <v>2.3273194481464063E-3</v>
      </c>
      <c r="T1598" s="46">
        <v>4.0837040233790917E-3</v>
      </c>
      <c r="U1598" s="46">
        <v>6.3447054388620439E-3</v>
      </c>
      <c r="V1598" s="46">
        <v>8.8566356395184051E-3</v>
      </c>
      <c r="W1598" s="46">
        <v>1.1229707768992117E-2</v>
      </c>
      <c r="X1598" s="46">
        <v>1.3046031438952424E-2</v>
      </c>
      <c r="Y1598" s="46">
        <v>1.3986175429304748E-2</v>
      </c>
      <c r="Z1598" s="46">
        <v>1.3919969023800816E-2</v>
      </c>
      <c r="AA1598" s="46">
        <v>1.2927763078508776E-2</v>
      </c>
      <c r="AB1598" s="46">
        <v>1.1253157657162942E-2</v>
      </c>
      <c r="AC1598" s="46">
        <v>9.2162411261298531E-3</v>
      </c>
      <c r="AD1598" s="46">
        <v>7.1251812086841476E-3</v>
      </c>
      <c r="AE1598" s="46">
        <v>5.2145260396641658E-3</v>
      </c>
      <c r="AF1598" s="46">
        <v>3.6206236541553583E-3</v>
      </c>
      <c r="AG1598" s="46">
        <v>2.3886386673238045E-3</v>
      </c>
      <c r="AH1598" s="46">
        <v>1.4979110872855212E-3</v>
      </c>
      <c r="AI1598" s="46">
        <v>8.9139918332327406E-4</v>
      </c>
      <c r="AJ1598" s="46">
        <v>5.0044844126983948E-4</v>
      </c>
      <c r="AK1598" s="46">
        <v>0.12478974414456454</v>
      </c>
      <c r="AL1598" s="45">
        <v>0.12478974414456454</v>
      </c>
      <c r="AM1598" s="45">
        <v>7.197567112707567E-4</v>
      </c>
      <c r="AN1598" s="45">
        <v>1.8687285409574315E-3</v>
      </c>
      <c r="AO1598" s="45">
        <v>4.1960479891038375E-3</v>
      </c>
      <c r="AP1598" s="45">
        <v>8.2797520124829292E-3</v>
      </c>
      <c r="AQ1598" s="45">
        <v>1.4624457451344972E-2</v>
      </c>
      <c r="AR1598" s="45">
        <v>2.3481093090863377E-2</v>
      </c>
      <c r="AS1598" s="45">
        <v>3.4710800859855492E-2</v>
      </c>
      <c r="AT1598" s="45">
        <v>4.7756832298807915E-2</v>
      </c>
      <c r="AU1598" s="45">
        <v>6.1743007728112663E-2</v>
      </c>
      <c r="AV1598" s="45">
        <v>7.5662976751913483E-2</v>
      </c>
      <c r="AW1598" s="45">
        <v>8.859073983042226E-2</v>
      </c>
      <c r="AX1598" s="45">
        <v>9.9843897487585209E-2</v>
      </c>
      <c r="AY1598" s="45">
        <v>0.10906013861371507</v>
      </c>
      <c r="AZ1598" s="45">
        <v>0.11618531982239921</v>
      </c>
      <c r="BA1598" s="45">
        <v>0.12139984586206339</v>
      </c>
      <c r="BB1598" s="45">
        <v>0.12478974414456454</v>
      </c>
      <c r="BC1598" s="45">
        <v>0.12478974414456454</v>
      </c>
      <c r="BD1598" s="45">
        <v>0.12478974414456454</v>
      </c>
      <c r="BE1598" s="45">
        <v>0.12478974414456454</v>
      </c>
      <c r="BF1598" s="45">
        <v>0.12478974414456454</v>
      </c>
    </row>
    <row r="1599" spans="1:58" ht="13.5" thickBot="1" x14ac:dyDescent="0.25">
      <c r="A1599" s="6" t="s">
        <v>1138</v>
      </c>
      <c r="B1599" s="6" t="s">
        <v>1352</v>
      </c>
      <c r="C1599" s="6" t="s">
        <v>317</v>
      </c>
      <c r="D1599" s="6" t="s">
        <v>1138</v>
      </c>
      <c r="E1599" s="6">
        <v>38.013897579799192</v>
      </c>
      <c r="F1599" s="6" t="s">
        <v>314</v>
      </c>
      <c r="G1599" s="21" t="s">
        <v>1305</v>
      </c>
      <c r="H1599" s="21" t="s">
        <v>1159</v>
      </c>
      <c r="I1599" s="21" t="s">
        <v>1213</v>
      </c>
      <c r="J1599" s="21" t="s">
        <v>240</v>
      </c>
      <c r="K1599" s="21" t="s">
        <v>269</v>
      </c>
      <c r="L1599" s="21" t="s">
        <v>329</v>
      </c>
      <c r="M1599" s="3">
        <v>20.208276336298194</v>
      </c>
      <c r="N1599" s="3">
        <v>38.013897579799192</v>
      </c>
      <c r="O1599" s="21" t="s">
        <v>1466</v>
      </c>
      <c r="P1599" s="21">
        <v>0</v>
      </c>
      <c r="Q1599" s="46">
        <v>8.3326907980084289E-4</v>
      </c>
      <c r="R1599" s="46">
        <v>1.3301754387948354E-3</v>
      </c>
      <c r="S1599" s="46">
        <v>2.6943595031377831E-3</v>
      </c>
      <c r="T1599" s="46">
        <v>4.7277423613491364E-3</v>
      </c>
      <c r="U1599" s="46">
        <v>7.34532485749783E-3</v>
      </c>
      <c r="V1599" s="46">
        <v>1.0253409956321577E-2</v>
      </c>
      <c r="W1599" s="46">
        <v>1.3000737766765191E-2</v>
      </c>
      <c r="X1599" s="46">
        <v>1.5103512675826063E-2</v>
      </c>
      <c r="Y1599" s="46">
        <v>1.6191926170905622E-2</v>
      </c>
      <c r="Z1599" s="46">
        <v>1.6115278395723662E-2</v>
      </c>
      <c r="AA1599" s="46">
        <v>1.4966592288237816E-2</v>
      </c>
      <c r="AB1599" s="46">
        <v>1.3027885921734164E-2</v>
      </c>
      <c r="AC1599" s="46">
        <v>1.0669728593199606E-2</v>
      </c>
      <c r="AD1599" s="46">
        <v>8.2488889595654716E-3</v>
      </c>
      <c r="AE1599" s="46">
        <v>6.0369055913310704E-3</v>
      </c>
      <c r="AF1599" s="46">
        <v>4.1916298845990066E-3</v>
      </c>
      <c r="AG1599" s="46">
        <v>2.7653493369773977E-3</v>
      </c>
      <c r="AH1599" s="46">
        <v>1.7341456825351574E-3</v>
      </c>
      <c r="AI1599" s="46">
        <v>1.0319811758498375E-3</v>
      </c>
      <c r="AJ1599" s="46">
        <v>5.7937384343168148E-4</v>
      </c>
      <c r="AK1599" s="46">
        <v>0.14447025452300041</v>
      </c>
      <c r="AL1599" s="45">
        <v>0.14447025452300041</v>
      </c>
      <c r="AM1599" s="45">
        <v>8.3326907980084289E-4</v>
      </c>
      <c r="AN1599" s="45">
        <v>2.1634445185956782E-3</v>
      </c>
      <c r="AO1599" s="45">
        <v>4.8578040217334608E-3</v>
      </c>
      <c r="AP1599" s="45">
        <v>9.5855463830825972E-3</v>
      </c>
      <c r="AQ1599" s="45">
        <v>1.6930871240580427E-2</v>
      </c>
      <c r="AR1599" s="45">
        <v>2.7184281196902006E-2</v>
      </c>
      <c r="AS1599" s="45">
        <v>4.0185018963667198E-2</v>
      </c>
      <c r="AT1599" s="45">
        <v>5.5288531639493259E-2</v>
      </c>
      <c r="AU1599" s="45">
        <v>7.1480457810398884E-2</v>
      </c>
      <c r="AV1599" s="45">
        <v>8.7595736206122543E-2</v>
      </c>
      <c r="AW1599" s="45">
        <v>0.10256232849436037</v>
      </c>
      <c r="AX1599" s="45">
        <v>0.11559021441609453</v>
      </c>
      <c r="AY1599" s="45">
        <v>0.12625994300929413</v>
      </c>
      <c r="AZ1599" s="45">
        <v>0.1345088319688596</v>
      </c>
      <c r="BA1599" s="45">
        <v>0.14054573756019068</v>
      </c>
      <c r="BB1599" s="45">
        <v>0.14447025452300041</v>
      </c>
      <c r="BC1599" s="45">
        <v>0.14447025452300041</v>
      </c>
      <c r="BD1599" s="45">
        <v>0.14447025452300041</v>
      </c>
      <c r="BE1599" s="45">
        <v>0.14447025452300041</v>
      </c>
      <c r="BF1599" s="45">
        <v>0.14447025452300041</v>
      </c>
    </row>
    <row r="1600" spans="1:58" ht="13.5" thickBot="1" x14ac:dyDescent="0.25">
      <c r="A1600" s="6" t="s">
        <v>1143</v>
      </c>
      <c r="B1600" s="6" t="s">
        <v>1353</v>
      </c>
      <c r="C1600" s="6" t="s">
        <v>317</v>
      </c>
      <c r="D1600" s="6" t="s">
        <v>1143</v>
      </c>
      <c r="E1600" s="6">
        <v>47.950699787126979</v>
      </c>
      <c r="F1600" s="6" t="s">
        <v>314</v>
      </c>
      <c r="G1600" s="21" t="s">
        <v>1305</v>
      </c>
      <c r="H1600" s="21" t="s">
        <v>1159</v>
      </c>
      <c r="I1600" s="21" t="s">
        <v>1213</v>
      </c>
      <c r="J1600" s="21" t="s">
        <v>240</v>
      </c>
      <c r="K1600" s="21" t="s">
        <v>271</v>
      </c>
      <c r="L1600" s="21" t="s">
        <v>330</v>
      </c>
      <c r="M1600" s="3">
        <v>30.056198087125075</v>
      </c>
      <c r="N1600" s="3">
        <v>47.950699787126979</v>
      </c>
      <c r="O1600" s="21" t="s">
        <v>1467</v>
      </c>
      <c r="P1600" s="21">
        <v>0</v>
      </c>
      <c r="Q1600" s="46">
        <v>4.7665392517145452E-3</v>
      </c>
      <c r="R1600" s="46">
        <v>7.6346974594257251E-3</v>
      </c>
      <c r="S1600" s="46">
        <v>1.551323424433256E-2</v>
      </c>
      <c r="T1600" s="46">
        <v>2.7293199645501129E-2</v>
      </c>
      <c r="U1600" s="46">
        <v>4.2509718582649764E-2</v>
      </c>
      <c r="V1600" s="46">
        <v>5.9482561862859835E-2</v>
      </c>
      <c r="W1600" s="46">
        <v>7.5599390756207571E-2</v>
      </c>
      <c r="X1600" s="46">
        <v>8.8033794889607775E-2</v>
      </c>
      <c r="Y1600" s="46">
        <v>9.4599043220382401E-2</v>
      </c>
      <c r="Z1600" s="46">
        <v>9.4371329103775797E-2</v>
      </c>
      <c r="AA1600" s="46">
        <v>8.7849094821043056E-2</v>
      </c>
      <c r="AB1600" s="46">
        <v>7.6647653170640193E-2</v>
      </c>
      <c r="AC1600" s="46">
        <v>6.2919811609706805E-2</v>
      </c>
      <c r="AD1600" s="46">
        <v>4.8757024016075297E-2</v>
      </c>
      <c r="AE1600" s="46">
        <v>3.5765338786453653E-2</v>
      </c>
      <c r="AF1600" s="46">
        <v>2.4890626282629294E-2</v>
      </c>
      <c r="AG1600" s="46">
        <v>1.6459431783288538E-2</v>
      </c>
      <c r="AH1600" s="46">
        <v>1.0346005255942425E-2</v>
      </c>
      <c r="AI1600" s="46">
        <v>6.1716452174277485E-3</v>
      </c>
      <c r="AJ1600" s="46">
        <v>3.4735711325331151E-3</v>
      </c>
      <c r="AK1600" s="46">
        <v>0.86615526625854722</v>
      </c>
      <c r="AL1600" s="45">
        <v>0.86615526625854722</v>
      </c>
      <c r="AM1600" s="45">
        <v>4.7665392517145452E-3</v>
      </c>
      <c r="AN1600" s="45">
        <v>1.2401236711140271E-2</v>
      </c>
      <c r="AO1600" s="45">
        <v>2.791447095547283E-2</v>
      </c>
      <c r="AP1600" s="45">
        <v>5.5207670600973958E-2</v>
      </c>
      <c r="AQ1600" s="45">
        <v>9.7717389183623715E-2</v>
      </c>
      <c r="AR1600" s="45">
        <v>0.15719995104648354</v>
      </c>
      <c r="AS1600" s="45">
        <v>0.23279934180269113</v>
      </c>
      <c r="AT1600" s="45">
        <v>0.3208331366922989</v>
      </c>
      <c r="AU1600" s="45">
        <v>0.41543217991268133</v>
      </c>
      <c r="AV1600" s="45">
        <v>0.5098035090164571</v>
      </c>
      <c r="AW1600" s="45">
        <v>0.59765260383750018</v>
      </c>
      <c r="AX1600" s="45">
        <v>0.67430025700814034</v>
      </c>
      <c r="AY1600" s="45">
        <v>0.73722006861784717</v>
      </c>
      <c r="AZ1600" s="45">
        <v>0.78597709263392246</v>
      </c>
      <c r="BA1600" s="45">
        <v>0.82174243142037606</v>
      </c>
      <c r="BB1600" s="45">
        <v>0.84663305770300534</v>
      </c>
      <c r="BC1600" s="45">
        <v>0.86309248948629391</v>
      </c>
      <c r="BD1600" s="45">
        <v>0.86615526625854722</v>
      </c>
      <c r="BE1600" s="45">
        <v>0.86615526625854722</v>
      </c>
      <c r="BF1600" s="45">
        <v>0.86615526625854722</v>
      </c>
    </row>
    <row r="1601" spans="1:58" ht="13.5" thickBot="1" x14ac:dyDescent="0.25">
      <c r="A1601" s="6" t="s">
        <v>1355</v>
      </c>
      <c r="B1601" s="6" t="s">
        <v>1353</v>
      </c>
      <c r="C1601" s="6" t="s">
        <v>317</v>
      </c>
      <c r="D1601" s="6" t="s">
        <v>1355</v>
      </c>
      <c r="E1601" s="6">
        <v>51.076337803840723</v>
      </c>
      <c r="F1601" s="6" t="s">
        <v>314</v>
      </c>
      <c r="G1601" s="21" t="s">
        <v>1305</v>
      </c>
      <c r="H1601" s="21" t="s">
        <v>1159</v>
      </c>
      <c r="I1601" s="21" t="s">
        <v>1213</v>
      </c>
      <c r="J1601" s="21" t="s">
        <v>240</v>
      </c>
      <c r="K1601" s="21" t="s">
        <v>273</v>
      </c>
      <c r="L1601" s="21" t="s">
        <v>331</v>
      </c>
      <c r="M1601" s="3">
        <v>33.111885126209536</v>
      </c>
      <c r="N1601" s="3">
        <v>51.076337803840723</v>
      </c>
      <c r="O1601" s="21" t="s">
        <v>1468</v>
      </c>
      <c r="P1601" s="21">
        <v>0</v>
      </c>
      <c r="Q1601" s="46">
        <v>0</v>
      </c>
      <c r="R1601" s="46">
        <v>0</v>
      </c>
      <c r="S1601" s="46">
        <v>0</v>
      </c>
      <c r="T1601" s="46">
        <v>0</v>
      </c>
      <c r="U1601" s="46">
        <v>0</v>
      </c>
      <c r="V1601" s="46">
        <v>0</v>
      </c>
      <c r="W1601" s="46">
        <v>0</v>
      </c>
      <c r="X1601" s="46">
        <v>0</v>
      </c>
      <c r="Y1601" s="46">
        <v>0</v>
      </c>
      <c r="Z1601" s="46">
        <v>0</v>
      </c>
      <c r="AA1601" s="46">
        <v>0</v>
      </c>
      <c r="AB1601" s="46">
        <v>0</v>
      </c>
      <c r="AC1601" s="46">
        <v>0</v>
      </c>
      <c r="AD1601" s="46">
        <v>0</v>
      </c>
      <c r="AE1601" s="46">
        <v>0</v>
      </c>
      <c r="AF1601" s="46">
        <v>0</v>
      </c>
      <c r="AG1601" s="46">
        <v>0</v>
      </c>
      <c r="AH1601" s="46">
        <v>0</v>
      </c>
      <c r="AI1601" s="46">
        <v>0</v>
      </c>
      <c r="AJ1601" s="46">
        <v>0</v>
      </c>
      <c r="AK1601" s="46">
        <v>0</v>
      </c>
      <c r="AL1601" s="45">
        <v>0</v>
      </c>
      <c r="AM1601" s="45">
        <v>0</v>
      </c>
      <c r="AN1601" s="45">
        <v>0</v>
      </c>
      <c r="AO1601" s="45">
        <v>0</v>
      </c>
      <c r="AP1601" s="45">
        <v>0</v>
      </c>
      <c r="AQ1601" s="45">
        <v>0</v>
      </c>
      <c r="AR1601" s="45">
        <v>0</v>
      </c>
      <c r="AS1601" s="45">
        <v>0</v>
      </c>
      <c r="AT1601" s="45">
        <v>0</v>
      </c>
      <c r="AU1601" s="45">
        <v>0</v>
      </c>
      <c r="AV1601" s="45">
        <v>0</v>
      </c>
      <c r="AW1601" s="45">
        <v>0</v>
      </c>
      <c r="AX1601" s="45">
        <v>0</v>
      </c>
      <c r="AY1601" s="45">
        <v>0</v>
      </c>
      <c r="AZ1601" s="45">
        <v>0</v>
      </c>
      <c r="BA1601" s="45">
        <v>0</v>
      </c>
      <c r="BB1601" s="45">
        <v>0</v>
      </c>
      <c r="BC1601" s="45">
        <v>0</v>
      </c>
      <c r="BD1601" s="45">
        <v>0</v>
      </c>
      <c r="BE1601" s="45">
        <v>0</v>
      </c>
      <c r="BF1601" s="45">
        <v>0</v>
      </c>
    </row>
    <row r="1602" spans="1:58" ht="13.5" thickBot="1" x14ac:dyDescent="0.25">
      <c r="A1602" s="6" t="s">
        <v>1355</v>
      </c>
      <c r="B1602" s="6" t="s">
        <v>1353</v>
      </c>
      <c r="C1602" s="6" t="s">
        <v>317</v>
      </c>
      <c r="D1602" s="6" t="s">
        <v>1355</v>
      </c>
      <c r="E1602" s="6">
        <v>51.076337803840723</v>
      </c>
      <c r="F1602" s="6" t="s">
        <v>314</v>
      </c>
      <c r="G1602" s="21" t="s">
        <v>1305</v>
      </c>
      <c r="H1602" s="21" t="s">
        <v>1159</v>
      </c>
      <c r="I1602" s="21" t="s">
        <v>1213</v>
      </c>
      <c r="J1602" s="21" t="s">
        <v>240</v>
      </c>
      <c r="K1602" s="21" t="s">
        <v>275</v>
      </c>
      <c r="L1602" s="21" t="s">
        <v>332</v>
      </c>
      <c r="M1602" s="3">
        <v>33.111885126209536</v>
      </c>
      <c r="N1602" s="3">
        <v>51.076337803840723</v>
      </c>
      <c r="O1602" s="21" t="s">
        <v>1468</v>
      </c>
      <c r="P1602" s="21">
        <v>0</v>
      </c>
      <c r="Q1602" s="46">
        <v>4.9032865183885679E-3</v>
      </c>
      <c r="R1602" s="46">
        <v>7.8537293302078735E-3</v>
      </c>
      <c r="S1602" s="46">
        <v>1.5958293493435201E-2</v>
      </c>
      <c r="T1602" s="46">
        <v>2.8076214376570034E-2</v>
      </c>
      <c r="U1602" s="46">
        <v>4.3729280095998933E-2</v>
      </c>
      <c r="V1602" s="46">
        <v>6.1189057355703784E-2</v>
      </c>
      <c r="W1602" s="46">
        <v>7.776826202783596E-2</v>
      </c>
      <c r="X1602" s="46">
        <v>9.0559396839023212E-2</v>
      </c>
      <c r="Y1602" s="46">
        <v>9.731299560957378E-2</v>
      </c>
      <c r="Z1602" s="46">
        <v>9.7078748601620912E-2</v>
      </c>
      <c r="AA1602" s="46">
        <v>9.0369397909335819E-2</v>
      </c>
      <c r="AB1602" s="46">
        <v>7.8846598047532482E-2</v>
      </c>
      <c r="AC1602" s="46">
        <v>6.4724918376461507E-2</v>
      </c>
      <c r="AD1602" s="46">
        <v>5.0155814503945455E-2</v>
      </c>
      <c r="AE1602" s="46">
        <v>3.6791410756585596E-2</v>
      </c>
      <c r="AF1602" s="46">
        <v>2.560471357536058E-2</v>
      </c>
      <c r="AG1602" s="46">
        <v>1.6931636497969662E-2</v>
      </c>
      <c r="AH1602" s="46">
        <v>1.0642821848659311E-2</v>
      </c>
      <c r="AI1602" s="46">
        <v>6.3487035756614463E-3</v>
      </c>
      <c r="AJ1602" s="46">
        <v>3.5732244308461078E-3</v>
      </c>
      <c r="AK1602" s="46">
        <v>0.89100439870481074</v>
      </c>
      <c r="AL1602" s="45">
        <v>0.89100439870481074</v>
      </c>
      <c r="AM1602" s="45">
        <v>4.9032865183885679E-3</v>
      </c>
      <c r="AN1602" s="45">
        <v>1.2757015848596441E-2</v>
      </c>
      <c r="AO1602" s="45">
        <v>2.871530934203164E-2</v>
      </c>
      <c r="AP1602" s="45">
        <v>5.6791523718601675E-2</v>
      </c>
      <c r="AQ1602" s="45">
        <v>0.1005208038146006</v>
      </c>
      <c r="AR1602" s="45">
        <v>0.16170986117030439</v>
      </c>
      <c r="AS1602" s="45">
        <v>0.23947812319814035</v>
      </c>
      <c r="AT1602" s="45">
        <v>0.33003752003716358</v>
      </c>
      <c r="AU1602" s="45">
        <v>0.42735051564673737</v>
      </c>
      <c r="AV1602" s="45">
        <v>0.52442926424835834</v>
      </c>
      <c r="AW1602" s="45">
        <v>0.61479866215769419</v>
      </c>
      <c r="AX1602" s="45">
        <v>0.69364526020522665</v>
      </c>
      <c r="AY1602" s="45">
        <v>0.7583701785816882</v>
      </c>
      <c r="AZ1602" s="45">
        <v>0.80852599308563367</v>
      </c>
      <c r="BA1602" s="45">
        <v>0.84531740384221932</v>
      </c>
      <c r="BB1602" s="45">
        <v>0.87092211741757986</v>
      </c>
      <c r="BC1602" s="45">
        <v>0.88785375391554955</v>
      </c>
      <c r="BD1602" s="45">
        <v>0.89100439870481074</v>
      </c>
      <c r="BE1602" s="45">
        <v>0.89100439870481074</v>
      </c>
      <c r="BF1602" s="45">
        <v>0.89100439870481074</v>
      </c>
    </row>
    <row r="1603" spans="1:58" ht="13.5" thickBot="1" x14ac:dyDescent="0.25">
      <c r="A1603" s="6" t="s">
        <v>1143</v>
      </c>
      <c r="B1603" s="6" t="s">
        <v>1142</v>
      </c>
      <c r="C1603" s="6" t="s">
        <v>317</v>
      </c>
      <c r="D1603" s="6" t="s">
        <v>1143</v>
      </c>
      <c r="E1603" s="6">
        <v>47.444905846082413</v>
      </c>
      <c r="F1603" s="6" t="s">
        <v>314</v>
      </c>
      <c r="G1603" s="21" t="s">
        <v>1305</v>
      </c>
      <c r="H1603" s="21" t="s">
        <v>1159</v>
      </c>
      <c r="I1603" s="21" t="s">
        <v>1213</v>
      </c>
      <c r="J1603" s="21" t="s">
        <v>240</v>
      </c>
      <c r="K1603" s="21" t="s">
        <v>277</v>
      </c>
      <c r="L1603" s="21" t="s">
        <v>333</v>
      </c>
      <c r="M1603" s="3">
        <v>29.557378671621727</v>
      </c>
      <c r="N1603" s="3">
        <v>47.444905846082413</v>
      </c>
      <c r="O1603" s="21" t="s">
        <v>1469</v>
      </c>
      <c r="P1603" s="21">
        <v>0</v>
      </c>
      <c r="Q1603" s="46">
        <v>1.3403148657079414E-2</v>
      </c>
      <c r="R1603" s="46">
        <v>2.1403114621863575E-2</v>
      </c>
      <c r="S1603" s="46">
        <v>4.3367083609077074E-2</v>
      </c>
      <c r="T1603" s="46">
        <v>7.6115724003861518E-2</v>
      </c>
      <c r="U1603" s="46">
        <v>0.11828777526046926</v>
      </c>
      <c r="V1603" s="46">
        <v>0.1651589998875479</v>
      </c>
      <c r="W1603" s="46">
        <v>0.20946211607727463</v>
      </c>
      <c r="X1603" s="46">
        <v>0.24339869567941189</v>
      </c>
      <c r="Y1603" s="46">
        <v>0.26100038953444626</v>
      </c>
      <c r="Z1603" s="46">
        <v>0.25982595913618695</v>
      </c>
      <c r="AA1603" s="46">
        <v>0.24136236288471688</v>
      </c>
      <c r="AB1603" s="46">
        <v>0.21014657042673257</v>
      </c>
      <c r="AC1603" s="46">
        <v>0.17214853361438526</v>
      </c>
      <c r="AD1603" s="46">
        <v>0.13312108947087109</v>
      </c>
      <c r="AE1603" s="46">
        <v>9.7446689861910407E-2</v>
      </c>
      <c r="AF1603" s="46">
        <v>6.7676330592831124E-2</v>
      </c>
      <c r="AG1603" s="46">
        <v>4.4658688328440853E-2</v>
      </c>
      <c r="AH1603" s="46">
        <v>2.8012049598584346E-2</v>
      </c>
      <c r="AI1603" s="46">
        <v>1.6673879349403536E-2</v>
      </c>
      <c r="AJ1603" s="46">
        <v>9.3634144367169218E-3</v>
      </c>
      <c r="AK1603" s="46">
        <v>2.3348221225598733</v>
      </c>
      <c r="AL1603" s="45">
        <v>2.3348221225598733</v>
      </c>
      <c r="AM1603" s="45">
        <v>1.3403148657079414E-2</v>
      </c>
      <c r="AN1603" s="45">
        <v>3.4806263278942991E-2</v>
      </c>
      <c r="AO1603" s="45">
        <v>7.8173346888020065E-2</v>
      </c>
      <c r="AP1603" s="45">
        <v>0.1542890708918816</v>
      </c>
      <c r="AQ1603" s="45">
        <v>0.27257684615235084</v>
      </c>
      <c r="AR1603" s="45">
        <v>0.43773584603989873</v>
      </c>
      <c r="AS1603" s="45">
        <v>0.6471979621171734</v>
      </c>
      <c r="AT1603" s="45">
        <v>0.89059665779658526</v>
      </c>
      <c r="AU1603" s="45">
        <v>1.1515970473310315</v>
      </c>
      <c r="AV1603" s="45">
        <v>1.4114230064672184</v>
      </c>
      <c r="AW1603" s="45">
        <v>1.6527853693519352</v>
      </c>
      <c r="AX1603" s="45">
        <v>1.8629319397786679</v>
      </c>
      <c r="AY1603" s="45">
        <v>2.035080473393053</v>
      </c>
      <c r="AZ1603" s="45">
        <v>2.1682015628639242</v>
      </c>
      <c r="BA1603" s="45">
        <v>2.2656482527258346</v>
      </c>
      <c r="BB1603" s="45">
        <v>2.3333245833186655</v>
      </c>
      <c r="BC1603" s="45">
        <v>2.3348221225598733</v>
      </c>
      <c r="BD1603" s="45">
        <v>2.3348221225598733</v>
      </c>
      <c r="BE1603" s="45">
        <v>2.3348221225598733</v>
      </c>
      <c r="BF1603" s="45">
        <v>2.3348221225598733</v>
      </c>
    </row>
    <row r="1604" spans="1:58" ht="13.5" thickBot="1" x14ac:dyDescent="0.25">
      <c r="A1604" s="6" t="s">
        <v>1143</v>
      </c>
      <c r="B1604" s="6" t="s">
        <v>1142</v>
      </c>
      <c r="C1604" s="6" t="s">
        <v>317</v>
      </c>
      <c r="D1604" s="6" t="s">
        <v>1143</v>
      </c>
      <c r="E1604" s="6">
        <v>47.444905846082413</v>
      </c>
      <c r="F1604" s="6" t="s">
        <v>314</v>
      </c>
      <c r="G1604" s="21" t="s">
        <v>1305</v>
      </c>
      <c r="H1604" s="21" t="s">
        <v>1159</v>
      </c>
      <c r="I1604" s="21" t="s">
        <v>1213</v>
      </c>
      <c r="J1604" s="21" t="s">
        <v>240</v>
      </c>
      <c r="K1604" s="21" t="s">
        <v>279</v>
      </c>
      <c r="L1604" s="21" t="s">
        <v>334</v>
      </c>
      <c r="M1604" s="3">
        <v>29.557378671621727</v>
      </c>
      <c r="N1604" s="3">
        <v>47.444905846082413</v>
      </c>
      <c r="O1604" s="21" t="s">
        <v>1469</v>
      </c>
      <c r="P1604" s="21">
        <v>0</v>
      </c>
      <c r="Q1604" s="46">
        <v>5.0994889799495123E-3</v>
      </c>
      <c r="R1604" s="46">
        <v>8.0908788644184527E-3</v>
      </c>
      <c r="S1604" s="46">
        <v>1.6295106137901954E-2</v>
      </c>
      <c r="T1604" s="46">
        <v>2.8453432595489065E-2</v>
      </c>
      <c r="U1604" s="46">
        <v>4.4005372293640495E-2</v>
      </c>
      <c r="V1604" s="46">
        <v>6.1155223062120602E-2</v>
      </c>
      <c r="W1604" s="46">
        <v>7.7202320799035273E-2</v>
      </c>
      <c r="X1604" s="46">
        <v>8.9299935949802511E-2</v>
      </c>
      <c r="Y1604" s="46">
        <v>9.5321370200435657E-2</v>
      </c>
      <c r="Z1604" s="46">
        <v>9.446110428608831E-2</v>
      </c>
      <c r="AA1604" s="46">
        <v>8.735042662105813E-2</v>
      </c>
      <c r="AB1604" s="46">
        <v>7.570869537484555E-2</v>
      </c>
      <c r="AC1604" s="46">
        <v>6.1738706781992038E-2</v>
      </c>
      <c r="AD1604" s="46">
        <v>4.75263701201614E-2</v>
      </c>
      <c r="AE1604" s="46">
        <v>3.4633103785418763E-2</v>
      </c>
      <c r="AF1604" s="46">
        <v>2.3944203170051113E-2</v>
      </c>
      <c r="AG1604" s="46">
        <v>1.5728324941044595E-2</v>
      </c>
      <c r="AH1604" s="46">
        <v>9.8197620052909475E-3</v>
      </c>
      <c r="AI1604" s="46">
        <v>5.8172743220461448E-3</v>
      </c>
      <c r="AJ1604" s="46">
        <v>3.2504044300988816E-3</v>
      </c>
      <c r="AK1604" s="46">
        <v>0.81050734451122342</v>
      </c>
      <c r="AL1604" s="45">
        <v>0.81050734451122342</v>
      </c>
      <c r="AM1604" s="45">
        <v>5.0994889799495123E-3</v>
      </c>
      <c r="AN1604" s="45">
        <v>1.3190367844367966E-2</v>
      </c>
      <c r="AO1604" s="45">
        <v>2.948547398226992E-2</v>
      </c>
      <c r="AP1604" s="45">
        <v>5.7938906577758985E-2</v>
      </c>
      <c r="AQ1604" s="45">
        <v>0.10194427887139948</v>
      </c>
      <c r="AR1604" s="45">
        <v>0.16309950193352007</v>
      </c>
      <c r="AS1604" s="45">
        <v>0.24030182273255535</v>
      </c>
      <c r="AT1604" s="45">
        <v>0.32960175868235786</v>
      </c>
      <c r="AU1604" s="45">
        <v>0.42492312888279349</v>
      </c>
      <c r="AV1604" s="45">
        <v>0.51938423316888183</v>
      </c>
      <c r="AW1604" s="45">
        <v>0.6067346597899399</v>
      </c>
      <c r="AX1604" s="45">
        <v>0.68244335516478549</v>
      </c>
      <c r="AY1604" s="45">
        <v>0.7441820619467775</v>
      </c>
      <c r="AZ1604" s="45">
        <v>0.79170843206693886</v>
      </c>
      <c r="BA1604" s="45">
        <v>0.81050734451122342</v>
      </c>
      <c r="BB1604" s="45">
        <v>0.81050734451122342</v>
      </c>
      <c r="BC1604" s="45">
        <v>0.81050734451122342</v>
      </c>
      <c r="BD1604" s="45">
        <v>0.81050734451122342</v>
      </c>
      <c r="BE1604" s="45">
        <v>0.81050734451122342</v>
      </c>
      <c r="BF1604" s="45">
        <v>0.81050734451122342</v>
      </c>
    </row>
    <row r="1605" spans="1:58" ht="13.5" thickBot="1" x14ac:dyDescent="0.25">
      <c r="A1605" s="6" t="s">
        <v>1352</v>
      </c>
      <c r="B1605" s="6" t="s">
        <v>1351</v>
      </c>
      <c r="C1605" s="6" t="s">
        <v>353</v>
      </c>
      <c r="D1605" s="6" t="s">
        <v>1352</v>
      </c>
      <c r="E1605" s="6">
        <v>21.306650029611351</v>
      </c>
      <c r="F1605" s="6" t="s">
        <v>25</v>
      </c>
      <c r="G1605" s="21" t="s">
        <v>1305</v>
      </c>
      <c r="H1605" s="21" t="s">
        <v>1172</v>
      </c>
      <c r="I1605" s="21" t="s">
        <v>1215</v>
      </c>
      <c r="J1605" s="21" t="s">
        <v>240</v>
      </c>
      <c r="K1605" s="21" t="s">
        <v>245</v>
      </c>
      <c r="L1605" s="21" t="s">
        <v>354</v>
      </c>
      <c r="M1605" s="3">
        <v>11.516346267055766</v>
      </c>
      <c r="N1605" s="3">
        <v>21.306650029611351</v>
      </c>
      <c r="O1605" s="21" t="s">
        <v>1450</v>
      </c>
      <c r="P1605" s="21" t="s">
        <v>1459</v>
      </c>
      <c r="Q1605" s="46">
        <v>1.6348907540302153E-2</v>
      </c>
      <c r="R1605" s="46">
        <v>1.7350894836197756E-2</v>
      </c>
      <c r="S1605" s="46">
        <v>2.4543847193611322E-2</v>
      </c>
      <c r="T1605" s="46">
        <v>2.2745407481675618E-2</v>
      </c>
      <c r="U1605" s="46">
        <v>2.5139377449277835E-2</v>
      </c>
      <c r="V1605" s="46">
        <v>2.9812187514034999E-2</v>
      </c>
      <c r="W1605" s="46">
        <v>3.1485051314291038E-2</v>
      </c>
      <c r="X1605" s="46">
        <v>3.798158339882423E-2</v>
      </c>
      <c r="Y1605" s="46">
        <v>4.4301359351554485E-2</v>
      </c>
      <c r="Z1605" s="46">
        <v>3.8775954426970058E-2</v>
      </c>
      <c r="AA1605" s="46">
        <v>4.1852212516096575E-2</v>
      </c>
      <c r="AB1605" s="46">
        <v>4.5260707931505419E-2</v>
      </c>
      <c r="AC1605" s="46">
        <v>3.9766386039488968E-2</v>
      </c>
      <c r="AD1605" s="46">
        <v>4.1836821429730893E-2</v>
      </c>
      <c r="AE1605" s="46">
        <v>4.0795335437742754E-2</v>
      </c>
      <c r="AF1605" s="46">
        <v>4.078145952330383E-2</v>
      </c>
      <c r="AG1605" s="46">
        <v>4.076745067329457E-2</v>
      </c>
      <c r="AH1605" s="46">
        <v>4.0753441823285289E-2</v>
      </c>
      <c r="AI1605" s="46">
        <v>4.0739432973276021E-2</v>
      </c>
      <c r="AJ1605" s="46">
        <v>4.0725424123266733E-2</v>
      </c>
      <c r="AK1605" s="46">
        <v>0.70176324297773041</v>
      </c>
      <c r="AL1605" s="45">
        <v>0.70176324297773041</v>
      </c>
      <c r="AM1605" s="45">
        <v>1.6348907540302153E-2</v>
      </c>
      <c r="AN1605" s="45">
        <v>3.3699802376499909E-2</v>
      </c>
      <c r="AO1605" s="45">
        <v>5.8243649570111231E-2</v>
      </c>
      <c r="AP1605" s="45">
        <v>8.0989057051786856E-2</v>
      </c>
      <c r="AQ1605" s="45">
        <v>0.10612843450106468</v>
      </c>
      <c r="AR1605" s="45">
        <v>0.13594062201509968</v>
      </c>
      <c r="AS1605" s="45">
        <v>0.16742567332939073</v>
      </c>
      <c r="AT1605" s="45">
        <v>0.20540725672821497</v>
      </c>
      <c r="AU1605" s="45">
        <v>0.24970861607976946</v>
      </c>
      <c r="AV1605" s="45">
        <v>0.28848457050673953</v>
      </c>
      <c r="AW1605" s="45">
        <v>0.33033678302283609</v>
      </c>
      <c r="AX1605" s="45">
        <v>0.37559749095434153</v>
      </c>
      <c r="AY1605" s="45">
        <v>0.41536387699383048</v>
      </c>
      <c r="AZ1605" s="45">
        <v>0.45720069842356137</v>
      </c>
      <c r="BA1605" s="45">
        <v>0.49799603386130414</v>
      </c>
      <c r="BB1605" s="45">
        <v>0.53877749338460801</v>
      </c>
      <c r="BC1605" s="45">
        <v>0.57954494405790258</v>
      </c>
      <c r="BD1605" s="45">
        <v>0.62029838588118791</v>
      </c>
      <c r="BE1605" s="45">
        <v>0.66103781885446389</v>
      </c>
      <c r="BF1605" s="45">
        <v>0.70176324297773041</v>
      </c>
    </row>
    <row r="1606" spans="1:58" ht="13.5" thickBot="1" x14ac:dyDescent="0.25">
      <c r="A1606" s="6" t="s">
        <v>1352</v>
      </c>
      <c r="B1606" s="6" t="s">
        <v>1351</v>
      </c>
      <c r="C1606" s="6" t="s">
        <v>353</v>
      </c>
      <c r="D1606" s="6" t="s">
        <v>1352</v>
      </c>
      <c r="E1606" s="6">
        <v>21.306650029611351</v>
      </c>
      <c r="F1606" s="6" t="s">
        <v>25</v>
      </c>
      <c r="G1606" s="21" t="s">
        <v>1305</v>
      </c>
      <c r="H1606" s="21" t="s">
        <v>1172</v>
      </c>
      <c r="I1606" s="21" t="s">
        <v>1215</v>
      </c>
      <c r="J1606" s="21" t="s">
        <v>240</v>
      </c>
      <c r="K1606" s="21" t="s">
        <v>247</v>
      </c>
      <c r="L1606" s="21" t="s">
        <v>355</v>
      </c>
      <c r="M1606" s="3">
        <v>11.516346267055765</v>
      </c>
      <c r="N1606" s="3">
        <v>21.306650029611351</v>
      </c>
      <c r="O1606" s="21" t="s">
        <v>1450</v>
      </c>
      <c r="P1606" s="21" t="s">
        <v>1459</v>
      </c>
      <c r="Q1606" s="46">
        <v>1.004305311339309E-3</v>
      </c>
      <c r="R1606" s="46">
        <v>1.0552793499463394E-3</v>
      </c>
      <c r="S1606" s="46">
        <v>1.4953920504325677E-3</v>
      </c>
      <c r="T1606" s="46">
        <v>1.3916935925713677E-3</v>
      </c>
      <c r="U1606" s="46">
        <v>1.5297030604028744E-3</v>
      </c>
      <c r="V1606" s="46">
        <v>1.8067360692742337E-3</v>
      </c>
      <c r="W1606" s="46">
        <v>1.908192482306613E-3</v>
      </c>
      <c r="X1606" s="46">
        <v>2.2976888050376437E-3</v>
      </c>
      <c r="Y1606" s="46">
        <v>2.6802369856636764E-3</v>
      </c>
      <c r="Z1606" s="46">
        <v>2.3477808391960801E-3</v>
      </c>
      <c r="AA1606" s="46">
        <v>2.5444326420795507E-3</v>
      </c>
      <c r="AB1606" s="46">
        <v>2.727997819661424E-3</v>
      </c>
      <c r="AC1606" s="46">
        <v>2.402530531685077E-3</v>
      </c>
      <c r="AD1606" s="46">
        <v>2.5306664546159499E-3</v>
      </c>
      <c r="AE1606" s="46">
        <v>2.468551614705682E-3</v>
      </c>
      <c r="AF1606" s="46">
        <v>2.4665431724787256E-3</v>
      </c>
      <c r="AG1606" s="46">
        <v>2.4645266853442621E-3</v>
      </c>
      <c r="AH1606" s="46">
        <v>2.4625101982097982E-3</v>
      </c>
      <c r="AI1606" s="46">
        <v>2.4604937110753347E-3</v>
      </c>
      <c r="AJ1606" s="46">
        <v>2.4584772239408703E-3</v>
      </c>
      <c r="AK1606" s="46">
        <v>4.2503738599967381E-2</v>
      </c>
      <c r="AL1606" s="45">
        <v>4.2503738599967381E-2</v>
      </c>
      <c r="AM1606" s="45">
        <v>1.004305311339309E-3</v>
      </c>
      <c r="AN1606" s="45">
        <v>2.0595846612856484E-3</v>
      </c>
      <c r="AO1606" s="45">
        <v>3.5549767117182161E-3</v>
      </c>
      <c r="AP1606" s="45">
        <v>4.9466703042895833E-3</v>
      </c>
      <c r="AQ1606" s="45">
        <v>6.4763733646924573E-3</v>
      </c>
      <c r="AR1606" s="45">
        <v>8.283109433966691E-3</v>
      </c>
      <c r="AS1606" s="45">
        <v>1.0191301916273304E-2</v>
      </c>
      <c r="AT1606" s="45">
        <v>1.2488990721310947E-2</v>
      </c>
      <c r="AU1606" s="45">
        <v>1.5169227706974623E-2</v>
      </c>
      <c r="AV1606" s="45">
        <v>1.7517008546170703E-2</v>
      </c>
      <c r="AW1606" s="45">
        <v>2.0061441188250255E-2</v>
      </c>
      <c r="AX1606" s="45">
        <v>2.278943900791168E-2</v>
      </c>
      <c r="AY1606" s="45">
        <v>2.5191969539596758E-2</v>
      </c>
      <c r="AZ1606" s="45">
        <v>2.7722635994212708E-2</v>
      </c>
      <c r="BA1606" s="45">
        <v>3.0191187608918389E-2</v>
      </c>
      <c r="BB1606" s="45">
        <v>3.2657730781397117E-2</v>
      </c>
      <c r="BC1606" s="45">
        <v>3.5122257466741379E-2</v>
      </c>
      <c r="BD1606" s="45">
        <v>3.7584767664951176E-2</v>
      </c>
      <c r="BE1606" s="45">
        <v>4.0045261376026507E-2</v>
      </c>
      <c r="BF1606" s="45">
        <v>4.2503738599967381E-2</v>
      </c>
    </row>
    <row r="1607" spans="1:58" ht="13.5" thickBot="1" x14ac:dyDescent="0.25">
      <c r="A1607" s="6" t="s">
        <v>1350</v>
      </c>
      <c r="B1607" s="6" t="s">
        <v>1350</v>
      </c>
      <c r="C1607" s="6" t="s">
        <v>353</v>
      </c>
      <c r="D1607" s="6" t="s">
        <v>1350</v>
      </c>
      <c r="E1607" s="6">
        <v>0</v>
      </c>
      <c r="F1607" s="6" t="s">
        <v>25</v>
      </c>
      <c r="G1607" s="21" t="s">
        <v>1305</v>
      </c>
      <c r="H1607" s="21" t="s">
        <v>1172</v>
      </c>
      <c r="I1607" s="21" t="s">
        <v>1215</v>
      </c>
      <c r="J1607" s="21" t="s">
        <v>240</v>
      </c>
      <c r="K1607" s="21" t="s">
        <v>249</v>
      </c>
      <c r="L1607" s="21" t="s">
        <v>356</v>
      </c>
      <c r="M1607" s="3">
        <v>0</v>
      </c>
      <c r="N1607" s="3">
        <v>0</v>
      </c>
      <c r="O1607" s="21" t="s">
        <v>1450</v>
      </c>
      <c r="P1607" s="21" t="s">
        <v>1460</v>
      </c>
      <c r="Q1607" s="46">
        <v>0</v>
      </c>
      <c r="R1607" s="46">
        <v>0</v>
      </c>
      <c r="S1607" s="46">
        <v>0</v>
      </c>
      <c r="T1607" s="46">
        <v>0</v>
      </c>
      <c r="U1607" s="46">
        <v>0</v>
      </c>
      <c r="V1607" s="46">
        <v>0</v>
      </c>
      <c r="W1607" s="46">
        <v>0</v>
      </c>
      <c r="X1607" s="46">
        <v>0</v>
      </c>
      <c r="Y1607" s="46">
        <v>0</v>
      </c>
      <c r="Z1607" s="46">
        <v>0</v>
      </c>
      <c r="AA1607" s="46">
        <v>0</v>
      </c>
      <c r="AB1607" s="46">
        <v>0</v>
      </c>
      <c r="AC1607" s="46">
        <v>0</v>
      </c>
      <c r="AD1607" s="46">
        <v>0</v>
      </c>
      <c r="AE1607" s="46">
        <v>0</v>
      </c>
      <c r="AF1607" s="46">
        <v>0</v>
      </c>
      <c r="AG1607" s="46">
        <v>0</v>
      </c>
      <c r="AH1607" s="46">
        <v>0</v>
      </c>
      <c r="AI1607" s="46">
        <v>0</v>
      </c>
      <c r="AJ1607" s="46">
        <v>0</v>
      </c>
      <c r="AK1607" s="46">
        <v>0</v>
      </c>
      <c r="AL1607" s="45">
        <v>0</v>
      </c>
      <c r="AM1607" s="45">
        <v>0</v>
      </c>
      <c r="AN1607" s="45">
        <v>0</v>
      </c>
      <c r="AO1607" s="45">
        <v>0</v>
      </c>
      <c r="AP1607" s="45">
        <v>0</v>
      </c>
      <c r="AQ1607" s="45">
        <v>0</v>
      </c>
      <c r="AR1607" s="45">
        <v>0</v>
      </c>
      <c r="AS1607" s="45">
        <v>0</v>
      </c>
      <c r="AT1607" s="45">
        <v>0</v>
      </c>
      <c r="AU1607" s="45">
        <v>0</v>
      </c>
      <c r="AV1607" s="45">
        <v>0</v>
      </c>
      <c r="AW1607" s="45">
        <v>0</v>
      </c>
      <c r="AX1607" s="45">
        <v>0</v>
      </c>
      <c r="AY1607" s="45">
        <v>0</v>
      </c>
      <c r="AZ1607" s="45">
        <v>0</v>
      </c>
      <c r="BA1607" s="45">
        <v>0</v>
      </c>
      <c r="BB1607" s="45">
        <v>0</v>
      </c>
      <c r="BC1607" s="45">
        <v>0</v>
      </c>
      <c r="BD1607" s="45">
        <v>0</v>
      </c>
      <c r="BE1607" s="45">
        <v>0</v>
      </c>
      <c r="BF1607" s="45">
        <v>0</v>
      </c>
    </row>
    <row r="1608" spans="1:58" ht="13.5" thickBot="1" x14ac:dyDescent="0.25">
      <c r="A1608" s="6" t="s">
        <v>1352</v>
      </c>
      <c r="B1608" s="6" t="s">
        <v>1351</v>
      </c>
      <c r="C1608" s="6" t="s">
        <v>353</v>
      </c>
      <c r="D1608" s="6" t="s">
        <v>1352</v>
      </c>
      <c r="E1608" s="6">
        <v>22.782224636795796</v>
      </c>
      <c r="F1608" s="6" t="s">
        <v>25</v>
      </c>
      <c r="G1608" s="21" t="s">
        <v>1305</v>
      </c>
      <c r="H1608" s="21" t="s">
        <v>1172</v>
      </c>
      <c r="I1608" s="21" t="s">
        <v>1215</v>
      </c>
      <c r="J1608" s="21" t="s">
        <v>240</v>
      </c>
      <c r="K1608" s="21" t="s">
        <v>251</v>
      </c>
      <c r="L1608" s="21" t="s">
        <v>357</v>
      </c>
      <c r="M1608" s="3">
        <v>13.09991476480746</v>
      </c>
      <c r="N1608" s="3">
        <v>22.782224636795796</v>
      </c>
      <c r="O1608" s="21" t="s">
        <v>1451</v>
      </c>
      <c r="P1608" s="21" t="s">
        <v>1461</v>
      </c>
      <c r="Q1608" s="46">
        <v>4.0403830061157679E-5</v>
      </c>
      <c r="R1608" s="46">
        <v>4.918585488657994E-5</v>
      </c>
      <c r="S1608" s="46">
        <v>5.7537464149242358E-5</v>
      </c>
      <c r="T1608" s="46">
        <v>6.4168125638144785E-5</v>
      </c>
      <c r="U1608" s="46">
        <v>7.3223597584399038E-5</v>
      </c>
      <c r="V1608" s="46">
        <v>8.0066751477833224E-5</v>
      </c>
      <c r="W1608" s="46">
        <v>9.77546669788452E-5</v>
      </c>
      <c r="X1608" s="46">
        <v>1.8625230383830676E-4</v>
      </c>
      <c r="Y1608" s="46">
        <v>2.2412425710130842E-4</v>
      </c>
      <c r="Z1608" s="46">
        <v>1.9735085392368645E-4</v>
      </c>
      <c r="AA1608" s="46">
        <v>1.9015363871793735E-4</v>
      </c>
      <c r="AB1608" s="46">
        <v>1.8623574439356112E-4</v>
      </c>
      <c r="AC1608" s="46">
        <v>1.4909995510622146E-4</v>
      </c>
      <c r="AD1608" s="46">
        <v>1.5570757650452011E-4</v>
      </c>
      <c r="AE1608" s="46">
        <v>1.4388937182963961E-4</v>
      </c>
      <c r="AF1608" s="46">
        <v>1.6293685513941075E-4</v>
      </c>
      <c r="AG1608" s="46">
        <v>1.8198385999731694E-4</v>
      </c>
      <c r="AH1608" s="46">
        <v>2.0103086485522315E-4</v>
      </c>
      <c r="AI1608" s="46">
        <v>2.2007786971312937E-4</v>
      </c>
      <c r="AJ1608" s="46">
        <v>2.3912487457103556E-4</v>
      </c>
      <c r="AK1608" s="46">
        <v>2.9003083164674992E-3</v>
      </c>
      <c r="AL1608" s="45">
        <v>2.9003083164674997E-3</v>
      </c>
      <c r="AM1608" s="45">
        <v>4.0403830061157679E-5</v>
      </c>
      <c r="AN1608" s="45">
        <v>8.9589684947737619E-5</v>
      </c>
      <c r="AO1608" s="45">
        <v>1.4712714909697998E-4</v>
      </c>
      <c r="AP1608" s="45">
        <v>2.1129527473512475E-4</v>
      </c>
      <c r="AQ1608" s="45">
        <v>2.8451887231952379E-4</v>
      </c>
      <c r="AR1608" s="45">
        <v>3.6458562379735704E-4</v>
      </c>
      <c r="AS1608" s="45">
        <v>4.6234029077620226E-4</v>
      </c>
      <c r="AT1608" s="45">
        <v>6.4859259461450902E-4</v>
      </c>
      <c r="AU1608" s="45">
        <v>8.7271685171581739E-4</v>
      </c>
      <c r="AV1608" s="45">
        <v>1.0700677056395039E-3</v>
      </c>
      <c r="AW1608" s="45">
        <v>1.2602213443574412E-3</v>
      </c>
      <c r="AX1608" s="45">
        <v>1.4464570887510024E-3</v>
      </c>
      <c r="AY1608" s="45">
        <v>1.5955570438572239E-3</v>
      </c>
      <c r="AZ1608" s="45">
        <v>1.751264620361744E-3</v>
      </c>
      <c r="BA1608" s="45">
        <v>1.8951539921913836E-3</v>
      </c>
      <c r="BB1608" s="45">
        <v>2.0580908473307943E-3</v>
      </c>
      <c r="BC1608" s="45">
        <v>2.2400747073281113E-3</v>
      </c>
      <c r="BD1608" s="45">
        <v>2.4411055721833344E-3</v>
      </c>
      <c r="BE1608" s="45">
        <v>2.661183441896464E-3</v>
      </c>
      <c r="BF1608" s="45">
        <v>2.9003083164674997E-3</v>
      </c>
    </row>
    <row r="1609" spans="1:58" ht="13.5" thickBot="1" x14ac:dyDescent="0.25">
      <c r="A1609" s="6" t="s">
        <v>1350</v>
      </c>
      <c r="B1609" s="6" t="s">
        <v>1350</v>
      </c>
      <c r="C1609" s="6" t="s">
        <v>353</v>
      </c>
      <c r="D1609" s="6" t="s">
        <v>1350</v>
      </c>
      <c r="E1609" s="6">
        <v>0</v>
      </c>
      <c r="F1609" s="6" t="s">
        <v>25</v>
      </c>
      <c r="G1609" s="21" t="s">
        <v>1305</v>
      </c>
      <c r="H1609" s="21" t="s">
        <v>1172</v>
      </c>
      <c r="I1609" s="21" t="s">
        <v>1215</v>
      </c>
      <c r="J1609" s="21" t="s">
        <v>240</v>
      </c>
      <c r="K1609" s="21" t="s">
        <v>253</v>
      </c>
      <c r="L1609" s="21" t="s">
        <v>358</v>
      </c>
      <c r="M1609" s="3">
        <v>0</v>
      </c>
      <c r="N1609" s="3">
        <v>0</v>
      </c>
      <c r="O1609" s="21" t="s">
        <v>1451</v>
      </c>
      <c r="P1609" s="21" t="s">
        <v>1461</v>
      </c>
      <c r="Q1609" s="46">
        <v>0</v>
      </c>
      <c r="R1609" s="46">
        <v>0</v>
      </c>
      <c r="S1609" s="46">
        <v>0</v>
      </c>
      <c r="T1609" s="46">
        <v>0</v>
      </c>
      <c r="U1609" s="46">
        <v>0</v>
      </c>
      <c r="V1609" s="46">
        <v>0</v>
      </c>
      <c r="W1609" s="46">
        <v>0</v>
      </c>
      <c r="X1609" s="46">
        <v>0</v>
      </c>
      <c r="Y1609" s="46">
        <v>0</v>
      </c>
      <c r="Z1609" s="46">
        <v>0</v>
      </c>
      <c r="AA1609" s="46">
        <v>0</v>
      </c>
      <c r="AB1609" s="46">
        <v>0</v>
      </c>
      <c r="AC1609" s="46">
        <v>0</v>
      </c>
      <c r="AD1609" s="46">
        <v>0</v>
      </c>
      <c r="AE1609" s="46">
        <v>0</v>
      </c>
      <c r="AF1609" s="46">
        <v>0</v>
      </c>
      <c r="AG1609" s="46">
        <v>0</v>
      </c>
      <c r="AH1609" s="46">
        <v>0</v>
      </c>
      <c r="AI1609" s="46">
        <v>0</v>
      </c>
      <c r="AJ1609" s="46">
        <v>0</v>
      </c>
      <c r="AK1609" s="46">
        <v>0</v>
      </c>
      <c r="AL1609" s="45">
        <v>0</v>
      </c>
      <c r="AM1609" s="45">
        <v>0</v>
      </c>
      <c r="AN1609" s="45">
        <v>0</v>
      </c>
      <c r="AO1609" s="45">
        <v>0</v>
      </c>
      <c r="AP1609" s="45">
        <v>0</v>
      </c>
      <c r="AQ1609" s="45">
        <v>0</v>
      </c>
      <c r="AR1609" s="45">
        <v>0</v>
      </c>
      <c r="AS1609" s="45">
        <v>0</v>
      </c>
      <c r="AT1609" s="45">
        <v>0</v>
      </c>
      <c r="AU1609" s="45">
        <v>0</v>
      </c>
      <c r="AV1609" s="45">
        <v>0</v>
      </c>
      <c r="AW1609" s="45">
        <v>0</v>
      </c>
      <c r="AX1609" s="45">
        <v>0</v>
      </c>
      <c r="AY1609" s="45">
        <v>0</v>
      </c>
      <c r="AZ1609" s="45">
        <v>0</v>
      </c>
      <c r="BA1609" s="45">
        <v>0</v>
      </c>
      <c r="BB1609" s="45">
        <v>0</v>
      </c>
      <c r="BC1609" s="45">
        <v>0</v>
      </c>
      <c r="BD1609" s="45">
        <v>0</v>
      </c>
      <c r="BE1609" s="45">
        <v>0</v>
      </c>
      <c r="BF1609" s="45">
        <v>0</v>
      </c>
    </row>
    <row r="1610" spans="1:58" ht="13.5" thickBot="1" x14ac:dyDescent="0.25">
      <c r="A1610" s="6" t="s">
        <v>1350</v>
      </c>
      <c r="B1610" s="6" t="s">
        <v>1350</v>
      </c>
      <c r="C1610" s="6" t="s">
        <v>353</v>
      </c>
      <c r="D1610" s="6" t="s">
        <v>1350</v>
      </c>
      <c r="E1610" s="6">
        <v>0</v>
      </c>
      <c r="F1610" s="6" t="s">
        <v>25</v>
      </c>
      <c r="G1610" s="21" t="s">
        <v>1305</v>
      </c>
      <c r="H1610" s="21" t="s">
        <v>1172</v>
      </c>
      <c r="I1610" s="21" t="s">
        <v>1215</v>
      </c>
      <c r="J1610" s="21" t="s">
        <v>240</v>
      </c>
      <c r="K1610" s="21" t="s">
        <v>255</v>
      </c>
      <c r="L1610" s="21" t="s">
        <v>359</v>
      </c>
      <c r="M1610" s="3">
        <v>0</v>
      </c>
      <c r="N1610" s="3">
        <v>0</v>
      </c>
      <c r="O1610" s="21" t="s">
        <v>1451</v>
      </c>
      <c r="P1610" s="21" t="s">
        <v>1461</v>
      </c>
      <c r="Q1610" s="46">
        <v>0</v>
      </c>
      <c r="R1610" s="46">
        <v>0</v>
      </c>
      <c r="S1610" s="46">
        <v>0</v>
      </c>
      <c r="T1610" s="46">
        <v>0</v>
      </c>
      <c r="U1610" s="46">
        <v>0</v>
      </c>
      <c r="V1610" s="46">
        <v>0</v>
      </c>
      <c r="W1610" s="46">
        <v>0</v>
      </c>
      <c r="X1610" s="46">
        <v>0</v>
      </c>
      <c r="Y1610" s="46">
        <v>0</v>
      </c>
      <c r="Z1610" s="46">
        <v>0</v>
      </c>
      <c r="AA1610" s="46">
        <v>0</v>
      </c>
      <c r="AB1610" s="46">
        <v>0</v>
      </c>
      <c r="AC1610" s="46">
        <v>0</v>
      </c>
      <c r="AD1610" s="46">
        <v>0</v>
      </c>
      <c r="AE1610" s="46">
        <v>0</v>
      </c>
      <c r="AF1610" s="46">
        <v>0</v>
      </c>
      <c r="AG1610" s="46">
        <v>0</v>
      </c>
      <c r="AH1610" s="46">
        <v>0</v>
      </c>
      <c r="AI1610" s="46">
        <v>0</v>
      </c>
      <c r="AJ1610" s="46">
        <v>0</v>
      </c>
      <c r="AK1610" s="46">
        <v>0</v>
      </c>
      <c r="AL1610" s="45">
        <v>0</v>
      </c>
      <c r="AM1610" s="45">
        <v>0</v>
      </c>
      <c r="AN1610" s="45">
        <v>0</v>
      </c>
      <c r="AO1610" s="45">
        <v>0</v>
      </c>
      <c r="AP1610" s="45">
        <v>0</v>
      </c>
      <c r="AQ1610" s="45">
        <v>0</v>
      </c>
      <c r="AR1610" s="45">
        <v>0</v>
      </c>
      <c r="AS1610" s="45">
        <v>0</v>
      </c>
      <c r="AT1610" s="45">
        <v>0</v>
      </c>
      <c r="AU1610" s="45">
        <v>0</v>
      </c>
      <c r="AV1610" s="45">
        <v>0</v>
      </c>
      <c r="AW1610" s="45">
        <v>0</v>
      </c>
      <c r="AX1610" s="45">
        <v>0</v>
      </c>
      <c r="AY1610" s="45">
        <v>0</v>
      </c>
      <c r="AZ1610" s="45">
        <v>0</v>
      </c>
      <c r="BA1610" s="45">
        <v>0</v>
      </c>
      <c r="BB1610" s="45">
        <v>0</v>
      </c>
      <c r="BC1610" s="45">
        <v>0</v>
      </c>
      <c r="BD1610" s="45">
        <v>0</v>
      </c>
      <c r="BE1610" s="45">
        <v>0</v>
      </c>
      <c r="BF1610" s="45">
        <v>0</v>
      </c>
    </row>
    <row r="1611" spans="1:58" ht="13.5" thickBot="1" x14ac:dyDescent="0.25">
      <c r="A1611" s="6" t="s">
        <v>1350</v>
      </c>
      <c r="B1611" s="6" t="s">
        <v>1350</v>
      </c>
      <c r="C1611" s="6" t="s">
        <v>353</v>
      </c>
      <c r="D1611" s="6" t="s">
        <v>1350</v>
      </c>
      <c r="E1611" s="6">
        <v>0</v>
      </c>
      <c r="F1611" s="6" t="s">
        <v>25</v>
      </c>
      <c r="G1611" s="21" t="s">
        <v>1305</v>
      </c>
      <c r="H1611" s="21" t="s">
        <v>1172</v>
      </c>
      <c r="I1611" s="21" t="s">
        <v>1215</v>
      </c>
      <c r="J1611" s="21" t="s">
        <v>240</v>
      </c>
      <c r="K1611" s="21" t="s">
        <v>257</v>
      </c>
      <c r="L1611" s="21" t="s">
        <v>360</v>
      </c>
      <c r="M1611" s="3">
        <v>0</v>
      </c>
      <c r="N1611" s="3">
        <v>0</v>
      </c>
      <c r="O1611" s="21" t="s">
        <v>1451</v>
      </c>
      <c r="P1611" s="21" t="s">
        <v>1461</v>
      </c>
      <c r="Q1611" s="46">
        <v>0</v>
      </c>
      <c r="R1611" s="46">
        <v>0</v>
      </c>
      <c r="S1611" s="46">
        <v>0</v>
      </c>
      <c r="T1611" s="46">
        <v>0</v>
      </c>
      <c r="U1611" s="46">
        <v>0</v>
      </c>
      <c r="V1611" s="46">
        <v>0</v>
      </c>
      <c r="W1611" s="46">
        <v>0</v>
      </c>
      <c r="X1611" s="46">
        <v>0</v>
      </c>
      <c r="Y1611" s="46">
        <v>0</v>
      </c>
      <c r="Z1611" s="46">
        <v>0</v>
      </c>
      <c r="AA1611" s="46">
        <v>0</v>
      </c>
      <c r="AB1611" s="46">
        <v>0</v>
      </c>
      <c r="AC1611" s="46">
        <v>0</v>
      </c>
      <c r="AD1611" s="46">
        <v>0</v>
      </c>
      <c r="AE1611" s="46">
        <v>0</v>
      </c>
      <c r="AF1611" s="46">
        <v>0</v>
      </c>
      <c r="AG1611" s="46">
        <v>0</v>
      </c>
      <c r="AH1611" s="46">
        <v>0</v>
      </c>
      <c r="AI1611" s="46">
        <v>0</v>
      </c>
      <c r="AJ1611" s="46">
        <v>0</v>
      </c>
      <c r="AK1611" s="46">
        <v>0</v>
      </c>
      <c r="AL1611" s="45">
        <v>0</v>
      </c>
      <c r="AM1611" s="45">
        <v>0</v>
      </c>
      <c r="AN1611" s="45">
        <v>0</v>
      </c>
      <c r="AO1611" s="45">
        <v>0</v>
      </c>
      <c r="AP1611" s="45">
        <v>0</v>
      </c>
      <c r="AQ1611" s="45">
        <v>0</v>
      </c>
      <c r="AR1611" s="45">
        <v>0</v>
      </c>
      <c r="AS1611" s="45">
        <v>0</v>
      </c>
      <c r="AT1611" s="45">
        <v>0</v>
      </c>
      <c r="AU1611" s="45">
        <v>0</v>
      </c>
      <c r="AV1611" s="45">
        <v>0</v>
      </c>
      <c r="AW1611" s="45">
        <v>0</v>
      </c>
      <c r="AX1611" s="45">
        <v>0</v>
      </c>
      <c r="AY1611" s="45">
        <v>0</v>
      </c>
      <c r="AZ1611" s="45">
        <v>0</v>
      </c>
      <c r="BA1611" s="45">
        <v>0</v>
      </c>
      <c r="BB1611" s="45">
        <v>0</v>
      </c>
      <c r="BC1611" s="45">
        <v>0</v>
      </c>
      <c r="BD1611" s="45">
        <v>0</v>
      </c>
      <c r="BE1611" s="45">
        <v>0</v>
      </c>
      <c r="BF1611" s="45">
        <v>0</v>
      </c>
    </row>
    <row r="1612" spans="1:58" ht="13.5" thickBot="1" x14ac:dyDescent="0.25">
      <c r="A1612" s="6" t="s">
        <v>1352</v>
      </c>
      <c r="B1612" s="6" t="s">
        <v>1351</v>
      </c>
      <c r="C1612" s="6" t="s">
        <v>353</v>
      </c>
      <c r="D1612" s="6" t="s">
        <v>1352</v>
      </c>
      <c r="E1612" s="6">
        <v>23.924638236063963</v>
      </c>
      <c r="F1612" s="6" t="s">
        <v>25</v>
      </c>
      <c r="G1612" s="21" t="s">
        <v>1305</v>
      </c>
      <c r="H1612" s="21" t="s">
        <v>1172</v>
      </c>
      <c r="I1612" s="21" t="s">
        <v>1215</v>
      </c>
      <c r="J1612" s="21" t="s">
        <v>240</v>
      </c>
      <c r="K1612" s="21" t="s">
        <v>259</v>
      </c>
      <c r="L1612" s="21" t="s">
        <v>361</v>
      </c>
      <c r="M1612" s="3">
        <v>14.610084974445666</v>
      </c>
      <c r="N1612" s="3">
        <v>23.924638236063963</v>
      </c>
      <c r="O1612" s="21" t="s">
        <v>1452</v>
      </c>
      <c r="P1612" s="21" t="s">
        <v>1462</v>
      </c>
      <c r="Q1612" s="46">
        <v>1.6184113744903024E-4</v>
      </c>
      <c r="R1612" s="46">
        <v>2.0171793216301615E-4</v>
      </c>
      <c r="S1612" s="46">
        <v>2.4873077273826239E-4</v>
      </c>
      <c r="T1612" s="46">
        <v>3.2870421924199308E-4</v>
      </c>
      <c r="U1612" s="46">
        <v>3.9824310169815717E-4</v>
      </c>
      <c r="V1612" s="46">
        <v>3.7633216467000197E-4</v>
      </c>
      <c r="W1612" s="46">
        <v>3.9175236542644761E-4</v>
      </c>
      <c r="X1612" s="46">
        <v>4.1665482115330689E-4</v>
      </c>
      <c r="Y1612" s="46">
        <v>4.4877656012487835E-4</v>
      </c>
      <c r="Z1612" s="46">
        <v>4.1117559786772441E-4</v>
      </c>
      <c r="AA1612" s="46">
        <v>4.450743829810754E-4</v>
      </c>
      <c r="AB1612" s="46">
        <v>4.3739990675837096E-4</v>
      </c>
      <c r="AC1612" s="46">
        <v>4.6802541642551783E-4</v>
      </c>
      <c r="AD1612" s="46">
        <v>4.1936974799765703E-4</v>
      </c>
      <c r="AE1612" s="46">
        <v>4.3857635069205578E-4</v>
      </c>
      <c r="AF1612" s="46">
        <v>4.3119492124505418E-4</v>
      </c>
      <c r="AG1612" s="46">
        <v>4.2381205972404274E-4</v>
      </c>
      <c r="AH1612" s="46">
        <v>4.1642919820303136E-4</v>
      </c>
      <c r="AI1612" s="46">
        <v>4.0904633668201987E-4</v>
      </c>
      <c r="AJ1612" s="46">
        <v>4.0166347516100849E-4</v>
      </c>
      <c r="AK1612" s="46">
        <v>7.6745204684026524E-3</v>
      </c>
      <c r="AL1612" s="45">
        <v>7.6745204684026524E-3</v>
      </c>
      <c r="AM1612" s="45">
        <v>1.6184113744903024E-4</v>
      </c>
      <c r="AN1612" s="45">
        <v>3.6355906961204639E-4</v>
      </c>
      <c r="AO1612" s="45">
        <v>6.1228984235030877E-4</v>
      </c>
      <c r="AP1612" s="45">
        <v>9.4099406159230191E-4</v>
      </c>
      <c r="AQ1612" s="45">
        <v>1.3392371632904591E-3</v>
      </c>
      <c r="AR1612" s="45">
        <v>1.715569327960461E-3</v>
      </c>
      <c r="AS1612" s="45">
        <v>2.1073216933869088E-3</v>
      </c>
      <c r="AT1612" s="45">
        <v>2.5239765145402158E-3</v>
      </c>
      <c r="AU1612" s="45">
        <v>2.9727530746650943E-3</v>
      </c>
      <c r="AV1612" s="45">
        <v>3.3839286725328185E-3</v>
      </c>
      <c r="AW1612" s="45">
        <v>3.8290030555138939E-3</v>
      </c>
      <c r="AX1612" s="45">
        <v>4.2664029622722652E-3</v>
      </c>
      <c r="AY1612" s="45">
        <v>4.7344283786977829E-3</v>
      </c>
      <c r="AZ1612" s="45">
        <v>5.15379812669544E-3</v>
      </c>
      <c r="BA1612" s="45">
        <v>5.5923744773874956E-3</v>
      </c>
      <c r="BB1612" s="45">
        <v>6.02356939863255E-3</v>
      </c>
      <c r="BC1612" s="45">
        <v>6.4473814583565926E-3</v>
      </c>
      <c r="BD1612" s="45">
        <v>6.8638106565596241E-3</v>
      </c>
      <c r="BE1612" s="45">
        <v>7.2728569932416437E-3</v>
      </c>
      <c r="BF1612" s="45">
        <v>7.6745204684026524E-3</v>
      </c>
    </row>
    <row r="1613" spans="1:58" ht="13.5" thickBot="1" x14ac:dyDescent="0.25">
      <c r="A1613" s="6" t="s">
        <v>1352</v>
      </c>
      <c r="B1613" s="6" t="s">
        <v>1351</v>
      </c>
      <c r="C1613" s="6" t="s">
        <v>353</v>
      </c>
      <c r="D1613" s="6" t="s">
        <v>1352</v>
      </c>
      <c r="E1613" s="6">
        <v>21.719416462764407</v>
      </c>
      <c r="F1613" s="6" t="s">
        <v>25</v>
      </c>
      <c r="G1613" s="21" t="s">
        <v>1305</v>
      </c>
      <c r="H1613" s="21" t="s">
        <v>1172</v>
      </c>
      <c r="I1613" s="21" t="s">
        <v>1215</v>
      </c>
      <c r="J1613" s="21" t="s">
        <v>240</v>
      </c>
      <c r="K1613" s="21" t="s">
        <v>261</v>
      </c>
      <c r="L1613" s="21" t="s">
        <v>362</v>
      </c>
      <c r="M1613" s="3">
        <v>12.418212292230981</v>
      </c>
      <c r="N1613" s="3">
        <v>21.719416462764407</v>
      </c>
      <c r="O1613" s="21" t="s">
        <v>1453</v>
      </c>
      <c r="P1613" s="21" t="s">
        <v>1463</v>
      </c>
      <c r="Q1613" s="46">
        <v>5.6984955113904975E-4</v>
      </c>
      <c r="R1613" s="46">
        <v>7.6765269021775531E-4</v>
      </c>
      <c r="S1613" s="46">
        <v>6.3279797446691443E-4</v>
      </c>
      <c r="T1613" s="46">
        <v>1.0055009929623459E-3</v>
      </c>
      <c r="U1613" s="46">
        <v>1.2860353653237175E-3</v>
      </c>
      <c r="V1613" s="46">
        <v>1.2477700608303126E-3</v>
      </c>
      <c r="W1613" s="46">
        <v>1.543753508854957E-3</v>
      </c>
      <c r="X1613" s="46">
        <v>1.7376801897993719E-3</v>
      </c>
      <c r="Y1613" s="46">
        <v>1.8168725296936409E-3</v>
      </c>
      <c r="Z1613" s="46">
        <v>1.8781156475609912E-3</v>
      </c>
      <c r="AA1613" s="46">
        <v>1.8571152970632946E-3</v>
      </c>
      <c r="AB1613" s="46">
        <v>1.6360767577846306E-3</v>
      </c>
      <c r="AC1613" s="46">
        <v>1.8995029585795007E-3</v>
      </c>
      <c r="AD1613" s="46">
        <v>1.5939536943847285E-3</v>
      </c>
      <c r="AE1613" s="46">
        <v>1.6001297191832859E-3</v>
      </c>
      <c r="AF1613" s="46">
        <v>1.7620389114161906E-3</v>
      </c>
      <c r="AG1613" s="46">
        <v>1.92394279991242E-3</v>
      </c>
      <c r="AH1613" s="46">
        <v>2.0858466884086501E-3</v>
      </c>
      <c r="AI1613" s="46">
        <v>2.2477505769048795E-3</v>
      </c>
      <c r="AJ1613" s="46">
        <v>2.4096544654011089E-3</v>
      </c>
      <c r="AK1613" s="46">
        <v>3.1502040379887748E-2</v>
      </c>
      <c r="AL1613" s="45">
        <v>3.1502040379887741E-2</v>
      </c>
      <c r="AM1613" s="45">
        <v>5.6984955113904975E-4</v>
      </c>
      <c r="AN1613" s="45">
        <v>1.3375022413568052E-3</v>
      </c>
      <c r="AO1613" s="45">
        <v>1.9703002158237195E-3</v>
      </c>
      <c r="AP1613" s="45">
        <v>2.9758012087860654E-3</v>
      </c>
      <c r="AQ1613" s="45">
        <v>4.2618365741097829E-3</v>
      </c>
      <c r="AR1613" s="45">
        <v>5.5096066349400955E-3</v>
      </c>
      <c r="AS1613" s="45">
        <v>7.0533601437950521E-3</v>
      </c>
      <c r="AT1613" s="45">
        <v>8.7910403335944246E-3</v>
      </c>
      <c r="AU1613" s="45">
        <v>1.0607912863288065E-2</v>
      </c>
      <c r="AV1613" s="45">
        <v>1.2486028510849055E-2</v>
      </c>
      <c r="AW1613" s="45">
        <v>1.4343143807912351E-2</v>
      </c>
      <c r="AX1613" s="45">
        <v>1.5979220565696981E-2</v>
      </c>
      <c r="AY1613" s="45">
        <v>1.7878723524276482E-2</v>
      </c>
      <c r="AZ1613" s="45">
        <v>1.9472677218661211E-2</v>
      </c>
      <c r="BA1613" s="45">
        <v>2.1072806937844496E-2</v>
      </c>
      <c r="BB1613" s="45">
        <v>2.2834845849260686E-2</v>
      </c>
      <c r="BC1613" s="45">
        <v>2.4758788649173104E-2</v>
      </c>
      <c r="BD1613" s="45">
        <v>2.6844635337581753E-2</v>
      </c>
      <c r="BE1613" s="45">
        <v>2.9092385914486631E-2</v>
      </c>
      <c r="BF1613" s="45">
        <v>3.1502040379887741E-2</v>
      </c>
    </row>
    <row r="1614" spans="1:58" ht="13.5" thickBot="1" x14ac:dyDescent="0.25">
      <c r="A1614" s="6" t="s">
        <v>1350</v>
      </c>
      <c r="B1614" s="6" t="s">
        <v>1350</v>
      </c>
      <c r="C1614" s="6" t="s">
        <v>353</v>
      </c>
      <c r="D1614" s="6" t="s">
        <v>1350</v>
      </c>
      <c r="E1614" s="6">
        <v>0</v>
      </c>
      <c r="F1614" s="6" t="s">
        <v>25</v>
      </c>
      <c r="G1614" s="21" t="s">
        <v>1305</v>
      </c>
      <c r="H1614" s="21" t="s">
        <v>1172</v>
      </c>
      <c r="I1614" s="21" t="s">
        <v>1215</v>
      </c>
      <c r="J1614" s="21" t="s">
        <v>240</v>
      </c>
      <c r="K1614" s="21" t="s">
        <v>263</v>
      </c>
      <c r="L1614" s="21" t="s">
        <v>363</v>
      </c>
      <c r="M1614" s="3">
        <v>0</v>
      </c>
      <c r="N1614" s="3">
        <v>0</v>
      </c>
      <c r="O1614" s="21" t="s">
        <v>1454</v>
      </c>
      <c r="P1614" s="21" t="s">
        <v>1464</v>
      </c>
      <c r="Q1614" s="46">
        <v>0</v>
      </c>
      <c r="R1614" s="46">
        <v>0</v>
      </c>
      <c r="S1614" s="46">
        <v>0</v>
      </c>
      <c r="T1614" s="46">
        <v>0</v>
      </c>
      <c r="U1614" s="46">
        <v>0</v>
      </c>
      <c r="V1614" s="46">
        <v>0</v>
      </c>
      <c r="W1614" s="46">
        <v>0</v>
      </c>
      <c r="X1614" s="46">
        <v>0</v>
      </c>
      <c r="Y1614" s="46">
        <v>0</v>
      </c>
      <c r="Z1614" s="46">
        <v>0</v>
      </c>
      <c r="AA1614" s="46">
        <v>0</v>
      </c>
      <c r="AB1614" s="46">
        <v>0</v>
      </c>
      <c r="AC1614" s="46">
        <v>0</v>
      </c>
      <c r="AD1614" s="46">
        <v>0</v>
      </c>
      <c r="AE1614" s="46">
        <v>0</v>
      </c>
      <c r="AF1614" s="46">
        <v>0</v>
      </c>
      <c r="AG1614" s="46">
        <v>0</v>
      </c>
      <c r="AH1614" s="46">
        <v>0</v>
      </c>
      <c r="AI1614" s="46">
        <v>0</v>
      </c>
      <c r="AJ1614" s="46">
        <v>0</v>
      </c>
      <c r="AK1614" s="46">
        <v>0</v>
      </c>
      <c r="AL1614" s="45">
        <v>0</v>
      </c>
      <c r="AM1614" s="45">
        <v>0</v>
      </c>
      <c r="AN1614" s="45">
        <v>0</v>
      </c>
      <c r="AO1614" s="45">
        <v>0</v>
      </c>
      <c r="AP1614" s="45">
        <v>0</v>
      </c>
      <c r="AQ1614" s="45">
        <v>0</v>
      </c>
      <c r="AR1614" s="45">
        <v>0</v>
      </c>
      <c r="AS1614" s="45">
        <v>0</v>
      </c>
      <c r="AT1614" s="45">
        <v>0</v>
      </c>
      <c r="AU1614" s="45">
        <v>0</v>
      </c>
      <c r="AV1614" s="45">
        <v>0</v>
      </c>
      <c r="AW1614" s="45">
        <v>0</v>
      </c>
      <c r="AX1614" s="45">
        <v>0</v>
      </c>
      <c r="AY1614" s="45">
        <v>0</v>
      </c>
      <c r="AZ1614" s="45">
        <v>0</v>
      </c>
      <c r="BA1614" s="45">
        <v>0</v>
      </c>
      <c r="BB1614" s="45">
        <v>0</v>
      </c>
      <c r="BC1614" s="45">
        <v>0</v>
      </c>
      <c r="BD1614" s="45">
        <v>0</v>
      </c>
      <c r="BE1614" s="45">
        <v>0</v>
      </c>
      <c r="BF1614" s="45">
        <v>0</v>
      </c>
    </row>
    <row r="1615" spans="1:58" ht="13.5" thickBot="1" x14ac:dyDescent="0.25">
      <c r="A1615" s="6" t="s">
        <v>1350</v>
      </c>
      <c r="B1615" s="6" t="s">
        <v>1350</v>
      </c>
      <c r="C1615" s="6" t="s">
        <v>353</v>
      </c>
      <c r="D1615" s="6" t="s">
        <v>1350</v>
      </c>
      <c r="E1615" s="6">
        <v>0</v>
      </c>
      <c r="F1615" s="6" t="s">
        <v>25</v>
      </c>
      <c r="G1615" s="21" t="s">
        <v>1305</v>
      </c>
      <c r="H1615" s="21" t="s">
        <v>1172</v>
      </c>
      <c r="I1615" s="21" t="s">
        <v>1215</v>
      </c>
      <c r="J1615" s="21" t="s">
        <v>240</v>
      </c>
      <c r="K1615" s="21" t="s">
        <v>265</v>
      </c>
      <c r="L1615" s="21" t="s">
        <v>364</v>
      </c>
      <c r="M1615" s="3">
        <v>0</v>
      </c>
      <c r="N1615" s="3">
        <v>0</v>
      </c>
      <c r="O1615" s="21" t="s">
        <v>1455</v>
      </c>
      <c r="P1615" s="21" t="s">
        <v>1465</v>
      </c>
      <c r="Q1615" s="46">
        <v>0</v>
      </c>
      <c r="R1615" s="46">
        <v>0</v>
      </c>
      <c r="S1615" s="46">
        <v>0</v>
      </c>
      <c r="T1615" s="46">
        <v>0</v>
      </c>
      <c r="U1615" s="46">
        <v>0</v>
      </c>
      <c r="V1615" s="46">
        <v>0</v>
      </c>
      <c r="W1615" s="46">
        <v>0</v>
      </c>
      <c r="X1615" s="46">
        <v>0</v>
      </c>
      <c r="Y1615" s="46">
        <v>0</v>
      </c>
      <c r="Z1615" s="46">
        <v>0</v>
      </c>
      <c r="AA1615" s="46">
        <v>0</v>
      </c>
      <c r="AB1615" s="46">
        <v>0</v>
      </c>
      <c r="AC1615" s="46">
        <v>0</v>
      </c>
      <c r="AD1615" s="46">
        <v>0</v>
      </c>
      <c r="AE1615" s="46">
        <v>0</v>
      </c>
      <c r="AF1615" s="46">
        <v>0</v>
      </c>
      <c r="AG1615" s="46">
        <v>0</v>
      </c>
      <c r="AH1615" s="46">
        <v>0</v>
      </c>
      <c r="AI1615" s="46">
        <v>0</v>
      </c>
      <c r="AJ1615" s="46">
        <v>0</v>
      </c>
      <c r="AK1615" s="46">
        <v>0</v>
      </c>
      <c r="AL1615" s="45">
        <v>0</v>
      </c>
      <c r="AM1615" s="45">
        <v>0</v>
      </c>
      <c r="AN1615" s="45">
        <v>0</v>
      </c>
      <c r="AO1615" s="45">
        <v>0</v>
      </c>
      <c r="AP1615" s="45">
        <v>0</v>
      </c>
      <c r="AQ1615" s="45">
        <v>0</v>
      </c>
      <c r="AR1615" s="45">
        <v>0</v>
      </c>
      <c r="AS1615" s="45">
        <v>0</v>
      </c>
      <c r="AT1615" s="45">
        <v>0</v>
      </c>
      <c r="AU1615" s="45">
        <v>0</v>
      </c>
      <c r="AV1615" s="45">
        <v>0</v>
      </c>
      <c r="AW1615" s="45">
        <v>0</v>
      </c>
      <c r="AX1615" s="45">
        <v>0</v>
      </c>
      <c r="AY1615" s="45">
        <v>0</v>
      </c>
      <c r="AZ1615" s="45">
        <v>0</v>
      </c>
      <c r="BA1615" s="45">
        <v>0</v>
      </c>
      <c r="BB1615" s="45">
        <v>0</v>
      </c>
      <c r="BC1615" s="45">
        <v>0</v>
      </c>
      <c r="BD1615" s="45">
        <v>0</v>
      </c>
      <c r="BE1615" s="45">
        <v>0</v>
      </c>
      <c r="BF1615" s="45">
        <v>0</v>
      </c>
    </row>
    <row r="1616" spans="1:58" ht="13.5" thickBot="1" x14ac:dyDescent="0.25">
      <c r="A1616" s="6" t="s">
        <v>1350</v>
      </c>
      <c r="B1616" s="6" t="s">
        <v>1350</v>
      </c>
      <c r="C1616" s="6" t="s">
        <v>353</v>
      </c>
      <c r="D1616" s="6" t="s">
        <v>1350</v>
      </c>
      <c r="E1616" s="6">
        <v>0</v>
      </c>
      <c r="F1616" s="6" t="s">
        <v>25</v>
      </c>
      <c r="G1616" s="21" t="s">
        <v>1305</v>
      </c>
      <c r="H1616" s="21" t="s">
        <v>1172</v>
      </c>
      <c r="I1616" s="21" t="s">
        <v>1215</v>
      </c>
      <c r="J1616" s="21" t="s">
        <v>240</v>
      </c>
      <c r="K1616" s="21" t="s">
        <v>267</v>
      </c>
      <c r="L1616" s="21" t="s">
        <v>365</v>
      </c>
      <c r="M1616" s="3">
        <v>0</v>
      </c>
      <c r="N1616" s="3">
        <v>0</v>
      </c>
      <c r="O1616" s="21" t="s">
        <v>1455</v>
      </c>
      <c r="P1616" s="21" t="s">
        <v>1465</v>
      </c>
      <c r="Q1616" s="46">
        <v>0</v>
      </c>
      <c r="R1616" s="46">
        <v>0</v>
      </c>
      <c r="S1616" s="46">
        <v>0</v>
      </c>
      <c r="T1616" s="46">
        <v>0</v>
      </c>
      <c r="U1616" s="46">
        <v>0</v>
      </c>
      <c r="V1616" s="46">
        <v>0</v>
      </c>
      <c r="W1616" s="46">
        <v>0</v>
      </c>
      <c r="X1616" s="46">
        <v>0</v>
      </c>
      <c r="Y1616" s="46">
        <v>0</v>
      </c>
      <c r="Z1616" s="46">
        <v>0</v>
      </c>
      <c r="AA1616" s="46">
        <v>0</v>
      </c>
      <c r="AB1616" s="46">
        <v>0</v>
      </c>
      <c r="AC1616" s="46">
        <v>0</v>
      </c>
      <c r="AD1616" s="46">
        <v>0</v>
      </c>
      <c r="AE1616" s="46">
        <v>0</v>
      </c>
      <c r="AF1616" s="46">
        <v>0</v>
      </c>
      <c r="AG1616" s="46">
        <v>0</v>
      </c>
      <c r="AH1616" s="46">
        <v>0</v>
      </c>
      <c r="AI1616" s="46">
        <v>0</v>
      </c>
      <c r="AJ1616" s="46">
        <v>0</v>
      </c>
      <c r="AK1616" s="46">
        <v>0</v>
      </c>
      <c r="AL1616" s="45">
        <v>0</v>
      </c>
      <c r="AM1616" s="45">
        <v>0</v>
      </c>
      <c r="AN1616" s="45">
        <v>0</v>
      </c>
      <c r="AO1616" s="45">
        <v>0</v>
      </c>
      <c r="AP1616" s="45">
        <v>0</v>
      </c>
      <c r="AQ1616" s="45">
        <v>0</v>
      </c>
      <c r="AR1616" s="45">
        <v>0</v>
      </c>
      <c r="AS1616" s="45">
        <v>0</v>
      </c>
      <c r="AT1616" s="45">
        <v>0</v>
      </c>
      <c r="AU1616" s="45">
        <v>0</v>
      </c>
      <c r="AV1616" s="45">
        <v>0</v>
      </c>
      <c r="AW1616" s="45">
        <v>0</v>
      </c>
      <c r="AX1616" s="45">
        <v>0</v>
      </c>
      <c r="AY1616" s="45">
        <v>0</v>
      </c>
      <c r="AZ1616" s="45">
        <v>0</v>
      </c>
      <c r="BA1616" s="45">
        <v>0</v>
      </c>
      <c r="BB1616" s="45">
        <v>0</v>
      </c>
      <c r="BC1616" s="45">
        <v>0</v>
      </c>
      <c r="BD1616" s="45">
        <v>0</v>
      </c>
      <c r="BE1616" s="45">
        <v>0</v>
      </c>
      <c r="BF1616" s="45">
        <v>0</v>
      </c>
    </row>
    <row r="1617" spans="1:58" ht="13.5" thickBot="1" x14ac:dyDescent="0.25">
      <c r="A1617" s="6" t="s">
        <v>1350</v>
      </c>
      <c r="B1617" s="6" t="s">
        <v>1350</v>
      </c>
      <c r="C1617" s="6" t="s">
        <v>353</v>
      </c>
      <c r="D1617" s="6" t="s">
        <v>1350</v>
      </c>
      <c r="E1617" s="6">
        <v>0</v>
      </c>
      <c r="F1617" s="6" t="s">
        <v>25</v>
      </c>
      <c r="G1617" s="21" t="s">
        <v>1305</v>
      </c>
      <c r="H1617" s="21" t="s">
        <v>1172</v>
      </c>
      <c r="I1617" s="21" t="s">
        <v>1215</v>
      </c>
      <c r="J1617" s="21" t="s">
        <v>240</v>
      </c>
      <c r="K1617" s="21" t="s">
        <v>269</v>
      </c>
      <c r="L1617" s="21" t="s">
        <v>366</v>
      </c>
      <c r="M1617" s="3">
        <v>0</v>
      </c>
      <c r="N1617" s="3">
        <v>0</v>
      </c>
      <c r="O1617" s="21" t="s">
        <v>1456</v>
      </c>
      <c r="P1617" s="21" t="s">
        <v>1466</v>
      </c>
      <c r="Q1617" s="46">
        <v>0</v>
      </c>
      <c r="R1617" s="46">
        <v>0</v>
      </c>
      <c r="S1617" s="46">
        <v>0</v>
      </c>
      <c r="T1617" s="46">
        <v>0</v>
      </c>
      <c r="U1617" s="46">
        <v>0</v>
      </c>
      <c r="V1617" s="46">
        <v>0</v>
      </c>
      <c r="W1617" s="46">
        <v>0</v>
      </c>
      <c r="X1617" s="46">
        <v>0</v>
      </c>
      <c r="Y1617" s="46">
        <v>0</v>
      </c>
      <c r="Z1617" s="46">
        <v>0</v>
      </c>
      <c r="AA1617" s="46">
        <v>0</v>
      </c>
      <c r="AB1617" s="46">
        <v>0</v>
      </c>
      <c r="AC1617" s="46">
        <v>0</v>
      </c>
      <c r="AD1617" s="46">
        <v>0</v>
      </c>
      <c r="AE1617" s="46">
        <v>0</v>
      </c>
      <c r="AF1617" s="46">
        <v>0</v>
      </c>
      <c r="AG1617" s="46">
        <v>0</v>
      </c>
      <c r="AH1617" s="46">
        <v>0</v>
      </c>
      <c r="AI1617" s="46">
        <v>0</v>
      </c>
      <c r="AJ1617" s="46">
        <v>0</v>
      </c>
      <c r="AK1617" s="46">
        <v>0</v>
      </c>
      <c r="AL1617" s="45">
        <v>0</v>
      </c>
      <c r="AM1617" s="45">
        <v>0</v>
      </c>
      <c r="AN1617" s="45">
        <v>0</v>
      </c>
      <c r="AO1617" s="45">
        <v>0</v>
      </c>
      <c r="AP1617" s="45">
        <v>0</v>
      </c>
      <c r="AQ1617" s="45">
        <v>0</v>
      </c>
      <c r="AR1617" s="45">
        <v>0</v>
      </c>
      <c r="AS1617" s="45">
        <v>0</v>
      </c>
      <c r="AT1617" s="45">
        <v>0</v>
      </c>
      <c r="AU1617" s="45">
        <v>0</v>
      </c>
      <c r="AV1617" s="45">
        <v>0</v>
      </c>
      <c r="AW1617" s="45">
        <v>0</v>
      </c>
      <c r="AX1617" s="45">
        <v>0</v>
      </c>
      <c r="AY1617" s="45">
        <v>0</v>
      </c>
      <c r="AZ1617" s="45">
        <v>0</v>
      </c>
      <c r="BA1617" s="45">
        <v>0</v>
      </c>
      <c r="BB1617" s="45">
        <v>0</v>
      </c>
      <c r="BC1617" s="45">
        <v>0</v>
      </c>
      <c r="BD1617" s="45">
        <v>0</v>
      </c>
      <c r="BE1617" s="45">
        <v>0</v>
      </c>
      <c r="BF1617" s="45">
        <v>0</v>
      </c>
    </row>
    <row r="1618" spans="1:58" ht="13.5" thickBot="1" x14ac:dyDescent="0.25">
      <c r="A1618" s="6" t="s">
        <v>1352</v>
      </c>
      <c r="B1618" s="6" t="s">
        <v>1351</v>
      </c>
      <c r="C1618" s="6" t="s">
        <v>353</v>
      </c>
      <c r="D1618" s="6" t="s">
        <v>1352</v>
      </c>
      <c r="E1618" s="6">
        <v>20.023426586967283</v>
      </c>
      <c r="F1618" s="6" t="s">
        <v>25</v>
      </c>
      <c r="G1618" s="21" t="s">
        <v>1305</v>
      </c>
      <c r="H1618" s="21" t="s">
        <v>1172</v>
      </c>
      <c r="I1618" s="21" t="s">
        <v>1215</v>
      </c>
      <c r="J1618" s="21" t="s">
        <v>240</v>
      </c>
      <c r="K1618" s="21" t="s">
        <v>271</v>
      </c>
      <c r="L1618" s="21" t="s">
        <v>367</v>
      </c>
      <c r="M1618" s="3">
        <v>10.322637760689874</v>
      </c>
      <c r="N1618" s="3">
        <v>20.023426586967283</v>
      </c>
      <c r="O1618" s="21" t="s">
        <v>1453</v>
      </c>
      <c r="P1618" s="21" t="s">
        <v>1467</v>
      </c>
      <c r="Q1618" s="46">
        <v>1.4883952334353274E-4</v>
      </c>
      <c r="R1618" s="46">
        <v>1.9124443286108202E-4</v>
      </c>
      <c r="S1618" s="46">
        <v>2.2402759976976496E-4</v>
      </c>
      <c r="T1618" s="46">
        <v>2.5078720467772332E-4</v>
      </c>
      <c r="U1618" s="46">
        <v>2.7807745673892441E-4</v>
      </c>
      <c r="V1618" s="46">
        <v>3.0167219783578482E-4</v>
      </c>
      <c r="W1618" s="46">
        <v>3.278057246603599E-4</v>
      </c>
      <c r="X1618" s="46">
        <v>7.2852728151698233E-4</v>
      </c>
      <c r="Y1618" s="46">
        <v>9.1553562163654626E-4</v>
      </c>
      <c r="Z1618" s="46">
        <v>9.9524916209141096E-4</v>
      </c>
      <c r="AA1618" s="46">
        <v>1.0122110575300017E-3</v>
      </c>
      <c r="AB1618" s="46">
        <v>1.0732255320256808E-3</v>
      </c>
      <c r="AC1618" s="46">
        <v>8.6827953838774336E-4</v>
      </c>
      <c r="AD1618" s="46">
        <v>8.240258000605916E-4</v>
      </c>
      <c r="AE1618" s="46">
        <v>7.8232953741349067E-4</v>
      </c>
      <c r="AF1618" s="46">
        <v>8.4803938772886505E-4</v>
      </c>
      <c r="AG1618" s="46">
        <v>9.1374668060710312E-4</v>
      </c>
      <c r="AH1618" s="46">
        <v>9.794539734853413E-4</v>
      </c>
      <c r="AI1618" s="46">
        <v>1.0451612663635792E-3</v>
      </c>
      <c r="AJ1618" s="46">
        <v>1.1108685592418172E-3</v>
      </c>
      <c r="AK1618" s="46">
        <v>1.3819107537976324E-2</v>
      </c>
      <c r="AL1618" s="45">
        <v>1.3819107537976326E-2</v>
      </c>
      <c r="AM1618" s="45">
        <v>1.4883952334353274E-4</v>
      </c>
      <c r="AN1618" s="45">
        <v>3.4008395620461476E-4</v>
      </c>
      <c r="AO1618" s="45">
        <v>5.6411155597437977E-4</v>
      </c>
      <c r="AP1618" s="45">
        <v>8.1489876065210303E-4</v>
      </c>
      <c r="AQ1618" s="45">
        <v>1.0929762173910273E-3</v>
      </c>
      <c r="AR1618" s="45">
        <v>1.3946484152268122E-3</v>
      </c>
      <c r="AS1618" s="45">
        <v>1.7224541398871722E-3</v>
      </c>
      <c r="AT1618" s="45">
        <v>2.4509814214041543E-3</v>
      </c>
      <c r="AU1618" s="45">
        <v>3.3665170430407006E-3</v>
      </c>
      <c r="AV1618" s="45">
        <v>4.3617662051321114E-3</v>
      </c>
      <c r="AW1618" s="45">
        <v>5.3739772626621128E-3</v>
      </c>
      <c r="AX1618" s="45">
        <v>6.4472027946877938E-3</v>
      </c>
      <c r="AY1618" s="45">
        <v>7.3154823330755375E-3</v>
      </c>
      <c r="AZ1618" s="45">
        <v>8.139508133136129E-3</v>
      </c>
      <c r="BA1618" s="45">
        <v>8.9218376705496195E-3</v>
      </c>
      <c r="BB1618" s="45">
        <v>9.7698770582784842E-3</v>
      </c>
      <c r="BC1618" s="45">
        <v>1.0683623738885588E-2</v>
      </c>
      <c r="BD1618" s="45">
        <v>1.1663077712370929E-2</v>
      </c>
      <c r="BE1618" s="45">
        <v>1.2708238978734509E-2</v>
      </c>
      <c r="BF1618" s="45">
        <v>1.3819107537976326E-2</v>
      </c>
    </row>
    <row r="1619" spans="1:58" ht="13.5" thickBot="1" x14ac:dyDescent="0.25">
      <c r="A1619" s="6" t="s">
        <v>1352</v>
      </c>
      <c r="B1619" s="6" t="s">
        <v>1351</v>
      </c>
      <c r="C1619" s="6" t="s">
        <v>353</v>
      </c>
      <c r="D1619" s="6" t="s">
        <v>1352</v>
      </c>
      <c r="E1619" s="6">
        <v>21.029676641833419</v>
      </c>
      <c r="F1619" s="6" t="s">
        <v>25</v>
      </c>
      <c r="G1619" s="21" t="s">
        <v>1305</v>
      </c>
      <c r="H1619" s="21" t="s">
        <v>1172</v>
      </c>
      <c r="I1619" s="21" t="s">
        <v>1215</v>
      </c>
      <c r="J1619" s="21" t="s">
        <v>240</v>
      </c>
      <c r="K1619" s="21" t="s">
        <v>273</v>
      </c>
      <c r="L1619" s="21" t="s">
        <v>368</v>
      </c>
      <c r="M1619" s="3">
        <v>11.24007374651206</v>
      </c>
      <c r="N1619" s="3">
        <v>21.029676641833419</v>
      </c>
      <c r="O1619" s="21" t="s">
        <v>1457</v>
      </c>
      <c r="P1619" s="21" t="s">
        <v>1468</v>
      </c>
      <c r="Q1619" s="46">
        <v>1.5738661430812506E-3</v>
      </c>
      <c r="R1619" s="46">
        <v>1.5940593750973879E-3</v>
      </c>
      <c r="S1619" s="46">
        <v>1.6697449019963677E-3</v>
      </c>
      <c r="T1619" s="46">
        <v>1.5421568149046002E-3</v>
      </c>
      <c r="U1619" s="46">
        <v>1.7218102395812054E-3</v>
      </c>
      <c r="V1619" s="46">
        <v>1.9253323280001757E-3</v>
      </c>
      <c r="W1619" s="46">
        <v>2.382669595335975E-3</v>
      </c>
      <c r="X1619" s="46">
        <v>2.9242294959285504E-3</v>
      </c>
      <c r="Y1619" s="46">
        <v>3.3184389710143956E-3</v>
      </c>
      <c r="Z1619" s="46">
        <v>2.981735726231846E-3</v>
      </c>
      <c r="AA1619" s="46">
        <v>3.0490558736417915E-3</v>
      </c>
      <c r="AB1619" s="46">
        <v>2.8797468595043161E-3</v>
      </c>
      <c r="AC1619" s="46">
        <v>2.4765194918004215E-3</v>
      </c>
      <c r="AD1619" s="46">
        <v>2.4098522848477596E-3</v>
      </c>
      <c r="AE1619" s="46">
        <v>2.3046218028303735E-3</v>
      </c>
      <c r="AF1619" s="46">
        <v>2.2692444653942948E-3</v>
      </c>
      <c r="AG1619" s="46">
        <v>2.2338594806964374E-3</v>
      </c>
      <c r="AH1619" s="46">
        <v>2.1984744959985814E-3</v>
      </c>
      <c r="AI1619" s="46">
        <v>2.1630895113007253E-3</v>
      </c>
      <c r="AJ1619" s="46">
        <v>2.1277045266028687E-3</v>
      </c>
      <c r="AK1619" s="46">
        <v>4.5746212383789335E-2</v>
      </c>
      <c r="AL1619" s="45">
        <v>4.5746212383789328E-2</v>
      </c>
      <c r="AM1619" s="45">
        <v>1.5738661430812506E-3</v>
      </c>
      <c r="AN1619" s="45">
        <v>3.1679255181786383E-3</v>
      </c>
      <c r="AO1619" s="45">
        <v>4.8376704201750064E-3</v>
      </c>
      <c r="AP1619" s="45">
        <v>6.3798272350796062E-3</v>
      </c>
      <c r="AQ1619" s="45">
        <v>8.1016374746608125E-3</v>
      </c>
      <c r="AR1619" s="45">
        <v>1.0026969802660988E-2</v>
      </c>
      <c r="AS1619" s="45">
        <v>1.2409639397996964E-2</v>
      </c>
      <c r="AT1619" s="45">
        <v>1.5333868893925514E-2</v>
      </c>
      <c r="AU1619" s="45">
        <v>1.8652307864939911E-2</v>
      </c>
      <c r="AV1619" s="45">
        <v>2.1634043591171756E-2</v>
      </c>
      <c r="AW1619" s="45">
        <v>2.4683099464813549E-2</v>
      </c>
      <c r="AX1619" s="45">
        <v>2.7562846324317866E-2</v>
      </c>
      <c r="AY1619" s="45">
        <v>3.0039365816118289E-2</v>
      </c>
      <c r="AZ1619" s="45">
        <v>3.244921810096605E-2</v>
      </c>
      <c r="BA1619" s="45">
        <v>3.4753839903796421E-2</v>
      </c>
      <c r="BB1619" s="45">
        <v>3.7023084369190717E-2</v>
      </c>
      <c r="BC1619" s="45">
        <v>3.9256943849887156E-2</v>
      </c>
      <c r="BD1619" s="45">
        <v>4.1455418345885738E-2</v>
      </c>
      <c r="BE1619" s="45">
        <v>4.3618507857186462E-2</v>
      </c>
      <c r="BF1619" s="45">
        <v>4.5746212383789328E-2</v>
      </c>
    </row>
    <row r="1620" spans="1:58" ht="13.5" thickBot="1" x14ac:dyDescent="0.25">
      <c r="A1620" s="6" t="s">
        <v>1352</v>
      </c>
      <c r="B1620" s="6" t="s">
        <v>1351</v>
      </c>
      <c r="C1620" s="6" t="s">
        <v>353</v>
      </c>
      <c r="D1620" s="6" t="s">
        <v>1352</v>
      </c>
      <c r="E1620" s="6">
        <v>22.395379327559887</v>
      </c>
      <c r="F1620" s="6" t="s">
        <v>25</v>
      </c>
      <c r="G1620" s="21" t="s">
        <v>1305</v>
      </c>
      <c r="H1620" s="21" t="s">
        <v>1172</v>
      </c>
      <c r="I1620" s="21" t="s">
        <v>1215</v>
      </c>
      <c r="J1620" s="21" t="s">
        <v>240</v>
      </c>
      <c r="K1620" s="21" t="s">
        <v>275</v>
      </c>
      <c r="L1620" s="21" t="s">
        <v>369</v>
      </c>
      <c r="M1620" s="3">
        <v>12.873560246378583</v>
      </c>
      <c r="N1620" s="3">
        <v>22.395379327559887</v>
      </c>
      <c r="O1620" s="21" t="s">
        <v>1457</v>
      </c>
      <c r="P1620" s="21" t="s">
        <v>1468</v>
      </c>
      <c r="Q1620" s="46">
        <v>2.9699664728088709E-4</v>
      </c>
      <c r="R1620" s="46">
        <v>3.1138605084976865E-4</v>
      </c>
      <c r="S1620" s="46">
        <v>3.263476102848282E-4</v>
      </c>
      <c r="T1620" s="46">
        <v>3.1552476143314562E-4</v>
      </c>
      <c r="U1620" s="46">
        <v>3.6851080670651458E-4</v>
      </c>
      <c r="V1620" s="46">
        <v>4.2403406104068629E-4</v>
      </c>
      <c r="W1620" s="46">
        <v>5.305532712299066E-4</v>
      </c>
      <c r="X1620" s="46">
        <v>6.8541317826215054E-4</v>
      </c>
      <c r="Y1620" s="46">
        <v>7.755092958412358E-4</v>
      </c>
      <c r="Z1620" s="46">
        <v>7.1074616758106789E-4</v>
      </c>
      <c r="AA1620" s="46">
        <v>7.4576068408415948E-4</v>
      </c>
      <c r="AB1620" s="46">
        <v>7.0715175277772204E-4</v>
      </c>
      <c r="AC1620" s="46">
        <v>6.263072394002056E-4</v>
      </c>
      <c r="AD1620" s="46">
        <v>6.094910918260126E-4</v>
      </c>
      <c r="AE1620" s="46">
        <v>5.9743131886423769E-4</v>
      </c>
      <c r="AF1620" s="46">
        <v>5.945212530782762E-4</v>
      </c>
      <c r="AG1620" s="46">
        <v>5.9160922479289935E-4</v>
      </c>
      <c r="AH1620" s="46">
        <v>5.8869719650752239E-4</v>
      </c>
      <c r="AI1620" s="46">
        <v>5.8578516822214576E-4</v>
      </c>
      <c r="AJ1620" s="46">
        <v>5.8287313993676901E-4</v>
      </c>
      <c r="AK1620" s="46">
        <v>1.0974649920000143E-2</v>
      </c>
      <c r="AL1620" s="45">
        <v>1.0974649920000142E-2</v>
      </c>
      <c r="AM1620" s="45">
        <v>2.9699664728088709E-4</v>
      </c>
      <c r="AN1620" s="45">
        <v>6.0838269813065569E-4</v>
      </c>
      <c r="AO1620" s="45">
        <v>9.3473030841548384E-4</v>
      </c>
      <c r="AP1620" s="45">
        <v>1.2502550698486295E-3</v>
      </c>
      <c r="AQ1620" s="45">
        <v>1.6187658765551441E-3</v>
      </c>
      <c r="AR1620" s="45">
        <v>2.0427999375958305E-3</v>
      </c>
      <c r="AS1620" s="45">
        <v>2.5733532088257371E-3</v>
      </c>
      <c r="AT1620" s="45">
        <v>3.2587663870878875E-3</v>
      </c>
      <c r="AU1620" s="45">
        <v>4.0342756829291233E-3</v>
      </c>
      <c r="AV1620" s="45">
        <v>4.7450218505101912E-3</v>
      </c>
      <c r="AW1620" s="45">
        <v>5.490782534594351E-3</v>
      </c>
      <c r="AX1620" s="45">
        <v>6.1979342873720727E-3</v>
      </c>
      <c r="AY1620" s="45">
        <v>6.8242415267722786E-3</v>
      </c>
      <c r="AZ1620" s="45">
        <v>7.4337326185982908E-3</v>
      </c>
      <c r="BA1620" s="45">
        <v>8.0311639374625286E-3</v>
      </c>
      <c r="BB1620" s="45">
        <v>8.6256851905408046E-3</v>
      </c>
      <c r="BC1620" s="45">
        <v>9.2172944153337041E-3</v>
      </c>
      <c r="BD1620" s="45">
        <v>9.805991611841227E-3</v>
      </c>
      <c r="BE1620" s="45">
        <v>1.0391776780063373E-2</v>
      </c>
      <c r="BF1620" s="45">
        <v>1.0974649920000142E-2</v>
      </c>
    </row>
    <row r="1621" spans="1:58" ht="13.5" thickBot="1" x14ac:dyDescent="0.25">
      <c r="A1621" s="6" t="s">
        <v>1352</v>
      </c>
      <c r="B1621" s="6" t="s">
        <v>1351</v>
      </c>
      <c r="C1621" s="6" t="s">
        <v>353</v>
      </c>
      <c r="D1621" s="6" t="s">
        <v>1352</v>
      </c>
      <c r="E1621" s="6">
        <v>20.115270098313502</v>
      </c>
      <c r="F1621" s="6" t="s">
        <v>25</v>
      </c>
      <c r="G1621" s="21" t="s">
        <v>1305</v>
      </c>
      <c r="H1621" s="21" t="s">
        <v>1172</v>
      </c>
      <c r="I1621" s="21" t="s">
        <v>1215</v>
      </c>
      <c r="J1621" s="21" t="s">
        <v>240</v>
      </c>
      <c r="K1621" s="21" t="s">
        <v>277</v>
      </c>
      <c r="L1621" s="21" t="s">
        <v>370</v>
      </c>
      <c r="M1621" s="3">
        <v>10.465783851791715</v>
      </c>
      <c r="N1621" s="3">
        <v>20.115270098313502</v>
      </c>
      <c r="O1621" s="21" t="s">
        <v>1453</v>
      </c>
      <c r="P1621" s="21" t="s">
        <v>1469</v>
      </c>
      <c r="Q1621" s="46">
        <v>4.5193764688184943E-4</v>
      </c>
      <c r="R1621" s="46">
        <v>1.0318925205815958E-3</v>
      </c>
      <c r="S1621" s="46">
        <v>8.0352516847392429E-4</v>
      </c>
      <c r="T1621" s="46">
        <v>9.5328114736892289E-4</v>
      </c>
      <c r="U1621" s="46">
        <v>1.2918983952839452E-3</v>
      </c>
      <c r="V1621" s="46">
        <v>3.1109329084931447E-3</v>
      </c>
      <c r="W1621" s="46">
        <v>3.5017740653437322E-3</v>
      </c>
      <c r="X1621" s="46">
        <v>5.1571466285716405E-3</v>
      </c>
      <c r="Y1621" s="46">
        <v>7.4174816964875778E-3</v>
      </c>
      <c r="Z1621" s="46">
        <v>8.9031965587043575E-3</v>
      </c>
      <c r="AA1621" s="46">
        <v>1.0300749592770352E-2</v>
      </c>
      <c r="AB1621" s="46">
        <v>9.39332919027994E-3</v>
      </c>
      <c r="AC1621" s="46">
        <v>9.8775027464689785E-3</v>
      </c>
      <c r="AD1621" s="46">
        <v>8.9541611755884782E-3</v>
      </c>
      <c r="AE1621" s="46">
        <v>8.9020085749740591E-3</v>
      </c>
      <c r="AF1621" s="46">
        <v>9.0719471574625104E-3</v>
      </c>
      <c r="AG1621" s="46">
        <v>9.2418573179739952E-3</v>
      </c>
      <c r="AH1621" s="46">
        <v>9.4117674784854836E-3</v>
      </c>
      <c r="AI1621" s="46">
        <v>9.581677638996965E-3</v>
      </c>
      <c r="AJ1621" s="46">
        <v>9.7515877995084585E-3</v>
      </c>
      <c r="AK1621" s="46">
        <v>0.1271096554086999</v>
      </c>
      <c r="AL1621" s="45">
        <v>0.12710965540869992</v>
      </c>
      <c r="AM1621" s="45">
        <v>4.5193764688184943E-4</v>
      </c>
      <c r="AN1621" s="45">
        <v>1.4838301674634452E-3</v>
      </c>
      <c r="AO1621" s="45">
        <v>2.2873553359373695E-3</v>
      </c>
      <c r="AP1621" s="45">
        <v>3.2406364833062924E-3</v>
      </c>
      <c r="AQ1621" s="45">
        <v>4.5325348785902374E-3</v>
      </c>
      <c r="AR1621" s="45">
        <v>7.6434677870833821E-3</v>
      </c>
      <c r="AS1621" s="45">
        <v>1.1145241852427115E-2</v>
      </c>
      <c r="AT1621" s="45">
        <v>1.6302388480998756E-2</v>
      </c>
      <c r="AU1621" s="45">
        <v>2.3719870177486335E-2</v>
      </c>
      <c r="AV1621" s="45">
        <v>3.2623066736190691E-2</v>
      </c>
      <c r="AW1621" s="45">
        <v>4.2923816328961042E-2</v>
      </c>
      <c r="AX1621" s="45">
        <v>5.2317145519240979E-2</v>
      </c>
      <c r="AY1621" s="45">
        <v>6.2194648265709959E-2</v>
      </c>
      <c r="AZ1621" s="45">
        <v>7.1148809441298436E-2</v>
      </c>
      <c r="BA1621" s="45">
        <v>8.0050818016272493E-2</v>
      </c>
      <c r="BB1621" s="45">
        <v>8.9122765173735005E-2</v>
      </c>
      <c r="BC1621" s="45">
        <v>9.8364622491709006E-2</v>
      </c>
      <c r="BD1621" s="45">
        <v>0.10777638997019449</v>
      </c>
      <c r="BE1621" s="45">
        <v>0.11735806760919146</v>
      </c>
      <c r="BF1621" s="45">
        <v>0.12710965540869992</v>
      </c>
    </row>
    <row r="1622" spans="1:58" ht="13.5" thickBot="1" x14ac:dyDescent="0.25">
      <c r="A1622" s="6" t="s">
        <v>1352</v>
      </c>
      <c r="B1622" s="6" t="s">
        <v>1351</v>
      </c>
      <c r="C1622" s="6" t="s">
        <v>353</v>
      </c>
      <c r="D1622" s="6" t="s">
        <v>1352</v>
      </c>
      <c r="E1622" s="6">
        <v>20.824572798508914</v>
      </c>
      <c r="F1622" s="6" t="s">
        <v>25</v>
      </c>
      <c r="G1622" s="21" t="s">
        <v>1305</v>
      </c>
      <c r="H1622" s="21" t="s">
        <v>1172</v>
      </c>
      <c r="I1622" s="21" t="s">
        <v>1215</v>
      </c>
      <c r="J1622" s="21" t="s">
        <v>240</v>
      </c>
      <c r="K1622" s="21" t="s">
        <v>279</v>
      </c>
      <c r="L1622" s="21" t="s">
        <v>371</v>
      </c>
      <c r="M1622" s="3">
        <v>11.322534072111214</v>
      </c>
      <c r="N1622" s="3">
        <v>20.824572798508914</v>
      </c>
      <c r="O1622" s="21" t="s">
        <v>1453</v>
      </c>
      <c r="P1622" s="21" t="s">
        <v>1469</v>
      </c>
      <c r="Q1622" s="46">
        <v>1.976200140257785E-3</v>
      </c>
      <c r="R1622" s="46">
        <v>2.3323677623085059E-3</v>
      </c>
      <c r="S1622" s="46">
        <v>2.0596506789215931E-3</v>
      </c>
      <c r="T1622" s="46">
        <v>3.2355776979339163E-3</v>
      </c>
      <c r="U1622" s="46">
        <v>3.8490647651546576E-3</v>
      </c>
      <c r="V1622" s="46">
        <v>4.2240825321210795E-3</v>
      </c>
      <c r="W1622" s="46">
        <v>4.690659271181466E-3</v>
      </c>
      <c r="X1622" s="46">
        <v>5.2534551528891698E-3</v>
      </c>
      <c r="Y1622" s="46">
        <v>5.5139243170861324E-3</v>
      </c>
      <c r="Z1622" s="46">
        <v>5.3560468082274951E-3</v>
      </c>
      <c r="AA1622" s="46">
        <v>6.016297236641298E-3</v>
      </c>
      <c r="AB1622" s="46">
        <v>5.6151163733417688E-3</v>
      </c>
      <c r="AC1622" s="46">
        <v>5.3817292245132648E-3</v>
      </c>
      <c r="AD1622" s="46">
        <v>5.1134894357369853E-3</v>
      </c>
      <c r="AE1622" s="46">
        <v>4.849029450878675E-3</v>
      </c>
      <c r="AF1622" s="46">
        <v>4.8094415899173539E-3</v>
      </c>
      <c r="AG1622" s="46">
        <v>4.7698377994437611E-3</v>
      </c>
      <c r="AH1622" s="46">
        <v>4.7302340089701673E-3</v>
      </c>
      <c r="AI1622" s="46">
        <v>4.6906302184965753E-3</v>
      </c>
      <c r="AJ1622" s="46">
        <v>4.6510264280229825E-3</v>
      </c>
      <c r="AK1622" s="46">
        <v>8.9117860892044626E-2</v>
      </c>
      <c r="AL1622" s="45">
        <v>8.9117860892044626E-2</v>
      </c>
      <c r="AM1622" s="45">
        <v>1.976200140257785E-3</v>
      </c>
      <c r="AN1622" s="45">
        <v>4.3085679025662909E-3</v>
      </c>
      <c r="AO1622" s="45">
        <v>6.368218581487884E-3</v>
      </c>
      <c r="AP1622" s="45">
        <v>9.6037962794217994E-3</v>
      </c>
      <c r="AQ1622" s="45">
        <v>1.3452861044576457E-2</v>
      </c>
      <c r="AR1622" s="45">
        <v>1.7676943576697537E-2</v>
      </c>
      <c r="AS1622" s="45">
        <v>2.2367602847879003E-2</v>
      </c>
      <c r="AT1622" s="45">
        <v>2.7621058000768174E-2</v>
      </c>
      <c r="AU1622" s="45">
        <v>3.3134982317854306E-2</v>
      </c>
      <c r="AV1622" s="45">
        <v>3.8491029126081801E-2</v>
      </c>
      <c r="AW1622" s="45">
        <v>4.4507326362723101E-2</v>
      </c>
      <c r="AX1622" s="45">
        <v>5.0122442736064872E-2</v>
      </c>
      <c r="AY1622" s="45">
        <v>5.5504171960578136E-2</v>
      </c>
      <c r="AZ1622" s="45">
        <v>6.0617661396315123E-2</v>
      </c>
      <c r="BA1622" s="45">
        <v>6.5466690847193795E-2</v>
      </c>
      <c r="BB1622" s="45">
        <v>7.0276132437111144E-2</v>
      </c>
      <c r="BC1622" s="45">
        <v>7.5045970236554904E-2</v>
      </c>
      <c r="BD1622" s="45">
        <v>7.9776204245525076E-2</v>
      </c>
      <c r="BE1622" s="45">
        <v>8.4466834464021645E-2</v>
      </c>
      <c r="BF1622" s="45">
        <v>8.9117860892044626E-2</v>
      </c>
    </row>
    <row r="1623" spans="1:58" ht="13.5" thickBot="1" x14ac:dyDescent="0.25">
      <c r="A1623" s="6" t="s">
        <v>1137</v>
      </c>
      <c r="B1623" s="6" t="s">
        <v>1141</v>
      </c>
      <c r="C1623" s="6" t="s">
        <v>353</v>
      </c>
      <c r="D1623" s="6" t="s">
        <v>1137</v>
      </c>
      <c r="E1623" s="6">
        <v>16.572417473601611</v>
      </c>
      <c r="F1623" s="6" t="s">
        <v>25</v>
      </c>
      <c r="G1623" s="21" t="s">
        <v>1305</v>
      </c>
      <c r="H1623" s="21" t="s">
        <v>1174</v>
      </c>
      <c r="I1623" s="21" t="s">
        <v>1216</v>
      </c>
      <c r="J1623" s="21" t="s">
        <v>240</v>
      </c>
      <c r="K1623" s="21" t="s">
        <v>245</v>
      </c>
      <c r="L1623" s="21" t="s">
        <v>1217</v>
      </c>
      <c r="M1623" s="3">
        <v>8.0073802275431056</v>
      </c>
      <c r="N1623" s="3">
        <v>16.572417473601611</v>
      </c>
      <c r="O1623" s="21" t="s">
        <v>1453</v>
      </c>
      <c r="P1623" s="21" t="s">
        <v>1453</v>
      </c>
      <c r="Q1623" s="46">
        <v>8.2170791840145474E-2</v>
      </c>
      <c r="R1623" s="46">
        <v>0.10054292341544283</v>
      </c>
      <c r="S1623" s="46">
        <v>0.11507820054173243</v>
      </c>
      <c r="T1623" s="46">
        <v>0.12655355756454789</v>
      </c>
      <c r="U1623" s="46">
        <v>0.1355886762528718</v>
      </c>
      <c r="V1623" s="46">
        <v>0.14267781372382438</v>
      </c>
      <c r="W1623" s="46">
        <v>0.14821518839538622</v>
      </c>
      <c r="X1623" s="46">
        <v>0.15251522782227986</v>
      </c>
      <c r="Y1623" s="46">
        <v>0.15582871836985948</v>
      </c>
      <c r="Z1623" s="46">
        <v>0.15835568619399618</v>
      </c>
      <c r="AA1623" s="46">
        <v>0.16025567111062464</v>
      </c>
      <c r="AB1623" s="46">
        <v>0.16165592103408433</v>
      </c>
      <c r="AC1623" s="46">
        <v>0.16111835983868092</v>
      </c>
      <c r="AD1623" s="46">
        <v>0.16057388624725949</v>
      </c>
      <c r="AE1623" s="46">
        <v>0.16002793424148537</v>
      </c>
      <c r="AF1623" s="46">
        <v>0.15948253874381177</v>
      </c>
      <c r="AG1623" s="46">
        <v>0.15893662077170576</v>
      </c>
      <c r="AH1623" s="46">
        <v>0.15839070279959974</v>
      </c>
      <c r="AI1623" s="46">
        <v>0.15784478482749376</v>
      </c>
      <c r="AJ1623" s="46">
        <v>0.15729886685538771</v>
      </c>
      <c r="AK1623" s="46">
        <v>2.7975575000627781</v>
      </c>
      <c r="AL1623" s="45">
        <v>2.7975575000627781</v>
      </c>
      <c r="AM1623" s="45">
        <v>8.2170791840145474E-2</v>
      </c>
      <c r="AN1623" s="45">
        <v>0.1827137152555883</v>
      </c>
      <c r="AO1623" s="45">
        <v>0.29779191579732073</v>
      </c>
      <c r="AP1623" s="45">
        <v>0.42434547336186862</v>
      </c>
      <c r="AQ1623" s="45">
        <v>0.55993414961474042</v>
      </c>
      <c r="AR1623" s="45">
        <v>0.70261196333856479</v>
      </c>
      <c r="AS1623" s="45">
        <v>0.85082715173395096</v>
      </c>
      <c r="AT1623" s="45">
        <v>1.0033423795562308</v>
      </c>
      <c r="AU1623" s="45">
        <v>1.1591710979260903</v>
      </c>
      <c r="AV1623" s="45">
        <v>1.3175267841200864</v>
      </c>
      <c r="AW1623" s="45">
        <v>1.4777824552307111</v>
      </c>
      <c r="AX1623" s="45">
        <v>1.6394383762647955</v>
      </c>
      <c r="AY1623" s="45">
        <v>1.8005567361034764</v>
      </c>
      <c r="AZ1623" s="45">
        <v>1.9611306223507359</v>
      </c>
      <c r="BA1623" s="45">
        <v>2.1211585565922211</v>
      </c>
      <c r="BB1623" s="45">
        <v>2.280641095336033</v>
      </c>
      <c r="BC1623" s="45">
        <v>2.4395777161077388</v>
      </c>
      <c r="BD1623" s="45">
        <v>2.5979684189073384</v>
      </c>
      <c r="BE1623" s="45">
        <v>2.7558132037348324</v>
      </c>
      <c r="BF1623" s="45">
        <v>2.7975575000627781</v>
      </c>
    </row>
    <row r="1624" spans="1:58" ht="13.5" thickBot="1" x14ac:dyDescent="0.25">
      <c r="A1624" s="6" t="s">
        <v>1137</v>
      </c>
      <c r="B1624" s="6" t="s">
        <v>1141</v>
      </c>
      <c r="C1624" s="6" t="s">
        <v>353</v>
      </c>
      <c r="D1624" s="6" t="s">
        <v>1137</v>
      </c>
      <c r="E1624" s="6">
        <v>16.5724174736016</v>
      </c>
      <c r="F1624" s="6" t="s">
        <v>25</v>
      </c>
      <c r="G1624" s="21" t="s">
        <v>1305</v>
      </c>
      <c r="H1624" s="21" t="s">
        <v>1174</v>
      </c>
      <c r="I1624" s="21" t="s">
        <v>1216</v>
      </c>
      <c r="J1624" s="21" t="s">
        <v>240</v>
      </c>
      <c r="K1624" s="21" t="s">
        <v>247</v>
      </c>
      <c r="L1624" s="21" t="s">
        <v>1218</v>
      </c>
      <c r="M1624" s="3">
        <v>8.0073802275431021</v>
      </c>
      <c r="N1624" s="3">
        <v>16.5724174736016</v>
      </c>
      <c r="O1624" s="21" t="s">
        <v>1453</v>
      </c>
      <c r="P1624" s="21" t="s">
        <v>1453</v>
      </c>
      <c r="Q1624" s="46">
        <v>3.203103665395282E-3</v>
      </c>
      <c r="R1624" s="46">
        <v>3.9192686270819307E-3</v>
      </c>
      <c r="S1624" s="46">
        <v>4.4858689773782734E-3</v>
      </c>
      <c r="T1624" s="46">
        <v>4.9331904320991443E-3</v>
      </c>
      <c r="U1624" s="46">
        <v>5.2853888366630464E-3</v>
      </c>
      <c r="V1624" s="46">
        <v>5.5617308519849123E-3</v>
      </c>
      <c r="W1624" s="46">
        <v>5.777583525543804E-3</v>
      </c>
      <c r="X1624" s="46">
        <v>5.945203573266139E-3</v>
      </c>
      <c r="Y1624" s="46">
        <v>6.0743669107553534E-3</v>
      </c>
      <c r="Z1624" s="46">
        <v>6.1728707674003598E-3</v>
      </c>
      <c r="AA1624" s="46">
        <v>6.2469341725880324E-3</v>
      </c>
      <c r="AB1624" s="46">
        <v>6.3015173835059496E-3</v>
      </c>
      <c r="AC1624" s="46">
        <v>6.2805626841923477E-3</v>
      </c>
      <c r="AD1624" s="46">
        <v>6.2593385324306635E-3</v>
      </c>
      <c r="AE1624" s="46">
        <v>6.2380567505266162E-3</v>
      </c>
      <c r="AF1624" s="46">
        <v>6.2167966618921176E-3</v>
      </c>
      <c r="AG1624" s="46">
        <v>6.1955162066561513E-3</v>
      </c>
      <c r="AH1624" s="46">
        <v>6.1742357514201875E-3</v>
      </c>
      <c r="AI1624" s="46">
        <v>6.1529552961842237E-3</v>
      </c>
      <c r="AJ1624" s="46">
        <v>6.13167484094826E-3</v>
      </c>
      <c r="AK1624" s="46">
        <v>0.10905172606876609</v>
      </c>
      <c r="AL1624" s="45">
        <v>0.10905172606876609</v>
      </c>
      <c r="AM1624" s="45">
        <v>3.203103665395282E-3</v>
      </c>
      <c r="AN1624" s="45">
        <v>7.1223722924772127E-3</v>
      </c>
      <c r="AO1624" s="45">
        <v>1.1608241269855487E-2</v>
      </c>
      <c r="AP1624" s="45">
        <v>1.6541431701954632E-2</v>
      </c>
      <c r="AQ1624" s="45">
        <v>2.1826820538617678E-2</v>
      </c>
      <c r="AR1624" s="45">
        <v>2.7388551390602589E-2</v>
      </c>
      <c r="AS1624" s="45">
        <v>3.3166134916146395E-2</v>
      </c>
      <c r="AT1624" s="45">
        <v>3.9111338489412534E-2</v>
      </c>
      <c r="AU1624" s="45">
        <v>4.5185705400167885E-2</v>
      </c>
      <c r="AV1624" s="45">
        <v>5.1358576167568247E-2</v>
      </c>
      <c r="AW1624" s="45">
        <v>5.7605510340156277E-2</v>
      </c>
      <c r="AX1624" s="45">
        <v>6.3907027723662232E-2</v>
      </c>
      <c r="AY1624" s="45">
        <v>7.0187590407854578E-2</v>
      </c>
      <c r="AZ1624" s="45">
        <v>7.6446928940285236E-2</v>
      </c>
      <c r="BA1624" s="45">
        <v>8.2684985690811855E-2</v>
      </c>
      <c r="BB1624" s="45">
        <v>8.8901782352703976E-2</v>
      </c>
      <c r="BC1624" s="45">
        <v>9.5097298559360124E-2</v>
      </c>
      <c r="BD1624" s="45">
        <v>0.10127153431078031</v>
      </c>
      <c r="BE1624" s="45">
        <v>0.10742448960696453</v>
      </c>
      <c r="BF1624" s="45">
        <v>0.10905172606876609</v>
      </c>
    </row>
    <row r="1625" spans="1:58" ht="13.5" thickBot="1" x14ac:dyDescent="0.25">
      <c r="A1625" s="6" t="s">
        <v>1350</v>
      </c>
      <c r="B1625" s="6" t="s">
        <v>1350</v>
      </c>
      <c r="C1625" s="6" t="s">
        <v>353</v>
      </c>
      <c r="D1625" s="6" t="s">
        <v>1350</v>
      </c>
      <c r="E1625" s="6">
        <v>0</v>
      </c>
      <c r="F1625" s="6" t="s">
        <v>25</v>
      </c>
      <c r="G1625" s="21" t="s">
        <v>1305</v>
      </c>
      <c r="H1625" s="21" t="s">
        <v>1174</v>
      </c>
      <c r="I1625" s="21" t="s">
        <v>1216</v>
      </c>
      <c r="J1625" s="21" t="s">
        <v>240</v>
      </c>
      <c r="K1625" s="21" t="s">
        <v>249</v>
      </c>
      <c r="L1625" s="21" t="s">
        <v>1219</v>
      </c>
      <c r="M1625" s="3">
        <v>0</v>
      </c>
      <c r="N1625" s="3">
        <v>0</v>
      </c>
      <c r="O1625" s="21" t="s">
        <v>1453</v>
      </c>
      <c r="P1625" s="21" t="s">
        <v>1453</v>
      </c>
      <c r="Q1625" s="46">
        <v>0</v>
      </c>
      <c r="R1625" s="46">
        <v>0</v>
      </c>
      <c r="S1625" s="46">
        <v>0</v>
      </c>
      <c r="T1625" s="46">
        <v>0</v>
      </c>
      <c r="U1625" s="46">
        <v>0</v>
      </c>
      <c r="V1625" s="46">
        <v>0</v>
      </c>
      <c r="W1625" s="46">
        <v>0</v>
      </c>
      <c r="X1625" s="46">
        <v>0</v>
      </c>
      <c r="Y1625" s="46">
        <v>0</v>
      </c>
      <c r="Z1625" s="46">
        <v>0</v>
      </c>
      <c r="AA1625" s="46">
        <v>0</v>
      </c>
      <c r="AB1625" s="46">
        <v>0</v>
      </c>
      <c r="AC1625" s="46">
        <v>0</v>
      </c>
      <c r="AD1625" s="46">
        <v>0</v>
      </c>
      <c r="AE1625" s="46">
        <v>0</v>
      </c>
      <c r="AF1625" s="46">
        <v>0</v>
      </c>
      <c r="AG1625" s="46">
        <v>0</v>
      </c>
      <c r="AH1625" s="46">
        <v>0</v>
      </c>
      <c r="AI1625" s="46">
        <v>0</v>
      </c>
      <c r="AJ1625" s="46">
        <v>0</v>
      </c>
      <c r="AK1625" s="46">
        <v>0</v>
      </c>
      <c r="AL1625" s="45">
        <v>0</v>
      </c>
      <c r="AM1625" s="45">
        <v>0</v>
      </c>
      <c r="AN1625" s="45">
        <v>0</v>
      </c>
      <c r="AO1625" s="45">
        <v>0</v>
      </c>
      <c r="AP1625" s="45">
        <v>0</v>
      </c>
      <c r="AQ1625" s="45">
        <v>0</v>
      </c>
      <c r="AR1625" s="45">
        <v>0</v>
      </c>
      <c r="AS1625" s="45">
        <v>0</v>
      </c>
      <c r="AT1625" s="45">
        <v>0</v>
      </c>
      <c r="AU1625" s="45">
        <v>0</v>
      </c>
      <c r="AV1625" s="45">
        <v>0</v>
      </c>
      <c r="AW1625" s="45">
        <v>0</v>
      </c>
      <c r="AX1625" s="45">
        <v>0</v>
      </c>
      <c r="AY1625" s="45">
        <v>0</v>
      </c>
      <c r="AZ1625" s="45">
        <v>0</v>
      </c>
      <c r="BA1625" s="45">
        <v>0</v>
      </c>
      <c r="BB1625" s="45">
        <v>0</v>
      </c>
      <c r="BC1625" s="45">
        <v>0</v>
      </c>
      <c r="BD1625" s="45">
        <v>0</v>
      </c>
      <c r="BE1625" s="45">
        <v>0</v>
      </c>
      <c r="BF1625" s="45">
        <v>0</v>
      </c>
    </row>
    <row r="1626" spans="1:58" ht="13.5" thickBot="1" x14ac:dyDescent="0.25">
      <c r="A1626" s="6" t="s">
        <v>1137</v>
      </c>
      <c r="B1626" s="6" t="s">
        <v>1141</v>
      </c>
      <c r="C1626" s="6" t="s">
        <v>353</v>
      </c>
      <c r="D1626" s="6" t="s">
        <v>1137</v>
      </c>
      <c r="E1626" s="6">
        <v>17.183226326714767</v>
      </c>
      <c r="F1626" s="6" t="s">
        <v>25</v>
      </c>
      <c r="G1626" s="21" t="s">
        <v>1305</v>
      </c>
      <c r="H1626" s="21" t="s">
        <v>1174</v>
      </c>
      <c r="I1626" s="21" t="s">
        <v>1216</v>
      </c>
      <c r="J1626" s="21" t="s">
        <v>240</v>
      </c>
      <c r="K1626" s="21" t="s">
        <v>251</v>
      </c>
      <c r="L1626" s="21" t="s">
        <v>1220</v>
      </c>
      <c r="M1626" s="3">
        <v>8.8465294504008973</v>
      </c>
      <c r="N1626" s="3">
        <v>17.183226326714767</v>
      </c>
      <c r="O1626" s="21" t="s">
        <v>1453</v>
      </c>
      <c r="P1626" s="21" t="s">
        <v>1453</v>
      </c>
      <c r="Q1626" s="46">
        <v>5.701476216998019E-4</v>
      </c>
      <c r="R1626" s="46">
        <v>6.9525182921188907E-4</v>
      </c>
      <c r="S1626" s="46">
        <v>7.9362789804717686E-4</v>
      </c>
      <c r="T1626" s="46">
        <v>8.707255512943339E-4</v>
      </c>
      <c r="U1626" s="46">
        <v>9.3088448605863376E-4</v>
      </c>
      <c r="V1626" s="46">
        <v>9.7756046367562452E-4</v>
      </c>
      <c r="W1626" s="46">
        <v>1.0135053498695164E-3</v>
      </c>
      <c r="X1626" s="46">
        <v>1.0409104843315568E-3</v>
      </c>
      <c r="Y1626" s="46">
        <v>1.0615208487821232E-3</v>
      </c>
      <c r="Z1626" s="46">
        <v>1.076725981281384E-3</v>
      </c>
      <c r="AA1626" s="46">
        <v>1.0876323731126133E-3</v>
      </c>
      <c r="AB1626" s="46">
        <v>1.0951211198677667E-3</v>
      </c>
      <c r="AC1626" s="46">
        <v>1.0894991130227787E-3</v>
      </c>
      <c r="AD1626" s="46">
        <v>1.0838453574639638E-3</v>
      </c>
      <c r="AE1626" s="46">
        <v>1.078196615356248E-3</v>
      </c>
      <c r="AF1626" s="46">
        <v>1.0725665743029334E-3</v>
      </c>
      <c r="AG1626" s="46">
        <v>1.0669330169668478E-3</v>
      </c>
      <c r="AH1626" s="46">
        <v>1.0612994596307624E-3</v>
      </c>
      <c r="AI1626" s="46">
        <v>1.0556659022946772E-3</v>
      </c>
      <c r="AJ1626" s="46">
        <v>1.0500323449585916E-3</v>
      </c>
      <c r="AK1626" s="46">
        <v>1.8674806250499065E-2</v>
      </c>
      <c r="AL1626" s="45">
        <v>1.8674806250499065E-2</v>
      </c>
      <c r="AM1626" s="45">
        <v>5.701476216998019E-4</v>
      </c>
      <c r="AN1626" s="45">
        <v>1.265399450911691E-3</v>
      </c>
      <c r="AO1626" s="45">
        <v>2.0590273489588676E-3</v>
      </c>
      <c r="AP1626" s="45">
        <v>2.9297529002532017E-3</v>
      </c>
      <c r="AQ1626" s="45">
        <v>3.8606373863118355E-3</v>
      </c>
      <c r="AR1626" s="45">
        <v>4.8381978499874596E-3</v>
      </c>
      <c r="AS1626" s="45">
        <v>5.8517031998569762E-3</v>
      </c>
      <c r="AT1626" s="45">
        <v>6.8926136841885328E-3</v>
      </c>
      <c r="AU1626" s="45">
        <v>7.9541345329706553E-3</v>
      </c>
      <c r="AV1626" s="45">
        <v>9.0308605142520385E-3</v>
      </c>
      <c r="AW1626" s="45">
        <v>1.0118492887364652E-2</v>
      </c>
      <c r="AX1626" s="45">
        <v>1.1213614007232418E-2</v>
      </c>
      <c r="AY1626" s="45">
        <v>1.2303113120255197E-2</v>
      </c>
      <c r="AZ1626" s="45">
        <v>1.338695847771916E-2</v>
      </c>
      <c r="BA1626" s="45">
        <v>1.4465155093075409E-2</v>
      </c>
      <c r="BB1626" s="45">
        <v>1.5537721667378343E-2</v>
      </c>
      <c r="BC1626" s="45">
        <v>1.6604654684345192E-2</v>
      </c>
      <c r="BD1626" s="45">
        <v>1.7665954143975954E-2</v>
      </c>
      <c r="BE1626" s="45">
        <v>1.8674806250499065E-2</v>
      </c>
      <c r="BF1626" s="45">
        <v>1.8674806250499065E-2</v>
      </c>
    </row>
    <row r="1627" spans="1:58" ht="13.5" thickBot="1" x14ac:dyDescent="0.25">
      <c r="A1627" s="6" t="s">
        <v>1350</v>
      </c>
      <c r="B1627" s="6" t="s">
        <v>1350</v>
      </c>
      <c r="C1627" s="6" t="s">
        <v>353</v>
      </c>
      <c r="D1627" s="6" t="s">
        <v>1350</v>
      </c>
      <c r="E1627" s="6">
        <v>0</v>
      </c>
      <c r="F1627" s="6" t="s">
        <v>25</v>
      </c>
      <c r="G1627" s="21" t="s">
        <v>1305</v>
      </c>
      <c r="H1627" s="21" t="s">
        <v>1174</v>
      </c>
      <c r="I1627" s="21" t="s">
        <v>1216</v>
      </c>
      <c r="J1627" s="21" t="s">
        <v>240</v>
      </c>
      <c r="K1627" s="21" t="s">
        <v>253</v>
      </c>
      <c r="L1627" s="21" t="s">
        <v>1221</v>
      </c>
      <c r="M1627" s="3">
        <v>0</v>
      </c>
      <c r="N1627" s="3">
        <v>0</v>
      </c>
      <c r="O1627" s="21" t="s">
        <v>1453</v>
      </c>
      <c r="P1627" s="21" t="s">
        <v>1453</v>
      </c>
      <c r="Q1627" s="46">
        <v>0</v>
      </c>
      <c r="R1627" s="46">
        <v>0</v>
      </c>
      <c r="S1627" s="46">
        <v>0</v>
      </c>
      <c r="T1627" s="46">
        <v>0</v>
      </c>
      <c r="U1627" s="46">
        <v>0</v>
      </c>
      <c r="V1627" s="46">
        <v>0</v>
      </c>
      <c r="W1627" s="46">
        <v>0</v>
      </c>
      <c r="X1627" s="46">
        <v>0</v>
      </c>
      <c r="Y1627" s="46">
        <v>0</v>
      </c>
      <c r="Z1627" s="46">
        <v>0</v>
      </c>
      <c r="AA1627" s="46">
        <v>0</v>
      </c>
      <c r="AB1627" s="46">
        <v>0</v>
      </c>
      <c r="AC1627" s="46">
        <v>0</v>
      </c>
      <c r="AD1627" s="46">
        <v>0</v>
      </c>
      <c r="AE1627" s="46">
        <v>0</v>
      </c>
      <c r="AF1627" s="46">
        <v>0</v>
      </c>
      <c r="AG1627" s="46">
        <v>0</v>
      </c>
      <c r="AH1627" s="46">
        <v>0</v>
      </c>
      <c r="AI1627" s="46">
        <v>0</v>
      </c>
      <c r="AJ1627" s="46">
        <v>0</v>
      </c>
      <c r="AK1627" s="46">
        <v>0</v>
      </c>
      <c r="AL1627" s="45">
        <v>0</v>
      </c>
      <c r="AM1627" s="45">
        <v>0</v>
      </c>
      <c r="AN1627" s="45">
        <v>0</v>
      </c>
      <c r="AO1627" s="45">
        <v>0</v>
      </c>
      <c r="AP1627" s="45">
        <v>0</v>
      </c>
      <c r="AQ1627" s="45">
        <v>0</v>
      </c>
      <c r="AR1627" s="45">
        <v>0</v>
      </c>
      <c r="AS1627" s="45">
        <v>0</v>
      </c>
      <c r="AT1627" s="45">
        <v>0</v>
      </c>
      <c r="AU1627" s="45">
        <v>0</v>
      </c>
      <c r="AV1627" s="45">
        <v>0</v>
      </c>
      <c r="AW1627" s="45">
        <v>0</v>
      </c>
      <c r="AX1627" s="45">
        <v>0</v>
      </c>
      <c r="AY1627" s="45">
        <v>0</v>
      </c>
      <c r="AZ1627" s="45">
        <v>0</v>
      </c>
      <c r="BA1627" s="45">
        <v>0</v>
      </c>
      <c r="BB1627" s="45">
        <v>0</v>
      </c>
      <c r="BC1627" s="45">
        <v>0</v>
      </c>
      <c r="BD1627" s="45">
        <v>0</v>
      </c>
      <c r="BE1627" s="45">
        <v>0</v>
      </c>
      <c r="BF1627" s="45">
        <v>0</v>
      </c>
    </row>
    <row r="1628" spans="1:58" ht="13.5" thickBot="1" x14ac:dyDescent="0.25">
      <c r="A1628" s="6" t="s">
        <v>1350</v>
      </c>
      <c r="B1628" s="6" t="s">
        <v>1350</v>
      </c>
      <c r="C1628" s="6" t="s">
        <v>353</v>
      </c>
      <c r="D1628" s="6" t="s">
        <v>1350</v>
      </c>
      <c r="E1628" s="6">
        <v>0</v>
      </c>
      <c r="F1628" s="6" t="s">
        <v>25</v>
      </c>
      <c r="G1628" s="21" t="s">
        <v>1305</v>
      </c>
      <c r="H1628" s="21" t="s">
        <v>1174</v>
      </c>
      <c r="I1628" s="21" t="s">
        <v>1216</v>
      </c>
      <c r="J1628" s="21" t="s">
        <v>240</v>
      </c>
      <c r="K1628" s="21" t="s">
        <v>255</v>
      </c>
      <c r="L1628" s="21" t="s">
        <v>1222</v>
      </c>
      <c r="M1628" s="3">
        <v>0</v>
      </c>
      <c r="N1628" s="3">
        <v>0</v>
      </c>
      <c r="O1628" s="21" t="s">
        <v>1453</v>
      </c>
      <c r="P1628" s="21" t="s">
        <v>1453</v>
      </c>
      <c r="Q1628" s="46">
        <v>0</v>
      </c>
      <c r="R1628" s="46">
        <v>0</v>
      </c>
      <c r="S1628" s="46">
        <v>0</v>
      </c>
      <c r="T1628" s="46">
        <v>0</v>
      </c>
      <c r="U1628" s="46">
        <v>0</v>
      </c>
      <c r="V1628" s="46">
        <v>0</v>
      </c>
      <c r="W1628" s="46">
        <v>0</v>
      </c>
      <c r="X1628" s="46">
        <v>0</v>
      </c>
      <c r="Y1628" s="46">
        <v>0</v>
      </c>
      <c r="Z1628" s="46">
        <v>0</v>
      </c>
      <c r="AA1628" s="46">
        <v>0</v>
      </c>
      <c r="AB1628" s="46">
        <v>0</v>
      </c>
      <c r="AC1628" s="46">
        <v>0</v>
      </c>
      <c r="AD1628" s="46">
        <v>0</v>
      </c>
      <c r="AE1628" s="46">
        <v>0</v>
      </c>
      <c r="AF1628" s="46">
        <v>0</v>
      </c>
      <c r="AG1628" s="46">
        <v>0</v>
      </c>
      <c r="AH1628" s="46">
        <v>0</v>
      </c>
      <c r="AI1628" s="46">
        <v>0</v>
      </c>
      <c r="AJ1628" s="46">
        <v>0</v>
      </c>
      <c r="AK1628" s="46">
        <v>0</v>
      </c>
      <c r="AL1628" s="45">
        <v>0</v>
      </c>
      <c r="AM1628" s="45">
        <v>0</v>
      </c>
      <c r="AN1628" s="45">
        <v>0</v>
      </c>
      <c r="AO1628" s="45">
        <v>0</v>
      </c>
      <c r="AP1628" s="45">
        <v>0</v>
      </c>
      <c r="AQ1628" s="45">
        <v>0</v>
      </c>
      <c r="AR1628" s="45">
        <v>0</v>
      </c>
      <c r="AS1628" s="45">
        <v>0</v>
      </c>
      <c r="AT1628" s="45">
        <v>0</v>
      </c>
      <c r="AU1628" s="45">
        <v>0</v>
      </c>
      <c r="AV1628" s="45">
        <v>0</v>
      </c>
      <c r="AW1628" s="45">
        <v>0</v>
      </c>
      <c r="AX1628" s="45">
        <v>0</v>
      </c>
      <c r="AY1628" s="45">
        <v>0</v>
      </c>
      <c r="AZ1628" s="45">
        <v>0</v>
      </c>
      <c r="BA1628" s="45">
        <v>0</v>
      </c>
      <c r="BB1628" s="45">
        <v>0</v>
      </c>
      <c r="BC1628" s="45">
        <v>0</v>
      </c>
      <c r="BD1628" s="45">
        <v>0</v>
      </c>
      <c r="BE1628" s="45">
        <v>0</v>
      </c>
      <c r="BF1628" s="45">
        <v>0</v>
      </c>
    </row>
    <row r="1629" spans="1:58" ht="13.5" thickBot="1" x14ac:dyDescent="0.25">
      <c r="A1629" s="6" t="s">
        <v>1350</v>
      </c>
      <c r="B1629" s="6" t="s">
        <v>1350</v>
      </c>
      <c r="C1629" s="6" t="s">
        <v>353</v>
      </c>
      <c r="D1629" s="6" t="s">
        <v>1350</v>
      </c>
      <c r="E1629" s="6">
        <v>0</v>
      </c>
      <c r="F1629" s="6" t="s">
        <v>25</v>
      </c>
      <c r="G1629" s="21" t="s">
        <v>1305</v>
      </c>
      <c r="H1629" s="21" t="s">
        <v>1174</v>
      </c>
      <c r="I1629" s="21" t="s">
        <v>1216</v>
      </c>
      <c r="J1629" s="21" t="s">
        <v>240</v>
      </c>
      <c r="K1629" s="21" t="s">
        <v>257</v>
      </c>
      <c r="L1629" s="21" t="s">
        <v>1223</v>
      </c>
      <c r="M1629" s="3">
        <v>0</v>
      </c>
      <c r="N1629" s="3">
        <v>0</v>
      </c>
      <c r="O1629" s="21" t="s">
        <v>1453</v>
      </c>
      <c r="P1629" s="21" t="s">
        <v>1453</v>
      </c>
      <c r="Q1629" s="46">
        <v>0</v>
      </c>
      <c r="R1629" s="46">
        <v>0</v>
      </c>
      <c r="S1629" s="46">
        <v>0</v>
      </c>
      <c r="T1629" s="46">
        <v>0</v>
      </c>
      <c r="U1629" s="46">
        <v>0</v>
      </c>
      <c r="V1629" s="46">
        <v>0</v>
      </c>
      <c r="W1629" s="46">
        <v>0</v>
      </c>
      <c r="X1629" s="46">
        <v>0</v>
      </c>
      <c r="Y1629" s="46">
        <v>0</v>
      </c>
      <c r="Z1629" s="46">
        <v>0</v>
      </c>
      <c r="AA1629" s="46">
        <v>0</v>
      </c>
      <c r="AB1629" s="46">
        <v>0</v>
      </c>
      <c r="AC1629" s="46">
        <v>0</v>
      </c>
      <c r="AD1629" s="46">
        <v>0</v>
      </c>
      <c r="AE1629" s="46">
        <v>0</v>
      </c>
      <c r="AF1629" s="46">
        <v>0</v>
      </c>
      <c r="AG1629" s="46">
        <v>0</v>
      </c>
      <c r="AH1629" s="46">
        <v>0</v>
      </c>
      <c r="AI1629" s="46">
        <v>0</v>
      </c>
      <c r="AJ1629" s="46">
        <v>0</v>
      </c>
      <c r="AK1629" s="46">
        <v>0</v>
      </c>
      <c r="AL1629" s="45">
        <v>0</v>
      </c>
      <c r="AM1629" s="45">
        <v>0</v>
      </c>
      <c r="AN1629" s="45">
        <v>0</v>
      </c>
      <c r="AO1629" s="45">
        <v>0</v>
      </c>
      <c r="AP1629" s="45">
        <v>0</v>
      </c>
      <c r="AQ1629" s="45">
        <v>0</v>
      </c>
      <c r="AR1629" s="45">
        <v>0</v>
      </c>
      <c r="AS1629" s="45">
        <v>0</v>
      </c>
      <c r="AT1629" s="45">
        <v>0</v>
      </c>
      <c r="AU1629" s="45">
        <v>0</v>
      </c>
      <c r="AV1629" s="45">
        <v>0</v>
      </c>
      <c r="AW1629" s="45">
        <v>0</v>
      </c>
      <c r="AX1629" s="45">
        <v>0</v>
      </c>
      <c r="AY1629" s="45">
        <v>0</v>
      </c>
      <c r="AZ1629" s="45">
        <v>0</v>
      </c>
      <c r="BA1629" s="45">
        <v>0</v>
      </c>
      <c r="BB1629" s="45">
        <v>0</v>
      </c>
      <c r="BC1629" s="45">
        <v>0</v>
      </c>
      <c r="BD1629" s="45">
        <v>0</v>
      </c>
      <c r="BE1629" s="45">
        <v>0</v>
      </c>
      <c r="BF1629" s="45">
        <v>0</v>
      </c>
    </row>
    <row r="1630" spans="1:58" ht="13.5" thickBot="1" x14ac:dyDescent="0.25">
      <c r="A1630" s="6" t="s">
        <v>1137</v>
      </c>
      <c r="B1630" s="6" t="s">
        <v>1351</v>
      </c>
      <c r="C1630" s="6" t="s">
        <v>353</v>
      </c>
      <c r="D1630" s="6" t="s">
        <v>1137</v>
      </c>
      <c r="E1630" s="6">
        <v>18.120536843637481</v>
      </c>
      <c r="F1630" s="6" t="s">
        <v>25</v>
      </c>
      <c r="G1630" s="21" t="s">
        <v>1305</v>
      </c>
      <c r="H1630" s="21" t="s">
        <v>1174</v>
      </c>
      <c r="I1630" s="21" t="s">
        <v>1216</v>
      </c>
      <c r="J1630" s="21" t="s">
        <v>240</v>
      </c>
      <c r="K1630" s="21" t="s">
        <v>259</v>
      </c>
      <c r="L1630" s="21" t="s">
        <v>1224</v>
      </c>
      <c r="M1630" s="3">
        <v>10.134237360728799</v>
      </c>
      <c r="N1630" s="3">
        <v>18.120536843637481</v>
      </c>
      <c r="O1630" s="21" t="s">
        <v>1453</v>
      </c>
      <c r="P1630" s="21" t="s">
        <v>1453</v>
      </c>
      <c r="Q1630" s="46">
        <v>5.2809247494902799E-3</v>
      </c>
      <c r="R1630" s="46">
        <v>6.4464884257256182E-3</v>
      </c>
      <c r="S1630" s="46">
        <v>7.3647915737907847E-3</v>
      </c>
      <c r="T1630" s="46">
        <v>8.0861396453028676E-3</v>
      </c>
      <c r="U1630" s="46">
        <v>8.6506118261153054E-3</v>
      </c>
      <c r="V1630" s="46">
        <v>9.0901398323338795E-3</v>
      </c>
      <c r="W1630" s="46">
        <v>9.4301641286757172E-3</v>
      </c>
      <c r="X1630" s="46">
        <v>9.6909534707573259E-3</v>
      </c>
      <c r="Y1630" s="46">
        <v>9.8886562108234551E-3</v>
      </c>
      <c r="Z1630" s="46">
        <v>1.0036137894044493E-2</v>
      </c>
      <c r="AA1630" s="46">
        <v>1.0143648588235675E-2</v>
      </c>
      <c r="AB1630" s="46">
        <v>1.0219354558788092E-2</v>
      </c>
      <c r="AC1630" s="46">
        <v>1.0172659767969296E-2</v>
      </c>
      <c r="AD1630" s="46">
        <v>1.0125618412447308E-2</v>
      </c>
      <c r="AE1630" s="46">
        <v>1.0078573765095581E-2</v>
      </c>
      <c r="AF1630" s="46">
        <v>1.0031653913345978E-2</v>
      </c>
      <c r="AG1630" s="46">
        <v>9.9847011812853707E-3</v>
      </c>
      <c r="AH1630" s="46">
        <v>9.9377484492247647E-3</v>
      </c>
      <c r="AI1630" s="46">
        <v>9.8907957171641553E-3</v>
      </c>
      <c r="AJ1630" s="46">
        <v>9.8438429851035476E-3</v>
      </c>
      <c r="AK1630" s="46">
        <v>0.17507256932584542</v>
      </c>
      <c r="AL1630" s="45">
        <v>0.17507256932584542</v>
      </c>
      <c r="AM1630" s="45">
        <v>5.2809247494902799E-3</v>
      </c>
      <c r="AN1630" s="45">
        <v>1.1727413175215898E-2</v>
      </c>
      <c r="AO1630" s="45">
        <v>1.9092204749006685E-2</v>
      </c>
      <c r="AP1630" s="45">
        <v>2.717834439430955E-2</v>
      </c>
      <c r="AQ1630" s="45">
        <v>3.5828956220424854E-2</v>
      </c>
      <c r="AR1630" s="45">
        <v>4.4919096052758734E-2</v>
      </c>
      <c r="AS1630" s="45">
        <v>5.4349260181434447E-2</v>
      </c>
      <c r="AT1630" s="45">
        <v>6.4040213652191771E-2</v>
      </c>
      <c r="AU1630" s="45">
        <v>7.3928869863015223E-2</v>
      </c>
      <c r="AV1630" s="45">
        <v>8.3965007757059715E-2</v>
      </c>
      <c r="AW1630" s="45">
        <v>9.4108656345295388E-2</v>
      </c>
      <c r="AX1630" s="45">
        <v>0.10432801090408347</v>
      </c>
      <c r="AY1630" s="45">
        <v>0.11450067067205277</v>
      </c>
      <c r="AZ1630" s="45">
        <v>0.12462628908450007</v>
      </c>
      <c r="BA1630" s="45">
        <v>0.13470486284959565</v>
      </c>
      <c r="BB1630" s="45">
        <v>0.14473651676294164</v>
      </c>
      <c r="BC1630" s="45">
        <v>0.154721217944227</v>
      </c>
      <c r="BD1630" s="45">
        <v>0.16465896639345176</v>
      </c>
      <c r="BE1630" s="45">
        <v>0.1745497621106159</v>
      </c>
      <c r="BF1630" s="45">
        <v>0.17507256932584542</v>
      </c>
    </row>
    <row r="1631" spans="1:58" ht="13.5" thickBot="1" x14ac:dyDescent="0.25">
      <c r="A1631" s="6" t="s">
        <v>1137</v>
      </c>
      <c r="B1631" s="6" t="s">
        <v>1351</v>
      </c>
      <c r="C1631" s="6" t="s">
        <v>353</v>
      </c>
      <c r="D1631" s="6" t="s">
        <v>1137</v>
      </c>
      <c r="E1631" s="6">
        <v>18.120536843637478</v>
      </c>
      <c r="F1631" s="6" t="s">
        <v>25</v>
      </c>
      <c r="G1631" s="21" t="s">
        <v>1305</v>
      </c>
      <c r="H1631" s="21" t="s">
        <v>1174</v>
      </c>
      <c r="I1631" s="21" t="s">
        <v>1216</v>
      </c>
      <c r="J1631" s="21" t="s">
        <v>240</v>
      </c>
      <c r="K1631" s="21" t="s">
        <v>261</v>
      </c>
      <c r="L1631" s="21" t="s">
        <v>1225</v>
      </c>
      <c r="M1631" s="3">
        <v>10.134237360728795</v>
      </c>
      <c r="N1631" s="3">
        <v>18.120536843637478</v>
      </c>
      <c r="O1631" s="21" t="s">
        <v>1453</v>
      </c>
      <c r="P1631" s="21" t="s">
        <v>1453</v>
      </c>
      <c r="Q1631" s="46">
        <v>6.2911662464316511E-3</v>
      </c>
      <c r="R1631" s="46">
        <v>7.6797023846726558E-3</v>
      </c>
      <c r="S1631" s="46">
        <v>8.7736770279691935E-3</v>
      </c>
      <c r="T1631" s="46">
        <v>9.6330190664755087E-3</v>
      </c>
      <c r="U1631" s="46">
        <v>1.0305474838794479E-2</v>
      </c>
      <c r="V1631" s="46">
        <v>1.0829084601904739E-2</v>
      </c>
      <c r="W1631" s="46">
        <v>1.1234155584277459E-2</v>
      </c>
      <c r="X1631" s="46">
        <v>1.1544833956752142E-2</v>
      </c>
      <c r="Y1631" s="46">
        <v>1.1780357253169334E-2</v>
      </c>
      <c r="Z1631" s="46">
        <v>1.1956052198933654E-2</v>
      </c>
      <c r="AA1631" s="46">
        <v>1.208412970098313E-2</v>
      </c>
      <c r="AB1631" s="46">
        <v>1.2174318232194207E-2</v>
      </c>
      <c r="AC1631" s="46">
        <v>1.2118690722653997E-2</v>
      </c>
      <c r="AD1631" s="46">
        <v>1.2062650350543998E-2</v>
      </c>
      <c r="AE1631" s="46">
        <v>1.2006606056876871E-2</v>
      </c>
      <c r="AF1631" s="46">
        <v>1.1950710432224544E-2</v>
      </c>
      <c r="AG1631" s="46">
        <v>1.1894775637254032E-2</v>
      </c>
      <c r="AH1631" s="46">
        <v>1.1838840842283522E-2</v>
      </c>
      <c r="AI1631" s="46">
        <v>1.1782906047313007E-2</v>
      </c>
      <c r="AJ1631" s="46">
        <v>1.1726971252342497E-2</v>
      </c>
      <c r="AK1631" s="46">
        <v>0.20856397147585459</v>
      </c>
      <c r="AL1631" s="45">
        <v>0.20856397147585459</v>
      </c>
      <c r="AM1631" s="45">
        <v>6.2911662464316511E-3</v>
      </c>
      <c r="AN1631" s="45">
        <v>1.3970868631104307E-2</v>
      </c>
      <c r="AO1631" s="45">
        <v>2.2744545659073502E-2</v>
      </c>
      <c r="AP1631" s="45">
        <v>3.2377564725549007E-2</v>
      </c>
      <c r="AQ1631" s="45">
        <v>4.2683039564343488E-2</v>
      </c>
      <c r="AR1631" s="45">
        <v>5.3512124166248225E-2</v>
      </c>
      <c r="AS1631" s="45">
        <v>6.4746279750525687E-2</v>
      </c>
      <c r="AT1631" s="45">
        <v>7.6291113707277827E-2</v>
      </c>
      <c r="AU1631" s="45">
        <v>8.8071470960447165E-2</v>
      </c>
      <c r="AV1631" s="45">
        <v>0.10002752315938082</v>
      </c>
      <c r="AW1631" s="45">
        <v>0.11211165286036395</v>
      </c>
      <c r="AX1631" s="45">
        <v>0.12428597109255816</v>
      </c>
      <c r="AY1631" s="45">
        <v>0.13640466181521216</v>
      </c>
      <c r="AZ1631" s="45">
        <v>0.14846731216575615</v>
      </c>
      <c r="BA1631" s="45">
        <v>0.16047391822263302</v>
      </c>
      <c r="BB1631" s="45">
        <v>0.17242462865485755</v>
      </c>
      <c r="BC1631" s="45">
        <v>0.18431940429211158</v>
      </c>
      <c r="BD1631" s="45">
        <v>0.19615824513439509</v>
      </c>
      <c r="BE1631" s="45">
        <v>0.20794115118170808</v>
      </c>
      <c r="BF1631" s="45">
        <v>0.20856397147585459</v>
      </c>
    </row>
    <row r="1632" spans="1:58" ht="13.5" thickBot="1" x14ac:dyDescent="0.25">
      <c r="A1632" s="6" t="s">
        <v>1350</v>
      </c>
      <c r="B1632" s="6" t="s">
        <v>1350</v>
      </c>
      <c r="C1632" s="6" t="s">
        <v>353</v>
      </c>
      <c r="D1632" s="6" t="s">
        <v>1350</v>
      </c>
      <c r="E1632" s="6">
        <v>0</v>
      </c>
      <c r="F1632" s="6" t="s">
        <v>25</v>
      </c>
      <c r="G1632" s="21" t="s">
        <v>1305</v>
      </c>
      <c r="H1632" s="21" t="s">
        <v>1174</v>
      </c>
      <c r="I1632" s="21" t="s">
        <v>1216</v>
      </c>
      <c r="J1632" s="21" t="s">
        <v>240</v>
      </c>
      <c r="K1632" s="21" t="s">
        <v>263</v>
      </c>
      <c r="L1632" s="21" t="s">
        <v>1226</v>
      </c>
      <c r="M1632" s="3">
        <v>0</v>
      </c>
      <c r="N1632" s="3">
        <v>0</v>
      </c>
      <c r="O1632" s="21" t="s">
        <v>1453</v>
      </c>
      <c r="P1632" s="21" t="s">
        <v>1453</v>
      </c>
      <c r="Q1632" s="46">
        <v>0</v>
      </c>
      <c r="R1632" s="46">
        <v>0</v>
      </c>
      <c r="S1632" s="46">
        <v>0</v>
      </c>
      <c r="T1632" s="46">
        <v>0</v>
      </c>
      <c r="U1632" s="46">
        <v>0</v>
      </c>
      <c r="V1632" s="46">
        <v>0</v>
      </c>
      <c r="W1632" s="46">
        <v>0</v>
      </c>
      <c r="X1632" s="46">
        <v>0</v>
      </c>
      <c r="Y1632" s="46">
        <v>0</v>
      </c>
      <c r="Z1632" s="46">
        <v>0</v>
      </c>
      <c r="AA1632" s="46">
        <v>0</v>
      </c>
      <c r="AB1632" s="46">
        <v>0</v>
      </c>
      <c r="AC1632" s="46">
        <v>0</v>
      </c>
      <c r="AD1632" s="46">
        <v>0</v>
      </c>
      <c r="AE1632" s="46">
        <v>0</v>
      </c>
      <c r="AF1632" s="46">
        <v>0</v>
      </c>
      <c r="AG1632" s="46">
        <v>0</v>
      </c>
      <c r="AH1632" s="46">
        <v>0</v>
      </c>
      <c r="AI1632" s="46">
        <v>0</v>
      </c>
      <c r="AJ1632" s="46">
        <v>0</v>
      </c>
      <c r="AK1632" s="46">
        <v>0</v>
      </c>
      <c r="AL1632" s="45">
        <v>0</v>
      </c>
      <c r="AM1632" s="45">
        <v>0</v>
      </c>
      <c r="AN1632" s="45">
        <v>0</v>
      </c>
      <c r="AO1632" s="45">
        <v>0</v>
      </c>
      <c r="AP1632" s="45">
        <v>0</v>
      </c>
      <c r="AQ1632" s="45">
        <v>0</v>
      </c>
      <c r="AR1632" s="45">
        <v>0</v>
      </c>
      <c r="AS1632" s="45">
        <v>0</v>
      </c>
      <c r="AT1632" s="45">
        <v>0</v>
      </c>
      <c r="AU1632" s="45">
        <v>0</v>
      </c>
      <c r="AV1632" s="45">
        <v>0</v>
      </c>
      <c r="AW1632" s="45">
        <v>0</v>
      </c>
      <c r="AX1632" s="45">
        <v>0</v>
      </c>
      <c r="AY1632" s="45">
        <v>0</v>
      </c>
      <c r="AZ1632" s="45">
        <v>0</v>
      </c>
      <c r="BA1632" s="45">
        <v>0</v>
      </c>
      <c r="BB1632" s="45">
        <v>0</v>
      </c>
      <c r="BC1632" s="45">
        <v>0</v>
      </c>
      <c r="BD1632" s="45">
        <v>0</v>
      </c>
      <c r="BE1632" s="45">
        <v>0</v>
      </c>
      <c r="BF1632" s="45">
        <v>0</v>
      </c>
    </row>
    <row r="1633" spans="1:58" ht="13.5" thickBot="1" x14ac:dyDescent="0.25">
      <c r="A1633" s="6" t="s">
        <v>1350</v>
      </c>
      <c r="B1633" s="6" t="s">
        <v>1350</v>
      </c>
      <c r="C1633" s="6" t="s">
        <v>353</v>
      </c>
      <c r="D1633" s="6" t="s">
        <v>1350</v>
      </c>
      <c r="E1633" s="6">
        <v>0</v>
      </c>
      <c r="F1633" s="6" t="s">
        <v>25</v>
      </c>
      <c r="G1633" s="21" t="s">
        <v>1305</v>
      </c>
      <c r="H1633" s="21" t="s">
        <v>1174</v>
      </c>
      <c r="I1633" s="21" t="s">
        <v>1216</v>
      </c>
      <c r="J1633" s="21" t="s">
        <v>240</v>
      </c>
      <c r="K1633" s="21" t="s">
        <v>265</v>
      </c>
      <c r="L1633" s="21" t="s">
        <v>1227</v>
      </c>
      <c r="M1633" s="3">
        <v>0</v>
      </c>
      <c r="N1633" s="3">
        <v>0</v>
      </c>
      <c r="O1633" s="21" t="s">
        <v>1453</v>
      </c>
      <c r="P1633" s="21" t="s">
        <v>1453</v>
      </c>
      <c r="Q1633" s="46">
        <v>0</v>
      </c>
      <c r="R1633" s="46">
        <v>0</v>
      </c>
      <c r="S1633" s="46">
        <v>0</v>
      </c>
      <c r="T1633" s="46">
        <v>0</v>
      </c>
      <c r="U1633" s="46">
        <v>0</v>
      </c>
      <c r="V1633" s="46">
        <v>0</v>
      </c>
      <c r="W1633" s="46">
        <v>0</v>
      </c>
      <c r="X1633" s="46">
        <v>0</v>
      </c>
      <c r="Y1633" s="46">
        <v>0</v>
      </c>
      <c r="Z1633" s="46">
        <v>0</v>
      </c>
      <c r="AA1633" s="46">
        <v>0</v>
      </c>
      <c r="AB1633" s="46">
        <v>0</v>
      </c>
      <c r="AC1633" s="46">
        <v>0</v>
      </c>
      <c r="AD1633" s="46">
        <v>0</v>
      </c>
      <c r="AE1633" s="46">
        <v>0</v>
      </c>
      <c r="AF1633" s="46">
        <v>0</v>
      </c>
      <c r="AG1633" s="46">
        <v>0</v>
      </c>
      <c r="AH1633" s="46">
        <v>0</v>
      </c>
      <c r="AI1633" s="46">
        <v>0</v>
      </c>
      <c r="AJ1633" s="46">
        <v>0</v>
      </c>
      <c r="AK1633" s="46">
        <v>0</v>
      </c>
      <c r="AL1633" s="45">
        <v>0</v>
      </c>
      <c r="AM1633" s="45">
        <v>0</v>
      </c>
      <c r="AN1633" s="45">
        <v>0</v>
      </c>
      <c r="AO1633" s="45">
        <v>0</v>
      </c>
      <c r="AP1633" s="45">
        <v>0</v>
      </c>
      <c r="AQ1633" s="45">
        <v>0</v>
      </c>
      <c r="AR1633" s="45">
        <v>0</v>
      </c>
      <c r="AS1633" s="45">
        <v>0</v>
      </c>
      <c r="AT1633" s="45">
        <v>0</v>
      </c>
      <c r="AU1633" s="45">
        <v>0</v>
      </c>
      <c r="AV1633" s="45">
        <v>0</v>
      </c>
      <c r="AW1633" s="45">
        <v>0</v>
      </c>
      <c r="AX1633" s="45">
        <v>0</v>
      </c>
      <c r="AY1633" s="45">
        <v>0</v>
      </c>
      <c r="AZ1633" s="45">
        <v>0</v>
      </c>
      <c r="BA1633" s="45">
        <v>0</v>
      </c>
      <c r="BB1633" s="45">
        <v>0</v>
      </c>
      <c r="BC1633" s="45">
        <v>0</v>
      </c>
      <c r="BD1633" s="45">
        <v>0</v>
      </c>
      <c r="BE1633" s="45">
        <v>0</v>
      </c>
      <c r="BF1633" s="45">
        <v>0</v>
      </c>
    </row>
    <row r="1634" spans="1:58" ht="13.5" thickBot="1" x14ac:dyDescent="0.25">
      <c r="A1634" s="6" t="s">
        <v>1350</v>
      </c>
      <c r="B1634" s="6" t="s">
        <v>1350</v>
      </c>
      <c r="C1634" s="6" t="s">
        <v>353</v>
      </c>
      <c r="D1634" s="6" t="s">
        <v>1350</v>
      </c>
      <c r="E1634" s="6">
        <v>0</v>
      </c>
      <c r="F1634" s="6" t="s">
        <v>25</v>
      </c>
      <c r="G1634" s="21" t="s">
        <v>1305</v>
      </c>
      <c r="H1634" s="21" t="s">
        <v>1174</v>
      </c>
      <c r="I1634" s="21" t="s">
        <v>1216</v>
      </c>
      <c r="J1634" s="21" t="s">
        <v>240</v>
      </c>
      <c r="K1634" s="21" t="s">
        <v>267</v>
      </c>
      <c r="L1634" s="21" t="s">
        <v>1228</v>
      </c>
      <c r="M1634" s="3">
        <v>0</v>
      </c>
      <c r="N1634" s="3">
        <v>0</v>
      </c>
      <c r="O1634" s="21" t="s">
        <v>1453</v>
      </c>
      <c r="P1634" s="21" t="s">
        <v>1453</v>
      </c>
      <c r="Q1634" s="46">
        <v>0</v>
      </c>
      <c r="R1634" s="46">
        <v>0</v>
      </c>
      <c r="S1634" s="46">
        <v>0</v>
      </c>
      <c r="T1634" s="46">
        <v>0</v>
      </c>
      <c r="U1634" s="46">
        <v>0</v>
      </c>
      <c r="V1634" s="46">
        <v>0</v>
      </c>
      <c r="W1634" s="46">
        <v>0</v>
      </c>
      <c r="X1634" s="46">
        <v>0</v>
      </c>
      <c r="Y1634" s="46">
        <v>0</v>
      </c>
      <c r="Z1634" s="46">
        <v>0</v>
      </c>
      <c r="AA1634" s="46">
        <v>0</v>
      </c>
      <c r="AB1634" s="46">
        <v>0</v>
      </c>
      <c r="AC1634" s="46">
        <v>0</v>
      </c>
      <c r="AD1634" s="46">
        <v>0</v>
      </c>
      <c r="AE1634" s="46">
        <v>0</v>
      </c>
      <c r="AF1634" s="46">
        <v>0</v>
      </c>
      <c r="AG1634" s="46">
        <v>0</v>
      </c>
      <c r="AH1634" s="46">
        <v>0</v>
      </c>
      <c r="AI1634" s="46">
        <v>0</v>
      </c>
      <c r="AJ1634" s="46">
        <v>0</v>
      </c>
      <c r="AK1634" s="46">
        <v>0</v>
      </c>
      <c r="AL1634" s="45">
        <v>0</v>
      </c>
      <c r="AM1634" s="45">
        <v>0</v>
      </c>
      <c r="AN1634" s="45">
        <v>0</v>
      </c>
      <c r="AO1634" s="45">
        <v>0</v>
      </c>
      <c r="AP1634" s="45">
        <v>0</v>
      </c>
      <c r="AQ1634" s="45">
        <v>0</v>
      </c>
      <c r="AR1634" s="45">
        <v>0</v>
      </c>
      <c r="AS1634" s="45">
        <v>0</v>
      </c>
      <c r="AT1634" s="45">
        <v>0</v>
      </c>
      <c r="AU1634" s="45">
        <v>0</v>
      </c>
      <c r="AV1634" s="45">
        <v>0</v>
      </c>
      <c r="AW1634" s="45">
        <v>0</v>
      </c>
      <c r="AX1634" s="45">
        <v>0</v>
      </c>
      <c r="AY1634" s="45">
        <v>0</v>
      </c>
      <c r="AZ1634" s="45">
        <v>0</v>
      </c>
      <c r="BA1634" s="45">
        <v>0</v>
      </c>
      <c r="BB1634" s="45">
        <v>0</v>
      </c>
      <c r="BC1634" s="45">
        <v>0</v>
      </c>
      <c r="BD1634" s="45">
        <v>0</v>
      </c>
      <c r="BE1634" s="45">
        <v>0</v>
      </c>
      <c r="BF1634" s="45">
        <v>0</v>
      </c>
    </row>
    <row r="1635" spans="1:58" ht="13.5" thickBot="1" x14ac:dyDescent="0.25">
      <c r="A1635" s="6" t="s">
        <v>1350</v>
      </c>
      <c r="B1635" s="6" t="s">
        <v>1350</v>
      </c>
      <c r="C1635" s="6" t="s">
        <v>353</v>
      </c>
      <c r="D1635" s="6" t="s">
        <v>1350</v>
      </c>
      <c r="E1635" s="6">
        <v>0</v>
      </c>
      <c r="F1635" s="6" t="s">
        <v>25</v>
      </c>
      <c r="G1635" s="21" t="s">
        <v>1305</v>
      </c>
      <c r="H1635" s="21" t="s">
        <v>1174</v>
      </c>
      <c r="I1635" s="21" t="s">
        <v>1216</v>
      </c>
      <c r="J1635" s="21" t="s">
        <v>240</v>
      </c>
      <c r="K1635" s="21" t="s">
        <v>269</v>
      </c>
      <c r="L1635" s="21" t="s">
        <v>1229</v>
      </c>
      <c r="M1635" s="3">
        <v>0</v>
      </c>
      <c r="N1635" s="3">
        <v>0</v>
      </c>
      <c r="O1635" s="21" t="s">
        <v>1453</v>
      </c>
      <c r="P1635" s="21" t="s">
        <v>1453</v>
      </c>
      <c r="Q1635" s="46">
        <v>0</v>
      </c>
      <c r="R1635" s="46">
        <v>0</v>
      </c>
      <c r="S1635" s="46">
        <v>0</v>
      </c>
      <c r="T1635" s="46">
        <v>0</v>
      </c>
      <c r="U1635" s="46">
        <v>0</v>
      </c>
      <c r="V1635" s="46">
        <v>0</v>
      </c>
      <c r="W1635" s="46">
        <v>0</v>
      </c>
      <c r="X1635" s="46">
        <v>0</v>
      </c>
      <c r="Y1635" s="46">
        <v>0</v>
      </c>
      <c r="Z1635" s="46">
        <v>0</v>
      </c>
      <c r="AA1635" s="46">
        <v>0</v>
      </c>
      <c r="AB1635" s="46">
        <v>0</v>
      </c>
      <c r="AC1635" s="46">
        <v>0</v>
      </c>
      <c r="AD1635" s="46">
        <v>0</v>
      </c>
      <c r="AE1635" s="46">
        <v>0</v>
      </c>
      <c r="AF1635" s="46">
        <v>0</v>
      </c>
      <c r="AG1635" s="46">
        <v>0</v>
      </c>
      <c r="AH1635" s="46">
        <v>0</v>
      </c>
      <c r="AI1635" s="46">
        <v>0</v>
      </c>
      <c r="AJ1635" s="46">
        <v>0</v>
      </c>
      <c r="AK1635" s="46">
        <v>0</v>
      </c>
      <c r="AL1635" s="45">
        <v>0</v>
      </c>
      <c r="AM1635" s="45">
        <v>0</v>
      </c>
      <c r="AN1635" s="45">
        <v>0</v>
      </c>
      <c r="AO1635" s="45">
        <v>0</v>
      </c>
      <c r="AP1635" s="45">
        <v>0</v>
      </c>
      <c r="AQ1635" s="45">
        <v>0</v>
      </c>
      <c r="AR1635" s="45">
        <v>0</v>
      </c>
      <c r="AS1635" s="45">
        <v>0</v>
      </c>
      <c r="AT1635" s="45">
        <v>0</v>
      </c>
      <c r="AU1635" s="45">
        <v>0</v>
      </c>
      <c r="AV1635" s="45">
        <v>0</v>
      </c>
      <c r="AW1635" s="45">
        <v>0</v>
      </c>
      <c r="AX1635" s="45">
        <v>0</v>
      </c>
      <c r="AY1635" s="45">
        <v>0</v>
      </c>
      <c r="AZ1635" s="45">
        <v>0</v>
      </c>
      <c r="BA1635" s="45">
        <v>0</v>
      </c>
      <c r="BB1635" s="45">
        <v>0</v>
      </c>
      <c r="BC1635" s="45">
        <v>0</v>
      </c>
      <c r="BD1635" s="45">
        <v>0</v>
      </c>
      <c r="BE1635" s="45">
        <v>0</v>
      </c>
      <c r="BF1635" s="45">
        <v>0</v>
      </c>
    </row>
    <row r="1636" spans="1:58" ht="13.5" thickBot="1" x14ac:dyDescent="0.25">
      <c r="A1636" s="6" t="s">
        <v>1137</v>
      </c>
      <c r="B1636" s="6" t="s">
        <v>1141</v>
      </c>
      <c r="C1636" s="6" t="s">
        <v>353</v>
      </c>
      <c r="D1636" s="6" t="s">
        <v>1137</v>
      </c>
      <c r="E1636" s="6">
        <v>17.013464086718088</v>
      </c>
      <c r="F1636" s="6" t="s">
        <v>25</v>
      </c>
      <c r="G1636" s="21" t="s">
        <v>1305</v>
      </c>
      <c r="H1636" s="21" t="s">
        <v>1174</v>
      </c>
      <c r="I1636" s="21" t="s">
        <v>1216</v>
      </c>
      <c r="J1636" s="21" t="s">
        <v>240</v>
      </c>
      <c r="K1636" s="21" t="s">
        <v>271</v>
      </c>
      <c r="L1636" s="21" t="s">
        <v>1230</v>
      </c>
      <c r="M1636" s="3">
        <v>8.6133045208050962</v>
      </c>
      <c r="N1636" s="3">
        <v>17.013464086718088</v>
      </c>
      <c r="O1636" s="21" t="s">
        <v>1453</v>
      </c>
      <c r="P1636" s="21" t="s">
        <v>1453</v>
      </c>
      <c r="Q1636" s="46">
        <v>3.4764776704998943E-3</v>
      </c>
      <c r="R1636" s="46">
        <v>4.2592939020931718E-3</v>
      </c>
      <c r="S1636" s="46">
        <v>4.8800238823759586E-3</v>
      </c>
      <c r="T1636" s="46">
        <v>5.3714057152076528E-3</v>
      </c>
      <c r="U1636" s="46">
        <v>5.7595670033611752E-3</v>
      </c>
      <c r="V1636" s="46">
        <v>6.0653596409579276E-3</v>
      </c>
      <c r="W1636" s="46">
        <v>6.3054250846141385E-3</v>
      </c>
      <c r="X1636" s="46">
        <v>6.4930445250372167E-3</v>
      </c>
      <c r="Y1636" s="46">
        <v>6.6388173919732412E-3</v>
      </c>
      <c r="Z1636" s="46">
        <v>6.7512028554353011E-3</v>
      </c>
      <c r="AA1636" s="46">
        <v>6.8369519870036949E-3</v>
      </c>
      <c r="AB1636" s="46">
        <v>6.9014526591162622E-3</v>
      </c>
      <c r="AC1636" s="46">
        <v>6.8831942500250879E-3</v>
      </c>
      <c r="AD1636" s="46">
        <v>6.8646153683488767E-3</v>
      </c>
      <c r="AE1636" s="46">
        <v>6.8459480183165099E-3</v>
      </c>
      <c r="AF1636" s="46">
        <v>6.8272792042660671E-3</v>
      </c>
      <c r="AG1636" s="46">
        <v>6.8085880295740428E-3</v>
      </c>
      <c r="AH1636" s="46">
        <v>6.7898968548820169E-3</v>
      </c>
      <c r="AI1636" s="46">
        <v>6.7712056801899918E-3</v>
      </c>
      <c r="AJ1636" s="46">
        <v>6.7525145054979623E-3</v>
      </c>
      <c r="AK1636" s="46">
        <v>0.12009334826617349</v>
      </c>
      <c r="AL1636" s="45">
        <v>0.12009334826617349</v>
      </c>
      <c r="AM1636" s="45">
        <v>3.4764776704998943E-3</v>
      </c>
      <c r="AN1636" s="45">
        <v>7.7357715725930656E-3</v>
      </c>
      <c r="AO1636" s="45">
        <v>1.2615795454969023E-2</v>
      </c>
      <c r="AP1636" s="45">
        <v>1.7987201170176676E-2</v>
      </c>
      <c r="AQ1636" s="45">
        <v>2.3746768173537852E-2</v>
      </c>
      <c r="AR1636" s="45">
        <v>2.9812127814495781E-2</v>
      </c>
      <c r="AS1636" s="45">
        <v>3.6117552899109923E-2</v>
      </c>
      <c r="AT1636" s="45">
        <v>4.2610597424147141E-2</v>
      </c>
      <c r="AU1636" s="45">
        <v>4.9249414816120385E-2</v>
      </c>
      <c r="AV1636" s="45">
        <v>5.6000617671555689E-2</v>
      </c>
      <c r="AW1636" s="45">
        <v>6.2837569658559383E-2</v>
      </c>
      <c r="AX1636" s="45">
        <v>6.9739022317675647E-2</v>
      </c>
      <c r="AY1636" s="45">
        <v>7.6622216567700741E-2</v>
      </c>
      <c r="AZ1636" s="45">
        <v>8.348683193604961E-2</v>
      </c>
      <c r="BA1636" s="45">
        <v>9.0332779954366116E-2</v>
      </c>
      <c r="BB1636" s="45">
        <v>9.7160059158632184E-2</v>
      </c>
      <c r="BC1636" s="45">
        <v>0.10396864718820623</v>
      </c>
      <c r="BD1636" s="45">
        <v>0.11075854404308824</v>
      </c>
      <c r="BE1636" s="45">
        <v>0.11752974972327823</v>
      </c>
      <c r="BF1636" s="45">
        <v>0.12009334826617349</v>
      </c>
    </row>
    <row r="1637" spans="1:58" ht="13.5" thickBot="1" x14ac:dyDescent="0.25">
      <c r="A1637" s="6" t="s">
        <v>1137</v>
      </c>
      <c r="B1637" s="6" t="s">
        <v>1141</v>
      </c>
      <c r="C1637" s="6" t="s">
        <v>353</v>
      </c>
      <c r="D1637" s="6" t="s">
        <v>1137</v>
      </c>
      <c r="E1637" s="6">
        <v>16.611475273024755</v>
      </c>
      <c r="F1637" s="6" t="s">
        <v>25</v>
      </c>
      <c r="G1637" s="21" t="s">
        <v>1305</v>
      </c>
      <c r="H1637" s="21" t="s">
        <v>1174</v>
      </c>
      <c r="I1637" s="21" t="s">
        <v>1216</v>
      </c>
      <c r="J1637" s="21" t="s">
        <v>240</v>
      </c>
      <c r="K1637" s="21" t="s">
        <v>273</v>
      </c>
      <c r="L1637" s="21" t="s">
        <v>1231</v>
      </c>
      <c r="M1637" s="3">
        <v>8.0610391125861511</v>
      </c>
      <c r="N1637" s="3">
        <v>16.611475273024755</v>
      </c>
      <c r="O1637" s="21" t="s">
        <v>1453</v>
      </c>
      <c r="P1637" s="21" t="s">
        <v>1453</v>
      </c>
      <c r="Q1637" s="46">
        <v>5.9207889942771031E-3</v>
      </c>
      <c r="R1637" s="46">
        <v>7.258749281283736E-3</v>
      </c>
      <c r="S1637" s="46">
        <v>8.3208679454054389E-3</v>
      </c>
      <c r="T1637" s="46">
        <v>9.1627893289092689E-3</v>
      </c>
      <c r="U1637" s="46">
        <v>9.8289353966459613E-3</v>
      </c>
      <c r="V1637" s="46">
        <v>1.0354769065182826E-2</v>
      </c>
      <c r="W1637" s="46">
        <v>1.0768601063717027E-2</v>
      </c>
      <c r="X1637" s="46">
        <v>1.1093032387279747E-2</v>
      </c>
      <c r="Y1637" s="46">
        <v>1.134610583597799E-2</v>
      </c>
      <c r="Z1637" s="46">
        <v>1.1542225311802035E-2</v>
      </c>
      <c r="AA1637" s="46">
        <v>1.1692889711652606E-2</v>
      </c>
      <c r="AB1637" s="46">
        <v>1.1807278808822229E-2</v>
      </c>
      <c r="AC1637" s="46">
        <v>1.1780058567685417E-2</v>
      </c>
      <c r="AD1637" s="46">
        <v>1.175227195275232E-2</v>
      </c>
      <c r="AE1637" s="46">
        <v>1.1724315872422121E-2</v>
      </c>
      <c r="AF1637" s="46">
        <v>1.1696339260598638E-2</v>
      </c>
      <c r="AG1637" s="46">
        <v>1.1668324346117224E-2</v>
      </c>
      <c r="AH1637" s="46">
        <v>1.164030943163581E-2</v>
      </c>
      <c r="AI1637" s="46">
        <v>1.1612294517154393E-2</v>
      </c>
      <c r="AJ1637" s="46">
        <v>1.1584279602672979E-2</v>
      </c>
      <c r="AK1637" s="46">
        <v>0.20602620306906583</v>
      </c>
      <c r="AL1637" s="45">
        <v>0.20602620306906583</v>
      </c>
      <c r="AM1637" s="45">
        <v>5.9207889942771031E-3</v>
      </c>
      <c r="AN1637" s="45">
        <v>1.3179538275560839E-2</v>
      </c>
      <c r="AO1637" s="45">
        <v>2.150040622096628E-2</v>
      </c>
      <c r="AP1637" s="45">
        <v>3.0663195549875549E-2</v>
      </c>
      <c r="AQ1637" s="45">
        <v>4.0492130946521508E-2</v>
      </c>
      <c r="AR1637" s="45">
        <v>5.0846900011704332E-2</v>
      </c>
      <c r="AS1637" s="45">
        <v>6.161550107542136E-2</v>
      </c>
      <c r="AT1637" s="45">
        <v>7.2708533462701105E-2</v>
      </c>
      <c r="AU1637" s="45">
        <v>8.4054639298679096E-2</v>
      </c>
      <c r="AV1637" s="45">
        <v>9.5596864610481128E-2</v>
      </c>
      <c r="AW1637" s="45">
        <v>0.10728975432213374</v>
      </c>
      <c r="AX1637" s="45">
        <v>0.11909703313095596</v>
      </c>
      <c r="AY1637" s="45">
        <v>0.13087709169864137</v>
      </c>
      <c r="AZ1637" s="45">
        <v>0.1426293636513937</v>
      </c>
      <c r="BA1637" s="45">
        <v>0.15435367952381582</v>
      </c>
      <c r="BB1637" s="45">
        <v>0.16605001878441444</v>
      </c>
      <c r="BC1637" s="45">
        <v>0.17771834313053167</v>
      </c>
      <c r="BD1637" s="45">
        <v>0.18935865256216747</v>
      </c>
      <c r="BE1637" s="45">
        <v>0.20097094707932187</v>
      </c>
      <c r="BF1637" s="45">
        <v>0.20602620306906583</v>
      </c>
    </row>
    <row r="1638" spans="1:58" ht="13.5" thickBot="1" x14ac:dyDescent="0.25">
      <c r="A1638" s="6" t="s">
        <v>1137</v>
      </c>
      <c r="B1638" s="6" t="s">
        <v>1141</v>
      </c>
      <c r="C1638" s="6" t="s">
        <v>353</v>
      </c>
      <c r="D1638" s="6" t="s">
        <v>1137</v>
      </c>
      <c r="E1638" s="6">
        <v>17.490390170942174</v>
      </c>
      <c r="F1638" s="6" t="s">
        <v>25</v>
      </c>
      <c r="G1638" s="21" t="s">
        <v>1305</v>
      </c>
      <c r="H1638" s="21" t="s">
        <v>1174</v>
      </c>
      <c r="I1638" s="21" t="s">
        <v>1216</v>
      </c>
      <c r="J1638" s="21" t="s">
        <v>240</v>
      </c>
      <c r="K1638" s="21" t="s">
        <v>275</v>
      </c>
      <c r="L1638" s="21" t="s">
        <v>1232</v>
      </c>
      <c r="M1638" s="3">
        <v>9.268521207494322</v>
      </c>
      <c r="N1638" s="3">
        <v>17.490390170942174</v>
      </c>
      <c r="O1638" s="21" t="s">
        <v>1453</v>
      </c>
      <c r="P1638" s="21" t="s">
        <v>1453</v>
      </c>
      <c r="Q1638" s="46">
        <v>1.0983204545637047E-3</v>
      </c>
      <c r="R1638" s="46">
        <v>1.3456348804894562E-3</v>
      </c>
      <c r="S1638" s="46">
        <v>1.5417415432448871E-3</v>
      </c>
      <c r="T1638" s="46">
        <v>1.6969833624516384E-3</v>
      </c>
      <c r="U1638" s="46">
        <v>1.8196148080859523E-3</v>
      </c>
      <c r="V1638" s="46">
        <v>1.9162236002486252E-3</v>
      </c>
      <c r="W1638" s="46">
        <v>1.9920672593173785E-3</v>
      </c>
      <c r="X1638" s="46">
        <v>2.0513416998924091E-3</v>
      </c>
      <c r="Y1638" s="46">
        <v>2.0973955902524192E-3</v>
      </c>
      <c r="Z1638" s="46">
        <v>2.1329014283492462E-3</v>
      </c>
      <c r="AA1638" s="46">
        <v>2.1599920741376013E-3</v>
      </c>
      <c r="AB1638" s="46">
        <v>2.180369713296766E-3</v>
      </c>
      <c r="AC1638" s="46">
        <v>2.1746013505821718E-3</v>
      </c>
      <c r="AD1638" s="46">
        <v>2.1687317412528635E-3</v>
      </c>
      <c r="AE1638" s="46">
        <v>2.1628341821955947E-3</v>
      </c>
      <c r="AF1638" s="46">
        <v>2.1569361606124165E-3</v>
      </c>
      <c r="AG1638" s="46">
        <v>2.1510310746519126E-3</v>
      </c>
      <c r="AH1638" s="46">
        <v>2.1451259886914082E-3</v>
      </c>
      <c r="AI1638" s="46">
        <v>2.1392209027309038E-3</v>
      </c>
      <c r="AJ1638" s="46">
        <v>2.1333158167703994E-3</v>
      </c>
      <c r="AK1638" s="46">
        <v>3.7940983190268722E-2</v>
      </c>
      <c r="AL1638" s="45">
        <v>3.7940983190268722E-2</v>
      </c>
      <c r="AM1638" s="45">
        <v>1.0983204545637047E-3</v>
      </c>
      <c r="AN1638" s="45">
        <v>2.4439553350531608E-3</v>
      </c>
      <c r="AO1638" s="45">
        <v>3.9856968782980475E-3</v>
      </c>
      <c r="AP1638" s="45">
        <v>5.6826802407496857E-3</v>
      </c>
      <c r="AQ1638" s="45">
        <v>7.5022950488356378E-3</v>
      </c>
      <c r="AR1638" s="45">
        <v>9.4185186490842628E-3</v>
      </c>
      <c r="AS1638" s="45">
        <v>1.1410585908401641E-2</v>
      </c>
      <c r="AT1638" s="45">
        <v>1.3461927608294051E-2</v>
      </c>
      <c r="AU1638" s="45">
        <v>1.5559323198546471E-2</v>
      </c>
      <c r="AV1638" s="45">
        <v>1.7692224626895715E-2</v>
      </c>
      <c r="AW1638" s="45">
        <v>1.9852216701033317E-2</v>
      </c>
      <c r="AX1638" s="45">
        <v>2.2032586414330084E-2</v>
      </c>
      <c r="AY1638" s="45">
        <v>2.4207187764912257E-2</v>
      </c>
      <c r="AZ1638" s="45">
        <v>2.6375919506165121E-2</v>
      </c>
      <c r="BA1638" s="45">
        <v>2.8538753688360716E-2</v>
      </c>
      <c r="BB1638" s="45">
        <v>3.0695689848973133E-2</v>
      </c>
      <c r="BC1638" s="45">
        <v>3.2846720923625047E-2</v>
      </c>
      <c r="BD1638" s="45">
        <v>3.4991846912316459E-2</v>
      </c>
      <c r="BE1638" s="45">
        <v>3.713106781504736E-2</v>
      </c>
      <c r="BF1638" s="45">
        <v>3.7940983190268722E-2</v>
      </c>
    </row>
    <row r="1639" spans="1:58" ht="13.5" thickBot="1" x14ac:dyDescent="0.25">
      <c r="A1639" s="6" t="s">
        <v>1137</v>
      </c>
      <c r="B1639" s="6" t="s">
        <v>1141</v>
      </c>
      <c r="C1639" s="6" t="s">
        <v>353</v>
      </c>
      <c r="D1639" s="6" t="s">
        <v>1137</v>
      </c>
      <c r="E1639" s="6">
        <v>17.09068809638174</v>
      </c>
      <c r="F1639" s="6" t="s">
        <v>25</v>
      </c>
      <c r="G1639" s="21" t="s">
        <v>1305</v>
      </c>
      <c r="H1639" s="21" t="s">
        <v>1174</v>
      </c>
      <c r="I1639" s="21" t="s">
        <v>1216</v>
      </c>
      <c r="J1639" s="21" t="s">
        <v>240</v>
      </c>
      <c r="K1639" s="21" t="s">
        <v>277</v>
      </c>
      <c r="L1639" s="21" t="s">
        <v>1233</v>
      </c>
      <c r="M1639" s="3">
        <v>8.7193973964484748</v>
      </c>
      <c r="N1639" s="3">
        <v>17.09068809638174</v>
      </c>
      <c r="O1639" s="21" t="s">
        <v>1453</v>
      </c>
      <c r="P1639" s="21" t="s">
        <v>1453</v>
      </c>
      <c r="Q1639" s="46">
        <v>1.9075563546755027E-2</v>
      </c>
      <c r="R1639" s="46">
        <v>2.3266754314903361E-2</v>
      </c>
      <c r="S1639" s="46">
        <v>2.6563945506560972E-2</v>
      </c>
      <c r="T1639" s="46">
        <v>2.914932858689092E-2</v>
      </c>
      <c r="U1639" s="46">
        <v>3.1168001962467273E-2</v>
      </c>
      <c r="V1639" s="46">
        <v>3.2735522736022094E-2</v>
      </c>
      <c r="W1639" s="46">
        <v>3.3943921004461496E-2</v>
      </c>
      <c r="X1639" s="46">
        <v>3.4866489709941551E-2</v>
      </c>
      <c r="Y1639" s="46">
        <v>3.5561599328340819E-2</v>
      </c>
      <c r="Z1639" s="46">
        <v>3.6075735927833377E-2</v>
      </c>
      <c r="AA1639" s="46">
        <v>3.6445920711126165E-2</v>
      </c>
      <c r="AB1639" s="46">
        <v>3.6701636964689248E-2</v>
      </c>
      <c r="AC1639" s="46">
        <v>3.6517915916615386E-2</v>
      </c>
      <c r="AD1639" s="46">
        <v>3.633308810053909E-2</v>
      </c>
      <c r="AE1639" s="46">
        <v>3.6148385757217627E-2</v>
      </c>
      <c r="AF1639" s="46">
        <v>3.5964267925488874E-2</v>
      </c>
      <c r="AG1639" s="46">
        <v>3.5780032195075175E-2</v>
      </c>
      <c r="AH1639" s="46">
        <v>3.5595796464661468E-2</v>
      </c>
      <c r="AI1639" s="46">
        <v>3.5411560734247768E-2</v>
      </c>
      <c r="AJ1639" s="46">
        <v>3.5227325003834076E-2</v>
      </c>
      <c r="AK1639" s="46">
        <v>0.62651733761201933</v>
      </c>
      <c r="AL1639" s="45">
        <v>0.62651733761201933</v>
      </c>
      <c r="AM1639" s="45">
        <v>1.9075563546755027E-2</v>
      </c>
      <c r="AN1639" s="45">
        <v>4.2342317861658388E-2</v>
      </c>
      <c r="AO1639" s="45">
        <v>6.8906263368219367E-2</v>
      </c>
      <c r="AP1639" s="45">
        <v>9.8055591955110294E-2</v>
      </c>
      <c r="AQ1639" s="45">
        <v>0.12922359391757757</v>
      </c>
      <c r="AR1639" s="45">
        <v>0.16195911665359966</v>
      </c>
      <c r="AS1639" s="45">
        <v>0.19590303765806116</v>
      </c>
      <c r="AT1639" s="45">
        <v>0.23076952736800271</v>
      </c>
      <c r="AU1639" s="45">
        <v>0.26633112669634351</v>
      </c>
      <c r="AV1639" s="45">
        <v>0.30240686262417688</v>
      </c>
      <c r="AW1639" s="45">
        <v>0.33885278333530305</v>
      </c>
      <c r="AX1639" s="45">
        <v>0.37555442029999231</v>
      </c>
      <c r="AY1639" s="45">
        <v>0.41207233621660772</v>
      </c>
      <c r="AZ1639" s="45">
        <v>0.44840542431714681</v>
      </c>
      <c r="BA1639" s="45">
        <v>0.48455381007436443</v>
      </c>
      <c r="BB1639" s="45">
        <v>0.52051807799985328</v>
      </c>
      <c r="BC1639" s="45">
        <v>0.55629811019492847</v>
      </c>
      <c r="BD1639" s="45">
        <v>0.59189390665958996</v>
      </c>
      <c r="BE1639" s="45">
        <v>0.62651733761201933</v>
      </c>
      <c r="BF1639" s="45">
        <v>0.62651733761201933</v>
      </c>
    </row>
    <row r="1640" spans="1:58" ht="13.5" thickBot="1" x14ac:dyDescent="0.25">
      <c r="A1640" s="6" t="s">
        <v>1137</v>
      </c>
      <c r="B1640" s="6" t="s">
        <v>1141</v>
      </c>
      <c r="C1640" s="6" t="s">
        <v>353</v>
      </c>
      <c r="D1640" s="6" t="s">
        <v>1137</v>
      </c>
      <c r="E1640" s="6">
        <v>17.547919175196444</v>
      </c>
      <c r="F1640" s="6" t="s">
        <v>25</v>
      </c>
      <c r="G1640" s="21" t="s">
        <v>1305</v>
      </c>
      <c r="H1640" s="21" t="s">
        <v>1174</v>
      </c>
      <c r="I1640" s="21" t="s">
        <v>1216</v>
      </c>
      <c r="J1640" s="21" t="s">
        <v>240</v>
      </c>
      <c r="K1640" s="21" t="s">
        <v>279</v>
      </c>
      <c r="L1640" s="21" t="s">
        <v>1234</v>
      </c>
      <c r="M1640" s="3">
        <v>9.3475564391640997</v>
      </c>
      <c r="N1640" s="3">
        <v>17.547919175196444</v>
      </c>
      <c r="O1640" s="21" t="s">
        <v>1453</v>
      </c>
      <c r="P1640" s="21" t="s">
        <v>1453</v>
      </c>
      <c r="Q1640" s="46">
        <v>9.9739167596291558E-3</v>
      </c>
      <c r="R1640" s="46">
        <v>1.2053898695205418E-2</v>
      </c>
      <c r="S1640" s="46">
        <v>1.3661288841461451E-2</v>
      </c>
      <c r="T1640" s="46">
        <v>1.4894382792934832E-2</v>
      </c>
      <c r="U1640" s="46">
        <v>1.5831105925792829E-2</v>
      </c>
      <c r="V1640" s="46">
        <v>1.6533234137419375E-2</v>
      </c>
      <c r="W1640" s="46">
        <v>1.7049740048486563E-2</v>
      </c>
      <c r="X1640" s="46">
        <v>1.7419445871686277E-2</v>
      </c>
      <c r="Y1640" s="46">
        <v>1.7673126605792511E-2</v>
      </c>
      <c r="Z1640" s="46">
        <v>1.7835177447648176E-2</v>
      </c>
      <c r="AA1640" s="46">
        <v>1.7924935716124885E-2</v>
      </c>
      <c r="AB1640" s="46">
        <v>1.7957728873177273E-2</v>
      </c>
      <c r="AC1640" s="46">
        <v>1.777680720345895E-2</v>
      </c>
      <c r="AD1640" s="46">
        <v>1.7596575473277122E-2</v>
      </c>
      <c r="AE1640" s="46">
        <v>1.7417625448040479E-2</v>
      </c>
      <c r="AF1640" s="46">
        <v>1.7240168427597249E-2</v>
      </c>
      <c r="AG1640" s="46">
        <v>1.7062654776946663E-2</v>
      </c>
      <c r="AH1640" s="46">
        <v>1.6885141126296091E-2</v>
      </c>
      <c r="AI1640" s="46">
        <v>1.6707627475645512E-2</v>
      </c>
      <c r="AJ1640" s="46">
        <v>1.6530113824994933E-2</v>
      </c>
      <c r="AK1640" s="46">
        <v>0.2939877751981535</v>
      </c>
      <c r="AL1640" s="45">
        <v>0.2939877751981535</v>
      </c>
      <c r="AM1640" s="45">
        <v>9.9739167596291558E-3</v>
      </c>
      <c r="AN1640" s="45">
        <v>2.2027815454834572E-2</v>
      </c>
      <c r="AO1640" s="45">
        <v>3.5689104296296022E-2</v>
      </c>
      <c r="AP1640" s="45">
        <v>5.0583487089230855E-2</v>
      </c>
      <c r="AQ1640" s="45">
        <v>6.6414593015023685E-2</v>
      </c>
      <c r="AR1640" s="45">
        <v>8.294782715244306E-2</v>
      </c>
      <c r="AS1640" s="45">
        <v>9.9997567200929616E-2</v>
      </c>
      <c r="AT1640" s="45">
        <v>0.1174170130726159</v>
      </c>
      <c r="AU1640" s="45">
        <v>0.13509013967840841</v>
      </c>
      <c r="AV1640" s="45">
        <v>0.15292531712605659</v>
      </c>
      <c r="AW1640" s="45">
        <v>0.17085025284218147</v>
      </c>
      <c r="AX1640" s="45">
        <v>0.18880798171535873</v>
      </c>
      <c r="AY1640" s="45">
        <v>0.20658478891881768</v>
      </c>
      <c r="AZ1640" s="45">
        <v>0.2241813643920948</v>
      </c>
      <c r="BA1640" s="45">
        <v>0.24159898984013528</v>
      </c>
      <c r="BB1640" s="45">
        <v>0.25883915826773252</v>
      </c>
      <c r="BC1640" s="45">
        <v>0.2759018130446792</v>
      </c>
      <c r="BD1640" s="45">
        <v>0.29278695417097528</v>
      </c>
      <c r="BE1640" s="45">
        <v>0.2939877751981535</v>
      </c>
      <c r="BF1640" s="45">
        <v>0.2939877751981535</v>
      </c>
    </row>
    <row r="1641" spans="1:58" ht="13.5" thickBot="1" x14ac:dyDescent="0.25">
      <c r="A1641" s="6" t="s">
        <v>1353</v>
      </c>
      <c r="B1641" s="6" t="s">
        <v>1351</v>
      </c>
      <c r="C1641" s="6" t="s">
        <v>372</v>
      </c>
      <c r="D1641" s="6" t="s">
        <v>1353</v>
      </c>
      <c r="E1641" s="6">
        <v>33.530495344872314</v>
      </c>
      <c r="F1641" s="6" t="s">
        <v>314</v>
      </c>
      <c r="G1641" s="21" t="s">
        <v>1305</v>
      </c>
      <c r="H1641" s="21" t="s">
        <v>1159</v>
      </c>
      <c r="I1641" s="21" t="s">
        <v>1160</v>
      </c>
      <c r="J1641" s="21" t="s">
        <v>240</v>
      </c>
      <c r="K1641" s="21" t="s">
        <v>245</v>
      </c>
      <c r="L1641" s="21" t="s">
        <v>1235</v>
      </c>
      <c r="M1641" s="3">
        <v>13.978587277318239</v>
      </c>
      <c r="N1641" s="3">
        <v>33.530495344872314</v>
      </c>
      <c r="O1641" s="21" t="s">
        <v>1450</v>
      </c>
      <c r="P1641" s="21" t="s">
        <v>1459</v>
      </c>
      <c r="Q1641" s="46">
        <v>0.17306007162867837</v>
      </c>
      <c r="R1641" s="46">
        <v>0.17571399432357779</v>
      </c>
      <c r="S1641" s="46">
        <v>0.1747997725814901</v>
      </c>
      <c r="T1641" s="46">
        <v>0.17473947234119613</v>
      </c>
      <c r="U1641" s="46">
        <v>0.17374321072328824</v>
      </c>
      <c r="V1641" s="46">
        <v>0.15485270116765604</v>
      </c>
      <c r="W1641" s="46">
        <v>0.12154895440200995</v>
      </c>
      <c r="X1641" s="46">
        <v>9.4793790282277177E-2</v>
      </c>
      <c r="Y1641" s="46">
        <v>7.3648921442322157E-2</v>
      </c>
      <c r="Z1641" s="46">
        <v>5.6733947201480853E-2</v>
      </c>
      <c r="AA1641" s="46">
        <v>4.2921173999909787E-2</v>
      </c>
      <c r="AB1641" s="46">
        <v>3.2105730271948574E-2</v>
      </c>
      <c r="AC1641" s="46">
        <v>2.3475497916839037E-2</v>
      </c>
      <c r="AD1641" s="46">
        <v>1.6480832101710904E-2</v>
      </c>
      <c r="AE1641" s="46">
        <v>1.0988269593636645E-2</v>
      </c>
      <c r="AF1641" s="46">
        <v>6.5789716823387474E-3</v>
      </c>
      <c r="AG1641" s="46">
        <v>0</v>
      </c>
      <c r="AH1641" s="46">
        <v>0</v>
      </c>
      <c r="AI1641" s="46">
        <v>0</v>
      </c>
      <c r="AJ1641" s="46">
        <v>0</v>
      </c>
      <c r="AK1641" s="46">
        <v>1.3720231635620144</v>
      </c>
      <c r="AL1641" s="45">
        <v>1.3720231635620144</v>
      </c>
      <c r="AM1641" s="45">
        <v>0.17306007162867837</v>
      </c>
      <c r="AN1641" s="45">
        <v>0.34877406595225613</v>
      </c>
      <c r="AO1641" s="45">
        <v>0.52357383853374628</v>
      </c>
      <c r="AP1641" s="45">
        <v>0.69831331087494242</v>
      </c>
      <c r="AQ1641" s="45">
        <v>0.87205652159823066</v>
      </c>
      <c r="AR1641" s="45">
        <v>1.0269092227658867</v>
      </c>
      <c r="AS1641" s="45">
        <v>1.1484581771678966</v>
      </c>
      <c r="AT1641" s="45">
        <v>1.2432519674501736</v>
      </c>
      <c r="AU1641" s="45">
        <v>1.3169008888924958</v>
      </c>
      <c r="AV1641" s="45">
        <v>1.3720231635620144</v>
      </c>
      <c r="AW1641" s="45">
        <v>1.3720231635620144</v>
      </c>
      <c r="AX1641" s="45">
        <v>1.3720231635620144</v>
      </c>
      <c r="AY1641" s="45">
        <v>1.3720231635620144</v>
      </c>
      <c r="AZ1641" s="45">
        <v>1.3720231635620144</v>
      </c>
      <c r="BA1641" s="45">
        <v>1.3720231635620144</v>
      </c>
      <c r="BB1641" s="45">
        <v>1.3720231635620144</v>
      </c>
      <c r="BC1641" s="45">
        <v>1.3720231635620144</v>
      </c>
      <c r="BD1641" s="45">
        <v>1.3720231635620144</v>
      </c>
      <c r="BE1641" s="45">
        <v>1.3720231635620144</v>
      </c>
      <c r="BF1641" s="45">
        <v>1.3720231635620144</v>
      </c>
    </row>
    <row r="1642" spans="1:58" ht="13.5" thickBot="1" x14ac:dyDescent="0.25">
      <c r="A1642" s="6" t="s">
        <v>1352</v>
      </c>
      <c r="B1642" s="6" t="s">
        <v>1351</v>
      </c>
      <c r="C1642" s="6" t="s">
        <v>372</v>
      </c>
      <c r="D1642" s="6" t="s">
        <v>1352</v>
      </c>
      <c r="E1642" s="6">
        <v>24.64464788545494</v>
      </c>
      <c r="F1642" s="6" t="s">
        <v>314</v>
      </c>
      <c r="G1642" s="21" t="s">
        <v>1305</v>
      </c>
      <c r="H1642" s="21" t="s">
        <v>1159</v>
      </c>
      <c r="I1642" s="21" t="s">
        <v>1160</v>
      </c>
      <c r="J1642" s="21" t="s">
        <v>240</v>
      </c>
      <c r="K1642" s="21" t="s">
        <v>247</v>
      </c>
      <c r="L1642" s="21" t="s">
        <v>373</v>
      </c>
      <c r="M1642" s="3">
        <v>13.978587277318239</v>
      </c>
      <c r="N1642" s="3">
        <v>24.64464788545494</v>
      </c>
      <c r="O1642" s="21" t="s">
        <v>1450</v>
      </c>
      <c r="P1642" s="21" t="s">
        <v>1459</v>
      </c>
      <c r="Q1642" s="46">
        <v>5.2563024990404647E-2</v>
      </c>
      <c r="R1642" s="46">
        <v>5.3705925219833563E-2</v>
      </c>
      <c r="S1642" s="46">
        <v>5.3381357805940874E-2</v>
      </c>
      <c r="T1642" s="46">
        <v>5.3415108192551054E-2</v>
      </c>
      <c r="U1642" s="46">
        <v>5.3070228696345964E-2</v>
      </c>
      <c r="V1642" s="46">
        <v>4.7303239111360931E-2</v>
      </c>
      <c r="W1642" s="46">
        <v>3.715235373996794E-2</v>
      </c>
      <c r="X1642" s="46">
        <v>2.8981108374222353E-2</v>
      </c>
      <c r="Y1642" s="46">
        <v>2.2541529514215012E-2</v>
      </c>
      <c r="Z1642" s="46">
        <v>1.7386189258766029E-2</v>
      </c>
      <c r="AA1642" s="46">
        <v>1.3144686757299875E-2</v>
      </c>
      <c r="AB1642" s="46">
        <v>9.8441823991226272E-3</v>
      </c>
      <c r="AC1642" s="46">
        <v>7.2064958627722437E-3</v>
      </c>
      <c r="AD1642" s="46">
        <v>5.0606175097144589E-3</v>
      </c>
      <c r="AE1642" s="46">
        <v>3.3835935437165491E-3</v>
      </c>
      <c r="AF1642" s="46">
        <v>2.034372413401213E-3</v>
      </c>
      <c r="AG1642" s="46">
        <v>0</v>
      </c>
      <c r="AH1642" s="46">
        <v>0</v>
      </c>
      <c r="AI1642" s="46">
        <v>0</v>
      </c>
      <c r="AJ1642" s="46">
        <v>0</v>
      </c>
      <c r="AK1642" s="46">
        <v>0.41672054769780487</v>
      </c>
      <c r="AL1642" s="45">
        <v>0.41672054769780487</v>
      </c>
      <c r="AM1642" s="45">
        <v>5.2563024990404647E-2</v>
      </c>
      <c r="AN1642" s="45">
        <v>0.10626895021023822</v>
      </c>
      <c r="AO1642" s="45">
        <v>0.15965030801617908</v>
      </c>
      <c r="AP1642" s="45">
        <v>0.21306541620873012</v>
      </c>
      <c r="AQ1642" s="45">
        <v>0.26613564490507607</v>
      </c>
      <c r="AR1642" s="45">
        <v>0.31343888401643699</v>
      </c>
      <c r="AS1642" s="45">
        <v>0.35059123775640494</v>
      </c>
      <c r="AT1642" s="45">
        <v>0.37957234613062729</v>
      </c>
      <c r="AU1642" s="45">
        <v>0.4021138756448423</v>
      </c>
      <c r="AV1642" s="45">
        <v>0.41672054769780487</v>
      </c>
      <c r="AW1642" s="45">
        <v>0.41672054769780487</v>
      </c>
      <c r="AX1642" s="45">
        <v>0.41672054769780487</v>
      </c>
      <c r="AY1642" s="45">
        <v>0.41672054769780487</v>
      </c>
      <c r="AZ1642" s="45">
        <v>0.41672054769780487</v>
      </c>
      <c r="BA1642" s="45">
        <v>0.41672054769780487</v>
      </c>
      <c r="BB1642" s="45">
        <v>0.41672054769780487</v>
      </c>
      <c r="BC1642" s="45">
        <v>0.41672054769780487</v>
      </c>
      <c r="BD1642" s="45">
        <v>0.41672054769780487</v>
      </c>
      <c r="BE1642" s="45">
        <v>0.41672054769780487</v>
      </c>
      <c r="BF1642" s="45">
        <v>0.41672054769780487</v>
      </c>
    </row>
    <row r="1643" spans="1:58" ht="13.5" thickBot="1" x14ac:dyDescent="0.25">
      <c r="A1643" s="6" t="s">
        <v>1352</v>
      </c>
      <c r="B1643" s="6" t="s">
        <v>1351</v>
      </c>
      <c r="C1643" s="6" t="s">
        <v>372</v>
      </c>
      <c r="D1643" s="6" t="s">
        <v>1352</v>
      </c>
      <c r="E1643" s="6">
        <v>21.533120412457833</v>
      </c>
      <c r="F1643" s="6" t="s">
        <v>314</v>
      </c>
      <c r="G1643" s="21" t="s">
        <v>1305</v>
      </c>
      <c r="H1643" s="21" t="s">
        <v>1159</v>
      </c>
      <c r="I1643" s="21" t="s">
        <v>1160</v>
      </c>
      <c r="J1643" s="21" t="s">
        <v>240</v>
      </c>
      <c r="K1643" s="21" t="s">
        <v>249</v>
      </c>
      <c r="L1643" s="21" t="s">
        <v>374</v>
      </c>
      <c r="M1643" s="3">
        <v>11.122366035183699</v>
      </c>
      <c r="N1643" s="3">
        <v>21.533120412457833</v>
      </c>
      <c r="O1643" s="21" t="s">
        <v>1450</v>
      </c>
      <c r="P1643" s="21" t="s">
        <v>1460</v>
      </c>
      <c r="Q1643" s="46">
        <v>1.2188375178333001E-2</v>
      </c>
      <c r="R1643" s="46">
        <v>1.2228953039325891E-2</v>
      </c>
      <c r="S1643" s="46">
        <v>1.2180557859965472E-2</v>
      </c>
      <c r="T1643" s="46">
        <v>1.2154098667793113E-2</v>
      </c>
      <c r="U1643" s="46">
        <v>1.2104837654384096E-2</v>
      </c>
      <c r="V1643" s="46">
        <v>1.0784912520619454E-2</v>
      </c>
      <c r="W1643" s="46">
        <v>8.4537253756204172E-3</v>
      </c>
      <c r="X1643" s="46">
        <v>6.5898830829980758E-3</v>
      </c>
      <c r="Y1643" s="46">
        <v>5.1079703609425084E-3</v>
      </c>
      <c r="Z1643" s="46">
        <v>3.9248549376993316E-3</v>
      </c>
      <c r="AA1643" s="46">
        <v>2.9733729242864245E-3</v>
      </c>
      <c r="AB1643" s="46">
        <v>2.2194732132984852E-3</v>
      </c>
      <c r="AC1643" s="46">
        <v>1.6177954627708214E-3</v>
      </c>
      <c r="AD1643" s="46">
        <v>1.1353967697382424E-3</v>
      </c>
      <c r="AE1643" s="46">
        <v>7.5271696881997721E-4</v>
      </c>
      <c r="AF1643" s="46">
        <v>4.4678685153988506E-4</v>
      </c>
      <c r="AG1643" s="46">
        <v>0</v>
      </c>
      <c r="AH1643" s="46">
        <v>0</v>
      </c>
      <c r="AI1643" s="46">
        <v>0</v>
      </c>
      <c r="AJ1643" s="46">
        <v>0</v>
      </c>
      <c r="AK1643" s="46">
        <v>9.6629643761721409E-2</v>
      </c>
      <c r="AL1643" s="45">
        <v>9.6629643761721409E-2</v>
      </c>
      <c r="AM1643" s="45">
        <v>1.2188375178333001E-2</v>
      </c>
      <c r="AN1643" s="45">
        <v>2.4417328217658893E-2</v>
      </c>
      <c r="AO1643" s="45">
        <v>3.6597886077624361E-2</v>
      </c>
      <c r="AP1643" s="45">
        <v>4.8751984745417476E-2</v>
      </c>
      <c r="AQ1643" s="45">
        <v>6.0856822399801572E-2</v>
      </c>
      <c r="AR1643" s="45">
        <v>7.164173492042103E-2</v>
      </c>
      <c r="AS1643" s="45">
        <v>8.0095460296041449E-2</v>
      </c>
      <c r="AT1643" s="45">
        <v>8.668534337903952E-2</v>
      </c>
      <c r="AU1643" s="45">
        <v>9.1793313739982035E-2</v>
      </c>
      <c r="AV1643" s="45">
        <v>9.5718168677681362E-2</v>
      </c>
      <c r="AW1643" s="45">
        <v>9.6629643761721409E-2</v>
      </c>
      <c r="AX1643" s="45">
        <v>9.6629643761721409E-2</v>
      </c>
      <c r="AY1643" s="45">
        <v>9.6629643761721409E-2</v>
      </c>
      <c r="AZ1643" s="45">
        <v>9.6629643761721409E-2</v>
      </c>
      <c r="BA1643" s="45">
        <v>9.6629643761721409E-2</v>
      </c>
      <c r="BB1643" s="45">
        <v>9.6629643761721409E-2</v>
      </c>
      <c r="BC1643" s="45">
        <v>9.6629643761721409E-2</v>
      </c>
      <c r="BD1643" s="45">
        <v>9.6629643761721409E-2</v>
      </c>
      <c r="BE1643" s="45">
        <v>9.6629643761721409E-2</v>
      </c>
      <c r="BF1643" s="45">
        <v>9.6629643761721409E-2</v>
      </c>
    </row>
    <row r="1644" spans="1:58" ht="13.5" thickBot="1" x14ac:dyDescent="0.25">
      <c r="A1644" s="6" t="s">
        <v>1353</v>
      </c>
      <c r="B1644" s="6" t="s">
        <v>1141</v>
      </c>
      <c r="C1644" s="6" t="s">
        <v>372</v>
      </c>
      <c r="D1644" s="6" t="s">
        <v>1353</v>
      </c>
      <c r="E1644" s="6">
        <v>30.464035944662438</v>
      </c>
      <c r="F1644" s="6" t="s">
        <v>314</v>
      </c>
      <c r="G1644" s="21" t="s">
        <v>1305</v>
      </c>
      <c r="H1644" s="21" t="s">
        <v>1159</v>
      </c>
      <c r="I1644" s="21" t="s">
        <v>1160</v>
      </c>
      <c r="J1644" s="21" t="s">
        <v>240</v>
      </c>
      <c r="K1644" s="21" t="s">
        <v>251</v>
      </c>
      <c r="L1644" s="21" t="s">
        <v>375</v>
      </c>
      <c r="M1644" s="3">
        <v>7.5784140931627233</v>
      </c>
      <c r="N1644" s="3">
        <v>30.464035944662438</v>
      </c>
      <c r="O1644" s="21" t="s">
        <v>1451</v>
      </c>
      <c r="P1644" s="21" t="s">
        <v>1461</v>
      </c>
      <c r="Q1644" s="46">
        <v>2.455007426076718E-2</v>
      </c>
      <c r="R1644" s="46">
        <v>2.4575178926494051E-2</v>
      </c>
      <c r="S1644" s="46">
        <v>2.445097581210972E-2</v>
      </c>
      <c r="T1644" s="46">
        <v>2.4331606564499664E-2</v>
      </c>
      <c r="U1644" s="46">
        <v>2.4212956844760259E-2</v>
      </c>
      <c r="V1644" s="46">
        <v>2.1542790660698783E-2</v>
      </c>
      <c r="W1644" s="46">
        <v>1.6856704347407478E-2</v>
      </c>
      <c r="X1644" s="46">
        <v>1.3133748685297795E-2</v>
      </c>
      <c r="Y1644" s="46">
        <v>1.0210546372701228E-2</v>
      </c>
      <c r="Z1644" s="46">
        <v>7.8464018090495767E-3</v>
      </c>
      <c r="AA1644" s="46">
        <v>5.9358750111711284E-3</v>
      </c>
      <c r="AB1644" s="46">
        <v>4.4230947573537481E-3</v>
      </c>
      <c r="AC1644" s="46">
        <v>3.2199485491397066E-3</v>
      </c>
      <c r="AD1644" s="46">
        <v>2.2562214632090537E-3</v>
      </c>
      <c r="AE1644" s="46">
        <v>1.4967848719939381E-3</v>
      </c>
      <c r="AF1644" s="46">
        <v>8.8956948197908966E-4</v>
      </c>
      <c r="AG1644" s="46">
        <v>0</v>
      </c>
      <c r="AH1644" s="46">
        <v>0</v>
      </c>
      <c r="AI1644" s="46">
        <v>0</v>
      </c>
      <c r="AJ1644" s="46">
        <v>0</v>
      </c>
      <c r="AK1644" s="46">
        <v>0.18840663052263742</v>
      </c>
      <c r="AL1644" s="45">
        <v>0.18840663052263742</v>
      </c>
      <c r="AM1644" s="45">
        <v>2.455007426076718E-2</v>
      </c>
      <c r="AN1644" s="45">
        <v>4.9125253187261228E-2</v>
      </c>
      <c r="AO1644" s="45">
        <v>7.3576228999370941E-2</v>
      </c>
      <c r="AP1644" s="45">
        <v>9.7907835563870602E-2</v>
      </c>
      <c r="AQ1644" s="45">
        <v>0.12212079240863086</v>
      </c>
      <c r="AR1644" s="45">
        <v>0.14366358306932964</v>
      </c>
      <c r="AS1644" s="45">
        <v>0.16052028741673713</v>
      </c>
      <c r="AT1644" s="45">
        <v>0.17365403610203492</v>
      </c>
      <c r="AU1644" s="45">
        <v>0.18386458247473614</v>
      </c>
      <c r="AV1644" s="45">
        <v>0.18840663052263742</v>
      </c>
      <c r="AW1644" s="45">
        <v>0.18840663052263742</v>
      </c>
      <c r="AX1644" s="45">
        <v>0.18840663052263742</v>
      </c>
      <c r="AY1644" s="45">
        <v>0.18840663052263742</v>
      </c>
      <c r="AZ1644" s="45">
        <v>0.18840663052263742</v>
      </c>
      <c r="BA1644" s="45">
        <v>0.18840663052263742</v>
      </c>
      <c r="BB1644" s="45">
        <v>0.18840663052263742</v>
      </c>
      <c r="BC1644" s="45">
        <v>0.18840663052263742</v>
      </c>
      <c r="BD1644" s="45">
        <v>0.18840663052263742</v>
      </c>
      <c r="BE1644" s="45">
        <v>0.18840663052263742</v>
      </c>
      <c r="BF1644" s="45">
        <v>0.18840663052263742</v>
      </c>
    </row>
    <row r="1645" spans="1:58" ht="13.5" thickBot="1" x14ac:dyDescent="0.25">
      <c r="A1645" s="6" t="s">
        <v>1353</v>
      </c>
      <c r="B1645" s="6" t="s">
        <v>1141</v>
      </c>
      <c r="C1645" s="6" t="s">
        <v>372</v>
      </c>
      <c r="D1645" s="6" t="s">
        <v>1353</v>
      </c>
      <c r="E1645" s="6">
        <v>30.464035944662438</v>
      </c>
      <c r="F1645" s="6" t="s">
        <v>314</v>
      </c>
      <c r="G1645" s="21" t="s">
        <v>1305</v>
      </c>
      <c r="H1645" s="21" t="s">
        <v>1159</v>
      </c>
      <c r="I1645" s="21" t="s">
        <v>1160</v>
      </c>
      <c r="J1645" s="21" t="s">
        <v>240</v>
      </c>
      <c r="K1645" s="21" t="s">
        <v>253</v>
      </c>
      <c r="L1645" s="21" t="s">
        <v>376</v>
      </c>
      <c r="M1645" s="3">
        <v>7.5784140931627233</v>
      </c>
      <c r="N1645" s="3">
        <v>30.464035944662438</v>
      </c>
      <c r="O1645" s="21" t="s">
        <v>1451</v>
      </c>
      <c r="P1645" s="21" t="s">
        <v>1461</v>
      </c>
      <c r="Q1645" s="46">
        <v>2.1192486471204169E-2</v>
      </c>
      <c r="R1645" s="46">
        <v>2.1119312107649269E-2</v>
      </c>
      <c r="S1645" s="46">
        <v>2.1015239043635843E-2</v>
      </c>
      <c r="T1645" s="46">
        <v>2.0912683443874112E-2</v>
      </c>
      <c r="U1645" s="46">
        <v>2.0810641019665819E-2</v>
      </c>
      <c r="V1645" s="46">
        <v>1.8511847555811169E-2</v>
      </c>
      <c r="W1645" s="46">
        <v>1.4482170382119989E-2</v>
      </c>
      <c r="X1645" s="46">
        <v>1.1274979475052882E-2</v>
      </c>
      <c r="Y1645" s="46">
        <v>8.7296198214201048E-3</v>
      </c>
      <c r="Z1645" s="46">
        <v>6.6951596224479474E-3</v>
      </c>
      <c r="AA1645" s="46">
        <v>5.0692837215806598E-3</v>
      </c>
      <c r="AB1645" s="46">
        <v>3.7763659613487795E-3</v>
      </c>
      <c r="AC1645" s="46">
        <v>2.7470950818161916E-3</v>
      </c>
      <c r="AD1645" s="46">
        <v>1.9262901085452487E-3</v>
      </c>
      <c r="AE1645" s="46">
        <v>1.2743312990692761E-3</v>
      </c>
      <c r="AF1645" s="46">
        <v>7.5465425364664557E-4</v>
      </c>
      <c r="AG1645" s="46">
        <v>0</v>
      </c>
      <c r="AH1645" s="46">
        <v>0</v>
      </c>
      <c r="AI1645" s="46">
        <v>0</v>
      </c>
      <c r="AJ1645" s="46">
        <v>0</v>
      </c>
      <c r="AK1645" s="46">
        <v>0.16263922161803607</v>
      </c>
      <c r="AL1645" s="45">
        <v>0.16263922161803607</v>
      </c>
      <c r="AM1645" s="45">
        <v>2.1192486471204169E-2</v>
      </c>
      <c r="AN1645" s="45">
        <v>4.2311798578853435E-2</v>
      </c>
      <c r="AO1645" s="45">
        <v>6.3327037622489285E-2</v>
      </c>
      <c r="AP1645" s="45">
        <v>8.4239721066363404E-2</v>
      </c>
      <c r="AQ1645" s="45">
        <v>0.10505036208602922</v>
      </c>
      <c r="AR1645" s="45">
        <v>0.12356220964184039</v>
      </c>
      <c r="AS1645" s="45">
        <v>0.13804438002396038</v>
      </c>
      <c r="AT1645" s="45">
        <v>0.14931935949901326</v>
      </c>
      <c r="AU1645" s="45">
        <v>0.15804897932043335</v>
      </c>
      <c r="AV1645" s="45">
        <v>0.16263922161803607</v>
      </c>
      <c r="AW1645" s="45">
        <v>0.16263922161803607</v>
      </c>
      <c r="AX1645" s="45">
        <v>0.16263922161803607</v>
      </c>
      <c r="AY1645" s="45">
        <v>0.16263922161803607</v>
      </c>
      <c r="AZ1645" s="45">
        <v>0.16263922161803607</v>
      </c>
      <c r="BA1645" s="45">
        <v>0.16263922161803607</v>
      </c>
      <c r="BB1645" s="45">
        <v>0.16263922161803607</v>
      </c>
      <c r="BC1645" s="45">
        <v>0.16263922161803607</v>
      </c>
      <c r="BD1645" s="45">
        <v>0.16263922161803607</v>
      </c>
      <c r="BE1645" s="45">
        <v>0.16263922161803607</v>
      </c>
      <c r="BF1645" s="45">
        <v>0.16263922161803607</v>
      </c>
    </row>
    <row r="1646" spans="1:58" ht="13.5" thickBot="1" x14ac:dyDescent="0.25">
      <c r="A1646" s="6" t="s">
        <v>1352</v>
      </c>
      <c r="B1646" s="6" t="s">
        <v>1350</v>
      </c>
      <c r="C1646" s="6" t="s">
        <v>372</v>
      </c>
      <c r="D1646" s="6" t="s">
        <v>1352</v>
      </c>
      <c r="E1646" s="6">
        <v>20.371294674231631</v>
      </c>
      <c r="F1646" s="6" t="s">
        <v>314</v>
      </c>
      <c r="G1646" s="21" t="s">
        <v>1305</v>
      </c>
      <c r="H1646" s="21" t="s">
        <v>1159</v>
      </c>
      <c r="I1646" s="21" t="s">
        <v>1160</v>
      </c>
      <c r="J1646" s="21" t="s">
        <v>240</v>
      </c>
      <c r="K1646" s="21" t="s">
        <v>255</v>
      </c>
      <c r="L1646" s="21" t="s">
        <v>377</v>
      </c>
      <c r="M1646" s="3">
        <v>4.6362852948594089</v>
      </c>
      <c r="N1646" s="3">
        <v>20.371294674231631</v>
      </c>
      <c r="O1646" s="21" t="s">
        <v>1451</v>
      </c>
      <c r="P1646" s="21" t="s">
        <v>1461</v>
      </c>
      <c r="Q1646" s="46">
        <v>1.0413106205931404E-2</v>
      </c>
      <c r="R1646" s="46">
        <v>1.04861164454217E-2</v>
      </c>
      <c r="S1646" s="46">
        <v>1.0430574985127785E-2</v>
      </c>
      <c r="T1646" s="46">
        <v>1.037964281109173E-2</v>
      </c>
      <c r="U1646" s="46">
        <v>1.0329118475717243E-2</v>
      </c>
      <c r="V1646" s="46">
        <v>9.193541986438342E-3</v>
      </c>
      <c r="W1646" s="46">
        <v>7.1960883079665418E-3</v>
      </c>
      <c r="X1646" s="46">
        <v>5.6124856089422919E-3</v>
      </c>
      <c r="Y1646" s="46">
        <v>4.3866388568279012E-3</v>
      </c>
      <c r="Z1646" s="46">
        <v>3.3795669091982528E-3</v>
      </c>
      <c r="AA1646" s="46">
        <v>2.553859807366228E-3</v>
      </c>
      <c r="AB1646" s="46">
        <v>1.9037185312126589E-3</v>
      </c>
      <c r="AC1646" s="46">
        <v>1.3872448786713346E-3</v>
      </c>
      <c r="AD1646" s="46">
        <v>9.7114201320852003E-4</v>
      </c>
      <c r="AE1646" s="46">
        <v>6.4661777429854091E-4</v>
      </c>
      <c r="AF1646" s="46">
        <v>3.861061149405936E-4</v>
      </c>
      <c r="AG1646" s="46">
        <v>0</v>
      </c>
      <c r="AH1646" s="46">
        <v>0</v>
      </c>
      <c r="AI1646" s="46">
        <v>0</v>
      </c>
      <c r="AJ1646" s="46">
        <v>0</v>
      </c>
      <c r="AK1646" s="46">
        <v>7.9914147415397305E-2</v>
      </c>
      <c r="AL1646" s="45">
        <v>7.9914147415397305E-2</v>
      </c>
      <c r="AM1646" s="45">
        <v>1.0413106205931404E-2</v>
      </c>
      <c r="AN1646" s="45">
        <v>2.0899222651353105E-2</v>
      </c>
      <c r="AO1646" s="45">
        <v>3.1329797636480888E-2</v>
      </c>
      <c r="AP1646" s="45">
        <v>4.1709440447572618E-2</v>
      </c>
      <c r="AQ1646" s="45">
        <v>5.203855892328986E-2</v>
      </c>
      <c r="AR1646" s="45">
        <v>6.12321009097282E-2</v>
      </c>
      <c r="AS1646" s="45">
        <v>6.8428189217694738E-2</v>
      </c>
      <c r="AT1646" s="45">
        <v>7.4040674826637023E-2</v>
      </c>
      <c r="AU1646" s="45">
        <v>7.8427313683464922E-2</v>
      </c>
      <c r="AV1646" s="45">
        <v>7.9914147415397305E-2</v>
      </c>
      <c r="AW1646" s="45">
        <v>7.9914147415397305E-2</v>
      </c>
      <c r="AX1646" s="45">
        <v>7.9914147415397305E-2</v>
      </c>
      <c r="AY1646" s="45">
        <v>7.9914147415397305E-2</v>
      </c>
      <c r="AZ1646" s="45">
        <v>7.9914147415397305E-2</v>
      </c>
      <c r="BA1646" s="45">
        <v>7.9914147415397305E-2</v>
      </c>
      <c r="BB1646" s="45">
        <v>7.9914147415397305E-2</v>
      </c>
      <c r="BC1646" s="45">
        <v>7.9914147415397305E-2</v>
      </c>
      <c r="BD1646" s="45">
        <v>7.9914147415397305E-2</v>
      </c>
      <c r="BE1646" s="45">
        <v>7.9914147415397305E-2</v>
      </c>
      <c r="BF1646" s="45">
        <v>7.9914147415397305E-2</v>
      </c>
    </row>
    <row r="1647" spans="1:58" ht="13.5" thickBot="1" x14ac:dyDescent="0.25">
      <c r="A1647" s="6" t="s">
        <v>1352</v>
      </c>
      <c r="B1647" s="6" t="s">
        <v>1350</v>
      </c>
      <c r="C1647" s="6" t="s">
        <v>372</v>
      </c>
      <c r="D1647" s="6" t="s">
        <v>1352</v>
      </c>
      <c r="E1647" s="6">
        <v>20.371294674231631</v>
      </c>
      <c r="F1647" s="6" t="s">
        <v>314</v>
      </c>
      <c r="G1647" s="21" t="s">
        <v>1305</v>
      </c>
      <c r="H1647" s="21" t="s">
        <v>1159</v>
      </c>
      <c r="I1647" s="21" t="s">
        <v>1160</v>
      </c>
      <c r="J1647" s="21" t="s">
        <v>240</v>
      </c>
      <c r="K1647" s="21" t="s">
        <v>257</v>
      </c>
      <c r="L1647" s="21" t="s">
        <v>378</v>
      </c>
      <c r="M1647" s="3">
        <v>4.6362852948594089</v>
      </c>
      <c r="N1647" s="3">
        <v>20.371294674231631</v>
      </c>
      <c r="O1647" s="21" t="s">
        <v>1451</v>
      </c>
      <c r="P1647" s="21" t="s">
        <v>1461</v>
      </c>
      <c r="Q1647" s="46">
        <v>8.1598151231925171E-4</v>
      </c>
      <c r="R1647" s="46">
        <v>8.1434763998019534E-4</v>
      </c>
      <c r="S1647" s="46">
        <v>8.1026967156982933E-4</v>
      </c>
      <c r="T1647" s="46">
        <v>8.0631565064384397E-4</v>
      </c>
      <c r="U1647" s="46">
        <v>8.0238399713821742E-4</v>
      </c>
      <c r="V1647" s="46">
        <v>7.1383792858220867E-4</v>
      </c>
      <c r="W1647" s="46">
        <v>5.5850375987526266E-4</v>
      </c>
      <c r="X1647" s="46">
        <v>4.3492810074148336E-4</v>
      </c>
      <c r="Y1647" s="46">
        <v>3.3718205267037376E-4</v>
      </c>
      <c r="Z1647" s="46">
        <v>2.5876429930693143E-4</v>
      </c>
      <c r="AA1647" s="46">
        <v>1.9587179336101818E-4</v>
      </c>
      <c r="AB1647" s="46">
        <v>1.4593001155312077E-4</v>
      </c>
      <c r="AC1647" s="46">
        <v>1.0618257112141556E-4</v>
      </c>
      <c r="AD1647" s="46">
        <v>7.4439289306625568E-5</v>
      </c>
      <c r="AE1647" s="46">
        <v>4.9290515515746503E-5</v>
      </c>
      <c r="AF1647" s="46">
        <v>2.9225047836602591E-5</v>
      </c>
      <c r="AG1647" s="46">
        <v>0</v>
      </c>
      <c r="AH1647" s="46">
        <v>0</v>
      </c>
      <c r="AI1647" s="46">
        <v>0</v>
      </c>
      <c r="AJ1647" s="46">
        <v>0</v>
      </c>
      <c r="AK1647" s="46">
        <v>6.2621532493902909E-3</v>
      </c>
      <c r="AL1647" s="45">
        <v>6.2621532493902909E-3</v>
      </c>
      <c r="AM1647" s="45">
        <v>8.1598151231925171E-4</v>
      </c>
      <c r="AN1647" s="45">
        <v>1.6303291522994472E-3</v>
      </c>
      <c r="AO1647" s="45">
        <v>2.4405988238692766E-3</v>
      </c>
      <c r="AP1647" s="45">
        <v>3.2469144745131207E-3</v>
      </c>
      <c r="AQ1647" s="45">
        <v>4.0492984716513384E-3</v>
      </c>
      <c r="AR1647" s="45">
        <v>4.7631364002335471E-3</v>
      </c>
      <c r="AS1647" s="45">
        <v>5.3216401601088098E-3</v>
      </c>
      <c r="AT1647" s="45">
        <v>5.7565682608502929E-3</v>
      </c>
      <c r="AU1647" s="45">
        <v>6.0937503135206662E-3</v>
      </c>
      <c r="AV1647" s="45">
        <v>6.2621532493902909E-3</v>
      </c>
      <c r="AW1647" s="45">
        <v>6.2621532493902909E-3</v>
      </c>
      <c r="AX1647" s="45">
        <v>6.2621532493902909E-3</v>
      </c>
      <c r="AY1647" s="45">
        <v>6.2621532493902909E-3</v>
      </c>
      <c r="AZ1647" s="45">
        <v>6.2621532493902909E-3</v>
      </c>
      <c r="BA1647" s="45">
        <v>6.2621532493902909E-3</v>
      </c>
      <c r="BB1647" s="45">
        <v>6.2621532493902909E-3</v>
      </c>
      <c r="BC1647" s="45">
        <v>6.2621532493902909E-3</v>
      </c>
      <c r="BD1647" s="45">
        <v>6.2621532493902909E-3</v>
      </c>
      <c r="BE1647" s="45">
        <v>6.2621532493902909E-3</v>
      </c>
      <c r="BF1647" s="45">
        <v>6.2621532493902909E-3</v>
      </c>
    </row>
    <row r="1648" spans="1:58" ht="13.5" thickBot="1" x14ac:dyDescent="0.25">
      <c r="A1648" s="6" t="s">
        <v>1351</v>
      </c>
      <c r="B1648" s="6" t="s">
        <v>1350</v>
      </c>
      <c r="C1648" s="6" t="s">
        <v>372</v>
      </c>
      <c r="D1648" s="6" t="s">
        <v>1351</v>
      </c>
      <c r="E1648" s="6">
        <v>14.596288147513764</v>
      </c>
      <c r="F1648" s="6" t="s">
        <v>314</v>
      </c>
      <c r="G1648" s="21" t="s">
        <v>1305</v>
      </c>
      <c r="H1648" s="21" t="s">
        <v>1159</v>
      </c>
      <c r="I1648" s="21" t="s">
        <v>1160</v>
      </c>
      <c r="J1648" s="21" t="s">
        <v>240</v>
      </c>
      <c r="K1648" s="21" t="s">
        <v>259</v>
      </c>
      <c r="L1648" s="21" t="s">
        <v>379</v>
      </c>
      <c r="M1648" s="3">
        <v>-0.41622396255562172</v>
      </c>
      <c r="N1648" s="3">
        <v>14.596288147513764</v>
      </c>
      <c r="O1648" s="21" t="s">
        <v>1452</v>
      </c>
      <c r="P1648" s="21" t="s">
        <v>1462</v>
      </c>
      <c r="Q1648" s="46">
        <v>4.7319113443223031E-2</v>
      </c>
      <c r="R1648" s="46">
        <v>4.7220676977545437E-2</v>
      </c>
      <c r="S1648" s="46">
        <v>4.7015677027080663E-2</v>
      </c>
      <c r="T1648" s="46">
        <v>4.6817051203793071E-2</v>
      </c>
      <c r="U1648" s="46">
        <v>4.6631604716203305E-2</v>
      </c>
      <c r="V1648" s="46">
        <v>4.151115884753305E-2</v>
      </c>
      <c r="W1648" s="46">
        <v>3.2478691562617977E-2</v>
      </c>
      <c r="X1648" s="46">
        <v>2.5291663953333952E-2</v>
      </c>
      <c r="Y1648" s="46">
        <v>1.9567230686398936E-2</v>
      </c>
      <c r="Z1648" s="46">
        <v>1.5007043654435951E-2</v>
      </c>
      <c r="AA1648" s="46">
        <v>1.1367897943855749E-2</v>
      </c>
      <c r="AB1648" s="46">
        <v>8.4739293820412925E-3</v>
      </c>
      <c r="AC1648" s="46">
        <v>6.1658325996133039E-3</v>
      </c>
      <c r="AD1648" s="46">
        <v>4.3287833630531354E-3</v>
      </c>
      <c r="AE1648" s="46">
        <v>2.8623723039867474E-3</v>
      </c>
      <c r="AF1648" s="46">
        <v>1.6960861093130103E-3</v>
      </c>
      <c r="AG1648" s="46">
        <v>0</v>
      </c>
      <c r="AH1648" s="46">
        <v>0</v>
      </c>
      <c r="AI1648" s="46">
        <v>0</v>
      </c>
      <c r="AJ1648" s="46">
        <v>0</v>
      </c>
      <c r="AK1648" s="46">
        <v>0.366855545750854</v>
      </c>
      <c r="AL1648" s="45">
        <v>0.366855545750854</v>
      </c>
      <c r="AM1648" s="45">
        <v>4.7319113443223031E-2</v>
      </c>
      <c r="AN1648" s="45">
        <v>9.453979042076846E-2</v>
      </c>
      <c r="AO1648" s="45">
        <v>0.14155546744784914</v>
      </c>
      <c r="AP1648" s="45">
        <v>0.1883725186516422</v>
      </c>
      <c r="AQ1648" s="45">
        <v>0.23500412336784551</v>
      </c>
      <c r="AR1648" s="45">
        <v>0.27651528221537858</v>
      </c>
      <c r="AS1648" s="45">
        <v>0.30899397377799653</v>
      </c>
      <c r="AT1648" s="45">
        <v>0.33428563773133046</v>
      </c>
      <c r="AU1648" s="45">
        <v>0.35385286841772939</v>
      </c>
      <c r="AV1648" s="45">
        <v>0.366855545750854</v>
      </c>
      <c r="AW1648" s="45">
        <v>0.366855545750854</v>
      </c>
      <c r="AX1648" s="45">
        <v>0.366855545750854</v>
      </c>
      <c r="AY1648" s="45">
        <v>0.366855545750854</v>
      </c>
      <c r="AZ1648" s="45">
        <v>0.366855545750854</v>
      </c>
      <c r="BA1648" s="45">
        <v>0.366855545750854</v>
      </c>
      <c r="BB1648" s="45">
        <v>0.366855545750854</v>
      </c>
      <c r="BC1648" s="45">
        <v>0.366855545750854</v>
      </c>
      <c r="BD1648" s="45">
        <v>0.366855545750854</v>
      </c>
      <c r="BE1648" s="45">
        <v>0.366855545750854</v>
      </c>
      <c r="BF1648" s="45">
        <v>0.366855545750854</v>
      </c>
    </row>
    <row r="1649" spans="1:58" ht="13.5" thickBot="1" x14ac:dyDescent="0.25">
      <c r="A1649" s="6" t="s">
        <v>1351</v>
      </c>
      <c r="B1649" s="6" t="s">
        <v>1350</v>
      </c>
      <c r="C1649" s="6" t="s">
        <v>372</v>
      </c>
      <c r="D1649" s="6" t="s">
        <v>1351</v>
      </c>
      <c r="E1649" s="6">
        <v>14.877371257096829</v>
      </c>
      <c r="F1649" s="6" t="s">
        <v>314</v>
      </c>
      <c r="G1649" s="21" t="s">
        <v>1305</v>
      </c>
      <c r="H1649" s="21" t="s">
        <v>1159</v>
      </c>
      <c r="I1649" s="21" t="s">
        <v>1160</v>
      </c>
      <c r="J1649" s="21" t="s">
        <v>240</v>
      </c>
      <c r="K1649" s="21" t="s">
        <v>261</v>
      </c>
      <c r="L1649" s="21" t="s">
        <v>380</v>
      </c>
      <c r="M1649" s="3">
        <v>-1.9980900890833011E-2</v>
      </c>
      <c r="N1649" s="3">
        <v>14.877371257096829</v>
      </c>
      <c r="O1649" s="21" t="s">
        <v>1453</v>
      </c>
      <c r="P1649" s="21" t="s">
        <v>1463</v>
      </c>
      <c r="Q1649" s="46">
        <v>2.1011989473928194E-2</v>
      </c>
      <c r="R1649" s="46">
        <v>2.111735008309323E-2</v>
      </c>
      <c r="S1649" s="46">
        <v>2.1036694740268237E-2</v>
      </c>
      <c r="T1649" s="46">
        <v>2.0898999441500657E-2</v>
      </c>
      <c r="U1649" s="46">
        <v>2.0858286705570279E-2</v>
      </c>
      <c r="V1649" s="46">
        <v>1.8592122039205062E-2</v>
      </c>
      <c r="W1649" s="46">
        <v>1.4541565938093018E-2</v>
      </c>
      <c r="X1649" s="46">
        <v>1.1346427203437238E-2</v>
      </c>
      <c r="Y1649" s="46">
        <v>8.789944897742763E-3</v>
      </c>
      <c r="Z1649" s="46">
        <v>6.7455912108832037E-3</v>
      </c>
      <c r="AA1649" s="46">
        <v>5.1159599373319011E-3</v>
      </c>
      <c r="AB1649" s="46">
        <v>3.81494167462398E-3</v>
      </c>
      <c r="AC1649" s="46">
        <v>2.7738296673698796E-3</v>
      </c>
      <c r="AD1649" s="46">
        <v>1.9556188369661276E-3</v>
      </c>
      <c r="AE1649" s="46">
        <v>1.2935905976791677E-3</v>
      </c>
      <c r="AF1649" s="46">
        <v>7.7105122548662376E-4</v>
      </c>
      <c r="AG1649" s="46">
        <v>0</v>
      </c>
      <c r="AH1649" s="46">
        <v>0</v>
      </c>
      <c r="AI1649" s="46">
        <v>0</v>
      </c>
      <c r="AJ1649" s="46">
        <v>0</v>
      </c>
      <c r="AK1649" s="46">
        <v>0.16290171782314133</v>
      </c>
      <c r="AL1649" s="45">
        <v>0.16290171782314133</v>
      </c>
      <c r="AM1649" s="45">
        <v>2.1011989473928194E-2</v>
      </c>
      <c r="AN1649" s="45">
        <v>4.2129339557021424E-2</v>
      </c>
      <c r="AO1649" s="45">
        <v>6.3166034297289661E-2</v>
      </c>
      <c r="AP1649" s="45">
        <v>8.4065033738790318E-2</v>
      </c>
      <c r="AQ1649" s="45">
        <v>0.10492332044436059</v>
      </c>
      <c r="AR1649" s="45">
        <v>0.12351544248356565</v>
      </c>
      <c r="AS1649" s="45">
        <v>0.13805700842165866</v>
      </c>
      <c r="AT1649" s="45">
        <v>0.14940343562509589</v>
      </c>
      <c r="AU1649" s="45">
        <v>0.15819338052283866</v>
      </c>
      <c r="AV1649" s="45">
        <v>0.16290171782314133</v>
      </c>
      <c r="AW1649" s="45">
        <v>0.16290171782314133</v>
      </c>
      <c r="AX1649" s="45">
        <v>0.16290171782314133</v>
      </c>
      <c r="AY1649" s="45">
        <v>0.16290171782314133</v>
      </c>
      <c r="AZ1649" s="45">
        <v>0.16290171782314133</v>
      </c>
      <c r="BA1649" s="45">
        <v>0.16290171782314133</v>
      </c>
      <c r="BB1649" s="45">
        <v>0.16290171782314133</v>
      </c>
      <c r="BC1649" s="45">
        <v>0.16290171782314133</v>
      </c>
      <c r="BD1649" s="45">
        <v>0.16290171782314133</v>
      </c>
      <c r="BE1649" s="45">
        <v>0.16290171782314133</v>
      </c>
      <c r="BF1649" s="45">
        <v>0.16290171782314133</v>
      </c>
    </row>
    <row r="1650" spans="1:58" ht="13.5" thickBot="1" x14ac:dyDescent="0.25">
      <c r="A1650" s="6" t="s">
        <v>1137</v>
      </c>
      <c r="B1650" s="6" t="s">
        <v>1350</v>
      </c>
      <c r="C1650" s="6" t="s">
        <v>372</v>
      </c>
      <c r="D1650" s="6" t="s">
        <v>1137</v>
      </c>
      <c r="E1650" s="6">
        <v>15.83149106253234</v>
      </c>
      <c r="F1650" s="6" t="s">
        <v>314</v>
      </c>
      <c r="G1650" s="21" t="s">
        <v>1305</v>
      </c>
      <c r="H1650" s="21" t="s">
        <v>1159</v>
      </c>
      <c r="I1650" s="21" t="s">
        <v>1160</v>
      </c>
      <c r="J1650" s="21" t="s">
        <v>240</v>
      </c>
      <c r="K1650" s="21" t="s">
        <v>263</v>
      </c>
      <c r="L1650" s="21" t="s">
        <v>381</v>
      </c>
      <c r="M1650" s="3">
        <v>0.9312917493702797</v>
      </c>
      <c r="N1650" s="3">
        <v>15.83149106253234</v>
      </c>
      <c r="O1650" s="21" t="s">
        <v>1454</v>
      </c>
      <c r="P1650" s="21" t="s">
        <v>1464</v>
      </c>
      <c r="Q1650" s="46">
        <v>2.6687606035980357E-2</v>
      </c>
      <c r="R1650" s="46">
        <v>2.6733433734698647E-2</v>
      </c>
      <c r="S1650" s="46">
        <v>2.6623082631162639E-2</v>
      </c>
      <c r="T1650" s="46">
        <v>2.6526737168360109E-2</v>
      </c>
      <c r="U1650" s="46">
        <v>2.6425974624167483E-2</v>
      </c>
      <c r="V1650" s="46">
        <v>2.3568633819165123E-2</v>
      </c>
      <c r="W1650" s="46">
        <v>1.8461583103687292E-2</v>
      </c>
      <c r="X1650" s="46">
        <v>1.4379744532317757E-2</v>
      </c>
      <c r="Y1650" s="46">
        <v>1.1118786151091204E-2</v>
      </c>
      <c r="Z1650" s="46">
        <v>8.5186981721587542E-3</v>
      </c>
      <c r="AA1650" s="46">
        <v>6.4541368433995907E-3</v>
      </c>
      <c r="AB1650" s="46">
        <v>4.8158630424263993E-3</v>
      </c>
      <c r="AC1650" s="46">
        <v>3.5065031303558899E-3</v>
      </c>
      <c r="AD1650" s="46">
        <v>2.4625660230902595E-3</v>
      </c>
      <c r="AE1650" s="46">
        <v>1.6307375379321434E-3</v>
      </c>
      <c r="AF1650" s="46">
        <v>9.6753901624237366E-4</v>
      </c>
      <c r="AG1650" s="46">
        <v>0</v>
      </c>
      <c r="AH1650" s="46">
        <v>0</v>
      </c>
      <c r="AI1650" s="46">
        <v>0</v>
      </c>
      <c r="AJ1650" s="46">
        <v>0</v>
      </c>
      <c r="AK1650" s="46">
        <v>0.20859251457556732</v>
      </c>
      <c r="AL1650" s="45">
        <v>0.20859251457556732</v>
      </c>
      <c r="AM1650" s="45">
        <v>2.6687606035980357E-2</v>
      </c>
      <c r="AN1650" s="45">
        <v>5.3421039770679003E-2</v>
      </c>
      <c r="AO1650" s="45">
        <v>8.0044122401841639E-2</v>
      </c>
      <c r="AP1650" s="45">
        <v>0.10657085957020175</v>
      </c>
      <c r="AQ1650" s="45">
        <v>0.13299683419436922</v>
      </c>
      <c r="AR1650" s="45">
        <v>0.15656546801353435</v>
      </c>
      <c r="AS1650" s="45">
        <v>0.17502705111722164</v>
      </c>
      <c r="AT1650" s="45">
        <v>0.18940679564953938</v>
      </c>
      <c r="AU1650" s="45">
        <v>0.2005255818006306</v>
      </c>
      <c r="AV1650" s="45">
        <v>0.20859251457556732</v>
      </c>
      <c r="AW1650" s="45">
        <v>0.20859251457556732</v>
      </c>
      <c r="AX1650" s="45">
        <v>0.20859251457556732</v>
      </c>
      <c r="AY1650" s="45">
        <v>0.20859251457556732</v>
      </c>
      <c r="AZ1650" s="45">
        <v>0.20859251457556732</v>
      </c>
      <c r="BA1650" s="45">
        <v>0.20859251457556732</v>
      </c>
      <c r="BB1650" s="45">
        <v>0.20859251457556732</v>
      </c>
      <c r="BC1650" s="45">
        <v>0.20859251457556732</v>
      </c>
      <c r="BD1650" s="45">
        <v>0.20859251457556732</v>
      </c>
      <c r="BE1650" s="45">
        <v>0.20859251457556732</v>
      </c>
      <c r="BF1650" s="45">
        <v>0.20859251457556732</v>
      </c>
    </row>
    <row r="1651" spans="1:58" ht="13.5" thickBot="1" x14ac:dyDescent="0.25">
      <c r="A1651" s="6" t="s">
        <v>1142</v>
      </c>
      <c r="B1651" s="6" t="s">
        <v>1141</v>
      </c>
      <c r="C1651" s="6" t="s">
        <v>372</v>
      </c>
      <c r="D1651" s="6" t="s">
        <v>1142</v>
      </c>
      <c r="E1651" s="6">
        <v>29.827180674231894</v>
      </c>
      <c r="F1651" s="6" t="s">
        <v>314</v>
      </c>
      <c r="G1651" s="21" t="s">
        <v>1305</v>
      </c>
      <c r="H1651" s="21" t="s">
        <v>1159</v>
      </c>
      <c r="I1651" s="21" t="s">
        <v>1160</v>
      </c>
      <c r="J1651" s="21" t="s">
        <v>240</v>
      </c>
      <c r="K1651" s="21" t="s">
        <v>265</v>
      </c>
      <c r="L1651" s="21" t="s">
        <v>382</v>
      </c>
      <c r="M1651" s="3">
        <v>5.1175656283939652</v>
      </c>
      <c r="N1651" s="3">
        <v>29.827180674231894</v>
      </c>
      <c r="O1651" s="21" t="s">
        <v>1455</v>
      </c>
      <c r="P1651" s="21" t="s">
        <v>1465</v>
      </c>
      <c r="Q1651" s="46">
        <v>7.9938160465484343E-3</v>
      </c>
      <c r="R1651" s="46">
        <v>7.9648300289209273E-3</v>
      </c>
      <c r="S1651" s="46">
        <v>7.8889886134001393E-3</v>
      </c>
      <c r="T1651" s="46">
        <v>7.8136737561436461E-3</v>
      </c>
      <c r="U1651" s="46">
        <v>7.7390208346670101E-3</v>
      </c>
      <c r="V1651" s="46">
        <v>6.8545230431189454E-3</v>
      </c>
      <c r="W1651" s="46">
        <v>5.3429967066711565E-3</v>
      </c>
      <c r="X1651" s="46">
        <v>4.144716483517631E-3</v>
      </c>
      <c r="Y1651" s="46">
        <v>3.1947461352174315E-3</v>
      </c>
      <c r="Z1651" s="46">
        <v>2.4416856990744987E-3</v>
      </c>
      <c r="AA1651" s="46">
        <v>1.8435649486124195E-3</v>
      </c>
      <c r="AB1651" s="46">
        <v>1.3713395638226432E-3</v>
      </c>
      <c r="AC1651" s="46">
        <v>9.9606332698472288E-4</v>
      </c>
      <c r="AD1651" s="46">
        <v>6.9853873392461451E-4</v>
      </c>
      <c r="AE1651" s="46">
        <v>4.6265169992792688E-4</v>
      </c>
      <c r="AF1651" s="46">
        <v>2.7563712487044544E-4</v>
      </c>
      <c r="AG1651" s="46">
        <v>0</v>
      </c>
      <c r="AH1651" s="46">
        <v>0</v>
      </c>
      <c r="AI1651" s="46">
        <v>0</v>
      </c>
      <c r="AJ1651" s="46">
        <v>0</v>
      </c>
      <c r="AK1651" s="46">
        <v>5.608545432060412E-2</v>
      </c>
      <c r="AL1651" s="45">
        <v>5.608545432060412E-2</v>
      </c>
      <c r="AM1651" s="45">
        <v>7.9938160465484343E-3</v>
      </c>
      <c r="AN1651" s="45">
        <v>1.595864607546936E-2</v>
      </c>
      <c r="AO1651" s="45">
        <v>2.3847634688869499E-2</v>
      </c>
      <c r="AP1651" s="45">
        <v>3.1661308445013144E-2</v>
      </c>
      <c r="AQ1651" s="45">
        <v>3.9400329279680152E-2</v>
      </c>
      <c r="AR1651" s="45">
        <v>4.6254852322799099E-2</v>
      </c>
      <c r="AS1651" s="45">
        <v>5.1597849029470254E-2</v>
      </c>
      <c r="AT1651" s="45">
        <v>5.5742565512987882E-2</v>
      </c>
      <c r="AU1651" s="45">
        <v>5.608545432060412E-2</v>
      </c>
      <c r="AV1651" s="45">
        <v>5.608545432060412E-2</v>
      </c>
      <c r="AW1651" s="45">
        <v>5.608545432060412E-2</v>
      </c>
      <c r="AX1651" s="45">
        <v>5.608545432060412E-2</v>
      </c>
      <c r="AY1651" s="45">
        <v>5.608545432060412E-2</v>
      </c>
      <c r="AZ1651" s="45">
        <v>5.608545432060412E-2</v>
      </c>
      <c r="BA1651" s="45">
        <v>5.608545432060412E-2</v>
      </c>
      <c r="BB1651" s="45">
        <v>5.608545432060412E-2</v>
      </c>
      <c r="BC1651" s="45">
        <v>5.608545432060412E-2</v>
      </c>
      <c r="BD1651" s="45">
        <v>5.608545432060412E-2</v>
      </c>
      <c r="BE1651" s="45">
        <v>5.608545432060412E-2</v>
      </c>
      <c r="BF1651" s="45">
        <v>5.608545432060412E-2</v>
      </c>
    </row>
    <row r="1652" spans="1:58" ht="13.5" thickBot="1" x14ac:dyDescent="0.25">
      <c r="A1652" s="6" t="s">
        <v>1142</v>
      </c>
      <c r="B1652" s="6" t="s">
        <v>1141</v>
      </c>
      <c r="C1652" s="6" t="s">
        <v>372</v>
      </c>
      <c r="D1652" s="6" t="s">
        <v>1142</v>
      </c>
      <c r="E1652" s="6">
        <v>29.827180674231894</v>
      </c>
      <c r="F1652" s="6" t="s">
        <v>314</v>
      </c>
      <c r="G1652" s="21" t="s">
        <v>1305</v>
      </c>
      <c r="H1652" s="21" t="s">
        <v>1159</v>
      </c>
      <c r="I1652" s="21" t="s">
        <v>1160</v>
      </c>
      <c r="J1652" s="21" t="s">
        <v>240</v>
      </c>
      <c r="K1652" s="21" t="s">
        <v>267</v>
      </c>
      <c r="L1652" s="21" t="s">
        <v>383</v>
      </c>
      <c r="M1652" s="3">
        <v>5.1175656283939652</v>
      </c>
      <c r="N1652" s="3">
        <v>29.827180674231894</v>
      </c>
      <c r="O1652" s="21" t="s">
        <v>1455</v>
      </c>
      <c r="P1652" s="21" t="s">
        <v>1465</v>
      </c>
      <c r="Q1652" s="46">
        <v>1.6306877194738776E-3</v>
      </c>
      <c r="R1652" s="46">
        <v>1.6267145621151164E-3</v>
      </c>
      <c r="S1652" s="46">
        <v>1.6171930047303802E-3</v>
      </c>
      <c r="T1652" s="46">
        <v>1.6090172881037463E-3</v>
      </c>
      <c r="U1652" s="46">
        <v>1.6009356723400022E-3</v>
      </c>
      <c r="V1652" s="46">
        <v>1.4249259137992481E-3</v>
      </c>
      <c r="W1652" s="46">
        <v>1.1154162528059829E-3</v>
      </c>
      <c r="X1652" s="46">
        <v>8.6900410803881795E-4</v>
      </c>
      <c r="Y1652" s="46">
        <v>6.7392899833194583E-4</v>
      </c>
      <c r="Z1652" s="46">
        <v>5.1680315620672695E-4</v>
      </c>
      <c r="AA1652" s="46">
        <v>3.9118192429998317E-4</v>
      </c>
      <c r="AB1652" s="46">
        <v>2.91787548029582E-4</v>
      </c>
      <c r="AC1652" s="46">
        <v>2.1213571536863061E-4</v>
      </c>
      <c r="AD1652" s="46">
        <v>1.4865413076012085E-4</v>
      </c>
      <c r="AE1652" s="46">
        <v>9.845259105532095E-5</v>
      </c>
      <c r="AF1652" s="46">
        <v>5.8414218325356302E-5</v>
      </c>
      <c r="AG1652" s="46">
        <v>0</v>
      </c>
      <c r="AH1652" s="46">
        <v>0</v>
      </c>
      <c r="AI1652" s="46">
        <v>0</v>
      </c>
      <c r="AJ1652" s="46">
        <v>0</v>
      </c>
      <c r="AK1652" s="46">
        <v>1.2484013660776117E-2</v>
      </c>
      <c r="AL1652" s="45">
        <v>1.2484013660776117E-2</v>
      </c>
      <c r="AM1652" s="45">
        <v>1.6306877194738776E-3</v>
      </c>
      <c r="AN1652" s="45">
        <v>3.2574022815889938E-3</v>
      </c>
      <c r="AO1652" s="45">
        <v>4.8745952863193743E-3</v>
      </c>
      <c r="AP1652" s="45">
        <v>6.4836125744231208E-3</v>
      </c>
      <c r="AQ1652" s="45">
        <v>8.0845482467631225E-3</v>
      </c>
      <c r="AR1652" s="45">
        <v>9.5094741605623711E-3</v>
      </c>
      <c r="AS1652" s="45">
        <v>1.0624890413368355E-2</v>
      </c>
      <c r="AT1652" s="45">
        <v>1.1493894521407172E-2</v>
      </c>
      <c r="AU1652" s="45">
        <v>1.2167823519739118E-2</v>
      </c>
      <c r="AV1652" s="45">
        <v>1.2484013660776117E-2</v>
      </c>
      <c r="AW1652" s="45">
        <v>1.2484013660776117E-2</v>
      </c>
      <c r="AX1652" s="45">
        <v>1.2484013660776117E-2</v>
      </c>
      <c r="AY1652" s="45">
        <v>1.2484013660776117E-2</v>
      </c>
      <c r="AZ1652" s="45">
        <v>1.2484013660776117E-2</v>
      </c>
      <c r="BA1652" s="45">
        <v>1.2484013660776117E-2</v>
      </c>
      <c r="BB1652" s="45">
        <v>1.2484013660776117E-2</v>
      </c>
      <c r="BC1652" s="45">
        <v>1.2484013660776117E-2</v>
      </c>
      <c r="BD1652" s="45">
        <v>1.2484013660776117E-2</v>
      </c>
      <c r="BE1652" s="45">
        <v>1.2484013660776117E-2</v>
      </c>
      <c r="BF1652" s="45">
        <v>1.2484013660776117E-2</v>
      </c>
    </row>
    <row r="1653" spans="1:58" ht="13.5" thickBot="1" x14ac:dyDescent="0.25">
      <c r="A1653" s="6" t="s">
        <v>1142</v>
      </c>
      <c r="B1653" s="6" t="s">
        <v>1141</v>
      </c>
      <c r="C1653" s="6" t="s">
        <v>372</v>
      </c>
      <c r="D1653" s="6" t="s">
        <v>1142</v>
      </c>
      <c r="E1653" s="6">
        <v>28.21009375148822</v>
      </c>
      <c r="F1653" s="6" t="s">
        <v>314</v>
      </c>
      <c r="G1653" s="21" t="s">
        <v>1305</v>
      </c>
      <c r="H1653" s="21" t="s">
        <v>1159</v>
      </c>
      <c r="I1653" s="21" t="s">
        <v>1160</v>
      </c>
      <c r="J1653" s="21" t="s">
        <v>240</v>
      </c>
      <c r="K1653" s="21" t="s">
        <v>269</v>
      </c>
      <c r="L1653" s="21" t="s">
        <v>384</v>
      </c>
      <c r="M1653" s="3">
        <v>8.0330804206303732</v>
      </c>
      <c r="N1653" s="3">
        <v>28.21009375148822</v>
      </c>
      <c r="O1653" s="21" t="s">
        <v>1456</v>
      </c>
      <c r="P1653" s="21" t="s">
        <v>1466</v>
      </c>
      <c r="Q1653" s="46">
        <v>7.7642721226608381E-3</v>
      </c>
      <c r="R1653" s="46">
        <v>7.7979316255664061E-3</v>
      </c>
      <c r="S1653" s="46">
        <v>7.7588760041894791E-3</v>
      </c>
      <c r="T1653" s="46">
        <v>7.7199931988450919E-3</v>
      </c>
      <c r="U1653" s="46">
        <v>7.6812361374960321E-3</v>
      </c>
      <c r="V1653" s="46">
        <v>6.8317764504734939E-3</v>
      </c>
      <c r="W1653" s="46">
        <v>5.3446205723703781E-3</v>
      </c>
      <c r="X1653" s="46">
        <v>4.1605458393276029E-3</v>
      </c>
      <c r="Y1653" s="46">
        <v>3.2279624894296427E-3</v>
      </c>
      <c r="Z1653" s="46">
        <v>2.4793253975920007E-3</v>
      </c>
      <c r="AA1653" s="46">
        <v>1.8792458108775566E-3</v>
      </c>
      <c r="AB1653" s="46">
        <v>1.4020686928088843E-3</v>
      </c>
      <c r="AC1653" s="46">
        <v>1.0218139472274086E-3</v>
      </c>
      <c r="AD1653" s="46">
        <v>7.1644946992646804E-4</v>
      </c>
      <c r="AE1653" s="46">
        <v>4.7568075097945297E-4</v>
      </c>
      <c r="AF1653" s="46">
        <v>2.8308121971718159E-4</v>
      </c>
      <c r="AG1653" s="46">
        <v>0</v>
      </c>
      <c r="AH1653" s="46">
        <v>0</v>
      </c>
      <c r="AI1653" s="46">
        <v>0</v>
      </c>
      <c r="AJ1653" s="46">
        <v>0</v>
      </c>
      <c r="AK1653" s="46">
        <v>5.9440736621573509E-2</v>
      </c>
      <c r="AL1653" s="45">
        <v>5.9440736621573509E-2</v>
      </c>
      <c r="AM1653" s="45">
        <v>7.7642721226608381E-3</v>
      </c>
      <c r="AN1653" s="45">
        <v>1.5562203748227244E-2</v>
      </c>
      <c r="AO1653" s="45">
        <v>2.3321079752416724E-2</v>
      </c>
      <c r="AP1653" s="45">
        <v>3.1041072951261815E-2</v>
      </c>
      <c r="AQ1653" s="45">
        <v>3.8722309088757845E-2</v>
      </c>
      <c r="AR1653" s="45">
        <v>4.5554085539231341E-2</v>
      </c>
      <c r="AS1653" s="45">
        <v>5.0898706111601716E-2</v>
      </c>
      <c r="AT1653" s="45">
        <v>5.5059251950929318E-2</v>
      </c>
      <c r="AU1653" s="45">
        <v>5.8287214440358961E-2</v>
      </c>
      <c r="AV1653" s="45">
        <v>5.9440736621573509E-2</v>
      </c>
      <c r="AW1653" s="45">
        <v>5.9440736621573509E-2</v>
      </c>
      <c r="AX1653" s="45">
        <v>5.9440736621573509E-2</v>
      </c>
      <c r="AY1653" s="45">
        <v>5.9440736621573509E-2</v>
      </c>
      <c r="AZ1653" s="45">
        <v>5.9440736621573509E-2</v>
      </c>
      <c r="BA1653" s="45">
        <v>5.9440736621573509E-2</v>
      </c>
      <c r="BB1653" s="45">
        <v>5.9440736621573509E-2</v>
      </c>
      <c r="BC1653" s="45">
        <v>5.9440736621573509E-2</v>
      </c>
      <c r="BD1653" s="45">
        <v>5.9440736621573509E-2</v>
      </c>
      <c r="BE1653" s="45">
        <v>5.9440736621573509E-2</v>
      </c>
      <c r="BF1653" s="45">
        <v>5.9440736621573509E-2</v>
      </c>
    </row>
    <row r="1654" spans="1:58" ht="13.5" thickBot="1" x14ac:dyDescent="0.25">
      <c r="A1654" s="6" t="s">
        <v>1137</v>
      </c>
      <c r="B1654" s="6" t="s">
        <v>1141</v>
      </c>
      <c r="C1654" s="6" t="s">
        <v>372</v>
      </c>
      <c r="D1654" s="6" t="s">
        <v>1137</v>
      </c>
      <c r="E1654" s="6">
        <v>17.320987636678272</v>
      </c>
      <c r="F1654" s="6" t="s">
        <v>314</v>
      </c>
      <c r="G1654" s="21" t="s">
        <v>1305</v>
      </c>
      <c r="H1654" s="21" t="s">
        <v>1159</v>
      </c>
      <c r="I1654" s="21" t="s">
        <v>1160</v>
      </c>
      <c r="J1654" s="21" t="s">
        <v>240</v>
      </c>
      <c r="K1654" s="21" t="s">
        <v>271</v>
      </c>
      <c r="L1654" s="21" t="s">
        <v>385</v>
      </c>
      <c r="M1654" s="3">
        <v>9.3030218999570273</v>
      </c>
      <c r="N1654" s="3">
        <v>17.320987636678272</v>
      </c>
      <c r="O1654" s="21" t="s">
        <v>1453</v>
      </c>
      <c r="P1654" s="21" t="s">
        <v>1467</v>
      </c>
      <c r="Q1654" s="46">
        <v>2.7025490382985996E-2</v>
      </c>
      <c r="R1654" s="46">
        <v>2.7061587142484658E-2</v>
      </c>
      <c r="S1654" s="46">
        <v>2.6991459570624574E-2</v>
      </c>
      <c r="T1654" s="46">
        <v>2.692167907493841E-2</v>
      </c>
      <c r="U1654" s="46">
        <v>2.6852615987800976E-2</v>
      </c>
      <c r="V1654" s="46">
        <v>2.3936802257199005E-2</v>
      </c>
      <c r="W1654" s="46">
        <v>1.8761057702462631E-2</v>
      </c>
      <c r="X1654" s="46">
        <v>1.4631015929047607E-2</v>
      </c>
      <c r="Y1654" s="46">
        <v>1.1376024441971035E-2</v>
      </c>
      <c r="Z1654" s="46">
        <v>8.7501434159737053E-3</v>
      </c>
      <c r="AA1654" s="46">
        <v>6.6441652842924564E-3</v>
      </c>
      <c r="AB1654" s="46">
        <v>4.9593072793774418E-3</v>
      </c>
      <c r="AC1654" s="46">
        <v>3.6165939082449753E-3</v>
      </c>
      <c r="AD1654" s="46">
        <v>2.53597480331822E-3</v>
      </c>
      <c r="AE1654" s="46">
        <v>1.6792588999785681E-3</v>
      </c>
      <c r="AF1654" s="46">
        <v>9.9581145926606407E-4</v>
      </c>
      <c r="AG1654" s="46">
        <v>0</v>
      </c>
      <c r="AH1654" s="46">
        <v>0</v>
      </c>
      <c r="AI1654" s="46">
        <v>0</v>
      </c>
      <c r="AJ1654" s="46">
        <v>0</v>
      </c>
      <c r="AK1654" s="46">
        <v>0.21688440093055225</v>
      </c>
      <c r="AL1654" s="45">
        <v>0.21688440093055225</v>
      </c>
      <c r="AM1654" s="45">
        <v>2.7025490382985996E-2</v>
      </c>
      <c r="AN1654" s="45">
        <v>5.408707752547065E-2</v>
      </c>
      <c r="AO1654" s="45">
        <v>8.1078537096095221E-2</v>
      </c>
      <c r="AP1654" s="45">
        <v>0.10800021617103363</v>
      </c>
      <c r="AQ1654" s="45">
        <v>0.13485283215883459</v>
      </c>
      <c r="AR1654" s="45">
        <v>0.15878963441603361</v>
      </c>
      <c r="AS1654" s="45">
        <v>0.17755069211849625</v>
      </c>
      <c r="AT1654" s="45">
        <v>0.19218170804754386</v>
      </c>
      <c r="AU1654" s="45">
        <v>0.20355773248951489</v>
      </c>
      <c r="AV1654" s="45">
        <v>0.21230787590548861</v>
      </c>
      <c r="AW1654" s="45">
        <v>0.21688440093055225</v>
      </c>
      <c r="AX1654" s="45">
        <v>0.21688440093055225</v>
      </c>
      <c r="AY1654" s="45">
        <v>0.21688440093055225</v>
      </c>
      <c r="AZ1654" s="45">
        <v>0.21688440093055225</v>
      </c>
      <c r="BA1654" s="45">
        <v>0.21688440093055225</v>
      </c>
      <c r="BB1654" s="45">
        <v>0.21688440093055225</v>
      </c>
      <c r="BC1654" s="45">
        <v>0.21688440093055225</v>
      </c>
      <c r="BD1654" s="45">
        <v>0.21688440093055225</v>
      </c>
      <c r="BE1654" s="45">
        <v>0.21688440093055225</v>
      </c>
      <c r="BF1654" s="45">
        <v>0.21688440093055225</v>
      </c>
    </row>
    <row r="1655" spans="1:58" ht="13.5" thickBot="1" x14ac:dyDescent="0.25">
      <c r="A1655" s="6" t="s">
        <v>1353</v>
      </c>
      <c r="B1655" s="6" t="s">
        <v>1137</v>
      </c>
      <c r="C1655" s="6" t="s">
        <v>372</v>
      </c>
      <c r="D1655" s="6" t="s">
        <v>1353</v>
      </c>
      <c r="E1655" s="6">
        <v>33.518680005234415</v>
      </c>
      <c r="F1655" s="6" t="s">
        <v>314</v>
      </c>
      <c r="G1655" s="21" t="s">
        <v>1305</v>
      </c>
      <c r="H1655" s="21" t="s">
        <v>1159</v>
      </c>
      <c r="I1655" s="21" t="s">
        <v>1160</v>
      </c>
      <c r="J1655" s="21" t="s">
        <v>240</v>
      </c>
      <c r="K1655" s="21" t="s">
        <v>273</v>
      </c>
      <c r="L1655" s="21" t="s">
        <v>386</v>
      </c>
      <c r="M1655" s="3">
        <v>15.328078634080333</v>
      </c>
      <c r="N1655" s="3">
        <v>33.518680005234415</v>
      </c>
      <c r="O1655" s="21" t="s">
        <v>1457</v>
      </c>
      <c r="P1655" s="21" t="s">
        <v>1468</v>
      </c>
      <c r="Q1655" s="46">
        <v>2.1041909699169331E-2</v>
      </c>
      <c r="R1655" s="46">
        <v>2.1472796252698809E-2</v>
      </c>
      <c r="S1655" s="46">
        <v>2.1357243662844194E-2</v>
      </c>
      <c r="T1655" s="46">
        <v>2.1280082347532064E-2</v>
      </c>
      <c r="U1655" s="46">
        <v>2.1181147519231128E-2</v>
      </c>
      <c r="V1655" s="46">
        <v>1.889624829535947E-2</v>
      </c>
      <c r="W1655" s="46">
        <v>1.4828449396347214E-2</v>
      </c>
      <c r="X1655" s="46">
        <v>1.160145674235249E-2</v>
      </c>
      <c r="Y1655" s="46">
        <v>9.0241763771150008E-3</v>
      </c>
      <c r="Z1655" s="46">
        <v>6.9525434059214842E-3</v>
      </c>
      <c r="AA1655" s="46">
        <v>5.2655005972631732E-3</v>
      </c>
      <c r="AB1655" s="46">
        <v>3.9357206440173422E-3</v>
      </c>
      <c r="AC1655" s="46">
        <v>2.8681054180575262E-3</v>
      </c>
      <c r="AD1655" s="46">
        <v>2.0127674953017904E-3</v>
      </c>
      <c r="AE1655" s="46">
        <v>1.3370624189354466E-3</v>
      </c>
      <c r="AF1655" s="46">
        <v>7.9732606753645354E-4</v>
      </c>
      <c r="AG1655" s="46">
        <v>0</v>
      </c>
      <c r="AH1655" s="46">
        <v>0</v>
      </c>
      <c r="AI1655" s="46">
        <v>0</v>
      </c>
      <c r="AJ1655" s="46">
        <v>0</v>
      </c>
      <c r="AK1655" s="46">
        <v>0.16989630163622105</v>
      </c>
      <c r="AL1655" s="45">
        <v>0.16989630163622105</v>
      </c>
      <c r="AM1655" s="45">
        <v>2.1041909699169331E-2</v>
      </c>
      <c r="AN1655" s="45">
        <v>4.251470595186814E-2</v>
      </c>
      <c r="AO1655" s="45">
        <v>6.3871949614712334E-2</v>
      </c>
      <c r="AP1655" s="45">
        <v>8.5152031962244398E-2</v>
      </c>
      <c r="AQ1655" s="45">
        <v>0.10633317948147553</v>
      </c>
      <c r="AR1655" s="45">
        <v>0.12522942777683499</v>
      </c>
      <c r="AS1655" s="45">
        <v>0.14005787717318222</v>
      </c>
      <c r="AT1655" s="45">
        <v>0.15165933391553471</v>
      </c>
      <c r="AU1655" s="45">
        <v>0.16068351029264971</v>
      </c>
      <c r="AV1655" s="45">
        <v>0.16763605369857121</v>
      </c>
      <c r="AW1655" s="45">
        <v>0.16989630163622105</v>
      </c>
      <c r="AX1655" s="45">
        <v>0.16989630163622105</v>
      </c>
      <c r="AY1655" s="45">
        <v>0.16989630163622105</v>
      </c>
      <c r="AZ1655" s="45">
        <v>0.16989630163622105</v>
      </c>
      <c r="BA1655" s="45">
        <v>0.16989630163622105</v>
      </c>
      <c r="BB1655" s="45">
        <v>0.16989630163622105</v>
      </c>
      <c r="BC1655" s="45">
        <v>0.16989630163622105</v>
      </c>
      <c r="BD1655" s="45">
        <v>0.16989630163622105</v>
      </c>
      <c r="BE1655" s="45">
        <v>0.16989630163622105</v>
      </c>
      <c r="BF1655" s="45">
        <v>0.16989630163622105</v>
      </c>
    </row>
    <row r="1656" spans="1:58" ht="13.5" thickBot="1" x14ac:dyDescent="0.25">
      <c r="A1656" s="6" t="s">
        <v>1137</v>
      </c>
      <c r="B1656" s="6" t="s">
        <v>1141</v>
      </c>
      <c r="C1656" s="6" t="s">
        <v>372</v>
      </c>
      <c r="D1656" s="6" t="s">
        <v>1137</v>
      </c>
      <c r="E1656" s="6">
        <v>18.223936175908602</v>
      </c>
      <c r="F1656" s="6" t="s">
        <v>314</v>
      </c>
      <c r="G1656" s="21" t="s">
        <v>1305</v>
      </c>
      <c r="H1656" s="21" t="s">
        <v>1159</v>
      </c>
      <c r="I1656" s="21" t="s">
        <v>1160</v>
      </c>
      <c r="J1656" s="21" t="s">
        <v>240</v>
      </c>
      <c r="K1656" s="21" t="s">
        <v>275</v>
      </c>
      <c r="L1656" s="21" t="s">
        <v>387</v>
      </c>
      <c r="M1656" s="3">
        <v>7.6417566282910228</v>
      </c>
      <c r="N1656" s="3">
        <v>18.223936175908602</v>
      </c>
      <c r="O1656" s="21" t="s">
        <v>1457</v>
      </c>
      <c r="P1656" s="21" t="s">
        <v>1468</v>
      </c>
      <c r="Q1656" s="46">
        <v>8.5300556252257062E-3</v>
      </c>
      <c r="R1656" s="46">
        <v>8.6664986762207165E-3</v>
      </c>
      <c r="S1656" s="46">
        <v>8.6256932500930854E-3</v>
      </c>
      <c r="T1656" s="46">
        <v>8.5935739921140838E-3</v>
      </c>
      <c r="U1656" s="46">
        <v>8.5585665710774562E-3</v>
      </c>
      <c r="V1656" s="46">
        <v>7.6362342356176404E-3</v>
      </c>
      <c r="W1656" s="46">
        <v>5.9923445181660449E-3</v>
      </c>
      <c r="X1656" s="46">
        <v>4.686674456244164E-3</v>
      </c>
      <c r="Y1656" s="46">
        <v>3.6473627598203121E-3</v>
      </c>
      <c r="Z1656" s="46">
        <v>2.8089886101371653E-3</v>
      </c>
      <c r="AA1656" s="46">
        <v>2.1280657399028267E-3</v>
      </c>
      <c r="AB1656" s="46">
        <v>1.5913543224566305E-3</v>
      </c>
      <c r="AC1656" s="46">
        <v>1.1596576846323635E-3</v>
      </c>
      <c r="AD1656" s="46">
        <v>8.1437283377907047E-4</v>
      </c>
      <c r="AE1656" s="46">
        <v>5.4109644402989198E-4</v>
      </c>
      <c r="AF1656" s="46">
        <v>3.2318632512326549E-4</v>
      </c>
      <c r="AG1656" s="46">
        <v>0</v>
      </c>
      <c r="AH1656" s="46">
        <v>0</v>
      </c>
      <c r="AI1656" s="46">
        <v>0</v>
      </c>
      <c r="AJ1656" s="46">
        <v>0</v>
      </c>
      <c r="AK1656" s="46">
        <v>6.8455224233269135E-2</v>
      </c>
      <c r="AL1656" s="45">
        <v>6.8455224233269135E-2</v>
      </c>
      <c r="AM1656" s="45">
        <v>8.5300556252257062E-3</v>
      </c>
      <c r="AN1656" s="45">
        <v>1.7196554301446423E-2</v>
      </c>
      <c r="AO1656" s="45">
        <v>2.5822247551539508E-2</v>
      </c>
      <c r="AP1656" s="45">
        <v>3.4415821543653594E-2</v>
      </c>
      <c r="AQ1656" s="45">
        <v>4.2974388114731046E-2</v>
      </c>
      <c r="AR1656" s="45">
        <v>5.0610622350348689E-2</v>
      </c>
      <c r="AS1656" s="45">
        <v>5.6602966868514737E-2</v>
      </c>
      <c r="AT1656" s="45">
        <v>6.1289641324758899E-2</v>
      </c>
      <c r="AU1656" s="45">
        <v>6.4937004084579211E-2</v>
      </c>
      <c r="AV1656" s="45">
        <v>6.7745992694716373E-2</v>
      </c>
      <c r="AW1656" s="45">
        <v>6.8455224233269135E-2</v>
      </c>
      <c r="AX1656" s="45">
        <v>6.8455224233269135E-2</v>
      </c>
      <c r="AY1656" s="45">
        <v>6.8455224233269135E-2</v>
      </c>
      <c r="AZ1656" s="45">
        <v>6.8455224233269135E-2</v>
      </c>
      <c r="BA1656" s="45">
        <v>6.8455224233269135E-2</v>
      </c>
      <c r="BB1656" s="45">
        <v>6.8455224233269135E-2</v>
      </c>
      <c r="BC1656" s="45">
        <v>6.8455224233269135E-2</v>
      </c>
      <c r="BD1656" s="45">
        <v>6.8455224233269135E-2</v>
      </c>
      <c r="BE1656" s="45">
        <v>6.8455224233269135E-2</v>
      </c>
      <c r="BF1656" s="45">
        <v>6.8455224233269135E-2</v>
      </c>
    </row>
    <row r="1657" spans="1:58" ht="13.5" thickBot="1" x14ac:dyDescent="0.25">
      <c r="A1657" s="6" t="s">
        <v>1137</v>
      </c>
      <c r="B1657" s="6" t="s">
        <v>1141</v>
      </c>
      <c r="C1657" s="6" t="s">
        <v>372</v>
      </c>
      <c r="D1657" s="6" t="s">
        <v>1137</v>
      </c>
      <c r="E1657" s="6">
        <v>17.921797983903069</v>
      </c>
      <c r="F1657" s="6" t="s">
        <v>314</v>
      </c>
      <c r="G1657" s="21" t="s">
        <v>1305</v>
      </c>
      <c r="H1657" s="21" t="s">
        <v>1159</v>
      </c>
      <c r="I1657" s="21" t="s">
        <v>1160</v>
      </c>
      <c r="J1657" s="21" t="s">
        <v>240</v>
      </c>
      <c r="K1657" s="21" t="s">
        <v>277</v>
      </c>
      <c r="L1657" s="21" t="s">
        <v>388</v>
      </c>
      <c r="M1657" s="3">
        <v>7.1859441354451823</v>
      </c>
      <c r="N1657" s="3">
        <v>17.921797983903069</v>
      </c>
      <c r="O1657" s="21" t="s">
        <v>1453</v>
      </c>
      <c r="P1657" s="21" t="s">
        <v>1469</v>
      </c>
      <c r="Q1657" s="46">
        <v>0.1179087765449912</v>
      </c>
      <c r="R1657" s="46">
        <v>0.11782286155084136</v>
      </c>
      <c r="S1657" s="46">
        <v>0.11735310424182274</v>
      </c>
      <c r="T1657" s="46">
        <v>0.11667933766472084</v>
      </c>
      <c r="U1657" s="46">
        <v>0.11612434306028722</v>
      </c>
      <c r="V1657" s="46">
        <v>0.10334581520050273</v>
      </c>
      <c r="W1657" s="46">
        <v>8.1110193102462647E-2</v>
      </c>
      <c r="X1657" s="46">
        <v>6.3178019707973584E-2</v>
      </c>
      <c r="Y1657" s="46">
        <v>4.9003957978905159E-2</v>
      </c>
      <c r="Z1657" s="46">
        <v>3.7727634360206909E-2</v>
      </c>
      <c r="AA1657" s="46">
        <v>2.8673222829327449E-2</v>
      </c>
      <c r="AB1657" s="46">
        <v>2.1443373220612811E-2</v>
      </c>
      <c r="AC1657" s="46">
        <v>1.5596163034089023E-2</v>
      </c>
      <c r="AD1657" s="46">
        <v>1.0986952132684861E-2</v>
      </c>
      <c r="AE1657" s="46">
        <v>7.2827285498396699E-3</v>
      </c>
      <c r="AF1657" s="46">
        <v>4.3515184412494098E-3</v>
      </c>
      <c r="AG1657" s="46">
        <v>0</v>
      </c>
      <c r="AH1657" s="46">
        <v>0</v>
      </c>
      <c r="AI1657" s="46">
        <v>0</v>
      </c>
      <c r="AJ1657" s="46">
        <v>0</v>
      </c>
      <c r="AK1657" s="46">
        <v>0.90696483199926803</v>
      </c>
      <c r="AL1657" s="45">
        <v>0.90696483199926803</v>
      </c>
      <c r="AM1657" s="45">
        <v>0.1179087765449912</v>
      </c>
      <c r="AN1657" s="45">
        <v>0.23573163809583256</v>
      </c>
      <c r="AO1657" s="45">
        <v>0.3530847423376553</v>
      </c>
      <c r="AP1657" s="45">
        <v>0.46976408000237613</v>
      </c>
      <c r="AQ1657" s="45">
        <v>0.58588842306266331</v>
      </c>
      <c r="AR1657" s="45">
        <v>0.68923423826316599</v>
      </c>
      <c r="AS1657" s="45">
        <v>0.77034443136562869</v>
      </c>
      <c r="AT1657" s="45">
        <v>0.83352245107360223</v>
      </c>
      <c r="AU1657" s="45">
        <v>0.88252640905250734</v>
      </c>
      <c r="AV1657" s="45">
        <v>0.90696483199926803</v>
      </c>
      <c r="AW1657" s="45">
        <v>0.90696483199926803</v>
      </c>
      <c r="AX1657" s="45">
        <v>0.90696483199926803</v>
      </c>
      <c r="AY1657" s="45">
        <v>0.90696483199926803</v>
      </c>
      <c r="AZ1657" s="45">
        <v>0.90696483199926803</v>
      </c>
      <c r="BA1657" s="45">
        <v>0.90696483199926803</v>
      </c>
      <c r="BB1657" s="45">
        <v>0.90696483199926803</v>
      </c>
      <c r="BC1657" s="45">
        <v>0.90696483199926803</v>
      </c>
      <c r="BD1657" s="45">
        <v>0.90696483199926803</v>
      </c>
      <c r="BE1657" s="45">
        <v>0.90696483199926803</v>
      </c>
      <c r="BF1657" s="45">
        <v>0.90696483199926803</v>
      </c>
    </row>
    <row r="1658" spans="1:58" ht="13.5" thickBot="1" x14ac:dyDescent="0.25">
      <c r="A1658" s="6" t="s">
        <v>1137</v>
      </c>
      <c r="B1658" s="6" t="s">
        <v>1141</v>
      </c>
      <c r="C1658" s="6" t="s">
        <v>372</v>
      </c>
      <c r="D1658" s="6" t="s">
        <v>1137</v>
      </c>
      <c r="E1658" s="6">
        <v>19.275879865909776</v>
      </c>
      <c r="F1658" s="6" t="s">
        <v>314</v>
      </c>
      <c r="G1658" s="21" t="s">
        <v>1305</v>
      </c>
      <c r="H1658" s="21" t="s">
        <v>1159</v>
      </c>
      <c r="I1658" s="21" t="s">
        <v>1160</v>
      </c>
      <c r="J1658" s="21" t="s">
        <v>240</v>
      </c>
      <c r="K1658" s="21" t="s">
        <v>279</v>
      </c>
      <c r="L1658" s="21" t="s">
        <v>389</v>
      </c>
      <c r="M1658" s="3">
        <v>6.1259245440643175</v>
      </c>
      <c r="N1658" s="3">
        <v>19.275879865909776</v>
      </c>
      <c r="O1658" s="21" t="s">
        <v>1453</v>
      </c>
      <c r="P1658" s="21" t="s">
        <v>1469</v>
      </c>
      <c r="Q1658" s="46">
        <v>7.349453966300587E-2</v>
      </c>
      <c r="R1658" s="46">
        <v>7.4226668813659802E-2</v>
      </c>
      <c r="S1658" s="46">
        <v>7.3478301977367363E-2</v>
      </c>
      <c r="T1658" s="46">
        <v>7.2533502285683504E-2</v>
      </c>
      <c r="U1658" s="46">
        <v>7.2201916468500382E-2</v>
      </c>
      <c r="V1658" s="46">
        <v>6.4085062182035052E-2</v>
      </c>
      <c r="W1658" s="46">
        <v>5.0016267727960161E-2</v>
      </c>
      <c r="X1658" s="46">
        <v>3.8876177347552429E-2</v>
      </c>
      <c r="Y1658" s="46">
        <v>3.0049148944988696E-2</v>
      </c>
      <c r="Z1658" s="46">
        <v>2.300561312657292E-2</v>
      </c>
      <c r="AA1658" s="46">
        <v>1.7382324651840531E-2</v>
      </c>
      <c r="AB1658" s="46">
        <v>1.2986918943274502E-2</v>
      </c>
      <c r="AC1658" s="46">
        <v>9.4351483763689022E-3</v>
      </c>
      <c r="AD1658" s="46">
        <v>6.6342752977951048E-3</v>
      </c>
      <c r="AE1658" s="46">
        <v>4.4140124138801334E-3</v>
      </c>
      <c r="AF1658" s="46">
        <v>2.6553434050640276E-3</v>
      </c>
      <c r="AG1658" s="46">
        <v>0</v>
      </c>
      <c r="AH1658" s="46">
        <v>0</v>
      </c>
      <c r="AI1658" s="46">
        <v>0</v>
      </c>
      <c r="AJ1658" s="46">
        <v>0</v>
      </c>
      <c r="AK1658" s="46">
        <v>0.51564542179615558</v>
      </c>
      <c r="AL1658" s="45">
        <v>0.51564542179615558</v>
      </c>
      <c r="AM1658" s="45">
        <v>7.349453966300587E-2</v>
      </c>
      <c r="AN1658" s="45">
        <v>0.14772120847666567</v>
      </c>
      <c r="AO1658" s="45">
        <v>0.22119951045403302</v>
      </c>
      <c r="AP1658" s="45">
        <v>0.29373301273971653</v>
      </c>
      <c r="AQ1658" s="45">
        <v>0.36593492920821691</v>
      </c>
      <c r="AR1658" s="45">
        <v>0.43001999139025193</v>
      </c>
      <c r="AS1658" s="45">
        <v>0.48003625911821207</v>
      </c>
      <c r="AT1658" s="45">
        <v>0.51564542179615558</v>
      </c>
      <c r="AU1658" s="45">
        <v>0.51564542179615558</v>
      </c>
      <c r="AV1658" s="45">
        <v>0.51564542179615558</v>
      </c>
      <c r="AW1658" s="45">
        <v>0.51564542179615558</v>
      </c>
      <c r="AX1658" s="45">
        <v>0.51564542179615558</v>
      </c>
      <c r="AY1658" s="45">
        <v>0.51564542179615558</v>
      </c>
      <c r="AZ1658" s="45">
        <v>0.51564542179615558</v>
      </c>
      <c r="BA1658" s="45">
        <v>0.51564542179615558</v>
      </c>
      <c r="BB1658" s="45">
        <v>0.51564542179615558</v>
      </c>
      <c r="BC1658" s="45">
        <v>0.51564542179615558</v>
      </c>
      <c r="BD1658" s="45">
        <v>0.51564542179615558</v>
      </c>
      <c r="BE1658" s="45">
        <v>0.51564542179615558</v>
      </c>
      <c r="BF1658" s="45">
        <v>0.51564542179615558</v>
      </c>
    </row>
    <row r="1659" spans="1:58" ht="13.5" thickBot="1" x14ac:dyDescent="0.25">
      <c r="A1659" s="6" t="s">
        <v>1351</v>
      </c>
      <c r="B1659" s="6" t="s">
        <v>1141</v>
      </c>
      <c r="C1659" s="6" t="s">
        <v>390</v>
      </c>
      <c r="D1659" s="6" t="s">
        <v>1351</v>
      </c>
      <c r="E1659" s="6">
        <v>11.18829344018148</v>
      </c>
      <c r="F1659" s="6" t="s">
        <v>314</v>
      </c>
      <c r="G1659" s="21" t="s">
        <v>1305</v>
      </c>
      <c r="H1659" s="21" t="s">
        <v>1236</v>
      </c>
      <c r="I1659" s="21" t="s">
        <v>1237</v>
      </c>
      <c r="J1659" s="21" t="s">
        <v>240</v>
      </c>
      <c r="K1659" s="21" t="s">
        <v>245</v>
      </c>
      <c r="L1659" s="21" t="s">
        <v>1238</v>
      </c>
      <c r="M1659" s="3">
        <v>8.0954969813332927</v>
      </c>
      <c r="N1659" s="3">
        <v>11.18829344018148</v>
      </c>
      <c r="O1659" s="21" t="s">
        <v>1453</v>
      </c>
      <c r="P1659" s="21" t="s">
        <v>1470</v>
      </c>
      <c r="Q1659" s="46">
        <v>0</v>
      </c>
      <c r="R1659" s="46">
        <v>0</v>
      </c>
      <c r="S1659" s="46">
        <v>0</v>
      </c>
      <c r="T1659" s="46">
        <v>0</v>
      </c>
      <c r="U1659" s="46">
        <v>0</v>
      </c>
      <c r="V1659" s="46">
        <v>0</v>
      </c>
      <c r="W1659" s="46">
        <v>0</v>
      </c>
      <c r="X1659" s="46">
        <v>0</v>
      </c>
      <c r="Y1659" s="46">
        <v>0</v>
      </c>
      <c r="Z1659" s="46">
        <v>0</v>
      </c>
      <c r="AA1659" s="46">
        <v>0</v>
      </c>
      <c r="AB1659" s="46">
        <v>0</v>
      </c>
      <c r="AC1659" s="46">
        <v>0</v>
      </c>
      <c r="AD1659" s="46">
        <v>0</v>
      </c>
      <c r="AE1659" s="46">
        <v>0</v>
      </c>
      <c r="AF1659" s="46">
        <v>0</v>
      </c>
      <c r="AG1659" s="46">
        <v>0</v>
      </c>
      <c r="AH1659" s="46">
        <v>0</v>
      </c>
      <c r="AI1659" s="46">
        <v>0</v>
      </c>
      <c r="AJ1659" s="46">
        <v>0</v>
      </c>
      <c r="AK1659" s="46">
        <v>0</v>
      </c>
      <c r="AL1659" s="45">
        <v>0</v>
      </c>
      <c r="AM1659" s="45">
        <v>0</v>
      </c>
      <c r="AN1659" s="45">
        <v>0</v>
      </c>
      <c r="AO1659" s="45">
        <v>0</v>
      </c>
      <c r="AP1659" s="45">
        <v>0</v>
      </c>
      <c r="AQ1659" s="45">
        <v>0</v>
      </c>
      <c r="AR1659" s="45">
        <v>0</v>
      </c>
      <c r="AS1659" s="45">
        <v>0</v>
      </c>
      <c r="AT1659" s="45">
        <v>0</v>
      </c>
      <c r="AU1659" s="45">
        <v>0</v>
      </c>
      <c r="AV1659" s="45">
        <v>0</v>
      </c>
      <c r="AW1659" s="45">
        <v>0</v>
      </c>
      <c r="AX1659" s="45">
        <v>0</v>
      </c>
      <c r="AY1659" s="45">
        <v>0</v>
      </c>
      <c r="AZ1659" s="45">
        <v>0</v>
      </c>
      <c r="BA1659" s="45">
        <v>0</v>
      </c>
      <c r="BB1659" s="45">
        <v>0</v>
      </c>
      <c r="BC1659" s="45">
        <v>0</v>
      </c>
      <c r="BD1659" s="45">
        <v>0</v>
      </c>
      <c r="BE1659" s="45">
        <v>0</v>
      </c>
      <c r="BF1659" s="45">
        <v>0</v>
      </c>
    </row>
    <row r="1660" spans="1:58" ht="13.5" thickBot="1" x14ac:dyDescent="0.25">
      <c r="A1660" s="6" t="s">
        <v>1137</v>
      </c>
      <c r="B1660" s="6" t="s">
        <v>1351</v>
      </c>
      <c r="C1660" s="6" t="s">
        <v>390</v>
      </c>
      <c r="D1660" s="6" t="s">
        <v>1137</v>
      </c>
      <c r="E1660" s="6">
        <v>16.265171534376794</v>
      </c>
      <c r="F1660" s="6" t="s">
        <v>314</v>
      </c>
      <c r="G1660" s="21" t="s">
        <v>1305</v>
      </c>
      <c r="H1660" s="21" t="s">
        <v>1236</v>
      </c>
      <c r="I1660" s="21" t="s">
        <v>1237</v>
      </c>
      <c r="J1660" s="21" t="s">
        <v>240</v>
      </c>
      <c r="K1660" s="21" t="s">
        <v>247</v>
      </c>
      <c r="L1660" s="21" t="s">
        <v>1239</v>
      </c>
      <c r="M1660" s="3">
        <v>11.97689831874176</v>
      </c>
      <c r="N1660" s="3">
        <v>16.265171534376794</v>
      </c>
      <c r="O1660" s="21" t="s">
        <v>1453</v>
      </c>
      <c r="P1660" s="21" t="s">
        <v>1470</v>
      </c>
      <c r="Q1660" s="46">
        <v>0</v>
      </c>
      <c r="R1660" s="46">
        <v>0</v>
      </c>
      <c r="S1660" s="46">
        <v>0</v>
      </c>
      <c r="T1660" s="46">
        <v>0</v>
      </c>
      <c r="U1660" s="46">
        <v>0</v>
      </c>
      <c r="V1660" s="46">
        <v>0</v>
      </c>
      <c r="W1660" s="46">
        <v>0</v>
      </c>
      <c r="X1660" s="46">
        <v>0</v>
      </c>
      <c r="Y1660" s="46">
        <v>0</v>
      </c>
      <c r="Z1660" s="46">
        <v>0</v>
      </c>
      <c r="AA1660" s="46">
        <v>0</v>
      </c>
      <c r="AB1660" s="46">
        <v>0</v>
      </c>
      <c r="AC1660" s="46">
        <v>0</v>
      </c>
      <c r="AD1660" s="46">
        <v>0</v>
      </c>
      <c r="AE1660" s="46">
        <v>0</v>
      </c>
      <c r="AF1660" s="46">
        <v>0</v>
      </c>
      <c r="AG1660" s="46">
        <v>0</v>
      </c>
      <c r="AH1660" s="46">
        <v>0</v>
      </c>
      <c r="AI1660" s="46">
        <v>0</v>
      </c>
      <c r="AJ1660" s="46">
        <v>0</v>
      </c>
      <c r="AK1660" s="46">
        <v>0</v>
      </c>
      <c r="AL1660" s="45">
        <v>0</v>
      </c>
      <c r="AM1660" s="45">
        <v>0</v>
      </c>
      <c r="AN1660" s="45">
        <v>0</v>
      </c>
      <c r="AO1660" s="45">
        <v>0</v>
      </c>
      <c r="AP1660" s="45">
        <v>0</v>
      </c>
      <c r="AQ1660" s="45">
        <v>0</v>
      </c>
      <c r="AR1660" s="45">
        <v>0</v>
      </c>
      <c r="AS1660" s="45">
        <v>0</v>
      </c>
      <c r="AT1660" s="45">
        <v>0</v>
      </c>
      <c r="AU1660" s="45">
        <v>0</v>
      </c>
      <c r="AV1660" s="45">
        <v>0</v>
      </c>
      <c r="AW1660" s="45">
        <v>0</v>
      </c>
      <c r="AX1660" s="45">
        <v>0</v>
      </c>
      <c r="AY1660" s="45">
        <v>0</v>
      </c>
      <c r="AZ1660" s="45">
        <v>0</v>
      </c>
      <c r="BA1660" s="45">
        <v>0</v>
      </c>
      <c r="BB1660" s="45">
        <v>0</v>
      </c>
      <c r="BC1660" s="45">
        <v>0</v>
      </c>
      <c r="BD1660" s="45">
        <v>0</v>
      </c>
      <c r="BE1660" s="45">
        <v>0</v>
      </c>
      <c r="BF1660" s="45">
        <v>0</v>
      </c>
    </row>
    <row r="1661" spans="1:58" ht="13.5" thickBot="1" x14ac:dyDescent="0.25">
      <c r="A1661" s="6" t="s">
        <v>1355</v>
      </c>
      <c r="B1661" s="6" t="s">
        <v>1138</v>
      </c>
      <c r="C1661" s="6" t="s">
        <v>390</v>
      </c>
      <c r="D1661" s="6" t="s">
        <v>1355</v>
      </c>
      <c r="E1661" s="6">
        <v>51.836115824369074</v>
      </c>
      <c r="F1661" s="6" t="s">
        <v>314</v>
      </c>
      <c r="G1661" s="21" t="s">
        <v>1305</v>
      </c>
      <c r="H1661" s="21" t="s">
        <v>1236</v>
      </c>
      <c r="I1661" s="21" t="s">
        <v>1237</v>
      </c>
      <c r="J1661" s="21" t="s">
        <v>240</v>
      </c>
      <c r="K1661" s="21" t="s">
        <v>249</v>
      </c>
      <c r="L1661" s="21" t="s">
        <v>1240</v>
      </c>
      <c r="M1661" s="3">
        <v>36.316809280403</v>
      </c>
      <c r="N1661" s="3">
        <v>51.836115824369074</v>
      </c>
      <c r="O1661" s="21" t="s">
        <v>1453</v>
      </c>
      <c r="P1661" s="21" t="s">
        <v>1470</v>
      </c>
      <c r="Q1661" s="46">
        <v>0</v>
      </c>
      <c r="R1661" s="46">
        <v>0</v>
      </c>
      <c r="S1661" s="46">
        <v>0</v>
      </c>
      <c r="T1661" s="46">
        <v>0</v>
      </c>
      <c r="U1661" s="46">
        <v>0</v>
      </c>
      <c r="V1661" s="46">
        <v>0</v>
      </c>
      <c r="W1661" s="46">
        <v>0</v>
      </c>
      <c r="X1661" s="46">
        <v>0</v>
      </c>
      <c r="Y1661" s="46">
        <v>0</v>
      </c>
      <c r="Z1661" s="46">
        <v>0</v>
      </c>
      <c r="AA1661" s="46">
        <v>0</v>
      </c>
      <c r="AB1661" s="46">
        <v>0</v>
      </c>
      <c r="AC1661" s="46">
        <v>0</v>
      </c>
      <c r="AD1661" s="46">
        <v>0</v>
      </c>
      <c r="AE1661" s="46">
        <v>0</v>
      </c>
      <c r="AF1661" s="46">
        <v>0</v>
      </c>
      <c r="AG1661" s="46">
        <v>0</v>
      </c>
      <c r="AH1661" s="46">
        <v>0</v>
      </c>
      <c r="AI1661" s="46">
        <v>0</v>
      </c>
      <c r="AJ1661" s="46">
        <v>0</v>
      </c>
      <c r="AK1661" s="46">
        <v>0</v>
      </c>
      <c r="AL1661" s="45">
        <v>0</v>
      </c>
      <c r="AM1661" s="45">
        <v>0</v>
      </c>
      <c r="AN1661" s="45">
        <v>0</v>
      </c>
      <c r="AO1661" s="45">
        <v>0</v>
      </c>
      <c r="AP1661" s="45">
        <v>0</v>
      </c>
      <c r="AQ1661" s="45">
        <v>0</v>
      </c>
      <c r="AR1661" s="45">
        <v>0</v>
      </c>
      <c r="AS1661" s="45">
        <v>0</v>
      </c>
      <c r="AT1661" s="45">
        <v>0</v>
      </c>
      <c r="AU1661" s="45">
        <v>0</v>
      </c>
      <c r="AV1661" s="45">
        <v>0</v>
      </c>
      <c r="AW1661" s="45">
        <v>0</v>
      </c>
      <c r="AX1661" s="45">
        <v>0</v>
      </c>
      <c r="AY1661" s="45">
        <v>0</v>
      </c>
      <c r="AZ1661" s="45">
        <v>0</v>
      </c>
      <c r="BA1661" s="45">
        <v>0</v>
      </c>
      <c r="BB1661" s="45">
        <v>0</v>
      </c>
      <c r="BC1661" s="45">
        <v>0</v>
      </c>
      <c r="BD1661" s="45">
        <v>0</v>
      </c>
      <c r="BE1661" s="45">
        <v>0</v>
      </c>
      <c r="BF1661" s="45">
        <v>0</v>
      </c>
    </row>
    <row r="1662" spans="1:58" ht="13.5" thickBot="1" x14ac:dyDescent="0.25">
      <c r="A1662" s="6" t="s">
        <v>1137</v>
      </c>
      <c r="B1662" s="6" t="s">
        <v>1351</v>
      </c>
      <c r="C1662" s="6" t="s">
        <v>390</v>
      </c>
      <c r="D1662" s="6" t="s">
        <v>1137</v>
      </c>
      <c r="E1662" s="6">
        <v>16.88089778466215</v>
      </c>
      <c r="F1662" s="6" t="s">
        <v>314</v>
      </c>
      <c r="G1662" s="21" t="s">
        <v>1305</v>
      </c>
      <c r="H1662" s="21" t="s">
        <v>1236</v>
      </c>
      <c r="I1662" s="21" t="s">
        <v>1237</v>
      </c>
      <c r="J1662" s="21" t="s">
        <v>240</v>
      </c>
      <c r="K1662" s="21" t="s">
        <v>251</v>
      </c>
      <c r="L1662" s="21" t="s">
        <v>1241</v>
      </c>
      <c r="M1662" s="3">
        <v>11.976898318741759</v>
      </c>
      <c r="N1662" s="3">
        <v>16.88089778466215</v>
      </c>
      <c r="O1662" s="21" t="s">
        <v>1453</v>
      </c>
      <c r="P1662" s="21" t="s">
        <v>1470</v>
      </c>
      <c r="Q1662" s="46">
        <v>0</v>
      </c>
      <c r="R1662" s="46">
        <v>0</v>
      </c>
      <c r="S1662" s="46">
        <v>0</v>
      </c>
      <c r="T1662" s="46">
        <v>0</v>
      </c>
      <c r="U1662" s="46">
        <v>0</v>
      </c>
      <c r="V1662" s="46">
        <v>0</v>
      </c>
      <c r="W1662" s="46">
        <v>0</v>
      </c>
      <c r="X1662" s="46">
        <v>0</v>
      </c>
      <c r="Y1662" s="46">
        <v>0</v>
      </c>
      <c r="Z1662" s="46">
        <v>0</v>
      </c>
      <c r="AA1662" s="46">
        <v>0</v>
      </c>
      <c r="AB1662" s="46">
        <v>0</v>
      </c>
      <c r="AC1662" s="46">
        <v>0</v>
      </c>
      <c r="AD1662" s="46">
        <v>0</v>
      </c>
      <c r="AE1662" s="46">
        <v>0</v>
      </c>
      <c r="AF1662" s="46">
        <v>0</v>
      </c>
      <c r="AG1662" s="46">
        <v>0</v>
      </c>
      <c r="AH1662" s="46">
        <v>0</v>
      </c>
      <c r="AI1662" s="46">
        <v>0</v>
      </c>
      <c r="AJ1662" s="46">
        <v>0</v>
      </c>
      <c r="AK1662" s="46">
        <v>0</v>
      </c>
      <c r="AL1662" s="45">
        <v>0</v>
      </c>
      <c r="AM1662" s="45">
        <v>0</v>
      </c>
      <c r="AN1662" s="45">
        <v>0</v>
      </c>
      <c r="AO1662" s="45">
        <v>0</v>
      </c>
      <c r="AP1662" s="45">
        <v>0</v>
      </c>
      <c r="AQ1662" s="45">
        <v>0</v>
      </c>
      <c r="AR1662" s="45">
        <v>0</v>
      </c>
      <c r="AS1662" s="45">
        <v>0</v>
      </c>
      <c r="AT1662" s="45">
        <v>0</v>
      </c>
      <c r="AU1662" s="45">
        <v>0</v>
      </c>
      <c r="AV1662" s="45">
        <v>0</v>
      </c>
      <c r="AW1662" s="45">
        <v>0</v>
      </c>
      <c r="AX1662" s="45">
        <v>0</v>
      </c>
      <c r="AY1662" s="45">
        <v>0</v>
      </c>
      <c r="AZ1662" s="45">
        <v>0</v>
      </c>
      <c r="BA1662" s="45">
        <v>0</v>
      </c>
      <c r="BB1662" s="45">
        <v>0</v>
      </c>
      <c r="BC1662" s="45">
        <v>0</v>
      </c>
      <c r="BD1662" s="45">
        <v>0</v>
      </c>
      <c r="BE1662" s="45">
        <v>0</v>
      </c>
      <c r="BF1662" s="45">
        <v>0</v>
      </c>
    </row>
    <row r="1663" spans="1:58" ht="13.5" thickBot="1" x14ac:dyDescent="0.25">
      <c r="A1663" s="6" t="s">
        <v>1138</v>
      </c>
      <c r="B1663" s="6" t="s">
        <v>1142</v>
      </c>
      <c r="C1663" s="6" t="s">
        <v>390</v>
      </c>
      <c r="D1663" s="6" t="s">
        <v>1138</v>
      </c>
      <c r="E1663" s="6">
        <v>38.131669343456331</v>
      </c>
      <c r="F1663" s="6" t="s">
        <v>314</v>
      </c>
      <c r="G1663" s="21" t="s">
        <v>1305</v>
      </c>
      <c r="H1663" s="21" t="s">
        <v>1236</v>
      </c>
      <c r="I1663" s="21" t="s">
        <v>1237</v>
      </c>
      <c r="J1663" s="21" t="s">
        <v>240</v>
      </c>
      <c r="K1663" s="21" t="s">
        <v>253</v>
      </c>
      <c r="L1663" s="21" t="s">
        <v>1242</v>
      </c>
      <c r="M1663" s="3">
        <v>26.168845029369788</v>
      </c>
      <c r="N1663" s="3">
        <v>38.131669343456331</v>
      </c>
      <c r="O1663" s="21" t="s">
        <v>1453</v>
      </c>
      <c r="P1663" s="21" t="s">
        <v>1470</v>
      </c>
      <c r="Q1663" s="46">
        <v>0</v>
      </c>
      <c r="R1663" s="46">
        <v>0</v>
      </c>
      <c r="S1663" s="46">
        <v>0</v>
      </c>
      <c r="T1663" s="46">
        <v>0</v>
      </c>
      <c r="U1663" s="46">
        <v>0</v>
      </c>
      <c r="V1663" s="46">
        <v>0</v>
      </c>
      <c r="W1663" s="46">
        <v>0</v>
      </c>
      <c r="X1663" s="46">
        <v>0</v>
      </c>
      <c r="Y1663" s="46">
        <v>0</v>
      </c>
      <c r="Z1663" s="46">
        <v>0</v>
      </c>
      <c r="AA1663" s="46">
        <v>0</v>
      </c>
      <c r="AB1663" s="46">
        <v>0</v>
      </c>
      <c r="AC1663" s="46">
        <v>0</v>
      </c>
      <c r="AD1663" s="46">
        <v>0</v>
      </c>
      <c r="AE1663" s="46">
        <v>0</v>
      </c>
      <c r="AF1663" s="46">
        <v>0</v>
      </c>
      <c r="AG1663" s="46">
        <v>0</v>
      </c>
      <c r="AH1663" s="46">
        <v>0</v>
      </c>
      <c r="AI1663" s="46">
        <v>0</v>
      </c>
      <c r="AJ1663" s="46">
        <v>0</v>
      </c>
      <c r="AK1663" s="46">
        <v>0</v>
      </c>
      <c r="AL1663" s="45">
        <v>0</v>
      </c>
      <c r="AM1663" s="45">
        <v>0</v>
      </c>
      <c r="AN1663" s="45">
        <v>0</v>
      </c>
      <c r="AO1663" s="45">
        <v>0</v>
      </c>
      <c r="AP1663" s="45">
        <v>0</v>
      </c>
      <c r="AQ1663" s="45">
        <v>0</v>
      </c>
      <c r="AR1663" s="45">
        <v>0</v>
      </c>
      <c r="AS1663" s="45">
        <v>0</v>
      </c>
      <c r="AT1663" s="45">
        <v>0</v>
      </c>
      <c r="AU1663" s="45">
        <v>0</v>
      </c>
      <c r="AV1663" s="45">
        <v>0</v>
      </c>
      <c r="AW1663" s="45">
        <v>0</v>
      </c>
      <c r="AX1663" s="45">
        <v>0</v>
      </c>
      <c r="AY1663" s="45">
        <v>0</v>
      </c>
      <c r="AZ1663" s="45">
        <v>0</v>
      </c>
      <c r="BA1663" s="45">
        <v>0</v>
      </c>
      <c r="BB1663" s="45">
        <v>0</v>
      </c>
      <c r="BC1663" s="45">
        <v>0</v>
      </c>
      <c r="BD1663" s="45">
        <v>0</v>
      </c>
      <c r="BE1663" s="45">
        <v>0</v>
      </c>
      <c r="BF1663" s="45">
        <v>0</v>
      </c>
    </row>
    <row r="1664" spans="1:58" ht="13.5" thickBot="1" x14ac:dyDescent="0.25">
      <c r="A1664" s="6" t="s">
        <v>1142</v>
      </c>
      <c r="B1664" s="6" t="s">
        <v>1137</v>
      </c>
      <c r="C1664" s="6" t="s">
        <v>390</v>
      </c>
      <c r="D1664" s="6" t="s">
        <v>1142</v>
      </c>
      <c r="E1664" s="6">
        <v>26.85982294271091</v>
      </c>
      <c r="F1664" s="6" t="s">
        <v>314</v>
      </c>
      <c r="G1664" s="21" t="s">
        <v>1305</v>
      </c>
      <c r="H1664" s="21" t="s">
        <v>1236</v>
      </c>
      <c r="I1664" s="21" t="s">
        <v>1237</v>
      </c>
      <c r="J1664" s="21" t="s">
        <v>240</v>
      </c>
      <c r="K1664" s="21" t="s">
        <v>255</v>
      </c>
      <c r="L1664" s="21" t="s">
        <v>1243</v>
      </c>
      <c r="M1664" s="3">
        <v>18.261542966961215</v>
      </c>
      <c r="N1664" s="3">
        <v>26.85982294271091</v>
      </c>
      <c r="O1664" s="21" t="s">
        <v>1453</v>
      </c>
      <c r="P1664" s="21" t="s">
        <v>1470</v>
      </c>
      <c r="Q1664" s="46">
        <v>0</v>
      </c>
      <c r="R1664" s="46">
        <v>0</v>
      </c>
      <c r="S1664" s="46">
        <v>0</v>
      </c>
      <c r="T1664" s="46">
        <v>0</v>
      </c>
      <c r="U1664" s="46">
        <v>0</v>
      </c>
      <c r="V1664" s="46">
        <v>0</v>
      </c>
      <c r="W1664" s="46">
        <v>0</v>
      </c>
      <c r="X1664" s="46">
        <v>0</v>
      </c>
      <c r="Y1664" s="46">
        <v>0</v>
      </c>
      <c r="Z1664" s="46">
        <v>0</v>
      </c>
      <c r="AA1664" s="46">
        <v>0</v>
      </c>
      <c r="AB1664" s="46">
        <v>0</v>
      </c>
      <c r="AC1664" s="46">
        <v>0</v>
      </c>
      <c r="AD1664" s="46">
        <v>0</v>
      </c>
      <c r="AE1664" s="46">
        <v>0</v>
      </c>
      <c r="AF1664" s="46">
        <v>0</v>
      </c>
      <c r="AG1664" s="46">
        <v>0</v>
      </c>
      <c r="AH1664" s="46">
        <v>0</v>
      </c>
      <c r="AI1664" s="46">
        <v>0</v>
      </c>
      <c r="AJ1664" s="46">
        <v>0</v>
      </c>
      <c r="AK1664" s="46">
        <v>0</v>
      </c>
      <c r="AL1664" s="45">
        <v>0</v>
      </c>
      <c r="AM1664" s="45">
        <v>0</v>
      </c>
      <c r="AN1664" s="45">
        <v>0</v>
      </c>
      <c r="AO1664" s="45">
        <v>0</v>
      </c>
      <c r="AP1664" s="45">
        <v>0</v>
      </c>
      <c r="AQ1664" s="45">
        <v>0</v>
      </c>
      <c r="AR1664" s="45">
        <v>0</v>
      </c>
      <c r="AS1664" s="45">
        <v>0</v>
      </c>
      <c r="AT1664" s="45">
        <v>0</v>
      </c>
      <c r="AU1664" s="45">
        <v>0</v>
      </c>
      <c r="AV1664" s="45">
        <v>0</v>
      </c>
      <c r="AW1664" s="45">
        <v>0</v>
      </c>
      <c r="AX1664" s="45">
        <v>0</v>
      </c>
      <c r="AY1664" s="45">
        <v>0</v>
      </c>
      <c r="AZ1664" s="45">
        <v>0</v>
      </c>
      <c r="BA1664" s="45">
        <v>0</v>
      </c>
      <c r="BB1664" s="45">
        <v>0</v>
      </c>
      <c r="BC1664" s="45">
        <v>0</v>
      </c>
      <c r="BD1664" s="45">
        <v>0</v>
      </c>
      <c r="BE1664" s="45">
        <v>0</v>
      </c>
      <c r="BF1664" s="45">
        <v>0</v>
      </c>
    </row>
    <row r="1665" spans="1:58" ht="13.5" thickBot="1" x14ac:dyDescent="0.25">
      <c r="A1665" s="6" t="s">
        <v>1141</v>
      </c>
      <c r="B1665" s="6" t="s">
        <v>1141</v>
      </c>
      <c r="C1665" s="6" t="s">
        <v>390</v>
      </c>
      <c r="D1665" s="6" t="s">
        <v>1141</v>
      </c>
      <c r="E1665" s="6">
        <v>9.7997336917490898</v>
      </c>
      <c r="F1665" s="6" t="s">
        <v>314</v>
      </c>
      <c r="G1665" s="21" t="s">
        <v>1305</v>
      </c>
      <c r="H1665" s="21" t="s">
        <v>1236</v>
      </c>
      <c r="I1665" s="21" t="s">
        <v>1237</v>
      </c>
      <c r="J1665" s="21" t="s">
        <v>240</v>
      </c>
      <c r="K1665" s="21" t="s">
        <v>257</v>
      </c>
      <c r="L1665" s="21" t="s">
        <v>1244</v>
      </c>
      <c r="M1665" s="3">
        <v>6.740223577189802</v>
      </c>
      <c r="N1665" s="3">
        <v>9.7997336917490898</v>
      </c>
      <c r="O1665" s="21" t="s">
        <v>1453</v>
      </c>
      <c r="P1665" s="21" t="s">
        <v>1470</v>
      </c>
      <c r="Q1665" s="46">
        <v>0</v>
      </c>
      <c r="R1665" s="46">
        <v>0</v>
      </c>
      <c r="S1665" s="46">
        <v>0</v>
      </c>
      <c r="T1665" s="46">
        <v>0</v>
      </c>
      <c r="U1665" s="46">
        <v>0</v>
      </c>
      <c r="V1665" s="46">
        <v>0</v>
      </c>
      <c r="W1665" s="46">
        <v>0</v>
      </c>
      <c r="X1665" s="46">
        <v>0</v>
      </c>
      <c r="Y1665" s="46">
        <v>0</v>
      </c>
      <c r="Z1665" s="46">
        <v>0</v>
      </c>
      <c r="AA1665" s="46">
        <v>0</v>
      </c>
      <c r="AB1665" s="46">
        <v>0</v>
      </c>
      <c r="AC1665" s="46">
        <v>0</v>
      </c>
      <c r="AD1665" s="46">
        <v>0</v>
      </c>
      <c r="AE1665" s="46">
        <v>0</v>
      </c>
      <c r="AF1665" s="46">
        <v>0</v>
      </c>
      <c r="AG1665" s="46">
        <v>0</v>
      </c>
      <c r="AH1665" s="46">
        <v>0</v>
      </c>
      <c r="AI1665" s="46">
        <v>0</v>
      </c>
      <c r="AJ1665" s="46">
        <v>0</v>
      </c>
      <c r="AK1665" s="46">
        <v>0</v>
      </c>
      <c r="AL1665" s="45">
        <v>0</v>
      </c>
      <c r="AM1665" s="45">
        <v>0</v>
      </c>
      <c r="AN1665" s="45">
        <v>0</v>
      </c>
      <c r="AO1665" s="45">
        <v>0</v>
      </c>
      <c r="AP1665" s="45">
        <v>0</v>
      </c>
      <c r="AQ1665" s="45">
        <v>0</v>
      </c>
      <c r="AR1665" s="45">
        <v>0</v>
      </c>
      <c r="AS1665" s="45">
        <v>0</v>
      </c>
      <c r="AT1665" s="45">
        <v>0</v>
      </c>
      <c r="AU1665" s="45">
        <v>0</v>
      </c>
      <c r="AV1665" s="45">
        <v>0</v>
      </c>
      <c r="AW1665" s="45">
        <v>0</v>
      </c>
      <c r="AX1665" s="45">
        <v>0</v>
      </c>
      <c r="AY1665" s="45">
        <v>0</v>
      </c>
      <c r="AZ1665" s="45">
        <v>0</v>
      </c>
      <c r="BA1665" s="45">
        <v>0</v>
      </c>
      <c r="BB1665" s="45">
        <v>0</v>
      </c>
      <c r="BC1665" s="45">
        <v>0</v>
      </c>
      <c r="BD1665" s="45">
        <v>0</v>
      </c>
      <c r="BE1665" s="45">
        <v>0</v>
      </c>
      <c r="BF1665" s="45">
        <v>0</v>
      </c>
    </row>
    <row r="1666" spans="1:58" ht="13.5" thickBot="1" x14ac:dyDescent="0.25">
      <c r="A1666" s="6" t="s">
        <v>1142</v>
      </c>
      <c r="B1666" s="6" t="s">
        <v>1137</v>
      </c>
      <c r="C1666" s="6" t="s">
        <v>390</v>
      </c>
      <c r="D1666" s="6" t="s">
        <v>1142</v>
      </c>
      <c r="E1666" s="6">
        <v>27.950705184793723</v>
      </c>
      <c r="F1666" s="6" t="s">
        <v>314</v>
      </c>
      <c r="G1666" s="21" t="s">
        <v>1305</v>
      </c>
      <c r="H1666" s="21" t="s">
        <v>1236</v>
      </c>
      <c r="I1666" s="21" t="s">
        <v>1237</v>
      </c>
      <c r="J1666" s="21" t="s">
        <v>240</v>
      </c>
      <c r="K1666" s="21" t="s">
        <v>259</v>
      </c>
      <c r="L1666" s="21" t="s">
        <v>1245</v>
      </c>
      <c r="M1666" s="3">
        <v>18.913399409381995</v>
      </c>
      <c r="N1666" s="3">
        <v>27.950705184793723</v>
      </c>
      <c r="O1666" s="21" t="s">
        <v>1453</v>
      </c>
      <c r="P1666" s="21" t="s">
        <v>1470</v>
      </c>
      <c r="Q1666" s="46">
        <v>0</v>
      </c>
      <c r="R1666" s="46">
        <v>0</v>
      </c>
      <c r="S1666" s="46">
        <v>0</v>
      </c>
      <c r="T1666" s="46">
        <v>0</v>
      </c>
      <c r="U1666" s="46">
        <v>0</v>
      </c>
      <c r="V1666" s="46">
        <v>0</v>
      </c>
      <c r="W1666" s="46">
        <v>0</v>
      </c>
      <c r="X1666" s="46">
        <v>0</v>
      </c>
      <c r="Y1666" s="46">
        <v>0</v>
      </c>
      <c r="Z1666" s="46">
        <v>0</v>
      </c>
      <c r="AA1666" s="46">
        <v>0</v>
      </c>
      <c r="AB1666" s="46">
        <v>0</v>
      </c>
      <c r="AC1666" s="46">
        <v>0</v>
      </c>
      <c r="AD1666" s="46">
        <v>0</v>
      </c>
      <c r="AE1666" s="46">
        <v>0</v>
      </c>
      <c r="AF1666" s="46">
        <v>0</v>
      </c>
      <c r="AG1666" s="46">
        <v>0</v>
      </c>
      <c r="AH1666" s="46">
        <v>0</v>
      </c>
      <c r="AI1666" s="46">
        <v>0</v>
      </c>
      <c r="AJ1666" s="46">
        <v>0</v>
      </c>
      <c r="AK1666" s="46">
        <v>0</v>
      </c>
      <c r="AL1666" s="45">
        <v>0</v>
      </c>
      <c r="AM1666" s="45">
        <v>0</v>
      </c>
      <c r="AN1666" s="45">
        <v>0</v>
      </c>
      <c r="AO1666" s="45">
        <v>0</v>
      </c>
      <c r="AP1666" s="45">
        <v>0</v>
      </c>
      <c r="AQ1666" s="45">
        <v>0</v>
      </c>
      <c r="AR1666" s="45">
        <v>0</v>
      </c>
      <c r="AS1666" s="45">
        <v>0</v>
      </c>
      <c r="AT1666" s="45">
        <v>0</v>
      </c>
      <c r="AU1666" s="45">
        <v>0</v>
      </c>
      <c r="AV1666" s="45">
        <v>0</v>
      </c>
      <c r="AW1666" s="45">
        <v>0</v>
      </c>
      <c r="AX1666" s="45">
        <v>0</v>
      </c>
      <c r="AY1666" s="45">
        <v>0</v>
      </c>
      <c r="AZ1666" s="45">
        <v>0</v>
      </c>
      <c r="BA1666" s="45">
        <v>0</v>
      </c>
      <c r="BB1666" s="45">
        <v>0</v>
      </c>
      <c r="BC1666" s="45">
        <v>0</v>
      </c>
      <c r="BD1666" s="45">
        <v>0</v>
      </c>
      <c r="BE1666" s="45">
        <v>0</v>
      </c>
      <c r="BF1666" s="45">
        <v>0</v>
      </c>
    </row>
    <row r="1667" spans="1:58" ht="13.5" thickBot="1" x14ac:dyDescent="0.25">
      <c r="A1667" s="6" t="s">
        <v>1137</v>
      </c>
      <c r="B1667" s="6" t="s">
        <v>1351</v>
      </c>
      <c r="C1667" s="6" t="s">
        <v>390</v>
      </c>
      <c r="D1667" s="6" t="s">
        <v>1137</v>
      </c>
      <c r="E1667" s="6">
        <v>16.226504426802887</v>
      </c>
      <c r="F1667" s="6" t="s">
        <v>314</v>
      </c>
      <c r="G1667" s="21" t="s">
        <v>1305</v>
      </c>
      <c r="H1667" s="21" t="s">
        <v>1236</v>
      </c>
      <c r="I1667" s="21" t="s">
        <v>1237</v>
      </c>
      <c r="J1667" s="21" t="s">
        <v>240</v>
      </c>
      <c r="K1667" s="21" t="s">
        <v>261</v>
      </c>
      <c r="L1667" s="21" t="s">
        <v>1246</v>
      </c>
      <c r="M1667" s="3">
        <v>10.733240131944783</v>
      </c>
      <c r="N1667" s="3">
        <v>16.226504426802887</v>
      </c>
      <c r="O1667" s="21" t="s">
        <v>1453</v>
      </c>
      <c r="P1667" s="21" t="s">
        <v>1470</v>
      </c>
      <c r="Q1667" s="46">
        <v>0</v>
      </c>
      <c r="R1667" s="46">
        <v>0</v>
      </c>
      <c r="S1667" s="46">
        <v>0</v>
      </c>
      <c r="T1667" s="46">
        <v>0</v>
      </c>
      <c r="U1667" s="46">
        <v>0</v>
      </c>
      <c r="V1667" s="46">
        <v>0</v>
      </c>
      <c r="W1667" s="46">
        <v>0</v>
      </c>
      <c r="X1667" s="46">
        <v>0</v>
      </c>
      <c r="Y1667" s="46">
        <v>0</v>
      </c>
      <c r="Z1667" s="46">
        <v>0</v>
      </c>
      <c r="AA1667" s="46">
        <v>0</v>
      </c>
      <c r="AB1667" s="46">
        <v>0</v>
      </c>
      <c r="AC1667" s="46">
        <v>0</v>
      </c>
      <c r="AD1667" s="46">
        <v>0</v>
      </c>
      <c r="AE1667" s="46">
        <v>0</v>
      </c>
      <c r="AF1667" s="46">
        <v>0</v>
      </c>
      <c r="AG1667" s="46">
        <v>0</v>
      </c>
      <c r="AH1667" s="46">
        <v>0</v>
      </c>
      <c r="AI1667" s="46">
        <v>0</v>
      </c>
      <c r="AJ1667" s="46">
        <v>0</v>
      </c>
      <c r="AK1667" s="46">
        <v>0</v>
      </c>
      <c r="AL1667" s="45">
        <v>0</v>
      </c>
      <c r="AM1667" s="45">
        <v>0</v>
      </c>
      <c r="AN1667" s="45">
        <v>0</v>
      </c>
      <c r="AO1667" s="45">
        <v>0</v>
      </c>
      <c r="AP1667" s="45">
        <v>0</v>
      </c>
      <c r="AQ1667" s="45">
        <v>0</v>
      </c>
      <c r="AR1667" s="45">
        <v>0</v>
      </c>
      <c r="AS1667" s="45">
        <v>0</v>
      </c>
      <c r="AT1667" s="45">
        <v>0</v>
      </c>
      <c r="AU1667" s="45">
        <v>0</v>
      </c>
      <c r="AV1667" s="45">
        <v>0</v>
      </c>
      <c r="AW1667" s="45">
        <v>0</v>
      </c>
      <c r="AX1667" s="45">
        <v>0</v>
      </c>
      <c r="AY1667" s="45">
        <v>0</v>
      </c>
      <c r="AZ1667" s="45">
        <v>0</v>
      </c>
      <c r="BA1667" s="45">
        <v>0</v>
      </c>
      <c r="BB1667" s="45">
        <v>0</v>
      </c>
      <c r="BC1667" s="45">
        <v>0</v>
      </c>
      <c r="BD1667" s="45">
        <v>0</v>
      </c>
      <c r="BE1667" s="45">
        <v>0</v>
      </c>
      <c r="BF1667" s="45">
        <v>0</v>
      </c>
    </row>
    <row r="1668" spans="1:58" ht="13.5" thickBot="1" x14ac:dyDescent="0.25">
      <c r="A1668" s="6" t="s">
        <v>1142</v>
      </c>
      <c r="B1668" s="6" t="s">
        <v>1352</v>
      </c>
      <c r="C1668" s="6" t="s">
        <v>390</v>
      </c>
      <c r="D1668" s="6" t="s">
        <v>1142</v>
      </c>
      <c r="E1668" s="6">
        <v>27.294072526414439</v>
      </c>
      <c r="F1668" s="6" t="s">
        <v>314</v>
      </c>
      <c r="G1668" s="21" t="s">
        <v>1305</v>
      </c>
      <c r="H1668" s="21" t="s">
        <v>1236</v>
      </c>
      <c r="I1668" s="21" t="s">
        <v>1237</v>
      </c>
      <c r="J1668" s="21" t="s">
        <v>240</v>
      </c>
      <c r="K1668" s="21" t="s">
        <v>263</v>
      </c>
      <c r="L1668" s="21" t="s">
        <v>1247</v>
      </c>
      <c r="M1668" s="3">
        <v>21.568232920332068</v>
      </c>
      <c r="N1668" s="3">
        <v>27.294072526414439</v>
      </c>
      <c r="O1668" s="21" t="s">
        <v>1453</v>
      </c>
      <c r="P1668" s="21" t="s">
        <v>1470</v>
      </c>
      <c r="Q1668" s="46">
        <v>0</v>
      </c>
      <c r="R1668" s="46">
        <v>0</v>
      </c>
      <c r="S1668" s="46">
        <v>0</v>
      </c>
      <c r="T1668" s="46">
        <v>0</v>
      </c>
      <c r="U1668" s="46">
        <v>0</v>
      </c>
      <c r="V1668" s="46">
        <v>0</v>
      </c>
      <c r="W1668" s="46">
        <v>0</v>
      </c>
      <c r="X1668" s="46">
        <v>0</v>
      </c>
      <c r="Y1668" s="46">
        <v>0</v>
      </c>
      <c r="Z1668" s="46">
        <v>0</v>
      </c>
      <c r="AA1668" s="46">
        <v>0</v>
      </c>
      <c r="AB1668" s="46">
        <v>0</v>
      </c>
      <c r="AC1668" s="46">
        <v>0</v>
      </c>
      <c r="AD1668" s="46">
        <v>0</v>
      </c>
      <c r="AE1668" s="46">
        <v>0</v>
      </c>
      <c r="AF1668" s="46">
        <v>0</v>
      </c>
      <c r="AG1668" s="46">
        <v>0</v>
      </c>
      <c r="AH1668" s="46">
        <v>0</v>
      </c>
      <c r="AI1668" s="46">
        <v>0</v>
      </c>
      <c r="AJ1668" s="46">
        <v>0</v>
      </c>
      <c r="AK1668" s="46">
        <v>0</v>
      </c>
      <c r="AL1668" s="45">
        <v>0</v>
      </c>
      <c r="AM1668" s="45">
        <v>0</v>
      </c>
      <c r="AN1668" s="45">
        <v>0</v>
      </c>
      <c r="AO1668" s="45">
        <v>0</v>
      </c>
      <c r="AP1668" s="45">
        <v>0</v>
      </c>
      <c r="AQ1668" s="45">
        <v>0</v>
      </c>
      <c r="AR1668" s="45">
        <v>0</v>
      </c>
      <c r="AS1668" s="45">
        <v>0</v>
      </c>
      <c r="AT1668" s="45">
        <v>0</v>
      </c>
      <c r="AU1668" s="45">
        <v>0</v>
      </c>
      <c r="AV1668" s="45">
        <v>0</v>
      </c>
      <c r="AW1668" s="45">
        <v>0</v>
      </c>
      <c r="AX1668" s="45">
        <v>0</v>
      </c>
      <c r="AY1668" s="45">
        <v>0</v>
      </c>
      <c r="AZ1668" s="45">
        <v>0</v>
      </c>
      <c r="BA1668" s="45">
        <v>0</v>
      </c>
      <c r="BB1668" s="45">
        <v>0</v>
      </c>
      <c r="BC1668" s="45">
        <v>0</v>
      </c>
      <c r="BD1668" s="45">
        <v>0</v>
      </c>
      <c r="BE1668" s="45">
        <v>0</v>
      </c>
      <c r="BF1668" s="45">
        <v>0</v>
      </c>
    </row>
    <row r="1669" spans="1:58" ht="13.5" thickBot="1" x14ac:dyDescent="0.25">
      <c r="A1669" s="6" t="s">
        <v>1351</v>
      </c>
      <c r="B1669" s="6" t="s">
        <v>1141</v>
      </c>
      <c r="C1669" s="6" t="s">
        <v>390</v>
      </c>
      <c r="D1669" s="6" t="s">
        <v>1351</v>
      </c>
      <c r="E1669" s="6">
        <v>11.924263507749563</v>
      </c>
      <c r="F1669" s="6" t="s">
        <v>314</v>
      </c>
      <c r="G1669" s="21" t="s">
        <v>1305</v>
      </c>
      <c r="H1669" s="21" t="s">
        <v>1236</v>
      </c>
      <c r="I1669" s="21" t="s">
        <v>1237</v>
      </c>
      <c r="J1669" s="21" t="s">
        <v>240</v>
      </c>
      <c r="K1669" s="21" t="s">
        <v>265</v>
      </c>
      <c r="L1669" s="21" t="s">
        <v>1248</v>
      </c>
      <c r="M1669" s="3">
        <v>8.2641236342551849</v>
      </c>
      <c r="N1669" s="3">
        <v>11.924263507749563</v>
      </c>
      <c r="O1669" s="21" t="s">
        <v>1453</v>
      </c>
      <c r="P1669" s="21" t="s">
        <v>1470</v>
      </c>
      <c r="Q1669" s="46">
        <v>0</v>
      </c>
      <c r="R1669" s="46">
        <v>0</v>
      </c>
      <c r="S1669" s="46">
        <v>0</v>
      </c>
      <c r="T1669" s="46">
        <v>0</v>
      </c>
      <c r="U1669" s="46">
        <v>0</v>
      </c>
      <c r="V1669" s="46">
        <v>0</v>
      </c>
      <c r="W1669" s="46">
        <v>0</v>
      </c>
      <c r="X1669" s="46">
        <v>0</v>
      </c>
      <c r="Y1669" s="46">
        <v>0</v>
      </c>
      <c r="Z1669" s="46">
        <v>0</v>
      </c>
      <c r="AA1669" s="46">
        <v>0</v>
      </c>
      <c r="AB1669" s="46">
        <v>0</v>
      </c>
      <c r="AC1669" s="46">
        <v>0</v>
      </c>
      <c r="AD1669" s="46">
        <v>0</v>
      </c>
      <c r="AE1669" s="46">
        <v>0</v>
      </c>
      <c r="AF1669" s="46">
        <v>0</v>
      </c>
      <c r="AG1669" s="46">
        <v>0</v>
      </c>
      <c r="AH1669" s="46">
        <v>0</v>
      </c>
      <c r="AI1669" s="46">
        <v>0</v>
      </c>
      <c r="AJ1669" s="46">
        <v>0</v>
      </c>
      <c r="AK1669" s="46">
        <v>0</v>
      </c>
      <c r="AL1669" s="45">
        <v>0</v>
      </c>
      <c r="AM1669" s="45">
        <v>0</v>
      </c>
      <c r="AN1669" s="45">
        <v>0</v>
      </c>
      <c r="AO1669" s="45">
        <v>0</v>
      </c>
      <c r="AP1669" s="45">
        <v>0</v>
      </c>
      <c r="AQ1669" s="45">
        <v>0</v>
      </c>
      <c r="AR1669" s="45">
        <v>0</v>
      </c>
      <c r="AS1669" s="45">
        <v>0</v>
      </c>
      <c r="AT1669" s="45">
        <v>0</v>
      </c>
      <c r="AU1669" s="45">
        <v>0</v>
      </c>
      <c r="AV1669" s="45">
        <v>0</v>
      </c>
      <c r="AW1669" s="45">
        <v>0</v>
      </c>
      <c r="AX1669" s="45">
        <v>0</v>
      </c>
      <c r="AY1669" s="45">
        <v>0</v>
      </c>
      <c r="AZ1669" s="45">
        <v>0</v>
      </c>
      <c r="BA1669" s="45">
        <v>0</v>
      </c>
      <c r="BB1669" s="45">
        <v>0</v>
      </c>
      <c r="BC1669" s="45">
        <v>0</v>
      </c>
      <c r="BD1669" s="45">
        <v>0</v>
      </c>
      <c r="BE1669" s="45">
        <v>0</v>
      </c>
      <c r="BF1669" s="45">
        <v>0</v>
      </c>
    </row>
    <row r="1670" spans="1:58" ht="13.5" thickBot="1" x14ac:dyDescent="0.25">
      <c r="A1670" s="6" t="s">
        <v>1350</v>
      </c>
      <c r="B1670" s="6" t="s">
        <v>1350</v>
      </c>
      <c r="C1670" s="6" t="s">
        <v>390</v>
      </c>
      <c r="D1670" s="6" t="s">
        <v>1350</v>
      </c>
      <c r="E1670" s="6">
        <v>0</v>
      </c>
      <c r="F1670" s="6" t="s">
        <v>314</v>
      </c>
      <c r="G1670" s="21" t="s">
        <v>1305</v>
      </c>
      <c r="H1670" s="21" t="s">
        <v>1236</v>
      </c>
      <c r="I1670" s="21" t="s">
        <v>1237</v>
      </c>
      <c r="J1670" s="21" t="s">
        <v>240</v>
      </c>
      <c r="K1670" s="21" t="s">
        <v>267</v>
      </c>
      <c r="L1670" s="21" t="s">
        <v>1249</v>
      </c>
      <c r="M1670" s="3">
        <v>0</v>
      </c>
      <c r="N1670" s="3">
        <v>0</v>
      </c>
      <c r="O1670" s="21" t="s">
        <v>1453</v>
      </c>
      <c r="P1670" s="21" t="s">
        <v>1470</v>
      </c>
      <c r="Q1670" s="46">
        <v>0</v>
      </c>
      <c r="R1670" s="46">
        <v>0</v>
      </c>
      <c r="S1670" s="46">
        <v>0</v>
      </c>
      <c r="T1670" s="46">
        <v>0</v>
      </c>
      <c r="U1670" s="46">
        <v>0</v>
      </c>
      <c r="V1670" s="46">
        <v>0</v>
      </c>
      <c r="W1670" s="46">
        <v>0</v>
      </c>
      <c r="X1670" s="46">
        <v>0</v>
      </c>
      <c r="Y1670" s="46">
        <v>0</v>
      </c>
      <c r="Z1670" s="46">
        <v>0</v>
      </c>
      <c r="AA1670" s="46">
        <v>0</v>
      </c>
      <c r="AB1670" s="46">
        <v>0</v>
      </c>
      <c r="AC1670" s="46">
        <v>0</v>
      </c>
      <c r="AD1670" s="46">
        <v>0</v>
      </c>
      <c r="AE1670" s="46">
        <v>0</v>
      </c>
      <c r="AF1670" s="46">
        <v>0</v>
      </c>
      <c r="AG1670" s="46">
        <v>0</v>
      </c>
      <c r="AH1670" s="46">
        <v>0</v>
      </c>
      <c r="AI1670" s="46">
        <v>0</v>
      </c>
      <c r="AJ1670" s="46">
        <v>0</v>
      </c>
      <c r="AK1670" s="46">
        <v>0</v>
      </c>
      <c r="AL1670" s="45">
        <v>0</v>
      </c>
      <c r="AM1670" s="45">
        <v>0</v>
      </c>
      <c r="AN1670" s="45">
        <v>0</v>
      </c>
      <c r="AO1670" s="45">
        <v>0</v>
      </c>
      <c r="AP1670" s="45">
        <v>0</v>
      </c>
      <c r="AQ1670" s="45">
        <v>0</v>
      </c>
      <c r="AR1670" s="45">
        <v>0</v>
      </c>
      <c r="AS1670" s="45">
        <v>0</v>
      </c>
      <c r="AT1670" s="45">
        <v>0</v>
      </c>
      <c r="AU1670" s="45">
        <v>0</v>
      </c>
      <c r="AV1670" s="45">
        <v>0</v>
      </c>
      <c r="AW1670" s="45">
        <v>0</v>
      </c>
      <c r="AX1670" s="45">
        <v>0</v>
      </c>
      <c r="AY1670" s="45">
        <v>0</v>
      </c>
      <c r="AZ1670" s="45">
        <v>0</v>
      </c>
      <c r="BA1670" s="45">
        <v>0</v>
      </c>
      <c r="BB1670" s="45">
        <v>0</v>
      </c>
      <c r="BC1670" s="45">
        <v>0</v>
      </c>
      <c r="BD1670" s="45">
        <v>0</v>
      </c>
      <c r="BE1670" s="45">
        <v>0</v>
      </c>
      <c r="BF1670" s="45">
        <v>0</v>
      </c>
    </row>
    <row r="1671" spans="1:58" ht="13.5" thickBot="1" x14ac:dyDescent="0.25">
      <c r="A1671" s="6" t="s">
        <v>1137</v>
      </c>
      <c r="B1671" s="6" t="s">
        <v>1351</v>
      </c>
      <c r="C1671" s="6" t="s">
        <v>390</v>
      </c>
      <c r="D1671" s="6" t="s">
        <v>1137</v>
      </c>
      <c r="E1671" s="6">
        <v>15.691241025575801</v>
      </c>
      <c r="F1671" s="6" t="s">
        <v>314</v>
      </c>
      <c r="G1671" s="21" t="s">
        <v>1305</v>
      </c>
      <c r="H1671" s="21" t="s">
        <v>1236</v>
      </c>
      <c r="I1671" s="21" t="s">
        <v>1237</v>
      </c>
      <c r="J1671" s="21" t="s">
        <v>240</v>
      </c>
      <c r="K1671" s="21" t="s">
        <v>269</v>
      </c>
      <c r="L1671" s="21" t="s">
        <v>1250</v>
      </c>
      <c r="M1671" s="3">
        <v>10.858777229766844</v>
      </c>
      <c r="N1671" s="3">
        <v>15.691241025575801</v>
      </c>
      <c r="O1671" s="21" t="s">
        <v>1453</v>
      </c>
      <c r="P1671" s="21" t="s">
        <v>1470</v>
      </c>
      <c r="Q1671" s="46">
        <v>0</v>
      </c>
      <c r="R1671" s="46">
        <v>0</v>
      </c>
      <c r="S1671" s="46">
        <v>0</v>
      </c>
      <c r="T1671" s="46">
        <v>0</v>
      </c>
      <c r="U1671" s="46">
        <v>0</v>
      </c>
      <c r="V1671" s="46">
        <v>0</v>
      </c>
      <c r="W1671" s="46">
        <v>0</v>
      </c>
      <c r="X1671" s="46">
        <v>0</v>
      </c>
      <c r="Y1671" s="46">
        <v>0</v>
      </c>
      <c r="Z1671" s="46">
        <v>0</v>
      </c>
      <c r="AA1671" s="46">
        <v>0</v>
      </c>
      <c r="AB1671" s="46">
        <v>0</v>
      </c>
      <c r="AC1671" s="46">
        <v>0</v>
      </c>
      <c r="AD1671" s="46">
        <v>0</v>
      </c>
      <c r="AE1671" s="46">
        <v>0</v>
      </c>
      <c r="AF1671" s="46">
        <v>0</v>
      </c>
      <c r="AG1671" s="46">
        <v>0</v>
      </c>
      <c r="AH1671" s="46">
        <v>0</v>
      </c>
      <c r="AI1671" s="46">
        <v>0</v>
      </c>
      <c r="AJ1671" s="46">
        <v>0</v>
      </c>
      <c r="AK1671" s="46">
        <v>0</v>
      </c>
      <c r="AL1671" s="45">
        <v>0</v>
      </c>
      <c r="AM1671" s="45">
        <v>0</v>
      </c>
      <c r="AN1671" s="45">
        <v>0</v>
      </c>
      <c r="AO1671" s="45">
        <v>0</v>
      </c>
      <c r="AP1671" s="45">
        <v>0</v>
      </c>
      <c r="AQ1671" s="45">
        <v>0</v>
      </c>
      <c r="AR1671" s="45">
        <v>0</v>
      </c>
      <c r="AS1671" s="45">
        <v>0</v>
      </c>
      <c r="AT1671" s="45">
        <v>0</v>
      </c>
      <c r="AU1671" s="45">
        <v>0</v>
      </c>
      <c r="AV1671" s="45">
        <v>0</v>
      </c>
      <c r="AW1671" s="45">
        <v>0</v>
      </c>
      <c r="AX1671" s="45">
        <v>0</v>
      </c>
      <c r="AY1671" s="45">
        <v>0</v>
      </c>
      <c r="AZ1671" s="45">
        <v>0</v>
      </c>
      <c r="BA1671" s="45">
        <v>0</v>
      </c>
      <c r="BB1671" s="45">
        <v>0</v>
      </c>
      <c r="BC1671" s="45">
        <v>0</v>
      </c>
      <c r="BD1671" s="45">
        <v>0</v>
      </c>
      <c r="BE1671" s="45">
        <v>0</v>
      </c>
      <c r="BF1671" s="45">
        <v>0</v>
      </c>
    </row>
    <row r="1672" spans="1:58" ht="13.5" thickBot="1" x14ac:dyDescent="0.25">
      <c r="A1672" s="6" t="s">
        <v>1141</v>
      </c>
      <c r="B1672" s="6" t="s">
        <v>1141</v>
      </c>
      <c r="C1672" s="6" t="s">
        <v>390</v>
      </c>
      <c r="D1672" s="6" t="s">
        <v>1141</v>
      </c>
      <c r="E1672" s="6">
        <v>9.0648351084203185</v>
      </c>
      <c r="F1672" s="6" t="s">
        <v>314</v>
      </c>
      <c r="G1672" s="21" t="s">
        <v>1305</v>
      </c>
      <c r="H1672" s="21" t="s">
        <v>1236</v>
      </c>
      <c r="I1672" s="21" t="s">
        <v>1237</v>
      </c>
      <c r="J1672" s="21" t="s">
        <v>240</v>
      </c>
      <c r="K1672" s="21" t="s">
        <v>271</v>
      </c>
      <c r="L1672" s="21" t="s">
        <v>1251</v>
      </c>
      <c r="M1672" s="3">
        <v>6.3210089733141537</v>
      </c>
      <c r="N1672" s="3">
        <v>9.0648351084203185</v>
      </c>
      <c r="O1672" s="21" t="s">
        <v>1453</v>
      </c>
      <c r="P1672" s="21" t="s">
        <v>1470</v>
      </c>
      <c r="Q1672" s="46">
        <v>0</v>
      </c>
      <c r="R1672" s="46">
        <v>0</v>
      </c>
      <c r="S1672" s="46">
        <v>0</v>
      </c>
      <c r="T1672" s="46">
        <v>0</v>
      </c>
      <c r="U1672" s="46">
        <v>0</v>
      </c>
      <c r="V1672" s="46">
        <v>0</v>
      </c>
      <c r="W1672" s="46">
        <v>0</v>
      </c>
      <c r="X1672" s="46">
        <v>0</v>
      </c>
      <c r="Y1672" s="46">
        <v>0</v>
      </c>
      <c r="Z1672" s="46">
        <v>0</v>
      </c>
      <c r="AA1672" s="46">
        <v>0</v>
      </c>
      <c r="AB1672" s="46">
        <v>0</v>
      </c>
      <c r="AC1672" s="46">
        <v>0</v>
      </c>
      <c r="AD1672" s="46">
        <v>0</v>
      </c>
      <c r="AE1672" s="46">
        <v>0</v>
      </c>
      <c r="AF1672" s="46">
        <v>0</v>
      </c>
      <c r="AG1672" s="46">
        <v>0</v>
      </c>
      <c r="AH1672" s="46">
        <v>0</v>
      </c>
      <c r="AI1672" s="46">
        <v>0</v>
      </c>
      <c r="AJ1672" s="46">
        <v>0</v>
      </c>
      <c r="AK1672" s="46">
        <v>0</v>
      </c>
      <c r="AL1672" s="45">
        <v>0</v>
      </c>
      <c r="AM1672" s="45">
        <v>0</v>
      </c>
      <c r="AN1672" s="45">
        <v>0</v>
      </c>
      <c r="AO1672" s="45">
        <v>0</v>
      </c>
      <c r="AP1672" s="45">
        <v>0</v>
      </c>
      <c r="AQ1672" s="45">
        <v>0</v>
      </c>
      <c r="AR1672" s="45">
        <v>0</v>
      </c>
      <c r="AS1672" s="45">
        <v>0</v>
      </c>
      <c r="AT1672" s="45">
        <v>0</v>
      </c>
      <c r="AU1672" s="45">
        <v>0</v>
      </c>
      <c r="AV1672" s="45">
        <v>0</v>
      </c>
      <c r="AW1672" s="45">
        <v>0</v>
      </c>
      <c r="AX1672" s="45">
        <v>0</v>
      </c>
      <c r="AY1672" s="45">
        <v>0</v>
      </c>
      <c r="AZ1672" s="45">
        <v>0</v>
      </c>
      <c r="BA1672" s="45">
        <v>0</v>
      </c>
      <c r="BB1672" s="45">
        <v>0</v>
      </c>
      <c r="BC1672" s="45">
        <v>0</v>
      </c>
      <c r="BD1672" s="45">
        <v>0</v>
      </c>
      <c r="BE1672" s="45">
        <v>0</v>
      </c>
      <c r="BF1672" s="45">
        <v>0</v>
      </c>
    </row>
    <row r="1673" spans="1:58" ht="13.5" thickBot="1" x14ac:dyDescent="0.25">
      <c r="A1673" s="6" t="s">
        <v>1141</v>
      </c>
      <c r="B1673" s="6" t="s">
        <v>1141</v>
      </c>
      <c r="C1673" s="6" t="s">
        <v>390</v>
      </c>
      <c r="D1673" s="6" t="s">
        <v>1141</v>
      </c>
      <c r="E1673" s="6">
        <v>6.4585880794147705</v>
      </c>
      <c r="F1673" s="6" t="s">
        <v>314</v>
      </c>
      <c r="G1673" s="21" t="s">
        <v>1305</v>
      </c>
      <c r="H1673" s="21" t="s">
        <v>1236</v>
      </c>
      <c r="I1673" s="21" t="s">
        <v>1237</v>
      </c>
      <c r="J1673" s="21" t="s">
        <v>240</v>
      </c>
      <c r="K1673" s="21" t="s">
        <v>273</v>
      </c>
      <c r="L1673" s="21" t="s">
        <v>1252</v>
      </c>
      <c r="M1673" s="3">
        <v>5.0827061962802809</v>
      </c>
      <c r="N1673" s="3">
        <v>6.4585880794147705</v>
      </c>
      <c r="O1673" s="21" t="s">
        <v>1453</v>
      </c>
      <c r="P1673" s="21" t="s">
        <v>1470</v>
      </c>
      <c r="Q1673" s="46">
        <v>0</v>
      </c>
      <c r="R1673" s="46">
        <v>0</v>
      </c>
      <c r="S1673" s="46">
        <v>0</v>
      </c>
      <c r="T1673" s="46">
        <v>0</v>
      </c>
      <c r="U1673" s="46">
        <v>0</v>
      </c>
      <c r="V1673" s="46">
        <v>0</v>
      </c>
      <c r="W1673" s="46">
        <v>0</v>
      </c>
      <c r="X1673" s="46">
        <v>0</v>
      </c>
      <c r="Y1673" s="46">
        <v>0</v>
      </c>
      <c r="Z1673" s="46">
        <v>0</v>
      </c>
      <c r="AA1673" s="46">
        <v>0</v>
      </c>
      <c r="AB1673" s="46">
        <v>0</v>
      </c>
      <c r="AC1673" s="46">
        <v>0</v>
      </c>
      <c r="AD1673" s="46">
        <v>0</v>
      </c>
      <c r="AE1673" s="46">
        <v>0</v>
      </c>
      <c r="AF1673" s="46">
        <v>0</v>
      </c>
      <c r="AG1673" s="46">
        <v>0</v>
      </c>
      <c r="AH1673" s="46">
        <v>0</v>
      </c>
      <c r="AI1673" s="46">
        <v>0</v>
      </c>
      <c r="AJ1673" s="46">
        <v>0</v>
      </c>
      <c r="AK1673" s="46">
        <v>0</v>
      </c>
      <c r="AL1673" s="45">
        <v>0</v>
      </c>
      <c r="AM1673" s="45">
        <v>0</v>
      </c>
      <c r="AN1673" s="45">
        <v>0</v>
      </c>
      <c r="AO1673" s="45">
        <v>0</v>
      </c>
      <c r="AP1673" s="45">
        <v>0</v>
      </c>
      <c r="AQ1673" s="45">
        <v>0</v>
      </c>
      <c r="AR1673" s="45">
        <v>0</v>
      </c>
      <c r="AS1673" s="45">
        <v>0</v>
      </c>
      <c r="AT1673" s="45">
        <v>0</v>
      </c>
      <c r="AU1673" s="45">
        <v>0</v>
      </c>
      <c r="AV1673" s="45">
        <v>0</v>
      </c>
      <c r="AW1673" s="45">
        <v>0</v>
      </c>
      <c r="AX1673" s="45">
        <v>0</v>
      </c>
      <c r="AY1673" s="45">
        <v>0</v>
      </c>
      <c r="AZ1673" s="45">
        <v>0</v>
      </c>
      <c r="BA1673" s="45">
        <v>0</v>
      </c>
      <c r="BB1673" s="45">
        <v>0</v>
      </c>
      <c r="BC1673" s="45">
        <v>0</v>
      </c>
      <c r="BD1673" s="45">
        <v>0</v>
      </c>
      <c r="BE1673" s="45">
        <v>0</v>
      </c>
      <c r="BF1673" s="45">
        <v>0</v>
      </c>
    </row>
    <row r="1674" spans="1:58" ht="13.5" thickBot="1" x14ac:dyDescent="0.25">
      <c r="A1674" s="6" t="s">
        <v>1141</v>
      </c>
      <c r="B1674" s="6" t="s">
        <v>1141</v>
      </c>
      <c r="C1674" s="6" t="s">
        <v>390</v>
      </c>
      <c r="D1674" s="6" t="s">
        <v>1141</v>
      </c>
      <c r="E1674" s="6">
        <v>8.9920417130129113</v>
      </c>
      <c r="F1674" s="6" t="s">
        <v>314</v>
      </c>
      <c r="G1674" s="21" t="s">
        <v>1305</v>
      </c>
      <c r="H1674" s="21" t="s">
        <v>1236</v>
      </c>
      <c r="I1674" s="21" t="s">
        <v>1237</v>
      </c>
      <c r="J1674" s="21" t="s">
        <v>240</v>
      </c>
      <c r="K1674" s="21" t="s">
        <v>275</v>
      </c>
      <c r="L1674" s="21" t="s">
        <v>1253</v>
      </c>
      <c r="M1674" s="3">
        <v>6.3442700580890516</v>
      </c>
      <c r="N1674" s="3">
        <v>8.9920417130129113</v>
      </c>
      <c r="O1674" s="21" t="s">
        <v>1453</v>
      </c>
      <c r="P1674" s="21" t="s">
        <v>1470</v>
      </c>
      <c r="Q1674" s="46">
        <v>0</v>
      </c>
      <c r="R1674" s="46">
        <v>0</v>
      </c>
      <c r="S1674" s="46">
        <v>0</v>
      </c>
      <c r="T1674" s="46">
        <v>0</v>
      </c>
      <c r="U1674" s="46">
        <v>0</v>
      </c>
      <c r="V1674" s="46">
        <v>0</v>
      </c>
      <c r="W1674" s="46">
        <v>0</v>
      </c>
      <c r="X1674" s="46">
        <v>0</v>
      </c>
      <c r="Y1674" s="46">
        <v>0</v>
      </c>
      <c r="Z1674" s="46">
        <v>0</v>
      </c>
      <c r="AA1674" s="46">
        <v>0</v>
      </c>
      <c r="AB1674" s="46">
        <v>0</v>
      </c>
      <c r="AC1674" s="46">
        <v>0</v>
      </c>
      <c r="AD1674" s="46">
        <v>0</v>
      </c>
      <c r="AE1674" s="46">
        <v>0</v>
      </c>
      <c r="AF1674" s="46">
        <v>0</v>
      </c>
      <c r="AG1674" s="46">
        <v>0</v>
      </c>
      <c r="AH1674" s="46">
        <v>0</v>
      </c>
      <c r="AI1674" s="46">
        <v>0</v>
      </c>
      <c r="AJ1674" s="46">
        <v>0</v>
      </c>
      <c r="AK1674" s="46">
        <v>0</v>
      </c>
      <c r="AL1674" s="45">
        <v>0</v>
      </c>
      <c r="AM1674" s="45">
        <v>0</v>
      </c>
      <c r="AN1674" s="45">
        <v>0</v>
      </c>
      <c r="AO1674" s="45">
        <v>0</v>
      </c>
      <c r="AP1674" s="45">
        <v>0</v>
      </c>
      <c r="AQ1674" s="45">
        <v>0</v>
      </c>
      <c r="AR1674" s="45">
        <v>0</v>
      </c>
      <c r="AS1674" s="45">
        <v>0</v>
      </c>
      <c r="AT1674" s="45">
        <v>0</v>
      </c>
      <c r="AU1674" s="45">
        <v>0</v>
      </c>
      <c r="AV1674" s="45">
        <v>0</v>
      </c>
      <c r="AW1674" s="45">
        <v>0</v>
      </c>
      <c r="AX1674" s="45">
        <v>0</v>
      </c>
      <c r="AY1674" s="45">
        <v>0</v>
      </c>
      <c r="AZ1674" s="45">
        <v>0</v>
      </c>
      <c r="BA1674" s="45">
        <v>0</v>
      </c>
      <c r="BB1674" s="45">
        <v>0</v>
      </c>
      <c r="BC1674" s="45">
        <v>0</v>
      </c>
      <c r="BD1674" s="45">
        <v>0</v>
      </c>
      <c r="BE1674" s="45">
        <v>0</v>
      </c>
      <c r="BF1674" s="45">
        <v>0</v>
      </c>
    </row>
    <row r="1675" spans="1:58" ht="13.5" thickBot="1" x14ac:dyDescent="0.25">
      <c r="A1675" s="6" t="s">
        <v>1351</v>
      </c>
      <c r="B1675" s="6" t="s">
        <v>1351</v>
      </c>
      <c r="C1675" s="6" t="s">
        <v>390</v>
      </c>
      <c r="D1675" s="6" t="s">
        <v>1351</v>
      </c>
      <c r="E1675" s="6">
        <v>14.379101337819071</v>
      </c>
      <c r="F1675" s="6" t="s">
        <v>314</v>
      </c>
      <c r="G1675" s="21" t="s">
        <v>1305</v>
      </c>
      <c r="H1675" s="21" t="s">
        <v>1236</v>
      </c>
      <c r="I1675" s="21" t="s">
        <v>1237</v>
      </c>
      <c r="J1675" s="21" t="s">
        <v>240</v>
      </c>
      <c r="K1675" s="21" t="s">
        <v>277</v>
      </c>
      <c r="L1675" s="21" t="s">
        <v>1254</v>
      </c>
      <c r="M1675" s="3">
        <v>10.705676551770811</v>
      </c>
      <c r="N1675" s="3">
        <v>14.379101337819071</v>
      </c>
      <c r="O1675" s="21" t="s">
        <v>1453</v>
      </c>
      <c r="P1675" s="21" t="s">
        <v>1470</v>
      </c>
      <c r="Q1675" s="46">
        <v>0</v>
      </c>
      <c r="R1675" s="46">
        <v>0</v>
      </c>
      <c r="S1675" s="46">
        <v>0</v>
      </c>
      <c r="T1675" s="46">
        <v>0</v>
      </c>
      <c r="U1675" s="46">
        <v>0</v>
      </c>
      <c r="V1675" s="46">
        <v>0</v>
      </c>
      <c r="W1675" s="46">
        <v>0</v>
      </c>
      <c r="X1675" s="46">
        <v>0</v>
      </c>
      <c r="Y1675" s="46">
        <v>0</v>
      </c>
      <c r="Z1675" s="46">
        <v>0</v>
      </c>
      <c r="AA1675" s="46">
        <v>0</v>
      </c>
      <c r="AB1675" s="46">
        <v>0</v>
      </c>
      <c r="AC1675" s="46">
        <v>0</v>
      </c>
      <c r="AD1675" s="46">
        <v>0</v>
      </c>
      <c r="AE1675" s="46">
        <v>0</v>
      </c>
      <c r="AF1675" s="46">
        <v>0</v>
      </c>
      <c r="AG1675" s="46">
        <v>0</v>
      </c>
      <c r="AH1675" s="46">
        <v>0</v>
      </c>
      <c r="AI1675" s="46">
        <v>0</v>
      </c>
      <c r="AJ1675" s="46">
        <v>0</v>
      </c>
      <c r="AK1675" s="46">
        <v>0</v>
      </c>
      <c r="AL1675" s="45">
        <v>0</v>
      </c>
      <c r="AM1675" s="45">
        <v>0</v>
      </c>
      <c r="AN1675" s="45">
        <v>0</v>
      </c>
      <c r="AO1675" s="45">
        <v>0</v>
      </c>
      <c r="AP1675" s="45">
        <v>0</v>
      </c>
      <c r="AQ1675" s="45">
        <v>0</v>
      </c>
      <c r="AR1675" s="45">
        <v>0</v>
      </c>
      <c r="AS1675" s="45">
        <v>0</v>
      </c>
      <c r="AT1675" s="45">
        <v>0</v>
      </c>
      <c r="AU1675" s="45">
        <v>0</v>
      </c>
      <c r="AV1675" s="45">
        <v>0</v>
      </c>
      <c r="AW1675" s="45">
        <v>0</v>
      </c>
      <c r="AX1675" s="45">
        <v>0</v>
      </c>
      <c r="AY1675" s="45">
        <v>0</v>
      </c>
      <c r="AZ1675" s="45">
        <v>0</v>
      </c>
      <c r="BA1675" s="45">
        <v>0</v>
      </c>
      <c r="BB1675" s="45">
        <v>0</v>
      </c>
      <c r="BC1675" s="45">
        <v>0</v>
      </c>
      <c r="BD1675" s="45">
        <v>0</v>
      </c>
      <c r="BE1675" s="45">
        <v>0</v>
      </c>
      <c r="BF1675" s="45">
        <v>0</v>
      </c>
    </row>
    <row r="1676" spans="1:58" ht="13.5" thickBot="1" x14ac:dyDescent="0.25">
      <c r="A1676" s="6" t="s">
        <v>1351</v>
      </c>
      <c r="B1676" s="6" t="s">
        <v>1351</v>
      </c>
      <c r="C1676" s="6" t="s">
        <v>390</v>
      </c>
      <c r="D1676" s="6" t="s">
        <v>1351</v>
      </c>
      <c r="E1676" s="6">
        <v>14.169874349859304</v>
      </c>
      <c r="F1676" s="6" t="s">
        <v>314</v>
      </c>
      <c r="G1676" s="21" t="s">
        <v>1305</v>
      </c>
      <c r="H1676" s="21" t="s">
        <v>1236</v>
      </c>
      <c r="I1676" s="21" t="s">
        <v>1237</v>
      </c>
      <c r="J1676" s="21" t="s">
        <v>240</v>
      </c>
      <c r="K1676" s="21" t="s">
        <v>279</v>
      </c>
      <c r="L1676" s="21" t="s">
        <v>1255</v>
      </c>
      <c r="M1676" s="3">
        <v>10.705676551770814</v>
      </c>
      <c r="N1676" s="3">
        <v>14.169874349859304</v>
      </c>
      <c r="O1676" s="21" t="s">
        <v>1453</v>
      </c>
      <c r="P1676" s="21" t="s">
        <v>1470</v>
      </c>
      <c r="Q1676" s="46">
        <v>0</v>
      </c>
      <c r="R1676" s="46">
        <v>0</v>
      </c>
      <c r="S1676" s="46">
        <v>0</v>
      </c>
      <c r="T1676" s="46">
        <v>0</v>
      </c>
      <c r="U1676" s="46">
        <v>0</v>
      </c>
      <c r="V1676" s="46">
        <v>0</v>
      </c>
      <c r="W1676" s="46">
        <v>0</v>
      </c>
      <c r="X1676" s="46">
        <v>0</v>
      </c>
      <c r="Y1676" s="46">
        <v>0</v>
      </c>
      <c r="Z1676" s="46">
        <v>0</v>
      </c>
      <c r="AA1676" s="46">
        <v>0</v>
      </c>
      <c r="AB1676" s="46">
        <v>0</v>
      </c>
      <c r="AC1676" s="46">
        <v>0</v>
      </c>
      <c r="AD1676" s="46">
        <v>0</v>
      </c>
      <c r="AE1676" s="46">
        <v>0</v>
      </c>
      <c r="AF1676" s="46">
        <v>0</v>
      </c>
      <c r="AG1676" s="46">
        <v>0</v>
      </c>
      <c r="AH1676" s="46">
        <v>0</v>
      </c>
      <c r="AI1676" s="46">
        <v>0</v>
      </c>
      <c r="AJ1676" s="46">
        <v>0</v>
      </c>
      <c r="AK1676" s="46">
        <v>0</v>
      </c>
      <c r="AL1676" s="45">
        <v>0</v>
      </c>
      <c r="AM1676" s="45">
        <v>0</v>
      </c>
      <c r="AN1676" s="45">
        <v>0</v>
      </c>
      <c r="AO1676" s="45">
        <v>0</v>
      </c>
      <c r="AP1676" s="45">
        <v>0</v>
      </c>
      <c r="AQ1676" s="45">
        <v>0</v>
      </c>
      <c r="AR1676" s="45">
        <v>0</v>
      </c>
      <c r="AS1676" s="45">
        <v>0</v>
      </c>
      <c r="AT1676" s="45">
        <v>0</v>
      </c>
      <c r="AU1676" s="45">
        <v>0</v>
      </c>
      <c r="AV1676" s="45">
        <v>0</v>
      </c>
      <c r="AW1676" s="45">
        <v>0</v>
      </c>
      <c r="AX1676" s="45">
        <v>0</v>
      </c>
      <c r="AY1676" s="45">
        <v>0</v>
      </c>
      <c r="AZ1676" s="45">
        <v>0</v>
      </c>
      <c r="BA1676" s="45">
        <v>0</v>
      </c>
      <c r="BB1676" s="45">
        <v>0</v>
      </c>
      <c r="BC1676" s="45">
        <v>0</v>
      </c>
      <c r="BD1676" s="45">
        <v>0</v>
      </c>
      <c r="BE1676" s="45">
        <v>0</v>
      </c>
      <c r="BF1676" s="45">
        <v>0</v>
      </c>
    </row>
    <row r="1677" spans="1:58" ht="13.5" thickBot="1" x14ac:dyDescent="0.25">
      <c r="A1677" s="6" t="s">
        <v>1351</v>
      </c>
      <c r="B1677" s="6" t="s">
        <v>1141</v>
      </c>
      <c r="C1677" s="6" t="s">
        <v>390</v>
      </c>
      <c r="D1677" s="6" t="s">
        <v>1351</v>
      </c>
      <c r="E1677" s="6">
        <v>12.819455614863081</v>
      </c>
      <c r="F1677" s="6" t="s">
        <v>314</v>
      </c>
      <c r="G1677" s="21" t="s">
        <v>1305</v>
      </c>
      <c r="H1677" s="21" t="s">
        <v>1256</v>
      </c>
      <c r="I1677" s="21" t="s">
        <v>1183</v>
      </c>
      <c r="J1677" s="21" t="s">
        <v>240</v>
      </c>
      <c r="K1677" s="21" t="s">
        <v>245</v>
      </c>
      <c r="L1677" s="21" t="s">
        <v>391</v>
      </c>
      <c r="M1677" s="3">
        <v>9.2660092216119683</v>
      </c>
      <c r="N1677" s="3">
        <v>12.819455614863081</v>
      </c>
      <c r="O1677" s="21" t="s">
        <v>1450</v>
      </c>
      <c r="P1677" s="21" t="s">
        <v>1459</v>
      </c>
      <c r="Q1677" s="46">
        <v>0.62537212022192257</v>
      </c>
      <c r="R1677" s="46">
        <v>0.62336737448030588</v>
      </c>
      <c r="S1677" s="46">
        <v>0.62136864297591388</v>
      </c>
      <c r="T1677" s="46">
        <v>0.6310284495537497</v>
      </c>
      <c r="U1677" s="46">
        <v>0.63936949865239801</v>
      </c>
      <c r="V1677" s="46">
        <v>0.58025338463470977</v>
      </c>
      <c r="W1677" s="46">
        <v>0.46174131612461788</v>
      </c>
      <c r="X1677" s="46">
        <v>0.36582961305846889</v>
      </c>
      <c r="Y1677" s="46">
        <v>0.28859005838208629</v>
      </c>
      <c r="Z1677" s="46">
        <v>0.22594455742411745</v>
      </c>
      <c r="AA1677" s="46">
        <v>0.17560092163070534</v>
      </c>
      <c r="AB1677" s="46">
        <v>0.13502884368675552</v>
      </c>
      <c r="AC1677" s="46">
        <v>0.10158641697573503</v>
      </c>
      <c r="AD1677" s="46">
        <v>7.4516124316426263E-2</v>
      </c>
      <c r="AE1677" s="46">
        <v>5.2598647235980719E-2</v>
      </c>
      <c r="AF1677" s="46">
        <v>3.4597598879704233E-2</v>
      </c>
      <c r="AG1677" s="46">
        <v>0</v>
      </c>
      <c r="AH1677" s="46">
        <v>0</v>
      </c>
      <c r="AI1677" s="46">
        <v>0</v>
      </c>
      <c r="AJ1677" s="46">
        <v>0</v>
      </c>
      <c r="AK1677" s="46">
        <v>6.9000326814692077</v>
      </c>
      <c r="AL1677" s="45">
        <v>5.636793568233597</v>
      </c>
      <c r="AM1677" s="45">
        <v>0.62537212022192257</v>
      </c>
      <c r="AN1677" s="45">
        <v>1.2487394947022286</v>
      </c>
      <c r="AO1677" s="45">
        <v>1.8701081376781423</v>
      </c>
      <c r="AP1677" s="45">
        <v>2.5011365872318922</v>
      </c>
      <c r="AQ1677" s="45">
        <v>3.1405060858842901</v>
      </c>
      <c r="AR1677" s="45">
        <v>3.7207594705189999</v>
      </c>
      <c r="AS1677" s="45">
        <v>4.1825007866436179</v>
      </c>
      <c r="AT1677" s="45">
        <v>4.5483303997020865</v>
      </c>
      <c r="AU1677" s="45">
        <v>4.8369204580841725</v>
      </c>
      <c r="AV1677" s="45">
        <v>5.0628650155082902</v>
      </c>
      <c r="AW1677" s="45">
        <v>5.2384659371389954</v>
      </c>
      <c r="AX1677" s="45">
        <v>5.3734947808257507</v>
      </c>
      <c r="AY1677" s="45">
        <v>5.4750811978014857</v>
      </c>
      <c r="AZ1677" s="45">
        <v>5.5495973221179122</v>
      </c>
      <c r="BA1677" s="45">
        <v>5.6021959693538932</v>
      </c>
      <c r="BB1677" s="45">
        <v>5.636793568233597</v>
      </c>
      <c r="BC1677" s="45">
        <v>5.636793568233597</v>
      </c>
      <c r="BD1677" s="45">
        <v>5.636793568233597</v>
      </c>
      <c r="BE1677" s="45">
        <v>5.636793568233597</v>
      </c>
      <c r="BF1677" s="45">
        <v>5.636793568233597</v>
      </c>
    </row>
    <row r="1678" spans="1:58" ht="13.5" thickBot="1" x14ac:dyDescent="0.25">
      <c r="A1678" s="6" t="s">
        <v>1137</v>
      </c>
      <c r="B1678" s="6" t="s">
        <v>1351</v>
      </c>
      <c r="C1678" s="6" t="s">
        <v>390</v>
      </c>
      <c r="D1678" s="6" t="s">
        <v>1137</v>
      </c>
      <c r="E1678" s="6">
        <v>15.655979563737002</v>
      </c>
      <c r="F1678" s="6" t="s">
        <v>314</v>
      </c>
      <c r="G1678" s="21" t="s">
        <v>1305</v>
      </c>
      <c r="H1678" s="21" t="s">
        <v>1256</v>
      </c>
      <c r="I1678" s="21" t="s">
        <v>1183</v>
      </c>
      <c r="J1678" s="21" t="s">
        <v>240</v>
      </c>
      <c r="K1678" s="21" t="s">
        <v>247</v>
      </c>
      <c r="L1678" s="21" t="s">
        <v>392</v>
      </c>
      <c r="M1678" s="3">
        <v>11.361571134876245</v>
      </c>
      <c r="N1678" s="3">
        <v>15.655979563737002</v>
      </c>
      <c r="O1678" s="21" t="s">
        <v>1450</v>
      </c>
      <c r="P1678" s="21" t="s">
        <v>1459</v>
      </c>
      <c r="Q1678" s="46">
        <v>3.7116004058533332E-2</v>
      </c>
      <c r="R1678" s="46">
        <v>3.699688300505339E-2</v>
      </c>
      <c r="S1678" s="46">
        <v>3.6878119314733879E-2</v>
      </c>
      <c r="T1678" s="46">
        <v>3.7691652113758516E-2</v>
      </c>
      <c r="U1678" s="46">
        <v>3.839347474591541E-2</v>
      </c>
      <c r="V1678" s="46">
        <v>3.5055154305519337E-2</v>
      </c>
      <c r="W1678" s="46">
        <v>2.8042677338659072E-2</v>
      </c>
      <c r="X1678" s="46">
        <v>2.2336764388768807E-2</v>
      </c>
      <c r="Y1678" s="46">
        <v>1.7725498226337292E-2</v>
      </c>
      <c r="Z1678" s="46">
        <v>1.3965277106449951E-2</v>
      </c>
      <c r="AA1678" s="46">
        <v>1.0935719060629553E-2</v>
      </c>
      <c r="AB1678" s="46">
        <v>8.4863107964895882E-3</v>
      </c>
      <c r="AC1678" s="46">
        <v>6.4472461960057032E-3</v>
      </c>
      <c r="AD1678" s="46">
        <v>4.790114053995609E-3</v>
      </c>
      <c r="AE1678" s="46">
        <v>3.4413973049687253E-3</v>
      </c>
      <c r="AF1678" s="46">
        <v>2.3249264035968813E-3</v>
      </c>
      <c r="AG1678" s="46">
        <v>0</v>
      </c>
      <c r="AH1678" s="46">
        <v>0</v>
      </c>
      <c r="AI1678" s="46">
        <v>0</v>
      </c>
      <c r="AJ1678" s="46">
        <v>0</v>
      </c>
      <c r="AK1678" s="46">
        <v>0.44846288248004051</v>
      </c>
      <c r="AL1678" s="45">
        <v>0.34062721841941512</v>
      </c>
      <c r="AM1678" s="45">
        <v>3.7116004058533332E-2</v>
      </c>
      <c r="AN1678" s="45">
        <v>7.4112887063586722E-2</v>
      </c>
      <c r="AO1678" s="45">
        <v>0.1109910063783206</v>
      </c>
      <c r="AP1678" s="45">
        <v>0.14868265849207912</v>
      </c>
      <c r="AQ1678" s="45">
        <v>0.18707613323799455</v>
      </c>
      <c r="AR1678" s="45">
        <v>0.22213128754351388</v>
      </c>
      <c r="AS1678" s="45">
        <v>0.25017396488217297</v>
      </c>
      <c r="AT1678" s="45">
        <v>0.27251072927094178</v>
      </c>
      <c r="AU1678" s="45">
        <v>0.29023622749727906</v>
      </c>
      <c r="AV1678" s="45">
        <v>0.30420150460372902</v>
      </c>
      <c r="AW1678" s="45">
        <v>0.31513722366435859</v>
      </c>
      <c r="AX1678" s="45">
        <v>0.32362353446084818</v>
      </c>
      <c r="AY1678" s="45">
        <v>0.33007078065685391</v>
      </c>
      <c r="AZ1678" s="45">
        <v>0.33486089471084951</v>
      </c>
      <c r="BA1678" s="45">
        <v>0.33830229201581824</v>
      </c>
      <c r="BB1678" s="45">
        <v>0.34062721841941512</v>
      </c>
      <c r="BC1678" s="45">
        <v>0.34062721841941512</v>
      </c>
      <c r="BD1678" s="45">
        <v>0.34062721841941512</v>
      </c>
      <c r="BE1678" s="45">
        <v>0.34062721841941512</v>
      </c>
      <c r="BF1678" s="45">
        <v>0.34062721841941512</v>
      </c>
    </row>
    <row r="1679" spans="1:58" ht="13.5" thickBot="1" x14ac:dyDescent="0.25">
      <c r="A1679" s="6" t="s">
        <v>1143</v>
      </c>
      <c r="B1679" s="6" t="s">
        <v>1353</v>
      </c>
      <c r="C1679" s="6" t="s">
        <v>390</v>
      </c>
      <c r="D1679" s="6" t="s">
        <v>1143</v>
      </c>
      <c r="E1679" s="6">
        <v>45.334944570596633</v>
      </c>
      <c r="F1679" s="6" t="s">
        <v>314</v>
      </c>
      <c r="G1679" s="21" t="s">
        <v>1305</v>
      </c>
      <c r="H1679" s="21" t="s">
        <v>1256</v>
      </c>
      <c r="I1679" s="21" t="s">
        <v>1183</v>
      </c>
      <c r="J1679" s="21" t="s">
        <v>240</v>
      </c>
      <c r="K1679" s="21" t="s">
        <v>249</v>
      </c>
      <c r="L1679" s="21" t="s">
        <v>393</v>
      </c>
      <c r="M1679" s="3">
        <v>31.609503061118108</v>
      </c>
      <c r="N1679" s="3">
        <v>45.334944570596633</v>
      </c>
      <c r="O1679" s="21" t="s">
        <v>1450</v>
      </c>
      <c r="P1679" s="21" t="s">
        <v>1460</v>
      </c>
      <c r="Q1679" s="46">
        <v>9.507020198007525E-3</v>
      </c>
      <c r="R1679" s="46">
        <v>9.4766118806623757E-3</v>
      </c>
      <c r="S1679" s="46">
        <v>9.4462947882692667E-3</v>
      </c>
      <c r="T1679" s="46">
        <v>9.4782466674796974E-3</v>
      </c>
      <c r="U1679" s="46">
        <v>9.5027161863763983E-3</v>
      </c>
      <c r="V1679" s="46">
        <v>8.5201992973983794E-3</v>
      </c>
      <c r="W1679" s="46">
        <v>6.7088664074802101E-3</v>
      </c>
      <c r="X1679" s="46">
        <v>5.2565945144852711E-3</v>
      </c>
      <c r="Y1679" s="46">
        <v>4.0942279964187806E-3</v>
      </c>
      <c r="Z1679" s="46">
        <v>3.1616483533322736E-3</v>
      </c>
      <c r="AA1679" s="46">
        <v>2.4157909348624853E-3</v>
      </c>
      <c r="AB1679" s="46">
        <v>1.8186973945980972E-3</v>
      </c>
      <c r="AC1679" s="46">
        <v>1.3367744527623111E-3</v>
      </c>
      <c r="AD1679" s="46">
        <v>9.503543632071944E-4</v>
      </c>
      <c r="AE1679" s="46">
        <v>6.4033095292008631E-4</v>
      </c>
      <c r="AF1679" s="46">
        <v>3.9035153213760215E-4</v>
      </c>
      <c r="AG1679" s="46">
        <v>0</v>
      </c>
      <c r="AH1679" s="46">
        <v>0</v>
      </c>
      <c r="AI1679" s="46">
        <v>0</v>
      </c>
      <c r="AJ1679" s="46">
        <v>0</v>
      </c>
      <c r="AK1679" s="46">
        <v>8.5420490979751296E-2</v>
      </c>
      <c r="AL1679" s="45">
        <v>8.2704725920397973E-2</v>
      </c>
      <c r="AM1679" s="45">
        <v>9.507020198007525E-3</v>
      </c>
      <c r="AN1679" s="45">
        <v>1.8983632078669901E-2</v>
      </c>
      <c r="AO1679" s="45">
        <v>2.8429926866939167E-2</v>
      </c>
      <c r="AP1679" s="45">
        <v>3.7908173534418867E-2</v>
      </c>
      <c r="AQ1679" s="45">
        <v>4.7410889720795268E-2</v>
      </c>
      <c r="AR1679" s="45">
        <v>5.5931089018193644E-2</v>
      </c>
      <c r="AS1679" s="45">
        <v>6.2639955425673854E-2</v>
      </c>
      <c r="AT1679" s="45">
        <v>6.7896549940159132E-2</v>
      </c>
      <c r="AU1679" s="45">
        <v>7.1990777936577918E-2</v>
      </c>
      <c r="AV1679" s="45">
        <v>7.5152426289910187E-2</v>
      </c>
      <c r="AW1679" s="45">
        <v>7.7568217224772668E-2</v>
      </c>
      <c r="AX1679" s="45">
        <v>7.9386914619370766E-2</v>
      </c>
      <c r="AY1679" s="45">
        <v>8.0723689072133079E-2</v>
      </c>
      <c r="AZ1679" s="45">
        <v>8.1674043435340279E-2</v>
      </c>
      <c r="BA1679" s="45">
        <v>8.2314374388260364E-2</v>
      </c>
      <c r="BB1679" s="45">
        <v>8.2704725920397973E-2</v>
      </c>
      <c r="BC1679" s="45">
        <v>8.2704725920397973E-2</v>
      </c>
      <c r="BD1679" s="45">
        <v>8.2704725920397973E-2</v>
      </c>
      <c r="BE1679" s="45">
        <v>8.2704725920397973E-2</v>
      </c>
      <c r="BF1679" s="45">
        <v>8.2704725920397973E-2</v>
      </c>
    </row>
    <row r="1680" spans="1:58" ht="13.5" thickBot="1" x14ac:dyDescent="0.25">
      <c r="A1680" s="6" t="s">
        <v>1137</v>
      </c>
      <c r="B1680" s="6" t="s">
        <v>1351</v>
      </c>
      <c r="C1680" s="6" t="s">
        <v>390</v>
      </c>
      <c r="D1680" s="6" t="s">
        <v>1137</v>
      </c>
      <c r="E1680" s="6">
        <v>15.114412410936382</v>
      </c>
      <c r="F1680" s="6" t="s">
        <v>314</v>
      </c>
      <c r="G1680" s="21" t="s">
        <v>1305</v>
      </c>
      <c r="H1680" s="21" t="s">
        <v>1256</v>
      </c>
      <c r="I1680" s="21" t="s">
        <v>1183</v>
      </c>
      <c r="J1680" s="21" t="s">
        <v>240</v>
      </c>
      <c r="K1680" s="21" t="s">
        <v>251</v>
      </c>
      <c r="L1680" s="21" t="s">
        <v>394</v>
      </c>
      <c r="M1680" s="3">
        <v>10.751123902856678</v>
      </c>
      <c r="N1680" s="3">
        <v>15.114412410936382</v>
      </c>
      <c r="O1680" s="21" t="s">
        <v>1451</v>
      </c>
      <c r="P1680" s="21" t="s">
        <v>1461</v>
      </c>
      <c r="Q1680" s="46">
        <v>4.277702706823169E-3</v>
      </c>
      <c r="R1680" s="46">
        <v>4.2567328900702771E-3</v>
      </c>
      <c r="S1680" s="46">
        <v>4.2358595344744515E-3</v>
      </c>
      <c r="T1680" s="46">
        <v>4.2404489611664944E-3</v>
      </c>
      <c r="U1680" s="46">
        <v>4.2442538071873551E-3</v>
      </c>
      <c r="V1680" s="46">
        <v>3.7951265063550822E-3</v>
      </c>
      <c r="W1680" s="46">
        <v>2.9826221252250837E-3</v>
      </c>
      <c r="X1680" s="46">
        <v>2.3326578201502976E-3</v>
      </c>
      <c r="Y1680" s="46">
        <v>1.8124357417886544E-3</v>
      </c>
      <c r="Z1680" s="46">
        <v>1.3970301787210944E-3</v>
      </c>
      <c r="AA1680" s="46">
        <v>1.0699681201273685E-3</v>
      </c>
      <c r="AB1680" s="46">
        <v>8.0843556574028831E-4</v>
      </c>
      <c r="AC1680" s="46">
        <v>5.9617412698349478E-4</v>
      </c>
      <c r="AD1680" s="46">
        <v>4.2491299713832026E-4</v>
      </c>
      <c r="AE1680" s="46">
        <v>2.8691722127210598E-4</v>
      </c>
      <c r="AF1680" s="46">
        <v>1.7510279062132042E-4</v>
      </c>
      <c r="AG1680" s="46">
        <v>0</v>
      </c>
      <c r="AH1680" s="46">
        <v>0</v>
      </c>
      <c r="AI1680" s="46">
        <v>0</v>
      </c>
      <c r="AJ1680" s="46">
        <v>0</v>
      </c>
      <c r="AK1680" s="46">
        <v>3.8291609731924067E-2</v>
      </c>
      <c r="AL1680" s="45">
        <v>3.6936381093844874E-2</v>
      </c>
      <c r="AM1680" s="45">
        <v>4.277702706823169E-3</v>
      </c>
      <c r="AN1680" s="45">
        <v>8.5344355968934461E-3</v>
      </c>
      <c r="AO1680" s="45">
        <v>1.2770295131367897E-2</v>
      </c>
      <c r="AP1680" s="45">
        <v>1.7010744092534391E-2</v>
      </c>
      <c r="AQ1680" s="45">
        <v>2.1254997899721746E-2</v>
      </c>
      <c r="AR1680" s="45">
        <v>2.5050124406076828E-2</v>
      </c>
      <c r="AS1680" s="45">
        <v>2.8032746531301913E-2</v>
      </c>
      <c r="AT1680" s="45">
        <v>3.036540435145221E-2</v>
      </c>
      <c r="AU1680" s="45">
        <v>3.2177840093240866E-2</v>
      </c>
      <c r="AV1680" s="45">
        <v>3.357487027196196E-2</v>
      </c>
      <c r="AW1680" s="45">
        <v>3.464483839208933E-2</v>
      </c>
      <c r="AX1680" s="45">
        <v>3.5453273957829622E-2</v>
      </c>
      <c r="AY1680" s="45">
        <v>3.604944808481312E-2</v>
      </c>
      <c r="AZ1680" s="45">
        <v>3.6474361081951442E-2</v>
      </c>
      <c r="BA1680" s="45">
        <v>3.6761278303223552E-2</v>
      </c>
      <c r="BB1680" s="45">
        <v>3.6936381093844874E-2</v>
      </c>
      <c r="BC1680" s="45">
        <v>3.6936381093844874E-2</v>
      </c>
      <c r="BD1680" s="45">
        <v>3.6936381093844874E-2</v>
      </c>
      <c r="BE1680" s="45">
        <v>3.6936381093844874E-2</v>
      </c>
      <c r="BF1680" s="45">
        <v>3.6936381093844874E-2</v>
      </c>
    </row>
    <row r="1681" spans="1:58" ht="13.5" thickBot="1" x14ac:dyDescent="0.25">
      <c r="A1681" s="6" t="s">
        <v>1353</v>
      </c>
      <c r="B1681" s="6" t="s">
        <v>1352</v>
      </c>
      <c r="C1681" s="6" t="s">
        <v>390</v>
      </c>
      <c r="D1681" s="6" t="s">
        <v>1353</v>
      </c>
      <c r="E1681" s="6">
        <v>32.444431255791656</v>
      </c>
      <c r="F1681" s="6" t="s">
        <v>314</v>
      </c>
      <c r="G1681" s="21" t="s">
        <v>1305</v>
      </c>
      <c r="H1681" s="21" t="s">
        <v>1256</v>
      </c>
      <c r="I1681" s="21" t="s">
        <v>1183</v>
      </c>
      <c r="J1681" s="21" t="s">
        <v>240</v>
      </c>
      <c r="K1681" s="21" t="s">
        <v>253</v>
      </c>
      <c r="L1681" s="21" t="s">
        <v>395</v>
      </c>
      <c r="M1681" s="3">
        <v>22.344974459752642</v>
      </c>
      <c r="N1681" s="3">
        <v>32.444431255791656</v>
      </c>
      <c r="O1681" s="21" t="s">
        <v>1451</v>
      </c>
      <c r="P1681" s="21" t="s">
        <v>1461</v>
      </c>
      <c r="Q1681" s="46">
        <v>4.7629760255536648E-2</v>
      </c>
      <c r="R1681" s="46">
        <v>4.7396965065283389E-2</v>
      </c>
      <c r="S1681" s="46">
        <v>4.7165240732905282E-2</v>
      </c>
      <c r="T1681" s="46">
        <v>4.7002558963467597E-2</v>
      </c>
      <c r="U1681" s="46">
        <v>4.6838247499923512E-2</v>
      </c>
      <c r="V1681" s="46">
        <v>4.1709399151154854E-2</v>
      </c>
      <c r="W1681" s="46">
        <v>3.2654735020377045E-2</v>
      </c>
      <c r="X1681" s="46">
        <v>2.5436726429227306E-2</v>
      </c>
      <c r="Y1681" s="46">
        <v>1.9681905754581546E-2</v>
      </c>
      <c r="Z1681" s="46">
        <v>1.5096127882696937E-2</v>
      </c>
      <c r="AA1681" s="46">
        <v>1.1454285709580935E-2</v>
      </c>
      <c r="AB1681" s="46">
        <v>8.5512691627481364E-3</v>
      </c>
      <c r="AC1681" s="46">
        <v>6.2288301046260555E-3</v>
      </c>
      <c r="AD1681" s="46">
        <v>4.3734526923143082E-3</v>
      </c>
      <c r="AE1681" s="46">
        <v>2.8916405923134782E-3</v>
      </c>
      <c r="AF1681" s="46">
        <v>1.7064783803636802E-3</v>
      </c>
      <c r="AG1681" s="46">
        <v>0</v>
      </c>
      <c r="AH1681" s="46">
        <v>0</v>
      </c>
      <c r="AI1681" s="46">
        <v>0</v>
      </c>
      <c r="AJ1681" s="46">
        <v>0</v>
      </c>
      <c r="AK1681" s="46">
        <v>0.37963642763007766</v>
      </c>
      <c r="AL1681" s="45">
        <v>0.37963642763007766</v>
      </c>
      <c r="AM1681" s="45">
        <v>4.7629760255536648E-2</v>
      </c>
      <c r="AN1681" s="45">
        <v>9.5026725320820044E-2</v>
      </c>
      <c r="AO1681" s="45">
        <v>0.14219196605372533</v>
      </c>
      <c r="AP1681" s="45">
        <v>0.18919452501719292</v>
      </c>
      <c r="AQ1681" s="45">
        <v>0.23603277251711643</v>
      </c>
      <c r="AR1681" s="45">
        <v>0.27774217166827131</v>
      </c>
      <c r="AS1681" s="45">
        <v>0.31039690668864833</v>
      </c>
      <c r="AT1681" s="45">
        <v>0.33583363311787562</v>
      </c>
      <c r="AU1681" s="45">
        <v>0.35551553887245718</v>
      </c>
      <c r="AV1681" s="45">
        <v>0.37061166675515411</v>
      </c>
      <c r="AW1681" s="45">
        <v>0.37963642763007766</v>
      </c>
      <c r="AX1681" s="45">
        <v>0.37963642763007766</v>
      </c>
      <c r="AY1681" s="45">
        <v>0.37963642763007766</v>
      </c>
      <c r="AZ1681" s="45">
        <v>0.37963642763007766</v>
      </c>
      <c r="BA1681" s="45">
        <v>0.37963642763007766</v>
      </c>
      <c r="BB1681" s="45">
        <v>0.37963642763007766</v>
      </c>
      <c r="BC1681" s="45">
        <v>0.37963642763007766</v>
      </c>
      <c r="BD1681" s="45">
        <v>0.37963642763007766</v>
      </c>
      <c r="BE1681" s="45">
        <v>0.37963642763007766</v>
      </c>
      <c r="BF1681" s="45">
        <v>0.37963642763007766</v>
      </c>
    </row>
    <row r="1682" spans="1:58" ht="13.5" thickBot="1" x14ac:dyDescent="0.25">
      <c r="A1682" s="6" t="s">
        <v>1352</v>
      </c>
      <c r="B1682" s="6" t="s">
        <v>1137</v>
      </c>
      <c r="C1682" s="6" t="s">
        <v>390</v>
      </c>
      <c r="D1682" s="6" t="s">
        <v>1352</v>
      </c>
      <c r="E1682" s="6">
        <v>23.153474491324552</v>
      </c>
      <c r="F1682" s="6" t="s">
        <v>314</v>
      </c>
      <c r="G1682" s="21" t="s">
        <v>1305</v>
      </c>
      <c r="H1682" s="21" t="s">
        <v>1256</v>
      </c>
      <c r="I1682" s="21" t="s">
        <v>1183</v>
      </c>
      <c r="J1682" s="21" t="s">
        <v>240</v>
      </c>
      <c r="K1682" s="21" t="s">
        <v>255</v>
      </c>
      <c r="L1682" s="21" t="s">
        <v>396</v>
      </c>
      <c r="M1682" s="3">
        <v>15.889611505399619</v>
      </c>
      <c r="N1682" s="3">
        <v>23.153474491324552</v>
      </c>
      <c r="O1682" s="21" t="s">
        <v>1451</v>
      </c>
      <c r="P1682" s="21" t="s">
        <v>1461</v>
      </c>
      <c r="Q1682" s="46">
        <v>3.0355413089039156E-3</v>
      </c>
      <c r="R1682" s="46">
        <v>3.0206422773591678E-3</v>
      </c>
      <c r="S1682" s="46">
        <v>3.0058117813595267E-3</v>
      </c>
      <c r="T1682" s="46">
        <v>3.0273683951100258E-3</v>
      </c>
      <c r="U1682" s="46">
        <v>3.0475285710885088E-3</v>
      </c>
      <c r="V1682" s="46">
        <v>2.7404805913980594E-3</v>
      </c>
      <c r="W1682" s="46">
        <v>2.1660988397560754E-3</v>
      </c>
      <c r="X1682" s="46">
        <v>1.7046722966370467E-3</v>
      </c>
      <c r="Y1682" s="46">
        <v>1.3335103665019356E-3</v>
      </c>
      <c r="Z1682" s="46">
        <v>1.0362878566342491E-3</v>
      </c>
      <c r="AA1682" s="46">
        <v>8.0488730903683432E-4</v>
      </c>
      <c r="AB1682" s="46">
        <v>6.190423933027597E-4</v>
      </c>
      <c r="AC1682" s="46">
        <v>4.6532909939929723E-4</v>
      </c>
      <c r="AD1682" s="46">
        <v>3.3973390212414567E-4</v>
      </c>
      <c r="AE1682" s="46">
        <v>2.3740186647683585E-4</v>
      </c>
      <c r="AF1682" s="46">
        <v>1.531524844729973E-4</v>
      </c>
      <c r="AG1682" s="46">
        <v>0</v>
      </c>
      <c r="AH1682" s="46">
        <v>0</v>
      </c>
      <c r="AI1682" s="46">
        <v>0</v>
      </c>
      <c r="AJ1682" s="46">
        <v>0</v>
      </c>
      <c r="AK1682" s="46">
        <v>3.1282644848258441E-2</v>
      </c>
      <c r="AL1682" s="45">
        <v>2.6737489339561379E-2</v>
      </c>
      <c r="AM1682" s="45">
        <v>3.0355413089039156E-3</v>
      </c>
      <c r="AN1682" s="45">
        <v>6.0561835862630829E-3</v>
      </c>
      <c r="AO1682" s="45">
        <v>9.0619953676226092E-3</v>
      </c>
      <c r="AP1682" s="45">
        <v>1.2089363762732635E-2</v>
      </c>
      <c r="AQ1682" s="45">
        <v>1.5136892333821143E-2</v>
      </c>
      <c r="AR1682" s="45">
        <v>1.7877372925219202E-2</v>
      </c>
      <c r="AS1682" s="45">
        <v>2.0043471764975278E-2</v>
      </c>
      <c r="AT1682" s="45">
        <v>2.1748144061612323E-2</v>
      </c>
      <c r="AU1682" s="45">
        <v>2.3081654428114259E-2</v>
      </c>
      <c r="AV1682" s="45">
        <v>2.4117942284748509E-2</v>
      </c>
      <c r="AW1682" s="45">
        <v>2.4922829593785344E-2</v>
      </c>
      <c r="AX1682" s="45">
        <v>2.5541871987088103E-2</v>
      </c>
      <c r="AY1682" s="45">
        <v>2.6007201086487401E-2</v>
      </c>
      <c r="AZ1682" s="45">
        <v>2.6346934988611546E-2</v>
      </c>
      <c r="BA1682" s="45">
        <v>2.6584336855088382E-2</v>
      </c>
      <c r="BB1682" s="45">
        <v>2.6737489339561379E-2</v>
      </c>
      <c r="BC1682" s="45">
        <v>2.6737489339561379E-2</v>
      </c>
      <c r="BD1682" s="45">
        <v>2.6737489339561379E-2</v>
      </c>
      <c r="BE1682" s="45">
        <v>2.6737489339561379E-2</v>
      </c>
      <c r="BF1682" s="45">
        <v>2.6737489339561379E-2</v>
      </c>
    </row>
    <row r="1683" spans="1:58" ht="13.5" thickBot="1" x14ac:dyDescent="0.25">
      <c r="A1683" s="6" t="s">
        <v>1141</v>
      </c>
      <c r="B1683" s="6" t="s">
        <v>1141</v>
      </c>
      <c r="C1683" s="6" t="s">
        <v>390</v>
      </c>
      <c r="D1683" s="6" t="s">
        <v>1141</v>
      </c>
      <c r="E1683" s="6">
        <v>9.2637385702398571</v>
      </c>
      <c r="F1683" s="6" t="s">
        <v>314</v>
      </c>
      <c r="G1683" s="21" t="s">
        <v>1305</v>
      </c>
      <c r="H1683" s="21" t="s">
        <v>1256</v>
      </c>
      <c r="I1683" s="21" t="s">
        <v>1183</v>
      </c>
      <c r="J1683" s="21" t="s">
        <v>240</v>
      </c>
      <c r="K1683" s="21" t="s">
        <v>257</v>
      </c>
      <c r="L1683" s="21" t="s">
        <v>397</v>
      </c>
      <c r="M1683" s="3">
        <v>6.5201218935876586</v>
      </c>
      <c r="N1683" s="3">
        <v>9.2637385702398571</v>
      </c>
      <c r="O1683" s="21" t="s">
        <v>1451</v>
      </c>
      <c r="P1683" s="21" t="s">
        <v>1461</v>
      </c>
      <c r="Q1683" s="46">
        <v>1.3851989524963372E-2</v>
      </c>
      <c r="R1683" s="46">
        <v>1.3784134090979373E-2</v>
      </c>
      <c r="S1683" s="46">
        <v>1.3716590791991704E-2</v>
      </c>
      <c r="T1683" s="46">
        <v>1.3689353857567331E-2</v>
      </c>
      <c r="U1683" s="46">
        <v>1.3660434526879215E-2</v>
      </c>
      <c r="V1683" s="46">
        <v>1.2178551560148689E-2</v>
      </c>
      <c r="W1683" s="46">
        <v>9.542403183331799E-3</v>
      </c>
      <c r="X1683" s="46">
        <v>7.4390948595591429E-3</v>
      </c>
      <c r="Y1683" s="46">
        <v>5.7602132078752614E-3</v>
      </c>
      <c r="Z1683" s="46">
        <v>4.4214160856894938E-3</v>
      </c>
      <c r="AA1683" s="46">
        <v>3.3610085467820783E-3</v>
      </c>
      <c r="AB1683" s="46">
        <v>2.5148112837017744E-3</v>
      </c>
      <c r="AC1683" s="46">
        <v>1.8346718998194535E-3</v>
      </c>
      <c r="AD1683" s="46">
        <v>1.2895631412655603E-3</v>
      </c>
      <c r="AE1683" s="46">
        <v>8.5292426097136271E-4</v>
      </c>
      <c r="AF1683" s="46">
        <v>5.0217406856222706E-4</v>
      </c>
      <c r="AG1683" s="46">
        <v>0</v>
      </c>
      <c r="AH1683" s="46">
        <v>0</v>
      </c>
      <c r="AI1683" s="46">
        <v>0</v>
      </c>
      <c r="AJ1683" s="46">
        <v>0</v>
      </c>
      <c r="AK1683" s="46">
        <v>0.11463350779934979</v>
      </c>
      <c r="AL1683" s="45">
        <v>0.11463350779934979</v>
      </c>
      <c r="AM1683" s="45">
        <v>1.3851989524963372E-2</v>
      </c>
      <c r="AN1683" s="45">
        <v>2.7636123615942747E-2</v>
      </c>
      <c r="AO1683" s="45">
        <v>4.1352714407934449E-2</v>
      </c>
      <c r="AP1683" s="45">
        <v>5.504206826550178E-2</v>
      </c>
      <c r="AQ1683" s="45">
        <v>6.8702502792380993E-2</v>
      </c>
      <c r="AR1683" s="45">
        <v>8.088105435252968E-2</v>
      </c>
      <c r="AS1683" s="45">
        <v>9.0423457535861479E-2</v>
      </c>
      <c r="AT1683" s="45">
        <v>9.7862552395420618E-2</v>
      </c>
      <c r="AU1683" s="45">
        <v>0.10362276560329588</v>
      </c>
      <c r="AV1683" s="45">
        <v>0.10804418168898537</v>
      </c>
      <c r="AW1683" s="45">
        <v>0.11140519023576745</v>
      </c>
      <c r="AX1683" s="45">
        <v>0.11392000151946922</v>
      </c>
      <c r="AY1683" s="45">
        <v>0.11463350779934979</v>
      </c>
      <c r="AZ1683" s="45">
        <v>0.11463350779934979</v>
      </c>
      <c r="BA1683" s="45">
        <v>0.11463350779934979</v>
      </c>
      <c r="BB1683" s="45">
        <v>0.11463350779934979</v>
      </c>
      <c r="BC1683" s="45">
        <v>0.11463350779934979</v>
      </c>
      <c r="BD1683" s="45">
        <v>0.11463350779934979</v>
      </c>
      <c r="BE1683" s="45">
        <v>0.11463350779934979</v>
      </c>
      <c r="BF1683" s="45">
        <v>0.11463350779934979</v>
      </c>
    </row>
    <row r="1684" spans="1:58" ht="13.5" thickBot="1" x14ac:dyDescent="0.25">
      <c r="A1684" s="6" t="s">
        <v>1137</v>
      </c>
      <c r="B1684" s="6" t="s">
        <v>1351</v>
      </c>
      <c r="C1684" s="6" t="s">
        <v>390</v>
      </c>
      <c r="D1684" s="6" t="s">
        <v>1137</v>
      </c>
      <c r="E1684" s="6">
        <v>19.960383886268666</v>
      </c>
      <c r="F1684" s="6" t="s">
        <v>314</v>
      </c>
      <c r="G1684" s="21" t="s">
        <v>1305</v>
      </c>
      <c r="H1684" s="21" t="s">
        <v>1256</v>
      </c>
      <c r="I1684" s="21" t="s">
        <v>1183</v>
      </c>
      <c r="J1684" s="21" t="s">
        <v>240</v>
      </c>
      <c r="K1684" s="21" t="s">
        <v>259</v>
      </c>
      <c r="L1684" s="21" t="s">
        <v>398</v>
      </c>
      <c r="M1684" s="3">
        <v>13.597538342964162</v>
      </c>
      <c r="N1684" s="3">
        <v>19.960383886268666</v>
      </c>
      <c r="O1684" s="21" t="s">
        <v>1452</v>
      </c>
      <c r="P1684" s="21" t="s">
        <v>1462</v>
      </c>
      <c r="Q1684" s="46">
        <v>7.1360099253631723E-2</v>
      </c>
      <c r="R1684" s="46">
        <v>7.1048835080122427E-2</v>
      </c>
      <c r="S1684" s="46">
        <v>7.0738847089724555E-2</v>
      </c>
      <c r="T1684" s="46">
        <v>7.0592517878481864E-2</v>
      </c>
      <c r="U1684" s="46">
        <v>7.0447398318165655E-2</v>
      </c>
      <c r="V1684" s="46">
        <v>6.2824868124247632E-2</v>
      </c>
      <c r="W1684" s="46">
        <v>4.9271032723149838E-2</v>
      </c>
      <c r="X1684" s="46">
        <v>3.8456415684272313E-2</v>
      </c>
      <c r="Y1684" s="46">
        <v>2.9805823620869799E-2</v>
      </c>
      <c r="Z1684" s="46">
        <v>2.289524857210538E-2</v>
      </c>
      <c r="AA1684" s="46">
        <v>1.7376238532821824E-2</v>
      </c>
      <c r="AB1684" s="46">
        <v>1.2969124242136438E-2</v>
      </c>
      <c r="AC1684" s="46">
        <v>9.4441186091720284E-3</v>
      </c>
      <c r="AD1684" s="46">
        <v>6.6298986203376341E-3</v>
      </c>
      <c r="AE1684" s="46">
        <v>4.3807945112879082E-3</v>
      </c>
      <c r="AF1684" s="46">
        <v>2.5851193592082659E-3</v>
      </c>
      <c r="AG1684" s="46">
        <v>0</v>
      </c>
      <c r="AH1684" s="46">
        <v>0</v>
      </c>
      <c r="AI1684" s="46">
        <v>0</v>
      </c>
      <c r="AJ1684" s="46">
        <v>0</v>
      </c>
      <c r="AK1684" s="46">
        <v>0.58107581480460535</v>
      </c>
      <c r="AL1684" s="45">
        <v>0.58107581480460535</v>
      </c>
      <c r="AM1684" s="45">
        <v>7.1360099253631723E-2</v>
      </c>
      <c r="AN1684" s="45">
        <v>0.14240893433375415</v>
      </c>
      <c r="AO1684" s="45">
        <v>0.2131477814234787</v>
      </c>
      <c r="AP1684" s="45">
        <v>0.28374029930196054</v>
      </c>
      <c r="AQ1684" s="45">
        <v>0.3541876976201262</v>
      </c>
      <c r="AR1684" s="45">
        <v>0.41701256574437384</v>
      </c>
      <c r="AS1684" s="45">
        <v>0.46628359846752365</v>
      </c>
      <c r="AT1684" s="45">
        <v>0.50474001415179592</v>
      </c>
      <c r="AU1684" s="45">
        <v>0.53454583777266573</v>
      </c>
      <c r="AV1684" s="45">
        <v>0.55744108634477108</v>
      </c>
      <c r="AW1684" s="45">
        <v>0.57481732487759285</v>
      </c>
      <c r="AX1684" s="45">
        <v>0.58107581480460535</v>
      </c>
      <c r="AY1684" s="45">
        <v>0.58107581480460535</v>
      </c>
      <c r="AZ1684" s="45">
        <v>0.58107581480460535</v>
      </c>
      <c r="BA1684" s="45">
        <v>0.58107581480460535</v>
      </c>
      <c r="BB1684" s="45">
        <v>0.58107581480460535</v>
      </c>
      <c r="BC1684" s="45">
        <v>0.58107581480460535</v>
      </c>
      <c r="BD1684" s="45">
        <v>0.58107581480460535</v>
      </c>
      <c r="BE1684" s="45">
        <v>0.58107581480460535</v>
      </c>
      <c r="BF1684" s="45">
        <v>0.58107581480460535</v>
      </c>
    </row>
    <row r="1685" spans="1:58" ht="13.5" thickBot="1" x14ac:dyDescent="0.25">
      <c r="A1685" s="6" t="s">
        <v>1351</v>
      </c>
      <c r="B1685" s="6" t="s">
        <v>1141</v>
      </c>
      <c r="C1685" s="6" t="s">
        <v>390</v>
      </c>
      <c r="D1685" s="6" t="s">
        <v>1351</v>
      </c>
      <c r="E1685" s="6">
        <v>11.924710266103935</v>
      </c>
      <c r="F1685" s="6" t="s">
        <v>314</v>
      </c>
      <c r="G1685" s="21" t="s">
        <v>1305</v>
      </c>
      <c r="H1685" s="21" t="s">
        <v>1256</v>
      </c>
      <c r="I1685" s="21" t="s">
        <v>1183</v>
      </c>
      <c r="J1685" s="21" t="s">
        <v>240</v>
      </c>
      <c r="K1685" s="21" t="s">
        <v>261</v>
      </c>
      <c r="L1685" s="21" t="s">
        <v>399</v>
      </c>
      <c r="M1685" s="3">
        <v>7.8073556774122759</v>
      </c>
      <c r="N1685" s="3">
        <v>11.924710266103935</v>
      </c>
      <c r="O1685" s="21" t="s">
        <v>1453</v>
      </c>
      <c r="P1685" s="21" t="s">
        <v>1463</v>
      </c>
      <c r="Q1685" s="46">
        <v>0.12965746068477807</v>
      </c>
      <c r="R1685" s="46">
        <v>0.12909047715838531</v>
      </c>
      <c r="S1685" s="46">
        <v>0.12852581826445081</v>
      </c>
      <c r="T1685" s="46">
        <v>0.12918412820109784</v>
      </c>
      <c r="U1685" s="46">
        <v>0.12990900695527932</v>
      </c>
      <c r="V1685" s="46">
        <v>0.11644670192230064</v>
      </c>
      <c r="W1685" s="46">
        <v>9.1967504981256679E-2</v>
      </c>
      <c r="X1685" s="46">
        <v>7.2390764976259708E-2</v>
      </c>
      <c r="Y1685" s="46">
        <v>5.6573741198582092E-2</v>
      </c>
      <c r="Z1685" s="46">
        <v>4.3923268365645224E-2</v>
      </c>
      <c r="AA1685" s="46">
        <v>3.376230984769369E-2</v>
      </c>
      <c r="AB1685" s="46">
        <v>2.5571221285912597E-2</v>
      </c>
      <c r="AC1685" s="46">
        <v>1.8965307305915023E-2</v>
      </c>
      <c r="AD1685" s="46">
        <v>1.3627759915799308E-2</v>
      </c>
      <c r="AE1685" s="46">
        <v>9.297517353863298E-3</v>
      </c>
      <c r="AF1685" s="46">
        <v>5.8300820460593407E-3</v>
      </c>
      <c r="AG1685" s="46">
        <v>0</v>
      </c>
      <c r="AH1685" s="46">
        <v>0</v>
      </c>
      <c r="AI1685" s="46">
        <v>0</v>
      </c>
      <c r="AJ1685" s="46">
        <v>0</v>
      </c>
      <c r="AK1685" s="46">
        <v>1.2349619294123055</v>
      </c>
      <c r="AL1685" s="45">
        <v>1.1347230704632789</v>
      </c>
      <c r="AM1685" s="45">
        <v>0.12965746068477807</v>
      </c>
      <c r="AN1685" s="45">
        <v>0.25874793784316341</v>
      </c>
      <c r="AO1685" s="45">
        <v>0.38727375610761422</v>
      </c>
      <c r="AP1685" s="45">
        <v>0.51645788430871209</v>
      </c>
      <c r="AQ1685" s="45">
        <v>0.64636689126399138</v>
      </c>
      <c r="AR1685" s="45">
        <v>0.76281359318629205</v>
      </c>
      <c r="AS1685" s="45">
        <v>0.85478109816754877</v>
      </c>
      <c r="AT1685" s="45">
        <v>0.92717186314380851</v>
      </c>
      <c r="AU1685" s="45">
        <v>0.98374560434239056</v>
      </c>
      <c r="AV1685" s="45">
        <v>1.0276688727080359</v>
      </c>
      <c r="AW1685" s="45">
        <v>1.0614311825557297</v>
      </c>
      <c r="AX1685" s="45">
        <v>1.0870024038416422</v>
      </c>
      <c r="AY1685" s="45">
        <v>1.1059677111475572</v>
      </c>
      <c r="AZ1685" s="45">
        <v>1.1195954710633564</v>
      </c>
      <c r="BA1685" s="45">
        <v>1.1288929884172196</v>
      </c>
      <c r="BB1685" s="45">
        <v>1.1347230704632789</v>
      </c>
      <c r="BC1685" s="45">
        <v>1.1347230704632789</v>
      </c>
      <c r="BD1685" s="45">
        <v>1.1347230704632789</v>
      </c>
      <c r="BE1685" s="45">
        <v>1.1347230704632789</v>
      </c>
      <c r="BF1685" s="45">
        <v>1.1347230704632789</v>
      </c>
    </row>
    <row r="1686" spans="1:58" ht="13.5" thickBot="1" x14ac:dyDescent="0.25">
      <c r="A1686" s="6" t="s">
        <v>1137</v>
      </c>
      <c r="B1686" s="6" t="s">
        <v>1351</v>
      </c>
      <c r="C1686" s="6" t="s">
        <v>390</v>
      </c>
      <c r="D1686" s="6" t="s">
        <v>1137</v>
      </c>
      <c r="E1686" s="6">
        <v>15.614307707357664</v>
      </c>
      <c r="F1686" s="6" t="s">
        <v>314</v>
      </c>
      <c r="G1686" s="21" t="s">
        <v>1305</v>
      </c>
      <c r="H1686" s="21" t="s">
        <v>1256</v>
      </c>
      <c r="I1686" s="21" t="s">
        <v>1183</v>
      </c>
      <c r="J1686" s="21" t="s">
        <v>240</v>
      </c>
      <c r="K1686" s="21" t="s">
        <v>263</v>
      </c>
      <c r="L1686" s="21" t="s">
        <v>400</v>
      </c>
      <c r="M1686" s="3">
        <v>11.721993207669728</v>
      </c>
      <c r="N1686" s="3">
        <v>15.614307707357664</v>
      </c>
      <c r="O1686" s="21" t="s">
        <v>1454</v>
      </c>
      <c r="P1686" s="21" t="s">
        <v>1464</v>
      </c>
      <c r="Q1686" s="46">
        <v>2.0168911416465672E-2</v>
      </c>
      <c r="R1686" s="46">
        <v>2.0089369360922565E-2</v>
      </c>
      <c r="S1686" s="46">
        <v>2.0010121610984973E-2</v>
      </c>
      <c r="T1686" s="46">
        <v>2.004549247838561E-2</v>
      </c>
      <c r="U1686" s="46">
        <v>2.0076646446640409E-2</v>
      </c>
      <c r="V1686" s="46">
        <v>1.796963343975087E-2</v>
      </c>
      <c r="W1686" s="46">
        <v>1.4138535892449284E-2</v>
      </c>
      <c r="X1686" s="46">
        <v>1.1088409475096529E-2</v>
      </c>
      <c r="Y1686" s="46">
        <v>8.6436471359345075E-3</v>
      </c>
      <c r="Z1686" s="46">
        <v>6.6786257674869027E-3</v>
      </c>
      <c r="AA1686" s="46">
        <v>5.0955896385116439E-3</v>
      </c>
      <c r="AB1686" s="46">
        <v>3.8199051329042073E-3</v>
      </c>
      <c r="AC1686" s="46">
        <v>2.7957755991467807E-3</v>
      </c>
      <c r="AD1686" s="46">
        <v>1.9771456821947716E-3</v>
      </c>
      <c r="AE1686" s="46">
        <v>1.3210347594198994E-3</v>
      </c>
      <c r="AF1686" s="46">
        <v>7.9502618682358991E-4</v>
      </c>
      <c r="AG1686" s="46">
        <v>0</v>
      </c>
      <c r="AH1686" s="46">
        <v>0</v>
      </c>
      <c r="AI1686" s="46">
        <v>0</v>
      </c>
      <c r="AJ1686" s="46">
        <v>0</v>
      </c>
      <c r="AK1686" s="46">
        <v>0.17576211650661952</v>
      </c>
      <c r="AL1686" s="45">
        <v>0.1747138700231182</v>
      </c>
      <c r="AM1686" s="45">
        <v>2.0168911416465672E-2</v>
      </c>
      <c r="AN1686" s="45">
        <v>4.0258280777388238E-2</v>
      </c>
      <c r="AO1686" s="45">
        <v>6.0268402388373207E-2</v>
      </c>
      <c r="AP1686" s="45">
        <v>8.0313894866758814E-2</v>
      </c>
      <c r="AQ1686" s="45">
        <v>0.10039054131339922</v>
      </c>
      <c r="AR1686" s="45">
        <v>0.1183601747531501</v>
      </c>
      <c r="AS1686" s="45">
        <v>0.13249871064559937</v>
      </c>
      <c r="AT1686" s="45">
        <v>0.14358712012069591</v>
      </c>
      <c r="AU1686" s="45">
        <v>0.15223076725663043</v>
      </c>
      <c r="AV1686" s="45">
        <v>0.15890939302411733</v>
      </c>
      <c r="AW1686" s="45">
        <v>0.16400498266262897</v>
      </c>
      <c r="AX1686" s="45">
        <v>0.16782488779553317</v>
      </c>
      <c r="AY1686" s="45">
        <v>0.17062066339467996</v>
      </c>
      <c r="AZ1686" s="45">
        <v>0.17259780907687472</v>
      </c>
      <c r="BA1686" s="45">
        <v>0.17391884383629461</v>
      </c>
      <c r="BB1686" s="45">
        <v>0.1747138700231182</v>
      </c>
      <c r="BC1686" s="45">
        <v>0.1747138700231182</v>
      </c>
      <c r="BD1686" s="45">
        <v>0.1747138700231182</v>
      </c>
      <c r="BE1686" s="45">
        <v>0.1747138700231182</v>
      </c>
      <c r="BF1686" s="45">
        <v>0.1747138700231182</v>
      </c>
    </row>
    <row r="1687" spans="1:58" ht="13.5" thickBot="1" x14ac:dyDescent="0.25">
      <c r="A1687" s="6" t="s">
        <v>1351</v>
      </c>
      <c r="B1687" s="6" t="s">
        <v>1141</v>
      </c>
      <c r="C1687" s="6" t="s">
        <v>390</v>
      </c>
      <c r="D1687" s="6" t="s">
        <v>1351</v>
      </c>
      <c r="E1687" s="6">
        <v>10.015470569608841</v>
      </c>
      <c r="F1687" s="6" t="s">
        <v>314</v>
      </c>
      <c r="G1687" s="21" t="s">
        <v>1305</v>
      </c>
      <c r="H1687" s="21" t="s">
        <v>1256</v>
      </c>
      <c r="I1687" s="21" t="s">
        <v>1183</v>
      </c>
      <c r="J1687" s="21" t="s">
        <v>240</v>
      </c>
      <c r="K1687" s="21" t="s">
        <v>265</v>
      </c>
      <c r="L1687" s="21" t="s">
        <v>401</v>
      </c>
      <c r="M1687" s="3">
        <v>7.0089999396735694</v>
      </c>
      <c r="N1687" s="3">
        <v>10.015470569608841</v>
      </c>
      <c r="O1687" s="21" t="s">
        <v>1455</v>
      </c>
      <c r="P1687" s="21" t="s">
        <v>1465</v>
      </c>
      <c r="Q1687" s="46">
        <v>5.7582030702759768E-3</v>
      </c>
      <c r="R1687" s="46">
        <v>5.7032188318036445E-3</v>
      </c>
      <c r="S1687" s="46">
        <v>5.6487294514775627E-3</v>
      </c>
      <c r="T1687" s="46">
        <v>5.6287174189899852E-3</v>
      </c>
      <c r="U1687" s="46">
        <v>5.6087416970039437E-3</v>
      </c>
      <c r="V1687" s="46">
        <v>4.9947043725098528E-3</v>
      </c>
      <c r="W1687" s="46">
        <v>3.911030907152592E-3</v>
      </c>
      <c r="X1687" s="46">
        <v>3.0469334168941407E-3</v>
      </c>
      <c r="Y1687" s="46">
        <v>2.358018464442588E-3</v>
      </c>
      <c r="Z1687" s="46">
        <v>1.8087867433188281E-3</v>
      </c>
      <c r="AA1687" s="46">
        <v>1.3709200298419868E-3</v>
      </c>
      <c r="AB1687" s="46">
        <v>1.0218659158994768E-3</v>
      </c>
      <c r="AC1687" s="46">
        <v>7.4309771346358743E-4</v>
      </c>
      <c r="AD1687" s="46">
        <v>5.2137068197408089E-4</v>
      </c>
      <c r="AE1687" s="46">
        <v>3.4459443683558663E-4</v>
      </c>
      <c r="AF1687" s="46">
        <v>2.036507932824793E-4</v>
      </c>
      <c r="AG1687" s="46">
        <v>0</v>
      </c>
      <c r="AH1687" s="46">
        <v>0</v>
      </c>
      <c r="AI1687" s="46">
        <v>0</v>
      </c>
      <c r="AJ1687" s="46">
        <v>0</v>
      </c>
      <c r="AK1687" s="46">
        <v>4.4767236826443957E-2</v>
      </c>
      <c r="AL1687" s="45">
        <v>4.4767236826443957E-2</v>
      </c>
      <c r="AM1687" s="45">
        <v>5.7582030702759768E-3</v>
      </c>
      <c r="AN1687" s="45">
        <v>1.1461421902079622E-2</v>
      </c>
      <c r="AO1687" s="45">
        <v>1.7110151353557184E-2</v>
      </c>
      <c r="AP1687" s="45">
        <v>2.2738868772547167E-2</v>
      </c>
      <c r="AQ1687" s="45">
        <v>2.8347610469551112E-2</v>
      </c>
      <c r="AR1687" s="45">
        <v>3.3342314842060967E-2</v>
      </c>
      <c r="AS1687" s="45">
        <v>3.7253345749213559E-2</v>
      </c>
      <c r="AT1687" s="45">
        <v>4.0300279166107698E-2</v>
      </c>
      <c r="AU1687" s="45">
        <v>4.2658297630550283E-2</v>
      </c>
      <c r="AV1687" s="45">
        <v>4.4467084373869113E-2</v>
      </c>
      <c r="AW1687" s="45">
        <v>4.4767236826443957E-2</v>
      </c>
      <c r="AX1687" s="45">
        <v>4.4767236826443957E-2</v>
      </c>
      <c r="AY1687" s="45">
        <v>4.4767236826443957E-2</v>
      </c>
      <c r="AZ1687" s="45">
        <v>4.4767236826443957E-2</v>
      </c>
      <c r="BA1687" s="45">
        <v>4.4767236826443957E-2</v>
      </c>
      <c r="BB1687" s="45">
        <v>4.4767236826443957E-2</v>
      </c>
      <c r="BC1687" s="45">
        <v>4.4767236826443957E-2</v>
      </c>
      <c r="BD1687" s="45">
        <v>4.4767236826443957E-2</v>
      </c>
      <c r="BE1687" s="45">
        <v>4.4767236826443957E-2</v>
      </c>
      <c r="BF1687" s="45">
        <v>4.4767236826443957E-2</v>
      </c>
    </row>
    <row r="1688" spans="1:58" ht="13.5" thickBot="1" x14ac:dyDescent="0.25">
      <c r="A1688" s="6" t="s">
        <v>1350</v>
      </c>
      <c r="B1688" s="6" t="s">
        <v>1350</v>
      </c>
      <c r="C1688" s="6" t="s">
        <v>390</v>
      </c>
      <c r="D1688" s="6" t="s">
        <v>1350</v>
      </c>
      <c r="E1688" s="6">
        <v>0</v>
      </c>
      <c r="F1688" s="6" t="s">
        <v>314</v>
      </c>
      <c r="G1688" s="21" t="s">
        <v>1305</v>
      </c>
      <c r="H1688" s="21" t="s">
        <v>1256</v>
      </c>
      <c r="I1688" s="21" t="s">
        <v>1183</v>
      </c>
      <c r="J1688" s="21" t="s">
        <v>240</v>
      </c>
      <c r="K1688" s="21" t="s">
        <v>267</v>
      </c>
      <c r="L1688" s="21" t="s">
        <v>402</v>
      </c>
      <c r="M1688" s="3">
        <v>0</v>
      </c>
      <c r="N1688" s="3">
        <v>0</v>
      </c>
      <c r="O1688" s="21" t="s">
        <v>1455</v>
      </c>
      <c r="P1688" s="21" t="s">
        <v>1465</v>
      </c>
      <c r="Q1688" s="46">
        <v>0</v>
      </c>
      <c r="R1688" s="46">
        <v>0</v>
      </c>
      <c r="S1688" s="46">
        <v>0</v>
      </c>
      <c r="T1688" s="46">
        <v>0</v>
      </c>
      <c r="U1688" s="46">
        <v>0</v>
      </c>
      <c r="V1688" s="46">
        <v>0</v>
      </c>
      <c r="W1688" s="46">
        <v>0</v>
      </c>
      <c r="X1688" s="46">
        <v>0</v>
      </c>
      <c r="Y1688" s="46">
        <v>0</v>
      </c>
      <c r="Z1688" s="46">
        <v>0</v>
      </c>
      <c r="AA1688" s="46">
        <v>0</v>
      </c>
      <c r="AB1688" s="46">
        <v>0</v>
      </c>
      <c r="AC1688" s="46">
        <v>0</v>
      </c>
      <c r="AD1688" s="46">
        <v>0</v>
      </c>
      <c r="AE1688" s="46">
        <v>0</v>
      </c>
      <c r="AF1688" s="46">
        <v>0</v>
      </c>
      <c r="AG1688" s="46">
        <v>0</v>
      </c>
      <c r="AH1688" s="46">
        <v>0</v>
      </c>
      <c r="AI1688" s="46">
        <v>0</v>
      </c>
      <c r="AJ1688" s="46">
        <v>0</v>
      </c>
      <c r="AK1688" s="46">
        <v>0</v>
      </c>
      <c r="AL1688" s="45">
        <v>0</v>
      </c>
      <c r="AM1688" s="45">
        <v>0</v>
      </c>
      <c r="AN1688" s="45">
        <v>0</v>
      </c>
      <c r="AO1688" s="45">
        <v>0</v>
      </c>
      <c r="AP1688" s="45">
        <v>0</v>
      </c>
      <c r="AQ1688" s="45">
        <v>0</v>
      </c>
      <c r="AR1688" s="45">
        <v>0</v>
      </c>
      <c r="AS1688" s="45">
        <v>0</v>
      </c>
      <c r="AT1688" s="45">
        <v>0</v>
      </c>
      <c r="AU1688" s="45">
        <v>0</v>
      </c>
      <c r="AV1688" s="45">
        <v>0</v>
      </c>
      <c r="AW1688" s="45">
        <v>0</v>
      </c>
      <c r="AX1688" s="45">
        <v>0</v>
      </c>
      <c r="AY1688" s="45">
        <v>0</v>
      </c>
      <c r="AZ1688" s="45">
        <v>0</v>
      </c>
      <c r="BA1688" s="45">
        <v>0</v>
      </c>
      <c r="BB1688" s="45">
        <v>0</v>
      </c>
      <c r="BC1688" s="45">
        <v>0</v>
      </c>
      <c r="BD1688" s="45">
        <v>0</v>
      </c>
      <c r="BE1688" s="45">
        <v>0</v>
      </c>
      <c r="BF1688" s="45">
        <v>0</v>
      </c>
    </row>
    <row r="1689" spans="1:58" ht="13.5" thickBot="1" x14ac:dyDescent="0.25">
      <c r="A1689" s="6" t="s">
        <v>1351</v>
      </c>
      <c r="B1689" s="6" t="s">
        <v>1141</v>
      </c>
      <c r="C1689" s="6" t="s">
        <v>390</v>
      </c>
      <c r="D1689" s="6" t="s">
        <v>1351</v>
      </c>
      <c r="E1689" s="6">
        <v>14.232479030776235</v>
      </c>
      <c r="F1689" s="6" t="s">
        <v>314</v>
      </c>
      <c r="G1689" s="21" t="s">
        <v>1305</v>
      </c>
      <c r="H1689" s="21" t="s">
        <v>1256</v>
      </c>
      <c r="I1689" s="21" t="s">
        <v>1183</v>
      </c>
      <c r="J1689" s="21" t="s">
        <v>240</v>
      </c>
      <c r="K1689" s="21" t="s">
        <v>269</v>
      </c>
      <c r="L1689" s="21" t="s">
        <v>403</v>
      </c>
      <c r="M1689" s="3">
        <v>9.9025894677719464</v>
      </c>
      <c r="N1689" s="3">
        <v>14.232479030776235</v>
      </c>
      <c r="O1689" s="21" t="s">
        <v>1456</v>
      </c>
      <c r="P1689" s="21" t="s">
        <v>1466</v>
      </c>
      <c r="Q1689" s="46">
        <v>2.7358313231100485E-3</v>
      </c>
      <c r="R1689" s="46">
        <v>2.7220624718918337E-3</v>
      </c>
      <c r="S1689" s="46">
        <v>2.7083586096513694E-3</v>
      </c>
      <c r="T1689" s="46">
        <v>2.7204181498714621E-3</v>
      </c>
      <c r="U1689" s="46">
        <v>2.7324035249772591E-3</v>
      </c>
      <c r="V1689" s="46">
        <v>2.4517500825152385E-3</v>
      </c>
      <c r="W1689" s="46">
        <v>1.933643244342252E-3</v>
      </c>
      <c r="X1689" s="46">
        <v>1.5174024503930698E-3</v>
      </c>
      <c r="Y1689" s="46">
        <v>1.1830366740266209E-3</v>
      </c>
      <c r="Z1689" s="46">
        <v>9.1445854365113858E-4</v>
      </c>
      <c r="AA1689" s="46">
        <v>7.0104665471918434E-4</v>
      </c>
      <c r="AB1689" s="46">
        <v>5.3009032103805865E-4</v>
      </c>
      <c r="AC1689" s="46">
        <v>3.9223805034016297E-4</v>
      </c>
      <c r="AD1689" s="46">
        <v>2.812313606958392E-4</v>
      </c>
      <c r="AE1689" s="46">
        <v>1.9177742400712809E-4</v>
      </c>
      <c r="AF1689" s="46">
        <v>1.1910887636286735E-4</v>
      </c>
      <c r="AG1689" s="46">
        <v>0</v>
      </c>
      <c r="AH1689" s="46">
        <v>0</v>
      </c>
      <c r="AI1689" s="46">
        <v>0</v>
      </c>
      <c r="AJ1689" s="46">
        <v>0</v>
      </c>
      <c r="AK1689" s="46">
        <v>2.5554380661533514E-2</v>
      </c>
      <c r="AL1689" s="45">
        <v>2.3834857761593532E-2</v>
      </c>
      <c r="AM1689" s="45">
        <v>2.7358313231100485E-3</v>
      </c>
      <c r="AN1689" s="45">
        <v>5.4578937950018822E-3</v>
      </c>
      <c r="AO1689" s="45">
        <v>8.1662524046532507E-3</v>
      </c>
      <c r="AP1689" s="45">
        <v>1.0886670554524712E-2</v>
      </c>
      <c r="AQ1689" s="45">
        <v>1.3619074079501971E-2</v>
      </c>
      <c r="AR1689" s="45">
        <v>1.607082416201721E-2</v>
      </c>
      <c r="AS1689" s="45">
        <v>1.8004467406359463E-2</v>
      </c>
      <c r="AT1689" s="45">
        <v>1.9521869856752534E-2</v>
      </c>
      <c r="AU1689" s="45">
        <v>2.0704906530779155E-2</v>
      </c>
      <c r="AV1689" s="45">
        <v>2.1619365074430293E-2</v>
      </c>
      <c r="AW1689" s="45">
        <v>2.2320411729149479E-2</v>
      </c>
      <c r="AX1689" s="45">
        <v>2.2850502050187536E-2</v>
      </c>
      <c r="AY1689" s="45">
        <v>2.3242740100527699E-2</v>
      </c>
      <c r="AZ1689" s="45">
        <v>2.3523971461223536E-2</v>
      </c>
      <c r="BA1689" s="45">
        <v>2.3715748885230665E-2</v>
      </c>
      <c r="BB1689" s="45">
        <v>2.3834857761593532E-2</v>
      </c>
      <c r="BC1689" s="45">
        <v>2.3834857761593532E-2</v>
      </c>
      <c r="BD1689" s="45">
        <v>2.3834857761593532E-2</v>
      </c>
      <c r="BE1689" s="45">
        <v>2.3834857761593532E-2</v>
      </c>
      <c r="BF1689" s="45">
        <v>2.3834857761593532E-2</v>
      </c>
    </row>
    <row r="1690" spans="1:58" ht="13.5" thickBot="1" x14ac:dyDescent="0.25">
      <c r="A1690" s="6" t="s">
        <v>1141</v>
      </c>
      <c r="B1690" s="6" t="s">
        <v>1141</v>
      </c>
      <c r="C1690" s="6" t="s">
        <v>390</v>
      </c>
      <c r="D1690" s="6" t="s">
        <v>1141</v>
      </c>
      <c r="E1690" s="6">
        <v>9.9025102331053976</v>
      </c>
      <c r="F1690" s="6" t="s">
        <v>314</v>
      </c>
      <c r="G1690" s="21" t="s">
        <v>1305</v>
      </c>
      <c r="H1690" s="21" t="s">
        <v>1256</v>
      </c>
      <c r="I1690" s="21" t="s">
        <v>1183</v>
      </c>
      <c r="J1690" s="21" t="s">
        <v>240</v>
      </c>
      <c r="K1690" s="21" t="s">
        <v>271</v>
      </c>
      <c r="L1690" s="21" t="s">
        <v>404</v>
      </c>
      <c r="M1690" s="3">
        <v>6.8570883726234326</v>
      </c>
      <c r="N1690" s="3">
        <v>9.9025102331053976</v>
      </c>
      <c r="O1690" s="21" t="s">
        <v>1453</v>
      </c>
      <c r="P1690" s="21" t="s">
        <v>1467</v>
      </c>
      <c r="Q1690" s="46">
        <v>6.0825459125865469E-2</v>
      </c>
      <c r="R1690" s="46">
        <v>6.0669849333627734E-2</v>
      </c>
      <c r="S1690" s="46">
        <v>6.0514613004891374E-2</v>
      </c>
      <c r="T1690" s="46">
        <v>6.0596830869607918E-2</v>
      </c>
      <c r="U1690" s="46">
        <v>6.0676375993589812E-2</v>
      </c>
      <c r="V1690" s="46">
        <v>5.4277097023577754E-2</v>
      </c>
      <c r="W1690" s="46">
        <v>4.2674198357305737E-2</v>
      </c>
      <c r="X1690" s="46">
        <v>3.3382596711169839E-2</v>
      </c>
      <c r="Y1690" s="46">
        <v>2.5941678957744498E-2</v>
      </c>
      <c r="Z1690" s="46">
        <v>1.9983740720021952E-2</v>
      </c>
      <c r="AA1690" s="46">
        <v>1.5272623773945979E-2</v>
      </c>
      <c r="AB1690" s="46">
        <v>1.1507166421044043E-2</v>
      </c>
      <c r="AC1690" s="46">
        <v>8.482642824844587E-3</v>
      </c>
      <c r="AD1690" s="46">
        <v>6.0473712331189063E-3</v>
      </c>
      <c r="AE1690" s="46">
        <v>4.0894614454213387E-3</v>
      </c>
      <c r="AF1690" s="46">
        <v>2.5023595018962277E-3</v>
      </c>
      <c r="AG1690" s="46">
        <v>0</v>
      </c>
      <c r="AH1690" s="46">
        <v>0</v>
      </c>
      <c r="AI1690" s="46">
        <v>0</v>
      </c>
      <c r="AJ1690" s="46">
        <v>0</v>
      </c>
      <c r="AK1690" s="46">
        <v>0.54815732626809976</v>
      </c>
      <c r="AL1690" s="45">
        <v>0.52744406529767318</v>
      </c>
      <c r="AM1690" s="45">
        <v>6.0825459125865469E-2</v>
      </c>
      <c r="AN1690" s="45">
        <v>0.1214953084594932</v>
      </c>
      <c r="AO1690" s="45">
        <v>0.18200992146438458</v>
      </c>
      <c r="AP1690" s="45">
        <v>0.24260675233399248</v>
      </c>
      <c r="AQ1690" s="45">
        <v>0.30328312832758231</v>
      </c>
      <c r="AR1690" s="45">
        <v>0.35756022535116005</v>
      </c>
      <c r="AS1690" s="45">
        <v>0.40023442370846579</v>
      </c>
      <c r="AT1690" s="45">
        <v>0.43361702041963562</v>
      </c>
      <c r="AU1690" s="45">
        <v>0.45955869937738014</v>
      </c>
      <c r="AV1690" s="45">
        <v>0.4795424400974021</v>
      </c>
      <c r="AW1690" s="45">
        <v>0.4948150638713481</v>
      </c>
      <c r="AX1690" s="45">
        <v>0.50632223029239209</v>
      </c>
      <c r="AY1690" s="45">
        <v>0.51480487311723666</v>
      </c>
      <c r="AZ1690" s="45">
        <v>0.5208522443503556</v>
      </c>
      <c r="BA1690" s="45">
        <v>0.52494170579577693</v>
      </c>
      <c r="BB1690" s="45">
        <v>0.52744406529767318</v>
      </c>
      <c r="BC1690" s="45">
        <v>0.52744406529767318</v>
      </c>
      <c r="BD1690" s="45">
        <v>0.52744406529767318</v>
      </c>
      <c r="BE1690" s="45">
        <v>0.52744406529767318</v>
      </c>
      <c r="BF1690" s="45">
        <v>0.52744406529767318</v>
      </c>
    </row>
    <row r="1691" spans="1:58" ht="13.5" thickBot="1" x14ac:dyDescent="0.25">
      <c r="A1691" s="6" t="s">
        <v>1141</v>
      </c>
      <c r="B1691" s="6" t="s">
        <v>1350</v>
      </c>
      <c r="C1691" s="6" t="s">
        <v>390</v>
      </c>
      <c r="D1691" s="6" t="s">
        <v>1141</v>
      </c>
      <c r="E1691" s="6">
        <v>5.9038773397821718</v>
      </c>
      <c r="F1691" s="6" t="s">
        <v>314</v>
      </c>
      <c r="G1691" s="21" t="s">
        <v>1305</v>
      </c>
      <c r="H1691" s="21" t="s">
        <v>1256</v>
      </c>
      <c r="I1691" s="21" t="s">
        <v>1183</v>
      </c>
      <c r="J1691" s="21" t="s">
        <v>240</v>
      </c>
      <c r="K1691" s="21" t="s">
        <v>273</v>
      </c>
      <c r="L1691" s="21" t="s">
        <v>405</v>
      </c>
      <c r="M1691" s="3">
        <v>4.4532555818987714</v>
      </c>
      <c r="N1691" s="3">
        <v>5.9038773397821718</v>
      </c>
      <c r="O1691" s="21" t="s">
        <v>1457</v>
      </c>
      <c r="P1691" s="21" t="s">
        <v>1468</v>
      </c>
      <c r="Q1691" s="46">
        <v>0.19926571640125984</v>
      </c>
      <c r="R1691" s="46">
        <v>0.19881836111132439</v>
      </c>
      <c r="S1691" s="46">
        <v>0.19837194526749785</v>
      </c>
      <c r="T1691" s="46">
        <v>0.20247625253286433</v>
      </c>
      <c r="U1691" s="46">
        <v>0.20592774580776885</v>
      </c>
      <c r="V1691" s="46">
        <v>0.18680584361737329</v>
      </c>
      <c r="W1691" s="46">
        <v>0.14861263753043952</v>
      </c>
      <c r="X1691" s="46">
        <v>0.11772587922527546</v>
      </c>
      <c r="Y1691" s="46">
        <v>9.2769168071462516E-2</v>
      </c>
      <c r="Z1691" s="46">
        <v>7.2730752511690935E-2</v>
      </c>
      <c r="AA1691" s="46">
        <v>5.6634956508138948E-2</v>
      </c>
      <c r="AB1691" s="46">
        <v>4.3620226856140788E-2</v>
      </c>
      <c r="AC1691" s="46">
        <v>3.2895798424813071E-2</v>
      </c>
      <c r="AD1691" s="46">
        <v>2.4170374855619382E-2</v>
      </c>
      <c r="AE1691" s="46">
        <v>1.7036862017916016E-2</v>
      </c>
      <c r="AF1691" s="46">
        <v>1.118925006821209E-2</v>
      </c>
      <c r="AG1691" s="46">
        <v>0</v>
      </c>
      <c r="AH1691" s="46">
        <v>0</v>
      </c>
      <c r="AI1691" s="46">
        <v>0</v>
      </c>
      <c r="AJ1691" s="46">
        <v>0</v>
      </c>
      <c r="AK1691" s="46">
        <v>2.195212855938462</v>
      </c>
      <c r="AL1691" s="45">
        <v>1.8090517708077973</v>
      </c>
      <c r="AM1691" s="45">
        <v>0.19926571640125984</v>
      </c>
      <c r="AN1691" s="45">
        <v>0.39808407751258423</v>
      </c>
      <c r="AO1691" s="45">
        <v>0.59645602278008214</v>
      </c>
      <c r="AP1691" s="45">
        <v>0.79893227531294642</v>
      </c>
      <c r="AQ1691" s="45">
        <v>1.0048600211207153</v>
      </c>
      <c r="AR1691" s="45">
        <v>1.1916658647380887</v>
      </c>
      <c r="AS1691" s="45">
        <v>1.3402785022685282</v>
      </c>
      <c r="AT1691" s="45">
        <v>1.4580043814938037</v>
      </c>
      <c r="AU1691" s="45">
        <v>1.5507735495652661</v>
      </c>
      <c r="AV1691" s="45">
        <v>1.6235043020769571</v>
      </c>
      <c r="AW1691" s="45">
        <v>1.6801392585850961</v>
      </c>
      <c r="AX1691" s="45">
        <v>1.7237594854412368</v>
      </c>
      <c r="AY1691" s="45">
        <v>1.7566552838660499</v>
      </c>
      <c r="AZ1691" s="45">
        <v>1.7808256587216693</v>
      </c>
      <c r="BA1691" s="45">
        <v>1.7978625207395853</v>
      </c>
      <c r="BB1691" s="45">
        <v>1.8090517708077973</v>
      </c>
      <c r="BC1691" s="45">
        <v>1.8090517708077973</v>
      </c>
      <c r="BD1691" s="45">
        <v>1.8090517708077973</v>
      </c>
      <c r="BE1691" s="45">
        <v>1.8090517708077973</v>
      </c>
      <c r="BF1691" s="45">
        <v>1.8090517708077973</v>
      </c>
    </row>
    <row r="1692" spans="1:58" ht="13.5" thickBot="1" x14ac:dyDescent="0.25">
      <c r="A1692" s="6" t="s">
        <v>1141</v>
      </c>
      <c r="B1692" s="6" t="s">
        <v>1141</v>
      </c>
      <c r="C1692" s="6" t="s">
        <v>390</v>
      </c>
      <c r="D1692" s="6" t="s">
        <v>1141</v>
      </c>
      <c r="E1692" s="6">
        <v>7.7303055834298871</v>
      </c>
      <c r="F1692" s="6" t="s">
        <v>314</v>
      </c>
      <c r="G1692" s="21" t="s">
        <v>1305</v>
      </c>
      <c r="H1692" s="21" t="s">
        <v>1256</v>
      </c>
      <c r="I1692" s="21" t="s">
        <v>1183</v>
      </c>
      <c r="J1692" s="21" t="s">
        <v>240</v>
      </c>
      <c r="K1692" s="21" t="s">
        <v>275</v>
      </c>
      <c r="L1692" s="21" t="s">
        <v>406</v>
      </c>
      <c r="M1692" s="3">
        <v>5.4335116487263369</v>
      </c>
      <c r="N1692" s="3">
        <v>7.7303055834298871</v>
      </c>
      <c r="O1692" s="21" t="s">
        <v>1457</v>
      </c>
      <c r="P1692" s="21" t="s">
        <v>1468</v>
      </c>
      <c r="Q1692" s="46">
        <v>3.5594259723120518E-2</v>
      </c>
      <c r="R1692" s="46">
        <v>3.5502986154153954E-2</v>
      </c>
      <c r="S1692" s="46">
        <v>3.5411931641752908E-2</v>
      </c>
      <c r="T1692" s="46">
        <v>3.5984664989505491E-2</v>
      </c>
      <c r="U1692" s="46">
        <v>3.6477516867577102E-2</v>
      </c>
      <c r="V1692" s="46">
        <v>3.2990391880016533E-2</v>
      </c>
      <c r="W1692" s="46">
        <v>2.6188127624424341E-2</v>
      </c>
      <c r="X1692" s="46">
        <v>2.0707588868236908E-2</v>
      </c>
      <c r="Y1692" s="46">
        <v>1.6291111263299272E-2</v>
      </c>
      <c r="Z1692" s="46">
        <v>1.2749226146007479E-2</v>
      </c>
      <c r="AA1692" s="46">
        <v>9.9160671337321267E-3</v>
      </c>
      <c r="AB1692" s="46">
        <v>7.6258728414224453E-3</v>
      </c>
      <c r="AC1692" s="46">
        <v>5.7430639275026516E-3</v>
      </c>
      <c r="AD1692" s="46">
        <v>4.2144291879794033E-3</v>
      </c>
      <c r="AE1692" s="46">
        <v>2.9646400676636266E-3</v>
      </c>
      <c r="AF1692" s="46">
        <v>1.9413248367902277E-3</v>
      </c>
      <c r="AG1692" s="46">
        <v>0</v>
      </c>
      <c r="AH1692" s="46">
        <v>0</v>
      </c>
      <c r="AI1692" s="46">
        <v>0</v>
      </c>
      <c r="AJ1692" s="46">
        <v>0</v>
      </c>
      <c r="AK1692" s="46">
        <v>0.38600686636398129</v>
      </c>
      <c r="AL1692" s="45">
        <v>0.32030320315318506</v>
      </c>
      <c r="AM1692" s="45">
        <v>3.5594259723120518E-2</v>
      </c>
      <c r="AN1692" s="45">
        <v>7.1097245877274479E-2</v>
      </c>
      <c r="AO1692" s="45">
        <v>0.10650917751902739</v>
      </c>
      <c r="AP1692" s="45">
        <v>0.14249384250853286</v>
      </c>
      <c r="AQ1692" s="45">
        <v>0.17897135937610997</v>
      </c>
      <c r="AR1692" s="45">
        <v>0.21196175125612651</v>
      </c>
      <c r="AS1692" s="45">
        <v>0.23814987888055086</v>
      </c>
      <c r="AT1692" s="45">
        <v>0.25885746774878776</v>
      </c>
      <c r="AU1692" s="45">
        <v>0.27514857901208706</v>
      </c>
      <c r="AV1692" s="45">
        <v>0.28789780515809454</v>
      </c>
      <c r="AW1692" s="45">
        <v>0.29781387229182665</v>
      </c>
      <c r="AX1692" s="45">
        <v>0.30543974513324912</v>
      </c>
      <c r="AY1692" s="45">
        <v>0.3111828090607518</v>
      </c>
      <c r="AZ1692" s="45">
        <v>0.31539723824873123</v>
      </c>
      <c r="BA1692" s="45">
        <v>0.31836187831639484</v>
      </c>
      <c r="BB1692" s="45">
        <v>0.32030320315318506</v>
      </c>
      <c r="BC1692" s="45">
        <v>0.32030320315318506</v>
      </c>
      <c r="BD1692" s="45">
        <v>0.32030320315318506</v>
      </c>
      <c r="BE1692" s="45">
        <v>0.32030320315318506</v>
      </c>
      <c r="BF1692" s="45">
        <v>0.32030320315318506</v>
      </c>
    </row>
    <row r="1693" spans="1:58" ht="13.5" thickBot="1" x14ac:dyDescent="0.25">
      <c r="A1693" s="6" t="s">
        <v>1351</v>
      </c>
      <c r="B1693" s="6" t="s">
        <v>1141</v>
      </c>
      <c r="C1693" s="6" t="s">
        <v>390</v>
      </c>
      <c r="D1693" s="6" t="s">
        <v>1351</v>
      </c>
      <c r="E1693" s="6">
        <v>10.506004272494014</v>
      </c>
      <c r="F1693" s="6" t="s">
        <v>314</v>
      </c>
      <c r="G1693" s="21" t="s">
        <v>1305</v>
      </c>
      <c r="H1693" s="21" t="s">
        <v>1256</v>
      </c>
      <c r="I1693" s="21" t="s">
        <v>1183</v>
      </c>
      <c r="J1693" s="21" t="s">
        <v>240</v>
      </c>
      <c r="K1693" s="21" t="s">
        <v>277</v>
      </c>
      <c r="L1693" s="21" t="s">
        <v>407</v>
      </c>
      <c r="M1693" s="3">
        <v>7.4916931173485573</v>
      </c>
      <c r="N1693" s="3">
        <v>10.506004272494014</v>
      </c>
      <c r="O1693" s="21" t="s">
        <v>1453</v>
      </c>
      <c r="P1693" s="21" t="s">
        <v>1469</v>
      </c>
      <c r="Q1693" s="46">
        <v>0.13670373602707564</v>
      </c>
      <c r="R1693" s="46">
        <v>0.13605020119801833</v>
      </c>
      <c r="S1693" s="46">
        <v>0.13539959856189407</v>
      </c>
      <c r="T1693" s="46">
        <v>0.13530535216738407</v>
      </c>
      <c r="U1693" s="46">
        <v>0.13531731068911035</v>
      </c>
      <c r="V1693" s="46">
        <v>0.12077958832688487</v>
      </c>
      <c r="W1693" s="46">
        <v>9.474469275964835E-2</v>
      </c>
      <c r="X1693" s="46">
        <v>7.3966615376608216E-2</v>
      </c>
      <c r="Y1693" s="46">
        <v>5.7540360239521998E-2</v>
      </c>
      <c r="Z1693" s="46">
        <v>4.4388974472288054E-2</v>
      </c>
      <c r="AA1693" s="46">
        <v>3.3939615271165721E-2</v>
      </c>
      <c r="AB1693" s="46">
        <v>2.5646255233139282E-2</v>
      </c>
      <c r="AC1693" s="46">
        <v>1.9009182546488378E-2</v>
      </c>
      <c r="AD1693" s="46">
        <v>1.3683592341098089E-2</v>
      </c>
      <c r="AE1693" s="46">
        <v>9.3438594962700246E-3</v>
      </c>
      <c r="AF1693" s="46">
        <v>5.8444194672754596E-3</v>
      </c>
      <c r="AG1693" s="46">
        <v>0</v>
      </c>
      <c r="AH1693" s="46">
        <v>0</v>
      </c>
      <c r="AI1693" s="46">
        <v>0</v>
      </c>
      <c r="AJ1693" s="46">
        <v>0</v>
      </c>
      <c r="AK1693" s="46">
        <v>1.2757848224268304</v>
      </c>
      <c r="AL1693" s="45">
        <v>1.177663354173871</v>
      </c>
      <c r="AM1693" s="45">
        <v>0.13670373602707564</v>
      </c>
      <c r="AN1693" s="45">
        <v>0.272753937225094</v>
      </c>
      <c r="AO1693" s="45">
        <v>0.4081535357869881</v>
      </c>
      <c r="AP1693" s="45">
        <v>0.54345888795437214</v>
      </c>
      <c r="AQ1693" s="45">
        <v>0.67877619864348249</v>
      </c>
      <c r="AR1693" s="45">
        <v>0.79955578697036733</v>
      </c>
      <c r="AS1693" s="45">
        <v>0.8943004797300157</v>
      </c>
      <c r="AT1693" s="45">
        <v>0.9682670951066239</v>
      </c>
      <c r="AU1693" s="45">
        <v>1.0258074553461458</v>
      </c>
      <c r="AV1693" s="45">
        <v>1.0701964298184339</v>
      </c>
      <c r="AW1693" s="45">
        <v>1.1041360450895996</v>
      </c>
      <c r="AX1693" s="45">
        <v>1.129782300322739</v>
      </c>
      <c r="AY1693" s="45">
        <v>1.1487914828692274</v>
      </c>
      <c r="AZ1693" s="45">
        <v>1.1624750752103254</v>
      </c>
      <c r="BA1693" s="45">
        <v>1.1718189347065955</v>
      </c>
      <c r="BB1693" s="45">
        <v>1.177663354173871</v>
      </c>
      <c r="BC1693" s="45">
        <v>1.177663354173871</v>
      </c>
      <c r="BD1693" s="45">
        <v>1.177663354173871</v>
      </c>
      <c r="BE1693" s="45">
        <v>1.177663354173871</v>
      </c>
      <c r="BF1693" s="45">
        <v>1.177663354173871</v>
      </c>
    </row>
    <row r="1694" spans="1:58" ht="13.5" thickBot="1" x14ac:dyDescent="0.25">
      <c r="A1694" s="6" t="s">
        <v>1141</v>
      </c>
      <c r="B1694" s="6" t="s">
        <v>1141</v>
      </c>
      <c r="C1694" s="6" t="s">
        <v>390</v>
      </c>
      <c r="D1694" s="6" t="s">
        <v>1141</v>
      </c>
      <c r="E1694" s="6">
        <v>9.3918587877141313</v>
      </c>
      <c r="F1694" s="6" t="s">
        <v>314</v>
      </c>
      <c r="G1694" s="21" t="s">
        <v>1305</v>
      </c>
      <c r="H1694" s="21" t="s">
        <v>1256</v>
      </c>
      <c r="I1694" s="21" t="s">
        <v>1183</v>
      </c>
      <c r="J1694" s="21" t="s">
        <v>240</v>
      </c>
      <c r="K1694" s="21" t="s">
        <v>279</v>
      </c>
      <c r="L1694" s="21" t="s">
        <v>408</v>
      </c>
      <c r="M1694" s="3">
        <v>6.7351136191381951</v>
      </c>
      <c r="N1694" s="3">
        <v>9.3918587877141313</v>
      </c>
      <c r="O1694" s="21" t="s">
        <v>1453</v>
      </c>
      <c r="P1694" s="21" t="s">
        <v>1469</v>
      </c>
      <c r="Q1694" s="46">
        <v>9.1083774386912592E-2</v>
      </c>
      <c r="R1694" s="46">
        <v>9.0209082508717106E-2</v>
      </c>
      <c r="S1694" s="46">
        <v>8.9342262857425345E-2</v>
      </c>
      <c r="T1694" s="46">
        <v>9.0275589387315336E-2</v>
      </c>
      <c r="U1694" s="46">
        <v>9.1145461441789893E-2</v>
      </c>
      <c r="V1694" s="46">
        <v>8.1917597459378655E-2</v>
      </c>
      <c r="W1694" s="46">
        <v>6.5030071969158762E-2</v>
      </c>
      <c r="X1694" s="46">
        <v>5.1472124680742373E-2</v>
      </c>
      <c r="Y1694" s="46">
        <v>4.0525435146656678E-2</v>
      </c>
      <c r="Z1694" s="46">
        <v>3.1699490164129776E-2</v>
      </c>
      <c r="AA1694" s="46">
        <v>2.4588232097889209E-2</v>
      </c>
      <c r="AB1694" s="46">
        <v>1.8822714407914432E-2</v>
      </c>
      <c r="AC1694" s="46">
        <v>1.4118218206884536E-2</v>
      </c>
      <c r="AD1694" s="46">
        <v>1.0331945152829432E-2</v>
      </c>
      <c r="AE1694" s="46">
        <v>7.2311286398654183E-3</v>
      </c>
      <c r="AF1694" s="46">
        <v>4.7055630268276255E-3</v>
      </c>
      <c r="AG1694" s="46">
        <v>0</v>
      </c>
      <c r="AH1694" s="46">
        <v>0</v>
      </c>
      <c r="AI1694" s="46">
        <v>0</v>
      </c>
      <c r="AJ1694" s="46">
        <v>0</v>
      </c>
      <c r="AK1694" s="46">
        <v>0.94751559309466526</v>
      </c>
      <c r="AL1694" s="45">
        <v>0.80249869153443709</v>
      </c>
      <c r="AM1694" s="45">
        <v>9.1083774386912592E-2</v>
      </c>
      <c r="AN1694" s="45">
        <v>0.18129285689562968</v>
      </c>
      <c r="AO1694" s="45">
        <v>0.27063511975305504</v>
      </c>
      <c r="AP1694" s="45">
        <v>0.36091070914037038</v>
      </c>
      <c r="AQ1694" s="45">
        <v>0.4520561705821603</v>
      </c>
      <c r="AR1694" s="45">
        <v>0.53397376804153895</v>
      </c>
      <c r="AS1694" s="45">
        <v>0.59900384001069773</v>
      </c>
      <c r="AT1694" s="45">
        <v>0.65047596469144009</v>
      </c>
      <c r="AU1694" s="45">
        <v>0.69100139983809672</v>
      </c>
      <c r="AV1694" s="45">
        <v>0.72270089000222648</v>
      </c>
      <c r="AW1694" s="45">
        <v>0.74728912210011567</v>
      </c>
      <c r="AX1694" s="45">
        <v>0.76611183650803005</v>
      </c>
      <c r="AY1694" s="45">
        <v>0.78023005471491458</v>
      </c>
      <c r="AZ1694" s="45">
        <v>0.790561999867744</v>
      </c>
      <c r="BA1694" s="45">
        <v>0.79779312850760942</v>
      </c>
      <c r="BB1694" s="45">
        <v>0.80249869153443709</v>
      </c>
      <c r="BC1694" s="45">
        <v>0.80249869153443709</v>
      </c>
      <c r="BD1694" s="45">
        <v>0.80249869153443709</v>
      </c>
      <c r="BE1694" s="45">
        <v>0.80249869153443709</v>
      </c>
      <c r="BF1694" s="45">
        <v>0.80249869153443709</v>
      </c>
    </row>
    <row r="1695" spans="1:58" ht="13.5" thickBot="1" x14ac:dyDescent="0.25">
      <c r="A1695" s="6" t="s">
        <v>1350</v>
      </c>
      <c r="B1695" s="6" t="s">
        <v>1353</v>
      </c>
      <c r="C1695" s="6" t="s">
        <v>409</v>
      </c>
      <c r="D1695" s="6" t="s">
        <v>1350</v>
      </c>
      <c r="E1695" s="6">
        <v>-12.721774050493543</v>
      </c>
      <c r="F1695" s="6" t="s">
        <v>7</v>
      </c>
      <c r="G1695" s="21" t="s">
        <v>1305</v>
      </c>
      <c r="H1695" s="21" t="s">
        <v>1172</v>
      </c>
      <c r="I1695" s="21" t="s">
        <v>1160</v>
      </c>
      <c r="J1695" s="21" t="s">
        <v>240</v>
      </c>
      <c r="K1695" s="21" t="s">
        <v>240</v>
      </c>
      <c r="L1695" s="21" t="s">
        <v>410</v>
      </c>
      <c r="M1695" s="3">
        <v>31.61158618200789</v>
      </c>
      <c r="N1695" s="3">
        <v>-12.721774050493543</v>
      </c>
      <c r="O1695" s="21" t="s">
        <v>1449</v>
      </c>
      <c r="P1695" s="21">
        <v>0</v>
      </c>
      <c r="Q1695" s="46">
        <v>1.554713401219962E-2</v>
      </c>
      <c r="R1695" s="46">
        <v>1.5964092054449427E-2</v>
      </c>
      <c r="S1695" s="46">
        <v>1.7860817961793354E-2</v>
      </c>
      <c r="T1695" s="46">
        <v>1.8557652398992722E-2</v>
      </c>
      <c r="U1695" s="46">
        <v>2.1266694125005196E-2</v>
      </c>
      <c r="V1695" s="46">
        <v>2.451934948048037E-2</v>
      </c>
      <c r="W1695" s="46">
        <v>2.6758203142435648E-2</v>
      </c>
      <c r="X1695" s="46">
        <v>3.3202941501921997E-2</v>
      </c>
      <c r="Y1695" s="46">
        <v>3.7700505019317529E-2</v>
      </c>
      <c r="Z1695" s="46">
        <v>3.5441993045818229E-2</v>
      </c>
      <c r="AA1695" s="46">
        <v>3.7977532733498645E-2</v>
      </c>
      <c r="AB1695" s="46">
        <v>3.7776944155556769E-2</v>
      </c>
      <c r="AC1695" s="46">
        <v>3.4916538045652014E-2</v>
      </c>
      <c r="AD1695" s="46">
        <v>3.4802386603284483E-2</v>
      </c>
      <c r="AE1695" s="46">
        <v>3.391717921353616E-2</v>
      </c>
      <c r="AF1695" s="46">
        <v>3.4600030170394321E-2</v>
      </c>
      <c r="AG1695" s="46">
        <v>3.5172499675134666E-2</v>
      </c>
      <c r="AH1695" s="46">
        <v>3.5744969179875019E-2</v>
      </c>
      <c r="AI1695" s="46">
        <v>3.6317438684615372E-2</v>
      </c>
      <c r="AJ1695" s="46">
        <v>3.6889908189355718E-2</v>
      </c>
      <c r="AK1695" s="46">
        <v>0.60493480939331734</v>
      </c>
      <c r="AL1695" s="45">
        <v>0.60493480939331723</v>
      </c>
      <c r="AM1695" s="45">
        <v>1.554713401219962E-2</v>
      </c>
      <c r="AN1695" s="45">
        <v>3.1511226066649051E-2</v>
      </c>
      <c r="AO1695" s="45">
        <v>4.9372044028442405E-2</v>
      </c>
      <c r="AP1695" s="45">
        <v>6.7929696427435127E-2</v>
      </c>
      <c r="AQ1695" s="45">
        <v>8.919639055244033E-2</v>
      </c>
      <c r="AR1695" s="45">
        <v>0.1137157400329207</v>
      </c>
      <c r="AS1695" s="45">
        <v>0.14047394317535636</v>
      </c>
      <c r="AT1695" s="45">
        <v>0.17367688467727835</v>
      </c>
      <c r="AU1695" s="45">
        <v>0.21137738969659586</v>
      </c>
      <c r="AV1695" s="45">
        <v>0.24681938274241411</v>
      </c>
      <c r="AW1695" s="45">
        <v>0.28479691547591274</v>
      </c>
      <c r="AX1695" s="45">
        <v>0.32257385963146951</v>
      </c>
      <c r="AY1695" s="45">
        <v>0.35749039767712154</v>
      </c>
      <c r="AZ1695" s="45">
        <v>0.39229278428040604</v>
      </c>
      <c r="BA1695" s="45">
        <v>0.42620996349394219</v>
      </c>
      <c r="BB1695" s="45">
        <v>0.4608099936643365</v>
      </c>
      <c r="BC1695" s="45">
        <v>0.4959824933394712</v>
      </c>
      <c r="BD1695" s="45">
        <v>0.53172746251934622</v>
      </c>
      <c r="BE1695" s="45">
        <v>0.56804490120396156</v>
      </c>
      <c r="BF1695" s="45">
        <v>0.60493480939331723</v>
      </c>
    </row>
    <row r="1696" spans="1:58" ht="13.5" thickBot="1" x14ac:dyDescent="0.25">
      <c r="A1696" s="6" t="s">
        <v>1350</v>
      </c>
      <c r="B1696" s="6" t="s">
        <v>1144</v>
      </c>
      <c r="C1696" s="6" t="s">
        <v>409</v>
      </c>
      <c r="D1696" s="6" t="s">
        <v>1350</v>
      </c>
      <c r="E1696" s="6">
        <v>-23.006399700529094</v>
      </c>
      <c r="F1696" s="6" t="s">
        <v>7</v>
      </c>
      <c r="G1696" s="21" t="s">
        <v>1305</v>
      </c>
      <c r="H1696" s="21" t="s">
        <v>1172</v>
      </c>
      <c r="I1696" s="21" t="s">
        <v>1160</v>
      </c>
      <c r="J1696" s="21" t="s">
        <v>240</v>
      </c>
      <c r="K1696" s="21" t="s">
        <v>240</v>
      </c>
      <c r="L1696" s="21" t="s">
        <v>411</v>
      </c>
      <c r="M1696" s="3">
        <v>65.946972204813193</v>
      </c>
      <c r="N1696" s="3">
        <v>-23.006399700529094</v>
      </c>
      <c r="O1696" s="21" t="s">
        <v>1449</v>
      </c>
      <c r="P1696" s="21">
        <v>0</v>
      </c>
      <c r="Q1696" s="46">
        <v>3.191806252920613E-3</v>
      </c>
      <c r="R1696" s="46">
        <v>3.2774071929661665E-3</v>
      </c>
      <c r="S1696" s="46">
        <v>3.6668025378822394E-3</v>
      </c>
      <c r="T1696" s="46">
        <v>3.8098617352981825E-3</v>
      </c>
      <c r="U1696" s="46">
        <v>4.3660244540169174E-3</v>
      </c>
      <c r="V1696" s="46">
        <v>5.0337903389739078E-3</v>
      </c>
      <c r="W1696" s="46">
        <v>5.4934240638775268E-3</v>
      </c>
      <c r="X1696" s="46">
        <v>6.8165204093586047E-3</v>
      </c>
      <c r="Y1696" s="46">
        <v>7.7398643096855853E-3</v>
      </c>
      <c r="Z1696" s="46">
        <v>7.2761947591655652E-3</v>
      </c>
      <c r="AA1696" s="46">
        <v>7.7967377366247106E-3</v>
      </c>
      <c r="AB1696" s="46">
        <v>7.7555571642544605E-3</v>
      </c>
      <c r="AC1696" s="46">
        <v>7.1683195357422052E-3</v>
      </c>
      <c r="AD1696" s="46">
        <v>7.1448843941114282E-3</v>
      </c>
      <c r="AE1696" s="46">
        <v>6.9631524762214063E-3</v>
      </c>
      <c r="AF1696" s="46">
        <v>7.1033408834353957E-3</v>
      </c>
      <c r="AG1696" s="46">
        <v>7.2208681230798745E-3</v>
      </c>
      <c r="AH1696" s="46">
        <v>7.3383953627243533E-3</v>
      </c>
      <c r="AI1696" s="46">
        <v>7.4559226023688321E-3</v>
      </c>
      <c r="AJ1696" s="46">
        <v>7.5734498420133075E-3</v>
      </c>
      <c r="AK1696" s="46">
        <v>0.12419232417472129</v>
      </c>
      <c r="AL1696" s="45">
        <v>0.12419232417472126</v>
      </c>
      <c r="AM1696" s="45">
        <v>3.191806252920613E-3</v>
      </c>
      <c r="AN1696" s="45">
        <v>6.4692134458867795E-3</v>
      </c>
      <c r="AO1696" s="45">
        <v>1.0136015983769019E-2</v>
      </c>
      <c r="AP1696" s="45">
        <v>1.3945877719067202E-2</v>
      </c>
      <c r="AQ1696" s="45">
        <v>1.8311902173084121E-2</v>
      </c>
      <c r="AR1696" s="45">
        <v>2.3345692512058029E-2</v>
      </c>
      <c r="AS1696" s="45">
        <v>2.8839116575935554E-2</v>
      </c>
      <c r="AT1696" s="45">
        <v>3.5655636985294156E-2</v>
      </c>
      <c r="AU1696" s="45">
        <v>4.3395501294979738E-2</v>
      </c>
      <c r="AV1696" s="45">
        <v>5.0671696054145302E-2</v>
      </c>
      <c r="AW1696" s="45">
        <v>5.8468433790770012E-2</v>
      </c>
      <c r="AX1696" s="45">
        <v>6.6223990955024473E-2</v>
      </c>
      <c r="AY1696" s="45">
        <v>7.339231049076668E-2</v>
      </c>
      <c r="AZ1696" s="45">
        <v>8.0537194884878108E-2</v>
      </c>
      <c r="BA1696" s="45">
        <v>8.7500347361099517E-2</v>
      </c>
      <c r="BB1696" s="45">
        <v>9.4603688244534911E-2</v>
      </c>
      <c r="BC1696" s="45">
        <v>0.10182455636761478</v>
      </c>
      <c r="BD1696" s="45">
        <v>0.10916295173033913</v>
      </c>
      <c r="BE1696" s="45">
        <v>0.11661887433270796</v>
      </c>
      <c r="BF1696" s="45">
        <v>0.12419232417472126</v>
      </c>
    </row>
    <row r="1697" spans="1:58" ht="13.5" thickBot="1" x14ac:dyDescent="0.25">
      <c r="A1697" s="6" t="s">
        <v>1350</v>
      </c>
      <c r="B1697" s="6" t="s">
        <v>1353</v>
      </c>
      <c r="C1697" s="6" t="s">
        <v>409</v>
      </c>
      <c r="D1697" s="6" t="s">
        <v>1350</v>
      </c>
      <c r="E1697" s="6">
        <v>-12.72141591002319</v>
      </c>
      <c r="F1697" s="6" t="s">
        <v>7</v>
      </c>
      <c r="G1697" s="21" t="s">
        <v>1305</v>
      </c>
      <c r="H1697" s="21" t="s">
        <v>1174</v>
      </c>
      <c r="I1697" s="21" t="s">
        <v>1160</v>
      </c>
      <c r="J1697" s="21" t="s">
        <v>240</v>
      </c>
      <c r="K1697" s="21" t="s">
        <v>240</v>
      </c>
      <c r="L1697" s="21" t="s">
        <v>412</v>
      </c>
      <c r="M1697" s="3">
        <v>31.61158618200789</v>
      </c>
      <c r="N1697" s="3">
        <v>-12.72141591002319</v>
      </c>
      <c r="O1697" s="21" t="s">
        <v>1449</v>
      </c>
      <c r="P1697" s="21">
        <v>0</v>
      </c>
      <c r="Q1697" s="46">
        <v>0.11700654318649846</v>
      </c>
      <c r="R1697" s="46">
        <v>0.1301502281713765</v>
      </c>
      <c r="S1697" s="46">
        <v>0.14122546897105059</v>
      </c>
      <c r="T1697" s="46">
        <v>0.15045423329930585</v>
      </c>
      <c r="U1697" s="46">
        <v>0.15806325054920023</v>
      </c>
      <c r="V1697" s="46">
        <v>0.1642706926648056</v>
      </c>
      <c r="W1697" s="46">
        <v>0.16927859397605566</v>
      </c>
      <c r="X1697" s="46">
        <v>0.1729704914655586</v>
      </c>
      <c r="Y1697" s="46">
        <v>0.17564264358457821</v>
      </c>
      <c r="Z1697" s="46">
        <v>0.1775248149614248</v>
      </c>
      <c r="AA1697" s="46">
        <v>0.1787952000121143</v>
      </c>
      <c r="AB1697" s="46">
        <v>0.17959199704105488</v>
      </c>
      <c r="AC1697" s="46">
        <v>0.18002238463561221</v>
      </c>
      <c r="AD1697" s="46">
        <v>0.18016948340834965</v>
      </c>
      <c r="AE1697" s="46">
        <v>0.18009775526977378</v>
      </c>
      <c r="AF1697" s="46">
        <v>0.18108020573667094</v>
      </c>
      <c r="AG1697" s="46">
        <v>0.1813147663568524</v>
      </c>
      <c r="AH1697" s="46">
        <v>0.1815038683651829</v>
      </c>
      <c r="AI1697" s="46">
        <v>0.18161298146445742</v>
      </c>
      <c r="AJ1697" s="46">
        <v>0.18173929138481465</v>
      </c>
      <c r="AK1697" s="46">
        <v>3.754071002981398</v>
      </c>
      <c r="AL1697" s="45">
        <v>3.3625148945047378</v>
      </c>
      <c r="AM1697" s="45">
        <v>0.11700654318649846</v>
      </c>
      <c r="AN1697" s="45">
        <v>0.24715677135787495</v>
      </c>
      <c r="AO1697" s="45">
        <v>0.38838224032892554</v>
      </c>
      <c r="AP1697" s="45">
        <v>0.53883647362823139</v>
      </c>
      <c r="AQ1697" s="45">
        <v>0.69689972417743162</v>
      </c>
      <c r="AR1697" s="45">
        <v>0.86117041684223716</v>
      </c>
      <c r="AS1697" s="45">
        <v>1.0304490108182929</v>
      </c>
      <c r="AT1697" s="45">
        <v>1.2034195022838514</v>
      </c>
      <c r="AU1697" s="45">
        <v>1.3790621458684296</v>
      </c>
      <c r="AV1697" s="45">
        <v>1.5565869608298544</v>
      </c>
      <c r="AW1697" s="45">
        <v>1.7353821608419686</v>
      </c>
      <c r="AX1697" s="45">
        <v>1.9149741578830235</v>
      </c>
      <c r="AY1697" s="45">
        <v>2.0949965425186359</v>
      </c>
      <c r="AZ1697" s="45">
        <v>2.2751660259269855</v>
      </c>
      <c r="BA1697" s="45">
        <v>2.4552637811967593</v>
      </c>
      <c r="BB1697" s="45">
        <v>2.6363439869334302</v>
      </c>
      <c r="BC1697" s="45">
        <v>2.8176587532902824</v>
      </c>
      <c r="BD1697" s="45">
        <v>2.9991626216554654</v>
      </c>
      <c r="BE1697" s="45">
        <v>3.180775603119923</v>
      </c>
      <c r="BF1697" s="45">
        <v>3.3625148945047378</v>
      </c>
    </row>
    <row r="1698" spans="1:58" ht="13.5" thickBot="1" x14ac:dyDescent="0.25">
      <c r="A1698" s="6" t="s">
        <v>1350</v>
      </c>
      <c r="B1698" s="6" t="s">
        <v>1144</v>
      </c>
      <c r="C1698" s="6" t="s">
        <v>409</v>
      </c>
      <c r="D1698" s="6" t="s">
        <v>1350</v>
      </c>
      <c r="E1698" s="6">
        <v>-23.006399700529094</v>
      </c>
      <c r="F1698" s="6" t="s">
        <v>7</v>
      </c>
      <c r="G1698" s="21" t="s">
        <v>1305</v>
      </c>
      <c r="H1698" s="21" t="s">
        <v>1174</v>
      </c>
      <c r="I1698" s="21" t="s">
        <v>1160</v>
      </c>
      <c r="J1698" s="21" t="s">
        <v>240</v>
      </c>
      <c r="K1698" s="21" t="s">
        <v>240</v>
      </c>
      <c r="L1698" s="21" t="s">
        <v>413</v>
      </c>
      <c r="M1698" s="3">
        <v>65.946972204813193</v>
      </c>
      <c r="N1698" s="3">
        <v>-23.006399700529094</v>
      </c>
      <c r="O1698" s="21" t="s">
        <v>1449</v>
      </c>
      <c r="P1698" s="21">
        <v>0</v>
      </c>
      <c r="Q1698" s="46">
        <v>2.4021290090008956E-2</v>
      </c>
      <c r="R1698" s="46">
        <v>2.6719671405062453E-2</v>
      </c>
      <c r="S1698" s="46">
        <v>2.8993403837629324E-2</v>
      </c>
      <c r="T1698" s="46">
        <v>3.0888057068671235E-2</v>
      </c>
      <c r="U1698" s="46">
        <v>3.2450178345669059E-2</v>
      </c>
      <c r="V1698" s="46">
        <v>3.3724558083033179E-2</v>
      </c>
      <c r="W1698" s="46">
        <v>3.4752673664124531E-2</v>
      </c>
      <c r="X1698" s="46">
        <v>3.5510615383986893E-2</v>
      </c>
      <c r="Y1698" s="46">
        <v>3.6059204714698867E-2</v>
      </c>
      <c r="Z1698" s="46">
        <v>3.6445612033563744E-2</v>
      </c>
      <c r="AA1698" s="46">
        <v>3.6706420420834746E-2</v>
      </c>
      <c r="AB1698" s="46">
        <v>3.6870001807428922E-2</v>
      </c>
      <c r="AC1698" s="46">
        <v>3.6958359816976497E-2</v>
      </c>
      <c r="AD1698" s="46">
        <v>3.6988559002385964E-2</v>
      </c>
      <c r="AE1698" s="46">
        <v>3.6973833309468095E-2</v>
      </c>
      <c r="AF1698" s="46">
        <v>3.7175529103751881E-2</v>
      </c>
      <c r="AG1698" s="46">
        <v>3.7223684091905754E-2</v>
      </c>
      <c r="AH1698" s="46">
        <v>3.726250648657705E-2</v>
      </c>
      <c r="AI1698" s="46">
        <v>3.7284907262968799E-2</v>
      </c>
      <c r="AJ1698" s="46">
        <v>3.7310838524208696E-2</v>
      </c>
      <c r="AK1698" s="46">
        <v>0.77070586076003922</v>
      </c>
      <c r="AL1698" s="45">
        <v>0.69031990445295477</v>
      </c>
      <c r="AM1698" s="45">
        <v>2.4021290090008956E-2</v>
      </c>
      <c r="AN1698" s="45">
        <v>5.0740961495071409E-2</v>
      </c>
      <c r="AO1698" s="45">
        <v>7.973436533270073E-2</v>
      </c>
      <c r="AP1698" s="45">
        <v>0.11062242240137196</v>
      </c>
      <c r="AQ1698" s="45">
        <v>0.14307260074704103</v>
      </c>
      <c r="AR1698" s="45">
        <v>0.17679715883007421</v>
      </c>
      <c r="AS1698" s="45">
        <v>0.21154983249419873</v>
      </c>
      <c r="AT1698" s="45">
        <v>0.24706044787818562</v>
      </c>
      <c r="AU1698" s="45">
        <v>0.28311965259288452</v>
      </c>
      <c r="AV1698" s="45">
        <v>0.31956526462644824</v>
      </c>
      <c r="AW1698" s="45">
        <v>0.35627168504728302</v>
      </c>
      <c r="AX1698" s="45">
        <v>0.39314168685471196</v>
      </c>
      <c r="AY1698" s="45">
        <v>0.43010004667168844</v>
      </c>
      <c r="AZ1698" s="45">
        <v>0.4670886056740744</v>
      </c>
      <c r="BA1698" s="45">
        <v>0.50406243898354253</v>
      </c>
      <c r="BB1698" s="45">
        <v>0.54123796808729441</v>
      </c>
      <c r="BC1698" s="45">
        <v>0.5784616521792002</v>
      </c>
      <c r="BD1698" s="45">
        <v>0.61572415866577723</v>
      </c>
      <c r="BE1698" s="45">
        <v>0.65300906592874608</v>
      </c>
      <c r="BF1698" s="45">
        <v>0.69031990445295477</v>
      </c>
    </row>
    <row r="1699" spans="1:58" ht="13.5" thickBot="1" x14ac:dyDescent="0.25">
      <c r="A1699" s="6" t="s">
        <v>1350</v>
      </c>
      <c r="B1699" s="6" t="s">
        <v>1350</v>
      </c>
      <c r="C1699" s="6" t="s">
        <v>414</v>
      </c>
      <c r="D1699" s="6" t="s">
        <v>1350</v>
      </c>
      <c r="E1699" s="6">
        <v>1.2147460368953329</v>
      </c>
      <c r="F1699" s="6" t="s">
        <v>7</v>
      </c>
      <c r="G1699" s="21" t="s">
        <v>1305</v>
      </c>
      <c r="H1699" s="21" t="s">
        <v>1172</v>
      </c>
      <c r="I1699" s="21" t="s">
        <v>1160</v>
      </c>
      <c r="J1699" s="21" t="s">
        <v>240</v>
      </c>
      <c r="K1699" s="21" t="s">
        <v>240</v>
      </c>
      <c r="L1699" s="21" t="s">
        <v>415</v>
      </c>
      <c r="M1699" s="3">
        <v>0.40076738723930549</v>
      </c>
      <c r="N1699" s="3">
        <v>1.2147460368953329</v>
      </c>
      <c r="O1699" s="21" t="s">
        <v>1161</v>
      </c>
      <c r="P1699" s="21">
        <v>0</v>
      </c>
      <c r="Q1699" s="46">
        <v>4.1000328494518137E-2</v>
      </c>
      <c r="R1699" s="46">
        <v>4.2099914867624495E-2</v>
      </c>
      <c r="S1699" s="46">
        <v>4.710189048603379E-2</v>
      </c>
      <c r="T1699" s="46">
        <v>4.8939556567065071E-2</v>
      </c>
      <c r="U1699" s="46">
        <v>5.6083741507177577E-2</v>
      </c>
      <c r="V1699" s="46">
        <v>6.4661524264391257E-2</v>
      </c>
      <c r="W1699" s="46">
        <v>7.0565746580818947E-2</v>
      </c>
      <c r="X1699" s="46">
        <v>8.7561572923656128E-2</v>
      </c>
      <c r="Y1699" s="46">
        <v>9.9422381577745064E-2</v>
      </c>
      <c r="Z1699" s="46">
        <v>9.346631708704134E-2</v>
      </c>
      <c r="AA1699" s="46">
        <v>0.10015294884979654</v>
      </c>
      <c r="AB1699" s="46">
        <v>9.9623964049034397E-2</v>
      </c>
      <c r="AC1699" s="46">
        <v>9.2080606537495904E-2</v>
      </c>
      <c r="AD1699" s="46">
        <v>9.1779570563179383E-2</v>
      </c>
      <c r="AE1699" s="46">
        <v>8.9445134278203831E-2</v>
      </c>
      <c r="AF1699" s="46">
        <v>9.1245923640539822E-2</v>
      </c>
      <c r="AG1699" s="46">
        <v>9.2755619107822124E-2</v>
      </c>
      <c r="AH1699" s="46">
        <v>9.4265314575104439E-2</v>
      </c>
      <c r="AI1699" s="46">
        <v>9.5775010042386741E-2</v>
      </c>
      <c r="AJ1699" s="46">
        <v>9.7284705509669014E-2</v>
      </c>
      <c r="AK1699" s="46">
        <v>1.5953117715093037</v>
      </c>
      <c r="AL1699" s="45">
        <v>1.5953117715093039</v>
      </c>
      <c r="AM1699" s="45">
        <v>4.1000328494518137E-2</v>
      </c>
      <c r="AN1699" s="45">
        <v>8.310024336214264E-2</v>
      </c>
      <c r="AO1699" s="45">
        <v>0.13020213384817642</v>
      </c>
      <c r="AP1699" s="45">
        <v>0.17914169041524147</v>
      </c>
      <c r="AQ1699" s="45">
        <v>0.23522543192241904</v>
      </c>
      <c r="AR1699" s="45">
        <v>0.29988695618681027</v>
      </c>
      <c r="AS1699" s="45">
        <v>0.37045270276762921</v>
      </c>
      <c r="AT1699" s="45">
        <v>0.45801427569128533</v>
      </c>
      <c r="AU1699" s="45">
        <v>0.55743665726903036</v>
      </c>
      <c r="AV1699" s="45">
        <v>0.6509029743560717</v>
      </c>
      <c r="AW1699" s="45">
        <v>0.75105592320586823</v>
      </c>
      <c r="AX1699" s="45">
        <v>0.85067988725490262</v>
      </c>
      <c r="AY1699" s="45">
        <v>0.94276049379239857</v>
      </c>
      <c r="AZ1699" s="45">
        <v>1.034540064355578</v>
      </c>
      <c r="BA1699" s="45">
        <v>1.1239851986337819</v>
      </c>
      <c r="BB1699" s="45">
        <v>1.2152311222743217</v>
      </c>
      <c r="BC1699" s="45">
        <v>1.3079867413821438</v>
      </c>
      <c r="BD1699" s="45">
        <v>1.4022520559572482</v>
      </c>
      <c r="BE1699" s="45">
        <v>1.4980270659996349</v>
      </c>
      <c r="BF1699" s="45">
        <v>1.5953117715093039</v>
      </c>
    </row>
    <row r="1700" spans="1:58" ht="13.5" thickBot="1" x14ac:dyDescent="0.25">
      <c r="A1700" s="6" t="s">
        <v>1350</v>
      </c>
      <c r="B1700" s="6" t="s">
        <v>1350</v>
      </c>
      <c r="C1700" s="6" t="s">
        <v>414</v>
      </c>
      <c r="D1700" s="6" t="s">
        <v>1350</v>
      </c>
      <c r="E1700" s="6">
        <v>-8.739647383307565</v>
      </c>
      <c r="F1700" s="6" t="s">
        <v>7</v>
      </c>
      <c r="G1700" s="21" t="s">
        <v>1305</v>
      </c>
      <c r="H1700" s="21" t="s">
        <v>1172</v>
      </c>
      <c r="I1700" s="21" t="s">
        <v>1160</v>
      </c>
      <c r="J1700" s="21" t="s">
        <v>240</v>
      </c>
      <c r="K1700" s="21" t="s">
        <v>240</v>
      </c>
      <c r="L1700" s="21" t="s">
        <v>416</v>
      </c>
      <c r="M1700" s="3">
        <v>-4.6494858836030044</v>
      </c>
      <c r="N1700" s="3">
        <v>-8.739647383307565</v>
      </c>
      <c r="O1700" s="21" t="s">
        <v>1161</v>
      </c>
      <c r="P1700" s="21">
        <v>0</v>
      </c>
      <c r="Q1700" s="46">
        <v>1.7945929205170089E-2</v>
      </c>
      <c r="R1700" s="46">
        <v>1.8427220451638394E-2</v>
      </c>
      <c r="S1700" s="46">
        <v>2.0616595601302422E-2</v>
      </c>
      <c r="T1700" s="46">
        <v>2.1420945873699356E-2</v>
      </c>
      <c r="U1700" s="46">
        <v>2.4547970506710374E-2</v>
      </c>
      <c r="V1700" s="46">
        <v>2.8302483891130364E-2</v>
      </c>
      <c r="W1700" s="46">
        <v>3.0886774300324629E-2</v>
      </c>
      <c r="X1700" s="46">
        <v>3.8325882900947197E-2</v>
      </c>
      <c r="Y1700" s="46">
        <v>4.35173835605287E-2</v>
      </c>
      <c r="Z1700" s="46">
        <v>4.091040172364202E-2</v>
      </c>
      <c r="AA1700" s="46">
        <v>4.3837154377623547E-2</v>
      </c>
      <c r="AB1700" s="46">
        <v>4.3605616628203878E-2</v>
      </c>
      <c r="AC1700" s="46">
        <v>4.0303873329014042E-2</v>
      </c>
      <c r="AD1700" s="46">
        <v>4.0172109255855057E-2</v>
      </c>
      <c r="AE1700" s="46">
        <v>3.9150321630183907E-2</v>
      </c>
      <c r="AF1700" s="46">
        <v>3.9938530885976237E-2</v>
      </c>
      <c r="AG1700" s="46">
        <v>4.0599327737416979E-2</v>
      </c>
      <c r="AH1700" s="46">
        <v>4.1260124588857743E-2</v>
      </c>
      <c r="AI1700" s="46">
        <v>4.1920921440298499E-2</v>
      </c>
      <c r="AJ1700" s="46">
        <v>4.2581718291739262E-2</v>
      </c>
      <c r="AK1700" s="46">
        <v>0.69827128618026268</v>
      </c>
      <c r="AL1700" s="45">
        <v>0.69827128618026257</v>
      </c>
      <c r="AM1700" s="45">
        <v>1.7945929205170089E-2</v>
      </c>
      <c r="AN1700" s="45">
        <v>3.6373149656808483E-2</v>
      </c>
      <c r="AO1700" s="45">
        <v>5.6989745258110902E-2</v>
      </c>
      <c r="AP1700" s="45">
        <v>7.8410691131810262E-2</v>
      </c>
      <c r="AQ1700" s="45">
        <v>0.10295866163852063</v>
      </c>
      <c r="AR1700" s="45">
        <v>0.13126114552965099</v>
      </c>
      <c r="AS1700" s="45">
        <v>0.16214791982997562</v>
      </c>
      <c r="AT1700" s="45">
        <v>0.2004738027309228</v>
      </c>
      <c r="AU1700" s="45">
        <v>0.2439911862914515</v>
      </c>
      <c r="AV1700" s="45">
        <v>0.28490158801509352</v>
      </c>
      <c r="AW1700" s="45">
        <v>0.32873874239271705</v>
      </c>
      <c r="AX1700" s="45">
        <v>0.37234435902092095</v>
      </c>
      <c r="AY1700" s="45">
        <v>0.41264823234993497</v>
      </c>
      <c r="AZ1700" s="45">
        <v>0.45282034160579004</v>
      </c>
      <c r="BA1700" s="45">
        <v>0.49197066323597394</v>
      </c>
      <c r="BB1700" s="45">
        <v>0.53190919412195015</v>
      </c>
      <c r="BC1700" s="45">
        <v>0.57250852185936707</v>
      </c>
      <c r="BD1700" s="45">
        <v>0.61376864644822482</v>
      </c>
      <c r="BE1700" s="45">
        <v>0.65568956788852328</v>
      </c>
      <c r="BF1700" s="45">
        <v>0.69827128618026257</v>
      </c>
    </row>
    <row r="1701" spans="1:58" ht="13.5" thickBot="1" x14ac:dyDescent="0.25">
      <c r="A1701" s="6" t="s">
        <v>1350</v>
      </c>
      <c r="B1701" s="6" t="s">
        <v>1350</v>
      </c>
      <c r="C1701" s="6" t="s">
        <v>414</v>
      </c>
      <c r="D1701" s="6" t="s">
        <v>1350</v>
      </c>
      <c r="E1701" s="6">
        <v>-8.94722527873666</v>
      </c>
      <c r="F1701" s="6" t="s">
        <v>7</v>
      </c>
      <c r="G1701" s="21" t="s">
        <v>1305</v>
      </c>
      <c r="H1701" s="21" t="s">
        <v>1172</v>
      </c>
      <c r="I1701" s="21" t="s">
        <v>1160</v>
      </c>
      <c r="J1701" s="21" t="s">
        <v>240</v>
      </c>
      <c r="K1701" s="21" t="s">
        <v>240</v>
      </c>
      <c r="L1701" s="21" t="s">
        <v>1257</v>
      </c>
      <c r="M1701" s="3">
        <v>-4.6130166668327286</v>
      </c>
      <c r="N1701" s="3">
        <v>-8.94722527873666</v>
      </c>
      <c r="O1701" s="21" t="s">
        <v>1161</v>
      </c>
      <c r="P1701" s="21">
        <v>0</v>
      </c>
      <c r="Q1701" s="46">
        <v>1.7987252668173435E-2</v>
      </c>
      <c r="R1701" s="46">
        <v>1.846965216714791E-2</v>
      </c>
      <c r="S1701" s="46">
        <v>2.0664068714332406E-2</v>
      </c>
      <c r="T1701" s="46">
        <v>2.1470271135946205E-2</v>
      </c>
      <c r="U1701" s="46">
        <v>2.4604496259121617E-2</v>
      </c>
      <c r="V1701" s="46">
        <v>2.8367655030089318E-2</v>
      </c>
      <c r="W1701" s="46">
        <v>3.0957896194348612E-2</v>
      </c>
      <c r="X1701" s="46">
        <v>3.8414134569948057E-2</v>
      </c>
      <c r="Y1701" s="46">
        <v>4.3617589516375635E-2</v>
      </c>
      <c r="Z1701" s="46">
        <v>4.1004604673667677E-2</v>
      </c>
      <c r="AA1701" s="46">
        <v>4.393809665853779E-2</v>
      </c>
      <c r="AB1701" s="46">
        <v>4.3706025755247249E-2</v>
      </c>
      <c r="AC1701" s="46">
        <v>4.0396679647336238E-2</v>
      </c>
      <c r="AD1701" s="46">
        <v>4.0264612165658256E-2</v>
      </c>
      <c r="AE1701" s="46">
        <v>3.9240471705388011E-2</v>
      </c>
      <c r="AF1701" s="46">
        <v>4.0030495943043261E-2</v>
      </c>
      <c r="AG1701" s="46">
        <v>4.0692814388263346E-2</v>
      </c>
      <c r="AH1701" s="46">
        <v>4.1355132833483473E-2</v>
      </c>
      <c r="AI1701" s="46">
        <v>4.2017451278703578E-2</v>
      </c>
      <c r="AJ1701" s="46">
        <v>4.2679769723923691E-2</v>
      </c>
      <c r="AK1701" s="46">
        <v>0.69987917102873587</v>
      </c>
      <c r="AL1701" s="45">
        <v>0.69987917102873587</v>
      </c>
      <c r="AM1701" s="45">
        <v>1.7987252668173435E-2</v>
      </c>
      <c r="AN1701" s="45">
        <v>3.6456904835321345E-2</v>
      </c>
      <c r="AO1701" s="45">
        <v>5.7120973549653752E-2</v>
      </c>
      <c r="AP1701" s="45">
        <v>7.8591244685599956E-2</v>
      </c>
      <c r="AQ1701" s="45">
        <v>0.10319574094472157</v>
      </c>
      <c r="AR1701" s="45">
        <v>0.1315633959748109</v>
      </c>
      <c r="AS1701" s="45">
        <v>0.1625212921691595</v>
      </c>
      <c r="AT1701" s="45">
        <v>0.20093542673910755</v>
      </c>
      <c r="AU1701" s="45">
        <v>0.2445530162554832</v>
      </c>
      <c r="AV1701" s="45">
        <v>0.28555762092915088</v>
      </c>
      <c r="AW1701" s="45">
        <v>0.3294957175876887</v>
      </c>
      <c r="AX1701" s="45">
        <v>0.37320174334293593</v>
      </c>
      <c r="AY1701" s="45">
        <v>0.41359842299027216</v>
      </c>
      <c r="AZ1701" s="45">
        <v>0.45386303515593041</v>
      </c>
      <c r="BA1701" s="45">
        <v>0.49310350686131843</v>
      </c>
      <c r="BB1701" s="45">
        <v>0.53313400280436174</v>
      </c>
      <c r="BC1701" s="45">
        <v>0.57382681719262507</v>
      </c>
      <c r="BD1701" s="45">
        <v>0.61518195002610854</v>
      </c>
      <c r="BE1701" s="45">
        <v>0.65719940130481214</v>
      </c>
      <c r="BF1701" s="45">
        <v>0.69987917102873587</v>
      </c>
    </row>
    <row r="1702" spans="1:58" ht="13.5" thickBot="1" x14ac:dyDescent="0.25">
      <c r="A1702" s="6" t="s">
        <v>1350</v>
      </c>
      <c r="B1702" s="6" t="s">
        <v>1350</v>
      </c>
      <c r="C1702" s="6" t="s">
        <v>414</v>
      </c>
      <c r="D1702" s="6" t="s">
        <v>1350</v>
      </c>
      <c r="E1702" s="6">
        <v>-39.263552859597326</v>
      </c>
      <c r="F1702" s="6" t="s">
        <v>7</v>
      </c>
      <c r="G1702" s="21" t="s">
        <v>1305</v>
      </c>
      <c r="H1702" s="21" t="s">
        <v>1172</v>
      </c>
      <c r="I1702" s="21" t="s">
        <v>1160</v>
      </c>
      <c r="J1702" s="21" t="s">
        <v>240</v>
      </c>
      <c r="K1702" s="21" t="s">
        <v>240</v>
      </c>
      <c r="L1702" s="21" t="s">
        <v>418</v>
      </c>
      <c r="M1702" s="3">
        <v>-1.7509340822679484</v>
      </c>
      <c r="N1702" s="3">
        <v>-39.263552859597326</v>
      </c>
      <c r="O1702" s="21" t="s">
        <v>1161</v>
      </c>
      <c r="P1702" s="21">
        <v>0</v>
      </c>
      <c r="Q1702" s="46">
        <v>4.6103128164154265E-4</v>
      </c>
      <c r="R1702" s="46">
        <v>4.7339566342781512E-4</v>
      </c>
      <c r="S1702" s="46">
        <v>5.2964075498612543E-4</v>
      </c>
      <c r="T1702" s="46">
        <v>5.5030452963564615E-4</v>
      </c>
      <c r="U1702" s="46">
        <v>6.3063785524948004E-4</v>
      </c>
      <c r="V1702" s="46">
        <v>7.2709137948721099E-4</v>
      </c>
      <c r="W1702" s="46">
        <v>7.9348185199289384E-4</v>
      </c>
      <c r="X1702" s="46">
        <v>9.8459270132286811E-4</v>
      </c>
      <c r="Y1702" s="46">
        <v>1.11796245751472E-3</v>
      </c>
      <c r="Z1702" s="46">
        <v>1.0509890417759672E-3</v>
      </c>
      <c r="AA1702" s="46">
        <v>1.1261773762270002E-3</v>
      </c>
      <c r="AB1702" s="46">
        <v>1.1202291667950475E-3</v>
      </c>
      <c r="AC1702" s="46">
        <v>1.0354073151386655E-3</v>
      </c>
      <c r="AD1702" s="46">
        <v>1.0320222934533413E-3</v>
      </c>
      <c r="AE1702" s="46">
        <v>1.0057725488319858E-3</v>
      </c>
      <c r="AF1702" s="46">
        <v>1.0260216604408164E-3</v>
      </c>
      <c r="AG1702" s="46">
        <v>1.0429975448233682E-3</v>
      </c>
      <c r="AH1702" s="46">
        <v>1.05997342920592E-3</v>
      </c>
      <c r="AI1702" s="46">
        <v>1.076949313588472E-3</v>
      </c>
      <c r="AJ1702" s="46">
        <v>1.0939251979710241E-3</v>
      </c>
      <c r="AK1702" s="46">
        <v>1.7938603363509914E-2</v>
      </c>
      <c r="AL1702" s="45">
        <v>1.7938603363509911E-2</v>
      </c>
      <c r="AM1702" s="45">
        <v>4.6103128164154265E-4</v>
      </c>
      <c r="AN1702" s="45">
        <v>9.3442694506935776E-4</v>
      </c>
      <c r="AO1702" s="45">
        <v>1.4640677000554831E-3</v>
      </c>
      <c r="AP1702" s="45">
        <v>2.0143722296911293E-3</v>
      </c>
      <c r="AQ1702" s="45">
        <v>2.6450100849406094E-3</v>
      </c>
      <c r="AR1702" s="45">
        <v>3.3721014644278206E-3</v>
      </c>
      <c r="AS1702" s="45">
        <v>4.1655833164207148E-3</v>
      </c>
      <c r="AT1702" s="45">
        <v>5.1501760177435829E-3</v>
      </c>
      <c r="AU1702" s="45">
        <v>6.2681384752583027E-3</v>
      </c>
      <c r="AV1702" s="45">
        <v>7.3191275170342695E-3</v>
      </c>
      <c r="AW1702" s="45">
        <v>8.4453048932612695E-3</v>
      </c>
      <c r="AX1702" s="45">
        <v>9.5655340600563164E-3</v>
      </c>
      <c r="AY1702" s="45">
        <v>1.0600941375194982E-2</v>
      </c>
      <c r="AZ1702" s="45">
        <v>1.1632963668648324E-2</v>
      </c>
      <c r="BA1702" s="45">
        <v>1.2638736217480309E-2</v>
      </c>
      <c r="BB1702" s="45">
        <v>1.3664757877921126E-2</v>
      </c>
      <c r="BC1702" s="45">
        <v>1.4707755422744495E-2</v>
      </c>
      <c r="BD1702" s="45">
        <v>1.5767728851950415E-2</v>
      </c>
      <c r="BE1702" s="45">
        <v>1.6844678165538886E-2</v>
      </c>
      <c r="BF1702" s="45">
        <v>1.7938603363509911E-2</v>
      </c>
    </row>
    <row r="1703" spans="1:58" ht="13.5" thickBot="1" x14ac:dyDescent="0.25">
      <c r="A1703" s="6" t="s">
        <v>1350</v>
      </c>
      <c r="B1703" s="6" t="s">
        <v>1350</v>
      </c>
      <c r="C1703" s="6" t="s">
        <v>414</v>
      </c>
      <c r="D1703" s="6" t="s">
        <v>1350</v>
      </c>
      <c r="E1703" s="6">
        <v>-6.2696921726338637</v>
      </c>
      <c r="F1703" s="6" t="s">
        <v>7</v>
      </c>
      <c r="G1703" s="21" t="s">
        <v>1305</v>
      </c>
      <c r="H1703" s="21" t="s">
        <v>1172</v>
      </c>
      <c r="I1703" s="21" t="s">
        <v>1160</v>
      </c>
      <c r="J1703" s="21" t="s">
        <v>240</v>
      </c>
      <c r="K1703" s="21" t="s">
        <v>240</v>
      </c>
      <c r="L1703" s="21" t="s">
        <v>1258</v>
      </c>
      <c r="M1703" s="3">
        <v>-3.8043102653381338</v>
      </c>
      <c r="N1703" s="3">
        <v>-6.2696921726338637</v>
      </c>
      <c r="O1703" s="21" t="s">
        <v>1161</v>
      </c>
      <c r="P1703" s="21">
        <v>0</v>
      </c>
      <c r="Q1703" s="46">
        <v>7.7610180751606552E-3</v>
      </c>
      <c r="R1703" s="46">
        <v>7.9691605469464598E-3</v>
      </c>
      <c r="S1703" s="46">
        <v>8.9159925507724235E-3</v>
      </c>
      <c r="T1703" s="46">
        <v>9.2638473166897304E-3</v>
      </c>
      <c r="U1703" s="46">
        <v>1.0616181565912075E-2</v>
      </c>
      <c r="V1703" s="46">
        <v>1.2239883849966642E-2</v>
      </c>
      <c r="W1703" s="46">
        <v>1.3357503581322918E-2</v>
      </c>
      <c r="X1703" s="46">
        <v>1.6574670864913994E-2</v>
      </c>
      <c r="Y1703" s="46">
        <v>1.8819822397363638E-2</v>
      </c>
      <c r="Z1703" s="46">
        <v>1.7692389377519557E-2</v>
      </c>
      <c r="AA1703" s="46">
        <v>1.895811265043491E-2</v>
      </c>
      <c r="AB1703" s="46">
        <v>1.885798026733098E-2</v>
      </c>
      <c r="AC1703" s="46">
        <v>1.7430086000525861E-2</v>
      </c>
      <c r="AD1703" s="46">
        <v>1.7373102417131973E-2</v>
      </c>
      <c r="AE1703" s="46">
        <v>1.6931213220916671E-2</v>
      </c>
      <c r="AF1703" s="46">
        <v>1.7272087533485053E-2</v>
      </c>
      <c r="AG1703" s="46">
        <v>1.7557860214821797E-2</v>
      </c>
      <c r="AH1703" s="46">
        <v>1.7843632896158552E-2</v>
      </c>
      <c r="AI1703" s="46">
        <v>1.8129405577495303E-2</v>
      </c>
      <c r="AJ1703" s="46">
        <v>1.8415178258832057E-2</v>
      </c>
      <c r="AK1703" s="46">
        <v>0.30197912916370129</v>
      </c>
      <c r="AL1703" s="45">
        <v>0.30197912916370129</v>
      </c>
      <c r="AM1703" s="45">
        <v>7.7610180751606552E-3</v>
      </c>
      <c r="AN1703" s="45">
        <v>1.5730178622107113E-2</v>
      </c>
      <c r="AO1703" s="45">
        <v>2.4646171172879539E-2</v>
      </c>
      <c r="AP1703" s="45">
        <v>3.3910018489569267E-2</v>
      </c>
      <c r="AQ1703" s="45">
        <v>4.4526200055481344E-2</v>
      </c>
      <c r="AR1703" s="45">
        <v>5.6766083905447989E-2</v>
      </c>
      <c r="AS1703" s="45">
        <v>7.0123587486770902E-2</v>
      </c>
      <c r="AT1703" s="45">
        <v>8.6698258351684904E-2</v>
      </c>
      <c r="AU1703" s="45">
        <v>0.10551808074904855</v>
      </c>
      <c r="AV1703" s="45">
        <v>0.12321047012656811</v>
      </c>
      <c r="AW1703" s="45">
        <v>0.14216858277700301</v>
      </c>
      <c r="AX1703" s="45">
        <v>0.16102656304433399</v>
      </c>
      <c r="AY1703" s="45">
        <v>0.17845664904485986</v>
      </c>
      <c r="AZ1703" s="45">
        <v>0.19582975146199183</v>
      </c>
      <c r="BA1703" s="45">
        <v>0.2127609646829085</v>
      </c>
      <c r="BB1703" s="45">
        <v>0.23003305221639356</v>
      </c>
      <c r="BC1703" s="45">
        <v>0.24759091243121537</v>
      </c>
      <c r="BD1703" s="45">
        <v>0.26543454532737393</v>
      </c>
      <c r="BE1703" s="45">
        <v>0.28356395090486924</v>
      </c>
      <c r="BF1703" s="45">
        <v>0.30197912916370129</v>
      </c>
    </row>
    <row r="1704" spans="1:58" ht="13.5" thickBot="1" x14ac:dyDescent="0.25">
      <c r="A1704" s="6" t="s">
        <v>1350</v>
      </c>
      <c r="B1704" s="6" t="s">
        <v>1350</v>
      </c>
      <c r="C1704" s="6" t="s">
        <v>414</v>
      </c>
      <c r="D1704" s="6" t="s">
        <v>1350</v>
      </c>
      <c r="E1704" s="6">
        <v>-10.080782713782549</v>
      </c>
      <c r="F1704" s="6" t="s">
        <v>7</v>
      </c>
      <c r="G1704" s="21" t="s">
        <v>1305</v>
      </c>
      <c r="H1704" s="21" t="s">
        <v>1172</v>
      </c>
      <c r="I1704" s="21" t="s">
        <v>1160</v>
      </c>
      <c r="J1704" s="21" t="s">
        <v>240</v>
      </c>
      <c r="K1704" s="21" t="s">
        <v>240</v>
      </c>
      <c r="L1704" s="21" t="s">
        <v>420</v>
      </c>
      <c r="M1704" s="3">
        <v>-0.13797790612663485</v>
      </c>
      <c r="N1704" s="3">
        <v>-10.080782713782549</v>
      </c>
      <c r="O1704" s="21" t="s">
        <v>1161</v>
      </c>
      <c r="P1704" s="21">
        <v>0</v>
      </c>
      <c r="Q1704" s="46">
        <v>6.2108303024526715E-4</v>
      </c>
      <c r="R1704" s="46">
        <v>6.3773983426859617E-4</v>
      </c>
      <c r="S1704" s="46">
        <v>7.1351098753411057E-4</v>
      </c>
      <c r="T1704" s="46">
        <v>7.4134840396696824E-4</v>
      </c>
      <c r="U1704" s="46">
        <v>8.4957026935594782E-4</v>
      </c>
      <c r="V1704" s="46">
        <v>9.7950862602906976E-4</v>
      </c>
      <c r="W1704" s="46">
        <v>1.0689472335275178E-3</v>
      </c>
      <c r="X1704" s="46">
        <v>1.3264041787308467E-3</v>
      </c>
      <c r="Y1704" s="46">
        <v>1.5060746167622346E-3</v>
      </c>
      <c r="Z1704" s="46">
        <v>1.4158506912949763E-3</v>
      </c>
      <c r="AA1704" s="46">
        <v>1.5171414289509317E-3</v>
      </c>
      <c r="AB1704" s="46">
        <v>1.5091282374699181E-3</v>
      </c>
      <c r="AC1704" s="46">
        <v>1.3948596080828116E-3</v>
      </c>
      <c r="AD1704" s="46">
        <v>1.3902994413230174E-3</v>
      </c>
      <c r="AE1704" s="46">
        <v>1.3549368280214931E-3</v>
      </c>
      <c r="AF1704" s="46">
        <v>1.3822156268765472E-3</v>
      </c>
      <c r="AG1704" s="46">
        <v>1.4050848640265023E-3</v>
      </c>
      <c r="AH1704" s="46">
        <v>1.4279541011764591E-3</v>
      </c>
      <c r="AI1704" s="46">
        <v>1.450823338326415E-3</v>
      </c>
      <c r="AJ1704" s="46">
        <v>1.473692575476371E-3</v>
      </c>
      <c r="AK1704" s="46">
        <v>2.4166173921446002E-2</v>
      </c>
      <c r="AL1704" s="45">
        <v>2.4166173921446002E-2</v>
      </c>
      <c r="AM1704" s="45">
        <v>6.2108303024526715E-4</v>
      </c>
      <c r="AN1704" s="45">
        <v>1.2588228645138634E-3</v>
      </c>
      <c r="AO1704" s="45">
        <v>1.972333852047974E-3</v>
      </c>
      <c r="AP1704" s="45">
        <v>2.7136822560149421E-3</v>
      </c>
      <c r="AQ1704" s="45">
        <v>3.5632525253708898E-3</v>
      </c>
      <c r="AR1704" s="45">
        <v>4.5427611513999596E-3</v>
      </c>
      <c r="AS1704" s="45">
        <v>5.611708384927477E-3</v>
      </c>
      <c r="AT1704" s="45">
        <v>6.9381125636583238E-3</v>
      </c>
      <c r="AU1704" s="45">
        <v>8.4441871804205593E-3</v>
      </c>
      <c r="AV1704" s="45">
        <v>9.8600378717155351E-3</v>
      </c>
      <c r="AW1704" s="45">
        <v>1.1377179300666467E-2</v>
      </c>
      <c r="AX1704" s="45">
        <v>1.2886307538136386E-2</v>
      </c>
      <c r="AY1704" s="45">
        <v>1.4281167146219197E-2</v>
      </c>
      <c r="AZ1704" s="45">
        <v>1.5671466587542215E-2</v>
      </c>
      <c r="BA1704" s="45">
        <v>1.7026403415563707E-2</v>
      </c>
      <c r="BB1704" s="45">
        <v>1.8408619042440254E-2</v>
      </c>
      <c r="BC1704" s="45">
        <v>1.9813703906466758E-2</v>
      </c>
      <c r="BD1704" s="45">
        <v>2.1241658007643216E-2</v>
      </c>
      <c r="BE1704" s="45">
        <v>2.2692481345969632E-2</v>
      </c>
      <c r="BF1704" s="45">
        <v>2.4166173921446002E-2</v>
      </c>
    </row>
    <row r="1705" spans="1:58" ht="13.5" thickBot="1" x14ac:dyDescent="0.25">
      <c r="A1705" s="6" t="s">
        <v>1350</v>
      </c>
      <c r="B1705" s="6" t="s">
        <v>1350</v>
      </c>
      <c r="C1705" s="6" t="s">
        <v>414</v>
      </c>
      <c r="D1705" s="6" t="s">
        <v>1350</v>
      </c>
      <c r="E1705" s="6">
        <v>0.32010166392175449</v>
      </c>
      <c r="F1705" s="6" t="s">
        <v>7</v>
      </c>
      <c r="G1705" s="21" t="s">
        <v>1305</v>
      </c>
      <c r="H1705" s="21" t="s">
        <v>1172</v>
      </c>
      <c r="I1705" s="21" t="s">
        <v>1160</v>
      </c>
      <c r="J1705" s="21" t="s">
        <v>240</v>
      </c>
      <c r="K1705" s="21" t="s">
        <v>240</v>
      </c>
      <c r="L1705" s="21" t="s">
        <v>421</v>
      </c>
      <c r="M1705" s="3">
        <v>7.3999194225947168E-2</v>
      </c>
      <c r="N1705" s="3">
        <v>0.32010166392175449</v>
      </c>
      <c r="O1705" s="21" t="s">
        <v>1161</v>
      </c>
      <c r="P1705" s="21">
        <v>0</v>
      </c>
      <c r="Q1705" s="46">
        <v>1.5755737704299052E-2</v>
      </c>
      <c r="R1705" s="46">
        <v>1.6178290281657098E-2</v>
      </c>
      <c r="S1705" s="46">
        <v>1.8100465511484653E-2</v>
      </c>
      <c r="T1705" s="46">
        <v>1.8806649725708384E-2</v>
      </c>
      <c r="U1705" s="46">
        <v>2.155204002282432E-2</v>
      </c>
      <c r="V1705" s="46">
        <v>2.4848337886027725E-2</v>
      </c>
      <c r="W1705" s="46">
        <v>2.7117231370087036E-2</v>
      </c>
      <c r="X1705" s="46">
        <v>3.3648442015420339E-2</v>
      </c>
      <c r="Y1705" s="46">
        <v>3.8206351597527478E-2</v>
      </c>
      <c r="Z1705" s="46">
        <v>3.5917536036501829E-2</v>
      </c>
      <c r="AA1705" s="46">
        <v>3.8487096331446556E-2</v>
      </c>
      <c r="AB1705" s="46">
        <v>3.828381635598288E-2</v>
      </c>
      <c r="AC1705" s="46">
        <v>3.5385030743144558E-2</v>
      </c>
      <c r="AD1705" s="46">
        <v>3.5269347673641246E-2</v>
      </c>
      <c r="AE1705" s="46">
        <v>3.4372263012517355E-2</v>
      </c>
      <c r="AF1705" s="46">
        <v>3.5064276123033075E-2</v>
      </c>
      <c r="AG1705" s="46">
        <v>3.5644426738144587E-2</v>
      </c>
      <c r="AH1705" s="46">
        <v>3.6224577353256127E-2</v>
      </c>
      <c r="AI1705" s="46">
        <v>3.6804727968367652E-2</v>
      </c>
      <c r="AJ1705" s="46">
        <v>3.7384878583479164E-2</v>
      </c>
      <c r="AK1705" s="46">
        <v>0.61305152303455113</v>
      </c>
      <c r="AL1705" s="45">
        <v>0.61305152303455113</v>
      </c>
      <c r="AM1705" s="45">
        <v>1.5755737704299052E-2</v>
      </c>
      <c r="AN1705" s="45">
        <v>3.1934027985956154E-2</v>
      </c>
      <c r="AO1705" s="45">
        <v>5.003449349744081E-2</v>
      </c>
      <c r="AP1705" s="45">
        <v>6.8841143223149187E-2</v>
      </c>
      <c r="AQ1705" s="45">
        <v>9.0393183245973507E-2</v>
      </c>
      <c r="AR1705" s="45">
        <v>0.11524152113200123</v>
      </c>
      <c r="AS1705" s="45">
        <v>0.14235875250208826</v>
      </c>
      <c r="AT1705" s="45">
        <v>0.1760071945175086</v>
      </c>
      <c r="AU1705" s="45">
        <v>0.21421354611503607</v>
      </c>
      <c r="AV1705" s="45">
        <v>0.2501310821515379</v>
      </c>
      <c r="AW1705" s="45">
        <v>0.28861817848298443</v>
      </c>
      <c r="AX1705" s="45">
        <v>0.32690199483896731</v>
      </c>
      <c r="AY1705" s="45">
        <v>0.3622870255821119</v>
      </c>
      <c r="AZ1705" s="45">
        <v>0.39755637325575316</v>
      </c>
      <c r="BA1705" s="45">
        <v>0.43192863626827049</v>
      </c>
      <c r="BB1705" s="45">
        <v>0.46699291239130358</v>
      </c>
      <c r="BC1705" s="45">
        <v>0.50263733912944819</v>
      </c>
      <c r="BD1705" s="45">
        <v>0.53886191648270432</v>
      </c>
      <c r="BE1705" s="45">
        <v>0.57566664445107196</v>
      </c>
      <c r="BF1705" s="45">
        <v>0.61305152303455113</v>
      </c>
    </row>
    <row r="1706" spans="1:58" ht="13.5" thickBot="1" x14ac:dyDescent="0.25">
      <c r="A1706" s="6" t="s">
        <v>1141</v>
      </c>
      <c r="B1706" s="6" t="s">
        <v>1350</v>
      </c>
      <c r="C1706" s="6" t="s">
        <v>414</v>
      </c>
      <c r="D1706" s="6" t="s">
        <v>1141</v>
      </c>
      <c r="E1706" s="6">
        <v>5.2411765653099422</v>
      </c>
      <c r="F1706" s="6" t="s">
        <v>7</v>
      </c>
      <c r="G1706" s="21" t="s">
        <v>1305</v>
      </c>
      <c r="H1706" s="21" t="s">
        <v>1172</v>
      </c>
      <c r="I1706" s="21" t="s">
        <v>1160</v>
      </c>
      <c r="J1706" s="21" t="s">
        <v>240</v>
      </c>
      <c r="K1706" s="21" t="s">
        <v>240</v>
      </c>
      <c r="L1706" s="21" t="s">
        <v>422</v>
      </c>
      <c r="M1706" s="3">
        <v>2.6051803940387086</v>
      </c>
      <c r="N1706" s="3">
        <v>5.2411765653099422</v>
      </c>
      <c r="O1706" s="21" t="s">
        <v>1161</v>
      </c>
      <c r="P1706" s="21">
        <v>0</v>
      </c>
      <c r="Q1706" s="46">
        <v>1.9162794942782107E-3</v>
      </c>
      <c r="R1706" s="46">
        <v>1.9676721268824401E-3</v>
      </c>
      <c r="S1706" s="46">
        <v>2.2014552125403718E-3</v>
      </c>
      <c r="T1706" s="46">
        <v>2.2873443250844743E-3</v>
      </c>
      <c r="U1706" s="46">
        <v>2.621250310884058E-3</v>
      </c>
      <c r="V1706" s="46">
        <v>3.0221600061861214E-3</v>
      </c>
      <c r="W1706" s="46">
        <v>3.2981124331561374E-3</v>
      </c>
      <c r="X1706" s="46">
        <v>4.0924659104324699E-3</v>
      </c>
      <c r="Y1706" s="46">
        <v>4.6468181618400895E-3</v>
      </c>
      <c r="Z1706" s="46">
        <v>4.3684427275637499E-3</v>
      </c>
      <c r="AA1706" s="46">
        <v>4.6809635244268845E-3</v>
      </c>
      <c r="AB1706" s="46">
        <v>4.6562397535765895E-3</v>
      </c>
      <c r="AC1706" s="46">
        <v>4.3036771803449279E-3</v>
      </c>
      <c r="AD1706" s="46">
        <v>4.2896073158876242E-3</v>
      </c>
      <c r="AE1706" s="46">
        <v>4.1805000831444577E-3</v>
      </c>
      <c r="AF1706" s="46">
        <v>4.2646656460867197E-3</v>
      </c>
      <c r="AG1706" s="46">
        <v>4.3352260189614064E-3</v>
      </c>
      <c r="AH1706" s="46">
        <v>4.4057863918360932E-3</v>
      </c>
      <c r="AI1706" s="46">
        <v>4.4763467647107808E-3</v>
      </c>
      <c r="AJ1706" s="46">
        <v>4.5469071375854667E-3</v>
      </c>
      <c r="AK1706" s="46">
        <v>7.4561920525409053E-2</v>
      </c>
      <c r="AL1706" s="45">
        <v>7.4561920525409081E-2</v>
      </c>
      <c r="AM1706" s="45">
        <v>1.9162794942782107E-3</v>
      </c>
      <c r="AN1706" s="45">
        <v>3.8839516211606508E-3</v>
      </c>
      <c r="AO1706" s="45">
        <v>6.0854068337010229E-3</v>
      </c>
      <c r="AP1706" s="45">
        <v>8.3727511587854964E-3</v>
      </c>
      <c r="AQ1706" s="45">
        <v>1.0994001469669555E-2</v>
      </c>
      <c r="AR1706" s="45">
        <v>1.4016161475855677E-2</v>
      </c>
      <c r="AS1706" s="45">
        <v>1.7314273909011815E-2</v>
      </c>
      <c r="AT1706" s="45">
        <v>2.1406739819444284E-2</v>
      </c>
      <c r="AU1706" s="45">
        <v>2.6053557981284375E-2</v>
      </c>
      <c r="AV1706" s="45">
        <v>3.0422000708848124E-2</v>
      </c>
      <c r="AW1706" s="45">
        <v>3.5102964233275011E-2</v>
      </c>
      <c r="AX1706" s="45">
        <v>3.97592039868516E-2</v>
      </c>
      <c r="AY1706" s="45">
        <v>4.4062881167196526E-2</v>
      </c>
      <c r="AZ1706" s="45">
        <v>4.8352488483084148E-2</v>
      </c>
      <c r="BA1706" s="45">
        <v>5.2532988566228608E-2</v>
      </c>
      <c r="BB1706" s="45">
        <v>5.6797654212315328E-2</v>
      </c>
      <c r="BC1706" s="45">
        <v>6.1132880231276734E-2</v>
      </c>
      <c r="BD1706" s="45">
        <v>6.5538666623112835E-2</v>
      </c>
      <c r="BE1706" s="45">
        <v>7.0015013387823621E-2</v>
      </c>
      <c r="BF1706" s="45">
        <v>7.4561920525409081E-2</v>
      </c>
    </row>
    <row r="1707" spans="1:58" ht="13.5" thickBot="1" x14ac:dyDescent="0.25">
      <c r="A1707" s="6" t="s">
        <v>1137</v>
      </c>
      <c r="B1707" s="6" t="s">
        <v>1141</v>
      </c>
      <c r="C1707" s="6" t="s">
        <v>414</v>
      </c>
      <c r="D1707" s="6" t="s">
        <v>1137</v>
      </c>
      <c r="E1707" s="6">
        <v>15.36245010803222</v>
      </c>
      <c r="F1707" s="6" t="s">
        <v>7</v>
      </c>
      <c r="G1707" s="21" t="s">
        <v>1305</v>
      </c>
      <c r="H1707" s="21" t="s">
        <v>1174</v>
      </c>
      <c r="I1707" s="21" t="s">
        <v>1160</v>
      </c>
      <c r="J1707" s="21" t="s">
        <v>240</v>
      </c>
      <c r="K1707" s="21" t="s">
        <v>1259</v>
      </c>
      <c r="L1707" s="21" t="s">
        <v>423</v>
      </c>
      <c r="M1707" s="3">
        <v>9.6551549891883557</v>
      </c>
      <c r="N1707" s="3">
        <v>15.36245010803222</v>
      </c>
      <c r="O1707" s="21" t="s">
        <v>1161</v>
      </c>
      <c r="P1707" s="21">
        <v>0</v>
      </c>
      <c r="Q1707" s="46">
        <v>0.89579384203659662</v>
      </c>
      <c r="R1707" s="46">
        <v>0.98646396520191237</v>
      </c>
      <c r="S1707" s="46">
        <v>1.0628651760151147</v>
      </c>
      <c r="T1707" s="46">
        <v>1.1265286919369657</v>
      </c>
      <c r="U1707" s="46">
        <v>1.179018578297502</v>
      </c>
      <c r="V1707" s="46">
        <v>1.2274393367908789</v>
      </c>
      <c r="W1707" s="46">
        <v>1.261117728220903</v>
      </c>
      <c r="X1707" s="46">
        <v>1.2862120005271276</v>
      </c>
      <c r="Y1707" s="46">
        <v>1.3041266817412276</v>
      </c>
      <c r="Z1707" s="46">
        <v>1.3169947687235721</v>
      </c>
      <c r="AA1707" s="46">
        <v>1.3257233677718196</v>
      </c>
      <c r="AB1707" s="46">
        <v>1.3310686310892861</v>
      </c>
      <c r="AC1707" s="46">
        <v>1.3343805764934249</v>
      </c>
      <c r="AD1707" s="46">
        <v>1.3355276319526761</v>
      </c>
      <c r="AE1707" s="46">
        <v>1.3345733115458125</v>
      </c>
      <c r="AF1707" s="46">
        <v>1.3329451176250884</v>
      </c>
      <c r="AG1707" s="46">
        <v>1.3270469541356404</v>
      </c>
      <c r="AH1707" s="46">
        <v>1.32097762260286</v>
      </c>
      <c r="AI1707" s="46">
        <v>1.3151589793138689</v>
      </c>
      <c r="AJ1707" s="46">
        <v>1.3093029966068348</v>
      </c>
      <c r="AK1707" s="46">
        <v>9.7664532849350749</v>
      </c>
      <c r="AL1707" s="45">
        <v>9.7664532849350749</v>
      </c>
      <c r="AM1707" s="45">
        <v>0.89579384203659662</v>
      </c>
      <c r="AN1707" s="45">
        <v>1.882257807238509</v>
      </c>
      <c r="AO1707" s="45">
        <v>2.9451229832536239</v>
      </c>
      <c r="AP1707" s="45">
        <v>4.0716516751905898</v>
      </c>
      <c r="AQ1707" s="45">
        <v>5.2506702534880922</v>
      </c>
      <c r="AR1707" s="45">
        <v>6.4781095902789714</v>
      </c>
      <c r="AS1707" s="45">
        <v>7.7392273184998741</v>
      </c>
      <c r="AT1707" s="45">
        <v>9.0254393190270008</v>
      </c>
      <c r="AU1707" s="45">
        <v>9.7664532849350749</v>
      </c>
      <c r="AV1707" s="45">
        <v>9.7664532849350749</v>
      </c>
      <c r="AW1707" s="45">
        <v>9.7664532849350749</v>
      </c>
      <c r="AX1707" s="45">
        <v>9.7664532849350749</v>
      </c>
      <c r="AY1707" s="45">
        <v>9.7664532849350749</v>
      </c>
      <c r="AZ1707" s="45">
        <v>9.7664532849350749</v>
      </c>
      <c r="BA1707" s="45">
        <v>9.7664532849350749</v>
      </c>
      <c r="BB1707" s="45">
        <v>9.7664532849350749</v>
      </c>
      <c r="BC1707" s="45">
        <v>9.7664532849350749</v>
      </c>
      <c r="BD1707" s="45">
        <v>9.7664532849350749</v>
      </c>
      <c r="BE1707" s="45">
        <v>9.7664532849350749</v>
      </c>
      <c r="BF1707" s="45">
        <v>9.7664532849350749</v>
      </c>
    </row>
    <row r="1708" spans="1:58" ht="13.5" thickBot="1" x14ac:dyDescent="0.25">
      <c r="A1708" s="6" t="s">
        <v>1141</v>
      </c>
      <c r="B1708" s="6" t="s">
        <v>1350</v>
      </c>
      <c r="C1708" s="6" t="s">
        <v>414</v>
      </c>
      <c r="D1708" s="6" t="s">
        <v>1141</v>
      </c>
      <c r="E1708" s="6">
        <v>5.8978203933811804</v>
      </c>
      <c r="F1708" s="6" t="s">
        <v>7</v>
      </c>
      <c r="G1708" s="21" t="s">
        <v>1305</v>
      </c>
      <c r="H1708" s="21" t="s">
        <v>1174</v>
      </c>
      <c r="I1708" s="21" t="s">
        <v>1160</v>
      </c>
      <c r="J1708" s="21" t="s">
        <v>240</v>
      </c>
      <c r="K1708" s="21" t="s">
        <v>1260</v>
      </c>
      <c r="L1708" s="21" t="s">
        <v>424</v>
      </c>
      <c r="M1708" s="3">
        <v>4.8604958433097964</v>
      </c>
      <c r="N1708" s="3">
        <v>5.8978203933811804</v>
      </c>
      <c r="O1708" s="21" t="s">
        <v>1161</v>
      </c>
      <c r="P1708" s="21">
        <v>0</v>
      </c>
      <c r="Q1708" s="46">
        <v>0.60735435009306704</v>
      </c>
      <c r="R1708" s="46">
        <v>0.66778741977661893</v>
      </c>
      <c r="S1708" s="46">
        <v>0.71871003392774035</v>
      </c>
      <c r="T1708" s="46">
        <v>0.76114277317736456</v>
      </c>
      <c r="U1708" s="46">
        <v>0.79612811178029552</v>
      </c>
      <c r="V1708" s="46">
        <v>0.82840131236727876</v>
      </c>
      <c r="W1708" s="46">
        <v>0.85084849237617421</v>
      </c>
      <c r="X1708" s="46">
        <v>0.8675742213594152</v>
      </c>
      <c r="Y1708" s="46">
        <v>0.87951463944174624</v>
      </c>
      <c r="Z1708" s="46">
        <v>0.88809142273209363</v>
      </c>
      <c r="AA1708" s="46">
        <v>0.89390917191018548</v>
      </c>
      <c r="AB1708" s="46">
        <v>0.8974718743667871</v>
      </c>
      <c r="AC1708" s="46">
        <v>0.89967933830759905</v>
      </c>
      <c r="AD1708" s="46">
        <v>0.90044386889474126</v>
      </c>
      <c r="AE1708" s="46">
        <v>0.89980779926524179</v>
      </c>
      <c r="AF1708" s="46">
        <v>0.89872258229150848</v>
      </c>
      <c r="AG1708" s="46">
        <v>0.89479136313442342</v>
      </c>
      <c r="AH1708" s="46">
        <v>0.89074605777199045</v>
      </c>
      <c r="AI1708" s="46">
        <v>0.8868678400849338</v>
      </c>
      <c r="AJ1708" s="46">
        <v>0.88296473508578621</v>
      </c>
      <c r="AK1708" s="46">
        <v>4.9499288127673733</v>
      </c>
      <c r="AL1708" s="45">
        <v>4.9499288127673733</v>
      </c>
      <c r="AM1708" s="45">
        <v>0.60735435009306704</v>
      </c>
      <c r="AN1708" s="45">
        <v>1.2751417698696859</v>
      </c>
      <c r="AO1708" s="45">
        <v>1.9938518037974262</v>
      </c>
      <c r="AP1708" s="45">
        <v>2.7549945769747906</v>
      </c>
      <c r="AQ1708" s="45">
        <v>3.5511226887550862</v>
      </c>
      <c r="AR1708" s="45">
        <v>4.3795240011223653</v>
      </c>
      <c r="AS1708" s="45">
        <v>4.9499288127673733</v>
      </c>
      <c r="AT1708" s="45">
        <v>4.9499288127673733</v>
      </c>
      <c r="AU1708" s="45">
        <v>4.9499288127673733</v>
      </c>
      <c r="AV1708" s="45">
        <v>4.9499288127673733</v>
      </c>
      <c r="AW1708" s="45">
        <v>4.9499288127673733</v>
      </c>
      <c r="AX1708" s="45">
        <v>4.9499288127673733</v>
      </c>
      <c r="AY1708" s="45">
        <v>4.9499288127673733</v>
      </c>
      <c r="AZ1708" s="45">
        <v>4.9499288127673733</v>
      </c>
      <c r="BA1708" s="45">
        <v>4.9499288127673733</v>
      </c>
      <c r="BB1708" s="45">
        <v>4.9499288127673733</v>
      </c>
      <c r="BC1708" s="45">
        <v>4.9499288127673733</v>
      </c>
      <c r="BD1708" s="45">
        <v>4.9499288127673733</v>
      </c>
      <c r="BE1708" s="45">
        <v>4.9499288127673733</v>
      </c>
      <c r="BF1708" s="45">
        <v>4.9499288127673733</v>
      </c>
    </row>
    <row r="1709" spans="1:58" ht="13.5" thickBot="1" x14ac:dyDescent="0.25">
      <c r="A1709" s="6" t="s">
        <v>1141</v>
      </c>
      <c r="B1709" s="6" t="s">
        <v>1141</v>
      </c>
      <c r="C1709" s="6" t="s">
        <v>414</v>
      </c>
      <c r="D1709" s="6" t="s">
        <v>1141</v>
      </c>
      <c r="E1709" s="6">
        <v>6.8356040129525333</v>
      </c>
      <c r="F1709" s="6" t="s">
        <v>7</v>
      </c>
      <c r="G1709" s="21" t="s">
        <v>1305</v>
      </c>
      <c r="H1709" s="21" t="s">
        <v>1174</v>
      </c>
      <c r="I1709" s="21" t="s">
        <v>1160</v>
      </c>
      <c r="J1709" s="21" t="s">
        <v>240</v>
      </c>
      <c r="K1709" s="21" t="s">
        <v>1260</v>
      </c>
      <c r="L1709" s="21" t="s">
        <v>1261</v>
      </c>
      <c r="M1709" s="3">
        <v>6.0260433356133021</v>
      </c>
      <c r="N1709" s="3">
        <v>6.8356040129525333</v>
      </c>
      <c r="O1709" s="21" t="s">
        <v>1161</v>
      </c>
      <c r="P1709" s="21">
        <v>0</v>
      </c>
      <c r="Q1709" s="46">
        <v>0.61608248009703193</v>
      </c>
      <c r="R1709" s="46">
        <v>0.67738401756822031</v>
      </c>
      <c r="S1709" s="46">
        <v>0.72903842724593082</v>
      </c>
      <c r="T1709" s="46">
        <v>0.77208095625755868</v>
      </c>
      <c r="U1709" s="46">
        <v>0.80756905998189266</v>
      </c>
      <c r="V1709" s="46">
        <v>0.84030605026647842</v>
      </c>
      <c r="W1709" s="46">
        <v>0.86307581280945811</v>
      </c>
      <c r="X1709" s="46">
        <v>0.88004190285532147</v>
      </c>
      <c r="Y1709" s="46">
        <v>0.89215391355291618</v>
      </c>
      <c r="Z1709" s="46">
        <v>0.90085395154550219</v>
      </c>
      <c r="AA1709" s="46">
        <v>0.90675530607053689</v>
      </c>
      <c r="AB1709" s="46">
        <v>0.91036920718933945</v>
      </c>
      <c r="AC1709" s="46">
        <v>0.91260839401523763</v>
      </c>
      <c r="AD1709" s="46">
        <v>0.91338391147084541</v>
      </c>
      <c r="AE1709" s="46">
        <v>0.91273870105159616</v>
      </c>
      <c r="AF1709" s="46">
        <v>0.91163788870947893</v>
      </c>
      <c r="AG1709" s="46">
        <v>0.90765017503338397</v>
      </c>
      <c r="AH1709" s="46">
        <v>0.90354673564901855</v>
      </c>
      <c r="AI1709" s="46">
        <v>0.89961278511317067</v>
      </c>
      <c r="AJ1709" s="46">
        <v>0.89565358961620034</v>
      </c>
      <c r="AK1709" s="46">
        <v>5.0210629409440877</v>
      </c>
      <c r="AL1709" s="45">
        <v>5.0210629409440877</v>
      </c>
      <c r="AM1709" s="45">
        <v>0.61608248009703193</v>
      </c>
      <c r="AN1709" s="45">
        <v>1.2934664976652521</v>
      </c>
      <c r="AO1709" s="45">
        <v>2.0225049249111828</v>
      </c>
      <c r="AP1709" s="45">
        <v>2.7945858811687416</v>
      </c>
      <c r="AQ1709" s="45">
        <v>3.6021549411506344</v>
      </c>
      <c r="AR1709" s="45">
        <v>4.4424609914171125</v>
      </c>
      <c r="AS1709" s="45">
        <v>5.0210629409440877</v>
      </c>
      <c r="AT1709" s="45">
        <v>5.0210629409440877</v>
      </c>
      <c r="AU1709" s="45">
        <v>5.0210629409440877</v>
      </c>
      <c r="AV1709" s="45">
        <v>5.0210629409440877</v>
      </c>
      <c r="AW1709" s="45">
        <v>5.0210629409440877</v>
      </c>
      <c r="AX1709" s="45">
        <v>5.0210629409440877</v>
      </c>
      <c r="AY1709" s="45">
        <v>5.0210629409440877</v>
      </c>
      <c r="AZ1709" s="45">
        <v>5.0210629409440877</v>
      </c>
      <c r="BA1709" s="45">
        <v>5.0210629409440877</v>
      </c>
      <c r="BB1709" s="45">
        <v>5.0210629409440877</v>
      </c>
      <c r="BC1709" s="45">
        <v>5.0210629409440877</v>
      </c>
      <c r="BD1709" s="45">
        <v>5.0210629409440877</v>
      </c>
      <c r="BE1709" s="45">
        <v>5.0210629409440877</v>
      </c>
      <c r="BF1709" s="45">
        <v>5.0210629409440877</v>
      </c>
    </row>
    <row r="1710" spans="1:58" ht="13.5" thickBot="1" x14ac:dyDescent="0.25">
      <c r="A1710" s="6" t="s">
        <v>1350</v>
      </c>
      <c r="B1710" s="6" t="s">
        <v>1350</v>
      </c>
      <c r="C1710" s="6" t="s">
        <v>414</v>
      </c>
      <c r="D1710" s="6" t="s">
        <v>1350</v>
      </c>
      <c r="E1710" s="6">
        <v>-39.263552859597326</v>
      </c>
      <c r="F1710" s="6" t="s">
        <v>7</v>
      </c>
      <c r="G1710" s="21" t="s">
        <v>1305</v>
      </c>
      <c r="H1710" s="21" t="s">
        <v>1174</v>
      </c>
      <c r="I1710" s="21" t="s">
        <v>1160</v>
      </c>
      <c r="J1710" s="21" t="s">
        <v>240</v>
      </c>
      <c r="K1710" s="21" t="s">
        <v>1260</v>
      </c>
      <c r="L1710" s="21" t="s">
        <v>426</v>
      </c>
      <c r="M1710" s="3">
        <v>-1.7509340822679484</v>
      </c>
      <c r="N1710" s="3">
        <v>-39.263552859597326</v>
      </c>
      <c r="O1710" s="21" t="s">
        <v>1161</v>
      </c>
      <c r="P1710" s="21">
        <v>0</v>
      </c>
      <c r="Q1710" s="46">
        <v>1.0244065501673677E-2</v>
      </c>
      <c r="R1710" s="46">
        <v>1.129154532561016E-2</v>
      </c>
      <c r="S1710" s="46">
        <v>1.2174181458189728E-2</v>
      </c>
      <c r="T1710" s="46">
        <v>1.2909663512486839E-2</v>
      </c>
      <c r="U1710" s="46">
        <v>1.3516060581377255E-2</v>
      </c>
      <c r="V1710" s="46">
        <v>1.4075448457017822E-2</v>
      </c>
      <c r="W1710" s="46">
        <v>1.4464522986686934E-2</v>
      </c>
      <c r="X1710" s="46">
        <v>1.4754428228011164E-2</v>
      </c>
      <c r="Y1710" s="46">
        <v>1.4961390195955221E-2</v>
      </c>
      <c r="Z1710" s="46">
        <v>1.5110050647889202E-2</v>
      </c>
      <c r="AA1710" s="46">
        <v>1.5210889061636581E-2</v>
      </c>
      <c r="AB1710" s="46">
        <v>1.5272640995826261E-2</v>
      </c>
      <c r="AC1710" s="46">
        <v>1.5310902728221719E-2</v>
      </c>
      <c r="AD1710" s="46">
        <v>1.5324154253735936E-2</v>
      </c>
      <c r="AE1710" s="46">
        <v>1.5313129328028726E-2</v>
      </c>
      <c r="AF1710" s="46">
        <v>1.5294319380254584E-2</v>
      </c>
      <c r="AG1710" s="46">
        <v>1.522617998617644E-2</v>
      </c>
      <c r="AH1710" s="46">
        <v>1.5156063148309374E-2</v>
      </c>
      <c r="AI1710" s="46">
        <v>1.5088842422946639E-2</v>
      </c>
      <c r="AJ1710" s="46">
        <v>1.5021190328510242E-2</v>
      </c>
      <c r="AK1710" s="46">
        <v>0.12869486661307772</v>
      </c>
      <c r="AL1710" s="45">
        <v>0.12869486661307772</v>
      </c>
      <c r="AM1710" s="45">
        <v>1.0244065501673677E-2</v>
      </c>
      <c r="AN1710" s="45">
        <v>2.1535610827283835E-2</v>
      </c>
      <c r="AO1710" s="45">
        <v>3.3709792285473564E-2</v>
      </c>
      <c r="AP1710" s="45">
        <v>4.6619455797960403E-2</v>
      </c>
      <c r="AQ1710" s="45">
        <v>6.0135516379337658E-2</v>
      </c>
      <c r="AR1710" s="45">
        <v>7.4210964836355475E-2</v>
      </c>
      <c r="AS1710" s="45">
        <v>8.8675487823042409E-2</v>
      </c>
      <c r="AT1710" s="45">
        <v>0.10342991605105357</v>
      </c>
      <c r="AU1710" s="45">
        <v>0.11839130624700879</v>
      </c>
      <c r="AV1710" s="45">
        <v>0.12869486661307772</v>
      </c>
      <c r="AW1710" s="45">
        <v>0.12869486661307772</v>
      </c>
      <c r="AX1710" s="45">
        <v>0.12869486661307772</v>
      </c>
      <c r="AY1710" s="45">
        <v>0.12869486661307772</v>
      </c>
      <c r="AZ1710" s="45">
        <v>0.12869486661307772</v>
      </c>
      <c r="BA1710" s="45">
        <v>0.12869486661307772</v>
      </c>
      <c r="BB1710" s="45">
        <v>0.12869486661307772</v>
      </c>
      <c r="BC1710" s="45">
        <v>0.12869486661307772</v>
      </c>
      <c r="BD1710" s="45">
        <v>0.12869486661307772</v>
      </c>
      <c r="BE1710" s="45">
        <v>0.12869486661307772</v>
      </c>
      <c r="BF1710" s="45">
        <v>0.12869486661307772</v>
      </c>
    </row>
    <row r="1711" spans="1:58" ht="13.5" thickBot="1" x14ac:dyDescent="0.25">
      <c r="A1711" s="6" t="s">
        <v>1350</v>
      </c>
      <c r="B1711" s="6" t="s">
        <v>1350</v>
      </c>
      <c r="C1711" s="6" t="s">
        <v>414</v>
      </c>
      <c r="D1711" s="6" t="s">
        <v>1350</v>
      </c>
      <c r="E1711" s="6">
        <v>3.6854004885990559</v>
      </c>
      <c r="F1711" s="6" t="s">
        <v>7</v>
      </c>
      <c r="G1711" s="21" t="s">
        <v>1305</v>
      </c>
      <c r="H1711" s="21" t="s">
        <v>1174</v>
      </c>
      <c r="I1711" s="21" t="s">
        <v>1160</v>
      </c>
      <c r="J1711" s="21" t="s">
        <v>240</v>
      </c>
      <c r="K1711" s="21" t="s">
        <v>1260</v>
      </c>
      <c r="L1711" s="21" t="s">
        <v>1262</v>
      </c>
      <c r="M1711" s="3">
        <v>2.9063260974677427</v>
      </c>
      <c r="N1711" s="3">
        <v>3.6854004885990559</v>
      </c>
      <c r="O1711" s="21" t="s">
        <v>1161</v>
      </c>
      <c r="P1711" s="21">
        <v>0</v>
      </c>
      <c r="Q1711" s="46">
        <v>0.26582309994917169</v>
      </c>
      <c r="R1711" s="46">
        <v>0.29227307255620816</v>
      </c>
      <c r="S1711" s="46">
        <v>0.31456056773771529</v>
      </c>
      <c r="T1711" s="46">
        <v>0.33313226691948872</v>
      </c>
      <c r="U1711" s="46">
        <v>0.3484444337933697</v>
      </c>
      <c r="V1711" s="46">
        <v>0.36256956885496716</v>
      </c>
      <c r="W1711" s="46">
        <v>0.37239411193129052</v>
      </c>
      <c r="X1711" s="46">
        <v>0.37971452566761016</v>
      </c>
      <c r="Y1711" s="46">
        <v>0.38494053409061396</v>
      </c>
      <c r="Z1711" s="46">
        <v>0.38869436761709331</v>
      </c>
      <c r="AA1711" s="46">
        <v>0.39124064413756299</v>
      </c>
      <c r="AB1711" s="46">
        <v>0.39279994573977467</v>
      </c>
      <c r="AC1711" s="46">
        <v>0.39376609492053344</v>
      </c>
      <c r="AD1711" s="46">
        <v>0.3941007099449404</v>
      </c>
      <c r="AE1711" s="46">
        <v>0.39382231891889252</v>
      </c>
      <c r="AF1711" s="46">
        <v>0.39334734785787839</v>
      </c>
      <c r="AG1711" s="46">
        <v>0.39162675614275233</v>
      </c>
      <c r="AH1711" s="46">
        <v>0.38985623188204993</v>
      </c>
      <c r="AI1711" s="46">
        <v>0.38815883752290331</v>
      </c>
      <c r="AJ1711" s="46">
        <v>0.38645055063874495</v>
      </c>
      <c r="AK1711" s="46">
        <v>2.1664542640320605</v>
      </c>
      <c r="AL1711" s="45">
        <v>2.1664542640320605</v>
      </c>
      <c r="AM1711" s="45">
        <v>0.26582309994917169</v>
      </c>
      <c r="AN1711" s="45">
        <v>0.55809617250537991</v>
      </c>
      <c r="AO1711" s="45">
        <v>0.87265674024309514</v>
      </c>
      <c r="AP1711" s="45">
        <v>1.2057890071625839</v>
      </c>
      <c r="AQ1711" s="45">
        <v>1.5542334409559535</v>
      </c>
      <c r="AR1711" s="45">
        <v>1.9168030098109208</v>
      </c>
      <c r="AS1711" s="45">
        <v>2.1664542640320605</v>
      </c>
      <c r="AT1711" s="45">
        <v>2.1664542640320605</v>
      </c>
      <c r="AU1711" s="45">
        <v>2.1664542640320605</v>
      </c>
      <c r="AV1711" s="45">
        <v>2.1664542640320605</v>
      </c>
      <c r="AW1711" s="45">
        <v>2.1664542640320605</v>
      </c>
      <c r="AX1711" s="45">
        <v>2.1664542640320605</v>
      </c>
      <c r="AY1711" s="45">
        <v>2.1664542640320605</v>
      </c>
      <c r="AZ1711" s="45">
        <v>2.1664542640320605</v>
      </c>
      <c r="BA1711" s="45">
        <v>2.1664542640320605</v>
      </c>
      <c r="BB1711" s="45">
        <v>2.1664542640320605</v>
      </c>
      <c r="BC1711" s="45">
        <v>2.1664542640320605</v>
      </c>
      <c r="BD1711" s="45">
        <v>2.1664542640320605</v>
      </c>
      <c r="BE1711" s="45">
        <v>2.1664542640320605</v>
      </c>
      <c r="BF1711" s="45">
        <v>2.1664542640320605</v>
      </c>
    </row>
    <row r="1712" spans="1:58" ht="13.5" thickBot="1" x14ac:dyDescent="0.25">
      <c r="A1712" s="6" t="s">
        <v>1350</v>
      </c>
      <c r="B1712" s="6" t="s">
        <v>1350</v>
      </c>
      <c r="C1712" s="6" t="s">
        <v>414</v>
      </c>
      <c r="D1712" s="6" t="s">
        <v>1350</v>
      </c>
      <c r="E1712" s="6">
        <v>-10.080782713782549</v>
      </c>
      <c r="F1712" s="6" t="s">
        <v>7</v>
      </c>
      <c r="G1712" s="21" t="s">
        <v>1305</v>
      </c>
      <c r="H1712" s="21" t="s">
        <v>1174</v>
      </c>
      <c r="I1712" s="21" t="s">
        <v>1160</v>
      </c>
      <c r="J1712" s="21" t="s">
        <v>240</v>
      </c>
      <c r="K1712" s="21" t="s">
        <v>1260</v>
      </c>
      <c r="L1712" s="21" t="s">
        <v>428</v>
      </c>
      <c r="M1712" s="3">
        <v>-0.13797790612663485</v>
      </c>
      <c r="N1712" s="3">
        <v>-10.080782713782549</v>
      </c>
      <c r="O1712" s="21" t="s">
        <v>1161</v>
      </c>
      <c r="P1712" s="21">
        <v>0</v>
      </c>
      <c r="Q1712" s="46">
        <v>1.380039814469106E-2</v>
      </c>
      <c r="R1712" s="46">
        <v>1.5211521357100492E-2</v>
      </c>
      <c r="S1712" s="46">
        <v>1.6400573696183866E-2</v>
      </c>
      <c r="T1712" s="46">
        <v>1.7391385906035228E-2</v>
      </c>
      <c r="U1712" s="46">
        <v>1.820829995086384E-2</v>
      </c>
      <c r="V1712" s="46">
        <v>1.8961885077773799E-2</v>
      </c>
      <c r="W1712" s="46">
        <v>1.9486030829918285E-2</v>
      </c>
      <c r="X1712" s="46">
        <v>1.9876579655855944E-2</v>
      </c>
      <c r="Y1712" s="46">
        <v>2.015539059844218E-2</v>
      </c>
      <c r="Z1712" s="46">
        <v>2.0355660054423644E-2</v>
      </c>
      <c r="AA1712" s="46">
        <v>2.0491505560074265E-2</v>
      </c>
      <c r="AB1712" s="46">
        <v>2.0574695312998343E-2</v>
      </c>
      <c r="AC1712" s="46">
        <v>2.062623999910726E-2</v>
      </c>
      <c r="AD1712" s="46">
        <v>2.0644091927923103E-2</v>
      </c>
      <c r="AE1712" s="46">
        <v>2.0629239585925659E-2</v>
      </c>
      <c r="AF1712" s="46">
        <v>2.060389957142442E-2</v>
      </c>
      <c r="AG1712" s="46">
        <v>2.0512104886251548E-2</v>
      </c>
      <c r="AH1712" s="46">
        <v>2.041764626735125E-2</v>
      </c>
      <c r="AI1712" s="46">
        <v>2.0327089176181822E-2</v>
      </c>
      <c r="AJ1712" s="46">
        <v>2.0235950961730542E-2</v>
      </c>
      <c r="AK1712" s="46">
        <v>0.1733726124797047</v>
      </c>
      <c r="AL1712" s="45">
        <v>0.1733726124797047</v>
      </c>
      <c r="AM1712" s="45">
        <v>1.380039814469106E-2</v>
      </c>
      <c r="AN1712" s="45">
        <v>2.901191950179155E-2</v>
      </c>
      <c r="AO1712" s="45">
        <v>4.5412493197975412E-2</v>
      </c>
      <c r="AP1712" s="45">
        <v>6.280387910401064E-2</v>
      </c>
      <c r="AQ1712" s="45">
        <v>8.1012179054874484E-2</v>
      </c>
      <c r="AR1712" s="45">
        <v>9.9974064132648283E-2</v>
      </c>
      <c r="AS1712" s="45">
        <v>0.11946009496256657</v>
      </c>
      <c r="AT1712" s="45">
        <v>0.13933667461842253</v>
      </c>
      <c r="AU1712" s="45">
        <v>0.15949206521686471</v>
      </c>
      <c r="AV1712" s="45">
        <v>0.1733726124797047</v>
      </c>
      <c r="AW1712" s="45">
        <v>0.1733726124797047</v>
      </c>
      <c r="AX1712" s="45">
        <v>0.1733726124797047</v>
      </c>
      <c r="AY1712" s="45">
        <v>0.1733726124797047</v>
      </c>
      <c r="AZ1712" s="45">
        <v>0.1733726124797047</v>
      </c>
      <c r="BA1712" s="45">
        <v>0.1733726124797047</v>
      </c>
      <c r="BB1712" s="45">
        <v>0.1733726124797047</v>
      </c>
      <c r="BC1712" s="45">
        <v>0.1733726124797047</v>
      </c>
      <c r="BD1712" s="45">
        <v>0.1733726124797047</v>
      </c>
      <c r="BE1712" s="45">
        <v>0.1733726124797047</v>
      </c>
      <c r="BF1712" s="45">
        <v>0.1733726124797047</v>
      </c>
    </row>
    <row r="1713" spans="1:58" ht="13.5" thickBot="1" x14ac:dyDescent="0.25">
      <c r="A1713" s="6" t="s">
        <v>1141</v>
      </c>
      <c r="B1713" s="6" t="s">
        <v>1141</v>
      </c>
      <c r="C1713" s="6" t="s">
        <v>414</v>
      </c>
      <c r="D1713" s="6" t="s">
        <v>1141</v>
      </c>
      <c r="E1713" s="6">
        <v>9.6592332560410696</v>
      </c>
      <c r="F1713" s="6" t="s">
        <v>7</v>
      </c>
      <c r="G1713" s="21" t="s">
        <v>1305</v>
      </c>
      <c r="H1713" s="21" t="s">
        <v>1174</v>
      </c>
      <c r="I1713" s="21" t="s">
        <v>1160</v>
      </c>
      <c r="J1713" s="21" t="s">
        <v>240</v>
      </c>
      <c r="K1713" s="21" t="s">
        <v>1259</v>
      </c>
      <c r="L1713" s="21" t="s">
        <v>429</v>
      </c>
      <c r="M1713" s="3">
        <v>6.1829640034598832</v>
      </c>
      <c r="N1713" s="3">
        <v>9.6592332560410696</v>
      </c>
      <c r="O1713" s="21" t="s">
        <v>1161</v>
      </c>
      <c r="P1713" s="21">
        <v>0</v>
      </c>
      <c r="Q1713" s="46">
        <v>0.3536697226474656</v>
      </c>
      <c r="R1713" s="46">
        <v>0.38946733121260535</v>
      </c>
      <c r="S1713" s="46">
        <v>0.41963140889459055</v>
      </c>
      <c r="T1713" s="46">
        <v>0.44476649797675416</v>
      </c>
      <c r="U1713" s="46">
        <v>0.4654901094594166</v>
      </c>
      <c r="V1713" s="46">
        <v>0.48460718240981643</v>
      </c>
      <c r="W1713" s="46">
        <v>0.49790379910589627</v>
      </c>
      <c r="X1713" s="46">
        <v>0.50781130673779185</v>
      </c>
      <c r="Y1713" s="46">
        <v>0.5148842291435809</v>
      </c>
      <c r="Z1713" s="46">
        <v>0.51996469804220857</v>
      </c>
      <c r="AA1713" s="46">
        <v>0.52341084944404914</v>
      </c>
      <c r="AB1713" s="46">
        <v>0.52552122094500531</v>
      </c>
      <c r="AC1713" s="46">
        <v>0.52682881512297197</v>
      </c>
      <c r="AD1713" s="46">
        <v>0.52728168582502133</v>
      </c>
      <c r="AE1713" s="46">
        <v>0.52690490914072885</v>
      </c>
      <c r="AF1713" s="46">
        <v>0.52626207943445436</v>
      </c>
      <c r="AG1713" s="46">
        <v>0.52393341657972903</v>
      </c>
      <c r="AH1713" s="46">
        <v>0.52153717461073534</v>
      </c>
      <c r="AI1713" s="46">
        <v>0.51923990724671409</v>
      </c>
      <c r="AJ1713" s="46">
        <v>0.51692789785053816</v>
      </c>
      <c r="AK1713" s="46">
        <v>3.8559082039227781</v>
      </c>
      <c r="AL1713" s="45">
        <v>3.8559082039227781</v>
      </c>
      <c r="AM1713" s="45">
        <v>0.3536697226474656</v>
      </c>
      <c r="AN1713" s="45">
        <v>0.74313705386007101</v>
      </c>
      <c r="AO1713" s="45">
        <v>1.1627684627546615</v>
      </c>
      <c r="AP1713" s="45">
        <v>1.6075349607314156</v>
      </c>
      <c r="AQ1713" s="45">
        <v>2.0730250701908322</v>
      </c>
      <c r="AR1713" s="45">
        <v>2.5576322526006487</v>
      </c>
      <c r="AS1713" s="45">
        <v>3.0555360517065449</v>
      </c>
      <c r="AT1713" s="45">
        <v>3.5633473584443367</v>
      </c>
      <c r="AU1713" s="45">
        <v>3.8559082039227781</v>
      </c>
      <c r="AV1713" s="45">
        <v>3.8559082039227781</v>
      </c>
      <c r="AW1713" s="45">
        <v>3.8559082039227781</v>
      </c>
      <c r="AX1713" s="45">
        <v>3.8559082039227781</v>
      </c>
      <c r="AY1713" s="45">
        <v>3.8559082039227781</v>
      </c>
      <c r="AZ1713" s="45">
        <v>3.8559082039227781</v>
      </c>
      <c r="BA1713" s="45">
        <v>3.8559082039227781</v>
      </c>
      <c r="BB1713" s="45">
        <v>3.8559082039227781</v>
      </c>
      <c r="BC1713" s="45">
        <v>3.8559082039227781</v>
      </c>
      <c r="BD1713" s="45">
        <v>3.8559082039227781</v>
      </c>
      <c r="BE1713" s="45">
        <v>3.8559082039227781</v>
      </c>
      <c r="BF1713" s="45">
        <v>3.8559082039227781</v>
      </c>
    </row>
    <row r="1714" spans="1:58" ht="13.5" thickBot="1" x14ac:dyDescent="0.25">
      <c r="A1714" s="6" t="s">
        <v>1351</v>
      </c>
      <c r="B1714" s="6" t="s">
        <v>1141</v>
      </c>
      <c r="C1714" s="6" t="s">
        <v>414</v>
      </c>
      <c r="D1714" s="6" t="s">
        <v>1351</v>
      </c>
      <c r="E1714" s="6">
        <v>13.740235453764541</v>
      </c>
      <c r="F1714" s="6" t="s">
        <v>7</v>
      </c>
      <c r="G1714" s="21" t="s">
        <v>1305</v>
      </c>
      <c r="H1714" s="21" t="s">
        <v>1174</v>
      </c>
      <c r="I1714" s="21" t="s">
        <v>1160</v>
      </c>
      <c r="J1714" s="21" t="s">
        <v>240</v>
      </c>
      <c r="K1714" s="21" t="s">
        <v>1259</v>
      </c>
      <c r="L1714" s="21" t="s">
        <v>430</v>
      </c>
      <c r="M1714" s="3">
        <v>8.1646321641570694</v>
      </c>
      <c r="N1714" s="3">
        <v>13.740235453764541</v>
      </c>
      <c r="O1714" s="21" t="s">
        <v>1161</v>
      </c>
      <c r="P1714" s="21">
        <v>0</v>
      </c>
      <c r="Q1714" s="46">
        <v>0.25426368704290481</v>
      </c>
      <c r="R1714" s="46">
        <v>0.27856428224843616</v>
      </c>
      <c r="S1714" s="46">
        <v>0.29904065122610957</v>
      </c>
      <c r="T1714" s="46">
        <v>0.31610317718029951</v>
      </c>
      <c r="U1714" s="46">
        <v>0.33017104690742122</v>
      </c>
      <c r="V1714" s="46">
        <v>0.34314834538916039</v>
      </c>
      <c r="W1714" s="46">
        <v>0.35217452654722808</v>
      </c>
      <c r="X1714" s="46">
        <v>0.35890006889792186</v>
      </c>
      <c r="Y1714" s="46">
        <v>0.363701401478294</v>
      </c>
      <c r="Z1714" s="46">
        <v>0.36715019102341645</v>
      </c>
      <c r="AA1714" s="46">
        <v>0.36948955204751166</v>
      </c>
      <c r="AB1714" s="46">
        <v>0.37092214169898824</v>
      </c>
      <c r="AC1714" s="46">
        <v>0.37180977967497358</v>
      </c>
      <c r="AD1714" s="46">
        <v>0.37211720321671443</v>
      </c>
      <c r="AE1714" s="46">
        <v>0.37186143479935707</v>
      </c>
      <c r="AF1714" s="46">
        <v>0.37142506083181004</v>
      </c>
      <c r="AG1714" s="46">
        <v>0.36984428782291295</v>
      </c>
      <c r="AH1714" s="46">
        <v>0.36821763988644363</v>
      </c>
      <c r="AI1714" s="46">
        <v>0.36665817917022364</v>
      </c>
      <c r="AJ1714" s="46">
        <v>0.36508871107724683</v>
      </c>
      <c r="AK1714" s="46">
        <v>0.46897187308342997</v>
      </c>
      <c r="AL1714" s="45">
        <v>0.46897187308342997</v>
      </c>
      <c r="AM1714" s="45">
        <v>0.25426368704290481</v>
      </c>
      <c r="AN1714" s="45">
        <v>0.46897187308342997</v>
      </c>
      <c r="AO1714" s="45">
        <v>0.46897187308342997</v>
      </c>
      <c r="AP1714" s="45">
        <v>0.46897187308342997</v>
      </c>
      <c r="AQ1714" s="45">
        <v>0.46897187308342997</v>
      </c>
      <c r="AR1714" s="45">
        <v>0.46897187308342997</v>
      </c>
      <c r="AS1714" s="45">
        <v>0.46897187308342997</v>
      </c>
      <c r="AT1714" s="45">
        <v>0.46897187308342997</v>
      </c>
      <c r="AU1714" s="45">
        <v>0.46897187308342997</v>
      </c>
      <c r="AV1714" s="45">
        <v>0.46897187308342997</v>
      </c>
      <c r="AW1714" s="45">
        <v>0.46897187308342997</v>
      </c>
      <c r="AX1714" s="45">
        <v>0.46897187308342997</v>
      </c>
      <c r="AY1714" s="45">
        <v>0.46897187308342997</v>
      </c>
      <c r="AZ1714" s="45">
        <v>0.46897187308342997</v>
      </c>
      <c r="BA1714" s="45">
        <v>0.46897187308342997</v>
      </c>
      <c r="BB1714" s="45">
        <v>0.46897187308342997</v>
      </c>
      <c r="BC1714" s="45">
        <v>0.46897187308342997</v>
      </c>
      <c r="BD1714" s="45">
        <v>0.46897187308342997</v>
      </c>
      <c r="BE1714" s="45">
        <v>0.46897187308342997</v>
      </c>
      <c r="BF1714" s="45">
        <v>0.46897187308342997</v>
      </c>
    </row>
    <row r="1715" spans="1:58" ht="13.5" thickBot="1" x14ac:dyDescent="0.25">
      <c r="A1715" s="6" t="s">
        <v>1142</v>
      </c>
      <c r="B1715" s="6" t="s">
        <v>1137</v>
      </c>
      <c r="C1715" s="6" t="s">
        <v>431</v>
      </c>
      <c r="D1715" s="6" t="s">
        <v>1142</v>
      </c>
      <c r="E1715" s="6">
        <v>27.097106774814481</v>
      </c>
      <c r="F1715" s="6" t="s">
        <v>314</v>
      </c>
      <c r="G1715" s="21" t="s">
        <v>1305</v>
      </c>
      <c r="H1715" s="21" t="s">
        <v>1174</v>
      </c>
      <c r="I1715" s="21" t="s">
        <v>1183</v>
      </c>
      <c r="J1715" s="21" t="s">
        <v>240</v>
      </c>
      <c r="K1715" s="21" t="s">
        <v>301</v>
      </c>
      <c r="L1715" s="21" t="s">
        <v>432</v>
      </c>
      <c r="M1715" s="3">
        <v>16.777216841965799</v>
      </c>
      <c r="N1715" s="3">
        <v>27.097106774814481</v>
      </c>
      <c r="O1715" s="21" t="s">
        <v>1453</v>
      </c>
      <c r="P1715" s="21">
        <v>0</v>
      </c>
      <c r="Q1715" s="46">
        <v>1.3491717176811012E-2</v>
      </c>
      <c r="R1715" s="46">
        <v>1.7663293330647444E-2</v>
      </c>
      <c r="S1715" s="46">
        <v>2.1813391272912742E-2</v>
      </c>
      <c r="T1715" s="46">
        <v>2.5950023969123832E-2</v>
      </c>
      <c r="U1715" s="46">
        <v>3.0059432490773676E-2</v>
      </c>
      <c r="V1715" s="46">
        <v>3.4154707795706916E-2</v>
      </c>
      <c r="W1715" s="46">
        <v>3.8219453299685777E-2</v>
      </c>
      <c r="X1715" s="46">
        <v>4.2254424264572682E-2</v>
      </c>
      <c r="Y1715" s="46">
        <v>4.6261897858427159E-2</v>
      </c>
      <c r="Z1715" s="46">
        <v>5.0255278545407893E-2</v>
      </c>
      <c r="AA1715" s="46">
        <v>5.4228532801478158E-2</v>
      </c>
      <c r="AB1715" s="46">
        <v>5.8165237549143864E-2</v>
      </c>
      <c r="AC1715" s="46">
        <v>6.2064045845012267E-2</v>
      </c>
      <c r="AD1715" s="46">
        <v>6.5955915379033656E-2</v>
      </c>
      <c r="AE1715" s="46">
        <v>6.9830110933557524E-2</v>
      </c>
      <c r="AF1715" s="46">
        <v>7.3685908164802236E-2</v>
      </c>
      <c r="AG1715" s="46">
        <v>7.3455688800757576E-2</v>
      </c>
      <c r="AH1715" s="46">
        <v>7.3226120680040627E-2</v>
      </c>
      <c r="AI1715" s="46">
        <v>7.2997201957566107E-2</v>
      </c>
      <c r="AJ1715" s="46">
        <v>7.2768930793484857E-2</v>
      </c>
      <c r="AK1715" s="46">
        <v>1.1867601360362323</v>
      </c>
      <c r="AL1715" s="45">
        <v>0.99650131290894606</v>
      </c>
      <c r="AM1715" s="45">
        <v>1.3491717176811012E-2</v>
      </c>
      <c r="AN1715" s="45">
        <v>3.1155010507458454E-2</v>
      </c>
      <c r="AO1715" s="45">
        <v>5.2968401780371197E-2</v>
      </c>
      <c r="AP1715" s="45">
        <v>7.8918425749495036E-2</v>
      </c>
      <c r="AQ1715" s="45">
        <v>0.1089778582402687</v>
      </c>
      <c r="AR1715" s="45">
        <v>0.14313256603597563</v>
      </c>
      <c r="AS1715" s="45">
        <v>0.18135201933566142</v>
      </c>
      <c r="AT1715" s="45">
        <v>0.2236064436002341</v>
      </c>
      <c r="AU1715" s="45">
        <v>0.26986834145866123</v>
      </c>
      <c r="AV1715" s="45">
        <v>0.32012362000406913</v>
      </c>
      <c r="AW1715" s="45">
        <v>0.37435215280554729</v>
      </c>
      <c r="AX1715" s="45">
        <v>0.43251739035469117</v>
      </c>
      <c r="AY1715" s="45">
        <v>0.49458143619970341</v>
      </c>
      <c r="AZ1715" s="45">
        <v>0.56053735157873708</v>
      </c>
      <c r="BA1715" s="45">
        <v>0.63036746251229459</v>
      </c>
      <c r="BB1715" s="45">
        <v>0.70405337067709683</v>
      </c>
      <c r="BC1715" s="45">
        <v>0.77750905947785443</v>
      </c>
      <c r="BD1715" s="45">
        <v>0.85073518015789507</v>
      </c>
      <c r="BE1715" s="45">
        <v>0.92373238211546116</v>
      </c>
      <c r="BF1715" s="45">
        <v>0.99650131290894606</v>
      </c>
    </row>
    <row r="1716" spans="1:58" ht="13.5" thickBot="1" x14ac:dyDescent="0.25">
      <c r="A1716" s="6" t="s">
        <v>1351</v>
      </c>
      <c r="B1716" s="6" t="s">
        <v>1141</v>
      </c>
      <c r="C1716" s="6" t="s">
        <v>433</v>
      </c>
      <c r="D1716" s="6" t="s">
        <v>1351</v>
      </c>
      <c r="E1716" s="6">
        <v>13.771691053719787</v>
      </c>
      <c r="F1716" s="6" t="s">
        <v>28</v>
      </c>
      <c r="G1716" s="21" t="s">
        <v>1305</v>
      </c>
      <c r="H1716" s="21" t="s">
        <v>1159</v>
      </c>
      <c r="I1716" s="21" t="s">
        <v>1160</v>
      </c>
      <c r="J1716" s="21" t="s">
        <v>240</v>
      </c>
      <c r="K1716" s="21" t="s">
        <v>433</v>
      </c>
      <c r="L1716" s="21" t="s">
        <v>434</v>
      </c>
      <c r="M1716" s="3">
        <v>8.545155169268936</v>
      </c>
      <c r="N1716" s="3">
        <v>13.771691053719787</v>
      </c>
      <c r="O1716" s="21" t="s">
        <v>1471</v>
      </c>
      <c r="P1716" s="21">
        <v>0</v>
      </c>
      <c r="Q1716" s="46">
        <v>0.24673320592041842</v>
      </c>
      <c r="R1716" s="46">
        <v>0.24673320592041842</v>
      </c>
      <c r="S1716" s="46">
        <v>0.24673320592041842</v>
      </c>
      <c r="T1716" s="46">
        <v>0.24673320592041842</v>
      </c>
      <c r="U1716" s="46">
        <v>0.24673320592041842</v>
      </c>
      <c r="V1716" s="46">
        <v>0.21992446994065401</v>
      </c>
      <c r="W1716" s="46">
        <v>0.17166874517707797</v>
      </c>
      <c r="X1716" s="46">
        <v>0.13306416536621712</v>
      </c>
      <c r="Y1716" s="46">
        <v>0.10218050151752851</v>
      </c>
      <c r="Z1716" s="46">
        <v>7.747357043857761E-2</v>
      </c>
      <c r="AA1716" s="46">
        <v>5.7708025575416863E-2</v>
      </c>
      <c r="AB1716" s="46">
        <v>4.1895589684888268E-2</v>
      </c>
      <c r="AC1716" s="46">
        <v>2.9245640972465396E-2</v>
      </c>
      <c r="AD1716" s="46">
        <v>1.9125682002527095E-2</v>
      </c>
      <c r="AE1716" s="46">
        <v>1.1029714826576456E-2</v>
      </c>
      <c r="AF1716" s="46">
        <v>4.5529410858159459E-3</v>
      </c>
      <c r="AG1716" s="46">
        <v>0</v>
      </c>
      <c r="AH1716" s="46">
        <v>0</v>
      </c>
      <c r="AI1716" s="46">
        <v>0</v>
      </c>
      <c r="AJ1716" s="46">
        <v>0</v>
      </c>
      <c r="AK1716" s="46">
        <v>2.0240104380541308</v>
      </c>
      <c r="AL1716" s="45">
        <v>2.0240104380541308</v>
      </c>
      <c r="AM1716" s="45">
        <v>0.24673320592041842</v>
      </c>
      <c r="AN1716" s="45">
        <v>0.49346641184083684</v>
      </c>
      <c r="AO1716" s="45">
        <v>0.74019961776125531</v>
      </c>
      <c r="AP1716" s="45">
        <v>0.98693282368167368</v>
      </c>
      <c r="AQ1716" s="45">
        <v>1.233666029602092</v>
      </c>
      <c r="AR1716" s="45">
        <v>1.453590499542746</v>
      </c>
      <c r="AS1716" s="45">
        <v>1.625259244719824</v>
      </c>
      <c r="AT1716" s="45">
        <v>1.758323410086041</v>
      </c>
      <c r="AU1716" s="45">
        <v>1.8605039116035695</v>
      </c>
      <c r="AV1716" s="45">
        <v>1.9379774820421471</v>
      </c>
      <c r="AW1716" s="45">
        <v>1.9956855076175639</v>
      </c>
      <c r="AX1716" s="45">
        <v>2.0240104380541308</v>
      </c>
      <c r="AY1716" s="45">
        <v>2.0240104380541308</v>
      </c>
      <c r="AZ1716" s="45">
        <v>2.0240104380541308</v>
      </c>
      <c r="BA1716" s="45">
        <v>2.0240104380541308</v>
      </c>
      <c r="BB1716" s="45">
        <v>2.0240104380541308</v>
      </c>
      <c r="BC1716" s="45">
        <v>2.0240104380541308</v>
      </c>
      <c r="BD1716" s="45">
        <v>2.0240104380541308</v>
      </c>
      <c r="BE1716" s="45">
        <v>2.0240104380541308</v>
      </c>
      <c r="BF1716" s="45">
        <v>2.0240104380541308</v>
      </c>
    </row>
    <row r="1717" spans="1:58" ht="13.5" thickBot="1" x14ac:dyDescent="0.25">
      <c r="A1717" s="6" t="s">
        <v>1142</v>
      </c>
      <c r="B1717" s="6" t="s">
        <v>1137</v>
      </c>
      <c r="C1717" s="6" t="s">
        <v>433</v>
      </c>
      <c r="D1717" s="6" t="s">
        <v>1142</v>
      </c>
      <c r="E1717" s="6">
        <v>29.51995684334193</v>
      </c>
      <c r="F1717" s="6" t="s">
        <v>28</v>
      </c>
      <c r="G1717" s="21" t="s">
        <v>1305</v>
      </c>
      <c r="H1717" s="21" t="s">
        <v>1159</v>
      </c>
      <c r="I1717" s="21" t="s">
        <v>1160</v>
      </c>
      <c r="J1717" s="21" t="s">
        <v>240</v>
      </c>
      <c r="K1717" s="21" t="s">
        <v>433</v>
      </c>
      <c r="L1717" s="21" t="s">
        <v>435</v>
      </c>
      <c r="M1717" s="3">
        <v>19.106329738896807</v>
      </c>
      <c r="N1717" s="3">
        <v>29.51995684334193</v>
      </c>
      <c r="O1717" s="21" t="s">
        <v>1471</v>
      </c>
      <c r="P1717" s="21">
        <v>0</v>
      </c>
      <c r="Q1717" s="46">
        <v>8.269229779041648E-2</v>
      </c>
      <c r="R1717" s="46">
        <v>8.269229779041648E-2</v>
      </c>
      <c r="S1717" s="46">
        <v>8.269229779041648E-2</v>
      </c>
      <c r="T1717" s="46">
        <v>8.269229779041648E-2</v>
      </c>
      <c r="U1717" s="46">
        <v>8.269229779041648E-2</v>
      </c>
      <c r="V1717" s="46">
        <v>7.3707386453681509E-2</v>
      </c>
      <c r="W1717" s="46">
        <v>5.7534546047558532E-2</v>
      </c>
      <c r="X1717" s="46">
        <v>4.4596273722660153E-2</v>
      </c>
      <c r="Y1717" s="46">
        <v>3.4245655862741455E-2</v>
      </c>
      <c r="Z1717" s="46">
        <v>2.5965161574806488E-2</v>
      </c>
      <c r="AA1717" s="46">
        <v>1.934076614445852E-2</v>
      </c>
      <c r="AB1717" s="46">
        <v>1.4041249800180147E-2</v>
      </c>
      <c r="AC1717" s="46">
        <v>9.8016367247574475E-3</v>
      </c>
      <c r="AD1717" s="46">
        <v>6.409946264419283E-3</v>
      </c>
      <c r="AE1717" s="46">
        <v>3.6965938961487557E-3</v>
      </c>
      <c r="AF1717" s="46">
        <v>1.5259120015323323E-3</v>
      </c>
      <c r="AG1717" s="46">
        <v>0</v>
      </c>
      <c r="AH1717" s="46">
        <v>0</v>
      </c>
      <c r="AI1717" s="46">
        <v>0</v>
      </c>
      <c r="AJ1717" s="46">
        <v>0</v>
      </c>
      <c r="AK1717" s="46">
        <v>0.67834434060110715</v>
      </c>
      <c r="AL1717" s="45">
        <v>0.67834434060110715</v>
      </c>
      <c r="AM1717" s="45">
        <v>8.269229779041648E-2</v>
      </c>
      <c r="AN1717" s="45">
        <v>0.16538459558083296</v>
      </c>
      <c r="AO1717" s="45">
        <v>0.24807689337124944</v>
      </c>
      <c r="AP1717" s="45">
        <v>0.33076919116166592</v>
      </c>
      <c r="AQ1717" s="45">
        <v>0.4134614889520824</v>
      </c>
      <c r="AR1717" s="45">
        <v>0.48716887540576392</v>
      </c>
      <c r="AS1717" s="45">
        <v>0.5447034214533224</v>
      </c>
      <c r="AT1717" s="45">
        <v>0.58929969517598257</v>
      </c>
      <c r="AU1717" s="45">
        <v>0.62354535103872399</v>
      </c>
      <c r="AV1717" s="45">
        <v>0.64951051261353043</v>
      </c>
      <c r="AW1717" s="45">
        <v>0.668851278757989</v>
      </c>
      <c r="AX1717" s="45">
        <v>0.67834434060110715</v>
      </c>
      <c r="AY1717" s="45">
        <v>0.67834434060110715</v>
      </c>
      <c r="AZ1717" s="45">
        <v>0.67834434060110715</v>
      </c>
      <c r="BA1717" s="45">
        <v>0.67834434060110715</v>
      </c>
      <c r="BB1717" s="45">
        <v>0.67834434060110715</v>
      </c>
      <c r="BC1717" s="45">
        <v>0.67834434060110715</v>
      </c>
      <c r="BD1717" s="45">
        <v>0.67834434060110715</v>
      </c>
      <c r="BE1717" s="45">
        <v>0.67834434060110715</v>
      </c>
      <c r="BF1717" s="45">
        <v>0.67834434060110715</v>
      </c>
    </row>
    <row r="1718" spans="1:58" ht="13.5" thickBot="1" x14ac:dyDescent="0.25">
      <c r="A1718" s="6" t="s">
        <v>1350</v>
      </c>
      <c r="B1718" s="6" t="s">
        <v>1350</v>
      </c>
      <c r="C1718" s="6" t="s">
        <v>433</v>
      </c>
      <c r="D1718" s="6" t="s">
        <v>1350</v>
      </c>
      <c r="E1718" s="6">
        <v>3.634329616488484</v>
      </c>
      <c r="F1718" s="6" t="s">
        <v>28</v>
      </c>
      <c r="G1718" s="21" t="s">
        <v>1305</v>
      </c>
      <c r="H1718" s="21" t="s">
        <v>1159</v>
      </c>
      <c r="I1718" s="21" t="s">
        <v>1160</v>
      </c>
      <c r="J1718" s="21" t="s">
        <v>240</v>
      </c>
      <c r="K1718" s="21" t="s">
        <v>433</v>
      </c>
      <c r="L1718" s="21" t="s">
        <v>436</v>
      </c>
      <c r="M1718" s="3">
        <v>2.3361064114040717</v>
      </c>
      <c r="N1718" s="3">
        <v>3.634329616488484</v>
      </c>
      <c r="O1718" s="21" t="s">
        <v>1471</v>
      </c>
      <c r="P1718" s="21">
        <v>0</v>
      </c>
      <c r="Q1718" s="46">
        <v>9.244194623707196E-3</v>
      </c>
      <c r="R1718" s="46">
        <v>9.244194623707196E-3</v>
      </c>
      <c r="S1718" s="46">
        <v>9.244194623707196E-3</v>
      </c>
      <c r="T1718" s="46">
        <v>9.244194623707196E-3</v>
      </c>
      <c r="U1718" s="46">
        <v>9.244194623707196E-3</v>
      </c>
      <c r="V1718" s="46">
        <v>8.2397689239395774E-3</v>
      </c>
      <c r="W1718" s="46">
        <v>6.4318026643578642E-3</v>
      </c>
      <c r="X1718" s="46">
        <v>4.9854296566924925E-3</v>
      </c>
      <c r="Y1718" s="46">
        <v>3.8283312505601966E-3</v>
      </c>
      <c r="Z1718" s="46">
        <v>2.9026525256543589E-3</v>
      </c>
      <c r="AA1718" s="46">
        <v>2.1621095457296903E-3</v>
      </c>
      <c r="AB1718" s="46">
        <v>1.5696751617899532E-3</v>
      </c>
      <c r="AC1718" s="46">
        <v>1.0957276546381645E-3</v>
      </c>
      <c r="AD1718" s="46">
        <v>7.1656964891673417E-4</v>
      </c>
      <c r="AE1718" s="46">
        <v>4.1324324433958913E-4</v>
      </c>
      <c r="AF1718" s="46">
        <v>1.7058212067787315E-4</v>
      </c>
      <c r="AG1718" s="46">
        <v>0</v>
      </c>
      <c r="AH1718" s="46">
        <v>0</v>
      </c>
      <c r="AI1718" s="46">
        <v>0</v>
      </c>
      <c r="AJ1718" s="46">
        <v>0</v>
      </c>
      <c r="AK1718" s="46">
        <v>7.5832299669555195E-2</v>
      </c>
      <c r="AL1718" s="45">
        <v>7.5832299669555195E-2</v>
      </c>
      <c r="AM1718" s="45">
        <v>9.244194623707196E-3</v>
      </c>
      <c r="AN1718" s="45">
        <v>1.8488389247414392E-2</v>
      </c>
      <c r="AO1718" s="45">
        <v>2.773258387112159E-2</v>
      </c>
      <c r="AP1718" s="45">
        <v>3.6976778494828784E-2</v>
      </c>
      <c r="AQ1718" s="45">
        <v>4.6220973118535978E-2</v>
      </c>
      <c r="AR1718" s="45">
        <v>5.4460742042475557E-2</v>
      </c>
      <c r="AS1718" s="45">
        <v>6.0892544706833418E-2</v>
      </c>
      <c r="AT1718" s="45">
        <v>6.587797436352591E-2</v>
      </c>
      <c r="AU1718" s="45">
        <v>6.9706305614086111E-2</v>
      </c>
      <c r="AV1718" s="45">
        <v>7.260895813974047E-2</v>
      </c>
      <c r="AW1718" s="45">
        <v>7.4771067685470163E-2</v>
      </c>
      <c r="AX1718" s="45">
        <v>7.5832299669555195E-2</v>
      </c>
      <c r="AY1718" s="45">
        <v>7.5832299669555195E-2</v>
      </c>
      <c r="AZ1718" s="45">
        <v>7.5832299669555195E-2</v>
      </c>
      <c r="BA1718" s="45">
        <v>7.5832299669555195E-2</v>
      </c>
      <c r="BB1718" s="45">
        <v>7.5832299669555195E-2</v>
      </c>
      <c r="BC1718" s="45">
        <v>7.5832299669555195E-2</v>
      </c>
      <c r="BD1718" s="45">
        <v>7.5832299669555195E-2</v>
      </c>
      <c r="BE1718" s="45">
        <v>7.5832299669555195E-2</v>
      </c>
      <c r="BF1718" s="45">
        <v>7.5832299669555195E-2</v>
      </c>
    </row>
    <row r="1719" spans="1:58" ht="13.5" thickBot="1" x14ac:dyDescent="0.25">
      <c r="A1719" s="6" t="s">
        <v>1351</v>
      </c>
      <c r="B1719" s="6" t="s">
        <v>1141</v>
      </c>
      <c r="C1719" s="6" t="s">
        <v>433</v>
      </c>
      <c r="D1719" s="6" t="s">
        <v>1351</v>
      </c>
      <c r="E1719" s="6">
        <v>10.510114441591968</v>
      </c>
      <c r="F1719" s="6" t="s">
        <v>28</v>
      </c>
      <c r="G1719" s="21" t="s">
        <v>1305</v>
      </c>
      <c r="H1719" s="21" t="s">
        <v>1159</v>
      </c>
      <c r="I1719" s="21" t="s">
        <v>1160</v>
      </c>
      <c r="J1719" s="21" t="s">
        <v>240</v>
      </c>
      <c r="K1719" s="21" t="s">
        <v>433</v>
      </c>
      <c r="L1719" s="21" t="s">
        <v>437</v>
      </c>
      <c r="M1719" s="3">
        <v>5.1911819488041377</v>
      </c>
      <c r="N1719" s="3">
        <v>10.510114441591968</v>
      </c>
      <c r="O1719" s="21" t="s">
        <v>1471</v>
      </c>
      <c r="P1719" s="21" t="s">
        <v>1472</v>
      </c>
      <c r="Q1719" s="46">
        <v>0.18615004427508097</v>
      </c>
      <c r="R1719" s="46">
        <v>0.18615004427508097</v>
      </c>
      <c r="S1719" s="46">
        <v>0.18615004427508097</v>
      </c>
      <c r="T1719" s="46">
        <v>0.18615004427508097</v>
      </c>
      <c r="U1719" s="46">
        <v>0.18615004427508097</v>
      </c>
      <c r="V1719" s="46">
        <v>0.16592395686631228</v>
      </c>
      <c r="W1719" s="46">
        <v>0.1295169995305287</v>
      </c>
      <c r="X1719" s="46">
        <v>0.10039143366190173</v>
      </c>
      <c r="Y1719" s="46">
        <v>7.7090980967000178E-2</v>
      </c>
      <c r="Z1719" s="46">
        <v>5.845061881107895E-2</v>
      </c>
      <c r="AA1719" s="46">
        <v>4.3538329086341969E-2</v>
      </c>
      <c r="AB1719" s="46">
        <v>3.1608497306552366E-2</v>
      </c>
      <c r="AC1719" s="46">
        <v>2.2064631882720689E-2</v>
      </c>
      <c r="AD1719" s="46">
        <v>1.4429539543655358E-2</v>
      </c>
      <c r="AE1719" s="46">
        <v>8.3214656724030917E-3</v>
      </c>
      <c r="AF1719" s="46">
        <v>3.4350065754012726E-3</v>
      </c>
      <c r="AG1719" s="46">
        <v>0</v>
      </c>
      <c r="AH1719" s="46">
        <v>0</v>
      </c>
      <c r="AI1719" s="46">
        <v>0</v>
      </c>
      <c r="AJ1719" s="46">
        <v>0</v>
      </c>
      <c r="AK1719" s="46">
        <v>1.5270325339935238</v>
      </c>
      <c r="AL1719" s="45">
        <v>1.5270325339935238</v>
      </c>
      <c r="AM1719" s="45">
        <v>0.18615004427508097</v>
      </c>
      <c r="AN1719" s="45">
        <v>0.37230008855016195</v>
      </c>
      <c r="AO1719" s="45">
        <v>0.55845013282524292</v>
      </c>
      <c r="AP1719" s="45">
        <v>0.74460017710032389</v>
      </c>
      <c r="AQ1719" s="45">
        <v>0.93075022137540486</v>
      </c>
      <c r="AR1719" s="45">
        <v>1.0966741782417171</v>
      </c>
      <c r="AS1719" s="45">
        <v>1.2261911777722458</v>
      </c>
      <c r="AT1719" s="45">
        <v>1.3265826114341475</v>
      </c>
      <c r="AU1719" s="45">
        <v>1.4036735924011476</v>
      </c>
      <c r="AV1719" s="45">
        <v>1.4621242112122266</v>
      </c>
      <c r="AW1719" s="45">
        <v>1.5056625402985686</v>
      </c>
      <c r="AX1719" s="45">
        <v>1.5270325339935238</v>
      </c>
      <c r="AY1719" s="45">
        <v>1.5270325339935238</v>
      </c>
      <c r="AZ1719" s="45">
        <v>1.5270325339935238</v>
      </c>
      <c r="BA1719" s="45">
        <v>1.5270325339935238</v>
      </c>
      <c r="BB1719" s="45">
        <v>1.5270325339935238</v>
      </c>
      <c r="BC1719" s="45">
        <v>1.5270325339935238</v>
      </c>
      <c r="BD1719" s="45">
        <v>1.5270325339935238</v>
      </c>
      <c r="BE1719" s="45">
        <v>1.5270325339935238</v>
      </c>
      <c r="BF1719" s="45">
        <v>1.5270325339935238</v>
      </c>
    </row>
    <row r="1720" spans="1:58" ht="13.5" thickBot="1" x14ac:dyDescent="0.25">
      <c r="A1720" s="6" t="s">
        <v>1353</v>
      </c>
      <c r="B1720" s="6" t="s">
        <v>1352</v>
      </c>
      <c r="C1720" s="6" t="s">
        <v>433</v>
      </c>
      <c r="D1720" s="6" t="s">
        <v>1353</v>
      </c>
      <c r="E1720" s="6">
        <v>33.968942493312753</v>
      </c>
      <c r="F1720" s="6" t="s">
        <v>28</v>
      </c>
      <c r="G1720" s="21" t="s">
        <v>1305</v>
      </c>
      <c r="H1720" s="21" t="s">
        <v>1159</v>
      </c>
      <c r="I1720" s="21" t="s">
        <v>1160</v>
      </c>
      <c r="J1720" s="21" t="s">
        <v>240</v>
      </c>
      <c r="K1720" s="21" t="s">
        <v>433</v>
      </c>
      <c r="L1720" s="21" t="s">
        <v>438</v>
      </c>
      <c r="M1720" s="3">
        <v>23.909752517718875</v>
      </c>
      <c r="N1720" s="3">
        <v>33.968942493312753</v>
      </c>
      <c r="O1720" s="21" t="s">
        <v>1471</v>
      </c>
      <c r="P1720" s="21" t="s">
        <v>1472</v>
      </c>
      <c r="Q1720" s="46">
        <v>0.15090849753447422</v>
      </c>
      <c r="R1720" s="46">
        <v>0.15090849753447422</v>
      </c>
      <c r="S1720" s="46">
        <v>0.15090849753447422</v>
      </c>
      <c r="T1720" s="46">
        <v>0.15090849753447422</v>
      </c>
      <c r="U1720" s="46">
        <v>0.15090849753447422</v>
      </c>
      <c r="V1720" s="46">
        <v>0.13451157174407391</v>
      </c>
      <c r="W1720" s="46">
        <v>0.10499710532135344</v>
      </c>
      <c r="X1720" s="46">
        <v>8.1385532183176998E-2</v>
      </c>
      <c r="Y1720" s="46">
        <v>6.2496273672635862E-2</v>
      </c>
      <c r="Z1720" s="46">
        <v>4.7384866864202957E-2</v>
      </c>
      <c r="AA1720" s="46">
        <v>3.529574141745663E-2</v>
      </c>
      <c r="AB1720" s="46">
        <v>2.5624441060059573E-2</v>
      </c>
      <c r="AC1720" s="46">
        <v>1.7887400774141922E-2</v>
      </c>
      <c r="AD1720" s="46">
        <v>1.1697768545407808E-2</v>
      </c>
      <c r="AE1720" s="46">
        <v>6.7460627624205075E-3</v>
      </c>
      <c r="AF1720" s="46">
        <v>2.7846981360306767E-3</v>
      </c>
      <c r="AG1720" s="46">
        <v>0</v>
      </c>
      <c r="AH1720" s="46">
        <v>0</v>
      </c>
      <c r="AI1720" s="46">
        <v>0</v>
      </c>
      <c r="AJ1720" s="46">
        <v>0</v>
      </c>
      <c r="AK1720" s="46">
        <v>1.237937848946683</v>
      </c>
      <c r="AL1720" s="45">
        <v>1.237937848946683</v>
      </c>
      <c r="AM1720" s="45">
        <v>0.15090849753447422</v>
      </c>
      <c r="AN1720" s="45">
        <v>0.30181699506894843</v>
      </c>
      <c r="AO1720" s="45">
        <v>0.45272549260342265</v>
      </c>
      <c r="AP1720" s="45">
        <v>0.60363399013789687</v>
      </c>
      <c r="AQ1720" s="45">
        <v>0.75454248767237109</v>
      </c>
      <c r="AR1720" s="45">
        <v>0.889054059416445</v>
      </c>
      <c r="AS1720" s="45">
        <v>0.99405116473779842</v>
      </c>
      <c r="AT1720" s="45">
        <v>1.0754366969209754</v>
      </c>
      <c r="AU1720" s="45">
        <v>1.1379329705936112</v>
      </c>
      <c r="AV1720" s="45">
        <v>1.1853178374578142</v>
      </c>
      <c r="AW1720" s="45">
        <v>1.2206135788752708</v>
      </c>
      <c r="AX1720" s="45">
        <v>1.237937848946683</v>
      </c>
      <c r="AY1720" s="45">
        <v>1.237937848946683</v>
      </c>
      <c r="AZ1720" s="45">
        <v>1.237937848946683</v>
      </c>
      <c r="BA1720" s="45">
        <v>1.237937848946683</v>
      </c>
      <c r="BB1720" s="45">
        <v>1.237937848946683</v>
      </c>
      <c r="BC1720" s="45">
        <v>1.237937848946683</v>
      </c>
      <c r="BD1720" s="45">
        <v>1.237937848946683</v>
      </c>
      <c r="BE1720" s="45">
        <v>1.237937848946683</v>
      </c>
      <c r="BF1720" s="45">
        <v>1.237937848946683</v>
      </c>
    </row>
    <row r="1721" spans="1:58" ht="13.5" thickBot="1" x14ac:dyDescent="0.25">
      <c r="A1721" s="6" t="s">
        <v>1351</v>
      </c>
      <c r="B1721" s="6" t="s">
        <v>1141</v>
      </c>
      <c r="C1721" s="6" t="s">
        <v>433</v>
      </c>
      <c r="D1721" s="6" t="s">
        <v>1351</v>
      </c>
      <c r="E1721" s="6">
        <v>12.62743781172823</v>
      </c>
      <c r="F1721" s="6" t="s">
        <v>28</v>
      </c>
      <c r="G1721" s="21" t="s">
        <v>1305</v>
      </c>
      <c r="H1721" s="21" t="s">
        <v>1159</v>
      </c>
      <c r="I1721" s="21" t="s">
        <v>1160</v>
      </c>
      <c r="J1721" s="21" t="s">
        <v>240</v>
      </c>
      <c r="K1721" s="21" t="s">
        <v>433</v>
      </c>
      <c r="L1721" s="21" t="s">
        <v>439</v>
      </c>
      <c r="M1721" s="3">
        <v>7.77484722873906</v>
      </c>
      <c r="N1721" s="3">
        <v>12.62743781172823</v>
      </c>
      <c r="O1721" s="21" t="s">
        <v>1471</v>
      </c>
      <c r="P1721" s="21">
        <v>0</v>
      </c>
      <c r="Q1721" s="46">
        <v>0.66490968834885555</v>
      </c>
      <c r="R1721" s="46">
        <v>0.66490968834885555</v>
      </c>
      <c r="S1721" s="46">
        <v>0.66490968834885555</v>
      </c>
      <c r="T1721" s="46">
        <v>0.66490968834885555</v>
      </c>
      <c r="U1721" s="46">
        <v>0.66490968834885555</v>
      </c>
      <c r="V1721" s="46">
        <v>0.59266408922556069</v>
      </c>
      <c r="W1721" s="46">
        <v>0.46262201080362997</v>
      </c>
      <c r="X1721" s="46">
        <v>0.35858834806608503</v>
      </c>
      <c r="Y1721" s="46">
        <v>0.27536141787604923</v>
      </c>
      <c r="Z1721" s="46">
        <v>0.20877987372402071</v>
      </c>
      <c r="AA1721" s="46">
        <v>0.15551463840239774</v>
      </c>
      <c r="AB1721" s="46">
        <v>0.11290245014509945</v>
      </c>
      <c r="AC1721" s="46">
        <v>7.8812699539260761E-2</v>
      </c>
      <c r="AD1721" s="46">
        <v>5.1540899054589827E-2</v>
      </c>
      <c r="AE1721" s="46">
        <v>2.9723458666853102E-2</v>
      </c>
      <c r="AF1721" s="46">
        <v>1.2269506356663691E-2</v>
      </c>
      <c r="AG1721" s="46">
        <v>0</v>
      </c>
      <c r="AH1721" s="46">
        <v>0</v>
      </c>
      <c r="AI1721" s="46">
        <v>0</v>
      </c>
      <c r="AJ1721" s="46">
        <v>0</v>
      </c>
      <c r="AK1721" s="46">
        <v>5.4544103399502433</v>
      </c>
      <c r="AL1721" s="45">
        <v>5.4544103399502433</v>
      </c>
      <c r="AM1721" s="45">
        <v>0.66490968834885555</v>
      </c>
      <c r="AN1721" s="45">
        <v>1.3298193766977111</v>
      </c>
      <c r="AO1721" s="45">
        <v>1.9947290650465668</v>
      </c>
      <c r="AP1721" s="45">
        <v>2.6596387533954222</v>
      </c>
      <c r="AQ1721" s="45">
        <v>3.3245484417442777</v>
      </c>
      <c r="AR1721" s="45">
        <v>3.9172125309698385</v>
      </c>
      <c r="AS1721" s="45">
        <v>4.3798345417734685</v>
      </c>
      <c r="AT1721" s="45">
        <v>4.738422889839554</v>
      </c>
      <c r="AU1721" s="45">
        <v>5.0137843077156035</v>
      </c>
      <c r="AV1721" s="45">
        <v>5.2225641814396244</v>
      </c>
      <c r="AW1721" s="45">
        <v>5.3780788198420222</v>
      </c>
      <c r="AX1721" s="45">
        <v>5.4544103399502433</v>
      </c>
      <c r="AY1721" s="45">
        <v>5.4544103399502433</v>
      </c>
      <c r="AZ1721" s="45">
        <v>5.4544103399502433</v>
      </c>
      <c r="BA1721" s="45">
        <v>5.4544103399502433</v>
      </c>
      <c r="BB1721" s="45">
        <v>5.4544103399502433</v>
      </c>
      <c r="BC1721" s="45">
        <v>5.4544103399502433</v>
      </c>
      <c r="BD1721" s="45">
        <v>5.4544103399502433</v>
      </c>
      <c r="BE1721" s="45">
        <v>5.4544103399502433</v>
      </c>
      <c r="BF1721" s="45">
        <v>5.4544103399502433</v>
      </c>
    </row>
    <row r="1722" spans="1:58" ht="13.5" thickBot="1" x14ac:dyDescent="0.25">
      <c r="A1722" s="6" t="s">
        <v>1352</v>
      </c>
      <c r="B1722" s="6" t="s">
        <v>1137</v>
      </c>
      <c r="C1722" s="6" t="s">
        <v>433</v>
      </c>
      <c r="D1722" s="6" t="s">
        <v>1352</v>
      </c>
      <c r="E1722" s="6">
        <v>23.594866981746854</v>
      </c>
      <c r="F1722" s="6" t="s">
        <v>28</v>
      </c>
      <c r="G1722" s="21" t="s">
        <v>1305</v>
      </c>
      <c r="H1722" s="21" t="s">
        <v>1159</v>
      </c>
      <c r="I1722" s="21" t="s">
        <v>1160</v>
      </c>
      <c r="J1722" s="21" t="s">
        <v>240</v>
      </c>
      <c r="K1722" s="21" t="s">
        <v>433</v>
      </c>
      <c r="L1722" s="21" t="s">
        <v>440</v>
      </c>
      <c r="M1722" s="3">
        <v>15.158088513823971</v>
      </c>
      <c r="N1722" s="3">
        <v>23.594866981746854</v>
      </c>
      <c r="O1722" s="21" t="s">
        <v>1471</v>
      </c>
      <c r="P1722" s="21">
        <v>0</v>
      </c>
      <c r="Q1722" s="46">
        <v>0.23065378811647697</v>
      </c>
      <c r="R1722" s="46">
        <v>0.23065378811647697</v>
      </c>
      <c r="S1722" s="46">
        <v>0.23065378811647697</v>
      </c>
      <c r="T1722" s="46">
        <v>0.23065378811647697</v>
      </c>
      <c r="U1722" s="46">
        <v>0.23065378811647697</v>
      </c>
      <c r="V1722" s="46">
        <v>0.20559215733483988</v>
      </c>
      <c r="W1722" s="46">
        <v>0.1604812219278931</v>
      </c>
      <c r="X1722" s="46">
        <v>0.12439247360233568</v>
      </c>
      <c r="Y1722" s="46">
        <v>9.5521474941889756E-2</v>
      </c>
      <c r="Z1722" s="46">
        <v>7.2424676013533001E-2</v>
      </c>
      <c r="AA1722" s="46">
        <v>5.3947236870847598E-2</v>
      </c>
      <c r="AB1722" s="46">
        <v>3.9165285556699292E-2</v>
      </c>
      <c r="AC1722" s="46">
        <v>2.7339724505380632E-2</v>
      </c>
      <c r="AD1722" s="46">
        <v>1.7879275664325716E-2</v>
      </c>
      <c r="AE1722" s="46">
        <v>1.031091659148177E-2</v>
      </c>
      <c r="AF1722" s="46">
        <v>4.2562293332066223E-3</v>
      </c>
      <c r="AG1722" s="46">
        <v>0</v>
      </c>
      <c r="AH1722" s="46">
        <v>0</v>
      </c>
      <c r="AI1722" s="46">
        <v>0</v>
      </c>
      <c r="AJ1722" s="46">
        <v>0</v>
      </c>
      <c r="AK1722" s="46">
        <v>1.8921071972576395</v>
      </c>
      <c r="AL1722" s="45">
        <v>1.8921071972576395</v>
      </c>
      <c r="AM1722" s="45">
        <v>0.23065378811647697</v>
      </c>
      <c r="AN1722" s="45">
        <v>0.46130757623295393</v>
      </c>
      <c r="AO1722" s="45">
        <v>0.6919613643494309</v>
      </c>
      <c r="AP1722" s="45">
        <v>0.92261515246590786</v>
      </c>
      <c r="AQ1722" s="45">
        <v>1.1532689405823848</v>
      </c>
      <c r="AR1722" s="45">
        <v>1.3588610979172246</v>
      </c>
      <c r="AS1722" s="45">
        <v>1.5193423198451177</v>
      </c>
      <c r="AT1722" s="45">
        <v>1.6437347934474533</v>
      </c>
      <c r="AU1722" s="45">
        <v>1.7392562683893431</v>
      </c>
      <c r="AV1722" s="45">
        <v>1.8116809444028761</v>
      </c>
      <c r="AW1722" s="45">
        <v>1.8656281812737237</v>
      </c>
      <c r="AX1722" s="45">
        <v>1.8921071972576395</v>
      </c>
      <c r="AY1722" s="45">
        <v>1.8921071972576395</v>
      </c>
      <c r="AZ1722" s="45">
        <v>1.8921071972576395</v>
      </c>
      <c r="BA1722" s="45">
        <v>1.8921071972576395</v>
      </c>
      <c r="BB1722" s="45">
        <v>1.8921071972576395</v>
      </c>
      <c r="BC1722" s="45">
        <v>1.8921071972576395</v>
      </c>
      <c r="BD1722" s="45">
        <v>1.8921071972576395</v>
      </c>
      <c r="BE1722" s="45">
        <v>1.8921071972576395</v>
      </c>
      <c r="BF1722" s="45">
        <v>1.8921071972576395</v>
      </c>
    </row>
    <row r="1723" spans="1:58" ht="13.5" thickBot="1" x14ac:dyDescent="0.25">
      <c r="A1723" s="6" t="s">
        <v>1137</v>
      </c>
      <c r="B1723" s="6" t="s">
        <v>1141</v>
      </c>
      <c r="C1723" s="6" t="s">
        <v>433</v>
      </c>
      <c r="D1723" s="6" t="s">
        <v>1137</v>
      </c>
      <c r="E1723" s="6">
        <v>15.312706727523114</v>
      </c>
      <c r="F1723" s="6" t="s">
        <v>28</v>
      </c>
      <c r="G1723" s="21" t="s">
        <v>1305</v>
      </c>
      <c r="H1723" s="21" t="s">
        <v>1159</v>
      </c>
      <c r="I1723" s="21" t="s">
        <v>1160</v>
      </c>
      <c r="J1723" s="21" t="s">
        <v>240</v>
      </c>
      <c r="K1723" s="21" t="s">
        <v>433</v>
      </c>
      <c r="L1723" s="21" t="s">
        <v>441</v>
      </c>
      <c r="M1723" s="3">
        <v>9.8929213583940268</v>
      </c>
      <c r="N1723" s="3">
        <v>15.312706727523114</v>
      </c>
      <c r="O1723" s="21" t="s">
        <v>1471</v>
      </c>
      <c r="P1723" s="21">
        <v>0</v>
      </c>
      <c r="Q1723" s="46">
        <v>3.9706088985037101E-2</v>
      </c>
      <c r="R1723" s="46">
        <v>3.9706088985037101E-2</v>
      </c>
      <c r="S1723" s="46">
        <v>3.9706088985037101E-2</v>
      </c>
      <c r="T1723" s="46">
        <v>3.9706088985037101E-2</v>
      </c>
      <c r="U1723" s="46">
        <v>3.9706088985037101E-2</v>
      </c>
      <c r="V1723" s="46">
        <v>3.5391833623996533E-2</v>
      </c>
      <c r="W1723" s="46">
        <v>2.7626173974123494E-2</v>
      </c>
      <c r="X1723" s="46">
        <v>2.1413646254225066E-2</v>
      </c>
      <c r="Y1723" s="46">
        <v>1.644362407830632E-2</v>
      </c>
      <c r="Z1723" s="46">
        <v>1.2467606337571333E-2</v>
      </c>
      <c r="AA1723" s="46">
        <v>9.2867921449833347E-3</v>
      </c>
      <c r="AB1723" s="46">
        <v>6.7421407909129417E-3</v>
      </c>
      <c r="AC1723" s="46">
        <v>4.7064197076566259E-3</v>
      </c>
      <c r="AD1723" s="46">
        <v>3.0778428410515707E-3</v>
      </c>
      <c r="AE1723" s="46">
        <v>1.7749813477675289E-3</v>
      </c>
      <c r="AF1723" s="46">
        <v>7.3269215314029435E-4</v>
      </c>
      <c r="AG1723" s="46">
        <v>0</v>
      </c>
      <c r="AH1723" s="46">
        <v>0</v>
      </c>
      <c r="AI1723" s="46">
        <v>0</v>
      </c>
      <c r="AJ1723" s="46">
        <v>0</v>
      </c>
      <c r="AK1723" s="46">
        <v>0.32571837365880291</v>
      </c>
      <c r="AL1723" s="45">
        <v>0.32571837365880291</v>
      </c>
      <c r="AM1723" s="45">
        <v>3.9706088985037101E-2</v>
      </c>
      <c r="AN1723" s="45">
        <v>7.9412177970074202E-2</v>
      </c>
      <c r="AO1723" s="45">
        <v>0.1191182669551113</v>
      </c>
      <c r="AP1723" s="45">
        <v>0.1588243559401484</v>
      </c>
      <c r="AQ1723" s="45">
        <v>0.19853044492518551</v>
      </c>
      <c r="AR1723" s="45">
        <v>0.23392227854918204</v>
      </c>
      <c r="AS1723" s="45">
        <v>0.26154845252330555</v>
      </c>
      <c r="AT1723" s="45">
        <v>0.28296209877753065</v>
      </c>
      <c r="AU1723" s="45">
        <v>0.29940572285583694</v>
      </c>
      <c r="AV1723" s="45">
        <v>0.31187332919340827</v>
      </c>
      <c r="AW1723" s="45">
        <v>0.32116012133839161</v>
      </c>
      <c r="AX1723" s="45">
        <v>0.32571837365880291</v>
      </c>
      <c r="AY1723" s="45">
        <v>0.32571837365880291</v>
      </c>
      <c r="AZ1723" s="45">
        <v>0.32571837365880291</v>
      </c>
      <c r="BA1723" s="45">
        <v>0.32571837365880291</v>
      </c>
      <c r="BB1723" s="45">
        <v>0.32571837365880291</v>
      </c>
      <c r="BC1723" s="45">
        <v>0.32571837365880291</v>
      </c>
      <c r="BD1723" s="45">
        <v>0.32571837365880291</v>
      </c>
      <c r="BE1723" s="45">
        <v>0.32571837365880291</v>
      </c>
      <c r="BF1723" s="45">
        <v>0.32571837365880291</v>
      </c>
    </row>
    <row r="1724" spans="1:58" ht="13.5" thickBot="1" x14ac:dyDescent="0.25">
      <c r="A1724" s="6" t="s">
        <v>1351</v>
      </c>
      <c r="B1724" s="6" t="s">
        <v>1141</v>
      </c>
      <c r="C1724" s="6" t="s">
        <v>442</v>
      </c>
      <c r="D1724" s="6" t="s">
        <v>1351</v>
      </c>
      <c r="E1724" s="6">
        <v>13.894731453353987</v>
      </c>
      <c r="F1724" s="6" t="s">
        <v>7</v>
      </c>
      <c r="G1724" s="21" t="s">
        <v>1305</v>
      </c>
      <c r="H1724" s="21" t="s">
        <v>1174</v>
      </c>
      <c r="I1724" s="21" t="s">
        <v>1160</v>
      </c>
      <c r="J1724" s="21" t="s">
        <v>240</v>
      </c>
      <c r="K1724" s="21" t="s">
        <v>245</v>
      </c>
      <c r="L1724" s="21" t="s">
        <v>443</v>
      </c>
      <c r="M1724" s="3">
        <v>8.0142736718029877</v>
      </c>
      <c r="N1724" s="3">
        <v>13.894731453353987</v>
      </c>
      <c r="O1724" s="21" t="s">
        <v>1164</v>
      </c>
      <c r="P1724" s="21" t="s">
        <v>1459</v>
      </c>
      <c r="Q1724" s="46">
        <v>6.1352727718219709E-2</v>
      </c>
      <c r="R1724" s="46">
        <v>7.2958077014766615E-2</v>
      </c>
      <c r="S1724" s="46">
        <v>8.2139753483898306E-2</v>
      </c>
      <c r="T1724" s="46">
        <v>8.9388532756272968E-2</v>
      </c>
      <c r="U1724" s="46">
        <v>9.509585680215249E-2</v>
      </c>
      <c r="V1724" s="46">
        <v>9.9573939066284783E-2</v>
      </c>
      <c r="W1724" s="46">
        <v>0.10307180032348004</v>
      </c>
      <c r="X1724" s="46">
        <v>0.10578805887701241</v>
      </c>
      <c r="Y1724" s="46">
        <v>0.10788113202085885</v>
      </c>
      <c r="Z1724" s="46">
        <v>0.1094773727259751</v>
      </c>
      <c r="AA1724" s="46">
        <v>0.11067755946126348</v>
      </c>
      <c r="AB1724" s="46">
        <v>0.11156207247477043</v>
      </c>
      <c r="AC1724" s="46">
        <v>0.11122250461268772</v>
      </c>
      <c r="AD1724" s="46">
        <v>0.11087857031277844</v>
      </c>
      <c r="AE1724" s="46">
        <v>0.11053370212477365</v>
      </c>
      <c r="AF1724" s="46">
        <v>0.11018918547305441</v>
      </c>
      <c r="AG1724" s="46">
        <v>0.10984433878351345</v>
      </c>
      <c r="AH1724" s="46">
        <v>0.1094994920939724</v>
      </c>
      <c r="AI1724" s="46">
        <v>0.10915464540443144</v>
      </c>
      <c r="AJ1724" s="46">
        <v>0.10880979871489044</v>
      </c>
      <c r="AK1724" s="46">
        <v>0.66888887478466963</v>
      </c>
      <c r="AL1724" s="45">
        <v>0.66888887478466963</v>
      </c>
      <c r="AM1724" s="45">
        <v>6.1352727718219709E-2</v>
      </c>
      <c r="AN1724" s="45">
        <v>0.13431080473298632</v>
      </c>
      <c r="AO1724" s="45">
        <v>0.21645055821688464</v>
      </c>
      <c r="AP1724" s="45">
        <v>0.30583909097315759</v>
      </c>
      <c r="AQ1724" s="45">
        <v>0.40093494777531008</v>
      </c>
      <c r="AR1724" s="45">
        <v>0.50050888684159489</v>
      </c>
      <c r="AS1724" s="45">
        <v>0.60358068716507496</v>
      </c>
      <c r="AT1724" s="45">
        <v>0.66888887478466963</v>
      </c>
      <c r="AU1724" s="45">
        <v>0.66888887478466963</v>
      </c>
      <c r="AV1724" s="45">
        <v>0.66888887478466963</v>
      </c>
      <c r="AW1724" s="45">
        <v>0.66888887478466963</v>
      </c>
      <c r="AX1724" s="45">
        <v>0.66888887478466963</v>
      </c>
      <c r="AY1724" s="45">
        <v>0.66888887478466963</v>
      </c>
      <c r="AZ1724" s="45">
        <v>0.66888887478466963</v>
      </c>
      <c r="BA1724" s="45">
        <v>0.66888887478466963</v>
      </c>
      <c r="BB1724" s="45">
        <v>0.66888887478466963</v>
      </c>
      <c r="BC1724" s="45">
        <v>0.66888887478466963</v>
      </c>
      <c r="BD1724" s="45">
        <v>0.66888887478466963</v>
      </c>
      <c r="BE1724" s="45">
        <v>0.66888887478466963</v>
      </c>
      <c r="BF1724" s="45">
        <v>0.66888887478466963</v>
      </c>
    </row>
    <row r="1725" spans="1:58" ht="13.5" thickBot="1" x14ac:dyDescent="0.25">
      <c r="A1725" s="6" t="s">
        <v>1351</v>
      </c>
      <c r="B1725" s="6" t="s">
        <v>1141</v>
      </c>
      <c r="C1725" s="6" t="s">
        <v>442</v>
      </c>
      <c r="D1725" s="6" t="s">
        <v>1351</v>
      </c>
      <c r="E1725" s="6">
        <v>13.894731453353987</v>
      </c>
      <c r="F1725" s="6" t="s">
        <v>7</v>
      </c>
      <c r="G1725" s="21" t="s">
        <v>1305</v>
      </c>
      <c r="H1725" s="21" t="s">
        <v>1174</v>
      </c>
      <c r="I1725" s="21" t="s">
        <v>1160</v>
      </c>
      <c r="J1725" s="21" t="s">
        <v>240</v>
      </c>
      <c r="K1725" s="21" t="s">
        <v>247</v>
      </c>
      <c r="L1725" s="21" t="s">
        <v>443</v>
      </c>
      <c r="M1725" s="3">
        <v>8.0142736718029877</v>
      </c>
      <c r="N1725" s="3">
        <v>13.894731453353987</v>
      </c>
      <c r="O1725" s="21" t="s">
        <v>1164</v>
      </c>
      <c r="P1725" s="21" t="s">
        <v>1459</v>
      </c>
      <c r="Q1725" s="46">
        <v>2.9542309561458386E-2</v>
      </c>
      <c r="R1725" s="46">
        <v>3.5130468951242541E-2</v>
      </c>
      <c r="S1725" s="46">
        <v>3.9551591509803113E-2</v>
      </c>
      <c r="T1725" s="46">
        <v>4.3041993471891943E-2</v>
      </c>
      <c r="U1725" s="46">
        <v>4.5790160342406766E-2</v>
      </c>
      <c r="V1725" s="46">
        <v>4.7946427837085512E-2</v>
      </c>
      <c r="W1725" s="46">
        <v>4.9630703400801113E-2</v>
      </c>
      <c r="X1725" s="46">
        <v>5.0938624890550663E-2</v>
      </c>
      <c r="Y1725" s="46">
        <v>5.1946472741004487E-2</v>
      </c>
      <c r="Z1725" s="46">
        <v>5.2715087907745331E-2</v>
      </c>
      <c r="AA1725" s="46">
        <v>5.3292996818793056E-2</v>
      </c>
      <c r="AB1725" s="46">
        <v>5.3718903835937817E-2</v>
      </c>
      <c r="AC1725" s="46">
        <v>5.3555396535254401E-2</v>
      </c>
      <c r="AD1725" s="46">
        <v>5.3389786725640251E-2</v>
      </c>
      <c r="AE1725" s="46">
        <v>5.3223727234125384E-2</v>
      </c>
      <c r="AF1725" s="46">
        <v>5.3057837012896569E-2</v>
      </c>
      <c r="AG1725" s="46">
        <v>5.2891787873232371E-2</v>
      </c>
      <c r="AH1725" s="46">
        <v>5.2725738733568117E-2</v>
      </c>
      <c r="AI1725" s="46">
        <v>5.2559689593903905E-2</v>
      </c>
      <c r="AJ1725" s="46">
        <v>5.2393640454239651E-2</v>
      </c>
      <c r="AK1725" s="46">
        <v>0.32208058119046018</v>
      </c>
      <c r="AL1725" s="45">
        <v>0.32208058119046018</v>
      </c>
      <c r="AM1725" s="45">
        <v>2.9542309561458386E-2</v>
      </c>
      <c r="AN1725" s="45">
        <v>6.4672778512700924E-2</v>
      </c>
      <c r="AO1725" s="45">
        <v>0.10422437002250404</v>
      </c>
      <c r="AP1725" s="45">
        <v>0.14726636349439598</v>
      </c>
      <c r="AQ1725" s="45">
        <v>0.19305652383680275</v>
      </c>
      <c r="AR1725" s="45">
        <v>0.24100295167388824</v>
      </c>
      <c r="AS1725" s="45">
        <v>0.29063365507468936</v>
      </c>
      <c r="AT1725" s="45">
        <v>0.32208058119046018</v>
      </c>
      <c r="AU1725" s="45">
        <v>0.32208058119046018</v>
      </c>
      <c r="AV1725" s="45">
        <v>0.32208058119046018</v>
      </c>
      <c r="AW1725" s="45">
        <v>0.32208058119046018</v>
      </c>
      <c r="AX1725" s="45">
        <v>0.32208058119046018</v>
      </c>
      <c r="AY1725" s="45">
        <v>0.32208058119046018</v>
      </c>
      <c r="AZ1725" s="45">
        <v>0.32208058119046018</v>
      </c>
      <c r="BA1725" s="45">
        <v>0.32208058119046018</v>
      </c>
      <c r="BB1725" s="45">
        <v>0.32208058119046018</v>
      </c>
      <c r="BC1725" s="45">
        <v>0.32208058119046018</v>
      </c>
      <c r="BD1725" s="45">
        <v>0.32208058119046018</v>
      </c>
      <c r="BE1725" s="45">
        <v>0.32208058119046018</v>
      </c>
      <c r="BF1725" s="45">
        <v>0.32208058119046018</v>
      </c>
    </row>
    <row r="1726" spans="1:58" ht="13.5" thickBot="1" x14ac:dyDescent="0.25">
      <c r="A1726" s="6" t="s">
        <v>1351</v>
      </c>
      <c r="B1726" s="6" t="s">
        <v>1141</v>
      </c>
      <c r="C1726" s="6" t="s">
        <v>442</v>
      </c>
      <c r="D1726" s="6" t="s">
        <v>1351</v>
      </c>
      <c r="E1726" s="6">
        <v>13.894731453353987</v>
      </c>
      <c r="F1726" s="6" t="s">
        <v>7</v>
      </c>
      <c r="G1726" s="21" t="s">
        <v>1305</v>
      </c>
      <c r="H1726" s="21" t="s">
        <v>1174</v>
      </c>
      <c r="I1726" s="21" t="s">
        <v>1160</v>
      </c>
      <c r="J1726" s="21" t="s">
        <v>240</v>
      </c>
      <c r="K1726" s="21" t="s">
        <v>249</v>
      </c>
      <c r="L1726" s="21" t="s">
        <v>443</v>
      </c>
      <c r="M1726" s="3">
        <v>8.0142736718029877</v>
      </c>
      <c r="N1726" s="3">
        <v>13.894731453353987</v>
      </c>
      <c r="O1726" s="21" t="s">
        <v>1164</v>
      </c>
      <c r="P1726" s="21" t="s">
        <v>1459</v>
      </c>
      <c r="Q1726" s="46">
        <v>2.9320710650951889E-2</v>
      </c>
      <c r="R1726" s="46">
        <v>3.4866952870044404E-2</v>
      </c>
      <c r="S1726" s="46">
        <v>3.9254912282028556E-2</v>
      </c>
      <c r="T1726" s="46">
        <v>4.2719132497208955E-2</v>
      </c>
      <c r="U1726" s="46">
        <v>4.5446685177654142E-2</v>
      </c>
      <c r="V1726" s="46">
        <v>4.7586778360484056E-2</v>
      </c>
      <c r="W1726" s="46">
        <v>4.9258420056521333E-2</v>
      </c>
      <c r="X1726" s="46">
        <v>5.0556530736572527E-2</v>
      </c>
      <c r="Y1726" s="46">
        <v>5.1556818650483408E-2</v>
      </c>
      <c r="Z1726" s="46">
        <v>5.2319668381614212E-2</v>
      </c>
      <c r="AA1726" s="46">
        <v>5.2893242357886665E-2</v>
      </c>
      <c r="AB1726" s="46">
        <v>5.3315954616991929E-2</v>
      </c>
      <c r="AC1726" s="46">
        <v>5.3153673795897603E-2</v>
      </c>
      <c r="AD1726" s="46">
        <v>5.2989306236937678E-2</v>
      </c>
      <c r="AE1726" s="46">
        <v>5.2824492369172131E-2</v>
      </c>
      <c r="AF1726" s="46">
        <v>5.2659846501984471E-2</v>
      </c>
      <c r="AG1726" s="46">
        <v>5.2495042908419588E-2</v>
      </c>
      <c r="AH1726" s="46">
        <v>5.2330239314854712E-2</v>
      </c>
      <c r="AI1726" s="46">
        <v>5.216543572128985E-2</v>
      </c>
      <c r="AJ1726" s="46">
        <v>5.2000632127724968E-2</v>
      </c>
      <c r="AK1726" s="46">
        <v>0.31966463243944532</v>
      </c>
      <c r="AL1726" s="45">
        <v>0.31966463243944532</v>
      </c>
      <c r="AM1726" s="45">
        <v>2.9320710650951889E-2</v>
      </c>
      <c r="AN1726" s="45">
        <v>6.4187663520996294E-2</v>
      </c>
      <c r="AO1726" s="45">
        <v>0.10344257580302485</v>
      </c>
      <c r="AP1726" s="45">
        <v>0.14616170830023381</v>
      </c>
      <c r="AQ1726" s="45">
        <v>0.19160839347788794</v>
      </c>
      <c r="AR1726" s="45">
        <v>0.23919517183837199</v>
      </c>
      <c r="AS1726" s="45">
        <v>0.28845359189489334</v>
      </c>
      <c r="AT1726" s="45">
        <v>0.31966463243944532</v>
      </c>
      <c r="AU1726" s="45">
        <v>0.31966463243944532</v>
      </c>
      <c r="AV1726" s="45">
        <v>0.31966463243944532</v>
      </c>
      <c r="AW1726" s="45">
        <v>0.31966463243944532</v>
      </c>
      <c r="AX1726" s="45">
        <v>0.31966463243944532</v>
      </c>
      <c r="AY1726" s="45">
        <v>0.31966463243944532</v>
      </c>
      <c r="AZ1726" s="45">
        <v>0.31966463243944532</v>
      </c>
      <c r="BA1726" s="45">
        <v>0.31966463243944532</v>
      </c>
      <c r="BB1726" s="45">
        <v>0.31966463243944532</v>
      </c>
      <c r="BC1726" s="45">
        <v>0.31966463243944532</v>
      </c>
      <c r="BD1726" s="45">
        <v>0.31966463243944532</v>
      </c>
      <c r="BE1726" s="45">
        <v>0.31966463243944532</v>
      </c>
      <c r="BF1726" s="45">
        <v>0.31966463243944532</v>
      </c>
    </row>
    <row r="1727" spans="1:58" ht="13.5" thickBot="1" x14ac:dyDescent="0.25">
      <c r="A1727" s="6" t="s">
        <v>1351</v>
      </c>
      <c r="B1727" s="6" t="s">
        <v>1141</v>
      </c>
      <c r="C1727" s="6" t="s">
        <v>442</v>
      </c>
      <c r="D1727" s="6" t="s">
        <v>1351</v>
      </c>
      <c r="E1727" s="6">
        <v>13.894731453353987</v>
      </c>
      <c r="F1727" s="6" t="s">
        <v>7</v>
      </c>
      <c r="G1727" s="21" t="s">
        <v>1305</v>
      </c>
      <c r="H1727" s="21" t="s">
        <v>1174</v>
      </c>
      <c r="I1727" s="21" t="s">
        <v>1160</v>
      </c>
      <c r="J1727" s="21" t="s">
        <v>240</v>
      </c>
      <c r="K1727" s="21" t="s">
        <v>251</v>
      </c>
      <c r="L1727" s="21" t="s">
        <v>443</v>
      </c>
      <c r="M1727" s="3">
        <v>8.0142736718029877</v>
      </c>
      <c r="N1727" s="3">
        <v>13.894731453353987</v>
      </c>
      <c r="O1727" s="21" t="s">
        <v>1164</v>
      </c>
      <c r="P1727" s="21" t="s">
        <v>1459</v>
      </c>
      <c r="Q1727" s="46">
        <v>2.0103713214952197E-2</v>
      </c>
      <c r="R1727" s="46">
        <v>2.3857649731026304E-2</v>
      </c>
      <c r="S1727" s="46">
        <v>2.6809568970616465E-2</v>
      </c>
      <c r="T1727" s="46">
        <v>2.9122997923836606E-2</v>
      </c>
      <c r="U1727" s="46">
        <v>3.0928155611742555E-2</v>
      </c>
      <c r="V1727" s="46">
        <v>3.2328737257111682E-2</v>
      </c>
      <c r="W1727" s="46">
        <v>3.340731665530134E-2</v>
      </c>
      <c r="X1727" s="46">
        <v>3.4229648190194237E-2</v>
      </c>
      <c r="Y1727" s="46">
        <v>3.4848092615519431E-2</v>
      </c>
      <c r="Z1727" s="46">
        <v>3.5304345073017357E-2</v>
      </c>
      <c r="AA1727" s="46">
        <v>3.5631607467848561E-2</v>
      </c>
      <c r="AB1727" s="46">
        <v>3.5856318374562761E-2</v>
      </c>
      <c r="AC1727" s="46">
        <v>3.5687621755890048E-2</v>
      </c>
      <c r="AD1727" s="46">
        <v>3.5517972470168448E-2</v>
      </c>
      <c r="AE1727" s="46">
        <v>3.5348473620451556E-2</v>
      </c>
      <c r="AF1727" s="46">
        <v>3.5179535923492072E-2</v>
      </c>
      <c r="AG1727" s="46">
        <v>3.5010492715274753E-2</v>
      </c>
      <c r="AH1727" s="46">
        <v>3.4841449507057434E-2</v>
      </c>
      <c r="AI1727" s="46">
        <v>3.4672406298840108E-2</v>
      </c>
      <c r="AJ1727" s="46">
        <v>3.4503363090622796E-2</v>
      </c>
      <c r="AK1727" s="46">
        <v>0.21210328469080489</v>
      </c>
      <c r="AL1727" s="45">
        <v>0.21210328469080489</v>
      </c>
      <c r="AM1727" s="45">
        <v>2.0103713214952197E-2</v>
      </c>
      <c r="AN1727" s="45">
        <v>4.3961362945978501E-2</v>
      </c>
      <c r="AO1727" s="45">
        <v>7.0770931916594962E-2</v>
      </c>
      <c r="AP1727" s="45">
        <v>9.9893929840431564E-2</v>
      </c>
      <c r="AQ1727" s="45">
        <v>0.13082208545217411</v>
      </c>
      <c r="AR1727" s="45">
        <v>0.1631508227092858</v>
      </c>
      <c r="AS1727" s="45">
        <v>0.19655813936458713</v>
      </c>
      <c r="AT1727" s="45">
        <v>0.21210328469080489</v>
      </c>
      <c r="AU1727" s="45">
        <v>0.21210328469080489</v>
      </c>
      <c r="AV1727" s="45">
        <v>0.21210328469080489</v>
      </c>
      <c r="AW1727" s="45">
        <v>0.21210328469080489</v>
      </c>
      <c r="AX1727" s="45">
        <v>0.21210328469080489</v>
      </c>
      <c r="AY1727" s="45">
        <v>0.21210328469080489</v>
      </c>
      <c r="AZ1727" s="45">
        <v>0.21210328469080489</v>
      </c>
      <c r="BA1727" s="45">
        <v>0.21210328469080489</v>
      </c>
      <c r="BB1727" s="45">
        <v>0.21210328469080489</v>
      </c>
      <c r="BC1727" s="45">
        <v>0.21210328469080489</v>
      </c>
      <c r="BD1727" s="45">
        <v>0.21210328469080489</v>
      </c>
      <c r="BE1727" s="45">
        <v>0.21210328469080489</v>
      </c>
      <c r="BF1727" s="45">
        <v>0.21210328469080489</v>
      </c>
    </row>
    <row r="1728" spans="1:58" ht="13.5" thickBot="1" x14ac:dyDescent="0.25">
      <c r="A1728" s="6" t="s">
        <v>1351</v>
      </c>
      <c r="B1728" s="6" t="s">
        <v>1141</v>
      </c>
      <c r="C1728" s="6" t="s">
        <v>442</v>
      </c>
      <c r="D1728" s="6" t="s">
        <v>1351</v>
      </c>
      <c r="E1728" s="6">
        <v>13.894731453353987</v>
      </c>
      <c r="F1728" s="6" t="s">
        <v>7</v>
      </c>
      <c r="G1728" s="21" t="s">
        <v>1305</v>
      </c>
      <c r="H1728" s="21" t="s">
        <v>1174</v>
      </c>
      <c r="I1728" s="21" t="s">
        <v>1160</v>
      </c>
      <c r="J1728" s="21" t="s">
        <v>240</v>
      </c>
      <c r="K1728" s="21" t="s">
        <v>253</v>
      </c>
      <c r="L1728" s="21" t="s">
        <v>443</v>
      </c>
      <c r="M1728" s="3">
        <v>8.0142736718029877</v>
      </c>
      <c r="N1728" s="3">
        <v>13.894731453353987</v>
      </c>
      <c r="O1728" s="21" t="s">
        <v>1164</v>
      </c>
      <c r="P1728" s="21" t="s">
        <v>1459</v>
      </c>
      <c r="Q1728" s="46">
        <v>3.0780613837534849E-2</v>
      </c>
      <c r="R1728" s="46">
        <v>3.65282321524419E-2</v>
      </c>
      <c r="S1728" s="46">
        <v>4.1047889054721794E-2</v>
      </c>
      <c r="T1728" s="46">
        <v>4.4589959242863929E-2</v>
      </c>
      <c r="U1728" s="46">
        <v>4.7353819884586812E-2</v>
      </c>
      <c r="V1728" s="46">
        <v>4.9498237799481384E-2</v>
      </c>
      <c r="W1728" s="46">
        <v>5.1149640980268134E-2</v>
      </c>
      <c r="X1728" s="46">
        <v>5.2408705370578859E-2</v>
      </c>
      <c r="Y1728" s="46">
        <v>5.335560004781454E-2</v>
      </c>
      <c r="Z1728" s="46">
        <v>5.4054164067133377E-2</v>
      </c>
      <c r="AA1728" s="46">
        <v>5.4555232565830128E-2</v>
      </c>
      <c r="AB1728" s="46">
        <v>5.4899285406750459E-2</v>
      </c>
      <c r="AC1728" s="46">
        <v>5.4640995536638266E-2</v>
      </c>
      <c r="AD1728" s="46">
        <v>5.4381247046606761E-2</v>
      </c>
      <c r="AE1728" s="46">
        <v>5.412172888778416E-2</v>
      </c>
      <c r="AF1728" s="46">
        <v>5.3863069904883182E-2</v>
      </c>
      <c r="AG1728" s="46">
        <v>5.360424937464775E-2</v>
      </c>
      <c r="AH1728" s="46">
        <v>5.334542884441229E-2</v>
      </c>
      <c r="AI1728" s="46">
        <v>5.3086608314176852E-2</v>
      </c>
      <c r="AJ1728" s="46">
        <v>5.2827787783941406E-2</v>
      </c>
      <c r="AK1728" s="46">
        <v>0.32474942464283973</v>
      </c>
      <c r="AL1728" s="45">
        <v>0.32474942464283973</v>
      </c>
      <c r="AM1728" s="45">
        <v>3.0780613837534849E-2</v>
      </c>
      <c r="AN1728" s="45">
        <v>6.7308845989976746E-2</v>
      </c>
      <c r="AO1728" s="45">
        <v>0.10835673504469853</v>
      </c>
      <c r="AP1728" s="45">
        <v>0.15294669428756247</v>
      </c>
      <c r="AQ1728" s="45">
        <v>0.20030051417214928</v>
      </c>
      <c r="AR1728" s="45">
        <v>0.24979875197163065</v>
      </c>
      <c r="AS1728" s="45">
        <v>0.30094839295189879</v>
      </c>
      <c r="AT1728" s="45">
        <v>0.32474942464283973</v>
      </c>
      <c r="AU1728" s="45">
        <v>0.32474942464283973</v>
      </c>
      <c r="AV1728" s="45">
        <v>0.32474942464283973</v>
      </c>
      <c r="AW1728" s="45">
        <v>0.32474942464283973</v>
      </c>
      <c r="AX1728" s="45">
        <v>0.32474942464283973</v>
      </c>
      <c r="AY1728" s="45">
        <v>0.32474942464283973</v>
      </c>
      <c r="AZ1728" s="45">
        <v>0.32474942464283973</v>
      </c>
      <c r="BA1728" s="45">
        <v>0.32474942464283973</v>
      </c>
      <c r="BB1728" s="45">
        <v>0.32474942464283973</v>
      </c>
      <c r="BC1728" s="45">
        <v>0.32474942464283973</v>
      </c>
      <c r="BD1728" s="45">
        <v>0.32474942464283973</v>
      </c>
      <c r="BE1728" s="45">
        <v>0.32474942464283973</v>
      </c>
      <c r="BF1728" s="45">
        <v>0.32474942464283973</v>
      </c>
    </row>
    <row r="1729" spans="1:58" ht="13.5" thickBot="1" x14ac:dyDescent="0.25">
      <c r="A1729" s="6" t="s">
        <v>1351</v>
      </c>
      <c r="B1729" s="6" t="s">
        <v>1141</v>
      </c>
      <c r="C1729" s="6" t="s">
        <v>442</v>
      </c>
      <c r="D1729" s="6" t="s">
        <v>1351</v>
      </c>
      <c r="E1729" s="6">
        <v>13.894731453353987</v>
      </c>
      <c r="F1729" s="6" t="s">
        <v>7</v>
      </c>
      <c r="G1729" s="21" t="s">
        <v>1305</v>
      </c>
      <c r="H1729" s="21" t="s">
        <v>1174</v>
      </c>
      <c r="I1729" s="21" t="s">
        <v>1160</v>
      </c>
      <c r="J1729" s="21" t="s">
        <v>240</v>
      </c>
      <c r="K1729" s="21" t="s">
        <v>255</v>
      </c>
      <c r="L1729" s="21" t="s">
        <v>443</v>
      </c>
      <c r="M1729" s="3">
        <v>8.0142736718029877</v>
      </c>
      <c r="N1729" s="3">
        <v>13.894731453353987</v>
      </c>
      <c r="O1729" s="21" t="s">
        <v>1164</v>
      </c>
      <c r="P1729" s="21" t="s">
        <v>1459</v>
      </c>
      <c r="Q1729" s="46">
        <v>1.3244862756611936E-2</v>
      </c>
      <c r="R1729" s="46">
        <v>1.5718056311494918E-2</v>
      </c>
      <c r="S1729" s="46">
        <v>1.7662859481881121E-2</v>
      </c>
      <c r="T1729" s="46">
        <v>1.9187008212762518E-2</v>
      </c>
      <c r="U1729" s="46">
        <v>2.0376294270254371E-2</v>
      </c>
      <c r="V1729" s="46">
        <v>2.1299034834348127E-2</v>
      </c>
      <c r="W1729" s="46">
        <v>2.2009631725001439E-2</v>
      </c>
      <c r="X1729" s="46">
        <v>2.2551405685047272E-2</v>
      </c>
      <c r="Y1729" s="46">
        <v>2.2958853376348981E-2</v>
      </c>
      <c r="Z1729" s="46">
        <v>2.3259444670967758E-2</v>
      </c>
      <c r="AA1729" s="46">
        <v>2.3475053870054198E-2</v>
      </c>
      <c r="AB1729" s="46">
        <v>2.3623099412065304E-2</v>
      </c>
      <c r="AC1729" s="46">
        <v>2.3511957577821332E-2</v>
      </c>
      <c r="AD1729" s="46">
        <v>2.3400188101102538E-2</v>
      </c>
      <c r="AE1729" s="46">
        <v>2.3288517735638212E-2</v>
      </c>
      <c r="AF1729" s="46">
        <v>2.3177217072585451E-2</v>
      </c>
      <c r="AG1729" s="46">
        <v>2.3065846895900351E-2</v>
      </c>
      <c r="AH1729" s="46">
        <v>2.2954476719215255E-2</v>
      </c>
      <c r="AI1729" s="46">
        <v>2.2843106542530151E-2</v>
      </c>
      <c r="AJ1729" s="46">
        <v>2.2731736365845055E-2</v>
      </c>
      <c r="AK1729" s="46">
        <v>0.13973930417326538</v>
      </c>
      <c r="AL1729" s="45">
        <v>0.13973930417326538</v>
      </c>
      <c r="AM1729" s="45">
        <v>1.3244862756611936E-2</v>
      </c>
      <c r="AN1729" s="45">
        <v>2.8962919068106854E-2</v>
      </c>
      <c r="AO1729" s="45">
        <v>4.6625778549987978E-2</v>
      </c>
      <c r="AP1729" s="45">
        <v>6.58127867627505E-2</v>
      </c>
      <c r="AQ1729" s="45">
        <v>8.6189081033004877E-2</v>
      </c>
      <c r="AR1729" s="45">
        <v>0.107488115867353</v>
      </c>
      <c r="AS1729" s="45">
        <v>0.12949774759235444</v>
      </c>
      <c r="AT1729" s="45">
        <v>0.13973930417326538</v>
      </c>
      <c r="AU1729" s="45">
        <v>0.13973930417326538</v>
      </c>
      <c r="AV1729" s="45">
        <v>0.13973930417326538</v>
      </c>
      <c r="AW1729" s="45">
        <v>0.13973930417326538</v>
      </c>
      <c r="AX1729" s="45">
        <v>0.13973930417326538</v>
      </c>
      <c r="AY1729" s="45">
        <v>0.13973930417326538</v>
      </c>
      <c r="AZ1729" s="45">
        <v>0.13973930417326538</v>
      </c>
      <c r="BA1729" s="45">
        <v>0.13973930417326538</v>
      </c>
      <c r="BB1729" s="45">
        <v>0.13973930417326538</v>
      </c>
      <c r="BC1729" s="45">
        <v>0.13973930417326538</v>
      </c>
      <c r="BD1729" s="45">
        <v>0.13973930417326538</v>
      </c>
      <c r="BE1729" s="45">
        <v>0.13973930417326538</v>
      </c>
      <c r="BF1729" s="45">
        <v>0.13973930417326538</v>
      </c>
    </row>
    <row r="1730" spans="1:58" ht="13.5" thickBot="1" x14ac:dyDescent="0.25">
      <c r="A1730" s="6" t="s">
        <v>1351</v>
      </c>
      <c r="B1730" s="6" t="s">
        <v>1141</v>
      </c>
      <c r="C1730" s="6" t="s">
        <v>442</v>
      </c>
      <c r="D1730" s="6" t="s">
        <v>1351</v>
      </c>
      <c r="E1730" s="6">
        <v>13.894731453353987</v>
      </c>
      <c r="F1730" s="6" t="s">
        <v>7</v>
      </c>
      <c r="G1730" s="21" t="s">
        <v>1305</v>
      </c>
      <c r="H1730" s="21" t="s">
        <v>1174</v>
      </c>
      <c r="I1730" s="21" t="s">
        <v>1160</v>
      </c>
      <c r="J1730" s="21" t="s">
        <v>240</v>
      </c>
      <c r="K1730" s="21" t="s">
        <v>257</v>
      </c>
      <c r="L1730" s="21" t="s">
        <v>443</v>
      </c>
      <c r="M1730" s="3">
        <v>8.0142736718029877</v>
      </c>
      <c r="N1730" s="3">
        <v>13.894731453353987</v>
      </c>
      <c r="O1730" s="21" t="s">
        <v>1164</v>
      </c>
      <c r="P1730" s="21" t="s">
        <v>1459</v>
      </c>
      <c r="Q1730" s="46">
        <v>1.5788861806220054E-2</v>
      </c>
      <c r="R1730" s="46">
        <v>1.8737092525982553E-2</v>
      </c>
      <c r="S1730" s="46">
        <v>2.1055442595876443E-2</v>
      </c>
      <c r="T1730" s="46">
        <v>2.2872341277744547E-2</v>
      </c>
      <c r="U1730" s="46">
        <v>2.4290058739590597E-2</v>
      </c>
      <c r="V1730" s="46">
        <v>2.5390034142672567E-2</v>
      </c>
      <c r="W1730" s="46">
        <v>2.6237118503803759E-2</v>
      </c>
      <c r="X1730" s="46">
        <v>2.6882953371447211E-2</v>
      </c>
      <c r="Y1730" s="46">
        <v>2.736866133305026E-2</v>
      </c>
      <c r="Z1730" s="46">
        <v>2.7726988519832123E-2</v>
      </c>
      <c r="AA1730" s="46">
        <v>2.7984010726183509E-2</v>
      </c>
      <c r="AB1730" s="46">
        <v>2.8160492026654018E-2</v>
      </c>
      <c r="AC1730" s="46">
        <v>2.8028002691429153E-2</v>
      </c>
      <c r="AD1730" s="46">
        <v>2.7894765159678554E-2</v>
      </c>
      <c r="AE1730" s="46">
        <v>2.7761645775917002E-2</v>
      </c>
      <c r="AF1730" s="46">
        <v>2.762896710493544E-2</v>
      </c>
      <c r="AG1730" s="46">
        <v>2.7496205568532391E-2</v>
      </c>
      <c r="AH1730" s="46">
        <v>2.7363444032129338E-2</v>
      </c>
      <c r="AI1730" s="46">
        <v>2.7230682495726292E-2</v>
      </c>
      <c r="AJ1730" s="46">
        <v>2.7097920959323243E-2</v>
      </c>
      <c r="AK1730" s="46">
        <v>0.16657964699465244</v>
      </c>
      <c r="AL1730" s="45">
        <v>0.16657964699465244</v>
      </c>
      <c r="AM1730" s="45">
        <v>1.5788861806220054E-2</v>
      </c>
      <c r="AN1730" s="45">
        <v>3.452595433220261E-2</v>
      </c>
      <c r="AO1730" s="45">
        <v>5.5581396928079049E-2</v>
      </c>
      <c r="AP1730" s="45">
        <v>7.8453738205823603E-2</v>
      </c>
      <c r="AQ1730" s="45">
        <v>0.1027437969454142</v>
      </c>
      <c r="AR1730" s="45">
        <v>0.12813383108808676</v>
      </c>
      <c r="AS1730" s="45">
        <v>0.15437094959189052</v>
      </c>
      <c r="AT1730" s="45">
        <v>0.16657964699465244</v>
      </c>
      <c r="AU1730" s="45">
        <v>0.16657964699465244</v>
      </c>
      <c r="AV1730" s="45">
        <v>0.16657964699465244</v>
      </c>
      <c r="AW1730" s="45">
        <v>0.16657964699465244</v>
      </c>
      <c r="AX1730" s="45">
        <v>0.16657964699465244</v>
      </c>
      <c r="AY1730" s="45">
        <v>0.16657964699465244</v>
      </c>
      <c r="AZ1730" s="45">
        <v>0.16657964699465244</v>
      </c>
      <c r="BA1730" s="45">
        <v>0.16657964699465244</v>
      </c>
      <c r="BB1730" s="45">
        <v>0.16657964699465244</v>
      </c>
      <c r="BC1730" s="45">
        <v>0.16657964699465244</v>
      </c>
      <c r="BD1730" s="45">
        <v>0.16657964699465244</v>
      </c>
      <c r="BE1730" s="45">
        <v>0.16657964699465244</v>
      </c>
      <c r="BF1730" s="45">
        <v>0.16657964699465244</v>
      </c>
    </row>
    <row r="1731" spans="1:58" ht="13.5" thickBot="1" x14ac:dyDescent="0.25">
      <c r="A1731" s="6" t="s">
        <v>1351</v>
      </c>
      <c r="B1731" s="6" t="s">
        <v>1141</v>
      </c>
      <c r="C1731" s="6" t="s">
        <v>442</v>
      </c>
      <c r="D1731" s="6" t="s">
        <v>1351</v>
      </c>
      <c r="E1731" s="6">
        <v>13.894731453353987</v>
      </c>
      <c r="F1731" s="6" t="s">
        <v>7</v>
      </c>
      <c r="G1731" s="21" t="s">
        <v>1305</v>
      </c>
      <c r="H1731" s="21" t="s">
        <v>1174</v>
      </c>
      <c r="I1731" s="21" t="s">
        <v>1160</v>
      </c>
      <c r="J1731" s="21" t="s">
        <v>240</v>
      </c>
      <c r="K1731" s="21" t="s">
        <v>259</v>
      </c>
      <c r="L1731" s="21" t="s">
        <v>443</v>
      </c>
      <c r="M1731" s="3">
        <v>8.0142736718029877</v>
      </c>
      <c r="N1731" s="3">
        <v>13.894731453353987</v>
      </c>
      <c r="O1731" s="21" t="s">
        <v>1164</v>
      </c>
      <c r="P1731" s="21" t="s">
        <v>1459</v>
      </c>
      <c r="Q1731" s="46">
        <v>3.6516144021950636E-2</v>
      </c>
      <c r="R1731" s="46">
        <v>4.336238631306228E-2</v>
      </c>
      <c r="S1731" s="46">
        <v>4.8756279393748242E-2</v>
      </c>
      <c r="T1731" s="46">
        <v>5.2993305456321513E-2</v>
      </c>
      <c r="U1731" s="46">
        <v>5.6308880053598048E-2</v>
      </c>
      <c r="V1731" s="46">
        <v>5.8890562449553242E-2</v>
      </c>
      <c r="W1731" s="46">
        <v>6.0887783849880181E-2</v>
      </c>
      <c r="X1731" s="46">
        <v>6.2419598077822699E-2</v>
      </c>
      <c r="Y1731" s="46">
        <v>6.3580856692608212E-2</v>
      </c>
      <c r="Z1731" s="46">
        <v>6.4447128829788605E-2</v>
      </c>
      <c r="AA1731" s="46">
        <v>6.5078620936419612E-2</v>
      </c>
      <c r="AB1731" s="46">
        <v>6.5523299702456392E-2</v>
      </c>
      <c r="AC1731" s="46">
        <v>6.5249025668187577E-2</v>
      </c>
      <c r="AD1731" s="46">
        <v>6.4972715995732747E-2</v>
      </c>
      <c r="AE1731" s="46">
        <v>6.4696386987857249E-2</v>
      </c>
      <c r="AF1731" s="46">
        <v>6.4420790999503902E-2</v>
      </c>
      <c r="AG1731" s="46">
        <v>6.4145001880067026E-2</v>
      </c>
      <c r="AH1731" s="46">
        <v>6.3869212760630137E-2</v>
      </c>
      <c r="AI1731" s="46">
        <v>6.3593423641193234E-2</v>
      </c>
      <c r="AJ1731" s="46">
        <v>6.3317634521756344E-2</v>
      </c>
      <c r="AK1731" s="46">
        <v>0.38923389078458698</v>
      </c>
      <c r="AL1731" s="45">
        <v>0.38923389078458698</v>
      </c>
      <c r="AM1731" s="45">
        <v>3.6516144021950636E-2</v>
      </c>
      <c r="AN1731" s="45">
        <v>7.9878530335012909E-2</v>
      </c>
      <c r="AO1731" s="45">
        <v>0.12863480972876115</v>
      </c>
      <c r="AP1731" s="45">
        <v>0.18162811518508265</v>
      </c>
      <c r="AQ1731" s="45">
        <v>0.2379369952386807</v>
      </c>
      <c r="AR1731" s="45">
        <v>0.29682755768823393</v>
      </c>
      <c r="AS1731" s="45">
        <v>0.35771534153811413</v>
      </c>
      <c r="AT1731" s="45">
        <v>0.38923389078458698</v>
      </c>
      <c r="AU1731" s="45">
        <v>0.38923389078458698</v>
      </c>
      <c r="AV1731" s="45">
        <v>0.38923389078458698</v>
      </c>
      <c r="AW1731" s="45">
        <v>0.38923389078458698</v>
      </c>
      <c r="AX1731" s="45">
        <v>0.38923389078458698</v>
      </c>
      <c r="AY1731" s="45">
        <v>0.38923389078458698</v>
      </c>
      <c r="AZ1731" s="45">
        <v>0.38923389078458698</v>
      </c>
      <c r="BA1731" s="45">
        <v>0.38923389078458698</v>
      </c>
      <c r="BB1731" s="45">
        <v>0.38923389078458698</v>
      </c>
      <c r="BC1731" s="45">
        <v>0.38923389078458698</v>
      </c>
      <c r="BD1731" s="45">
        <v>0.38923389078458698</v>
      </c>
      <c r="BE1731" s="45">
        <v>0.38923389078458698</v>
      </c>
      <c r="BF1731" s="45">
        <v>0.38923389078458698</v>
      </c>
    </row>
    <row r="1732" spans="1:58" ht="13.5" thickBot="1" x14ac:dyDescent="0.25">
      <c r="A1732" s="6" t="s">
        <v>1351</v>
      </c>
      <c r="B1732" s="6" t="s">
        <v>1141</v>
      </c>
      <c r="C1732" s="6" t="s">
        <v>442</v>
      </c>
      <c r="D1732" s="6" t="s">
        <v>1351</v>
      </c>
      <c r="E1732" s="6">
        <v>13.894731453353987</v>
      </c>
      <c r="F1732" s="6" t="s">
        <v>7</v>
      </c>
      <c r="G1732" s="21" t="s">
        <v>1305</v>
      </c>
      <c r="H1732" s="21" t="s">
        <v>1174</v>
      </c>
      <c r="I1732" s="21" t="s">
        <v>1160</v>
      </c>
      <c r="J1732" s="21" t="s">
        <v>240</v>
      </c>
      <c r="K1732" s="21" t="s">
        <v>261</v>
      </c>
      <c r="L1732" s="21" t="s">
        <v>443</v>
      </c>
      <c r="M1732" s="3">
        <v>8.0142736718029877</v>
      </c>
      <c r="N1732" s="3">
        <v>13.894731453353987</v>
      </c>
      <c r="O1732" s="21" t="s">
        <v>1164</v>
      </c>
      <c r="P1732" s="21" t="s">
        <v>1459</v>
      </c>
      <c r="Q1732" s="46">
        <v>1.6285420539048155E-2</v>
      </c>
      <c r="R1732" s="46">
        <v>1.933869841953708E-2</v>
      </c>
      <c r="S1732" s="46">
        <v>2.1744259562817409E-2</v>
      </c>
      <c r="T1732" s="46">
        <v>2.363388271750853E-2</v>
      </c>
      <c r="U1732" s="46">
        <v>2.511255819356031E-2</v>
      </c>
      <c r="V1732" s="46">
        <v>2.6263933417929958E-2</v>
      </c>
      <c r="W1732" s="46">
        <v>2.715465151769314E-2</v>
      </c>
      <c r="X1732" s="46">
        <v>2.7837807955972751E-2</v>
      </c>
      <c r="Y1732" s="46">
        <v>2.835570450290846E-2</v>
      </c>
      <c r="Z1732" s="46">
        <v>2.8742043379399965E-2</v>
      </c>
      <c r="AA1732" s="46">
        <v>2.9023675375302749E-2</v>
      </c>
      <c r="AB1732" s="46">
        <v>2.922199261014936E-2</v>
      </c>
      <c r="AC1732" s="46">
        <v>2.909967224717994E-2</v>
      </c>
      <c r="AD1732" s="46">
        <v>2.8976444033044599E-2</v>
      </c>
      <c r="AE1732" s="46">
        <v>2.8853207195724508E-2</v>
      </c>
      <c r="AF1732" s="46">
        <v>2.8730297269459817E-2</v>
      </c>
      <c r="AG1732" s="46">
        <v>2.8607301210855616E-2</v>
      </c>
      <c r="AH1732" s="46">
        <v>2.8484305152251411E-2</v>
      </c>
      <c r="AI1732" s="46">
        <v>2.8361309093647202E-2</v>
      </c>
      <c r="AJ1732" s="46">
        <v>2.823831303504299E-2</v>
      </c>
      <c r="AK1732" s="46">
        <v>0.17359000434620181</v>
      </c>
      <c r="AL1732" s="45">
        <v>0.17359000434620181</v>
      </c>
      <c r="AM1732" s="45">
        <v>1.6285420539048155E-2</v>
      </c>
      <c r="AN1732" s="45">
        <v>3.5624118958585235E-2</v>
      </c>
      <c r="AO1732" s="45">
        <v>5.7368378521402641E-2</v>
      </c>
      <c r="AP1732" s="45">
        <v>8.1002261238911175E-2</v>
      </c>
      <c r="AQ1732" s="45">
        <v>0.10611481943247149</v>
      </c>
      <c r="AR1732" s="45">
        <v>0.13237875285040146</v>
      </c>
      <c r="AS1732" s="45">
        <v>0.1595334043680946</v>
      </c>
      <c r="AT1732" s="45">
        <v>0.17359000434620181</v>
      </c>
      <c r="AU1732" s="45">
        <v>0.17359000434620181</v>
      </c>
      <c r="AV1732" s="45">
        <v>0.17359000434620181</v>
      </c>
      <c r="AW1732" s="45">
        <v>0.17359000434620181</v>
      </c>
      <c r="AX1732" s="45">
        <v>0.17359000434620181</v>
      </c>
      <c r="AY1732" s="45">
        <v>0.17359000434620181</v>
      </c>
      <c r="AZ1732" s="45">
        <v>0.17359000434620181</v>
      </c>
      <c r="BA1732" s="45">
        <v>0.17359000434620181</v>
      </c>
      <c r="BB1732" s="45">
        <v>0.17359000434620181</v>
      </c>
      <c r="BC1732" s="45">
        <v>0.17359000434620181</v>
      </c>
      <c r="BD1732" s="45">
        <v>0.17359000434620181</v>
      </c>
      <c r="BE1732" s="45">
        <v>0.17359000434620181</v>
      </c>
      <c r="BF1732" s="45">
        <v>0.17359000434620181</v>
      </c>
    </row>
    <row r="1733" spans="1:58" ht="13.5" thickBot="1" x14ac:dyDescent="0.25">
      <c r="A1733" s="6" t="s">
        <v>1351</v>
      </c>
      <c r="B1733" s="6" t="s">
        <v>1141</v>
      </c>
      <c r="C1733" s="6" t="s">
        <v>442</v>
      </c>
      <c r="D1733" s="6" t="s">
        <v>1351</v>
      </c>
      <c r="E1733" s="6">
        <v>13.894731453353987</v>
      </c>
      <c r="F1733" s="6" t="s">
        <v>7</v>
      </c>
      <c r="G1733" s="21" t="s">
        <v>1305</v>
      </c>
      <c r="H1733" s="21" t="s">
        <v>1174</v>
      </c>
      <c r="I1733" s="21" t="s">
        <v>1160</v>
      </c>
      <c r="J1733" s="21" t="s">
        <v>240</v>
      </c>
      <c r="K1733" s="21" t="s">
        <v>263</v>
      </c>
      <c r="L1733" s="21" t="s">
        <v>443</v>
      </c>
      <c r="M1733" s="3">
        <v>8.0142736718029877</v>
      </c>
      <c r="N1733" s="3">
        <v>13.894731453353987</v>
      </c>
      <c r="O1733" s="21" t="s">
        <v>1164</v>
      </c>
      <c r="P1733" s="21" t="s">
        <v>1459</v>
      </c>
      <c r="Q1733" s="46">
        <v>6.5962104441268238E-2</v>
      </c>
      <c r="R1733" s="46">
        <v>7.8369071087227626E-2</v>
      </c>
      <c r="S1733" s="46">
        <v>8.8158965983445386E-2</v>
      </c>
      <c r="T1733" s="46">
        <v>9.5863316141306443E-2</v>
      </c>
      <c r="U1733" s="46">
        <v>0.10190576849528749</v>
      </c>
      <c r="V1733" s="46">
        <v>0.10662398524837864</v>
      </c>
      <c r="W1733" s="46">
        <v>0.11028709533817968</v>
      </c>
      <c r="X1733" s="46">
        <v>0.11310960395341896</v>
      </c>
      <c r="Y1733" s="46">
        <v>0.11526247897498125</v>
      </c>
      <c r="Z1733" s="46">
        <v>0.1168819873128462</v>
      </c>
      <c r="AA1733" s="46">
        <v>0.11807673782006359</v>
      </c>
      <c r="AB1733" s="46">
        <v>0.11893329477688956</v>
      </c>
      <c r="AC1733" s="46">
        <v>0.1184848368226732</v>
      </c>
      <c r="AD1733" s="46">
        <v>0.11803230029643628</v>
      </c>
      <c r="AE1733" s="46">
        <v>0.11757934523867344</v>
      </c>
      <c r="AF1733" s="46">
        <v>0.11712733936357432</v>
      </c>
      <c r="AG1733" s="46">
        <v>0.11667498246318976</v>
      </c>
      <c r="AH1733" s="46">
        <v>0.11622262556280528</v>
      </c>
      <c r="AI1733" s="46">
        <v>0.11577026866242067</v>
      </c>
      <c r="AJ1733" s="46">
        <v>0.11531791176203617</v>
      </c>
      <c r="AK1733" s="46">
        <v>0.70889634161661563</v>
      </c>
      <c r="AL1733" s="45">
        <v>0.70889634161661563</v>
      </c>
      <c r="AM1733" s="45">
        <v>6.5962104441268238E-2</v>
      </c>
      <c r="AN1733" s="45">
        <v>0.14433117552849586</v>
      </c>
      <c r="AO1733" s="45">
        <v>0.23249014151194125</v>
      </c>
      <c r="AP1733" s="45">
        <v>0.32835345765324769</v>
      </c>
      <c r="AQ1733" s="45">
        <v>0.43025922614853518</v>
      </c>
      <c r="AR1733" s="45">
        <v>0.53688321139691386</v>
      </c>
      <c r="AS1733" s="45">
        <v>0.64717030673509357</v>
      </c>
      <c r="AT1733" s="45">
        <v>0.70889634161661563</v>
      </c>
      <c r="AU1733" s="45">
        <v>0.70889634161661563</v>
      </c>
      <c r="AV1733" s="45">
        <v>0.70889634161661563</v>
      </c>
      <c r="AW1733" s="45">
        <v>0.70889634161661563</v>
      </c>
      <c r="AX1733" s="45">
        <v>0.70889634161661563</v>
      </c>
      <c r="AY1733" s="45">
        <v>0.70889634161661563</v>
      </c>
      <c r="AZ1733" s="45">
        <v>0.70889634161661563</v>
      </c>
      <c r="BA1733" s="45">
        <v>0.70889634161661563</v>
      </c>
      <c r="BB1733" s="45">
        <v>0.70889634161661563</v>
      </c>
      <c r="BC1733" s="45">
        <v>0.70889634161661563</v>
      </c>
      <c r="BD1733" s="45">
        <v>0.70889634161661563</v>
      </c>
      <c r="BE1733" s="45">
        <v>0.70889634161661563</v>
      </c>
      <c r="BF1733" s="45">
        <v>0.70889634161661563</v>
      </c>
    </row>
    <row r="1734" spans="1:58" ht="13.5" thickBot="1" x14ac:dyDescent="0.25">
      <c r="A1734" s="6" t="s">
        <v>1351</v>
      </c>
      <c r="B1734" s="6" t="s">
        <v>1141</v>
      </c>
      <c r="C1734" s="6" t="s">
        <v>442</v>
      </c>
      <c r="D1734" s="6" t="s">
        <v>1351</v>
      </c>
      <c r="E1734" s="6">
        <v>13.894731453353987</v>
      </c>
      <c r="F1734" s="6" t="s">
        <v>7</v>
      </c>
      <c r="G1734" s="21" t="s">
        <v>1305</v>
      </c>
      <c r="H1734" s="21" t="s">
        <v>1174</v>
      </c>
      <c r="I1734" s="21" t="s">
        <v>1160</v>
      </c>
      <c r="J1734" s="21" t="s">
        <v>240</v>
      </c>
      <c r="K1734" s="21" t="s">
        <v>265</v>
      </c>
      <c r="L1734" s="21" t="s">
        <v>443</v>
      </c>
      <c r="M1734" s="3">
        <v>8.0142736718029877</v>
      </c>
      <c r="N1734" s="3">
        <v>13.894731453353987</v>
      </c>
      <c r="O1734" s="21" t="s">
        <v>1164</v>
      </c>
      <c r="P1734" s="21" t="s">
        <v>1459</v>
      </c>
      <c r="Q1734" s="46">
        <v>8.2378817743543175E-3</v>
      </c>
      <c r="R1734" s="46">
        <v>9.72197748528493E-3</v>
      </c>
      <c r="S1734" s="46">
        <v>1.0868872456365435E-2</v>
      </c>
      <c r="T1734" s="46">
        <v>1.1748701945869685E-2</v>
      </c>
      <c r="U1734" s="46">
        <v>1.2417066781172392E-2</v>
      </c>
      <c r="V1734" s="46">
        <v>1.2918044914479905E-2</v>
      </c>
      <c r="W1734" s="46">
        <v>1.3286578984018709E-2</v>
      </c>
      <c r="X1734" s="46">
        <v>1.3550369172352606E-2</v>
      </c>
      <c r="Y1734" s="46">
        <v>1.3731373864265225E-2</v>
      </c>
      <c r="Z1734" s="46">
        <v>1.3846999368139641E-2</v>
      </c>
      <c r="AA1734" s="46">
        <v>1.3911043126880233E-2</v>
      </c>
      <c r="AB1734" s="46">
        <v>1.3934441495345309E-2</v>
      </c>
      <c r="AC1734" s="46">
        <v>1.3805351396315684E-2</v>
      </c>
      <c r="AD1734" s="46">
        <v>1.3676753578632073E-2</v>
      </c>
      <c r="AE1734" s="46">
        <v>1.3549070275050373E-2</v>
      </c>
      <c r="AF1734" s="46">
        <v>1.3422452250917698E-2</v>
      </c>
      <c r="AG1734" s="46">
        <v>1.3295793820353409E-2</v>
      </c>
      <c r="AH1734" s="46">
        <v>1.3169135389789118E-2</v>
      </c>
      <c r="AI1734" s="46">
        <v>1.3042476959224829E-2</v>
      </c>
      <c r="AJ1734" s="46">
        <v>1.2915818528660541E-2</v>
      </c>
      <c r="AK1734" s="46">
        <v>7.9397696021805728E-2</v>
      </c>
      <c r="AL1734" s="45">
        <v>7.9397696021805728E-2</v>
      </c>
      <c r="AM1734" s="45">
        <v>8.2378817743543175E-3</v>
      </c>
      <c r="AN1734" s="45">
        <v>1.7959859259639249E-2</v>
      </c>
      <c r="AO1734" s="45">
        <v>2.8828731716004682E-2</v>
      </c>
      <c r="AP1734" s="45">
        <v>4.0577433661874371E-2</v>
      </c>
      <c r="AQ1734" s="45">
        <v>5.2994500443046766E-2</v>
      </c>
      <c r="AR1734" s="45">
        <v>6.5912545357526664E-2</v>
      </c>
      <c r="AS1734" s="45">
        <v>7.9199124341545371E-2</v>
      </c>
      <c r="AT1734" s="45">
        <v>7.9397696021805728E-2</v>
      </c>
      <c r="AU1734" s="45">
        <v>7.9397696021805728E-2</v>
      </c>
      <c r="AV1734" s="45">
        <v>7.9397696021805728E-2</v>
      </c>
      <c r="AW1734" s="45">
        <v>7.9397696021805728E-2</v>
      </c>
      <c r="AX1734" s="45">
        <v>7.9397696021805728E-2</v>
      </c>
      <c r="AY1734" s="45">
        <v>7.9397696021805728E-2</v>
      </c>
      <c r="AZ1734" s="45">
        <v>7.9397696021805728E-2</v>
      </c>
      <c r="BA1734" s="45">
        <v>7.9397696021805728E-2</v>
      </c>
      <c r="BB1734" s="45">
        <v>7.9397696021805728E-2</v>
      </c>
      <c r="BC1734" s="45">
        <v>7.9397696021805728E-2</v>
      </c>
      <c r="BD1734" s="45">
        <v>7.9397696021805728E-2</v>
      </c>
      <c r="BE1734" s="45">
        <v>7.9397696021805728E-2</v>
      </c>
      <c r="BF1734" s="45">
        <v>7.9397696021805728E-2</v>
      </c>
    </row>
    <row r="1735" spans="1:58" ht="13.5" thickBot="1" x14ac:dyDescent="0.25">
      <c r="A1735" s="6" t="s">
        <v>1351</v>
      </c>
      <c r="B1735" s="6" t="s">
        <v>1141</v>
      </c>
      <c r="C1735" s="6" t="s">
        <v>442</v>
      </c>
      <c r="D1735" s="6" t="s">
        <v>1351</v>
      </c>
      <c r="E1735" s="6">
        <v>13.894731453353987</v>
      </c>
      <c r="F1735" s="6" t="s">
        <v>7</v>
      </c>
      <c r="G1735" s="21" t="s">
        <v>1305</v>
      </c>
      <c r="H1735" s="21" t="s">
        <v>1174</v>
      </c>
      <c r="I1735" s="21" t="s">
        <v>1160</v>
      </c>
      <c r="J1735" s="21" t="s">
        <v>240</v>
      </c>
      <c r="K1735" s="21" t="s">
        <v>267</v>
      </c>
      <c r="L1735" s="21" t="s">
        <v>443</v>
      </c>
      <c r="M1735" s="3">
        <v>8.0142736718029877</v>
      </c>
      <c r="N1735" s="3">
        <v>13.894731453353987</v>
      </c>
      <c r="O1735" s="21" t="s">
        <v>1164</v>
      </c>
      <c r="P1735" s="21" t="s">
        <v>1459</v>
      </c>
      <c r="Q1735" s="46">
        <v>3.4499896695951364E-3</v>
      </c>
      <c r="R1735" s="46">
        <v>4.0935755228899496E-3</v>
      </c>
      <c r="S1735" s="46">
        <v>4.5994275179316252E-3</v>
      </c>
      <c r="T1735" s="46">
        <v>4.9956435977345426E-3</v>
      </c>
      <c r="U1735" s="46">
        <v>5.3045958721405278E-3</v>
      </c>
      <c r="V1735" s="46">
        <v>5.54409740589204E-3</v>
      </c>
      <c r="W1735" s="46">
        <v>5.7283312432956533E-3</v>
      </c>
      <c r="X1735" s="46">
        <v>5.8685901199524819E-3</v>
      </c>
      <c r="Y1735" s="46">
        <v>5.973865438987782E-3</v>
      </c>
      <c r="Z1735" s="46">
        <v>6.0513162280571627E-3</v>
      </c>
      <c r="AA1735" s="46">
        <v>6.1066425341666872E-3</v>
      </c>
      <c r="AB1735" s="46">
        <v>6.1443827295869528E-3</v>
      </c>
      <c r="AC1735" s="46">
        <v>6.1147096312337348E-3</v>
      </c>
      <c r="AD1735" s="46">
        <v>6.0848803899327831E-3</v>
      </c>
      <c r="AE1735" s="46">
        <v>6.055084016977714E-3</v>
      </c>
      <c r="AF1735" s="46">
        <v>6.0253908460854901E-3</v>
      </c>
      <c r="AG1735" s="46">
        <v>5.9956796018812639E-3</v>
      </c>
      <c r="AH1735" s="46">
        <v>5.9659683576770376E-3</v>
      </c>
      <c r="AI1735" s="46">
        <v>5.9362571134728113E-3</v>
      </c>
      <c r="AJ1735" s="46">
        <v>5.906545869268586E-3</v>
      </c>
      <c r="AK1735" s="46">
        <v>3.6309439655441977E-2</v>
      </c>
      <c r="AL1735" s="45">
        <v>3.6309439655441977E-2</v>
      </c>
      <c r="AM1735" s="45">
        <v>3.4499896695951364E-3</v>
      </c>
      <c r="AN1735" s="45">
        <v>7.5435651924850855E-3</v>
      </c>
      <c r="AO1735" s="45">
        <v>1.214299271041671E-2</v>
      </c>
      <c r="AP1735" s="45">
        <v>1.7138636308151253E-2</v>
      </c>
      <c r="AQ1735" s="45">
        <v>2.2443232180291782E-2</v>
      </c>
      <c r="AR1735" s="45">
        <v>2.7987329586183822E-2</v>
      </c>
      <c r="AS1735" s="45">
        <v>3.3715660829479473E-2</v>
      </c>
      <c r="AT1735" s="45">
        <v>3.6309439655441977E-2</v>
      </c>
      <c r="AU1735" s="45">
        <v>3.6309439655441977E-2</v>
      </c>
      <c r="AV1735" s="45">
        <v>3.6309439655441977E-2</v>
      </c>
      <c r="AW1735" s="45">
        <v>3.6309439655441977E-2</v>
      </c>
      <c r="AX1735" s="45">
        <v>3.6309439655441977E-2</v>
      </c>
      <c r="AY1735" s="45">
        <v>3.6309439655441977E-2</v>
      </c>
      <c r="AZ1735" s="45">
        <v>3.6309439655441977E-2</v>
      </c>
      <c r="BA1735" s="45">
        <v>3.6309439655441977E-2</v>
      </c>
      <c r="BB1735" s="45">
        <v>3.6309439655441977E-2</v>
      </c>
      <c r="BC1735" s="45">
        <v>3.6309439655441977E-2</v>
      </c>
      <c r="BD1735" s="45">
        <v>3.6309439655441977E-2</v>
      </c>
      <c r="BE1735" s="45">
        <v>3.6309439655441977E-2</v>
      </c>
      <c r="BF1735" s="45">
        <v>3.6309439655441977E-2</v>
      </c>
    </row>
    <row r="1736" spans="1:58" ht="13.5" thickBot="1" x14ac:dyDescent="0.25">
      <c r="A1736" s="6" t="s">
        <v>1351</v>
      </c>
      <c r="B1736" s="6" t="s">
        <v>1141</v>
      </c>
      <c r="C1736" s="6" t="s">
        <v>442</v>
      </c>
      <c r="D1736" s="6" t="s">
        <v>1351</v>
      </c>
      <c r="E1736" s="6">
        <v>13.894731453353987</v>
      </c>
      <c r="F1736" s="6" t="s">
        <v>7</v>
      </c>
      <c r="G1736" s="21" t="s">
        <v>1305</v>
      </c>
      <c r="H1736" s="21" t="s">
        <v>1174</v>
      </c>
      <c r="I1736" s="21" t="s">
        <v>1160</v>
      </c>
      <c r="J1736" s="21" t="s">
        <v>240</v>
      </c>
      <c r="K1736" s="21" t="s">
        <v>269</v>
      </c>
      <c r="L1736" s="21" t="s">
        <v>443</v>
      </c>
      <c r="M1736" s="3">
        <v>8.0142736718029877</v>
      </c>
      <c r="N1736" s="3">
        <v>13.894731453353987</v>
      </c>
      <c r="O1736" s="21" t="s">
        <v>1164</v>
      </c>
      <c r="P1736" s="21" t="s">
        <v>1459</v>
      </c>
      <c r="Q1736" s="46">
        <v>7.4273525488940386E-3</v>
      </c>
      <c r="R1736" s="46">
        <v>8.8129042419987716E-3</v>
      </c>
      <c r="S1736" s="46">
        <v>9.9019339100721911E-3</v>
      </c>
      <c r="T1736" s="46">
        <v>1.0754932554147065E-2</v>
      </c>
      <c r="U1736" s="46">
        <v>1.1420064245125495E-2</v>
      </c>
      <c r="V1736" s="46">
        <v>1.1935678057784263E-2</v>
      </c>
      <c r="W1736" s="46">
        <v>1.2332308132909338E-2</v>
      </c>
      <c r="X1736" s="46">
        <v>1.2634266174761785E-2</v>
      </c>
      <c r="Y1736" s="46">
        <v>1.2860909435773124E-2</v>
      </c>
      <c r="Z1736" s="46">
        <v>1.3027650316384455E-2</v>
      </c>
      <c r="AA1736" s="46">
        <v>1.3146760232661895E-2</v>
      </c>
      <c r="AB1736" s="46">
        <v>1.3228009674977862E-2</v>
      </c>
      <c r="AC1736" s="46">
        <v>1.3164127581466199E-2</v>
      </c>
      <c r="AD1736" s="46">
        <v>1.3099909333695562E-2</v>
      </c>
      <c r="AE1736" s="46">
        <v>1.3035761846946247E-2</v>
      </c>
      <c r="AF1736" s="46">
        <v>1.2971836540022944E-2</v>
      </c>
      <c r="AG1736" s="46">
        <v>1.2907872323748355E-2</v>
      </c>
      <c r="AH1736" s="46">
        <v>1.2843908107473767E-2</v>
      </c>
      <c r="AI1736" s="46">
        <v>1.2779943891199181E-2</v>
      </c>
      <c r="AJ1736" s="46">
        <v>1.2715979674924594E-2</v>
      </c>
      <c r="AK1736" s="46">
        <v>7.8169222229992646E-2</v>
      </c>
      <c r="AL1736" s="45">
        <v>7.8169222229992646E-2</v>
      </c>
      <c r="AM1736" s="45">
        <v>7.4273525488940386E-3</v>
      </c>
      <c r="AN1736" s="45">
        <v>1.6240256790892811E-2</v>
      </c>
      <c r="AO1736" s="45">
        <v>2.6142190700965004E-2</v>
      </c>
      <c r="AP1736" s="45">
        <v>3.6897123255112067E-2</v>
      </c>
      <c r="AQ1736" s="45">
        <v>4.8317187500237564E-2</v>
      </c>
      <c r="AR1736" s="45">
        <v>6.0252865558021826E-2</v>
      </c>
      <c r="AS1736" s="45">
        <v>7.2585173690931162E-2</v>
      </c>
      <c r="AT1736" s="45">
        <v>7.8169222229992646E-2</v>
      </c>
      <c r="AU1736" s="45">
        <v>7.8169222229992646E-2</v>
      </c>
      <c r="AV1736" s="45">
        <v>7.8169222229992646E-2</v>
      </c>
      <c r="AW1736" s="45">
        <v>7.8169222229992646E-2</v>
      </c>
      <c r="AX1736" s="45">
        <v>7.8169222229992646E-2</v>
      </c>
      <c r="AY1736" s="45">
        <v>7.8169222229992646E-2</v>
      </c>
      <c r="AZ1736" s="45">
        <v>7.8169222229992646E-2</v>
      </c>
      <c r="BA1736" s="45">
        <v>7.8169222229992646E-2</v>
      </c>
      <c r="BB1736" s="45">
        <v>7.8169222229992646E-2</v>
      </c>
      <c r="BC1736" s="45">
        <v>7.8169222229992646E-2</v>
      </c>
      <c r="BD1736" s="45">
        <v>7.8169222229992646E-2</v>
      </c>
      <c r="BE1736" s="45">
        <v>7.8169222229992646E-2</v>
      </c>
      <c r="BF1736" s="45">
        <v>7.8169222229992646E-2</v>
      </c>
    </row>
    <row r="1737" spans="1:58" ht="13.5" thickBot="1" x14ac:dyDescent="0.25">
      <c r="A1737" s="6" t="s">
        <v>1351</v>
      </c>
      <c r="B1737" s="6" t="s">
        <v>1141</v>
      </c>
      <c r="C1737" s="6" t="s">
        <v>442</v>
      </c>
      <c r="D1737" s="6" t="s">
        <v>1351</v>
      </c>
      <c r="E1737" s="6">
        <v>13.894731453353987</v>
      </c>
      <c r="F1737" s="6" t="s">
        <v>7</v>
      </c>
      <c r="G1737" s="21" t="s">
        <v>1305</v>
      </c>
      <c r="H1737" s="21" t="s">
        <v>1174</v>
      </c>
      <c r="I1737" s="21" t="s">
        <v>1160</v>
      </c>
      <c r="J1737" s="21" t="s">
        <v>240</v>
      </c>
      <c r="K1737" s="21" t="s">
        <v>271</v>
      </c>
      <c r="L1737" s="21" t="s">
        <v>443</v>
      </c>
      <c r="M1737" s="3">
        <v>8.0142736718029877</v>
      </c>
      <c r="N1737" s="3">
        <v>13.894731453353987</v>
      </c>
      <c r="O1737" s="21" t="s">
        <v>1164</v>
      </c>
      <c r="P1737" s="21" t="s">
        <v>1459</v>
      </c>
      <c r="Q1737" s="46">
        <v>2.8783141049482194E-2</v>
      </c>
      <c r="R1737" s="46">
        <v>3.4254081695552364E-2</v>
      </c>
      <c r="S1737" s="46">
        <v>3.8592235073455071E-2</v>
      </c>
      <c r="T1737" s="46">
        <v>4.2026401016217643E-2</v>
      </c>
      <c r="U1737" s="46">
        <v>4.4739179932755779E-2</v>
      </c>
      <c r="V1737" s="46">
        <v>4.6876301395978433E-2</v>
      </c>
      <c r="W1737" s="46">
        <v>4.8554069102381879E-2</v>
      </c>
      <c r="X1737" s="46">
        <v>4.9865302545401342E-2</v>
      </c>
      <c r="Y1737" s="46">
        <v>5.088407894607877E-2</v>
      </c>
      <c r="Z1737" s="46">
        <v>5.1669517693089161E-2</v>
      </c>
      <c r="AA1737" s="46">
        <v>5.2268800628635766E-2</v>
      </c>
      <c r="AB1737" s="46">
        <v>5.2719582478216537E-2</v>
      </c>
      <c r="AC1737" s="46">
        <v>5.2591978235486211E-2</v>
      </c>
      <c r="AD1737" s="46">
        <v>5.2462134276177873E-2</v>
      </c>
      <c r="AE1737" s="46">
        <v>5.2331672029836039E-2</v>
      </c>
      <c r="AF1737" s="46">
        <v>5.2201199551774886E-2</v>
      </c>
      <c r="AG1737" s="46">
        <v>5.2070570799816994E-2</v>
      </c>
      <c r="AH1737" s="46">
        <v>5.1939942047859108E-2</v>
      </c>
      <c r="AI1737" s="46">
        <v>5.1809313295901223E-2</v>
      </c>
      <c r="AJ1737" s="46">
        <v>5.1678684543943351E-2</v>
      </c>
      <c r="AK1737" s="46">
        <v>0.31768551695905012</v>
      </c>
      <c r="AL1737" s="45">
        <v>0.31768551695905012</v>
      </c>
      <c r="AM1737" s="45">
        <v>2.8783141049482194E-2</v>
      </c>
      <c r="AN1737" s="45">
        <v>6.3037222745034566E-2</v>
      </c>
      <c r="AO1737" s="45">
        <v>0.10162945781848964</v>
      </c>
      <c r="AP1737" s="45">
        <v>0.14365585883470727</v>
      </c>
      <c r="AQ1737" s="45">
        <v>0.18839503876746305</v>
      </c>
      <c r="AR1737" s="45">
        <v>0.23527134016344148</v>
      </c>
      <c r="AS1737" s="45">
        <v>0.28382540926582334</v>
      </c>
      <c r="AT1737" s="45">
        <v>0.31768551695905012</v>
      </c>
      <c r="AU1737" s="45">
        <v>0.31768551695905012</v>
      </c>
      <c r="AV1737" s="45">
        <v>0.31768551695905012</v>
      </c>
      <c r="AW1737" s="45">
        <v>0.31768551695905012</v>
      </c>
      <c r="AX1737" s="45">
        <v>0.31768551695905012</v>
      </c>
      <c r="AY1737" s="45">
        <v>0.31768551695905012</v>
      </c>
      <c r="AZ1737" s="45">
        <v>0.31768551695905012</v>
      </c>
      <c r="BA1737" s="45">
        <v>0.31768551695905012</v>
      </c>
      <c r="BB1737" s="45">
        <v>0.31768551695905012</v>
      </c>
      <c r="BC1737" s="45">
        <v>0.31768551695905012</v>
      </c>
      <c r="BD1737" s="45">
        <v>0.31768551695905012</v>
      </c>
      <c r="BE1737" s="45">
        <v>0.31768551695905012</v>
      </c>
      <c r="BF1737" s="45">
        <v>0.31768551695905012</v>
      </c>
    </row>
    <row r="1738" spans="1:58" ht="13.5" thickBot="1" x14ac:dyDescent="0.25">
      <c r="A1738" s="6" t="s">
        <v>1351</v>
      </c>
      <c r="B1738" s="6" t="s">
        <v>1141</v>
      </c>
      <c r="C1738" s="6" t="s">
        <v>442</v>
      </c>
      <c r="D1738" s="6" t="s">
        <v>1351</v>
      </c>
      <c r="E1738" s="6">
        <v>13.894731453353987</v>
      </c>
      <c r="F1738" s="6" t="s">
        <v>7</v>
      </c>
      <c r="G1738" s="21" t="s">
        <v>1305</v>
      </c>
      <c r="H1738" s="21" t="s">
        <v>1174</v>
      </c>
      <c r="I1738" s="21" t="s">
        <v>1160</v>
      </c>
      <c r="J1738" s="21" t="s">
        <v>240</v>
      </c>
      <c r="K1738" s="21" t="s">
        <v>273</v>
      </c>
      <c r="L1738" s="21" t="s">
        <v>443</v>
      </c>
      <c r="M1738" s="3">
        <v>8.0142736718029877</v>
      </c>
      <c r="N1738" s="3">
        <v>13.894731453353987</v>
      </c>
      <c r="O1738" s="21" t="s">
        <v>1164</v>
      </c>
      <c r="P1738" s="21" t="s">
        <v>1459</v>
      </c>
      <c r="Q1738" s="46">
        <v>1.3792216459639789E-2</v>
      </c>
      <c r="R1738" s="46">
        <v>1.6420102418363405E-2</v>
      </c>
      <c r="S1738" s="46">
        <v>1.8506208225127066E-2</v>
      </c>
      <c r="T1738" s="46">
        <v>2.0159824856012844E-2</v>
      </c>
      <c r="U1738" s="46">
        <v>2.1468201431060999E-2</v>
      </c>
      <c r="V1738" s="46">
        <v>2.2500990615905703E-2</v>
      </c>
      <c r="W1738" s="46">
        <v>2.3313797474808509E-2</v>
      </c>
      <c r="X1738" s="46">
        <v>2.3951012591011997E-2</v>
      </c>
      <c r="Y1738" s="46">
        <v>2.4448073803380085E-2</v>
      </c>
      <c r="Z1738" s="46">
        <v>2.4833271795992626E-2</v>
      </c>
      <c r="AA1738" s="46">
        <v>2.5129191536430236E-2</v>
      </c>
      <c r="AB1738" s="46">
        <v>2.5353863004785732E-2</v>
      </c>
      <c r="AC1738" s="46">
        <v>2.5300399766622999E-2</v>
      </c>
      <c r="AD1738" s="46">
        <v>2.5245824114466311E-2</v>
      </c>
      <c r="AE1738" s="46">
        <v>2.519091561555635E-2</v>
      </c>
      <c r="AF1738" s="46">
        <v>2.5135966790768675E-2</v>
      </c>
      <c r="AG1738" s="46">
        <v>2.5080942735783266E-2</v>
      </c>
      <c r="AH1738" s="46">
        <v>2.5025918680797853E-2</v>
      </c>
      <c r="AI1738" s="46">
        <v>2.4970894625812434E-2</v>
      </c>
      <c r="AJ1738" s="46">
        <v>2.4915870570827021E-2</v>
      </c>
      <c r="AK1738" s="46">
        <v>0.1531658805294733</v>
      </c>
      <c r="AL1738" s="45">
        <v>0.1531658805294733</v>
      </c>
      <c r="AM1738" s="45">
        <v>1.3792216459639789E-2</v>
      </c>
      <c r="AN1738" s="45">
        <v>3.0212318878003193E-2</v>
      </c>
      <c r="AO1738" s="45">
        <v>4.8718527103130259E-2</v>
      </c>
      <c r="AP1738" s="45">
        <v>6.8878351959143103E-2</v>
      </c>
      <c r="AQ1738" s="45">
        <v>9.0346553390204101E-2</v>
      </c>
      <c r="AR1738" s="45">
        <v>0.1128475440061098</v>
      </c>
      <c r="AS1738" s="45">
        <v>0.1361613414809183</v>
      </c>
      <c r="AT1738" s="45">
        <v>0.1531658805294733</v>
      </c>
      <c r="AU1738" s="45">
        <v>0.1531658805294733</v>
      </c>
      <c r="AV1738" s="45">
        <v>0.1531658805294733</v>
      </c>
      <c r="AW1738" s="45">
        <v>0.1531658805294733</v>
      </c>
      <c r="AX1738" s="45">
        <v>0.1531658805294733</v>
      </c>
      <c r="AY1738" s="45">
        <v>0.1531658805294733</v>
      </c>
      <c r="AZ1738" s="45">
        <v>0.1531658805294733</v>
      </c>
      <c r="BA1738" s="45">
        <v>0.1531658805294733</v>
      </c>
      <c r="BB1738" s="45">
        <v>0.1531658805294733</v>
      </c>
      <c r="BC1738" s="45">
        <v>0.1531658805294733</v>
      </c>
      <c r="BD1738" s="45">
        <v>0.1531658805294733</v>
      </c>
      <c r="BE1738" s="45">
        <v>0.1531658805294733</v>
      </c>
      <c r="BF1738" s="45">
        <v>0.1531658805294733</v>
      </c>
    </row>
    <row r="1739" spans="1:58" ht="13.5" thickBot="1" x14ac:dyDescent="0.25">
      <c r="A1739" s="6" t="s">
        <v>1351</v>
      </c>
      <c r="B1739" s="6" t="s">
        <v>1141</v>
      </c>
      <c r="C1739" s="6" t="s">
        <v>442</v>
      </c>
      <c r="D1739" s="6" t="s">
        <v>1351</v>
      </c>
      <c r="E1739" s="6">
        <v>13.894731453353987</v>
      </c>
      <c r="F1739" s="6" t="s">
        <v>7</v>
      </c>
      <c r="G1739" s="21" t="s">
        <v>1305</v>
      </c>
      <c r="H1739" s="21" t="s">
        <v>1174</v>
      </c>
      <c r="I1739" s="21" t="s">
        <v>1160</v>
      </c>
      <c r="J1739" s="21" t="s">
        <v>240</v>
      </c>
      <c r="K1739" s="21" t="s">
        <v>275</v>
      </c>
      <c r="L1739" s="21" t="s">
        <v>443</v>
      </c>
      <c r="M1739" s="3">
        <v>8.0142736718029877</v>
      </c>
      <c r="N1739" s="3">
        <v>13.894731453353987</v>
      </c>
      <c r="O1739" s="21" t="s">
        <v>1164</v>
      </c>
      <c r="P1739" s="21" t="s">
        <v>1459</v>
      </c>
      <c r="Q1739" s="46">
        <v>1.8700602757318177E-2</v>
      </c>
      <c r="R1739" s="46">
        <v>2.2255110152989109E-2</v>
      </c>
      <c r="S1739" s="46">
        <v>2.5073637946081938E-2</v>
      </c>
      <c r="T1739" s="46">
        <v>2.7304838946275389E-2</v>
      </c>
      <c r="U1739" s="46">
        <v>2.9067349882777933E-2</v>
      </c>
      <c r="V1739" s="46">
        <v>3.0455852251548583E-2</v>
      </c>
      <c r="W1739" s="46">
        <v>3.1545909356246397E-2</v>
      </c>
      <c r="X1739" s="46">
        <v>3.2397826653870837E-2</v>
      </c>
      <c r="Y1739" s="46">
        <v>3.3059732619409712E-2</v>
      </c>
      <c r="Z1739" s="46">
        <v>3.357003752229698E-2</v>
      </c>
      <c r="AA1739" s="46">
        <v>3.3959395726727494E-2</v>
      </c>
      <c r="AB1739" s="46">
        <v>3.4252271764291541E-2</v>
      </c>
      <c r="AC1739" s="46">
        <v>3.4169366418785777E-2</v>
      </c>
      <c r="AD1739" s="46">
        <v>3.408500591416648E-2</v>
      </c>
      <c r="AE1739" s="46">
        <v>3.4000243704250907E-2</v>
      </c>
      <c r="AF1739" s="46">
        <v>3.3915474846717593E-2</v>
      </c>
      <c r="AG1739" s="46">
        <v>3.3830604456969345E-2</v>
      </c>
      <c r="AH1739" s="46">
        <v>3.3745734067221082E-2</v>
      </c>
      <c r="AI1739" s="46">
        <v>3.366086367747282E-2</v>
      </c>
      <c r="AJ1739" s="46">
        <v>3.3575993287724558E-2</v>
      </c>
      <c r="AK1739" s="46">
        <v>0.2064024438538942</v>
      </c>
      <c r="AL1739" s="45">
        <v>0.2064024438538942</v>
      </c>
      <c r="AM1739" s="45">
        <v>1.8700602757318177E-2</v>
      </c>
      <c r="AN1739" s="45">
        <v>4.0955712910307286E-2</v>
      </c>
      <c r="AO1739" s="45">
        <v>6.6029350856389224E-2</v>
      </c>
      <c r="AP1739" s="45">
        <v>9.3334189802664613E-2</v>
      </c>
      <c r="AQ1739" s="45">
        <v>0.12240153968544254</v>
      </c>
      <c r="AR1739" s="45">
        <v>0.15285739193699113</v>
      </c>
      <c r="AS1739" s="45">
        <v>0.18440330129323754</v>
      </c>
      <c r="AT1739" s="45">
        <v>0.2064024438538942</v>
      </c>
      <c r="AU1739" s="45">
        <v>0.2064024438538942</v>
      </c>
      <c r="AV1739" s="45">
        <v>0.2064024438538942</v>
      </c>
      <c r="AW1739" s="45">
        <v>0.2064024438538942</v>
      </c>
      <c r="AX1739" s="45">
        <v>0.2064024438538942</v>
      </c>
      <c r="AY1739" s="45">
        <v>0.2064024438538942</v>
      </c>
      <c r="AZ1739" s="45">
        <v>0.2064024438538942</v>
      </c>
      <c r="BA1739" s="45">
        <v>0.2064024438538942</v>
      </c>
      <c r="BB1739" s="45">
        <v>0.2064024438538942</v>
      </c>
      <c r="BC1739" s="45">
        <v>0.2064024438538942</v>
      </c>
      <c r="BD1739" s="45">
        <v>0.2064024438538942</v>
      </c>
      <c r="BE1739" s="45">
        <v>0.2064024438538942</v>
      </c>
      <c r="BF1739" s="45">
        <v>0.2064024438538942</v>
      </c>
    </row>
    <row r="1740" spans="1:58" ht="13.5" thickBot="1" x14ac:dyDescent="0.25">
      <c r="A1740" s="6" t="s">
        <v>1351</v>
      </c>
      <c r="B1740" s="6" t="s">
        <v>1141</v>
      </c>
      <c r="C1740" s="6" t="s">
        <v>442</v>
      </c>
      <c r="D1740" s="6" t="s">
        <v>1351</v>
      </c>
      <c r="E1740" s="6">
        <v>13.894731453353987</v>
      </c>
      <c r="F1740" s="6" t="s">
        <v>7</v>
      </c>
      <c r="G1740" s="21" t="s">
        <v>1305</v>
      </c>
      <c r="H1740" s="21" t="s">
        <v>1174</v>
      </c>
      <c r="I1740" s="21" t="s">
        <v>1160</v>
      </c>
      <c r="J1740" s="21" t="s">
        <v>240</v>
      </c>
      <c r="K1740" s="21" t="s">
        <v>277</v>
      </c>
      <c r="L1740" s="21" t="s">
        <v>443</v>
      </c>
      <c r="M1740" s="3">
        <v>8.0142736718029877</v>
      </c>
      <c r="N1740" s="3">
        <v>13.894731453353987</v>
      </c>
      <c r="O1740" s="21" t="s">
        <v>1164</v>
      </c>
      <c r="P1740" s="21" t="s">
        <v>1459</v>
      </c>
      <c r="Q1740" s="46">
        <v>5.3057062439510944E-2</v>
      </c>
      <c r="R1740" s="46">
        <v>6.2973421208267599E-2</v>
      </c>
      <c r="S1740" s="46">
        <v>7.0774576678006879E-2</v>
      </c>
      <c r="T1740" s="46">
        <v>7.6891593916654677E-2</v>
      </c>
      <c r="U1740" s="46">
        <v>8.1667775803024922E-2</v>
      </c>
      <c r="V1740" s="46">
        <v>8.5376530481093643E-2</v>
      </c>
      <c r="W1740" s="46">
        <v>8.8235601191130386E-2</v>
      </c>
      <c r="X1740" s="46">
        <v>9.0418399058956739E-2</v>
      </c>
      <c r="Y1740" s="46">
        <v>9.206302865015667E-2</v>
      </c>
      <c r="Z1740" s="46">
        <v>9.3279476017683466E-2</v>
      </c>
      <c r="AA1740" s="46">
        <v>9.4155333339608099E-2</v>
      </c>
      <c r="AB1740" s="46">
        <v>9.4760358081646817E-2</v>
      </c>
      <c r="AC1740" s="46">
        <v>9.4325674020038885E-2</v>
      </c>
      <c r="AD1740" s="46">
        <v>9.3888371344964527E-2</v>
      </c>
      <c r="AE1740" s="46">
        <v>9.3451365538470277E-2</v>
      </c>
      <c r="AF1740" s="46">
        <v>9.301574268660126E-2</v>
      </c>
      <c r="AG1740" s="46">
        <v>9.2579840886403975E-2</v>
      </c>
      <c r="AH1740" s="46">
        <v>9.2143939086206689E-2</v>
      </c>
      <c r="AI1740" s="46">
        <v>9.1708037286009347E-2</v>
      </c>
      <c r="AJ1740" s="46">
        <v>9.1272135485812061E-2</v>
      </c>
      <c r="AK1740" s="46">
        <v>0.56107921092904312</v>
      </c>
      <c r="AL1740" s="45">
        <v>0.56107921092904312</v>
      </c>
      <c r="AM1740" s="45">
        <v>5.3057062439510944E-2</v>
      </c>
      <c r="AN1740" s="45">
        <v>0.11603048364777854</v>
      </c>
      <c r="AO1740" s="45">
        <v>0.18680506032578542</v>
      </c>
      <c r="AP1740" s="45">
        <v>0.2636966542424401</v>
      </c>
      <c r="AQ1740" s="45">
        <v>0.34536443004546502</v>
      </c>
      <c r="AR1740" s="45">
        <v>0.43074096052655864</v>
      </c>
      <c r="AS1740" s="45">
        <v>0.51897656171768902</v>
      </c>
      <c r="AT1740" s="45">
        <v>0.56107921092904312</v>
      </c>
      <c r="AU1740" s="45">
        <v>0.56107921092904312</v>
      </c>
      <c r="AV1740" s="45">
        <v>0.56107921092904312</v>
      </c>
      <c r="AW1740" s="45">
        <v>0.56107921092904312</v>
      </c>
      <c r="AX1740" s="45">
        <v>0.56107921092904312</v>
      </c>
      <c r="AY1740" s="45">
        <v>0.56107921092904312</v>
      </c>
      <c r="AZ1740" s="45">
        <v>0.56107921092904312</v>
      </c>
      <c r="BA1740" s="45">
        <v>0.56107921092904312</v>
      </c>
      <c r="BB1740" s="45">
        <v>0.56107921092904312</v>
      </c>
      <c r="BC1740" s="45">
        <v>0.56107921092904312</v>
      </c>
      <c r="BD1740" s="45">
        <v>0.56107921092904312</v>
      </c>
      <c r="BE1740" s="45">
        <v>0.56107921092904312</v>
      </c>
      <c r="BF1740" s="45">
        <v>0.56107921092904312</v>
      </c>
    </row>
    <row r="1741" spans="1:58" ht="13.5" thickBot="1" x14ac:dyDescent="0.25">
      <c r="A1741" s="6" t="s">
        <v>1351</v>
      </c>
      <c r="B1741" s="6" t="s">
        <v>1141</v>
      </c>
      <c r="C1741" s="6" t="s">
        <v>442</v>
      </c>
      <c r="D1741" s="6" t="s">
        <v>1351</v>
      </c>
      <c r="E1741" s="6">
        <v>13.894731453353987</v>
      </c>
      <c r="F1741" s="6" t="s">
        <v>7</v>
      </c>
      <c r="G1741" s="21" t="s">
        <v>1305</v>
      </c>
      <c r="H1741" s="21" t="s">
        <v>1174</v>
      </c>
      <c r="I1741" s="21" t="s">
        <v>1160</v>
      </c>
      <c r="J1741" s="21" t="s">
        <v>240</v>
      </c>
      <c r="K1741" s="21" t="s">
        <v>279</v>
      </c>
      <c r="L1741" s="21" t="s">
        <v>443</v>
      </c>
      <c r="M1741" s="3">
        <v>8.0142736718029877</v>
      </c>
      <c r="N1741" s="3">
        <v>13.894731453353987</v>
      </c>
      <c r="O1741" s="21" t="s">
        <v>1164</v>
      </c>
      <c r="P1741" s="21" t="s">
        <v>1459</v>
      </c>
      <c r="Q1741" s="46">
        <v>3.5828570952605263E-2</v>
      </c>
      <c r="R1741" s="46">
        <v>4.2283267673923812E-2</v>
      </c>
      <c r="S1741" s="46">
        <v>4.7271395565546145E-2</v>
      </c>
      <c r="T1741" s="46">
        <v>5.1097990090006686E-2</v>
      </c>
      <c r="U1741" s="46">
        <v>5.4004872900393505E-2</v>
      </c>
      <c r="V1741" s="46">
        <v>5.6183749835820113E-2</v>
      </c>
      <c r="W1741" s="46">
        <v>5.7786595011388109E-2</v>
      </c>
      <c r="X1741" s="46">
        <v>5.893388332386975E-2</v>
      </c>
      <c r="Y1741" s="46">
        <v>5.9721117181380907E-2</v>
      </c>
      <c r="Z1741" s="46">
        <v>6.0224000893841063E-2</v>
      </c>
      <c r="AA1741" s="46">
        <v>6.0502542928912779E-2</v>
      </c>
      <c r="AB1741" s="46">
        <v>6.0604308179700424E-2</v>
      </c>
      <c r="AC1741" s="46">
        <v>6.0042863636181949E-2</v>
      </c>
      <c r="AD1741" s="46">
        <v>5.948356014513511E-2</v>
      </c>
      <c r="AE1741" s="46">
        <v>5.8928234100510173E-2</v>
      </c>
      <c r="AF1741" s="46">
        <v>5.8377541217827754E-2</v>
      </c>
      <c r="AG1741" s="46">
        <v>5.7826672597650938E-2</v>
      </c>
      <c r="AH1741" s="46">
        <v>5.7275803977474143E-2</v>
      </c>
      <c r="AI1741" s="46">
        <v>5.6724935357297335E-2</v>
      </c>
      <c r="AJ1741" s="46">
        <v>5.617406673712054E-2</v>
      </c>
      <c r="AK1741" s="46">
        <v>0.34532007903374168</v>
      </c>
      <c r="AL1741" s="45">
        <v>0.34532007903374168</v>
      </c>
      <c r="AM1741" s="45">
        <v>3.5828570952605263E-2</v>
      </c>
      <c r="AN1741" s="45">
        <v>7.8111838626529068E-2</v>
      </c>
      <c r="AO1741" s="45">
        <v>0.1253832341920752</v>
      </c>
      <c r="AP1741" s="45">
        <v>0.17648122428208188</v>
      </c>
      <c r="AQ1741" s="45">
        <v>0.23048609718247537</v>
      </c>
      <c r="AR1741" s="45">
        <v>0.28666984701829545</v>
      </c>
      <c r="AS1741" s="45">
        <v>0.34445644202968356</v>
      </c>
      <c r="AT1741" s="45">
        <v>0.34532007903374168</v>
      </c>
      <c r="AU1741" s="45">
        <v>0.34532007903374168</v>
      </c>
      <c r="AV1741" s="45">
        <v>0.34532007903374168</v>
      </c>
      <c r="AW1741" s="45">
        <v>0.34532007903374168</v>
      </c>
      <c r="AX1741" s="45">
        <v>0.34532007903374168</v>
      </c>
      <c r="AY1741" s="45">
        <v>0.34532007903374168</v>
      </c>
      <c r="AZ1741" s="45">
        <v>0.34532007903374168</v>
      </c>
      <c r="BA1741" s="45">
        <v>0.34532007903374168</v>
      </c>
      <c r="BB1741" s="45">
        <v>0.34532007903374168</v>
      </c>
      <c r="BC1741" s="45">
        <v>0.34532007903374168</v>
      </c>
      <c r="BD1741" s="45">
        <v>0.34532007903374168</v>
      </c>
      <c r="BE1741" s="45">
        <v>0.34532007903374168</v>
      </c>
      <c r="BF1741" s="45">
        <v>0.34532007903374168</v>
      </c>
    </row>
    <row r="1742" spans="1:58" ht="13.5" thickBot="1" x14ac:dyDescent="0.25">
      <c r="A1742" s="6" t="s">
        <v>1358</v>
      </c>
      <c r="B1742" s="6" t="s">
        <v>1357</v>
      </c>
      <c r="C1742" s="6" t="s">
        <v>414</v>
      </c>
      <c r="D1742" s="6" t="s">
        <v>1358</v>
      </c>
      <c r="E1742" s="6">
        <v>110.8282878400522</v>
      </c>
      <c r="F1742" s="6" t="s">
        <v>7</v>
      </c>
      <c r="G1742" s="21" t="s">
        <v>1305</v>
      </c>
      <c r="H1742" s="21" t="s">
        <v>1174</v>
      </c>
      <c r="I1742" s="21" t="s">
        <v>1160</v>
      </c>
      <c r="J1742" s="21" t="s">
        <v>240</v>
      </c>
      <c r="K1742" s="21" t="s">
        <v>245</v>
      </c>
      <c r="L1742" s="21" t="s">
        <v>1263</v>
      </c>
      <c r="M1742" s="3">
        <v>72.366787347905301</v>
      </c>
      <c r="N1742" s="3">
        <v>110.8282878400522</v>
      </c>
      <c r="O1742" s="21" t="s">
        <v>1164</v>
      </c>
      <c r="P1742" s="21" t="s">
        <v>1459</v>
      </c>
      <c r="Q1742" s="46">
        <v>0</v>
      </c>
      <c r="R1742" s="46">
        <v>0</v>
      </c>
      <c r="S1742" s="46">
        <v>0</v>
      </c>
      <c r="T1742" s="46">
        <v>0</v>
      </c>
      <c r="U1742" s="46">
        <v>0</v>
      </c>
      <c r="V1742" s="46">
        <v>0</v>
      </c>
      <c r="W1742" s="46">
        <v>0</v>
      </c>
      <c r="X1742" s="46">
        <v>0</v>
      </c>
      <c r="Y1742" s="46">
        <v>0</v>
      </c>
      <c r="Z1742" s="46">
        <v>0</v>
      </c>
      <c r="AA1742" s="46">
        <v>0</v>
      </c>
      <c r="AB1742" s="46">
        <v>0</v>
      </c>
      <c r="AC1742" s="46">
        <v>0</v>
      </c>
      <c r="AD1742" s="46">
        <v>0</v>
      </c>
      <c r="AE1742" s="46">
        <v>0</v>
      </c>
      <c r="AF1742" s="46">
        <v>0</v>
      </c>
      <c r="AG1742" s="46">
        <v>0</v>
      </c>
      <c r="AH1742" s="46">
        <v>0</v>
      </c>
      <c r="AI1742" s="46">
        <v>0</v>
      </c>
      <c r="AJ1742" s="46">
        <v>0</v>
      </c>
      <c r="AK1742" s="46">
        <v>0</v>
      </c>
      <c r="AL1742" s="45">
        <v>0</v>
      </c>
      <c r="AM1742" s="45">
        <v>0</v>
      </c>
      <c r="AN1742" s="45">
        <v>0</v>
      </c>
      <c r="AO1742" s="45">
        <v>0</v>
      </c>
      <c r="AP1742" s="45">
        <v>0</v>
      </c>
      <c r="AQ1742" s="45">
        <v>0</v>
      </c>
      <c r="AR1742" s="45">
        <v>0</v>
      </c>
      <c r="AS1742" s="45">
        <v>0</v>
      </c>
      <c r="AT1742" s="45">
        <v>0</v>
      </c>
      <c r="AU1742" s="45">
        <v>0</v>
      </c>
      <c r="AV1742" s="45">
        <v>0</v>
      </c>
      <c r="AW1742" s="45">
        <v>0</v>
      </c>
      <c r="AX1742" s="45">
        <v>0</v>
      </c>
      <c r="AY1742" s="45">
        <v>0</v>
      </c>
      <c r="AZ1742" s="45">
        <v>0</v>
      </c>
      <c r="BA1742" s="45">
        <v>0</v>
      </c>
      <c r="BB1742" s="45">
        <v>0</v>
      </c>
      <c r="BC1742" s="45">
        <v>0</v>
      </c>
      <c r="BD1742" s="45">
        <v>0</v>
      </c>
      <c r="BE1742" s="45">
        <v>0</v>
      </c>
      <c r="BF1742" s="45">
        <v>0</v>
      </c>
    </row>
    <row r="1743" spans="1:58" ht="13.5" thickBot="1" x14ac:dyDescent="0.25">
      <c r="A1743" s="6" t="s">
        <v>1358</v>
      </c>
      <c r="B1743" s="6" t="s">
        <v>1357</v>
      </c>
      <c r="C1743" s="6" t="s">
        <v>414</v>
      </c>
      <c r="D1743" s="6" t="s">
        <v>1358</v>
      </c>
      <c r="E1743" s="6">
        <v>110.8282878400522</v>
      </c>
      <c r="F1743" s="6" t="s">
        <v>7</v>
      </c>
      <c r="G1743" s="21" t="s">
        <v>1305</v>
      </c>
      <c r="H1743" s="21" t="s">
        <v>1174</v>
      </c>
      <c r="I1743" s="21" t="s">
        <v>1160</v>
      </c>
      <c r="J1743" s="21" t="s">
        <v>240</v>
      </c>
      <c r="K1743" s="21" t="s">
        <v>247</v>
      </c>
      <c r="L1743" s="21" t="s">
        <v>1263</v>
      </c>
      <c r="M1743" s="3">
        <v>72.366787347905301</v>
      </c>
      <c r="N1743" s="3">
        <v>110.8282878400522</v>
      </c>
      <c r="O1743" s="21" t="s">
        <v>1164</v>
      </c>
      <c r="P1743" s="21" t="s">
        <v>1459</v>
      </c>
      <c r="Q1743" s="46">
        <v>0</v>
      </c>
      <c r="R1743" s="46">
        <v>0</v>
      </c>
      <c r="S1743" s="46">
        <v>0</v>
      </c>
      <c r="T1743" s="46">
        <v>0</v>
      </c>
      <c r="U1743" s="46">
        <v>0</v>
      </c>
      <c r="V1743" s="46">
        <v>0</v>
      </c>
      <c r="W1743" s="46">
        <v>0</v>
      </c>
      <c r="X1743" s="46">
        <v>0</v>
      </c>
      <c r="Y1743" s="46">
        <v>0</v>
      </c>
      <c r="Z1743" s="46">
        <v>0</v>
      </c>
      <c r="AA1743" s="46">
        <v>0</v>
      </c>
      <c r="AB1743" s="46">
        <v>0</v>
      </c>
      <c r="AC1743" s="46">
        <v>0</v>
      </c>
      <c r="AD1743" s="46">
        <v>0</v>
      </c>
      <c r="AE1743" s="46">
        <v>0</v>
      </c>
      <c r="AF1743" s="46">
        <v>0</v>
      </c>
      <c r="AG1743" s="46">
        <v>0</v>
      </c>
      <c r="AH1743" s="46">
        <v>0</v>
      </c>
      <c r="AI1743" s="46">
        <v>0</v>
      </c>
      <c r="AJ1743" s="46">
        <v>0</v>
      </c>
      <c r="AK1743" s="46">
        <v>0</v>
      </c>
      <c r="AL1743" s="45">
        <v>0</v>
      </c>
      <c r="AM1743" s="45">
        <v>0</v>
      </c>
      <c r="AN1743" s="45">
        <v>0</v>
      </c>
      <c r="AO1743" s="45">
        <v>0</v>
      </c>
      <c r="AP1743" s="45">
        <v>0</v>
      </c>
      <c r="AQ1743" s="45">
        <v>0</v>
      </c>
      <c r="AR1743" s="45">
        <v>0</v>
      </c>
      <c r="AS1743" s="45">
        <v>0</v>
      </c>
      <c r="AT1743" s="45">
        <v>0</v>
      </c>
      <c r="AU1743" s="45">
        <v>0</v>
      </c>
      <c r="AV1743" s="45">
        <v>0</v>
      </c>
      <c r="AW1743" s="45">
        <v>0</v>
      </c>
      <c r="AX1743" s="45">
        <v>0</v>
      </c>
      <c r="AY1743" s="45">
        <v>0</v>
      </c>
      <c r="AZ1743" s="45">
        <v>0</v>
      </c>
      <c r="BA1743" s="45">
        <v>0</v>
      </c>
      <c r="BB1743" s="45">
        <v>0</v>
      </c>
      <c r="BC1743" s="45">
        <v>0</v>
      </c>
      <c r="BD1743" s="45">
        <v>0</v>
      </c>
      <c r="BE1743" s="45">
        <v>0</v>
      </c>
      <c r="BF1743" s="45">
        <v>0</v>
      </c>
    </row>
    <row r="1744" spans="1:58" ht="13.5" thickBot="1" x14ac:dyDescent="0.25">
      <c r="A1744" s="6" t="s">
        <v>1358</v>
      </c>
      <c r="B1744" s="6" t="s">
        <v>1357</v>
      </c>
      <c r="C1744" s="6" t="s">
        <v>414</v>
      </c>
      <c r="D1744" s="6" t="s">
        <v>1358</v>
      </c>
      <c r="E1744" s="6">
        <v>110.8282878400522</v>
      </c>
      <c r="F1744" s="6" t="s">
        <v>7</v>
      </c>
      <c r="G1744" s="21" t="s">
        <v>1305</v>
      </c>
      <c r="H1744" s="21" t="s">
        <v>1174</v>
      </c>
      <c r="I1744" s="21" t="s">
        <v>1160</v>
      </c>
      <c r="J1744" s="21" t="s">
        <v>240</v>
      </c>
      <c r="K1744" s="21" t="s">
        <v>249</v>
      </c>
      <c r="L1744" s="21" t="s">
        <v>1263</v>
      </c>
      <c r="M1744" s="3">
        <v>72.366787347905301</v>
      </c>
      <c r="N1744" s="3">
        <v>110.8282878400522</v>
      </c>
      <c r="O1744" s="21" t="s">
        <v>1164</v>
      </c>
      <c r="P1744" s="21" t="s">
        <v>1459</v>
      </c>
      <c r="Q1744" s="46">
        <v>0</v>
      </c>
      <c r="R1744" s="46">
        <v>0</v>
      </c>
      <c r="S1744" s="46">
        <v>0</v>
      </c>
      <c r="T1744" s="46">
        <v>0</v>
      </c>
      <c r="U1744" s="46">
        <v>0</v>
      </c>
      <c r="V1744" s="46">
        <v>0</v>
      </c>
      <c r="W1744" s="46">
        <v>0</v>
      </c>
      <c r="X1744" s="46">
        <v>0</v>
      </c>
      <c r="Y1744" s="46">
        <v>0</v>
      </c>
      <c r="Z1744" s="46">
        <v>0</v>
      </c>
      <c r="AA1744" s="46">
        <v>0</v>
      </c>
      <c r="AB1744" s="46">
        <v>0</v>
      </c>
      <c r="AC1744" s="46">
        <v>0</v>
      </c>
      <c r="AD1744" s="46">
        <v>0</v>
      </c>
      <c r="AE1744" s="46">
        <v>0</v>
      </c>
      <c r="AF1744" s="46">
        <v>0</v>
      </c>
      <c r="AG1744" s="46">
        <v>0</v>
      </c>
      <c r="AH1744" s="46">
        <v>0</v>
      </c>
      <c r="AI1744" s="46">
        <v>0</v>
      </c>
      <c r="AJ1744" s="46">
        <v>0</v>
      </c>
      <c r="AK1744" s="46">
        <v>0</v>
      </c>
      <c r="AL1744" s="45">
        <v>0</v>
      </c>
      <c r="AM1744" s="45">
        <v>0</v>
      </c>
      <c r="AN1744" s="45">
        <v>0</v>
      </c>
      <c r="AO1744" s="45">
        <v>0</v>
      </c>
      <c r="AP1744" s="45">
        <v>0</v>
      </c>
      <c r="AQ1744" s="45">
        <v>0</v>
      </c>
      <c r="AR1744" s="45">
        <v>0</v>
      </c>
      <c r="AS1744" s="45">
        <v>0</v>
      </c>
      <c r="AT1744" s="45">
        <v>0</v>
      </c>
      <c r="AU1744" s="45">
        <v>0</v>
      </c>
      <c r="AV1744" s="45">
        <v>0</v>
      </c>
      <c r="AW1744" s="45">
        <v>0</v>
      </c>
      <c r="AX1744" s="45">
        <v>0</v>
      </c>
      <c r="AY1744" s="45">
        <v>0</v>
      </c>
      <c r="AZ1744" s="45">
        <v>0</v>
      </c>
      <c r="BA1744" s="45">
        <v>0</v>
      </c>
      <c r="BB1744" s="45">
        <v>0</v>
      </c>
      <c r="BC1744" s="45">
        <v>0</v>
      </c>
      <c r="BD1744" s="45">
        <v>0</v>
      </c>
      <c r="BE1744" s="45">
        <v>0</v>
      </c>
      <c r="BF1744" s="45">
        <v>0</v>
      </c>
    </row>
    <row r="1745" spans="1:58" ht="13.5" thickBot="1" x14ac:dyDescent="0.25">
      <c r="A1745" s="6" t="s">
        <v>1358</v>
      </c>
      <c r="B1745" s="6" t="s">
        <v>1357</v>
      </c>
      <c r="C1745" s="6" t="s">
        <v>414</v>
      </c>
      <c r="D1745" s="6" t="s">
        <v>1358</v>
      </c>
      <c r="E1745" s="6">
        <v>110.8282878400522</v>
      </c>
      <c r="F1745" s="6" t="s">
        <v>7</v>
      </c>
      <c r="G1745" s="21" t="s">
        <v>1305</v>
      </c>
      <c r="H1745" s="21" t="s">
        <v>1174</v>
      </c>
      <c r="I1745" s="21" t="s">
        <v>1160</v>
      </c>
      <c r="J1745" s="21" t="s">
        <v>240</v>
      </c>
      <c r="K1745" s="21" t="s">
        <v>251</v>
      </c>
      <c r="L1745" s="21" t="s">
        <v>1263</v>
      </c>
      <c r="M1745" s="3">
        <v>72.366787347905301</v>
      </c>
      <c r="N1745" s="3">
        <v>110.8282878400522</v>
      </c>
      <c r="O1745" s="21" t="s">
        <v>1164</v>
      </c>
      <c r="P1745" s="21" t="s">
        <v>1459</v>
      </c>
      <c r="Q1745" s="46">
        <v>0</v>
      </c>
      <c r="R1745" s="46">
        <v>0</v>
      </c>
      <c r="S1745" s="46">
        <v>0</v>
      </c>
      <c r="T1745" s="46">
        <v>0</v>
      </c>
      <c r="U1745" s="46">
        <v>0</v>
      </c>
      <c r="V1745" s="46">
        <v>0</v>
      </c>
      <c r="W1745" s="46">
        <v>0</v>
      </c>
      <c r="X1745" s="46">
        <v>0</v>
      </c>
      <c r="Y1745" s="46">
        <v>0</v>
      </c>
      <c r="Z1745" s="46">
        <v>0</v>
      </c>
      <c r="AA1745" s="46">
        <v>0</v>
      </c>
      <c r="AB1745" s="46">
        <v>0</v>
      </c>
      <c r="AC1745" s="46">
        <v>0</v>
      </c>
      <c r="AD1745" s="46">
        <v>0</v>
      </c>
      <c r="AE1745" s="46">
        <v>0</v>
      </c>
      <c r="AF1745" s="46">
        <v>0</v>
      </c>
      <c r="AG1745" s="46">
        <v>0</v>
      </c>
      <c r="AH1745" s="46">
        <v>0</v>
      </c>
      <c r="AI1745" s="46">
        <v>0</v>
      </c>
      <c r="AJ1745" s="46">
        <v>0</v>
      </c>
      <c r="AK1745" s="46">
        <v>0</v>
      </c>
      <c r="AL1745" s="45">
        <v>0</v>
      </c>
      <c r="AM1745" s="45">
        <v>0</v>
      </c>
      <c r="AN1745" s="45">
        <v>0</v>
      </c>
      <c r="AO1745" s="45">
        <v>0</v>
      </c>
      <c r="AP1745" s="45">
        <v>0</v>
      </c>
      <c r="AQ1745" s="45">
        <v>0</v>
      </c>
      <c r="AR1745" s="45">
        <v>0</v>
      </c>
      <c r="AS1745" s="45">
        <v>0</v>
      </c>
      <c r="AT1745" s="45">
        <v>0</v>
      </c>
      <c r="AU1745" s="45">
        <v>0</v>
      </c>
      <c r="AV1745" s="45">
        <v>0</v>
      </c>
      <c r="AW1745" s="45">
        <v>0</v>
      </c>
      <c r="AX1745" s="45">
        <v>0</v>
      </c>
      <c r="AY1745" s="45">
        <v>0</v>
      </c>
      <c r="AZ1745" s="45">
        <v>0</v>
      </c>
      <c r="BA1745" s="45">
        <v>0</v>
      </c>
      <c r="BB1745" s="45">
        <v>0</v>
      </c>
      <c r="BC1745" s="45">
        <v>0</v>
      </c>
      <c r="BD1745" s="45">
        <v>0</v>
      </c>
      <c r="BE1745" s="45">
        <v>0</v>
      </c>
      <c r="BF1745" s="45">
        <v>0</v>
      </c>
    </row>
    <row r="1746" spans="1:58" ht="13.5" thickBot="1" x14ac:dyDescent="0.25">
      <c r="A1746" s="6" t="s">
        <v>1358</v>
      </c>
      <c r="B1746" s="6" t="s">
        <v>1357</v>
      </c>
      <c r="C1746" s="6" t="s">
        <v>414</v>
      </c>
      <c r="D1746" s="6" t="s">
        <v>1358</v>
      </c>
      <c r="E1746" s="6">
        <v>110.8282878400522</v>
      </c>
      <c r="F1746" s="6" t="s">
        <v>7</v>
      </c>
      <c r="G1746" s="21" t="s">
        <v>1305</v>
      </c>
      <c r="H1746" s="21" t="s">
        <v>1174</v>
      </c>
      <c r="I1746" s="21" t="s">
        <v>1160</v>
      </c>
      <c r="J1746" s="21" t="s">
        <v>240</v>
      </c>
      <c r="K1746" s="21" t="s">
        <v>253</v>
      </c>
      <c r="L1746" s="21" t="s">
        <v>1263</v>
      </c>
      <c r="M1746" s="3">
        <v>72.366787347905301</v>
      </c>
      <c r="N1746" s="3">
        <v>110.8282878400522</v>
      </c>
      <c r="O1746" s="21" t="s">
        <v>1164</v>
      </c>
      <c r="P1746" s="21" t="s">
        <v>1459</v>
      </c>
      <c r="Q1746" s="46">
        <v>0</v>
      </c>
      <c r="R1746" s="46">
        <v>0</v>
      </c>
      <c r="S1746" s="46">
        <v>0</v>
      </c>
      <c r="T1746" s="46">
        <v>0</v>
      </c>
      <c r="U1746" s="46">
        <v>0</v>
      </c>
      <c r="V1746" s="46">
        <v>0</v>
      </c>
      <c r="W1746" s="46">
        <v>0</v>
      </c>
      <c r="X1746" s="46">
        <v>0</v>
      </c>
      <c r="Y1746" s="46">
        <v>0</v>
      </c>
      <c r="Z1746" s="46">
        <v>0</v>
      </c>
      <c r="AA1746" s="46">
        <v>0</v>
      </c>
      <c r="AB1746" s="46">
        <v>0</v>
      </c>
      <c r="AC1746" s="46">
        <v>0</v>
      </c>
      <c r="AD1746" s="46">
        <v>0</v>
      </c>
      <c r="AE1746" s="46">
        <v>0</v>
      </c>
      <c r="AF1746" s="46">
        <v>0</v>
      </c>
      <c r="AG1746" s="46">
        <v>0</v>
      </c>
      <c r="AH1746" s="46">
        <v>0</v>
      </c>
      <c r="AI1746" s="46">
        <v>0</v>
      </c>
      <c r="AJ1746" s="46">
        <v>0</v>
      </c>
      <c r="AK1746" s="46">
        <v>0</v>
      </c>
      <c r="AL1746" s="45">
        <v>0</v>
      </c>
      <c r="AM1746" s="45">
        <v>0</v>
      </c>
      <c r="AN1746" s="45">
        <v>0</v>
      </c>
      <c r="AO1746" s="45">
        <v>0</v>
      </c>
      <c r="AP1746" s="45">
        <v>0</v>
      </c>
      <c r="AQ1746" s="45">
        <v>0</v>
      </c>
      <c r="AR1746" s="45">
        <v>0</v>
      </c>
      <c r="AS1746" s="45">
        <v>0</v>
      </c>
      <c r="AT1746" s="45">
        <v>0</v>
      </c>
      <c r="AU1746" s="45">
        <v>0</v>
      </c>
      <c r="AV1746" s="45">
        <v>0</v>
      </c>
      <c r="AW1746" s="45">
        <v>0</v>
      </c>
      <c r="AX1746" s="45">
        <v>0</v>
      </c>
      <c r="AY1746" s="45">
        <v>0</v>
      </c>
      <c r="AZ1746" s="45">
        <v>0</v>
      </c>
      <c r="BA1746" s="45">
        <v>0</v>
      </c>
      <c r="BB1746" s="45">
        <v>0</v>
      </c>
      <c r="BC1746" s="45">
        <v>0</v>
      </c>
      <c r="BD1746" s="45">
        <v>0</v>
      </c>
      <c r="BE1746" s="45">
        <v>0</v>
      </c>
      <c r="BF1746" s="45">
        <v>0</v>
      </c>
    </row>
    <row r="1747" spans="1:58" ht="13.5" thickBot="1" x14ac:dyDescent="0.25">
      <c r="A1747" s="6" t="s">
        <v>1358</v>
      </c>
      <c r="B1747" s="6" t="s">
        <v>1357</v>
      </c>
      <c r="C1747" s="6" t="s">
        <v>414</v>
      </c>
      <c r="D1747" s="6" t="s">
        <v>1358</v>
      </c>
      <c r="E1747" s="6">
        <v>110.8282878400522</v>
      </c>
      <c r="F1747" s="6" t="s">
        <v>7</v>
      </c>
      <c r="G1747" s="21" t="s">
        <v>1305</v>
      </c>
      <c r="H1747" s="21" t="s">
        <v>1174</v>
      </c>
      <c r="I1747" s="21" t="s">
        <v>1160</v>
      </c>
      <c r="J1747" s="21" t="s">
        <v>240</v>
      </c>
      <c r="K1747" s="21" t="s">
        <v>255</v>
      </c>
      <c r="L1747" s="21" t="s">
        <v>1263</v>
      </c>
      <c r="M1747" s="3">
        <v>72.366787347905301</v>
      </c>
      <c r="N1747" s="3">
        <v>110.8282878400522</v>
      </c>
      <c r="O1747" s="21" t="s">
        <v>1164</v>
      </c>
      <c r="P1747" s="21" t="s">
        <v>1459</v>
      </c>
      <c r="Q1747" s="46">
        <v>0</v>
      </c>
      <c r="R1747" s="46">
        <v>0</v>
      </c>
      <c r="S1747" s="46">
        <v>0</v>
      </c>
      <c r="T1747" s="46">
        <v>0</v>
      </c>
      <c r="U1747" s="46">
        <v>0</v>
      </c>
      <c r="V1747" s="46">
        <v>0</v>
      </c>
      <c r="W1747" s="46">
        <v>0</v>
      </c>
      <c r="X1747" s="46">
        <v>0</v>
      </c>
      <c r="Y1747" s="46">
        <v>0</v>
      </c>
      <c r="Z1747" s="46">
        <v>0</v>
      </c>
      <c r="AA1747" s="46">
        <v>0</v>
      </c>
      <c r="AB1747" s="46">
        <v>0</v>
      </c>
      <c r="AC1747" s="46">
        <v>0</v>
      </c>
      <c r="AD1747" s="46">
        <v>0</v>
      </c>
      <c r="AE1747" s="46">
        <v>0</v>
      </c>
      <c r="AF1747" s="46">
        <v>0</v>
      </c>
      <c r="AG1747" s="46">
        <v>0</v>
      </c>
      <c r="AH1747" s="46">
        <v>0</v>
      </c>
      <c r="AI1747" s="46">
        <v>0</v>
      </c>
      <c r="AJ1747" s="46">
        <v>0</v>
      </c>
      <c r="AK1747" s="46">
        <v>0</v>
      </c>
      <c r="AL1747" s="45">
        <v>0</v>
      </c>
      <c r="AM1747" s="45">
        <v>0</v>
      </c>
      <c r="AN1747" s="45">
        <v>0</v>
      </c>
      <c r="AO1747" s="45">
        <v>0</v>
      </c>
      <c r="AP1747" s="45">
        <v>0</v>
      </c>
      <c r="AQ1747" s="45">
        <v>0</v>
      </c>
      <c r="AR1747" s="45">
        <v>0</v>
      </c>
      <c r="AS1747" s="45">
        <v>0</v>
      </c>
      <c r="AT1747" s="45">
        <v>0</v>
      </c>
      <c r="AU1747" s="45">
        <v>0</v>
      </c>
      <c r="AV1747" s="45">
        <v>0</v>
      </c>
      <c r="AW1747" s="45">
        <v>0</v>
      </c>
      <c r="AX1747" s="45">
        <v>0</v>
      </c>
      <c r="AY1747" s="45">
        <v>0</v>
      </c>
      <c r="AZ1747" s="45">
        <v>0</v>
      </c>
      <c r="BA1747" s="45">
        <v>0</v>
      </c>
      <c r="BB1747" s="45">
        <v>0</v>
      </c>
      <c r="BC1747" s="45">
        <v>0</v>
      </c>
      <c r="BD1747" s="45">
        <v>0</v>
      </c>
      <c r="BE1747" s="45">
        <v>0</v>
      </c>
      <c r="BF1747" s="45">
        <v>0</v>
      </c>
    </row>
    <row r="1748" spans="1:58" ht="13.5" thickBot="1" x14ac:dyDescent="0.25">
      <c r="A1748" s="6" t="s">
        <v>1358</v>
      </c>
      <c r="B1748" s="6" t="s">
        <v>1357</v>
      </c>
      <c r="C1748" s="6" t="s">
        <v>414</v>
      </c>
      <c r="D1748" s="6" t="s">
        <v>1358</v>
      </c>
      <c r="E1748" s="6">
        <v>110.8282878400522</v>
      </c>
      <c r="F1748" s="6" t="s">
        <v>7</v>
      </c>
      <c r="G1748" s="21" t="s">
        <v>1305</v>
      </c>
      <c r="H1748" s="21" t="s">
        <v>1174</v>
      </c>
      <c r="I1748" s="21" t="s">
        <v>1160</v>
      </c>
      <c r="J1748" s="21" t="s">
        <v>240</v>
      </c>
      <c r="K1748" s="21" t="s">
        <v>257</v>
      </c>
      <c r="L1748" s="21" t="s">
        <v>1263</v>
      </c>
      <c r="M1748" s="3">
        <v>72.366787347905301</v>
      </c>
      <c r="N1748" s="3">
        <v>110.8282878400522</v>
      </c>
      <c r="O1748" s="21" t="s">
        <v>1164</v>
      </c>
      <c r="P1748" s="21" t="s">
        <v>1459</v>
      </c>
      <c r="Q1748" s="46">
        <v>0</v>
      </c>
      <c r="R1748" s="46">
        <v>0</v>
      </c>
      <c r="S1748" s="46">
        <v>0</v>
      </c>
      <c r="T1748" s="46">
        <v>0</v>
      </c>
      <c r="U1748" s="46">
        <v>0</v>
      </c>
      <c r="V1748" s="46">
        <v>0</v>
      </c>
      <c r="W1748" s="46">
        <v>0</v>
      </c>
      <c r="X1748" s="46">
        <v>0</v>
      </c>
      <c r="Y1748" s="46">
        <v>0</v>
      </c>
      <c r="Z1748" s="46">
        <v>0</v>
      </c>
      <c r="AA1748" s="46">
        <v>0</v>
      </c>
      <c r="AB1748" s="46">
        <v>0</v>
      </c>
      <c r="AC1748" s="46">
        <v>0</v>
      </c>
      <c r="AD1748" s="46">
        <v>0</v>
      </c>
      <c r="AE1748" s="46">
        <v>0</v>
      </c>
      <c r="AF1748" s="46">
        <v>0</v>
      </c>
      <c r="AG1748" s="46">
        <v>0</v>
      </c>
      <c r="AH1748" s="46">
        <v>0</v>
      </c>
      <c r="AI1748" s="46">
        <v>0</v>
      </c>
      <c r="AJ1748" s="46">
        <v>0</v>
      </c>
      <c r="AK1748" s="46">
        <v>0</v>
      </c>
      <c r="AL1748" s="45">
        <v>0</v>
      </c>
      <c r="AM1748" s="45">
        <v>0</v>
      </c>
      <c r="AN1748" s="45">
        <v>0</v>
      </c>
      <c r="AO1748" s="45">
        <v>0</v>
      </c>
      <c r="AP1748" s="45">
        <v>0</v>
      </c>
      <c r="AQ1748" s="45">
        <v>0</v>
      </c>
      <c r="AR1748" s="45">
        <v>0</v>
      </c>
      <c r="AS1748" s="45">
        <v>0</v>
      </c>
      <c r="AT1748" s="45">
        <v>0</v>
      </c>
      <c r="AU1748" s="45">
        <v>0</v>
      </c>
      <c r="AV1748" s="45">
        <v>0</v>
      </c>
      <c r="AW1748" s="45">
        <v>0</v>
      </c>
      <c r="AX1748" s="45">
        <v>0</v>
      </c>
      <c r="AY1748" s="45">
        <v>0</v>
      </c>
      <c r="AZ1748" s="45">
        <v>0</v>
      </c>
      <c r="BA1748" s="45">
        <v>0</v>
      </c>
      <c r="BB1748" s="45">
        <v>0</v>
      </c>
      <c r="BC1748" s="45">
        <v>0</v>
      </c>
      <c r="BD1748" s="45">
        <v>0</v>
      </c>
      <c r="BE1748" s="45">
        <v>0</v>
      </c>
      <c r="BF1748" s="45">
        <v>0</v>
      </c>
    </row>
    <row r="1749" spans="1:58" ht="13.5" thickBot="1" x14ac:dyDescent="0.25">
      <c r="A1749" s="6" t="s">
        <v>1358</v>
      </c>
      <c r="B1749" s="6" t="s">
        <v>1357</v>
      </c>
      <c r="C1749" s="6" t="s">
        <v>414</v>
      </c>
      <c r="D1749" s="6" t="s">
        <v>1358</v>
      </c>
      <c r="E1749" s="6">
        <v>110.8282878400522</v>
      </c>
      <c r="F1749" s="6" t="s">
        <v>7</v>
      </c>
      <c r="G1749" s="21" t="s">
        <v>1305</v>
      </c>
      <c r="H1749" s="21" t="s">
        <v>1174</v>
      </c>
      <c r="I1749" s="21" t="s">
        <v>1160</v>
      </c>
      <c r="J1749" s="21" t="s">
        <v>240</v>
      </c>
      <c r="K1749" s="21" t="s">
        <v>259</v>
      </c>
      <c r="L1749" s="21" t="s">
        <v>1263</v>
      </c>
      <c r="M1749" s="3">
        <v>72.366787347905301</v>
      </c>
      <c r="N1749" s="3">
        <v>110.8282878400522</v>
      </c>
      <c r="O1749" s="21" t="s">
        <v>1164</v>
      </c>
      <c r="P1749" s="21" t="s">
        <v>1459</v>
      </c>
      <c r="Q1749" s="46">
        <v>0</v>
      </c>
      <c r="R1749" s="46">
        <v>0</v>
      </c>
      <c r="S1749" s="46">
        <v>0</v>
      </c>
      <c r="T1749" s="46">
        <v>0</v>
      </c>
      <c r="U1749" s="46">
        <v>0</v>
      </c>
      <c r="V1749" s="46">
        <v>0</v>
      </c>
      <c r="W1749" s="46">
        <v>0</v>
      </c>
      <c r="X1749" s="46">
        <v>0</v>
      </c>
      <c r="Y1749" s="46">
        <v>0</v>
      </c>
      <c r="Z1749" s="46">
        <v>0</v>
      </c>
      <c r="AA1749" s="46">
        <v>0</v>
      </c>
      <c r="AB1749" s="46">
        <v>0</v>
      </c>
      <c r="AC1749" s="46">
        <v>0</v>
      </c>
      <c r="AD1749" s="46">
        <v>0</v>
      </c>
      <c r="AE1749" s="46">
        <v>0</v>
      </c>
      <c r="AF1749" s="46">
        <v>0</v>
      </c>
      <c r="AG1749" s="46">
        <v>0</v>
      </c>
      <c r="AH1749" s="46">
        <v>0</v>
      </c>
      <c r="AI1749" s="46">
        <v>0</v>
      </c>
      <c r="AJ1749" s="46">
        <v>0</v>
      </c>
      <c r="AK1749" s="46">
        <v>0</v>
      </c>
      <c r="AL1749" s="45">
        <v>0</v>
      </c>
      <c r="AM1749" s="45">
        <v>0</v>
      </c>
      <c r="AN1749" s="45">
        <v>0</v>
      </c>
      <c r="AO1749" s="45">
        <v>0</v>
      </c>
      <c r="AP1749" s="45">
        <v>0</v>
      </c>
      <c r="AQ1749" s="45">
        <v>0</v>
      </c>
      <c r="AR1749" s="45">
        <v>0</v>
      </c>
      <c r="AS1749" s="45">
        <v>0</v>
      </c>
      <c r="AT1749" s="45">
        <v>0</v>
      </c>
      <c r="AU1749" s="45">
        <v>0</v>
      </c>
      <c r="AV1749" s="45">
        <v>0</v>
      </c>
      <c r="AW1749" s="45">
        <v>0</v>
      </c>
      <c r="AX1749" s="45">
        <v>0</v>
      </c>
      <c r="AY1749" s="45">
        <v>0</v>
      </c>
      <c r="AZ1749" s="45">
        <v>0</v>
      </c>
      <c r="BA1749" s="45">
        <v>0</v>
      </c>
      <c r="BB1749" s="45">
        <v>0</v>
      </c>
      <c r="BC1749" s="45">
        <v>0</v>
      </c>
      <c r="BD1749" s="45">
        <v>0</v>
      </c>
      <c r="BE1749" s="45">
        <v>0</v>
      </c>
      <c r="BF1749" s="45">
        <v>0</v>
      </c>
    </row>
    <row r="1750" spans="1:58" ht="13.5" thickBot="1" x14ac:dyDescent="0.25">
      <c r="A1750" s="6" t="s">
        <v>1358</v>
      </c>
      <c r="B1750" s="6" t="s">
        <v>1357</v>
      </c>
      <c r="C1750" s="6" t="s">
        <v>414</v>
      </c>
      <c r="D1750" s="6" t="s">
        <v>1358</v>
      </c>
      <c r="E1750" s="6">
        <v>110.8282878400522</v>
      </c>
      <c r="F1750" s="6" t="s">
        <v>7</v>
      </c>
      <c r="G1750" s="21" t="s">
        <v>1305</v>
      </c>
      <c r="H1750" s="21" t="s">
        <v>1174</v>
      </c>
      <c r="I1750" s="21" t="s">
        <v>1160</v>
      </c>
      <c r="J1750" s="21" t="s">
        <v>240</v>
      </c>
      <c r="K1750" s="21" t="s">
        <v>261</v>
      </c>
      <c r="L1750" s="21" t="s">
        <v>1263</v>
      </c>
      <c r="M1750" s="3">
        <v>72.366787347905301</v>
      </c>
      <c r="N1750" s="3">
        <v>110.8282878400522</v>
      </c>
      <c r="O1750" s="21" t="s">
        <v>1164</v>
      </c>
      <c r="P1750" s="21" t="s">
        <v>1459</v>
      </c>
      <c r="Q1750" s="46">
        <v>0</v>
      </c>
      <c r="R1750" s="46">
        <v>0</v>
      </c>
      <c r="S1750" s="46">
        <v>0</v>
      </c>
      <c r="T1750" s="46">
        <v>0</v>
      </c>
      <c r="U1750" s="46">
        <v>0</v>
      </c>
      <c r="V1750" s="46">
        <v>0</v>
      </c>
      <c r="W1750" s="46">
        <v>0</v>
      </c>
      <c r="X1750" s="46">
        <v>0</v>
      </c>
      <c r="Y1750" s="46">
        <v>0</v>
      </c>
      <c r="Z1750" s="46">
        <v>0</v>
      </c>
      <c r="AA1750" s="46">
        <v>0</v>
      </c>
      <c r="AB1750" s="46">
        <v>0</v>
      </c>
      <c r="AC1750" s="46">
        <v>0</v>
      </c>
      <c r="AD1750" s="46">
        <v>0</v>
      </c>
      <c r="AE1750" s="46">
        <v>0</v>
      </c>
      <c r="AF1750" s="46">
        <v>0</v>
      </c>
      <c r="AG1750" s="46">
        <v>0</v>
      </c>
      <c r="AH1750" s="46">
        <v>0</v>
      </c>
      <c r="AI1750" s="46">
        <v>0</v>
      </c>
      <c r="AJ1750" s="46">
        <v>0</v>
      </c>
      <c r="AK1750" s="46">
        <v>0</v>
      </c>
      <c r="AL1750" s="45">
        <v>0</v>
      </c>
      <c r="AM1750" s="45">
        <v>0</v>
      </c>
      <c r="AN1750" s="45">
        <v>0</v>
      </c>
      <c r="AO1750" s="45">
        <v>0</v>
      </c>
      <c r="AP1750" s="45">
        <v>0</v>
      </c>
      <c r="AQ1750" s="45">
        <v>0</v>
      </c>
      <c r="AR1750" s="45">
        <v>0</v>
      </c>
      <c r="AS1750" s="45">
        <v>0</v>
      </c>
      <c r="AT1750" s="45">
        <v>0</v>
      </c>
      <c r="AU1750" s="45">
        <v>0</v>
      </c>
      <c r="AV1750" s="45">
        <v>0</v>
      </c>
      <c r="AW1750" s="45">
        <v>0</v>
      </c>
      <c r="AX1750" s="45">
        <v>0</v>
      </c>
      <c r="AY1750" s="45">
        <v>0</v>
      </c>
      <c r="AZ1750" s="45">
        <v>0</v>
      </c>
      <c r="BA1750" s="45">
        <v>0</v>
      </c>
      <c r="BB1750" s="45">
        <v>0</v>
      </c>
      <c r="BC1750" s="45">
        <v>0</v>
      </c>
      <c r="BD1750" s="45">
        <v>0</v>
      </c>
      <c r="BE1750" s="45">
        <v>0</v>
      </c>
      <c r="BF1750" s="45">
        <v>0</v>
      </c>
    </row>
    <row r="1751" spans="1:58" ht="13.5" thickBot="1" x14ac:dyDescent="0.25">
      <c r="A1751" s="6" t="s">
        <v>1358</v>
      </c>
      <c r="B1751" s="6" t="s">
        <v>1357</v>
      </c>
      <c r="C1751" s="6" t="s">
        <v>414</v>
      </c>
      <c r="D1751" s="6" t="s">
        <v>1358</v>
      </c>
      <c r="E1751" s="6">
        <v>110.8282878400522</v>
      </c>
      <c r="F1751" s="6" t="s">
        <v>7</v>
      </c>
      <c r="G1751" s="21" t="s">
        <v>1305</v>
      </c>
      <c r="H1751" s="21" t="s">
        <v>1174</v>
      </c>
      <c r="I1751" s="21" t="s">
        <v>1160</v>
      </c>
      <c r="J1751" s="21" t="s">
        <v>240</v>
      </c>
      <c r="K1751" s="21" t="s">
        <v>263</v>
      </c>
      <c r="L1751" s="21" t="s">
        <v>1263</v>
      </c>
      <c r="M1751" s="3">
        <v>72.366787347905301</v>
      </c>
      <c r="N1751" s="3">
        <v>110.8282878400522</v>
      </c>
      <c r="O1751" s="21" t="s">
        <v>1164</v>
      </c>
      <c r="P1751" s="21" t="s">
        <v>1459</v>
      </c>
      <c r="Q1751" s="46">
        <v>0</v>
      </c>
      <c r="R1751" s="46">
        <v>0</v>
      </c>
      <c r="S1751" s="46">
        <v>0</v>
      </c>
      <c r="T1751" s="46">
        <v>0</v>
      </c>
      <c r="U1751" s="46">
        <v>0</v>
      </c>
      <c r="V1751" s="46">
        <v>0</v>
      </c>
      <c r="W1751" s="46">
        <v>0</v>
      </c>
      <c r="X1751" s="46">
        <v>0</v>
      </c>
      <c r="Y1751" s="46">
        <v>0</v>
      </c>
      <c r="Z1751" s="46">
        <v>0</v>
      </c>
      <c r="AA1751" s="46">
        <v>0</v>
      </c>
      <c r="AB1751" s="46">
        <v>0</v>
      </c>
      <c r="AC1751" s="46">
        <v>0</v>
      </c>
      <c r="AD1751" s="46">
        <v>0</v>
      </c>
      <c r="AE1751" s="46">
        <v>0</v>
      </c>
      <c r="AF1751" s="46">
        <v>0</v>
      </c>
      <c r="AG1751" s="46">
        <v>0</v>
      </c>
      <c r="AH1751" s="46">
        <v>0</v>
      </c>
      <c r="AI1751" s="46">
        <v>0</v>
      </c>
      <c r="AJ1751" s="46">
        <v>0</v>
      </c>
      <c r="AK1751" s="46">
        <v>0</v>
      </c>
      <c r="AL1751" s="45">
        <v>0</v>
      </c>
      <c r="AM1751" s="45">
        <v>0</v>
      </c>
      <c r="AN1751" s="45">
        <v>0</v>
      </c>
      <c r="AO1751" s="45">
        <v>0</v>
      </c>
      <c r="AP1751" s="45">
        <v>0</v>
      </c>
      <c r="AQ1751" s="45">
        <v>0</v>
      </c>
      <c r="AR1751" s="45">
        <v>0</v>
      </c>
      <c r="AS1751" s="45">
        <v>0</v>
      </c>
      <c r="AT1751" s="45">
        <v>0</v>
      </c>
      <c r="AU1751" s="45">
        <v>0</v>
      </c>
      <c r="AV1751" s="45">
        <v>0</v>
      </c>
      <c r="AW1751" s="45">
        <v>0</v>
      </c>
      <c r="AX1751" s="45">
        <v>0</v>
      </c>
      <c r="AY1751" s="45">
        <v>0</v>
      </c>
      <c r="AZ1751" s="45">
        <v>0</v>
      </c>
      <c r="BA1751" s="45">
        <v>0</v>
      </c>
      <c r="BB1751" s="45">
        <v>0</v>
      </c>
      <c r="BC1751" s="45">
        <v>0</v>
      </c>
      <c r="BD1751" s="45">
        <v>0</v>
      </c>
      <c r="BE1751" s="45">
        <v>0</v>
      </c>
      <c r="BF1751" s="45">
        <v>0</v>
      </c>
    </row>
    <row r="1752" spans="1:58" ht="13.5" thickBot="1" x14ac:dyDescent="0.25">
      <c r="A1752" s="6" t="s">
        <v>1358</v>
      </c>
      <c r="B1752" s="6" t="s">
        <v>1357</v>
      </c>
      <c r="C1752" s="6" t="s">
        <v>414</v>
      </c>
      <c r="D1752" s="6" t="s">
        <v>1358</v>
      </c>
      <c r="E1752" s="6">
        <v>110.8282878400522</v>
      </c>
      <c r="F1752" s="6" t="s">
        <v>7</v>
      </c>
      <c r="G1752" s="21" t="s">
        <v>1305</v>
      </c>
      <c r="H1752" s="21" t="s">
        <v>1174</v>
      </c>
      <c r="I1752" s="21" t="s">
        <v>1160</v>
      </c>
      <c r="J1752" s="21" t="s">
        <v>240</v>
      </c>
      <c r="K1752" s="21" t="s">
        <v>265</v>
      </c>
      <c r="L1752" s="21" t="s">
        <v>1263</v>
      </c>
      <c r="M1752" s="3">
        <v>72.366787347905301</v>
      </c>
      <c r="N1752" s="3">
        <v>110.8282878400522</v>
      </c>
      <c r="O1752" s="21" t="s">
        <v>1164</v>
      </c>
      <c r="P1752" s="21" t="s">
        <v>1459</v>
      </c>
      <c r="Q1752" s="46">
        <v>0</v>
      </c>
      <c r="R1752" s="46">
        <v>0</v>
      </c>
      <c r="S1752" s="46">
        <v>0</v>
      </c>
      <c r="T1752" s="46">
        <v>0</v>
      </c>
      <c r="U1752" s="46">
        <v>0</v>
      </c>
      <c r="V1752" s="46">
        <v>0</v>
      </c>
      <c r="W1752" s="46">
        <v>0</v>
      </c>
      <c r="X1752" s="46">
        <v>0</v>
      </c>
      <c r="Y1752" s="46">
        <v>0</v>
      </c>
      <c r="Z1752" s="46">
        <v>0</v>
      </c>
      <c r="AA1752" s="46">
        <v>0</v>
      </c>
      <c r="AB1752" s="46">
        <v>0</v>
      </c>
      <c r="AC1752" s="46">
        <v>0</v>
      </c>
      <c r="AD1752" s="46">
        <v>0</v>
      </c>
      <c r="AE1752" s="46">
        <v>0</v>
      </c>
      <c r="AF1752" s="46">
        <v>0</v>
      </c>
      <c r="AG1752" s="46">
        <v>0</v>
      </c>
      <c r="AH1752" s="46">
        <v>0</v>
      </c>
      <c r="AI1752" s="46">
        <v>0</v>
      </c>
      <c r="AJ1752" s="46">
        <v>0</v>
      </c>
      <c r="AK1752" s="46">
        <v>0</v>
      </c>
      <c r="AL1752" s="45">
        <v>0</v>
      </c>
      <c r="AM1752" s="45">
        <v>0</v>
      </c>
      <c r="AN1752" s="45">
        <v>0</v>
      </c>
      <c r="AO1752" s="45">
        <v>0</v>
      </c>
      <c r="AP1752" s="45">
        <v>0</v>
      </c>
      <c r="AQ1752" s="45">
        <v>0</v>
      </c>
      <c r="AR1752" s="45">
        <v>0</v>
      </c>
      <c r="AS1752" s="45">
        <v>0</v>
      </c>
      <c r="AT1752" s="45">
        <v>0</v>
      </c>
      <c r="AU1752" s="45">
        <v>0</v>
      </c>
      <c r="AV1752" s="45">
        <v>0</v>
      </c>
      <c r="AW1752" s="45">
        <v>0</v>
      </c>
      <c r="AX1752" s="45">
        <v>0</v>
      </c>
      <c r="AY1752" s="45">
        <v>0</v>
      </c>
      <c r="AZ1752" s="45">
        <v>0</v>
      </c>
      <c r="BA1752" s="45">
        <v>0</v>
      </c>
      <c r="BB1752" s="45">
        <v>0</v>
      </c>
      <c r="BC1752" s="45">
        <v>0</v>
      </c>
      <c r="BD1752" s="45">
        <v>0</v>
      </c>
      <c r="BE1752" s="45">
        <v>0</v>
      </c>
      <c r="BF1752" s="45">
        <v>0</v>
      </c>
    </row>
    <row r="1753" spans="1:58" ht="13.5" thickBot="1" x14ac:dyDescent="0.25">
      <c r="A1753" s="6" t="s">
        <v>1358</v>
      </c>
      <c r="B1753" s="6" t="s">
        <v>1357</v>
      </c>
      <c r="C1753" s="6" t="s">
        <v>414</v>
      </c>
      <c r="D1753" s="6" t="s">
        <v>1358</v>
      </c>
      <c r="E1753" s="6">
        <v>110.8282878400522</v>
      </c>
      <c r="F1753" s="6" t="s">
        <v>7</v>
      </c>
      <c r="G1753" s="21" t="s">
        <v>1305</v>
      </c>
      <c r="H1753" s="21" t="s">
        <v>1174</v>
      </c>
      <c r="I1753" s="21" t="s">
        <v>1160</v>
      </c>
      <c r="J1753" s="21" t="s">
        <v>240</v>
      </c>
      <c r="K1753" s="21" t="s">
        <v>267</v>
      </c>
      <c r="L1753" s="21" t="s">
        <v>1263</v>
      </c>
      <c r="M1753" s="3">
        <v>72.366787347905301</v>
      </c>
      <c r="N1753" s="3">
        <v>110.8282878400522</v>
      </c>
      <c r="O1753" s="21" t="s">
        <v>1164</v>
      </c>
      <c r="P1753" s="21" t="s">
        <v>1459</v>
      </c>
      <c r="Q1753" s="46">
        <v>0</v>
      </c>
      <c r="R1753" s="46">
        <v>0</v>
      </c>
      <c r="S1753" s="46">
        <v>0</v>
      </c>
      <c r="T1753" s="46">
        <v>0</v>
      </c>
      <c r="U1753" s="46">
        <v>0</v>
      </c>
      <c r="V1753" s="46">
        <v>0</v>
      </c>
      <c r="W1753" s="46">
        <v>0</v>
      </c>
      <c r="X1753" s="46">
        <v>0</v>
      </c>
      <c r="Y1753" s="46">
        <v>0</v>
      </c>
      <c r="Z1753" s="46">
        <v>0</v>
      </c>
      <c r="AA1753" s="46">
        <v>0</v>
      </c>
      <c r="AB1753" s="46">
        <v>0</v>
      </c>
      <c r="AC1753" s="46">
        <v>0</v>
      </c>
      <c r="AD1753" s="46">
        <v>0</v>
      </c>
      <c r="AE1753" s="46">
        <v>0</v>
      </c>
      <c r="AF1753" s="46">
        <v>0</v>
      </c>
      <c r="AG1753" s="46">
        <v>0</v>
      </c>
      <c r="AH1753" s="46">
        <v>0</v>
      </c>
      <c r="AI1753" s="46">
        <v>0</v>
      </c>
      <c r="AJ1753" s="46">
        <v>0</v>
      </c>
      <c r="AK1753" s="46">
        <v>0</v>
      </c>
      <c r="AL1753" s="45">
        <v>0</v>
      </c>
      <c r="AM1753" s="45">
        <v>0</v>
      </c>
      <c r="AN1753" s="45">
        <v>0</v>
      </c>
      <c r="AO1753" s="45">
        <v>0</v>
      </c>
      <c r="AP1753" s="45">
        <v>0</v>
      </c>
      <c r="AQ1753" s="45">
        <v>0</v>
      </c>
      <c r="AR1753" s="45">
        <v>0</v>
      </c>
      <c r="AS1753" s="45">
        <v>0</v>
      </c>
      <c r="AT1753" s="45">
        <v>0</v>
      </c>
      <c r="AU1753" s="45">
        <v>0</v>
      </c>
      <c r="AV1753" s="45">
        <v>0</v>
      </c>
      <c r="AW1753" s="45">
        <v>0</v>
      </c>
      <c r="AX1753" s="45">
        <v>0</v>
      </c>
      <c r="AY1753" s="45">
        <v>0</v>
      </c>
      <c r="AZ1753" s="45">
        <v>0</v>
      </c>
      <c r="BA1753" s="45">
        <v>0</v>
      </c>
      <c r="BB1753" s="45">
        <v>0</v>
      </c>
      <c r="BC1753" s="45">
        <v>0</v>
      </c>
      <c r="BD1753" s="45">
        <v>0</v>
      </c>
      <c r="BE1753" s="45">
        <v>0</v>
      </c>
      <c r="BF1753" s="45">
        <v>0</v>
      </c>
    </row>
    <row r="1754" spans="1:58" ht="13.5" thickBot="1" x14ac:dyDescent="0.25">
      <c r="A1754" s="6" t="s">
        <v>1358</v>
      </c>
      <c r="B1754" s="6" t="s">
        <v>1357</v>
      </c>
      <c r="C1754" s="6" t="s">
        <v>414</v>
      </c>
      <c r="D1754" s="6" t="s">
        <v>1358</v>
      </c>
      <c r="E1754" s="6">
        <v>110.8282878400522</v>
      </c>
      <c r="F1754" s="6" t="s">
        <v>7</v>
      </c>
      <c r="G1754" s="21" t="s">
        <v>1305</v>
      </c>
      <c r="H1754" s="21" t="s">
        <v>1174</v>
      </c>
      <c r="I1754" s="21" t="s">
        <v>1160</v>
      </c>
      <c r="J1754" s="21" t="s">
        <v>240</v>
      </c>
      <c r="K1754" s="21" t="s">
        <v>269</v>
      </c>
      <c r="L1754" s="21" t="s">
        <v>1263</v>
      </c>
      <c r="M1754" s="3">
        <v>72.366787347905301</v>
      </c>
      <c r="N1754" s="3">
        <v>110.8282878400522</v>
      </c>
      <c r="O1754" s="21" t="s">
        <v>1164</v>
      </c>
      <c r="P1754" s="21" t="s">
        <v>1459</v>
      </c>
      <c r="Q1754" s="46">
        <v>0</v>
      </c>
      <c r="R1754" s="46">
        <v>0</v>
      </c>
      <c r="S1754" s="46">
        <v>0</v>
      </c>
      <c r="T1754" s="46">
        <v>0</v>
      </c>
      <c r="U1754" s="46">
        <v>0</v>
      </c>
      <c r="V1754" s="46">
        <v>0</v>
      </c>
      <c r="W1754" s="46">
        <v>0</v>
      </c>
      <c r="X1754" s="46">
        <v>0</v>
      </c>
      <c r="Y1754" s="46">
        <v>0</v>
      </c>
      <c r="Z1754" s="46">
        <v>0</v>
      </c>
      <c r="AA1754" s="46">
        <v>0</v>
      </c>
      <c r="AB1754" s="46">
        <v>0</v>
      </c>
      <c r="AC1754" s="46">
        <v>0</v>
      </c>
      <c r="AD1754" s="46">
        <v>0</v>
      </c>
      <c r="AE1754" s="46">
        <v>0</v>
      </c>
      <c r="AF1754" s="46">
        <v>0</v>
      </c>
      <c r="AG1754" s="46">
        <v>0</v>
      </c>
      <c r="AH1754" s="46">
        <v>0</v>
      </c>
      <c r="AI1754" s="46">
        <v>0</v>
      </c>
      <c r="AJ1754" s="46">
        <v>0</v>
      </c>
      <c r="AK1754" s="46">
        <v>0</v>
      </c>
      <c r="AL1754" s="45">
        <v>0</v>
      </c>
      <c r="AM1754" s="45">
        <v>0</v>
      </c>
      <c r="AN1754" s="45">
        <v>0</v>
      </c>
      <c r="AO1754" s="45">
        <v>0</v>
      </c>
      <c r="AP1754" s="45">
        <v>0</v>
      </c>
      <c r="AQ1754" s="45">
        <v>0</v>
      </c>
      <c r="AR1754" s="45">
        <v>0</v>
      </c>
      <c r="AS1754" s="45">
        <v>0</v>
      </c>
      <c r="AT1754" s="45">
        <v>0</v>
      </c>
      <c r="AU1754" s="45">
        <v>0</v>
      </c>
      <c r="AV1754" s="45">
        <v>0</v>
      </c>
      <c r="AW1754" s="45">
        <v>0</v>
      </c>
      <c r="AX1754" s="45">
        <v>0</v>
      </c>
      <c r="AY1754" s="45">
        <v>0</v>
      </c>
      <c r="AZ1754" s="45">
        <v>0</v>
      </c>
      <c r="BA1754" s="45">
        <v>0</v>
      </c>
      <c r="BB1754" s="45">
        <v>0</v>
      </c>
      <c r="BC1754" s="45">
        <v>0</v>
      </c>
      <c r="BD1754" s="45">
        <v>0</v>
      </c>
      <c r="BE1754" s="45">
        <v>0</v>
      </c>
      <c r="BF1754" s="45">
        <v>0</v>
      </c>
    </row>
    <row r="1755" spans="1:58" ht="13.5" thickBot="1" x14ac:dyDescent="0.25">
      <c r="A1755" s="6" t="s">
        <v>1358</v>
      </c>
      <c r="B1755" s="6" t="s">
        <v>1357</v>
      </c>
      <c r="C1755" s="6" t="s">
        <v>414</v>
      </c>
      <c r="D1755" s="6" t="s">
        <v>1358</v>
      </c>
      <c r="E1755" s="6">
        <v>110.8282878400522</v>
      </c>
      <c r="F1755" s="6" t="s">
        <v>7</v>
      </c>
      <c r="G1755" s="21" t="s">
        <v>1305</v>
      </c>
      <c r="H1755" s="21" t="s">
        <v>1174</v>
      </c>
      <c r="I1755" s="21" t="s">
        <v>1160</v>
      </c>
      <c r="J1755" s="21" t="s">
        <v>240</v>
      </c>
      <c r="K1755" s="21" t="s">
        <v>271</v>
      </c>
      <c r="L1755" s="21" t="s">
        <v>1263</v>
      </c>
      <c r="M1755" s="3">
        <v>72.366787347905301</v>
      </c>
      <c r="N1755" s="3">
        <v>110.8282878400522</v>
      </c>
      <c r="O1755" s="21" t="s">
        <v>1164</v>
      </c>
      <c r="P1755" s="21" t="s">
        <v>1459</v>
      </c>
      <c r="Q1755" s="46">
        <v>0</v>
      </c>
      <c r="R1755" s="46">
        <v>0</v>
      </c>
      <c r="S1755" s="46">
        <v>0</v>
      </c>
      <c r="T1755" s="46">
        <v>0</v>
      </c>
      <c r="U1755" s="46">
        <v>0</v>
      </c>
      <c r="V1755" s="46">
        <v>0</v>
      </c>
      <c r="W1755" s="46">
        <v>0</v>
      </c>
      <c r="X1755" s="46">
        <v>0</v>
      </c>
      <c r="Y1755" s="46">
        <v>0</v>
      </c>
      <c r="Z1755" s="46">
        <v>0</v>
      </c>
      <c r="AA1755" s="46">
        <v>0</v>
      </c>
      <c r="AB1755" s="46">
        <v>0</v>
      </c>
      <c r="AC1755" s="46">
        <v>0</v>
      </c>
      <c r="AD1755" s="46">
        <v>0</v>
      </c>
      <c r="AE1755" s="46">
        <v>0</v>
      </c>
      <c r="AF1755" s="46">
        <v>0</v>
      </c>
      <c r="AG1755" s="46">
        <v>0</v>
      </c>
      <c r="AH1755" s="46">
        <v>0</v>
      </c>
      <c r="AI1755" s="46">
        <v>0</v>
      </c>
      <c r="AJ1755" s="46">
        <v>0</v>
      </c>
      <c r="AK1755" s="46">
        <v>0</v>
      </c>
      <c r="AL1755" s="45">
        <v>0</v>
      </c>
      <c r="AM1755" s="45">
        <v>0</v>
      </c>
      <c r="AN1755" s="45">
        <v>0</v>
      </c>
      <c r="AO1755" s="45">
        <v>0</v>
      </c>
      <c r="AP1755" s="45">
        <v>0</v>
      </c>
      <c r="AQ1755" s="45">
        <v>0</v>
      </c>
      <c r="AR1755" s="45">
        <v>0</v>
      </c>
      <c r="AS1755" s="45">
        <v>0</v>
      </c>
      <c r="AT1755" s="45">
        <v>0</v>
      </c>
      <c r="AU1755" s="45">
        <v>0</v>
      </c>
      <c r="AV1755" s="45">
        <v>0</v>
      </c>
      <c r="AW1755" s="45">
        <v>0</v>
      </c>
      <c r="AX1755" s="45">
        <v>0</v>
      </c>
      <c r="AY1755" s="45">
        <v>0</v>
      </c>
      <c r="AZ1755" s="45">
        <v>0</v>
      </c>
      <c r="BA1755" s="45">
        <v>0</v>
      </c>
      <c r="BB1755" s="45">
        <v>0</v>
      </c>
      <c r="BC1755" s="45">
        <v>0</v>
      </c>
      <c r="BD1755" s="45">
        <v>0</v>
      </c>
      <c r="BE1755" s="45">
        <v>0</v>
      </c>
      <c r="BF1755" s="45">
        <v>0</v>
      </c>
    </row>
    <row r="1756" spans="1:58" ht="13.5" thickBot="1" x14ac:dyDescent="0.25">
      <c r="A1756" s="6" t="s">
        <v>1358</v>
      </c>
      <c r="B1756" s="6" t="s">
        <v>1357</v>
      </c>
      <c r="C1756" s="6" t="s">
        <v>414</v>
      </c>
      <c r="D1756" s="6" t="s">
        <v>1358</v>
      </c>
      <c r="E1756" s="6">
        <v>110.8282878400522</v>
      </c>
      <c r="F1756" s="6" t="s">
        <v>7</v>
      </c>
      <c r="G1756" s="21" t="s">
        <v>1305</v>
      </c>
      <c r="H1756" s="21" t="s">
        <v>1174</v>
      </c>
      <c r="I1756" s="21" t="s">
        <v>1160</v>
      </c>
      <c r="J1756" s="21" t="s">
        <v>240</v>
      </c>
      <c r="K1756" s="21" t="s">
        <v>273</v>
      </c>
      <c r="L1756" s="21" t="s">
        <v>1263</v>
      </c>
      <c r="M1756" s="3">
        <v>72.366787347905301</v>
      </c>
      <c r="N1756" s="3">
        <v>110.8282878400522</v>
      </c>
      <c r="O1756" s="21" t="s">
        <v>1164</v>
      </c>
      <c r="P1756" s="21" t="s">
        <v>1459</v>
      </c>
      <c r="Q1756" s="46">
        <v>0</v>
      </c>
      <c r="R1756" s="46">
        <v>0</v>
      </c>
      <c r="S1756" s="46">
        <v>0</v>
      </c>
      <c r="T1756" s="46">
        <v>0</v>
      </c>
      <c r="U1756" s="46">
        <v>0</v>
      </c>
      <c r="V1756" s="46">
        <v>0</v>
      </c>
      <c r="W1756" s="46">
        <v>0</v>
      </c>
      <c r="X1756" s="46">
        <v>0</v>
      </c>
      <c r="Y1756" s="46">
        <v>0</v>
      </c>
      <c r="Z1756" s="46">
        <v>0</v>
      </c>
      <c r="AA1756" s="46">
        <v>0</v>
      </c>
      <c r="AB1756" s="46">
        <v>0</v>
      </c>
      <c r="AC1756" s="46">
        <v>0</v>
      </c>
      <c r="AD1756" s="46">
        <v>0</v>
      </c>
      <c r="AE1756" s="46">
        <v>0</v>
      </c>
      <c r="AF1756" s="46">
        <v>0</v>
      </c>
      <c r="AG1756" s="46">
        <v>0</v>
      </c>
      <c r="AH1756" s="46">
        <v>0</v>
      </c>
      <c r="AI1756" s="46">
        <v>0</v>
      </c>
      <c r="AJ1756" s="46">
        <v>0</v>
      </c>
      <c r="AK1756" s="46">
        <v>0</v>
      </c>
      <c r="AL1756" s="45">
        <v>0</v>
      </c>
      <c r="AM1756" s="45">
        <v>0</v>
      </c>
      <c r="AN1756" s="45">
        <v>0</v>
      </c>
      <c r="AO1756" s="45">
        <v>0</v>
      </c>
      <c r="AP1756" s="45">
        <v>0</v>
      </c>
      <c r="AQ1756" s="45">
        <v>0</v>
      </c>
      <c r="AR1756" s="45">
        <v>0</v>
      </c>
      <c r="AS1756" s="45">
        <v>0</v>
      </c>
      <c r="AT1756" s="45">
        <v>0</v>
      </c>
      <c r="AU1756" s="45">
        <v>0</v>
      </c>
      <c r="AV1756" s="45">
        <v>0</v>
      </c>
      <c r="AW1756" s="45">
        <v>0</v>
      </c>
      <c r="AX1756" s="45">
        <v>0</v>
      </c>
      <c r="AY1756" s="45">
        <v>0</v>
      </c>
      <c r="AZ1756" s="45">
        <v>0</v>
      </c>
      <c r="BA1756" s="45">
        <v>0</v>
      </c>
      <c r="BB1756" s="45">
        <v>0</v>
      </c>
      <c r="BC1756" s="45">
        <v>0</v>
      </c>
      <c r="BD1756" s="45">
        <v>0</v>
      </c>
      <c r="BE1756" s="45">
        <v>0</v>
      </c>
      <c r="BF1756" s="45">
        <v>0</v>
      </c>
    </row>
    <row r="1757" spans="1:58" ht="13.5" thickBot="1" x14ac:dyDescent="0.25">
      <c r="A1757" s="6" t="s">
        <v>1358</v>
      </c>
      <c r="B1757" s="6" t="s">
        <v>1357</v>
      </c>
      <c r="C1757" s="6" t="s">
        <v>414</v>
      </c>
      <c r="D1757" s="6" t="s">
        <v>1358</v>
      </c>
      <c r="E1757" s="6">
        <v>110.8282878400522</v>
      </c>
      <c r="F1757" s="6" t="s">
        <v>7</v>
      </c>
      <c r="G1757" s="21" t="s">
        <v>1305</v>
      </c>
      <c r="H1757" s="21" t="s">
        <v>1174</v>
      </c>
      <c r="I1757" s="21" t="s">
        <v>1160</v>
      </c>
      <c r="J1757" s="21" t="s">
        <v>240</v>
      </c>
      <c r="K1757" s="21" t="s">
        <v>275</v>
      </c>
      <c r="L1757" s="21" t="s">
        <v>1263</v>
      </c>
      <c r="M1757" s="3">
        <v>72.366787347905301</v>
      </c>
      <c r="N1757" s="3">
        <v>110.8282878400522</v>
      </c>
      <c r="O1757" s="21" t="s">
        <v>1164</v>
      </c>
      <c r="P1757" s="21" t="s">
        <v>1459</v>
      </c>
      <c r="Q1757" s="46">
        <v>0</v>
      </c>
      <c r="R1757" s="46">
        <v>0</v>
      </c>
      <c r="S1757" s="46">
        <v>0</v>
      </c>
      <c r="T1757" s="46">
        <v>0</v>
      </c>
      <c r="U1757" s="46">
        <v>0</v>
      </c>
      <c r="V1757" s="46">
        <v>0</v>
      </c>
      <c r="W1757" s="46">
        <v>0</v>
      </c>
      <c r="X1757" s="46">
        <v>0</v>
      </c>
      <c r="Y1757" s="46">
        <v>0</v>
      </c>
      <c r="Z1757" s="46">
        <v>0</v>
      </c>
      <c r="AA1757" s="46">
        <v>0</v>
      </c>
      <c r="AB1757" s="46">
        <v>0</v>
      </c>
      <c r="AC1757" s="46">
        <v>0</v>
      </c>
      <c r="AD1757" s="46">
        <v>0</v>
      </c>
      <c r="AE1757" s="46">
        <v>0</v>
      </c>
      <c r="AF1757" s="46">
        <v>0</v>
      </c>
      <c r="AG1757" s="46">
        <v>0</v>
      </c>
      <c r="AH1757" s="46">
        <v>0</v>
      </c>
      <c r="AI1757" s="46">
        <v>0</v>
      </c>
      <c r="AJ1757" s="46">
        <v>0</v>
      </c>
      <c r="AK1757" s="46">
        <v>0</v>
      </c>
      <c r="AL1757" s="45">
        <v>0</v>
      </c>
      <c r="AM1757" s="45">
        <v>0</v>
      </c>
      <c r="AN1757" s="45">
        <v>0</v>
      </c>
      <c r="AO1757" s="45">
        <v>0</v>
      </c>
      <c r="AP1757" s="45">
        <v>0</v>
      </c>
      <c r="AQ1757" s="45">
        <v>0</v>
      </c>
      <c r="AR1757" s="45">
        <v>0</v>
      </c>
      <c r="AS1757" s="45">
        <v>0</v>
      </c>
      <c r="AT1757" s="45">
        <v>0</v>
      </c>
      <c r="AU1757" s="45">
        <v>0</v>
      </c>
      <c r="AV1757" s="45">
        <v>0</v>
      </c>
      <c r="AW1757" s="45">
        <v>0</v>
      </c>
      <c r="AX1757" s="45">
        <v>0</v>
      </c>
      <c r="AY1757" s="45">
        <v>0</v>
      </c>
      <c r="AZ1757" s="45">
        <v>0</v>
      </c>
      <c r="BA1757" s="45">
        <v>0</v>
      </c>
      <c r="BB1757" s="45">
        <v>0</v>
      </c>
      <c r="BC1757" s="45">
        <v>0</v>
      </c>
      <c r="BD1757" s="45">
        <v>0</v>
      </c>
      <c r="BE1757" s="45">
        <v>0</v>
      </c>
      <c r="BF1757" s="45">
        <v>0</v>
      </c>
    </row>
    <row r="1758" spans="1:58" ht="13.5" thickBot="1" x14ac:dyDescent="0.25">
      <c r="A1758" s="6" t="s">
        <v>1358</v>
      </c>
      <c r="B1758" s="6" t="s">
        <v>1357</v>
      </c>
      <c r="C1758" s="6" t="s">
        <v>414</v>
      </c>
      <c r="D1758" s="6" t="s">
        <v>1358</v>
      </c>
      <c r="E1758" s="6">
        <v>110.8282878400522</v>
      </c>
      <c r="F1758" s="6" t="s">
        <v>7</v>
      </c>
      <c r="G1758" s="21" t="s">
        <v>1305</v>
      </c>
      <c r="H1758" s="21" t="s">
        <v>1174</v>
      </c>
      <c r="I1758" s="21" t="s">
        <v>1160</v>
      </c>
      <c r="J1758" s="21" t="s">
        <v>240</v>
      </c>
      <c r="K1758" s="21" t="s">
        <v>277</v>
      </c>
      <c r="L1758" s="21" t="s">
        <v>1263</v>
      </c>
      <c r="M1758" s="3">
        <v>72.366787347905301</v>
      </c>
      <c r="N1758" s="3">
        <v>110.8282878400522</v>
      </c>
      <c r="O1758" s="21" t="s">
        <v>1164</v>
      </c>
      <c r="P1758" s="21" t="s">
        <v>1459</v>
      </c>
      <c r="Q1758" s="46">
        <v>0</v>
      </c>
      <c r="R1758" s="46">
        <v>0</v>
      </c>
      <c r="S1758" s="46">
        <v>0</v>
      </c>
      <c r="T1758" s="46">
        <v>0</v>
      </c>
      <c r="U1758" s="46">
        <v>0</v>
      </c>
      <c r="V1758" s="46">
        <v>0</v>
      </c>
      <c r="W1758" s="46">
        <v>0</v>
      </c>
      <c r="X1758" s="46">
        <v>0</v>
      </c>
      <c r="Y1758" s="46">
        <v>0</v>
      </c>
      <c r="Z1758" s="46">
        <v>0</v>
      </c>
      <c r="AA1758" s="46">
        <v>0</v>
      </c>
      <c r="AB1758" s="46">
        <v>0</v>
      </c>
      <c r="AC1758" s="46">
        <v>0</v>
      </c>
      <c r="AD1758" s="46">
        <v>0</v>
      </c>
      <c r="AE1758" s="46">
        <v>0</v>
      </c>
      <c r="AF1758" s="46">
        <v>0</v>
      </c>
      <c r="AG1758" s="46">
        <v>0</v>
      </c>
      <c r="AH1758" s="46">
        <v>0</v>
      </c>
      <c r="AI1758" s="46">
        <v>0</v>
      </c>
      <c r="AJ1758" s="46">
        <v>0</v>
      </c>
      <c r="AK1758" s="46">
        <v>0</v>
      </c>
      <c r="AL1758" s="45">
        <v>0</v>
      </c>
      <c r="AM1758" s="45">
        <v>0</v>
      </c>
      <c r="AN1758" s="45">
        <v>0</v>
      </c>
      <c r="AO1758" s="45">
        <v>0</v>
      </c>
      <c r="AP1758" s="45">
        <v>0</v>
      </c>
      <c r="AQ1758" s="45">
        <v>0</v>
      </c>
      <c r="AR1758" s="45">
        <v>0</v>
      </c>
      <c r="AS1758" s="45">
        <v>0</v>
      </c>
      <c r="AT1758" s="45">
        <v>0</v>
      </c>
      <c r="AU1758" s="45">
        <v>0</v>
      </c>
      <c r="AV1758" s="45">
        <v>0</v>
      </c>
      <c r="AW1758" s="45">
        <v>0</v>
      </c>
      <c r="AX1758" s="45">
        <v>0</v>
      </c>
      <c r="AY1758" s="45">
        <v>0</v>
      </c>
      <c r="AZ1758" s="45">
        <v>0</v>
      </c>
      <c r="BA1758" s="45">
        <v>0</v>
      </c>
      <c r="BB1758" s="45">
        <v>0</v>
      </c>
      <c r="BC1758" s="45">
        <v>0</v>
      </c>
      <c r="BD1758" s="45">
        <v>0</v>
      </c>
      <c r="BE1758" s="45">
        <v>0</v>
      </c>
      <c r="BF1758" s="45">
        <v>0</v>
      </c>
    </row>
    <row r="1759" spans="1:58" ht="13.5" thickBot="1" x14ac:dyDescent="0.25">
      <c r="A1759" s="6" t="s">
        <v>1358</v>
      </c>
      <c r="B1759" s="6" t="s">
        <v>1357</v>
      </c>
      <c r="C1759" s="6" t="s">
        <v>414</v>
      </c>
      <c r="D1759" s="6" t="s">
        <v>1358</v>
      </c>
      <c r="E1759" s="6">
        <v>110.8282878400522</v>
      </c>
      <c r="F1759" s="6" t="s">
        <v>7</v>
      </c>
      <c r="G1759" s="21" t="s">
        <v>1305</v>
      </c>
      <c r="H1759" s="21" t="s">
        <v>1174</v>
      </c>
      <c r="I1759" s="21" t="s">
        <v>1160</v>
      </c>
      <c r="J1759" s="21" t="s">
        <v>240</v>
      </c>
      <c r="K1759" s="21" t="s">
        <v>279</v>
      </c>
      <c r="L1759" s="21" t="s">
        <v>1263</v>
      </c>
      <c r="M1759" s="3">
        <v>72.366787347905301</v>
      </c>
      <c r="N1759" s="3">
        <v>110.8282878400522</v>
      </c>
      <c r="O1759" s="21" t="s">
        <v>1164</v>
      </c>
      <c r="P1759" s="21" t="s">
        <v>1459</v>
      </c>
      <c r="Q1759" s="46">
        <v>0</v>
      </c>
      <c r="R1759" s="46">
        <v>0</v>
      </c>
      <c r="S1759" s="46">
        <v>0</v>
      </c>
      <c r="T1759" s="46">
        <v>0</v>
      </c>
      <c r="U1759" s="46">
        <v>0</v>
      </c>
      <c r="V1759" s="46">
        <v>0</v>
      </c>
      <c r="W1759" s="46">
        <v>0</v>
      </c>
      <c r="X1759" s="46">
        <v>0</v>
      </c>
      <c r="Y1759" s="46">
        <v>0</v>
      </c>
      <c r="Z1759" s="46">
        <v>0</v>
      </c>
      <c r="AA1759" s="46">
        <v>0</v>
      </c>
      <c r="AB1759" s="46">
        <v>0</v>
      </c>
      <c r="AC1759" s="46">
        <v>0</v>
      </c>
      <c r="AD1759" s="46">
        <v>0</v>
      </c>
      <c r="AE1759" s="46">
        <v>0</v>
      </c>
      <c r="AF1759" s="46">
        <v>0</v>
      </c>
      <c r="AG1759" s="46">
        <v>0</v>
      </c>
      <c r="AH1759" s="46">
        <v>0</v>
      </c>
      <c r="AI1759" s="46">
        <v>0</v>
      </c>
      <c r="AJ1759" s="46">
        <v>0</v>
      </c>
      <c r="AK1759" s="46">
        <v>0</v>
      </c>
      <c r="AL1759" s="45">
        <v>0</v>
      </c>
      <c r="AM1759" s="45">
        <v>0</v>
      </c>
      <c r="AN1759" s="45">
        <v>0</v>
      </c>
      <c r="AO1759" s="45">
        <v>0</v>
      </c>
      <c r="AP1759" s="45">
        <v>0</v>
      </c>
      <c r="AQ1759" s="45">
        <v>0</v>
      </c>
      <c r="AR1759" s="45">
        <v>0</v>
      </c>
      <c r="AS1759" s="45">
        <v>0</v>
      </c>
      <c r="AT1759" s="45">
        <v>0</v>
      </c>
      <c r="AU1759" s="45">
        <v>0</v>
      </c>
      <c r="AV1759" s="45">
        <v>0</v>
      </c>
      <c r="AW1759" s="45">
        <v>0</v>
      </c>
      <c r="AX1759" s="45">
        <v>0</v>
      </c>
      <c r="AY1759" s="45">
        <v>0</v>
      </c>
      <c r="AZ1759" s="45">
        <v>0</v>
      </c>
      <c r="BA1759" s="45">
        <v>0</v>
      </c>
      <c r="BB1759" s="45">
        <v>0</v>
      </c>
      <c r="BC1759" s="45">
        <v>0</v>
      </c>
      <c r="BD1759" s="45">
        <v>0</v>
      </c>
      <c r="BE1759" s="45">
        <v>0</v>
      </c>
      <c r="BF1759" s="45">
        <v>0</v>
      </c>
    </row>
    <row r="1760" spans="1:58" ht="13.5" thickBot="1" x14ac:dyDescent="0.25">
      <c r="A1760" s="6" t="s">
        <v>1357</v>
      </c>
      <c r="B1760" s="6" t="s">
        <v>1143</v>
      </c>
      <c r="C1760" s="6" t="s">
        <v>444</v>
      </c>
      <c r="D1760" s="6" t="s">
        <v>1357</v>
      </c>
      <c r="E1760" s="6">
        <v>74.08840533581801</v>
      </c>
      <c r="F1760" s="6" t="s">
        <v>7</v>
      </c>
      <c r="G1760" s="21" t="s">
        <v>1305</v>
      </c>
      <c r="H1760" s="21" t="s">
        <v>1172</v>
      </c>
      <c r="I1760" s="21" t="s">
        <v>1160</v>
      </c>
      <c r="J1760" s="21" t="s">
        <v>240</v>
      </c>
      <c r="K1760" s="21" t="s">
        <v>245</v>
      </c>
      <c r="L1760" s="21" t="s">
        <v>445</v>
      </c>
      <c r="M1760" s="3">
        <v>46.28520083684402</v>
      </c>
      <c r="N1760" s="3">
        <v>74.08840533581801</v>
      </c>
      <c r="O1760" s="21" t="s">
        <v>1473</v>
      </c>
      <c r="P1760" s="21" t="s">
        <v>1459</v>
      </c>
      <c r="Q1760" s="46">
        <v>1.6112378088216913E-2</v>
      </c>
      <c r="R1760" s="46">
        <v>1.5598988098634402E-2</v>
      </c>
      <c r="S1760" s="46">
        <v>2.0644859230890652E-2</v>
      </c>
      <c r="T1760" s="46">
        <v>1.8640924609049266E-2</v>
      </c>
      <c r="U1760" s="46">
        <v>2.0174531095147365E-2</v>
      </c>
      <c r="V1760" s="46">
        <v>2.3560613580484766E-2</v>
      </c>
      <c r="W1760" s="46">
        <v>2.4694334989420877E-2</v>
      </c>
      <c r="X1760" s="46">
        <v>2.9515086251298357E-2</v>
      </c>
      <c r="Y1760" s="46">
        <v>3.4179606895094104E-2</v>
      </c>
      <c r="Z1760" s="46">
        <v>2.9863954991093605E-2</v>
      </c>
      <c r="AA1760" s="46">
        <v>3.2083727979618289E-2</v>
      </c>
      <c r="AB1760" s="46">
        <v>3.4556488002618749E-2</v>
      </c>
      <c r="AC1760" s="46">
        <v>3.063191328558584E-2</v>
      </c>
      <c r="AD1760" s="46">
        <v>3.2372502867074292E-2</v>
      </c>
      <c r="AE1760" s="46">
        <v>3.1711894269638358E-2</v>
      </c>
      <c r="AF1760" s="46">
        <v>3.1804130507728498E-2</v>
      </c>
      <c r="AG1760" s="46">
        <v>3.1793399546376999E-2</v>
      </c>
      <c r="AH1760" s="46">
        <v>3.1782668585025493E-2</v>
      </c>
      <c r="AI1760" s="46">
        <v>3.1771937623674001E-2</v>
      </c>
      <c r="AJ1760" s="46">
        <v>3.1761206662322496E-2</v>
      </c>
      <c r="AK1760" s="46">
        <v>0.55325514715899338</v>
      </c>
      <c r="AL1760" s="45">
        <v>0.55325514715899327</v>
      </c>
      <c r="AM1760" s="45">
        <v>1.6112378088216913E-2</v>
      </c>
      <c r="AN1760" s="45">
        <v>3.1711366186851317E-2</v>
      </c>
      <c r="AO1760" s="45">
        <v>5.2356225417741972E-2</v>
      </c>
      <c r="AP1760" s="45">
        <v>7.0997150026791245E-2</v>
      </c>
      <c r="AQ1760" s="45">
        <v>9.1171681121938603E-2</v>
      </c>
      <c r="AR1760" s="45">
        <v>0.11473229470242337</v>
      </c>
      <c r="AS1760" s="45">
        <v>0.13942662969184424</v>
      </c>
      <c r="AT1760" s="45">
        <v>0.16894171594314261</v>
      </c>
      <c r="AU1760" s="45">
        <v>0.20312132283823672</v>
      </c>
      <c r="AV1760" s="45">
        <v>0.23298527782933032</v>
      </c>
      <c r="AW1760" s="45">
        <v>0.2650690058089486</v>
      </c>
      <c r="AX1760" s="45">
        <v>0.29962549381156733</v>
      </c>
      <c r="AY1760" s="45">
        <v>0.33025740709715318</v>
      </c>
      <c r="AZ1760" s="45">
        <v>0.36262990996422745</v>
      </c>
      <c r="BA1760" s="45">
        <v>0.39434180423386578</v>
      </c>
      <c r="BB1760" s="45">
        <v>0.42614593474159429</v>
      </c>
      <c r="BC1760" s="45">
        <v>0.45793933428797129</v>
      </c>
      <c r="BD1760" s="45">
        <v>0.48972200287299678</v>
      </c>
      <c r="BE1760" s="45">
        <v>0.52149394049667075</v>
      </c>
      <c r="BF1760" s="45">
        <v>0.55325514715899327</v>
      </c>
    </row>
    <row r="1761" spans="1:58" ht="13.5" thickBot="1" x14ac:dyDescent="0.25">
      <c r="A1761" s="6" t="s">
        <v>1145</v>
      </c>
      <c r="B1761" s="6" t="s">
        <v>1357</v>
      </c>
      <c r="C1761" s="6" t="s">
        <v>444</v>
      </c>
      <c r="D1761" s="6" t="s">
        <v>1145</v>
      </c>
      <c r="E1761" s="6">
        <v>117.85112695211734</v>
      </c>
      <c r="F1761" s="6" t="s">
        <v>7</v>
      </c>
      <c r="G1761" s="21" t="s">
        <v>1305</v>
      </c>
      <c r="H1761" s="21" t="s">
        <v>1172</v>
      </c>
      <c r="I1761" s="21" t="s">
        <v>1160</v>
      </c>
      <c r="J1761" s="21" t="s">
        <v>240</v>
      </c>
      <c r="K1761" s="21" t="s">
        <v>247</v>
      </c>
      <c r="L1761" s="21" t="s">
        <v>446</v>
      </c>
      <c r="M1761" s="3">
        <v>72.093066730613273</v>
      </c>
      <c r="N1761" s="3">
        <v>117.85112695211734</v>
      </c>
      <c r="O1761" s="21" t="s">
        <v>1473</v>
      </c>
      <c r="P1761" s="21" t="s">
        <v>1459</v>
      </c>
      <c r="Q1761" s="46">
        <v>1.0608388909985311E-2</v>
      </c>
      <c r="R1761" s="46">
        <v>1.027037296707696E-2</v>
      </c>
      <c r="S1761" s="46">
        <v>1.3592574262724805E-2</v>
      </c>
      <c r="T1761" s="46">
        <v>1.22731838100998E-2</v>
      </c>
      <c r="U1761" s="46">
        <v>1.3282910242183857E-2</v>
      </c>
      <c r="V1761" s="46">
        <v>1.5512306777510818E-2</v>
      </c>
      <c r="W1761" s="46">
        <v>1.6258748895224412E-2</v>
      </c>
      <c r="X1761" s="46">
        <v>1.9432731279717862E-2</v>
      </c>
      <c r="Y1761" s="46">
        <v>2.250385143324924E-2</v>
      </c>
      <c r="Z1761" s="46">
        <v>1.9662426440172853E-2</v>
      </c>
      <c r="AA1761" s="46">
        <v>2.1123924862393416E-2</v>
      </c>
      <c r="AB1761" s="46">
        <v>2.2751989935185915E-2</v>
      </c>
      <c r="AC1761" s="46">
        <v>2.0168050142026057E-2</v>
      </c>
      <c r="AD1761" s="46">
        <v>2.1314054233538882E-2</v>
      </c>
      <c r="AE1761" s="46">
        <v>2.0879109566742278E-2</v>
      </c>
      <c r="AF1761" s="46">
        <v>2.0939837901187822E-2</v>
      </c>
      <c r="AG1761" s="46">
        <v>2.0932772636782317E-2</v>
      </c>
      <c r="AH1761" s="46">
        <v>2.0925707372376812E-2</v>
      </c>
      <c r="AI1761" s="46">
        <v>2.0918642107971307E-2</v>
      </c>
      <c r="AJ1761" s="46">
        <v>2.0911576843565795E-2</v>
      </c>
      <c r="AK1761" s="46">
        <v>0.36426316061971653</v>
      </c>
      <c r="AL1761" s="45">
        <v>0.36426316061971653</v>
      </c>
      <c r="AM1761" s="45">
        <v>1.0608388909985311E-2</v>
      </c>
      <c r="AN1761" s="45">
        <v>2.0878761877062273E-2</v>
      </c>
      <c r="AO1761" s="45">
        <v>3.4471336139787076E-2</v>
      </c>
      <c r="AP1761" s="45">
        <v>4.6744519949886876E-2</v>
      </c>
      <c r="AQ1761" s="45">
        <v>6.0027430192070734E-2</v>
      </c>
      <c r="AR1761" s="45">
        <v>7.553973696958155E-2</v>
      </c>
      <c r="AS1761" s="45">
        <v>9.1798485864805962E-2</v>
      </c>
      <c r="AT1761" s="45">
        <v>0.11123121714452383</v>
      </c>
      <c r="AU1761" s="45">
        <v>0.13373506857777306</v>
      </c>
      <c r="AV1761" s="45">
        <v>0.15339749501794592</v>
      </c>
      <c r="AW1761" s="45">
        <v>0.17452141988033934</v>
      </c>
      <c r="AX1761" s="45">
        <v>0.19727340981552527</v>
      </c>
      <c r="AY1761" s="45">
        <v>0.21744145995755132</v>
      </c>
      <c r="AZ1761" s="45">
        <v>0.2387555141910902</v>
      </c>
      <c r="BA1761" s="45">
        <v>0.25963462375783247</v>
      </c>
      <c r="BB1761" s="45">
        <v>0.28057446165902028</v>
      </c>
      <c r="BC1761" s="45">
        <v>0.30150723429580262</v>
      </c>
      <c r="BD1761" s="45">
        <v>0.32243294166817943</v>
      </c>
      <c r="BE1761" s="45">
        <v>0.34335158377615072</v>
      </c>
      <c r="BF1761" s="45">
        <v>0.36426316061971653</v>
      </c>
    </row>
    <row r="1762" spans="1:58" ht="13.5" thickBot="1" x14ac:dyDescent="0.25">
      <c r="A1762" s="6" t="s">
        <v>1145</v>
      </c>
      <c r="B1762" s="6" t="s">
        <v>1357</v>
      </c>
      <c r="C1762" s="6" t="s">
        <v>444</v>
      </c>
      <c r="D1762" s="6" t="s">
        <v>1145</v>
      </c>
      <c r="E1762" s="6">
        <v>118.27472249658548</v>
      </c>
      <c r="F1762" s="6" t="s">
        <v>7</v>
      </c>
      <c r="G1762" s="21" t="s">
        <v>1305</v>
      </c>
      <c r="H1762" s="21" t="s">
        <v>1172</v>
      </c>
      <c r="I1762" s="21" t="s">
        <v>1160</v>
      </c>
      <c r="J1762" s="21" t="s">
        <v>240</v>
      </c>
      <c r="K1762" s="21" t="s">
        <v>249</v>
      </c>
      <c r="L1762" s="21" t="s">
        <v>447</v>
      </c>
      <c r="M1762" s="3">
        <v>73.859746015914567</v>
      </c>
      <c r="N1762" s="3">
        <v>118.27472249658548</v>
      </c>
      <c r="O1762" s="21" t="s">
        <v>1474</v>
      </c>
      <c r="P1762" s="21" t="s">
        <v>1460</v>
      </c>
      <c r="Q1762" s="46">
        <v>1.0321192754906098E-2</v>
      </c>
      <c r="R1762" s="46">
        <v>9.9923277660193648E-3</v>
      </c>
      <c r="S1762" s="46">
        <v>1.322458859600318E-2</v>
      </c>
      <c r="T1762" s="46">
        <v>1.1940917409353179E-2</v>
      </c>
      <c r="U1762" s="46">
        <v>1.2923307970605483E-2</v>
      </c>
      <c r="V1762" s="46">
        <v>1.5092349053419746E-2</v>
      </c>
      <c r="W1762" s="46">
        <v>1.5818583078461068E-2</v>
      </c>
      <c r="X1762" s="46">
        <v>1.8906637661395723E-2</v>
      </c>
      <c r="Y1762" s="46">
        <v>2.1894614756413269E-2</v>
      </c>
      <c r="Z1762" s="46">
        <v>1.9130114387790397E-2</v>
      </c>
      <c r="AA1762" s="46">
        <v>2.055204631871076E-2</v>
      </c>
      <c r="AB1762" s="46">
        <v>2.2136035515977558E-2</v>
      </c>
      <c r="AC1762" s="46">
        <v>1.9622049565936436E-2</v>
      </c>
      <c r="AD1762" s="46">
        <v>2.0737028402664556E-2</v>
      </c>
      <c r="AE1762" s="46">
        <v>2.03138587977587E-2</v>
      </c>
      <c r="AF1762" s="46">
        <v>2.0372943061242564E-2</v>
      </c>
      <c r="AG1762" s="46">
        <v>2.036606907157152E-2</v>
      </c>
      <c r="AH1762" s="46">
        <v>2.0359195081900483E-2</v>
      </c>
      <c r="AI1762" s="46">
        <v>2.0352321092229446E-2</v>
      </c>
      <c r="AJ1762" s="46">
        <v>2.0345447102558402E-2</v>
      </c>
      <c r="AK1762" s="46">
        <v>0.35440162744491788</v>
      </c>
      <c r="AL1762" s="45">
        <v>0.35440162744491793</v>
      </c>
      <c r="AM1762" s="45">
        <v>1.0321192754906098E-2</v>
      </c>
      <c r="AN1762" s="45">
        <v>2.0313520520925464E-2</v>
      </c>
      <c r="AO1762" s="45">
        <v>3.3538109116928644E-2</v>
      </c>
      <c r="AP1762" s="45">
        <v>4.5479026526281822E-2</v>
      </c>
      <c r="AQ1762" s="45">
        <v>5.8402334496887309E-2</v>
      </c>
      <c r="AR1762" s="45">
        <v>7.3494683550307055E-2</v>
      </c>
      <c r="AS1762" s="45">
        <v>8.9313266628768123E-2</v>
      </c>
      <c r="AT1762" s="45">
        <v>0.10821990429016384</v>
      </c>
      <c r="AU1762" s="45">
        <v>0.13011451904657712</v>
      </c>
      <c r="AV1762" s="45">
        <v>0.1492446334343675</v>
      </c>
      <c r="AW1762" s="45">
        <v>0.16979667975307827</v>
      </c>
      <c r="AX1762" s="45">
        <v>0.19193271526905584</v>
      </c>
      <c r="AY1762" s="45">
        <v>0.21155476483499228</v>
      </c>
      <c r="AZ1762" s="45">
        <v>0.23229179323765684</v>
      </c>
      <c r="BA1762" s="45">
        <v>0.25260565203541552</v>
      </c>
      <c r="BB1762" s="45">
        <v>0.27297859509665806</v>
      </c>
      <c r="BC1762" s="45">
        <v>0.29334466416822957</v>
      </c>
      <c r="BD1762" s="45">
        <v>0.31370385925013006</v>
      </c>
      <c r="BE1762" s="45">
        <v>0.33405618034235951</v>
      </c>
      <c r="BF1762" s="45">
        <v>0.35440162744491793</v>
      </c>
    </row>
    <row r="1763" spans="1:58" ht="13.5" thickBot="1" x14ac:dyDescent="0.25">
      <c r="A1763" s="6" t="s">
        <v>1358</v>
      </c>
      <c r="B1763" s="6" t="s">
        <v>1357</v>
      </c>
      <c r="C1763" s="6" t="s">
        <v>444</v>
      </c>
      <c r="D1763" s="6" t="s">
        <v>1358</v>
      </c>
      <c r="E1763" s="6">
        <v>111.34962531759868</v>
      </c>
      <c r="F1763" s="6" t="s">
        <v>7</v>
      </c>
      <c r="G1763" s="21" t="s">
        <v>1305</v>
      </c>
      <c r="H1763" s="21" t="s">
        <v>1172</v>
      </c>
      <c r="I1763" s="21" t="s">
        <v>1160</v>
      </c>
      <c r="J1763" s="21" t="s">
        <v>240</v>
      </c>
      <c r="K1763" s="21" t="s">
        <v>251</v>
      </c>
      <c r="L1763" s="21" t="s">
        <v>448</v>
      </c>
      <c r="M1763" s="3">
        <v>72.664322391951984</v>
      </c>
      <c r="N1763" s="3">
        <v>111.34962531759868</v>
      </c>
      <c r="O1763" s="21" t="s">
        <v>1475</v>
      </c>
      <c r="P1763" s="21" t="s">
        <v>1461</v>
      </c>
      <c r="Q1763" s="46">
        <v>2.4882816613943882E-3</v>
      </c>
      <c r="R1763" s="46">
        <v>2.4089973441305196E-3</v>
      </c>
      <c r="S1763" s="46">
        <v>3.1882459774116943E-3</v>
      </c>
      <c r="T1763" s="46">
        <v>2.8787724941766023E-3</v>
      </c>
      <c r="U1763" s="46">
        <v>3.1156118281507788E-3</v>
      </c>
      <c r="V1763" s="46">
        <v>3.638534447400598E-3</v>
      </c>
      <c r="W1763" s="46">
        <v>3.8136183596288592E-3</v>
      </c>
      <c r="X1763" s="46">
        <v>4.558101073068031E-3</v>
      </c>
      <c r="Y1763" s="46">
        <v>5.2784566353323336E-3</v>
      </c>
      <c r="Z1763" s="46">
        <v>4.6119778926606101E-3</v>
      </c>
      <c r="AA1763" s="46">
        <v>4.9547839259825258E-3</v>
      </c>
      <c r="AB1763" s="46">
        <v>5.3366594867826356E-3</v>
      </c>
      <c r="AC1763" s="46">
        <v>4.7305759376194871E-3</v>
      </c>
      <c r="AD1763" s="46">
        <v>4.9993802762415543E-3</v>
      </c>
      <c r="AE1763" s="46">
        <v>4.897360558893846E-3</v>
      </c>
      <c r="AF1763" s="46">
        <v>4.9116048708445171E-3</v>
      </c>
      <c r="AG1763" s="46">
        <v>4.90994765710525E-3</v>
      </c>
      <c r="AH1763" s="46">
        <v>4.9082904433659803E-3</v>
      </c>
      <c r="AI1763" s="46">
        <v>4.906633229626714E-3</v>
      </c>
      <c r="AJ1763" s="46">
        <v>4.9049760158874443E-3</v>
      </c>
      <c r="AK1763" s="46">
        <v>8.5440810115704369E-2</v>
      </c>
      <c r="AL1763" s="45">
        <v>8.5440810115704383E-2</v>
      </c>
      <c r="AM1763" s="45">
        <v>2.4882816613943882E-3</v>
      </c>
      <c r="AN1763" s="45">
        <v>4.8972790055249078E-3</v>
      </c>
      <c r="AO1763" s="45">
        <v>8.0855249829366021E-3</v>
      </c>
      <c r="AP1763" s="45">
        <v>1.0964297477113204E-2</v>
      </c>
      <c r="AQ1763" s="45">
        <v>1.4079909305263982E-2</v>
      </c>
      <c r="AR1763" s="45">
        <v>1.771844375266458E-2</v>
      </c>
      <c r="AS1763" s="45">
        <v>2.153206211229344E-2</v>
      </c>
      <c r="AT1763" s="45">
        <v>2.6090163185361469E-2</v>
      </c>
      <c r="AU1763" s="45">
        <v>3.1368619820693805E-2</v>
      </c>
      <c r="AV1763" s="45">
        <v>3.5980597713354413E-2</v>
      </c>
      <c r="AW1763" s="45">
        <v>4.0935381639336937E-2</v>
      </c>
      <c r="AX1763" s="45">
        <v>4.6272041126119573E-2</v>
      </c>
      <c r="AY1763" s="45">
        <v>5.1002617063739063E-2</v>
      </c>
      <c r="AZ1763" s="45">
        <v>5.6001997339980618E-2</v>
      </c>
      <c r="BA1763" s="45">
        <v>6.0899357898874462E-2</v>
      </c>
      <c r="BB1763" s="45">
        <v>6.5810962769718984E-2</v>
      </c>
      <c r="BC1763" s="45">
        <v>7.0720910426824241E-2</v>
      </c>
      <c r="BD1763" s="45">
        <v>7.5629200870190219E-2</v>
      </c>
      <c r="BE1763" s="45">
        <v>8.0535834099816933E-2</v>
      </c>
      <c r="BF1763" s="45">
        <v>8.5440810115704383E-2</v>
      </c>
    </row>
    <row r="1764" spans="1:58" ht="13.5" thickBot="1" x14ac:dyDescent="0.25">
      <c r="A1764" s="6" t="s">
        <v>1359</v>
      </c>
      <c r="B1764" s="6" t="s">
        <v>1145</v>
      </c>
      <c r="C1764" s="6" t="s">
        <v>444</v>
      </c>
      <c r="D1764" s="6" t="s">
        <v>1359</v>
      </c>
      <c r="E1764" s="6">
        <v>195.03206989894929</v>
      </c>
      <c r="F1764" s="6" t="s">
        <v>7</v>
      </c>
      <c r="G1764" s="21" t="s">
        <v>1305</v>
      </c>
      <c r="H1764" s="21" t="s">
        <v>1172</v>
      </c>
      <c r="I1764" s="21" t="s">
        <v>1160</v>
      </c>
      <c r="J1764" s="21" t="s">
        <v>240</v>
      </c>
      <c r="K1764" s="21" t="s">
        <v>253</v>
      </c>
      <c r="L1764" s="21" t="s">
        <v>449</v>
      </c>
      <c r="M1764" s="3">
        <v>128.13278080735006</v>
      </c>
      <c r="N1764" s="3">
        <v>195.03206989894929</v>
      </c>
      <c r="O1764" s="21" t="s">
        <v>1475</v>
      </c>
      <c r="P1764" s="21" t="s">
        <v>1461</v>
      </c>
      <c r="Q1764" s="46">
        <v>1.4388782174287874E-3</v>
      </c>
      <c r="R1764" s="46">
        <v>1.3930311258938336E-3</v>
      </c>
      <c r="S1764" s="46">
        <v>1.843640838526249E-3</v>
      </c>
      <c r="T1764" s="46">
        <v>1.6646841469235584E-3</v>
      </c>
      <c r="U1764" s="46">
        <v>1.8016392850709081E-3</v>
      </c>
      <c r="V1764" s="46">
        <v>2.1040254569875262E-3</v>
      </c>
      <c r="W1764" s="46">
        <v>2.2052697941685045E-3</v>
      </c>
      <c r="X1764" s="46">
        <v>2.635775703623952E-3</v>
      </c>
      <c r="Y1764" s="46">
        <v>3.052329803357554E-3</v>
      </c>
      <c r="Z1764" s="46">
        <v>2.666930609975133E-3</v>
      </c>
      <c r="AA1764" s="46">
        <v>2.865162241788735E-3</v>
      </c>
      <c r="AB1764" s="46">
        <v>3.0859862886515673E-3</v>
      </c>
      <c r="AC1764" s="46">
        <v>2.7355113282147791E-3</v>
      </c>
      <c r="AD1764" s="46">
        <v>2.8909506072941826E-3</v>
      </c>
      <c r="AE1764" s="46">
        <v>2.8319565025200478E-3</v>
      </c>
      <c r="AF1764" s="46">
        <v>2.8401934439025579E-3</v>
      </c>
      <c r="AG1764" s="46">
        <v>2.839235140512692E-3</v>
      </c>
      <c r="AH1764" s="46">
        <v>2.8382768371228249E-3</v>
      </c>
      <c r="AI1764" s="46">
        <v>2.8373185337329594E-3</v>
      </c>
      <c r="AJ1764" s="46">
        <v>2.8363602303430923E-3</v>
      </c>
      <c r="AK1764" s="46">
        <v>4.9407156136039437E-2</v>
      </c>
      <c r="AL1764" s="45">
        <v>4.9407156136039437E-2</v>
      </c>
      <c r="AM1764" s="45">
        <v>1.4388782174287874E-3</v>
      </c>
      <c r="AN1764" s="45">
        <v>2.8319093433226208E-3</v>
      </c>
      <c r="AO1764" s="45">
        <v>4.6755501818488698E-3</v>
      </c>
      <c r="AP1764" s="45">
        <v>6.3402343287724278E-3</v>
      </c>
      <c r="AQ1764" s="45">
        <v>8.1418736138433364E-3</v>
      </c>
      <c r="AR1764" s="45">
        <v>1.0245899070830863E-2</v>
      </c>
      <c r="AS1764" s="45">
        <v>1.2451168864999368E-2</v>
      </c>
      <c r="AT1764" s="45">
        <v>1.508694456862332E-2</v>
      </c>
      <c r="AU1764" s="45">
        <v>1.8139274371980874E-2</v>
      </c>
      <c r="AV1764" s="45">
        <v>2.0806204981956008E-2</v>
      </c>
      <c r="AW1764" s="45">
        <v>2.3671367223744744E-2</v>
      </c>
      <c r="AX1764" s="45">
        <v>2.675735351239631E-2</v>
      </c>
      <c r="AY1764" s="45">
        <v>2.9492864840611088E-2</v>
      </c>
      <c r="AZ1764" s="45">
        <v>3.2383815447905272E-2</v>
      </c>
      <c r="BA1764" s="45">
        <v>3.5215771950425322E-2</v>
      </c>
      <c r="BB1764" s="45">
        <v>3.805596539432788E-2</v>
      </c>
      <c r="BC1764" s="45">
        <v>4.0895200534840574E-2</v>
      </c>
      <c r="BD1764" s="45">
        <v>4.3733477371963397E-2</v>
      </c>
      <c r="BE1764" s="45">
        <v>4.6570795905696356E-2</v>
      </c>
      <c r="BF1764" s="45">
        <v>4.9407156136039437E-2</v>
      </c>
    </row>
    <row r="1765" spans="1:58" ht="13.5" thickBot="1" x14ac:dyDescent="0.25">
      <c r="A1765" s="6" t="s">
        <v>1359</v>
      </c>
      <c r="B1765" s="6" t="s">
        <v>1359</v>
      </c>
      <c r="C1765" s="6" t="s">
        <v>444</v>
      </c>
      <c r="D1765" s="6" t="s">
        <v>1359</v>
      </c>
      <c r="E1765" s="6">
        <v>213.21704509363681</v>
      </c>
      <c r="F1765" s="6" t="s">
        <v>7</v>
      </c>
      <c r="G1765" s="21" t="s">
        <v>1305</v>
      </c>
      <c r="H1765" s="21" t="s">
        <v>1172</v>
      </c>
      <c r="I1765" s="21" t="s">
        <v>1160</v>
      </c>
      <c r="J1765" s="21" t="s">
        <v>240</v>
      </c>
      <c r="K1765" s="21" t="s">
        <v>255</v>
      </c>
      <c r="L1765" s="21" t="s">
        <v>450</v>
      </c>
      <c r="M1765" s="3">
        <v>139.24227718841416</v>
      </c>
      <c r="N1765" s="3">
        <v>213.21704509363681</v>
      </c>
      <c r="O1765" s="21" t="s">
        <v>1475</v>
      </c>
      <c r="P1765" s="21" t="s">
        <v>1461</v>
      </c>
      <c r="Q1765" s="46">
        <v>1.3268058372389265E-3</v>
      </c>
      <c r="R1765" s="46">
        <v>1.2845297169028324E-3</v>
      </c>
      <c r="S1765" s="46">
        <v>1.7000420165508279E-3</v>
      </c>
      <c r="T1765" s="46">
        <v>1.5350240322938196E-3</v>
      </c>
      <c r="U1765" s="46">
        <v>1.6613119102620322E-3</v>
      </c>
      <c r="V1765" s="46">
        <v>1.9401456108070609E-3</v>
      </c>
      <c r="W1765" s="46">
        <v>2.0335041563267452E-3</v>
      </c>
      <c r="X1765" s="46">
        <v>2.4304785122608048E-3</v>
      </c>
      <c r="Y1765" s="46">
        <v>2.8145877470506508E-3</v>
      </c>
      <c r="Z1765" s="46">
        <v>2.4592068028865717E-3</v>
      </c>
      <c r="AA1765" s="46">
        <v>2.641998426965558E-3</v>
      </c>
      <c r="AB1765" s="46">
        <v>2.8456227718415888E-3</v>
      </c>
      <c r="AC1765" s="46">
        <v>2.5224458568803157E-3</v>
      </c>
      <c r="AD1765" s="46">
        <v>2.6657781697339358E-3</v>
      </c>
      <c r="AE1765" s="46">
        <v>2.6113790401697404E-3</v>
      </c>
      <c r="AF1765" s="46">
        <v>2.6189744167450001E-3</v>
      </c>
      <c r="AG1765" s="46">
        <v>2.6180907543779429E-3</v>
      </c>
      <c r="AH1765" s="46">
        <v>2.6172070920108849E-3</v>
      </c>
      <c r="AI1765" s="46">
        <v>2.6163234296438277E-3</v>
      </c>
      <c r="AJ1765" s="46">
        <v>2.6154397672767705E-3</v>
      </c>
      <c r="AK1765" s="46">
        <v>4.5558896068225843E-2</v>
      </c>
      <c r="AL1765" s="45">
        <v>4.5558896068225829E-2</v>
      </c>
      <c r="AM1765" s="45">
        <v>1.3268058372389265E-3</v>
      </c>
      <c r="AN1765" s="45">
        <v>2.6113355541417587E-3</v>
      </c>
      <c r="AO1765" s="45">
        <v>4.3113775706925869E-3</v>
      </c>
      <c r="AP1765" s="45">
        <v>5.8464016029864067E-3</v>
      </c>
      <c r="AQ1765" s="45">
        <v>7.5077135132484386E-3</v>
      </c>
      <c r="AR1765" s="45">
        <v>9.4478591240554997E-3</v>
      </c>
      <c r="AS1765" s="45">
        <v>1.1481363280382245E-2</v>
      </c>
      <c r="AT1765" s="45">
        <v>1.391184179264305E-2</v>
      </c>
      <c r="AU1765" s="45">
        <v>1.67264295396937E-2</v>
      </c>
      <c r="AV1765" s="45">
        <v>1.9185636342580272E-2</v>
      </c>
      <c r="AW1765" s="45">
        <v>2.1827634769545828E-2</v>
      </c>
      <c r="AX1765" s="45">
        <v>2.4673257541387418E-2</v>
      </c>
      <c r="AY1765" s="45">
        <v>2.7195703398267733E-2</v>
      </c>
      <c r="AZ1765" s="45">
        <v>2.9861481568001669E-2</v>
      </c>
      <c r="BA1765" s="45">
        <v>3.2472860608171408E-2</v>
      </c>
      <c r="BB1765" s="45">
        <v>3.5091835024916411E-2</v>
      </c>
      <c r="BC1765" s="45">
        <v>3.7709925779294357E-2</v>
      </c>
      <c r="BD1765" s="45">
        <v>4.0327132871305238E-2</v>
      </c>
      <c r="BE1765" s="45">
        <v>4.2943456300949062E-2</v>
      </c>
      <c r="BF1765" s="45">
        <v>4.5558896068225829E-2</v>
      </c>
    </row>
    <row r="1766" spans="1:58" ht="13.5" thickBot="1" x14ac:dyDescent="0.25">
      <c r="A1766" s="6" t="s">
        <v>1359</v>
      </c>
      <c r="B1766" s="6" t="s">
        <v>1359</v>
      </c>
      <c r="C1766" s="6" t="s">
        <v>444</v>
      </c>
      <c r="D1766" s="6" t="s">
        <v>1359</v>
      </c>
      <c r="E1766" s="6">
        <v>290.57693844789657</v>
      </c>
      <c r="F1766" s="6" t="s">
        <v>7</v>
      </c>
      <c r="G1766" s="21" t="s">
        <v>1305</v>
      </c>
      <c r="H1766" s="21" t="s">
        <v>1172</v>
      </c>
      <c r="I1766" s="21" t="s">
        <v>1160</v>
      </c>
      <c r="J1766" s="21" t="s">
        <v>240</v>
      </c>
      <c r="K1766" s="21" t="s">
        <v>257</v>
      </c>
      <c r="L1766" s="21" t="s">
        <v>451</v>
      </c>
      <c r="M1766" s="3">
        <v>190.18261057652296</v>
      </c>
      <c r="N1766" s="3">
        <v>290.57693844789657</v>
      </c>
      <c r="O1766" s="21" t="s">
        <v>1475</v>
      </c>
      <c r="P1766" s="21" t="s">
        <v>1461</v>
      </c>
      <c r="Q1766" s="46">
        <v>9.7764640638657715E-4</v>
      </c>
      <c r="R1766" s="46">
        <v>9.4649558087577131E-4</v>
      </c>
      <c r="S1766" s="46">
        <v>1.2526625385111364E-3</v>
      </c>
      <c r="T1766" s="46">
        <v>1.1310703395849193E-3</v>
      </c>
      <c r="U1766" s="46">
        <v>1.2241245654562344E-3</v>
      </c>
      <c r="V1766" s="46">
        <v>1.4295809763841501E-3</v>
      </c>
      <c r="W1766" s="46">
        <v>1.4983714836091803E-3</v>
      </c>
      <c r="X1766" s="46">
        <v>1.7908789037711194E-3</v>
      </c>
      <c r="Y1766" s="46">
        <v>2.0739067609846901E-3</v>
      </c>
      <c r="Z1766" s="46">
        <v>1.812047117916421E-3</v>
      </c>
      <c r="AA1766" s="46">
        <v>1.9467356830272537E-3</v>
      </c>
      <c r="AB1766" s="46">
        <v>2.0967746739885391E-3</v>
      </c>
      <c r="AC1766" s="46">
        <v>1.8586443155960213E-3</v>
      </c>
      <c r="AD1766" s="46">
        <v>1.9642575987513207E-3</v>
      </c>
      <c r="AE1766" s="46">
        <v>1.9241740295987558E-3</v>
      </c>
      <c r="AF1766" s="46">
        <v>1.9297706228647365E-3</v>
      </c>
      <c r="AG1766" s="46">
        <v>1.9291195032258522E-3</v>
      </c>
      <c r="AH1766" s="46">
        <v>1.9284683835869676E-3</v>
      </c>
      <c r="AI1766" s="46">
        <v>1.9278172639480833E-3</v>
      </c>
      <c r="AJ1766" s="46">
        <v>1.9271661443091986E-3</v>
      </c>
      <c r="AK1766" s="46">
        <v>3.3569712892376931E-2</v>
      </c>
      <c r="AL1766" s="45">
        <v>3.3569712892376924E-2</v>
      </c>
      <c r="AM1766" s="45">
        <v>9.7764640638657715E-4</v>
      </c>
      <c r="AN1766" s="45">
        <v>1.9241419872623486E-3</v>
      </c>
      <c r="AO1766" s="45">
        <v>3.1768045257734847E-3</v>
      </c>
      <c r="AP1766" s="45">
        <v>4.3078748653584045E-3</v>
      </c>
      <c r="AQ1766" s="45">
        <v>5.5319994308146384E-3</v>
      </c>
      <c r="AR1766" s="45">
        <v>6.9615804071987888E-3</v>
      </c>
      <c r="AS1766" s="45">
        <v>8.4599518908079693E-3</v>
      </c>
      <c r="AT1766" s="45">
        <v>1.0250830794579089E-2</v>
      </c>
      <c r="AU1766" s="45">
        <v>1.232473755556378E-2</v>
      </c>
      <c r="AV1766" s="45">
        <v>1.41367846734802E-2</v>
      </c>
      <c r="AW1766" s="45">
        <v>1.6083520356507452E-2</v>
      </c>
      <c r="AX1766" s="45">
        <v>1.818029503049599E-2</v>
      </c>
      <c r="AY1766" s="45">
        <v>2.0038939346092011E-2</v>
      </c>
      <c r="AZ1766" s="45">
        <v>2.2003196944843331E-2</v>
      </c>
      <c r="BA1766" s="45">
        <v>2.3927370974442086E-2</v>
      </c>
      <c r="BB1766" s="45">
        <v>2.5857141597306822E-2</v>
      </c>
      <c r="BC1766" s="45">
        <v>2.7786261100532676E-2</v>
      </c>
      <c r="BD1766" s="45">
        <v>2.9714729484119642E-2</v>
      </c>
      <c r="BE1766" s="45">
        <v>3.1642546748067726E-2</v>
      </c>
      <c r="BF1766" s="45">
        <v>3.3569712892376924E-2</v>
      </c>
    </row>
    <row r="1767" spans="1:58" ht="13.5" thickBot="1" x14ac:dyDescent="0.25">
      <c r="A1767" s="6" t="s">
        <v>1359</v>
      </c>
      <c r="B1767" s="6" t="s">
        <v>1359</v>
      </c>
      <c r="C1767" s="6" t="s">
        <v>444</v>
      </c>
      <c r="D1767" s="6" t="s">
        <v>1359</v>
      </c>
      <c r="E1767" s="6">
        <v>263.83750176805381</v>
      </c>
      <c r="F1767" s="6" t="s">
        <v>7</v>
      </c>
      <c r="G1767" s="21" t="s">
        <v>1305</v>
      </c>
      <c r="H1767" s="21" t="s">
        <v>1172</v>
      </c>
      <c r="I1767" s="21" t="s">
        <v>1160</v>
      </c>
      <c r="J1767" s="21" t="s">
        <v>240</v>
      </c>
      <c r="K1767" s="21" t="s">
        <v>259</v>
      </c>
      <c r="L1767" s="21" t="s">
        <v>452</v>
      </c>
      <c r="M1767" s="3">
        <v>174.53670441906041</v>
      </c>
      <c r="N1767" s="3">
        <v>263.83750176805381</v>
      </c>
      <c r="O1767" s="21" t="s">
        <v>1476</v>
      </c>
      <c r="P1767" s="21" t="s">
        <v>1462</v>
      </c>
      <c r="Q1767" s="46">
        <v>3.9063056043817934E-3</v>
      </c>
      <c r="R1767" s="46">
        <v>3.7818386769946895E-3</v>
      </c>
      <c r="S1767" s="46">
        <v>5.0051661445480638E-3</v>
      </c>
      <c r="T1767" s="46">
        <v>4.5193296652118204E-3</v>
      </c>
      <c r="U1767" s="46">
        <v>4.891139188223345E-3</v>
      </c>
      <c r="V1767" s="46">
        <v>5.7120653678942139E-3</v>
      </c>
      <c r="W1767" s="46">
        <v>5.9869262400316075E-3</v>
      </c>
      <c r="X1767" s="46">
        <v>7.1556753575423302E-3</v>
      </c>
      <c r="Y1767" s="46">
        <v>8.2865477236730035E-3</v>
      </c>
      <c r="Z1767" s="46">
        <v>7.2402555421677362E-3</v>
      </c>
      <c r="AA1767" s="46">
        <v>7.7784201518891647E-3</v>
      </c>
      <c r="AB1767" s="46">
        <v>8.3779192626505915E-3</v>
      </c>
      <c r="AC1767" s="46">
        <v>7.4264403358264954E-3</v>
      </c>
      <c r="AD1767" s="46">
        <v>7.8484311058959512E-3</v>
      </c>
      <c r="AE1767" s="46">
        <v>7.6882723104445263E-3</v>
      </c>
      <c r="AF1767" s="46">
        <v>7.7106341822803246E-3</v>
      </c>
      <c r="AG1767" s="46">
        <v>7.7080325542501068E-3</v>
      </c>
      <c r="AH1767" s="46">
        <v>7.7054309262198873E-3</v>
      </c>
      <c r="AI1767" s="46">
        <v>7.7028292981896713E-3</v>
      </c>
      <c r="AJ1767" s="46">
        <v>7.7002276701594501E-3</v>
      </c>
      <c r="AK1767" s="46">
        <v>0.13413188730847481</v>
      </c>
      <c r="AL1767" s="45">
        <v>0.13413188730847478</v>
      </c>
      <c r="AM1767" s="45">
        <v>3.9063056043817934E-3</v>
      </c>
      <c r="AN1767" s="45">
        <v>7.6881442813764829E-3</v>
      </c>
      <c r="AO1767" s="45">
        <v>1.2693310425924547E-2</v>
      </c>
      <c r="AP1767" s="45">
        <v>1.7212640091136367E-2</v>
      </c>
      <c r="AQ1767" s="45">
        <v>2.2103779279359713E-2</v>
      </c>
      <c r="AR1767" s="45">
        <v>2.7815844647253927E-2</v>
      </c>
      <c r="AS1767" s="45">
        <v>3.3802770887285533E-2</v>
      </c>
      <c r="AT1767" s="45">
        <v>4.0958446244827862E-2</v>
      </c>
      <c r="AU1767" s="45">
        <v>4.9244993968500864E-2</v>
      </c>
      <c r="AV1767" s="45">
        <v>5.6485249510668599E-2</v>
      </c>
      <c r="AW1767" s="45">
        <v>6.4263669662557768E-2</v>
      </c>
      <c r="AX1767" s="45">
        <v>7.2641588925208361E-2</v>
      </c>
      <c r="AY1767" s="45">
        <v>8.0068029261034859E-2</v>
      </c>
      <c r="AZ1767" s="45">
        <v>8.7916460366930807E-2</v>
      </c>
      <c r="BA1767" s="45">
        <v>9.5604732677375334E-2</v>
      </c>
      <c r="BB1767" s="45">
        <v>0.10331536685965566</v>
      </c>
      <c r="BC1767" s="45">
        <v>0.11102339941390577</v>
      </c>
      <c r="BD1767" s="45">
        <v>0.11872883034012566</v>
      </c>
      <c r="BE1767" s="45">
        <v>0.12643165963831532</v>
      </c>
      <c r="BF1767" s="45">
        <v>0.13413188730847478</v>
      </c>
    </row>
    <row r="1768" spans="1:58" ht="13.5" thickBot="1" x14ac:dyDescent="0.25">
      <c r="A1768" s="6" t="s">
        <v>1359</v>
      </c>
      <c r="B1768" s="6" t="s">
        <v>1359</v>
      </c>
      <c r="C1768" s="6" t="s">
        <v>444</v>
      </c>
      <c r="D1768" s="6" t="s">
        <v>1359</v>
      </c>
      <c r="E1768" s="6">
        <v>256.59767343041926</v>
      </c>
      <c r="F1768" s="6" t="s">
        <v>7</v>
      </c>
      <c r="G1768" s="21" t="s">
        <v>1305</v>
      </c>
      <c r="H1768" s="21" t="s">
        <v>1172</v>
      </c>
      <c r="I1768" s="21" t="s">
        <v>1160</v>
      </c>
      <c r="J1768" s="21" t="s">
        <v>240</v>
      </c>
      <c r="K1768" s="21" t="s">
        <v>261</v>
      </c>
      <c r="L1768" s="21" t="s">
        <v>453</v>
      </c>
      <c r="M1768" s="3">
        <v>169.26371992965528</v>
      </c>
      <c r="N1768" s="3">
        <v>256.59767343041926</v>
      </c>
      <c r="O1768" s="21" t="s">
        <v>1477</v>
      </c>
      <c r="P1768" s="21" t="s">
        <v>1463</v>
      </c>
      <c r="Q1768" s="46">
        <v>4.3381063400694617E-3</v>
      </c>
      <c r="R1768" s="46">
        <v>4.1998809113622769E-3</v>
      </c>
      <c r="S1768" s="46">
        <v>5.5584342813345382E-3</v>
      </c>
      <c r="T1768" s="46">
        <v>5.0188937218653973E-3</v>
      </c>
      <c r="U1768" s="46">
        <v>5.4318028519818994E-3</v>
      </c>
      <c r="V1768" s="46">
        <v>6.343473731178972E-3</v>
      </c>
      <c r="W1768" s="46">
        <v>6.6487175632843568E-3</v>
      </c>
      <c r="X1768" s="46">
        <v>7.9466595243374155E-3</v>
      </c>
      <c r="Y1768" s="46">
        <v>9.2025378600769005E-3</v>
      </c>
      <c r="Z1768" s="46">
        <v>8.0405891530782262E-3</v>
      </c>
      <c r="AA1768" s="46">
        <v>8.6382421638449055E-3</v>
      </c>
      <c r="AB1768" s="46">
        <v>9.3040095555059436E-3</v>
      </c>
      <c r="AC1768" s="46">
        <v>8.2473547048798005E-3</v>
      </c>
      <c r="AD1768" s="46">
        <v>8.7159920877398732E-3</v>
      </c>
      <c r="AE1768" s="46">
        <v>8.5381294327580466E-3</v>
      </c>
      <c r="AF1768" s="46">
        <v>8.5629631728212606E-3</v>
      </c>
      <c r="AG1768" s="46">
        <v>8.5600739623509538E-3</v>
      </c>
      <c r="AH1768" s="46">
        <v>8.5571847518806504E-3</v>
      </c>
      <c r="AI1768" s="46">
        <v>8.5542955414103453E-3</v>
      </c>
      <c r="AJ1768" s="46">
        <v>8.5514063309400385E-3</v>
      </c>
      <c r="AK1768" s="46">
        <v>0.14895874764270123</v>
      </c>
      <c r="AL1768" s="45">
        <v>0.14895874764270128</v>
      </c>
      <c r="AM1768" s="45">
        <v>4.3381063400694617E-3</v>
      </c>
      <c r="AN1768" s="45">
        <v>8.5379872514317386E-3</v>
      </c>
      <c r="AO1768" s="45">
        <v>1.4096421532766277E-2</v>
      </c>
      <c r="AP1768" s="45">
        <v>1.9115315254631674E-2</v>
      </c>
      <c r="AQ1768" s="45">
        <v>2.4547118106613572E-2</v>
      </c>
      <c r="AR1768" s="45">
        <v>3.0890591837792546E-2</v>
      </c>
      <c r="AS1768" s="45">
        <v>3.7539309401076901E-2</v>
      </c>
      <c r="AT1768" s="45">
        <v>4.5485968925414316E-2</v>
      </c>
      <c r="AU1768" s="45">
        <v>5.4688506785491219E-2</v>
      </c>
      <c r="AV1768" s="45">
        <v>6.2729095938569443E-2</v>
      </c>
      <c r="AW1768" s="45">
        <v>7.1367338102414343E-2</v>
      </c>
      <c r="AX1768" s="45">
        <v>8.0671347657920292E-2</v>
      </c>
      <c r="AY1768" s="45">
        <v>8.8918702362800098E-2</v>
      </c>
      <c r="AZ1768" s="45">
        <v>9.7634694450539974E-2</v>
      </c>
      <c r="BA1768" s="45">
        <v>0.10617282388329802</v>
      </c>
      <c r="BB1768" s="45">
        <v>0.11473578705611928</v>
      </c>
      <c r="BC1768" s="45">
        <v>0.12329586101847023</v>
      </c>
      <c r="BD1768" s="45">
        <v>0.1318530457703509</v>
      </c>
      <c r="BE1768" s="45">
        <v>0.14040734131176125</v>
      </c>
      <c r="BF1768" s="45">
        <v>0.14895874764270128</v>
      </c>
    </row>
    <row r="1769" spans="1:58" ht="13.5" thickBot="1" x14ac:dyDescent="0.25">
      <c r="A1769" s="6" t="s">
        <v>1359</v>
      </c>
      <c r="B1769" s="6" t="s">
        <v>1145</v>
      </c>
      <c r="C1769" s="6" t="s">
        <v>444</v>
      </c>
      <c r="D1769" s="6" t="s">
        <v>1359</v>
      </c>
      <c r="E1769" s="6">
        <v>183.06681150200703</v>
      </c>
      <c r="F1769" s="6" t="s">
        <v>7</v>
      </c>
      <c r="G1769" s="21" t="s">
        <v>1305</v>
      </c>
      <c r="H1769" s="21" t="s">
        <v>1172</v>
      </c>
      <c r="I1769" s="21" t="s">
        <v>1160</v>
      </c>
      <c r="J1769" s="21" t="s">
        <v>240</v>
      </c>
      <c r="K1769" s="21" t="s">
        <v>263</v>
      </c>
      <c r="L1769" s="21" t="s">
        <v>454</v>
      </c>
      <c r="M1769" s="3">
        <v>116.50514938113024</v>
      </c>
      <c r="N1769" s="3">
        <v>183.06681150200703</v>
      </c>
      <c r="O1769" s="21" t="s">
        <v>1478</v>
      </c>
      <c r="P1769" s="21" t="s">
        <v>1464</v>
      </c>
      <c r="Q1769" s="46">
        <v>1.9674950541473746E-3</v>
      </c>
      <c r="R1769" s="46">
        <v>1.9048046021345193E-3</v>
      </c>
      <c r="S1769" s="46">
        <v>2.5209598612914146E-3</v>
      </c>
      <c r="T1769" s="46">
        <v>2.2762578417806528E-3</v>
      </c>
      <c r="U1769" s="46">
        <v>2.4635277258341407E-3</v>
      </c>
      <c r="V1769" s="46">
        <v>2.8770048988722057E-3</v>
      </c>
      <c r="W1769" s="46">
        <v>3.0154445042892375E-3</v>
      </c>
      <c r="X1769" s="46">
        <v>3.6041102005066657E-3</v>
      </c>
      <c r="Y1769" s="46">
        <v>4.1736984541082848E-3</v>
      </c>
      <c r="Z1769" s="46">
        <v>3.6467108344004143E-3</v>
      </c>
      <c r="AA1769" s="46">
        <v>3.9177690451958867E-3</v>
      </c>
      <c r="AB1769" s="46">
        <v>4.2197197000718844E-3</v>
      </c>
      <c r="AC1769" s="46">
        <v>3.740486820659695E-3</v>
      </c>
      <c r="AD1769" s="46">
        <v>3.9530315719142227E-3</v>
      </c>
      <c r="AE1769" s="46">
        <v>3.8723641408828632E-3</v>
      </c>
      <c r="AF1769" s="46">
        <v>3.8836271798496705E-3</v>
      </c>
      <c r="AG1769" s="46">
        <v>3.8823168137901267E-3</v>
      </c>
      <c r="AH1769" s="46">
        <v>3.8810064477305837E-3</v>
      </c>
      <c r="AI1769" s="46">
        <v>3.8796960816710408E-3</v>
      </c>
      <c r="AJ1769" s="46">
        <v>3.878385715611497E-3</v>
      </c>
      <c r="AK1769" s="46">
        <v>6.7558417494742382E-2</v>
      </c>
      <c r="AL1769" s="45">
        <v>6.7558417494742382E-2</v>
      </c>
      <c r="AM1769" s="45">
        <v>1.9674950541473746E-3</v>
      </c>
      <c r="AN1769" s="45">
        <v>3.8722996562818939E-3</v>
      </c>
      <c r="AO1769" s="45">
        <v>6.393259517573309E-3</v>
      </c>
      <c r="AP1769" s="45">
        <v>8.6695173593539614E-3</v>
      </c>
      <c r="AQ1769" s="45">
        <v>1.1133045085188102E-2</v>
      </c>
      <c r="AR1769" s="45">
        <v>1.4010049984060309E-2</v>
      </c>
      <c r="AS1769" s="45">
        <v>1.7025494488349547E-2</v>
      </c>
      <c r="AT1769" s="45">
        <v>2.0629604688856211E-2</v>
      </c>
      <c r="AU1769" s="45">
        <v>2.4803303142964497E-2</v>
      </c>
      <c r="AV1769" s="45">
        <v>2.8450013977364911E-2</v>
      </c>
      <c r="AW1769" s="45">
        <v>3.2367783022560798E-2</v>
      </c>
      <c r="AX1769" s="45">
        <v>3.6587502722632684E-2</v>
      </c>
      <c r="AY1769" s="45">
        <v>4.0327989543292378E-2</v>
      </c>
      <c r="AZ1769" s="45">
        <v>4.4281021115206598E-2</v>
      </c>
      <c r="BA1769" s="45">
        <v>4.8153385256089462E-2</v>
      </c>
      <c r="BB1769" s="45">
        <v>5.2037012435939133E-2</v>
      </c>
      <c r="BC1769" s="45">
        <v>5.5919329249729262E-2</v>
      </c>
      <c r="BD1769" s="45">
        <v>5.9800335697459843E-2</v>
      </c>
      <c r="BE1769" s="45">
        <v>6.3680031779130883E-2</v>
      </c>
      <c r="BF1769" s="45">
        <v>6.7558417494742382E-2</v>
      </c>
    </row>
    <row r="1770" spans="1:58" ht="13.5" thickBot="1" x14ac:dyDescent="0.25">
      <c r="A1770" s="6" t="s">
        <v>1350</v>
      </c>
      <c r="B1770" s="6" t="s">
        <v>1350</v>
      </c>
      <c r="C1770" s="6" t="s">
        <v>444</v>
      </c>
      <c r="D1770" s="6" t="s">
        <v>1350</v>
      </c>
      <c r="E1770" s="6">
        <v>0</v>
      </c>
      <c r="F1770" s="6" t="s">
        <v>7</v>
      </c>
      <c r="G1770" s="21" t="s">
        <v>1305</v>
      </c>
      <c r="H1770" s="21" t="s">
        <v>1172</v>
      </c>
      <c r="I1770" s="21" t="s">
        <v>1160</v>
      </c>
      <c r="J1770" s="21" t="s">
        <v>240</v>
      </c>
      <c r="K1770" s="21" t="s">
        <v>265</v>
      </c>
      <c r="L1770" s="21" t="s">
        <v>455</v>
      </c>
      <c r="M1770" s="3">
        <v>0</v>
      </c>
      <c r="N1770" s="3">
        <v>0</v>
      </c>
      <c r="O1770" s="21" t="s">
        <v>1479</v>
      </c>
      <c r="P1770" s="21" t="s">
        <v>1465</v>
      </c>
      <c r="Q1770" s="46">
        <v>0</v>
      </c>
      <c r="R1770" s="46">
        <v>0</v>
      </c>
      <c r="S1770" s="46">
        <v>0</v>
      </c>
      <c r="T1770" s="46">
        <v>0</v>
      </c>
      <c r="U1770" s="46">
        <v>0</v>
      </c>
      <c r="V1770" s="46">
        <v>0</v>
      </c>
      <c r="W1770" s="46">
        <v>0</v>
      </c>
      <c r="X1770" s="46">
        <v>0</v>
      </c>
      <c r="Y1770" s="46">
        <v>0</v>
      </c>
      <c r="Z1770" s="46">
        <v>0</v>
      </c>
      <c r="AA1770" s="46">
        <v>0</v>
      </c>
      <c r="AB1770" s="46">
        <v>0</v>
      </c>
      <c r="AC1770" s="46">
        <v>0</v>
      </c>
      <c r="AD1770" s="46">
        <v>0</v>
      </c>
      <c r="AE1770" s="46">
        <v>0</v>
      </c>
      <c r="AF1770" s="46">
        <v>0</v>
      </c>
      <c r="AG1770" s="46">
        <v>0</v>
      </c>
      <c r="AH1770" s="46">
        <v>0</v>
      </c>
      <c r="AI1770" s="46">
        <v>0</v>
      </c>
      <c r="AJ1770" s="46">
        <v>0</v>
      </c>
      <c r="AK1770" s="46">
        <v>0</v>
      </c>
      <c r="AL1770" s="45">
        <v>0</v>
      </c>
      <c r="AM1770" s="45">
        <v>0</v>
      </c>
      <c r="AN1770" s="45">
        <v>0</v>
      </c>
      <c r="AO1770" s="45">
        <v>0</v>
      </c>
      <c r="AP1770" s="45">
        <v>0</v>
      </c>
      <c r="AQ1770" s="45">
        <v>0</v>
      </c>
      <c r="AR1770" s="45">
        <v>0</v>
      </c>
      <c r="AS1770" s="45">
        <v>0</v>
      </c>
      <c r="AT1770" s="45">
        <v>0</v>
      </c>
      <c r="AU1770" s="45">
        <v>0</v>
      </c>
      <c r="AV1770" s="45">
        <v>0</v>
      </c>
      <c r="AW1770" s="45">
        <v>0</v>
      </c>
      <c r="AX1770" s="45">
        <v>0</v>
      </c>
      <c r="AY1770" s="45">
        <v>0</v>
      </c>
      <c r="AZ1770" s="45">
        <v>0</v>
      </c>
      <c r="BA1770" s="45">
        <v>0</v>
      </c>
      <c r="BB1770" s="45">
        <v>0</v>
      </c>
      <c r="BC1770" s="45">
        <v>0</v>
      </c>
      <c r="BD1770" s="45">
        <v>0</v>
      </c>
      <c r="BE1770" s="45">
        <v>0</v>
      </c>
      <c r="BF1770" s="45">
        <v>0</v>
      </c>
    </row>
    <row r="1771" spans="1:58" ht="13.5" thickBot="1" x14ac:dyDescent="0.25">
      <c r="A1771" s="6" t="s">
        <v>1350</v>
      </c>
      <c r="B1771" s="6" t="s">
        <v>1350</v>
      </c>
      <c r="C1771" s="6" t="s">
        <v>444</v>
      </c>
      <c r="D1771" s="6" t="s">
        <v>1350</v>
      </c>
      <c r="E1771" s="6">
        <v>0</v>
      </c>
      <c r="F1771" s="6" t="s">
        <v>7</v>
      </c>
      <c r="G1771" s="21" t="s">
        <v>1305</v>
      </c>
      <c r="H1771" s="21" t="s">
        <v>1172</v>
      </c>
      <c r="I1771" s="21" t="s">
        <v>1160</v>
      </c>
      <c r="J1771" s="21" t="s">
        <v>240</v>
      </c>
      <c r="K1771" s="21" t="s">
        <v>267</v>
      </c>
      <c r="L1771" s="21" t="s">
        <v>456</v>
      </c>
      <c r="M1771" s="3">
        <v>0</v>
      </c>
      <c r="N1771" s="3">
        <v>0</v>
      </c>
      <c r="O1771" s="21" t="s">
        <v>1479</v>
      </c>
      <c r="P1771" s="21" t="s">
        <v>1465</v>
      </c>
      <c r="Q1771" s="46">
        <v>0</v>
      </c>
      <c r="R1771" s="46">
        <v>0</v>
      </c>
      <c r="S1771" s="46">
        <v>0</v>
      </c>
      <c r="T1771" s="46">
        <v>0</v>
      </c>
      <c r="U1771" s="46">
        <v>0</v>
      </c>
      <c r="V1771" s="46">
        <v>0</v>
      </c>
      <c r="W1771" s="46">
        <v>0</v>
      </c>
      <c r="X1771" s="46">
        <v>0</v>
      </c>
      <c r="Y1771" s="46">
        <v>0</v>
      </c>
      <c r="Z1771" s="46">
        <v>0</v>
      </c>
      <c r="AA1771" s="46">
        <v>0</v>
      </c>
      <c r="AB1771" s="46">
        <v>0</v>
      </c>
      <c r="AC1771" s="46">
        <v>0</v>
      </c>
      <c r="AD1771" s="46">
        <v>0</v>
      </c>
      <c r="AE1771" s="46">
        <v>0</v>
      </c>
      <c r="AF1771" s="46">
        <v>0</v>
      </c>
      <c r="AG1771" s="46">
        <v>0</v>
      </c>
      <c r="AH1771" s="46">
        <v>0</v>
      </c>
      <c r="AI1771" s="46">
        <v>0</v>
      </c>
      <c r="AJ1771" s="46">
        <v>0</v>
      </c>
      <c r="AK1771" s="46">
        <v>0</v>
      </c>
      <c r="AL1771" s="45">
        <v>0</v>
      </c>
      <c r="AM1771" s="45">
        <v>0</v>
      </c>
      <c r="AN1771" s="45">
        <v>0</v>
      </c>
      <c r="AO1771" s="45">
        <v>0</v>
      </c>
      <c r="AP1771" s="45">
        <v>0</v>
      </c>
      <c r="AQ1771" s="45">
        <v>0</v>
      </c>
      <c r="AR1771" s="45">
        <v>0</v>
      </c>
      <c r="AS1771" s="45">
        <v>0</v>
      </c>
      <c r="AT1771" s="45">
        <v>0</v>
      </c>
      <c r="AU1771" s="45">
        <v>0</v>
      </c>
      <c r="AV1771" s="45">
        <v>0</v>
      </c>
      <c r="AW1771" s="45">
        <v>0</v>
      </c>
      <c r="AX1771" s="45">
        <v>0</v>
      </c>
      <c r="AY1771" s="45">
        <v>0</v>
      </c>
      <c r="AZ1771" s="45">
        <v>0</v>
      </c>
      <c r="BA1771" s="45">
        <v>0</v>
      </c>
      <c r="BB1771" s="45">
        <v>0</v>
      </c>
      <c r="BC1771" s="45">
        <v>0</v>
      </c>
      <c r="BD1771" s="45">
        <v>0</v>
      </c>
      <c r="BE1771" s="45">
        <v>0</v>
      </c>
      <c r="BF1771" s="45">
        <v>0</v>
      </c>
    </row>
    <row r="1772" spans="1:58" ht="13.5" thickBot="1" x14ac:dyDescent="0.25">
      <c r="A1772" s="6" t="s">
        <v>1350</v>
      </c>
      <c r="B1772" s="6" t="s">
        <v>1350</v>
      </c>
      <c r="C1772" s="6" t="s">
        <v>444</v>
      </c>
      <c r="D1772" s="6" t="s">
        <v>1350</v>
      </c>
      <c r="E1772" s="6">
        <v>0</v>
      </c>
      <c r="F1772" s="6" t="s">
        <v>7</v>
      </c>
      <c r="G1772" s="21" t="s">
        <v>1305</v>
      </c>
      <c r="H1772" s="21" t="s">
        <v>1172</v>
      </c>
      <c r="I1772" s="21" t="s">
        <v>1160</v>
      </c>
      <c r="J1772" s="21" t="s">
        <v>240</v>
      </c>
      <c r="K1772" s="21" t="s">
        <v>269</v>
      </c>
      <c r="L1772" s="21" t="s">
        <v>457</v>
      </c>
      <c r="M1772" s="3">
        <v>0</v>
      </c>
      <c r="N1772" s="3">
        <v>0</v>
      </c>
      <c r="O1772" s="21" t="s">
        <v>1480</v>
      </c>
      <c r="P1772" s="21" t="s">
        <v>1466</v>
      </c>
      <c r="Q1772" s="46">
        <v>0</v>
      </c>
      <c r="R1772" s="46">
        <v>0</v>
      </c>
      <c r="S1772" s="46">
        <v>0</v>
      </c>
      <c r="T1772" s="46">
        <v>0</v>
      </c>
      <c r="U1772" s="46">
        <v>0</v>
      </c>
      <c r="V1772" s="46">
        <v>0</v>
      </c>
      <c r="W1772" s="46">
        <v>0</v>
      </c>
      <c r="X1772" s="46">
        <v>0</v>
      </c>
      <c r="Y1772" s="46">
        <v>0</v>
      </c>
      <c r="Z1772" s="46">
        <v>0</v>
      </c>
      <c r="AA1772" s="46">
        <v>0</v>
      </c>
      <c r="AB1772" s="46">
        <v>0</v>
      </c>
      <c r="AC1772" s="46">
        <v>0</v>
      </c>
      <c r="AD1772" s="46">
        <v>0</v>
      </c>
      <c r="AE1772" s="46">
        <v>0</v>
      </c>
      <c r="AF1772" s="46">
        <v>0</v>
      </c>
      <c r="AG1772" s="46">
        <v>0</v>
      </c>
      <c r="AH1772" s="46">
        <v>0</v>
      </c>
      <c r="AI1772" s="46">
        <v>0</v>
      </c>
      <c r="AJ1772" s="46">
        <v>0</v>
      </c>
      <c r="AK1772" s="46">
        <v>0</v>
      </c>
      <c r="AL1772" s="45">
        <v>0</v>
      </c>
      <c r="AM1772" s="45">
        <v>0</v>
      </c>
      <c r="AN1772" s="45">
        <v>0</v>
      </c>
      <c r="AO1772" s="45">
        <v>0</v>
      </c>
      <c r="AP1772" s="45">
        <v>0</v>
      </c>
      <c r="AQ1772" s="45">
        <v>0</v>
      </c>
      <c r="AR1772" s="45">
        <v>0</v>
      </c>
      <c r="AS1772" s="45">
        <v>0</v>
      </c>
      <c r="AT1772" s="45">
        <v>0</v>
      </c>
      <c r="AU1772" s="45">
        <v>0</v>
      </c>
      <c r="AV1772" s="45">
        <v>0</v>
      </c>
      <c r="AW1772" s="45">
        <v>0</v>
      </c>
      <c r="AX1772" s="45">
        <v>0</v>
      </c>
      <c r="AY1772" s="45">
        <v>0</v>
      </c>
      <c r="AZ1772" s="45">
        <v>0</v>
      </c>
      <c r="BA1772" s="45">
        <v>0</v>
      </c>
      <c r="BB1772" s="45">
        <v>0</v>
      </c>
      <c r="BC1772" s="45">
        <v>0</v>
      </c>
      <c r="BD1772" s="45">
        <v>0</v>
      </c>
      <c r="BE1772" s="45">
        <v>0</v>
      </c>
      <c r="BF1772" s="45">
        <v>0</v>
      </c>
    </row>
    <row r="1773" spans="1:58" ht="13.5" thickBot="1" x14ac:dyDescent="0.25">
      <c r="A1773" s="6" t="s">
        <v>1350</v>
      </c>
      <c r="B1773" s="6" t="s">
        <v>1350</v>
      </c>
      <c r="C1773" s="6" t="s">
        <v>444</v>
      </c>
      <c r="D1773" s="6" t="s">
        <v>1350</v>
      </c>
      <c r="E1773" s="6">
        <v>0</v>
      </c>
      <c r="F1773" s="6" t="s">
        <v>7</v>
      </c>
      <c r="G1773" s="21" t="s">
        <v>1305</v>
      </c>
      <c r="H1773" s="21" t="s">
        <v>1172</v>
      </c>
      <c r="I1773" s="21" t="s">
        <v>1160</v>
      </c>
      <c r="J1773" s="21" t="s">
        <v>240</v>
      </c>
      <c r="K1773" s="21" t="s">
        <v>271</v>
      </c>
      <c r="L1773" s="21" t="s">
        <v>458</v>
      </c>
      <c r="M1773" s="3">
        <v>0</v>
      </c>
      <c r="N1773" s="3">
        <v>0</v>
      </c>
      <c r="O1773" s="21" t="s">
        <v>1481</v>
      </c>
      <c r="P1773" s="21" t="s">
        <v>1467</v>
      </c>
      <c r="Q1773" s="46">
        <v>0</v>
      </c>
      <c r="R1773" s="46">
        <v>0</v>
      </c>
      <c r="S1773" s="46">
        <v>0</v>
      </c>
      <c r="T1773" s="46">
        <v>0</v>
      </c>
      <c r="U1773" s="46">
        <v>0</v>
      </c>
      <c r="V1773" s="46">
        <v>0</v>
      </c>
      <c r="W1773" s="46">
        <v>0</v>
      </c>
      <c r="X1773" s="46">
        <v>0</v>
      </c>
      <c r="Y1773" s="46">
        <v>0</v>
      </c>
      <c r="Z1773" s="46">
        <v>0</v>
      </c>
      <c r="AA1773" s="46">
        <v>0</v>
      </c>
      <c r="AB1773" s="46">
        <v>0</v>
      </c>
      <c r="AC1773" s="46">
        <v>0</v>
      </c>
      <c r="AD1773" s="46">
        <v>0</v>
      </c>
      <c r="AE1773" s="46">
        <v>0</v>
      </c>
      <c r="AF1773" s="46">
        <v>0</v>
      </c>
      <c r="AG1773" s="46">
        <v>0</v>
      </c>
      <c r="AH1773" s="46">
        <v>0</v>
      </c>
      <c r="AI1773" s="46">
        <v>0</v>
      </c>
      <c r="AJ1773" s="46">
        <v>0</v>
      </c>
      <c r="AK1773" s="46">
        <v>0</v>
      </c>
      <c r="AL1773" s="45">
        <v>0</v>
      </c>
      <c r="AM1773" s="45">
        <v>0</v>
      </c>
      <c r="AN1773" s="45">
        <v>0</v>
      </c>
      <c r="AO1773" s="45">
        <v>0</v>
      </c>
      <c r="AP1773" s="45">
        <v>0</v>
      </c>
      <c r="AQ1773" s="45">
        <v>0</v>
      </c>
      <c r="AR1773" s="45">
        <v>0</v>
      </c>
      <c r="AS1773" s="45">
        <v>0</v>
      </c>
      <c r="AT1773" s="45">
        <v>0</v>
      </c>
      <c r="AU1773" s="45">
        <v>0</v>
      </c>
      <c r="AV1773" s="45">
        <v>0</v>
      </c>
      <c r="AW1773" s="45">
        <v>0</v>
      </c>
      <c r="AX1773" s="45">
        <v>0</v>
      </c>
      <c r="AY1773" s="45">
        <v>0</v>
      </c>
      <c r="AZ1773" s="45">
        <v>0</v>
      </c>
      <c r="BA1773" s="45">
        <v>0</v>
      </c>
      <c r="BB1773" s="45">
        <v>0</v>
      </c>
      <c r="BC1773" s="45">
        <v>0</v>
      </c>
      <c r="BD1773" s="45">
        <v>0</v>
      </c>
      <c r="BE1773" s="45">
        <v>0</v>
      </c>
      <c r="BF1773" s="45">
        <v>0</v>
      </c>
    </row>
    <row r="1774" spans="1:58" ht="13.5" thickBot="1" x14ac:dyDescent="0.25">
      <c r="A1774" s="6" t="s">
        <v>1350</v>
      </c>
      <c r="B1774" s="6" t="s">
        <v>1350</v>
      </c>
      <c r="C1774" s="6" t="s">
        <v>444</v>
      </c>
      <c r="D1774" s="6" t="s">
        <v>1350</v>
      </c>
      <c r="E1774" s="6">
        <v>0</v>
      </c>
      <c r="F1774" s="6" t="s">
        <v>7</v>
      </c>
      <c r="G1774" s="21" t="s">
        <v>1305</v>
      </c>
      <c r="H1774" s="21" t="s">
        <v>1172</v>
      </c>
      <c r="I1774" s="21" t="s">
        <v>1160</v>
      </c>
      <c r="J1774" s="21" t="s">
        <v>240</v>
      </c>
      <c r="K1774" s="21" t="s">
        <v>273</v>
      </c>
      <c r="L1774" s="21" t="s">
        <v>459</v>
      </c>
      <c r="M1774" s="3">
        <v>0</v>
      </c>
      <c r="N1774" s="3">
        <v>0</v>
      </c>
      <c r="O1774" s="21" t="s">
        <v>1482</v>
      </c>
      <c r="P1774" s="21" t="s">
        <v>1468</v>
      </c>
      <c r="Q1774" s="46">
        <v>0</v>
      </c>
      <c r="R1774" s="46">
        <v>0</v>
      </c>
      <c r="S1774" s="46">
        <v>0</v>
      </c>
      <c r="T1774" s="46">
        <v>0</v>
      </c>
      <c r="U1774" s="46">
        <v>0</v>
      </c>
      <c r="V1774" s="46">
        <v>0</v>
      </c>
      <c r="W1774" s="46">
        <v>0</v>
      </c>
      <c r="X1774" s="46">
        <v>0</v>
      </c>
      <c r="Y1774" s="46">
        <v>0</v>
      </c>
      <c r="Z1774" s="46">
        <v>0</v>
      </c>
      <c r="AA1774" s="46">
        <v>0</v>
      </c>
      <c r="AB1774" s="46">
        <v>0</v>
      </c>
      <c r="AC1774" s="46">
        <v>0</v>
      </c>
      <c r="AD1774" s="46">
        <v>0</v>
      </c>
      <c r="AE1774" s="46">
        <v>0</v>
      </c>
      <c r="AF1774" s="46">
        <v>0</v>
      </c>
      <c r="AG1774" s="46">
        <v>0</v>
      </c>
      <c r="AH1774" s="46">
        <v>0</v>
      </c>
      <c r="AI1774" s="46">
        <v>0</v>
      </c>
      <c r="AJ1774" s="46">
        <v>0</v>
      </c>
      <c r="AK1774" s="46">
        <v>0</v>
      </c>
      <c r="AL1774" s="45">
        <v>0</v>
      </c>
      <c r="AM1774" s="45">
        <v>0</v>
      </c>
      <c r="AN1774" s="45">
        <v>0</v>
      </c>
      <c r="AO1774" s="45">
        <v>0</v>
      </c>
      <c r="AP1774" s="45">
        <v>0</v>
      </c>
      <c r="AQ1774" s="45">
        <v>0</v>
      </c>
      <c r="AR1774" s="45">
        <v>0</v>
      </c>
      <c r="AS1774" s="45">
        <v>0</v>
      </c>
      <c r="AT1774" s="45">
        <v>0</v>
      </c>
      <c r="AU1774" s="45">
        <v>0</v>
      </c>
      <c r="AV1774" s="45">
        <v>0</v>
      </c>
      <c r="AW1774" s="45">
        <v>0</v>
      </c>
      <c r="AX1774" s="45">
        <v>0</v>
      </c>
      <c r="AY1774" s="45">
        <v>0</v>
      </c>
      <c r="AZ1774" s="45">
        <v>0</v>
      </c>
      <c r="BA1774" s="45">
        <v>0</v>
      </c>
      <c r="BB1774" s="45">
        <v>0</v>
      </c>
      <c r="BC1774" s="45">
        <v>0</v>
      </c>
      <c r="BD1774" s="45">
        <v>0</v>
      </c>
      <c r="BE1774" s="45">
        <v>0</v>
      </c>
      <c r="BF1774" s="45">
        <v>0</v>
      </c>
    </row>
    <row r="1775" spans="1:58" ht="13.5" thickBot="1" x14ac:dyDescent="0.25">
      <c r="A1775" s="6" t="s">
        <v>1350</v>
      </c>
      <c r="B1775" s="6" t="s">
        <v>1350</v>
      </c>
      <c r="C1775" s="6" t="s">
        <v>444</v>
      </c>
      <c r="D1775" s="6" t="s">
        <v>1350</v>
      </c>
      <c r="E1775" s="6">
        <v>0</v>
      </c>
      <c r="F1775" s="6" t="s">
        <v>7</v>
      </c>
      <c r="G1775" s="21" t="s">
        <v>1305</v>
      </c>
      <c r="H1775" s="21" t="s">
        <v>1172</v>
      </c>
      <c r="I1775" s="21" t="s">
        <v>1160</v>
      </c>
      <c r="J1775" s="21" t="s">
        <v>240</v>
      </c>
      <c r="K1775" s="21" t="s">
        <v>275</v>
      </c>
      <c r="L1775" s="21" t="s">
        <v>460</v>
      </c>
      <c r="M1775" s="3">
        <v>0</v>
      </c>
      <c r="N1775" s="3">
        <v>0</v>
      </c>
      <c r="O1775" s="21" t="s">
        <v>1482</v>
      </c>
      <c r="P1775" s="21" t="s">
        <v>1468</v>
      </c>
      <c r="Q1775" s="46">
        <v>0</v>
      </c>
      <c r="R1775" s="46">
        <v>0</v>
      </c>
      <c r="S1775" s="46">
        <v>0</v>
      </c>
      <c r="T1775" s="46">
        <v>0</v>
      </c>
      <c r="U1775" s="46">
        <v>0</v>
      </c>
      <c r="V1775" s="46">
        <v>0</v>
      </c>
      <c r="W1775" s="46">
        <v>0</v>
      </c>
      <c r="X1775" s="46">
        <v>0</v>
      </c>
      <c r="Y1775" s="46">
        <v>0</v>
      </c>
      <c r="Z1775" s="46">
        <v>0</v>
      </c>
      <c r="AA1775" s="46">
        <v>0</v>
      </c>
      <c r="AB1775" s="46">
        <v>0</v>
      </c>
      <c r="AC1775" s="46">
        <v>0</v>
      </c>
      <c r="AD1775" s="46">
        <v>0</v>
      </c>
      <c r="AE1775" s="46">
        <v>0</v>
      </c>
      <c r="AF1775" s="46">
        <v>0</v>
      </c>
      <c r="AG1775" s="46">
        <v>0</v>
      </c>
      <c r="AH1775" s="46">
        <v>0</v>
      </c>
      <c r="AI1775" s="46">
        <v>0</v>
      </c>
      <c r="AJ1775" s="46">
        <v>0</v>
      </c>
      <c r="AK1775" s="46">
        <v>0</v>
      </c>
      <c r="AL1775" s="45">
        <v>0</v>
      </c>
      <c r="AM1775" s="45">
        <v>0</v>
      </c>
      <c r="AN1775" s="45">
        <v>0</v>
      </c>
      <c r="AO1775" s="45">
        <v>0</v>
      </c>
      <c r="AP1775" s="45">
        <v>0</v>
      </c>
      <c r="AQ1775" s="45">
        <v>0</v>
      </c>
      <c r="AR1775" s="45">
        <v>0</v>
      </c>
      <c r="AS1775" s="45">
        <v>0</v>
      </c>
      <c r="AT1775" s="45">
        <v>0</v>
      </c>
      <c r="AU1775" s="45">
        <v>0</v>
      </c>
      <c r="AV1775" s="45">
        <v>0</v>
      </c>
      <c r="AW1775" s="45">
        <v>0</v>
      </c>
      <c r="AX1775" s="45">
        <v>0</v>
      </c>
      <c r="AY1775" s="45">
        <v>0</v>
      </c>
      <c r="AZ1775" s="45">
        <v>0</v>
      </c>
      <c r="BA1775" s="45">
        <v>0</v>
      </c>
      <c r="BB1775" s="45">
        <v>0</v>
      </c>
      <c r="BC1775" s="45">
        <v>0</v>
      </c>
      <c r="BD1775" s="45">
        <v>0</v>
      </c>
      <c r="BE1775" s="45">
        <v>0</v>
      </c>
      <c r="BF1775" s="45">
        <v>0</v>
      </c>
    </row>
    <row r="1776" spans="1:58" ht="13.5" thickBot="1" x14ac:dyDescent="0.25">
      <c r="A1776" s="6" t="s">
        <v>1350</v>
      </c>
      <c r="B1776" s="6" t="s">
        <v>1350</v>
      </c>
      <c r="C1776" s="6" t="s">
        <v>444</v>
      </c>
      <c r="D1776" s="6" t="s">
        <v>1350</v>
      </c>
      <c r="E1776" s="6">
        <v>0</v>
      </c>
      <c r="F1776" s="6" t="s">
        <v>7</v>
      </c>
      <c r="G1776" s="21" t="s">
        <v>1305</v>
      </c>
      <c r="H1776" s="21" t="s">
        <v>1172</v>
      </c>
      <c r="I1776" s="21" t="s">
        <v>1160</v>
      </c>
      <c r="J1776" s="21" t="s">
        <v>240</v>
      </c>
      <c r="K1776" s="21" t="s">
        <v>277</v>
      </c>
      <c r="L1776" s="21" t="s">
        <v>461</v>
      </c>
      <c r="M1776" s="3">
        <v>0</v>
      </c>
      <c r="N1776" s="3">
        <v>0</v>
      </c>
      <c r="O1776" s="21" t="s">
        <v>1483</v>
      </c>
      <c r="P1776" s="21" t="s">
        <v>1469</v>
      </c>
      <c r="Q1776" s="46">
        <v>0</v>
      </c>
      <c r="R1776" s="46">
        <v>0</v>
      </c>
      <c r="S1776" s="46">
        <v>0</v>
      </c>
      <c r="T1776" s="46">
        <v>0</v>
      </c>
      <c r="U1776" s="46">
        <v>0</v>
      </c>
      <c r="V1776" s="46">
        <v>0</v>
      </c>
      <c r="W1776" s="46">
        <v>0</v>
      </c>
      <c r="X1776" s="46">
        <v>0</v>
      </c>
      <c r="Y1776" s="46">
        <v>0</v>
      </c>
      <c r="Z1776" s="46">
        <v>0</v>
      </c>
      <c r="AA1776" s="46">
        <v>0</v>
      </c>
      <c r="AB1776" s="46">
        <v>0</v>
      </c>
      <c r="AC1776" s="46">
        <v>0</v>
      </c>
      <c r="AD1776" s="46">
        <v>0</v>
      </c>
      <c r="AE1776" s="46">
        <v>0</v>
      </c>
      <c r="AF1776" s="46">
        <v>0</v>
      </c>
      <c r="AG1776" s="46">
        <v>0</v>
      </c>
      <c r="AH1776" s="46">
        <v>0</v>
      </c>
      <c r="AI1776" s="46">
        <v>0</v>
      </c>
      <c r="AJ1776" s="46">
        <v>0</v>
      </c>
      <c r="AK1776" s="46">
        <v>0</v>
      </c>
      <c r="AL1776" s="45">
        <v>0</v>
      </c>
      <c r="AM1776" s="45">
        <v>0</v>
      </c>
      <c r="AN1776" s="45">
        <v>0</v>
      </c>
      <c r="AO1776" s="45">
        <v>0</v>
      </c>
      <c r="AP1776" s="45">
        <v>0</v>
      </c>
      <c r="AQ1776" s="45">
        <v>0</v>
      </c>
      <c r="AR1776" s="45">
        <v>0</v>
      </c>
      <c r="AS1776" s="45">
        <v>0</v>
      </c>
      <c r="AT1776" s="45">
        <v>0</v>
      </c>
      <c r="AU1776" s="45">
        <v>0</v>
      </c>
      <c r="AV1776" s="45">
        <v>0</v>
      </c>
      <c r="AW1776" s="45">
        <v>0</v>
      </c>
      <c r="AX1776" s="45">
        <v>0</v>
      </c>
      <c r="AY1776" s="45">
        <v>0</v>
      </c>
      <c r="AZ1776" s="45">
        <v>0</v>
      </c>
      <c r="BA1776" s="45">
        <v>0</v>
      </c>
      <c r="BB1776" s="45">
        <v>0</v>
      </c>
      <c r="BC1776" s="45">
        <v>0</v>
      </c>
      <c r="BD1776" s="45">
        <v>0</v>
      </c>
      <c r="BE1776" s="45">
        <v>0</v>
      </c>
      <c r="BF1776" s="45">
        <v>0</v>
      </c>
    </row>
    <row r="1777" spans="1:58" ht="13.5" thickBot="1" x14ac:dyDescent="0.25">
      <c r="A1777" s="6" t="s">
        <v>1359</v>
      </c>
      <c r="B1777" s="6" t="s">
        <v>1140</v>
      </c>
      <c r="C1777" s="6" t="s">
        <v>444</v>
      </c>
      <c r="D1777" s="6" t="s">
        <v>1359</v>
      </c>
      <c r="E1777" s="6">
        <v>143.45278104398287</v>
      </c>
      <c r="F1777" s="6" t="s">
        <v>7</v>
      </c>
      <c r="G1777" s="21" t="s">
        <v>1305</v>
      </c>
      <c r="H1777" s="21" t="s">
        <v>1172</v>
      </c>
      <c r="I1777" s="21" t="s">
        <v>1160</v>
      </c>
      <c r="J1777" s="21" t="s">
        <v>240</v>
      </c>
      <c r="K1777" s="21" t="s">
        <v>279</v>
      </c>
      <c r="L1777" s="21" t="s">
        <v>462</v>
      </c>
      <c r="M1777" s="3">
        <v>94.441880798185252</v>
      </c>
      <c r="N1777" s="3">
        <v>143.45278104398287</v>
      </c>
      <c r="O1777" s="21" t="s">
        <v>1483</v>
      </c>
      <c r="P1777" s="21" t="s">
        <v>1469</v>
      </c>
      <c r="Q1777" s="46">
        <v>3.6953835471259283E-3</v>
      </c>
      <c r="R1777" s="46">
        <v>3.5776372460910905E-3</v>
      </c>
      <c r="S1777" s="46">
        <v>4.7349108068880314E-3</v>
      </c>
      <c r="T1777" s="46">
        <v>4.2753072033402577E-3</v>
      </c>
      <c r="U1777" s="46">
        <v>4.6270407677752329E-3</v>
      </c>
      <c r="V1777" s="46">
        <v>5.4036408101164604E-3</v>
      </c>
      <c r="W1777" s="46">
        <v>5.6636604930378007E-3</v>
      </c>
      <c r="X1777" s="46">
        <v>6.7693026769781381E-3</v>
      </c>
      <c r="Y1777" s="46">
        <v>7.8391132752608193E-3</v>
      </c>
      <c r="Z1777" s="46">
        <v>6.8493159310172008E-3</v>
      </c>
      <c r="AA1777" s="46">
        <v>7.358422193000186E-3</v>
      </c>
      <c r="AB1777" s="46">
        <v>7.9255511825854792E-3</v>
      </c>
      <c r="AC1777" s="46">
        <v>7.0254476249737184E-3</v>
      </c>
      <c r="AD1777" s="46">
        <v>7.4246528860788504E-3</v>
      </c>
      <c r="AE1777" s="46">
        <v>7.2731419093199365E-3</v>
      </c>
      <c r="AF1777" s="46">
        <v>7.2942963456682471E-3</v>
      </c>
      <c r="AG1777" s="46">
        <v>7.2918351932669016E-3</v>
      </c>
      <c r="AH1777" s="46">
        <v>7.2893740408655596E-3</v>
      </c>
      <c r="AI1777" s="46">
        <v>7.2869128884642141E-3</v>
      </c>
      <c r="AJ1777" s="46">
        <v>7.2844517360628669E-3</v>
      </c>
      <c r="AK1777" s="46">
        <v>0.12688939875791691</v>
      </c>
      <c r="AL1777" s="45">
        <v>0.12688939875791691</v>
      </c>
      <c r="AM1777" s="45">
        <v>3.6953835471259283E-3</v>
      </c>
      <c r="AN1777" s="45">
        <v>7.2730207932170188E-3</v>
      </c>
      <c r="AO1777" s="45">
        <v>1.200793160010505E-2</v>
      </c>
      <c r="AP1777" s="45">
        <v>1.6283238803445309E-2</v>
      </c>
      <c r="AQ1777" s="45">
        <v>2.091027957122054E-2</v>
      </c>
      <c r="AR1777" s="45">
        <v>2.6313920381337001E-2</v>
      </c>
      <c r="AS1777" s="45">
        <v>3.19775808743748E-2</v>
      </c>
      <c r="AT1777" s="45">
        <v>3.8746883551352938E-2</v>
      </c>
      <c r="AU1777" s="45">
        <v>4.6585996826613754E-2</v>
      </c>
      <c r="AV1777" s="45">
        <v>5.3435312757630957E-2</v>
      </c>
      <c r="AW1777" s="45">
        <v>6.0793734950631145E-2</v>
      </c>
      <c r="AX1777" s="45">
        <v>6.8719286133216623E-2</v>
      </c>
      <c r="AY1777" s="45">
        <v>7.5744733758190338E-2</v>
      </c>
      <c r="AZ1777" s="45">
        <v>8.3169386644269191E-2</v>
      </c>
      <c r="BA1777" s="45">
        <v>9.0442528553589127E-2</v>
      </c>
      <c r="BB1777" s="45">
        <v>9.7736824899257377E-2</v>
      </c>
      <c r="BC1777" s="45">
        <v>0.10502866009252428</v>
      </c>
      <c r="BD1777" s="45">
        <v>0.11231803413338984</v>
      </c>
      <c r="BE1777" s="45">
        <v>0.11960494702185405</v>
      </c>
      <c r="BF1777" s="45">
        <v>0.12688939875791691</v>
      </c>
    </row>
    <row r="1778" spans="1:58" ht="13.5" thickBot="1" x14ac:dyDescent="0.25">
      <c r="A1778" s="6" t="s">
        <v>1145</v>
      </c>
      <c r="B1778" s="6" t="s">
        <v>1357</v>
      </c>
      <c r="C1778" s="6" t="s">
        <v>444</v>
      </c>
      <c r="D1778" s="6" t="s">
        <v>1145</v>
      </c>
      <c r="E1778" s="6">
        <v>125.75317013166784</v>
      </c>
      <c r="F1778" s="6" t="s">
        <v>7</v>
      </c>
      <c r="G1778" s="21" t="s">
        <v>1305</v>
      </c>
      <c r="H1778" s="21" t="s">
        <v>1172</v>
      </c>
      <c r="I1778" s="21" t="s">
        <v>1160</v>
      </c>
      <c r="J1778" s="21" t="s">
        <v>240</v>
      </c>
      <c r="K1778" s="21" t="s">
        <v>245</v>
      </c>
      <c r="L1778" s="21" t="s">
        <v>463</v>
      </c>
      <c r="M1778" s="3">
        <v>77.374001781059121</v>
      </c>
      <c r="N1778" s="3">
        <v>125.75317013166784</v>
      </c>
      <c r="O1778" s="21" t="s">
        <v>1473</v>
      </c>
      <c r="P1778" s="21" t="s">
        <v>1459</v>
      </c>
      <c r="Q1778" s="46">
        <v>6.4449512352867623E-3</v>
      </c>
      <c r="R1778" s="46">
        <v>6.2395952394537621E-3</v>
      </c>
      <c r="S1778" s="46">
        <v>8.2579436923562594E-3</v>
      </c>
      <c r="T1778" s="46">
        <v>7.4563698436197036E-3</v>
      </c>
      <c r="U1778" s="46">
        <v>8.0698124380589459E-3</v>
      </c>
      <c r="V1778" s="46">
        <v>9.4242454321939034E-3</v>
      </c>
      <c r="W1778" s="46">
        <v>9.8777339957683476E-3</v>
      </c>
      <c r="X1778" s="46">
        <v>1.1806034500519339E-2</v>
      </c>
      <c r="Y1778" s="46">
        <v>1.367184275803764E-2</v>
      </c>
      <c r="Z1778" s="46">
        <v>1.194558199643744E-2</v>
      </c>
      <c r="AA1778" s="46">
        <v>1.2833491191847317E-2</v>
      </c>
      <c r="AB1778" s="46">
        <v>1.38225952010475E-2</v>
      </c>
      <c r="AC1778" s="46">
        <v>1.2252765314234337E-2</v>
      </c>
      <c r="AD1778" s="46">
        <v>1.294900114682972E-2</v>
      </c>
      <c r="AE1778" s="46">
        <v>1.268475770785534E-2</v>
      </c>
      <c r="AF1778" s="46">
        <v>1.27216522030914E-2</v>
      </c>
      <c r="AG1778" s="46">
        <v>1.2717359818550801E-2</v>
      </c>
      <c r="AH1778" s="46">
        <v>1.2713067434010201E-2</v>
      </c>
      <c r="AI1778" s="46">
        <v>1.2708775049469602E-2</v>
      </c>
      <c r="AJ1778" s="46">
        <v>1.2704482664929E-2</v>
      </c>
      <c r="AK1778" s="46">
        <v>0.2213020588635973</v>
      </c>
      <c r="AL1778" s="45">
        <v>0.22130205886359733</v>
      </c>
      <c r="AM1778" s="45">
        <v>6.4449512352867623E-3</v>
      </c>
      <c r="AN1778" s="45">
        <v>1.2684546474740524E-2</v>
      </c>
      <c r="AO1778" s="45">
        <v>2.0942490167096782E-2</v>
      </c>
      <c r="AP1778" s="45">
        <v>2.8398860010716485E-2</v>
      </c>
      <c r="AQ1778" s="45">
        <v>3.6468672448775427E-2</v>
      </c>
      <c r="AR1778" s="45">
        <v>4.5892917880969331E-2</v>
      </c>
      <c r="AS1778" s="45">
        <v>5.577065187673768E-2</v>
      </c>
      <c r="AT1778" s="45">
        <v>6.7576686377257014E-2</v>
      </c>
      <c r="AU1778" s="45">
        <v>8.124852913529465E-2</v>
      </c>
      <c r="AV1778" s="45">
        <v>9.3194111131732094E-2</v>
      </c>
      <c r="AW1778" s="45">
        <v>0.10602760232357941</v>
      </c>
      <c r="AX1778" s="45">
        <v>0.11985019752462692</v>
      </c>
      <c r="AY1778" s="45">
        <v>0.13210296283886125</v>
      </c>
      <c r="AZ1778" s="45">
        <v>0.14505196398569098</v>
      </c>
      <c r="BA1778" s="45">
        <v>0.15773672169354633</v>
      </c>
      <c r="BB1778" s="45">
        <v>0.17045837389663773</v>
      </c>
      <c r="BC1778" s="45">
        <v>0.18317573371518853</v>
      </c>
      <c r="BD1778" s="45">
        <v>0.19588880114919874</v>
      </c>
      <c r="BE1778" s="45">
        <v>0.20859757619866834</v>
      </c>
      <c r="BF1778" s="45">
        <v>0.22130205886359733</v>
      </c>
    </row>
    <row r="1779" spans="1:58" ht="13.5" thickBot="1" x14ac:dyDescent="0.25">
      <c r="A1779" s="6" t="s">
        <v>1359</v>
      </c>
      <c r="B1779" s="6" t="s">
        <v>1145</v>
      </c>
      <c r="C1779" s="6" t="s">
        <v>444</v>
      </c>
      <c r="D1779" s="6" t="s">
        <v>1359</v>
      </c>
      <c r="E1779" s="6">
        <v>201.61573675636933</v>
      </c>
      <c r="F1779" s="6" t="s">
        <v>7</v>
      </c>
      <c r="G1779" s="21" t="s">
        <v>1305</v>
      </c>
      <c r="H1779" s="21" t="s">
        <v>1172</v>
      </c>
      <c r="I1779" s="21" t="s">
        <v>1160</v>
      </c>
      <c r="J1779" s="21" t="s">
        <v>240</v>
      </c>
      <c r="K1779" s="21" t="s">
        <v>247</v>
      </c>
      <c r="L1779" s="21" t="s">
        <v>464</v>
      </c>
      <c r="M1779" s="3">
        <v>119.3117838584342</v>
      </c>
      <c r="N1779" s="3">
        <v>201.61573675636933</v>
      </c>
      <c r="O1779" s="21" t="s">
        <v>1473</v>
      </c>
      <c r="P1779" s="21" t="s">
        <v>1459</v>
      </c>
      <c r="Q1779" s="46">
        <v>4.2433555639941247E-3</v>
      </c>
      <c r="R1779" s="46">
        <v>4.1081491868307828E-3</v>
      </c>
      <c r="S1779" s="46">
        <v>5.4370297050899208E-3</v>
      </c>
      <c r="T1779" s="46">
        <v>4.9092735240399178E-3</v>
      </c>
      <c r="U1779" s="46">
        <v>5.3131640968735417E-3</v>
      </c>
      <c r="V1779" s="46">
        <v>6.2049227110043247E-3</v>
      </c>
      <c r="W1779" s="46">
        <v>6.503499558089763E-3</v>
      </c>
      <c r="X1779" s="46">
        <v>7.7730925118871443E-3</v>
      </c>
      <c r="Y1779" s="46">
        <v>9.0015405732996948E-3</v>
      </c>
      <c r="Z1779" s="46">
        <v>7.8649705760691392E-3</v>
      </c>
      <c r="AA1779" s="46">
        <v>8.4495699449573664E-3</v>
      </c>
      <c r="AB1779" s="46">
        <v>9.1007959740743664E-3</v>
      </c>
      <c r="AC1779" s="46">
        <v>8.0672200568104226E-3</v>
      </c>
      <c r="AD1779" s="46">
        <v>8.5256216934155513E-3</v>
      </c>
      <c r="AE1779" s="46">
        <v>8.3516438266969095E-3</v>
      </c>
      <c r="AF1779" s="46">
        <v>8.3759351604751273E-3</v>
      </c>
      <c r="AG1779" s="46">
        <v>8.3731090547129235E-3</v>
      </c>
      <c r="AH1779" s="46">
        <v>8.3702829489507215E-3</v>
      </c>
      <c r="AI1779" s="46">
        <v>8.3674568431885196E-3</v>
      </c>
      <c r="AJ1779" s="46">
        <v>8.3646307374263176E-3</v>
      </c>
      <c r="AK1779" s="46">
        <v>0.1457052642478866</v>
      </c>
      <c r="AL1779" s="45">
        <v>0.14570526424788657</v>
      </c>
      <c r="AM1779" s="45">
        <v>4.2433555639941247E-3</v>
      </c>
      <c r="AN1779" s="45">
        <v>8.3515047508249084E-3</v>
      </c>
      <c r="AO1779" s="45">
        <v>1.3788534455914828E-2</v>
      </c>
      <c r="AP1779" s="45">
        <v>1.8697807979954746E-2</v>
      </c>
      <c r="AQ1779" s="45">
        <v>2.4010972076828289E-2</v>
      </c>
      <c r="AR1779" s="45">
        <v>3.0215894787832612E-2</v>
      </c>
      <c r="AS1779" s="45">
        <v>3.6719394345922376E-2</v>
      </c>
      <c r="AT1779" s="45">
        <v>4.4492486857809523E-2</v>
      </c>
      <c r="AU1779" s="45">
        <v>5.3494027431109217E-2</v>
      </c>
      <c r="AV1779" s="45">
        <v>6.1358998007178353E-2</v>
      </c>
      <c r="AW1779" s="45">
        <v>6.9808567952135719E-2</v>
      </c>
      <c r="AX1779" s="45">
        <v>7.8909363926210091E-2</v>
      </c>
      <c r="AY1779" s="45">
        <v>8.6976583983020508E-2</v>
      </c>
      <c r="AZ1779" s="45">
        <v>9.5502205676436053E-2</v>
      </c>
      <c r="BA1779" s="45">
        <v>0.10385384950313296</v>
      </c>
      <c r="BB1779" s="45">
        <v>0.11222978466360808</v>
      </c>
      <c r="BC1779" s="45">
        <v>0.120602893718321</v>
      </c>
      <c r="BD1779" s="45">
        <v>0.12897317666727173</v>
      </c>
      <c r="BE1779" s="45">
        <v>0.13734063351046025</v>
      </c>
      <c r="BF1779" s="45">
        <v>0.14570526424788657</v>
      </c>
    </row>
    <row r="1780" spans="1:58" ht="13.5" thickBot="1" x14ac:dyDescent="0.25">
      <c r="A1780" s="6" t="s">
        <v>1359</v>
      </c>
      <c r="B1780" s="6" t="s">
        <v>1145</v>
      </c>
      <c r="C1780" s="6" t="s">
        <v>444</v>
      </c>
      <c r="D1780" s="6" t="s">
        <v>1359</v>
      </c>
      <c r="E1780" s="6">
        <v>200.44564306113031</v>
      </c>
      <c r="F1780" s="6" t="s">
        <v>7</v>
      </c>
      <c r="G1780" s="21" t="s">
        <v>1305</v>
      </c>
      <c r="H1780" s="21" t="s">
        <v>1172</v>
      </c>
      <c r="I1780" s="21" t="s">
        <v>1160</v>
      </c>
      <c r="J1780" s="21" t="s">
        <v>240</v>
      </c>
      <c r="K1780" s="21" t="s">
        <v>249</v>
      </c>
      <c r="L1780" s="21" t="s">
        <v>465</v>
      </c>
      <c r="M1780" s="3">
        <v>122.39236496970776</v>
      </c>
      <c r="N1780" s="3">
        <v>200.44564306113031</v>
      </c>
      <c r="O1780" s="21" t="s">
        <v>1474</v>
      </c>
      <c r="P1780" s="21" t="s">
        <v>1460</v>
      </c>
      <c r="Q1780" s="46">
        <v>4.1284771019624387E-3</v>
      </c>
      <c r="R1780" s="46">
        <v>3.9969311064077468E-3</v>
      </c>
      <c r="S1780" s="46">
        <v>5.2898354384012716E-3</v>
      </c>
      <c r="T1780" s="46">
        <v>4.7763669637412723E-3</v>
      </c>
      <c r="U1780" s="46">
        <v>5.1693231882421935E-3</v>
      </c>
      <c r="V1780" s="46">
        <v>6.036939621367898E-3</v>
      </c>
      <c r="W1780" s="46">
        <v>6.3274332313844267E-3</v>
      </c>
      <c r="X1780" s="46">
        <v>7.5626550645582925E-3</v>
      </c>
      <c r="Y1780" s="46">
        <v>8.7578459025653074E-3</v>
      </c>
      <c r="Z1780" s="46">
        <v>7.6520457551161603E-3</v>
      </c>
      <c r="AA1780" s="46">
        <v>8.220818527484304E-3</v>
      </c>
      <c r="AB1780" s="46">
        <v>8.8544142063910238E-3</v>
      </c>
      <c r="AC1780" s="46">
        <v>7.8488198263745763E-3</v>
      </c>
      <c r="AD1780" s="46">
        <v>8.2948113610658257E-3</v>
      </c>
      <c r="AE1780" s="46">
        <v>8.1255435191034796E-3</v>
      </c>
      <c r="AF1780" s="46">
        <v>8.1491772244970274E-3</v>
      </c>
      <c r="AG1780" s="46">
        <v>8.1464276286286087E-3</v>
      </c>
      <c r="AH1780" s="46">
        <v>8.1436780327601901E-3</v>
      </c>
      <c r="AI1780" s="46">
        <v>8.1409284368917784E-3</v>
      </c>
      <c r="AJ1780" s="46">
        <v>8.1381788410233632E-3</v>
      </c>
      <c r="AK1780" s="46">
        <v>0.1417606509779672</v>
      </c>
      <c r="AL1780" s="45">
        <v>0.1417606509779672</v>
      </c>
      <c r="AM1780" s="45">
        <v>4.1284771019624387E-3</v>
      </c>
      <c r="AN1780" s="45">
        <v>8.1254082083701863E-3</v>
      </c>
      <c r="AO1780" s="45">
        <v>1.3415243646771458E-2</v>
      </c>
      <c r="AP1780" s="45">
        <v>1.8191610610512731E-2</v>
      </c>
      <c r="AQ1780" s="45">
        <v>2.3360933798754924E-2</v>
      </c>
      <c r="AR1780" s="45">
        <v>2.9397873420122823E-2</v>
      </c>
      <c r="AS1780" s="45">
        <v>3.5725306651507249E-2</v>
      </c>
      <c r="AT1780" s="45">
        <v>4.328796171606554E-2</v>
      </c>
      <c r="AU1780" s="45">
        <v>5.2045807618630847E-2</v>
      </c>
      <c r="AV1780" s="45">
        <v>5.9697853373747008E-2</v>
      </c>
      <c r="AW1780" s="45">
        <v>6.7918671901231312E-2</v>
      </c>
      <c r="AX1780" s="45">
        <v>7.6773086107622332E-2</v>
      </c>
      <c r="AY1780" s="45">
        <v>8.4621905933996905E-2</v>
      </c>
      <c r="AZ1780" s="45">
        <v>9.2916717295062734E-2</v>
      </c>
      <c r="BA1780" s="45">
        <v>0.10104226081416622</v>
      </c>
      <c r="BB1780" s="45">
        <v>0.10919143803866324</v>
      </c>
      <c r="BC1780" s="45">
        <v>0.11733786566729185</v>
      </c>
      <c r="BD1780" s="45">
        <v>0.12548154370005205</v>
      </c>
      <c r="BE1780" s="45">
        <v>0.13362247213694384</v>
      </c>
      <c r="BF1780" s="45">
        <v>0.1417606509779672</v>
      </c>
    </row>
    <row r="1781" spans="1:58" ht="13.5" thickBot="1" x14ac:dyDescent="0.25">
      <c r="A1781" s="6" t="s">
        <v>1359</v>
      </c>
      <c r="B1781" s="6" t="s">
        <v>1145</v>
      </c>
      <c r="C1781" s="6" t="s">
        <v>444</v>
      </c>
      <c r="D1781" s="6" t="s">
        <v>1359</v>
      </c>
      <c r="E1781" s="6">
        <v>184.60622261853408</v>
      </c>
      <c r="F1781" s="6" t="s">
        <v>7</v>
      </c>
      <c r="G1781" s="21" t="s">
        <v>1305</v>
      </c>
      <c r="H1781" s="21" t="s">
        <v>1172</v>
      </c>
      <c r="I1781" s="21" t="s">
        <v>1160</v>
      </c>
      <c r="J1781" s="21" t="s">
        <v>240</v>
      </c>
      <c r="K1781" s="21" t="s">
        <v>251</v>
      </c>
      <c r="L1781" s="21" t="s">
        <v>466</v>
      </c>
      <c r="M1781" s="3">
        <v>120.19868407335342</v>
      </c>
      <c r="N1781" s="3">
        <v>184.60622261853408</v>
      </c>
      <c r="O1781" s="21" t="s">
        <v>1475</v>
      </c>
      <c r="P1781" s="21" t="s">
        <v>1461</v>
      </c>
      <c r="Q1781" s="46">
        <v>9.9531266455775555E-4</v>
      </c>
      <c r="R1781" s="46">
        <v>9.6359893765220769E-4</v>
      </c>
      <c r="S1781" s="46">
        <v>1.2752983909646771E-3</v>
      </c>
      <c r="T1781" s="46">
        <v>1.1515089976706406E-3</v>
      </c>
      <c r="U1781" s="46">
        <v>1.2462447312603113E-3</v>
      </c>
      <c r="V1781" s="46">
        <v>1.4554137789602388E-3</v>
      </c>
      <c r="W1781" s="46">
        <v>1.5254473438515432E-3</v>
      </c>
      <c r="X1781" s="46">
        <v>1.8232404292272133E-3</v>
      </c>
      <c r="Y1781" s="46">
        <v>2.1113826541329333E-3</v>
      </c>
      <c r="Z1781" s="46">
        <v>1.8447911570642443E-3</v>
      </c>
      <c r="AA1781" s="46">
        <v>1.9819135703930102E-3</v>
      </c>
      <c r="AB1781" s="46">
        <v>2.1346637947130551E-3</v>
      </c>
      <c r="AC1781" s="46">
        <v>1.8922303750477946E-3</v>
      </c>
      <c r="AD1781" s="46">
        <v>1.9997521104966223E-3</v>
      </c>
      <c r="AE1781" s="46">
        <v>1.9589442235575382E-3</v>
      </c>
      <c r="AF1781" s="46">
        <v>1.9646419483378072E-3</v>
      </c>
      <c r="AG1781" s="46">
        <v>1.9639790628420998E-3</v>
      </c>
      <c r="AH1781" s="46">
        <v>1.9633161773463925E-3</v>
      </c>
      <c r="AI1781" s="46">
        <v>1.9626532918506855E-3</v>
      </c>
      <c r="AJ1781" s="46">
        <v>1.9619904063549781E-3</v>
      </c>
      <c r="AK1781" s="46">
        <v>3.4176324046281743E-2</v>
      </c>
      <c r="AL1781" s="45">
        <v>3.4176324046281743E-2</v>
      </c>
      <c r="AM1781" s="45">
        <v>9.9531266455775555E-4</v>
      </c>
      <c r="AN1781" s="45">
        <v>1.9589116022099631E-3</v>
      </c>
      <c r="AO1781" s="45">
        <v>3.2342099931746402E-3</v>
      </c>
      <c r="AP1781" s="45">
        <v>4.3857189908452811E-3</v>
      </c>
      <c r="AQ1781" s="45">
        <v>5.6319637221055926E-3</v>
      </c>
      <c r="AR1781" s="45">
        <v>7.0873775010658318E-3</v>
      </c>
      <c r="AS1781" s="45">
        <v>8.6128248449173755E-3</v>
      </c>
      <c r="AT1781" s="45">
        <v>1.0436065274144589E-2</v>
      </c>
      <c r="AU1781" s="45">
        <v>1.2547447928277522E-2</v>
      </c>
      <c r="AV1781" s="45">
        <v>1.4392239085341766E-2</v>
      </c>
      <c r="AW1781" s="45">
        <v>1.6374152655734775E-2</v>
      </c>
      <c r="AX1781" s="45">
        <v>1.8508816450447829E-2</v>
      </c>
      <c r="AY1781" s="45">
        <v>2.0401046825495622E-2</v>
      </c>
      <c r="AZ1781" s="45">
        <v>2.2400798935992245E-2</v>
      </c>
      <c r="BA1781" s="45">
        <v>2.4359743159549783E-2</v>
      </c>
      <c r="BB1781" s="45">
        <v>2.632438510788759E-2</v>
      </c>
      <c r="BC1781" s="45">
        <v>2.8288364170729691E-2</v>
      </c>
      <c r="BD1781" s="45">
        <v>3.0251680348076085E-2</v>
      </c>
      <c r="BE1781" s="45">
        <v>3.2214333639926769E-2</v>
      </c>
      <c r="BF1781" s="45">
        <v>3.4176324046281743E-2</v>
      </c>
    </row>
    <row r="1782" spans="1:58" ht="13.5" thickBot="1" x14ac:dyDescent="0.25">
      <c r="A1782" s="6" t="s">
        <v>1359</v>
      </c>
      <c r="B1782" s="6" t="s">
        <v>1359</v>
      </c>
      <c r="C1782" s="6" t="s">
        <v>444</v>
      </c>
      <c r="D1782" s="6" t="s">
        <v>1359</v>
      </c>
      <c r="E1782" s="6">
        <v>321.71620857873495</v>
      </c>
      <c r="F1782" s="6" t="s">
        <v>7</v>
      </c>
      <c r="G1782" s="21" t="s">
        <v>1305</v>
      </c>
      <c r="H1782" s="21" t="s">
        <v>1172</v>
      </c>
      <c r="I1782" s="21" t="s">
        <v>1160</v>
      </c>
      <c r="J1782" s="21" t="s">
        <v>240</v>
      </c>
      <c r="K1782" s="21" t="s">
        <v>253</v>
      </c>
      <c r="L1782" s="21" t="s">
        <v>467</v>
      </c>
      <c r="M1782" s="3">
        <v>210.33492899837529</v>
      </c>
      <c r="N1782" s="3">
        <v>321.71620857873495</v>
      </c>
      <c r="O1782" s="21" t="s">
        <v>1475</v>
      </c>
      <c r="P1782" s="21" t="s">
        <v>1461</v>
      </c>
      <c r="Q1782" s="46">
        <v>5.7555128697151479E-4</v>
      </c>
      <c r="R1782" s="46">
        <v>5.5721245035753346E-4</v>
      </c>
      <c r="S1782" s="46">
        <v>7.3745633541049934E-4</v>
      </c>
      <c r="T1782" s="46">
        <v>6.6587365876942333E-4</v>
      </c>
      <c r="U1782" s="46">
        <v>7.2065571402836308E-4</v>
      </c>
      <c r="V1782" s="46">
        <v>8.4161018279501026E-4</v>
      </c>
      <c r="W1782" s="46">
        <v>8.8210791766740152E-4</v>
      </c>
      <c r="X1782" s="46">
        <v>1.0543102814495806E-3</v>
      </c>
      <c r="Y1782" s="46">
        <v>1.2209319213430212E-3</v>
      </c>
      <c r="Z1782" s="46">
        <v>1.0667722439900527E-3</v>
      </c>
      <c r="AA1782" s="46">
        <v>1.146064896715494E-3</v>
      </c>
      <c r="AB1782" s="46">
        <v>1.2343945154606269E-3</v>
      </c>
      <c r="AC1782" s="46">
        <v>1.0942045312859114E-3</v>
      </c>
      <c r="AD1782" s="46">
        <v>1.1563802429176728E-3</v>
      </c>
      <c r="AE1782" s="46">
        <v>1.1327826010080187E-3</v>
      </c>
      <c r="AF1782" s="46">
        <v>1.1360773775610227E-3</v>
      </c>
      <c r="AG1782" s="46">
        <v>1.1356940562050769E-3</v>
      </c>
      <c r="AH1782" s="46">
        <v>1.1353107348491299E-3</v>
      </c>
      <c r="AI1782" s="46">
        <v>1.1349274134931835E-3</v>
      </c>
      <c r="AJ1782" s="46">
        <v>1.1345440921372368E-3</v>
      </c>
      <c r="AK1782" s="46">
        <v>1.9762862454415775E-2</v>
      </c>
      <c r="AL1782" s="45">
        <v>1.9762862454415775E-2</v>
      </c>
      <c r="AM1782" s="45">
        <v>5.7555128697151479E-4</v>
      </c>
      <c r="AN1782" s="45">
        <v>1.1327637373290483E-3</v>
      </c>
      <c r="AO1782" s="45">
        <v>1.8702200727395476E-3</v>
      </c>
      <c r="AP1782" s="45">
        <v>2.5360937315089711E-3</v>
      </c>
      <c r="AQ1782" s="45">
        <v>3.2567494455373342E-3</v>
      </c>
      <c r="AR1782" s="45">
        <v>4.0983596283323447E-3</v>
      </c>
      <c r="AS1782" s="45">
        <v>4.980467545999746E-3</v>
      </c>
      <c r="AT1782" s="45">
        <v>6.0347778274493268E-3</v>
      </c>
      <c r="AU1782" s="45">
        <v>7.2557097487923484E-3</v>
      </c>
      <c r="AV1782" s="45">
        <v>8.3224819927824011E-3</v>
      </c>
      <c r="AW1782" s="45">
        <v>9.468546889497895E-3</v>
      </c>
      <c r="AX1782" s="45">
        <v>1.0702941404958522E-2</v>
      </c>
      <c r="AY1782" s="45">
        <v>1.1797145936244433E-2</v>
      </c>
      <c r="AZ1782" s="45">
        <v>1.2953526179162105E-2</v>
      </c>
      <c r="BA1782" s="45">
        <v>1.4086308780170123E-2</v>
      </c>
      <c r="BB1782" s="45">
        <v>1.5222386157731147E-2</v>
      </c>
      <c r="BC1782" s="45">
        <v>1.6358080213936223E-2</v>
      </c>
      <c r="BD1782" s="45">
        <v>1.7493390948785353E-2</v>
      </c>
      <c r="BE1782" s="45">
        <v>1.8628318362278538E-2</v>
      </c>
      <c r="BF1782" s="45">
        <v>1.9762862454415775E-2</v>
      </c>
    </row>
    <row r="1783" spans="1:58" ht="13.5" thickBot="1" x14ac:dyDescent="0.25">
      <c r="A1783" s="6" t="s">
        <v>1359</v>
      </c>
      <c r="B1783" s="6" t="s">
        <v>1359</v>
      </c>
      <c r="C1783" s="6" t="s">
        <v>444</v>
      </c>
      <c r="D1783" s="6" t="s">
        <v>1359</v>
      </c>
      <c r="E1783" s="6">
        <v>352.73887902663137</v>
      </c>
      <c r="F1783" s="6" t="s">
        <v>7</v>
      </c>
      <c r="G1783" s="21" t="s">
        <v>1305</v>
      </c>
      <c r="H1783" s="21" t="s">
        <v>1172</v>
      </c>
      <c r="I1783" s="21" t="s">
        <v>1160</v>
      </c>
      <c r="J1783" s="21" t="s">
        <v>240</v>
      </c>
      <c r="K1783" s="21" t="s">
        <v>255</v>
      </c>
      <c r="L1783" s="21" t="s">
        <v>468</v>
      </c>
      <c r="M1783" s="3">
        <v>228.38786061760439</v>
      </c>
      <c r="N1783" s="3">
        <v>352.73887902663137</v>
      </c>
      <c r="O1783" s="21" t="s">
        <v>1475</v>
      </c>
      <c r="P1783" s="21" t="s">
        <v>1461</v>
      </c>
      <c r="Q1783" s="46">
        <v>5.3072233489557066E-4</v>
      </c>
      <c r="R1783" s="46">
        <v>5.1381188676113292E-4</v>
      </c>
      <c r="S1783" s="46">
        <v>6.8001680662033127E-4</v>
      </c>
      <c r="T1783" s="46">
        <v>6.1400961291752771E-4</v>
      </c>
      <c r="U1783" s="46">
        <v>6.6452476410481284E-4</v>
      </c>
      <c r="V1783" s="46">
        <v>7.7605824432282428E-4</v>
      </c>
      <c r="W1783" s="46">
        <v>8.1340166253069811E-4</v>
      </c>
      <c r="X1783" s="46">
        <v>9.7219140490432173E-4</v>
      </c>
      <c r="Y1783" s="46">
        <v>1.1258350988202603E-3</v>
      </c>
      <c r="Z1783" s="46">
        <v>9.8368272115462868E-4</v>
      </c>
      <c r="AA1783" s="46">
        <v>1.0567993707862231E-3</v>
      </c>
      <c r="AB1783" s="46">
        <v>1.1382491087366354E-3</v>
      </c>
      <c r="AC1783" s="46">
        <v>1.0089783427521257E-3</v>
      </c>
      <c r="AD1783" s="46">
        <v>1.0663112678935742E-3</v>
      </c>
      <c r="AE1783" s="46">
        <v>1.0445516160678962E-3</v>
      </c>
      <c r="AF1783" s="46">
        <v>1.0475897666979998E-3</v>
      </c>
      <c r="AG1783" s="46">
        <v>1.0472363017511772E-3</v>
      </c>
      <c r="AH1783" s="46">
        <v>1.0468828368043537E-3</v>
      </c>
      <c r="AI1783" s="46">
        <v>1.0465293718575311E-3</v>
      </c>
      <c r="AJ1783" s="46">
        <v>1.0461759069107079E-3</v>
      </c>
      <c r="AK1783" s="46">
        <v>1.8223558427290329E-2</v>
      </c>
      <c r="AL1783" s="45">
        <v>1.8223558427290336E-2</v>
      </c>
      <c r="AM1783" s="45">
        <v>5.3072233489557066E-4</v>
      </c>
      <c r="AN1783" s="45">
        <v>1.0445342216567036E-3</v>
      </c>
      <c r="AO1783" s="45">
        <v>1.7245510282770347E-3</v>
      </c>
      <c r="AP1783" s="45">
        <v>2.3385606411945627E-3</v>
      </c>
      <c r="AQ1783" s="45">
        <v>3.0030854052993756E-3</v>
      </c>
      <c r="AR1783" s="45">
        <v>3.7791436496221998E-3</v>
      </c>
      <c r="AS1783" s="45">
        <v>4.5925453121528981E-3</v>
      </c>
      <c r="AT1783" s="45">
        <v>5.5647367170572198E-3</v>
      </c>
      <c r="AU1783" s="45">
        <v>6.6905718158774804E-3</v>
      </c>
      <c r="AV1783" s="45">
        <v>7.674254537032109E-3</v>
      </c>
      <c r="AW1783" s="45">
        <v>8.7310539078183317E-3</v>
      </c>
      <c r="AX1783" s="45">
        <v>9.8693030165549669E-3</v>
      </c>
      <c r="AY1783" s="45">
        <v>1.0878281359307093E-2</v>
      </c>
      <c r="AZ1783" s="45">
        <v>1.1944592627200667E-2</v>
      </c>
      <c r="BA1783" s="45">
        <v>1.2989144243268563E-2</v>
      </c>
      <c r="BB1783" s="45">
        <v>1.4036734009966563E-2</v>
      </c>
      <c r="BC1783" s="45">
        <v>1.5083970311717741E-2</v>
      </c>
      <c r="BD1783" s="45">
        <v>1.6130853148522094E-2</v>
      </c>
      <c r="BE1783" s="45">
        <v>1.7177382520379626E-2</v>
      </c>
      <c r="BF1783" s="45">
        <v>1.8223558427290336E-2</v>
      </c>
    </row>
    <row r="1784" spans="1:58" ht="13.5" thickBot="1" x14ac:dyDescent="0.25">
      <c r="A1784" s="6" t="s">
        <v>1359</v>
      </c>
      <c r="B1784" s="6" t="s">
        <v>1359</v>
      </c>
      <c r="C1784" s="6" t="s">
        <v>444</v>
      </c>
      <c r="D1784" s="6" t="s">
        <v>1359</v>
      </c>
      <c r="E1784" s="6">
        <v>479.92799878553222</v>
      </c>
      <c r="F1784" s="6" t="s">
        <v>7</v>
      </c>
      <c r="G1784" s="21" t="s">
        <v>1305</v>
      </c>
      <c r="H1784" s="21" t="s">
        <v>1172</v>
      </c>
      <c r="I1784" s="21" t="s">
        <v>1160</v>
      </c>
      <c r="J1784" s="21" t="s">
        <v>240</v>
      </c>
      <c r="K1784" s="21" t="s">
        <v>257</v>
      </c>
      <c r="L1784" s="21" t="s">
        <v>469</v>
      </c>
      <c r="M1784" s="3">
        <v>311.16590237328126</v>
      </c>
      <c r="N1784" s="3">
        <v>479.92799878553222</v>
      </c>
      <c r="O1784" s="21" t="s">
        <v>1475</v>
      </c>
      <c r="P1784" s="21" t="s">
        <v>1461</v>
      </c>
      <c r="Q1784" s="46">
        <v>3.9105856255463082E-4</v>
      </c>
      <c r="R1784" s="46">
        <v>3.7859823235030833E-4</v>
      </c>
      <c r="S1784" s="46">
        <v>5.0106501540445438E-4</v>
      </c>
      <c r="T1784" s="46">
        <v>4.5242813583396772E-4</v>
      </c>
      <c r="U1784" s="46">
        <v>4.8964982618249361E-4</v>
      </c>
      <c r="V1784" s="46">
        <v>5.7183239055365982E-4</v>
      </c>
      <c r="W1784" s="46">
        <v>5.9934859344367211E-4</v>
      </c>
      <c r="X1784" s="46">
        <v>7.1635156150844765E-4</v>
      </c>
      <c r="Y1784" s="46">
        <v>8.2956270439387574E-4</v>
      </c>
      <c r="Z1784" s="46">
        <v>7.2481884716656803E-4</v>
      </c>
      <c r="AA1784" s="46">
        <v>7.7869427321090108E-4</v>
      </c>
      <c r="AB1784" s="46">
        <v>8.387098695954153E-4</v>
      </c>
      <c r="AC1784" s="46">
        <v>7.4345772623840838E-4</v>
      </c>
      <c r="AD1784" s="46">
        <v>7.8570303950052829E-4</v>
      </c>
      <c r="AE1784" s="46">
        <v>7.6966961183950219E-4</v>
      </c>
      <c r="AF1784" s="46">
        <v>7.7190824914589442E-4</v>
      </c>
      <c r="AG1784" s="46">
        <v>7.716478012903407E-4</v>
      </c>
      <c r="AH1784" s="46">
        <v>7.7138735343478676E-4</v>
      </c>
      <c r="AI1784" s="46">
        <v>7.7112690557923325E-4</v>
      </c>
      <c r="AJ1784" s="46">
        <v>7.7086645772367931E-4</v>
      </c>
      <c r="AK1784" s="46">
        <v>1.3427885156950769E-2</v>
      </c>
      <c r="AL1784" s="45">
        <v>1.3427885156950767E-2</v>
      </c>
      <c r="AM1784" s="45">
        <v>3.9105856255463082E-4</v>
      </c>
      <c r="AN1784" s="45">
        <v>7.6965679490493915E-4</v>
      </c>
      <c r="AO1784" s="45">
        <v>1.2707218103093936E-3</v>
      </c>
      <c r="AP1784" s="45">
        <v>1.7231499461433613E-3</v>
      </c>
      <c r="AQ1784" s="45">
        <v>2.2127997723258548E-3</v>
      </c>
      <c r="AR1784" s="45">
        <v>2.7846321628795146E-3</v>
      </c>
      <c r="AS1784" s="45">
        <v>3.3839807563231868E-3</v>
      </c>
      <c r="AT1784" s="45">
        <v>4.1003323178316342E-3</v>
      </c>
      <c r="AU1784" s="45">
        <v>4.9298950222255097E-3</v>
      </c>
      <c r="AV1784" s="45">
        <v>5.6547138693920779E-3</v>
      </c>
      <c r="AW1784" s="45">
        <v>6.4334081426029787E-3</v>
      </c>
      <c r="AX1784" s="45">
        <v>7.2721180121983944E-3</v>
      </c>
      <c r="AY1784" s="45">
        <v>8.0155757384368035E-3</v>
      </c>
      <c r="AZ1784" s="45">
        <v>8.8012787779373318E-3</v>
      </c>
      <c r="BA1784" s="45">
        <v>9.5709483897768333E-3</v>
      </c>
      <c r="BB1784" s="45">
        <v>1.0342856638922728E-2</v>
      </c>
      <c r="BC1784" s="45">
        <v>1.1114504440213068E-2</v>
      </c>
      <c r="BD1784" s="45">
        <v>1.1885891793647855E-2</v>
      </c>
      <c r="BE1784" s="45">
        <v>1.2657018699227088E-2</v>
      </c>
      <c r="BF1784" s="45">
        <v>1.3427885156950767E-2</v>
      </c>
    </row>
    <row r="1785" spans="1:58" ht="13.5" thickBot="1" x14ac:dyDescent="0.25">
      <c r="A1785" s="6" t="s">
        <v>1359</v>
      </c>
      <c r="B1785" s="6" t="s">
        <v>1359</v>
      </c>
      <c r="C1785" s="6" t="s">
        <v>444</v>
      </c>
      <c r="D1785" s="6" t="s">
        <v>1359</v>
      </c>
      <c r="E1785" s="6">
        <v>433.26473242529659</v>
      </c>
      <c r="F1785" s="6" t="s">
        <v>7</v>
      </c>
      <c r="G1785" s="21" t="s">
        <v>1305</v>
      </c>
      <c r="H1785" s="21" t="s">
        <v>1172</v>
      </c>
      <c r="I1785" s="21" t="s">
        <v>1160</v>
      </c>
      <c r="J1785" s="21" t="s">
        <v>240</v>
      </c>
      <c r="K1785" s="21" t="s">
        <v>259</v>
      </c>
      <c r="L1785" s="21" t="s">
        <v>470</v>
      </c>
      <c r="M1785" s="3">
        <v>285.27084343563564</v>
      </c>
      <c r="N1785" s="3">
        <v>433.26473242529659</v>
      </c>
      <c r="O1785" s="21" t="s">
        <v>1476</v>
      </c>
      <c r="P1785" s="21" t="s">
        <v>1462</v>
      </c>
      <c r="Q1785" s="46">
        <v>1.5625222417527166E-3</v>
      </c>
      <c r="R1785" s="46">
        <v>1.5127354707978756E-3</v>
      </c>
      <c r="S1785" s="46">
        <v>2.0020664578192255E-3</v>
      </c>
      <c r="T1785" s="46">
        <v>1.8077318660847279E-3</v>
      </c>
      <c r="U1785" s="46">
        <v>1.9564556752893376E-3</v>
      </c>
      <c r="V1785" s="46">
        <v>2.2848261471576856E-3</v>
      </c>
      <c r="W1785" s="46">
        <v>2.3947704960126425E-3</v>
      </c>
      <c r="X1785" s="46">
        <v>2.8622701430169309E-3</v>
      </c>
      <c r="Y1785" s="46">
        <v>3.3146190894692007E-3</v>
      </c>
      <c r="Z1785" s="46">
        <v>2.8961022168670948E-3</v>
      </c>
      <c r="AA1785" s="46">
        <v>3.1113680607556642E-3</v>
      </c>
      <c r="AB1785" s="46">
        <v>3.3511677050602363E-3</v>
      </c>
      <c r="AC1785" s="46">
        <v>2.9705761343305987E-3</v>
      </c>
      <c r="AD1785" s="46">
        <v>3.1393724423583805E-3</v>
      </c>
      <c r="AE1785" s="46">
        <v>3.0753089241778086E-3</v>
      </c>
      <c r="AF1785" s="46">
        <v>3.0842536729121291E-3</v>
      </c>
      <c r="AG1785" s="46">
        <v>3.0832130217000424E-3</v>
      </c>
      <c r="AH1785" s="46">
        <v>3.0821723704879548E-3</v>
      </c>
      <c r="AI1785" s="46">
        <v>3.081131719275868E-3</v>
      </c>
      <c r="AJ1785" s="46">
        <v>3.0800910680637804E-3</v>
      </c>
      <c r="AK1785" s="46">
        <v>5.3652754923389896E-2</v>
      </c>
      <c r="AL1785" s="45">
        <v>5.3652754923389903E-2</v>
      </c>
      <c r="AM1785" s="45">
        <v>1.5625222417527166E-3</v>
      </c>
      <c r="AN1785" s="45">
        <v>3.075257712550592E-3</v>
      </c>
      <c r="AO1785" s="45">
        <v>5.0773241703698175E-3</v>
      </c>
      <c r="AP1785" s="45">
        <v>6.8850560364545456E-3</v>
      </c>
      <c r="AQ1785" s="45">
        <v>8.8415117117438824E-3</v>
      </c>
      <c r="AR1785" s="45">
        <v>1.1126337858901568E-2</v>
      </c>
      <c r="AS1785" s="45">
        <v>1.352110835491421E-2</v>
      </c>
      <c r="AT1785" s="45">
        <v>1.6383378497931141E-2</v>
      </c>
      <c r="AU1785" s="45">
        <v>1.9697997587400342E-2</v>
      </c>
      <c r="AV1785" s="45">
        <v>2.2594099804267437E-2</v>
      </c>
      <c r="AW1785" s="45">
        <v>2.5705467865023101E-2</v>
      </c>
      <c r="AX1785" s="45">
        <v>2.9056635570083339E-2</v>
      </c>
      <c r="AY1785" s="45">
        <v>3.2027211704413937E-2</v>
      </c>
      <c r="AZ1785" s="45">
        <v>3.5166584146772317E-2</v>
      </c>
      <c r="BA1785" s="45">
        <v>3.8241893070950127E-2</v>
      </c>
      <c r="BB1785" s="45">
        <v>4.1326146743862258E-2</v>
      </c>
      <c r="BC1785" s="45">
        <v>4.4409359765562303E-2</v>
      </c>
      <c r="BD1785" s="45">
        <v>4.7491532136050257E-2</v>
      </c>
      <c r="BE1785" s="45">
        <v>5.0572663855326126E-2</v>
      </c>
      <c r="BF1785" s="45">
        <v>5.3652754923389903E-2</v>
      </c>
    </row>
    <row r="1786" spans="1:58" ht="13.5" thickBot="1" x14ac:dyDescent="0.25">
      <c r="A1786" s="6" t="s">
        <v>1359</v>
      </c>
      <c r="B1786" s="6" t="s">
        <v>1359</v>
      </c>
      <c r="C1786" s="6" t="s">
        <v>444</v>
      </c>
      <c r="D1786" s="6" t="s">
        <v>1359</v>
      </c>
      <c r="E1786" s="6">
        <v>422.3564261493035</v>
      </c>
      <c r="F1786" s="6" t="s">
        <v>7</v>
      </c>
      <c r="G1786" s="21" t="s">
        <v>1305</v>
      </c>
      <c r="H1786" s="21" t="s">
        <v>1172</v>
      </c>
      <c r="I1786" s="21" t="s">
        <v>1160</v>
      </c>
      <c r="J1786" s="21" t="s">
        <v>240</v>
      </c>
      <c r="K1786" s="21" t="s">
        <v>261</v>
      </c>
      <c r="L1786" s="21" t="s">
        <v>471</v>
      </c>
      <c r="M1786" s="3">
        <v>277.75604678610887</v>
      </c>
      <c r="N1786" s="3">
        <v>422.3564261493035</v>
      </c>
      <c r="O1786" s="21" t="s">
        <v>1477</v>
      </c>
      <c r="P1786" s="21" t="s">
        <v>1463</v>
      </c>
      <c r="Q1786" s="46">
        <v>1.7352425360277841E-3</v>
      </c>
      <c r="R1786" s="46">
        <v>1.6799523645449103E-3</v>
      </c>
      <c r="S1786" s="46">
        <v>2.2233737125338143E-3</v>
      </c>
      <c r="T1786" s="46">
        <v>2.0075574887461587E-3</v>
      </c>
      <c r="U1786" s="46">
        <v>2.1727211407927592E-3</v>
      </c>
      <c r="V1786" s="46">
        <v>2.537389492471588E-3</v>
      </c>
      <c r="W1786" s="46">
        <v>2.6594870253137423E-3</v>
      </c>
      <c r="X1786" s="46">
        <v>3.1786638097349648E-3</v>
      </c>
      <c r="Y1786" s="46">
        <v>3.6810151440307593E-3</v>
      </c>
      <c r="Z1786" s="46">
        <v>3.2162356612312894E-3</v>
      </c>
      <c r="AA1786" s="46">
        <v>3.4552968655379612E-3</v>
      </c>
      <c r="AB1786" s="46">
        <v>3.7216038222023756E-3</v>
      </c>
      <c r="AC1786" s="46">
        <v>3.2989418819519187E-3</v>
      </c>
      <c r="AD1786" s="46">
        <v>3.4863968350959478E-3</v>
      </c>
      <c r="AE1786" s="46">
        <v>3.415251773103218E-3</v>
      </c>
      <c r="AF1786" s="46">
        <v>3.4251852691285036E-3</v>
      </c>
      <c r="AG1786" s="46">
        <v>3.4240295849403803E-3</v>
      </c>
      <c r="AH1786" s="46">
        <v>3.4228739007522587E-3</v>
      </c>
      <c r="AI1786" s="46">
        <v>3.4217182165641371E-3</v>
      </c>
      <c r="AJ1786" s="46">
        <v>3.4205625323760146E-3</v>
      </c>
      <c r="AK1786" s="46">
        <v>5.9583499057080484E-2</v>
      </c>
      <c r="AL1786" s="45">
        <v>5.9583499057080484E-2</v>
      </c>
      <c r="AM1786" s="45">
        <v>1.7352425360277841E-3</v>
      </c>
      <c r="AN1786" s="45">
        <v>3.4151949005726944E-3</v>
      </c>
      <c r="AO1786" s="45">
        <v>5.6385686131065083E-3</v>
      </c>
      <c r="AP1786" s="45">
        <v>7.6461261018526665E-3</v>
      </c>
      <c r="AQ1786" s="45">
        <v>9.8188472426454267E-3</v>
      </c>
      <c r="AR1786" s="45">
        <v>1.2356236735117015E-2</v>
      </c>
      <c r="AS1786" s="45">
        <v>1.5015723760430758E-2</v>
      </c>
      <c r="AT1786" s="45">
        <v>1.8194387570165723E-2</v>
      </c>
      <c r="AU1786" s="45">
        <v>2.1875402714196482E-2</v>
      </c>
      <c r="AV1786" s="45">
        <v>2.5091638375427772E-2</v>
      </c>
      <c r="AW1786" s="45">
        <v>2.8546935240965732E-2</v>
      </c>
      <c r="AX1786" s="45">
        <v>3.2268539063168108E-2</v>
      </c>
      <c r="AY1786" s="45">
        <v>3.5567480945120029E-2</v>
      </c>
      <c r="AZ1786" s="45">
        <v>3.9053877780215976E-2</v>
      </c>
      <c r="BA1786" s="45">
        <v>4.246912955331919E-2</v>
      </c>
      <c r="BB1786" s="45">
        <v>4.5894314822447692E-2</v>
      </c>
      <c r="BC1786" s="45">
        <v>4.9318344407388075E-2</v>
      </c>
      <c r="BD1786" s="45">
        <v>5.2741218308140332E-2</v>
      </c>
      <c r="BE1786" s="45">
        <v>5.6162936524704471E-2</v>
      </c>
      <c r="BF1786" s="45">
        <v>5.9583499057080484E-2</v>
      </c>
    </row>
    <row r="1787" spans="1:58" ht="13.5" thickBot="1" x14ac:dyDescent="0.25">
      <c r="A1787" s="6" t="s">
        <v>1359</v>
      </c>
      <c r="B1787" s="6" t="s">
        <v>1359</v>
      </c>
      <c r="C1787" s="6" t="s">
        <v>444</v>
      </c>
      <c r="D1787" s="6" t="s">
        <v>1359</v>
      </c>
      <c r="E1787" s="6">
        <v>726.75688829607964</v>
      </c>
      <c r="F1787" s="6" t="s">
        <v>7</v>
      </c>
      <c r="G1787" s="21" t="s">
        <v>1305</v>
      </c>
      <c r="H1787" s="21" t="s">
        <v>1172</v>
      </c>
      <c r="I1787" s="21" t="s">
        <v>1160</v>
      </c>
      <c r="J1787" s="21" t="s">
        <v>240</v>
      </c>
      <c r="K1787" s="21" t="s">
        <v>263</v>
      </c>
      <c r="L1787" s="21" t="s">
        <v>472</v>
      </c>
      <c r="M1787" s="3">
        <v>471.39935571859866</v>
      </c>
      <c r="N1787" s="3">
        <v>726.75688829607964</v>
      </c>
      <c r="O1787" s="21" t="s">
        <v>1478</v>
      </c>
      <c r="P1787" s="21" t="s">
        <v>1464</v>
      </c>
      <c r="Q1787" s="46">
        <v>6.5583168471579161E-4</v>
      </c>
      <c r="R1787" s="46">
        <v>6.3493486737817338E-4</v>
      </c>
      <c r="S1787" s="46">
        <v>8.4031995376380531E-4</v>
      </c>
      <c r="T1787" s="46">
        <v>7.587526139268845E-4</v>
      </c>
      <c r="U1787" s="46">
        <v>8.2117590861138074E-4</v>
      </c>
      <c r="V1787" s="46">
        <v>9.5900163295740254E-4</v>
      </c>
      <c r="W1787" s="46">
        <v>1.0051481680964129E-3</v>
      </c>
      <c r="X1787" s="46">
        <v>1.2013700668355558E-3</v>
      </c>
      <c r="Y1787" s="46">
        <v>1.3912328180360957E-3</v>
      </c>
      <c r="Z1787" s="46">
        <v>1.215570278133472E-3</v>
      </c>
      <c r="AA1787" s="46">
        <v>1.3059230150652963E-3</v>
      </c>
      <c r="AB1787" s="46">
        <v>1.4065732333572952E-3</v>
      </c>
      <c r="AC1787" s="46">
        <v>1.2468289402198989E-3</v>
      </c>
      <c r="AD1787" s="46">
        <v>1.3176771906380747E-3</v>
      </c>
      <c r="AE1787" s="46">
        <v>1.2907880469609546E-3</v>
      </c>
      <c r="AF1787" s="46">
        <v>1.2945423932832238E-3</v>
      </c>
      <c r="AG1787" s="46">
        <v>1.2941056045967093E-3</v>
      </c>
      <c r="AH1787" s="46">
        <v>1.2936688159101949E-3</v>
      </c>
      <c r="AI1787" s="46">
        <v>1.2932320272236806E-3</v>
      </c>
      <c r="AJ1787" s="46">
        <v>1.2927952385371659E-3</v>
      </c>
      <c r="AK1787" s="46">
        <v>2.2519472498247466E-2</v>
      </c>
      <c r="AL1787" s="45">
        <v>2.251947249824747E-2</v>
      </c>
      <c r="AM1787" s="45">
        <v>6.5583168471579161E-4</v>
      </c>
      <c r="AN1787" s="45">
        <v>1.290766552093965E-3</v>
      </c>
      <c r="AO1787" s="45">
        <v>2.1310865058577705E-3</v>
      </c>
      <c r="AP1787" s="45">
        <v>2.8898391197846552E-3</v>
      </c>
      <c r="AQ1787" s="45">
        <v>3.7110150283960362E-3</v>
      </c>
      <c r="AR1787" s="45">
        <v>4.670016661353439E-3</v>
      </c>
      <c r="AS1787" s="45">
        <v>5.6751648294498516E-3</v>
      </c>
      <c r="AT1787" s="45">
        <v>6.8765348962854071E-3</v>
      </c>
      <c r="AU1787" s="45">
        <v>8.2677677143215035E-3</v>
      </c>
      <c r="AV1787" s="45">
        <v>9.4833379924549755E-3</v>
      </c>
      <c r="AW1787" s="45">
        <v>1.0789261007520272E-2</v>
      </c>
      <c r="AX1787" s="45">
        <v>1.2195834240877567E-2</v>
      </c>
      <c r="AY1787" s="45">
        <v>1.3442663181097466E-2</v>
      </c>
      <c r="AZ1787" s="45">
        <v>1.476034037173554E-2</v>
      </c>
      <c r="BA1787" s="45">
        <v>1.6051128418696495E-2</v>
      </c>
      <c r="BB1787" s="45">
        <v>1.734567081197972E-2</v>
      </c>
      <c r="BC1787" s="45">
        <v>1.863977641657643E-2</v>
      </c>
      <c r="BD1787" s="45">
        <v>1.9933445232486625E-2</v>
      </c>
      <c r="BE1787" s="45">
        <v>2.1226677259710305E-2</v>
      </c>
      <c r="BF1787" s="45">
        <v>2.251947249824747E-2</v>
      </c>
    </row>
    <row r="1788" spans="1:58" ht="13.5" thickBot="1" x14ac:dyDescent="0.25">
      <c r="A1788" s="6" t="s">
        <v>1350</v>
      </c>
      <c r="B1788" s="6" t="s">
        <v>1350</v>
      </c>
      <c r="C1788" s="6" t="s">
        <v>444</v>
      </c>
      <c r="D1788" s="6" t="s">
        <v>1350</v>
      </c>
      <c r="E1788" s="6">
        <v>0</v>
      </c>
      <c r="F1788" s="6" t="s">
        <v>7</v>
      </c>
      <c r="G1788" s="21" t="s">
        <v>1305</v>
      </c>
      <c r="H1788" s="21" t="s">
        <v>1172</v>
      </c>
      <c r="I1788" s="21" t="s">
        <v>1160</v>
      </c>
      <c r="J1788" s="21" t="s">
        <v>240</v>
      </c>
      <c r="K1788" s="21" t="s">
        <v>265</v>
      </c>
      <c r="L1788" s="21" t="s">
        <v>473</v>
      </c>
      <c r="M1788" s="3">
        <v>0</v>
      </c>
      <c r="N1788" s="3">
        <v>0</v>
      </c>
      <c r="O1788" s="21" t="s">
        <v>1479</v>
      </c>
      <c r="P1788" s="21" t="s">
        <v>1465</v>
      </c>
      <c r="Q1788" s="46">
        <v>0</v>
      </c>
      <c r="R1788" s="46">
        <v>0</v>
      </c>
      <c r="S1788" s="46">
        <v>0</v>
      </c>
      <c r="T1788" s="46">
        <v>0</v>
      </c>
      <c r="U1788" s="46">
        <v>0</v>
      </c>
      <c r="V1788" s="46">
        <v>0</v>
      </c>
      <c r="W1788" s="46">
        <v>0</v>
      </c>
      <c r="X1788" s="46">
        <v>0</v>
      </c>
      <c r="Y1788" s="46">
        <v>0</v>
      </c>
      <c r="Z1788" s="46">
        <v>0</v>
      </c>
      <c r="AA1788" s="46">
        <v>0</v>
      </c>
      <c r="AB1788" s="46">
        <v>0</v>
      </c>
      <c r="AC1788" s="46">
        <v>0</v>
      </c>
      <c r="AD1788" s="46">
        <v>0</v>
      </c>
      <c r="AE1788" s="46">
        <v>0</v>
      </c>
      <c r="AF1788" s="46">
        <v>0</v>
      </c>
      <c r="AG1788" s="46">
        <v>0</v>
      </c>
      <c r="AH1788" s="46">
        <v>0</v>
      </c>
      <c r="AI1788" s="46">
        <v>0</v>
      </c>
      <c r="AJ1788" s="46">
        <v>0</v>
      </c>
      <c r="AK1788" s="46">
        <v>0</v>
      </c>
      <c r="AL1788" s="45">
        <v>0</v>
      </c>
      <c r="AM1788" s="45">
        <v>0</v>
      </c>
      <c r="AN1788" s="45">
        <v>0</v>
      </c>
      <c r="AO1788" s="45">
        <v>0</v>
      </c>
      <c r="AP1788" s="45">
        <v>0</v>
      </c>
      <c r="AQ1788" s="45">
        <v>0</v>
      </c>
      <c r="AR1788" s="45">
        <v>0</v>
      </c>
      <c r="AS1788" s="45">
        <v>0</v>
      </c>
      <c r="AT1788" s="45">
        <v>0</v>
      </c>
      <c r="AU1788" s="45">
        <v>0</v>
      </c>
      <c r="AV1788" s="45">
        <v>0</v>
      </c>
      <c r="AW1788" s="45">
        <v>0</v>
      </c>
      <c r="AX1788" s="45">
        <v>0</v>
      </c>
      <c r="AY1788" s="45">
        <v>0</v>
      </c>
      <c r="AZ1788" s="45">
        <v>0</v>
      </c>
      <c r="BA1788" s="45">
        <v>0</v>
      </c>
      <c r="BB1788" s="45">
        <v>0</v>
      </c>
      <c r="BC1788" s="45">
        <v>0</v>
      </c>
      <c r="BD1788" s="45">
        <v>0</v>
      </c>
      <c r="BE1788" s="45">
        <v>0</v>
      </c>
      <c r="BF1788" s="45">
        <v>0</v>
      </c>
    </row>
    <row r="1789" spans="1:58" ht="13.5" thickBot="1" x14ac:dyDescent="0.25">
      <c r="A1789" s="6" t="s">
        <v>1350</v>
      </c>
      <c r="B1789" s="6" t="s">
        <v>1350</v>
      </c>
      <c r="C1789" s="6" t="s">
        <v>444</v>
      </c>
      <c r="D1789" s="6" t="s">
        <v>1350</v>
      </c>
      <c r="E1789" s="6">
        <v>0</v>
      </c>
      <c r="F1789" s="6" t="s">
        <v>7</v>
      </c>
      <c r="G1789" s="21" t="s">
        <v>1305</v>
      </c>
      <c r="H1789" s="21" t="s">
        <v>1172</v>
      </c>
      <c r="I1789" s="21" t="s">
        <v>1160</v>
      </c>
      <c r="J1789" s="21" t="s">
        <v>240</v>
      </c>
      <c r="K1789" s="21" t="s">
        <v>267</v>
      </c>
      <c r="L1789" s="21" t="s">
        <v>474</v>
      </c>
      <c r="M1789" s="3">
        <v>0</v>
      </c>
      <c r="N1789" s="3">
        <v>0</v>
      </c>
      <c r="O1789" s="21" t="s">
        <v>1479</v>
      </c>
      <c r="P1789" s="21" t="s">
        <v>1465</v>
      </c>
      <c r="Q1789" s="46">
        <v>0</v>
      </c>
      <c r="R1789" s="46">
        <v>0</v>
      </c>
      <c r="S1789" s="46">
        <v>0</v>
      </c>
      <c r="T1789" s="46">
        <v>0</v>
      </c>
      <c r="U1789" s="46">
        <v>0</v>
      </c>
      <c r="V1789" s="46">
        <v>0</v>
      </c>
      <c r="W1789" s="46">
        <v>0</v>
      </c>
      <c r="X1789" s="46">
        <v>0</v>
      </c>
      <c r="Y1789" s="46">
        <v>0</v>
      </c>
      <c r="Z1789" s="46">
        <v>0</v>
      </c>
      <c r="AA1789" s="46">
        <v>0</v>
      </c>
      <c r="AB1789" s="46">
        <v>0</v>
      </c>
      <c r="AC1789" s="46">
        <v>0</v>
      </c>
      <c r="AD1789" s="46">
        <v>0</v>
      </c>
      <c r="AE1789" s="46">
        <v>0</v>
      </c>
      <c r="AF1789" s="46">
        <v>0</v>
      </c>
      <c r="AG1789" s="46">
        <v>0</v>
      </c>
      <c r="AH1789" s="46">
        <v>0</v>
      </c>
      <c r="AI1789" s="46">
        <v>0</v>
      </c>
      <c r="AJ1789" s="46">
        <v>0</v>
      </c>
      <c r="AK1789" s="46">
        <v>0</v>
      </c>
      <c r="AL1789" s="45">
        <v>0</v>
      </c>
      <c r="AM1789" s="45">
        <v>0</v>
      </c>
      <c r="AN1789" s="45">
        <v>0</v>
      </c>
      <c r="AO1789" s="45">
        <v>0</v>
      </c>
      <c r="AP1789" s="45">
        <v>0</v>
      </c>
      <c r="AQ1789" s="45">
        <v>0</v>
      </c>
      <c r="AR1789" s="45">
        <v>0</v>
      </c>
      <c r="AS1789" s="45">
        <v>0</v>
      </c>
      <c r="AT1789" s="45">
        <v>0</v>
      </c>
      <c r="AU1789" s="45">
        <v>0</v>
      </c>
      <c r="AV1789" s="45">
        <v>0</v>
      </c>
      <c r="AW1789" s="45">
        <v>0</v>
      </c>
      <c r="AX1789" s="45">
        <v>0</v>
      </c>
      <c r="AY1789" s="45">
        <v>0</v>
      </c>
      <c r="AZ1789" s="45">
        <v>0</v>
      </c>
      <c r="BA1789" s="45">
        <v>0</v>
      </c>
      <c r="BB1789" s="45">
        <v>0</v>
      </c>
      <c r="BC1789" s="45">
        <v>0</v>
      </c>
      <c r="BD1789" s="45">
        <v>0</v>
      </c>
      <c r="BE1789" s="45">
        <v>0</v>
      </c>
      <c r="BF1789" s="45">
        <v>0</v>
      </c>
    </row>
    <row r="1790" spans="1:58" ht="13.5" thickBot="1" x14ac:dyDescent="0.25">
      <c r="A1790" s="6" t="s">
        <v>1350</v>
      </c>
      <c r="B1790" s="6" t="s">
        <v>1350</v>
      </c>
      <c r="C1790" s="6" t="s">
        <v>444</v>
      </c>
      <c r="D1790" s="6" t="s">
        <v>1350</v>
      </c>
      <c r="E1790" s="6">
        <v>0</v>
      </c>
      <c r="F1790" s="6" t="s">
        <v>7</v>
      </c>
      <c r="G1790" s="21" t="s">
        <v>1305</v>
      </c>
      <c r="H1790" s="21" t="s">
        <v>1172</v>
      </c>
      <c r="I1790" s="21" t="s">
        <v>1160</v>
      </c>
      <c r="J1790" s="21" t="s">
        <v>240</v>
      </c>
      <c r="K1790" s="21" t="s">
        <v>269</v>
      </c>
      <c r="L1790" s="21" t="s">
        <v>475</v>
      </c>
      <c r="M1790" s="3">
        <v>0</v>
      </c>
      <c r="N1790" s="3">
        <v>0</v>
      </c>
      <c r="O1790" s="21" t="s">
        <v>1480</v>
      </c>
      <c r="P1790" s="21" t="s">
        <v>1466</v>
      </c>
      <c r="Q1790" s="46">
        <v>0</v>
      </c>
      <c r="R1790" s="46">
        <v>0</v>
      </c>
      <c r="S1790" s="46">
        <v>0</v>
      </c>
      <c r="T1790" s="46">
        <v>0</v>
      </c>
      <c r="U1790" s="46">
        <v>0</v>
      </c>
      <c r="V1790" s="46">
        <v>0</v>
      </c>
      <c r="W1790" s="46">
        <v>0</v>
      </c>
      <c r="X1790" s="46">
        <v>0</v>
      </c>
      <c r="Y1790" s="46">
        <v>0</v>
      </c>
      <c r="Z1790" s="46">
        <v>0</v>
      </c>
      <c r="AA1790" s="46">
        <v>0</v>
      </c>
      <c r="AB1790" s="46">
        <v>0</v>
      </c>
      <c r="AC1790" s="46">
        <v>0</v>
      </c>
      <c r="AD1790" s="46">
        <v>0</v>
      </c>
      <c r="AE1790" s="46">
        <v>0</v>
      </c>
      <c r="AF1790" s="46">
        <v>0</v>
      </c>
      <c r="AG1790" s="46">
        <v>0</v>
      </c>
      <c r="AH1790" s="46">
        <v>0</v>
      </c>
      <c r="AI1790" s="46">
        <v>0</v>
      </c>
      <c r="AJ1790" s="46">
        <v>0</v>
      </c>
      <c r="AK1790" s="46">
        <v>0</v>
      </c>
      <c r="AL1790" s="45">
        <v>0</v>
      </c>
      <c r="AM1790" s="45">
        <v>0</v>
      </c>
      <c r="AN1790" s="45">
        <v>0</v>
      </c>
      <c r="AO1790" s="45">
        <v>0</v>
      </c>
      <c r="AP1790" s="45">
        <v>0</v>
      </c>
      <c r="AQ1790" s="45">
        <v>0</v>
      </c>
      <c r="AR1790" s="45">
        <v>0</v>
      </c>
      <c r="AS1790" s="45">
        <v>0</v>
      </c>
      <c r="AT1790" s="45">
        <v>0</v>
      </c>
      <c r="AU1790" s="45">
        <v>0</v>
      </c>
      <c r="AV1790" s="45">
        <v>0</v>
      </c>
      <c r="AW1790" s="45">
        <v>0</v>
      </c>
      <c r="AX1790" s="45">
        <v>0</v>
      </c>
      <c r="AY1790" s="45">
        <v>0</v>
      </c>
      <c r="AZ1790" s="45">
        <v>0</v>
      </c>
      <c r="BA1790" s="45">
        <v>0</v>
      </c>
      <c r="BB1790" s="45">
        <v>0</v>
      </c>
      <c r="BC1790" s="45">
        <v>0</v>
      </c>
      <c r="BD1790" s="45">
        <v>0</v>
      </c>
      <c r="BE1790" s="45">
        <v>0</v>
      </c>
      <c r="BF1790" s="45">
        <v>0</v>
      </c>
    </row>
    <row r="1791" spans="1:58" ht="13.5" thickBot="1" x14ac:dyDescent="0.25">
      <c r="A1791" s="6" t="s">
        <v>1350</v>
      </c>
      <c r="B1791" s="6" t="s">
        <v>1350</v>
      </c>
      <c r="C1791" s="6" t="s">
        <v>444</v>
      </c>
      <c r="D1791" s="6" t="s">
        <v>1350</v>
      </c>
      <c r="E1791" s="6">
        <v>0</v>
      </c>
      <c r="F1791" s="6" t="s">
        <v>7</v>
      </c>
      <c r="G1791" s="21" t="s">
        <v>1305</v>
      </c>
      <c r="H1791" s="21" t="s">
        <v>1172</v>
      </c>
      <c r="I1791" s="21" t="s">
        <v>1160</v>
      </c>
      <c r="J1791" s="21" t="s">
        <v>240</v>
      </c>
      <c r="K1791" s="21" t="s">
        <v>271</v>
      </c>
      <c r="L1791" s="21" t="s">
        <v>476</v>
      </c>
      <c r="M1791" s="3">
        <v>0</v>
      </c>
      <c r="N1791" s="3">
        <v>0</v>
      </c>
      <c r="O1791" s="21" t="s">
        <v>1481</v>
      </c>
      <c r="P1791" s="21" t="s">
        <v>1467</v>
      </c>
      <c r="Q1791" s="46">
        <v>0</v>
      </c>
      <c r="R1791" s="46">
        <v>0</v>
      </c>
      <c r="S1791" s="46">
        <v>0</v>
      </c>
      <c r="T1791" s="46">
        <v>0</v>
      </c>
      <c r="U1791" s="46">
        <v>0</v>
      </c>
      <c r="V1791" s="46">
        <v>0</v>
      </c>
      <c r="W1791" s="46">
        <v>0</v>
      </c>
      <c r="X1791" s="46">
        <v>0</v>
      </c>
      <c r="Y1791" s="46">
        <v>0</v>
      </c>
      <c r="Z1791" s="46">
        <v>0</v>
      </c>
      <c r="AA1791" s="46">
        <v>0</v>
      </c>
      <c r="AB1791" s="46">
        <v>0</v>
      </c>
      <c r="AC1791" s="46">
        <v>0</v>
      </c>
      <c r="AD1791" s="46">
        <v>0</v>
      </c>
      <c r="AE1791" s="46">
        <v>0</v>
      </c>
      <c r="AF1791" s="46">
        <v>0</v>
      </c>
      <c r="AG1791" s="46">
        <v>0</v>
      </c>
      <c r="AH1791" s="46">
        <v>0</v>
      </c>
      <c r="AI1791" s="46">
        <v>0</v>
      </c>
      <c r="AJ1791" s="46">
        <v>0</v>
      </c>
      <c r="AK1791" s="46">
        <v>0</v>
      </c>
      <c r="AL1791" s="45">
        <v>0</v>
      </c>
      <c r="AM1791" s="45">
        <v>0</v>
      </c>
      <c r="AN1791" s="45">
        <v>0</v>
      </c>
      <c r="AO1791" s="45">
        <v>0</v>
      </c>
      <c r="AP1791" s="45">
        <v>0</v>
      </c>
      <c r="AQ1791" s="45">
        <v>0</v>
      </c>
      <c r="AR1791" s="45">
        <v>0</v>
      </c>
      <c r="AS1791" s="45">
        <v>0</v>
      </c>
      <c r="AT1791" s="45">
        <v>0</v>
      </c>
      <c r="AU1791" s="45">
        <v>0</v>
      </c>
      <c r="AV1791" s="45">
        <v>0</v>
      </c>
      <c r="AW1791" s="45">
        <v>0</v>
      </c>
      <c r="AX1791" s="45">
        <v>0</v>
      </c>
      <c r="AY1791" s="45">
        <v>0</v>
      </c>
      <c r="AZ1791" s="45">
        <v>0</v>
      </c>
      <c r="BA1791" s="45">
        <v>0</v>
      </c>
      <c r="BB1791" s="45">
        <v>0</v>
      </c>
      <c r="BC1791" s="45">
        <v>0</v>
      </c>
      <c r="BD1791" s="45">
        <v>0</v>
      </c>
      <c r="BE1791" s="45">
        <v>0</v>
      </c>
      <c r="BF1791" s="45">
        <v>0</v>
      </c>
    </row>
    <row r="1792" spans="1:58" ht="13.5" thickBot="1" x14ac:dyDescent="0.25">
      <c r="A1792" s="6" t="s">
        <v>1350</v>
      </c>
      <c r="B1792" s="6" t="s">
        <v>1350</v>
      </c>
      <c r="C1792" s="6" t="s">
        <v>444</v>
      </c>
      <c r="D1792" s="6" t="s">
        <v>1350</v>
      </c>
      <c r="E1792" s="6">
        <v>0</v>
      </c>
      <c r="F1792" s="6" t="s">
        <v>7</v>
      </c>
      <c r="G1792" s="21" t="s">
        <v>1305</v>
      </c>
      <c r="H1792" s="21" t="s">
        <v>1172</v>
      </c>
      <c r="I1792" s="21" t="s">
        <v>1160</v>
      </c>
      <c r="J1792" s="21" t="s">
        <v>240</v>
      </c>
      <c r="K1792" s="21" t="s">
        <v>273</v>
      </c>
      <c r="L1792" s="21" t="s">
        <v>477</v>
      </c>
      <c r="M1792" s="3">
        <v>0</v>
      </c>
      <c r="N1792" s="3">
        <v>0</v>
      </c>
      <c r="O1792" s="21" t="s">
        <v>1482</v>
      </c>
      <c r="P1792" s="21" t="s">
        <v>1468</v>
      </c>
      <c r="Q1792" s="46">
        <v>0</v>
      </c>
      <c r="R1792" s="46">
        <v>0</v>
      </c>
      <c r="S1792" s="46">
        <v>0</v>
      </c>
      <c r="T1792" s="46">
        <v>0</v>
      </c>
      <c r="U1792" s="46">
        <v>0</v>
      </c>
      <c r="V1792" s="46">
        <v>0</v>
      </c>
      <c r="W1792" s="46">
        <v>0</v>
      </c>
      <c r="X1792" s="46">
        <v>0</v>
      </c>
      <c r="Y1792" s="46">
        <v>0</v>
      </c>
      <c r="Z1792" s="46">
        <v>0</v>
      </c>
      <c r="AA1792" s="46">
        <v>0</v>
      </c>
      <c r="AB1792" s="46">
        <v>0</v>
      </c>
      <c r="AC1792" s="46">
        <v>0</v>
      </c>
      <c r="AD1792" s="46">
        <v>0</v>
      </c>
      <c r="AE1792" s="46">
        <v>0</v>
      </c>
      <c r="AF1792" s="46">
        <v>0</v>
      </c>
      <c r="AG1792" s="46">
        <v>0</v>
      </c>
      <c r="AH1792" s="46">
        <v>0</v>
      </c>
      <c r="AI1792" s="46">
        <v>0</v>
      </c>
      <c r="AJ1792" s="46">
        <v>0</v>
      </c>
      <c r="AK1792" s="46">
        <v>0</v>
      </c>
      <c r="AL1792" s="45">
        <v>0</v>
      </c>
      <c r="AM1792" s="45">
        <v>0</v>
      </c>
      <c r="AN1792" s="45">
        <v>0</v>
      </c>
      <c r="AO1792" s="45">
        <v>0</v>
      </c>
      <c r="AP1792" s="45">
        <v>0</v>
      </c>
      <c r="AQ1792" s="45">
        <v>0</v>
      </c>
      <c r="AR1792" s="45">
        <v>0</v>
      </c>
      <c r="AS1792" s="45">
        <v>0</v>
      </c>
      <c r="AT1792" s="45">
        <v>0</v>
      </c>
      <c r="AU1792" s="45">
        <v>0</v>
      </c>
      <c r="AV1792" s="45">
        <v>0</v>
      </c>
      <c r="AW1792" s="45">
        <v>0</v>
      </c>
      <c r="AX1792" s="45">
        <v>0</v>
      </c>
      <c r="AY1792" s="45">
        <v>0</v>
      </c>
      <c r="AZ1792" s="45">
        <v>0</v>
      </c>
      <c r="BA1792" s="45">
        <v>0</v>
      </c>
      <c r="BB1792" s="45">
        <v>0</v>
      </c>
      <c r="BC1792" s="45">
        <v>0</v>
      </c>
      <c r="BD1792" s="45">
        <v>0</v>
      </c>
      <c r="BE1792" s="45">
        <v>0</v>
      </c>
      <c r="BF1792" s="45">
        <v>0</v>
      </c>
    </row>
    <row r="1793" spans="1:58" ht="13.5" thickBot="1" x14ac:dyDescent="0.25">
      <c r="A1793" s="6" t="s">
        <v>1350</v>
      </c>
      <c r="B1793" s="6" t="s">
        <v>1350</v>
      </c>
      <c r="C1793" s="6" t="s">
        <v>444</v>
      </c>
      <c r="D1793" s="6" t="s">
        <v>1350</v>
      </c>
      <c r="E1793" s="6">
        <v>0</v>
      </c>
      <c r="F1793" s="6" t="s">
        <v>7</v>
      </c>
      <c r="G1793" s="21" t="s">
        <v>1305</v>
      </c>
      <c r="H1793" s="21" t="s">
        <v>1172</v>
      </c>
      <c r="I1793" s="21" t="s">
        <v>1160</v>
      </c>
      <c r="J1793" s="21" t="s">
        <v>240</v>
      </c>
      <c r="K1793" s="21" t="s">
        <v>275</v>
      </c>
      <c r="L1793" s="21" t="s">
        <v>478</v>
      </c>
      <c r="M1793" s="3">
        <v>0</v>
      </c>
      <c r="N1793" s="3">
        <v>0</v>
      </c>
      <c r="O1793" s="21" t="s">
        <v>1482</v>
      </c>
      <c r="P1793" s="21" t="s">
        <v>1468</v>
      </c>
      <c r="Q1793" s="46">
        <v>0</v>
      </c>
      <c r="R1793" s="46">
        <v>0</v>
      </c>
      <c r="S1793" s="46">
        <v>0</v>
      </c>
      <c r="T1793" s="46">
        <v>0</v>
      </c>
      <c r="U1793" s="46">
        <v>0</v>
      </c>
      <c r="V1793" s="46">
        <v>0</v>
      </c>
      <c r="W1793" s="46">
        <v>0</v>
      </c>
      <c r="X1793" s="46">
        <v>0</v>
      </c>
      <c r="Y1793" s="46">
        <v>0</v>
      </c>
      <c r="Z1793" s="46">
        <v>0</v>
      </c>
      <c r="AA1793" s="46">
        <v>0</v>
      </c>
      <c r="AB1793" s="46">
        <v>0</v>
      </c>
      <c r="AC1793" s="46">
        <v>0</v>
      </c>
      <c r="AD1793" s="46">
        <v>0</v>
      </c>
      <c r="AE1793" s="46">
        <v>0</v>
      </c>
      <c r="AF1793" s="46">
        <v>0</v>
      </c>
      <c r="AG1793" s="46">
        <v>0</v>
      </c>
      <c r="AH1793" s="46">
        <v>0</v>
      </c>
      <c r="AI1793" s="46">
        <v>0</v>
      </c>
      <c r="AJ1793" s="46">
        <v>0</v>
      </c>
      <c r="AK1793" s="46">
        <v>0</v>
      </c>
      <c r="AL1793" s="45">
        <v>0</v>
      </c>
      <c r="AM1793" s="45">
        <v>0</v>
      </c>
      <c r="AN1793" s="45">
        <v>0</v>
      </c>
      <c r="AO1793" s="45">
        <v>0</v>
      </c>
      <c r="AP1793" s="45">
        <v>0</v>
      </c>
      <c r="AQ1793" s="45">
        <v>0</v>
      </c>
      <c r="AR1793" s="45">
        <v>0</v>
      </c>
      <c r="AS1793" s="45">
        <v>0</v>
      </c>
      <c r="AT1793" s="45">
        <v>0</v>
      </c>
      <c r="AU1793" s="45">
        <v>0</v>
      </c>
      <c r="AV1793" s="45">
        <v>0</v>
      </c>
      <c r="AW1793" s="45">
        <v>0</v>
      </c>
      <c r="AX1793" s="45">
        <v>0</v>
      </c>
      <c r="AY1793" s="45">
        <v>0</v>
      </c>
      <c r="AZ1793" s="45">
        <v>0</v>
      </c>
      <c r="BA1793" s="45">
        <v>0</v>
      </c>
      <c r="BB1793" s="45">
        <v>0</v>
      </c>
      <c r="BC1793" s="45">
        <v>0</v>
      </c>
      <c r="BD1793" s="45">
        <v>0</v>
      </c>
      <c r="BE1793" s="45">
        <v>0</v>
      </c>
      <c r="BF1793" s="45">
        <v>0</v>
      </c>
    </row>
    <row r="1794" spans="1:58" ht="13.5" thickBot="1" x14ac:dyDescent="0.25">
      <c r="A1794" s="6" t="s">
        <v>1350</v>
      </c>
      <c r="B1794" s="6" t="s">
        <v>1350</v>
      </c>
      <c r="C1794" s="6" t="s">
        <v>444</v>
      </c>
      <c r="D1794" s="6" t="s">
        <v>1350</v>
      </c>
      <c r="E1794" s="6">
        <v>0</v>
      </c>
      <c r="F1794" s="6" t="s">
        <v>7</v>
      </c>
      <c r="G1794" s="21" t="s">
        <v>1305</v>
      </c>
      <c r="H1794" s="21" t="s">
        <v>1172</v>
      </c>
      <c r="I1794" s="21" t="s">
        <v>1160</v>
      </c>
      <c r="J1794" s="21" t="s">
        <v>240</v>
      </c>
      <c r="K1794" s="21" t="s">
        <v>277</v>
      </c>
      <c r="L1794" s="21" t="s">
        <v>479</v>
      </c>
      <c r="M1794" s="3">
        <v>0</v>
      </c>
      <c r="N1794" s="3">
        <v>0</v>
      </c>
      <c r="O1794" s="21" t="s">
        <v>1483</v>
      </c>
      <c r="P1794" s="21" t="s">
        <v>1469</v>
      </c>
      <c r="Q1794" s="46">
        <v>0</v>
      </c>
      <c r="R1794" s="46">
        <v>0</v>
      </c>
      <c r="S1794" s="46">
        <v>0</v>
      </c>
      <c r="T1794" s="46">
        <v>0</v>
      </c>
      <c r="U1794" s="46">
        <v>0</v>
      </c>
      <c r="V1794" s="46">
        <v>0</v>
      </c>
      <c r="W1794" s="46">
        <v>0</v>
      </c>
      <c r="X1794" s="46">
        <v>0</v>
      </c>
      <c r="Y1794" s="46">
        <v>0</v>
      </c>
      <c r="Z1794" s="46">
        <v>0</v>
      </c>
      <c r="AA1794" s="46">
        <v>0</v>
      </c>
      <c r="AB1794" s="46">
        <v>0</v>
      </c>
      <c r="AC1794" s="46">
        <v>0</v>
      </c>
      <c r="AD1794" s="46">
        <v>0</v>
      </c>
      <c r="AE1794" s="46">
        <v>0</v>
      </c>
      <c r="AF1794" s="46">
        <v>0</v>
      </c>
      <c r="AG1794" s="46">
        <v>0</v>
      </c>
      <c r="AH1794" s="46">
        <v>0</v>
      </c>
      <c r="AI1794" s="46">
        <v>0</v>
      </c>
      <c r="AJ1794" s="46">
        <v>0</v>
      </c>
      <c r="AK1794" s="46">
        <v>0</v>
      </c>
      <c r="AL1794" s="45">
        <v>0</v>
      </c>
      <c r="AM1794" s="45">
        <v>0</v>
      </c>
      <c r="AN1794" s="45">
        <v>0</v>
      </c>
      <c r="AO1794" s="45">
        <v>0</v>
      </c>
      <c r="AP1794" s="45">
        <v>0</v>
      </c>
      <c r="AQ1794" s="45">
        <v>0</v>
      </c>
      <c r="AR1794" s="45">
        <v>0</v>
      </c>
      <c r="AS1794" s="45">
        <v>0</v>
      </c>
      <c r="AT1794" s="45">
        <v>0</v>
      </c>
      <c r="AU1794" s="45">
        <v>0</v>
      </c>
      <c r="AV1794" s="45">
        <v>0</v>
      </c>
      <c r="AW1794" s="45">
        <v>0</v>
      </c>
      <c r="AX1794" s="45">
        <v>0</v>
      </c>
      <c r="AY1794" s="45">
        <v>0</v>
      </c>
      <c r="AZ1794" s="45">
        <v>0</v>
      </c>
      <c r="BA1794" s="45">
        <v>0</v>
      </c>
      <c r="BB1794" s="45">
        <v>0</v>
      </c>
      <c r="BC1794" s="45">
        <v>0</v>
      </c>
      <c r="BD1794" s="45">
        <v>0</v>
      </c>
      <c r="BE1794" s="45">
        <v>0</v>
      </c>
      <c r="BF1794" s="45">
        <v>0</v>
      </c>
    </row>
    <row r="1795" spans="1:58" ht="13.5" thickBot="1" x14ac:dyDescent="0.25">
      <c r="A1795" s="6" t="s">
        <v>1359</v>
      </c>
      <c r="B1795" s="6" t="s">
        <v>1359</v>
      </c>
      <c r="C1795" s="6" t="s">
        <v>444</v>
      </c>
      <c r="D1795" s="6" t="s">
        <v>1359</v>
      </c>
      <c r="E1795" s="6">
        <v>236.52573100468575</v>
      </c>
      <c r="F1795" s="6" t="s">
        <v>7</v>
      </c>
      <c r="G1795" s="21" t="s">
        <v>1305</v>
      </c>
      <c r="H1795" s="21" t="s">
        <v>1172</v>
      </c>
      <c r="I1795" s="21" t="s">
        <v>1160</v>
      </c>
      <c r="J1795" s="21" t="s">
        <v>240</v>
      </c>
      <c r="K1795" s="21" t="s">
        <v>279</v>
      </c>
      <c r="L1795" s="21" t="s">
        <v>480</v>
      </c>
      <c r="M1795" s="3">
        <v>155.48543429196721</v>
      </c>
      <c r="N1795" s="3">
        <v>236.52573100468575</v>
      </c>
      <c r="O1795" s="21" t="s">
        <v>1483</v>
      </c>
      <c r="P1795" s="21" t="s">
        <v>1469</v>
      </c>
      <c r="Q1795" s="46">
        <v>1.4781534188503707E-3</v>
      </c>
      <c r="R1795" s="46">
        <v>1.4310548984364359E-3</v>
      </c>
      <c r="S1795" s="46">
        <v>1.8939643227552122E-3</v>
      </c>
      <c r="T1795" s="46">
        <v>1.710122881336103E-3</v>
      </c>
      <c r="U1795" s="46">
        <v>1.8508163071100931E-3</v>
      </c>
      <c r="V1795" s="46">
        <v>2.1614563240465838E-3</v>
      </c>
      <c r="W1795" s="46">
        <v>2.2654641972151197E-3</v>
      </c>
      <c r="X1795" s="46">
        <v>2.7077210707912554E-3</v>
      </c>
      <c r="Y1795" s="46">
        <v>3.1356453101043266E-3</v>
      </c>
      <c r="Z1795" s="46">
        <v>2.7397263724068797E-3</v>
      </c>
      <c r="AA1795" s="46">
        <v>2.9433688772000743E-3</v>
      </c>
      <c r="AB1795" s="46">
        <v>3.1702204730341909E-3</v>
      </c>
      <c r="AC1795" s="46">
        <v>2.8101790499894873E-3</v>
      </c>
      <c r="AD1795" s="46">
        <v>2.9698611544315399E-3</v>
      </c>
      <c r="AE1795" s="46">
        <v>2.9092567637279739E-3</v>
      </c>
      <c r="AF1795" s="46">
        <v>2.9177185382672976E-3</v>
      </c>
      <c r="AG1795" s="46">
        <v>2.9167340773067602E-3</v>
      </c>
      <c r="AH1795" s="46">
        <v>2.9157496163462232E-3</v>
      </c>
      <c r="AI1795" s="46">
        <v>2.9147651553856849E-3</v>
      </c>
      <c r="AJ1795" s="46">
        <v>2.9137806944251462E-3</v>
      </c>
      <c r="AK1795" s="46">
        <v>5.0755759503166756E-2</v>
      </c>
      <c r="AL1795" s="45">
        <v>5.0755759503166763E-2</v>
      </c>
      <c r="AM1795" s="45">
        <v>1.4781534188503707E-3</v>
      </c>
      <c r="AN1795" s="45">
        <v>2.9092083172868066E-3</v>
      </c>
      <c r="AO1795" s="45">
        <v>4.803172640042019E-3</v>
      </c>
      <c r="AP1795" s="45">
        <v>6.5132955213781218E-3</v>
      </c>
      <c r="AQ1795" s="45">
        <v>8.3641118284882143E-3</v>
      </c>
      <c r="AR1795" s="45">
        <v>1.0525568152534798E-2</v>
      </c>
      <c r="AS1795" s="45">
        <v>1.2791032349749917E-2</v>
      </c>
      <c r="AT1795" s="45">
        <v>1.5498753420541172E-2</v>
      </c>
      <c r="AU1795" s="45">
        <v>1.8634398730645499E-2</v>
      </c>
      <c r="AV1795" s="45">
        <v>2.137412510305238E-2</v>
      </c>
      <c r="AW1795" s="45">
        <v>2.4317493980252455E-2</v>
      </c>
      <c r="AX1795" s="45">
        <v>2.7487714453286644E-2</v>
      </c>
      <c r="AY1795" s="45">
        <v>3.0297893503276132E-2</v>
      </c>
      <c r="AZ1795" s="45">
        <v>3.326775465770767E-2</v>
      </c>
      <c r="BA1795" s="45">
        <v>3.6177011421435645E-2</v>
      </c>
      <c r="BB1795" s="45">
        <v>3.9094729959702944E-2</v>
      </c>
      <c r="BC1795" s="45">
        <v>4.2011464037009706E-2</v>
      </c>
      <c r="BD1795" s="45">
        <v>4.4927213653355932E-2</v>
      </c>
      <c r="BE1795" s="45">
        <v>4.7841978808741616E-2</v>
      </c>
      <c r="BF1795" s="45">
        <v>5.0755759503166763E-2</v>
      </c>
    </row>
    <row r="1796" spans="1:58" ht="13.5" thickBot="1" x14ac:dyDescent="0.25">
      <c r="A1796" s="6" t="s">
        <v>1358</v>
      </c>
      <c r="B1796" s="6" t="s">
        <v>1357</v>
      </c>
      <c r="C1796" s="6" t="s">
        <v>444</v>
      </c>
      <c r="D1796" s="6" t="s">
        <v>1358</v>
      </c>
      <c r="E1796" s="6">
        <v>113.44404638889172</v>
      </c>
      <c r="F1796" s="6" t="s">
        <v>7</v>
      </c>
      <c r="G1796" s="21" t="s">
        <v>1305</v>
      </c>
      <c r="H1796" s="21" t="s">
        <v>1174</v>
      </c>
      <c r="I1796" s="21" t="s">
        <v>1160</v>
      </c>
      <c r="J1796" s="21" t="s">
        <v>240</v>
      </c>
      <c r="K1796" s="21" t="s">
        <v>245</v>
      </c>
      <c r="L1796" s="21" t="s">
        <v>481</v>
      </c>
      <c r="M1796" s="3">
        <v>74.392540653621964</v>
      </c>
      <c r="N1796" s="3">
        <v>113.44404638889172</v>
      </c>
      <c r="O1796" s="21" t="s">
        <v>1473</v>
      </c>
      <c r="P1796" s="21" t="s">
        <v>1459</v>
      </c>
      <c r="Q1796" s="46">
        <v>4.3452282803602221E-2</v>
      </c>
      <c r="R1796" s="46">
        <v>4.7609104671298197E-2</v>
      </c>
      <c r="S1796" s="46">
        <v>5.1128003080816199E-2</v>
      </c>
      <c r="T1796" s="46">
        <v>5.4076291358442885E-2</v>
      </c>
      <c r="U1796" s="46">
        <v>5.6523095373413539E-2</v>
      </c>
      <c r="V1796" s="46">
        <v>5.8535179586576093E-2</v>
      </c>
      <c r="W1796" s="46">
        <v>6.017454858346389E-2</v>
      </c>
      <c r="X1796" s="46">
        <v>6.1403288016561607E-2</v>
      </c>
      <c r="Y1796" s="46">
        <v>6.231332073630437E-2</v>
      </c>
      <c r="Z1796" s="46">
        <v>7.1544242679401251E-2</v>
      </c>
      <c r="AA1796" s="46">
        <v>7.0213515233949558E-2</v>
      </c>
      <c r="AB1796" s="46">
        <v>7.0843595349460303E-2</v>
      </c>
      <c r="AC1796" s="46">
        <v>6.9453653952141647E-2</v>
      </c>
      <c r="AD1796" s="46">
        <v>6.9117535348176121E-2</v>
      </c>
      <c r="AE1796" s="46">
        <v>6.9143003600894273E-2</v>
      </c>
      <c r="AF1796" s="46">
        <v>6.8743623196577883E-2</v>
      </c>
      <c r="AG1796" s="46">
        <v>6.8802123557315645E-2</v>
      </c>
      <c r="AH1796" s="46">
        <v>6.8838761453817537E-2</v>
      </c>
      <c r="AI1796" s="46">
        <v>6.7761300068426386E-2</v>
      </c>
      <c r="AJ1796" s="46">
        <v>6.760076830365766E-2</v>
      </c>
      <c r="AK1796" s="46">
        <v>1.2846078297217649</v>
      </c>
      <c r="AL1796" s="45">
        <v>1.2572772369542973</v>
      </c>
      <c r="AM1796" s="45">
        <v>4.3452282803602221E-2</v>
      </c>
      <c r="AN1796" s="45">
        <v>9.1061387474900418E-2</v>
      </c>
      <c r="AO1796" s="45">
        <v>0.14218939055571661</v>
      </c>
      <c r="AP1796" s="45">
        <v>0.1962656819141595</v>
      </c>
      <c r="AQ1796" s="45">
        <v>0.25278877728757304</v>
      </c>
      <c r="AR1796" s="45">
        <v>0.31132395687414915</v>
      </c>
      <c r="AS1796" s="45">
        <v>0.37149850545761304</v>
      </c>
      <c r="AT1796" s="45">
        <v>0.43290179347417462</v>
      </c>
      <c r="AU1796" s="45">
        <v>0.49521511421047898</v>
      </c>
      <c r="AV1796" s="45">
        <v>0.56675935688988022</v>
      </c>
      <c r="AW1796" s="45">
        <v>0.6369728721238298</v>
      </c>
      <c r="AX1796" s="45">
        <v>0.70781646747329008</v>
      </c>
      <c r="AY1796" s="45">
        <v>0.77727012142543173</v>
      </c>
      <c r="AZ1796" s="45">
        <v>0.84638765677360783</v>
      </c>
      <c r="BA1796" s="45">
        <v>0.91553066037450215</v>
      </c>
      <c r="BB1796" s="45">
        <v>0.98427428357108004</v>
      </c>
      <c r="BC1796" s="45">
        <v>1.0530764071283958</v>
      </c>
      <c r="BD1796" s="45">
        <v>1.1219151685822133</v>
      </c>
      <c r="BE1796" s="45">
        <v>1.1896764686506396</v>
      </c>
      <c r="BF1796" s="45">
        <v>1.2572772369542973</v>
      </c>
    </row>
    <row r="1797" spans="1:58" ht="13.5" thickBot="1" x14ac:dyDescent="0.25">
      <c r="A1797" s="6" t="s">
        <v>1358</v>
      </c>
      <c r="B1797" s="6" t="s">
        <v>1144</v>
      </c>
      <c r="C1797" s="6" t="s">
        <v>444</v>
      </c>
      <c r="D1797" s="6" t="s">
        <v>1358</v>
      </c>
      <c r="E1797" s="6">
        <v>108.55294079297366</v>
      </c>
      <c r="F1797" s="6" t="s">
        <v>7</v>
      </c>
      <c r="G1797" s="21" t="s">
        <v>1305</v>
      </c>
      <c r="H1797" s="21" t="s">
        <v>1174</v>
      </c>
      <c r="I1797" s="21" t="s">
        <v>1160</v>
      </c>
      <c r="J1797" s="21" t="s">
        <v>240</v>
      </c>
      <c r="K1797" s="21" t="s">
        <v>247</v>
      </c>
      <c r="L1797" s="21" t="s">
        <v>482</v>
      </c>
      <c r="M1797" s="3">
        <v>67.658495288030792</v>
      </c>
      <c r="N1797" s="3">
        <v>108.55294079297366</v>
      </c>
      <c r="O1797" s="21" t="s">
        <v>1473</v>
      </c>
      <c r="P1797" s="21" t="s">
        <v>1459</v>
      </c>
      <c r="Q1797" s="46">
        <v>2.2904195625384316E-2</v>
      </c>
      <c r="R1797" s="46">
        <v>2.5095304011286911E-2</v>
      </c>
      <c r="S1797" s="46">
        <v>2.6950155640641862E-2</v>
      </c>
      <c r="T1797" s="46">
        <v>2.8504232138210617E-2</v>
      </c>
      <c r="U1797" s="46">
        <v>2.9793970540889361E-2</v>
      </c>
      <c r="V1797" s="46">
        <v>3.0854563160184437E-2</v>
      </c>
      <c r="W1797" s="46">
        <v>3.1718693322841746E-2</v>
      </c>
      <c r="X1797" s="46">
        <v>3.2366375942314181E-2</v>
      </c>
      <c r="Y1797" s="46">
        <v>3.2846064605225121E-2</v>
      </c>
      <c r="Z1797" s="46">
        <v>4.2574943709473574E-2</v>
      </c>
      <c r="AA1797" s="46">
        <v>4.0850997526420803E-2</v>
      </c>
      <c r="AB1797" s="46">
        <v>4.1358034027509115E-2</v>
      </c>
      <c r="AC1797" s="46">
        <v>3.9719308464053894E-2</v>
      </c>
      <c r="AD1797" s="46">
        <v>3.9285008705564214E-2</v>
      </c>
      <c r="AE1797" s="46">
        <v>3.9285916982176282E-2</v>
      </c>
      <c r="AF1797" s="46">
        <v>3.8852251863149154E-2</v>
      </c>
      <c r="AG1797" s="46">
        <v>3.9025822816826837E-2</v>
      </c>
      <c r="AH1797" s="46">
        <v>3.9175461109437454E-2</v>
      </c>
      <c r="AI1797" s="46">
        <v>3.8105504016048675E-2</v>
      </c>
      <c r="AJ1797" s="46">
        <v>3.8039302290581063E-2</v>
      </c>
      <c r="AK1797" s="46">
        <v>0.69309032214711974</v>
      </c>
      <c r="AL1797" s="45">
        <v>0.69309032214711974</v>
      </c>
      <c r="AM1797" s="45">
        <v>2.2904195625384316E-2</v>
      </c>
      <c r="AN1797" s="45">
        <v>4.7999499636671231E-2</v>
      </c>
      <c r="AO1797" s="45">
        <v>7.4949655277313093E-2</v>
      </c>
      <c r="AP1797" s="45">
        <v>0.10345388741552371</v>
      </c>
      <c r="AQ1797" s="45">
        <v>0.13324785795641306</v>
      </c>
      <c r="AR1797" s="45">
        <v>0.16410242111659751</v>
      </c>
      <c r="AS1797" s="45">
        <v>0.19582111443943925</v>
      </c>
      <c r="AT1797" s="45">
        <v>0.22818749038175343</v>
      </c>
      <c r="AU1797" s="45">
        <v>0.26103355498697856</v>
      </c>
      <c r="AV1797" s="45">
        <v>0.30360849869645212</v>
      </c>
      <c r="AW1797" s="45">
        <v>0.34445949622287292</v>
      </c>
      <c r="AX1797" s="45">
        <v>0.38581753025038201</v>
      </c>
      <c r="AY1797" s="45">
        <v>0.42553683871443593</v>
      </c>
      <c r="AZ1797" s="45">
        <v>0.46482184742000016</v>
      </c>
      <c r="BA1797" s="45">
        <v>0.50410776440217642</v>
      </c>
      <c r="BB1797" s="45">
        <v>0.54296001626532553</v>
      </c>
      <c r="BC1797" s="45">
        <v>0.5819858390821524</v>
      </c>
      <c r="BD1797" s="45">
        <v>0.62116130019158988</v>
      </c>
      <c r="BE1797" s="45">
        <v>0.65926680420763861</v>
      </c>
      <c r="BF1797" s="45">
        <v>0.69309032214711974</v>
      </c>
    </row>
    <row r="1798" spans="1:58" ht="13.5" thickBot="1" x14ac:dyDescent="0.25">
      <c r="A1798" s="6" t="s">
        <v>1145</v>
      </c>
      <c r="B1798" s="6" t="s">
        <v>1357</v>
      </c>
      <c r="C1798" s="6" t="s">
        <v>444</v>
      </c>
      <c r="D1798" s="6" t="s">
        <v>1145</v>
      </c>
      <c r="E1798" s="6">
        <v>121.8308083245511</v>
      </c>
      <c r="F1798" s="6" t="s">
        <v>7</v>
      </c>
      <c r="G1798" s="21" t="s">
        <v>1305</v>
      </c>
      <c r="H1798" s="21" t="s">
        <v>1174</v>
      </c>
      <c r="I1798" s="21" t="s">
        <v>1160</v>
      </c>
      <c r="J1798" s="21" t="s">
        <v>240</v>
      </c>
      <c r="K1798" s="21" t="s">
        <v>249</v>
      </c>
      <c r="L1798" s="21" t="s">
        <v>483</v>
      </c>
      <c r="M1798" s="3">
        <v>75.519731357039163</v>
      </c>
      <c r="N1798" s="3">
        <v>121.8308083245511</v>
      </c>
      <c r="O1798" s="21" t="s">
        <v>1474</v>
      </c>
      <c r="P1798" s="21" t="s">
        <v>1460</v>
      </c>
      <c r="Q1798" s="46">
        <v>2.0383029769485157E-2</v>
      </c>
      <c r="R1798" s="46">
        <v>2.2332953189128119E-2</v>
      </c>
      <c r="S1798" s="46">
        <v>2.3983633116836163E-2</v>
      </c>
      <c r="T1798" s="46">
        <v>2.5366645558403615E-2</v>
      </c>
      <c r="U1798" s="46">
        <v>2.651441676533103E-2</v>
      </c>
      <c r="V1798" s="46">
        <v>2.7458265276143985E-2</v>
      </c>
      <c r="W1798" s="46">
        <v>2.8227276819628767E-2</v>
      </c>
      <c r="X1798" s="46">
        <v>2.8803666155880037E-2</v>
      </c>
      <c r="Y1798" s="46">
        <v>2.9230553371485304E-2</v>
      </c>
      <c r="Z1798" s="46">
        <v>3.7951617309553723E-2</v>
      </c>
      <c r="AA1798" s="46">
        <v>3.6404169425802962E-2</v>
      </c>
      <c r="AB1798" s="46">
        <v>3.6857663190469174E-2</v>
      </c>
      <c r="AC1798" s="46">
        <v>3.5387565700501694E-2</v>
      </c>
      <c r="AD1798" s="46">
        <v>3.4997735736966198E-2</v>
      </c>
      <c r="AE1798" s="46">
        <v>3.4998381672082239E-2</v>
      </c>
      <c r="AF1798" s="46">
        <v>3.4609557291993047E-2</v>
      </c>
      <c r="AG1798" s="46">
        <v>3.4765874098855926E-2</v>
      </c>
      <c r="AH1798" s="46">
        <v>3.4900731650878841E-2</v>
      </c>
      <c r="AI1798" s="46">
        <v>3.3942037252432958E-2</v>
      </c>
      <c r="AJ1798" s="46">
        <v>3.3883361542959275E-2</v>
      </c>
      <c r="AK1798" s="46">
        <v>0.61700583282189481</v>
      </c>
      <c r="AL1798" s="45">
        <v>0.61700583282189481</v>
      </c>
      <c r="AM1798" s="45">
        <v>2.0383029769485157E-2</v>
      </c>
      <c r="AN1798" s="45">
        <v>4.2715982958613272E-2</v>
      </c>
      <c r="AO1798" s="45">
        <v>6.6699616075449442E-2</v>
      </c>
      <c r="AP1798" s="45">
        <v>9.2066261633853064E-2</v>
      </c>
      <c r="AQ1798" s="45">
        <v>0.1185806783991841</v>
      </c>
      <c r="AR1798" s="45">
        <v>0.14603894367532808</v>
      </c>
      <c r="AS1798" s="45">
        <v>0.17426622049495685</v>
      </c>
      <c r="AT1798" s="45">
        <v>0.20306988665083689</v>
      </c>
      <c r="AU1798" s="45">
        <v>0.2323004400223222</v>
      </c>
      <c r="AV1798" s="45">
        <v>0.27025205733187591</v>
      </c>
      <c r="AW1798" s="45">
        <v>0.3066562267576789</v>
      </c>
      <c r="AX1798" s="45">
        <v>0.34351388994814808</v>
      </c>
      <c r="AY1798" s="45">
        <v>0.37890145564864974</v>
      </c>
      <c r="AZ1798" s="45">
        <v>0.41389919138561593</v>
      </c>
      <c r="BA1798" s="45">
        <v>0.44889757305769817</v>
      </c>
      <c r="BB1798" s="45">
        <v>0.48350713034969123</v>
      </c>
      <c r="BC1798" s="45">
        <v>0.51827300444854718</v>
      </c>
      <c r="BD1798" s="45">
        <v>0.55317373609942599</v>
      </c>
      <c r="BE1798" s="45">
        <v>0.58711577335185894</v>
      </c>
      <c r="BF1798" s="45">
        <v>0.61700583282189481</v>
      </c>
    </row>
    <row r="1799" spans="1:58" ht="13.5" thickBot="1" x14ac:dyDescent="0.25">
      <c r="A1799" s="6" t="s">
        <v>1354</v>
      </c>
      <c r="B1799" s="6" t="s">
        <v>1142</v>
      </c>
      <c r="C1799" s="6" t="s">
        <v>444</v>
      </c>
      <c r="D1799" s="6" t="s">
        <v>1354</v>
      </c>
      <c r="E1799" s="6">
        <v>42.991696036335078</v>
      </c>
      <c r="F1799" s="6" t="s">
        <v>7</v>
      </c>
      <c r="G1799" s="21" t="s">
        <v>1305</v>
      </c>
      <c r="H1799" s="21" t="s">
        <v>1174</v>
      </c>
      <c r="I1799" s="21" t="s">
        <v>1160</v>
      </c>
      <c r="J1799" s="21" t="s">
        <v>240</v>
      </c>
      <c r="K1799" s="21" t="s">
        <v>251</v>
      </c>
      <c r="L1799" s="21" t="s">
        <v>484</v>
      </c>
      <c r="M1799" s="3">
        <v>26.141173692748929</v>
      </c>
      <c r="N1799" s="3">
        <v>42.991696036335078</v>
      </c>
      <c r="O1799" s="21" t="s">
        <v>1475</v>
      </c>
      <c r="P1799" s="21" t="s">
        <v>1461</v>
      </c>
      <c r="Q1799" s="46">
        <v>8.8434476661859388E-3</v>
      </c>
      <c r="R1799" s="46">
        <v>9.6738980245322549E-3</v>
      </c>
      <c r="S1799" s="46">
        <v>1.0372245788123177E-2</v>
      </c>
      <c r="T1799" s="46">
        <v>1.0952754322768236E-2</v>
      </c>
      <c r="U1799" s="46">
        <v>1.1429963989655055E-2</v>
      </c>
      <c r="V1799" s="46">
        <v>1.1817846868975792E-2</v>
      </c>
      <c r="W1799" s="46">
        <v>1.2129327493489285E-2</v>
      </c>
      <c r="X1799" s="46">
        <v>1.2357140558376721E-2</v>
      </c>
      <c r="Y1799" s="46">
        <v>1.2520155801079876E-2</v>
      </c>
      <c r="Z1799" s="46">
        <v>1.7966341500669478E-2</v>
      </c>
      <c r="AA1799" s="46">
        <v>1.6918992718935943E-2</v>
      </c>
      <c r="AB1799" s="46">
        <v>1.7154792787923374E-2</v>
      </c>
      <c r="AC1799" s="46">
        <v>1.6181867976849645E-2</v>
      </c>
      <c r="AD1799" s="46">
        <v>1.5902685097639042E-2</v>
      </c>
      <c r="AE1799" s="46">
        <v>1.5877914216256679E-2</v>
      </c>
      <c r="AF1799" s="46">
        <v>1.5611472608740866E-2</v>
      </c>
      <c r="AG1799" s="46">
        <v>1.5709124371183335E-2</v>
      </c>
      <c r="AH1799" s="46">
        <v>1.5793167712835718E-2</v>
      </c>
      <c r="AI1799" s="46">
        <v>1.5183733335491357E-2</v>
      </c>
      <c r="AJ1799" s="46">
        <v>1.514504724972594E-2</v>
      </c>
      <c r="AK1799" s="46">
        <v>0.25213809253046598</v>
      </c>
      <c r="AL1799" s="45">
        <v>0.25213809253046598</v>
      </c>
      <c r="AM1799" s="45">
        <v>8.8434476661859388E-3</v>
      </c>
      <c r="AN1799" s="45">
        <v>1.8517345690718195E-2</v>
      </c>
      <c r="AO1799" s="45">
        <v>2.8889591478841372E-2</v>
      </c>
      <c r="AP1799" s="45">
        <v>3.9842345801609606E-2</v>
      </c>
      <c r="AQ1799" s="45">
        <v>5.127230979126466E-2</v>
      </c>
      <c r="AR1799" s="45">
        <v>6.3090156660240454E-2</v>
      </c>
      <c r="AS1799" s="45">
        <v>7.521948415372974E-2</v>
      </c>
      <c r="AT1799" s="45">
        <v>8.7576624712106463E-2</v>
      </c>
      <c r="AU1799" s="45">
        <v>0.10009678051318634</v>
      </c>
      <c r="AV1799" s="45">
        <v>0.11806312201385581</v>
      </c>
      <c r="AW1799" s="45">
        <v>0.13498211473279176</v>
      </c>
      <c r="AX1799" s="45">
        <v>0.15213690752071513</v>
      </c>
      <c r="AY1799" s="45">
        <v>0.16831877549756477</v>
      </c>
      <c r="AZ1799" s="45">
        <v>0.18422146059520381</v>
      </c>
      <c r="BA1799" s="45">
        <v>0.20009937481146048</v>
      </c>
      <c r="BB1799" s="45">
        <v>0.21571084742020136</v>
      </c>
      <c r="BC1799" s="45">
        <v>0.23141997179138468</v>
      </c>
      <c r="BD1799" s="45">
        <v>0.24721313950422041</v>
      </c>
      <c r="BE1799" s="45">
        <v>0.25213809253046598</v>
      </c>
      <c r="BF1799" s="45">
        <v>0.25213809253046598</v>
      </c>
    </row>
    <row r="1800" spans="1:58" ht="13.5" thickBot="1" x14ac:dyDescent="0.25">
      <c r="A1800" s="6" t="s">
        <v>1359</v>
      </c>
      <c r="B1800" s="6" t="s">
        <v>1359</v>
      </c>
      <c r="C1800" s="6" t="s">
        <v>444</v>
      </c>
      <c r="D1800" s="6" t="s">
        <v>1359</v>
      </c>
      <c r="E1800" s="6">
        <v>200.16979046767256</v>
      </c>
      <c r="F1800" s="6" t="s">
        <v>7</v>
      </c>
      <c r="G1800" s="21" t="s">
        <v>1305</v>
      </c>
      <c r="H1800" s="21" t="s">
        <v>1174</v>
      </c>
      <c r="I1800" s="21" t="s">
        <v>1160</v>
      </c>
      <c r="J1800" s="21" t="s">
        <v>240</v>
      </c>
      <c r="K1800" s="21" t="s">
        <v>253</v>
      </c>
      <c r="L1800" s="21" t="s">
        <v>485</v>
      </c>
      <c r="M1800" s="3">
        <v>131.21436985846225</v>
      </c>
      <c r="N1800" s="3">
        <v>200.16979046767256</v>
      </c>
      <c r="O1800" s="21" t="s">
        <v>1475</v>
      </c>
      <c r="P1800" s="21" t="s">
        <v>1461</v>
      </c>
      <c r="Q1800" s="46">
        <v>2.9706513854089378E-3</v>
      </c>
      <c r="R1800" s="46">
        <v>3.2496125553797437E-3</v>
      </c>
      <c r="S1800" s="46">
        <v>3.4841984125834795E-3</v>
      </c>
      <c r="T1800" s="46">
        <v>3.6792002430662729E-3</v>
      </c>
      <c r="U1800" s="46">
        <v>3.8395023799227346E-3</v>
      </c>
      <c r="V1800" s="46">
        <v>3.9697982618372481E-3</v>
      </c>
      <c r="W1800" s="46">
        <v>4.0744294400458392E-3</v>
      </c>
      <c r="X1800" s="46">
        <v>4.1509553858497319E-3</v>
      </c>
      <c r="Y1800" s="46">
        <v>4.2057147370505692E-3</v>
      </c>
      <c r="Z1800" s="46">
        <v>5.4137357926963992E-3</v>
      </c>
      <c r="AA1800" s="46">
        <v>5.192575622283673E-3</v>
      </c>
      <c r="AB1800" s="46">
        <v>5.2494331663744797E-3</v>
      </c>
      <c r="AC1800" s="46">
        <v>5.0383947978762823E-3</v>
      </c>
      <c r="AD1800" s="46">
        <v>4.9774699609165382E-3</v>
      </c>
      <c r="AE1800" s="46">
        <v>4.9707484342361614E-3</v>
      </c>
      <c r="AF1800" s="46">
        <v>4.9097613761937189E-3</v>
      </c>
      <c r="AG1800" s="46">
        <v>4.9243247869573924E-3</v>
      </c>
      <c r="AH1800" s="46">
        <v>4.9359025620379594E-3</v>
      </c>
      <c r="AI1800" s="46">
        <v>4.7953339672189609E-3</v>
      </c>
      <c r="AJ1800" s="46">
        <v>4.7799853734343768E-3</v>
      </c>
      <c r="AK1800" s="46">
        <v>8.4215569663937853E-2</v>
      </c>
      <c r="AL1800" s="45">
        <v>8.4215569663937853E-2</v>
      </c>
      <c r="AM1800" s="45">
        <v>2.9706513854089378E-3</v>
      </c>
      <c r="AN1800" s="45">
        <v>6.2202639407886815E-3</v>
      </c>
      <c r="AO1800" s="45">
        <v>9.7044623533721619E-3</v>
      </c>
      <c r="AP1800" s="45">
        <v>1.3383662596438434E-2</v>
      </c>
      <c r="AQ1800" s="45">
        <v>1.7223164976361168E-2</v>
      </c>
      <c r="AR1800" s="45">
        <v>2.1192963238198415E-2</v>
      </c>
      <c r="AS1800" s="45">
        <v>2.5267392678244252E-2</v>
      </c>
      <c r="AT1800" s="45">
        <v>2.9418348064093984E-2</v>
      </c>
      <c r="AU1800" s="45">
        <v>3.362406280114455E-2</v>
      </c>
      <c r="AV1800" s="45">
        <v>3.9037798593840947E-2</v>
      </c>
      <c r="AW1800" s="45">
        <v>4.4230374216124621E-2</v>
      </c>
      <c r="AX1800" s="45">
        <v>4.9479807382499102E-2</v>
      </c>
      <c r="AY1800" s="45">
        <v>5.4518202180375383E-2</v>
      </c>
      <c r="AZ1800" s="45">
        <v>5.9495672141291922E-2</v>
      </c>
      <c r="BA1800" s="45">
        <v>6.446642057552808E-2</v>
      </c>
      <c r="BB1800" s="45">
        <v>6.9376181951721794E-2</v>
      </c>
      <c r="BC1800" s="45">
        <v>7.430050673867919E-2</v>
      </c>
      <c r="BD1800" s="45">
        <v>7.9236409300717153E-2</v>
      </c>
      <c r="BE1800" s="45">
        <v>8.403174326793611E-2</v>
      </c>
      <c r="BF1800" s="45">
        <v>8.4215569663937853E-2</v>
      </c>
    </row>
    <row r="1801" spans="1:58" ht="13.5" thickBot="1" x14ac:dyDescent="0.25">
      <c r="A1801" s="6" t="s">
        <v>1359</v>
      </c>
      <c r="B1801" s="6" t="s">
        <v>1145</v>
      </c>
      <c r="C1801" s="6" t="s">
        <v>444</v>
      </c>
      <c r="D1801" s="6" t="s">
        <v>1359</v>
      </c>
      <c r="E1801" s="6">
        <v>188.66450701727103</v>
      </c>
      <c r="F1801" s="6" t="s">
        <v>7</v>
      </c>
      <c r="G1801" s="21" t="s">
        <v>1305</v>
      </c>
      <c r="H1801" s="21" t="s">
        <v>1174</v>
      </c>
      <c r="I1801" s="21" t="s">
        <v>1160</v>
      </c>
      <c r="J1801" s="21" t="s">
        <v>240</v>
      </c>
      <c r="K1801" s="21" t="s">
        <v>255</v>
      </c>
      <c r="L1801" s="21" t="s">
        <v>486</v>
      </c>
      <c r="M1801" s="3">
        <v>123.60646270171152</v>
      </c>
      <c r="N1801" s="3">
        <v>188.66450701727103</v>
      </c>
      <c r="O1801" s="21" t="s">
        <v>1475</v>
      </c>
      <c r="P1801" s="21" t="s">
        <v>1461</v>
      </c>
      <c r="Q1801" s="46">
        <v>1.3548439708729397E-3</v>
      </c>
      <c r="R1801" s="46">
        <v>1.4820715752626688E-3</v>
      </c>
      <c r="S1801" s="46">
        <v>1.5890606470351518E-3</v>
      </c>
      <c r="T1801" s="46">
        <v>1.6779963786516135E-3</v>
      </c>
      <c r="U1801" s="46">
        <v>1.7511063991355982E-3</v>
      </c>
      <c r="V1801" s="46">
        <v>1.8105312750764527E-3</v>
      </c>
      <c r="W1801" s="46">
        <v>1.8582510855050752E-3</v>
      </c>
      <c r="X1801" s="46">
        <v>1.8931527628937479E-3</v>
      </c>
      <c r="Y1801" s="46">
        <v>1.9181272103121732E-3</v>
      </c>
      <c r="Z1801" s="46">
        <v>3.1756270793561782E-3</v>
      </c>
      <c r="AA1801" s="46">
        <v>2.926205193970828E-3</v>
      </c>
      <c r="AB1801" s="46">
        <v>2.9775492036269459E-3</v>
      </c>
      <c r="AC1801" s="46">
        <v>2.7496597550003962E-3</v>
      </c>
      <c r="AD1801" s="46">
        <v>2.6845162153344019E-3</v>
      </c>
      <c r="AE1801" s="46">
        <v>2.6796322336086016E-3</v>
      </c>
      <c r="AF1801" s="46">
        <v>2.6193972423434798E-3</v>
      </c>
      <c r="AG1801" s="46">
        <v>2.6467766806712832E-3</v>
      </c>
      <c r="AH1801" s="46">
        <v>2.6709916254075519E-3</v>
      </c>
      <c r="AI1801" s="46">
        <v>2.5339456985488838E-3</v>
      </c>
      <c r="AJ1801" s="46">
        <v>2.5296212196042091E-3</v>
      </c>
      <c r="AK1801" s="46">
        <v>3.8956214869355535E-2</v>
      </c>
      <c r="AL1801" s="45">
        <v>3.8956214869355535E-2</v>
      </c>
      <c r="AM1801" s="45">
        <v>1.3548439708729397E-3</v>
      </c>
      <c r="AN1801" s="45">
        <v>2.8369155461356087E-3</v>
      </c>
      <c r="AO1801" s="45">
        <v>4.4259761931707605E-3</v>
      </c>
      <c r="AP1801" s="45">
        <v>6.1039725718223742E-3</v>
      </c>
      <c r="AQ1801" s="45">
        <v>7.8550789709579717E-3</v>
      </c>
      <c r="AR1801" s="45">
        <v>9.6656102460344236E-3</v>
      </c>
      <c r="AS1801" s="45">
        <v>1.1523861331539499E-2</v>
      </c>
      <c r="AT1801" s="45">
        <v>1.3417014094433247E-2</v>
      </c>
      <c r="AU1801" s="45">
        <v>1.533514130474542E-2</v>
      </c>
      <c r="AV1801" s="45">
        <v>1.8510768384101598E-2</v>
      </c>
      <c r="AW1801" s="45">
        <v>2.1436973578072425E-2</v>
      </c>
      <c r="AX1801" s="45">
        <v>2.4414522781699369E-2</v>
      </c>
      <c r="AY1801" s="45">
        <v>2.7164182536699766E-2</v>
      </c>
      <c r="AZ1801" s="45">
        <v>2.9848698752034167E-2</v>
      </c>
      <c r="BA1801" s="45">
        <v>3.252833098564277E-2</v>
      </c>
      <c r="BB1801" s="45">
        <v>3.5147728227986251E-2</v>
      </c>
      <c r="BC1801" s="45">
        <v>3.7794504908657531E-2</v>
      </c>
      <c r="BD1801" s="45">
        <v>3.8956214869355535E-2</v>
      </c>
      <c r="BE1801" s="45">
        <v>3.8956214869355535E-2</v>
      </c>
      <c r="BF1801" s="45">
        <v>3.8956214869355535E-2</v>
      </c>
    </row>
    <row r="1802" spans="1:58" ht="13.5" thickBot="1" x14ac:dyDescent="0.25">
      <c r="A1802" s="6" t="s">
        <v>1359</v>
      </c>
      <c r="B1802" s="6" t="s">
        <v>1359</v>
      </c>
      <c r="C1802" s="6" t="s">
        <v>444</v>
      </c>
      <c r="D1802" s="6" t="s">
        <v>1359</v>
      </c>
      <c r="E1802" s="6">
        <v>286.56332452665157</v>
      </c>
      <c r="F1802" s="6" t="s">
        <v>7</v>
      </c>
      <c r="G1802" s="21" t="s">
        <v>1305</v>
      </c>
      <c r="H1802" s="21" t="s">
        <v>1174</v>
      </c>
      <c r="I1802" s="21" t="s">
        <v>1160</v>
      </c>
      <c r="J1802" s="21" t="s">
        <v>240</v>
      </c>
      <c r="K1802" s="21" t="s">
        <v>257</v>
      </c>
      <c r="L1802" s="21" t="s">
        <v>487</v>
      </c>
      <c r="M1802" s="3">
        <v>187.58535544162044</v>
      </c>
      <c r="N1802" s="3">
        <v>286.56332452665157</v>
      </c>
      <c r="O1802" s="21" t="s">
        <v>1475</v>
      </c>
      <c r="P1802" s="21" t="s">
        <v>1461</v>
      </c>
      <c r="Q1802" s="46">
        <v>1.0740084380778071E-3</v>
      </c>
      <c r="R1802" s="46">
        <v>1.1748639783530118E-3</v>
      </c>
      <c r="S1802" s="46">
        <v>1.2596760809538174E-3</v>
      </c>
      <c r="T1802" s="46">
        <v>1.3301769860441356E-3</v>
      </c>
      <c r="U1802" s="46">
        <v>1.3881325739907309E-3</v>
      </c>
      <c r="V1802" s="46">
        <v>1.4352397092508029E-3</v>
      </c>
      <c r="W1802" s="46">
        <v>1.4730680349957905E-3</v>
      </c>
      <c r="X1802" s="46">
        <v>1.5007352031895947E-3</v>
      </c>
      <c r="Y1802" s="46">
        <v>1.5205328830998775E-3</v>
      </c>
      <c r="Z1802" s="46">
        <v>2.3589657816902813E-3</v>
      </c>
      <c r="AA1802" s="46">
        <v>2.1945510890565268E-3</v>
      </c>
      <c r="AB1802" s="46">
        <v>2.2295548459936487E-3</v>
      </c>
      <c r="AC1802" s="46">
        <v>2.078416680928675E-3</v>
      </c>
      <c r="AD1802" s="46">
        <v>2.0351517716872417E-3</v>
      </c>
      <c r="AE1802" s="46">
        <v>2.0316878528900662E-3</v>
      </c>
      <c r="AF1802" s="46">
        <v>1.9912071720887287E-3</v>
      </c>
      <c r="AG1802" s="46">
        <v>2.0082619832318075E-3</v>
      </c>
      <c r="AH1802" s="46">
        <v>2.0232124380970616E-3</v>
      </c>
      <c r="AI1802" s="46">
        <v>1.9309260420436911E-3</v>
      </c>
      <c r="AJ1802" s="46">
        <v>1.9268980684017229E-3</v>
      </c>
      <c r="AK1802" s="46">
        <v>3.0758524864924804E-2</v>
      </c>
      <c r="AL1802" s="45">
        <v>3.0758524864924804E-2</v>
      </c>
      <c r="AM1802" s="45">
        <v>1.0740084380778071E-3</v>
      </c>
      <c r="AN1802" s="45">
        <v>2.2488724164308189E-3</v>
      </c>
      <c r="AO1802" s="45">
        <v>3.5085484973846363E-3</v>
      </c>
      <c r="AP1802" s="45">
        <v>4.8387254834287722E-3</v>
      </c>
      <c r="AQ1802" s="45">
        <v>6.2268580574195032E-3</v>
      </c>
      <c r="AR1802" s="45">
        <v>7.6620977666703059E-3</v>
      </c>
      <c r="AS1802" s="45">
        <v>9.135165801666097E-3</v>
      </c>
      <c r="AT1802" s="45">
        <v>1.0635901004855692E-2</v>
      </c>
      <c r="AU1802" s="45">
        <v>1.215643388795557E-2</v>
      </c>
      <c r="AV1802" s="45">
        <v>1.4515399669645851E-2</v>
      </c>
      <c r="AW1802" s="45">
        <v>1.6709950758702376E-2</v>
      </c>
      <c r="AX1802" s="45">
        <v>1.8939505604696025E-2</v>
      </c>
      <c r="AY1802" s="45">
        <v>2.1017922285624699E-2</v>
      </c>
      <c r="AZ1802" s="45">
        <v>2.305307405731194E-2</v>
      </c>
      <c r="BA1802" s="45">
        <v>2.5084761910202005E-2</v>
      </c>
      <c r="BB1802" s="45">
        <v>2.7075969082290735E-2</v>
      </c>
      <c r="BC1802" s="45">
        <v>2.9084231065522541E-2</v>
      </c>
      <c r="BD1802" s="45">
        <v>3.0758524864924804E-2</v>
      </c>
      <c r="BE1802" s="45">
        <v>3.0758524864924804E-2</v>
      </c>
      <c r="BF1802" s="45">
        <v>3.0758524864924804E-2</v>
      </c>
    </row>
    <row r="1803" spans="1:58" ht="13.5" thickBot="1" x14ac:dyDescent="0.25">
      <c r="A1803" s="6" t="s">
        <v>1359</v>
      </c>
      <c r="B1803" s="6" t="s">
        <v>1359</v>
      </c>
      <c r="C1803" s="6" t="s">
        <v>444</v>
      </c>
      <c r="D1803" s="6" t="s">
        <v>1359</v>
      </c>
      <c r="E1803" s="6">
        <v>366.02078869849583</v>
      </c>
      <c r="F1803" s="6" t="s">
        <v>7</v>
      </c>
      <c r="G1803" s="21" t="s">
        <v>1305</v>
      </c>
      <c r="H1803" s="21" t="s">
        <v>1174</v>
      </c>
      <c r="I1803" s="21" t="s">
        <v>1160</v>
      </c>
      <c r="J1803" s="21" t="s">
        <v>240</v>
      </c>
      <c r="K1803" s="21" t="s">
        <v>259</v>
      </c>
      <c r="L1803" s="21" t="s">
        <v>488</v>
      </c>
      <c r="M1803" s="3">
        <v>240.18080511858528</v>
      </c>
      <c r="N1803" s="3">
        <v>366.02078869849583</v>
      </c>
      <c r="O1803" s="21" t="s">
        <v>1476</v>
      </c>
      <c r="P1803" s="21" t="s">
        <v>1462</v>
      </c>
      <c r="Q1803" s="46">
        <v>7.1494128522369077E-3</v>
      </c>
      <c r="R1803" s="46">
        <v>7.8247121071515092E-3</v>
      </c>
      <c r="S1803" s="46">
        <v>8.3937833993725525E-3</v>
      </c>
      <c r="T1803" s="46">
        <v>8.8680146269445887E-3</v>
      </c>
      <c r="U1803" s="46">
        <v>9.2590411150444609E-3</v>
      </c>
      <c r="V1803" s="46">
        <v>9.5780611337646822E-3</v>
      </c>
      <c r="W1803" s="46">
        <v>9.835446142704804E-3</v>
      </c>
      <c r="X1803" s="46">
        <v>1.0025208761939266E-2</v>
      </c>
      <c r="Y1803" s="46">
        <v>1.0162563390454694E-2</v>
      </c>
      <c r="Z1803" s="46">
        <v>1.2631492435473552E-2</v>
      </c>
      <c r="AA1803" s="46">
        <v>1.2198019630433855E-2</v>
      </c>
      <c r="AB1803" s="46">
        <v>1.2324274487292768E-2</v>
      </c>
      <c r="AC1803" s="46">
        <v>1.1904387076723472E-2</v>
      </c>
      <c r="AD1803" s="46">
        <v>1.1786463802185482E-2</v>
      </c>
      <c r="AE1803" s="46">
        <v>1.1776588305795407E-2</v>
      </c>
      <c r="AF1803" s="46">
        <v>1.1655267764473086E-2</v>
      </c>
      <c r="AG1803" s="46">
        <v>1.1682163299397559E-2</v>
      </c>
      <c r="AH1803" s="46">
        <v>1.1703006032381847E-2</v>
      </c>
      <c r="AI1803" s="46">
        <v>1.1415401271878602E-2</v>
      </c>
      <c r="AJ1803" s="46">
        <v>1.1381655972360641E-2</v>
      </c>
      <c r="AK1803" s="46">
        <v>0.20915149770387356</v>
      </c>
      <c r="AL1803" s="45">
        <v>0.20915149770387356</v>
      </c>
      <c r="AM1803" s="45">
        <v>7.1494128522369077E-3</v>
      </c>
      <c r="AN1803" s="45">
        <v>1.4974124959388418E-2</v>
      </c>
      <c r="AO1803" s="45">
        <v>2.3367908358760972E-2</v>
      </c>
      <c r="AP1803" s="45">
        <v>3.2235922985705559E-2</v>
      </c>
      <c r="AQ1803" s="45">
        <v>4.1494964100750022E-2</v>
      </c>
      <c r="AR1803" s="45">
        <v>5.1073025234514707E-2</v>
      </c>
      <c r="AS1803" s="45">
        <v>6.0908471377219511E-2</v>
      </c>
      <c r="AT1803" s="45">
        <v>7.0933680139158781E-2</v>
      </c>
      <c r="AU1803" s="45">
        <v>8.1096243529613476E-2</v>
      </c>
      <c r="AV1803" s="45">
        <v>9.3727735965087031E-2</v>
      </c>
      <c r="AW1803" s="45">
        <v>0.10592575559552089</v>
      </c>
      <c r="AX1803" s="45">
        <v>0.11825003008281366</v>
      </c>
      <c r="AY1803" s="45">
        <v>0.13015441715953713</v>
      </c>
      <c r="AZ1803" s="45">
        <v>0.14194088096172261</v>
      </c>
      <c r="BA1803" s="45">
        <v>0.153717469267518</v>
      </c>
      <c r="BB1803" s="45">
        <v>0.1653727370319911</v>
      </c>
      <c r="BC1803" s="45">
        <v>0.17705490033138865</v>
      </c>
      <c r="BD1803" s="45">
        <v>0.18875790636377049</v>
      </c>
      <c r="BE1803" s="45">
        <v>0.20017330763564908</v>
      </c>
      <c r="BF1803" s="45">
        <v>0.20915149770387356</v>
      </c>
    </row>
    <row r="1804" spans="1:58" ht="13.5" thickBot="1" x14ac:dyDescent="0.25">
      <c r="A1804" s="6" t="s">
        <v>1359</v>
      </c>
      <c r="B1804" s="6" t="s">
        <v>1359</v>
      </c>
      <c r="C1804" s="6" t="s">
        <v>444</v>
      </c>
      <c r="D1804" s="6" t="s">
        <v>1359</v>
      </c>
      <c r="E1804" s="6">
        <v>265.93982273896404</v>
      </c>
      <c r="F1804" s="6" t="s">
        <v>7</v>
      </c>
      <c r="G1804" s="21" t="s">
        <v>1305</v>
      </c>
      <c r="H1804" s="21" t="s">
        <v>1174</v>
      </c>
      <c r="I1804" s="21" t="s">
        <v>1160</v>
      </c>
      <c r="J1804" s="21" t="s">
        <v>240</v>
      </c>
      <c r="K1804" s="21" t="s">
        <v>261</v>
      </c>
      <c r="L1804" s="21" t="s">
        <v>489</v>
      </c>
      <c r="M1804" s="3">
        <v>175.39912077370701</v>
      </c>
      <c r="N1804" s="3">
        <v>265.93982273896404</v>
      </c>
      <c r="O1804" s="21" t="s">
        <v>1477</v>
      </c>
      <c r="P1804" s="21" t="s">
        <v>1463</v>
      </c>
      <c r="Q1804" s="46">
        <v>4.6872068869171397E-3</v>
      </c>
      <c r="R1804" s="46">
        <v>5.1299379732014311E-3</v>
      </c>
      <c r="S1804" s="46">
        <v>5.5030252371731526E-3</v>
      </c>
      <c r="T1804" s="46">
        <v>5.813934667333048E-3</v>
      </c>
      <c r="U1804" s="46">
        <v>6.0702944672032296E-3</v>
      </c>
      <c r="V1804" s="46">
        <v>6.2794463038246097E-3</v>
      </c>
      <c r="W1804" s="46">
        <v>6.4481897812859656E-3</v>
      </c>
      <c r="X1804" s="46">
        <v>6.5725995299098557E-3</v>
      </c>
      <c r="Y1804" s="46">
        <v>6.6626502199502325E-3</v>
      </c>
      <c r="Z1804" s="46">
        <v>1.021328508557544E-2</v>
      </c>
      <c r="AA1804" s="46">
        <v>9.5228864457446438E-3</v>
      </c>
      <c r="AB1804" s="46">
        <v>9.6751482150311072E-3</v>
      </c>
      <c r="AC1804" s="46">
        <v>9.0399116256295233E-3</v>
      </c>
      <c r="AD1804" s="46">
        <v>8.8604510228504924E-3</v>
      </c>
      <c r="AE1804" s="46">
        <v>8.8490042086712718E-3</v>
      </c>
      <c r="AF1804" s="46">
        <v>8.6808158412844064E-3</v>
      </c>
      <c r="AG1804" s="46">
        <v>8.7551530306619815E-3</v>
      </c>
      <c r="AH1804" s="46">
        <v>8.8205923482631357E-3</v>
      </c>
      <c r="AI1804" s="46">
        <v>8.4326009615508252E-3</v>
      </c>
      <c r="AJ1804" s="46">
        <v>8.4177935903404777E-3</v>
      </c>
      <c r="AK1804" s="46">
        <v>0.14346625198833585</v>
      </c>
      <c r="AL1804" s="45">
        <v>0.14346625198833585</v>
      </c>
      <c r="AM1804" s="45">
        <v>4.6872068869171397E-3</v>
      </c>
      <c r="AN1804" s="45">
        <v>9.81714486011857E-3</v>
      </c>
      <c r="AO1804" s="45">
        <v>1.5320170097291723E-2</v>
      </c>
      <c r="AP1804" s="45">
        <v>2.1134104764624771E-2</v>
      </c>
      <c r="AQ1804" s="45">
        <v>2.7204399231827998E-2</v>
      </c>
      <c r="AR1804" s="45">
        <v>3.3483845535652611E-2</v>
      </c>
      <c r="AS1804" s="45">
        <v>3.9932035316938577E-2</v>
      </c>
      <c r="AT1804" s="45">
        <v>4.6504634846848435E-2</v>
      </c>
      <c r="AU1804" s="45">
        <v>5.3167285066798665E-2</v>
      </c>
      <c r="AV1804" s="45">
        <v>6.3380570152374111E-2</v>
      </c>
      <c r="AW1804" s="45">
        <v>7.2903456598118754E-2</v>
      </c>
      <c r="AX1804" s="45">
        <v>8.2578604813149867E-2</v>
      </c>
      <c r="AY1804" s="45">
        <v>9.1618516438779385E-2</v>
      </c>
      <c r="AZ1804" s="45">
        <v>0.10047896746162988</v>
      </c>
      <c r="BA1804" s="45">
        <v>0.10932797167030114</v>
      </c>
      <c r="BB1804" s="45">
        <v>0.11800878751158556</v>
      </c>
      <c r="BC1804" s="45">
        <v>0.12676394054224754</v>
      </c>
      <c r="BD1804" s="45">
        <v>0.13558453289051067</v>
      </c>
      <c r="BE1804" s="45">
        <v>0.14346625198833585</v>
      </c>
      <c r="BF1804" s="45">
        <v>0.14346625198833585</v>
      </c>
    </row>
    <row r="1805" spans="1:58" ht="13.5" thickBot="1" x14ac:dyDescent="0.25">
      <c r="A1805" s="6" t="s">
        <v>1359</v>
      </c>
      <c r="B1805" s="6" t="s">
        <v>1140</v>
      </c>
      <c r="C1805" s="6" t="s">
        <v>444</v>
      </c>
      <c r="D1805" s="6" t="s">
        <v>1359</v>
      </c>
      <c r="E1805" s="6">
        <v>141.2894875727884</v>
      </c>
      <c r="F1805" s="6" t="s">
        <v>7</v>
      </c>
      <c r="G1805" s="21" t="s">
        <v>1305</v>
      </c>
      <c r="H1805" s="21" t="s">
        <v>1174</v>
      </c>
      <c r="I1805" s="21" t="s">
        <v>1160</v>
      </c>
      <c r="J1805" s="21" t="s">
        <v>240</v>
      </c>
      <c r="K1805" s="21" t="s">
        <v>263</v>
      </c>
      <c r="L1805" s="21" t="s">
        <v>490</v>
      </c>
      <c r="M1805" s="3">
        <v>91.027437199128471</v>
      </c>
      <c r="N1805" s="3">
        <v>141.2894875727884</v>
      </c>
      <c r="O1805" s="21" t="s">
        <v>1478</v>
      </c>
      <c r="P1805" s="21" t="s">
        <v>1464</v>
      </c>
      <c r="Q1805" s="46">
        <v>1.1321057876091004E-2</v>
      </c>
      <c r="R1805" s="46">
        <v>1.2395367276127878E-2</v>
      </c>
      <c r="S1805" s="46">
        <v>1.3302191261741632E-2</v>
      </c>
      <c r="T1805" s="46">
        <v>1.4059381917871734E-2</v>
      </c>
      <c r="U1805" s="46">
        <v>1.4685212602186028E-2</v>
      </c>
      <c r="V1805" s="46">
        <v>1.5197292709753859E-2</v>
      </c>
      <c r="W1805" s="46">
        <v>1.5611947645612497E-2</v>
      </c>
      <c r="X1805" s="46">
        <v>1.5919552098376477E-2</v>
      </c>
      <c r="Y1805" s="46">
        <v>1.6144146320620723E-2</v>
      </c>
      <c r="Z1805" s="46">
        <v>1.838273978879262E-2</v>
      </c>
      <c r="AA1805" s="46">
        <v>1.8056107196778862E-2</v>
      </c>
      <c r="AB1805" s="46">
        <v>1.8202558675071191E-2</v>
      </c>
      <c r="AC1805" s="46">
        <v>1.7857090497849285E-2</v>
      </c>
      <c r="AD1805" s="46">
        <v>1.7765779580593642E-2</v>
      </c>
      <c r="AE1805" s="46">
        <v>1.7761072714218246E-2</v>
      </c>
      <c r="AF1805" s="46">
        <v>1.7652483799290752E-2</v>
      </c>
      <c r="AG1805" s="46">
        <v>1.7652080359503605E-2</v>
      </c>
      <c r="AH1805" s="46">
        <v>1.7646373836473623E-2</v>
      </c>
      <c r="AI1805" s="46">
        <v>1.7370425076844321E-2</v>
      </c>
      <c r="AJ1805" s="46">
        <v>1.7316891963206751E-2</v>
      </c>
      <c r="AK1805" s="46">
        <v>0.32820039120475675</v>
      </c>
      <c r="AL1805" s="45">
        <v>0.32429975319700471</v>
      </c>
      <c r="AM1805" s="45">
        <v>1.1321057876091004E-2</v>
      </c>
      <c r="AN1805" s="45">
        <v>2.3716425152218883E-2</v>
      </c>
      <c r="AO1805" s="45">
        <v>3.7018616413960516E-2</v>
      </c>
      <c r="AP1805" s="45">
        <v>5.1077998331832249E-2</v>
      </c>
      <c r="AQ1805" s="45">
        <v>6.5763210934018282E-2</v>
      </c>
      <c r="AR1805" s="45">
        <v>8.0960503643772136E-2</v>
      </c>
      <c r="AS1805" s="45">
        <v>9.6572451289384631E-2</v>
      </c>
      <c r="AT1805" s="45">
        <v>0.11249200338776111</v>
      </c>
      <c r="AU1805" s="45">
        <v>0.12863614970838183</v>
      </c>
      <c r="AV1805" s="45">
        <v>0.14701888949717445</v>
      </c>
      <c r="AW1805" s="45">
        <v>0.16507499669395331</v>
      </c>
      <c r="AX1805" s="45">
        <v>0.18327755536902451</v>
      </c>
      <c r="AY1805" s="45">
        <v>0.2011346458668738</v>
      </c>
      <c r="AZ1805" s="45">
        <v>0.21890042544746743</v>
      </c>
      <c r="BA1805" s="45">
        <v>0.23666149816168569</v>
      </c>
      <c r="BB1805" s="45">
        <v>0.25431398196097643</v>
      </c>
      <c r="BC1805" s="45">
        <v>0.27196606232048004</v>
      </c>
      <c r="BD1805" s="45">
        <v>0.28961243615695365</v>
      </c>
      <c r="BE1805" s="45">
        <v>0.30698286123379798</v>
      </c>
      <c r="BF1805" s="45">
        <v>0.32429975319700471</v>
      </c>
    </row>
    <row r="1806" spans="1:58" ht="13.5" thickBot="1" x14ac:dyDescent="0.25">
      <c r="A1806" s="6" t="s">
        <v>1350</v>
      </c>
      <c r="B1806" s="6" t="s">
        <v>1350</v>
      </c>
      <c r="C1806" s="6" t="s">
        <v>444</v>
      </c>
      <c r="D1806" s="6" t="s">
        <v>1350</v>
      </c>
      <c r="E1806" s="6">
        <v>0</v>
      </c>
      <c r="F1806" s="6" t="s">
        <v>7</v>
      </c>
      <c r="G1806" s="21" t="s">
        <v>1305</v>
      </c>
      <c r="H1806" s="21" t="s">
        <v>1174</v>
      </c>
      <c r="I1806" s="21" t="s">
        <v>1160</v>
      </c>
      <c r="J1806" s="21" t="s">
        <v>240</v>
      </c>
      <c r="K1806" s="21" t="s">
        <v>265</v>
      </c>
      <c r="L1806" s="21" t="s">
        <v>491</v>
      </c>
      <c r="M1806" s="3">
        <v>0</v>
      </c>
      <c r="N1806" s="3">
        <v>0</v>
      </c>
      <c r="O1806" s="21" t="s">
        <v>1479</v>
      </c>
      <c r="P1806" s="21" t="s">
        <v>1465</v>
      </c>
      <c r="Q1806" s="46">
        <v>0</v>
      </c>
      <c r="R1806" s="46">
        <v>0</v>
      </c>
      <c r="S1806" s="46">
        <v>0</v>
      </c>
      <c r="T1806" s="46">
        <v>0</v>
      </c>
      <c r="U1806" s="46">
        <v>0</v>
      </c>
      <c r="V1806" s="46">
        <v>0</v>
      </c>
      <c r="W1806" s="46">
        <v>0</v>
      </c>
      <c r="X1806" s="46">
        <v>0</v>
      </c>
      <c r="Y1806" s="46">
        <v>0</v>
      </c>
      <c r="Z1806" s="46">
        <v>0</v>
      </c>
      <c r="AA1806" s="46">
        <v>0</v>
      </c>
      <c r="AB1806" s="46">
        <v>0</v>
      </c>
      <c r="AC1806" s="46">
        <v>0</v>
      </c>
      <c r="AD1806" s="46">
        <v>0</v>
      </c>
      <c r="AE1806" s="46">
        <v>0</v>
      </c>
      <c r="AF1806" s="46">
        <v>0</v>
      </c>
      <c r="AG1806" s="46">
        <v>0</v>
      </c>
      <c r="AH1806" s="46">
        <v>0</v>
      </c>
      <c r="AI1806" s="46">
        <v>0</v>
      </c>
      <c r="AJ1806" s="46">
        <v>0</v>
      </c>
      <c r="AK1806" s="46">
        <v>0</v>
      </c>
      <c r="AL1806" s="45">
        <v>0</v>
      </c>
      <c r="AM1806" s="45">
        <v>0</v>
      </c>
      <c r="AN1806" s="45">
        <v>0</v>
      </c>
      <c r="AO1806" s="45">
        <v>0</v>
      </c>
      <c r="AP1806" s="45">
        <v>0</v>
      </c>
      <c r="AQ1806" s="45">
        <v>0</v>
      </c>
      <c r="AR1806" s="45">
        <v>0</v>
      </c>
      <c r="AS1806" s="45">
        <v>0</v>
      </c>
      <c r="AT1806" s="45">
        <v>0</v>
      </c>
      <c r="AU1806" s="45">
        <v>0</v>
      </c>
      <c r="AV1806" s="45">
        <v>0</v>
      </c>
      <c r="AW1806" s="45">
        <v>0</v>
      </c>
      <c r="AX1806" s="45">
        <v>0</v>
      </c>
      <c r="AY1806" s="45">
        <v>0</v>
      </c>
      <c r="AZ1806" s="45">
        <v>0</v>
      </c>
      <c r="BA1806" s="45">
        <v>0</v>
      </c>
      <c r="BB1806" s="45">
        <v>0</v>
      </c>
      <c r="BC1806" s="45">
        <v>0</v>
      </c>
      <c r="BD1806" s="45">
        <v>0</v>
      </c>
      <c r="BE1806" s="45">
        <v>0</v>
      </c>
      <c r="BF1806" s="45">
        <v>0</v>
      </c>
    </row>
    <row r="1807" spans="1:58" ht="13.5" thickBot="1" x14ac:dyDescent="0.25">
      <c r="A1807" s="6" t="s">
        <v>1350</v>
      </c>
      <c r="B1807" s="6" t="s">
        <v>1350</v>
      </c>
      <c r="C1807" s="6" t="s">
        <v>444</v>
      </c>
      <c r="D1807" s="6" t="s">
        <v>1350</v>
      </c>
      <c r="E1807" s="6">
        <v>0</v>
      </c>
      <c r="F1807" s="6" t="s">
        <v>7</v>
      </c>
      <c r="G1807" s="21" t="s">
        <v>1305</v>
      </c>
      <c r="H1807" s="21" t="s">
        <v>1174</v>
      </c>
      <c r="I1807" s="21" t="s">
        <v>1160</v>
      </c>
      <c r="J1807" s="21" t="s">
        <v>240</v>
      </c>
      <c r="K1807" s="21" t="s">
        <v>267</v>
      </c>
      <c r="L1807" s="21" t="s">
        <v>492</v>
      </c>
      <c r="M1807" s="3">
        <v>0</v>
      </c>
      <c r="N1807" s="3">
        <v>0</v>
      </c>
      <c r="O1807" s="21" t="s">
        <v>1479</v>
      </c>
      <c r="P1807" s="21" t="s">
        <v>1465</v>
      </c>
      <c r="Q1807" s="46">
        <v>0</v>
      </c>
      <c r="R1807" s="46">
        <v>0</v>
      </c>
      <c r="S1807" s="46">
        <v>0</v>
      </c>
      <c r="T1807" s="46">
        <v>0</v>
      </c>
      <c r="U1807" s="46">
        <v>0</v>
      </c>
      <c r="V1807" s="46">
        <v>0</v>
      </c>
      <c r="W1807" s="46">
        <v>0</v>
      </c>
      <c r="X1807" s="46">
        <v>0</v>
      </c>
      <c r="Y1807" s="46">
        <v>0</v>
      </c>
      <c r="Z1807" s="46">
        <v>0</v>
      </c>
      <c r="AA1807" s="46">
        <v>0</v>
      </c>
      <c r="AB1807" s="46">
        <v>0</v>
      </c>
      <c r="AC1807" s="46">
        <v>0</v>
      </c>
      <c r="AD1807" s="46">
        <v>0</v>
      </c>
      <c r="AE1807" s="46">
        <v>0</v>
      </c>
      <c r="AF1807" s="46">
        <v>0</v>
      </c>
      <c r="AG1807" s="46">
        <v>0</v>
      </c>
      <c r="AH1807" s="46">
        <v>0</v>
      </c>
      <c r="AI1807" s="46">
        <v>0</v>
      </c>
      <c r="AJ1807" s="46">
        <v>0</v>
      </c>
      <c r="AK1807" s="46">
        <v>0</v>
      </c>
      <c r="AL1807" s="45">
        <v>0</v>
      </c>
      <c r="AM1807" s="45">
        <v>0</v>
      </c>
      <c r="AN1807" s="45">
        <v>0</v>
      </c>
      <c r="AO1807" s="45">
        <v>0</v>
      </c>
      <c r="AP1807" s="45">
        <v>0</v>
      </c>
      <c r="AQ1807" s="45">
        <v>0</v>
      </c>
      <c r="AR1807" s="45">
        <v>0</v>
      </c>
      <c r="AS1807" s="45">
        <v>0</v>
      </c>
      <c r="AT1807" s="45">
        <v>0</v>
      </c>
      <c r="AU1807" s="45">
        <v>0</v>
      </c>
      <c r="AV1807" s="45">
        <v>0</v>
      </c>
      <c r="AW1807" s="45">
        <v>0</v>
      </c>
      <c r="AX1807" s="45">
        <v>0</v>
      </c>
      <c r="AY1807" s="45">
        <v>0</v>
      </c>
      <c r="AZ1807" s="45">
        <v>0</v>
      </c>
      <c r="BA1807" s="45">
        <v>0</v>
      </c>
      <c r="BB1807" s="45">
        <v>0</v>
      </c>
      <c r="BC1807" s="45">
        <v>0</v>
      </c>
      <c r="BD1807" s="45">
        <v>0</v>
      </c>
      <c r="BE1807" s="45">
        <v>0</v>
      </c>
      <c r="BF1807" s="45">
        <v>0</v>
      </c>
    </row>
    <row r="1808" spans="1:58" ht="13.5" thickBot="1" x14ac:dyDescent="0.25">
      <c r="A1808" s="6" t="s">
        <v>1350</v>
      </c>
      <c r="B1808" s="6" t="s">
        <v>1350</v>
      </c>
      <c r="C1808" s="6" t="s">
        <v>444</v>
      </c>
      <c r="D1808" s="6" t="s">
        <v>1350</v>
      </c>
      <c r="E1808" s="6">
        <v>0</v>
      </c>
      <c r="F1808" s="6" t="s">
        <v>7</v>
      </c>
      <c r="G1808" s="21" t="s">
        <v>1305</v>
      </c>
      <c r="H1808" s="21" t="s">
        <v>1174</v>
      </c>
      <c r="I1808" s="21" t="s">
        <v>1160</v>
      </c>
      <c r="J1808" s="21" t="s">
        <v>240</v>
      </c>
      <c r="K1808" s="21" t="s">
        <v>269</v>
      </c>
      <c r="L1808" s="21" t="s">
        <v>493</v>
      </c>
      <c r="M1808" s="3">
        <v>0</v>
      </c>
      <c r="N1808" s="3">
        <v>0</v>
      </c>
      <c r="O1808" s="21" t="s">
        <v>1480</v>
      </c>
      <c r="P1808" s="21" t="s">
        <v>1466</v>
      </c>
      <c r="Q1808" s="46">
        <v>0</v>
      </c>
      <c r="R1808" s="46">
        <v>0</v>
      </c>
      <c r="S1808" s="46">
        <v>0</v>
      </c>
      <c r="T1808" s="46">
        <v>0</v>
      </c>
      <c r="U1808" s="46">
        <v>0</v>
      </c>
      <c r="V1808" s="46">
        <v>0</v>
      </c>
      <c r="W1808" s="46">
        <v>0</v>
      </c>
      <c r="X1808" s="46">
        <v>0</v>
      </c>
      <c r="Y1808" s="46">
        <v>0</v>
      </c>
      <c r="Z1808" s="46">
        <v>0</v>
      </c>
      <c r="AA1808" s="46">
        <v>0</v>
      </c>
      <c r="AB1808" s="46">
        <v>0</v>
      </c>
      <c r="AC1808" s="46">
        <v>0</v>
      </c>
      <c r="AD1808" s="46">
        <v>0</v>
      </c>
      <c r="AE1808" s="46">
        <v>0</v>
      </c>
      <c r="AF1808" s="46">
        <v>0</v>
      </c>
      <c r="AG1808" s="46">
        <v>0</v>
      </c>
      <c r="AH1808" s="46">
        <v>0</v>
      </c>
      <c r="AI1808" s="46">
        <v>0</v>
      </c>
      <c r="AJ1808" s="46">
        <v>0</v>
      </c>
      <c r="AK1808" s="46">
        <v>0</v>
      </c>
      <c r="AL1808" s="45">
        <v>0</v>
      </c>
      <c r="AM1808" s="45">
        <v>0</v>
      </c>
      <c r="AN1808" s="45">
        <v>0</v>
      </c>
      <c r="AO1808" s="45">
        <v>0</v>
      </c>
      <c r="AP1808" s="45">
        <v>0</v>
      </c>
      <c r="AQ1808" s="45">
        <v>0</v>
      </c>
      <c r="AR1808" s="45">
        <v>0</v>
      </c>
      <c r="AS1808" s="45">
        <v>0</v>
      </c>
      <c r="AT1808" s="45">
        <v>0</v>
      </c>
      <c r="AU1808" s="45">
        <v>0</v>
      </c>
      <c r="AV1808" s="45">
        <v>0</v>
      </c>
      <c r="AW1808" s="45">
        <v>0</v>
      </c>
      <c r="AX1808" s="45">
        <v>0</v>
      </c>
      <c r="AY1808" s="45">
        <v>0</v>
      </c>
      <c r="AZ1808" s="45">
        <v>0</v>
      </c>
      <c r="BA1808" s="45">
        <v>0</v>
      </c>
      <c r="BB1808" s="45">
        <v>0</v>
      </c>
      <c r="BC1808" s="45">
        <v>0</v>
      </c>
      <c r="BD1808" s="45">
        <v>0</v>
      </c>
      <c r="BE1808" s="45">
        <v>0</v>
      </c>
      <c r="BF1808" s="45">
        <v>0</v>
      </c>
    </row>
    <row r="1809" spans="1:58" ht="13.5" thickBot="1" x14ac:dyDescent="0.25">
      <c r="A1809" s="6" t="s">
        <v>1350</v>
      </c>
      <c r="B1809" s="6" t="s">
        <v>1350</v>
      </c>
      <c r="C1809" s="6" t="s">
        <v>444</v>
      </c>
      <c r="D1809" s="6" t="s">
        <v>1350</v>
      </c>
      <c r="E1809" s="6">
        <v>0</v>
      </c>
      <c r="F1809" s="6" t="s">
        <v>7</v>
      </c>
      <c r="G1809" s="21" t="s">
        <v>1305</v>
      </c>
      <c r="H1809" s="21" t="s">
        <v>1174</v>
      </c>
      <c r="I1809" s="21" t="s">
        <v>1160</v>
      </c>
      <c r="J1809" s="21" t="s">
        <v>240</v>
      </c>
      <c r="K1809" s="21" t="s">
        <v>271</v>
      </c>
      <c r="L1809" s="21" t="s">
        <v>494</v>
      </c>
      <c r="M1809" s="3">
        <v>0</v>
      </c>
      <c r="N1809" s="3">
        <v>0</v>
      </c>
      <c r="O1809" s="21" t="s">
        <v>1481</v>
      </c>
      <c r="P1809" s="21" t="s">
        <v>1467</v>
      </c>
      <c r="Q1809" s="46">
        <v>0</v>
      </c>
      <c r="R1809" s="46">
        <v>0</v>
      </c>
      <c r="S1809" s="46">
        <v>0</v>
      </c>
      <c r="T1809" s="46">
        <v>0</v>
      </c>
      <c r="U1809" s="46">
        <v>0</v>
      </c>
      <c r="V1809" s="46">
        <v>0</v>
      </c>
      <c r="W1809" s="46">
        <v>0</v>
      </c>
      <c r="X1809" s="46">
        <v>0</v>
      </c>
      <c r="Y1809" s="46">
        <v>0</v>
      </c>
      <c r="Z1809" s="46">
        <v>0</v>
      </c>
      <c r="AA1809" s="46">
        <v>0</v>
      </c>
      <c r="AB1809" s="46">
        <v>0</v>
      </c>
      <c r="AC1809" s="46">
        <v>0</v>
      </c>
      <c r="AD1809" s="46">
        <v>0</v>
      </c>
      <c r="AE1809" s="46">
        <v>0</v>
      </c>
      <c r="AF1809" s="46">
        <v>0</v>
      </c>
      <c r="AG1809" s="46">
        <v>0</v>
      </c>
      <c r="AH1809" s="46">
        <v>0</v>
      </c>
      <c r="AI1809" s="46">
        <v>0</v>
      </c>
      <c r="AJ1809" s="46">
        <v>0</v>
      </c>
      <c r="AK1809" s="46">
        <v>0</v>
      </c>
      <c r="AL1809" s="45">
        <v>0</v>
      </c>
      <c r="AM1809" s="45">
        <v>0</v>
      </c>
      <c r="AN1809" s="45">
        <v>0</v>
      </c>
      <c r="AO1809" s="45">
        <v>0</v>
      </c>
      <c r="AP1809" s="45">
        <v>0</v>
      </c>
      <c r="AQ1809" s="45">
        <v>0</v>
      </c>
      <c r="AR1809" s="45">
        <v>0</v>
      </c>
      <c r="AS1809" s="45">
        <v>0</v>
      </c>
      <c r="AT1809" s="45">
        <v>0</v>
      </c>
      <c r="AU1809" s="45">
        <v>0</v>
      </c>
      <c r="AV1809" s="45">
        <v>0</v>
      </c>
      <c r="AW1809" s="45">
        <v>0</v>
      </c>
      <c r="AX1809" s="45">
        <v>0</v>
      </c>
      <c r="AY1809" s="45">
        <v>0</v>
      </c>
      <c r="AZ1809" s="45">
        <v>0</v>
      </c>
      <c r="BA1809" s="45">
        <v>0</v>
      </c>
      <c r="BB1809" s="45">
        <v>0</v>
      </c>
      <c r="BC1809" s="45">
        <v>0</v>
      </c>
      <c r="BD1809" s="45">
        <v>0</v>
      </c>
      <c r="BE1809" s="45">
        <v>0</v>
      </c>
      <c r="BF1809" s="45">
        <v>0</v>
      </c>
    </row>
    <row r="1810" spans="1:58" ht="13.5" thickBot="1" x14ac:dyDescent="0.25">
      <c r="A1810" s="6" t="s">
        <v>1350</v>
      </c>
      <c r="B1810" s="6" t="s">
        <v>1350</v>
      </c>
      <c r="C1810" s="6" t="s">
        <v>444</v>
      </c>
      <c r="D1810" s="6" t="s">
        <v>1350</v>
      </c>
      <c r="E1810" s="6">
        <v>0</v>
      </c>
      <c r="F1810" s="6" t="s">
        <v>7</v>
      </c>
      <c r="G1810" s="21" t="s">
        <v>1305</v>
      </c>
      <c r="H1810" s="21" t="s">
        <v>1174</v>
      </c>
      <c r="I1810" s="21" t="s">
        <v>1160</v>
      </c>
      <c r="J1810" s="21" t="s">
        <v>240</v>
      </c>
      <c r="K1810" s="21" t="s">
        <v>273</v>
      </c>
      <c r="L1810" s="21" t="s">
        <v>495</v>
      </c>
      <c r="M1810" s="3">
        <v>0</v>
      </c>
      <c r="N1810" s="3">
        <v>0</v>
      </c>
      <c r="O1810" s="21" t="s">
        <v>1482</v>
      </c>
      <c r="P1810" s="21" t="s">
        <v>1468</v>
      </c>
      <c r="Q1810" s="46">
        <v>0</v>
      </c>
      <c r="R1810" s="46">
        <v>0</v>
      </c>
      <c r="S1810" s="46">
        <v>0</v>
      </c>
      <c r="T1810" s="46">
        <v>0</v>
      </c>
      <c r="U1810" s="46">
        <v>0</v>
      </c>
      <c r="V1810" s="46">
        <v>0</v>
      </c>
      <c r="W1810" s="46">
        <v>0</v>
      </c>
      <c r="X1810" s="46">
        <v>0</v>
      </c>
      <c r="Y1810" s="46">
        <v>0</v>
      </c>
      <c r="Z1810" s="46">
        <v>0</v>
      </c>
      <c r="AA1810" s="46">
        <v>0</v>
      </c>
      <c r="AB1810" s="46">
        <v>0</v>
      </c>
      <c r="AC1810" s="46">
        <v>0</v>
      </c>
      <c r="AD1810" s="46">
        <v>0</v>
      </c>
      <c r="AE1810" s="46">
        <v>0</v>
      </c>
      <c r="AF1810" s="46">
        <v>0</v>
      </c>
      <c r="AG1810" s="46">
        <v>0</v>
      </c>
      <c r="AH1810" s="46">
        <v>0</v>
      </c>
      <c r="AI1810" s="46">
        <v>0</v>
      </c>
      <c r="AJ1810" s="46">
        <v>0</v>
      </c>
      <c r="AK1810" s="46">
        <v>0</v>
      </c>
      <c r="AL1810" s="45">
        <v>0</v>
      </c>
      <c r="AM1810" s="45">
        <v>0</v>
      </c>
      <c r="AN1810" s="45">
        <v>0</v>
      </c>
      <c r="AO1810" s="45">
        <v>0</v>
      </c>
      <c r="AP1810" s="45">
        <v>0</v>
      </c>
      <c r="AQ1810" s="45">
        <v>0</v>
      </c>
      <c r="AR1810" s="45">
        <v>0</v>
      </c>
      <c r="AS1810" s="45">
        <v>0</v>
      </c>
      <c r="AT1810" s="45">
        <v>0</v>
      </c>
      <c r="AU1810" s="45">
        <v>0</v>
      </c>
      <c r="AV1810" s="45">
        <v>0</v>
      </c>
      <c r="AW1810" s="45">
        <v>0</v>
      </c>
      <c r="AX1810" s="45">
        <v>0</v>
      </c>
      <c r="AY1810" s="45">
        <v>0</v>
      </c>
      <c r="AZ1810" s="45">
        <v>0</v>
      </c>
      <c r="BA1810" s="45">
        <v>0</v>
      </c>
      <c r="BB1810" s="45">
        <v>0</v>
      </c>
      <c r="BC1810" s="45">
        <v>0</v>
      </c>
      <c r="BD1810" s="45">
        <v>0</v>
      </c>
      <c r="BE1810" s="45">
        <v>0</v>
      </c>
      <c r="BF1810" s="45">
        <v>0</v>
      </c>
    </row>
    <row r="1811" spans="1:58" ht="13.5" thickBot="1" x14ac:dyDescent="0.25">
      <c r="A1811" s="6" t="s">
        <v>1350</v>
      </c>
      <c r="B1811" s="6" t="s">
        <v>1350</v>
      </c>
      <c r="C1811" s="6" t="s">
        <v>444</v>
      </c>
      <c r="D1811" s="6" t="s">
        <v>1350</v>
      </c>
      <c r="E1811" s="6">
        <v>0</v>
      </c>
      <c r="F1811" s="6" t="s">
        <v>7</v>
      </c>
      <c r="G1811" s="21" t="s">
        <v>1305</v>
      </c>
      <c r="H1811" s="21" t="s">
        <v>1174</v>
      </c>
      <c r="I1811" s="21" t="s">
        <v>1160</v>
      </c>
      <c r="J1811" s="21" t="s">
        <v>240</v>
      </c>
      <c r="K1811" s="21" t="s">
        <v>275</v>
      </c>
      <c r="L1811" s="21" t="s">
        <v>496</v>
      </c>
      <c r="M1811" s="3">
        <v>0</v>
      </c>
      <c r="N1811" s="3">
        <v>0</v>
      </c>
      <c r="O1811" s="21" t="s">
        <v>1482</v>
      </c>
      <c r="P1811" s="21" t="s">
        <v>1468</v>
      </c>
      <c r="Q1811" s="46">
        <v>0</v>
      </c>
      <c r="R1811" s="46">
        <v>0</v>
      </c>
      <c r="S1811" s="46">
        <v>0</v>
      </c>
      <c r="T1811" s="46">
        <v>0</v>
      </c>
      <c r="U1811" s="46">
        <v>0</v>
      </c>
      <c r="V1811" s="46">
        <v>0</v>
      </c>
      <c r="W1811" s="46">
        <v>0</v>
      </c>
      <c r="X1811" s="46">
        <v>0</v>
      </c>
      <c r="Y1811" s="46">
        <v>0</v>
      </c>
      <c r="Z1811" s="46">
        <v>0</v>
      </c>
      <c r="AA1811" s="46">
        <v>0</v>
      </c>
      <c r="AB1811" s="46">
        <v>0</v>
      </c>
      <c r="AC1811" s="46">
        <v>0</v>
      </c>
      <c r="AD1811" s="46">
        <v>0</v>
      </c>
      <c r="AE1811" s="46">
        <v>0</v>
      </c>
      <c r="AF1811" s="46">
        <v>0</v>
      </c>
      <c r="AG1811" s="46">
        <v>0</v>
      </c>
      <c r="AH1811" s="46">
        <v>0</v>
      </c>
      <c r="AI1811" s="46">
        <v>0</v>
      </c>
      <c r="AJ1811" s="46">
        <v>0</v>
      </c>
      <c r="AK1811" s="46">
        <v>0</v>
      </c>
      <c r="AL1811" s="45">
        <v>0</v>
      </c>
      <c r="AM1811" s="45">
        <v>0</v>
      </c>
      <c r="AN1811" s="45">
        <v>0</v>
      </c>
      <c r="AO1811" s="45">
        <v>0</v>
      </c>
      <c r="AP1811" s="45">
        <v>0</v>
      </c>
      <c r="AQ1811" s="45">
        <v>0</v>
      </c>
      <c r="AR1811" s="45">
        <v>0</v>
      </c>
      <c r="AS1811" s="45">
        <v>0</v>
      </c>
      <c r="AT1811" s="45">
        <v>0</v>
      </c>
      <c r="AU1811" s="45">
        <v>0</v>
      </c>
      <c r="AV1811" s="45">
        <v>0</v>
      </c>
      <c r="AW1811" s="45">
        <v>0</v>
      </c>
      <c r="AX1811" s="45">
        <v>0</v>
      </c>
      <c r="AY1811" s="45">
        <v>0</v>
      </c>
      <c r="AZ1811" s="45">
        <v>0</v>
      </c>
      <c r="BA1811" s="45">
        <v>0</v>
      </c>
      <c r="BB1811" s="45">
        <v>0</v>
      </c>
      <c r="BC1811" s="45">
        <v>0</v>
      </c>
      <c r="BD1811" s="45">
        <v>0</v>
      </c>
      <c r="BE1811" s="45">
        <v>0</v>
      </c>
      <c r="BF1811" s="45">
        <v>0</v>
      </c>
    </row>
    <row r="1812" spans="1:58" ht="13.5" thickBot="1" x14ac:dyDescent="0.25">
      <c r="A1812" s="6" t="s">
        <v>1350</v>
      </c>
      <c r="B1812" s="6" t="s">
        <v>1350</v>
      </c>
      <c r="C1812" s="6" t="s">
        <v>444</v>
      </c>
      <c r="D1812" s="6" t="s">
        <v>1350</v>
      </c>
      <c r="E1812" s="6">
        <v>0</v>
      </c>
      <c r="F1812" s="6" t="s">
        <v>7</v>
      </c>
      <c r="G1812" s="21" t="s">
        <v>1305</v>
      </c>
      <c r="H1812" s="21" t="s">
        <v>1174</v>
      </c>
      <c r="I1812" s="21" t="s">
        <v>1160</v>
      </c>
      <c r="J1812" s="21" t="s">
        <v>240</v>
      </c>
      <c r="K1812" s="21" t="s">
        <v>277</v>
      </c>
      <c r="L1812" s="21" t="s">
        <v>497</v>
      </c>
      <c r="M1812" s="3">
        <v>0</v>
      </c>
      <c r="N1812" s="3">
        <v>0</v>
      </c>
      <c r="O1812" s="21" t="s">
        <v>1483</v>
      </c>
      <c r="P1812" s="21" t="s">
        <v>1469</v>
      </c>
      <c r="Q1812" s="46">
        <v>0</v>
      </c>
      <c r="R1812" s="46">
        <v>0</v>
      </c>
      <c r="S1812" s="46">
        <v>0</v>
      </c>
      <c r="T1812" s="46">
        <v>0</v>
      </c>
      <c r="U1812" s="46">
        <v>0</v>
      </c>
      <c r="V1812" s="46">
        <v>0</v>
      </c>
      <c r="W1812" s="46">
        <v>0</v>
      </c>
      <c r="X1812" s="46">
        <v>0</v>
      </c>
      <c r="Y1812" s="46">
        <v>0</v>
      </c>
      <c r="Z1812" s="46">
        <v>0</v>
      </c>
      <c r="AA1812" s="46">
        <v>0</v>
      </c>
      <c r="AB1812" s="46">
        <v>0</v>
      </c>
      <c r="AC1812" s="46">
        <v>0</v>
      </c>
      <c r="AD1812" s="46">
        <v>0</v>
      </c>
      <c r="AE1812" s="46">
        <v>0</v>
      </c>
      <c r="AF1812" s="46">
        <v>0</v>
      </c>
      <c r="AG1812" s="46">
        <v>0</v>
      </c>
      <c r="AH1812" s="46">
        <v>0</v>
      </c>
      <c r="AI1812" s="46">
        <v>0</v>
      </c>
      <c r="AJ1812" s="46">
        <v>0</v>
      </c>
      <c r="AK1812" s="46">
        <v>0</v>
      </c>
      <c r="AL1812" s="45">
        <v>0</v>
      </c>
      <c r="AM1812" s="45">
        <v>0</v>
      </c>
      <c r="AN1812" s="45">
        <v>0</v>
      </c>
      <c r="AO1812" s="45">
        <v>0</v>
      </c>
      <c r="AP1812" s="45">
        <v>0</v>
      </c>
      <c r="AQ1812" s="45">
        <v>0</v>
      </c>
      <c r="AR1812" s="45">
        <v>0</v>
      </c>
      <c r="AS1812" s="45">
        <v>0</v>
      </c>
      <c r="AT1812" s="45">
        <v>0</v>
      </c>
      <c r="AU1812" s="45">
        <v>0</v>
      </c>
      <c r="AV1812" s="45">
        <v>0</v>
      </c>
      <c r="AW1812" s="45">
        <v>0</v>
      </c>
      <c r="AX1812" s="45">
        <v>0</v>
      </c>
      <c r="AY1812" s="45">
        <v>0</v>
      </c>
      <c r="AZ1812" s="45">
        <v>0</v>
      </c>
      <c r="BA1812" s="45">
        <v>0</v>
      </c>
      <c r="BB1812" s="45">
        <v>0</v>
      </c>
      <c r="BC1812" s="45">
        <v>0</v>
      </c>
      <c r="BD1812" s="45">
        <v>0</v>
      </c>
      <c r="BE1812" s="45">
        <v>0</v>
      </c>
      <c r="BF1812" s="45">
        <v>0</v>
      </c>
    </row>
    <row r="1813" spans="1:58" ht="13.5" thickBot="1" x14ac:dyDescent="0.25">
      <c r="A1813" s="6" t="s">
        <v>1358</v>
      </c>
      <c r="B1813" s="6" t="s">
        <v>1144</v>
      </c>
      <c r="C1813" s="6" t="s">
        <v>444</v>
      </c>
      <c r="D1813" s="6" t="s">
        <v>1358</v>
      </c>
      <c r="E1813" s="6">
        <v>107.39430133431512</v>
      </c>
      <c r="F1813" s="6" t="s">
        <v>7</v>
      </c>
      <c r="G1813" s="21" t="s">
        <v>1305</v>
      </c>
      <c r="H1813" s="21" t="s">
        <v>1174</v>
      </c>
      <c r="I1813" s="21" t="s">
        <v>1160</v>
      </c>
      <c r="J1813" s="21" t="s">
        <v>240</v>
      </c>
      <c r="K1813" s="21" t="s">
        <v>279</v>
      </c>
      <c r="L1813" s="21" t="s">
        <v>498</v>
      </c>
      <c r="M1813" s="3">
        <v>69.788393270369752</v>
      </c>
      <c r="N1813" s="3">
        <v>107.39430133431512</v>
      </c>
      <c r="O1813" s="21" t="s">
        <v>1483</v>
      </c>
      <c r="P1813" s="21" t="s">
        <v>1469</v>
      </c>
      <c r="Q1813" s="46">
        <v>1.2088885199391341E-2</v>
      </c>
      <c r="R1813" s="46">
        <v>1.3165645784070389E-2</v>
      </c>
      <c r="S1813" s="46">
        <v>1.4053661183156476E-2</v>
      </c>
      <c r="T1813" s="46">
        <v>1.4774610612481396E-2</v>
      </c>
      <c r="U1813" s="46">
        <v>1.5350183720091682E-2</v>
      </c>
      <c r="V1813" s="46">
        <v>1.5800946111455456E-2</v>
      </c>
      <c r="W1813" s="46">
        <v>1.6145722130895022E-2</v>
      </c>
      <c r="X1813" s="46">
        <v>1.6376261193053656E-2</v>
      </c>
      <c r="Y1813" s="46">
        <v>1.6518953139399644E-2</v>
      </c>
      <c r="Z1813" s="46">
        <v>2.070814628206814E-2</v>
      </c>
      <c r="AA1813" s="46">
        <v>1.9866600191751311E-2</v>
      </c>
      <c r="AB1813" s="46">
        <v>1.9998367095397245E-2</v>
      </c>
      <c r="AC1813" s="46">
        <v>1.9185387285880345E-2</v>
      </c>
      <c r="AD1813" s="46">
        <v>1.8898311545225414E-2</v>
      </c>
      <c r="AE1813" s="46">
        <v>1.8800662926501777E-2</v>
      </c>
      <c r="AF1813" s="46">
        <v>1.8511623852800873E-2</v>
      </c>
      <c r="AG1813" s="46">
        <v>1.848435588934574E-2</v>
      </c>
      <c r="AH1813" s="46">
        <v>1.8446590785718493E-2</v>
      </c>
      <c r="AI1813" s="46">
        <v>1.7873897130509842E-2</v>
      </c>
      <c r="AJ1813" s="46">
        <v>1.7741462114574533E-2</v>
      </c>
      <c r="AK1813" s="46">
        <v>0.31753730844453742</v>
      </c>
      <c r="AL1813" s="45">
        <v>0.31753730844453742</v>
      </c>
      <c r="AM1813" s="45">
        <v>1.2088885199391341E-2</v>
      </c>
      <c r="AN1813" s="45">
        <v>2.5254530983461729E-2</v>
      </c>
      <c r="AO1813" s="45">
        <v>3.9308192166618204E-2</v>
      </c>
      <c r="AP1813" s="45">
        <v>5.4082802779099604E-2</v>
      </c>
      <c r="AQ1813" s="45">
        <v>6.9432986499191288E-2</v>
      </c>
      <c r="AR1813" s="45">
        <v>8.523393261064674E-2</v>
      </c>
      <c r="AS1813" s="45">
        <v>0.10137965474154176</v>
      </c>
      <c r="AT1813" s="45">
        <v>0.11775591593459542</v>
      </c>
      <c r="AU1813" s="45">
        <v>0.13427486907399505</v>
      </c>
      <c r="AV1813" s="45">
        <v>0.15498301535606318</v>
      </c>
      <c r="AW1813" s="45">
        <v>0.1748496155478145</v>
      </c>
      <c r="AX1813" s="45">
        <v>0.19484798264321174</v>
      </c>
      <c r="AY1813" s="45">
        <v>0.21403336992909208</v>
      </c>
      <c r="AZ1813" s="45">
        <v>0.2329316814743175</v>
      </c>
      <c r="BA1813" s="45">
        <v>0.25173234440081926</v>
      </c>
      <c r="BB1813" s="45">
        <v>0.27024396825362013</v>
      </c>
      <c r="BC1813" s="45">
        <v>0.28872832414296584</v>
      </c>
      <c r="BD1813" s="45">
        <v>0.30717491492868432</v>
      </c>
      <c r="BE1813" s="45">
        <v>0.31753730844453742</v>
      </c>
      <c r="BF1813" s="45">
        <v>0.31753730844453742</v>
      </c>
    </row>
    <row r="1814" spans="1:58" ht="13.5" thickBot="1" x14ac:dyDescent="0.25">
      <c r="A1814" s="6" t="s">
        <v>1359</v>
      </c>
      <c r="B1814" s="6" t="s">
        <v>1145</v>
      </c>
      <c r="C1814" s="6" t="s">
        <v>444</v>
      </c>
      <c r="D1814" s="6" t="s">
        <v>1359</v>
      </c>
      <c r="E1814" s="6">
        <v>187.60925279949203</v>
      </c>
      <c r="F1814" s="6" t="s">
        <v>7</v>
      </c>
      <c r="G1814" s="21" t="s">
        <v>1305</v>
      </c>
      <c r="H1814" s="21" t="s">
        <v>1174</v>
      </c>
      <c r="I1814" s="21" t="s">
        <v>1160</v>
      </c>
      <c r="J1814" s="21" t="s">
        <v>240</v>
      </c>
      <c r="K1814" s="21" t="s">
        <v>245</v>
      </c>
      <c r="L1814" s="21" t="s">
        <v>499</v>
      </c>
      <c r="M1814" s="3">
        <v>123.04842898332332</v>
      </c>
      <c r="N1814" s="3">
        <v>187.60925279949203</v>
      </c>
      <c r="O1814" s="21" t="s">
        <v>1473</v>
      </c>
      <c r="P1814" s="21" t="s">
        <v>1459</v>
      </c>
      <c r="Q1814" s="46">
        <v>1.7380913121440883E-2</v>
      </c>
      <c r="R1814" s="46">
        <v>1.904364186851927E-2</v>
      </c>
      <c r="S1814" s="46">
        <v>2.0451201232326473E-2</v>
      </c>
      <c r="T1814" s="46">
        <v>2.1630516543377148E-2</v>
      </c>
      <c r="U1814" s="46">
        <v>2.2609238149365399E-2</v>
      </c>
      <c r="V1814" s="46">
        <v>2.3414071834630425E-2</v>
      </c>
      <c r="W1814" s="46">
        <v>2.4069819433385545E-2</v>
      </c>
      <c r="X1814" s="46">
        <v>2.4561315206624631E-2</v>
      </c>
      <c r="Y1814" s="46">
        <v>2.4925328294521733E-2</v>
      </c>
      <c r="Z1814" s="46">
        <v>2.861769707176048E-2</v>
      </c>
      <c r="AA1814" s="46">
        <v>2.8085406093579814E-2</v>
      </c>
      <c r="AB1814" s="46">
        <v>2.8337438139784104E-2</v>
      </c>
      <c r="AC1814" s="46">
        <v>2.7781461580856648E-2</v>
      </c>
      <c r="AD1814" s="46">
        <v>2.7647014139270433E-2</v>
      </c>
      <c r="AE1814" s="46">
        <v>2.7657201440357698E-2</v>
      </c>
      <c r="AF1814" s="46">
        <v>2.7497449278631136E-2</v>
      </c>
      <c r="AG1814" s="46">
        <v>2.7520849422926243E-2</v>
      </c>
      <c r="AH1814" s="46">
        <v>2.7535504581526996E-2</v>
      </c>
      <c r="AI1814" s="46">
        <v>2.710452002737054E-2</v>
      </c>
      <c r="AJ1814" s="46">
        <v>2.7040307321463057E-2</v>
      </c>
      <c r="AK1814" s="46">
        <v>0.51384313188870567</v>
      </c>
      <c r="AL1814" s="45">
        <v>0.50291089478171869</v>
      </c>
      <c r="AM1814" s="45">
        <v>1.7380913121440883E-2</v>
      </c>
      <c r="AN1814" s="45">
        <v>3.6424554989960153E-2</v>
      </c>
      <c r="AO1814" s="45">
        <v>5.6875756222286626E-2</v>
      </c>
      <c r="AP1814" s="45">
        <v>7.850627276566377E-2</v>
      </c>
      <c r="AQ1814" s="45">
        <v>0.10111551091502917</v>
      </c>
      <c r="AR1814" s="45">
        <v>0.1245295827496596</v>
      </c>
      <c r="AS1814" s="45">
        <v>0.14859940218304515</v>
      </c>
      <c r="AT1814" s="45">
        <v>0.17316071738966979</v>
      </c>
      <c r="AU1814" s="45">
        <v>0.19808604568419153</v>
      </c>
      <c r="AV1814" s="45">
        <v>0.22670374275595201</v>
      </c>
      <c r="AW1814" s="45">
        <v>0.2547891488495318</v>
      </c>
      <c r="AX1814" s="45">
        <v>0.28312658698931592</v>
      </c>
      <c r="AY1814" s="45">
        <v>0.31090804857017257</v>
      </c>
      <c r="AZ1814" s="45">
        <v>0.33855506270944302</v>
      </c>
      <c r="BA1814" s="45">
        <v>0.36621226414980074</v>
      </c>
      <c r="BB1814" s="45">
        <v>0.39370971342843186</v>
      </c>
      <c r="BC1814" s="45">
        <v>0.42123056285135813</v>
      </c>
      <c r="BD1814" s="45">
        <v>0.44876606743288511</v>
      </c>
      <c r="BE1814" s="45">
        <v>0.47587058746025562</v>
      </c>
      <c r="BF1814" s="45">
        <v>0.50291089478171869</v>
      </c>
    </row>
    <row r="1815" spans="1:58" ht="13.5" thickBot="1" x14ac:dyDescent="0.25">
      <c r="A1815" s="6" t="s">
        <v>1359</v>
      </c>
      <c r="B1815" s="6" t="s">
        <v>1358</v>
      </c>
      <c r="C1815" s="6" t="s">
        <v>444</v>
      </c>
      <c r="D1815" s="6" t="s">
        <v>1359</v>
      </c>
      <c r="E1815" s="6">
        <v>184.13418527222595</v>
      </c>
      <c r="F1815" s="6" t="s">
        <v>7</v>
      </c>
      <c r="G1815" s="21" t="s">
        <v>1305</v>
      </c>
      <c r="H1815" s="21" t="s">
        <v>1174</v>
      </c>
      <c r="I1815" s="21" t="s">
        <v>1160</v>
      </c>
      <c r="J1815" s="21" t="s">
        <v>240</v>
      </c>
      <c r="K1815" s="21" t="s">
        <v>247</v>
      </c>
      <c r="L1815" s="21" t="s">
        <v>500</v>
      </c>
      <c r="M1815" s="3">
        <v>112.10560526423762</v>
      </c>
      <c r="N1815" s="3">
        <v>184.13418527222595</v>
      </c>
      <c r="O1815" s="21" t="s">
        <v>1473</v>
      </c>
      <c r="P1815" s="21" t="s">
        <v>1459</v>
      </c>
      <c r="Q1815" s="46">
        <v>9.1616782501537219E-3</v>
      </c>
      <c r="R1815" s="46">
        <v>1.003812160451476E-2</v>
      </c>
      <c r="S1815" s="46">
        <v>1.0780062256256743E-2</v>
      </c>
      <c r="T1815" s="46">
        <v>1.1401692855284242E-2</v>
      </c>
      <c r="U1815" s="46">
        <v>1.191758821635574E-2</v>
      </c>
      <c r="V1815" s="46">
        <v>1.2341825264073772E-2</v>
      </c>
      <c r="W1815" s="46">
        <v>1.2687477329136694E-2</v>
      </c>
      <c r="X1815" s="46">
        <v>1.2946550376925664E-2</v>
      </c>
      <c r="Y1815" s="46">
        <v>1.3138425842090046E-2</v>
      </c>
      <c r="Z1815" s="46">
        <v>1.7029977483789423E-2</v>
      </c>
      <c r="AA1815" s="46">
        <v>1.6340399010568316E-2</v>
      </c>
      <c r="AB1815" s="46">
        <v>1.6543213611003641E-2</v>
      </c>
      <c r="AC1815" s="46">
        <v>1.5887723385621551E-2</v>
      </c>
      <c r="AD1815" s="46">
        <v>1.571400348222568E-2</v>
      </c>
      <c r="AE1815" s="46">
        <v>1.5714366792870509E-2</v>
      </c>
      <c r="AF1815" s="46">
        <v>1.5540900745259659E-2</v>
      </c>
      <c r="AG1815" s="46">
        <v>1.5610329126730728E-2</v>
      </c>
      <c r="AH1815" s="46">
        <v>1.5670184443774979E-2</v>
      </c>
      <c r="AI1815" s="46">
        <v>1.524220160641946E-2</v>
      </c>
      <c r="AJ1815" s="46">
        <v>1.5215720916232422E-2</v>
      </c>
      <c r="AK1815" s="46">
        <v>0.2772361288588478</v>
      </c>
      <c r="AL1815" s="45">
        <v>0.2772361288588478</v>
      </c>
      <c r="AM1815" s="45">
        <v>9.1616782501537219E-3</v>
      </c>
      <c r="AN1815" s="45">
        <v>1.9199799854668482E-2</v>
      </c>
      <c r="AO1815" s="45">
        <v>2.9979862110925223E-2</v>
      </c>
      <c r="AP1815" s="45">
        <v>4.1381554966209468E-2</v>
      </c>
      <c r="AQ1815" s="45">
        <v>5.3299143182565206E-2</v>
      </c>
      <c r="AR1815" s="45">
        <v>6.5640968446638984E-2</v>
      </c>
      <c r="AS1815" s="45">
        <v>7.8328445775775676E-2</v>
      </c>
      <c r="AT1815" s="45">
        <v>9.1274996152701335E-2</v>
      </c>
      <c r="AU1815" s="45">
        <v>0.10441342199479138</v>
      </c>
      <c r="AV1815" s="45">
        <v>0.12144339947858081</v>
      </c>
      <c r="AW1815" s="45">
        <v>0.13778379848914912</v>
      </c>
      <c r="AX1815" s="45">
        <v>0.15432701210015276</v>
      </c>
      <c r="AY1815" s="45">
        <v>0.17021473548577432</v>
      </c>
      <c r="AZ1815" s="45">
        <v>0.185928738968</v>
      </c>
      <c r="BA1815" s="45">
        <v>0.20164310576087049</v>
      </c>
      <c r="BB1815" s="45">
        <v>0.21718400650613015</v>
      </c>
      <c r="BC1815" s="45">
        <v>0.23279433563286087</v>
      </c>
      <c r="BD1815" s="45">
        <v>0.24846452007663583</v>
      </c>
      <c r="BE1815" s="45">
        <v>0.26370672168305531</v>
      </c>
      <c r="BF1815" s="45">
        <v>0.2772361288588478</v>
      </c>
    </row>
    <row r="1816" spans="1:58" ht="13.5" thickBot="1" x14ac:dyDescent="0.25">
      <c r="A1816" s="6" t="s">
        <v>1359</v>
      </c>
      <c r="B1816" s="6" t="s">
        <v>1145</v>
      </c>
      <c r="C1816" s="6" t="s">
        <v>444</v>
      </c>
      <c r="D1816" s="6" t="s">
        <v>1359</v>
      </c>
      <c r="E1816" s="6">
        <v>207.17826185698695</v>
      </c>
      <c r="F1816" s="6" t="s">
        <v>7</v>
      </c>
      <c r="G1816" s="21" t="s">
        <v>1305</v>
      </c>
      <c r="H1816" s="21" t="s">
        <v>1174</v>
      </c>
      <c r="I1816" s="21" t="s">
        <v>1160</v>
      </c>
      <c r="J1816" s="21" t="s">
        <v>240</v>
      </c>
      <c r="K1816" s="21" t="s">
        <v>249</v>
      </c>
      <c r="L1816" s="21" t="s">
        <v>501</v>
      </c>
      <c r="M1816" s="3">
        <v>125.08984114903528</v>
      </c>
      <c r="N1816" s="3">
        <v>207.17826185698695</v>
      </c>
      <c r="O1816" s="21" t="s">
        <v>1474</v>
      </c>
      <c r="P1816" s="21" t="s">
        <v>1460</v>
      </c>
      <c r="Q1816" s="46">
        <v>8.1532119077940592E-3</v>
      </c>
      <c r="R1816" s="46">
        <v>8.9331812756512467E-3</v>
      </c>
      <c r="S1816" s="46">
        <v>9.5934532467344628E-3</v>
      </c>
      <c r="T1816" s="46">
        <v>1.0146658223361443E-2</v>
      </c>
      <c r="U1816" s="46">
        <v>1.0605766706132412E-2</v>
      </c>
      <c r="V1816" s="46">
        <v>1.0983306110457593E-2</v>
      </c>
      <c r="W1816" s="46">
        <v>1.1290910727851504E-2</v>
      </c>
      <c r="X1816" s="46">
        <v>1.1521466462352014E-2</v>
      </c>
      <c r="Y1816" s="46">
        <v>1.1692221348594118E-2</v>
      </c>
      <c r="Z1816" s="46">
        <v>1.5180646923821489E-2</v>
      </c>
      <c r="AA1816" s="46">
        <v>1.456166777032118E-2</v>
      </c>
      <c r="AB1816" s="46">
        <v>1.4743065276187666E-2</v>
      </c>
      <c r="AC1816" s="46">
        <v>1.4155026280200676E-2</v>
      </c>
      <c r="AD1816" s="46">
        <v>1.3999094294786477E-2</v>
      </c>
      <c r="AE1816" s="46">
        <v>1.3999352668832891E-2</v>
      </c>
      <c r="AF1816" s="46">
        <v>1.3843822916797217E-2</v>
      </c>
      <c r="AG1816" s="46">
        <v>1.3906349639542364E-2</v>
      </c>
      <c r="AH1816" s="46">
        <v>1.3960292660351531E-2</v>
      </c>
      <c r="AI1816" s="46">
        <v>1.3576814900973184E-2</v>
      </c>
      <c r="AJ1816" s="46">
        <v>1.3553344617183709E-2</v>
      </c>
      <c r="AK1816" s="46">
        <v>0.24680233312875785</v>
      </c>
      <c r="AL1816" s="45">
        <v>0.24680233312875785</v>
      </c>
      <c r="AM1816" s="45">
        <v>8.1532119077940592E-3</v>
      </c>
      <c r="AN1816" s="45">
        <v>1.7086393183445306E-2</v>
      </c>
      <c r="AO1816" s="45">
        <v>2.6679846430179767E-2</v>
      </c>
      <c r="AP1816" s="45">
        <v>3.682650465354121E-2</v>
      </c>
      <c r="AQ1816" s="45">
        <v>4.7432271359673622E-2</v>
      </c>
      <c r="AR1816" s="45">
        <v>5.8415577470131215E-2</v>
      </c>
      <c r="AS1816" s="45">
        <v>6.9706488197982724E-2</v>
      </c>
      <c r="AT1816" s="45">
        <v>8.1227954660334736E-2</v>
      </c>
      <c r="AU1816" s="45">
        <v>9.2920176008928851E-2</v>
      </c>
      <c r="AV1816" s="45">
        <v>0.10810082293275033</v>
      </c>
      <c r="AW1816" s="45">
        <v>0.12266249070307152</v>
      </c>
      <c r="AX1816" s="45">
        <v>0.13740555597925919</v>
      </c>
      <c r="AY1816" s="45">
        <v>0.15156058225945987</v>
      </c>
      <c r="AZ1816" s="45">
        <v>0.16555967655424636</v>
      </c>
      <c r="BA1816" s="45">
        <v>0.17955902922307926</v>
      </c>
      <c r="BB1816" s="45">
        <v>0.19340285213987649</v>
      </c>
      <c r="BC1816" s="45">
        <v>0.20730920177941886</v>
      </c>
      <c r="BD1816" s="45">
        <v>0.2212694944397704</v>
      </c>
      <c r="BE1816" s="45">
        <v>0.23484630934074358</v>
      </c>
      <c r="BF1816" s="45">
        <v>0.24680233312875785</v>
      </c>
    </row>
    <row r="1817" spans="1:58" ht="13.5" thickBot="1" x14ac:dyDescent="0.25">
      <c r="A1817" s="6" t="s">
        <v>1357</v>
      </c>
      <c r="B1817" s="6" t="s">
        <v>1354</v>
      </c>
      <c r="C1817" s="6" t="s">
        <v>444</v>
      </c>
      <c r="D1817" s="6" t="s">
        <v>1357</v>
      </c>
      <c r="E1817" s="6">
        <v>74.180697873907718</v>
      </c>
      <c r="F1817" s="6" t="s">
        <v>7</v>
      </c>
      <c r="G1817" s="21" t="s">
        <v>1305</v>
      </c>
      <c r="H1817" s="21" t="s">
        <v>1174</v>
      </c>
      <c r="I1817" s="21" t="s">
        <v>1160</v>
      </c>
      <c r="J1817" s="21" t="s">
        <v>240</v>
      </c>
      <c r="K1817" s="21" t="s">
        <v>251</v>
      </c>
      <c r="L1817" s="21" t="s">
        <v>502</v>
      </c>
      <c r="M1817" s="3">
        <v>44.598567437148482</v>
      </c>
      <c r="N1817" s="3">
        <v>74.180697873907718</v>
      </c>
      <c r="O1817" s="21" t="s">
        <v>1475</v>
      </c>
      <c r="P1817" s="21" t="s">
        <v>1461</v>
      </c>
      <c r="Q1817" s="46">
        <v>3.537379066474377E-3</v>
      </c>
      <c r="R1817" s="46">
        <v>3.8695592098129017E-3</v>
      </c>
      <c r="S1817" s="46">
        <v>4.148898315249271E-3</v>
      </c>
      <c r="T1817" s="46">
        <v>4.3811017291072946E-3</v>
      </c>
      <c r="U1817" s="46">
        <v>4.5719855958620244E-3</v>
      </c>
      <c r="V1817" s="46">
        <v>4.7271387475903174E-3</v>
      </c>
      <c r="W1817" s="46">
        <v>4.851730997395714E-3</v>
      </c>
      <c r="X1817" s="46">
        <v>4.9428562233506893E-3</v>
      </c>
      <c r="Y1817" s="46">
        <v>5.0080623204319498E-3</v>
      </c>
      <c r="Z1817" s="46">
        <v>7.1865366002677924E-3</v>
      </c>
      <c r="AA1817" s="46">
        <v>6.7675970875743785E-3</v>
      </c>
      <c r="AB1817" s="46">
        <v>6.8619171151693501E-3</v>
      </c>
      <c r="AC1817" s="46">
        <v>6.4727471907398597E-3</v>
      </c>
      <c r="AD1817" s="46">
        <v>6.3610740390556168E-3</v>
      </c>
      <c r="AE1817" s="46">
        <v>6.3511656865026713E-3</v>
      </c>
      <c r="AF1817" s="46">
        <v>6.2445890434963463E-3</v>
      </c>
      <c r="AG1817" s="46">
        <v>6.2836497484733324E-3</v>
      </c>
      <c r="AH1817" s="46">
        <v>6.3172670851342882E-3</v>
      </c>
      <c r="AI1817" s="46">
        <v>6.0734933341965412E-3</v>
      </c>
      <c r="AJ1817" s="46">
        <v>6.0580188998903758E-3</v>
      </c>
      <c r="AK1817" s="46">
        <v>0.10085523701218638</v>
      </c>
      <c r="AL1817" s="45">
        <v>0.10085523701218638</v>
      </c>
      <c r="AM1817" s="45">
        <v>3.537379066474377E-3</v>
      </c>
      <c r="AN1817" s="45">
        <v>7.4069382762872787E-3</v>
      </c>
      <c r="AO1817" s="45">
        <v>1.1555836591536549E-2</v>
      </c>
      <c r="AP1817" s="45">
        <v>1.5936938320643843E-2</v>
      </c>
      <c r="AQ1817" s="45">
        <v>2.0508923916505866E-2</v>
      </c>
      <c r="AR1817" s="45">
        <v>2.5236062664096184E-2</v>
      </c>
      <c r="AS1817" s="45">
        <v>3.0087793661491898E-2</v>
      </c>
      <c r="AT1817" s="45">
        <v>3.5030649884842585E-2</v>
      </c>
      <c r="AU1817" s="45">
        <v>4.0038712205274538E-2</v>
      </c>
      <c r="AV1817" s="45">
        <v>4.7225248805542332E-2</v>
      </c>
      <c r="AW1817" s="45">
        <v>5.399284589311671E-2</v>
      </c>
      <c r="AX1817" s="45">
        <v>6.0854763008286059E-2</v>
      </c>
      <c r="AY1817" s="45">
        <v>6.7327510199025914E-2</v>
      </c>
      <c r="AZ1817" s="45">
        <v>7.3688584238081528E-2</v>
      </c>
      <c r="BA1817" s="45">
        <v>8.0039749924584194E-2</v>
      </c>
      <c r="BB1817" s="45">
        <v>8.6284338968080534E-2</v>
      </c>
      <c r="BC1817" s="45">
        <v>9.2567988716553862E-2</v>
      </c>
      <c r="BD1817" s="45">
        <v>9.8885255801688152E-2</v>
      </c>
      <c r="BE1817" s="45">
        <v>0.10085523701218638</v>
      </c>
      <c r="BF1817" s="45">
        <v>0.10085523701218638</v>
      </c>
    </row>
    <row r="1818" spans="1:58" ht="13.5" thickBot="1" x14ac:dyDescent="0.25">
      <c r="A1818" s="6" t="s">
        <v>1359</v>
      </c>
      <c r="B1818" s="6" t="s">
        <v>1359</v>
      </c>
      <c r="C1818" s="6" t="s">
        <v>444</v>
      </c>
      <c r="D1818" s="6" t="s">
        <v>1359</v>
      </c>
      <c r="E1818" s="6">
        <v>330.55515926078459</v>
      </c>
      <c r="F1818" s="6" t="s">
        <v>7</v>
      </c>
      <c r="G1818" s="21" t="s">
        <v>1305</v>
      </c>
      <c r="H1818" s="21" t="s">
        <v>1174</v>
      </c>
      <c r="I1818" s="21" t="s">
        <v>1160</v>
      </c>
      <c r="J1818" s="21" t="s">
        <v>240</v>
      </c>
      <c r="K1818" s="21" t="s">
        <v>253</v>
      </c>
      <c r="L1818" s="21" t="s">
        <v>503</v>
      </c>
      <c r="M1818" s="3">
        <v>215.34251120643265</v>
      </c>
      <c r="N1818" s="3">
        <v>330.55515926078459</v>
      </c>
      <c r="O1818" s="21" t="s">
        <v>1475</v>
      </c>
      <c r="P1818" s="21" t="s">
        <v>1461</v>
      </c>
      <c r="Q1818" s="46">
        <v>1.1882605541635744E-3</v>
      </c>
      <c r="R1818" s="46">
        <v>1.2998450221518968E-3</v>
      </c>
      <c r="S1818" s="46">
        <v>1.3936793650333912E-3</v>
      </c>
      <c r="T1818" s="46">
        <v>1.4716800972265087E-3</v>
      </c>
      <c r="U1818" s="46">
        <v>1.5358009519690929E-3</v>
      </c>
      <c r="V1818" s="46">
        <v>1.5879193047348985E-3</v>
      </c>
      <c r="W1818" s="46">
        <v>1.6297717760183348E-3</v>
      </c>
      <c r="X1818" s="46">
        <v>1.6603821543398926E-3</v>
      </c>
      <c r="Y1818" s="46">
        <v>1.682285894820227E-3</v>
      </c>
      <c r="Z1818" s="46">
        <v>2.1654943170785587E-3</v>
      </c>
      <c r="AA1818" s="46">
        <v>2.0770302489134681E-3</v>
      </c>
      <c r="AB1818" s="46">
        <v>2.099773266549791E-3</v>
      </c>
      <c r="AC1818" s="46">
        <v>2.0153579191505124E-3</v>
      </c>
      <c r="AD1818" s="46">
        <v>1.9909879843666143E-3</v>
      </c>
      <c r="AE1818" s="46">
        <v>1.9882993736944636E-3</v>
      </c>
      <c r="AF1818" s="46">
        <v>1.9639045504774868E-3</v>
      </c>
      <c r="AG1818" s="46">
        <v>1.9697299147829559E-3</v>
      </c>
      <c r="AH1818" s="46">
        <v>1.9743610248151833E-3</v>
      </c>
      <c r="AI1818" s="46">
        <v>1.9181335868875837E-3</v>
      </c>
      <c r="AJ1818" s="46">
        <v>1.9119941493737503E-3</v>
      </c>
      <c r="AK1818" s="46">
        <v>3.3686227865575132E-2</v>
      </c>
      <c r="AL1818" s="45">
        <v>3.3686227865575132E-2</v>
      </c>
      <c r="AM1818" s="45">
        <v>1.1882605541635744E-3</v>
      </c>
      <c r="AN1818" s="45">
        <v>2.488105576315471E-3</v>
      </c>
      <c r="AO1818" s="45">
        <v>3.8817849413488622E-3</v>
      </c>
      <c r="AP1818" s="45">
        <v>5.3534650385753712E-3</v>
      </c>
      <c r="AQ1818" s="45">
        <v>6.8892659905444645E-3</v>
      </c>
      <c r="AR1818" s="45">
        <v>8.4771852952793634E-3</v>
      </c>
      <c r="AS1818" s="45">
        <v>1.0106957071297698E-2</v>
      </c>
      <c r="AT1818" s="45">
        <v>1.176733922563759E-2</v>
      </c>
      <c r="AU1818" s="45">
        <v>1.3449625120457817E-2</v>
      </c>
      <c r="AV1818" s="45">
        <v>1.5615119437536375E-2</v>
      </c>
      <c r="AW1818" s="45">
        <v>1.7692149686449842E-2</v>
      </c>
      <c r="AX1818" s="45">
        <v>1.9791922952999634E-2</v>
      </c>
      <c r="AY1818" s="45">
        <v>2.1807280872150146E-2</v>
      </c>
      <c r="AZ1818" s="45">
        <v>2.3798268856516761E-2</v>
      </c>
      <c r="BA1818" s="45">
        <v>2.5786568230211224E-2</v>
      </c>
      <c r="BB1818" s="45">
        <v>2.775047278068871E-2</v>
      </c>
      <c r="BC1818" s="45">
        <v>2.9720202695471667E-2</v>
      </c>
      <c r="BD1818" s="45">
        <v>3.1694563720286853E-2</v>
      </c>
      <c r="BE1818" s="45">
        <v>3.3612697307174436E-2</v>
      </c>
      <c r="BF1818" s="45">
        <v>3.3686227865575132E-2</v>
      </c>
    </row>
    <row r="1819" spans="1:58" ht="13.5" thickBot="1" x14ac:dyDescent="0.25">
      <c r="A1819" s="6" t="s">
        <v>1359</v>
      </c>
      <c r="B1819" s="6" t="s">
        <v>1359</v>
      </c>
      <c r="C1819" s="6" t="s">
        <v>444</v>
      </c>
      <c r="D1819" s="6" t="s">
        <v>1359</v>
      </c>
      <c r="E1819" s="6">
        <v>311.68046466208369</v>
      </c>
      <c r="F1819" s="6" t="s">
        <v>7</v>
      </c>
      <c r="G1819" s="21" t="s">
        <v>1305</v>
      </c>
      <c r="H1819" s="21" t="s">
        <v>1174</v>
      </c>
      <c r="I1819" s="21" t="s">
        <v>1160</v>
      </c>
      <c r="J1819" s="21" t="s">
        <v>240</v>
      </c>
      <c r="K1819" s="21" t="s">
        <v>255</v>
      </c>
      <c r="L1819" s="21" t="s">
        <v>504</v>
      </c>
      <c r="M1819" s="3">
        <v>202.97966207671263</v>
      </c>
      <c r="N1819" s="3">
        <v>311.68046466208369</v>
      </c>
      <c r="O1819" s="21" t="s">
        <v>1475</v>
      </c>
      <c r="P1819" s="21" t="s">
        <v>1461</v>
      </c>
      <c r="Q1819" s="46">
        <v>5.4193758834917595E-4</v>
      </c>
      <c r="R1819" s="46">
        <v>5.9282863010506762E-4</v>
      </c>
      <c r="S1819" s="46">
        <v>6.3562425881406078E-4</v>
      </c>
      <c r="T1819" s="46">
        <v>6.7119855146064551E-4</v>
      </c>
      <c r="U1819" s="46">
        <v>7.0044255965423931E-4</v>
      </c>
      <c r="V1819" s="46">
        <v>7.2421251003058115E-4</v>
      </c>
      <c r="W1819" s="46">
        <v>7.4330043420203025E-4</v>
      </c>
      <c r="X1819" s="46">
        <v>7.572611051574992E-4</v>
      </c>
      <c r="Y1819" s="46">
        <v>7.6725088412486926E-4</v>
      </c>
      <c r="Z1819" s="46">
        <v>1.2702508317424717E-3</v>
      </c>
      <c r="AA1819" s="46">
        <v>1.1704820775883312E-3</v>
      </c>
      <c r="AB1819" s="46">
        <v>1.1910196814507786E-3</v>
      </c>
      <c r="AC1819" s="46">
        <v>1.0998639020001586E-3</v>
      </c>
      <c r="AD1819" s="46">
        <v>1.0738064861337607E-3</v>
      </c>
      <c r="AE1819" s="46">
        <v>1.0718528934434408E-3</v>
      </c>
      <c r="AF1819" s="46">
        <v>1.0477588969373922E-3</v>
      </c>
      <c r="AG1819" s="46">
        <v>1.0587106722685132E-3</v>
      </c>
      <c r="AH1819" s="46">
        <v>1.068396650163021E-3</v>
      </c>
      <c r="AI1819" s="46">
        <v>1.0135782794195539E-3</v>
      </c>
      <c r="AJ1819" s="46">
        <v>1.0118484878416836E-3</v>
      </c>
      <c r="AK1819" s="46">
        <v>1.5582485947742216E-2</v>
      </c>
      <c r="AL1819" s="45">
        <v>1.5582485947742216E-2</v>
      </c>
      <c r="AM1819" s="45">
        <v>5.4193758834917595E-4</v>
      </c>
      <c r="AN1819" s="45">
        <v>1.1347662184542436E-3</v>
      </c>
      <c r="AO1819" s="45">
        <v>1.7703904772683045E-3</v>
      </c>
      <c r="AP1819" s="45">
        <v>2.4415890287289499E-3</v>
      </c>
      <c r="AQ1819" s="45">
        <v>3.1420315883831894E-3</v>
      </c>
      <c r="AR1819" s="45">
        <v>3.8662440984137706E-3</v>
      </c>
      <c r="AS1819" s="45">
        <v>4.6095445326158006E-3</v>
      </c>
      <c r="AT1819" s="45">
        <v>5.3668056377733E-3</v>
      </c>
      <c r="AU1819" s="45">
        <v>6.1340565218981694E-3</v>
      </c>
      <c r="AV1819" s="45">
        <v>7.4043073536406408E-3</v>
      </c>
      <c r="AW1819" s="45">
        <v>8.574789431228972E-3</v>
      </c>
      <c r="AX1819" s="45">
        <v>9.7658091126797512E-3</v>
      </c>
      <c r="AY1819" s="45">
        <v>1.0865673014679909E-2</v>
      </c>
      <c r="AZ1819" s="45">
        <v>1.1939479500813669E-2</v>
      </c>
      <c r="BA1819" s="45">
        <v>1.301133239425711E-2</v>
      </c>
      <c r="BB1819" s="45">
        <v>1.4059091291194502E-2</v>
      </c>
      <c r="BC1819" s="45">
        <v>1.5117801963463014E-2</v>
      </c>
      <c r="BD1819" s="45">
        <v>1.5582485947742216E-2</v>
      </c>
      <c r="BE1819" s="45">
        <v>1.5582485947742216E-2</v>
      </c>
      <c r="BF1819" s="45">
        <v>1.5582485947742216E-2</v>
      </c>
    </row>
    <row r="1820" spans="1:58" ht="13.5" thickBot="1" x14ac:dyDescent="0.25">
      <c r="A1820" s="6" t="s">
        <v>1359</v>
      </c>
      <c r="B1820" s="6" t="s">
        <v>1359</v>
      </c>
      <c r="C1820" s="6" t="s">
        <v>444</v>
      </c>
      <c r="D1820" s="6" t="s">
        <v>1359</v>
      </c>
      <c r="E1820" s="6">
        <v>473.26979301198133</v>
      </c>
      <c r="F1820" s="6" t="s">
        <v>7</v>
      </c>
      <c r="G1820" s="21" t="s">
        <v>1305</v>
      </c>
      <c r="H1820" s="21" t="s">
        <v>1174</v>
      </c>
      <c r="I1820" s="21" t="s">
        <v>1160</v>
      </c>
      <c r="J1820" s="21" t="s">
        <v>240</v>
      </c>
      <c r="K1820" s="21" t="s">
        <v>257</v>
      </c>
      <c r="L1820" s="21" t="s">
        <v>505</v>
      </c>
      <c r="M1820" s="3">
        <v>306.94536277906462</v>
      </c>
      <c r="N1820" s="3">
        <v>473.26979301198133</v>
      </c>
      <c r="O1820" s="21" t="s">
        <v>1475</v>
      </c>
      <c r="P1820" s="21" t="s">
        <v>1461</v>
      </c>
      <c r="Q1820" s="46">
        <v>4.2960337523112273E-4</v>
      </c>
      <c r="R1820" s="46">
        <v>4.6994559134120461E-4</v>
      </c>
      <c r="S1820" s="46">
        <v>5.0387043238152697E-4</v>
      </c>
      <c r="T1820" s="46">
        <v>5.3207079441765421E-4</v>
      </c>
      <c r="U1820" s="46">
        <v>5.5525302959629223E-4</v>
      </c>
      <c r="V1820" s="46">
        <v>5.7409588370032098E-4</v>
      </c>
      <c r="W1820" s="46">
        <v>5.8922721399831614E-4</v>
      </c>
      <c r="X1820" s="46">
        <v>6.0029408127583775E-4</v>
      </c>
      <c r="Y1820" s="46">
        <v>6.0821315323995092E-4</v>
      </c>
      <c r="Z1820" s="46">
        <v>9.435863126761126E-4</v>
      </c>
      <c r="AA1820" s="46">
        <v>8.7782043562261054E-4</v>
      </c>
      <c r="AB1820" s="46">
        <v>8.9182193839745935E-4</v>
      </c>
      <c r="AC1820" s="46">
        <v>8.3136667237146975E-4</v>
      </c>
      <c r="AD1820" s="46">
        <v>8.1406070867489646E-4</v>
      </c>
      <c r="AE1820" s="46">
        <v>8.1267514115602644E-4</v>
      </c>
      <c r="AF1820" s="46">
        <v>7.9648286883549134E-4</v>
      </c>
      <c r="AG1820" s="46">
        <v>8.0330479329272287E-4</v>
      </c>
      <c r="AH1820" s="46">
        <v>8.0928497523882433E-4</v>
      </c>
      <c r="AI1820" s="46">
        <v>7.7237041681747635E-4</v>
      </c>
      <c r="AJ1820" s="46">
        <v>7.7075922736068907E-4</v>
      </c>
      <c r="AK1820" s="46">
        <v>1.230340994596992E-2</v>
      </c>
      <c r="AL1820" s="45">
        <v>1.230340994596992E-2</v>
      </c>
      <c r="AM1820" s="45">
        <v>4.2960337523112273E-4</v>
      </c>
      <c r="AN1820" s="45">
        <v>8.995489665723274E-4</v>
      </c>
      <c r="AO1820" s="45">
        <v>1.4034193989538543E-3</v>
      </c>
      <c r="AP1820" s="45">
        <v>1.9354901933715085E-3</v>
      </c>
      <c r="AQ1820" s="45">
        <v>2.4907432229678006E-3</v>
      </c>
      <c r="AR1820" s="45">
        <v>3.0648391066681216E-3</v>
      </c>
      <c r="AS1820" s="45">
        <v>3.6540663206664379E-3</v>
      </c>
      <c r="AT1820" s="45">
        <v>4.2543604019422759E-3</v>
      </c>
      <c r="AU1820" s="45">
        <v>4.8625735551822268E-3</v>
      </c>
      <c r="AV1820" s="45">
        <v>5.806159867858339E-3</v>
      </c>
      <c r="AW1820" s="45">
        <v>6.6839803034809495E-3</v>
      </c>
      <c r="AX1820" s="45">
        <v>7.5758022418784092E-3</v>
      </c>
      <c r="AY1820" s="45">
        <v>8.4071689142498785E-3</v>
      </c>
      <c r="AZ1820" s="45">
        <v>9.2212296229247752E-3</v>
      </c>
      <c r="BA1820" s="45">
        <v>1.0033904764080802E-2</v>
      </c>
      <c r="BB1820" s="45">
        <v>1.0830387632916293E-2</v>
      </c>
      <c r="BC1820" s="45">
        <v>1.1633692426209015E-2</v>
      </c>
      <c r="BD1820" s="45">
        <v>1.230340994596992E-2</v>
      </c>
      <c r="BE1820" s="45">
        <v>1.230340994596992E-2</v>
      </c>
      <c r="BF1820" s="45">
        <v>1.230340994596992E-2</v>
      </c>
    </row>
    <row r="1821" spans="1:58" ht="13.5" thickBot="1" x14ac:dyDescent="0.25">
      <c r="A1821" s="6" t="s">
        <v>1359</v>
      </c>
      <c r="B1821" s="6" t="s">
        <v>1359</v>
      </c>
      <c r="C1821" s="6" t="s">
        <v>444</v>
      </c>
      <c r="D1821" s="6" t="s">
        <v>1359</v>
      </c>
      <c r="E1821" s="6">
        <v>603.40085036156506</v>
      </c>
      <c r="F1821" s="6" t="s">
        <v>7</v>
      </c>
      <c r="G1821" s="21" t="s">
        <v>1305</v>
      </c>
      <c r="H1821" s="21" t="s">
        <v>1174</v>
      </c>
      <c r="I1821" s="21" t="s">
        <v>1160</v>
      </c>
      <c r="J1821" s="21" t="s">
        <v>240</v>
      </c>
      <c r="K1821" s="21" t="s">
        <v>259</v>
      </c>
      <c r="L1821" s="21" t="s">
        <v>506</v>
      </c>
      <c r="M1821" s="3">
        <v>391.94250707236341</v>
      </c>
      <c r="N1821" s="3">
        <v>603.40085036156506</v>
      </c>
      <c r="O1821" s="21" t="s">
        <v>1476</v>
      </c>
      <c r="P1821" s="21" t="s">
        <v>1462</v>
      </c>
      <c r="Q1821" s="46">
        <v>2.8597651408947627E-3</v>
      </c>
      <c r="R1821" s="46">
        <v>3.1298848428606032E-3</v>
      </c>
      <c r="S1821" s="46">
        <v>3.3575133597490213E-3</v>
      </c>
      <c r="T1821" s="46">
        <v>3.5472058507778348E-3</v>
      </c>
      <c r="U1821" s="46">
        <v>3.7036164460177833E-3</v>
      </c>
      <c r="V1821" s="46">
        <v>3.831224453505872E-3</v>
      </c>
      <c r="W1821" s="46">
        <v>3.9341784570819209E-3</v>
      </c>
      <c r="X1821" s="46">
        <v>4.0100835047757067E-3</v>
      </c>
      <c r="Y1821" s="46">
        <v>4.0650253561818773E-3</v>
      </c>
      <c r="Z1821" s="46">
        <v>5.0525969741894204E-3</v>
      </c>
      <c r="AA1821" s="46">
        <v>4.8792078521735409E-3</v>
      </c>
      <c r="AB1821" s="46">
        <v>4.9297097949171061E-3</v>
      </c>
      <c r="AC1821" s="46">
        <v>4.7617548306893879E-3</v>
      </c>
      <c r="AD1821" s="46">
        <v>4.7145855208741913E-3</v>
      </c>
      <c r="AE1821" s="46">
        <v>4.710635322318163E-3</v>
      </c>
      <c r="AF1821" s="46">
        <v>4.6621071057892337E-3</v>
      </c>
      <c r="AG1821" s="46">
        <v>4.672865319759024E-3</v>
      </c>
      <c r="AH1821" s="46">
        <v>4.6812024129527377E-3</v>
      </c>
      <c r="AI1821" s="46">
        <v>4.5661605087514399E-3</v>
      </c>
      <c r="AJ1821" s="46">
        <v>4.5526623889442551E-3</v>
      </c>
      <c r="AK1821" s="46">
        <v>8.3660599081549408E-2</v>
      </c>
      <c r="AL1821" s="45">
        <v>8.3660599081549408E-2</v>
      </c>
      <c r="AM1821" s="45">
        <v>2.8597651408947627E-3</v>
      </c>
      <c r="AN1821" s="45">
        <v>5.9896499837553659E-3</v>
      </c>
      <c r="AO1821" s="45">
        <v>9.3471633435043867E-3</v>
      </c>
      <c r="AP1821" s="45">
        <v>1.2894369194282222E-2</v>
      </c>
      <c r="AQ1821" s="45">
        <v>1.6597985640300003E-2</v>
      </c>
      <c r="AR1821" s="45">
        <v>2.0429210093805876E-2</v>
      </c>
      <c r="AS1821" s="45">
        <v>2.4363388550887797E-2</v>
      </c>
      <c r="AT1821" s="45">
        <v>2.8373472055663505E-2</v>
      </c>
      <c r="AU1821" s="45">
        <v>3.2438497411845381E-2</v>
      </c>
      <c r="AV1821" s="45">
        <v>3.7491094386034804E-2</v>
      </c>
      <c r="AW1821" s="45">
        <v>4.2370302238208347E-2</v>
      </c>
      <c r="AX1821" s="45">
        <v>4.7300012033125456E-2</v>
      </c>
      <c r="AY1821" s="45">
        <v>5.2061766863814841E-2</v>
      </c>
      <c r="AZ1821" s="45">
        <v>5.6776352384689033E-2</v>
      </c>
      <c r="BA1821" s="45">
        <v>6.1486987707007196E-2</v>
      </c>
      <c r="BB1821" s="45">
        <v>6.6149094812796433E-2</v>
      </c>
      <c r="BC1821" s="45">
        <v>7.0821960132555456E-2</v>
      </c>
      <c r="BD1821" s="45">
        <v>7.5503162545508193E-2</v>
      </c>
      <c r="BE1821" s="45">
        <v>8.0069323054259636E-2</v>
      </c>
      <c r="BF1821" s="45">
        <v>8.3660599081549408E-2</v>
      </c>
    </row>
    <row r="1822" spans="1:58" ht="13.5" thickBot="1" x14ac:dyDescent="0.25">
      <c r="A1822" s="6" t="s">
        <v>1359</v>
      </c>
      <c r="B1822" s="6" t="s">
        <v>1359</v>
      </c>
      <c r="C1822" s="6" t="s">
        <v>444</v>
      </c>
      <c r="D1822" s="6" t="s">
        <v>1359</v>
      </c>
      <c r="E1822" s="6">
        <v>437.73720193156504</v>
      </c>
      <c r="F1822" s="6" t="s">
        <v>7</v>
      </c>
      <c r="G1822" s="21" t="s">
        <v>1305</v>
      </c>
      <c r="H1822" s="21" t="s">
        <v>1174</v>
      </c>
      <c r="I1822" s="21" t="s">
        <v>1160</v>
      </c>
      <c r="J1822" s="21" t="s">
        <v>240</v>
      </c>
      <c r="K1822" s="21" t="s">
        <v>261</v>
      </c>
      <c r="L1822" s="21" t="s">
        <v>507</v>
      </c>
      <c r="M1822" s="3">
        <v>287.72607315769284</v>
      </c>
      <c r="N1822" s="3">
        <v>437.73720193156504</v>
      </c>
      <c r="O1822" s="21" t="s">
        <v>1477</v>
      </c>
      <c r="P1822" s="21" t="s">
        <v>1463</v>
      </c>
      <c r="Q1822" s="46">
        <v>1.8748827547668552E-3</v>
      </c>
      <c r="R1822" s="46">
        <v>2.0519751892805727E-3</v>
      </c>
      <c r="S1822" s="46">
        <v>2.2012100948692612E-3</v>
      </c>
      <c r="T1822" s="46">
        <v>2.3255738669332188E-3</v>
      </c>
      <c r="U1822" s="46">
        <v>2.4281177868812915E-3</v>
      </c>
      <c r="V1822" s="46">
        <v>2.5117785215298437E-3</v>
      </c>
      <c r="W1822" s="46">
        <v>2.5792759125143859E-3</v>
      </c>
      <c r="X1822" s="46">
        <v>2.6290398119639419E-3</v>
      </c>
      <c r="Y1822" s="46">
        <v>2.6650600879800927E-3</v>
      </c>
      <c r="Z1822" s="46">
        <v>4.0853140342301747E-3</v>
      </c>
      <c r="AA1822" s="46">
        <v>3.809154578297857E-3</v>
      </c>
      <c r="AB1822" s="46">
        <v>3.8700592860124432E-3</v>
      </c>
      <c r="AC1822" s="46">
        <v>3.6159646502518096E-3</v>
      </c>
      <c r="AD1822" s="46">
        <v>3.5441804091401962E-3</v>
      </c>
      <c r="AE1822" s="46">
        <v>3.5396016834685082E-3</v>
      </c>
      <c r="AF1822" s="46">
        <v>3.4723263365137626E-3</v>
      </c>
      <c r="AG1822" s="46">
        <v>3.502061212264792E-3</v>
      </c>
      <c r="AH1822" s="46">
        <v>3.5282369393052539E-3</v>
      </c>
      <c r="AI1822" s="46">
        <v>3.3730403846203294E-3</v>
      </c>
      <c r="AJ1822" s="46">
        <v>3.3671174361361907E-3</v>
      </c>
      <c r="AK1822" s="46">
        <v>5.7386500795334319E-2</v>
      </c>
      <c r="AL1822" s="45">
        <v>5.7386500795334319E-2</v>
      </c>
      <c r="AM1822" s="45">
        <v>1.8748827547668552E-3</v>
      </c>
      <c r="AN1822" s="45">
        <v>3.9268579440474276E-3</v>
      </c>
      <c r="AO1822" s="45">
        <v>6.1280680389166889E-3</v>
      </c>
      <c r="AP1822" s="45">
        <v>8.4536419058499068E-3</v>
      </c>
      <c r="AQ1822" s="45">
        <v>1.0881759692731198E-2</v>
      </c>
      <c r="AR1822" s="45">
        <v>1.3393538214261043E-2</v>
      </c>
      <c r="AS1822" s="45">
        <v>1.5972814126775429E-2</v>
      </c>
      <c r="AT1822" s="45">
        <v>1.8601853938739372E-2</v>
      </c>
      <c r="AU1822" s="45">
        <v>2.1266914026719465E-2</v>
      </c>
      <c r="AV1822" s="45">
        <v>2.5352228060949639E-2</v>
      </c>
      <c r="AW1822" s="45">
        <v>2.9161382639247495E-2</v>
      </c>
      <c r="AX1822" s="45">
        <v>3.303144192525994E-2</v>
      </c>
      <c r="AY1822" s="45">
        <v>3.664740657551175E-2</v>
      </c>
      <c r="AZ1822" s="45">
        <v>4.0191586984651945E-2</v>
      </c>
      <c r="BA1822" s="45">
        <v>4.3731188668120452E-2</v>
      </c>
      <c r="BB1822" s="45">
        <v>4.7203515004634211E-2</v>
      </c>
      <c r="BC1822" s="45">
        <v>5.0705576216899001E-2</v>
      </c>
      <c r="BD1822" s="45">
        <v>5.4233813156204257E-2</v>
      </c>
      <c r="BE1822" s="45">
        <v>5.7386500795334319E-2</v>
      </c>
      <c r="BF1822" s="45">
        <v>5.7386500795334319E-2</v>
      </c>
    </row>
    <row r="1823" spans="1:58" ht="13.5" thickBot="1" x14ac:dyDescent="0.25">
      <c r="A1823" s="6" t="s">
        <v>1359</v>
      </c>
      <c r="B1823" s="6" t="s">
        <v>1359</v>
      </c>
      <c r="C1823" s="6" t="s">
        <v>444</v>
      </c>
      <c r="D1823" s="6" t="s">
        <v>1359</v>
      </c>
      <c r="E1823" s="6">
        <v>565.28796457535805</v>
      </c>
      <c r="F1823" s="6" t="s">
        <v>7</v>
      </c>
      <c r="G1823" s="21" t="s">
        <v>1305</v>
      </c>
      <c r="H1823" s="21" t="s">
        <v>1174</v>
      </c>
      <c r="I1823" s="21" t="s">
        <v>1160</v>
      </c>
      <c r="J1823" s="21" t="s">
        <v>240</v>
      </c>
      <c r="K1823" s="21" t="s">
        <v>263</v>
      </c>
      <c r="L1823" s="21" t="s">
        <v>508</v>
      </c>
      <c r="M1823" s="3">
        <v>370.63892867513522</v>
      </c>
      <c r="N1823" s="3">
        <v>565.28796457535805</v>
      </c>
      <c r="O1823" s="21" t="s">
        <v>1478</v>
      </c>
      <c r="P1823" s="21" t="s">
        <v>1464</v>
      </c>
      <c r="Q1823" s="46">
        <v>3.773685958697003E-3</v>
      </c>
      <c r="R1823" s="46">
        <v>4.1317890920426273E-3</v>
      </c>
      <c r="S1823" s="46">
        <v>4.4340637539138777E-3</v>
      </c>
      <c r="T1823" s="46">
        <v>4.6864606392905796E-3</v>
      </c>
      <c r="U1823" s="46">
        <v>4.8950708673953444E-3</v>
      </c>
      <c r="V1823" s="46">
        <v>5.0657642365846221E-3</v>
      </c>
      <c r="W1823" s="46">
        <v>5.2039825485375004E-3</v>
      </c>
      <c r="X1823" s="46">
        <v>5.3065173661254947E-3</v>
      </c>
      <c r="Y1823" s="46">
        <v>5.3813821068735765E-3</v>
      </c>
      <c r="Z1823" s="46">
        <v>6.1275799295975432E-3</v>
      </c>
      <c r="AA1823" s="46">
        <v>6.0187023989262903E-3</v>
      </c>
      <c r="AB1823" s="46">
        <v>6.0675195583570658E-3</v>
      </c>
      <c r="AC1823" s="46">
        <v>5.952363499283098E-3</v>
      </c>
      <c r="AD1823" s="46">
        <v>5.9219265268645486E-3</v>
      </c>
      <c r="AE1823" s="46">
        <v>5.920357571406085E-3</v>
      </c>
      <c r="AF1823" s="46">
        <v>5.8841612664302535E-3</v>
      </c>
      <c r="AG1823" s="46">
        <v>5.8840267865012041E-3</v>
      </c>
      <c r="AH1823" s="46">
        <v>5.8821246121578755E-3</v>
      </c>
      <c r="AI1823" s="46">
        <v>5.7901416922814418E-3</v>
      </c>
      <c r="AJ1823" s="46">
        <v>5.7722973210689189E-3</v>
      </c>
      <c r="AK1823" s="46">
        <v>0.1094001304015856</v>
      </c>
      <c r="AL1823" s="45">
        <v>0.10809991773233496</v>
      </c>
      <c r="AM1823" s="45">
        <v>3.773685958697003E-3</v>
      </c>
      <c r="AN1823" s="45">
        <v>7.9054750507396299E-3</v>
      </c>
      <c r="AO1823" s="45">
        <v>1.2339538804653508E-2</v>
      </c>
      <c r="AP1823" s="45">
        <v>1.7025999443944086E-2</v>
      </c>
      <c r="AQ1823" s="45">
        <v>2.1921070311339431E-2</v>
      </c>
      <c r="AR1823" s="45">
        <v>2.6986834547924055E-2</v>
      </c>
      <c r="AS1823" s="45">
        <v>3.2190817096461558E-2</v>
      </c>
      <c r="AT1823" s="45">
        <v>3.7497334462587052E-2</v>
      </c>
      <c r="AU1823" s="45">
        <v>4.2878716569460629E-2</v>
      </c>
      <c r="AV1823" s="45">
        <v>4.9006296499058175E-2</v>
      </c>
      <c r="AW1823" s="45">
        <v>5.5024998897984463E-2</v>
      </c>
      <c r="AX1823" s="45">
        <v>6.1092518456341532E-2</v>
      </c>
      <c r="AY1823" s="45">
        <v>6.7044881955624636E-2</v>
      </c>
      <c r="AZ1823" s="45">
        <v>7.2966808482489182E-2</v>
      </c>
      <c r="BA1823" s="45">
        <v>7.8887166053895272E-2</v>
      </c>
      <c r="BB1823" s="45">
        <v>8.4771327320325524E-2</v>
      </c>
      <c r="BC1823" s="45">
        <v>9.0655354106826722E-2</v>
      </c>
      <c r="BD1823" s="45">
        <v>9.6537478718984604E-2</v>
      </c>
      <c r="BE1823" s="45">
        <v>0.10232762041126604</v>
      </c>
      <c r="BF1823" s="45">
        <v>0.10809991773233496</v>
      </c>
    </row>
    <row r="1824" spans="1:58" ht="13.5" thickBot="1" x14ac:dyDescent="0.25">
      <c r="A1824" s="6" t="s">
        <v>1350</v>
      </c>
      <c r="B1824" s="6" t="s">
        <v>1350</v>
      </c>
      <c r="C1824" s="6" t="s">
        <v>444</v>
      </c>
      <c r="D1824" s="6" t="s">
        <v>1350</v>
      </c>
      <c r="E1824" s="6">
        <v>0</v>
      </c>
      <c r="F1824" s="6" t="s">
        <v>7</v>
      </c>
      <c r="G1824" s="21" t="s">
        <v>1305</v>
      </c>
      <c r="H1824" s="21" t="s">
        <v>1174</v>
      </c>
      <c r="I1824" s="21" t="s">
        <v>1160</v>
      </c>
      <c r="J1824" s="21" t="s">
        <v>240</v>
      </c>
      <c r="K1824" s="21" t="s">
        <v>265</v>
      </c>
      <c r="L1824" s="21" t="s">
        <v>509</v>
      </c>
      <c r="M1824" s="3">
        <v>0</v>
      </c>
      <c r="N1824" s="3">
        <v>0</v>
      </c>
      <c r="O1824" s="21" t="s">
        <v>1479</v>
      </c>
      <c r="P1824" s="21" t="s">
        <v>1465</v>
      </c>
      <c r="Q1824" s="46">
        <v>0</v>
      </c>
      <c r="R1824" s="46">
        <v>0</v>
      </c>
      <c r="S1824" s="46">
        <v>0</v>
      </c>
      <c r="T1824" s="46">
        <v>0</v>
      </c>
      <c r="U1824" s="46">
        <v>0</v>
      </c>
      <c r="V1824" s="46">
        <v>0</v>
      </c>
      <c r="W1824" s="46">
        <v>0</v>
      </c>
      <c r="X1824" s="46">
        <v>0</v>
      </c>
      <c r="Y1824" s="46">
        <v>0</v>
      </c>
      <c r="Z1824" s="46">
        <v>0</v>
      </c>
      <c r="AA1824" s="46">
        <v>0</v>
      </c>
      <c r="AB1824" s="46">
        <v>0</v>
      </c>
      <c r="AC1824" s="46">
        <v>0</v>
      </c>
      <c r="AD1824" s="46">
        <v>0</v>
      </c>
      <c r="AE1824" s="46">
        <v>0</v>
      </c>
      <c r="AF1824" s="46">
        <v>0</v>
      </c>
      <c r="AG1824" s="46">
        <v>0</v>
      </c>
      <c r="AH1824" s="46">
        <v>0</v>
      </c>
      <c r="AI1824" s="46">
        <v>0</v>
      </c>
      <c r="AJ1824" s="46">
        <v>0</v>
      </c>
      <c r="AK1824" s="46">
        <v>0</v>
      </c>
      <c r="AL1824" s="45">
        <v>0</v>
      </c>
      <c r="AM1824" s="45">
        <v>0</v>
      </c>
      <c r="AN1824" s="45">
        <v>0</v>
      </c>
      <c r="AO1824" s="45">
        <v>0</v>
      </c>
      <c r="AP1824" s="45">
        <v>0</v>
      </c>
      <c r="AQ1824" s="45">
        <v>0</v>
      </c>
      <c r="AR1824" s="45">
        <v>0</v>
      </c>
      <c r="AS1824" s="45">
        <v>0</v>
      </c>
      <c r="AT1824" s="45">
        <v>0</v>
      </c>
      <c r="AU1824" s="45">
        <v>0</v>
      </c>
      <c r="AV1824" s="45">
        <v>0</v>
      </c>
      <c r="AW1824" s="45">
        <v>0</v>
      </c>
      <c r="AX1824" s="45">
        <v>0</v>
      </c>
      <c r="AY1824" s="45">
        <v>0</v>
      </c>
      <c r="AZ1824" s="45">
        <v>0</v>
      </c>
      <c r="BA1824" s="45">
        <v>0</v>
      </c>
      <c r="BB1824" s="45">
        <v>0</v>
      </c>
      <c r="BC1824" s="45">
        <v>0</v>
      </c>
      <c r="BD1824" s="45">
        <v>0</v>
      </c>
      <c r="BE1824" s="45">
        <v>0</v>
      </c>
      <c r="BF1824" s="45">
        <v>0</v>
      </c>
    </row>
    <row r="1825" spans="1:58" ht="13.5" thickBot="1" x14ac:dyDescent="0.25">
      <c r="A1825" s="6" t="s">
        <v>1350</v>
      </c>
      <c r="B1825" s="6" t="s">
        <v>1350</v>
      </c>
      <c r="C1825" s="6" t="s">
        <v>444</v>
      </c>
      <c r="D1825" s="6" t="s">
        <v>1350</v>
      </c>
      <c r="E1825" s="6">
        <v>0</v>
      </c>
      <c r="F1825" s="6" t="s">
        <v>7</v>
      </c>
      <c r="G1825" s="21" t="s">
        <v>1305</v>
      </c>
      <c r="H1825" s="21" t="s">
        <v>1174</v>
      </c>
      <c r="I1825" s="21" t="s">
        <v>1160</v>
      </c>
      <c r="J1825" s="21" t="s">
        <v>240</v>
      </c>
      <c r="K1825" s="21" t="s">
        <v>267</v>
      </c>
      <c r="L1825" s="21" t="s">
        <v>510</v>
      </c>
      <c r="M1825" s="3">
        <v>0</v>
      </c>
      <c r="N1825" s="3">
        <v>0</v>
      </c>
      <c r="O1825" s="21" t="s">
        <v>1479</v>
      </c>
      <c r="P1825" s="21" t="s">
        <v>1465</v>
      </c>
      <c r="Q1825" s="46">
        <v>0</v>
      </c>
      <c r="R1825" s="46">
        <v>0</v>
      </c>
      <c r="S1825" s="46">
        <v>0</v>
      </c>
      <c r="T1825" s="46">
        <v>0</v>
      </c>
      <c r="U1825" s="46">
        <v>0</v>
      </c>
      <c r="V1825" s="46">
        <v>0</v>
      </c>
      <c r="W1825" s="46">
        <v>0</v>
      </c>
      <c r="X1825" s="46">
        <v>0</v>
      </c>
      <c r="Y1825" s="46">
        <v>0</v>
      </c>
      <c r="Z1825" s="46">
        <v>0</v>
      </c>
      <c r="AA1825" s="46">
        <v>0</v>
      </c>
      <c r="AB1825" s="46">
        <v>0</v>
      </c>
      <c r="AC1825" s="46">
        <v>0</v>
      </c>
      <c r="AD1825" s="46">
        <v>0</v>
      </c>
      <c r="AE1825" s="46">
        <v>0</v>
      </c>
      <c r="AF1825" s="46">
        <v>0</v>
      </c>
      <c r="AG1825" s="46">
        <v>0</v>
      </c>
      <c r="AH1825" s="46">
        <v>0</v>
      </c>
      <c r="AI1825" s="46">
        <v>0</v>
      </c>
      <c r="AJ1825" s="46">
        <v>0</v>
      </c>
      <c r="AK1825" s="46">
        <v>0</v>
      </c>
      <c r="AL1825" s="45">
        <v>0</v>
      </c>
      <c r="AM1825" s="45">
        <v>0</v>
      </c>
      <c r="AN1825" s="45">
        <v>0</v>
      </c>
      <c r="AO1825" s="45">
        <v>0</v>
      </c>
      <c r="AP1825" s="45">
        <v>0</v>
      </c>
      <c r="AQ1825" s="45">
        <v>0</v>
      </c>
      <c r="AR1825" s="45">
        <v>0</v>
      </c>
      <c r="AS1825" s="45">
        <v>0</v>
      </c>
      <c r="AT1825" s="45">
        <v>0</v>
      </c>
      <c r="AU1825" s="45">
        <v>0</v>
      </c>
      <c r="AV1825" s="45">
        <v>0</v>
      </c>
      <c r="AW1825" s="45">
        <v>0</v>
      </c>
      <c r="AX1825" s="45">
        <v>0</v>
      </c>
      <c r="AY1825" s="45">
        <v>0</v>
      </c>
      <c r="AZ1825" s="45">
        <v>0</v>
      </c>
      <c r="BA1825" s="45">
        <v>0</v>
      </c>
      <c r="BB1825" s="45">
        <v>0</v>
      </c>
      <c r="BC1825" s="45">
        <v>0</v>
      </c>
      <c r="BD1825" s="45">
        <v>0</v>
      </c>
      <c r="BE1825" s="45">
        <v>0</v>
      </c>
      <c r="BF1825" s="45">
        <v>0</v>
      </c>
    </row>
    <row r="1826" spans="1:58" ht="13.5" thickBot="1" x14ac:dyDescent="0.25">
      <c r="A1826" s="6" t="s">
        <v>1350</v>
      </c>
      <c r="B1826" s="6" t="s">
        <v>1350</v>
      </c>
      <c r="C1826" s="6" t="s">
        <v>444</v>
      </c>
      <c r="D1826" s="6" t="s">
        <v>1350</v>
      </c>
      <c r="E1826" s="6">
        <v>0</v>
      </c>
      <c r="F1826" s="6" t="s">
        <v>7</v>
      </c>
      <c r="G1826" s="21" t="s">
        <v>1305</v>
      </c>
      <c r="H1826" s="21" t="s">
        <v>1174</v>
      </c>
      <c r="I1826" s="21" t="s">
        <v>1160</v>
      </c>
      <c r="J1826" s="21" t="s">
        <v>240</v>
      </c>
      <c r="K1826" s="21" t="s">
        <v>269</v>
      </c>
      <c r="L1826" s="21" t="s">
        <v>511</v>
      </c>
      <c r="M1826" s="3">
        <v>0</v>
      </c>
      <c r="N1826" s="3">
        <v>0</v>
      </c>
      <c r="O1826" s="21" t="s">
        <v>1480</v>
      </c>
      <c r="P1826" s="21" t="s">
        <v>1466</v>
      </c>
      <c r="Q1826" s="46">
        <v>0</v>
      </c>
      <c r="R1826" s="46">
        <v>0</v>
      </c>
      <c r="S1826" s="46">
        <v>0</v>
      </c>
      <c r="T1826" s="46">
        <v>0</v>
      </c>
      <c r="U1826" s="46">
        <v>0</v>
      </c>
      <c r="V1826" s="46">
        <v>0</v>
      </c>
      <c r="W1826" s="46">
        <v>0</v>
      </c>
      <c r="X1826" s="46">
        <v>0</v>
      </c>
      <c r="Y1826" s="46">
        <v>0</v>
      </c>
      <c r="Z1826" s="46">
        <v>0</v>
      </c>
      <c r="AA1826" s="46">
        <v>0</v>
      </c>
      <c r="AB1826" s="46">
        <v>0</v>
      </c>
      <c r="AC1826" s="46">
        <v>0</v>
      </c>
      <c r="AD1826" s="46">
        <v>0</v>
      </c>
      <c r="AE1826" s="46">
        <v>0</v>
      </c>
      <c r="AF1826" s="46">
        <v>0</v>
      </c>
      <c r="AG1826" s="46">
        <v>0</v>
      </c>
      <c r="AH1826" s="46">
        <v>0</v>
      </c>
      <c r="AI1826" s="46">
        <v>0</v>
      </c>
      <c r="AJ1826" s="46">
        <v>0</v>
      </c>
      <c r="AK1826" s="46">
        <v>0</v>
      </c>
      <c r="AL1826" s="45">
        <v>0</v>
      </c>
      <c r="AM1826" s="45">
        <v>0</v>
      </c>
      <c r="AN1826" s="45">
        <v>0</v>
      </c>
      <c r="AO1826" s="45">
        <v>0</v>
      </c>
      <c r="AP1826" s="45">
        <v>0</v>
      </c>
      <c r="AQ1826" s="45">
        <v>0</v>
      </c>
      <c r="AR1826" s="45">
        <v>0</v>
      </c>
      <c r="AS1826" s="45">
        <v>0</v>
      </c>
      <c r="AT1826" s="45">
        <v>0</v>
      </c>
      <c r="AU1826" s="45">
        <v>0</v>
      </c>
      <c r="AV1826" s="45">
        <v>0</v>
      </c>
      <c r="AW1826" s="45">
        <v>0</v>
      </c>
      <c r="AX1826" s="45">
        <v>0</v>
      </c>
      <c r="AY1826" s="45">
        <v>0</v>
      </c>
      <c r="AZ1826" s="45">
        <v>0</v>
      </c>
      <c r="BA1826" s="45">
        <v>0</v>
      </c>
      <c r="BB1826" s="45">
        <v>0</v>
      </c>
      <c r="BC1826" s="45">
        <v>0</v>
      </c>
      <c r="BD1826" s="45">
        <v>0</v>
      </c>
      <c r="BE1826" s="45">
        <v>0</v>
      </c>
      <c r="BF1826" s="45">
        <v>0</v>
      </c>
    </row>
    <row r="1827" spans="1:58" ht="13.5" thickBot="1" x14ac:dyDescent="0.25">
      <c r="A1827" s="6" t="s">
        <v>1350</v>
      </c>
      <c r="B1827" s="6" t="s">
        <v>1350</v>
      </c>
      <c r="C1827" s="6" t="s">
        <v>444</v>
      </c>
      <c r="D1827" s="6" t="s">
        <v>1350</v>
      </c>
      <c r="E1827" s="6">
        <v>0</v>
      </c>
      <c r="F1827" s="6" t="s">
        <v>7</v>
      </c>
      <c r="G1827" s="21" t="s">
        <v>1305</v>
      </c>
      <c r="H1827" s="21" t="s">
        <v>1174</v>
      </c>
      <c r="I1827" s="21" t="s">
        <v>1160</v>
      </c>
      <c r="J1827" s="21" t="s">
        <v>240</v>
      </c>
      <c r="K1827" s="21" t="s">
        <v>271</v>
      </c>
      <c r="L1827" s="21" t="s">
        <v>512</v>
      </c>
      <c r="M1827" s="3">
        <v>0</v>
      </c>
      <c r="N1827" s="3">
        <v>0</v>
      </c>
      <c r="O1827" s="21" t="s">
        <v>1481</v>
      </c>
      <c r="P1827" s="21" t="s">
        <v>1467</v>
      </c>
      <c r="Q1827" s="46">
        <v>0</v>
      </c>
      <c r="R1827" s="46">
        <v>0</v>
      </c>
      <c r="S1827" s="46">
        <v>0</v>
      </c>
      <c r="T1827" s="46">
        <v>0</v>
      </c>
      <c r="U1827" s="46">
        <v>0</v>
      </c>
      <c r="V1827" s="46">
        <v>0</v>
      </c>
      <c r="W1827" s="46">
        <v>0</v>
      </c>
      <c r="X1827" s="46">
        <v>0</v>
      </c>
      <c r="Y1827" s="46">
        <v>0</v>
      </c>
      <c r="Z1827" s="46">
        <v>0</v>
      </c>
      <c r="AA1827" s="46">
        <v>0</v>
      </c>
      <c r="AB1827" s="46">
        <v>0</v>
      </c>
      <c r="AC1827" s="46">
        <v>0</v>
      </c>
      <c r="AD1827" s="46">
        <v>0</v>
      </c>
      <c r="AE1827" s="46">
        <v>0</v>
      </c>
      <c r="AF1827" s="46">
        <v>0</v>
      </c>
      <c r="AG1827" s="46">
        <v>0</v>
      </c>
      <c r="AH1827" s="46">
        <v>0</v>
      </c>
      <c r="AI1827" s="46">
        <v>0</v>
      </c>
      <c r="AJ1827" s="46">
        <v>0</v>
      </c>
      <c r="AK1827" s="46">
        <v>0</v>
      </c>
      <c r="AL1827" s="45">
        <v>0</v>
      </c>
      <c r="AM1827" s="45">
        <v>0</v>
      </c>
      <c r="AN1827" s="45">
        <v>0</v>
      </c>
      <c r="AO1827" s="45">
        <v>0</v>
      </c>
      <c r="AP1827" s="45">
        <v>0</v>
      </c>
      <c r="AQ1827" s="45">
        <v>0</v>
      </c>
      <c r="AR1827" s="45">
        <v>0</v>
      </c>
      <c r="AS1827" s="45">
        <v>0</v>
      </c>
      <c r="AT1827" s="45">
        <v>0</v>
      </c>
      <c r="AU1827" s="45">
        <v>0</v>
      </c>
      <c r="AV1827" s="45">
        <v>0</v>
      </c>
      <c r="AW1827" s="45">
        <v>0</v>
      </c>
      <c r="AX1827" s="45">
        <v>0</v>
      </c>
      <c r="AY1827" s="45">
        <v>0</v>
      </c>
      <c r="AZ1827" s="45">
        <v>0</v>
      </c>
      <c r="BA1827" s="45">
        <v>0</v>
      </c>
      <c r="BB1827" s="45">
        <v>0</v>
      </c>
      <c r="BC1827" s="45">
        <v>0</v>
      </c>
      <c r="BD1827" s="45">
        <v>0</v>
      </c>
      <c r="BE1827" s="45">
        <v>0</v>
      </c>
      <c r="BF1827" s="45">
        <v>0</v>
      </c>
    </row>
    <row r="1828" spans="1:58" ht="13.5" thickBot="1" x14ac:dyDescent="0.25">
      <c r="A1828" s="6" t="s">
        <v>1350</v>
      </c>
      <c r="B1828" s="6" t="s">
        <v>1350</v>
      </c>
      <c r="C1828" s="6" t="s">
        <v>444</v>
      </c>
      <c r="D1828" s="6" t="s">
        <v>1350</v>
      </c>
      <c r="E1828" s="6">
        <v>0</v>
      </c>
      <c r="F1828" s="6" t="s">
        <v>7</v>
      </c>
      <c r="G1828" s="21" t="s">
        <v>1305</v>
      </c>
      <c r="H1828" s="21" t="s">
        <v>1174</v>
      </c>
      <c r="I1828" s="21" t="s">
        <v>1160</v>
      </c>
      <c r="J1828" s="21" t="s">
        <v>240</v>
      </c>
      <c r="K1828" s="21" t="s">
        <v>273</v>
      </c>
      <c r="L1828" s="21" t="s">
        <v>513</v>
      </c>
      <c r="M1828" s="3">
        <v>0</v>
      </c>
      <c r="N1828" s="3">
        <v>0</v>
      </c>
      <c r="O1828" s="21" t="s">
        <v>1482</v>
      </c>
      <c r="P1828" s="21" t="s">
        <v>1468</v>
      </c>
      <c r="Q1828" s="46">
        <v>0</v>
      </c>
      <c r="R1828" s="46">
        <v>0</v>
      </c>
      <c r="S1828" s="46">
        <v>0</v>
      </c>
      <c r="T1828" s="46">
        <v>0</v>
      </c>
      <c r="U1828" s="46">
        <v>0</v>
      </c>
      <c r="V1828" s="46">
        <v>0</v>
      </c>
      <c r="W1828" s="46">
        <v>0</v>
      </c>
      <c r="X1828" s="46">
        <v>0</v>
      </c>
      <c r="Y1828" s="46">
        <v>0</v>
      </c>
      <c r="Z1828" s="46">
        <v>0</v>
      </c>
      <c r="AA1828" s="46">
        <v>0</v>
      </c>
      <c r="AB1828" s="46">
        <v>0</v>
      </c>
      <c r="AC1828" s="46">
        <v>0</v>
      </c>
      <c r="AD1828" s="46">
        <v>0</v>
      </c>
      <c r="AE1828" s="46">
        <v>0</v>
      </c>
      <c r="AF1828" s="46">
        <v>0</v>
      </c>
      <c r="AG1828" s="46">
        <v>0</v>
      </c>
      <c r="AH1828" s="46">
        <v>0</v>
      </c>
      <c r="AI1828" s="46">
        <v>0</v>
      </c>
      <c r="AJ1828" s="46">
        <v>0</v>
      </c>
      <c r="AK1828" s="46">
        <v>0</v>
      </c>
      <c r="AL1828" s="45">
        <v>0</v>
      </c>
      <c r="AM1828" s="45">
        <v>0</v>
      </c>
      <c r="AN1828" s="45">
        <v>0</v>
      </c>
      <c r="AO1828" s="45">
        <v>0</v>
      </c>
      <c r="AP1828" s="45">
        <v>0</v>
      </c>
      <c r="AQ1828" s="45">
        <v>0</v>
      </c>
      <c r="AR1828" s="45">
        <v>0</v>
      </c>
      <c r="AS1828" s="45">
        <v>0</v>
      </c>
      <c r="AT1828" s="45">
        <v>0</v>
      </c>
      <c r="AU1828" s="45">
        <v>0</v>
      </c>
      <c r="AV1828" s="45">
        <v>0</v>
      </c>
      <c r="AW1828" s="45">
        <v>0</v>
      </c>
      <c r="AX1828" s="45">
        <v>0</v>
      </c>
      <c r="AY1828" s="45">
        <v>0</v>
      </c>
      <c r="AZ1828" s="45">
        <v>0</v>
      </c>
      <c r="BA1828" s="45">
        <v>0</v>
      </c>
      <c r="BB1828" s="45">
        <v>0</v>
      </c>
      <c r="BC1828" s="45">
        <v>0</v>
      </c>
      <c r="BD1828" s="45">
        <v>0</v>
      </c>
      <c r="BE1828" s="45">
        <v>0</v>
      </c>
      <c r="BF1828" s="45">
        <v>0</v>
      </c>
    </row>
    <row r="1829" spans="1:58" ht="13.5" thickBot="1" x14ac:dyDescent="0.25">
      <c r="A1829" s="6" t="s">
        <v>1350</v>
      </c>
      <c r="B1829" s="6" t="s">
        <v>1350</v>
      </c>
      <c r="C1829" s="6" t="s">
        <v>444</v>
      </c>
      <c r="D1829" s="6" t="s">
        <v>1350</v>
      </c>
      <c r="E1829" s="6">
        <v>0</v>
      </c>
      <c r="F1829" s="6" t="s">
        <v>7</v>
      </c>
      <c r="G1829" s="21" t="s">
        <v>1305</v>
      </c>
      <c r="H1829" s="21" t="s">
        <v>1174</v>
      </c>
      <c r="I1829" s="21" t="s">
        <v>1160</v>
      </c>
      <c r="J1829" s="21" t="s">
        <v>240</v>
      </c>
      <c r="K1829" s="21" t="s">
        <v>275</v>
      </c>
      <c r="L1829" s="21" t="s">
        <v>514</v>
      </c>
      <c r="M1829" s="3">
        <v>0</v>
      </c>
      <c r="N1829" s="3">
        <v>0</v>
      </c>
      <c r="O1829" s="21" t="s">
        <v>1482</v>
      </c>
      <c r="P1829" s="21" t="s">
        <v>1468</v>
      </c>
      <c r="Q1829" s="46">
        <v>0</v>
      </c>
      <c r="R1829" s="46">
        <v>0</v>
      </c>
      <c r="S1829" s="46">
        <v>0</v>
      </c>
      <c r="T1829" s="46">
        <v>0</v>
      </c>
      <c r="U1829" s="46">
        <v>0</v>
      </c>
      <c r="V1829" s="46">
        <v>0</v>
      </c>
      <c r="W1829" s="46">
        <v>0</v>
      </c>
      <c r="X1829" s="46">
        <v>0</v>
      </c>
      <c r="Y1829" s="46">
        <v>0</v>
      </c>
      <c r="Z1829" s="46">
        <v>0</v>
      </c>
      <c r="AA1829" s="46">
        <v>0</v>
      </c>
      <c r="AB1829" s="46">
        <v>0</v>
      </c>
      <c r="AC1829" s="46">
        <v>0</v>
      </c>
      <c r="AD1829" s="46">
        <v>0</v>
      </c>
      <c r="AE1829" s="46">
        <v>0</v>
      </c>
      <c r="AF1829" s="46">
        <v>0</v>
      </c>
      <c r="AG1829" s="46">
        <v>0</v>
      </c>
      <c r="AH1829" s="46">
        <v>0</v>
      </c>
      <c r="AI1829" s="46">
        <v>0</v>
      </c>
      <c r="AJ1829" s="46">
        <v>0</v>
      </c>
      <c r="AK1829" s="46">
        <v>0</v>
      </c>
      <c r="AL1829" s="45">
        <v>0</v>
      </c>
      <c r="AM1829" s="45">
        <v>0</v>
      </c>
      <c r="AN1829" s="45">
        <v>0</v>
      </c>
      <c r="AO1829" s="45">
        <v>0</v>
      </c>
      <c r="AP1829" s="45">
        <v>0</v>
      </c>
      <c r="AQ1829" s="45">
        <v>0</v>
      </c>
      <c r="AR1829" s="45">
        <v>0</v>
      </c>
      <c r="AS1829" s="45">
        <v>0</v>
      </c>
      <c r="AT1829" s="45">
        <v>0</v>
      </c>
      <c r="AU1829" s="45">
        <v>0</v>
      </c>
      <c r="AV1829" s="45">
        <v>0</v>
      </c>
      <c r="AW1829" s="45">
        <v>0</v>
      </c>
      <c r="AX1829" s="45">
        <v>0</v>
      </c>
      <c r="AY1829" s="45">
        <v>0</v>
      </c>
      <c r="AZ1829" s="45">
        <v>0</v>
      </c>
      <c r="BA1829" s="45">
        <v>0</v>
      </c>
      <c r="BB1829" s="45">
        <v>0</v>
      </c>
      <c r="BC1829" s="45">
        <v>0</v>
      </c>
      <c r="BD1829" s="45">
        <v>0</v>
      </c>
      <c r="BE1829" s="45">
        <v>0</v>
      </c>
      <c r="BF1829" s="45">
        <v>0</v>
      </c>
    </row>
    <row r="1830" spans="1:58" ht="13.5" thickBot="1" x14ac:dyDescent="0.25">
      <c r="A1830" s="6" t="s">
        <v>1350</v>
      </c>
      <c r="B1830" s="6" t="s">
        <v>1350</v>
      </c>
      <c r="C1830" s="6" t="s">
        <v>444</v>
      </c>
      <c r="D1830" s="6" t="s">
        <v>1350</v>
      </c>
      <c r="E1830" s="6">
        <v>0</v>
      </c>
      <c r="F1830" s="6" t="s">
        <v>7</v>
      </c>
      <c r="G1830" s="21" t="s">
        <v>1305</v>
      </c>
      <c r="H1830" s="21" t="s">
        <v>1174</v>
      </c>
      <c r="I1830" s="21" t="s">
        <v>1160</v>
      </c>
      <c r="J1830" s="21" t="s">
        <v>240</v>
      </c>
      <c r="K1830" s="21" t="s">
        <v>277</v>
      </c>
      <c r="L1830" s="21" t="s">
        <v>515</v>
      </c>
      <c r="M1830" s="3">
        <v>0</v>
      </c>
      <c r="N1830" s="3">
        <v>0</v>
      </c>
      <c r="O1830" s="21" t="s">
        <v>1483</v>
      </c>
      <c r="P1830" s="21" t="s">
        <v>1469</v>
      </c>
      <c r="Q1830" s="46">
        <v>0</v>
      </c>
      <c r="R1830" s="46">
        <v>0</v>
      </c>
      <c r="S1830" s="46">
        <v>0</v>
      </c>
      <c r="T1830" s="46">
        <v>0</v>
      </c>
      <c r="U1830" s="46">
        <v>0</v>
      </c>
      <c r="V1830" s="46">
        <v>0</v>
      </c>
      <c r="W1830" s="46">
        <v>0</v>
      </c>
      <c r="X1830" s="46">
        <v>0</v>
      </c>
      <c r="Y1830" s="46">
        <v>0</v>
      </c>
      <c r="Z1830" s="46">
        <v>0</v>
      </c>
      <c r="AA1830" s="46">
        <v>0</v>
      </c>
      <c r="AB1830" s="46">
        <v>0</v>
      </c>
      <c r="AC1830" s="46">
        <v>0</v>
      </c>
      <c r="AD1830" s="46">
        <v>0</v>
      </c>
      <c r="AE1830" s="46">
        <v>0</v>
      </c>
      <c r="AF1830" s="46">
        <v>0</v>
      </c>
      <c r="AG1830" s="46">
        <v>0</v>
      </c>
      <c r="AH1830" s="46">
        <v>0</v>
      </c>
      <c r="AI1830" s="46">
        <v>0</v>
      </c>
      <c r="AJ1830" s="46">
        <v>0</v>
      </c>
      <c r="AK1830" s="46">
        <v>0</v>
      </c>
      <c r="AL1830" s="45">
        <v>0</v>
      </c>
      <c r="AM1830" s="45">
        <v>0</v>
      </c>
      <c r="AN1830" s="45">
        <v>0</v>
      </c>
      <c r="AO1830" s="45">
        <v>0</v>
      </c>
      <c r="AP1830" s="45">
        <v>0</v>
      </c>
      <c r="AQ1830" s="45">
        <v>0</v>
      </c>
      <c r="AR1830" s="45">
        <v>0</v>
      </c>
      <c r="AS1830" s="45">
        <v>0</v>
      </c>
      <c r="AT1830" s="45">
        <v>0</v>
      </c>
      <c r="AU1830" s="45">
        <v>0</v>
      </c>
      <c r="AV1830" s="45">
        <v>0</v>
      </c>
      <c r="AW1830" s="45">
        <v>0</v>
      </c>
      <c r="AX1830" s="45">
        <v>0</v>
      </c>
      <c r="AY1830" s="45">
        <v>0</v>
      </c>
      <c r="AZ1830" s="45">
        <v>0</v>
      </c>
      <c r="BA1830" s="45">
        <v>0</v>
      </c>
      <c r="BB1830" s="45">
        <v>0</v>
      </c>
      <c r="BC1830" s="45">
        <v>0</v>
      </c>
      <c r="BD1830" s="45">
        <v>0</v>
      </c>
      <c r="BE1830" s="45">
        <v>0</v>
      </c>
      <c r="BF1830" s="45">
        <v>0</v>
      </c>
    </row>
    <row r="1831" spans="1:58" ht="13.5" thickBot="1" x14ac:dyDescent="0.25">
      <c r="A1831" s="6" t="s">
        <v>1359</v>
      </c>
      <c r="B1831" s="6" t="s">
        <v>1145</v>
      </c>
      <c r="C1831" s="6" t="s">
        <v>444</v>
      </c>
      <c r="D1831" s="6" t="s">
        <v>1359</v>
      </c>
      <c r="E1831" s="6">
        <v>178.42334512332579</v>
      </c>
      <c r="F1831" s="6" t="s">
        <v>7</v>
      </c>
      <c r="G1831" s="21" t="s">
        <v>1305</v>
      </c>
      <c r="H1831" s="21" t="s">
        <v>1174</v>
      </c>
      <c r="I1831" s="21" t="s">
        <v>1160</v>
      </c>
      <c r="J1831" s="21" t="s">
        <v>240</v>
      </c>
      <c r="K1831" s="21" t="s">
        <v>279</v>
      </c>
      <c r="L1831" s="21" t="s">
        <v>516</v>
      </c>
      <c r="M1831" s="3">
        <v>115.4235170592671</v>
      </c>
      <c r="N1831" s="3">
        <v>178.42334512332579</v>
      </c>
      <c r="O1831" s="21" t="s">
        <v>1483</v>
      </c>
      <c r="P1831" s="21" t="s">
        <v>1469</v>
      </c>
      <c r="Q1831" s="46">
        <v>4.8355540797565336E-3</v>
      </c>
      <c r="R1831" s="46">
        <v>5.2662583136281541E-3</v>
      </c>
      <c r="S1831" s="46">
        <v>5.6214644732625885E-3</v>
      </c>
      <c r="T1831" s="46">
        <v>5.9098442449925567E-3</v>
      </c>
      <c r="U1831" s="46">
        <v>6.1400734880366703E-3</v>
      </c>
      <c r="V1831" s="46">
        <v>6.3203784445821799E-3</v>
      </c>
      <c r="W1831" s="46">
        <v>6.4582888523580058E-3</v>
      </c>
      <c r="X1831" s="46">
        <v>6.5505044772214607E-3</v>
      </c>
      <c r="Y1831" s="46">
        <v>6.6075812557598573E-3</v>
      </c>
      <c r="Z1831" s="46">
        <v>8.2832585128272528E-3</v>
      </c>
      <c r="AA1831" s="46">
        <v>7.9466400767005257E-3</v>
      </c>
      <c r="AB1831" s="46">
        <v>7.9993468381588956E-3</v>
      </c>
      <c r="AC1831" s="46">
        <v>7.6741549143521347E-3</v>
      </c>
      <c r="AD1831" s="46">
        <v>7.5593246180901651E-3</v>
      </c>
      <c r="AE1831" s="46">
        <v>7.5202651706007088E-3</v>
      </c>
      <c r="AF1831" s="46">
        <v>7.4046495411203492E-3</v>
      </c>
      <c r="AG1831" s="46">
        <v>7.3937423557382947E-3</v>
      </c>
      <c r="AH1831" s="46">
        <v>7.3786363142873948E-3</v>
      </c>
      <c r="AI1831" s="46">
        <v>7.1495588522039362E-3</v>
      </c>
      <c r="AJ1831" s="46">
        <v>7.0965848458298128E-3</v>
      </c>
      <c r="AK1831" s="46">
        <v>0.12701492337781492</v>
      </c>
      <c r="AL1831" s="45">
        <v>0.12701492337781492</v>
      </c>
      <c r="AM1831" s="45">
        <v>4.8355540797565336E-3</v>
      </c>
      <c r="AN1831" s="45">
        <v>1.0101812393384688E-2</v>
      </c>
      <c r="AO1831" s="45">
        <v>1.5723276866647276E-2</v>
      </c>
      <c r="AP1831" s="45">
        <v>2.1633121111639834E-2</v>
      </c>
      <c r="AQ1831" s="45">
        <v>2.7773194599676504E-2</v>
      </c>
      <c r="AR1831" s="45">
        <v>3.4093573044258682E-2</v>
      </c>
      <c r="AS1831" s="45">
        <v>4.0551861896616685E-2</v>
      </c>
      <c r="AT1831" s="45">
        <v>4.7102366373838148E-2</v>
      </c>
      <c r="AU1831" s="45">
        <v>5.3709947629598007E-2</v>
      </c>
      <c r="AV1831" s="45">
        <v>6.1993206142425261E-2</v>
      </c>
      <c r="AW1831" s="45">
        <v>6.9939846219125787E-2</v>
      </c>
      <c r="AX1831" s="45">
        <v>7.7939193057284681E-2</v>
      </c>
      <c r="AY1831" s="45">
        <v>8.5613347971636819E-2</v>
      </c>
      <c r="AZ1831" s="45">
        <v>9.3172672589726988E-2</v>
      </c>
      <c r="BA1831" s="45">
        <v>0.1006929377603277</v>
      </c>
      <c r="BB1831" s="45">
        <v>0.10809758730144806</v>
      </c>
      <c r="BC1831" s="45">
        <v>0.11549132965718635</v>
      </c>
      <c r="BD1831" s="45">
        <v>0.12286996597147375</v>
      </c>
      <c r="BE1831" s="45">
        <v>0.12701492337781492</v>
      </c>
      <c r="BF1831" s="45">
        <v>0.12701492337781492</v>
      </c>
    </row>
    <row r="1832" spans="1:58" ht="13.5" thickBot="1" x14ac:dyDescent="0.25">
      <c r="A1832" s="6" t="s">
        <v>1138</v>
      </c>
      <c r="B1832" s="6" t="s">
        <v>1138</v>
      </c>
      <c r="C1832" s="6" t="s">
        <v>517</v>
      </c>
      <c r="D1832" s="6" t="s">
        <v>1138</v>
      </c>
      <c r="E1832" s="6">
        <v>39.007817675367662</v>
      </c>
      <c r="F1832" s="6" t="s">
        <v>7</v>
      </c>
      <c r="G1832" s="21" t="s">
        <v>1305</v>
      </c>
      <c r="H1832" s="21" t="s">
        <v>1172</v>
      </c>
      <c r="I1832" s="21" t="s">
        <v>1264</v>
      </c>
      <c r="J1832" s="21" t="s">
        <v>240</v>
      </c>
      <c r="K1832" s="21" t="s">
        <v>518</v>
      </c>
      <c r="L1832" s="21" t="s">
        <v>519</v>
      </c>
      <c r="M1832" s="3">
        <v>38.153938217232238</v>
      </c>
      <c r="N1832" s="3">
        <v>39.007817675367662</v>
      </c>
      <c r="O1832" s="21" t="s">
        <v>1473</v>
      </c>
      <c r="P1832" s="21" t="s">
        <v>1459</v>
      </c>
      <c r="Q1832" s="46">
        <v>0.18314137599548566</v>
      </c>
      <c r="R1832" s="46">
        <v>0.18805303814042462</v>
      </c>
      <c r="S1832" s="46">
        <v>0.21039599808948517</v>
      </c>
      <c r="T1832" s="46">
        <v>0.21860453463194968</v>
      </c>
      <c r="U1832" s="46">
        <v>0.25051637310596014</v>
      </c>
      <c r="V1832" s="46">
        <v>0.28883184507483722</v>
      </c>
      <c r="W1832" s="46">
        <v>0.31520498497195781</v>
      </c>
      <c r="X1832" s="46">
        <v>0.39112240165859952</v>
      </c>
      <c r="Y1832" s="46">
        <v>0.44410258247884438</v>
      </c>
      <c r="Z1832" s="46">
        <v>0.4174978725558211</v>
      </c>
      <c r="AA1832" s="46">
        <v>0.44736590012466926</v>
      </c>
      <c r="AB1832" s="46">
        <v>0.44500301651252389</v>
      </c>
      <c r="AC1832" s="46">
        <v>0.41130814320257586</v>
      </c>
      <c r="AD1832" s="46">
        <v>0.40996346757228569</v>
      </c>
      <c r="AE1832" s="46">
        <v>0.39953594444984591</v>
      </c>
      <c r="AF1832" s="46">
        <v>0.40757975906807137</v>
      </c>
      <c r="AG1832" s="46">
        <v>0.41432330760449809</v>
      </c>
      <c r="AH1832" s="46">
        <v>0.42106685614092493</v>
      </c>
      <c r="AI1832" s="46">
        <v>0.42781040467735193</v>
      </c>
      <c r="AJ1832" s="46">
        <v>0.43455395321377871</v>
      </c>
      <c r="AK1832" s="46">
        <v>7.12598175926989</v>
      </c>
      <c r="AL1832" s="45">
        <v>7.1259817592698909</v>
      </c>
      <c r="AM1832" s="45">
        <v>0.18314137599548566</v>
      </c>
      <c r="AN1832" s="45">
        <v>0.37119441413591026</v>
      </c>
      <c r="AO1832" s="45">
        <v>0.58159041222539543</v>
      </c>
      <c r="AP1832" s="45">
        <v>0.80019494685734505</v>
      </c>
      <c r="AQ1832" s="45">
        <v>1.0507113199633051</v>
      </c>
      <c r="AR1832" s="45">
        <v>1.3395431650381424</v>
      </c>
      <c r="AS1832" s="45">
        <v>1.6547481500101002</v>
      </c>
      <c r="AT1832" s="45">
        <v>2.0458705516686999</v>
      </c>
      <c r="AU1832" s="45">
        <v>2.4899731341475442</v>
      </c>
      <c r="AV1832" s="45">
        <v>2.9074710067033651</v>
      </c>
      <c r="AW1832" s="45">
        <v>3.3548369068280346</v>
      </c>
      <c r="AX1832" s="45">
        <v>3.7998399233405586</v>
      </c>
      <c r="AY1832" s="45">
        <v>4.2111480665431342</v>
      </c>
      <c r="AZ1832" s="45">
        <v>4.6211115341154203</v>
      </c>
      <c r="BA1832" s="45">
        <v>5.0206474785652659</v>
      </c>
      <c r="BB1832" s="45">
        <v>5.4282272376333376</v>
      </c>
      <c r="BC1832" s="45">
        <v>5.8425505452378355</v>
      </c>
      <c r="BD1832" s="45">
        <v>6.2636174013787604</v>
      </c>
      <c r="BE1832" s="45">
        <v>6.6914278060561125</v>
      </c>
      <c r="BF1832" s="45">
        <v>7.1259817592698909</v>
      </c>
    </row>
    <row r="1833" spans="1:58" ht="13.5" thickBot="1" x14ac:dyDescent="0.25">
      <c r="A1833" s="6" t="s">
        <v>1350</v>
      </c>
      <c r="B1833" s="6" t="s">
        <v>1351</v>
      </c>
      <c r="C1833" s="6" t="s">
        <v>517</v>
      </c>
      <c r="D1833" s="6" t="s">
        <v>1350</v>
      </c>
      <c r="E1833" s="6">
        <v>-13.556160933953038</v>
      </c>
      <c r="F1833" s="6" t="s">
        <v>7</v>
      </c>
      <c r="G1833" s="21" t="s">
        <v>1305</v>
      </c>
      <c r="H1833" s="21" t="s">
        <v>1172</v>
      </c>
      <c r="I1833" s="21" t="s">
        <v>1264</v>
      </c>
      <c r="J1833" s="21" t="s">
        <v>240</v>
      </c>
      <c r="K1833" s="21" t="s">
        <v>518</v>
      </c>
      <c r="L1833" s="21" t="s">
        <v>520</v>
      </c>
      <c r="M1833" s="3">
        <v>13.176418438445568</v>
      </c>
      <c r="N1833" s="3">
        <v>-13.556160933953038</v>
      </c>
      <c r="O1833" s="21" t="s">
        <v>1473</v>
      </c>
      <c r="P1833" s="21" t="s">
        <v>1459</v>
      </c>
      <c r="Q1833" s="46">
        <v>3.807442059989348E-2</v>
      </c>
      <c r="R1833" s="46">
        <v>3.9095537151707466E-2</v>
      </c>
      <c r="S1833" s="46">
        <v>4.3740556606885514E-2</v>
      </c>
      <c r="T1833" s="46">
        <v>4.5447081258284283E-2</v>
      </c>
      <c r="U1833" s="46">
        <v>5.208143547546179E-2</v>
      </c>
      <c r="V1833" s="46">
        <v>6.004708161793923E-2</v>
      </c>
      <c r="W1833" s="46">
        <v>6.552996070806659E-2</v>
      </c>
      <c r="X1833" s="46">
        <v>8.1312913293591652E-2</v>
      </c>
      <c r="Y1833" s="46">
        <v>9.2327298639577768E-2</v>
      </c>
      <c r="Z1833" s="46">
        <v>8.679627699009361E-2</v>
      </c>
      <c r="AA1833" s="46">
        <v>9.3005730413516438E-2</v>
      </c>
      <c r="AB1833" s="46">
        <v>9.2514495573828279E-2</v>
      </c>
      <c r="AC1833" s="46">
        <v>8.5509454951578551E-2</v>
      </c>
      <c r="AD1833" s="46">
        <v>8.5229901818160148E-2</v>
      </c>
      <c r="AE1833" s="46">
        <v>8.3062057992477248E-2</v>
      </c>
      <c r="AF1833" s="46">
        <v>8.4734337559763201E-2</v>
      </c>
      <c r="AG1833" s="46">
        <v>8.6136296575938978E-2</v>
      </c>
      <c r="AH1833" s="46">
        <v>8.7538255592114797E-2</v>
      </c>
      <c r="AI1833" s="46">
        <v>8.8940214608290588E-2</v>
      </c>
      <c r="AJ1833" s="46">
        <v>9.0342173624466379E-2</v>
      </c>
      <c r="AK1833" s="46">
        <v>1.4814654810516357</v>
      </c>
      <c r="AL1833" s="45">
        <v>1.4814654810516357</v>
      </c>
      <c r="AM1833" s="45">
        <v>3.807442059989348E-2</v>
      </c>
      <c r="AN1833" s="45">
        <v>7.7169957751600946E-2</v>
      </c>
      <c r="AO1833" s="45">
        <v>0.12091051435848646</v>
      </c>
      <c r="AP1833" s="45">
        <v>0.16635759561677074</v>
      </c>
      <c r="AQ1833" s="45">
        <v>0.21843903109223253</v>
      </c>
      <c r="AR1833" s="45">
        <v>0.27848611271017176</v>
      </c>
      <c r="AS1833" s="45">
        <v>0.34401607341823837</v>
      </c>
      <c r="AT1833" s="45">
        <v>0.42532898671183</v>
      </c>
      <c r="AU1833" s="45">
        <v>0.51765628535140773</v>
      </c>
      <c r="AV1833" s="45">
        <v>0.60445256234150135</v>
      </c>
      <c r="AW1833" s="45">
        <v>0.69745829275501781</v>
      </c>
      <c r="AX1833" s="45">
        <v>0.7899727883288461</v>
      </c>
      <c r="AY1833" s="45">
        <v>0.87548224328042468</v>
      </c>
      <c r="AZ1833" s="45">
        <v>0.96071214509858482</v>
      </c>
      <c r="BA1833" s="45">
        <v>1.0437742030910622</v>
      </c>
      <c r="BB1833" s="45">
        <v>1.1285085406508253</v>
      </c>
      <c r="BC1833" s="45">
        <v>1.2146448372267642</v>
      </c>
      <c r="BD1833" s="45">
        <v>1.3021830928188789</v>
      </c>
      <c r="BE1833" s="45">
        <v>1.3911233074271694</v>
      </c>
      <c r="BF1833" s="45">
        <v>1.4814654810516357</v>
      </c>
    </row>
    <row r="1834" spans="1:58" ht="13.5" thickBot="1" x14ac:dyDescent="0.25">
      <c r="A1834" s="6" t="s">
        <v>1350</v>
      </c>
      <c r="B1834" s="6" t="s">
        <v>1350</v>
      </c>
      <c r="C1834" s="6" t="s">
        <v>517</v>
      </c>
      <c r="D1834" s="6" t="s">
        <v>1350</v>
      </c>
      <c r="E1834" s="6">
        <v>-57.278756880165922</v>
      </c>
      <c r="F1834" s="6" t="s">
        <v>7</v>
      </c>
      <c r="G1834" s="21" t="s">
        <v>1305</v>
      </c>
      <c r="H1834" s="21" t="s">
        <v>1172</v>
      </c>
      <c r="I1834" s="21" t="s">
        <v>1264</v>
      </c>
      <c r="J1834" s="21" t="s">
        <v>240</v>
      </c>
      <c r="K1834" s="21" t="s">
        <v>518</v>
      </c>
      <c r="L1834" s="21" t="s">
        <v>521</v>
      </c>
      <c r="M1834" s="3">
        <v>-1.9981082622477904</v>
      </c>
      <c r="N1834" s="3">
        <v>-57.278756880165922</v>
      </c>
      <c r="O1834" s="21" t="s">
        <v>1473</v>
      </c>
      <c r="P1834" s="21" t="s">
        <v>1459</v>
      </c>
      <c r="Q1834" s="46">
        <v>2.9342421618464381E-2</v>
      </c>
      <c r="R1834" s="46">
        <v>3.0129354995593775E-2</v>
      </c>
      <c r="S1834" s="46">
        <v>3.3709084302891094E-2</v>
      </c>
      <c r="T1834" s="46">
        <v>3.5024234081527154E-2</v>
      </c>
      <c r="U1834" s="46">
        <v>4.0137063522908176E-2</v>
      </c>
      <c r="V1834" s="46">
        <v>4.6275866002195847E-2</v>
      </c>
      <c r="W1834" s="46">
        <v>5.0501299965753768E-2</v>
      </c>
      <c r="X1834" s="46">
        <v>6.2664585495829692E-2</v>
      </c>
      <c r="Y1834" s="46">
        <v>7.1152928419978195E-2</v>
      </c>
      <c r="Z1834" s="46">
        <v>6.6890392925991637E-2</v>
      </c>
      <c r="AA1834" s="46">
        <v>7.1675768448444116E-2</v>
      </c>
      <c r="AB1834" s="46">
        <v>7.129719355346989E-2</v>
      </c>
      <c r="AC1834" s="46">
        <v>6.5898691037765231E-2</v>
      </c>
      <c r="AD1834" s="46">
        <v>6.5683250703381046E-2</v>
      </c>
      <c r="AE1834" s="46">
        <v>6.4012580827544505E-2</v>
      </c>
      <c r="AF1834" s="46">
        <v>6.5301339299876582E-2</v>
      </c>
      <c r="AG1834" s="46">
        <v>6.6381772616951204E-2</v>
      </c>
      <c r="AH1834" s="46">
        <v>6.7462205934025826E-2</v>
      </c>
      <c r="AI1834" s="46">
        <v>6.854263925110049E-2</v>
      </c>
      <c r="AJ1834" s="46">
        <v>6.9623072568175126E-2</v>
      </c>
      <c r="AK1834" s="46">
        <v>1.1417057455718678</v>
      </c>
      <c r="AL1834" s="45">
        <v>1.1417057455718673</v>
      </c>
      <c r="AM1834" s="45">
        <v>2.9342421618464381E-2</v>
      </c>
      <c r="AN1834" s="45">
        <v>5.9471776614058156E-2</v>
      </c>
      <c r="AO1834" s="45">
        <v>9.3180860916949243E-2</v>
      </c>
      <c r="AP1834" s="45">
        <v>0.1282050949984764</v>
      </c>
      <c r="AQ1834" s="45">
        <v>0.16834215852138457</v>
      </c>
      <c r="AR1834" s="45">
        <v>0.21461802452358042</v>
      </c>
      <c r="AS1834" s="45">
        <v>0.26511932448933417</v>
      </c>
      <c r="AT1834" s="45">
        <v>0.32778390998516388</v>
      </c>
      <c r="AU1834" s="45">
        <v>0.39893683840514205</v>
      </c>
      <c r="AV1834" s="45">
        <v>0.46582723133113368</v>
      </c>
      <c r="AW1834" s="45">
        <v>0.53750299977957783</v>
      </c>
      <c r="AX1834" s="45">
        <v>0.60880019333304769</v>
      </c>
      <c r="AY1834" s="45">
        <v>0.67469888437081293</v>
      </c>
      <c r="AZ1834" s="45">
        <v>0.74038213507419393</v>
      </c>
      <c r="BA1834" s="45">
        <v>0.80439471590173839</v>
      </c>
      <c r="BB1834" s="45">
        <v>0.86969605520161497</v>
      </c>
      <c r="BC1834" s="45">
        <v>0.93607782781856619</v>
      </c>
      <c r="BD1834" s="45">
        <v>1.0035400337525919</v>
      </c>
      <c r="BE1834" s="45">
        <v>1.0720826730036923</v>
      </c>
      <c r="BF1834" s="45">
        <v>1.1417057455718673</v>
      </c>
    </row>
    <row r="1835" spans="1:58" ht="13.5" thickBot="1" x14ac:dyDescent="0.25">
      <c r="A1835" s="6" t="s">
        <v>1357</v>
      </c>
      <c r="B1835" s="6" t="s">
        <v>1359</v>
      </c>
      <c r="C1835" s="6" t="s">
        <v>517</v>
      </c>
      <c r="D1835" s="6" t="s">
        <v>1357</v>
      </c>
      <c r="E1835" s="6">
        <v>77.42218308946039</v>
      </c>
      <c r="F1835" s="6" t="s">
        <v>7</v>
      </c>
      <c r="G1835" s="21" t="s">
        <v>1305</v>
      </c>
      <c r="H1835" s="21" t="s">
        <v>1172</v>
      </c>
      <c r="I1835" s="21" t="s">
        <v>1264</v>
      </c>
      <c r="J1835" s="21" t="s">
        <v>240</v>
      </c>
      <c r="K1835" s="21" t="s">
        <v>518</v>
      </c>
      <c r="L1835" s="21" t="s">
        <v>522</v>
      </c>
      <c r="M1835" s="3">
        <v>167.48658584427886</v>
      </c>
      <c r="N1835" s="3">
        <v>77.42218308946039</v>
      </c>
      <c r="O1835" s="21" t="s">
        <v>1473</v>
      </c>
      <c r="P1835" s="21" t="s">
        <v>1459</v>
      </c>
      <c r="Q1835" s="46">
        <v>8.9886745611330518E-3</v>
      </c>
      <c r="R1835" s="46">
        <v>9.2297415091949775E-3</v>
      </c>
      <c r="S1835" s="46">
        <v>1.0326345674271714E-2</v>
      </c>
      <c r="T1835" s="46">
        <v>1.0729224942827615E-2</v>
      </c>
      <c r="U1835" s="46">
        <v>1.2295474672748804E-2</v>
      </c>
      <c r="V1835" s="46">
        <v>1.417601808524856E-2</v>
      </c>
      <c r="W1835" s="46">
        <v>1.5470425590935831E-2</v>
      </c>
      <c r="X1835" s="46">
        <v>1.9196492125103267E-2</v>
      </c>
      <c r="Y1835" s="46">
        <v>2.1796787121220924E-2</v>
      </c>
      <c r="Z1835" s="46">
        <v>2.0491014037495165E-2</v>
      </c>
      <c r="AA1835" s="46">
        <v>2.1956952458783121E-2</v>
      </c>
      <c r="AB1835" s="46">
        <v>2.1840980894738894E-2</v>
      </c>
      <c r="AC1835" s="46">
        <v>2.0187218882111026E-2</v>
      </c>
      <c r="AD1835" s="46">
        <v>2.0121221498585511E-2</v>
      </c>
      <c r="AE1835" s="46">
        <v>1.9609433207617277E-2</v>
      </c>
      <c r="AF1835" s="46">
        <v>2.0004227837942073E-2</v>
      </c>
      <c r="AG1835" s="46">
        <v>2.0335204728618269E-2</v>
      </c>
      <c r="AH1835" s="46">
        <v>2.0666181619294465E-2</v>
      </c>
      <c r="AI1835" s="46">
        <v>2.0997158509970665E-2</v>
      </c>
      <c r="AJ1835" s="46">
        <v>2.1328135400646861E-2</v>
      </c>
      <c r="AK1835" s="46">
        <v>0.34974691335848801</v>
      </c>
      <c r="AL1835" s="45">
        <v>0.34974691335848812</v>
      </c>
      <c r="AM1835" s="45">
        <v>8.9886745611330518E-3</v>
      </c>
      <c r="AN1835" s="45">
        <v>1.8218416070328029E-2</v>
      </c>
      <c r="AO1835" s="45">
        <v>2.8544761744599745E-2</v>
      </c>
      <c r="AP1835" s="45">
        <v>3.9273986687427362E-2</v>
      </c>
      <c r="AQ1835" s="45">
        <v>5.1569461360176164E-2</v>
      </c>
      <c r="AR1835" s="45">
        <v>6.574547944542472E-2</v>
      </c>
      <c r="AS1835" s="45">
        <v>8.1215905036360558E-2</v>
      </c>
      <c r="AT1835" s="45">
        <v>0.10041239716146383</v>
      </c>
      <c r="AU1835" s="45">
        <v>0.12220918428268475</v>
      </c>
      <c r="AV1835" s="45">
        <v>0.14270019832017991</v>
      </c>
      <c r="AW1835" s="45">
        <v>0.16465715077896304</v>
      </c>
      <c r="AX1835" s="45">
        <v>0.18649813167370194</v>
      </c>
      <c r="AY1835" s="45">
        <v>0.20668535055581297</v>
      </c>
      <c r="AZ1835" s="45">
        <v>0.22680657205439847</v>
      </c>
      <c r="BA1835" s="45">
        <v>0.24641600526201574</v>
      </c>
      <c r="BB1835" s="45">
        <v>0.26642023309995783</v>
      </c>
      <c r="BC1835" s="45">
        <v>0.2867554378285761</v>
      </c>
      <c r="BD1835" s="45">
        <v>0.30742161944787055</v>
      </c>
      <c r="BE1835" s="45">
        <v>0.32841877795784125</v>
      </c>
      <c r="BF1835" s="45">
        <v>0.34974691335848812</v>
      </c>
    </row>
    <row r="1836" spans="1:58" ht="13.5" thickBot="1" x14ac:dyDescent="0.25">
      <c r="A1836" s="6" t="s">
        <v>1350</v>
      </c>
      <c r="B1836" s="6" t="s">
        <v>1352</v>
      </c>
      <c r="C1836" s="6" t="s">
        <v>517</v>
      </c>
      <c r="D1836" s="6" t="s">
        <v>1350</v>
      </c>
      <c r="E1836" s="6">
        <v>-25.729993801323602</v>
      </c>
      <c r="F1836" s="6" t="s">
        <v>7</v>
      </c>
      <c r="G1836" s="21" t="s">
        <v>1305</v>
      </c>
      <c r="H1836" s="21" t="s">
        <v>1172</v>
      </c>
      <c r="I1836" s="21" t="s">
        <v>1264</v>
      </c>
      <c r="J1836" s="21" t="s">
        <v>240</v>
      </c>
      <c r="K1836" s="21" t="s">
        <v>518</v>
      </c>
      <c r="L1836" s="21" t="s">
        <v>523</v>
      </c>
      <c r="M1836" s="3">
        <v>20.877537904176673</v>
      </c>
      <c r="N1836" s="3">
        <v>-25.729993801323602</v>
      </c>
      <c r="O1836" s="21" t="s">
        <v>1473</v>
      </c>
      <c r="P1836" s="21" t="s">
        <v>1459</v>
      </c>
      <c r="Q1836" s="46">
        <v>5.2311154700882571E-3</v>
      </c>
      <c r="R1836" s="46">
        <v>5.3714085725648404E-3</v>
      </c>
      <c r="S1836" s="46">
        <v>6.0095964359124085E-3</v>
      </c>
      <c r="T1836" s="46">
        <v>6.2440590321480591E-3</v>
      </c>
      <c r="U1836" s="46">
        <v>7.1555652988939669E-3</v>
      </c>
      <c r="V1836" s="46">
        <v>8.2499802396502619E-3</v>
      </c>
      <c r="W1836" s="46">
        <v>9.0032831967822979E-3</v>
      </c>
      <c r="X1836" s="46">
        <v>1.1171732411057162E-2</v>
      </c>
      <c r="Y1836" s="46">
        <v>1.268501930207455E-2</v>
      </c>
      <c r="Z1836" s="46">
        <v>1.192510194916044E-2</v>
      </c>
      <c r="AA1836" s="46">
        <v>1.2778230305476137E-2</v>
      </c>
      <c r="AB1836" s="46">
        <v>1.2710738637084306E-2</v>
      </c>
      <c r="AC1836" s="46">
        <v>1.1748303075615784E-2</v>
      </c>
      <c r="AD1836" s="46">
        <v>1.1709894750606612E-2</v>
      </c>
      <c r="AE1836" s="46">
        <v>1.1412050654896408E-2</v>
      </c>
      <c r="AF1836" s="46">
        <v>1.1641808255325042E-2</v>
      </c>
      <c r="AG1836" s="46">
        <v>1.1834426012401754E-2</v>
      </c>
      <c r="AH1836" s="46">
        <v>1.2027043769478468E-2</v>
      </c>
      <c r="AI1836" s="46">
        <v>1.2219661526555183E-2</v>
      </c>
      <c r="AJ1836" s="46">
        <v>1.2412279283631898E-2</v>
      </c>
      <c r="AK1836" s="46">
        <v>0.20354129817940383</v>
      </c>
      <c r="AL1836" s="45">
        <v>0.20354129817940383</v>
      </c>
      <c r="AM1836" s="45">
        <v>5.2311154700882571E-3</v>
      </c>
      <c r="AN1836" s="45">
        <v>1.0602524042653098E-2</v>
      </c>
      <c r="AO1836" s="45">
        <v>1.6612120478565508E-2</v>
      </c>
      <c r="AP1836" s="45">
        <v>2.2856179510713566E-2</v>
      </c>
      <c r="AQ1836" s="45">
        <v>3.0011744809607534E-2</v>
      </c>
      <c r="AR1836" s="45">
        <v>3.8261725049257796E-2</v>
      </c>
      <c r="AS1836" s="45">
        <v>4.7265008246040095E-2</v>
      </c>
      <c r="AT1836" s="45">
        <v>5.8436740657097259E-2</v>
      </c>
      <c r="AU1836" s="45">
        <v>7.1121759959171804E-2</v>
      </c>
      <c r="AV1836" s="45">
        <v>8.3046861908332242E-2</v>
      </c>
      <c r="AW1836" s="45">
        <v>9.5825092213808374E-2</v>
      </c>
      <c r="AX1836" s="45">
        <v>0.10853583085089268</v>
      </c>
      <c r="AY1836" s="45">
        <v>0.12028413392650845</v>
      </c>
      <c r="AZ1836" s="45">
        <v>0.13199402867711507</v>
      </c>
      <c r="BA1836" s="45">
        <v>0.14340607933201149</v>
      </c>
      <c r="BB1836" s="45">
        <v>0.15504788758733654</v>
      </c>
      <c r="BC1836" s="45">
        <v>0.16688231359973829</v>
      </c>
      <c r="BD1836" s="45">
        <v>0.17890935736921676</v>
      </c>
      <c r="BE1836" s="45">
        <v>0.19112901889577194</v>
      </c>
      <c r="BF1836" s="45">
        <v>0.20354129817940383</v>
      </c>
    </row>
    <row r="1837" spans="1:58" ht="13.5" thickBot="1" x14ac:dyDescent="0.25">
      <c r="A1837" s="6" t="s">
        <v>1138</v>
      </c>
      <c r="B1837" s="6" t="s">
        <v>1353</v>
      </c>
      <c r="C1837" s="6" t="s">
        <v>517</v>
      </c>
      <c r="D1837" s="6" t="s">
        <v>1138</v>
      </c>
      <c r="E1837" s="6">
        <v>39.356392835244023</v>
      </c>
      <c r="F1837" s="6" t="s">
        <v>7</v>
      </c>
      <c r="G1837" s="21" t="s">
        <v>1305</v>
      </c>
      <c r="H1837" s="21" t="s">
        <v>1172</v>
      </c>
      <c r="I1837" s="21" t="s">
        <v>1264</v>
      </c>
      <c r="J1837" s="21" t="s">
        <v>240</v>
      </c>
      <c r="K1837" s="21" t="s">
        <v>518</v>
      </c>
      <c r="L1837" s="21" t="s">
        <v>524</v>
      </c>
      <c r="M1837" s="3">
        <v>31.394226256402625</v>
      </c>
      <c r="N1837" s="3">
        <v>39.356392835244023</v>
      </c>
      <c r="O1837" s="21" t="s">
        <v>1473</v>
      </c>
      <c r="P1837" s="21" t="s">
        <v>1459</v>
      </c>
      <c r="Q1837" s="46">
        <v>9.6680813249043693E-3</v>
      </c>
      <c r="R1837" s="46">
        <v>9.9273692591551992E-3</v>
      </c>
      <c r="S1837" s="46">
        <v>1.1106859981295035E-2</v>
      </c>
      <c r="T1837" s="46">
        <v>1.1540190780627638E-2</v>
      </c>
      <c r="U1837" s="46">
        <v>1.3224825112530609E-2</v>
      </c>
      <c r="V1837" s="46">
        <v>1.5247508937983181E-2</v>
      </c>
      <c r="W1837" s="46">
        <v>1.6639753917756222E-2</v>
      </c>
      <c r="X1837" s="46">
        <v>2.064745427772947E-2</v>
      </c>
      <c r="Y1837" s="46">
        <v>2.3444291933851977E-2</v>
      </c>
      <c r="Z1837" s="46">
        <v>2.203982231160987E-2</v>
      </c>
      <c r="AA1837" s="46">
        <v>2.3616563329200712E-2</v>
      </c>
      <c r="AB1837" s="46">
        <v>2.3491826082910356E-2</v>
      </c>
      <c r="AC1837" s="46">
        <v>2.1713064873859721E-2</v>
      </c>
      <c r="AD1837" s="46">
        <v>2.1642079094274978E-2</v>
      </c>
      <c r="AE1837" s="46">
        <v>2.1091607410762273E-2</v>
      </c>
      <c r="AF1837" s="46">
        <v>2.1516242496464451E-2</v>
      </c>
      <c r="AG1837" s="46">
        <v>2.1872236194307042E-2</v>
      </c>
      <c r="AH1837" s="46">
        <v>2.2228229892149644E-2</v>
      </c>
      <c r="AI1837" s="46">
        <v>2.258422358999225E-2</v>
      </c>
      <c r="AJ1837" s="46">
        <v>2.2940217287834845E-2</v>
      </c>
      <c r="AK1837" s="46">
        <v>0.37618244808919982</v>
      </c>
      <c r="AL1837" s="45">
        <v>0.37618244808919982</v>
      </c>
      <c r="AM1837" s="45">
        <v>9.6680813249043693E-3</v>
      </c>
      <c r="AN1837" s="45">
        <v>1.9595450584059568E-2</v>
      </c>
      <c r="AO1837" s="45">
        <v>3.0702310565354603E-2</v>
      </c>
      <c r="AP1837" s="45">
        <v>4.2242501345982245E-2</v>
      </c>
      <c r="AQ1837" s="45">
        <v>5.546732645851285E-2</v>
      </c>
      <c r="AR1837" s="45">
        <v>7.0714835396496034E-2</v>
      </c>
      <c r="AS1837" s="45">
        <v>8.7354589314252259E-2</v>
      </c>
      <c r="AT1837" s="45">
        <v>0.10800204359198173</v>
      </c>
      <c r="AU1837" s="45">
        <v>0.13144633552583371</v>
      </c>
      <c r="AV1837" s="45">
        <v>0.15348615783744357</v>
      </c>
      <c r="AW1837" s="45">
        <v>0.17710272116664427</v>
      </c>
      <c r="AX1837" s="45">
        <v>0.20059454724955464</v>
      </c>
      <c r="AY1837" s="45">
        <v>0.22230761212341435</v>
      </c>
      <c r="AZ1837" s="45">
        <v>0.24394969121768934</v>
      </c>
      <c r="BA1837" s="45">
        <v>0.2650412986284516</v>
      </c>
      <c r="BB1837" s="45">
        <v>0.28655754112491605</v>
      </c>
      <c r="BC1837" s="45">
        <v>0.30842977731922311</v>
      </c>
      <c r="BD1837" s="45">
        <v>0.33065800721137273</v>
      </c>
      <c r="BE1837" s="45">
        <v>0.35324223080136496</v>
      </c>
      <c r="BF1837" s="45">
        <v>0.37618244808919982</v>
      </c>
    </row>
    <row r="1838" spans="1:58" ht="13.5" thickBot="1" x14ac:dyDescent="0.25">
      <c r="A1838" s="6" t="s">
        <v>1137</v>
      </c>
      <c r="B1838" s="6" t="s">
        <v>1352</v>
      </c>
      <c r="C1838" s="6" t="s">
        <v>517</v>
      </c>
      <c r="D1838" s="6" t="s">
        <v>1137</v>
      </c>
      <c r="E1838" s="6">
        <v>17.339103139582363</v>
      </c>
      <c r="F1838" s="6" t="s">
        <v>7</v>
      </c>
      <c r="G1838" s="21" t="s">
        <v>1305</v>
      </c>
      <c r="H1838" s="21" t="s">
        <v>1172</v>
      </c>
      <c r="I1838" s="21" t="s">
        <v>1264</v>
      </c>
      <c r="J1838" s="21" t="s">
        <v>240</v>
      </c>
      <c r="K1838" s="21" t="s">
        <v>518</v>
      </c>
      <c r="L1838" s="21" t="s">
        <v>525</v>
      </c>
      <c r="M1838" s="3">
        <v>20.047186533021463</v>
      </c>
      <c r="N1838" s="3">
        <v>17.339103139582363</v>
      </c>
      <c r="O1838" s="21" t="s">
        <v>1473</v>
      </c>
      <c r="P1838" s="21" t="s">
        <v>1459</v>
      </c>
      <c r="Q1838" s="46">
        <v>1.5592596374574522E-3</v>
      </c>
      <c r="R1838" s="46">
        <v>1.6010773670327707E-3</v>
      </c>
      <c r="S1838" s="46">
        <v>1.7913045914408543E-3</v>
      </c>
      <c r="T1838" s="46">
        <v>1.861191800946013E-3</v>
      </c>
      <c r="U1838" s="46">
        <v>2.1328881416506546E-3</v>
      </c>
      <c r="V1838" s="46">
        <v>2.4591048068168865E-3</v>
      </c>
      <c r="W1838" s="46">
        <v>2.6836448504365903E-3</v>
      </c>
      <c r="X1838" s="46">
        <v>3.3300032332765073E-3</v>
      </c>
      <c r="Y1838" s="46">
        <v>3.7810747461401082E-3</v>
      </c>
      <c r="Z1838" s="46">
        <v>3.5545631229542221E-3</v>
      </c>
      <c r="AA1838" s="46">
        <v>3.8088585249922593E-3</v>
      </c>
      <c r="AB1838" s="46">
        <v>3.7887410118175265E-3</v>
      </c>
      <c r="AC1838" s="46">
        <v>3.5018639713024474E-3</v>
      </c>
      <c r="AD1838" s="46">
        <v>3.4904154473171536E-3</v>
      </c>
      <c r="AE1838" s="46">
        <v>3.4016358592251898E-3</v>
      </c>
      <c r="AF1838" s="46">
        <v>3.4701206316978951E-3</v>
      </c>
      <c r="AG1838" s="46">
        <v>3.5275349816170794E-3</v>
      </c>
      <c r="AH1838" s="46">
        <v>3.5849493315362638E-3</v>
      </c>
      <c r="AI1838" s="46">
        <v>3.6423636814554481E-3</v>
      </c>
      <c r="AJ1838" s="46">
        <v>3.6997780313746315E-3</v>
      </c>
      <c r="AK1838" s="46">
        <v>6.0670373770487972E-2</v>
      </c>
      <c r="AL1838" s="45">
        <v>6.0670373770487951E-2</v>
      </c>
      <c r="AM1838" s="45">
        <v>1.5592596374574522E-3</v>
      </c>
      <c r="AN1838" s="45">
        <v>3.1603370044902229E-3</v>
      </c>
      <c r="AO1838" s="45">
        <v>4.9516415959310767E-3</v>
      </c>
      <c r="AP1838" s="45">
        <v>6.8128333968770893E-3</v>
      </c>
      <c r="AQ1838" s="45">
        <v>8.9457215385277435E-3</v>
      </c>
      <c r="AR1838" s="45">
        <v>1.1404826345344629E-2</v>
      </c>
      <c r="AS1838" s="45">
        <v>1.4088471195781219E-2</v>
      </c>
      <c r="AT1838" s="45">
        <v>1.7418474429057727E-2</v>
      </c>
      <c r="AU1838" s="45">
        <v>2.1199549175197833E-2</v>
      </c>
      <c r="AV1838" s="45">
        <v>2.4754112298152057E-2</v>
      </c>
      <c r="AW1838" s="45">
        <v>2.8562970823144317E-2</v>
      </c>
      <c r="AX1838" s="45">
        <v>3.2351711834961841E-2</v>
      </c>
      <c r="AY1838" s="45">
        <v>3.585357580626429E-2</v>
      </c>
      <c r="AZ1838" s="45">
        <v>3.9343991253581442E-2</v>
      </c>
      <c r="BA1838" s="45">
        <v>4.2745627112806633E-2</v>
      </c>
      <c r="BB1838" s="45">
        <v>4.6215747744504529E-2</v>
      </c>
      <c r="BC1838" s="45">
        <v>4.9743282726121607E-2</v>
      </c>
      <c r="BD1838" s="45">
        <v>5.3328232057657868E-2</v>
      </c>
      <c r="BE1838" s="45">
        <v>5.6970595739113318E-2</v>
      </c>
      <c r="BF1838" s="45">
        <v>6.0670373770487951E-2</v>
      </c>
    </row>
    <row r="1839" spans="1:58" ht="13.5" thickBot="1" x14ac:dyDescent="0.25">
      <c r="A1839" s="6" t="s">
        <v>1139</v>
      </c>
      <c r="B1839" s="6" t="s">
        <v>1357</v>
      </c>
      <c r="C1839" s="6" t="s">
        <v>517</v>
      </c>
      <c r="D1839" s="6" t="s">
        <v>1139</v>
      </c>
      <c r="E1839" s="6">
        <v>57.611173977076099</v>
      </c>
      <c r="F1839" s="6" t="s">
        <v>7</v>
      </c>
      <c r="G1839" s="21" t="s">
        <v>1305</v>
      </c>
      <c r="H1839" s="21" t="s">
        <v>1172</v>
      </c>
      <c r="I1839" s="21" t="s">
        <v>1264</v>
      </c>
      <c r="J1839" s="21" t="s">
        <v>240</v>
      </c>
      <c r="K1839" s="21" t="s">
        <v>518</v>
      </c>
      <c r="L1839" s="21" t="s">
        <v>526</v>
      </c>
      <c r="M1839" s="3">
        <v>74.259958354111049</v>
      </c>
      <c r="N1839" s="3">
        <v>57.611173977076099</v>
      </c>
      <c r="O1839" s="21" t="s">
        <v>1473</v>
      </c>
      <c r="P1839" s="21" t="s">
        <v>1459</v>
      </c>
      <c r="Q1839" s="46">
        <v>9.9228946710917722E-3</v>
      </c>
      <c r="R1839" s="46">
        <v>1.0189016435544493E-2</v>
      </c>
      <c r="S1839" s="46">
        <v>1.1399593985319019E-2</v>
      </c>
      <c r="T1839" s="46">
        <v>1.1844345713714304E-2</v>
      </c>
      <c r="U1839" s="46">
        <v>1.3573380511106596E-2</v>
      </c>
      <c r="V1839" s="46">
        <v>1.564937448326998E-2</v>
      </c>
      <c r="W1839" s="46">
        <v>1.7078313672585374E-2</v>
      </c>
      <c r="X1839" s="46">
        <v>2.1191641561426292E-2</v>
      </c>
      <c r="Y1839" s="46">
        <v>2.4062193074305849E-2</v>
      </c>
      <c r="Z1839" s="46">
        <v>2.2620707048080856E-2</v>
      </c>
      <c r="AA1839" s="46">
        <v>2.4239004879403531E-2</v>
      </c>
      <c r="AB1839" s="46">
        <v>2.4110980040254436E-2</v>
      </c>
      <c r="AC1839" s="46">
        <v>2.2285337544160941E-2</v>
      </c>
      <c r="AD1839" s="46">
        <v>2.2212480853128533E-2</v>
      </c>
      <c r="AE1839" s="46">
        <v>2.1647500858510089E-2</v>
      </c>
      <c r="AF1839" s="46">
        <v>2.2083327687792004E-2</v>
      </c>
      <c r="AG1839" s="46">
        <v>2.2448704006893194E-2</v>
      </c>
      <c r="AH1839" s="46">
        <v>2.2814080325994392E-2</v>
      </c>
      <c r="AI1839" s="46">
        <v>2.3179456645095589E-2</v>
      </c>
      <c r="AJ1839" s="46">
        <v>2.3544832964196787E-2</v>
      </c>
      <c r="AK1839" s="46">
        <v>0.38609716696187413</v>
      </c>
      <c r="AL1839" s="45">
        <v>0.38609716696187402</v>
      </c>
      <c r="AM1839" s="45">
        <v>9.9228946710917722E-3</v>
      </c>
      <c r="AN1839" s="45">
        <v>2.0111911106636265E-2</v>
      </c>
      <c r="AO1839" s="45">
        <v>3.1511505091955286E-2</v>
      </c>
      <c r="AP1839" s="45">
        <v>4.3355850805669588E-2</v>
      </c>
      <c r="AQ1839" s="45">
        <v>5.6929231316776185E-2</v>
      </c>
      <c r="AR1839" s="45">
        <v>7.2578605800046159E-2</v>
      </c>
      <c r="AS1839" s="45">
        <v>8.9656919472631533E-2</v>
      </c>
      <c r="AT1839" s="45">
        <v>0.11084856103405782</v>
      </c>
      <c r="AU1839" s="45">
        <v>0.13491075410836367</v>
      </c>
      <c r="AV1839" s="45">
        <v>0.15753146115644454</v>
      </c>
      <c r="AW1839" s="45">
        <v>0.18177046603584807</v>
      </c>
      <c r="AX1839" s="45">
        <v>0.20588144607610251</v>
      </c>
      <c r="AY1839" s="45">
        <v>0.22816678362026344</v>
      </c>
      <c r="AZ1839" s="45">
        <v>0.25037926447339198</v>
      </c>
      <c r="BA1839" s="45">
        <v>0.27202676533190207</v>
      </c>
      <c r="BB1839" s="45">
        <v>0.29411009301969404</v>
      </c>
      <c r="BC1839" s="45">
        <v>0.31655879702658724</v>
      </c>
      <c r="BD1839" s="45">
        <v>0.33937287735258165</v>
      </c>
      <c r="BE1839" s="45">
        <v>0.36255233399767722</v>
      </c>
      <c r="BF1839" s="45">
        <v>0.38609716696187402</v>
      </c>
    </row>
    <row r="1840" spans="1:58" ht="13.5" thickBot="1" x14ac:dyDescent="0.25">
      <c r="A1840" s="6" t="s">
        <v>1143</v>
      </c>
      <c r="B1840" s="6" t="s">
        <v>1143</v>
      </c>
      <c r="C1840" s="6" t="s">
        <v>517</v>
      </c>
      <c r="D1840" s="6" t="s">
        <v>1143</v>
      </c>
      <c r="E1840" s="6">
        <v>45.901861257517446</v>
      </c>
      <c r="F1840" s="6" t="s">
        <v>7</v>
      </c>
      <c r="G1840" s="21" t="s">
        <v>1305</v>
      </c>
      <c r="H1840" s="21" t="s">
        <v>1174</v>
      </c>
      <c r="I1840" s="21" t="s">
        <v>1264</v>
      </c>
      <c r="J1840" s="21" t="s">
        <v>240</v>
      </c>
      <c r="K1840" s="21" t="s">
        <v>518</v>
      </c>
      <c r="L1840" s="21" t="s">
        <v>527</v>
      </c>
      <c r="M1840" s="3">
        <v>45.658630716598317</v>
      </c>
      <c r="N1840" s="3">
        <v>45.901861257517446</v>
      </c>
      <c r="O1840" s="21" t="s">
        <v>1473</v>
      </c>
      <c r="P1840" s="21" t="s">
        <v>1459</v>
      </c>
      <c r="Q1840" s="46">
        <v>0.46830312310639316</v>
      </c>
      <c r="R1840" s="46">
        <v>0.52086638142690811</v>
      </c>
      <c r="S1840" s="46">
        <v>0.56515766988862626</v>
      </c>
      <c r="T1840" s="46">
        <v>0.60206466544758408</v>
      </c>
      <c r="U1840" s="46">
        <v>0.63249408761736436</v>
      </c>
      <c r="V1840" s="46">
        <v>0.65731843359093278</v>
      </c>
      <c r="W1840" s="46">
        <v>0.67734566420165887</v>
      </c>
      <c r="X1840" s="46">
        <v>0.6921100291158262</v>
      </c>
      <c r="Y1840" s="46">
        <v>0.70279630334298071</v>
      </c>
      <c r="Z1840" s="46">
        <v>0.71032334468629421</v>
      </c>
      <c r="AA1840" s="46">
        <v>0.71540377514873632</v>
      </c>
      <c r="AB1840" s="46">
        <v>0.71859026722530439</v>
      </c>
      <c r="AC1840" s="46">
        <v>0.72031144163999028</v>
      </c>
      <c r="AD1840" s="46">
        <v>0.72089970823333327</v>
      </c>
      <c r="AE1840" s="46">
        <v>0.72061285833688893</v>
      </c>
      <c r="AF1840" s="46">
        <v>0.7196508110801656</v>
      </c>
      <c r="AG1840" s="46">
        <v>0.71633325036272422</v>
      </c>
      <c r="AH1840" s="46">
        <v>0.71301568964528261</v>
      </c>
      <c r="AI1840" s="46">
        <v>0.70969812892784123</v>
      </c>
      <c r="AJ1840" s="46">
        <v>0.70638056821039963</v>
      </c>
      <c r="AK1840" s="46">
        <v>14.298972952429835</v>
      </c>
      <c r="AL1840" s="45">
        <v>13.389676201235236</v>
      </c>
      <c r="AM1840" s="45">
        <v>0.46830312310639316</v>
      </c>
      <c r="AN1840" s="45">
        <v>0.98916950453330132</v>
      </c>
      <c r="AO1840" s="45">
        <v>1.5543271744219276</v>
      </c>
      <c r="AP1840" s="45">
        <v>2.1563918398695119</v>
      </c>
      <c r="AQ1840" s="45">
        <v>2.7888859274868762</v>
      </c>
      <c r="AR1840" s="45">
        <v>3.4462043610778093</v>
      </c>
      <c r="AS1840" s="45">
        <v>4.1235500252794681</v>
      </c>
      <c r="AT1840" s="45">
        <v>4.8156600543952948</v>
      </c>
      <c r="AU1840" s="45">
        <v>5.518456357738275</v>
      </c>
      <c r="AV1840" s="45">
        <v>6.2287797024245695</v>
      </c>
      <c r="AW1840" s="45">
        <v>6.944183477573306</v>
      </c>
      <c r="AX1840" s="45">
        <v>7.66277374479861</v>
      </c>
      <c r="AY1840" s="45">
        <v>8.3830851864386009</v>
      </c>
      <c r="AZ1840" s="45">
        <v>9.1039848946719335</v>
      </c>
      <c r="BA1840" s="45">
        <v>9.8245977530088222</v>
      </c>
      <c r="BB1840" s="45">
        <v>10.544248564088988</v>
      </c>
      <c r="BC1840" s="45">
        <v>11.260581814451713</v>
      </c>
      <c r="BD1840" s="45">
        <v>11.973597504096997</v>
      </c>
      <c r="BE1840" s="45">
        <v>12.683295633024837</v>
      </c>
      <c r="BF1840" s="45">
        <v>13.389676201235236</v>
      </c>
    </row>
    <row r="1841" spans="1:58" ht="13.5" thickBot="1" x14ac:dyDescent="0.25">
      <c r="A1841" s="6" t="s">
        <v>1141</v>
      </c>
      <c r="B1841" s="6" t="s">
        <v>1137</v>
      </c>
      <c r="C1841" s="6" t="s">
        <v>517</v>
      </c>
      <c r="D1841" s="6" t="s">
        <v>1141</v>
      </c>
      <c r="E1841" s="6">
        <v>9.3430302221811701</v>
      </c>
      <c r="F1841" s="6" t="s">
        <v>7</v>
      </c>
      <c r="G1841" s="21" t="s">
        <v>1305</v>
      </c>
      <c r="H1841" s="21" t="s">
        <v>1174</v>
      </c>
      <c r="I1841" s="21" t="s">
        <v>1264</v>
      </c>
      <c r="J1841" s="21" t="s">
        <v>240</v>
      </c>
      <c r="K1841" s="21" t="s">
        <v>518</v>
      </c>
      <c r="L1841" s="21" t="s">
        <v>528</v>
      </c>
      <c r="M1841" s="3">
        <v>16.962414627628256</v>
      </c>
      <c r="N1841" s="3">
        <v>9.3430302221811701</v>
      </c>
      <c r="O1841" s="21" t="s">
        <v>1473</v>
      </c>
      <c r="P1841" s="21" t="s">
        <v>1459</v>
      </c>
      <c r="Q1841" s="46">
        <v>0.24999967963014436</v>
      </c>
      <c r="R1841" s="46">
        <v>0.27806013255490486</v>
      </c>
      <c r="S1841" s="46">
        <v>0.30170466401219381</v>
      </c>
      <c r="T1841" s="46">
        <v>0.32140715287164667</v>
      </c>
      <c r="U1841" s="46">
        <v>0.33765164371192474</v>
      </c>
      <c r="V1841" s="46">
        <v>0.35090391181394631</v>
      </c>
      <c r="W1841" s="46">
        <v>0.36159528026638998</v>
      </c>
      <c r="X1841" s="46">
        <v>0.36947711217474971</v>
      </c>
      <c r="Y1841" s="46">
        <v>0.37518188970325977</v>
      </c>
      <c r="Z1841" s="46">
        <v>0.37920013735428759</v>
      </c>
      <c r="AA1841" s="46">
        <v>0.38191228238455921</v>
      </c>
      <c r="AB1841" s="46">
        <v>0.38361336435258414</v>
      </c>
      <c r="AC1841" s="46">
        <v>0.38453219882331063</v>
      </c>
      <c r="AD1841" s="46">
        <v>0.38484623999155521</v>
      </c>
      <c r="AE1841" s="46">
        <v>0.38469310758932529</v>
      </c>
      <c r="AF1841" s="46">
        <v>0.38417952676079159</v>
      </c>
      <c r="AG1841" s="46">
        <v>0.38240847490230251</v>
      </c>
      <c r="AH1841" s="46">
        <v>0.38063742304381304</v>
      </c>
      <c r="AI1841" s="46">
        <v>0.37886637118532385</v>
      </c>
      <c r="AJ1841" s="46">
        <v>0.37709531932683443</v>
      </c>
      <c r="AK1841" s="46">
        <v>7.6333863277170968</v>
      </c>
      <c r="AL1841" s="45">
        <v>7.1479659124538477</v>
      </c>
      <c r="AM1841" s="45">
        <v>0.24999967963014436</v>
      </c>
      <c r="AN1841" s="45">
        <v>0.52805981218504927</v>
      </c>
      <c r="AO1841" s="45">
        <v>0.82976447619724314</v>
      </c>
      <c r="AP1841" s="45">
        <v>1.1511716290688898</v>
      </c>
      <c r="AQ1841" s="45">
        <v>1.4888232727808146</v>
      </c>
      <c r="AR1841" s="45">
        <v>1.8397271845947609</v>
      </c>
      <c r="AS1841" s="45">
        <v>2.2013224648611507</v>
      </c>
      <c r="AT1841" s="45">
        <v>2.5707995770359005</v>
      </c>
      <c r="AU1841" s="45">
        <v>2.9459814667391604</v>
      </c>
      <c r="AV1841" s="45">
        <v>3.3251816040934479</v>
      </c>
      <c r="AW1841" s="45">
        <v>3.707093886478007</v>
      </c>
      <c r="AX1841" s="45">
        <v>4.0907072508305911</v>
      </c>
      <c r="AY1841" s="45">
        <v>4.4752394496539019</v>
      </c>
      <c r="AZ1841" s="45">
        <v>4.860085689645457</v>
      </c>
      <c r="BA1841" s="45">
        <v>5.2447787972347824</v>
      </c>
      <c r="BB1841" s="45">
        <v>5.6289583239955743</v>
      </c>
      <c r="BC1841" s="45">
        <v>6.0113667988978765</v>
      </c>
      <c r="BD1841" s="45">
        <v>6.3920042219416899</v>
      </c>
      <c r="BE1841" s="45">
        <v>6.7708705931270137</v>
      </c>
      <c r="BF1841" s="45">
        <v>7.1479659124538477</v>
      </c>
    </row>
    <row r="1842" spans="1:58" ht="13.5" thickBot="1" x14ac:dyDescent="0.25">
      <c r="A1842" s="6" t="s">
        <v>1350</v>
      </c>
      <c r="B1842" s="6" t="s">
        <v>1142</v>
      </c>
      <c r="C1842" s="6" t="s">
        <v>517</v>
      </c>
      <c r="D1842" s="6" t="s">
        <v>1350</v>
      </c>
      <c r="E1842" s="6">
        <v>-1.9647160526875131</v>
      </c>
      <c r="F1842" s="6" t="s">
        <v>7</v>
      </c>
      <c r="G1842" s="21" t="s">
        <v>1305</v>
      </c>
      <c r="H1842" s="21" t="s">
        <v>1174</v>
      </c>
      <c r="I1842" s="21" t="s">
        <v>1264</v>
      </c>
      <c r="J1842" s="21" t="s">
        <v>240</v>
      </c>
      <c r="K1842" s="21" t="s">
        <v>518</v>
      </c>
      <c r="L1842" s="21" t="s">
        <v>529</v>
      </c>
      <c r="M1842" s="3">
        <v>26.166202952498313</v>
      </c>
      <c r="N1842" s="3">
        <v>-1.9647160526875131</v>
      </c>
      <c r="O1842" s="21" t="s">
        <v>1473</v>
      </c>
      <c r="P1842" s="21" t="s">
        <v>1459</v>
      </c>
      <c r="Q1842" s="46">
        <v>7.4195994939789026E-2</v>
      </c>
      <c r="R1842" s="46">
        <v>8.252389850468099E-2</v>
      </c>
      <c r="S1842" s="46">
        <v>8.9541225642676053E-2</v>
      </c>
      <c r="T1842" s="46">
        <v>9.5388616190855577E-2</v>
      </c>
      <c r="U1842" s="46">
        <v>0.10020972700974881</v>
      </c>
      <c r="V1842" s="46">
        <v>0.10414279291804515</v>
      </c>
      <c r="W1842" s="46">
        <v>0.1073158238626067</v>
      </c>
      <c r="X1842" s="46">
        <v>0.10965502830180469</v>
      </c>
      <c r="Y1842" s="46">
        <v>0.11134811705001492</v>
      </c>
      <c r="Z1842" s="46">
        <v>0.11254067010777706</v>
      </c>
      <c r="AA1842" s="46">
        <v>0.1133455923350364</v>
      </c>
      <c r="AB1842" s="46">
        <v>0.11385044685836405</v>
      </c>
      <c r="AC1842" s="46">
        <v>0.1141231425587801</v>
      </c>
      <c r="AD1842" s="46">
        <v>0.11421634506593707</v>
      </c>
      <c r="AE1842" s="46">
        <v>0.11417089776393337</v>
      </c>
      <c r="AF1842" s="46">
        <v>0.11401847500638655</v>
      </c>
      <c r="AG1842" s="46">
        <v>0.11349285451389236</v>
      </c>
      <c r="AH1842" s="46">
        <v>0.11296723402139823</v>
      </c>
      <c r="AI1842" s="46">
        <v>0.1124416135289041</v>
      </c>
      <c r="AJ1842" s="46">
        <v>0.11191599303640991</v>
      </c>
      <c r="AK1842" s="46">
        <v>2.265469676531783</v>
      </c>
      <c r="AL1842" s="45">
        <v>2.1214044892170412</v>
      </c>
      <c r="AM1842" s="45">
        <v>7.4195994939789026E-2</v>
      </c>
      <c r="AN1842" s="45">
        <v>0.15671989344447002</v>
      </c>
      <c r="AO1842" s="45">
        <v>0.24626111908714607</v>
      </c>
      <c r="AP1842" s="45">
        <v>0.34164973527800163</v>
      </c>
      <c r="AQ1842" s="45">
        <v>0.44185946228775042</v>
      </c>
      <c r="AR1842" s="45">
        <v>0.54600225520579559</v>
      </c>
      <c r="AS1842" s="45">
        <v>0.65331807906840234</v>
      </c>
      <c r="AT1842" s="45">
        <v>0.76297310737020707</v>
      </c>
      <c r="AU1842" s="45">
        <v>0.87432122442022198</v>
      </c>
      <c r="AV1842" s="45">
        <v>0.986861894527999</v>
      </c>
      <c r="AW1842" s="45">
        <v>1.1002074868630354</v>
      </c>
      <c r="AX1842" s="45">
        <v>1.2140579337213995</v>
      </c>
      <c r="AY1842" s="45">
        <v>1.3281810762801796</v>
      </c>
      <c r="AZ1842" s="45">
        <v>1.4423974213461166</v>
      </c>
      <c r="BA1842" s="45">
        <v>1.5565683191100499</v>
      </c>
      <c r="BB1842" s="45">
        <v>1.6705867941164365</v>
      </c>
      <c r="BC1842" s="45">
        <v>1.784079648630329</v>
      </c>
      <c r="BD1842" s="45">
        <v>1.8970468826517273</v>
      </c>
      <c r="BE1842" s="45">
        <v>2.0094884961806314</v>
      </c>
      <c r="BF1842" s="45">
        <v>2.1214044892170412</v>
      </c>
    </row>
    <row r="1843" spans="1:58" ht="13.5" thickBot="1" x14ac:dyDescent="0.25">
      <c r="A1843" s="6" t="s">
        <v>1142</v>
      </c>
      <c r="B1843" s="6" t="s">
        <v>1138</v>
      </c>
      <c r="C1843" s="6" t="s">
        <v>517</v>
      </c>
      <c r="D1843" s="6" t="s">
        <v>1142</v>
      </c>
      <c r="E1843" s="6">
        <v>28.339761854428396</v>
      </c>
      <c r="F1843" s="6" t="s">
        <v>7</v>
      </c>
      <c r="G1843" s="21" t="s">
        <v>1305</v>
      </c>
      <c r="H1843" s="21" t="s">
        <v>1174</v>
      </c>
      <c r="I1843" s="21" t="s">
        <v>1264</v>
      </c>
      <c r="J1843" s="21" t="s">
        <v>240</v>
      </c>
      <c r="K1843" s="21" t="s">
        <v>518</v>
      </c>
      <c r="L1843" s="21" t="s">
        <v>530</v>
      </c>
      <c r="M1843" s="3">
        <v>39.146481954508566</v>
      </c>
      <c r="N1843" s="3">
        <v>28.339761854428396</v>
      </c>
      <c r="O1843" s="21" t="s">
        <v>1473</v>
      </c>
      <c r="P1843" s="21" t="s">
        <v>1459</v>
      </c>
      <c r="Q1843" s="46">
        <v>5.6251416781258487E-2</v>
      </c>
      <c r="R1843" s="46">
        <v>6.25651858023899E-2</v>
      </c>
      <c r="S1843" s="46">
        <v>6.7885346194472146E-2</v>
      </c>
      <c r="T1843" s="46">
        <v>7.2318523525342376E-2</v>
      </c>
      <c r="U1843" s="46">
        <v>7.5973630707910342E-2</v>
      </c>
      <c r="V1843" s="46">
        <v>7.8955469954291133E-2</v>
      </c>
      <c r="W1843" s="46">
        <v>8.1361091528167312E-2</v>
      </c>
      <c r="X1843" s="46">
        <v>8.3134550647526492E-2</v>
      </c>
      <c r="Y1843" s="46">
        <v>8.4418159566047229E-2</v>
      </c>
      <c r="Z1843" s="46">
        <v>8.5322289218063868E-2</v>
      </c>
      <c r="AA1843" s="46">
        <v>8.5932538001961267E-2</v>
      </c>
      <c r="AB1843" s="46">
        <v>8.6315291575501926E-2</v>
      </c>
      <c r="AC1843" s="46">
        <v>8.6522034803502443E-2</v>
      </c>
      <c r="AD1843" s="46">
        <v>8.6592695936618835E-2</v>
      </c>
      <c r="AE1843" s="46">
        <v>8.6558240234142325E-2</v>
      </c>
      <c r="AF1843" s="46">
        <v>8.644268148910933E-2</v>
      </c>
      <c r="AG1843" s="46">
        <v>8.6044184273510946E-2</v>
      </c>
      <c r="AH1843" s="46">
        <v>8.5645687057912534E-2</v>
      </c>
      <c r="AI1843" s="46">
        <v>8.524718984231415E-2</v>
      </c>
      <c r="AJ1843" s="46">
        <v>8.4848692626715738E-2</v>
      </c>
      <c r="AK1843" s="46">
        <v>1.7175573841055434</v>
      </c>
      <c r="AL1843" s="45">
        <v>1.6083348997667588</v>
      </c>
      <c r="AM1843" s="45">
        <v>5.6251416781258487E-2</v>
      </c>
      <c r="AN1843" s="45">
        <v>0.11881660258364839</v>
      </c>
      <c r="AO1843" s="45">
        <v>0.18670194877812052</v>
      </c>
      <c r="AP1843" s="45">
        <v>0.25902047230346292</v>
      </c>
      <c r="AQ1843" s="45">
        <v>0.33499410301137328</v>
      </c>
      <c r="AR1843" s="45">
        <v>0.41394957296566443</v>
      </c>
      <c r="AS1843" s="45">
        <v>0.49531066449383176</v>
      </c>
      <c r="AT1843" s="45">
        <v>0.57844521514135827</v>
      </c>
      <c r="AU1843" s="45">
        <v>0.66286337470740553</v>
      </c>
      <c r="AV1843" s="45">
        <v>0.74818566392546937</v>
      </c>
      <c r="AW1843" s="45">
        <v>0.83411820192743069</v>
      </c>
      <c r="AX1843" s="45">
        <v>0.92043349350293258</v>
      </c>
      <c r="AY1843" s="45">
        <v>1.0069555283064351</v>
      </c>
      <c r="AZ1843" s="45">
        <v>1.0935482242430539</v>
      </c>
      <c r="BA1843" s="45">
        <v>1.1801064644771961</v>
      </c>
      <c r="BB1843" s="45">
        <v>1.2665491459663054</v>
      </c>
      <c r="BC1843" s="45">
        <v>1.3525933302398163</v>
      </c>
      <c r="BD1843" s="45">
        <v>1.4382390172977289</v>
      </c>
      <c r="BE1843" s="45">
        <v>1.523486207140043</v>
      </c>
      <c r="BF1843" s="45">
        <v>1.6083348997667588</v>
      </c>
    </row>
    <row r="1844" spans="1:58" ht="13.5" thickBot="1" x14ac:dyDescent="0.25">
      <c r="A1844" s="6" t="s">
        <v>1350</v>
      </c>
      <c r="B1844" s="6" t="s">
        <v>1351</v>
      </c>
      <c r="C1844" s="6" t="s">
        <v>517</v>
      </c>
      <c r="D1844" s="6" t="s">
        <v>1350</v>
      </c>
      <c r="E1844" s="6">
        <v>2.8327037000102444</v>
      </c>
      <c r="F1844" s="6" t="s">
        <v>7</v>
      </c>
      <c r="G1844" s="21" t="s">
        <v>1305</v>
      </c>
      <c r="H1844" s="21" t="s">
        <v>1174</v>
      </c>
      <c r="I1844" s="21" t="s">
        <v>1264</v>
      </c>
      <c r="J1844" s="21" t="s">
        <v>240</v>
      </c>
      <c r="K1844" s="21" t="s">
        <v>518</v>
      </c>
      <c r="L1844" s="21" t="s">
        <v>531</v>
      </c>
      <c r="M1844" s="3">
        <v>13.289294568386415</v>
      </c>
      <c r="N1844" s="3">
        <v>2.8327037000102444</v>
      </c>
      <c r="O1844" s="21" t="s">
        <v>1473</v>
      </c>
      <c r="P1844" s="21" t="s">
        <v>1459</v>
      </c>
      <c r="Q1844" s="46">
        <v>9.454540680497131E-2</v>
      </c>
      <c r="R1844" s="46">
        <v>0.10515736815159431</v>
      </c>
      <c r="S1844" s="46">
        <v>0.11409930699187423</v>
      </c>
      <c r="T1844" s="46">
        <v>0.12155043583749206</v>
      </c>
      <c r="U1844" s="46">
        <v>0.12769381168943675</v>
      </c>
      <c r="V1844" s="46">
        <v>0.13270558242709446</v>
      </c>
      <c r="W1844" s="46">
        <v>0.13674886672703263</v>
      </c>
      <c r="X1844" s="46">
        <v>0.13972963456340229</v>
      </c>
      <c r="Y1844" s="46">
        <v>0.1418870793767828</v>
      </c>
      <c r="Z1844" s="46">
        <v>0.14340670875939476</v>
      </c>
      <c r="AA1844" s="46">
        <v>0.14443239349459311</v>
      </c>
      <c r="AB1844" s="46">
        <v>0.14507571226569493</v>
      </c>
      <c r="AC1844" s="46">
        <v>0.14542319902627721</v>
      </c>
      <c r="AD1844" s="46">
        <v>0.14554196377849254</v>
      </c>
      <c r="AE1844" s="46">
        <v>0.14548405184322416</v>
      </c>
      <c r="AF1844" s="46">
        <v>0.14528982476088237</v>
      </c>
      <c r="AG1844" s="46">
        <v>0.14462004462883868</v>
      </c>
      <c r="AH1844" s="46">
        <v>0.14395026449679491</v>
      </c>
      <c r="AI1844" s="46">
        <v>0.14328048436475116</v>
      </c>
      <c r="AJ1844" s="46">
        <v>0.14261070423270739</v>
      </c>
      <c r="AK1844" s="46">
        <v>2.8868101620018956</v>
      </c>
      <c r="AL1844" s="45">
        <v>2.7032328442213318</v>
      </c>
      <c r="AM1844" s="45">
        <v>9.454540680497131E-2</v>
      </c>
      <c r="AN1844" s="45">
        <v>0.19970277495656563</v>
      </c>
      <c r="AO1844" s="45">
        <v>0.31380208194843984</v>
      </c>
      <c r="AP1844" s="45">
        <v>0.43535251778593187</v>
      </c>
      <c r="AQ1844" s="45">
        <v>0.56304632947536859</v>
      </c>
      <c r="AR1844" s="45">
        <v>0.6957519119024631</v>
      </c>
      <c r="AS1844" s="45">
        <v>0.83250077862949579</v>
      </c>
      <c r="AT1844" s="45">
        <v>0.97223041319289805</v>
      </c>
      <c r="AU1844" s="45">
        <v>1.1141174925696808</v>
      </c>
      <c r="AV1844" s="45">
        <v>1.2575242013290757</v>
      </c>
      <c r="AW1844" s="45">
        <v>1.4019565948236687</v>
      </c>
      <c r="AX1844" s="45">
        <v>1.5470323070893637</v>
      </c>
      <c r="AY1844" s="45">
        <v>1.6924555061156408</v>
      </c>
      <c r="AZ1844" s="45">
        <v>1.8379974698941333</v>
      </c>
      <c r="BA1844" s="45">
        <v>1.9834815217373574</v>
      </c>
      <c r="BB1844" s="45">
        <v>2.1287713464982398</v>
      </c>
      <c r="BC1844" s="45">
        <v>2.2733913911270784</v>
      </c>
      <c r="BD1844" s="45">
        <v>2.4173416556238734</v>
      </c>
      <c r="BE1844" s="45">
        <v>2.5606221399886246</v>
      </c>
      <c r="BF1844" s="45">
        <v>2.7032328442213318</v>
      </c>
    </row>
    <row r="1845" spans="1:58" ht="13.5" thickBot="1" x14ac:dyDescent="0.25">
      <c r="A1845" s="6" t="s">
        <v>1350</v>
      </c>
      <c r="B1845" s="6" t="s">
        <v>1351</v>
      </c>
      <c r="C1845" s="6" t="s">
        <v>517</v>
      </c>
      <c r="D1845" s="6" t="s">
        <v>1350</v>
      </c>
      <c r="E1845" s="6">
        <v>-14.29283648600353</v>
      </c>
      <c r="F1845" s="6" t="s">
        <v>7</v>
      </c>
      <c r="G1845" s="21" t="s">
        <v>1305</v>
      </c>
      <c r="H1845" s="21" t="s">
        <v>1174</v>
      </c>
      <c r="I1845" s="21" t="s">
        <v>1264</v>
      </c>
      <c r="J1845" s="21" t="s">
        <v>240</v>
      </c>
      <c r="K1845" s="21" t="s">
        <v>518</v>
      </c>
      <c r="L1845" s="21" t="s">
        <v>532</v>
      </c>
      <c r="M1845" s="3">
        <v>14.272419358805138</v>
      </c>
      <c r="N1845" s="3">
        <v>-14.29283648600353</v>
      </c>
      <c r="O1845" s="21" t="s">
        <v>1473</v>
      </c>
      <c r="P1845" s="21" t="s">
        <v>1459</v>
      </c>
      <c r="Q1845" s="46">
        <v>0.10709326977328024</v>
      </c>
      <c r="R1845" s="46">
        <v>0.11911362779724893</v>
      </c>
      <c r="S1845" s="46">
        <v>0.1292423215210346</v>
      </c>
      <c r="T1845" s="46">
        <v>0.13768234815527672</v>
      </c>
      <c r="U1845" s="46">
        <v>0.14464105963227233</v>
      </c>
      <c r="V1845" s="46">
        <v>0.15031798179896175</v>
      </c>
      <c r="W1845" s="46">
        <v>0.15489788209170205</v>
      </c>
      <c r="X1845" s="46">
        <v>0.15827425102192777</v>
      </c>
      <c r="Y1845" s="46">
        <v>0.16071802726900586</v>
      </c>
      <c r="Z1845" s="46">
        <v>0.16243933859366036</v>
      </c>
      <c r="AA1845" s="46">
        <v>0.1636011500000624</v>
      </c>
      <c r="AB1845" s="46">
        <v>0.16432984865430739</v>
      </c>
      <c r="AC1845" s="46">
        <v>0.16472345311010539</v>
      </c>
      <c r="AD1845" s="46">
        <v>0.1648579800647019</v>
      </c>
      <c r="AE1845" s="46">
        <v>0.16479238218198736</v>
      </c>
      <c r="AF1845" s="46">
        <v>0.16457237769917396</v>
      </c>
      <c r="AG1845" s="46">
        <v>0.1638137057890969</v>
      </c>
      <c r="AH1845" s="46">
        <v>0.16305503387901985</v>
      </c>
      <c r="AI1845" s="46">
        <v>0.1622963619689427</v>
      </c>
      <c r="AJ1845" s="46">
        <v>0.16153769005886559</v>
      </c>
      <c r="AK1845" s="46">
        <v>3.2699413954741154</v>
      </c>
      <c r="AL1845" s="45">
        <v>3.0620000910606344</v>
      </c>
      <c r="AM1845" s="45">
        <v>0.10709326977328024</v>
      </c>
      <c r="AN1845" s="45">
        <v>0.22620689757052917</v>
      </c>
      <c r="AO1845" s="45">
        <v>0.3554492190915638</v>
      </c>
      <c r="AP1845" s="45">
        <v>0.49313156724684049</v>
      </c>
      <c r="AQ1845" s="45">
        <v>0.63777262687911285</v>
      </c>
      <c r="AR1845" s="45">
        <v>0.78809060867807457</v>
      </c>
      <c r="AS1845" s="45">
        <v>0.94298849076977664</v>
      </c>
      <c r="AT1845" s="45">
        <v>1.1012627417917045</v>
      </c>
      <c r="AU1845" s="45">
        <v>1.2619807690607103</v>
      </c>
      <c r="AV1845" s="45">
        <v>1.4244201076543708</v>
      </c>
      <c r="AW1845" s="45">
        <v>1.5880212576544332</v>
      </c>
      <c r="AX1845" s="45">
        <v>1.7523511063087407</v>
      </c>
      <c r="AY1845" s="45">
        <v>1.9170745594188461</v>
      </c>
      <c r="AZ1845" s="45">
        <v>2.0819325394835482</v>
      </c>
      <c r="BA1845" s="45">
        <v>2.2467249216655354</v>
      </c>
      <c r="BB1845" s="45">
        <v>2.4112972993647093</v>
      </c>
      <c r="BC1845" s="45">
        <v>2.575111005153806</v>
      </c>
      <c r="BD1845" s="45">
        <v>2.738166039032826</v>
      </c>
      <c r="BE1845" s="45">
        <v>2.9004624010017688</v>
      </c>
      <c r="BF1845" s="45">
        <v>3.0620000910606344</v>
      </c>
    </row>
    <row r="1846" spans="1:58" ht="13.5" thickBot="1" x14ac:dyDescent="0.25">
      <c r="A1846" s="6" t="s">
        <v>1350</v>
      </c>
      <c r="B1846" s="6" t="s">
        <v>1350</v>
      </c>
      <c r="C1846" s="6" t="s">
        <v>517</v>
      </c>
      <c r="D1846" s="6" t="s">
        <v>1350</v>
      </c>
      <c r="E1846" s="6">
        <v>-58.1207590668687</v>
      </c>
      <c r="F1846" s="6" t="s">
        <v>7</v>
      </c>
      <c r="G1846" s="21" t="s">
        <v>1305</v>
      </c>
      <c r="H1846" s="21" t="s">
        <v>1174</v>
      </c>
      <c r="I1846" s="21" t="s">
        <v>1264</v>
      </c>
      <c r="J1846" s="21" t="s">
        <v>240</v>
      </c>
      <c r="K1846" s="21" t="s">
        <v>518</v>
      </c>
      <c r="L1846" s="21" t="s">
        <v>533</v>
      </c>
      <c r="M1846" s="3">
        <v>-1.7181205049764807</v>
      </c>
      <c r="N1846" s="3">
        <v>-58.1207590668687</v>
      </c>
      <c r="O1846" s="21" t="s">
        <v>1473</v>
      </c>
      <c r="P1846" s="21" t="s">
        <v>1459</v>
      </c>
      <c r="Q1846" s="46">
        <v>0.12533238789453782</v>
      </c>
      <c r="R1846" s="46">
        <v>0.13939994020366664</v>
      </c>
      <c r="S1846" s="46">
        <v>0.15125365774671995</v>
      </c>
      <c r="T1846" s="46">
        <v>0.16113111030935512</v>
      </c>
      <c r="U1846" s="46">
        <v>0.16927496405410822</v>
      </c>
      <c r="V1846" s="46">
        <v>0.17591872619293256</v>
      </c>
      <c r="W1846" s="46">
        <v>0.18127863201356198</v>
      </c>
      <c r="X1846" s="46">
        <v>0.18523003233343241</v>
      </c>
      <c r="Y1846" s="46">
        <v>0.18809000955865546</v>
      </c>
      <c r="Z1846" s="46">
        <v>0.19010447843317557</v>
      </c>
      <c r="AA1846" s="46">
        <v>0.19146415862741883</v>
      </c>
      <c r="AB1846" s="46">
        <v>0.19231696238049692</v>
      </c>
      <c r="AC1846" s="46">
        <v>0.19277760184398079</v>
      </c>
      <c r="AD1846" s="46">
        <v>0.19293504016378796</v>
      </c>
      <c r="AE1846" s="46">
        <v>0.19285827026686686</v>
      </c>
      <c r="AF1846" s="46">
        <v>0.1926007966904518</v>
      </c>
      <c r="AG1846" s="46">
        <v>0.19171291491861162</v>
      </c>
      <c r="AH1846" s="46">
        <v>0.19082503314677129</v>
      </c>
      <c r="AI1846" s="46">
        <v>0.18993715137493092</v>
      </c>
      <c r="AJ1846" s="46">
        <v>0.1890492696030906</v>
      </c>
      <c r="AK1846" s="46">
        <v>3.8268470487229509</v>
      </c>
      <c r="AL1846" s="45">
        <v>3.5834911377565537</v>
      </c>
      <c r="AM1846" s="45">
        <v>0.12533238789453782</v>
      </c>
      <c r="AN1846" s="45">
        <v>0.26473232809820446</v>
      </c>
      <c r="AO1846" s="45">
        <v>0.41598598584492441</v>
      </c>
      <c r="AP1846" s="45">
        <v>0.57711709615427953</v>
      </c>
      <c r="AQ1846" s="45">
        <v>0.74639206020838778</v>
      </c>
      <c r="AR1846" s="45">
        <v>0.92231078640132036</v>
      </c>
      <c r="AS1846" s="45">
        <v>1.1035894184148822</v>
      </c>
      <c r="AT1846" s="45">
        <v>1.2888194507483146</v>
      </c>
      <c r="AU1846" s="45">
        <v>1.4769094603069701</v>
      </c>
      <c r="AV1846" s="45">
        <v>1.6670139387401457</v>
      </c>
      <c r="AW1846" s="45">
        <v>1.8584780973675645</v>
      </c>
      <c r="AX1846" s="45">
        <v>2.0507950597480615</v>
      </c>
      <c r="AY1846" s="45">
        <v>2.2435726615920424</v>
      </c>
      <c r="AZ1846" s="45">
        <v>2.4365077017558305</v>
      </c>
      <c r="BA1846" s="45">
        <v>2.6293659720226974</v>
      </c>
      <c r="BB1846" s="45">
        <v>2.8219667687131493</v>
      </c>
      <c r="BC1846" s="45">
        <v>3.0136796836317608</v>
      </c>
      <c r="BD1846" s="45">
        <v>3.2045047167785321</v>
      </c>
      <c r="BE1846" s="45">
        <v>3.3944418681534629</v>
      </c>
      <c r="BF1846" s="45">
        <v>3.5834911377565537</v>
      </c>
    </row>
    <row r="1847" spans="1:58" ht="13.5" thickBot="1" x14ac:dyDescent="0.25">
      <c r="A1847" s="6" t="s">
        <v>1357</v>
      </c>
      <c r="B1847" s="6" t="s">
        <v>1359</v>
      </c>
      <c r="C1847" s="6" t="s">
        <v>517</v>
      </c>
      <c r="D1847" s="6" t="s">
        <v>1357</v>
      </c>
      <c r="E1847" s="6">
        <v>78.014125215519513</v>
      </c>
      <c r="F1847" s="6" t="s">
        <v>7</v>
      </c>
      <c r="G1847" s="21" t="s">
        <v>1305</v>
      </c>
      <c r="H1847" s="21" t="s">
        <v>1174</v>
      </c>
      <c r="I1847" s="21" t="s">
        <v>1264</v>
      </c>
      <c r="J1847" s="21" t="s">
        <v>240</v>
      </c>
      <c r="K1847" s="21" t="s">
        <v>518</v>
      </c>
      <c r="L1847" s="21" t="s">
        <v>534</v>
      </c>
      <c r="M1847" s="3">
        <v>171.04177412094199</v>
      </c>
      <c r="N1847" s="3">
        <v>78.014125215519513</v>
      </c>
      <c r="O1847" s="21" t="s">
        <v>1473</v>
      </c>
      <c r="P1847" s="21" t="s">
        <v>1459</v>
      </c>
      <c r="Q1847" s="46">
        <v>6.0641586499908503E-3</v>
      </c>
      <c r="R1847" s="46">
        <v>6.7448116755390863E-3</v>
      </c>
      <c r="S1847" s="46">
        <v>7.318349170362384E-3</v>
      </c>
      <c r="T1847" s="46">
        <v>7.796265855776377E-3</v>
      </c>
      <c r="U1847" s="46">
        <v>8.1903030393019969E-3</v>
      </c>
      <c r="V1847" s="46">
        <v>8.5117588762125274E-3</v>
      </c>
      <c r="W1847" s="46">
        <v>8.7710958264719963E-3</v>
      </c>
      <c r="X1847" s="46">
        <v>8.9622827880535619E-3</v>
      </c>
      <c r="Y1847" s="46">
        <v>9.1006616693664021E-3</v>
      </c>
      <c r="Z1847" s="46">
        <v>9.1981309592744382E-3</v>
      </c>
      <c r="AA1847" s="46">
        <v>9.2639185545612939E-3</v>
      </c>
      <c r="AB1847" s="46">
        <v>9.3051811311614056E-3</v>
      </c>
      <c r="AC1847" s="46">
        <v>9.3274689917371041E-3</v>
      </c>
      <c r="AD1847" s="46">
        <v>9.3350865833663425E-3</v>
      </c>
      <c r="AE1847" s="46">
        <v>9.3313721018800071E-3</v>
      </c>
      <c r="AF1847" s="46">
        <v>9.3189143434203557E-3</v>
      </c>
      <c r="AG1847" s="46">
        <v>9.2759545305792813E-3</v>
      </c>
      <c r="AH1847" s="46">
        <v>9.2329947177382053E-3</v>
      </c>
      <c r="AI1847" s="46">
        <v>9.1900349048971274E-3</v>
      </c>
      <c r="AJ1847" s="46">
        <v>9.1470750920560479E-3</v>
      </c>
      <c r="AK1847" s="46">
        <v>0.18516050019116093</v>
      </c>
      <c r="AL1847" s="45">
        <v>0.17338581946174675</v>
      </c>
      <c r="AM1847" s="45">
        <v>6.0641586499908503E-3</v>
      </c>
      <c r="AN1847" s="45">
        <v>1.2808970325529936E-2</v>
      </c>
      <c r="AO1847" s="45">
        <v>2.0127319495892318E-2</v>
      </c>
      <c r="AP1847" s="45">
        <v>2.7923585351668695E-2</v>
      </c>
      <c r="AQ1847" s="45">
        <v>3.611388839097069E-2</v>
      </c>
      <c r="AR1847" s="45">
        <v>4.4625647267183217E-2</v>
      </c>
      <c r="AS1847" s="45">
        <v>5.3396743093655212E-2</v>
      </c>
      <c r="AT1847" s="45">
        <v>6.2359025881708774E-2</v>
      </c>
      <c r="AU1847" s="45">
        <v>7.1459687551075179E-2</v>
      </c>
      <c r="AV1847" s="45">
        <v>8.0657818510349616E-2</v>
      </c>
      <c r="AW1847" s="45">
        <v>8.9921737064910912E-2</v>
      </c>
      <c r="AX1847" s="45">
        <v>9.9226918196072322E-2</v>
      </c>
      <c r="AY1847" s="45">
        <v>0.10855438718780942</v>
      </c>
      <c r="AZ1847" s="45">
        <v>0.11788947377117577</v>
      </c>
      <c r="BA1847" s="45">
        <v>0.12722084587305577</v>
      </c>
      <c r="BB1847" s="45">
        <v>0.13653976021647612</v>
      </c>
      <c r="BC1847" s="45">
        <v>0.1458157147470554</v>
      </c>
      <c r="BD1847" s="45">
        <v>0.1550487094647936</v>
      </c>
      <c r="BE1847" s="45">
        <v>0.16423874436969071</v>
      </c>
      <c r="BF1847" s="45">
        <v>0.17338581946174675</v>
      </c>
    </row>
    <row r="1848" spans="1:58" ht="13.5" thickBot="1" x14ac:dyDescent="0.25">
      <c r="A1848" s="6" t="s">
        <v>1350</v>
      </c>
      <c r="B1848" s="6" t="s">
        <v>1352</v>
      </c>
      <c r="C1848" s="6" t="s">
        <v>517</v>
      </c>
      <c r="D1848" s="6" t="s">
        <v>1350</v>
      </c>
      <c r="E1848" s="6">
        <v>-27.105249111943287</v>
      </c>
      <c r="F1848" s="6" t="s">
        <v>7</v>
      </c>
      <c r="G1848" s="21" t="s">
        <v>1305</v>
      </c>
      <c r="H1848" s="21" t="s">
        <v>1174</v>
      </c>
      <c r="I1848" s="21" t="s">
        <v>1264</v>
      </c>
      <c r="J1848" s="21" t="s">
        <v>240</v>
      </c>
      <c r="K1848" s="21" t="s">
        <v>518</v>
      </c>
      <c r="L1848" s="21" t="s">
        <v>535</v>
      </c>
      <c r="M1848" s="3">
        <v>22.269422830659085</v>
      </c>
      <c r="N1848" s="3">
        <v>-27.105249111943287</v>
      </c>
      <c r="O1848" s="21" t="s">
        <v>1473</v>
      </c>
      <c r="P1848" s="21" t="s">
        <v>1459</v>
      </c>
      <c r="Q1848" s="46">
        <v>1.455499832674656E-2</v>
      </c>
      <c r="R1848" s="46">
        <v>1.6188679801746313E-2</v>
      </c>
      <c r="S1848" s="46">
        <v>1.7565266029003424E-2</v>
      </c>
      <c r="T1848" s="46">
        <v>1.8712346268491456E-2</v>
      </c>
      <c r="U1848" s="46">
        <v>1.965810162845389E-2</v>
      </c>
      <c r="V1848" s="46">
        <v>2.0429649577378788E-2</v>
      </c>
      <c r="W1848" s="46">
        <v>2.105210177478227E-2</v>
      </c>
      <c r="X1848" s="46">
        <v>2.1510982563780038E-2</v>
      </c>
      <c r="Y1848" s="46">
        <v>2.184311509892875E-2</v>
      </c>
      <c r="Z1848" s="46">
        <v>2.20770577500701E-2</v>
      </c>
      <c r="AA1848" s="46">
        <v>2.2234959017927321E-2</v>
      </c>
      <c r="AB1848" s="46">
        <v>2.2333996125634387E-2</v>
      </c>
      <c r="AC1848" s="46">
        <v>2.2387490730922555E-2</v>
      </c>
      <c r="AD1848" s="46">
        <v>2.240577422906579E-2</v>
      </c>
      <c r="AE1848" s="46">
        <v>2.239685885020801E-2</v>
      </c>
      <c r="AF1848" s="46">
        <v>2.2366958139491033E-2</v>
      </c>
      <c r="AG1848" s="46">
        <v>2.2263847380009149E-2</v>
      </c>
      <c r="AH1848" s="46">
        <v>2.2160736620527262E-2</v>
      </c>
      <c r="AI1848" s="46">
        <v>2.2057625861045368E-2</v>
      </c>
      <c r="AJ1848" s="46">
        <v>2.1954515101563474E-2</v>
      </c>
      <c r="AK1848" s="46">
        <v>0.44441627041963522</v>
      </c>
      <c r="AL1848" s="45">
        <v>0.41615506087577597</v>
      </c>
      <c r="AM1848" s="45">
        <v>1.455499832674656E-2</v>
      </c>
      <c r="AN1848" s="45">
        <v>3.0743678128492873E-2</v>
      </c>
      <c r="AO1848" s="45">
        <v>4.83089441574963E-2</v>
      </c>
      <c r="AP1848" s="45">
        <v>6.7021290425987756E-2</v>
      </c>
      <c r="AQ1848" s="45">
        <v>8.667939205444164E-2</v>
      </c>
      <c r="AR1848" s="45">
        <v>0.10710904163182043</v>
      </c>
      <c r="AS1848" s="45">
        <v>0.1281611434066027</v>
      </c>
      <c r="AT1848" s="45">
        <v>0.14967212597038274</v>
      </c>
      <c r="AU1848" s="45">
        <v>0.17151524106931149</v>
      </c>
      <c r="AV1848" s="45">
        <v>0.19359229881938159</v>
      </c>
      <c r="AW1848" s="45">
        <v>0.21582725783730891</v>
      </c>
      <c r="AX1848" s="45">
        <v>0.2381612539629433</v>
      </c>
      <c r="AY1848" s="45">
        <v>0.26054874469386585</v>
      </c>
      <c r="AZ1848" s="45">
        <v>0.28295451892293166</v>
      </c>
      <c r="BA1848" s="45">
        <v>0.3053513777731397</v>
      </c>
      <c r="BB1848" s="45">
        <v>0.32771833591263072</v>
      </c>
      <c r="BC1848" s="45">
        <v>0.34998218329263986</v>
      </c>
      <c r="BD1848" s="45">
        <v>0.37214291991316711</v>
      </c>
      <c r="BE1848" s="45">
        <v>0.39420054577421249</v>
      </c>
      <c r="BF1848" s="45">
        <v>0.41615506087577597</v>
      </c>
    </row>
    <row r="1849" spans="1:58" ht="13.5" thickBot="1" x14ac:dyDescent="0.25">
      <c r="A1849" s="6" t="s">
        <v>1354</v>
      </c>
      <c r="B1849" s="6" t="s">
        <v>1138</v>
      </c>
      <c r="C1849" s="6" t="s">
        <v>517</v>
      </c>
      <c r="D1849" s="6" t="s">
        <v>1354</v>
      </c>
      <c r="E1849" s="6">
        <v>43.937781461944752</v>
      </c>
      <c r="F1849" s="6" t="s">
        <v>7</v>
      </c>
      <c r="G1849" s="21" t="s">
        <v>1305</v>
      </c>
      <c r="H1849" s="21" t="s">
        <v>1174</v>
      </c>
      <c r="I1849" s="21" t="s">
        <v>1264</v>
      </c>
      <c r="J1849" s="21" t="s">
        <v>240</v>
      </c>
      <c r="K1849" s="21" t="s">
        <v>518</v>
      </c>
      <c r="L1849" s="21" t="s">
        <v>536</v>
      </c>
      <c r="M1849" s="3">
        <v>35.4213624598693</v>
      </c>
      <c r="N1849" s="3">
        <v>43.937781461944752</v>
      </c>
      <c r="O1849" s="21" t="s">
        <v>1473</v>
      </c>
      <c r="P1849" s="21" t="s">
        <v>1459</v>
      </c>
      <c r="Q1849" s="46">
        <v>5.8984880291755505E-2</v>
      </c>
      <c r="R1849" s="46">
        <v>6.5605458602688127E-2</v>
      </c>
      <c r="S1849" s="46">
        <v>7.1184145181911546E-2</v>
      </c>
      <c r="T1849" s="46">
        <v>7.5832746926296907E-2</v>
      </c>
      <c r="U1849" s="46">
        <v>7.9665469228308972E-2</v>
      </c>
      <c r="V1849" s="46">
        <v>8.2792207025527115E-2</v>
      </c>
      <c r="W1849" s="46">
        <v>8.5314726611373792E-2</v>
      </c>
      <c r="X1849" s="46">
        <v>8.7174364640838969E-2</v>
      </c>
      <c r="Y1849" s="46">
        <v>8.8520348844131097E-2</v>
      </c>
      <c r="Z1849" s="46">
        <v>8.9468413485770448E-2</v>
      </c>
      <c r="AA1849" s="46">
        <v>9.0108316505570857E-2</v>
      </c>
      <c r="AB1849" s="46">
        <v>9.0509669484898081E-2</v>
      </c>
      <c r="AC1849" s="46">
        <v>9.0726459127764503E-2</v>
      </c>
      <c r="AD1849" s="46">
        <v>9.0800553945577872E-2</v>
      </c>
      <c r="AE1849" s="46">
        <v>9.0764423913620662E-2</v>
      </c>
      <c r="AF1849" s="46">
        <v>9.0643249743573684E-2</v>
      </c>
      <c r="AG1849" s="46">
        <v>9.022538808063868E-2</v>
      </c>
      <c r="AH1849" s="46">
        <v>8.9807526417703565E-2</v>
      </c>
      <c r="AI1849" s="46">
        <v>8.9389664754768561E-2</v>
      </c>
      <c r="AJ1849" s="46">
        <v>8.8971803091833446E-2</v>
      </c>
      <c r="AK1849" s="46">
        <v>1.8010198230143077</v>
      </c>
      <c r="AL1849" s="45">
        <v>1.6864898159045523</v>
      </c>
      <c r="AM1849" s="45">
        <v>5.8984880291755505E-2</v>
      </c>
      <c r="AN1849" s="45">
        <v>0.12459033889444363</v>
      </c>
      <c r="AO1849" s="45">
        <v>0.19577448407635517</v>
      </c>
      <c r="AP1849" s="45">
        <v>0.27160723100265205</v>
      </c>
      <c r="AQ1849" s="45">
        <v>0.35127270023096102</v>
      </c>
      <c r="AR1849" s="45">
        <v>0.43406490725648816</v>
      </c>
      <c r="AS1849" s="45">
        <v>0.51937963386786201</v>
      </c>
      <c r="AT1849" s="45">
        <v>0.60655399850870095</v>
      </c>
      <c r="AU1849" s="45">
        <v>0.69507434735283202</v>
      </c>
      <c r="AV1849" s="45">
        <v>0.78454276083860242</v>
      </c>
      <c r="AW1849" s="45">
        <v>0.87465107734417324</v>
      </c>
      <c r="AX1849" s="45">
        <v>0.96516074682907127</v>
      </c>
      <c r="AY1849" s="45">
        <v>1.0558872059568358</v>
      </c>
      <c r="AZ1849" s="45">
        <v>1.1466877599024137</v>
      </c>
      <c r="BA1849" s="45">
        <v>1.2374521838160344</v>
      </c>
      <c r="BB1849" s="45">
        <v>1.328095433559608</v>
      </c>
      <c r="BC1849" s="45">
        <v>1.4183208216402468</v>
      </c>
      <c r="BD1849" s="45">
        <v>1.5081283480579504</v>
      </c>
      <c r="BE1849" s="45">
        <v>1.5975180128127189</v>
      </c>
      <c r="BF1849" s="45">
        <v>1.6864898159045523</v>
      </c>
    </row>
    <row r="1850" spans="1:58" ht="13.5" thickBot="1" x14ac:dyDescent="0.25">
      <c r="A1850" s="6" t="s">
        <v>1350</v>
      </c>
      <c r="B1850" s="6" t="s">
        <v>1350</v>
      </c>
      <c r="C1850" s="6" t="s">
        <v>517</v>
      </c>
      <c r="D1850" s="6" t="s">
        <v>1350</v>
      </c>
      <c r="E1850" s="6">
        <v>0</v>
      </c>
      <c r="F1850" s="6" t="s">
        <v>7</v>
      </c>
      <c r="G1850" s="21" t="s">
        <v>1305</v>
      </c>
      <c r="H1850" s="21" t="s">
        <v>1174</v>
      </c>
      <c r="I1850" s="21" t="s">
        <v>1264</v>
      </c>
      <c r="J1850" s="21" t="s">
        <v>240</v>
      </c>
      <c r="K1850" s="21" t="s">
        <v>518</v>
      </c>
      <c r="L1850" s="21" t="s">
        <v>537</v>
      </c>
      <c r="M1850" s="3">
        <v>0</v>
      </c>
      <c r="N1850" s="3">
        <v>0</v>
      </c>
      <c r="O1850" s="21" t="s">
        <v>1473</v>
      </c>
      <c r="P1850" s="21" t="s">
        <v>1459</v>
      </c>
      <c r="Q1850" s="46">
        <v>0</v>
      </c>
      <c r="R1850" s="46">
        <v>0</v>
      </c>
      <c r="S1850" s="46">
        <v>0</v>
      </c>
      <c r="T1850" s="46">
        <v>0</v>
      </c>
      <c r="U1850" s="46">
        <v>0</v>
      </c>
      <c r="V1850" s="46">
        <v>0</v>
      </c>
      <c r="W1850" s="46">
        <v>0</v>
      </c>
      <c r="X1850" s="46">
        <v>0</v>
      </c>
      <c r="Y1850" s="46">
        <v>0</v>
      </c>
      <c r="Z1850" s="46">
        <v>0</v>
      </c>
      <c r="AA1850" s="46">
        <v>0</v>
      </c>
      <c r="AB1850" s="46">
        <v>0</v>
      </c>
      <c r="AC1850" s="46">
        <v>0</v>
      </c>
      <c r="AD1850" s="46">
        <v>0</v>
      </c>
      <c r="AE1850" s="46">
        <v>0</v>
      </c>
      <c r="AF1850" s="46">
        <v>0</v>
      </c>
      <c r="AG1850" s="46">
        <v>0</v>
      </c>
      <c r="AH1850" s="46">
        <v>0</v>
      </c>
      <c r="AI1850" s="46">
        <v>0</v>
      </c>
      <c r="AJ1850" s="46">
        <v>0</v>
      </c>
      <c r="AK1850" s="46">
        <v>0</v>
      </c>
      <c r="AL1850" s="45">
        <v>0</v>
      </c>
      <c r="AM1850" s="45">
        <v>0</v>
      </c>
      <c r="AN1850" s="45">
        <v>0</v>
      </c>
      <c r="AO1850" s="45">
        <v>0</v>
      </c>
      <c r="AP1850" s="45">
        <v>0</v>
      </c>
      <c r="AQ1850" s="45">
        <v>0</v>
      </c>
      <c r="AR1850" s="45">
        <v>0</v>
      </c>
      <c r="AS1850" s="45">
        <v>0</v>
      </c>
      <c r="AT1850" s="45">
        <v>0</v>
      </c>
      <c r="AU1850" s="45">
        <v>0</v>
      </c>
      <c r="AV1850" s="45">
        <v>0</v>
      </c>
      <c r="AW1850" s="45">
        <v>0</v>
      </c>
      <c r="AX1850" s="45">
        <v>0</v>
      </c>
      <c r="AY1850" s="45">
        <v>0</v>
      </c>
      <c r="AZ1850" s="45">
        <v>0</v>
      </c>
      <c r="BA1850" s="45">
        <v>0</v>
      </c>
      <c r="BB1850" s="45">
        <v>0</v>
      </c>
      <c r="BC1850" s="45">
        <v>0</v>
      </c>
      <c r="BD1850" s="45">
        <v>0</v>
      </c>
      <c r="BE1850" s="45">
        <v>0</v>
      </c>
      <c r="BF1850" s="45">
        <v>0</v>
      </c>
    </row>
    <row r="1851" spans="1:58" ht="13.5" thickBot="1" x14ac:dyDescent="0.25">
      <c r="A1851" s="6" t="s">
        <v>1356</v>
      </c>
      <c r="B1851" s="6" t="s">
        <v>1357</v>
      </c>
      <c r="C1851" s="6" t="s">
        <v>517</v>
      </c>
      <c r="D1851" s="6" t="s">
        <v>1356</v>
      </c>
      <c r="E1851" s="6">
        <v>63.249250714607314</v>
      </c>
      <c r="F1851" s="6" t="s">
        <v>7</v>
      </c>
      <c r="G1851" s="21" t="s">
        <v>1305</v>
      </c>
      <c r="H1851" s="21" t="s">
        <v>1174</v>
      </c>
      <c r="I1851" s="21" t="s">
        <v>1264</v>
      </c>
      <c r="J1851" s="21" t="s">
        <v>240</v>
      </c>
      <c r="K1851" s="21" t="s">
        <v>518</v>
      </c>
      <c r="L1851" s="21" t="s">
        <v>538</v>
      </c>
      <c r="M1851" s="3">
        <v>82.489564277363613</v>
      </c>
      <c r="N1851" s="3">
        <v>63.249250714607314</v>
      </c>
      <c r="O1851" s="21" t="s">
        <v>1473</v>
      </c>
      <c r="P1851" s="21" t="s">
        <v>1459</v>
      </c>
      <c r="Q1851" s="46">
        <v>3.9544144221220136E-2</v>
      </c>
      <c r="R1851" s="46">
        <v>4.3982656298559984E-2</v>
      </c>
      <c r="S1851" s="46">
        <v>4.7722672139274176E-2</v>
      </c>
      <c r="T1851" s="46">
        <v>5.083914837687508E-2</v>
      </c>
      <c r="U1851" s="46">
        <v>5.3408649623991049E-2</v>
      </c>
      <c r="V1851" s="46">
        <v>5.5504850714568087E-2</v>
      </c>
      <c r="W1851" s="46">
        <v>5.7195976945734063E-2</v>
      </c>
      <c r="X1851" s="46">
        <v>5.8442699734230032E-2</v>
      </c>
      <c r="Y1851" s="46">
        <v>5.9345063071939604E-2</v>
      </c>
      <c r="Z1851" s="46">
        <v>5.9980656544954845E-2</v>
      </c>
      <c r="AA1851" s="46">
        <v>6.0409654911611148E-2</v>
      </c>
      <c r="AB1851" s="46">
        <v>6.0678726579123744E-2</v>
      </c>
      <c r="AC1851" s="46">
        <v>6.0824064856675096E-2</v>
      </c>
      <c r="AD1851" s="46">
        <v>6.0873738877325188E-2</v>
      </c>
      <c r="AE1851" s="46">
        <v>6.0849516887090317E-2</v>
      </c>
      <c r="AF1851" s="46">
        <v>6.0768280325576178E-2</v>
      </c>
      <c r="AG1851" s="46">
        <v>6.0488141046122025E-2</v>
      </c>
      <c r="AH1851" s="46">
        <v>6.0208001766667858E-2</v>
      </c>
      <c r="AI1851" s="46">
        <v>5.9927862487213691E-2</v>
      </c>
      <c r="AJ1851" s="46">
        <v>5.9647723207759511E-2</v>
      </c>
      <c r="AK1851" s="46">
        <v>1.2074244666477478</v>
      </c>
      <c r="AL1851" s="45">
        <v>1.1306422286165116</v>
      </c>
      <c r="AM1851" s="45">
        <v>3.9544144221220136E-2</v>
      </c>
      <c r="AN1851" s="45">
        <v>8.352680051978012E-2</v>
      </c>
      <c r="AO1851" s="45">
        <v>0.13124947265905429</v>
      </c>
      <c r="AP1851" s="45">
        <v>0.18208862103592938</v>
      </c>
      <c r="AQ1851" s="45">
        <v>0.23549727065992043</v>
      </c>
      <c r="AR1851" s="45">
        <v>0.2910021213744885</v>
      </c>
      <c r="AS1851" s="45">
        <v>0.34819809832022258</v>
      </c>
      <c r="AT1851" s="45">
        <v>0.40664079805445263</v>
      </c>
      <c r="AU1851" s="45">
        <v>0.46598586112639223</v>
      </c>
      <c r="AV1851" s="45">
        <v>0.52596651767134706</v>
      </c>
      <c r="AW1851" s="45">
        <v>0.58637617258295816</v>
      </c>
      <c r="AX1851" s="45">
        <v>0.64705489916208192</v>
      </c>
      <c r="AY1851" s="45">
        <v>0.70787896401875705</v>
      </c>
      <c r="AZ1851" s="45">
        <v>0.76875270289608222</v>
      </c>
      <c r="BA1851" s="45">
        <v>0.8296022197831725</v>
      </c>
      <c r="BB1851" s="45">
        <v>0.89037050010874863</v>
      </c>
      <c r="BC1851" s="45">
        <v>0.95085864115487062</v>
      </c>
      <c r="BD1851" s="45">
        <v>1.0110666429215385</v>
      </c>
      <c r="BE1851" s="45">
        <v>1.0709945054087522</v>
      </c>
      <c r="BF1851" s="45">
        <v>1.1306422286165116</v>
      </c>
    </row>
    <row r="1852" spans="1:58" ht="13.5" thickBot="1" x14ac:dyDescent="0.25">
      <c r="A1852" s="6" t="s">
        <v>1359</v>
      </c>
      <c r="B1852" s="6" t="s">
        <v>1359</v>
      </c>
      <c r="C1852" s="6" t="s">
        <v>517</v>
      </c>
      <c r="D1852" s="6" t="s">
        <v>1359</v>
      </c>
      <c r="E1852" s="6">
        <v>182.49441410313392</v>
      </c>
      <c r="F1852" s="6" t="s">
        <v>7</v>
      </c>
      <c r="G1852" s="21" t="s">
        <v>1305</v>
      </c>
      <c r="H1852" s="21" t="s">
        <v>1159</v>
      </c>
      <c r="I1852" s="21" t="s">
        <v>1264</v>
      </c>
      <c r="J1852" s="21" t="s">
        <v>240</v>
      </c>
      <c r="K1852" s="21" t="s">
        <v>518</v>
      </c>
      <c r="L1852" s="21" t="s">
        <v>539</v>
      </c>
      <c r="M1852" s="3">
        <v>137.19135312572723</v>
      </c>
      <c r="N1852" s="3">
        <v>182.49441410313392</v>
      </c>
      <c r="O1852" s="21" t="s">
        <v>1473</v>
      </c>
      <c r="P1852" s="21" t="s">
        <v>1459</v>
      </c>
      <c r="Q1852" s="46">
        <v>0</v>
      </c>
      <c r="R1852" s="46">
        <v>0</v>
      </c>
      <c r="S1852" s="46">
        <v>0</v>
      </c>
      <c r="T1852" s="46">
        <v>0</v>
      </c>
      <c r="U1852" s="46">
        <v>0</v>
      </c>
      <c r="V1852" s="46">
        <v>0</v>
      </c>
      <c r="W1852" s="46">
        <v>0</v>
      </c>
      <c r="X1852" s="46">
        <v>0</v>
      </c>
      <c r="Y1852" s="46">
        <v>0</v>
      </c>
      <c r="Z1852" s="46">
        <v>0</v>
      </c>
      <c r="AA1852" s="46">
        <v>0</v>
      </c>
      <c r="AB1852" s="46">
        <v>0</v>
      </c>
      <c r="AC1852" s="46">
        <v>0</v>
      </c>
      <c r="AD1852" s="46">
        <v>0</v>
      </c>
      <c r="AE1852" s="46">
        <v>0</v>
      </c>
      <c r="AF1852" s="46">
        <v>0</v>
      </c>
      <c r="AG1852" s="46">
        <v>0</v>
      </c>
      <c r="AH1852" s="46">
        <v>0</v>
      </c>
      <c r="AI1852" s="46">
        <v>0</v>
      </c>
      <c r="AJ1852" s="46">
        <v>0</v>
      </c>
      <c r="AK1852" s="46">
        <v>0</v>
      </c>
      <c r="AL1852" s="45">
        <v>0</v>
      </c>
      <c r="AM1852" s="45">
        <v>0</v>
      </c>
      <c r="AN1852" s="45">
        <v>0</v>
      </c>
      <c r="AO1852" s="45">
        <v>0</v>
      </c>
      <c r="AP1852" s="45">
        <v>0</v>
      </c>
      <c r="AQ1852" s="45">
        <v>0</v>
      </c>
      <c r="AR1852" s="45">
        <v>0</v>
      </c>
      <c r="AS1852" s="45">
        <v>0</v>
      </c>
      <c r="AT1852" s="45">
        <v>0</v>
      </c>
      <c r="AU1852" s="45">
        <v>0</v>
      </c>
      <c r="AV1852" s="45">
        <v>0</v>
      </c>
      <c r="AW1852" s="45">
        <v>0</v>
      </c>
      <c r="AX1852" s="45">
        <v>0</v>
      </c>
      <c r="AY1852" s="45">
        <v>0</v>
      </c>
      <c r="AZ1852" s="45">
        <v>0</v>
      </c>
      <c r="BA1852" s="45">
        <v>0</v>
      </c>
      <c r="BB1852" s="45">
        <v>0</v>
      </c>
      <c r="BC1852" s="45">
        <v>0</v>
      </c>
      <c r="BD1852" s="45">
        <v>0</v>
      </c>
      <c r="BE1852" s="45">
        <v>0</v>
      </c>
      <c r="BF1852" s="45">
        <v>0</v>
      </c>
    </row>
    <row r="1853" spans="1:58" ht="13.5" thickBot="1" x14ac:dyDescent="0.25">
      <c r="A1853" s="6" t="s">
        <v>1358</v>
      </c>
      <c r="B1853" s="6" t="s">
        <v>1140</v>
      </c>
      <c r="C1853" s="6" t="s">
        <v>517</v>
      </c>
      <c r="D1853" s="6" t="s">
        <v>1358</v>
      </c>
      <c r="E1853" s="6">
        <v>111.68991192268764</v>
      </c>
      <c r="F1853" s="6" t="s">
        <v>7</v>
      </c>
      <c r="G1853" s="21" t="s">
        <v>1305</v>
      </c>
      <c r="H1853" s="21" t="s">
        <v>1159</v>
      </c>
      <c r="I1853" s="21" t="s">
        <v>1264</v>
      </c>
      <c r="J1853" s="21" t="s">
        <v>240</v>
      </c>
      <c r="K1853" s="21" t="s">
        <v>518</v>
      </c>
      <c r="L1853" s="21" t="s">
        <v>540</v>
      </c>
      <c r="M1853" s="3">
        <v>85.546598149849146</v>
      </c>
      <c r="N1853" s="3">
        <v>111.68991192268764</v>
      </c>
      <c r="O1853" s="21" t="s">
        <v>1473</v>
      </c>
      <c r="P1853" s="21" t="s">
        <v>1459</v>
      </c>
      <c r="Q1853" s="46">
        <v>0</v>
      </c>
      <c r="R1853" s="46">
        <v>0</v>
      </c>
      <c r="S1853" s="46">
        <v>0</v>
      </c>
      <c r="T1853" s="46">
        <v>0</v>
      </c>
      <c r="U1853" s="46">
        <v>0</v>
      </c>
      <c r="V1853" s="46">
        <v>0</v>
      </c>
      <c r="W1853" s="46">
        <v>0</v>
      </c>
      <c r="X1853" s="46">
        <v>0</v>
      </c>
      <c r="Y1853" s="46">
        <v>0</v>
      </c>
      <c r="Z1853" s="46">
        <v>0</v>
      </c>
      <c r="AA1853" s="46">
        <v>0</v>
      </c>
      <c r="AB1853" s="46">
        <v>0</v>
      </c>
      <c r="AC1853" s="46">
        <v>0</v>
      </c>
      <c r="AD1853" s="46">
        <v>0</v>
      </c>
      <c r="AE1853" s="46">
        <v>0</v>
      </c>
      <c r="AF1853" s="46">
        <v>0</v>
      </c>
      <c r="AG1853" s="46">
        <v>0</v>
      </c>
      <c r="AH1853" s="46">
        <v>0</v>
      </c>
      <c r="AI1853" s="46">
        <v>0</v>
      </c>
      <c r="AJ1853" s="46">
        <v>0</v>
      </c>
      <c r="AK1853" s="46">
        <v>0</v>
      </c>
      <c r="AL1853" s="45">
        <v>0</v>
      </c>
      <c r="AM1853" s="45">
        <v>0</v>
      </c>
      <c r="AN1853" s="45">
        <v>0</v>
      </c>
      <c r="AO1853" s="45">
        <v>0</v>
      </c>
      <c r="AP1853" s="45">
        <v>0</v>
      </c>
      <c r="AQ1853" s="45">
        <v>0</v>
      </c>
      <c r="AR1853" s="45">
        <v>0</v>
      </c>
      <c r="AS1853" s="45">
        <v>0</v>
      </c>
      <c r="AT1853" s="45">
        <v>0</v>
      </c>
      <c r="AU1853" s="45">
        <v>0</v>
      </c>
      <c r="AV1853" s="45">
        <v>0</v>
      </c>
      <c r="AW1853" s="45">
        <v>0</v>
      </c>
      <c r="AX1853" s="45">
        <v>0</v>
      </c>
      <c r="AY1853" s="45">
        <v>0</v>
      </c>
      <c r="AZ1853" s="45">
        <v>0</v>
      </c>
      <c r="BA1853" s="45">
        <v>0</v>
      </c>
      <c r="BB1853" s="45">
        <v>0</v>
      </c>
      <c r="BC1853" s="45">
        <v>0</v>
      </c>
      <c r="BD1853" s="45">
        <v>0</v>
      </c>
      <c r="BE1853" s="45">
        <v>0</v>
      </c>
      <c r="BF1853" s="45">
        <v>0</v>
      </c>
    </row>
    <row r="1854" spans="1:58" ht="13.5" thickBot="1" x14ac:dyDescent="0.25">
      <c r="A1854" s="6" t="s">
        <v>1357</v>
      </c>
      <c r="B1854" s="6" t="s">
        <v>1357</v>
      </c>
      <c r="C1854" s="6" t="s">
        <v>517</v>
      </c>
      <c r="D1854" s="6" t="s">
        <v>1357</v>
      </c>
      <c r="E1854" s="6">
        <v>83.802292272929989</v>
      </c>
      <c r="F1854" s="6" t="s">
        <v>7</v>
      </c>
      <c r="G1854" s="21" t="s">
        <v>1305</v>
      </c>
      <c r="H1854" s="21" t="s">
        <v>1159</v>
      </c>
      <c r="I1854" s="21" t="s">
        <v>1264</v>
      </c>
      <c r="J1854" s="21" t="s">
        <v>240</v>
      </c>
      <c r="K1854" s="21" t="s">
        <v>518</v>
      </c>
      <c r="L1854" s="21" t="s">
        <v>541</v>
      </c>
      <c r="M1854" s="3">
        <v>83.904302460721127</v>
      </c>
      <c r="N1854" s="3">
        <v>83.802292272929989</v>
      </c>
      <c r="O1854" s="21" t="s">
        <v>1473</v>
      </c>
      <c r="P1854" s="21" t="s">
        <v>1459</v>
      </c>
      <c r="Q1854" s="46">
        <v>0</v>
      </c>
      <c r="R1854" s="46">
        <v>0</v>
      </c>
      <c r="S1854" s="46">
        <v>0</v>
      </c>
      <c r="T1854" s="46">
        <v>0</v>
      </c>
      <c r="U1854" s="46">
        <v>0</v>
      </c>
      <c r="V1854" s="46">
        <v>0</v>
      </c>
      <c r="W1854" s="46">
        <v>0</v>
      </c>
      <c r="X1854" s="46">
        <v>0</v>
      </c>
      <c r="Y1854" s="46">
        <v>0</v>
      </c>
      <c r="Z1854" s="46">
        <v>0</v>
      </c>
      <c r="AA1854" s="46">
        <v>0</v>
      </c>
      <c r="AB1854" s="46">
        <v>0</v>
      </c>
      <c r="AC1854" s="46">
        <v>0</v>
      </c>
      <c r="AD1854" s="46">
        <v>0</v>
      </c>
      <c r="AE1854" s="46">
        <v>0</v>
      </c>
      <c r="AF1854" s="46">
        <v>0</v>
      </c>
      <c r="AG1854" s="46">
        <v>0</v>
      </c>
      <c r="AH1854" s="46">
        <v>0</v>
      </c>
      <c r="AI1854" s="46">
        <v>0</v>
      </c>
      <c r="AJ1854" s="46">
        <v>0</v>
      </c>
      <c r="AK1854" s="46">
        <v>0</v>
      </c>
      <c r="AL1854" s="45">
        <v>0</v>
      </c>
      <c r="AM1854" s="45">
        <v>0</v>
      </c>
      <c r="AN1854" s="45">
        <v>0</v>
      </c>
      <c r="AO1854" s="45">
        <v>0</v>
      </c>
      <c r="AP1854" s="45">
        <v>0</v>
      </c>
      <c r="AQ1854" s="45">
        <v>0</v>
      </c>
      <c r="AR1854" s="45">
        <v>0</v>
      </c>
      <c r="AS1854" s="45">
        <v>0</v>
      </c>
      <c r="AT1854" s="45">
        <v>0</v>
      </c>
      <c r="AU1854" s="45">
        <v>0</v>
      </c>
      <c r="AV1854" s="45">
        <v>0</v>
      </c>
      <c r="AW1854" s="45">
        <v>0</v>
      </c>
      <c r="AX1854" s="45">
        <v>0</v>
      </c>
      <c r="AY1854" s="45">
        <v>0</v>
      </c>
      <c r="AZ1854" s="45">
        <v>0</v>
      </c>
      <c r="BA1854" s="45">
        <v>0</v>
      </c>
      <c r="BB1854" s="45">
        <v>0</v>
      </c>
      <c r="BC1854" s="45">
        <v>0</v>
      </c>
      <c r="BD1854" s="45">
        <v>0</v>
      </c>
      <c r="BE1854" s="45">
        <v>0</v>
      </c>
      <c r="BF1854" s="45">
        <v>0</v>
      </c>
    </row>
    <row r="1855" spans="1:58" ht="13.5" thickBot="1" x14ac:dyDescent="0.25">
      <c r="A1855" s="6" t="s">
        <v>1355</v>
      </c>
      <c r="B1855" s="6" t="s">
        <v>1139</v>
      </c>
      <c r="C1855" s="6" t="s">
        <v>517</v>
      </c>
      <c r="D1855" s="6" t="s">
        <v>1355</v>
      </c>
      <c r="E1855" s="6">
        <v>50.804514325251546</v>
      </c>
      <c r="F1855" s="6" t="s">
        <v>7</v>
      </c>
      <c r="G1855" s="21" t="s">
        <v>1305</v>
      </c>
      <c r="H1855" s="21" t="s">
        <v>1159</v>
      </c>
      <c r="I1855" s="21" t="s">
        <v>1264</v>
      </c>
      <c r="J1855" s="21" t="s">
        <v>240</v>
      </c>
      <c r="K1855" s="21" t="s">
        <v>518</v>
      </c>
      <c r="L1855" s="21" t="s">
        <v>542</v>
      </c>
      <c r="M1855" s="3">
        <v>57.649880814976655</v>
      </c>
      <c r="N1855" s="3">
        <v>50.804514325251546</v>
      </c>
      <c r="O1855" s="21" t="s">
        <v>1473</v>
      </c>
      <c r="P1855" s="21" t="s">
        <v>1459</v>
      </c>
      <c r="Q1855" s="46">
        <v>4.3919599927848572E-2</v>
      </c>
      <c r="R1855" s="46">
        <v>4.3887054894416917E-2</v>
      </c>
      <c r="S1855" s="46">
        <v>4.3839595977972171E-2</v>
      </c>
      <c r="T1855" s="46">
        <v>4.3773910936697649E-2</v>
      </c>
      <c r="U1855" s="46">
        <v>4.3703810265675956E-2</v>
      </c>
      <c r="V1855" s="46">
        <v>3.9024130284149333E-2</v>
      </c>
      <c r="W1855" s="46">
        <v>3.0674538340875402E-2</v>
      </c>
      <c r="X1855" s="46">
        <v>2.4012065912487883E-2</v>
      </c>
      <c r="Y1855" s="46">
        <v>1.8691644813951948E-2</v>
      </c>
      <c r="Z1855" s="46">
        <v>1.443590681437028E-2</v>
      </c>
      <c r="AA1855" s="46">
        <v>1.1037272603030644E-2</v>
      </c>
      <c r="AB1855" s="46">
        <v>8.3216247640199373E-3</v>
      </c>
      <c r="AC1855" s="46">
        <v>6.1509384738764831E-3</v>
      </c>
      <c r="AD1855" s="46">
        <v>4.4173761104626657E-3</v>
      </c>
      <c r="AE1855" s="46">
        <v>3.0328395742230973E-3</v>
      </c>
      <c r="AF1855" s="46">
        <v>1.9275292164464956E-3</v>
      </c>
      <c r="AG1855" s="46">
        <v>0</v>
      </c>
      <c r="AH1855" s="46">
        <v>0</v>
      </c>
      <c r="AI1855" s="46">
        <v>0</v>
      </c>
      <c r="AJ1855" s="46">
        <v>0</v>
      </c>
      <c r="AK1855" s="46">
        <v>0.58056055096255055</v>
      </c>
      <c r="AL1855" s="45">
        <v>0.38084983891050556</v>
      </c>
      <c r="AM1855" s="45">
        <v>4.3919599927848572E-2</v>
      </c>
      <c r="AN1855" s="45">
        <v>8.780665482226549E-2</v>
      </c>
      <c r="AO1855" s="45">
        <v>0.13164625080023767</v>
      </c>
      <c r="AP1855" s="45">
        <v>0.17542016173693531</v>
      </c>
      <c r="AQ1855" s="45">
        <v>0.21912397200261127</v>
      </c>
      <c r="AR1855" s="45">
        <v>0.25814810228676061</v>
      </c>
      <c r="AS1855" s="45">
        <v>0.28882264062763602</v>
      </c>
      <c r="AT1855" s="45">
        <v>0.31283470654012391</v>
      </c>
      <c r="AU1855" s="45">
        <v>0.33152635135407588</v>
      </c>
      <c r="AV1855" s="45">
        <v>0.34596225816844617</v>
      </c>
      <c r="AW1855" s="45">
        <v>0.35699953077147684</v>
      </c>
      <c r="AX1855" s="45">
        <v>0.36532115553549677</v>
      </c>
      <c r="AY1855" s="45">
        <v>0.37147209400937325</v>
      </c>
      <c r="AZ1855" s="45">
        <v>0.37588947011983592</v>
      </c>
      <c r="BA1855" s="45">
        <v>0.37892230969405905</v>
      </c>
      <c r="BB1855" s="45">
        <v>0.38084983891050556</v>
      </c>
      <c r="BC1855" s="45">
        <v>0.38084983891050556</v>
      </c>
      <c r="BD1855" s="45">
        <v>0.38084983891050556</v>
      </c>
      <c r="BE1855" s="45">
        <v>0.38084983891050556</v>
      </c>
      <c r="BF1855" s="45">
        <v>0.38084983891050556</v>
      </c>
    </row>
    <row r="1856" spans="1:58" ht="13.5" thickBot="1" x14ac:dyDescent="0.25">
      <c r="A1856" s="6" t="s">
        <v>1350</v>
      </c>
      <c r="B1856" s="6" t="s">
        <v>1141</v>
      </c>
      <c r="C1856" s="6" t="s">
        <v>517</v>
      </c>
      <c r="D1856" s="6" t="s">
        <v>1350</v>
      </c>
      <c r="E1856" s="6">
        <v>-43.662208381135954</v>
      </c>
      <c r="F1856" s="6" t="s">
        <v>7</v>
      </c>
      <c r="G1856" s="21" t="s">
        <v>1305</v>
      </c>
      <c r="H1856" s="21" t="s">
        <v>1159</v>
      </c>
      <c r="I1856" s="21" t="s">
        <v>1264</v>
      </c>
      <c r="J1856" s="21" t="s">
        <v>240</v>
      </c>
      <c r="K1856" s="21" t="s">
        <v>518</v>
      </c>
      <c r="L1856" s="21" t="s">
        <v>543</v>
      </c>
      <c r="M1856" s="3">
        <v>7.9198427123392658</v>
      </c>
      <c r="N1856" s="3">
        <v>-43.662208381135954</v>
      </c>
      <c r="O1856" s="21" t="s">
        <v>1473</v>
      </c>
      <c r="P1856" s="21" t="s">
        <v>1459</v>
      </c>
      <c r="Q1856" s="46">
        <v>5.1399572970209341E-2</v>
      </c>
      <c r="R1856" s="46">
        <v>5.1361485172883414E-2</v>
      </c>
      <c r="S1856" s="46">
        <v>5.1305943500306782E-2</v>
      </c>
      <c r="T1856" s="46">
        <v>5.1229071600799779E-2</v>
      </c>
      <c r="U1856" s="46">
        <v>5.1147032043031511E-2</v>
      </c>
      <c r="V1856" s="46">
        <v>4.567035299579849E-2</v>
      </c>
      <c r="W1856" s="46">
        <v>3.5898737109842878E-2</v>
      </c>
      <c r="X1856" s="46">
        <v>2.8101575061293047E-2</v>
      </c>
      <c r="Y1856" s="46">
        <v>2.1875029898411488E-2</v>
      </c>
      <c r="Z1856" s="46">
        <v>1.689449464283211E-2</v>
      </c>
      <c r="AA1856" s="46">
        <v>1.2917037028651188E-2</v>
      </c>
      <c r="AB1856" s="46">
        <v>9.7388855998601608E-3</v>
      </c>
      <c r="AC1856" s="46">
        <v>7.198508443671277E-3</v>
      </c>
      <c r="AD1856" s="46">
        <v>5.1697020487342015E-3</v>
      </c>
      <c r="AE1856" s="46">
        <v>3.5493642760478341E-3</v>
      </c>
      <c r="AF1856" s="46">
        <v>2.25580785744205E-3</v>
      </c>
      <c r="AG1856" s="46">
        <v>0</v>
      </c>
      <c r="AH1856" s="46">
        <v>0</v>
      </c>
      <c r="AI1856" s="46">
        <v>0</v>
      </c>
      <c r="AJ1856" s="46">
        <v>0</v>
      </c>
      <c r="AK1856" s="46">
        <v>0.67943616180126498</v>
      </c>
      <c r="AL1856" s="45">
        <v>0.44571260024981557</v>
      </c>
      <c r="AM1856" s="45">
        <v>5.1399572970209341E-2</v>
      </c>
      <c r="AN1856" s="45">
        <v>0.10276105814309275</v>
      </c>
      <c r="AO1856" s="45">
        <v>0.15406700164339954</v>
      </c>
      <c r="AP1856" s="45">
        <v>0.20529607324419932</v>
      </c>
      <c r="AQ1856" s="45">
        <v>0.25644310528723085</v>
      </c>
      <c r="AR1856" s="45">
        <v>0.30211345828302932</v>
      </c>
      <c r="AS1856" s="45">
        <v>0.33801219539287219</v>
      </c>
      <c r="AT1856" s="45">
        <v>0.36611377045416527</v>
      </c>
      <c r="AU1856" s="45">
        <v>0.38798880035257677</v>
      </c>
      <c r="AV1856" s="45">
        <v>0.40488329499540887</v>
      </c>
      <c r="AW1856" s="45">
        <v>0.41780033202406008</v>
      </c>
      <c r="AX1856" s="45">
        <v>0.42753921762392022</v>
      </c>
      <c r="AY1856" s="45">
        <v>0.43473772606759148</v>
      </c>
      <c r="AZ1856" s="45">
        <v>0.43990742811632566</v>
      </c>
      <c r="BA1856" s="45">
        <v>0.44345679239237351</v>
      </c>
      <c r="BB1856" s="45">
        <v>0.44571260024981557</v>
      </c>
      <c r="BC1856" s="45">
        <v>0.44571260024981557</v>
      </c>
      <c r="BD1856" s="45">
        <v>0.44571260024981557</v>
      </c>
      <c r="BE1856" s="45">
        <v>0.44571260024981557</v>
      </c>
      <c r="BF1856" s="45">
        <v>0.44571260024981557</v>
      </c>
    </row>
    <row r="1857" spans="1:58" ht="13.5" thickBot="1" x14ac:dyDescent="0.25">
      <c r="A1857" s="6" t="s">
        <v>1359</v>
      </c>
      <c r="B1857" s="6" t="s">
        <v>1359</v>
      </c>
      <c r="C1857" s="6" t="s">
        <v>517</v>
      </c>
      <c r="D1857" s="6" t="s">
        <v>1359</v>
      </c>
      <c r="E1857" s="6">
        <v>342.64443902743614</v>
      </c>
      <c r="F1857" s="6" t="s">
        <v>7</v>
      </c>
      <c r="G1857" s="21" t="s">
        <v>1305</v>
      </c>
      <c r="H1857" s="21" t="s">
        <v>1159</v>
      </c>
      <c r="I1857" s="21" t="s">
        <v>1264</v>
      </c>
      <c r="J1857" s="21" t="s">
        <v>240</v>
      </c>
      <c r="K1857" s="21" t="s">
        <v>518</v>
      </c>
      <c r="L1857" s="21" t="s">
        <v>544</v>
      </c>
      <c r="M1857" s="3">
        <v>345.31480438069707</v>
      </c>
      <c r="N1857" s="3">
        <v>342.64443902743614</v>
      </c>
      <c r="O1857" s="21" t="s">
        <v>1473</v>
      </c>
      <c r="P1857" s="21" t="s">
        <v>1459</v>
      </c>
      <c r="Q1857" s="46">
        <v>0</v>
      </c>
      <c r="R1857" s="46">
        <v>0</v>
      </c>
      <c r="S1857" s="46">
        <v>0</v>
      </c>
      <c r="T1857" s="46">
        <v>0</v>
      </c>
      <c r="U1857" s="46">
        <v>0</v>
      </c>
      <c r="V1857" s="46">
        <v>0</v>
      </c>
      <c r="W1857" s="46">
        <v>0</v>
      </c>
      <c r="X1857" s="46">
        <v>0</v>
      </c>
      <c r="Y1857" s="46">
        <v>0</v>
      </c>
      <c r="Z1857" s="46">
        <v>0</v>
      </c>
      <c r="AA1857" s="46">
        <v>0</v>
      </c>
      <c r="AB1857" s="46">
        <v>0</v>
      </c>
      <c r="AC1857" s="46">
        <v>0</v>
      </c>
      <c r="AD1857" s="46">
        <v>0</v>
      </c>
      <c r="AE1857" s="46">
        <v>0</v>
      </c>
      <c r="AF1857" s="46">
        <v>0</v>
      </c>
      <c r="AG1857" s="46">
        <v>0</v>
      </c>
      <c r="AH1857" s="46">
        <v>0</v>
      </c>
      <c r="AI1857" s="46">
        <v>0</v>
      </c>
      <c r="AJ1857" s="46">
        <v>0</v>
      </c>
      <c r="AK1857" s="46">
        <v>0</v>
      </c>
      <c r="AL1857" s="45">
        <v>0</v>
      </c>
      <c r="AM1857" s="45">
        <v>0</v>
      </c>
      <c r="AN1857" s="45">
        <v>0</v>
      </c>
      <c r="AO1857" s="45">
        <v>0</v>
      </c>
      <c r="AP1857" s="45">
        <v>0</v>
      </c>
      <c r="AQ1857" s="45">
        <v>0</v>
      </c>
      <c r="AR1857" s="45">
        <v>0</v>
      </c>
      <c r="AS1857" s="45">
        <v>0</v>
      </c>
      <c r="AT1857" s="45">
        <v>0</v>
      </c>
      <c r="AU1857" s="45">
        <v>0</v>
      </c>
      <c r="AV1857" s="45">
        <v>0</v>
      </c>
      <c r="AW1857" s="45">
        <v>0</v>
      </c>
      <c r="AX1857" s="45">
        <v>0</v>
      </c>
      <c r="AY1857" s="45">
        <v>0</v>
      </c>
      <c r="AZ1857" s="45">
        <v>0</v>
      </c>
      <c r="BA1857" s="45">
        <v>0</v>
      </c>
      <c r="BB1857" s="45">
        <v>0</v>
      </c>
      <c r="BC1857" s="45">
        <v>0</v>
      </c>
      <c r="BD1857" s="45">
        <v>0</v>
      </c>
      <c r="BE1857" s="45">
        <v>0</v>
      </c>
      <c r="BF1857" s="45">
        <v>0</v>
      </c>
    </row>
    <row r="1858" spans="1:58" ht="13.5" thickBot="1" x14ac:dyDescent="0.25">
      <c r="A1858" s="6" t="s">
        <v>1350</v>
      </c>
      <c r="B1858" s="6" t="s">
        <v>1354</v>
      </c>
      <c r="C1858" s="6" t="s">
        <v>517</v>
      </c>
      <c r="D1858" s="6" t="s">
        <v>1350</v>
      </c>
      <c r="E1858" s="6">
        <v>4.2677042270481875</v>
      </c>
      <c r="F1858" s="6" t="s">
        <v>7</v>
      </c>
      <c r="G1858" s="21" t="s">
        <v>1305</v>
      </c>
      <c r="H1858" s="21" t="s">
        <v>1159</v>
      </c>
      <c r="I1858" s="21" t="s">
        <v>1264</v>
      </c>
      <c r="J1858" s="21" t="s">
        <v>240</v>
      </c>
      <c r="K1858" s="21" t="s">
        <v>518</v>
      </c>
      <c r="L1858" s="21" t="s">
        <v>545</v>
      </c>
      <c r="M1858" s="3">
        <v>43.006906960846017</v>
      </c>
      <c r="N1858" s="3">
        <v>4.2677042270481875</v>
      </c>
      <c r="O1858" s="21" t="s">
        <v>1473</v>
      </c>
      <c r="P1858" s="21" t="s">
        <v>1459</v>
      </c>
      <c r="Q1858" s="46">
        <v>0</v>
      </c>
      <c r="R1858" s="46">
        <v>0</v>
      </c>
      <c r="S1858" s="46">
        <v>0</v>
      </c>
      <c r="T1858" s="46">
        <v>0</v>
      </c>
      <c r="U1858" s="46">
        <v>0</v>
      </c>
      <c r="V1858" s="46">
        <v>0</v>
      </c>
      <c r="W1858" s="46">
        <v>0</v>
      </c>
      <c r="X1858" s="46">
        <v>0</v>
      </c>
      <c r="Y1858" s="46">
        <v>0</v>
      </c>
      <c r="Z1858" s="46">
        <v>0</v>
      </c>
      <c r="AA1858" s="46">
        <v>0</v>
      </c>
      <c r="AB1858" s="46">
        <v>0</v>
      </c>
      <c r="AC1858" s="46">
        <v>0</v>
      </c>
      <c r="AD1858" s="46">
        <v>0</v>
      </c>
      <c r="AE1858" s="46">
        <v>0</v>
      </c>
      <c r="AF1858" s="46">
        <v>0</v>
      </c>
      <c r="AG1858" s="46">
        <v>0</v>
      </c>
      <c r="AH1858" s="46">
        <v>0</v>
      </c>
      <c r="AI1858" s="46">
        <v>0</v>
      </c>
      <c r="AJ1858" s="46">
        <v>0</v>
      </c>
      <c r="AK1858" s="46">
        <v>0</v>
      </c>
      <c r="AL1858" s="45">
        <v>0</v>
      </c>
      <c r="AM1858" s="45">
        <v>0</v>
      </c>
      <c r="AN1858" s="45">
        <v>0</v>
      </c>
      <c r="AO1858" s="45">
        <v>0</v>
      </c>
      <c r="AP1858" s="45">
        <v>0</v>
      </c>
      <c r="AQ1858" s="45">
        <v>0</v>
      </c>
      <c r="AR1858" s="45">
        <v>0</v>
      </c>
      <c r="AS1858" s="45">
        <v>0</v>
      </c>
      <c r="AT1858" s="45">
        <v>0</v>
      </c>
      <c r="AU1858" s="45">
        <v>0</v>
      </c>
      <c r="AV1858" s="45">
        <v>0</v>
      </c>
      <c r="AW1858" s="45">
        <v>0</v>
      </c>
      <c r="AX1858" s="45">
        <v>0</v>
      </c>
      <c r="AY1858" s="45">
        <v>0</v>
      </c>
      <c r="AZ1858" s="45">
        <v>0</v>
      </c>
      <c r="BA1858" s="45">
        <v>0</v>
      </c>
      <c r="BB1858" s="45">
        <v>0</v>
      </c>
      <c r="BC1858" s="45">
        <v>0</v>
      </c>
      <c r="BD1858" s="45">
        <v>0</v>
      </c>
      <c r="BE1858" s="45">
        <v>0</v>
      </c>
      <c r="BF1858" s="45">
        <v>0</v>
      </c>
    </row>
    <row r="1859" spans="1:58" ht="13.5" thickBot="1" x14ac:dyDescent="0.25">
      <c r="A1859" s="6" t="s">
        <v>1356</v>
      </c>
      <c r="B1859" s="6" t="s">
        <v>1143</v>
      </c>
      <c r="C1859" s="6" t="s">
        <v>517</v>
      </c>
      <c r="D1859" s="6" t="s">
        <v>1356</v>
      </c>
      <c r="E1859" s="6">
        <v>64.771701066560539</v>
      </c>
      <c r="F1859" s="6" t="s">
        <v>7</v>
      </c>
      <c r="G1859" s="21" t="s">
        <v>1305</v>
      </c>
      <c r="H1859" s="21" t="s">
        <v>1159</v>
      </c>
      <c r="I1859" s="21" t="s">
        <v>1264</v>
      </c>
      <c r="J1859" s="21" t="s">
        <v>240</v>
      </c>
      <c r="K1859" s="21" t="s">
        <v>518</v>
      </c>
      <c r="L1859" s="21" t="s">
        <v>546</v>
      </c>
      <c r="M1859" s="3">
        <v>49.549182684434207</v>
      </c>
      <c r="N1859" s="3">
        <v>64.771701066560539</v>
      </c>
      <c r="O1859" s="21" t="s">
        <v>1473</v>
      </c>
      <c r="P1859" s="21" t="s">
        <v>1459</v>
      </c>
      <c r="Q1859" s="46">
        <v>8.292572345272288E-2</v>
      </c>
      <c r="R1859" s="46">
        <v>8.285207732606889E-2</v>
      </c>
      <c r="S1859" s="46">
        <v>8.2751488619361768E-2</v>
      </c>
      <c r="T1859" s="46">
        <v>8.2617957412953844E-2</v>
      </c>
      <c r="U1859" s="46">
        <v>8.2476498425916547E-2</v>
      </c>
      <c r="V1859" s="46">
        <v>7.3637084774495459E-2</v>
      </c>
      <c r="W1859" s="46">
        <v>5.7875491159482484E-2</v>
      </c>
      <c r="X1859" s="46">
        <v>4.5299478417047748E-2</v>
      </c>
      <c r="Y1859" s="46">
        <v>3.5257654936602226E-2</v>
      </c>
      <c r="Z1859" s="46">
        <v>2.722661545501048E-2</v>
      </c>
      <c r="AA1859" s="46">
        <v>2.0813634875517833E-2</v>
      </c>
      <c r="AB1859" s="46">
        <v>1.569000033126421E-2</v>
      </c>
      <c r="AC1859" s="46">
        <v>1.1595084440156136E-2</v>
      </c>
      <c r="AD1859" s="46">
        <v>8.3250976895371306E-3</v>
      </c>
      <c r="AE1859" s="46">
        <v>5.713725372716175E-3</v>
      </c>
      <c r="AF1859" s="46">
        <v>3.6291675806448993E-3</v>
      </c>
      <c r="AG1859" s="46">
        <v>0</v>
      </c>
      <c r="AH1859" s="46">
        <v>0</v>
      </c>
      <c r="AI1859" s="46">
        <v>0</v>
      </c>
      <c r="AJ1859" s="46">
        <v>0</v>
      </c>
      <c r="AK1859" s="46">
        <v>1.0779554263236952</v>
      </c>
      <c r="AL1859" s="45">
        <v>0.71868678026949873</v>
      </c>
      <c r="AM1859" s="45">
        <v>8.292572345272288E-2</v>
      </c>
      <c r="AN1859" s="45">
        <v>0.16577780077879178</v>
      </c>
      <c r="AO1859" s="45">
        <v>0.24852928939815355</v>
      </c>
      <c r="AP1859" s="45">
        <v>0.33114724681110741</v>
      </c>
      <c r="AQ1859" s="45">
        <v>0.41362374523702394</v>
      </c>
      <c r="AR1859" s="45">
        <v>0.48726083001151943</v>
      </c>
      <c r="AS1859" s="45">
        <v>0.54513632117100186</v>
      </c>
      <c r="AT1859" s="45">
        <v>0.59043579958804959</v>
      </c>
      <c r="AU1859" s="45">
        <v>0.62569345452465186</v>
      </c>
      <c r="AV1859" s="45">
        <v>0.65292006997966234</v>
      </c>
      <c r="AW1859" s="45">
        <v>0.67373370485518014</v>
      </c>
      <c r="AX1859" s="45">
        <v>0.68942370518644436</v>
      </c>
      <c r="AY1859" s="45">
        <v>0.70101878962660047</v>
      </c>
      <c r="AZ1859" s="45">
        <v>0.70934388731613762</v>
      </c>
      <c r="BA1859" s="45">
        <v>0.71505761268885382</v>
      </c>
      <c r="BB1859" s="45">
        <v>0.71868678026949873</v>
      </c>
      <c r="BC1859" s="45">
        <v>0.71868678026949873</v>
      </c>
      <c r="BD1859" s="45">
        <v>0.71868678026949873</v>
      </c>
      <c r="BE1859" s="45">
        <v>0.71868678026949873</v>
      </c>
      <c r="BF1859" s="45">
        <v>0.71868678026949873</v>
      </c>
    </row>
    <row r="1860" spans="1:58" ht="13.5" thickBot="1" x14ac:dyDescent="0.25">
      <c r="A1860" s="6" t="s">
        <v>1350</v>
      </c>
      <c r="B1860" s="6" t="s">
        <v>1350</v>
      </c>
      <c r="C1860" s="6" t="s">
        <v>517</v>
      </c>
      <c r="D1860" s="6" t="s">
        <v>1350</v>
      </c>
      <c r="E1860" s="6">
        <v>0</v>
      </c>
      <c r="F1860" s="6" t="s">
        <v>7</v>
      </c>
      <c r="G1860" s="21" t="s">
        <v>1305</v>
      </c>
      <c r="H1860" s="21" t="s">
        <v>1159</v>
      </c>
      <c r="I1860" s="21" t="s">
        <v>1264</v>
      </c>
      <c r="J1860" s="21" t="s">
        <v>240</v>
      </c>
      <c r="K1860" s="21" t="s">
        <v>518</v>
      </c>
      <c r="L1860" s="21" t="s">
        <v>547</v>
      </c>
      <c r="M1860" s="3">
        <v>0</v>
      </c>
      <c r="N1860" s="3">
        <v>0</v>
      </c>
      <c r="O1860" s="21" t="s">
        <v>1473</v>
      </c>
      <c r="P1860" s="21" t="s">
        <v>1459</v>
      </c>
      <c r="Q1860" s="46">
        <v>0</v>
      </c>
      <c r="R1860" s="46">
        <v>0</v>
      </c>
      <c r="S1860" s="46">
        <v>0</v>
      </c>
      <c r="T1860" s="46">
        <v>0</v>
      </c>
      <c r="U1860" s="46">
        <v>0</v>
      </c>
      <c r="V1860" s="46">
        <v>0</v>
      </c>
      <c r="W1860" s="46">
        <v>0</v>
      </c>
      <c r="X1860" s="46">
        <v>0</v>
      </c>
      <c r="Y1860" s="46">
        <v>0</v>
      </c>
      <c r="Z1860" s="46">
        <v>0</v>
      </c>
      <c r="AA1860" s="46">
        <v>0</v>
      </c>
      <c r="AB1860" s="46">
        <v>0</v>
      </c>
      <c r="AC1860" s="46">
        <v>0</v>
      </c>
      <c r="AD1860" s="46">
        <v>0</v>
      </c>
      <c r="AE1860" s="46">
        <v>0</v>
      </c>
      <c r="AF1860" s="46">
        <v>0</v>
      </c>
      <c r="AG1860" s="46">
        <v>0</v>
      </c>
      <c r="AH1860" s="46">
        <v>0</v>
      </c>
      <c r="AI1860" s="46">
        <v>0</v>
      </c>
      <c r="AJ1860" s="46">
        <v>0</v>
      </c>
      <c r="AK1860" s="46">
        <v>0</v>
      </c>
      <c r="AL1860" s="45">
        <v>0</v>
      </c>
      <c r="AM1860" s="45">
        <v>0</v>
      </c>
      <c r="AN1860" s="45">
        <v>0</v>
      </c>
      <c r="AO1860" s="45">
        <v>0</v>
      </c>
      <c r="AP1860" s="45">
        <v>0</v>
      </c>
      <c r="AQ1860" s="45">
        <v>0</v>
      </c>
      <c r="AR1860" s="45">
        <v>0</v>
      </c>
      <c r="AS1860" s="45">
        <v>0</v>
      </c>
      <c r="AT1860" s="45">
        <v>0</v>
      </c>
      <c r="AU1860" s="45">
        <v>0</v>
      </c>
      <c r="AV1860" s="45">
        <v>0</v>
      </c>
      <c r="AW1860" s="45">
        <v>0</v>
      </c>
      <c r="AX1860" s="45">
        <v>0</v>
      </c>
      <c r="AY1860" s="45">
        <v>0</v>
      </c>
      <c r="AZ1860" s="45">
        <v>0</v>
      </c>
      <c r="BA1860" s="45">
        <v>0</v>
      </c>
      <c r="BB1860" s="45">
        <v>0</v>
      </c>
      <c r="BC1860" s="45">
        <v>0</v>
      </c>
      <c r="BD1860" s="45">
        <v>0</v>
      </c>
      <c r="BE1860" s="45">
        <v>0</v>
      </c>
      <c r="BF1860" s="45">
        <v>0</v>
      </c>
    </row>
    <row r="1861" spans="1:58" ht="13.5" thickBot="1" x14ac:dyDescent="0.25">
      <c r="A1861" s="6" t="s">
        <v>1359</v>
      </c>
      <c r="B1861" s="6" t="s">
        <v>1359</v>
      </c>
      <c r="C1861" s="6" t="s">
        <v>517</v>
      </c>
      <c r="D1861" s="6" t="s">
        <v>1359</v>
      </c>
      <c r="E1861" s="6">
        <v>250.06029885163949</v>
      </c>
      <c r="F1861" s="6" t="s">
        <v>7</v>
      </c>
      <c r="G1861" s="21" t="s">
        <v>1305</v>
      </c>
      <c r="H1861" s="21" t="s">
        <v>1159</v>
      </c>
      <c r="I1861" s="21" t="s">
        <v>1264</v>
      </c>
      <c r="J1861" s="21" t="s">
        <v>240</v>
      </c>
      <c r="K1861" s="21" t="s">
        <v>518</v>
      </c>
      <c r="L1861" s="21" t="s">
        <v>548</v>
      </c>
      <c r="M1861" s="3">
        <v>209.1001761171683</v>
      </c>
      <c r="N1861" s="3">
        <v>250.06029885163949</v>
      </c>
      <c r="O1861" s="21" t="s">
        <v>1473</v>
      </c>
      <c r="P1861" s="21" t="s">
        <v>1459</v>
      </c>
      <c r="Q1861" s="46">
        <v>5.5594361667660082E-2</v>
      </c>
      <c r="R1861" s="46">
        <v>5.55449884547395E-2</v>
      </c>
      <c r="S1861" s="46">
        <v>5.5477552625330724E-2</v>
      </c>
      <c r="T1861" s="46">
        <v>5.538803176408439E-2</v>
      </c>
      <c r="U1861" s="46">
        <v>5.5293196027246055E-2</v>
      </c>
      <c r="V1861" s="46">
        <v>4.936715114025364E-2</v>
      </c>
      <c r="W1861" s="46">
        <v>3.8800396948578966E-2</v>
      </c>
      <c r="X1861" s="46">
        <v>3.0369292924040468E-2</v>
      </c>
      <c r="Y1861" s="46">
        <v>2.3637138616180064E-2</v>
      </c>
      <c r="Z1861" s="46">
        <v>1.8253037098375235E-2</v>
      </c>
      <c r="AA1861" s="46">
        <v>1.3953700935124824E-2</v>
      </c>
      <c r="AB1861" s="46">
        <v>1.0518757228320175E-2</v>
      </c>
      <c r="AC1861" s="46">
        <v>7.7734783743021018E-3</v>
      </c>
      <c r="AD1861" s="46">
        <v>5.5812415327867893E-3</v>
      </c>
      <c r="AE1861" s="46">
        <v>3.8305474057343113E-3</v>
      </c>
      <c r="AF1861" s="46">
        <v>2.4330358136211657E-3</v>
      </c>
      <c r="AG1861" s="46">
        <v>0</v>
      </c>
      <c r="AH1861" s="46">
        <v>0</v>
      </c>
      <c r="AI1861" s="46">
        <v>0</v>
      </c>
      <c r="AJ1861" s="46">
        <v>0</v>
      </c>
      <c r="AK1861" s="46">
        <v>0.72267375354068664</v>
      </c>
      <c r="AL1861" s="45">
        <v>0.48181590855637835</v>
      </c>
      <c r="AM1861" s="45">
        <v>5.5594361667660082E-2</v>
      </c>
      <c r="AN1861" s="45">
        <v>0.11113935012239959</v>
      </c>
      <c r="AO1861" s="45">
        <v>0.16661690274773031</v>
      </c>
      <c r="AP1861" s="45">
        <v>0.22200493451181469</v>
      </c>
      <c r="AQ1861" s="45">
        <v>0.27729813053906072</v>
      </c>
      <c r="AR1861" s="45">
        <v>0.32666528167931436</v>
      </c>
      <c r="AS1861" s="45">
        <v>0.36546567862789331</v>
      </c>
      <c r="AT1861" s="45">
        <v>0.39583497155193376</v>
      </c>
      <c r="AU1861" s="45">
        <v>0.41947211016811381</v>
      </c>
      <c r="AV1861" s="45">
        <v>0.43772514726648903</v>
      </c>
      <c r="AW1861" s="45">
        <v>0.45167884820161386</v>
      </c>
      <c r="AX1861" s="45">
        <v>0.46219760542993404</v>
      </c>
      <c r="AY1861" s="45">
        <v>0.46997108380423613</v>
      </c>
      <c r="AZ1861" s="45">
        <v>0.47555232533702291</v>
      </c>
      <c r="BA1861" s="45">
        <v>0.4793828727427572</v>
      </c>
      <c r="BB1861" s="45">
        <v>0.48181590855637835</v>
      </c>
      <c r="BC1861" s="45">
        <v>0.48181590855637835</v>
      </c>
      <c r="BD1861" s="45">
        <v>0.48181590855637835</v>
      </c>
      <c r="BE1861" s="45">
        <v>0.48181590855637835</v>
      </c>
      <c r="BF1861" s="45">
        <v>0.48181590855637835</v>
      </c>
    </row>
    <row r="1862" spans="1:58" ht="13.5" thickBot="1" x14ac:dyDescent="0.25">
      <c r="A1862" s="6" t="s">
        <v>1350</v>
      </c>
      <c r="B1862" s="6" t="s">
        <v>1350</v>
      </c>
      <c r="C1862" s="6" t="s">
        <v>517</v>
      </c>
      <c r="D1862" s="6" t="s">
        <v>1350</v>
      </c>
      <c r="E1862" s="6">
        <v>0</v>
      </c>
      <c r="F1862" s="6" t="s">
        <v>7</v>
      </c>
      <c r="G1862" s="21" t="s">
        <v>1305</v>
      </c>
      <c r="H1862" s="21" t="s">
        <v>1159</v>
      </c>
      <c r="I1862" s="21" t="s">
        <v>1264</v>
      </c>
      <c r="J1862" s="21" t="s">
        <v>240</v>
      </c>
      <c r="K1862" s="21" t="s">
        <v>518</v>
      </c>
      <c r="L1862" s="21" t="s">
        <v>549</v>
      </c>
      <c r="M1862" s="3">
        <v>0</v>
      </c>
      <c r="N1862" s="3">
        <v>0</v>
      </c>
      <c r="O1862" s="21" t="s">
        <v>1473</v>
      </c>
      <c r="P1862" s="21" t="s">
        <v>1459</v>
      </c>
      <c r="Q1862" s="46">
        <v>0</v>
      </c>
      <c r="R1862" s="46">
        <v>0</v>
      </c>
      <c r="S1862" s="46">
        <v>0</v>
      </c>
      <c r="T1862" s="46">
        <v>0</v>
      </c>
      <c r="U1862" s="46">
        <v>0</v>
      </c>
      <c r="V1862" s="46">
        <v>0</v>
      </c>
      <c r="W1862" s="46">
        <v>0</v>
      </c>
      <c r="X1862" s="46">
        <v>0</v>
      </c>
      <c r="Y1862" s="46">
        <v>0</v>
      </c>
      <c r="Z1862" s="46">
        <v>0</v>
      </c>
      <c r="AA1862" s="46">
        <v>0</v>
      </c>
      <c r="AB1862" s="46">
        <v>0</v>
      </c>
      <c r="AC1862" s="46">
        <v>0</v>
      </c>
      <c r="AD1862" s="46">
        <v>0</v>
      </c>
      <c r="AE1862" s="46">
        <v>0</v>
      </c>
      <c r="AF1862" s="46">
        <v>0</v>
      </c>
      <c r="AG1862" s="46">
        <v>0</v>
      </c>
      <c r="AH1862" s="46">
        <v>0</v>
      </c>
      <c r="AI1862" s="46">
        <v>0</v>
      </c>
      <c r="AJ1862" s="46">
        <v>0</v>
      </c>
      <c r="AK1862" s="46">
        <v>0</v>
      </c>
      <c r="AL1862" s="45">
        <v>0</v>
      </c>
      <c r="AM1862" s="45">
        <v>0</v>
      </c>
      <c r="AN1862" s="45">
        <v>0</v>
      </c>
      <c r="AO1862" s="45">
        <v>0</v>
      </c>
      <c r="AP1862" s="45">
        <v>0</v>
      </c>
      <c r="AQ1862" s="45">
        <v>0</v>
      </c>
      <c r="AR1862" s="45">
        <v>0</v>
      </c>
      <c r="AS1862" s="45">
        <v>0</v>
      </c>
      <c r="AT1862" s="45">
        <v>0</v>
      </c>
      <c r="AU1862" s="45">
        <v>0</v>
      </c>
      <c r="AV1862" s="45">
        <v>0</v>
      </c>
      <c r="AW1862" s="45">
        <v>0</v>
      </c>
      <c r="AX1862" s="45">
        <v>0</v>
      </c>
      <c r="AY1862" s="45">
        <v>0</v>
      </c>
      <c r="AZ1862" s="45">
        <v>0</v>
      </c>
      <c r="BA1862" s="45">
        <v>0</v>
      </c>
      <c r="BB1862" s="45">
        <v>0</v>
      </c>
      <c r="BC1862" s="45">
        <v>0</v>
      </c>
      <c r="BD1862" s="45">
        <v>0</v>
      </c>
      <c r="BE1862" s="45">
        <v>0</v>
      </c>
      <c r="BF1862" s="45">
        <v>0</v>
      </c>
    </row>
    <row r="1863" spans="1:58" ht="13.5" thickBot="1" x14ac:dyDescent="0.25">
      <c r="A1863" s="6" t="s">
        <v>1139</v>
      </c>
      <c r="B1863" s="6" t="s">
        <v>1355</v>
      </c>
      <c r="C1863" s="6" t="s">
        <v>517</v>
      </c>
      <c r="D1863" s="6" t="s">
        <v>1139</v>
      </c>
      <c r="E1863" s="6">
        <v>59.023591755508157</v>
      </c>
      <c r="F1863" s="6" t="s">
        <v>7</v>
      </c>
      <c r="G1863" s="21" t="s">
        <v>1305</v>
      </c>
      <c r="H1863" s="21" t="s">
        <v>1159</v>
      </c>
      <c r="I1863" s="21" t="s">
        <v>1264</v>
      </c>
      <c r="J1863" s="21" t="s">
        <v>240</v>
      </c>
      <c r="K1863" s="21" t="s">
        <v>518</v>
      </c>
      <c r="L1863" s="21" t="s">
        <v>550</v>
      </c>
      <c r="M1863" s="3">
        <v>53.410592141378878</v>
      </c>
      <c r="N1863" s="3">
        <v>59.023591755508157</v>
      </c>
      <c r="O1863" s="21" t="s">
        <v>1473</v>
      </c>
      <c r="P1863" s="21" t="s">
        <v>1459</v>
      </c>
      <c r="Q1863" s="46">
        <v>0.28591090355295151</v>
      </c>
      <c r="R1863" s="46">
        <v>0.28466905866106623</v>
      </c>
      <c r="S1863" s="46">
        <v>0.28343322405830018</v>
      </c>
      <c r="T1863" s="46">
        <v>0.28220336484758374</v>
      </c>
      <c r="U1863" s="46">
        <v>0.2809794463713855</v>
      </c>
      <c r="V1863" s="46">
        <v>0.25030288377077287</v>
      </c>
      <c r="W1863" s="46">
        <v>0.19640475215819697</v>
      </c>
      <c r="X1863" s="46">
        <v>0.1534641578246442</v>
      </c>
      <c r="Y1863" s="46">
        <v>0.11925332302743899</v>
      </c>
      <c r="Z1863" s="46">
        <v>9.1997420441299119E-2</v>
      </c>
      <c r="AA1863" s="46">
        <v>7.028247528280171E-2</v>
      </c>
      <c r="AB1863" s="46">
        <v>5.298199446683248E-2</v>
      </c>
      <c r="AC1863" s="46">
        <v>3.91985146898466E-2</v>
      </c>
      <c r="AD1863" s="46">
        <v>2.8217035742733789E-2</v>
      </c>
      <c r="AE1863" s="46">
        <v>1.9467922274460359E-2</v>
      </c>
      <c r="AF1863" s="46">
        <v>1.2497348686332482E-2</v>
      </c>
      <c r="AG1863" s="46">
        <v>0</v>
      </c>
      <c r="AH1863" s="46">
        <v>0</v>
      </c>
      <c r="AI1863" s="46">
        <v>0</v>
      </c>
      <c r="AJ1863" s="46">
        <v>0</v>
      </c>
      <c r="AK1863" s="46">
        <v>2.2459706198379319</v>
      </c>
      <c r="AL1863" s="45">
        <v>2.2459706198379319</v>
      </c>
      <c r="AM1863" s="45">
        <v>0.28591090355295151</v>
      </c>
      <c r="AN1863" s="45">
        <v>0.57057996221401774</v>
      </c>
      <c r="AO1863" s="45">
        <v>0.85401318627231793</v>
      </c>
      <c r="AP1863" s="45">
        <v>1.1362165511199016</v>
      </c>
      <c r="AQ1863" s="45">
        <v>1.4171959974912871</v>
      </c>
      <c r="AR1863" s="45">
        <v>1.6674988812620599</v>
      </c>
      <c r="AS1863" s="45">
        <v>1.8639036334202568</v>
      </c>
      <c r="AT1863" s="45">
        <v>2.0173677912449008</v>
      </c>
      <c r="AU1863" s="45">
        <v>2.1366211142723399</v>
      </c>
      <c r="AV1863" s="45">
        <v>2.2286185347136391</v>
      </c>
      <c r="AW1863" s="45">
        <v>2.2459706198379319</v>
      </c>
      <c r="AX1863" s="45">
        <v>2.2459706198379319</v>
      </c>
      <c r="AY1863" s="45">
        <v>2.2459706198379319</v>
      </c>
      <c r="AZ1863" s="45">
        <v>2.2459706198379319</v>
      </c>
      <c r="BA1863" s="45">
        <v>2.2459706198379319</v>
      </c>
      <c r="BB1863" s="45">
        <v>2.2459706198379319</v>
      </c>
      <c r="BC1863" s="45">
        <v>2.2459706198379319</v>
      </c>
      <c r="BD1863" s="45">
        <v>2.2459706198379319</v>
      </c>
      <c r="BE1863" s="45">
        <v>2.2459706198379319</v>
      </c>
      <c r="BF1863" s="45">
        <v>2.2459706198379319</v>
      </c>
    </row>
    <row r="1864" spans="1:58" ht="13.5" thickBot="1" x14ac:dyDescent="0.25">
      <c r="A1864" s="6" t="s">
        <v>1350</v>
      </c>
      <c r="B1864" s="6" t="s">
        <v>1352</v>
      </c>
      <c r="C1864" s="6" t="s">
        <v>517</v>
      </c>
      <c r="D1864" s="6" t="s">
        <v>1350</v>
      </c>
      <c r="E1864" s="6">
        <v>-2.5523149181001163</v>
      </c>
      <c r="F1864" s="6" t="s">
        <v>7</v>
      </c>
      <c r="G1864" s="21" t="s">
        <v>1305</v>
      </c>
      <c r="H1864" s="21" t="s">
        <v>1159</v>
      </c>
      <c r="I1864" s="21" t="s">
        <v>1264</v>
      </c>
      <c r="J1864" s="21" t="s">
        <v>240</v>
      </c>
      <c r="K1864" s="21" t="s">
        <v>518</v>
      </c>
      <c r="L1864" s="21" t="s">
        <v>551</v>
      </c>
      <c r="M1864" s="3">
        <v>23.553551287027439</v>
      </c>
      <c r="N1864" s="3">
        <v>-2.5523149181001163</v>
      </c>
      <c r="O1864" s="21" t="s">
        <v>1473</v>
      </c>
      <c r="P1864" s="21" t="s">
        <v>1459</v>
      </c>
      <c r="Q1864" s="46">
        <v>3.9832753127240911E-2</v>
      </c>
      <c r="R1864" s="46">
        <v>3.9659740834298997E-2</v>
      </c>
      <c r="S1864" s="46">
        <v>3.9487565887396464E-2</v>
      </c>
      <c r="T1864" s="46">
        <v>3.9316223424716801E-2</v>
      </c>
      <c r="U1864" s="46">
        <v>3.9145708617815633E-2</v>
      </c>
      <c r="V1864" s="46">
        <v>3.4871887893674375E-2</v>
      </c>
      <c r="W1864" s="46">
        <v>2.7362866922931085E-2</v>
      </c>
      <c r="X1864" s="46">
        <v>2.1380436480544586E-2</v>
      </c>
      <c r="Y1864" s="46">
        <v>1.6614225329379034E-2</v>
      </c>
      <c r="Z1864" s="46">
        <v>1.2816966723700264E-2</v>
      </c>
      <c r="AA1864" s="46">
        <v>9.7916674471729883E-3</v>
      </c>
      <c r="AB1864" s="46">
        <v>7.3813858777698801E-3</v>
      </c>
      <c r="AC1864" s="46">
        <v>5.4610885390945323E-3</v>
      </c>
      <c r="AD1864" s="46">
        <v>3.9311624871791115E-3</v>
      </c>
      <c r="AE1864" s="46">
        <v>2.712246830122294E-3</v>
      </c>
      <c r="AF1864" s="46">
        <v>1.7411151473470674E-3</v>
      </c>
      <c r="AG1864" s="46">
        <v>0</v>
      </c>
      <c r="AH1864" s="46">
        <v>0</v>
      </c>
      <c r="AI1864" s="46">
        <v>0</v>
      </c>
      <c r="AJ1864" s="46">
        <v>0</v>
      </c>
      <c r="AK1864" s="46">
        <v>0.31290584625945123</v>
      </c>
      <c r="AL1864" s="45">
        <v>0.31290584625945123</v>
      </c>
      <c r="AM1864" s="45">
        <v>3.9832753127240911E-2</v>
      </c>
      <c r="AN1864" s="45">
        <v>7.9492493961539901E-2</v>
      </c>
      <c r="AO1864" s="45">
        <v>0.11898005984893636</v>
      </c>
      <c r="AP1864" s="45">
        <v>0.15829628327365317</v>
      </c>
      <c r="AQ1864" s="45">
        <v>0.1974419918914688</v>
      </c>
      <c r="AR1864" s="45">
        <v>0.23231387978514317</v>
      </c>
      <c r="AS1864" s="45">
        <v>0.25967674670807428</v>
      </c>
      <c r="AT1864" s="45">
        <v>0.28105718318861889</v>
      </c>
      <c r="AU1864" s="45">
        <v>0.29767140851799789</v>
      </c>
      <c r="AV1864" s="45">
        <v>0.31048837524169814</v>
      </c>
      <c r="AW1864" s="45">
        <v>0.31290584625945123</v>
      </c>
      <c r="AX1864" s="45">
        <v>0.31290584625945123</v>
      </c>
      <c r="AY1864" s="45">
        <v>0.31290584625945123</v>
      </c>
      <c r="AZ1864" s="45">
        <v>0.31290584625945123</v>
      </c>
      <c r="BA1864" s="45">
        <v>0.31290584625945123</v>
      </c>
      <c r="BB1864" s="45">
        <v>0.31290584625945123</v>
      </c>
      <c r="BC1864" s="45">
        <v>0.31290584625945123</v>
      </c>
      <c r="BD1864" s="45">
        <v>0.31290584625945123</v>
      </c>
      <c r="BE1864" s="45">
        <v>0.31290584625945123</v>
      </c>
      <c r="BF1864" s="45">
        <v>0.31290584625945123</v>
      </c>
    </row>
    <row r="1865" spans="1:58" ht="13.5" thickBot="1" x14ac:dyDescent="0.25">
      <c r="A1865" s="6" t="s">
        <v>1350</v>
      </c>
      <c r="B1865" s="6" t="s">
        <v>1350</v>
      </c>
      <c r="C1865" s="6" t="s">
        <v>517</v>
      </c>
      <c r="D1865" s="6" t="s">
        <v>1350</v>
      </c>
      <c r="E1865" s="6">
        <v>-53.568545342147303</v>
      </c>
      <c r="F1865" s="6" t="s">
        <v>7</v>
      </c>
      <c r="G1865" s="21" t="s">
        <v>1305</v>
      </c>
      <c r="H1865" s="21" t="s">
        <v>1159</v>
      </c>
      <c r="I1865" s="21" t="s">
        <v>1264</v>
      </c>
      <c r="J1865" s="21" t="s">
        <v>240</v>
      </c>
      <c r="K1865" s="21" t="s">
        <v>518</v>
      </c>
      <c r="L1865" s="21" t="s">
        <v>552</v>
      </c>
      <c r="M1865" s="3">
        <v>1.7139763275333355</v>
      </c>
      <c r="N1865" s="3">
        <v>-53.568545342147303</v>
      </c>
      <c r="O1865" s="21" t="s">
        <v>1473</v>
      </c>
      <c r="P1865" s="21" t="s">
        <v>1459</v>
      </c>
      <c r="Q1865" s="46">
        <v>4.8777006463745207E-2</v>
      </c>
      <c r="R1865" s="46">
        <v>4.8565145091668371E-2</v>
      </c>
      <c r="S1865" s="46">
        <v>4.8354309087660995E-2</v>
      </c>
      <c r="T1865" s="46">
        <v>4.8144492498209027E-2</v>
      </c>
      <c r="U1865" s="46">
        <v>4.7935689410664097E-2</v>
      </c>
      <c r="V1865" s="46">
        <v>4.2702202776676933E-2</v>
      </c>
      <c r="W1865" s="46">
        <v>3.3507067224375374E-2</v>
      </c>
      <c r="X1865" s="46">
        <v>2.618131076900166E-2</v>
      </c>
      <c r="Y1865" s="46">
        <v>2.0344869803313383E-2</v>
      </c>
      <c r="Z1865" s="46">
        <v>1.569495502182575E-2</v>
      </c>
      <c r="AA1865" s="46">
        <v>1.1990339327937961E-2</v>
      </c>
      <c r="AB1865" s="46">
        <v>9.0388406124293948E-3</v>
      </c>
      <c r="AC1865" s="46">
        <v>6.6873497325076808E-3</v>
      </c>
      <c r="AD1865" s="46">
        <v>4.8138861362317827E-3</v>
      </c>
      <c r="AE1865" s="46">
        <v>3.3212688247168439E-3</v>
      </c>
      <c r="AF1865" s="46">
        <v>2.1320741884194028E-3</v>
      </c>
      <c r="AG1865" s="46">
        <v>0</v>
      </c>
      <c r="AH1865" s="46">
        <v>0</v>
      </c>
      <c r="AI1865" s="46">
        <v>0</v>
      </c>
      <c r="AJ1865" s="46">
        <v>0</v>
      </c>
      <c r="AK1865" s="46">
        <v>0.38316735066708418</v>
      </c>
      <c r="AL1865" s="45">
        <v>0.38316735066708418</v>
      </c>
      <c r="AM1865" s="45">
        <v>4.8777006463745207E-2</v>
      </c>
      <c r="AN1865" s="45">
        <v>9.7342151555413578E-2</v>
      </c>
      <c r="AO1865" s="45">
        <v>0.14569646064307457</v>
      </c>
      <c r="AP1865" s="45">
        <v>0.19384095314128358</v>
      </c>
      <c r="AQ1865" s="45">
        <v>0.24177664255194767</v>
      </c>
      <c r="AR1865" s="45">
        <v>0.28447884532862461</v>
      </c>
      <c r="AS1865" s="45">
        <v>0.31798591255299996</v>
      </c>
      <c r="AT1865" s="45">
        <v>0.34416722332200161</v>
      </c>
      <c r="AU1865" s="45">
        <v>0.36451209312531502</v>
      </c>
      <c r="AV1865" s="45">
        <v>0.38020704814714079</v>
      </c>
      <c r="AW1865" s="45">
        <v>0.38316735066708418</v>
      </c>
      <c r="AX1865" s="45">
        <v>0.38316735066708418</v>
      </c>
      <c r="AY1865" s="45">
        <v>0.38316735066708418</v>
      </c>
      <c r="AZ1865" s="45">
        <v>0.38316735066708418</v>
      </c>
      <c r="BA1865" s="45">
        <v>0.38316735066708418</v>
      </c>
      <c r="BB1865" s="45">
        <v>0.38316735066708418</v>
      </c>
      <c r="BC1865" s="45">
        <v>0.38316735066708418</v>
      </c>
      <c r="BD1865" s="45">
        <v>0.38316735066708418</v>
      </c>
      <c r="BE1865" s="45">
        <v>0.38316735066708418</v>
      </c>
      <c r="BF1865" s="45">
        <v>0.38316735066708418</v>
      </c>
    </row>
    <row r="1866" spans="1:58" ht="13.5" thickBot="1" x14ac:dyDescent="0.25">
      <c r="A1866" s="6" t="s">
        <v>1143</v>
      </c>
      <c r="B1866" s="6" t="s">
        <v>1359</v>
      </c>
      <c r="C1866" s="6" t="s">
        <v>517</v>
      </c>
      <c r="D1866" s="6" t="s">
        <v>1143</v>
      </c>
      <c r="E1866" s="6">
        <v>46.884843829271361</v>
      </c>
      <c r="F1866" s="6" t="s">
        <v>7</v>
      </c>
      <c r="G1866" s="21" t="s">
        <v>1305</v>
      </c>
      <c r="H1866" s="21" t="s">
        <v>1159</v>
      </c>
      <c r="I1866" s="21" t="s">
        <v>1264</v>
      </c>
      <c r="J1866" s="21" t="s">
        <v>240</v>
      </c>
      <c r="K1866" s="21" t="s">
        <v>518</v>
      </c>
      <c r="L1866" s="21" t="s">
        <v>553</v>
      </c>
      <c r="M1866" s="3">
        <v>131.86313023437248</v>
      </c>
      <c r="N1866" s="3">
        <v>46.884843829271361</v>
      </c>
      <c r="O1866" s="21" t="s">
        <v>1473</v>
      </c>
      <c r="P1866" s="21" t="s">
        <v>1459</v>
      </c>
      <c r="Q1866" s="46">
        <v>8.3007544969152511E-2</v>
      </c>
      <c r="R1866" s="46">
        <v>8.2647004344689134E-2</v>
      </c>
      <c r="S1866" s="46">
        <v>8.2288208667123969E-2</v>
      </c>
      <c r="T1866" s="46">
        <v>8.1931147804909024E-2</v>
      </c>
      <c r="U1866" s="46">
        <v>8.1575811696040473E-2</v>
      </c>
      <c r="V1866" s="46">
        <v>7.2669589100378698E-2</v>
      </c>
      <c r="W1866" s="46">
        <v>5.7021526966380347E-2</v>
      </c>
      <c r="X1866" s="46">
        <v>4.4554729545048764E-2</v>
      </c>
      <c r="Y1866" s="46">
        <v>3.4622413664219392E-2</v>
      </c>
      <c r="Z1866" s="46">
        <v>2.6709299713408345E-2</v>
      </c>
      <c r="AA1866" s="46">
        <v>2.0404873179312118E-2</v>
      </c>
      <c r="AB1866" s="46">
        <v>1.5382083137121366E-2</v>
      </c>
      <c r="AC1866" s="46">
        <v>1.1380372103363378E-2</v>
      </c>
      <c r="AD1866" s="46">
        <v>8.1921564872301962E-3</v>
      </c>
      <c r="AE1866" s="46">
        <v>5.6520559851749377E-3</v>
      </c>
      <c r="AF1866" s="46">
        <v>3.6283129470919169E-3</v>
      </c>
      <c r="AG1866" s="46">
        <v>0</v>
      </c>
      <c r="AH1866" s="46">
        <v>0</v>
      </c>
      <c r="AI1866" s="46">
        <v>0</v>
      </c>
      <c r="AJ1866" s="46">
        <v>0</v>
      </c>
      <c r="AK1866" s="46">
        <v>0.65206504861772341</v>
      </c>
      <c r="AL1866" s="45">
        <v>0.65206504861772341</v>
      </c>
      <c r="AM1866" s="45">
        <v>8.3007544969152511E-2</v>
      </c>
      <c r="AN1866" s="45">
        <v>0.16565454931384166</v>
      </c>
      <c r="AO1866" s="45">
        <v>0.24794275798096563</v>
      </c>
      <c r="AP1866" s="45">
        <v>0.32987390578587467</v>
      </c>
      <c r="AQ1866" s="45">
        <v>0.41144971748191517</v>
      </c>
      <c r="AR1866" s="45">
        <v>0.48411930658229385</v>
      </c>
      <c r="AS1866" s="45">
        <v>0.54114083354867415</v>
      </c>
      <c r="AT1866" s="45">
        <v>0.58569556309372295</v>
      </c>
      <c r="AU1866" s="45">
        <v>0.62031797675794231</v>
      </c>
      <c r="AV1866" s="45">
        <v>0.64702727647135061</v>
      </c>
      <c r="AW1866" s="45">
        <v>0.65206504861772341</v>
      </c>
      <c r="AX1866" s="45">
        <v>0.65206504861772341</v>
      </c>
      <c r="AY1866" s="45">
        <v>0.65206504861772341</v>
      </c>
      <c r="AZ1866" s="45">
        <v>0.65206504861772341</v>
      </c>
      <c r="BA1866" s="45">
        <v>0.65206504861772341</v>
      </c>
      <c r="BB1866" s="45">
        <v>0.65206504861772341</v>
      </c>
      <c r="BC1866" s="45">
        <v>0.65206504861772341</v>
      </c>
      <c r="BD1866" s="45">
        <v>0.65206504861772341</v>
      </c>
      <c r="BE1866" s="45">
        <v>0.65206504861772341</v>
      </c>
      <c r="BF1866" s="45">
        <v>0.65206504861772341</v>
      </c>
    </row>
    <row r="1867" spans="1:58" ht="13.5" thickBot="1" x14ac:dyDescent="0.25">
      <c r="A1867" s="6" t="s">
        <v>1350</v>
      </c>
      <c r="B1867" s="6" t="s">
        <v>1137</v>
      </c>
      <c r="C1867" s="6" t="s">
        <v>517</v>
      </c>
      <c r="D1867" s="6" t="s">
        <v>1350</v>
      </c>
      <c r="E1867" s="6">
        <v>-32.152645625129701</v>
      </c>
      <c r="F1867" s="6" t="s">
        <v>7</v>
      </c>
      <c r="G1867" s="21" t="s">
        <v>1305</v>
      </c>
      <c r="H1867" s="21" t="s">
        <v>1159</v>
      </c>
      <c r="I1867" s="21" t="s">
        <v>1264</v>
      </c>
      <c r="J1867" s="21" t="s">
        <v>240</v>
      </c>
      <c r="K1867" s="21" t="s">
        <v>518</v>
      </c>
      <c r="L1867" s="21" t="s">
        <v>554</v>
      </c>
      <c r="M1867" s="3">
        <v>18.172514342805769</v>
      </c>
      <c r="N1867" s="3">
        <v>-32.152645625129701</v>
      </c>
      <c r="O1867" s="21" t="s">
        <v>1473</v>
      </c>
      <c r="P1867" s="21" t="s">
        <v>1459</v>
      </c>
      <c r="Q1867" s="46">
        <v>0.13730649228023506</v>
      </c>
      <c r="R1867" s="46">
        <v>0.13671010590971913</v>
      </c>
      <c r="S1867" s="46">
        <v>0.1361166059339026</v>
      </c>
      <c r="T1867" s="46">
        <v>0.13552597559373883</v>
      </c>
      <c r="U1867" s="46">
        <v>0.1349381982452173</v>
      </c>
      <c r="V1867" s="46">
        <v>0.12020601715816383</v>
      </c>
      <c r="W1867" s="46">
        <v>9.4321857791675567E-2</v>
      </c>
      <c r="X1867" s="46">
        <v>7.3699970654458657E-2</v>
      </c>
      <c r="Y1867" s="46">
        <v>5.7270482776907744E-2</v>
      </c>
      <c r="Z1867" s="46">
        <v>4.4181047111710892E-2</v>
      </c>
      <c r="AA1867" s="46">
        <v>3.3752613243959659E-2</v>
      </c>
      <c r="AB1867" s="46">
        <v>2.544419161301515E-2</v>
      </c>
      <c r="AC1867" s="46">
        <v>1.8824782433179581E-2</v>
      </c>
      <c r="AD1867" s="46">
        <v>1.3551012403635902E-2</v>
      </c>
      <c r="AE1867" s="46">
        <v>9.3493185683817311E-3</v>
      </c>
      <c r="AF1867" s="46">
        <v>6.0017547060968075E-3</v>
      </c>
      <c r="AG1867" s="46">
        <v>0</v>
      </c>
      <c r="AH1867" s="46">
        <v>0</v>
      </c>
      <c r="AI1867" s="46">
        <v>0</v>
      </c>
      <c r="AJ1867" s="46">
        <v>0</v>
      </c>
      <c r="AK1867" s="46">
        <v>1.0786099576552099</v>
      </c>
      <c r="AL1867" s="45">
        <v>1.0786099576552099</v>
      </c>
      <c r="AM1867" s="45">
        <v>0.13730649228023506</v>
      </c>
      <c r="AN1867" s="45">
        <v>0.27401659818995416</v>
      </c>
      <c r="AO1867" s="45">
        <v>0.41013320412385679</v>
      </c>
      <c r="AP1867" s="45">
        <v>0.54565917971759559</v>
      </c>
      <c r="AQ1867" s="45">
        <v>0.68059737796281294</v>
      </c>
      <c r="AR1867" s="45">
        <v>0.80080339512097676</v>
      </c>
      <c r="AS1867" s="45">
        <v>0.89512525291265232</v>
      </c>
      <c r="AT1867" s="45">
        <v>0.96882522356711098</v>
      </c>
      <c r="AU1867" s="45">
        <v>1.0260957063440188</v>
      </c>
      <c r="AV1867" s="45">
        <v>1.0702767534557296</v>
      </c>
      <c r="AW1867" s="45">
        <v>1.0786099576552099</v>
      </c>
      <c r="AX1867" s="45">
        <v>1.0786099576552099</v>
      </c>
      <c r="AY1867" s="45">
        <v>1.0786099576552099</v>
      </c>
      <c r="AZ1867" s="45">
        <v>1.0786099576552099</v>
      </c>
      <c r="BA1867" s="45">
        <v>1.0786099576552099</v>
      </c>
      <c r="BB1867" s="45">
        <v>1.0786099576552099</v>
      </c>
      <c r="BC1867" s="45">
        <v>1.0786099576552099</v>
      </c>
      <c r="BD1867" s="45">
        <v>1.0786099576552099</v>
      </c>
      <c r="BE1867" s="45">
        <v>1.0786099576552099</v>
      </c>
      <c r="BF1867" s="45">
        <v>1.0786099576552099</v>
      </c>
    </row>
    <row r="1868" spans="1:58" ht="13.5" thickBot="1" x14ac:dyDescent="0.25">
      <c r="A1868" s="6" t="s">
        <v>1350</v>
      </c>
      <c r="B1868" s="6" t="s">
        <v>1351</v>
      </c>
      <c r="C1868" s="6" t="s">
        <v>517</v>
      </c>
      <c r="D1868" s="6" t="s">
        <v>1350</v>
      </c>
      <c r="E1868" s="6">
        <v>0.37047327902808858</v>
      </c>
      <c r="F1868" s="6" t="s">
        <v>7</v>
      </c>
      <c r="G1868" s="21" t="s">
        <v>1305</v>
      </c>
      <c r="H1868" s="21" t="s">
        <v>1159</v>
      </c>
      <c r="I1868" s="21" t="s">
        <v>1264</v>
      </c>
      <c r="J1868" s="21" t="s">
        <v>240</v>
      </c>
      <c r="K1868" s="21" t="s">
        <v>518</v>
      </c>
      <c r="L1868" s="21" t="s">
        <v>555</v>
      </c>
      <c r="M1868" s="3">
        <v>12.935340373482788</v>
      </c>
      <c r="N1868" s="3">
        <v>0.37047327902808858</v>
      </c>
      <c r="O1868" s="21" t="s">
        <v>1473</v>
      </c>
      <c r="P1868" s="21" t="s">
        <v>1459</v>
      </c>
      <c r="Q1868" s="46">
        <v>3.3165142639945279E-2</v>
      </c>
      <c r="R1868" s="46">
        <v>3.302109090052488E-2</v>
      </c>
      <c r="S1868" s="46">
        <v>3.2877736343665427E-2</v>
      </c>
      <c r="T1868" s="46">
        <v>3.2735074921370601E-2</v>
      </c>
      <c r="U1868" s="46">
        <v>3.2593102613430069E-2</v>
      </c>
      <c r="V1868" s="46">
        <v>2.9034677377772326E-2</v>
      </c>
      <c r="W1868" s="46">
        <v>2.2782592547343442E-2</v>
      </c>
      <c r="X1868" s="46">
        <v>1.7801562029028321E-2</v>
      </c>
      <c r="Y1868" s="46">
        <v>1.3833167673369262E-2</v>
      </c>
      <c r="Z1868" s="46">
        <v>1.0671532752082078E-2</v>
      </c>
      <c r="AA1868" s="46">
        <v>8.1526387726967246E-3</v>
      </c>
      <c r="AB1868" s="46">
        <v>6.1458145947059376E-3</v>
      </c>
      <c r="AC1868" s="46">
        <v>4.5469561139769013E-3</v>
      </c>
      <c r="AD1868" s="46">
        <v>3.2731246120905047E-3</v>
      </c>
      <c r="AE1868" s="46">
        <v>2.2582434286780115E-3</v>
      </c>
      <c r="AF1868" s="46">
        <v>1.4496696231334437E-3</v>
      </c>
      <c r="AG1868" s="46">
        <v>0</v>
      </c>
      <c r="AH1868" s="46">
        <v>0</v>
      </c>
      <c r="AI1868" s="46">
        <v>0</v>
      </c>
      <c r="AJ1868" s="46">
        <v>0</v>
      </c>
      <c r="AK1868" s="46">
        <v>0.26052848998204076</v>
      </c>
      <c r="AL1868" s="45">
        <v>0.26052848998204076</v>
      </c>
      <c r="AM1868" s="45">
        <v>3.3165142639945279E-2</v>
      </c>
      <c r="AN1868" s="45">
        <v>6.6186233540470152E-2</v>
      </c>
      <c r="AO1868" s="45">
        <v>9.9063969884135572E-2</v>
      </c>
      <c r="AP1868" s="45">
        <v>0.13179904480550617</v>
      </c>
      <c r="AQ1868" s="45">
        <v>0.16439214741893624</v>
      </c>
      <c r="AR1868" s="45">
        <v>0.19342682479670856</v>
      </c>
      <c r="AS1868" s="45">
        <v>0.216209417344052</v>
      </c>
      <c r="AT1868" s="45">
        <v>0.23401097937308032</v>
      </c>
      <c r="AU1868" s="45">
        <v>0.24784414704644958</v>
      </c>
      <c r="AV1868" s="45">
        <v>0.25851567979853168</v>
      </c>
      <c r="AW1868" s="45">
        <v>0.26052848998204076</v>
      </c>
      <c r="AX1868" s="45">
        <v>0.26052848998204076</v>
      </c>
      <c r="AY1868" s="45">
        <v>0.26052848998204076</v>
      </c>
      <c r="AZ1868" s="45">
        <v>0.26052848998204076</v>
      </c>
      <c r="BA1868" s="45">
        <v>0.26052848998204076</v>
      </c>
      <c r="BB1868" s="45">
        <v>0.26052848998204076</v>
      </c>
      <c r="BC1868" s="45">
        <v>0.26052848998204076</v>
      </c>
      <c r="BD1868" s="45">
        <v>0.26052848998204076</v>
      </c>
      <c r="BE1868" s="45">
        <v>0.26052848998204076</v>
      </c>
      <c r="BF1868" s="45">
        <v>0.26052848998204076</v>
      </c>
    </row>
    <row r="1869" spans="1:58" ht="13.5" thickBot="1" x14ac:dyDescent="0.25">
      <c r="A1869" s="6" t="s">
        <v>1350</v>
      </c>
      <c r="B1869" s="6" t="s">
        <v>1350</v>
      </c>
      <c r="C1869" s="6" t="s">
        <v>517</v>
      </c>
      <c r="D1869" s="6" t="s">
        <v>1350</v>
      </c>
      <c r="E1869" s="6">
        <v>0</v>
      </c>
      <c r="F1869" s="6" t="s">
        <v>7</v>
      </c>
      <c r="G1869" s="21" t="s">
        <v>1305</v>
      </c>
      <c r="H1869" s="21" t="s">
        <v>1159</v>
      </c>
      <c r="I1869" s="21" t="s">
        <v>1264</v>
      </c>
      <c r="J1869" s="21" t="s">
        <v>240</v>
      </c>
      <c r="K1869" s="21" t="s">
        <v>518</v>
      </c>
      <c r="L1869" s="21" t="s">
        <v>556</v>
      </c>
      <c r="M1869" s="3">
        <v>0</v>
      </c>
      <c r="N1869" s="3">
        <v>0</v>
      </c>
      <c r="O1869" s="21" t="s">
        <v>1473</v>
      </c>
      <c r="P1869" s="21" t="s">
        <v>1459</v>
      </c>
      <c r="Q1869" s="46">
        <v>0</v>
      </c>
      <c r="R1869" s="46">
        <v>0</v>
      </c>
      <c r="S1869" s="46">
        <v>0</v>
      </c>
      <c r="T1869" s="46">
        <v>0</v>
      </c>
      <c r="U1869" s="46">
        <v>0</v>
      </c>
      <c r="V1869" s="46">
        <v>0</v>
      </c>
      <c r="W1869" s="46">
        <v>0</v>
      </c>
      <c r="X1869" s="46">
        <v>0</v>
      </c>
      <c r="Y1869" s="46">
        <v>0</v>
      </c>
      <c r="Z1869" s="46">
        <v>0</v>
      </c>
      <c r="AA1869" s="46">
        <v>0</v>
      </c>
      <c r="AB1869" s="46">
        <v>0</v>
      </c>
      <c r="AC1869" s="46">
        <v>0</v>
      </c>
      <c r="AD1869" s="46">
        <v>0</v>
      </c>
      <c r="AE1869" s="46">
        <v>0</v>
      </c>
      <c r="AF1869" s="46">
        <v>0</v>
      </c>
      <c r="AG1869" s="46">
        <v>0</v>
      </c>
      <c r="AH1869" s="46">
        <v>0</v>
      </c>
      <c r="AI1869" s="46">
        <v>0</v>
      </c>
      <c r="AJ1869" s="46">
        <v>0</v>
      </c>
      <c r="AK1869" s="46">
        <v>0</v>
      </c>
      <c r="AL1869" s="45">
        <v>0</v>
      </c>
      <c r="AM1869" s="45">
        <v>0</v>
      </c>
      <c r="AN1869" s="45">
        <v>0</v>
      </c>
      <c r="AO1869" s="45">
        <v>0</v>
      </c>
      <c r="AP1869" s="45">
        <v>0</v>
      </c>
      <c r="AQ1869" s="45">
        <v>0</v>
      </c>
      <c r="AR1869" s="45">
        <v>0</v>
      </c>
      <c r="AS1869" s="45">
        <v>0</v>
      </c>
      <c r="AT1869" s="45">
        <v>0</v>
      </c>
      <c r="AU1869" s="45">
        <v>0</v>
      </c>
      <c r="AV1869" s="45">
        <v>0</v>
      </c>
      <c r="AW1869" s="45">
        <v>0</v>
      </c>
      <c r="AX1869" s="45">
        <v>0</v>
      </c>
      <c r="AY1869" s="45">
        <v>0</v>
      </c>
      <c r="AZ1869" s="45">
        <v>0</v>
      </c>
      <c r="BA1869" s="45">
        <v>0</v>
      </c>
      <c r="BB1869" s="45">
        <v>0</v>
      </c>
      <c r="BC1869" s="45">
        <v>0</v>
      </c>
      <c r="BD1869" s="45">
        <v>0</v>
      </c>
      <c r="BE1869" s="45">
        <v>0</v>
      </c>
      <c r="BF1869" s="45">
        <v>0</v>
      </c>
    </row>
    <row r="1870" spans="1:58" ht="13.5" thickBot="1" x14ac:dyDescent="0.25">
      <c r="A1870" s="6" t="s">
        <v>1350</v>
      </c>
      <c r="B1870" s="6" t="s">
        <v>1142</v>
      </c>
      <c r="C1870" s="6" t="s">
        <v>517</v>
      </c>
      <c r="D1870" s="6" t="s">
        <v>1350</v>
      </c>
      <c r="E1870" s="6">
        <v>0.64211148973266496</v>
      </c>
      <c r="F1870" s="6" t="s">
        <v>7</v>
      </c>
      <c r="G1870" s="21" t="s">
        <v>1305</v>
      </c>
      <c r="H1870" s="21" t="s">
        <v>1159</v>
      </c>
      <c r="I1870" s="21" t="s">
        <v>1264</v>
      </c>
      <c r="J1870" s="21" t="s">
        <v>240</v>
      </c>
      <c r="K1870" s="21" t="s">
        <v>518</v>
      </c>
      <c r="L1870" s="21" t="s">
        <v>557</v>
      </c>
      <c r="M1870" s="3">
        <v>26.091931532682786</v>
      </c>
      <c r="N1870" s="3">
        <v>0.64211148973266496</v>
      </c>
      <c r="O1870" s="21" t="s">
        <v>1473</v>
      </c>
      <c r="P1870" s="21" t="s">
        <v>1459</v>
      </c>
      <c r="Q1870" s="46">
        <v>0.5183137977234219</v>
      </c>
      <c r="R1870" s="46">
        <v>0.5160625182720342</v>
      </c>
      <c r="S1870" s="46">
        <v>0.51382213457782133</v>
      </c>
      <c r="T1870" s="46">
        <v>0.51159258337760438</v>
      </c>
      <c r="U1870" s="46">
        <v>0.50937380184245151</v>
      </c>
      <c r="V1870" s="46">
        <v>0.45376177213306657</v>
      </c>
      <c r="W1870" s="46">
        <v>0.35605250347924911</v>
      </c>
      <c r="X1870" s="46">
        <v>0.27820761456824405</v>
      </c>
      <c r="Y1870" s="46">
        <v>0.21618847683450593</v>
      </c>
      <c r="Z1870" s="46">
        <v>0.16677759321920019</v>
      </c>
      <c r="AA1870" s="46">
        <v>0.12741163846689341</v>
      </c>
      <c r="AB1870" s="46">
        <v>9.6048448736336375E-2</v>
      </c>
      <c r="AC1870" s="46">
        <v>7.1061056998999506E-2</v>
      </c>
      <c r="AD1870" s="46">
        <v>5.1153274585084993E-2</v>
      </c>
      <c r="AE1870" s="46">
        <v>3.5292437617690083E-2</v>
      </c>
      <c r="AF1870" s="46">
        <v>2.2655828017021207E-2</v>
      </c>
      <c r="AG1870" s="46">
        <v>0</v>
      </c>
      <c r="AH1870" s="46">
        <v>0</v>
      </c>
      <c r="AI1870" s="46">
        <v>0</v>
      </c>
      <c r="AJ1870" s="46">
        <v>0</v>
      </c>
      <c r="AK1870" s="46">
        <v>4.0716095366675278</v>
      </c>
      <c r="AL1870" s="45">
        <v>4.0716095366675278</v>
      </c>
      <c r="AM1870" s="45">
        <v>0.5183137977234219</v>
      </c>
      <c r="AN1870" s="45">
        <v>1.034376315995456</v>
      </c>
      <c r="AO1870" s="45">
        <v>1.5481984505732773</v>
      </c>
      <c r="AP1870" s="45">
        <v>2.0597910339508818</v>
      </c>
      <c r="AQ1870" s="45">
        <v>2.5691648357933334</v>
      </c>
      <c r="AR1870" s="45">
        <v>3.0229266079263999</v>
      </c>
      <c r="AS1870" s="45">
        <v>3.3789791114056489</v>
      </c>
      <c r="AT1870" s="45">
        <v>3.6571867259738928</v>
      </c>
      <c r="AU1870" s="45">
        <v>3.8733752028083988</v>
      </c>
      <c r="AV1870" s="45">
        <v>4.0401527960275994</v>
      </c>
      <c r="AW1870" s="45">
        <v>4.0716095366675278</v>
      </c>
      <c r="AX1870" s="45">
        <v>4.0716095366675278</v>
      </c>
      <c r="AY1870" s="45">
        <v>4.0716095366675278</v>
      </c>
      <c r="AZ1870" s="45">
        <v>4.0716095366675278</v>
      </c>
      <c r="BA1870" s="45">
        <v>4.0716095366675278</v>
      </c>
      <c r="BB1870" s="45">
        <v>4.0716095366675278</v>
      </c>
      <c r="BC1870" s="45">
        <v>4.0716095366675278</v>
      </c>
      <c r="BD1870" s="45">
        <v>4.0716095366675278</v>
      </c>
      <c r="BE1870" s="45">
        <v>4.0716095366675278</v>
      </c>
      <c r="BF1870" s="45">
        <v>4.0716095366675278</v>
      </c>
    </row>
    <row r="1871" spans="1:58" ht="13.5" thickBot="1" x14ac:dyDescent="0.25">
      <c r="A1871" s="6" t="s">
        <v>1350</v>
      </c>
      <c r="B1871" s="6" t="s">
        <v>1351</v>
      </c>
      <c r="C1871" s="6" t="s">
        <v>517</v>
      </c>
      <c r="D1871" s="6" t="s">
        <v>1350</v>
      </c>
      <c r="E1871" s="6">
        <v>-3.1057787728524877</v>
      </c>
      <c r="F1871" s="6" t="s">
        <v>7</v>
      </c>
      <c r="G1871" s="21" t="s">
        <v>1305</v>
      </c>
      <c r="H1871" s="21" t="s">
        <v>1159</v>
      </c>
      <c r="I1871" s="21" t="s">
        <v>1264</v>
      </c>
      <c r="J1871" s="21" t="s">
        <v>240</v>
      </c>
      <c r="K1871" s="21" t="s">
        <v>518</v>
      </c>
      <c r="L1871" s="21" t="s">
        <v>558</v>
      </c>
      <c r="M1871" s="3">
        <v>13.429282935531743</v>
      </c>
      <c r="N1871" s="3">
        <v>-3.1057787728524877</v>
      </c>
      <c r="O1871" s="21" t="s">
        <v>1473</v>
      </c>
      <c r="P1871" s="21" t="s">
        <v>1459</v>
      </c>
      <c r="Q1871" s="46">
        <v>0.25199632317016568</v>
      </c>
      <c r="R1871" s="46">
        <v>0.2509017851766373</v>
      </c>
      <c r="S1871" s="46">
        <v>0.24981254453532736</v>
      </c>
      <c r="T1871" s="46">
        <v>0.24872857048863595</v>
      </c>
      <c r="U1871" s="46">
        <v>0.24764983249008715</v>
      </c>
      <c r="V1871" s="46">
        <v>0.22061210539822018</v>
      </c>
      <c r="W1871" s="46">
        <v>0.17310733792230845</v>
      </c>
      <c r="X1871" s="46">
        <v>0.13526033120683037</v>
      </c>
      <c r="Y1871" s="46">
        <v>0.10510756517256463</v>
      </c>
      <c r="Z1871" s="46">
        <v>8.1084741450070871E-2</v>
      </c>
      <c r="AA1871" s="46">
        <v>6.19456100990705E-2</v>
      </c>
      <c r="AB1871" s="46">
        <v>4.6697301970476127E-2</v>
      </c>
      <c r="AC1871" s="46">
        <v>3.4548810321057458E-2</v>
      </c>
      <c r="AD1871" s="46">
        <v>2.4869947838883865E-2</v>
      </c>
      <c r="AE1871" s="46">
        <v>1.7158648977575651E-2</v>
      </c>
      <c r="AF1871" s="46">
        <v>1.1014920659533467E-2</v>
      </c>
      <c r="AG1871" s="46">
        <v>0</v>
      </c>
      <c r="AH1871" s="46">
        <v>0</v>
      </c>
      <c r="AI1871" s="46">
        <v>0</v>
      </c>
      <c r="AJ1871" s="46">
        <v>0</v>
      </c>
      <c r="AK1871" s="46">
        <v>1.9795549281755758</v>
      </c>
      <c r="AL1871" s="45">
        <v>1.9795549281755758</v>
      </c>
      <c r="AM1871" s="45">
        <v>0.25199632317016568</v>
      </c>
      <c r="AN1871" s="45">
        <v>0.50289810834680293</v>
      </c>
      <c r="AO1871" s="45">
        <v>0.75271065288213035</v>
      </c>
      <c r="AP1871" s="45">
        <v>1.0014392233707663</v>
      </c>
      <c r="AQ1871" s="45">
        <v>1.2490890558608534</v>
      </c>
      <c r="AR1871" s="45">
        <v>1.4697011612590736</v>
      </c>
      <c r="AS1871" s="45">
        <v>1.6428084991813821</v>
      </c>
      <c r="AT1871" s="45">
        <v>1.7780688303882124</v>
      </c>
      <c r="AU1871" s="45">
        <v>1.883176395560777</v>
      </c>
      <c r="AV1871" s="45">
        <v>1.9642611370108478</v>
      </c>
      <c r="AW1871" s="45">
        <v>1.9795549281755758</v>
      </c>
      <c r="AX1871" s="45">
        <v>1.9795549281755758</v>
      </c>
      <c r="AY1871" s="45">
        <v>1.9795549281755758</v>
      </c>
      <c r="AZ1871" s="45">
        <v>1.9795549281755758</v>
      </c>
      <c r="BA1871" s="45">
        <v>1.9795549281755758</v>
      </c>
      <c r="BB1871" s="45">
        <v>1.9795549281755758</v>
      </c>
      <c r="BC1871" s="45">
        <v>1.9795549281755758</v>
      </c>
      <c r="BD1871" s="45">
        <v>1.9795549281755758</v>
      </c>
      <c r="BE1871" s="45">
        <v>1.9795549281755758</v>
      </c>
      <c r="BF1871" s="45">
        <v>1.9795549281755758</v>
      </c>
    </row>
    <row r="1872" spans="1:58" ht="13.5" thickBot="1" x14ac:dyDescent="0.25">
      <c r="A1872" s="6" t="s">
        <v>1350</v>
      </c>
      <c r="B1872" s="6" t="s">
        <v>1350</v>
      </c>
      <c r="C1872" s="6" t="s">
        <v>517</v>
      </c>
      <c r="D1872" s="6" t="s">
        <v>1350</v>
      </c>
      <c r="E1872" s="6">
        <v>0</v>
      </c>
      <c r="F1872" s="6" t="s">
        <v>7</v>
      </c>
      <c r="G1872" s="21" t="s">
        <v>1305</v>
      </c>
      <c r="H1872" s="21" t="s">
        <v>1159</v>
      </c>
      <c r="I1872" s="21" t="s">
        <v>1264</v>
      </c>
      <c r="J1872" s="21" t="s">
        <v>240</v>
      </c>
      <c r="K1872" s="21" t="s">
        <v>518</v>
      </c>
      <c r="L1872" s="21" t="s">
        <v>559</v>
      </c>
      <c r="M1872" s="3">
        <v>0</v>
      </c>
      <c r="N1872" s="3">
        <v>0</v>
      </c>
      <c r="O1872" s="21" t="s">
        <v>1473</v>
      </c>
      <c r="P1872" s="21" t="s">
        <v>1459</v>
      </c>
      <c r="Q1872" s="46">
        <v>0</v>
      </c>
      <c r="R1872" s="46">
        <v>0</v>
      </c>
      <c r="S1872" s="46">
        <v>0</v>
      </c>
      <c r="T1872" s="46">
        <v>0</v>
      </c>
      <c r="U1872" s="46">
        <v>0</v>
      </c>
      <c r="V1872" s="46">
        <v>0</v>
      </c>
      <c r="W1872" s="46">
        <v>0</v>
      </c>
      <c r="X1872" s="46">
        <v>0</v>
      </c>
      <c r="Y1872" s="46">
        <v>0</v>
      </c>
      <c r="Z1872" s="46">
        <v>0</v>
      </c>
      <c r="AA1872" s="46">
        <v>0</v>
      </c>
      <c r="AB1872" s="46">
        <v>0</v>
      </c>
      <c r="AC1872" s="46">
        <v>0</v>
      </c>
      <c r="AD1872" s="46">
        <v>0</v>
      </c>
      <c r="AE1872" s="46">
        <v>0</v>
      </c>
      <c r="AF1872" s="46">
        <v>0</v>
      </c>
      <c r="AG1872" s="46">
        <v>0</v>
      </c>
      <c r="AH1872" s="46">
        <v>0</v>
      </c>
      <c r="AI1872" s="46">
        <v>0</v>
      </c>
      <c r="AJ1872" s="46">
        <v>0</v>
      </c>
      <c r="AK1872" s="46">
        <v>0</v>
      </c>
      <c r="AL1872" s="45">
        <v>0</v>
      </c>
      <c r="AM1872" s="45">
        <v>0</v>
      </c>
      <c r="AN1872" s="45">
        <v>0</v>
      </c>
      <c r="AO1872" s="45">
        <v>0</v>
      </c>
      <c r="AP1872" s="45">
        <v>0</v>
      </c>
      <c r="AQ1872" s="45">
        <v>0</v>
      </c>
      <c r="AR1872" s="45">
        <v>0</v>
      </c>
      <c r="AS1872" s="45">
        <v>0</v>
      </c>
      <c r="AT1872" s="45">
        <v>0</v>
      </c>
      <c r="AU1872" s="45">
        <v>0</v>
      </c>
      <c r="AV1872" s="45">
        <v>0</v>
      </c>
      <c r="AW1872" s="45">
        <v>0</v>
      </c>
      <c r="AX1872" s="45">
        <v>0</v>
      </c>
      <c r="AY1872" s="45">
        <v>0</v>
      </c>
      <c r="AZ1872" s="45">
        <v>0</v>
      </c>
      <c r="BA1872" s="45">
        <v>0</v>
      </c>
      <c r="BB1872" s="45">
        <v>0</v>
      </c>
      <c r="BC1872" s="45">
        <v>0</v>
      </c>
      <c r="BD1872" s="45">
        <v>0</v>
      </c>
      <c r="BE1872" s="45">
        <v>0</v>
      </c>
      <c r="BF1872" s="45">
        <v>0</v>
      </c>
    </row>
    <row r="1873" spans="1:58" ht="13.5" thickBot="1" x14ac:dyDescent="0.25">
      <c r="A1873" s="6" t="s">
        <v>1350</v>
      </c>
      <c r="B1873" s="6" t="s">
        <v>1350</v>
      </c>
      <c r="C1873" s="6" t="s">
        <v>517</v>
      </c>
      <c r="D1873" s="6" t="s">
        <v>1350</v>
      </c>
      <c r="E1873" s="6">
        <v>0</v>
      </c>
      <c r="F1873" s="6" t="s">
        <v>7</v>
      </c>
      <c r="G1873" s="21" t="s">
        <v>1305</v>
      </c>
      <c r="H1873" s="21" t="s">
        <v>1159</v>
      </c>
      <c r="I1873" s="21" t="s">
        <v>1264</v>
      </c>
      <c r="J1873" s="21" t="s">
        <v>240</v>
      </c>
      <c r="K1873" s="21" t="s">
        <v>518</v>
      </c>
      <c r="L1873" s="21" t="s">
        <v>560</v>
      </c>
      <c r="M1873" s="3">
        <v>0</v>
      </c>
      <c r="N1873" s="3">
        <v>0</v>
      </c>
      <c r="O1873" s="21" t="s">
        <v>1473</v>
      </c>
      <c r="P1873" s="21" t="s">
        <v>1459</v>
      </c>
      <c r="Q1873" s="46">
        <v>0</v>
      </c>
      <c r="R1873" s="46">
        <v>0</v>
      </c>
      <c r="S1873" s="46">
        <v>0</v>
      </c>
      <c r="T1873" s="46">
        <v>0</v>
      </c>
      <c r="U1873" s="46">
        <v>0</v>
      </c>
      <c r="V1873" s="46">
        <v>0</v>
      </c>
      <c r="W1873" s="46">
        <v>0</v>
      </c>
      <c r="X1873" s="46">
        <v>0</v>
      </c>
      <c r="Y1873" s="46">
        <v>0</v>
      </c>
      <c r="Z1873" s="46">
        <v>0</v>
      </c>
      <c r="AA1873" s="46">
        <v>0</v>
      </c>
      <c r="AB1873" s="46">
        <v>0</v>
      </c>
      <c r="AC1873" s="46">
        <v>0</v>
      </c>
      <c r="AD1873" s="46">
        <v>0</v>
      </c>
      <c r="AE1873" s="46">
        <v>0</v>
      </c>
      <c r="AF1873" s="46">
        <v>0</v>
      </c>
      <c r="AG1873" s="46">
        <v>0</v>
      </c>
      <c r="AH1873" s="46">
        <v>0</v>
      </c>
      <c r="AI1873" s="46">
        <v>0</v>
      </c>
      <c r="AJ1873" s="46">
        <v>0</v>
      </c>
      <c r="AK1873" s="46">
        <v>0</v>
      </c>
      <c r="AL1873" s="45">
        <v>0</v>
      </c>
      <c r="AM1873" s="45">
        <v>0</v>
      </c>
      <c r="AN1873" s="45">
        <v>0</v>
      </c>
      <c r="AO1873" s="45">
        <v>0</v>
      </c>
      <c r="AP1873" s="45">
        <v>0</v>
      </c>
      <c r="AQ1873" s="45">
        <v>0</v>
      </c>
      <c r="AR1873" s="45">
        <v>0</v>
      </c>
      <c r="AS1873" s="45">
        <v>0</v>
      </c>
      <c r="AT1873" s="45">
        <v>0</v>
      </c>
      <c r="AU1873" s="45">
        <v>0</v>
      </c>
      <c r="AV1873" s="45">
        <v>0</v>
      </c>
      <c r="AW1873" s="45">
        <v>0</v>
      </c>
      <c r="AX1873" s="45">
        <v>0</v>
      </c>
      <c r="AY1873" s="45">
        <v>0</v>
      </c>
      <c r="AZ1873" s="45">
        <v>0</v>
      </c>
      <c r="BA1873" s="45">
        <v>0</v>
      </c>
      <c r="BB1873" s="45">
        <v>0</v>
      </c>
      <c r="BC1873" s="45">
        <v>0</v>
      </c>
      <c r="BD1873" s="45">
        <v>0</v>
      </c>
      <c r="BE1873" s="45">
        <v>0</v>
      </c>
      <c r="BF1873" s="45">
        <v>0</v>
      </c>
    </row>
    <row r="1874" spans="1:58" ht="13.5" thickBot="1" x14ac:dyDescent="0.25">
      <c r="A1874" s="6" t="s">
        <v>1137</v>
      </c>
      <c r="B1874" s="6" t="s">
        <v>1351</v>
      </c>
      <c r="C1874" s="6" t="s">
        <v>561</v>
      </c>
      <c r="D1874" s="6" t="s">
        <v>1137</v>
      </c>
      <c r="E1874" s="6">
        <v>16.87175728472943</v>
      </c>
      <c r="F1874" s="6" t="s">
        <v>25</v>
      </c>
      <c r="G1874" s="21" t="s">
        <v>1305</v>
      </c>
      <c r="H1874" s="21" t="s">
        <v>1172</v>
      </c>
      <c r="I1874" s="21" t="s">
        <v>1215</v>
      </c>
      <c r="J1874" s="21" t="s">
        <v>240</v>
      </c>
      <c r="K1874" s="21" t="s">
        <v>245</v>
      </c>
      <c r="L1874" s="21" t="s">
        <v>579</v>
      </c>
      <c r="M1874" s="3">
        <v>10.699097158055034</v>
      </c>
      <c r="N1874" s="3">
        <v>16.87175728472943</v>
      </c>
      <c r="O1874" s="21" t="s">
        <v>1484</v>
      </c>
      <c r="P1874" s="21">
        <v>0</v>
      </c>
      <c r="Q1874" s="46">
        <v>7.5109436831220387E-4</v>
      </c>
      <c r="R1874" s="46">
        <v>7.9712723094919294E-4</v>
      </c>
      <c r="S1874" s="46">
        <v>1.1275827059632425E-3</v>
      </c>
      <c r="T1874" s="46">
        <v>1.0449595743531308E-3</v>
      </c>
      <c r="U1874" s="46">
        <v>1.1549422968159025E-3</v>
      </c>
      <c r="V1874" s="46">
        <v>1.3696184955270265E-3</v>
      </c>
      <c r="W1874" s="46">
        <v>1.4464724734596971E-3</v>
      </c>
      <c r="X1874" s="46">
        <v>1.7449333125233359E-3</v>
      </c>
      <c r="Y1874" s="46">
        <v>2.0352736985943466E-3</v>
      </c>
      <c r="Z1874" s="46">
        <v>1.7814279592830592E-3</v>
      </c>
      <c r="AA1874" s="46">
        <v>1.9227560645721717E-3</v>
      </c>
      <c r="AB1874" s="46">
        <v>2.0793476719698258E-3</v>
      </c>
      <c r="AC1874" s="46">
        <v>1.8269299357623744E-3</v>
      </c>
      <c r="AD1874" s="46">
        <v>1.9220489740058464E-3</v>
      </c>
      <c r="AE1874" s="46">
        <v>1.8742014795276999E-3</v>
      </c>
      <c r="AF1874" s="46">
        <v>1.8735639983281415E-3</v>
      </c>
      <c r="AG1874" s="46">
        <v>1.8729204098606829E-3</v>
      </c>
      <c r="AH1874" s="46">
        <v>1.8722768213932229E-3</v>
      </c>
      <c r="AI1874" s="46">
        <v>1.8716332329257639E-3</v>
      </c>
      <c r="AJ1874" s="46">
        <v>1.8709896444583044E-3</v>
      </c>
      <c r="AK1874" s="46">
        <v>3.2240100348585175E-2</v>
      </c>
      <c r="AL1874" s="45">
        <v>3.2240100348585175E-2</v>
      </c>
      <c r="AM1874" s="45">
        <v>7.5109436831220387E-4</v>
      </c>
      <c r="AN1874" s="45">
        <v>1.5482215992613968E-3</v>
      </c>
      <c r="AO1874" s="45">
        <v>2.6758043052246393E-3</v>
      </c>
      <c r="AP1874" s="45">
        <v>3.7207638795777702E-3</v>
      </c>
      <c r="AQ1874" s="45">
        <v>4.8757061763936727E-3</v>
      </c>
      <c r="AR1874" s="45">
        <v>6.2453246719206996E-3</v>
      </c>
      <c r="AS1874" s="45">
        <v>7.6917971453803972E-3</v>
      </c>
      <c r="AT1874" s="45">
        <v>9.4367304579037331E-3</v>
      </c>
      <c r="AU1874" s="45">
        <v>1.1472004156498079E-2</v>
      </c>
      <c r="AV1874" s="45">
        <v>1.3253432115781139E-2</v>
      </c>
      <c r="AW1874" s="45">
        <v>1.5176188180353311E-2</v>
      </c>
      <c r="AX1874" s="45">
        <v>1.7255535852323138E-2</v>
      </c>
      <c r="AY1874" s="45">
        <v>1.9082465788085513E-2</v>
      </c>
      <c r="AZ1874" s="45">
        <v>2.1004514762091361E-2</v>
      </c>
      <c r="BA1874" s="45">
        <v>2.2878716241619062E-2</v>
      </c>
      <c r="BB1874" s="45">
        <v>2.4752280239947203E-2</v>
      </c>
      <c r="BC1874" s="45">
        <v>2.6625200649807886E-2</v>
      </c>
      <c r="BD1874" s="45">
        <v>2.849747747120111E-2</v>
      </c>
      <c r="BE1874" s="45">
        <v>3.0369110704126873E-2</v>
      </c>
      <c r="BF1874" s="45">
        <v>3.2240100348585175E-2</v>
      </c>
    </row>
    <row r="1875" spans="1:58" ht="13.5" thickBot="1" x14ac:dyDescent="0.25">
      <c r="A1875" s="6" t="s">
        <v>1137</v>
      </c>
      <c r="B1875" s="6" t="s">
        <v>1351</v>
      </c>
      <c r="C1875" s="6" t="s">
        <v>561</v>
      </c>
      <c r="D1875" s="6" t="s">
        <v>1137</v>
      </c>
      <c r="E1875" s="6">
        <v>16.871757284729426</v>
      </c>
      <c r="F1875" s="6" t="s">
        <v>25</v>
      </c>
      <c r="G1875" s="21" t="s">
        <v>1305</v>
      </c>
      <c r="H1875" s="21" t="s">
        <v>1172</v>
      </c>
      <c r="I1875" s="21" t="s">
        <v>1215</v>
      </c>
      <c r="J1875" s="21" t="s">
        <v>240</v>
      </c>
      <c r="K1875" s="21" t="s">
        <v>247</v>
      </c>
      <c r="L1875" s="21" t="s">
        <v>580</v>
      </c>
      <c r="M1875" s="3">
        <v>10.699097158055034</v>
      </c>
      <c r="N1875" s="3">
        <v>16.871757284729426</v>
      </c>
      <c r="O1875" s="21" t="s">
        <v>1484</v>
      </c>
      <c r="P1875" s="21">
        <v>0</v>
      </c>
      <c r="Q1875" s="46">
        <v>4.8851936512948847E-4</v>
      </c>
      <c r="R1875" s="46">
        <v>5.1331441967837285E-4</v>
      </c>
      <c r="S1875" s="46">
        <v>7.2739630752603843E-4</v>
      </c>
      <c r="T1875" s="46">
        <v>6.7695476925347517E-4</v>
      </c>
      <c r="U1875" s="46">
        <v>7.4408604581418245E-4</v>
      </c>
      <c r="V1875" s="46">
        <v>8.7884186965152592E-4</v>
      </c>
      <c r="W1875" s="46">
        <v>9.2819282092429858E-4</v>
      </c>
      <c r="X1875" s="46">
        <v>1.1176536294577981E-3</v>
      </c>
      <c r="Y1875" s="46">
        <v>1.3037346869020233E-3</v>
      </c>
      <c r="Z1875" s="46">
        <v>1.1420196548574749E-3</v>
      </c>
      <c r="AA1875" s="46">
        <v>1.2376760382416161E-3</v>
      </c>
      <c r="AB1875" s="46">
        <v>1.3269667579059289E-3</v>
      </c>
      <c r="AC1875" s="46">
        <v>1.1686512824250835E-3</v>
      </c>
      <c r="AD1875" s="46">
        <v>1.23097981839289E-3</v>
      </c>
      <c r="AE1875" s="46">
        <v>1.2007655978610696E-3</v>
      </c>
      <c r="AF1875" s="46">
        <v>1.1997886410427259E-3</v>
      </c>
      <c r="AG1875" s="46">
        <v>1.1988077709790138E-3</v>
      </c>
      <c r="AH1875" s="46">
        <v>1.1978269009153013E-3</v>
      </c>
      <c r="AI1875" s="46">
        <v>1.196846030851589E-3</v>
      </c>
      <c r="AJ1875" s="46">
        <v>1.1958651607878767E-3</v>
      </c>
      <c r="AK1875" s="46">
        <v>2.0674887568597776E-2</v>
      </c>
      <c r="AL1875" s="45">
        <v>2.0674887568597769E-2</v>
      </c>
      <c r="AM1875" s="45">
        <v>4.8851936512948847E-4</v>
      </c>
      <c r="AN1875" s="45">
        <v>1.0018337848078612E-3</v>
      </c>
      <c r="AO1875" s="45">
        <v>1.7292300923338996E-3</v>
      </c>
      <c r="AP1875" s="45">
        <v>2.4061848615873748E-3</v>
      </c>
      <c r="AQ1875" s="45">
        <v>3.1502709074015573E-3</v>
      </c>
      <c r="AR1875" s="45">
        <v>4.029112777053083E-3</v>
      </c>
      <c r="AS1875" s="45">
        <v>4.9573055979773815E-3</v>
      </c>
      <c r="AT1875" s="45">
        <v>6.0749592274351796E-3</v>
      </c>
      <c r="AU1875" s="45">
        <v>7.3786939143372027E-3</v>
      </c>
      <c r="AV1875" s="45">
        <v>8.5207135691946767E-3</v>
      </c>
      <c r="AW1875" s="45">
        <v>9.7583896074362932E-3</v>
      </c>
      <c r="AX1875" s="45">
        <v>1.1085356365342223E-2</v>
      </c>
      <c r="AY1875" s="45">
        <v>1.2254007647767306E-2</v>
      </c>
      <c r="AZ1875" s="45">
        <v>1.3484987466160196E-2</v>
      </c>
      <c r="BA1875" s="45">
        <v>1.4685753064021265E-2</v>
      </c>
      <c r="BB1875" s="45">
        <v>1.5885541705063989E-2</v>
      </c>
      <c r="BC1875" s="45">
        <v>1.7084349476043002E-2</v>
      </c>
      <c r="BD1875" s="45">
        <v>1.8282176376958302E-2</v>
      </c>
      <c r="BE1875" s="45">
        <v>1.9479022407809892E-2</v>
      </c>
      <c r="BF1875" s="45">
        <v>2.0674887568597769E-2</v>
      </c>
    </row>
    <row r="1876" spans="1:58" ht="13.5" thickBot="1" x14ac:dyDescent="0.25">
      <c r="A1876" s="6" t="s">
        <v>1137</v>
      </c>
      <c r="B1876" s="6" t="s">
        <v>1351</v>
      </c>
      <c r="C1876" s="6" t="s">
        <v>561</v>
      </c>
      <c r="D1876" s="6" t="s">
        <v>1137</v>
      </c>
      <c r="E1876" s="6">
        <v>16.871757284729426</v>
      </c>
      <c r="F1876" s="6" t="s">
        <v>25</v>
      </c>
      <c r="G1876" s="21" t="s">
        <v>1305</v>
      </c>
      <c r="H1876" s="21" t="s">
        <v>1172</v>
      </c>
      <c r="I1876" s="21" t="s">
        <v>1215</v>
      </c>
      <c r="J1876" s="21" t="s">
        <v>240</v>
      </c>
      <c r="K1876" s="21" t="s">
        <v>249</v>
      </c>
      <c r="L1876" s="21" t="s">
        <v>581</v>
      </c>
      <c r="M1876" s="3">
        <v>10.699097158055034</v>
      </c>
      <c r="N1876" s="3">
        <v>16.871757284729426</v>
      </c>
      <c r="O1876" s="21" t="s">
        <v>1484</v>
      </c>
      <c r="P1876" s="21">
        <v>0</v>
      </c>
      <c r="Q1876" s="46">
        <v>1.2682899920200567E-4</v>
      </c>
      <c r="R1876" s="46">
        <v>1.3295288287251179E-4</v>
      </c>
      <c r="S1876" s="46">
        <v>1.8848089413285165E-4</v>
      </c>
      <c r="T1876" s="46">
        <v>1.7558614338178234E-4</v>
      </c>
      <c r="U1876" s="46">
        <v>1.9274655274605288E-4</v>
      </c>
      <c r="V1876" s="46">
        <v>2.2743501662012694E-4</v>
      </c>
      <c r="W1876" s="46">
        <v>2.4020875337649216E-4</v>
      </c>
      <c r="X1876" s="46">
        <v>2.891125087058369E-4</v>
      </c>
      <c r="Y1876" s="46">
        <v>3.3725465708190516E-4</v>
      </c>
      <c r="Z1876" s="46">
        <v>2.9547674092509604E-4</v>
      </c>
      <c r="AA1876" s="46">
        <v>3.2053847788671071E-4</v>
      </c>
      <c r="AB1876" s="46">
        <v>3.4295516348845014E-4</v>
      </c>
      <c r="AC1876" s="46">
        <v>3.0221032956463288E-4</v>
      </c>
      <c r="AD1876" s="46">
        <v>3.1842016250745354E-4</v>
      </c>
      <c r="AE1876" s="46">
        <v>3.1063117143396367E-4</v>
      </c>
      <c r="AF1876" s="46">
        <v>3.1034328356972308E-4</v>
      </c>
      <c r="AG1876" s="46">
        <v>3.1005438334453096E-4</v>
      </c>
      <c r="AH1876" s="46">
        <v>3.0976548311933885E-4</v>
      </c>
      <c r="AI1876" s="46">
        <v>3.0947658289414673E-4</v>
      </c>
      <c r="AJ1876" s="46">
        <v>3.0918768266895467E-4</v>
      </c>
      <c r="AK1876" s="46">
        <v>5.3496658695225676E-3</v>
      </c>
      <c r="AL1876" s="45">
        <v>5.3496658695225668E-3</v>
      </c>
      <c r="AM1876" s="45">
        <v>1.2682899920200567E-4</v>
      </c>
      <c r="AN1876" s="45">
        <v>2.5978188207451743E-4</v>
      </c>
      <c r="AO1876" s="45">
        <v>4.4826277620736905E-4</v>
      </c>
      <c r="AP1876" s="45">
        <v>6.2384891958915134E-4</v>
      </c>
      <c r="AQ1876" s="45">
        <v>8.1659547233520419E-4</v>
      </c>
      <c r="AR1876" s="45">
        <v>1.0440304889553311E-3</v>
      </c>
      <c r="AS1876" s="45">
        <v>1.2842392423318234E-3</v>
      </c>
      <c r="AT1876" s="45">
        <v>1.5733517510376602E-3</v>
      </c>
      <c r="AU1876" s="45">
        <v>1.9106064081195653E-3</v>
      </c>
      <c r="AV1876" s="45">
        <v>2.2060831490446613E-3</v>
      </c>
      <c r="AW1876" s="45">
        <v>2.526621626931372E-3</v>
      </c>
      <c r="AX1876" s="45">
        <v>2.869576790419822E-3</v>
      </c>
      <c r="AY1876" s="45">
        <v>3.1717871199844548E-3</v>
      </c>
      <c r="AZ1876" s="45">
        <v>3.4902072824919083E-3</v>
      </c>
      <c r="BA1876" s="45">
        <v>3.8008384539258721E-3</v>
      </c>
      <c r="BB1876" s="45">
        <v>4.1111817374955952E-3</v>
      </c>
      <c r="BC1876" s="45">
        <v>4.4212361208401264E-3</v>
      </c>
      <c r="BD1876" s="45">
        <v>4.7310016039594652E-3</v>
      </c>
      <c r="BE1876" s="45">
        <v>5.0404781868536117E-3</v>
      </c>
      <c r="BF1876" s="45">
        <v>5.3496658695225668E-3</v>
      </c>
    </row>
    <row r="1877" spans="1:58" ht="13.5" thickBot="1" x14ac:dyDescent="0.25">
      <c r="A1877" s="6" t="s">
        <v>1351</v>
      </c>
      <c r="B1877" s="6" t="s">
        <v>1141</v>
      </c>
      <c r="C1877" s="6" t="s">
        <v>561</v>
      </c>
      <c r="D1877" s="6" t="s">
        <v>1351</v>
      </c>
      <c r="E1877" s="6">
        <v>10.57575059243967</v>
      </c>
      <c r="F1877" s="6" t="s">
        <v>25</v>
      </c>
      <c r="G1877" s="21" t="s">
        <v>1305</v>
      </c>
      <c r="H1877" s="21" t="s">
        <v>1172</v>
      </c>
      <c r="I1877" s="21" t="s">
        <v>1215</v>
      </c>
      <c r="J1877" s="21" t="s">
        <v>240</v>
      </c>
      <c r="K1877" s="21" t="s">
        <v>251</v>
      </c>
      <c r="L1877" s="21" t="s">
        <v>582</v>
      </c>
      <c r="M1877" s="3">
        <v>6.4606438413234066</v>
      </c>
      <c r="N1877" s="3">
        <v>10.57575059243967</v>
      </c>
      <c r="O1877" s="21" t="s">
        <v>1484</v>
      </c>
      <c r="P1877" s="21">
        <v>0</v>
      </c>
      <c r="Q1877" s="46">
        <v>5.3647738423284585E-5</v>
      </c>
      <c r="R1877" s="46">
        <v>6.5308409452439651E-5</v>
      </c>
      <c r="S1877" s="46">
        <v>7.6397579673644067E-5</v>
      </c>
      <c r="T1877" s="46">
        <v>8.5201695337717119E-5</v>
      </c>
      <c r="U1877" s="46">
        <v>9.7225446292433421E-5</v>
      </c>
      <c r="V1877" s="46">
        <v>1.0631170691449682E-4</v>
      </c>
      <c r="W1877" s="46">
        <v>1.2979751661657492E-4</v>
      </c>
      <c r="X1877" s="46">
        <v>2.473036556664823E-4</v>
      </c>
      <c r="Y1877" s="46">
        <v>2.975895973496595E-4</v>
      </c>
      <c r="Z1877" s="46">
        <v>2.6204018215312782E-4</v>
      </c>
      <c r="AA1877" s="46">
        <v>2.5248380301407918E-4</v>
      </c>
      <c r="AB1877" s="46">
        <v>2.4728166822720232E-4</v>
      </c>
      <c r="AC1877" s="46">
        <v>1.9797319655969405E-4</v>
      </c>
      <c r="AD1877" s="46">
        <v>2.0674671985784318E-4</v>
      </c>
      <c r="AE1877" s="46">
        <v>1.9105464432759919E-4</v>
      </c>
      <c r="AF1877" s="46">
        <v>2.1634567244740221E-4</v>
      </c>
      <c r="AG1877" s="46">
        <v>2.4163606528435059E-4</v>
      </c>
      <c r="AH1877" s="46">
        <v>2.6692645812129905E-4</v>
      </c>
      <c r="AI1877" s="46">
        <v>2.9221685095824748E-4</v>
      </c>
      <c r="AJ1877" s="46">
        <v>3.1750724379519591E-4</v>
      </c>
      <c r="AK1877" s="46">
        <v>3.8509958504727732E-3</v>
      </c>
      <c r="AL1877" s="45">
        <v>3.8509958504727741E-3</v>
      </c>
      <c r="AM1877" s="45">
        <v>5.3647738423284585E-5</v>
      </c>
      <c r="AN1877" s="45">
        <v>1.1895614787572423E-4</v>
      </c>
      <c r="AO1877" s="45">
        <v>1.953537275493683E-4</v>
      </c>
      <c r="AP1877" s="45">
        <v>2.8055542288708542E-4</v>
      </c>
      <c r="AQ1877" s="45">
        <v>3.7778086917951881E-4</v>
      </c>
      <c r="AR1877" s="45">
        <v>4.8409257609401563E-4</v>
      </c>
      <c r="AS1877" s="45">
        <v>6.1389009271059058E-4</v>
      </c>
      <c r="AT1877" s="45">
        <v>8.6119374837707288E-4</v>
      </c>
      <c r="AU1877" s="45">
        <v>1.1587833457267324E-3</v>
      </c>
      <c r="AV1877" s="45">
        <v>1.4208235278798604E-3</v>
      </c>
      <c r="AW1877" s="45">
        <v>1.6733073308939396E-3</v>
      </c>
      <c r="AX1877" s="45">
        <v>1.9205889991211419E-3</v>
      </c>
      <c r="AY1877" s="45">
        <v>2.1185621956808362E-3</v>
      </c>
      <c r="AZ1877" s="45">
        <v>2.3253089155386795E-3</v>
      </c>
      <c r="BA1877" s="45">
        <v>2.5163635598662785E-3</v>
      </c>
      <c r="BB1877" s="45">
        <v>2.7327092323136807E-3</v>
      </c>
      <c r="BC1877" s="45">
        <v>2.9743452975980315E-3</v>
      </c>
      <c r="BD1877" s="45">
        <v>3.2412717557193304E-3</v>
      </c>
      <c r="BE1877" s="45">
        <v>3.533488606677578E-3</v>
      </c>
      <c r="BF1877" s="45">
        <v>3.8509958504727741E-3</v>
      </c>
    </row>
    <row r="1878" spans="1:58" ht="13.5" thickBot="1" x14ac:dyDescent="0.25">
      <c r="A1878" s="6" t="s">
        <v>1351</v>
      </c>
      <c r="B1878" s="6" t="s">
        <v>1141</v>
      </c>
      <c r="C1878" s="6" t="s">
        <v>561</v>
      </c>
      <c r="D1878" s="6" t="s">
        <v>1351</v>
      </c>
      <c r="E1878" s="6">
        <v>10.57575059243967</v>
      </c>
      <c r="F1878" s="6" t="s">
        <v>25</v>
      </c>
      <c r="G1878" s="21" t="s">
        <v>1305</v>
      </c>
      <c r="H1878" s="21" t="s">
        <v>1172</v>
      </c>
      <c r="I1878" s="21" t="s">
        <v>1215</v>
      </c>
      <c r="J1878" s="21" t="s">
        <v>240</v>
      </c>
      <c r="K1878" s="21" t="s">
        <v>253</v>
      </c>
      <c r="L1878" s="21" t="s">
        <v>583</v>
      </c>
      <c r="M1878" s="3">
        <v>6.4606438413234084</v>
      </c>
      <c r="N1878" s="3">
        <v>10.57575059243967</v>
      </c>
      <c r="O1878" s="21" t="s">
        <v>1484</v>
      </c>
      <c r="P1878" s="21">
        <v>0</v>
      </c>
      <c r="Q1878" s="46">
        <v>1.9802706753577545E-5</v>
      </c>
      <c r="R1878" s="46">
        <v>2.3933658202567969E-5</v>
      </c>
      <c r="S1878" s="46">
        <v>2.80153633701895E-5</v>
      </c>
      <c r="T1878" s="46">
        <v>3.1266495869015413E-5</v>
      </c>
      <c r="U1878" s="46">
        <v>3.601991102409474E-5</v>
      </c>
      <c r="V1878" s="46">
        <v>3.9578334888904943E-5</v>
      </c>
      <c r="W1878" s="46">
        <v>4.8270352079185139E-5</v>
      </c>
      <c r="X1878" s="46">
        <v>9.1522580165410256E-5</v>
      </c>
      <c r="Y1878" s="46">
        <v>1.1003544481228705E-4</v>
      </c>
      <c r="Z1878" s="46">
        <v>9.6935540730884703E-5</v>
      </c>
      <c r="AA1878" s="46">
        <v>9.3495950637396979E-5</v>
      </c>
      <c r="AB1878" s="46">
        <v>9.1596154715840178E-5</v>
      </c>
      <c r="AC1878" s="46">
        <v>7.3383053220443784E-5</v>
      </c>
      <c r="AD1878" s="46">
        <v>7.6606775853768877E-5</v>
      </c>
      <c r="AE1878" s="46">
        <v>7.0853148184967763E-5</v>
      </c>
      <c r="AF1878" s="46">
        <v>8.0243560029422736E-5</v>
      </c>
      <c r="AG1878" s="46">
        <v>8.96337363161393E-5</v>
      </c>
      <c r="AH1878" s="46">
        <v>9.9023912602855905E-5</v>
      </c>
      <c r="AI1878" s="46">
        <v>1.0841408888957246E-4</v>
      </c>
      <c r="AJ1878" s="46">
        <v>1.1780426517628909E-4</v>
      </c>
      <c r="AK1878" s="46">
        <v>1.4264350335228147E-3</v>
      </c>
      <c r="AL1878" s="45">
        <v>1.4264350335228143E-3</v>
      </c>
      <c r="AM1878" s="45">
        <v>1.9802706753577545E-5</v>
      </c>
      <c r="AN1878" s="45">
        <v>4.3736364956145514E-5</v>
      </c>
      <c r="AO1878" s="45">
        <v>7.1751728326335018E-5</v>
      </c>
      <c r="AP1878" s="45">
        <v>1.0301822419535043E-4</v>
      </c>
      <c r="AQ1878" s="45">
        <v>1.3903813521944517E-4</v>
      </c>
      <c r="AR1878" s="45">
        <v>1.7861647010835013E-4</v>
      </c>
      <c r="AS1878" s="45">
        <v>2.2688682218753527E-4</v>
      </c>
      <c r="AT1878" s="45">
        <v>3.1840940235294552E-4</v>
      </c>
      <c r="AU1878" s="45">
        <v>4.2844484716523254E-4</v>
      </c>
      <c r="AV1878" s="45">
        <v>5.2538038789611723E-4</v>
      </c>
      <c r="AW1878" s="45">
        <v>6.1887633853351424E-4</v>
      </c>
      <c r="AX1878" s="45">
        <v>7.1047249324935442E-4</v>
      </c>
      <c r="AY1878" s="45">
        <v>7.838555464697982E-4</v>
      </c>
      <c r="AZ1878" s="45">
        <v>8.6046232232356713E-4</v>
      </c>
      <c r="BA1878" s="45">
        <v>9.3131547050853485E-4</v>
      </c>
      <c r="BB1878" s="45">
        <v>1.0115590305379576E-3</v>
      </c>
      <c r="BC1878" s="45">
        <v>1.1011927668540969E-3</v>
      </c>
      <c r="BD1878" s="45">
        <v>1.2002166794569528E-3</v>
      </c>
      <c r="BE1878" s="45">
        <v>1.3086307683465252E-3</v>
      </c>
      <c r="BF1878" s="45">
        <v>1.4264350335228143E-3</v>
      </c>
    </row>
    <row r="1879" spans="1:58" ht="13.5" thickBot="1" x14ac:dyDescent="0.25">
      <c r="A1879" s="6" t="s">
        <v>1351</v>
      </c>
      <c r="B1879" s="6" t="s">
        <v>1141</v>
      </c>
      <c r="C1879" s="6" t="s">
        <v>561</v>
      </c>
      <c r="D1879" s="6" t="s">
        <v>1351</v>
      </c>
      <c r="E1879" s="6">
        <v>10.57575059243967</v>
      </c>
      <c r="F1879" s="6" t="s">
        <v>25</v>
      </c>
      <c r="G1879" s="21" t="s">
        <v>1305</v>
      </c>
      <c r="H1879" s="21" t="s">
        <v>1172</v>
      </c>
      <c r="I1879" s="21" t="s">
        <v>1215</v>
      </c>
      <c r="J1879" s="21" t="s">
        <v>240</v>
      </c>
      <c r="K1879" s="21" t="s">
        <v>255</v>
      </c>
      <c r="L1879" s="21" t="s">
        <v>584</v>
      </c>
      <c r="M1879" s="3">
        <v>6.4606438413234084</v>
      </c>
      <c r="N1879" s="3">
        <v>10.57575059243967</v>
      </c>
      <c r="O1879" s="21" t="s">
        <v>1484</v>
      </c>
      <c r="P1879" s="21">
        <v>0</v>
      </c>
      <c r="Q1879" s="46">
        <v>7.1121640230130249E-5</v>
      </c>
      <c r="R1879" s="46">
        <v>8.5864105346792978E-5</v>
      </c>
      <c r="S1879" s="46">
        <v>1.0051731932872107E-4</v>
      </c>
      <c r="T1879" s="46">
        <v>1.121945105243869E-4</v>
      </c>
      <c r="U1879" s="46">
        <v>1.2943720964110492E-4</v>
      </c>
      <c r="V1879" s="46">
        <v>1.4232810949124108E-4</v>
      </c>
      <c r="W1879" s="46">
        <v>1.7355795193731697E-4</v>
      </c>
      <c r="X1879" s="46">
        <v>3.2883260021706603E-4</v>
      </c>
      <c r="Y1879" s="46">
        <v>3.952952524208545E-4</v>
      </c>
      <c r="Z1879" s="46">
        <v>3.4825886525703128E-4</v>
      </c>
      <c r="AA1879" s="46">
        <v>3.3595316869842502E-4</v>
      </c>
      <c r="AB1879" s="46">
        <v>3.2914110584669905E-4</v>
      </c>
      <c r="AC1879" s="46">
        <v>2.6372198066589546E-4</v>
      </c>
      <c r="AD1879" s="46">
        <v>2.7529199622400953E-4</v>
      </c>
      <c r="AE1879" s="46">
        <v>2.5464875029901357E-4</v>
      </c>
      <c r="AF1879" s="46">
        <v>2.8840424696546693E-4</v>
      </c>
      <c r="AG1879" s="46">
        <v>3.221588970498391E-4</v>
      </c>
      <c r="AH1879" s="46">
        <v>3.5591354713421155E-4</v>
      </c>
      <c r="AI1879" s="46">
        <v>3.8966819721858366E-4</v>
      </c>
      <c r="AJ1879" s="46">
        <v>4.23422847302956E-4</v>
      </c>
      <c r="AK1879" s="46">
        <v>5.1257323017997467E-3</v>
      </c>
      <c r="AL1879" s="45">
        <v>5.1257323017997458E-3</v>
      </c>
      <c r="AM1879" s="45">
        <v>7.1121640230130249E-5</v>
      </c>
      <c r="AN1879" s="45">
        <v>1.5698574557692323E-4</v>
      </c>
      <c r="AO1879" s="45">
        <v>2.575030649056443E-4</v>
      </c>
      <c r="AP1879" s="45">
        <v>3.696975754300312E-4</v>
      </c>
      <c r="AQ1879" s="45">
        <v>4.9913478507113617E-4</v>
      </c>
      <c r="AR1879" s="45">
        <v>6.4146289456237728E-4</v>
      </c>
      <c r="AS1879" s="45">
        <v>8.1502084649969419E-4</v>
      </c>
      <c r="AT1879" s="45">
        <v>1.1438534467167602E-3</v>
      </c>
      <c r="AU1879" s="45">
        <v>1.5391486991376147E-3</v>
      </c>
      <c r="AV1879" s="45">
        <v>1.8874075643946461E-3</v>
      </c>
      <c r="AW1879" s="45">
        <v>2.2233607330930712E-3</v>
      </c>
      <c r="AX1879" s="45">
        <v>2.5525018389397705E-3</v>
      </c>
      <c r="AY1879" s="45">
        <v>2.816223819605666E-3</v>
      </c>
      <c r="AZ1879" s="45">
        <v>3.0915158158296755E-3</v>
      </c>
      <c r="BA1879" s="45">
        <v>3.3461645661286891E-3</v>
      </c>
      <c r="BB1879" s="45">
        <v>3.6345688130941562E-3</v>
      </c>
      <c r="BC1879" s="45">
        <v>3.956727710143995E-3</v>
      </c>
      <c r="BD1879" s="45">
        <v>4.3126412572782064E-3</v>
      </c>
      <c r="BE1879" s="45">
        <v>4.70230945449679E-3</v>
      </c>
      <c r="BF1879" s="45">
        <v>5.1257323017997458E-3</v>
      </c>
    </row>
    <row r="1880" spans="1:58" ht="13.5" thickBot="1" x14ac:dyDescent="0.25">
      <c r="A1880" s="6" t="s">
        <v>1351</v>
      </c>
      <c r="B1880" s="6" t="s">
        <v>1141</v>
      </c>
      <c r="C1880" s="6" t="s">
        <v>561</v>
      </c>
      <c r="D1880" s="6" t="s">
        <v>1351</v>
      </c>
      <c r="E1880" s="6">
        <v>10.575750592439668</v>
      </c>
      <c r="F1880" s="6" t="s">
        <v>25</v>
      </c>
      <c r="G1880" s="21" t="s">
        <v>1305</v>
      </c>
      <c r="H1880" s="21" t="s">
        <v>1172</v>
      </c>
      <c r="I1880" s="21" t="s">
        <v>1215</v>
      </c>
      <c r="J1880" s="21" t="s">
        <v>240</v>
      </c>
      <c r="K1880" s="21" t="s">
        <v>257</v>
      </c>
      <c r="L1880" s="21" t="s">
        <v>585</v>
      </c>
      <c r="M1880" s="3">
        <v>6.4606438413234066</v>
      </c>
      <c r="N1880" s="3">
        <v>10.575750592439668</v>
      </c>
      <c r="O1880" s="21" t="s">
        <v>1484</v>
      </c>
      <c r="P1880" s="21">
        <v>0</v>
      </c>
      <c r="Q1880" s="46">
        <v>2.0450470872820453E-5</v>
      </c>
      <c r="R1880" s="46">
        <v>2.4340978686265792E-5</v>
      </c>
      <c r="S1880" s="46">
        <v>2.8531099045691138E-5</v>
      </c>
      <c r="T1880" s="46">
        <v>3.1891430510675621E-5</v>
      </c>
      <c r="U1880" s="46">
        <v>3.7483358243156433E-5</v>
      </c>
      <c r="V1880" s="46">
        <v>4.1601306112898373E-5</v>
      </c>
      <c r="W1880" s="46">
        <v>5.0627113360132555E-5</v>
      </c>
      <c r="X1880" s="46">
        <v>9.502933199612707E-5</v>
      </c>
      <c r="Y1880" s="46">
        <v>1.1404174551959102E-4</v>
      </c>
      <c r="Z1880" s="46">
        <v>1.005615846163289E-4</v>
      </c>
      <c r="AA1880" s="46">
        <v>9.7199999628407084E-5</v>
      </c>
      <c r="AB1880" s="46">
        <v>9.5282360508926748E-5</v>
      </c>
      <c r="AC1880" s="46">
        <v>7.6447213057664876E-5</v>
      </c>
      <c r="AD1880" s="46">
        <v>7.9744306845785964E-5</v>
      </c>
      <c r="AE1880" s="46">
        <v>7.3886358729817502E-5</v>
      </c>
      <c r="AF1880" s="46">
        <v>8.370285413623111E-5</v>
      </c>
      <c r="AG1880" s="46">
        <v>9.3519103984165391E-5</v>
      </c>
      <c r="AH1880" s="46">
        <v>1.0333535383209973E-4</v>
      </c>
      <c r="AI1880" s="46">
        <v>1.1315160368003405E-4</v>
      </c>
      <c r="AJ1880" s="46">
        <v>1.2296785352796836E-4</v>
      </c>
      <c r="AK1880" s="46">
        <v>1.4837954268947882E-3</v>
      </c>
      <c r="AL1880" s="45">
        <v>1.4837954268947882E-3</v>
      </c>
      <c r="AM1880" s="45">
        <v>2.0450470872820453E-5</v>
      </c>
      <c r="AN1880" s="45">
        <v>4.4791449559086245E-5</v>
      </c>
      <c r="AO1880" s="45">
        <v>7.3322548604777383E-5</v>
      </c>
      <c r="AP1880" s="45">
        <v>1.05213979115453E-4</v>
      </c>
      <c r="AQ1880" s="45">
        <v>1.4269733735860942E-4</v>
      </c>
      <c r="AR1880" s="45">
        <v>1.842986434715078E-4</v>
      </c>
      <c r="AS1880" s="45">
        <v>2.3492575683164036E-4</v>
      </c>
      <c r="AT1880" s="45">
        <v>3.2995508882776746E-4</v>
      </c>
      <c r="AU1880" s="45">
        <v>4.4399683434735845E-4</v>
      </c>
      <c r="AV1880" s="45">
        <v>5.4455841896368731E-4</v>
      </c>
      <c r="AW1880" s="45">
        <v>6.4175841859209445E-4</v>
      </c>
      <c r="AX1880" s="45">
        <v>7.3704077910102122E-4</v>
      </c>
      <c r="AY1880" s="45">
        <v>8.1348799215868605E-4</v>
      </c>
      <c r="AZ1880" s="45">
        <v>8.93232299004472E-4</v>
      </c>
      <c r="BA1880" s="45">
        <v>9.6711865773428944E-4</v>
      </c>
      <c r="BB1880" s="45">
        <v>1.0508215118705205E-3</v>
      </c>
      <c r="BC1880" s="45">
        <v>1.144340615854686E-3</v>
      </c>
      <c r="BD1880" s="45">
        <v>1.2476759696867857E-3</v>
      </c>
      <c r="BE1880" s="45">
        <v>1.3608275733668197E-3</v>
      </c>
      <c r="BF1880" s="45">
        <v>1.4837954268947882E-3</v>
      </c>
    </row>
    <row r="1881" spans="1:58" ht="13.5" thickBot="1" x14ac:dyDescent="0.25">
      <c r="A1881" s="6" t="s">
        <v>1137</v>
      </c>
      <c r="B1881" s="6" t="s">
        <v>1351</v>
      </c>
      <c r="C1881" s="6" t="s">
        <v>561</v>
      </c>
      <c r="D1881" s="6" t="s">
        <v>1137</v>
      </c>
      <c r="E1881" s="6">
        <v>16.871757284729433</v>
      </c>
      <c r="F1881" s="6" t="s">
        <v>25</v>
      </c>
      <c r="G1881" s="21" t="s">
        <v>1305</v>
      </c>
      <c r="H1881" s="21" t="s">
        <v>1172</v>
      </c>
      <c r="I1881" s="21" t="s">
        <v>1215</v>
      </c>
      <c r="J1881" s="21" t="s">
        <v>240</v>
      </c>
      <c r="K1881" s="21" t="s">
        <v>259</v>
      </c>
      <c r="L1881" s="21" t="s">
        <v>586</v>
      </c>
      <c r="M1881" s="3">
        <v>10.699097158055038</v>
      </c>
      <c r="N1881" s="3">
        <v>16.871757284729433</v>
      </c>
      <c r="O1881" s="21" t="s">
        <v>1484</v>
      </c>
      <c r="P1881" s="21">
        <v>0</v>
      </c>
      <c r="Q1881" s="46">
        <v>2.1198515067616463E-5</v>
      </c>
      <c r="R1881" s="46">
        <v>2.6421716331009121E-5</v>
      </c>
      <c r="S1881" s="46">
        <v>3.2579621700524186E-5</v>
      </c>
      <c r="T1881" s="46">
        <v>4.3054821871756745E-5</v>
      </c>
      <c r="U1881" s="46">
        <v>5.2163266552556518E-5</v>
      </c>
      <c r="V1881" s="46">
        <v>4.9293295814225387E-5</v>
      </c>
      <c r="W1881" s="46">
        <v>5.1313087340864469E-5</v>
      </c>
      <c r="X1881" s="46">
        <v>5.457489760287361E-5</v>
      </c>
      <c r="Y1881" s="46">
        <v>5.8782314692989861E-5</v>
      </c>
      <c r="Z1881" s="46">
        <v>5.3857209880153326E-5</v>
      </c>
      <c r="AA1881" s="46">
        <v>5.8297390654498043E-5</v>
      </c>
      <c r="AB1881" s="46">
        <v>5.7292161066969345E-5</v>
      </c>
      <c r="AC1881" s="46">
        <v>6.130359683889667E-5</v>
      </c>
      <c r="AD1881" s="46">
        <v>5.4930508163480056E-5</v>
      </c>
      <c r="AE1881" s="46">
        <v>5.7446255785083135E-5</v>
      </c>
      <c r="AF1881" s="46">
        <v>5.647941048345462E-5</v>
      </c>
      <c r="AG1881" s="46">
        <v>5.5512377603791523E-5</v>
      </c>
      <c r="AH1881" s="46">
        <v>5.4545344724128414E-5</v>
      </c>
      <c r="AI1881" s="46">
        <v>5.3578311844465331E-5</v>
      </c>
      <c r="AJ1881" s="46">
        <v>5.2611278964802235E-5</v>
      </c>
      <c r="AK1881" s="46">
        <v>1.0052353829841394E-3</v>
      </c>
      <c r="AL1881" s="45">
        <v>1.0052353829841391E-3</v>
      </c>
      <c r="AM1881" s="45">
        <v>2.1198515067616463E-5</v>
      </c>
      <c r="AN1881" s="45">
        <v>4.7620231398625584E-5</v>
      </c>
      <c r="AO1881" s="45">
        <v>8.0199853099149763E-5</v>
      </c>
      <c r="AP1881" s="45">
        <v>1.232546749709065E-4</v>
      </c>
      <c r="AQ1881" s="45">
        <v>1.7541794152346301E-4</v>
      </c>
      <c r="AR1881" s="45">
        <v>2.247112373376884E-4</v>
      </c>
      <c r="AS1881" s="45">
        <v>2.7602432467855285E-4</v>
      </c>
      <c r="AT1881" s="45">
        <v>3.3059922228142644E-4</v>
      </c>
      <c r="AU1881" s="45">
        <v>3.8938153697441633E-4</v>
      </c>
      <c r="AV1881" s="45">
        <v>4.4323874685456966E-4</v>
      </c>
      <c r="AW1881" s="45">
        <v>5.0153613750906773E-4</v>
      </c>
      <c r="AX1881" s="45">
        <v>5.5882829857603709E-4</v>
      </c>
      <c r="AY1881" s="45">
        <v>6.2013189541493372E-4</v>
      </c>
      <c r="AZ1881" s="45">
        <v>6.7506240357841378E-4</v>
      </c>
      <c r="BA1881" s="45">
        <v>7.3250865936349695E-4</v>
      </c>
      <c r="BB1881" s="45">
        <v>7.8898806984695159E-4</v>
      </c>
      <c r="BC1881" s="45">
        <v>8.4450044745074311E-4</v>
      </c>
      <c r="BD1881" s="45">
        <v>8.990457921748715E-4</v>
      </c>
      <c r="BE1881" s="45">
        <v>9.5262410401933688E-4</v>
      </c>
      <c r="BF1881" s="45">
        <v>1.0052353829841391E-3</v>
      </c>
    </row>
    <row r="1882" spans="1:58" ht="13.5" thickBot="1" x14ac:dyDescent="0.25">
      <c r="A1882" s="6" t="s">
        <v>1137</v>
      </c>
      <c r="B1882" s="6" t="s">
        <v>1351</v>
      </c>
      <c r="C1882" s="6" t="s">
        <v>561</v>
      </c>
      <c r="D1882" s="6" t="s">
        <v>1137</v>
      </c>
      <c r="E1882" s="6">
        <v>16.871757284729433</v>
      </c>
      <c r="F1882" s="6" t="s">
        <v>25</v>
      </c>
      <c r="G1882" s="21" t="s">
        <v>1305</v>
      </c>
      <c r="H1882" s="21" t="s">
        <v>1172</v>
      </c>
      <c r="I1882" s="21" t="s">
        <v>1215</v>
      </c>
      <c r="J1882" s="21" t="s">
        <v>240</v>
      </c>
      <c r="K1882" s="21" t="s">
        <v>261</v>
      </c>
      <c r="L1882" s="21" t="s">
        <v>587</v>
      </c>
      <c r="M1882" s="3">
        <v>10.699097158055038</v>
      </c>
      <c r="N1882" s="3">
        <v>16.871757284729433</v>
      </c>
      <c r="O1882" s="21" t="s">
        <v>1484</v>
      </c>
      <c r="P1882" s="21">
        <v>0</v>
      </c>
      <c r="Q1882" s="46">
        <v>3.7335628191785158E-5</v>
      </c>
      <c r="R1882" s="46">
        <v>5.0295372462968175E-5</v>
      </c>
      <c r="S1882" s="46">
        <v>4.1459907879170162E-5</v>
      </c>
      <c r="T1882" s="46">
        <v>6.5878811599787479E-5</v>
      </c>
      <c r="U1882" s="46">
        <v>8.4258973522463495E-5</v>
      </c>
      <c r="V1882" s="46">
        <v>8.1751892173789067E-5</v>
      </c>
      <c r="W1882" s="46">
        <v>1.0114425274384096E-4</v>
      </c>
      <c r="X1882" s="46">
        <v>1.1385001769835419E-4</v>
      </c>
      <c r="Y1882" s="46">
        <v>1.190385727336611E-4</v>
      </c>
      <c r="Z1882" s="46">
        <v>1.2305112354366098E-4</v>
      </c>
      <c r="AA1882" s="46">
        <v>1.2167521427688709E-4</v>
      </c>
      <c r="AB1882" s="46">
        <v>1.0719312386887034E-4</v>
      </c>
      <c r="AC1882" s="46">
        <v>1.2445238584282936E-4</v>
      </c>
      <c r="AD1882" s="46">
        <v>1.0443328834692572E-4</v>
      </c>
      <c r="AE1882" s="46">
        <v>1.0483793158147994E-4</v>
      </c>
      <c r="AF1882" s="46">
        <v>1.1544596205190307E-4</v>
      </c>
      <c r="AG1882" s="46">
        <v>1.2605364503000981E-4</v>
      </c>
      <c r="AH1882" s="46">
        <v>1.366613280081166E-4</v>
      </c>
      <c r="AI1882" s="46">
        <v>1.4726901098622333E-4</v>
      </c>
      <c r="AJ1882" s="46">
        <v>1.5787669396433011E-4</v>
      </c>
      <c r="AK1882" s="46">
        <v>2.0639631365070559E-3</v>
      </c>
      <c r="AL1882" s="45">
        <v>2.0639631365070559E-3</v>
      </c>
      <c r="AM1882" s="45">
        <v>3.7335628191785158E-5</v>
      </c>
      <c r="AN1882" s="45">
        <v>8.7631000654753339E-5</v>
      </c>
      <c r="AO1882" s="45">
        <v>1.2909090853392349E-4</v>
      </c>
      <c r="AP1882" s="45">
        <v>1.9496972013371099E-4</v>
      </c>
      <c r="AQ1882" s="45">
        <v>2.7922869365617446E-4</v>
      </c>
      <c r="AR1882" s="45">
        <v>3.6098058582996354E-4</v>
      </c>
      <c r="AS1882" s="45">
        <v>4.6212483857380448E-4</v>
      </c>
      <c r="AT1882" s="45">
        <v>5.7597485627215869E-4</v>
      </c>
      <c r="AU1882" s="45">
        <v>6.9501342900581977E-4</v>
      </c>
      <c r="AV1882" s="45">
        <v>8.1806455254948075E-4</v>
      </c>
      <c r="AW1882" s="45">
        <v>9.3973976682636779E-4</v>
      </c>
      <c r="AX1882" s="45">
        <v>1.046932890695238E-3</v>
      </c>
      <c r="AY1882" s="45">
        <v>1.1713852765380674E-3</v>
      </c>
      <c r="AZ1882" s="45">
        <v>1.2758185648849931E-3</v>
      </c>
      <c r="BA1882" s="45">
        <v>1.380656496466473E-3</v>
      </c>
      <c r="BB1882" s="45">
        <v>1.4961024585183761E-3</v>
      </c>
      <c r="BC1882" s="45">
        <v>1.6221561035483858E-3</v>
      </c>
      <c r="BD1882" s="45">
        <v>1.7588174315565025E-3</v>
      </c>
      <c r="BE1882" s="45">
        <v>1.906086442542726E-3</v>
      </c>
      <c r="BF1882" s="45">
        <v>2.0639631365070559E-3</v>
      </c>
    </row>
    <row r="1883" spans="1:58" ht="13.5" thickBot="1" x14ac:dyDescent="0.25">
      <c r="A1883" s="6" t="s">
        <v>1137</v>
      </c>
      <c r="B1883" s="6" t="s">
        <v>1351</v>
      </c>
      <c r="C1883" s="6" t="s">
        <v>561</v>
      </c>
      <c r="D1883" s="6" t="s">
        <v>1137</v>
      </c>
      <c r="E1883" s="6">
        <v>16.87175728472943</v>
      </c>
      <c r="F1883" s="6" t="s">
        <v>25</v>
      </c>
      <c r="G1883" s="21" t="s">
        <v>1305</v>
      </c>
      <c r="H1883" s="21" t="s">
        <v>1172</v>
      </c>
      <c r="I1883" s="21" t="s">
        <v>1215</v>
      </c>
      <c r="J1883" s="21" t="s">
        <v>240</v>
      </c>
      <c r="K1883" s="21" t="s">
        <v>263</v>
      </c>
      <c r="L1883" s="21" t="s">
        <v>588</v>
      </c>
      <c r="M1883" s="3">
        <v>10.699097158055036</v>
      </c>
      <c r="N1883" s="3">
        <v>16.87175728472943</v>
      </c>
      <c r="O1883" s="21" t="s">
        <v>1484</v>
      </c>
      <c r="P1883" s="21">
        <v>0</v>
      </c>
      <c r="Q1883" s="46">
        <v>9.4918363014842051E-5</v>
      </c>
      <c r="R1883" s="46">
        <v>1.1151492177181863E-4</v>
      </c>
      <c r="S1883" s="46">
        <v>1.3710922717022385E-4</v>
      </c>
      <c r="T1883" s="46">
        <v>1.5501826735646093E-4</v>
      </c>
      <c r="U1883" s="46">
        <v>2.255599525422267E-4</v>
      </c>
      <c r="V1883" s="46">
        <v>2.525375973277316E-4</v>
      </c>
      <c r="W1883" s="46">
        <v>2.5516277641650294E-4</v>
      </c>
      <c r="X1883" s="46">
        <v>2.3038665075894463E-4</v>
      </c>
      <c r="Y1883" s="46">
        <v>1.9074159191779825E-4</v>
      </c>
      <c r="Z1883" s="46">
        <v>1.761779217696932E-4</v>
      </c>
      <c r="AA1883" s="46">
        <v>2.0182116096930129E-4</v>
      </c>
      <c r="AB1883" s="46">
        <v>2.046558808527733E-4</v>
      </c>
      <c r="AC1883" s="46">
        <v>2.0209505188573105E-4</v>
      </c>
      <c r="AD1883" s="46">
        <v>2.0198461060586665E-4</v>
      </c>
      <c r="AE1883" s="46">
        <v>1.989730374088279E-4</v>
      </c>
      <c r="AF1883" s="46">
        <v>1.9359304537170305E-4</v>
      </c>
      <c r="AG1883" s="46">
        <v>1.8821239752778702E-4</v>
      </c>
      <c r="AH1883" s="46">
        <v>1.8283174968387089E-4</v>
      </c>
      <c r="AI1883" s="46">
        <v>1.7745110183995478E-4</v>
      </c>
      <c r="AJ1883" s="46">
        <v>1.7207045399603876E-4</v>
      </c>
      <c r="AK1883" s="46">
        <v>3.7528157601880979E-3</v>
      </c>
      <c r="AL1883" s="45">
        <v>3.7528157601880979E-3</v>
      </c>
      <c r="AM1883" s="45">
        <v>9.4918363014842051E-5</v>
      </c>
      <c r="AN1883" s="45">
        <v>2.0643328478666068E-4</v>
      </c>
      <c r="AO1883" s="45">
        <v>3.435425119568845E-4</v>
      </c>
      <c r="AP1883" s="45">
        <v>4.9856077931334541E-4</v>
      </c>
      <c r="AQ1883" s="45">
        <v>7.241207318555721E-4</v>
      </c>
      <c r="AR1883" s="45">
        <v>9.766583291833037E-4</v>
      </c>
      <c r="AS1883" s="45">
        <v>1.2318211055998066E-3</v>
      </c>
      <c r="AT1883" s="45">
        <v>1.4622077563587513E-3</v>
      </c>
      <c r="AU1883" s="45">
        <v>1.6529493482765497E-3</v>
      </c>
      <c r="AV1883" s="45">
        <v>1.8291272700462428E-3</v>
      </c>
      <c r="AW1883" s="45">
        <v>2.0309484310155439E-3</v>
      </c>
      <c r="AX1883" s="45">
        <v>2.2356043118683172E-3</v>
      </c>
      <c r="AY1883" s="45">
        <v>2.4376993637540484E-3</v>
      </c>
      <c r="AZ1883" s="45">
        <v>2.6396839743599151E-3</v>
      </c>
      <c r="BA1883" s="45">
        <v>2.8386570117687432E-3</v>
      </c>
      <c r="BB1883" s="45">
        <v>3.0322500571404462E-3</v>
      </c>
      <c r="BC1883" s="45">
        <v>3.2204624546682331E-3</v>
      </c>
      <c r="BD1883" s="45">
        <v>3.4032942043521041E-3</v>
      </c>
      <c r="BE1883" s="45">
        <v>3.5807453061920589E-3</v>
      </c>
      <c r="BF1883" s="45">
        <v>3.7528157601880979E-3</v>
      </c>
    </row>
    <row r="1884" spans="1:58" ht="13.5" thickBot="1" x14ac:dyDescent="0.25">
      <c r="A1884" s="6" t="s">
        <v>1141</v>
      </c>
      <c r="B1884" s="6" t="s">
        <v>1350</v>
      </c>
      <c r="C1884" s="6" t="s">
        <v>561</v>
      </c>
      <c r="D1884" s="6" t="s">
        <v>1141</v>
      </c>
      <c r="E1884" s="6">
        <v>5.5389452386078624</v>
      </c>
      <c r="F1884" s="6" t="s">
        <v>25</v>
      </c>
      <c r="G1884" s="21" t="s">
        <v>1305</v>
      </c>
      <c r="H1884" s="21" t="s">
        <v>1172</v>
      </c>
      <c r="I1884" s="21" t="s">
        <v>1215</v>
      </c>
      <c r="J1884" s="21" t="s">
        <v>240</v>
      </c>
      <c r="K1884" s="21" t="s">
        <v>265</v>
      </c>
      <c r="L1884" s="21" t="s">
        <v>589</v>
      </c>
      <c r="M1884" s="3">
        <v>3.0698811879381047</v>
      </c>
      <c r="N1884" s="3">
        <v>5.5389452386078624</v>
      </c>
      <c r="O1884" s="21" t="s">
        <v>1484</v>
      </c>
      <c r="P1884" s="21">
        <v>0</v>
      </c>
      <c r="Q1884" s="46">
        <v>1.2145193015669818E-4</v>
      </c>
      <c r="R1884" s="46">
        <v>1.4641536289766033E-4</v>
      </c>
      <c r="S1884" s="46">
        <v>1.6468864330433148E-4</v>
      </c>
      <c r="T1884" s="46">
        <v>1.7802947260049475E-4</v>
      </c>
      <c r="U1884" s="46">
        <v>1.8743995740419338E-4</v>
      </c>
      <c r="V1884" s="46">
        <v>1.9504984811011868E-4</v>
      </c>
      <c r="W1884" s="46">
        <v>2.0070499728297623E-4</v>
      </c>
      <c r="X1884" s="46">
        <v>2.0475822223383787E-4</v>
      </c>
      <c r="Y1884" s="46">
        <v>2.0848915746859994E-4</v>
      </c>
      <c r="Z1884" s="46">
        <v>1.8995445773624706E-4</v>
      </c>
      <c r="AA1884" s="46">
        <v>2.1360628777865347E-4</v>
      </c>
      <c r="AB1884" s="46">
        <v>2.1463855709717244E-4</v>
      </c>
      <c r="AC1884" s="46">
        <v>2.1302819295038495E-4</v>
      </c>
      <c r="AD1884" s="46">
        <v>2.1109957897004318E-4</v>
      </c>
      <c r="AE1884" s="46">
        <v>2.0904463046518684E-4</v>
      </c>
      <c r="AF1884" s="46">
        <v>2.072188211087354E-4</v>
      </c>
      <c r="AG1884" s="46">
        <v>2.053923242486925E-4</v>
      </c>
      <c r="AH1884" s="46">
        <v>2.0356582738864968E-4</v>
      </c>
      <c r="AI1884" s="46">
        <v>2.0173933052860672E-4</v>
      </c>
      <c r="AJ1884" s="46">
        <v>1.999128336685639E-4</v>
      </c>
      <c r="AK1884" s="46">
        <v>3.8762284333998471E-3</v>
      </c>
      <c r="AL1884" s="45">
        <v>3.8762284333998471E-3</v>
      </c>
      <c r="AM1884" s="45">
        <v>1.2145193015669818E-4</v>
      </c>
      <c r="AN1884" s="45">
        <v>2.6786729305435853E-4</v>
      </c>
      <c r="AO1884" s="45">
        <v>4.3255593635869002E-4</v>
      </c>
      <c r="AP1884" s="45">
        <v>6.1058540895918474E-4</v>
      </c>
      <c r="AQ1884" s="45">
        <v>7.9802536636337817E-4</v>
      </c>
      <c r="AR1884" s="45">
        <v>9.9307521447349685E-4</v>
      </c>
      <c r="AS1884" s="45">
        <v>1.193780211756473E-3</v>
      </c>
      <c r="AT1884" s="45">
        <v>1.3985384339903109E-3</v>
      </c>
      <c r="AU1884" s="45">
        <v>1.6070275914589107E-3</v>
      </c>
      <c r="AV1884" s="45">
        <v>1.7969820491951578E-3</v>
      </c>
      <c r="AW1884" s="45">
        <v>2.0105883369738115E-3</v>
      </c>
      <c r="AX1884" s="45">
        <v>2.2252268940709838E-3</v>
      </c>
      <c r="AY1884" s="45">
        <v>2.4382550870213687E-3</v>
      </c>
      <c r="AZ1884" s="45">
        <v>2.6493546659914118E-3</v>
      </c>
      <c r="BA1884" s="45">
        <v>2.8583992964565986E-3</v>
      </c>
      <c r="BB1884" s="45">
        <v>3.0656181175653342E-3</v>
      </c>
      <c r="BC1884" s="45">
        <v>3.2710104418140267E-3</v>
      </c>
      <c r="BD1884" s="45">
        <v>3.4745762692026763E-3</v>
      </c>
      <c r="BE1884" s="45">
        <v>3.6763155997312832E-3</v>
      </c>
      <c r="BF1884" s="45">
        <v>3.8762284333998471E-3</v>
      </c>
    </row>
    <row r="1885" spans="1:58" ht="13.5" thickBot="1" x14ac:dyDescent="0.25">
      <c r="A1885" s="6" t="s">
        <v>1141</v>
      </c>
      <c r="B1885" s="6" t="s">
        <v>1350</v>
      </c>
      <c r="C1885" s="6" t="s">
        <v>561</v>
      </c>
      <c r="D1885" s="6" t="s">
        <v>1141</v>
      </c>
      <c r="E1885" s="6">
        <v>5.5389452386078606</v>
      </c>
      <c r="F1885" s="6" t="s">
        <v>25</v>
      </c>
      <c r="G1885" s="21" t="s">
        <v>1305</v>
      </c>
      <c r="H1885" s="21" t="s">
        <v>1172</v>
      </c>
      <c r="I1885" s="21" t="s">
        <v>1215</v>
      </c>
      <c r="J1885" s="21" t="s">
        <v>240</v>
      </c>
      <c r="K1885" s="21" t="s">
        <v>267</v>
      </c>
      <c r="L1885" s="21" t="s">
        <v>590</v>
      </c>
      <c r="M1885" s="3">
        <v>3.0698811879381038</v>
      </c>
      <c r="N1885" s="3">
        <v>5.5389452386078606</v>
      </c>
      <c r="O1885" s="21" t="s">
        <v>1484</v>
      </c>
      <c r="P1885" s="21">
        <v>0</v>
      </c>
      <c r="Q1885" s="46">
        <v>1.6763081210575749E-5</v>
      </c>
      <c r="R1885" s="46">
        <v>1.0780053211688706E-5</v>
      </c>
      <c r="S1885" s="46">
        <v>1.2623534594839243E-5</v>
      </c>
      <c r="T1885" s="46">
        <v>1.4325905778332044E-5</v>
      </c>
      <c r="U1885" s="46">
        <v>2.8192781306281269E-5</v>
      </c>
      <c r="V1885" s="46">
        <v>4.190949918887968E-5</v>
      </c>
      <c r="W1885" s="46">
        <v>5.9691304166719028E-5</v>
      </c>
      <c r="X1885" s="46">
        <v>1.0980346015302642E-4</v>
      </c>
      <c r="Y1885" s="46">
        <v>1.1692025712913078E-4</v>
      </c>
      <c r="Z1885" s="46">
        <v>1.0430094206333094E-4</v>
      </c>
      <c r="AA1885" s="46">
        <v>1.1923957115520869E-4</v>
      </c>
      <c r="AB1885" s="46">
        <v>1.0474998270356182E-4</v>
      </c>
      <c r="AC1885" s="46">
        <v>8.0242068189909037E-5</v>
      </c>
      <c r="AD1885" s="46">
        <v>8.4372581052995403E-5</v>
      </c>
      <c r="AE1885" s="46">
        <v>8.1255084094274859E-5</v>
      </c>
      <c r="AF1885" s="46">
        <v>8.2594246702809388E-5</v>
      </c>
      <c r="AG1885" s="46">
        <v>8.3933144223472924E-5</v>
      </c>
      <c r="AH1885" s="46">
        <v>8.5272041744136501E-5</v>
      </c>
      <c r="AI1885" s="46">
        <v>8.6610939264800024E-5</v>
      </c>
      <c r="AJ1885" s="46">
        <v>8.7949836785463547E-5</v>
      </c>
      <c r="AK1885" s="46">
        <v>1.4115303147194361E-3</v>
      </c>
      <c r="AL1885" s="45">
        <v>1.4115303147194361E-3</v>
      </c>
      <c r="AM1885" s="45">
        <v>1.6763081210575749E-5</v>
      </c>
      <c r="AN1885" s="45">
        <v>2.7543134422264454E-5</v>
      </c>
      <c r="AO1885" s="45">
        <v>4.0166669017103701E-5</v>
      </c>
      <c r="AP1885" s="45">
        <v>5.4492574795435742E-5</v>
      </c>
      <c r="AQ1885" s="45">
        <v>8.2685356101717014E-5</v>
      </c>
      <c r="AR1885" s="45">
        <v>1.2459485529059671E-4</v>
      </c>
      <c r="AS1885" s="45">
        <v>1.8428615945731574E-4</v>
      </c>
      <c r="AT1885" s="45">
        <v>2.9408961961034218E-4</v>
      </c>
      <c r="AU1885" s="45">
        <v>4.1100987673947295E-4</v>
      </c>
      <c r="AV1885" s="45">
        <v>5.1531081880280393E-4</v>
      </c>
      <c r="AW1885" s="45">
        <v>6.3455038995801261E-4</v>
      </c>
      <c r="AX1885" s="45">
        <v>7.3930037266157437E-4</v>
      </c>
      <c r="AY1885" s="45">
        <v>8.1954244085148339E-4</v>
      </c>
      <c r="AZ1885" s="45">
        <v>9.0391502190447881E-4</v>
      </c>
      <c r="BA1885" s="45">
        <v>9.8517010599875367E-4</v>
      </c>
      <c r="BB1885" s="45">
        <v>1.067764352701563E-3</v>
      </c>
      <c r="BC1885" s="45">
        <v>1.151697496925036E-3</v>
      </c>
      <c r="BD1885" s="45">
        <v>1.2369695386691725E-3</v>
      </c>
      <c r="BE1885" s="45">
        <v>1.3235804779339725E-3</v>
      </c>
      <c r="BF1885" s="45">
        <v>1.4115303147194361E-3</v>
      </c>
    </row>
    <row r="1886" spans="1:58" ht="13.5" thickBot="1" x14ac:dyDescent="0.25">
      <c r="A1886" s="6" t="s">
        <v>1141</v>
      </c>
      <c r="B1886" s="6" t="s">
        <v>1141</v>
      </c>
      <c r="C1886" s="6" t="s">
        <v>561</v>
      </c>
      <c r="D1886" s="6" t="s">
        <v>1141</v>
      </c>
      <c r="E1886" s="6">
        <v>9.3165492539817194</v>
      </c>
      <c r="F1886" s="6" t="s">
        <v>25</v>
      </c>
      <c r="G1886" s="21" t="s">
        <v>1305</v>
      </c>
      <c r="H1886" s="21" t="s">
        <v>1172</v>
      </c>
      <c r="I1886" s="21" t="s">
        <v>1215</v>
      </c>
      <c r="J1886" s="21" t="s">
        <v>240</v>
      </c>
      <c r="K1886" s="21" t="s">
        <v>269</v>
      </c>
      <c r="L1886" s="21" t="s">
        <v>591</v>
      </c>
      <c r="M1886" s="3">
        <v>5.612953177977082</v>
      </c>
      <c r="N1886" s="3">
        <v>9.3165492539817194</v>
      </c>
      <c r="O1886" s="21" t="s">
        <v>1484</v>
      </c>
      <c r="P1886" s="21">
        <v>0</v>
      </c>
      <c r="Q1886" s="46">
        <v>1.2442068182897458E-4</v>
      </c>
      <c r="R1886" s="46">
        <v>1.5486405516632284E-4</v>
      </c>
      <c r="S1886" s="46">
        <v>1.7869248203141632E-4</v>
      </c>
      <c r="T1886" s="46">
        <v>1.9708106856499566E-4</v>
      </c>
      <c r="U1886" s="46">
        <v>2.1130467115211112E-4</v>
      </c>
      <c r="V1886" s="46">
        <v>2.2267528306290271E-4</v>
      </c>
      <c r="W1886" s="46">
        <v>2.3168714670961292E-4</v>
      </c>
      <c r="X1886" s="46">
        <v>3.3035272637316524E-4</v>
      </c>
      <c r="Y1886" s="46">
        <v>3.846036423295568E-4</v>
      </c>
      <c r="Z1886" s="46">
        <v>3.9235631769041619E-4</v>
      </c>
      <c r="AA1886" s="46">
        <v>4.1067044718140364E-4</v>
      </c>
      <c r="AB1886" s="46">
        <v>4.242757317093608E-4</v>
      </c>
      <c r="AC1886" s="46">
        <v>3.5984915494957311E-4</v>
      </c>
      <c r="AD1886" s="46">
        <v>3.6661924106189895E-4</v>
      </c>
      <c r="AE1886" s="46">
        <v>3.3476166980474752E-4</v>
      </c>
      <c r="AF1886" s="46">
        <v>3.6753921531730804E-4</v>
      </c>
      <c r="AG1886" s="46">
        <v>4.0031565351103282E-4</v>
      </c>
      <c r="AH1886" s="46">
        <v>4.3309209170475728E-4</v>
      </c>
      <c r="AI1886" s="46">
        <v>4.6586852989848201E-4</v>
      </c>
      <c r="AJ1886" s="46">
        <v>4.9864496809220657E-4</v>
      </c>
      <c r="AK1886" s="46">
        <v>6.4896747781402458E-3</v>
      </c>
      <c r="AL1886" s="45">
        <v>6.4896747781402449E-3</v>
      </c>
      <c r="AM1886" s="45">
        <v>1.2442068182897458E-4</v>
      </c>
      <c r="AN1886" s="45">
        <v>2.7928473699529745E-4</v>
      </c>
      <c r="AO1886" s="45">
        <v>4.5797721902671379E-4</v>
      </c>
      <c r="AP1886" s="45">
        <v>6.5505828759170948E-4</v>
      </c>
      <c r="AQ1886" s="45">
        <v>8.6636295874382063E-4</v>
      </c>
      <c r="AR1886" s="45">
        <v>1.0890382418067234E-3</v>
      </c>
      <c r="AS1886" s="45">
        <v>1.3207253885163363E-3</v>
      </c>
      <c r="AT1886" s="45">
        <v>1.6510781148895016E-3</v>
      </c>
      <c r="AU1886" s="45">
        <v>2.0356817572190584E-3</v>
      </c>
      <c r="AV1886" s="45">
        <v>2.4280380749094744E-3</v>
      </c>
      <c r="AW1886" s="45">
        <v>2.838708522090878E-3</v>
      </c>
      <c r="AX1886" s="45">
        <v>3.2629842538002387E-3</v>
      </c>
      <c r="AY1886" s="45">
        <v>3.6228334087498116E-3</v>
      </c>
      <c r="AZ1886" s="45">
        <v>3.9894526498117106E-3</v>
      </c>
      <c r="BA1886" s="45">
        <v>4.3242143196164581E-3</v>
      </c>
      <c r="BB1886" s="45">
        <v>4.6917535349337664E-3</v>
      </c>
      <c r="BC1886" s="45">
        <v>5.0920691884447991E-3</v>
      </c>
      <c r="BD1886" s="45">
        <v>5.5251612801495561E-3</v>
      </c>
      <c r="BE1886" s="45">
        <v>5.9910298100480383E-3</v>
      </c>
      <c r="BF1886" s="45">
        <v>6.4896747781402449E-3</v>
      </c>
    </row>
    <row r="1887" spans="1:58" ht="13.5" thickBot="1" x14ac:dyDescent="0.25">
      <c r="A1887" s="6" t="s">
        <v>1350</v>
      </c>
      <c r="B1887" s="6" t="s">
        <v>1350</v>
      </c>
      <c r="C1887" s="6" t="s">
        <v>561</v>
      </c>
      <c r="D1887" s="6" t="s">
        <v>1350</v>
      </c>
      <c r="E1887" s="6">
        <v>3.3803143726799409</v>
      </c>
      <c r="F1887" s="6" t="s">
        <v>25</v>
      </c>
      <c r="G1887" s="21" t="s">
        <v>1305</v>
      </c>
      <c r="H1887" s="21" t="s">
        <v>1172</v>
      </c>
      <c r="I1887" s="21" t="s">
        <v>1215</v>
      </c>
      <c r="J1887" s="21" t="s">
        <v>240</v>
      </c>
      <c r="K1887" s="21" t="s">
        <v>271</v>
      </c>
      <c r="L1887" s="21" t="s">
        <v>592</v>
      </c>
      <c r="M1887" s="3">
        <v>1.6166971936301149</v>
      </c>
      <c r="N1887" s="3">
        <v>3.3803143726799409</v>
      </c>
      <c r="O1887" s="21" t="s">
        <v>1484</v>
      </c>
      <c r="P1887" s="21">
        <v>0</v>
      </c>
      <c r="Q1887" s="46">
        <v>5.1131771866668497E-5</v>
      </c>
      <c r="R1887" s="46">
        <v>6.5699395511052195E-5</v>
      </c>
      <c r="S1887" s="46">
        <v>7.6961601770425656E-5</v>
      </c>
      <c r="T1887" s="46">
        <v>8.6154496121732091E-5</v>
      </c>
      <c r="U1887" s="46">
        <v>9.5529687006726613E-5</v>
      </c>
      <c r="V1887" s="46">
        <v>1.0363533590908983E-4</v>
      </c>
      <c r="W1887" s="46">
        <v>1.126131497427277E-4</v>
      </c>
      <c r="X1887" s="46">
        <v>2.5027553112483893E-4</v>
      </c>
      <c r="Y1887" s="46">
        <v>3.1451967521610907E-4</v>
      </c>
      <c r="Z1887" s="46">
        <v>3.4190416606680291E-4</v>
      </c>
      <c r="AA1887" s="46">
        <v>3.4773119203752265E-4</v>
      </c>
      <c r="AB1887" s="46">
        <v>3.6869187586930995E-4</v>
      </c>
      <c r="AC1887" s="46">
        <v>2.982854975345997E-4</v>
      </c>
      <c r="AD1887" s="46">
        <v>2.8308273417201803E-4</v>
      </c>
      <c r="AE1887" s="46">
        <v>2.6875855641687012E-4</v>
      </c>
      <c r="AF1887" s="46">
        <v>2.9133227205531539E-4</v>
      </c>
      <c r="AG1887" s="46">
        <v>3.1390510912139455E-4</v>
      </c>
      <c r="AH1887" s="46">
        <v>3.364779461874736E-4</v>
      </c>
      <c r="AI1887" s="46">
        <v>3.5905078325355265E-4</v>
      </c>
      <c r="AJ1887" s="46">
        <v>3.8162362031963175E-4</v>
      </c>
      <c r="AK1887" s="46">
        <v>4.7473643973038613E-3</v>
      </c>
      <c r="AL1887" s="45">
        <v>4.7473643973038613E-3</v>
      </c>
      <c r="AM1887" s="45">
        <v>5.1131771866668497E-5</v>
      </c>
      <c r="AN1887" s="45">
        <v>1.168311673777207E-4</v>
      </c>
      <c r="AO1887" s="45">
        <v>1.9379276914814635E-4</v>
      </c>
      <c r="AP1887" s="45">
        <v>2.7994726526987845E-4</v>
      </c>
      <c r="AQ1887" s="45">
        <v>3.7547695227660503E-4</v>
      </c>
      <c r="AR1887" s="45">
        <v>4.7911228818569489E-4</v>
      </c>
      <c r="AS1887" s="45">
        <v>5.9172543792842256E-4</v>
      </c>
      <c r="AT1887" s="45">
        <v>8.4200096905326155E-4</v>
      </c>
      <c r="AU1887" s="45">
        <v>1.1565206442693706E-3</v>
      </c>
      <c r="AV1887" s="45">
        <v>1.4984248103361735E-3</v>
      </c>
      <c r="AW1887" s="45">
        <v>1.8461560023736961E-3</v>
      </c>
      <c r="AX1887" s="45">
        <v>2.2148478782430059E-3</v>
      </c>
      <c r="AY1887" s="45">
        <v>2.5131333757776055E-3</v>
      </c>
      <c r="AZ1887" s="45">
        <v>2.7962161099496234E-3</v>
      </c>
      <c r="BA1887" s="45">
        <v>3.0649746663664935E-3</v>
      </c>
      <c r="BB1887" s="45">
        <v>3.3563069384218089E-3</v>
      </c>
      <c r="BC1887" s="45">
        <v>3.6702120475432033E-3</v>
      </c>
      <c r="BD1887" s="45">
        <v>4.0066899937306766E-3</v>
      </c>
      <c r="BE1887" s="45">
        <v>4.3657407769842295E-3</v>
      </c>
      <c r="BF1887" s="45">
        <v>4.7473643973038613E-3</v>
      </c>
    </row>
    <row r="1888" spans="1:58" ht="13.5" thickBot="1" x14ac:dyDescent="0.25">
      <c r="A1888" s="6" t="s">
        <v>1350</v>
      </c>
      <c r="B1888" s="6" t="s">
        <v>1350</v>
      </c>
      <c r="C1888" s="6" t="s">
        <v>561</v>
      </c>
      <c r="D1888" s="6" t="s">
        <v>1350</v>
      </c>
      <c r="E1888" s="6">
        <v>4.0746108136603016</v>
      </c>
      <c r="F1888" s="6" t="s">
        <v>25</v>
      </c>
      <c r="G1888" s="21" t="s">
        <v>1305</v>
      </c>
      <c r="H1888" s="21" t="s">
        <v>1172</v>
      </c>
      <c r="I1888" s="21" t="s">
        <v>1215</v>
      </c>
      <c r="J1888" s="21" t="s">
        <v>240</v>
      </c>
      <c r="K1888" s="21" t="s">
        <v>273</v>
      </c>
      <c r="L1888" s="21" t="s">
        <v>593</v>
      </c>
      <c r="M1888" s="3">
        <v>2.0840955298917221</v>
      </c>
      <c r="N1888" s="3">
        <v>4.0746108136603016</v>
      </c>
      <c r="O1888" s="21" t="s">
        <v>1484</v>
      </c>
      <c r="P1888" s="21">
        <v>0</v>
      </c>
      <c r="Q1888" s="46">
        <v>2.153645280261598E-4</v>
      </c>
      <c r="R1888" s="46">
        <v>2.1812772736277183E-4</v>
      </c>
      <c r="S1888" s="46">
        <v>2.2848437544918313E-4</v>
      </c>
      <c r="T1888" s="46">
        <v>2.1102549034699526E-4</v>
      </c>
      <c r="U1888" s="46">
        <v>2.3560888658043412E-4</v>
      </c>
      <c r="V1888" s="46">
        <v>2.6345842048643598E-4</v>
      </c>
      <c r="W1888" s="46">
        <v>3.2603948887114634E-4</v>
      </c>
      <c r="X1888" s="46">
        <v>4.0014540499478524E-4</v>
      </c>
      <c r="Y1888" s="46">
        <v>4.5408819925242902E-4</v>
      </c>
      <c r="Z1888" s="46">
        <v>4.0801443642561987E-4</v>
      </c>
      <c r="AA1888" s="46">
        <v>4.1722638360253183E-4</v>
      </c>
      <c r="AB1888" s="46">
        <v>3.940584947191062E-4</v>
      </c>
      <c r="AC1888" s="46">
        <v>3.3888171102975978E-4</v>
      </c>
      <c r="AD1888" s="46">
        <v>3.2975911084975131E-4</v>
      </c>
      <c r="AE1888" s="46">
        <v>3.1535959333470334E-4</v>
      </c>
      <c r="AF1888" s="46">
        <v>3.1051863299431037E-4</v>
      </c>
      <c r="AG1888" s="46">
        <v>3.056766262187231E-4</v>
      </c>
      <c r="AH1888" s="46">
        <v>3.0083461944313593E-4</v>
      </c>
      <c r="AI1888" s="46">
        <v>2.9599261266754877E-4</v>
      </c>
      <c r="AJ1888" s="46">
        <v>2.9115060589196155E-4</v>
      </c>
      <c r="AK1888" s="46">
        <v>6.2598153485474914E-3</v>
      </c>
      <c r="AL1888" s="45">
        <v>6.2598153485474923E-3</v>
      </c>
      <c r="AM1888" s="45">
        <v>2.153645280261598E-4</v>
      </c>
      <c r="AN1888" s="45">
        <v>4.3349225538893163E-4</v>
      </c>
      <c r="AO1888" s="45">
        <v>6.619766308381147E-4</v>
      </c>
      <c r="AP1888" s="45">
        <v>8.7300212118511002E-4</v>
      </c>
      <c r="AQ1888" s="45">
        <v>1.1086110077655441E-3</v>
      </c>
      <c r="AR1888" s="45">
        <v>1.37206942825198E-3</v>
      </c>
      <c r="AS1888" s="45">
        <v>1.6981089171231264E-3</v>
      </c>
      <c r="AT1888" s="45">
        <v>2.0982543221179117E-3</v>
      </c>
      <c r="AU1888" s="45">
        <v>2.5523425213703405E-3</v>
      </c>
      <c r="AV1888" s="45">
        <v>2.9603569577959605E-3</v>
      </c>
      <c r="AW1888" s="45">
        <v>3.3775833413984923E-3</v>
      </c>
      <c r="AX1888" s="45">
        <v>3.7716418361175984E-3</v>
      </c>
      <c r="AY1888" s="45">
        <v>4.1105235471473583E-3</v>
      </c>
      <c r="AZ1888" s="45">
        <v>4.4402826579971093E-3</v>
      </c>
      <c r="BA1888" s="45">
        <v>4.755642251331813E-3</v>
      </c>
      <c r="BB1888" s="45">
        <v>5.0661608843261237E-3</v>
      </c>
      <c r="BC1888" s="45">
        <v>5.3718375105448468E-3</v>
      </c>
      <c r="BD1888" s="45">
        <v>5.6726721299879823E-3</v>
      </c>
      <c r="BE1888" s="45">
        <v>5.9686647426555311E-3</v>
      </c>
      <c r="BF1888" s="45">
        <v>6.2598153485474923E-3</v>
      </c>
    </row>
    <row r="1889" spans="1:58" ht="13.5" thickBot="1" x14ac:dyDescent="0.25">
      <c r="A1889" s="6" t="s">
        <v>1350</v>
      </c>
      <c r="B1889" s="6" t="s">
        <v>1350</v>
      </c>
      <c r="C1889" s="6" t="s">
        <v>561</v>
      </c>
      <c r="D1889" s="6" t="s">
        <v>1350</v>
      </c>
      <c r="E1889" s="6">
        <v>3.3803143726799405</v>
      </c>
      <c r="F1889" s="6" t="s">
        <v>25</v>
      </c>
      <c r="G1889" s="21" t="s">
        <v>1305</v>
      </c>
      <c r="H1889" s="21" t="s">
        <v>1172</v>
      </c>
      <c r="I1889" s="21" t="s">
        <v>1215</v>
      </c>
      <c r="J1889" s="21" t="s">
        <v>240</v>
      </c>
      <c r="K1889" s="21" t="s">
        <v>275</v>
      </c>
      <c r="L1889" s="21" t="s">
        <v>594</v>
      </c>
      <c r="M1889" s="3">
        <v>1.616697193630114</v>
      </c>
      <c r="N1889" s="3">
        <v>3.3803143726799405</v>
      </c>
      <c r="O1889" s="21" t="s">
        <v>1484</v>
      </c>
      <c r="P1889" s="21">
        <v>0</v>
      </c>
      <c r="Q1889" s="46">
        <v>2.2702060175493495E-4</v>
      </c>
      <c r="R1889" s="46">
        <v>2.3801968570759854E-4</v>
      </c>
      <c r="S1889" s="46">
        <v>2.4945611860081927E-4</v>
      </c>
      <c r="T1889" s="46">
        <v>2.4118326541709985E-4</v>
      </c>
      <c r="U1889" s="46">
        <v>2.816851498413978E-4</v>
      </c>
      <c r="V1889" s="46">
        <v>3.2412644581473159E-4</v>
      </c>
      <c r="W1889" s="46">
        <v>4.0554842622095083E-4</v>
      </c>
      <c r="X1889" s="46">
        <v>5.2392144357331122E-4</v>
      </c>
      <c r="Y1889" s="46">
        <v>5.9278981301737123E-4</v>
      </c>
      <c r="Z1889" s="46">
        <v>5.432856705168995E-4</v>
      </c>
      <c r="AA1889" s="46">
        <v>5.7005033833206202E-4</v>
      </c>
      <c r="AB1889" s="46">
        <v>5.4053814383912965E-4</v>
      </c>
      <c r="AC1889" s="46">
        <v>4.7874158740126931E-4</v>
      </c>
      <c r="AD1889" s="46">
        <v>4.6588753003582513E-4</v>
      </c>
      <c r="AE1889" s="46">
        <v>4.5666918720308359E-4</v>
      </c>
      <c r="AF1889" s="46">
        <v>4.5444476853733818E-4</v>
      </c>
      <c r="AG1889" s="46">
        <v>4.5221884976106186E-4</v>
      </c>
      <c r="AH1889" s="46">
        <v>4.4999293098478544E-4</v>
      </c>
      <c r="AI1889" s="46">
        <v>4.4776701220850933E-4</v>
      </c>
      <c r="AJ1889" s="46">
        <v>4.4554109343223302E-4</v>
      </c>
      <c r="AK1889" s="46">
        <v>8.3888880622004121E-3</v>
      </c>
      <c r="AL1889" s="45">
        <v>8.3888880622004138E-3</v>
      </c>
      <c r="AM1889" s="45">
        <v>2.2702060175493495E-4</v>
      </c>
      <c r="AN1889" s="45">
        <v>4.6504028746253349E-4</v>
      </c>
      <c r="AO1889" s="45">
        <v>7.1449640606335277E-4</v>
      </c>
      <c r="AP1889" s="45">
        <v>9.5567967148045259E-4</v>
      </c>
      <c r="AQ1889" s="45">
        <v>1.2373648213218503E-3</v>
      </c>
      <c r="AR1889" s="45">
        <v>1.5614912671365819E-3</v>
      </c>
      <c r="AS1889" s="45">
        <v>1.9670396933575327E-3</v>
      </c>
      <c r="AT1889" s="45">
        <v>2.4909611369308441E-3</v>
      </c>
      <c r="AU1889" s="45">
        <v>3.0837509499482153E-3</v>
      </c>
      <c r="AV1889" s="45">
        <v>3.6270366204651148E-3</v>
      </c>
      <c r="AW1889" s="45">
        <v>4.1970869587971771E-3</v>
      </c>
      <c r="AX1889" s="45">
        <v>4.7376251026363071E-3</v>
      </c>
      <c r="AY1889" s="45">
        <v>5.2163666900375766E-3</v>
      </c>
      <c r="AZ1889" s="45">
        <v>5.6822542200734016E-3</v>
      </c>
      <c r="BA1889" s="45">
        <v>6.1389234072764852E-3</v>
      </c>
      <c r="BB1889" s="45">
        <v>6.5933681758138232E-3</v>
      </c>
      <c r="BC1889" s="45">
        <v>7.0455870255748849E-3</v>
      </c>
      <c r="BD1889" s="45">
        <v>7.4955799565596705E-3</v>
      </c>
      <c r="BE1889" s="45">
        <v>7.9433469687681807E-3</v>
      </c>
      <c r="BF1889" s="45">
        <v>8.3888880622004138E-3</v>
      </c>
    </row>
    <row r="1890" spans="1:58" ht="13.5" thickBot="1" x14ac:dyDescent="0.25">
      <c r="A1890" s="6" t="s">
        <v>1137</v>
      </c>
      <c r="B1890" s="6" t="s">
        <v>1351</v>
      </c>
      <c r="C1890" s="6" t="s">
        <v>561</v>
      </c>
      <c r="D1890" s="6" t="s">
        <v>1137</v>
      </c>
      <c r="E1890" s="6">
        <v>16.116236481654653</v>
      </c>
      <c r="F1890" s="6" t="s">
        <v>25</v>
      </c>
      <c r="G1890" s="21" t="s">
        <v>1305</v>
      </c>
      <c r="H1890" s="21" t="s">
        <v>1172</v>
      </c>
      <c r="I1890" s="21" t="s">
        <v>1215</v>
      </c>
      <c r="J1890" s="21" t="s">
        <v>240</v>
      </c>
      <c r="K1890" s="21" t="s">
        <v>277</v>
      </c>
      <c r="L1890" s="21" t="s">
        <v>595</v>
      </c>
      <c r="M1890" s="3">
        <v>10.190482760047235</v>
      </c>
      <c r="N1890" s="3">
        <v>16.116236481654653</v>
      </c>
      <c r="O1890" s="21" t="s">
        <v>1484</v>
      </c>
      <c r="P1890" s="21">
        <v>0</v>
      </c>
      <c r="Q1890" s="46">
        <v>4.678004843861775E-5</v>
      </c>
      <c r="R1890" s="46">
        <v>1.0681115509917717E-4</v>
      </c>
      <c r="S1890" s="46">
        <v>8.317285926986641E-5</v>
      </c>
      <c r="T1890" s="46">
        <v>9.8674094882822869E-5</v>
      </c>
      <c r="U1890" s="46">
        <v>1.3372435318484335E-4</v>
      </c>
      <c r="V1890" s="46">
        <v>3.2201254565244298E-4</v>
      </c>
      <c r="W1890" s="46">
        <v>3.6246849875885845E-4</v>
      </c>
      <c r="X1890" s="46">
        <v>5.3381604908144778E-4</v>
      </c>
      <c r="Y1890" s="46">
        <v>7.6778324498592452E-4</v>
      </c>
      <c r="Z1890" s="46">
        <v>9.2156953320511571E-4</v>
      </c>
      <c r="AA1890" s="46">
        <v>1.0662301939848005E-3</v>
      </c>
      <c r="AB1890" s="46">
        <v>9.723031430396758E-4</v>
      </c>
      <c r="AC1890" s="46">
        <v>1.0224199292102739E-3</v>
      </c>
      <c r="AD1890" s="46">
        <v>9.2684487873772204E-4</v>
      </c>
      <c r="AE1890" s="46">
        <v>9.2144656505490513E-4</v>
      </c>
      <c r="AF1890" s="46">
        <v>9.3903690118921264E-4</v>
      </c>
      <c r="AG1890" s="46">
        <v>9.5662429536577827E-4</v>
      </c>
      <c r="AH1890" s="46">
        <v>9.7421168954234391E-4</v>
      </c>
      <c r="AI1890" s="46">
        <v>9.9179908371890943E-4</v>
      </c>
      <c r="AJ1890" s="46">
        <v>1.0093864778954755E-3</v>
      </c>
      <c r="AK1890" s="46">
        <v>1.3157115540298211E-2</v>
      </c>
      <c r="AL1890" s="45">
        <v>1.3157115540298215E-2</v>
      </c>
      <c r="AM1890" s="45">
        <v>4.678004843861775E-5</v>
      </c>
      <c r="AN1890" s="45">
        <v>1.5359120353779492E-4</v>
      </c>
      <c r="AO1890" s="45">
        <v>2.3676406280766135E-4</v>
      </c>
      <c r="AP1890" s="45">
        <v>3.3543815769048423E-4</v>
      </c>
      <c r="AQ1890" s="45">
        <v>4.6916251087532757E-4</v>
      </c>
      <c r="AR1890" s="45">
        <v>7.9117505652777061E-4</v>
      </c>
      <c r="AS1890" s="45">
        <v>1.1536435552866289E-3</v>
      </c>
      <c r="AT1890" s="45">
        <v>1.6874596043680767E-3</v>
      </c>
      <c r="AU1890" s="45">
        <v>2.455242849354001E-3</v>
      </c>
      <c r="AV1890" s="45">
        <v>3.3768123825591166E-3</v>
      </c>
      <c r="AW1890" s="45">
        <v>4.4430425765439171E-3</v>
      </c>
      <c r="AX1890" s="45">
        <v>5.4153457195835926E-3</v>
      </c>
      <c r="AY1890" s="45">
        <v>6.4377656487938665E-3</v>
      </c>
      <c r="AZ1890" s="45">
        <v>7.3646105275315885E-3</v>
      </c>
      <c r="BA1890" s="45">
        <v>8.2860570925864935E-3</v>
      </c>
      <c r="BB1890" s="45">
        <v>9.225093993775706E-3</v>
      </c>
      <c r="BC1890" s="45">
        <v>1.0181718289141484E-2</v>
      </c>
      <c r="BD1890" s="45">
        <v>1.1155929978683829E-2</v>
      </c>
      <c r="BE1890" s="45">
        <v>1.2147729062402739E-2</v>
      </c>
      <c r="BF1890" s="45">
        <v>1.3157115540298215E-2</v>
      </c>
    </row>
    <row r="1891" spans="1:58" ht="13.5" thickBot="1" x14ac:dyDescent="0.25">
      <c r="A1891" s="6" t="s">
        <v>1351</v>
      </c>
      <c r="B1891" s="6" t="s">
        <v>1141</v>
      </c>
      <c r="C1891" s="6" t="s">
        <v>561</v>
      </c>
      <c r="D1891" s="6" t="s">
        <v>1351</v>
      </c>
      <c r="E1891" s="6">
        <v>13.094153269355568</v>
      </c>
      <c r="F1891" s="6" t="s">
        <v>25</v>
      </c>
      <c r="G1891" s="21" t="s">
        <v>1305</v>
      </c>
      <c r="H1891" s="21" t="s">
        <v>1172</v>
      </c>
      <c r="I1891" s="21" t="s">
        <v>1215</v>
      </c>
      <c r="J1891" s="21" t="s">
        <v>240</v>
      </c>
      <c r="K1891" s="21" t="s">
        <v>279</v>
      </c>
      <c r="L1891" s="21" t="s">
        <v>596</v>
      </c>
      <c r="M1891" s="3">
        <v>8.1560251680160558</v>
      </c>
      <c r="N1891" s="3">
        <v>13.094153269355568</v>
      </c>
      <c r="O1891" s="21" t="s">
        <v>1484</v>
      </c>
      <c r="P1891" s="21">
        <v>0</v>
      </c>
      <c r="Q1891" s="46">
        <v>3.6613311265149435E-4</v>
      </c>
      <c r="R1891" s="46">
        <v>4.3212074084288842E-4</v>
      </c>
      <c r="S1891" s="46">
        <v>3.8159410005403463E-4</v>
      </c>
      <c r="T1891" s="46">
        <v>5.9945959401448549E-4</v>
      </c>
      <c r="U1891" s="46">
        <v>7.1312112298475773E-4</v>
      </c>
      <c r="V1891" s="46">
        <v>7.8260114149195114E-4</v>
      </c>
      <c r="W1891" s="46">
        <v>8.6904440717286511E-4</v>
      </c>
      <c r="X1891" s="46">
        <v>9.7331431575115534E-4</v>
      </c>
      <c r="Y1891" s="46">
        <v>1.0215717689789077E-3</v>
      </c>
      <c r="Z1891" s="46">
        <v>9.9232160217721066E-4</v>
      </c>
      <c r="AA1891" s="46">
        <v>1.1146470385336189E-3</v>
      </c>
      <c r="AB1891" s="46">
        <v>1.0403197499033743E-3</v>
      </c>
      <c r="AC1891" s="46">
        <v>9.9707981609672481E-4</v>
      </c>
      <c r="AD1891" s="46">
        <v>9.4738268937309884E-4</v>
      </c>
      <c r="AE1891" s="46">
        <v>8.9838585172723738E-4</v>
      </c>
      <c r="AF1891" s="46">
        <v>8.9105135839242133E-4</v>
      </c>
      <c r="AG1891" s="46">
        <v>8.8371391377661313E-4</v>
      </c>
      <c r="AH1891" s="46">
        <v>8.763764691608045E-4</v>
      </c>
      <c r="AI1891" s="46">
        <v>8.690390245449963E-4</v>
      </c>
      <c r="AJ1891" s="46">
        <v>8.617015799291881E-4</v>
      </c>
      <c r="AK1891" s="46">
        <v>1.6510979397557825E-2</v>
      </c>
      <c r="AL1891" s="45">
        <v>1.6510979397557825E-2</v>
      </c>
      <c r="AM1891" s="45">
        <v>3.6613311265149435E-4</v>
      </c>
      <c r="AN1891" s="45">
        <v>7.9825385349438277E-4</v>
      </c>
      <c r="AO1891" s="45">
        <v>1.1798479535484175E-3</v>
      </c>
      <c r="AP1891" s="45">
        <v>1.7793075475629029E-3</v>
      </c>
      <c r="AQ1891" s="45">
        <v>2.4924286705476605E-3</v>
      </c>
      <c r="AR1891" s="45">
        <v>3.2750298120396114E-3</v>
      </c>
      <c r="AS1891" s="45">
        <v>4.1440742192124765E-3</v>
      </c>
      <c r="AT1891" s="45">
        <v>5.117388534963632E-3</v>
      </c>
      <c r="AU1891" s="45">
        <v>6.1389603039425401E-3</v>
      </c>
      <c r="AV1891" s="45">
        <v>7.131281906119751E-3</v>
      </c>
      <c r="AW1891" s="45">
        <v>8.245928944653369E-3</v>
      </c>
      <c r="AX1891" s="45">
        <v>9.2862486945567424E-3</v>
      </c>
      <c r="AY1891" s="45">
        <v>1.0283328510653467E-2</v>
      </c>
      <c r="AZ1891" s="45">
        <v>1.1230711200026566E-2</v>
      </c>
      <c r="BA1891" s="45">
        <v>1.2129097051753803E-2</v>
      </c>
      <c r="BB1891" s="45">
        <v>1.3020148410146225E-2</v>
      </c>
      <c r="BC1891" s="45">
        <v>1.3903862323922838E-2</v>
      </c>
      <c r="BD1891" s="45">
        <v>1.4780238793083642E-2</v>
      </c>
      <c r="BE1891" s="45">
        <v>1.5649277817628638E-2</v>
      </c>
      <c r="BF1891" s="45">
        <v>1.6510979397557825E-2</v>
      </c>
    </row>
    <row r="1892" spans="1:58" ht="13.5" thickBot="1" x14ac:dyDescent="0.25">
      <c r="A1892" s="6" t="s">
        <v>1137</v>
      </c>
      <c r="B1892" s="6" t="s">
        <v>1351</v>
      </c>
      <c r="C1892" s="6" t="s">
        <v>561</v>
      </c>
      <c r="D1892" s="6" t="s">
        <v>1137</v>
      </c>
      <c r="E1892" s="6">
        <v>16.87175728472943</v>
      </c>
      <c r="F1892" s="6" t="s">
        <v>25</v>
      </c>
      <c r="G1892" s="21" t="s">
        <v>1305</v>
      </c>
      <c r="H1892" s="21" t="s">
        <v>1174</v>
      </c>
      <c r="I1892" s="21" t="s">
        <v>1216</v>
      </c>
      <c r="J1892" s="21" t="s">
        <v>240</v>
      </c>
      <c r="K1892" s="21" t="s">
        <v>245</v>
      </c>
      <c r="L1892" s="21" t="s">
        <v>1265</v>
      </c>
      <c r="M1892" s="3">
        <v>10.699097158055034</v>
      </c>
      <c r="N1892" s="3">
        <v>16.87175728472943</v>
      </c>
      <c r="O1892" s="21" t="s">
        <v>1484</v>
      </c>
      <c r="P1892" s="21">
        <v>0</v>
      </c>
      <c r="Q1892" s="46">
        <v>6.5228838615939526E-3</v>
      </c>
      <c r="R1892" s="46">
        <v>7.792878798495443E-3</v>
      </c>
      <c r="S1892" s="46">
        <v>8.7976467145748308E-3</v>
      </c>
      <c r="T1892" s="46">
        <v>9.5908940989832842E-3</v>
      </c>
      <c r="U1892" s="46">
        <v>1.0215457173847376E-2</v>
      </c>
      <c r="V1892" s="46">
        <v>1.0705502036535704E-2</v>
      </c>
      <c r="W1892" s="46">
        <v>1.1088279493130107E-2</v>
      </c>
      <c r="X1892" s="46">
        <v>1.1385524713601663E-2</v>
      </c>
      <c r="Y1892" s="46">
        <v>1.1614573596778354E-2</v>
      </c>
      <c r="Z1892" s="46">
        <v>1.1789253183042673E-2</v>
      </c>
      <c r="AA1892" s="46">
        <v>1.192059184749856E-2</v>
      </c>
      <c r="AB1892" s="46">
        <v>1.2017385750040686E-2</v>
      </c>
      <c r="AC1892" s="46">
        <v>1.1980226207957124E-2</v>
      </c>
      <c r="AD1892" s="46">
        <v>1.1942588838469116E-2</v>
      </c>
      <c r="AE1892" s="46">
        <v>1.1904849271871595E-2</v>
      </c>
      <c r="AF1892" s="46">
        <v>1.1867148174542982E-2</v>
      </c>
      <c r="AG1892" s="46">
        <v>1.1829410960562305E-2</v>
      </c>
      <c r="AH1892" s="46">
        <v>1.1791673746581625E-2</v>
      </c>
      <c r="AI1892" s="46">
        <v>1.1753936532600947E-2</v>
      </c>
      <c r="AJ1892" s="46">
        <v>1.1716199318620273E-2</v>
      </c>
      <c r="AK1892" s="46">
        <v>8.5948627528824414E-2</v>
      </c>
      <c r="AL1892" s="45">
        <v>8.5948627528824414E-2</v>
      </c>
      <c r="AM1892" s="45">
        <v>6.5228838615939526E-3</v>
      </c>
      <c r="AN1892" s="45">
        <v>1.4315762660089396E-2</v>
      </c>
      <c r="AO1892" s="45">
        <v>2.3113409374664225E-2</v>
      </c>
      <c r="AP1892" s="45">
        <v>3.2704303473647507E-2</v>
      </c>
      <c r="AQ1892" s="45">
        <v>4.2919760647494885E-2</v>
      </c>
      <c r="AR1892" s="45">
        <v>5.3625262684030589E-2</v>
      </c>
      <c r="AS1892" s="45">
        <v>6.4713542177160702E-2</v>
      </c>
      <c r="AT1892" s="45">
        <v>7.609906689076236E-2</v>
      </c>
      <c r="AU1892" s="45">
        <v>8.5948627528824414E-2</v>
      </c>
      <c r="AV1892" s="45">
        <v>8.5948627528824414E-2</v>
      </c>
      <c r="AW1892" s="45">
        <v>8.5948627528824414E-2</v>
      </c>
      <c r="AX1892" s="45">
        <v>8.5948627528824414E-2</v>
      </c>
      <c r="AY1892" s="45">
        <v>8.5948627528824414E-2</v>
      </c>
      <c r="AZ1892" s="45">
        <v>8.5948627528824414E-2</v>
      </c>
      <c r="BA1892" s="45">
        <v>8.5948627528824414E-2</v>
      </c>
      <c r="BB1892" s="45">
        <v>8.5948627528824414E-2</v>
      </c>
      <c r="BC1892" s="45">
        <v>8.5948627528824414E-2</v>
      </c>
      <c r="BD1892" s="45">
        <v>8.5948627528824414E-2</v>
      </c>
      <c r="BE1892" s="45">
        <v>8.5948627528824414E-2</v>
      </c>
      <c r="BF1892" s="45">
        <v>8.5948627528824414E-2</v>
      </c>
    </row>
    <row r="1893" spans="1:58" ht="13.5" thickBot="1" x14ac:dyDescent="0.25">
      <c r="A1893" s="6" t="s">
        <v>1137</v>
      </c>
      <c r="B1893" s="6" t="s">
        <v>1351</v>
      </c>
      <c r="C1893" s="6" t="s">
        <v>561</v>
      </c>
      <c r="D1893" s="6" t="s">
        <v>1137</v>
      </c>
      <c r="E1893" s="6">
        <v>16.871757284729426</v>
      </c>
      <c r="F1893" s="6" t="s">
        <v>25</v>
      </c>
      <c r="G1893" s="21" t="s">
        <v>1305</v>
      </c>
      <c r="H1893" s="21" t="s">
        <v>1174</v>
      </c>
      <c r="I1893" s="21" t="s">
        <v>1216</v>
      </c>
      <c r="J1893" s="21" t="s">
        <v>240</v>
      </c>
      <c r="K1893" s="21" t="s">
        <v>247</v>
      </c>
      <c r="L1893" s="21" t="s">
        <v>562</v>
      </c>
      <c r="M1893" s="3">
        <v>10.699097158055034</v>
      </c>
      <c r="N1893" s="3">
        <v>16.871757284729426</v>
      </c>
      <c r="O1893" s="21" t="s">
        <v>1484</v>
      </c>
      <c r="P1893" s="21">
        <v>0</v>
      </c>
      <c r="Q1893" s="46">
        <v>3.1408718314479048E-3</v>
      </c>
      <c r="R1893" s="46">
        <v>3.7523944965809639E-3</v>
      </c>
      <c r="S1893" s="46">
        <v>4.2362061528542962E-3</v>
      </c>
      <c r="T1893" s="46">
        <v>4.6181673249254202E-3</v>
      </c>
      <c r="U1893" s="46">
        <v>4.918904331811782E-3</v>
      </c>
      <c r="V1893" s="46">
        <v>5.1548686902186487E-3</v>
      </c>
      <c r="W1893" s="46">
        <v>5.3391820946331256E-3</v>
      </c>
      <c r="X1893" s="46">
        <v>5.4823103734468297E-3</v>
      </c>
      <c r="Y1893" s="46">
        <v>5.5926010363589948E-3</v>
      </c>
      <c r="Z1893" s="46">
        <v>5.6767120221849045E-3</v>
      </c>
      <c r="AA1893" s="46">
        <v>5.7399536681075527E-3</v>
      </c>
      <c r="AB1893" s="46">
        <v>5.7865614643524783E-3</v>
      </c>
      <c r="AC1893" s="46">
        <v>5.7686685566330923E-3</v>
      </c>
      <c r="AD1893" s="46">
        <v>5.7505455674548376E-3</v>
      </c>
      <c r="AE1893" s="46">
        <v>5.7323733687506531E-3</v>
      </c>
      <c r="AF1893" s="46">
        <v>5.7142196936083864E-3</v>
      </c>
      <c r="AG1893" s="46">
        <v>5.6960486277264511E-3</v>
      </c>
      <c r="AH1893" s="46">
        <v>5.6778775618445149E-3</v>
      </c>
      <c r="AI1893" s="46">
        <v>5.6597064959625814E-3</v>
      </c>
      <c r="AJ1893" s="46">
        <v>5.641535430080646E-3</v>
      </c>
      <c r="AK1893" s="46">
        <v>4.138562465389746E-2</v>
      </c>
      <c r="AL1893" s="45">
        <v>4.138562465389746E-2</v>
      </c>
      <c r="AM1893" s="45">
        <v>3.1408718314479048E-3</v>
      </c>
      <c r="AN1893" s="45">
        <v>6.8932663280288683E-3</v>
      </c>
      <c r="AO1893" s="45">
        <v>1.1129472480883165E-2</v>
      </c>
      <c r="AP1893" s="45">
        <v>1.5747639805808584E-2</v>
      </c>
      <c r="AQ1893" s="45">
        <v>2.0666544137620365E-2</v>
      </c>
      <c r="AR1893" s="45">
        <v>2.5821412827839015E-2</v>
      </c>
      <c r="AS1893" s="45">
        <v>3.116059492247214E-2</v>
      </c>
      <c r="AT1893" s="45">
        <v>3.6642905295918973E-2</v>
      </c>
      <c r="AU1893" s="45">
        <v>4.138562465389746E-2</v>
      </c>
      <c r="AV1893" s="45">
        <v>4.138562465389746E-2</v>
      </c>
      <c r="AW1893" s="45">
        <v>4.138562465389746E-2</v>
      </c>
      <c r="AX1893" s="45">
        <v>4.138562465389746E-2</v>
      </c>
      <c r="AY1893" s="45">
        <v>4.138562465389746E-2</v>
      </c>
      <c r="AZ1893" s="45">
        <v>4.138562465389746E-2</v>
      </c>
      <c r="BA1893" s="45">
        <v>4.138562465389746E-2</v>
      </c>
      <c r="BB1893" s="45">
        <v>4.138562465389746E-2</v>
      </c>
      <c r="BC1893" s="45">
        <v>4.138562465389746E-2</v>
      </c>
      <c r="BD1893" s="45">
        <v>4.138562465389746E-2</v>
      </c>
      <c r="BE1893" s="45">
        <v>4.138562465389746E-2</v>
      </c>
      <c r="BF1893" s="45">
        <v>4.138562465389746E-2</v>
      </c>
    </row>
    <row r="1894" spans="1:58" ht="13.5" thickBot="1" x14ac:dyDescent="0.25">
      <c r="A1894" s="6" t="s">
        <v>1137</v>
      </c>
      <c r="B1894" s="6" t="s">
        <v>1351</v>
      </c>
      <c r="C1894" s="6" t="s">
        <v>561</v>
      </c>
      <c r="D1894" s="6" t="s">
        <v>1137</v>
      </c>
      <c r="E1894" s="6">
        <v>16.871757284729426</v>
      </c>
      <c r="F1894" s="6" t="s">
        <v>25</v>
      </c>
      <c r="G1894" s="21" t="s">
        <v>1305</v>
      </c>
      <c r="H1894" s="21" t="s">
        <v>1174</v>
      </c>
      <c r="I1894" s="21" t="s">
        <v>1216</v>
      </c>
      <c r="J1894" s="21" t="s">
        <v>240</v>
      </c>
      <c r="K1894" s="21" t="s">
        <v>249</v>
      </c>
      <c r="L1894" s="21" t="s">
        <v>563</v>
      </c>
      <c r="M1894" s="3">
        <v>10.699097158055034</v>
      </c>
      <c r="N1894" s="3">
        <v>16.871757284729426</v>
      </c>
      <c r="O1894" s="21" t="s">
        <v>1484</v>
      </c>
      <c r="P1894" s="21">
        <v>0</v>
      </c>
      <c r="Q1894" s="46">
        <v>3.1173119342624324E-3</v>
      </c>
      <c r="R1894" s="46">
        <v>3.7242475255222845E-3</v>
      </c>
      <c r="S1894" s="46">
        <v>4.2044300770467998E-3</v>
      </c>
      <c r="T1894" s="46">
        <v>4.5835261319066029E-3</v>
      </c>
      <c r="U1894" s="46">
        <v>4.882007289671338E-3</v>
      </c>
      <c r="V1894" s="46">
        <v>5.1162016630798219E-3</v>
      </c>
      <c r="W1894" s="46">
        <v>5.299132519879836E-3</v>
      </c>
      <c r="X1894" s="46">
        <v>5.4411871835592244E-3</v>
      </c>
      <c r="Y1894" s="46">
        <v>5.5506505485687146E-3</v>
      </c>
      <c r="Z1894" s="46">
        <v>5.6341306120633195E-3</v>
      </c>
      <c r="AA1894" s="46">
        <v>5.696897878018959E-3</v>
      </c>
      <c r="AB1894" s="46">
        <v>5.7431560659555883E-3</v>
      </c>
      <c r="AC1894" s="46">
        <v>5.7253973741765033E-3</v>
      </c>
      <c r="AD1894" s="46">
        <v>5.7074103267955078E-3</v>
      </c>
      <c r="AE1894" s="46">
        <v>5.6893744390126497E-3</v>
      </c>
      <c r="AF1894" s="46">
        <v>5.6713569358451833E-3</v>
      </c>
      <c r="AG1894" s="46">
        <v>5.6533221723871954E-3</v>
      </c>
      <c r="AH1894" s="46">
        <v>5.6352874089292066E-3</v>
      </c>
      <c r="AI1894" s="46">
        <v>5.6172526454712178E-3</v>
      </c>
      <c r="AJ1894" s="46">
        <v>5.5992178820132282E-3</v>
      </c>
      <c r="AK1894" s="46">
        <v>4.1075188216460001E-2</v>
      </c>
      <c r="AL1894" s="45">
        <v>4.1075188216460001E-2</v>
      </c>
      <c r="AM1894" s="45">
        <v>3.1173119342624324E-3</v>
      </c>
      <c r="AN1894" s="45">
        <v>6.8415594597847169E-3</v>
      </c>
      <c r="AO1894" s="45">
        <v>1.1045989536831516E-2</v>
      </c>
      <c r="AP1894" s="45">
        <v>1.5629515668738117E-2</v>
      </c>
      <c r="AQ1894" s="45">
        <v>2.0511522958409453E-2</v>
      </c>
      <c r="AR1894" s="45">
        <v>2.5627724621489274E-2</v>
      </c>
      <c r="AS1894" s="45">
        <v>3.0926857141369109E-2</v>
      </c>
      <c r="AT1894" s="45">
        <v>3.6368044324928336E-2</v>
      </c>
      <c r="AU1894" s="45">
        <v>4.1075188216460001E-2</v>
      </c>
      <c r="AV1894" s="45">
        <v>4.1075188216460001E-2</v>
      </c>
      <c r="AW1894" s="45">
        <v>4.1075188216460001E-2</v>
      </c>
      <c r="AX1894" s="45">
        <v>4.1075188216460001E-2</v>
      </c>
      <c r="AY1894" s="45">
        <v>4.1075188216460001E-2</v>
      </c>
      <c r="AZ1894" s="45">
        <v>4.1075188216460001E-2</v>
      </c>
      <c r="BA1894" s="45">
        <v>4.1075188216460001E-2</v>
      </c>
      <c r="BB1894" s="45">
        <v>4.1075188216460001E-2</v>
      </c>
      <c r="BC1894" s="45">
        <v>4.1075188216460001E-2</v>
      </c>
      <c r="BD1894" s="45">
        <v>4.1075188216460001E-2</v>
      </c>
      <c r="BE1894" s="45">
        <v>4.1075188216460001E-2</v>
      </c>
      <c r="BF1894" s="45">
        <v>4.1075188216460001E-2</v>
      </c>
    </row>
    <row r="1895" spans="1:58" ht="13.5" thickBot="1" x14ac:dyDescent="0.25">
      <c r="A1895" s="6" t="s">
        <v>1351</v>
      </c>
      <c r="B1895" s="6" t="s">
        <v>1141</v>
      </c>
      <c r="C1895" s="6" t="s">
        <v>561</v>
      </c>
      <c r="D1895" s="6" t="s">
        <v>1351</v>
      </c>
      <c r="E1895" s="6">
        <v>10.57575059243967</v>
      </c>
      <c r="F1895" s="6" t="s">
        <v>25</v>
      </c>
      <c r="G1895" s="21" t="s">
        <v>1305</v>
      </c>
      <c r="H1895" s="21" t="s">
        <v>1174</v>
      </c>
      <c r="I1895" s="21" t="s">
        <v>1216</v>
      </c>
      <c r="J1895" s="21" t="s">
        <v>240</v>
      </c>
      <c r="K1895" s="21" t="s">
        <v>251</v>
      </c>
      <c r="L1895" s="21" t="s">
        <v>564</v>
      </c>
      <c r="M1895" s="3">
        <v>6.4606438413234066</v>
      </c>
      <c r="N1895" s="3">
        <v>10.57575059243967</v>
      </c>
      <c r="O1895" s="21" t="s">
        <v>1484</v>
      </c>
      <c r="P1895" s="21">
        <v>0</v>
      </c>
      <c r="Q1895" s="46">
        <v>1.7125683389394132E-3</v>
      </c>
      <c r="R1895" s="46">
        <v>2.0414094923129587E-3</v>
      </c>
      <c r="S1895" s="46">
        <v>2.2999947196485453E-3</v>
      </c>
      <c r="T1895" s="46">
        <v>2.5026488247372105E-3</v>
      </c>
      <c r="U1895" s="46">
        <v>2.6607788659806673E-3</v>
      </c>
      <c r="V1895" s="46">
        <v>2.7834684430912211E-3</v>
      </c>
      <c r="W1895" s="46">
        <v>2.8779509394751923E-3</v>
      </c>
      <c r="X1895" s="46">
        <v>2.9499863746062106E-3</v>
      </c>
      <c r="Y1895" s="46">
        <v>3.0041614991056682E-3</v>
      </c>
      <c r="Z1895" s="46">
        <v>3.044128766455741E-3</v>
      </c>
      <c r="AA1895" s="46">
        <v>3.0727966309524552E-3</v>
      </c>
      <c r="AB1895" s="46">
        <v>3.092481085770244E-3</v>
      </c>
      <c r="AC1895" s="46">
        <v>3.0777034275927518E-3</v>
      </c>
      <c r="AD1895" s="46">
        <v>3.0628423167170585E-3</v>
      </c>
      <c r="AE1895" s="46">
        <v>3.0479943838876882E-3</v>
      </c>
      <c r="AF1895" s="46">
        <v>3.0331956074889531E-3</v>
      </c>
      <c r="AG1895" s="46">
        <v>3.0183875884076182E-3</v>
      </c>
      <c r="AH1895" s="46">
        <v>3.0035795693262816E-3</v>
      </c>
      <c r="AI1895" s="46">
        <v>2.9887715502449476E-3</v>
      </c>
      <c r="AJ1895" s="46">
        <v>2.9739635311636123E-3</v>
      </c>
      <c r="AK1895" s="46">
        <v>2.1816638388701442E-2</v>
      </c>
      <c r="AL1895" s="45">
        <v>2.1816638388701442E-2</v>
      </c>
      <c r="AM1895" s="45">
        <v>1.7125683389394132E-3</v>
      </c>
      <c r="AN1895" s="45">
        <v>3.753977831252372E-3</v>
      </c>
      <c r="AO1895" s="45">
        <v>6.0539725509009172E-3</v>
      </c>
      <c r="AP1895" s="45">
        <v>8.5566213756381286E-3</v>
      </c>
      <c r="AQ1895" s="45">
        <v>1.1217400241618797E-2</v>
      </c>
      <c r="AR1895" s="45">
        <v>1.4000868684710017E-2</v>
      </c>
      <c r="AS1895" s="45">
        <v>1.687881962418521E-2</v>
      </c>
      <c r="AT1895" s="45">
        <v>1.9828805998791423E-2</v>
      </c>
      <c r="AU1895" s="45">
        <v>2.1816638388701442E-2</v>
      </c>
      <c r="AV1895" s="45">
        <v>2.1816638388701442E-2</v>
      </c>
      <c r="AW1895" s="45">
        <v>2.1816638388701442E-2</v>
      </c>
      <c r="AX1895" s="45">
        <v>2.1816638388701442E-2</v>
      </c>
      <c r="AY1895" s="45">
        <v>2.1816638388701442E-2</v>
      </c>
      <c r="AZ1895" s="45">
        <v>2.1816638388701442E-2</v>
      </c>
      <c r="BA1895" s="45">
        <v>2.1816638388701442E-2</v>
      </c>
      <c r="BB1895" s="45">
        <v>2.1816638388701442E-2</v>
      </c>
      <c r="BC1895" s="45">
        <v>2.1816638388701442E-2</v>
      </c>
      <c r="BD1895" s="45">
        <v>2.1816638388701442E-2</v>
      </c>
      <c r="BE1895" s="45">
        <v>2.1816638388701442E-2</v>
      </c>
      <c r="BF1895" s="45">
        <v>2.1816638388701442E-2</v>
      </c>
    </row>
    <row r="1896" spans="1:58" ht="13.5" thickBot="1" x14ac:dyDescent="0.25">
      <c r="A1896" s="6" t="s">
        <v>1351</v>
      </c>
      <c r="B1896" s="6" t="s">
        <v>1141</v>
      </c>
      <c r="C1896" s="6" t="s">
        <v>561</v>
      </c>
      <c r="D1896" s="6" t="s">
        <v>1351</v>
      </c>
      <c r="E1896" s="6">
        <v>10.57575059243967</v>
      </c>
      <c r="F1896" s="6" t="s">
        <v>25</v>
      </c>
      <c r="G1896" s="21" t="s">
        <v>1305</v>
      </c>
      <c r="H1896" s="21" t="s">
        <v>1174</v>
      </c>
      <c r="I1896" s="21" t="s">
        <v>1216</v>
      </c>
      <c r="J1896" s="21" t="s">
        <v>240</v>
      </c>
      <c r="K1896" s="21" t="s">
        <v>253</v>
      </c>
      <c r="L1896" s="21" t="s">
        <v>565</v>
      </c>
      <c r="M1896" s="3">
        <v>6.4606438413234084</v>
      </c>
      <c r="N1896" s="3">
        <v>10.57575059243967</v>
      </c>
      <c r="O1896" s="21" t="s">
        <v>1484</v>
      </c>
      <c r="P1896" s="21">
        <v>0</v>
      </c>
      <c r="Q1896" s="46">
        <v>2.6220979252766325E-3</v>
      </c>
      <c r="R1896" s="46">
        <v>3.1255836469269221E-3</v>
      </c>
      <c r="S1896" s="46">
        <v>3.5215011543845987E-3</v>
      </c>
      <c r="T1896" s="46">
        <v>3.8317830254314868E-3</v>
      </c>
      <c r="U1896" s="46">
        <v>4.0738945042207986E-3</v>
      </c>
      <c r="V1896" s="46">
        <v>4.2617434082790635E-3</v>
      </c>
      <c r="W1896" s="46">
        <v>4.4064047056476662E-3</v>
      </c>
      <c r="X1896" s="46">
        <v>4.5166975101499484E-3</v>
      </c>
      <c r="Y1896" s="46">
        <v>4.599644554260084E-3</v>
      </c>
      <c r="Z1896" s="46">
        <v>4.6608380765358164E-3</v>
      </c>
      <c r="AA1896" s="46">
        <v>4.70473118509667E-3</v>
      </c>
      <c r="AB1896" s="46">
        <v>4.7348698761867378E-3</v>
      </c>
      <c r="AC1896" s="46">
        <v>4.7122439371414986E-3</v>
      </c>
      <c r="AD1896" s="46">
        <v>4.689490224423329E-3</v>
      </c>
      <c r="AE1896" s="46">
        <v>4.6667566884929313E-3</v>
      </c>
      <c r="AF1896" s="46">
        <v>4.6440984155297687E-3</v>
      </c>
      <c r="AG1896" s="46">
        <v>4.6214259911787087E-3</v>
      </c>
      <c r="AH1896" s="46">
        <v>4.598753566827647E-3</v>
      </c>
      <c r="AI1896" s="46">
        <v>4.5760811424765853E-3</v>
      </c>
      <c r="AJ1896" s="46">
        <v>4.5534087181255236E-3</v>
      </c>
      <c r="AK1896" s="46">
        <v>3.3403258109367846E-2</v>
      </c>
      <c r="AL1896" s="45">
        <v>3.3403258109367846E-2</v>
      </c>
      <c r="AM1896" s="45">
        <v>2.6220979252766325E-3</v>
      </c>
      <c r="AN1896" s="45">
        <v>5.7476815722035546E-3</v>
      </c>
      <c r="AO1896" s="45">
        <v>9.2691827265881533E-3</v>
      </c>
      <c r="AP1896" s="45">
        <v>1.310096575201964E-2</v>
      </c>
      <c r="AQ1896" s="45">
        <v>1.7174860256240439E-2</v>
      </c>
      <c r="AR1896" s="45">
        <v>2.14366036645195E-2</v>
      </c>
      <c r="AS1896" s="45">
        <v>2.5843008370167168E-2</v>
      </c>
      <c r="AT1896" s="45">
        <v>3.0359705880317119E-2</v>
      </c>
      <c r="AU1896" s="45">
        <v>3.3403258109367846E-2</v>
      </c>
      <c r="AV1896" s="45">
        <v>3.3403258109367846E-2</v>
      </c>
      <c r="AW1896" s="45">
        <v>3.3403258109367846E-2</v>
      </c>
      <c r="AX1896" s="45">
        <v>3.3403258109367846E-2</v>
      </c>
      <c r="AY1896" s="45">
        <v>3.3403258109367846E-2</v>
      </c>
      <c r="AZ1896" s="45">
        <v>3.3403258109367846E-2</v>
      </c>
      <c r="BA1896" s="45">
        <v>3.3403258109367846E-2</v>
      </c>
      <c r="BB1896" s="45">
        <v>3.3403258109367846E-2</v>
      </c>
      <c r="BC1896" s="45">
        <v>3.3403258109367846E-2</v>
      </c>
      <c r="BD1896" s="45">
        <v>3.3403258109367846E-2</v>
      </c>
      <c r="BE1896" s="45">
        <v>3.3403258109367846E-2</v>
      </c>
      <c r="BF1896" s="45">
        <v>3.3403258109367846E-2</v>
      </c>
    </row>
    <row r="1897" spans="1:58" ht="13.5" thickBot="1" x14ac:dyDescent="0.25">
      <c r="A1897" s="6" t="s">
        <v>1351</v>
      </c>
      <c r="B1897" s="6" t="s">
        <v>1141</v>
      </c>
      <c r="C1897" s="6" t="s">
        <v>561</v>
      </c>
      <c r="D1897" s="6" t="s">
        <v>1351</v>
      </c>
      <c r="E1897" s="6">
        <v>10.57575059243967</v>
      </c>
      <c r="F1897" s="6" t="s">
        <v>25</v>
      </c>
      <c r="G1897" s="21" t="s">
        <v>1305</v>
      </c>
      <c r="H1897" s="21" t="s">
        <v>1174</v>
      </c>
      <c r="I1897" s="21" t="s">
        <v>1216</v>
      </c>
      <c r="J1897" s="21" t="s">
        <v>240</v>
      </c>
      <c r="K1897" s="21" t="s">
        <v>255</v>
      </c>
      <c r="L1897" s="21" t="s">
        <v>566</v>
      </c>
      <c r="M1897" s="3">
        <v>6.4606438413234084</v>
      </c>
      <c r="N1897" s="3">
        <v>10.57575059243967</v>
      </c>
      <c r="O1897" s="21" t="s">
        <v>1484</v>
      </c>
      <c r="P1897" s="21">
        <v>0</v>
      </c>
      <c r="Q1897" s="46">
        <v>1.1282857235399208E-3</v>
      </c>
      <c r="R1897" s="46">
        <v>1.3449350508850405E-3</v>
      </c>
      <c r="S1897" s="46">
        <v>1.5152978992965386E-3</v>
      </c>
      <c r="T1897" s="46">
        <v>1.6488118317857399E-3</v>
      </c>
      <c r="U1897" s="46">
        <v>1.7529921228381035E-3</v>
      </c>
      <c r="V1897" s="46">
        <v>1.8338232903503545E-3</v>
      </c>
      <c r="W1897" s="46">
        <v>1.8960708803416918E-3</v>
      </c>
      <c r="X1897" s="46">
        <v>1.943529747354058E-3</v>
      </c>
      <c r="Y1897" s="46">
        <v>1.9792217650995174E-3</v>
      </c>
      <c r="Z1897" s="46">
        <v>2.0055532674020269E-3</v>
      </c>
      <c r="AA1897" s="46">
        <v>2.0244404215672448E-3</v>
      </c>
      <c r="AB1897" s="46">
        <v>2.0374090657034162E-3</v>
      </c>
      <c r="AC1897" s="46">
        <v>2.0276731501373576E-3</v>
      </c>
      <c r="AD1897" s="46">
        <v>2.0178822537066949E-3</v>
      </c>
      <c r="AE1897" s="46">
        <v>2.0081000393246205E-3</v>
      </c>
      <c r="AF1897" s="46">
        <v>1.9983502105108439E-3</v>
      </c>
      <c r="AG1897" s="46">
        <v>1.988594292371118E-3</v>
      </c>
      <c r="AH1897" s="46">
        <v>1.9788383742313934E-3</v>
      </c>
      <c r="AI1897" s="46">
        <v>1.9690824560916684E-3</v>
      </c>
      <c r="AJ1897" s="46">
        <v>1.9593265379519429E-3</v>
      </c>
      <c r="AK1897" s="46">
        <v>1.4373383572447114E-2</v>
      </c>
      <c r="AL1897" s="45">
        <v>1.4373383572447114E-2</v>
      </c>
      <c r="AM1897" s="45">
        <v>1.1282857235399208E-3</v>
      </c>
      <c r="AN1897" s="45">
        <v>2.4732207744249616E-3</v>
      </c>
      <c r="AO1897" s="45">
        <v>3.9885186737215004E-3</v>
      </c>
      <c r="AP1897" s="45">
        <v>5.6373305055072405E-3</v>
      </c>
      <c r="AQ1897" s="45">
        <v>7.390322628345344E-3</v>
      </c>
      <c r="AR1897" s="45">
        <v>9.2241459186956989E-3</v>
      </c>
      <c r="AS1897" s="45">
        <v>1.1120216799037391E-2</v>
      </c>
      <c r="AT1897" s="45">
        <v>1.3063746546391449E-2</v>
      </c>
      <c r="AU1897" s="45">
        <v>1.4373383572447114E-2</v>
      </c>
      <c r="AV1897" s="45">
        <v>1.4373383572447114E-2</v>
      </c>
      <c r="AW1897" s="45">
        <v>1.4373383572447114E-2</v>
      </c>
      <c r="AX1897" s="45">
        <v>1.4373383572447114E-2</v>
      </c>
      <c r="AY1897" s="45">
        <v>1.4373383572447114E-2</v>
      </c>
      <c r="AZ1897" s="45">
        <v>1.4373383572447114E-2</v>
      </c>
      <c r="BA1897" s="45">
        <v>1.4373383572447114E-2</v>
      </c>
      <c r="BB1897" s="45">
        <v>1.4373383572447114E-2</v>
      </c>
      <c r="BC1897" s="45">
        <v>1.4373383572447114E-2</v>
      </c>
      <c r="BD1897" s="45">
        <v>1.4373383572447114E-2</v>
      </c>
      <c r="BE1897" s="45">
        <v>1.4373383572447114E-2</v>
      </c>
      <c r="BF1897" s="45">
        <v>1.4373383572447114E-2</v>
      </c>
    </row>
    <row r="1898" spans="1:58" ht="13.5" thickBot="1" x14ac:dyDescent="0.25">
      <c r="A1898" s="6" t="s">
        <v>1351</v>
      </c>
      <c r="B1898" s="6" t="s">
        <v>1141</v>
      </c>
      <c r="C1898" s="6" t="s">
        <v>561</v>
      </c>
      <c r="D1898" s="6" t="s">
        <v>1351</v>
      </c>
      <c r="E1898" s="6">
        <v>10.575750592439668</v>
      </c>
      <c r="F1898" s="6" t="s">
        <v>25</v>
      </c>
      <c r="G1898" s="21" t="s">
        <v>1305</v>
      </c>
      <c r="H1898" s="21" t="s">
        <v>1174</v>
      </c>
      <c r="I1898" s="21" t="s">
        <v>1216</v>
      </c>
      <c r="J1898" s="21" t="s">
        <v>240</v>
      </c>
      <c r="K1898" s="21" t="s">
        <v>257</v>
      </c>
      <c r="L1898" s="21" t="s">
        <v>567</v>
      </c>
      <c r="M1898" s="3">
        <v>6.4606438413234066</v>
      </c>
      <c r="N1898" s="3">
        <v>10.575750592439668</v>
      </c>
      <c r="O1898" s="21" t="s">
        <v>1484</v>
      </c>
      <c r="P1898" s="21">
        <v>0</v>
      </c>
      <c r="Q1898" s="46">
        <v>1.3450005254308692E-3</v>
      </c>
      <c r="R1898" s="46">
        <v>1.603262642050765E-3</v>
      </c>
      <c r="S1898" s="46">
        <v>1.8063478321287353E-3</v>
      </c>
      <c r="T1898" s="46">
        <v>1.9655063729165324E-3</v>
      </c>
      <c r="U1898" s="46">
        <v>2.0896970307273436E-3</v>
      </c>
      <c r="V1898" s="46">
        <v>2.186053796134312E-3</v>
      </c>
      <c r="W1898" s="46">
        <v>2.2602575545426695E-3</v>
      </c>
      <c r="X1898" s="46">
        <v>2.3168320548985861E-3</v>
      </c>
      <c r="Y1898" s="46">
        <v>2.3593795954902682E-3</v>
      </c>
      <c r="Z1898" s="46">
        <v>2.3907687052639394E-3</v>
      </c>
      <c r="AA1898" s="46">
        <v>2.413283598208265E-3</v>
      </c>
      <c r="AB1898" s="46">
        <v>2.4287431868686179E-3</v>
      </c>
      <c r="AC1898" s="46">
        <v>2.4171372511745865E-3</v>
      </c>
      <c r="AD1898" s="46">
        <v>2.4054657741994405E-3</v>
      </c>
      <c r="AE1898" s="46">
        <v>2.3938046468721459E-3</v>
      </c>
      <c r="AF1898" s="46">
        <v>2.3821821255517067E-3</v>
      </c>
      <c r="AG1898" s="46">
        <v>2.3705523453016989E-3</v>
      </c>
      <c r="AH1898" s="46">
        <v>2.358922565051691E-3</v>
      </c>
      <c r="AI1898" s="46">
        <v>2.3472927848016828E-3</v>
      </c>
      <c r="AJ1898" s="46">
        <v>2.3356630045516746E-3</v>
      </c>
      <c r="AK1898" s="46">
        <v>1.7134142579157425E-2</v>
      </c>
      <c r="AL1898" s="45">
        <v>1.7134142579157425E-2</v>
      </c>
      <c r="AM1898" s="45">
        <v>1.3450005254308692E-3</v>
      </c>
      <c r="AN1898" s="45">
        <v>2.948263167481634E-3</v>
      </c>
      <c r="AO1898" s="45">
        <v>4.7546109996103696E-3</v>
      </c>
      <c r="AP1898" s="45">
        <v>6.720117372526902E-3</v>
      </c>
      <c r="AQ1898" s="45">
        <v>8.8098144032542451E-3</v>
      </c>
      <c r="AR1898" s="45">
        <v>1.0995868199388557E-2</v>
      </c>
      <c r="AS1898" s="45">
        <v>1.3256125753931227E-2</v>
      </c>
      <c r="AT1898" s="45">
        <v>1.5572957808829814E-2</v>
      </c>
      <c r="AU1898" s="45">
        <v>1.7134142579157425E-2</v>
      </c>
      <c r="AV1898" s="45">
        <v>1.7134142579157425E-2</v>
      </c>
      <c r="AW1898" s="45">
        <v>1.7134142579157425E-2</v>
      </c>
      <c r="AX1898" s="45">
        <v>1.7134142579157425E-2</v>
      </c>
      <c r="AY1898" s="45">
        <v>1.7134142579157425E-2</v>
      </c>
      <c r="AZ1898" s="45">
        <v>1.7134142579157425E-2</v>
      </c>
      <c r="BA1898" s="45">
        <v>1.7134142579157425E-2</v>
      </c>
      <c r="BB1898" s="45">
        <v>1.7134142579157425E-2</v>
      </c>
      <c r="BC1898" s="45">
        <v>1.7134142579157425E-2</v>
      </c>
      <c r="BD1898" s="45">
        <v>1.7134142579157425E-2</v>
      </c>
      <c r="BE1898" s="45">
        <v>1.7134142579157425E-2</v>
      </c>
      <c r="BF1898" s="45">
        <v>1.7134142579157425E-2</v>
      </c>
    </row>
    <row r="1899" spans="1:58" ht="13.5" thickBot="1" x14ac:dyDescent="0.25">
      <c r="A1899" s="6" t="s">
        <v>1137</v>
      </c>
      <c r="B1899" s="6" t="s">
        <v>1351</v>
      </c>
      <c r="C1899" s="6" t="s">
        <v>561</v>
      </c>
      <c r="D1899" s="6" t="s">
        <v>1137</v>
      </c>
      <c r="E1899" s="6">
        <v>16.871757284729433</v>
      </c>
      <c r="F1899" s="6" t="s">
        <v>25</v>
      </c>
      <c r="G1899" s="21" t="s">
        <v>1305</v>
      </c>
      <c r="H1899" s="21" t="s">
        <v>1174</v>
      </c>
      <c r="I1899" s="21" t="s">
        <v>1216</v>
      </c>
      <c r="J1899" s="21" t="s">
        <v>240</v>
      </c>
      <c r="K1899" s="21" t="s">
        <v>259</v>
      </c>
      <c r="L1899" s="21" t="s">
        <v>568</v>
      </c>
      <c r="M1899" s="3">
        <v>10.699097158055038</v>
      </c>
      <c r="N1899" s="3">
        <v>16.871757284729433</v>
      </c>
      <c r="O1899" s="21" t="s">
        <v>1484</v>
      </c>
      <c r="P1899" s="21">
        <v>0</v>
      </c>
      <c r="Q1899" s="46">
        <v>1.5437205238283541E-3</v>
      </c>
      <c r="R1899" s="46">
        <v>1.8414284899455281E-3</v>
      </c>
      <c r="S1899" s="46">
        <v>2.0759812373102112E-3</v>
      </c>
      <c r="T1899" s="46">
        <v>2.2602277710783479E-3</v>
      </c>
      <c r="U1899" s="46">
        <v>2.404405106307407E-3</v>
      </c>
      <c r="V1899" s="46">
        <v>2.5166692334853448E-3</v>
      </c>
      <c r="W1899" s="46">
        <v>2.6035181493861111E-3</v>
      </c>
      <c r="X1899" s="46">
        <v>2.6701288942120988E-3</v>
      </c>
      <c r="Y1899" s="46">
        <v>2.7206260758255341E-3</v>
      </c>
      <c r="Z1899" s="46">
        <v>2.7582958083733826E-3</v>
      </c>
      <c r="AA1899" s="46">
        <v>2.7857561614678455E-3</v>
      </c>
      <c r="AB1899" s="46">
        <v>2.8050929604567119E-3</v>
      </c>
      <c r="AC1899" s="46">
        <v>2.7931661893275438E-3</v>
      </c>
      <c r="AD1899" s="46">
        <v>2.7811508987334861E-3</v>
      </c>
      <c r="AE1899" s="46">
        <v>2.7691347673411463E-3</v>
      </c>
      <c r="AF1899" s="46">
        <v>2.7571505112085168E-3</v>
      </c>
      <c r="AG1899" s="46">
        <v>2.745157856795541E-3</v>
      </c>
      <c r="AH1899" s="46">
        <v>2.7331652023825656E-3</v>
      </c>
      <c r="AI1899" s="46">
        <v>2.7211725479695894E-3</v>
      </c>
      <c r="AJ1899" s="46">
        <v>2.7091798935566127E-3</v>
      </c>
      <c r="AK1899" s="46">
        <v>1.9874217504119635E-2</v>
      </c>
      <c r="AL1899" s="45">
        <v>1.9874217504119635E-2</v>
      </c>
      <c r="AM1899" s="45">
        <v>1.5437205238283541E-3</v>
      </c>
      <c r="AN1899" s="45">
        <v>3.3851490137738823E-3</v>
      </c>
      <c r="AO1899" s="45">
        <v>5.4611302510840934E-3</v>
      </c>
      <c r="AP1899" s="45">
        <v>7.7213580221624414E-3</v>
      </c>
      <c r="AQ1899" s="45">
        <v>1.0125763128469849E-2</v>
      </c>
      <c r="AR1899" s="45">
        <v>1.2642432361955194E-2</v>
      </c>
      <c r="AS1899" s="45">
        <v>1.5245950511341304E-2</v>
      </c>
      <c r="AT1899" s="45">
        <v>1.7916079405553401E-2</v>
      </c>
      <c r="AU1899" s="45">
        <v>1.9874217504119635E-2</v>
      </c>
      <c r="AV1899" s="45">
        <v>1.9874217504119635E-2</v>
      </c>
      <c r="AW1899" s="45">
        <v>1.9874217504119635E-2</v>
      </c>
      <c r="AX1899" s="45">
        <v>1.9874217504119635E-2</v>
      </c>
      <c r="AY1899" s="45">
        <v>1.9874217504119635E-2</v>
      </c>
      <c r="AZ1899" s="45">
        <v>1.9874217504119635E-2</v>
      </c>
      <c r="BA1899" s="45">
        <v>1.9874217504119635E-2</v>
      </c>
      <c r="BB1899" s="45">
        <v>1.9874217504119635E-2</v>
      </c>
      <c r="BC1899" s="45">
        <v>1.9874217504119635E-2</v>
      </c>
      <c r="BD1899" s="45">
        <v>1.9874217504119635E-2</v>
      </c>
      <c r="BE1899" s="45">
        <v>1.9874217504119635E-2</v>
      </c>
      <c r="BF1899" s="45">
        <v>1.9874217504119635E-2</v>
      </c>
    </row>
    <row r="1900" spans="1:58" ht="13.5" thickBot="1" x14ac:dyDescent="0.25">
      <c r="A1900" s="6" t="s">
        <v>1137</v>
      </c>
      <c r="B1900" s="6" t="s">
        <v>1351</v>
      </c>
      <c r="C1900" s="6" t="s">
        <v>561</v>
      </c>
      <c r="D1900" s="6" t="s">
        <v>1137</v>
      </c>
      <c r="E1900" s="6">
        <v>16.871757284729433</v>
      </c>
      <c r="F1900" s="6" t="s">
        <v>25</v>
      </c>
      <c r="G1900" s="21" t="s">
        <v>1305</v>
      </c>
      <c r="H1900" s="21" t="s">
        <v>1174</v>
      </c>
      <c r="I1900" s="21" t="s">
        <v>1216</v>
      </c>
      <c r="J1900" s="21" t="s">
        <v>240</v>
      </c>
      <c r="K1900" s="21" t="s">
        <v>261</v>
      </c>
      <c r="L1900" s="21" t="s">
        <v>569</v>
      </c>
      <c r="M1900" s="3">
        <v>10.699097158055038</v>
      </c>
      <c r="N1900" s="3">
        <v>16.871757284729433</v>
      </c>
      <c r="O1900" s="21" t="s">
        <v>1484</v>
      </c>
      <c r="P1900" s="21">
        <v>0</v>
      </c>
      <c r="Q1900" s="46">
        <v>6.8846639202080502E-4</v>
      </c>
      <c r="R1900" s="46">
        <v>8.2123778823198408E-4</v>
      </c>
      <c r="S1900" s="46">
        <v>9.2584330537330139E-4</v>
      </c>
      <c r="T1900" s="46">
        <v>1.0080133253916363E-3</v>
      </c>
      <c r="U1900" s="46">
        <v>1.0723133384213006E-3</v>
      </c>
      <c r="V1900" s="46">
        <v>1.1223807420727623E-3</v>
      </c>
      <c r="W1900" s="46">
        <v>1.1611135041616125E-3</v>
      </c>
      <c r="X1900" s="46">
        <v>1.1908204740776675E-3</v>
      </c>
      <c r="Y1900" s="46">
        <v>1.2133411388586246E-3</v>
      </c>
      <c r="Z1900" s="46">
        <v>1.2301410352487368E-3</v>
      </c>
      <c r="AA1900" s="46">
        <v>1.2423877663938776E-3</v>
      </c>
      <c r="AB1900" s="46">
        <v>1.2510115658625029E-3</v>
      </c>
      <c r="AC1900" s="46">
        <v>1.2456924805999757E-3</v>
      </c>
      <c r="AD1900" s="46">
        <v>1.2403339175461796E-3</v>
      </c>
      <c r="AE1900" s="46">
        <v>1.2349749795143041E-3</v>
      </c>
      <c r="AF1900" s="46">
        <v>1.2296302571676557E-3</v>
      </c>
      <c r="AG1900" s="46">
        <v>1.2242817893672938E-3</v>
      </c>
      <c r="AH1900" s="46">
        <v>1.2189333215669317E-3</v>
      </c>
      <c r="AI1900" s="46">
        <v>1.2135848537665696E-3</v>
      </c>
      <c r="AJ1900" s="46">
        <v>1.2082363859662077E-3</v>
      </c>
      <c r="AK1900" s="46">
        <v>8.8634766514378259E-3</v>
      </c>
      <c r="AL1900" s="45">
        <v>8.8634766514378259E-3</v>
      </c>
      <c r="AM1900" s="45">
        <v>6.8846639202080502E-4</v>
      </c>
      <c r="AN1900" s="45">
        <v>1.509704180252789E-3</v>
      </c>
      <c r="AO1900" s="45">
        <v>2.4355474856260903E-3</v>
      </c>
      <c r="AP1900" s="45">
        <v>3.4435608110177265E-3</v>
      </c>
      <c r="AQ1900" s="45">
        <v>4.5158741494390267E-3</v>
      </c>
      <c r="AR1900" s="45">
        <v>5.6382548915117885E-3</v>
      </c>
      <c r="AS1900" s="45">
        <v>6.7993683956734012E-3</v>
      </c>
      <c r="AT1900" s="45">
        <v>7.9901888697510685E-3</v>
      </c>
      <c r="AU1900" s="45">
        <v>8.8634766514378259E-3</v>
      </c>
      <c r="AV1900" s="45">
        <v>8.8634766514378259E-3</v>
      </c>
      <c r="AW1900" s="45">
        <v>8.8634766514378259E-3</v>
      </c>
      <c r="AX1900" s="45">
        <v>8.8634766514378259E-3</v>
      </c>
      <c r="AY1900" s="45">
        <v>8.8634766514378259E-3</v>
      </c>
      <c r="AZ1900" s="45">
        <v>8.8634766514378259E-3</v>
      </c>
      <c r="BA1900" s="45">
        <v>8.8634766514378259E-3</v>
      </c>
      <c r="BB1900" s="45">
        <v>8.8634766514378259E-3</v>
      </c>
      <c r="BC1900" s="45">
        <v>8.8634766514378259E-3</v>
      </c>
      <c r="BD1900" s="45">
        <v>8.8634766514378259E-3</v>
      </c>
      <c r="BE1900" s="45">
        <v>8.8634766514378259E-3</v>
      </c>
      <c r="BF1900" s="45">
        <v>8.8634766514378259E-3</v>
      </c>
    </row>
    <row r="1901" spans="1:58" ht="13.5" thickBot="1" x14ac:dyDescent="0.25">
      <c r="A1901" s="6" t="s">
        <v>1137</v>
      </c>
      <c r="B1901" s="6" t="s">
        <v>1351</v>
      </c>
      <c r="C1901" s="6" t="s">
        <v>561</v>
      </c>
      <c r="D1901" s="6" t="s">
        <v>1137</v>
      </c>
      <c r="E1901" s="6">
        <v>16.87175728472943</v>
      </c>
      <c r="F1901" s="6" t="s">
        <v>25</v>
      </c>
      <c r="G1901" s="21" t="s">
        <v>1305</v>
      </c>
      <c r="H1901" s="21" t="s">
        <v>1174</v>
      </c>
      <c r="I1901" s="21" t="s">
        <v>1216</v>
      </c>
      <c r="J1901" s="21" t="s">
        <v>240</v>
      </c>
      <c r="K1901" s="21" t="s">
        <v>263</v>
      </c>
      <c r="L1901" s="21" t="s">
        <v>570</v>
      </c>
      <c r="M1901" s="3">
        <v>10.699097158055036</v>
      </c>
      <c r="N1901" s="3">
        <v>16.87175728472943</v>
      </c>
      <c r="O1901" s="21" t="s">
        <v>1484</v>
      </c>
      <c r="P1901" s="21">
        <v>0</v>
      </c>
      <c r="Q1901" s="46">
        <v>2.6528250419919339E-3</v>
      </c>
      <c r="R1901" s="46">
        <v>3.1662021862077683E-3</v>
      </c>
      <c r="S1901" s="46">
        <v>3.5712897815411752E-3</v>
      </c>
      <c r="T1901" s="46">
        <v>3.8900814245709935E-3</v>
      </c>
      <c r="U1901" s="46">
        <v>4.1401068354603911E-3</v>
      </c>
      <c r="V1901" s="46">
        <v>4.3353378465215914E-3</v>
      </c>
      <c r="W1901" s="46">
        <v>4.4869105113407338E-3</v>
      </c>
      <c r="X1901" s="46">
        <v>4.6037006546339812E-3</v>
      </c>
      <c r="Y1901" s="46">
        <v>4.6927826085040817E-3</v>
      </c>
      <c r="Z1901" s="46">
        <v>4.759794843585542E-3</v>
      </c>
      <c r="AA1901" s="46">
        <v>4.8092313916917959E-3</v>
      </c>
      <c r="AB1901" s="46">
        <v>4.8446741213211825E-3</v>
      </c>
      <c r="AC1901" s="46">
        <v>4.826117767426941E-3</v>
      </c>
      <c r="AD1901" s="46">
        <v>4.8073926498279065E-3</v>
      </c>
      <c r="AE1901" s="46">
        <v>4.7886502141747805E-3</v>
      </c>
      <c r="AF1901" s="46">
        <v>4.7699470539303091E-3</v>
      </c>
      <c r="AG1901" s="46">
        <v>4.7512293689140946E-3</v>
      </c>
      <c r="AH1901" s="46">
        <v>4.732511683897881E-3</v>
      </c>
      <c r="AI1901" s="46">
        <v>4.7137939988816666E-3</v>
      </c>
      <c r="AJ1901" s="46">
        <v>4.6950763138654513E-3</v>
      </c>
      <c r="AK1901" s="46">
        <v>3.4442514534427447E-2</v>
      </c>
      <c r="AL1901" s="45">
        <v>3.4442514534427447E-2</v>
      </c>
      <c r="AM1901" s="45">
        <v>2.6528250419919339E-3</v>
      </c>
      <c r="AN1901" s="45">
        <v>5.8190272281997022E-3</v>
      </c>
      <c r="AO1901" s="45">
        <v>9.390317009740877E-3</v>
      </c>
      <c r="AP1901" s="45">
        <v>1.328039843431187E-2</v>
      </c>
      <c r="AQ1901" s="45">
        <v>1.7420505269772263E-2</v>
      </c>
      <c r="AR1901" s="45">
        <v>2.1755843116293853E-2</v>
      </c>
      <c r="AS1901" s="45">
        <v>2.6242753627634587E-2</v>
      </c>
      <c r="AT1901" s="45">
        <v>3.0846454282268568E-2</v>
      </c>
      <c r="AU1901" s="45">
        <v>3.4442514534427447E-2</v>
      </c>
      <c r="AV1901" s="45">
        <v>3.4442514534427447E-2</v>
      </c>
      <c r="AW1901" s="45">
        <v>3.4442514534427447E-2</v>
      </c>
      <c r="AX1901" s="45">
        <v>3.4442514534427447E-2</v>
      </c>
      <c r="AY1901" s="45">
        <v>3.4442514534427447E-2</v>
      </c>
      <c r="AZ1901" s="45">
        <v>3.4442514534427447E-2</v>
      </c>
      <c r="BA1901" s="45">
        <v>3.4442514534427447E-2</v>
      </c>
      <c r="BB1901" s="45">
        <v>3.4442514534427447E-2</v>
      </c>
      <c r="BC1901" s="45">
        <v>3.4442514534427447E-2</v>
      </c>
      <c r="BD1901" s="45">
        <v>3.4442514534427447E-2</v>
      </c>
      <c r="BE1901" s="45">
        <v>3.4442514534427447E-2</v>
      </c>
      <c r="BF1901" s="45">
        <v>3.4442514534427447E-2</v>
      </c>
    </row>
    <row r="1902" spans="1:58" ht="13.5" thickBot="1" x14ac:dyDescent="0.25">
      <c r="A1902" s="6" t="s">
        <v>1141</v>
      </c>
      <c r="B1902" s="6" t="s">
        <v>1350</v>
      </c>
      <c r="C1902" s="6" t="s">
        <v>561</v>
      </c>
      <c r="D1902" s="6" t="s">
        <v>1141</v>
      </c>
      <c r="E1902" s="6">
        <v>5.5389452386078624</v>
      </c>
      <c r="F1902" s="6" t="s">
        <v>25</v>
      </c>
      <c r="G1902" s="21" t="s">
        <v>1305</v>
      </c>
      <c r="H1902" s="21" t="s">
        <v>1174</v>
      </c>
      <c r="I1902" s="21" t="s">
        <v>1216</v>
      </c>
      <c r="J1902" s="21" t="s">
        <v>240</v>
      </c>
      <c r="K1902" s="21" t="s">
        <v>265</v>
      </c>
      <c r="L1902" s="21" t="s">
        <v>571</v>
      </c>
      <c r="M1902" s="3">
        <v>3.0698811879381047</v>
      </c>
      <c r="N1902" s="3">
        <v>5.5389452386078624</v>
      </c>
      <c r="O1902" s="21" t="s">
        <v>1484</v>
      </c>
      <c r="P1902" s="21">
        <v>0</v>
      </c>
      <c r="Q1902" s="46">
        <v>3.1273724521680068E-3</v>
      </c>
      <c r="R1902" s="46">
        <v>3.7053239256630158E-3</v>
      </c>
      <c r="S1902" s="46">
        <v>4.1519592966825494E-3</v>
      </c>
      <c r="T1902" s="46">
        <v>4.494591342674035E-3</v>
      </c>
      <c r="U1902" s="46">
        <v>4.7548726968686568E-3</v>
      </c>
      <c r="V1902" s="46">
        <v>4.9499686385935304E-3</v>
      </c>
      <c r="W1902" s="46">
        <v>5.0934868813553146E-3</v>
      </c>
      <c r="X1902" s="46">
        <v>5.1962147087577012E-3</v>
      </c>
      <c r="Y1902" s="46">
        <v>5.2667033757822909E-3</v>
      </c>
      <c r="Z1902" s="46">
        <v>5.3117314220502213E-3</v>
      </c>
      <c r="AA1902" s="46">
        <v>5.3366719865028146E-3</v>
      </c>
      <c r="AB1902" s="46">
        <v>5.3457840144078674E-3</v>
      </c>
      <c r="AC1902" s="46">
        <v>5.2955124501156952E-3</v>
      </c>
      <c r="AD1902" s="46">
        <v>5.245432594974897E-3</v>
      </c>
      <c r="AE1902" s="46">
        <v>5.1957088791105884E-3</v>
      </c>
      <c r="AF1902" s="46">
        <v>5.1464000150800984E-3</v>
      </c>
      <c r="AG1902" s="46">
        <v>5.0970754155707509E-3</v>
      </c>
      <c r="AH1902" s="46">
        <v>5.0477508160614009E-3</v>
      </c>
      <c r="AI1902" s="46">
        <v>4.9984262165520517E-3</v>
      </c>
      <c r="AJ1902" s="46">
        <v>4.9491016170427017E-3</v>
      </c>
      <c r="AK1902" s="46">
        <v>3.6306013572974818E-2</v>
      </c>
      <c r="AL1902" s="45">
        <v>3.6306013572974818E-2</v>
      </c>
      <c r="AM1902" s="45">
        <v>3.1273724521680068E-3</v>
      </c>
      <c r="AN1902" s="45">
        <v>6.8326963778310226E-3</v>
      </c>
      <c r="AO1902" s="45">
        <v>1.0984655674513573E-2</v>
      </c>
      <c r="AP1902" s="45">
        <v>1.5479247017187607E-2</v>
      </c>
      <c r="AQ1902" s="45">
        <v>2.0234119714056264E-2</v>
      </c>
      <c r="AR1902" s="45">
        <v>2.5184088352649795E-2</v>
      </c>
      <c r="AS1902" s="45">
        <v>3.0277575234005108E-2</v>
      </c>
      <c r="AT1902" s="45">
        <v>3.5473789942762811E-2</v>
      </c>
      <c r="AU1902" s="45">
        <v>3.6306013572974818E-2</v>
      </c>
      <c r="AV1902" s="45">
        <v>3.6306013572974818E-2</v>
      </c>
      <c r="AW1902" s="45">
        <v>3.6306013572974818E-2</v>
      </c>
      <c r="AX1902" s="45">
        <v>3.6306013572974818E-2</v>
      </c>
      <c r="AY1902" s="45">
        <v>3.6306013572974818E-2</v>
      </c>
      <c r="AZ1902" s="45">
        <v>3.6306013572974818E-2</v>
      </c>
      <c r="BA1902" s="45">
        <v>3.6306013572974818E-2</v>
      </c>
      <c r="BB1902" s="45">
        <v>3.6306013572974818E-2</v>
      </c>
      <c r="BC1902" s="45">
        <v>3.6306013572974818E-2</v>
      </c>
      <c r="BD1902" s="45">
        <v>3.6306013572974818E-2</v>
      </c>
      <c r="BE1902" s="45">
        <v>3.6306013572974818E-2</v>
      </c>
      <c r="BF1902" s="45">
        <v>3.6306013572974818E-2</v>
      </c>
    </row>
    <row r="1903" spans="1:58" ht="13.5" thickBot="1" x14ac:dyDescent="0.25">
      <c r="A1903" s="6" t="s">
        <v>1141</v>
      </c>
      <c r="B1903" s="6" t="s">
        <v>1350</v>
      </c>
      <c r="C1903" s="6" t="s">
        <v>561</v>
      </c>
      <c r="D1903" s="6" t="s">
        <v>1141</v>
      </c>
      <c r="E1903" s="6">
        <v>5.5389452386078606</v>
      </c>
      <c r="F1903" s="6" t="s">
        <v>25</v>
      </c>
      <c r="G1903" s="21" t="s">
        <v>1305</v>
      </c>
      <c r="H1903" s="21" t="s">
        <v>1174</v>
      </c>
      <c r="I1903" s="21" t="s">
        <v>1216</v>
      </c>
      <c r="J1903" s="21" t="s">
        <v>240</v>
      </c>
      <c r="K1903" s="21" t="s">
        <v>267</v>
      </c>
      <c r="L1903" s="21" t="s">
        <v>572</v>
      </c>
      <c r="M1903" s="3">
        <v>3.0698811879381038</v>
      </c>
      <c r="N1903" s="3">
        <v>5.5389452386078606</v>
      </c>
      <c r="O1903" s="21" t="s">
        <v>1484</v>
      </c>
      <c r="P1903" s="21">
        <v>0</v>
      </c>
      <c r="Q1903" s="46">
        <v>1.3066217881732717E-3</v>
      </c>
      <c r="R1903" s="46">
        <v>1.5572534620557049E-3</v>
      </c>
      <c r="S1903" s="46">
        <v>1.7542474320210253E-3</v>
      </c>
      <c r="T1903" s="46">
        <v>1.9085458815468435E-3</v>
      </c>
      <c r="U1903" s="46">
        <v>2.0288611825866991E-3</v>
      </c>
      <c r="V1903" s="46">
        <v>2.1221302779129052E-3</v>
      </c>
      <c r="W1903" s="46">
        <v>2.1938764712418311E-3</v>
      </c>
      <c r="X1903" s="46">
        <v>2.2484974932133446E-3</v>
      </c>
      <c r="Y1903" s="46">
        <v>2.289494866435962E-3</v>
      </c>
      <c r="Z1903" s="46">
        <v>2.3196565314393129E-3</v>
      </c>
      <c r="AA1903" s="46">
        <v>2.3412022578392535E-3</v>
      </c>
      <c r="AB1903" s="46">
        <v>2.3558994241961689E-3</v>
      </c>
      <c r="AC1903" s="46">
        <v>2.3443438278892103E-3</v>
      </c>
      <c r="AD1903" s="46">
        <v>2.3327274248256132E-3</v>
      </c>
      <c r="AE1903" s="46">
        <v>2.3211238216837436E-3</v>
      </c>
      <c r="AF1903" s="46">
        <v>2.3095604085268269E-3</v>
      </c>
      <c r="AG1903" s="46">
        <v>2.2979899570790322E-3</v>
      </c>
      <c r="AH1903" s="46">
        <v>2.2864195056312374E-3</v>
      </c>
      <c r="AI1903" s="46">
        <v>2.2748490541834436E-3</v>
      </c>
      <c r="AJ1903" s="46">
        <v>2.2632786027356492E-3</v>
      </c>
      <c r="AK1903" s="46">
        <v>1.6603139322777613E-2</v>
      </c>
      <c r="AL1903" s="45">
        <v>1.6603139322777613E-2</v>
      </c>
      <c r="AM1903" s="45">
        <v>1.3066217881732717E-3</v>
      </c>
      <c r="AN1903" s="45">
        <v>2.8638752502289765E-3</v>
      </c>
      <c r="AO1903" s="45">
        <v>4.6181226822500018E-3</v>
      </c>
      <c r="AP1903" s="45">
        <v>6.5266685637968454E-3</v>
      </c>
      <c r="AQ1903" s="45">
        <v>8.5555297463835445E-3</v>
      </c>
      <c r="AR1903" s="45">
        <v>1.0677660024296449E-2</v>
      </c>
      <c r="AS1903" s="45">
        <v>1.287153649553828E-2</v>
      </c>
      <c r="AT1903" s="45">
        <v>1.5120033988751624E-2</v>
      </c>
      <c r="AU1903" s="45">
        <v>1.6603139322777613E-2</v>
      </c>
      <c r="AV1903" s="45">
        <v>1.6603139322777613E-2</v>
      </c>
      <c r="AW1903" s="45">
        <v>1.6603139322777613E-2</v>
      </c>
      <c r="AX1903" s="45">
        <v>1.6603139322777613E-2</v>
      </c>
      <c r="AY1903" s="45">
        <v>1.6603139322777613E-2</v>
      </c>
      <c r="AZ1903" s="45">
        <v>1.6603139322777613E-2</v>
      </c>
      <c r="BA1903" s="45">
        <v>1.6603139322777613E-2</v>
      </c>
      <c r="BB1903" s="45">
        <v>1.6603139322777613E-2</v>
      </c>
      <c r="BC1903" s="45">
        <v>1.6603139322777613E-2</v>
      </c>
      <c r="BD1903" s="45">
        <v>1.6603139322777613E-2</v>
      </c>
      <c r="BE1903" s="45">
        <v>1.6603139322777613E-2</v>
      </c>
      <c r="BF1903" s="45">
        <v>1.6603139322777613E-2</v>
      </c>
    </row>
    <row r="1904" spans="1:58" ht="13.5" thickBot="1" x14ac:dyDescent="0.25">
      <c r="A1904" s="6" t="s">
        <v>1141</v>
      </c>
      <c r="B1904" s="6" t="s">
        <v>1141</v>
      </c>
      <c r="C1904" s="6" t="s">
        <v>561</v>
      </c>
      <c r="D1904" s="6" t="s">
        <v>1141</v>
      </c>
      <c r="E1904" s="6">
        <v>9.3165492539817194</v>
      </c>
      <c r="F1904" s="6" t="s">
        <v>25</v>
      </c>
      <c r="G1904" s="21" t="s">
        <v>1305</v>
      </c>
      <c r="H1904" s="21" t="s">
        <v>1174</v>
      </c>
      <c r="I1904" s="21" t="s">
        <v>1216</v>
      </c>
      <c r="J1904" s="21" t="s">
        <v>240</v>
      </c>
      <c r="K1904" s="21" t="s">
        <v>269</v>
      </c>
      <c r="L1904" s="21" t="s">
        <v>573</v>
      </c>
      <c r="M1904" s="3">
        <v>5.612953177977082</v>
      </c>
      <c r="N1904" s="3">
        <v>9.3165492539817194</v>
      </c>
      <c r="O1904" s="21" t="s">
        <v>1484</v>
      </c>
      <c r="P1904" s="21">
        <v>0</v>
      </c>
      <c r="Q1904" s="46">
        <v>2.2622303204949874E-3</v>
      </c>
      <c r="R1904" s="46">
        <v>2.6961635191185386E-3</v>
      </c>
      <c r="S1904" s="46">
        <v>3.0372306403344362E-3</v>
      </c>
      <c r="T1904" s="46">
        <v>3.3043765230084694E-3</v>
      </c>
      <c r="U1904" s="46">
        <v>3.5126854035854322E-3</v>
      </c>
      <c r="V1904" s="46">
        <v>3.6741676146750425E-3</v>
      </c>
      <c r="W1904" s="46">
        <v>3.7983859733446194E-3</v>
      </c>
      <c r="X1904" s="46">
        <v>3.8929545265088306E-3</v>
      </c>
      <c r="Y1904" s="46">
        <v>3.9639356639767113E-3</v>
      </c>
      <c r="Z1904" s="46">
        <v>4.0161563093882528E-3</v>
      </c>
      <c r="AA1904" s="46">
        <v>4.0534596790245264E-3</v>
      </c>
      <c r="AB1904" s="46">
        <v>4.0789057382123626E-3</v>
      </c>
      <c r="AC1904" s="46">
        <v>4.0588988620270583E-3</v>
      </c>
      <c r="AD1904" s="46">
        <v>4.0387867075662815E-3</v>
      </c>
      <c r="AE1904" s="46">
        <v>4.0186967143546835E-3</v>
      </c>
      <c r="AF1904" s="46">
        <v>3.9986763044022669E-3</v>
      </c>
      <c r="AG1904" s="46">
        <v>3.9786437086473695E-3</v>
      </c>
      <c r="AH1904" s="46">
        <v>3.958611112892473E-3</v>
      </c>
      <c r="AI1904" s="46">
        <v>3.9385785171375757E-3</v>
      </c>
      <c r="AJ1904" s="46">
        <v>3.9185459213826792E-3</v>
      </c>
      <c r="AK1904" s="46">
        <v>2.8745981072228435E-2</v>
      </c>
      <c r="AL1904" s="45">
        <v>2.8745981072228435E-2</v>
      </c>
      <c r="AM1904" s="45">
        <v>2.2622303204949874E-3</v>
      </c>
      <c r="AN1904" s="45">
        <v>4.9583938396135264E-3</v>
      </c>
      <c r="AO1904" s="45">
        <v>7.9956244799479631E-3</v>
      </c>
      <c r="AP1904" s="45">
        <v>1.1300001002956432E-2</v>
      </c>
      <c r="AQ1904" s="45">
        <v>1.4812686406541865E-2</v>
      </c>
      <c r="AR1904" s="45">
        <v>1.8486854021216907E-2</v>
      </c>
      <c r="AS1904" s="45">
        <v>2.2285239994561525E-2</v>
      </c>
      <c r="AT1904" s="45">
        <v>2.6178194521070355E-2</v>
      </c>
      <c r="AU1904" s="45">
        <v>2.8745981072228435E-2</v>
      </c>
      <c r="AV1904" s="45">
        <v>2.8745981072228435E-2</v>
      </c>
      <c r="AW1904" s="45">
        <v>2.8745981072228435E-2</v>
      </c>
      <c r="AX1904" s="45">
        <v>2.8745981072228435E-2</v>
      </c>
      <c r="AY1904" s="45">
        <v>2.8745981072228435E-2</v>
      </c>
      <c r="AZ1904" s="45">
        <v>2.8745981072228435E-2</v>
      </c>
      <c r="BA1904" s="45">
        <v>2.8745981072228435E-2</v>
      </c>
      <c r="BB1904" s="45">
        <v>2.8745981072228435E-2</v>
      </c>
      <c r="BC1904" s="45">
        <v>2.8745981072228435E-2</v>
      </c>
      <c r="BD1904" s="45">
        <v>2.8745981072228435E-2</v>
      </c>
      <c r="BE1904" s="45">
        <v>2.8745981072228435E-2</v>
      </c>
      <c r="BF1904" s="45">
        <v>2.8745981072228435E-2</v>
      </c>
    </row>
    <row r="1905" spans="1:58" ht="13.5" thickBot="1" x14ac:dyDescent="0.25">
      <c r="A1905" s="6" t="s">
        <v>1350</v>
      </c>
      <c r="B1905" s="6" t="s">
        <v>1350</v>
      </c>
      <c r="C1905" s="6" t="s">
        <v>561</v>
      </c>
      <c r="D1905" s="6" t="s">
        <v>1350</v>
      </c>
      <c r="E1905" s="6">
        <v>3.3803143726799409</v>
      </c>
      <c r="F1905" s="6" t="s">
        <v>25</v>
      </c>
      <c r="G1905" s="21" t="s">
        <v>1305</v>
      </c>
      <c r="H1905" s="21" t="s">
        <v>1174</v>
      </c>
      <c r="I1905" s="21" t="s">
        <v>1216</v>
      </c>
      <c r="J1905" s="21" t="s">
        <v>240</v>
      </c>
      <c r="K1905" s="21" t="s">
        <v>271</v>
      </c>
      <c r="L1905" s="21" t="s">
        <v>574</v>
      </c>
      <c r="M1905" s="3">
        <v>1.6166971936301149</v>
      </c>
      <c r="N1905" s="3">
        <v>3.3803143726799409</v>
      </c>
      <c r="O1905" s="21" t="s">
        <v>1484</v>
      </c>
      <c r="P1905" s="21">
        <v>0</v>
      </c>
      <c r="Q1905" s="46">
        <v>2.7347053944944844E-3</v>
      </c>
      <c r="R1905" s="46">
        <v>3.2699222078038559E-3</v>
      </c>
      <c r="S1905" s="46">
        <v>3.6943195421518683E-3</v>
      </c>
      <c r="T1905" s="46">
        <v>4.0302806631304375E-3</v>
      </c>
      <c r="U1905" s="46">
        <v>4.2956691915118075E-3</v>
      </c>
      <c r="V1905" s="46">
        <v>4.5047417099685219E-3</v>
      </c>
      <c r="W1905" s="46">
        <v>4.6688760962444254E-3</v>
      </c>
      <c r="X1905" s="46">
        <v>4.7971527912916753E-3</v>
      </c>
      <c r="Y1905" s="46">
        <v>4.8968186977454472E-3</v>
      </c>
      <c r="Z1905" s="46">
        <v>4.9736574080185281E-3</v>
      </c>
      <c r="AA1905" s="46">
        <v>5.0322846759389582E-3</v>
      </c>
      <c r="AB1905" s="46">
        <v>5.076384226754529E-3</v>
      </c>
      <c r="AC1905" s="46">
        <v>5.0639008275409131E-3</v>
      </c>
      <c r="AD1905" s="46">
        <v>5.0511983190283409E-3</v>
      </c>
      <c r="AE1905" s="46">
        <v>5.0384353240953928E-3</v>
      </c>
      <c r="AF1905" s="46">
        <v>5.0256713282032716E-3</v>
      </c>
      <c r="AG1905" s="46">
        <v>5.0128920441875162E-3</v>
      </c>
      <c r="AH1905" s="46">
        <v>5.000112760171759E-3</v>
      </c>
      <c r="AI1905" s="46">
        <v>4.9873334761560027E-3</v>
      </c>
      <c r="AJ1905" s="46">
        <v>4.9745541921402446E-3</v>
      </c>
      <c r="AK1905" s="46">
        <v>3.6492730599308715E-2</v>
      </c>
      <c r="AL1905" s="45">
        <v>3.6492730599308715E-2</v>
      </c>
      <c r="AM1905" s="45">
        <v>2.7347053944944844E-3</v>
      </c>
      <c r="AN1905" s="45">
        <v>6.0046276022983399E-3</v>
      </c>
      <c r="AO1905" s="45">
        <v>9.6989471444502082E-3</v>
      </c>
      <c r="AP1905" s="45">
        <v>1.3729227807580645E-2</v>
      </c>
      <c r="AQ1905" s="45">
        <v>1.8024896999092453E-2</v>
      </c>
      <c r="AR1905" s="45">
        <v>2.2529638709060974E-2</v>
      </c>
      <c r="AS1905" s="45">
        <v>2.7198514805305399E-2</v>
      </c>
      <c r="AT1905" s="45">
        <v>3.1995667596597076E-2</v>
      </c>
      <c r="AU1905" s="45">
        <v>3.6492730599308715E-2</v>
      </c>
      <c r="AV1905" s="45">
        <v>3.6492730599308715E-2</v>
      </c>
      <c r="AW1905" s="45">
        <v>3.6492730599308715E-2</v>
      </c>
      <c r="AX1905" s="45">
        <v>3.6492730599308715E-2</v>
      </c>
      <c r="AY1905" s="45">
        <v>3.6492730599308715E-2</v>
      </c>
      <c r="AZ1905" s="45">
        <v>3.6492730599308715E-2</v>
      </c>
      <c r="BA1905" s="45">
        <v>3.6492730599308715E-2</v>
      </c>
      <c r="BB1905" s="45">
        <v>3.6492730599308715E-2</v>
      </c>
      <c r="BC1905" s="45">
        <v>3.6492730599308715E-2</v>
      </c>
      <c r="BD1905" s="45">
        <v>3.6492730599308715E-2</v>
      </c>
      <c r="BE1905" s="45">
        <v>3.6492730599308715E-2</v>
      </c>
      <c r="BF1905" s="45">
        <v>3.6492730599308715E-2</v>
      </c>
    </row>
    <row r="1906" spans="1:58" ht="13.5" thickBot="1" x14ac:dyDescent="0.25">
      <c r="A1906" s="6" t="s">
        <v>1350</v>
      </c>
      <c r="B1906" s="6" t="s">
        <v>1350</v>
      </c>
      <c r="C1906" s="6" t="s">
        <v>561</v>
      </c>
      <c r="D1906" s="6" t="s">
        <v>1350</v>
      </c>
      <c r="E1906" s="6">
        <v>4.0746108136603016</v>
      </c>
      <c r="F1906" s="6" t="s">
        <v>25</v>
      </c>
      <c r="G1906" s="21" t="s">
        <v>1305</v>
      </c>
      <c r="H1906" s="21" t="s">
        <v>1174</v>
      </c>
      <c r="I1906" s="21" t="s">
        <v>1216</v>
      </c>
      <c r="J1906" s="21" t="s">
        <v>240</v>
      </c>
      <c r="K1906" s="21" t="s">
        <v>273</v>
      </c>
      <c r="L1906" s="21" t="s">
        <v>575</v>
      </c>
      <c r="M1906" s="3">
        <v>2.0840955298917221</v>
      </c>
      <c r="N1906" s="3">
        <v>4.0746108136603016</v>
      </c>
      <c r="O1906" s="21" t="s">
        <v>1484</v>
      </c>
      <c r="P1906" s="21">
        <v>0</v>
      </c>
      <c r="Q1906" s="46">
        <v>1.4003241543193309E-3</v>
      </c>
      <c r="R1906" s="46">
        <v>1.6750982763011481E-3</v>
      </c>
      <c r="S1906" s="46">
        <v>1.8932233777774186E-3</v>
      </c>
      <c r="T1906" s="46">
        <v>2.0661270216124281E-3</v>
      </c>
      <c r="U1906" s="46">
        <v>2.2029320543563344E-3</v>
      </c>
      <c r="V1906" s="46">
        <v>2.3109214214428169E-3</v>
      </c>
      <c r="W1906" s="46">
        <v>2.3959092384576376E-3</v>
      </c>
      <c r="X1906" s="46">
        <v>2.4625370247537363E-3</v>
      </c>
      <c r="Y1906" s="46">
        <v>2.5145101926708087E-3</v>
      </c>
      <c r="Z1906" s="46">
        <v>2.5547868416090588E-3</v>
      </c>
      <c r="AA1906" s="46">
        <v>2.5857284761141293E-3</v>
      </c>
      <c r="AB1906" s="46">
        <v>2.6092203271386428E-3</v>
      </c>
      <c r="AC1906" s="46">
        <v>2.6036301628182693E-3</v>
      </c>
      <c r="AD1906" s="46">
        <v>2.5979236834890729E-3</v>
      </c>
      <c r="AE1906" s="46">
        <v>2.5921824014036618E-3</v>
      </c>
      <c r="AF1906" s="46">
        <v>2.5864369028081673E-3</v>
      </c>
      <c r="AG1906" s="46">
        <v>2.5806835380754603E-3</v>
      </c>
      <c r="AH1906" s="46">
        <v>2.5749301733427538E-3</v>
      </c>
      <c r="AI1906" s="46">
        <v>2.5691768086100464E-3</v>
      </c>
      <c r="AJ1906" s="46">
        <v>2.5634234438773394E-3</v>
      </c>
      <c r="AK1906" s="46">
        <v>1.8804965738873719E-2</v>
      </c>
      <c r="AL1906" s="45">
        <v>1.8804965738873719E-2</v>
      </c>
      <c r="AM1906" s="45">
        <v>1.4003241543193309E-3</v>
      </c>
      <c r="AN1906" s="45">
        <v>3.0754224306204789E-3</v>
      </c>
      <c r="AO1906" s="45">
        <v>4.9686458083978979E-3</v>
      </c>
      <c r="AP1906" s="45">
        <v>7.034772830010326E-3</v>
      </c>
      <c r="AQ1906" s="45">
        <v>9.2377048843666609E-3</v>
      </c>
      <c r="AR1906" s="45">
        <v>1.1548626305809478E-2</v>
      </c>
      <c r="AS1906" s="45">
        <v>1.3944535544267115E-2</v>
      </c>
      <c r="AT1906" s="45">
        <v>1.6407072569020853E-2</v>
      </c>
      <c r="AU1906" s="45">
        <v>1.8804965738873719E-2</v>
      </c>
      <c r="AV1906" s="45">
        <v>1.8804965738873719E-2</v>
      </c>
      <c r="AW1906" s="45">
        <v>1.8804965738873719E-2</v>
      </c>
      <c r="AX1906" s="45">
        <v>1.8804965738873719E-2</v>
      </c>
      <c r="AY1906" s="45">
        <v>1.8804965738873719E-2</v>
      </c>
      <c r="AZ1906" s="45">
        <v>1.8804965738873719E-2</v>
      </c>
      <c r="BA1906" s="45">
        <v>1.8804965738873719E-2</v>
      </c>
      <c r="BB1906" s="45">
        <v>1.8804965738873719E-2</v>
      </c>
      <c r="BC1906" s="45">
        <v>1.8804965738873719E-2</v>
      </c>
      <c r="BD1906" s="45">
        <v>1.8804965738873719E-2</v>
      </c>
      <c r="BE1906" s="45">
        <v>1.8804965738873719E-2</v>
      </c>
      <c r="BF1906" s="45">
        <v>1.8804965738873719E-2</v>
      </c>
    </row>
    <row r="1907" spans="1:58" ht="13.5" thickBot="1" x14ac:dyDescent="0.25">
      <c r="A1907" s="6" t="s">
        <v>1350</v>
      </c>
      <c r="B1907" s="6" t="s">
        <v>1350</v>
      </c>
      <c r="C1907" s="6" t="s">
        <v>561</v>
      </c>
      <c r="D1907" s="6" t="s">
        <v>1350</v>
      </c>
      <c r="E1907" s="6">
        <v>3.3803143726799405</v>
      </c>
      <c r="F1907" s="6" t="s">
        <v>25</v>
      </c>
      <c r="G1907" s="21" t="s">
        <v>1305</v>
      </c>
      <c r="H1907" s="21" t="s">
        <v>1174</v>
      </c>
      <c r="I1907" s="21" t="s">
        <v>1216</v>
      </c>
      <c r="J1907" s="21" t="s">
        <v>240</v>
      </c>
      <c r="K1907" s="21" t="s">
        <v>275</v>
      </c>
      <c r="L1907" s="21" t="s">
        <v>576</v>
      </c>
      <c r="M1907" s="3">
        <v>1.616697193630114</v>
      </c>
      <c r="N1907" s="3">
        <v>3.3803143726799405</v>
      </c>
      <c r="O1907" s="21" t="s">
        <v>1484</v>
      </c>
      <c r="P1907" s="21">
        <v>0</v>
      </c>
      <c r="Q1907" s="46">
        <v>1.8990199884022947E-3</v>
      </c>
      <c r="R1907" s="46">
        <v>2.2706824821574429E-3</v>
      </c>
      <c r="S1907" s="46">
        <v>2.5653902859940252E-3</v>
      </c>
      <c r="T1907" s="46">
        <v>2.7986866715384289E-3</v>
      </c>
      <c r="U1907" s="46">
        <v>2.9829764020167116E-3</v>
      </c>
      <c r="V1907" s="46">
        <v>3.1281594598971743E-3</v>
      </c>
      <c r="W1907" s="46">
        <v>3.2421368122472986E-3</v>
      </c>
      <c r="X1907" s="46">
        <v>3.33121405194973E-3</v>
      </c>
      <c r="Y1907" s="46">
        <v>3.4004235356838754E-3</v>
      </c>
      <c r="Z1907" s="46">
        <v>3.4537814758061995E-3</v>
      </c>
      <c r="AA1907" s="46">
        <v>3.4944931202379728E-3</v>
      </c>
      <c r="AB1907" s="46">
        <v>3.5251165024300464E-3</v>
      </c>
      <c r="AC1907" s="46">
        <v>3.5164478448563323E-3</v>
      </c>
      <c r="AD1907" s="46">
        <v>3.5076270345354883E-3</v>
      </c>
      <c r="AE1907" s="46">
        <v>3.4987642215471727E-3</v>
      </c>
      <c r="AF1907" s="46">
        <v>3.4899007134779588E-3</v>
      </c>
      <c r="AG1907" s="46">
        <v>3.4810265891089334E-3</v>
      </c>
      <c r="AH1907" s="46">
        <v>3.4721524647399055E-3</v>
      </c>
      <c r="AI1907" s="46">
        <v>3.4632783403708792E-3</v>
      </c>
      <c r="AJ1907" s="46">
        <v>3.454404216001853E-3</v>
      </c>
      <c r="AK1907" s="46">
        <v>2.5341093405886837E-2</v>
      </c>
      <c r="AL1907" s="45">
        <v>2.5341093405886837E-2</v>
      </c>
      <c r="AM1907" s="45">
        <v>1.8990199884022947E-3</v>
      </c>
      <c r="AN1907" s="45">
        <v>4.1697024705597378E-3</v>
      </c>
      <c r="AO1907" s="45">
        <v>6.735092756553763E-3</v>
      </c>
      <c r="AP1907" s="45">
        <v>9.5337794280921928E-3</v>
      </c>
      <c r="AQ1907" s="45">
        <v>1.2516755830108904E-2</v>
      </c>
      <c r="AR1907" s="45">
        <v>1.5644915290006077E-2</v>
      </c>
      <c r="AS1907" s="45">
        <v>1.8887052102253374E-2</v>
      </c>
      <c r="AT1907" s="45">
        <v>2.2218266154203102E-2</v>
      </c>
      <c r="AU1907" s="45">
        <v>2.5341093405886837E-2</v>
      </c>
      <c r="AV1907" s="45">
        <v>2.5341093405886837E-2</v>
      </c>
      <c r="AW1907" s="45">
        <v>2.5341093405886837E-2</v>
      </c>
      <c r="AX1907" s="45">
        <v>2.5341093405886837E-2</v>
      </c>
      <c r="AY1907" s="45">
        <v>2.5341093405886837E-2</v>
      </c>
      <c r="AZ1907" s="45">
        <v>2.5341093405886837E-2</v>
      </c>
      <c r="BA1907" s="45">
        <v>2.5341093405886837E-2</v>
      </c>
      <c r="BB1907" s="45">
        <v>2.5341093405886837E-2</v>
      </c>
      <c r="BC1907" s="45">
        <v>2.5341093405886837E-2</v>
      </c>
      <c r="BD1907" s="45">
        <v>2.5341093405886837E-2</v>
      </c>
      <c r="BE1907" s="45">
        <v>2.5341093405886837E-2</v>
      </c>
      <c r="BF1907" s="45">
        <v>2.5341093405886837E-2</v>
      </c>
    </row>
    <row r="1908" spans="1:58" ht="13.5" thickBot="1" x14ac:dyDescent="0.25">
      <c r="A1908" s="6" t="s">
        <v>1137</v>
      </c>
      <c r="B1908" s="6" t="s">
        <v>1351</v>
      </c>
      <c r="C1908" s="6" t="s">
        <v>561</v>
      </c>
      <c r="D1908" s="6" t="s">
        <v>1137</v>
      </c>
      <c r="E1908" s="6">
        <v>16.116236481654653</v>
      </c>
      <c r="F1908" s="6" t="s">
        <v>25</v>
      </c>
      <c r="G1908" s="21" t="s">
        <v>1305</v>
      </c>
      <c r="H1908" s="21" t="s">
        <v>1174</v>
      </c>
      <c r="I1908" s="21" t="s">
        <v>1216</v>
      </c>
      <c r="J1908" s="21" t="s">
        <v>240</v>
      </c>
      <c r="K1908" s="21" t="s">
        <v>277</v>
      </c>
      <c r="L1908" s="21" t="s">
        <v>577</v>
      </c>
      <c r="M1908" s="3">
        <v>10.190482760047235</v>
      </c>
      <c r="N1908" s="3">
        <v>16.116236481654653</v>
      </c>
      <c r="O1908" s="21" t="s">
        <v>1484</v>
      </c>
      <c r="P1908" s="21">
        <v>0</v>
      </c>
      <c r="Q1908" s="46">
        <v>4.4851495376738212E-3</v>
      </c>
      <c r="R1908" s="46">
        <v>5.3472188737042382E-3</v>
      </c>
      <c r="S1908" s="46">
        <v>6.0254049975521362E-3</v>
      </c>
      <c r="T1908" s="46">
        <v>6.5571821460375492E-3</v>
      </c>
      <c r="U1908" s="46">
        <v>6.9723950324970746E-3</v>
      </c>
      <c r="V1908" s="46">
        <v>7.2948121371399404E-3</v>
      </c>
      <c r="W1908" s="46">
        <v>7.5433627640526081E-3</v>
      </c>
      <c r="X1908" s="46">
        <v>7.73312224658912E-3</v>
      </c>
      <c r="Y1908" s="46">
        <v>7.8760965754494979E-3</v>
      </c>
      <c r="Z1908" s="46">
        <v>7.9818472848473647E-3</v>
      </c>
      <c r="AA1908" s="46">
        <v>8.0579891185159781E-3</v>
      </c>
      <c r="AB1908" s="46">
        <v>8.1105863762205507E-3</v>
      </c>
      <c r="AC1908" s="46">
        <v>8.0727975255837602E-3</v>
      </c>
      <c r="AD1908" s="46">
        <v>8.0347810282446926E-3</v>
      </c>
      <c r="AE1908" s="46">
        <v>7.996790338896817E-3</v>
      </c>
      <c r="AF1908" s="46">
        <v>7.9589198754104022E-3</v>
      </c>
      <c r="AG1908" s="46">
        <v>7.9210251618130542E-3</v>
      </c>
      <c r="AH1908" s="46">
        <v>7.8831304482157097E-3</v>
      </c>
      <c r="AI1908" s="46">
        <v>7.8452357346183652E-3</v>
      </c>
      <c r="AJ1908" s="46">
        <v>7.8073410210210232E-3</v>
      </c>
      <c r="AK1908" s="46">
        <v>5.7273713698246444E-2</v>
      </c>
      <c r="AL1908" s="45">
        <v>5.7273713698246444E-2</v>
      </c>
      <c r="AM1908" s="45">
        <v>4.4851495376738212E-3</v>
      </c>
      <c r="AN1908" s="45">
        <v>9.8323684113780594E-3</v>
      </c>
      <c r="AO1908" s="45">
        <v>1.5857773408930194E-2</v>
      </c>
      <c r="AP1908" s="45">
        <v>2.2414955554967742E-2</v>
      </c>
      <c r="AQ1908" s="45">
        <v>2.9387350587464816E-2</v>
      </c>
      <c r="AR1908" s="45">
        <v>3.6682162724604755E-2</v>
      </c>
      <c r="AS1908" s="45">
        <v>4.4225525488657366E-2</v>
      </c>
      <c r="AT1908" s="45">
        <v>5.1958647735246485E-2</v>
      </c>
      <c r="AU1908" s="45">
        <v>5.7273713698246444E-2</v>
      </c>
      <c r="AV1908" s="45">
        <v>5.7273713698246444E-2</v>
      </c>
      <c r="AW1908" s="45">
        <v>5.7273713698246444E-2</v>
      </c>
      <c r="AX1908" s="45">
        <v>5.7273713698246444E-2</v>
      </c>
      <c r="AY1908" s="45">
        <v>5.7273713698246444E-2</v>
      </c>
      <c r="AZ1908" s="45">
        <v>5.7273713698246444E-2</v>
      </c>
      <c r="BA1908" s="45">
        <v>5.7273713698246444E-2</v>
      </c>
      <c r="BB1908" s="45">
        <v>5.7273713698246444E-2</v>
      </c>
      <c r="BC1908" s="45">
        <v>5.7273713698246444E-2</v>
      </c>
      <c r="BD1908" s="45">
        <v>5.7273713698246444E-2</v>
      </c>
      <c r="BE1908" s="45">
        <v>5.7273713698246444E-2</v>
      </c>
      <c r="BF1908" s="45">
        <v>5.7273713698246444E-2</v>
      </c>
    </row>
    <row r="1909" spans="1:58" ht="13.5" thickBot="1" x14ac:dyDescent="0.25">
      <c r="A1909" s="6" t="s">
        <v>1351</v>
      </c>
      <c r="B1909" s="6" t="s">
        <v>1141</v>
      </c>
      <c r="C1909" s="6" t="s">
        <v>561</v>
      </c>
      <c r="D1909" s="6" t="s">
        <v>1351</v>
      </c>
      <c r="E1909" s="6">
        <v>13.094153269355568</v>
      </c>
      <c r="F1909" s="6" t="s">
        <v>25</v>
      </c>
      <c r="G1909" s="21" t="s">
        <v>1305</v>
      </c>
      <c r="H1909" s="21" t="s">
        <v>1174</v>
      </c>
      <c r="I1909" s="21" t="s">
        <v>1216</v>
      </c>
      <c r="J1909" s="21" t="s">
        <v>240</v>
      </c>
      <c r="K1909" s="21" t="s">
        <v>279</v>
      </c>
      <c r="L1909" s="21" t="s">
        <v>578</v>
      </c>
      <c r="M1909" s="3">
        <v>8.1560251680160558</v>
      </c>
      <c r="N1909" s="3">
        <v>13.094153269355568</v>
      </c>
      <c r="O1909" s="21" t="s">
        <v>1484</v>
      </c>
      <c r="P1909" s="21">
        <v>0</v>
      </c>
      <c r="Q1909" s="46">
        <v>3.0790954834515609E-3</v>
      </c>
      <c r="R1909" s="46">
        <v>3.6481251717635482E-3</v>
      </c>
      <c r="S1909" s="46">
        <v>4.087865872524213E-3</v>
      </c>
      <c r="T1909" s="46">
        <v>4.4252087382793889E-3</v>
      </c>
      <c r="U1909" s="46">
        <v>4.6814721524984833E-3</v>
      </c>
      <c r="V1909" s="46">
        <v>4.8735564156275361E-3</v>
      </c>
      <c r="W1909" s="46">
        <v>5.0148591801173776E-3</v>
      </c>
      <c r="X1909" s="46">
        <v>5.1160012072399242E-3</v>
      </c>
      <c r="Y1909" s="46">
        <v>5.1854017470187638E-3</v>
      </c>
      <c r="Z1909" s="46">
        <v>5.2297346993654282E-3</v>
      </c>
      <c r="AA1909" s="46">
        <v>5.2542902585561713E-3</v>
      </c>
      <c r="AB1909" s="46">
        <v>5.2632616249017727E-3</v>
      </c>
      <c r="AC1909" s="46">
        <v>5.2137660982494328E-3</v>
      </c>
      <c r="AD1909" s="46">
        <v>5.1644593213514512E-3</v>
      </c>
      <c r="AE1909" s="46">
        <v>5.1155031860398124E-3</v>
      </c>
      <c r="AF1909" s="46">
        <v>5.0669554985313591E-3</v>
      </c>
      <c r="AG1909" s="46">
        <v>5.018392318451222E-3</v>
      </c>
      <c r="AH1909" s="46">
        <v>4.9698291383710866E-3</v>
      </c>
      <c r="AI1909" s="46">
        <v>4.9212659582909485E-3</v>
      </c>
      <c r="AJ1909" s="46">
        <v>4.8727027782108122E-3</v>
      </c>
      <c r="AK1909" s="46">
        <v>3.5745560889999285E-2</v>
      </c>
      <c r="AL1909" s="45">
        <v>3.5745560889999285E-2</v>
      </c>
      <c r="AM1909" s="45">
        <v>3.0790954834515609E-3</v>
      </c>
      <c r="AN1909" s="45">
        <v>6.7272206552151086E-3</v>
      </c>
      <c r="AO1909" s="45">
        <v>1.0815086527739323E-2</v>
      </c>
      <c r="AP1909" s="45">
        <v>1.5240295266018711E-2</v>
      </c>
      <c r="AQ1909" s="45">
        <v>1.9921767418517193E-2</v>
      </c>
      <c r="AR1909" s="45">
        <v>2.479532383414473E-2</v>
      </c>
      <c r="AS1909" s="45">
        <v>2.9810183014262109E-2</v>
      </c>
      <c r="AT1909" s="45">
        <v>3.4926184221502031E-2</v>
      </c>
      <c r="AU1909" s="45">
        <v>3.5745560889999285E-2</v>
      </c>
      <c r="AV1909" s="45">
        <v>3.5745560889999285E-2</v>
      </c>
      <c r="AW1909" s="45">
        <v>3.5745560889999285E-2</v>
      </c>
      <c r="AX1909" s="45">
        <v>3.5745560889999285E-2</v>
      </c>
      <c r="AY1909" s="45">
        <v>3.5745560889999285E-2</v>
      </c>
      <c r="AZ1909" s="45">
        <v>3.5745560889999285E-2</v>
      </c>
      <c r="BA1909" s="45">
        <v>3.5745560889999285E-2</v>
      </c>
      <c r="BB1909" s="45">
        <v>3.5745560889999285E-2</v>
      </c>
      <c r="BC1909" s="45">
        <v>3.5745560889999285E-2</v>
      </c>
      <c r="BD1909" s="45">
        <v>3.5745560889999285E-2</v>
      </c>
      <c r="BE1909" s="45">
        <v>3.5745560889999285E-2</v>
      </c>
      <c r="BF1909" s="45">
        <v>3.5745560889999285E-2</v>
      </c>
    </row>
    <row r="1910" spans="1:58" ht="13.5" thickBot="1" x14ac:dyDescent="0.25">
      <c r="A1910" s="6" t="s">
        <v>1351</v>
      </c>
      <c r="B1910" s="6" t="s">
        <v>1141</v>
      </c>
      <c r="C1910" s="6" t="s">
        <v>597</v>
      </c>
      <c r="D1910" s="6" t="s">
        <v>1351</v>
      </c>
      <c r="E1910" s="6">
        <v>10.610773460269986</v>
      </c>
      <c r="F1910" s="6" t="s">
        <v>7</v>
      </c>
      <c r="G1910" s="21" t="s">
        <v>1305</v>
      </c>
      <c r="H1910" s="21" t="s">
        <v>1174</v>
      </c>
      <c r="I1910" s="21" t="s">
        <v>1266</v>
      </c>
      <c r="J1910" s="21" t="s">
        <v>240</v>
      </c>
      <c r="K1910" s="21" t="s">
        <v>1267</v>
      </c>
      <c r="L1910" s="21" t="s">
        <v>598</v>
      </c>
      <c r="M1910" s="3">
        <v>7.3464361356484273</v>
      </c>
      <c r="N1910" s="3">
        <v>10.610773460269986</v>
      </c>
      <c r="O1910" s="21" t="s">
        <v>1449</v>
      </c>
      <c r="P1910" s="21">
        <v>0</v>
      </c>
      <c r="Q1910" s="46">
        <v>0.3650700681682808</v>
      </c>
      <c r="R1910" s="46">
        <v>0.4310840114825828</v>
      </c>
      <c r="S1910" s="46">
        <v>0.48308950435737125</v>
      </c>
      <c r="T1910" s="46">
        <v>0.52393760118985078</v>
      </c>
      <c r="U1910" s="46">
        <v>0.55589963076118876</v>
      </c>
      <c r="V1910" s="46">
        <v>0.58078507840636395</v>
      </c>
      <c r="W1910" s="46">
        <v>0.60003549674689338</v>
      </c>
      <c r="X1910" s="46">
        <v>0.61479931983326186</v>
      </c>
      <c r="Y1910" s="46">
        <v>0.62599146414347329</v>
      </c>
      <c r="Z1910" s="46">
        <v>0.63434081011535326</v>
      </c>
      <c r="AA1910" s="46">
        <v>0.64042802874308269</v>
      </c>
      <c r="AB1910" s="46">
        <v>0.64471571657439042</v>
      </c>
      <c r="AC1910" s="46">
        <v>0.64207263453255448</v>
      </c>
      <c r="AD1910" s="46">
        <v>0.63941176992443272</v>
      </c>
      <c r="AE1910" s="46">
        <v>0.63675253662394382</v>
      </c>
      <c r="AF1910" s="46">
        <v>0.63410216096559335</v>
      </c>
      <c r="AG1910" s="46">
        <v>0.63144992297290814</v>
      </c>
      <c r="AH1910" s="46">
        <v>0.62879768498022326</v>
      </c>
      <c r="AI1910" s="46">
        <v>0.62614544698753749</v>
      </c>
      <c r="AJ1910" s="46">
        <v>0.6234932089948525</v>
      </c>
      <c r="AK1910" s="46">
        <v>1.7996405090841463</v>
      </c>
      <c r="AL1910" s="45">
        <v>1.7996405090841463</v>
      </c>
      <c r="AM1910" s="45">
        <v>0.3650700681682808</v>
      </c>
      <c r="AN1910" s="45">
        <v>0.7961540796508636</v>
      </c>
      <c r="AO1910" s="45">
        <v>1.2792435840082348</v>
      </c>
      <c r="AP1910" s="45">
        <v>1.7996405090841463</v>
      </c>
      <c r="AQ1910" s="45">
        <v>1.7996405090841463</v>
      </c>
      <c r="AR1910" s="45">
        <v>1.7996405090841463</v>
      </c>
      <c r="AS1910" s="45">
        <v>1.7996405090841463</v>
      </c>
      <c r="AT1910" s="45">
        <v>1.7996405090841463</v>
      </c>
      <c r="AU1910" s="45">
        <v>1.7996405090841463</v>
      </c>
      <c r="AV1910" s="45">
        <v>1.7996405090841463</v>
      </c>
      <c r="AW1910" s="45">
        <v>1.7996405090841463</v>
      </c>
      <c r="AX1910" s="45">
        <v>1.7996405090841463</v>
      </c>
      <c r="AY1910" s="45">
        <v>1.7996405090841463</v>
      </c>
      <c r="AZ1910" s="45">
        <v>1.7996405090841463</v>
      </c>
      <c r="BA1910" s="45">
        <v>1.7996405090841463</v>
      </c>
      <c r="BB1910" s="45">
        <v>1.7996405090841463</v>
      </c>
      <c r="BC1910" s="45">
        <v>1.7996405090841463</v>
      </c>
      <c r="BD1910" s="45">
        <v>1.7996405090841463</v>
      </c>
      <c r="BE1910" s="45">
        <v>1.7996405090841463</v>
      </c>
      <c r="BF1910" s="45">
        <v>1.7996405090841463</v>
      </c>
    </row>
    <row r="1911" spans="1:58" ht="13.5" thickBot="1" x14ac:dyDescent="0.25">
      <c r="A1911" s="6" t="s">
        <v>1137</v>
      </c>
      <c r="B1911" s="6" t="s">
        <v>1351</v>
      </c>
      <c r="C1911" s="6" t="s">
        <v>599</v>
      </c>
      <c r="D1911" s="6" t="s">
        <v>1137</v>
      </c>
      <c r="E1911" s="6">
        <v>15.95017355067186</v>
      </c>
      <c r="F1911" s="6" t="s">
        <v>300</v>
      </c>
      <c r="G1911" s="21" t="s">
        <v>1305</v>
      </c>
      <c r="H1911" s="21" t="s">
        <v>1159</v>
      </c>
      <c r="I1911" s="21" t="s">
        <v>1183</v>
      </c>
      <c r="J1911" s="21" t="s">
        <v>240</v>
      </c>
      <c r="K1911" s="21" t="s">
        <v>301</v>
      </c>
      <c r="L1911" s="21" t="s">
        <v>600</v>
      </c>
      <c r="M1911" s="3">
        <v>10.387620750001371</v>
      </c>
      <c r="N1911" s="3">
        <v>15.95017355067186</v>
      </c>
      <c r="O1911" s="21" t="s">
        <v>1485</v>
      </c>
      <c r="P1911" s="21">
        <v>0</v>
      </c>
      <c r="Q1911" s="46">
        <v>1.2618720178314706</v>
      </c>
      <c r="R1911" s="46">
        <v>1.2574248565982009</v>
      </c>
      <c r="S1911" s="46">
        <v>1.2533395343788856</v>
      </c>
      <c r="T1911" s="46">
        <v>1.2497770230824854</v>
      </c>
      <c r="U1911" s="46">
        <v>1.2461102590268225</v>
      </c>
      <c r="V1911" s="46">
        <v>1.1184469512916069</v>
      </c>
      <c r="W1911" s="46">
        <v>0.89212011421703419</v>
      </c>
      <c r="X1911" s="46">
        <v>0.71149084946810304</v>
      </c>
      <c r="Y1911" s="46">
        <v>0.56738829908364419</v>
      </c>
      <c r="Z1911" s="46">
        <v>0.45254114422233105</v>
      </c>
      <c r="AA1911" s="46">
        <v>0.36094444315766749</v>
      </c>
      <c r="AB1911" s="46">
        <v>0.28781271543483017</v>
      </c>
      <c r="AC1911" s="46">
        <v>0.22943915525398756</v>
      </c>
      <c r="AD1911" s="46">
        <v>0.18293686634014683</v>
      </c>
      <c r="AE1911" s="46">
        <v>0.14585622701579176</v>
      </c>
      <c r="AF1911" s="46">
        <v>0.11628363591093087</v>
      </c>
      <c r="AG1911" s="46">
        <v>4.3859653558040389E-4</v>
      </c>
      <c r="AH1911" s="46">
        <v>0</v>
      </c>
      <c r="AI1911" s="46">
        <v>0</v>
      </c>
      <c r="AJ1911" s="46">
        <v>0</v>
      </c>
      <c r="AK1911" s="46">
        <v>10.90400843391026</v>
      </c>
      <c r="AL1911" s="45">
        <v>10.90400843391026</v>
      </c>
      <c r="AM1911" s="45">
        <v>1.2618720178314706</v>
      </c>
      <c r="AN1911" s="45">
        <v>2.5192968744296715</v>
      </c>
      <c r="AO1911" s="45">
        <v>3.7726364088085571</v>
      </c>
      <c r="AP1911" s="45">
        <v>5.0224134318910423</v>
      </c>
      <c r="AQ1911" s="45">
        <v>6.2685236909178652</v>
      </c>
      <c r="AR1911" s="45">
        <v>7.3869706422094721</v>
      </c>
      <c r="AS1911" s="45">
        <v>8.2790907564265055</v>
      </c>
      <c r="AT1911" s="45">
        <v>8.990581605894608</v>
      </c>
      <c r="AU1911" s="45">
        <v>9.5579699049782523</v>
      </c>
      <c r="AV1911" s="45">
        <v>10.010511049200584</v>
      </c>
      <c r="AW1911" s="45">
        <v>10.371455492358251</v>
      </c>
      <c r="AX1911" s="45">
        <v>10.659268207793081</v>
      </c>
      <c r="AY1911" s="45">
        <v>10.888707363047068</v>
      </c>
      <c r="AZ1911" s="45">
        <v>10.90400843391026</v>
      </c>
      <c r="BA1911" s="45">
        <v>10.90400843391026</v>
      </c>
      <c r="BB1911" s="45">
        <v>10.90400843391026</v>
      </c>
      <c r="BC1911" s="45">
        <v>10.90400843391026</v>
      </c>
      <c r="BD1911" s="45">
        <v>10.90400843391026</v>
      </c>
      <c r="BE1911" s="45">
        <v>10.90400843391026</v>
      </c>
      <c r="BF1911" s="45">
        <v>10.90400843391026</v>
      </c>
    </row>
    <row r="1912" spans="1:58" ht="13.5" thickBot="1" x14ac:dyDescent="0.25">
      <c r="A1912" s="6" t="s">
        <v>1350</v>
      </c>
      <c r="B1912" s="6" t="s">
        <v>1137</v>
      </c>
      <c r="C1912" s="6" t="s">
        <v>601</v>
      </c>
      <c r="D1912" s="6" t="s">
        <v>1350</v>
      </c>
      <c r="E1912" s="6">
        <v>-97.359544539691612</v>
      </c>
      <c r="F1912" s="6" t="s">
        <v>308</v>
      </c>
      <c r="G1912" s="21" t="s">
        <v>1305</v>
      </c>
      <c r="H1912" s="21" t="s">
        <v>1159</v>
      </c>
      <c r="I1912" s="21" t="s">
        <v>1183</v>
      </c>
      <c r="J1912" s="21" t="s">
        <v>240</v>
      </c>
      <c r="K1912" s="21" t="s">
        <v>301</v>
      </c>
      <c r="L1912" s="21" t="s">
        <v>1412</v>
      </c>
      <c r="M1912" s="3">
        <v>15.12760349066936</v>
      </c>
      <c r="N1912" s="3">
        <v>-97.359544539691612</v>
      </c>
      <c r="O1912" s="21" t="s">
        <v>1486</v>
      </c>
      <c r="P1912" s="21" t="s">
        <v>1486</v>
      </c>
      <c r="Q1912" s="46">
        <v>2.5497109132744014E-2</v>
      </c>
      <c r="R1912" s="46">
        <v>2.5407276021177663E-2</v>
      </c>
      <c r="S1912" s="46">
        <v>2.532475209468572E-2</v>
      </c>
      <c r="T1912" s="46">
        <v>2.5252789002286082E-2</v>
      </c>
      <c r="U1912" s="46">
        <v>2.5178719993491083E-2</v>
      </c>
      <c r="V1912" s="46">
        <v>2.259990812561688E-2</v>
      </c>
      <c r="W1912" s="46">
        <v>1.8028082878249113E-2</v>
      </c>
      <c r="X1912" s="46">
        <v>1.437935326373794E-2</v>
      </c>
      <c r="Y1912" s="46">
        <v>1.1468467013687618E-2</v>
      </c>
      <c r="Z1912" s="46">
        <v>9.1485427441220825E-3</v>
      </c>
      <c r="AA1912" s="46">
        <v>7.2982800182525556E-3</v>
      </c>
      <c r="AB1912" s="46">
        <v>5.82101164164935E-3</v>
      </c>
      <c r="AC1912" s="46">
        <v>4.6418597581915997E-3</v>
      </c>
      <c r="AD1912" s="46">
        <v>3.7025087679834119E-3</v>
      </c>
      <c r="AE1912" s="46">
        <v>2.9534760627025654E-3</v>
      </c>
      <c r="AF1912" s="46">
        <v>2.3561066990387286E-3</v>
      </c>
      <c r="AG1912" s="46">
        <v>1.6025060271191222E-5</v>
      </c>
      <c r="AH1912" s="46">
        <v>5.7070695102254138E-6</v>
      </c>
      <c r="AI1912" s="46">
        <v>1.9400962296437612E-6</v>
      </c>
      <c r="AJ1912" s="46">
        <v>6.3085308480364456E-7</v>
      </c>
      <c r="AK1912" s="46">
        <v>0.22040539244151755</v>
      </c>
      <c r="AL1912" s="45">
        <v>0.22040539244151755</v>
      </c>
      <c r="AM1912" s="45">
        <v>2.5497109132744014E-2</v>
      </c>
      <c r="AN1912" s="45">
        <v>5.0904385153921677E-2</v>
      </c>
      <c r="AO1912" s="45">
        <v>7.6229137248607401E-2</v>
      </c>
      <c r="AP1912" s="45">
        <v>0.10148192625089349</v>
      </c>
      <c r="AQ1912" s="45">
        <v>0.12666064624438456</v>
      </c>
      <c r="AR1912" s="45">
        <v>0.14926055437000144</v>
      </c>
      <c r="AS1912" s="45">
        <v>0.16728863724825055</v>
      </c>
      <c r="AT1912" s="45">
        <v>0.18166799051198848</v>
      </c>
      <c r="AU1912" s="45">
        <v>0.1931364575256761</v>
      </c>
      <c r="AV1912" s="45">
        <v>0.20228500026979818</v>
      </c>
      <c r="AW1912" s="45">
        <v>0.20958328028805073</v>
      </c>
      <c r="AX1912" s="45">
        <v>0.21540429192970009</v>
      </c>
      <c r="AY1912" s="45">
        <v>0.22004615168789168</v>
      </c>
      <c r="AZ1912" s="45">
        <v>0.22040539244151755</v>
      </c>
      <c r="BA1912" s="45">
        <v>0.22040539244151755</v>
      </c>
      <c r="BB1912" s="45">
        <v>0.22040539244151755</v>
      </c>
      <c r="BC1912" s="45">
        <v>0.22040539244151755</v>
      </c>
      <c r="BD1912" s="45">
        <v>0.22040539244151755</v>
      </c>
      <c r="BE1912" s="45">
        <v>0.22040539244151755</v>
      </c>
      <c r="BF1912" s="45">
        <v>0.22040539244151755</v>
      </c>
    </row>
    <row r="1913" spans="1:58" ht="13.5" thickBot="1" x14ac:dyDescent="0.25">
      <c r="A1913" s="6" t="s">
        <v>1354</v>
      </c>
      <c r="B1913" s="6" t="s">
        <v>1142</v>
      </c>
      <c r="C1913" s="6" t="s">
        <v>602</v>
      </c>
      <c r="D1913" s="6" t="s">
        <v>1354</v>
      </c>
      <c r="E1913" s="6">
        <v>41.298549029779863</v>
      </c>
      <c r="F1913" s="6" t="s">
        <v>314</v>
      </c>
      <c r="G1913" s="21" t="s">
        <v>1305</v>
      </c>
      <c r="H1913" s="21" t="s">
        <v>1159</v>
      </c>
      <c r="I1913" s="21" t="s">
        <v>1183</v>
      </c>
      <c r="J1913" s="21" t="s">
        <v>240</v>
      </c>
      <c r="K1913" s="21" t="s">
        <v>245</v>
      </c>
      <c r="L1913" s="21" t="s">
        <v>603</v>
      </c>
      <c r="M1913" s="3">
        <v>27.103570834972757</v>
      </c>
      <c r="N1913" s="3">
        <v>41.298549029779863</v>
      </c>
      <c r="O1913" s="21" t="s">
        <v>1450</v>
      </c>
      <c r="P1913" s="21">
        <v>0</v>
      </c>
      <c r="Q1913" s="46">
        <v>6.9800330892471844E-3</v>
      </c>
      <c r="R1913" s="46">
        <v>1.0998877405689727E-2</v>
      </c>
      <c r="S1913" s="46">
        <v>2.2036611830108986E-2</v>
      </c>
      <c r="T1913" s="46">
        <v>3.852693709056873E-2</v>
      </c>
      <c r="U1913" s="46">
        <v>5.9809108169754356E-2</v>
      </c>
      <c r="V1913" s="46">
        <v>8.352330342688051E-2</v>
      </c>
      <c r="W1913" s="46">
        <v>0.10601184440777413</v>
      </c>
      <c r="X1913" s="46">
        <v>0.12332665502621425</v>
      </c>
      <c r="Y1913" s="46">
        <v>0.13242265413419232</v>
      </c>
      <c r="Z1913" s="46">
        <v>0.13202506972224295</v>
      </c>
      <c r="AA1913" s="46">
        <v>0.12284640064714382</v>
      </c>
      <c r="AB1913" s="46">
        <v>0.10715466647341637</v>
      </c>
      <c r="AC1913" s="46">
        <v>8.796140910561874E-2</v>
      </c>
      <c r="AD1913" s="46">
        <v>6.8185499181863549E-2</v>
      </c>
      <c r="AE1913" s="46">
        <v>5.0063229019763851E-2</v>
      </c>
      <c r="AF1913" s="46">
        <v>3.4907261063533153E-2</v>
      </c>
      <c r="AG1913" s="46">
        <v>2.316611011785354E-2</v>
      </c>
      <c r="AH1913" s="46">
        <v>1.4659016792396942E-2</v>
      </c>
      <c r="AI1913" s="46">
        <v>8.8543976429706992E-3</v>
      </c>
      <c r="AJ1913" s="46">
        <v>5.1052437315369454E-3</v>
      </c>
      <c r="AK1913" s="46">
        <v>1.2075240250971206</v>
      </c>
      <c r="AL1913" s="45">
        <v>1.2075240250971206</v>
      </c>
      <c r="AM1913" s="45">
        <v>6.9800330892471844E-3</v>
      </c>
      <c r="AN1913" s="45">
        <v>1.7978910494936912E-2</v>
      </c>
      <c r="AO1913" s="45">
        <v>4.0015522325045898E-2</v>
      </c>
      <c r="AP1913" s="45">
        <v>7.8542459415614635E-2</v>
      </c>
      <c r="AQ1913" s="45">
        <v>0.13835156758536898</v>
      </c>
      <c r="AR1913" s="45">
        <v>0.22187487101224951</v>
      </c>
      <c r="AS1913" s="45">
        <v>0.32788671542002362</v>
      </c>
      <c r="AT1913" s="45">
        <v>0.45121337044623788</v>
      </c>
      <c r="AU1913" s="45">
        <v>0.58363602458043018</v>
      </c>
      <c r="AV1913" s="45">
        <v>0.71566109430267311</v>
      </c>
      <c r="AW1913" s="45">
        <v>0.83850749494981691</v>
      </c>
      <c r="AX1913" s="45">
        <v>0.94566216142323323</v>
      </c>
      <c r="AY1913" s="45">
        <v>1.0336235705288519</v>
      </c>
      <c r="AZ1913" s="45">
        <v>1.1018090697107155</v>
      </c>
      <c r="BA1913" s="45">
        <v>1.1518722987304792</v>
      </c>
      <c r="BB1913" s="45">
        <v>1.1867795597940125</v>
      </c>
      <c r="BC1913" s="45">
        <v>1.2075240250971206</v>
      </c>
      <c r="BD1913" s="45">
        <v>1.2075240250971206</v>
      </c>
      <c r="BE1913" s="45">
        <v>1.2075240250971206</v>
      </c>
      <c r="BF1913" s="45">
        <v>1.2075240250971206</v>
      </c>
    </row>
    <row r="1914" spans="1:58" ht="13.5" thickBot="1" x14ac:dyDescent="0.25">
      <c r="A1914" s="6" t="s">
        <v>1354</v>
      </c>
      <c r="B1914" s="6" t="s">
        <v>1142</v>
      </c>
      <c r="C1914" s="6" t="s">
        <v>602</v>
      </c>
      <c r="D1914" s="6" t="s">
        <v>1354</v>
      </c>
      <c r="E1914" s="6">
        <v>44.897361669202844</v>
      </c>
      <c r="F1914" s="6" t="s">
        <v>314</v>
      </c>
      <c r="G1914" s="21" t="s">
        <v>1305</v>
      </c>
      <c r="H1914" s="21" t="s">
        <v>1159</v>
      </c>
      <c r="I1914" s="21" t="s">
        <v>1183</v>
      </c>
      <c r="J1914" s="21" t="s">
        <v>240</v>
      </c>
      <c r="K1914" s="21" t="s">
        <v>247</v>
      </c>
      <c r="L1914" s="21" t="s">
        <v>604</v>
      </c>
      <c r="M1914" s="3">
        <v>29.526280992911076</v>
      </c>
      <c r="N1914" s="3">
        <v>44.897361669202844</v>
      </c>
      <c r="O1914" s="21" t="s">
        <v>1450</v>
      </c>
      <c r="P1914" s="21">
        <v>0</v>
      </c>
      <c r="Q1914" s="46">
        <v>1.1281299344552518E-2</v>
      </c>
      <c r="R1914" s="46">
        <v>1.7776653331166889E-2</v>
      </c>
      <c r="S1914" s="46">
        <v>3.5616108321626767E-2</v>
      </c>
      <c r="T1914" s="46">
        <v>6.2268173315253666E-2</v>
      </c>
      <c r="U1914" s="46">
        <v>9.6664936135208462E-2</v>
      </c>
      <c r="V1914" s="46">
        <v>0.13499239561716078</v>
      </c>
      <c r="W1914" s="46">
        <v>0.17133892283040925</v>
      </c>
      <c r="X1914" s="46">
        <v>0.1993235411242355</v>
      </c>
      <c r="Y1914" s="46">
        <v>0.21402471624229649</v>
      </c>
      <c r="Z1914" s="46">
        <v>0.21338213064011102</v>
      </c>
      <c r="AA1914" s="46">
        <v>0.19854734230933704</v>
      </c>
      <c r="AB1914" s="46">
        <v>0.17318597966455679</v>
      </c>
      <c r="AC1914" s="46">
        <v>0.14216537002063939</v>
      </c>
      <c r="AD1914" s="46">
        <v>0.11020306313638209</v>
      </c>
      <c r="AE1914" s="46">
        <v>8.0913409077801007E-2</v>
      </c>
      <c r="AF1914" s="46">
        <v>5.6417964832116946E-2</v>
      </c>
      <c r="AG1914" s="46">
        <v>3.7441630941689313E-2</v>
      </c>
      <c r="AH1914" s="46">
        <v>2.3692259680919068E-2</v>
      </c>
      <c r="AI1914" s="46">
        <v>1.4310692950715805E-2</v>
      </c>
      <c r="AJ1914" s="46">
        <v>8.2512191598478873E-3</v>
      </c>
      <c r="AK1914" s="46">
        <v>1.9516297156019335</v>
      </c>
      <c r="AL1914" s="45">
        <v>1.9516297156019335</v>
      </c>
      <c r="AM1914" s="45">
        <v>1.1281299344552518E-2</v>
      </c>
      <c r="AN1914" s="45">
        <v>2.9057952675719409E-2</v>
      </c>
      <c r="AO1914" s="45">
        <v>6.4674060997346183E-2</v>
      </c>
      <c r="AP1914" s="45">
        <v>0.12694223431259985</v>
      </c>
      <c r="AQ1914" s="45">
        <v>0.22360717044780831</v>
      </c>
      <c r="AR1914" s="45">
        <v>0.35859956606496912</v>
      </c>
      <c r="AS1914" s="45">
        <v>0.52993848889537842</v>
      </c>
      <c r="AT1914" s="45">
        <v>0.72926203001961398</v>
      </c>
      <c r="AU1914" s="45">
        <v>0.94328674626191045</v>
      </c>
      <c r="AV1914" s="45">
        <v>1.1566688769020215</v>
      </c>
      <c r="AW1914" s="45">
        <v>1.3552162192113586</v>
      </c>
      <c r="AX1914" s="45">
        <v>1.5284021988759153</v>
      </c>
      <c r="AY1914" s="45">
        <v>1.6705675688965547</v>
      </c>
      <c r="AZ1914" s="45">
        <v>1.7807706320329368</v>
      </c>
      <c r="BA1914" s="45">
        <v>1.8616840411107378</v>
      </c>
      <c r="BB1914" s="45">
        <v>1.9181020059428548</v>
      </c>
      <c r="BC1914" s="45">
        <v>1.9516297156019335</v>
      </c>
      <c r="BD1914" s="45">
        <v>1.9516297156019335</v>
      </c>
      <c r="BE1914" s="45">
        <v>1.9516297156019335</v>
      </c>
      <c r="BF1914" s="45">
        <v>1.9516297156019335</v>
      </c>
    </row>
    <row r="1915" spans="1:58" ht="13.5" thickBot="1" x14ac:dyDescent="0.25">
      <c r="A1915" s="6" t="s">
        <v>1354</v>
      </c>
      <c r="B1915" s="6" t="s">
        <v>1142</v>
      </c>
      <c r="C1915" s="6" t="s">
        <v>602</v>
      </c>
      <c r="D1915" s="6" t="s">
        <v>1354</v>
      </c>
      <c r="E1915" s="6">
        <v>41.229012913649598</v>
      </c>
      <c r="F1915" s="6" t="s">
        <v>314</v>
      </c>
      <c r="G1915" s="21" t="s">
        <v>1305</v>
      </c>
      <c r="H1915" s="21" t="s">
        <v>1159</v>
      </c>
      <c r="I1915" s="21" t="s">
        <v>1183</v>
      </c>
      <c r="J1915" s="21" t="s">
        <v>240</v>
      </c>
      <c r="K1915" s="21" t="s">
        <v>249</v>
      </c>
      <c r="L1915" s="21" t="s">
        <v>605</v>
      </c>
      <c r="M1915" s="3">
        <v>27.056759324685466</v>
      </c>
      <c r="N1915" s="3">
        <v>41.229012913649598</v>
      </c>
      <c r="O1915" s="21" t="s">
        <v>1450</v>
      </c>
      <c r="P1915" s="21">
        <v>0</v>
      </c>
      <c r="Q1915" s="46">
        <v>7.6840965270567208E-3</v>
      </c>
      <c r="R1915" s="46">
        <v>1.2108314472718122E-2</v>
      </c>
      <c r="S1915" s="46">
        <v>2.4259405402059554E-2</v>
      </c>
      <c r="T1915" s="46">
        <v>4.2413080240526653E-2</v>
      </c>
      <c r="U1915" s="46">
        <v>6.5841945804176155E-2</v>
      </c>
      <c r="V1915" s="46">
        <v>9.1948149469305365E-2</v>
      </c>
      <c r="W1915" s="46">
        <v>0.11670506930627061</v>
      </c>
      <c r="X1915" s="46">
        <v>0.13576639386428216</v>
      </c>
      <c r="Y1915" s="46">
        <v>0.14577989011308914</v>
      </c>
      <c r="Z1915" s="46">
        <v>0.14534220207350401</v>
      </c>
      <c r="AA1915" s="46">
        <v>0.13523769708603853</v>
      </c>
      <c r="AB1915" s="46">
        <v>0.11796316578709867</v>
      </c>
      <c r="AC1915" s="46">
        <v>9.6833918920060394E-2</v>
      </c>
      <c r="AD1915" s="46">
        <v>7.5063248377164285E-2</v>
      </c>
      <c r="AE1915" s="46">
        <v>5.5113017277329666E-2</v>
      </c>
      <c r="AF1915" s="46">
        <v>3.8428293974790723E-2</v>
      </c>
      <c r="AG1915" s="46">
        <v>2.5502834159373728E-2</v>
      </c>
      <c r="AH1915" s="46">
        <v>1.6137645564753656E-2</v>
      </c>
      <c r="AI1915" s="46">
        <v>9.7475248766862935E-3</v>
      </c>
      <c r="AJ1915" s="46">
        <v>5.6202005242230336E-3</v>
      </c>
      <c r="AK1915" s="46">
        <v>1.3293248110643383</v>
      </c>
      <c r="AL1915" s="45">
        <v>1.3293248110643383</v>
      </c>
      <c r="AM1915" s="45">
        <v>7.6840965270567208E-3</v>
      </c>
      <c r="AN1915" s="45">
        <v>1.9792410999774843E-2</v>
      </c>
      <c r="AO1915" s="45">
        <v>4.4051816401834393E-2</v>
      </c>
      <c r="AP1915" s="45">
        <v>8.6464896642361039E-2</v>
      </c>
      <c r="AQ1915" s="45">
        <v>0.15230684244653719</v>
      </c>
      <c r="AR1915" s="45">
        <v>0.24425499191584255</v>
      </c>
      <c r="AS1915" s="45">
        <v>0.36096006122211316</v>
      </c>
      <c r="AT1915" s="45">
        <v>0.49672645508639535</v>
      </c>
      <c r="AU1915" s="45">
        <v>0.64250634519948446</v>
      </c>
      <c r="AV1915" s="45">
        <v>0.78784854727298848</v>
      </c>
      <c r="AW1915" s="45">
        <v>0.92308624435902698</v>
      </c>
      <c r="AX1915" s="45">
        <v>1.0410494101461256</v>
      </c>
      <c r="AY1915" s="45">
        <v>1.1378833290661861</v>
      </c>
      <c r="AZ1915" s="45">
        <v>1.2129465774433503</v>
      </c>
      <c r="BA1915" s="45">
        <v>1.2680595947206801</v>
      </c>
      <c r="BB1915" s="45">
        <v>1.3064878886954707</v>
      </c>
      <c r="BC1915" s="45">
        <v>1.3293248110643383</v>
      </c>
      <c r="BD1915" s="45">
        <v>1.3293248110643383</v>
      </c>
      <c r="BE1915" s="45">
        <v>1.3293248110643383</v>
      </c>
      <c r="BF1915" s="45">
        <v>1.3293248110643383</v>
      </c>
    </row>
    <row r="1916" spans="1:58" ht="13.5" thickBot="1" x14ac:dyDescent="0.25">
      <c r="A1916" s="6" t="s">
        <v>1141</v>
      </c>
      <c r="B1916" s="6" t="s">
        <v>1141</v>
      </c>
      <c r="C1916" s="6" t="s">
        <v>602</v>
      </c>
      <c r="D1916" s="6" t="s">
        <v>1141</v>
      </c>
      <c r="E1916" s="6">
        <v>9.3741392714235161</v>
      </c>
      <c r="F1916" s="6" t="s">
        <v>314</v>
      </c>
      <c r="G1916" s="21" t="s">
        <v>1305</v>
      </c>
      <c r="H1916" s="21" t="s">
        <v>1159</v>
      </c>
      <c r="I1916" s="21" t="s">
        <v>1183</v>
      </c>
      <c r="J1916" s="21" t="s">
        <v>240</v>
      </c>
      <c r="K1916" s="21" t="s">
        <v>251</v>
      </c>
      <c r="L1916" s="21" t="s">
        <v>606</v>
      </c>
      <c r="M1916" s="3">
        <v>5.7360999807512094</v>
      </c>
      <c r="N1916" s="3">
        <v>9.3741392714235161</v>
      </c>
      <c r="O1916" s="21" t="s">
        <v>1451</v>
      </c>
      <c r="P1916" s="21">
        <v>0</v>
      </c>
      <c r="Q1916" s="46">
        <v>1.8561683207744033E-2</v>
      </c>
      <c r="R1916" s="46">
        <v>2.9196573549042176E-2</v>
      </c>
      <c r="S1916" s="46">
        <v>5.8393955078477673E-2</v>
      </c>
      <c r="T1916" s="46">
        <v>0.10192109968591846</v>
      </c>
      <c r="U1916" s="46">
        <v>0.15796375064168902</v>
      </c>
      <c r="V1916" s="46">
        <v>0.2202389804330839</v>
      </c>
      <c r="W1916" s="46">
        <v>0.27908732531892771</v>
      </c>
      <c r="X1916" s="46">
        <v>0.32414797128298112</v>
      </c>
      <c r="Y1916" s="46">
        <v>0.34749622116837198</v>
      </c>
      <c r="Z1916" s="46">
        <v>0.3458964877277208</v>
      </c>
      <c r="AA1916" s="46">
        <v>0.32133237764993078</v>
      </c>
      <c r="AB1916" s="46">
        <v>0.27983738339033143</v>
      </c>
      <c r="AC1916" s="46">
        <v>0.2293452102433903</v>
      </c>
      <c r="AD1916" s="46">
        <v>0.17749766266264069</v>
      </c>
      <c r="AE1916" s="46">
        <v>0.13011364872408648</v>
      </c>
      <c r="AF1916" s="46">
        <v>9.0578137150595761E-2</v>
      </c>
      <c r="AG1916" s="46">
        <v>6.0014891049074551E-2</v>
      </c>
      <c r="AH1916" s="46">
        <v>3.7914300407115291E-2</v>
      </c>
      <c r="AI1916" s="46">
        <v>2.2863449502480621E-2</v>
      </c>
      <c r="AJ1916" s="46">
        <v>1.3160469414906329E-2</v>
      </c>
      <c r="AK1916" s="46">
        <v>3.1127961436761891</v>
      </c>
      <c r="AL1916" s="45">
        <v>3.1127961436761891</v>
      </c>
      <c r="AM1916" s="45">
        <v>1.8561683207744033E-2</v>
      </c>
      <c r="AN1916" s="45">
        <v>4.7758256756786209E-2</v>
      </c>
      <c r="AO1916" s="45">
        <v>0.10615221183526388</v>
      </c>
      <c r="AP1916" s="45">
        <v>0.20807331152118236</v>
      </c>
      <c r="AQ1916" s="45">
        <v>0.36603706216287135</v>
      </c>
      <c r="AR1916" s="45">
        <v>0.58627604259595523</v>
      </c>
      <c r="AS1916" s="45">
        <v>0.86536336791488289</v>
      </c>
      <c r="AT1916" s="45">
        <v>1.189511339197864</v>
      </c>
      <c r="AU1916" s="45">
        <v>1.5370075603662361</v>
      </c>
      <c r="AV1916" s="45">
        <v>1.882904048093957</v>
      </c>
      <c r="AW1916" s="45">
        <v>2.2042364257438876</v>
      </c>
      <c r="AX1916" s="45">
        <v>2.4840738091342192</v>
      </c>
      <c r="AY1916" s="45">
        <v>2.7134190193776093</v>
      </c>
      <c r="AZ1916" s="45">
        <v>2.8909166820402499</v>
      </c>
      <c r="BA1916" s="45">
        <v>3.0210303307643365</v>
      </c>
      <c r="BB1916" s="45">
        <v>3.1116084679149321</v>
      </c>
      <c r="BC1916" s="45">
        <v>3.1127961436761891</v>
      </c>
      <c r="BD1916" s="45">
        <v>3.1127961436761891</v>
      </c>
      <c r="BE1916" s="45">
        <v>3.1127961436761891</v>
      </c>
      <c r="BF1916" s="45">
        <v>3.1127961436761891</v>
      </c>
    </row>
    <row r="1917" spans="1:58" ht="13.5" thickBot="1" x14ac:dyDescent="0.25">
      <c r="A1917" s="6" t="s">
        <v>1141</v>
      </c>
      <c r="B1917" s="6" t="s">
        <v>1350</v>
      </c>
      <c r="C1917" s="6" t="s">
        <v>602</v>
      </c>
      <c r="D1917" s="6" t="s">
        <v>1141</v>
      </c>
      <c r="E1917" s="6">
        <v>7.4300875752828217</v>
      </c>
      <c r="F1917" s="6" t="s">
        <v>314</v>
      </c>
      <c r="G1917" s="21" t="s">
        <v>1305</v>
      </c>
      <c r="H1917" s="21" t="s">
        <v>1159</v>
      </c>
      <c r="I1917" s="21" t="s">
        <v>1183</v>
      </c>
      <c r="J1917" s="21" t="s">
        <v>240</v>
      </c>
      <c r="K1917" s="21" t="s">
        <v>253</v>
      </c>
      <c r="L1917" s="21" t="s">
        <v>607</v>
      </c>
      <c r="M1917" s="3">
        <v>4.4273700568304015</v>
      </c>
      <c r="N1917" s="3">
        <v>7.4300875752828217</v>
      </c>
      <c r="O1917" s="21" t="s">
        <v>1451</v>
      </c>
      <c r="P1917" s="21">
        <v>0</v>
      </c>
      <c r="Q1917" s="46">
        <v>3.4891708247876817E-2</v>
      </c>
      <c r="R1917" s="46">
        <v>5.4882863515623569E-2</v>
      </c>
      <c r="S1917" s="46">
        <v>0.10976724584911716</v>
      </c>
      <c r="T1917" s="46">
        <v>0.1915882969632933</v>
      </c>
      <c r="U1917" s="46">
        <v>0.29693563021432773</v>
      </c>
      <c r="V1917" s="46">
        <v>0.41399878254979572</v>
      </c>
      <c r="W1917" s="46">
        <v>0.52462017704545472</v>
      </c>
      <c r="X1917" s="46">
        <v>0.609323859079133</v>
      </c>
      <c r="Y1917" s="46">
        <v>0.65321321512415464</v>
      </c>
      <c r="Z1917" s="46">
        <v>0.6502060830736367</v>
      </c>
      <c r="AA1917" s="46">
        <v>0.60403118866290784</v>
      </c>
      <c r="AB1917" s="46">
        <v>0.52603011423183366</v>
      </c>
      <c r="AC1917" s="46">
        <v>0.43111640654020905</v>
      </c>
      <c r="AD1917" s="46">
        <v>0.33365490569955886</v>
      </c>
      <c r="AE1917" s="46">
        <v>0.24458382462068376</v>
      </c>
      <c r="AF1917" s="46">
        <v>0.1702661283313042</v>
      </c>
      <c r="AG1917" s="46">
        <v>0.11281423379420603</v>
      </c>
      <c r="AH1917" s="46">
        <v>7.1270191039329106E-2</v>
      </c>
      <c r="AI1917" s="46">
        <v>4.2978042489583854E-2</v>
      </c>
      <c r="AJ1917" s="46">
        <v>2.4738664812382998E-2</v>
      </c>
      <c r="AK1917" s="46">
        <v>5.8513429878467402</v>
      </c>
      <c r="AL1917" s="45">
        <v>5.8513429878467402</v>
      </c>
      <c r="AM1917" s="45">
        <v>3.4891708247876817E-2</v>
      </c>
      <c r="AN1917" s="45">
        <v>8.9774571763500385E-2</v>
      </c>
      <c r="AO1917" s="45">
        <v>0.19954181761261755</v>
      </c>
      <c r="AP1917" s="45">
        <v>0.39113011457591085</v>
      </c>
      <c r="AQ1917" s="45">
        <v>0.68806574479023852</v>
      </c>
      <c r="AR1917" s="45">
        <v>1.1020645273400342</v>
      </c>
      <c r="AS1917" s="45">
        <v>1.6266847043854891</v>
      </c>
      <c r="AT1917" s="45">
        <v>2.2360085634646221</v>
      </c>
      <c r="AU1917" s="45">
        <v>2.8892217785887766</v>
      </c>
      <c r="AV1917" s="45">
        <v>3.5394278616624133</v>
      </c>
      <c r="AW1917" s="45">
        <v>4.1434590503253208</v>
      </c>
      <c r="AX1917" s="45">
        <v>4.6694891645571541</v>
      </c>
      <c r="AY1917" s="45">
        <v>5.100605571097363</v>
      </c>
      <c r="AZ1917" s="45">
        <v>5.434260476796922</v>
      </c>
      <c r="BA1917" s="45">
        <v>5.6788443014176062</v>
      </c>
      <c r="BB1917" s="45">
        <v>5.8491104297489107</v>
      </c>
      <c r="BC1917" s="45">
        <v>5.8513429878467402</v>
      </c>
      <c r="BD1917" s="45">
        <v>5.8513429878467402</v>
      </c>
      <c r="BE1917" s="45">
        <v>5.8513429878467402</v>
      </c>
      <c r="BF1917" s="45">
        <v>5.8513429878467402</v>
      </c>
    </row>
    <row r="1918" spans="1:58" ht="13.5" thickBot="1" x14ac:dyDescent="0.25">
      <c r="A1918" s="6" t="s">
        <v>1137</v>
      </c>
      <c r="B1918" s="6" t="s">
        <v>1141</v>
      </c>
      <c r="C1918" s="6" t="s">
        <v>602</v>
      </c>
      <c r="D1918" s="6" t="s">
        <v>1137</v>
      </c>
      <c r="E1918" s="6">
        <v>15.155362036752292</v>
      </c>
      <c r="F1918" s="6" t="s">
        <v>314</v>
      </c>
      <c r="G1918" s="21" t="s">
        <v>1305</v>
      </c>
      <c r="H1918" s="21" t="s">
        <v>1159</v>
      </c>
      <c r="I1918" s="21" t="s">
        <v>1183</v>
      </c>
      <c r="J1918" s="21" t="s">
        <v>240</v>
      </c>
      <c r="K1918" s="21" t="s">
        <v>255</v>
      </c>
      <c r="L1918" s="21" t="s">
        <v>608</v>
      </c>
      <c r="M1918" s="3">
        <v>9.6280022613634042</v>
      </c>
      <c r="N1918" s="3">
        <v>15.155362036752292</v>
      </c>
      <c r="O1918" s="21" t="s">
        <v>1451</v>
      </c>
      <c r="P1918" s="21">
        <v>0</v>
      </c>
      <c r="Q1918" s="46">
        <v>5.1563343850364362E-3</v>
      </c>
      <c r="R1918" s="46">
        <v>8.1106489336787279E-3</v>
      </c>
      <c r="S1918" s="46">
        <v>1.6221522319905101E-2</v>
      </c>
      <c r="T1918" s="46">
        <v>2.8313125754240335E-2</v>
      </c>
      <c r="U1918" s="46">
        <v>4.3881468609659448E-2</v>
      </c>
      <c r="V1918" s="46">
        <v>6.1181187881640411E-2</v>
      </c>
      <c r="W1918" s="46">
        <v>7.7528937212410304E-2</v>
      </c>
      <c r="X1918" s="46">
        <v>9.0046538961990039E-2</v>
      </c>
      <c r="Y1918" s="46">
        <v>9.6532555470677989E-2</v>
      </c>
      <c r="Z1918" s="46">
        <v>9.6088158243626945E-2</v>
      </c>
      <c r="AA1918" s="46">
        <v>8.9264382403131767E-2</v>
      </c>
      <c r="AB1918" s="46">
        <v>7.7737299254853717E-2</v>
      </c>
      <c r="AC1918" s="46">
        <v>6.3710848870000447E-2</v>
      </c>
      <c r="AD1918" s="46">
        <v>4.9307882857796574E-2</v>
      </c>
      <c r="AE1918" s="46">
        <v>3.6144862153376936E-2</v>
      </c>
      <c r="AF1918" s="46">
        <v>2.5162112610956907E-2</v>
      </c>
      <c r="AG1918" s="46">
        <v>1.6671809494165461E-2</v>
      </c>
      <c r="AH1918" s="46">
        <v>1.0532385920272917E-2</v>
      </c>
      <c r="AI1918" s="46">
        <v>6.3513416057548056E-3</v>
      </c>
      <c r="AJ1918" s="46">
        <v>3.6559066442309698E-3</v>
      </c>
      <c r="AK1918" s="46">
        <v>0.8647177957734965</v>
      </c>
      <c r="AL1918" s="45">
        <v>0.8647177957734965</v>
      </c>
      <c r="AM1918" s="45">
        <v>5.1563343850364362E-3</v>
      </c>
      <c r="AN1918" s="45">
        <v>1.3266983318715165E-2</v>
      </c>
      <c r="AO1918" s="45">
        <v>2.9488505638620266E-2</v>
      </c>
      <c r="AP1918" s="45">
        <v>5.7801631392860597E-2</v>
      </c>
      <c r="AQ1918" s="45">
        <v>0.10168310000252004</v>
      </c>
      <c r="AR1918" s="45">
        <v>0.16286428788416046</v>
      </c>
      <c r="AS1918" s="45">
        <v>0.24039322509657077</v>
      </c>
      <c r="AT1918" s="45">
        <v>0.33043976405856079</v>
      </c>
      <c r="AU1918" s="45">
        <v>0.42697231952923875</v>
      </c>
      <c r="AV1918" s="45">
        <v>0.52306047777286568</v>
      </c>
      <c r="AW1918" s="45">
        <v>0.61232486017599741</v>
      </c>
      <c r="AX1918" s="45">
        <v>0.69006215943085114</v>
      </c>
      <c r="AY1918" s="45">
        <v>0.75377300830085159</v>
      </c>
      <c r="AZ1918" s="45">
        <v>0.80308089115864811</v>
      </c>
      <c r="BA1918" s="45">
        <v>0.83922575331202509</v>
      </c>
      <c r="BB1918" s="45">
        <v>0.864387865922982</v>
      </c>
      <c r="BC1918" s="45">
        <v>0.8647177957734965</v>
      </c>
      <c r="BD1918" s="45">
        <v>0.8647177957734965</v>
      </c>
      <c r="BE1918" s="45">
        <v>0.8647177957734965</v>
      </c>
      <c r="BF1918" s="45">
        <v>0.8647177957734965</v>
      </c>
    </row>
    <row r="1919" spans="1:58" ht="13.5" thickBot="1" x14ac:dyDescent="0.25">
      <c r="A1919" s="6" t="s">
        <v>1354</v>
      </c>
      <c r="B1919" s="6" t="s">
        <v>1142</v>
      </c>
      <c r="C1919" s="6" t="s">
        <v>602</v>
      </c>
      <c r="D1919" s="6" t="s">
        <v>1354</v>
      </c>
      <c r="E1919" s="6">
        <v>44.005779103171285</v>
      </c>
      <c r="F1919" s="6" t="s">
        <v>314</v>
      </c>
      <c r="G1919" s="21" t="s">
        <v>1305</v>
      </c>
      <c r="H1919" s="21" t="s">
        <v>1159</v>
      </c>
      <c r="I1919" s="21" t="s">
        <v>1183</v>
      </c>
      <c r="J1919" s="21" t="s">
        <v>240</v>
      </c>
      <c r="K1919" s="21" t="s">
        <v>257</v>
      </c>
      <c r="L1919" s="21" t="s">
        <v>609</v>
      </c>
      <c r="M1919" s="3">
        <v>29.050018768112484</v>
      </c>
      <c r="N1919" s="3">
        <v>44.005779103171285</v>
      </c>
      <c r="O1919" s="21" t="s">
        <v>1451</v>
      </c>
      <c r="P1919" s="21">
        <v>0</v>
      </c>
      <c r="Q1919" s="46">
        <v>4.1274711137087941E-4</v>
      </c>
      <c r="R1919" s="46">
        <v>6.4922998951231581E-4</v>
      </c>
      <c r="S1919" s="46">
        <v>1.2984779456912136E-3</v>
      </c>
      <c r="T1919" s="46">
        <v>2.2663698659373451E-3</v>
      </c>
      <c r="U1919" s="46">
        <v>3.5125630067571493E-3</v>
      </c>
      <c r="V1919" s="46">
        <v>4.8973469683556408E-3</v>
      </c>
      <c r="W1919" s="46">
        <v>6.2059289589401845E-3</v>
      </c>
      <c r="X1919" s="46">
        <v>7.2079206021554623E-3</v>
      </c>
      <c r="Y1919" s="46">
        <v>7.7271042660453804E-3</v>
      </c>
      <c r="Z1919" s="46">
        <v>7.6915317724734261E-3</v>
      </c>
      <c r="AA1919" s="46">
        <v>7.145311617516025E-3</v>
      </c>
      <c r="AB1919" s="46">
        <v>6.222607635053088E-3</v>
      </c>
      <c r="AC1919" s="46">
        <v>5.0998377666101498E-3</v>
      </c>
      <c r="AD1919" s="46">
        <v>3.9469290968462724E-3</v>
      </c>
      <c r="AE1919" s="46">
        <v>2.8932738512844787E-3</v>
      </c>
      <c r="AF1919" s="46">
        <v>2.0141419311943743E-3</v>
      </c>
      <c r="AG1919" s="46">
        <v>1.3345219095975624E-3</v>
      </c>
      <c r="AH1919" s="46">
        <v>8.4308183678922718E-4</v>
      </c>
      <c r="AI1919" s="46">
        <v>5.0840339383584321E-4</v>
      </c>
      <c r="AJ1919" s="46">
        <v>2.9264295023746323E-4</v>
      </c>
      <c r="AK1919" s="46">
        <v>6.9217732153339151E-2</v>
      </c>
      <c r="AL1919" s="45">
        <v>6.9217732153339151E-2</v>
      </c>
      <c r="AM1919" s="45">
        <v>4.1274711137087941E-4</v>
      </c>
      <c r="AN1919" s="45">
        <v>1.0619771008831952E-3</v>
      </c>
      <c r="AO1919" s="45">
        <v>2.3604550465744088E-3</v>
      </c>
      <c r="AP1919" s="45">
        <v>4.6268249125117535E-3</v>
      </c>
      <c r="AQ1919" s="45">
        <v>8.139387919268902E-3</v>
      </c>
      <c r="AR1919" s="45">
        <v>1.3036734887624543E-2</v>
      </c>
      <c r="AS1919" s="45">
        <v>1.9242663846564728E-2</v>
      </c>
      <c r="AT1919" s="45">
        <v>2.6450584448720192E-2</v>
      </c>
      <c r="AU1919" s="45">
        <v>3.4177688714765571E-2</v>
      </c>
      <c r="AV1919" s="45">
        <v>4.1869220487238998E-2</v>
      </c>
      <c r="AW1919" s="45">
        <v>4.9014532104755024E-2</v>
      </c>
      <c r="AX1919" s="45">
        <v>5.5237139739808108E-2</v>
      </c>
      <c r="AY1919" s="45">
        <v>6.0336977506418255E-2</v>
      </c>
      <c r="AZ1919" s="45">
        <v>6.4283906603264523E-2</v>
      </c>
      <c r="BA1919" s="45">
        <v>6.7177180454548999E-2</v>
      </c>
      <c r="BB1919" s="45">
        <v>6.9191322385743367E-2</v>
      </c>
      <c r="BC1919" s="45">
        <v>6.9217732153339151E-2</v>
      </c>
      <c r="BD1919" s="45">
        <v>6.9217732153339151E-2</v>
      </c>
      <c r="BE1919" s="45">
        <v>6.9217732153339151E-2</v>
      </c>
      <c r="BF1919" s="45">
        <v>6.9217732153339151E-2</v>
      </c>
    </row>
    <row r="1920" spans="1:58" ht="13.5" thickBot="1" x14ac:dyDescent="0.25">
      <c r="A1920" s="6" t="s">
        <v>1143</v>
      </c>
      <c r="B1920" s="6" t="s">
        <v>1353</v>
      </c>
      <c r="C1920" s="6" t="s">
        <v>602</v>
      </c>
      <c r="D1920" s="6" t="s">
        <v>1143</v>
      </c>
      <c r="E1920" s="6">
        <v>49.128564636340656</v>
      </c>
      <c r="F1920" s="6" t="s">
        <v>314</v>
      </c>
      <c r="G1920" s="21" t="s">
        <v>1305</v>
      </c>
      <c r="H1920" s="21" t="s">
        <v>1159</v>
      </c>
      <c r="I1920" s="21" t="s">
        <v>1183</v>
      </c>
      <c r="J1920" s="21" t="s">
        <v>240</v>
      </c>
      <c r="K1920" s="21" t="s">
        <v>259</v>
      </c>
      <c r="L1920" s="21" t="s">
        <v>610</v>
      </c>
      <c r="M1920" s="3">
        <v>32.440947213796484</v>
      </c>
      <c r="N1920" s="3">
        <v>49.128564636340656</v>
      </c>
      <c r="O1920" s="21" t="s">
        <v>1452</v>
      </c>
      <c r="P1920" s="21">
        <v>0</v>
      </c>
      <c r="Q1920" s="46">
        <v>3.8379327830547184E-3</v>
      </c>
      <c r="R1920" s="46">
        <v>6.0402423721321145E-3</v>
      </c>
      <c r="S1920" s="46">
        <v>1.2087262321079989E-2</v>
      </c>
      <c r="T1920" s="46">
        <v>2.1108155435505361E-2</v>
      </c>
      <c r="U1920" s="46">
        <v>3.2731463857501357E-2</v>
      </c>
      <c r="V1920" s="46">
        <v>4.5658554161831566E-2</v>
      </c>
      <c r="W1920" s="46">
        <v>5.7887819799250249E-2</v>
      </c>
      <c r="X1920" s="46">
        <v>6.7268083647025731E-2</v>
      </c>
      <c r="Y1920" s="46">
        <v>7.2149653644968073E-2</v>
      </c>
      <c r="Z1920" s="46">
        <v>7.1853607295298452E-2</v>
      </c>
      <c r="AA1920" s="46">
        <v>6.6784404879703885E-2</v>
      </c>
      <c r="AB1920" s="46">
        <v>5.8189464905760574E-2</v>
      </c>
      <c r="AC1920" s="46">
        <v>4.7714050312220604E-2</v>
      </c>
      <c r="AD1920" s="46">
        <v>3.6945975927341307E-2</v>
      </c>
      <c r="AE1920" s="46">
        <v>2.7096623140516217E-2</v>
      </c>
      <c r="AF1920" s="46">
        <v>1.8872674020025005E-2</v>
      </c>
      <c r="AG1920" s="46">
        <v>1.2510904813963462E-2</v>
      </c>
      <c r="AH1920" s="46">
        <v>7.9077787996220342E-3</v>
      </c>
      <c r="AI1920" s="46">
        <v>4.7710907314439666E-3</v>
      </c>
      <c r="AJ1920" s="46">
        <v>2.7477416368428481E-3</v>
      </c>
      <c r="AK1920" s="46">
        <v>0.64991295533084092</v>
      </c>
      <c r="AL1920" s="45">
        <v>0.64991295533084092</v>
      </c>
      <c r="AM1920" s="45">
        <v>3.8379327830547184E-3</v>
      </c>
      <c r="AN1920" s="45">
        <v>9.8781751551868333E-3</v>
      </c>
      <c r="AO1920" s="45">
        <v>2.1965437476266822E-2</v>
      </c>
      <c r="AP1920" s="45">
        <v>4.3073592911772179E-2</v>
      </c>
      <c r="AQ1920" s="45">
        <v>7.5805056769273543E-2</v>
      </c>
      <c r="AR1920" s="45">
        <v>0.12146361093110511</v>
      </c>
      <c r="AS1920" s="45">
        <v>0.17935143073035537</v>
      </c>
      <c r="AT1920" s="45">
        <v>0.24661951437738111</v>
      </c>
      <c r="AU1920" s="45">
        <v>0.31876916802234917</v>
      </c>
      <c r="AV1920" s="45">
        <v>0.39062277531764761</v>
      </c>
      <c r="AW1920" s="45">
        <v>0.45740718019735149</v>
      </c>
      <c r="AX1920" s="45">
        <v>0.51559664510311209</v>
      </c>
      <c r="AY1920" s="45">
        <v>0.56331069541533274</v>
      </c>
      <c r="AZ1920" s="45">
        <v>0.60025667134267402</v>
      </c>
      <c r="BA1920" s="45">
        <v>0.62735329448319022</v>
      </c>
      <c r="BB1920" s="45">
        <v>0.64622596850321523</v>
      </c>
      <c r="BC1920" s="45">
        <v>0.64991295533084092</v>
      </c>
      <c r="BD1920" s="45">
        <v>0.64991295533084092</v>
      </c>
      <c r="BE1920" s="45">
        <v>0.64991295533084092</v>
      </c>
      <c r="BF1920" s="45">
        <v>0.64991295533084092</v>
      </c>
    </row>
    <row r="1921" spans="1:58" ht="13.5" thickBot="1" x14ac:dyDescent="0.25">
      <c r="A1921" s="6" t="s">
        <v>1143</v>
      </c>
      <c r="B1921" s="6" t="s">
        <v>1353</v>
      </c>
      <c r="C1921" s="6" t="s">
        <v>602</v>
      </c>
      <c r="D1921" s="6" t="s">
        <v>1143</v>
      </c>
      <c r="E1921" s="6">
        <v>47.324199433658428</v>
      </c>
      <c r="F1921" s="6" t="s">
        <v>314</v>
      </c>
      <c r="G1921" s="21" t="s">
        <v>1305</v>
      </c>
      <c r="H1921" s="21" t="s">
        <v>1159</v>
      </c>
      <c r="I1921" s="21" t="s">
        <v>1183</v>
      </c>
      <c r="J1921" s="21" t="s">
        <v>240</v>
      </c>
      <c r="K1921" s="21" t="s">
        <v>261</v>
      </c>
      <c r="L1921" s="21" t="s">
        <v>611</v>
      </c>
      <c r="M1921" s="3">
        <v>30.601382000000825</v>
      </c>
      <c r="N1921" s="3">
        <v>47.324199433658428</v>
      </c>
      <c r="O1921" s="21" t="s">
        <v>1453</v>
      </c>
      <c r="P1921" s="21">
        <v>0</v>
      </c>
      <c r="Q1921" s="46">
        <v>1.7080332350876072E-3</v>
      </c>
      <c r="R1921" s="46">
        <v>2.6881488819026481E-3</v>
      </c>
      <c r="S1921" s="46">
        <v>5.3793140559367774E-3</v>
      </c>
      <c r="T1921" s="46">
        <v>9.3939714563063201E-3</v>
      </c>
      <c r="U1921" s="46">
        <v>1.4566807513805301E-2</v>
      </c>
      <c r="V1921" s="46">
        <v>2.0319878534293772E-2</v>
      </c>
      <c r="W1921" s="46">
        <v>2.5762389732418674E-2</v>
      </c>
      <c r="X1921" s="46">
        <v>2.9936981449248858E-2</v>
      </c>
      <c r="Y1921" s="46">
        <v>3.2109474889651358E-2</v>
      </c>
      <c r="Z1921" s="46">
        <v>3.1977722450787741E-2</v>
      </c>
      <c r="AA1921" s="46">
        <v>2.9721725097355593E-2</v>
      </c>
      <c r="AB1921" s="46">
        <v>2.5896633841485921E-2</v>
      </c>
      <c r="AC1921" s="46">
        <v>2.1234656342534786E-2</v>
      </c>
      <c r="AD1921" s="46">
        <v>1.6442433558312253E-2</v>
      </c>
      <c r="AE1921" s="46">
        <v>1.2059078545353935E-2</v>
      </c>
      <c r="AF1921" s="46">
        <v>8.3990930230727762E-3</v>
      </c>
      <c r="AG1921" s="46">
        <v>5.5678518700525356E-3</v>
      </c>
      <c r="AH1921" s="46">
        <v>3.5192771132185451E-3</v>
      </c>
      <c r="AI1921" s="46">
        <v>2.123325758310592E-3</v>
      </c>
      <c r="AJ1921" s="46">
        <v>1.2228546726725455E-3</v>
      </c>
      <c r="AK1921" s="46">
        <v>0.28923719886921684</v>
      </c>
      <c r="AL1921" s="45">
        <v>0.28923719886921684</v>
      </c>
      <c r="AM1921" s="45">
        <v>1.7080332350876072E-3</v>
      </c>
      <c r="AN1921" s="45">
        <v>4.3961821169902554E-3</v>
      </c>
      <c r="AO1921" s="45">
        <v>9.7754961729270319E-3</v>
      </c>
      <c r="AP1921" s="45">
        <v>1.9169467629233352E-2</v>
      </c>
      <c r="AQ1921" s="45">
        <v>3.3736275143038653E-2</v>
      </c>
      <c r="AR1921" s="45">
        <v>5.4056153677332422E-2</v>
      </c>
      <c r="AS1921" s="45">
        <v>7.98185434097511E-2</v>
      </c>
      <c r="AT1921" s="45">
        <v>0.10975552485899996</v>
      </c>
      <c r="AU1921" s="45">
        <v>0.14186499974865133</v>
      </c>
      <c r="AV1921" s="45">
        <v>0.17384272219943908</v>
      </c>
      <c r="AW1921" s="45">
        <v>0.20356444729679468</v>
      </c>
      <c r="AX1921" s="45">
        <v>0.22946108113828059</v>
      </c>
      <c r="AY1921" s="45">
        <v>0.25069573748081536</v>
      </c>
      <c r="AZ1921" s="45">
        <v>0.26713817103912763</v>
      </c>
      <c r="BA1921" s="45">
        <v>0.27919724958448155</v>
      </c>
      <c r="BB1921" s="45">
        <v>0.28759634260755434</v>
      </c>
      <c r="BC1921" s="45">
        <v>0.28923719886921684</v>
      </c>
      <c r="BD1921" s="45">
        <v>0.28923719886921684</v>
      </c>
      <c r="BE1921" s="45">
        <v>0.28923719886921684</v>
      </c>
      <c r="BF1921" s="45">
        <v>0.28923719886921684</v>
      </c>
    </row>
    <row r="1922" spans="1:58" ht="13.5" thickBot="1" x14ac:dyDescent="0.25">
      <c r="A1922" s="6" t="s">
        <v>1354</v>
      </c>
      <c r="B1922" s="6" t="s">
        <v>1142</v>
      </c>
      <c r="C1922" s="6" t="s">
        <v>602</v>
      </c>
      <c r="D1922" s="6" t="s">
        <v>1354</v>
      </c>
      <c r="E1922" s="6">
        <v>44.229141696483588</v>
      </c>
      <c r="F1922" s="6" t="s">
        <v>314</v>
      </c>
      <c r="G1922" s="21" t="s">
        <v>1305</v>
      </c>
      <c r="H1922" s="21" t="s">
        <v>1159</v>
      </c>
      <c r="I1922" s="21" t="s">
        <v>1183</v>
      </c>
      <c r="J1922" s="21" t="s">
        <v>240</v>
      </c>
      <c r="K1922" s="21" t="s">
        <v>263</v>
      </c>
      <c r="L1922" s="21" t="s">
        <v>612</v>
      </c>
      <c r="M1922" s="3">
        <v>28.97799139371087</v>
      </c>
      <c r="N1922" s="3">
        <v>44.229141696483588</v>
      </c>
      <c r="O1922" s="21" t="s">
        <v>1454</v>
      </c>
      <c r="P1922" s="21">
        <v>0</v>
      </c>
      <c r="Q1922" s="46">
        <v>3.032633836567693E-3</v>
      </c>
      <c r="R1922" s="46">
        <v>4.7749743627467575E-3</v>
      </c>
      <c r="S1922" s="46">
        <v>9.5594901455300762E-3</v>
      </c>
      <c r="T1922" s="46">
        <v>1.6700825408745092E-2</v>
      </c>
      <c r="U1922" s="46">
        <v>2.5907796110907568E-2</v>
      </c>
      <c r="V1922" s="46">
        <v>3.6154562295590248E-2</v>
      </c>
      <c r="W1922" s="46">
        <v>4.5856759660265992E-2</v>
      </c>
      <c r="X1922" s="46">
        <v>5.3308944562893971E-2</v>
      </c>
      <c r="Y1922" s="46">
        <v>5.7200514571030349E-2</v>
      </c>
      <c r="Z1922" s="46">
        <v>5.698870538719393E-2</v>
      </c>
      <c r="AA1922" s="46">
        <v>5.2989487184837356E-2</v>
      </c>
      <c r="AB1922" s="46">
        <v>4.6188450103267532E-2</v>
      </c>
      <c r="AC1922" s="46">
        <v>3.7888692084762386E-2</v>
      </c>
      <c r="AD1922" s="46">
        <v>2.9349770547615551E-2</v>
      </c>
      <c r="AE1922" s="46">
        <v>2.1534109141183217E-2</v>
      </c>
      <c r="AF1922" s="46">
        <v>1.5004422723155556E-2</v>
      </c>
      <c r="AG1922" s="46">
        <v>9.9506179262995268E-3</v>
      </c>
      <c r="AH1922" s="46">
        <v>6.2920600251382443E-3</v>
      </c>
      <c r="AI1922" s="46">
        <v>3.7978255612174361E-3</v>
      </c>
      <c r="AJ1922" s="46">
        <v>2.1881412578249409E-3</v>
      </c>
      <c r="AK1922" s="46">
        <v>0.517552790439331</v>
      </c>
      <c r="AL1922" s="45">
        <v>0.517552790439331</v>
      </c>
      <c r="AM1922" s="45">
        <v>3.032633836567693E-3</v>
      </c>
      <c r="AN1922" s="45">
        <v>7.807608199314451E-3</v>
      </c>
      <c r="AO1922" s="45">
        <v>1.7367098344844525E-2</v>
      </c>
      <c r="AP1922" s="45">
        <v>3.4067923753589621E-2</v>
      </c>
      <c r="AQ1922" s="45">
        <v>5.9975719864497193E-2</v>
      </c>
      <c r="AR1922" s="45">
        <v>9.6130282160087441E-2</v>
      </c>
      <c r="AS1922" s="45">
        <v>0.14198704182035343</v>
      </c>
      <c r="AT1922" s="45">
        <v>0.19529598638324741</v>
      </c>
      <c r="AU1922" s="45">
        <v>0.25249650095427778</v>
      </c>
      <c r="AV1922" s="45">
        <v>0.3094852063414717</v>
      </c>
      <c r="AW1922" s="45">
        <v>0.36247469352630907</v>
      </c>
      <c r="AX1922" s="45">
        <v>0.40866314362957662</v>
      </c>
      <c r="AY1922" s="45">
        <v>0.44655183571433898</v>
      </c>
      <c r="AZ1922" s="45">
        <v>0.47590160626195455</v>
      </c>
      <c r="BA1922" s="45">
        <v>0.49743571540313775</v>
      </c>
      <c r="BB1922" s="45">
        <v>0.5124401381262933</v>
      </c>
      <c r="BC1922" s="45">
        <v>0.517552790439331</v>
      </c>
      <c r="BD1922" s="45">
        <v>0.517552790439331</v>
      </c>
      <c r="BE1922" s="45">
        <v>0.517552790439331</v>
      </c>
      <c r="BF1922" s="45">
        <v>0.517552790439331</v>
      </c>
    </row>
    <row r="1923" spans="1:58" ht="13.5" thickBot="1" x14ac:dyDescent="0.25">
      <c r="A1923" s="6" t="s">
        <v>1137</v>
      </c>
      <c r="B1923" s="6" t="s">
        <v>1351</v>
      </c>
      <c r="C1923" s="6" t="s">
        <v>602</v>
      </c>
      <c r="D1923" s="6" t="s">
        <v>1137</v>
      </c>
      <c r="E1923" s="6">
        <v>16.269281216003545</v>
      </c>
      <c r="F1923" s="6" t="s">
        <v>314</v>
      </c>
      <c r="G1923" s="21" t="s">
        <v>1305</v>
      </c>
      <c r="H1923" s="21" t="s">
        <v>1159</v>
      </c>
      <c r="I1923" s="21" t="s">
        <v>1183</v>
      </c>
      <c r="J1923" s="21" t="s">
        <v>240</v>
      </c>
      <c r="K1923" s="21" t="s">
        <v>265</v>
      </c>
      <c r="L1923" s="21" t="s">
        <v>613</v>
      </c>
      <c r="M1923" s="3">
        <v>10.286292172093129</v>
      </c>
      <c r="N1923" s="3">
        <v>16.269281216003545</v>
      </c>
      <c r="O1923" s="21" t="s">
        <v>1455</v>
      </c>
      <c r="P1923" s="21">
        <v>0</v>
      </c>
      <c r="Q1923" s="46">
        <v>7.4279144117166008E-3</v>
      </c>
      <c r="R1923" s="46">
        <v>1.162659986379805E-2</v>
      </c>
      <c r="S1923" s="46">
        <v>2.3141972660099534E-2</v>
      </c>
      <c r="T1923" s="46">
        <v>4.0207280223038849E-2</v>
      </c>
      <c r="U1923" s="46">
        <v>6.2035829988917553E-2</v>
      </c>
      <c r="V1923" s="46">
        <v>8.6107192033978611E-2</v>
      </c>
      <c r="W1923" s="46">
        <v>0.10863074075824468</v>
      </c>
      <c r="X1923" s="46">
        <v>0.12561083452740712</v>
      </c>
      <c r="Y1923" s="46">
        <v>0.13406246048230555</v>
      </c>
      <c r="Z1923" s="46">
        <v>0.13285499969685433</v>
      </c>
      <c r="AA1923" s="46">
        <v>0.12287452238708933</v>
      </c>
      <c r="AB1923" s="46">
        <v>0.10653430278739898</v>
      </c>
      <c r="AC1923" s="46">
        <v>8.6926164050588714E-2</v>
      </c>
      <c r="AD1923" s="46">
        <v>6.6977867945179542E-2</v>
      </c>
      <c r="AE1923" s="46">
        <v>4.8881005991290208E-2</v>
      </c>
      <c r="AF1923" s="46">
        <v>3.3878170103698757E-2</v>
      </c>
      <c r="AG1923" s="46">
        <v>2.2346444140693311E-2</v>
      </c>
      <c r="AH1923" s="46">
        <v>1.4053243254423444E-2</v>
      </c>
      <c r="AI1923" s="46">
        <v>8.4353908657975613E-3</v>
      </c>
      <c r="AJ1923" s="46">
        <v>4.8325575044023553E-3</v>
      </c>
      <c r="AK1923" s="46">
        <v>1.1430265813131828</v>
      </c>
      <c r="AL1923" s="45">
        <v>1.1430265813131828</v>
      </c>
      <c r="AM1923" s="45">
        <v>7.4279144117166008E-3</v>
      </c>
      <c r="AN1923" s="45">
        <v>1.9054514275514651E-2</v>
      </c>
      <c r="AO1923" s="45">
        <v>4.2196486935614189E-2</v>
      </c>
      <c r="AP1923" s="45">
        <v>8.2403767158653038E-2</v>
      </c>
      <c r="AQ1923" s="45">
        <v>0.1444395971475706</v>
      </c>
      <c r="AR1923" s="45">
        <v>0.23054678918154919</v>
      </c>
      <c r="AS1923" s="45">
        <v>0.33917752993979389</v>
      </c>
      <c r="AT1923" s="45">
        <v>0.46478836446720101</v>
      </c>
      <c r="AU1923" s="45">
        <v>0.59885082494950659</v>
      </c>
      <c r="AV1923" s="45">
        <v>0.73170582464636091</v>
      </c>
      <c r="AW1923" s="45">
        <v>0.8545803470334502</v>
      </c>
      <c r="AX1923" s="45">
        <v>0.96111464982084915</v>
      </c>
      <c r="AY1923" s="45">
        <v>1.0480408138714379</v>
      </c>
      <c r="AZ1923" s="45">
        <v>1.1150186818166175</v>
      </c>
      <c r="BA1923" s="45">
        <v>1.1430265813131828</v>
      </c>
      <c r="BB1923" s="45">
        <v>1.1430265813131828</v>
      </c>
      <c r="BC1923" s="45">
        <v>1.1430265813131828</v>
      </c>
      <c r="BD1923" s="45">
        <v>1.1430265813131828</v>
      </c>
      <c r="BE1923" s="45">
        <v>1.1430265813131828</v>
      </c>
      <c r="BF1923" s="45">
        <v>1.1430265813131828</v>
      </c>
    </row>
    <row r="1924" spans="1:58" ht="13.5" thickBot="1" x14ac:dyDescent="0.25">
      <c r="A1924" s="6" t="s">
        <v>1137</v>
      </c>
      <c r="B1924" s="6" t="s">
        <v>1351</v>
      </c>
      <c r="C1924" s="6" t="s">
        <v>602</v>
      </c>
      <c r="D1924" s="6" t="s">
        <v>1137</v>
      </c>
      <c r="E1924" s="6">
        <v>16.269281216003545</v>
      </c>
      <c r="F1924" s="6" t="s">
        <v>314</v>
      </c>
      <c r="G1924" s="21" t="s">
        <v>1305</v>
      </c>
      <c r="H1924" s="21" t="s">
        <v>1159</v>
      </c>
      <c r="I1924" s="21" t="s">
        <v>1183</v>
      </c>
      <c r="J1924" s="21" t="s">
        <v>240</v>
      </c>
      <c r="K1924" s="21" t="s">
        <v>267</v>
      </c>
      <c r="L1924" s="21" t="s">
        <v>614</v>
      </c>
      <c r="M1924" s="3">
        <v>10.286292172093129</v>
      </c>
      <c r="N1924" s="3">
        <v>16.269281216003545</v>
      </c>
      <c r="O1924" s="21" t="s">
        <v>1455</v>
      </c>
      <c r="P1924" s="21">
        <v>0</v>
      </c>
      <c r="Q1924" s="46">
        <v>3.1242739419053561E-3</v>
      </c>
      <c r="R1924" s="46">
        <v>4.9136640713632988E-3</v>
      </c>
      <c r="S1924" s="46">
        <v>9.8261741556397685E-3</v>
      </c>
      <c r="T1924" s="46">
        <v>1.7148509943933365E-2</v>
      </c>
      <c r="U1924" s="46">
        <v>2.6574584287463721E-2</v>
      </c>
      <c r="V1924" s="46">
        <v>3.7046776235246492E-2</v>
      </c>
      <c r="W1924" s="46">
        <v>4.6940071375091028E-2</v>
      </c>
      <c r="X1924" s="46">
        <v>5.4512292174122567E-2</v>
      </c>
      <c r="Y1924" s="46">
        <v>5.8431735605692196E-2</v>
      </c>
      <c r="Z1924" s="46">
        <v>5.8155722288750211E-2</v>
      </c>
      <c r="AA1924" s="46">
        <v>5.4019233500919056E-2</v>
      </c>
      <c r="AB1924" s="46">
        <v>4.7037833538233445E-2</v>
      </c>
      <c r="AC1924" s="46">
        <v>3.854596505836224E-2</v>
      </c>
      <c r="AD1924" s="46">
        <v>2.9828373771755498E-2</v>
      </c>
      <c r="AE1924" s="46">
        <v>2.1862886645253203E-2</v>
      </c>
      <c r="AF1924" s="46">
        <v>1.5217936191329128E-2</v>
      </c>
      <c r="AG1924" s="46">
        <v>1.0081812880452304E-2</v>
      </c>
      <c r="AH1924" s="46">
        <v>6.3683855770552611E-3</v>
      </c>
      <c r="AI1924" s="46">
        <v>3.8398483289867422E-3</v>
      </c>
      <c r="AJ1924" s="46">
        <v>2.2099816982014235E-3</v>
      </c>
      <c r="AK1924" s="46">
        <v>0.52271862734352992</v>
      </c>
      <c r="AL1924" s="45">
        <v>0.52271862734352992</v>
      </c>
      <c r="AM1924" s="45">
        <v>3.1242739419053561E-3</v>
      </c>
      <c r="AN1924" s="45">
        <v>8.037938013268655E-3</v>
      </c>
      <c r="AO1924" s="45">
        <v>1.7864112168908423E-2</v>
      </c>
      <c r="AP1924" s="45">
        <v>3.5012622112841785E-2</v>
      </c>
      <c r="AQ1924" s="45">
        <v>6.1587206400305503E-2</v>
      </c>
      <c r="AR1924" s="45">
        <v>9.8633982635551995E-2</v>
      </c>
      <c r="AS1924" s="45">
        <v>0.14557405401064302</v>
      </c>
      <c r="AT1924" s="45">
        <v>0.20008634618476559</v>
      </c>
      <c r="AU1924" s="45">
        <v>0.25851808179045777</v>
      </c>
      <c r="AV1924" s="45">
        <v>0.31667380407920798</v>
      </c>
      <c r="AW1924" s="45">
        <v>0.37069303758012706</v>
      </c>
      <c r="AX1924" s="45">
        <v>0.41773087111836049</v>
      </c>
      <c r="AY1924" s="45">
        <v>0.45627683617672271</v>
      </c>
      <c r="AZ1924" s="45">
        <v>0.48610520994847822</v>
      </c>
      <c r="BA1924" s="45">
        <v>0.50796809659373143</v>
      </c>
      <c r="BB1924" s="45">
        <v>0.52271862734352992</v>
      </c>
      <c r="BC1924" s="45">
        <v>0.52271862734352992</v>
      </c>
      <c r="BD1924" s="45">
        <v>0.52271862734352992</v>
      </c>
      <c r="BE1924" s="45">
        <v>0.52271862734352992</v>
      </c>
      <c r="BF1924" s="45">
        <v>0.52271862734352992</v>
      </c>
    </row>
    <row r="1925" spans="1:58" ht="13.5" thickBot="1" x14ac:dyDescent="0.25">
      <c r="A1925" s="6" t="s">
        <v>1137</v>
      </c>
      <c r="B1925" s="6" t="s">
        <v>1351</v>
      </c>
      <c r="C1925" s="6" t="s">
        <v>602</v>
      </c>
      <c r="D1925" s="6" t="s">
        <v>1137</v>
      </c>
      <c r="E1925" s="6">
        <v>18.662179451759275</v>
      </c>
      <c r="F1925" s="6" t="s">
        <v>314</v>
      </c>
      <c r="G1925" s="21" t="s">
        <v>1305</v>
      </c>
      <c r="H1925" s="21" t="s">
        <v>1159</v>
      </c>
      <c r="I1925" s="21" t="s">
        <v>1183</v>
      </c>
      <c r="J1925" s="21" t="s">
        <v>240</v>
      </c>
      <c r="K1925" s="21" t="s">
        <v>269</v>
      </c>
      <c r="L1925" s="21" t="s">
        <v>615</v>
      </c>
      <c r="M1925" s="3">
        <v>11.798255472133281</v>
      </c>
      <c r="N1925" s="3">
        <v>18.662179451759275</v>
      </c>
      <c r="O1925" s="21" t="s">
        <v>1456</v>
      </c>
      <c r="P1925" s="21">
        <v>0</v>
      </c>
      <c r="Q1925" s="46">
        <v>1.4689017970778113E-2</v>
      </c>
      <c r="R1925" s="46">
        <v>2.3101975431323654E-2</v>
      </c>
      <c r="S1925" s="46">
        <v>4.6198525302222168E-2</v>
      </c>
      <c r="T1925" s="46">
        <v>8.0625058948859296E-2</v>
      </c>
      <c r="U1925" s="46">
        <v>0.12494248373318136</v>
      </c>
      <c r="V1925" s="46">
        <v>0.17417831214476012</v>
      </c>
      <c r="W1925" s="46">
        <v>0.22069241199695241</v>
      </c>
      <c r="X1925" s="46">
        <v>0.25629379953976206</v>
      </c>
      <c r="Y1925" s="46">
        <v>0.2747213689758351</v>
      </c>
      <c r="Z1925" s="46">
        <v>0.27342367080719671</v>
      </c>
      <c r="AA1925" s="46">
        <v>0.25397564567553416</v>
      </c>
      <c r="AB1925" s="46">
        <v>0.22115204844303987</v>
      </c>
      <c r="AC1925" s="46">
        <v>0.18122686549629716</v>
      </c>
      <c r="AD1925" s="46">
        <v>0.14024042914277715</v>
      </c>
      <c r="AE1925" s="46">
        <v>0.10279006924385045</v>
      </c>
      <c r="AF1925" s="46">
        <v>7.1548315656425235E-2</v>
      </c>
      <c r="AG1925" s="46">
        <v>4.7400430734531387E-2</v>
      </c>
      <c r="AH1925" s="46">
        <v>2.9941462216709382E-2</v>
      </c>
      <c r="AI1925" s="46">
        <v>1.8053346844211272E-2</v>
      </c>
      <c r="AJ1925" s="46">
        <v>1.03904015728448E-2</v>
      </c>
      <c r="AK1925" s="46">
        <v>2.457602455317017</v>
      </c>
      <c r="AL1925" s="45">
        <v>2.457602455317017</v>
      </c>
      <c r="AM1925" s="45">
        <v>1.4689017970778113E-2</v>
      </c>
      <c r="AN1925" s="45">
        <v>3.7790993402101763E-2</v>
      </c>
      <c r="AO1925" s="45">
        <v>8.3989518704323932E-2</v>
      </c>
      <c r="AP1925" s="45">
        <v>0.16461457765318321</v>
      </c>
      <c r="AQ1925" s="45">
        <v>0.28955706138636456</v>
      </c>
      <c r="AR1925" s="45">
        <v>0.46373537353112471</v>
      </c>
      <c r="AS1925" s="45">
        <v>0.68442778552807715</v>
      </c>
      <c r="AT1925" s="45">
        <v>0.94072158506783921</v>
      </c>
      <c r="AU1925" s="45">
        <v>1.2154429540436742</v>
      </c>
      <c r="AV1925" s="45">
        <v>1.4888666248508708</v>
      </c>
      <c r="AW1925" s="45">
        <v>1.7428422705264051</v>
      </c>
      <c r="AX1925" s="45">
        <v>1.9639943189694449</v>
      </c>
      <c r="AY1925" s="45">
        <v>2.1452211844657421</v>
      </c>
      <c r="AZ1925" s="45">
        <v>2.2854616136085193</v>
      </c>
      <c r="BA1925" s="45">
        <v>2.3882516828523697</v>
      </c>
      <c r="BB1925" s="45">
        <v>2.457602455317017</v>
      </c>
      <c r="BC1925" s="45">
        <v>2.457602455317017</v>
      </c>
      <c r="BD1925" s="45">
        <v>2.457602455317017</v>
      </c>
      <c r="BE1925" s="45">
        <v>2.457602455317017</v>
      </c>
      <c r="BF1925" s="45">
        <v>2.457602455317017</v>
      </c>
    </row>
    <row r="1926" spans="1:58" ht="13.5" thickBot="1" x14ac:dyDescent="0.25">
      <c r="A1926" s="6" t="s">
        <v>1142</v>
      </c>
      <c r="B1926" s="6" t="s">
        <v>1137</v>
      </c>
      <c r="C1926" s="6" t="s">
        <v>602</v>
      </c>
      <c r="D1926" s="6" t="s">
        <v>1142</v>
      </c>
      <c r="E1926" s="6">
        <v>27.364961769961052</v>
      </c>
      <c r="F1926" s="6" t="s">
        <v>314</v>
      </c>
      <c r="G1926" s="21" t="s">
        <v>1305</v>
      </c>
      <c r="H1926" s="21" t="s">
        <v>1159</v>
      </c>
      <c r="I1926" s="21" t="s">
        <v>1183</v>
      </c>
      <c r="J1926" s="21" t="s">
        <v>240</v>
      </c>
      <c r="K1926" s="21" t="s">
        <v>271</v>
      </c>
      <c r="L1926" s="21" t="s">
        <v>616</v>
      </c>
      <c r="M1926" s="3">
        <v>17.164881499019526</v>
      </c>
      <c r="N1926" s="3">
        <v>27.364961769961052</v>
      </c>
      <c r="O1926" s="21" t="s">
        <v>1453</v>
      </c>
      <c r="P1926" s="21">
        <v>0</v>
      </c>
      <c r="Q1926" s="46">
        <v>3.2444606430622677E-3</v>
      </c>
      <c r="R1926" s="46">
        <v>5.1159331370387636E-3</v>
      </c>
      <c r="S1926" s="46">
        <v>1.0256676365949204E-2</v>
      </c>
      <c r="T1926" s="46">
        <v>1.7943100765067208E-2</v>
      </c>
      <c r="U1926" s="46">
        <v>2.787187546389085E-2</v>
      </c>
      <c r="V1926" s="46">
        <v>3.8946651345530617E-2</v>
      </c>
      <c r="W1926" s="46">
        <v>4.9462878059570815E-2</v>
      </c>
      <c r="X1926" s="46">
        <v>5.757632356340734E-2</v>
      </c>
      <c r="Y1926" s="46">
        <v>6.1860146413254505E-2</v>
      </c>
      <c r="Z1926" s="46">
        <v>6.1711563010646626E-2</v>
      </c>
      <c r="AA1926" s="46">
        <v>5.7455806816100616E-2</v>
      </c>
      <c r="AB1926" s="46">
        <v>5.0146869015789922E-2</v>
      </c>
      <c r="AC1926" s="46">
        <v>4.1189455922648131E-2</v>
      </c>
      <c r="AD1926" s="46">
        <v>3.1948240654866782E-2</v>
      </c>
      <c r="AE1926" s="46">
        <v>2.347116937885789E-2</v>
      </c>
      <c r="AF1926" s="46">
        <v>1.6375422262784246E-2</v>
      </c>
      <c r="AG1926" s="46">
        <v>1.0874070017130486E-2</v>
      </c>
      <c r="AH1926" s="46">
        <v>6.8850607779907041E-3</v>
      </c>
      <c r="AI1926" s="46">
        <v>4.1612919248530328E-3</v>
      </c>
      <c r="AJ1926" s="46">
        <v>2.4007992773360173E-3</v>
      </c>
      <c r="AK1926" s="46">
        <v>0.56785198890911492</v>
      </c>
      <c r="AL1926" s="45">
        <v>0.56785198890911492</v>
      </c>
      <c r="AM1926" s="45">
        <v>3.2444606430622677E-3</v>
      </c>
      <c r="AN1926" s="45">
        <v>8.3603937801010313E-3</v>
      </c>
      <c r="AO1926" s="45">
        <v>1.8617070146050234E-2</v>
      </c>
      <c r="AP1926" s="45">
        <v>3.6560170911117441E-2</v>
      </c>
      <c r="AQ1926" s="45">
        <v>6.4432046375008295E-2</v>
      </c>
      <c r="AR1926" s="45">
        <v>0.10337869772053891</v>
      </c>
      <c r="AS1926" s="45">
        <v>0.15284157578010973</v>
      </c>
      <c r="AT1926" s="45">
        <v>0.21041789934351707</v>
      </c>
      <c r="AU1926" s="45">
        <v>0.27227804575677156</v>
      </c>
      <c r="AV1926" s="45">
        <v>0.33398960876741818</v>
      </c>
      <c r="AW1926" s="45">
        <v>0.39144541558351881</v>
      </c>
      <c r="AX1926" s="45">
        <v>0.44159228459930872</v>
      </c>
      <c r="AY1926" s="45">
        <v>0.48278174052195683</v>
      </c>
      <c r="AZ1926" s="45">
        <v>0.51472998117682356</v>
      </c>
      <c r="BA1926" s="45">
        <v>0.53820115055568141</v>
      </c>
      <c r="BB1926" s="45">
        <v>0.55457657281846562</v>
      </c>
      <c r="BC1926" s="45">
        <v>0.5654506428355961</v>
      </c>
      <c r="BD1926" s="45">
        <v>0.56785198890911492</v>
      </c>
      <c r="BE1926" s="45">
        <v>0.56785198890911492</v>
      </c>
      <c r="BF1926" s="45">
        <v>0.56785198890911492</v>
      </c>
    </row>
    <row r="1927" spans="1:58" ht="13.5" thickBot="1" x14ac:dyDescent="0.25">
      <c r="A1927" s="6" t="s">
        <v>1142</v>
      </c>
      <c r="B1927" s="6" t="s">
        <v>1137</v>
      </c>
      <c r="C1927" s="6" t="s">
        <v>602</v>
      </c>
      <c r="D1927" s="6" t="s">
        <v>1142</v>
      </c>
      <c r="E1927" s="6">
        <v>28.835801567354547</v>
      </c>
      <c r="F1927" s="6" t="s">
        <v>314</v>
      </c>
      <c r="G1927" s="21" t="s">
        <v>1305</v>
      </c>
      <c r="H1927" s="21" t="s">
        <v>1159</v>
      </c>
      <c r="I1927" s="21" t="s">
        <v>1183</v>
      </c>
      <c r="J1927" s="21" t="s">
        <v>240</v>
      </c>
      <c r="K1927" s="21" t="s">
        <v>273</v>
      </c>
      <c r="L1927" s="21" t="s">
        <v>617</v>
      </c>
      <c r="M1927" s="3">
        <v>18.609197032385275</v>
      </c>
      <c r="N1927" s="3">
        <v>28.835801567354547</v>
      </c>
      <c r="O1927" s="21" t="s">
        <v>1457</v>
      </c>
      <c r="P1927" s="21">
        <v>0</v>
      </c>
      <c r="Q1927" s="46">
        <v>1.5511511346768475E-3</v>
      </c>
      <c r="R1927" s="46">
        <v>2.4467087230394696E-3</v>
      </c>
      <c r="S1927" s="46">
        <v>4.9068949799598947E-3</v>
      </c>
      <c r="T1927" s="46">
        <v>8.5868361354708902E-3</v>
      </c>
      <c r="U1927" s="46">
        <v>1.3342424566007149E-2</v>
      </c>
      <c r="V1927" s="46">
        <v>1.8649639092482951E-2</v>
      </c>
      <c r="W1927" s="46">
        <v>2.3692500753775263E-2</v>
      </c>
      <c r="X1927" s="46">
        <v>2.7587121459991135E-2</v>
      </c>
      <c r="Y1927" s="46">
        <v>2.9648599358559083E-2</v>
      </c>
      <c r="Z1927" s="46">
        <v>2.9586287206722656E-2</v>
      </c>
      <c r="AA1927" s="46">
        <v>2.7554241923252464E-2</v>
      </c>
      <c r="AB1927" s="46">
        <v>2.4056305194665797E-2</v>
      </c>
      <c r="AC1927" s="46">
        <v>1.9765220844551495E-2</v>
      </c>
      <c r="AD1927" s="46">
        <v>1.5335326524376913E-2</v>
      </c>
      <c r="AE1927" s="46">
        <v>1.1269670629077326E-2</v>
      </c>
      <c r="AF1927" s="46">
        <v>7.8650117902355401E-3</v>
      </c>
      <c r="AG1927" s="46">
        <v>5.2243222404933735E-3</v>
      </c>
      <c r="AH1927" s="46">
        <v>3.3088515016060941E-3</v>
      </c>
      <c r="AI1927" s="46">
        <v>2.0004623136770545E-3</v>
      </c>
      <c r="AJ1927" s="46">
        <v>1.1544964319151901E-3</v>
      </c>
      <c r="AK1927" s="46">
        <v>0.27306868226775188</v>
      </c>
      <c r="AL1927" s="45">
        <v>0.27306868226775188</v>
      </c>
      <c r="AM1927" s="45">
        <v>1.5511511346768475E-3</v>
      </c>
      <c r="AN1927" s="45">
        <v>3.9978598577163175E-3</v>
      </c>
      <c r="AO1927" s="45">
        <v>8.9047548376762122E-3</v>
      </c>
      <c r="AP1927" s="45">
        <v>1.7491590973147102E-2</v>
      </c>
      <c r="AQ1927" s="45">
        <v>3.0834015539154252E-2</v>
      </c>
      <c r="AR1927" s="45">
        <v>4.9483654631637203E-2</v>
      </c>
      <c r="AS1927" s="45">
        <v>7.3176155385412472E-2</v>
      </c>
      <c r="AT1927" s="45">
        <v>0.10076327684540361</v>
      </c>
      <c r="AU1927" s="45">
        <v>0.13041187620396269</v>
      </c>
      <c r="AV1927" s="45">
        <v>0.15999816341068535</v>
      </c>
      <c r="AW1927" s="45">
        <v>0.1875524053339378</v>
      </c>
      <c r="AX1927" s="45">
        <v>0.21160871052860358</v>
      </c>
      <c r="AY1927" s="45">
        <v>0.23137393137315507</v>
      </c>
      <c r="AZ1927" s="45">
        <v>0.24670925789753198</v>
      </c>
      <c r="BA1927" s="45">
        <v>0.25797892852660931</v>
      </c>
      <c r="BB1927" s="45">
        <v>0.26584394031684483</v>
      </c>
      <c r="BC1927" s="45">
        <v>0.27106826255733818</v>
      </c>
      <c r="BD1927" s="45">
        <v>0.27306868226775188</v>
      </c>
      <c r="BE1927" s="45">
        <v>0.27306868226775188</v>
      </c>
      <c r="BF1927" s="45">
        <v>0.27306868226775188</v>
      </c>
    </row>
    <row r="1928" spans="1:58" ht="13.5" thickBot="1" x14ac:dyDescent="0.25">
      <c r="A1928" s="6" t="s">
        <v>1137</v>
      </c>
      <c r="B1928" s="6" t="s">
        <v>1141</v>
      </c>
      <c r="C1928" s="6" t="s">
        <v>602</v>
      </c>
      <c r="D1928" s="6" t="s">
        <v>1137</v>
      </c>
      <c r="E1928" s="6">
        <v>15.082085885639033</v>
      </c>
      <c r="F1928" s="6" t="s">
        <v>314</v>
      </c>
      <c r="G1928" s="21" t="s">
        <v>1305</v>
      </c>
      <c r="H1928" s="21" t="s">
        <v>1159</v>
      </c>
      <c r="I1928" s="21" t="s">
        <v>1183</v>
      </c>
      <c r="J1928" s="21" t="s">
        <v>240</v>
      </c>
      <c r="K1928" s="21" t="s">
        <v>275</v>
      </c>
      <c r="L1928" s="21" t="s">
        <v>618</v>
      </c>
      <c r="M1928" s="3">
        <v>9.3502358054317298</v>
      </c>
      <c r="N1928" s="3">
        <v>15.082085885639033</v>
      </c>
      <c r="O1928" s="21" t="s">
        <v>1457</v>
      </c>
      <c r="P1928" s="21">
        <v>0</v>
      </c>
      <c r="Q1928" s="46">
        <v>1.3035865757477371E-2</v>
      </c>
      <c r="R1928" s="46">
        <v>2.0555224715477459E-2</v>
      </c>
      <c r="S1928" s="46">
        <v>4.1210133496397794E-2</v>
      </c>
      <c r="T1928" s="46">
        <v>7.2093293332581951E-2</v>
      </c>
      <c r="U1928" s="46">
        <v>0.11198595604275147</v>
      </c>
      <c r="V1928" s="46">
        <v>0.15648311830480996</v>
      </c>
      <c r="W1928" s="46">
        <v>0.19873609493208547</v>
      </c>
      <c r="X1928" s="46">
        <v>0.23133497593401217</v>
      </c>
      <c r="Y1928" s="46">
        <v>0.24854687823242136</v>
      </c>
      <c r="Z1928" s="46">
        <v>0.24794988739071486</v>
      </c>
      <c r="AA1928" s="46">
        <v>0.23085075365109506</v>
      </c>
      <c r="AB1928" s="46">
        <v>0.20148429109333871</v>
      </c>
      <c r="AC1928" s="46">
        <v>0.16549444641263511</v>
      </c>
      <c r="AD1928" s="46">
        <v>0.12836431758079164</v>
      </c>
      <c r="AE1928" s="46">
        <v>9.430443049080095E-2</v>
      </c>
      <c r="AF1928" s="46">
        <v>6.5794543322979362E-2</v>
      </c>
      <c r="AG1928" s="46">
        <v>4.369074942666893E-2</v>
      </c>
      <c r="AH1928" s="46">
        <v>2.7663373949651883E-2</v>
      </c>
      <c r="AI1928" s="46">
        <v>1.6719587283653685E-2</v>
      </c>
      <c r="AJ1928" s="46">
        <v>9.6461324494483535E-3</v>
      </c>
      <c r="AK1928" s="46">
        <v>2.2815632895299967</v>
      </c>
      <c r="AL1928" s="45">
        <v>2.2815632895299967</v>
      </c>
      <c r="AM1928" s="45">
        <v>1.3035865757477371E-2</v>
      </c>
      <c r="AN1928" s="45">
        <v>3.3591090472954832E-2</v>
      </c>
      <c r="AO1928" s="45">
        <v>7.4801223969352626E-2</v>
      </c>
      <c r="AP1928" s="45">
        <v>0.14689451730193459</v>
      </c>
      <c r="AQ1928" s="45">
        <v>0.25888047334468606</v>
      </c>
      <c r="AR1928" s="45">
        <v>0.41536359164949599</v>
      </c>
      <c r="AS1928" s="45">
        <v>0.61409968658158143</v>
      </c>
      <c r="AT1928" s="45">
        <v>0.84543466251559363</v>
      </c>
      <c r="AU1928" s="45">
        <v>1.0939815407480149</v>
      </c>
      <c r="AV1928" s="45">
        <v>1.3419314281387298</v>
      </c>
      <c r="AW1928" s="45">
        <v>1.5727821817898249</v>
      </c>
      <c r="AX1928" s="45">
        <v>1.7742664728831636</v>
      </c>
      <c r="AY1928" s="45">
        <v>1.9397609192957987</v>
      </c>
      <c r="AZ1928" s="45">
        <v>2.0681252368765906</v>
      </c>
      <c r="BA1928" s="45">
        <v>2.1624296673673915</v>
      </c>
      <c r="BB1928" s="45">
        <v>2.2282242106903709</v>
      </c>
      <c r="BC1928" s="45">
        <v>2.2719149601170399</v>
      </c>
      <c r="BD1928" s="45">
        <v>2.2815632895299967</v>
      </c>
      <c r="BE1928" s="45">
        <v>2.2815632895299967</v>
      </c>
      <c r="BF1928" s="45">
        <v>2.2815632895299967</v>
      </c>
    </row>
    <row r="1929" spans="1:58" ht="13.5" thickBot="1" x14ac:dyDescent="0.25">
      <c r="A1929" s="6" t="s">
        <v>1351</v>
      </c>
      <c r="B1929" s="6" t="s">
        <v>1141</v>
      </c>
      <c r="C1929" s="6" t="s">
        <v>602</v>
      </c>
      <c r="D1929" s="6" t="s">
        <v>1351</v>
      </c>
      <c r="E1929" s="6">
        <v>10.792261381204915</v>
      </c>
      <c r="F1929" s="6" t="s">
        <v>314</v>
      </c>
      <c r="G1929" s="21" t="s">
        <v>1305</v>
      </c>
      <c r="H1929" s="21" t="s">
        <v>1159</v>
      </c>
      <c r="I1929" s="21" t="s">
        <v>1183</v>
      </c>
      <c r="J1929" s="21" t="s">
        <v>240</v>
      </c>
      <c r="K1929" s="21" t="s">
        <v>277</v>
      </c>
      <c r="L1929" s="21" t="s">
        <v>619</v>
      </c>
      <c r="M1929" s="3">
        <v>6.0081880005923738</v>
      </c>
      <c r="N1929" s="3">
        <v>10.792261381204915</v>
      </c>
      <c r="O1929" s="21" t="s">
        <v>1453</v>
      </c>
      <c r="P1929" s="21">
        <v>0</v>
      </c>
      <c r="Q1929" s="46">
        <v>3.6979784406866195E-2</v>
      </c>
      <c r="R1929" s="46">
        <v>5.8174660085010314E-2</v>
      </c>
      <c r="S1929" s="46">
        <v>0.11636535666195036</v>
      </c>
      <c r="T1929" s="46">
        <v>0.20312864601232339</v>
      </c>
      <c r="U1929" s="46">
        <v>0.3148580442886118</v>
      </c>
      <c r="V1929" s="46">
        <v>0.4390372949537239</v>
      </c>
      <c r="W1929" s="46">
        <v>0.55641267429022401</v>
      </c>
      <c r="X1929" s="46">
        <v>0.646323255007069</v>
      </c>
      <c r="Y1929" s="46">
        <v>0.69295666752712748</v>
      </c>
      <c r="Z1929" s="46">
        <v>0.68984516600408174</v>
      </c>
      <c r="AA1929" s="46">
        <v>0.64092825450170721</v>
      </c>
      <c r="AB1929" s="46">
        <v>0.55822604761055883</v>
      </c>
      <c r="AC1929" s="46">
        <v>0.45755516103473431</v>
      </c>
      <c r="AD1929" s="46">
        <v>0.35415699280517554</v>
      </c>
      <c r="AE1929" s="46">
        <v>0.25964228262606115</v>
      </c>
      <c r="AF1929" s="46">
        <v>0.18076956411958386</v>
      </c>
      <c r="AG1929" s="46">
        <v>0.11978729640178501</v>
      </c>
      <c r="AH1929" s="46">
        <v>7.5684178977108996E-2</v>
      </c>
      <c r="AI1929" s="46">
        <v>4.5645162572930727E-2</v>
      </c>
      <c r="AJ1929" s="46">
        <v>2.627703080138415E-2</v>
      </c>
      <c r="AK1929" s="46">
        <v>6.2152068871618731</v>
      </c>
      <c r="AL1929" s="45">
        <v>6.2152068871618731</v>
      </c>
      <c r="AM1929" s="45">
        <v>3.6979784406866195E-2</v>
      </c>
      <c r="AN1929" s="45">
        <v>9.5154444491876516E-2</v>
      </c>
      <c r="AO1929" s="45">
        <v>0.21151980115382688</v>
      </c>
      <c r="AP1929" s="45">
        <v>0.41464844716615024</v>
      </c>
      <c r="AQ1929" s="45">
        <v>0.72950649145476198</v>
      </c>
      <c r="AR1929" s="45">
        <v>1.168543786408486</v>
      </c>
      <c r="AS1929" s="45">
        <v>1.72495646069871</v>
      </c>
      <c r="AT1929" s="45">
        <v>2.371279715705779</v>
      </c>
      <c r="AU1929" s="45">
        <v>3.0642363832329065</v>
      </c>
      <c r="AV1929" s="45">
        <v>3.7540815492369881</v>
      </c>
      <c r="AW1929" s="45">
        <v>4.3950098037386951</v>
      </c>
      <c r="AX1929" s="45">
        <v>4.9532358513492536</v>
      </c>
      <c r="AY1929" s="45">
        <v>5.4107910123839877</v>
      </c>
      <c r="AZ1929" s="45">
        <v>5.7649480051891633</v>
      </c>
      <c r="BA1929" s="45">
        <v>6.024590287815224</v>
      </c>
      <c r="BB1929" s="45">
        <v>6.2053598519348077</v>
      </c>
      <c r="BC1929" s="45">
        <v>6.2152068871618731</v>
      </c>
      <c r="BD1929" s="45">
        <v>6.2152068871618731</v>
      </c>
      <c r="BE1929" s="45">
        <v>6.2152068871618731</v>
      </c>
      <c r="BF1929" s="45">
        <v>6.2152068871618731</v>
      </c>
    </row>
    <row r="1930" spans="1:58" ht="13.5" thickBot="1" x14ac:dyDescent="0.25">
      <c r="A1930" s="6" t="s">
        <v>1352</v>
      </c>
      <c r="B1930" s="6" t="s">
        <v>1351</v>
      </c>
      <c r="C1930" s="6" t="s">
        <v>602</v>
      </c>
      <c r="D1930" s="6" t="s">
        <v>1352</v>
      </c>
      <c r="E1930" s="6">
        <v>23.282896807367457</v>
      </c>
      <c r="F1930" s="6" t="s">
        <v>314</v>
      </c>
      <c r="G1930" s="21" t="s">
        <v>1305</v>
      </c>
      <c r="H1930" s="21" t="s">
        <v>1159</v>
      </c>
      <c r="I1930" s="21" t="s">
        <v>1183</v>
      </c>
      <c r="J1930" s="21" t="s">
        <v>240</v>
      </c>
      <c r="K1930" s="21" t="s">
        <v>279</v>
      </c>
      <c r="L1930" s="21" t="s">
        <v>620</v>
      </c>
      <c r="M1930" s="3">
        <v>14.416847288540239</v>
      </c>
      <c r="N1930" s="3">
        <v>23.282896807367457</v>
      </c>
      <c r="O1930" s="21" t="s">
        <v>1453</v>
      </c>
      <c r="P1930" s="21">
        <v>0</v>
      </c>
      <c r="Q1930" s="46">
        <v>4.9760052770598234E-3</v>
      </c>
      <c r="R1930" s="46">
        <v>7.788730331257542E-3</v>
      </c>
      <c r="S1930" s="46">
        <v>1.5502948969981063E-2</v>
      </c>
      <c r="T1930" s="46">
        <v>2.6935102839967636E-2</v>
      </c>
      <c r="U1930" s="46">
        <v>4.1558181783128666E-2</v>
      </c>
      <c r="V1930" s="46">
        <v>5.7683734384179723E-2</v>
      </c>
      <c r="W1930" s="46">
        <v>7.2772397378636736E-2</v>
      </c>
      <c r="X1930" s="46">
        <v>8.4147466007193569E-2</v>
      </c>
      <c r="Y1930" s="46">
        <v>8.9809261905780327E-2</v>
      </c>
      <c r="Z1930" s="46">
        <v>8.9000376543454301E-2</v>
      </c>
      <c r="AA1930" s="46">
        <v>8.2314393775178255E-2</v>
      </c>
      <c r="AB1930" s="46">
        <v>7.1367980764802053E-2</v>
      </c>
      <c r="AC1930" s="46">
        <v>5.8232368745123379E-2</v>
      </c>
      <c r="AD1930" s="46">
        <v>4.4868883224572241E-2</v>
      </c>
      <c r="AE1930" s="46">
        <v>3.2745684761389379E-2</v>
      </c>
      <c r="AF1930" s="46">
        <v>2.2695193276220962E-2</v>
      </c>
      <c r="AG1930" s="46">
        <v>1.4970019551142742E-2</v>
      </c>
      <c r="AH1930" s="46">
        <v>9.414353574606649E-3</v>
      </c>
      <c r="AI1930" s="46">
        <v>5.6509199131402682E-3</v>
      </c>
      <c r="AJ1930" s="46">
        <v>3.2373598174031638E-3</v>
      </c>
      <c r="AK1930" s="46">
        <v>0.76572049503726169</v>
      </c>
      <c r="AL1930" s="45">
        <v>0.76572049503726169</v>
      </c>
      <c r="AM1930" s="45">
        <v>4.9760052770598234E-3</v>
      </c>
      <c r="AN1930" s="45">
        <v>1.2764735608317365E-2</v>
      </c>
      <c r="AO1930" s="45">
        <v>2.8267684578298428E-2</v>
      </c>
      <c r="AP1930" s="45">
        <v>5.5202787418266064E-2</v>
      </c>
      <c r="AQ1930" s="45">
        <v>9.6760969201394736E-2</v>
      </c>
      <c r="AR1930" s="45">
        <v>0.15444470358557447</v>
      </c>
      <c r="AS1930" s="45">
        <v>0.22721710096421122</v>
      </c>
      <c r="AT1930" s="45">
        <v>0.3113645669714048</v>
      </c>
      <c r="AU1930" s="45">
        <v>0.40117382887718511</v>
      </c>
      <c r="AV1930" s="45">
        <v>0.49017420542063939</v>
      </c>
      <c r="AW1930" s="45">
        <v>0.57248859919581763</v>
      </c>
      <c r="AX1930" s="45">
        <v>0.64385657996061973</v>
      </c>
      <c r="AY1930" s="45">
        <v>0.70208894870574312</v>
      </c>
      <c r="AZ1930" s="45">
        <v>0.7469578319303154</v>
      </c>
      <c r="BA1930" s="45">
        <v>0.76572049503726169</v>
      </c>
      <c r="BB1930" s="45">
        <v>0.76572049503726169</v>
      </c>
      <c r="BC1930" s="45">
        <v>0.76572049503726169</v>
      </c>
      <c r="BD1930" s="45">
        <v>0.76572049503726169</v>
      </c>
      <c r="BE1930" s="45">
        <v>0.76572049503726169</v>
      </c>
      <c r="BF1930" s="45">
        <v>0.76572049503726169</v>
      </c>
    </row>
    <row r="1931" spans="1:58" ht="13.5" thickBot="1" x14ac:dyDescent="0.25">
      <c r="A1931" s="6" t="s">
        <v>1350</v>
      </c>
      <c r="B1931" s="6" t="s">
        <v>1141</v>
      </c>
      <c r="C1931" s="6" t="s">
        <v>621</v>
      </c>
      <c r="D1931" s="6" t="s">
        <v>1350</v>
      </c>
      <c r="E1931" s="6">
        <v>-99.510303705071578</v>
      </c>
      <c r="F1931" s="6" t="s">
        <v>622</v>
      </c>
      <c r="G1931" s="21" t="s">
        <v>1305</v>
      </c>
      <c r="H1931" s="21" t="s">
        <v>1172</v>
      </c>
      <c r="I1931" s="21" t="s">
        <v>1213</v>
      </c>
      <c r="J1931" s="21" t="s">
        <v>240</v>
      </c>
      <c r="K1931" s="21" t="s">
        <v>245</v>
      </c>
      <c r="L1931" s="21" t="s">
        <v>1270</v>
      </c>
      <c r="M1931" s="3">
        <v>5.5493287891556182</v>
      </c>
      <c r="N1931" s="3">
        <v>-99.510303705071578</v>
      </c>
      <c r="O1931" s="21" t="s">
        <v>1487</v>
      </c>
      <c r="P1931" s="21" t="s">
        <v>1487</v>
      </c>
      <c r="Q1931" s="46">
        <v>1.6767302099193835E-4</v>
      </c>
      <c r="R1931" s="46">
        <v>1.0214068247789284E-4</v>
      </c>
      <c r="S1931" s="46">
        <v>8.1841935596349869E-5</v>
      </c>
      <c r="T1931" s="46">
        <v>5.3383097192315584E-5</v>
      </c>
      <c r="U1931" s="46">
        <v>4.71112074110833E-5</v>
      </c>
      <c r="V1931" s="46">
        <v>4.4565963876110184E-5</v>
      </c>
      <c r="W1931" s="46">
        <v>3.7851028134359589E-5</v>
      </c>
      <c r="X1931" s="46">
        <v>3.6610306384256788E-5</v>
      </c>
      <c r="Y1931" s="46">
        <v>3.4322102026791476E-5</v>
      </c>
      <c r="Z1931" s="46">
        <v>2.373178810784236E-5</v>
      </c>
      <c r="AA1931" s="46">
        <v>2.0255703522815567E-5</v>
      </c>
      <c r="AB1931" s="46">
        <v>1.5801574229658276E-5</v>
      </c>
      <c r="AC1931" s="46">
        <v>9.3410701996954939E-6</v>
      </c>
      <c r="AD1931" s="46">
        <v>6.615661620041836E-6</v>
      </c>
      <c r="AE1931" s="46">
        <v>3.765432714814076E-6</v>
      </c>
      <c r="AF1931" s="46">
        <v>1.7484968333558692E-6</v>
      </c>
      <c r="AG1931" s="46">
        <v>1.7818035181131E-7</v>
      </c>
      <c r="AH1931" s="46">
        <v>0</v>
      </c>
      <c r="AI1931" s="46">
        <v>0</v>
      </c>
      <c r="AJ1931" s="46">
        <v>0</v>
      </c>
      <c r="AK1931" s="46">
        <v>6.8115918029701297E-4</v>
      </c>
      <c r="AL1931" s="45">
        <v>6.8115918029701297E-4</v>
      </c>
      <c r="AM1931" s="45">
        <v>1.6767302099193835E-4</v>
      </c>
      <c r="AN1931" s="45">
        <v>2.698137034698312E-4</v>
      </c>
      <c r="AO1931" s="45">
        <v>3.5165563906618108E-4</v>
      </c>
      <c r="AP1931" s="45">
        <v>4.050387362584967E-4</v>
      </c>
      <c r="AQ1931" s="45">
        <v>4.5214994366957998E-4</v>
      </c>
      <c r="AR1931" s="45">
        <v>4.9671590754569019E-4</v>
      </c>
      <c r="AS1931" s="45">
        <v>5.3456693568004982E-4</v>
      </c>
      <c r="AT1931" s="45">
        <v>5.7117724206430661E-4</v>
      </c>
      <c r="AU1931" s="45">
        <v>6.0549934409109807E-4</v>
      </c>
      <c r="AV1931" s="45">
        <v>6.2923113219894044E-4</v>
      </c>
      <c r="AW1931" s="45">
        <v>6.4948683572175602E-4</v>
      </c>
      <c r="AX1931" s="45">
        <v>6.6528840995141428E-4</v>
      </c>
      <c r="AY1931" s="45">
        <v>6.7462948015110978E-4</v>
      </c>
      <c r="AZ1931" s="45">
        <v>6.8115918029701297E-4</v>
      </c>
      <c r="BA1931" s="45">
        <v>6.8115918029701297E-4</v>
      </c>
      <c r="BB1931" s="45">
        <v>6.8115918029701297E-4</v>
      </c>
      <c r="BC1931" s="45">
        <v>6.8115918029701297E-4</v>
      </c>
      <c r="BD1931" s="45">
        <v>6.8115918029701297E-4</v>
      </c>
      <c r="BE1931" s="45">
        <v>6.8115918029701297E-4</v>
      </c>
      <c r="BF1931" s="45">
        <v>6.8115918029701297E-4</v>
      </c>
    </row>
    <row r="1932" spans="1:58" ht="13.5" thickBot="1" x14ac:dyDescent="0.25">
      <c r="A1932" s="6" t="s">
        <v>1350</v>
      </c>
      <c r="B1932" s="6" t="s">
        <v>1141</v>
      </c>
      <c r="C1932" s="6" t="s">
        <v>621</v>
      </c>
      <c r="D1932" s="6" t="s">
        <v>1350</v>
      </c>
      <c r="E1932" s="6">
        <v>-99.688634390895601</v>
      </c>
      <c r="F1932" s="6" t="s">
        <v>622</v>
      </c>
      <c r="G1932" s="21" t="s">
        <v>1305</v>
      </c>
      <c r="H1932" s="21" t="s">
        <v>1172</v>
      </c>
      <c r="I1932" s="21" t="s">
        <v>1213</v>
      </c>
      <c r="J1932" s="21" t="s">
        <v>240</v>
      </c>
      <c r="K1932" s="21" t="s">
        <v>247</v>
      </c>
      <c r="L1932" s="21" t="s">
        <v>623</v>
      </c>
      <c r="M1932" s="3">
        <v>5.3687250834864031</v>
      </c>
      <c r="N1932" s="3">
        <v>-99.688634390895601</v>
      </c>
      <c r="O1932" s="21" t="s">
        <v>1488</v>
      </c>
      <c r="P1932" s="21" t="s">
        <v>1488</v>
      </c>
      <c r="Q1932" s="46">
        <v>1.9351690068878584E-4</v>
      </c>
      <c r="R1932" s="46">
        <v>1.1698137050126572E-4</v>
      </c>
      <c r="S1932" s="46">
        <v>9.3900536682276371E-5</v>
      </c>
      <c r="T1932" s="46">
        <v>6.1476004775219898E-5</v>
      </c>
      <c r="U1932" s="46">
        <v>5.3992422455412551E-5</v>
      </c>
      <c r="V1932" s="46">
        <v>5.0887128696017794E-5</v>
      </c>
      <c r="W1932" s="46">
        <v>4.3218405753935474E-5</v>
      </c>
      <c r="X1932" s="46">
        <v>4.1724739539768253E-5</v>
      </c>
      <c r="Y1932" s="46">
        <v>3.9117607794866565E-5</v>
      </c>
      <c r="Z1932" s="46">
        <v>2.7061415630474032E-5</v>
      </c>
      <c r="AA1932" s="46">
        <v>2.319962525315114E-5</v>
      </c>
      <c r="AB1932" s="46">
        <v>1.7912228966787784E-5</v>
      </c>
      <c r="AC1932" s="46">
        <v>1.0603896424620943E-5</v>
      </c>
      <c r="AD1932" s="46">
        <v>7.5133678822648504E-6</v>
      </c>
      <c r="AE1932" s="46">
        <v>4.2662016960299893E-6</v>
      </c>
      <c r="AF1932" s="46">
        <v>1.9619248673957341E-6</v>
      </c>
      <c r="AG1932" s="46">
        <v>1.6864050446687094E-7</v>
      </c>
      <c r="AH1932" s="46">
        <v>0</v>
      </c>
      <c r="AI1932" s="46">
        <v>0</v>
      </c>
      <c r="AJ1932" s="46">
        <v>0</v>
      </c>
      <c r="AK1932" s="46">
        <v>7.8080401519239786E-4</v>
      </c>
      <c r="AL1932" s="45">
        <v>7.8080401519239786E-4</v>
      </c>
      <c r="AM1932" s="45">
        <v>1.9351690068878584E-4</v>
      </c>
      <c r="AN1932" s="45">
        <v>3.1049827119005157E-4</v>
      </c>
      <c r="AO1932" s="45">
        <v>4.0439880787232794E-4</v>
      </c>
      <c r="AP1932" s="45">
        <v>4.6587481264754785E-4</v>
      </c>
      <c r="AQ1932" s="45">
        <v>5.1986723510296035E-4</v>
      </c>
      <c r="AR1932" s="45">
        <v>5.7075436379897817E-4</v>
      </c>
      <c r="AS1932" s="45">
        <v>6.1397276955291364E-4</v>
      </c>
      <c r="AT1932" s="45">
        <v>6.5569750909268186E-4</v>
      </c>
      <c r="AU1932" s="45">
        <v>6.9481511688754846E-4</v>
      </c>
      <c r="AV1932" s="45">
        <v>7.218765325180225E-4</v>
      </c>
      <c r="AW1932" s="45">
        <v>7.4507615777117363E-4</v>
      </c>
      <c r="AX1932" s="45">
        <v>7.6298838673796146E-4</v>
      </c>
      <c r="AY1932" s="45">
        <v>7.7359228316258239E-4</v>
      </c>
      <c r="AZ1932" s="45">
        <v>7.8080401519239786E-4</v>
      </c>
      <c r="BA1932" s="45">
        <v>7.8080401519239786E-4</v>
      </c>
      <c r="BB1932" s="45">
        <v>7.8080401519239786E-4</v>
      </c>
      <c r="BC1932" s="45">
        <v>7.8080401519239786E-4</v>
      </c>
      <c r="BD1932" s="45">
        <v>7.8080401519239786E-4</v>
      </c>
      <c r="BE1932" s="45">
        <v>7.8080401519239786E-4</v>
      </c>
      <c r="BF1932" s="45">
        <v>7.8080401519239786E-4</v>
      </c>
    </row>
    <row r="1933" spans="1:58" ht="13.5" thickBot="1" x14ac:dyDescent="0.25">
      <c r="A1933" s="6" t="s">
        <v>1350</v>
      </c>
      <c r="B1933" s="6" t="s">
        <v>1141</v>
      </c>
      <c r="C1933" s="6" t="s">
        <v>621</v>
      </c>
      <c r="D1933" s="6" t="s">
        <v>1350</v>
      </c>
      <c r="E1933" s="6">
        <v>-99.688634390895601</v>
      </c>
      <c r="F1933" s="6" t="s">
        <v>622</v>
      </c>
      <c r="G1933" s="21" t="s">
        <v>1305</v>
      </c>
      <c r="H1933" s="21" t="s">
        <v>1172</v>
      </c>
      <c r="I1933" s="21" t="s">
        <v>1213</v>
      </c>
      <c r="J1933" s="21" t="s">
        <v>240</v>
      </c>
      <c r="K1933" s="21" t="s">
        <v>249</v>
      </c>
      <c r="L1933" s="21" t="s">
        <v>624</v>
      </c>
      <c r="M1933" s="3">
        <v>5.3687250834864031</v>
      </c>
      <c r="N1933" s="3">
        <v>-99.688634390895601</v>
      </c>
      <c r="O1933" s="21" t="s">
        <v>1488</v>
      </c>
      <c r="P1933" s="21" t="s">
        <v>1488</v>
      </c>
      <c r="Q1933" s="46">
        <v>9.1290758505837555E-6</v>
      </c>
      <c r="R1933" s="46">
        <v>5.5085154788703605E-6</v>
      </c>
      <c r="S1933" s="46">
        <v>4.42353913310853E-6</v>
      </c>
      <c r="T1933" s="46">
        <v>2.8986017025866674E-6</v>
      </c>
      <c r="U1933" s="46">
        <v>2.5428443235646504E-6</v>
      </c>
      <c r="V1933" s="46">
        <v>2.3944892457383984E-6</v>
      </c>
      <c r="W1933" s="46">
        <v>2.0336229990669224E-6</v>
      </c>
      <c r="X1933" s="46">
        <v>1.9624741591268053E-6</v>
      </c>
      <c r="Y1933" s="46">
        <v>1.839859027287331E-6</v>
      </c>
      <c r="Z1933" s="46">
        <v>1.2729630162071373E-6</v>
      </c>
      <c r="AA1933" s="46">
        <v>1.0924525174909527E-6</v>
      </c>
      <c r="AB1933" s="46">
        <v>8.4139113035276467E-7</v>
      </c>
      <c r="AC1933" s="46">
        <v>4.9826786909141675E-7</v>
      </c>
      <c r="AD1933" s="46">
        <v>3.5308424634068584E-7</v>
      </c>
      <c r="AE1933" s="46">
        <v>2.003715235810581E-7</v>
      </c>
      <c r="AF1933" s="46">
        <v>9.1929809604179918E-8</v>
      </c>
      <c r="AG1933" s="46">
        <v>7.5443168909845996E-9</v>
      </c>
      <c r="AH1933" s="46">
        <v>0</v>
      </c>
      <c r="AI1933" s="46">
        <v>0</v>
      </c>
      <c r="AJ1933" s="46">
        <v>0</v>
      </c>
      <c r="AK1933" s="46">
        <v>3.6774701563552882E-5</v>
      </c>
      <c r="AL1933" s="45">
        <v>3.6774701563552882E-5</v>
      </c>
      <c r="AM1933" s="45">
        <v>9.1290758505837555E-6</v>
      </c>
      <c r="AN1933" s="45">
        <v>1.4637591329454116E-5</v>
      </c>
      <c r="AO1933" s="45">
        <v>1.9061130462562648E-5</v>
      </c>
      <c r="AP1933" s="45">
        <v>2.1959732165149314E-5</v>
      </c>
      <c r="AQ1933" s="45">
        <v>2.4502576488713964E-5</v>
      </c>
      <c r="AR1933" s="45">
        <v>2.6897065734452363E-5</v>
      </c>
      <c r="AS1933" s="45">
        <v>2.8930688733519285E-5</v>
      </c>
      <c r="AT1933" s="45">
        <v>3.0893162892646092E-5</v>
      </c>
      <c r="AU1933" s="45">
        <v>3.2733021919933425E-5</v>
      </c>
      <c r="AV1933" s="45">
        <v>3.4005984936140565E-5</v>
      </c>
      <c r="AW1933" s="45">
        <v>3.5098437453631514E-5</v>
      </c>
      <c r="AX1933" s="45">
        <v>3.5939828583984278E-5</v>
      </c>
      <c r="AY1933" s="45">
        <v>3.6438096453075696E-5</v>
      </c>
      <c r="AZ1933" s="45">
        <v>3.6774701563552882E-5</v>
      </c>
      <c r="BA1933" s="45">
        <v>3.6774701563552882E-5</v>
      </c>
      <c r="BB1933" s="45">
        <v>3.6774701563552882E-5</v>
      </c>
      <c r="BC1933" s="45">
        <v>3.6774701563552882E-5</v>
      </c>
      <c r="BD1933" s="45">
        <v>3.6774701563552882E-5</v>
      </c>
      <c r="BE1933" s="45">
        <v>3.6774701563552882E-5</v>
      </c>
      <c r="BF1933" s="45">
        <v>3.6774701563552882E-5</v>
      </c>
    </row>
    <row r="1934" spans="1:58" ht="13.5" thickBot="1" x14ac:dyDescent="0.25">
      <c r="A1934" s="6" t="s">
        <v>1350</v>
      </c>
      <c r="B1934" s="6" t="s">
        <v>1350</v>
      </c>
      <c r="C1934" s="6" t="s">
        <v>621</v>
      </c>
      <c r="D1934" s="6" t="s">
        <v>1350</v>
      </c>
      <c r="E1934" s="6">
        <v>0</v>
      </c>
      <c r="F1934" s="6" t="s">
        <v>622</v>
      </c>
      <c r="G1934" s="21" t="s">
        <v>1305</v>
      </c>
      <c r="H1934" s="21" t="s">
        <v>1172</v>
      </c>
      <c r="I1934" s="21" t="s">
        <v>1213</v>
      </c>
      <c r="J1934" s="21" t="s">
        <v>240</v>
      </c>
      <c r="K1934" s="21" t="s">
        <v>251</v>
      </c>
      <c r="L1934" s="21" t="s">
        <v>625</v>
      </c>
      <c r="M1934" s="3">
        <v>0</v>
      </c>
      <c r="N1934" s="3">
        <v>0</v>
      </c>
      <c r="O1934" s="21" t="s">
        <v>1489</v>
      </c>
      <c r="P1934" s="21" t="s">
        <v>1489</v>
      </c>
      <c r="Q1934" s="46">
        <v>0</v>
      </c>
      <c r="R1934" s="46">
        <v>0</v>
      </c>
      <c r="S1934" s="46">
        <v>0</v>
      </c>
      <c r="T1934" s="46">
        <v>0</v>
      </c>
      <c r="U1934" s="46">
        <v>0</v>
      </c>
      <c r="V1934" s="46">
        <v>0</v>
      </c>
      <c r="W1934" s="46">
        <v>0</v>
      </c>
      <c r="X1934" s="46">
        <v>0</v>
      </c>
      <c r="Y1934" s="46">
        <v>0</v>
      </c>
      <c r="Z1934" s="46">
        <v>0</v>
      </c>
      <c r="AA1934" s="46">
        <v>0</v>
      </c>
      <c r="AB1934" s="46">
        <v>0</v>
      </c>
      <c r="AC1934" s="46">
        <v>0</v>
      </c>
      <c r="AD1934" s="46">
        <v>0</v>
      </c>
      <c r="AE1934" s="46">
        <v>0</v>
      </c>
      <c r="AF1934" s="46">
        <v>0</v>
      </c>
      <c r="AG1934" s="46">
        <v>0</v>
      </c>
      <c r="AH1934" s="46">
        <v>0</v>
      </c>
      <c r="AI1934" s="46">
        <v>0</v>
      </c>
      <c r="AJ1934" s="46">
        <v>0</v>
      </c>
      <c r="AK1934" s="46">
        <v>0</v>
      </c>
      <c r="AL1934" s="45">
        <v>0</v>
      </c>
      <c r="AM1934" s="45">
        <v>0</v>
      </c>
      <c r="AN1934" s="45">
        <v>0</v>
      </c>
      <c r="AO1934" s="45">
        <v>0</v>
      </c>
      <c r="AP1934" s="45">
        <v>0</v>
      </c>
      <c r="AQ1934" s="45">
        <v>0</v>
      </c>
      <c r="AR1934" s="45">
        <v>0</v>
      </c>
      <c r="AS1934" s="45">
        <v>0</v>
      </c>
      <c r="AT1934" s="45">
        <v>0</v>
      </c>
      <c r="AU1934" s="45">
        <v>0</v>
      </c>
      <c r="AV1934" s="45">
        <v>0</v>
      </c>
      <c r="AW1934" s="45">
        <v>0</v>
      </c>
      <c r="AX1934" s="45">
        <v>0</v>
      </c>
      <c r="AY1934" s="45">
        <v>0</v>
      </c>
      <c r="AZ1934" s="45">
        <v>0</v>
      </c>
      <c r="BA1934" s="45">
        <v>0</v>
      </c>
      <c r="BB1934" s="45">
        <v>0</v>
      </c>
      <c r="BC1934" s="45">
        <v>0</v>
      </c>
      <c r="BD1934" s="45">
        <v>0</v>
      </c>
      <c r="BE1934" s="45">
        <v>0</v>
      </c>
      <c r="BF1934" s="45">
        <v>0</v>
      </c>
    </row>
    <row r="1935" spans="1:58" ht="13.5" thickBot="1" x14ac:dyDescent="0.25">
      <c r="A1935" s="6" t="s">
        <v>1350</v>
      </c>
      <c r="B1935" s="6" t="s">
        <v>1350</v>
      </c>
      <c r="C1935" s="6" t="s">
        <v>621</v>
      </c>
      <c r="D1935" s="6" t="s">
        <v>1350</v>
      </c>
      <c r="E1935" s="6">
        <v>0</v>
      </c>
      <c r="F1935" s="6" t="s">
        <v>622</v>
      </c>
      <c r="G1935" s="21" t="s">
        <v>1305</v>
      </c>
      <c r="H1935" s="21" t="s">
        <v>1172</v>
      </c>
      <c r="I1935" s="21" t="s">
        <v>1213</v>
      </c>
      <c r="J1935" s="21" t="s">
        <v>240</v>
      </c>
      <c r="K1935" s="21" t="s">
        <v>253</v>
      </c>
      <c r="L1935" s="21" t="s">
        <v>626</v>
      </c>
      <c r="M1935" s="3">
        <v>0</v>
      </c>
      <c r="N1935" s="3">
        <v>0</v>
      </c>
      <c r="O1935" s="21" t="s">
        <v>1489</v>
      </c>
      <c r="P1935" s="21" t="s">
        <v>1489</v>
      </c>
      <c r="Q1935" s="46">
        <v>0</v>
      </c>
      <c r="R1935" s="46">
        <v>0</v>
      </c>
      <c r="S1935" s="46">
        <v>0</v>
      </c>
      <c r="T1935" s="46">
        <v>0</v>
      </c>
      <c r="U1935" s="46">
        <v>0</v>
      </c>
      <c r="V1935" s="46">
        <v>0</v>
      </c>
      <c r="W1935" s="46">
        <v>0</v>
      </c>
      <c r="X1935" s="46">
        <v>0</v>
      </c>
      <c r="Y1935" s="46">
        <v>0</v>
      </c>
      <c r="Z1935" s="46">
        <v>0</v>
      </c>
      <c r="AA1935" s="46">
        <v>0</v>
      </c>
      <c r="AB1935" s="46">
        <v>0</v>
      </c>
      <c r="AC1935" s="46">
        <v>0</v>
      </c>
      <c r="AD1935" s="46">
        <v>0</v>
      </c>
      <c r="AE1935" s="46">
        <v>0</v>
      </c>
      <c r="AF1935" s="46">
        <v>0</v>
      </c>
      <c r="AG1935" s="46">
        <v>0</v>
      </c>
      <c r="AH1935" s="46">
        <v>0</v>
      </c>
      <c r="AI1935" s="46">
        <v>0</v>
      </c>
      <c r="AJ1935" s="46">
        <v>0</v>
      </c>
      <c r="AK1935" s="46">
        <v>0</v>
      </c>
      <c r="AL1935" s="45">
        <v>0</v>
      </c>
      <c r="AM1935" s="45">
        <v>0</v>
      </c>
      <c r="AN1935" s="45">
        <v>0</v>
      </c>
      <c r="AO1935" s="45">
        <v>0</v>
      </c>
      <c r="AP1935" s="45">
        <v>0</v>
      </c>
      <c r="AQ1935" s="45">
        <v>0</v>
      </c>
      <c r="AR1935" s="45">
        <v>0</v>
      </c>
      <c r="AS1935" s="45">
        <v>0</v>
      </c>
      <c r="AT1935" s="45">
        <v>0</v>
      </c>
      <c r="AU1935" s="45">
        <v>0</v>
      </c>
      <c r="AV1935" s="45">
        <v>0</v>
      </c>
      <c r="AW1935" s="45">
        <v>0</v>
      </c>
      <c r="AX1935" s="45">
        <v>0</v>
      </c>
      <c r="AY1935" s="45">
        <v>0</v>
      </c>
      <c r="AZ1935" s="45">
        <v>0</v>
      </c>
      <c r="BA1935" s="45">
        <v>0</v>
      </c>
      <c r="BB1935" s="45">
        <v>0</v>
      </c>
      <c r="BC1935" s="45">
        <v>0</v>
      </c>
      <c r="BD1935" s="45">
        <v>0</v>
      </c>
      <c r="BE1935" s="45">
        <v>0</v>
      </c>
      <c r="BF1935" s="45">
        <v>0</v>
      </c>
    </row>
    <row r="1936" spans="1:58" ht="13.5" thickBot="1" x14ac:dyDescent="0.25">
      <c r="A1936" s="6" t="s">
        <v>1350</v>
      </c>
      <c r="B1936" s="6" t="s">
        <v>1350</v>
      </c>
      <c r="C1936" s="6" t="s">
        <v>621</v>
      </c>
      <c r="D1936" s="6" t="s">
        <v>1350</v>
      </c>
      <c r="E1936" s="6">
        <v>0</v>
      </c>
      <c r="F1936" s="6" t="s">
        <v>622</v>
      </c>
      <c r="G1936" s="21" t="s">
        <v>1305</v>
      </c>
      <c r="H1936" s="21" t="s">
        <v>1172</v>
      </c>
      <c r="I1936" s="21" t="s">
        <v>1213</v>
      </c>
      <c r="J1936" s="21" t="s">
        <v>240</v>
      </c>
      <c r="K1936" s="21" t="s">
        <v>255</v>
      </c>
      <c r="L1936" s="21" t="s">
        <v>627</v>
      </c>
      <c r="M1936" s="3">
        <v>0</v>
      </c>
      <c r="N1936" s="3">
        <v>0</v>
      </c>
      <c r="O1936" s="21" t="s">
        <v>1489</v>
      </c>
      <c r="P1936" s="21" t="s">
        <v>1489</v>
      </c>
      <c r="Q1936" s="46">
        <v>0</v>
      </c>
      <c r="R1936" s="46">
        <v>0</v>
      </c>
      <c r="S1936" s="46">
        <v>0</v>
      </c>
      <c r="T1936" s="46">
        <v>0</v>
      </c>
      <c r="U1936" s="46">
        <v>0</v>
      </c>
      <c r="V1936" s="46">
        <v>0</v>
      </c>
      <c r="W1936" s="46">
        <v>0</v>
      </c>
      <c r="X1936" s="46">
        <v>0</v>
      </c>
      <c r="Y1936" s="46">
        <v>0</v>
      </c>
      <c r="Z1936" s="46">
        <v>0</v>
      </c>
      <c r="AA1936" s="46">
        <v>0</v>
      </c>
      <c r="AB1936" s="46">
        <v>0</v>
      </c>
      <c r="AC1936" s="46">
        <v>0</v>
      </c>
      <c r="AD1936" s="46">
        <v>0</v>
      </c>
      <c r="AE1936" s="46">
        <v>0</v>
      </c>
      <c r="AF1936" s="46">
        <v>0</v>
      </c>
      <c r="AG1936" s="46">
        <v>0</v>
      </c>
      <c r="AH1936" s="46">
        <v>0</v>
      </c>
      <c r="AI1936" s="46">
        <v>0</v>
      </c>
      <c r="AJ1936" s="46">
        <v>0</v>
      </c>
      <c r="AK1936" s="46">
        <v>0</v>
      </c>
      <c r="AL1936" s="45">
        <v>0</v>
      </c>
      <c r="AM1936" s="45">
        <v>0</v>
      </c>
      <c r="AN1936" s="45">
        <v>0</v>
      </c>
      <c r="AO1936" s="45">
        <v>0</v>
      </c>
      <c r="AP1936" s="45">
        <v>0</v>
      </c>
      <c r="AQ1936" s="45">
        <v>0</v>
      </c>
      <c r="AR1936" s="45">
        <v>0</v>
      </c>
      <c r="AS1936" s="45">
        <v>0</v>
      </c>
      <c r="AT1936" s="45">
        <v>0</v>
      </c>
      <c r="AU1936" s="45">
        <v>0</v>
      </c>
      <c r="AV1936" s="45">
        <v>0</v>
      </c>
      <c r="AW1936" s="45">
        <v>0</v>
      </c>
      <c r="AX1936" s="45">
        <v>0</v>
      </c>
      <c r="AY1936" s="45">
        <v>0</v>
      </c>
      <c r="AZ1936" s="45">
        <v>0</v>
      </c>
      <c r="BA1936" s="45">
        <v>0</v>
      </c>
      <c r="BB1936" s="45">
        <v>0</v>
      </c>
      <c r="BC1936" s="45">
        <v>0</v>
      </c>
      <c r="BD1936" s="45">
        <v>0</v>
      </c>
      <c r="BE1936" s="45">
        <v>0</v>
      </c>
      <c r="BF1936" s="45">
        <v>0</v>
      </c>
    </row>
    <row r="1937" spans="1:58" ht="13.5" thickBot="1" x14ac:dyDescent="0.25">
      <c r="A1937" s="6" t="s">
        <v>1350</v>
      </c>
      <c r="B1937" s="6" t="s">
        <v>1350</v>
      </c>
      <c r="C1937" s="6" t="s">
        <v>621</v>
      </c>
      <c r="D1937" s="6" t="s">
        <v>1350</v>
      </c>
      <c r="E1937" s="6">
        <v>0</v>
      </c>
      <c r="F1937" s="6" t="s">
        <v>622</v>
      </c>
      <c r="G1937" s="21" t="s">
        <v>1305</v>
      </c>
      <c r="H1937" s="21" t="s">
        <v>1172</v>
      </c>
      <c r="I1937" s="21" t="s">
        <v>1213</v>
      </c>
      <c r="J1937" s="21" t="s">
        <v>240</v>
      </c>
      <c r="K1937" s="21" t="s">
        <v>257</v>
      </c>
      <c r="L1937" s="21" t="s">
        <v>628</v>
      </c>
      <c r="M1937" s="3">
        <v>0</v>
      </c>
      <c r="N1937" s="3">
        <v>0</v>
      </c>
      <c r="O1937" s="21" t="s">
        <v>1489</v>
      </c>
      <c r="P1937" s="21" t="s">
        <v>1489</v>
      </c>
      <c r="Q1937" s="46">
        <v>0</v>
      </c>
      <c r="R1937" s="46">
        <v>0</v>
      </c>
      <c r="S1937" s="46">
        <v>0</v>
      </c>
      <c r="T1937" s="46">
        <v>0</v>
      </c>
      <c r="U1937" s="46">
        <v>0</v>
      </c>
      <c r="V1937" s="46">
        <v>0</v>
      </c>
      <c r="W1937" s="46">
        <v>0</v>
      </c>
      <c r="X1937" s="46">
        <v>0</v>
      </c>
      <c r="Y1937" s="46">
        <v>0</v>
      </c>
      <c r="Z1937" s="46">
        <v>0</v>
      </c>
      <c r="AA1937" s="46">
        <v>0</v>
      </c>
      <c r="AB1937" s="46">
        <v>0</v>
      </c>
      <c r="AC1937" s="46">
        <v>0</v>
      </c>
      <c r="AD1937" s="46">
        <v>0</v>
      </c>
      <c r="AE1937" s="46">
        <v>0</v>
      </c>
      <c r="AF1937" s="46">
        <v>0</v>
      </c>
      <c r="AG1937" s="46">
        <v>0</v>
      </c>
      <c r="AH1937" s="46">
        <v>0</v>
      </c>
      <c r="AI1937" s="46">
        <v>0</v>
      </c>
      <c r="AJ1937" s="46">
        <v>0</v>
      </c>
      <c r="AK1937" s="46">
        <v>0</v>
      </c>
      <c r="AL1937" s="45">
        <v>0</v>
      </c>
      <c r="AM1937" s="45">
        <v>0</v>
      </c>
      <c r="AN1937" s="45">
        <v>0</v>
      </c>
      <c r="AO1937" s="45">
        <v>0</v>
      </c>
      <c r="AP1937" s="45">
        <v>0</v>
      </c>
      <c r="AQ1937" s="45">
        <v>0</v>
      </c>
      <c r="AR1937" s="45">
        <v>0</v>
      </c>
      <c r="AS1937" s="45">
        <v>0</v>
      </c>
      <c r="AT1937" s="45">
        <v>0</v>
      </c>
      <c r="AU1937" s="45">
        <v>0</v>
      </c>
      <c r="AV1937" s="45">
        <v>0</v>
      </c>
      <c r="AW1937" s="45">
        <v>0</v>
      </c>
      <c r="AX1937" s="45">
        <v>0</v>
      </c>
      <c r="AY1937" s="45">
        <v>0</v>
      </c>
      <c r="AZ1937" s="45">
        <v>0</v>
      </c>
      <c r="BA1937" s="45">
        <v>0</v>
      </c>
      <c r="BB1937" s="45">
        <v>0</v>
      </c>
      <c r="BC1937" s="45">
        <v>0</v>
      </c>
      <c r="BD1937" s="45">
        <v>0</v>
      </c>
      <c r="BE1937" s="45">
        <v>0</v>
      </c>
      <c r="BF1937" s="45">
        <v>0</v>
      </c>
    </row>
    <row r="1938" spans="1:58" ht="13.5" thickBot="1" x14ac:dyDescent="0.25">
      <c r="A1938" s="6" t="s">
        <v>1350</v>
      </c>
      <c r="B1938" s="6" t="s">
        <v>1137</v>
      </c>
      <c r="C1938" s="6" t="s">
        <v>621</v>
      </c>
      <c r="D1938" s="6" t="s">
        <v>1350</v>
      </c>
      <c r="E1938" s="6">
        <v>-306.28026751480525</v>
      </c>
      <c r="F1938" s="6" t="s">
        <v>622</v>
      </c>
      <c r="G1938" s="21" t="s">
        <v>1305</v>
      </c>
      <c r="H1938" s="21" t="s">
        <v>1172</v>
      </c>
      <c r="I1938" s="21" t="s">
        <v>1213</v>
      </c>
      <c r="J1938" s="21" t="s">
        <v>240</v>
      </c>
      <c r="K1938" s="21" t="s">
        <v>259</v>
      </c>
      <c r="L1938" s="21" t="s">
        <v>629</v>
      </c>
      <c r="M1938" s="3">
        <v>15.503564668193077</v>
      </c>
      <c r="N1938" s="3">
        <v>-306.28026751480525</v>
      </c>
      <c r="O1938" s="21" t="s">
        <v>1490</v>
      </c>
      <c r="P1938" s="21" t="s">
        <v>1490</v>
      </c>
      <c r="Q1938" s="46">
        <v>1.4530544790239425E-6</v>
      </c>
      <c r="R1938" s="46">
        <v>1.0026506060522834E-6</v>
      </c>
      <c r="S1938" s="46">
        <v>7.1557264268636705E-7</v>
      </c>
      <c r="T1938" s="46">
        <v>6.4032991232842211E-7</v>
      </c>
      <c r="U1938" s="46">
        <v>6.2002358605473643E-7</v>
      </c>
      <c r="V1938" s="46">
        <v>4.7636147058267783E-7</v>
      </c>
      <c r="W1938" s="46">
        <v>4.0005997784336145E-7</v>
      </c>
      <c r="X1938" s="46">
        <v>3.4209799532846202E-7</v>
      </c>
      <c r="Y1938" s="46">
        <v>2.9527508522477263E-7</v>
      </c>
      <c r="Z1938" s="46">
        <v>2.1323885943575643E-7</v>
      </c>
      <c r="AA1938" s="46">
        <v>1.8209703952010584E-7</v>
      </c>
      <c r="AB1938" s="46">
        <v>1.257153870185139E-7</v>
      </c>
      <c r="AC1938" s="46">
        <v>9.4965368615061674E-8</v>
      </c>
      <c r="AD1938" s="46">
        <v>5.2000451467517186E-8</v>
      </c>
      <c r="AE1938" s="46">
        <v>3.2296595045316899E-8</v>
      </c>
      <c r="AF1938" s="46">
        <v>1.2749360517242283E-8</v>
      </c>
      <c r="AG1938" s="46">
        <v>0</v>
      </c>
      <c r="AH1938" s="46">
        <v>0</v>
      </c>
      <c r="AI1938" s="46">
        <v>0</v>
      </c>
      <c r="AJ1938" s="46">
        <v>0</v>
      </c>
      <c r="AK1938" s="46">
        <v>6.5904082984985601E-6</v>
      </c>
      <c r="AL1938" s="45">
        <v>6.5904082984985601E-6</v>
      </c>
      <c r="AM1938" s="45">
        <v>1.4530544790239425E-6</v>
      </c>
      <c r="AN1938" s="45">
        <v>2.4557050850762259E-6</v>
      </c>
      <c r="AO1938" s="45">
        <v>3.1712777277625929E-6</v>
      </c>
      <c r="AP1938" s="45">
        <v>3.8116076400910152E-6</v>
      </c>
      <c r="AQ1938" s="45">
        <v>4.431631226145752E-6</v>
      </c>
      <c r="AR1938" s="45">
        <v>4.9079926967284297E-6</v>
      </c>
      <c r="AS1938" s="45">
        <v>5.3080526745717914E-6</v>
      </c>
      <c r="AT1938" s="45">
        <v>5.6501506699002531E-6</v>
      </c>
      <c r="AU1938" s="45">
        <v>5.9454257551250257E-6</v>
      </c>
      <c r="AV1938" s="45">
        <v>6.1586646145607822E-6</v>
      </c>
      <c r="AW1938" s="45">
        <v>6.3407616540808878E-6</v>
      </c>
      <c r="AX1938" s="45">
        <v>6.4664770410994017E-6</v>
      </c>
      <c r="AY1938" s="45">
        <v>6.5614424097144634E-6</v>
      </c>
      <c r="AZ1938" s="45">
        <v>6.5904082984985601E-6</v>
      </c>
      <c r="BA1938" s="45">
        <v>6.5904082984985601E-6</v>
      </c>
      <c r="BB1938" s="45">
        <v>6.5904082984985601E-6</v>
      </c>
      <c r="BC1938" s="45">
        <v>6.5904082984985601E-6</v>
      </c>
      <c r="BD1938" s="45">
        <v>6.5904082984985601E-6</v>
      </c>
      <c r="BE1938" s="45">
        <v>6.5904082984985601E-6</v>
      </c>
      <c r="BF1938" s="45">
        <v>6.5904082984985601E-6</v>
      </c>
    </row>
    <row r="1939" spans="1:58" ht="13.5" thickBot="1" x14ac:dyDescent="0.25">
      <c r="A1939" s="6" t="s">
        <v>1350</v>
      </c>
      <c r="B1939" s="6" t="s">
        <v>1141</v>
      </c>
      <c r="C1939" s="6" t="s">
        <v>621</v>
      </c>
      <c r="D1939" s="6" t="s">
        <v>1350</v>
      </c>
      <c r="E1939" s="6">
        <v>-318.76845182223792</v>
      </c>
      <c r="F1939" s="6" t="s">
        <v>622</v>
      </c>
      <c r="G1939" s="21" t="s">
        <v>1305</v>
      </c>
      <c r="H1939" s="21" t="s">
        <v>1172</v>
      </c>
      <c r="I1939" s="21" t="s">
        <v>1213</v>
      </c>
      <c r="J1939" s="21" t="s">
        <v>240</v>
      </c>
      <c r="K1939" s="21" t="s">
        <v>261</v>
      </c>
      <c r="L1939" s="21" t="s">
        <v>630</v>
      </c>
      <c r="M1939" s="3">
        <v>6.6267307801438475</v>
      </c>
      <c r="N1939" s="3">
        <v>-318.76845182223792</v>
      </c>
      <c r="O1939" s="21" t="s">
        <v>1491</v>
      </c>
      <c r="P1939" s="21" t="s">
        <v>1491</v>
      </c>
      <c r="Q1939" s="46">
        <v>4.4962013331919648E-5</v>
      </c>
      <c r="R1939" s="46">
        <v>3.2754991795754944E-5</v>
      </c>
      <c r="S1939" s="46">
        <v>1.6780278620722948E-5</v>
      </c>
      <c r="T1939" s="46">
        <v>1.7146675202543672E-5</v>
      </c>
      <c r="U1939" s="46">
        <v>1.7293575637914707E-5</v>
      </c>
      <c r="V1939" s="46">
        <v>1.3609348117831575E-5</v>
      </c>
      <c r="W1939" s="46">
        <v>1.3456146605885765E-5</v>
      </c>
      <c r="X1939" s="46">
        <v>1.2186149783549165E-5</v>
      </c>
      <c r="Y1939" s="46">
        <v>1.0234702573349417E-5</v>
      </c>
      <c r="Z1939" s="46">
        <v>8.4472189190049813E-6</v>
      </c>
      <c r="AA1939" s="46">
        <v>6.5900174164097286E-6</v>
      </c>
      <c r="AB1939" s="46">
        <v>4.0484627558657752E-6</v>
      </c>
      <c r="AC1939" s="46">
        <v>3.4142415839186411E-6</v>
      </c>
      <c r="AD1939" s="46">
        <v>1.749820278081593E-6</v>
      </c>
      <c r="AE1939" s="46">
        <v>1.0180090410423374E-6</v>
      </c>
      <c r="AF1939" s="46">
        <v>6.1791675662113313E-7</v>
      </c>
      <c r="AG1939" s="46">
        <v>2.6682585618508423E-7</v>
      </c>
      <c r="AH1939" s="46">
        <v>0</v>
      </c>
      <c r="AI1939" s="46">
        <v>0</v>
      </c>
      <c r="AJ1939" s="46">
        <v>0</v>
      </c>
      <c r="AK1939" s="46">
        <v>2.037207566122668E-4</v>
      </c>
      <c r="AL1939" s="45">
        <v>2.037207566122668E-4</v>
      </c>
      <c r="AM1939" s="45">
        <v>4.4962013331919648E-5</v>
      </c>
      <c r="AN1939" s="45">
        <v>7.7717005127674586E-5</v>
      </c>
      <c r="AO1939" s="45">
        <v>9.4497283748397527E-5</v>
      </c>
      <c r="AP1939" s="45">
        <v>1.116439589509412E-4</v>
      </c>
      <c r="AQ1939" s="45">
        <v>1.2893753458885591E-4</v>
      </c>
      <c r="AR1939" s="45">
        <v>1.4254688270668749E-4</v>
      </c>
      <c r="AS1939" s="45">
        <v>1.5600302931257325E-4</v>
      </c>
      <c r="AT1939" s="45">
        <v>1.6818917909612241E-4</v>
      </c>
      <c r="AU1939" s="45">
        <v>1.7842388166947184E-4</v>
      </c>
      <c r="AV1939" s="45">
        <v>1.8687110058847683E-4</v>
      </c>
      <c r="AW1939" s="45">
        <v>1.9346111800488657E-4</v>
      </c>
      <c r="AX1939" s="45">
        <v>1.9750958076075235E-4</v>
      </c>
      <c r="AY1939" s="45">
        <v>2.00923822344671E-4</v>
      </c>
      <c r="AZ1939" s="45">
        <v>2.0267364262275259E-4</v>
      </c>
      <c r="BA1939" s="45">
        <v>2.0369165166379493E-4</v>
      </c>
      <c r="BB1939" s="45">
        <v>2.037207566122668E-4</v>
      </c>
      <c r="BC1939" s="45">
        <v>2.037207566122668E-4</v>
      </c>
      <c r="BD1939" s="45">
        <v>2.037207566122668E-4</v>
      </c>
      <c r="BE1939" s="45">
        <v>2.037207566122668E-4</v>
      </c>
      <c r="BF1939" s="45">
        <v>2.037207566122668E-4</v>
      </c>
    </row>
    <row r="1940" spans="1:58" ht="13.5" thickBot="1" x14ac:dyDescent="0.25">
      <c r="A1940" s="6" t="s">
        <v>1350</v>
      </c>
      <c r="B1940" s="6" t="s">
        <v>1350</v>
      </c>
      <c r="C1940" s="6" t="s">
        <v>621</v>
      </c>
      <c r="D1940" s="6" t="s">
        <v>1350</v>
      </c>
      <c r="E1940" s="6">
        <v>0</v>
      </c>
      <c r="F1940" s="6" t="s">
        <v>622</v>
      </c>
      <c r="G1940" s="21" t="s">
        <v>1305</v>
      </c>
      <c r="H1940" s="21" t="s">
        <v>1172</v>
      </c>
      <c r="I1940" s="21" t="s">
        <v>1213</v>
      </c>
      <c r="J1940" s="21" t="s">
        <v>240</v>
      </c>
      <c r="K1940" s="21" t="s">
        <v>263</v>
      </c>
      <c r="L1940" s="21" t="s">
        <v>631</v>
      </c>
      <c r="M1940" s="3">
        <v>0</v>
      </c>
      <c r="N1940" s="3">
        <v>0</v>
      </c>
      <c r="O1940" s="21" t="s">
        <v>1489</v>
      </c>
      <c r="P1940" s="21" t="s">
        <v>1489</v>
      </c>
      <c r="Q1940" s="46">
        <v>0</v>
      </c>
      <c r="R1940" s="46">
        <v>0</v>
      </c>
      <c r="S1940" s="46">
        <v>0</v>
      </c>
      <c r="T1940" s="46">
        <v>0</v>
      </c>
      <c r="U1940" s="46">
        <v>0</v>
      </c>
      <c r="V1940" s="46">
        <v>0</v>
      </c>
      <c r="W1940" s="46">
        <v>0</v>
      </c>
      <c r="X1940" s="46">
        <v>0</v>
      </c>
      <c r="Y1940" s="46">
        <v>0</v>
      </c>
      <c r="Z1940" s="46">
        <v>0</v>
      </c>
      <c r="AA1940" s="46">
        <v>0</v>
      </c>
      <c r="AB1940" s="46">
        <v>0</v>
      </c>
      <c r="AC1940" s="46">
        <v>0</v>
      </c>
      <c r="AD1940" s="46">
        <v>0</v>
      </c>
      <c r="AE1940" s="46">
        <v>0</v>
      </c>
      <c r="AF1940" s="46">
        <v>0</v>
      </c>
      <c r="AG1940" s="46">
        <v>0</v>
      </c>
      <c r="AH1940" s="46">
        <v>0</v>
      </c>
      <c r="AI1940" s="46">
        <v>0</v>
      </c>
      <c r="AJ1940" s="46">
        <v>0</v>
      </c>
      <c r="AK1940" s="46">
        <v>0</v>
      </c>
      <c r="AL1940" s="45">
        <v>0</v>
      </c>
      <c r="AM1940" s="45">
        <v>0</v>
      </c>
      <c r="AN1940" s="45">
        <v>0</v>
      </c>
      <c r="AO1940" s="45">
        <v>0</v>
      </c>
      <c r="AP1940" s="45">
        <v>0</v>
      </c>
      <c r="AQ1940" s="45">
        <v>0</v>
      </c>
      <c r="AR1940" s="45">
        <v>0</v>
      </c>
      <c r="AS1940" s="45">
        <v>0</v>
      </c>
      <c r="AT1940" s="45">
        <v>0</v>
      </c>
      <c r="AU1940" s="45">
        <v>0</v>
      </c>
      <c r="AV1940" s="45">
        <v>0</v>
      </c>
      <c r="AW1940" s="45">
        <v>0</v>
      </c>
      <c r="AX1940" s="45">
        <v>0</v>
      </c>
      <c r="AY1940" s="45">
        <v>0</v>
      </c>
      <c r="AZ1940" s="45">
        <v>0</v>
      </c>
      <c r="BA1940" s="45">
        <v>0</v>
      </c>
      <c r="BB1940" s="45">
        <v>0</v>
      </c>
      <c r="BC1940" s="45">
        <v>0</v>
      </c>
      <c r="BD1940" s="45">
        <v>0</v>
      </c>
      <c r="BE1940" s="45">
        <v>0</v>
      </c>
      <c r="BF1940" s="45">
        <v>0</v>
      </c>
    </row>
    <row r="1941" spans="1:58" ht="13.5" thickBot="1" x14ac:dyDescent="0.25">
      <c r="A1941" s="6" t="s">
        <v>1350</v>
      </c>
      <c r="B1941" s="6" t="s">
        <v>1350</v>
      </c>
      <c r="C1941" s="6" t="s">
        <v>621</v>
      </c>
      <c r="D1941" s="6" t="s">
        <v>1350</v>
      </c>
      <c r="E1941" s="6">
        <v>0</v>
      </c>
      <c r="F1941" s="6" t="s">
        <v>622</v>
      </c>
      <c r="G1941" s="21" t="s">
        <v>1305</v>
      </c>
      <c r="H1941" s="21" t="s">
        <v>1172</v>
      </c>
      <c r="I1941" s="21" t="s">
        <v>1213</v>
      </c>
      <c r="J1941" s="21" t="s">
        <v>240</v>
      </c>
      <c r="K1941" s="21" t="s">
        <v>265</v>
      </c>
      <c r="L1941" s="21" t="s">
        <v>632</v>
      </c>
      <c r="M1941" s="3">
        <v>0</v>
      </c>
      <c r="N1941" s="3">
        <v>0</v>
      </c>
      <c r="O1941" s="21" t="s">
        <v>1489</v>
      </c>
      <c r="P1941" s="21" t="s">
        <v>1489</v>
      </c>
      <c r="Q1941" s="46">
        <v>0</v>
      </c>
      <c r="R1941" s="46">
        <v>0</v>
      </c>
      <c r="S1941" s="46">
        <v>0</v>
      </c>
      <c r="T1941" s="46">
        <v>0</v>
      </c>
      <c r="U1941" s="46">
        <v>0</v>
      </c>
      <c r="V1941" s="46">
        <v>0</v>
      </c>
      <c r="W1941" s="46">
        <v>0</v>
      </c>
      <c r="X1941" s="46">
        <v>0</v>
      </c>
      <c r="Y1941" s="46">
        <v>0</v>
      </c>
      <c r="Z1941" s="46">
        <v>0</v>
      </c>
      <c r="AA1941" s="46">
        <v>0</v>
      </c>
      <c r="AB1941" s="46">
        <v>0</v>
      </c>
      <c r="AC1941" s="46">
        <v>0</v>
      </c>
      <c r="AD1941" s="46">
        <v>0</v>
      </c>
      <c r="AE1941" s="46">
        <v>0</v>
      </c>
      <c r="AF1941" s="46">
        <v>0</v>
      </c>
      <c r="AG1941" s="46">
        <v>0</v>
      </c>
      <c r="AH1941" s="46">
        <v>0</v>
      </c>
      <c r="AI1941" s="46">
        <v>0</v>
      </c>
      <c r="AJ1941" s="46">
        <v>0</v>
      </c>
      <c r="AK1941" s="46">
        <v>0</v>
      </c>
      <c r="AL1941" s="45">
        <v>0</v>
      </c>
      <c r="AM1941" s="45">
        <v>0</v>
      </c>
      <c r="AN1941" s="45">
        <v>0</v>
      </c>
      <c r="AO1941" s="45">
        <v>0</v>
      </c>
      <c r="AP1941" s="45">
        <v>0</v>
      </c>
      <c r="AQ1941" s="45">
        <v>0</v>
      </c>
      <c r="AR1941" s="45">
        <v>0</v>
      </c>
      <c r="AS1941" s="45">
        <v>0</v>
      </c>
      <c r="AT1941" s="45">
        <v>0</v>
      </c>
      <c r="AU1941" s="45">
        <v>0</v>
      </c>
      <c r="AV1941" s="45">
        <v>0</v>
      </c>
      <c r="AW1941" s="45">
        <v>0</v>
      </c>
      <c r="AX1941" s="45">
        <v>0</v>
      </c>
      <c r="AY1941" s="45">
        <v>0</v>
      </c>
      <c r="AZ1941" s="45">
        <v>0</v>
      </c>
      <c r="BA1941" s="45">
        <v>0</v>
      </c>
      <c r="BB1941" s="45">
        <v>0</v>
      </c>
      <c r="BC1941" s="45">
        <v>0</v>
      </c>
      <c r="BD1941" s="45">
        <v>0</v>
      </c>
      <c r="BE1941" s="45">
        <v>0</v>
      </c>
      <c r="BF1941" s="45">
        <v>0</v>
      </c>
    </row>
    <row r="1942" spans="1:58" ht="13.5" thickBot="1" x14ac:dyDescent="0.25">
      <c r="A1942" s="6" t="s">
        <v>1350</v>
      </c>
      <c r="B1942" s="6" t="s">
        <v>1350</v>
      </c>
      <c r="C1942" s="6" t="s">
        <v>621</v>
      </c>
      <c r="D1942" s="6" t="s">
        <v>1350</v>
      </c>
      <c r="E1942" s="6">
        <v>0</v>
      </c>
      <c r="F1942" s="6" t="s">
        <v>622</v>
      </c>
      <c r="G1942" s="21" t="s">
        <v>1305</v>
      </c>
      <c r="H1942" s="21" t="s">
        <v>1172</v>
      </c>
      <c r="I1942" s="21" t="s">
        <v>1213</v>
      </c>
      <c r="J1942" s="21" t="s">
        <v>240</v>
      </c>
      <c r="K1942" s="21" t="s">
        <v>267</v>
      </c>
      <c r="L1942" s="21" t="s">
        <v>633</v>
      </c>
      <c r="M1942" s="3">
        <v>0</v>
      </c>
      <c r="N1942" s="3">
        <v>0</v>
      </c>
      <c r="O1942" s="21" t="s">
        <v>1489</v>
      </c>
      <c r="P1942" s="21" t="s">
        <v>1489</v>
      </c>
      <c r="Q1942" s="46">
        <v>0</v>
      </c>
      <c r="R1942" s="46">
        <v>0</v>
      </c>
      <c r="S1942" s="46">
        <v>0</v>
      </c>
      <c r="T1942" s="46">
        <v>0</v>
      </c>
      <c r="U1942" s="46">
        <v>0</v>
      </c>
      <c r="V1942" s="46">
        <v>0</v>
      </c>
      <c r="W1942" s="46">
        <v>0</v>
      </c>
      <c r="X1942" s="46">
        <v>0</v>
      </c>
      <c r="Y1942" s="46">
        <v>0</v>
      </c>
      <c r="Z1942" s="46">
        <v>0</v>
      </c>
      <c r="AA1942" s="46">
        <v>0</v>
      </c>
      <c r="AB1942" s="46">
        <v>0</v>
      </c>
      <c r="AC1942" s="46">
        <v>0</v>
      </c>
      <c r="AD1942" s="46">
        <v>0</v>
      </c>
      <c r="AE1942" s="46">
        <v>0</v>
      </c>
      <c r="AF1942" s="46">
        <v>0</v>
      </c>
      <c r="AG1942" s="46">
        <v>0</v>
      </c>
      <c r="AH1942" s="46">
        <v>0</v>
      </c>
      <c r="AI1942" s="46">
        <v>0</v>
      </c>
      <c r="AJ1942" s="46">
        <v>0</v>
      </c>
      <c r="AK1942" s="46">
        <v>0</v>
      </c>
      <c r="AL1942" s="45">
        <v>0</v>
      </c>
      <c r="AM1942" s="45">
        <v>0</v>
      </c>
      <c r="AN1942" s="45">
        <v>0</v>
      </c>
      <c r="AO1942" s="45">
        <v>0</v>
      </c>
      <c r="AP1942" s="45">
        <v>0</v>
      </c>
      <c r="AQ1942" s="45">
        <v>0</v>
      </c>
      <c r="AR1942" s="45">
        <v>0</v>
      </c>
      <c r="AS1942" s="45">
        <v>0</v>
      </c>
      <c r="AT1942" s="45">
        <v>0</v>
      </c>
      <c r="AU1942" s="45">
        <v>0</v>
      </c>
      <c r="AV1942" s="45">
        <v>0</v>
      </c>
      <c r="AW1942" s="45">
        <v>0</v>
      </c>
      <c r="AX1942" s="45">
        <v>0</v>
      </c>
      <c r="AY1942" s="45">
        <v>0</v>
      </c>
      <c r="AZ1942" s="45">
        <v>0</v>
      </c>
      <c r="BA1942" s="45">
        <v>0</v>
      </c>
      <c r="BB1942" s="45">
        <v>0</v>
      </c>
      <c r="BC1942" s="45">
        <v>0</v>
      </c>
      <c r="BD1942" s="45">
        <v>0</v>
      </c>
      <c r="BE1942" s="45">
        <v>0</v>
      </c>
      <c r="BF1942" s="45">
        <v>0</v>
      </c>
    </row>
    <row r="1943" spans="1:58" ht="13.5" thickBot="1" x14ac:dyDescent="0.25">
      <c r="A1943" s="6" t="s">
        <v>1350</v>
      </c>
      <c r="B1943" s="6" t="s">
        <v>1350</v>
      </c>
      <c r="C1943" s="6" t="s">
        <v>621</v>
      </c>
      <c r="D1943" s="6" t="s">
        <v>1350</v>
      </c>
      <c r="E1943" s="6">
        <v>0</v>
      </c>
      <c r="F1943" s="6" t="s">
        <v>622</v>
      </c>
      <c r="G1943" s="21" t="s">
        <v>1305</v>
      </c>
      <c r="H1943" s="21" t="s">
        <v>1172</v>
      </c>
      <c r="I1943" s="21" t="s">
        <v>1213</v>
      </c>
      <c r="J1943" s="21" t="s">
        <v>240</v>
      </c>
      <c r="K1943" s="21" t="s">
        <v>269</v>
      </c>
      <c r="L1943" s="21" t="s">
        <v>634</v>
      </c>
      <c r="M1943" s="3">
        <v>0</v>
      </c>
      <c r="N1943" s="3">
        <v>0</v>
      </c>
      <c r="O1943" s="21" t="s">
        <v>1489</v>
      </c>
      <c r="P1943" s="21" t="s">
        <v>1489</v>
      </c>
      <c r="Q1943" s="46">
        <v>0</v>
      </c>
      <c r="R1943" s="46">
        <v>0</v>
      </c>
      <c r="S1943" s="46">
        <v>0</v>
      </c>
      <c r="T1943" s="46">
        <v>0</v>
      </c>
      <c r="U1943" s="46">
        <v>0</v>
      </c>
      <c r="V1943" s="46">
        <v>0</v>
      </c>
      <c r="W1943" s="46">
        <v>0</v>
      </c>
      <c r="X1943" s="46">
        <v>0</v>
      </c>
      <c r="Y1943" s="46">
        <v>0</v>
      </c>
      <c r="Z1943" s="46">
        <v>0</v>
      </c>
      <c r="AA1943" s="46">
        <v>0</v>
      </c>
      <c r="AB1943" s="46">
        <v>0</v>
      </c>
      <c r="AC1943" s="46">
        <v>0</v>
      </c>
      <c r="AD1943" s="46">
        <v>0</v>
      </c>
      <c r="AE1943" s="46">
        <v>0</v>
      </c>
      <c r="AF1943" s="46">
        <v>0</v>
      </c>
      <c r="AG1943" s="46">
        <v>0</v>
      </c>
      <c r="AH1943" s="46">
        <v>0</v>
      </c>
      <c r="AI1943" s="46">
        <v>0</v>
      </c>
      <c r="AJ1943" s="46">
        <v>0</v>
      </c>
      <c r="AK1943" s="46">
        <v>0</v>
      </c>
      <c r="AL1943" s="45">
        <v>0</v>
      </c>
      <c r="AM1943" s="45">
        <v>0</v>
      </c>
      <c r="AN1943" s="45">
        <v>0</v>
      </c>
      <c r="AO1943" s="45">
        <v>0</v>
      </c>
      <c r="AP1943" s="45">
        <v>0</v>
      </c>
      <c r="AQ1943" s="45">
        <v>0</v>
      </c>
      <c r="AR1943" s="45">
        <v>0</v>
      </c>
      <c r="AS1943" s="45">
        <v>0</v>
      </c>
      <c r="AT1943" s="45">
        <v>0</v>
      </c>
      <c r="AU1943" s="45">
        <v>0</v>
      </c>
      <c r="AV1943" s="45">
        <v>0</v>
      </c>
      <c r="AW1943" s="45">
        <v>0</v>
      </c>
      <c r="AX1943" s="45">
        <v>0</v>
      </c>
      <c r="AY1943" s="45">
        <v>0</v>
      </c>
      <c r="AZ1943" s="45">
        <v>0</v>
      </c>
      <c r="BA1943" s="45">
        <v>0</v>
      </c>
      <c r="BB1943" s="45">
        <v>0</v>
      </c>
      <c r="BC1943" s="45">
        <v>0</v>
      </c>
      <c r="BD1943" s="45">
        <v>0</v>
      </c>
      <c r="BE1943" s="45">
        <v>0</v>
      </c>
      <c r="BF1943" s="45">
        <v>0</v>
      </c>
    </row>
    <row r="1944" spans="1:58" ht="13.5" thickBot="1" x14ac:dyDescent="0.25">
      <c r="A1944" s="6" t="s">
        <v>1350</v>
      </c>
      <c r="B1944" s="6" t="s">
        <v>1141</v>
      </c>
      <c r="C1944" s="6" t="s">
        <v>621</v>
      </c>
      <c r="D1944" s="6" t="s">
        <v>1350</v>
      </c>
      <c r="E1944" s="6">
        <v>-318.18347718300089</v>
      </c>
      <c r="F1944" s="6" t="s">
        <v>622</v>
      </c>
      <c r="G1944" s="21" t="s">
        <v>1305</v>
      </c>
      <c r="H1944" s="21" t="s">
        <v>1172</v>
      </c>
      <c r="I1944" s="21" t="s">
        <v>1213</v>
      </c>
      <c r="J1944" s="21" t="s">
        <v>240</v>
      </c>
      <c r="K1944" s="21" t="s">
        <v>271</v>
      </c>
      <c r="L1944" s="21" t="s">
        <v>635</v>
      </c>
      <c r="M1944" s="3">
        <v>7.8397663863051807</v>
      </c>
      <c r="N1944" s="3">
        <v>-318.18347718300089</v>
      </c>
      <c r="O1944" s="21" t="s">
        <v>1492</v>
      </c>
      <c r="P1944" s="21" t="s">
        <v>1492</v>
      </c>
      <c r="Q1944" s="46">
        <v>2.243298613966729E-4</v>
      </c>
      <c r="R1944" s="46">
        <v>1.5244149280624586E-4</v>
      </c>
      <c r="S1944" s="46">
        <v>1.0149882257230112E-4</v>
      </c>
      <c r="T1944" s="46">
        <v>7.6538088939694617E-5</v>
      </c>
      <c r="U1944" s="46">
        <v>6.6783919525850537E-5</v>
      </c>
      <c r="V1944" s="46">
        <v>5.7384218689831074E-5</v>
      </c>
      <c r="W1944" s="46">
        <v>4.9348568705476553E-5</v>
      </c>
      <c r="X1944" s="46">
        <v>8.3498746106882188E-5</v>
      </c>
      <c r="Y1944" s="46">
        <v>8.4418755604860843E-5</v>
      </c>
      <c r="Z1944" s="46">
        <v>7.4015869683930098E-5</v>
      </c>
      <c r="AA1944" s="46">
        <v>6.0391046134618517E-5</v>
      </c>
      <c r="AB1944" s="46">
        <v>4.7377497425498907E-5</v>
      </c>
      <c r="AC1944" s="46">
        <v>2.728405992362646E-5</v>
      </c>
      <c r="AD1944" s="46">
        <v>1.7973545866541962E-5</v>
      </c>
      <c r="AE1944" s="46">
        <v>1.1064028079375408E-5</v>
      </c>
      <c r="AF1944" s="46">
        <v>7.7763828798389396E-6</v>
      </c>
      <c r="AG1944" s="46">
        <v>4.960818703992021E-6</v>
      </c>
      <c r="AH1944" s="46">
        <v>2.5693491458920654E-6</v>
      </c>
      <c r="AI1944" s="46">
        <v>5.5211841385301211E-7</v>
      </c>
      <c r="AJ1944" s="46">
        <v>0</v>
      </c>
      <c r="AK1944" s="46">
        <v>1.1490677668800973E-3</v>
      </c>
      <c r="AL1944" s="45">
        <v>1.1490677668800973E-3</v>
      </c>
      <c r="AM1944" s="45">
        <v>2.243298613966729E-4</v>
      </c>
      <c r="AN1944" s="45">
        <v>3.7677135420291876E-4</v>
      </c>
      <c r="AO1944" s="45">
        <v>4.7827017677521988E-4</v>
      </c>
      <c r="AP1944" s="45">
        <v>5.5480826571491454E-4</v>
      </c>
      <c r="AQ1944" s="45">
        <v>6.2159218524076502E-4</v>
      </c>
      <c r="AR1944" s="45">
        <v>6.7897640393059608E-4</v>
      </c>
      <c r="AS1944" s="45">
        <v>7.2832497263607262E-4</v>
      </c>
      <c r="AT1944" s="45">
        <v>8.1182371874295484E-4</v>
      </c>
      <c r="AU1944" s="45">
        <v>8.9624247434781569E-4</v>
      </c>
      <c r="AV1944" s="45">
        <v>9.7025834403174579E-4</v>
      </c>
      <c r="AW1944" s="45">
        <v>1.0306493901663643E-3</v>
      </c>
      <c r="AX1944" s="45">
        <v>1.0780268875918632E-3</v>
      </c>
      <c r="AY1944" s="45">
        <v>1.1053109475154897E-3</v>
      </c>
      <c r="AZ1944" s="45">
        <v>1.1232844933820316E-3</v>
      </c>
      <c r="BA1944" s="45">
        <v>1.1343485214614071E-3</v>
      </c>
      <c r="BB1944" s="45">
        <v>1.142124904341246E-3</v>
      </c>
      <c r="BC1944" s="45">
        <v>1.147085723045238E-3</v>
      </c>
      <c r="BD1944" s="45">
        <v>1.1490677668800973E-3</v>
      </c>
      <c r="BE1944" s="45">
        <v>1.1490677668800973E-3</v>
      </c>
      <c r="BF1944" s="45">
        <v>1.1490677668800973E-3</v>
      </c>
    </row>
    <row r="1945" spans="1:58" ht="13.5" thickBot="1" x14ac:dyDescent="0.25">
      <c r="A1945" s="6" t="s">
        <v>1350</v>
      </c>
      <c r="B1945" s="6" t="s">
        <v>1141</v>
      </c>
      <c r="C1945" s="6" t="s">
        <v>621</v>
      </c>
      <c r="D1945" s="6" t="s">
        <v>1350</v>
      </c>
      <c r="E1945" s="6">
        <v>-162.64634855580977</v>
      </c>
      <c r="F1945" s="6" t="s">
        <v>622</v>
      </c>
      <c r="G1945" s="21" t="s">
        <v>1305</v>
      </c>
      <c r="H1945" s="21" t="s">
        <v>1172</v>
      </c>
      <c r="I1945" s="21" t="s">
        <v>1213</v>
      </c>
      <c r="J1945" s="21" t="s">
        <v>240</v>
      </c>
      <c r="K1945" s="21" t="s">
        <v>273</v>
      </c>
      <c r="L1945" s="21" t="s">
        <v>636</v>
      </c>
      <c r="M1945" s="3">
        <v>5.0270068703058168</v>
      </c>
      <c r="N1945" s="3">
        <v>-162.64634855580977</v>
      </c>
      <c r="O1945" s="21" t="s">
        <v>1493</v>
      </c>
      <c r="P1945" s="21" t="s">
        <v>1493</v>
      </c>
      <c r="Q1945" s="46">
        <v>2.4762528946934456E-4</v>
      </c>
      <c r="R1945" s="46">
        <v>1.4595896983995497E-4</v>
      </c>
      <c r="S1945" s="46">
        <v>9.1147154009781151E-5</v>
      </c>
      <c r="T1945" s="46">
        <v>5.9003783461300051E-5</v>
      </c>
      <c r="U1945" s="46">
        <v>5.2517652400340367E-5</v>
      </c>
      <c r="V1945" s="46">
        <v>4.6974077588828572E-5</v>
      </c>
      <c r="W1945" s="46">
        <v>4.6532115171691954E-5</v>
      </c>
      <c r="X1945" s="46">
        <v>4.5966948918761181E-5</v>
      </c>
      <c r="Y1945" s="46">
        <v>4.1998550264928085E-5</v>
      </c>
      <c r="Z1945" s="46">
        <v>2.9781340030894336E-5</v>
      </c>
      <c r="AA1945" s="46">
        <v>2.3943015625907995E-5</v>
      </c>
      <c r="AB1945" s="46">
        <v>1.5746179420558951E-5</v>
      </c>
      <c r="AC1945" s="46">
        <v>8.6123801337089612E-6</v>
      </c>
      <c r="AD1945" s="46">
        <v>4.9513028722183657E-6</v>
      </c>
      <c r="AE1945" s="46">
        <v>2.036109680083599E-6</v>
      </c>
      <c r="AF1945" s="46">
        <v>1.9783602124041013E-8</v>
      </c>
      <c r="AG1945" s="46">
        <v>0</v>
      </c>
      <c r="AH1945" s="46">
        <v>0</v>
      </c>
      <c r="AI1945" s="46">
        <v>0</v>
      </c>
      <c r="AJ1945" s="46">
        <v>0</v>
      </c>
      <c r="AK1945" s="46">
        <v>8.5058000988670352E-4</v>
      </c>
      <c r="AL1945" s="45">
        <v>8.5058000988670352E-4</v>
      </c>
      <c r="AM1945" s="45">
        <v>2.4762528946934456E-4</v>
      </c>
      <c r="AN1945" s="45">
        <v>3.935842593092995E-4</v>
      </c>
      <c r="AO1945" s="45">
        <v>4.8473141331908064E-4</v>
      </c>
      <c r="AP1945" s="45">
        <v>5.4373519678038067E-4</v>
      </c>
      <c r="AQ1945" s="45">
        <v>5.9625284918072099E-4</v>
      </c>
      <c r="AR1945" s="45">
        <v>6.4322692676954956E-4</v>
      </c>
      <c r="AS1945" s="45">
        <v>6.8975904194124146E-4</v>
      </c>
      <c r="AT1945" s="45">
        <v>7.3572599086000267E-4</v>
      </c>
      <c r="AU1945" s="45">
        <v>7.7772454112493071E-4</v>
      </c>
      <c r="AV1945" s="45">
        <v>8.0750588115582509E-4</v>
      </c>
      <c r="AW1945" s="45">
        <v>8.3144889678173311E-4</v>
      </c>
      <c r="AX1945" s="45">
        <v>8.4719507620229211E-4</v>
      </c>
      <c r="AY1945" s="45">
        <v>8.5058000988670352E-4</v>
      </c>
      <c r="AZ1945" s="45">
        <v>8.5058000988670352E-4</v>
      </c>
      <c r="BA1945" s="45">
        <v>8.5058000988670352E-4</v>
      </c>
      <c r="BB1945" s="45">
        <v>8.5058000988670352E-4</v>
      </c>
      <c r="BC1945" s="45">
        <v>8.5058000988670352E-4</v>
      </c>
      <c r="BD1945" s="45">
        <v>8.5058000988670352E-4</v>
      </c>
      <c r="BE1945" s="45">
        <v>8.5058000988670352E-4</v>
      </c>
      <c r="BF1945" s="45">
        <v>8.5058000988670352E-4</v>
      </c>
    </row>
    <row r="1946" spans="1:58" ht="13.5" thickBot="1" x14ac:dyDescent="0.25">
      <c r="A1946" s="6" t="s">
        <v>1350</v>
      </c>
      <c r="B1946" s="6" t="s">
        <v>1141</v>
      </c>
      <c r="C1946" s="6" t="s">
        <v>621</v>
      </c>
      <c r="D1946" s="6" t="s">
        <v>1350</v>
      </c>
      <c r="E1946" s="6">
        <v>-318.19908108543024</v>
      </c>
      <c r="F1946" s="6" t="s">
        <v>622</v>
      </c>
      <c r="G1946" s="21" t="s">
        <v>1305</v>
      </c>
      <c r="H1946" s="21" t="s">
        <v>1172</v>
      </c>
      <c r="I1946" s="21" t="s">
        <v>1213</v>
      </c>
      <c r="J1946" s="21" t="s">
        <v>240</v>
      </c>
      <c r="K1946" s="21" t="s">
        <v>275</v>
      </c>
      <c r="L1946" s="21" t="s">
        <v>637</v>
      </c>
      <c r="M1946" s="3">
        <v>7.8193691199667468</v>
      </c>
      <c r="N1946" s="3">
        <v>-318.19908108543024</v>
      </c>
      <c r="O1946" s="21" t="s">
        <v>1493</v>
      </c>
      <c r="P1946" s="21" t="s">
        <v>1493</v>
      </c>
      <c r="Q1946" s="46">
        <v>5.9376422569900006E-4</v>
      </c>
      <c r="R1946" s="46">
        <v>3.5925362085242657E-4</v>
      </c>
      <c r="S1946" s="46">
        <v>2.2371981519030232E-4</v>
      </c>
      <c r="T1946" s="46">
        <v>1.5080844129427095E-4</v>
      </c>
      <c r="U1946" s="46">
        <v>1.3937776407588681E-4</v>
      </c>
      <c r="V1946" s="46">
        <v>1.2783941305926302E-4</v>
      </c>
      <c r="W1946" s="46">
        <v>1.2767393192497539E-4</v>
      </c>
      <c r="X1946" s="46">
        <v>1.3255776881264939E-4</v>
      </c>
      <c r="Y1946" s="46">
        <v>1.2084200072219152E-4</v>
      </c>
      <c r="Z1946" s="46">
        <v>8.8000527436438747E-5</v>
      </c>
      <c r="AA1946" s="46">
        <v>7.3178640527116599E-5</v>
      </c>
      <c r="AB1946" s="46">
        <v>4.9145217964586285E-5</v>
      </c>
      <c r="AC1946" s="46">
        <v>2.9128791770027058E-5</v>
      </c>
      <c r="AD1946" s="46">
        <v>1.7971283065693286E-5</v>
      </c>
      <c r="AE1946" s="46">
        <v>9.6604321114556961E-6</v>
      </c>
      <c r="AF1946" s="46">
        <v>3.5763819827959605E-6</v>
      </c>
      <c r="AG1946" s="46">
        <v>0</v>
      </c>
      <c r="AH1946" s="46">
        <v>0</v>
      </c>
      <c r="AI1946" s="46">
        <v>0</v>
      </c>
      <c r="AJ1946" s="46">
        <v>0</v>
      </c>
      <c r="AK1946" s="46">
        <v>2.223076686154304E-3</v>
      </c>
      <c r="AL1946" s="45">
        <v>2.223076686154304E-3</v>
      </c>
      <c r="AM1946" s="45">
        <v>5.9376422569900006E-4</v>
      </c>
      <c r="AN1946" s="45">
        <v>9.5301784655142663E-4</v>
      </c>
      <c r="AO1946" s="45">
        <v>1.1767376617417289E-3</v>
      </c>
      <c r="AP1946" s="45">
        <v>1.3275461030359998E-3</v>
      </c>
      <c r="AQ1946" s="45">
        <v>1.4669238671118866E-3</v>
      </c>
      <c r="AR1946" s="45">
        <v>1.5947632801711496E-3</v>
      </c>
      <c r="AS1946" s="45">
        <v>1.722437212096125E-3</v>
      </c>
      <c r="AT1946" s="45">
        <v>1.8549949809087743E-3</v>
      </c>
      <c r="AU1946" s="45">
        <v>1.9758369816309657E-3</v>
      </c>
      <c r="AV1946" s="45">
        <v>2.0638375090674043E-3</v>
      </c>
      <c r="AW1946" s="45">
        <v>2.1370161495945211E-3</v>
      </c>
      <c r="AX1946" s="45">
        <v>2.1861613675591075E-3</v>
      </c>
      <c r="AY1946" s="45">
        <v>2.2152901593291345E-3</v>
      </c>
      <c r="AZ1946" s="45">
        <v>2.223076686154304E-3</v>
      </c>
      <c r="BA1946" s="45">
        <v>2.223076686154304E-3</v>
      </c>
      <c r="BB1946" s="45">
        <v>2.223076686154304E-3</v>
      </c>
      <c r="BC1946" s="45">
        <v>2.223076686154304E-3</v>
      </c>
      <c r="BD1946" s="45">
        <v>2.223076686154304E-3</v>
      </c>
      <c r="BE1946" s="45">
        <v>2.223076686154304E-3</v>
      </c>
      <c r="BF1946" s="45">
        <v>2.223076686154304E-3</v>
      </c>
    </row>
    <row r="1947" spans="1:58" ht="13.5" thickBot="1" x14ac:dyDescent="0.25">
      <c r="A1947" s="6" t="s">
        <v>1350</v>
      </c>
      <c r="B1947" s="6" t="s">
        <v>1141</v>
      </c>
      <c r="C1947" s="6" t="s">
        <v>621</v>
      </c>
      <c r="D1947" s="6" t="s">
        <v>1350</v>
      </c>
      <c r="E1947" s="6">
        <v>-318.33927502619247</v>
      </c>
      <c r="F1947" s="6" t="s">
        <v>622</v>
      </c>
      <c r="G1947" s="21" t="s">
        <v>1305</v>
      </c>
      <c r="H1947" s="21" t="s">
        <v>1172</v>
      </c>
      <c r="I1947" s="21" t="s">
        <v>1213</v>
      </c>
      <c r="J1947" s="21" t="s">
        <v>240</v>
      </c>
      <c r="K1947" s="21" t="s">
        <v>277</v>
      </c>
      <c r="L1947" s="21" t="s">
        <v>638</v>
      </c>
      <c r="M1947" s="3">
        <v>7.4909719949007583</v>
      </c>
      <c r="N1947" s="3">
        <v>-318.33927502619247</v>
      </c>
      <c r="O1947" s="21" t="s">
        <v>1489</v>
      </c>
      <c r="P1947" s="21" t="s">
        <v>1489</v>
      </c>
      <c r="Q1947" s="46">
        <v>2.9321066593697942E-6</v>
      </c>
      <c r="R1947" s="46">
        <v>2.4117263923143099E-6</v>
      </c>
      <c r="S1947" s="46">
        <v>1.2477652306935193E-6</v>
      </c>
      <c r="T1947" s="46">
        <v>9.3233051280885293E-7</v>
      </c>
      <c r="U1947" s="46">
        <v>8.9558685710881104E-7</v>
      </c>
      <c r="V1947" s="46">
        <v>1.4044013582183851E-6</v>
      </c>
      <c r="W1947" s="46">
        <v>1.2556079325476486E-6</v>
      </c>
      <c r="X1947" s="46">
        <v>1.4399747274283641E-6</v>
      </c>
      <c r="Y1947" s="46">
        <v>1.6459559914690882E-6</v>
      </c>
      <c r="Z1947" s="46">
        <v>1.5918382915905258E-6</v>
      </c>
      <c r="AA1947" s="46">
        <v>1.4857432373693428E-6</v>
      </c>
      <c r="AB1947" s="46">
        <v>1.0060451494161538E-6</v>
      </c>
      <c r="AC1947" s="46">
        <v>7.9022686571751538E-7</v>
      </c>
      <c r="AD1947" s="46">
        <v>5.1697027673812595E-7</v>
      </c>
      <c r="AE1947" s="46">
        <v>3.6428929034791376E-7</v>
      </c>
      <c r="AF1947" s="46">
        <v>2.5517038626362519E-7</v>
      </c>
      <c r="AG1947" s="46">
        <v>1.686360322426717E-7</v>
      </c>
      <c r="AH1947" s="46">
        <v>1.0003394777581434E-7</v>
      </c>
      <c r="AI1947" s="46">
        <v>4.5664972401725687E-8</v>
      </c>
      <c r="AJ1947" s="46">
        <v>2.5890387588033516E-9</v>
      </c>
      <c r="AK1947" s="46">
        <v>2.0492663150580994E-5</v>
      </c>
      <c r="AL1947" s="45">
        <v>2.0492663150580987E-5</v>
      </c>
      <c r="AM1947" s="45">
        <v>2.9321066593697942E-6</v>
      </c>
      <c r="AN1947" s="45">
        <v>5.3438330516841037E-6</v>
      </c>
      <c r="AO1947" s="45">
        <v>6.5915982823776226E-6</v>
      </c>
      <c r="AP1947" s="45">
        <v>7.5239287951864756E-6</v>
      </c>
      <c r="AQ1947" s="45">
        <v>8.4195156522952859E-6</v>
      </c>
      <c r="AR1947" s="45">
        <v>9.8239170105136702E-6</v>
      </c>
      <c r="AS1947" s="45">
        <v>1.1079524943061318E-5</v>
      </c>
      <c r="AT1947" s="45">
        <v>1.2519499670489683E-5</v>
      </c>
      <c r="AU1947" s="45">
        <v>1.4165455661958771E-5</v>
      </c>
      <c r="AV1947" s="45">
        <v>1.5757293953549299E-5</v>
      </c>
      <c r="AW1947" s="45">
        <v>1.7243037190918643E-5</v>
      </c>
      <c r="AX1947" s="45">
        <v>1.8249082340334798E-5</v>
      </c>
      <c r="AY1947" s="45">
        <v>1.9039309206052312E-5</v>
      </c>
      <c r="AZ1947" s="45">
        <v>1.9556279482790437E-5</v>
      </c>
      <c r="BA1947" s="45">
        <v>1.9920568773138351E-5</v>
      </c>
      <c r="BB1947" s="45">
        <v>2.0175739159401976E-5</v>
      </c>
      <c r="BC1947" s="45">
        <v>2.0344375191644646E-5</v>
      </c>
      <c r="BD1947" s="45">
        <v>2.0444409139420459E-5</v>
      </c>
      <c r="BE1947" s="45">
        <v>2.0490074111822184E-5</v>
      </c>
      <c r="BF1947" s="45">
        <v>2.0492663150580987E-5</v>
      </c>
    </row>
    <row r="1948" spans="1:58" ht="13.5" thickBot="1" x14ac:dyDescent="0.25">
      <c r="A1948" s="6" t="s">
        <v>1350</v>
      </c>
      <c r="B1948" s="6" t="s">
        <v>1350</v>
      </c>
      <c r="C1948" s="6" t="s">
        <v>621</v>
      </c>
      <c r="D1948" s="6" t="s">
        <v>1350</v>
      </c>
      <c r="E1948" s="6">
        <v>-172.95989798436651</v>
      </c>
      <c r="F1948" s="6" t="s">
        <v>622</v>
      </c>
      <c r="G1948" s="21" t="s">
        <v>1305</v>
      </c>
      <c r="H1948" s="21" t="s">
        <v>1172</v>
      </c>
      <c r="I1948" s="21" t="s">
        <v>1213</v>
      </c>
      <c r="J1948" s="21" t="s">
        <v>240</v>
      </c>
      <c r="K1948" s="21" t="s">
        <v>279</v>
      </c>
      <c r="L1948" s="21" t="s">
        <v>639</v>
      </c>
      <c r="M1948" s="3">
        <v>-2.0880226911758424</v>
      </c>
      <c r="N1948" s="3">
        <v>-172.95989798436651</v>
      </c>
      <c r="O1948" s="21" t="s">
        <v>1489</v>
      </c>
      <c r="P1948" s="21" t="s">
        <v>1489</v>
      </c>
      <c r="Q1948" s="46">
        <v>1.6232184165054842E-3</v>
      </c>
      <c r="R1948" s="46">
        <v>1.0748640455626702E-3</v>
      </c>
      <c r="S1948" s="46">
        <v>5.7976638601071483E-4</v>
      </c>
      <c r="T1948" s="46">
        <v>5.9362497919060453E-4</v>
      </c>
      <c r="U1948" s="46">
        <v>5.6241013213984903E-4</v>
      </c>
      <c r="V1948" s="46">
        <v>4.9684744574159546E-4</v>
      </c>
      <c r="W1948" s="46">
        <v>4.4429967247583651E-4</v>
      </c>
      <c r="X1948" s="46">
        <v>4.0065898624529385E-4</v>
      </c>
      <c r="Y1948" s="46">
        <v>3.377221419375258E-4</v>
      </c>
      <c r="Z1948" s="46">
        <v>2.6073191710765804E-4</v>
      </c>
      <c r="AA1948" s="46">
        <v>2.3334475027398573E-4</v>
      </c>
      <c r="AB1948" s="46">
        <v>1.5414824352421249E-4</v>
      </c>
      <c r="AC1948" s="46">
        <v>1.0207039164255674E-4</v>
      </c>
      <c r="AD1948" s="46">
        <v>6.2149725116391008E-5</v>
      </c>
      <c r="AE1948" s="46">
        <v>3.2307732930162763E-5</v>
      </c>
      <c r="AF1948" s="46">
        <v>1.2707254108574452E-5</v>
      </c>
      <c r="AG1948" s="46">
        <v>0</v>
      </c>
      <c r="AH1948" s="46">
        <v>0</v>
      </c>
      <c r="AI1948" s="46">
        <v>0</v>
      </c>
      <c r="AJ1948" s="46">
        <v>0</v>
      </c>
      <c r="AK1948" s="46">
        <v>6.9007585761461914E-3</v>
      </c>
      <c r="AL1948" s="45">
        <v>6.9007585761461914E-3</v>
      </c>
      <c r="AM1948" s="45">
        <v>1.6232184165054842E-3</v>
      </c>
      <c r="AN1948" s="45">
        <v>2.6980824620681547E-3</v>
      </c>
      <c r="AO1948" s="45">
        <v>3.2778488480788696E-3</v>
      </c>
      <c r="AP1948" s="45">
        <v>3.8714738272694741E-3</v>
      </c>
      <c r="AQ1948" s="45">
        <v>4.4338839594093233E-3</v>
      </c>
      <c r="AR1948" s="45">
        <v>4.9307314051509187E-3</v>
      </c>
      <c r="AS1948" s="45">
        <v>5.3750310776267555E-3</v>
      </c>
      <c r="AT1948" s="45">
        <v>5.7756900638720491E-3</v>
      </c>
      <c r="AU1948" s="45">
        <v>6.1134122058095746E-3</v>
      </c>
      <c r="AV1948" s="45">
        <v>6.3741441229172328E-3</v>
      </c>
      <c r="AW1948" s="45">
        <v>6.6074888731912189E-3</v>
      </c>
      <c r="AX1948" s="45">
        <v>6.7616371167154316E-3</v>
      </c>
      <c r="AY1948" s="45">
        <v>6.8637075083579887E-3</v>
      </c>
      <c r="AZ1948" s="45">
        <v>6.9007585761461914E-3</v>
      </c>
      <c r="BA1948" s="45">
        <v>6.9007585761461914E-3</v>
      </c>
      <c r="BB1948" s="45">
        <v>6.9007585761461914E-3</v>
      </c>
      <c r="BC1948" s="45">
        <v>6.9007585761461914E-3</v>
      </c>
      <c r="BD1948" s="45">
        <v>6.9007585761461914E-3</v>
      </c>
      <c r="BE1948" s="45">
        <v>6.9007585761461914E-3</v>
      </c>
      <c r="BF1948" s="45">
        <v>6.9007585761461914E-3</v>
      </c>
    </row>
    <row r="1949" spans="1:58" ht="13.5" thickBot="1" x14ac:dyDescent="0.25">
      <c r="A1949" s="6" t="s">
        <v>1350</v>
      </c>
      <c r="B1949" s="6" t="s">
        <v>1141</v>
      </c>
      <c r="C1949" s="6" t="s">
        <v>621</v>
      </c>
      <c r="D1949" s="6" t="s">
        <v>1350</v>
      </c>
      <c r="E1949" s="6">
        <v>-99.510303705071578</v>
      </c>
      <c r="F1949" s="6" t="s">
        <v>622</v>
      </c>
      <c r="G1949" s="21" t="s">
        <v>1305</v>
      </c>
      <c r="H1949" s="21" t="s">
        <v>1159</v>
      </c>
      <c r="I1949" s="21" t="s">
        <v>1213</v>
      </c>
      <c r="J1949" s="21" t="s">
        <v>240</v>
      </c>
      <c r="K1949" s="21" t="s">
        <v>245</v>
      </c>
      <c r="L1949" s="21" t="s">
        <v>1270</v>
      </c>
      <c r="M1949" s="3">
        <v>5.5493287891556182</v>
      </c>
      <c r="N1949" s="3">
        <v>-99.510303705071578</v>
      </c>
      <c r="O1949" s="21" t="s">
        <v>1487</v>
      </c>
      <c r="P1949" s="21" t="s">
        <v>1487</v>
      </c>
      <c r="Q1949" s="46">
        <v>9.634867860292249E-3</v>
      </c>
      <c r="R1949" s="46">
        <v>6.7677783922453555E-3</v>
      </c>
      <c r="S1949" s="46">
        <v>4.6567273027160435E-3</v>
      </c>
      <c r="T1949" s="46">
        <v>3.619844862600538E-3</v>
      </c>
      <c r="U1949" s="46">
        <v>3.1776422166028412E-3</v>
      </c>
      <c r="V1949" s="46">
        <v>2.7480056207476538E-3</v>
      </c>
      <c r="W1949" s="46">
        <v>2.3485563269188044E-3</v>
      </c>
      <c r="X1949" s="46">
        <v>1.9827367207522718E-3</v>
      </c>
      <c r="Y1949" s="46">
        <v>1.6582098349910931E-3</v>
      </c>
      <c r="Z1949" s="46">
        <v>1.3734053659899136E-3</v>
      </c>
      <c r="AA1949" s="46">
        <v>1.1191454237137817E-3</v>
      </c>
      <c r="AB1949" s="46">
        <v>8.2522115719227808E-4</v>
      </c>
      <c r="AC1949" s="46">
        <v>5.9346299164175775E-4</v>
      </c>
      <c r="AD1949" s="46">
        <v>4.0841886306044507E-4</v>
      </c>
      <c r="AE1949" s="46">
        <v>2.6255709181342108E-4</v>
      </c>
      <c r="AF1949" s="46">
        <v>1.4702991706480177E-4</v>
      </c>
      <c r="AG1949" s="46">
        <v>5.5709175564263842E-5</v>
      </c>
      <c r="AH1949" s="46">
        <v>0</v>
      </c>
      <c r="AI1949" s="46">
        <v>0</v>
      </c>
      <c r="AJ1949" s="46">
        <v>0</v>
      </c>
      <c r="AK1949" s="46">
        <v>3.6618448658892952E-2</v>
      </c>
      <c r="AL1949" s="45">
        <v>3.6618448658892952E-2</v>
      </c>
      <c r="AM1949" s="45">
        <v>9.634867860292249E-3</v>
      </c>
      <c r="AN1949" s="45">
        <v>1.6402646252537605E-2</v>
      </c>
      <c r="AO1949" s="45">
        <v>2.1059373555253648E-2</v>
      </c>
      <c r="AP1949" s="45">
        <v>2.4679218417854185E-2</v>
      </c>
      <c r="AQ1949" s="45">
        <v>2.7856860634457026E-2</v>
      </c>
      <c r="AR1949" s="45">
        <v>3.0604866255204678E-2</v>
      </c>
      <c r="AS1949" s="45">
        <v>3.2953422582123484E-2</v>
      </c>
      <c r="AT1949" s="45">
        <v>3.4936159302875754E-2</v>
      </c>
      <c r="AU1949" s="45">
        <v>3.6594369137866845E-2</v>
      </c>
      <c r="AV1949" s="45">
        <v>3.6618448658892952E-2</v>
      </c>
      <c r="AW1949" s="45">
        <v>3.6618448658892952E-2</v>
      </c>
      <c r="AX1949" s="45">
        <v>3.6618448658892952E-2</v>
      </c>
      <c r="AY1949" s="45">
        <v>3.6618448658892952E-2</v>
      </c>
      <c r="AZ1949" s="45">
        <v>3.6618448658892952E-2</v>
      </c>
      <c r="BA1949" s="45">
        <v>3.6618448658892952E-2</v>
      </c>
      <c r="BB1949" s="45">
        <v>3.6618448658892952E-2</v>
      </c>
      <c r="BC1949" s="45">
        <v>3.6618448658892952E-2</v>
      </c>
      <c r="BD1949" s="45">
        <v>3.6618448658892952E-2</v>
      </c>
      <c r="BE1949" s="45">
        <v>3.6618448658892952E-2</v>
      </c>
      <c r="BF1949" s="45">
        <v>3.6618448658892952E-2</v>
      </c>
    </row>
    <row r="1950" spans="1:58" ht="13.5" thickBot="1" x14ac:dyDescent="0.25">
      <c r="A1950" s="6" t="s">
        <v>1350</v>
      </c>
      <c r="B1950" s="6" t="s">
        <v>1141</v>
      </c>
      <c r="C1950" s="6" t="s">
        <v>621</v>
      </c>
      <c r="D1950" s="6" t="s">
        <v>1350</v>
      </c>
      <c r="E1950" s="6">
        <v>-99.688634390895601</v>
      </c>
      <c r="F1950" s="6" t="s">
        <v>622</v>
      </c>
      <c r="G1950" s="21" t="s">
        <v>1305</v>
      </c>
      <c r="H1950" s="21" t="s">
        <v>1159</v>
      </c>
      <c r="I1950" s="21" t="s">
        <v>1213</v>
      </c>
      <c r="J1950" s="21" t="s">
        <v>240</v>
      </c>
      <c r="K1950" s="21" t="s">
        <v>247</v>
      </c>
      <c r="L1950" s="21" t="s">
        <v>623</v>
      </c>
      <c r="M1950" s="3">
        <v>5.3687250834864031</v>
      </c>
      <c r="N1950" s="3">
        <v>-99.688634390895601</v>
      </c>
      <c r="O1950" s="21" t="s">
        <v>1488</v>
      </c>
      <c r="P1950" s="21" t="s">
        <v>1488</v>
      </c>
      <c r="Q1950" s="46">
        <v>8.2598497638258252E-3</v>
      </c>
      <c r="R1950" s="46">
        <v>5.8378996139223302E-3</v>
      </c>
      <c r="S1950" s="46">
        <v>4.0384871514201285E-3</v>
      </c>
      <c r="T1950" s="46">
        <v>3.1590220943146273E-3</v>
      </c>
      <c r="U1950" s="46">
        <v>2.7881381063407E-3</v>
      </c>
      <c r="V1950" s="46">
        <v>2.4243081209232376E-3</v>
      </c>
      <c r="W1950" s="46">
        <v>2.0842377930399879E-3</v>
      </c>
      <c r="X1950" s="46">
        <v>1.7704308944896426E-3</v>
      </c>
      <c r="Y1950" s="46">
        <v>1.4912006379878711E-3</v>
      </c>
      <c r="Z1950" s="46">
        <v>1.2452345817089302E-3</v>
      </c>
      <c r="AA1950" s="46">
        <v>1.0229227285365131E-3</v>
      </c>
      <c r="AB1950" s="46">
        <v>7.6264708253887155E-4</v>
      </c>
      <c r="AC1950" s="46">
        <v>5.563571776195708E-4</v>
      </c>
      <c r="AD1950" s="46">
        <v>3.9041885059962146E-4</v>
      </c>
      <c r="AE1950" s="46">
        <v>2.5909906343972162E-4</v>
      </c>
      <c r="AF1950" s="46">
        <v>1.545466973093893E-4</v>
      </c>
      <c r="AG1950" s="46">
        <v>7.1517581322701131E-5</v>
      </c>
      <c r="AH1950" s="46">
        <v>5.6065191088167641E-6</v>
      </c>
      <c r="AI1950" s="46">
        <v>0</v>
      </c>
      <c r="AJ1950" s="46">
        <v>0</v>
      </c>
      <c r="AK1950" s="46">
        <v>3.1392530638987962E-2</v>
      </c>
      <c r="AL1950" s="45">
        <v>3.1392530638987962E-2</v>
      </c>
      <c r="AM1950" s="45">
        <v>8.2598497638258252E-3</v>
      </c>
      <c r="AN1950" s="45">
        <v>1.4097749377748155E-2</v>
      </c>
      <c r="AO1950" s="45">
        <v>1.8136236529168286E-2</v>
      </c>
      <c r="AP1950" s="45">
        <v>2.1295258623482912E-2</v>
      </c>
      <c r="AQ1950" s="45">
        <v>2.4083396729823611E-2</v>
      </c>
      <c r="AR1950" s="45">
        <v>2.6507704850746848E-2</v>
      </c>
      <c r="AS1950" s="45">
        <v>2.8591942643786835E-2</v>
      </c>
      <c r="AT1950" s="45">
        <v>3.0362373538276477E-2</v>
      </c>
      <c r="AU1950" s="45">
        <v>3.1392530638987962E-2</v>
      </c>
      <c r="AV1950" s="45">
        <v>3.1392530638987962E-2</v>
      </c>
      <c r="AW1950" s="45">
        <v>3.1392530638987962E-2</v>
      </c>
      <c r="AX1950" s="45">
        <v>3.1392530638987962E-2</v>
      </c>
      <c r="AY1950" s="45">
        <v>3.1392530638987962E-2</v>
      </c>
      <c r="AZ1950" s="45">
        <v>3.1392530638987962E-2</v>
      </c>
      <c r="BA1950" s="45">
        <v>3.1392530638987962E-2</v>
      </c>
      <c r="BB1950" s="45">
        <v>3.1392530638987962E-2</v>
      </c>
      <c r="BC1950" s="45">
        <v>3.1392530638987962E-2</v>
      </c>
      <c r="BD1950" s="45">
        <v>3.1392530638987962E-2</v>
      </c>
      <c r="BE1950" s="45">
        <v>3.1392530638987962E-2</v>
      </c>
      <c r="BF1950" s="45">
        <v>3.1392530638987962E-2</v>
      </c>
    </row>
    <row r="1951" spans="1:58" ht="13.5" thickBot="1" x14ac:dyDescent="0.25">
      <c r="A1951" s="6" t="s">
        <v>1350</v>
      </c>
      <c r="B1951" s="6" t="s">
        <v>1141</v>
      </c>
      <c r="C1951" s="6" t="s">
        <v>621</v>
      </c>
      <c r="D1951" s="6" t="s">
        <v>1350</v>
      </c>
      <c r="E1951" s="6">
        <v>-99.688634390895601</v>
      </c>
      <c r="F1951" s="6" t="s">
        <v>622</v>
      </c>
      <c r="G1951" s="21" t="s">
        <v>1305</v>
      </c>
      <c r="H1951" s="21" t="s">
        <v>1159</v>
      </c>
      <c r="I1951" s="21" t="s">
        <v>1213</v>
      </c>
      <c r="J1951" s="21" t="s">
        <v>240</v>
      </c>
      <c r="K1951" s="21" t="s">
        <v>249</v>
      </c>
      <c r="L1951" s="21" t="s">
        <v>624</v>
      </c>
      <c r="M1951" s="3">
        <v>5.3687250834864031</v>
      </c>
      <c r="N1951" s="3">
        <v>-99.688634390895601</v>
      </c>
      <c r="O1951" s="21" t="s">
        <v>1488</v>
      </c>
      <c r="P1951" s="21" t="s">
        <v>1488</v>
      </c>
      <c r="Q1951" s="46">
        <v>1.4907801422953044E-3</v>
      </c>
      <c r="R1951" s="46">
        <v>1.0349992667977202E-3</v>
      </c>
      <c r="S1951" s="46">
        <v>7.0460446763957827E-4</v>
      </c>
      <c r="T1951" s="46">
        <v>5.4085532360688502E-4</v>
      </c>
      <c r="U1951" s="46">
        <v>4.6964771038548927E-4</v>
      </c>
      <c r="V1951" s="46">
        <v>4.0156344787103791E-4</v>
      </c>
      <c r="W1951" s="46">
        <v>3.3882697056118239E-4</v>
      </c>
      <c r="X1951" s="46">
        <v>2.8221300478083118E-4</v>
      </c>
      <c r="Y1951" s="46">
        <v>2.322625446108002E-4</v>
      </c>
      <c r="Z1951" s="46">
        <v>1.8875379130062621E-4</v>
      </c>
      <c r="AA1951" s="46">
        <v>1.5089411749555706E-4</v>
      </c>
      <c r="AB1951" s="46">
        <v>1.0833246725043572E-4</v>
      </c>
      <c r="AC1951" s="46">
        <v>7.5085695484329731E-5</v>
      </c>
      <c r="AD1951" s="46">
        <v>4.900024544705832E-5</v>
      </c>
      <c r="AE1951" s="46">
        <v>2.8629565890178507E-5</v>
      </c>
      <c r="AF1951" s="46">
        <v>1.2690779312368898E-5</v>
      </c>
      <c r="AG1951" s="46">
        <v>2.2764379685741439E-7</v>
      </c>
      <c r="AH1951" s="46">
        <v>0</v>
      </c>
      <c r="AI1951" s="46">
        <v>0</v>
      </c>
      <c r="AJ1951" s="46">
        <v>0</v>
      </c>
      <c r="AK1951" s="46">
        <v>5.6658852922433214E-3</v>
      </c>
      <c r="AL1951" s="45">
        <v>5.6658852922433214E-3</v>
      </c>
      <c r="AM1951" s="45">
        <v>1.4907801422953044E-3</v>
      </c>
      <c r="AN1951" s="45">
        <v>2.5257794090930248E-3</v>
      </c>
      <c r="AO1951" s="45">
        <v>3.230383876732603E-3</v>
      </c>
      <c r="AP1951" s="45">
        <v>3.7712392003394881E-3</v>
      </c>
      <c r="AQ1951" s="45">
        <v>4.2408869107249773E-3</v>
      </c>
      <c r="AR1951" s="45">
        <v>4.6424503585960151E-3</v>
      </c>
      <c r="AS1951" s="45">
        <v>4.9812773291571973E-3</v>
      </c>
      <c r="AT1951" s="45">
        <v>5.2634903339380283E-3</v>
      </c>
      <c r="AU1951" s="45">
        <v>5.4957528785488288E-3</v>
      </c>
      <c r="AV1951" s="45">
        <v>5.6658852922433214E-3</v>
      </c>
      <c r="AW1951" s="45">
        <v>5.6658852922433214E-3</v>
      </c>
      <c r="AX1951" s="45">
        <v>5.6658852922433214E-3</v>
      </c>
      <c r="AY1951" s="45">
        <v>5.6658852922433214E-3</v>
      </c>
      <c r="AZ1951" s="45">
        <v>5.6658852922433214E-3</v>
      </c>
      <c r="BA1951" s="45">
        <v>5.6658852922433214E-3</v>
      </c>
      <c r="BB1951" s="45">
        <v>5.6658852922433214E-3</v>
      </c>
      <c r="BC1951" s="45">
        <v>5.6658852922433214E-3</v>
      </c>
      <c r="BD1951" s="45">
        <v>5.6658852922433214E-3</v>
      </c>
      <c r="BE1951" s="45">
        <v>5.6658852922433214E-3</v>
      </c>
      <c r="BF1951" s="45">
        <v>5.6658852922433214E-3</v>
      </c>
    </row>
    <row r="1952" spans="1:58" ht="13.5" thickBot="1" x14ac:dyDescent="0.25">
      <c r="A1952" s="6" t="s">
        <v>1350</v>
      </c>
      <c r="B1952" s="6" t="s">
        <v>1350</v>
      </c>
      <c r="C1952" s="6" t="s">
        <v>621</v>
      </c>
      <c r="D1952" s="6" t="s">
        <v>1350</v>
      </c>
      <c r="E1952" s="6">
        <v>0</v>
      </c>
      <c r="F1952" s="6" t="s">
        <v>622</v>
      </c>
      <c r="G1952" s="21" t="s">
        <v>1305</v>
      </c>
      <c r="H1952" s="21" t="s">
        <v>1159</v>
      </c>
      <c r="I1952" s="21" t="s">
        <v>1213</v>
      </c>
      <c r="J1952" s="21" t="s">
        <v>240</v>
      </c>
      <c r="K1952" s="21" t="s">
        <v>251</v>
      </c>
      <c r="L1952" s="21" t="s">
        <v>625</v>
      </c>
      <c r="M1952" s="3">
        <v>0</v>
      </c>
      <c r="N1952" s="3">
        <v>0</v>
      </c>
      <c r="O1952" s="21" t="s">
        <v>1489</v>
      </c>
      <c r="P1952" s="21" t="s">
        <v>1489</v>
      </c>
      <c r="Q1952" s="46">
        <v>0</v>
      </c>
      <c r="R1952" s="46">
        <v>0</v>
      </c>
      <c r="S1952" s="46">
        <v>0</v>
      </c>
      <c r="T1952" s="46">
        <v>0</v>
      </c>
      <c r="U1952" s="46">
        <v>0</v>
      </c>
      <c r="V1952" s="46">
        <v>0</v>
      </c>
      <c r="W1952" s="46">
        <v>0</v>
      </c>
      <c r="X1952" s="46">
        <v>0</v>
      </c>
      <c r="Y1952" s="46">
        <v>0</v>
      </c>
      <c r="Z1952" s="46">
        <v>0</v>
      </c>
      <c r="AA1952" s="46">
        <v>0</v>
      </c>
      <c r="AB1952" s="46">
        <v>0</v>
      </c>
      <c r="AC1952" s="46">
        <v>0</v>
      </c>
      <c r="AD1952" s="46">
        <v>0</v>
      </c>
      <c r="AE1952" s="46">
        <v>0</v>
      </c>
      <c r="AF1952" s="46">
        <v>0</v>
      </c>
      <c r="AG1952" s="46">
        <v>0</v>
      </c>
      <c r="AH1952" s="46">
        <v>0</v>
      </c>
      <c r="AI1952" s="46">
        <v>0</v>
      </c>
      <c r="AJ1952" s="46">
        <v>0</v>
      </c>
      <c r="AK1952" s="46">
        <v>0</v>
      </c>
      <c r="AL1952" s="45">
        <v>0</v>
      </c>
      <c r="AM1952" s="45">
        <v>0</v>
      </c>
      <c r="AN1952" s="45">
        <v>0</v>
      </c>
      <c r="AO1952" s="45">
        <v>0</v>
      </c>
      <c r="AP1952" s="45">
        <v>0</v>
      </c>
      <c r="AQ1952" s="45">
        <v>0</v>
      </c>
      <c r="AR1952" s="45">
        <v>0</v>
      </c>
      <c r="AS1952" s="45">
        <v>0</v>
      </c>
      <c r="AT1952" s="45">
        <v>0</v>
      </c>
      <c r="AU1952" s="45">
        <v>0</v>
      </c>
      <c r="AV1952" s="45">
        <v>0</v>
      </c>
      <c r="AW1952" s="45">
        <v>0</v>
      </c>
      <c r="AX1952" s="45">
        <v>0</v>
      </c>
      <c r="AY1952" s="45">
        <v>0</v>
      </c>
      <c r="AZ1952" s="45">
        <v>0</v>
      </c>
      <c r="BA1952" s="45">
        <v>0</v>
      </c>
      <c r="BB1952" s="45">
        <v>0</v>
      </c>
      <c r="BC1952" s="45">
        <v>0</v>
      </c>
      <c r="BD1952" s="45">
        <v>0</v>
      </c>
      <c r="BE1952" s="45">
        <v>0</v>
      </c>
      <c r="BF1952" s="45">
        <v>0</v>
      </c>
    </row>
    <row r="1953" spans="1:58" ht="13.5" thickBot="1" x14ac:dyDescent="0.25">
      <c r="A1953" s="6" t="s">
        <v>1350</v>
      </c>
      <c r="B1953" s="6" t="s">
        <v>1350</v>
      </c>
      <c r="C1953" s="6" t="s">
        <v>621</v>
      </c>
      <c r="D1953" s="6" t="s">
        <v>1350</v>
      </c>
      <c r="E1953" s="6">
        <v>0</v>
      </c>
      <c r="F1953" s="6" t="s">
        <v>622</v>
      </c>
      <c r="G1953" s="21" t="s">
        <v>1305</v>
      </c>
      <c r="H1953" s="21" t="s">
        <v>1159</v>
      </c>
      <c r="I1953" s="21" t="s">
        <v>1213</v>
      </c>
      <c r="J1953" s="21" t="s">
        <v>240</v>
      </c>
      <c r="K1953" s="21" t="s">
        <v>253</v>
      </c>
      <c r="L1953" s="21" t="s">
        <v>626</v>
      </c>
      <c r="M1953" s="3">
        <v>0</v>
      </c>
      <c r="N1953" s="3">
        <v>0</v>
      </c>
      <c r="O1953" s="21" t="s">
        <v>1489</v>
      </c>
      <c r="P1953" s="21" t="s">
        <v>1489</v>
      </c>
      <c r="Q1953" s="46">
        <v>0</v>
      </c>
      <c r="R1953" s="46">
        <v>0</v>
      </c>
      <c r="S1953" s="46">
        <v>0</v>
      </c>
      <c r="T1953" s="46">
        <v>0</v>
      </c>
      <c r="U1953" s="46">
        <v>0</v>
      </c>
      <c r="V1953" s="46">
        <v>0</v>
      </c>
      <c r="W1953" s="46">
        <v>0</v>
      </c>
      <c r="X1953" s="46">
        <v>0</v>
      </c>
      <c r="Y1953" s="46">
        <v>0</v>
      </c>
      <c r="Z1953" s="46">
        <v>0</v>
      </c>
      <c r="AA1953" s="46">
        <v>0</v>
      </c>
      <c r="AB1953" s="46">
        <v>0</v>
      </c>
      <c r="AC1953" s="46">
        <v>0</v>
      </c>
      <c r="AD1953" s="46">
        <v>0</v>
      </c>
      <c r="AE1953" s="46">
        <v>0</v>
      </c>
      <c r="AF1953" s="46">
        <v>0</v>
      </c>
      <c r="AG1953" s="46">
        <v>0</v>
      </c>
      <c r="AH1953" s="46">
        <v>0</v>
      </c>
      <c r="AI1953" s="46">
        <v>0</v>
      </c>
      <c r="AJ1953" s="46">
        <v>0</v>
      </c>
      <c r="AK1953" s="46">
        <v>0</v>
      </c>
      <c r="AL1953" s="45">
        <v>0</v>
      </c>
      <c r="AM1953" s="45">
        <v>0</v>
      </c>
      <c r="AN1953" s="45">
        <v>0</v>
      </c>
      <c r="AO1953" s="45">
        <v>0</v>
      </c>
      <c r="AP1953" s="45">
        <v>0</v>
      </c>
      <c r="AQ1953" s="45">
        <v>0</v>
      </c>
      <c r="AR1953" s="45">
        <v>0</v>
      </c>
      <c r="AS1953" s="45">
        <v>0</v>
      </c>
      <c r="AT1953" s="45">
        <v>0</v>
      </c>
      <c r="AU1953" s="45">
        <v>0</v>
      </c>
      <c r="AV1953" s="45">
        <v>0</v>
      </c>
      <c r="AW1953" s="45">
        <v>0</v>
      </c>
      <c r="AX1953" s="45">
        <v>0</v>
      </c>
      <c r="AY1953" s="45">
        <v>0</v>
      </c>
      <c r="AZ1953" s="45">
        <v>0</v>
      </c>
      <c r="BA1953" s="45">
        <v>0</v>
      </c>
      <c r="BB1953" s="45">
        <v>0</v>
      </c>
      <c r="BC1953" s="45">
        <v>0</v>
      </c>
      <c r="BD1953" s="45">
        <v>0</v>
      </c>
      <c r="BE1953" s="45">
        <v>0</v>
      </c>
      <c r="BF1953" s="45">
        <v>0</v>
      </c>
    </row>
    <row r="1954" spans="1:58" ht="13.5" thickBot="1" x14ac:dyDescent="0.25">
      <c r="A1954" s="6" t="s">
        <v>1350</v>
      </c>
      <c r="B1954" s="6" t="s">
        <v>1350</v>
      </c>
      <c r="C1954" s="6" t="s">
        <v>621</v>
      </c>
      <c r="D1954" s="6" t="s">
        <v>1350</v>
      </c>
      <c r="E1954" s="6">
        <v>0</v>
      </c>
      <c r="F1954" s="6" t="s">
        <v>622</v>
      </c>
      <c r="G1954" s="21" t="s">
        <v>1305</v>
      </c>
      <c r="H1954" s="21" t="s">
        <v>1159</v>
      </c>
      <c r="I1954" s="21" t="s">
        <v>1213</v>
      </c>
      <c r="J1954" s="21" t="s">
        <v>240</v>
      </c>
      <c r="K1954" s="21" t="s">
        <v>255</v>
      </c>
      <c r="L1954" s="21" t="s">
        <v>627</v>
      </c>
      <c r="M1954" s="3">
        <v>0</v>
      </c>
      <c r="N1954" s="3">
        <v>0</v>
      </c>
      <c r="O1954" s="21" t="s">
        <v>1489</v>
      </c>
      <c r="P1954" s="21" t="s">
        <v>1489</v>
      </c>
      <c r="Q1954" s="46">
        <v>0</v>
      </c>
      <c r="R1954" s="46">
        <v>0</v>
      </c>
      <c r="S1954" s="46">
        <v>0</v>
      </c>
      <c r="T1954" s="46">
        <v>0</v>
      </c>
      <c r="U1954" s="46">
        <v>0</v>
      </c>
      <c r="V1954" s="46">
        <v>0</v>
      </c>
      <c r="W1954" s="46">
        <v>0</v>
      </c>
      <c r="X1954" s="46">
        <v>0</v>
      </c>
      <c r="Y1954" s="46">
        <v>0</v>
      </c>
      <c r="Z1954" s="46">
        <v>0</v>
      </c>
      <c r="AA1954" s="46">
        <v>0</v>
      </c>
      <c r="AB1954" s="46">
        <v>0</v>
      </c>
      <c r="AC1954" s="46">
        <v>0</v>
      </c>
      <c r="AD1954" s="46">
        <v>0</v>
      </c>
      <c r="AE1954" s="46">
        <v>0</v>
      </c>
      <c r="AF1954" s="46">
        <v>0</v>
      </c>
      <c r="AG1954" s="46">
        <v>0</v>
      </c>
      <c r="AH1954" s="46">
        <v>0</v>
      </c>
      <c r="AI1954" s="46">
        <v>0</v>
      </c>
      <c r="AJ1954" s="46">
        <v>0</v>
      </c>
      <c r="AK1954" s="46">
        <v>0</v>
      </c>
      <c r="AL1954" s="45">
        <v>0</v>
      </c>
      <c r="AM1954" s="45">
        <v>0</v>
      </c>
      <c r="AN1954" s="45">
        <v>0</v>
      </c>
      <c r="AO1954" s="45">
        <v>0</v>
      </c>
      <c r="AP1954" s="45">
        <v>0</v>
      </c>
      <c r="AQ1954" s="45">
        <v>0</v>
      </c>
      <c r="AR1954" s="45">
        <v>0</v>
      </c>
      <c r="AS1954" s="45">
        <v>0</v>
      </c>
      <c r="AT1954" s="45">
        <v>0</v>
      </c>
      <c r="AU1954" s="45">
        <v>0</v>
      </c>
      <c r="AV1954" s="45">
        <v>0</v>
      </c>
      <c r="AW1954" s="45">
        <v>0</v>
      </c>
      <c r="AX1954" s="45">
        <v>0</v>
      </c>
      <c r="AY1954" s="45">
        <v>0</v>
      </c>
      <c r="AZ1954" s="45">
        <v>0</v>
      </c>
      <c r="BA1954" s="45">
        <v>0</v>
      </c>
      <c r="BB1954" s="45">
        <v>0</v>
      </c>
      <c r="BC1954" s="45">
        <v>0</v>
      </c>
      <c r="BD1954" s="45">
        <v>0</v>
      </c>
      <c r="BE1954" s="45">
        <v>0</v>
      </c>
      <c r="BF1954" s="45">
        <v>0</v>
      </c>
    </row>
    <row r="1955" spans="1:58" ht="13.5" thickBot="1" x14ac:dyDescent="0.25">
      <c r="A1955" s="6" t="s">
        <v>1350</v>
      </c>
      <c r="B1955" s="6" t="s">
        <v>1350</v>
      </c>
      <c r="C1955" s="6" t="s">
        <v>621</v>
      </c>
      <c r="D1955" s="6" t="s">
        <v>1350</v>
      </c>
      <c r="E1955" s="6">
        <v>0</v>
      </c>
      <c r="F1955" s="6" t="s">
        <v>622</v>
      </c>
      <c r="G1955" s="21" t="s">
        <v>1305</v>
      </c>
      <c r="H1955" s="21" t="s">
        <v>1159</v>
      </c>
      <c r="I1955" s="21" t="s">
        <v>1213</v>
      </c>
      <c r="J1955" s="21" t="s">
        <v>240</v>
      </c>
      <c r="K1955" s="21" t="s">
        <v>257</v>
      </c>
      <c r="L1955" s="21" t="s">
        <v>628</v>
      </c>
      <c r="M1955" s="3">
        <v>0</v>
      </c>
      <c r="N1955" s="3">
        <v>0</v>
      </c>
      <c r="O1955" s="21" t="s">
        <v>1489</v>
      </c>
      <c r="P1955" s="21" t="s">
        <v>1489</v>
      </c>
      <c r="Q1955" s="46">
        <v>0</v>
      </c>
      <c r="R1955" s="46">
        <v>0</v>
      </c>
      <c r="S1955" s="46">
        <v>0</v>
      </c>
      <c r="T1955" s="46">
        <v>0</v>
      </c>
      <c r="U1955" s="46">
        <v>0</v>
      </c>
      <c r="V1955" s="46">
        <v>0</v>
      </c>
      <c r="W1955" s="46">
        <v>0</v>
      </c>
      <c r="X1955" s="46">
        <v>0</v>
      </c>
      <c r="Y1955" s="46">
        <v>0</v>
      </c>
      <c r="Z1955" s="46">
        <v>0</v>
      </c>
      <c r="AA1955" s="46">
        <v>0</v>
      </c>
      <c r="AB1955" s="46">
        <v>0</v>
      </c>
      <c r="AC1955" s="46">
        <v>0</v>
      </c>
      <c r="AD1955" s="46">
        <v>0</v>
      </c>
      <c r="AE1955" s="46">
        <v>0</v>
      </c>
      <c r="AF1955" s="46">
        <v>0</v>
      </c>
      <c r="AG1955" s="46">
        <v>0</v>
      </c>
      <c r="AH1955" s="46">
        <v>0</v>
      </c>
      <c r="AI1955" s="46">
        <v>0</v>
      </c>
      <c r="AJ1955" s="46">
        <v>0</v>
      </c>
      <c r="AK1955" s="46">
        <v>0</v>
      </c>
      <c r="AL1955" s="45">
        <v>0</v>
      </c>
      <c r="AM1955" s="45">
        <v>0</v>
      </c>
      <c r="AN1955" s="45">
        <v>0</v>
      </c>
      <c r="AO1955" s="45">
        <v>0</v>
      </c>
      <c r="AP1955" s="45">
        <v>0</v>
      </c>
      <c r="AQ1955" s="45">
        <v>0</v>
      </c>
      <c r="AR1955" s="45">
        <v>0</v>
      </c>
      <c r="AS1955" s="45">
        <v>0</v>
      </c>
      <c r="AT1955" s="45">
        <v>0</v>
      </c>
      <c r="AU1955" s="45">
        <v>0</v>
      </c>
      <c r="AV1955" s="45">
        <v>0</v>
      </c>
      <c r="AW1955" s="45">
        <v>0</v>
      </c>
      <c r="AX1955" s="45">
        <v>0</v>
      </c>
      <c r="AY1955" s="45">
        <v>0</v>
      </c>
      <c r="AZ1955" s="45">
        <v>0</v>
      </c>
      <c r="BA1955" s="45">
        <v>0</v>
      </c>
      <c r="BB1955" s="45">
        <v>0</v>
      </c>
      <c r="BC1955" s="45">
        <v>0</v>
      </c>
      <c r="BD1955" s="45">
        <v>0</v>
      </c>
      <c r="BE1955" s="45">
        <v>0</v>
      </c>
      <c r="BF1955" s="45">
        <v>0</v>
      </c>
    </row>
    <row r="1956" spans="1:58" ht="13.5" thickBot="1" x14ac:dyDescent="0.25">
      <c r="A1956" s="6" t="s">
        <v>1350</v>
      </c>
      <c r="B1956" s="6" t="s">
        <v>1137</v>
      </c>
      <c r="C1956" s="6" t="s">
        <v>621</v>
      </c>
      <c r="D1956" s="6" t="s">
        <v>1350</v>
      </c>
      <c r="E1956" s="6">
        <v>-306.28026751480525</v>
      </c>
      <c r="F1956" s="6" t="s">
        <v>622</v>
      </c>
      <c r="G1956" s="21" t="s">
        <v>1305</v>
      </c>
      <c r="H1956" s="21" t="s">
        <v>1159</v>
      </c>
      <c r="I1956" s="21" t="s">
        <v>1213</v>
      </c>
      <c r="J1956" s="21" t="s">
        <v>240</v>
      </c>
      <c r="K1956" s="21" t="s">
        <v>259</v>
      </c>
      <c r="L1956" s="21" t="s">
        <v>629</v>
      </c>
      <c r="M1956" s="3">
        <v>15.503564668193077</v>
      </c>
      <c r="N1956" s="3">
        <v>-306.28026751480525</v>
      </c>
      <c r="O1956" s="21" t="s">
        <v>1490</v>
      </c>
      <c r="P1956" s="21" t="s">
        <v>1490</v>
      </c>
      <c r="Q1956" s="46">
        <v>6.8354603231993117E-4</v>
      </c>
      <c r="R1956" s="46">
        <v>4.7218064111691774E-4</v>
      </c>
      <c r="S1956" s="46">
        <v>3.200748132969118E-4</v>
      </c>
      <c r="T1956" s="46">
        <v>2.4438006981859615E-4</v>
      </c>
      <c r="U1956" s="46">
        <v>2.1130717526842075E-4</v>
      </c>
      <c r="V1956" s="46">
        <v>1.7993430686318154E-4</v>
      </c>
      <c r="W1956" s="46">
        <v>1.5104717397360393E-4</v>
      </c>
      <c r="X1956" s="46">
        <v>1.2512768059229947E-4</v>
      </c>
      <c r="Y1956" s="46">
        <v>1.0229273061887583E-4</v>
      </c>
      <c r="Z1956" s="46">
        <v>8.245662044445853E-5</v>
      </c>
      <c r="AA1956" s="46">
        <v>6.5381392673364829E-5</v>
      </c>
      <c r="AB1956" s="46">
        <v>4.642475271961609E-5</v>
      </c>
      <c r="AC1956" s="46">
        <v>3.1676960998051372E-5</v>
      </c>
      <c r="AD1956" s="46">
        <v>2.0213619720885551E-5</v>
      </c>
      <c r="AE1956" s="46">
        <v>1.1288331438374292E-5</v>
      </c>
      <c r="AF1956" s="46">
        <v>4.3497561248082786E-6</v>
      </c>
      <c r="AG1956" s="46">
        <v>0</v>
      </c>
      <c r="AH1956" s="46">
        <v>0</v>
      </c>
      <c r="AI1956" s="46">
        <v>0</v>
      </c>
      <c r="AJ1956" s="46">
        <v>0</v>
      </c>
      <c r="AK1956" s="46">
        <v>2.5421930640224283E-3</v>
      </c>
      <c r="AL1956" s="45">
        <v>2.5421930640224283E-3</v>
      </c>
      <c r="AM1956" s="45">
        <v>6.8354603231993117E-4</v>
      </c>
      <c r="AN1956" s="45">
        <v>1.155726673436849E-3</v>
      </c>
      <c r="AO1956" s="45">
        <v>1.4758014867337608E-3</v>
      </c>
      <c r="AP1956" s="45">
        <v>1.720181556552357E-3</v>
      </c>
      <c r="AQ1956" s="45">
        <v>1.9314887318207779E-3</v>
      </c>
      <c r="AR1956" s="45">
        <v>2.1114230386839595E-3</v>
      </c>
      <c r="AS1956" s="45">
        <v>2.2624702126575634E-3</v>
      </c>
      <c r="AT1956" s="45">
        <v>2.3875978932498629E-3</v>
      </c>
      <c r="AU1956" s="45">
        <v>2.4898906238687386E-3</v>
      </c>
      <c r="AV1956" s="45">
        <v>2.5421930640224283E-3</v>
      </c>
      <c r="AW1956" s="45">
        <v>2.5421930640224283E-3</v>
      </c>
      <c r="AX1956" s="45">
        <v>2.5421930640224283E-3</v>
      </c>
      <c r="AY1956" s="45">
        <v>2.5421930640224283E-3</v>
      </c>
      <c r="AZ1956" s="45">
        <v>2.5421930640224283E-3</v>
      </c>
      <c r="BA1956" s="45">
        <v>2.5421930640224283E-3</v>
      </c>
      <c r="BB1956" s="45">
        <v>2.5421930640224283E-3</v>
      </c>
      <c r="BC1956" s="45">
        <v>2.5421930640224283E-3</v>
      </c>
      <c r="BD1956" s="45">
        <v>2.5421930640224283E-3</v>
      </c>
      <c r="BE1956" s="45">
        <v>2.5421930640224283E-3</v>
      </c>
      <c r="BF1956" s="45">
        <v>2.5421930640224283E-3</v>
      </c>
    </row>
    <row r="1957" spans="1:58" ht="13.5" thickBot="1" x14ac:dyDescent="0.25">
      <c r="A1957" s="6" t="s">
        <v>1350</v>
      </c>
      <c r="B1957" s="6" t="s">
        <v>1141</v>
      </c>
      <c r="C1957" s="6" t="s">
        <v>621</v>
      </c>
      <c r="D1957" s="6" t="s">
        <v>1350</v>
      </c>
      <c r="E1957" s="6">
        <v>-318.76845182223792</v>
      </c>
      <c r="F1957" s="6" t="s">
        <v>622</v>
      </c>
      <c r="G1957" s="21" t="s">
        <v>1305</v>
      </c>
      <c r="H1957" s="21" t="s">
        <v>1159</v>
      </c>
      <c r="I1957" s="21" t="s">
        <v>1213</v>
      </c>
      <c r="J1957" s="21" t="s">
        <v>240</v>
      </c>
      <c r="K1957" s="21" t="s">
        <v>261</v>
      </c>
      <c r="L1957" s="21" t="s">
        <v>630</v>
      </c>
      <c r="M1957" s="3">
        <v>6.6267307801438475</v>
      </c>
      <c r="N1957" s="3">
        <v>-318.76845182223792</v>
      </c>
      <c r="O1957" s="21" t="s">
        <v>1491</v>
      </c>
      <c r="P1957" s="21" t="s">
        <v>1491</v>
      </c>
      <c r="Q1957" s="46">
        <v>5.1252939226033717E-3</v>
      </c>
      <c r="R1957" s="46">
        <v>3.5651824363662561E-3</v>
      </c>
      <c r="S1957" s="46">
        <v>2.4353778074107393E-3</v>
      </c>
      <c r="T1957" s="46">
        <v>1.8698076560621046E-3</v>
      </c>
      <c r="U1957" s="46">
        <v>1.6290661071128082E-3</v>
      </c>
      <c r="V1957" s="46">
        <v>1.3998036997946151E-3</v>
      </c>
      <c r="W1957" s="46">
        <v>1.1855835470848018E-3</v>
      </c>
      <c r="X1957" s="46">
        <v>9.9317508978699425E-4</v>
      </c>
      <c r="Y1957" s="46">
        <v>8.2250540778106744E-4</v>
      </c>
      <c r="Z1957" s="46">
        <v>6.7256210155623372E-4</v>
      </c>
      <c r="AA1957" s="46">
        <v>5.4226526713355757E-4</v>
      </c>
      <c r="AB1957" s="46">
        <v>3.9362931271952226E-4</v>
      </c>
      <c r="AC1957" s="46">
        <v>2.7633876982660621E-4</v>
      </c>
      <c r="AD1957" s="46">
        <v>1.8484527279681519E-4</v>
      </c>
      <c r="AE1957" s="46">
        <v>1.1256248477066846E-4</v>
      </c>
      <c r="AF1957" s="46">
        <v>5.5907041545902872E-5</v>
      </c>
      <c r="AG1957" s="46">
        <v>1.1631470039412379E-5</v>
      </c>
      <c r="AH1957" s="46">
        <v>0</v>
      </c>
      <c r="AI1957" s="46">
        <v>0</v>
      </c>
      <c r="AJ1957" s="46">
        <v>0</v>
      </c>
      <c r="AK1957" s="46">
        <v>1.9061608209321301E-2</v>
      </c>
      <c r="AL1957" s="45">
        <v>1.9061608209321301E-2</v>
      </c>
      <c r="AM1957" s="45">
        <v>5.1252939226033717E-3</v>
      </c>
      <c r="AN1957" s="45">
        <v>8.6904763589696274E-3</v>
      </c>
      <c r="AO1957" s="45">
        <v>1.1125854166380367E-2</v>
      </c>
      <c r="AP1957" s="45">
        <v>1.2995661822442472E-2</v>
      </c>
      <c r="AQ1957" s="45">
        <v>1.4624727929555281E-2</v>
      </c>
      <c r="AR1957" s="45">
        <v>1.6024531629349897E-2</v>
      </c>
      <c r="AS1957" s="45">
        <v>1.7210115176434698E-2</v>
      </c>
      <c r="AT1957" s="45">
        <v>1.8203290266221691E-2</v>
      </c>
      <c r="AU1957" s="45">
        <v>1.9025795674002758E-2</v>
      </c>
      <c r="AV1957" s="45">
        <v>1.9061608209321301E-2</v>
      </c>
      <c r="AW1957" s="45">
        <v>1.9061608209321301E-2</v>
      </c>
      <c r="AX1957" s="45">
        <v>1.9061608209321301E-2</v>
      </c>
      <c r="AY1957" s="45">
        <v>1.9061608209321301E-2</v>
      </c>
      <c r="AZ1957" s="45">
        <v>1.9061608209321301E-2</v>
      </c>
      <c r="BA1957" s="45">
        <v>1.9061608209321301E-2</v>
      </c>
      <c r="BB1957" s="45">
        <v>1.9061608209321301E-2</v>
      </c>
      <c r="BC1957" s="45">
        <v>1.9061608209321301E-2</v>
      </c>
      <c r="BD1957" s="45">
        <v>1.9061608209321301E-2</v>
      </c>
      <c r="BE1957" s="45">
        <v>1.9061608209321301E-2</v>
      </c>
      <c r="BF1957" s="45">
        <v>1.9061608209321301E-2</v>
      </c>
    </row>
    <row r="1958" spans="1:58" ht="13.5" thickBot="1" x14ac:dyDescent="0.25">
      <c r="A1958" s="6" t="s">
        <v>1350</v>
      </c>
      <c r="B1958" s="6" t="s">
        <v>1350</v>
      </c>
      <c r="C1958" s="6" t="s">
        <v>621</v>
      </c>
      <c r="D1958" s="6" t="s">
        <v>1350</v>
      </c>
      <c r="E1958" s="6">
        <v>0</v>
      </c>
      <c r="F1958" s="6" t="s">
        <v>622</v>
      </c>
      <c r="G1958" s="21" t="s">
        <v>1305</v>
      </c>
      <c r="H1958" s="21" t="s">
        <v>1159</v>
      </c>
      <c r="I1958" s="21" t="s">
        <v>1213</v>
      </c>
      <c r="J1958" s="21" t="s">
        <v>240</v>
      </c>
      <c r="K1958" s="21" t="s">
        <v>263</v>
      </c>
      <c r="L1958" s="21" t="s">
        <v>631</v>
      </c>
      <c r="M1958" s="3">
        <v>0</v>
      </c>
      <c r="N1958" s="3">
        <v>0</v>
      </c>
      <c r="O1958" s="21" t="s">
        <v>1489</v>
      </c>
      <c r="P1958" s="21" t="s">
        <v>1489</v>
      </c>
      <c r="Q1958" s="46">
        <v>0</v>
      </c>
      <c r="R1958" s="46">
        <v>0</v>
      </c>
      <c r="S1958" s="46">
        <v>0</v>
      </c>
      <c r="T1958" s="46">
        <v>0</v>
      </c>
      <c r="U1958" s="46">
        <v>0</v>
      </c>
      <c r="V1958" s="46">
        <v>0</v>
      </c>
      <c r="W1958" s="46">
        <v>0</v>
      </c>
      <c r="X1958" s="46">
        <v>0</v>
      </c>
      <c r="Y1958" s="46">
        <v>0</v>
      </c>
      <c r="Z1958" s="46">
        <v>0</v>
      </c>
      <c r="AA1958" s="46">
        <v>0</v>
      </c>
      <c r="AB1958" s="46">
        <v>0</v>
      </c>
      <c r="AC1958" s="46">
        <v>0</v>
      </c>
      <c r="AD1958" s="46">
        <v>0</v>
      </c>
      <c r="AE1958" s="46">
        <v>0</v>
      </c>
      <c r="AF1958" s="46">
        <v>0</v>
      </c>
      <c r="AG1958" s="46">
        <v>0</v>
      </c>
      <c r="AH1958" s="46">
        <v>0</v>
      </c>
      <c r="AI1958" s="46">
        <v>0</v>
      </c>
      <c r="AJ1958" s="46">
        <v>0</v>
      </c>
      <c r="AK1958" s="46">
        <v>0</v>
      </c>
      <c r="AL1958" s="45">
        <v>0</v>
      </c>
      <c r="AM1958" s="45">
        <v>0</v>
      </c>
      <c r="AN1958" s="45">
        <v>0</v>
      </c>
      <c r="AO1958" s="45">
        <v>0</v>
      </c>
      <c r="AP1958" s="45">
        <v>0</v>
      </c>
      <c r="AQ1958" s="45">
        <v>0</v>
      </c>
      <c r="AR1958" s="45">
        <v>0</v>
      </c>
      <c r="AS1958" s="45">
        <v>0</v>
      </c>
      <c r="AT1958" s="45">
        <v>0</v>
      </c>
      <c r="AU1958" s="45">
        <v>0</v>
      </c>
      <c r="AV1958" s="45">
        <v>0</v>
      </c>
      <c r="AW1958" s="45">
        <v>0</v>
      </c>
      <c r="AX1958" s="45">
        <v>0</v>
      </c>
      <c r="AY1958" s="45">
        <v>0</v>
      </c>
      <c r="AZ1958" s="45">
        <v>0</v>
      </c>
      <c r="BA1958" s="45">
        <v>0</v>
      </c>
      <c r="BB1958" s="45">
        <v>0</v>
      </c>
      <c r="BC1958" s="45">
        <v>0</v>
      </c>
      <c r="BD1958" s="45">
        <v>0</v>
      </c>
      <c r="BE1958" s="45">
        <v>0</v>
      </c>
      <c r="BF1958" s="45">
        <v>0</v>
      </c>
    </row>
    <row r="1959" spans="1:58" ht="13.5" thickBot="1" x14ac:dyDescent="0.25">
      <c r="A1959" s="6" t="s">
        <v>1350</v>
      </c>
      <c r="B1959" s="6" t="s">
        <v>1350</v>
      </c>
      <c r="C1959" s="6" t="s">
        <v>621</v>
      </c>
      <c r="D1959" s="6" t="s">
        <v>1350</v>
      </c>
      <c r="E1959" s="6">
        <v>0</v>
      </c>
      <c r="F1959" s="6" t="s">
        <v>622</v>
      </c>
      <c r="G1959" s="21" t="s">
        <v>1305</v>
      </c>
      <c r="H1959" s="21" t="s">
        <v>1159</v>
      </c>
      <c r="I1959" s="21" t="s">
        <v>1213</v>
      </c>
      <c r="J1959" s="21" t="s">
        <v>240</v>
      </c>
      <c r="K1959" s="21" t="s">
        <v>265</v>
      </c>
      <c r="L1959" s="21" t="s">
        <v>632</v>
      </c>
      <c r="M1959" s="3">
        <v>0</v>
      </c>
      <c r="N1959" s="3">
        <v>0</v>
      </c>
      <c r="O1959" s="21" t="s">
        <v>1489</v>
      </c>
      <c r="P1959" s="21" t="s">
        <v>1489</v>
      </c>
      <c r="Q1959" s="46">
        <v>0</v>
      </c>
      <c r="R1959" s="46">
        <v>0</v>
      </c>
      <c r="S1959" s="46">
        <v>0</v>
      </c>
      <c r="T1959" s="46">
        <v>0</v>
      </c>
      <c r="U1959" s="46">
        <v>0</v>
      </c>
      <c r="V1959" s="46">
        <v>0</v>
      </c>
      <c r="W1959" s="46">
        <v>0</v>
      </c>
      <c r="X1959" s="46">
        <v>0</v>
      </c>
      <c r="Y1959" s="46">
        <v>0</v>
      </c>
      <c r="Z1959" s="46">
        <v>0</v>
      </c>
      <c r="AA1959" s="46">
        <v>0</v>
      </c>
      <c r="AB1959" s="46">
        <v>0</v>
      </c>
      <c r="AC1959" s="46">
        <v>0</v>
      </c>
      <c r="AD1959" s="46">
        <v>0</v>
      </c>
      <c r="AE1959" s="46">
        <v>0</v>
      </c>
      <c r="AF1959" s="46">
        <v>0</v>
      </c>
      <c r="AG1959" s="46">
        <v>0</v>
      </c>
      <c r="AH1959" s="46">
        <v>0</v>
      </c>
      <c r="AI1959" s="46">
        <v>0</v>
      </c>
      <c r="AJ1959" s="46">
        <v>0</v>
      </c>
      <c r="AK1959" s="46">
        <v>0</v>
      </c>
      <c r="AL1959" s="45">
        <v>0</v>
      </c>
      <c r="AM1959" s="45">
        <v>0</v>
      </c>
      <c r="AN1959" s="45">
        <v>0</v>
      </c>
      <c r="AO1959" s="45">
        <v>0</v>
      </c>
      <c r="AP1959" s="45">
        <v>0</v>
      </c>
      <c r="AQ1959" s="45">
        <v>0</v>
      </c>
      <c r="AR1959" s="45">
        <v>0</v>
      </c>
      <c r="AS1959" s="45">
        <v>0</v>
      </c>
      <c r="AT1959" s="45">
        <v>0</v>
      </c>
      <c r="AU1959" s="45">
        <v>0</v>
      </c>
      <c r="AV1959" s="45">
        <v>0</v>
      </c>
      <c r="AW1959" s="45">
        <v>0</v>
      </c>
      <c r="AX1959" s="45">
        <v>0</v>
      </c>
      <c r="AY1959" s="45">
        <v>0</v>
      </c>
      <c r="AZ1959" s="45">
        <v>0</v>
      </c>
      <c r="BA1959" s="45">
        <v>0</v>
      </c>
      <c r="BB1959" s="45">
        <v>0</v>
      </c>
      <c r="BC1959" s="45">
        <v>0</v>
      </c>
      <c r="BD1959" s="45">
        <v>0</v>
      </c>
      <c r="BE1959" s="45">
        <v>0</v>
      </c>
      <c r="BF1959" s="45">
        <v>0</v>
      </c>
    </row>
    <row r="1960" spans="1:58" ht="13.5" thickBot="1" x14ac:dyDescent="0.25">
      <c r="A1960" s="6" t="s">
        <v>1350</v>
      </c>
      <c r="B1960" s="6" t="s">
        <v>1350</v>
      </c>
      <c r="C1960" s="6" t="s">
        <v>621</v>
      </c>
      <c r="D1960" s="6" t="s">
        <v>1350</v>
      </c>
      <c r="E1960" s="6">
        <v>0</v>
      </c>
      <c r="F1960" s="6" t="s">
        <v>622</v>
      </c>
      <c r="G1960" s="21" t="s">
        <v>1305</v>
      </c>
      <c r="H1960" s="21" t="s">
        <v>1159</v>
      </c>
      <c r="I1960" s="21" t="s">
        <v>1213</v>
      </c>
      <c r="J1960" s="21" t="s">
        <v>240</v>
      </c>
      <c r="K1960" s="21" t="s">
        <v>267</v>
      </c>
      <c r="L1960" s="21" t="s">
        <v>633</v>
      </c>
      <c r="M1960" s="3">
        <v>0</v>
      </c>
      <c r="N1960" s="3">
        <v>0</v>
      </c>
      <c r="O1960" s="21" t="s">
        <v>1489</v>
      </c>
      <c r="P1960" s="21" t="s">
        <v>1489</v>
      </c>
      <c r="Q1960" s="46">
        <v>0</v>
      </c>
      <c r="R1960" s="46">
        <v>0</v>
      </c>
      <c r="S1960" s="46">
        <v>0</v>
      </c>
      <c r="T1960" s="46">
        <v>0</v>
      </c>
      <c r="U1960" s="46">
        <v>0</v>
      </c>
      <c r="V1960" s="46">
        <v>0</v>
      </c>
      <c r="W1960" s="46">
        <v>0</v>
      </c>
      <c r="X1960" s="46">
        <v>0</v>
      </c>
      <c r="Y1960" s="46">
        <v>0</v>
      </c>
      <c r="Z1960" s="46">
        <v>0</v>
      </c>
      <c r="AA1960" s="46">
        <v>0</v>
      </c>
      <c r="AB1960" s="46">
        <v>0</v>
      </c>
      <c r="AC1960" s="46">
        <v>0</v>
      </c>
      <c r="AD1960" s="46">
        <v>0</v>
      </c>
      <c r="AE1960" s="46">
        <v>0</v>
      </c>
      <c r="AF1960" s="46">
        <v>0</v>
      </c>
      <c r="AG1960" s="46">
        <v>0</v>
      </c>
      <c r="AH1960" s="46">
        <v>0</v>
      </c>
      <c r="AI1960" s="46">
        <v>0</v>
      </c>
      <c r="AJ1960" s="46">
        <v>0</v>
      </c>
      <c r="AK1960" s="46">
        <v>0</v>
      </c>
      <c r="AL1960" s="45">
        <v>0</v>
      </c>
      <c r="AM1960" s="45">
        <v>0</v>
      </c>
      <c r="AN1960" s="45">
        <v>0</v>
      </c>
      <c r="AO1960" s="45">
        <v>0</v>
      </c>
      <c r="AP1960" s="45">
        <v>0</v>
      </c>
      <c r="AQ1960" s="45">
        <v>0</v>
      </c>
      <c r="AR1960" s="45">
        <v>0</v>
      </c>
      <c r="AS1960" s="45">
        <v>0</v>
      </c>
      <c r="AT1960" s="45">
        <v>0</v>
      </c>
      <c r="AU1960" s="45">
        <v>0</v>
      </c>
      <c r="AV1960" s="45">
        <v>0</v>
      </c>
      <c r="AW1960" s="45">
        <v>0</v>
      </c>
      <c r="AX1960" s="45">
        <v>0</v>
      </c>
      <c r="AY1960" s="45">
        <v>0</v>
      </c>
      <c r="AZ1960" s="45">
        <v>0</v>
      </c>
      <c r="BA1960" s="45">
        <v>0</v>
      </c>
      <c r="BB1960" s="45">
        <v>0</v>
      </c>
      <c r="BC1960" s="45">
        <v>0</v>
      </c>
      <c r="BD1960" s="45">
        <v>0</v>
      </c>
      <c r="BE1960" s="45">
        <v>0</v>
      </c>
      <c r="BF1960" s="45">
        <v>0</v>
      </c>
    </row>
    <row r="1961" spans="1:58" ht="13.5" thickBot="1" x14ac:dyDescent="0.25">
      <c r="A1961" s="6" t="s">
        <v>1350</v>
      </c>
      <c r="B1961" s="6" t="s">
        <v>1350</v>
      </c>
      <c r="C1961" s="6" t="s">
        <v>621</v>
      </c>
      <c r="D1961" s="6" t="s">
        <v>1350</v>
      </c>
      <c r="E1961" s="6">
        <v>0</v>
      </c>
      <c r="F1961" s="6" t="s">
        <v>622</v>
      </c>
      <c r="G1961" s="21" t="s">
        <v>1305</v>
      </c>
      <c r="H1961" s="21" t="s">
        <v>1159</v>
      </c>
      <c r="I1961" s="21" t="s">
        <v>1213</v>
      </c>
      <c r="J1961" s="21" t="s">
        <v>240</v>
      </c>
      <c r="K1961" s="21" t="s">
        <v>269</v>
      </c>
      <c r="L1961" s="21" t="s">
        <v>634</v>
      </c>
      <c r="M1961" s="3">
        <v>0</v>
      </c>
      <c r="N1961" s="3">
        <v>0</v>
      </c>
      <c r="O1961" s="21" t="s">
        <v>1489</v>
      </c>
      <c r="P1961" s="21" t="s">
        <v>1489</v>
      </c>
      <c r="Q1961" s="46">
        <v>0</v>
      </c>
      <c r="R1961" s="46">
        <v>0</v>
      </c>
      <c r="S1961" s="46">
        <v>0</v>
      </c>
      <c r="T1961" s="46">
        <v>0</v>
      </c>
      <c r="U1961" s="46">
        <v>0</v>
      </c>
      <c r="V1961" s="46">
        <v>0</v>
      </c>
      <c r="W1961" s="46">
        <v>0</v>
      </c>
      <c r="X1961" s="46">
        <v>0</v>
      </c>
      <c r="Y1961" s="46">
        <v>0</v>
      </c>
      <c r="Z1961" s="46">
        <v>0</v>
      </c>
      <c r="AA1961" s="46">
        <v>0</v>
      </c>
      <c r="AB1961" s="46">
        <v>0</v>
      </c>
      <c r="AC1961" s="46">
        <v>0</v>
      </c>
      <c r="AD1961" s="46">
        <v>0</v>
      </c>
      <c r="AE1961" s="46">
        <v>0</v>
      </c>
      <c r="AF1961" s="46">
        <v>0</v>
      </c>
      <c r="AG1961" s="46">
        <v>0</v>
      </c>
      <c r="AH1961" s="46">
        <v>0</v>
      </c>
      <c r="AI1961" s="46">
        <v>0</v>
      </c>
      <c r="AJ1961" s="46">
        <v>0</v>
      </c>
      <c r="AK1961" s="46">
        <v>0</v>
      </c>
      <c r="AL1961" s="45">
        <v>0</v>
      </c>
      <c r="AM1961" s="45">
        <v>0</v>
      </c>
      <c r="AN1961" s="45">
        <v>0</v>
      </c>
      <c r="AO1961" s="45">
        <v>0</v>
      </c>
      <c r="AP1961" s="45">
        <v>0</v>
      </c>
      <c r="AQ1961" s="45">
        <v>0</v>
      </c>
      <c r="AR1961" s="45">
        <v>0</v>
      </c>
      <c r="AS1961" s="45">
        <v>0</v>
      </c>
      <c r="AT1961" s="45">
        <v>0</v>
      </c>
      <c r="AU1961" s="45">
        <v>0</v>
      </c>
      <c r="AV1961" s="45">
        <v>0</v>
      </c>
      <c r="AW1961" s="45">
        <v>0</v>
      </c>
      <c r="AX1961" s="45">
        <v>0</v>
      </c>
      <c r="AY1961" s="45">
        <v>0</v>
      </c>
      <c r="AZ1961" s="45">
        <v>0</v>
      </c>
      <c r="BA1961" s="45">
        <v>0</v>
      </c>
      <c r="BB1961" s="45">
        <v>0</v>
      </c>
      <c r="BC1961" s="45">
        <v>0</v>
      </c>
      <c r="BD1961" s="45">
        <v>0</v>
      </c>
      <c r="BE1961" s="45">
        <v>0</v>
      </c>
      <c r="BF1961" s="45">
        <v>0</v>
      </c>
    </row>
    <row r="1962" spans="1:58" ht="13.5" thickBot="1" x14ac:dyDescent="0.25">
      <c r="A1962" s="6" t="s">
        <v>1350</v>
      </c>
      <c r="B1962" s="6" t="s">
        <v>1141</v>
      </c>
      <c r="C1962" s="6" t="s">
        <v>621</v>
      </c>
      <c r="D1962" s="6" t="s">
        <v>1350</v>
      </c>
      <c r="E1962" s="6">
        <v>-318.18347718300089</v>
      </c>
      <c r="F1962" s="6" t="s">
        <v>622</v>
      </c>
      <c r="G1962" s="21" t="s">
        <v>1305</v>
      </c>
      <c r="H1962" s="21" t="s">
        <v>1159</v>
      </c>
      <c r="I1962" s="21" t="s">
        <v>1213</v>
      </c>
      <c r="J1962" s="21" t="s">
        <v>240</v>
      </c>
      <c r="K1962" s="21" t="s">
        <v>271</v>
      </c>
      <c r="L1962" s="21" t="s">
        <v>635</v>
      </c>
      <c r="M1962" s="3">
        <v>7.8397663863051807</v>
      </c>
      <c r="N1962" s="3">
        <v>-318.18347718300089</v>
      </c>
      <c r="O1962" s="21" t="s">
        <v>1492</v>
      </c>
      <c r="P1962" s="21" t="s">
        <v>1492</v>
      </c>
      <c r="Q1962" s="46">
        <v>6.1946332102218254E-2</v>
      </c>
      <c r="R1962" s="46">
        <v>4.2916783520359547E-2</v>
      </c>
      <c r="S1962" s="46">
        <v>2.9172463214869587E-2</v>
      </c>
      <c r="T1962" s="46">
        <v>2.2334651064654321E-2</v>
      </c>
      <c r="U1962" s="46">
        <v>1.9361699469162E-2</v>
      </c>
      <c r="V1962" s="46">
        <v>1.652482120698251E-2</v>
      </c>
      <c r="W1962" s="46">
        <v>1.3908417619024966E-2</v>
      </c>
      <c r="X1962" s="46">
        <v>1.1553657363868448E-2</v>
      </c>
      <c r="Y1962" s="46">
        <v>9.5073113640043155E-3</v>
      </c>
      <c r="Z1962" s="46">
        <v>7.7286516417712494E-3</v>
      </c>
      <c r="AA1962" s="46">
        <v>6.1904409943519473E-3</v>
      </c>
      <c r="AB1962" s="46">
        <v>4.4474808437974488E-3</v>
      </c>
      <c r="AC1962" s="46">
        <v>3.0831254427381855E-3</v>
      </c>
      <c r="AD1962" s="46">
        <v>2.0074004566685774E-3</v>
      </c>
      <c r="AE1962" s="46">
        <v>1.1643045208858877E-3</v>
      </c>
      <c r="AF1962" s="46">
        <v>5.0381952228779653E-4</v>
      </c>
      <c r="AG1962" s="46">
        <v>0</v>
      </c>
      <c r="AH1962" s="46">
        <v>0</v>
      </c>
      <c r="AI1962" s="46">
        <v>0</v>
      </c>
      <c r="AJ1962" s="46">
        <v>0</v>
      </c>
      <c r="AK1962" s="46">
        <v>0.23823070963782311</v>
      </c>
      <c r="AL1962" s="45">
        <v>0.23823070963782311</v>
      </c>
      <c r="AM1962" s="45">
        <v>6.1946332102218254E-2</v>
      </c>
      <c r="AN1962" s="45">
        <v>0.1048631156225778</v>
      </c>
      <c r="AO1962" s="45">
        <v>0.13403557883744738</v>
      </c>
      <c r="AP1962" s="45">
        <v>0.1563702299021017</v>
      </c>
      <c r="AQ1962" s="45">
        <v>0.1757319293712637</v>
      </c>
      <c r="AR1962" s="45">
        <v>0.1922567505782462</v>
      </c>
      <c r="AS1962" s="45">
        <v>0.20616516819727118</v>
      </c>
      <c r="AT1962" s="45">
        <v>0.21771882556113964</v>
      </c>
      <c r="AU1962" s="45">
        <v>0.22722613692514396</v>
      </c>
      <c r="AV1962" s="45">
        <v>0.23495478856691521</v>
      </c>
      <c r="AW1962" s="45">
        <v>0.23823070963782311</v>
      </c>
      <c r="AX1962" s="45">
        <v>0.23823070963782311</v>
      </c>
      <c r="AY1962" s="45">
        <v>0.23823070963782311</v>
      </c>
      <c r="AZ1962" s="45">
        <v>0.23823070963782311</v>
      </c>
      <c r="BA1962" s="45">
        <v>0.23823070963782311</v>
      </c>
      <c r="BB1962" s="45">
        <v>0.23823070963782311</v>
      </c>
      <c r="BC1962" s="45">
        <v>0.23823070963782311</v>
      </c>
      <c r="BD1962" s="45">
        <v>0.23823070963782311</v>
      </c>
      <c r="BE1962" s="45">
        <v>0.23823070963782311</v>
      </c>
      <c r="BF1962" s="45">
        <v>0.23823070963782311</v>
      </c>
    </row>
    <row r="1963" spans="1:58" ht="13.5" thickBot="1" x14ac:dyDescent="0.25">
      <c r="A1963" s="6" t="s">
        <v>1350</v>
      </c>
      <c r="B1963" s="6" t="s">
        <v>1141</v>
      </c>
      <c r="C1963" s="6" t="s">
        <v>621</v>
      </c>
      <c r="D1963" s="6" t="s">
        <v>1350</v>
      </c>
      <c r="E1963" s="6">
        <v>-162.64634855580977</v>
      </c>
      <c r="F1963" s="6" t="s">
        <v>622</v>
      </c>
      <c r="G1963" s="21" t="s">
        <v>1305</v>
      </c>
      <c r="H1963" s="21" t="s">
        <v>1159</v>
      </c>
      <c r="I1963" s="21" t="s">
        <v>1213</v>
      </c>
      <c r="J1963" s="21" t="s">
        <v>240</v>
      </c>
      <c r="K1963" s="21" t="s">
        <v>273</v>
      </c>
      <c r="L1963" s="21" t="s">
        <v>636</v>
      </c>
      <c r="M1963" s="3">
        <v>5.0270068703058168</v>
      </c>
      <c r="N1963" s="3">
        <v>-162.64634855580977</v>
      </c>
      <c r="O1963" s="21" t="s">
        <v>1493</v>
      </c>
      <c r="P1963" s="21" t="s">
        <v>1493</v>
      </c>
      <c r="Q1963" s="46">
        <v>1.1555838564215652E-2</v>
      </c>
      <c r="R1963" s="46">
        <v>8.1555679330298468E-3</v>
      </c>
      <c r="S1963" s="46">
        <v>5.6314784162873393E-3</v>
      </c>
      <c r="T1963" s="46">
        <v>4.3750065810254793E-3</v>
      </c>
      <c r="U1963" s="46">
        <v>3.839052343979279E-3</v>
      </c>
      <c r="V1963" s="46">
        <v>3.3189565020682031E-3</v>
      </c>
      <c r="W1963" s="46">
        <v>2.8329149418532843E-3</v>
      </c>
      <c r="X1963" s="46">
        <v>2.3941615775008372E-3</v>
      </c>
      <c r="Y1963" s="46">
        <v>2.0052249912929977E-3</v>
      </c>
      <c r="Z1963" s="46">
        <v>1.6624332251115948E-3</v>
      </c>
      <c r="AA1963" s="46">
        <v>1.3565209430195177E-3</v>
      </c>
      <c r="AB1963" s="46">
        <v>1.0003890170117965E-3</v>
      </c>
      <c r="AC1963" s="46">
        <v>7.1717265569995275E-4</v>
      </c>
      <c r="AD1963" s="46">
        <v>4.9145430816475576E-4</v>
      </c>
      <c r="AE1963" s="46">
        <v>3.1312941619206837E-4</v>
      </c>
      <c r="AF1963" s="46">
        <v>1.7222506749325488E-4</v>
      </c>
      <c r="AG1963" s="46">
        <v>6.1107783019241646E-5</v>
      </c>
      <c r="AH1963" s="46">
        <v>0</v>
      </c>
      <c r="AI1963" s="46">
        <v>0</v>
      </c>
      <c r="AJ1963" s="46">
        <v>0</v>
      </c>
      <c r="AK1963" s="46">
        <v>4.4703946401369703E-2</v>
      </c>
      <c r="AL1963" s="45">
        <v>4.4703946401369703E-2</v>
      </c>
      <c r="AM1963" s="45">
        <v>1.1555838564215652E-2</v>
      </c>
      <c r="AN1963" s="45">
        <v>1.9711406497245499E-2</v>
      </c>
      <c r="AO1963" s="45">
        <v>2.5342884913532839E-2</v>
      </c>
      <c r="AP1963" s="45">
        <v>2.9717891494558318E-2</v>
      </c>
      <c r="AQ1963" s="45">
        <v>3.3556943838537599E-2</v>
      </c>
      <c r="AR1963" s="45">
        <v>3.6875900340605804E-2</v>
      </c>
      <c r="AS1963" s="45">
        <v>3.9708815282459085E-2</v>
      </c>
      <c r="AT1963" s="45">
        <v>4.2102976859959923E-2</v>
      </c>
      <c r="AU1963" s="45">
        <v>4.4108201851252922E-2</v>
      </c>
      <c r="AV1963" s="45">
        <v>4.4703946401369703E-2</v>
      </c>
      <c r="AW1963" s="45">
        <v>4.4703946401369703E-2</v>
      </c>
      <c r="AX1963" s="45">
        <v>4.4703946401369703E-2</v>
      </c>
      <c r="AY1963" s="45">
        <v>4.4703946401369703E-2</v>
      </c>
      <c r="AZ1963" s="45">
        <v>4.4703946401369703E-2</v>
      </c>
      <c r="BA1963" s="45">
        <v>4.4703946401369703E-2</v>
      </c>
      <c r="BB1963" s="45">
        <v>4.4703946401369703E-2</v>
      </c>
      <c r="BC1963" s="45">
        <v>4.4703946401369703E-2</v>
      </c>
      <c r="BD1963" s="45">
        <v>4.4703946401369703E-2</v>
      </c>
      <c r="BE1963" s="45">
        <v>4.4703946401369703E-2</v>
      </c>
      <c r="BF1963" s="45">
        <v>4.4703946401369703E-2</v>
      </c>
    </row>
    <row r="1964" spans="1:58" ht="13.5" thickBot="1" x14ac:dyDescent="0.25">
      <c r="A1964" s="6" t="s">
        <v>1350</v>
      </c>
      <c r="B1964" s="6" t="s">
        <v>1141</v>
      </c>
      <c r="C1964" s="6" t="s">
        <v>621</v>
      </c>
      <c r="D1964" s="6" t="s">
        <v>1350</v>
      </c>
      <c r="E1964" s="6">
        <v>-318.19908108543024</v>
      </c>
      <c r="F1964" s="6" t="s">
        <v>622</v>
      </c>
      <c r="G1964" s="21" t="s">
        <v>1305</v>
      </c>
      <c r="H1964" s="21" t="s">
        <v>1159</v>
      </c>
      <c r="I1964" s="21" t="s">
        <v>1213</v>
      </c>
      <c r="J1964" s="21" t="s">
        <v>240</v>
      </c>
      <c r="K1964" s="21" t="s">
        <v>275</v>
      </c>
      <c r="L1964" s="21" t="s">
        <v>637</v>
      </c>
      <c r="M1964" s="3">
        <v>7.8193691199667468</v>
      </c>
      <c r="N1964" s="3">
        <v>-318.19908108543024</v>
      </c>
      <c r="O1964" s="21" t="s">
        <v>1493</v>
      </c>
      <c r="P1964" s="21" t="s">
        <v>1493</v>
      </c>
      <c r="Q1964" s="46">
        <v>3.4003608536213037E-2</v>
      </c>
      <c r="R1964" s="46">
        <v>2.389652567128275E-2</v>
      </c>
      <c r="S1964" s="46">
        <v>1.6447199529292352E-2</v>
      </c>
      <c r="T1964" s="46">
        <v>1.2738389933612744E-2</v>
      </c>
      <c r="U1964" s="46">
        <v>1.1153485584404816E-2</v>
      </c>
      <c r="V1964" s="46">
        <v>9.6251988876206677E-3</v>
      </c>
      <c r="W1964" s="46">
        <v>8.2027801371072576E-3</v>
      </c>
      <c r="X1964" s="46">
        <v>6.9208218185882638E-3</v>
      </c>
      <c r="Y1964" s="46">
        <v>5.7907842299194318E-3</v>
      </c>
      <c r="Z1964" s="46">
        <v>4.7951404209861876E-3</v>
      </c>
      <c r="AA1964" s="46">
        <v>3.9092206936950941E-3</v>
      </c>
      <c r="AB1964" s="46">
        <v>2.8803077079764599E-3</v>
      </c>
      <c r="AC1964" s="46">
        <v>2.0620278280010706E-3</v>
      </c>
      <c r="AD1964" s="46">
        <v>1.4105259952264017E-3</v>
      </c>
      <c r="AE1964" s="46">
        <v>8.9550610579370834E-4</v>
      </c>
      <c r="AF1964" s="46">
        <v>4.8875904898501967E-4</v>
      </c>
      <c r="AG1964" s="46">
        <v>1.6788017365482449E-4</v>
      </c>
      <c r="AH1964" s="46">
        <v>0</v>
      </c>
      <c r="AI1964" s="46">
        <v>0</v>
      </c>
      <c r="AJ1964" s="46">
        <v>0</v>
      </c>
      <c r="AK1964" s="46">
        <v>0.13076970850286546</v>
      </c>
      <c r="AL1964" s="45">
        <v>0.13076970850286546</v>
      </c>
      <c r="AM1964" s="45">
        <v>3.4003608536213037E-2</v>
      </c>
      <c r="AN1964" s="45">
        <v>5.790013420749579E-2</v>
      </c>
      <c r="AO1964" s="45">
        <v>7.4347333736788146E-2</v>
      </c>
      <c r="AP1964" s="45">
        <v>8.7085723670400891E-2</v>
      </c>
      <c r="AQ1964" s="45">
        <v>9.8239209254805712E-2</v>
      </c>
      <c r="AR1964" s="45">
        <v>0.10786440814242639</v>
      </c>
      <c r="AS1964" s="45">
        <v>0.11606718827953365</v>
      </c>
      <c r="AT1964" s="45">
        <v>0.12298801009812191</v>
      </c>
      <c r="AU1964" s="45">
        <v>0.12877879432804135</v>
      </c>
      <c r="AV1964" s="45">
        <v>0.13076970850286546</v>
      </c>
      <c r="AW1964" s="45">
        <v>0.13076970850286546</v>
      </c>
      <c r="AX1964" s="45">
        <v>0.13076970850286546</v>
      </c>
      <c r="AY1964" s="45">
        <v>0.13076970850286546</v>
      </c>
      <c r="AZ1964" s="45">
        <v>0.13076970850286546</v>
      </c>
      <c r="BA1964" s="45">
        <v>0.13076970850286546</v>
      </c>
      <c r="BB1964" s="45">
        <v>0.13076970850286546</v>
      </c>
      <c r="BC1964" s="45">
        <v>0.13076970850286546</v>
      </c>
      <c r="BD1964" s="45">
        <v>0.13076970850286546</v>
      </c>
      <c r="BE1964" s="45">
        <v>0.13076970850286546</v>
      </c>
      <c r="BF1964" s="45">
        <v>0.13076970850286546</v>
      </c>
    </row>
    <row r="1965" spans="1:58" ht="13.5" thickBot="1" x14ac:dyDescent="0.25">
      <c r="A1965" s="6" t="s">
        <v>1350</v>
      </c>
      <c r="B1965" s="6" t="s">
        <v>1141</v>
      </c>
      <c r="C1965" s="6" t="s">
        <v>621</v>
      </c>
      <c r="D1965" s="6" t="s">
        <v>1350</v>
      </c>
      <c r="E1965" s="6">
        <v>-318.33927502619247</v>
      </c>
      <c r="F1965" s="6" t="s">
        <v>622</v>
      </c>
      <c r="G1965" s="21" t="s">
        <v>1305</v>
      </c>
      <c r="H1965" s="21" t="s">
        <v>1159</v>
      </c>
      <c r="I1965" s="21" t="s">
        <v>1213</v>
      </c>
      <c r="J1965" s="21" t="s">
        <v>240</v>
      </c>
      <c r="K1965" s="21" t="s">
        <v>277</v>
      </c>
      <c r="L1965" s="21" t="s">
        <v>638</v>
      </c>
      <c r="M1965" s="3">
        <v>7.4909719949007583</v>
      </c>
      <c r="N1965" s="3">
        <v>-318.33927502619247</v>
      </c>
      <c r="O1965" s="21" t="s">
        <v>1489</v>
      </c>
      <c r="P1965" s="21" t="s">
        <v>1489</v>
      </c>
      <c r="Q1965" s="46">
        <v>7.911173678318026E-4</v>
      </c>
      <c r="R1965" s="46">
        <v>5.472683687404704E-4</v>
      </c>
      <c r="S1965" s="46">
        <v>3.7182438062928036E-4</v>
      </c>
      <c r="T1965" s="46">
        <v>2.8423993960992615E-4</v>
      </c>
      <c r="U1965" s="46">
        <v>2.4596512053821787E-4</v>
      </c>
      <c r="V1965" s="46">
        <v>2.0964400672399711E-4</v>
      </c>
      <c r="W1965" s="46">
        <v>1.767797826456737E-4</v>
      </c>
      <c r="X1965" s="46">
        <v>1.4720953668631914E-4</v>
      </c>
      <c r="Y1965" s="46">
        <v>1.2134882851405439E-4</v>
      </c>
      <c r="Z1965" s="46">
        <v>9.9077510294553073E-5</v>
      </c>
      <c r="AA1965" s="46">
        <v>7.9911526194357293E-5</v>
      </c>
      <c r="AB1965" s="46">
        <v>5.8116297919371197E-5</v>
      </c>
      <c r="AC1965" s="46">
        <v>4.0843799753663232E-5</v>
      </c>
      <c r="AD1965" s="46">
        <v>2.7282213016303084E-5</v>
      </c>
      <c r="AE1965" s="46">
        <v>1.6552848132489058E-5</v>
      </c>
      <c r="AF1965" s="46">
        <v>8.1129631483687446E-6</v>
      </c>
      <c r="AG1965" s="46">
        <v>1.4817524184648287E-6</v>
      </c>
      <c r="AH1965" s="46">
        <v>0</v>
      </c>
      <c r="AI1965" s="46">
        <v>0</v>
      </c>
      <c r="AJ1965" s="46">
        <v>0</v>
      </c>
      <c r="AK1965" s="46">
        <v>2.9199065486649471E-3</v>
      </c>
      <c r="AL1965" s="45">
        <v>2.9199065486649471E-3</v>
      </c>
      <c r="AM1965" s="45">
        <v>7.911173678318026E-4</v>
      </c>
      <c r="AN1965" s="45">
        <v>1.3383857365722729E-3</v>
      </c>
      <c r="AO1965" s="45">
        <v>1.7102101172015534E-3</v>
      </c>
      <c r="AP1965" s="45">
        <v>1.9944500568114796E-3</v>
      </c>
      <c r="AQ1965" s="45">
        <v>2.2404151773496974E-3</v>
      </c>
      <c r="AR1965" s="45">
        <v>2.4500591840736943E-3</v>
      </c>
      <c r="AS1965" s="45">
        <v>2.626838966719368E-3</v>
      </c>
      <c r="AT1965" s="45">
        <v>2.7740485034056872E-3</v>
      </c>
      <c r="AU1965" s="45">
        <v>2.8953973319197418E-3</v>
      </c>
      <c r="AV1965" s="45">
        <v>2.9199065486649471E-3</v>
      </c>
      <c r="AW1965" s="45">
        <v>2.9199065486649471E-3</v>
      </c>
      <c r="AX1965" s="45">
        <v>2.9199065486649471E-3</v>
      </c>
      <c r="AY1965" s="45">
        <v>2.9199065486649471E-3</v>
      </c>
      <c r="AZ1965" s="45">
        <v>2.9199065486649471E-3</v>
      </c>
      <c r="BA1965" s="45">
        <v>2.9199065486649471E-3</v>
      </c>
      <c r="BB1965" s="45">
        <v>2.9199065486649471E-3</v>
      </c>
      <c r="BC1965" s="45">
        <v>2.9199065486649471E-3</v>
      </c>
      <c r="BD1965" s="45">
        <v>2.9199065486649471E-3</v>
      </c>
      <c r="BE1965" s="45">
        <v>2.9199065486649471E-3</v>
      </c>
      <c r="BF1965" s="45">
        <v>2.9199065486649471E-3</v>
      </c>
    </row>
    <row r="1966" spans="1:58" ht="13.5" thickBot="1" x14ac:dyDescent="0.25">
      <c r="A1966" s="6" t="s">
        <v>1350</v>
      </c>
      <c r="B1966" s="6" t="s">
        <v>1350</v>
      </c>
      <c r="C1966" s="6" t="s">
        <v>621</v>
      </c>
      <c r="D1966" s="6" t="s">
        <v>1350</v>
      </c>
      <c r="E1966" s="6">
        <v>-172.95989798436651</v>
      </c>
      <c r="F1966" s="6" t="s">
        <v>622</v>
      </c>
      <c r="G1966" s="21" t="s">
        <v>1305</v>
      </c>
      <c r="H1966" s="21" t="s">
        <v>1159</v>
      </c>
      <c r="I1966" s="21" t="s">
        <v>1213</v>
      </c>
      <c r="J1966" s="21" t="s">
        <v>240</v>
      </c>
      <c r="K1966" s="21" t="s">
        <v>279</v>
      </c>
      <c r="L1966" s="21" t="s">
        <v>639</v>
      </c>
      <c r="M1966" s="3">
        <v>-2.0880226911758424</v>
      </c>
      <c r="N1966" s="3">
        <v>-172.95989798436651</v>
      </c>
      <c r="O1966" s="21" t="s">
        <v>1489</v>
      </c>
      <c r="P1966" s="21" t="s">
        <v>1489</v>
      </c>
      <c r="Q1966" s="46">
        <v>8.8606485027342197E-2</v>
      </c>
      <c r="R1966" s="46">
        <v>6.2006431538328542E-2</v>
      </c>
      <c r="S1966" s="46">
        <v>4.2591055236200992E-2</v>
      </c>
      <c r="T1966" s="46">
        <v>3.2840915793473147E-2</v>
      </c>
      <c r="U1966" s="46">
        <v>2.878681527985185E-2</v>
      </c>
      <c r="V1966" s="46">
        <v>2.4901615791478104E-2</v>
      </c>
      <c r="W1966" s="46">
        <v>2.1276498010165717E-2</v>
      </c>
      <c r="X1966" s="46">
        <v>1.7985486360967588E-2</v>
      </c>
      <c r="Y1966" s="46">
        <v>1.5056222724757424E-2</v>
      </c>
      <c r="Z1966" s="46">
        <v>1.2465691868176988E-2</v>
      </c>
      <c r="AA1966" s="46">
        <v>1.0183138309107369E-2</v>
      </c>
      <c r="AB1966" s="46">
        <v>7.5638919213165661E-3</v>
      </c>
      <c r="AC1966" s="46">
        <v>5.4787071218165371E-3</v>
      </c>
      <c r="AD1966" s="46">
        <v>3.8268353864656661E-3</v>
      </c>
      <c r="AE1966" s="46">
        <v>2.5190139370623566E-3</v>
      </c>
      <c r="AF1966" s="46">
        <v>1.4847638696265974E-3</v>
      </c>
      <c r="AG1966" s="46">
        <v>6.6965229614157412E-4</v>
      </c>
      <c r="AH1966" s="46">
        <v>2.7420389779998864E-5</v>
      </c>
      <c r="AI1966" s="46">
        <v>0</v>
      </c>
      <c r="AJ1966" s="46">
        <v>0</v>
      </c>
      <c r="AK1966" s="46">
        <v>0.29907251269990009</v>
      </c>
      <c r="AL1966" s="45">
        <v>0.29907251269990009</v>
      </c>
      <c r="AM1966" s="45">
        <v>8.8606485027342197E-2</v>
      </c>
      <c r="AN1966" s="45">
        <v>0.15061291656567075</v>
      </c>
      <c r="AO1966" s="45">
        <v>0.19320397180187174</v>
      </c>
      <c r="AP1966" s="45">
        <v>0.22604488759534488</v>
      </c>
      <c r="AQ1966" s="45">
        <v>0.25483170287519674</v>
      </c>
      <c r="AR1966" s="45">
        <v>0.27973331866667484</v>
      </c>
      <c r="AS1966" s="45">
        <v>0.29907251269990009</v>
      </c>
      <c r="AT1966" s="45">
        <v>0.29907251269990009</v>
      </c>
      <c r="AU1966" s="45">
        <v>0.29907251269990009</v>
      </c>
      <c r="AV1966" s="45">
        <v>0.29907251269990009</v>
      </c>
      <c r="AW1966" s="45">
        <v>0.29907251269990009</v>
      </c>
      <c r="AX1966" s="45">
        <v>0.29907251269990009</v>
      </c>
      <c r="AY1966" s="45">
        <v>0.29907251269990009</v>
      </c>
      <c r="AZ1966" s="45">
        <v>0.29907251269990009</v>
      </c>
      <c r="BA1966" s="45">
        <v>0.29907251269990009</v>
      </c>
      <c r="BB1966" s="45">
        <v>0.29907251269990009</v>
      </c>
      <c r="BC1966" s="45">
        <v>0.29907251269990009</v>
      </c>
      <c r="BD1966" s="45">
        <v>0.29907251269990009</v>
      </c>
      <c r="BE1966" s="45">
        <v>0.29907251269990009</v>
      </c>
      <c r="BF1966" s="45">
        <v>0.29907251269990009</v>
      </c>
    </row>
    <row r="1967" spans="1:58" ht="13.5" thickBot="1" x14ac:dyDescent="0.25">
      <c r="A1967" s="6" t="s">
        <v>1355</v>
      </c>
      <c r="B1967" s="6" t="s">
        <v>1353</v>
      </c>
      <c r="C1967" s="6" t="s">
        <v>651</v>
      </c>
      <c r="D1967" s="6" t="s">
        <v>1355</v>
      </c>
      <c r="E1967" s="6">
        <v>51.109826082660035</v>
      </c>
      <c r="F1967" s="6" t="s">
        <v>314</v>
      </c>
      <c r="G1967" s="21" t="s">
        <v>1305</v>
      </c>
      <c r="H1967" s="21" t="s">
        <v>1159</v>
      </c>
      <c r="I1967" s="21" t="s">
        <v>1213</v>
      </c>
      <c r="J1967" s="21" t="s">
        <v>240</v>
      </c>
      <c r="K1967" s="21" t="s">
        <v>245</v>
      </c>
      <c r="L1967" s="21" t="s">
        <v>1271</v>
      </c>
      <c r="M1967" s="3">
        <v>33.515149241961652</v>
      </c>
      <c r="N1967" s="3">
        <v>51.109826082660035</v>
      </c>
      <c r="O1967" s="21" t="s">
        <v>1450</v>
      </c>
      <c r="P1967" s="21">
        <v>0</v>
      </c>
      <c r="Q1967" s="46">
        <v>5.1476722190219801E-3</v>
      </c>
      <c r="R1967" s="46">
        <v>8.2081680463797543E-3</v>
      </c>
      <c r="S1967" s="46">
        <v>1.6617147136494263E-2</v>
      </c>
      <c r="T1967" s="46">
        <v>2.9505638969159812E-2</v>
      </c>
      <c r="U1967" s="46">
        <v>4.6451316037657973E-2</v>
      </c>
      <c r="V1967" s="46">
        <v>6.5823283424499376E-2</v>
      </c>
      <c r="W1967" s="46">
        <v>8.490175996772735E-2</v>
      </c>
      <c r="X1967" s="46">
        <v>0.10037727018819305</v>
      </c>
      <c r="Y1967" s="46">
        <v>0.10976440350191469</v>
      </c>
      <c r="Z1967" s="46">
        <v>0.11165767025851414</v>
      </c>
      <c r="AA1967" s="46">
        <v>0.10571788777298645</v>
      </c>
      <c r="AB1967" s="46">
        <v>9.389967414463031E-2</v>
      </c>
      <c r="AC1967" s="46">
        <v>7.8557097397012929E-2</v>
      </c>
      <c r="AD1967" s="46">
        <v>6.1933713931135767E-2</v>
      </c>
      <c r="AE1967" s="46">
        <v>4.6282031143873928E-2</v>
      </c>
      <c r="AF1967" s="46">
        <v>3.2838196144523296E-2</v>
      </c>
      <c r="AG1967" s="46">
        <v>2.2185726280915901E-2</v>
      </c>
      <c r="AH1967" s="46">
        <v>1.430495658847418E-2</v>
      </c>
      <c r="AI1967" s="46">
        <v>8.8210088223768836E-3</v>
      </c>
      <c r="AJ1967" s="46">
        <v>5.2118572117489876E-3</v>
      </c>
      <c r="AK1967" s="46">
        <v>0.87880649710364223</v>
      </c>
      <c r="AL1967" s="45">
        <v>0.87880649710364223</v>
      </c>
      <c r="AM1967" s="45">
        <v>5.1476722190219801E-3</v>
      </c>
      <c r="AN1967" s="45">
        <v>1.3355840265401734E-2</v>
      </c>
      <c r="AO1967" s="45">
        <v>2.9972987401895995E-2</v>
      </c>
      <c r="AP1967" s="45">
        <v>5.9478626371055804E-2</v>
      </c>
      <c r="AQ1967" s="45">
        <v>0.10592994240871378</v>
      </c>
      <c r="AR1967" s="45">
        <v>0.17175322583321317</v>
      </c>
      <c r="AS1967" s="45">
        <v>0.25665498580094054</v>
      </c>
      <c r="AT1967" s="45">
        <v>0.35703225598913357</v>
      </c>
      <c r="AU1967" s="45">
        <v>0.46679665949104826</v>
      </c>
      <c r="AV1967" s="45">
        <v>0.57845432974956235</v>
      </c>
      <c r="AW1967" s="45">
        <v>0.68417221752254875</v>
      </c>
      <c r="AX1967" s="45">
        <v>0.77807189166717905</v>
      </c>
      <c r="AY1967" s="45">
        <v>0.85662898906419194</v>
      </c>
      <c r="AZ1967" s="45">
        <v>0.87880649710364223</v>
      </c>
      <c r="BA1967" s="45">
        <v>0.87880649710364223</v>
      </c>
      <c r="BB1967" s="45">
        <v>0.87880649710364223</v>
      </c>
      <c r="BC1967" s="45">
        <v>0.87880649710364223</v>
      </c>
      <c r="BD1967" s="45">
        <v>0.87880649710364223</v>
      </c>
      <c r="BE1967" s="45">
        <v>0.87880649710364223</v>
      </c>
      <c r="BF1967" s="45">
        <v>0.87880649710364223</v>
      </c>
    </row>
    <row r="1968" spans="1:58" ht="13.5" thickBot="1" x14ac:dyDescent="0.25">
      <c r="A1968" s="6" t="s">
        <v>1355</v>
      </c>
      <c r="B1968" s="6" t="s">
        <v>1353</v>
      </c>
      <c r="C1968" s="6" t="s">
        <v>651</v>
      </c>
      <c r="D1968" s="6" t="s">
        <v>1355</v>
      </c>
      <c r="E1968" s="6">
        <v>51.537587327261662</v>
      </c>
      <c r="F1968" s="6" t="s">
        <v>314</v>
      </c>
      <c r="G1968" s="21" t="s">
        <v>1305</v>
      </c>
      <c r="H1968" s="21" t="s">
        <v>1159</v>
      </c>
      <c r="I1968" s="21" t="s">
        <v>1213</v>
      </c>
      <c r="J1968" s="21" t="s">
        <v>240</v>
      </c>
      <c r="K1968" s="21" t="s">
        <v>247</v>
      </c>
      <c r="L1968" s="21" t="s">
        <v>670</v>
      </c>
      <c r="M1968" s="3">
        <v>33.803116862480771</v>
      </c>
      <c r="N1968" s="3">
        <v>51.537587327261662</v>
      </c>
      <c r="O1968" s="21" t="s">
        <v>1450</v>
      </c>
      <c r="P1968" s="21">
        <v>0</v>
      </c>
      <c r="Q1968" s="46">
        <v>4.2847966716792795E-3</v>
      </c>
      <c r="R1968" s="46">
        <v>6.8674812421751228E-3</v>
      </c>
      <c r="S1968" s="46">
        <v>1.3956827035751126E-2</v>
      </c>
      <c r="T1968" s="46">
        <v>2.4875941886870135E-2</v>
      </c>
      <c r="U1968" s="46">
        <v>3.9262084520627336E-2</v>
      </c>
      <c r="V1968" s="46">
        <v>5.5722942011320664E-2</v>
      </c>
      <c r="W1968" s="46">
        <v>7.19094675312799E-2</v>
      </c>
      <c r="X1968" s="46">
        <v>8.4951990370534108E-2</v>
      </c>
      <c r="Y1968" s="46">
        <v>9.2675891795753154E-2</v>
      </c>
      <c r="Z1968" s="46">
        <v>9.3874268575339037E-2</v>
      </c>
      <c r="AA1968" s="46">
        <v>8.84404653560317E-2</v>
      </c>
      <c r="AB1968" s="46">
        <v>7.8058640404608984E-2</v>
      </c>
      <c r="AC1968" s="46">
        <v>6.4803472717743324E-2</v>
      </c>
      <c r="AD1968" s="46">
        <v>5.0713455471202894E-2</v>
      </c>
      <c r="AE1968" s="46">
        <v>3.7592286820460744E-2</v>
      </c>
      <c r="AF1968" s="46">
        <v>2.6458833007066314E-2</v>
      </c>
      <c r="AG1968" s="46">
        <v>1.7732625204526658E-2</v>
      </c>
      <c r="AH1968" s="46">
        <v>1.134377398473306E-2</v>
      </c>
      <c r="AI1968" s="46">
        <v>6.9410099892392345E-3</v>
      </c>
      <c r="AJ1968" s="46">
        <v>4.0699610989807797E-3</v>
      </c>
      <c r="AK1968" s="46">
        <v>0.73149707161331867</v>
      </c>
      <c r="AL1968" s="45">
        <v>0.73149707161331867</v>
      </c>
      <c r="AM1968" s="45">
        <v>4.2847966716792795E-3</v>
      </c>
      <c r="AN1968" s="45">
        <v>1.1152277913854402E-2</v>
      </c>
      <c r="AO1968" s="45">
        <v>2.5109104949605526E-2</v>
      </c>
      <c r="AP1968" s="45">
        <v>4.9985046836475658E-2</v>
      </c>
      <c r="AQ1968" s="45">
        <v>8.9247131357102993E-2</v>
      </c>
      <c r="AR1968" s="45">
        <v>0.14497007336842366</v>
      </c>
      <c r="AS1968" s="45">
        <v>0.21687954089970357</v>
      </c>
      <c r="AT1968" s="45">
        <v>0.30183153127023765</v>
      </c>
      <c r="AU1968" s="45">
        <v>0.39450742306599079</v>
      </c>
      <c r="AV1968" s="45">
        <v>0.48838169164132983</v>
      </c>
      <c r="AW1968" s="45">
        <v>0.5768221569973615</v>
      </c>
      <c r="AX1968" s="45">
        <v>0.65488079740197047</v>
      </c>
      <c r="AY1968" s="45">
        <v>0.71968427011971381</v>
      </c>
      <c r="AZ1968" s="45">
        <v>0.73149707161331867</v>
      </c>
      <c r="BA1968" s="45">
        <v>0.73149707161331867</v>
      </c>
      <c r="BB1968" s="45">
        <v>0.73149707161331867</v>
      </c>
      <c r="BC1968" s="45">
        <v>0.73149707161331867</v>
      </c>
      <c r="BD1968" s="45">
        <v>0.73149707161331867</v>
      </c>
      <c r="BE1968" s="45">
        <v>0.73149707161331867</v>
      </c>
      <c r="BF1968" s="45">
        <v>0.73149707161331867</v>
      </c>
    </row>
    <row r="1969" spans="1:58" ht="13.5" thickBot="1" x14ac:dyDescent="0.25">
      <c r="A1969" s="6" t="s">
        <v>1353</v>
      </c>
      <c r="B1969" s="6" t="s">
        <v>1137</v>
      </c>
      <c r="C1969" s="6" t="s">
        <v>651</v>
      </c>
      <c r="D1969" s="6" t="s">
        <v>1353</v>
      </c>
      <c r="E1969" s="6">
        <v>30.773975278095957</v>
      </c>
      <c r="F1969" s="6" t="s">
        <v>314</v>
      </c>
      <c r="G1969" s="21" t="s">
        <v>1305</v>
      </c>
      <c r="H1969" s="21" t="s">
        <v>1159</v>
      </c>
      <c r="I1969" s="21" t="s">
        <v>1213</v>
      </c>
      <c r="J1969" s="21" t="s">
        <v>240</v>
      </c>
      <c r="K1969" s="21" t="s">
        <v>249</v>
      </c>
      <c r="L1969" s="21" t="s">
        <v>671</v>
      </c>
      <c r="M1969" s="3">
        <v>19.825113874509203</v>
      </c>
      <c r="N1969" s="3">
        <v>30.773975278095957</v>
      </c>
      <c r="O1969" s="21" t="s">
        <v>1450</v>
      </c>
      <c r="P1969" s="21">
        <v>0</v>
      </c>
      <c r="Q1969" s="46">
        <v>6.8882600198096966E-3</v>
      </c>
      <c r="R1969" s="46">
        <v>1.0859249557237622E-2</v>
      </c>
      <c r="S1969" s="46">
        <v>2.1763683680712811E-2</v>
      </c>
      <c r="T1969" s="46">
        <v>3.8192379583939243E-2</v>
      </c>
      <c r="U1969" s="46">
        <v>5.9518638921340114E-2</v>
      </c>
      <c r="V1969" s="46">
        <v>8.3462443225829089E-2</v>
      </c>
      <c r="W1969" s="46">
        <v>0.10641015194049527</v>
      </c>
      <c r="X1969" s="46">
        <v>0.12432157144946873</v>
      </c>
      <c r="Y1969" s="46">
        <v>0.1340963947762136</v>
      </c>
      <c r="Z1969" s="46">
        <v>0.13431276191536387</v>
      </c>
      <c r="AA1969" s="46">
        <v>0.12543820167268316</v>
      </c>
      <c r="AB1969" s="46">
        <v>0.10980891412063343</v>
      </c>
      <c r="AC1969" s="46">
        <v>9.0458011242942379E-2</v>
      </c>
      <c r="AD1969" s="46">
        <v>7.0338689665539564E-2</v>
      </c>
      <c r="AE1969" s="46">
        <v>5.1814058017131369E-2</v>
      </c>
      <c r="AF1969" s="46">
        <v>3.6254554045803078E-2</v>
      </c>
      <c r="AG1969" s="46">
        <v>2.4158352954618888E-2</v>
      </c>
      <c r="AH1969" s="46">
        <v>1.5366245062674226E-2</v>
      </c>
      <c r="AI1969" s="46">
        <v>9.3489340498947478E-3</v>
      </c>
      <c r="AJ1969" s="46">
        <v>5.450948682895123E-3</v>
      </c>
      <c r="AK1969" s="46">
        <v>1.1759582587210919</v>
      </c>
      <c r="AL1969" s="45">
        <v>1.1759582587210919</v>
      </c>
      <c r="AM1969" s="45">
        <v>6.8882600198096966E-3</v>
      </c>
      <c r="AN1969" s="45">
        <v>1.7747509577047318E-2</v>
      </c>
      <c r="AO1969" s="45">
        <v>3.9511193257760133E-2</v>
      </c>
      <c r="AP1969" s="45">
        <v>7.7703572841699375E-2</v>
      </c>
      <c r="AQ1969" s="45">
        <v>0.1372222117630395</v>
      </c>
      <c r="AR1969" s="45">
        <v>0.22068465498886858</v>
      </c>
      <c r="AS1969" s="45">
        <v>0.32709480692936388</v>
      </c>
      <c r="AT1969" s="45">
        <v>0.45141637837883264</v>
      </c>
      <c r="AU1969" s="45">
        <v>0.58551277315504624</v>
      </c>
      <c r="AV1969" s="45">
        <v>0.71982553507041014</v>
      </c>
      <c r="AW1969" s="45">
        <v>0.8452637367430933</v>
      </c>
      <c r="AX1969" s="45">
        <v>0.95507265086372672</v>
      </c>
      <c r="AY1969" s="45">
        <v>1.0455306621066691</v>
      </c>
      <c r="AZ1969" s="45">
        <v>1.1158693517722087</v>
      </c>
      <c r="BA1969" s="45">
        <v>1.16768340978934</v>
      </c>
      <c r="BB1969" s="45">
        <v>1.1759582587210919</v>
      </c>
      <c r="BC1969" s="45">
        <v>1.1759582587210919</v>
      </c>
      <c r="BD1969" s="45">
        <v>1.1759582587210919</v>
      </c>
      <c r="BE1969" s="45">
        <v>1.1759582587210919</v>
      </c>
      <c r="BF1969" s="45">
        <v>1.1759582587210919</v>
      </c>
    </row>
    <row r="1970" spans="1:58" ht="13.5" thickBot="1" x14ac:dyDescent="0.25">
      <c r="A1970" s="6" t="s">
        <v>1357</v>
      </c>
      <c r="B1970" s="6" t="s">
        <v>1143</v>
      </c>
      <c r="C1970" s="6" t="s">
        <v>651</v>
      </c>
      <c r="D1970" s="6" t="s">
        <v>1357</v>
      </c>
      <c r="E1970" s="6">
        <v>73.707994465612998</v>
      </c>
      <c r="F1970" s="6" t="s">
        <v>314</v>
      </c>
      <c r="G1970" s="21" t="s">
        <v>1305</v>
      </c>
      <c r="H1970" s="21" t="s">
        <v>1159</v>
      </c>
      <c r="I1970" s="21" t="s">
        <v>1213</v>
      </c>
      <c r="J1970" s="21" t="s">
        <v>240</v>
      </c>
      <c r="K1970" s="21" t="s">
        <v>251</v>
      </c>
      <c r="L1970" s="21" t="s">
        <v>672</v>
      </c>
      <c r="M1970" s="3">
        <v>48.889021712775062</v>
      </c>
      <c r="N1970" s="3">
        <v>73.707994465612998</v>
      </c>
      <c r="O1970" s="21" t="s">
        <v>1451</v>
      </c>
      <c r="P1970" s="21">
        <v>0</v>
      </c>
      <c r="Q1970" s="46">
        <v>6.6615026334172729E-5</v>
      </c>
      <c r="R1970" s="46">
        <v>1.0480707564246811E-4</v>
      </c>
      <c r="S1970" s="46">
        <v>2.0975993858482662E-4</v>
      </c>
      <c r="T1970" s="46">
        <v>3.6731465862347801E-4</v>
      </c>
      <c r="U1970" s="46">
        <v>5.7170758884649182E-4</v>
      </c>
      <c r="V1970" s="46">
        <v>8.0095779611829849E-4</v>
      </c>
      <c r="W1970" s="46">
        <v>1.0201622529480213E-3</v>
      </c>
      <c r="X1970" s="46">
        <v>1.1917669642077377E-3</v>
      </c>
      <c r="Y1970" s="46">
        <v>1.2899713563613931E-3</v>
      </c>
      <c r="Z1970" s="46">
        <v>1.2981014821149615E-3</v>
      </c>
      <c r="AA1970" s="46">
        <v>1.2173305180671371E-3</v>
      </c>
      <c r="AB1970" s="46">
        <v>1.06960719992393E-3</v>
      </c>
      <c r="AC1970" s="46">
        <v>8.8419434770177908E-4</v>
      </c>
      <c r="AD1970" s="46">
        <v>6.8928034867757359E-4</v>
      </c>
      <c r="AE1970" s="46">
        <v>5.0915690364197177E-4</v>
      </c>
      <c r="AF1970" s="46">
        <v>3.5713342890858447E-4</v>
      </c>
      <c r="AG1970" s="46">
        <v>2.3873535424038782E-4</v>
      </c>
      <c r="AH1970" s="46">
        <v>1.5244066131194485E-4</v>
      </c>
      <c r="AI1970" s="46">
        <v>9.3170390256148947E-5</v>
      </c>
      <c r="AJ1970" s="46">
        <v>5.4609235097820353E-5</v>
      </c>
      <c r="AK1970" s="46">
        <v>1.1029291227028811E-2</v>
      </c>
      <c r="AL1970" s="45">
        <v>1.1029291227028811E-2</v>
      </c>
      <c r="AM1970" s="45">
        <v>6.6615026334172729E-5</v>
      </c>
      <c r="AN1970" s="45">
        <v>1.7142210197664085E-4</v>
      </c>
      <c r="AO1970" s="45">
        <v>3.8118204056146747E-4</v>
      </c>
      <c r="AP1970" s="45">
        <v>7.4849669918494548E-4</v>
      </c>
      <c r="AQ1970" s="45">
        <v>1.3202042880314374E-3</v>
      </c>
      <c r="AR1970" s="45">
        <v>2.121162084149736E-3</v>
      </c>
      <c r="AS1970" s="45">
        <v>3.1413243370977573E-3</v>
      </c>
      <c r="AT1970" s="45">
        <v>4.3330913013054952E-3</v>
      </c>
      <c r="AU1970" s="45">
        <v>5.6230626576668878E-3</v>
      </c>
      <c r="AV1970" s="45">
        <v>6.9211641397818498E-3</v>
      </c>
      <c r="AW1970" s="45">
        <v>8.1384946578489867E-3</v>
      </c>
      <c r="AX1970" s="45">
        <v>9.2081018577729167E-3</v>
      </c>
      <c r="AY1970" s="45">
        <v>1.0092296205474695E-2</v>
      </c>
      <c r="AZ1970" s="45">
        <v>1.0781576554152269E-2</v>
      </c>
      <c r="BA1970" s="45">
        <v>1.1029291227028811E-2</v>
      </c>
      <c r="BB1970" s="45">
        <v>1.1029291227028811E-2</v>
      </c>
      <c r="BC1970" s="45">
        <v>1.1029291227028811E-2</v>
      </c>
      <c r="BD1970" s="45">
        <v>1.1029291227028811E-2</v>
      </c>
      <c r="BE1970" s="45">
        <v>1.1029291227028811E-2</v>
      </c>
      <c r="BF1970" s="45">
        <v>1.1029291227028811E-2</v>
      </c>
    </row>
    <row r="1971" spans="1:58" ht="13.5" thickBot="1" x14ac:dyDescent="0.25">
      <c r="A1971" s="6" t="s">
        <v>1357</v>
      </c>
      <c r="B1971" s="6" t="s">
        <v>1143</v>
      </c>
      <c r="C1971" s="6" t="s">
        <v>651</v>
      </c>
      <c r="D1971" s="6" t="s">
        <v>1357</v>
      </c>
      <c r="E1971" s="6">
        <v>73.707994465612998</v>
      </c>
      <c r="F1971" s="6" t="s">
        <v>314</v>
      </c>
      <c r="G1971" s="21" t="s">
        <v>1305</v>
      </c>
      <c r="H1971" s="21" t="s">
        <v>1159</v>
      </c>
      <c r="I1971" s="21" t="s">
        <v>1213</v>
      </c>
      <c r="J1971" s="21" t="s">
        <v>240</v>
      </c>
      <c r="K1971" s="21" t="s">
        <v>253</v>
      </c>
      <c r="L1971" s="21" t="s">
        <v>673</v>
      </c>
      <c r="M1971" s="3">
        <v>48.889021712775062</v>
      </c>
      <c r="N1971" s="3">
        <v>73.707994465612998</v>
      </c>
      <c r="O1971" s="21" t="s">
        <v>1451</v>
      </c>
      <c r="P1971" s="21">
        <v>0</v>
      </c>
      <c r="Q1971" s="46">
        <v>1.4279113172894341E-3</v>
      </c>
      <c r="R1971" s="46">
        <v>2.2372000948817235E-3</v>
      </c>
      <c r="S1971" s="46">
        <v>4.4595324570369443E-3</v>
      </c>
      <c r="T1971" s="46">
        <v>7.7781851830385331E-3</v>
      </c>
      <c r="U1971" s="46">
        <v>1.2058974249720319E-2</v>
      </c>
      <c r="V1971" s="46">
        <v>1.6826938856801685E-2</v>
      </c>
      <c r="W1971" s="46">
        <v>2.1345961591385968E-2</v>
      </c>
      <c r="X1971" s="46">
        <v>2.4825750526043452E-2</v>
      </c>
      <c r="Y1971" s="46">
        <v>2.6676866764654153E-2</v>
      </c>
      <c r="Z1971" s="46">
        <v>2.6626967918759879E-2</v>
      </c>
      <c r="AA1971" s="46">
        <v>2.479626651757905E-2</v>
      </c>
      <c r="AB1971" s="46">
        <v>2.1645362450081827E-2</v>
      </c>
      <c r="AC1971" s="46">
        <v>1.7781932216317232E-2</v>
      </c>
      <c r="AD1971" s="46">
        <v>1.37913494998843E-2</v>
      </c>
      <c r="AE1971" s="46">
        <v>1.0133986563032613E-2</v>
      </c>
      <c r="AF1971" s="46">
        <v>7.0734243517676055E-3</v>
      </c>
      <c r="AG1971" s="46">
        <v>4.702891279294511E-3</v>
      </c>
      <c r="AH1971" s="46">
        <v>2.9852065428568842E-3</v>
      </c>
      <c r="AI1971" s="46">
        <v>1.8128291607488166E-3</v>
      </c>
      <c r="AJ1971" s="46">
        <v>1.0551998646426489E-3</v>
      </c>
      <c r="AK1971" s="46">
        <v>0.23641587538751041</v>
      </c>
      <c r="AL1971" s="45">
        <v>0.23641587538751041</v>
      </c>
      <c r="AM1971" s="45">
        <v>1.4279113172894341E-3</v>
      </c>
      <c r="AN1971" s="45">
        <v>3.6651114121711579E-3</v>
      </c>
      <c r="AO1971" s="45">
        <v>8.1246438692081022E-3</v>
      </c>
      <c r="AP1971" s="45">
        <v>1.5902829052246634E-2</v>
      </c>
      <c r="AQ1971" s="45">
        <v>2.7961803301966952E-2</v>
      </c>
      <c r="AR1971" s="45">
        <v>4.4788742158768637E-2</v>
      </c>
      <c r="AS1971" s="45">
        <v>6.6134703750154608E-2</v>
      </c>
      <c r="AT1971" s="45">
        <v>9.0960454276198061E-2</v>
      </c>
      <c r="AU1971" s="45">
        <v>0.11763732104085221</v>
      </c>
      <c r="AV1971" s="45">
        <v>0.1442642889596121</v>
      </c>
      <c r="AW1971" s="45">
        <v>0.16906055547719115</v>
      </c>
      <c r="AX1971" s="45">
        <v>0.19070591792727298</v>
      </c>
      <c r="AY1971" s="45">
        <v>0.20848785014359023</v>
      </c>
      <c r="AZ1971" s="45">
        <v>0.22227919964347453</v>
      </c>
      <c r="BA1971" s="45">
        <v>0.23241318620650714</v>
      </c>
      <c r="BB1971" s="45">
        <v>0.23641587538751041</v>
      </c>
      <c r="BC1971" s="45">
        <v>0.23641587538751041</v>
      </c>
      <c r="BD1971" s="45">
        <v>0.23641587538751041</v>
      </c>
      <c r="BE1971" s="45">
        <v>0.23641587538751041</v>
      </c>
      <c r="BF1971" s="45">
        <v>0.23641587538751041</v>
      </c>
    </row>
    <row r="1972" spans="1:58" ht="13.5" thickBot="1" x14ac:dyDescent="0.25">
      <c r="A1972" s="6" t="s">
        <v>1357</v>
      </c>
      <c r="B1972" s="6" t="s">
        <v>1143</v>
      </c>
      <c r="C1972" s="6" t="s">
        <v>651</v>
      </c>
      <c r="D1972" s="6" t="s">
        <v>1357</v>
      </c>
      <c r="E1972" s="6">
        <v>73.707994465612998</v>
      </c>
      <c r="F1972" s="6" t="s">
        <v>314</v>
      </c>
      <c r="G1972" s="21" t="s">
        <v>1305</v>
      </c>
      <c r="H1972" s="21" t="s">
        <v>1159</v>
      </c>
      <c r="I1972" s="21" t="s">
        <v>1213</v>
      </c>
      <c r="J1972" s="21" t="s">
        <v>240</v>
      </c>
      <c r="K1972" s="21" t="s">
        <v>255</v>
      </c>
      <c r="L1972" s="21" t="s">
        <v>674</v>
      </c>
      <c r="M1972" s="3">
        <v>48.889021712775062</v>
      </c>
      <c r="N1972" s="3">
        <v>73.707994465612998</v>
      </c>
      <c r="O1972" s="21" t="s">
        <v>1451</v>
      </c>
      <c r="P1972" s="21">
        <v>0</v>
      </c>
      <c r="Q1972" s="46">
        <v>6.1442859866066193E-4</v>
      </c>
      <c r="R1972" s="46">
        <v>9.7209004364155467E-4</v>
      </c>
      <c r="S1972" s="46">
        <v>1.9557487911785161E-3</v>
      </c>
      <c r="T1972" s="46">
        <v>3.4423620999768055E-3</v>
      </c>
      <c r="U1972" s="46">
        <v>5.3848324997768111E-3</v>
      </c>
      <c r="V1972" s="46">
        <v>7.5832668319211986E-3</v>
      </c>
      <c r="W1972" s="46">
        <v>9.7090416402499987E-3</v>
      </c>
      <c r="X1972" s="46">
        <v>1.1406995642413162E-2</v>
      </c>
      <c r="Y1972" s="46">
        <v>1.2459428013426496E-2</v>
      </c>
      <c r="Z1972" s="46">
        <v>1.2663703058440451E-2</v>
      </c>
      <c r="AA1972" s="46">
        <v>1.1976154269784291E-2</v>
      </c>
      <c r="AB1972" s="46">
        <v>1.0604966035389081E-2</v>
      </c>
      <c r="AC1972" s="46">
        <v>8.8310871313780504E-3</v>
      </c>
      <c r="AD1972" s="46">
        <v>6.9253511424371555E-3</v>
      </c>
      <c r="AE1972" s="46">
        <v>5.1465614974497706E-3</v>
      </c>
      <c r="AF1972" s="46">
        <v>3.630100628505478E-3</v>
      </c>
      <c r="AG1972" s="46">
        <v>2.4414700918606496E-3</v>
      </c>
      <c r="AH1972" s="46">
        <v>1.5692788095475795E-3</v>
      </c>
      <c r="AI1972" s="46">
        <v>9.6593350750848021E-4</v>
      </c>
      <c r="AJ1972" s="46">
        <v>5.7042343159813952E-4</v>
      </c>
      <c r="AK1972" s="46">
        <v>0.10172947945480684</v>
      </c>
      <c r="AL1972" s="45">
        <v>0.10172947945480684</v>
      </c>
      <c r="AM1972" s="45">
        <v>6.1442859866066193E-4</v>
      </c>
      <c r="AN1972" s="45">
        <v>1.5865186423022165E-3</v>
      </c>
      <c r="AO1972" s="45">
        <v>3.5422674334807326E-3</v>
      </c>
      <c r="AP1972" s="45">
        <v>6.9846295334575377E-3</v>
      </c>
      <c r="AQ1972" s="45">
        <v>1.2369462033234349E-2</v>
      </c>
      <c r="AR1972" s="45">
        <v>1.9952728865155547E-2</v>
      </c>
      <c r="AS1972" s="45">
        <v>2.9661770505405548E-2</v>
      </c>
      <c r="AT1972" s="45">
        <v>4.1068766147818708E-2</v>
      </c>
      <c r="AU1972" s="45">
        <v>5.3528194161245206E-2</v>
      </c>
      <c r="AV1972" s="45">
        <v>6.6191897219685658E-2</v>
      </c>
      <c r="AW1972" s="45">
        <v>7.8168051489469953E-2</v>
      </c>
      <c r="AX1972" s="45">
        <v>8.8773017524859027E-2</v>
      </c>
      <c r="AY1972" s="45">
        <v>9.7604104656237076E-2</v>
      </c>
      <c r="AZ1972" s="45">
        <v>0.10172947945480684</v>
      </c>
      <c r="BA1972" s="45">
        <v>0.10172947945480684</v>
      </c>
      <c r="BB1972" s="45">
        <v>0.10172947945480684</v>
      </c>
      <c r="BC1972" s="45">
        <v>0.10172947945480684</v>
      </c>
      <c r="BD1972" s="45">
        <v>0.10172947945480684</v>
      </c>
      <c r="BE1972" s="45">
        <v>0.10172947945480684</v>
      </c>
      <c r="BF1972" s="45">
        <v>0.10172947945480684</v>
      </c>
    </row>
    <row r="1973" spans="1:58" ht="13.5" thickBot="1" x14ac:dyDescent="0.25">
      <c r="A1973" s="6" t="s">
        <v>1357</v>
      </c>
      <c r="B1973" s="6" t="s">
        <v>1143</v>
      </c>
      <c r="C1973" s="6" t="s">
        <v>651</v>
      </c>
      <c r="D1973" s="6" t="s">
        <v>1357</v>
      </c>
      <c r="E1973" s="6">
        <v>73.707994465612998</v>
      </c>
      <c r="F1973" s="6" t="s">
        <v>314</v>
      </c>
      <c r="G1973" s="21" t="s">
        <v>1305</v>
      </c>
      <c r="H1973" s="21" t="s">
        <v>1159</v>
      </c>
      <c r="I1973" s="21" t="s">
        <v>1213</v>
      </c>
      <c r="J1973" s="21" t="s">
        <v>240</v>
      </c>
      <c r="K1973" s="21" t="s">
        <v>257</v>
      </c>
      <c r="L1973" s="21" t="s">
        <v>675</v>
      </c>
      <c r="M1973" s="3">
        <v>48.889021712775062</v>
      </c>
      <c r="N1973" s="3">
        <v>73.707994465612998</v>
      </c>
      <c r="O1973" s="21" t="s">
        <v>1451</v>
      </c>
      <c r="P1973" s="21">
        <v>0</v>
      </c>
      <c r="Q1973" s="46">
        <v>2.6158735795775814E-4</v>
      </c>
      <c r="R1973" s="46">
        <v>4.1040189851516452E-4</v>
      </c>
      <c r="S1973" s="46">
        <v>8.1911891643382268E-4</v>
      </c>
      <c r="T1973" s="46">
        <v>1.4304881414913724E-3</v>
      </c>
      <c r="U1973" s="46">
        <v>2.2205459094678873E-3</v>
      </c>
      <c r="V1973" s="46">
        <v>3.1026505990181894E-3</v>
      </c>
      <c r="W1973" s="46">
        <v>3.9412855307190573E-3</v>
      </c>
      <c r="X1973" s="46">
        <v>4.5907308187780015E-3</v>
      </c>
      <c r="Y1973" s="46">
        <v>4.9450166168060507E-3</v>
      </c>
      <c r="Z1973" s="46">
        <v>4.9492304115095779E-3</v>
      </c>
      <c r="AA1973" s="46">
        <v>4.6198046013987675E-3</v>
      </c>
      <c r="AB1973" s="46">
        <v>4.0417166991112991E-3</v>
      </c>
      <c r="AC1973" s="46">
        <v>3.3274025674826981E-3</v>
      </c>
      <c r="AD1973" s="46">
        <v>2.5852153895822355E-3</v>
      </c>
      <c r="AE1973" s="46">
        <v>1.9030776207295758E-3</v>
      </c>
      <c r="AF1973" s="46">
        <v>1.3305914632193844E-3</v>
      </c>
      <c r="AG1973" s="46">
        <v>8.863373761079195E-4</v>
      </c>
      <c r="AH1973" s="46">
        <v>5.6377970325435225E-4</v>
      </c>
      <c r="AI1973" s="46">
        <v>3.4314233171851149E-4</v>
      </c>
      <c r="AJ1973" s="46">
        <v>2.0022367855924254E-4</v>
      </c>
      <c r="AK1973" s="46">
        <v>4.3310395731917799E-2</v>
      </c>
      <c r="AL1973" s="45">
        <v>4.3310395731917799E-2</v>
      </c>
      <c r="AM1973" s="45">
        <v>2.6158735795775814E-4</v>
      </c>
      <c r="AN1973" s="45">
        <v>6.7198925647292266E-4</v>
      </c>
      <c r="AO1973" s="45">
        <v>1.4911081729067454E-3</v>
      </c>
      <c r="AP1973" s="45">
        <v>2.921596314398118E-3</v>
      </c>
      <c r="AQ1973" s="45">
        <v>5.1421422238660053E-3</v>
      </c>
      <c r="AR1973" s="45">
        <v>8.2447928228841956E-3</v>
      </c>
      <c r="AS1973" s="45">
        <v>1.2186078353603254E-2</v>
      </c>
      <c r="AT1973" s="45">
        <v>1.6776809172381255E-2</v>
      </c>
      <c r="AU1973" s="45">
        <v>2.1721825789187306E-2</v>
      </c>
      <c r="AV1973" s="45">
        <v>2.6671056200696885E-2</v>
      </c>
      <c r="AW1973" s="45">
        <v>3.1290860802095651E-2</v>
      </c>
      <c r="AX1973" s="45">
        <v>3.5332577501206948E-2</v>
      </c>
      <c r="AY1973" s="45">
        <v>3.8659980068689648E-2</v>
      </c>
      <c r="AZ1973" s="45">
        <v>4.1245195458271884E-2</v>
      </c>
      <c r="BA1973" s="45">
        <v>4.3148273079001459E-2</v>
      </c>
      <c r="BB1973" s="45">
        <v>4.3310395731917799E-2</v>
      </c>
      <c r="BC1973" s="45">
        <v>4.3310395731917799E-2</v>
      </c>
      <c r="BD1973" s="45">
        <v>4.3310395731917799E-2</v>
      </c>
      <c r="BE1973" s="45">
        <v>4.3310395731917799E-2</v>
      </c>
      <c r="BF1973" s="45">
        <v>4.3310395731917799E-2</v>
      </c>
    </row>
    <row r="1974" spans="1:58" ht="13.5" thickBot="1" x14ac:dyDescent="0.25">
      <c r="A1974" s="6" t="s">
        <v>1357</v>
      </c>
      <c r="B1974" s="6" t="s">
        <v>1143</v>
      </c>
      <c r="C1974" s="6" t="s">
        <v>651</v>
      </c>
      <c r="D1974" s="6" t="s">
        <v>1357</v>
      </c>
      <c r="E1974" s="6">
        <v>74.514881587023979</v>
      </c>
      <c r="F1974" s="6" t="s">
        <v>314</v>
      </c>
      <c r="G1974" s="21" t="s">
        <v>1305</v>
      </c>
      <c r="H1974" s="21" t="s">
        <v>1159</v>
      </c>
      <c r="I1974" s="21" t="s">
        <v>1213</v>
      </c>
      <c r="J1974" s="21" t="s">
        <v>240</v>
      </c>
      <c r="K1974" s="21" t="s">
        <v>259</v>
      </c>
      <c r="L1974" s="21" t="s">
        <v>676</v>
      </c>
      <c r="M1974" s="3">
        <v>49.335737583340631</v>
      </c>
      <c r="N1974" s="3">
        <v>74.514881587023979</v>
      </c>
      <c r="O1974" s="21" t="s">
        <v>1452</v>
      </c>
      <c r="P1974" s="21">
        <v>0</v>
      </c>
      <c r="Q1974" s="46">
        <v>3.5640245118784996E-4</v>
      </c>
      <c r="R1974" s="46">
        <v>5.5908977369989086E-4</v>
      </c>
      <c r="S1974" s="46">
        <v>1.1158626019397808E-3</v>
      </c>
      <c r="T1974" s="46">
        <v>1.9488115126034232E-3</v>
      </c>
      <c r="U1974" s="46">
        <v>3.0260837786374372E-3</v>
      </c>
      <c r="V1974" s="46">
        <v>4.2295007775966283E-3</v>
      </c>
      <c r="W1974" s="46">
        <v>5.3721863387680181E-3</v>
      </c>
      <c r="X1974" s="46">
        <v>6.2539937286330456E-3</v>
      </c>
      <c r="Y1974" s="46">
        <v>6.7197061700124709E-3</v>
      </c>
      <c r="Z1974" s="46">
        <v>6.7037128816323536E-3</v>
      </c>
      <c r="AA1974" s="46">
        <v>6.2400335596808623E-3</v>
      </c>
      <c r="AB1974" s="46">
        <v>5.4450493001921641E-3</v>
      </c>
      <c r="AC1974" s="46">
        <v>4.4712101144170823E-3</v>
      </c>
      <c r="AD1974" s="46">
        <v>3.4675034301231804E-3</v>
      </c>
      <c r="AE1974" s="46">
        <v>2.5471876205320075E-3</v>
      </c>
      <c r="AF1974" s="46">
        <v>1.7775904777799873E-3</v>
      </c>
      <c r="AG1974" s="46">
        <v>1.1813951442322488E-3</v>
      </c>
      <c r="AH1974" s="46">
        <v>7.4945411388195398E-4</v>
      </c>
      <c r="AI1974" s="46">
        <v>4.547570728226969E-4</v>
      </c>
      <c r="AJ1974" s="46">
        <v>2.6443570242292759E-4</v>
      </c>
      <c r="AK1974" s="46">
        <v>5.9577092224920351E-2</v>
      </c>
      <c r="AL1974" s="45">
        <v>5.9577092224920351E-2</v>
      </c>
      <c r="AM1974" s="45">
        <v>3.5640245118784996E-4</v>
      </c>
      <c r="AN1974" s="45">
        <v>9.1549222488774076E-4</v>
      </c>
      <c r="AO1974" s="45">
        <v>2.0313548268275214E-3</v>
      </c>
      <c r="AP1974" s="45">
        <v>3.9801663394309445E-3</v>
      </c>
      <c r="AQ1974" s="45">
        <v>7.0062501180683818E-3</v>
      </c>
      <c r="AR1974" s="45">
        <v>1.123575089566501E-2</v>
      </c>
      <c r="AS1974" s="45">
        <v>1.6607937234433028E-2</v>
      </c>
      <c r="AT1974" s="45">
        <v>2.2861930963066074E-2</v>
      </c>
      <c r="AU1974" s="45">
        <v>2.9581637133078546E-2</v>
      </c>
      <c r="AV1974" s="45">
        <v>3.62853500147109E-2</v>
      </c>
      <c r="AW1974" s="45">
        <v>4.2525383574391763E-2</v>
      </c>
      <c r="AX1974" s="45">
        <v>4.7970432874583926E-2</v>
      </c>
      <c r="AY1974" s="45">
        <v>5.244164298900101E-2</v>
      </c>
      <c r="AZ1974" s="45">
        <v>5.5909146419124187E-2</v>
      </c>
      <c r="BA1974" s="45">
        <v>5.8456334039656194E-2</v>
      </c>
      <c r="BB1974" s="45">
        <v>5.9577092224920351E-2</v>
      </c>
      <c r="BC1974" s="45">
        <v>5.9577092224920351E-2</v>
      </c>
      <c r="BD1974" s="45">
        <v>5.9577092224920351E-2</v>
      </c>
      <c r="BE1974" s="45">
        <v>5.9577092224920351E-2</v>
      </c>
      <c r="BF1974" s="45">
        <v>5.9577092224920351E-2</v>
      </c>
    </row>
    <row r="1975" spans="1:58" ht="13.5" thickBot="1" x14ac:dyDescent="0.25">
      <c r="A1975" s="6" t="s">
        <v>1357</v>
      </c>
      <c r="B1975" s="6" t="s">
        <v>1143</v>
      </c>
      <c r="C1975" s="6" t="s">
        <v>651</v>
      </c>
      <c r="D1975" s="6" t="s">
        <v>1357</v>
      </c>
      <c r="E1975" s="6">
        <v>70.071282332130863</v>
      </c>
      <c r="F1975" s="6" t="s">
        <v>314</v>
      </c>
      <c r="G1975" s="21" t="s">
        <v>1305</v>
      </c>
      <c r="H1975" s="21" t="s">
        <v>1159</v>
      </c>
      <c r="I1975" s="21" t="s">
        <v>1213</v>
      </c>
      <c r="J1975" s="21" t="s">
        <v>240</v>
      </c>
      <c r="K1975" s="21" t="s">
        <v>261</v>
      </c>
      <c r="L1975" s="21" t="s">
        <v>677</v>
      </c>
      <c r="M1975" s="3">
        <v>45.565990340869853</v>
      </c>
      <c r="N1975" s="3">
        <v>70.071282332130863</v>
      </c>
      <c r="O1975" s="21" t="s">
        <v>1453</v>
      </c>
      <c r="P1975" s="21">
        <v>0</v>
      </c>
      <c r="Q1975" s="46">
        <v>1.6331866783056783E-4</v>
      </c>
      <c r="R1975" s="46">
        <v>2.5785362413367248E-4</v>
      </c>
      <c r="S1975" s="46">
        <v>5.1810723549110911E-4</v>
      </c>
      <c r="T1975" s="46">
        <v>9.089266415103056E-4</v>
      </c>
      <c r="U1975" s="46">
        <v>1.4197331284440107E-3</v>
      </c>
      <c r="V1975" s="46">
        <v>1.9972763101897394E-3</v>
      </c>
      <c r="W1975" s="46">
        <v>2.5513713612637188E-3</v>
      </c>
      <c r="X1975" s="46">
        <v>2.9890219495035714E-3</v>
      </c>
      <c r="Y1975" s="46">
        <v>3.2318066608431791E-3</v>
      </c>
      <c r="Z1975" s="46">
        <v>3.2425221208914564E-3</v>
      </c>
      <c r="AA1975" s="46">
        <v>3.0343168722052893E-3</v>
      </c>
      <c r="AB1975" s="46">
        <v>2.659875931553219E-3</v>
      </c>
      <c r="AC1975" s="46">
        <v>2.1920593834835679E-3</v>
      </c>
      <c r="AD1975" s="46">
        <v>1.7065585320559151E-3</v>
      </c>
      <c r="AE1975" s="46">
        <v>1.2575409081824543E-3</v>
      </c>
      <c r="AF1975" s="46">
        <v>8.8022854791649119E-4</v>
      </c>
      <c r="AG1975" s="46">
        <v>5.8692899440349739E-4</v>
      </c>
      <c r="AH1975" s="46">
        <v>3.7368760339759891E-4</v>
      </c>
      <c r="AI1975" s="46">
        <v>2.2764748436998979E-4</v>
      </c>
      <c r="AJ1975" s="46">
        <v>1.3294422438428447E-4</v>
      </c>
      <c r="AK1975" s="46">
        <v>2.7300741908378268E-2</v>
      </c>
      <c r="AL1975" s="45">
        <v>2.7300741908378268E-2</v>
      </c>
      <c r="AM1975" s="45">
        <v>1.6331866783056783E-4</v>
      </c>
      <c r="AN1975" s="45">
        <v>4.2117229196424031E-4</v>
      </c>
      <c r="AO1975" s="45">
        <v>9.3927952745534947E-4</v>
      </c>
      <c r="AP1975" s="45">
        <v>1.8482061689656551E-3</v>
      </c>
      <c r="AQ1975" s="45">
        <v>3.2679392974096656E-3</v>
      </c>
      <c r="AR1975" s="45">
        <v>5.265215607599405E-3</v>
      </c>
      <c r="AS1975" s="45">
        <v>7.8165869688631238E-3</v>
      </c>
      <c r="AT1975" s="45">
        <v>1.0805608918366695E-2</v>
      </c>
      <c r="AU1975" s="45">
        <v>1.4037415579209874E-2</v>
      </c>
      <c r="AV1975" s="45">
        <v>1.727993770010133E-2</v>
      </c>
      <c r="AW1975" s="45">
        <v>2.0314254572306619E-2</v>
      </c>
      <c r="AX1975" s="45">
        <v>2.2974130503859838E-2</v>
      </c>
      <c r="AY1975" s="45">
        <v>2.5166189887343406E-2</v>
      </c>
      <c r="AZ1975" s="45">
        <v>2.6872748419399319E-2</v>
      </c>
      <c r="BA1975" s="45">
        <v>2.7300741908378268E-2</v>
      </c>
      <c r="BB1975" s="45">
        <v>2.7300741908378268E-2</v>
      </c>
      <c r="BC1975" s="45">
        <v>2.7300741908378268E-2</v>
      </c>
      <c r="BD1975" s="45">
        <v>2.7300741908378268E-2</v>
      </c>
      <c r="BE1975" s="45">
        <v>2.7300741908378268E-2</v>
      </c>
      <c r="BF1975" s="45">
        <v>2.7300741908378268E-2</v>
      </c>
    </row>
    <row r="1976" spans="1:58" ht="13.5" thickBot="1" x14ac:dyDescent="0.25">
      <c r="A1976" s="6" t="s">
        <v>1355</v>
      </c>
      <c r="B1976" s="6" t="s">
        <v>1353</v>
      </c>
      <c r="C1976" s="6" t="s">
        <v>651</v>
      </c>
      <c r="D1976" s="6" t="s">
        <v>1355</v>
      </c>
      <c r="E1976" s="6">
        <v>51.77526610992475</v>
      </c>
      <c r="F1976" s="6" t="s">
        <v>314</v>
      </c>
      <c r="G1976" s="21" t="s">
        <v>1305</v>
      </c>
      <c r="H1976" s="21" t="s">
        <v>1159</v>
      </c>
      <c r="I1976" s="21" t="s">
        <v>1213</v>
      </c>
      <c r="J1976" s="21" t="s">
        <v>240</v>
      </c>
      <c r="K1976" s="21" t="s">
        <v>263</v>
      </c>
      <c r="L1976" s="21" t="s">
        <v>678</v>
      </c>
      <c r="M1976" s="3">
        <v>33.838586798527608</v>
      </c>
      <c r="N1976" s="3">
        <v>51.77526610992475</v>
      </c>
      <c r="O1976" s="21" t="s">
        <v>1454</v>
      </c>
      <c r="P1976" s="21">
        <v>0</v>
      </c>
      <c r="Q1976" s="46">
        <v>2.2312128787424362E-3</v>
      </c>
      <c r="R1976" s="46">
        <v>3.5129258627960183E-3</v>
      </c>
      <c r="S1976" s="46">
        <v>7.0358001939458585E-3</v>
      </c>
      <c r="T1976" s="46">
        <v>1.2333528980025573E-2</v>
      </c>
      <c r="U1976" s="46">
        <v>1.9220114643877531E-2</v>
      </c>
      <c r="V1976" s="46">
        <v>2.7000662457529457E-2</v>
      </c>
      <c r="W1976" s="46">
        <v>3.4495789592119831E-2</v>
      </c>
      <c r="X1976" s="46">
        <v>4.0390722071386352E-2</v>
      </c>
      <c r="Y1976" s="46">
        <v>4.3619919150241312E-2</v>
      </c>
      <c r="Z1976" s="46">
        <v>4.3695299185374147E-2</v>
      </c>
      <c r="AA1976" s="46">
        <v>4.0835491083654002E-2</v>
      </c>
      <c r="AB1976" s="46">
        <v>3.5796749843249327E-2</v>
      </c>
      <c r="AC1976" s="46">
        <v>2.9534308130793694E-2</v>
      </c>
      <c r="AD1976" s="46">
        <v>2.3012520740935728E-2</v>
      </c>
      <c r="AE1976" s="46">
        <v>1.6987239484867567E-2</v>
      </c>
      <c r="AF1976" s="46">
        <v>1.1911850142469449E-2</v>
      </c>
      <c r="AG1976" s="46">
        <v>7.9541224041769602E-3</v>
      </c>
      <c r="AH1976" s="46">
        <v>5.0693037728884996E-3</v>
      </c>
      <c r="AI1976" s="46">
        <v>3.0899100087792165E-3</v>
      </c>
      <c r="AJ1976" s="46">
        <v>1.8047073268733626E-3</v>
      </c>
      <c r="AK1976" s="46">
        <v>0.37584351703606478</v>
      </c>
      <c r="AL1976" s="45">
        <v>0.37584351703606478</v>
      </c>
      <c r="AM1976" s="45">
        <v>2.2312128787424362E-3</v>
      </c>
      <c r="AN1976" s="45">
        <v>5.744138741538455E-3</v>
      </c>
      <c r="AO1976" s="45">
        <v>1.2779938935484313E-2</v>
      </c>
      <c r="AP1976" s="45">
        <v>2.5113467915509884E-2</v>
      </c>
      <c r="AQ1976" s="45">
        <v>4.4333582559387415E-2</v>
      </c>
      <c r="AR1976" s="45">
        <v>7.1334245016916875E-2</v>
      </c>
      <c r="AS1976" s="45">
        <v>0.1058300346090367</v>
      </c>
      <c r="AT1976" s="45">
        <v>0.14622075668042306</v>
      </c>
      <c r="AU1976" s="45">
        <v>0.18984067583066438</v>
      </c>
      <c r="AV1976" s="45">
        <v>0.23353597501603854</v>
      </c>
      <c r="AW1976" s="45">
        <v>0.27437146609969254</v>
      </c>
      <c r="AX1976" s="45">
        <v>0.31016821594294186</v>
      </c>
      <c r="AY1976" s="45">
        <v>0.33970252407373558</v>
      </c>
      <c r="AZ1976" s="45">
        <v>0.36271504481467132</v>
      </c>
      <c r="BA1976" s="45">
        <v>0.37584351703606478</v>
      </c>
      <c r="BB1976" s="45">
        <v>0.37584351703606478</v>
      </c>
      <c r="BC1976" s="45">
        <v>0.37584351703606478</v>
      </c>
      <c r="BD1976" s="45">
        <v>0.37584351703606478</v>
      </c>
      <c r="BE1976" s="45">
        <v>0.37584351703606478</v>
      </c>
      <c r="BF1976" s="45">
        <v>0.37584351703606478</v>
      </c>
    </row>
    <row r="1977" spans="1:58" ht="13.5" thickBot="1" x14ac:dyDescent="0.25">
      <c r="A1977" s="6" t="s">
        <v>1143</v>
      </c>
      <c r="B1977" s="6" t="s">
        <v>1353</v>
      </c>
      <c r="C1977" s="6" t="s">
        <v>651</v>
      </c>
      <c r="D1977" s="6" t="s">
        <v>1143</v>
      </c>
      <c r="E1977" s="6">
        <v>49.453290620600569</v>
      </c>
      <c r="F1977" s="6" t="s">
        <v>314</v>
      </c>
      <c r="G1977" s="21" t="s">
        <v>1305</v>
      </c>
      <c r="H1977" s="21" t="s">
        <v>1159</v>
      </c>
      <c r="I1977" s="21" t="s">
        <v>1213</v>
      </c>
      <c r="J1977" s="21" t="s">
        <v>240</v>
      </c>
      <c r="K1977" s="21" t="s">
        <v>265</v>
      </c>
      <c r="L1977" s="21" t="s">
        <v>679</v>
      </c>
      <c r="M1977" s="3">
        <v>32.445496288031542</v>
      </c>
      <c r="N1977" s="3">
        <v>49.453290620600569</v>
      </c>
      <c r="O1977" s="21" t="s">
        <v>1455</v>
      </c>
      <c r="P1977" s="21">
        <v>0</v>
      </c>
      <c r="Q1977" s="46">
        <v>6.9841951231238537E-4</v>
      </c>
      <c r="R1977" s="46">
        <v>1.0940636837438319E-3</v>
      </c>
      <c r="S1977" s="46">
        <v>2.1805538848477957E-3</v>
      </c>
      <c r="T1977" s="46">
        <v>3.8026362224620317E-3</v>
      </c>
      <c r="U1977" s="46">
        <v>5.8943221592497675E-3</v>
      </c>
      <c r="V1977" s="46">
        <v>8.2225556197040427E-3</v>
      </c>
      <c r="W1977" s="46">
        <v>1.0427482101697146E-2</v>
      </c>
      <c r="X1977" s="46">
        <v>1.2121550619900001E-2</v>
      </c>
      <c r="Y1977" s="46">
        <v>1.3006805910779339E-2</v>
      </c>
      <c r="Z1977" s="46">
        <v>1.2959975769996301E-2</v>
      </c>
      <c r="AA1977" s="46">
        <v>1.2047315750096505E-2</v>
      </c>
      <c r="AB1977" s="46">
        <v>1.0503900743763398E-2</v>
      </c>
      <c r="AC1977" s="46">
        <v>8.6196540917070422E-3</v>
      </c>
      <c r="AD1977" s="46">
        <v>6.6805833402712456E-3</v>
      </c>
      <c r="AE1977" s="46">
        <v>4.9052979649586281E-3</v>
      </c>
      <c r="AF1977" s="46">
        <v>3.4217442105610569E-3</v>
      </c>
      <c r="AG1977" s="46">
        <v>2.2730970291742099E-3</v>
      </c>
      <c r="AH1977" s="46">
        <v>1.4413296167919891E-3</v>
      </c>
      <c r="AI1977" s="46">
        <v>8.7414115205799807E-4</v>
      </c>
      <c r="AJ1977" s="46">
        <v>5.0803574512260706E-4</v>
      </c>
      <c r="AK1977" s="46">
        <v>0.10623431587946655</v>
      </c>
      <c r="AL1977" s="45">
        <v>0.10623431587946655</v>
      </c>
      <c r="AM1977" s="45">
        <v>6.9841951231238537E-4</v>
      </c>
      <c r="AN1977" s="45">
        <v>1.7924831960562174E-3</v>
      </c>
      <c r="AO1977" s="45">
        <v>3.9730370809040131E-3</v>
      </c>
      <c r="AP1977" s="45">
        <v>7.7756733033660444E-3</v>
      </c>
      <c r="AQ1977" s="45">
        <v>1.3669995462615811E-2</v>
      </c>
      <c r="AR1977" s="45">
        <v>2.1892551082319855E-2</v>
      </c>
      <c r="AS1977" s="45">
        <v>3.2320033184017001E-2</v>
      </c>
      <c r="AT1977" s="45">
        <v>4.4441583803917002E-2</v>
      </c>
      <c r="AU1977" s="45">
        <v>5.7448389714696339E-2</v>
      </c>
      <c r="AV1977" s="45">
        <v>7.0408365484692648E-2</v>
      </c>
      <c r="AW1977" s="45">
        <v>8.2455681234789149E-2</v>
      </c>
      <c r="AX1977" s="45">
        <v>9.2959581978552544E-2</v>
      </c>
      <c r="AY1977" s="45">
        <v>0.10157923607025959</v>
      </c>
      <c r="AZ1977" s="45">
        <v>0.10623431587946655</v>
      </c>
      <c r="BA1977" s="45">
        <v>0.10623431587946655</v>
      </c>
      <c r="BB1977" s="45">
        <v>0.10623431587946655</v>
      </c>
      <c r="BC1977" s="45">
        <v>0.10623431587946655</v>
      </c>
      <c r="BD1977" s="45">
        <v>0.10623431587946655</v>
      </c>
      <c r="BE1977" s="45">
        <v>0.10623431587946655</v>
      </c>
      <c r="BF1977" s="45">
        <v>0.10623431587946655</v>
      </c>
    </row>
    <row r="1978" spans="1:58" ht="13.5" thickBot="1" x14ac:dyDescent="0.25">
      <c r="A1978" s="6" t="s">
        <v>1143</v>
      </c>
      <c r="B1978" s="6" t="s">
        <v>1353</v>
      </c>
      <c r="C1978" s="6" t="s">
        <v>651</v>
      </c>
      <c r="D1978" s="6" t="s">
        <v>1143</v>
      </c>
      <c r="E1978" s="6">
        <v>49.453290620600569</v>
      </c>
      <c r="F1978" s="6" t="s">
        <v>314</v>
      </c>
      <c r="G1978" s="21" t="s">
        <v>1305</v>
      </c>
      <c r="H1978" s="21" t="s">
        <v>1159</v>
      </c>
      <c r="I1978" s="21" t="s">
        <v>1213</v>
      </c>
      <c r="J1978" s="21" t="s">
        <v>240</v>
      </c>
      <c r="K1978" s="21" t="s">
        <v>267</v>
      </c>
      <c r="L1978" s="21" t="s">
        <v>680</v>
      </c>
      <c r="M1978" s="3">
        <v>32.445496288031542</v>
      </c>
      <c r="N1978" s="3">
        <v>49.453290620600569</v>
      </c>
      <c r="O1978" s="21" t="s">
        <v>1455</v>
      </c>
      <c r="P1978" s="21">
        <v>0</v>
      </c>
      <c r="Q1978" s="46">
        <v>2.941039756283338E-4</v>
      </c>
      <c r="R1978" s="46">
        <v>4.6123904014398433E-4</v>
      </c>
      <c r="S1978" s="46">
        <v>9.1961876658511459E-4</v>
      </c>
      <c r="T1978" s="46">
        <v>1.6042731179405768E-3</v>
      </c>
      <c r="U1978" s="46">
        <v>2.4876573128680226E-3</v>
      </c>
      <c r="V1978" s="46">
        <v>3.4741758310614054E-3</v>
      </c>
      <c r="W1978" s="46">
        <v>4.4137011906775509E-3</v>
      </c>
      <c r="X1978" s="46">
        <v>5.1443204951907564E-3</v>
      </c>
      <c r="Y1978" s="46">
        <v>5.5481668276324914E-3</v>
      </c>
      <c r="Z1978" s="46">
        <v>5.557489132085711E-3</v>
      </c>
      <c r="AA1978" s="46">
        <v>5.1919747635854841E-3</v>
      </c>
      <c r="AB1978" s="46">
        <v>4.5502178142628876E-3</v>
      </c>
      <c r="AC1978" s="46">
        <v>3.7504456506488064E-3</v>
      </c>
      <c r="AD1978" s="46">
        <v>2.9162202258513547E-3</v>
      </c>
      <c r="AE1978" s="46">
        <v>2.1486526167860528E-3</v>
      </c>
      <c r="AF1978" s="46">
        <v>1.5037667731412679E-3</v>
      </c>
      <c r="AG1978" s="46">
        <v>1.0023780460531003E-3</v>
      </c>
      <c r="AH1978" s="46">
        <v>6.3783173134579301E-4</v>
      </c>
      <c r="AI1978" s="46">
        <v>3.8824193749950874E-4</v>
      </c>
      <c r="AJ1978" s="46">
        <v>2.2648647376645817E-4</v>
      </c>
      <c r="AK1978" s="46">
        <v>4.858212108199314E-2</v>
      </c>
      <c r="AL1978" s="45">
        <v>4.858212108199314E-2</v>
      </c>
      <c r="AM1978" s="45">
        <v>2.941039756283338E-4</v>
      </c>
      <c r="AN1978" s="45">
        <v>7.5534301577231814E-4</v>
      </c>
      <c r="AO1978" s="45">
        <v>1.6749617823574327E-3</v>
      </c>
      <c r="AP1978" s="45">
        <v>3.2792349002980095E-3</v>
      </c>
      <c r="AQ1978" s="45">
        <v>5.7668922131660326E-3</v>
      </c>
      <c r="AR1978" s="45">
        <v>9.2410680442274375E-3</v>
      </c>
      <c r="AS1978" s="45">
        <v>1.3654769234904988E-2</v>
      </c>
      <c r="AT1978" s="45">
        <v>1.8799089730095746E-2</v>
      </c>
      <c r="AU1978" s="45">
        <v>2.4347256557728236E-2</v>
      </c>
      <c r="AV1978" s="45">
        <v>2.9904745689813945E-2</v>
      </c>
      <c r="AW1978" s="45">
        <v>3.5096720453399427E-2</v>
      </c>
      <c r="AX1978" s="45">
        <v>3.9646938267662316E-2</v>
      </c>
      <c r="AY1978" s="45">
        <v>4.3397383918311119E-2</v>
      </c>
      <c r="AZ1978" s="45">
        <v>4.6313604144162475E-2</v>
      </c>
      <c r="BA1978" s="45">
        <v>4.8462256760948529E-2</v>
      </c>
      <c r="BB1978" s="45">
        <v>4.858212108199314E-2</v>
      </c>
      <c r="BC1978" s="45">
        <v>4.858212108199314E-2</v>
      </c>
      <c r="BD1978" s="45">
        <v>4.858212108199314E-2</v>
      </c>
      <c r="BE1978" s="45">
        <v>4.858212108199314E-2</v>
      </c>
      <c r="BF1978" s="45">
        <v>4.858212108199314E-2</v>
      </c>
    </row>
    <row r="1979" spans="1:58" ht="13.5" thickBot="1" x14ac:dyDescent="0.25">
      <c r="A1979" s="6" t="s">
        <v>1354</v>
      </c>
      <c r="B1979" s="6" t="s">
        <v>1142</v>
      </c>
      <c r="C1979" s="6" t="s">
        <v>651</v>
      </c>
      <c r="D1979" s="6" t="s">
        <v>1354</v>
      </c>
      <c r="E1979" s="6">
        <v>44.453897120571412</v>
      </c>
      <c r="F1979" s="6" t="s">
        <v>314</v>
      </c>
      <c r="G1979" s="21" t="s">
        <v>1305</v>
      </c>
      <c r="H1979" s="21" t="s">
        <v>1159</v>
      </c>
      <c r="I1979" s="21" t="s">
        <v>1213</v>
      </c>
      <c r="J1979" s="21" t="s">
        <v>240</v>
      </c>
      <c r="K1979" s="21" t="s">
        <v>269</v>
      </c>
      <c r="L1979" s="21" t="s">
        <v>681</v>
      </c>
      <c r="M1979" s="3">
        <v>28.954645383871259</v>
      </c>
      <c r="N1979" s="3">
        <v>44.453897120571412</v>
      </c>
      <c r="O1979" s="21" t="s">
        <v>1456</v>
      </c>
      <c r="P1979" s="21">
        <v>0</v>
      </c>
      <c r="Q1979" s="46">
        <v>1.8744395366775203E-5</v>
      </c>
      <c r="R1979" s="46">
        <v>2.9582024549452595E-5</v>
      </c>
      <c r="S1979" s="46">
        <v>5.9394283770132332E-5</v>
      </c>
      <c r="T1979" s="46">
        <v>1.0433207261184429E-4</v>
      </c>
      <c r="U1979" s="46">
        <v>1.6288270018842592E-4</v>
      </c>
      <c r="V1979" s="46">
        <v>2.2882444737943184E-4</v>
      </c>
      <c r="W1979" s="46">
        <v>2.921883053197657E-4</v>
      </c>
      <c r="X1979" s="46">
        <v>3.4194555651026367E-4</v>
      </c>
      <c r="Y1979" s="46">
        <v>3.7018459395815557E-4</v>
      </c>
      <c r="Z1979" s="46">
        <v>3.7245564512534469E-4</v>
      </c>
      <c r="AA1979" s="46">
        <v>3.4967230373002641E-4</v>
      </c>
      <c r="AB1979" s="46">
        <v>3.0778141656727197E-4</v>
      </c>
      <c r="AC1979" s="46">
        <v>2.5497334961611457E-4</v>
      </c>
      <c r="AD1979" s="46">
        <v>1.9919289113641799E-4</v>
      </c>
      <c r="AE1979" s="46">
        <v>1.4743479822461512E-4</v>
      </c>
      <c r="AF1979" s="46">
        <v>1.0359654867624866E-4</v>
      </c>
      <c r="AG1979" s="46">
        <v>6.9370745690031256E-5</v>
      </c>
      <c r="AH1979" s="46">
        <v>4.4369484484112173E-5</v>
      </c>
      <c r="AI1979" s="46">
        <v>2.7162096623078938E-5</v>
      </c>
      <c r="AJ1979" s="46">
        <v>1.594520358371451E-5</v>
      </c>
      <c r="AK1979" s="46">
        <v>3.0963283762890201E-3</v>
      </c>
      <c r="AL1979" s="45">
        <v>3.0963283762890201E-3</v>
      </c>
      <c r="AM1979" s="45">
        <v>1.8744395366775203E-5</v>
      </c>
      <c r="AN1979" s="45">
        <v>4.8326419916227798E-5</v>
      </c>
      <c r="AO1979" s="45">
        <v>1.0772070368636014E-4</v>
      </c>
      <c r="AP1979" s="45">
        <v>2.1205277629820444E-4</v>
      </c>
      <c r="AQ1979" s="45">
        <v>3.7493547648663039E-4</v>
      </c>
      <c r="AR1979" s="45">
        <v>6.0375992386606226E-4</v>
      </c>
      <c r="AS1979" s="45">
        <v>8.9594822918582801E-4</v>
      </c>
      <c r="AT1979" s="45">
        <v>1.2378937856960916E-3</v>
      </c>
      <c r="AU1979" s="45">
        <v>1.6080783796542473E-3</v>
      </c>
      <c r="AV1979" s="45">
        <v>1.9805340247795919E-3</v>
      </c>
      <c r="AW1979" s="45">
        <v>2.3302063285096184E-3</v>
      </c>
      <c r="AX1979" s="45">
        <v>2.6379877450768904E-3</v>
      </c>
      <c r="AY1979" s="45">
        <v>2.8929610946930051E-3</v>
      </c>
      <c r="AZ1979" s="45">
        <v>3.0921539858294231E-3</v>
      </c>
      <c r="BA1979" s="45">
        <v>3.0963283762890201E-3</v>
      </c>
      <c r="BB1979" s="45">
        <v>3.0963283762890201E-3</v>
      </c>
      <c r="BC1979" s="45">
        <v>3.0963283762890201E-3</v>
      </c>
      <c r="BD1979" s="45">
        <v>3.0963283762890201E-3</v>
      </c>
      <c r="BE1979" s="45">
        <v>3.0963283762890201E-3</v>
      </c>
      <c r="BF1979" s="45">
        <v>3.0963283762890201E-3</v>
      </c>
    </row>
    <row r="1980" spans="1:58" ht="13.5" thickBot="1" x14ac:dyDescent="0.25">
      <c r="A1980" s="6" t="s">
        <v>1143</v>
      </c>
      <c r="B1980" s="6" t="s">
        <v>1353</v>
      </c>
      <c r="C1980" s="6" t="s">
        <v>651</v>
      </c>
      <c r="D1980" s="6" t="s">
        <v>1143</v>
      </c>
      <c r="E1980" s="6">
        <v>48.002592179596434</v>
      </c>
      <c r="F1980" s="6" t="s">
        <v>314</v>
      </c>
      <c r="G1980" s="21" t="s">
        <v>1305</v>
      </c>
      <c r="H1980" s="21" t="s">
        <v>1159</v>
      </c>
      <c r="I1980" s="21" t="s">
        <v>1213</v>
      </c>
      <c r="J1980" s="21" t="s">
        <v>240</v>
      </c>
      <c r="K1980" s="21" t="s">
        <v>271</v>
      </c>
      <c r="L1980" s="21" t="s">
        <v>682</v>
      </c>
      <c r="M1980" s="3">
        <v>30.709412585404632</v>
      </c>
      <c r="N1980" s="3">
        <v>48.002592179596434</v>
      </c>
      <c r="O1980" s="21" t="s">
        <v>1453</v>
      </c>
      <c r="P1980" s="21">
        <v>0</v>
      </c>
      <c r="Q1980" s="46">
        <v>7.4846235775997809E-4</v>
      </c>
      <c r="R1980" s="46">
        <v>1.1778560789761066E-3</v>
      </c>
      <c r="S1980" s="46">
        <v>2.3581447621258168E-3</v>
      </c>
      <c r="T1980" s="46">
        <v>4.1305000377986154E-3</v>
      </c>
      <c r="U1980" s="46">
        <v>6.4302086388423382E-3</v>
      </c>
      <c r="V1980" s="46">
        <v>9.0083256860815763E-3</v>
      </c>
      <c r="W1980" s="46">
        <v>1.1471313997928259E-2</v>
      </c>
      <c r="X1980" s="46">
        <v>1.3388798758747997E-2</v>
      </c>
      <c r="Y1980" s="46">
        <v>1.4453663846947209E-2</v>
      </c>
      <c r="Z1980" s="46">
        <v>1.4495355512327442E-2</v>
      </c>
      <c r="AA1980" s="46">
        <v>1.3565744916998825E-2</v>
      </c>
      <c r="AB1980" s="46">
        <v>1.1897391669047151E-2</v>
      </c>
      <c r="AC1980" s="46">
        <v>9.8189260415221802E-3</v>
      </c>
      <c r="AD1980" s="46">
        <v>7.6458229229284152E-3</v>
      </c>
      <c r="AE1980" s="46">
        <v>5.6386604212572914E-3</v>
      </c>
      <c r="AF1980" s="46">
        <v>3.9496287238548443E-3</v>
      </c>
      <c r="AG1980" s="46">
        <v>2.635252355277974E-3</v>
      </c>
      <c r="AH1980" s="46">
        <v>1.6787138752349699E-3</v>
      </c>
      <c r="AI1980" s="46">
        <v>1.0230989243689796E-3</v>
      </c>
      <c r="AJ1980" s="46">
        <v>5.9767688681918384E-4</v>
      </c>
      <c r="AK1980" s="46">
        <v>0.12925013386055989</v>
      </c>
      <c r="AL1980" s="45">
        <v>0.12925013386055989</v>
      </c>
      <c r="AM1980" s="45">
        <v>7.4846235775997809E-4</v>
      </c>
      <c r="AN1980" s="45">
        <v>1.9263184367360846E-3</v>
      </c>
      <c r="AO1980" s="45">
        <v>4.2844631988619014E-3</v>
      </c>
      <c r="AP1980" s="45">
        <v>8.4149632366605168E-3</v>
      </c>
      <c r="AQ1980" s="45">
        <v>1.4845171875502855E-2</v>
      </c>
      <c r="AR1980" s="45">
        <v>2.3853497561584433E-2</v>
      </c>
      <c r="AS1980" s="45">
        <v>3.5324811559512691E-2</v>
      </c>
      <c r="AT1980" s="45">
        <v>4.8713610318260686E-2</v>
      </c>
      <c r="AU1980" s="45">
        <v>6.3167274165207898E-2</v>
      </c>
      <c r="AV1980" s="45">
        <v>7.7662629677535344E-2</v>
      </c>
      <c r="AW1980" s="45">
        <v>9.1228374594534173E-2</v>
      </c>
      <c r="AX1980" s="45">
        <v>0.10312576626358133</v>
      </c>
      <c r="AY1980" s="45">
        <v>0.11294469230510351</v>
      </c>
      <c r="AZ1980" s="45">
        <v>0.12059051522803192</v>
      </c>
      <c r="BA1980" s="45">
        <v>0.1262291756492892</v>
      </c>
      <c r="BB1980" s="45">
        <v>0.12925013386055989</v>
      </c>
      <c r="BC1980" s="45">
        <v>0.12925013386055989</v>
      </c>
      <c r="BD1980" s="45">
        <v>0.12925013386055989</v>
      </c>
      <c r="BE1980" s="45">
        <v>0.12925013386055989</v>
      </c>
      <c r="BF1980" s="45">
        <v>0.12925013386055989</v>
      </c>
    </row>
    <row r="1981" spans="1:58" ht="13.5" thickBot="1" x14ac:dyDescent="0.25">
      <c r="A1981" s="6" t="s">
        <v>1139</v>
      </c>
      <c r="B1981" s="6" t="s">
        <v>1138</v>
      </c>
      <c r="C1981" s="6" t="s">
        <v>651</v>
      </c>
      <c r="D1981" s="6" t="s">
        <v>1139</v>
      </c>
      <c r="E1981" s="6">
        <v>59.769973040113797</v>
      </c>
      <c r="F1981" s="6" t="s">
        <v>314</v>
      </c>
      <c r="G1981" s="21" t="s">
        <v>1305</v>
      </c>
      <c r="H1981" s="21" t="s">
        <v>1159</v>
      </c>
      <c r="I1981" s="21" t="s">
        <v>1213</v>
      </c>
      <c r="J1981" s="21" t="s">
        <v>240</v>
      </c>
      <c r="K1981" s="21" t="s">
        <v>273</v>
      </c>
      <c r="L1981" s="21" t="s">
        <v>683</v>
      </c>
      <c r="M1981" s="3">
        <v>39.216096287770981</v>
      </c>
      <c r="N1981" s="3">
        <v>59.769973040113797</v>
      </c>
      <c r="O1981" s="21" t="s">
        <v>1457</v>
      </c>
      <c r="P1981" s="21">
        <v>0</v>
      </c>
      <c r="Q1981" s="46">
        <v>1.5839713320435478E-4</v>
      </c>
      <c r="R1981" s="46">
        <v>2.537685443232671E-4</v>
      </c>
      <c r="S1981" s="46">
        <v>5.1556821680712628E-4</v>
      </c>
      <c r="T1981" s="46">
        <v>9.1509710630882266E-4</v>
      </c>
      <c r="U1981" s="46">
        <v>1.4402886071689174E-3</v>
      </c>
      <c r="V1981" s="46">
        <v>2.0406420561048305E-3</v>
      </c>
      <c r="W1981" s="46">
        <v>2.6296090345340173E-3</v>
      </c>
      <c r="X1981" s="46">
        <v>3.1124128151215269E-3</v>
      </c>
      <c r="Y1981" s="46">
        <v>3.4084650413028555E-3</v>
      </c>
      <c r="Z1981" s="46">
        <v>3.4708562945838838E-3</v>
      </c>
      <c r="AA1981" s="46">
        <v>3.2906255660592365E-3</v>
      </c>
      <c r="AB1981" s="46">
        <v>2.9242190212908975E-3</v>
      </c>
      <c r="AC1981" s="46">
        <v>2.4426102382671287E-3</v>
      </c>
      <c r="AD1981" s="46">
        <v>1.9227950958733576E-3</v>
      </c>
      <c r="AE1981" s="46">
        <v>1.433256418125731E-3</v>
      </c>
      <c r="AF1981" s="46">
        <v>1.0142919259243772E-3</v>
      </c>
      <c r="AG1981" s="46">
        <v>6.8342029404491397E-4</v>
      </c>
      <c r="AH1981" s="46">
        <v>4.3943053404285246E-4</v>
      </c>
      <c r="AI1981" s="46">
        <v>2.701913548313044E-4</v>
      </c>
      <c r="AJ1981" s="46">
        <v>1.5916819592849427E-4</v>
      </c>
      <c r="AK1981" s="46">
        <v>2.7510302093315502E-2</v>
      </c>
      <c r="AL1981" s="45">
        <v>2.7510302093315502E-2</v>
      </c>
      <c r="AM1981" s="45">
        <v>1.5839713320435478E-4</v>
      </c>
      <c r="AN1981" s="45">
        <v>4.1216567752762188E-4</v>
      </c>
      <c r="AO1981" s="45">
        <v>9.2773389433474822E-4</v>
      </c>
      <c r="AP1981" s="45">
        <v>1.8428310006435708E-3</v>
      </c>
      <c r="AQ1981" s="45">
        <v>3.283119607812488E-3</v>
      </c>
      <c r="AR1981" s="45">
        <v>5.3237616639173185E-3</v>
      </c>
      <c r="AS1981" s="45">
        <v>7.9533706984513362E-3</v>
      </c>
      <c r="AT1981" s="45">
        <v>1.1065783513572864E-2</v>
      </c>
      <c r="AU1981" s="45">
        <v>1.447424855487572E-2</v>
      </c>
      <c r="AV1981" s="45">
        <v>1.7945104849459603E-2</v>
      </c>
      <c r="AW1981" s="45">
        <v>2.1235730415518839E-2</v>
      </c>
      <c r="AX1981" s="45">
        <v>2.4159949436809738E-2</v>
      </c>
      <c r="AY1981" s="45">
        <v>2.6602559675076867E-2</v>
      </c>
      <c r="AZ1981" s="45">
        <v>2.7510302093315502E-2</v>
      </c>
      <c r="BA1981" s="45">
        <v>2.7510302093315502E-2</v>
      </c>
      <c r="BB1981" s="45">
        <v>2.7510302093315502E-2</v>
      </c>
      <c r="BC1981" s="45">
        <v>2.7510302093315502E-2</v>
      </c>
      <c r="BD1981" s="45">
        <v>2.7510302093315502E-2</v>
      </c>
      <c r="BE1981" s="45">
        <v>2.7510302093315502E-2</v>
      </c>
      <c r="BF1981" s="45">
        <v>2.7510302093315502E-2</v>
      </c>
    </row>
    <row r="1982" spans="1:58" ht="13.5" thickBot="1" x14ac:dyDescent="0.25">
      <c r="A1982" s="6" t="s">
        <v>1355</v>
      </c>
      <c r="B1982" s="6" t="s">
        <v>1138</v>
      </c>
      <c r="C1982" s="6" t="s">
        <v>651</v>
      </c>
      <c r="D1982" s="6" t="s">
        <v>1355</v>
      </c>
      <c r="E1982" s="6">
        <v>54.273842895532873</v>
      </c>
      <c r="F1982" s="6" t="s">
        <v>314</v>
      </c>
      <c r="G1982" s="21" t="s">
        <v>1305</v>
      </c>
      <c r="H1982" s="21" t="s">
        <v>1159</v>
      </c>
      <c r="I1982" s="21" t="s">
        <v>1213</v>
      </c>
      <c r="J1982" s="21" t="s">
        <v>240</v>
      </c>
      <c r="K1982" s="21" t="s">
        <v>275</v>
      </c>
      <c r="L1982" s="21" t="s">
        <v>684</v>
      </c>
      <c r="M1982" s="3">
        <v>35.516117526786587</v>
      </c>
      <c r="N1982" s="3">
        <v>54.273842895532873</v>
      </c>
      <c r="O1982" s="21" t="s">
        <v>1457</v>
      </c>
      <c r="P1982" s="21">
        <v>0</v>
      </c>
      <c r="Q1982" s="46">
        <v>1.1761716407934089E-3</v>
      </c>
      <c r="R1982" s="46">
        <v>1.8754920565237838E-3</v>
      </c>
      <c r="S1982" s="46">
        <v>3.7956001560642168E-3</v>
      </c>
      <c r="T1982" s="46">
        <v>6.7106991833719622E-3</v>
      </c>
      <c r="U1982" s="46">
        <v>1.0526892693927771E-2</v>
      </c>
      <c r="V1982" s="46">
        <v>1.486206222412286E-2</v>
      </c>
      <c r="W1982" s="46">
        <v>1.9073663337888694E-2</v>
      </c>
      <c r="X1982" s="46">
        <v>2.2454454471226386E-2</v>
      </c>
      <c r="Y1982" s="46">
        <v>2.4427396733532593E-2</v>
      </c>
      <c r="Z1982" s="46">
        <v>2.4667470595141256E-2</v>
      </c>
      <c r="AA1982" s="46">
        <v>2.3195563300322904E-2</v>
      </c>
      <c r="AB1982" s="46">
        <v>2.0431870993692619E-2</v>
      </c>
      <c r="AC1982" s="46">
        <v>1.6916402257759706E-2</v>
      </c>
      <c r="AD1982" s="46">
        <v>1.3210432379335812E-2</v>
      </c>
      <c r="AE1982" s="46">
        <v>9.7684457513558028E-3</v>
      </c>
      <c r="AF1982" s="46">
        <v>6.8599500040327638E-3</v>
      </c>
      <c r="AG1982" s="46">
        <v>4.5874299782968095E-3</v>
      </c>
      <c r="AH1982" s="46">
        <v>2.9282013429290333E-3</v>
      </c>
      <c r="AI1982" s="46">
        <v>1.7877786841005204E-3</v>
      </c>
      <c r="AJ1982" s="46">
        <v>1.0459953790200687E-3</v>
      </c>
      <c r="AK1982" s="46">
        <v>0.20311020379236416</v>
      </c>
      <c r="AL1982" s="45">
        <v>0.20311020379236416</v>
      </c>
      <c r="AM1982" s="45">
        <v>1.1761716407934089E-3</v>
      </c>
      <c r="AN1982" s="45">
        <v>3.0516636973171927E-3</v>
      </c>
      <c r="AO1982" s="45">
        <v>6.8472638533814099E-3</v>
      </c>
      <c r="AP1982" s="45">
        <v>1.3557963036753372E-2</v>
      </c>
      <c r="AQ1982" s="45">
        <v>2.4084855730681143E-2</v>
      </c>
      <c r="AR1982" s="45">
        <v>3.8946917954804004E-2</v>
      </c>
      <c r="AS1982" s="45">
        <v>5.8020581292692698E-2</v>
      </c>
      <c r="AT1982" s="45">
        <v>8.0475035763919081E-2</v>
      </c>
      <c r="AU1982" s="45">
        <v>0.10490243249745168</v>
      </c>
      <c r="AV1982" s="45">
        <v>0.12956990309259295</v>
      </c>
      <c r="AW1982" s="45">
        <v>0.15276546639291586</v>
      </c>
      <c r="AX1982" s="45">
        <v>0.17319733738660847</v>
      </c>
      <c r="AY1982" s="45">
        <v>0.19011373964436817</v>
      </c>
      <c r="AZ1982" s="45">
        <v>0.20311020379236416</v>
      </c>
      <c r="BA1982" s="45">
        <v>0.20311020379236416</v>
      </c>
      <c r="BB1982" s="45">
        <v>0.20311020379236416</v>
      </c>
      <c r="BC1982" s="45">
        <v>0.20311020379236416</v>
      </c>
      <c r="BD1982" s="45">
        <v>0.20311020379236416</v>
      </c>
      <c r="BE1982" s="45">
        <v>0.20311020379236416</v>
      </c>
      <c r="BF1982" s="45">
        <v>0.20311020379236416</v>
      </c>
    </row>
    <row r="1983" spans="1:58" ht="13.5" thickBot="1" x14ac:dyDescent="0.25">
      <c r="A1983" s="6" t="s">
        <v>1354</v>
      </c>
      <c r="B1983" s="6" t="s">
        <v>1142</v>
      </c>
      <c r="C1983" s="6" t="s">
        <v>651</v>
      </c>
      <c r="D1983" s="6" t="s">
        <v>1354</v>
      </c>
      <c r="E1983" s="6">
        <v>43.986432156636454</v>
      </c>
      <c r="F1983" s="6" t="s">
        <v>314</v>
      </c>
      <c r="G1983" s="21" t="s">
        <v>1305</v>
      </c>
      <c r="H1983" s="21" t="s">
        <v>1159</v>
      </c>
      <c r="I1983" s="21" t="s">
        <v>1213</v>
      </c>
      <c r="J1983" s="21" t="s">
        <v>240</v>
      </c>
      <c r="K1983" s="21" t="s">
        <v>277</v>
      </c>
      <c r="L1983" s="21" t="s">
        <v>685</v>
      </c>
      <c r="M1983" s="3">
        <v>28.005745387800541</v>
      </c>
      <c r="N1983" s="3">
        <v>43.986432156636454</v>
      </c>
      <c r="O1983" s="21" t="s">
        <v>1453</v>
      </c>
      <c r="P1983" s="21">
        <v>0</v>
      </c>
      <c r="Q1983" s="46">
        <v>8.9172338459301698E-3</v>
      </c>
      <c r="R1983" s="46">
        <v>1.4006831818876426E-2</v>
      </c>
      <c r="S1983" s="46">
        <v>2.8012573752135835E-2</v>
      </c>
      <c r="T1983" s="46">
        <v>4.8974069834447964E-2</v>
      </c>
      <c r="U1983" s="46">
        <v>7.6104704566733683E-2</v>
      </c>
      <c r="V1983" s="46">
        <v>0.10647211141298282</v>
      </c>
      <c r="W1983" s="46">
        <v>0.13576142075151876</v>
      </c>
      <c r="X1983" s="46">
        <v>0.1587187907108234</v>
      </c>
      <c r="Y1983" s="46">
        <v>0.17161794061186497</v>
      </c>
      <c r="Z1983" s="46">
        <v>0.17275071488080426</v>
      </c>
      <c r="AA1983" s="46">
        <v>0.16252267576947965</v>
      </c>
      <c r="AB1983" s="46">
        <v>0.14351599056120076</v>
      </c>
      <c r="AC1983" s="46">
        <v>0.11910415922350683</v>
      </c>
      <c r="AD1983" s="46">
        <v>9.3385853320381573E-2</v>
      </c>
      <c r="AE1983" s="46">
        <v>6.9286644010938009E-2</v>
      </c>
      <c r="AF1983" s="46">
        <v>4.8829114008459421E-2</v>
      </c>
      <c r="AG1983" s="46">
        <v>3.2776771927671013E-2</v>
      </c>
      <c r="AH1983" s="46">
        <v>2.1004305784458874E-2</v>
      </c>
      <c r="AI1983" s="46">
        <v>1.2876628883678973E-2</v>
      </c>
      <c r="AJ1983" s="46">
        <v>7.5660309270180791E-3</v>
      </c>
      <c r="AK1983" s="46">
        <v>1.4796179881807776</v>
      </c>
      <c r="AL1983" s="45">
        <v>1.4796179881807776</v>
      </c>
      <c r="AM1983" s="45">
        <v>8.9172338459301698E-3</v>
      </c>
      <c r="AN1983" s="45">
        <v>2.2924065664806596E-2</v>
      </c>
      <c r="AO1983" s="45">
        <v>5.0936639416942431E-2</v>
      </c>
      <c r="AP1983" s="45">
        <v>9.9910709251390395E-2</v>
      </c>
      <c r="AQ1983" s="45">
        <v>0.17601541381812408</v>
      </c>
      <c r="AR1983" s="45">
        <v>0.28248752523110687</v>
      </c>
      <c r="AS1983" s="45">
        <v>0.41824894598262563</v>
      </c>
      <c r="AT1983" s="45">
        <v>0.57696773669344903</v>
      </c>
      <c r="AU1983" s="45">
        <v>0.748585677305314</v>
      </c>
      <c r="AV1983" s="45">
        <v>0.92133639218611829</v>
      </c>
      <c r="AW1983" s="45">
        <v>1.0838590679555979</v>
      </c>
      <c r="AX1983" s="45">
        <v>1.2273750585167986</v>
      </c>
      <c r="AY1983" s="45">
        <v>1.3464792177403055</v>
      </c>
      <c r="AZ1983" s="45">
        <v>1.4398650710606871</v>
      </c>
      <c r="BA1983" s="45">
        <v>1.4796179881807776</v>
      </c>
      <c r="BB1983" s="45">
        <v>1.4796179881807776</v>
      </c>
      <c r="BC1983" s="45">
        <v>1.4796179881807776</v>
      </c>
      <c r="BD1983" s="45">
        <v>1.4796179881807776</v>
      </c>
      <c r="BE1983" s="45">
        <v>1.4796179881807776</v>
      </c>
      <c r="BF1983" s="45">
        <v>1.4796179881807776</v>
      </c>
    </row>
    <row r="1984" spans="1:58" ht="13.5" thickBot="1" x14ac:dyDescent="0.25">
      <c r="A1984" s="6" t="s">
        <v>1353</v>
      </c>
      <c r="B1984" s="6" t="s">
        <v>1137</v>
      </c>
      <c r="C1984" s="6" t="s">
        <v>651</v>
      </c>
      <c r="D1984" s="6" t="s">
        <v>1353</v>
      </c>
      <c r="E1984" s="6">
        <v>30.111611157255023</v>
      </c>
      <c r="F1984" s="6" t="s">
        <v>314</v>
      </c>
      <c r="G1984" s="21" t="s">
        <v>1305</v>
      </c>
      <c r="H1984" s="21" t="s">
        <v>1159</v>
      </c>
      <c r="I1984" s="21" t="s">
        <v>1213</v>
      </c>
      <c r="J1984" s="21" t="s">
        <v>240</v>
      </c>
      <c r="K1984" s="21" t="s">
        <v>279</v>
      </c>
      <c r="L1984" s="21" t="s">
        <v>686</v>
      </c>
      <c r="M1984" s="3">
        <v>18.665256414702188</v>
      </c>
      <c r="N1984" s="3">
        <v>30.111611157255023</v>
      </c>
      <c r="O1984" s="21" t="s">
        <v>1453</v>
      </c>
      <c r="P1984" s="21">
        <v>0</v>
      </c>
      <c r="Q1984" s="46">
        <v>5.0626024952299549E-4</v>
      </c>
      <c r="R1984" s="46">
        <v>8.0277924282178166E-4</v>
      </c>
      <c r="S1984" s="46">
        <v>1.6179293537698588E-3</v>
      </c>
      <c r="T1984" s="46">
        <v>2.8432977707619116E-3</v>
      </c>
      <c r="U1984" s="46">
        <v>4.45644792526677E-3</v>
      </c>
      <c r="V1984" s="46">
        <v>6.2892953681272382E-3</v>
      </c>
      <c r="W1984" s="46">
        <v>8.0644222382250941E-3</v>
      </c>
      <c r="X1984" s="46">
        <v>9.4748315094305216E-3</v>
      </c>
      <c r="Y1984" s="46">
        <v>1.0271938410755164E-2</v>
      </c>
      <c r="Z1984" s="46">
        <v>1.0328435552050274E-2</v>
      </c>
      <c r="AA1984" s="46">
        <v>9.6746576648837346E-3</v>
      </c>
      <c r="AB1984" s="46">
        <v>8.4942675515235506E-3</v>
      </c>
      <c r="AC1984" s="46">
        <v>7.0072473635585646E-3</v>
      </c>
      <c r="AD1984" s="46">
        <v>5.4539962850516602E-3</v>
      </c>
      <c r="AE1984" s="46">
        <v>4.0185674708639735E-3</v>
      </c>
      <c r="AF1984" s="46">
        <v>2.811358641567788E-3</v>
      </c>
      <c r="AG1984" s="46">
        <v>1.8728135480091206E-3</v>
      </c>
      <c r="AH1984" s="46">
        <v>1.1908264974451182E-3</v>
      </c>
      <c r="AI1984" s="46">
        <v>7.2422960456150606E-4</v>
      </c>
      <c r="AJ1984" s="46">
        <v>4.2208468057705026E-4</v>
      </c>
      <c r="AK1984" s="46">
        <v>7.7005596660632891E-2</v>
      </c>
      <c r="AL1984" s="45">
        <v>7.7005596660632891E-2</v>
      </c>
      <c r="AM1984" s="45">
        <v>5.0626024952299549E-4</v>
      </c>
      <c r="AN1984" s="45">
        <v>1.309039492344777E-3</v>
      </c>
      <c r="AO1984" s="45">
        <v>2.9269688461146361E-3</v>
      </c>
      <c r="AP1984" s="45">
        <v>5.7702666168765477E-3</v>
      </c>
      <c r="AQ1984" s="45">
        <v>1.0226714542143318E-2</v>
      </c>
      <c r="AR1984" s="45">
        <v>1.6516009910270555E-2</v>
      </c>
      <c r="AS1984" s="45">
        <v>2.4580432148495649E-2</v>
      </c>
      <c r="AT1984" s="45">
        <v>3.4055263657926174E-2</v>
      </c>
      <c r="AU1984" s="45">
        <v>4.4327202068681335E-2</v>
      </c>
      <c r="AV1984" s="45">
        <v>5.4655637620731612E-2</v>
      </c>
      <c r="AW1984" s="45">
        <v>6.4330295285615346E-2</v>
      </c>
      <c r="AX1984" s="45">
        <v>7.2824562837138895E-2</v>
      </c>
      <c r="AY1984" s="45">
        <v>7.7005596660632891E-2</v>
      </c>
      <c r="AZ1984" s="45">
        <v>7.7005596660632891E-2</v>
      </c>
      <c r="BA1984" s="45">
        <v>7.7005596660632891E-2</v>
      </c>
      <c r="BB1984" s="45">
        <v>7.7005596660632891E-2</v>
      </c>
      <c r="BC1984" s="45">
        <v>7.7005596660632891E-2</v>
      </c>
      <c r="BD1984" s="45">
        <v>7.7005596660632891E-2</v>
      </c>
      <c r="BE1984" s="45">
        <v>7.7005596660632891E-2</v>
      </c>
      <c r="BF1984" s="45">
        <v>7.7005596660632891E-2</v>
      </c>
    </row>
    <row r="1985" spans="1:58" ht="13.5" thickBot="1" x14ac:dyDescent="0.25">
      <c r="A1985" s="6" t="s">
        <v>1355</v>
      </c>
      <c r="B1985" s="6" t="s">
        <v>1353</v>
      </c>
      <c r="C1985" s="6" t="s">
        <v>651</v>
      </c>
      <c r="D1985" s="6" t="s">
        <v>1355</v>
      </c>
      <c r="E1985" s="6">
        <v>50.449421431107119</v>
      </c>
      <c r="F1985" s="6" t="s">
        <v>314</v>
      </c>
      <c r="G1985" s="21" t="s">
        <v>1305</v>
      </c>
      <c r="H1985" s="21" t="s">
        <v>1172</v>
      </c>
      <c r="I1985" s="21" t="s">
        <v>1160</v>
      </c>
      <c r="J1985" s="21" t="s">
        <v>240</v>
      </c>
      <c r="K1985" s="21" t="s">
        <v>245</v>
      </c>
      <c r="L1985" s="21" t="s">
        <v>652</v>
      </c>
      <c r="M1985" s="3">
        <v>33.07056675935609</v>
      </c>
      <c r="N1985" s="3">
        <v>50.449421431107119</v>
      </c>
      <c r="O1985" s="21" t="s">
        <v>1450</v>
      </c>
      <c r="P1985" s="21">
        <v>0</v>
      </c>
      <c r="Q1985" s="46">
        <v>1.5181715241996423E-3</v>
      </c>
      <c r="R1985" s="46">
        <v>2.1465304535970378E-3</v>
      </c>
      <c r="S1985" s="46">
        <v>3.7917536538224421E-3</v>
      </c>
      <c r="T1985" s="46">
        <v>4.7108293490670883E-3</v>
      </c>
      <c r="U1985" s="46">
        <v>6.6073010929841493E-3</v>
      </c>
      <c r="V1985" s="46">
        <v>9.6052001595035106E-3</v>
      </c>
      <c r="W1985" s="46">
        <v>1.2355986872016694E-2</v>
      </c>
      <c r="X1985" s="46">
        <v>1.7351285290693567E-2</v>
      </c>
      <c r="Y1985" s="46">
        <v>2.3073889623671063E-2</v>
      </c>
      <c r="Z1985" s="46">
        <v>2.3156456391759391E-2</v>
      </c>
      <c r="AA1985" s="46">
        <v>2.7207755020016319E-2</v>
      </c>
      <c r="AB1985" s="46">
        <v>3.1252003331014966E-2</v>
      </c>
      <c r="AC1985" s="46">
        <v>2.9464041434949226E-2</v>
      </c>
      <c r="AD1985" s="46">
        <v>3.1946122896566988E-2</v>
      </c>
      <c r="AE1985" s="46">
        <v>3.192334668529493E-2</v>
      </c>
      <c r="AF1985" s="46">
        <v>3.2239931507501485E-2</v>
      </c>
      <c r="AG1985" s="46">
        <v>3.2230173846610789E-2</v>
      </c>
      <c r="AH1985" s="46">
        <v>3.2220416185720094E-2</v>
      </c>
      <c r="AI1985" s="46">
        <v>3.2210658524829398E-2</v>
      </c>
      <c r="AJ1985" s="46">
        <v>3.2200900863938689E-2</v>
      </c>
      <c r="AK1985" s="46">
        <v>0.41721275470775743</v>
      </c>
      <c r="AL1985" s="45">
        <v>0.41721275470775743</v>
      </c>
      <c r="AM1985" s="45">
        <v>1.5181715241996423E-3</v>
      </c>
      <c r="AN1985" s="45">
        <v>3.6647019777966798E-3</v>
      </c>
      <c r="AO1985" s="45">
        <v>7.4564556316191223E-3</v>
      </c>
      <c r="AP1985" s="45">
        <v>1.216728498068621E-2</v>
      </c>
      <c r="AQ1985" s="45">
        <v>1.8774586073670357E-2</v>
      </c>
      <c r="AR1985" s="45">
        <v>2.8379786233173866E-2</v>
      </c>
      <c r="AS1985" s="45">
        <v>4.0735773105190561E-2</v>
      </c>
      <c r="AT1985" s="45">
        <v>5.8087058395884128E-2</v>
      </c>
      <c r="AU1985" s="45">
        <v>8.1160948019555187E-2</v>
      </c>
      <c r="AV1985" s="45">
        <v>0.10431740441131458</v>
      </c>
      <c r="AW1985" s="45">
        <v>0.13152515943133089</v>
      </c>
      <c r="AX1985" s="45">
        <v>0.16277716276234586</v>
      </c>
      <c r="AY1985" s="45">
        <v>0.19224120419729507</v>
      </c>
      <c r="AZ1985" s="45">
        <v>0.22418732709386205</v>
      </c>
      <c r="BA1985" s="45">
        <v>0.25611067377915697</v>
      </c>
      <c r="BB1985" s="45">
        <v>0.28835060528665846</v>
      </c>
      <c r="BC1985" s="45">
        <v>0.32058077913326927</v>
      </c>
      <c r="BD1985" s="45">
        <v>0.35280119531898935</v>
      </c>
      <c r="BE1985" s="45">
        <v>0.38501185384381875</v>
      </c>
      <c r="BF1985" s="45">
        <v>0.41721275470775743</v>
      </c>
    </row>
    <row r="1986" spans="1:58" ht="13.5" thickBot="1" x14ac:dyDescent="0.25">
      <c r="A1986" s="6" t="s">
        <v>1355</v>
      </c>
      <c r="B1986" s="6" t="s">
        <v>1353</v>
      </c>
      <c r="C1986" s="6" t="s">
        <v>651</v>
      </c>
      <c r="D1986" s="6" t="s">
        <v>1355</v>
      </c>
      <c r="E1986" s="6">
        <v>50.871935613745798</v>
      </c>
      <c r="F1986" s="6" t="s">
        <v>314</v>
      </c>
      <c r="G1986" s="21" t="s">
        <v>1305</v>
      </c>
      <c r="H1986" s="21" t="s">
        <v>1172</v>
      </c>
      <c r="I1986" s="21" t="s">
        <v>1160</v>
      </c>
      <c r="J1986" s="21" t="s">
        <v>240</v>
      </c>
      <c r="K1986" s="21" t="s">
        <v>247</v>
      </c>
      <c r="L1986" s="21" t="s">
        <v>653</v>
      </c>
      <c r="M1986" s="3">
        <v>33.355002073086638</v>
      </c>
      <c r="N1986" s="3">
        <v>50.871935613745798</v>
      </c>
      <c r="O1986" s="21" t="s">
        <v>1450</v>
      </c>
      <c r="P1986" s="21">
        <v>0</v>
      </c>
      <c r="Q1986" s="46">
        <v>9.7194182591063532E-3</v>
      </c>
      <c r="R1986" s="46">
        <v>1.3640446151385091E-2</v>
      </c>
      <c r="S1986" s="46">
        <v>2.4135859446757481E-2</v>
      </c>
      <c r="T1986" s="46">
        <v>3.0086508384311726E-2</v>
      </c>
      <c r="U1986" s="46">
        <v>4.2014211590379817E-2</v>
      </c>
      <c r="V1986" s="46">
        <v>6.0876134640504835E-2</v>
      </c>
      <c r="W1986" s="46">
        <v>7.8313086511225496E-2</v>
      </c>
      <c r="X1986" s="46">
        <v>0.10979850251315031</v>
      </c>
      <c r="Y1986" s="46">
        <v>0.14601956297557342</v>
      </c>
      <c r="Z1986" s="46">
        <v>0.14664447931073094</v>
      </c>
      <c r="AA1986" s="46">
        <v>0.17292443507169464</v>
      </c>
      <c r="AB1986" s="46">
        <v>0.19711116257205535</v>
      </c>
      <c r="AC1986" s="46">
        <v>0.18623358280327174</v>
      </c>
      <c r="AD1986" s="46">
        <v>0.20213454546912255</v>
      </c>
      <c r="AE1986" s="46">
        <v>0.20205483102611554</v>
      </c>
      <c r="AF1986" s="46">
        <v>0.20397347568710134</v>
      </c>
      <c r="AG1986" s="46">
        <v>0.20382657640844651</v>
      </c>
      <c r="AH1986" s="46">
        <v>0.2036796771297916</v>
      </c>
      <c r="AI1986" s="46">
        <v>0.20353277785113674</v>
      </c>
      <c r="AJ1986" s="46">
        <v>0.20338587857248183</v>
      </c>
      <c r="AK1986" s="46">
        <v>2.6401051523743435</v>
      </c>
      <c r="AL1986" s="45">
        <v>2.6401051523743435</v>
      </c>
      <c r="AM1986" s="45">
        <v>9.7194182591063532E-3</v>
      </c>
      <c r="AN1986" s="45">
        <v>2.3359864410491444E-2</v>
      </c>
      <c r="AO1986" s="45">
        <v>4.7495723857248928E-2</v>
      </c>
      <c r="AP1986" s="45">
        <v>7.7582232241560661E-2</v>
      </c>
      <c r="AQ1986" s="45">
        <v>0.11959644383194049</v>
      </c>
      <c r="AR1986" s="45">
        <v>0.18047257847244533</v>
      </c>
      <c r="AS1986" s="45">
        <v>0.25878566498367084</v>
      </c>
      <c r="AT1986" s="45">
        <v>0.36858416749682116</v>
      </c>
      <c r="AU1986" s="45">
        <v>0.5146037304723946</v>
      </c>
      <c r="AV1986" s="45">
        <v>0.6612482097831256</v>
      </c>
      <c r="AW1986" s="45">
        <v>0.83417264485482023</v>
      </c>
      <c r="AX1986" s="45">
        <v>1.0312838074268755</v>
      </c>
      <c r="AY1986" s="45">
        <v>1.2175173902301473</v>
      </c>
      <c r="AZ1986" s="45">
        <v>1.4196519356992698</v>
      </c>
      <c r="BA1986" s="45">
        <v>1.6217067667253855</v>
      </c>
      <c r="BB1986" s="45">
        <v>1.8256802424124867</v>
      </c>
      <c r="BC1986" s="45">
        <v>2.0295068188209333</v>
      </c>
      <c r="BD1986" s="45">
        <v>2.2331864959507248</v>
      </c>
      <c r="BE1986" s="45">
        <v>2.4367192738018617</v>
      </c>
      <c r="BF1986" s="45">
        <v>2.6401051523743435</v>
      </c>
    </row>
    <row r="1987" spans="1:58" ht="13.5" thickBot="1" x14ac:dyDescent="0.25">
      <c r="A1987" s="6" t="s">
        <v>1353</v>
      </c>
      <c r="B1987" s="6" t="s">
        <v>1137</v>
      </c>
      <c r="C1987" s="6" t="s">
        <v>651</v>
      </c>
      <c r="D1987" s="6" t="s">
        <v>1353</v>
      </c>
      <c r="E1987" s="6">
        <v>30.363016948732874</v>
      </c>
      <c r="F1987" s="6" t="s">
        <v>314</v>
      </c>
      <c r="G1987" s="21" t="s">
        <v>1305</v>
      </c>
      <c r="H1987" s="21" t="s">
        <v>1172</v>
      </c>
      <c r="I1987" s="21" t="s">
        <v>1160</v>
      </c>
      <c r="J1987" s="21" t="s">
        <v>240</v>
      </c>
      <c r="K1987" s="21" t="s">
        <v>249</v>
      </c>
      <c r="L1987" s="21" t="s">
        <v>654</v>
      </c>
      <c r="M1987" s="3">
        <v>19.548457927453022</v>
      </c>
      <c r="N1987" s="3">
        <v>30.363016948732874</v>
      </c>
      <c r="O1987" s="21" t="s">
        <v>1450</v>
      </c>
      <c r="P1987" s="21">
        <v>0</v>
      </c>
      <c r="Q1987" s="46">
        <v>4.0838009744549805E-3</v>
      </c>
      <c r="R1987" s="46">
        <v>5.7212213262992613E-3</v>
      </c>
      <c r="S1987" s="46">
        <v>1.0127368997395376E-2</v>
      </c>
      <c r="T1987" s="46">
        <v>1.2634250263140027E-2</v>
      </c>
      <c r="U1987" s="46">
        <v>1.7624755275186862E-2</v>
      </c>
      <c r="V1987" s="46">
        <v>2.55172048176701E-2</v>
      </c>
      <c r="W1987" s="46">
        <v>3.2826474998399573E-2</v>
      </c>
      <c r="X1987" s="46">
        <v>4.6006694332423159E-2</v>
      </c>
      <c r="Y1987" s="46">
        <v>6.1184546387832509E-2</v>
      </c>
      <c r="Z1987" s="46">
        <v>6.1456653399212212E-2</v>
      </c>
      <c r="AA1987" s="46">
        <v>7.2532674598868668E-2</v>
      </c>
      <c r="AB1987" s="46">
        <v>8.2526408492103728E-2</v>
      </c>
      <c r="AC1987" s="46">
        <v>7.8012324168026989E-2</v>
      </c>
      <c r="AD1987" s="46">
        <v>8.4694463704815287E-2</v>
      </c>
      <c r="AE1987" s="46">
        <v>8.4667514573755695E-2</v>
      </c>
      <c r="AF1987" s="46">
        <v>8.5462962531317868E-2</v>
      </c>
      <c r="AG1987" s="46">
        <v>8.539288071795538E-2</v>
      </c>
      <c r="AH1987" s="46">
        <v>8.5322798904592906E-2</v>
      </c>
      <c r="AI1987" s="46">
        <v>8.5252717091230404E-2</v>
      </c>
      <c r="AJ1987" s="46">
        <v>8.518263527786793E-2</v>
      </c>
      <c r="AK1987" s="46">
        <v>1.1062303508325491</v>
      </c>
      <c r="AL1987" s="45">
        <v>1.1062303508325491</v>
      </c>
      <c r="AM1987" s="45">
        <v>4.0838009744549805E-3</v>
      </c>
      <c r="AN1987" s="45">
        <v>9.805022300754241E-3</v>
      </c>
      <c r="AO1987" s="45">
        <v>1.9932391298149617E-2</v>
      </c>
      <c r="AP1987" s="45">
        <v>3.2566641561289647E-2</v>
      </c>
      <c r="AQ1987" s="45">
        <v>5.0191396836476512E-2</v>
      </c>
      <c r="AR1987" s="45">
        <v>7.5708601654146612E-2</v>
      </c>
      <c r="AS1987" s="45">
        <v>0.10853507665254619</v>
      </c>
      <c r="AT1987" s="45">
        <v>0.15454177098496935</v>
      </c>
      <c r="AU1987" s="45">
        <v>0.21572631737280185</v>
      </c>
      <c r="AV1987" s="45">
        <v>0.27718297077201404</v>
      </c>
      <c r="AW1987" s="45">
        <v>0.34971564537088273</v>
      </c>
      <c r="AX1987" s="45">
        <v>0.43224205386298648</v>
      </c>
      <c r="AY1987" s="45">
        <v>0.51025437803101348</v>
      </c>
      <c r="AZ1987" s="45">
        <v>0.59494884173582874</v>
      </c>
      <c r="BA1987" s="45">
        <v>0.67961635630958439</v>
      </c>
      <c r="BB1987" s="45">
        <v>0.7650793188409023</v>
      </c>
      <c r="BC1987" s="45">
        <v>0.85047219955885767</v>
      </c>
      <c r="BD1987" s="45">
        <v>0.9357949984634506</v>
      </c>
      <c r="BE1987" s="45">
        <v>1.0210477155546811</v>
      </c>
      <c r="BF1987" s="45">
        <v>1.1062303508325491</v>
      </c>
    </row>
    <row r="1988" spans="1:58" ht="13.5" thickBot="1" x14ac:dyDescent="0.25">
      <c r="A1988" s="6" t="s">
        <v>1356</v>
      </c>
      <c r="B1988" s="6" t="s">
        <v>1354</v>
      </c>
      <c r="C1988" s="6" t="s">
        <v>651</v>
      </c>
      <c r="D1988" s="6" t="s">
        <v>1356</v>
      </c>
      <c r="E1988" s="6">
        <v>62.808626465419984</v>
      </c>
      <c r="F1988" s="6" t="s">
        <v>314</v>
      </c>
      <c r="G1988" s="21" t="s">
        <v>1305</v>
      </c>
      <c r="H1988" s="21" t="s">
        <v>1172</v>
      </c>
      <c r="I1988" s="21" t="s">
        <v>1160</v>
      </c>
      <c r="J1988" s="21" t="s">
        <v>240</v>
      </c>
      <c r="K1988" s="21" t="s">
        <v>251</v>
      </c>
      <c r="L1988" s="21" t="s">
        <v>655</v>
      </c>
      <c r="M1988" s="3">
        <v>41.551599008432973</v>
      </c>
      <c r="N1988" s="3">
        <v>62.808626465419984</v>
      </c>
      <c r="O1988" s="21" t="s">
        <v>1451</v>
      </c>
      <c r="P1988" s="21">
        <v>0</v>
      </c>
      <c r="Q1988" s="46">
        <v>1.8126676935987081E-4</v>
      </c>
      <c r="R1988" s="46">
        <v>2.7913259543014559E-4</v>
      </c>
      <c r="S1988" s="46">
        <v>4.1858604628130272E-4</v>
      </c>
      <c r="T1988" s="46">
        <v>5.9883605676245655E-4</v>
      </c>
      <c r="U1988" s="46">
        <v>8.5496733380878941E-4</v>
      </c>
      <c r="V1988" s="46">
        <v>1.1553350949223826E-3</v>
      </c>
      <c r="W1988" s="46">
        <v>1.6631057067474687E-3</v>
      </c>
      <c r="X1988" s="46">
        <v>3.4454825971971452E-3</v>
      </c>
      <c r="Y1988" s="46">
        <v>4.7253498541893471E-3</v>
      </c>
      <c r="Z1988" s="46">
        <v>4.7555352081022732E-3</v>
      </c>
      <c r="AA1988" s="46">
        <v>5.0537297017753165E-3</v>
      </c>
      <c r="AB1988" s="46">
        <v>5.3155258068914519E-3</v>
      </c>
      <c r="AC1988" s="46">
        <v>4.6210484945183898E-3</v>
      </c>
      <c r="AD1988" s="46">
        <v>4.9754298615319039E-3</v>
      </c>
      <c r="AE1988" s="46">
        <v>4.7470566971773561E-3</v>
      </c>
      <c r="AF1988" s="46">
        <v>5.3437210912229581E-3</v>
      </c>
      <c r="AG1988" s="46">
        <v>5.8918577953232572E-3</v>
      </c>
      <c r="AH1988" s="46">
        <v>6.439994499423559E-3</v>
      </c>
      <c r="AI1988" s="46">
        <v>6.9881312035238591E-3</v>
      </c>
      <c r="AJ1988" s="46">
        <v>7.5362679076241609E-3</v>
      </c>
      <c r="AK1988" s="46">
        <v>7.4990360321813387E-2</v>
      </c>
      <c r="AL1988" s="45">
        <v>7.4990360321813387E-2</v>
      </c>
      <c r="AM1988" s="45">
        <v>1.8126676935987081E-4</v>
      </c>
      <c r="AN1988" s="45">
        <v>4.603993647900164E-4</v>
      </c>
      <c r="AO1988" s="45">
        <v>8.7898541107131912E-4</v>
      </c>
      <c r="AP1988" s="45">
        <v>1.4778214678337757E-3</v>
      </c>
      <c r="AQ1988" s="45">
        <v>2.332788801642565E-3</v>
      </c>
      <c r="AR1988" s="45">
        <v>3.4881238965649474E-3</v>
      </c>
      <c r="AS1988" s="45">
        <v>5.1512296033124159E-3</v>
      </c>
      <c r="AT1988" s="45">
        <v>8.5967122005095615E-3</v>
      </c>
      <c r="AU1988" s="45">
        <v>1.3322062054698908E-2</v>
      </c>
      <c r="AV1988" s="45">
        <v>1.8077597262801181E-2</v>
      </c>
      <c r="AW1988" s="45">
        <v>2.3131326964576496E-2</v>
      </c>
      <c r="AX1988" s="45">
        <v>2.8446852771467947E-2</v>
      </c>
      <c r="AY1988" s="45">
        <v>3.3067901265986334E-2</v>
      </c>
      <c r="AZ1988" s="45">
        <v>3.8043331127518239E-2</v>
      </c>
      <c r="BA1988" s="45">
        <v>4.2790387824695596E-2</v>
      </c>
      <c r="BB1988" s="45">
        <v>4.8134108915918551E-2</v>
      </c>
      <c r="BC1988" s="45">
        <v>5.402596671124181E-2</v>
      </c>
      <c r="BD1988" s="45">
        <v>6.0465961210665373E-2</v>
      </c>
      <c r="BE1988" s="45">
        <v>6.7454092414189232E-2</v>
      </c>
      <c r="BF1988" s="45">
        <v>7.4990360321813387E-2</v>
      </c>
    </row>
    <row r="1989" spans="1:58" ht="13.5" thickBot="1" x14ac:dyDescent="0.25">
      <c r="A1989" s="6" t="s">
        <v>1356</v>
      </c>
      <c r="B1989" s="6" t="s">
        <v>1354</v>
      </c>
      <c r="C1989" s="6" t="s">
        <v>651</v>
      </c>
      <c r="D1989" s="6" t="s">
        <v>1356</v>
      </c>
      <c r="E1989" s="6">
        <v>62.808626465419984</v>
      </c>
      <c r="F1989" s="6" t="s">
        <v>314</v>
      </c>
      <c r="G1989" s="21" t="s">
        <v>1305</v>
      </c>
      <c r="H1989" s="21" t="s">
        <v>1172</v>
      </c>
      <c r="I1989" s="21" t="s">
        <v>1160</v>
      </c>
      <c r="J1989" s="21" t="s">
        <v>240</v>
      </c>
      <c r="K1989" s="21" t="s">
        <v>253</v>
      </c>
      <c r="L1989" s="21" t="s">
        <v>656</v>
      </c>
      <c r="M1989" s="3">
        <v>41.551599008432973</v>
      </c>
      <c r="N1989" s="3">
        <v>62.808626465419984</v>
      </c>
      <c r="O1989" s="21" t="s">
        <v>1451</v>
      </c>
      <c r="P1989" s="21">
        <v>0</v>
      </c>
      <c r="Q1989" s="46">
        <v>6.6993763618697911E-5</v>
      </c>
      <c r="R1989" s="46">
        <v>1.026415014154827E-4</v>
      </c>
      <c r="S1989" s="46">
        <v>1.5393662218981714E-4</v>
      </c>
      <c r="T1989" s="46">
        <v>2.2029370754679469E-4</v>
      </c>
      <c r="U1989" s="46">
        <v>3.167323056796466E-4</v>
      </c>
      <c r="V1989" s="46">
        <v>4.2963446849983645E-4</v>
      </c>
      <c r="W1989" s="46">
        <v>6.1802620466623506E-4</v>
      </c>
      <c r="X1989" s="46">
        <v>1.2752322662989135E-3</v>
      </c>
      <c r="Y1989" s="46">
        <v>1.7475084925812488E-3</v>
      </c>
      <c r="Z1989" s="46">
        <v>1.7594334960087856E-3</v>
      </c>
      <c r="AA1989" s="46">
        <v>1.871475204613435E-3</v>
      </c>
      <c r="AB1989" s="46">
        <v>1.9689326337829342E-3</v>
      </c>
      <c r="AC1989" s="46">
        <v>1.7127296814052361E-3</v>
      </c>
      <c r="AD1989" s="46">
        <v>1.8434870670867571E-3</v>
      </c>
      <c r="AE1989" s="46">
        <v>1.7601701850608821E-3</v>
      </c>
      <c r="AF1989" s="46">
        <v>1.9816838409877054E-3</v>
      </c>
      <c r="AG1989" s="46">
        <v>2.1852038224251576E-3</v>
      </c>
      <c r="AH1989" s="46">
        <v>2.3887238038626112E-3</v>
      </c>
      <c r="AI1989" s="46">
        <v>2.5922437853000634E-3</v>
      </c>
      <c r="AJ1989" s="46">
        <v>2.7957637667375161E-3</v>
      </c>
      <c r="AK1989" s="46">
        <v>2.7790846619767755E-2</v>
      </c>
      <c r="AL1989" s="45">
        <v>2.7790846619767755E-2</v>
      </c>
      <c r="AM1989" s="45">
        <v>6.6993763618697911E-5</v>
      </c>
      <c r="AN1989" s="45">
        <v>1.6963526503418059E-4</v>
      </c>
      <c r="AO1989" s="45">
        <v>3.2357188722399776E-4</v>
      </c>
      <c r="AP1989" s="45">
        <v>5.4386559477079244E-4</v>
      </c>
      <c r="AQ1989" s="45">
        <v>8.6059790045043909E-4</v>
      </c>
      <c r="AR1989" s="45">
        <v>1.2902323689502756E-3</v>
      </c>
      <c r="AS1989" s="45">
        <v>1.9082585736165105E-3</v>
      </c>
      <c r="AT1989" s="45">
        <v>3.1834908399154243E-3</v>
      </c>
      <c r="AU1989" s="45">
        <v>4.9309993324966727E-3</v>
      </c>
      <c r="AV1989" s="45">
        <v>6.6904328285054583E-3</v>
      </c>
      <c r="AW1989" s="45">
        <v>8.5619080331188931E-3</v>
      </c>
      <c r="AX1989" s="45">
        <v>1.0530840666901827E-2</v>
      </c>
      <c r="AY1989" s="45">
        <v>1.2243570348307063E-2</v>
      </c>
      <c r="AZ1989" s="45">
        <v>1.408705741539382E-2</v>
      </c>
      <c r="BA1989" s="45">
        <v>1.5847227600454702E-2</v>
      </c>
      <c r="BB1989" s="45">
        <v>1.7828911441442406E-2</v>
      </c>
      <c r="BC1989" s="45">
        <v>2.0014115263867566E-2</v>
      </c>
      <c r="BD1989" s="45">
        <v>2.2402839067730176E-2</v>
      </c>
      <c r="BE1989" s="45">
        <v>2.4995082853030239E-2</v>
      </c>
      <c r="BF1989" s="45">
        <v>2.7790846619767755E-2</v>
      </c>
    </row>
    <row r="1990" spans="1:58" ht="13.5" thickBot="1" x14ac:dyDescent="0.25">
      <c r="A1990" s="6" t="s">
        <v>1356</v>
      </c>
      <c r="B1990" s="6" t="s">
        <v>1354</v>
      </c>
      <c r="C1990" s="6" t="s">
        <v>651</v>
      </c>
      <c r="D1990" s="6" t="s">
        <v>1356</v>
      </c>
      <c r="E1990" s="6">
        <v>62.808626465419984</v>
      </c>
      <c r="F1990" s="6" t="s">
        <v>314</v>
      </c>
      <c r="G1990" s="21" t="s">
        <v>1305</v>
      </c>
      <c r="H1990" s="21" t="s">
        <v>1172</v>
      </c>
      <c r="I1990" s="21" t="s">
        <v>1160</v>
      </c>
      <c r="J1990" s="21" t="s">
        <v>240</v>
      </c>
      <c r="K1990" s="21" t="s">
        <v>255</v>
      </c>
      <c r="L1990" s="21" t="s">
        <v>657</v>
      </c>
      <c r="M1990" s="3">
        <v>41.551599008432973</v>
      </c>
      <c r="N1990" s="3">
        <v>62.808626465419984</v>
      </c>
      <c r="O1990" s="21" t="s">
        <v>1451</v>
      </c>
      <c r="P1990" s="21">
        <v>0</v>
      </c>
      <c r="Q1990" s="46">
        <v>2.4065420241864392E-4</v>
      </c>
      <c r="R1990" s="46">
        <v>3.684250200979658E-4</v>
      </c>
      <c r="S1990" s="46">
        <v>5.5255416246165017E-4</v>
      </c>
      <c r="T1990" s="46">
        <v>7.9078011317425983E-4</v>
      </c>
      <c r="U1990" s="46">
        <v>1.1381667300474482E-3</v>
      </c>
      <c r="V1990" s="46">
        <v>1.5447554508148473E-3</v>
      </c>
      <c r="W1990" s="46">
        <v>2.2218871712709446E-3</v>
      </c>
      <c r="X1990" s="46">
        <v>4.5818635145960804E-3</v>
      </c>
      <c r="Y1990" s="46">
        <v>6.2779651318312915E-3</v>
      </c>
      <c r="Z1990" s="46">
        <v>6.3212180752158596E-3</v>
      </c>
      <c r="AA1990" s="46">
        <v>6.7246849053804675E-3</v>
      </c>
      <c r="AB1990" s="46">
        <v>7.0751497249245043E-3</v>
      </c>
      <c r="AC1990" s="46">
        <v>6.1550729842379656E-3</v>
      </c>
      <c r="AD1990" s="46">
        <v>6.6246605716522161E-3</v>
      </c>
      <c r="AE1990" s="46">
        <v>6.3259587588161753E-3</v>
      </c>
      <c r="AF1990" s="46">
        <v>7.1222156578379259E-3</v>
      </c>
      <c r="AG1990" s="46">
        <v>7.8538042402926719E-3</v>
      </c>
      <c r="AH1990" s="46">
        <v>8.5853928227474161E-3</v>
      </c>
      <c r="AI1990" s="46">
        <v>9.3169814052021637E-3</v>
      </c>
      <c r="AJ1990" s="46">
        <v>1.0048569987656908E-2</v>
      </c>
      <c r="AK1990" s="46">
        <v>9.9870760630677416E-2</v>
      </c>
      <c r="AL1990" s="45">
        <v>9.9870760630677416E-2</v>
      </c>
      <c r="AM1990" s="45">
        <v>2.4065420241864392E-4</v>
      </c>
      <c r="AN1990" s="45">
        <v>6.0907922251660974E-4</v>
      </c>
      <c r="AO1990" s="45">
        <v>1.1616333849782598E-3</v>
      </c>
      <c r="AP1990" s="45">
        <v>1.9524134981525197E-3</v>
      </c>
      <c r="AQ1990" s="45">
        <v>3.0905802281999679E-3</v>
      </c>
      <c r="AR1990" s="45">
        <v>4.6353356790148157E-3</v>
      </c>
      <c r="AS1990" s="45">
        <v>6.8572228502857598E-3</v>
      </c>
      <c r="AT1990" s="45">
        <v>1.1439086364881841E-2</v>
      </c>
      <c r="AU1990" s="45">
        <v>1.7717051496713133E-2</v>
      </c>
      <c r="AV1990" s="45">
        <v>2.4038269571928991E-2</v>
      </c>
      <c r="AW1990" s="45">
        <v>3.0762954477309458E-2</v>
      </c>
      <c r="AX1990" s="45">
        <v>3.7838104202233963E-2</v>
      </c>
      <c r="AY1990" s="45">
        <v>4.399317718647193E-2</v>
      </c>
      <c r="AZ1990" s="45">
        <v>5.0617837758124146E-2</v>
      </c>
      <c r="BA1990" s="45">
        <v>5.6943796516940322E-2</v>
      </c>
      <c r="BB1990" s="45">
        <v>6.4066012174778253E-2</v>
      </c>
      <c r="BC1990" s="45">
        <v>7.191981641507092E-2</v>
      </c>
      <c r="BD1990" s="45">
        <v>8.0505209237818343E-2</v>
      </c>
      <c r="BE1990" s="45">
        <v>8.9822190643020508E-2</v>
      </c>
      <c r="BF1990" s="45">
        <v>9.9870760630677416E-2</v>
      </c>
    </row>
    <row r="1991" spans="1:58" ht="13.5" thickBot="1" x14ac:dyDescent="0.25">
      <c r="A1991" s="6" t="s">
        <v>1356</v>
      </c>
      <c r="B1991" s="6" t="s">
        <v>1354</v>
      </c>
      <c r="C1991" s="6" t="s">
        <v>651</v>
      </c>
      <c r="D1991" s="6" t="s">
        <v>1356</v>
      </c>
      <c r="E1991" s="6">
        <v>62.808626465419984</v>
      </c>
      <c r="F1991" s="6" t="s">
        <v>314</v>
      </c>
      <c r="G1991" s="21" t="s">
        <v>1305</v>
      </c>
      <c r="H1991" s="21" t="s">
        <v>1172</v>
      </c>
      <c r="I1991" s="21" t="s">
        <v>1160</v>
      </c>
      <c r="J1991" s="21" t="s">
        <v>240</v>
      </c>
      <c r="K1991" s="21" t="s">
        <v>257</v>
      </c>
      <c r="L1991" s="21" t="s">
        <v>658</v>
      </c>
      <c r="M1991" s="3">
        <v>41.551599008432973</v>
      </c>
      <c r="N1991" s="3">
        <v>62.808626465419984</v>
      </c>
      <c r="O1991" s="21" t="s">
        <v>1451</v>
      </c>
      <c r="P1991" s="21">
        <v>0</v>
      </c>
      <c r="Q1991" s="46">
        <v>6.9366628091936682E-5</v>
      </c>
      <c r="R1991" s="46">
        <v>1.0514672818542811E-4</v>
      </c>
      <c r="S1991" s="46">
        <v>1.5772835398237257E-4</v>
      </c>
      <c r="T1991" s="46">
        <v>2.2587101873977776E-4</v>
      </c>
      <c r="U1991" s="46">
        <v>3.2956951112783758E-4</v>
      </c>
      <c r="V1991" s="46">
        <v>4.5056222326157058E-4</v>
      </c>
      <c r="W1991" s="46">
        <v>6.4719928953397741E-4</v>
      </c>
      <c r="X1991" s="46">
        <v>1.3243571743988072E-3</v>
      </c>
      <c r="Y1991" s="46">
        <v>1.8117472929085195E-3</v>
      </c>
      <c r="Z1991" s="46">
        <v>1.8257590207462959E-3</v>
      </c>
      <c r="AA1991" s="46">
        <v>1.9457368933427375E-3</v>
      </c>
      <c r="AB1991" s="46">
        <v>2.0481637825922275E-3</v>
      </c>
      <c r="AC1991" s="46">
        <v>1.7838961848820451E-3</v>
      </c>
      <c r="AD1991" s="46">
        <v>1.9188147254521012E-3</v>
      </c>
      <c r="AE1991" s="46">
        <v>1.8348992344529387E-3</v>
      </c>
      <c r="AF1991" s="46">
        <v>2.0664114181822924E-3</v>
      </c>
      <c r="AG1991" s="46">
        <v>2.2791659955019006E-3</v>
      </c>
      <c r="AH1991" s="46">
        <v>2.4919205728215084E-3</v>
      </c>
      <c r="AI1991" s="46">
        <v>2.7046751501411163E-3</v>
      </c>
      <c r="AJ1991" s="46">
        <v>2.9174297274607249E-3</v>
      </c>
      <c r="AK1991" s="46">
        <v>2.8938420925806112E-2</v>
      </c>
      <c r="AL1991" s="45">
        <v>2.8938420925806112E-2</v>
      </c>
      <c r="AM1991" s="45">
        <v>6.9366628091936682E-5</v>
      </c>
      <c r="AN1991" s="45">
        <v>1.7451335627736479E-4</v>
      </c>
      <c r="AO1991" s="45">
        <v>3.3224171025973736E-4</v>
      </c>
      <c r="AP1991" s="45">
        <v>5.5811272899951509E-4</v>
      </c>
      <c r="AQ1991" s="45">
        <v>8.8768224012735267E-4</v>
      </c>
      <c r="AR1991" s="45">
        <v>1.3382444633889233E-3</v>
      </c>
      <c r="AS1991" s="45">
        <v>1.9854437529229006E-3</v>
      </c>
      <c r="AT1991" s="45">
        <v>3.309800927321708E-3</v>
      </c>
      <c r="AU1991" s="45">
        <v>5.1215482202302274E-3</v>
      </c>
      <c r="AV1991" s="45">
        <v>6.9473072409765232E-3</v>
      </c>
      <c r="AW1991" s="45">
        <v>8.8930441343192598E-3</v>
      </c>
      <c r="AX1991" s="45">
        <v>1.0941207916911487E-2</v>
      </c>
      <c r="AY1991" s="45">
        <v>1.2725104101793533E-2</v>
      </c>
      <c r="AZ1991" s="45">
        <v>1.4643918827245634E-2</v>
      </c>
      <c r="BA1991" s="45">
        <v>1.6478818061698573E-2</v>
      </c>
      <c r="BB1991" s="45">
        <v>1.8545229479880864E-2</v>
      </c>
      <c r="BC1991" s="45">
        <v>2.0824395475382763E-2</v>
      </c>
      <c r="BD1991" s="45">
        <v>2.3316316048204271E-2</v>
      </c>
      <c r="BE1991" s="45">
        <v>2.6020991198345386E-2</v>
      </c>
      <c r="BF1991" s="45">
        <v>2.8938420925806112E-2</v>
      </c>
    </row>
    <row r="1992" spans="1:58" ht="13.5" thickBot="1" x14ac:dyDescent="0.25">
      <c r="A1992" s="6" t="s">
        <v>1356</v>
      </c>
      <c r="B1992" s="6" t="s">
        <v>1354</v>
      </c>
      <c r="C1992" s="6" t="s">
        <v>651</v>
      </c>
      <c r="D1992" s="6" t="s">
        <v>1356</v>
      </c>
      <c r="E1992" s="6">
        <v>62.252959755935606</v>
      </c>
      <c r="F1992" s="6" t="s">
        <v>314</v>
      </c>
      <c r="G1992" s="21" t="s">
        <v>1305</v>
      </c>
      <c r="H1992" s="21" t="s">
        <v>1172</v>
      </c>
      <c r="I1992" s="21" t="s">
        <v>1160</v>
      </c>
      <c r="J1992" s="21" t="s">
        <v>240</v>
      </c>
      <c r="K1992" s="21" t="s">
        <v>259</v>
      </c>
      <c r="L1992" s="21" t="s">
        <v>659</v>
      </c>
      <c r="M1992" s="3">
        <v>41.0810476196012</v>
      </c>
      <c r="N1992" s="3">
        <v>62.252959755935606</v>
      </c>
      <c r="O1992" s="21" t="s">
        <v>1452</v>
      </c>
      <c r="P1992" s="21">
        <v>0</v>
      </c>
      <c r="Q1992" s="46">
        <v>2.4302232525116009E-4</v>
      </c>
      <c r="R1992" s="46">
        <v>3.8754750573274661E-4</v>
      </c>
      <c r="S1992" s="46">
        <v>6.1417624872996167E-4</v>
      </c>
      <c r="T1992" s="46">
        <v>1.0217281092219255E-3</v>
      </c>
      <c r="U1992" s="46">
        <v>1.557322214593107E-3</v>
      </c>
      <c r="V1992" s="46">
        <v>1.8704911252413446E-3</v>
      </c>
      <c r="W1992" s="46">
        <v>2.3785051773056215E-3</v>
      </c>
      <c r="X1992" s="46">
        <v>2.9976500238586808E-3</v>
      </c>
      <c r="Y1992" s="46">
        <v>3.7149399774158926E-3</v>
      </c>
      <c r="Z1992" s="46">
        <v>3.8836541260738717E-3</v>
      </c>
      <c r="AA1992" s="46">
        <v>4.5735350080900496E-3</v>
      </c>
      <c r="AB1992" s="46">
        <v>4.8262036620610365E-3</v>
      </c>
      <c r="AC1992" s="46">
        <v>5.4163426658951552E-3</v>
      </c>
      <c r="AD1992" s="46">
        <v>5.0985079052158272E-3</v>
      </c>
      <c r="AE1992" s="46">
        <v>5.4181165446543977E-3</v>
      </c>
      <c r="AF1992" s="46">
        <v>5.3924858781869258E-3</v>
      </c>
      <c r="AG1992" s="46">
        <v>5.3114674848522324E-3</v>
      </c>
      <c r="AH1992" s="46">
        <v>5.2304490915175382E-3</v>
      </c>
      <c r="AI1992" s="46">
        <v>5.1494306981828457E-3</v>
      </c>
      <c r="AJ1992" s="46">
        <v>5.0684123048481515E-3</v>
      </c>
      <c r="AK1992" s="46">
        <v>7.0153988076928478E-2</v>
      </c>
      <c r="AL1992" s="45">
        <v>7.0153988076928478E-2</v>
      </c>
      <c r="AM1992" s="45">
        <v>2.4302232525116009E-4</v>
      </c>
      <c r="AN1992" s="45">
        <v>6.3056983098390667E-4</v>
      </c>
      <c r="AO1992" s="45">
        <v>1.2447460797138685E-3</v>
      </c>
      <c r="AP1992" s="45">
        <v>2.2664741889357942E-3</v>
      </c>
      <c r="AQ1992" s="45">
        <v>3.8237964035289012E-3</v>
      </c>
      <c r="AR1992" s="45">
        <v>5.6942875287702456E-3</v>
      </c>
      <c r="AS1992" s="45">
        <v>8.0727927060758667E-3</v>
      </c>
      <c r="AT1992" s="45">
        <v>1.1070442729934547E-2</v>
      </c>
      <c r="AU1992" s="45">
        <v>1.4785382707350438E-2</v>
      </c>
      <c r="AV1992" s="45">
        <v>1.8669036833424309E-2</v>
      </c>
      <c r="AW1992" s="45">
        <v>2.3242571841514358E-2</v>
      </c>
      <c r="AX1992" s="45">
        <v>2.8068775503575394E-2</v>
      </c>
      <c r="AY1992" s="45">
        <v>3.348511816947055E-2</v>
      </c>
      <c r="AZ1992" s="45">
        <v>3.8583626074686378E-2</v>
      </c>
      <c r="BA1992" s="45">
        <v>4.4001742619340777E-2</v>
      </c>
      <c r="BB1992" s="45">
        <v>4.9394228497527705E-2</v>
      </c>
      <c r="BC1992" s="45">
        <v>5.470569598237994E-2</v>
      </c>
      <c r="BD1992" s="45">
        <v>5.9936145073897482E-2</v>
      </c>
      <c r="BE1992" s="45">
        <v>6.5085575772080323E-2</v>
      </c>
      <c r="BF1992" s="45">
        <v>7.0153988076928478E-2</v>
      </c>
    </row>
    <row r="1993" spans="1:58" ht="13.5" thickBot="1" x14ac:dyDescent="0.25">
      <c r="A1993" s="6" t="s">
        <v>1356</v>
      </c>
      <c r="B1993" s="6" t="s">
        <v>1138</v>
      </c>
      <c r="C1993" s="6" t="s">
        <v>651</v>
      </c>
      <c r="D1993" s="6" t="s">
        <v>1356</v>
      </c>
      <c r="E1993" s="6">
        <v>60.00796682066138</v>
      </c>
      <c r="F1993" s="6" t="s">
        <v>314</v>
      </c>
      <c r="G1993" s="21" t="s">
        <v>1305</v>
      </c>
      <c r="H1993" s="21" t="s">
        <v>1172</v>
      </c>
      <c r="I1993" s="21" t="s">
        <v>1160</v>
      </c>
      <c r="J1993" s="21" t="s">
        <v>240</v>
      </c>
      <c r="K1993" s="21" t="s">
        <v>261</v>
      </c>
      <c r="L1993" s="21" t="s">
        <v>660</v>
      </c>
      <c r="M1993" s="3">
        <v>38.791395730108327</v>
      </c>
      <c r="N1993" s="3">
        <v>60.00796682066138</v>
      </c>
      <c r="O1993" s="21" t="s">
        <v>1453</v>
      </c>
      <c r="P1993" s="21">
        <v>0</v>
      </c>
      <c r="Q1993" s="46">
        <v>4.4631638247769604E-4</v>
      </c>
      <c r="R1993" s="46">
        <v>7.4946991773538953E-4</v>
      </c>
      <c r="S1993" s="46">
        <v>8.7316946210779726E-4</v>
      </c>
      <c r="T1993" s="46">
        <v>1.6426274402601953E-3</v>
      </c>
      <c r="U1993" s="46">
        <v>2.5996017850821265E-3</v>
      </c>
      <c r="V1993" s="46">
        <v>3.1972470283288777E-3</v>
      </c>
      <c r="W1993" s="46">
        <v>4.7044043324124601E-3</v>
      </c>
      <c r="X1993" s="46">
        <v>6.2278792928116763E-3</v>
      </c>
      <c r="Y1993" s="46">
        <v>7.5195332551181672E-3</v>
      </c>
      <c r="Z1993" s="46">
        <v>8.7399596129166361E-3</v>
      </c>
      <c r="AA1993" s="46">
        <v>9.5070951830931796E-3</v>
      </c>
      <c r="AB1993" s="46">
        <v>9.1169480804322699E-3</v>
      </c>
      <c r="AC1993" s="46">
        <v>1.0986806204819849E-2</v>
      </c>
      <c r="AD1993" s="46">
        <v>9.7699165607450997E-3</v>
      </c>
      <c r="AE1993" s="46">
        <v>1.0016049302900169E-2</v>
      </c>
      <c r="AF1993" s="46">
        <v>1.1005285439536987E-2</v>
      </c>
      <c r="AG1993" s="46">
        <v>1.1892130607189383E-2</v>
      </c>
      <c r="AH1993" s="46">
        <v>1.2778975774841776E-2</v>
      </c>
      <c r="AI1993" s="46">
        <v>1.3665820942494168E-2</v>
      </c>
      <c r="AJ1993" s="46">
        <v>1.4552666110146568E-2</v>
      </c>
      <c r="AK1993" s="46">
        <v>0.14999190271545049</v>
      </c>
      <c r="AL1993" s="45">
        <v>0.14999190271545049</v>
      </c>
      <c r="AM1993" s="45">
        <v>4.4631638247769604E-4</v>
      </c>
      <c r="AN1993" s="45">
        <v>1.1957863002130856E-3</v>
      </c>
      <c r="AO1993" s="45">
        <v>2.068955762320883E-3</v>
      </c>
      <c r="AP1993" s="45">
        <v>3.7115832025810783E-3</v>
      </c>
      <c r="AQ1993" s="45">
        <v>6.3111849876632048E-3</v>
      </c>
      <c r="AR1993" s="45">
        <v>9.5084320159920833E-3</v>
      </c>
      <c r="AS1993" s="45">
        <v>1.4212836348404544E-2</v>
      </c>
      <c r="AT1993" s="45">
        <v>2.0440715641216221E-2</v>
      </c>
      <c r="AU1993" s="45">
        <v>2.7960248896334389E-2</v>
      </c>
      <c r="AV1993" s="45">
        <v>3.6700208509251028E-2</v>
      </c>
      <c r="AW1993" s="45">
        <v>4.6207303692344208E-2</v>
      </c>
      <c r="AX1993" s="45">
        <v>5.532425177277648E-2</v>
      </c>
      <c r="AY1993" s="45">
        <v>6.631105797759633E-2</v>
      </c>
      <c r="AZ1993" s="45">
        <v>7.6080974538341423E-2</v>
      </c>
      <c r="BA1993" s="45">
        <v>8.6097023841241599E-2</v>
      </c>
      <c r="BB1993" s="45">
        <v>9.7102309280778593E-2</v>
      </c>
      <c r="BC1993" s="45">
        <v>0.10899443988796798</v>
      </c>
      <c r="BD1993" s="45">
        <v>0.12177341566280975</v>
      </c>
      <c r="BE1993" s="45">
        <v>0.13543923660530391</v>
      </c>
      <c r="BF1993" s="45">
        <v>0.14999190271545049</v>
      </c>
    </row>
    <row r="1994" spans="1:58" ht="13.5" thickBot="1" x14ac:dyDescent="0.25">
      <c r="A1994" s="6" t="s">
        <v>1356</v>
      </c>
      <c r="B1994" s="6" t="s">
        <v>1354</v>
      </c>
      <c r="C1994" s="6" t="s">
        <v>651</v>
      </c>
      <c r="D1994" s="6" t="s">
        <v>1356</v>
      </c>
      <c r="E1994" s="6">
        <v>61.782808228280764</v>
      </c>
      <c r="F1994" s="6" t="s">
        <v>314</v>
      </c>
      <c r="G1994" s="21" t="s">
        <v>1305</v>
      </c>
      <c r="H1994" s="21" t="s">
        <v>1172</v>
      </c>
      <c r="I1994" s="21" t="s">
        <v>1160</v>
      </c>
      <c r="J1994" s="21" t="s">
        <v>240</v>
      </c>
      <c r="K1994" s="21" t="s">
        <v>263</v>
      </c>
      <c r="L1994" s="21" t="s">
        <v>661</v>
      </c>
      <c r="M1994" s="3">
        <v>40.57563492394047</v>
      </c>
      <c r="N1994" s="3">
        <v>61.782808228280764</v>
      </c>
      <c r="O1994" s="21" t="s">
        <v>1454</v>
      </c>
      <c r="P1994" s="21">
        <v>0</v>
      </c>
      <c r="Q1994" s="46">
        <v>3.3625932885963368E-5</v>
      </c>
      <c r="R1994" s="46">
        <v>5.1526126876578418E-5</v>
      </c>
      <c r="S1994" s="46">
        <v>8.1801850848969133E-5</v>
      </c>
      <c r="T1994" s="46">
        <v>1.1972365762846937E-4</v>
      </c>
      <c r="U1994" s="46">
        <v>2.140050161525539E-4</v>
      </c>
      <c r="V1994" s="46">
        <v>2.9850065955176096E-4</v>
      </c>
      <c r="W1994" s="46">
        <v>3.700342070863531E-4</v>
      </c>
      <c r="X1994" s="46">
        <v>4.0352395769382938E-4</v>
      </c>
      <c r="Y1994" s="46">
        <v>3.9703158519972342E-4</v>
      </c>
      <c r="Z1994" s="46">
        <v>4.1852760768591165E-4</v>
      </c>
      <c r="AA1994" s="46">
        <v>5.1715141728570109E-4</v>
      </c>
      <c r="AB1994" s="46">
        <v>5.6093105734732001E-4</v>
      </c>
      <c r="AC1994" s="46">
        <v>5.8653490046744951E-4</v>
      </c>
      <c r="AD1994" s="46">
        <v>6.0784266737076752E-4</v>
      </c>
      <c r="AE1994" s="46">
        <v>6.1299031422917198E-4</v>
      </c>
      <c r="AF1994" s="46">
        <v>6.046689748357946E-4</v>
      </c>
      <c r="AG1994" s="46">
        <v>5.9008122536855564E-4</v>
      </c>
      <c r="AH1994" s="46">
        <v>5.7549347590131646E-4</v>
      </c>
      <c r="AI1994" s="46">
        <v>5.6090572643407739E-4</v>
      </c>
      <c r="AJ1994" s="46">
        <v>5.4631797696683821E-4</v>
      </c>
      <c r="AK1994" s="46">
        <v>8.1512183378171042E-3</v>
      </c>
      <c r="AL1994" s="45">
        <v>8.1512183378171042E-3</v>
      </c>
      <c r="AM1994" s="45">
        <v>3.3625932885963368E-5</v>
      </c>
      <c r="AN1994" s="45">
        <v>8.5152059762541785E-5</v>
      </c>
      <c r="AO1994" s="45">
        <v>1.669539106115109E-4</v>
      </c>
      <c r="AP1994" s="45">
        <v>2.8667756823998029E-4</v>
      </c>
      <c r="AQ1994" s="45">
        <v>5.0068258439253416E-4</v>
      </c>
      <c r="AR1994" s="45">
        <v>7.9918324394429507E-4</v>
      </c>
      <c r="AS1994" s="45">
        <v>1.1692174510306481E-3</v>
      </c>
      <c r="AT1994" s="45">
        <v>1.5727414087244776E-3</v>
      </c>
      <c r="AU1994" s="45">
        <v>1.969772993924201E-3</v>
      </c>
      <c r="AV1994" s="45">
        <v>2.3883006016101127E-3</v>
      </c>
      <c r="AW1994" s="45">
        <v>2.9054520188958139E-3</v>
      </c>
      <c r="AX1994" s="45">
        <v>3.4663830762431342E-3</v>
      </c>
      <c r="AY1994" s="45">
        <v>4.0529179767105836E-3</v>
      </c>
      <c r="AZ1994" s="45">
        <v>4.6607606440813507E-3</v>
      </c>
      <c r="BA1994" s="45">
        <v>5.2737509583105227E-3</v>
      </c>
      <c r="BB1994" s="45">
        <v>5.8784199331463173E-3</v>
      </c>
      <c r="BC1994" s="45">
        <v>6.4685011585148729E-3</v>
      </c>
      <c r="BD1994" s="45">
        <v>7.0439946344161893E-3</v>
      </c>
      <c r="BE1994" s="45">
        <v>7.6049003608502667E-3</v>
      </c>
      <c r="BF1994" s="45">
        <v>8.1512183378171042E-3</v>
      </c>
    </row>
    <row r="1995" spans="1:58" ht="13.5" thickBot="1" x14ac:dyDescent="0.25">
      <c r="A1995" s="6" t="s">
        <v>1354</v>
      </c>
      <c r="B1995" s="6" t="s">
        <v>1142</v>
      </c>
      <c r="C1995" s="6" t="s">
        <v>651</v>
      </c>
      <c r="D1995" s="6" t="s">
        <v>1354</v>
      </c>
      <c r="E1995" s="6">
        <v>42.886880320663806</v>
      </c>
      <c r="F1995" s="6" t="s">
        <v>314</v>
      </c>
      <c r="G1995" s="21" t="s">
        <v>1305</v>
      </c>
      <c r="H1995" s="21" t="s">
        <v>1172</v>
      </c>
      <c r="I1995" s="21" t="s">
        <v>1160</v>
      </c>
      <c r="J1995" s="21" t="s">
        <v>240</v>
      </c>
      <c r="K1995" s="21" t="s">
        <v>265</v>
      </c>
      <c r="L1995" s="21" t="s">
        <v>662</v>
      </c>
      <c r="M1995" s="3">
        <v>28.025008052389932</v>
      </c>
      <c r="N1995" s="3">
        <v>42.886880320663806</v>
      </c>
      <c r="O1995" s="21" t="s">
        <v>1455</v>
      </c>
      <c r="P1995" s="21">
        <v>0</v>
      </c>
      <c r="Q1995" s="46">
        <v>2.660392048437782E-5</v>
      </c>
      <c r="R1995" s="46">
        <v>4.1878388061354502E-5</v>
      </c>
      <c r="S1995" s="46">
        <v>6.2082999726106172E-5</v>
      </c>
      <c r="T1995" s="46">
        <v>8.7651576256073544E-5</v>
      </c>
      <c r="U1995" s="46">
        <v>1.1845077491010752E-4</v>
      </c>
      <c r="V1995" s="46">
        <v>1.5463092203556899E-4</v>
      </c>
      <c r="W1995" s="46">
        <v>1.9468276049770426E-4</v>
      </c>
      <c r="X1995" s="46">
        <v>2.3662544025640164E-4</v>
      </c>
      <c r="Y1995" s="46">
        <v>2.7909803856574535E-4</v>
      </c>
      <c r="Z1995" s="46">
        <v>2.9060459553674966E-4</v>
      </c>
      <c r="AA1995" s="46">
        <v>3.5353455715126959E-4</v>
      </c>
      <c r="AB1995" s="46">
        <v>3.8042221985352297E-4</v>
      </c>
      <c r="AC1995" s="46">
        <v>3.9954328772535605E-4</v>
      </c>
      <c r="AD1995" s="46">
        <v>4.1097362361841778E-4</v>
      </c>
      <c r="AE1995" s="46">
        <v>4.1634553025861402E-4</v>
      </c>
      <c r="AF1995" s="46">
        <v>4.1739340961756757E-4</v>
      </c>
      <c r="AG1995" s="46">
        <v>4.141851176073199E-4</v>
      </c>
      <c r="AH1995" s="46">
        <v>4.1097682559707233E-4</v>
      </c>
      <c r="AI1995" s="46">
        <v>4.077685335868246E-4</v>
      </c>
      <c r="AJ1995" s="46">
        <v>4.0456024157657704E-4</v>
      </c>
      <c r="AK1995" s="46">
        <v>5.5080127629227307E-3</v>
      </c>
      <c r="AL1995" s="45">
        <v>5.5080127629227307E-3</v>
      </c>
      <c r="AM1995" s="45">
        <v>2.660392048437782E-5</v>
      </c>
      <c r="AN1995" s="45">
        <v>6.8482308545732325E-5</v>
      </c>
      <c r="AO1995" s="45">
        <v>1.305653082718385E-4</v>
      </c>
      <c r="AP1995" s="45">
        <v>2.1821688452791204E-4</v>
      </c>
      <c r="AQ1995" s="45">
        <v>3.3666765943801956E-4</v>
      </c>
      <c r="AR1995" s="45">
        <v>4.912985814735885E-4</v>
      </c>
      <c r="AS1995" s="45">
        <v>6.8598134197129276E-4</v>
      </c>
      <c r="AT1995" s="45">
        <v>9.2260678222769437E-4</v>
      </c>
      <c r="AU1995" s="45">
        <v>1.2017048207934398E-3</v>
      </c>
      <c r="AV1995" s="45">
        <v>1.4923094163301893E-3</v>
      </c>
      <c r="AW1995" s="45">
        <v>1.8458439734814589E-3</v>
      </c>
      <c r="AX1995" s="45">
        <v>2.2262661933349819E-3</v>
      </c>
      <c r="AY1995" s="45">
        <v>2.625809481060338E-3</v>
      </c>
      <c r="AZ1995" s="45">
        <v>3.0367831046787556E-3</v>
      </c>
      <c r="BA1995" s="45">
        <v>3.4531286349373698E-3</v>
      </c>
      <c r="BB1995" s="45">
        <v>3.8705220445549374E-3</v>
      </c>
      <c r="BC1995" s="45">
        <v>4.2847071621622572E-3</v>
      </c>
      <c r="BD1995" s="45">
        <v>4.6956839877593292E-3</v>
      </c>
      <c r="BE1995" s="45">
        <v>5.1034525213461534E-3</v>
      </c>
      <c r="BF1995" s="45">
        <v>5.5080127629227307E-3</v>
      </c>
    </row>
    <row r="1996" spans="1:58" ht="13.5" thickBot="1" x14ac:dyDescent="0.25">
      <c r="A1996" s="6" t="s">
        <v>1354</v>
      </c>
      <c r="B1996" s="6" t="s">
        <v>1142</v>
      </c>
      <c r="C1996" s="6" t="s">
        <v>651</v>
      </c>
      <c r="D1996" s="6" t="s">
        <v>1354</v>
      </c>
      <c r="E1996" s="6">
        <v>42.886880320663806</v>
      </c>
      <c r="F1996" s="6" t="s">
        <v>314</v>
      </c>
      <c r="G1996" s="21" t="s">
        <v>1305</v>
      </c>
      <c r="H1996" s="21" t="s">
        <v>1172</v>
      </c>
      <c r="I1996" s="21" t="s">
        <v>1160</v>
      </c>
      <c r="J1996" s="21" t="s">
        <v>240</v>
      </c>
      <c r="K1996" s="21" t="s">
        <v>267</v>
      </c>
      <c r="L1996" s="21" t="s">
        <v>663</v>
      </c>
      <c r="M1996" s="3">
        <v>28.025008052389932</v>
      </c>
      <c r="N1996" s="3">
        <v>42.886880320663806</v>
      </c>
      <c r="O1996" s="21" t="s">
        <v>1455</v>
      </c>
      <c r="P1996" s="21">
        <v>0</v>
      </c>
      <c r="Q1996" s="46">
        <v>4.8764574203925599E-6</v>
      </c>
      <c r="R1996" s="46">
        <v>5.1754905844402678E-6</v>
      </c>
      <c r="S1996" s="46">
        <v>7.5404552886284092E-6</v>
      </c>
      <c r="T1996" s="46">
        <v>1.0680448065357923E-5</v>
      </c>
      <c r="U1996" s="46">
        <v>2.1349821141622734E-5</v>
      </c>
      <c r="V1996" s="46">
        <v>3.6338026843265414E-5</v>
      </c>
      <c r="W1996" s="46">
        <v>5.9609703097165536E-5</v>
      </c>
      <c r="X1996" s="46">
        <v>1.2162699039989514E-4</v>
      </c>
      <c r="Y1996" s="46">
        <v>1.4953220125323751E-4</v>
      </c>
      <c r="Z1996" s="46">
        <v>1.5215089618031573E-4</v>
      </c>
      <c r="AA1996" s="46">
        <v>1.8880118445079017E-4</v>
      </c>
      <c r="AB1996" s="46">
        <v>1.798098239945704E-4</v>
      </c>
      <c r="AC1996" s="46">
        <v>1.4987240954141378E-4</v>
      </c>
      <c r="AD1996" s="46">
        <v>1.6242010237905294E-4</v>
      </c>
      <c r="AE1996" s="46">
        <v>1.605346525780739E-4</v>
      </c>
      <c r="AF1996" s="46">
        <v>1.6452755894579016E-4</v>
      </c>
      <c r="AG1996" s="46">
        <v>1.6687936929491085E-4</v>
      </c>
      <c r="AH1996" s="46">
        <v>1.6923117964403155E-4</v>
      </c>
      <c r="AI1996" s="46">
        <v>1.7158298999315222E-4</v>
      </c>
      <c r="AJ1996" s="46">
        <v>1.7393480034227286E-4</v>
      </c>
      <c r="AK1996" s="46">
        <v>2.2564745614383798E-3</v>
      </c>
      <c r="AL1996" s="45">
        <v>2.2564745614383798E-3</v>
      </c>
      <c r="AM1996" s="45">
        <v>4.8764574203925599E-6</v>
      </c>
      <c r="AN1996" s="45">
        <v>1.0051948004832827E-5</v>
      </c>
      <c r="AO1996" s="45">
        <v>1.7592403293461235E-5</v>
      </c>
      <c r="AP1996" s="45">
        <v>2.827285135881916E-5</v>
      </c>
      <c r="AQ1996" s="45">
        <v>4.9622672500441897E-5</v>
      </c>
      <c r="AR1996" s="45">
        <v>8.5960699343707317E-5</v>
      </c>
      <c r="AS1996" s="45">
        <v>1.4557040244087287E-4</v>
      </c>
      <c r="AT1996" s="45">
        <v>2.67197392840768E-4</v>
      </c>
      <c r="AU1996" s="45">
        <v>4.167295940940055E-4</v>
      </c>
      <c r="AV1996" s="45">
        <v>5.6888049027432126E-4</v>
      </c>
      <c r="AW1996" s="45">
        <v>7.5768167472511146E-4</v>
      </c>
      <c r="AX1996" s="45">
        <v>9.374914987196818E-4</v>
      </c>
      <c r="AY1996" s="45">
        <v>1.0873639082610955E-3</v>
      </c>
      <c r="AZ1996" s="45">
        <v>1.2497840106401484E-3</v>
      </c>
      <c r="BA1996" s="45">
        <v>1.4103186632182223E-3</v>
      </c>
      <c r="BB1996" s="45">
        <v>1.5748462221640124E-3</v>
      </c>
      <c r="BC1996" s="45">
        <v>1.7417255914589232E-3</v>
      </c>
      <c r="BD1996" s="45">
        <v>1.9109567711029548E-3</v>
      </c>
      <c r="BE1996" s="45">
        <v>2.0825397610961071E-3</v>
      </c>
      <c r="BF1996" s="45">
        <v>2.2564745614383798E-3</v>
      </c>
    </row>
    <row r="1997" spans="1:58" ht="13.5" thickBot="1" x14ac:dyDescent="0.25">
      <c r="A1997" s="6" t="s">
        <v>1354</v>
      </c>
      <c r="B1997" s="6" t="s">
        <v>1142</v>
      </c>
      <c r="C1997" s="6" t="s">
        <v>651</v>
      </c>
      <c r="D1997" s="6" t="s">
        <v>1354</v>
      </c>
      <c r="E1997" s="6">
        <v>42.473251127219143</v>
      </c>
      <c r="F1997" s="6" t="s">
        <v>314</v>
      </c>
      <c r="G1997" s="21" t="s">
        <v>1305</v>
      </c>
      <c r="H1997" s="21" t="s">
        <v>1172</v>
      </c>
      <c r="I1997" s="21" t="s">
        <v>1160</v>
      </c>
      <c r="J1997" s="21" t="s">
        <v>240</v>
      </c>
      <c r="K1997" s="21" t="s">
        <v>269</v>
      </c>
      <c r="L1997" s="21" t="s">
        <v>664</v>
      </c>
      <c r="M1997" s="3">
        <v>27.621280285947243</v>
      </c>
      <c r="N1997" s="3">
        <v>42.473251127219143</v>
      </c>
      <c r="O1997" s="21" t="s">
        <v>1456</v>
      </c>
      <c r="P1997" s="21">
        <v>0</v>
      </c>
      <c r="Q1997" s="46">
        <v>3.6087792342183434E-4</v>
      </c>
      <c r="R1997" s="46">
        <v>5.725870237314241E-4</v>
      </c>
      <c r="S1997" s="46">
        <v>8.58421235585453E-4</v>
      </c>
      <c r="T1997" s="46">
        <v>1.2252401558442865E-3</v>
      </c>
      <c r="U1997" s="46">
        <v>1.6751081523063026E-3</v>
      </c>
      <c r="V1997" s="46">
        <v>2.2045771968056053E-3</v>
      </c>
      <c r="W1997" s="46">
        <v>2.7968720501612403E-3</v>
      </c>
      <c r="X1997" s="46">
        <v>4.507277469778255E-3</v>
      </c>
      <c r="Y1997" s="46">
        <v>5.9779406353173067E-3</v>
      </c>
      <c r="Z1997" s="46">
        <v>6.8680606110758944E-3</v>
      </c>
      <c r="AA1997" s="46">
        <v>7.8572072781835211E-3</v>
      </c>
      <c r="AB1997" s="46">
        <v>8.6673225390553853E-3</v>
      </c>
      <c r="AC1997" s="46">
        <v>7.920810222202937E-3</v>
      </c>
      <c r="AD1997" s="46">
        <v>8.3478351301579101E-3</v>
      </c>
      <c r="AE1997" s="46">
        <v>7.8787162177240688E-3</v>
      </c>
      <c r="AF1997" s="46">
        <v>8.6356842973585781E-3</v>
      </c>
      <c r="AG1997" s="46">
        <v>9.3121107019783246E-3</v>
      </c>
      <c r="AH1997" s="46">
        <v>9.9885371065980676E-3</v>
      </c>
      <c r="AI1997" s="46">
        <v>1.0664963511217811E-2</v>
      </c>
      <c r="AJ1997" s="46">
        <v>1.1341389915837554E-2</v>
      </c>
      <c r="AK1997" s="46">
        <v>0.11766153937434176</v>
      </c>
      <c r="AL1997" s="45">
        <v>0.11766153937434176</v>
      </c>
      <c r="AM1997" s="45">
        <v>3.6087792342183434E-4</v>
      </c>
      <c r="AN1997" s="45">
        <v>9.3346494715325844E-4</v>
      </c>
      <c r="AO1997" s="45">
        <v>1.7918861827387114E-3</v>
      </c>
      <c r="AP1997" s="45">
        <v>3.0171263385829978E-3</v>
      </c>
      <c r="AQ1997" s="45">
        <v>4.6922344908893006E-3</v>
      </c>
      <c r="AR1997" s="45">
        <v>6.8968116876949054E-3</v>
      </c>
      <c r="AS1997" s="45">
        <v>9.6936837378561458E-3</v>
      </c>
      <c r="AT1997" s="45">
        <v>1.4200961207634401E-2</v>
      </c>
      <c r="AU1997" s="45">
        <v>2.0178901842951708E-2</v>
      </c>
      <c r="AV1997" s="45">
        <v>2.7046962454027601E-2</v>
      </c>
      <c r="AW1997" s="45">
        <v>3.4904169732211124E-2</v>
      </c>
      <c r="AX1997" s="45">
        <v>4.3571492271266513E-2</v>
      </c>
      <c r="AY1997" s="45">
        <v>5.149230249346945E-2</v>
      </c>
      <c r="AZ1997" s="45">
        <v>5.984013762362736E-2</v>
      </c>
      <c r="BA1997" s="45">
        <v>6.7718853841351428E-2</v>
      </c>
      <c r="BB1997" s="45">
        <v>7.6354538138710001E-2</v>
      </c>
      <c r="BC1997" s="45">
        <v>8.5666648840688323E-2</v>
      </c>
      <c r="BD1997" s="45">
        <v>9.5655185947286392E-2</v>
      </c>
      <c r="BE1997" s="45">
        <v>0.10632014945850421</v>
      </c>
      <c r="BF1997" s="45">
        <v>0.11766153937434176</v>
      </c>
    </row>
    <row r="1998" spans="1:58" ht="13.5" thickBot="1" x14ac:dyDescent="0.25">
      <c r="A1998" s="6" t="s">
        <v>1354</v>
      </c>
      <c r="B1998" s="6" t="s">
        <v>1142</v>
      </c>
      <c r="C1998" s="6" t="s">
        <v>651</v>
      </c>
      <c r="D1998" s="6" t="s">
        <v>1354</v>
      </c>
      <c r="E1998" s="6">
        <v>43.582800010617291</v>
      </c>
      <c r="F1998" s="6" t="s">
        <v>314</v>
      </c>
      <c r="G1998" s="21" t="s">
        <v>1305</v>
      </c>
      <c r="H1998" s="21" t="s">
        <v>1172</v>
      </c>
      <c r="I1998" s="21" t="s">
        <v>1160</v>
      </c>
      <c r="J1998" s="21" t="s">
        <v>240</v>
      </c>
      <c r="K1998" s="21" t="s">
        <v>271</v>
      </c>
      <c r="L1998" s="21" t="s">
        <v>665</v>
      </c>
      <c r="M1998" s="3">
        <v>27.734021405974165</v>
      </c>
      <c r="N1998" s="3">
        <v>43.582800010617291</v>
      </c>
      <c r="O1998" s="21" t="s">
        <v>1453</v>
      </c>
      <c r="P1998" s="21">
        <v>0</v>
      </c>
      <c r="Q1998" s="46">
        <v>3.5019964924715079E-3</v>
      </c>
      <c r="R1998" s="46">
        <v>5.5148224117752692E-3</v>
      </c>
      <c r="S1998" s="46">
        <v>8.2204326181501766E-3</v>
      </c>
      <c r="T1998" s="46">
        <v>1.1737600521211309E-2</v>
      </c>
      <c r="U1998" s="46">
        <v>1.6329882502955036E-2</v>
      </c>
      <c r="V1998" s="46">
        <v>2.1855751958038995E-2</v>
      </c>
      <c r="W1998" s="46">
        <v>2.8554130277980198E-2</v>
      </c>
      <c r="X1998" s="46">
        <v>6.544095041078446E-2</v>
      </c>
      <c r="Y1998" s="46">
        <v>9.2959538840624356E-2</v>
      </c>
      <c r="Z1998" s="46">
        <v>0.11310241657737079</v>
      </c>
      <c r="AA1998" s="46">
        <v>0.12616735614730509</v>
      </c>
      <c r="AB1998" s="46">
        <v>0.14255177965551377</v>
      </c>
      <c r="AC1998" s="46">
        <v>0.12456790311997609</v>
      </c>
      <c r="AD1998" s="46">
        <v>0.12330276999836078</v>
      </c>
      <c r="AE1998" s="46">
        <v>0.12035260882086908</v>
      </c>
      <c r="AF1998" s="46">
        <v>0.13055185605602931</v>
      </c>
      <c r="AG1998" s="46">
        <v>0.13952077585725781</v>
      </c>
      <c r="AH1998" s="46">
        <v>0.14848969565848616</v>
      </c>
      <c r="AI1998" s="46">
        <v>0.1574586154597146</v>
      </c>
      <c r="AJ1998" s="46">
        <v>0.166427535260943</v>
      </c>
      <c r="AK1998" s="46">
        <v>1.746608418645818</v>
      </c>
      <c r="AL1998" s="45">
        <v>1.746608418645818</v>
      </c>
      <c r="AM1998" s="45">
        <v>3.5019964924715079E-3</v>
      </c>
      <c r="AN1998" s="45">
        <v>9.0168189042467775E-3</v>
      </c>
      <c r="AO1998" s="45">
        <v>1.7237251522396954E-2</v>
      </c>
      <c r="AP1998" s="45">
        <v>2.8974852043608265E-2</v>
      </c>
      <c r="AQ1998" s="45">
        <v>4.5304734546563301E-2</v>
      </c>
      <c r="AR1998" s="45">
        <v>6.7160486504602296E-2</v>
      </c>
      <c r="AS1998" s="45">
        <v>9.5714616782582501E-2</v>
      </c>
      <c r="AT1998" s="45">
        <v>0.16115556719336696</v>
      </c>
      <c r="AU1998" s="45">
        <v>0.25411510603399134</v>
      </c>
      <c r="AV1998" s="45">
        <v>0.36721752261136215</v>
      </c>
      <c r="AW1998" s="45">
        <v>0.49338487875866721</v>
      </c>
      <c r="AX1998" s="45">
        <v>0.63593665841418101</v>
      </c>
      <c r="AY1998" s="45">
        <v>0.76050456153415713</v>
      </c>
      <c r="AZ1998" s="45">
        <v>0.88380733153251789</v>
      </c>
      <c r="BA1998" s="45">
        <v>1.004159940353387</v>
      </c>
      <c r="BB1998" s="45">
        <v>1.1347117964094162</v>
      </c>
      <c r="BC1998" s="45">
        <v>1.2742325722666741</v>
      </c>
      <c r="BD1998" s="45">
        <v>1.4227222679251603</v>
      </c>
      <c r="BE1998" s="45">
        <v>1.5801808833848749</v>
      </c>
      <c r="BF1998" s="45">
        <v>1.746608418645818</v>
      </c>
    </row>
    <row r="1999" spans="1:58" ht="13.5" thickBot="1" x14ac:dyDescent="0.25">
      <c r="A1999" s="6" t="s">
        <v>1355</v>
      </c>
      <c r="B1999" s="6" t="s">
        <v>1353</v>
      </c>
      <c r="C1999" s="6" t="s">
        <v>651</v>
      </c>
      <c r="D1999" s="6" t="s">
        <v>1355</v>
      </c>
      <c r="E1999" s="6">
        <v>51.32934124448181</v>
      </c>
      <c r="F1999" s="6" t="s">
        <v>314</v>
      </c>
      <c r="G1999" s="21" t="s">
        <v>1305</v>
      </c>
      <c r="H1999" s="21" t="s">
        <v>1172</v>
      </c>
      <c r="I1999" s="21" t="s">
        <v>1160</v>
      </c>
      <c r="J1999" s="21" t="s">
        <v>240</v>
      </c>
      <c r="K1999" s="21" t="s">
        <v>273</v>
      </c>
      <c r="L1999" s="21" t="s">
        <v>666</v>
      </c>
      <c r="M1999" s="3">
        <v>33.533887615197933</v>
      </c>
      <c r="N1999" s="3">
        <v>51.32934124448181</v>
      </c>
      <c r="O1999" s="21" t="s">
        <v>1457</v>
      </c>
      <c r="P1999" s="21">
        <v>0</v>
      </c>
      <c r="Q1999" s="46">
        <v>3.2730760247739798E-4</v>
      </c>
      <c r="R1999" s="46">
        <v>4.4711263255955042E-4</v>
      </c>
      <c r="S1999" s="46">
        <v>6.2402540891529253E-4</v>
      </c>
      <c r="T1999" s="46">
        <v>7.7277146064216797E-4</v>
      </c>
      <c r="U1999" s="46">
        <v>1.093626666359188E-3</v>
      </c>
      <c r="V1999" s="46">
        <v>1.5144165557752624E-3</v>
      </c>
      <c r="W1999" s="46">
        <v>2.232432808211276E-3</v>
      </c>
      <c r="X1999" s="46">
        <v>3.1933909503806465E-3</v>
      </c>
      <c r="Y1999" s="46">
        <v>4.1529612996666311E-3</v>
      </c>
      <c r="Z1999" s="46">
        <v>4.2586509978030894E-3</v>
      </c>
      <c r="AA1999" s="46">
        <v>4.7729655144978364E-3</v>
      </c>
      <c r="AB1999" s="46">
        <v>4.8602447231989943E-3</v>
      </c>
      <c r="AC1999" s="46">
        <v>4.4985452386507021E-3</v>
      </c>
      <c r="AD1999" s="46">
        <v>4.5545258237323508E-3</v>
      </c>
      <c r="AE1999" s="46">
        <v>4.476783328627343E-3</v>
      </c>
      <c r="AF1999" s="46">
        <v>4.4624646070965737E-3</v>
      </c>
      <c r="AG1999" s="46">
        <v>4.4023811165346911E-3</v>
      </c>
      <c r="AH1999" s="46">
        <v>4.3422976259728085E-3</v>
      </c>
      <c r="AI1999" s="46">
        <v>4.2822141354109267E-3</v>
      </c>
      <c r="AJ1999" s="46">
        <v>4.222130644849045E-3</v>
      </c>
      <c r="AK1999" s="46">
        <v>6.3491249141361769E-2</v>
      </c>
      <c r="AL1999" s="45">
        <v>6.3491249141361769E-2</v>
      </c>
      <c r="AM1999" s="45">
        <v>3.2730760247739798E-4</v>
      </c>
      <c r="AN1999" s="45">
        <v>7.744202350369484E-4</v>
      </c>
      <c r="AO1999" s="45">
        <v>1.3984456439522408E-3</v>
      </c>
      <c r="AP1999" s="45">
        <v>2.1712171045944087E-3</v>
      </c>
      <c r="AQ1999" s="45">
        <v>3.2648437709535969E-3</v>
      </c>
      <c r="AR1999" s="45">
        <v>4.7792603267288597E-3</v>
      </c>
      <c r="AS1999" s="45">
        <v>7.0116931349401357E-3</v>
      </c>
      <c r="AT1999" s="45">
        <v>1.0205084085320781E-2</v>
      </c>
      <c r="AU1999" s="45">
        <v>1.4358045384987413E-2</v>
      </c>
      <c r="AV1999" s="45">
        <v>1.8616696382790503E-2</v>
      </c>
      <c r="AW1999" s="45">
        <v>2.338966189728834E-2</v>
      </c>
      <c r="AX1999" s="45">
        <v>2.8249906620487333E-2</v>
      </c>
      <c r="AY1999" s="45">
        <v>3.2748451859138036E-2</v>
      </c>
      <c r="AZ1999" s="45">
        <v>3.7302977682870386E-2</v>
      </c>
      <c r="BA1999" s="45">
        <v>4.1779761011497732E-2</v>
      </c>
      <c r="BB1999" s="45">
        <v>4.6242225618594306E-2</v>
      </c>
      <c r="BC1999" s="45">
        <v>5.0644606735128994E-2</v>
      </c>
      <c r="BD1999" s="45">
        <v>5.4986904361101804E-2</v>
      </c>
      <c r="BE1999" s="45">
        <v>5.9269118496512729E-2</v>
      </c>
      <c r="BF1999" s="45">
        <v>6.3491249141361769E-2</v>
      </c>
    </row>
    <row r="2000" spans="1:58" ht="13.5" thickBot="1" x14ac:dyDescent="0.25">
      <c r="A2000" s="6" t="s">
        <v>1355</v>
      </c>
      <c r="B2000" s="6" t="s">
        <v>1353</v>
      </c>
      <c r="C2000" s="6" t="s">
        <v>651</v>
      </c>
      <c r="D2000" s="6" t="s">
        <v>1355</v>
      </c>
      <c r="E2000" s="6">
        <v>51.32934124448181</v>
      </c>
      <c r="F2000" s="6" t="s">
        <v>314</v>
      </c>
      <c r="G2000" s="21" t="s">
        <v>1305</v>
      </c>
      <c r="H2000" s="21" t="s">
        <v>1172</v>
      </c>
      <c r="I2000" s="21" t="s">
        <v>1160</v>
      </c>
      <c r="J2000" s="21" t="s">
        <v>240</v>
      </c>
      <c r="K2000" s="21" t="s">
        <v>275</v>
      </c>
      <c r="L2000" s="21" t="s">
        <v>667</v>
      </c>
      <c r="M2000" s="3">
        <v>33.533887615197933</v>
      </c>
      <c r="N2000" s="3">
        <v>51.32934124448181</v>
      </c>
      <c r="O2000" s="21" t="s">
        <v>1457</v>
      </c>
      <c r="P2000" s="21">
        <v>0</v>
      </c>
      <c r="Q2000" s="46">
        <v>5.7984343390432239E-3</v>
      </c>
      <c r="R2000" s="46">
        <v>8.1333913021852111E-3</v>
      </c>
      <c r="S2000" s="46">
        <v>1.1339426922188223E-2</v>
      </c>
      <c r="T2000" s="46">
        <v>1.45916045644407E-2</v>
      </c>
      <c r="U2000" s="46">
        <v>2.1356218851164694E-2</v>
      </c>
      <c r="V2000" s="46">
        <v>3.022851439505422E-2</v>
      </c>
      <c r="W2000" s="46">
        <v>4.4879460358267793E-2</v>
      </c>
      <c r="X2000" s="46">
        <v>6.7071068710599716E-2</v>
      </c>
      <c r="Y2000" s="46">
        <v>8.6968568997640647E-2</v>
      </c>
      <c r="Z2000" s="46">
        <v>9.0791528234641997E-2</v>
      </c>
      <c r="AA2000" s="46">
        <v>0.10412931299227823</v>
      </c>
      <c r="AB2000" s="46">
        <v>0.10639806229603686</v>
      </c>
      <c r="AC2000" s="46">
        <v>0.10102097852385741</v>
      </c>
      <c r="AD2000" s="46">
        <v>0.10226842801892655</v>
      </c>
      <c r="AE2000" s="46">
        <v>0.10268262921731096</v>
      </c>
      <c r="AF2000" s="46">
        <v>0.10329038625236878</v>
      </c>
      <c r="AG2000" s="46">
        <v>0.10284845058070398</v>
      </c>
      <c r="AH2000" s="46">
        <v>0.1024065149090392</v>
      </c>
      <c r="AI2000" s="46">
        <v>0.10196457923737441</v>
      </c>
      <c r="AJ2000" s="46">
        <v>0.1015226435657096</v>
      </c>
      <c r="AK2000" s="46">
        <v>1.4096902022688322</v>
      </c>
      <c r="AL2000" s="45">
        <v>1.4096902022688322</v>
      </c>
      <c r="AM2000" s="45">
        <v>5.7984343390432239E-3</v>
      </c>
      <c r="AN2000" s="45">
        <v>1.3931825641228435E-2</v>
      </c>
      <c r="AO2000" s="45">
        <v>2.5271252563416658E-2</v>
      </c>
      <c r="AP2000" s="45">
        <v>3.9862857127857358E-2</v>
      </c>
      <c r="AQ2000" s="45">
        <v>6.1219075979022056E-2</v>
      </c>
      <c r="AR2000" s="45">
        <v>9.1447590374076279E-2</v>
      </c>
      <c r="AS2000" s="45">
        <v>0.13632705073234408</v>
      </c>
      <c r="AT2000" s="45">
        <v>0.20339811944294378</v>
      </c>
      <c r="AU2000" s="45">
        <v>0.29036668844058444</v>
      </c>
      <c r="AV2000" s="45">
        <v>0.38115821667522642</v>
      </c>
      <c r="AW2000" s="45">
        <v>0.48528752966750466</v>
      </c>
      <c r="AX2000" s="45">
        <v>0.59168559196354154</v>
      </c>
      <c r="AY2000" s="45">
        <v>0.69270657048739892</v>
      </c>
      <c r="AZ2000" s="45">
        <v>0.79497499850632547</v>
      </c>
      <c r="BA2000" s="45">
        <v>0.89765762772363644</v>
      </c>
      <c r="BB2000" s="45">
        <v>1.0009480139760052</v>
      </c>
      <c r="BC2000" s="45">
        <v>1.1037964645567091</v>
      </c>
      <c r="BD2000" s="45">
        <v>1.2062029794657483</v>
      </c>
      <c r="BE2000" s="45">
        <v>1.3081675587031227</v>
      </c>
      <c r="BF2000" s="45">
        <v>1.4096902022688322</v>
      </c>
    </row>
    <row r="2001" spans="1:58" ht="13.5" thickBot="1" x14ac:dyDescent="0.25">
      <c r="A2001" s="6" t="s">
        <v>1353</v>
      </c>
      <c r="B2001" s="6" t="s">
        <v>1137</v>
      </c>
      <c r="C2001" s="6" t="s">
        <v>651</v>
      </c>
      <c r="D2001" s="6" t="s">
        <v>1353</v>
      </c>
      <c r="E2001" s="6">
        <v>30.154596616095258</v>
      </c>
      <c r="F2001" s="6" t="s">
        <v>314</v>
      </c>
      <c r="G2001" s="21" t="s">
        <v>1305</v>
      </c>
      <c r="H2001" s="21" t="s">
        <v>1172</v>
      </c>
      <c r="I2001" s="21" t="s">
        <v>1160</v>
      </c>
      <c r="J2001" s="21" t="s">
        <v>240</v>
      </c>
      <c r="K2001" s="21" t="s">
        <v>277</v>
      </c>
      <c r="L2001" s="21" t="s">
        <v>668</v>
      </c>
      <c r="M2001" s="3">
        <v>18.694194100047362</v>
      </c>
      <c r="N2001" s="3">
        <v>30.154596616095258</v>
      </c>
      <c r="O2001" s="21" t="s">
        <v>1453</v>
      </c>
      <c r="P2001" s="21">
        <v>0</v>
      </c>
      <c r="Q2001" s="46">
        <v>1.4133754680142677E-3</v>
      </c>
      <c r="R2001" s="46">
        <v>2.6755245888636751E-3</v>
      </c>
      <c r="S2001" s="46">
        <v>3.1902343170599097E-3</v>
      </c>
      <c r="T2001" s="46">
        <v>4.5664661467884581E-3</v>
      </c>
      <c r="U2001" s="46">
        <v>6.929596609145201E-3</v>
      </c>
      <c r="V2001" s="46">
        <v>1.5687239377118089E-2</v>
      </c>
      <c r="W2001" s="46">
        <v>2.1100311607589503E-2</v>
      </c>
      <c r="X2001" s="46">
        <v>3.4478182839035934E-2</v>
      </c>
      <c r="Y2001" s="46">
        <v>5.4734616863981768E-2</v>
      </c>
      <c r="Z2001" s="46">
        <v>7.2693833663773785E-2</v>
      </c>
      <c r="AA2001" s="46">
        <v>9.1137401042010249E-2</v>
      </c>
      <c r="AB2001" s="46">
        <v>8.9812094305898066E-2</v>
      </c>
      <c r="AC2001" s="46">
        <v>9.9374801158322798E-2</v>
      </c>
      <c r="AD2001" s="46">
        <v>9.4285598597665651E-2</v>
      </c>
      <c r="AE2001" s="46">
        <v>9.5832863510269789E-2</v>
      </c>
      <c r="AF2001" s="46">
        <v>9.8474244421071402E-2</v>
      </c>
      <c r="AG2001" s="46">
        <v>0.10013595565787013</v>
      </c>
      <c r="AH2001" s="46">
        <v>0.1017976668946689</v>
      </c>
      <c r="AI2001" s="46">
        <v>0.1034593781314677</v>
      </c>
      <c r="AJ2001" s="46">
        <v>0.10512108936826647</v>
      </c>
      <c r="AK2001" s="46">
        <v>1.1969004745688818</v>
      </c>
      <c r="AL2001" s="45">
        <v>1.1969004745688818</v>
      </c>
      <c r="AM2001" s="45">
        <v>1.4133754680142677E-3</v>
      </c>
      <c r="AN2001" s="45">
        <v>4.0889000568779428E-3</v>
      </c>
      <c r="AO2001" s="45">
        <v>7.2791343739378525E-3</v>
      </c>
      <c r="AP2001" s="45">
        <v>1.1845600520726311E-2</v>
      </c>
      <c r="AQ2001" s="45">
        <v>1.877519712987151E-2</v>
      </c>
      <c r="AR2001" s="45">
        <v>3.4462436506989602E-2</v>
      </c>
      <c r="AS2001" s="45">
        <v>5.5562748114579105E-2</v>
      </c>
      <c r="AT2001" s="45">
        <v>9.0040930953615039E-2</v>
      </c>
      <c r="AU2001" s="45">
        <v>0.1447755478175968</v>
      </c>
      <c r="AV2001" s="45">
        <v>0.21746938148137057</v>
      </c>
      <c r="AW2001" s="45">
        <v>0.30860678252338081</v>
      </c>
      <c r="AX2001" s="45">
        <v>0.3984188768292789</v>
      </c>
      <c r="AY2001" s="45">
        <v>0.49779367798760171</v>
      </c>
      <c r="AZ2001" s="45">
        <v>0.59207927658526738</v>
      </c>
      <c r="BA2001" s="45">
        <v>0.68791214009553714</v>
      </c>
      <c r="BB2001" s="45">
        <v>0.78638638451660858</v>
      </c>
      <c r="BC2001" s="45">
        <v>0.88652234017447873</v>
      </c>
      <c r="BD2001" s="45">
        <v>0.98832000706914758</v>
      </c>
      <c r="BE2001" s="45">
        <v>1.0917793852006152</v>
      </c>
      <c r="BF2001" s="45">
        <v>1.1969004745688818</v>
      </c>
    </row>
    <row r="2002" spans="1:58" ht="13.5" thickBot="1" x14ac:dyDescent="0.25">
      <c r="A2002" s="6" t="s">
        <v>1142</v>
      </c>
      <c r="B2002" s="6" t="s">
        <v>1137</v>
      </c>
      <c r="C2002" s="6" t="s">
        <v>651</v>
      </c>
      <c r="D2002" s="6" t="s">
        <v>1142</v>
      </c>
      <c r="E2002" s="6">
        <v>27.682392751886894</v>
      </c>
      <c r="F2002" s="6" t="s">
        <v>314</v>
      </c>
      <c r="G2002" s="21" t="s">
        <v>1305</v>
      </c>
      <c r="H2002" s="21" t="s">
        <v>1172</v>
      </c>
      <c r="I2002" s="21" t="s">
        <v>1160</v>
      </c>
      <c r="J2002" s="21" t="s">
        <v>240</v>
      </c>
      <c r="K2002" s="21" t="s">
        <v>279</v>
      </c>
      <c r="L2002" s="21" t="s">
        <v>669</v>
      </c>
      <c r="M2002" s="3">
        <v>17.02991367913824</v>
      </c>
      <c r="N2002" s="3">
        <v>27.682392751886894</v>
      </c>
      <c r="O2002" s="21" t="s">
        <v>1453</v>
      </c>
      <c r="P2002" s="21">
        <v>0</v>
      </c>
      <c r="Q2002" s="46">
        <v>1.3445771857331926E-2</v>
      </c>
      <c r="R2002" s="46">
        <v>2.0597476513840939E-2</v>
      </c>
      <c r="S2002" s="46">
        <v>2.5185160405257215E-2</v>
      </c>
      <c r="T2002" s="46">
        <v>4.7468406382655128E-2</v>
      </c>
      <c r="U2002" s="46">
        <v>7.0946786926153582E-2</v>
      </c>
      <c r="V2002" s="46">
        <v>9.6869993863083065E-2</v>
      </c>
      <c r="W2002" s="46">
        <v>0.13025221914100837</v>
      </c>
      <c r="X2002" s="46">
        <v>0.17183154166472875</v>
      </c>
      <c r="Y2002" s="46">
        <v>0.20823892439088981</v>
      </c>
      <c r="Z2002" s="46">
        <v>0.22908829967579811</v>
      </c>
      <c r="AA2002" s="46">
        <v>0.27912681683417179</v>
      </c>
      <c r="AB2002" s="46">
        <v>0.28122228147589989</v>
      </c>
      <c r="AC2002" s="46">
        <v>0.28632177800219211</v>
      </c>
      <c r="AD2002" s="46">
        <v>0.28376940921312255</v>
      </c>
      <c r="AE2002" s="46">
        <v>0.27675372138096299</v>
      </c>
      <c r="AF2002" s="46">
        <v>0.27758714981970878</v>
      </c>
      <c r="AG2002" s="46">
        <v>0.27559141070493265</v>
      </c>
      <c r="AH2002" s="46">
        <v>0.27359567159015641</v>
      </c>
      <c r="AI2002" s="46">
        <v>0.27159993247538017</v>
      </c>
      <c r="AJ2002" s="46">
        <v>0.26960419336060409</v>
      </c>
      <c r="AK2002" s="46">
        <v>3.7890969456778785</v>
      </c>
      <c r="AL2002" s="45">
        <v>3.7890969456778785</v>
      </c>
      <c r="AM2002" s="45">
        <v>1.3445771857331926E-2</v>
      </c>
      <c r="AN2002" s="45">
        <v>3.4043248371172868E-2</v>
      </c>
      <c r="AO2002" s="45">
        <v>5.9228408776430083E-2</v>
      </c>
      <c r="AP2002" s="45">
        <v>0.10669681515908522</v>
      </c>
      <c r="AQ2002" s="45">
        <v>0.1776436020852388</v>
      </c>
      <c r="AR2002" s="45">
        <v>0.27451359594832186</v>
      </c>
      <c r="AS2002" s="45">
        <v>0.40476581508933024</v>
      </c>
      <c r="AT2002" s="45">
        <v>0.57659735675405899</v>
      </c>
      <c r="AU2002" s="45">
        <v>0.78483628114494874</v>
      </c>
      <c r="AV2002" s="45">
        <v>1.0139245808207469</v>
      </c>
      <c r="AW2002" s="45">
        <v>1.2930513976549187</v>
      </c>
      <c r="AX2002" s="45">
        <v>1.5742736791308185</v>
      </c>
      <c r="AY2002" s="45">
        <v>1.8605954571330106</v>
      </c>
      <c r="AZ2002" s="45">
        <v>2.144364866346133</v>
      </c>
      <c r="BA2002" s="45">
        <v>2.4211185877270962</v>
      </c>
      <c r="BB2002" s="45">
        <v>2.6987057375468049</v>
      </c>
      <c r="BC2002" s="45">
        <v>2.9742971482517375</v>
      </c>
      <c r="BD2002" s="45">
        <v>3.2478928198418942</v>
      </c>
      <c r="BE2002" s="45">
        <v>3.5194927523172743</v>
      </c>
      <c r="BF2002" s="45">
        <v>3.7890969456778785</v>
      </c>
    </row>
    <row r="2003" spans="1:58" ht="13.5" thickBot="1" x14ac:dyDescent="0.25">
      <c r="A2003" s="6" t="s">
        <v>1350</v>
      </c>
      <c r="B2003" s="6" t="s">
        <v>1352</v>
      </c>
      <c r="C2003" s="6" t="s">
        <v>687</v>
      </c>
      <c r="D2003" s="6" t="s">
        <v>1350</v>
      </c>
      <c r="E2003" s="6">
        <v>-33.044030830041024</v>
      </c>
      <c r="F2003" s="6" t="s">
        <v>622</v>
      </c>
      <c r="G2003" s="21" t="s">
        <v>1305</v>
      </c>
      <c r="H2003" s="21" t="s">
        <v>1174</v>
      </c>
      <c r="I2003" s="21" t="s">
        <v>1183</v>
      </c>
      <c r="J2003" s="21" t="s">
        <v>240</v>
      </c>
      <c r="K2003" s="21" t="s">
        <v>301</v>
      </c>
      <c r="L2003" s="21" t="s">
        <v>687</v>
      </c>
      <c r="M2003" s="3">
        <v>21.857501981312769</v>
      </c>
      <c r="N2003" s="3">
        <v>-33.044030830041024</v>
      </c>
      <c r="O2003" s="21" t="s">
        <v>1489</v>
      </c>
      <c r="P2003" s="21" t="s">
        <v>1489</v>
      </c>
      <c r="Q2003" s="46">
        <v>2.7860882759394707E-2</v>
      </c>
      <c r="R2003" s="46">
        <v>3.6415334522641139E-2</v>
      </c>
      <c r="S2003" s="46">
        <v>4.5758278706124228E-2</v>
      </c>
      <c r="T2003" s="46">
        <v>5.5266095674206761E-2</v>
      </c>
      <c r="U2003" s="46">
        <v>6.4159865086872908E-2</v>
      </c>
      <c r="V2003" s="46">
        <v>7.1750678931431569E-2</v>
      </c>
      <c r="W2003" s="46">
        <v>7.7535316959582351E-2</v>
      </c>
      <c r="X2003" s="46">
        <v>8.1402314992888011E-2</v>
      </c>
      <c r="Y2003" s="46">
        <v>8.3599800171268709E-2</v>
      </c>
      <c r="Z2003" s="46">
        <v>8.4609228942415571E-2</v>
      </c>
      <c r="AA2003" s="46">
        <v>8.4905726492001704E-2</v>
      </c>
      <c r="AB2003" s="46">
        <v>8.4836676923555496E-2</v>
      </c>
      <c r="AC2003" s="46">
        <v>8.4616631212765983E-2</v>
      </c>
      <c r="AD2003" s="46">
        <v>8.4377816237819883E-2</v>
      </c>
      <c r="AE2003" s="46">
        <v>8.4136649256268126E-2</v>
      </c>
      <c r="AF2003" s="46">
        <v>8.3899199993202667E-2</v>
      </c>
      <c r="AG2003" s="46">
        <v>8.3662199403277585E-2</v>
      </c>
      <c r="AH2003" s="46">
        <v>8.342586923937638E-2</v>
      </c>
      <c r="AI2003" s="46">
        <v>8.3190207602065844E-2</v>
      </c>
      <c r="AJ2003" s="46">
        <v>8.295521259730311E-2</v>
      </c>
      <c r="AK2003" s="46">
        <v>0.90285633610564942</v>
      </c>
      <c r="AL2003" s="45">
        <v>0.90285633610564942</v>
      </c>
      <c r="AM2003" s="45">
        <v>2.7860882759394707E-2</v>
      </c>
      <c r="AN2003" s="45">
        <v>6.427621728203585E-2</v>
      </c>
      <c r="AO2003" s="45">
        <v>0.11003449598816008</v>
      </c>
      <c r="AP2003" s="45">
        <v>0.16530059166236682</v>
      </c>
      <c r="AQ2003" s="45">
        <v>0.22946045674923973</v>
      </c>
      <c r="AR2003" s="45">
        <v>0.30121113568067132</v>
      </c>
      <c r="AS2003" s="45">
        <v>0.37874645264025364</v>
      </c>
      <c r="AT2003" s="45">
        <v>0.46014876763314166</v>
      </c>
      <c r="AU2003" s="45">
        <v>0.54374856780441039</v>
      </c>
      <c r="AV2003" s="45">
        <v>0.6283577967468259</v>
      </c>
      <c r="AW2003" s="45">
        <v>0.71326352323882758</v>
      </c>
      <c r="AX2003" s="45">
        <v>0.79810020016238303</v>
      </c>
      <c r="AY2003" s="45">
        <v>0.882716831375149</v>
      </c>
      <c r="AZ2003" s="45">
        <v>0.90285633610564942</v>
      </c>
      <c r="BA2003" s="45">
        <v>0.90285633610564942</v>
      </c>
      <c r="BB2003" s="45">
        <v>0.90285633610564942</v>
      </c>
      <c r="BC2003" s="45">
        <v>0.90285633610564942</v>
      </c>
      <c r="BD2003" s="45">
        <v>0.90285633610564942</v>
      </c>
      <c r="BE2003" s="45">
        <v>0.90285633610564942</v>
      </c>
      <c r="BF2003" s="45">
        <v>0.90285633610564942</v>
      </c>
    </row>
    <row r="2004" spans="1:58" ht="13.5" thickBot="1" x14ac:dyDescent="0.25">
      <c r="A2004" s="6" t="s">
        <v>1350</v>
      </c>
      <c r="B2004" s="6" t="s">
        <v>1141</v>
      </c>
      <c r="C2004" s="6" t="s">
        <v>688</v>
      </c>
      <c r="D2004" s="6" t="s">
        <v>1350</v>
      </c>
      <c r="E2004" s="6">
        <v>-4.0743711913445599</v>
      </c>
      <c r="F2004" s="6" t="s">
        <v>689</v>
      </c>
      <c r="G2004" s="21" t="s">
        <v>1305</v>
      </c>
      <c r="H2004" s="21" t="s">
        <v>1159</v>
      </c>
      <c r="I2004" s="21" t="s">
        <v>1183</v>
      </c>
      <c r="J2004" s="21" t="s">
        <v>240</v>
      </c>
      <c r="K2004" s="21" t="s">
        <v>240</v>
      </c>
      <c r="L2004" s="21" t="s">
        <v>1272</v>
      </c>
      <c r="M2004" s="3">
        <v>6.3600312148080294</v>
      </c>
      <c r="N2004" s="3">
        <v>-4.0743711913445599</v>
      </c>
      <c r="O2004" s="21" t="s">
        <v>1494</v>
      </c>
      <c r="P2004" s="21">
        <v>0</v>
      </c>
      <c r="Q2004" s="46">
        <v>9.3319873642876729E-3</v>
      </c>
      <c r="R2004" s="46">
        <v>1.1732595948999964E-2</v>
      </c>
      <c r="S2004" s="46">
        <v>1.4604504410829753E-2</v>
      </c>
      <c r="T2004" s="46">
        <v>1.7080409059519651E-2</v>
      </c>
      <c r="U2004" s="46">
        <v>1.9553195650045384E-2</v>
      </c>
      <c r="V2004" s="46">
        <v>2.2958502166185165E-2</v>
      </c>
      <c r="W2004" s="46">
        <v>2.5139257150848301E-2</v>
      </c>
      <c r="X2004" s="46">
        <v>2.54996960070498E-2</v>
      </c>
      <c r="Y2004" s="46">
        <v>2.3725968004094398E-2</v>
      </c>
      <c r="Z2004" s="46">
        <v>1.9982771614358508E-2</v>
      </c>
      <c r="AA2004" s="46">
        <v>1.4945818297121955E-2</v>
      </c>
      <c r="AB2004" s="46">
        <v>9.6288954931546822E-3</v>
      </c>
      <c r="AC2004" s="46">
        <v>5.0194677099555897E-3</v>
      </c>
      <c r="AD2004" s="46">
        <v>1.708003516466894E-3</v>
      </c>
      <c r="AE2004" s="46">
        <v>0</v>
      </c>
      <c r="AF2004" s="46">
        <v>0</v>
      </c>
      <c r="AG2004" s="46">
        <v>0</v>
      </c>
      <c r="AH2004" s="46">
        <v>0</v>
      </c>
      <c r="AI2004" s="46">
        <v>0</v>
      </c>
      <c r="AJ2004" s="46">
        <v>0</v>
      </c>
      <c r="AK2004" s="46">
        <v>0.18653187066435253</v>
      </c>
      <c r="AL2004" s="45">
        <v>0.18653187066435253</v>
      </c>
      <c r="AM2004" s="45">
        <v>9.3319873642876729E-3</v>
      </c>
      <c r="AN2004" s="45">
        <v>2.1064583313287637E-2</v>
      </c>
      <c r="AO2004" s="45">
        <v>3.5669087724117393E-2</v>
      </c>
      <c r="AP2004" s="45">
        <v>5.2749496783637044E-2</v>
      </c>
      <c r="AQ2004" s="45">
        <v>7.2302692433682425E-2</v>
      </c>
      <c r="AR2004" s="45">
        <v>9.5261194599867594E-2</v>
      </c>
      <c r="AS2004" s="45">
        <v>0.1204004517507159</v>
      </c>
      <c r="AT2004" s="45">
        <v>0.14590014775776569</v>
      </c>
      <c r="AU2004" s="45">
        <v>0.1696261157618601</v>
      </c>
      <c r="AV2004" s="45">
        <v>0.18653187066435253</v>
      </c>
      <c r="AW2004" s="45">
        <v>0.18653187066435253</v>
      </c>
      <c r="AX2004" s="45">
        <v>0.18653187066435253</v>
      </c>
      <c r="AY2004" s="45">
        <v>0.18653187066435253</v>
      </c>
      <c r="AZ2004" s="45">
        <v>0.18653187066435253</v>
      </c>
      <c r="BA2004" s="45">
        <v>0.18653187066435253</v>
      </c>
      <c r="BB2004" s="45">
        <v>0.18653187066435253</v>
      </c>
      <c r="BC2004" s="45">
        <v>0.18653187066435253</v>
      </c>
      <c r="BD2004" s="45">
        <v>0.18653187066435253</v>
      </c>
      <c r="BE2004" s="45">
        <v>0.18653187066435253</v>
      </c>
      <c r="BF2004" s="45">
        <v>0.18653187066435253</v>
      </c>
    </row>
    <row r="2005" spans="1:58" ht="13.5" thickBot="1" x14ac:dyDescent="0.25">
      <c r="A2005" s="6" t="s">
        <v>1351</v>
      </c>
      <c r="B2005" s="6" t="s">
        <v>1137</v>
      </c>
      <c r="C2005" s="6" t="s">
        <v>688</v>
      </c>
      <c r="D2005" s="6" t="s">
        <v>1351</v>
      </c>
      <c r="E2005" s="6">
        <v>14.350448841726312</v>
      </c>
      <c r="F2005" s="6" t="s">
        <v>689</v>
      </c>
      <c r="G2005" s="21" t="s">
        <v>1305</v>
      </c>
      <c r="H2005" s="21" t="s">
        <v>1159</v>
      </c>
      <c r="I2005" s="21" t="s">
        <v>1183</v>
      </c>
      <c r="J2005" s="21" t="s">
        <v>240</v>
      </c>
      <c r="K2005" s="21" t="s">
        <v>240</v>
      </c>
      <c r="L2005" s="21" t="s">
        <v>1273</v>
      </c>
      <c r="M2005" s="3">
        <v>18.763566248369361</v>
      </c>
      <c r="N2005" s="3">
        <v>14.350448841726312</v>
      </c>
      <c r="O2005" s="21" t="s">
        <v>1494</v>
      </c>
      <c r="P2005" s="21">
        <v>0</v>
      </c>
      <c r="Q2005" s="46">
        <v>3.120127797050494E-2</v>
      </c>
      <c r="R2005" s="46">
        <v>3.9227655721146705E-2</v>
      </c>
      <c r="S2005" s="46">
        <v>4.8829813410120007E-2</v>
      </c>
      <c r="T2005" s="46">
        <v>5.7107941761200952E-2</v>
      </c>
      <c r="U2005" s="46">
        <v>6.5375644958913112E-2</v>
      </c>
      <c r="V2005" s="46">
        <v>7.6761206365849197E-2</v>
      </c>
      <c r="W2005" s="46">
        <v>8.4052508829719666E-2</v>
      </c>
      <c r="X2005" s="46">
        <v>8.5257627579317569E-2</v>
      </c>
      <c r="Y2005" s="46">
        <v>7.9327210155471811E-2</v>
      </c>
      <c r="Z2005" s="46">
        <v>6.6811921986384679E-2</v>
      </c>
      <c r="AA2005" s="46">
        <v>4.9970988277346078E-2</v>
      </c>
      <c r="AB2005" s="46">
        <v>3.2193983243117494E-2</v>
      </c>
      <c r="AC2005" s="46">
        <v>1.6782470996653864E-2</v>
      </c>
      <c r="AD2005" s="46">
        <v>5.7106691652653507E-3</v>
      </c>
      <c r="AE2005" s="46">
        <v>0</v>
      </c>
      <c r="AF2005" s="46">
        <v>0</v>
      </c>
      <c r="AG2005" s="46">
        <v>0</v>
      </c>
      <c r="AH2005" s="46">
        <v>0</v>
      </c>
      <c r="AI2005" s="46">
        <v>0</v>
      </c>
      <c r="AJ2005" s="46">
        <v>0</v>
      </c>
      <c r="AK2005" s="46">
        <v>0.62366487649021718</v>
      </c>
      <c r="AL2005" s="45">
        <v>0.62366487649021718</v>
      </c>
      <c r="AM2005" s="45">
        <v>3.120127797050494E-2</v>
      </c>
      <c r="AN2005" s="45">
        <v>7.0428933691651652E-2</v>
      </c>
      <c r="AO2005" s="45">
        <v>0.11925874710177166</v>
      </c>
      <c r="AP2005" s="45">
        <v>0.1763666888629726</v>
      </c>
      <c r="AQ2005" s="45">
        <v>0.2417423338218857</v>
      </c>
      <c r="AR2005" s="45">
        <v>0.31850354018773491</v>
      </c>
      <c r="AS2005" s="45">
        <v>0.40255604901745456</v>
      </c>
      <c r="AT2005" s="45">
        <v>0.48781367659677211</v>
      </c>
      <c r="AU2005" s="45">
        <v>0.56714088675224394</v>
      </c>
      <c r="AV2005" s="45">
        <v>0.62366487649021718</v>
      </c>
      <c r="AW2005" s="45">
        <v>0.62366487649021718</v>
      </c>
      <c r="AX2005" s="45">
        <v>0.62366487649021718</v>
      </c>
      <c r="AY2005" s="45">
        <v>0.62366487649021718</v>
      </c>
      <c r="AZ2005" s="45">
        <v>0.62366487649021718</v>
      </c>
      <c r="BA2005" s="45">
        <v>0.62366487649021718</v>
      </c>
      <c r="BB2005" s="45">
        <v>0.62366487649021718</v>
      </c>
      <c r="BC2005" s="45">
        <v>0.62366487649021718</v>
      </c>
      <c r="BD2005" s="45">
        <v>0.62366487649021718</v>
      </c>
      <c r="BE2005" s="45">
        <v>0.62366487649021718</v>
      </c>
      <c r="BF2005" s="45">
        <v>0.62366487649021718</v>
      </c>
    </row>
    <row r="2006" spans="1:58" ht="13.5" thickBot="1" x14ac:dyDescent="0.25">
      <c r="A2006" s="6" t="s">
        <v>1137</v>
      </c>
      <c r="B2006" s="6" t="s">
        <v>1352</v>
      </c>
      <c r="C2006" s="6" t="s">
        <v>688</v>
      </c>
      <c r="D2006" s="6" t="s">
        <v>1137</v>
      </c>
      <c r="E2006" s="6">
        <v>19.107050404706463</v>
      </c>
      <c r="F2006" s="6" t="s">
        <v>689</v>
      </c>
      <c r="G2006" s="21" t="s">
        <v>1305</v>
      </c>
      <c r="H2006" s="21" t="s">
        <v>1159</v>
      </c>
      <c r="I2006" s="21" t="s">
        <v>1183</v>
      </c>
      <c r="J2006" s="21" t="s">
        <v>240</v>
      </c>
      <c r="K2006" s="21" t="s">
        <v>240</v>
      </c>
      <c r="L2006" s="21" t="s">
        <v>1274</v>
      </c>
      <c r="M2006" s="3">
        <v>21.965696528134348</v>
      </c>
      <c r="N2006" s="3">
        <v>19.107050404706463</v>
      </c>
      <c r="O2006" s="21" t="s">
        <v>1494</v>
      </c>
      <c r="P2006" s="21">
        <v>0</v>
      </c>
      <c r="Q2006" s="46">
        <v>0.25907255651741778</v>
      </c>
      <c r="R2006" s="46">
        <v>0.32571771782776487</v>
      </c>
      <c r="S2006" s="46">
        <v>0.40544700144612539</v>
      </c>
      <c r="T2006" s="46">
        <v>0.47418251532864059</v>
      </c>
      <c r="U2006" s="46">
        <v>0.5428314663742777</v>
      </c>
      <c r="V2006" s="46">
        <v>0.63736882807687734</v>
      </c>
      <c r="W2006" s="46">
        <v>0.69791046266768975</v>
      </c>
      <c r="X2006" s="46">
        <v>0.70791688598344438</v>
      </c>
      <c r="Y2006" s="46">
        <v>0.65867504388122189</v>
      </c>
      <c r="Z2006" s="46">
        <v>0.55475725870002979</v>
      </c>
      <c r="AA2006" s="46">
        <v>0.41492248160322548</v>
      </c>
      <c r="AB2006" s="46">
        <v>0.26731525391869637</v>
      </c>
      <c r="AC2006" s="46">
        <v>0.13934934555862266</v>
      </c>
      <c r="AD2006" s="46">
        <v>4.7417213534299979E-2</v>
      </c>
      <c r="AE2006" s="46">
        <v>0</v>
      </c>
      <c r="AF2006" s="46">
        <v>0</v>
      </c>
      <c r="AG2006" s="46">
        <v>0</v>
      </c>
      <c r="AH2006" s="46">
        <v>0</v>
      </c>
      <c r="AI2006" s="46">
        <v>0</v>
      </c>
      <c r="AJ2006" s="46">
        <v>0</v>
      </c>
      <c r="AK2006" s="46">
        <v>5.1784562835913004</v>
      </c>
      <c r="AL2006" s="45">
        <v>5.1784562835913004</v>
      </c>
      <c r="AM2006" s="45">
        <v>0.25907255651741778</v>
      </c>
      <c r="AN2006" s="45">
        <v>0.58479027434518271</v>
      </c>
      <c r="AO2006" s="45">
        <v>0.99023727579130805</v>
      </c>
      <c r="AP2006" s="45">
        <v>1.4644197911199486</v>
      </c>
      <c r="AQ2006" s="45">
        <v>2.0072512574942261</v>
      </c>
      <c r="AR2006" s="45">
        <v>2.6446200855711033</v>
      </c>
      <c r="AS2006" s="45">
        <v>3.342530548238793</v>
      </c>
      <c r="AT2006" s="45">
        <v>4.050447434222237</v>
      </c>
      <c r="AU2006" s="45">
        <v>4.7091224781034589</v>
      </c>
      <c r="AV2006" s="45">
        <v>5.1784562835913004</v>
      </c>
      <c r="AW2006" s="45">
        <v>5.1784562835913004</v>
      </c>
      <c r="AX2006" s="45">
        <v>5.1784562835913004</v>
      </c>
      <c r="AY2006" s="45">
        <v>5.1784562835913004</v>
      </c>
      <c r="AZ2006" s="45">
        <v>5.1784562835913004</v>
      </c>
      <c r="BA2006" s="45">
        <v>5.1784562835913004</v>
      </c>
      <c r="BB2006" s="45">
        <v>5.1784562835913004</v>
      </c>
      <c r="BC2006" s="45">
        <v>5.1784562835913004</v>
      </c>
      <c r="BD2006" s="45">
        <v>5.1784562835913004</v>
      </c>
      <c r="BE2006" s="45">
        <v>5.1784562835913004</v>
      </c>
      <c r="BF2006" s="45">
        <v>5.1784562835913004</v>
      </c>
    </row>
    <row r="2007" spans="1:58" ht="13.5" thickBot="1" x14ac:dyDescent="0.25">
      <c r="A2007" s="6" t="s">
        <v>1137</v>
      </c>
      <c r="B2007" s="6" t="s">
        <v>1351</v>
      </c>
      <c r="C2007" s="6" t="s">
        <v>690</v>
      </c>
      <c r="D2007" s="6" t="s">
        <v>1137</v>
      </c>
      <c r="E2007" s="6">
        <v>18.625320043388701</v>
      </c>
      <c r="F2007" s="6" t="s">
        <v>28</v>
      </c>
      <c r="G2007" s="21" t="s">
        <v>1305</v>
      </c>
      <c r="H2007" s="21" t="s">
        <v>1174</v>
      </c>
      <c r="I2007" s="21" t="s">
        <v>1160</v>
      </c>
      <c r="J2007" s="21" t="s">
        <v>240</v>
      </c>
      <c r="K2007" s="21" t="s">
        <v>240</v>
      </c>
      <c r="L2007" s="21" t="s">
        <v>691</v>
      </c>
      <c r="M2007" s="3">
        <v>12.180828180353549</v>
      </c>
      <c r="N2007" s="3">
        <v>18.625320043388701</v>
      </c>
      <c r="O2007" s="21" t="s">
        <v>1449</v>
      </c>
      <c r="P2007" s="21">
        <v>0</v>
      </c>
      <c r="Q2007" s="46">
        <v>1.9970348440302758E-2</v>
      </c>
      <c r="R2007" s="46">
        <v>3.1346247789469511E-2</v>
      </c>
      <c r="S2007" s="46">
        <v>4.5152598922112763E-2</v>
      </c>
      <c r="T2007" s="46">
        <v>6.0952649684727689E-2</v>
      </c>
      <c r="U2007" s="46">
        <v>7.7959392616529954E-2</v>
      </c>
      <c r="V2007" s="46">
        <v>9.5180504278703698E-2</v>
      </c>
      <c r="W2007" s="46">
        <v>0.11168287743888269</v>
      </c>
      <c r="X2007" s="46">
        <v>0.12687918433918396</v>
      </c>
      <c r="Y2007" s="46">
        <v>0.1406923177088909</v>
      </c>
      <c r="Z2007" s="46">
        <v>0.15350300823694596</v>
      </c>
      <c r="AA2007" s="46">
        <v>0.15452681449143141</v>
      </c>
      <c r="AB2007" s="46">
        <v>0.15488649872264332</v>
      </c>
      <c r="AC2007" s="46">
        <v>0.15498740249443049</v>
      </c>
      <c r="AD2007" s="46">
        <v>0.15500939493507543</v>
      </c>
      <c r="AE2007" s="46">
        <v>0.15501300987733538</v>
      </c>
      <c r="AF2007" s="46">
        <v>0.1550134437934825</v>
      </c>
      <c r="AG2007" s="46">
        <v>0.1550134437934825</v>
      </c>
      <c r="AH2007" s="46">
        <v>0.1550134437934825</v>
      </c>
      <c r="AI2007" s="46">
        <v>0.1550134437934825</v>
      </c>
      <c r="AJ2007" s="46">
        <v>0.1550134437934825</v>
      </c>
      <c r="AK2007" s="46">
        <v>0.65920752898546064</v>
      </c>
      <c r="AL2007" s="45">
        <v>0.65920752898546064</v>
      </c>
      <c r="AM2007" s="45">
        <v>1.9970348440302758E-2</v>
      </c>
      <c r="AN2007" s="45">
        <v>5.131659622977227E-2</v>
      </c>
      <c r="AO2007" s="45">
        <v>9.646919515188504E-2</v>
      </c>
      <c r="AP2007" s="45">
        <v>0.15742184483661273</v>
      </c>
      <c r="AQ2007" s="45">
        <v>0.23538123745314268</v>
      </c>
      <c r="AR2007" s="45">
        <v>0.33056174173184638</v>
      </c>
      <c r="AS2007" s="45">
        <v>0.4422446191707291</v>
      </c>
      <c r="AT2007" s="45">
        <v>0.5691238035099131</v>
      </c>
      <c r="AU2007" s="45">
        <v>0.65920752898546064</v>
      </c>
      <c r="AV2007" s="45">
        <v>0.65920752898546064</v>
      </c>
      <c r="AW2007" s="45">
        <v>0.65920752898546064</v>
      </c>
      <c r="AX2007" s="45">
        <v>0.65920752898546064</v>
      </c>
      <c r="AY2007" s="45">
        <v>0.65920752898546064</v>
      </c>
      <c r="AZ2007" s="45">
        <v>0.65920752898546064</v>
      </c>
      <c r="BA2007" s="45">
        <v>0.65920752898546064</v>
      </c>
      <c r="BB2007" s="45">
        <v>0.65920752898546064</v>
      </c>
      <c r="BC2007" s="45">
        <v>0.65920752898546064</v>
      </c>
      <c r="BD2007" s="45">
        <v>0.65920752898546064</v>
      </c>
      <c r="BE2007" s="45">
        <v>0.65920752898546064</v>
      </c>
      <c r="BF2007" s="45">
        <v>0.65920752898546064</v>
      </c>
    </row>
    <row r="2008" spans="1:58" ht="13.5" thickBot="1" x14ac:dyDescent="0.25">
      <c r="A2008" s="6" t="s">
        <v>1141</v>
      </c>
      <c r="B2008" s="6" t="s">
        <v>1350</v>
      </c>
      <c r="C2008" s="6" t="s">
        <v>690</v>
      </c>
      <c r="D2008" s="6" t="s">
        <v>1141</v>
      </c>
      <c r="E2008" s="6">
        <v>6.3068998432089867</v>
      </c>
      <c r="F2008" s="6" t="s">
        <v>28</v>
      </c>
      <c r="G2008" s="21" t="s">
        <v>1305</v>
      </c>
      <c r="H2008" s="21" t="s">
        <v>1174</v>
      </c>
      <c r="I2008" s="21" t="s">
        <v>1160</v>
      </c>
      <c r="J2008" s="21" t="s">
        <v>240</v>
      </c>
      <c r="K2008" s="21" t="s">
        <v>240</v>
      </c>
      <c r="L2008" s="21" t="s">
        <v>692</v>
      </c>
      <c r="M2008" s="3">
        <v>3.5748509040151459</v>
      </c>
      <c r="N2008" s="3">
        <v>6.3068998432089867</v>
      </c>
      <c r="O2008" s="21" t="s">
        <v>1495</v>
      </c>
      <c r="P2008" s="21">
        <v>0</v>
      </c>
      <c r="Q2008" s="46">
        <v>5.458495009309379E-2</v>
      </c>
      <c r="R2008" s="46">
        <v>8.5678693905052603E-2</v>
      </c>
      <c r="S2008" s="46">
        <v>0.12341559117531554</v>
      </c>
      <c r="T2008" s="46">
        <v>0.16660186731485238</v>
      </c>
      <c r="U2008" s="46">
        <v>0.21308639496110257</v>
      </c>
      <c r="V2008" s="46">
        <v>0.2601568566226668</v>
      </c>
      <c r="W2008" s="46">
        <v>0.30526279045545296</v>
      </c>
      <c r="X2008" s="46">
        <v>0.34679885359585688</v>
      </c>
      <c r="Y2008" s="46">
        <v>0.38455428875356573</v>
      </c>
      <c r="Z2008" s="46">
        <v>0.41956974705777506</v>
      </c>
      <c r="AA2008" s="46">
        <v>0.42236811652404355</v>
      </c>
      <c r="AB2008" s="46">
        <v>0.42335124137380098</v>
      </c>
      <c r="AC2008" s="46">
        <v>0.4236270416365589</v>
      </c>
      <c r="AD2008" s="46">
        <v>0.42368715357094111</v>
      </c>
      <c r="AE2008" s="46">
        <v>0.42369703429202299</v>
      </c>
      <c r="AF2008" s="46">
        <v>0.4236982203149563</v>
      </c>
      <c r="AG2008" s="46">
        <v>0.4236982203149563</v>
      </c>
      <c r="AH2008" s="46">
        <v>0.4236982203149563</v>
      </c>
      <c r="AI2008" s="46">
        <v>0.4236982203149563</v>
      </c>
      <c r="AJ2008" s="46">
        <v>0.4236982203149563</v>
      </c>
      <c r="AK2008" s="46">
        <v>1.8018118300853008</v>
      </c>
      <c r="AL2008" s="45">
        <v>1.8018118300853008</v>
      </c>
      <c r="AM2008" s="45">
        <v>5.458495009309379E-2</v>
      </c>
      <c r="AN2008" s="45">
        <v>0.14026364399814639</v>
      </c>
      <c r="AO2008" s="45">
        <v>0.26367923517346192</v>
      </c>
      <c r="AP2008" s="45">
        <v>0.4302811024883143</v>
      </c>
      <c r="AQ2008" s="45">
        <v>0.6433674974494169</v>
      </c>
      <c r="AR2008" s="45">
        <v>0.90352435407208365</v>
      </c>
      <c r="AS2008" s="45">
        <v>1.2087871445275367</v>
      </c>
      <c r="AT2008" s="45">
        <v>1.5555859981233935</v>
      </c>
      <c r="AU2008" s="45">
        <v>1.8018118300853008</v>
      </c>
      <c r="AV2008" s="45">
        <v>1.8018118300853008</v>
      </c>
      <c r="AW2008" s="45">
        <v>1.8018118300853008</v>
      </c>
      <c r="AX2008" s="45">
        <v>1.8018118300853008</v>
      </c>
      <c r="AY2008" s="45">
        <v>1.8018118300853008</v>
      </c>
      <c r="AZ2008" s="45">
        <v>1.8018118300853008</v>
      </c>
      <c r="BA2008" s="45">
        <v>1.8018118300853008</v>
      </c>
      <c r="BB2008" s="45">
        <v>1.8018118300853008</v>
      </c>
      <c r="BC2008" s="45">
        <v>1.8018118300853008</v>
      </c>
      <c r="BD2008" s="45">
        <v>1.8018118300853008</v>
      </c>
      <c r="BE2008" s="45">
        <v>1.8018118300853008</v>
      </c>
      <c r="BF2008" s="45">
        <v>1.8018118300853008</v>
      </c>
    </row>
    <row r="2009" spans="1:58" ht="13.5" thickBot="1" x14ac:dyDescent="0.25">
      <c r="A2009" s="6" t="s">
        <v>1138</v>
      </c>
      <c r="B2009" s="6" t="s">
        <v>1142</v>
      </c>
      <c r="C2009" s="6" t="s">
        <v>690</v>
      </c>
      <c r="D2009" s="6" t="s">
        <v>1138</v>
      </c>
      <c r="E2009" s="6">
        <v>39.746612482812559</v>
      </c>
      <c r="F2009" s="6" t="s">
        <v>28</v>
      </c>
      <c r="G2009" s="21" t="s">
        <v>1305</v>
      </c>
      <c r="H2009" s="21" t="s">
        <v>1174</v>
      </c>
      <c r="I2009" s="21" t="s">
        <v>1160</v>
      </c>
      <c r="J2009" s="21" t="s">
        <v>240</v>
      </c>
      <c r="K2009" s="21" t="s">
        <v>240</v>
      </c>
      <c r="L2009" s="21" t="s">
        <v>693</v>
      </c>
      <c r="M2009" s="3">
        <v>26.086367786843358</v>
      </c>
      <c r="N2009" s="3">
        <v>39.746612482812559</v>
      </c>
      <c r="O2009" s="21" t="s">
        <v>1495</v>
      </c>
      <c r="P2009" s="21">
        <v>0</v>
      </c>
      <c r="Q2009" s="46">
        <v>2.7292475046546893E-3</v>
      </c>
      <c r="R2009" s="46">
        <v>4.2839346952526294E-3</v>
      </c>
      <c r="S2009" s="46">
        <v>6.1707795587657762E-3</v>
      </c>
      <c r="T2009" s="46">
        <v>8.3300933657426187E-3</v>
      </c>
      <c r="U2009" s="46">
        <v>1.0654319748055125E-2</v>
      </c>
      <c r="V2009" s="46">
        <v>1.3007842831133333E-2</v>
      </c>
      <c r="W2009" s="46">
        <v>1.5263139522772647E-2</v>
      </c>
      <c r="X2009" s="46">
        <v>1.7339942679792841E-2</v>
      </c>
      <c r="Y2009" s="46">
        <v>1.9227714437678279E-2</v>
      </c>
      <c r="Z2009" s="46">
        <v>2.0978487352888747E-2</v>
      </c>
      <c r="AA2009" s="46">
        <v>2.1118405826202169E-2</v>
      </c>
      <c r="AB2009" s="46">
        <v>2.1167562068690041E-2</v>
      </c>
      <c r="AC2009" s="46">
        <v>2.1181352081827944E-2</v>
      </c>
      <c r="AD2009" s="46">
        <v>2.1184357678547042E-2</v>
      </c>
      <c r="AE2009" s="46">
        <v>2.118485171460115E-2</v>
      </c>
      <c r="AF2009" s="46">
        <v>2.1184911015747807E-2</v>
      </c>
      <c r="AG2009" s="46">
        <v>2.1184911015747807E-2</v>
      </c>
      <c r="AH2009" s="46">
        <v>2.1184911015747807E-2</v>
      </c>
      <c r="AI2009" s="46">
        <v>2.1184911015747807E-2</v>
      </c>
      <c r="AJ2009" s="46">
        <v>2.1184911015747807E-2</v>
      </c>
      <c r="AK2009" s="46">
        <v>9.0090591504265016E-2</v>
      </c>
      <c r="AL2009" s="45">
        <v>9.0090591504265016E-2</v>
      </c>
      <c r="AM2009" s="45">
        <v>2.7292475046546893E-3</v>
      </c>
      <c r="AN2009" s="45">
        <v>7.0131821999073187E-3</v>
      </c>
      <c r="AO2009" s="45">
        <v>1.3183961758673094E-2</v>
      </c>
      <c r="AP2009" s="45">
        <v>2.1514055124415711E-2</v>
      </c>
      <c r="AQ2009" s="45">
        <v>3.2168374872470838E-2</v>
      </c>
      <c r="AR2009" s="45">
        <v>4.5176217703604173E-2</v>
      </c>
      <c r="AS2009" s="45">
        <v>6.0439357226376819E-2</v>
      </c>
      <c r="AT2009" s="45">
        <v>7.7779299906169663E-2</v>
      </c>
      <c r="AU2009" s="45">
        <v>9.0090591504265016E-2</v>
      </c>
      <c r="AV2009" s="45">
        <v>9.0090591504265016E-2</v>
      </c>
      <c r="AW2009" s="45">
        <v>9.0090591504265016E-2</v>
      </c>
      <c r="AX2009" s="45">
        <v>9.0090591504265016E-2</v>
      </c>
      <c r="AY2009" s="45">
        <v>9.0090591504265016E-2</v>
      </c>
      <c r="AZ2009" s="45">
        <v>9.0090591504265016E-2</v>
      </c>
      <c r="BA2009" s="45">
        <v>9.0090591504265016E-2</v>
      </c>
      <c r="BB2009" s="45">
        <v>9.0090591504265016E-2</v>
      </c>
      <c r="BC2009" s="45">
        <v>9.0090591504265016E-2</v>
      </c>
      <c r="BD2009" s="45">
        <v>9.0090591504265016E-2</v>
      </c>
      <c r="BE2009" s="45">
        <v>9.0090591504265016E-2</v>
      </c>
      <c r="BF2009" s="45">
        <v>9.0090591504265016E-2</v>
      </c>
    </row>
    <row r="2010" spans="1:58" ht="13.5" thickBot="1" x14ac:dyDescent="0.25">
      <c r="A2010" s="6" t="s">
        <v>1351</v>
      </c>
      <c r="B2010" s="6" t="s">
        <v>1141</v>
      </c>
      <c r="C2010" s="6" t="s">
        <v>694</v>
      </c>
      <c r="D2010" s="6" t="s">
        <v>1351</v>
      </c>
      <c r="E2010" s="6">
        <v>13.14712642173526</v>
      </c>
      <c r="F2010" s="6" t="s">
        <v>689</v>
      </c>
      <c r="G2010" s="21" t="s">
        <v>1305</v>
      </c>
      <c r="H2010" s="21" t="s">
        <v>1159</v>
      </c>
      <c r="I2010" s="21" t="s">
        <v>1183</v>
      </c>
      <c r="J2010" s="21" t="s">
        <v>240</v>
      </c>
      <c r="K2010" s="21" t="s">
        <v>240</v>
      </c>
      <c r="L2010" s="21" t="s">
        <v>1275</v>
      </c>
      <c r="M2010" s="3">
        <v>8.0703583985428597</v>
      </c>
      <c r="N2010" s="3">
        <v>13.14712642173526</v>
      </c>
      <c r="O2010" s="21" t="s">
        <v>1494</v>
      </c>
      <c r="P2010" s="21">
        <v>0</v>
      </c>
      <c r="Q2010" s="46">
        <v>0.12844527115071414</v>
      </c>
      <c r="R2010" s="46">
        <v>0.16148719550758869</v>
      </c>
      <c r="S2010" s="46">
        <v>0.20101608112432512</v>
      </c>
      <c r="T2010" s="46">
        <v>0.23509437886841594</v>
      </c>
      <c r="U2010" s="46">
        <v>0.26912975972773956</v>
      </c>
      <c r="V2010" s="46">
        <v>0.31600032456484217</v>
      </c>
      <c r="W2010" s="46">
        <v>0.34601618875152812</v>
      </c>
      <c r="X2010" s="46">
        <v>0.35097726133026164</v>
      </c>
      <c r="Y2010" s="46">
        <v>0.32656370766868181</v>
      </c>
      <c r="Z2010" s="46">
        <v>0.27504243395908107</v>
      </c>
      <c r="AA2010" s="46">
        <v>0.20571391803311442</v>
      </c>
      <c r="AB2010" s="46">
        <v>0.13253190817994087</v>
      </c>
      <c r="AC2010" s="46">
        <v>6.9087844407589707E-2</v>
      </c>
      <c r="AD2010" s="46">
        <v>2.3508923258782139E-2</v>
      </c>
      <c r="AE2010" s="46">
        <v>0</v>
      </c>
      <c r="AF2010" s="46">
        <v>0</v>
      </c>
      <c r="AG2010" s="46">
        <v>0</v>
      </c>
      <c r="AH2010" s="46">
        <v>0</v>
      </c>
      <c r="AI2010" s="46">
        <v>0</v>
      </c>
      <c r="AJ2010" s="46">
        <v>0</v>
      </c>
      <c r="AK2010" s="46">
        <v>2.5674206115431812</v>
      </c>
      <c r="AL2010" s="45">
        <v>2.5674206115431812</v>
      </c>
      <c r="AM2010" s="45">
        <v>0.12844527115071414</v>
      </c>
      <c r="AN2010" s="45">
        <v>0.28993246665830286</v>
      </c>
      <c r="AO2010" s="45">
        <v>0.49094854778262798</v>
      </c>
      <c r="AP2010" s="45">
        <v>0.72604292665104397</v>
      </c>
      <c r="AQ2010" s="45">
        <v>0.99517268637878353</v>
      </c>
      <c r="AR2010" s="45">
        <v>1.3111730109436257</v>
      </c>
      <c r="AS2010" s="45">
        <v>1.6571891996951538</v>
      </c>
      <c r="AT2010" s="45">
        <v>2.0081664610254153</v>
      </c>
      <c r="AU2010" s="45">
        <v>2.3347301686940973</v>
      </c>
      <c r="AV2010" s="45">
        <v>2.5674206115431812</v>
      </c>
      <c r="AW2010" s="45">
        <v>2.5674206115431812</v>
      </c>
      <c r="AX2010" s="45">
        <v>2.5674206115431812</v>
      </c>
      <c r="AY2010" s="45">
        <v>2.5674206115431812</v>
      </c>
      <c r="AZ2010" s="45">
        <v>2.5674206115431812</v>
      </c>
      <c r="BA2010" s="45">
        <v>2.5674206115431812</v>
      </c>
      <c r="BB2010" s="45">
        <v>2.5674206115431812</v>
      </c>
      <c r="BC2010" s="45">
        <v>2.5674206115431812</v>
      </c>
      <c r="BD2010" s="45">
        <v>2.5674206115431812</v>
      </c>
      <c r="BE2010" s="45">
        <v>2.5674206115431812</v>
      </c>
      <c r="BF2010" s="45">
        <v>2.5674206115431812</v>
      </c>
    </row>
    <row r="2011" spans="1:58" ht="13.5" thickBot="1" x14ac:dyDescent="0.25">
      <c r="A2011" s="6" t="s">
        <v>1350</v>
      </c>
      <c r="B2011" s="6" t="s">
        <v>1350</v>
      </c>
      <c r="C2011" s="6" t="s">
        <v>695</v>
      </c>
      <c r="D2011" s="6" t="s">
        <v>1350</v>
      </c>
      <c r="E2011" s="6">
        <v>0</v>
      </c>
      <c r="F2011" s="6" t="s">
        <v>314</v>
      </c>
      <c r="G2011" s="21" t="s">
        <v>1305</v>
      </c>
      <c r="H2011" s="21" t="s">
        <v>1159</v>
      </c>
      <c r="I2011" s="21" t="s">
        <v>1213</v>
      </c>
      <c r="J2011" s="21" t="s">
        <v>240</v>
      </c>
      <c r="K2011" s="21" t="s">
        <v>245</v>
      </c>
      <c r="L2011" s="21" t="s">
        <v>1276</v>
      </c>
      <c r="M2011" s="3">
        <v>0</v>
      </c>
      <c r="N2011" s="3">
        <v>0</v>
      </c>
      <c r="O2011" s="21" t="s">
        <v>1459</v>
      </c>
      <c r="P2011" s="21">
        <v>0</v>
      </c>
      <c r="Q2011" s="46">
        <v>0</v>
      </c>
      <c r="R2011" s="46">
        <v>0</v>
      </c>
      <c r="S2011" s="46">
        <v>0</v>
      </c>
      <c r="T2011" s="46">
        <v>0</v>
      </c>
      <c r="U2011" s="46">
        <v>0</v>
      </c>
      <c r="V2011" s="46">
        <v>0</v>
      </c>
      <c r="W2011" s="46">
        <v>0</v>
      </c>
      <c r="X2011" s="46">
        <v>0</v>
      </c>
      <c r="Y2011" s="46">
        <v>0</v>
      </c>
      <c r="Z2011" s="46">
        <v>0</v>
      </c>
      <c r="AA2011" s="46">
        <v>0</v>
      </c>
      <c r="AB2011" s="46">
        <v>0</v>
      </c>
      <c r="AC2011" s="46">
        <v>0</v>
      </c>
      <c r="AD2011" s="46">
        <v>0</v>
      </c>
      <c r="AE2011" s="46">
        <v>0</v>
      </c>
      <c r="AF2011" s="46">
        <v>0</v>
      </c>
      <c r="AG2011" s="46">
        <v>0</v>
      </c>
      <c r="AH2011" s="46">
        <v>0</v>
      </c>
      <c r="AI2011" s="46">
        <v>0</v>
      </c>
      <c r="AJ2011" s="46">
        <v>0</v>
      </c>
      <c r="AK2011" s="46">
        <v>0</v>
      </c>
      <c r="AL2011" s="45">
        <v>0</v>
      </c>
      <c r="AM2011" s="45">
        <v>0</v>
      </c>
      <c r="AN2011" s="45">
        <v>0</v>
      </c>
      <c r="AO2011" s="45">
        <v>0</v>
      </c>
      <c r="AP2011" s="45">
        <v>0</v>
      </c>
      <c r="AQ2011" s="45">
        <v>0</v>
      </c>
      <c r="AR2011" s="45">
        <v>0</v>
      </c>
      <c r="AS2011" s="45">
        <v>0</v>
      </c>
      <c r="AT2011" s="45">
        <v>0</v>
      </c>
      <c r="AU2011" s="45">
        <v>0</v>
      </c>
      <c r="AV2011" s="45">
        <v>0</v>
      </c>
      <c r="AW2011" s="45">
        <v>0</v>
      </c>
      <c r="AX2011" s="45">
        <v>0</v>
      </c>
      <c r="AY2011" s="45">
        <v>0</v>
      </c>
      <c r="AZ2011" s="45">
        <v>0</v>
      </c>
      <c r="BA2011" s="45">
        <v>0</v>
      </c>
      <c r="BB2011" s="45">
        <v>0</v>
      </c>
      <c r="BC2011" s="45">
        <v>0</v>
      </c>
      <c r="BD2011" s="45">
        <v>0</v>
      </c>
      <c r="BE2011" s="45">
        <v>0</v>
      </c>
      <c r="BF2011" s="45">
        <v>0</v>
      </c>
    </row>
    <row r="2012" spans="1:58" ht="13.5" thickBot="1" x14ac:dyDescent="0.25">
      <c r="A2012" s="6" t="s">
        <v>1350</v>
      </c>
      <c r="B2012" s="6" t="s">
        <v>1350</v>
      </c>
      <c r="C2012" s="6" t="s">
        <v>695</v>
      </c>
      <c r="D2012" s="6" t="s">
        <v>1350</v>
      </c>
      <c r="E2012" s="6">
        <v>0</v>
      </c>
      <c r="F2012" s="6" t="s">
        <v>314</v>
      </c>
      <c r="G2012" s="21" t="s">
        <v>1305</v>
      </c>
      <c r="H2012" s="21" t="s">
        <v>1159</v>
      </c>
      <c r="I2012" s="21" t="s">
        <v>1213</v>
      </c>
      <c r="J2012" s="21" t="s">
        <v>240</v>
      </c>
      <c r="K2012" s="21" t="s">
        <v>247</v>
      </c>
      <c r="L2012" s="21" t="s">
        <v>696</v>
      </c>
      <c r="M2012" s="3">
        <v>0</v>
      </c>
      <c r="N2012" s="3">
        <v>0</v>
      </c>
      <c r="O2012" s="21" t="s">
        <v>1459</v>
      </c>
      <c r="P2012" s="21">
        <v>0</v>
      </c>
      <c r="Q2012" s="46">
        <v>0</v>
      </c>
      <c r="R2012" s="46">
        <v>0</v>
      </c>
      <c r="S2012" s="46">
        <v>0</v>
      </c>
      <c r="T2012" s="46">
        <v>0</v>
      </c>
      <c r="U2012" s="46">
        <v>0</v>
      </c>
      <c r="V2012" s="46">
        <v>0</v>
      </c>
      <c r="W2012" s="46">
        <v>0</v>
      </c>
      <c r="X2012" s="46">
        <v>0</v>
      </c>
      <c r="Y2012" s="46">
        <v>0</v>
      </c>
      <c r="Z2012" s="46">
        <v>0</v>
      </c>
      <c r="AA2012" s="46">
        <v>0</v>
      </c>
      <c r="AB2012" s="46">
        <v>0</v>
      </c>
      <c r="AC2012" s="46">
        <v>0</v>
      </c>
      <c r="AD2012" s="46">
        <v>0</v>
      </c>
      <c r="AE2012" s="46">
        <v>0</v>
      </c>
      <c r="AF2012" s="46">
        <v>0</v>
      </c>
      <c r="AG2012" s="46">
        <v>0</v>
      </c>
      <c r="AH2012" s="46">
        <v>0</v>
      </c>
      <c r="AI2012" s="46">
        <v>0</v>
      </c>
      <c r="AJ2012" s="46">
        <v>0</v>
      </c>
      <c r="AK2012" s="46">
        <v>0</v>
      </c>
      <c r="AL2012" s="45">
        <v>0</v>
      </c>
      <c r="AM2012" s="45">
        <v>0</v>
      </c>
      <c r="AN2012" s="45">
        <v>0</v>
      </c>
      <c r="AO2012" s="45">
        <v>0</v>
      </c>
      <c r="AP2012" s="45">
        <v>0</v>
      </c>
      <c r="AQ2012" s="45">
        <v>0</v>
      </c>
      <c r="AR2012" s="45">
        <v>0</v>
      </c>
      <c r="AS2012" s="45">
        <v>0</v>
      </c>
      <c r="AT2012" s="45">
        <v>0</v>
      </c>
      <c r="AU2012" s="45">
        <v>0</v>
      </c>
      <c r="AV2012" s="45">
        <v>0</v>
      </c>
      <c r="AW2012" s="45">
        <v>0</v>
      </c>
      <c r="AX2012" s="45">
        <v>0</v>
      </c>
      <c r="AY2012" s="45">
        <v>0</v>
      </c>
      <c r="AZ2012" s="45">
        <v>0</v>
      </c>
      <c r="BA2012" s="45">
        <v>0</v>
      </c>
      <c r="BB2012" s="45">
        <v>0</v>
      </c>
      <c r="BC2012" s="45">
        <v>0</v>
      </c>
      <c r="BD2012" s="45">
        <v>0</v>
      </c>
      <c r="BE2012" s="45">
        <v>0</v>
      </c>
      <c r="BF2012" s="45">
        <v>0</v>
      </c>
    </row>
    <row r="2013" spans="1:58" ht="13.5" thickBot="1" x14ac:dyDescent="0.25">
      <c r="A2013" s="6" t="s">
        <v>1137</v>
      </c>
      <c r="B2013" s="6" t="s">
        <v>1351</v>
      </c>
      <c r="C2013" s="6" t="s">
        <v>695</v>
      </c>
      <c r="D2013" s="6" t="s">
        <v>1137</v>
      </c>
      <c r="E2013" s="6">
        <v>15.672889857072759</v>
      </c>
      <c r="F2013" s="6" t="s">
        <v>314</v>
      </c>
      <c r="G2013" s="21" t="s">
        <v>1305</v>
      </c>
      <c r="H2013" s="21" t="s">
        <v>1159</v>
      </c>
      <c r="I2013" s="21" t="s">
        <v>1213</v>
      </c>
      <c r="J2013" s="21" t="s">
        <v>240</v>
      </c>
      <c r="K2013" s="21" t="s">
        <v>249</v>
      </c>
      <c r="L2013" s="21" t="s">
        <v>697</v>
      </c>
      <c r="M2013" s="3">
        <v>10.037795341148644</v>
      </c>
      <c r="N2013" s="3">
        <v>15.672889857072759</v>
      </c>
      <c r="O2013" s="21" t="s">
        <v>1460</v>
      </c>
      <c r="P2013" s="21">
        <v>0</v>
      </c>
      <c r="Q2013" s="46">
        <v>2.851646205364116E-2</v>
      </c>
      <c r="R2013" s="46">
        <v>3.6219664450074657E-2</v>
      </c>
      <c r="S2013" s="46">
        <v>4.5476239680578415E-2</v>
      </c>
      <c r="T2013" s="46">
        <v>5.3552735127146894E-2</v>
      </c>
      <c r="U2013" s="46">
        <v>6.1702901025392283E-2</v>
      </c>
      <c r="V2013" s="46">
        <v>7.2890321711835362E-2</v>
      </c>
      <c r="W2013" s="46">
        <v>8.0270100357802562E-2</v>
      </c>
      <c r="X2013" s="46">
        <v>8.1863809320000369E-2</v>
      </c>
      <c r="Y2013" s="46">
        <v>7.6561835101275594E-2</v>
      </c>
      <c r="Z2013" s="46">
        <v>6.4777611885311712E-2</v>
      </c>
      <c r="AA2013" s="46">
        <v>4.8640950039303042E-2</v>
      </c>
      <c r="AB2013" s="46">
        <v>3.1434155602286552E-2</v>
      </c>
      <c r="AC2013" s="46">
        <v>1.6394694518212783E-2</v>
      </c>
      <c r="AD2013" s="46">
        <v>5.5061870603680648E-3</v>
      </c>
      <c r="AE2013" s="46">
        <v>0</v>
      </c>
      <c r="AF2013" s="46">
        <v>0</v>
      </c>
      <c r="AG2013" s="46">
        <v>0</v>
      </c>
      <c r="AH2013" s="46">
        <v>0</v>
      </c>
      <c r="AI2013" s="46">
        <v>0</v>
      </c>
      <c r="AJ2013" s="46">
        <v>0</v>
      </c>
      <c r="AK2013" s="46">
        <v>0.63780262588137959</v>
      </c>
      <c r="AL2013" s="45">
        <v>0.63780262588137959</v>
      </c>
      <c r="AM2013" s="45">
        <v>2.851646205364116E-2</v>
      </c>
      <c r="AN2013" s="45">
        <v>6.4736126503715824E-2</v>
      </c>
      <c r="AO2013" s="45">
        <v>0.11021236618429424</v>
      </c>
      <c r="AP2013" s="45">
        <v>0.16376510131144112</v>
      </c>
      <c r="AQ2013" s="45">
        <v>0.2254680023368334</v>
      </c>
      <c r="AR2013" s="45">
        <v>0.29835832404866874</v>
      </c>
      <c r="AS2013" s="45">
        <v>0.37862842440647132</v>
      </c>
      <c r="AT2013" s="45">
        <v>0.46049223372647169</v>
      </c>
      <c r="AU2013" s="45">
        <v>0.53705406882774731</v>
      </c>
      <c r="AV2013" s="45">
        <v>0.60183168071305904</v>
      </c>
      <c r="AW2013" s="45">
        <v>0.63780262588137959</v>
      </c>
      <c r="AX2013" s="45">
        <v>0.63780262588137959</v>
      </c>
      <c r="AY2013" s="45">
        <v>0.63780262588137959</v>
      </c>
      <c r="AZ2013" s="45">
        <v>0.63780262588137959</v>
      </c>
      <c r="BA2013" s="45">
        <v>0.63780262588137959</v>
      </c>
      <c r="BB2013" s="45">
        <v>0.63780262588137959</v>
      </c>
      <c r="BC2013" s="45">
        <v>0.63780262588137959</v>
      </c>
      <c r="BD2013" s="45">
        <v>0.63780262588137959</v>
      </c>
      <c r="BE2013" s="45">
        <v>0.63780262588137959</v>
      </c>
      <c r="BF2013" s="45">
        <v>0.63780262588137959</v>
      </c>
    </row>
    <row r="2014" spans="1:58" ht="13.5" thickBot="1" x14ac:dyDescent="0.25">
      <c r="A2014" s="6" t="s">
        <v>1350</v>
      </c>
      <c r="B2014" s="6" t="s">
        <v>1350</v>
      </c>
      <c r="C2014" s="6" t="s">
        <v>695</v>
      </c>
      <c r="D2014" s="6" t="s">
        <v>1350</v>
      </c>
      <c r="E2014" s="6">
        <v>0</v>
      </c>
      <c r="F2014" s="6" t="s">
        <v>314</v>
      </c>
      <c r="G2014" s="21" t="s">
        <v>1305</v>
      </c>
      <c r="H2014" s="21" t="s">
        <v>1159</v>
      </c>
      <c r="I2014" s="21" t="s">
        <v>1213</v>
      </c>
      <c r="J2014" s="21" t="s">
        <v>240</v>
      </c>
      <c r="K2014" s="21" t="s">
        <v>251</v>
      </c>
      <c r="L2014" s="21" t="s">
        <v>698</v>
      </c>
      <c r="M2014" s="3">
        <v>0</v>
      </c>
      <c r="N2014" s="3">
        <v>0</v>
      </c>
      <c r="O2014" s="21" t="s">
        <v>1461</v>
      </c>
      <c r="P2014" s="21">
        <v>0</v>
      </c>
      <c r="Q2014" s="46">
        <v>0</v>
      </c>
      <c r="R2014" s="46">
        <v>0</v>
      </c>
      <c r="S2014" s="46">
        <v>0</v>
      </c>
      <c r="T2014" s="46">
        <v>0</v>
      </c>
      <c r="U2014" s="46">
        <v>0</v>
      </c>
      <c r="V2014" s="46">
        <v>0</v>
      </c>
      <c r="W2014" s="46">
        <v>0</v>
      </c>
      <c r="X2014" s="46">
        <v>0</v>
      </c>
      <c r="Y2014" s="46">
        <v>0</v>
      </c>
      <c r="Z2014" s="46">
        <v>0</v>
      </c>
      <c r="AA2014" s="46">
        <v>0</v>
      </c>
      <c r="AB2014" s="46">
        <v>0</v>
      </c>
      <c r="AC2014" s="46">
        <v>0</v>
      </c>
      <c r="AD2014" s="46">
        <v>0</v>
      </c>
      <c r="AE2014" s="46">
        <v>0</v>
      </c>
      <c r="AF2014" s="46">
        <v>0</v>
      </c>
      <c r="AG2014" s="46">
        <v>0</v>
      </c>
      <c r="AH2014" s="46">
        <v>0</v>
      </c>
      <c r="AI2014" s="46">
        <v>0</v>
      </c>
      <c r="AJ2014" s="46">
        <v>0</v>
      </c>
      <c r="AK2014" s="46">
        <v>0</v>
      </c>
      <c r="AL2014" s="45">
        <v>0</v>
      </c>
      <c r="AM2014" s="45">
        <v>0</v>
      </c>
      <c r="AN2014" s="45">
        <v>0</v>
      </c>
      <c r="AO2014" s="45">
        <v>0</v>
      </c>
      <c r="AP2014" s="45">
        <v>0</v>
      </c>
      <c r="AQ2014" s="45">
        <v>0</v>
      </c>
      <c r="AR2014" s="45">
        <v>0</v>
      </c>
      <c r="AS2014" s="45">
        <v>0</v>
      </c>
      <c r="AT2014" s="45">
        <v>0</v>
      </c>
      <c r="AU2014" s="45">
        <v>0</v>
      </c>
      <c r="AV2014" s="45">
        <v>0</v>
      </c>
      <c r="AW2014" s="45">
        <v>0</v>
      </c>
      <c r="AX2014" s="45">
        <v>0</v>
      </c>
      <c r="AY2014" s="45">
        <v>0</v>
      </c>
      <c r="AZ2014" s="45">
        <v>0</v>
      </c>
      <c r="BA2014" s="45">
        <v>0</v>
      </c>
      <c r="BB2014" s="45">
        <v>0</v>
      </c>
      <c r="BC2014" s="45">
        <v>0</v>
      </c>
      <c r="BD2014" s="45">
        <v>0</v>
      </c>
      <c r="BE2014" s="45">
        <v>0</v>
      </c>
      <c r="BF2014" s="45">
        <v>0</v>
      </c>
    </row>
    <row r="2015" spans="1:58" ht="13.5" thickBot="1" x14ac:dyDescent="0.25">
      <c r="A2015" s="6" t="s">
        <v>1350</v>
      </c>
      <c r="B2015" s="6" t="s">
        <v>1350</v>
      </c>
      <c r="C2015" s="6" t="s">
        <v>695</v>
      </c>
      <c r="D2015" s="6" t="s">
        <v>1350</v>
      </c>
      <c r="E2015" s="6">
        <v>0</v>
      </c>
      <c r="F2015" s="6" t="s">
        <v>314</v>
      </c>
      <c r="G2015" s="21" t="s">
        <v>1305</v>
      </c>
      <c r="H2015" s="21" t="s">
        <v>1159</v>
      </c>
      <c r="I2015" s="21" t="s">
        <v>1213</v>
      </c>
      <c r="J2015" s="21" t="s">
        <v>240</v>
      </c>
      <c r="K2015" s="21" t="s">
        <v>253</v>
      </c>
      <c r="L2015" s="21" t="s">
        <v>699</v>
      </c>
      <c r="M2015" s="3">
        <v>0</v>
      </c>
      <c r="N2015" s="3">
        <v>0</v>
      </c>
      <c r="O2015" s="21" t="s">
        <v>1461</v>
      </c>
      <c r="P2015" s="21">
        <v>0</v>
      </c>
      <c r="Q2015" s="46">
        <v>0</v>
      </c>
      <c r="R2015" s="46">
        <v>0</v>
      </c>
      <c r="S2015" s="46">
        <v>0</v>
      </c>
      <c r="T2015" s="46">
        <v>0</v>
      </c>
      <c r="U2015" s="46">
        <v>0</v>
      </c>
      <c r="V2015" s="46">
        <v>0</v>
      </c>
      <c r="W2015" s="46">
        <v>0</v>
      </c>
      <c r="X2015" s="46">
        <v>0</v>
      </c>
      <c r="Y2015" s="46">
        <v>0</v>
      </c>
      <c r="Z2015" s="46">
        <v>0</v>
      </c>
      <c r="AA2015" s="46">
        <v>0</v>
      </c>
      <c r="AB2015" s="46">
        <v>0</v>
      </c>
      <c r="AC2015" s="46">
        <v>0</v>
      </c>
      <c r="AD2015" s="46">
        <v>0</v>
      </c>
      <c r="AE2015" s="46">
        <v>0</v>
      </c>
      <c r="AF2015" s="46">
        <v>0</v>
      </c>
      <c r="AG2015" s="46">
        <v>0</v>
      </c>
      <c r="AH2015" s="46">
        <v>0</v>
      </c>
      <c r="AI2015" s="46">
        <v>0</v>
      </c>
      <c r="AJ2015" s="46">
        <v>0</v>
      </c>
      <c r="AK2015" s="46">
        <v>0</v>
      </c>
      <c r="AL2015" s="45">
        <v>0</v>
      </c>
      <c r="AM2015" s="45">
        <v>0</v>
      </c>
      <c r="AN2015" s="45">
        <v>0</v>
      </c>
      <c r="AO2015" s="45">
        <v>0</v>
      </c>
      <c r="AP2015" s="45">
        <v>0</v>
      </c>
      <c r="AQ2015" s="45">
        <v>0</v>
      </c>
      <c r="AR2015" s="45">
        <v>0</v>
      </c>
      <c r="AS2015" s="45">
        <v>0</v>
      </c>
      <c r="AT2015" s="45">
        <v>0</v>
      </c>
      <c r="AU2015" s="45">
        <v>0</v>
      </c>
      <c r="AV2015" s="45">
        <v>0</v>
      </c>
      <c r="AW2015" s="45">
        <v>0</v>
      </c>
      <c r="AX2015" s="45">
        <v>0</v>
      </c>
      <c r="AY2015" s="45">
        <v>0</v>
      </c>
      <c r="AZ2015" s="45">
        <v>0</v>
      </c>
      <c r="BA2015" s="45">
        <v>0</v>
      </c>
      <c r="BB2015" s="45">
        <v>0</v>
      </c>
      <c r="BC2015" s="45">
        <v>0</v>
      </c>
      <c r="BD2015" s="45">
        <v>0</v>
      </c>
      <c r="BE2015" s="45">
        <v>0</v>
      </c>
      <c r="BF2015" s="45">
        <v>0</v>
      </c>
    </row>
    <row r="2016" spans="1:58" ht="13.5" thickBot="1" x14ac:dyDescent="0.25">
      <c r="A2016" s="6" t="s">
        <v>1137</v>
      </c>
      <c r="B2016" s="6" t="s">
        <v>1351</v>
      </c>
      <c r="C2016" s="6" t="s">
        <v>695</v>
      </c>
      <c r="D2016" s="6" t="s">
        <v>1137</v>
      </c>
      <c r="E2016" s="6">
        <v>16.672585192646949</v>
      </c>
      <c r="F2016" s="6" t="s">
        <v>314</v>
      </c>
      <c r="G2016" s="21" t="s">
        <v>1305</v>
      </c>
      <c r="H2016" s="21" t="s">
        <v>1159</v>
      </c>
      <c r="I2016" s="21" t="s">
        <v>1213</v>
      </c>
      <c r="J2016" s="21" t="s">
        <v>240</v>
      </c>
      <c r="K2016" s="21" t="s">
        <v>255</v>
      </c>
      <c r="L2016" s="21" t="s">
        <v>700</v>
      </c>
      <c r="M2016" s="3">
        <v>11.029520826721765</v>
      </c>
      <c r="N2016" s="3">
        <v>16.672585192646949</v>
      </c>
      <c r="O2016" s="21" t="s">
        <v>1461</v>
      </c>
      <c r="P2016" s="21">
        <v>0</v>
      </c>
      <c r="Q2016" s="46">
        <v>0</v>
      </c>
      <c r="R2016" s="46">
        <v>0</v>
      </c>
      <c r="S2016" s="46">
        <v>0</v>
      </c>
      <c r="T2016" s="46">
        <v>0</v>
      </c>
      <c r="U2016" s="46">
        <v>0</v>
      </c>
      <c r="V2016" s="46">
        <v>0</v>
      </c>
      <c r="W2016" s="46">
        <v>0</v>
      </c>
      <c r="X2016" s="46">
        <v>0</v>
      </c>
      <c r="Y2016" s="46">
        <v>0</v>
      </c>
      <c r="Z2016" s="46">
        <v>0</v>
      </c>
      <c r="AA2016" s="46">
        <v>0</v>
      </c>
      <c r="AB2016" s="46">
        <v>0</v>
      </c>
      <c r="AC2016" s="46">
        <v>0</v>
      </c>
      <c r="AD2016" s="46">
        <v>0</v>
      </c>
      <c r="AE2016" s="46">
        <v>0</v>
      </c>
      <c r="AF2016" s="46">
        <v>0</v>
      </c>
      <c r="AG2016" s="46">
        <v>0</v>
      </c>
      <c r="AH2016" s="46">
        <v>0</v>
      </c>
      <c r="AI2016" s="46">
        <v>0</v>
      </c>
      <c r="AJ2016" s="46">
        <v>0</v>
      </c>
      <c r="AK2016" s="46">
        <v>0</v>
      </c>
      <c r="AL2016" s="45">
        <v>0</v>
      </c>
      <c r="AM2016" s="45">
        <v>0</v>
      </c>
      <c r="AN2016" s="45">
        <v>0</v>
      </c>
      <c r="AO2016" s="45">
        <v>0</v>
      </c>
      <c r="AP2016" s="45">
        <v>0</v>
      </c>
      <c r="AQ2016" s="45">
        <v>0</v>
      </c>
      <c r="AR2016" s="45">
        <v>0</v>
      </c>
      <c r="AS2016" s="45">
        <v>0</v>
      </c>
      <c r="AT2016" s="45">
        <v>0</v>
      </c>
      <c r="AU2016" s="45">
        <v>0</v>
      </c>
      <c r="AV2016" s="45">
        <v>0</v>
      </c>
      <c r="AW2016" s="45">
        <v>0</v>
      </c>
      <c r="AX2016" s="45">
        <v>0</v>
      </c>
      <c r="AY2016" s="45">
        <v>0</v>
      </c>
      <c r="AZ2016" s="45">
        <v>0</v>
      </c>
      <c r="BA2016" s="45">
        <v>0</v>
      </c>
      <c r="BB2016" s="45">
        <v>0</v>
      </c>
      <c r="BC2016" s="45">
        <v>0</v>
      </c>
      <c r="BD2016" s="45">
        <v>0</v>
      </c>
      <c r="BE2016" s="45">
        <v>0</v>
      </c>
      <c r="BF2016" s="45">
        <v>0</v>
      </c>
    </row>
    <row r="2017" spans="1:58" ht="13.5" thickBot="1" x14ac:dyDescent="0.25">
      <c r="A2017" s="6" t="s">
        <v>1137</v>
      </c>
      <c r="B2017" s="6" t="s">
        <v>1351</v>
      </c>
      <c r="C2017" s="6" t="s">
        <v>695</v>
      </c>
      <c r="D2017" s="6" t="s">
        <v>1137</v>
      </c>
      <c r="E2017" s="6">
        <v>16.672585192646949</v>
      </c>
      <c r="F2017" s="6" t="s">
        <v>314</v>
      </c>
      <c r="G2017" s="21" t="s">
        <v>1305</v>
      </c>
      <c r="H2017" s="21" t="s">
        <v>1159</v>
      </c>
      <c r="I2017" s="21" t="s">
        <v>1213</v>
      </c>
      <c r="J2017" s="21" t="s">
        <v>240</v>
      </c>
      <c r="K2017" s="21" t="s">
        <v>257</v>
      </c>
      <c r="L2017" s="21" t="s">
        <v>701</v>
      </c>
      <c r="M2017" s="3">
        <v>11.029520826721765</v>
      </c>
      <c r="N2017" s="3">
        <v>16.672585192646949</v>
      </c>
      <c r="O2017" s="21" t="s">
        <v>1461</v>
      </c>
      <c r="P2017" s="21">
        <v>0</v>
      </c>
      <c r="Q2017" s="46">
        <v>1.1941633214971126E-2</v>
      </c>
      <c r="R2017" s="46">
        <v>1.5119508123423036E-2</v>
      </c>
      <c r="S2017" s="46">
        <v>1.893156660343405E-2</v>
      </c>
      <c r="T2017" s="46">
        <v>2.2242571676288528E-2</v>
      </c>
      <c r="U2017" s="46">
        <v>2.5573359151904805E-2</v>
      </c>
      <c r="V2017" s="46">
        <v>3.0147348108873328E-2</v>
      </c>
      <c r="W2017" s="46">
        <v>3.3137091006609942E-2</v>
      </c>
      <c r="X2017" s="46">
        <v>3.3735989200447264E-2</v>
      </c>
      <c r="Y2017" s="46">
        <v>3.1499619072385882E-2</v>
      </c>
      <c r="Z2017" s="46">
        <v>2.6611222699074892E-2</v>
      </c>
      <c r="AA2017" s="46">
        <v>1.9955861805206115E-2</v>
      </c>
      <c r="AB2017" s="46">
        <v>1.2884211693073704E-2</v>
      </c>
      <c r="AC2017" s="46">
        <v>6.7199990838752669E-3</v>
      </c>
      <c r="AD2017" s="46">
        <v>2.2674082575486446E-3</v>
      </c>
      <c r="AE2017" s="46">
        <v>0</v>
      </c>
      <c r="AF2017" s="46">
        <v>0</v>
      </c>
      <c r="AG2017" s="46">
        <v>0</v>
      </c>
      <c r="AH2017" s="46">
        <v>0</v>
      </c>
      <c r="AI2017" s="46">
        <v>0</v>
      </c>
      <c r="AJ2017" s="46">
        <v>0</v>
      </c>
      <c r="AK2017" s="46">
        <v>0.25743513318796579</v>
      </c>
      <c r="AL2017" s="45">
        <v>0.25743513318796579</v>
      </c>
      <c r="AM2017" s="45">
        <v>1.1941633214971126E-2</v>
      </c>
      <c r="AN2017" s="45">
        <v>2.7061141338394164E-2</v>
      </c>
      <c r="AO2017" s="45">
        <v>4.5992707941828213E-2</v>
      </c>
      <c r="AP2017" s="45">
        <v>6.8235279618116734E-2</v>
      </c>
      <c r="AQ2017" s="45">
        <v>9.3808638770021546E-2</v>
      </c>
      <c r="AR2017" s="45">
        <v>0.12395598687889488</v>
      </c>
      <c r="AS2017" s="45">
        <v>0.15709307788550481</v>
      </c>
      <c r="AT2017" s="45">
        <v>0.19082906708595207</v>
      </c>
      <c r="AU2017" s="45">
        <v>0.22232868615833795</v>
      </c>
      <c r="AV2017" s="45">
        <v>0.24893990885741285</v>
      </c>
      <c r="AW2017" s="45">
        <v>0.25743513318796579</v>
      </c>
      <c r="AX2017" s="45">
        <v>0.25743513318796579</v>
      </c>
      <c r="AY2017" s="45">
        <v>0.25743513318796579</v>
      </c>
      <c r="AZ2017" s="45">
        <v>0.25743513318796579</v>
      </c>
      <c r="BA2017" s="45">
        <v>0.25743513318796579</v>
      </c>
      <c r="BB2017" s="45">
        <v>0.25743513318796579</v>
      </c>
      <c r="BC2017" s="45">
        <v>0.25743513318796579</v>
      </c>
      <c r="BD2017" s="45">
        <v>0.25743513318796579</v>
      </c>
      <c r="BE2017" s="45">
        <v>0.25743513318796579</v>
      </c>
      <c r="BF2017" s="45">
        <v>0.25743513318796579</v>
      </c>
    </row>
    <row r="2018" spans="1:58" ht="13.5" thickBot="1" x14ac:dyDescent="0.25">
      <c r="A2018" s="6" t="s">
        <v>1137</v>
      </c>
      <c r="B2018" s="6" t="s">
        <v>1351</v>
      </c>
      <c r="C2018" s="6" t="s">
        <v>695</v>
      </c>
      <c r="D2018" s="6" t="s">
        <v>1137</v>
      </c>
      <c r="E2018" s="6">
        <v>17.179514516261026</v>
      </c>
      <c r="F2018" s="6" t="s">
        <v>314</v>
      </c>
      <c r="G2018" s="21" t="s">
        <v>1305</v>
      </c>
      <c r="H2018" s="21" t="s">
        <v>1159</v>
      </c>
      <c r="I2018" s="21" t="s">
        <v>1213</v>
      </c>
      <c r="J2018" s="21" t="s">
        <v>240</v>
      </c>
      <c r="K2018" s="21" t="s">
        <v>259</v>
      </c>
      <c r="L2018" s="21" t="s">
        <v>702</v>
      </c>
      <c r="M2018" s="3">
        <v>11.545305532153945</v>
      </c>
      <c r="N2018" s="3">
        <v>17.179514516261026</v>
      </c>
      <c r="O2018" s="21" t="s">
        <v>1462</v>
      </c>
      <c r="P2018" s="21">
        <v>0</v>
      </c>
      <c r="Q2018" s="46">
        <v>3.3764342703268654E-2</v>
      </c>
      <c r="R2018" s="46">
        <v>4.2791633672753938E-2</v>
      </c>
      <c r="S2018" s="46">
        <v>5.3626330517970486E-2</v>
      </c>
      <c r="T2018" s="46">
        <v>6.305035452275401E-2</v>
      </c>
      <c r="U2018" s="46">
        <v>7.2539983971037086E-2</v>
      </c>
      <c r="V2018" s="46">
        <v>8.5569776596632105E-2</v>
      </c>
      <c r="W2018" s="46">
        <v>9.4111177635798612E-2</v>
      </c>
      <c r="X2018" s="46">
        <v>9.5864400641575045E-2</v>
      </c>
      <c r="Y2018" s="46">
        <v>8.9555159889420463E-2</v>
      </c>
      <c r="Z2018" s="46">
        <v>7.5692751760458699E-2</v>
      </c>
      <c r="AA2018" s="46">
        <v>5.6785661509783682E-2</v>
      </c>
      <c r="AB2018" s="46">
        <v>3.6673742040614285E-2</v>
      </c>
      <c r="AC2018" s="46">
        <v>1.9127766575733295E-2</v>
      </c>
      <c r="AD2018" s="46">
        <v>6.4446651455039956E-3</v>
      </c>
      <c r="AE2018" s="46">
        <v>0</v>
      </c>
      <c r="AF2018" s="46">
        <v>0</v>
      </c>
      <c r="AG2018" s="46">
        <v>0</v>
      </c>
      <c r="AH2018" s="46">
        <v>0</v>
      </c>
      <c r="AI2018" s="46">
        <v>0</v>
      </c>
      <c r="AJ2018" s="46">
        <v>0</v>
      </c>
      <c r="AK2018" s="46">
        <v>0.73629758109044863</v>
      </c>
      <c r="AL2018" s="45">
        <v>0.73629758109044863</v>
      </c>
      <c r="AM2018" s="45">
        <v>3.3764342703268654E-2</v>
      </c>
      <c r="AN2018" s="45">
        <v>7.65559763760226E-2</v>
      </c>
      <c r="AO2018" s="45">
        <v>0.13018230689399307</v>
      </c>
      <c r="AP2018" s="45">
        <v>0.19323266141674708</v>
      </c>
      <c r="AQ2018" s="45">
        <v>0.26577264538778417</v>
      </c>
      <c r="AR2018" s="45">
        <v>0.35134242198441629</v>
      </c>
      <c r="AS2018" s="45">
        <v>0.44545359962021491</v>
      </c>
      <c r="AT2018" s="45">
        <v>0.54131800026179</v>
      </c>
      <c r="AU2018" s="45">
        <v>0.63087316015121042</v>
      </c>
      <c r="AV2018" s="45">
        <v>0.70656591191166918</v>
      </c>
      <c r="AW2018" s="45">
        <v>0.73629758109044863</v>
      </c>
      <c r="AX2018" s="45">
        <v>0.73629758109044863</v>
      </c>
      <c r="AY2018" s="45">
        <v>0.73629758109044863</v>
      </c>
      <c r="AZ2018" s="45">
        <v>0.73629758109044863</v>
      </c>
      <c r="BA2018" s="45">
        <v>0.73629758109044863</v>
      </c>
      <c r="BB2018" s="45">
        <v>0.73629758109044863</v>
      </c>
      <c r="BC2018" s="45">
        <v>0.73629758109044863</v>
      </c>
      <c r="BD2018" s="45">
        <v>0.73629758109044863</v>
      </c>
      <c r="BE2018" s="45">
        <v>0.73629758109044863</v>
      </c>
      <c r="BF2018" s="45">
        <v>0.73629758109044863</v>
      </c>
    </row>
    <row r="2019" spans="1:58" ht="13.5" thickBot="1" x14ac:dyDescent="0.25">
      <c r="A2019" s="6" t="s">
        <v>1350</v>
      </c>
      <c r="B2019" s="6" t="s">
        <v>1350</v>
      </c>
      <c r="C2019" s="6" t="s">
        <v>695</v>
      </c>
      <c r="D2019" s="6" t="s">
        <v>1350</v>
      </c>
      <c r="E2019" s="6">
        <v>0</v>
      </c>
      <c r="F2019" s="6" t="s">
        <v>314</v>
      </c>
      <c r="G2019" s="21" t="s">
        <v>1305</v>
      </c>
      <c r="H2019" s="21" t="s">
        <v>1159</v>
      </c>
      <c r="I2019" s="21" t="s">
        <v>1213</v>
      </c>
      <c r="J2019" s="21" t="s">
        <v>240</v>
      </c>
      <c r="K2019" s="21" t="s">
        <v>261</v>
      </c>
      <c r="L2019" s="21" t="s">
        <v>703</v>
      </c>
      <c r="M2019" s="3">
        <v>0</v>
      </c>
      <c r="N2019" s="3">
        <v>0</v>
      </c>
      <c r="O2019" s="21" t="s">
        <v>1463</v>
      </c>
      <c r="P2019" s="21">
        <v>0</v>
      </c>
      <c r="Q2019" s="46">
        <v>0</v>
      </c>
      <c r="R2019" s="46">
        <v>0</v>
      </c>
      <c r="S2019" s="46">
        <v>0</v>
      </c>
      <c r="T2019" s="46">
        <v>0</v>
      </c>
      <c r="U2019" s="46">
        <v>0</v>
      </c>
      <c r="V2019" s="46">
        <v>0</v>
      </c>
      <c r="W2019" s="46">
        <v>0</v>
      </c>
      <c r="X2019" s="46">
        <v>0</v>
      </c>
      <c r="Y2019" s="46">
        <v>0</v>
      </c>
      <c r="Z2019" s="46">
        <v>0</v>
      </c>
      <c r="AA2019" s="46">
        <v>0</v>
      </c>
      <c r="AB2019" s="46">
        <v>0</v>
      </c>
      <c r="AC2019" s="46">
        <v>0</v>
      </c>
      <c r="AD2019" s="46">
        <v>0</v>
      </c>
      <c r="AE2019" s="46">
        <v>0</v>
      </c>
      <c r="AF2019" s="46">
        <v>0</v>
      </c>
      <c r="AG2019" s="46">
        <v>0</v>
      </c>
      <c r="AH2019" s="46">
        <v>0</v>
      </c>
      <c r="AI2019" s="46">
        <v>0</v>
      </c>
      <c r="AJ2019" s="46">
        <v>0</v>
      </c>
      <c r="AK2019" s="46">
        <v>0</v>
      </c>
      <c r="AL2019" s="45">
        <v>0</v>
      </c>
      <c r="AM2019" s="45">
        <v>0</v>
      </c>
      <c r="AN2019" s="45">
        <v>0</v>
      </c>
      <c r="AO2019" s="45">
        <v>0</v>
      </c>
      <c r="AP2019" s="45">
        <v>0</v>
      </c>
      <c r="AQ2019" s="45">
        <v>0</v>
      </c>
      <c r="AR2019" s="45">
        <v>0</v>
      </c>
      <c r="AS2019" s="45">
        <v>0</v>
      </c>
      <c r="AT2019" s="45">
        <v>0</v>
      </c>
      <c r="AU2019" s="45">
        <v>0</v>
      </c>
      <c r="AV2019" s="45">
        <v>0</v>
      </c>
      <c r="AW2019" s="45">
        <v>0</v>
      </c>
      <c r="AX2019" s="45">
        <v>0</v>
      </c>
      <c r="AY2019" s="45">
        <v>0</v>
      </c>
      <c r="AZ2019" s="45">
        <v>0</v>
      </c>
      <c r="BA2019" s="45">
        <v>0</v>
      </c>
      <c r="BB2019" s="45">
        <v>0</v>
      </c>
      <c r="BC2019" s="45">
        <v>0</v>
      </c>
      <c r="BD2019" s="45">
        <v>0</v>
      </c>
      <c r="BE2019" s="45">
        <v>0</v>
      </c>
      <c r="BF2019" s="45">
        <v>0</v>
      </c>
    </row>
    <row r="2020" spans="1:58" ht="13.5" thickBot="1" x14ac:dyDescent="0.25">
      <c r="A2020" s="6" t="s">
        <v>1350</v>
      </c>
      <c r="B2020" s="6" t="s">
        <v>1350</v>
      </c>
      <c r="C2020" s="6" t="s">
        <v>695</v>
      </c>
      <c r="D2020" s="6" t="s">
        <v>1350</v>
      </c>
      <c r="E2020" s="6">
        <v>0</v>
      </c>
      <c r="F2020" s="6" t="s">
        <v>314</v>
      </c>
      <c r="G2020" s="21" t="s">
        <v>1305</v>
      </c>
      <c r="H2020" s="21" t="s">
        <v>1159</v>
      </c>
      <c r="I2020" s="21" t="s">
        <v>1213</v>
      </c>
      <c r="J2020" s="21" t="s">
        <v>240</v>
      </c>
      <c r="K2020" s="21" t="s">
        <v>263</v>
      </c>
      <c r="L2020" s="21" t="s">
        <v>704</v>
      </c>
      <c r="M2020" s="3">
        <v>0</v>
      </c>
      <c r="N2020" s="3">
        <v>0</v>
      </c>
      <c r="O2020" s="21" t="s">
        <v>1464</v>
      </c>
      <c r="P2020" s="21">
        <v>0</v>
      </c>
      <c r="Q2020" s="46">
        <v>0</v>
      </c>
      <c r="R2020" s="46">
        <v>0</v>
      </c>
      <c r="S2020" s="46">
        <v>0</v>
      </c>
      <c r="T2020" s="46">
        <v>0</v>
      </c>
      <c r="U2020" s="46">
        <v>0</v>
      </c>
      <c r="V2020" s="46">
        <v>0</v>
      </c>
      <c r="W2020" s="46">
        <v>0</v>
      </c>
      <c r="X2020" s="46">
        <v>0</v>
      </c>
      <c r="Y2020" s="46">
        <v>0</v>
      </c>
      <c r="Z2020" s="46">
        <v>0</v>
      </c>
      <c r="AA2020" s="46">
        <v>0</v>
      </c>
      <c r="AB2020" s="46">
        <v>0</v>
      </c>
      <c r="AC2020" s="46">
        <v>0</v>
      </c>
      <c r="AD2020" s="46">
        <v>0</v>
      </c>
      <c r="AE2020" s="46">
        <v>0</v>
      </c>
      <c r="AF2020" s="46">
        <v>0</v>
      </c>
      <c r="AG2020" s="46">
        <v>0</v>
      </c>
      <c r="AH2020" s="46">
        <v>0</v>
      </c>
      <c r="AI2020" s="46">
        <v>0</v>
      </c>
      <c r="AJ2020" s="46">
        <v>0</v>
      </c>
      <c r="AK2020" s="46">
        <v>0</v>
      </c>
      <c r="AL2020" s="45">
        <v>0</v>
      </c>
      <c r="AM2020" s="45">
        <v>0</v>
      </c>
      <c r="AN2020" s="45">
        <v>0</v>
      </c>
      <c r="AO2020" s="45">
        <v>0</v>
      </c>
      <c r="AP2020" s="45">
        <v>0</v>
      </c>
      <c r="AQ2020" s="45">
        <v>0</v>
      </c>
      <c r="AR2020" s="45">
        <v>0</v>
      </c>
      <c r="AS2020" s="45">
        <v>0</v>
      </c>
      <c r="AT2020" s="45">
        <v>0</v>
      </c>
      <c r="AU2020" s="45">
        <v>0</v>
      </c>
      <c r="AV2020" s="45">
        <v>0</v>
      </c>
      <c r="AW2020" s="45">
        <v>0</v>
      </c>
      <c r="AX2020" s="45">
        <v>0</v>
      </c>
      <c r="AY2020" s="45">
        <v>0</v>
      </c>
      <c r="AZ2020" s="45">
        <v>0</v>
      </c>
      <c r="BA2020" s="45">
        <v>0</v>
      </c>
      <c r="BB2020" s="45">
        <v>0</v>
      </c>
      <c r="BC2020" s="45">
        <v>0</v>
      </c>
      <c r="BD2020" s="45">
        <v>0</v>
      </c>
      <c r="BE2020" s="45">
        <v>0</v>
      </c>
      <c r="BF2020" s="45">
        <v>0</v>
      </c>
    </row>
    <row r="2021" spans="1:58" ht="13.5" thickBot="1" x14ac:dyDescent="0.25">
      <c r="A2021" s="6" t="s">
        <v>1350</v>
      </c>
      <c r="B2021" s="6" t="s">
        <v>1350</v>
      </c>
      <c r="C2021" s="6" t="s">
        <v>695</v>
      </c>
      <c r="D2021" s="6" t="s">
        <v>1350</v>
      </c>
      <c r="E2021" s="6">
        <v>0</v>
      </c>
      <c r="F2021" s="6" t="s">
        <v>314</v>
      </c>
      <c r="G2021" s="21" t="s">
        <v>1305</v>
      </c>
      <c r="H2021" s="21" t="s">
        <v>1159</v>
      </c>
      <c r="I2021" s="21" t="s">
        <v>1213</v>
      </c>
      <c r="J2021" s="21" t="s">
        <v>240</v>
      </c>
      <c r="K2021" s="21" t="s">
        <v>265</v>
      </c>
      <c r="L2021" s="21" t="s">
        <v>705</v>
      </c>
      <c r="M2021" s="3">
        <v>0</v>
      </c>
      <c r="N2021" s="3">
        <v>0</v>
      </c>
      <c r="O2021" s="21" t="s">
        <v>1465</v>
      </c>
      <c r="P2021" s="21">
        <v>0</v>
      </c>
      <c r="Q2021" s="46">
        <v>0</v>
      </c>
      <c r="R2021" s="46">
        <v>0</v>
      </c>
      <c r="S2021" s="46">
        <v>0</v>
      </c>
      <c r="T2021" s="46">
        <v>0</v>
      </c>
      <c r="U2021" s="46">
        <v>0</v>
      </c>
      <c r="V2021" s="46">
        <v>0</v>
      </c>
      <c r="W2021" s="46">
        <v>0</v>
      </c>
      <c r="X2021" s="46">
        <v>0</v>
      </c>
      <c r="Y2021" s="46">
        <v>0</v>
      </c>
      <c r="Z2021" s="46">
        <v>0</v>
      </c>
      <c r="AA2021" s="46">
        <v>0</v>
      </c>
      <c r="AB2021" s="46">
        <v>0</v>
      </c>
      <c r="AC2021" s="46">
        <v>0</v>
      </c>
      <c r="AD2021" s="46">
        <v>0</v>
      </c>
      <c r="AE2021" s="46">
        <v>0</v>
      </c>
      <c r="AF2021" s="46">
        <v>0</v>
      </c>
      <c r="AG2021" s="46">
        <v>0</v>
      </c>
      <c r="AH2021" s="46">
        <v>0</v>
      </c>
      <c r="AI2021" s="46">
        <v>0</v>
      </c>
      <c r="AJ2021" s="46">
        <v>0</v>
      </c>
      <c r="AK2021" s="46">
        <v>0</v>
      </c>
      <c r="AL2021" s="45">
        <v>0</v>
      </c>
      <c r="AM2021" s="45">
        <v>0</v>
      </c>
      <c r="AN2021" s="45">
        <v>0</v>
      </c>
      <c r="AO2021" s="45">
        <v>0</v>
      </c>
      <c r="AP2021" s="45">
        <v>0</v>
      </c>
      <c r="AQ2021" s="45">
        <v>0</v>
      </c>
      <c r="AR2021" s="45">
        <v>0</v>
      </c>
      <c r="AS2021" s="45">
        <v>0</v>
      </c>
      <c r="AT2021" s="45">
        <v>0</v>
      </c>
      <c r="AU2021" s="45">
        <v>0</v>
      </c>
      <c r="AV2021" s="45">
        <v>0</v>
      </c>
      <c r="AW2021" s="45">
        <v>0</v>
      </c>
      <c r="AX2021" s="45">
        <v>0</v>
      </c>
      <c r="AY2021" s="45">
        <v>0</v>
      </c>
      <c r="AZ2021" s="45">
        <v>0</v>
      </c>
      <c r="BA2021" s="45">
        <v>0</v>
      </c>
      <c r="BB2021" s="45">
        <v>0</v>
      </c>
      <c r="BC2021" s="45">
        <v>0</v>
      </c>
      <c r="BD2021" s="45">
        <v>0</v>
      </c>
      <c r="BE2021" s="45">
        <v>0</v>
      </c>
      <c r="BF2021" s="45">
        <v>0</v>
      </c>
    </row>
    <row r="2022" spans="1:58" ht="13.5" thickBot="1" x14ac:dyDescent="0.25">
      <c r="A2022" s="6" t="s">
        <v>1350</v>
      </c>
      <c r="B2022" s="6" t="s">
        <v>1350</v>
      </c>
      <c r="C2022" s="6" t="s">
        <v>695</v>
      </c>
      <c r="D2022" s="6" t="s">
        <v>1350</v>
      </c>
      <c r="E2022" s="6">
        <v>0</v>
      </c>
      <c r="F2022" s="6" t="s">
        <v>314</v>
      </c>
      <c r="G2022" s="21" t="s">
        <v>1305</v>
      </c>
      <c r="H2022" s="21" t="s">
        <v>1159</v>
      </c>
      <c r="I2022" s="21" t="s">
        <v>1213</v>
      </c>
      <c r="J2022" s="21" t="s">
        <v>240</v>
      </c>
      <c r="K2022" s="21" t="s">
        <v>267</v>
      </c>
      <c r="L2022" s="21" t="s">
        <v>706</v>
      </c>
      <c r="M2022" s="3">
        <v>0</v>
      </c>
      <c r="N2022" s="3">
        <v>0</v>
      </c>
      <c r="O2022" s="21" t="s">
        <v>1465</v>
      </c>
      <c r="P2022" s="21">
        <v>0</v>
      </c>
      <c r="Q2022" s="46">
        <v>0</v>
      </c>
      <c r="R2022" s="46">
        <v>0</v>
      </c>
      <c r="S2022" s="46">
        <v>0</v>
      </c>
      <c r="T2022" s="46">
        <v>0</v>
      </c>
      <c r="U2022" s="46">
        <v>0</v>
      </c>
      <c r="V2022" s="46">
        <v>0</v>
      </c>
      <c r="W2022" s="46">
        <v>0</v>
      </c>
      <c r="X2022" s="46">
        <v>0</v>
      </c>
      <c r="Y2022" s="46">
        <v>0</v>
      </c>
      <c r="Z2022" s="46">
        <v>0</v>
      </c>
      <c r="AA2022" s="46">
        <v>0</v>
      </c>
      <c r="AB2022" s="46">
        <v>0</v>
      </c>
      <c r="AC2022" s="46">
        <v>0</v>
      </c>
      <c r="AD2022" s="46">
        <v>0</v>
      </c>
      <c r="AE2022" s="46">
        <v>0</v>
      </c>
      <c r="AF2022" s="46">
        <v>0</v>
      </c>
      <c r="AG2022" s="46">
        <v>0</v>
      </c>
      <c r="AH2022" s="46">
        <v>0</v>
      </c>
      <c r="AI2022" s="46">
        <v>0</v>
      </c>
      <c r="AJ2022" s="46">
        <v>0</v>
      </c>
      <c r="AK2022" s="46">
        <v>0</v>
      </c>
      <c r="AL2022" s="45">
        <v>0</v>
      </c>
      <c r="AM2022" s="45">
        <v>0</v>
      </c>
      <c r="AN2022" s="45">
        <v>0</v>
      </c>
      <c r="AO2022" s="45">
        <v>0</v>
      </c>
      <c r="AP2022" s="45">
        <v>0</v>
      </c>
      <c r="AQ2022" s="45">
        <v>0</v>
      </c>
      <c r="AR2022" s="45">
        <v>0</v>
      </c>
      <c r="AS2022" s="45">
        <v>0</v>
      </c>
      <c r="AT2022" s="45">
        <v>0</v>
      </c>
      <c r="AU2022" s="45">
        <v>0</v>
      </c>
      <c r="AV2022" s="45">
        <v>0</v>
      </c>
      <c r="AW2022" s="45">
        <v>0</v>
      </c>
      <c r="AX2022" s="45">
        <v>0</v>
      </c>
      <c r="AY2022" s="45">
        <v>0</v>
      </c>
      <c r="AZ2022" s="45">
        <v>0</v>
      </c>
      <c r="BA2022" s="45">
        <v>0</v>
      </c>
      <c r="BB2022" s="45">
        <v>0</v>
      </c>
      <c r="BC2022" s="45">
        <v>0</v>
      </c>
      <c r="BD2022" s="45">
        <v>0</v>
      </c>
      <c r="BE2022" s="45">
        <v>0</v>
      </c>
      <c r="BF2022" s="45">
        <v>0</v>
      </c>
    </row>
    <row r="2023" spans="1:58" ht="13.5" thickBot="1" x14ac:dyDescent="0.25">
      <c r="A2023" s="6" t="s">
        <v>1350</v>
      </c>
      <c r="B2023" s="6" t="s">
        <v>1350</v>
      </c>
      <c r="C2023" s="6" t="s">
        <v>695</v>
      </c>
      <c r="D2023" s="6" t="s">
        <v>1350</v>
      </c>
      <c r="E2023" s="6">
        <v>0</v>
      </c>
      <c r="F2023" s="6" t="s">
        <v>314</v>
      </c>
      <c r="G2023" s="21" t="s">
        <v>1305</v>
      </c>
      <c r="H2023" s="21" t="s">
        <v>1159</v>
      </c>
      <c r="I2023" s="21" t="s">
        <v>1213</v>
      </c>
      <c r="J2023" s="21" t="s">
        <v>240</v>
      </c>
      <c r="K2023" s="21" t="s">
        <v>269</v>
      </c>
      <c r="L2023" s="21" t="s">
        <v>707</v>
      </c>
      <c r="M2023" s="3">
        <v>0</v>
      </c>
      <c r="N2023" s="3">
        <v>0</v>
      </c>
      <c r="O2023" s="21" t="s">
        <v>1466</v>
      </c>
      <c r="P2023" s="21">
        <v>0</v>
      </c>
      <c r="Q2023" s="46">
        <v>0</v>
      </c>
      <c r="R2023" s="46">
        <v>0</v>
      </c>
      <c r="S2023" s="46">
        <v>0</v>
      </c>
      <c r="T2023" s="46">
        <v>0</v>
      </c>
      <c r="U2023" s="46">
        <v>0</v>
      </c>
      <c r="V2023" s="46">
        <v>0</v>
      </c>
      <c r="W2023" s="46">
        <v>0</v>
      </c>
      <c r="X2023" s="46">
        <v>0</v>
      </c>
      <c r="Y2023" s="46">
        <v>0</v>
      </c>
      <c r="Z2023" s="46">
        <v>0</v>
      </c>
      <c r="AA2023" s="46">
        <v>0</v>
      </c>
      <c r="AB2023" s="46">
        <v>0</v>
      </c>
      <c r="AC2023" s="46">
        <v>0</v>
      </c>
      <c r="AD2023" s="46">
        <v>0</v>
      </c>
      <c r="AE2023" s="46">
        <v>0</v>
      </c>
      <c r="AF2023" s="46">
        <v>0</v>
      </c>
      <c r="AG2023" s="46">
        <v>0</v>
      </c>
      <c r="AH2023" s="46">
        <v>0</v>
      </c>
      <c r="AI2023" s="46">
        <v>0</v>
      </c>
      <c r="AJ2023" s="46">
        <v>0</v>
      </c>
      <c r="AK2023" s="46">
        <v>0</v>
      </c>
      <c r="AL2023" s="45">
        <v>0</v>
      </c>
      <c r="AM2023" s="45">
        <v>0</v>
      </c>
      <c r="AN2023" s="45">
        <v>0</v>
      </c>
      <c r="AO2023" s="45">
        <v>0</v>
      </c>
      <c r="AP2023" s="45">
        <v>0</v>
      </c>
      <c r="AQ2023" s="45">
        <v>0</v>
      </c>
      <c r="AR2023" s="45">
        <v>0</v>
      </c>
      <c r="AS2023" s="45">
        <v>0</v>
      </c>
      <c r="AT2023" s="45">
        <v>0</v>
      </c>
      <c r="AU2023" s="45">
        <v>0</v>
      </c>
      <c r="AV2023" s="45">
        <v>0</v>
      </c>
      <c r="AW2023" s="45">
        <v>0</v>
      </c>
      <c r="AX2023" s="45">
        <v>0</v>
      </c>
      <c r="AY2023" s="45">
        <v>0</v>
      </c>
      <c r="AZ2023" s="45">
        <v>0</v>
      </c>
      <c r="BA2023" s="45">
        <v>0</v>
      </c>
      <c r="BB2023" s="45">
        <v>0</v>
      </c>
      <c r="BC2023" s="45">
        <v>0</v>
      </c>
      <c r="BD2023" s="45">
        <v>0</v>
      </c>
      <c r="BE2023" s="45">
        <v>0</v>
      </c>
      <c r="BF2023" s="45">
        <v>0</v>
      </c>
    </row>
    <row r="2024" spans="1:58" ht="13.5" thickBot="1" x14ac:dyDescent="0.25">
      <c r="A2024" s="6" t="s">
        <v>1137</v>
      </c>
      <c r="B2024" s="6" t="s">
        <v>1351</v>
      </c>
      <c r="C2024" s="6" t="s">
        <v>695</v>
      </c>
      <c r="D2024" s="6" t="s">
        <v>1137</v>
      </c>
      <c r="E2024" s="6">
        <v>18.204012597992701</v>
      </c>
      <c r="F2024" s="6" t="s">
        <v>314</v>
      </c>
      <c r="G2024" s="21" t="s">
        <v>1305</v>
      </c>
      <c r="H2024" s="21" t="s">
        <v>1159</v>
      </c>
      <c r="I2024" s="21" t="s">
        <v>1213</v>
      </c>
      <c r="J2024" s="21" t="s">
        <v>240</v>
      </c>
      <c r="K2024" s="21" t="s">
        <v>271</v>
      </c>
      <c r="L2024" s="21" t="s">
        <v>708</v>
      </c>
      <c r="M2024" s="3">
        <v>12.534895458022946</v>
      </c>
      <c r="N2024" s="3">
        <v>18.204012597992701</v>
      </c>
      <c r="O2024" s="21" t="s">
        <v>1467</v>
      </c>
      <c r="P2024" s="21">
        <v>0</v>
      </c>
      <c r="Q2024" s="46">
        <v>8.0671277213735743E-4</v>
      </c>
      <c r="R2024" s="46">
        <v>1.0258659691988095E-3</v>
      </c>
      <c r="S2024" s="46">
        <v>1.2893837248011037E-3</v>
      </c>
      <c r="T2024" s="46">
        <v>1.51969492379916E-3</v>
      </c>
      <c r="U2024" s="46">
        <v>1.7523768642133221E-3</v>
      </c>
      <c r="V2024" s="46">
        <v>2.0717234127203979E-3</v>
      </c>
      <c r="W2024" s="46">
        <v>2.2830920580421271E-3</v>
      </c>
      <c r="X2024" s="46">
        <v>2.3299496083665815E-3</v>
      </c>
      <c r="Y2024" s="46">
        <v>2.1803823448972304E-3</v>
      </c>
      <c r="Z2024" s="46">
        <v>1.8458227555575191E-3</v>
      </c>
      <c r="AA2024" s="46">
        <v>1.3866952668196461E-3</v>
      </c>
      <c r="AB2024" s="46">
        <v>8.9646781507359084E-4</v>
      </c>
      <c r="AC2024" s="46">
        <v>4.6755288742186189E-4</v>
      </c>
      <c r="AD2024" s="46">
        <v>1.5675174525375736E-4</v>
      </c>
      <c r="AE2024" s="46">
        <v>0</v>
      </c>
      <c r="AF2024" s="46">
        <v>0</v>
      </c>
      <c r="AG2024" s="46">
        <v>0</v>
      </c>
      <c r="AH2024" s="46">
        <v>0</v>
      </c>
      <c r="AI2024" s="46">
        <v>0</v>
      </c>
      <c r="AJ2024" s="46">
        <v>0</v>
      </c>
      <c r="AK2024" s="46">
        <v>1.8294328649463589E-2</v>
      </c>
      <c r="AL2024" s="45">
        <v>1.8294328649463589E-2</v>
      </c>
      <c r="AM2024" s="45">
        <v>8.0671277213735743E-4</v>
      </c>
      <c r="AN2024" s="45">
        <v>1.832578741336167E-3</v>
      </c>
      <c r="AO2024" s="45">
        <v>3.121962466137271E-3</v>
      </c>
      <c r="AP2024" s="45">
        <v>4.6416573899364308E-3</v>
      </c>
      <c r="AQ2024" s="45">
        <v>6.3940342541497532E-3</v>
      </c>
      <c r="AR2024" s="45">
        <v>8.4657576668701502E-3</v>
      </c>
      <c r="AS2024" s="45">
        <v>1.0748849724912277E-2</v>
      </c>
      <c r="AT2024" s="45">
        <v>1.3078799333278858E-2</v>
      </c>
      <c r="AU2024" s="45">
        <v>1.5259181678176088E-2</v>
      </c>
      <c r="AV2024" s="45">
        <v>1.7105004433733608E-2</v>
      </c>
      <c r="AW2024" s="45">
        <v>1.8294328649463589E-2</v>
      </c>
      <c r="AX2024" s="45">
        <v>1.8294328649463589E-2</v>
      </c>
      <c r="AY2024" s="45">
        <v>1.8294328649463589E-2</v>
      </c>
      <c r="AZ2024" s="45">
        <v>1.8294328649463589E-2</v>
      </c>
      <c r="BA2024" s="45">
        <v>1.8294328649463589E-2</v>
      </c>
      <c r="BB2024" s="45">
        <v>1.8294328649463589E-2</v>
      </c>
      <c r="BC2024" s="45">
        <v>1.8294328649463589E-2</v>
      </c>
      <c r="BD2024" s="45">
        <v>1.8294328649463589E-2</v>
      </c>
      <c r="BE2024" s="45">
        <v>1.8294328649463589E-2</v>
      </c>
      <c r="BF2024" s="45">
        <v>1.8294328649463589E-2</v>
      </c>
    </row>
    <row r="2025" spans="1:58" ht="13.5" thickBot="1" x14ac:dyDescent="0.25">
      <c r="A2025" s="6" t="s">
        <v>1350</v>
      </c>
      <c r="B2025" s="6" t="s">
        <v>1350</v>
      </c>
      <c r="C2025" s="6" t="s">
        <v>695</v>
      </c>
      <c r="D2025" s="6" t="s">
        <v>1350</v>
      </c>
      <c r="E2025" s="6">
        <v>0</v>
      </c>
      <c r="F2025" s="6" t="s">
        <v>314</v>
      </c>
      <c r="G2025" s="21" t="s">
        <v>1305</v>
      </c>
      <c r="H2025" s="21" t="s">
        <v>1159</v>
      </c>
      <c r="I2025" s="21" t="s">
        <v>1213</v>
      </c>
      <c r="J2025" s="21" t="s">
        <v>240</v>
      </c>
      <c r="K2025" s="21" t="s">
        <v>273</v>
      </c>
      <c r="L2025" s="21" t="s">
        <v>709</v>
      </c>
      <c r="M2025" s="3">
        <v>0</v>
      </c>
      <c r="N2025" s="3">
        <v>0</v>
      </c>
      <c r="O2025" s="21" t="s">
        <v>1468</v>
      </c>
      <c r="P2025" s="21">
        <v>0</v>
      </c>
      <c r="Q2025" s="46">
        <v>0</v>
      </c>
      <c r="R2025" s="46">
        <v>0</v>
      </c>
      <c r="S2025" s="46">
        <v>0</v>
      </c>
      <c r="T2025" s="46">
        <v>0</v>
      </c>
      <c r="U2025" s="46">
        <v>0</v>
      </c>
      <c r="V2025" s="46">
        <v>0</v>
      </c>
      <c r="W2025" s="46">
        <v>0</v>
      </c>
      <c r="X2025" s="46">
        <v>0</v>
      </c>
      <c r="Y2025" s="46">
        <v>0</v>
      </c>
      <c r="Z2025" s="46">
        <v>0</v>
      </c>
      <c r="AA2025" s="46">
        <v>0</v>
      </c>
      <c r="AB2025" s="46">
        <v>0</v>
      </c>
      <c r="AC2025" s="46">
        <v>0</v>
      </c>
      <c r="AD2025" s="46">
        <v>0</v>
      </c>
      <c r="AE2025" s="46">
        <v>0</v>
      </c>
      <c r="AF2025" s="46">
        <v>0</v>
      </c>
      <c r="AG2025" s="46">
        <v>0</v>
      </c>
      <c r="AH2025" s="46">
        <v>0</v>
      </c>
      <c r="AI2025" s="46">
        <v>0</v>
      </c>
      <c r="AJ2025" s="46">
        <v>0</v>
      </c>
      <c r="AK2025" s="46">
        <v>0</v>
      </c>
      <c r="AL2025" s="45">
        <v>0</v>
      </c>
      <c r="AM2025" s="45">
        <v>0</v>
      </c>
      <c r="AN2025" s="45">
        <v>0</v>
      </c>
      <c r="AO2025" s="45">
        <v>0</v>
      </c>
      <c r="AP2025" s="45">
        <v>0</v>
      </c>
      <c r="AQ2025" s="45">
        <v>0</v>
      </c>
      <c r="AR2025" s="45">
        <v>0</v>
      </c>
      <c r="AS2025" s="45">
        <v>0</v>
      </c>
      <c r="AT2025" s="45">
        <v>0</v>
      </c>
      <c r="AU2025" s="45">
        <v>0</v>
      </c>
      <c r="AV2025" s="45">
        <v>0</v>
      </c>
      <c r="AW2025" s="45">
        <v>0</v>
      </c>
      <c r="AX2025" s="45">
        <v>0</v>
      </c>
      <c r="AY2025" s="45">
        <v>0</v>
      </c>
      <c r="AZ2025" s="45">
        <v>0</v>
      </c>
      <c r="BA2025" s="45">
        <v>0</v>
      </c>
      <c r="BB2025" s="45">
        <v>0</v>
      </c>
      <c r="BC2025" s="45">
        <v>0</v>
      </c>
      <c r="BD2025" s="45">
        <v>0</v>
      </c>
      <c r="BE2025" s="45">
        <v>0</v>
      </c>
      <c r="BF2025" s="45">
        <v>0</v>
      </c>
    </row>
    <row r="2026" spans="1:58" ht="13.5" thickBot="1" x14ac:dyDescent="0.25">
      <c r="A2026" s="6" t="s">
        <v>1137</v>
      </c>
      <c r="B2026" s="6" t="s">
        <v>1351</v>
      </c>
      <c r="C2026" s="6" t="s">
        <v>695</v>
      </c>
      <c r="D2026" s="6" t="s">
        <v>1137</v>
      </c>
      <c r="E2026" s="6">
        <v>19.136813098570823</v>
      </c>
      <c r="F2026" s="6" t="s">
        <v>314</v>
      </c>
      <c r="G2026" s="21" t="s">
        <v>1305</v>
      </c>
      <c r="H2026" s="21" t="s">
        <v>1159</v>
      </c>
      <c r="I2026" s="21" t="s">
        <v>1213</v>
      </c>
      <c r="J2026" s="21" t="s">
        <v>240</v>
      </c>
      <c r="K2026" s="21" t="s">
        <v>275</v>
      </c>
      <c r="L2026" s="21" t="s">
        <v>710</v>
      </c>
      <c r="M2026" s="3">
        <v>13.445534945520953</v>
      </c>
      <c r="N2026" s="3">
        <v>19.136813098570823</v>
      </c>
      <c r="O2026" s="21" t="s">
        <v>1468</v>
      </c>
      <c r="P2026" s="21">
        <v>0</v>
      </c>
      <c r="Q2026" s="46">
        <v>2.5421725637521082E-4</v>
      </c>
      <c r="R2026" s="46">
        <v>3.2327842214206721E-4</v>
      </c>
      <c r="S2026" s="46">
        <v>4.063200735812515E-4</v>
      </c>
      <c r="T2026" s="46">
        <v>4.7889743090590042E-4</v>
      </c>
      <c r="U2026" s="46">
        <v>5.5222187368548841E-4</v>
      </c>
      <c r="V2026" s="46">
        <v>6.5285670456745131E-4</v>
      </c>
      <c r="W2026" s="46">
        <v>7.1946474519022437E-4</v>
      </c>
      <c r="X2026" s="46">
        <v>7.3423084075157979E-4</v>
      </c>
      <c r="Y2026" s="46">
        <v>6.8709810568654895E-4</v>
      </c>
      <c r="Z2026" s="46">
        <v>5.816692295939846E-4</v>
      </c>
      <c r="AA2026" s="46">
        <v>4.3698560173453924E-4</v>
      </c>
      <c r="AB2026" s="46">
        <v>2.8250152501352061E-4</v>
      </c>
      <c r="AC2026" s="46">
        <v>1.4733870140146428E-4</v>
      </c>
      <c r="AD2026" s="46">
        <v>4.9396761755559733E-5</v>
      </c>
      <c r="AE2026" s="46">
        <v>0</v>
      </c>
      <c r="AF2026" s="46">
        <v>0</v>
      </c>
      <c r="AG2026" s="46">
        <v>0</v>
      </c>
      <c r="AH2026" s="46">
        <v>0</v>
      </c>
      <c r="AI2026" s="46">
        <v>0</v>
      </c>
      <c r="AJ2026" s="46">
        <v>0</v>
      </c>
      <c r="AK2026" s="46">
        <v>5.7650432683383629E-3</v>
      </c>
      <c r="AL2026" s="45">
        <v>5.7650432683383629E-3</v>
      </c>
      <c r="AM2026" s="45">
        <v>2.5421725637521082E-4</v>
      </c>
      <c r="AN2026" s="45">
        <v>5.7749567851727809E-4</v>
      </c>
      <c r="AO2026" s="45">
        <v>9.8381575209852959E-4</v>
      </c>
      <c r="AP2026" s="45">
        <v>1.46271318300443E-3</v>
      </c>
      <c r="AQ2026" s="45">
        <v>2.0149350566899182E-3</v>
      </c>
      <c r="AR2026" s="45">
        <v>2.6677917612573697E-3</v>
      </c>
      <c r="AS2026" s="45">
        <v>3.3872565064475939E-3</v>
      </c>
      <c r="AT2026" s="45">
        <v>4.121487347199174E-3</v>
      </c>
      <c r="AU2026" s="45">
        <v>4.8085854528857226E-3</v>
      </c>
      <c r="AV2026" s="45">
        <v>5.390254682479707E-3</v>
      </c>
      <c r="AW2026" s="45">
        <v>5.7650432683383629E-3</v>
      </c>
      <c r="AX2026" s="45">
        <v>5.7650432683383629E-3</v>
      </c>
      <c r="AY2026" s="45">
        <v>5.7650432683383629E-3</v>
      </c>
      <c r="AZ2026" s="45">
        <v>5.7650432683383629E-3</v>
      </c>
      <c r="BA2026" s="45">
        <v>5.7650432683383629E-3</v>
      </c>
      <c r="BB2026" s="45">
        <v>5.7650432683383629E-3</v>
      </c>
      <c r="BC2026" s="45">
        <v>5.7650432683383629E-3</v>
      </c>
      <c r="BD2026" s="45">
        <v>5.7650432683383629E-3</v>
      </c>
      <c r="BE2026" s="45">
        <v>5.7650432683383629E-3</v>
      </c>
      <c r="BF2026" s="45">
        <v>5.7650432683383629E-3</v>
      </c>
    </row>
    <row r="2027" spans="1:58" ht="13.5" thickBot="1" x14ac:dyDescent="0.25">
      <c r="A2027" s="6" t="s">
        <v>1350</v>
      </c>
      <c r="B2027" s="6" t="s">
        <v>1350</v>
      </c>
      <c r="C2027" s="6" t="s">
        <v>695</v>
      </c>
      <c r="D2027" s="6" t="s">
        <v>1350</v>
      </c>
      <c r="E2027" s="6">
        <v>0</v>
      </c>
      <c r="F2027" s="6" t="s">
        <v>314</v>
      </c>
      <c r="G2027" s="21" t="s">
        <v>1305</v>
      </c>
      <c r="H2027" s="21" t="s">
        <v>1159</v>
      </c>
      <c r="I2027" s="21" t="s">
        <v>1213</v>
      </c>
      <c r="J2027" s="21" t="s">
        <v>240</v>
      </c>
      <c r="K2027" s="21" t="s">
        <v>277</v>
      </c>
      <c r="L2027" s="21" t="s">
        <v>711</v>
      </c>
      <c r="M2027" s="3">
        <v>0</v>
      </c>
      <c r="N2027" s="3">
        <v>0</v>
      </c>
      <c r="O2027" s="21" t="s">
        <v>1469</v>
      </c>
      <c r="P2027" s="21">
        <v>0</v>
      </c>
      <c r="Q2027" s="46">
        <v>0</v>
      </c>
      <c r="R2027" s="46">
        <v>0</v>
      </c>
      <c r="S2027" s="46">
        <v>0</v>
      </c>
      <c r="T2027" s="46">
        <v>0</v>
      </c>
      <c r="U2027" s="46">
        <v>0</v>
      </c>
      <c r="V2027" s="46">
        <v>0</v>
      </c>
      <c r="W2027" s="46">
        <v>0</v>
      </c>
      <c r="X2027" s="46">
        <v>0</v>
      </c>
      <c r="Y2027" s="46">
        <v>0</v>
      </c>
      <c r="Z2027" s="46">
        <v>0</v>
      </c>
      <c r="AA2027" s="46">
        <v>0</v>
      </c>
      <c r="AB2027" s="46">
        <v>0</v>
      </c>
      <c r="AC2027" s="46">
        <v>0</v>
      </c>
      <c r="AD2027" s="46">
        <v>0</v>
      </c>
      <c r="AE2027" s="46">
        <v>0</v>
      </c>
      <c r="AF2027" s="46">
        <v>0</v>
      </c>
      <c r="AG2027" s="46">
        <v>0</v>
      </c>
      <c r="AH2027" s="46">
        <v>0</v>
      </c>
      <c r="AI2027" s="46">
        <v>0</v>
      </c>
      <c r="AJ2027" s="46">
        <v>0</v>
      </c>
      <c r="AK2027" s="46">
        <v>0</v>
      </c>
      <c r="AL2027" s="45">
        <v>0</v>
      </c>
      <c r="AM2027" s="45">
        <v>0</v>
      </c>
      <c r="AN2027" s="45">
        <v>0</v>
      </c>
      <c r="AO2027" s="45">
        <v>0</v>
      </c>
      <c r="AP2027" s="45">
        <v>0</v>
      </c>
      <c r="AQ2027" s="45">
        <v>0</v>
      </c>
      <c r="AR2027" s="45">
        <v>0</v>
      </c>
      <c r="AS2027" s="45">
        <v>0</v>
      </c>
      <c r="AT2027" s="45">
        <v>0</v>
      </c>
      <c r="AU2027" s="45">
        <v>0</v>
      </c>
      <c r="AV2027" s="45">
        <v>0</v>
      </c>
      <c r="AW2027" s="45">
        <v>0</v>
      </c>
      <c r="AX2027" s="45">
        <v>0</v>
      </c>
      <c r="AY2027" s="45">
        <v>0</v>
      </c>
      <c r="AZ2027" s="45">
        <v>0</v>
      </c>
      <c r="BA2027" s="45">
        <v>0</v>
      </c>
      <c r="BB2027" s="45">
        <v>0</v>
      </c>
      <c r="BC2027" s="45">
        <v>0</v>
      </c>
      <c r="BD2027" s="45">
        <v>0</v>
      </c>
      <c r="BE2027" s="45">
        <v>0</v>
      </c>
      <c r="BF2027" s="45">
        <v>0</v>
      </c>
    </row>
    <row r="2028" spans="1:58" ht="13.5" thickBot="1" x14ac:dyDescent="0.25">
      <c r="A2028" s="6" t="s">
        <v>1350</v>
      </c>
      <c r="B2028" s="6" t="s">
        <v>1350</v>
      </c>
      <c r="C2028" s="6" t="s">
        <v>695</v>
      </c>
      <c r="D2028" s="6" t="s">
        <v>1350</v>
      </c>
      <c r="E2028" s="6">
        <v>0</v>
      </c>
      <c r="F2028" s="6" t="s">
        <v>314</v>
      </c>
      <c r="G2028" s="21" t="s">
        <v>1305</v>
      </c>
      <c r="H2028" s="21" t="s">
        <v>1159</v>
      </c>
      <c r="I2028" s="21" t="s">
        <v>1213</v>
      </c>
      <c r="J2028" s="21" t="s">
        <v>240</v>
      </c>
      <c r="K2028" s="21" t="s">
        <v>279</v>
      </c>
      <c r="L2028" s="21" t="s">
        <v>712</v>
      </c>
      <c r="M2028" s="3">
        <v>0</v>
      </c>
      <c r="N2028" s="3">
        <v>0</v>
      </c>
      <c r="O2028" s="21" t="s">
        <v>1469</v>
      </c>
      <c r="P2028" s="21">
        <v>0</v>
      </c>
      <c r="Q2028" s="46">
        <v>0</v>
      </c>
      <c r="R2028" s="46">
        <v>0</v>
      </c>
      <c r="S2028" s="46">
        <v>0</v>
      </c>
      <c r="T2028" s="46">
        <v>0</v>
      </c>
      <c r="U2028" s="46">
        <v>0</v>
      </c>
      <c r="V2028" s="46">
        <v>0</v>
      </c>
      <c r="W2028" s="46">
        <v>0</v>
      </c>
      <c r="X2028" s="46">
        <v>0</v>
      </c>
      <c r="Y2028" s="46">
        <v>0</v>
      </c>
      <c r="Z2028" s="46">
        <v>0</v>
      </c>
      <c r="AA2028" s="46">
        <v>0</v>
      </c>
      <c r="AB2028" s="46">
        <v>0</v>
      </c>
      <c r="AC2028" s="46">
        <v>0</v>
      </c>
      <c r="AD2028" s="46">
        <v>0</v>
      </c>
      <c r="AE2028" s="46">
        <v>0</v>
      </c>
      <c r="AF2028" s="46">
        <v>0</v>
      </c>
      <c r="AG2028" s="46">
        <v>0</v>
      </c>
      <c r="AH2028" s="46">
        <v>0</v>
      </c>
      <c r="AI2028" s="46">
        <v>0</v>
      </c>
      <c r="AJ2028" s="46">
        <v>0</v>
      </c>
      <c r="AK2028" s="46">
        <v>0</v>
      </c>
      <c r="AL2028" s="45">
        <v>0</v>
      </c>
      <c r="AM2028" s="45">
        <v>0</v>
      </c>
      <c r="AN2028" s="45">
        <v>0</v>
      </c>
      <c r="AO2028" s="45">
        <v>0</v>
      </c>
      <c r="AP2028" s="45">
        <v>0</v>
      </c>
      <c r="AQ2028" s="45">
        <v>0</v>
      </c>
      <c r="AR2028" s="45">
        <v>0</v>
      </c>
      <c r="AS2028" s="45">
        <v>0</v>
      </c>
      <c r="AT2028" s="45">
        <v>0</v>
      </c>
      <c r="AU2028" s="45">
        <v>0</v>
      </c>
      <c r="AV2028" s="45">
        <v>0</v>
      </c>
      <c r="AW2028" s="45">
        <v>0</v>
      </c>
      <c r="AX2028" s="45">
        <v>0</v>
      </c>
      <c r="AY2028" s="45">
        <v>0</v>
      </c>
      <c r="AZ2028" s="45">
        <v>0</v>
      </c>
      <c r="BA2028" s="45">
        <v>0</v>
      </c>
      <c r="BB2028" s="45">
        <v>0</v>
      </c>
      <c r="BC2028" s="45">
        <v>0</v>
      </c>
      <c r="BD2028" s="45">
        <v>0</v>
      </c>
      <c r="BE2028" s="45">
        <v>0</v>
      </c>
      <c r="BF2028" s="45">
        <v>0</v>
      </c>
    </row>
    <row r="2029" spans="1:58" ht="13.5" thickBot="1" x14ac:dyDescent="0.25">
      <c r="A2029" s="6" t="s">
        <v>1137</v>
      </c>
      <c r="B2029" s="6" t="s">
        <v>1141</v>
      </c>
      <c r="C2029" s="6" t="s">
        <v>713</v>
      </c>
      <c r="D2029" s="6" t="s">
        <v>1137</v>
      </c>
      <c r="E2029" s="6">
        <v>15.631362826866738</v>
      </c>
      <c r="F2029" s="6" t="s">
        <v>622</v>
      </c>
      <c r="G2029" s="21" t="s">
        <v>1305</v>
      </c>
      <c r="H2029" s="21" t="s">
        <v>1172</v>
      </c>
      <c r="I2029" s="21" t="s">
        <v>1215</v>
      </c>
      <c r="J2029" s="21" t="s">
        <v>240</v>
      </c>
      <c r="K2029" s="21" t="s">
        <v>245</v>
      </c>
      <c r="L2029" s="21" t="s">
        <v>1277</v>
      </c>
      <c r="M2029" s="3">
        <v>9.5276717672983668</v>
      </c>
      <c r="N2029" s="3">
        <v>15.631362826866738</v>
      </c>
      <c r="O2029" s="21" t="s">
        <v>1489</v>
      </c>
      <c r="P2029" s="21" t="s">
        <v>1489</v>
      </c>
      <c r="Q2029" s="46">
        <v>6.8560180725810919E-4</v>
      </c>
      <c r="R2029" s="46">
        <v>7.1760796060156432E-4</v>
      </c>
      <c r="S2029" s="46">
        <v>9.4737009140559718E-4</v>
      </c>
      <c r="T2029" s="46">
        <v>8.8992311834021169E-4</v>
      </c>
      <c r="U2029" s="46">
        <v>9.6639292009973962E-4</v>
      </c>
      <c r="V2029" s="46">
        <v>1.1156549677225872E-3</v>
      </c>
      <c r="W2029" s="46">
        <v>1.1690907104041871E-3</v>
      </c>
      <c r="X2029" s="46">
        <v>1.3766073156046476E-3</v>
      </c>
      <c r="Y2029" s="46">
        <v>1.578477857344968E-3</v>
      </c>
      <c r="Z2029" s="46">
        <v>1.4019816502320224E-3</v>
      </c>
      <c r="AA2029" s="46">
        <v>1.500245558894279E-3</v>
      </c>
      <c r="AB2029" s="46">
        <v>1.6091220160937975E-3</v>
      </c>
      <c r="AC2029" s="46">
        <v>1.4336186841508521E-3</v>
      </c>
      <c r="AD2029" s="46">
        <v>1.4997539264430891E-3</v>
      </c>
      <c r="AE2029" s="46">
        <v>1.4664860791348676E-3</v>
      </c>
      <c r="AF2029" s="46">
        <v>1.4660428453262834E-3</v>
      </c>
      <c r="AG2029" s="46">
        <v>1.4655953652001395E-3</v>
      </c>
      <c r="AH2029" s="46">
        <v>1.465147885073995E-3</v>
      </c>
      <c r="AI2029" s="46">
        <v>1.4647004049478508E-3</v>
      </c>
      <c r="AJ2029" s="46">
        <v>1.4642529248217065E-3</v>
      </c>
      <c r="AK2029" s="46">
        <v>2.5683674089100491E-2</v>
      </c>
      <c r="AL2029" s="45">
        <v>2.5683674089100498E-2</v>
      </c>
      <c r="AM2029" s="45">
        <v>6.8560180725810919E-4</v>
      </c>
      <c r="AN2029" s="45">
        <v>1.4032097678596735E-3</v>
      </c>
      <c r="AO2029" s="45">
        <v>2.3505798592652707E-3</v>
      </c>
      <c r="AP2029" s="45">
        <v>3.2405029776054824E-3</v>
      </c>
      <c r="AQ2029" s="45">
        <v>4.2068958977052222E-3</v>
      </c>
      <c r="AR2029" s="45">
        <v>5.3225508654278098E-3</v>
      </c>
      <c r="AS2029" s="45">
        <v>6.4916415758319969E-3</v>
      </c>
      <c r="AT2029" s="45">
        <v>7.8682488914366445E-3</v>
      </c>
      <c r="AU2029" s="45">
        <v>9.4467267487816121E-3</v>
      </c>
      <c r="AV2029" s="45">
        <v>1.0848708399013635E-2</v>
      </c>
      <c r="AW2029" s="45">
        <v>1.2348953957907914E-2</v>
      </c>
      <c r="AX2029" s="45">
        <v>1.3958075974001711E-2</v>
      </c>
      <c r="AY2029" s="45">
        <v>1.5391694658152563E-2</v>
      </c>
      <c r="AZ2029" s="45">
        <v>1.6891448584595653E-2</v>
      </c>
      <c r="BA2029" s="45">
        <v>1.8357934663730521E-2</v>
      </c>
      <c r="BB2029" s="45">
        <v>1.9823977509056803E-2</v>
      </c>
      <c r="BC2029" s="45">
        <v>2.1289572874256944E-2</v>
      </c>
      <c r="BD2029" s="45">
        <v>2.2754720759330938E-2</v>
      </c>
      <c r="BE2029" s="45">
        <v>2.421942116427879E-2</v>
      </c>
      <c r="BF2029" s="45">
        <v>2.5683674089100498E-2</v>
      </c>
    </row>
    <row r="2030" spans="1:58" ht="13.5" thickBot="1" x14ac:dyDescent="0.25">
      <c r="A2030" s="6" t="s">
        <v>1137</v>
      </c>
      <c r="B2030" s="6" t="s">
        <v>1141</v>
      </c>
      <c r="C2030" s="6" t="s">
        <v>713</v>
      </c>
      <c r="D2030" s="6" t="s">
        <v>1137</v>
      </c>
      <c r="E2030" s="6">
        <v>15.631362826866738</v>
      </c>
      <c r="F2030" s="6" t="s">
        <v>622</v>
      </c>
      <c r="G2030" s="21" t="s">
        <v>1305</v>
      </c>
      <c r="H2030" s="21" t="s">
        <v>1172</v>
      </c>
      <c r="I2030" s="21" t="s">
        <v>1215</v>
      </c>
      <c r="J2030" s="21" t="s">
        <v>240</v>
      </c>
      <c r="K2030" s="21" t="s">
        <v>247</v>
      </c>
      <c r="L2030" s="21" t="s">
        <v>1278</v>
      </c>
      <c r="M2030" s="3">
        <v>9.5276717672983668</v>
      </c>
      <c r="N2030" s="3">
        <v>15.631362826866738</v>
      </c>
      <c r="O2030" s="21" t="s">
        <v>1489</v>
      </c>
      <c r="P2030" s="21" t="s">
        <v>1489</v>
      </c>
      <c r="Q2030" s="46">
        <v>9.0462932477052926E-4</v>
      </c>
      <c r="R2030" s="46">
        <v>9.3972045651147674E-4</v>
      </c>
      <c r="S2030" s="46">
        <v>1.2426992507303866E-3</v>
      </c>
      <c r="T2030" s="46">
        <v>1.1713120044854221E-3</v>
      </c>
      <c r="U2030" s="46">
        <v>1.2663193562573391E-3</v>
      </c>
      <c r="V2030" s="46">
        <v>1.4570321598050466E-3</v>
      </c>
      <c r="W2030" s="46">
        <v>1.5268759558426663E-3</v>
      </c>
      <c r="X2030" s="46">
        <v>1.7950098362859547E-3</v>
      </c>
      <c r="Y2030" s="46">
        <v>2.0583605334339016E-3</v>
      </c>
      <c r="Z2030" s="46">
        <v>1.8294937857210164E-3</v>
      </c>
      <c r="AA2030" s="46">
        <v>1.964871215303904E-3</v>
      </c>
      <c r="AB2030" s="46">
        <v>2.0912396570755055E-3</v>
      </c>
      <c r="AC2030" s="46">
        <v>1.8671841223003663E-3</v>
      </c>
      <c r="AD2030" s="46">
        <v>1.9553944088538627E-3</v>
      </c>
      <c r="AE2030" s="46">
        <v>1.9126338175818485E-3</v>
      </c>
      <c r="AF2030" s="46">
        <v>1.9112511821716247E-3</v>
      </c>
      <c r="AG2030" s="46">
        <v>1.9098630085518161E-3</v>
      </c>
      <c r="AH2030" s="46">
        <v>1.9084748349320073E-3</v>
      </c>
      <c r="AI2030" s="46">
        <v>1.9070866613121985E-3</v>
      </c>
      <c r="AJ2030" s="46">
        <v>1.9056984876923895E-3</v>
      </c>
      <c r="AK2030" s="46">
        <v>3.3525150059619258E-2</v>
      </c>
      <c r="AL2030" s="45">
        <v>3.3525150059619264E-2</v>
      </c>
      <c r="AM2030" s="45">
        <v>9.0462932477052926E-4</v>
      </c>
      <c r="AN2030" s="45">
        <v>1.844349781282006E-3</v>
      </c>
      <c r="AO2030" s="45">
        <v>3.0870490320123924E-3</v>
      </c>
      <c r="AP2030" s="45">
        <v>4.2583610364978148E-3</v>
      </c>
      <c r="AQ2030" s="45">
        <v>5.5246803927551536E-3</v>
      </c>
      <c r="AR2030" s="45">
        <v>6.9817125525602E-3</v>
      </c>
      <c r="AS2030" s="45">
        <v>8.5085885084028659E-3</v>
      </c>
      <c r="AT2030" s="45">
        <v>1.030359834468882E-2</v>
      </c>
      <c r="AU2030" s="45">
        <v>1.2361958878122721E-2</v>
      </c>
      <c r="AV2030" s="45">
        <v>1.4191452663843737E-2</v>
      </c>
      <c r="AW2030" s="45">
        <v>1.615632387914764E-2</v>
      </c>
      <c r="AX2030" s="45">
        <v>1.8247563536223147E-2</v>
      </c>
      <c r="AY2030" s="45">
        <v>2.0114747658523512E-2</v>
      </c>
      <c r="AZ2030" s="45">
        <v>2.2070142067377375E-2</v>
      </c>
      <c r="BA2030" s="45">
        <v>2.3982775884959225E-2</v>
      </c>
      <c r="BB2030" s="45">
        <v>2.589402706713085E-2</v>
      </c>
      <c r="BC2030" s="45">
        <v>2.7803890075682666E-2</v>
      </c>
      <c r="BD2030" s="45">
        <v>2.9712364910614672E-2</v>
      </c>
      <c r="BE2030" s="45">
        <v>3.1619451571926874E-2</v>
      </c>
      <c r="BF2030" s="45">
        <v>3.3525150059619264E-2</v>
      </c>
    </row>
    <row r="2031" spans="1:58" ht="13.5" thickBot="1" x14ac:dyDescent="0.25">
      <c r="A2031" s="6" t="s">
        <v>1137</v>
      </c>
      <c r="B2031" s="6" t="s">
        <v>1141</v>
      </c>
      <c r="C2031" s="6" t="s">
        <v>713</v>
      </c>
      <c r="D2031" s="6" t="s">
        <v>1137</v>
      </c>
      <c r="E2031" s="6">
        <v>15.631362826866738</v>
      </c>
      <c r="F2031" s="6" t="s">
        <v>622</v>
      </c>
      <c r="G2031" s="21" t="s">
        <v>1305</v>
      </c>
      <c r="H2031" s="21" t="s">
        <v>1172</v>
      </c>
      <c r="I2031" s="21" t="s">
        <v>1215</v>
      </c>
      <c r="J2031" s="21" t="s">
        <v>240</v>
      </c>
      <c r="K2031" s="21" t="s">
        <v>249</v>
      </c>
      <c r="L2031" s="21" t="s">
        <v>1279</v>
      </c>
      <c r="M2031" s="3">
        <v>9.5276717672983668</v>
      </c>
      <c r="N2031" s="3">
        <v>15.631362826866738</v>
      </c>
      <c r="O2031" s="21" t="s">
        <v>1489</v>
      </c>
      <c r="P2031" s="21" t="s">
        <v>1489</v>
      </c>
      <c r="Q2031" s="46">
        <v>7.1372258266463547E-5</v>
      </c>
      <c r="R2031" s="46">
        <v>7.400812462265749E-5</v>
      </c>
      <c r="S2031" s="46">
        <v>9.7908711992141607E-5</v>
      </c>
      <c r="T2031" s="46">
        <v>9.2358502108183914E-5</v>
      </c>
      <c r="U2031" s="46">
        <v>9.9744753731421866E-5</v>
      </c>
      <c r="V2031" s="46">
        <v>1.1467550026308552E-4</v>
      </c>
      <c r="W2031" s="46">
        <v>1.2017362282232716E-4</v>
      </c>
      <c r="X2031" s="46">
        <v>1.4122297161792678E-4</v>
      </c>
      <c r="Y2031" s="46">
        <v>1.619445065207751E-4</v>
      </c>
      <c r="Z2031" s="46">
        <v>1.4396228975202915E-4</v>
      </c>
      <c r="AA2031" s="46">
        <v>1.5474946221303752E-4</v>
      </c>
      <c r="AB2031" s="46">
        <v>1.6439814115179322E-4</v>
      </c>
      <c r="AC2031" s="46">
        <v>1.4686058774499838E-4</v>
      </c>
      <c r="AD2031" s="46">
        <v>1.5383768848570764E-4</v>
      </c>
      <c r="AE2031" s="46">
        <v>1.5048511998115102E-4</v>
      </c>
      <c r="AF2031" s="46">
        <v>1.5036120614206835E-4</v>
      </c>
      <c r="AG2031" s="46">
        <v>1.5023685655856005E-4</v>
      </c>
      <c r="AH2031" s="46">
        <v>1.5011250697505174E-4</v>
      </c>
      <c r="AI2031" s="46">
        <v>1.4998815739154344E-4</v>
      </c>
      <c r="AJ2031" s="46">
        <v>1.4986380780803512E-4</v>
      </c>
      <c r="AK2031" s="46">
        <v>2.6382647761489584E-3</v>
      </c>
      <c r="AL2031" s="45">
        <v>2.6382647761489584E-3</v>
      </c>
      <c r="AM2031" s="45">
        <v>7.1372258266463547E-5</v>
      </c>
      <c r="AN2031" s="45">
        <v>1.4538038288912104E-4</v>
      </c>
      <c r="AO2031" s="45">
        <v>2.4328909488126264E-4</v>
      </c>
      <c r="AP2031" s="45">
        <v>3.3564759698944655E-4</v>
      </c>
      <c r="AQ2031" s="45">
        <v>4.3539235072086841E-4</v>
      </c>
      <c r="AR2031" s="45">
        <v>5.5006785098395388E-4</v>
      </c>
      <c r="AS2031" s="45">
        <v>6.7024147380628102E-4</v>
      </c>
      <c r="AT2031" s="45">
        <v>8.1146444542420774E-4</v>
      </c>
      <c r="AU2031" s="45">
        <v>9.7340895194498284E-4</v>
      </c>
      <c r="AV2031" s="45">
        <v>1.117371241697012E-3</v>
      </c>
      <c r="AW2031" s="45">
        <v>1.2721207039100495E-3</v>
      </c>
      <c r="AX2031" s="45">
        <v>1.4365188450618427E-3</v>
      </c>
      <c r="AY2031" s="45">
        <v>1.5833794328068411E-3</v>
      </c>
      <c r="AZ2031" s="45">
        <v>1.7372171212925488E-3</v>
      </c>
      <c r="BA2031" s="45">
        <v>1.8877022412736998E-3</v>
      </c>
      <c r="BB2031" s="45">
        <v>2.0380634474157682E-3</v>
      </c>
      <c r="BC2031" s="45">
        <v>2.1883003039743281E-3</v>
      </c>
      <c r="BD2031" s="45">
        <v>2.3384128109493799E-3</v>
      </c>
      <c r="BE2031" s="45">
        <v>2.4884009683409235E-3</v>
      </c>
      <c r="BF2031" s="45">
        <v>2.6382647761489584E-3</v>
      </c>
    </row>
    <row r="2032" spans="1:58" ht="13.5" thickBot="1" x14ac:dyDescent="0.25">
      <c r="A2032" s="6" t="s">
        <v>1351</v>
      </c>
      <c r="B2032" s="6" t="s">
        <v>1141</v>
      </c>
      <c r="C2032" s="6" t="s">
        <v>713</v>
      </c>
      <c r="D2032" s="6" t="s">
        <v>1351</v>
      </c>
      <c r="E2032" s="6">
        <v>13.099475677972279</v>
      </c>
      <c r="F2032" s="6" t="s">
        <v>622</v>
      </c>
      <c r="G2032" s="21" t="s">
        <v>1305</v>
      </c>
      <c r="H2032" s="21" t="s">
        <v>1172</v>
      </c>
      <c r="I2032" s="21" t="s">
        <v>1215</v>
      </c>
      <c r="J2032" s="21" t="s">
        <v>240</v>
      </c>
      <c r="K2032" s="21" t="s">
        <v>251</v>
      </c>
      <c r="L2032" s="21" t="s">
        <v>1280</v>
      </c>
      <c r="M2032" s="3">
        <v>7.8232127334533619</v>
      </c>
      <c r="N2032" s="3">
        <v>13.099475677972279</v>
      </c>
      <c r="O2032" s="21" t="s">
        <v>1489</v>
      </c>
      <c r="P2032" s="21" t="s">
        <v>1489</v>
      </c>
      <c r="Q2032" s="46">
        <v>3.0618530931204563E-5</v>
      </c>
      <c r="R2032" s="46">
        <v>3.4987793633677265E-5</v>
      </c>
      <c r="S2032" s="46">
        <v>3.9142914529184619E-5</v>
      </c>
      <c r="T2032" s="46">
        <v>4.2441823665983884E-5</v>
      </c>
      <c r="U2032" s="46">
        <v>4.6947132705138656E-5</v>
      </c>
      <c r="V2032" s="46">
        <v>5.0351761781944436E-5</v>
      </c>
      <c r="W2032" s="46">
        <v>5.9151913343727841E-5</v>
      </c>
      <c r="X2032" s="46">
        <v>1.0318155703907306E-4</v>
      </c>
      <c r="Y2032" s="46">
        <v>1.2202373935479727E-4</v>
      </c>
      <c r="Z2032" s="46">
        <v>1.0870334522614333E-4</v>
      </c>
      <c r="AA2032" s="46">
        <v>1.0512256236737513E-4</v>
      </c>
      <c r="AB2032" s="46">
        <v>1.031733183280993E-4</v>
      </c>
      <c r="AC2032" s="46">
        <v>8.4697394804134947E-5</v>
      </c>
      <c r="AD2032" s="46">
        <v>8.7984840957107827E-5</v>
      </c>
      <c r="AE2032" s="46">
        <v>8.2105007783935145E-5</v>
      </c>
      <c r="AF2032" s="46">
        <v>9.1581576121619449E-5</v>
      </c>
      <c r="AG2032" s="46">
        <v>1.0105790641831323E-4</v>
      </c>
      <c r="AH2032" s="46">
        <v>1.1053423671500701E-4</v>
      </c>
      <c r="AI2032" s="46">
        <v>1.2001056701170081E-4</v>
      </c>
      <c r="AJ2032" s="46">
        <v>1.2948689730839455E-4</v>
      </c>
      <c r="AK2032" s="46">
        <v>1.6533048200265625E-3</v>
      </c>
      <c r="AL2032" s="45">
        <v>1.6533048200265625E-3</v>
      </c>
      <c r="AM2032" s="45">
        <v>3.0618530931204563E-5</v>
      </c>
      <c r="AN2032" s="45">
        <v>6.5606324564881829E-5</v>
      </c>
      <c r="AO2032" s="45">
        <v>1.0474923909406644E-4</v>
      </c>
      <c r="AP2032" s="45">
        <v>1.4719106276005032E-4</v>
      </c>
      <c r="AQ2032" s="45">
        <v>1.9413819546518899E-4</v>
      </c>
      <c r="AR2032" s="45">
        <v>2.4448995724713342E-4</v>
      </c>
      <c r="AS2032" s="45">
        <v>3.0364187059086123E-4</v>
      </c>
      <c r="AT2032" s="45">
        <v>4.0682342762993429E-4</v>
      </c>
      <c r="AU2032" s="45">
        <v>5.2884716698473153E-4</v>
      </c>
      <c r="AV2032" s="45">
        <v>6.3755051221087481E-4</v>
      </c>
      <c r="AW2032" s="45">
        <v>7.4267307457824994E-4</v>
      </c>
      <c r="AX2032" s="45">
        <v>8.458463929063492E-4</v>
      </c>
      <c r="AY2032" s="45">
        <v>9.3054378771048412E-4</v>
      </c>
      <c r="AZ2032" s="45">
        <v>1.018528628667592E-3</v>
      </c>
      <c r="BA2032" s="45">
        <v>1.1006336364515273E-3</v>
      </c>
      <c r="BB2032" s="45">
        <v>1.1922152125731467E-3</v>
      </c>
      <c r="BC2032" s="45">
        <v>1.2932731189914601E-3</v>
      </c>
      <c r="BD2032" s="45">
        <v>1.4038073557064671E-3</v>
      </c>
      <c r="BE2032" s="45">
        <v>1.5238179227181679E-3</v>
      </c>
      <c r="BF2032" s="45">
        <v>1.6533048200265625E-3</v>
      </c>
    </row>
    <row r="2033" spans="1:58" ht="13.5" thickBot="1" x14ac:dyDescent="0.25">
      <c r="A2033" s="6" t="s">
        <v>1351</v>
      </c>
      <c r="B2033" s="6" t="s">
        <v>1141</v>
      </c>
      <c r="C2033" s="6" t="s">
        <v>713</v>
      </c>
      <c r="D2033" s="6" t="s">
        <v>1351</v>
      </c>
      <c r="E2033" s="6">
        <v>13.099475677972279</v>
      </c>
      <c r="F2033" s="6" t="s">
        <v>622</v>
      </c>
      <c r="G2033" s="21" t="s">
        <v>1305</v>
      </c>
      <c r="H2033" s="21" t="s">
        <v>1172</v>
      </c>
      <c r="I2033" s="21" t="s">
        <v>1215</v>
      </c>
      <c r="J2033" s="21" t="s">
        <v>240</v>
      </c>
      <c r="K2033" s="21" t="s">
        <v>253</v>
      </c>
      <c r="L2033" s="21" t="s">
        <v>1281</v>
      </c>
      <c r="M2033" s="3">
        <v>7.8232127334533619</v>
      </c>
      <c r="N2033" s="3">
        <v>13.099475677972279</v>
      </c>
      <c r="O2033" s="21" t="s">
        <v>1489</v>
      </c>
      <c r="P2033" s="21" t="s">
        <v>1489</v>
      </c>
      <c r="Q2033" s="46">
        <v>1.7407268040314757E-6</v>
      </c>
      <c r="R2033" s="46">
        <v>1.9788436048653138E-6</v>
      </c>
      <c r="S2033" s="46">
        <v>2.2141217456187022E-6</v>
      </c>
      <c r="T2033" s="46">
        <v>2.4015239165874624E-6</v>
      </c>
      <c r="U2033" s="46">
        <v>2.6755208453190245E-6</v>
      </c>
      <c r="V2033" s="46">
        <v>2.8806359422070472E-6</v>
      </c>
      <c r="W2033" s="46">
        <v>3.3816622437018453E-6</v>
      </c>
      <c r="X2033" s="46">
        <v>5.8748123830830361E-6</v>
      </c>
      <c r="Y2033" s="46">
        <v>6.9419331562069835E-6</v>
      </c>
      <c r="Z2033" s="46">
        <v>6.1868269077769758E-6</v>
      </c>
      <c r="AA2033" s="46">
        <v>5.9885616414443939E-6</v>
      </c>
      <c r="AB2033" s="46">
        <v>5.8790533761780857E-6</v>
      </c>
      <c r="AC2033" s="46">
        <v>4.8292115867264864E-6</v>
      </c>
      <c r="AD2033" s="46">
        <v>5.0150337949276051E-6</v>
      </c>
      <c r="AE2033" s="46">
        <v>4.6833824960437102E-6</v>
      </c>
      <c r="AF2033" s="46">
        <v>5.2246657462887037E-6</v>
      </c>
      <c r="AG2033" s="46">
        <v>5.7659354184861754E-6</v>
      </c>
      <c r="AH2033" s="46">
        <v>6.3072050906836496E-6</v>
      </c>
      <c r="AI2033" s="46">
        <v>6.8484747628811229E-6</v>
      </c>
      <c r="AJ2033" s="46">
        <v>7.389744435078598E-6</v>
      </c>
      <c r="AK2033" s="46">
        <v>9.4207875898136411E-5</v>
      </c>
      <c r="AL2033" s="45">
        <v>9.4207875898136384E-5</v>
      </c>
      <c r="AM2033" s="45">
        <v>1.7407268040314757E-6</v>
      </c>
      <c r="AN2033" s="45">
        <v>3.7195704088967895E-6</v>
      </c>
      <c r="AO2033" s="45">
        <v>5.9336921545154913E-6</v>
      </c>
      <c r="AP2033" s="45">
        <v>8.3352160711029541E-6</v>
      </c>
      <c r="AQ2033" s="45">
        <v>1.1010736916421979E-5</v>
      </c>
      <c r="AR2033" s="45">
        <v>1.3891372858629025E-5</v>
      </c>
      <c r="AS2033" s="45">
        <v>1.7273035102330872E-5</v>
      </c>
      <c r="AT2033" s="45">
        <v>2.3147847485413908E-5</v>
      </c>
      <c r="AU2033" s="45">
        <v>3.0089780641620891E-5</v>
      </c>
      <c r="AV2033" s="45">
        <v>3.6276607549397865E-5</v>
      </c>
      <c r="AW2033" s="45">
        <v>4.2265169190842261E-5</v>
      </c>
      <c r="AX2033" s="45">
        <v>4.8144222567020347E-5</v>
      </c>
      <c r="AY2033" s="45">
        <v>5.297343415374683E-5</v>
      </c>
      <c r="AZ2033" s="45">
        <v>5.7988467948674433E-5</v>
      </c>
      <c r="BA2033" s="45">
        <v>6.2671850444718144E-5</v>
      </c>
      <c r="BB2033" s="45">
        <v>6.7896516191006851E-5</v>
      </c>
      <c r="BC2033" s="45">
        <v>7.3662451609493021E-5</v>
      </c>
      <c r="BD2033" s="45">
        <v>7.9969656700176666E-5</v>
      </c>
      <c r="BE2033" s="45">
        <v>8.6818131463057787E-5</v>
      </c>
      <c r="BF2033" s="45">
        <v>9.4207875898136384E-5</v>
      </c>
    </row>
    <row r="2034" spans="1:58" ht="13.5" thickBot="1" x14ac:dyDescent="0.25">
      <c r="A2034" s="6" t="s">
        <v>1351</v>
      </c>
      <c r="B2034" s="6" t="s">
        <v>1141</v>
      </c>
      <c r="C2034" s="6" t="s">
        <v>713</v>
      </c>
      <c r="D2034" s="6" t="s">
        <v>1351</v>
      </c>
      <c r="E2034" s="6">
        <v>13.099475677972279</v>
      </c>
      <c r="F2034" s="6" t="s">
        <v>622</v>
      </c>
      <c r="G2034" s="21" t="s">
        <v>1305</v>
      </c>
      <c r="H2034" s="21" t="s">
        <v>1172</v>
      </c>
      <c r="I2034" s="21" t="s">
        <v>1215</v>
      </c>
      <c r="J2034" s="21" t="s">
        <v>240</v>
      </c>
      <c r="K2034" s="21" t="s">
        <v>255</v>
      </c>
      <c r="L2034" s="21" t="s">
        <v>1282</v>
      </c>
      <c r="M2034" s="3">
        <v>7.8232127334533619</v>
      </c>
      <c r="N2034" s="3">
        <v>13.099475677972279</v>
      </c>
      <c r="O2034" s="21" t="s">
        <v>1489</v>
      </c>
      <c r="P2034" s="21" t="s">
        <v>1489</v>
      </c>
      <c r="Q2034" s="46">
        <v>1.5945287317568514E-4</v>
      </c>
      <c r="R2034" s="46">
        <v>1.8112275385367006E-4</v>
      </c>
      <c r="S2034" s="46">
        <v>2.0266144470520677E-4</v>
      </c>
      <c r="T2034" s="46">
        <v>2.1982569355108607E-4</v>
      </c>
      <c r="U2034" s="46">
        <v>2.4517065651819252E-4</v>
      </c>
      <c r="V2034" s="46">
        <v>2.6411893005140067E-4</v>
      </c>
      <c r="W2034" s="46">
        <v>3.1002352972610753E-4</v>
      </c>
      <c r="X2034" s="46">
        <v>5.3826101062983919E-4</v>
      </c>
      <c r="Y2034" s="46">
        <v>6.3595415295043204E-4</v>
      </c>
      <c r="Z2034" s="46">
        <v>5.6681558695772605E-4</v>
      </c>
      <c r="AA2034" s="46">
        <v>5.4872750101183569E-4</v>
      </c>
      <c r="AB2034" s="46">
        <v>5.3871448161516824E-4</v>
      </c>
      <c r="AC2034" s="46">
        <v>4.4255521479595117E-4</v>
      </c>
      <c r="AD2034" s="46">
        <v>4.5956192667233754E-4</v>
      </c>
      <c r="AE2034" s="46">
        <v>4.2921851582069116E-4</v>
      </c>
      <c r="AF2034" s="46">
        <v>4.7883556284774562E-4</v>
      </c>
      <c r="AG2034" s="46">
        <v>5.2845136548774953E-4</v>
      </c>
      <c r="AH2034" s="46">
        <v>5.7806716812775351E-4</v>
      </c>
      <c r="AI2034" s="46">
        <v>6.2768297076775737E-4</v>
      </c>
      <c r="AJ2034" s="46">
        <v>6.7729877340776145E-4</v>
      </c>
      <c r="AK2034" s="46">
        <v>8.6325201126740969E-3</v>
      </c>
      <c r="AL2034" s="45">
        <v>8.6325201126740969E-3</v>
      </c>
      <c r="AM2034" s="45">
        <v>1.5945287317568514E-4</v>
      </c>
      <c r="AN2034" s="45">
        <v>3.4057562702935517E-4</v>
      </c>
      <c r="AO2034" s="45">
        <v>5.4323707173456188E-4</v>
      </c>
      <c r="AP2034" s="45">
        <v>7.630627652856479E-4</v>
      </c>
      <c r="AQ2034" s="45">
        <v>1.0082334218038404E-3</v>
      </c>
      <c r="AR2034" s="45">
        <v>1.2723523518552412E-3</v>
      </c>
      <c r="AS2034" s="45">
        <v>1.5823758815813487E-3</v>
      </c>
      <c r="AT2034" s="45">
        <v>2.1206368922111881E-3</v>
      </c>
      <c r="AU2034" s="45">
        <v>2.7565910451616202E-3</v>
      </c>
      <c r="AV2034" s="45">
        <v>3.3234066321193461E-3</v>
      </c>
      <c r="AW2034" s="45">
        <v>3.8721341331311816E-3</v>
      </c>
      <c r="AX2034" s="45">
        <v>4.4108486147463495E-3</v>
      </c>
      <c r="AY2034" s="45">
        <v>4.8534038295423004E-3</v>
      </c>
      <c r="AZ2034" s="45">
        <v>5.312965756214638E-3</v>
      </c>
      <c r="BA2034" s="45">
        <v>5.7421842720353292E-3</v>
      </c>
      <c r="BB2034" s="45">
        <v>6.2210198348830745E-3</v>
      </c>
      <c r="BC2034" s="45">
        <v>6.749471200370824E-3</v>
      </c>
      <c r="BD2034" s="45">
        <v>7.3275383684985778E-3</v>
      </c>
      <c r="BE2034" s="45">
        <v>7.9552213392663357E-3</v>
      </c>
      <c r="BF2034" s="45">
        <v>8.6325201126740969E-3</v>
      </c>
    </row>
    <row r="2035" spans="1:58" ht="13.5" thickBot="1" x14ac:dyDescent="0.25">
      <c r="A2035" s="6" t="s">
        <v>1351</v>
      </c>
      <c r="B2035" s="6" t="s">
        <v>1141</v>
      </c>
      <c r="C2035" s="6" t="s">
        <v>713</v>
      </c>
      <c r="D2035" s="6" t="s">
        <v>1351</v>
      </c>
      <c r="E2035" s="6">
        <v>13.099475677972279</v>
      </c>
      <c r="F2035" s="6" t="s">
        <v>622</v>
      </c>
      <c r="G2035" s="21" t="s">
        <v>1305</v>
      </c>
      <c r="H2035" s="21" t="s">
        <v>1172</v>
      </c>
      <c r="I2035" s="21" t="s">
        <v>1215</v>
      </c>
      <c r="J2035" s="21" t="s">
        <v>240</v>
      </c>
      <c r="K2035" s="21" t="s">
        <v>257</v>
      </c>
      <c r="L2035" s="21" t="s">
        <v>1283</v>
      </c>
      <c r="M2035" s="3">
        <v>7.8232127334533619</v>
      </c>
      <c r="N2035" s="3">
        <v>13.099475677972279</v>
      </c>
      <c r="O2035" s="21" t="s">
        <v>1489</v>
      </c>
      <c r="P2035" s="21" t="s">
        <v>1489</v>
      </c>
      <c r="Q2035" s="46">
        <v>6.5951111175300022E-6</v>
      </c>
      <c r="R2035" s="46">
        <v>7.4157920087566224E-6</v>
      </c>
      <c r="S2035" s="46">
        <v>8.2996744929495364E-6</v>
      </c>
      <c r="T2035" s="46">
        <v>9.0085176449847777E-6</v>
      </c>
      <c r="U2035" s="46">
        <v>1.0188103564156376E-5</v>
      </c>
      <c r="V2035" s="46">
        <v>1.1056761664799479E-5</v>
      </c>
      <c r="W2035" s="46">
        <v>1.2960705286272408E-5</v>
      </c>
      <c r="X2035" s="46">
        <v>2.2327105280816263E-5</v>
      </c>
      <c r="Y2035" s="46">
        <v>2.6337667711993517E-5</v>
      </c>
      <c r="Z2035" s="46">
        <v>2.3494103068392314E-5</v>
      </c>
      <c r="AA2035" s="46">
        <v>2.278499549269551E-5</v>
      </c>
      <c r="AB2035" s="46">
        <v>2.2380480232197303E-5</v>
      </c>
      <c r="AC2035" s="46">
        <v>1.8407311088759057E-5</v>
      </c>
      <c r="AD2035" s="46">
        <v>1.9102814606099824E-5</v>
      </c>
      <c r="AE2035" s="46">
        <v>1.7867113172996962E-5</v>
      </c>
      <c r="AF2035" s="46">
        <v>1.9937848044937272E-5</v>
      </c>
      <c r="AG2035" s="46">
        <v>2.2008531117688058E-5</v>
      </c>
      <c r="AH2035" s="46">
        <v>2.4079214190438841E-5</v>
      </c>
      <c r="AI2035" s="46">
        <v>2.614989726318962E-5</v>
      </c>
      <c r="AJ2035" s="46">
        <v>2.82205803359404E-5</v>
      </c>
      <c r="AK2035" s="46">
        <v>3.5862232738559423E-4</v>
      </c>
      <c r="AL2035" s="45">
        <v>3.5862232738559418E-4</v>
      </c>
      <c r="AM2035" s="45">
        <v>6.5951111175300022E-6</v>
      </c>
      <c r="AN2035" s="45">
        <v>1.4010903126286625E-5</v>
      </c>
      <c r="AO2035" s="45">
        <v>2.2310577619236162E-5</v>
      </c>
      <c r="AP2035" s="45">
        <v>3.131909526422094E-5</v>
      </c>
      <c r="AQ2035" s="45">
        <v>4.1507198828377313E-5</v>
      </c>
      <c r="AR2035" s="45">
        <v>5.2563960493176793E-5</v>
      </c>
      <c r="AS2035" s="45">
        <v>6.5524665779449195E-5</v>
      </c>
      <c r="AT2035" s="45">
        <v>8.7851771060265451E-5</v>
      </c>
      <c r="AU2035" s="45">
        <v>1.1418943877225896E-4</v>
      </c>
      <c r="AV2035" s="45">
        <v>1.3768354184065128E-4</v>
      </c>
      <c r="AW2035" s="45">
        <v>1.604685373333468E-4</v>
      </c>
      <c r="AX2035" s="45">
        <v>1.8284901756554411E-4</v>
      </c>
      <c r="AY2035" s="45">
        <v>2.0125632865430318E-4</v>
      </c>
      <c r="AZ2035" s="45">
        <v>2.2035914326040299E-4</v>
      </c>
      <c r="BA2035" s="45">
        <v>2.3822625643339995E-4</v>
      </c>
      <c r="BB2035" s="45">
        <v>2.5816410447833724E-4</v>
      </c>
      <c r="BC2035" s="45">
        <v>2.8017263559602527E-4</v>
      </c>
      <c r="BD2035" s="45">
        <v>3.0425184978646414E-4</v>
      </c>
      <c r="BE2035" s="45">
        <v>3.3040174704965377E-4</v>
      </c>
      <c r="BF2035" s="45">
        <v>3.5862232738559418E-4</v>
      </c>
    </row>
    <row r="2036" spans="1:58" ht="13.5" thickBot="1" x14ac:dyDescent="0.25">
      <c r="A2036" s="6" t="s">
        <v>1352</v>
      </c>
      <c r="B2036" s="6" t="s">
        <v>1351</v>
      </c>
      <c r="C2036" s="6" t="s">
        <v>713</v>
      </c>
      <c r="D2036" s="6" t="s">
        <v>1352</v>
      </c>
      <c r="E2036" s="6">
        <v>23.587612008749645</v>
      </c>
      <c r="F2036" s="6" t="s">
        <v>622</v>
      </c>
      <c r="G2036" s="21" t="s">
        <v>1305</v>
      </c>
      <c r="H2036" s="21" t="s">
        <v>1172</v>
      </c>
      <c r="I2036" s="21" t="s">
        <v>1215</v>
      </c>
      <c r="J2036" s="21" t="s">
        <v>240</v>
      </c>
      <c r="K2036" s="21" t="s">
        <v>259</v>
      </c>
      <c r="L2036" s="21" t="s">
        <v>1284</v>
      </c>
      <c r="M2036" s="3">
        <v>14.883795479014225</v>
      </c>
      <c r="N2036" s="3">
        <v>23.587612008749645</v>
      </c>
      <c r="O2036" s="21" t="s">
        <v>1489</v>
      </c>
      <c r="P2036" s="21" t="s">
        <v>1489</v>
      </c>
      <c r="Q2036" s="46">
        <v>1.2662761566358326E-5</v>
      </c>
      <c r="R2036" s="46">
        <v>1.4981444158790941E-5</v>
      </c>
      <c r="S2036" s="46">
        <v>1.7715060434735042E-5</v>
      </c>
      <c r="T2036" s="46">
        <v>2.2365209464892795E-5</v>
      </c>
      <c r="U2036" s="46">
        <v>2.6408628636488719E-5</v>
      </c>
      <c r="V2036" s="46">
        <v>2.5134591727668363E-5</v>
      </c>
      <c r="W2036" s="46">
        <v>2.6031217229347576E-5</v>
      </c>
      <c r="X2036" s="46">
        <v>2.7479199471070763E-5</v>
      </c>
      <c r="Y2036" s="46">
        <v>2.9346955330744332E-5</v>
      </c>
      <c r="Z2036" s="46">
        <v>2.7160603662569744E-5</v>
      </c>
      <c r="AA2036" s="46">
        <v>2.9131687936285787E-5</v>
      </c>
      <c r="AB2036" s="46">
        <v>2.8685446593388142E-5</v>
      </c>
      <c r="AC2036" s="46">
        <v>3.0466202460526208E-5</v>
      </c>
      <c r="AD2036" s="46">
        <v>2.7637062049015499E-5</v>
      </c>
      <c r="AE2036" s="46">
        <v>2.8753852293735252E-5</v>
      </c>
      <c r="AF2036" s="46">
        <v>2.8324650496329272E-5</v>
      </c>
      <c r="AG2036" s="46">
        <v>2.7895365429314948E-5</v>
      </c>
      <c r="AH2036" s="46">
        <v>2.7466080362300623E-5</v>
      </c>
      <c r="AI2036" s="46">
        <v>2.7036795295286302E-5</v>
      </c>
      <c r="AJ2036" s="46">
        <v>2.6607510228271984E-5</v>
      </c>
      <c r="AK2036" s="46">
        <v>5.1129032482712057E-4</v>
      </c>
      <c r="AL2036" s="45">
        <v>5.1129032482712068E-4</v>
      </c>
      <c r="AM2036" s="45">
        <v>1.2662761566358326E-5</v>
      </c>
      <c r="AN2036" s="45">
        <v>2.7644205725149266E-5</v>
      </c>
      <c r="AO2036" s="45">
        <v>4.5359266159884304E-5</v>
      </c>
      <c r="AP2036" s="45">
        <v>6.7724475624777103E-5</v>
      </c>
      <c r="AQ2036" s="45">
        <v>9.4133104261265814E-5</v>
      </c>
      <c r="AR2036" s="45">
        <v>1.1926769598893418E-4</v>
      </c>
      <c r="AS2036" s="45">
        <v>1.4529891321828176E-4</v>
      </c>
      <c r="AT2036" s="45">
        <v>1.7277811268935254E-4</v>
      </c>
      <c r="AU2036" s="45">
        <v>2.0212506802009687E-4</v>
      </c>
      <c r="AV2036" s="45">
        <v>2.2928567168266662E-4</v>
      </c>
      <c r="AW2036" s="45">
        <v>2.5841735961895239E-4</v>
      </c>
      <c r="AX2036" s="45">
        <v>2.8710280621234056E-4</v>
      </c>
      <c r="AY2036" s="45">
        <v>3.1756900867286675E-4</v>
      </c>
      <c r="AZ2036" s="45">
        <v>3.4520607072188226E-4</v>
      </c>
      <c r="BA2036" s="45">
        <v>3.7395992301561754E-4</v>
      </c>
      <c r="BB2036" s="45">
        <v>4.0228457351194679E-4</v>
      </c>
      <c r="BC2036" s="45">
        <v>4.3017993894126175E-4</v>
      </c>
      <c r="BD2036" s="45">
        <v>4.5764601930356236E-4</v>
      </c>
      <c r="BE2036" s="45">
        <v>4.8468281459884867E-4</v>
      </c>
      <c r="BF2036" s="45">
        <v>5.1129032482712068E-4</v>
      </c>
    </row>
    <row r="2037" spans="1:58" ht="13.5" thickBot="1" x14ac:dyDescent="0.25">
      <c r="A2037" s="6" t="s">
        <v>1352</v>
      </c>
      <c r="B2037" s="6" t="s">
        <v>1351</v>
      </c>
      <c r="C2037" s="6" t="s">
        <v>713</v>
      </c>
      <c r="D2037" s="6" t="s">
        <v>1352</v>
      </c>
      <c r="E2037" s="6">
        <v>22.110927320206631</v>
      </c>
      <c r="F2037" s="6" t="s">
        <v>622</v>
      </c>
      <c r="G2037" s="21" t="s">
        <v>1305</v>
      </c>
      <c r="H2037" s="21" t="s">
        <v>1172</v>
      </c>
      <c r="I2037" s="21" t="s">
        <v>1215</v>
      </c>
      <c r="J2037" s="21" t="s">
        <v>240</v>
      </c>
      <c r="K2037" s="21" t="s">
        <v>261</v>
      </c>
      <c r="L2037" s="21" t="s">
        <v>1285</v>
      </c>
      <c r="M2037" s="3">
        <v>13.889695659586353</v>
      </c>
      <c r="N2037" s="3">
        <v>22.110927320206631</v>
      </c>
      <c r="O2037" s="21" t="s">
        <v>1489</v>
      </c>
      <c r="P2037" s="21" t="s">
        <v>1489</v>
      </c>
      <c r="Q2037" s="46">
        <v>1.1812116201912312E-4</v>
      </c>
      <c r="R2037" s="46">
        <v>1.4734742744151213E-4</v>
      </c>
      <c r="S2037" s="46">
        <v>1.274220625845537E-4</v>
      </c>
      <c r="T2037" s="46">
        <v>1.8249053820636302E-4</v>
      </c>
      <c r="U2037" s="46">
        <v>2.2394069953810201E-4</v>
      </c>
      <c r="V2037" s="46">
        <v>2.1828683605139672E-4</v>
      </c>
      <c r="W2037" s="46">
        <v>2.6201966482698112E-4</v>
      </c>
      <c r="X2037" s="46">
        <v>2.906731668702891E-4</v>
      </c>
      <c r="Y2037" s="46">
        <v>3.0237417604511832E-4</v>
      </c>
      <c r="Z2037" s="46">
        <v>3.1142311038671958E-4</v>
      </c>
      <c r="AA2037" s="46">
        <v>3.0832021818557687E-4</v>
      </c>
      <c r="AB2037" s="46">
        <v>2.7566082234573171E-4</v>
      </c>
      <c r="AC2037" s="46">
        <v>3.1458317767083611E-4</v>
      </c>
      <c r="AD2037" s="46">
        <v>2.6943695837135961E-4</v>
      </c>
      <c r="AE2037" s="46">
        <v>2.7034949262566213E-4</v>
      </c>
      <c r="AF2037" s="46">
        <v>2.9427227286344505E-4</v>
      </c>
      <c r="AG2037" s="46">
        <v>3.1819426945129949E-4</v>
      </c>
      <c r="AH2037" s="46">
        <v>3.4211626603915392E-4</v>
      </c>
      <c r="AI2037" s="46">
        <v>3.660382626270082E-4</v>
      </c>
      <c r="AJ2037" s="46">
        <v>3.899602592148627E-4</v>
      </c>
      <c r="AK2037" s="46">
        <v>5.3330308433650947E-3</v>
      </c>
      <c r="AL2037" s="45">
        <v>5.3330308433650947E-3</v>
      </c>
      <c r="AM2037" s="45">
        <v>1.1812116201912312E-4</v>
      </c>
      <c r="AN2037" s="45">
        <v>2.6546858946063524E-4</v>
      </c>
      <c r="AO2037" s="45">
        <v>3.9289065204518891E-4</v>
      </c>
      <c r="AP2037" s="45">
        <v>5.7538119025155195E-4</v>
      </c>
      <c r="AQ2037" s="45">
        <v>7.9932188978965393E-4</v>
      </c>
      <c r="AR2037" s="45">
        <v>1.0176087258410506E-3</v>
      </c>
      <c r="AS2037" s="45">
        <v>1.2796283906680317E-3</v>
      </c>
      <c r="AT2037" s="45">
        <v>1.5703015575383207E-3</v>
      </c>
      <c r="AU2037" s="45">
        <v>1.8726757335834391E-3</v>
      </c>
      <c r="AV2037" s="45">
        <v>2.1840988439701587E-3</v>
      </c>
      <c r="AW2037" s="45">
        <v>2.4924190621557355E-3</v>
      </c>
      <c r="AX2037" s="45">
        <v>2.7680798845014674E-3</v>
      </c>
      <c r="AY2037" s="45">
        <v>3.0826630621723036E-3</v>
      </c>
      <c r="AZ2037" s="45">
        <v>3.3521000205436633E-3</v>
      </c>
      <c r="BA2037" s="45">
        <v>3.6224495131693254E-3</v>
      </c>
      <c r="BB2037" s="45">
        <v>3.9167217860327707E-3</v>
      </c>
      <c r="BC2037" s="45">
        <v>4.2349160554840705E-3</v>
      </c>
      <c r="BD2037" s="45">
        <v>4.5770323215232247E-3</v>
      </c>
      <c r="BE2037" s="45">
        <v>4.9430705841502325E-3</v>
      </c>
      <c r="BF2037" s="45">
        <v>5.3330308433650947E-3</v>
      </c>
    </row>
    <row r="2038" spans="1:58" ht="13.5" thickBot="1" x14ac:dyDescent="0.25">
      <c r="A2038" s="6" t="s">
        <v>1137</v>
      </c>
      <c r="B2038" s="6" t="s">
        <v>1351</v>
      </c>
      <c r="C2038" s="6" t="s">
        <v>713</v>
      </c>
      <c r="D2038" s="6" t="s">
        <v>1137</v>
      </c>
      <c r="E2038" s="6">
        <v>18.202739316057816</v>
      </c>
      <c r="F2038" s="6" t="s">
        <v>622</v>
      </c>
      <c r="G2038" s="21" t="s">
        <v>1305</v>
      </c>
      <c r="H2038" s="21" t="s">
        <v>1172</v>
      </c>
      <c r="I2038" s="21" t="s">
        <v>1215</v>
      </c>
      <c r="J2038" s="21" t="s">
        <v>240</v>
      </c>
      <c r="K2038" s="21" t="s">
        <v>263</v>
      </c>
      <c r="L2038" s="21" t="s">
        <v>1286</v>
      </c>
      <c r="M2038" s="3">
        <v>11.258714909695978</v>
      </c>
      <c r="N2038" s="3">
        <v>18.202739316057816</v>
      </c>
      <c r="O2038" s="21" t="s">
        <v>1489</v>
      </c>
      <c r="P2038" s="21" t="s">
        <v>1489</v>
      </c>
      <c r="Q2038" s="46">
        <v>7.5932299295406374E-5</v>
      </c>
      <c r="R2038" s="46">
        <v>8.6239146019811381E-5</v>
      </c>
      <c r="S2038" s="46">
        <v>1.0213380144939459E-4</v>
      </c>
      <c r="T2038" s="46">
        <v>1.1325572948782983E-4</v>
      </c>
      <c r="U2038" s="46">
        <v>1.5706374701346835E-4</v>
      </c>
      <c r="V2038" s="46">
        <v>1.7381748818723786E-4</v>
      </c>
      <c r="W2038" s="46">
        <v>1.7544778509928332E-4</v>
      </c>
      <c r="X2038" s="46">
        <v>1.6006123820625908E-4</v>
      </c>
      <c r="Y2038" s="46">
        <v>1.3544074001509355E-4</v>
      </c>
      <c r="Z2038" s="46">
        <v>1.2639636412010795E-4</v>
      </c>
      <c r="AA2038" s="46">
        <v>1.4232140857165803E-4</v>
      </c>
      <c r="AB2038" s="46">
        <v>1.4408183516209731E-4</v>
      </c>
      <c r="AC2038" s="46">
        <v>1.4249150116351308E-4</v>
      </c>
      <c r="AD2038" s="46">
        <v>1.4242291457515594E-4</v>
      </c>
      <c r="AE2038" s="46">
        <v>1.4055265798788863E-4</v>
      </c>
      <c r="AF2038" s="46">
        <v>1.3721155853967587E-4</v>
      </c>
      <c r="AG2038" s="46">
        <v>1.3387005182028254E-4</v>
      </c>
      <c r="AH2038" s="46">
        <v>1.3052854510088916E-4</v>
      </c>
      <c r="AI2038" s="46">
        <v>1.2718703838149586E-4</v>
      </c>
      <c r="AJ2038" s="46">
        <v>1.2384553166210253E-4</v>
      </c>
      <c r="AK2038" s="46">
        <v>2.6703013818586518E-3</v>
      </c>
      <c r="AL2038" s="45">
        <v>2.670301381858651E-3</v>
      </c>
      <c r="AM2038" s="45">
        <v>7.5932299295406374E-5</v>
      </c>
      <c r="AN2038" s="45">
        <v>1.6217144531521777E-4</v>
      </c>
      <c r="AO2038" s="45">
        <v>2.6430524676461238E-4</v>
      </c>
      <c r="AP2038" s="45">
        <v>3.7756097625244221E-4</v>
      </c>
      <c r="AQ2038" s="45">
        <v>5.3462472326591052E-4</v>
      </c>
      <c r="AR2038" s="45">
        <v>7.0844221145314838E-4</v>
      </c>
      <c r="AS2038" s="45">
        <v>8.8388999655243173E-4</v>
      </c>
      <c r="AT2038" s="45">
        <v>1.0439512347586908E-3</v>
      </c>
      <c r="AU2038" s="45">
        <v>1.1793919747737844E-3</v>
      </c>
      <c r="AV2038" s="45">
        <v>1.3057883388938923E-3</v>
      </c>
      <c r="AW2038" s="45">
        <v>1.4481097474655503E-3</v>
      </c>
      <c r="AX2038" s="45">
        <v>1.5921915826276477E-3</v>
      </c>
      <c r="AY2038" s="45">
        <v>1.7346830837911607E-3</v>
      </c>
      <c r="AZ2038" s="45">
        <v>1.8771059983663167E-3</v>
      </c>
      <c r="BA2038" s="45">
        <v>2.0176586563542052E-3</v>
      </c>
      <c r="BB2038" s="45">
        <v>2.154870214893881E-3</v>
      </c>
      <c r="BC2038" s="45">
        <v>2.2887402667141634E-3</v>
      </c>
      <c r="BD2038" s="45">
        <v>2.4192688118150527E-3</v>
      </c>
      <c r="BE2038" s="45">
        <v>2.5464558501965486E-3</v>
      </c>
      <c r="BF2038" s="45">
        <v>2.670301381858651E-3</v>
      </c>
    </row>
    <row r="2039" spans="1:58" ht="13.5" thickBot="1" x14ac:dyDescent="0.25">
      <c r="A2039" s="6" t="s">
        <v>1137</v>
      </c>
      <c r="B2039" s="6" t="s">
        <v>1141</v>
      </c>
      <c r="C2039" s="6" t="s">
        <v>713</v>
      </c>
      <c r="D2039" s="6" t="s">
        <v>1137</v>
      </c>
      <c r="E2039" s="6">
        <v>16.180359564113992</v>
      </c>
      <c r="F2039" s="6" t="s">
        <v>622</v>
      </c>
      <c r="G2039" s="21" t="s">
        <v>1305</v>
      </c>
      <c r="H2039" s="21" t="s">
        <v>1172</v>
      </c>
      <c r="I2039" s="21" t="s">
        <v>1215</v>
      </c>
      <c r="J2039" s="21" t="s">
        <v>240</v>
      </c>
      <c r="K2039" s="21" t="s">
        <v>265</v>
      </c>
      <c r="L2039" s="21" t="s">
        <v>1287</v>
      </c>
      <c r="M2039" s="3">
        <v>9.8972547673784117</v>
      </c>
      <c r="N2039" s="3">
        <v>16.180359564113992</v>
      </c>
      <c r="O2039" s="21" t="s">
        <v>1489</v>
      </c>
      <c r="P2039" s="21" t="s">
        <v>1489</v>
      </c>
      <c r="Q2039" s="46">
        <v>3.105446578933699E-5</v>
      </c>
      <c r="R2039" s="46">
        <v>3.6232903015273059E-5</v>
      </c>
      <c r="S2039" s="46">
        <v>4.0023528947202769E-5</v>
      </c>
      <c r="T2039" s="46">
        <v>4.2790962728004496E-5</v>
      </c>
      <c r="U2039" s="46">
        <v>4.4743082267302306E-5</v>
      </c>
      <c r="V2039" s="46">
        <v>4.6321684926871851E-5</v>
      </c>
      <c r="W2039" s="46">
        <v>4.7494794222329223E-5</v>
      </c>
      <c r="X2039" s="46">
        <v>4.8335598898049701E-5</v>
      </c>
      <c r="Y2039" s="46">
        <v>4.9109547501502224E-5</v>
      </c>
      <c r="Z2039" s="46">
        <v>4.5264692506537133E-5</v>
      </c>
      <c r="AA2039" s="46">
        <v>5.0171049674000527E-5</v>
      </c>
      <c r="AB2039" s="46">
        <v>5.038518456168523E-5</v>
      </c>
      <c r="AC2039" s="46">
        <v>5.0051129156262005E-5</v>
      </c>
      <c r="AD2039" s="46">
        <v>4.965105571548579E-5</v>
      </c>
      <c r="AE2039" s="46">
        <v>4.9224775325871418E-5</v>
      </c>
      <c r="AF2039" s="46">
        <v>4.8846027769915456E-5</v>
      </c>
      <c r="AG2039" s="46">
        <v>4.8467137597588253E-5</v>
      </c>
      <c r="AH2039" s="46">
        <v>4.8088247425261077E-5</v>
      </c>
      <c r="AI2039" s="46">
        <v>4.7709357252933874E-5</v>
      </c>
      <c r="AJ2039" s="46">
        <v>4.7330467080606691E-5</v>
      </c>
      <c r="AK2039" s="46">
        <v>9.2129569236202007E-4</v>
      </c>
      <c r="AL2039" s="45">
        <v>9.2129569236202007E-4</v>
      </c>
      <c r="AM2039" s="45">
        <v>3.105446578933699E-5</v>
      </c>
      <c r="AN2039" s="45">
        <v>6.7287368804610056E-5</v>
      </c>
      <c r="AO2039" s="45">
        <v>1.0731089775181283E-4</v>
      </c>
      <c r="AP2039" s="45">
        <v>1.5010186047981731E-4</v>
      </c>
      <c r="AQ2039" s="45">
        <v>1.9484494274711963E-4</v>
      </c>
      <c r="AR2039" s="45">
        <v>2.4116662767399149E-4</v>
      </c>
      <c r="AS2039" s="45">
        <v>2.8866142189632073E-4</v>
      </c>
      <c r="AT2039" s="45">
        <v>3.3699702079437042E-4</v>
      </c>
      <c r="AU2039" s="45">
        <v>3.8610656829587265E-4</v>
      </c>
      <c r="AV2039" s="45">
        <v>4.3137126080240978E-4</v>
      </c>
      <c r="AW2039" s="45">
        <v>4.8154231047641032E-4</v>
      </c>
      <c r="AX2039" s="45">
        <v>5.3192749503809555E-4</v>
      </c>
      <c r="AY2039" s="45">
        <v>5.8197862419435758E-4</v>
      </c>
      <c r="AZ2039" s="45">
        <v>6.3162967990984336E-4</v>
      </c>
      <c r="BA2039" s="45">
        <v>6.8085445523571474E-4</v>
      </c>
      <c r="BB2039" s="45">
        <v>7.2970048300563019E-4</v>
      </c>
      <c r="BC2039" s="45">
        <v>7.7816762060321841E-4</v>
      </c>
      <c r="BD2039" s="45">
        <v>8.2625586802847952E-4</v>
      </c>
      <c r="BE2039" s="45">
        <v>8.7396522528141341E-4</v>
      </c>
      <c r="BF2039" s="45">
        <v>9.2129569236202007E-4</v>
      </c>
    </row>
    <row r="2040" spans="1:58" ht="13.5" thickBot="1" x14ac:dyDescent="0.25">
      <c r="A2040" s="6" t="s">
        <v>1137</v>
      </c>
      <c r="B2040" s="6" t="s">
        <v>1141</v>
      </c>
      <c r="C2040" s="6" t="s">
        <v>713</v>
      </c>
      <c r="D2040" s="6" t="s">
        <v>1137</v>
      </c>
      <c r="E2040" s="6">
        <v>16.180359564113992</v>
      </c>
      <c r="F2040" s="6" t="s">
        <v>622</v>
      </c>
      <c r="G2040" s="21" t="s">
        <v>1305</v>
      </c>
      <c r="H2040" s="21" t="s">
        <v>1172</v>
      </c>
      <c r="I2040" s="21" t="s">
        <v>1215</v>
      </c>
      <c r="J2040" s="21" t="s">
        <v>240</v>
      </c>
      <c r="K2040" s="21" t="s">
        <v>267</v>
      </c>
      <c r="L2040" s="21" t="s">
        <v>1288</v>
      </c>
      <c r="M2040" s="3">
        <v>9.8972547673784117</v>
      </c>
      <c r="N2040" s="3">
        <v>16.180359564113992</v>
      </c>
      <c r="O2040" s="21" t="s">
        <v>1489</v>
      </c>
      <c r="P2040" s="21" t="s">
        <v>1489</v>
      </c>
      <c r="Q2040" s="46">
        <v>2.3810398840394425E-6</v>
      </c>
      <c r="R2040" s="46">
        <v>1.8544038423713347E-6</v>
      </c>
      <c r="S2040" s="46">
        <v>2.0166701293905238E-6</v>
      </c>
      <c r="T2040" s="46">
        <v>2.1665156627377303E-6</v>
      </c>
      <c r="U2040" s="46">
        <v>3.3871010318354495E-6</v>
      </c>
      <c r="V2040" s="46">
        <v>4.5944692760946303E-6</v>
      </c>
      <c r="W2040" s="46">
        <v>6.1596532245878597E-6</v>
      </c>
      <c r="X2040" s="46">
        <v>1.0570608258225157E-5</v>
      </c>
      <c r="Y2040" s="46">
        <v>1.1197040524553902E-5</v>
      </c>
      <c r="Z2040" s="46">
        <v>1.0086267495236342E-5</v>
      </c>
      <c r="AA2040" s="46">
        <v>1.1401190389522979E-5</v>
      </c>
      <c r="AB2040" s="46">
        <v>1.0125792796699629E-5</v>
      </c>
      <c r="AC2040" s="46">
        <v>7.9685655379585102E-6</v>
      </c>
      <c r="AD2040" s="46">
        <v>8.3321401267252113E-6</v>
      </c>
      <c r="AE2040" s="46">
        <v>8.0577328769917403E-6</v>
      </c>
      <c r="AF2040" s="46">
        <v>8.1756081895324365E-6</v>
      </c>
      <c r="AG2040" s="46">
        <v>8.2934601685993332E-6</v>
      </c>
      <c r="AH2040" s="46">
        <v>8.4113121476662299E-6</v>
      </c>
      <c r="AI2040" s="46">
        <v>8.5291641267331266E-6</v>
      </c>
      <c r="AJ2040" s="46">
        <v>8.6470161058000233E-6</v>
      </c>
      <c r="AK2040" s="46">
        <v>1.4235575179530156E-4</v>
      </c>
      <c r="AL2040" s="45">
        <v>1.4235575179530156E-4</v>
      </c>
      <c r="AM2040" s="45">
        <v>2.3810398840394425E-6</v>
      </c>
      <c r="AN2040" s="45">
        <v>4.2354437264107777E-6</v>
      </c>
      <c r="AO2040" s="45">
        <v>6.2521138558013014E-6</v>
      </c>
      <c r="AP2040" s="45">
        <v>8.4186295185390322E-6</v>
      </c>
      <c r="AQ2040" s="45">
        <v>1.1805730550374482E-5</v>
      </c>
      <c r="AR2040" s="45">
        <v>1.6400199826469112E-5</v>
      </c>
      <c r="AS2040" s="45">
        <v>2.255985305105697E-5</v>
      </c>
      <c r="AT2040" s="45">
        <v>3.3130461309282125E-5</v>
      </c>
      <c r="AU2040" s="45">
        <v>4.4327501833836026E-5</v>
      </c>
      <c r="AV2040" s="45">
        <v>5.4413769329072367E-5</v>
      </c>
      <c r="AW2040" s="45">
        <v>6.5814959718595343E-5</v>
      </c>
      <c r="AX2040" s="45">
        <v>7.5940752515294972E-5</v>
      </c>
      <c r="AY2040" s="45">
        <v>8.3909318053253479E-5</v>
      </c>
      <c r="AZ2040" s="45">
        <v>9.2241458179978685E-5</v>
      </c>
      <c r="BA2040" s="45">
        <v>1.0029919105697043E-4</v>
      </c>
      <c r="BB2040" s="45">
        <v>1.0847479924650286E-4</v>
      </c>
      <c r="BC2040" s="45">
        <v>1.167682594151022E-4</v>
      </c>
      <c r="BD2040" s="45">
        <v>1.2517957156276842E-4</v>
      </c>
      <c r="BE2040" s="45">
        <v>1.3370873568950155E-4</v>
      </c>
      <c r="BF2040" s="45">
        <v>1.4235575179530156E-4</v>
      </c>
    </row>
    <row r="2041" spans="1:58" ht="13.5" thickBot="1" x14ac:dyDescent="0.25">
      <c r="A2041" s="6" t="s">
        <v>1142</v>
      </c>
      <c r="B2041" s="6" t="s">
        <v>1137</v>
      </c>
      <c r="C2041" s="6" t="s">
        <v>713</v>
      </c>
      <c r="D2041" s="6" t="s">
        <v>1142</v>
      </c>
      <c r="E2041" s="6">
        <v>28.727420697018847</v>
      </c>
      <c r="F2041" s="6" t="s">
        <v>622</v>
      </c>
      <c r="G2041" s="21" t="s">
        <v>1305</v>
      </c>
      <c r="H2041" s="21" t="s">
        <v>1172</v>
      </c>
      <c r="I2041" s="21" t="s">
        <v>1215</v>
      </c>
      <c r="J2041" s="21" t="s">
        <v>240</v>
      </c>
      <c r="K2041" s="21" t="s">
        <v>269</v>
      </c>
      <c r="L2041" s="21" t="s">
        <v>1289</v>
      </c>
      <c r="M2041" s="3">
        <v>18.343899676304691</v>
      </c>
      <c r="N2041" s="3">
        <v>28.727420697018847</v>
      </c>
      <c r="O2041" s="21" t="s">
        <v>1489</v>
      </c>
      <c r="P2041" s="21" t="s">
        <v>1489</v>
      </c>
      <c r="Q2041" s="46">
        <v>4.246947548776921E-5</v>
      </c>
      <c r="R2041" s="46">
        <v>4.9998726914745043E-5</v>
      </c>
      <c r="S2041" s="46">
        <v>5.5891970576954165E-5</v>
      </c>
      <c r="T2041" s="46">
        <v>6.0439833583586423E-5</v>
      </c>
      <c r="U2041" s="46">
        <v>6.3957613262239599E-5</v>
      </c>
      <c r="V2041" s="46">
        <v>6.6769791630458923E-5</v>
      </c>
      <c r="W2041" s="46">
        <v>6.8998604662110128E-5</v>
      </c>
      <c r="X2041" s="46">
        <v>9.3400563940513326E-5</v>
      </c>
      <c r="Y2041" s="46">
        <v>1.068178939404806E-4</v>
      </c>
      <c r="Z2041" s="46">
        <v>1.087352846769408E-4</v>
      </c>
      <c r="AA2041" s="46">
        <v>1.1326473297676734E-4</v>
      </c>
      <c r="AB2041" s="46">
        <v>1.1662959030750412E-4</v>
      </c>
      <c r="AC2041" s="46">
        <v>1.0069561710327016E-4</v>
      </c>
      <c r="AD2041" s="46">
        <v>1.023699939851331E-4</v>
      </c>
      <c r="AE2041" s="46">
        <v>9.4490983298967665E-5</v>
      </c>
      <c r="AF2041" s="46">
        <v>1.025975219071726E-4</v>
      </c>
      <c r="AG2041" s="46">
        <v>1.1070378665341648E-4</v>
      </c>
      <c r="AH2041" s="46">
        <v>1.1881005139966029E-4</v>
      </c>
      <c r="AI2041" s="46">
        <v>1.2691631614590416E-4</v>
      </c>
      <c r="AJ2041" s="46">
        <v>1.3502258089214796E-4</v>
      </c>
      <c r="AK2041" s="46">
        <v>1.8389809333457423E-3</v>
      </c>
      <c r="AL2041" s="45">
        <v>1.8389809333457419E-3</v>
      </c>
      <c r="AM2041" s="45">
        <v>4.246947548776921E-5</v>
      </c>
      <c r="AN2041" s="45">
        <v>9.2468202402514247E-5</v>
      </c>
      <c r="AO2041" s="45">
        <v>1.4836017297946842E-4</v>
      </c>
      <c r="AP2041" s="45">
        <v>2.0880000656305485E-4</v>
      </c>
      <c r="AQ2041" s="45">
        <v>2.7275761982529443E-4</v>
      </c>
      <c r="AR2041" s="45">
        <v>3.3952741145575337E-4</v>
      </c>
      <c r="AS2041" s="45">
        <v>4.0852601611786348E-4</v>
      </c>
      <c r="AT2041" s="45">
        <v>5.0192658005837685E-4</v>
      </c>
      <c r="AU2041" s="45">
        <v>6.0874447399885746E-4</v>
      </c>
      <c r="AV2041" s="45">
        <v>7.1747975867579822E-4</v>
      </c>
      <c r="AW2041" s="45">
        <v>8.3074449165256557E-4</v>
      </c>
      <c r="AX2041" s="45">
        <v>9.4737408196006966E-4</v>
      </c>
      <c r="AY2041" s="45">
        <v>1.0480696990633398E-3</v>
      </c>
      <c r="AZ2041" s="45">
        <v>1.1504396930484728E-3</v>
      </c>
      <c r="BA2041" s="45">
        <v>1.2449306763474405E-3</v>
      </c>
      <c r="BB2041" s="45">
        <v>1.347528198254613E-3</v>
      </c>
      <c r="BC2041" s="45">
        <v>1.4582319849080294E-3</v>
      </c>
      <c r="BD2041" s="45">
        <v>1.5770420363076898E-3</v>
      </c>
      <c r="BE2041" s="45">
        <v>1.7039583524535939E-3</v>
      </c>
      <c r="BF2041" s="45">
        <v>1.8389809333457419E-3</v>
      </c>
    </row>
    <row r="2042" spans="1:58" ht="13.5" thickBot="1" x14ac:dyDescent="0.25">
      <c r="A2042" s="6" t="s">
        <v>1352</v>
      </c>
      <c r="B2042" s="6" t="s">
        <v>1351</v>
      </c>
      <c r="C2042" s="6" t="s">
        <v>713</v>
      </c>
      <c r="D2042" s="6" t="s">
        <v>1352</v>
      </c>
      <c r="E2042" s="6">
        <v>23.54741634836531</v>
      </c>
      <c r="F2042" s="6" t="s">
        <v>622</v>
      </c>
      <c r="G2042" s="21" t="s">
        <v>1305</v>
      </c>
      <c r="H2042" s="21" t="s">
        <v>1172</v>
      </c>
      <c r="I2042" s="21" t="s">
        <v>1215</v>
      </c>
      <c r="J2042" s="21" t="s">
        <v>240</v>
      </c>
      <c r="K2042" s="21" t="s">
        <v>271</v>
      </c>
      <c r="L2042" s="21" t="s">
        <v>1290</v>
      </c>
      <c r="M2042" s="3">
        <v>14.856735877841498</v>
      </c>
      <c r="N2042" s="3">
        <v>23.54741634836531</v>
      </c>
      <c r="O2042" s="21" t="s">
        <v>1489</v>
      </c>
      <c r="P2042" s="21" t="s">
        <v>1489</v>
      </c>
      <c r="Q2042" s="46">
        <v>8.8503682123406848E-5</v>
      </c>
      <c r="R2042" s="46">
        <v>1.0354234640779701E-4</v>
      </c>
      <c r="S2042" s="46">
        <v>1.1516871342350259E-4</v>
      </c>
      <c r="T2042" s="46">
        <v>1.246588578235787E-4</v>
      </c>
      <c r="U2042" s="46">
        <v>1.3433719327233005E-4</v>
      </c>
      <c r="V2042" s="46">
        <v>1.4270493640089254E-4</v>
      </c>
      <c r="W2042" s="46">
        <v>1.5197304570600123E-4</v>
      </c>
      <c r="X2042" s="46">
        <v>2.940867073939462E-4</v>
      </c>
      <c r="Y2042" s="46">
        <v>3.6040817057912954E-4</v>
      </c>
      <c r="Z2042" s="46">
        <v>3.8867813241750474E-4</v>
      </c>
      <c r="AA2042" s="46">
        <v>3.9469357388477943E-4</v>
      </c>
      <c r="AB2042" s="46">
        <v>4.1633201643467485E-4</v>
      </c>
      <c r="AC2042" s="46">
        <v>3.4364906462985671E-4</v>
      </c>
      <c r="AD2042" s="46">
        <v>3.2795472353579393E-4</v>
      </c>
      <c r="AE2042" s="46">
        <v>3.1316737690547031E-4</v>
      </c>
      <c r="AF2042" s="46">
        <v>3.364710082612095E-4</v>
      </c>
      <c r="AG2042" s="46">
        <v>3.5977373263615435E-4</v>
      </c>
      <c r="AH2042" s="46">
        <v>3.830764570110992E-4</v>
      </c>
      <c r="AI2042" s="46">
        <v>4.0637918138604394E-4</v>
      </c>
      <c r="AJ2042" s="46">
        <v>4.2968190576098863E-4</v>
      </c>
      <c r="AK2042" s="46">
        <v>5.6152408259941607E-3</v>
      </c>
      <c r="AL2042" s="45">
        <v>5.6152408259941616E-3</v>
      </c>
      <c r="AM2042" s="45">
        <v>8.8503682123406848E-5</v>
      </c>
      <c r="AN2042" s="45">
        <v>1.9204602853120385E-4</v>
      </c>
      <c r="AO2042" s="45">
        <v>3.0721474195470643E-4</v>
      </c>
      <c r="AP2042" s="45">
        <v>4.3187359977828513E-4</v>
      </c>
      <c r="AQ2042" s="45">
        <v>5.6621079305061513E-4</v>
      </c>
      <c r="AR2042" s="45">
        <v>7.0891572945150773E-4</v>
      </c>
      <c r="AS2042" s="45">
        <v>8.608887751575089E-4</v>
      </c>
      <c r="AT2042" s="45">
        <v>1.1549754825514551E-3</v>
      </c>
      <c r="AU2042" s="45">
        <v>1.5153836531305847E-3</v>
      </c>
      <c r="AV2042" s="45">
        <v>1.9040617855480895E-3</v>
      </c>
      <c r="AW2042" s="45">
        <v>2.2987553594328689E-3</v>
      </c>
      <c r="AX2042" s="45">
        <v>2.7150873758675438E-3</v>
      </c>
      <c r="AY2042" s="45">
        <v>3.0587364404974005E-3</v>
      </c>
      <c r="AZ2042" s="45">
        <v>3.3866911640331944E-3</v>
      </c>
      <c r="BA2042" s="45">
        <v>3.6998585409386648E-3</v>
      </c>
      <c r="BB2042" s="45">
        <v>4.0363295491998748E-3</v>
      </c>
      <c r="BC2042" s="45">
        <v>4.3961032818360295E-3</v>
      </c>
      <c r="BD2042" s="45">
        <v>4.779179738847129E-3</v>
      </c>
      <c r="BE2042" s="45">
        <v>5.1855589202331734E-3</v>
      </c>
      <c r="BF2042" s="45">
        <v>5.6152408259941616E-3</v>
      </c>
    </row>
    <row r="2043" spans="1:58" ht="13.5" thickBot="1" x14ac:dyDescent="0.25">
      <c r="A2043" s="6" t="s">
        <v>1352</v>
      </c>
      <c r="B2043" s="6" t="s">
        <v>1351</v>
      </c>
      <c r="C2043" s="6" t="s">
        <v>713</v>
      </c>
      <c r="D2043" s="6" t="s">
        <v>1352</v>
      </c>
      <c r="E2043" s="6">
        <v>22.110927320206631</v>
      </c>
      <c r="F2043" s="6" t="s">
        <v>622</v>
      </c>
      <c r="G2043" s="21" t="s">
        <v>1305</v>
      </c>
      <c r="H2043" s="21" t="s">
        <v>1172</v>
      </c>
      <c r="I2043" s="21" t="s">
        <v>1215</v>
      </c>
      <c r="J2043" s="21" t="s">
        <v>240</v>
      </c>
      <c r="K2043" s="21" t="s">
        <v>273</v>
      </c>
      <c r="L2043" s="21" t="s">
        <v>1291</v>
      </c>
      <c r="M2043" s="3">
        <v>13.889695659586353</v>
      </c>
      <c r="N2043" s="3">
        <v>22.110927320206631</v>
      </c>
      <c r="O2043" s="21" t="s">
        <v>1489</v>
      </c>
      <c r="P2043" s="21" t="s">
        <v>1489</v>
      </c>
      <c r="Q2043" s="46">
        <v>2.4118972668178647E-4</v>
      </c>
      <c r="R2043" s="46">
        <v>2.4374331858988813E-4</v>
      </c>
      <c r="S2043" s="46">
        <v>2.5331434460965519E-4</v>
      </c>
      <c r="T2043" s="46">
        <v>2.3717983446747799E-4</v>
      </c>
      <c r="U2043" s="46">
        <v>2.5989841320466634E-4</v>
      </c>
      <c r="V2043" s="46">
        <v>2.8563537089877389E-4</v>
      </c>
      <c r="W2043" s="46">
        <v>3.4346924039567906E-4</v>
      </c>
      <c r="X2043" s="46">
        <v>4.1195371969054246E-4</v>
      </c>
      <c r="Y2043" s="46">
        <v>4.6180458679649899E-4</v>
      </c>
      <c r="Z2043" s="46">
        <v>4.1922583166600886E-4</v>
      </c>
      <c r="AA2043" s="46">
        <v>4.2773899011141613E-4</v>
      </c>
      <c r="AB2043" s="46">
        <v>4.0632854288213569E-4</v>
      </c>
      <c r="AC2043" s="46">
        <v>3.5533729282018781E-4</v>
      </c>
      <c r="AD2043" s="46">
        <v>3.4690670379540934E-4</v>
      </c>
      <c r="AE2043" s="46">
        <v>3.3359948743942993E-4</v>
      </c>
      <c r="AF2043" s="46">
        <v>3.291257468052035E-4</v>
      </c>
      <c r="AG2043" s="46">
        <v>3.2465103911499631E-4</v>
      </c>
      <c r="AH2043" s="46">
        <v>3.2017633142478923E-4</v>
      </c>
      <c r="AI2043" s="46">
        <v>3.1570162373458215E-4</v>
      </c>
      <c r="AJ2043" s="46">
        <v>3.1122691604437507E-4</v>
      </c>
      <c r="AK2043" s="46">
        <v>6.6282070611735026E-3</v>
      </c>
      <c r="AL2043" s="45">
        <v>6.6282070611735034E-3</v>
      </c>
      <c r="AM2043" s="45">
        <v>2.4118972668178647E-4</v>
      </c>
      <c r="AN2043" s="45">
        <v>4.8493304527167459E-4</v>
      </c>
      <c r="AO2043" s="45">
        <v>7.3824738988132973E-4</v>
      </c>
      <c r="AP2043" s="45">
        <v>9.7542722434880772E-4</v>
      </c>
      <c r="AQ2043" s="45">
        <v>1.235325637553474E-3</v>
      </c>
      <c r="AR2043" s="45">
        <v>1.5209610084522479E-3</v>
      </c>
      <c r="AS2043" s="45">
        <v>1.8644302488479269E-3</v>
      </c>
      <c r="AT2043" s="45">
        <v>2.2763839685384694E-3</v>
      </c>
      <c r="AU2043" s="45">
        <v>2.7381885553349685E-3</v>
      </c>
      <c r="AV2043" s="45">
        <v>3.1574143870009772E-3</v>
      </c>
      <c r="AW2043" s="45">
        <v>3.5851533771123932E-3</v>
      </c>
      <c r="AX2043" s="45">
        <v>3.9914819199945292E-3</v>
      </c>
      <c r="AY2043" s="45">
        <v>4.3468192128147173E-3</v>
      </c>
      <c r="AZ2043" s="45">
        <v>4.6937259166101265E-3</v>
      </c>
      <c r="BA2043" s="45">
        <v>5.0273254040495569E-3</v>
      </c>
      <c r="BB2043" s="45">
        <v>5.35645115085476E-3</v>
      </c>
      <c r="BC2043" s="45">
        <v>5.6811021899697564E-3</v>
      </c>
      <c r="BD2043" s="45">
        <v>6.0012785213945461E-3</v>
      </c>
      <c r="BE2043" s="45">
        <v>6.3169801451291282E-3</v>
      </c>
      <c r="BF2043" s="45">
        <v>6.6282070611735034E-3</v>
      </c>
    </row>
    <row r="2044" spans="1:58" ht="13.5" thickBot="1" x14ac:dyDescent="0.25">
      <c r="A2044" s="6" t="s">
        <v>1352</v>
      </c>
      <c r="B2044" s="6" t="s">
        <v>1351</v>
      </c>
      <c r="C2044" s="6" t="s">
        <v>713</v>
      </c>
      <c r="D2044" s="6" t="s">
        <v>1352</v>
      </c>
      <c r="E2044" s="6">
        <v>22.110927320206631</v>
      </c>
      <c r="F2044" s="6" t="s">
        <v>622</v>
      </c>
      <c r="G2044" s="21" t="s">
        <v>1305</v>
      </c>
      <c r="H2044" s="21" t="s">
        <v>1172</v>
      </c>
      <c r="I2044" s="21" t="s">
        <v>1215</v>
      </c>
      <c r="J2044" s="21" t="s">
        <v>240</v>
      </c>
      <c r="K2044" s="21" t="s">
        <v>275</v>
      </c>
      <c r="L2044" s="21" t="s">
        <v>1292</v>
      </c>
      <c r="M2044" s="3">
        <v>13.889695659586353</v>
      </c>
      <c r="N2044" s="3">
        <v>22.110927320206631</v>
      </c>
      <c r="O2044" s="21" t="s">
        <v>1489</v>
      </c>
      <c r="P2044" s="21" t="s">
        <v>1489</v>
      </c>
      <c r="Q2044" s="46">
        <v>2.3702646299888794E-4</v>
      </c>
      <c r="R2044" s="46">
        <v>2.4607375802858226E-4</v>
      </c>
      <c r="S2044" s="46">
        <v>2.554807943706599E-4</v>
      </c>
      <c r="T2044" s="46">
        <v>2.4867596009422636E-4</v>
      </c>
      <c r="U2044" s="46">
        <v>2.8199077969395006E-4</v>
      </c>
      <c r="V2044" s="46">
        <v>3.1690086200315381E-4</v>
      </c>
      <c r="W2044" s="46">
        <v>3.8387450106321986E-4</v>
      </c>
      <c r="X2044" s="46">
        <v>4.8124221060621156E-4</v>
      </c>
      <c r="Y2044" s="46">
        <v>5.3788987865346851E-4</v>
      </c>
      <c r="Z2044" s="46">
        <v>4.9717025288087521E-4</v>
      </c>
      <c r="AA2044" s="46">
        <v>5.1918552680165473E-4</v>
      </c>
      <c r="AB2044" s="46">
        <v>4.9491027518066687E-4</v>
      </c>
      <c r="AC2044" s="46">
        <v>4.4407952597294879E-4</v>
      </c>
      <c r="AD2044" s="46">
        <v>4.3350642281142363E-4</v>
      </c>
      <c r="AE2044" s="46">
        <v>4.2592387615102796E-4</v>
      </c>
      <c r="AF2044" s="46">
        <v>4.2409418087593329E-4</v>
      </c>
      <c r="AG2044" s="46">
        <v>4.2226325168512275E-4</v>
      </c>
      <c r="AH2044" s="46">
        <v>4.2043232249431211E-4</v>
      </c>
      <c r="AI2044" s="46">
        <v>4.1860139330350169E-4</v>
      </c>
      <c r="AJ2044" s="46">
        <v>4.1677046411269105E-4</v>
      </c>
      <c r="AK2044" s="46">
        <v>7.9060926997825184E-3</v>
      </c>
      <c r="AL2044" s="45">
        <v>7.9060926997825166E-3</v>
      </c>
      <c r="AM2044" s="45">
        <v>2.3702646299888794E-4</v>
      </c>
      <c r="AN2044" s="45">
        <v>4.8310022102747018E-4</v>
      </c>
      <c r="AO2044" s="45">
        <v>7.3858101539813013E-4</v>
      </c>
      <c r="AP2044" s="45">
        <v>9.8725697549235654E-4</v>
      </c>
      <c r="AQ2044" s="45">
        <v>1.2692477551863065E-3</v>
      </c>
      <c r="AR2044" s="45">
        <v>1.5861486171894605E-3</v>
      </c>
      <c r="AS2044" s="45">
        <v>1.9700231182526802E-3</v>
      </c>
      <c r="AT2044" s="45">
        <v>2.4512653288588917E-3</v>
      </c>
      <c r="AU2044" s="45">
        <v>2.98915520751236E-3</v>
      </c>
      <c r="AV2044" s="45">
        <v>3.486325460393235E-3</v>
      </c>
      <c r="AW2044" s="45">
        <v>4.0055109871948895E-3</v>
      </c>
      <c r="AX2044" s="45">
        <v>4.5004212623755563E-3</v>
      </c>
      <c r="AY2044" s="45">
        <v>4.9445007883485055E-3</v>
      </c>
      <c r="AZ2044" s="45">
        <v>5.3780072111599287E-3</v>
      </c>
      <c r="BA2044" s="45">
        <v>5.8039310873109571E-3</v>
      </c>
      <c r="BB2044" s="45">
        <v>6.2280252681868901E-3</v>
      </c>
      <c r="BC2044" s="45">
        <v>6.6502885198720125E-3</v>
      </c>
      <c r="BD2044" s="45">
        <v>7.0707208423663242E-3</v>
      </c>
      <c r="BE2044" s="45">
        <v>7.4893222356698262E-3</v>
      </c>
      <c r="BF2044" s="45">
        <v>7.9060926997825166E-3</v>
      </c>
    </row>
    <row r="2045" spans="1:58" ht="13.5" thickBot="1" x14ac:dyDescent="0.25">
      <c r="A2045" s="6" t="s">
        <v>1352</v>
      </c>
      <c r="B2045" s="6" t="s">
        <v>1351</v>
      </c>
      <c r="C2045" s="6" t="s">
        <v>713</v>
      </c>
      <c r="D2045" s="6" t="s">
        <v>1352</v>
      </c>
      <c r="E2045" s="6">
        <v>22.820342225679521</v>
      </c>
      <c r="F2045" s="6" t="s">
        <v>622</v>
      </c>
      <c r="G2045" s="21" t="s">
        <v>1305</v>
      </c>
      <c r="H2045" s="21" t="s">
        <v>1172</v>
      </c>
      <c r="I2045" s="21" t="s">
        <v>1215</v>
      </c>
      <c r="J2045" s="21" t="s">
        <v>240</v>
      </c>
      <c r="K2045" s="21" t="s">
        <v>277</v>
      </c>
      <c r="L2045" s="21" t="s">
        <v>1293</v>
      </c>
      <c r="M2045" s="3">
        <v>14.367271701988379</v>
      </c>
      <c r="N2045" s="3">
        <v>22.820342225679521</v>
      </c>
      <c r="O2045" s="21" t="s">
        <v>1489</v>
      </c>
      <c r="P2045" s="21" t="s">
        <v>1489</v>
      </c>
      <c r="Q2045" s="46">
        <v>1.2013611037084695E-4</v>
      </c>
      <c r="R2045" s="46">
        <v>1.7068498208011701E-4</v>
      </c>
      <c r="S2045" s="46">
        <v>1.5078048173402145E-4</v>
      </c>
      <c r="T2045" s="46">
        <v>1.6383321412433252E-4</v>
      </c>
      <c r="U2045" s="46">
        <v>1.9334709632383651E-4</v>
      </c>
      <c r="V2045" s="46">
        <v>3.5189415991925465E-4</v>
      </c>
      <c r="W2045" s="46">
        <v>3.8595987846440371E-4</v>
      </c>
      <c r="X2045" s="46">
        <v>5.3024216511171683E-4</v>
      </c>
      <c r="Y2045" s="46">
        <v>7.2725298879728554E-4</v>
      </c>
      <c r="Z2045" s="46">
        <v>8.5674790878589326E-4</v>
      </c>
      <c r="AA2045" s="46">
        <v>9.7855864308532959E-4</v>
      </c>
      <c r="AB2045" s="46">
        <v>8.9946787310999331E-4</v>
      </c>
      <c r="AC2045" s="46">
        <v>9.4166844437287335E-4</v>
      </c>
      <c r="AD2045" s="46">
        <v>8.6118998522565653E-4</v>
      </c>
      <c r="AE2045" s="46">
        <v>8.5664436411388731E-4</v>
      </c>
      <c r="AF2045" s="46">
        <v>8.714562124045377E-4</v>
      </c>
      <c r="AG2045" s="46">
        <v>8.8626558343543453E-4</v>
      </c>
      <c r="AH2045" s="46">
        <v>9.0107495446633179E-4</v>
      </c>
      <c r="AI2045" s="46">
        <v>9.1588432549722862E-4</v>
      </c>
      <c r="AJ2045" s="46">
        <v>9.306936965281261E-4</v>
      </c>
      <c r="AK2045" s="46">
        <v>1.2693783067951107E-2</v>
      </c>
      <c r="AL2045" s="45">
        <v>1.2693783067951108E-2</v>
      </c>
      <c r="AM2045" s="45">
        <v>1.2013611037084695E-4</v>
      </c>
      <c r="AN2045" s="45">
        <v>2.9082109245096396E-4</v>
      </c>
      <c r="AO2045" s="45">
        <v>4.4160157418498538E-4</v>
      </c>
      <c r="AP2045" s="45">
        <v>6.0543478830931796E-4</v>
      </c>
      <c r="AQ2045" s="45">
        <v>7.9878188463315442E-4</v>
      </c>
      <c r="AR2045" s="45">
        <v>1.1506760445524091E-3</v>
      </c>
      <c r="AS2045" s="45">
        <v>1.5366359230168129E-3</v>
      </c>
      <c r="AT2045" s="45">
        <v>2.0668780881285299E-3</v>
      </c>
      <c r="AU2045" s="45">
        <v>2.7941310769258156E-3</v>
      </c>
      <c r="AV2045" s="45">
        <v>3.6508789857117091E-3</v>
      </c>
      <c r="AW2045" s="45">
        <v>4.6294376287970389E-3</v>
      </c>
      <c r="AX2045" s="45">
        <v>5.5289055019070322E-3</v>
      </c>
      <c r="AY2045" s="45">
        <v>6.4705739462799054E-3</v>
      </c>
      <c r="AZ2045" s="45">
        <v>7.3317639315055617E-3</v>
      </c>
      <c r="BA2045" s="45">
        <v>8.1884082956194485E-3</v>
      </c>
      <c r="BB2045" s="45">
        <v>9.0598645080239865E-3</v>
      </c>
      <c r="BC2045" s="45">
        <v>9.9461300914594208E-3</v>
      </c>
      <c r="BD2045" s="45">
        <v>1.0847205045925753E-2</v>
      </c>
      <c r="BE2045" s="45">
        <v>1.1763089371422982E-2</v>
      </c>
      <c r="BF2045" s="45">
        <v>1.2693783067951108E-2</v>
      </c>
    </row>
    <row r="2046" spans="1:58" ht="13.5" thickBot="1" x14ac:dyDescent="0.25">
      <c r="A2046" s="6" t="s">
        <v>1137</v>
      </c>
      <c r="B2046" s="6" t="s">
        <v>1351</v>
      </c>
      <c r="C2046" s="6" t="s">
        <v>713</v>
      </c>
      <c r="D2046" s="6" t="s">
        <v>1137</v>
      </c>
      <c r="E2046" s="6">
        <v>19.203999547976832</v>
      </c>
      <c r="F2046" s="6" t="s">
        <v>622</v>
      </c>
      <c r="G2046" s="21" t="s">
        <v>1305</v>
      </c>
      <c r="H2046" s="21" t="s">
        <v>1172</v>
      </c>
      <c r="I2046" s="21" t="s">
        <v>1215</v>
      </c>
      <c r="J2046" s="21" t="s">
        <v>240</v>
      </c>
      <c r="K2046" s="21" t="s">
        <v>279</v>
      </c>
      <c r="L2046" s="21" t="s">
        <v>1294</v>
      </c>
      <c r="M2046" s="3">
        <v>11.932760373479505</v>
      </c>
      <c r="N2046" s="3">
        <v>19.203999547976832</v>
      </c>
      <c r="O2046" s="21" t="s">
        <v>1489</v>
      </c>
      <c r="P2046" s="21" t="s">
        <v>1489</v>
      </c>
      <c r="Q2046" s="46">
        <v>2.5031260166215742E-4</v>
      </c>
      <c r="R2046" s="46">
        <v>2.8426655797556086E-4</v>
      </c>
      <c r="S2046" s="46">
        <v>2.5826805793807179E-4</v>
      </c>
      <c r="T2046" s="46">
        <v>3.7037082124205691E-4</v>
      </c>
      <c r="U2046" s="46">
        <v>4.2885539925988867E-4</v>
      </c>
      <c r="V2046" s="46">
        <v>4.6460636618667669E-4</v>
      </c>
      <c r="W2046" s="46">
        <v>5.0908577766066671E-4</v>
      </c>
      <c r="X2046" s="46">
        <v>5.6273789424229545E-4</v>
      </c>
      <c r="Y2046" s="46">
        <v>5.8756878305585801E-4</v>
      </c>
      <c r="Z2046" s="46">
        <v>5.7251809987530816E-4</v>
      </c>
      <c r="AA2046" s="46">
        <v>6.3546069435705961E-4</v>
      </c>
      <c r="AB2046" s="46">
        <v>5.9721556295568284E-4</v>
      </c>
      <c r="AC2046" s="46">
        <v>5.7496644045036899E-4</v>
      </c>
      <c r="AD2046" s="46">
        <v>5.4939476715455953E-4</v>
      </c>
      <c r="AE2046" s="46">
        <v>5.2418342783960175E-4</v>
      </c>
      <c r="AF2046" s="46">
        <v>5.204094618235938E-4</v>
      </c>
      <c r="AG2046" s="46">
        <v>5.1663397722495716E-4</v>
      </c>
      <c r="AH2046" s="46">
        <v>5.128584926263202E-4</v>
      </c>
      <c r="AI2046" s="46">
        <v>5.0908300802768357E-4</v>
      </c>
      <c r="AJ2046" s="46">
        <v>5.0530752342904705E-4</v>
      </c>
      <c r="AK2046" s="46">
        <v>9.7341037149874191E-3</v>
      </c>
      <c r="AL2046" s="45">
        <v>9.7341037149874139E-3</v>
      </c>
      <c r="AM2046" s="45">
        <v>2.5031260166215742E-4</v>
      </c>
      <c r="AN2046" s="45">
        <v>5.3457915963771828E-4</v>
      </c>
      <c r="AO2046" s="45">
        <v>7.9284721757579002E-4</v>
      </c>
      <c r="AP2046" s="45">
        <v>1.1632180388178469E-3</v>
      </c>
      <c r="AQ2046" s="45">
        <v>1.5920734380777356E-3</v>
      </c>
      <c r="AR2046" s="45">
        <v>2.0566798042644125E-3</v>
      </c>
      <c r="AS2046" s="45">
        <v>2.5657655819250791E-3</v>
      </c>
      <c r="AT2046" s="45">
        <v>3.1285034761673746E-3</v>
      </c>
      <c r="AU2046" s="45">
        <v>3.7160722592232327E-3</v>
      </c>
      <c r="AV2046" s="45">
        <v>4.2885903590985409E-3</v>
      </c>
      <c r="AW2046" s="45">
        <v>4.9240510534556007E-3</v>
      </c>
      <c r="AX2046" s="45">
        <v>5.5212666164112835E-3</v>
      </c>
      <c r="AY2046" s="45">
        <v>6.0962330568616521E-3</v>
      </c>
      <c r="AZ2046" s="45">
        <v>6.6456278240162115E-3</v>
      </c>
      <c r="BA2046" s="45">
        <v>7.169811251855813E-3</v>
      </c>
      <c r="BB2046" s="45">
        <v>7.6902207136794066E-3</v>
      </c>
      <c r="BC2046" s="45">
        <v>8.2068546909043645E-3</v>
      </c>
      <c r="BD2046" s="45">
        <v>8.7197131835306842E-3</v>
      </c>
      <c r="BE2046" s="45">
        <v>9.2287961915583673E-3</v>
      </c>
      <c r="BF2046" s="45">
        <v>9.7341037149874139E-3</v>
      </c>
    </row>
    <row r="2047" spans="1:58" ht="13.5" thickBot="1" x14ac:dyDescent="0.25">
      <c r="A2047" s="6" t="s">
        <v>1137</v>
      </c>
      <c r="B2047" s="6" t="s">
        <v>1141</v>
      </c>
      <c r="C2047" s="6" t="s">
        <v>713</v>
      </c>
      <c r="D2047" s="6" t="s">
        <v>1137</v>
      </c>
      <c r="E2047" s="6">
        <v>15.631362826866738</v>
      </c>
      <c r="F2047" s="6" t="s">
        <v>622</v>
      </c>
      <c r="G2047" s="21" t="s">
        <v>1305</v>
      </c>
      <c r="H2047" s="21" t="s">
        <v>1174</v>
      </c>
      <c r="I2047" s="21" t="s">
        <v>1160</v>
      </c>
      <c r="J2047" s="21" t="s">
        <v>240</v>
      </c>
      <c r="K2047" s="21" t="s">
        <v>245</v>
      </c>
      <c r="L2047" s="21" t="s">
        <v>1295</v>
      </c>
      <c r="M2047" s="3">
        <v>9.5276717672983668</v>
      </c>
      <c r="N2047" s="3">
        <v>15.631362826866738</v>
      </c>
      <c r="O2047" s="21" t="s">
        <v>1489</v>
      </c>
      <c r="P2047" s="21" t="s">
        <v>1489</v>
      </c>
      <c r="Q2047" s="46">
        <v>3.0442409758606316E-3</v>
      </c>
      <c r="R2047" s="46">
        <v>3.6324441607307125E-3</v>
      </c>
      <c r="S2047" s="46">
        <v>4.1084668146035459E-3</v>
      </c>
      <c r="T2047" s="46">
        <v>4.4998637411228955E-3</v>
      </c>
      <c r="U2047" s="46">
        <v>4.8147146221408305E-3</v>
      </c>
      <c r="V2047" s="46">
        <v>5.0709565096597048E-3</v>
      </c>
      <c r="W2047" s="46">
        <v>5.2814336144846753E-3</v>
      </c>
      <c r="X2047" s="46">
        <v>5.453356989902171E-3</v>
      </c>
      <c r="Y2047" s="46">
        <v>5.5967659215061796E-3</v>
      </c>
      <c r="Z2047" s="46">
        <v>5.7172878936039249E-3</v>
      </c>
      <c r="AA2047" s="46">
        <v>5.8144716914361547E-3</v>
      </c>
      <c r="AB2047" s="46">
        <v>5.8961844677576543E-3</v>
      </c>
      <c r="AC2047" s="46">
        <v>5.9156667778012843E-3</v>
      </c>
      <c r="AD2047" s="46">
        <v>5.9328040591776132E-3</v>
      </c>
      <c r="AE2047" s="46">
        <v>5.9506140682488492E-3</v>
      </c>
      <c r="AF2047" s="46">
        <v>5.9679971094929495E-3</v>
      </c>
      <c r="AG2047" s="46">
        <v>5.9853574334655813E-3</v>
      </c>
      <c r="AH2047" s="46">
        <v>6.0027125032039042E-3</v>
      </c>
      <c r="AI2047" s="46">
        <v>6.0200623187079182E-3</v>
      </c>
      <c r="AJ2047" s="46">
        <v>6.0374068799776207E-3</v>
      </c>
      <c r="AK2047" s="46">
        <v>7.2498874525594212E-2</v>
      </c>
      <c r="AL2047" s="45">
        <v>7.2498874525594212E-2</v>
      </c>
      <c r="AM2047" s="45">
        <v>3.0442409758606316E-3</v>
      </c>
      <c r="AN2047" s="45">
        <v>6.676685136591344E-3</v>
      </c>
      <c r="AO2047" s="45">
        <v>1.078515195119489E-2</v>
      </c>
      <c r="AP2047" s="45">
        <v>1.5285015692317785E-2</v>
      </c>
      <c r="AQ2047" s="45">
        <v>2.0099730314458615E-2</v>
      </c>
      <c r="AR2047" s="45">
        <v>2.517068682411832E-2</v>
      </c>
      <c r="AS2047" s="45">
        <v>3.0452120438602993E-2</v>
      </c>
      <c r="AT2047" s="45">
        <v>3.5905477428505167E-2</v>
      </c>
      <c r="AU2047" s="45">
        <v>4.1502243350011347E-2</v>
      </c>
      <c r="AV2047" s="45">
        <v>4.7219531243615276E-2</v>
      </c>
      <c r="AW2047" s="45">
        <v>5.3034002935051429E-2</v>
      </c>
      <c r="AX2047" s="45">
        <v>5.8930187402809087E-2</v>
      </c>
      <c r="AY2047" s="45">
        <v>6.4845854180610368E-2</v>
      </c>
      <c r="AZ2047" s="45">
        <v>7.0778658239787975E-2</v>
      </c>
      <c r="BA2047" s="45">
        <v>7.2498874525594212E-2</v>
      </c>
      <c r="BB2047" s="45">
        <v>7.2498874525594212E-2</v>
      </c>
      <c r="BC2047" s="45">
        <v>7.2498874525594212E-2</v>
      </c>
      <c r="BD2047" s="45">
        <v>7.2498874525594212E-2</v>
      </c>
      <c r="BE2047" s="45">
        <v>7.2498874525594212E-2</v>
      </c>
      <c r="BF2047" s="45">
        <v>7.2498874525594212E-2</v>
      </c>
    </row>
    <row r="2048" spans="1:58" ht="13.5" thickBot="1" x14ac:dyDescent="0.25">
      <c r="A2048" s="6" t="s">
        <v>1137</v>
      </c>
      <c r="B2048" s="6" t="s">
        <v>1141</v>
      </c>
      <c r="C2048" s="6" t="s">
        <v>713</v>
      </c>
      <c r="D2048" s="6" t="s">
        <v>1137</v>
      </c>
      <c r="E2048" s="6">
        <v>15.631362826866738</v>
      </c>
      <c r="F2048" s="6" t="s">
        <v>622</v>
      </c>
      <c r="G2048" s="21" t="s">
        <v>1305</v>
      </c>
      <c r="H2048" s="21" t="s">
        <v>1174</v>
      </c>
      <c r="I2048" s="21" t="s">
        <v>1160</v>
      </c>
      <c r="J2048" s="21" t="s">
        <v>240</v>
      </c>
      <c r="K2048" s="21" t="s">
        <v>247</v>
      </c>
      <c r="L2048" s="21" t="s">
        <v>714</v>
      </c>
      <c r="M2048" s="3">
        <v>9.5276717672983668</v>
      </c>
      <c r="N2048" s="3">
        <v>15.631362826866738</v>
      </c>
      <c r="O2048" s="21" t="s">
        <v>1489</v>
      </c>
      <c r="P2048" s="21" t="s">
        <v>1489</v>
      </c>
      <c r="Q2048" s="46">
        <v>2.983708588364609E-3</v>
      </c>
      <c r="R2048" s="46">
        <v>3.5717143025137533E-3</v>
      </c>
      <c r="S2048" s="46">
        <v>4.0490440127751133E-3</v>
      </c>
      <c r="T2048" s="46">
        <v>4.4448282462922701E-3</v>
      </c>
      <c r="U2048" s="46">
        <v>4.7638365434187055E-3</v>
      </c>
      <c r="V2048" s="46">
        <v>5.0246518803655519E-3</v>
      </c>
      <c r="W2048" s="46">
        <v>5.2403907762106029E-3</v>
      </c>
      <c r="X2048" s="46">
        <v>5.4176083081087754E-3</v>
      </c>
      <c r="Y2048" s="46">
        <v>5.5670025731661106E-3</v>
      </c>
      <c r="Z2048" s="46">
        <v>5.6940759282886194E-3</v>
      </c>
      <c r="AA2048" s="46">
        <v>5.7967511643259228E-3</v>
      </c>
      <c r="AB2048" s="46">
        <v>5.8841562828286101E-3</v>
      </c>
      <c r="AC2048" s="46">
        <v>5.909347173158319E-3</v>
      </c>
      <c r="AD2048" s="46">
        <v>5.931620993033169E-3</v>
      </c>
      <c r="AE2048" s="46">
        <v>5.9548261020008269E-3</v>
      </c>
      <c r="AF2048" s="46">
        <v>5.9774925098491638E-3</v>
      </c>
      <c r="AG2048" s="46">
        <v>6.0001250606729374E-3</v>
      </c>
      <c r="AH2048" s="46">
        <v>6.0227413118019626E-3</v>
      </c>
      <c r="AI2048" s="46">
        <v>6.0453412632362428E-3</v>
      </c>
      <c r="AJ2048" s="46">
        <v>6.0679249149757737E-3</v>
      </c>
      <c r="AK2048" s="46">
        <v>7.1057290235583104E-2</v>
      </c>
      <c r="AL2048" s="45">
        <v>7.1057290235583104E-2</v>
      </c>
      <c r="AM2048" s="45">
        <v>2.983708588364609E-3</v>
      </c>
      <c r="AN2048" s="45">
        <v>6.5554228908783624E-3</v>
      </c>
      <c r="AO2048" s="45">
        <v>1.0604466903653475E-2</v>
      </c>
      <c r="AP2048" s="45">
        <v>1.5049295149945744E-2</v>
      </c>
      <c r="AQ2048" s="45">
        <v>1.981313169336445E-2</v>
      </c>
      <c r="AR2048" s="45">
        <v>2.4837783573730003E-2</v>
      </c>
      <c r="AS2048" s="45">
        <v>3.0078174349940607E-2</v>
      </c>
      <c r="AT2048" s="45">
        <v>3.5495782658049382E-2</v>
      </c>
      <c r="AU2048" s="45">
        <v>4.1062785231215496E-2</v>
      </c>
      <c r="AV2048" s="45">
        <v>4.6756861159504115E-2</v>
      </c>
      <c r="AW2048" s="45">
        <v>5.2553612323830039E-2</v>
      </c>
      <c r="AX2048" s="45">
        <v>5.8437768606658648E-2</v>
      </c>
      <c r="AY2048" s="45">
        <v>6.4347115779816971E-2</v>
      </c>
      <c r="AZ2048" s="45">
        <v>7.0278736772850139E-2</v>
      </c>
      <c r="BA2048" s="45">
        <v>7.1057290235583104E-2</v>
      </c>
      <c r="BB2048" s="45">
        <v>7.1057290235583104E-2</v>
      </c>
      <c r="BC2048" s="45">
        <v>7.1057290235583104E-2</v>
      </c>
      <c r="BD2048" s="45">
        <v>7.1057290235583104E-2</v>
      </c>
      <c r="BE2048" s="45">
        <v>7.1057290235583104E-2</v>
      </c>
      <c r="BF2048" s="45">
        <v>7.1057290235583104E-2</v>
      </c>
    </row>
    <row r="2049" spans="1:58" ht="13.5" thickBot="1" x14ac:dyDescent="0.25">
      <c r="A2049" s="6" t="s">
        <v>1137</v>
      </c>
      <c r="B2049" s="6" t="s">
        <v>1141</v>
      </c>
      <c r="C2049" s="6" t="s">
        <v>713</v>
      </c>
      <c r="D2049" s="6" t="s">
        <v>1137</v>
      </c>
      <c r="E2049" s="6">
        <v>15.631362826866738</v>
      </c>
      <c r="F2049" s="6" t="s">
        <v>622</v>
      </c>
      <c r="G2049" s="21" t="s">
        <v>1305</v>
      </c>
      <c r="H2049" s="21" t="s">
        <v>1174</v>
      </c>
      <c r="I2049" s="21" t="s">
        <v>1160</v>
      </c>
      <c r="J2049" s="21" t="s">
        <v>240</v>
      </c>
      <c r="K2049" s="21" t="s">
        <v>249</v>
      </c>
      <c r="L2049" s="21" t="s">
        <v>715</v>
      </c>
      <c r="M2049" s="3">
        <v>9.5276717672983668</v>
      </c>
      <c r="N2049" s="3">
        <v>15.631362826866738</v>
      </c>
      <c r="O2049" s="21" t="s">
        <v>1489</v>
      </c>
      <c r="P2049" s="21" t="s">
        <v>1489</v>
      </c>
      <c r="Q2049" s="46">
        <v>9.0063868982978329E-4</v>
      </c>
      <c r="R2049" s="46">
        <v>1.0681557778465061E-3</v>
      </c>
      <c r="S2049" s="46">
        <v>1.2027106276580194E-3</v>
      </c>
      <c r="T2049" s="46">
        <v>1.3114520812765264E-3</v>
      </c>
      <c r="U2049" s="46">
        <v>1.398634833998717E-3</v>
      </c>
      <c r="V2049" s="46">
        <v>1.4688208351612627E-3</v>
      </c>
      <c r="W2049" s="46">
        <v>1.5255259817639618E-3</v>
      </c>
      <c r="X2049" s="46">
        <v>1.5712542393002144E-3</v>
      </c>
      <c r="Y2049" s="46">
        <v>1.6084357273446711E-3</v>
      </c>
      <c r="Z2049" s="46">
        <v>1.6387755761838236E-3</v>
      </c>
      <c r="AA2049" s="46">
        <v>1.6631277609804422E-3</v>
      </c>
      <c r="AB2049" s="46">
        <v>1.6830254940721683E-3</v>
      </c>
      <c r="AC2049" s="46">
        <v>1.685094662349037E-3</v>
      </c>
      <c r="AD2049" s="46">
        <v>1.6868783020730046E-3</v>
      </c>
      <c r="AE2049" s="46">
        <v>1.6887147447233988E-3</v>
      </c>
      <c r="AF2049" s="46">
        <v>1.6905016553728116E-3</v>
      </c>
      <c r="AG2049" s="46">
        <v>1.6922821990516164E-3</v>
      </c>
      <c r="AH2049" s="46">
        <v>1.6940612826391007E-3</v>
      </c>
      <c r="AI2049" s="46">
        <v>1.695838906135265E-3</v>
      </c>
      <c r="AJ2049" s="46">
        <v>1.6976150695401091E-3</v>
      </c>
      <c r="AK2049" s="46">
        <v>2.144879195984329E-2</v>
      </c>
      <c r="AL2049" s="45">
        <v>2.144879195984329E-2</v>
      </c>
      <c r="AM2049" s="45">
        <v>9.0063868982978329E-4</v>
      </c>
      <c r="AN2049" s="45">
        <v>1.9687944676762895E-3</v>
      </c>
      <c r="AO2049" s="45">
        <v>3.1715050953343088E-3</v>
      </c>
      <c r="AP2049" s="45">
        <v>4.4829571766108354E-3</v>
      </c>
      <c r="AQ2049" s="45">
        <v>5.8815920106095529E-3</v>
      </c>
      <c r="AR2049" s="45">
        <v>7.3504128457708151E-3</v>
      </c>
      <c r="AS2049" s="45">
        <v>8.8759388275347767E-3</v>
      </c>
      <c r="AT2049" s="45">
        <v>1.0447193066834991E-2</v>
      </c>
      <c r="AU2049" s="45">
        <v>1.2055628794179662E-2</v>
      </c>
      <c r="AV2049" s="45">
        <v>1.3694404370363485E-2</v>
      </c>
      <c r="AW2049" s="45">
        <v>1.5357532131343927E-2</v>
      </c>
      <c r="AX2049" s="45">
        <v>1.7040557625416095E-2</v>
      </c>
      <c r="AY2049" s="45">
        <v>1.8725652287765134E-2</v>
      </c>
      <c r="AZ2049" s="45">
        <v>2.0412530589838138E-2</v>
      </c>
      <c r="BA2049" s="45">
        <v>2.144879195984329E-2</v>
      </c>
      <c r="BB2049" s="45">
        <v>2.144879195984329E-2</v>
      </c>
      <c r="BC2049" s="45">
        <v>2.144879195984329E-2</v>
      </c>
      <c r="BD2049" s="45">
        <v>2.144879195984329E-2</v>
      </c>
      <c r="BE2049" s="45">
        <v>2.144879195984329E-2</v>
      </c>
      <c r="BF2049" s="45">
        <v>2.144879195984329E-2</v>
      </c>
    </row>
    <row r="2050" spans="1:58" ht="13.5" thickBot="1" x14ac:dyDescent="0.25">
      <c r="A2050" s="6" t="s">
        <v>1351</v>
      </c>
      <c r="B2050" s="6" t="s">
        <v>1141</v>
      </c>
      <c r="C2050" s="6" t="s">
        <v>713</v>
      </c>
      <c r="D2050" s="6" t="s">
        <v>1351</v>
      </c>
      <c r="E2050" s="6">
        <v>13.099475677972279</v>
      </c>
      <c r="F2050" s="6" t="s">
        <v>622</v>
      </c>
      <c r="G2050" s="21" t="s">
        <v>1305</v>
      </c>
      <c r="H2050" s="21" t="s">
        <v>1174</v>
      </c>
      <c r="I2050" s="21" t="s">
        <v>1160</v>
      </c>
      <c r="J2050" s="21" t="s">
        <v>240</v>
      </c>
      <c r="K2050" s="21" t="s">
        <v>251</v>
      </c>
      <c r="L2050" s="21" t="s">
        <v>716</v>
      </c>
      <c r="M2050" s="3">
        <v>7.8232127334533619</v>
      </c>
      <c r="N2050" s="3">
        <v>13.099475677972279</v>
      </c>
      <c r="O2050" s="21" t="s">
        <v>1489</v>
      </c>
      <c r="P2050" s="21" t="s">
        <v>1489</v>
      </c>
      <c r="Q2050" s="46">
        <v>4.2939205427820103E-4</v>
      </c>
      <c r="R2050" s="46">
        <v>5.0910187722065937E-4</v>
      </c>
      <c r="S2050" s="46">
        <v>5.732296240495325E-4</v>
      </c>
      <c r="T2050" s="46">
        <v>6.2482185459549876E-4</v>
      </c>
      <c r="U2050" s="46">
        <v>6.6632191893882553E-4</v>
      </c>
      <c r="V2050" s="46">
        <v>6.9975049948599669E-4</v>
      </c>
      <c r="W2050" s="46">
        <v>7.2668236877619934E-4</v>
      </c>
      <c r="X2050" s="46">
        <v>7.4850270532393366E-4</v>
      </c>
      <c r="Y2050" s="46">
        <v>7.6679553931290534E-4</v>
      </c>
      <c r="Z2050" s="46">
        <v>7.8191818331049714E-4</v>
      </c>
      <c r="AA2050" s="46">
        <v>7.9407957572797414E-4</v>
      </c>
      <c r="AB2050" s="46">
        <v>8.0397503992692165E-4</v>
      </c>
      <c r="AC2050" s="46">
        <v>8.0525524044195655E-4</v>
      </c>
      <c r="AD2050" s="46">
        <v>8.0628032216026227E-4</v>
      </c>
      <c r="AE2050" s="46">
        <v>8.0733006245008339E-4</v>
      </c>
      <c r="AF2050" s="46">
        <v>8.0830589354672765E-4</v>
      </c>
      <c r="AG2050" s="46">
        <v>8.0939064632799872E-4</v>
      </c>
      <c r="AH2050" s="46">
        <v>8.1058666854196318E-4</v>
      </c>
      <c r="AI2050" s="46">
        <v>8.1189396018862007E-4</v>
      </c>
      <c r="AJ2050" s="46">
        <v>8.1331252126797015E-4</v>
      </c>
      <c r="AK2050" s="46">
        <v>1.022601065824022E-2</v>
      </c>
      <c r="AL2050" s="45">
        <v>1.022601065824022E-2</v>
      </c>
      <c r="AM2050" s="45">
        <v>4.2939205427820103E-4</v>
      </c>
      <c r="AN2050" s="45">
        <v>9.3849393149886035E-4</v>
      </c>
      <c r="AO2050" s="45">
        <v>1.5117235555483929E-3</v>
      </c>
      <c r="AP2050" s="45">
        <v>2.1365454101438916E-3</v>
      </c>
      <c r="AQ2050" s="45">
        <v>2.8028673290827174E-3</v>
      </c>
      <c r="AR2050" s="45">
        <v>3.502617828568714E-3</v>
      </c>
      <c r="AS2050" s="45">
        <v>4.2293001973449131E-3</v>
      </c>
      <c r="AT2050" s="45">
        <v>4.9778029026688467E-3</v>
      </c>
      <c r="AU2050" s="45">
        <v>5.7445984419817516E-3</v>
      </c>
      <c r="AV2050" s="45">
        <v>6.526516625292249E-3</v>
      </c>
      <c r="AW2050" s="45">
        <v>7.3205962010202234E-3</v>
      </c>
      <c r="AX2050" s="45">
        <v>8.1245712409471448E-3</v>
      </c>
      <c r="AY2050" s="45">
        <v>8.9298264813891005E-3</v>
      </c>
      <c r="AZ2050" s="45">
        <v>9.736106803549362E-3</v>
      </c>
      <c r="BA2050" s="45">
        <v>1.022601065824022E-2</v>
      </c>
      <c r="BB2050" s="45">
        <v>1.022601065824022E-2</v>
      </c>
      <c r="BC2050" s="45">
        <v>1.022601065824022E-2</v>
      </c>
      <c r="BD2050" s="45">
        <v>1.022601065824022E-2</v>
      </c>
      <c r="BE2050" s="45">
        <v>1.022601065824022E-2</v>
      </c>
      <c r="BF2050" s="45">
        <v>1.022601065824022E-2</v>
      </c>
    </row>
    <row r="2051" spans="1:58" ht="13.5" thickBot="1" x14ac:dyDescent="0.25">
      <c r="A2051" s="6" t="s">
        <v>1351</v>
      </c>
      <c r="B2051" s="6" t="s">
        <v>1141</v>
      </c>
      <c r="C2051" s="6" t="s">
        <v>713</v>
      </c>
      <c r="D2051" s="6" t="s">
        <v>1351</v>
      </c>
      <c r="E2051" s="6">
        <v>13.099475677972279</v>
      </c>
      <c r="F2051" s="6" t="s">
        <v>622</v>
      </c>
      <c r="G2051" s="21" t="s">
        <v>1305</v>
      </c>
      <c r="H2051" s="21" t="s">
        <v>1174</v>
      </c>
      <c r="I2051" s="21" t="s">
        <v>1160</v>
      </c>
      <c r="J2051" s="21" t="s">
        <v>240</v>
      </c>
      <c r="K2051" s="21" t="s">
        <v>253</v>
      </c>
      <c r="L2051" s="21" t="s">
        <v>717</v>
      </c>
      <c r="M2051" s="3">
        <v>7.8232127334533619</v>
      </c>
      <c r="N2051" s="3">
        <v>13.099475677972279</v>
      </c>
      <c r="O2051" s="21" t="s">
        <v>1489</v>
      </c>
      <c r="P2051" s="21" t="s">
        <v>1489</v>
      </c>
      <c r="Q2051" s="46">
        <v>1.0113706211902957E-4</v>
      </c>
      <c r="R2051" s="46">
        <v>1.1963883681790663E-4</v>
      </c>
      <c r="S2051" s="46">
        <v>1.3446031682975136E-4</v>
      </c>
      <c r="T2051" s="46">
        <v>1.4633391480466999E-4</v>
      </c>
      <c r="U2051" s="46">
        <v>1.5584561551878961E-4</v>
      </c>
      <c r="V2051" s="46">
        <v>1.6346835110522129E-4</v>
      </c>
      <c r="W2051" s="46">
        <v>1.6957753540244901E-4</v>
      </c>
      <c r="X2051" s="46">
        <v>1.7448056256789981E-4</v>
      </c>
      <c r="Y2051" s="46">
        <v>1.7845042393989719E-4</v>
      </c>
      <c r="Z2051" s="46">
        <v>1.8165403639454916E-4</v>
      </c>
      <c r="AA2051" s="46">
        <v>1.8422056263635512E-4</v>
      </c>
      <c r="AB2051" s="46">
        <v>1.8628332110551458E-4</v>
      </c>
      <c r="AC2051" s="46">
        <v>1.8636649359956938E-4</v>
      </c>
      <c r="AD2051" s="46">
        <v>1.8642859119231666E-4</v>
      </c>
      <c r="AE2051" s="46">
        <v>1.8648966966148064E-4</v>
      </c>
      <c r="AF2051" s="46">
        <v>1.8654573761135831E-4</v>
      </c>
      <c r="AG2051" s="46">
        <v>1.8660762137116352E-4</v>
      </c>
      <c r="AH2051" s="46">
        <v>1.8667586062592033E-4</v>
      </c>
      <c r="AI2051" s="46">
        <v>1.867504553756286E-4</v>
      </c>
      <c r="AJ2051" s="46">
        <v>1.8683140562028829E-4</v>
      </c>
      <c r="AK2051" s="46">
        <v>2.408588293304161E-3</v>
      </c>
      <c r="AL2051" s="45">
        <v>2.408588293304161E-3</v>
      </c>
      <c r="AM2051" s="45">
        <v>1.0113706211902957E-4</v>
      </c>
      <c r="AN2051" s="45">
        <v>2.2077589893693621E-4</v>
      </c>
      <c r="AO2051" s="45">
        <v>3.552362157666876E-4</v>
      </c>
      <c r="AP2051" s="45">
        <v>5.0157013057135756E-4</v>
      </c>
      <c r="AQ2051" s="45">
        <v>6.5741574609014719E-4</v>
      </c>
      <c r="AR2051" s="45">
        <v>8.2088409719536853E-4</v>
      </c>
      <c r="AS2051" s="45">
        <v>9.9046163259781765E-4</v>
      </c>
      <c r="AT2051" s="45">
        <v>1.1649421951657175E-3</v>
      </c>
      <c r="AU2051" s="45">
        <v>1.3433926191056148E-3</v>
      </c>
      <c r="AV2051" s="45">
        <v>1.5250466555001639E-3</v>
      </c>
      <c r="AW2051" s="45">
        <v>1.709267218136519E-3</v>
      </c>
      <c r="AX2051" s="45">
        <v>1.8955505392420336E-3</v>
      </c>
      <c r="AY2051" s="45">
        <v>2.0819170328416031E-3</v>
      </c>
      <c r="AZ2051" s="45">
        <v>2.2683456240339198E-3</v>
      </c>
      <c r="BA2051" s="45">
        <v>2.408588293304161E-3</v>
      </c>
      <c r="BB2051" s="45">
        <v>2.408588293304161E-3</v>
      </c>
      <c r="BC2051" s="45">
        <v>2.408588293304161E-3</v>
      </c>
      <c r="BD2051" s="45">
        <v>2.408588293304161E-3</v>
      </c>
      <c r="BE2051" s="45">
        <v>2.408588293304161E-3</v>
      </c>
      <c r="BF2051" s="45">
        <v>2.408588293304161E-3</v>
      </c>
    </row>
    <row r="2052" spans="1:58" ht="13.5" thickBot="1" x14ac:dyDescent="0.25">
      <c r="A2052" s="6" t="s">
        <v>1351</v>
      </c>
      <c r="B2052" s="6" t="s">
        <v>1141</v>
      </c>
      <c r="C2052" s="6" t="s">
        <v>713</v>
      </c>
      <c r="D2052" s="6" t="s">
        <v>1351</v>
      </c>
      <c r="E2052" s="6">
        <v>13.099475677972279</v>
      </c>
      <c r="F2052" s="6" t="s">
        <v>622</v>
      </c>
      <c r="G2052" s="21" t="s">
        <v>1305</v>
      </c>
      <c r="H2052" s="21" t="s">
        <v>1174</v>
      </c>
      <c r="I2052" s="21" t="s">
        <v>1160</v>
      </c>
      <c r="J2052" s="21" t="s">
        <v>240</v>
      </c>
      <c r="K2052" s="21" t="s">
        <v>255</v>
      </c>
      <c r="L2052" s="21" t="s">
        <v>718</v>
      </c>
      <c r="M2052" s="3">
        <v>7.8232127334533619</v>
      </c>
      <c r="N2052" s="3">
        <v>13.099475677972279</v>
      </c>
      <c r="O2052" s="21" t="s">
        <v>1489</v>
      </c>
      <c r="P2052" s="21" t="s">
        <v>1489</v>
      </c>
      <c r="Q2052" s="46">
        <v>1.1097546737761255E-3</v>
      </c>
      <c r="R2052" s="46">
        <v>1.3197673710500124E-3</v>
      </c>
      <c r="S2052" s="46">
        <v>1.4896095523317318E-3</v>
      </c>
      <c r="T2052" s="46">
        <v>1.6269858030356725E-3</v>
      </c>
      <c r="U2052" s="46">
        <v>1.738060764707072E-3</v>
      </c>
      <c r="V2052" s="46">
        <v>1.8281511839388597E-3</v>
      </c>
      <c r="W2052" s="46">
        <v>1.9012342088000538E-3</v>
      </c>
      <c r="X2052" s="46">
        <v>1.9611376637510597E-3</v>
      </c>
      <c r="Y2052" s="46">
        <v>2.0134042943110268E-3</v>
      </c>
      <c r="Z2052" s="46">
        <v>2.0577565169876684E-3</v>
      </c>
      <c r="AA2052" s="46">
        <v>2.0935719189644516E-3</v>
      </c>
      <c r="AB2052" s="46">
        <v>2.123098991572126E-3</v>
      </c>
      <c r="AC2052" s="46">
        <v>2.1296324869814242E-3</v>
      </c>
      <c r="AD2052" s="46">
        <v>2.1349346318479748E-3</v>
      </c>
      <c r="AE2052" s="46">
        <v>2.140399214040513E-3</v>
      </c>
      <c r="AF2052" s="46">
        <v>2.1454944752135859E-3</v>
      </c>
      <c r="AG2052" s="46">
        <v>2.1511660531758903E-3</v>
      </c>
      <c r="AH2052" s="46">
        <v>2.1574202113184447E-3</v>
      </c>
      <c r="AI2052" s="46">
        <v>2.1642569496412491E-3</v>
      </c>
      <c r="AJ2052" s="46">
        <v>2.1716762681443036E-3</v>
      </c>
      <c r="AK2052" s="46">
        <v>2.642890805500097E-2</v>
      </c>
      <c r="AL2052" s="45">
        <v>2.642890805500097E-2</v>
      </c>
      <c r="AM2052" s="45">
        <v>1.1097546737761255E-3</v>
      </c>
      <c r="AN2052" s="45">
        <v>2.429522044826138E-3</v>
      </c>
      <c r="AO2052" s="45">
        <v>3.9191315971578693E-3</v>
      </c>
      <c r="AP2052" s="45">
        <v>5.5461174001935421E-3</v>
      </c>
      <c r="AQ2052" s="45">
        <v>7.2841781649006145E-3</v>
      </c>
      <c r="AR2052" s="45">
        <v>9.1123293488394735E-3</v>
      </c>
      <c r="AS2052" s="45">
        <v>1.1013563557639527E-2</v>
      </c>
      <c r="AT2052" s="45">
        <v>1.2974701221390586E-2</v>
      </c>
      <c r="AU2052" s="45">
        <v>1.4988105515701613E-2</v>
      </c>
      <c r="AV2052" s="45">
        <v>1.704586203268928E-2</v>
      </c>
      <c r="AW2052" s="45">
        <v>1.9139433951653732E-2</v>
      </c>
      <c r="AX2052" s="45">
        <v>2.1262532943225859E-2</v>
      </c>
      <c r="AY2052" s="45">
        <v>2.3392165430207282E-2</v>
      </c>
      <c r="AZ2052" s="45">
        <v>2.5527100062055257E-2</v>
      </c>
      <c r="BA2052" s="45">
        <v>2.642890805500097E-2</v>
      </c>
      <c r="BB2052" s="45">
        <v>2.642890805500097E-2</v>
      </c>
      <c r="BC2052" s="45">
        <v>2.642890805500097E-2</v>
      </c>
      <c r="BD2052" s="45">
        <v>2.642890805500097E-2</v>
      </c>
      <c r="BE2052" s="45">
        <v>2.642890805500097E-2</v>
      </c>
      <c r="BF2052" s="45">
        <v>2.642890805500097E-2</v>
      </c>
    </row>
    <row r="2053" spans="1:58" ht="13.5" thickBot="1" x14ac:dyDescent="0.25">
      <c r="A2053" s="6" t="s">
        <v>1351</v>
      </c>
      <c r="B2053" s="6" t="s">
        <v>1141</v>
      </c>
      <c r="C2053" s="6" t="s">
        <v>713</v>
      </c>
      <c r="D2053" s="6" t="s">
        <v>1351</v>
      </c>
      <c r="E2053" s="6">
        <v>13.099475677972279</v>
      </c>
      <c r="F2053" s="6" t="s">
        <v>622</v>
      </c>
      <c r="G2053" s="21" t="s">
        <v>1305</v>
      </c>
      <c r="H2053" s="21" t="s">
        <v>1174</v>
      </c>
      <c r="I2053" s="21" t="s">
        <v>1160</v>
      </c>
      <c r="J2053" s="21" t="s">
        <v>240</v>
      </c>
      <c r="K2053" s="21" t="s">
        <v>257</v>
      </c>
      <c r="L2053" s="21" t="s">
        <v>719</v>
      </c>
      <c r="M2053" s="3">
        <v>7.8232127334533619</v>
      </c>
      <c r="N2053" s="3">
        <v>13.099475677972279</v>
      </c>
      <c r="O2053" s="21" t="s">
        <v>1489</v>
      </c>
      <c r="P2053" s="21" t="s">
        <v>1489</v>
      </c>
      <c r="Q2053" s="46">
        <v>1.8985059484861238E-4</v>
      </c>
      <c r="R2053" s="46">
        <v>2.2474733247070014E-4</v>
      </c>
      <c r="S2053" s="46">
        <v>2.5273755512982281E-4</v>
      </c>
      <c r="T2053" s="46">
        <v>2.7519132677238822E-4</v>
      </c>
      <c r="U2053" s="46">
        <v>2.9320259032908206E-4</v>
      </c>
      <c r="V2053" s="46">
        <v>3.0766530666033963E-4</v>
      </c>
      <c r="W2053" s="46">
        <v>3.1927912425792643E-4</v>
      </c>
      <c r="X2053" s="46">
        <v>3.2863001557643229E-4</v>
      </c>
      <c r="Y2053" s="46">
        <v>3.3628950679176766E-4</v>
      </c>
      <c r="Z2053" s="46">
        <v>3.425218038341397E-4</v>
      </c>
      <c r="AA2053" s="46">
        <v>3.4752172593913985E-4</v>
      </c>
      <c r="AB2053" s="46">
        <v>3.5155843305658281E-4</v>
      </c>
      <c r="AC2053" s="46">
        <v>3.518490295795704E-4</v>
      </c>
      <c r="AD2053" s="46">
        <v>3.5207640339918563E-4</v>
      </c>
      <c r="AE2053" s="46">
        <v>3.52305884190226E-4</v>
      </c>
      <c r="AF2053" s="46">
        <v>3.5251874138553534E-4</v>
      </c>
      <c r="AG2053" s="46">
        <v>3.5275489097661127E-4</v>
      </c>
      <c r="AH2053" s="46">
        <v>3.5301535417048274E-4</v>
      </c>
      <c r="AI2053" s="46">
        <v>3.5330013096714947E-4</v>
      </c>
      <c r="AJ2053" s="46">
        <v>3.5360922136661157E-4</v>
      </c>
      <c r="AK2053" s="46">
        <v>4.5213091091278641E-3</v>
      </c>
      <c r="AL2053" s="45">
        <v>4.5213091091278641E-3</v>
      </c>
      <c r="AM2053" s="45">
        <v>1.8985059484861238E-4</v>
      </c>
      <c r="AN2053" s="45">
        <v>4.1459792731931254E-4</v>
      </c>
      <c r="AO2053" s="45">
        <v>6.6733548244913535E-4</v>
      </c>
      <c r="AP2053" s="45">
        <v>9.4252680922152351E-4</v>
      </c>
      <c r="AQ2053" s="45">
        <v>1.2357293995506056E-3</v>
      </c>
      <c r="AR2053" s="45">
        <v>1.5433947062109452E-3</v>
      </c>
      <c r="AS2053" s="45">
        <v>1.8626738304688716E-3</v>
      </c>
      <c r="AT2053" s="45">
        <v>2.191303846045304E-3</v>
      </c>
      <c r="AU2053" s="45">
        <v>2.5275933528370719E-3</v>
      </c>
      <c r="AV2053" s="45">
        <v>2.8701151566712115E-3</v>
      </c>
      <c r="AW2053" s="45">
        <v>3.2176368826103514E-3</v>
      </c>
      <c r="AX2053" s="45">
        <v>3.5691953156669343E-3</v>
      </c>
      <c r="AY2053" s="45">
        <v>3.9210443452465044E-3</v>
      </c>
      <c r="AZ2053" s="45">
        <v>4.2731207486456898E-3</v>
      </c>
      <c r="BA2053" s="45">
        <v>4.5213091091278641E-3</v>
      </c>
      <c r="BB2053" s="45">
        <v>4.5213091091278641E-3</v>
      </c>
      <c r="BC2053" s="45">
        <v>4.5213091091278641E-3</v>
      </c>
      <c r="BD2053" s="45">
        <v>4.5213091091278641E-3</v>
      </c>
      <c r="BE2053" s="45">
        <v>4.5213091091278641E-3</v>
      </c>
      <c r="BF2053" s="45">
        <v>4.5213091091278641E-3</v>
      </c>
    </row>
    <row r="2054" spans="1:58" ht="13.5" thickBot="1" x14ac:dyDescent="0.25">
      <c r="A2054" s="6" t="s">
        <v>1352</v>
      </c>
      <c r="B2054" s="6" t="s">
        <v>1351</v>
      </c>
      <c r="C2054" s="6" t="s">
        <v>713</v>
      </c>
      <c r="D2054" s="6" t="s">
        <v>1352</v>
      </c>
      <c r="E2054" s="6">
        <v>23.587612008749645</v>
      </c>
      <c r="F2054" s="6" t="s">
        <v>622</v>
      </c>
      <c r="G2054" s="21" t="s">
        <v>1305</v>
      </c>
      <c r="H2054" s="21" t="s">
        <v>1174</v>
      </c>
      <c r="I2054" s="21" t="s">
        <v>1160</v>
      </c>
      <c r="J2054" s="21" t="s">
        <v>240</v>
      </c>
      <c r="K2054" s="21" t="s">
        <v>259</v>
      </c>
      <c r="L2054" s="21" t="s">
        <v>720</v>
      </c>
      <c r="M2054" s="3">
        <v>14.883795479014225</v>
      </c>
      <c r="N2054" s="3">
        <v>23.587612008749645</v>
      </c>
      <c r="O2054" s="21" t="s">
        <v>1489</v>
      </c>
      <c r="P2054" s="21" t="s">
        <v>1489</v>
      </c>
      <c r="Q2054" s="46">
        <v>4.5900024298938408E-4</v>
      </c>
      <c r="R2054" s="46">
        <v>5.4320198399594223E-4</v>
      </c>
      <c r="S2054" s="46">
        <v>6.1073164942135794E-4</v>
      </c>
      <c r="T2054" s="46">
        <v>6.6490984354958022E-4</v>
      </c>
      <c r="U2054" s="46">
        <v>7.0843994649884875E-4</v>
      </c>
      <c r="V2054" s="46">
        <v>7.4342273801375198E-4</v>
      </c>
      <c r="W2054" s="46">
        <v>7.7145020579329324E-4</v>
      </c>
      <c r="X2054" s="46">
        <v>7.939463920288713E-4</v>
      </c>
      <c r="Y2054" s="46">
        <v>8.1202296801212133E-4</v>
      </c>
      <c r="Z2054" s="46">
        <v>8.2656826802620872E-4</v>
      </c>
      <c r="AA2054" s="46">
        <v>8.382335523123473E-4</v>
      </c>
      <c r="AB2054" s="46">
        <v>8.4764346852630361E-4</v>
      </c>
      <c r="AC2054" s="46">
        <v>8.4804512220255088E-4</v>
      </c>
      <c r="AD2054" s="46">
        <v>8.484278888611003E-4</v>
      </c>
      <c r="AE2054" s="46">
        <v>8.4876285216379144E-4</v>
      </c>
      <c r="AF2054" s="46">
        <v>8.4910584597855572E-4</v>
      </c>
      <c r="AG2054" s="46">
        <v>8.4944134159929219E-4</v>
      </c>
      <c r="AH2054" s="46">
        <v>8.4977179662895858E-4</v>
      </c>
      <c r="AI2054" s="46">
        <v>8.5009721106755489E-4</v>
      </c>
      <c r="AJ2054" s="46">
        <v>8.5041758491508112E-4</v>
      </c>
      <c r="AK2054" s="46">
        <v>1.093113235370499E-2</v>
      </c>
      <c r="AL2054" s="45">
        <v>1.093113235370499E-2</v>
      </c>
      <c r="AM2054" s="45">
        <v>4.5900024298938408E-4</v>
      </c>
      <c r="AN2054" s="45">
        <v>1.0022022269853264E-3</v>
      </c>
      <c r="AO2054" s="45">
        <v>1.6129338764066842E-3</v>
      </c>
      <c r="AP2054" s="45">
        <v>2.2778437199562646E-3</v>
      </c>
      <c r="AQ2054" s="45">
        <v>2.9862836664551135E-3</v>
      </c>
      <c r="AR2054" s="45">
        <v>3.7297064044688657E-3</v>
      </c>
      <c r="AS2054" s="45">
        <v>4.5011566102621586E-3</v>
      </c>
      <c r="AT2054" s="45">
        <v>5.29510300229103E-3</v>
      </c>
      <c r="AU2054" s="45">
        <v>6.1071259703031518E-3</v>
      </c>
      <c r="AV2054" s="45">
        <v>6.9336942383293604E-3</v>
      </c>
      <c r="AW2054" s="45">
        <v>7.771927790641708E-3</v>
      </c>
      <c r="AX2054" s="45">
        <v>8.6195712591680112E-3</v>
      </c>
      <c r="AY2054" s="45">
        <v>9.4676163813705617E-3</v>
      </c>
      <c r="AZ2054" s="45">
        <v>1.0316044270231662E-2</v>
      </c>
      <c r="BA2054" s="45">
        <v>1.093113235370499E-2</v>
      </c>
      <c r="BB2054" s="45">
        <v>1.093113235370499E-2</v>
      </c>
      <c r="BC2054" s="45">
        <v>1.093113235370499E-2</v>
      </c>
      <c r="BD2054" s="45">
        <v>1.093113235370499E-2</v>
      </c>
      <c r="BE2054" s="45">
        <v>1.093113235370499E-2</v>
      </c>
      <c r="BF2054" s="45">
        <v>1.093113235370499E-2</v>
      </c>
    </row>
    <row r="2055" spans="1:58" ht="13.5" thickBot="1" x14ac:dyDescent="0.25">
      <c r="A2055" s="6" t="s">
        <v>1352</v>
      </c>
      <c r="B2055" s="6" t="s">
        <v>1351</v>
      </c>
      <c r="C2055" s="6" t="s">
        <v>713</v>
      </c>
      <c r="D2055" s="6" t="s">
        <v>1352</v>
      </c>
      <c r="E2055" s="6">
        <v>22.110927320206631</v>
      </c>
      <c r="F2055" s="6" t="s">
        <v>622</v>
      </c>
      <c r="G2055" s="21" t="s">
        <v>1305</v>
      </c>
      <c r="H2055" s="21" t="s">
        <v>1174</v>
      </c>
      <c r="I2055" s="21" t="s">
        <v>1160</v>
      </c>
      <c r="J2055" s="21" t="s">
        <v>240</v>
      </c>
      <c r="K2055" s="21" t="s">
        <v>261</v>
      </c>
      <c r="L2055" s="21" t="s">
        <v>721</v>
      </c>
      <c r="M2055" s="3">
        <v>13.889695659586353</v>
      </c>
      <c r="N2055" s="3">
        <v>22.110927320206631</v>
      </c>
      <c r="O2055" s="21" t="s">
        <v>1489</v>
      </c>
      <c r="P2055" s="21" t="s">
        <v>1489</v>
      </c>
      <c r="Q2055" s="46">
        <v>1.0399185693944E-3</v>
      </c>
      <c r="R2055" s="46">
        <v>1.2351300570580335E-3</v>
      </c>
      <c r="S2055" s="46">
        <v>1.3931666247795696E-3</v>
      </c>
      <c r="T2055" s="46">
        <v>1.5196105104812324E-3</v>
      </c>
      <c r="U2055" s="46">
        <v>1.6227031197501652E-3</v>
      </c>
      <c r="V2055" s="46">
        <v>1.7066703171713497E-3</v>
      </c>
      <c r="W2055" s="46">
        <v>1.7742992235166889E-3</v>
      </c>
      <c r="X2055" s="46">
        <v>1.8296918129600531E-3</v>
      </c>
      <c r="Y2055" s="46">
        <v>1.8750339657866914E-3</v>
      </c>
      <c r="Z2055" s="46">
        <v>1.9120786984862569E-3</v>
      </c>
      <c r="AA2055" s="46">
        <v>1.9424395897681779E-3</v>
      </c>
      <c r="AB2055" s="46">
        <v>1.9672954074813399E-3</v>
      </c>
      <c r="AC2055" s="46">
        <v>1.9707079310335301E-3</v>
      </c>
      <c r="AD2055" s="46">
        <v>1.9744841737214347E-3</v>
      </c>
      <c r="AE2055" s="46">
        <v>1.9776959608574117E-3</v>
      </c>
      <c r="AF2055" s="46">
        <v>1.9809065095847435E-3</v>
      </c>
      <c r="AG2055" s="46">
        <v>1.9843921823689717E-3</v>
      </c>
      <c r="AH2055" s="46">
        <v>1.9881587431030581E-3</v>
      </c>
      <c r="AI2055" s="46">
        <v>1.9922061917870023E-3</v>
      </c>
      <c r="AJ2055" s="46">
        <v>1.996534528420804E-3</v>
      </c>
      <c r="AK2055" s="46">
        <v>2.4765754904815258E-2</v>
      </c>
      <c r="AL2055" s="45">
        <v>2.4765754904815258E-2</v>
      </c>
      <c r="AM2055" s="45">
        <v>1.0399185693944E-3</v>
      </c>
      <c r="AN2055" s="45">
        <v>2.2750486264524333E-3</v>
      </c>
      <c r="AO2055" s="45">
        <v>3.6682152512320029E-3</v>
      </c>
      <c r="AP2055" s="45">
        <v>5.1878257617132351E-3</v>
      </c>
      <c r="AQ2055" s="45">
        <v>6.8105288814634003E-3</v>
      </c>
      <c r="AR2055" s="45">
        <v>8.5171991986347506E-3</v>
      </c>
      <c r="AS2055" s="45">
        <v>1.029149842215144E-2</v>
      </c>
      <c r="AT2055" s="45">
        <v>1.2121190235111493E-2</v>
      </c>
      <c r="AU2055" s="45">
        <v>1.3996224200898185E-2</v>
      </c>
      <c r="AV2055" s="45">
        <v>1.5908302899384441E-2</v>
      </c>
      <c r="AW2055" s="45">
        <v>1.785074248915262E-2</v>
      </c>
      <c r="AX2055" s="45">
        <v>1.9818037896633962E-2</v>
      </c>
      <c r="AY2055" s="45">
        <v>2.1788745827667492E-2</v>
      </c>
      <c r="AZ2055" s="45">
        <v>2.3763230001388927E-2</v>
      </c>
      <c r="BA2055" s="45">
        <v>2.4765754904815258E-2</v>
      </c>
      <c r="BB2055" s="45">
        <v>2.4765754904815258E-2</v>
      </c>
      <c r="BC2055" s="45">
        <v>2.4765754904815258E-2</v>
      </c>
      <c r="BD2055" s="45">
        <v>2.4765754904815258E-2</v>
      </c>
      <c r="BE2055" s="45">
        <v>2.4765754904815258E-2</v>
      </c>
      <c r="BF2055" s="45">
        <v>2.4765754904815258E-2</v>
      </c>
    </row>
    <row r="2056" spans="1:58" ht="13.5" thickBot="1" x14ac:dyDescent="0.25">
      <c r="A2056" s="6" t="s">
        <v>1137</v>
      </c>
      <c r="B2056" s="6" t="s">
        <v>1351</v>
      </c>
      <c r="C2056" s="6" t="s">
        <v>713</v>
      </c>
      <c r="D2056" s="6" t="s">
        <v>1137</v>
      </c>
      <c r="E2056" s="6">
        <v>18.202739316057816</v>
      </c>
      <c r="F2056" s="6" t="s">
        <v>622</v>
      </c>
      <c r="G2056" s="21" t="s">
        <v>1305</v>
      </c>
      <c r="H2056" s="21" t="s">
        <v>1174</v>
      </c>
      <c r="I2056" s="21" t="s">
        <v>1160</v>
      </c>
      <c r="J2056" s="21" t="s">
        <v>240</v>
      </c>
      <c r="K2056" s="21" t="s">
        <v>263</v>
      </c>
      <c r="L2056" s="21" t="s">
        <v>722</v>
      </c>
      <c r="M2056" s="3">
        <v>11.258714909695978</v>
      </c>
      <c r="N2056" s="3">
        <v>18.202739316057816</v>
      </c>
      <c r="O2056" s="21" t="s">
        <v>1489</v>
      </c>
      <c r="P2056" s="21" t="s">
        <v>1489</v>
      </c>
      <c r="Q2056" s="46">
        <v>1.1043163987798743E-3</v>
      </c>
      <c r="R2056" s="46">
        <v>1.3091413085175088E-3</v>
      </c>
      <c r="S2056" s="46">
        <v>1.473868952143512E-3</v>
      </c>
      <c r="T2056" s="46">
        <v>1.6065447403604514E-3</v>
      </c>
      <c r="U2056" s="46">
        <v>1.7133411753503152E-3</v>
      </c>
      <c r="V2056" s="46">
        <v>1.800124217381617E-3</v>
      </c>
      <c r="W2056" s="46">
        <v>1.8702880806053964E-3</v>
      </c>
      <c r="X2056" s="46">
        <v>1.9268495445065514E-3</v>
      </c>
      <c r="Y2056" s="46">
        <v>1.9722302266935508E-3</v>
      </c>
      <c r="Z2056" s="46">
        <v>2.0085045420904272E-3</v>
      </c>
      <c r="AA2056" s="46">
        <v>2.0376724407768746E-3</v>
      </c>
      <c r="AB2056" s="46">
        <v>2.0614534688645123E-3</v>
      </c>
      <c r="AC2056" s="46">
        <v>2.0633116467698525E-3</v>
      </c>
      <c r="AD2056" s="46">
        <v>2.0650539856085061E-3</v>
      </c>
      <c r="AE2056" s="46">
        <v>2.0667599211584269E-3</v>
      </c>
      <c r="AF2056" s="46">
        <v>2.0684314790473243E-3</v>
      </c>
      <c r="AG2056" s="46">
        <v>2.0700578043269576E-3</v>
      </c>
      <c r="AH2056" s="46">
        <v>2.0716448942121541E-3</v>
      </c>
      <c r="AI2056" s="46">
        <v>2.0731927487029132E-3</v>
      </c>
      <c r="AJ2056" s="46">
        <v>2.0747013677992355E-3</v>
      </c>
      <c r="AK2056" s="46">
        <v>2.6299395043476829E-2</v>
      </c>
      <c r="AL2056" s="45">
        <v>2.6299395043476829E-2</v>
      </c>
      <c r="AM2056" s="45">
        <v>1.1043163987798743E-3</v>
      </c>
      <c r="AN2056" s="45">
        <v>2.4134577072973829E-3</v>
      </c>
      <c r="AO2056" s="45">
        <v>3.8873266594408951E-3</v>
      </c>
      <c r="AP2056" s="45">
        <v>5.4938713998013465E-3</v>
      </c>
      <c r="AQ2056" s="45">
        <v>7.2072125751516617E-3</v>
      </c>
      <c r="AR2056" s="45">
        <v>9.0073367925332781E-3</v>
      </c>
      <c r="AS2056" s="45">
        <v>1.0877624873138675E-2</v>
      </c>
      <c r="AT2056" s="45">
        <v>1.2804474417645227E-2</v>
      </c>
      <c r="AU2056" s="45">
        <v>1.4776704644338778E-2</v>
      </c>
      <c r="AV2056" s="45">
        <v>1.6785209186429204E-2</v>
      </c>
      <c r="AW2056" s="45">
        <v>1.8822881627206078E-2</v>
      </c>
      <c r="AX2056" s="45">
        <v>2.0884335096070589E-2</v>
      </c>
      <c r="AY2056" s="45">
        <v>2.2947646742840441E-2</v>
      </c>
      <c r="AZ2056" s="45">
        <v>2.5012700728448946E-2</v>
      </c>
      <c r="BA2056" s="45">
        <v>2.6299395043476829E-2</v>
      </c>
      <c r="BB2056" s="45">
        <v>2.6299395043476829E-2</v>
      </c>
      <c r="BC2056" s="45">
        <v>2.6299395043476829E-2</v>
      </c>
      <c r="BD2056" s="45">
        <v>2.6299395043476829E-2</v>
      </c>
      <c r="BE2056" s="45">
        <v>2.6299395043476829E-2</v>
      </c>
      <c r="BF2056" s="45">
        <v>2.6299395043476829E-2</v>
      </c>
    </row>
    <row r="2057" spans="1:58" ht="13.5" thickBot="1" x14ac:dyDescent="0.25">
      <c r="A2057" s="6" t="s">
        <v>1137</v>
      </c>
      <c r="B2057" s="6" t="s">
        <v>1141</v>
      </c>
      <c r="C2057" s="6" t="s">
        <v>713</v>
      </c>
      <c r="D2057" s="6" t="s">
        <v>1137</v>
      </c>
      <c r="E2057" s="6">
        <v>16.180359564113992</v>
      </c>
      <c r="F2057" s="6" t="s">
        <v>622</v>
      </c>
      <c r="G2057" s="21" t="s">
        <v>1305</v>
      </c>
      <c r="H2057" s="21" t="s">
        <v>1174</v>
      </c>
      <c r="I2057" s="21" t="s">
        <v>1160</v>
      </c>
      <c r="J2057" s="21" t="s">
        <v>240</v>
      </c>
      <c r="K2057" s="21" t="s">
        <v>265</v>
      </c>
      <c r="L2057" s="21" t="s">
        <v>723</v>
      </c>
      <c r="M2057" s="3">
        <v>9.8972547673784117</v>
      </c>
      <c r="N2057" s="3">
        <v>16.180359564113992</v>
      </c>
      <c r="O2057" s="21" t="s">
        <v>1489</v>
      </c>
      <c r="P2057" s="21" t="s">
        <v>1489</v>
      </c>
      <c r="Q2057" s="46">
        <v>4.3060738287229095E-4</v>
      </c>
      <c r="R2057" s="46">
        <v>5.1054241804953542E-4</v>
      </c>
      <c r="S2057" s="46">
        <v>5.7488235425076075E-4</v>
      </c>
      <c r="T2057" s="46">
        <v>6.2663650603511244E-4</v>
      </c>
      <c r="U2057" s="46">
        <v>6.6825350973942054E-4</v>
      </c>
      <c r="V2057" s="46">
        <v>7.0171630559360079E-4</v>
      </c>
      <c r="W2057" s="46">
        <v>7.2863213942524891E-4</v>
      </c>
      <c r="X2057" s="46">
        <v>7.5029296491767143E-4</v>
      </c>
      <c r="Y2057" s="46">
        <v>7.6773793272691166E-4</v>
      </c>
      <c r="Z2057" s="46">
        <v>7.8180500549664361E-4</v>
      </c>
      <c r="AA2057" s="46">
        <v>7.9310481911230423E-4</v>
      </c>
      <c r="AB2057" s="46">
        <v>8.0229459451642768E-4</v>
      </c>
      <c r="AC2057" s="46">
        <v>8.0295025003612199E-4</v>
      </c>
      <c r="AD2057" s="46">
        <v>8.0356419618552908E-4</v>
      </c>
      <c r="AE2057" s="46">
        <v>8.0415960080408274E-4</v>
      </c>
      <c r="AF2057" s="46">
        <v>8.0474517173756519E-4</v>
      </c>
      <c r="AG2057" s="46">
        <v>8.0532396134259802E-4</v>
      </c>
      <c r="AH2057" s="46">
        <v>8.0589830208470479E-4</v>
      </c>
      <c r="AI2057" s="46">
        <v>8.0646819396388637E-4</v>
      </c>
      <c r="AJ2057" s="46">
        <v>8.070336369801421E-4</v>
      </c>
      <c r="AK2057" s="46">
        <v>1.0254953818768234E-2</v>
      </c>
      <c r="AL2057" s="45">
        <v>1.0254953818768234E-2</v>
      </c>
      <c r="AM2057" s="45">
        <v>4.3060738287229095E-4</v>
      </c>
      <c r="AN2057" s="45">
        <v>9.4114980092182632E-4</v>
      </c>
      <c r="AO2057" s="45">
        <v>1.5160321551725871E-3</v>
      </c>
      <c r="AP2057" s="45">
        <v>2.1426686612076996E-3</v>
      </c>
      <c r="AQ2057" s="45">
        <v>2.8109221709471202E-3</v>
      </c>
      <c r="AR2057" s="45">
        <v>3.5126384765407212E-3</v>
      </c>
      <c r="AS2057" s="45">
        <v>4.2412706159659702E-3</v>
      </c>
      <c r="AT2057" s="45">
        <v>4.9915635808836416E-3</v>
      </c>
      <c r="AU2057" s="45">
        <v>5.759301513610553E-3</v>
      </c>
      <c r="AV2057" s="45">
        <v>6.541106519107197E-3</v>
      </c>
      <c r="AW2057" s="45">
        <v>7.3342113382195012E-3</v>
      </c>
      <c r="AX2057" s="45">
        <v>8.1365059327359289E-3</v>
      </c>
      <c r="AY2057" s="45">
        <v>8.9394561827720511E-3</v>
      </c>
      <c r="AZ2057" s="45">
        <v>9.7430203789575804E-3</v>
      </c>
      <c r="BA2057" s="45">
        <v>1.0254953818768234E-2</v>
      </c>
      <c r="BB2057" s="45">
        <v>1.0254953818768234E-2</v>
      </c>
      <c r="BC2057" s="45">
        <v>1.0254953818768234E-2</v>
      </c>
      <c r="BD2057" s="45">
        <v>1.0254953818768234E-2</v>
      </c>
      <c r="BE2057" s="45">
        <v>1.0254953818768234E-2</v>
      </c>
      <c r="BF2057" s="45">
        <v>1.0254953818768234E-2</v>
      </c>
    </row>
    <row r="2058" spans="1:58" ht="13.5" thickBot="1" x14ac:dyDescent="0.25">
      <c r="A2058" s="6" t="s">
        <v>1137</v>
      </c>
      <c r="B2058" s="6" t="s">
        <v>1141</v>
      </c>
      <c r="C2058" s="6" t="s">
        <v>713</v>
      </c>
      <c r="D2058" s="6" t="s">
        <v>1137</v>
      </c>
      <c r="E2058" s="6">
        <v>16.180359564113992</v>
      </c>
      <c r="F2058" s="6" t="s">
        <v>622</v>
      </c>
      <c r="G2058" s="21" t="s">
        <v>1305</v>
      </c>
      <c r="H2058" s="21" t="s">
        <v>1174</v>
      </c>
      <c r="I2058" s="21" t="s">
        <v>1160</v>
      </c>
      <c r="J2058" s="21" t="s">
        <v>240</v>
      </c>
      <c r="K2058" s="21" t="s">
        <v>267</v>
      </c>
      <c r="L2058" s="21" t="s">
        <v>724</v>
      </c>
      <c r="M2058" s="3">
        <v>9.8972547673784117</v>
      </c>
      <c r="N2058" s="3">
        <v>16.180359564113992</v>
      </c>
      <c r="O2058" s="21" t="s">
        <v>1489</v>
      </c>
      <c r="P2058" s="21" t="s">
        <v>1489</v>
      </c>
      <c r="Q2058" s="46">
        <v>7.6941586082052323E-5</v>
      </c>
      <c r="R2058" s="46">
        <v>9.1070096231240933E-5</v>
      </c>
      <c r="S2058" s="46">
        <v>1.0236716911061825E-4</v>
      </c>
      <c r="T2058" s="46">
        <v>1.1141845192073496E-4</v>
      </c>
      <c r="U2058" s="46">
        <v>1.1867068633853188E-4</v>
      </c>
      <c r="V2058" s="46">
        <v>1.2450723508180013E-4</v>
      </c>
      <c r="W2058" s="46">
        <v>1.2920961107702953E-4</v>
      </c>
      <c r="X2058" s="46">
        <v>1.3301023546743424E-4</v>
      </c>
      <c r="Y2058" s="46">
        <v>1.3613502017784446E-4</v>
      </c>
      <c r="Z2058" s="46">
        <v>1.3866577509127027E-4</v>
      </c>
      <c r="AA2058" s="46">
        <v>1.406976802660942E-4</v>
      </c>
      <c r="AB2058" s="46">
        <v>1.4235933978623411E-4</v>
      </c>
      <c r="AC2058" s="46">
        <v>1.4248948817073573E-4</v>
      </c>
      <c r="AD2058" s="46">
        <v>1.4258758996333915E-4</v>
      </c>
      <c r="AE2058" s="46">
        <v>1.4268750599241104E-4</v>
      </c>
      <c r="AF2058" s="46">
        <v>1.4278334343066523E-4</v>
      </c>
      <c r="AG2058" s="46">
        <v>1.4288015091202538E-4</v>
      </c>
      <c r="AH2058" s="46">
        <v>1.4297834219095717E-4</v>
      </c>
      <c r="AI2058" s="46">
        <v>1.4307791726746058E-4</v>
      </c>
      <c r="AJ2058" s="46">
        <v>1.4317887614153561E-4</v>
      </c>
      <c r="AK2058" s="46">
        <v>1.8323708403491022E-3</v>
      </c>
      <c r="AL2058" s="45">
        <v>1.8323708403491022E-3</v>
      </c>
      <c r="AM2058" s="45">
        <v>7.6941586082052323E-5</v>
      </c>
      <c r="AN2058" s="45">
        <v>1.6801168231329324E-4</v>
      </c>
      <c r="AO2058" s="45">
        <v>2.7037885142391151E-4</v>
      </c>
      <c r="AP2058" s="45">
        <v>3.8179730334464646E-4</v>
      </c>
      <c r="AQ2058" s="45">
        <v>5.0046798968317839E-4</v>
      </c>
      <c r="AR2058" s="45">
        <v>6.2497522476497849E-4</v>
      </c>
      <c r="AS2058" s="45">
        <v>7.5418483584200799E-4</v>
      </c>
      <c r="AT2058" s="45">
        <v>8.871950713094422E-4</v>
      </c>
      <c r="AU2058" s="45">
        <v>1.0233300914872867E-3</v>
      </c>
      <c r="AV2058" s="45">
        <v>1.161995866578557E-3</v>
      </c>
      <c r="AW2058" s="45">
        <v>1.3026935468446513E-3</v>
      </c>
      <c r="AX2058" s="45">
        <v>1.4450528866308855E-3</v>
      </c>
      <c r="AY2058" s="45">
        <v>1.5875423748016213E-3</v>
      </c>
      <c r="AZ2058" s="45">
        <v>1.7301299647649606E-3</v>
      </c>
      <c r="BA2058" s="45">
        <v>1.8323708403491022E-3</v>
      </c>
      <c r="BB2058" s="45">
        <v>1.8323708403491022E-3</v>
      </c>
      <c r="BC2058" s="45">
        <v>1.8323708403491022E-3</v>
      </c>
      <c r="BD2058" s="45">
        <v>1.8323708403491022E-3</v>
      </c>
      <c r="BE2058" s="45">
        <v>1.8323708403491022E-3</v>
      </c>
      <c r="BF2058" s="45">
        <v>1.8323708403491022E-3</v>
      </c>
    </row>
    <row r="2059" spans="1:58" ht="13.5" thickBot="1" x14ac:dyDescent="0.25">
      <c r="A2059" s="6" t="s">
        <v>1142</v>
      </c>
      <c r="B2059" s="6" t="s">
        <v>1137</v>
      </c>
      <c r="C2059" s="6" t="s">
        <v>713</v>
      </c>
      <c r="D2059" s="6" t="s">
        <v>1142</v>
      </c>
      <c r="E2059" s="6">
        <v>28.727420697018847</v>
      </c>
      <c r="F2059" s="6" t="s">
        <v>622</v>
      </c>
      <c r="G2059" s="21" t="s">
        <v>1305</v>
      </c>
      <c r="H2059" s="21" t="s">
        <v>1174</v>
      </c>
      <c r="I2059" s="21" t="s">
        <v>1160</v>
      </c>
      <c r="J2059" s="21" t="s">
        <v>240</v>
      </c>
      <c r="K2059" s="21" t="s">
        <v>269</v>
      </c>
      <c r="L2059" s="21" t="s">
        <v>725</v>
      </c>
      <c r="M2059" s="3">
        <v>18.343899676304691</v>
      </c>
      <c r="N2059" s="3">
        <v>28.727420697018847</v>
      </c>
      <c r="O2059" s="21" t="s">
        <v>1489</v>
      </c>
      <c r="P2059" s="21" t="s">
        <v>1489</v>
      </c>
      <c r="Q2059" s="46">
        <v>3.7429803005978183E-4</v>
      </c>
      <c r="R2059" s="46">
        <v>4.4455639990457178E-4</v>
      </c>
      <c r="S2059" s="46">
        <v>5.0131818807082026E-4</v>
      </c>
      <c r="T2059" s="46">
        <v>5.4713954235245969E-4</v>
      </c>
      <c r="U2059" s="46">
        <v>5.8411445613456301E-4</v>
      </c>
      <c r="V2059" s="46">
        <v>6.1395177915490558E-4</v>
      </c>
      <c r="W2059" s="46">
        <v>6.3804164768578966E-4</v>
      </c>
      <c r="X2059" s="46">
        <v>6.5750847817141892E-4</v>
      </c>
      <c r="Y2059" s="46">
        <v>6.7362418639555464E-4</v>
      </c>
      <c r="Z2059" s="46">
        <v>6.8690593204282445E-4</v>
      </c>
      <c r="AA2059" s="46">
        <v>6.9777018844901899E-4</v>
      </c>
      <c r="AB2059" s="46">
        <v>7.0673015254468731E-4</v>
      </c>
      <c r="AC2059" s="46">
        <v>7.0816244108781203E-4</v>
      </c>
      <c r="AD2059" s="46">
        <v>7.0937394882058646E-4</v>
      </c>
      <c r="AE2059" s="46">
        <v>7.1059280840611789E-4</v>
      </c>
      <c r="AF2059" s="46">
        <v>7.117148543339532E-4</v>
      </c>
      <c r="AG2059" s="46">
        <v>7.1293001211610659E-4</v>
      </c>
      <c r="AH2059" s="46">
        <v>7.142403522580271E-4</v>
      </c>
      <c r="AI2059" s="46">
        <v>7.1564587475971496E-4</v>
      </c>
      <c r="AJ2059" s="46">
        <v>7.1714657962117007E-4</v>
      </c>
      <c r="AK2059" s="46">
        <v>8.9139414821816434E-3</v>
      </c>
      <c r="AL2059" s="45">
        <v>8.9139414821816434E-3</v>
      </c>
      <c r="AM2059" s="45">
        <v>3.7429803005978183E-4</v>
      </c>
      <c r="AN2059" s="45">
        <v>8.1885442996435355E-4</v>
      </c>
      <c r="AO2059" s="45">
        <v>1.3201726180351739E-3</v>
      </c>
      <c r="AP2059" s="45">
        <v>1.8673121603876336E-3</v>
      </c>
      <c r="AQ2059" s="45">
        <v>2.4514266165221966E-3</v>
      </c>
      <c r="AR2059" s="45">
        <v>3.0653783956771023E-3</v>
      </c>
      <c r="AS2059" s="45">
        <v>3.7034200433628921E-3</v>
      </c>
      <c r="AT2059" s="45">
        <v>4.3609285215343106E-3</v>
      </c>
      <c r="AU2059" s="45">
        <v>5.0345527079298652E-3</v>
      </c>
      <c r="AV2059" s="45">
        <v>5.7214586399726899E-3</v>
      </c>
      <c r="AW2059" s="45">
        <v>6.4192288284217087E-3</v>
      </c>
      <c r="AX2059" s="45">
        <v>7.1259589809663957E-3</v>
      </c>
      <c r="AY2059" s="45">
        <v>7.834121422054207E-3</v>
      </c>
      <c r="AZ2059" s="45">
        <v>8.5434953708747943E-3</v>
      </c>
      <c r="BA2059" s="45">
        <v>8.9139414821816434E-3</v>
      </c>
      <c r="BB2059" s="45">
        <v>8.9139414821816434E-3</v>
      </c>
      <c r="BC2059" s="45">
        <v>8.9139414821816434E-3</v>
      </c>
      <c r="BD2059" s="45">
        <v>8.9139414821816434E-3</v>
      </c>
      <c r="BE2059" s="45">
        <v>8.9139414821816434E-3</v>
      </c>
      <c r="BF2059" s="45">
        <v>8.9139414821816434E-3</v>
      </c>
    </row>
    <row r="2060" spans="1:58" ht="13.5" thickBot="1" x14ac:dyDescent="0.25">
      <c r="A2060" s="6" t="s">
        <v>1352</v>
      </c>
      <c r="B2060" s="6" t="s">
        <v>1351</v>
      </c>
      <c r="C2060" s="6" t="s">
        <v>713</v>
      </c>
      <c r="D2060" s="6" t="s">
        <v>1352</v>
      </c>
      <c r="E2060" s="6">
        <v>23.54741634836531</v>
      </c>
      <c r="F2060" s="6" t="s">
        <v>622</v>
      </c>
      <c r="G2060" s="21" t="s">
        <v>1305</v>
      </c>
      <c r="H2060" s="21" t="s">
        <v>1174</v>
      </c>
      <c r="I2060" s="21" t="s">
        <v>1160</v>
      </c>
      <c r="J2060" s="21" t="s">
        <v>240</v>
      </c>
      <c r="K2060" s="21" t="s">
        <v>271</v>
      </c>
      <c r="L2060" s="21" t="s">
        <v>726</v>
      </c>
      <c r="M2060" s="3">
        <v>14.856735877841498</v>
      </c>
      <c r="N2060" s="3">
        <v>23.54741634836531</v>
      </c>
      <c r="O2060" s="21" t="s">
        <v>1489</v>
      </c>
      <c r="P2060" s="21" t="s">
        <v>1489</v>
      </c>
      <c r="Q2060" s="46">
        <v>1.8972424403764108E-3</v>
      </c>
      <c r="R2060" s="46">
        <v>2.2471230834988699E-3</v>
      </c>
      <c r="S2060" s="46">
        <v>2.5281641951299069E-3</v>
      </c>
      <c r="T2060" s="46">
        <v>2.7538353847969522E-3</v>
      </c>
      <c r="U2060" s="46">
        <v>2.9350335048034491E-3</v>
      </c>
      <c r="V2060" s="46">
        <v>3.0805817011047964E-3</v>
      </c>
      <c r="W2060" s="46">
        <v>3.1975343369546796E-3</v>
      </c>
      <c r="X2060" s="46">
        <v>3.2915956456152462E-3</v>
      </c>
      <c r="Y2060" s="46">
        <v>3.3694616375479574E-3</v>
      </c>
      <c r="Z2060" s="46">
        <v>3.4333319162621278E-3</v>
      </c>
      <c r="AA2060" s="46">
        <v>3.4855274692858979E-3</v>
      </c>
      <c r="AB2060" s="46">
        <v>3.528115050667276E-3</v>
      </c>
      <c r="AC2060" s="46">
        <v>3.5332956499820561E-3</v>
      </c>
      <c r="AD2060" s="46">
        <v>3.5374554825965371E-3</v>
      </c>
      <c r="AE2060" s="46">
        <v>3.5413698826929777E-3</v>
      </c>
      <c r="AF2060" s="46">
        <v>3.5450893266868282E-3</v>
      </c>
      <c r="AG2060" s="46">
        <v>3.5490720972858134E-3</v>
      </c>
      <c r="AH2060" s="46">
        <v>3.5533284844473517E-3</v>
      </c>
      <c r="AI2060" s="46">
        <v>3.5578584881714435E-3</v>
      </c>
      <c r="AJ2060" s="46">
        <v>3.5626621084580874E-3</v>
      </c>
      <c r="AK2060" s="46">
        <v>4.5183000531222935E-2</v>
      </c>
      <c r="AL2060" s="45">
        <v>4.5183000531222935E-2</v>
      </c>
      <c r="AM2060" s="45">
        <v>1.8972424403764108E-3</v>
      </c>
      <c r="AN2060" s="45">
        <v>4.1443655238752805E-3</v>
      </c>
      <c r="AO2060" s="45">
        <v>6.6725297190051869E-3</v>
      </c>
      <c r="AP2060" s="45">
        <v>9.4263651038021395E-3</v>
      </c>
      <c r="AQ2060" s="45">
        <v>1.2361398608605589E-2</v>
      </c>
      <c r="AR2060" s="45">
        <v>1.5441980309710385E-2</v>
      </c>
      <c r="AS2060" s="45">
        <v>1.8639514646665065E-2</v>
      </c>
      <c r="AT2060" s="45">
        <v>2.1931110292280311E-2</v>
      </c>
      <c r="AU2060" s="45">
        <v>2.5300571929828267E-2</v>
      </c>
      <c r="AV2060" s="45">
        <v>2.8733903846090394E-2</v>
      </c>
      <c r="AW2060" s="45">
        <v>3.2219431315376294E-2</v>
      </c>
      <c r="AX2060" s="45">
        <v>3.5747546366043569E-2</v>
      </c>
      <c r="AY2060" s="45">
        <v>3.9280842016025622E-2</v>
      </c>
      <c r="AZ2060" s="45">
        <v>4.2818297498622156E-2</v>
      </c>
      <c r="BA2060" s="45">
        <v>4.5183000531222935E-2</v>
      </c>
      <c r="BB2060" s="45">
        <v>4.5183000531222935E-2</v>
      </c>
      <c r="BC2060" s="45">
        <v>4.5183000531222935E-2</v>
      </c>
      <c r="BD2060" s="45">
        <v>4.5183000531222935E-2</v>
      </c>
      <c r="BE2060" s="45">
        <v>4.5183000531222935E-2</v>
      </c>
      <c r="BF2060" s="45">
        <v>4.5183000531222935E-2</v>
      </c>
    </row>
    <row r="2061" spans="1:58" ht="13.5" thickBot="1" x14ac:dyDescent="0.25">
      <c r="A2061" s="6" t="s">
        <v>1352</v>
      </c>
      <c r="B2061" s="6" t="s">
        <v>1351</v>
      </c>
      <c r="C2061" s="6" t="s">
        <v>713</v>
      </c>
      <c r="D2061" s="6" t="s">
        <v>1352</v>
      </c>
      <c r="E2061" s="6">
        <v>22.110927320206631</v>
      </c>
      <c r="F2061" s="6" t="s">
        <v>622</v>
      </c>
      <c r="G2061" s="21" t="s">
        <v>1305</v>
      </c>
      <c r="H2061" s="21" t="s">
        <v>1174</v>
      </c>
      <c r="I2061" s="21" t="s">
        <v>1160</v>
      </c>
      <c r="J2061" s="21" t="s">
        <v>240</v>
      </c>
      <c r="K2061" s="21" t="s">
        <v>273</v>
      </c>
      <c r="L2061" s="21" t="s">
        <v>727</v>
      </c>
      <c r="M2061" s="3">
        <v>13.889695659586353</v>
      </c>
      <c r="N2061" s="3">
        <v>22.110927320206631</v>
      </c>
      <c r="O2061" s="21" t="s">
        <v>1489</v>
      </c>
      <c r="P2061" s="21" t="s">
        <v>1489</v>
      </c>
      <c r="Q2061" s="46">
        <v>8.7020332491478903E-4</v>
      </c>
      <c r="R2061" s="46">
        <v>1.0405218114060307E-3</v>
      </c>
      <c r="S2061" s="46">
        <v>1.1783511260882022E-3</v>
      </c>
      <c r="T2061" s="46">
        <v>1.2900017160592289E-3</v>
      </c>
      <c r="U2061" s="46">
        <v>1.3797642949422665E-3</v>
      </c>
      <c r="V2061" s="46">
        <v>1.4527907077878594E-3</v>
      </c>
      <c r="W2061" s="46">
        <v>1.5123945705183568E-3</v>
      </c>
      <c r="X2061" s="46">
        <v>1.5617754702960298E-3</v>
      </c>
      <c r="Y2061" s="46">
        <v>1.6031247525291417E-3</v>
      </c>
      <c r="Z2061" s="46">
        <v>1.637782739982146E-3</v>
      </c>
      <c r="AA2061" s="46">
        <v>1.6658545851487331E-3</v>
      </c>
      <c r="AB2061" s="46">
        <v>1.6892345183168707E-3</v>
      </c>
      <c r="AC2061" s="46">
        <v>1.6941694960549976E-3</v>
      </c>
      <c r="AD2061" s="46">
        <v>1.698424564679554E-3</v>
      </c>
      <c r="AE2061" s="46">
        <v>1.7025509854430379E-3</v>
      </c>
      <c r="AF2061" s="46">
        <v>1.7065108008956816E-3</v>
      </c>
      <c r="AG2061" s="46">
        <v>1.7104130948763692E-3</v>
      </c>
      <c r="AH2061" s="46">
        <v>1.7142628476126544E-3</v>
      </c>
      <c r="AI2061" s="46">
        <v>1.7180600591045372E-3</v>
      </c>
      <c r="AJ2061" s="46">
        <v>1.7218047293520178E-3</v>
      </c>
      <c r="AK2061" s="46">
        <v>2.0723970988175952E-2</v>
      </c>
      <c r="AL2061" s="45">
        <v>2.0723970988175952E-2</v>
      </c>
      <c r="AM2061" s="45">
        <v>8.7020332491478903E-4</v>
      </c>
      <c r="AN2061" s="45">
        <v>1.9107251363208197E-3</v>
      </c>
      <c r="AO2061" s="45">
        <v>3.0890762624090221E-3</v>
      </c>
      <c r="AP2061" s="45">
        <v>4.3790779784682512E-3</v>
      </c>
      <c r="AQ2061" s="45">
        <v>5.7588422734105174E-3</v>
      </c>
      <c r="AR2061" s="45">
        <v>7.2116329811983768E-3</v>
      </c>
      <c r="AS2061" s="45">
        <v>8.7240275517167336E-3</v>
      </c>
      <c r="AT2061" s="45">
        <v>1.0285803022012763E-2</v>
      </c>
      <c r="AU2061" s="45">
        <v>1.1888927774541905E-2</v>
      </c>
      <c r="AV2061" s="45">
        <v>1.3526710514524051E-2</v>
      </c>
      <c r="AW2061" s="45">
        <v>1.5192565099672784E-2</v>
      </c>
      <c r="AX2061" s="45">
        <v>1.6881799617989655E-2</v>
      </c>
      <c r="AY2061" s="45">
        <v>1.8575969114044653E-2</v>
      </c>
      <c r="AZ2061" s="45">
        <v>2.0274393678724207E-2</v>
      </c>
      <c r="BA2061" s="45">
        <v>2.0723970988175952E-2</v>
      </c>
      <c r="BB2061" s="45">
        <v>2.0723970988175952E-2</v>
      </c>
      <c r="BC2061" s="45">
        <v>2.0723970988175952E-2</v>
      </c>
      <c r="BD2061" s="45">
        <v>2.0723970988175952E-2</v>
      </c>
      <c r="BE2061" s="45">
        <v>2.0723970988175952E-2</v>
      </c>
      <c r="BF2061" s="45">
        <v>2.0723970988175952E-2</v>
      </c>
    </row>
    <row r="2062" spans="1:58" ht="13.5" thickBot="1" x14ac:dyDescent="0.25">
      <c r="A2062" s="6" t="s">
        <v>1352</v>
      </c>
      <c r="B2062" s="6" t="s">
        <v>1351</v>
      </c>
      <c r="C2062" s="6" t="s">
        <v>713</v>
      </c>
      <c r="D2062" s="6" t="s">
        <v>1352</v>
      </c>
      <c r="E2062" s="6">
        <v>22.110927320206631</v>
      </c>
      <c r="F2062" s="6" t="s">
        <v>622</v>
      </c>
      <c r="G2062" s="21" t="s">
        <v>1305</v>
      </c>
      <c r="H2062" s="21" t="s">
        <v>1174</v>
      </c>
      <c r="I2062" s="21" t="s">
        <v>1160</v>
      </c>
      <c r="J2062" s="21" t="s">
        <v>240</v>
      </c>
      <c r="K2062" s="21" t="s">
        <v>275</v>
      </c>
      <c r="L2062" s="21" t="s">
        <v>728</v>
      </c>
      <c r="M2062" s="3">
        <v>13.889695659586353</v>
      </c>
      <c r="N2062" s="3">
        <v>22.110927320206631</v>
      </c>
      <c r="O2062" s="21" t="s">
        <v>1489</v>
      </c>
      <c r="P2062" s="21" t="s">
        <v>1489</v>
      </c>
      <c r="Q2062" s="46">
        <v>1.0497442489035473E-3</v>
      </c>
      <c r="R2062" s="46">
        <v>1.2525813576284015E-3</v>
      </c>
      <c r="S2062" s="46">
        <v>1.4166572318369281E-3</v>
      </c>
      <c r="T2062" s="46">
        <v>1.5493126916937387E-3</v>
      </c>
      <c r="U2062" s="46">
        <v>1.6561414753906204E-3</v>
      </c>
      <c r="V2062" s="46">
        <v>1.7431017397775109E-3</v>
      </c>
      <c r="W2062" s="46">
        <v>1.8140955285800555E-3</v>
      </c>
      <c r="X2062" s="46">
        <v>1.8728251524526239E-3</v>
      </c>
      <c r="Y2062" s="46">
        <v>1.9222058318680846E-3</v>
      </c>
      <c r="Z2062" s="46">
        <v>1.9635313710590157E-3</v>
      </c>
      <c r="AA2062" s="46">
        <v>1.9971140175478407E-3</v>
      </c>
      <c r="AB2062" s="46">
        <v>2.0252240081783963E-3</v>
      </c>
      <c r="AC2062" s="46">
        <v>2.0312315415775325E-3</v>
      </c>
      <c r="AD2062" s="46">
        <v>2.0365448904251715E-3</v>
      </c>
      <c r="AE2062" s="46">
        <v>2.0416985001792433E-3</v>
      </c>
      <c r="AF2062" s="46">
        <v>2.0467506521215494E-3</v>
      </c>
      <c r="AG2062" s="46">
        <v>2.0517753282792263E-3</v>
      </c>
      <c r="AH2062" s="46">
        <v>2.056778505982757E-3</v>
      </c>
      <c r="AI2062" s="46">
        <v>2.0617601852321405E-3</v>
      </c>
      <c r="AJ2062" s="46">
        <v>2.0667203660273774E-3</v>
      </c>
      <c r="AK2062" s="46">
        <v>2.4999754352135951E-2</v>
      </c>
      <c r="AL2062" s="45">
        <v>2.4999754352135951E-2</v>
      </c>
      <c r="AM2062" s="45">
        <v>1.0497442489035473E-3</v>
      </c>
      <c r="AN2062" s="45">
        <v>2.3023256065319488E-3</v>
      </c>
      <c r="AO2062" s="45">
        <v>3.7189828383688769E-3</v>
      </c>
      <c r="AP2062" s="45">
        <v>5.2682955300626154E-3</v>
      </c>
      <c r="AQ2062" s="45">
        <v>6.9244370054532354E-3</v>
      </c>
      <c r="AR2062" s="45">
        <v>8.6675387452307458E-3</v>
      </c>
      <c r="AS2062" s="45">
        <v>1.0481634273810801E-2</v>
      </c>
      <c r="AT2062" s="45">
        <v>1.2354459426263424E-2</v>
      </c>
      <c r="AU2062" s="45">
        <v>1.4276665258131508E-2</v>
      </c>
      <c r="AV2062" s="45">
        <v>1.6240196629190524E-2</v>
      </c>
      <c r="AW2062" s="45">
        <v>1.8237310646738364E-2</v>
      </c>
      <c r="AX2062" s="45">
        <v>2.0262534654916758E-2</v>
      </c>
      <c r="AY2062" s="45">
        <v>2.2293766196494293E-2</v>
      </c>
      <c r="AZ2062" s="45">
        <v>2.4330311086919465E-2</v>
      </c>
      <c r="BA2062" s="45">
        <v>2.4999754352135951E-2</v>
      </c>
      <c r="BB2062" s="45">
        <v>2.4999754352135951E-2</v>
      </c>
      <c r="BC2062" s="45">
        <v>2.4999754352135951E-2</v>
      </c>
      <c r="BD2062" s="45">
        <v>2.4999754352135951E-2</v>
      </c>
      <c r="BE2062" s="45">
        <v>2.4999754352135951E-2</v>
      </c>
      <c r="BF2062" s="45">
        <v>2.4999754352135951E-2</v>
      </c>
    </row>
    <row r="2063" spans="1:58" ht="13.5" thickBot="1" x14ac:dyDescent="0.25">
      <c r="A2063" s="6" t="s">
        <v>1352</v>
      </c>
      <c r="B2063" s="6" t="s">
        <v>1351</v>
      </c>
      <c r="C2063" s="6" t="s">
        <v>713</v>
      </c>
      <c r="D2063" s="6" t="s">
        <v>1352</v>
      </c>
      <c r="E2063" s="6">
        <v>22.820342225679521</v>
      </c>
      <c r="F2063" s="6" t="s">
        <v>622</v>
      </c>
      <c r="G2063" s="21" t="s">
        <v>1305</v>
      </c>
      <c r="H2063" s="21" t="s">
        <v>1174</v>
      </c>
      <c r="I2063" s="21" t="s">
        <v>1160</v>
      </c>
      <c r="J2063" s="21" t="s">
        <v>240</v>
      </c>
      <c r="K2063" s="21" t="s">
        <v>277</v>
      </c>
      <c r="L2063" s="21" t="s">
        <v>729</v>
      </c>
      <c r="M2063" s="3">
        <v>14.367271701988379</v>
      </c>
      <c r="N2063" s="3">
        <v>22.820342225679521</v>
      </c>
      <c r="O2063" s="21" t="s">
        <v>1489</v>
      </c>
      <c r="P2063" s="21" t="s">
        <v>1489</v>
      </c>
      <c r="Q2063" s="46">
        <v>2.5277142149163902E-3</v>
      </c>
      <c r="R2063" s="46">
        <v>2.9940942989767367E-3</v>
      </c>
      <c r="S2063" s="46">
        <v>3.3699303530318808E-3</v>
      </c>
      <c r="T2063" s="46">
        <v>3.670732107962186E-3</v>
      </c>
      <c r="U2063" s="46">
        <v>3.9122650217642413E-3</v>
      </c>
      <c r="V2063" s="46">
        <v>4.1066639341849325E-3</v>
      </c>
      <c r="W2063" s="46">
        <v>4.2658949171174142E-3</v>
      </c>
      <c r="X2063" s="46">
        <v>4.3947102460966878E-3</v>
      </c>
      <c r="Y2063" s="46">
        <v>4.5009233557297126E-3</v>
      </c>
      <c r="Z2063" s="46">
        <v>4.5898736188483176E-3</v>
      </c>
      <c r="AA2063" s="46">
        <v>4.6642303902447359E-3</v>
      </c>
      <c r="AB2063" s="46">
        <v>4.7269130073397453E-3</v>
      </c>
      <c r="AC2063" s="46">
        <v>4.737897953187427E-3</v>
      </c>
      <c r="AD2063" s="46">
        <v>4.749152901824605E-3</v>
      </c>
      <c r="AE2063" s="46">
        <v>4.7593799768909676E-3</v>
      </c>
      <c r="AF2063" s="46">
        <v>4.7695247941659238E-3</v>
      </c>
      <c r="AG2063" s="46">
        <v>4.779829590168057E-3</v>
      </c>
      <c r="AH2063" s="46">
        <v>4.7903082752455556E-3</v>
      </c>
      <c r="AI2063" s="46">
        <v>4.8009608493984187E-3</v>
      </c>
      <c r="AJ2063" s="46">
        <v>4.8117873126266491E-3</v>
      </c>
      <c r="AK2063" s="46">
        <v>6.0197742937211508E-2</v>
      </c>
      <c r="AL2063" s="45">
        <v>6.0197742937211508E-2</v>
      </c>
      <c r="AM2063" s="45">
        <v>2.5277142149163902E-3</v>
      </c>
      <c r="AN2063" s="45">
        <v>5.5218085138931273E-3</v>
      </c>
      <c r="AO2063" s="45">
        <v>8.8917388669250072E-3</v>
      </c>
      <c r="AP2063" s="45">
        <v>1.2562470974887193E-2</v>
      </c>
      <c r="AQ2063" s="45">
        <v>1.6474735996651432E-2</v>
      </c>
      <c r="AR2063" s="45">
        <v>2.0581399930836367E-2</v>
      </c>
      <c r="AS2063" s="45">
        <v>2.4847294847953783E-2</v>
      </c>
      <c r="AT2063" s="45">
        <v>2.924200509405047E-2</v>
      </c>
      <c r="AU2063" s="45">
        <v>3.3742928449780184E-2</v>
      </c>
      <c r="AV2063" s="45">
        <v>3.8332802068628505E-2</v>
      </c>
      <c r="AW2063" s="45">
        <v>4.2997032458873242E-2</v>
      </c>
      <c r="AX2063" s="45">
        <v>4.7723945466212989E-2</v>
      </c>
      <c r="AY2063" s="45">
        <v>5.2461843419400418E-2</v>
      </c>
      <c r="AZ2063" s="45">
        <v>5.7210996321225026E-2</v>
      </c>
      <c r="BA2063" s="45">
        <v>6.0197742937211508E-2</v>
      </c>
      <c r="BB2063" s="45">
        <v>6.0197742937211508E-2</v>
      </c>
      <c r="BC2063" s="45">
        <v>6.0197742937211508E-2</v>
      </c>
      <c r="BD2063" s="45">
        <v>6.0197742937211508E-2</v>
      </c>
      <c r="BE2063" s="45">
        <v>6.0197742937211508E-2</v>
      </c>
      <c r="BF2063" s="45">
        <v>6.0197742937211508E-2</v>
      </c>
    </row>
    <row r="2064" spans="1:58" ht="13.5" thickBot="1" x14ac:dyDescent="0.25">
      <c r="A2064" s="6" t="s">
        <v>1137</v>
      </c>
      <c r="B2064" s="6" t="s">
        <v>1351</v>
      </c>
      <c r="C2064" s="6" t="s">
        <v>713</v>
      </c>
      <c r="D2064" s="6" t="s">
        <v>1137</v>
      </c>
      <c r="E2064" s="6">
        <v>19.203999547976832</v>
      </c>
      <c r="F2064" s="6" t="s">
        <v>622</v>
      </c>
      <c r="G2064" s="21" t="s">
        <v>1305</v>
      </c>
      <c r="H2064" s="21" t="s">
        <v>1174</v>
      </c>
      <c r="I2064" s="21" t="s">
        <v>1160</v>
      </c>
      <c r="J2064" s="21" t="s">
        <v>240</v>
      </c>
      <c r="K2064" s="21" t="s">
        <v>279</v>
      </c>
      <c r="L2064" s="21" t="s">
        <v>730</v>
      </c>
      <c r="M2064" s="3">
        <v>11.932760373479505</v>
      </c>
      <c r="N2064" s="3">
        <v>19.203999547976832</v>
      </c>
      <c r="O2064" s="21" t="s">
        <v>1489</v>
      </c>
      <c r="P2064" s="21" t="s">
        <v>1489</v>
      </c>
      <c r="Q2064" s="46">
        <v>1.0516191309104543E-3</v>
      </c>
      <c r="R2064" s="46">
        <v>1.2554860814776323E-3</v>
      </c>
      <c r="S2064" s="46">
        <v>1.421441925775235E-3</v>
      </c>
      <c r="T2064" s="46">
        <v>1.554633720491722E-3</v>
      </c>
      <c r="U2064" s="46">
        <v>1.6651256008112802E-3</v>
      </c>
      <c r="V2064" s="46">
        <v>1.7559522083837012E-3</v>
      </c>
      <c r="W2064" s="46">
        <v>1.8304276318919415E-3</v>
      </c>
      <c r="X2064" s="46">
        <v>1.8918799956470771E-3</v>
      </c>
      <c r="Y2064" s="46">
        <v>1.9430062466951387E-3</v>
      </c>
      <c r="Z2064" s="46">
        <v>1.9854311916145014E-3</v>
      </c>
      <c r="AA2064" s="46">
        <v>2.0203394952827006E-3</v>
      </c>
      <c r="AB2064" s="46">
        <v>2.0501717592557147E-3</v>
      </c>
      <c r="AC2064" s="46">
        <v>2.05739358888537E-3</v>
      </c>
      <c r="AD2064" s="46">
        <v>2.0642552405774552E-3</v>
      </c>
      <c r="AE2064" s="46">
        <v>2.0707803492938113E-3</v>
      </c>
      <c r="AF2064" s="46">
        <v>2.0769967662923666E-3</v>
      </c>
      <c r="AG2064" s="46">
        <v>2.0831627727564321E-3</v>
      </c>
      <c r="AH2064" s="46">
        <v>2.0892844481328002E-3</v>
      </c>
      <c r="AI2064" s="46">
        <v>2.0953617924214713E-3</v>
      </c>
      <c r="AJ2064" s="46">
        <v>2.1013948056224445E-3</v>
      </c>
      <c r="AK2064" s="46">
        <v>2.5044404836919144E-2</v>
      </c>
      <c r="AL2064" s="45">
        <v>2.5044404836919144E-2</v>
      </c>
      <c r="AM2064" s="45">
        <v>1.0516191309104543E-3</v>
      </c>
      <c r="AN2064" s="45">
        <v>2.3071052123880866E-3</v>
      </c>
      <c r="AO2064" s="45">
        <v>3.7285471381633215E-3</v>
      </c>
      <c r="AP2064" s="45">
        <v>5.2831808586550431E-3</v>
      </c>
      <c r="AQ2064" s="45">
        <v>6.9483064594663231E-3</v>
      </c>
      <c r="AR2064" s="45">
        <v>8.7042586678500247E-3</v>
      </c>
      <c r="AS2064" s="45">
        <v>1.0534686299741965E-2</v>
      </c>
      <c r="AT2064" s="45">
        <v>1.2426566295389043E-2</v>
      </c>
      <c r="AU2064" s="45">
        <v>1.4369572542084182E-2</v>
      </c>
      <c r="AV2064" s="45">
        <v>1.6355003733698685E-2</v>
      </c>
      <c r="AW2064" s="45">
        <v>1.8375343228981385E-2</v>
      </c>
      <c r="AX2064" s="45">
        <v>2.0425514988237099E-2</v>
      </c>
      <c r="AY2064" s="45">
        <v>2.2482908577122467E-2</v>
      </c>
      <c r="AZ2064" s="45">
        <v>2.4547163817699922E-2</v>
      </c>
      <c r="BA2064" s="45">
        <v>2.5044404836919144E-2</v>
      </c>
      <c r="BB2064" s="45">
        <v>2.5044404836919144E-2</v>
      </c>
      <c r="BC2064" s="45">
        <v>2.5044404836919144E-2</v>
      </c>
      <c r="BD2064" s="45">
        <v>2.5044404836919144E-2</v>
      </c>
      <c r="BE2064" s="45">
        <v>2.5044404836919144E-2</v>
      </c>
      <c r="BF2064" s="45">
        <v>2.5044404836919144E-2</v>
      </c>
    </row>
    <row r="2065" spans="1:58" ht="13.5" thickBot="1" x14ac:dyDescent="0.25">
      <c r="A2065" s="6" t="s">
        <v>1359</v>
      </c>
      <c r="B2065" s="6" t="s">
        <v>1359</v>
      </c>
      <c r="C2065" s="6" t="s">
        <v>731</v>
      </c>
      <c r="D2065" s="6" t="s">
        <v>1359</v>
      </c>
      <c r="E2065" s="6">
        <v>211.19755290822405</v>
      </c>
      <c r="F2065" s="6" t="s">
        <v>314</v>
      </c>
      <c r="G2065" s="21" t="s">
        <v>1305</v>
      </c>
      <c r="H2065" s="21" t="s">
        <v>1159</v>
      </c>
      <c r="I2065" s="21" t="s">
        <v>1160</v>
      </c>
      <c r="J2065" s="21" t="s">
        <v>240</v>
      </c>
      <c r="K2065" s="21" t="s">
        <v>732</v>
      </c>
      <c r="L2065" s="21" t="s">
        <v>733</v>
      </c>
      <c r="M2065" s="3">
        <v>152.00189208741693</v>
      </c>
      <c r="N2065" s="3">
        <v>211.19755290822405</v>
      </c>
      <c r="O2065" s="21" t="s">
        <v>1496</v>
      </c>
      <c r="P2065" s="21" t="s">
        <v>1497</v>
      </c>
      <c r="Q2065" s="46">
        <v>6.1339705028138607E-3</v>
      </c>
      <c r="R2065" s="46">
        <v>1.2665037341518455E-2</v>
      </c>
      <c r="S2065" s="46">
        <v>2.2746812526676909E-2</v>
      </c>
      <c r="T2065" s="46">
        <v>3.7132497346974866E-2</v>
      </c>
      <c r="U2065" s="46">
        <v>5.6364292740857219E-2</v>
      </c>
      <c r="V2065" s="46">
        <v>8.0588793890108701E-2</v>
      </c>
      <c r="W2065" s="46">
        <v>0.10933445554405723</v>
      </c>
      <c r="X2065" s="46">
        <v>0.14128759343686542</v>
      </c>
      <c r="Y2065" s="46">
        <v>0.17413663563660092</v>
      </c>
      <c r="Z2065" s="46">
        <v>0.20458525354182983</v>
      </c>
      <c r="AA2065" s="46">
        <v>0.22864334929124491</v>
      </c>
      <c r="AB2065" s="46">
        <v>0.24226339832625951</v>
      </c>
      <c r="AC2065" s="46">
        <v>0.24227803151398827</v>
      </c>
      <c r="AD2065" s="46">
        <v>0.22742468171799654</v>
      </c>
      <c r="AE2065" s="46">
        <v>0.19908194647374411</v>
      </c>
      <c r="AF2065" s="46">
        <v>0.16130711803321912</v>
      </c>
      <c r="AG2065" s="46">
        <v>0.11995693882892138</v>
      </c>
      <c r="AH2065" s="46">
        <v>8.1097822271216438E-2</v>
      </c>
      <c r="AI2065" s="46">
        <v>4.9301853595282871E-2</v>
      </c>
      <c r="AJ2065" s="46">
        <v>2.3312640455007132E-2</v>
      </c>
      <c r="AK2065" s="46">
        <v>2.3679470868783179</v>
      </c>
      <c r="AL2065" s="45">
        <v>2.3679470868783179</v>
      </c>
      <c r="AM2065" s="45">
        <v>6.1339705028138607E-3</v>
      </c>
      <c r="AN2065" s="45">
        <v>1.8799007844332315E-2</v>
      </c>
      <c r="AO2065" s="45">
        <v>4.1545820371009221E-2</v>
      </c>
      <c r="AP2065" s="45">
        <v>7.8678317717984086E-2</v>
      </c>
      <c r="AQ2065" s="45">
        <v>0.13504261045884131</v>
      </c>
      <c r="AR2065" s="45">
        <v>0.21563140434895001</v>
      </c>
      <c r="AS2065" s="45">
        <v>0.32496585989300725</v>
      </c>
      <c r="AT2065" s="45">
        <v>0.46625345332987267</v>
      </c>
      <c r="AU2065" s="45">
        <v>0.64039008896647354</v>
      </c>
      <c r="AV2065" s="45">
        <v>0.84497534250830331</v>
      </c>
      <c r="AW2065" s="45">
        <v>1.0736186917995483</v>
      </c>
      <c r="AX2065" s="45">
        <v>1.3158820901258077</v>
      </c>
      <c r="AY2065" s="45">
        <v>1.558160121639796</v>
      </c>
      <c r="AZ2065" s="45">
        <v>1.7855848033577926</v>
      </c>
      <c r="BA2065" s="45">
        <v>1.9846667498315367</v>
      </c>
      <c r="BB2065" s="45">
        <v>2.1459738678647557</v>
      </c>
      <c r="BC2065" s="45">
        <v>2.2659308066936772</v>
      </c>
      <c r="BD2065" s="45">
        <v>2.3470286289648938</v>
      </c>
      <c r="BE2065" s="45">
        <v>2.3679470868783179</v>
      </c>
      <c r="BF2065" s="45">
        <v>2.3679470868783179</v>
      </c>
    </row>
    <row r="2066" spans="1:58" ht="13.5" thickBot="1" x14ac:dyDescent="0.25">
      <c r="A2066" s="6" t="s">
        <v>1359</v>
      </c>
      <c r="B2066" s="6" t="s">
        <v>1145</v>
      </c>
      <c r="C2066" s="6" t="s">
        <v>731</v>
      </c>
      <c r="D2066" s="6" t="s">
        <v>1359</v>
      </c>
      <c r="E2066" s="6">
        <v>171.77976842178529</v>
      </c>
      <c r="F2066" s="6" t="s">
        <v>314</v>
      </c>
      <c r="G2066" s="21" t="s">
        <v>1305</v>
      </c>
      <c r="H2066" s="21" t="s">
        <v>1159</v>
      </c>
      <c r="I2066" s="21" t="s">
        <v>1160</v>
      </c>
      <c r="J2066" s="21" t="s">
        <v>240</v>
      </c>
      <c r="K2066" s="21" t="s">
        <v>732</v>
      </c>
      <c r="L2066" s="21" t="s">
        <v>734</v>
      </c>
      <c r="M2066" s="3">
        <v>129.8864355447725</v>
      </c>
      <c r="N2066" s="3">
        <v>171.77976842178529</v>
      </c>
      <c r="O2066" s="21" t="s">
        <v>1496</v>
      </c>
      <c r="P2066" s="21" t="s">
        <v>1497</v>
      </c>
      <c r="Q2066" s="46">
        <v>1.6218815179522132E-3</v>
      </c>
      <c r="R2066" s="46">
        <v>3.3487591730283804E-3</v>
      </c>
      <c r="S2066" s="46">
        <v>6.0144786826766229E-3</v>
      </c>
      <c r="T2066" s="46">
        <v>9.8181938003844491E-3</v>
      </c>
      <c r="U2066" s="46">
        <v>1.4903267732850804E-2</v>
      </c>
      <c r="V2066" s="46">
        <v>2.1308461673310707E-2</v>
      </c>
      <c r="W2066" s="46">
        <v>2.8909094466777783E-2</v>
      </c>
      <c r="X2066" s="46">
        <v>3.7357815204047497E-2</v>
      </c>
      <c r="Y2066" s="46">
        <v>4.6043421762106955E-2</v>
      </c>
      <c r="Z2066" s="46">
        <v>5.4094332767470506E-2</v>
      </c>
      <c r="AA2066" s="46">
        <v>6.0455527500181003E-2</v>
      </c>
      <c r="AB2066" s="46">
        <v>6.4056801062445379E-2</v>
      </c>
      <c r="AC2066" s="46">
        <v>6.4060670219741642E-2</v>
      </c>
      <c r="AD2066" s="46">
        <v>6.0133299929527935E-2</v>
      </c>
      <c r="AE2066" s="46">
        <v>5.2639204801457409E-2</v>
      </c>
      <c r="AF2066" s="46">
        <v>4.2651172406551342E-2</v>
      </c>
      <c r="AG2066" s="46">
        <v>3.171778246202886E-2</v>
      </c>
      <c r="AH2066" s="46">
        <v>2.1443053732899696E-2</v>
      </c>
      <c r="AI2066" s="46">
        <v>1.3035890066685841E-2</v>
      </c>
      <c r="AJ2066" s="46">
        <v>6.1640890955207989E-3</v>
      </c>
      <c r="AK2066" s="46">
        <v>0.62610826281850351</v>
      </c>
      <c r="AL2066" s="45">
        <v>0.62610826281850351</v>
      </c>
      <c r="AM2066" s="45">
        <v>1.6218815179522132E-3</v>
      </c>
      <c r="AN2066" s="45">
        <v>4.9706406909805941E-3</v>
      </c>
      <c r="AO2066" s="45">
        <v>1.0985119373657218E-2</v>
      </c>
      <c r="AP2066" s="45">
        <v>2.0803313174041667E-2</v>
      </c>
      <c r="AQ2066" s="45">
        <v>3.5706580906892472E-2</v>
      </c>
      <c r="AR2066" s="45">
        <v>5.7015042580203179E-2</v>
      </c>
      <c r="AS2066" s="45">
        <v>8.5924137046980958E-2</v>
      </c>
      <c r="AT2066" s="45">
        <v>0.12328195225102845</v>
      </c>
      <c r="AU2066" s="45">
        <v>0.16932537401313541</v>
      </c>
      <c r="AV2066" s="45">
        <v>0.22341970678060591</v>
      </c>
      <c r="AW2066" s="45">
        <v>0.28387523428078693</v>
      </c>
      <c r="AX2066" s="45">
        <v>0.3479320353432323</v>
      </c>
      <c r="AY2066" s="45">
        <v>0.41199270556297396</v>
      </c>
      <c r="AZ2066" s="45">
        <v>0.47212600549250189</v>
      </c>
      <c r="BA2066" s="45">
        <v>0.52476521029395928</v>
      </c>
      <c r="BB2066" s="45">
        <v>0.56741638270051065</v>
      </c>
      <c r="BC2066" s="45">
        <v>0.59913416516253948</v>
      </c>
      <c r="BD2066" s="45">
        <v>0.62057721889543915</v>
      </c>
      <c r="BE2066" s="45">
        <v>0.62610826281850351</v>
      </c>
      <c r="BF2066" s="45">
        <v>0.62610826281850351</v>
      </c>
    </row>
    <row r="2067" spans="1:58" ht="13.5" thickBot="1" x14ac:dyDescent="0.25">
      <c r="A2067" s="6" t="s">
        <v>1359</v>
      </c>
      <c r="B2067" s="6" t="s">
        <v>1359</v>
      </c>
      <c r="C2067" s="6" t="s">
        <v>731</v>
      </c>
      <c r="D2067" s="6" t="s">
        <v>1359</v>
      </c>
      <c r="E2067" s="6">
        <v>192.03622453676908</v>
      </c>
      <c r="F2067" s="6" t="s">
        <v>314</v>
      </c>
      <c r="G2067" s="21" t="s">
        <v>1305</v>
      </c>
      <c r="H2067" s="21" t="s">
        <v>1159</v>
      </c>
      <c r="I2067" s="21" t="s">
        <v>1160</v>
      </c>
      <c r="J2067" s="21" t="s">
        <v>240</v>
      </c>
      <c r="K2067" s="21" t="s">
        <v>732</v>
      </c>
      <c r="L2067" s="21" t="s">
        <v>735</v>
      </c>
      <c r="M2067" s="3">
        <v>143.83513521401801</v>
      </c>
      <c r="N2067" s="3">
        <v>192.03622453676908</v>
      </c>
      <c r="O2067" s="21" t="s">
        <v>1496</v>
      </c>
      <c r="P2067" s="21" t="s">
        <v>1497</v>
      </c>
      <c r="Q2067" s="46">
        <v>2.8282909819754467E-4</v>
      </c>
      <c r="R2067" s="46">
        <v>5.8396777230941836E-4</v>
      </c>
      <c r="S2067" s="46">
        <v>1.0488248143412807E-3</v>
      </c>
      <c r="T2067" s="46">
        <v>1.712129318791136E-3</v>
      </c>
      <c r="U2067" s="46">
        <v>2.5988814388863079E-3</v>
      </c>
      <c r="V2067" s="46">
        <v>3.7158404805356297E-3</v>
      </c>
      <c r="W2067" s="46">
        <v>5.0412641288802781E-3</v>
      </c>
      <c r="X2067" s="46">
        <v>6.5145801760733684E-3</v>
      </c>
      <c r="Y2067" s="46">
        <v>8.0292051612672714E-3</v>
      </c>
      <c r="Z2067" s="46">
        <v>9.433149823137912E-3</v>
      </c>
      <c r="AA2067" s="46">
        <v>1.0542436136470504E-2</v>
      </c>
      <c r="AB2067" s="46">
        <v>1.1170438208572483E-2</v>
      </c>
      <c r="AC2067" s="46">
        <v>1.1171112925101881E-2</v>
      </c>
      <c r="AD2067" s="46">
        <v>1.0486245020033553E-2</v>
      </c>
      <c r="AE2067" s="46">
        <v>9.1793997644350183E-3</v>
      </c>
      <c r="AF2067" s="46">
        <v>7.4376534261538655E-3</v>
      </c>
      <c r="AG2067" s="46">
        <v>5.5310524913607349E-3</v>
      </c>
      <c r="AH2067" s="46">
        <v>3.739311091931563E-3</v>
      </c>
      <c r="AI2067" s="46">
        <v>2.2732419051289276E-3</v>
      </c>
      <c r="AJ2067" s="46">
        <v>1.0749143761725954E-3</v>
      </c>
      <c r="AK2067" s="46">
        <v>0.10918284312812923</v>
      </c>
      <c r="AL2067" s="45">
        <v>0.10918284312812923</v>
      </c>
      <c r="AM2067" s="45">
        <v>2.8282909819754467E-4</v>
      </c>
      <c r="AN2067" s="45">
        <v>8.6679687050696304E-4</v>
      </c>
      <c r="AO2067" s="45">
        <v>1.9156216848482438E-3</v>
      </c>
      <c r="AP2067" s="45">
        <v>3.6277510036393798E-3</v>
      </c>
      <c r="AQ2067" s="45">
        <v>6.2266324425256873E-3</v>
      </c>
      <c r="AR2067" s="45">
        <v>9.9424729230613174E-3</v>
      </c>
      <c r="AS2067" s="45">
        <v>1.4983737051941596E-2</v>
      </c>
      <c r="AT2067" s="45">
        <v>2.1498317228014964E-2</v>
      </c>
      <c r="AU2067" s="45">
        <v>2.9527522389282235E-2</v>
      </c>
      <c r="AV2067" s="45">
        <v>3.8960672212420146E-2</v>
      </c>
      <c r="AW2067" s="45">
        <v>4.950310834889065E-2</v>
      </c>
      <c r="AX2067" s="45">
        <v>6.0673546557463133E-2</v>
      </c>
      <c r="AY2067" s="45">
        <v>7.1844659482565021E-2</v>
      </c>
      <c r="AZ2067" s="45">
        <v>8.233090450259857E-2</v>
      </c>
      <c r="BA2067" s="45">
        <v>9.151030426703359E-2</v>
      </c>
      <c r="BB2067" s="45">
        <v>9.8947957693187455E-2</v>
      </c>
      <c r="BC2067" s="45">
        <v>0.10447901018454819</v>
      </c>
      <c r="BD2067" s="45">
        <v>0.10821832127647976</v>
      </c>
      <c r="BE2067" s="45">
        <v>0.10918284312812923</v>
      </c>
      <c r="BF2067" s="45">
        <v>0.10918284312812923</v>
      </c>
    </row>
    <row r="2068" spans="1:58" ht="13.5" thickBot="1" x14ac:dyDescent="0.25">
      <c r="A2068" s="6" t="s">
        <v>1359</v>
      </c>
      <c r="B2068" s="6" t="s">
        <v>1358</v>
      </c>
      <c r="C2068" s="6" t="s">
        <v>731</v>
      </c>
      <c r="D2068" s="6" t="s">
        <v>1359</v>
      </c>
      <c r="E2068" s="6">
        <v>155.63256000278827</v>
      </c>
      <c r="F2068" s="6" t="s">
        <v>314</v>
      </c>
      <c r="G2068" s="21" t="s">
        <v>1305</v>
      </c>
      <c r="H2068" s="21" t="s">
        <v>1159</v>
      </c>
      <c r="I2068" s="21" t="s">
        <v>1160</v>
      </c>
      <c r="J2068" s="21" t="s">
        <v>240</v>
      </c>
      <c r="K2068" s="21" t="s">
        <v>736</v>
      </c>
      <c r="L2068" s="21" t="s">
        <v>737</v>
      </c>
      <c r="M2068" s="3">
        <v>103.43464219433663</v>
      </c>
      <c r="N2068" s="3">
        <v>155.63256000278827</v>
      </c>
      <c r="O2068" s="21" t="s">
        <v>1497</v>
      </c>
      <c r="P2068" s="21" t="s">
        <v>1497</v>
      </c>
      <c r="Q2068" s="46">
        <v>3.8877642024318735E-3</v>
      </c>
      <c r="R2068" s="46">
        <v>8.0272115387954607E-3</v>
      </c>
      <c r="S2068" s="46">
        <v>1.4417128908604245E-2</v>
      </c>
      <c r="T2068" s="46">
        <v>2.3534901882270462E-2</v>
      </c>
      <c r="U2068" s="46">
        <v>3.5724182161093306E-2</v>
      </c>
      <c r="V2068" s="46">
        <v>5.1077883054605359E-2</v>
      </c>
      <c r="W2068" s="46">
        <v>6.9297135054948875E-2</v>
      </c>
      <c r="X2068" s="46">
        <v>8.9549313574236275E-2</v>
      </c>
      <c r="Y2068" s="46">
        <v>0.11036932408614221</v>
      </c>
      <c r="Z2068" s="46">
        <v>0.12966792466649571</v>
      </c>
      <c r="AA2068" s="46">
        <v>0.14491615636085228</v>
      </c>
      <c r="AB2068" s="46">
        <v>0.15354866267130904</v>
      </c>
      <c r="AC2068" s="46">
        <v>0.15355793731379278</v>
      </c>
      <c r="AD2068" s="46">
        <v>0.14414375418451866</v>
      </c>
      <c r="AE2068" s="46">
        <v>0.1261798804699221</v>
      </c>
      <c r="AF2068" s="46">
        <v>0.10223786351749155</v>
      </c>
      <c r="AG2068" s="46">
        <v>7.602975795179541E-2</v>
      </c>
      <c r="AH2068" s="46">
        <v>5.1400509698666441E-2</v>
      </c>
      <c r="AI2068" s="46">
        <v>3.124794640491841E-2</v>
      </c>
      <c r="AJ2068" s="46">
        <v>1.4775755602927161E-2</v>
      </c>
      <c r="AK2068" s="46">
        <v>1.5008255930469914</v>
      </c>
      <c r="AL2068" s="45">
        <v>1.5008255930469914</v>
      </c>
      <c r="AM2068" s="45">
        <v>3.8877642024318735E-3</v>
      </c>
      <c r="AN2068" s="45">
        <v>1.1914975741227334E-2</v>
      </c>
      <c r="AO2068" s="45">
        <v>2.6332104649831579E-2</v>
      </c>
      <c r="AP2068" s="45">
        <v>4.9867006532102041E-2</v>
      </c>
      <c r="AQ2068" s="45">
        <v>8.5591188693195347E-2</v>
      </c>
      <c r="AR2068" s="45">
        <v>0.13666907174780071</v>
      </c>
      <c r="AS2068" s="45">
        <v>0.20596620680274957</v>
      </c>
      <c r="AT2068" s="45">
        <v>0.29551552037698586</v>
      </c>
      <c r="AU2068" s="45">
        <v>0.40588484446312806</v>
      </c>
      <c r="AV2068" s="45">
        <v>0.5355527691296238</v>
      </c>
      <c r="AW2068" s="45">
        <v>0.68046892549047611</v>
      </c>
      <c r="AX2068" s="45">
        <v>0.83401758816178517</v>
      </c>
      <c r="AY2068" s="45">
        <v>0.98757552547557792</v>
      </c>
      <c r="AZ2068" s="45">
        <v>1.1317192796600966</v>
      </c>
      <c r="BA2068" s="45">
        <v>1.2578991601300187</v>
      </c>
      <c r="BB2068" s="45">
        <v>1.3601370236475103</v>
      </c>
      <c r="BC2068" s="45">
        <v>1.4361667815993058</v>
      </c>
      <c r="BD2068" s="45">
        <v>1.4875672912979723</v>
      </c>
      <c r="BE2068" s="45">
        <v>1.5008255930469914</v>
      </c>
      <c r="BF2068" s="45">
        <v>1.5008255930469914</v>
      </c>
    </row>
    <row r="2069" spans="1:58" ht="13.5" thickBot="1" x14ac:dyDescent="0.25">
      <c r="A2069" s="6" t="s">
        <v>1358</v>
      </c>
      <c r="B2069" s="6" t="s">
        <v>1357</v>
      </c>
      <c r="C2069" s="6" t="s">
        <v>731</v>
      </c>
      <c r="D2069" s="6" t="s">
        <v>1358</v>
      </c>
      <c r="E2069" s="6">
        <v>110.86166468113802</v>
      </c>
      <c r="F2069" s="6" t="s">
        <v>314</v>
      </c>
      <c r="G2069" s="21" t="s">
        <v>1305</v>
      </c>
      <c r="H2069" s="21" t="s">
        <v>1159</v>
      </c>
      <c r="I2069" s="21" t="s">
        <v>1160</v>
      </c>
      <c r="J2069" s="21" t="s">
        <v>240</v>
      </c>
      <c r="K2069" s="21" t="s">
        <v>736</v>
      </c>
      <c r="L2069" s="21" t="s">
        <v>738</v>
      </c>
      <c r="M2069" s="3">
        <v>72.363187115680191</v>
      </c>
      <c r="N2069" s="3">
        <v>110.86166468113802</v>
      </c>
      <c r="O2069" s="21" t="s">
        <v>1497</v>
      </c>
      <c r="P2069" s="21" t="s">
        <v>1497</v>
      </c>
      <c r="Q2069" s="46">
        <v>1.192691993762818E-3</v>
      </c>
      <c r="R2069" s="46">
        <v>2.4625955783463237E-3</v>
      </c>
      <c r="S2069" s="46">
        <v>4.4229004967901147E-3</v>
      </c>
      <c r="T2069" s="46">
        <v>7.2200595477007528E-3</v>
      </c>
      <c r="U2069" s="46">
        <v>1.0959498526327383E-2</v>
      </c>
      <c r="V2069" s="46">
        <v>1.5669721465996968E-2</v>
      </c>
      <c r="W2069" s="46">
        <v>2.1259040895288597E-2</v>
      </c>
      <c r="X2069" s="46">
        <v>2.7472023452486938E-2</v>
      </c>
      <c r="Y2069" s="46">
        <v>3.3859206047582378E-2</v>
      </c>
      <c r="Z2069" s="46">
        <v>3.9779649059176636E-2</v>
      </c>
      <c r="AA2069" s="46">
        <v>4.4457516057777924E-2</v>
      </c>
      <c r="AB2069" s="46">
        <v>4.7105804540949953E-2</v>
      </c>
      <c r="AC2069" s="46">
        <v>4.7108649824578123E-2</v>
      </c>
      <c r="AD2069" s="46">
        <v>4.4220557784665104E-2</v>
      </c>
      <c r="AE2069" s="46">
        <v>3.8709583548376891E-2</v>
      </c>
      <c r="AF2069" s="46">
        <v>3.136462885286434E-2</v>
      </c>
      <c r="AG2069" s="46">
        <v>2.3324481340743129E-2</v>
      </c>
      <c r="AH2069" s="46">
        <v>1.5768697174221646E-2</v>
      </c>
      <c r="AI2069" s="46">
        <v>9.5862746705068173E-3</v>
      </c>
      <c r="AJ2069" s="46">
        <v>4.5329203346190184E-3</v>
      </c>
      <c r="AK2069" s="46">
        <v>0.46042470058801027</v>
      </c>
      <c r="AL2069" s="45">
        <v>0.46042470058801027</v>
      </c>
      <c r="AM2069" s="45">
        <v>1.192691993762818E-3</v>
      </c>
      <c r="AN2069" s="45">
        <v>3.6552875721091414E-3</v>
      </c>
      <c r="AO2069" s="45">
        <v>8.0781880688992561E-3</v>
      </c>
      <c r="AP2069" s="45">
        <v>1.5298247616600008E-2</v>
      </c>
      <c r="AQ2069" s="45">
        <v>2.6257746142927391E-2</v>
      </c>
      <c r="AR2069" s="45">
        <v>4.1927467608924358E-2</v>
      </c>
      <c r="AS2069" s="45">
        <v>6.3186508504212952E-2</v>
      </c>
      <c r="AT2069" s="45">
        <v>9.0658531956699887E-2</v>
      </c>
      <c r="AU2069" s="45">
        <v>0.12451773800428226</v>
      </c>
      <c r="AV2069" s="45">
        <v>0.16429738706345889</v>
      </c>
      <c r="AW2069" s="45">
        <v>0.20875490312123682</v>
      </c>
      <c r="AX2069" s="45">
        <v>0.25586070766218677</v>
      </c>
      <c r="AY2069" s="45">
        <v>0.3029693574867649</v>
      </c>
      <c r="AZ2069" s="45">
        <v>0.34718991527143001</v>
      </c>
      <c r="BA2069" s="45">
        <v>0.3858994988198069</v>
      </c>
      <c r="BB2069" s="45">
        <v>0.41726412767267124</v>
      </c>
      <c r="BC2069" s="45">
        <v>0.44058860901341435</v>
      </c>
      <c r="BD2069" s="45">
        <v>0.45635730618763598</v>
      </c>
      <c r="BE2069" s="45">
        <v>0.46042470058801027</v>
      </c>
      <c r="BF2069" s="45">
        <v>0.46042470058801027</v>
      </c>
    </row>
    <row r="2070" spans="1:58" ht="13.5" thickBot="1" x14ac:dyDescent="0.25">
      <c r="A2070" s="6" t="s">
        <v>1145</v>
      </c>
      <c r="B2070" s="6" t="s">
        <v>1357</v>
      </c>
      <c r="C2070" s="6" t="s">
        <v>731</v>
      </c>
      <c r="D2070" s="6" t="s">
        <v>1145</v>
      </c>
      <c r="E2070" s="6">
        <v>122.34094412295696</v>
      </c>
      <c r="F2070" s="6" t="s">
        <v>314</v>
      </c>
      <c r="G2070" s="21" t="s">
        <v>1305</v>
      </c>
      <c r="H2070" s="21" t="s">
        <v>1159</v>
      </c>
      <c r="I2070" s="21" t="s">
        <v>1160</v>
      </c>
      <c r="J2070" s="21" t="s">
        <v>240</v>
      </c>
      <c r="K2070" s="21" t="s">
        <v>736</v>
      </c>
      <c r="L2070" s="21" t="s">
        <v>739</v>
      </c>
      <c r="M2070" s="3">
        <v>80.329923383724847</v>
      </c>
      <c r="N2070" s="3">
        <v>122.34094412295696</v>
      </c>
      <c r="O2070" s="21" t="s">
        <v>1497</v>
      </c>
      <c r="P2070" s="21" t="s">
        <v>1497</v>
      </c>
      <c r="Q2070" s="46">
        <v>2.1086149570784886E-4</v>
      </c>
      <c r="R2070" s="46">
        <v>4.3537358319595108E-4</v>
      </c>
      <c r="S2070" s="46">
        <v>7.8194489356622169E-4</v>
      </c>
      <c r="T2070" s="46">
        <v>1.2764674897538307E-3</v>
      </c>
      <c r="U2070" s="46">
        <v>1.9375800823300544E-3</v>
      </c>
      <c r="V2070" s="46">
        <v>2.7703220302680905E-3</v>
      </c>
      <c r="W2070" s="46">
        <v>3.7584834843674858E-3</v>
      </c>
      <c r="X2070" s="46">
        <v>4.8569052073845547E-3</v>
      </c>
      <c r="Y2070" s="46">
        <v>5.9861245552162747E-3</v>
      </c>
      <c r="Z2070" s="46">
        <v>7.0328268683082732E-3</v>
      </c>
      <c r="AA2070" s="46">
        <v>7.8598484608113969E-3</v>
      </c>
      <c r="AB2070" s="46">
        <v>8.3280515455539748E-3</v>
      </c>
      <c r="AC2070" s="46">
        <v>8.3285545763152145E-3</v>
      </c>
      <c r="AD2070" s="46">
        <v>7.817955519339323E-3</v>
      </c>
      <c r="AE2070" s="46">
        <v>6.8436450717567904E-3</v>
      </c>
      <c r="AF2070" s="46">
        <v>5.545096795167825E-3</v>
      </c>
      <c r="AG2070" s="46">
        <v>4.1236421874539398E-3</v>
      </c>
      <c r="AH2070" s="46">
        <v>2.7878204003285415E-3</v>
      </c>
      <c r="AI2070" s="46">
        <v>1.694801529531614E-3</v>
      </c>
      <c r="AJ2070" s="46">
        <v>8.0139580602598185E-4</v>
      </c>
      <c r="AK2070" s="46">
        <v>8.1400597584738305E-2</v>
      </c>
      <c r="AL2070" s="45">
        <v>8.1400597584738305E-2</v>
      </c>
      <c r="AM2070" s="45">
        <v>2.1086149570784886E-4</v>
      </c>
      <c r="AN2070" s="45">
        <v>6.4623507890379994E-4</v>
      </c>
      <c r="AO2070" s="45">
        <v>1.4281799724700215E-3</v>
      </c>
      <c r="AP2070" s="45">
        <v>2.7046474622238522E-3</v>
      </c>
      <c r="AQ2070" s="45">
        <v>4.6422275445539068E-3</v>
      </c>
      <c r="AR2070" s="45">
        <v>7.4125495748219973E-3</v>
      </c>
      <c r="AS2070" s="45">
        <v>1.1171033059189484E-2</v>
      </c>
      <c r="AT2070" s="45">
        <v>1.6027938266574039E-2</v>
      </c>
      <c r="AU2070" s="45">
        <v>2.2014062821790314E-2</v>
      </c>
      <c r="AV2070" s="45">
        <v>2.9046889690098589E-2</v>
      </c>
      <c r="AW2070" s="45">
        <v>3.6906738150909987E-2</v>
      </c>
      <c r="AX2070" s="45">
        <v>4.523478969646396E-2</v>
      </c>
      <c r="AY2070" s="45">
        <v>5.3563344272779173E-2</v>
      </c>
      <c r="AZ2070" s="45">
        <v>6.1381299792118496E-2</v>
      </c>
      <c r="BA2070" s="45">
        <v>6.8224944863875286E-2</v>
      </c>
      <c r="BB2070" s="45">
        <v>7.3770041659043106E-2</v>
      </c>
      <c r="BC2070" s="45">
        <v>7.7893683846497044E-2</v>
      </c>
      <c r="BD2070" s="45">
        <v>8.0681504246825589E-2</v>
      </c>
      <c r="BE2070" s="45">
        <v>8.1400597584738305E-2</v>
      </c>
      <c r="BF2070" s="45">
        <v>8.1400597584738305E-2</v>
      </c>
    </row>
    <row r="2071" spans="1:58" ht="13.5" thickBot="1" x14ac:dyDescent="0.25">
      <c r="A2071" s="6" t="s">
        <v>1354</v>
      </c>
      <c r="B2071" s="6" t="s">
        <v>1352</v>
      </c>
      <c r="C2071" s="6" t="s">
        <v>731</v>
      </c>
      <c r="D2071" s="6" t="s">
        <v>1354</v>
      </c>
      <c r="E2071" s="6">
        <v>41.186308217157986</v>
      </c>
      <c r="F2071" s="6" t="s">
        <v>314</v>
      </c>
      <c r="G2071" s="21" t="s">
        <v>1305</v>
      </c>
      <c r="H2071" s="21" t="s">
        <v>1159</v>
      </c>
      <c r="I2071" s="21" t="s">
        <v>1160</v>
      </c>
      <c r="J2071" s="21" t="s">
        <v>240</v>
      </c>
      <c r="K2071" s="21" t="s">
        <v>740</v>
      </c>
      <c r="L2071" s="21" t="s">
        <v>741</v>
      </c>
      <c r="M2071" s="3">
        <v>24.007783612882168</v>
      </c>
      <c r="N2071" s="3">
        <v>41.186308217157986</v>
      </c>
      <c r="O2071" s="21" t="s">
        <v>1497</v>
      </c>
      <c r="P2071" s="21" t="s">
        <v>1497</v>
      </c>
      <c r="Q2071" s="46">
        <v>2.4555532980197609E-3</v>
      </c>
      <c r="R2071" s="46">
        <v>5.0700723453499805E-3</v>
      </c>
      <c r="S2071" s="46">
        <v>9.106012246667251E-3</v>
      </c>
      <c r="T2071" s="46">
        <v>1.486489481523369E-2</v>
      </c>
      <c r="U2071" s="46">
        <v>2.2563774127520163E-2</v>
      </c>
      <c r="V2071" s="46">
        <v>3.2261335219905644E-2</v>
      </c>
      <c r="W2071" s="46">
        <v>4.3768808926493104E-2</v>
      </c>
      <c r="X2071" s="46">
        <v>5.6560300685178908E-2</v>
      </c>
      <c r="Y2071" s="46">
        <v>6.9710441181183594E-2</v>
      </c>
      <c r="Z2071" s="46">
        <v>8.1899642952373994E-2</v>
      </c>
      <c r="AA2071" s="46">
        <v>9.1530588574699895E-2</v>
      </c>
      <c r="AB2071" s="46">
        <v>9.6982971547813115E-2</v>
      </c>
      <c r="AC2071" s="46">
        <v>9.6988829510835831E-2</v>
      </c>
      <c r="AD2071" s="46">
        <v>9.1042731129459958E-2</v>
      </c>
      <c r="AE2071" s="46">
        <v>7.9696557069444826E-2</v>
      </c>
      <c r="AF2071" s="46">
        <v>6.4574524037706166E-2</v>
      </c>
      <c r="AG2071" s="46">
        <v>4.8021205290535336E-2</v>
      </c>
      <c r="AH2071" s="46">
        <v>3.2465109646183286E-2</v>
      </c>
      <c r="AI2071" s="46">
        <v>1.9736535925441511E-2</v>
      </c>
      <c r="AJ2071" s="46">
        <v>9.3325246883044603E-3</v>
      </c>
      <c r="AK2071" s="46">
        <v>0.94793743726889057</v>
      </c>
      <c r="AL2071" s="45">
        <v>0.94793743726889057</v>
      </c>
      <c r="AM2071" s="45">
        <v>2.4555532980197609E-3</v>
      </c>
      <c r="AN2071" s="45">
        <v>7.5256256433697414E-3</v>
      </c>
      <c r="AO2071" s="45">
        <v>1.6631637890036993E-2</v>
      </c>
      <c r="AP2071" s="45">
        <v>3.1496532705270683E-2</v>
      </c>
      <c r="AQ2071" s="45">
        <v>5.4060306832790846E-2</v>
      </c>
      <c r="AR2071" s="45">
        <v>8.632164205269649E-2</v>
      </c>
      <c r="AS2071" s="45">
        <v>0.13009045097918959</v>
      </c>
      <c r="AT2071" s="45">
        <v>0.18665075166436851</v>
      </c>
      <c r="AU2071" s="45">
        <v>0.25636119284555209</v>
      </c>
      <c r="AV2071" s="45">
        <v>0.3382608357979261</v>
      </c>
      <c r="AW2071" s="45">
        <v>0.42979142437262596</v>
      </c>
      <c r="AX2071" s="45">
        <v>0.52677439592043906</v>
      </c>
      <c r="AY2071" s="45">
        <v>0.62376322543127494</v>
      </c>
      <c r="AZ2071" s="45">
        <v>0.71480595656073487</v>
      </c>
      <c r="BA2071" s="45">
        <v>0.79450251363017965</v>
      </c>
      <c r="BB2071" s="45">
        <v>0.85907703766788579</v>
      </c>
      <c r="BC2071" s="45">
        <v>0.90709824295842112</v>
      </c>
      <c r="BD2071" s="45">
        <v>0.93956335260460444</v>
      </c>
      <c r="BE2071" s="45">
        <v>0.94793743726889057</v>
      </c>
      <c r="BF2071" s="45">
        <v>0.94793743726889057</v>
      </c>
    </row>
    <row r="2072" spans="1:58" ht="13.5" thickBot="1" x14ac:dyDescent="0.25">
      <c r="A2072" s="6" t="s">
        <v>1137</v>
      </c>
      <c r="B2072" s="6" t="s">
        <v>1141</v>
      </c>
      <c r="C2072" s="6" t="s">
        <v>731</v>
      </c>
      <c r="D2072" s="6" t="s">
        <v>1137</v>
      </c>
      <c r="E2072" s="6">
        <v>18.358883242303666</v>
      </c>
      <c r="F2072" s="6" t="s">
        <v>314</v>
      </c>
      <c r="G2072" s="21" t="s">
        <v>1305</v>
      </c>
      <c r="H2072" s="21" t="s">
        <v>1159</v>
      </c>
      <c r="I2072" s="21" t="s">
        <v>1160</v>
      </c>
      <c r="J2072" s="21" t="s">
        <v>240</v>
      </c>
      <c r="K2072" s="21" t="s">
        <v>740</v>
      </c>
      <c r="L2072" s="21" t="s">
        <v>742</v>
      </c>
      <c r="M2072" s="3">
        <v>8.1653193384499989</v>
      </c>
      <c r="N2072" s="3">
        <v>18.358883242303666</v>
      </c>
      <c r="O2072" s="21" t="s">
        <v>1497</v>
      </c>
      <c r="P2072" s="21" t="s">
        <v>1497</v>
      </c>
      <c r="Q2072" s="46">
        <v>9.3632784763819188E-4</v>
      </c>
      <c r="R2072" s="46">
        <v>1.9332709782026744E-3</v>
      </c>
      <c r="S2072" s="46">
        <v>3.4722165690171665E-3</v>
      </c>
      <c r="T2072" s="46">
        <v>5.6681380033331572E-3</v>
      </c>
      <c r="U2072" s="46">
        <v>8.603800243494145E-3</v>
      </c>
      <c r="V2072" s="46">
        <v>1.2301580500308634E-2</v>
      </c>
      <c r="W2072" s="46">
        <v>1.6689499140124447E-2</v>
      </c>
      <c r="X2072" s="46">
        <v>2.1567027131942265E-2</v>
      </c>
      <c r="Y2072" s="46">
        <v>2.6581311593490458E-2</v>
      </c>
      <c r="Z2072" s="46">
        <v>3.1229180189154916E-2</v>
      </c>
      <c r="AA2072" s="46">
        <v>3.490155927884727E-2</v>
      </c>
      <c r="AB2072" s="46">
        <v>3.6980609250123093E-2</v>
      </c>
      <c r="AC2072" s="46">
        <v>3.6982842951958445E-2</v>
      </c>
      <c r="AD2072" s="46">
        <v>3.4715534193574586E-2</v>
      </c>
      <c r="AE2072" s="46">
        <v>3.0389120775828938E-2</v>
      </c>
      <c r="AF2072" s="46">
        <v>2.4622933313337318E-2</v>
      </c>
      <c r="AG2072" s="46">
        <v>1.8310981816985528E-2</v>
      </c>
      <c r="AH2072" s="46">
        <v>1.2379281794804705E-2</v>
      </c>
      <c r="AI2072" s="46">
        <v>7.5257451010349741E-3</v>
      </c>
      <c r="AJ2072" s="46">
        <v>3.5585881037390847E-3</v>
      </c>
      <c r="AK2072" s="46">
        <v>0.36145834059045573</v>
      </c>
      <c r="AL2072" s="45">
        <v>0.36145834059045573</v>
      </c>
      <c r="AM2072" s="45">
        <v>9.3632784763819188E-4</v>
      </c>
      <c r="AN2072" s="45">
        <v>2.8695988258408663E-3</v>
      </c>
      <c r="AO2072" s="45">
        <v>6.3418153948580323E-3</v>
      </c>
      <c r="AP2072" s="45">
        <v>1.2009953398191189E-2</v>
      </c>
      <c r="AQ2072" s="45">
        <v>2.0613753641685335E-2</v>
      </c>
      <c r="AR2072" s="45">
        <v>3.291533414199397E-2</v>
      </c>
      <c r="AS2072" s="45">
        <v>4.9604833282118413E-2</v>
      </c>
      <c r="AT2072" s="45">
        <v>7.1171860414060678E-2</v>
      </c>
      <c r="AU2072" s="45">
        <v>9.775317200755114E-2</v>
      </c>
      <c r="AV2072" s="45">
        <v>0.12898235219670606</v>
      </c>
      <c r="AW2072" s="45">
        <v>0.16388391147555334</v>
      </c>
      <c r="AX2072" s="45">
        <v>0.20086452072567643</v>
      </c>
      <c r="AY2072" s="45">
        <v>0.23784736367763487</v>
      </c>
      <c r="AZ2072" s="45">
        <v>0.27256289787120946</v>
      </c>
      <c r="BA2072" s="45">
        <v>0.30295201864703841</v>
      </c>
      <c r="BB2072" s="45">
        <v>0.32757495196037573</v>
      </c>
      <c r="BC2072" s="45">
        <v>0.34588593377736127</v>
      </c>
      <c r="BD2072" s="45">
        <v>0.35826521557216595</v>
      </c>
      <c r="BE2072" s="45">
        <v>0.36145834059045573</v>
      </c>
      <c r="BF2072" s="45">
        <v>0.36145834059045573</v>
      </c>
    </row>
    <row r="2073" spans="1:58" ht="13.5" thickBot="1" x14ac:dyDescent="0.25">
      <c r="A2073" s="6" t="s">
        <v>1352</v>
      </c>
      <c r="B2073" s="6" t="s">
        <v>1351</v>
      </c>
      <c r="C2073" s="6" t="s">
        <v>731</v>
      </c>
      <c r="D2073" s="6" t="s">
        <v>1352</v>
      </c>
      <c r="E2073" s="6">
        <v>23.79212254188889</v>
      </c>
      <c r="F2073" s="6" t="s">
        <v>314</v>
      </c>
      <c r="G2073" s="21" t="s">
        <v>1305</v>
      </c>
      <c r="H2073" s="21" t="s">
        <v>1159</v>
      </c>
      <c r="I2073" s="21" t="s">
        <v>1160</v>
      </c>
      <c r="J2073" s="21" t="s">
        <v>240</v>
      </c>
      <c r="K2073" s="21" t="s">
        <v>740</v>
      </c>
      <c r="L2073" s="21" t="s">
        <v>743</v>
      </c>
      <c r="M2073" s="3">
        <v>11.729137966796538</v>
      </c>
      <c r="N2073" s="3">
        <v>23.79212254188889</v>
      </c>
      <c r="O2073" s="21" t="s">
        <v>1497</v>
      </c>
      <c r="P2073" s="21" t="s">
        <v>1497</v>
      </c>
      <c r="Q2073" s="46">
        <v>1.5651502851533558E-4</v>
      </c>
      <c r="R2073" s="46">
        <v>3.2316240838559904E-4</v>
      </c>
      <c r="S2073" s="46">
        <v>5.8041003125343285E-4</v>
      </c>
      <c r="T2073" s="46">
        <v>9.4747665943964432E-4</v>
      </c>
      <c r="U2073" s="46">
        <v>1.4381971484106585E-3</v>
      </c>
      <c r="V2073" s="46">
        <v>2.0563120360524534E-3</v>
      </c>
      <c r="W2073" s="46">
        <v>2.7897893247671676E-3</v>
      </c>
      <c r="X2073" s="46">
        <v>3.6051089103688798E-3</v>
      </c>
      <c r="Y2073" s="46">
        <v>4.4432884833281155E-3</v>
      </c>
      <c r="Z2073" s="46">
        <v>5.2202185806448989E-3</v>
      </c>
      <c r="AA2073" s="46">
        <v>5.8340874508191259E-3</v>
      </c>
      <c r="AB2073" s="46">
        <v>6.1816180367777109E-3</v>
      </c>
      <c r="AC2073" s="46">
        <v>6.1819914187158194E-3</v>
      </c>
      <c r="AD2073" s="46">
        <v>5.8029918024311532E-3</v>
      </c>
      <c r="AE2073" s="46">
        <v>5.0797956258401868E-3</v>
      </c>
      <c r="AF2073" s="46">
        <v>4.1159291794954428E-3</v>
      </c>
      <c r="AG2073" s="46">
        <v>3.06083371167309E-3</v>
      </c>
      <c r="AH2073" s="46">
        <v>2.0693004571000679E-3</v>
      </c>
      <c r="AI2073" s="46">
        <v>1.2579912175620645E-3</v>
      </c>
      <c r="AJ2073" s="46">
        <v>5.9484775544802306E-4</v>
      </c>
      <c r="AK2073" s="46">
        <v>6.0420783839040322E-2</v>
      </c>
      <c r="AL2073" s="45">
        <v>6.0420783839040322E-2</v>
      </c>
      <c r="AM2073" s="45">
        <v>1.5651502851533558E-4</v>
      </c>
      <c r="AN2073" s="45">
        <v>4.7967743690093462E-4</v>
      </c>
      <c r="AO2073" s="45">
        <v>1.0600874681543674E-3</v>
      </c>
      <c r="AP2073" s="45">
        <v>2.0075641275940116E-3</v>
      </c>
      <c r="AQ2073" s="45">
        <v>3.4457612760046699E-3</v>
      </c>
      <c r="AR2073" s="45">
        <v>5.5020733120571229E-3</v>
      </c>
      <c r="AS2073" s="45">
        <v>8.29186263682429E-3</v>
      </c>
      <c r="AT2073" s="45">
        <v>1.189697154719317E-2</v>
      </c>
      <c r="AU2073" s="45">
        <v>1.6340260030521286E-2</v>
      </c>
      <c r="AV2073" s="45">
        <v>2.1560478611166185E-2</v>
      </c>
      <c r="AW2073" s="45">
        <v>2.7394566061985311E-2</v>
      </c>
      <c r="AX2073" s="45">
        <v>3.3576184098763021E-2</v>
      </c>
      <c r="AY2073" s="45">
        <v>3.9758175517478837E-2</v>
      </c>
      <c r="AZ2073" s="45">
        <v>4.5561167319909987E-2</v>
      </c>
      <c r="BA2073" s="45">
        <v>5.064096294575017E-2</v>
      </c>
      <c r="BB2073" s="45">
        <v>5.4756892125245614E-2</v>
      </c>
      <c r="BC2073" s="45">
        <v>5.7817725836918701E-2</v>
      </c>
      <c r="BD2073" s="45">
        <v>5.9887026294018771E-2</v>
      </c>
      <c r="BE2073" s="45">
        <v>6.0420783839040322E-2</v>
      </c>
      <c r="BF2073" s="45">
        <v>6.0420783839040322E-2</v>
      </c>
    </row>
    <row r="2074" spans="1:58" ht="13.5" thickBot="1" x14ac:dyDescent="0.25">
      <c r="A2074" s="6" t="s">
        <v>1359</v>
      </c>
      <c r="B2074" s="6" t="s">
        <v>1359</v>
      </c>
      <c r="C2074" s="6" t="s">
        <v>731</v>
      </c>
      <c r="D2074" s="6" t="s">
        <v>1359</v>
      </c>
      <c r="E2074" s="6">
        <v>193.705627947615</v>
      </c>
      <c r="F2074" s="6" t="s">
        <v>314</v>
      </c>
      <c r="G2074" s="21" t="s">
        <v>1305</v>
      </c>
      <c r="H2074" s="21" t="s">
        <v>1159</v>
      </c>
      <c r="I2074" s="21" t="s">
        <v>1160</v>
      </c>
      <c r="J2074" s="21" t="s">
        <v>240</v>
      </c>
      <c r="K2074" s="21" t="s">
        <v>744</v>
      </c>
      <c r="L2074" s="21" t="s">
        <v>745</v>
      </c>
      <c r="M2074" s="3">
        <v>164.27478723307323</v>
      </c>
      <c r="N2074" s="3">
        <v>193.705627947615</v>
      </c>
      <c r="O2074" s="21" t="s">
        <v>1453</v>
      </c>
      <c r="P2074" s="21" t="s">
        <v>1497</v>
      </c>
      <c r="Q2074" s="46">
        <v>2.9570736112959906E-3</v>
      </c>
      <c r="R2074" s="46">
        <v>6.1055800140385917E-3</v>
      </c>
      <c r="S2074" s="46">
        <v>1.0965817170603784E-2</v>
      </c>
      <c r="T2074" s="46">
        <v>1.7900889477034027E-2</v>
      </c>
      <c r="U2074" s="46">
        <v>2.7172181967111242E-2</v>
      </c>
      <c r="V2074" s="46">
        <v>3.8850365463820292E-2</v>
      </c>
      <c r="W2074" s="46">
        <v>5.2708116732291581E-2</v>
      </c>
      <c r="X2074" s="46">
        <v>6.8112132910325099E-2</v>
      </c>
      <c r="Y2074" s="46">
        <v>8.3948047967403752E-2</v>
      </c>
      <c r="Z2074" s="46">
        <v>9.8626762915035623E-2</v>
      </c>
      <c r="AA2074" s="46">
        <v>0.11022472544941571</v>
      </c>
      <c r="AB2074" s="46">
        <v>0.11679069891921369</v>
      </c>
      <c r="AC2074" s="46">
        <v>0.11679775330808985</v>
      </c>
      <c r="AD2074" s="46">
        <v>0.10963722837551522</v>
      </c>
      <c r="AE2074" s="46">
        <v>9.5973720469130566E-2</v>
      </c>
      <c r="AF2074" s="46">
        <v>7.7763175064409787E-2</v>
      </c>
      <c r="AG2074" s="46">
        <v>5.782901925272188E-2</v>
      </c>
      <c r="AH2074" s="46">
        <v>3.9095758621887154E-2</v>
      </c>
      <c r="AI2074" s="46">
        <v>2.3767510813381135E-2</v>
      </c>
      <c r="AJ2074" s="46">
        <v>1.1238592338764772E-2</v>
      </c>
      <c r="AK2074" s="46">
        <v>1.1415434489521832</v>
      </c>
      <c r="AL2074" s="45">
        <v>1.1415434489521832</v>
      </c>
      <c r="AM2074" s="45">
        <v>2.9570736112959906E-3</v>
      </c>
      <c r="AN2074" s="45">
        <v>9.0626536253345831E-3</v>
      </c>
      <c r="AO2074" s="45">
        <v>2.0028470795938367E-2</v>
      </c>
      <c r="AP2074" s="45">
        <v>3.792936027297239E-2</v>
      </c>
      <c r="AQ2074" s="45">
        <v>6.5101542240083632E-2</v>
      </c>
      <c r="AR2074" s="45">
        <v>0.10395190770390392</v>
      </c>
      <c r="AS2074" s="45">
        <v>0.15666002443619551</v>
      </c>
      <c r="AT2074" s="45">
        <v>0.22477215734652062</v>
      </c>
      <c r="AU2074" s="45">
        <v>0.30872020531392436</v>
      </c>
      <c r="AV2074" s="45">
        <v>0.40734696822895999</v>
      </c>
      <c r="AW2074" s="45">
        <v>0.51757169367837574</v>
      </c>
      <c r="AX2074" s="45">
        <v>0.63436239259758942</v>
      </c>
      <c r="AY2074" s="45">
        <v>0.75116014590567926</v>
      </c>
      <c r="AZ2074" s="45">
        <v>0.86079737428119452</v>
      </c>
      <c r="BA2074" s="45">
        <v>0.95677109475032507</v>
      </c>
      <c r="BB2074" s="45">
        <v>1.0345342698147348</v>
      </c>
      <c r="BC2074" s="45">
        <v>1.0923632890674568</v>
      </c>
      <c r="BD2074" s="45">
        <v>1.131459047689344</v>
      </c>
      <c r="BE2074" s="45">
        <v>1.1415434489521832</v>
      </c>
      <c r="BF2074" s="45">
        <v>1.1415434489521832</v>
      </c>
    </row>
    <row r="2075" spans="1:58" ht="13.5" thickBot="1" x14ac:dyDescent="0.25">
      <c r="A2075" s="6" t="s">
        <v>1145</v>
      </c>
      <c r="B2075" s="6" t="s">
        <v>1145</v>
      </c>
      <c r="C2075" s="6" t="s">
        <v>731</v>
      </c>
      <c r="D2075" s="6" t="s">
        <v>1145</v>
      </c>
      <c r="E2075" s="6">
        <v>118.05716215124204</v>
      </c>
      <c r="F2075" s="6" t="s">
        <v>314</v>
      </c>
      <c r="G2075" s="21" t="s">
        <v>1305</v>
      </c>
      <c r="H2075" s="21" t="s">
        <v>1159</v>
      </c>
      <c r="I2075" s="21" t="s">
        <v>1160</v>
      </c>
      <c r="J2075" s="21" t="s">
        <v>240</v>
      </c>
      <c r="K2075" s="21" t="s">
        <v>744</v>
      </c>
      <c r="L2075" s="21" t="s">
        <v>746</v>
      </c>
      <c r="M2075" s="3">
        <v>124.74716353874204</v>
      </c>
      <c r="N2075" s="3">
        <v>118.05716215124204</v>
      </c>
      <c r="O2075" s="21" t="s">
        <v>1453</v>
      </c>
      <c r="P2075" s="21" t="s">
        <v>1497</v>
      </c>
      <c r="Q2075" s="46">
        <v>8.7305749111330215E-4</v>
      </c>
      <c r="R2075" s="46">
        <v>1.8026343167398711E-3</v>
      </c>
      <c r="S2075" s="46">
        <v>3.2375889427989665E-3</v>
      </c>
      <c r="T2075" s="46">
        <v>5.285125671479771E-3</v>
      </c>
      <c r="U2075" s="46">
        <v>8.0224167993854147E-3</v>
      </c>
      <c r="V2075" s="46">
        <v>1.1470327445048749E-2</v>
      </c>
      <c r="W2075" s="46">
        <v>1.5561741844983584E-2</v>
      </c>
      <c r="X2075" s="46">
        <v>2.0109681289605181E-2</v>
      </c>
      <c r="Y2075" s="46">
        <v>2.4785136177303116E-2</v>
      </c>
      <c r="Z2075" s="46">
        <v>2.9118934969457722E-2</v>
      </c>
      <c r="AA2075" s="46">
        <v>3.2543160877670459E-2</v>
      </c>
      <c r="AB2075" s="46">
        <v>3.4481723483065316E-2</v>
      </c>
      <c r="AC2075" s="46">
        <v>3.4483806247265041E-2</v>
      </c>
      <c r="AD2075" s="46">
        <v>3.2369706040625966E-2</v>
      </c>
      <c r="AE2075" s="46">
        <v>2.8335640778609419E-2</v>
      </c>
      <c r="AF2075" s="46">
        <v>2.2959091130972331E-2</v>
      </c>
      <c r="AG2075" s="46">
        <v>1.7073656289603455E-2</v>
      </c>
      <c r="AH2075" s="46">
        <v>1.1542778240355239E-2</v>
      </c>
      <c r="AI2075" s="46">
        <v>7.0172089330047382E-3</v>
      </c>
      <c r="AJ2075" s="46">
        <v>3.3181241053471416E-3</v>
      </c>
      <c r="AK2075" s="46">
        <v>0.33703356444421623</v>
      </c>
      <c r="AL2075" s="45">
        <v>0.33703356444421623</v>
      </c>
      <c r="AM2075" s="45">
        <v>8.7305749111330215E-4</v>
      </c>
      <c r="AN2075" s="45">
        <v>2.6756918078531733E-3</v>
      </c>
      <c r="AO2075" s="45">
        <v>5.9132807506521393E-3</v>
      </c>
      <c r="AP2075" s="45">
        <v>1.119840642213191E-2</v>
      </c>
      <c r="AQ2075" s="45">
        <v>1.9220823221517323E-2</v>
      </c>
      <c r="AR2075" s="45">
        <v>3.0691150666566074E-2</v>
      </c>
      <c r="AS2075" s="45">
        <v>4.6252892511549654E-2</v>
      </c>
      <c r="AT2075" s="45">
        <v>6.6362573801154831E-2</v>
      </c>
      <c r="AU2075" s="45">
        <v>9.1147709978457947E-2</v>
      </c>
      <c r="AV2075" s="45">
        <v>0.12026664494791567</v>
      </c>
      <c r="AW2075" s="45">
        <v>0.15280980582558612</v>
      </c>
      <c r="AX2075" s="45">
        <v>0.18729152930865145</v>
      </c>
      <c r="AY2075" s="45">
        <v>0.2217753355559165</v>
      </c>
      <c r="AZ2075" s="45">
        <v>0.25414504159654244</v>
      </c>
      <c r="BA2075" s="45">
        <v>0.28248068237515184</v>
      </c>
      <c r="BB2075" s="45">
        <v>0.30543977350612417</v>
      </c>
      <c r="BC2075" s="45">
        <v>0.32251342979572761</v>
      </c>
      <c r="BD2075" s="45">
        <v>0.33405620803608282</v>
      </c>
      <c r="BE2075" s="45">
        <v>0.33703356444421623</v>
      </c>
      <c r="BF2075" s="45">
        <v>0.33703356444421623</v>
      </c>
    </row>
    <row r="2076" spans="1:58" ht="13.5" thickBot="1" x14ac:dyDescent="0.25">
      <c r="A2076" s="6" t="s">
        <v>1359</v>
      </c>
      <c r="B2076" s="6" t="s">
        <v>1359</v>
      </c>
      <c r="C2076" s="6" t="s">
        <v>731</v>
      </c>
      <c r="D2076" s="6" t="s">
        <v>1359</v>
      </c>
      <c r="E2076" s="6">
        <v>158.75440987411011</v>
      </c>
      <c r="F2076" s="6" t="s">
        <v>314</v>
      </c>
      <c r="G2076" s="21" t="s">
        <v>1305</v>
      </c>
      <c r="H2076" s="21" t="s">
        <v>1159</v>
      </c>
      <c r="I2076" s="21" t="s">
        <v>1160</v>
      </c>
      <c r="J2076" s="21" t="s">
        <v>240</v>
      </c>
      <c r="K2076" s="21" t="s">
        <v>744</v>
      </c>
      <c r="L2076" s="21" t="s">
        <v>747</v>
      </c>
      <c r="M2076" s="3">
        <v>153.67947988360874</v>
      </c>
      <c r="N2076" s="3">
        <v>158.75440987411011</v>
      </c>
      <c r="O2076" s="21" t="s">
        <v>1453</v>
      </c>
      <c r="P2076" s="21" t="s">
        <v>1497</v>
      </c>
      <c r="Q2076" s="46">
        <v>1.3770695230570004E-4</v>
      </c>
      <c r="R2076" s="46">
        <v>2.843286729759022E-4</v>
      </c>
      <c r="S2076" s="46">
        <v>5.1066339922581339E-4</v>
      </c>
      <c r="T2076" s="46">
        <v>8.3362041581479902E-4</v>
      </c>
      <c r="U2076" s="46">
        <v>1.2653720732189958E-3</v>
      </c>
      <c r="V2076" s="46">
        <v>1.8092094168871903E-3</v>
      </c>
      <c r="W2076" s="46">
        <v>2.4545463086378424E-3</v>
      </c>
      <c r="X2076" s="46">
        <v>3.1718906835095338E-3</v>
      </c>
      <c r="Y2076" s="46">
        <v>3.9093480099527895E-3</v>
      </c>
      <c r="Z2076" s="46">
        <v>4.5929160792361956E-3</v>
      </c>
      <c r="AA2076" s="46">
        <v>5.1330176402741732E-3</v>
      </c>
      <c r="AB2076" s="46">
        <v>5.438786219044753E-3</v>
      </c>
      <c r="AC2076" s="46">
        <v>5.4391147324739774E-3</v>
      </c>
      <c r="AD2076" s="46">
        <v>5.105658689443085E-3</v>
      </c>
      <c r="AE2076" s="46">
        <v>4.4693674505623471E-3</v>
      </c>
      <c r="AF2076" s="46">
        <v>3.6213267734790272E-3</v>
      </c>
      <c r="AG2076" s="46">
        <v>2.693019871301024E-3</v>
      </c>
      <c r="AH2076" s="46">
        <v>1.8206370471582029E-3</v>
      </c>
      <c r="AI2076" s="46">
        <v>1.1068211036413991E-3</v>
      </c>
      <c r="AJ2076" s="46">
        <v>5.2336617298451662E-4</v>
      </c>
      <c r="AK2076" s="46">
        <v>5.3160147477981645E-2</v>
      </c>
      <c r="AL2076" s="45">
        <v>5.3160147477981645E-2</v>
      </c>
      <c r="AM2076" s="45">
        <v>1.3770695230570004E-4</v>
      </c>
      <c r="AN2076" s="45">
        <v>4.2203562528160223E-4</v>
      </c>
      <c r="AO2076" s="45">
        <v>9.3269902450741557E-4</v>
      </c>
      <c r="AP2076" s="45">
        <v>1.7663194403222146E-3</v>
      </c>
      <c r="AQ2076" s="45">
        <v>3.0316915135412104E-3</v>
      </c>
      <c r="AR2076" s="45">
        <v>4.8409009304284005E-3</v>
      </c>
      <c r="AS2076" s="45">
        <v>7.2954472390662425E-3</v>
      </c>
      <c r="AT2076" s="45">
        <v>1.0467337922575776E-2</v>
      </c>
      <c r="AU2076" s="45">
        <v>1.4376685932528565E-2</v>
      </c>
      <c r="AV2076" s="45">
        <v>1.8969602011764761E-2</v>
      </c>
      <c r="AW2076" s="45">
        <v>2.4102619652038935E-2</v>
      </c>
      <c r="AX2076" s="45">
        <v>2.9541405871083688E-2</v>
      </c>
      <c r="AY2076" s="45">
        <v>3.4980520603557663E-2</v>
      </c>
      <c r="AZ2076" s="45">
        <v>4.0086179293000748E-2</v>
      </c>
      <c r="BA2076" s="45">
        <v>4.4555546743563094E-2</v>
      </c>
      <c r="BB2076" s="45">
        <v>4.8176873517042119E-2</v>
      </c>
      <c r="BC2076" s="45">
        <v>5.0869893388343142E-2</v>
      </c>
      <c r="BD2076" s="45">
        <v>5.2690530435501343E-2</v>
      </c>
      <c r="BE2076" s="45">
        <v>5.3160147477981645E-2</v>
      </c>
      <c r="BF2076" s="45">
        <v>5.3160147477981645E-2</v>
      </c>
    </row>
    <row r="2077" spans="1:58" ht="13.5" thickBot="1" x14ac:dyDescent="0.25">
      <c r="A2077" s="6" t="s">
        <v>1359</v>
      </c>
      <c r="B2077" s="6" t="s">
        <v>1358</v>
      </c>
      <c r="C2077" s="6" t="s">
        <v>731</v>
      </c>
      <c r="D2077" s="6" t="s">
        <v>1359</v>
      </c>
      <c r="E2077" s="6">
        <v>133.28521800807275</v>
      </c>
      <c r="F2077" s="6" t="s">
        <v>314</v>
      </c>
      <c r="G2077" s="21" t="s">
        <v>1305</v>
      </c>
      <c r="H2077" s="21" t="s">
        <v>1159</v>
      </c>
      <c r="I2077" s="21" t="s">
        <v>1160</v>
      </c>
      <c r="J2077" s="21" t="s">
        <v>240</v>
      </c>
      <c r="K2077" s="21" t="s">
        <v>748</v>
      </c>
      <c r="L2077" s="21" t="s">
        <v>749</v>
      </c>
      <c r="M2077" s="3">
        <v>107.47620711512945</v>
      </c>
      <c r="N2077" s="3">
        <v>133.28521800807275</v>
      </c>
      <c r="O2077" s="21" t="s">
        <v>1453</v>
      </c>
      <c r="P2077" s="21" t="s">
        <v>1497</v>
      </c>
      <c r="Q2077" s="46">
        <v>8.3192418214281304E-4</v>
      </c>
      <c r="R2077" s="46">
        <v>1.717704841801497E-3</v>
      </c>
      <c r="S2077" s="46">
        <v>3.0850528868586304E-3</v>
      </c>
      <c r="T2077" s="46">
        <v>5.0361217863912604E-3</v>
      </c>
      <c r="U2077" s="46">
        <v>7.6444479344961519E-3</v>
      </c>
      <c r="V2077" s="46">
        <v>1.0929913408639505E-2</v>
      </c>
      <c r="W2077" s="46">
        <v>1.4828564543437901E-2</v>
      </c>
      <c r="X2077" s="46">
        <v>1.9162231961006446E-2</v>
      </c>
      <c r="Y2077" s="46">
        <v>2.361740704762506E-2</v>
      </c>
      <c r="Z2077" s="46">
        <v>2.7747022854640493E-2</v>
      </c>
      <c r="AA2077" s="46">
        <v>3.100991947617858E-2</v>
      </c>
      <c r="AB2077" s="46">
        <v>3.2857148469047345E-2</v>
      </c>
      <c r="AC2077" s="46">
        <v>3.2859133105707698E-2</v>
      </c>
      <c r="AD2077" s="46">
        <v>3.0844636805889652E-2</v>
      </c>
      <c r="AE2077" s="46">
        <v>2.7000632856580074E-2</v>
      </c>
      <c r="AF2077" s="46">
        <v>2.1877394451447093E-2</v>
      </c>
      <c r="AG2077" s="46">
        <v>1.6269246515258996E-2</v>
      </c>
      <c r="AH2077" s="46">
        <v>1.0998950750675352E-2</v>
      </c>
      <c r="AI2077" s="46">
        <v>6.6865995217233682E-3</v>
      </c>
      <c r="AJ2077" s="46">
        <v>3.1617937085325759E-3</v>
      </c>
      <c r="AK2077" s="46">
        <v>0.32115453484900491</v>
      </c>
      <c r="AL2077" s="45">
        <v>0.32115453484900491</v>
      </c>
      <c r="AM2077" s="45">
        <v>8.3192418214281304E-4</v>
      </c>
      <c r="AN2077" s="45">
        <v>2.5496290239443099E-3</v>
      </c>
      <c r="AO2077" s="45">
        <v>5.6346819108029408E-3</v>
      </c>
      <c r="AP2077" s="45">
        <v>1.0670803697194201E-2</v>
      </c>
      <c r="AQ2077" s="45">
        <v>1.8315251631690354E-2</v>
      </c>
      <c r="AR2077" s="45">
        <v>2.9245165040329861E-2</v>
      </c>
      <c r="AS2077" s="45">
        <v>4.4073729583767762E-2</v>
      </c>
      <c r="AT2077" s="45">
        <v>6.3235961544774205E-2</v>
      </c>
      <c r="AU2077" s="45">
        <v>8.6853368592399269E-2</v>
      </c>
      <c r="AV2077" s="45">
        <v>0.11460039144703976</v>
      </c>
      <c r="AW2077" s="45">
        <v>0.14561031092321836</v>
      </c>
      <c r="AX2077" s="45">
        <v>0.17846745939226571</v>
      </c>
      <c r="AY2077" s="45">
        <v>0.21132659249797342</v>
      </c>
      <c r="AZ2077" s="45">
        <v>0.24217122930386306</v>
      </c>
      <c r="BA2077" s="45">
        <v>0.26917186216044314</v>
      </c>
      <c r="BB2077" s="45">
        <v>0.29104925661189024</v>
      </c>
      <c r="BC2077" s="45">
        <v>0.30731850312714926</v>
      </c>
      <c r="BD2077" s="45">
        <v>0.31831745387782462</v>
      </c>
      <c r="BE2077" s="45">
        <v>0.32115453484900491</v>
      </c>
      <c r="BF2077" s="45">
        <v>0.32115453484900491</v>
      </c>
    </row>
    <row r="2078" spans="1:58" ht="13.5" thickBot="1" x14ac:dyDescent="0.25">
      <c r="A2078" s="6" t="s">
        <v>1358</v>
      </c>
      <c r="B2078" s="6" t="s">
        <v>1140</v>
      </c>
      <c r="C2078" s="6" t="s">
        <v>731</v>
      </c>
      <c r="D2078" s="6" t="s">
        <v>1358</v>
      </c>
      <c r="E2078" s="6">
        <v>104.87826723266785</v>
      </c>
      <c r="F2078" s="6" t="s">
        <v>314</v>
      </c>
      <c r="G2078" s="21" t="s">
        <v>1305</v>
      </c>
      <c r="H2078" s="21" t="s">
        <v>1159</v>
      </c>
      <c r="I2078" s="21" t="s">
        <v>1160</v>
      </c>
      <c r="J2078" s="21" t="s">
        <v>240</v>
      </c>
      <c r="K2078" s="21" t="s">
        <v>748</v>
      </c>
      <c r="L2078" s="21" t="s">
        <v>750</v>
      </c>
      <c r="M2078" s="3">
        <v>93.896439339753798</v>
      </c>
      <c r="N2078" s="3">
        <v>104.87826723266785</v>
      </c>
      <c r="O2078" s="21" t="s">
        <v>1453</v>
      </c>
      <c r="P2078" s="21" t="s">
        <v>1497</v>
      </c>
      <c r="Q2078" s="46">
        <v>2.1410575649091567E-4</v>
      </c>
      <c r="R2078" s="46">
        <v>4.4207212925911134E-4</v>
      </c>
      <c r="S2078" s="46">
        <v>7.9397569674439399E-4</v>
      </c>
      <c r="T2078" s="46">
        <v>1.2961068905081804E-3</v>
      </c>
      <c r="U2078" s="46">
        <v>1.9673911915325804E-3</v>
      </c>
      <c r="V2078" s="46">
        <v>2.8129454930728749E-3</v>
      </c>
      <c r="W2078" s="46">
        <v>3.8163105453546272E-3</v>
      </c>
      <c r="X2078" s="46">
        <v>4.9316323027155219E-3</v>
      </c>
      <c r="Y2078" s="46">
        <v>6.0782255292316954E-3</v>
      </c>
      <c r="Z2078" s="46">
        <v>7.1410321351179275E-3</v>
      </c>
      <c r="AA2078" s="46">
        <v>7.9807780693046809E-3</v>
      </c>
      <c r="AB2078" s="46">
        <v>8.4561848063842687E-3</v>
      </c>
      <c r="AC2078" s="46">
        <v>8.4566955766475233E-3</v>
      </c>
      <c r="AD2078" s="46">
        <v>7.9382405738013025E-3</v>
      </c>
      <c r="AE2078" s="46">
        <v>6.9489396360630741E-3</v>
      </c>
      <c r="AF2078" s="46">
        <v>5.6304122294081162E-3</v>
      </c>
      <c r="AG2078" s="46">
        <v>4.1870874864035996E-3</v>
      </c>
      <c r="AH2078" s="46">
        <v>2.8307130885581199E-3</v>
      </c>
      <c r="AI2078" s="46">
        <v>1.7208773103131326E-3</v>
      </c>
      <c r="AJ2078" s="46">
        <v>8.1372587594451522E-4</v>
      </c>
      <c r="AK2078" s="46">
        <v>8.2653006259806483E-2</v>
      </c>
      <c r="AL2078" s="45">
        <v>8.2653006259806483E-2</v>
      </c>
      <c r="AM2078" s="45">
        <v>2.1410575649091567E-4</v>
      </c>
      <c r="AN2078" s="45">
        <v>6.5617788575002701E-4</v>
      </c>
      <c r="AO2078" s="45">
        <v>1.450153582494421E-3</v>
      </c>
      <c r="AP2078" s="45">
        <v>2.7462604730026014E-3</v>
      </c>
      <c r="AQ2078" s="45">
        <v>4.7136516645351813E-3</v>
      </c>
      <c r="AR2078" s="45">
        <v>7.5265971576080563E-3</v>
      </c>
      <c r="AS2078" s="45">
        <v>1.1342907702962684E-2</v>
      </c>
      <c r="AT2078" s="45">
        <v>1.6274540005678205E-2</v>
      </c>
      <c r="AU2078" s="45">
        <v>2.2352765534909901E-2</v>
      </c>
      <c r="AV2078" s="45">
        <v>2.9493797670027827E-2</v>
      </c>
      <c r="AW2078" s="45">
        <v>3.7474575739332508E-2</v>
      </c>
      <c r="AX2078" s="45">
        <v>4.5930760545716778E-2</v>
      </c>
      <c r="AY2078" s="45">
        <v>5.43874561223643E-2</v>
      </c>
      <c r="AZ2078" s="45">
        <v>6.2325696696165604E-2</v>
      </c>
      <c r="BA2078" s="45">
        <v>6.9274636332228676E-2</v>
      </c>
      <c r="BB2078" s="45">
        <v>7.4905048561636794E-2</v>
      </c>
      <c r="BC2078" s="45">
        <v>7.9092136048040398E-2</v>
      </c>
      <c r="BD2078" s="45">
        <v>8.1922849136598516E-2</v>
      </c>
      <c r="BE2078" s="45">
        <v>8.2653006259806483E-2</v>
      </c>
      <c r="BF2078" s="45">
        <v>8.2653006259806483E-2</v>
      </c>
    </row>
    <row r="2079" spans="1:58" ht="13.5" thickBot="1" x14ac:dyDescent="0.25">
      <c r="A2079" s="6" t="s">
        <v>1358</v>
      </c>
      <c r="B2079" s="6" t="s">
        <v>1358</v>
      </c>
      <c r="C2079" s="6" t="s">
        <v>731</v>
      </c>
      <c r="D2079" s="6" t="s">
        <v>1358</v>
      </c>
      <c r="E2079" s="6">
        <v>114.56581647599319</v>
      </c>
      <c r="F2079" s="6" t="s">
        <v>314</v>
      </c>
      <c r="G2079" s="21" t="s">
        <v>1305</v>
      </c>
      <c r="H2079" s="21" t="s">
        <v>1159</v>
      </c>
      <c r="I2079" s="21" t="s">
        <v>1160</v>
      </c>
      <c r="J2079" s="21" t="s">
        <v>240</v>
      </c>
      <c r="K2079" s="21" t="s">
        <v>748</v>
      </c>
      <c r="L2079" s="21" t="s">
        <v>751</v>
      </c>
      <c r="M2079" s="3">
        <v>101.44610828053001</v>
      </c>
      <c r="N2079" s="3">
        <v>114.56581647599319</v>
      </c>
      <c r="O2079" s="21" t="s">
        <v>1453</v>
      </c>
      <c r="P2079" s="21" t="s">
        <v>1497</v>
      </c>
      <c r="Q2079" s="46">
        <v>3.8374342596267547E-5</v>
      </c>
      <c r="R2079" s="46">
        <v>7.9232934314731461E-5</v>
      </c>
      <c r="S2079" s="46">
        <v>1.4230488660996071E-4</v>
      </c>
      <c r="T2079" s="46">
        <v>2.3230225414258893E-4</v>
      </c>
      <c r="U2079" s="46">
        <v>3.5261706570674842E-4</v>
      </c>
      <c r="V2079" s="46">
        <v>5.0416642609226283E-4</v>
      </c>
      <c r="W2079" s="46">
        <v>6.8400033105789392E-4</v>
      </c>
      <c r="X2079" s="46">
        <v>8.8390032404969405E-4</v>
      </c>
      <c r="Y2079" s="46">
        <v>1.0894051269752447E-3</v>
      </c>
      <c r="Z2079" s="46">
        <v>1.2798927881959975E-3</v>
      </c>
      <c r="AA2079" s="46">
        <v>1.4304011103469358E-3</v>
      </c>
      <c r="AB2079" s="46">
        <v>1.5156086325558958E-3</v>
      </c>
      <c r="AC2079" s="46">
        <v>1.5157001783106267E-3</v>
      </c>
      <c r="AD2079" s="46">
        <v>1.4227770816781736E-3</v>
      </c>
      <c r="AE2079" s="46">
        <v>1.2454638989885421E-3</v>
      </c>
      <c r="AF2079" s="46">
        <v>1.0091431981591257E-3</v>
      </c>
      <c r="AG2079" s="46">
        <v>7.5045497289379906E-4</v>
      </c>
      <c r="AH2079" s="46">
        <v>5.0735092616100157E-4</v>
      </c>
      <c r="AI2079" s="46">
        <v>3.0843418950719093E-4</v>
      </c>
      <c r="AJ2079" s="46">
        <v>1.4584472671227608E-4</v>
      </c>
      <c r="AK2079" s="46">
        <v>1.4813963112476314E-2</v>
      </c>
      <c r="AL2079" s="45">
        <v>1.4813963112476314E-2</v>
      </c>
      <c r="AM2079" s="45">
        <v>3.8374342596267547E-5</v>
      </c>
      <c r="AN2079" s="45">
        <v>1.17607276910999E-4</v>
      </c>
      <c r="AO2079" s="45">
        <v>2.5991216352095974E-4</v>
      </c>
      <c r="AP2079" s="45">
        <v>4.9221441766354864E-4</v>
      </c>
      <c r="AQ2079" s="45">
        <v>8.4483148337029701E-4</v>
      </c>
      <c r="AR2079" s="45">
        <v>1.3489979094625597E-3</v>
      </c>
      <c r="AS2079" s="45">
        <v>2.0329982405204537E-3</v>
      </c>
      <c r="AT2079" s="45">
        <v>2.9168985645701478E-3</v>
      </c>
      <c r="AU2079" s="45">
        <v>4.0063036915453923E-3</v>
      </c>
      <c r="AV2079" s="45">
        <v>5.2861964797413898E-3</v>
      </c>
      <c r="AW2079" s="45">
        <v>6.7165975900883258E-3</v>
      </c>
      <c r="AX2079" s="45">
        <v>8.2322062226442214E-3</v>
      </c>
      <c r="AY2079" s="45">
        <v>9.7479064009548481E-3</v>
      </c>
      <c r="AZ2079" s="45">
        <v>1.1170683482633021E-2</v>
      </c>
      <c r="BA2079" s="45">
        <v>1.2416147381621563E-2</v>
      </c>
      <c r="BB2079" s="45">
        <v>1.3425290579780688E-2</v>
      </c>
      <c r="BC2079" s="45">
        <v>1.4175745552674488E-2</v>
      </c>
      <c r="BD2079" s="45">
        <v>1.468309647883549E-2</v>
      </c>
      <c r="BE2079" s="45">
        <v>1.4813963112476314E-2</v>
      </c>
      <c r="BF2079" s="45">
        <v>1.4813963112476314E-2</v>
      </c>
    </row>
    <row r="2080" spans="1:58" ht="13.5" thickBot="1" x14ac:dyDescent="0.25">
      <c r="A2080" s="6" t="s">
        <v>1145</v>
      </c>
      <c r="B2080" s="6" t="s">
        <v>1357</v>
      </c>
      <c r="C2080" s="6" t="s">
        <v>731</v>
      </c>
      <c r="D2080" s="6" t="s">
        <v>1145</v>
      </c>
      <c r="E2080" s="6">
        <v>120.985339078766</v>
      </c>
      <c r="F2080" s="6" t="s">
        <v>314</v>
      </c>
      <c r="G2080" s="21" t="s">
        <v>1305</v>
      </c>
      <c r="H2080" s="21" t="s">
        <v>1159</v>
      </c>
      <c r="I2080" s="21" t="s">
        <v>1160</v>
      </c>
      <c r="J2080" s="21" t="s">
        <v>240</v>
      </c>
      <c r="K2080" s="21" t="s">
        <v>740</v>
      </c>
      <c r="L2080" s="21" t="s">
        <v>752</v>
      </c>
      <c r="M2080" s="3">
        <v>79.389119744834687</v>
      </c>
      <c r="N2080" s="3">
        <v>120.985339078766</v>
      </c>
      <c r="O2080" s="21" t="s">
        <v>1497</v>
      </c>
      <c r="P2080" s="21" t="s">
        <v>1497</v>
      </c>
      <c r="Q2080" s="46">
        <v>2.8095695977668729E-3</v>
      </c>
      <c r="R2080" s="46">
        <v>5.8010229838877068E-3</v>
      </c>
      <c r="S2080" s="46">
        <v>1.0418822994296598E-2</v>
      </c>
      <c r="T2080" s="46">
        <v>1.7007961741479134E-2</v>
      </c>
      <c r="U2080" s="46">
        <v>2.5816785915696805E-2</v>
      </c>
      <c r="V2080" s="46">
        <v>3.691244115544471E-2</v>
      </c>
      <c r="W2080" s="46">
        <v>5.0078943507156061E-2</v>
      </c>
      <c r="X2080" s="46">
        <v>6.4714580365159216E-2</v>
      </c>
      <c r="Y2080" s="46">
        <v>7.9760572229287105E-2</v>
      </c>
      <c r="Z2080" s="46">
        <v>9.3707087153235238E-2</v>
      </c>
      <c r="AA2080" s="46">
        <v>0.10472652299282953</v>
      </c>
      <c r="AB2080" s="46">
        <v>0.11096497420013757</v>
      </c>
      <c r="AC2080" s="46">
        <v>0.11097167670373494</v>
      </c>
      <c r="AD2080" s="46">
        <v>0.10416833130246969</v>
      </c>
      <c r="AE2080" s="46">
        <v>9.1186383113563696E-2</v>
      </c>
      <c r="AF2080" s="46">
        <v>7.3884211624693219E-2</v>
      </c>
      <c r="AG2080" s="46">
        <v>5.4944406436306173E-2</v>
      </c>
      <c r="AH2080" s="46">
        <v>3.7145593672774993E-2</v>
      </c>
      <c r="AI2080" s="46">
        <v>2.25819457252554E-2</v>
      </c>
      <c r="AJ2080" s="46">
        <v>1.0677991659074943E-2</v>
      </c>
      <c r="AK2080" s="46">
        <v>1.0846012613464706</v>
      </c>
      <c r="AL2080" s="45">
        <v>1.0846012613464706</v>
      </c>
      <c r="AM2080" s="45">
        <v>2.8095695977668729E-3</v>
      </c>
      <c r="AN2080" s="45">
        <v>8.6105925816545789E-3</v>
      </c>
      <c r="AO2080" s="45">
        <v>1.9029415575951177E-2</v>
      </c>
      <c r="AP2080" s="45">
        <v>3.6037377317430314E-2</v>
      </c>
      <c r="AQ2080" s="45">
        <v>6.1854163233127119E-2</v>
      </c>
      <c r="AR2080" s="45">
        <v>9.8766604388571821E-2</v>
      </c>
      <c r="AS2080" s="45">
        <v>0.14884554789572788</v>
      </c>
      <c r="AT2080" s="45">
        <v>0.21356012826088711</v>
      </c>
      <c r="AU2080" s="45">
        <v>0.29332070049017422</v>
      </c>
      <c r="AV2080" s="45">
        <v>0.38702778764340945</v>
      </c>
      <c r="AW2080" s="45">
        <v>0.49175431063623898</v>
      </c>
      <c r="AX2080" s="45">
        <v>0.60271928483637649</v>
      </c>
      <c r="AY2080" s="45">
        <v>0.71369096154011147</v>
      </c>
      <c r="AZ2080" s="45">
        <v>0.81785929284258119</v>
      </c>
      <c r="BA2080" s="45">
        <v>0.90904567595614494</v>
      </c>
      <c r="BB2080" s="45">
        <v>0.9829298875808381</v>
      </c>
      <c r="BC2080" s="45">
        <v>1.0378742940171444</v>
      </c>
      <c r="BD2080" s="45">
        <v>1.0750198876899193</v>
      </c>
      <c r="BE2080" s="45">
        <v>1.0846012613464706</v>
      </c>
      <c r="BF2080" s="45">
        <v>1.0846012613464706</v>
      </c>
    </row>
    <row r="2081" spans="1:58" ht="13.5" thickBot="1" x14ac:dyDescent="0.25">
      <c r="A2081" s="6" t="s">
        <v>1357</v>
      </c>
      <c r="B2081" s="6" t="s">
        <v>1143</v>
      </c>
      <c r="C2081" s="6" t="s">
        <v>731</v>
      </c>
      <c r="D2081" s="6" t="s">
        <v>1357</v>
      </c>
      <c r="E2081" s="6">
        <v>72.022421742247701</v>
      </c>
      <c r="F2081" s="6" t="s">
        <v>314</v>
      </c>
      <c r="G2081" s="21" t="s">
        <v>1305</v>
      </c>
      <c r="H2081" s="21" t="s">
        <v>1159</v>
      </c>
      <c r="I2081" s="21" t="s">
        <v>1160</v>
      </c>
      <c r="J2081" s="21" t="s">
        <v>240</v>
      </c>
      <c r="K2081" s="21" t="s">
        <v>740</v>
      </c>
      <c r="L2081" s="21" t="s">
        <v>753</v>
      </c>
      <c r="M2081" s="3">
        <v>45.408358904300279</v>
      </c>
      <c r="N2081" s="3">
        <v>72.022421742247701</v>
      </c>
      <c r="O2081" s="21" t="s">
        <v>1497</v>
      </c>
      <c r="P2081" s="21" t="s">
        <v>1497</v>
      </c>
      <c r="Q2081" s="46">
        <v>9.9357633763241782E-4</v>
      </c>
      <c r="R2081" s="46">
        <v>2.0514740675702885E-3</v>
      </c>
      <c r="S2081" s="46">
        <v>3.6845131017012788E-3</v>
      </c>
      <c r="T2081" s="46">
        <v>6.014696468499196E-3</v>
      </c>
      <c r="U2081" s="46">
        <v>9.1298495043320264E-3</v>
      </c>
      <c r="V2081" s="46">
        <v>1.3053717596264381E-2</v>
      </c>
      <c r="W2081" s="46">
        <v>1.7709920167804125E-2</v>
      </c>
      <c r="X2081" s="46">
        <v>2.2885667542010796E-2</v>
      </c>
      <c r="Y2081" s="46">
        <v>2.8206532881772991E-2</v>
      </c>
      <c r="Z2081" s="46">
        <v>3.3138579139636165E-2</v>
      </c>
      <c r="AA2081" s="46">
        <v>3.703549299896243E-2</v>
      </c>
      <c r="AB2081" s="46">
        <v>3.9241659206050633E-2</v>
      </c>
      <c r="AC2081" s="46">
        <v>3.9244029479768905E-2</v>
      </c>
      <c r="AD2081" s="46">
        <v>3.6838094060760156E-2</v>
      </c>
      <c r="AE2081" s="46">
        <v>3.2247157232884766E-2</v>
      </c>
      <c r="AF2081" s="46">
        <v>2.612841641412595E-2</v>
      </c>
      <c r="AG2081" s="46">
        <v>1.9430542729307363E-2</v>
      </c>
      <c r="AH2081" s="46">
        <v>1.3136169664532397E-2</v>
      </c>
      <c r="AI2081" s="46">
        <v>7.9858804523464284E-3</v>
      </c>
      <c r="AJ2081" s="46">
        <v>3.7761655216962198E-3</v>
      </c>
      <c r="AK2081" s="46">
        <v>0.38355844606827383</v>
      </c>
      <c r="AL2081" s="45">
        <v>0.38355844606827383</v>
      </c>
      <c r="AM2081" s="45">
        <v>9.9357633763241782E-4</v>
      </c>
      <c r="AN2081" s="45">
        <v>3.0450504052027061E-3</v>
      </c>
      <c r="AO2081" s="45">
        <v>6.729563506903985E-3</v>
      </c>
      <c r="AP2081" s="45">
        <v>1.2744259975403181E-2</v>
      </c>
      <c r="AQ2081" s="45">
        <v>2.1874109479735206E-2</v>
      </c>
      <c r="AR2081" s="45">
        <v>3.492782707599959E-2</v>
      </c>
      <c r="AS2081" s="45">
        <v>5.2637747243803712E-2</v>
      </c>
      <c r="AT2081" s="45">
        <v>7.5523414785814508E-2</v>
      </c>
      <c r="AU2081" s="45">
        <v>0.1037299476675875</v>
      </c>
      <c r="AV2081" s="45">
        <v>0.13686852680722367</v>
      </c>
      <c r="AW2081" s="45">
        <v>0.17390401980618608</v>
      </c>
      <c r="AX2081" s="45">
        <v>0.21314567901223672</v>
      </c>
      <c r="AY2081" s="45">
        <v>0.25238970849200559</v>
      </c>
      <c r="AZ2081" s="45">
        <v>0.28922780255276576</v>
      </c>
      <c r="BA2081" s="45">
        <v>0.32147495978565055</v>
      </c>
      <c r="BB2081" s="45">
        <v>0.34760337619977649</v>
      </c>
      <c r="BC2081" s="45">
        <v>0.36703391892908388</v>
      </c>
      <c r="BD2081" s="45">
        <v>0.38017008859361628</v>
      </c>
      <c r="BE2081" s="45">
        <v>0.38355844606827383</v>
      </c>
      <c r="BF2081" s="45">
        <v>0.38355844606827383</v>
      </c>
    </row>
    <row r="2082" spans="1:58" ht="13.5" thickBot="1" x14ac:dyDescent="0.25">
      <c r="A2082" s="6" t="s">
        <v>1357</v>
      </c>
      <c r="B2082" s="6" t="s">
        <v>1355</v>
      </c>
      <c r="C2082" s="6" t="s">
        <v>731</v>
      </c>
      <c r="D2082" s="6" t="s">
        <v>1357</v>
      </c>
      <c r="E2082" s="6">
        <v>81.780363590782528</v>
      </c>
      <c r="F2082" s="6" t="s">
        <v>314</v>
      </c>
      <c r="G2082" s="21" t="s">
        <v>1305</v>
      </c>
      <c r="H2082" s="21" t="s">
        <v>1159</v>
      </c>
      <c r="I2082" s="21" t="s">
        <v>1160</v>
      </c>
      <c r="J2082" s="21" t="s">
        <v>240</v>
      </c>
      <c r="K2082" s="21" t="s">
        <v>740</v>
      </c>
      <c r="L2082" s="21" t="s">
        <v>754</v>
      </c>
      <c r="M2082" s="3">
        <v>52.180469437910141</v>
      </c>
      <c r="N2082" s="3">
        <v>81.780363590782528</v>
      </c>
      <c r="O2082" s="21" t="s">
        <v>1497</v>
      </c>
      <c r="P2082" s="21" t="s">
        <v>1497</v>
      </c>
      <c r="Q2082" s="46">
        <v>1.7234985285411849E-4</v>
      </c>
      <c r="R2082" s="46">
        <v>3.558571599262322E-4</v>
      </c>
      <c r="S2082" s="46">
        <v>6.3913085171742523E-4</v>
      </c>
      <c r="T2082" s="46">
        <v>1.0433340771562676E-3</v>
      </c>
      <c r="U2082" s="46">
        <v>1.5837013816184622E-3</v>
      </c>
      <c r="V2082" s="46">
        <v>2.2643517379614965E-3</v>
      </c>
      <c r="W2082" s="46">
        <v>3.0720358560999191E-3</v>
      </c>
      <c r="X2082" s="46">
        <v>3.969842360308987E-3</v>
      </c>
      <c r="Y2082" s="46">
        <v>4.8928216258476796E-3</v>
      </c>
      <c r="Z2082" s="46">
        <v>5.7483547284555457E-3</v>
      </c>
      <c r="AA2082" s="46">
        <v>6.4243294923478547E-3</v>
      </c>
      <c r="AB2082" s="46">
        <v>6.8070201893399278E-3</v>
      </c>
      <c r="AC2082" s="46">
        <v>6.8074313468032164E-3</v>
      </c>
      <c r="AD2082" s="46">
        <v>6.3900878576952118E-3</v>
      </c>
      <c r="AE2082" s="46">
        <v>5.5937250048596326E-3</v>
      </c>
      <c r="AF2082" s="46">
        <v>4.5323429652284562E-3</v>
      </c>
      <c r="AG2082" s="46">
        <v>3.3705021480802642E-3</v>
      </c>
      <c r="AH2082" s="46">
        <v>2.2786542140725654E-3</v>
      </c>
      <c r="AI2082" s="46">
        <v>1.3852637877349357E-3</v>
      </c>
      <c r="AJ2082" s="46">
        <v>6.5502925881666515E-4</v>
      </c>
      <c r="AK2082" s="46">
        <v>6.6533631324539377E-2</v>
      </c>
      <c r="AL2082" s="45">
        <v>6.6533631324539377E-2</v>
      </c>
      <c r="AM2082" s="45">
        <v>1.7234985285411849E-4</v>
      </c>
      <c r="AN2082" s="45">
        <v>5.2820701278035072E-4</v>
      </c>
      <c r="AO2082" s="45">
        <v>1.1673378644977759E-3</v>
      </c>
      <c r="AP2082" s="45">
        <v>2.2106719416540438E-3</v>
      </c>
      <c r="AQ2082" s="45">
        <v>3.7943733232725062E-3</v>
      </c>
      <c r="AR2082" s="45">
        <v>6.0587250612340032E-3</v>
      </c>
      <c r="AS2082" s="45">
        <v>9.1307609173339223E-3</v>
      </c>
      <c r="AT2082" s="45">
        <v>1.3100603277642909E-2</v>
      </c>
      <c r="AU2082" s="45">
        <v>1.7993424903490589E-2</v>
      </c>
      <c r="AV2082" s="45">
        <v>2.3741779631946135E-2</v>
      </c>
      <c r="AW2082" s="45">
        <v>3.0166109124293988E-2</v>
      </c>
      <c r="AX2082" s="45">
        <v>3.6973129313633918E-2</v>
      </c>
      <c r="AY2082" s="45">
        <v>4.3780560660437132E-2</v>
      </c>
      <c r="AZ2082" s="45">
        <v>5.0170648518132341E-2</v>
      </c>
      <c r="BA2082" s="45">
        <v>5.5764373522991975E-2</v>
      </c>
      <c r="BB2082" s="45">
        <v>6.029671648822043E-2</v>
      </c>
      <c r="BC2082" s="45">
        <v>6.366721863630069E-2</v>
      </c>
      <c r="BD2082" s="45">
        <v>6.5945872850373261E-2</v>
      </c>
      <c r="BE2082" s="45">
        <v>6.6533631324539377E-2</v>
      </c>
      <c r="BF2082" s="45">
        <v>6.6533631324539377E-2</v>
      </c>
    </row>
    <row r="2083" spans="1:58" ht="13.5" thickBot="1" x14ac:dyDescent="0.25">
      <c r="A2083" s="6" t="s">
        <v>1354</v>
      </c>
      <c r="B2083" s="6" t="s">
        <v>1142</v>
      </c>
      <c r="C2083" s="6" t="s">
        <v>731</v>
      </c>
      <c r="D2083" s="6" t="s">
        <v>1354</v>
      </c>
      <c r="E2083" s="6">
        <v>44.272767288978372</v>
      </c>
      <c r="F2083" s="6" t="s">
        <v>314</v>
      </c>
      <c r="G2083" s="21" t="s">
        <v>1305</v>
      </c>
      <c r="H2083" s="21" t="s">
        <v>1159</v>
      </c>
      <c r="I2083" s="21" t="s">
        <v>1160</v>
      </c>
      <c r="J2083" s="21" t="s">
        <v>240</v>
      </c>
      <c r="K2083" s="21" t="s">
        <v>740</v>
      </c>
      <c r="L2083" s="21" t="s">
        <v>755</v>
      </c>
      <c r="M2083" s="3">
        <v>26.149817488085979</v>
      </c>
      <c r="N2083" s="3">
        <v>44.272767288978372</v>
      </c>
      <c r="O2083" s="21" t="s">
        <v>1497</v>
      </c>
      <c r="P2083" s="21" t="s">
        <v>1497</v>
      </c>
      <c r="Q2083" s="46">
        <v>8.2587021549420097E-4</v>
      </c>
      <c r="R2083" s="46">
        <v>1.7052049913972912E-3</v>
      </c>
      <c r="S2083" s="46">
        <v>3.0626027553596995E-3</v>
      </c>
      <c r="T2083" s="46">
        <v>4.999473598987174E-3</v>
      </c>
      <c r="U2083" s="46">
        <v>7.5888187872302452E-3</v>
      </c>
      <c r="V2083" s="46">
        <v>1.0850375714377884E-2</v>
      </c>
      <c r="W2083" s="46">
        <v>1.472065611004973E-2</v>
      </c>
      <c r="X2083" s="46">
        <v>1.9022787146569034E-2</v>
      </c>
      <c r="Y2083" s="46">
        <v>2.3445541632888891E-2</v>
      </c>
      <c r="Z2083" s="46">
        <v>2.7545105955762036E-2</v>
      </c>
      <c r="AA2083" s="46">
        <v>3.0784258265319941E-2</v>
      </c>
      <c r="AB2083" s="46">
        <v>3.2618044852071384E-2</v>
      </c>
      <c r="AC2083" s="46">
        <v>3.2620015046401045E-2</v>
      </c>
      <c r="AD2083" s="46">
        <v>3.0620178367825691E-2</v>
      </c>
      <c r="AE2083" s="46">
        <v>2.6804147486502086E-2</v>
      </c>
      <c r="AF2083" s="46">
        <v>2.1718191222101779E-2</v>
      </c>
      <c r="AG2083" s="46">
        <v>1.6150854144997884E-2</v>
      </c>
      <c r="AH2083" s="46">
        <v>1.0918910667163407E-2</v>
      </c>
      <c r="AI2083" s="46">
        <v>6.6379406999628665E-3</v>
      </c>
      <c r="AJ2083" s="46">
        <v>3.1387851290584894E-3</v>
      </c>
      <c r="AK2083" s="46">
        <v>0.31881747230801877</v>
      </c>
      <c r="AL2083" s="45">
        <v>0.31881747230801877</v>
      </c>
      <c r="AM2083" s="45">
        <v>8.2587021549420097E-4</v>
      </c>
      <c r="AN2083" s="45">
        <v>2.531075206891492E-3</v>
      </c>
      <c r="AO2083" s="45">
        <v>5.5936779622511919E-3</v>
      </c>
      <c r="AP2083" s="45">
        <v>1.0593151561238367E-2</v>
      </c>
      <c r="AQ2083" s="45">
        <v>1.8181970348468614E-2</v>
      </c>
      <c r="AR2083" s="45">
        <v>2.9032346062846499E-2</v>
      </c>
      <c r="AS2083" s="45">
        <v>4.3753002172896231E-2</v>
      </c>
      <c r="AT2083" s="45">
        <v>6.2775789319465258E-2</v>
      </c>
      <c r="AU2083" s="45">
        <v>8.6221330952354153E-2</v>
      </c>
      <c r="AV2083" s="45">
        <v>0.11376643690811619</v>
      </c>
      <c r="AW2083" s="45">
        <v>0.14455069517343613</v>
      </c>
      <c r="AX2083" s="45">
        <v>0.17716874002550753</v>
      </c>
      <c r="AY2083" s="45">
        <v>0.20978875507190858</v>
      </c>
      <c r="AZ2083" s="45">
        <v>0.24040893343973427</v>
      </c>
      <c r="BA2083" s="45">
        <v>0.26721308092623636</v>
      </c>
      <c r="BB2083" s="45">
        <v>0.28893127214833814</v>
      </c>
      <c r="BC2083" s="45">
        <v>0.30508212629333603</v>
      </c>
      <c r="BD2083" s="45">
        <v>0.31600103696049942</v>
      </c>
      <c r="BE2083" s="45">
        <v>0.31881747230801877</v>
      </c>
      <c r="BF2083" s="45">
        <v>0.31881747230801877</v>
      </c>
    </row>
    <row r="2084" spans="1:58" ht="13.5" thickBot="1" x14ac:dyDescent="0.25">
      <c r="A2084" s="6" t="s">
        <v>1142</v>
      </c>
      <c r="B2084" s="6" t="s">
        <v>1351</v>
      </c>
      <c r="C2084" s="6" t="s">
        <v>731</v>
      </c>
      <c r="D2084" s="6" t="s">
        <v>1142</v>
      </c>
      <c r="E2084" s="6">
        <v>27.216220551908169</v>
      </c>
      <c r="F2084" s="6" t="s">
        <v>314</v>
      </c>
      <c r="G2084" s="21" t="s">
        <v>1305</v>
      </c>
      <c r="H2084" s="21" t="s">
        <v>1159</v>
      </c>
      <c r="I2084" s="21" t="s">
        <v>1160</v>
      </c>
      <c r="J2084" s="21" t="s">
        <v>240</v>
      </c>
      <c r="K2084" s="21" t="s">
        <v>740</v>
      </c>
      <c r="L2084" s="21" t="s">
        <v>756</v>
      </c>
      <c r="M2084" s="3">
        <v>14.31240119497026</v>
      </c>
      <c r="N2084" s="3">
        <v>27.216220551908169</v>
      </c>
      <c r="O2084" s="21" t="s">
        <v>1497</v>
      </c>
      <c r="P2084" s="21" t="s">
        <v>1497</v>
      </c>
      <c r="Q2084" s="46">
        <v>2.6244673871033433E-4</v>
      </c>
      <c r="R2084" s="46">
        <v>5.4188355558627756E-4</v>
      </c>
      <c r="S2084" s="46">
        <v>9.7324021381308746E-4</v>
      </c>
      <c r="T2084" s="46">
        <v>1.5887430212475249E-3</v>
      </c>
      <c r="U2084" s="46">
        <v>2.4115904702780478E-3</v>
      </c>
      <c r="V2084" s="46">
        <v>3.4480547507289121E-3</v>
      </c>
      <c r="W2084" s="46">
        <v>4.6779604292268313E-3</v>
      </c>
      <c r="X2084" s="46">
        <v>6.0451004941622878E-3</v>
      </c>
      <c r="Y2084" s="46">
        <v>7.4505725275090303E-3</v>
      </c>
      <c r="Z2084" s="46">
        <v>8.753340524811689E-3</v>
      </c>
      <c r="AA2084" s="46">
        <v>9.7826850197222093E-3</v>
      </c>
      <c r="AB2084" s="46">
        <v>1.0365429499610831E-2</v>
      </c>
      <c r="AC2084" s="46">
        <v>1.0366055592024319E-2</v>
      </c>
      <c r="AD2084" s="46">
        <v>9.7305433718247562E-3</v>
      </c>
      <c r="AE2084" s="46">
        <v>8.5178772157726186E-3</v>
      </c>
      <c r="AF2084" s="46">
        <v>6.901651554920429E-3</v>
      </c>
      <c r="AG2084" s="46">
        <v>5.1324517075658389E-3</v>
      </c>
      <c r="AH2084" s="46">
        <v>3.4698339292351418E-3</v>
      </c>
      <c r="AI2084" s="46">
        <v>2.1094184725082639E-3</v>
      </c>
      <c r="AJ2084" s="46">
        <v>9.9744960549395258E-4</v>
      </c>
      <c r="AK2084" s="46">
        <v>0.10131447324449418</v>
      </c>
      <c r="AL2084" s="45">
        <v>0.10131447324449418</v>
      </c>
      <c r="AM2084" s="45">
        <v>2.6244673871033433E-4</v>
      </c>
      <c r="AN2084" s="45">
        <v>8.0433029429661184E-4</v>
      </c>
      <c r="AO2084" s="45">
        <v>1.7775705081096993E-3</v>
      </c>
      <c r="AP2084" s="45">
        <v>3.366313529357224E-3</v>
      </c>
      <c r="AQ2084" s="45">
        <v>5.7779039996352713E-3</v>
      </c>
      <c r="AR2084" s="45">
        <v>9.2259587503641834E-3</v>
      </c>
      <c r="AS2084" s="45">
        <v>1.3903919179591015E-2</v>
      </c>
      <c r="AT2084" s="45">
        <v>1.9949019673753302E-2</v>
      </c>
      <c r="AU2084" s="45">
        <v>2.7399592201262334E-2</v>
      </c>
      <c r="AV2084" s="45">
        <v>3.6152932726074019E-2</v>
      </c>
      <c r="AW2084" s="45">
        <v>4.5935617745796228E-2</v>
      </c>
      <c r="AX2084" s="45">
        <v>5.6301047245407063E-2</v>
      </c>
      <c r="AY2084" s="45">
        <v>6.666710283743138E-2</v>
      </c>
      <c r="AZ2084" s="45">
        <v>7.639764620925614E-2</v>
      </c>
      <c r="BA2084" s="45">
        <v>8.4915523425028755E-2</v>
      </c>
      <c r="BB2084" s="45">
        <v>9.1817174979949179E-2</v>
      </c>
      <c r="BC2084" s="45">
        <v>9.6949626687515014E-2</v>
      </c>
      <c r="BD2084" s="45">
        <v>0.10041946061675015</v>
      </c>
      <c r="BE2084" s="45">
        <v>0.10131447324449418</v>
      </c>
      <c r="BF2084" s="45">
        <v>0.10131447324449418</v>
      </c>
    </row>
    <row r="2085" spans="1:58" ht="13.5" thickBot="1" x14ac:dyDescent="0.25">
      <c r="A2085" s="6" t="s">
        <v>1142</v>
      </c>
      <c r="B2085" s="6" t="s">
        <v>1137</v>
      </c>
      <c r="C2085" s="6" t="s">
        <v>731</v>
      </c>
      <c r="D2085" s="6" t="s">
        <v>1142</v>
      </c>
      <c r="E2085" s="6">
        <v>29.304760829849329</v>
      </c>
      <c r="F2085" s="6" t="s">
        <v>314</v>
      </c>
      <c r="G2085" s="21" t="s">
        <v>1305</v>
      </c>
      <c r="H2085" s="21" t="s">
        <v>1159</v>
      </c>
      <c r="I2085" s="21" t="s">
        <v>1160</v>
      </c>
      <c r="J2085" s="21" t="s">
        <v>240</v>
      </c>
      <c r="K2085" s="21" t="s">
        <v>740</v>
      </c>
      <c r="L2085" s="21" t="s">
        <v>757</v>
      </c>
      <c r="M2085" s="3">
        <v>15.761869313929942</v>
      </c>
      <c r="N2085" s="3">
        <v>29.304760829849329</v>
      </c>
      <c r="O2085" s="21" t="s">
        <v>1497</v>
      </c>
      <c r="P2085" s="21" t="s">
        <v>1497</v>
      </c>
      <c r="Q2085" s="46">
        <v>4.8243267241517529E-5</v>
      </c>
      <c r="R2085" s="46">
        <v>9.9609670573144404E-5</v>
      </c>
      <c r="S2085" s="46">
        <v>1.7890215727541677E-4</v>
      </c>
      <c r="T2085" s="46">
        <v>2.9204460504550451E-4</v>
      </c>
      <c r="U2085" s="46">
        <v>4.4330138795563377E-4</v>
      </c>
      <c r="V2085" s="46">
        <v>6.3382546729375238E-4</v>
      </c>
      <c r="W2085" s="46">
        <v>8.5990817124048918E-4</v>
      </c>
      <c r="X2085" s="46">
        <v>1.1112174610162808E-3</v>
      </c>
      <c r="Y2085" s="46">
        <v>1.369572978171564E-3</v>
      </c>
      <c r="Z2085" s="46">
        <v>1.609049318995661E-3</v>
      </c>
      <c r="AA2085" s="46">
        <v>1.7982646310074526E-3</v>
      </c>
      <c r="AB2085" s="46">
        <v>1.9053854045973098E-3</v>
      </c>
      <c r="AC2085" s="46">
        <v>1.9055004936388798E-3</v>
      </c>
      <c r="AD2085" s="46">
        <v>1.7886798921522816E-3</v>
      </c>
      <c r="AE2085" s="46">
        <v>1.5657661774357214E-3</v>
      </c>
      <c r="AF2085" s="46">
        <v>1.268669681353333E-3</v>
      </c>
      <c r="AG2085" s="46">
        <v>9.4345329093827208E-4</v>
      </c>
      <c r="AH2085" s="46">
        <v>6.3782894142393176E-4</v>
      </c>
      <c r="AI2085" s="46">
        <v>3.8775577701397691E-4</v>
      </c>
      <c r="AJ2085" s="46">
        <v>1.8335235604090267E-4</v>
      </c>
      <c r="AK2085" s="46">
        <v>1.862374526803463E-2</v>
      </c>
      <c r="AL2085" s="45">
        <v>1.862374526803463E-2</v>
      </c>
      <c r="AM2085" s="45">
        <v>4.8243267241517529E-5</v>
      </c>
      <c r="AN2085" s="45">
        <v>1.4785293781466194E-4</v>
      </c>
      <c r="AO2085" s="45">
        <v>3.2675509509007869E-4</v>
      </c>
      <c r="AP2085" s="45">
        <v>6.1879970013558314E-4</v>
      </c>
      <c r="AQ2085" s="45">
        <v>1.0621010880912168E-3</v>
      </c>
      <c r="AR2085" s="45">
        <v>1.6959265553849693E-3</v>
      </c>
      <c r="AS2085" s="45">
        <v>2.5558347266254585E-3</v>
      </c>
      <c r="AT2085" s="45">
        <v>3.6670521876417395E-3</v>
      </c>
      <c r="AU2085" s="45">
        <v>5.0366251658133035E-3</v>
      </c>
      <c r="AV2085" s="45">
        <v>6.6456744848089645E-3</v>
      </c>
      <c r="AW2085" s="45">
        <v>8.4439391158164165E-3</v>
      </c>
      <c r="AX2085" s="45">
        <v>1.0349324520413726E-2</v>
      </c>
      <c r="AY2085" s="45">
        <v>1.2254825014052607E-2</v>
      </c>
      <c r="AZ2085" s="45">
        <v>1.4043504906204889E-2</v>
      </c>
      <c r="BA2085" s="45">
        <v>1.5609271083640611E-2</v>
      </c>
      <c r="BB2085" s="45">
        <v>1.6877940764993944E-2</v>
      </c>
      <c r="BC2085" s="45">
        <v>1.7821394055932215E-2</v>
      </c>
      <c r="BD2085" s="45">
        <v>1.8459222997356146E-2</v>
      </c>
      <c r="BE2085" s="45">
        <v>1.862374526803463E-2</v>
      </c>
      <c r="BF2085" s="45">
        <v>1.862374526803463E-2</v>
      </c>
    </row>
    <row r="2086" spans="1:58" ht="13.5" thickBot="1" x14ac:dyDescent="0.25">
      <c r="A2086" s="6" t="s">
        <v>1350</v>
      </c>
      <c r="B2086" s="6" t="s">
        <v>1350</v>
      </c>
      <c r="C2086" s="6" t="s">
        <v>848</v>
      </c>
      <c r="D2086" s="6" t="s">
        <v>1350</v>
      </c>
      <c r="E2086" s="6">
        <v>-168.19390812713351</v>
      </c>
      <c r="F2086" s="6" t="s">
        <v>622</v>
      </c>
      <c r="G2086" s="21" t="s">
        <v>1305</v>
      </c>
      <c r="H2086" s="21" t="s">
        <v>1172</v>
      </c>
      <c r="I2086" s="21" t="s">
        <v>1160</v>
      </c>
      <c r="J2086" s="21" t="s">
        <v>849</v>
      </c>
      <c r="K2086" s="21" t="s">
        <v>850</v>
      </c>
      <c r="L2086" s="21" t="s">
        <v>1407</v>
      </c>
      <c r="M2086" s="3">
        <v>-1.3798576657579562</v>
      </c>
      <c r="N2086" s="3">
        <v>-168.19390812713351</v>
      </c>
      <c r="O2086" s="21" t="s">
        <v>1498</v>
      </c>
      <c r="P2086" s="21" t="s">
        <v>1498</v>
      </c>
      <c r="Q2086" s="46">
        <v>6.1220303955329056E-3</v>
      </c>
      <c r="R2086" s="46">
        <v>9.2311802709688917E-3</v>
      </c>
      <c r="S2086" s="46">
        <v>1.3096744498696085E-2</v>
      </c>
      <c r="T2086" s="46">
        <v>1.7794334464975026E-2</v>
      </c>
      <c r="U2086" s="46">
        <v>2.2494994507298385E-2</v>
      </c>
      <c r="V2086" s="46">
        <v>2.7637692647016633E-2</v>
      </c>
      <c r="W2086" s="46">
        <v>3.2353455727545576E-2</v>
      </c>
      <c r="X2086" s="46">
        <v>3.5687930200415684E-2</v>
      </c>
      <c r="Y2086" s="46">
        <v>3.7772747744913605E-2</v>
      </c>
      <c r="Z2086" s="46">
        <v>4.0170310618046511E-2</v>
      </c>
      <c r="AA2086" s="46">
        <v>4.2375769974408492E-2</v>
      </c>
      <c r="AB2086" s="46">
        <v>4.3284732519276073E-2</v>
      </c>
      <c r="AC2086" s="46">
        <v>4.235626101550808E-2</v>
      </c>
      <c r="AD2086" s="46">
        <v>4.2553420738321336E-2</v>
      </c>
      <c r="AE2086" s="46">
        <v>4.2832008154284493E-2</v>
      </c>
      <c r="AF2086" s="46">
        <v>4.3133800145466451E-2</v>
      </c>
      <c r="AG2086" s="46">
        <v>4.3250064890256359E-2</v>
      </c>
      <c r="AH2086" s="46">
        <v>4.3367052583384837E-2</v>
      </c>
      <c r="AI2086" s="46">
        <v>4.3484769251378959E-2</v>
      </c>
      <c r="AJ2086" s="46">
        <v>4.3603220973484513E-2</v>
      </c>
      <c r="AK2086" s="46">
        <v>0.67260252132117904</v>
      </c>
      <c r="AL2086" s="45">
        <v>0.67260252132117904</v>
      </c>
      <c r="AM2086" s="45">
        <v>6.1220303955329056E-3</v>
      </c>
      <c r="AN2086" s="45">
        <v>1.5353210666501797E-2</v>
      </c>
      <c r="AO2086" s="45">
        <v>2.8449955165197882E-2</v>
      </c>
      <c r="AP2086" s="45">
        <v>4.6244289630172908E-2</v>
      </c>
      <c r="AQ2086" s="45">
        <v>6.8739284137471296E-2</v>
      </c>
      <c r="AR2086" s="45">
        <v>9.6376976784487922E-2</v>
      </c>
      <c r="AS2086" s="45">
        <v>0.1287304325120335</v>
      </c>
      <c r="AT2086" s="45">
        <v>0.1644183627124492</v>
      </c>
      <c r="AU2086" s="45">
        <v>0.20219111045736279</v>
      </c>
      <c r="AV2086" s="45">
        <v>0.24236142107540931</v>
      </c>
      <c r="AW2086" s="45">
        <v>0.28473719104981782</v>
      </c>
      <c r="AX2086" s="45">
        <v>0.32802192356909388</v>
      </c>
      <c r="AY2086" s="45">
        <v>0.37037818458460198</v>
      </c>
      <c r="AZ2086" s="45">
        <v>0.41293160532292333</v>
      </c>
      <c r="BA2086" s="45">
        <v>0.45576361347720784</v>
      </c>
      <c r="BB2086" s="45">
        <v>0.49889741362267431</v>
      </c>
      <c r="BC2086" s="45">
        <v>0.54214747851293066</v>
      </c>
      <c r="BD2086" s="45">
        <v>0.58551453109631546</v>
      </c>
      <c r="BE2086" s="45">
        <v>0.62899930034769447</v>
      </c>
      <c r="BF2086" s="45">
        <v>0.67260252132117904</v>
      </c>
    </row>
    <row r="2087" spans="1:58" ht="13.5" thickBot="1" x14ac:dyDescent="0.25">
      <c r="A2087" s="6" t="s">
        <v>1350</v>
      </c>
      <c r="B2087" s="6" t="s">
        <v>1350</v>
      </c>
      <c r="C2087" s="6" t="s">
        <v>848</v>
      </c>
      <c r="D2087" s="6" t="s">
        <v>1350</v>
      </c>
      <c r="E2087" s="6">
        <v>-138.17826757007307</v>
      </c>
      <c r="F2087" s="6" t="s">
        <v>622</v>
      </c>
      <c r="G2087" s="21" t="s">
        <v>1305</v>
      </c>
      <c r="H2087" s="21" t="s">
        <v>1172</v>
      </c>
      <c r="I2087" s="21" t="s">
        <v>1160</v>
      </c>
      <c r="J2087" s="21" t="s">
        <v>849</v>
      </c>
      <c r="K2087" s="21" t="s">
        <v>852</v>
      </c>
      <c r="L2087" s="21" t="s">
        <v>1408</v>
      </c>
      <c r="M2087" s="3">
        <v>-0.90441106663591198</v>
      </c>
      <c r="N2087" s="3">
        <v>-138.17826757007307</v>
      </c>
      <c r="O2087" s="21" t="s">
        <v>1498</v>
      </c>
      <c r="P2087" s="21" t="s">
        <v>1498</v>
      </c>
      <c r="Q2087" s="46">
        <v>1.6250334719434562E-3</v>
      </c>
      <c r="R2087" s="46">
        <v>2.5461953054785411E-3</v>
      </c>
      <c r="S2087" s="46">
        <v>3.7468882898459665E-3</v>
      </c>
      <c r="T2087" s="46">
        <v>5.3557153525963597E-3</v>
      </c>
      <c r="U2087" s="46">
        <v>7.1503007010581309E-3</v>
      </c>
      <c r="V2087" s="46">
        <v>9.1502909218330371E-3</v>
      </c>
      <c r="W2087" s="46">
        <v>1.0792956135859401E-2</v>
      </c>
      <c r="X2087" s="46">
        <v>1.2332229862193796E-2</v>
      </c>
      <c r="Y2087" s="46">
        <v>1.367811109223219E-2</v>
      </c>
      <c r="Z2087" s="46">
        <v>1.4678016830881525E-2</v>
      </c>
      <c r="AA2087" s="46">
        <v>1.5319346151727215E-2</v>
      </c>
      <c r="AB2087" s="46">
        <v>1.5470834717506576E-2</v>
      </c>
      <c r="AC2087" s="46">
        <v>1.5550625120665707E-2</v>
      </c>
      <c r="AD2087" s="46">
        <v>1.5550542808770025E-2</v>
      </c>
      <c r="AE2087" s="46">
        <v>1.5546526187396877E-2</v>
      </c>
      <c r="AF2087" s="46">
        <v>1.5564905452015863E-2</v>
      </c>
      <c r="AG2087" s="46">
        <v>1.5517424992965686E-2</v>
      </c>
      <c r="AH2087" s="46">
        <v>1.547161410404368E-2</v>
      </c>
      <c r="AI2087" s="46">
        <v>1.5427404808437224E-2</v>
      </c>
      <c r="AJ2087" s="46">
        <v>1.5384731901908829E-2</v>
      </c>
      <c r="AK2087" s="46">
        <v>0.23585969420936007</v>
      </c>
      <c r="AL2087" s="45">
        <v>0.23585969420936007</v>
      </c>
      <c r="AM2087" s="45">
        <v>1.6250334719434562E-3</v>
      </c>
      <c r="AN2087" s="45">
        <v>4.1712287774219974E-3</v>
      </c>
      <c r="AO2087" s="45">
        <v>7.9181170672679643E-3</v>
      </c>
      <c r="AP2087" s="45">
        <v>1.3273832419864323E-2</v>
      </c>
      <c r="AQ2087" s="45">
        <v>2.0424133120922453E-2</v>
      </c>
      <c r="AR2087" s="45">
        <v>2.9574424042755489E-2</v>
      </c>
      <c r="AS2087" s="45">
        <v>4.0367380178614888E-2</v>
      </c>
      <c r="AT2087" s="45">
        <v>5.2699610040808684E-2</v>
      </c>
      <c r="AU2087" s="45">
        <v>6.6377721133040871E-2</v>
      </c>
      <c r="AV2087" s="45">
        <v>8.1055737963922403E-2</v>
      </c>
      <c r="AW2087" s="45">
        <v>9.6375084115649615E-2</v>
      </c>
      <c r="AX2087" s="45">
        <v>0.11184591883315619</v>
      </c>
      <c r="AY2087" s="45">
        <v>0.12739654395382188</v>
      </c>
      <c r="AZ2087" s="45">
        <v>0.14294708676259191</v>
      </c>
      <c r="BA2087" s="45">
        <v>0.15849361294998879</v>
      </c>
      <c r="BB2087" s="45">
        <v>0.17405851840200465</v>
      </c>
      <c r="BC2087" s="45">
        <v>0.18957594339497033</v>
      </c>
      <c r="BD2087" s="45">
        <v>0.20504755749901402</v>
      </c>
      <c r="BE2087" s="45">
        <v>0.22047496230745123</v>
      </c>
      <c r="BF2087" s="45">
        <v>0.23585969420936007</v>
      </c>
    </row>
    <row r="2088" spans="1:58" ht="13.5" thickBot="1" x14ac:dyDescent="0.25">
      <c r="A2088" s="6" t="s">
        <v>1350</v>
      </c>
      <c r="B2088" s="6" t="s">
        <v>1350</v>
      </c>
      <c r="C2088" s="6" t="s">
        <v>848</v>
      </c>
      <c r="D2088" s="6" t="s">
        <v>1350</v>
      </c>
      <c r="E2088" s="6">
        <v>-138.17826757007307</v>
      </c>
      <c r="F2088" s="6" t="s">
        <v>622</v>
      </c>
      <c r="G2088" s="21" t="s">
        <v>1305</v>
      </c>
      <c r="H2088" s="21" t="s">
        <v>1172</v>
      </c>
      <c r="I2088" s="21" t="s">
        <v>1160</v>
      </c>
      <c r="J2088" s="21" t="s">
        <v>849</v>
      </c>
      <c r="K2088" s="21" t="s">
        <v>853</v>
      </c>
      <c r="L2088" s="21" t="s">
        <v>1409</v>
      </c>
      <c r="M2088" s="3">
        <v>-0.90441106663591198</v>
      </c>
      <c r="N2088" s="3">
        <v>-138.17826757007307</v>
      </c>
      <c r="O2088" s="21" t="s">
        <v>1498</v>
      </c>
      <c r="P2088" s="21" t="s">
        <v>1498</v>
      </c>
      <c r="Q2088" s="46">
        <v>3.6668130627579769E-4</v>
      </c>
      <c r="R2088" s="46">
        <v>5.7725983135758867E-4</v>
      </c>
      <c r="S2088" s="46">
        <v>8.5028957088346014E-4</v>
      </c>
      <c r="T2088" s="46">
        <v>1.2211643056450367E-3</v>
      </c>
      <c r="U2088" s="46">
        <v>1.6265129154229513E-3</v>
      </c>
      <c r="V2088" s="46">
        <v>2.0812564642360364E-3</v>
      </c>
      <c r="W2088" s="46">
        <v>2.4459961043958004E-3</v>
      </c>
      <c r="X2088" s="46">
        <v>2.7918585314393057E-3</v>
      </c>
      <c r="Y2088" s="46">
        <v>3.086701850525436E-3</v>
      </c>
      <c r="Z2088" s="46">
        <v>3.3210239633669966E-3</v>
      </c>
      <c r="AA2088" s="46">
        <v>3.4723081114368748E-3</v>
      </c>
      <c r="AB2088" s="46">
        <v>3.5068390055115529E-3</v>
      </c>
      <c r="AC2088" s="46">
        <v>3.525430795255025E-3</v>
      </c>
      <c r="AD2088" s="46">
        <v>3.5140400992717249E-3</v>
      </c>
      <c r="AE2088" s="46">
        <v>3.5314331273464611E-3</v>
      </c>
      <c r="AF2088" s="46">
        <v>3.5346430878563364E-3</v>
      </c>
      <c r="AG2088" s="46">
        <v>3.5230010455964424E-3</v>
      </c>
      <c r="AH2088" s="46">
        <v>3.511838773143722E-3</v>
      </c>
      <c r="AI2088" s="46">
        <v>3.5011336180423218E-3</v>
      </c>
      <c r="AJ2088" s="46">
        <v>3.4908639988808915E-3</v>
      </c>
      <c r="AK2088" s="46">
        <v>5.3480276505889754E-2</v>
      </c>
      <c r="AL2088" s="45">
        <v>5.3480276505889754E-2</v>
      </c>
      <c r="AM2088" s="45">
        <v>3.6668130627579769E-4</v>
      </c>
      <c r="AN2088" s="45">
        <v>9.4394113763338636E-4</v>
      </c>
      <c r="AO2088" s="45">
        <v>1.7942307085168465E-3</v>
      </c>
      <c r="AP2088" s="45">
        <v>3.0153950141618832E-3</v>
      </c>
      <c r="AQ2088" s="45">
        <v>4.6419079295848343E-3</v>
      </c>
      <c r="AR2088" s="45">
        <v>6.7231643938208702E-3</v>
      </c>
      <c r="AS2088" s="45">
        <v>9.1691604982166702E-3</v>
      </c>
      <c r="AT2088" s="45">
        <v>1.1961019029655975E-2</v>
      </c>
      <c r="AU2088" s="45">
        <v>1.5047720880181411E-2</v>
      </c>
      <c r="AV2088" s="45">
        <v>1.8368744843548408E-2</v>
      </c>
      <c r="AW2088" s="45">
        <v>2.1841052954985282E-2</v>
      </c>
      <c r="AX2088" s="45">
        <v>2.5347891960496836E-2</v>
      </c>
      <c r="AY2088" s="45">
        <v>2.887332275575186E-2</v>
      </c>
      <c r="AZ2088" s="45">
        <v>3.2387362855023583E-2</v>
      </c>
      <c r="BA2088" s="45">
        <v>3.5918795982370043E-2</v>
      </c>
      <c r="BB2088" s="45">
        <v>3.945343907022638E-2</v>
      </c>
      <c r="BC2088" s="45">
        <v>4.2976440115822821E-2</v>
      </c>
      <c r="BD2088" s="45">
        <v>4.648827888896654E-2</v>
      </c>
      <c r="BE2088" s="45">
        <v>4.9989412507008862E-2</v>
      </c>
      <c r="BF2088" s="45">
        <v>5.3480276505889754E-2</v>
      </c>
    </row>
    <row r="2089" spans="1:58" ht="13.5" thickBot="1" x14ac:dyDescent="0.25">
      <c r="A2089" s="6" t="s">
        <v>1350</v>
      </c>
      <c r="B2089" s="6" t="s">
        <v>1350</v>
      </c>
      <c r="C2089" s="6" t="s">
        <v>848</v>
      </c>
      <c r="D2089" s="6" t="s">
        <v>1350</v>
      </c>
      <c r="E2089" s="6">
        <v>-104.9017071044531</v>
      </c>
      <c r="F2089" s="6" t="s">
        <v>622</v>
      </c>
      <c r="G2089" s="21" t="s">
        <v>1305</v>
      </c>
      <c r="H2089" s="21" t="s">
        <v>1172</v>
      </c>
      <c r="I2089" s="21" t="s">
        <v>1160</v>
      </c>
      <c r="J2089" s="21" t="s">
        <v>849</v>
      </c>
      <c r="K2089" s="21" t="s">
        <v>854</v>
      </c>
      <c r="L2089" s="21" t="s">
        <v>1410</v>
      </c>
      <c r="M2089" s="3">
        <v>-2.1648177321999249</v>
      </c>
      <c r="N2089" s="3">
        <v>-104.9017071044531</v>
      </c>
      <c r="O2089" s="21" t="s">
        <v>1498</v>
      </c>
      <c r="P2089" s="21" t="s">
        <v>1498</v>
      </c>
      <c r="Q2089" s="46">
        <v>1.8096310448671897E-4</v>
      </c>
      <c r="R2089" s="46">
        <v>2.8244135568914472E-4</v>
      </c>
      <c r="S2089" s="46">
        <v>4.1520648969874834E-4</v>
      </c>
      <c r="T2089" s="46">
        <v>5.7051500678252708E-4</v>
      </c>
      <c r="U2089" s="46">
        <v>7.3644759397137663E-4</v>
      </c>
      <c r="V2089" s="46">
        <v>8.9559084714318691E-4</v>
      </c>
      <c r="W2089" s="46">
        <v>1.0320977442392801E-3</v>
      </c>
      <c r="X2089" s="46">
        <v>1.1519906291965261E-3</v>
      </c>
      <c r="Y2089" s="46">
        <v>1.2494239581380127E-3</v>
      </c>
      <c r="Z2089" s="46">
        <v>1.3208721460548265E-3</v>
      </c>
      <c r="AA2089" s="46">
        <v>1.3678925788943538E-3</v>
      </c>
      <c r="AB2089" s="46">
        <v>1.394327488835544E-3</v>
      </c>
      <c r="AC2089" s="46">
        <v>1.4058479626719567E-3</v>
      </c>
      <c r="AD2089" s="46">
        <v>1.4085168650452519E-3</v>
      </c>
      <c r="AE2089" s="46">
        <v>1.4045260525751598E-3</v>
      </c>
      <c r="AF2089" s="46">
        <v>1.3958269679878723E-3</v>
      </c>
      <c r="AG2089" s="46">
        <v>1.3811760652050347E-3</v>
      </c>
      <c r="AH2089" s="46">
        <v>1.366678941480165E-3</v>
      </c>
      <c r="AI2089" s="46">
        <v>1.3523339827148392E-3</v>
      </c>
      <c r="AJ2089" s="46">
        <v>1.3381395917525614E-3</v>
      </c>
      <c r="AK2089" s="46">
        <v>2.1650815372563085E-2</v>
      </c>
      <c r="AL2089" s="45">
        <v>2.1650815372563085E-2</v>
      </c>
      <c r="AM2089" s="45">
        <v>1.8096310448671897E-4</v>
      </c>
      <c r="AN2089" s="45">
        <v>4.6340446017586372E-4</v>
      </c>
      <c r="AO2089" s="45">
        <v>8.7861094987461206E-4</v>
      </c>
      <c r="AP2089" s="45">
        <v>1.4491259566571392E-3</v>
      </c>
      <c r="AQ2089" s="45">
        <v>2.185573550628516E-3</v>
      </c>
      <c r="AR2089" s="45">
        <v>3.0811643977717027E-3</v>
      </c>
      <c r="AS2089" s="45">
        <v>4.1132621420109823E-3</v>
      </c>
      <c r="AT2089" s="45">
        <v>5.2652527712075082E-3</v>
      </c>
      <c r="AU2089" s="45">
        <v>6.5146767293455211E-3</v>
      </c>
      <c r="AV2089" s="45">
        <v>7.8355488754003472E-3</v>
      </c>
      <c r="AW2089" s="45">
        <v>9.2034414542947005E-3</v>
      </c>
      <c r="AX2089" s="45">
        <v>1.0597768943130245E-2</v>
      </c>
      <c r="AY2089" s="45">
        <v>1.2003616905802201E-2</v>
      </c>
      <c r="AZ2089" s="45">
        <v>1.3412133770847452E-2</v>
      </c>
      <c r="BA2089" s="45">
        <v>1.4816659823422611E-2</v>
      </c>
      <c r="BB2089" s="45">
        <v>1.6212486791410484E-2</v>
      </c>
      <c r="BC2089" s="45">
        <v>1.7593662856615518E-2</v>
      </c>
      <c r="BD2089" s="45">
        <v>1.8960341798095682E-2</v>
      </c>
      <c r="BE2089" s="45">
        <v>2.0312675780810523E-2</v>
      </c>
      <c r="BF2089" s="45">
        <v>2.1650815372563085E-2</v>
      </c>
    </row>
    <row r="2090" spans="1:58" ht="13.5" thickBot="1" x14ac:dyDescent="0.25">
      <c r="A2090" s="6" t="s">
        <v>1350</v>
      </c>
      <c r="B2090" s="6" t="s">
        <v>1350</v>
      </c>
      <c r="C2090" s="6" t="s">
        <v>848</v>
      </c>
      <c r="D2090" s="6" t="s">
        <v>1350</v>
      </c>
      <c r="E2090" s="6">
        <v>-182.63817610456013</v>
      </c>
      <c r="F2090" s="6" t="s">
        <v>622</v>
      </c>
      <c r="G2090" s="21" t="s">
        <v>1305</v>
      </c>
      <c r="H2090" s="21" t="s">
        <v>1172</v>
      </c>
      <c r="I2090" s="21" t="s">
        <v>1160</v>
      </c>
      <c r="J2090" s="21" t="s">
        <v>849</v>
      </c>
      <c r="K2090" s="21" t="s">
        <v>850</v>
      </c>
      <c r="L2090" s="21" t="s">
        <v>1411</v>
      </c>
      <c r="M2090" s="3">
        <v>-1.389089453253384</v>
      </c>
      <c r="N2090" s="3">
        <v>-182.63817610456013</v>
      </c>
      <c r="O2090" s="21" t="s">
        <v>1499</v>
      </c>
      <c r="P2090" s="21">
        <v>0</v>
      </c>
      <c r="Q2090" s="46">
        <v>1.453558749091565E-3</v>
      </c>
      <c r="R2090" s="46">
        <v>2.1917667800374053E-3</v>
      </c>
      <c r="S2090" s="46">
        <v>3.1095708973590307E-3</v>
      </c>
      <c r="T2090" s="46">
        <v>4.2249235751425146E-3</v>
      </c>
      <c r="U2090" s="46">
        <v>5.3410051836248707E-3</v>
      </c>
      <c r="V2090" s="46">
        <v>6.5620402638131145E-3</v>
      </c>
      <c r="W2090" s="46">
        <v>7.6817077991699284E-3</v>
      </c>
      <c r="X2090" s="46">
        <v>8.4734148359725328E-3</v>
      </c>
      <c r="Y2090" s="46">
        <v>8.9684147928946259E-3</v>
      </c>
      <c r="Z2090" s="46">
        <v>9.5376701323131238E-3</v>
      </c>
      <c r="AA2090" s="46">
        <v>1.0061314174581355E-2</v>
      </c>
      <c r="AB2090" s="46">
        <v>1.027712990471116E-2</v>
      </c>
      <c r="AC2090" s="46">
        <v>1.0056682146305888E-2</v>
      </c>
      <c r="AD2090" s="46">
        <v>1.0103493942646003E-2</v>
      </c>
      <c r="AE2090" s="46">
        <v>1.016963918363591E-2</v>
      </c>
      <c r="AF2090" s="46">
        <v>1.0241293906145683E-2</v>
      </c>
      <c r="AG2090" s="46">
        <v>1.0268898740829872E-2</v>
      </c>
      <c r="AH2090" s="46">
        <v>1.029667522573707E-2</v>
      </c>
      <c r="AI2090" s="46">
        <v>1.0324624791750597E-2</v>
      </c>
      <c r="AJ2090" s="46">
        <v>1.0352748882270814E-2</v>
      </c>
      <c r="AK2090" s="46">
        <v>0.15969657390803305</v>
      </c>
      <c r="AL2090" s="45">
        <v>0.15969657390803305</v>
      </c>
      <c r="AM2090" s="45">
        <v>1.453558749091565E-3</v>
      </c>
      <c r="AN2090" s="45">
        <v>3.6453255291289703E-3</v>
      </c>
      <c r="AO2090" s="45">
        <v>6.754896426488001E-3</v>
      </c>
      <c r="AP2090" s="45">
        <v>1.0979820001630516E-2</v>
      </c>
      <c r="AQ2090" s="45">
        <v>1.6320825185255388E-2</v>
      </c>
      <c r="AR2090" s="45">
        <v>2.2882865449068503E-2</v>
      </c>
      <c r="AS2090" s="45">
        <v>3.0564573248238431E-2</v>
      </c>
      <c r="AT2090" s="45">
        <v>3.9037988084210967E-2</v>
      </c>
      <c r="AU2090" s="45">
        <v>4.8006402877105593E-2</v>
      </c>
      <c r="AV2090" s="45">
        <v>5.7544073009418717E-2</v>
      </c>
      <c r="AW2090" s="45">
        <v>6.7605387184000068E-2</v>
      </c>
      <c r="AX2090" s="45">
        <v>7.7882517088711231E-2</v>
      </c>
      <c r="AY2090" s="45">
        <v>8.7939199235017113E-2</v>
      </c>
      <c r="AZ2090" s="45">
        <v>9.8042693177663121E-2</v>
      </c>
      <c r="BA2090" s="45">
        <v>0.10821233236129903</v>
      </c>
      <c r="BB2090" s="45">
        <v>0.11845362626744471</v>
      </c>
      <c r="BC2090" s="45">
        <v>0.12872252500827458</v>
      </c>
      <c r="BD2090" s="45">
        <v>0.13901920023401165</v>
      </c>
      <c r="BE2090" s="45">
        <v>0.14934382502576224</v>
      </c>
      <c r="BF2090" s="45">
        <v>0.15969657390803305</v>
      </c>
    </row>
    <row r="2091" spans="1:58" ht="13.5" thickBot="1" x14ac:dyDescent="0.25">
      <c r="A2091" s="6" t="s">
        <v>1350</v>
      </c>
      <c r="B2091" s="6" t="s">
        <v>1350</v>
      </c>
      <c r="C2091" s="6" t="s">
        <v>848</v>
      </c>
      <c r="D2091" s="6" t="s">
        <v>1350</v>
      </c>
      <c r="E2091" s="6">
        <v>-168.19390812713351</v>
      </c>
      <c r="F2091" s="6" t="s">
        <v>622</v>
      </c>
      <c r="G2091" s="21" t="s">
        <v>1305</v>
      </c>
      <c r="H2091" s="21" t="s">
        <v>1159</v>
      </c>
      <c r="I2091" s="21" t="s">
        <v>1160</v>
      </c>
      <c r="J2091" s="21" t="s">
        <v>849</v>
      </c>
      <c r="K2091" s="21" t="s">
        <v>850</v>
      </c>
      <c r="L2091" s="21" t="s">
        <v>1407</v>
      </c>
      <c r="M2091" s="3">
        <v>-1.3798576657579562</v>
      </c>
      <c r="N2091" s="3">
        <v>-168.19390812713351</v>
      </c>
      <c r="O2091" s="21" t="s">
        <v>1498</v>
      </c>
      <c r="P2091" s="21" t="s">
        <v>1498</v>
      </c>
      <c r="Q2091" s="46">
        <v>2.5693243913135485E-2</v>
      </c>
      <c r="R2091" s="46">
        <v>4.0768774200973731E-2</v>
      </c>
      <c r="S2091" s="46">
        <v>8.2226920424318617E-2</v>
      </c>
      <c r="T2091" s="46">
        <v>0.14500687098150888</v>
      </c>
      <c r="U2091" s="46">
        <v>0.22719927606987436</v>
      </c>
      <c r="V2091" s="46">
        <v>0.32020483326670962</v>
      </c>
      <c r="W2091" s="46">
        <v>0.41012600906365221</v>
      </c>
      <c r="X2091" s="46">
        <v>0.48136904277787623</v>
      </c>
      <c r="Y2091" s="46">
        <v>0.52129529100424143</v>
      </c>
      <c r="Z2091" s="46">
        <v>0.52397636618584342</v>
      </c>
      <c r="AA2091" s="46">
        <v>0.49147246001599787</v>
      </c>
      <c r="AB2091" s="46">
        <v>0.43214380312024342</v>
      </c>
      <c r="AC2091" s="46">
        <v>0.35756707725072534</v>
      </c>
      <c r="AD2091" s="46">
        <v>0.27933302002157101</v>
      </c>
      <c r="AE2091" s="46">
        <v>0.20671265007880971</v>
      </c>
      <c r="AF2091" s="46">
        <v>0.14531823323631063</v>
      </c>
      <c r="AG2091" s="46">
        <v>9.7292847227059817E-2</v>
      </c>
      <c r="AH2091" s="46">
        <v>6.2178415322798095E-2</v>
      </c>
      <c r="AI2091" s="46">
        <v>3.8009708563704732E-2</v>
      </c>
      <c r="AJ2091" s="46">
        <v>2.2267287881424319E-2</v>
      </c>
      <c r="AK2091" s="46">
        <v>5.1691946294457587</v>
      </c>
      <c r="AL2091" s="45">
        <v>4.9101621306067793</v>
      </c>
      <c r="AM2091" s="45">
        <v>2.5693243913135485E-2</v>
      </c>
      <c r="AN2091" s="45">
        <v>6.646201811410922E-2</v>
      </c>
      <c r="AO2091" s="45">
        <v>0.14868893853842785</v>
      </c>
      <c r="AP2091" s="45">
        <v>0.29369580951993673</v>
      </c>
      <c r="AQ2091" s="45">
        <v>0.52089508558981112</v>
      </c>
      <c r="AR2091" s="45">
        <v>0.84109991885652069</v>
      </c>
      <c r="AS2091" s="45">
        <v>1.251225927920173</v>
      </c>
      <c r="AT2091" s="45">
        <v>1.7325949706980492</v>
      </c>
      <c r="AU2091" s="45">
        <v>2.2538902617022907</v>
      </c>
      <c r="AV2091" s="45">
        <v>2.7778666278881339</v>
      </c>
      <c r="AW2091" s="45">
        <v>3.2693390879041315</v>
      </c>
      <c r="AX2091" s="45">
        <v>3.7014828910243751</v>
      </c>
      <c r="AY2091" s="45">
        <v>4.0590499682751009</v>
      </c>
      <c r="AZ2091" s="45">
        <v>4.3383829882966722</v>
      </c>
      <c r="BA2091" s="45">
        <v>4.5450956383754821</v>
      </c>
      <c r="BB2091" s="45">
        <v>4.6904138716117929</v>
      </c>
      <c r="BC2091" s="45">
        <v>4.7877067188388525</v>
      </c>
      <c r="BD2091" s="45">
        <v>4.8498851341616502</v>
      </c>
      <c r="BE2091" s="45">
        <v>4.8878948427253546</v>
      </c>
      <c r="BF2091" s="45">
        <v>4.9101621306067793</v>
      </c>
    </row>
    <row r="2092" spans="1:58" ht="13.5" thickBot="1" x14ac:dyDescent="0.25">
      <c r="A2092" s="6" t="s">
        <v>1350</v>
      </c>
      <c r="B2092" s="6" t="s">
        <v>1350</v>
      </c>
      <c r="C2092" s="6" t="s">
        <v>848</v>
      </c>
      <c r="D2092" s="6" t="s">
        <v>1350</v>
      </c>
      <c r="E2092" s="6">
        <v>-138.17826757007307</v>
      </c>
      <c r="F2092" s="6" t="s">
        <v>622</v>
      </c>
      <c r="G2092" s="21" t="s">
        <v>1305</v>
      </c>
      <c r="H2092" s="21" t="s">
        <v>1159</v>
      </c>
      <c r="I2092" s="21" t="s">
        <v>1160</v>
      </c>
      <c r="J2092" s="21" t="s">
        <v>849</v>
      </c>
      <c r="K2092" s="21" t="s">
        <v>852</v>
      </c>
      <c r="L2092" s="21" t="s">
        <v>1408</v>
      </c>
      <c r="M2092" s="3">
        <v>-0.90441106663591198</v>
      </c>
      <c r="N2092" s="3">
        <v>-138.17826757007307</v>
      </c>
      <c r="O2092" s="21" t="s">
        <v>1498</v>
      </c>
      <c r="P2092" s="21" t="s">
        <v>1498</v>
      </c>
      <c r="Q2092" s="46">
        <v>4.0642570128196264E-3</v>
      </c>
      <c r="R2092" s="46">
        <v>6.4997665926987188E-3</v>
      </c>
      <c r="S2092" s="46">
        <v>1.3211344450754739E-2</v>
      </c>
      <c r="T2092" s="46">
        <v>2.3478606651171324E-2</v>
      </c>
      <c r="U2092" s="46">
        <v>3.7085354417630986E-2</v>
      </c>
      <c r="V2092" s="46">
        <v>5.2706735162548972E-2</v>
      </c>
      <c r="W2092" s="46">
        <v>6.8091940612589497E-2</v>
      </c>
      <c r="X2092" s="46">
        <v>8.0585294018821377E-2</v>
      </c>
      <c r="Y2092" s="46">
        <v>8.7993951235140783E-2</v>
      </c>
      <c r="Z2092" s="46">
        <v>8.9189077563486971E-2</v>
      </c>
      <c r="AA2092" s="46">
        <v>8.4341398081498958E-2</v>
      </c>
      <c r="AB2092" s="46">
        <v>7.4740673818793846E-2</v>
      </c>
      <c r="AC2092" s="46">
        <v>6.2300235596790383E-2</v>
      </c>
      <c r="AD2092" s="46">
        <v>4.9024288060318597E-2</v>
      </c>
      <c r="AE2092" s="46">
        <v>3.6534262429861956E-2</v>
      </c>
      <c r="AF2092" s="46">
        <v>2.5858484164741437E-2</v>
      </c>
      <c r="AG2092" s="46">
        <v>1.7427686463693207E-2</v>
      </c>
      <c r="AH2092" s="46">
        <v>1.1210043668448518E-2</v>
      </c>
      <c r="AI2092" s="46">
        <v>6.896140732047135E-3</v>
      </c>
      <c r="AJ2092" s="46">
        <v>4.0649943153571212E-3</v>
      </c>
      <c r="AK2092" s="46">
        <v>0.94365990575801983</v>
      </c>
      <c r="AL2092" s="45">
        <v>0.83530453504921409</v>
      </c>
      <c r="AM2092" s="45">
        <v>4.0642570128196264E-3</v>
      </c>
      <c r="AN2092" s="45">
        <v>1.0564023605518346E-2</v>
      </c>
      <c r="AO2092" s="45">
        <v>2.3775368056273085E-2</v>
      </c>
      <c r="AP2092" s="45">
        <v>4.7253974707444413E-2</v>
      </c>
      <c r="AQ2092" s="45">
        <v>8.4339329125075399E-2</v>
      </c>
      <c r="AR2092" s="45">
        <v>0.13704606428762436</v>
      </c>
      <c r="AS2092" s="45">
        <v>0.20513800490021386</v>
      </c>
      <c r="AT2092" s="45">
        <v>0.28572329891903525</v>
      </c>
      <c r="AU2092" s="45">
        <v>0.37371725015417601</v>
      </c>
      <c r="AV2092" s="45">
        <v>0.46290632771766299</v>
      </c>
      <c r="AW2092" s="45">
        <v>0.54724772579916192</v>
      </c>
      <c r="AX2092" s="45">
        <v>0.62198839961795582</v>
      </c>
      <c r="AY2092" s="45">
        <v>0.68428863521474625</v>
      </c>
      <c r="AZ2092" s="45">
        <v>0.73331292327506481</v>
      </c>
      <c r="BA2092" s="45">
        <v>0.76984718570492672</v>
      </c>
      <c r="BB2092" s="45">
        <v>0.79570566986966818</v>
      </c>
      <c r="BC2092" s="45">
        <v>0.81313335633336137</v>
      </c>
      <c r="BD2092" s="45">
        <v>0.82434340000180983</v>
      </c>
      <c r="BE2092" s="45">
        <v>0.83123954073385697</v>
      </c>
      <c r="BF2092" s="45">
        <v>0.83530453504921409</v>
      </c>
    </row>
    <row r="2093" spans="1:58" ht="13.5" thickBot="1" x14ac:dyDescent="0.25">
      <c r="A2093" s="6" t="s">
        <v>1350</v>
      </c>
      <c r="B2093" s="6" t="s">
        <v>1350</v>
      </c>
      <c r="C2093" s="6" t="s">
        <v>848</v>
      </c>
      <c r="D2093" s="6" t="s">
        <v>1350</v>
      </c>
      <c r="E2093" s="6">
        <v>-138.17826757007307</v>
      </c>
      <c r="F2093" s="6" t="s">
        <v>622</v>
      </c>
      <c r="G2093" s="21" t="s">
        <v>1305</v>
      </c>
      <c r="H2093" s="21" t="s">
        <v>1159</v>
      </c>
      <c r="I2093" s="21" t="s">
        <v>1160</v>
      </c>
      <c r="J2093" s="21" t="s">
        <v>849</v>
      </c>
      <c r="K2093" s="21" t="s">
        <v>853</v>
      </c>
      <c r="L2093" s="21" t="s">
        <v>1409</v>
      </c>
      <c r="M2093" s="3">
        <v>-0.90441106663591198</v>
      </c>
      <c r="N2093" s="3">
        <v>-138.17826757007307</v>
      </c>
      <c r="O2093" s="21" t="s">
        <v>1498</v>
      </c>
      <c r="P2093" s="21" t="s">
        <v>1498</v>
      </c>
      <c r="Q2093" s="46">
        <v>9.2663365866065711E-4</v>
      </c>
      <c r="R2093" s="46">
        <v>1.4816261567612522E-3</v>
      </c>
      <c r="S2093" s="46">
        <v>3.0112367880818841E-3</v>
      </c>
      <c r="T2093" s="46">
        <v>5.3510320206782303E-3</v>
      </c>
      <c r="U2093" s="46">
        <v>8.452209141960574E-3</v>
      </c>
      <c r="V2093" s="46">
        <v>1.2012112160252305E-2</v>
      </c>
      <c r="W2093" s="46">
        <v>1.5517912911219605E-2</v>
      </c>
      <c r="X2093" s="46">
        <v>1.8363421407106301E-2</v>
      </c>
      <c r="Y2093" s="46">
        <v>2.0049556486774752E-2</v>
      </c>
      <c r="Z2093" s="46">
        <v>2.0318885225640963E-2</v>
      </c>
      <c r="AA2093" s="46">
        <v>1.9212524209367497E-2</v>
      </c>
      <c r="AB2093" s="46">
        <v>1.7024274933092189E-2</v>
      </c>
      <c r="AC2093" s="46">
        <v>1.4189639087395829E-2</v>
      </c>
      <c r="AD2093" s="46">
        <v>1.1165137781344913E-2</v>
      </c>
      <c r="AE2093" s="46">
        <v>8.3197413260488982E-3</v>
      </c>
      <c r="AF2093" s="46">
        <v>5.888403678083633E-3</v>
      </c>
      <c r="AG2093" s="46">
        <v>3.9684251237995204E-3</v>
      </c>
      <c r="AH2093" s="46">
        <v>2.5525177958274415E-3</v>
      </c>
      <c r="AI2093" s="46">
        <v>1.5701815539091054E-3</v>
      </c>
      <c r="AJ2093" s="46">
        <v>9.2551912506649825E-4</v>
      </c>
      <c r="AK2093" s="46">
        <v>0.21485277040560097</v>
      </c>
      <c r="AL2093" s="45">
        <v>0.19030099057107205</v>
      </c>
      <c r="AM2093" s="45">
        <v>9.2663365866065711E-4</v>
      </c>
      <c r="AN2093" s="45">
        <v>2.4082598154219091E-3</v>
      </c>
      <c r="AO2093" s="45">
        <v>5.4194966035037932E-3</v>
      </c>
      <c r="AP2093" s="45">
        <v>1.0770528624182023E-2</v>
      </c>
      <c r="AQ2093" s="45">
        <v>1.9222737766142597E-2</v>
      </c>
      <c r="AR2093" s="45">
        <v>3.12348499263949E-2</v>
      </c>
      <c r="AS2093" s="45">
        <v>4.6752762837614509E-2</v>
      </c>
      <c r="AT2093" s="45">
        <v>6.5116184244720807E-2</v>
      </c>
      <c r="AU2093" s="45">
        <v>8.5165740731495562E-2</v>
      </c>
      <c r="AV2093" s="45">
        <v>0.10548462595713652</v>
      </c>
      <c r="AW2093" s="45">
        <v>0.12469715016650401</v>
      </c>
      <c r="AX2093" s="45">
        <v>0.1417214250995962</v>
      </c>
      <c r="AY2093" s="45">
        <v>0.15591106418699202</v>
      </c>
      <c r="AZ2093" s="45">
        <v>0.16707620196833695</v>
      </c>
      <c r="BA2093" s="45">
        <v>0.17539594329438585</v>
      </c>
      <c r="BB2093" s="45">
        <v>0.18128434697246948</v>
      </c>
      <c r="BC2093" s="45">
        <v>0.185252772096269</v>
      </c>
      <c r="BD2093" s="45">
        <v>0.18780528989209644</v>
      </c>
      <c r="BE2093" s="45">
        <v>0.18937547144600556</v>
      </c>
      <c r="BF2093" s="45">
        <v>0.19030099057107205</v>
      </c>
    </row>
    <row r="2094" spans="1:58" ht="13.5" thickBot="1" x14ac:dyDescent="0.25">
      <c r="A2094" s="6" t="s">
        <v>1350</v>
      </c>
      <c r="B2094" s="6" t="s">
        <v>1350</v>
      </c>
      <c r="C2094" s="6" t="s">
        <v>848</v>
      </c>
      <c r="D2094" s="6" t="s">
        <v>1350</v>
      </c>
      <c r="E2094" s="6">
        <v>-104.9017071044531</v>
      </c>
      <c r="F2094" s="6" t="s">
        <v>622</v>
      </c>
      <c r="G2094" s="21" t="s">
        <v>1305</v>
      </c>
      <c r="H2094" s="21" t="s">
        <v>1159</v>
      </c>
      <c r="I2094" s="21" t="s">
        <v>1160</v>
      </c>
      <c r="J2094" s="21" t="s">
        <v>849</v>
      </c>
      <c r="K2094" s="21" t="s">
        <v>854</v>
      </c>
      <c r="L2094" s="21" t="s">
        <v>1410</v>
      </c>
      <c r="M2094" s="3">
        <v>-2.1648177321999249</v>
      </c>
      <c r="N2094" s="3">
        <v>-104.9017071044531</v>
      </c>
      <c r="O2094" s="21" t="s">
        <v>1498</v>
      </c>
      <c r="P2094" s="21" t="s">
        <v>1498</v>
      </c>
      <c r="Q2094" s="46">
        <v>2.8002932905076866E-3</v>
      </c>
      <c r="R2094" s="46">
        <v>4.3688671510317455E-3</v>
      </c>
      <c r="S2094" s="46">
        <v>8.6716239338496259E-3</v>
      </c>
      <c r="T2094" s="46">
        <v>1.5059986972287448E-2</v>
      </c>
      <c r="U2094" s="46">
        <v>2.3247672340626226E-2</v>
      </c>
      <c r="V2094" s="46">
        <v>3.2296480524037136E-2</v>
      </c>
      <c r="W2094" s="46">
        <v>4.0785710101395464E-2</v>
      </c>
      <c r="X2094" s="46">
        <v>4.7210395446294309E-2</v>
      </c>
      <c r="Y2094" s="46">
        <v>5.0440827092186412E-2</v>
      </c>
      <c r="Z2094" s="46">
        <v>5.0041151525323763E-2</v>
      </c>
      <c r="AA2094" s="46">
        <v>4.6333983181755009E-2</v>
      </c>
      <c r="AB2094" s="46">
        <v>4.0219620329438523E-2</v>
      </c>
      <c r="AC2094" s="46">
        <v>3.2858342877293258E-2</v>
      </c>
      <c r="AD2094" s="46">
        <v>2.5353138576660765E-2</v>
      </c>
      <c r="AE2094" s="46">
        <v>1.8532846772502925E-2</v>
      </c>
      <c r="AF2094" s="46">
        <v>1.2870144420208805E-2</v>
      </c>
      <c r="AG2094" s="46">
        <v>8.512232667515671E-3</v>
      </c>
      <c r="AH2094" s="46">
        <v>5.3741509367581991E-3</v>
      </c>
      <c r="AI2094" s="46">
        <v>3.2454940886383608E-3</v>
      </c>
      <c r="AJ2094" s="46">
        <v>1.878357151931578E-3</v>
      </c>
      <c r="AK2094" s="46">
        <v>0.43604743216373565</v>
      </c>
      <c r="AL2094" s="45">
        <v>0.43604743216373565</v>
      </c>
      <c r="AM2094" s="45">
        <v>2.8002932905076866E-3</v>
      </c>
      <c r="AN2094" s="45">
        <v>7.1691604415394326E-3</v>
      </c>
      <c r="AO2094" s="45">
        <v>1.5840784375389057E-2</v>
      </c>
      <c r="AP2094" s="45">
        <v>3.0900771347676506E-2</v>
      </c>
      <c r="AQ2094" s="45">
        <v>5.4148443688302732E-2</v>
      </c>
      <c r="AR2094" s="45">
        <v>8.6444924212339874E-2</v>
      </c>
      <c r="AS2094" s="45">
        <v>0.12723063431373532</v>
      </c>
      <c r="AT2094" s="45">
        <v>0.17444102976002962</v>
      </c>
      <c r="AU2094" s="45">
        <v>0.22488185685221604</v>
      </c>
      <c r="AV2094" s="45">
        <v>0.2749230083775398</v>
      </c>
      <c r="AW2094" s="45">
        <v>0.32125699155929482</v>
      </c>
      <c r="AX2094" s="45">
        <v>0.36147661188873337</v>
      </c>
      <c r="AY2094" s="45">
        <v>0.39433495476602665</v>
      </c>
      <c r="AZ2094" s="45">
        <v>0.41968809334268742</v>
      </c>
      <c r="BA2094" s="45">
        <v>0.43604743216373565</v>
      </c>
      <c r="BB2094" s="45">
        <v>0.43604743216373565</v>
      </c>
      <c r="BC2094" s="45">
        <v>0.43604743216373565</v>
      </c>
      <c r="BD2094" s="45">
        <v>0.43604743216373565</v>
      </c>
      <c r="BE2094" s="45">
        <v>0.43604743216373565</v>
      </c>
      <c r="BF2094" s="45">
        <v>0.43604743216373565</v>
      </c>
    </row>
    <row r="2095" spans="1:58" ht="13.5" thickBot="1" x14ac:dyDescent="0.25">
      <c r="A2095" s="6" t="s">
        <v>1350</v>
      </c>
      <c r="B2095" s="6" t="s">
        <v>1350</v>
      </c>
      <c r="C2095" s="6" t="s">
        <v>848</v>
      </c>
      <c r="D2095" s="6" t="s">
        <v>1350</v>
      </c>
      <c r="E2095" s="6">
        <v>-182.63817610456013</v>
      </c>
      <c r="F2095" s="6" t="s">
        <v>622</v>
      </c>
      <c r="G2095" s="21" t="s">
        <v>1305</v>
      </c>
      <c r="H2095" s="21" t="s">
        <v>1159</v>
      </c>
      <c r="I2095" s="21" t="s">
        <v>1160</v>
      </c>
      <c r="J2095" s="21" t="s">
        <v>849</v>
      </c>
      <c r="K2095" s="21" t="s">
        <v>850</v>
      </c>
      <c r="L2095" s="21" t="s">
        <v>1411</v>
      </c>
      <c r="M2095" s="3">
        <v>-1.389089453253384</v>
      </c>
      <c r="N2095" s="3">
        <v>-182.63817610456013</v>
      </c>
      <c r="O2095" s="21" t="s">
        <v>1499</v>
      </c>
      <c r="P2095" s="21">
        <v>0</v>
      </c>
      <c r="Q2095" s="46">
        <v>6.1003681898953999E-3</v>
      </c>
      <c r="R2095" s="46">
        <v>9.679763836652016E-3</v>
      </c>
      <c r="S2095" s="46">
        <v>1.9523205843740375E-2</v>
      </c>
      <c r="T2095" s="46">
        <v>3.4429101519548498E-2</v>
      </c>
      <c r="U2095" s="46">
        <v>5.394411235847657E-2</v>
      </c>
      <c r="V2095" s="46">
        <v>7.6026498861529526E-2</v>
      </c>
      <c r="W2095" s="46">
        <v>9.7376558133306326E-2</v>
      </c>
      <c r="X2095" s="46">
        <v>0.11429185065499942</v>
      </c>
      <c r="Y2095" s="46">
        <v>0.12377157285144284</v>
      </c>
      <c r="Z2095" s="46">
        <v>0.12440814275315938</v>
      </c>
      <c r="AA2095" s="46">
        <v>0.11669071338082156</v>
      </c>
      <c r="AB2095" s="46">
        <v>0.10260426121854532</v>
      </c>
      <c r="AC2095" s="46">
        <v>8.4897447406359877E-2</v>
      </c>
      <c r="AD2095" s="46">
        <v>6.6322270379250606E-2</v>
      </c>
      <c r="AE2095" s="46">
        <v>4.907995577565278E-2</v>
      </c>
      <c r="AF2095" s="46">
        <v>3.4503028517678759E-2</v>
      </c>
      <c r="AG2095" s="46">
        <v>2.3100321327073639E-2</v>
      </c>
      <c r="AH2095" s="46">
        <v>1.4763072666716955E-2</v>
      </c>
      <c r="AI2095" s="46">
        <v>9.0246765964291341E-3</v>
      </c>
      <c r="AJ2095" s="46">
        <v>5.2869406107820312E-3</v>
      </c>
      <c r="AK2095" s="46">
        <v>1.2273261636973569</v>
      </c>
      <c r="AL2095" s="45">
        <v>1.165823862882061</v>
      </c>
      <c r="AM2095" s="45">
        <v>6.1003681898953999E-3</v>
      </c>
      <c r="AN2095" s="45">
        <v>1.5780132026547416E-2</v>
      </c>
      <c r="AO2095" s="45">
        <v>3.530333787028779E-2</v>
      </c>
      <c r="AP2095" s="45">
        <v>6.9732439389836282E-2</v>
      </c>
      <c r="AQ2095" s="45">
        <v>0.12367655174831285</v>
      </c>
      <c r="AR2095" s="45">
        <v>0.19970305060984239</v>
      </c>
      <c r="AS2095" s="45">
        <v>0.2970796087431487</v>
      </c>
      <c r="AT2095" s="45">
        <v>0.41137145939814812</v>
      </c>
      <c r="AU2095" s="45">
        <v>0.53514303224959092</v>
      </c>
      <c r="AV2095" s="45">
        <v>0.65955117500275029</v>
      </c>
      <c r="AW2095" s="45">
        <v>0.77624188838357189</v>
      </c>
      <c r="AX2095" s="45">
        <v>0.87884614960211715</v>
      </c>
      <c r="AY2095" s="45">
        <v>0.963743597008477</v>
      </c>
      <c r="AZ2095" s="45">
        <v>1.0300658673877277</v>
      </c>
      <c r="BA2095" s="45">
        <v>1.0791458231633804</v>
      </c>
      <c r="BB2095" s="45">
        <v>1.1136488516810592</v>
      </c>
      <c r="BC2095" s="45">
        <v>1.1367491730081329</v>
      </c>
      <c r="BD2095" s="45">
        <v>1.1515122456748499</v>
      </c>
      <c r="BE2095" s="45">
        <v>1.1605369222712789</v>
      </c>
      <c r="BF2095" s="45">
        <v>1.165823862882061</v>
      </c>
    </row>
    <row r="2096" spans="1:58" ht="13.5" thickBot="1" x14ac:dyDescent="0.25">
      <c r="A2096" s="6" t="s">
        <v>1352</v>
      </c>
      <c r="B2096" s="6" t="s">
        <v>1137</v>
      </c>
      <c r="C2096" s="6" t="s">
        <v>856</v>
      </c>
      <c r="D2096" s="6" t="s">
        <v>1352</v>
      </c>
      <c r="E2096" s="6">
        <v>23.741417246659065</v>
      </c>
      <c r="F2096" s="6" t="s">
        <v>314</v>
      </c>
      <c r="G2096" s="21" t="s">
        <v>1305</v>
      </c>
      <c r="H2096" s="21" t="s">
        <v>1172</v>
      </c>
      <c r="I2096" s="21" t="s">
        <v>1160</v>
      </c>
      <c r="J2096" s="21" t="s">
        <v>849</v>
      </c>
      <c r="K2096" s="21" t="s">
        <v>850</v>
      </c>
      <c r="L2096" s="21" t="s">
        <v>857</v>
      </c>
      <c r="M2096" s="3">
        <v>19.3901793938156</v>
      </c>
      <c r="N2096" s="3">
        <v>23.741417246659065</v>
      </c>
      <c r="O2096" s="21" t="s">
        <v>1500</v>
      </c>
      <c r="P2096" s="21">
        <v>0</v>
      </c>
      <c r="Q2096" s="46">
        <v>4.0240169033051608E-3</v>
      </c>
      <c r="R2096" s="46">
        <v>5.0081418932809976E-3</v>
      </c>
      <c r="S2096" s="46">
        <v>6.0984453830098756E-3</v>
      </c>
      <c r="T2096" s="46">
        <v>7.3241951999874766E-3</v>
      </c>
      <c r="U2096" s="46">
        <v>8.3510703804627103E-3</v>
      </c>
      <c r="V2096" s="46">
        <v>9.3948209254046573E-3</v>
      </c>
      <c r="W2096" s="46">
        <v>1.0175523183686735E-2</v>
      </c>
      <c r="X2096" s="46">
        <v>1.0472400767744737E-2</v>
      </c>
      <c r="Y2096" s="46">
        <v>1.0433373441860374E-2</v>
      </c>
      <c r="Z2096" s="46">
        <v>1.0557002575009248E-2</v>
      </c>
      <c r="AA2096" s="46">
        <v>1.0714646934395012E-2</v>
      </c>
      <c r="AB2096" s="46">
        <v>1.0637625071312166E-2</v>
      </c>
      <c r="AC2096" s="46">
        <v>1.0202367393036539E-2</v>
      </c>
      <c r="AD2096" s="46">
        <v>1.0123040466036636E-2</v>
      </c>
      <c r="AE2096" s="46">
        <v>1.0113374160281923E-2</v>
      </c>
      <c r="AF2096" s="46">
        <v>1.0141172900194667E-2</v>
      </c>
      <c r="AG2096" s="46">
        <v>1.0169116477832788E-2</v>
      </c>
      <c r="AH2096" s="46">
        <v>1.0197233812038849E-2</v>
      </c>
      <c r="AI2096" s="46">
        <v>1.0225526351254743E-2</v>
      </c>
      <c r="AJ2096" s="46">
        <v>1.0253995556593018E-2</v>
      </c>
      <c r="AK2096" s="46">
        <v>0.1846170897767283</v>
      </c>
      <c r="AL2096" s="45">
        <v>0.1846170897767283</v>
      </c>
      <c r="AM2096" s="45">
        <v>4.0240169033051608E-3</v>
      </c>
      <c r="AN2096" s="45">
        <v>9.0321587965861583E-3</v>
      </c>
      <c r="AO2096" s="45">
        <v>1.5130604179596035E-2</v>
      </c>
      <c r="AP2096" s="45">
        <v>2.2454799379583511E-2</v>
      </c>
      <c r="AQ2096" s="45">
        <v>3.080586976004622E-2</v>
      </c>
      <c r="AR2096" s="45">
        <v>4.0200690685450874E-2</v>
      </c>
      <c r="AS2096" s="45">
        <v>5.0376213869137612E-2</v>
      </c>
      <c r="AT2096" s="45">
        <v>6.0848614636882348E-2</v>
      </c>
      <c r="AU2096" s="45">
        <v>7.1281988078742725E-2</v>
      </c>
      <c r="AV2096" s="45">
        <v>8.183899065375197E-2</v>
      </c>
      <c r="AW2096" s="45">
        <v>9.2553637588146984E-2</v>
      </c>
      <c r="AX2096" s="45">
        <v>0.10319126265945915</v>
      </c>
      <c r="AY2096" s="45">
        <v>0.11339363005249568</v>
      </c>
      <c r="AZ2096" s="45">
        <v>0.12351667051853232</v>
      </c>
      <c r="BA2096" s="45">
        <v>0.13363004467881426</v>
      </c>
      <c r="BB2096" s="45">
        <v>0.14377121757900893</v>
      </c>
      <c r="BC2096" s="45">
        <v>0.15394033405684171</v>
      </c>
      <c r="BD2096" s="45">
        <v>0.16413756786888056</v>
      </c>
      <c r="BE2096" s="45">
        <v>0.1743630942201353</v>
      </c>
      <c r="BF2096" s="45">
        <v>0.1846170897767283</v>
      </c>
    </row>
    <row r="2097" spans="1:58" ht="13.5" thickBot="1" x14ac:dyDescent="0.25">
      <c r="A2097" s="6" t="s">
        <v>1138</v>
      </c>
      <c r="B2097" s="6" t="s">
        <v>1142</v>
      </c>
      <c r="C2097" s="6" t="s">
        <v>856</v>
      </c>
      <c r="D2097" s="6" t="s">
        <v>1138</v>
      </c>
      <c r="E2097" s="6">
        <v>36.645104452083267</v>
      </c>
      <c r="F2097" s="6" t="s">
        <v>314</v>
      </c>
      <c r="G2097" s="21" t="s">
        <v>1305</v>
      </c>
      <c r="H2097" s="21" t="s">
        <v>1172</v>
      </c>
      <c r="I2097" s="21" t="s">
        <v>1160</v>
      </c>
      <c r="J2097" s="21" t="s">
        <v>849</v>
      </c>
      <c r="K2097" s="21" t="s">
        <v>850</v>
      </c>
      <c r="L2097" s="21" t="s">
        <v>858</v>
      </c>
      <c r="M2097" s="3">
        <v>29.647037259803927</v>
      </c>
      <c r="N2097" s="3">
        <v>36.645104452083267</v>
      </c>
      <c r="O2097" s="21" t="s">
        <v>1500</v>
      </c>
      <c r="P2097" s="21">
        <v>0</v>
      </c>
      <c r="Q2097" s="46">
        <v>3.5123686341451237E-2</v>
      </c>
      <c r="R2097" s="46">
        <v>4.3713634718731659E-2</v>
      </c>
      <c r="S2097" s="46">
        <v>5.3230363577095173E-2</v>
      </c>
      <c r="T2097" s="46">
        <v>6.3929337547420861E-2</v>
      </c>
      <c r="U2097" s="46">
        <v>7.2892431544667444E-2</v>
      </c>
      <c r="V2097" s="46">
        <v>8.2002822390478361E-2</v>
      </c>
      <c r="W2097" s="46">
        <v>8.8817192683863497E-2</v>
      </c>
      <c r="X2097" s="46">
        <v>9.1408492719332129E-2</v>
      </c>
      <c r="Y2097" s="46">
        <v>9.1067842173858035E-2</v>
      </c>
      <c r="Z2097" s="46">
        <v>9.2146940746187567E-2</v>
      </c>
      <c r="AA2097" s="46">
        <v>9.352294168396115E-2</v>
      </c>
      <c r="AB2097" s="46">
        <v>9.2850655303122615E-2</v>
      </c>
      <c r="AC2097" s="46">
        <v>8.9051502730750312E-2</v>
      </c>
      <c r="AD2097" s="46">
        <v>8.8359096568120341E-2</v>
      </c>
      <c r="AE2097" s="46">
        <v>8.8274724086700021E-2</v>
      </c>
      <c r="AF2097" s="46">
        <v>8.8517365766604697E-2</v>
      </c>
      <c r="AG2097" s="46">
        <v>8.8761271664567806E-2</v>
      </c>
      <c r="AH2097" s="46">
        <v>8.900669419910047E-2</v>
      </c>
      <c r="AI2097" s="46">
        <v>8.9253646012947482E-2</v>
      </c>
      <c r="AJ2097" s="46">
        <v>8.9502139859449631E-2</v>
      </c>
      <c r="AK2097" s="46">
        <v>1.6114327823184103</v>
      </c>
      <c r="AL2097" s="45">
        <v>1.6114327823184105</v>
      </c>
      <c r="AM2097" s="45">
        <v>3.5123686341451237E-2</v>
      </c>
      <c r="AN2097" s="45">
        <v>7.8837321060182902E-2</v>
      </c>
      <c r="AO2097" s="45">
        <v>0.13206768463727808</v>
      </c>
      <c r="AP2097" s="45">
        <v>0.19599702218469894</v>
      </c>
      <c r="AQ2097" s="45">
        <v>0.2688894537293664</v>
      </c>
      <c r="AR2097" s="45">
        <v>0.35089227611984475</v>
      </c>
      <c r="AS2097" s="45">
        <v>0.43970946880370826</v>
      </c>
      <c r="AT2097" s="45">
        <v>0.53111796152304036</v>
      </c>
      <c r="AU2097" s="45">
        <v>0.62218580369689835</v>
      </c>
      <c r="AV2097" s="45">
        <v>0.71433274444308592</v>
      </c>
      <c r="AW2097" s="45">
        <v>0.80785568612704706</v>
      </c>
      <c r="AX2097" s="45">
        <v>0.9007063414301697</v>
      </c>
      <c r="AY2097" s="45">
        <v>0.98975784416092005</v>
      </c>
      <c r="AZ2097" s="45">
        <v>1.0781169407290403</v>
      </c>
      <c r="BA2097" s="45">
        <v>1.1663916648157404</v>
      </c>
      <c r="BB2097" s="45">
        <v>1.2549090305823452</v>
      </c>
      <c r="BC2097" s="45">
        <v>1.343670302246913</v>
      </c>
      <c r="BD2097" s="45">
        <v>1.4326769964460135</v>
      </c>
      <c r="BE2097" s="45">
        <v>1.5219306424589609</v>
      </c>
      <c r="BF2097" s="45">
        <v>1.6114327823184105</v>
      </c>
    </row>
    <row r="2098" spans="1:58" ht="13.5" thickBot="1" x14ac:dyDescent="0.25">
      <c r="A2098" s="6" t="s">
        <v>1145</v>
      </c>
      <c r="B2098" s="6" t="s">
        <v>1140</v>
      </c>
      <c r="C2098" s="6" t="s">
        <v>856</v>
      </c>
      <c r="D2098" s="6" t="s">
        <v>1145</v>
      </c>
      <c r="E2098" s="6">
        <v>129.978191252653</v>
      </c>
      <c r="F2098" s="6" t="s">
        <v>314</v>
      </c>
      <c r="G2098" s="21" t="s">
        <v>1305</v>
      </c>
      <c r="H2098" s="21" t="s">
        <v>1172</v>
      </c>
      <c r="I2098" s="21" t="s">
        <v>1160</v>
      </c>
      <c r="J2098" s="21" t="s">
        <v>849</v>
      </c>
      <c r="K2098" s="21" t="s">
        <v>854</v>
      </c>
      <c r="L2098" s="21" t="s">
        <v>859</v>
      </c>
      <c r="M2098" s="3">
        <v>93.101069599290796</v>
      </c>
      <c r="N2098" s="3">
        <v>129.978191252653</v>
      </c>
      <c r="O2098" s="21" t="s">
        <v>1500</v>
      </c>
      <c r="P2098" s="21">
        <v>0</v>
      </c>
      <c r="Q2098" s="46">
        <v>7.7950908898946636E-5</v>
      </c>
      <c r="R2098" s="46">
        <v>1.0068345458660115E-4</v>
      </c>
      <c r="S2098" s="46">
        <v>1.2726161150643185E-4</v>
      </c>
      <c r="T2098" s="46">
        <v>1.5463634452374131E-4</v>
      </c>
      <c r="U2098" s="46">
        <v>1.8014061497463002E-4</v>
      </c>
      <c r="V2098" s="46">
        <v>2.0053056633258687E-4</v>
      </c>
      <c r="W2098" s="46">
        <v>2.1373888524874003E-4</v>
      </c>
      <c r="X2098" s="46">
        <v>2.2264515163823105E-4</v>
      </c>
      <c r="Y2098" s="46">
        <v>2.2741609109851209E-4</v>
      </c>
      <c r="Z2098" s="46">
        <v>2.2872025704933987E-4</v>
      </c>
      <c r="AA2098" s="46">
        <v>2.2779850957031745E-4</v>
      </c>
      <c r="AB2098" s="46">
        <v>2.2568074829848697E-4</v>
      </c>
      <c r="AC2098" s="46">
        <v>2.2316437849695403E-4</v>
      </c>
      <c r="AD2098" s="46">
        <v>2.2080978785713699E-4</v>
      </c>
      <c r="AE2098" s="46">
        <v>2.184987554409797E-4</v>
      </c>
      <c r="AF2098" s="46">
        <v>2.161557706900945E-4</v>
      </c>
      <c r="AG2098" s="46">
        <v>2.13836791141908E-4</v>
      </c>
      <c r="AH2098" s="46">
        <v>2.1154215210677051E-4</v>
      </c>
      <c r="AI2098" s="46">
        <v>2.0927159810136555E-4</v>
      </c>
      <c r="AJ2098" s="46">
        <v>2.0702487632398496E-4</v>
      </c>
      <c r="AK2098" s="46">
        <v>3.9075072538857598E-3</v>
      </c>
      <c r="AL2098" s="45">
        <v>3.9075072538857589E-3</v>
      </c>
      <c r="AM2098" s="45">
        <v>7.7950908898946636E-5</v>
      </c>
      <c r="AN2098" s="45">
        <v>1.7863436348554778E-4</v>
      </c>
      <c r="AO2098" s="45">
        <v>3.0589597499197966E-4</v>
      </c>
      <c r="AP2098" s="45">
        <v>4.60532319515721E-4</v>
      </c>
      <c r="AQ2098" s="45">
        <v>6.4067293449035099E-4</v>
      </c>
      <c r="AR2098" s="45">
        <v>8.4120350082293781E-4</v>
      </c>
      <c r="AS2098" s="45">
        <v>1.0549423860716778E-3</v>
      </c>
      <c r="AT2098" s="45">
        <v>1.2775875377099089E-3</v>
      </c>
      <c r="AU2098" s="45">
        <v>1.5050036288084209E-3</v>
      </c>
      <c r="AV2098" s="45">
        <v>1.7337238858577608E-3</v>
      </c>
      <c r="AW2098" s="45">
        <v>1.9615223954280781E-3</v>
      </c>
      <c r="AX2098" s="45">
        <v>2.1872031437265649E-3</v>
      </c>
      <c r="AY2098" s="45">
        <v>2.4103675222235188E-3</v>
      </c>
      <c r="AZ2098" s="45">
        <v>2.6311773100806558E-3</v>
      </c>
      <c r="BA2098" s="45">
        <v>2.8496760655216356E-3</v>
      </c>
      <c r="BB2098" s="45">
        <v>3.0658318362117303E-3</v>
      </c>
      <c r="BC2098" s="45">
        <v>3.2796686273536381E-3</v>
      </c>
      <c r="BD2098" s="45">
        <v>3.4912107794604088E-3</v>
      </c>
      <c r="BE2098" s="45">
        <v>3.7004823775617741E-3</v>
      </c>
      <c r="BF2098" s="45">
        <v>3.9075072538857589E-3</v>
      </c>
    </row>
    <row r="2099" spans="1:58" ht="13.5" thickBot="1" x14ac:dyDescent="0.25">
      <c r="A2099" s="6" t="s">
        <v>1356</v>
      </c>
      <c r="B2099" s="6" t="s">
        <v>1354</v>
      </c>
      <c r="C2099" s="6" t="s">
        <v>856</v>
      </c>
      <c r="D2099" s="6" t="s">
        <v>1356</v>
      </c>
      <c r="E2099" s="6">
        <v>63.300061105447014</v>
      </c>
      <c r="F2099" s="6" t="s">
        <v>314</v>
      </c>
      <c r="G2099" s="21" t="s">
        <v>1305</v>
      </c>
      <c r="H2099" s="21" t="s">
        <v>1172</v>
      </c>
      <c r="I2099" s="21" t="s">
        <v>1160</v>
      </c>
      <c r="J2099" s="21" t="s">
        <v>849</v>
      </c>
      <c r="K2099" s="21" t="s">
        <v>854</v>
      </c>
      <c r="L2099" s="21" t="s">
        <v>860</v>
      </c>
      <c r="M2099" s="3">
        <v>44.036650143824147</v>
      </c>
      <c r="N2099" s="3">
        <v>63.300061105447014</v>
      </c>
      <c r="O2099" s="21" t="s">
        <v>1500</v>
      </c>
      <c r="P2099" s="21">
        <v>0</v>
      </c>
      <c r="Q2099" s="46">
        <v>3.9182937483156645E-4</v>
      </c>
      <c r="R2099" s="46">
        <v>5.0609717864474359E-4</v>
      </c>
      <c r="S2099" s="46">
        <v>6.3969539779537706E-4</v>
      </c>
      <c r="T2099" s="46">
        <v>7.7729770001174479E-4</v>
      </c>
      <c r="U2099" s="46">
        <v>9.054979030300571E-4</v>
      </c>
      <c r="V2099" s="46">
        <v>1.0079903820310585E-3</v>
      </c>
      <c r="W2099" s="46">
        <v>1.0743835442993974E-3</v>
      </c>
      <c r="X2099" s="46">
        <v>1.1191519355955352E-3</v>
      </c>
      <c r="Y2099" s="46">
        <v>1.1431336216654771E-3</v>
      </c>
      <c r="Z2099" s="46">
        <v>1.1496891645886769E-3</v>
      </c>
      <c r="AA2099" s="46">
        <v>1.145055892910907E-3</v>
      </c>
      <c r="AB2099" s="46">
        <v>1.13441071780128E-3</v>
      </c>
      <c r="AC2099" s="46">
        <v>1.121761890223684E-3</v>
      </c>
      <c r="AD2099" s="46">
        <v>1.1099262645534332E-3</v>
      </c>
      <c r="AE2099" s="46">
        <v>1.0983095893968638E-3</v>
      </c>
      <c r="AF2099" s="46">
        <v>1.0865323020868545E-3</v>
      </c>
      <c r="AG2099" s="46">
        <v>1.0748756797402048E-3</v>
      </c>
      <c r="AH2099" s="46">
        <v>1.0633414078336694E-3</v>
      </c>
      <c r="AI2099" s="46">
        <v>1.05192820215043E-3</v>
      </c>
      <c r="AJ2099" s="46">
        <v>1.0406347919530872E-3</v>
      </c>
      <c r="AK2099" s="46">
        <v>1.9641542941144043E-2</v>
      </c>
      <c r="AL2099" s="45">
        <v>1.964154294114405E-2</v>
      </c>
      <c r="AM2099" s="45">
        <v>3.9182937483156645E-4</v>
      </c>
      <c r="AN2099" s="45">
        <v>8.9792655347630999E-4</v>
      </c>
      <c r="AO2099" s="45">
        <v>1.5376219512716872E-3</v>
      </c>
      <c r="AP2099" s="45">
        <v>2.3149196512834321E-3</v>
      </c>
      <c r="AQ2099" s="45">
        <v>3.2204175543134889E-3</v>
      </c>
      <c r="AR2099" s="45">
        <v>4.228407936344547E-3</v>
      </c>
      <c r="AS2099" s="45">
        <v>5.3027914806439442E-3</v>
      </c>
      <c r="AT2099" s="45">
        <v>6.4219434162394798E-3</v>
      </c>
      <c r="AU2099" s="45">
        <v>7.5650770379049569E-3</v>
      </c>
      <c r="AV2099" s="45">
        <v>8.7147662024936335E-3</v>
      </c>
      <c r="AW2099" s="45">
        <v>9.8598220954045409E-3</v>
      </c>
      <c r="AX2099" s="45">
        <v>1.0994232813205822E-2</v>
      </c>
      <c r="AY2099" s="45">
        <v>1.2115994703429505E-2</v>
      </c>
      <c r="AZ2099" s="45">
        <v>1.3225920967982939E-2</v>
      </c>
      <c r="BA2099" s="45">
        <v>1.4324230557379802E-2</v>
      </c>
      <c r="BB2099" s="45">
        <v>1.5410762859466657E-2</v>
      </c>
      <c r="BC2099" s="45">
        <v>1.6485638539206864E-2</v>
      </c>
      <c r="BD2099" s="45">
        <v>1.7548979947040532E-2</v>
      </c>
      <c r="BE2099" s="45">
        <v>1.8600908149190961E-2</v>
      </c>
      <c r="BF2099" s="45">
        <v>1.964154294114405E-2</v>
      </c>
    </row>
    <row r="2100" spans="1:58" ht="13.5" thickBot="1" x14ac:dyDescent="0.25">
      <c r="A2100" s="6" t="s">
        <v>1352</v>
      </c>
      <c r="B2100" s="6" t="s">
        <v>1137</v>
      </c>
      <c r="C2100" s="6" t="s">
        <v>856</v>
      </c>
      <c r="D2100" s="6" t="s">
        <v>1352</v>
      </c>
      <c r="E2100" s="6">
        <v>23.741417246659065</v>
      </c>
      <c r="F2100" s="6" t="s">
        <v>314</v>
      </c>
      <c r="G2100" s="21" t="s">
        <v>1305</v>
      </c>
      <c r="H2100" s="21" t="s">
        <v>1174</v>
      </c>
      <c r="I2100" s="21" t="s">
        <v>1160</v>
      </c>
      <c r="J2100" s="21" t="s">
        <v>849</v>
      </c>
      <c r="K2100" s="21" t="s">
        <v>850</v>
      </c>
      <c r="L2100" s="21" t="s">
        <v>857</v>
      </c>
      <c r="M2100" s="3">
        <v>19.3901793938156</v>
      </c>
      <c r="N2100" s="3">
        <v>23.741417246659065</v>
      </c>
      <c r="O2100" s="21" t="s">
        <v>1500</v>
      </c>
      <c r="P2100" s="21">
        <v>0</v>
      </c>
      <c r="Q2100" s="46">
        <v>2.2202170975241881E-2</v>
      </c>
      <c r="R2100" s="46">
        <v>2.9460152454576297E-2</v>
      </c>
      <c r="S2100" s="46">
        <v>3.7393027616900193E-2</v>
      </c>
      <c r="T2100" s="46">
        <v>4.5462412773383129E-2</v>
      </c>
      <c r="U2100" s="46">
        <v>5.302625601913994E-2</v>
      </c>
      <c r="V2100" s="46">
        <v>5.9481671191050016E-2</v>
      </c>
      <c r="W2100" s="46">
        <v>6.4423576221182638E-2</v>
      </c>
      <c r="X2100" s="46">
        <v>6.7752909049526383E-2</v>
      </c>
      <c r="Y2100" s="46">
        <v>6.9673293157587038E-2</v>
      </c>
      <c r="Z2100" s="46">
        <v>7.0574393695680651E-2</v>
      </c>
      <c r="AA2100" s="46">
        <v>7.0867122385301531E-2</v>
      </c>
      <c r="AB2100" s="46">
        <v>7.0863886201497125E-2</v>
      </c>
      <c r="AC2100" s="46">
        <v>7.0745151938578263E-2</v>
      </c>
      <c r="AD2100" s="46">
        <v>7.0592681490164289E-2</v>
      </c>
      <c r="AE2100" s="46">
        <v>7.04326447151679E-2</v>
      </c>
      <c r="AF2100" s="46">
        <v>8.0879326539033E-2</v>
      </c>
      <c r="AG2100" s="46">
        <v>7.9259297995033978E-2</v>
      </c>
      <c r="AH2100" s="46">
        <v>7.7865552622433123E-2</v>
      </c>
      <c r="AI2100" s="46">
        <v>7.6732309671168869E-2</v>
      </c>
      <c r="AJ2100" s="46">
        <v>7.5613446866984693E-2</v>
      </c>
      <c r="AK2100" s="46">
        <v>1.0727763074016581</v>
      </c>
      <c r="AL2100" s="45">
        <v>1.0727763074016581</v>
      </c>
      <c r="AM2100" s="45">
        <v>2.2202170975241881E-2</v>
      </c>
      <c r="AN2100" s="45">
        <v>5.1662323429818177E-2</v>
      </c>
      <c r="AO2100" s="45">
        <v>8.905535104671837E-2</v>
      </c>
      <c r="AP2100" s="45">
        <v>0.1345177638201015</v>
      </c>
      <c r="AQ2100" s="45">
        <v>0.18754401983924143</v>
      </c>
      <c r="AR2100" s="45">
        <v>0.24702569103029146</v>
      </c>
      <c r="AS2100" s="45">
        <v>0.31144926725147409</v>
      </c>
      <c r="AT2100" s="45">
        <v>0.3792021763010005</v>
      </c>
      <c r="AU2100" s="45">
        <v>0.44887546945858753</v>
      </c>
      <c r="AV2100" s="45">
        <v>0.51944986315426822</v>
      </c>
      <c r="AW2100" s="45">
        <v>0.59031698553956979</v>
      </c>
      <c r="AX2100" s="45">
        <v>0.66118087174106688</v>
      </c>
      <c r="AY2100" s="45">
        <v>0.7319260236796451</v>
      </c>
      <c r="AZ2100" s="45">
        <v>0.80251870516980939</v>
      </c>
      <c r="BA2100" s="45">
        <v>0.87295134988497725</v>
      </c>
      <c r="BB2100" s="45">
        <v>0.9538306764240102</v>
      </c>
      <c r="BC2100" s="45">
        <v>1.0330899744190443</v>
      </c>
      <c r="BD2100" s="45">
        <v>1.0727763074016581</v>
      </c>
      <c r="BE2100" s="45">
        <v>1.0727763074016581</v>
      </c>
      <c r="BF2100" s="45">
        <v>1.0727763074016581</v>
      </c>
    </row>
    <row r="2101" spans="1:58" ht="13.5" thickBot="1" x14ac:dyDescent="0.25">
      <c r="A2101" s="6" t="s">
        <v>1138</v>
      </c>
      <c r="B2101" s="6" t="s">
        <v>1142</v>
      </c>
      <c r="C2101" s="6" t="s">
        <v>856</v>
      </c>
      <c r="D2101" s="6" t="s">
        <v>1138</v>
      </c>
      <c r="E2101" s="6">
        <v>36.645104452083267</v>
      </c>
      <c r="F2101" s="6" t="s">
        <v>314</v>
      </c>
      <c r="G2101" s="21" t="s">
        <v>1305</v>
      </c>
      <c r="H2101" s="21" t="s">
        <v>1174</v>
      </c>
      <c r="I2101" s="21" t="s">
        <v>1160</v>
      </c>
      <c r="J2101" s="21" t="s">
        <v>849</v>
      </c>
      <c r="K2101" s="21" t="s">
        <v>850</v>
      </c>
      <c r="L2101" s="21" t="s">
        <v>858</v>
      </c>
      <c r="M2101" s="3">
        <v>29.647037259803927</v>
      </c>
      <c r="N2101" s="3">
        <v>36.645104452083267</v>
      </c>
      <c r="O2101" s="21" t="s">
        <v>1500</v>
      </c>
      <c r="P2101" s="21">
        <v>0</v>
      </c>
      <c r="Q2101" s="46">
        <v>0.19379195171699076</v>
      </c>
      <c r="R2101" s="46">
        <v>0.25714334190196186</v>
      </c>
      <c r="S2101" s="46">
        <v>0.32638555078992576</v>
      </c>
      <c r="T2101" s="46">
        <v>0.39681928902096408</v>
      </c>
      <c r="U2101" s="46">
        <v>0.46284039779952224</v>
      </c>
      <c r="V2101" s="46">
        <v>0.51918657704041493</v>
      </c>
      <c r="W2101" s="46">
        <v>0.56232206239711124</v>
      </c>
      <c r="X2101" s="46">
        <v>0.59138218932972786</v>
      </c>
      <c r="Y2101" s="46">
        <v>0.60814428816962796</v>
      </c>
      <c r="Z2101" s="46">
        <v>0.6160095564879885</v>
      </c>
      <c r="AA2101" s="46">
        <v>0.61856464284186108</v>
      </c>
      <c r="AB2101" s="46">
        <v>0.61853639576745256</v>
      </c>
      <c r="AC2101" s="46">
        <v>0.61750002213658617</v>
      </c>
      <c r="AD2101" s="46">
        <v>0.61616918175119073</v>
      </c>
      <c r="AE2101" s="46">
        <v>0.61477229858117866</v>
      </c>
      <c r="AF2101" s="46">
        <v>0.70595630314860458</v>
      </c>
      <c r="AG2101" s="46">
        <v>0.69181586193999989</v>
      </c>
      <c r="AH2101" s="46">
        <v>0.67965053647457407</v>
      </c>
      <c r="AI2101" s="46">
        <v>0.66975900994142934</v>
      </c>
      <c r="AJ2101" s="46">
        <v>0.65999300071790856</v>
      </c>
      <c r="AK2101" s="46">
        <v>9.3637426087269766</v>
      </c>
      <c r="AL2101" s="45">
        <v>9.3637426087269766</v>
      </c>
      <c r="AM2101" s="45">
        <v>0.19379195171699076</v>
      </c>
      <c r="AN2101" s="45">
        <v>0.45093529361895263</v>
      </c>
      <c r="AO2101" s="45">
        <v>0.77732084440887839</v>
      </c>
      <c r="AP2101" s="45">
        <v>1.1741401334298425</v>
      </c>
      <c r="AQ2101" s="45">
        <v>1.6369805312293648</v>
      </c>
      <c r="AR2101" s="45">
        <v>2.1561671082697798</v>
      </c>
      <c r="AS2101" s="45">
        <v>2.7184891706668912</v>
      </c>
      <c r="AT2101" s="45">
        <v>3.309871359996619</v>
      </c>
      <c r="AU2101" s="45">
        <v>3.9180156481662469</v>
      </c>
      <c r="AV2101" s="45">
        <v>4.5340252046542355</v>
      </c>
      <c r="AW2101" s="45">
        <v>5.1525898474960963</v>
      </c>
      <c r="AX2101" s="45">
        <v>5.7711262432635486</v>
      </c>
      <c r="AY2101" s="45">
        <v>6.3886262654001351</v>
      </c>
      <c r="AZ2101" s="45">
        <v>7.0047954471513254</v>
      </c>
      <c r="BA2101" s="45">
        <v>7.6195677457325042</v>
      </c>
      <c r="BB2101" s="45">
        <v>8.3255240488811086</v>
      </c>
      <c r="BC2101" s="45">
        <v>9.017339910821109</v>
      </c>
      <c r="BD2101" s="45">
        <v>9.3637426087269766</v>
      </c>
      <c r="BE2101" s="45">
        <v>9.3637426087269766</v>
      </c>
      <c r="BF2101" s="45">
        <v>9.3637426087269766</v>
      </c>
    </row>
    <row r="2102" spans="1:58" ht="13.5" thickBot="1" x14ac:dyDescent="0.25">
      <c r="A2102" s="6" t="s">
        <v>1145</v>
      </c>
      <c r="B2102" s="6" t="s">
        <v>1140</v>
      </c>
      <c r="C2102" s="6" t="s">
        <v>856</v>
      </c>
      <c r="D2102" s="6" t="s">
        <v>1145</v>
      </c>
      <c r="E2102" s="6">
        <v>129.978191252653</v>
      </c>
      <c r="F2102" s="6" t="s">
        <v>314</v>
      </c>
      <c r="G2102" s="21" t="s">
        <v>1305</v>
      </c>
      <c r="H2102" s="21" t="s">
        <v>1174</v>
      </c>
      <c r="I2102" s="21" t="s">
        <v>1160</v>
      </c>
      <c r="J2102" s="21" t="s">
        <v>849</v>
      </c>
      <c r="K2102" s="21" t="s">
        <v>854</v>
      </c>
      <c r="L2102" s="21" t="s">
        <v>859</v>
      </c>
      <c r="M2102" s="3">
        <v>93.101069599290796</v>
      </c>
      <c r="N2102" s="3">
        <v>129.978191252653</v>
      </c>
      <c r="O2102" s="21" t="s">
        <v>1500</v>
      </c>
      <c r="P2102" s="21">
        <v>0</v>
      </c>
      <c r="Q2102" s="46">
        <v>1.6097974065812468E-3</v>
      </c>
      <c r="R2102" s="46">
        <v>2.1121533649051416E-3</v>
      </c>
      <c r="S2102" s="46">
        <v>2.6535688303640564E-3</v>
      </c>
      <c r="T2102" s="46">
        <v>3.1952619762737359E-3</v>
      </c>
      <c r="U2102" s="46">
        <v>3.692574710842461E-3</v>
      </c>
      <c r="V2102" s="46">
        <v>4.1049928251194155E-3</v>
      </c>
      <c r="W2102" s="46">
        <v>4.4069256309635305E-3</v>
      </c>
      <c r="X2102" s="46">
        <v>4.5944220026820255E-3</v>
      </c>
      <c r="Y2102" s="46">
        <v>4.6839546540479726E-3</v>
      </c>
      <c r="Z2102" s="46">
        <v>4.7038114817231089E-3</v>
      </c>
      <c r="AA2102" s="46">
        <v>4.6828503896060823E-3</v>
      </c>
      <c r="AB2102" s="46">
        <v>4.6425729282092579E-3</v>
      </c>
      <c r="AC2102" s="46">
        <v>4.5952051300285181E-3</v>
      </c>
      <c r="AD2102" s="46">
        <v>4.5460806892759619E-3</v>
      </c>
      <c r="AE2102" s="46">
        <v>4.496960320834382E-3</v>
      </c>
      <c r="AF2102" s="46">
        <v>4.6547709703314809E-3</v>
      </c>
      <c r="AG2102" s="46">
        <v>4.5844334922089079E-3</v>
      </c>
      <c r="AH2102" s="46">
        <v>4.5176841106783589E-3</v>
      </c>
      <c r="AI2102" s="46">
        <v>4.4518458679417864E-3</v>
      </c>
      <c r="AJ2102" s="46">
        <v>4.387602636693016E-3</v>
      </c>
      <c r="AK2102" s="46">
        <v>6.375448452529052E-2</v>
      </c>
      <c r="AL2102" s="45">
        <v>6.375448452529052E-2</v>
      </c>
      <c r="AM2102" s="45">
        <v>1.6097974065812468E-3</v>
      </c>
      <c r="AN2102" s="45">
        <v>3.7219507714863886E-3</v>
      </c>
      <c r="AO2102" s="45">
        <v>6.375519601850445E-3</v>
      </c>
      <c r="AP2102" s="45">
        <v>9.5707815781241809E-3</v>
      </c>
      <c r="AQ2102" s="45">
        <v>1.3263356288966643E-2</v>
      </c>
      <c r="AR2102" s="45">
        <v>1.7368349114086058E-2</v>
      </c>
      <c r="AS2102" s="45">
        <v>2.1775274745049589E-2</v>
      </c>
      <c r="AT2102" s="45">
        <v>2.6369696747731614E-2</v>
      </c>
      <c r="AU2102" s="45">
        <v>3.1053651401779587E-2</v>
      </c>
      <c r="AV2102" s="45">
        <v>3.5757462883502698E-2</v>
      </c>
      <c r="AW2102" s="45">
        <v>4.0440313273108777E-2</v>
      </c>
      <c r="AX2102" s="45">
        <v>4.5082886201318034E-2</v>
      </c>
      <c r="AY2102" s="45">
        <v>4.9678091331346555E-2</v>
      </c>
      <c r="AZ2102" s="45">
        <v>5.4224172020622519E-2</v>
      </c>
      <c r="BA2102" s="45">
        <v>5.87211323414569E-2</v>
      </c>
      <c r="BB2102" s="45">
        <v>6.3375903311788384E-2</v>
      </c>
      <c r="BC2102" s="45">
        <v>6.375448452529052E-2</v>
      </c>
      <c r="BD2102" s="45">
        <v>6.375448452529052E-2</v>
      </c>
      <c r="BE2102" s="45">
        <v>6.375448452529052E-2</v>
      </c>
      <c r="BF2102" s="45">
        <v>6.375448452529052E-2</v>
      </c>
    </row>
    <row r="2103" spans="1:58" ht="13.5" thickBot="1" x14ac:dyDescent="0.25">
      <c r="A2103" s="6" t="s">
        <v>1356</v>
      </c>
      <c r="B2103" s="6" t="s">
        <v>1354</v>
      </c>
      <c r="C2103" s="6" t="s">
        <v>856</v>
      </c>
      <c r="D2103" s="6" t="s">
        <v>1356</v>
      </c>
      <c r="E2103" s="6">
        <v>63.300061105447014</v>
      </c>
      <c r="F2103" s="6" t="s">
        <v>314</v>
      </c>
      <c r="G2103" s="21" t="s">
        <v>1305</v>
      </c>
      <c r="H2103" s="21" t="s">
        <v>1174</v>
      </c>
      <c r="I2103" s="21" t="s">
        <v>1160</v>
      </c>
      <c r="J2103" s="21" t="s">
        <v>849</v>
      </c>
      <c r="K2103" s="21" t="s">
        <v>854</v>
      </c>
      <c r="L2103" s="21" t="s">
        <v>860</v>
      </c>
      <c r="M2103" s="3">
        <v>44.036650143824147</v>
      </c>
      <c r="N2103" s="3">
        <v>63.300061105447014</v>
      </c>
      <c r="O2103" s="21" t="s">
        <v>1500</v>
      </c>
      <c r="P2103" s="21">
        <v>0</v>
      </c>
      <c r="Q2103" s="46">
        <v>8.0918352375328184E-3</v>
      </c>
      <c r="R2103" s="46">
        <v>1.0616986308550335E-2</v>
      </c>
      <c r="S2103" s="46">
        <v>1.3338474567653557E-2</v>
      </c>
      <c r="T2103" s="46">
        <v>1.606135862007033E-2</v>
      </c>
      <c r="U2103" s="46">
        <v>1.8561159336113981E-2</v>
      </c>
      <c r="V2103" s="46">
        <v>2.0634227298616418E-2</v>
      </c>
      <c r="W2103" s="46">
        <v>2.2151927915916591E-2</v>
      </c>
      <c r="X2103" s="46">
        <v>2.3094400391880716E-2</v>
      </c>
      <c r="Y2103" s="46">
        <v>2.3544446751920082E-2</v>
      </c>
      <c r="Z2103" s="46">
        <v>2.3644259422278727E-2</v>
      </c>
      <c r="AA2103" s="46">
        <v>2.3538896037348239E-2</v>
      </c>
      <c r="AB2103" s="46">
        <v>2.3336436659493136E-2</v>
      </c>
      <c r="AC2103" s="46">
        <v>2.3098336873224212E-2</v>
      </c>
      <c r="AD2103" s="46">
        <v>2.2851407117293117E-2</v>
      </c>
      <c r="AE2103" s="46">
        <v>2.2604497831310171E-2</v>
      </c>
      <c r="AF2103" s="46">
        <v>2.3397751547111902E-2</v>
      </c>
      <c r="AG2103" s="46">
        <v>2.3044191973923031E-2</v>
      </c>
      <c r="AH2103" s="46">
        <v>2.2708668388567343E-2</v>
      </c>
      <c r="AI2103" s="46">
        <v>2.2377724749091343E-2</v>
      </c>
      <c r="AJ2103" s="46">
        <v>2.2054798621700081E-2</v>
      </c>
      <c r="AK2103" s="46">
        <v>0.32046938473338227</v>
      </c>
      <c r="AL2103" s="45">
        <v>0.32046938473338227</v>
      </c>
      <c r="AM2103" s="45">
        <v>8.0918352375328184E-3</v>
      </c>
      <c r="AN2103" s="45">
        <v>1.8708821546083151E-2</v>
      </c>
      <c r="AO2103" s="45">
        <v>3.204729611373671E-2</v>
      </c>
      <c r="AP2103" s="45">
        <v>4.8108654733807044E-2</v>
      </c>
      <c r="AQ2103" s="45">
        <v>6.6669814069921021E-2</v>
      </c>
      <c r="AR2103" s="45">
        <v>8.7304041368537436E-2</v>
      </c>
      <c r="AS2103" s="45">
        <v>0.10945596928445403</v>
      </c>
      <c r="AT2103" s="45">
        <v>0.13255036967633474</v>
      </c>
      <c r="AU2103" s="45">
        <v>0.15609481642825482</v>
      </c>
      <c r="AV2103" s="45">
        <v>0.17973907585053356</v>
      </c>
      <c r="AW2103" s="45">
        <v>0.2032779718878818</v>
      </c>
      <c r="AX2103" s="45">
        <v>0.22661440854737494</v>
      </c>
      <c r="AY2103" s="45">
        <v>0.24971274542059915</v>
      </c>
      <c r="AZ2103" s="45">
        <v>0.27256415253789229</v>
      </c>
      <c r="BA2103" s="45">
        <v>0.29516865036920248</v>
      </c>
      <c r="BB2103" s="45">
        <v>0.31856640191631436</v>
      </c>
      <c r="BC2103" s="45">
        <v>0.32046938473338227</v>
      </c>
      <c r="BD2103" s="45">
        <v>0.32046938473338227</v>
      </c>
      <c r="BE2103" s="45">
        <v>0.32046938473338227</v>
      </c>
      <c r="BF2103" s="45">
        <v>0.32046938473338227</v>
      </c>
    </row>
    <row r="2104" spans="1:58" ht="13.5" thickBot="1" x14ac:dyDescent="0.25">
      <c r="A2104" s="6" t="s">
        <v>1145</v>
      </c>
      <c r="B2104" s="6" t="s">
        <v>1357</v>
      </c>
      <c r="C2104" s="6" t="s">
        <v>861</v>
      </c>
      <c r="D2104" s="6" t="s">
        <v>1145</v>
      </c>
      <c r="E2104" s="6">
        <v>118.55239697444932</v>
      </c>
      <c r="F2104" s="6" t="s">
        <v>862</v>
      </c>
      <c r="G2104" s="21" t="s">
        <v>1305</v>
      </c>
      <c r="H2104" s="21" t="s">
        <v>1172</v>
      </c>
      <c r="I2104" s="21" t="s">
        <v>1160</v>
      </c>
      <c r="J2104" s="21" t="s">
        <v>849</v>
      </c>
      <c r="K2104" s="21" t="s">
        <v>850</v>
      </c>
      <c r="L2104" s="21" t="s">
        <v>863</v>
      </c>
      <c r="M2104" s="3">
        <v>78.142735030573178</v>
      </c>
      <c r="N2104" s="3">
        <v>118.55239697444932</v>
      </c>
      <c r="O2104" s="21" t="s">
        <v>1501</v>
      </c>
      <c r="P2104" s="21">
        <v>0</v>
      </c>
      <c r="Q2104" s="46">
        <v>3.0069920403246169E-2</v>
      </c>
      <c r="R2104" s="46">
        <v>3.8350108222043454E-2</v>
      </c>
      <c r="S2104" s="46">
        <v>4.5926992791093212E-2</v>
      </c>
      <c r="T2104" s="46">
        <v>5.3831881442790601E-2</v>
      </c>
      <c r="U2104" s="46">
        <v>6.0386889054615887E-2</v>
      </c>
      <c r="V2104" s="46">
        <v>6.7866212147830327E-2</v>
      </c>
      <c r="W2104" s="46">
        <v>7.4720273640365403E-2</v>
      </c>
      <c r="X2104" s="46">
        <v>7.9413090502711836E-2</v>
      </c>
      <c r="Y2104" s="46">
        <v>8.2656698077322344E-2</v>
      </c>
      <c r="Z2104" s="46">
        <v>8.7924319396817371E-2</v>
      </c>
      <c r="AA2104" s="46">
        <v>9.3938843149406107E-2</v>
      </c>
      <c r="AB2104" s="46">
        <v>9.7988618299854557E-2</v>
      </c>
      <c r="AC2104" s="46">
        <v>9.8401336285177193E-2</v>
      </c>
      <c r="AD2104" s="46">
        <v>0.10180472870334234</v>
      </c>
      <c r="AE2104" s="46">
        <v>0.10564303015431982</v>
      </c>
      <c r="AF2104" s="46">
        <v>0.10965524006860704</v>
      </c>
      <c r="AG2104" s="46">
        <v>0.10995520462628249</v>
      </c>
      <c r="AH2104" s="46">
        <v>0.11025703440009889</v>
      </c>
      <c r="AI2104" s="46">
        <v>0.11056074493857462</v>
      </c>
      <c r="AJ2104" s="46">
        <v>0.11086635192624315</v>
      </c>
      <c r="AK2104" s="46">
        <v>1.6702175182307428</v>
      </c>
      <c r="AL2104" s="45">
        <v>1.6702175182307428</v>
      </c>
      <c r="AM2104" s="45">
        <v>3.0069920403246169E-2</v>
      </c>
      <c r="AN2104" s="45">
        <v>6.8420028625289619E-2</v>
      </c>
      <c r="AO2104" s="45">
        <v>0.11434702141638284</v>
      </c>
      <c r="AP2104" s="45">
        <v>0.16817890285917345</v>
      </c>
      <c r="AQ2104" s="45">
        <v>0.22856579191378934</v>
      </c>
      <c r="AR2104" s="45">
        <v>0.29643200406161968</v>
      </c>
      <c r="AS2104" s="45">
        <v>0.37115227770198511</v>
      </c>
      <c r="AT2104" s="45">
        <v>0.45056536820469695</v>
      </c>
      <c r="AU2104" s="45">
        <v>0.53322206628201929</v>
      </c>
      <c r="AV2104" s="45">
        <v>0.62114638567883662</v>
      </c>
      <c r="AW2104" s="45">
        <v>0.71508522882824277</v>
      </c>
      <c r="AX2104" s="45">
        <v>0.81307384712809738</v>
      </c>
      <c r="AY2104" s="45">
        <v>0.9114751834132746</v>
      </c>
      <c r="AZ2104" s="45">
        <v>1.0132799121166169</v>
      </c>
      <c r="BA2104" s="45">
        <v>1.1189229422709368</v>
      </c>
      <c r="BB2104" s="45">
        <v>1.2285781823395439</v>
      </c>
      <c r="BC2104" s="45">
        <v>1.3385333869658262</v>
      </c>
      <c r="BD2104" s="45">
        <v>1.4487904213659251</v>
      </c>
      <c r="BE2104" s="45">
        <v>1.5593511663044997</v>
      </c>
      <c r="BF2104" s="45">
        <v>1.6702175182307428</v>
      </c>
    </row>
    <row r="2105" spans="1:58" ht="13.5" thickBot="1" x14ac:dyDescent="0.25">
      <c r="A2105" s="6" t="s">
        <v>1145</v>
      </c>
      <c r="B2105" s="6" t="s">
        <v>1357</v>
      </c>
      <c r="C2105" s="6" t="s">
        <v>861</v>
      </c>
      <c r="D2105" s="6" t="s">
        <v>1145</v>
      </c>
      <c r="E2105" s="6">
        <v>118.55239697444932</v>
      </c>
      <c r="F2105" s="6" t="s">
        <v>862</v>
      </c>
      <c r="G2105" s="21" t="s">
        <v>1305</v>
      </c>
      <c r="H2105" s="21" t="s">
        <v>1172</v>
      </c>
      <c r="I2105" s="21" t="s">
        <v>1160</v>
      </c>
      <c r="J2105" s="21" t="s">
        <v>849</v>
      </c>
      <c r="K2105" s="21" t="s">
        <v>852</v>
      </c>
      <c r="L2105" s="21" t="s">
        <v>863</v>
      </c>
      <c r="M2105" s="3">
        <v>78.142735030573178</v>
      </c>
      <c r="N2105" s="3">
        <v>118.55239697444932</v>
      </c>
      <c r="O2105" s="21" t="s">
        <v>1501</v>
      </c>
      <c r="P2105" s="21">
        <v>0</v>
      </c>
      <c r="Q2105" s="46">
        <v>6.7271862478809489E-3</v>
      </c>
      <c r="R2105" s="46">
        <v>8.967292891612447E-3</v>
      </c>
      <c r="S2105" s="46">
        <v>1.1177475516694627E-2</v>
      </c>
      <c r="T2105" s="46">
        <v>1.3823939454309564E-2</v>
      </c>
      <c r="U2105" s="46">
        <v>1.6412833440197741E-2</v>
      </c>
      <c r="V2105" s="46">
        <v>1.9238373919253093E-2</v>
      </c>
      <c r="W2105" s="46">
        <v>2.1348317021579005E-2</v>
      </c>
      <c r="X2105" s="46">
        <v>2.3521440142730821E-2</v>
      </c>
      <c r="Y2105" s="46">
        <v>2.5678745265955316E-2</v>
      </c>
      <c r="Z2105" s="46">
        <v>2.7565675451072323E-2</v>
      </c>
      <c r="AA2105" s="46">
        <v>2.9131548083773964E-2</v>
      </c>
      <c r="AB2105" s="46">
        <v>3.0037174077174968E-2</v>
      </c>
      <c r="AC2105" s="46">
        <v>3.0997034883403638E-2</v>
      </c>
      <c r="AD2105" s="46">
        <v>3.1917190540515158E-2</v>
      </c>
      <c r="AE2105" s="46">
        <v>3.2892423827232939E-2</v>
      </c>
      <c r="AF2105" s="46">
        <v>3.393921941599868E-2</v>
      </c>
      <c r="AG2105" s="46">
        <v>3.3834205055614748E-2</v>
      </c>
      <c r="AH2105" s="46">
        <v>3.3732883347800627E-2</v>
      </c>
      <c r="AI2105" s="46">
        <v>3.3635103945621109E-2</v>
      </c>
      <c r="AJ2105" s="46">
        <v>3.3540722634352274E-2</v>
      </c>
      <c r="AK2105" s="46">
        <v>0.49811878516277397</v>
      </c>
      <c r="AL2105" s="45">
        <v>0.49811878516277397</v>
      </c>
      <c r="AM2105" s="45">
        <v>6.7271862478809489E-3</v>
      </c>
      <c r="AN2105" s="45">
        <v>1.5694479139493397E-2</v>
      </c>
      <c r="AO2105" s="45">
        <v>2.6871954656188024E-2</v>
      </c>
      <c r="AP2105" s="45">
        <v>4.0695894110497587E-2</v>
      </c>
      <c r="AQ2105" s="45">
        <v>5.7108727550695328E-2</v>
      </c>
      <c r="AR2105" s="45">
        <v>7.6347101469948414E-2</v>
      </c>
      <c r="AS2105" s="45">
        <v>9.7695418491527422E-2</v>
      </c>
      <c r="AT2105" s="45">
        <v>0.12121685863425824</v>
      </c>
      <c r="AU2105" s="45">
        <v>0.14689560390021356</v>
      </c>
      <c r="AV2105" s="45">
        <v>0.17446127935128589</v>
      </c>
      <c r="AW2105" s="45">
        <v>0.20359282743505985</v>
      </c>
      <c r="AX2105" s="45">
        <v>0.23363000151223481</v>
      </c>
      <c r="AY2105" s="45">
        <v>0.26462703639563845</v>
      </c>
      <c r="AZ2105" s="45">
        <v>0.29654422693615362</v>
      </c>
      <c r="BA2105" s="45">
        <v>0.32943665076338657</v>
      </c>
      <c r="BB2105" s="45">
        <v>0.36337587017938527</v>
      </c>
      <c r="BC2105" s="45">
        <v>0.39721007523500002</v>
      </c>
      <c r="BD2105" s="45">
        <v>0.43094295858280063</v>
      </c>
      <c r="BE2105" s="45">
        <v>0.46457806252842171</v>
      </c>
      <c r="BF2105" s="45">
        <v>0.49811878516277397</v>
      </c>
    </row>
    <row r="2106" spans="1:58" ht="13.5" thickBot="1" x14ac:dyDescent="0.25">
      <c r="A2106" s="6" t="s">
        <v>1145</v>
      </c>
      <c r="B2106" s="6" t="s">
        <v>1357</v>
      </c>
      <c r="C2106" s="6" t="s">
        <v>861</v>
      </c>
      <c r="D2106" s="6" t="s">
        <v>1145</v>
      </c>
      <c r="E2106" s="6">
        <v>118.55239697444932</v>
      </c>
      <c r="F2106" s="6" t="s">
        <v>862</v>
      </c>
      <c r="G2106" s="21" t="s">
        <v>1305</v>
      </c>
      <c r="H2106" s="21" t="s">
        <v>1172</v>
      </c>
      <c r="I2106" s="21" t="s">
        <v>1160</v>
      </c>
      <c r="J2106" s="21" t="s">
        <v>849</v>
      </c>
      <c r="K2106" s="21" t="s">
        <v>853</v>
      </c>
      <c r="L2106" s="21" t="s">
        <v>863</v>
      </c>
      <c r="M2106" s="3">
        <v>78.142735030573178</v>
      </c>
      <c r="N2106" s="3">
        <v>118.55239697444932</v>
      </c>
      <c r="O2106" s="21" t="s">
        <v>1501</v>
      </c>
      <c r="P2106" s="21">
        <v>0</v>
      </c>
      <c r="Q2106" s="46">
        <v>1.5174137748801097E-3</v>
      </c>
      <c r="R2106" s="46">
        <v>2.0329920644706766E-3</v>
      </c>
      <c r="S2106" s="46">
        <v>2.5366099959376553E-3</v>
      </c>
      <c r="T2106" s="46">
        <v>3.1526219703770656E-3</v>
      </c>
      <c r="U2106" s="46">
        <v>3.7338501220116676E-3</v>
      </c>
      <c r="V2106" s="46">
        <v>4.3761500658881462E-3</v>
      </c>
      <c r="W2106" s="46">
        <v>4.838079762695905E-3</v>
      </c>
      <c r="X2106" s="46">
        <v>5.3247680468516438E-3</v>
      </c>
      <c r="Y2106" s="46">
        <v>5.7943179499990501E-3</v>
      </c>
      <c r="Z2106" s="46">
        <v>6.2367177286281701E-3</v>
      </c>
      <c r="AA2106" s="46">
        <v>6.6029538604600885E-3</v>
      </c>
      <c r="AB2106" s="46">
        <v>6.8086077765705799E-3</v>
      </c>
      <c r="AC2106" s="46">
        <v>7.0272065972000856E-3</v>
      </c>
      <c r="AD2106" s="46">
        <v>7.2121155437876172E-3</v>
      </c>
      <c r="AE2106" s="46">
        <v>7.4717862152597252E-3</v>
      </c>
      <c r="AF2106" s="46">
        <v>7.7074343196536941E-3</v>
      </c>
      <c r="AG2106" s="46">
        <v>7.6816851662979283E-3</v>
      </c>
      <c r="AH2106" s="46">
        <v>7.6569971383069896E-3</v>
      </c>
      <c r="AI2106" s="46">
        <v>7.6333201343716205E-3</v>
      </c>
      <c r="AJ2106" s="46">
        <v>7.6106064220529566E-3</v>
      </c>
      <c r="AK2106" s="46">
        <v>0.11295623465570137</v>
      </c>
      <c r="AL2106" s="45">
        <v>0.11295623465570137</v>
      </c>
      <c r="AM2106" s="45">
        <v>1.5174137748801097E-3</v>
      </c>
      <c r="AN2106" s="45">
        <v>3.5504058393507863E-3</v>
      </c>
      <c r="AO2106" s="45">
        <v>6.087015835288442E-3</v>
      </c>
      <c r="AP2106" s="45">
        <v>9.2396378056655085E-3</v>
      </c>
      <c r="AQ2106" s="45">
        <v>1.2973487927677177E-2</v>
      </c>
      <c r="AR2106" s="45">
        <v>1.7349637993565321E-2</v>
      </c>
      <c r="AS2106" s="45">
        <v>2.2187717756261226E-2</v>
      </c>
      <c r="AT2106" s="45">
        <v>2.7512485803112871E-2</v>
      </c>
      <c r="AU2106" s="45">
        <v>3.3306803753111923E-2</v>
      </c>
      <c r="AV2106" s="45">
        <v>3.954352148174009E-2</v>
      </c>
      <c r="AW2106" s="45">
        <v>4.6146475342200177E-2</v>
      </c>
      <c r="AX2106" s="45">
        <v>5.2955083118770757E-2</v>
      </c>
      <c r="AY2106" s="45">
        <v>5.9982289715970846E-2</v>
      </c>
      <c r="AZ2106" s="45">
        <v>6.7194405259758463E-2</v>
      </c>
      <c r="BA2106" s="45">
        <v>7.4666191475018184E-2</v>
      </c>
      <c r="BB2106" s="45">
        <v>8.2373625794671876E-2</v>
      </c>
      <c r="BC2106" s="45">
        <v>9.0055310960969803E-2</v>
      </c>
      <c r="BD2106" s="45">
        <v>9.7712308099276793E-2</v>
      </c>
      <c r="BE2106" s="45">
        <v>0.10534562823364842</v>
      </c>
      <c r="BF2106" s="45">
        <v>0.11295623465570137</v>
      </c>
    </row>
    <row r="2107" spans="1:58" ht="13.5" thickBot="1" x14ac:dyDescent="0.25">
      <c r="A2107" s="6" t="s">
        <v>1145</v>
      </c>
      <c r="B2107" s="6" t="s">
        <v>1357</v>
      </c>
      <c r="C2107" s="6" t="s">
        <v>861</v>
      </c>
      <c r="D2107" s="6" t="s">
        <v>1145</v>
      </c>
      <c r="E2107" s="6">
        <v>118.55239697444932</v>
      </c>
      <c r="F2107" s="6" t="s">
        <v>862</v>
      </c>
      <c r="G2107" s="21" t="s">
        <v>1305</v>
      </c>
      <c r="H2107" s="21" t="s">
        <v>1172</v>
      </c>
      <c r="I2107" s="21" t="s">
        <v>1160</v>
      </c>
      <c r="J2107" s="21" t="s">
        <v>849</v>
      </c>
      <c r="K2107" s="21" t="s">
        <v>854</v>
      </c>
      <c r="L2107" s="21" t="s">
        <v>863</v>
      </c>
      <c r="M2107" s="3">
        <v>78.142735030573178</v>
      </c>
      <c r="N2107" s="3">
        <v>118.55239697444932</v>
      </c>
      <c r="O2107" s="21" t="s">
        <v>1501</v>
      </c>
      <c r="P2107" s="21">
        <v>0</v>
      </c>
      <c r="Q2107" s="46">
        <v>5.6190489087000516E-4</v>
      </c>
      <c r="R2107" s="46">
        <v>7.437016192890309E-4</v>
      </c>
      <c r="S2107" s="46">
        <v>9.2437431674572204E-4</v>
      </c>
      <c r="T2107" s="46">
        <v>1.0961831226279407E-3</v>
      </c>
      <c r="U2107" s="46">
        <v>1.2563261215472092E-3</v>
      </c>
      <c r="V2107" s="46">
        <v>1.3971261708650776E-3</v>
      </c>
      <c r="W2107" s="46">
        <v>1.5137565403018894E-3</v>
      </c>
      <c r="X2107" s="46">
        <v>1.6283449513694493E-3</v>
      </c>
      <c r="Y2107" s="46">
        <v>1.7375604124298498E-3</v>
      </c>
      <c r="Z2107" s="46">
        <v>1.8371047534847587E-3</v>
      </c>
      <c r="AA2107" s="46">
        <v>1.9261929042680343E-3</v>
      </c>
      <c r="AB2107" s="46">
        <v>2.0049768591964231E-3</v>
      </c>
      <c r="AC2107" s="46">
        <v>2.0755669736423452E-3</v>
      </c>
      <c r="AD2107" s="46">
        <v>2.1413334191938563E-3</v>
      </c>
      <c r="AE2107" s="46">
        <v>2.2010117457049406E-3</v>
      </c>
      <c r="AF2107" s="46">
        <v>2.2541050144341285E-3</v>
      </c>
      <c r="AG2107" s="46">
        <v>2.2300962448153633E-3</v>
      </c>
      <c r="AH2107" s="46">
        <v>2.2063394764575226E-3</v>
      </c>
      <c r="AI2107" s="46">
        <v>2.1828320643005853E-3</v>
      </c>
      <c r="AJ2107" s="46">
        <v>2.1595713910476568E-3</v>
      </c>
      <c r="AK2107" s="46">
        <v>3.4078408992591784E-2</v>
      </c>
      <c r="AL2107" s="45">
        <v>3.4078408992591791E-2</v>
      </c>
      <c r="AM2107" s="45">
        <v>5.6190489087000516E-4</v>
      </c>
      <c r="AN2107" s="45">
        <v>1.3056065101590361E-3</v>
      </c>
      <c r="AO2107" s="45">
        <v>2.2299808269047581E-3</v>
      </c>
      <c r="AP2107" s="45">
        <v>3.326163949532699E-3</v>
      </c>
      <c r="AQ2107" s="45">
        <v>4.5824900710799083E-3</v>
      </c>
      <c r="AR2107" s="45">
        <v>5.9796162419449858E-3</v>
      </c>
      <c r="AS2107" s="45">
        <v>7.4933727822468748E-3</v>
      </c>
      <c r="AT2107" s="45">
        <v>9.1217177336163236E-3</v>
      </c>
      <c r="AU2107" s="45">
        <v>1.0859278146046173E-2</v>
      </c>
      <c r="AV2107" s="45">
        <v>1.2696382899530931E-2</v>
      </c>
      <c r="AW2107" s="45">
        <v>1.4622575803798965E-2</v>
      </c>
      <c r="AX2107" s="45">
        <v>1.6627552662995388E-2</v>
      </c>
      <c r="AY2107" s="45">
        <v>1.8703119636637733E-2</v>
      </c>
      <c r="AZ2107" s="45">
        <v>2.0844453055831588E-2</v>
      </c>
      <c r="BA2107" s="45">
        <v>2.304546480153653E-2</v>
      </c>
      <c r="BB2107" s="45">
        <v>2.529956981597066E-2</v>
      </c>
      <c r="BC2107" s="45">
        <v>2.7529666060786023E-2</v>
      </c>
      <c r="BD2107" s="45">
        <v>2.9736005537243544E-2</v>
      </c>
      <c r="BE2107" s="45">
        <v>3.1918837601544132E-2</v>
      </c>
      <c r="BF2107" s="45">
        <v>3.4078408992591791E-2</v>
      </c>
    </row>
    <row r="2108" spans="1:58" ht="13.5" thickBot="1" x14ac:dyDescent="0.25">
      <c r="A2108" s="6" t="s">
        <v>1145</v>
      </c>
      <c r="B2108" s="6" t="s">
        <v>1357</v>
      </c>
      <c r="C2108" s="6" t="s">
        <v>861</v>
      </c>
      <c r="D2108" s="6" t="s">
        <v>1145</v>
      </c>
      <c r="E2108" s="6">
        <v>118.55239697444932</v>
      </c>
      <c r="F2108" s="6" t="s">
        <v>862</v>
      </c>
      <c r="G2108" s="21" t="s">
        <v>1305</v>
      </c>
      <c r="H2108" s="21" t="s">
        <v>1174</v>
      </c>
      <c r="I2108" s="21" t="s">
        <v>1160</v>
      </c>
      <c r="J2108" s="21" t="s">
        <v>849</v>
      </c>
      <c r="K2108" s="21" t="s">
        <v>850</v>
      </c>
      <c r="L2108" s="21" t="s">
        <v>863</v>
      </c>
      <c r="M2108" s="3">
        <v>78.142735030573178</v>
      </c>
      <c r="N2108" s="3">
        <v>118.55239697444932</v>
      </c>
      <c r="O2108" s="21" t="s">
        <v>1501</v>
      </c>
      <c r="P2108" s="21">
        <v>0</v>
      </c>
      <c r="Q2108" s="46">
        <v>0.15386495731567321</v>
      </c>
      <c r="R2108" s="46">
        <v>0.20979800177150934</v>
      </c>
      <c r="S2108" s="46">
        <v>0.26229510884636248</v>
      </c>
      <c r="T2108" s="46">
        <v>0.31155964391158331</v>
      </c>
      <c r="U2108" s="46">
        <v>0.35778022104474549</v>
      </c>
      <c r="V2108" s="46">
        <v>0.40113884985486603</v>
      </c>
      <c r="W2108" s="46">
        <v>0.44180236318634458</v>
      </c>
      <c r="X2108" s="46">
        <v>0.47992680213714756</v>
      </c>
      <c r="Y2108" s="46">
        <v>0.51566210606091378</v>
      </c>
      <c r="Z2108" s="46">
        <v>0.5491552885918195</v>
      </c>
      <c r="AA2108" s="46">
        <v>0.58053699466154873</v>
      </c>
      <c r="AB2108" s="46">
        <v>0.60992609400446718</v>
      </c>
      <c r="AC2108" s="46">
        <v>0.63743505906045927</v>
      </c>
      <c r="AD2108" s="46">
        <v>0.66318971867233423</v>
      </c>
      <c r="AE2108" s="46">
        <v>0.68728842481342811</v>
      </c>
      <c r="AF2108" s="46">
        <v>0.70982846942336719</v>
      </c>
      <c r="AG2108" s="46">
        <v>0.83354110678258309</v>
      </c>
      <c r="AH2108" s="46">
        <v>0.81837334261502948</v>
      </c>
      <c r="AI2108" s="46">
        <v>0.80678505650560817</v>
      </c>
      <c r="AJ2108" s="46">
        <v>0.79875260054893316</v>
      </c>
      <c r="AK2108" s="46">
        <v>15.48212834243175</v>
      </c>
      <c r="AL2108" s="45">
        <v>10.828640209808725</v>
      </c>
      <c r="AM2108" s="45">
        <v>0.15386495731567321</v>
      </c>
      <c r="AN2108" s="45">
        <v>0.36366295908718255</v>
      </c>
      <c r="AO2108" s="45">
        <v>0.62595806793354503</v>
      </c>
      <c r="AP2108" s="45">
        <v>0.93751771184512833</v>
      </c>
      <c r="AQ2108" s="45">
        <v>1.2952979328898739</v>
      </c>
      <c r="AR2108" s="45">
        <v>1.69643678274474</v>
      </c>
      <c r="AS2108" s="45">
        <v>2.1382391459310846</v>
      </c>
      <c r="AT2108" s="45">
        <v>2.6181659480682322</v>
      </c>
      <c r="AU2108" s="45">
        <v>3.1338280541291459</v>
      </c>
      <c r="AV2108" s="45">
        <v>3.6829833427209655</v>
      </c>
      <c r="AW2108" s="45">
        <v>4.2635203373825146</v>
      </c>
      <c r="AX2108" s="45">
        <v>4.8734464313869816</v>
      </c>
      <c r="AY2108" s="45">
        <v>5.5108814904474412</v>
      </c>
      <c r="AZ2108" s="45">
        <v>6.1740712091197754</v>
      </c>
      <c r="BA2108" s="45">
        <v>6.861359633933203</v>
      </c>
      <c r="BB2108" s="45">
        <v>7.5711881033565707</v>
      </c>
      <c r="BC2108" s="45">
        <v>8.4047292101391537</v>
      </c>
      <c r="BD2108" s="45">
        <v>9.2231025527541828</v>
      </c>
      <c r="BE2108" s="45">
        <v>10.029887609259792</v>
      </c>
      <c r="BF2108" s="45">
        <v>10.828640209808725</v>
      </c>
    </row>
    <row r="2109" spans="1:58" ht="13.5" thickBot="1" x14ac:dyDescent="0.25">
      <c r="A2109" s="6" t="s">
        <v>1145</v>
      </c>
      <c r="B2109" s="6" t="s">
        <v>1357</v>
      </c>
      <c r="C2109" s="6" t="s">
        <v>861</v>
      </c>
      <c r="D2109" s="6" t="s">
        <v>1145</v>
      </c>
      <c r="E2109" s="6">
        <v>118.55239697444932</v>
      </c>
      <c r="F2109" s="6" t="s">
        <v>862</v>
      </c>
      <c r="G2109" s="21" t="s">
        <v>1305</v>
      </c>
      <c r="H2109" s="21" t="s">
        <v>1174</v>
      </c>
      <c r="I2109" s="21" t="s">
        <v>1160</v>
      </c>
      <c r="J2109" s="21" t="s">
        <v>849</v>
      </c>
      <c r="K2109" s="21" t="s">
        <v>852</v>
      </c>
      <c r="L2109" s="21" t="s">
        <v>863</v>
      </c>
      <c r="M2109" s="3">
        <v>78.142735030573178</v>
      </c>
      <c r="N2109" s="3">
        <v>118.55239697444932</v>
      </c>
      <c r="O2109" s="21" t="s">
        <v>1501</v>
      </c>
      <c r="P2109" s="21">
        <v>0</v>
      </c>
      <c r="Q2109" s="46">
        <v>2.0822247488931127E-2</v>
      </c>
      <c r="R2109" s="46">
        <v>2.8407671678289892E-2</v>
      </c>
      <c r="S2109" s="46">
        <v>3.5527585807823947E-2</v>
      </c>
      <c r="T2109" s="46">
        <v>4.2209950220188558E-2</v>
      </c>
      <c r="U2109" s="46">
        <v>4.8480175733443744E-2</v>
      </c>
      <c r="V2109" s="46">
        <v>5.4362967669875716E-2</v>
      </c>
      <c r="W2109" s="46">
        <v>5.9879875684662659E-2</v>
      </c>
      <c r="X2109" s="46">
        <v>6.5053436511491786E-2</v>
      </c>
      <c r="Y2109" s="46">
        <v>6.990381362139704E-2</v>
      </c>
      <c r="Z2109" s="46">
        <v>7.4449594917175302E-2</v>
      </c>
      <c r="AA2109" s="46">
        <v>7.8708528190878257E-2</v>
      </c>
      <c r="AB2109" s="46">
        <v>8.2696639082629003E-2</v>
      </c>
      <c r="AC2109" s="46">
        <v>8.6431238607507496E-2</v>
      </c>
      <c r="AD2109" s="46">
        <v>8.9927093763381483E-2</v>
      </c>
      <c r="AE2109" s="46">
        <v>9.3198526428220962E-2</v>
      </c>
      <c r="AF2109" s="46">
        <v>9.6258886159398899E-2</v>
      </c>
      <c r="AG2109" s="46">
        <v>0.12426801611279215</v>
      </c>
      <c r="AH2109" s="46">
        <v>0.12187154508575633</v>
      </c>
      <c r="AI2109" s="46">
        <v>0.12010253134825373</v>
      </c>
      <c r="AJ2109" s="46">
        <v>0.11942067605388501</v>
      </c>
      <c r="AK2109" s="46">
        <v>2.1578638307250646</v>
      </c>
      <c r="AL2109" s="45">
        <v>1.511981000165983</v>
      </c>
      <c r="AM2109" s="45">
        <v>2.0822247488931127E-2</v>
      </c>
      <c r="AN2109" s="45">
        <v>4.9229919167221019E-2</v>
      </c>
      <c r="AO2109" s="45">
        <v>8.4757504975044973E-2</v>
      </c>
      <c r="AP2109" s="45">
        <v>0.12696745519523353</v>
      </c>
      <c r="AQ2109" s="45">
        <v>0.17544763092867727</v>
      </c>
      <c r="AR2109" s="45">
        <v>0.22981059859855299</v>
      </c>
      <c r="AS2109" s="45">
        <v>0.28969047428321565</v>
      </c>
      <c r="AT2109" s="45">
        <v>0.35474391079470746</v>
      </c>
      <c r="AU2109" s="45">
        <v>0.42464772441610449</v>
      </c>
      <c r="AV2109" s="45">
        <v>0.49909731933327978</v>
      </c>
      <c r="AW2109" s="45">
        <v>0.57780584752415809</v>
      </c>
      <c r="AX2109" s="45">
        <v>0.66050248660678712</v>
      </c>
      <c r="AY2109" s="45">
        <v>0.74693372521429457</v>
      </c>
      <c r="AZ2109" s="45">
        <v>0.83686081897767606</v>
      </c>
      <c r="BA2109" s="45">
        <v>0.93005934540589696</v>
      </c>
      <c r="BB2109" s="45">
        <v>1.0263182315652959</v>
      </c>
      <c r="BC2109" s="45">
        <v>1.1505862476780879</v>
      </c>
      <c r="BD2109" s="45">
        <v>1.2724577927638443</v>
      </c>
      <c r="BE2109" s="45">
        <v>1.3925603241120981</v>
      </c>
      <c r="BF2109" s="45">
        <v>1.511981000165983</v>
      </c>
    </row>
    <row r="2110" spans="1:58" ht="13.5" thickBot="1" x14ac:dyDescent="0.25">
      <c r="A2110" s="6" t="s">
        <v>1145</v>
      </c>
      <c r="B2110" s="6" t="s">
        <v>1357</v>
      </c>
      <c r="C2110" s="6" t="s">
        <v>861</v>
      </c>
      <c r="D2110" s="6" t="s">
        <v>1145</v>
      </c>
      <c r="E2110" s="6">
        <v>118.55239697444932</v>
      </c>
      <c r="F2110" s="6" t="s">
        <v>862</v>
      </c>
      <c r="G2110" s="21" t="s">
        <v>1305</v>
      </c>
      <c r="H2110" s="21" t="s">
        <v>1174</v>
      </c>
      <c r="I2110" s="21" t="s">
        <v>1160</v>
      </c>
      <c r="J2110" s="21" t="s">
        <v>849</v>
      </c>
      <c r="K2110" s="21" t="s">
        <v>853</v>
      </c>
      <c r="L2110" s="21" t="s">
        <v>863</v>
      </c>
      <c r="M2110" s="3">
        <v>78.142735030573178</v>
      </c>
      <c r="N2110" s="3">
        <v>118.55239697444932</v>
      </c>
      <c r="O2110" s="21" t="s">
        <v>1501</v>
      </c>
      <c r="P2110" s="21">
        <v>0</v>
      </c>
      <c r="Q2110" s="46">
        <v>4.7475063572083049E-3</v>
      </c>
      <c r="R2110" s="46">
        <v>6.4769569798800337E-3</v>
      </c>
      <c r="S2110" s="46">
        <v>8.1002694402236789E-3</v>
      </c>
      <c r="T2110" s="46">
        <v>9.6238362215314843E-3</v>
      </c>
      <c r="U2110" s="46">
        <v>1.105341364460158E-2</v>
      </c>
      <c r="V2110" s="46">
        <v>1.2394664874927143E-2</v>
      </c>
      <c r="W2110" s="46">
        <v>1.3652469341090162E-2</v>
      </c>
      <c r="X2110" s="46">
        <v>1.4832003553754063E-2</v>
      </c>
      <c r="Y2110" s="46">
        <v>1.5937826125912543E-2</v>
      </c>
      <c r="Z2110" s="46">
        <v>1.6974262437737642E-2</v>
      </c>
      <c r="AA2110" s="46">
        <v>1.7945295836364693E-2</v>
      </c>
      <c r="AB2110" s="46">
        <v>1.8854562937606231E-2</v>
      </c>
      <c r="AC2110" s="46">
        <v>1.9706031482424627E-2</v>
      </c>
      <c r="AD2110" s="46">
        <v>2.050300465735768E-2</v>
      </c>
      <c r="AE2110" s="46">
        <v>2.124896963484426E-2</v>
      </c>
      <c r="AF2110" s="46">
        <v>2.1946707786196486E-2</v>
      </c>
      <c r="AG2110" s="46">
        <v>2.8266318458985442E-2</v>
      </c>
      <c r="AH2110" s="46">
        <v>2.7752897578537324E-2</v>
      </c>
      <c r="AI2110" s="46">
        <v>2.7356877124956092E-2</v>
      </c>
      <c r="AJ2110" s="46">
        <v>2.7227833776796138E-2</v>
      </c>
      <c r="AK2110" s="46">
        <v>0.49181876383718354</v>
      </c>
      <c r="AL2110" s="45">
        <v>0.34460170825093567</v>
      </c>
      <c r="AM2110" s="45">
        <v>4.7475063572083049E-3</v>
      </c>
      <c r="AN2110" s="45">
        <v>1.1224463337088339E-2</v>
      </c>
      <c r="AO2110" s="45">
        <v>1.9324732777312018E-2</v>
      </c>
      <c r="AP2110" s="45">
        <v>2.8948568998843502E-2</v>
      </c>
      <c r="AQ2110" s="45">
        <v>4.000198264344508E-2</v>
      </c>
      <c r="AR2110" s="45">
        <v>5.2396647518372225E-2</v>
      </c>
      <c r="AS2110" s="45">
        <v>6.6049116859462381E-2</v>
      </c>
      <c r="AT2110" s="45">
        <v>8.0881120413216448E-2</v>
      </c>
      <c r="AU2110" s="45">
        <v>9.6818946539128994E-2</v>
      </c>
      <c r="AV2110" s="45">
        <v>0.11379320897686664</v>
      </c>
      <c r="AW2110" s="45">
        <v>0.13173850481323132</v>
      </c>
      <c r="AX2110" s="45">
        <v>0.15059306775083756</v>
      </c>
      <c r="AY2110" s="45">
        <v>0.1702990992332622</v>
      </c>
      <c r="AZ2110" s="45">
        <v>0.19080210389061988</v>
      </c>
      <c r="BA2110" s="45">
        <v>0.21205107352546415</v>
      </c>
      <c r="BB2110" s="45">
        <v>0.23399778131166063</v>
      </c>
      <c r="BC2110" s="45">
        <v>0.26226409977064608</v>
      </c>
      <c r="BD2110" s="45">
        <v>0.2900169973491834</v>
      </c>
      <c r="BE2110" s="45">
        <v>0.31737387447413951</v>
      </c>
      <c r="BF2110" s="45">
        <v>0.34460170825093567</v>
      </c>
    </row>
    <row r="2111" spans="1:58" ht="13.5" thickBot="1" x14ac:dyDescent="0.25">
      <c r="A2111" s="6" t="s">
        <v>1145</v>
      </c>
      <c r="B2111" s="6" t="s">
        <v>1357</v>
      </c>
      <c r="C2111" s="6" t="s">
        <v>861</v>
      </c>
      <c r="D2111" s="6" t="s">
        <v>1145</v>
      </c>
      <c r="E2111" s="6">
        <v>118.55239697444932</v>
      </c>
      <c r="F2111" s="6" t="s">
        <v>862</v>
      </c>
      <c r="G2111" s="21" t="s">
        <v>1305</v>
      </c>
      <c r="H2111" s="21" t="s">
        <v>1174</v>
      </c>
      <c r="I2111" s="21" t="s">
        <v>1160</v>
      </c>
      <c r="J2111" s="21" t="s">
        <v>849</v>
      </c>
      <c r="K2111" s="21" t="s">
        <v>854</v>
      </c>
      <c r="L2111" s="21" t="s">
        <v>863</v>
      </c>
      <c r="M2111" s="3">
        <v>78.142735030573178</v>
      </c>
      <c r="N2111" s="3">
        <v>118.55239697444932</v>
      </c>
      <c r="O2111" s="21" t="s">
        <v>1501</v>
      </c>
      <c r="P2111" s="21">
        <v>0</v>
      </c>
      <c r="Q2111" s="46">
        <v>1.0735884514564436E-2</v>
      </c>
      <c r="R2111" s="46">
        <v>1.4479446088114755E-2</v>
      </c>
      <c r="S2111" s="46">
        <v>1.7925357059567309E-2</v>
      </c>
      <c r="T2111" s="46">
        <v>2.109397514438675E-2</v>
      </c>
      <c r="U2111" s="46">
        <v>2.400429947820204E-2</v>
      </c>
      <c r="V2111" s="46">
        <v>2.6674010481827205E-2</v>
      </c>
      <c r="W2111" s="46">
        <v>2.9119596800431417E-2</v>
      </c>
      <c r="X2111" s="46">
        <v>3.1356650740636573E-2</v>
      </c>
      <c r="Y2111" s="46">
        <v>3.3399557339742252E-2</v>
      </c>
      <c r="Z2111" s="46">
        <v>3.5261714013846951E-2</v>
      </c>
      <c r="AA2111" s="46">
        <v>3.6955639762282957E-2</v>
      </c>
      <c r="AB2111" s="46">
        <v>3.8493018973465222E-2</v>
      </c>
      <c r="AC2111" s="46">
        <v>3.9884774062498116E-2</v>
      </c>
      <c r="AD2111" s="46">
        <v>4.1141116635550798E-2</v>
      </c>
      <c r="AE2111" s="46">
        <v>4.22715190310562E-2</v>
      </c>
      <c r="AF2111" s="46">
        <v>4.3284821644787634E-2</v>
      </c>
      <c r="AG2111" s="46">
        <v>4.517026463429262E-2</v>
      </c>
      <c r="AH2111" s="46">
        <v>4.4526780355278697E-2</v>
      </c>
      <c r="AI2111" s="46">
        <v>4.3946702960244846E-2</v>
      </c>
      <c r="AJ2111" s="46">
        <v>4.3386185726337033E-2</v>
      </c>
      <c r="AK2111" s="46">
        <v>0.8896622468828671</v>
      </c>
      <c r="AL2111" s="45">
        <v>0.66311131544711377</v>
      </c>
      <c r="AM2111" s="45">
        <v>1.0735884514564436E-2</v>
      </c>
      <c r="AN2111" s="45">
        <v>2.5215330602679192E-2</v>
      </c>
      <c r="AO2111" s="45">
        <v>4.3140687662246505E-2</v>
      </c>
      <c r="AP2111" s="45">
        <v>6.4234662806633258E-2</v>
      </c>
      <c r="AQ2111" s="45">
        <v>8.8238962284835298E-2</v>
      </c>
      <c r="AR2111" s="45">
        <v>0.1149129727666625</v>
      </c>
      <c r="AS2111" s="45">
        <v>0.14403256956709393</v>
      </c>
      <c r="AT2111" s="45">
        <v>0.17538922030773049</v>
      </c>
      <c r="AU2111" s="45">
        <v>0.20878877764747275</v>
      </c>
      <c r="AV2111" s="45">
        <v>0.2440504916613197</v>
      </c>
      <c r="AW2111" s="45">
        <v>0.28100613142360265</v>
      </c>
      <c r="AX2111" s="45">
        <v>0.31949915039706789</v>
      </c>
      <c r="AY2111" s="45">
        <v>0.35938392445956602</v>
      </c>
      <c r="AZ2111" s="45">
        <v>0.40052504109511683</v>
      </c>
      <c r="BA2111" s="45">
        <v>0.44279656012617302</v>
      </c>
      <c r="BB2111" s="45">
        <v>0.48608138177096066</v>
      </c>
      <c r="BC2111" s="45">
        <v>0.53125164640525324</v>
      </c>
      <c r="BD2111" s="45">
        <v>0.57577842676053193</v>
      </c>
      <c r="BE2111" s="45">
        <v>0.61972512972077676</v>
      </c>
      <c r="BF2111" s="45">
        <v>0.66311131544711377</v>
      </c>
    </row>
    <row r="2112" spans="1:58" ht="13.5" thickBot="1" x14ac:dyDescent="0.25">
      <c r="A2112" s="6" t="s">
        <v>1350</v>
      </c>
      <c r="B2112" s="6" t="s">
        <v>1350</v>
      </c>
      <c r="C2112" s="6" t="s">
        <v>864</v>
      </c>
      <c r="D2112" s="6" t="s">
        <v>1350</v>
      </c>
      <c r="E2112" s="6">
        <v>-29.276910942427904</v>
      </c>
      <c r="F2112" s="6" t="s">
        <v>622</v>
      </c>
      <c r="G2112" s="21" t="s">
        <v>1305</v>
      </c>
      <c r="H2112" s="21" t="s">
        <v>1172</v>
      </c>
      <c r="I2112" s="21" t="s">
        <v>1160</v>
      </c>
      <c r="J2112" s="21" t="s">
        <v>849</v>
      </c>
      <c r="K2112" s="21" t="s">
        <v>850</v>
      </c>
      <c r="L2112" s="21" t="s">
        <v>865</v>
      </c>
      <c r="M2112" s="3">
        <v>-5.2341615449614238</v>
      </c>
      <c r="N2112" s="3">
        <v>-29.276910942427904</v>
      </c>
      <c r="O2112" s="21" t="s">
        <v>1502</v>
      </c>
      <c r="P2112" s="21" t="s">
        <v>1501</v>
      </c>
      <c r="Q2112" s="46">
        <v>1.3782905344492117E-2</v>
      </c>
      <c r="R2112" s="46">
        <v>1.5335591304701097E-2</v>
      </c>
      <c r="S2112" s="46">
        <v>1.6537914678266104E-2</v>
      </c>
      <c r="T2112" s="46">
        <v>1.776132717419239E-2</v>
      </c>
      <c r="U2112" s="46">
        <v>1.846176000182043E-2</v>
      </c>
      <c r="V2112" s="46">
        <v>1.9385981040123672E-2</v>
      </c>
      <c r="W2112" s="46">
        <v>2.0071029873146407E-2</v>
      </c>
      <c r="X2112" s="46">
        <v>2.0163041647224239E-2</v>
      </c>
      <c r="Y2112" s="46">
        <v>1.9925267782047257E-2</v>
      </c>
      <c r="Z2112" s="46">
        <v>2.0210131114580671E-2</v>
      </c>
      <c r="AA2112" s="46">
        <v>2.0666369040745165E-2</v>
      </c>
      <c r="AB2112" s="46">
        <v>2.0695897891950314E-2</v>
      </c>
      <c r="AC2112" s="46">
        <v>1.9831649442925127E-2</v>
      </c>
      <c r="AD2112" s="46">
        <v>1.9674048608785393E-2</v>
      </c>
      <c r="AE2112" s="46">
        <v>1.9654845238604314E-2</v>
      </c>
      <c r="AF2112" s="46">
        <v>1.9709297728580981E-2</v>
      </c>
      <c r="AG2112" s="46">
        <v>1.9764029591687434E-2</v>
      </c>
      <c r="AH2112" s="46">
        <v>1.9819101784182395E-2</v>
      </c>
      <c r="AI2112" s="46">
        <v>1.9874517143065644E-2</v>
      </c>
      <c r="AJ2112" s="46">
        <v>1.9930278530154402E-2</v>
      </c>
      <c r="AK2112" s="46">
        <v>0.38125498496127552</v>
      </c>
      <c r="AL2112" s="45">
        <v>0.38125498496127558</v>
      </c>
      <c r="AM2112" s="45">
        <v>1.3782905344492117E-2</v>
      </c>
      <c r="AN2112" s="45">
        <v>2.9118496649193214E-2</v>
      </c>
      <c r="AO2112" s="45">
        <v>4.5656411327459318E-2</v>
      </c>
      <c r="AP2112" s="45">
        <v>6.3417738501651708E-2</v>
      </c>
      <c r="AQ2112" s="45">
        <v>8.1879498503472134E-2</v>
      </c>
      <c r="AR2112" s="45">
        <v>0.1012654795435958</v>
      </c>
      <c r="AS2112" s="45">
        <v>0.12133650941674221</v>
      </c>
      <c r="AT2112" s="45">
        <v>0.14149955106396644</v>
      </c>
      <c r="AU2112" s="45">
        <v>0.1614248188460137</v>
      </c>
      <c r="AV2112" s="45">
        <v>0.18163494996059437</v>
      </c>
      <c r="AW2112" s="45">
        <v>0.20230131900133955</v>
      </c>
      <c r="AX2112" s="45">
        <v>0.22299721689328986</v>
      </c>
      <c r="AY2112" s="45">
        <v>0.24282886633621498</v>
      </c>
      <c r="AZ2112" s="45">
        <v>0.26250291494500039</v>
      </c>
      <c r="BA2112" s="45">
        <v>0.28215776018360472</v>
      </c>
      <c r="BB2112" s="45">
        <v>0.30186705791218571</v>
      </c>
      <c r="BC2112" s="45">
        <v>0.32163108750387315</v>
      </c>
      <c r="BD2112" s="45">
        <v>0.34145018928805554</v>
      </c>
      <c r="BE2112" s="45">
        <v>0.36132470643112119</v>
      </c>
      <c r="BF2112" s="45">
        <v>0.38125498496127558</v>
      </c>
    </row>
    <row r="2113" spans="1:58" ht="13.5" thickBot="1" x14ac:dyDescent="0.25">
      <c r="A2113" s="6" t="s">
        <v>1350</v>
      </c>
      <c r="B2113" s="6" t="s">
        <v>1350</v>
      </c>
      <c r="C2113" s="6" t="s">
        <v>864</v>
      </c>
      <c r="D2113" s="6" t="s">
        <v>1350</v>
      </c>
      <c r="E2113" s="6">
        <v>-50.145809956284566</v>
      </c>
      <c r="F2113" s="6" t="s">
        <v>622</v>
      </c>
      <c r="G2113" s="21" t="s">
        <v>1305</v>
      </c>
      <c r="H2113" s="21" t="s">
        <v>1172</v>
      </c>
      <c r="I2113" s="21" t="s">
        <v>1160</v>
      </c>
      <c r="J2113" s="21" t="s">
        <v>849</v>
      </c>
      <c r="K2113" s="21" t="s">
        <v>852</v>
      </c>
      <c r="L2113" s="21" t="s">
        <v>866</v>
      </c>
      <c r="M2113" s="3">
        <v>-5.2093280020581449</v>
      </c>
      <c r="N2113" s="3">
        <v>-50.145809956284566</v>
      </c>
      <c r="O2113" s="21" t="s">
        <v>1502</v>
      </c>
      <c r="P2113" s="21" t="s">
        <v>1498</v>
      </c>
      <c r="Q2113" s="46">
        <v>2.1496192395161996E-3</v>
      </c>
      <c r="R2113" s="46">
        <v>2.4932699330610501E-3</v>
      </c>
      <c r="S2113" s="46">
        <v>2.7952469229958728E-3</v>
      </c>
      <c r="T2113" s="46">
        <v>3.1660697906216299E-3</v>
      </c>
      <c r="U2113" s="46">
        <v>3.482930363332738E-3</v>
      </c>
      <c r="V2113" s="46">
        <v>3.8148619938281232E-3</v>
      </c>
      <c r="W2113" s="46">
        <v>3.9807284945701177E-3</v>
      </c>
      <c r="X2113" s="46">
        <v>4.1467356096967544E-3</v>
      </c>
      <c r="Y2113" s="46">
        <v>4.3000194854806205E-3</v>
      </c>
      <c r="Z2113" s="46">
        <v>4.4019799932143427E-3</v>
      </c>
      <c r="AA2113" s="46">
        <v>4.4520466243569267E-3</v>
      </c>
      <c r="AB2113" s="46">
        <v>4.4065633454214654E-3</v>
      </c>
      <c r="AC2113" s="46">
        <v>4.3408967303155983E-3</v>
      </c>
      <c r="AD2113" s="46">
        <v>4.2859335370549895E-3</v>
      </c>
      <c r="AE2113" s="46">
        <v>4.2519907419921307E-3</v>
      </c>
      <c r="AF2113" s="46">
        <v>4.2382174909617919E-3</v>
      </c>
      <c r="AG2113" s="46">
        <v>4.2249191460683603E-3</v>
      </c>
      <c r="AH2113" s="46">
        <v>4.212088415006649E-3</v>
      </c>
      <c r="AI2113" s="46">
        <v>4.199706258805315E-3</v>
      </c>
      <c r="AJ2113" s="46">
        <v>4.187754415036913E-3</v>
      </c>
      <c r="AK2113" s="46">
        <v>7.7531578531337603E-2</v>
      </c>
      <c r="AL2113" s="45">
        <v>7.7531578531337575E-2</v>
      </c>
      <c r="AM2113" s="45">
        <v>2.1496192395161996E-3</v>
      </c>
      <c r="AN2113" s="45">
        <v>4.6428891725772501E-3</v>
      </c>
      <c r="AO2113" s="45">
        <v>7.4381360955731229E-3</v>
      </c>
      <c r="AP2113" s="45">
        <v>1.0604205886194753E-2</v>
      </c>
      <c r="AQ2113" s="45">
        <v>1.4087136249527491E-2</v>
      </c>
      <c r="AR2113" s="45">
        <v>1.7901998243355616E-2</v>
      </c>
      <c r="AS2113" s="45">
        <v>2.1882726737925733E-2</v>
      </c>
      <c r="AT2113" s="45">
        <v>2.6029462347622486E-2</v>
      </c>
      <c r="AU2113" s="45">
        <v>3.0329481833103106E-2</v>
      </c>
      <c r="AV2113" s="45">
        <v>3.473146182631745E-2</v>
      </c>
      <c r="AW2113" s="45">
        <v>3.9183508450674379E-2</v>
      </c>
      <c r="AX2113" s="45">
        <v>4.3590071796095843E-2</v>
      </c>
      <c r="AY2113" s="45">
        <v>4.793096852641144E-2</v>
      </c>
      <c r="AZ2113" s="45">
        <v>5.2216902063466429E-2</v>
      </c>
      <c r="BA2113" s="45">
        <v>5.6468892805458561E-2</v>
      </c>
      <c r="BB2113" s="45">
        <v>6.0707110296420355E-2</v>
      </c>
      <c r="BC2113" s="45">
        <v>6.4932029442488715E-2</v>
      </c>
      <c r="BD2113" s="45">
        <v>6.9144117857495357E-2</v>
      </c>
      <c r="BE2113" s="45">
        <v>7.3343824116300665E-2</v>
      </c>
      <c r="BF2113" s="45">
        <v>7.7531578531337575E-2</v>
      </c>
    </row>
    <row r="2114" spans="1:58" ht="13.5" thickBot="1" x14ac:dyDescent="0.25">
      <c r="A2114" s="6" t="s">
        <v>1350</v>
      </c>
      <c r="B2114" s="6" t="s">
        <v>1350</v>
      </c>
      <c r="C2114" s="6" t="s">
        <v>864</v>
      </c>
      <c r="D2114" s="6" t="s">
        <v>1350</v>
      </c>
      <c r="E2114" s="6">
        <v>-50.304621376650864</v>
      </c>
      <c r="F2114" s="6" t="s">
        <v>622</v>
      </c>
      <c r="G2114" s="21" t="s">
        <v>1305</v>
      </c>
      <c r="H2114" s="21" t="s">
        <v>1172</v>
      </c>
      <c r="I2114" s="21" t="s">
        <v>1160</v>
      </c>
      <c r="J2114" s="21" t="s">
        <v>849</v>
      </c>
      <c r="K2114" s="21" t="s">
        <v>854</v>
      </c>
      <c r="L2114" s="21" t="s">
        <v>867</v>
      </c>
      <c r="M2114" s="3">
        <v>-5.2115407023992875</v>
      </c>
      <c r="N2114" s="3">
        <v>-50.304621376650864</v>
      </c>
      <c r="O2114" s="21" t="s">
        <v>1502</v>
      </c>
      <c r="P2114" s="21" t="s">
        <v>1498</v>
      </c>
      <c r="Q2114" s="46">
        <v>2.5094280960991235E-4</v>
      </c>
      <c r="R2114" s="46">
        <v>2.895314265854609E-4</v>
      </c>
      <c r="S2114" s="46">
        <v>3.2399499808007603E-4</v>
      </c>
      <c r="T2114" s="46">
        <v>3.5204245905262409E-4</v>
      </c>
      <c r="U2114" s="46">
        <v>3.7389820608552484E-4</v>
      </c>
      <c r="V2114" s="46">
        <v>3.8848280208670803E-4</v>
      </c>
      <c r="W2114" s="46">
        <v>3.957670618441581E-4</v>
      </c>
      <c r="X2114" s="46">
        <v>4.0244383338855884E-4</v>
      </c>
      <c r="Y2114" s="46">
        <v>4.0782065218177292E-4</v>
      </c>
      <c r="Z2114" s="46">
        <v>4.1112998611833015E-4</v>
      </c>
      <c r="AA2114" s="46">
        <v>4.1249473818109341E-4</v>
      </c>
      <c r="AB2114" s="46">
        <v>4.1220015548500371E-4</v>
      </c>
      <c r="AC2114" s="46">
        <v>4.0734137440859248E-4</v>
      </c>
      <c r="AD2114" s="46">
        <v>4.029664001850845E-4</v>
      </c>
      <c r="AE2114" s="46">
        <v>3.9871168608163036E-4</v>
      </c>
      <c r="AF2114" s="46">
        <v>3.9440384259296451E-4</v>
      </c>
      <c r="AG2114" s="46">
        <v>3.9014004883300733E-4</v>
      </c>
      <c r="AH2114" s="46">
        <v>3.8592100877850408E-4</v>
      </c>
      <c r="AI2114" s="46">
        <v>3.8174625268483267E-4</v>
      </c>
      <c r="AJ2114" s="46">
        <v>3.7761531573791296E-4</v>
      </c>
      <c r="AK2114" s="46">
        <v>7.5595950580017524E-3</v>
      </c>
      <c r="AL2114" s="45">
        <v>7.5595950580017524E-3</v>
      </c>
      <c r="AM2114" s="45">
        <v>2.5094280960991235E-4</v>
      </c>
      <c r="AN2114" s="45">
        <v>5.4047423619537325E-4</v>
      </c>
      <c r="AO2114" s="45">
        <v>8.6446923427544928E-4</v>
      </c>
      <c r="AP2114" s="45">
        <v>1.2165116933280733E-3</v>
      </c>
      <c r="AQ2114" s="45">
        <v>1.5904098994135982E-3</v>
      </c>
      <c r="AR2114" s="45">
        <v>1.9788927015003061E-3</v>
      </c>
      <c r="AS2114" s="45">
        <v>2.3746597633444643E-3</v>
      </c>
      <c r="AT2114" s="45">
        <v>2.7771035967330232E-3</v>
      </c>
      <c r="AU2114" s="45">
        <v>3.1849242489147963E-3</v>
      </c>
      <c r="AV2114" s="45">
        <v>3.5960542350331266E-3</v>
      </c>
      <c r="AW2114" s="45">
        <v>4.0085489732142199E-3</v>
      </c>
      <c r="AX2114" s="45">
        <v>4.4207491286992239E-3</v>
      </c>
      <c r="AY2114" s="45">
        <v>4.828090503107816E-3</v>
      </c>
      <c r="AZ2114" s="45">
        <v>5.2310569032929001E-3</v>
      </c>
      <c r="BA2114" s="45">
        <v>5.6297685893745304E-3</v>
      </c>
      <c r="BB2114" s="45">
        <v>6.0241724319674951E-3</v>
      </c>
      <c r="BC2114" s="45">
        <v>6.4143124808005028E-3</v>
      </c>
      <c r="BD2114" s="45">
        <v>6.8002334895790068E-3</v>
      </c>
      <c r="BE2114" s="45">
        <v>7.1819797422638396E-3</v>
      </c>
      <c r="BF2114" s="45">
        <v>7.5595950580017524E-3</v>
      </c>
    </row>
    <row r="2115" spans="1:58" ht="13.5" thickBot="1" x14ac:dyDescent="0.25">
      <c r="A2115" s="6" t="s">
        <v>1350</v>
      </c>
      <c r="B2115" s="6" t="s">
        <v>1350</v>
      </c>
      <c r="C2115" s="6" t="s">
        <v>864</v>
      </c>
      <c r="D2115" s="6" t="s">
        <v>1350</v>
      </c>
      <c r="E2115" s="6">
        <v>-50.145809956284566</v>
      </c>
      <c r="F2115" s="6" t="s">
        <v>622</v>
      </c>
      <c r="G2115" s="21" t="s">
        <v>1305</v>
      </c>
      <c r="H2115" s="21" t="s">
        <v>1172</v>
      </c>
      <c r="I2115" s="21" t="s">
        <v>1160</v>
      </c>
      <c r="J2115" s="21" t="s">
        <v>849</v>
      </c>
      <c r="K2115" s="21" t="s">
        <v>853</v>
      </c>
      <c r="L2115" s="21" t="s">
        <v>868</v>
      </c>
      <c r="M2115" s="3">
        <v>-5.2093280020581449</v>
      </c>
      <c r="N2115" s="3">
        <v>-50.145809956284566</v>
      </c>
      <c r="O2115" s="21" t="s">
        <v>1502</v>
      </c>
      <c r="P2115" s="21" t="s">
        <v>1498</v>
      </c>
      <c r="Q2115" s="46">
        <v>4.915637048682382E-4</v>
      </c>
      <c r="R2115" s="46">
        <v>5.7300384963847567E-4</v>
      </c>
      <c r="S2115" s="46">
        <v>6.4304807397770408E-4</v>
      </c>
      <c r="T2115" s="46">
        <v>7.3194970413525897E-4</v>
      </c>
      <c r="U2115" s="46">
        <v>8.0322720021952032E-4</v>
      </c>
      <c r="V2115" s="46">
        <v>8.7967950658739559E-4</v>
      </c>
      <c r="W2115" s="46">
        <v>9.1449893249292665E-4</v>
      </c>
      <c r="X2115" s="46">
        <v>9.5159069752058739E-4</v>
      </c>
      <c r="Y2115" s="46">
        <v>9.8354142079101563E-4</v>
      </c>
      <c r="Z2115" s="46">
        <v>1.0095762840885726E-3</v>
      </c>
      <c r="AA2115" s="46">
        <v>1.022929166435966E-3</v>
      </c>
      <c r="AB2115" s="46">
        <v>1.0125361544625381E-3</v>
      </c>
      <c r="AC2115" s="46">
        <v>9.9759417338207397E-4</v>
      </c>
      <c r="AD2115" s="46">
        <v>9.8169573150529306E-4</v>
      </c>
      <c r="AE2115" s="46">
        <v>9.7913885353496021E-4</v>
      </c>
      <c r="AF2115" s="46">
        <v>9.7569337067537865E-4</v>
      </c>
      <c r="AG2115" s="46">
        <v>9.7238796338966233E-4</v>
      </c>
      <c r="AH2115" s="46">
        <v>9.6921877229185318E-4</v>
      </c>
      <c r="AI2115" s="46">
        <v>9.6617936589931742E-4</v>
      </c>
      <c r="AJ2115" s="46">
        <v>9.6326361682025255E-4</v>
      </c>
      <c r="AK2115" s="46">
        <v>1.7822316542716987E-2</v>
      </c>
      <c r="AL2115" s="45">
        <v>1.7822316542716994E-2</v>
      </c>
      <c r="AM2115" s="45">
        <v>4.915637048682382E-4</v>
      </c>
      <c r="AN2115" s="45">
        <v>1.0645675545067138E-3</v>
      </c>
      <c r="AO2115" s="45">
        <v>1.7076156284844177E-3</v>
      </c>
      <c r="AP2115" s="45">
        <v>2.4395653326196769E-3</v>
      </c>
      <c r="AQ2115" s="45">
        <v>3.2427925328391972E-3</v>
      </c>
      <c r="AR2115" s="45">
        <v>4.1224720394265925E-3</v>
      </c>
      <c r="AS2115" s="45">
        <v>5.0369709719195188E-3</v>
      </c>
      <c r="AT2115" s="45">
        <v>5.9885616694401065E-3</v>
      </c>
      <c r="AU2115" s="45">
        <v>6.9721030902311224E-3</v>
      </c>
      <c r="AV2115" s="45">
        <v>7.9816793743196952E-3</v>
      </c>
      <c r="AW2115" s="45">
        <v>9.0046085407556615E-3</v>
      </c>
      <c r="AX2115" s="45">
        <v>1.0017144695218199E-2</v>
      </c>
      <c r="AY2115" s="45">
        <v>1.1014738868600273E-2</v>
      </c>
      <c r="AZ2115" s="45">
        <v>1.1996434600105566E-2</v>
      </c>
      <c r="BA2115" s="45">
        <v>1.2975573453640527E-2</v>
      </c>
      <c r="BB2115" s="45">
        <v>1.3951266824315906E-2</v>
      </c>
      <c r="BC2115" s="45">
        <v>1.4923654787705569E-2</v>
      </c>
      <c r="BD2115" s="45">
        <v>1.5892873559997422E-2</v>
      </c>
      <c r="BE2115" s="45">
        <v>1.6859052925896741E-2</v>
      </c>
      <c r="BF2115" s="45">
        <v>1.7822316542716994E-2</v>
      </c>
    </row>
    <row r="2116" spans="1:58" ht="13.5" thickBot="1" x14ac:dyDescent="0.25">
      <c r="A2116" s="6" t="s">
        <v>1137</v>
      </c>
      <c r="B2116" s="6" t="s">
        <v>1356</v>
      </c>
      <c r="C2116" s="6" t="s">
        <v>864</v>
      </c>
      <c r="D2116" s="6" t="s">
        <v>1137</v>
      </c>
      <c r="E2116" s="6">
        <v>16.354050521078936</v>
      </c>
      <c r="F2116" s="6" t="s">
        <v>622</v>
      </c>
      <c r="G2116" s="21" t="s">
        <v>1305</v>
      </c>
      <c r="H2116" s="21" t="s">
        <v>1172</v>
      </c>
      <c r="I2116" s="21" t="s">
        <v>1160</v>
      </c>
      <c r="J2116" s="21" t="s">
        <v>849</v>
      </c>
      <c r="K2116" s="21" t="s">
        <v>850</v>
      </c>
      <c r="L2116" s="21" t="s">
        <v>869</v>
      </c>
      <c r="M2116" s="3">
        <v>62.431576899304979</v>
      </c>
      <c r="N2116" s="3">
        <v>16.354050521078936</v>
      </c>
      <c r="O2116" s="21" t="s">
        <v>1502</v>
      </c>
      <c r="P2116" s="21" t="s">
        <v>1501</v>
      </c>
      <c r="Q2116" s="46">
        <v>2.5571647454244222E-2</v>
      </c>
      <c r="R2116" s="46">
        <v>2.8452370856838397E-2</v>
      </c>
      <c r="S2116" s="46">
        <v>3.0683060879467639E-2</v>
      </c>
      <c r="T2116" s="46">
        <v>3.2952877892282434E-2</v>
      </c>
      <c r="U2116" s="46">
        <v>3.4252402258575877E-2</v>
      </c>
      <c r="V2116" s="46">
        <v>3.5967124515645613E-2</v>
      </c>
      <c r="W2116" s="46">
        <v>3.7238106707654879E-2</v>
      </c>
      <c r="X2116" s="46">
        <v>3.7408817641928112E-2</v>
      </c>
      <c r="Y2116" s="46">
        <v>3.6967671939903225E-2</v>
      </c>
      <c r="Z2116" s="46">
        <v>3.7496183493172824E-2</v>
      </c>
      <c r="AA2116" s="46">
        <v>3.834264910485144E-2</v>
      </c>
      <c r="AB2116" s="46">
        <v>3.8397434460614527E-2</v>
      </c>
      <c r="AC2116" s="46">
        <v>3.6793980319490278E-2</v>
      </c>
      <c r="AD2116" s="46">
        <v>3.6501580940086084E-2</v>
      </c>
      <c r="AE2116" s="46">
        <v>3.6465952616454016E-2</v>
      </c>
      <c r="AF2116" s="46">
        <v>3.6566979202785857E-2</v>
      </c>
      <c r="AG2116" s="46">
        <v>3.6668524114608934E-2</v>
      </c>
      <c r="AH2116" s="46">
        <v>3.6770700445057015E-2</v>
      </c>
      <c r="AI2116" s="46">
        <v>3.6873513457661725E-2</v>
      </c>
      <c r="AJ2116" s="46">
        <v>3.6976968461998903E-2</v>
      </c>
      <c r="AK2116" s="46">
        <v>0.70734854676332182</v>
      </c>
      <c r="AL2116" s="45">
        <v>0.70734854676332204</v>
      </c>
      <c r="AM2116" s="45">
        <v>2.5571647454244222E-2</v>
      </c>
      <c r="AN2116" s="45">
        <v>5.4024018311082618E-2</v>
      </c>
      <c r="AO2116" s="45">
        <v>8.4707079190550261E-2</v>
      </c>
      <c r="AP2116" s="45">
        <v>0.11765995708283269</v>
      </c>
      <c r="AQ2116" s="45">
        <v>0.15191235934140856</v>
      </c>
      <c r="AR2116" s="45">
        <v>0.18787948385705416</v>
      </c>
      <c r="AS2116" s="45">
        <v>0.22511759056470904</v>
      </c>
      <c r="AT2116" s="45">
        <v>0.26252640820663714</v>
      </c>
      <c r="AU2116" s="45">
        <v>0.29949408014654039</v>
      </c>
      <c r="AV2116" s="45">
        <v>0.33699026363971318</v>
      </c>
      <c r="AW2116" s="45">
        <v>0.3753329127445646</v>
      </c>
      <c r="AX2116" s="45">
        <v>0.41373034720517909</v>
      </c>
      <c r="AY2116" s="45">
        <v>0.45052432752466937</v>
      </c>
      <c r="AZ2116" s="45">
        <v>0.48702590846475546</v>
      </c>
      <c r="BA2116" s="45">
        <v>0.52349186108120949</v>
      </c>
      <c r="BB2116" s="45">
        <v>0.56005884028399533</v>
      </c>
      <c r="BC2116" s="45">
        <v>0.5967273643986043</v>
      </c>
      <c r="BD2116" s="45">
        <v>0.63349806484366133</v>
      </c>
      <c r="BE2116" s="45">
        <v>0.6703715783013231</v>
      </c>
      <c r="BF2116" s="45">
        <v>0.70734854676332204</v>
      </c>
    </row>
    <row r="2117" spans="1:58" ht="13.5" thickBot="1" x14ac:dyDescent="0.25">
      <c r="A2117" s="6" t="s">
        <v>1350</v>
      </c>
      <c r="B2117" s="6" t="s">
        <v>1356</v>
      </c>
      <c r="C2117" s="6" t="s">
        <v>864</v>
      </c>
      <c r="D2117" s="6" t="s">
        <v>1350</v>
      </c>
      <c r="E2117" s="6">
        <v>-52.218245678895642</v>
      </c>
      <c r="F2117" s="6" t="s">
        <v>622</v>
      </c>
      <c r="G2117" s="21" t="s">
        <v>1305</v>
      </c>
      <c r="H2117" s="21" t="s">
        <v>1172</v>
      </c>
      <c r="I2117" s="21" t="s">
        <v>1160</v>
      </c>
      <c r="J2117" s="21" t="s">
        <v>849</v>
      </c>
      <c r="K2117" s="21" t="s">
        <v>854</v>
      </c>
      <c r="L2117" s="21" t="s">
        <v>870</v>
      </c>
      <c r="M2117" s="3">
        <v>63.047078060697103</v>
      </c>
      <c r="N2117" s="3">
        <v>-52.218245678895642</v>
      </c>
      <c r="O2117" s="21" t="s">
        <v>1502</v>
      </c>
      <c r="P2117" s="21" t="s">
        <v>1498</v>
      </c>
      <c r="Q2117" s="46">
        <v>4.6379036165234994E-4</v>
      </c>
      <c r="R2117" s="46">
        <v>5.3510951461223897E-4</v>
      </c>
      <c r="S2117" s="46">
        <v>5.9880479367668371E-4</v>
      </c>
      <c r="T2117" s="46">
        <v>6.5064187196599288E-4</v>
      </c>
      <c r="U2117" s="46">
        <v>6.9103547733100957E-4</v>
      </c>
      <c r="V2117" s="46">
        <v>7.1799060333942969E-4</v>
      </c>
      <c r="W2117" s="46">
        <v>7.3145331013118448E-4</v>
      </c>
      <c r="X2117" s="46">
        <v>7.4379326238588914E-4</v>
      </c>
      <c r="Y2117" s="46">
        <v>7.5373065304681441E-4</v>
      </c>
      <c r="Z2117" s="46">
        <v>7.598469358191727E-4</v>
      </c>
      <c r="AA2117" s="46">
        <v>7.6236925894825004E-4</v>
      </c>
      <c r="AB2117" s="46">
        <v>7.6182481372039773E-4</v>
      </c>
      <c r="AC2117" s="46">
        <v>7.5284485595184761E-4</v>
      </c>
      <c r="AD2117" s="46">
        <v>7.4475906588480141E-4</v>
      </c>
      <c r="AE2117" s="46">
        <v>7.3689553954652616E-4</v>
      </c>
      <c r="AF2117" s="46">
        <v>7.2893381993138426E-4</v>
      </c>
      <c r="AG2117" s="46">
        <v>7.2105351264935627E-4</v>
      </c>
      <c r="AH2117" s="46">
        <v>7.1325591878426177E-4</v>
      </c>
      <c r="AI2117" s="46">
        <v>7.0554017015809459E-4</v>
      </c>
      <c r="AJ2117" s="46">
        <v>6.9790540770543394E-4</v>
      </c>
      <c r="AK2117" s="46">
        <v>1.3971579147241118E-2</v>
      </c>
      <c r="AL2117" s="45">
        <v>1.3971579147241122E-2</v>
      </c>
      <c r="AM2117" s="45">
        <v>4.6379036165234994E-4</v>
      </c>
      <c r="AN2117" s="45">
        <v>9.9889987626458881E-4</v>
      </c>
      <c r="AO2117" s="45">
        <v>1.5977046699412725E-3</v>
      </c>
      <c r="AP2117" s="45">
        <v>2.2483465419072656E-3</v>
      </c>
      <c r="AQ2117" s="45">
        <v>2.939382019238275E-3</v>
      </c>
      <c r="AR2117" s="45">
        <v>3.6573726225777045E-3</v>
      </c>
      <c r="AS2117" s="45">
        <v>4.3888259327088891E-3</v>
      </c>
      <c r="AT2117" s="45">
        <v>5.1326191950947786E-3</v>
      </c>
      <c r="AU2117" s="45">
        <v>5.8863498481415933E-3</v>
      </c>
      <c r="AV2117" s="45">
        <v>6.6461967839607661E-3</v>
      </c>
      <c r="AW2117" s="45">
        <v>7.4085660429090159E-3</v>
      </c>
      <c r="AX2117" s="45">
        <v>8.1703908566294128E-3</v>
      </c>
      <c r="AY2117" s="45">
        <v>8.9232357125812612E-3</v>
      </c>
      <c r="AZ2117" s="45">
        <v>9.6679947784660634E-3</v>
      </c>
      <c r="BA2117" s="45">
        <v>1.040489031801259E-2</v>
      </c>
      <c r="BB2117" s="45">
        <v>1.1133824137943974E-2</v>
      </c>
      <c r="BC2117" s="45">
        <v>1.1854877650593331E-2</v>
      </c>
      <c r="BD2117" s="45">
        <v>1.2568133569377592E-2</v>
      </c>
      <c r="BE2117" s="45">
        <v>1.3273673739535688E-2</v>
      </c>
      <c r="BF2117" s="45">
        <v>1.3971579147241122E-2</v>
      </c>
    </row>
    <row r="2118" spans="1:58" ht="13.5" thickBot="1" x14ac:dyDescent="0.25">
      <c r="A2118" s="6" t="s">
        <v>1350</v>
      </c>
      <c r="B2118" s="6" t="s">
        <v>1356</v>
      </c>
      <c r="C2118" s="6" t="s">
        <v>864</v>
      </c>
      <c r="D2118" s="6" t="s">
        <v>1350</v>
      </c>
      <c r="E2118" s="6">
        <v>-51.657711655651248</v>
      </c>
      <c r="F2118" s="6" t="s">
        <v>622</v>
      </c>
      <c r="G2118" s="21" t="s">
        <v>1305</v>
      </c>
      <c r="H2118" s="21" t="s">
        <v>1172</v>
      </c>
      <c r="I2118" s="21" t="s">
        <v>1160</v>
      </c>
      <c r="J2118" s="21" t="s">
        <v>849</v>
      </c>
      <c r="K2118" s="21" t="s">
        <v>852</v>
      </c>
      <c r="L2118" s="21" t="s">
        <v>871</v>
      </c>
      <c r="M2118" s="3">
        <v>63.106742585445438</v>
      </c>
      <c r="N2118" s="3">
        <v>-51.657711655651248</v>
      </c>
      <c r="O2118" s="21" t="s">
        <v>1502</v>
      </c>
      <c r="P2118" s="21" t="s">
        <v>1498</v>
      </c>
      <c r="Q2118" s="46">
        <v>3.9714575025248207E-3</v>
      </c>
      <c r="R2118" s="46">
        <v>4.6063579072279899E-3</v>
      </c>
      <c r="S2118" s="46">
        <v>5.1642654474193545E-3</v>
      </c>
      <c r="T2118" s="46">
        <v>5.8493668982565429E-3</v>
      </c>
      <c r="U2118" s="46">
        <v>6.4347721065905819E-3</v>
      </c>
      <c r="V2118" s="46">
        <v>7.048021346280531E-3</v>
      </c>
      <c r="W2118" s="46">
        <v>7.3544624809149537E-3</v>
      </c>
      <c r="X2118" s="46">
        <v>7.6611634029771164E-3</v>
      </c>
      <c r="Y2118" s="46">
        <v>7.9443579275269311E-3</v>
      </c>
      <c r="Z2118" s="46">
        <v>8.1327316710981274E-3</v>
      </c>
      <c r="AA2118" s="46">
        <v>8.2252306096180956E-3</v>
      </c>
      <c r="AB2118" s="46">
        <v>8.1411994909683025E-3</v>
      </c>
      <c r="AC2118" s="46">
        <v>8.0198793211291534E-3</v>
      </c>
      <c r="AD2118" s="46">
        <v>7.9183339021894304E-3</v>
      </c>
      <c r="AE2118" s="46">
        <v>7.8556240205364392E-3</v>
      </c>
      <c r="AF2118" s="46">
        <v>7.8301777088673492E-3</v>
      </c>
      <c r="AG2118" s="46">
        <v>7.8056087942301377E-3</v>
      </c>
      <c r="AH2118" s="46">
        <v>7.7819038039689875E-3</v>
      </c>
      <c r="AI2118" s="46">
        <v>7.7590275632658705E-3</v>
      </c>
      <c r="AJ2118" s="46">
        <v>7.7369463319806034E-3</v>
      </c>
      <c r="AK2118" s="46">
        <v>0.14324088823757131</v>
      </c>
      <c r="AL2118" s="45">
        <v>0.14324088823757133</v>
      </c>
      <c r="AM2118" s="45">
        <v>3.9714575025248207E-3</v>
      </c>
      <c r="AN2118" s="45">
        <v>8.5778154097528106E-3</v>
      </c>
      <c r="AO2118" s="45">
        <v>1.3742080857172165E-2</v>
      </c>
      <c r="AP2118" s="45">
        <v>1.9591447755428707E-2</v>
      </c>
      <c r="AQ2118" s="45">
        <v>2.6026219862019289E-2</v>
      </c>
      <c r="AR2118" s="45">
        <v>3.3074241208299819E-2</v>
      </c>
      <c r="AS2118" s="45">
        <v>4.0428703689214772E-2</v>
      </c>
      <c r="AT2118" s="45">
        <v>4.8089867092191887E-2</v>
      </c>
      <c r="AU2118" s="45">
        <v>5.6034225019718817E-2</v>
      </c>
      <c r="AV2118" s="45">
        <v>6.4166956690816943E-2</v>
      </c>
      <c r="AW2118" s="45">
        <v>7.2392187300435035E-2</v>
      </c>
      <c r="AX2118" s="45">
        <v>8.0533386791403344E-2</v>
      </c>
      <c r="AY2118" s="45">
        <v>8.8553266112532503E-2</v>
      </c>
      <c r="AZ2118" s="45">
        <v>9.6471600014721937E-2</v>
      </c>
      <c r="BA2118" s="45">
        <v>0.10432722403525838</v>
      </c>
      <c r="BB2118" s="45">
        <v>0.11215740174412572</v>
      </c>
      <c r="BC2118" s="45">
        <v>0.11996301053835585</v>
      </c>
      <c r="BD2118" s="45">
        <v>0.12774491434232485</v>
      </c>
      <c r="BE2118" s="45">
        <v>0.13550394190559073</v>
      </c>
      <c r="BF2118" s="45">
        <v>0.14324088823757133</v>
      </c>
    </row>
    <row r="2119" spans="1:58" ht="13.5" thickBot="1" x14ac:dyDescent="0.25">
      <c r="A2119" s="6" t="s">
        <v>1350</v>
      </c>
      <c r="B2119" s="6" t="s">
        <v>1356</v>
      </c>
      <c r="C2119" s="6" t="s">
        <v>864</v>
      </c>
      <c r="D2119" s="6" t="s">
        <v>1350</v>
      </c>
      <c r="E2119" s="6">
        <v>-51.657711655651248</v>
      </c>
      <c r="F2119" s="6" t="s">
        <v>622</v>
      </c>
      <c r="G2119" s="21" t="s">
        <v>1305</v>
      </c>
      <c r="H2119" s="21" t="s">
        <v>1172</v>
      </c>
      <c r="I2119" s="21" t="s">
        <v>1160</v>
      </c>
      <c r="J2119" s="21" t="s">
        <v>849</v>
      </c>
      <c r="K2119" s="21" t="s">
        <v>853</v>
      </c>
      <c r="L2119" s="21" t="s">
        <v>872</v>
      </c>
      <c r="M2119" s="3">
        <v>63.106742585445438</v>
      </c>
      <c r="N2119" s="3">
        <v>-51.657711655651248</v>
      </c>
      <c r="O2119" s="21" t="s">
        <v>1502</v>
      </c>
      <c r="P2119" s="21" t="s">
        <v>1498</v>
      </c>
      <c r="Q2119" s="46">
        <v>9.0817216732170429E-4</v>
      </c>
      <c r="R2119" s="46">
        <v>1.0586341970657543E-3</v>
      </c>
      <c r="S2119" s="46">
        <v>1.1880420731895124E-3</v>
      </c>
      <c r="T2119" s="46">
        <v>1.3522893219978043E-3</v>
      </c>
      <c r="U2119" s="46">
        <v>1.4839756882999281E-3</v>
      </c>
      <c r="V2119" s="46">
        <v>1.6252226031620968E-3</v>
      </c>
      <c r="W2119" s="46">
        <v>1.6895520749606705E-3</v>
      </c>
      <c r="X2119" s="46">
        <v>1.7580797312976805E-3</v>
      </c>
      <c r="Y2119" s="46">
        <v>1.8171092269919946E-3</v>
      </c>
      <c r="Z2119" s="46">
        <v>1.865209072429534E-3</v>
      </c>
      <c r="AA2119" s="46">
        <v>1.8898787459252096E-3</v>
      </c>
      <c r="AB2119" s="46">
        <v>1.8706774824563403E-3</v>
      </c>
      <c r="AC2119" s="46">
        <v>1.8430719224698429E-3</v>
      </c>
      <c r="AD2119" s="46">
        <v>1.8136992851630579E-3</v>
      </c>
      <c r="AE2119" s="46">
        <v>1.8089754103429742E-3</v>
      </c>
      <c r="AF2119" s="46">
        <v>1.8026098231259627E-3</v>
      </c>
      <c r="AG2119" s="46">
        <v>1.7965030278747664E-3</v>
      </c>
      <c r="AH2119" s="46">
        <v>1.7906478943092699E-3</v>
      </c>
      <c r="AI2119" s="46">
        <v>1.7850325401577252E-3</v>
      </c>
      <c r="AJ2119" s="46">
        <v>1.7796456449612813E-3</v>
      </c>
      <c r="AK2119" s="46">
        <v>3.2927027933503113E-2</v>
      </c>
      <c r="AL2119" s="45">
        <v>3.2927027933503113E-2</v>
      </c>
      <c r="AM2119" s="45">
        <v>9.0817216732170429E-4</v>
      </c>
      <c r="AN2119" s="45">
        <v>1.9668063643874583E-3</v>
      </c>
      <c r="AO2119" s="45">
        <v>3.1548484375769708E-3</v>
      </c>
      <c r="AP2119" s="45">
        <v>4.5071377595747751E-3</v>
      </c>
      <c r="AQ2119" s="45">
        <v>5.9911134478747036E-3</v>
      </c>
      <c r="AR2119" s="45">
        <v>7.6163360510368002E-3</v>
      </c>
      <c r="AS2119" s="45">
        <v>9.3058881259974711E-3</v>
      </c>
      <c r="AT2119" s="45">
        <v>1.1063967857295152E-2</v>
      </c>
      <c r="AU2119" s="45">
        <v>1.2881077084287148E-2</v>
      </c>
      <c r="AV2119" s="45">
        <v>1.4746286156716682E-2</v>
      </c>
      <c r="AW2119" s="45">
        <v>1.663616490264189E-2</v>
      </c>
      <c r="AX2119" s="45">
        <v>1.850684238509823E-2</v>
      </c>
      <c r="AY2119" s="45">
        <v>2.0349914307568072E-2</v>
      </c>
      <c r="AZ2119" s="45">
        <v>2.216361359273113E-2</v>
      </c>
      <c r="BA2119" s="45">
        <v>2.3972589003074106E-2</v>
      </c>
      <c r="BB2119" s="45">
        <v>2.5775198826200069E-2</v>
      </c>
      <c r="BC2119" s="45">
        <v>2.7571701854074836E-2</v>
      </c>
      <c r="BD2119" s="45">
        <v>2.9362349748384104E-2</v>
      </c>
      <c r="BE2119" s="45">
        <v>3.1147382288541831E-2</v>
      </c>
      <c r="BF2119" s="45">
        <v>3.2927027933503113E-2</v>
      </c>
    </row>
    <row r="2120" spans="1:58" ht="13.5" thickBot="1" x14ac:dyDescent="0.25">
      <c r="A2120" s="6" t="s">
        <v>1356</v>
      </c>
      <c r="B2120" s="6" t="s">
        <v>1358</v>
      </c>
      <c r="C2120" s="6" t="s">
        <v>864</v>
      </c>
      <c r="D2120" s="6" t="s">
        <v>1356</v>
      </c>
      <c r="E2120" s="6">
        <v>60.236316235948415</v>
      </c>
      <c r="F2120" s="6" t="s">
        <v>622</v>
      </c>
      <c r="G2120" s="21" t="s">
        <v>1305</v>
      </c>
      <c r="H2120" s="21" t="s">
        <v>1172</v>
      </c>
      <c r="I2120" s="21" t="s">
        <v>1160</v>
      </c>
      <c r="J2120" s="21" t="s">
        <v>849</v>
      </c>
      <c r="K2120" s="21" t="s">
        <v>850</v>
      </c>
      <c r="L2120" s="21" t="s">
        <v>873</v>
      </c>
      <c r="M2120" s="3">
        <v>110.96347867198062</v>
      </c>
      <c r="N2120" s="3">
        <v>60.236316235948415</v>
      </c>
      <c r="O2120" s="21" t="s">
        <v>1502</v>
      </c>
      <c r="P2120" s="21" t="s">
        <v>1501</v>
      </c>
      <c r="Q2120" s="46">
        <v>3.7890585953640407E-2</v>
      </c>
      <c r="R2120" s="46">
        <v>4.2159075024982638E-2</v>
      </c>
      <c r="S2120" s="46">
        <v>4.546438228723855E-2</v>
      </c>
      <c r="T2120" s="46">
        <v>4.8827665657110726E-2</v>
      </c>
      <c r="U2120" s="46">
        <v>5.0753225587811229E-2</v>
      </c>
      <c r="V2120" s="46">
        <v>5.3294001702622606E-2</v>
      </c>
      <c r="W2120" s="46">
        <v>5.5177269492781365E-2</v>
      </c>
      <c r="X2120" s="46">
        <v>5.5430219066713998E-2</v>
      </c>
      <c r="Y2120" s="46">
        <v>5.4776554918928355E-2</v>
      </c>
      <c r="Z2120" s="46">
        <v>5.5559672724399677E-2</v>
      </c>
      <c r="AA2120" s="46">
        <v>5.6813916436053297E-2</v>
      </c>
      <c r="AB2120" s="46">
        <v>5.6895094202767636E-2</v>
      </c>
      <c r="AC2120" s="46">
        <v>5.4519188736930908E-2</v>
      </c>
      <c r="AD2120" s="46">
        <v>5.4085928273836771E-2</v>
      </c>
      <c r="AE2120" s="46">
        <v>5.4033136287658302E-2</v>
      </c>
      <c r="AF2120" s="46">
        <v>5.4182831631294615E-2</v>
      </c>
      <c r="AG2120" s="46">
        <v>5.4333294999619697E-2</v>
      </c>
      <c r="AH2120" s="46">
        <v>5.4484693967488229E-2</v>
      </c>
      <c r="AI2120" s="46">
        <v>5.4637036334096487E-2</v>
      </c>
      <c r="AJ2120" s="46">
        <v>5.4790329966866377E-2</v>
      </c>
      <c r="AK2120" s="46">
        <v>1.0481081032528419</v>
      </c>
      <c r="AL2120" s="45">
        <v>1.0481081032528416</v>
      </c>
      <c r="AM2120" s="45">
        <v>3.7890585953640407E-2</v>
      </c>
      <c r="AN2120" s="45">
        <v>8.0049660978623038E-2</v>
      </c>
      <c r="AO2120" s="45">
        <v>0.12551404326586157</v>
      </c>
      <c r="AP2120" s="45">
        <v>0.17434170892297229</v>
      </c>
      <c r="AQ2120" s="45">
        <v>0.22509493451078352</v>
      </c>
      <c r="AR2120" s="45">
        <v>0.2783889362134061</v>
      </c>
      <c r="AS2120" s="45">
        <v>0.33356620570618745</v>
      </c>
      <c r="AT2120" s="45">
        <v>0.38899642477290142</v>
      </c>
      <c r="AU2120" s="45">
        <v>0.44377297969182977</v>
      </c>
      <c r="AV2120" s="45">
        <v>0.49933265241622943</v>
      </c>
      <c r="AW2120" s="45">
        <v>0.55614656885228275</v>
      </c>
      <c r="AX2120" s="45">
        <v>0.61304166305505037</v>
      </c>
      <c r="AY2120" s="45">
        <v>0.66756085179198132</v>
      </c>
      <c r="AZ2120" s="45">
        <v>0.72164678006581806</v>
      </c>
      <c r="BA2120" s="45">
        <v>0.77567991635347633</v>
      </c>
      <c r="BB2120" s="45">
        <v>0.82986274798477089</v>
      </c>
      <c r="BC2120" s="45">
        <v>0.88419604298439058</v>
      </c>
      <c r="BD2120" s="45">
        <v>0.93868073695187881</v>
      </c>
      <c r="BE2120" s="45">
        <v>0.99331777328597526</v>
      </c>
      <c r="BF2120" s="45">
        <v>1.0481081032528416</v>
      </c>
    </row>
    <row r="2121" spans="1:58" ht="13.5" thickBot="1" x14ac:dyDescent="0.25">
      <c r="A2121" s="6" t="s">
        <v>1350</v>
      </c>
      <c r="B2121" s="6" t="s">
        <v>1358</v>
      </c>
      <c r="C2121" s="6" t="s">
        <v>864</v>
      </c>
      <c r="D2121" s="6" t="s">
        <v>1350</v>
      </c>
      <c r="E2121" s="6">
        <v>-32.283923990871415</v>
      </c>
      <c r="F2121" s="6" t="s">
        <v>622</v>
      </c>
      <c r="G2121" s="21" t="s">
        <v>1305</v>
      </c>
      <c r="H2121" s="21" t="s">
        <v>1172</v>
      </c>
      <c r="I2121" s="21" t="s">
        <v>1160</v>
      </c>
      <c r="J2121" s="21" t="s">
        <v>849</v>
      </c>
      <c r="K2121" s="21" t="s">
        <v>854</v>
      </c>
      <c r="L2121" s="21" t="s">
        <v>874</v>
      </c>
      <c r="M2121" s="3">
        <v>112.23385434676196</v>
      </c>
      <c r="N2121" s="3">
        <v>-32.283923990871415</v>
      </c>
      <c r="O2121" s="21" t="s">
        <v>1502</v>
      </c>
      <c r="P2121" s="21" t="s">
        <v>1498</v>
      </c>
      <c r="Q2121" s="46">
        <v>6.8586538903021887E-4</v>
      </c>
      <c r="R2121" s="46">
        <v>7.9133402881796471E-4</v>
      </c>
      <c r="S2121" s="46">
        <v>8.8552828330674244E-4</v>
      </c>
      <c r="T2121" s="46">
        <v>9.6218631850268968E-4</v>
      </c>
      <c r="U2121" s="46">
        <v>1.0219214448630284E-3</v>
      </c>
      <c r="V2121" s="46">
        <v>1.0617833943875024E-3</v>
      </c>
      <c r="W2121" s="46">
        <v>1.0816923993918971E-3</v>
      </c>
      <c r="X2121" s="46">
        <v>1.0999410454474862E-3</v>
      </c>
      <c r="Y2121" s="46">
        <v>1.1146367202073462E-3</v>
      </c>
      <c r="Z2121" s="46">
        <v>1.1236816400891157E-3</v>
      </c>
      <c r="AA2121" s="46">
        <v>1.127411717894142E-3</v>
      </c>
      <c r="AB2121" s="46">
        <v>1.1266065779669641E-3</v>
      </c>
      <c r="AC2121" s="46">
        <v>1.1133267801581896E-3</v>
      </c>
      <c r="AD2121" s="46">
        <v>1.1013693010717477E-3</v>
      </c>
      <c r="AE2121" s="46">
        <v>1.0897405114351202E-3</v>
      </c>
      <c r="AF2121" s="46">
        <v>1.0779665109972197E-3</v>
      </c>
      <c r="AG2121" s="46">
        <v>1.0663129052594679E-3</v>
      </c>
      <c r="AH2121" s="46">
        <v>1.0547816182988484E-3</v>
      </c>
      <c r="AI2121" s="46">
        <v>1.0433713662308848E-3</v>
      </c>
      <c r="AJ2121" s="46">
        <v>1.0320808786470296E-3</v>
      </c>
      <c r="AK2121" s="46">
        <v>2.0661538832003608E-2</v>
      </c>
      <c r="AL2121" s="45">
        <v>2.0661538832003598E-2</v>
      </c>
      <c r="AM2121" s="45">
        <v>6.8586538903021887E-4</v>
      </c>
      <c r="AN2121" s="45">
        <v>1.4771994178481836E-3</v>
      </c>
      <c r="AO2121" s="45">
        <v>2.362727701154926E-3</v>
      </c>
      <c r="AP2121" s="45">
        <v>3.3249140196576158E-3</v>
      </c>
      <c r="AQ2121" s="45">
        <v>4.3468354645206445E-3</v>
      </c>
      <c r="AR2121" s="45">
        <v>5.4086188589081464E-3</v>
      </c>
      <c r="AS2121" s="45">
        <v>6.4903112583000432E-3</v>
      </c>
      <c r="AT2121" s="45">
        <v>7.5902523037475293E-3</v>
      </c>
      <c r="AU2121" s="45">
        <v>8.7048890239548749E-3</v>
      </c>
      <c r="AV2121" s="45">
        <v>9.8285706640439899E-3</v>
      </c>
      <c r="AW2121" s="45">
        <v>1.0955982381938132E-2</v>
      </c>
      <c r="AX2121" s="45">
        <v>1.2082588959905096E-2</v>
      </c>
      <c r="AY2121" s="45">
        <v>1.3195915740063286E-2</v>
      </c>
      <c r="AZ2121" s="45">
        <v>1.4297285041135033E-2</v>
      </c>
      <c r="BA2121" s="45">
        <v>1.5387025552570153E-2</v>
      </c>
      <c r="BB2121" s="45">
        <v>1.6464992063567371E-2</v>
      </c>
      <c r="BC2121" s="45">
        <v>1.7531304968826839E-2</v>
      </c>
      <c r="BD2121" s="45">
        <v>1.8586086587125687E-2</v>
      </c>
      <c r="BE2121" s="45">
        <v>1.962945795335657E-2</v>
      </c>
      <c r="BF2121" s="45">
        <v>2.0661538832003598E-2</v>
      </c>
    </row>
    <row r="2122" spans="1:58" ht="13.5" thickBot="1" x14ac:dyDescent="0.25">
      <c r="A2122" s="6" t="s">
        <v>1350</v>
      </c>
      <c r="B2122" s="6" t="s">
        <v>1358</v>
      </c>
      <c r="C2122" s="6" t="s">
        <v>864</v>
      </c>
      <c r="D2122" s="6" t="s">
        <v>1350</v>
      </c>
      <c r="E2122" s="6">
        <v>-31.496105045360302</v>
      </c>
      <c r="F2122" s="6" t="s">
        <v>622</v>
      </c>
      <c r="G2122" s="21" t="s">
        <v>1305</v>
      </c>
      <c r="H2122" s="21" t="s">
        <v>1172</v>
      </c>
      <c r="I2122" s="21" t="s">
        <v>1160</v>
      </c>
      <c r="J2122" s="21" t="s">
        <v>849</v>
      </c>
      <c r="K2122" s="21" t="s">
        <v>852</v>
      </c>
      <c r="L2122" s="21" t="s">
        <v>875</v>
      </c>
      <c r="M2122" s="3">
        <v>112.35663391069238</v>
      </c>
      <c r="N2122" s="3">
        <v>-31.496105045360302</v>
      </c>
      <c r="O2122" s="21" t="s">
        <v>1502</v>
      </c>
      <c r="P2122" s="21" t="s">
        <v>1498</v>
      </c>
      <c r="Q2122" s="46">
        <v>5.8720038407090412E-3</v>
      </c>
      <c r="R2122" s="46">
        <v>6.8107366894212852E-3</v>
      </c>
      <c r="S2122" s="46">
        <v>7.6356316345847445E-3</v>
      </c>
      <c r="T2122" s="46">
        <v>8.648589307689334E-3</v>
      </c>
      <c r="U2122" s="46">
        <v>9.5141409671300296E-3</v>
      </c>
      <c r="V2122" s="46">
        <v>1.0420861456643506E-2</v>
      </c>
      <c r="W2122" s="46">
        <v>1.0873950409094994E-2</v>
      </c>
      <c r="X2122" s="46">
        <v>1.132742347059775E-2</v>
      </c>
      <c r="Y2122" s="46">
        <v>1.1746141116390786E-2</v>
      </c>
      <c r="Z2122" s="46">
        <v>1.2024661368725246E-2</v>
      </c>
      <c r="AA2122" s="46">
        <v>1.2161425798888594E-2</v>
      </c>
      <c r="AB2122" s="46">
        <v>1.2037181475202148E-2</v>
      </c>
      <c r="AC2122" s="46">
        <v>1.1857803374643839E-2</v>
      </c>
      <c r="AD2122" s="46">
        <v>1.1707663258668434E-2</v>
      </c>
      <c r="AE2122" s="46">
        <v>1.1614943478667598E-2</v>
      </c>
      <c r="AF2122" s="46">
        <v>1.1577319800267973E-2</v>
      </c>
      <c r="AG2122" s="46">
        <v>1.154099339843186E-2</v>
      </c>
      <c r="AH2122" s="46">
        <v>1.1505944353145855E-2</v>
      </c>
      <c r="AI2122" s="46">
        <v>1.1472120656635372E-2</v>
      </c>
      <c r="AJ2122" s="46">
        <v>1.1439472422370681E-2</v>
      </c>
      <c r="AK2122" s="46">
        <v>0.21178900827790911</v>
      </c>
      <c r="AL2122" s="45">
        <v>0.21178900827790906</v>
      </c>
      <c r="AM2122" s="45">
        <v>5.8720038407090412E-3</v>
      </c>
      <c r="AN2122" s="45">
        <v>1.2682740530130326E-2</v>
      </c>
      <c r="AO2122" s="45">
        <v>2.0318372164715069E-2</v>
      </c>
      <c r="AP2122" s="45">
        <v>2.8966961472404403E-2</v>
      </c>
      <c r="AQ2122" s="45">
        <v>3.8481102439534433E-2</v>
      </c>
      <c r="AR2122" s="45">
        <v>4.8901963896177937E-2</v>
      </c>
      <c r="AS2122" s="45">
        <v>5.9775914305272931E-2</v>
      </c>
      <c r="AT2122" s="45">
        <v>7.1103337775870676E-2</v>
      </c>
      <c r="AU2122" s="45">
        <v>8.2849478892261463E-2</v>
      </c>
      <c r="AV2122" s="45">
        <v>9.4874140260986714E-2</v>
      </c>
      <c r="AW2122" s="45">
        <v>0.10703556605987531</v>
      </c>
      <c r="AX2122" s="45">
        <v>0.11907274753507746</v>
      </c>
      <c r="AY2122" s="45">
        <v>0.1309305509097213</v>
      </c>
      <c r="AZ2122" s="45">
        <v>0.14263821416838973</v>
      </c>
      <c r="BA2122" s="45">
        <v>0.15425315764705733</v>
      </c>
      <c r="BB2122" s="45">
        <v>0.16583047744732529</v>
      </c>
      <c r="BC2122" s="45">
        <v>0.17737147084575716</v>
      </c>
      <c r="BD2122" s="45">
        <v>0.18887741519890303</v>
      </c>
      <c r="BE2122" s="45">
        <v>0.20034953585553839</v>
      </c>
      <c r="BF2122" s="45">
        <v>0.21178900827790906</v>
      </c>
    </row>
    <row r="2123" spans="1:58" ht="13.5" thickBot="1" x14ac:dyDescent="0.25">
      <c r="A2123" s="6" t="s">
        <v>1350</v>
      </c>
      <c r="B2123" s="6" t="s">
        <v>1358</v>
      </c>
      <c r="C2123" s="6" t="s">
        <v>864</v>
      </c>
      <c r="D2123" s="6" t="s">
        <v>1350</v>
      </c>
      <c r="E2123" s="6">
        <v>-31.496105045360302</v>
      </c>
      <c r="F2123" s="6" t="s">
        <v>622</v>
      </c>
      <c r="G2123" s="21" t="s">
        <v>1305</v>
      </c>
      <c r="H2123" s="21" t="s">
        <v>1172</v>
      </c>
      <c r="I2123" s="21" t="s">
        <v>1160</v>
      </c>
      <c r="J2123" s="21" t="s">
        <v>849</v>
      </c>
      <c r="K2123" s="21" t="s">
        <v>853</v>
      </c>
      <c r="L2123" s="21" t="s">
        <v>876</v>
      </c>
      <c r="M2123" s="3">
        <v>112.35663391069238</v>
      </c>
      <c r="N2123" s="3">
        <v>-31.496105045360302</v>
      </c>
      <c r="O2123" s="21" t="s">
        <v>1502</v>
      </c>
      <c r="P2123" s="21" t="s">
        <v>1498</v>
      </c>
      <c r="Q2123" s="46">
        <v>1.3427791814838322E-3</v>
      </c>
      <c r="R2123" s="46">
        <v>1.5652450182644727E-3</v>
      </c>
      <c r="S2123" s="46">
        <v>1.7565812078456579E-3</v>
      </c>
      <c r="T2123" s="46">
        <v>1.999429198845193E-3</v>
      </c>
      <c r="U2123" s="46">
        <v>2.1941342531491847E-3</v>
      </c>
      <c r="V2123" s="46">
        <v>2.4029750694066088E-3</v>
      </c>
      <c r="W2123" s="46">
        <v>2.4980894965991101E-3</v>
      </c>
      <c r="X2123" s="46">
        <v>2.5994111551967138E-3</v>
      </c>
      <c r="Y2123" s="46">
        <v>2.6866892955801289E-3</v>
      </c>
      <c r="Z2123" s="46">
        <v>2.7578073868519569E-3</v>
      </c>
      <c r="AA2123" s="46">
        <v>2.7942827658339929E-3</v>
      </c>
      <c r="AB2123" s="46">
        <v>2.7658927118641378E-3</v>
      </c>
      <c r="AC2123" s="46">
        <v>2.7250764739558679E-3</v>
      </c>
      <c r="AD2123" s="46">
        <v>2.681647521495079E-3</v>
      </c>
      <c r="AE2123" s="46">
        <v>2.6746630300158352E-3</v>
      </c>
      <c r="AF2123" s="46">
        <v>2.6652511824603988E-3</v>
      </c>
      <c r="AG2123" s="46">
        <v>2.6562219721146625E-3</v>
      </c>
      <c r="AH2123" s="46">
        <v>2.6475648564933561E-3</v>
      </c>
      <c r="AI2123" s="46">
        <v>2.6392622670475801E-3</v>
      </c>
      <c r="AJ2123" s="46">
        <v>2.6312974658976485E-3</v>
      </c>
      <c r="AK2123" s="46">
        <v>4.8684301510401415E-2</v>
      </c>
      <c r="AL2123" s="45">
        <v>4.8684301510401422E-2</v>
      </c>
      <c r="AM2123" s="45">
        <v>1.3427791814838322E-3</v>
      </c>
      <c r="AN2123" s="45">
        <v>2.9080241997483051E-3</v>
      </c>
      <c r="AO2123" s="45">
        <v>4.6646054075939625E-3</v>
      </c>
      <c r="AP2123" s="45">
        <v>6.6640346064391551E-3</v>
      </c>
      <c r="AQ2123" s="45">
        <v>8.8581688595883393E-3</v>
      </c>
      <c r="AR2123" s="45">
        <v>1.1261143928994948E-2</v>
      </c>
      <c r="AS2123" s="45">
        <v>1.3759233425594059E-2</v>
      </c>
      <c r="AT2123" s="45">
        <v>1.6358644580790772E-2</v>
      </c>
      <c r="AU2123" s="45">
        <v>1.9045333876370901E-2</v>
      </c>
      <c r="AV2123" s="45">
        <v>2.1803141263222858E-2</v>
      </c>
      <c r="AW2123" s="45">
        <v>2.459742402905685E-2</v>
      </c>
      <c r="AX2123" s="45">
        <v>2.736331674092099E-2</v>
      </c>
      <c r="AY2123" s="45">
        <v>3.0088393214876857E-2</v>
      </c>
      <c r="AZ2123" s="45">
        <v>3.2770040736371936E-2</v>
      </c>
      <c r="BA2123" s="45">
        <v>3.5444703766387774E-2</v>
      </c>
      <c r="BB2123" s="45">
        <v>3.8109954948848175E-2</v>
      </c>
      <c r="BC2123" s="45">
        <v>4.0766176920962835E-2</v>
      </c>
      <c r="BD2123" s="45">
        <v>4.3413741777456188E-2</v>
      </c>
      <c r="BE2123" s="45">
        <v>4.605300404450377E-2</v>
      </c>
      <c r="BF2123" s="45">
        <v>4.8684301510401422E-2</v>
      </c>
    </row>
    <row r="2124" spans="1:58" ht="13.5" thickBot="1" x14ac:dyDescent="0.25">
      <c r="A2124" s="6" t="s">
        <v>1350</v>
      </c>
      <c r="B2124" s="6" t="s">
        <v>1350</v>
      </c>
      <c r="C2124" s="6" t="s">
        <v>864</v>
      </c>
      <c r="D2124" s="6" t="s">
        <v>1350</v>
      </c>
      <c r="E2124" s="6">
        <v>-29.276910942427904</v>
      </c>
      <c r="F2124" s="6" t="s">
        <v>622</v>
      </c>
      <c r="G2124" s="21" t="s">
        <v>1305</v>
      </c>
      <c r="H2124" s="21" t="s">
        <v>1174</v>
      </c>
      <c r="I2124" s="21" t="s">
        <v>1160</v>
      </c>
      <c r="J2124" s="21" t="s">
        <v>849</v>
      </c>
      <c r="K2124" s="21" t="s">
        <v>850</v>
      </c>
      <c r="L2124" s="21" t="s">
        <v>865</v>
      </c>
      <c r="M2124" s="3">
        <v>-5.2341615449614238</v>
      </c>
      <c r="N2124" s="3">
        <v>-29.276910942427904</v>
      </c>
      <c r="O2124" s="21" t="s">
        <v>1502</v>
      </c>
      <c r="P2124" s="21" t="s">
        <v>1501</v>
      </c>
      <c r="Q2124" s="46">
        <v>6.9711358436906429E-2</v>
      </c>
      <c r="R2124" s="46">
        <v>8.2560678287451505E-2</v>
      </c>
      <c r="S2124" s="46">
        <v>9.275517890470994E-2</v>
      </c>
      <c r="T2124" s="46">
        <v>0.10083106963727931</v>
      </c>
      <c r="U2124" s="46">
        <v>0.1072154760017162</v>
      </c>
      <c r="V2124" s="46">
        <v>0.11225065239039979</v>
      </c>
      <c r="W2124" s="46">
        <v>0.11620853554850002</v>
      </c>
      <c r="X2124" s="46">
        <v>0.11930598120714515</v>
      </c>
      <c r="Y2124" s="46">
        <v>0.12171684505174833</v>
      </c>
      <c r="Z2124" s="46">
        <v>0.12358121904441716</v>
      </c>
      <c r="AA2124" s="46">
        <v>0.12500921815686195</v>
      </c>
      <c r="AB2124" s="46">
        <v>0.12608789290589129</v>
      </c>
      <c r="AC2124" s="46">
        <v>0.12580573657285088</v>
      </c>
      <c r="AD2124" s="46">
        <v>0.12551976054380243</v>
      </c>
      <c r="AE2124" s="46">
        <v>0.13532801145151441</v>
      </c>
      <c r="AF2124" s="46">
        <v>0.13236554211229423</v>
      </c>
      <c r="AG2124" s="46">
        <v>0.1301917427440932</v>
      </c>
      <c r="AH2124" s="46">
        <v>0.12858104061532358</v>
      </c>
      <c r="AI2124" s="46">
        <v>0.12722130678816981</v>
      </c>
      <c r="AJ2124" s="46">
        <v>0.12615973541759953</v>
      </c>
      <c r="AK2124" s="46">
        <v>1.7551457025603887</v>
      </c>
      <c r="AL2124" s="45">
        <v>1.7551457025603887</v>
      </c>
      <c r="AM2124" s="45">
        <v>6.9711358436906429E-2</v>
      </c>
      <c r="AN2124" s="45">
        <v>0.15227203672435793</v>
      </c>
      <c r="AO2124" s="45">
        <v>0.24502721562906787</v>
      </c>
      <c r="AP2124" s="45">
        <v>0.34585828526634721</v>
      </c>
      <c r="AQ2124" s="45">
        <v>0.45307376126806342</v>
      </c>
      <c r="AR2124" s="45">
        <v>0.5653244136584632</v>
      </c>
      <c r="AS2124" s="45">
        <v>0.68153294920696328</v>
      </c>
      <c r="AT2124" s="45">
        <v>0.80083893041410847</v>
      </c>
      <c r="AU2124" s="45">
        <v>0.92255577546585676</v>
      </c>
      <c r="AV2124" s="45">
        <v>1.0461369945102739</v>
      </c>
      <c r="AW2124" s="45">
        <v>1.1711462126671357</v>
      </c>
      <c r="AX2124" s="45">
        <v>1.297234105573027</v>
      </c>
      <c r="AY2124" s="45">
        <v>1.4230398421458779</v>
      </c>
      <c r="AZ2124" s="45">
        <v>1.5485596026896804</v>
      </c>
      <c r="BA2124" s="45">
        <v>1.6838876141411947</v>
      </c>
      <c r="BB2124" s="45">
        <v>1.7551457025603887</v>
      </c>
      <c r="BC2124" s="45">
        <v>1.7551457025603887</v>
      </c>
      <c r="BD2124" s="45">
        <v>1.7551457025603887</v>
      </c>
      <c r="BE2124" s="45">
        <v>1.7551457025603887</v>
      </c>
      <c r="BF2124" s="45">
        <v>1.7551457025603887</v>
      </c>
    </row>
    <row r="2125" spans="1:58" ht="13.5" thickBot="1" x14ac:dyDescent="0.25">
      <c r="A2125" s="6" t="s">
        <v>1350</v>
      </c>
      <c r="B2125" s="6" t="s">
        <v>1350</v>
      </c>
      <c r="C2125" s="6" t="s">
        <v>864</v>
      </c>
      <c r="D2125" s="6" t="s">
        <v>1350</v>
      </c>
      <c r="E2125" s="6">
        <v>-50.145809956284566</v>
      </c>
      <c r="F2125" s="6" t="s">
        <v>622</v>
      </c>
      <c r="G2125" s="21" t="s">
        <v>1305</v>
      </c>
      <c r="H2125" s="21" t="s">
        <v>1174</v>
      </c>
      <c r="I2125" s="21" t="s">
        <v>1160</v>
      </c>
      <c r="J2125" s="21" t="s">
        <v>849</v>
      </c>
      <c r="K2125" s="21" t="s">
        <v>852</v>
      </c>
      <c r="L2125" s="21" t="s">
        <v>866</v>
      </c>
      <c r="M2125" s="3">
        <v>-5.2093280020581449</v>
      </c>
      <c r="N2125" s="3">
        <v>-50.145809956284566</v>
      </c>
      <c r="O2125" s="21" t="s">
        <v>1502</v>
      </c>
      <c r="P2125" s="21" t="s">
        <v>1498</v>
      </c>
      <c r="Q2125" s="46">
        <v>6.7730196747289263E-3</v>
      </c>
      <c r="R2125" s="46">
        <v>8.0231425775934961E-3</v>
      </c>
      <c r="S2125" s="46">
        <v>9.0150832818104987E-3</v>
      </c>
      <c r="T2125" s="46">
        <v>9.801077443028482E-3</v>
      </c>
      <c r="U2125" s="46">
        <v>1.0422610262870271E-2</v>
      </c>
      <c r="V2125" s="46">
        <v>1.0912967032643734E-2</v>
      </c>
      <c r="W2125" s="46">
        <v>1.1298388097228338E-2</v>
      </c>
      <c r="X2125" s="46">
        <v>1.1600239397350614E-2</v>
      </c>
      <c r="Y2125" s="46">
        <v>1.1835386753370905E-2</v>
      </c>
      <c r="Z2125" s="46">
        <v>1.2017230429576588E-2</v>
      </c>
      <c r="AA2125" s="46">
        <v>1.215650788793381E-2</v>
      </c>
      <c r="AB2125" s="46">
        <v>1.2261689103338209E-2</v>
      </c>
      <c r="AC2125" s="46">
        <v>1.2234646012322012E-2</v>
      </c>
      <c r="AD2125" s="46">
        <v>1.2207093100899716E-2</v>
      </c>
      <c r="AE2125" s="46">
        <v>1.4166792980547991E-2</v>
      </c>
      <c r="AF2125" s="46">
        <v>1.3801208022397276E-2</v>
      </c>
      <c r="AG2125" s="46">
        <v>1.3533608794117125E-2</v>
      </c>
      <c r="AH2125" s="46">
        <v>1.3366990844743659E-2</v>
      </c>
      <c r="AI2125" s="46">
        <v>1.3220592679113262E-2</v>
      </c>
      <c r="AJ2125" s="46">
        <v>1.3110134910445761E-2</v>
      </c>
      <c r="AK2125" s="46">
        <v>0.17603469499644883</v>
      </c>
      <c r="AL2125" s="45">
        <v>0.17603469499644883</v>
      </c>
      <c r="AM2125" s="45">
        <v>6.7730196747289263E-3</v>
      </c>
      <c r="AN2125" s="45">
        <v>1.4796162252322421E-2</v>
      </c>
      <c r="AO2125" s="45">
        <v>2.381124553413292E-2</v>
      </c>
      <c r="AP2125" s="45">
        <v>3.36123229771614E-2</v>
      </c>
      <c r="AQ2125" s="45">
        <v>4.4034933240031673E-2</v>
      </c>
      <c r="AR2125" s="45">
        <v>5.4947900272675404E-2</v>
      </c>
      <c r="AS2125" s="45">
        <v>6.6246288369903747E-2</v>
      </c>
      <c r="AT2125" s="45">
        <v>7.7846527767254356E-2</v>
      </c>
      <c r="AU2125" s="45">
        <v>8.9681914520625267E-2</v>
      </c>
      <c r="AV2125" s="45">
        <v>0.10169914495020185</v>
      </c>
      <c r="AW2125" s="45">
        <v>0.11385565283813566</v>
      </c>
      <c r="AX2125" s="45">
        <v>0.12611734194147387</v>
      </c>
      <c r="AY2125" s="45">
        <v>0.13835198795379589</v>
      </c>
      <c r="AZ2125" s="45">
        <v>0.15055908105469559</v>
      </c>
      <c r="BA2125" s="45">
        <v>0.16472587403524358</v>
      </c>
      <c r="BB2125" s="45">
        <v>0.17603469499644883</v>
      </c>
      <c r="BC2125" s="45">
        <v>0.17603469499644883</v>
      </c>
      <c r="BD2125" s="45">
        <v>0.17603469499644883</v>
      </c>
      <c r="BE2125" s="45">
        <v>0.17603469499644883</v>
      </c>
      <c r="BF2125" s="45">
        <v>0.17603469499644883</v>
      </c>
    </row>
    <row r="2126" spans="1:58" ht="13.5" thickBot="1" x14ac:dyDescent="0.25">
      <c r="A2126" s="6" t="s">
        <v>1350</v>
      </c>
      <c r="B2126" s="6" t="s">
        <v>1350</v>
      </c>
      <c r="C2126" s="6" t="s">
        <v>864</v>
      </c>
      <c r="D2126" s="6" t="s">
        <v>1350</v>
      </c>
      <c r="E2126" s="6">
        <v>-50.304621376650864</v>
      </c>
      <c r="F2126" s="6" t="s">
        <v>622</v>
      </c>
      <c r="G2126" s="21" t="s">
        <v>1305</v>
      </c>
      <c r="H2126" s="21" t="s">
        <v>1174</v>
      </c>
      <c r="I2126" s="21" t="s">
        <v>1160</v>
      </c>
      <c r="J2126" s="21" t="s">
        <v>849</v>
      </c>
      <c r="K2126" s="21" t="s">
        <v>854</v>
      </c>
      <c r="L2126" s="21" t="s">
        <v>867</v>
      </c>
      <c r="M2126" s="3">
        <v>-5.2115407023992875</v>
      </c>
      <c r="N2126" s="3">
        <v>-50.304621376650864</v>
      </c>
      <c r="O2126" s="21" t="s">
        <v>1502</v>
      </c>
      <c r="P2126" s="21" t="s">
        <v>1498</v>
      </c>
      <c r="Q2126" s="46">
        <v>4.7264096139628233E-3</v>
      </c>
      <c r="R2126" s="46">
        <v>5.5437869872133165E-3</v>
      </c>
      <c r="S2126" s="46">
        <v>6.1711965461384013E-3</v>
      </c>
      <c r="T2126" s="46">
        <v>6.6484528840649367E-3</v>
      </c>
      <c r="U2126" s="46">
        <v>7.0070695495110316E-3</v>
      </c>
      <c r="V2126" s="46">
        <v>7.2719747962152106E-3</v>
      </c>
      <c r="W2126" s="46">
        <v>7.4628962719183248E-3</v>
      </c>
      <c r="X2126" s="46">
        <v>7.5954973682730558E-3</v>
      </c>
      <c r="Y2126" s="46">
        <v>7.6821338051723947E-3</v>
      </c>
      <c r="Z2126" s="46">
        <v>7.7325780249965243E-3</v>
      </c>
      <c r="AA2126" s="46">
        <v>7.7545672013536807E-3</v>
      </c>
      <c r="AB2126" s="46">
        <v>7.7542242857290278E-3</v>
      </c>
      <c r="AC2126" s="46">
        <v>7.6705796046447512E-3</v>
      </c>
      <c r="AD2126" s="46">
        <v>7.5874680754816686E-3</v>
      </c>
      <c r="AE2126" s="46">
        <v>7.6895976026623448E-3</v>
      </c>
      <c r="AF2126" s="46">
        <v>7.5639435713198248E-3</v>
      </c>
      <c r="AG2126" s="46">
        <v>7.4513604393085433E-3</v>
      </c>
      <c r="AH2126" s="46">
        <v>7.3465165850658586E-3</v>
      </c>
      <c r="AI2126" s="46">
        <v>7.2475686340233896E-3</v>
      </c>
      <c r="AJ2126" s="46">
        <v>7.1532360975572976E-3</v>
      </c>
      <c r="AK2126" s="46">
        <v>9.9497317102178698E-2</v>
      </c>
      <c r="AL2126" s="45">
        <v>9.9497317102178698E-2</v>
      </c>
      <c r="AM2126" s="45">
        <v>4.7264096139628233E-3</v>
      </c>
      <c r="AN2126" s="45">
        <v>1.0270196601176139E-2</v>
      </c>
      <c r="AO2126" s="45">
        <v>1.6441393147314541E-2</v>
      </c>
      <c r="AP2126" s="45">
        <v>2.308984603137948E-2</v>
      </c>
      <c r="AQ2126" s="45">
        <v>3.0096915580890511E-2</v>
      </c>
      <c r="AR2126" s="45">
        <v>3.7368890377105723E-2</v>
      </c>
      <c r="AS2126" s="45">
        <v>4.4831786649024048E-2</v>
      </c>
      <c r="AT2126" s="45">
        <v>5.2427284017297106E-2</v>
      </c>
      <c r="AU2126" s="45">
        <v>6.0109417822469501E-2</v>
      </c>
      <c r="AV2126" s="45">
        <v>6.784199584746603E-2</v>
      </c>
      <c r="AW2126" s="45">
        <v>7.5596563048819704E-2</v>
      </c>
      <c r="AX2126" s="45">
        <v>8.3350787334548732E-2</v>
      </c>
      <c r="AY2126" s="45">
        <v>9.1021366939193479E-2</v>
      </c>
      <c r="AZ2126" s="45">
        <v>9.8608835014675142E-2</v>
      </c>
      <c r="BA2126" s="45">
        <v>9.9497317102178698E-2</v>
      </c>
      <c r="BB2126" s="45">
        <v>9.9497317102178698E-2</v>
      </c>
      <c r="BC2126" s="45">
        <v>9.9497317102178698E-2</v>
      </c>
      <c r="BD2126" s="45">
        <v>9.9497317102178698E-2</v>
      </c>
      <c r="BE2126" s="45">
        <v>9.9497317102178698E-2</v>
      </c>
      <c r="BF2126" s="45">
        <v>9.9497317102178698E-2</v>
      </c>
    </row>
    <row r="2127" spans="1:58" ht="13.5" thickBot="1" x14ac:dyDescent="0.25">
      <c r="A2127" s="6" t="s">
        <v>1350</v>
      </c>
      <c r="B2127" s="6" t="s">
        <v>1350</v>
      </c>
      <c r="C2127" s="6" t="s">
        <v>864</v>
      </c>
      <c r="D2127" s="6" t="s">
        <v>1350</v>
      </c>
      <c r="E2127" s="6">
        <v>-50.145809956284566</v>
      </c>
      <c r="F2127" s="6" t="s">
        <v>622</v>
      </c>
      <c r="G2127" s="21" t="s">
        <v>1305</v>
      </c>
      <c r="H2127" s="21" t="s">
        <v>1174</v>
      </c>
      <c r="I2127" s="21" t="s">
        <v>1160</v>
      </c>
      <c r="J2127" s="21" t="s">
        <v>849</v>
      </c>
      <c r="K2127" s="21" t="s">
        <v>853</v>
      </c>
      <c r="L2127" s="21" t="s">
        <v>868</v>
      </c>
      <c r="M2127" s="3">
        <v>-5.2093280020581449</v>
      </c>
      <c r="N2127" s="3">
        <v>-50.145809956284566</v>
      </c>
      <c r="O2127" s="21" t="s">
        <v>1502</v>
      </c>
      <c r="P2127" s="21" t="s">
        <v>1498</v>
      </c>
      <c r="Q2127" s="46">
        <v>1.5122337760857404E-3</v>
      </c>
      <c r="R2127" s="46">
        <v>1.7917699984046612E-3</v>
      </c>
      <c r="S2127" s="46">
        <v>2.0135739601583299E-3</v>
      </c>
      <c r="T2127" s="46">
        <v>2.1893301768039879E-3</v>
      </c>
      <c r="U2127" s="46">
        <v>2.3283064937606695E-3</v>
      </c>
      <c r="V2127" s="46">
        <v>2.4379527449412256E-3</v>
      </c>
      <c r="W2127" s="46">
        <v>2.5241298639516797E-3</v>
      </c>
      <c r="X2127" s="46">
        <v>2.5916228785699438E-3</v>
      </c>
      <c r="Y2127" s="46">
        <v>2.6441962575406782E-3</v>
      </c>
      <c r="Z2127" s="46">
        <v>2.684860828908764E-3</v>
      </c>
      <c r="AA2127" s="46">
        <v>2.7160066331833373E-3</v>
      </c>
      <c r="AB2127" s="46">
        <v>2.7395251963565595E-3</v>
      </c>
      <c r="AC2127" s="46">
        <v>2.7334778699247423E-3</v>
      </c>
      <c r="AD2127" s="46">
        <v>2.7273081646258719E-3</v>
      </c>
      <c r="AE2127" s="46">
        <v>3.1724178994836892E-3</v>
      </c>
      <c r="AF2127" s="46">
        <v>3.0895945966496687E-3</v>
      </c>
      <c r="AG2127" s="46">
        <v>3.0276469540462141E-3</v>
      </c>
      <c r="AH2127" s="46">
        <v>2.9898672641802113E-3</v>
      </c>
      <c r="AI2127" s="46">
        <v>2.9547789256476817E-3</v>
      </c>
      <c r="AJ2127" s="46">
        <v>2.9286301722208042E-3</v>
      </c>
      <c r="AK2127" s="46">
        <v>4.0803299245914366E-2</v>
      </c>
      <c r="AL2127" s="45">
        <v>4.0803299245914366E-2</v>
      </c>
      <c r="AM2127" s="45">
        <v>1.5122337760857404E-3</v>
      </c>
      <c r="AN2127" s="45">
        <v>3.3040037744904013E-3</v>
      </c>
      <c r="AO2127" s="45">
        <v>5.3175777346487312E-3</v>
      </c>
      <c r="AP2127" s="45">
        <v>7.506907911452719E-3</v>
      </c>
      <c r="AQ2127" s="45">
        <v>9.835214405213389E-3</v>
      </c>
      <c r="AR2127" s="45">
        <v>1.2273167150154614E-2</v>
      </c>
      <c r="AS2127" s="45">
        <v>1.4797297014106293E-2</v>
      </c>
      <c r="AT2127" s="45">
        <v>1.7388919892676238E-2</v>
      </c>
      <c r="AU2127" s="45">
        <v>2.0033116150216915E-2</v>
      </c>
      <c r="AV2127" s="45">
        <v>2.2717976979125681E-2</v>
      </c>
      <c r="AW2127" s="45">
        <v>2.5433983612309016E-2</v>
      </c>
      <c r="AX2127" s="45">
        <v>2.8173508808665575E-2</v>
      </c>
      <c r="AY2127" s="45">
        <v>3.0906986678590317E-2</v>
      </c>
      <c r="AZ2127" s="45">
        <v>3.3634294843216186E-2</v>
      </c>
      <c r="BA2127" s="45">
        <v>3.6806712742699879E-2</v>
      </c>
      <c r="BB2127" s="45">
        <v>3.9896307339349547E-2</v>
      </c>
      <c r="BC2127" s="45">
        <v>4.0803299245914366E-2</v>
      </c>
      <c r="BD2127" s="45">
        <v>4.0803299245914366E-2</v>
      </c>
      <c r="BE2127" s="45">
        <v>4.0803299245914366E-2</v>
      </c>
      <c r="BF2127" s="45">
        <v>4.0803299245914366E-2</v>
      </c>
    </row>
    <row r="2128" spans="1:58" ht="13.5" thickBot="1" x14ac:dyDescent="0.25">
      <c r="A2128" s="6" t="s">
        <v>1137</v>
      </c>
      <c r="B2128" s="6" t="s">
        <v>1356</v>
      </c>
      <c r="C2128" s="6" t="s">
        <v>864</v>
      </c>
      <c r="D2128" s="6" t="s">
        <v>1137</v>
      </c>
      <c r="E2128" s="6">
        <v>16.354050521078936</v>
      </c>
      <c r="F2128" s="6" t="s">
        <v>622</v>
      </c>
      <c r="G2128" s="21" t="s">
        <v>1305</v>
      </c>
      <c r="H2128" s="21" t="s">
        <v>1174</v>
      </c>
      <c r="I2128" s="21" t="s">
        <v>1160</v>
      </c>
      <c r="J2128" s="21" t="s">
        <v>849</v>
      </c>
      <c r="K2128" s="21" t="s">
        <v>850</v>
      </c>
      <c r="L2128" s="21" t="s">
        <v>869</v>
      </c>
      <c r="M2128" s="3">
        <v>62.431576899304979</v>
      </c>
      <c r="N2128" s="3">
        <v>16.354050521078936</v>
      </c>
      <c r="O2128" s="21" t="s">
        <v>1502</v>
      </c>
      <c r="P2128" s="21" t="s">
        <v>1501</v>
      </c>
      <c r="Q2128" s="46">
        <v>0.12933661205308908</v>
      </c>
      <c r="R2128" s="46">
        <v>0.15317616322408117</v>
      </c>
      <c r="S2128" s="46">
        <v>0.17209018528553172</v>
      </c>
      <c r="T2128" s="46">
        <v>0.1870735161240322</v>
      </c>
      <c r="U2128" s="46">
        <v>0.19891860862633651</v>
      </c>
      <c r="V2128" s="46">
        <v>0.20826045290830458</v>
      </c>
      <c r="W2128" s="46">
        <v>0.21560357761636731</v>
      </c>
      <c r="X2128" s="46">
        <v>0.22135031869974892</v>
      </c>
      <c r="Y2128" s="46">
        <v>0.22582323342661473</v>
      </c>
      <c r="Z2128" s="46">
        <v>0.22928223668258937</v>
      </c>
      <c r="AA2128" s="46">
        <v>0.23193162655763513</v>
      </c>
      <c r="AB2128" s="46">
        <v>0.23393290928508251</v>
      </c>
      <c r="AC2128" s="46">
        <v>0.23340942007180321</v>
      </c>
      <c r="AD2128" s="46">
        <v>0.23287884411467286</v>
      </c>
      <c r="AE2128" s="46">
        <v>0.25107625083596402</v>
      </c>
      <c r="AF2128" s="46">
        <v>0.24557993350350696</v>
      </c>
      <c r="AG2128" s="46">
        <v>0.24154684833818596</v>
      </c>
      <c r="AH2128" s="46">
        <v>0.23855848659868106</v>
      </c>
      <c r="AI2128" s="46">
        <v>0.23603575041276642</v>
      </c>
      <c r="AJ2128" s="46">
        <v>0.23406619986030694</v>
      </c>
      <c r="AK2128" s="46">
        <v>3.2563502407452618</v>
      </c>
      <c r="AL2128" s="45">
        <v>3.2563502407452618</v>
      </c>
      <c r="AM2128" s="45">
        <v>0.12933661205308908</v>
      </c>
      <c r="AN2128" s="45">
        <v>0.28251277527717022</v>
      </c>
      <c r="AO2128" s="45">
        <v>0.45460296056270194</v>
      </c>
      <c r="AP2128" s="45">
        <v>0.64167647668673411</v>
      </c>
      <c r="AQ2128" s="45">
        <v>0.84059508531307059</v>
      </c>
      <c r="AR2128" s="45">
        <v>1.0488555382213751</v>
      </c>
      <c r="AS2128" s="45">
        <v>1.2644591158377425</v>
      </c>
      <c r="AT2128" s="45">
        <v>1.4858094345374915</v>
      </c>
      <c r="AU2128" s="45">
        <v>1.7116326679641063</v>
      </c>
      <c r="AV2128" s="45">
        <v>1.9409149046466956</v>
      </c>
      <c r="AW2128" s="45">
        <v>2.1728465312043306</v>
      </c>
      <c r="AX2128" s="45">
        <v>2.4067794404894132</v>
      </c>
      <c r="AY2128" s="45">
        <v>2.6401888605612163</v>
      </c>
      <c r="AZ2128" s="45">
        <v>2.873067704675889</v>
      </c>
      <c r="BA2128" s="45">
        <v>3.1241439555118529</v>
      </c>
      <c r="BB2128" s="45">
        <v>3.2563502407452618</v>
      </c>
      <c r="BC2128" s="45">
        <v>3.2563502407452618</v>
      </c>
      <c r="BD2128" s="45">
        <v>3.2563502407452618</v>
      </c>
      <c r="BE2128" s="45">
        <v>3.2563502407452618</v>
      </c>
      <c r="BF2128" s="45">
        <v>3.2563502407452618</v>
      </c>
    </row>
    <row r="2129" spans="1:58" ht="13.5" thickBot="1" x14ac:dyDescent="0.25">
      <c r="A2129" s="6" t="s">
        <v>1350</v>
      </c>
      <c r="B2129" s="6" t="s">
        <v>1356</v>
      </c>
      <c r="C2129" s="6" t="s">
        <v>864</v>
      </c>
      <c r="D2129" s="6" t="s">
        <v>1350</v>
      </c>
      <c r="E2129" s="6">
        <v>-52.218245678895642</v>
      </c>
      <c r="F2129" s="6" t="s">
        <v>622</v>
      </c>
      <c r="G2129" s="21" t="s">
        <v>1305</v>
      </c>
      <c r="H2129" s="21" t="s">
        <v>1174</v>
      </c>
      <c r="I2129" s="21" t="s">
        <v>1160</v>
      </c>
      <c r="J2129" s="21" t="s">
        <v>849</v>
      </c>
      <c r="K2129" s="21" t="s">
        <v>854</v>
      </c>
      <c r="L2129" s="21" t="s">
        <v>870</v>
      </c>
      <c r="M2129" s="3">
        <v>63.047078060697103</v>
      </c>
      <c r="N2129" s="3">
        <v>-52.218245678895642</v>
      </c>
      <c r="O2129" s="21" t="s">
        <v>1502</v>
      </c>
      <c r="P2129" s="21" t="s">
        <v>1498</v>
      </c>
      <c r="Q2129" s="46">
        <v>8.735309960004425E-3</v>
      </c>
      <c r="R2129" s="46">
        <v>1.0245979853816435E-2</v>
      </c>
      <c r="S2129" s="46">
        <v>1.140555285250224E-2</v>
      </c>
      <c r="T2129" s="46">
        <v>1.2287613948063833E-2</v>
      </c>
      <c r="U2129" s="46">
        <v>1.295040621224686E-2</v>
      </c>
      <c r="V2129" s="46">
        <v>1.3440001831119231E-2</v>
      </c>
      <c r="W2129" s="46">
        <v>1.3792861275074583E-2</v>
      </c>
      <c r="X2129" s="46">
        <v>1.4037933491048649E-2</v>
      </c>
      <c r="Y2129" s="46">
        <v>1.4198054215225908E-2</v>
      </c>
      <c r="Z2129" s="46">
        <v>1.429128479231186E-2</v>
      </c>
      <c r="AA2129" s="46">
        <v>1.4331925000616603E-2</v>
      </c>
      <c r="AB2129" s="46">
        <v>1.4331291226882176E-2</v>
      </c>
      <c r="AC2129" s="46">
        <v>1.4176699840300204E-2</v>
      </c>
      <c r="AD2129" s="46">
        <v>1.4023093820554326E-2</v>
      </c>
      <c r="AE2129" s="46">
        <v>1.4211848742124465E-2</v>
      </c>
      <c r="AF2129" s="46">
        <v>1.3979616032488295E-2</v>
      </c>
      <c r="AG2129" s="46">
        <v>1.3771540847578099E-2</v>
      </c>
      <c r="AH2129" s="46">
        <v>1.3577769329869229E-2</v>
      </c>
      <c r="AI2129" s="46">
        <v>1.3394894570197564E-2</v>
      </c>
      <c r="AJ2129" s="46">
        <v>1.3220549980403569E-2</v>
      </c>
      <c r="AK2129" s="46">
        <v>0.18389009334035611</v>
      </c>
      <c r="AL2129" s="45">
        <v>0.18389009334035611</v>
      </c>
      <c r="AM2129" s="45">
        <v>8.735309960004425E-3</v>
      </c>
      <c r="AN2129" s="45">
        <v>1.898128981382086E-2</v>
      </c>
      <c r="AO2129" s="45">
        <v>3.0386842666323098E-2</v>
      </c>
      <c r="AP2129" s="45">
        <v>4.267445661438693E-2</v>
      </c>
      <c r="AQ2129" s="45">
        <v>5.5624862826633786E-2</v>
      </c>
      <c r="AR2129" s="45">
        <v>6.9064864657753022E-2</v>
      </c>
      <c r="AS2129" s="45">
        <v>8.28577259328276E-2</v>
      </c>
      <c r="AT2129" s="45">
        <v>9.6895659423876249E-2</v>
      </c>
      <c r="AU2129" s="45">
        <v>0.11109371363910216</v>
      </c>
      <c r="AV2129" s="45">
        <v>0.12538499843141401</v>
      </c>
      <c r="AW2129" s="45">
        <v>0.13971692343203063</v>
      </c>
      <c r="AX2129" s="45">
        <v>0.1540482146589128</v>
      </c>
      <c r="AY2129" s="45">
        <v>0.16822491449921301</v>
      </c>
      <c r="AZ2129" s="45">
        <v>0.18224800831976734</v>
      </c>
      <c r="BA2129" s="45">
        <v>0.18389009334035611</v>
      </c>
      <c r="BB2129" s="45">
        <v>0.18389009334035611</v>
      </c>
      <c r="BC2129" s="45">
        <v>0.18389009334035611</v>
      </c>
      <c r="BD2129" s="45">
        <v>0.18389009334035611</v>
      </c>
      <c r="BE2129" s="45">
        <v>0.18389009334035611</v>
      </c>
      <c r="BF2129" s="45">
        <v>0.18389009334035611</v>
      </c>
    </row>
    <row r="2130" spans="1:58" ht="13.5" thickBot="1" x14ac:dyDescent="0.25">
      <c r="A2130" s="6" t="s">
        <v>1350</v>
      </c>
      <c r="B2130" s="6" t="s">
        <v>1356</v>
      </c>
      <c r="C2130" s="6" t="s">
        <v>864</v>
      </c>
      <c r="D2130" s="6" t="s">
        <v>1350</v>
      </c>
      <c r="E2130" s="6">
        <v>-51.657711655651248</v>
      </c>
      <c r="F2130" s="6" t="s">
        <v>622</v>
      </c>
      <c r="G2130" s="21" t="s">
        <v>1305</v>
      </c>
      <c r="H2130" s="21" t="s">
        <v>1174</v>
      </c>
      <c r="I2130" s="21" t="s">
        <v>1160</v>
      </c>
      <c r="J2130" s="21" t="s">
        <v>849</v>
      </c>
      <c r="K2130" s="21" t="s">
        <v>852</v>
      </c>
      <c r="L2130" s="21" t="s">
        <v>871</v>
      </c>
      <c r="M2130" s="3">
        <v>63.106742585445438</v>
      </c>
      <c r="N2130" s="3">
        <v>-51.657711655651248</v>
      </c>
      <c r="O2130" s="21" t="s">
        <v>1502</v>
      </c>
      <c r="P2130" s="21" t="s">
        <v>1498</v>
      </c>
      <c r="Q2130" s="46">
        <v>1.2513267144000971E-2</v>
      </c>
      <c r="R2130" s="46">
        <v>1.4822890118336183E-2</v>
      </c>
      <c r="S2130" s="46">
        <v>1.6655517161955773E-2</v>
      </c>
      <c r="T2130" s="46">
        <v>1.8107654522436605E-2</v>
      </c>
      <c r="U2130" s="46">
        <v>1.9255946803715975E-2</v>
      </c>
      <c r="V2130" s="46">
        <v>2.0161889138261214E-2</v>
      </c>
      <c r="W2130" s="46">
        <v>2.0873961002169598E-2</v>
      </c>
      <c r="X2130" s="46">
        <v>2.1431636328329819E-2</v>
      </c>
      <c r="Y2130" s="46">
        <v>2.186607500197876E-2</v>
      </c>
      <c r="Z2130" s="46">
        <v>2.2202034235538789E-2</v>
      </c>
      <c r="AA2130" s="46">
        <v>2.2459351669602074E-2</v>
      </c>
      <c r="AB2130" s="46">
        <v>2.2653675724468872E-2</v>
      </c>
      <c r="AC2130" s="46">
        <v>2.2603713161456131E-2</v>
      </c>
      <c r="AD2130" s="46">
        <v>2.2552808696715151E-2</v>
      </c>
      <c r="AE2130" s="46">
        <v>2.6173387005028848E-2</v>
      </c>
      <c r="AF2130" s="46">
        <v>2.5497962679563349E-2</v>
      </c>
      <c r="AG2130" s="46">
        <v>2.5003568629079202E-2</v>
      </c>
      <c r="AH2130" s="46">
        <v>2.4695739180528361E-2</v>
      </c>
      <c r="AI2130" s="46">
        <v>2.4425266120667047E-2</v>
      </c>
      <c r="AJ2130" s="46">
        <v>2.4221193545383702E-2</v>
      </c>
      <c r="AK2130" s="46">
        <v>0.32522704360687626</v>
      </c>
      <c r="AL2130" s="45">
        <v>0.32522704360687626</v>
      </c>
      <c r="AM2130" s="45">
        <v>1.2513267144000971E-2</v>
      </c>
      <c r="AN2130" s="45">
        <v>2.7336157262337152E-2</v>
      </c>
      <c r="AO2130" s="45">
        <v>4.3991674424292929E-2</v>
      </c>
      <c r="AP2130" s="45">
        <v>6.2099328946729537E-2</v>
      </c>
      <c r="AQ2130" s="45">
        <v>8.1355275750445516E-2</v>
      </c>
      <c r="AR2130" s="45">
        <v>0.10151716488870673</v>
      </c>
      <c r="AS2130" s="45">
        <v>0.12239112589087632</v>
      </c>
      <c r="AT2130" s="45">
        <v>0.14382276221920615</v>
      </c>
      <c r="AU2130" s="45">
        <v>0.16568883722118491</v>
      </c>
      <c r="AV2130" s="45">
        <v>0.1878908714567237</v>
      </c>
      <c r="AW2130" s="45">
        <v>0.21035022312632579</v>
      </c>
      <c r="AX2130" s="45">
        <v>0.23300389885079464</v>
      </c>
      <c r="AY2130" s="45">
        <v>0.2556076120122508</v>
      </c>
      <c r="AZ2130" s="45">
        <v>0.27816042070896596</v>
      </c>
      <c r="BA2130" s="45">
        <v>0.30433380771399482</v>
      </c>
      <c r="BB2130" s="45">
        <v>0.32522704360687626</v>
      </c>
      <c r="BC2130" s="45">
        <v>0.32522704360687626</v>
      </c>
      <c r="BD2130" s="45">
        <v>0.32522704360687626</v>
      </c>
      <c r="BE2130" s="45">
        <v>0.32522704360687626</v>
      </c>
      <c r="BF2130" s="45">
        <v>0.32522704360687626</v>
      </c>
    </row>
    <row r="2131" spans="1:58" ht="13.5" thickBot="1" x14ac:dyDescent="0.25">
      <c r="A2131" s="6" t="s">
        <v>1350</v>
      </c>
      <c r="B2131" s="6" t="s">
        <v>1356</v>
      </c>
      <c r="C2131" s="6" t="s">
        <v>864</v>
      </c>
      <c r="D2131" s="6" t="s">
        <v>1350</v>
      </c>
      <c r="E2131" s="6">
        <v>-51.657711655651248</v>
      </c>
      <c r="F2131" s="6" t="s">
        <v>622</v>
      </c>
      <c r="G2131" s="21" t="s">
        <v>1305</v>
      </c>
      <c r="H2131" s="21" t="s">
        <v>1174</v>
      </c>
      <c r="I2131" s="21" t="s">
        <v>1160</v>
      </c>
      <c r="J2131" s="21" t="s">
        <v>849</v>
      </c>
      <c r="K2131" s="21" t="s">
        <v>853</v>
      </c>
      <c r="L2131" s="21" t="s">
        <v>872</v>
      </c>
      <c r="M2131" s="3">
        <v>63.106742585445438</v>
      </c>
      <c r="N2131" s="3">
        <v>-51.657711655651248</v>
      </c>
      <c r="O2131" s="21" t="s">
        <v>1502</v>
      </c>
      <c r="P2131" s="21" t="s">
        <v>1498</v>
      </c>
      <c r="Q2131" s="46">
        <v>2.7938771970420365E-3</v>
      </c>
      <c r="R2131" s="46">
        <v>3.3103250436875577E-3</v>
      </c>
      <c r="S2131" s="46">
        <v>3.7201115732287565E-3</v>
      </c>
      <c r="T2131" s="46">
        <v>4.0448241234243322E-3</v>
      </c>
      <c r="U2131" s="46">
        <v>4.3015851937128089E-3</v>
      </c>
      <c r="V2131" s="46">
        <v>4.5041584768644553E-3</v>
      </c>
      <c r="W2131" s="46">
        <v>4.6633721457545185E-3</v>
      </c>
      <c r="X2131" s="46">
        <v>4.7880666192437167E-3</v>
      </c>
      <c r="Y2131" s="46">
        <v>4.8851968163075429E-3</v>
      </c>
      <c r="Z2131" s="46">
        <v>4.9603252921222116E-3</v>
      </c>
      <c r="AA2131" s="46">
        <v>5.017867686507492E-3</v>
      </c>
      <c r="AB2131" s="46">
        <v>5.0613186253741886E-3</v>
      </c>
      <c r="AC2131" s="46">
        <v>5.0501460886354203E-3</v>
      </c>
      <c r="AD2131" s="46">
        <v>5.0387474548926935E-3</v>
      </c>
      <c r="AE2131" s="46">
        <v>5.8610951355664888E-3</v>
      </c>
      <c r="AF2131" s="46">
        <v>5.708077698162976E-3</v>
      </c>
      <c r="AG2131" s="46">
        <v>5.5936283922307364E-3</v>
      </c>
      <c r="AH2131" s="46">
        <v>5.523829783247702E-3</v>
      </c>
      <c r="AI2131" s="46">
        <v>5.4590034908725436E-3</v>
      </c>
      <c r="AJ2131" s="46">
        <v>5.4106932315159994E-3</v>
      </c>
      <c r="AK2131" s="46">
        <v>7.5384777889512727E-2</v>
      </c>
      <c r="AL2131" s="45">
        <v>7.5384777889512727E-2</v>
      </c>
      <c r="AM2131" s="45">
        <v>2.7938771970420365E-3</v>
      </c>
      <c r="AN2131" s="45">
        <v>6.1042022407295938E-3</v>
      </c>
      <c r="AO2131" s="45">
        <v>9.8243138139583498E-3</v>
      </c>
      <c r="AP2131" s="45">
        <v>1.3869137937382682E-2</v>
      </c>
      <c r="AQ2131" s="45">
        <v>1.8170723131095492E-2</v>
      </c>
      <c r="AR2131" s="45">
        <v>2.2674881607959947E-2</v>
      </c>
      <c r="AS2131" s="45">
        <v>2.7338253753714466E-2</v>
      </c>
      <c r="AT2131" s="45">
        <v>3.2126320372958185E-2</v>
      </c>
      <c r="AU2131" s="45">
        <v>3.7011517189265729E-2</v>
      </c>
      <c r="AV2131" s="45">
        <v>4.1971842481387939E-2</v>
      </c>
      <c r="AW2131" s="45">
        <v>4.6989710167895431E-2</v>
      </c>
      <c r="AX2131" s="45">
        <v>5.2051028793269616E-2</v>
      </c>
      <c r="AY2131" s="45">
        <v>5.710117488190504E-2</v>
      </c>
      <c r="AZ2131" s="45">
        <v>6.2139922336797736E-2</v>
      </c>
      <c r="BA2131" s="45">
        <v>6.8001017472364228E-2</v>
      </c>
      <c r="BB2131" s="45">
        <v>7.3709095170527206E-2</v>
      </c>
      <c r="BC2131" s="45">
        <v>7.5384777889512727E-2</v>
      </c>
      <c r="BD2131" s="45">
        <v>7.5384777889512727E-2</v>
      </c>
      <c r="BE2131" s="45">
        <v>7.5384777889512727E-2</v>
      </c>
      <c r="BF2131" s="45">
        <v>7.5384777889512727E-2</v>
      </c>
    </row>
    <row r="2132" spans="1:58" ht="13.5" thickBot="1" x14ac:dyDescent="0.25">
      <c r="A2132" s="6" t="s">
        <v>1356</v>
      </c>
      <c r="B2132" s="6" t="s">
        <v>1358</v>
      </c>
      <c r="C2132" s="6" t="s">
        <v>864</v>
      </c>
      <c r="D2132" s="6" t="s">
        <v>1356</v>
      </c>
      <c r="E2132" s="6">
        <v>60.236316235948415</v>
      </c>
      <c r="F2132" s="6" t="s">
        <v>622</v>
      </c>
      <c r="G2132" s="21" t="s">
        <v>1305</v>
      </c>
      <c r="H2132" s="21" t="s">
        <v>1174</v>
      </c>
      <c r="I2132" s="21" t="s">
        <v>1160</v>
      </c>
      <c r="J2132" s="21" t="s">
        <v>849</v>
      </c>
      <c r="K2132" s="21" t="s">
        <v>850</v>
      </c>
      <c r="L2132" s="21" t="s">
        <v>873</v>
      </c>
      <c r="M2132" s="3">
        <v>110.96347867198062</v>
      </c>
      <c r="N2132" s="3">
        <v>60.236316235948415</v>
      </c>
      <c r="O2132" s="21" t="s">
        <v>1502</v>
      </c>
      <c r="P2132" s="21" t="s">
        <v>1501</v>
      </c>
      <c r="Q2132" s="46">
        <v>0.19164349988474585</v>
      </c>
      <c r="R2132" s="46">
        <v>0.22696756589797262</v>
      </c>
      <c r="S2132" s="46">
        <v>0.25499326818918316</v>
      </c>
      <c r="T2132" s="46">
        <v>0.27719469991249623</v>
      </c>
      <c r="U2132" s="46">
        <v>0.29474607185247226</v>
      </c>
      <c r="V2132" s="46">
        <v>0.30858827558083185</v>
      </c>
      <c r="W2132" s="46">
        <v>0.31946889242090842</v>
      </c>
      <c r="X2132" s="46">
        <v>0.32798408047685229</v>
      </c>
      <c r="Y2132" s="46">
        <v>0.33461178642442052</v>
      </c>
      <c r="Z2132" s="46">
        <v>0.33973713708549713</v>
      </c>
      <c r="AA2132" s="46">
        <v>0.34366284953577048</v>
      </c>
      <c r="AB2132" s="46">
        <v>0.34662823435650064</v>
      </c>
      <c r="AC2132" s="46">
        <v>0.3458525583635067</v>
      </c>
      <c r="AD2132" s="46">
        <v>0.34506638164397563</v>
      </c>
      <c r="AE2132" s="46">
        <v>0.37203024483426045</v>
      </c>
      <c r="AF2132" s="46">
        <v>0.36388612018657845</v>
      </c>
      <c r="AG2132" s="46">
        <v>0.3579101282060701</v>
      </c>
      <c r="AH2132" s="46">
        <v>0.35348214688207114</v>
      </c>
      <c r="AI2132" s="46">
        <v>0.3497441025319058</v>
      </c>
      <c r="AJ2132" s="46">
        <v>0.3468257366099784</v>
      </c>
      <c r="AK2132" s="46">
        <v>4.8250711618362025</v>
      </c>
      <c r="AL2132" s="45">
        <v>4.8250711618362025</v>
      </c>
      <c r="AM2132" s="45">
        <v>0.19164349988474585</v>
      </c>
      <c r="AN2132" s="45">
        <v>0.41861106578271845</v>
      </c>
      <c r="AO2132" s="45">
        <v>0.67360433397190156</v>
      </c>
      <c r="AP2132" s="45">
        <v>0.95079903388439779</v>
      </c>
      <c r="AQ2132" s="45">
        <v>1.2455451057368701</v>
      </c>
      <c r="AR2132" s="45">
        <v>1.5541333813177018</v>
      </c>
      <c r="AS2132" s="45">
        <v>1.8736022737386102</v>
      </c>
      <c r="AT2132" s="45">
        <v>2.2015863542154626</v>
      </c>
      <c r="AU2132" s="45">
        <v>2.536198140639883</v>
      </c>
      <c r="AV2132" s="45">
        <v>2.8759352777253802</v>
      </c>
      <c r="AW2132" s="45">
        <v>3.2195981272611505</v>
      </c>
      <c r="AX2132" s="45">
        <v>3.5662263616176513</v>
      </c>
      <c r="AY2132" s="45">
        <v>3.9120789199811581</v>
      </c>
      <c r="AZ2132" s="45">
        <v>4.2571453016251333</v>
      </c>
      <c r="BA2132" s="45">
        <v>4.6291755464593933</v>
      </c>
      <c r="BB2132" s="45">
        <v>4.8250711618362025</v>
      </c>
      <c r="BC2132" s="45">
        <v>4.8250711618362025</v>
      </c>
      <c r="BD2132" s="45">
        <v>4.8250711618362025</v>
      </c>
      <c r="BE2132" s="45">
        <v>4.8250711618362025</v>
      </c>
      <c r="BF2132" s="45">
        <v>4.8250711618362025</v>
      </c>
    </row>
    <row r="2133" spans="1:58" ht="13.5" thickBot="1" x14ac:dyDescent="0.25">
      <c r="A2133" s="6" t="s">
        <v>1350</v>
      </c>
      <c r="B2133" s="6" t="s">
        <v>1358</v>
      </c>
      <c r="C2133" s="6" t="s">
        <v>864</v>
      </c>
      <c r="D2133" s="6" t="s">
        <v>1350</v>
      </c>
      <c r="E2133" s="6">
        <v>-32.283923990871415</v>
      </c>
      <c r="F2133" s="6" t="s">
        <v>622</v>
      </c>
      <c r="G2133" s="21" t="s">
        <v>1305</v>
      </c>
      <c r="H2133" s="21" t="s">
        <v>1174</v>
      </c>
      <c r="I2133" s="21" t="s">
        <v>1160</v>
      </c>
      <c r="J2133" s="21" t="s">
        <v>849</v>
      </c>
      <c r="K2133" s="21" t="s">
        <v>854</v>
      </c>
      <c r="L2133" s="21" t="s">
        <v>874</v>
      </c>
      <c r="M2133" s="3">
        <v>112.23385434676196</v>
      </c>
      <c r="N2133" s="3">
        <v>-32.283923990871415</v>
      </c>
      <c r="O2133" s="21" t="s">
        <v>1502</v>
      </c>
      <c r="P2133" s="21" t="s">
        <v>1498</v>
      </c>
      <c r="Q2133" s="46">
        <v>1.2918006192868937E-2</v>
      </c>
      <c r="R2133" s="46">
        <v>1.5152024577218783E-2</v>
      </c>
      <c r="S2133" s="46">
        <v>1.6866831635776697E-2</v>
      </c>
      <c r="T2133" s="46">
        <v>1.8171246790719599E-2</v>
      </c>
      <c r="U2133" s="46">
        <v>1.9151401428906884E-2</v>
      </c>
      <c r="V2133" s="46">
        <v>1.987542831124451E-2</v>
      </c>
      <c r="W2133" s="46">
        <v>2.0397246140617244E-2</v>
      </c>
      <c r="X2133" s="46">
        <v>2.0759665381393844E-2</v>
      </c>
      <c r="Y2133" s="46">
        <v>2.0996456121046937E-2</v>
      </c>
      <c r="Z2133" s="46">
        <v>2.1134327951316884E-2</v>
      </c>
      <c r="AA2133" s="46">
        <v>2.1194427760592559E-2</v>
      </c>
      <c r="AB2133" s="46">
        <v>2.1193490519319645E-2</v>
      </c>
      <c r="AC2133" s="46">
        <v>2.0964876709578074E-2</v>
      </c>
      <c r="AD2133" s="46">
        <v>2.0737720086238497E-2</v>
      </c>
      <c r="AE2133" s="46">
        <v>2.1016855830355383E-2</v>
      </c>
      <c r="AF2133" s="46">
        <v>2.067342398935575E-2</v>
      </c>
      <c r="AG2133" s="46">
        <v>2.0365716931499852E-2</v>
      </c>
      <c r="AH2133" s="46">
        <v>2.0079162513027504E-2</v>
      </c>
      <c r="AI2133" s="46">
        <v>1.9808722507031789E-2</v>
      </c>
      <c r="AJ2133" s="46">
        <v>1.9550897140678005E-2</v>
      </c>
      <c r="AK2133" s="46">
        <v>0.27194150813816848</v>
      </c>
      <c r="AL2133" s="45">
        <v>0.27194150813816848</v>
      </c>
      <c r="AM2133" s="45">
        <v>1.2918006192868937E-2</v>
      </c>
      <c r="AN2133" s="45">
        <v>2.8070030770087719E-2</v>
      </c>
      <c r="AO2133" s="45">
        <v>4.4936862405864419E-2</v>
      </c>
      <c r="AP2133" s="45">
        <v>6.3108109196584022E-2</v>
      </c>
      <c r="AQ2133" s="45">
        <v>8.2259510625490903E-2</v>
      </c>
      <c r="AR2133" s="45">
        <v>0.10213493893673542</v>
      </c>
      <c r="AS2133" s="45">
        <v>0.12253218507735267</v>
      </c>
      <c r="AT2133" s="45">
        <v>0.14329185045874651</v>
      </c>
      <c r="AU2133" s="45">
        <v>0.16428830657979346</v>
      </c>
      <c r="AV2133" s="45">
        <v>0.18542263453111035</v>
      </c>
      <c r="AW2133" s="45">
        <v>0.2066170622917029</v>
      </c>
      <c r="AX2133" s="45">
        <v>0.22781055281102255</v>
      </c>
      <c r="AY2133" s="45">
        <v>0.24877542952060064</v>
      </c>
      <c r="AZ2133" s="45">
        <v>0.26951314960683914</v>
      </c>
      <c r="BA2133" s="45">
        <v>0.27194150813816848</v>
      </c>
      <c r="BB2133" s="45">
        <v>0.27194150813816848</v>
      </c>
      <c r="BC2133" s="45">
        <v>0.27194150813816848</v>
      </c>
      <c r="BD2133" s="45">
        <v>0.27194150813816848</v>
      </c>
      <c r="BE2133" s="45">
        <v>0.27194150813816848</v>
      </c>
      <c r="BF2133" s="45">
        <v>0.27194150813816848</v>
      </c>
    </row>
    <row r="2134" spans="1:58" ht="13.5" thickBot="1" x14ac:dyDescent="0.25">
      <c r="A2134" s="6" t="s">
        <v>1350</v>
      </c>
      <c r="B2134" s="6" t="s">
        <v>1358</v>
      </c>
      <c r="C2134" s="6" t="s">
        <v>864</v>
      </c>
      <c r="D2134" s="6" t="s">
        <v>1350</v>
      </c>
      <c r="E2134" s="6">
        <v>-31.496105045360302</v>
      </c>
      <c r="F2134" s="6" t="s">
        <v>622</v>
      </c>
      <c r="G2134" s="21" t="s">
        <v>1305</v>
      </c>
      <c r="H2134" s="21" t="s">
        <v>1174</v>
      </c>
      <c r="I2134" s="21" t="s">
        <v>1160</v>
      </c>
      <c r="J2134" s="21" t="s">
        <v>849</v>
      </c>
      <c r="K2134" s="21" t="s">
        <v>852</v>
      </c>
      <c r="L2134" s="21" t="s">
        <v>875</v>
      </c>
      <c r="M2134" s="3">
        <v>112.35663391069238</v>
      </c>
      <c r="N2134" s="3">
        <v>-31.496105045360302</v>
      </c>
      <c r="O2134" s="21" t="s">
        <v>1502</v>
      </c>
      <c r="P2134" s="21" t="s">
        <v>1498</v>
      </c>
      <c r="Q2134" s="46">
        <v>1.8501507993646912E-2</v>
      </c>
      <c r="R2134" s="46">
        <v>2.1916404153876301E-2</v>
      </c>
      <c r="S2134" s="46">
        <v>2.4626037338136775E-2</v>
      </c>
      <c r="T2134" s="46">
        <v>2.6773096988796413E-2</v>
      </c>
      <c r="U2134" s="46">
        <v>2.847090608826237E-2</v>
      </c>
      <c r="V2134" s="46">
        <v>2.9810388347490526E-2</v>
      </c>
      <c r="W2134" s="46">
        <v>3.0863223161176095E-2</v>
      </c>
      <c r="X2134" s="46">
        <v>3.1687774765970969E-2</v>
      </c>
      <c r="Y2134" s="46">
        <v>3.2330114652170769E-2</v>
      </c>
      <c r="Z2134" s="46">
        <v>3.2826847629555525E-2</v>
      </c>
      <c r="AA2134" s="46">
        <v>3.3207304668348057E-2</v>
      </c>
      <c r="AB2134" s="46">
        <v>3.34946227614649E-2</v>
      </c>
      <c r="AC2134" s="46">
        <v>3.3420750546612796E-2</v>
      </c>
      <c r="AD2134" s="46">
        <v>3.3345485681691496E-2</v>
      </c>
      <c r="AE2134" s="46">
        <v>3.8698696617094915E-2</v>
      </c>
      <c r="AF2134" s="46">
        <v>3.7700047070745667E-2</v>
      </c>
      <c r="AG2134" s="46">
        <v>3.6969060081354248E-2</v>
      </c>
      <c r="AH2134" s="46">
        <v>3.6513918435491302E-2</v>
      </c>
      <c r="AI2134" s="46">
        <v>3.6114010128451807E-2</v>
      </c>
      <c r="AJ2134" s="46">
        <v>3.5812278347339868E-2</v>
      </c>
      <c r="AK2134" s="46">
        <v>0.48086488347110007</v>
      </c>
      <c r="AL2134" s="45">
        <v>0.48086488347110007</v>
      </c>
      <c r="AM2134" s="45">
        <v>1.8501507993646912E-2</v>
      </c>
      <c r="AN2134" s="45">
        <v>4.0417912147523216E-2</v>
      </c>
      <c r="AO2134" s="45">
        <v>6.5043949485659988E-2</v>
      </c>
      <c r="AP2134" s="45">
        <v>9.1817046474456404E-2</v>
      </c>
      <c r="AQ2134" s="45">
        <v>0.12028795256271878</v>
      </c>
      <c r="AR2134" s="45">
        <v>0.15009834091020929</v>
      </c>
      <c r="AS2134" s="45">
        <v>0.18096156407138539</v>
      </c>
      <c r="AT2134" s="45">
        <v>0.21264933883735637</v>
      </c>
      <c r="AU2134" s="45">
        <v>0.24497945348952715</v>
      </c>
      <c r="AV2134" s="45">
        <v>0.27780630111908267</v>
      </c>
      <c r="AW2134" s="45">
        <v>0.3110136057874307</v>
      </c>
      <c r="AX2134" s="45">
        <v>0.34450822854889562</v>
      </c>
      <c r="AY2134" s="45">
        <v>0.37792897909550843</v>
      </c>
      <c r="AZ2134" s="45">
        <v>0.41127446477719992</v>
      </c>
      <c r="BA2134" s="45">
        <v>0.44997316139429483</v>
      </c>
      <c r="BB2134" s="45">
        <v>0.48086488347110007</v>
      </c>
      <c r="BC2134" s="45">
        <v>0.48086488347110007</v>
      </c>
      <c r="BD2134" s="45">
        <v>0.48086488347110007</v>
      </c>
      <c r="BE2134" s="45">
        <v>0.48086488347110007</v>
      </c>
      <c r="BF2134" s="45">
        <v>0.48086488347110007</v>
      </c>
    </row>
    <row r="2135" spans="1:58" ht="13.5" thickBot="1" x14ac:dyDescent="0.25">
      <c r="A2135" s="6" t="s">
        <v>1350</v>
      </c>
      <c r="B2135" s="6" t="s">
        <v>1358</v>
      </c>
      <c r="C2135" s="6" t="s">
        <v>864</v>
      </c>
      <c r="D2135" s="6" t="s">
        <v>1350</v>
      </c>
      <c r="E2135" s="6">
        <v>-31.496105045360302</v>
      </c>
      <c r="F2135" s="6" t="s">
        <v>622</v>
      </c>
      <c r="G2135" s="21" t="s">
        <v>1305</v>
      </c>
      <c r="H2135" s="21" t="s">
        <v>1174</v>
      </c>
      <c r="I2135" s="21" t="s">
        <v>1160</v>
      </c>
      <c r="J2135" s="21" t="s">
        <v>849</v>
      </c>
      <c r="K2135" s="21" t="s">
        <v>853</v>
      </c>
      <c r="L2135" s="21" t="s">
        <v>876</v>
      </c>
      <c r="M2135" s="3">
        <v>112.35663391069238</v>
      </c>
      <c r="N2135" s="3">
        <v>-31.496105045360302</v>
      </c>
      <c r="O2135" s="21" t="s">
        <v>1502</v>
      </c>
      <c r="P2135" s="21" t="s">
        <v>1498</v>
      </c>
      <c r="Q2135" s="46">
        <v>4.1308908936002683E-3</v>
      </c>
      <c r="R2135" s="46">
        <v>4.8944855530169877E-3</v>
      </c>
      <c r="S2135" s="46">
        <v>5.5003759783348932E-3</v>
      </c>
      <c r="T2135" s="46">
        <v>5.980480156879589E-3</v>
      </c>
      <c r="U2135" s="46">
        <v>6.3601145832633509E-3</v>
      </c>
      <c r="V2135" s="46">
        <v>6.6596295839741184E-3</v>
      </c>
      <c r="W2135" s="46">
        <v>6.8950351686043135E-3</v>
      </c>
      <c r="X2135" s="46">
        <v>7.0794023503702695E-3</v>
      </c>
      <c r="Y2135" s="46">
        <v>7.2230143340928747E-3</v>
      </c>
      <c r="Z2135" s="46">
        <v>7.3340956432218019E-3</v>
      </c>
      <c r="AA2135" s="46">
        <v>7.4191750279613191E-3</v>
      </c>
      <c r="AB2135" s="46">
        <v>7.483419472159818E-3</v>
      </c>
      <c r="AC2135" s="46">
        <v>7.4669003029130612E-3</v>
      </c>
      <c r="AD2135" s="46">
        <v>7.4500468376365037E-3</v>
      </c>
      <c r="AE2135" s="46">
        <v>8.6659301087642464E-3</v>
      </c>
      <c r="AF2135" s="46">
        <v>8.439685970546059E-3</v>
      </c>
      <c r="AG2135" s="46">
        <v>8.2704667950737436E-3</v>
      </c>
      <c r="AH2135" s="46">
        <v>8.1672659677291329E-3</v>
      </c>
      <c r="AI2135" s="46">
        <v>8.0714169658038046E-3</v>
      </c>
      <c r="AJ2135" s="46">
        <v>7.9999877667485623E-3</v>
      </c>
      <c r="AK2135" s="46">
        <v>0.11146026490697675</v>
      </c>
      <c r="AL2135" s="45">
        <v>0.11146026490697675</v>
      </c>
      <c r="AM2135" s="45">
        <v>4.1308908936002683E-3</v>
      </c>
      <c r="AN2135" s="45">
        <v>9.0253764466172552E-3</v>
      </c>
      <c r="AO2135" s="45">
        <v>1.4525752424952149E-2</v>
      </c>
      <c r="AP2135" s="45">
        <v>2.0506232581831738E-2</v>
      </c>
      <c r="AQ2135" s="45">
        <v>2.6866347165095089E-2</v>
      </c>
      <c r="AR2135" s="45">
        <v>3.3525976749069208E-2</v>
      </c>
      <c r="AS2135" s="45">
        <v>4.042101191767352E-2</v>
      </c>
      <c r="AT2135" s="45">
        <v>4.7500414268043786E-2</v>
      </c>
      <c r="AU2135" s="45">
        <v>5.4723428602136664E-2</v>
      </c>
      <c r="AV2135" s="45">
        <v>6.2057524245358466E-2</v>
      </c>
      <c r="AW2135" s="45">
        <v>6.9476699273319786E-2</v>
      </c>
      <c r="AX2135" s="45">
        <v>7.6960118745479603E-2</v>
      </c>
      <c r="AY2135" s="45">
        <v>8.4427019048392671E-2</v>
      </c>
      <c r="AZ2135" s="45">
        <v>9.1877065886029174E-2</v>
      </c>
      <c r="BA2135" s="45">
        <v>0.10054299599479342</v>
      </c>
      <c r="BB2135" s="45">
        <v>0.10898268196533949</v>
      </c>
      <c r="BC2135" s="45">
        <v>0.11146026490697675</v>
      </c>
      <c r="BD2135" s="45">
        <v>0.11146026490697675</v>
      </c>
      <c r="BE2135" s="45">
        <v>0.11146026490697675</v>
      </c>
      <c r="BF2135" s="45">
        <v>0.11146026490697675</v>
      </c>
    </row>
    <row r="2136" spans="1:58" ht="13.5" thickBot="1" x14ac:dyDescent="0.25">
      <c r="A2136" s="6" t="s">
        <v>1351</v>
      </c>
      <c r="B2136" s="6" t="s">
        <v>1141</v>
      </c>
      <c r="C2136" s="6" t="s">
        <v>299</v>
      </c>
      <c r="D2136" s="6" t="s">
        <v>1351</v>
      </c>
      <c r="E2136" s="6">
        <v>13.91824483273343</v>
      </c>
      <c r="F2136" s="6" t="s">
        <v>300</v>
      </c>
      <c r="G2136" s="21" t="s">
        <v>1305</v>
      </c>
      <c r="H2136" s="21" t="s">
        <v>1172</v>
      </c>
      <c r="I2136" s="21" t="s">
        <v>1160</v>
      </c>
      <c r="J2136" s="21" t="s">
        <v>849</v>
      </c>
      <c r="K2136" s="21" t="s">
        <v>850</v>
      </c>
      <c r="L2136" s="21" t="s">
        <v>877</v>
      </c>
      <c r="M2136" s="3">
        <v>8.8634914972033876</v>
      </c>
      <c r="N2136" s="3">
        <v>13.91824483273343</v>
      </c>
      <c r="O2136" s="21" t="s">
        <v>1503</v>
      </c>
      <c r="P2136" s="21">
        <v>0</v>
      </c>
      <c r="Q2136" s="46">
        <v>1.488724306292594E-2</v>
      </c>
      <c r="R2136" s="46">
        <v>1.4168784519300412E-2</v>
      </c>
      <c r="S2136" s="46">
        <v>1.352799023809044E-2</v>
      </c>
      <c r="T2136" s="46">
        <v>1.321243588395337E-2</v>
      </c>
      <c r="U2136" s="46">
        <v>1.2701494944358578E-2</v>
      </c>
      <c r="V2136" s="46">
        <v>1.2550376328687145E-2</v>
      </c>
      <c r="W2136" s="46">
        <v>1.2355228516542385E-2</v>
      </c>
      <c r="X2136" s="46">
        <v>1.1862680901191448E-2</v>
      </c>
      <c r="Y2136" s="46">
        <v>1.1254374651450526E-2</v>
      </c>
      <c r="Z2136" s="46">
        <v>1.1061493633576541E-2</v>
      </c>
      <c r="AA2136" s="46">
        <v>1.1021367133132263E-2</v>
      </c>
      <c r="AB2136" s="46">
        <v>1.0754707389199192E-2</v>
      </c>
      <c r="AC2136" s="46">
        <v>1.0093680167376304E-2</v>
      </c>
      <c r="AD2136" s="46">
        <v>9.8640739004860027E-3</v>
      </c>
      <c r="AE2136" s="46">
        <v>9.7193946362227855E-3</v>
      </c>
      <c r="AF2136" s="46">
        <v>9.6191426510843607E-3</v>
      </c>
      <c r="AG2136" s="46">
        <v>9.5199941830965175E-3</v>
      </c>
      <c r="AH2136" s="46">
        <v>9.4221071524513318E-3</v>
      </c>
      <c r="AI2136" s="46">
        <v>9.3256346551811135E-3</v>
      </c>
      <c r="AJ2136" s="46">
        <v>9.2302780661827274E-3</v>
      </c>
      <c r="AK2136" s="46">
        <v>0.22615248261448939</v>
      </c>
      <c r="AL2136" s="45">
        <v>0.22615248261448939</v>
      </c>
      <c r="AM2136" s="45">
        <v>1.488724306292594E-2</v>
      </c>
      <c r="AN2136" s="45">
        <v>2.9056027582226352E-2</v>
      </c>
      <c r="AO2136" s="45">
        <v>4.2584017820316789E-2</v>
      </c>
      <c r="AP2136" s="45">
        <v>5.5796453704270159E-2</v>
      </c>
      <c r="AQ2136" s="45">
        <v>6.8497948648628737E-2</v>
      </c>
      <c r="AR2136" s="45">
        <v>8.1048324977315886E-2</v>
      </c>
      <c r="AS2136" s="45">
        <v>9.3403553493858274E-2</v>
      </c>
      <c r="AT2136" s="45">
        <v>0.10526623439504973</v>
      </c>
      <c r="AU2136" s="45">
        <v>0.11652060904650026</v>
      </c>
      <c r="AV2136" s="45">
        <v>0.1275821026800768</v>
      </c>
      <c r="AW2136" s="45">
        <v>0.13860346981320906</v>
      </c>
      <c r="AX2136" s="45">
        <v>0.14935817720240827</v>
      </c>
      <c r="AY2136" s="45">
        <v>0.15945185736978457</v>
      </c>
      <c r="AZ2136" s="45">
        <v>0.16931593127027056</v>
      </c>
      <c r="BA2136" s="45">
        <v>0.17903532590649335</v>
      </c>
      <c r="BB2136" s="45">
        <v>0.1886544685575777</v>
      </c>
      <c r="BC2136" s="45">
        <v>0.19817446274067421</v>
      </c>
      <c r="BD2136" s="45">
        <v>0.20759656989312555</v>
      </c>
      <c r="BE2136" s="45">
        <v>0.21692220454830666</v>
      </c>
      <c r="BF2136" s="45">
        <v>0.22615248261448939</v>
      </c>
    </row>
    <row r="2137" spans="1:58" ht="13.5" thickBot="1" x14ac:dyDescent="0.25">
      <c r="A2137" s="6" t="s">
        <v>1351</v>
      </c>
      <c r="B2137" s="6" t="s">
        <v>1141</v>
      </c>
      <c r="C2137" s="6" t="s">
        <v>299</v>
      </c>
      <c r="D2137" s="6" t="s">
        <v>1351</v>
      </c>
      <c r="E2137" s="6">
        <v>13.91824483273343</v>
      </c>
      <c r="F2137" s="6" t="s">
        <v>300</v>
      </c>
      <c r="G2137" s="21" t="s">
        <v>1305</v>
      </c>
      <c r="H2137" s="21" t="s">
        <v>1172</v>
      </c>
      <c r="I2137" s="21" t="s">
        <v>1160</v>
      </c>
      <c r="J2137" s="21" t="s">
        <v>849</v>
      </c>
      <c r="K2137" s="21" t="s">
        <v>852</v>
      </c>
      <c r="L2137" s="21" t="s">
        <v>877</v>
      </c>
      <c r="M2137" s="3">
        <v>8.8634914972033876</v>
      </c>
      <c r="N2137" s="3">
        <v>13.91824483273343</v>
      </c>
      <c r="O2137" s="21" t="s">
        <v>1503</v>
      </c>
      <c r="P2137" s="21">
        <v>0</v>
      </c>
      <c r="Q2137" s="46">
        <v>2.7386195522658202E-3</v>
      </c>
      <c r="R2137" s="46">
        <v>2.7230342171609299E-3</v>
      </c>
      <c r="S2137" s="46">
        <v>2.7113834430887106E-3</v>
      </c>
      <c r="T2137" s="46">
        <v>2.8105979592907334E-3</v>
      </c>
      <c r="U2137" s="46">
        <v>2.8799180939936202E-3</v>
      </c>
      <c r="V2137" s="46">
        <v>2.9848523167366392E-3</v>
      </c>
      <c r="W2137" s="46">
        <v>2.9645287255968722E-3</v>
      </c>
      <c r="X2137" s="46">
        <v>2.966569495681711E-3</v>
      </c>
      <c r="Y2137" s="46">
        <v>2.9745533686492639E-3</v>
      </c>
      <c r="Z2137" s="46">
        <v>2.9553605050123368E-3</v>
      </c>
      <c r="AA2137" s="46">
        <v>2.9080969756916271E-3</v>
      </c>
      <c r="AB2137" s="46">
        <v>2.8007943269979375E-3</v>
      </c>
      <c r="AC2137" s="46">
        <v>2.7160839112808414E-3</v>
      </c>
      <c r="AD2137" s="46">
        <v>2.6407125164188269E-3</v>
      </c>
      <c r="AE2137" s="46">
        <v>2.5816061138250915E-3</v>
      </c>
      <c r="AF2137" s="46">
        <v>2.5375614290947569E-3</v>
      </c>
      <c r="AG2137" s="46">
        <v>2.4944885444160838E-3</v>
      </c>
      <c r="AH2137" s="46">
        <v>2.4523971627476359E-3</v>
      </c>
      <c r="AI2137" s="46">
        <v>2.4112963033712589E-3</v>
      </c>
      <c r="AJ2137" s="46">
        <v>2.3710807845129501E-3</v>
      </c>
      <c r="AK2137" s="46">
        <v>5.462353574583366E-2</v>
      </c>
      <c r="AL2137" s="45">
        <v>5.462353574583366E-2</v>
      </c>
      <c r="AM2137" s="45">
        <v>2.7386195522658202E-3</v>
      </c>
      <c r="AN2137" s="45">
        <v>5.4616537694267501E-3</v>
      </c>
      <c r="AO2137" s="45">
        <v>8.1730372125154611E-3</v>
      </c>
      <c r="AP2137" s="45">
        <v>1.0983635171806195E-2</v>
      </c>
      <c r="AQ2137" s="45">
        <v>1.3863553265799815E-2</v>
      </c>
      <c r="AR2137" s="45">
        <v>1.6848405582536453E-2</v>
      </c>
      <c r="AS2137" s="45">
        <v>1.9812934308133325E-2</v>
      </c>
      <c r="AT2137" s="45">
        <v>2.2779503803815035E-2</v>
      </c>
      <c r="AU2137" s="45">
        <v>2.57540571724643E-2</v>
      </c>
      <c r="AV2137" s="45">
        <v>2.8709417677476638E-2</v>
      </c>
      <c r="AW2137" s="45">
        <v>3.1617514653168269E-2</v>
      </c>
      <c r="AX2137" s="45">
        <v>3.4418308980166207E-2</v>
      </c>
      <c r="AY2137" s="45">
        <v>3.713439289144705E-2</v>
      </c>
      <c r="AZ2137" s="45">
        <v>3.9775105407865878E-2</v>
      </c>
      <c r="BA2137" s="45">
        <v>4.2356711521690966E-2</v>
      </c>
      <c r="BB2137" s="45">
        <v>4.4894272950785727E-2</v>
      </c>
      <c r="BC2137" s="45">
        <v>4.7388761495201812E-2</v>
      </c>
      <c r="BD2137" s="45">
        <v>4.9841158657949448E-2</v>
      </c>
      <c r="BE2137" s="45">
        <v>5.2252454961320707E-2</v>
      </c>
      <c r="BF2137" s="45">
        <v>5.462353574583366E-2</v>
      </c>
    </row>
    <row r="2138" spans="1:58" ht="13.5" thickBot="1" x14ac:dyDescent="0.25">
      <c r="A2138" s="6" t="s">
        <v>1351</v>
      </c>
      <c r="B2138" s="6" t="s">
        <v>1141</v>
      </c>
      <c r="C2138" s="6" t="s">
        <v>299</v>
      </c>
      <c r="D2138" s="6" t="s">
        <v>1351</v>
      </c>
      <c r="E2138" s="6">
        <v>13.91824483273343</v>
      </c>
      <c r="F2138" s="6" t="s">
        <v>300</v>
      </c>
      <c r="G2138" s="21" t="s">
        <v>1305</v>
      </c>
      <c r="H2138" s="21" t="s">
        <v>1172</v>
      </c>
      <c r="I2138" s="21" t="s">
        <v>1160</v>
      </c>
      <c r="J2138" s="21" t="s">
        <v>849</v>
      </c>
      <c r="K2138" s="21" t="s">
        <v>853</v>
      </c>
      <c r="L2138" s="21" t="s">
        <v>877</v>
      </c>
      <c r="M2138" s="3">
        <v>8.8634914972033876</v>
      </c>
      <c r="N2138" s="3">
        <v>13.91824483273343</v>
      </c>
      <c r="O2138" s="21" t="s">
        <v>1503</v>
      </c>
      <c r="P2138" s="21">
        <v>0</v>
      </c>
      <c r="Q2138" s="46">
        <v>6.1738966456240747E-4</v>
      </c>
      <c r="R2138" s="46">
        <v>6.1732956954606017E-4</v>
      </c>
      <c r="S2138" s="46">
        <v>6.1538880948966228E-4</v>
      </c>
      <c r="T2138" s="46">
        <v>6.4148711522441339E-4</v>
      </c>
      <c r="U2138" s="46">
        <v>6.5547381299833516E-4</v>
      </c>
      <c r="V2138" s="46">
        <v>6.7926589092359875E-4</v>
      </c>
      <c r="W2138" s="46">
        <v>6.7178203834446877E-4</v>
      </c>
      <c r="X2138" s="46">
        <v>6.7140409818431594E-4</v>
      </c>
      <c r="Y2138" s="46">
        <v>6.7070325231409109E-4</v>
      </c>
      <c r="Z2138" s="46">
        <v>6.6842020988752877E-4</v>
      </c>
      <c r="AA2138" s="46">
        <v>6.591047622248274E-4</v>
      </c>
      <c r="AB2138" s="46">
        <v>6.3482493303611677E-4</v>
      </c>
      <c r="AC2138" s="46">
        <v>6.1572809782976389E-4</v>
      </c>
      <c r="AD2138" s="46">
        <v>5.9633705001878768E-4</v>
      </c>
      <c r="AE2138" s="46">
        <v>5.8661935339254984E-4</v>
      </c>
      <c r="AF2138" s="46">
        <v>5.7642558054130371E-4</v>
      </c>
      <c r="AG2138" s="46">
        <v>5.6647770301732222E-4</v>
      </c>
      <c r="AH2138" s="46">
        <v>5.5677567252637858E-4</v>
      </c>
      <c r="AI2138" s="46">
        <v>5.4731945045851966E-4</v>
      </c>
      <c r="AJ2138" s="46">
        <v>5.380832408458686E-4</v>
      </c>
      <c r="AK2138" s="46">
        <v>1.2386340305366318E-2</v>
      </c>
      <c r="AL2138" s="45">
        <v>1.2386340305366325E-2</v>
      </c>
      <c r="AM2138" s="45">
        <v>6.1738966456240747E-4</v>
      </c>
      <c r="AN2138" s="45">
        <v>1.2347192341084676E-3</v>
      </c>
      <c r="AO2138" s="45">
        <v>1.8501080435981299E-3</v>
      </c>
      <c r="AP2138" s="45">
        <v>2.4915951588225433E-3</v>
      </c>
      <c r="AQ2138" s="45">
        <v>3.1470689718208784E-3</v>
      </c>
      <c r="AR2138" s="45">
        <v>3.8263348627444772E-3</v>
      </c>
      <c r="AS2138" s="45">
        <v>4.4981169010889464E-3</v>
      </c>
      <c r="AT2138" s="45">
        <v>5.1695209992732626E-3</v>
      </c>
      <c r="AU2138" s="45">
        <v>5.840224251587354E-3</v>
      </c>
      <c r="AV2138" s="45">
        <v>6.5086444614748827E-3</v>
      </c>
      <c r="AW2138" s="45">
        <v>7.16774922369971E-3</v>
      </c>
      <c r="AX2138" s="45">
        <v>7.8025741567358271E-3</v>
      </c>
      <c r="AY2138" s="45">
        <v>8.4183022545655916E-3</v>
      </c>
      <c r="AZ2138" s="45">
        <v>9.0146393045843799E-3</v>
      </c>
      <c r="BA2138" s="45">
        <v>9.6012586579769296E-3</v>
      </c>
      <c r="BB2138" s="45">
        <v>1.0177684238518234E-2</v>
      </c>
      <c r="BC2138" s="45">
        <v>1.0744161941535556E-2</v>
      </c>
      <c r="BD2138" s="45">
        <v>1.1300937614061935E-2</v>
      </c>
      <c r="BE2138" s="45">
        <v>1.1848257064520456E-2</v>
      </c>
      <c r="BF2138" s="45">
        <v>1.2386340305366325E-2</v>
      </c>
    </row>
    <row r="2139" spans="1:58" ht="13.5" thickBot="1" x14ac:dyDescent="0.25">
      <c r="A2139" s="6" t="s">
        <v>1351</v>
      </c>
      <c r="B2139" s="6" t="s">
        <v>1141</v>
      </c>
      <c r="C2139" s="6" t="s">
        <v>299</v>
      </c>
      <c r="D2139" s="6" t="s">
        <v>1351</v>
      </c>
      <c r="E2139" s="6">
        <v>13.91824483273343</v>
      </c>
      <c r="F2139" s="6" t="s">
        <v>300</v>
      </c>
      <c r="G2139" s="21" t="s">
        <v>1305</v>
      </c>
      <c r="H2139" s="21" t="s">
        <v>1172</v>
      </c>
      <c r="I2139" s="21" t="s">
        <v>1160</v>
      </c>
      <c r="J2139" s="21" t="s">
        <v>849</v>
      </c>
      <c r="K2139" s="21" t="s">
        <v>854</v>
      </c>
      <c r="L2139" s="21" t="s">
        <v>877</v>
      </c>
      <c r="M2139" s="3">
        <v>8.8634914972033876</v>
      </c>
      <c r="N2139" s="3">
        <v>13.91824483273343</v>
      </c>
      <c r="O2139" s="21" t="s">
        <v>1503</v>
      </c>
      <c r="P2139" s="21">
        <v>0</v>
      </c>
      <c r="Q2139" s="46">
        <v>2.023454187495829E-4</v>
      </c>
      <c r="R2139" s="46">
        <v>2.003199216953384E-4</v>
      </c>
      <c r="S2139" s="46">
        <v>1.9924935455938535E-4</v>
      </c>
      <c r="T2139" s="46">
        <v>1.9715141389217472E-4</v>
      </c>
      <c r="U2139" s="46">
        <v>1.9419319581920032E-4</v>
      </c>
      <c r="V2139" s="46">
        <v>1.8961646353544937E-4</v>
      </c>
      <c r="W2139" s="46">
        <v>1.8328307932857167E-4</v>
      </c>
      <c r="X2139" s="46">
        <v>1.7843615769081399E-4</v>
      </c>
      <c r="Y2139" s="46">
        <v>1.7426173592640791E-4</v>
      </c>
      <c r="Z2139" s="46">
        <v>1.7009523399093035E-4</v>
      </c>
      <c r="AA2139" s="46">
        <v>1.6580551695808863E-4</v>
      </c>
      <c r="AB2139" s="46">
        <v>1.6139925002548811E-4</v>
      </c>
      <c r="AC2139" s="46">
        <v>1.5704633217250542E-4</v>
      </c>
      <c r="AD2139" s="46">
        <v>1.5299379139619779E-4</v>
      </c>
      <c r="AE2139" s="46">
        <v>1.4906846002586877E-4</v>
      </c>
      <c r="AF2139" s="46">
        <v>1.4518679084881298E-4</v>
      </c>
      <c r="AG2139" s="46">
        <v>1.41390765154458E-4</v>
      </c>
      <c r="AH2139" s="46">
        <v>1.3768095635551772E-4</v>
      </c>
      <c r="AI2139" s="46">
        <v>1.3405777811195571E-4</v>
      </c>
      <c r="AJ2139" s="46">
        <v>1.305151119653292E-4</v>
      </c>
      <c r="AK2139" s="46">
        <v>3.3640967282020781E-3</v>
      </c>
      <c r="AL2139" s="45">
        <v>3.3640967282020776E-3</v>
      </c>
      <c r="AM2139" s="45">
        <v>2.023454187495829E-4</v>
      </c>
      <c r="AN2139" s="45">
        <v>4.026653404449213E-4</v>
      </c>
      <c r="AO2139" s="45">
        <v>6.0191469500430665E-4</v>
      </c>
      <c r="AP2139" s="45">
        <v>7.9906610889648143E-4</v>
      </c>
      <c r="AQ2139" s="45">
        <v>9.9325930471568175E-4</v>
      </c>
      <c r="AR2139" s="45">
        <v>1.182875768251131E-3</v>
      </c>
      <c r="AS2139" s="45">
        <v>1.3661588475797027E-3</v>
      </c>
      <c r="AT2139" s="45">
        <v>1.5445950052705168E-3</v>
      </c>
      <c r="AU2139" s="45">
        <v>1.7188567411969247E-3</v>
      </c>
      <c r="AV2139" s="45">
        <v>1.8889519751878552E-3</v>
      </c>
      <c r="AW2139" s="45">
        <v>2.0547574921459437E-3</v>
      </c>
      <c r="AX2139" s="45">
        <v>2.2161567421714319E-3</v>
      </c>
      <c r="AY2139" s="45">
        <v>2.3732030743439372E-3</v>
      </c>
      <c r="AZ2139" s="45">
        <v>2.526196865740135E-3</v>
      </c>
      <c r="BA2139" s="45">
        <v>2.675265325766004E-3</v>
      </c>
      <c r="BB2139" s="45">
        <v>2.820452116614817E-3</v>
      </c>
      <c r="BC2139" s="45">
        <v>2.9618428817692749E-3</v>
      </c>
      <c r="BD2139" s="45">
        <v>3.0995238381247925E-3</v>
      </c>
      <c r="BE2139" s="45">
        <v>3.2335816162367484E-3</v>
      </c>
      <c r="BF2139" s="45">
        <v>3.3640967282020776E-3</v>
      </c>
    </row>
    <row r="2140" spans="1:58" ht="13.5" thickBot="1" x14ac:dyDescent="0.25">
      <c r="A2140" s="6" t="s">
        <v>1351</v>
      </c>
      <c r="B2140" s="6" t="s">
        <v>1141</v>
      </c>
      <c r="C2140" s="6" t="s">
        <v>878</v>
      </c>
      <c r="D2140" s="6" t="s">
        <v>1351</v>
      </c>
      <c r="E2140" s="6">
        <v>11.463527064205421</v>
      </c>
      <c r="F2140" s="6" t="s">
        <v>300</v>
      </c>
      <c r="G2140" s="21" t="s">
        <v>1305</v>
      </c>
      <c r="H2140" s="21" t="s">
        <v>1296</v>
      </c>
      <c r="I2140" s="21" t="s">
        <v>1160</v>
      </c>
      <c r="J2140" s="21" t="s">
        <v>849</v>
      </c>
      <c r="K2140" s="21" t="s">
        <v>850</v>
      </c>
      <c r="L2140" s="21" t="s">
        <v>879</v>
      </c>
      <c r="M2140" s="3">
        <v>7.3791405076599395</v>
      </c>
      <c r="N2140" s="3">
        <v>11.463527064205421</v>
      </c>
      <c r="O2140" s="21" t="s">
        <v>1504</v>
      </c>
      <c r="P2140" s="21">
        <v>0</v>
      </c>
      <c r="Q2140" s="46">
        <v>5.7048400335311493E-2</v>
      </c>
      <c r="R2140" s="46">
        <v>5.4646156903720454E-2</v>
      </c>
      <c r="S2140" s="46">
        <v>5.25067033111251E-2</v>
      </c>
      <c r="T2140" s="46">
        <v>5.1487211749282162E-2</v>
      </c>
      <c r="U2140" s="46">
        <v>4.9779516043469849E-2</v>
      </c>
      <c r="V2140" s="46">
        <v>4.9365482852010617E-2</v>
      </c>
      <c r="W2140" s="46">
        <v>4.879095398622333E-2</v>
      </c>
      <c r="X2140" s="46">
        <v>4.716792912476353E-2</v>
      </c>
      <c r="Y2140" s="46">
        <v>4.5129079305778717E-2</v>
      </c>
      <c r="Z2140" s="46">
        <v>4.4537251018881258E-2</v>
      </c>
      <c r="AA2140" s="46">
        <v>4.4478230293977176E-2</v>
      </c>
      <c r="AB2140" s="46">
        <v>4.3616405272355378E-2</v>
      </c>
      <c r="AC2140" s="46">
        <v>4.1356412225792769E-2</v>
      </c>
      <c r="AD2140" s="46">
        <v>4.060843464507706E-2</v>
      </c>
      <c r="AE2140" s="46">
        <v>4.015358487881001E-2</v>
      </c>
      <c r="AF2140" s="46">
        <v>3.975938503031283E-2</v>
      </c>
      <c r="AG2140" s="46">
        <v>3.9363151572148883E-2</v>
      </c>
      <c r="AH2140" s="46">
        <v>3.896486485503952E-2</v>
      </c>
      <c r="AI2140" s="46">
        <v>3.856450498543499E-2</v>
      </c>
      <c r="AJ2140" s="46">
        <v>3.8674144266503313E-2</v>
      </c>
      <c r="AK2140" s="46">
        <v>0.90599780265601837</v>
      </c>
      <c r="AL2140" s="45">
        <v>0.90599780265601826</v>
      </c>
      <c r="AM2140" s="45">
        <v>5.7048400335311493E-2</v>
      </c>
      <c r="AN2140" s="45">
        <v>0.11169455723903195</v>
      </c>
      <c r="AO2140" s="45">
        <v>0.16420126055015705</v>
      </c>
      <c r="AP2140" s="45">
        <v>0.21568847229943922</v>
      </c>
      <c r="AQ2140" s="45">
        <v>0.26546798834290908</v>
      </c>
      <c r="AR2140" s="45">
        <v>0.31483347119491967</v>
      </c>
      <c r="AS2140" s="45">
        <v>0.36362442518114302</v>
      </c>
      <c r="AT2140" s="45">
        <v>0.41079235430590655</v>
      </c>
      <c r="AU2140" s="45">
        <v>0.45592143361168525</v>
      </c>
      <c r="AV2140" s="45">
        <v>0.50045868463056653</v>
      </c>
      <c r="AW2140" s="45">
        <v>0.54493691492454366</v>
      </c>
      <c r="AX2140" s="45">
        <v>0.58855332019689899</v>
      </c>
      <c r="AY2140" s="45">
        <v>0.62990973242269177</v>
      </c>
      <c r="AZ2140" s="45">
        <v>0.67051816706776879</v>
      </c>
      <c r="BA2140" s="45">
        <v>0.71067175194657883</v>
      </c>
      <c r="BB2140" s="45">
        <v>0.75043113697689168</v>
      </c>
      <c r="BC2140" s="45">
        <v>0.78979428854904055</v>
      </c>
      <c r="BD2140" s="45">
        <v>0.82875915340408002</v>
      </c>
      <c r="BE2140" s="45">
        <v>0.86732365838951497</v>
      </c>
      <c r="BF2140" s="45">
        <v>0.90599780265601826</v>
      </c>
    </row>
    <row r="2141" spans="1:58" ht="13.5" thickBot="1" x14ac:dyDescent="0.25">
      <c r="A2141" s="6" t="s">
        <v>1351</v>
      </c>
      <c r="B2141" s="6" t="s">
        <v>1141</v>
      </c>
      <c r="C2141" s="6" t="s">
        <v>878</v>
      </c>
      <c r="D2141" s="6" t="s">
        <v>1351</v>
      </c>
      <c r="E2141" s="6">
        <v>11.463527064205421</v>
      </c>
      <c r="F2141" s="6" t="s">
        <v>300</v>
      </c>
      <c r="G2141" s="21" t="s">
        <v>1305</v>
      </c>
      <c r="H2141" s="21" t="s">
        <v>1296</v>
      </c>
      <c r="I2141" s="21" t="s">
        <v>1160</v>
      </c>
      <c r="J2141" s="21" t="s">
        <v>849</v>
      </c>
      <c r="K2141" s="21" t="s">
        <v>852</v>
      </c>
      <c r="L2141" s="21" t="s">
        <v>879</v>
      </c>
      <c r="M2141" s="3">
        <v>7.3791405076599395</v>
      </c>
      <c r="N2141" s="3">
        <v>11.463527064205421</v>
      </c>
      <c r="O2141" s="21" t="s">
        <v>1504</v>
      </c>
      <c r="P2141" s="21">
        <v>0</v>
      </c>
      <c r="Q2141" s="46">
        <v>1.1309214313498092E-2</v>
      </c>
      <c r="R2141" s="46">
        <v>1.1269593440330829E-2</v>
      </c>
      <c r="S2141" s="46">
        <v>1.1244228390657822E-2</v>
      </c>
      <c r="T2141" s="46">
        <v>1.1620460874828726E-2</v>
      </c>
      <c r="U2141" s="46">
        <v>1.188760558813692E-2</v>
      </c>
      <c r="V2141" s="46">
        <v>1.2296479068224472E-2</v>
      </c>
      <c r="W2141" s="46">
        <v>1.2248857227072916E-2</v>
      </c>
      <c r="X2141" s="46">
        <v>1.2281194772266536E-2</v>
      </c>
      <c r="Y2141" s="46">
        <v>1.2334359005155452E-2</v>
      </c>
      <c r="Z2141" s="46">
        <v>1.2287120866793112E-2</v>
      </c>
      <c r="AA2141" s="46">
        <v>1.2135970627729442E-2</v>
      </c>
      <c r="AB2141" s="46">
        <v>1.1761926295812028E-2</v>
      </c>
      <c r="AC2141" s="46">
        <v>1.1468770914705313E-2</v>
      </c>
      <c r="AD2141" s="46">
        <v>1.1207851348879385E-2</v>
      </c>
      <c r="AE2141" s="46">
        <v>1.10049284203322E-2</v>
      </c>
      <c r="AF2141" s="46">
        <v>1.0831297857646841E-2</v>
      </c>
      <c r="AG2141" s="46">
        <v>1.0659780904050441E-2</v>
      </c>
      <c r="AH2141" s="46">
        <v>1.0490281404311545E-2</v>
      </c>
      <c r="AI2141" s="46">
        <v>1.032270771969452E-2</v>
      </c>
      <c r="AJ2141" s="46">
        <v>1.0292976714011481E-2</v>
      </c>
      <c r="AK2141" s="46">
        <v>0.22895560575413809</v>
      </c>
      <c r="AL2141" s="45">
        <v>0.22895560575413804</v>
      </c>
      <c r="AM2141" s="45">
        <v>1.1309214313498092E-2</v>
      </c>
      <c r="AN2141" s="45">
        <v>2.2578807753828922E-2</v>
      </c>
      <c r="AO2141" s="45">
        <v>3.3823036144486743E-2</v>
      </c>
      <c r="AP2141" s="45">
        <v>4.5443497019315465E-2</v>
      </c>
      <c r="AQ2141" s="45">
        <v>5.7331102607452389E-2</v>
      </c>
      <c r="AR2141" s="45">
        <v>6.9627581675676856E-2</v>
      </c>
      <c r="AS2141" s="45">
        <v>8.1876438902749774E-2</v>
      </c>
      <c r="AT2141" s="45">
        <v>9.4157633675016311E-2</v>
      </c>
      <c r="AU2141" s="45">
        <v>0.10649199268017176</v>
      </c>
      <c r="AV2141" s="45">
        <v>0.11877911354696487</v>
      </c>
      <c r="AW2141" s="45">
        <v>0.1309150841746943</v>
      </c>
      <c r="AX2141" s="45">
        <v>0.14267701047050632</v>
      </c>
      <c r="AY2141" s="45">
        <v>0.15414578138521162</v>
      </c>
      <c r="AZ2141" s="45">
        <v>0.16535363273409101</v>
      </c>
      <c r="BA2141" s="45">
        <v>0.17635856115442322</v>
      </c>
      <c r="BB2141" s="45">
        <v>0.18718985901207005</v>
      </c>
      <c r="BC2141" s="45">
        <v>0.19784963991612051</v>
      </c>
      <c r="BD2141" s="45">
        <v>0.20833992132043205</v>
      </c>
      <c r="BE2141" s="45">
        <v>0.21866262904012657</v>
      </c>
      <c r="BF2141" s="45">
        <v>0.22895560575413804</v>
      </c>
    </row>
    <row r="2142" spans="1:58" ht="13.5" thickBot="1" x14ac:dyDescent="0.25">
      <c r="A2142" s="6" t="s">
        <v>1351</v>
      </c>
      <c r="B2142" s="6" t="s">
        <v>1141</v>
      </c>
      <c r="C2142" s="6" t="s">
        <v>878</v>
      </c>
      <c r="D2142" s="6" t="s">
        <v>1351</v>
      </c>
      <c r="E2142" s="6">
        <v>11.463527064205421</v>
      </c>
      <c r="F2142" s="6" t="s">
        <v>300</v>
      </c>
      <c r="G2142" s="21" t="s">
        <v>1305</v>
      </c>
      <c r="H2142" s="21" t="s">
        <v>1296</v>
      </c>
      <c r="I2142" s="21" t="s">
        <v>1160</v>
      </c>
      <c r="J2142" s="21" t="s">
        <v>849</v>
      </c>
      <c r="K2142" s="21" t="s">
        <v>853</v>
      </c>
      <c r="L2142" s="21" t="s">
        <v>879</v>
      </c>
      <c r="M2142" s="3">
        <v>7.3791405076599395</v>
      </c>
      <c r="N2142" s="3">
        <v>11.463527064205421</v>
      </c>
      <c r="O2142" s="21" t="s">
        <v>1504</v>
      </c>
      <c r="P2142" s="21">
        <v>0</v>
      </c>
      <c r="Q2142" s="46">
        <v>2.5513981722207952E-3</v>
      </c>
      <c r="R2142" s="46">
        <v>2.5549636615646602E-3</v>
      </c>
      <c r="S2142" s="46">
        <v>2.5517515124370885E-3</v>
      </c>
      <c r="T2142" s="46">
        <v>2.6501315949419841E-3</v>
      </c>
      <c r="U2142" s="46">
        <v>2.7044353685779462E-3</v>
      </c>
      <c r="V2142" s="46">
        <v>2.79716048797833E-3</v>
      </c>
      <c r="W2142" s="46">
        <v>2.7758903893333946E-3</v>
      </c>
      <c r="X2142" s="46">
        <v>2.7801468631672589E-3</v>
      </c>
      <c r="Y2142" s="46">
        <v>2.7829964482671459E-3</v>
      </c>
      <c r="Z2142" s="46">
        <v>2.7798509406997936E-3</v>
      </c>
      <c r="AA2142" s="46">
        <v>2.7507179038089393E-3</v>
      </c>
      <c r="AB2142" s="46">
        <v>2.6660894286619145E-3</v>
      </c>
      <c r="AC2142" s="46">
        <v>2.6000252201724447E-3</v>
      </c>
      <c r="AD2142" s="46">
        <v>2.5323653387485157E-3</v>
      </c>
      <c r="AE2142" s="46">
        <v>2.499965559653026E-3</v>
      </c>
      <c r="AF2142" s="46">
        <v>2.4598270541175585E-3</v>
      </c>
      <c r="AG2142" s="46">
        <v>2.4202630199096466E-3</v>
      </c>
      <c r="AH2142" s="46">
        <v>2.3812433275833163E-3</v>
      </c>
      <c r="AI2142" s="46">
        <v>2.3427394709612352E-3</v>
      </c>
      <c r="AJ2142" s="46">
        <v>2.3355844367606011E-3</v>
      </c>
      <c r="AK2142" s="46">
        <v>5.1917546199565581E-2</v>
      </c>
      <c r="AL2142" s="45">
        <v>5.1917546199565595E-2</v>
      </c>
      <c r="AM2142" s="45">
        <v>2.5513981722207952E-3</v>
      </c>
      <c r="AN2142" s="45">
        <v>5.1063618337854558E-3</v>
      </c>
      <c r="AO2142" s="45">
        <v>7.6581133462225448E-3</v>
      </c>
      <c r="AP2142" s="45">
        <v>1.0308244941164529E-2</v>
      </c>
      <c r="AQ2142" s="45">
        <v>1.3012680309742475E-2</v>
      </c>
      <c r="AR2142" s="45">
        <v>1.5809840797720805E-2</v>
      </c>
      <c r="AS2142" s="45">
        <v>1.85857311870542E-2</v>
      </c>
      <c r="AT2142" s="45">
        <v>2.1365878050221457E-2</v>
      </c>
      <c r="AU2142" s="45">
        <v>2.4148874498488602E-2</v>
      </c>
      <c r="AV2142" s="45">
        <v>2.6928725439188395E-2</v>
      </c>
      <c r="AW2142" s="45">
        <v>2.9679443342997335E-2</v>
      </c>
      <c r="AX2142" s="45">
        <v>3.2345532771659247E-2</v>
      </c>
      <c r="AY2142" s="45">
        <v>3.4945557991831688E-2</v>
      </c>
      <c r="AZ2142" s="45">
        <v>3.7477923330580205E-2</v>
      </c>
      <c r="BA2142" s="45">
        <v>3.9977888890233231E-2</v>
      </c>
      <c r="BB2142" s="45">
        <v>4.2437715944350786E-2</v>
      </c>
      <c r="BC2142" s="45">
        <v>4.4857978964260435E-2</v>
      </c>
      <c r="BD2142" s="45">
        <v>4.7239222291843755E-2</v>
      </c>
      <c r="BE2142" s="45">
        <v>4.9581961762804994E-2</v>
      </c>
      <c r="BF2142" s="45">
        <v>5.1917546199565595E-2</v>
      </c>
    </row>
    <row r="2143" spans="1:58" ht="13.5" thickBot="1" x14ac:dyDescent="0.25">
      <c r="A2143" s="6" t="s">
        <v>1351</v>
      </c>
      <c r="B2143" s="6" t="s">
        <v>1141</v>
      </c>
      <c r="C2143" s="6" t="s">
        <v>878</v>
      </c>
      <c r="D2143" s="6" t="s">
        <v>1351</v>
      </c>
      <c r="E2143" s="6">
        <v>11.463527064205421</v>
      </c>
      <c r="F2143" s="6" t="s">
        <v>300</v>
      </c>
      <c r="G2143" s="21" t="s">
        <v>1305</v>
      </c>
      <c r="H2143" s="21" t="s">
        <v>1296</v>
      </c>
      <c r="I2143" s="21" t="s">
        <v>1160</v>
      </c>
      <c r="J2143" s="21" t="s">
        <v>849</v>
      </c>
      <c r="K2143" s="21" t="s">
        <v>854</v>
      </c>
      <c r="L2143" s="21" t="s">
        <v>879</v>
      </c>
      <c r="M2143" s="3">
        <v>7.3791405076599395</v>
      </c>
      <c r="N2143" s="3">
        <v>11.463527064205421</v>
      </c>
      <c r="O2143" s="21" t="s">
        <v>1504</v>
      </c>
      <c r="P2143" s="21">
        <v>0</v>
      </c>
      <c r="Q2143" s="46">
        <v>8.1228449452178412E-4</v>
      </c>
      <c r="R2143" s="46">
        <v>8.0620710913098829E-4</v>
      </c>
      <c r="S2143" s="46">
        <v>8.0355518260841435E-4</v>
      </c>
      <c r="T2143" s="46">
        <v>7.9715512518047451E-4</v>
      </c>
      <c r="U2143" s="46">
        <v>7.8753341225321419E-4</v>
      </c>
      <c r="V2143" s="46">
        <v>7.7276507643793315E-4</v>
      </c>
      <c r="W2143" s="46">
        <v>7.5149167266366172E-4</v>
      </c>
      <c r="X2143" s="46">
        <v>7.3542835485680236E-4</v>
      </c>
      <c r="Y2143" s="46">
        <v>7.2168458067006194E-4</v>
      </c>
      <c r="Z2143" s="46">
        <v>7.0786666514325506E-4</v>
      </c>
      <c r="AA2143" s="46">
        <v>6.9351659909896296E-4</v>
      </c>
      <c r="AB2143" s="46">
        <v>6.7861473589365679E-4</v>
      </c>
      <c r="AC2143" s="46">
        <v>6.6379023472589219E-4</v>
      </c>
      <c r="AD2143" s="46">
        <v>6.4994300291493223E-4</v>
      </c>
      <c r="AE2143" s="46">
        <v>6.3644166742535995E-4</v>
      </c>
      <c r="AF2143" s="46">
        <v>6.2157273865027357E-4</v>
      </c>
      <c r="AG2143" s="46">
        <v>6.0694296084920735E-4</v>
      </c>
      <c r="AH2143" s="46">
        <v>5.9254895196525048E-4</v>
      </c>
      <c r="AI2143" s="46">
        <v>5.7838737440588594E-4</v>
      </c>
      <c r="AJ2143" s="46">
        <v>5.7204337701226174E-4</v>
      </c>
      <c r="AK2143" s="46">
        <v>1.3989773316408275E-2</v>
      </c>
      <c r="AL2143" s="45">
        <v>1.398977331640827E-2</v>
      </c>
      <c r="AM2143" s="45">
        <v>8.1228449452178412E-4</v>
      </c>
      <c r="AN2143" s="45">
        <v>1.6184916036527724E-3</v>
      </c>
      <c r="AO2143" s="45">
        <v>2.422046786261187E-3</v>
      </c>
      <c r="AP2143" s="45">
        <v>3.2192019114416614E-3</v>
      </c>
      <c r="AQ2143" s="45">
        <v>4.0067353236948756E-3</v>
      </c>
      <c r="AR2143" s="45">
        <v>4.7795004001328087E-3</v>
      </c>
      <c r="AS2143" s="45">
        <v>5.5309920727964704E-3</v>
      </c>
      <c r="AT2143" s="45">
        <v>6.266420427653273E-3</v>
      </c>
      <c r="AU2143" s="45">
        <v>6.9881050083233347E-3</v>
      </c>
      <c r="AV2143" s="45">
        <v>7.69597167346659E-3</v>
      </c>
      <c r="AW2143" s="45">
        <v>8.3894882725655522E-3</v>
      </c>
      <c r="AX2143" s="45">
        <v>9.0681030084592083E-3</v>
      </c>
      <c r="AY2143" s="45">
        <v>9.7318932431851007E-3</v>
      </c>
      <c r="AZ2143" s="45">
        <v>1.0381836246100033E-2</v>
      </c>
      <c r="BA2143" s="45">
        <v>1.1018277913525392E-2</v>
      </c>
      <c r="BB2143" s="45">
        <v>1.1639850652175666E-2</v>
      </c>
      <c r="BC2143" s="45">
        <v>1.2246793613024873E-2</v>
      </c>
      <c r="BD2143" s="45">
        <v>1.2839342564990123E-2</v>
      </c>
      <c r="BE2143" s="45">
        <v>1.3417729939396009E-2</v>
      </c>
      <c r="BF2143" s="45">
        <v>1.398977331640827E-2</v>
      </c>
    </row>
    <row r="2144" spans="1:58" ht="13.5" thickBot="1" x14ac:dyDescent="0.25">
      <c r="A2144" s="6" t="s">
        <v>1359</v>
      </c>
      <c r="B2144" s="6" t="s">
        <v>1145</v>
      </c>
      <c r="C2144" s="6" t="s">
        <v>878</v>
      </c>
      <c r="D2144" s="6" t="s">
        <v>1359</v>
      </c>
      <c r="E2144" s="6">
        <v>173.718087454336</v>
      </c>
      <c r="F2144" s="6" t="s">
        <v>300</v>
      </c>
      <c r="G2144" s="21" t="s">
        <v>1305</v>
      </c>
      <c r="H2144" s="21" t="s">
        <v>1296</v>
      </c>
      <c r="I2144" s="21" t="s">
        <v>1160</v>
      </c>
      <c r="J2144" s="21" t="s">
        <v>849</v>
      </c>
      <c r="K2144" s="21" t="s">
        <v>850</v>
      </c>
      <c r="L2144" s="21" t="s">
        <v>880</v>
      </c>
      <c r="M2144" s="3">
        <v>116.6734442893696</v>
      </c>
      <c r="N2144" s="3">
        <v>173.718087454336</v>
      </c>
      <c r="O2144" s="21" t="s">
        <v>1504</v>
      </c>
      <c r="P2144" s="21">
        <v>0</v>
      </c>
      <c r="Q2144" s="46">
        <v>5.6949663622989219E-3</v>
      </c>
      <c r="R2144" s="46">
        <v>6.0755617770375985E-3</v>
      </c>
      <c r="S2144" s="46">
        <v>6.4471414034571912E-3</v>
      </c>
      <c r="T2144" s="46">
        <v>6.9333722217466316E-3</v>
      </c>
      <c r="U2144" s="46">
        <v>7.30705813027859E-3</v>
      </c>
      <c r="V2144" s="46">
        <v>7.3240836464483518E-3</v>
      </c>
      <c r="W2144" s="46">
        <v>7.3171986412083594E-3</v>
      </c>
      <c r="X2144" s="46">
        <v>7.1510928910830489E-3</v>
      </c>
      <c r="Y2144" s="46">
        <v>6.9175733068421322E-3</v>
      </c>
      <c r="Z2144" s="46">
        <v>6.9028104800022182E-3</v>
      </c>
      <c r="AA2144" s="46">
        <v>6.9708889949027008E-3</v>
      </c>
      <c r="AB2144" s="46">
        <v>6.9132873943633169E-3</v>
      </c>
      <c r="AC2144" s="46">
        <v>6.6306640669532568E-3</v>
      </c>
      <c r="AD2144" s="46">
        <v>6.5860130839677112E-3</v>
      </c>
      <c r="AE2144" s="46">
        <v>6.5880873718163367E-3</v>
      </c>
      <c r="AF2144" s="46">
        <v>6.6159555873582139E-3</v>
      </c>
      <c r="AG2144" s="46">
        <v>6.6439889912123596E-3</v>
      </c>
      <c r="AH2144" s="46">
        <v>6.672189012726701E-3</v>
      </c>
      <c r="AI2144" s="46">
        <v>6.7005570929062098E-3</v>
      </c>
      <c r="AJ2144" s="46">
        <v>6.7194938383862658E-3</v>
      </c>
      <c r="AK2144" s="46">
        <v>0.1351119842949961</v>
      </c>
      <c r="AL2144" s="45">
        <v>0.1351119842949961</v>
      </c>
      <c r="AM2144" s="45">
        <v>5.6949663622989219E-3</v>
      </c>
      <c r="AN2144" s="45">
        <v>1.177052813933652E-2</v>
      </c>
      <c r="AO2144" s="45">
        <v>1.8217669542793712E-2</v>
      </c>
      <c r="AP2144" s="45">
        <v>2.5151041764540343E-2</v>
      </c>
      <c r="AQ2144" s="45">
        <v>3.2458099894818931E-2</v>
      </c>
      <c r="AR2144" s="45">
        <v>3.978218354126728E-2</v>
      </c>
      <c r="AS2144" s="45">
        <v>4.7099382182475641E-2</v>
      </c>
      <c r="AT2144" s="45">
        <v>5.4250475073558693E-2</v>
      </c>
      <c r="AU2144" s="45">
        <v>6.1168048380400825E-2</v>
      </c>
      <c r="AV2144" s="45">
        <v>6.8070858860403038E-2</v>
      </c>
      <c r="AW2144" s="45">
        <v>7.5041747855305735E-2</v>
      </c>
      <c r="AX2144" s="45">
        <v>8.1955035249669045E-2</v>
      </c>
      <c r="AY2144" s="45">
        <v>8.8585699316622302E-2</v>
      </c>
      <c r="AZ2144" s="45">
        <v>9.5171712400590011E-2</v>
      </c>
      <c r="BA2144" s="45">
        <v>0.10175979977240635</v>
      </c>
      <c r="BB2144" s="45">
        <v>0.10837575535976456</v>
      </c>
      <c r="BC2144" s="45">
        <v>0.11501974435097692</v>
      </c>
      <c r="BD2144" s="45">
        <v>0.12169193336370362</v>
      </c>
      <c r="BE2144" s="45">
        <v>0.12839249045660983</v>
      </c>
      <c r="BF2144" s="45">
        <v>0.1351119842949961</v>
      </c>
    </row>
    <row r="2145" spans="1:58" ht="13.5" thickBot="1" x14ac:dyDescent="0.25">
      <c r="A2145" s="6" t="s">
        <v>1359</v>
      </c>
      <c r="B2145" s="6" t="s">
        <v>1145</v>
      </c>
      <c r="C2145" s="6" t="s">
        <v>878</v>
      </c>
      <c r="D2145" s="6" t="s">
        <v>1359</v>
      </c>
      <c r="E2145" s="6">
        <v>173.718087454336</v>
      </c>
      <c r="F2145" s="6" t="s">
        <v>300</v>
      </c>
      <c r="G2145" s="21" t="s">
        <v>1305</v>
      </c>
      <c r="H2145" s="21" t="s">
        <v>1296</v>
      </c>
      <c r="I2145" s="21" t="s">
        <v>1160</v>
      </c>
      <c r="J2145" s="21" t="s">
        <v>849</v>
      </c>
      <c r="K2145" s="21" t="s">
        <v>852</v>
      </c>
      <c r="L2145" s="21" t="s">
        <v>880</v>
      </c>
      <c r="M2145" s="3">
        <v>116.6734442893696</v>
      </c>
      <c r="N2145" s="3">
        <v>173.718087454336</v>
      </c>
      <c r="O2145" s="21" t="s">
        <v>1504</v>
      </c>
      <c r="P2145" s="21">
        <v>0</v>
      </c>
      <c r="Q2145" s="46">
        <v>9.3935334775608779E-4</v>
      </c>
      <c r="R2145" s="46">
        <v>1.0442588155611893E-3</v>
      </c>
      <c r="S2145" s="46">
        <v>1.1520184997144511E-3</v>
      </c>
      <c r="T2145" s="46">
        <v>1.3068335794195565E-3</v>
      </c>
      <c r="U2145" s="46">
        <v>1.4578894372180569E-3</v>
      </c>
      <c r="V2145" s="46">
        <v>1.5242972962659627E-3</v>
      </c>
      <c r="W2145" s="46">
        <v>1.5348396478597759E-3</v>
      </c>
      <c r="X2145" s="46">
        <v>1.555689375650231E-3</v>
      </c>
      <c r="Y2145" s="46">
        <v>1.5796053539884015E-3</v>
      </c>
      <c r="Z2145" s="46">
        <v>1.5910005903990792E-3</v>
      </c>
      <c r="AA2145" s="46">
        <v>1.5890083832996004E-3</v>
      </c>
      <c r="AB2145" s="46">
        <v>1.5574610827166582E-3</v>
      </c>
      <c r="AC2145" s="46">
        <v>1.5359856623327584E-3</v>
      </c>
      <c r="AD2145" s="46">
        <v>1.5183452013974763E-3</v>
      </c>
      <c r="AE2145" s="46">
        <v>1.5081903269898891E-3</v>
      </c>
      <c r="AF2145" s="46">
        <v>1.5054229357017144E-3</v>
      </c>
      <c r="AG2145" s="46">
        <v>1.5028164901226002E-3</v>
      </c>
      <c r="AH2145" s="46">
        <v>1.5003645955030812E-3</v>
      </c>
      <c r="AI2145" s="46">
        <v>1.4980611081203033E-3</v>
      </c>
      <c r="AJ2145" s="46">
        <v>1.4937687433675532E-3</v>
      </c>
      <c r="AK2145" s="46">
        <v>2.8895210473384426E-2</v>
      </c>
      <c r="AL2145" s="45">
        <v>2.8895210473384426E-2</v>
      </c>
      <c r="AM2145" s="45">
        <v>9.3935334775608779E-4</v>
      </c>
      <c r="AN2145" s="45">
        <v>1.9836121633172773E-3</v>
      </c>
      <c r="AO2145" s="45">
        <v>3.1356306630317284E-3</v>
      </c>
      <c r="AP2145" s="45">
        <v>4.4424642424512849E-3</v>
      </c>
      <c r="AQ2145" s="45">
        <v>5.9003536796693422E-3</v>
      </c>
      <c r="AR2145" s="45">
        <v>7.4246509759353044E-3</v>
      </c>
      <c r="AS2145" s="45">
        <v>8.9594906237950803E-3</v>
      </c>
      <c r="AT2145" s="45">
        <v>1.0515179999445311E-2</v>
      </c>
      <c r="AU2145" s="45">
        <v>1.2094785353433713E-2</v>
      </c>
      <c r="AV2145" s="45">
        <v>1.3685785943832792E-2</v>
      </c>
      <c r="AW2145" s="45">
        <v>1.5274794327132392E-2</v>
      </c>
      <c r="AX2145" s="45">
        <v>1.6832255409849051E-2</v>
      </c>
      <c r="AY2145" s="45">
        <v>1.836824107218181E-2</v>
      </c>
      <c r="AZ2145" s="45">
        <v>1.9886586273579285E-2</v>
      </c>
      <c r="BA2145" s="45">
        <v>2.1394776600569175E-2</v>
      </c>
      <c r="BB2145" s="45">
        <v>2.2900199536270888E-2</v>
      </c>
      <c r="BC2145" s="45">
        <v>2.4403016026393488E-2</v>
      </c>
      <c r="BD2145" s="45">
        <v>2.5903380621896569E-2</v>
      </c>
      <c r="BE2145" s="45">
        <v>2.7401441730016872E-2</v>
      </c>
      <c r="BF2145" s="45">
        <v>2.8895210473384426E-2</v>
      </c>
    </row>
    <row r="2146" spans="1:58" ht="13.5" thickBot="1" x14ac:dyDescent="0.25">
      <c r="A2146" s="6" t="s">
        <v>1359</v>
      </c>
      <c r="B2146" s="6" t="s">
        <v>1145</v>
      </c>
      <c r="C2146" s="6" t="s">
        <v>878</v>
      </c>
      <c r="D2146" s="6" t="s">
        <v>1359</v>
      </c>
      <c r="E2146" s="6">
        <v>173.718087454336</v>
      </c>
      <c r="F2146" s="6" t="s">
        <v>300</v>
      </c>
      <c r="G2146" s="21" t="s">
        <v>1305</v>
      </c>
      <c r="H2146" s="21" t="s">
        <v>1296</v>
      </c>
      <c r="I2146" s="21" t="s">
        <v>1160</v>
      </c>
      <c r="J2146" s="21" t="s">
        <v>849</v>
      </c>
      <c r="K2146" s="21" t="s">
        <v>853</v>
      </c>
      <c r="L2146" s="21" t="s">
        <v>880</v>
      </c>
      <c r="M2146" s="3">
        <v>116.6734442893696</v>
      </c>
      <c r="N2146" s="3">
        <v>173.718087454336</v>
      </c>
      <c r="O2146" s="21" t="s">
        <v>1504</v>
      </c>
      <c r="P2146" s="21">
        <v>0</v>
      </c>
      <c r="Q2146" s="46">
        <v>2.1190029784564149E-4</v>
      </c>
      <c r="R2146" s="46">
        <v>2.3674581032685307E-4</v>
      </c>
      <c r="S2146" s="46">
        <v>2.6143878962812213E-4</v>
      </c>
      <c r="T2146" s="46">
        <v>2.9803970033618536E-4</v>
      </c>
      <c r="U2146" s="46">
        <v>3.3167091234299678E-4</v>
      </c>
      <c r="V2146" s="46">
        <v>3.4674188718125318E-4</v>
      </c>
      <c r="W2146" s="46">
        <v>3.4783147593735447E-4</v>
      </c>
      <c r="X2146" s="46">
        <v>3.5216751885093701E-4</v>
      </c>
      <c r="Y2146" s="46">
        <v>3.5640593586968759E-4</v>
      </c>
      <c r="Z2146" s="46">
        <v>3.5994967064705116E-4</v>
      </c>
      <c r="AA2146" s="46">
        <v>3.601614111892509E-4</v>
      </c>
      <c r="AB2146" s="46">
        <v>3.5303107816360196E-4</v>
      </c>
      <c r="AC2146" s="46">
        <v>3.4821481759398254E-4</v>
      </c>
      <c r="AD2146" s="46">
        <v>3.4306594570126744E-4</v>
      </c>
      <c r="AE2146" s="46">
        <v>3.4260983458538085E-4</v>
      </c>
      <c r="AF2146" s="46">
        <v>3.4188455500614226E-4</v>
      </c>
      <c r="AG2146" s="46">
        <v>3.4120642105715489E-4</v>
      </c>
      <c r="AH2146" s="46">
        <v>3.4057325377984875E-4</v>
      </c>
      <c r="AI2146" s="46">
        <v>3.3998297401853885E-4</v>
      </c>
      <c r="AJ2146" s="46">
        <v>3.3894997779449783E-4</v>
      </c>
      <c r="AK2146" s="46">
        <v>6.5525722678557484E-3</v>
      </c>
      <c r="AL2146" s="45">
        <v>6.5525722678557476E-3</v>
      </c>
      <c r="AM2146" s="45">
        <v>2.1190029784564149E-4</v>
      </c>
      <c r="AN2146" s="45">
        <v>4.4864610817249454E-4</v>
      </c>
      <c r="AO2146" s="45">
        <v>7.1008489780061666E-4</v>
      </c>
      <c r="AP2146" s="45">
        <v>1.008124598136802E-3</v>
      </c>
      <c r="AQ2146" s="45">
        <v>1.3397955104797988E-3</v>
      </c>
      <c r="AR2146" s="45">
        <v>1.686537397661052E-3</v>
      </c>
      <c r="AS2146" s="45">
        <v>2.0343688735984062E-3</v>
      </c>
      <c r="AT2146" s="45">
        <v>2.3865363924493433E-3</v>
      </c>
      <c r="AU2146" s="45">
        <v>2.7429423283190308E-3</v>
      </c>
      <c r="AV2146" s="45">
        <v>3.1028919989660817E-3</v>
      </c>
      <c r="AW2146" s="45">
        <v>3.4630534101553327E-3</v>
      </c>
      <c r="AX2146" s="45">
        <v>3.8160844883189347E-3</v>
      </c>
      <c r="AY2146" s="45">
        <v>4.1642993059129172E-3</v>
      </c>
      <c r="AZ2146" s="45">
        <v>4.5073652516141845E-3</v>
      </c>
      <c r="BA2146" s="45">
        <v>4.8499750861995651E-3</v>
      </c>
      <c r="BB2146" s="45">
        <v>5.1918596412057075E-3</v>
      </c>
      <c r="BC2146" s="45">
        <v>5.5330660622628621E-3</v>
      </c>
      <c r="BD2146" s="45">
        <v>5.873639316042711E-3</v>
      </c>
      <c r="BE2146" s="45">
        <v>6.2136222900612496E-3</v>
      </c>
      <c r="BF2146" s="45">
        <v>6.5525722678557476E-3</v>
      </c>
    </row>
    <row r="2147" spans="1:58" ht="13.5" thickBot="1" x14ac:dyDescent="0.25">
      <c r="A2147" s="6" t="s">
        <v>1359</v>
      </c>
      <c r="B2147" s="6" t="s">
        <v>1145</v>
      </c>
      <c r="C2147" s="6" t="s">
        <v>878</v>
      </c>
      <c r="D2147" s="6" t="s">
        <v>1359</v>
      </c>
      <c r="E2147" s="6">
        <v>173.718087454336</v>
      </c>
      <c r="F2147" s="6" t="s">
        <v>300</v>
      </c>
      <c r="G2147" s="21" t="s">
        <v>1305</v>
      </c>
      <c r="H2147" s="21" t="s">
        <v>1296</v>
      </c>
      <c r="I2147" s="21" t="s">
        <v>1160</v>
      </c>
      <c r="J2147" s="21" t="s">
        <v>849</v>
      </c>
      <c r="K2147" s="21" t="s">
        <v>854</v>
      </c>
      <c r="L2147" s="21" t="s">
        <v>880</v>
      </c>
      <c r="M2147" s="3">
        <v>116.6734442893696</v>
      </c>
      <c r="N2147" s="3">
        <v>173.718087454336</v>
      </c>
      <c r="O2147" s="21" t="s">
        <v>1504</v>
      </c>
      <c r="P2147" s="21">
        <v>0</v>
      </c>
      <c r="Q2147" s="46">
        <v>6.7691988030864412E-5</v>
      </c>
      <c r="R2147" s="46">
        <v>7.4881164598063942E-5</v>
      </c>
      <c r="S2147" s="46">
        <v>8.2461646110912448E-5</v>
      </c>
      <c r="T2147" s="46">
        <v>8.9723224487307522E-5</v>
      </c>
      <c r="U2147" s="46">
        <v>9.6623275261924663E-5</v>
      </c>
      <c r="V2147" s="46">
        <v>9.5828252007954033E-5</v>
      </c>
      <c r="W2147" s="46">
        <v>9.4198614573560508E-5</v>
      </c>
      <c r="X2147" s="46">
        <v>9.3191834404217266E-5</v>
      </c>
      <c r="Y2147" s="46">
        <v>9.2457920678443734E-5</v>
      </c>
      <c r="Z2147" s="46">
        <v>9.1696055973321353E-5</v>
      </c>
      <c r="AA2147" s="46">
        <v>9.0845509135218999E-5</v>
      </c>
      <c r="AB2147" s="46">
        <v>8.9900857026427829E-5</v>
      </c>
      <c r="AC2147" s="46">
        <v>8.894316621015689E-5</v>
      </c>
      <c r="AD2147" s="46">
        <v>8.8093699169983978E-5</v>
      </c>
      <c r="AE2147" s="46">
        <v>8.7269903561734393E-5</v>
      </c>
      <c r="AF2147" s="46">
        <v>8.6443826731340476E-5</v>
      </c>
      <c r="AG2147" s="46">
        <v>8.5625118516026522E-5</v>
      </c>
      <c r="AH2147" s="46">
        <v>8.4813715265372243E-5</v>
      </c>
      <c r="AI2147" s="46">
        <v>8.4009553827939877E-5</v>
      </c>
      <c r="AJ2147" s="46">
        <v>8.3093649700974388E-5</v>
      </c>
      <c r="AK2147" s="46">
        <v>1.7477929752717455E-3</v>
      </c>
      <c r="AL2147" s="45">
        <v>1.7477929752717457E-3</v>
      </c>
      <c r="AM2147" s="45">
        <v>6.7691988030864412E-5</v>
      </c>
      <c r="AN2147" s="45">
        <v>1.4257315262892835E-4</v>
      </c>
      <c r="AO2147" s="45">
        <v>2.250347987398408E-4</v>
      </c>
      <c r="AP2147" s="45">
        <v>3.1475802322714834E-4</v>
      </c>
      <c r="AQ2147" s="45">
        <v>4.1138129848907303E-4</v>
      </c>
      <c r="AR2147" s="45">
        <v>5.0720955049702709E-4</v>
      </c>
      <c r="AS2147" s="45">
        <v>6.0140816507058762E-4</v>
      </c>
      <c r="AT2147" s="45">
        <v>6.9459999947480485E-4</v>
      </c>
      <c r="AU2147" s="45">
        <v>7.870579201532486E-4</v>
      </c>
      <c r="AV2147" s="45">
        <v>8.7875397612656989E-4</v>
      </c>
      <c r="AW2147" s="45">
        <v>9.6959948526178889E-4</v>
      </c>
      <c r="AX2147" s="45">
        <v>1.0595003422882168E-3</v>
      </c>
      <c r="AY2147" s="45">
        <v>1.1484435084983737E-3</v>
      </c>
      <c r="AZ2147" s="45">
        <v>1.2365372076683576E-3</v>
      </c>
      <c r="BA2147" s="45">
        <v>1.323807111230092E-3</v>
      </c>
      <c r="BB2147" s="45">
        <v>1.4102509379614325E-3</v>
      </c>
      <c r="BC2147" s="45">
        <v>1.4958760564774591E-3</v>
      </c>
      <c r="BD2147" s="45">
        <v>1.5806897717428315E-3</v>
      </c>
      <c r="BE2147" s="45">
        <v>1.6646993255707713E-3</v>
      </c>
      <c r="BF2147" s="45">
        <v>1.7477929752717457E-3</v>
      </c>
    </row>
    <row r="2148" spans="1:58" ht="13.5" thickBot="1" x14ac:dyDescent="0.25">
      <c r="A2148" s="6" t="s">
        <v>1351</v>
      </c>
      <c r="B2148" s="6" t="s">
        <v>1141</v>
      </c>
      <c r="C2148" s="6" t="s">
        <v>299</v>
      </c>
      <c r="D2148" s="6" t="s">
        <v>1351</v>
      </c>
      <c r="E2148" s="6">
        <v>13.91824483273343</v>
      </c>
      <c r="F2148" s="6" t="s">
        <v>300</v>
      </c>
      <c r="G2148" s="21" t="s">
        <v>1305</v>
      </c>
      <c r="H2148" s="21" t="s">
        <v>1174</v>
      </c>
      <c r="I2148" s="21" t="s">
        <v>1160</v>
      </c>
      <c r="J2148" s="21" t="s">
        <v>849</v>
      </c>
      <c r="K2148" s="21" t="s">
        <v>850</v>
      </c>
      <c r="L2148" s="21" t="s">
        <v>877</v>
      </c>
      <c r="M2148" s="3">
        <v>8.8634914972033876</v>
      </c>
      <c r="N2148" s="3">
        <v>13.91824483273343</v>
      </c>
      <c r="O2148" s="21" t="s">
        <v>1503</v>
      </c>
      <c r="P2148" s="21">
        <v>0</v>
      </c>
      <c r="Q2148" s="46">
        <v>0.27212932774180321</v>
      </c>
      <c r="R2148" s="46">
        <v>0.27711855708792138</v>
      </c>
      <c r="S2148" s="46">
        <v>0.27711096221689424</v>
      </c>
      <c r="T2148" s="46">
        <v>0.27477339710000209</v>
      </c>
      <c r="U2148" s="46">
        <v>0.27150459171673424</v>
      </c>
      <c r="V2148" s="46">
        <v>0.27896328376580604</v>
      </c>
      <c r="W2148" s="46">
        <v>0.27440226025881781</v>
      </c>
      <c r="X2148" s="46">
        <v>0.27021644679001833</v>
      </c>
      <c r="Y2148" s="46">
        <v>0.26639346160824284</v>
      </c>
      <c r="Z2148" s="46">
        <v>0.2625400008537534</v>
      </c>
      <c r="AA2148" s="46">
        <v>0.2589592536511654</v>
      </c>
      <c r="AB2148" s="46">
        <v>0.25540444226616921</v>
      </c>
      <c r="AC2148" s="46">
        <v>0.25170749428781936</v>
      </c>
      <c r="AD2148" s="46">
        <v>0.24798796526093891</v>
      </c>
      <c r="AE2148" s="46">
        <v>0.24457863504622274</v>
      </c>
      <c r="AF2148" s="46">
        <v>0.24131174177861403</v>
      </c>
      <c r="AG2148" s="46">
        <v>0.23794604463931587</v>
      </c>
      <c r="AH2148" s="46">
        <v>0.23437431858271709</v>
      </c>
      <c r="AI2148" s="46">
        <v>0.23112887290308756</v>
      </c>
      <c r="AJ2148" s="46">
        <v>0.22798220770744959</v>
      </c>
      <c r="AK2148" s="46">
        <v>1.0727739184720904</v>
      </c>
      <c r="AL2148" s="45">
        <v>1.0727739184720904</v>
      </c>
      <c r="AM2148" s="45">
        <v>0.27212932774180321</v>
      </c>
      <c r="AN2148" s="45">
        <v>0.54924788482972464</v>
      </c>
      <c r="AO2148" s="45">
        <v>0.82635884704661888</v>
      </c>
      <c r="AP2148" s="45">
        <v>1.0727739184720904</v>
      </c>
      <c r="AQ2148" s="45">
        <v>1.0727739184720904</v>
      </c>
      <c r="AR2148" s="45">
        <v>1.0727739184720904</v>
      </c>
      <c r="AS2148" s="45">
        <v>1.0727739184720904</v>
      </c>
      <c r="AT2148" s="45">
        <v>1.0727739184720904</v>
      </c>
      <c r="AU2148" s="45">
        <v>1.0727739184720904</v>
      </c>
      <c r="AV2148" s="45">
        <v>1.0727739184720904</v>
      </c>
      <c r="AW2148" s="45">
        <v>1.0727739184720904</v>
      </c>
      <c r="AX2148" s="45">
        <v>1.0727739184720904</v>
      </c>
      <c r="AY2148" s="45">
        <v>1.0727739184720904</v>
      </c>
      <c r="AZ2148" s="45">
        <v>1.0727739184720904</v>
      </c>
      <c r="BA2148" s="45">
        <v>1.0727739184720904</v>
      </c>
      <c r="BB2148" s="45">
        <v>1.0727739184720904</v>
      </c>
      <c r="BC2148" s="45">
        <v>1.0727739184720904</v>
      </c>
      <c r="BD2148" s="45">
        <v>1.0727739184720904</v>
      </c>
      <c r="BE2148" s="45">
        <v>1.0727739184720904</v>
      </c>
      <c r="BF2148" s="45">
        <v>1.0727739184720904</v>
      </c>
    </row>
    <row r="2149" spans="1:58" ht="13.5" thickBot="1" x14ac:dyDescent="0.25">
      <c r="A2149" s="6" t="s">
        <v>1351</v>
      </c>
      <c r="B2149" s="6" t="s">
        <v>1141</v>
      </c>
      <c r="C2149" s="6" t="s">
        <v>299</v>
      </c>
      <c r="D2149" s="6" t="s">
        <v>1351</v>
      </c>
      <c r="E2149" s="6">
        <v>13.91824483273343</v>
      </c>
      <c r="F2149" s="6" t="s">
        <v>300</v>
      </c>
      <c r="G2149" s="21" t="s">
        <v>1305</v>
      </c>
      <c r="H2149" s="21" t="s">
        <v>1174</v>
      </c>
      <c r="I2149" s="21" t="s">
        <v>1160</v>
      </c>
      <c r="J2149" s="21" t="s">
        <v>849</v>
      </c>
      <c r="K2149" s="21" t="s">
        <v>852</v>
      </c>
      <c r="L2149" s="21" t="s">
        <v>877</v>
      </c>
      <c r="M2149" s="3">
        <v>8.8634914972033876</v>
      </c>
      <c r="N2149" s="3">
        <v>13.91824483273343</v>
      </c>
      <c r="O2149" s="21" t="s">
        <v>1503</v>
      </c>
      <c r="P2149" s="21">
        <v>0</v>
      </c>
      <c r="Q2149" s="46">
        <v>3.087106110175725E-2</v>
      </c>
      <c r="R2149" s="46">
        <v>3.1439974069588858E-2</v>
      </c>
      <c r="S2149" s="46">
        <v>3.1439917597463382E-2</v>
      </c>
      <c r="T2149" s="46">
        <v>3.1174849756726183E-2</v>
      </c>
      <c r="U2149" s="46">
        <v>3.0803828511752011E-2</v>
      </c>
      <c r="V2149" s="46">
        <v>3.2507852327101509E-2</v>
      </c>
      <c r="W2149" s="46">
        <v>3.1995906809616816E-2</v>
      </c>
      <c r="X2149" s="46">
        <v>3.1545623635996278E-2</v>
      </c>
      <c r="Y2149" s="46">
        <v>3.1192710974803587E-2</v>
      </c>
      <c r="Z2149" s="46">
        <v>3.0836276424850737E-2</v>
      </c>
      <c r="AA2149" s="46">
        <v>3.0509890224989528E-2</v>
      </c>
      <c r="AB2149" s="46">
        <v>3.0112891080330845E-2</v>
      </c>
      <c r="AC2149" s="46">
        <v>2.9735439643443953E-2</v>
      </c>
      <c r="AD2149" s="46">
        <v>2.936754845956719E-2</v>
      </c>
      <c r="AE2149" s="46">
        <v>2.8988441961410861E-2</v>
      </c>
      <c r="AF2149" s="46">
        <v>2.8596738159666412E-2</v>
      </c>
      <c r="AG2149" s="46">
        <v>2.8171490080649716E-2</v>
      </c>
      <c r="AH2149" s="46">
        <v>2.7765582513681518E-2</v>
      </c>
      <c r="AI2149" s="46">
        <v>2.737098210512991E-2</v>
      </c>
      <c r="AJ2149" s="46">
        <v>2.6991478163426282E-2</v>
      </c>
      <c r="AK2149" s="46">
        <v>0.13508518818173831</v>
      </c>
      <c r="AL2149" s="45">
        <v>0.13508518818173831</v>
      </c>
      <c r="AM2149" s="45">
        <v>3.087106110175725E-2</v>
      </c>
      <c r="AN2149" s="45">
        <v>6.2311035171346105E-2</v>
      </c>
      <c r="AO2149" s="45">
        <v>9.3750952768809487E-2</v>
      </c>
      <c r="AP2149" s="45">
        <v>0.12492580252553567</v>
      </c>
      <c r="AQ2149" s="45">
        <v>0.13508518818173831</v>
      </c>
      <c r="AR2149" s="45">
        <v>0.13508518818173831</v>
      </c>
      <c r="AS2149" s="45">
        <v>0.13508518818173831</v>
      </c>
      <c r="AT2149" s="45">
        <v>0.13508518818173831</v>
      </c>
      <c r="AU2149" s="45">
        <v>0.13508518818173831</v>
      </c>
      <c r="AV2149" s="45">
        <v>0.13508518818173831</v>
      </c>
      <c r="AW2149" s="45">
        <v>0.13508518818173831</v>
      </c>
      <c r="AX2149" s="45">
        <v>0.13508518818173831</v>
      </c>
      <c r="AY2149" s="45">
        <v>0.13508518818173831</v>
      </c>
      <c r="AZ2149" s="45">
        <v>0.13508518818173831</v>
      </c>
      <c r="BA2149" s="45">
        <v>0.13508518818173831</v>
      </c>
      <c r="BB2149" s="45">
        <v>0.13508518818173831</v>
      </c>
      <c r="BC2149" s="45">
        <v>0.13508518818173831</v>
      </c>
      <c r="BD2149" s="45">
        <v>0.13508518818173831</v>
      </c>
      <c r="BE2149" s="45">
        <v>0.13508518818173831</v>
      </c>
      <c r="BF2149" s="45">
        <v>0.13508518818173831</v>
      </c>
    </row>
    <row r="2150" spans="1:58" ht="13.5" thickBot="1" x14ac:dyDescent="0.25">
      <c r="A2150" s="6" t="s">
        <v>1351</v>
      </c>
      <c r="B2150" s="6" t="s">
        <v>1141</v>
      </c>
      <c r="C2150" s="6" t="s">
        <v>299</v>
      </c>
      <c r="D2150" s="6" t="s">
        <v>1351</v>
      </c>
      <c r="E2150" s="6">
        <v>13.91824483273343</v>
      </c>
      <c r="F2150" s="6" t="s">
        <v>300</v>
      </c>
      <c r="G2150" s="21" t="s">
        <v>1305</v>
      </c>
      <c r="H2150" s="21" t="s">
        <v>1174</v>
      </c>
      <c r="I2150" s="21" t="s">
        <v>1160</v>
      </c>
      <c r="J2150" s="21" t="s">
        <v>849</v>
      </c>
      <c r="K2150" s="21" t="s">
        <v>853</v>
      </c>
      <c r="L2150" s="21" t="s">
        <v>877</v>
      </c>
      <c r="M2150" s="3">
        <v>8.8634914972033876</v>
      </c>
      <c r="N2150" s="3">
        <v>13.91824483273343</v>
      </c>
      <c r="O2150" s="21" t="s">
        <v>1503</v>
      </c>
      <c r="P2150" s="21">
        <v>0</v>
      </c>
      <c r="Q2150" s="46">
        <v>7.0387765244079711E-3</v>
      </c>
      <c r="R2150" s="46">
        <v>7.168492354837787E-3</v>
      </c>
      <c r="S2150" s="46">
        <v>7.1684798321749333E-3</v>
      </c>
      <c r="T2150" s="46">
        <v>7.1080559906526132E-3</v>
      </c>
      <c r="U2150" s="46">
        <v>7.0234573561628591E-3</v>
      </c>
      <c r="V2150" s="46">
        <v>7.4070028104254899E-3</v>
      </c>
      <c r="W2150" s="46">
        <v>7.2926468911847986E-3</v>
      </c>
      <c r="X2150" s="46">
        <v>7.190454552360618E-3</v>
      </c>
      <c r="Y2150" s="46">
        <v>7.1121121258104882E-3</v>
      </c>
      <c r="Z2150" s="46">
        <v>7.0297369960674646E-3</v>
      </c>
      <c r="AA2150" s="46">
        <v>6.9552416917278885E-3</v>
      </c>
      <c r="AB2150" s="46">
        <v>6.8629476269449824E-3</v>
      </c>
      <c r="AC2150" s="46">
        <v>6.7763456933127618E-3</v>
      </c>
      <c r="AD2150" s="46">
        <v>6.6908427950037952E-3</v>
      </c>
      <c r="AE2150" s="46">
        <v>6.6057319917528935E-3</v>
      </c>
      <c r="AF2150" s="46">
        <v>6.5173297979313274E-3</v>
      </c>
      <c r="AG2150" s="46">
        <v>6.4204744485063412E-3</v>
      </c>
      <c r="AH2150" s="46">
        <v>6.3280507335024038E-3</v>
      </c>
      <c r="AI2150" s="46">
        <v>6.2366402214685144E-3</v>
      </c>
      <c r="AJ2150" s="46">
        <v>6.1525328079535865E-3</v>
      </c>
      <c r="AK2150" s="46">
        <v>3.0766356442088652E-2</v>
      </c>
      <c r="AL2150" s="45">
        <v>3.0766356442088652E-2</v>
      </c>
      <c r="AM2150" s="45">
        <v>7.0387765244079711E-3</v>
      </c>
      <c r="AN2150" s="45">
        <v>1.4207268879245758E-2</v>
      </c>
      <c r="AO2150" s="45">
        <v>2.1375748711420693E-2</v>
      </c>
      <c r="AP2150" s="45">
        <v>2.8483804702073307E-2</v>
      </c>
      <c r="AQ2150" s="45">
        <v>3.0766356442088652E-2</v>
      </c>
      <c r="AR2150" s="45">
        <v>3.0766356442088652E-2</v>
      </c>
      <c r="AS2150" s="45">
        <v>3.0766356442088652E-2</v>
      </c>
      <c r="AT2150" s="45">
        <v>3.0766356442088652E-2</v>
      </c>
      <c r="AU2150" s="45">
        <v>3.0766356442088652E-2</v>
      </c>
      <c r="AV2150" s="45">
        <v>3.0766356442088652E-2</v>
      </c>
      <c r="AW2150" s="45">
        <v>3.0766356442088652E-2</v>
      </c>
      <c r="AX2150" s="45">
        <v>3.0766356442088652E-2</v>
      </c>
      <c r="AY2150" s="45">
        <v>3.0766356442088652E-2</v>
      </c>
      <c r="AZ2150" s="45">
        <v>3.0766356442088652E-2</v>
      </c>
      <c r="BA2150" s="45">
        <v>3.0766356442088652E-2</v>
      </c>
      <c r="BB2150" s="45">
        <v>3.0766356442088652E-2</v>
      </c>
      <c r="BC2150" s="45">
        <v>3.0766356442088652E-2</v>
      </c>
      <c r="BD2150" s="45">
        <v>3.0766356442088652E-2</v>
      </c>
      <c r="BE2150" s="45">
        <v>3.0766356442088652E-2</v>
      </c>
      <c r="BF2150" s="45">
        <v>3.0766356442088652E-2</v>
      </c>
    </row>
    <row r="2151" spans="1:58" ht="13.5" thickBot="1" x14ac:dyDescent="0.25">
      <c r="A2151" s="6" t="s">
        <v>1351</v>
      </c>
      <c r="B2151" s="6" t="s">
        <v>1141</v>
      </c>
      <c r="C2151" s="6" t="s">
        <v>299</v>
      </c>
      <c r="D2151" s="6" t="s">
        <v>1351</v>
      </c>
      <c r="E2151" s="6">
        <v>13.91824483273343</v>
      </c>
      <c r="F2151" s="6" t="s">
        <v>300</v>
      </c>
      <c r="G2151" s="21" t="s">
        <v>1305</v>
      </c>
      <c r="H2151" s="21" t="s">
        <v>1174</v>
      </c>
      <c r="I2151" s="21" t="s">
        <v>1160</v>
      </c>
      <c r="J2151" s="21" t="s">
        <v>849</v>
      </c>
      <c r="K2151" s="21" t="s">
        <v>854</v>
      </c>
      <c r="L2151" s="21" t="s">
        <v>877</v>
      </c>
      <c r="M2151" s="3">
        <v>8.8634914972033876</v>
      </c>
      <c r="N2151" s="3">
        <v>13.91824483273343</v>
      </c>
      <c r="O2151" s="21" t="s">
        <v>1503</v>
      </c>
      <c r="P2151" s="21">
        <v>0</v>
      </c>
      <c r="Q2151" s="46">
        <v>1.3900097399899848E-2</v>
      </c>
      <c r="R2151" s="46">
        <v>1.4030484123992852E-2</v>
      </c>
      <c r="S2151" s="46">
        <v>1.3908607657750677E-2</v>
      </c>
      <c r="T2151" s="46">
        <v>1.3672555551956466E-2</v>
      </c>
      <c r="U2151" s="46">
        <v>1.3393865380773213E-2</v>
      </c>
      <c r="V2151" s="46">
        <v>1.3255072873010646E-2</v>
      </c>
      <c r="W2151" s="46">
        <v>1.2957272539195498E-2</v>
      </c>
      <c r="X2151" s="46">
        <v>1.2669102097513077E-2</v>
      </c>
      <c r="Y2151" s="46">
        <v>1.238769689752587E-2</v>
      </c>
      <c r="Z2151" s="46">
        <v>1.2112136908816129E-2</v>
      </c>
      <c r="AA2151" s="46">
        <v>1.1841152775720483E-2</v>
      </c>
      <c r="AB2151" s="46">
        <v>1.1575101549769502E-2</v>
      </c>
      <c r="AC2151" s="46">
        <v>1.1315694190338734E-2</v>
      </c>
      <c r="AD2151" s="46">
        <v>1.1062470360524657E-2</v>
      </c>
      <c r="AE2151" s="46">
        <v>1.0814938453620087E-2</v>
      </c>
      <c r="AF2151" s="46">
        <v>1.0572693911501754E-2</v>
      </c>
      <c r="AG2151" s="46">
        <v>1.0335671018333435E-2</v>
      </c>
      <c r="AH2151" s="46">
        <v>1.0104014559154832E-2</v>
      </c>
      <c r="AI2151" s="46">
        <v>9.8779075019524206E-3</v>
      </c>
      <c r="AJ2151" s="46">
        <v>9.6568588323356925E-3</v>
      </c>
      <c r="AK2151" s="46">
        <v>4.341527698677277E-2</v>
      </c>
      <c r="AL2151" s="45">
        <v>4.341527698677277E-2</v>
      </c>
      <c r="AM2151" s="45">
        <v>1.3900097399899848E-2</v>
      </c>
      <c r="AN2151" s="45">
        <v>2.79305815238927E-2</v>
      </c>
      <c r="AO2151" s="45">
        <v>4.183918918164338E-2</v>
      </c>
      <c r="AP2151" s="45">
        <v>4.341527698677277E-2</v>
      </c>
      <c r="AQ2151" s="45">
        <v>4.341527698677277E-2</v>
      </c>
      <c r="AR2151" s="45">
        <v>4.341527698677277E-2</v>
      </c>
      <c r="AS2151" s="45">
        <v>4.341527698677277E-2</v>
      </c>
      <c r="AT2151" s="45">
        <v>4.341527698677277E-2</v>
      </c>
      <c r="AU2151" s="45">
        <v>4.341527698677277E-2</v>
      </c>
      <c r="AV2151" s="45">
        <v>4.341527698677277E-2</v>
      </c>
      <c r="AW2151" s="45">
        <v>4.341527698677277E-2</v>
      </c>
      <c r="AX2151" s="45">
        <v>4.341527698677277E-2</v>
      </c>
      <c r="AY2151" s="45">
        <v>4.341527698677277E-2</v>
      </c>
      <c r="AZ2151" s="45">
        <v>4.341527698677277E-2</v>
      </c>
      <c r="BA2151" s="45">
        <v>4.341527698677277E-2</v>
      </c>
      <c r="BB2151" s="45">
        <v>4.341527698677277E-2</v>
      </c>
      <c r="BC2151" s="45">
        <v>4.341527698677277E-2</v>
      </c>
      <c r="BD2151" s="45">
        <v>4.341527698677277E-2</v>
      </c>
      <c r="BE2151" s="45">
        <v>4.341527698677277E-2</v>
      </c>
      <c r="BF2151" s="45">
        <v>4.341527698677277E-2</v>
      </c>
    </row>
    <row r="2152" spans="1:58" ht="13.5" thickBot="1" x14ac:dyDescent="0.25">
      <c r="A2152" s="6" t="s">
        <v>1351</v>
      </c>
      <c r="B2152" s="6" t="s">
        <v>1141</v>
      </c>
      <c r="C2152" s="6" t="s">
        <v>878</v>
      </c>
      <c r="D2152" s="6" t="s">
        <v>1351</v>
      </c>
      <c r="E2152" s="6">
        <v>11.463527064205421</v>
      </c>
      <c r="F2152" s="6" t="s">
        <v>300</v>
      </c>
      <c r="G2152" s="21" t="s">
        <v>1305</v>
      </c>
      <c r="H2152" s="21" t="s">
        <v>1181</v>
      </c>
      <c r="I2152" s="21" t="s">
        <v>1160</v>
      </c>
      <c r="J2152" s="21" t="s">
        <v>849</v>
      </c>
      <c r="K2152" s="21" t="s">
        <v>850</v>
      </c>
      <c r="L2152" s="21" t="s">
        <v>879</v>
      </c>
      <c r="M2152" s="3">
        <v>7.3791405076599395</v>
      </c>
      <c r="N2152" s="3">
        <v>11.463527064205421</v>
      </c>
      <c r="O2152" s="21" t="s">
        <v>1504</v>
      </c>
      <c r="P2152" s="21">
        <v>0</v>
      </c>
      <c r="Q2152" s="46">
        <v>1.210049481716317</v>
      </c>
      <c r="R2152" s="46">
        <v>1.2333713372127955</v>
      </c>
      <c r="S2152" s="46">
        <v>1.2351274270869297</v>
      </c>
      <c r="T2152" s="46">
        <v>1.2267214959255515</v>
      </c>
      <c r="U2152" s="46">
        <v>1.2836654184283363</v>
      </c>
      <c r="V2152" s="46">
        <v>1.2634268688558523</v>
      </c>
      <c r="W2152" s="46">
        <v>1.2452927454166542</v>
      </c>
      <c r="X2152" s="46">
        <v>1.2292262581363131</v>
      </c>
      <c r="Y2152" s="46">
        <v>1.212860891136917</v>
      </c>
      <c r="Z2152" s="46">
        <v>1.1995789805268773</v>
      </c>
      <c r="AA2152" s="46">
        <v>1.1862350248660243</v>
      </c>
      <c r="AB2152" s="46">
        <v>1.1718394594151624</v>
      </c>
      <c r="AC2152" s="46">
        <v>1.1570066982272535</v>
      </c>
      <c r="AD2152" s="46">
        <v>1.1437713338997824</v>
      </c>
      <c r="AE2152" s="46">
        <v>1.1311778890874939</v>
      </c>
      <c r="AF2152" s="46">
        <v>1.1153938247674351</v>
      </c>
      <c r="AG2152" s="46">
        <v>1.0980681337150811</v>
      </c>
      <c r="AH2152" s="46">
        <v>1.0824925843079061</v>
      </c>
      <c r="AI2152" s="46">
        <v>1.0673134718105524</v>
      </c>
      <c r="AJ2152" s="46">
        <v>1.0654324543311866</v>
      </c>
      <c r="AK2152" s="46">
        <v>4.6230085139259947</v>
      </c>
      <c r="AL2152" s="45">
        <v>4.6230085139259947</v>
      </c>
      <c r="AM2152" s="45">
        <v>1.210049481716317</v>
      </c>
      <c r="AN2152" s="45">
        <v>2.4434208189291127</v>
      </c>
      <c r="AO2152" s="45">
        <v>3.6785482460160424</v>
      </c>
      <c r="AP2152" s="45">
        <v>4.6230085139259947</v>
      </c>
      <c r="AQ2152" s="45">
        <v>4.6230085139259947</v>
      </c>
      <c r="AR2152" s="45">
        <v>4.6230085139259947</v>
      </c>
      <c r="AS2152" s="45">
        <v>4.6230085139259947</v>
      </c>
      <c r="AT2152" s="45">
        <v>4.6230085139259947</v>
      </c>
      <c r="AU2152" s="45">
        <v>4.6230085139259947</v>
      </c>
      <c r="AV2152" s="45">
        <v>4.6230085139259947</v>
      </c>
      <c r="AW2152" s="45">
        <v>4.6230085139259947</v>
      </c>
      <c r="AX2152" s="45">
        <v>4.6230085139259947</v>
      </c>
      <c r="AY2152" s="45">
        <v>4.6230085139259947</v>
      </c>
      <c r="AZ2152" s="45">
        <v>4.6230085139259947</v>
      </c>
      <c r="BA2152" s="45">
        <v>4.6230085139259947</v>
      </c>
      <c r="BB2152" s="45">
        <v>4.6230085139259947</v>
      </c>
      <c r="BC2152" s="45">
        <v>4.6230085139259947</v>
      </c>
      <c r="BD2152" s="45">
        <v>4.6230085139259947</v>
      </c>
      <c r="BE2152" s="45">
        <v>4.6230085139259947</v>
      </c>
      <c r="BF2152" s="45">
        <v>4.6230085139259947</v>
      </c>
    </row>
    <row r="2153" spans="1:58" ht="13.5" thickBot="1" x14ac:dyDescent="0.25">
      <c r="A2153" s="6" t="s">
        <v>1351</v>
      </c>
      <c r="B2153" s="6" t="s">
        <v>1141</v>
      </c>
      <c r="C2153" s="6" t="s">
        <v>878</v>
      </c>
      <c r="D2153" s="6" t="s">
        <v>1351</v>
      </c>
      <c r="E2153" s="6">
        <v>11.463527064205421</v>
      </c>
      <c r="F2153" s="6" t="s">
        <v>300</v>
      </c>
      <c r="G2153" s="21" t="s">
        <v>1305</v>
      </c>
      <c r="H2153" s="21" t="s">
        <v>1181</v>
      </c>
      <c r="I2153" s="21" t="s">
        <v>1160</v>
      </c>
      <c r="J2153" s="21" t="s">
        <v>849</v>
      </c>
      <c r="K2153" s="21" t="s">
        <v>852</v>
      </c>
      <c r="L2153" s="21" t="s">
        <v>879</v>
      </c>
      <c r="M2153" s="3">
        <v>7.3791405076599395</v>
      </c>
      <c r="N2153" s="3">
        <v>11.463527064205421</v>
      </c>
      <c r="O2153" s="21" t="s">
        <v>1504</v>
      </c>
      <c r="P2153" s="21">
        <v>0</v>
      </c>
      <c r="Q2153" s="46">
        <v>0.14391366925098861</v>
      </c>
      <c r="R2153" s="46">
        <v>0.14669377877436379</v>
      </c>
      <c r="S2153" s="46">
        <v>0.14690653885255101</v>
      </c>
      <c r="T2153" s="46">
        <v>0.14591087120018775</v>
      </c>
      <c r="U2153" s="46">
        <v>0.15831340288760751</v>
      </c>
      <c r="V2153" s="46">
        <v>0.15580952922991939</v>
      </c>
      <c r="W2153" s="46">
        <v>0.15368564260856246</v>
      </c>
      <c r="X2153" s="46">
        <v>0.15215664453833874</v>
      </c>
      <c r="Y2153" s="46">
        <v>0.15058026205452105</v>
      </c>
      <c r="Z2153" s="46">
        <v>0.1495563011399865</v>
      </c>
      <c r="AA2153" s="46">
        <v>0.14808715263698172</v>
      </c>
      <c r="AB2153" s="46">
        <v>0.1467129266474817</v>
      </c>
      <c r="AC2153" s="46">
        <v>0.14537363381534332</v>
      </c>
      <c r="AD2153" s="46">
        <v>0.14393704129678661</v>
      </c>
      <c r="AE2153" s="46">
        <v>0.14239471501922271</v>
      </c>
      <c r="AF2153" s="46">
        <v>0.1403272777300332</v>
      </c>
      <c r="AG2153" s="46">
        <v>0.13835115921911562</v>
      </c>
      <c r="AH2153" s="46">
        <v>0.13641393893233328</v>
      </c>
      <c r="AI2153" s="46">
        <v>0.1345472807574328</v>
      </c>
      <c r="AJ2153" s="46">
        <v>0.13431310306113867</v>
      </c>
      <c r="AK2153" s="46">
        <v>0.63884920657094113</v>
      </c>
      <c r="AL2153" s="45">
        <v>0.63884920657094113</v>
      </c>
      <c r="AM2153" s="45">
        <v>0.14391366925098861</v>
      </c>
      <c r="AN2153" s="45">
        <v>0.29060744802535243</v>
      </c>
      <c r="AO2153" s="45">
        <v>0.43751398687790344</v>
      </c>
      <c r="AP2153" s="45">
        <v>0.58342485807809119</v>
      </c>
      <c r="AQ2153" s="45">
        <v>0.63884920657094113</v>
      </c>
      <c r="AR2153" s="45">
        <v>0.63884920657094113</v>
      </c>
      <c r="AS2153" s="45">
        <v>0.63884920657094113</v>
      </c>
      <c r="AT2153" s="45">
        <v>0.63884920657094113</v>
      </c>
      <c r="AU2153" s="45">
        <v>0.63884920657094113</v>
      </c>
      <c r="AV2153" s="45">
        <v>0.63884920657094113</v>
      </c>
      <c r="AW2153" s="45">
        <v>0.63884920657094113</v>
      </c>
      <c r="AX2153" s="45">
        <v>0.63884920657094113</v>
      </c>
      <c r="AY2153" s="45">
        <v>0.63884920657094113</v>
      </c>
      <c r="AZ2153" s="45">
        <v>0.63884920657094113</v>
      </c>
      <c r="BA2153" s="45">
        <v>0.63884920657094113</v>
      </c>
      <c r="BB2153" s="45">
        <v>0.63884920657094113</v>
      </c>
      <c r="BC2153" s="45">
        <v>0.63884920657094113</v>
      </c>
      <c r="BD2153" s="45">
        <v>0.63884920657094113</v>
      </c>
      <c r="BE2153" s="45">
        <v>0.63884920657094113</v>
      </c>
      <c r="BF2153" s="45">
        <v>0.63884920657094113</v>
      </c>
    </row>
    <row r="2154" spans="1:58" ht="13.5" thickBot="1" x14ac:dyDescent="0.25">
      <c r="A2154" s="6" t="s">
        <v>1351</v>
      </c>
      <c r="B2154" s="6" t="s">
        <v>1141</v>
      </c>
      <c r="C2154" s="6" t="s">
        <v>878</v>
      </c>
      <c r="D2154" s="6" t="s">
        <v>1351</v>
      </c>
      <c r="E2154" s="6">
        <v>11.463527064205421</v>
      </c>
      <c r="F2154" s="6" t="s">
        <v>300</v>
      </c>
      <c r="G2154" s="21" t="s">
        <v>1305</v>
      </c>
      <c r="H2154" s="21" t="s">
        <v>1181</v>
      </c>
      <c r="I2154" s="21" t="s">
        <v>1160</v>
      </c>
      <c r="J2154" s="21" t="s">
        <v>849</v>
      </c>
      <c r="K2154" s="21" t="s">
        <v>853</v>
      </c>
      <c r="L2154" s="21" t="s">
        <v>879</v>
      </c>
      <c r="M2154" s="3">
        <v>7.3791405076599395</v>
      </c>
      <c r="N2154" s="3">
        <v>11.463527064205421</v>
      </c>
      <c r="O2154" s="21" t="s">
        <v>1504</v>
      </c>
      <c r="P2154" s="21">
        <v>0</v>
      </c>
      <c r="Q2154" s="46">
        <v>3.2812123874980344E-2</v>
      </c>
      <c r="R2154" s="46">
        <v>3.3446004596282379E-2</v>
      </c>
      <c r="S2154" s="46">
        <v>3.3494514644216072E-2</v>
      </c>
      <c r="T2154" s="46">
        <v>3.3267554325895878E-2</v>
      </c>
      <c r="U2154" s="46">
        <v>3.6062574951166805E-2</v>
      </c>
      <c r="V2154" s="46">
        <v>3.5507796355409522E-2</v>
      </c>
      <c r="W2154" s="46">
        <v>3.5026863634979498E-2</v>
      </c>
      <c r="X2154" s="46">
        <v>3.4691620157923805E-2</v>
      </c>
      <c r="Y2154" s="46">
        <v>3.4325410473046318E-2</v>
      </c>
      <c r="Z2154" s="46">
        <v>3.4091397278785185E-2</v>
      </c>
      <c r="AA2154" s="46">
        <v>3.3745492225971258E-2</v>
      </c>
      <c r="AB2154" s="46">
        <v>3.3428610347023699E-2</v>
      </c>
      <c r="AC2154" s="46">
        <v>3.3112978336978398E-2</v>
      </c>
      <c r="AD2154" s="46">
        <v>3.2793199622728197E-2</v>
      </c>
      <c r="AE2154" s="46">
        <v>3.2447233565206048E-2</v>
      </c>
      <c r="AF2154" s="46">
        <v>3.1976314679254082E-2</v>
      </c>
      <c r="AG2154" s="46">
        <v>3.1526371530241085E-2</v>
      </c>
      <c r="AH2154" s="46">
        <v>3.1074981545098992E-2</v>
      </c>
      <c r="AI2154" s="46">
        <v>3.0665236933393805E-2</v>
      </c>
      <c r="AJ2154" s="46">
        <v>3.0610967854712061E-2</v>
      </c>
      <c r="AK2154" s="46">
        <v>0.1454360642609919</v>
      </c>
      <c r="AL2154" s="45">
        <v>0.1454360642609919</v>
      </c>
      <c r="AM2154" s="45">
        <v>3.2812123874980344E-2</v>
      </c>
      <c r="AN2154" s="45">
        <v>6.6258128471262723E-2</v>
      </c>
      <c r="AO2154" s="45">
        <v>9.9752643115478795E-2</v>
      </c>
      <c r="AP2154" s="45">
        <v>0.13302019744137467</v>
      </c>
      <c r="AQ2154" s="45">
        <v>0.1454360642609919</v>
      </c>
      <c r="AR2154" s="45">
        <v>0.1454360642609919</v>
      </c>
      <c r="AS2154" s="45">
        <v>0.1454360642609919</v>
      </c>
      <c r="AT2154" s="45">
        <v>0.1454360642609919</v>
      </c>
      <c r="AU2154" s="45">
        <v>0.1454360642609919</v>
      </c>
      <c r="AV2154" s="45">
        <v>0.1454360642609919</v>
      </c>
      <c r="AW2154" s="45">
        <v>0.1454360642609919</v>
      </c>
      <c r="AX2154" s="45">
        <v>0.1454360642609919</v>
      </c>
      <c r="AY2154" s="45">
        <v>0.1454360642609919</v>
      </c>
      <c r="AZ2154" s="45">
        <v>0.1454360642609919</v>
      </c>
      <c r="BA2154" s="45">
        <v>0.1454360642609919</v>
      </c>
      <c r="BB2154" s="45">
        <v>0.1454360642609919</v>
      </c>
      <c r="BC2154" s="45">
        <v>0.1454360642609919</v>
      </c>
      <c r="BD2154" s="45">
        <v>0.1454360642609919</v>
      </c>
      <c r="BE2154" s="45">
        <v>0.1454360642609919</v>
      </c>
      <c r="BF2154" s="45">
        <v>0.1454360642609919</v>
      </c>
    </row>
    <row r="2155" spans="1:58" ht="13.5" thickBot="1" x14ac:dyDescent="0.25">
      <c r="A2155" s="6" t="s">
        <v>1351</v>
      </c>
      <c r="B2155" s="6" t="s">
        <v>1141</v>
      </c>
      <c r="C2155" s="6" t="s">
        <v>878</v>
      </c>
      <c r="D2155" s="6" t="s">
        <v>1351</v>
      </c>
      <c r="E2155" s="6">
        <v>11.463527064205421</v>
      </c>
      <c r="F2155" s="6" t="s">
        <v>300</v>
      </c>
      <c r="G2155" s="21" t="s">
        <v>1305</v>
      </c>
      <c r="H2155" s="21" t="s">
        <v>1181</v>
      </c>
      <c r="I2155" s="21" t="s">
        <v>1160</v>
      </c>
      <c r="J2155" s="21" t="s">
        <v>849</v>
      </c>
      <c r="K2155" s="21" t="s">
        <v>854</v>
      </c>
      <c r="L2155" s="21" t="s">
        <v>879</v>
      </c>
      <c r="M2155" s="3">
        <v>7.3791405076599395</v>
      </c>
      <c r="N2155" s="3">
        <v>11.463527064205421</v>
      </c>
      <c r="O2155" s="21" t="s">
        <v>1504</v>
      </c>
      <c r="P2155" s="21">
        <v>0</v>
      </c>
      <c r="Q2155" s="46">
        <v>6.3784805504292302E-2</v>
      </c>
      <c r="R2155" s="46">
        <v>6.4461816046655684E-2</v>
      </c>
      <c r="S2155" s="46">
        <v>6.4007202683651857E-2</v>
      </c>
      <c r="T2155" s="46">
        <v>6.3034126683087111E-2</v>
      </c>
      <c r="U2155" s="46">
        <v>6.2851357886328757E-2</v>
      </c>
      <c r="V2155" s="46">
        <v>6.1600816183051847E-2</v>
      </c>
      <c r="W2155" s="46">
        <v>6.0375203443517142E-2</v>
      </c>
      <c r="X2155" s="46">
        <v>5.9169440287211272E-2</v>
      </c>
      <c r="Y2155" s="46">
        <v>5.7982107371431682E-2</v>
      </c>
      <c r="Z2155" s="46">
        <v>5.6833666003087285E-2</v>
      </c>
      <c r="AA2155" s="46">
        <v>5.5696652783418621E-2</v>
      </c>
      <c r="AB2155" s="46">
        <v>5.4582526362352529E-2</v>
      </c>
      <c r="AC2155" s="46">
        <v>5.3488040094945538E-2</v>
      </c>
      <c r="AD2155" s="46">
        <v>5.2410442150391354E-2</v>
      </c>
      <c r="AE2155" s="46">
        <v>5.1348934297789806E-2</v>
      </c>
      <c r="AF2155" s="46">
        <v>5.0193897094986104E-2</v>
      </c>
      <c r="AG2155" s="46">
        <v>4.9057396642709084E-2</v>
      </c>
      <c r="AH2155" s="46">
        <v>4.7940200639665517E-2</v>
      </c>
      <c r="AI2155" s="46">
        <v>4.6841346321376626E-2</v>
      </c>
      <c r="AJ2155" s="46">
        <v>4.6343740222888286E-2</v>
      </c>
      <c r="AK2155" s="46">
        <v>0.18742572738125118</v>
      </c>
      <c r="AL2155" s="45">
        <v>0.18742572738125118</v>
      </c>
      <c r="AM2155" s="45">
        <v>6.3784805504292302E-2</v>
      </c>
      <c r="AN2155" s="45">
        <v>0.12824662155094799</v>
      </c>
      <c r="AO2155" s="45">
        <v>0.18742572738125118</v>
      </c>
      <c r="AP2155" s="45">
        <v>0.18742572738125118</v>
      </c>
      <c r="AQ2155" s="45">
        <v>0.18742572738125118</v>
      </c>
      <c r="AR2155" s="45">
        <v>0.18742572738125118</v>
      </c>
      <c r="AS2155" s="45">
        <v>0.18742572738125118</v>
      </c>
      <c r="AT2155" s="45">
        <v>0.18742572738125118</v>
      </c>
      <c r="AU2155" s="45">
        <v>0.18742572738125118</v>
      </c>
      <c r="AV2155" s="45">
        <v>0.18742572738125118</v>
      </c>
      <c r="AW2155" s="45">
        <v>0.18742572738125118</v>
      </c>
      <c r="AX2155" s="45">
        <v>0.18742572738125118</v>
      </c>
      <c r="AY2155" s="45">
        <v>0.18742572738125118</v>
      </c>
      <c r="AZ2155" s="45">
        <v>0.18742572738125118</v>
      </c>
      <c r="BA2155" s="45">
        <v>0.18742572738125118</v>
      </c>
      <c r="BB2155" s="45">
        <v>0.18742572738125118</v>
      </c>
      <c r="BC2155" s="45">
        <v>0.18742572738125118</v>
      </c>
      <c r="BD2155" s="45">
        <v>0.18742572738125118</v>
      </c>
      <c r="BE2155" s="45">
        <v>0.18742572738125118</v>
      </c>
      <c r="BF2155" s="45">
        <v>0.18742572738125118</v>
      </c>
    </row>
    <row r="2156" spans="1:58" ht="13.5" thickBot="1" x14ac:dyDescent="0.25">
      <c r="A2156" s="6" t="s">
        <v>1359</v>
      </c>
      <c r="B2156" s="6" t="s">
        <v>1145</v>
      </c>
      <c r="C2156" s="6" t="s">
        <v>878</v>
      </c>
      <c r="D2156" s="6" t="s">
        <v>1359</v>
      </c>
      <c r="E2156" s="6">
        <v>173.718087454336</v>
      </c>
      <c r="F2156" s="6" t="s">
        <v>300</v>
      </c>
      <c r="G2156" s="21" t="s">
        <v>1305</v>
      </c>
      <c r="H2156" s="21" t="s">
        <v>1181</v>
      </c>
      <c r="I2156" s="21" t="s">
        <v>1160</v>
      </c>
      <c r="J2156" s="21" t="s">
        <v>849</v>
      </c>
      <c r="K2156" s="21" t="s">
        <v>850</v>
      </c>
      <c r="L2156" s="21" t="s">
        <v>880</v>
      </c>
      <c r="M2156" s="3">
        <v>116.6734442893696</v>
      </c>
      <c r="N2156" s="3">
        <v>173.718087454336</v>
      </c>
      <c r="O2156" s="21" t="s">
        <v>1504</v>
      </c>
      <c r="P2156" s="21">
        <v>0</v>
      </c>
      <c r="Q2156" s="46">
        <v>0.12189261986314738</v>
      </c>
      <c r="R2156" s="46">
        <v>0.13800710299210159</v>
      </c>
      <c r="S2156" s="46">
        <v>0.1522470899541937</v>
      </c>
      <c r="T2156" s="46">
        <v>0.16543200396920518</v>
      </c>
      <c r="U2156" s="46">
        <v>0.18302480538795024</v>
      </c>
      <c r="V2156" s="46">
        <v>0.18244871781485703</v>
      </c>
      <c r="W2156" s="46">
        <v>0.18197701115309517</v>
      </c>
      <c r="X2156" s="46">
        <v>0.18163436219745221</v>
      </c>
      <c r="Y2156" s="46">
        <v>0.18126220788940192</v>
      </c>
      <c r="Z2156" s="46">
        <v>0.18110464134728799</v>
      </c>
      <c r="AA2156" s="46">
        <v>0.18093876564509398</v>
      </c>
      <c r="AB2156" s="46">
        <v>0.1806936004987251</v>
      </c>
      <c r="AC2156" s="46">
        <v>0.18041215898029045</v>
      </c>
      <c r="AD2156" s="46">
        <v>0.18024130875028382</v>
      </c>
      <c r="AE2156" s="46">
        <v>0.18011233169182878</v>
      </c>
      <c r="AF2156" s="46">
        <v>0.1799427916148075</v>
      </c>
      <c r="AG2156" s="46">
        <v>0.17965903066224709</v>
      </c>
      <c r="AH2156" s="46">
        <v>0.17949475008945859</v>
      </c>
      <c r="AI2156" s="46">
        <v>0.17935386623329783</v>
      </c>
      <c r="AJ2156" s="46">
        <v>0.17898570858871529</v>
      </c>
      <c r="AK2156" s="46">
        <v>0.79847965735717596</v>
      </c>
      <c r="AL2156" s="45">
        <v>0.79847965735717596</v>
      </c>
      <c r="AM2156" s="45">
        <v>0.12189261986314738</v>
      </c>
      <c r="AN2156" s="45">
        <v>0.25989972285524898</v>
      </c>
      <c r="AO2156" s="45">
        <v>0.41214681280944265</v>
      </c>
      <c r="AP2156" s="45">
        <v>0.57757881677864786</v>
      </c>
      <c r="AQ2156" s="45">
        <v>0.76060362216659816</v>
      </c>
      <c r="AR2156" s="45">
        <v>0.79847965735717596</v>
      </c>
      <c r="AS2156" s="45">
        <v>0.79847965735717596</v>
      </c>
      <c r="AT2156" s="45">
        <v>0.79847965735717596</v>
      </c>
      <c r="AU2156" s="45">
        <v>0.79847965735717596</v>
      </c>
      <c r="AV2156" s="45">
        <v>0.79847965735717596</v>
      </c>
      <c r="AW2156" s="45">
        <v>0.79847965735717596</v>
      </c>
      <c r="AX2156" s="45">
        <v>0.79847965735717596</v>
      </c>
      <c r="AY2156" s="45">
        <v>0.79847965735717596</v>
      </c>
      <c r="AZ2156" s="45">
        <v>0.79847965735717596</v>
      </c>
      <c r="BA2156" s="45">
        <v>0.79847965735717596</v>
      </c>
      <c r="BB2156" s="45">
        <v>0.79847965735717596</v>
      </c>
      <c r="BC2156" s="45">
        <v>0.79847965735717596</v>
      </c>
      <c r="BD2156" s="45">
        <v>0.79847965735717596</v>
      </c>
      <c r="BE2156" s="45">
        <v>0.79847965735717596</v>
      </c>
      <c r="BF2156" s="45">
        <v>0.79847965735717596</v>
      </c>
    </row>
    <row r="2157" spans="1:58" ht="13.5" thickBot="1" x14ac:dyDescent="0.25">
      <c r="A2157" s="6" t="s">
        <v>1359</v>
      </c>
      <c r="B2157" s="6" t="s">
        <v>1145</v>
      </c>
      <c r="C2157" s="6" t="s">
        <v>878</v>
      </c>
      <c r="D2157" s="6" t="s">
        <v>1359</v>
      </c>
      <c r="E2157" s="6">
        <v>173.718087454336</v>
      </c>
      <c r="F2157" s="6" t="s">
        <v>300</v>
      </c>
      <c r="G2157" s="21" t="s">
        <v>1305</v>
      </c>
      <c r="H2157" s="21" t="s">
        <v>1181</v>
      </c>
      <c r="I2157" s="21" t="s">
        <v>1160</v>
      </c>
      <c r="J2157" s="21" t="s">
        <v>849</v>
      </c>
      <c r="K2157" s="21" t="s">
        <v>852</v>
      </c>
      <c r="L2157" s="21" t="s">
        <v>880</v>
      </c>
      <c r="M2157" s="3">
        <v>116.6734442893696</v>
      </c>
      <c r="N2157" s="3">
        <v>173.718087454336</v>
      </c>
      <c r="O2157" s="21" t="s">
        <v>1504</v>
      </c>
      <c r="P2157" s="21">
        <v>0</v>
      </c>
      <c r="Q2157" s="46">
        <v>1.2107918120447203E-2</v>
      </c>
      <c r="R2157" s="46">
        <v>1.3712053444446183E-2</v>
      </c>
      <c r="S2157" s="46">
        <v>1.5129731531300043E-2</v>
      </c>
      <c r="T2157" s="46">
        <v>1.6442646406876767E-2</v>
      </c>
      <c r="U2157" s="46">
        <v>1.8527721543139558E-2</v>
      </c>
      <c r="V2157" s="46">
        <v>1.8465219632653709E-2</v>
      </c>
      <c r="W2157" s="46">
        <v>1.8420661963780043E-2</v>
      </c>
      <c r="X2157" s="46">
        <v>1.8409746627413955E-2</v>
      </c>
      <c r="Y2157" s="46">
        <v>1.8395262942640073E-2</v>
      </c>
      <c r="Z2157" s="46">
        <v>1.8413022919850981E-2</v>
      </c>
      <c r="AA2157" s="46">
        <v>1.8403892457471049E-2</v>
      </c>
      <c r="AB2157" s="46">
        <v>1.8399851581947652E-2</v>
      </c>
      <c r="AC2157" s="46">
        <v>1.8397522202646999E-2</v>
      </c>
      <c r="AD2157" s="46">
        <v>1.8389035839417586E-2</v>
      </c>
      <c r="AE2157" s="46">
        <v>1.8373918530331608E-2</v>
      </c>
      <c r="AF2157" s="46">
        <v>1.8346183803686397E-2</v>
      </c>
      <c r="AG2157" s="46">
        <v>1.8323396801739129E-2</v>
      </c>
      <c r="AH2157" s="46">
        <v>1.8302448508531511E-2</v>
      </c>
      <c r="AI2157" s="46">
        <v>1.828521948318958E-2</v>
      </c>
      <c r="AJ2157" s="46">
        <v>1.8248222935359496E-2</v>
      </c>
      <c r="AK2157" s="46">
        <v>9.223279716272044E-2</v>
      </c>
      <c r="AL2157" s="45">
        <v>9.223279716272044E-2</v>
      </c>
      <c r="AM2157" s="45">
        <v>1.2107918120447203E-2</v>
      </c>
      <c r="AN2157" s="45">
        <v>2.5819971564893386E-2</v>
      </c>
      <c r="AO2157" s="45">
        <v>4.0949703096193432E-2</v>
      </c>
      <c r="AP2157" s="45">
        <v>5.7392349503070199E-2</v>
      </c>
      <c r="AQ2157" s="45">
        <v>7.5920071046209764E-2</v>
      </c>
      <c r="AR2157" s="45">
        <v>9.223279716272044E-2</v>
      </c>
      <c r="AS2157" s="45">
        <v>9.223279716272044E-2</v>
      </c>
      <c r="AT2157" s="45">
        <v>9.223279716272044E-2</v>
      </c>
      <c r="AU2157" s="45">
        <v>9.223279716272044E-2</v>
      </c>
      <c r="AV2157" s="45">
        <v>9.223279716272044E-2</v>
      </c>
      <c r="AW2157" s="45">
        <v>9.223279716272044E-2</v>
      </c>
      <c r="AX2157" s="45">
        <v>9.223279716272044E-2</v>
      </c>
      <c r="AY2157" s="45">
        <v>9.223279716272044E-2</v>
      </c>
      <c r="AZ2157" s="45">
        <v>9.223279716272044E-2</v>
      </c>
      <c r="BA2157" s="45">
        <v>9.223279716272044E-2</v>
      </c>
      <c r="BB2157" s="45">
        <v>9.223279716272044E-2</v>
      </c>
      <c r="BC2157" s="45">
        <v>9.223279716272044E-2</v>
      </c>
      <c r="BD2157" s="45">
        <v>9.223279716272044E-2</v>
      </c>
      <c r="BE2157" s="45">
        <v>9.223279716272044E-2</v>
      </c>
      <c r="BF2157" s="45">
        <v>9.223279716272044E-2</v>
      </c>
    </row>
    <row r="2158" spans="1:58" ht="13.5" thickBot="1" x14ac:dyDescent="0.25">
      <c r="A2158" s="6" t="s">
        <v>1359</v>
      </c>
      <c r="B2158" s="6" t="s">
        <v>1145</v>
      </c>
      <c r="C2158" s="6" t="s">
        <v>878</v>
      </c>
      <c r="D2158" s="6" t="s">
        <v>1359</v>
      </c>
      <c r="E2158" s="6">
        <v>173.718087454336</v>
      </c>
      <c r="F2158" s="6" t="s">
        <v>300</v>
      </c>
      <c r="G2158" s="21" t="s">
        <v>1305</v>
      </c>
      <c r="H2158" s="21" t="s">
        <v>1181</v>
      </c>
      <c r="I2158" s="21" t="s">
        <v>1160</v>
      </c>
      <c r="J2158" s="21" t="s">
        <v>849</v>
      </c>
      <c r="K2158" s="21" t="s">
        <v>853</v>
      </c>
      <c r="L2158" s="21" t="s">
        <v>880</v>
      </c>
      <c r="M2158" s="3">
        <v>116.6734442893696</v>
      </c>
      <c r="N2158" s="3">
        <v>173.718087454336</v>
      </c>
      <c r="O2158" s="21" t="s">
        <v>1504</v>
      </c>
      <c r="P2158" s="21">
        <v>0</v>
      </c>
      <c r="Q2158" s="46">
        <v>2.7606136435729275E-3</v>
      </c>
      <c r="R2158" s="46">
        <v>3.1263523777864894E-3</v>
      </c>
      <c r="S2158" s="46">
        <v>3.4495774996922551E-3</v>
      </c>
      <c r="T2158" s="46">
        <v>3.7489222916974665E-3</v>
      </c>
      <c r="U2158" s="46">
        <v>4.2223686646326291E-3</v>
      </c>
      <c r="V2158" s="46">
        <v>4.2090731163261629E-3</v>
      </c>
      <c r="W2158" s="46">
        <v>4.199105830313213E-3</v>
      </c>
      <c r="X2158" s="46">
        <v>4.1974079156032748E-3</v>
      </c>
      <c r="Y2158" s="46">
        <v>4.1936965887020786E-3</v>
      </c>
      <c r="Z2158" s="46">
        <v>4.1977155749028132E-3</v>
      </c>
      <c r="AA2158" s="46">
        <v>4.1949864324058537E-3</v>
      </c>
      <c r="AB2158" s="46">
        <v>4.1938531884728788E-3</v>
      </c>
      <c r="AC2158" s="46">
        <v>4.1927118285527863E-3</v>
      </c>
      <c r="AD2158" s="46">
        <v>4.1912302171224188E-3</v>
      </c>
      <c r="AE2158" s="46">
        <v>4.1881305501418184E-3</v>
      </c>
      <c r="AF2158" s="46">
        <v>4.1818326561539566E-3</v>
      </c>
      <c r="AG2158" s="46">
        <v>4.1766720267865844E-3</v>
      </c>
      <c r="AH2158" s="46">
        <v>4.1713184744914741E-3</v>
      </c>
      <c r="AI2158" s="46">
        <v>4.168329466552689E-3</v>
      </c>
      <c r="AJ2158" s="46">
        <v>4.1598412625604327E-3</v>
      </c>
      <c r="AK2158" s="46">
        <v>2.0997091140065288E-2</v>
      </c>
      <c r="AL2158" s="45">
        <v>2.0997091140065288E-2</v>
      </c>
      <c r="AM2158" s="45">
        <v>2.7606136435729275E-3</v>
      </c>
      <c r="AN2158" s="45">
        <v>5.8869660213594164E-3</v>
      </c>
      <c r="AO2158" s="45">
        <v>9.3365435210516715E-3</v>
      </c>
      <c r="AP2158" s="45">
        <v>1.3085465812749138E-2</v>
      </c>
      <c r="AQ2158" s="45">
        <v>1.7307834477381767E-2</v>
      </c>
      <c r="AR2158" s="45">
        <v>2.0997091140065288E-2</v>
      </c>
      <c r="AS2158" s="45">
        <v>2.0997091140065288E-2</v>
      </c>
      <c r="AT2158" s="45">
        <v>2.0997091140065288E-2</v>
      </c>
      <c r="AU2158" s="45">
        <v>2.0997091140065288E-2</v>
      </c>
      <c r="AV2158" s="45">
        <v>2.0997091140065288E-2</v>
      </c>
      <c r="AW2158" s="45">
        <v>2.0997091140065288E-2</v>
      </c>
      <c r="AX2158" s="45">
        <v>2.0997091140065288E-2</v>
      </c>
      <c r="AY2158" s="45">
        <v>2.0997091140065288E-2</v>
      </c>
      <c r="AZ2158" s="45">
        <v>2.0997091140065288E-2</v>
      </c>
      <c r="BA2158" s="45">
        <v>2.0997091140065288E-2</v>
      </c>
      <c r="BB2158" s="45">
        <v>2.0997091140065288E-2</v>
      </c>
      <c r="BC2158" s="45">
        <v>2.0997091140065288E-2</v>
      </c>
      <c r="BD2158" s="45">
        <v>2.0997091140065288E-2</v>
      </c>
      <c r="BE2158" s="45">
        <v>2.0997091140065288E-2</v>
      </c>
      <c r="BF2158" s="45">
        <v>2.0997091140065288E-2</v>
      </c>
    </row>
    <row r="2159" spans="1:58" ht="13.5" thickBot="1" x14ac:dyDescent="0.25">
      <c r="A2159" s="6" t="s">
        <v>1359</v>
      </c>
      <c r="B2159" s="6" t="s">
        <v>1145</v>
      </c>
      <c r="C2159" s="6" t="s">
        <v>878</v>
      </c>
      <c r="D2159" s="6" t="s">
        <v>1359</v>
      </c>
      <c r="E2159" s="6">
        <v>173.718087454336</v>
      </c>
      <c r="F2159" s="6" t="s">
        <v>300</v>
      </c>
      <c r="G2159" s="21" t="s">
        <v>1305</v>
      </c>
      <c r="H2159" s="21" t="s">
        <v>1181</v>
      </c>
      <c r="I2159" s="21" t="s">
        <v>1160</v>
      </c>
      <c r="J2159" s="21" t="s">
        <v>849</v>
      </c>
      <c r="K2159" s="21" t="s">
        <v>854</v>
      </c>
      <c r="L2159" s="21" t="s">
        <v>880</v>
      </c>
      <c r="M2159" s="3">
        <v>116.6734442893696</v>
      </c>
      <c r="N2159" s="3">
        <v>173.718087454336</v>
      </c>
      <c r="O2159" s="21" t="s">
        <v>1504</v>
      </c>
      <c r="P2159" s="21">
        <v>0</v>
      </c>
      <c r="Q2159" s="46">
        <v>5.377057450473093E-3</v>
      </c>
      <c r="R2159" s="46">
        <v>6.0342657259083235E-3</v>
      </c>
      <c r="S2159" s="46">
        <v>6.5989688792151835E-3</v>
      </c>
      <c r="T2159" s="46">
        <v>7.1084710288091615E-3</v>
      </c>
      <c r="U2159" s="46">
        <v>7.6452945429666781E-3</v>
      </c>
      <c r="V2159" s="46">
        <v>7.5741561467325353E-3</v>
      </c>
      <c r="W2159" s="46">
        <v>7.5022742673152678E-3</v>
      </c>
      <c r="X2159" s="46">
        <v>7.4305748724585894E-3</v>
      </c>
      <c r="Y2159" s="46">
        <v>7.3593726429745463E-3</v>
      </c>
      <c r="Z2159" s="46">
        <v>7.2900047597979304E-3</v>
      </c>
      <c r="AA2159" s="46">
        <v>7.2208823564156779E-3</v>
      </c>
      <c r="AB2159" s="46">
        <v>7.1527024614200518E-3</v>
      </c>
      <c r="AC2159" s="46">
        <v>7.0852851352990985E-3</v>
      </c>
      <c r="AD2159" s="46">
        <v>7.0184798618695959E-3</v>
      </c>
      <c r="AE2159" s="46">
        <v>6.9522460645038125E-3</v>
      </c>
      <c r="AF2159" s="46">
        <v>6.8874379985830519E-3</v>
      </c>
      <c r="AG2159" s="46">
        <v>6.8232046257951885E-3</v>
      </c>
      <c r="AH2159" s="46">
        <v>6.7596022623286093E-3</v>
      </c>
      <c r="AI2159" s="46">
        <v>6.696584367765308E-3</v>
      </c>
      <c r="AJ2159" s="46">
        <v>6.62504659349295E-3</v>
      </c>
      <c r="AK2159" s="46">
        <v>2.7059279277214961E-2</v>
      </c>
      <c r="AL2159" s="45">
        <v>2.7059279277214961E-2</v>
      </c>
      <c r="AM2159" s="45">
        <v>5.377057450473093E-3</v>
      </c>
      <c r="AN2159" s="45">
        <v>1.1411323176381417E-2</v>
      </c>
      <c r="AO2159" s="45">
        <v>1.8010292055596601E-2</v>
      </c>
      <c r="AP2159" s="45">
        <v>2.5118763084405762E-2</v>
      </c>
      <c r="AQ2159" s="45">
        <v>2.7059279277214961E-2</v>
      </c>
      <c r="AR2159" s="45">
        <v>2.7059279277214961E-2</v>
      </c>
      <c r="AS2159" s="45">
        <v>2.7059279277214961E-2</v>
      </c>
      <c r="AT2159" s="45">
        <v>2.7059279277214961E-2</v>
      </c>
      <c r="AU2159" s="45">
        <v>2.7059279277214961E-2</v>
      </c>
      <c r="AV2159" s="45">
        <v>2.7059279277214961E-2</v>
      </c>
      <c r="AW2159" s="45">
        <v>2.7059279277214961E-2</v>
      </c>
      <c r="AX2159" s="45">
        <v>2.7059279277214961E-2</v>
      </c>
      <c r="AY2159" s="45">
        <v>2.7059279277214961E-2</v>
      </c>
      <c r="AZ2159" s="45">
        <v>2.7059279277214961E-2</v>
      </c>
      <c r="BA2159" s="45">
        <v>2.7059279277214961E-2</v>
      </c>
      <c r="BB2159" s="45">
        <v>2.7059279277214961E-2</v>
      </c>
      <c r="BC2159" s="45">
        <v>2.7059279277214961E-2</v>
      </c>
      <c r="BD2159" s="45">
        <v>2.7059279277214961E-2</v>
      </c>
      <c r="BE2159" s="45">
        <v>2.7059279277214961E-2</v>
      </c>
      <c r="BF2159" s="45">
        <v>2.7059279277214961E-2</v>
      </c>
    </row>
    <row r="2160" spans="1:58" ht="13.5" thickBot="1" x14ac:dyDescent="0.25">
      <c r="A2160" s="6" t="s">
        <v>1141</v>
      </c>
      <c r="B2160" s="6" t="s">
        <v>1141</v>
      </c>
      <c r="C2160" s="6" t="s">
        <v>881</v>
      </c>
      <c r="D2160" s="6" t="s">
        <v>1141</v>
      </c>
      <c r="E2160" s="6">
        <v>8.8878266201429064</v>
      </c>
      <c r="F2160" s="6" t="s">
        <v>882</v>
      </c>
      <c r="G2160" s="21" t="s">
        <v>1305</v>
      </c>
      <c r="H2160" s="21" t="s">
        <v>1172</v>
      </c>
      <c r="I2160" s="21" t="s">
        <v>1160</v>
      </c>
      <c r="J2160" s="21" t="s">
        <v>849</v>
      </c>
      <c r="K2160" s="21" t="s">
        <v>850</v>
      </c>
      <c r="L2160" s="21" t="s">
        <v>883</v>
      </c>
      <c r="M2160" s="3">
        <v>5.464512655420056</v>
      </c>
      <c r="N2160" s="3">
        <v>8.8878266201429064</v>
      </c>
      <c r="O2160" s="21" t="s">
        <v>1499</v>
      </c>
      <c r="P2160" s="21">
        <v>0</v>
      </c>
      <c r="Q2160" s="46">
        <v>3.5700962623723534E-2</v>
      </c>
      <c r="R2160" s="46">
        <v>4.4445151269384649E-2</v>
      </c>
      <c r="S2160" s="46">
        <v>5.4132761575313396E-2</v>
      </c>
      <c r="T2160" s="46">
        <v>6.5023845270180111E-2</v>
      </c>
      <c r="U2160" s="46">
        <v>7.4147879701866676E-2</v>
      </c>
      <c r="V2160" s="46">
        <v>8.3421855829846181E-2</v>
      </c>
      <c r="W2160" s="46">
        <v>9.0358584286136842E-2</v>
      </c>
      <c r="X2160" s="46">
        <v>9.2996413450230145E-2</v>
      </c>
      <c r="Y2160" s="46">
        <v>9.2649646217058915E-2</v>
      </c>
      <c r="Z2160" s="46">
        <v>9.3748120977241431E-2</v>
      </c>
      <c r="AA2160" s="46">
        <v>9.5148829252546363E-2</v>
      </c>
      <c r="AB2160" s="46">
        <v>9.4464471363561883E-2</v>
      </c>
      <c r="AC2160" s="46">
        <v>9.0597101581184988E-2</v>
      </c>
      <c r="AD2160" s="46">
        <v>8.9892262641585688E-2</v>
      </c>
      <c r="AE2160" s="46">
        <v>8.9806375176185643E-2</v>
      </c>
      <c r="AF2160" s="46">
        <v>9.0053373706234827E-2</v>
      </c>
      <c r="AG2160" s="46">
        <v>9.0301659154517572E-2</v>
      </c>
      <c r="AH2160" s="46">
        <v>9.0551488471947009E-2</v>
      </c>
      <c r="AI2160" s="46">
        <v>9.0802874528279773E-2</v>
      </c>
      <c r="AJ2160" s="46">
        <v>9.105583030585436E-2</v>
      </c>
      <c r="AK2160" s="46">
        <v>1.6392994873828801</v>
      </c>
      <c r="AL2160" s="45">
        <v>1.6392994873828801</v>
      </c>
      <c r="AM2160" s="45">
        <v>3.5700962623723534E-2</v>
      </c>
      <c r="AN2160" s="45">
        <v>8.014611389310819E-2</v>
      </c>
      <c r="AO2160" s="45">
        <v>0.1342788754684216</v>
      </c>
      <c r="AP2160" s="45">
        <v>0.19930272073860172</v>
      </c>
      <c r="AQ2160" s="45">
        <v>0.27345060044046843</v>
      </c>
      <c r="AR2160" s="45">
        <v>0.35687245627031461</v>
      </c>
      <c r="AS2160" s="45">
        <v>0.44723104055645146</v>
      </c>
      <c r="AT2160" s="45">
        <v>0.5402274540066816</v>
      </c>
      <c r="AU2160" s="45">
        <v>0.63287710022374055</v>
      </c>
      <c r="AV2160" s="45">
        <v>0.72662522120098194</v>
      </c>
      <c r="AW2160" s="45">
        <v>0.82177405045352825</v>
      </c>
      <c r="AX2160" s="45">
        <v>0.91623852181709009</v>
      </c>
      <c r="AY2160" s="45">
        <v>1.0068356233982751</v>
      </c>
      <c r="AZ2160" s="45">
        <v>1.0967278860398608</v>
      </c>
      <c r="BA2160" s="45">
        <v>1.1865342612160465</v>
      </c>
      <c r="BB2160" s="45">
        <v>1.2765876349222813</v>
      </c>
      <c r="BC2160" s="45">
        <v>1.3668892940767989</v>
      </c>
      <c r="BD2160" s="45">
        <v>1.4574407825487459</v>
      </c>
      <c r="BE2160" s="45">
        <v>1.5482436570770257</v>
      </c>
      <c r="BF2160" s="45">
        <v>1.6392994873828801</v>
      </c>
    </row>
    <row r="2161" spans="1:58" ht="13.5" thickBot="1" x14ac:dyDescent="0.25">
      <c r="A2161" s="6" t="s">
        <v>1141</v>
      </c>
      <c r="B2161" s="6" t="s">
        <v>1141</v>
      </c>
      <c r="C2161" s="6" t="s">
        <v>881</v>
      </c>
      <c r="D2161" s="6" t="s">
        <v>1141</v>
      </c>
      <c r="E2161" s="6">
        <v>8.8878266201429064</v>
      </c>
      <c r="F2161" s="6" t="s">
        <v>882</v>
      </c>
      <c r="G2161" s="21" t="s">
        <v>1305</v>
      </c>
      <c r="H2161" s="21" t="s">
        <v>1159</v>
      </c>
      <c r="I2161" s="21" t="s">
        <v>1160</v>
      </c>
      <c r="J2161" s="21" t="s">
        <v>849</v>
      </c>
      <c r="K2161" s="21" t="s">
        <v>850</v>
      </c>
      <c r="L2161" s="21" t="s">
        <v>883</v>
      </c>
      <c r="M2161" s="3">
        <v>5.464512655420056</v>
      </c>
      <c r="N2161" s="3">
        <v>8.8878266201429064</v>
      </c>
      <c r="O2161" s="21" t="s">
        <v>1499</v>
      </c>
      <c r="P2161" s="21">
        <v>0</v>
      </c>
      <c r="Q2161" s="46">
        <v>0.40735059222898279</v>
      </c>
      <c r="R2161" s="46">
        <v>0.50723471220506167</v>
      </c>
      <c r="S2161" s="46">
        <v>0.62797685619298627</v>
      </c>
      <c r="T2161" s="46">
        <v>0.73554353856542876</v>
      </c>
      <c r="U2161" s="46">
        <v>0.84541205354440985</v>
      </c>
      <c r="V2161" s="46">
        <v>0.99534223660712806</v>
      </c>
      <c r="W2161" s="46">
        <v>1.0980107292956203</v>
      </c>
      <c r="X2161" s="46">
        <v>1.1266091390909918</v>
      </c>
      <c r="Y2161" s="46">
        <v>1.0649840848774748</v>
      </c>
      <c r="Z2161" s="46">
        <v>0.91686325926451395</v>
      </c>
      <c r="AA2161" s="46">
        <v>0.70908575083129133</v>
      </c>
      <c r="AB2161" s="46">
        <v>0.48436501016713435</v>
      </c>
      <c r="AC2161" s="46">
        <v>0.28579459216523539</v>
      </c>
      <c r="AD2161" s="46">
        <v>0.14069020732275211</v>
      </c>
      <c r="AE2161" s="46">
        <v>5.3409382942735353E-2</v>
      </c>
      <c r="AF2161" s="46">
        <v>1.0710113835147649E-2</v>
      </c>
      <c r="AG2161" s="46">
        <v>0</v>
      </c>
      <c r="AH2161" s="46">
        <v>0</v>
      </c>
      <c r="AI2161" s="46">
        <v>0</v>
      </c>
      <c r="AJ2161" s="46">
        <v>0</v>
      </c>
      <c r="AK2161" s="46">
        <v>10.310237927613722</v>
      </c>
      <c r="AL2161" s="45">
        <v>10.009382259136894</v>
      </c>
      <c r="AM2161" s="45">
        <v>0.40735059222898279</v>
      </c>
      <c r="AN2161" s="45">
        <v>0.9145853044340444</v>
      </c>
      <c r="AO2161" s="45">
        <v>1.5425621606270306</v>
      </c>
      <c r="AP2161" s="45">
        <v>2.2781056991924595</v>
      </c>
      <c r="AQ2161" s="45">
        <v>3.1235177527368694</v>
      </c>
      <c r="AR2161" s="45">
        <v>4.1188599893439974</v>
      </c>
      <c r="AS2161" s="45">
        <v>5.2168707186396173</v>
      </c>
      <c r="AT2161" s="45">
        <v>6.3434798577306086</v>
      </c>
      <c r="AU2161" s="45">
        <v>7.4084639426080834</v>
      </c>
      <c r="AV2161" s="45">
        <v>8.3253272018725966</v>
      </c>
      <c r="AW2161" s="45">
        <v>9.0344129527038888</v>
      </c>
      <c r="AX2161" s="45">
        <v>9.5187779628710238</v>
      </c>
      <c r="AY2161" s="45">
        <v>9.804572555036259</v>
      </c>
      <c r="AZ2161" s="45">
        <v>9.9452627623590111</v>
      </c>
      <c r="BA2161" s="45">
        <v>9.9986721453017466</v>
      </c>
      <c r="BB2161" s="45">
        <v>10.009382259136894</v>
      </c>
      <c r="BC2161" s="45">
        <v>10.009382259136894</v>
      </c>
      <c r="BD2161" s="45">
        <v>10.009382259136894</v>
      </c>
      <c r="BE2161" s="45">
        <v>10.009382259136894</v>
      </c>
      <c r="BF2161" s="45">
        <v>10.009382259136894</v>
      </c>
    </row>
    <row r="2162" spans="1:58" ht="13.5" thickBot="1" x14ac:dyDescent="0.25">
      <c r="A2162" s="6" t="s">
        <v>1351</v>
      </c>
      <c r="B2162" s="6" t="s">
        <v>1359</v>
      </c>
      <c r="C2162" s="6" t="s">
        <v>884</v>
      </c>
      <c r="D2162" s="6" t="s">
        <v>1351</v>
      </c>
      <c r="E2162" s="6">
        <v>13.032277055616069</v>
      </c>
      <c r="F2162" s="6" t="s">
        <v>622</v>
      </c>
      <c r="G2162" s="21" t="s">
        <v>1305</v>
      </c>
      <c r="H2162" s="21" t="s">
        <v>1172</v>
      </c>
      <c r="I2162" s="21" t="s">
        <v>1160</v>
      </c>
      <c r="J2162" s="21" t="s">
        <v>849</v>
      </c>
      <c r="K2162" s="21" t="s">
        <v>850</v>
      </c>
      <c r="L2162" s="21" t="s">
        <v>885</v>
      </c>
      <c r="M2162" s="3">
        <v>208.35723597812813</v>
      </c>
      <c r="N2162" s="3">
        <v>13.032277055616069</v>
      </c>
      <c r="O2162" s="21" t="s">
        <v>1498</v>
      </c>
      <c r="P2162" s="21" t="s">
        <v>1498</v>
      </c>
      <c r="Q2162" s="46">
        <v>0</v>
      </c>
      <c r="R2162" s="46">
        <v>0</v>
      </c>
      <c r="S2162" s="46">
        <v>0</v>
      </c>
      <c r="T2162" s="46">
        <v>0</v>
      </c>
      <c r="U2162" s="46">
        <v>0</v>
      </c>
      <c r="V2162" s="46">
        <v>0</v>
      </c>
      <c r="W2162" s="46">
        <v>0</v>
      </c>
      <c r="X2162" s="46">
        <v>0</v>
      </c>
      <c r="Y2162" s="46">
        <v>0</v>
      </c>
      <c r="Z2162" s="46">
        <v>0</v>
      </c>
      <c r="AA2162" s="46">
        <v>0</v>
      </c>
      <c r="AB2162" s="46">
        <v>0</v>
      </c>
      <c r="AC2162" s="46">
        <v>0</v>
      </c>
      <c r="AD2162" s="46">
        <v>0</v>
      </c>
      <c r="AE2162" s="46">
        <v>0</v>
      </c>
      <c r="AF2162" s="46">
        <v>0</v>
      </c>
      <c r="AG2162" s="46">
        <v>0</v>
      </c>
      <c r="AH2162" s="46">
        <v>0</v>
      </c>
      <c r="AI2162" s="46">
        <v>0</v>
      </c>
      <c r="AJ2162" s="46">
        <v>0</v>
      </c>
      <c r="AK2162" s="46">
        <v>0</v>
      </c>
      <c r="AL2162" s="45">
        <v>0</v>
      </c>
      <c r="AM2162" s="45">
        <v>0</v>
      </c>
      <c r="AN2162" s="45">
        <v>0</v>
      </c>
      <c r="AO2162" s="45">
        <v>0</v>
      </c>
      <c r="AP2162" s="45">
        <v>0</v>
      </c>
      <c r="AQ2162" s="45">
        <v>0</v>
      </c>
      <c r="AR2162" s="45">
        <v>0</v>
      </c>
      <c r="AS2162" s="45">
        <v>0</v>
      </c>
      <c r="AT2162" s="45">
        <v>0</v>
      </c>
      <c r="AU2162" s="45">
        <v>0</v>
      </c>
      <c r="AV2162" s="45">
        <v>0</v>
      </c>
      <c r="AW2162" s="45">
        <v>0</v>
      </c>
      <c r="AX2162" s="45">
        <v>0</v>
      </c>
      <c r="AY2162" s="45">
        <v>0</v>
      </c>
      <c r="AZ2162" s="45">
        <v>0</v>
      </c>
      <c r="BA2162" s="45">
        <v>0</v>
      </c>
      <c r="BB2162" s="45">
        <v>0</v>
      </c>
      <c r="BC2162" s="45">
        <v>0</v>
      </c>
      <c r="BD2162" s="45">
        <v>0</v>
      </c>
      <c r="BE2162" s="45">
        <v>0</v>
      </c>
      <c r="BF2162" s="45">
        <v>0</v>
      </c>
    </row>
    <row r="2163" spans="1:58" ht="13.5" thickBot="1" x14ac:dyDescent="0.25">
      <c r="A2163" s="6" t="s">
        <v>1141</v>
      </c>
      <c r="B2163" s="6" t="s">
        <v>1144</v>
      </c>
      <c r="C2163" s="6" t="s">
        <v>884</v>
      </c>
      <c r="D2163" s="6" t="s">
        <v>1141</v>
      </c>
      <c r="E2163" s="6">
        <v>8.7035454004197152</v>
      </c>
      <c r="F2163" s="6" t="s">
        <v>622</v>
      </c>
      <c r="G2163" s="21" t="s">
        <v>1305</v>
      </c>
      <c r="H2163" s="21" t="s">
        <v>1172</v>
      </c>
      <c r="I2163" s="21" t="s">
        <v>1160</v>
      </c>
      <c r="J2163" s="21" t="s">
        <v>849</v>
      </c>
      <c r="K2163" s="21" t="s">
        <v>852</v>
      </c>
      <c r="L2163" s="21" t="s">
        <v>885</v>
      </c>
      <c r="M2163" s="3">
        <v>66.049335803468509</v>
      </c>
      <c r="N2163" s="3">
        <v>8.7035454004197152</v>
      </c>
      <c r="O2163" s="21" t="s">
        <v>1498</v>
      </c>
      <c r="P2163" s="21" t="s">
        <v>1498</v>
      </c>
      <c r="Q2163" s="46">
        <v>0</v>
      </c>
      <c r="R2163" s="46">
        <v>0</v>
      </c>
      <c r="S2163" s="46">
        <v>0</v>
      </c>
      <c r="T2163" s="46">
        <v>0</v>
      </c>
      <c r="U2163" s="46">
        <v>0</v>
      </c>
      <c r="V2163" s="46">
        <v>0</v>
      </c>
      <c r="W2163" s="46">
        <v>0</v>
      </c>
      <c r="X2163" s="46">
        <v>0</v>
      </c>
      <c r="Y2163" s="46">
        <v>0</v>
      </c>
      <c r="Z2163" s="46">
        <v>0</v>
      </c>
      <c r="AA2163" s="46">
        <v>0</v>
      </c>
      <c r="AB2163" s="46">
        <v>0</v>
      </c>
      <c r="AC2163" s="46">
        <v>0</v>
      </c>
      <c r="AD2163" s="46">
        <v>0</v>
      </c>
      <c r="AE2163" s="46">
        <v>0</v>
      </c>
      <c r="AF2163" s="46">
        <v>0</v>
      </c>
      <c r="AG2163" s="46">
        <v>0</v>
      </c>
      <c r="AH2163" s="46">
        <v>0</v>
      </c>
      <c r="AI2163" s="46">
        <v>0</v>
      </c>
      <c r="AJ2163" s="46">
        <v>0</v>
      </c>
      <c r="AK2163" s="46">
        <v>0</v>
      </c>
      <c r="AL2163" s="45">
        <v>0</v>
      </c>
      <c r="AM2163" s="45">
        <v>0</v>
      </c>
      <c r="AN2163" s="45">
        <v>0</v>
      </c>
      <c r="AO2163" s="45">
        <v>0</v>
      </c>
      <c r="AP2163" s="45">
        <v>0</v>
      </c>
      <c r="AQ2163" s="45">
        <v>0</v>
      </c>
      <c r="AR2163" s="45">
        <v>0</v>
      </c>
      <c r="AS2163" s="45">
        <v>0</v>
      </c>
      <c r="AT2163" s="45">
        <v>0</v>
      </c>
      <c r="AU2163" s="45">
        <v>0</v>
      </c>
      <c r="AV2163" s="45">
        <v>0</v>
      </c>
      <c r="AW2163" s="45">
        <v>0</v>
      </c>
      <c r="AX2163" s="45">
        <v>0</v>
      </c>
      <c r="AY2163" s="45">
        <v>0</v>
      </c>
      <c r="AZ2163" s="45">
        <v>0</v>
      </c>
      <c r="BA2163" s="45">
        <v>0</v>
      </c>
      <c r="BB2163" s="45">
        <v>0</v>
      </c>
      <c r="BC2163" s="45">
        <v>0</v>
      </c>
      <c r="BD2163" s="45">
        <v>0</v>
      </c>
      <c r="BE2163" s="45">
        <v>0</v>
      </c>
      <c r="BF2163" s="45">
        <v>0</v>
      </c>
    </row>
    <row r="2164" spans="1:58" ht="13.5" thickBot="1" x14ac:dyDescent="0.25">
      <c r="A2164" s="6" t="s">
        <v>1141</v>
      </c>
      <c r="B2164" s="6" t="s">
        <v>1144</v>
      </c>
      <c r="C2164" s="6" t="s">
        <v>884</v>
      </c>
      <c r="D2164" s="6" t="s">
        <v>1141</v>
      </c>
      <c r="E2164" s="6">
        <v>8.7035454004197152</v>
      </c>
      <c r="F2164" s="6" t="s">
        <v>622</v>
      </c>
      <c r="G2164" s="21" t="s">
        <v>1305</v>
      </c>
      <c r="H2164" s="21" t="s">
        <v>1172</v>
      </c>
      <c r="I2164" s="21" t="s">
        <v>1160</v>
      </c>
      <c r="J2164" s="21" t="s">
        <v>849</v>
      </c>
      <c r="K2164" s="21" t="s">
        <v>853</v>
      </c>
      <c r="L2164" s="21" t="s">
        <v>885</v>
      </c>
      <c r="M2164" s="3">
        <v>66.049335803468509</v>
      </c>
      <c r="N2164" s="3">
        <v>8.7035454004197152</v>
      </c>
      <c r="O2164" s="21" t="s">
        <v>1498</v>
      </c>
      <c r="P2164" s="21" t="s">
        <v>1498</v>
      </c>
      <c r="Q2164" s="46">
        <v>0</v>
      </c>
      <c r="R2164" s="46">
        <v>0</v>
      </c>
      <c r="S2164" s="46">
        <v>0</v>
      </c>
      <c r="T2164" s="46">
        <v>0</v>
      </c>
      <c r="U2164" s="46">
        <v>0</v>
      </c>
      <c r="V2164" s="46">
        <v>0</v>
      </c>
      <c r="W2164" s="46">
        <v>0</v>
      </c>
      <c r="X2164" s="46">
        <v>0</v>
      </c>
      <c r="Y2164" s="46">
        <v>0</v>
      </c>
      <c r="Z2164" s="46">
        <v>0</v>
      </c>
      <c r="AA2164" s="46">
        <v>0</v>
      </c>
      <c r="AB2164" s="46">
        <v>0</v>
      </c>
      <c r="AC2164" s="46">
        <v>0</v>
      </c>
      <c r="AD2164" s="46">
        <v>0</v>
      </c>
      <c r="AE2164" s="46">
        <v>0</v>
      </c>
      <c r="AF2164" s="46">
        <v>0</v>
      </c>
      <c r="AG2164" s="46">
        <v>0</v>
      </c>
      <c r="AH2164" s="46">
        <v>0</v>
      </c>
      <c r="AI2164" s="46">
        <v>0</v>
      </c>
      <c r="AJ2164" s="46">
        <v>0</v>
      </c>
      <c r="AK2164" s="46">
        <v>0</v>
      </c>
      <c r="AL2164" s="45">
        <v>0</v>
      </c>
      <c r="AM2164" s="45">
        <v>0</v>
      </c>
      <c r="AN2164" s="45">
        <v>0</v>
      </c>
      <c r="AO2164" s="45">
        <v>0</v>
      </c>
      <c r="AP2164" s="45">
        <v>0</v>
      </c>
      <c r="AQ2164" s="45">
        <v>0</v>
      </c>
      <c r="AR2164" s="45">
        <v>0</v>
      </c>
      <c r="AS2164" s="45">
        <v>0</v>
      </c>
      <c r="AT2164" s="45">
        <v>0</v>
      </c>
      <c r="AU2164" s="45">
        <v>0</v>
      </c>
      <c r="AV2164" s="45">
        <v>0</v>
      </c>
      <c r="AW2164" s="45">
        <v>0</v>
      </c>
      <c r="AX2164" s="45">
        <v>0</v>
      </c>
      <c r="AY2164" s="45">
        <v>0</v>
      </c>
      <c r="AZ2164" s="45">
        <v>0</v>
      </c>
      <c r="BA2164" s="45">
        <v>0</v>
      </c>
      <c r="BB2164" s="45">
        <v>0</v>
      </c>
      <c r="BC2164" s="45">
        <v>0</v>
      </c>
      <c r="BD2164" s="45">
        <v>0</v>
      </c>
      <c r="BE2164" s="45">
        <v>0</v>
      </c>
      <c r="BF2164" s="45">
        <v>0</v>
      </c>
    </row>
    <row r="2165" spans="1:58" ht="13.5" thickBot="1" x14ac:dyDescent="0.25">
      <c r="A2165" s="6" t="s">
        <v>1351</v>
      </c>
      <c r="B2165" s="6" t="s">
        <v>1145</v>
      </c>
      <c r="C2165" s="6" t="s">
        <v>884</v>
      </c>
      <c r="D2165" s="6" t="s">
        <v>1351</v>
      </c>
      <c r="E2165" s="6">
        <v>10.360133451766291</v>
      </c>
      <c r="F2165" s="6" t="s">
        <v>622</v>
      </c>
      <c r="G2165" s="21" t="s">
        <v>1305</v>
      </c>
      <c r="H2165" s="21" t="s">
        <v>1172</v>
      </c>
      <c r="I2165" s="21" t="s">
        <v>1160</v>
      </c>
      <c r="J2165" s="21" t="s">
        <v>849</v>
      </c>
      <c r="K2165" s="21" t="s">
        <v>854</v>
      </c>
      <c r="L2165" s="21" t="s">
        <v>885</v>
      </c>
      <c r="M2165" s="3">
        <v>120.50999213880962</v>
      </c>
      <c r="N2165" s="3">
        <v>10.360133451766291</v>
      </c>
      <c r="O2165" s="21" t="s">
        <v>1498</v>
      </c>
      <c r="P2165" s="21" t="s">
        <v>1498</v>
      </c>
      <c r="Q2165" s="46">
        <v>0</v>
      </c>
      <c r="R2165" s="46">
        <v>0</v>
      </c>
      <c r="S2165" s="46">
        <v>0</v>
      </c>
      <c r="T2165" s="46">
        <v>0</v>
      </c>
      <c r="U2165" s="46">
        <v>0</v>
      </c>
      <c r="V2165" s="46">
        <v>0</v>
      </c>
      <c r="W2165" s="46">
        <v>0</v>
      </c>
      <c r="X2165" s="46">
        <v>0</v>
      </c>
      <c r="Y2165" s="46">
        <v>0</v>
      </c>
      <c r="Z2165" s="46">
        <v>0</v>
      </c>
      <c r="AA2165" s="46">
        <v>0</v>
      </c>
      <c r="AB2165" s="46">
        <v>0</v>
      </c>
      <c r="AC2165" s="46">
        <v>0</v>
      </c>
      <c r="AD2165" s="46">
        <v>0</v>
      </c>
      <c r="AE2165" s="46">
        <v>0</v>
      </c>
      <c r="AF2165" s="46">
        <v>0</v>
      </c>
      <c r="AG2165" s="46">
        <v>0</v>
      </c>
      <c r="AH2165" s="46">
        <v>0</v>
      </c>
      <c r="AI2165" s="46">
        <v>0</v>
      </c>
      <c r="AJ2165" s="46">
        <v>0</v>
      </c>
      <c r="AK2165" s="46">
        <v>0</v>
      </c>
      <c r="AL2165" s="45">
        <v>0</v>
      </c>
      <c r="AM2165" s="45">
        <v>0</v>
      </c>
      <c r="AN2165" s="45">
        <v>0</v>
      </c>
      <c r="AO2165" s="45">
        <v>0</v>
      </c>
      <c r="AP2165" s="45">
        <v>0</v>
      </c>
      <c r="AQ2165" s="45">
        <v>0</v>
      </c>
      <c r="AR2165" s="45">
        <v>0</v>
      </c>
      <c r="AS2165" s="45">
        <v>0</v>
      </c>
      <c r="AT2165" s="45">
        <v>0</v>
      </c>
      <c r="AU2165" s="45">
        <v>0</v>
      </c>
      <c r="AV2165" s="45">
        <v>0</v>
      </c>
      <c r="AW2165" s="45">
        <v>0</v>
      </c>
      <c r="AX2165" s="45">
        <v>0</v>
      </c>
      <c r="AY2165" s="45">
        <v>0</v>
      </c>
      <c r="AZ2165" s="45">
        <v>0</v>
      </c>
      <c r="BA2165" s="45">
        <v>0</v>
      </c>
      <c r="BB2165" s="45">
        <v>0</v>
      </c>
      <c r="BC2165" s="45">
        <v>0</v>
      </c>
      <c r="BD2165" s="45">
        <v>0</v>
      </c>
      <c r="BE2165" s="45">
        <v>0</v>
      </c>
      <c r="BF2165" s="45">
        <v>0</v>
      </c>
    </row>
    <row r="2166" spans="1:58" ht="13.5" thickBot="1" x14ac:dyDescent="0.25">
      <c r="A2166" s="6" t="s">
        <v>1351</v>
      </c>
      <c r="B2166" s="6" t="s">
        <v>1359</v>
      </c>
      <c r="C2166" s="6" t="s">
        <v>884</v>
      </c>
      <c r="D2166" s="6" t="s">
        <v>1351</v>
      </c>
      <c r="E2166" s="6">
        <v>13.032277055616069</v>
      </c>
      <c r="F2166" s="6" t="s">
        <v>622</v>
      </c>
      <c r="G2166" s="21" t="s">
        <v>1305</v>
      </c>
      <c r="H2166" s="21" t="s">
        <v>1174</v>
      </c>
      <c r="I2166" s="21" t="s">
        <v>1160</v>
      </c>
      <c r="J2166" s="21" t="s">
        <v>849</v>
      </c>
      <c r="K2166" s="21" t="s">
        <v>850</v>
      </c>
      <c r="L2166" s="21" t="s">
        <v>885</v>
      </c>
      <c r="M2166" s="3">
        <v>208.35723597812813</v>
      </c>
      <c r="N2166" s="3">
        <v>13.032277055616069</v>
      </c>
      <c r="O2166" s="21" t="s">
        <v>1498</v>
      </c>
      <c r="P2166" s="21" t="s">
        <v>1498</v>
      </c>
      <c r="Q2166" s="46">
        <v>0</v>
      </c>
      <c r="R2166" s="46">
        <v>0</v>
      </c>
      <c r="S2166" s="46">
        <v>0</v>
      </c>
      <c r="T2166" s="46">
        <v>0</v>
      </c>
      <c r="U2166" s="46">
        <v>0</v>
      </c>
      <c r="V2166" s="46">
        <v>0</v>
      </c>
      <c r="W2166" s="46">
        <v>0</v>
      </c>
      <c r="X2166" s="46">
        <v>0</v>
      </c>
      <c r="Y2166" s="46">
        <v>0</v>
      </c>
      <c r="Z2166" s="46">
        <v>0</v>
      </c>
      <c r="AA2166" s="46">
        <v>0</v>
      </c>
      <c r="AB2166" s="46">
        <v>0</v>
      </c>
      <c r="AC2166" s="46">
        <v>0</v>
      </c>
      <c r="AD2166" s="46">
        <v>0</v>
      </c>
      <c r="AE2166" s="46">
        <v>0</v>
      </c>
      <c r="AF2166" s="46">
        <v>9.4562613963401244E-5</v>
      </c>
      <c r="AG2166" s="46">
        <v>0</v>
      </c>
      <c r="AH2166" s="46">
        <v>0</v>
      </c>
      <c r="AI2166" s="46">
        <v>0</v>
      </c>
      <c r="AJ2166" s="46">
        <v>0</v>
      </c>
      <c r="AK2166" s="46">
        <v>0</v>
      </c>
      <c r="AL2166" s="45">
        <v>0</v>
      </c>
      <c r="AM2166" s="45">
        <v>0</v>
      </c>
      <c r="AN2166" s="45">
        <v>0</v>
      </c>
      <c r="AO2166" s="45">
        <v>0</v>
      </c>
      <c r="AP2166" s="45">
        <v>0</v>
      </c>
      <c r="AQ2166" s="45">
        <v>0</v>
      </c>
      <c r="AR2166" s="45">
        <v>0</v>
      </c>
      <c r="AS2166" s="45">
        <v>0</v>
      </c>
      <c r="AT2166" s="45">
        <v>0</v>
      </c>
      <c r="AU2166" s="45">
        <v>0</v>
      </c>
      <c r="AV2166" s="45">
        <v>0</v>
      </c>
      <c r="AW2166" s="45">
        <v>0</v>
      </c>
      <c r="AX2166" s="45">
        <v>0</v>
      </c>
      <c r="AY2166" s="45">
        <v>0</v>
      </c>
      <c r="AZ2166" s="45">
        <v>0</v>
      </c>
      <c r="BA2166" s="45">
        <v>0</v>
      </c>
      <c r="BB2166" s="45">
        <v>0</v>
      </c>
      <c r="BC2166" s="45">
        <v>0</v>
      </c>
      <c r="BD2166" s="45">
        <v>0</v>
      </c>
      <c r="BE2166" s="45">
        <v>0</v>
      </c>
      <c r="BF2166" s="45">
        <v>0</v>
      </c>
    </row>
    <row r="2167" spans="1:58" ht="13.5" thickBot="1" x14ac:dyDescent="0.25">
      <c r="A2167" s="6" t="s">
        <v>1141</v>
      </c>
      <c r="B2167" s="6" t="s">
        <v>1144</v>
      </c>
      <c r="C2167" s="6" t="s">
        <v>884</v>
      </c>
      <c r="D2167" s="6" t="s">
        <v>1141</v>
      </c>
      <c r="E2167" s="6">
        <v>8.7035454004197152</v>
      </c>
      <c r="F2167" s="6" t="s">
        <v>622</v>
      </c>
      <c r="G2167" s="21" t="s">
        <v>1305</v>
      </c>
      <c r="H2167" s="21" t="s">
        <v>1174</v>
      </c>
      <c r="I2167" s="21" t="s">
        <v>1160</v>
      </c>
      <c r="J2167" s="21" t="s">
        <v>849</v>
      </c>
      <c r="K2167" s="21" t="s">
        <v>852</v>
      </c>
      <c r="L2167" s="21" t="s">
        <v>885</v>
      </c>
      <c r="M2167" s="3">
        <v>66.049335803468509</v>
      </c>
      <c r="N2167" s="3">
        <v>8.7035454004197152</v>
      </c>
      <c r="O2167" s="21" t="s">
        <v>1498</v>
      </c>
      <c r="P2167" s="21" t="s">
        <v>1498</v>
      </c>
      <c r="Q2167" s="46">
        <v>0</v>
      </c>
      <c r="R2167" s="46">
        <v>0</v>
      </c>
      <c r="S2167" s="46">
        <v>0</v>
      </c>
      <c r="T2167" s="46">
        <v>0</v>
      </c>
      <c r="U2167" s="46">
        <v>0</v>
      </c>
      <c r="V2167" s="46">
        <v>0</v>
      </c>
      <c r="W2167" s="46">
        <v>0</v>
      </c>
      <c r="X2167" s="46">
        <v>0</v>
      </c>
      <c r="Y2167" s="46">
        <v>0</v>
      </c>
      <c r="Z2167" s="46">
        <v>0</v>
      </c>
      <c r="AA2167" s="46">
        <v>0</v>
      </c>
      <c r="AB2167" s="46">
        <v>0</v>
      </c>
      <c r="AC2167" s="46">
        <v>0</v>
      </c>
      <c r="AD2167" s="46">
        <v>0</v>
      </c>
      <c r="AE2167" s="46">
        <v>0</v>
      </c>
      <c r="AF2167" s="46">
        <v>2.2457193476354675E-4</v>
      </c>
      <c r="AG2167" s="46">
        <v>1.1713972589656426E-4</v>
      </c>
      <c r="AH2167" s="46">
        <v>3.844401275749634E-5</v>
      </c>
      <c r="AI2167" s="46">
        <v>0</v>
      </c>
      <c r="AJ2167" s="46">
        <v>0</v>
      </c>
      <c r="AK2167" s="46">
        <v>0</v>
      </c>
      <c r="AL2167" s="45">
        <v>0</v>
      </c>
      <c r="AM2167" s="45">
        <v>0</v>
      </c>
      <c r="AN2167" s="45">
        <v>0</v>
      </c>
      <c r="AO2167" s="45">
        <v>0</v>
      </c>
      <c r="AP2167" s="45">
        <v>0</v>
      </c>
      <c r="AQ2167" s="45">
        <v>0</v>
      </c>
      <c r="AR2167" s="45">
        <v>0</v>
      </c>
      <c r="AS2167" s="45">
        <v>0</v>
      </c>
      <c r="AT2167" s="45">
        <v>0</v>
      </c>
      <c r="AU2167" s="45">
        <v>0</v>
      </c>
      <c r="AV2167" s="45">
        <v>0</v>
      </c>
      <c r="AW2167" s="45">
        <v>0</v>
      </c>
      <c r="AX2167" s="45">
        <v>0</v>
      </c>
      <c r="AY2167" s="45">
        <v>0</v>
      </c>
      <c r="AZ2167" s="45">
        <v>0</v>
      </c>
      <c r="BA2167" s="45">
        <v>0</v>
      </c>
      <c r="BB2167" s="45">
        <v>0</v>
      </c>
      <c r="BC2167" s="45">
        <v>0</v>
      </c>
      <c r="BD2167" s="45">
        <v>0</v>
      </c>
      <c r="BE2167" s="45">
        <v>0</v>
      </c>
      <c r="BF2167" s="45">
        <v>0</v>
      </c>
    </row>
    <row r="2168" spans="1:58" ht="13.5" thickBot="1" x14ac:dyDescent="0.25">
      <c r="A2168" s="6" t="s">
        <v>1141</v>
      </c>
      <c r="B2168" s="6" t="s">
        <v>1144</v>
      </c>
      <c r="C2168" s="6" t="s">
        <v>884</v>
      </c>
      <c r="D2168" s="6" t="s">
        <v>1141</v>
      </c>
      <c r="E2168" s="6">
        <v>8.7035454004197152</v>
      </c>
      <c r="F2168" s="6" t="s">
        <v>622</v>
      </c>
      <c r="G2168" s="21" t="s">
        <v>1305</v>
      </c>
      <c r="H2168" s="21" t="s">
        <v>1174</v>
      </c>
      <c r="I2168" s="21" t="s">
        <v>1160</v>
      </c>
      <c r="J2168" s="21" t="s">
        <v>849</v>
      </c>
      <c r="K2168" s="21" t="s">
        <v>853</v>
      </c>
      <c r="L2168" s="21" t="s">
        <v>885</v>
      </c>
      <c r="M2168" s="3">
        <v>66.049335803468509</v>
      </c>
      <c r="N2168" s="3">
        <v>8.7035454004197152</v>
      </c>
      <c r="O2168" s="21" t="s">
        <v>1498</v>
      </c>
      <c r="P2168" s="21" t="s">
        <v>1498</v>
      </c>
      <c r="Q2168" s="46">
        <v>0</v>
      </c>
      <c r="R2168" s="46">
        <v>0</v>
      </c>
      <c r="S2168" s="46">
        <v>0</v>
      </c>
      <c r="T2168" s="46">
        <v>0</v>
      </c>
      <c r="U2168" s="46">
        <v>0</v>
      </c>
      <c r="V2168" s="46">
        <v>0</v>
      </c>
      <c r="W2168" s="46">
        <v>0</v>
      </c>
      <c r="X2168" s="46">
        <v>0</v>
      </c>
      <c r="Y2168" s="46">
        <v>0</v>
      </c>
      <c r="Z2168" s="46">
        <v>0</v>
      </c>
      <c r="AA2168" s="46">
        <v>0</v>
      </c>
      <c r="AB2168" s="46">
        <v>0</v>
      </c>
      <c r="AC2168" s="46">
        <v>0</v>
      </c>
      <c r="AD2168" s="46">
        <v>0</v>
      </c>
      <c r="AE2168" s="46">
        <v>0</v>
      </c>
      <c r="AF2168" s="46">
        <v>5.0046177650501828E-5</v>
      </c>
      <c r="AG2168" s="46">
        <v>2.6285479043884011E-5</v>
      </c>
      <c r="AH2168" s="46">
        <v>8.5201863526867877E-6</v>
      </c>
      <c r="AI2168" s="46">
        <v>0</v>
      </c>
      <c r="AJ2168" s="46">
        <v>0</v>
      </c>
      <c r="AK2168" s="46">
        <v>0</v>
      </c>
      <c r="AL2168" s="45">
        <v>0</v>
      </c>
      <c r="AM2168" s="45">
        <v>0</v>
      </c>
      <c r="AN2168" s="45">
        <v>0</v>
      </c>
      <c r="AO2168" s="45">
        <v>0</v>
      </c>
      <c r="AP2168" s="45">
        <v>0</v>
      </c>
      <c r="AQ2168" s="45">
        <v>0</v>
      </c>
      <c r="AR2168" s="45">
        <v>0</v>
      </c>
      <c r="AS2168" s="45">
        <v>0</v>
      </c>
      <c r="AT2168" s="45">
        <v>0</v>
      </c>
      <c r="AU2168" s="45">
        <v>0</v>
      </c>
      <c r="AV2168" s="45">
        <v>0</v>
      </c>
      <c r="AW2168" s="45">
        <v>0</v>
      </c>
      <c r="AX2168" s="45">
        <v>0</v>
      </c>
      <c r="AY2168" s="45">
        <v>0</v>
      </c>
      <c r="AZ2168" s="45">
        <v>0</v>
      </c>
      <c r="BA2168" s="45">
        <v>0</v>
      </c>
      <c r="BB2168" s="45">
        <v>0</v>
      </c>
      <c r="BC2168" s="45">
        <v>0</v>
      </c>
      <c r="BD2168" s="45">
        <v>0</v>
      </c>
      <c r="BE2168" s="45">
        <v>0</v>
      </c>
      <c r="BF2168" s="45">
        <v>0</v>
      </c>
    </row>
    <row r="2169" spans="1:58" ht="13.5" thickBot="1" x14ac:dyDescent="0.25">
      <c r="A2169" s="6" t="s">
        <v>1351</v>
      </c>
      <c r="B2169" s="6" t="s">
        <v>1145</v>
      </c>
      <c r="C2169" s="6" t="s">
        <v>884</v>
      </c>
      <c r="D2169" s="6" t="s">
        <v>1351</v>
      </c>
      <c r="E2169" s="6">
        <v>10.360133451766291</v>
      </c>
      <c r="F2169" s="6" t="s">
        <v>622</v>
      </c>
      <c r="G2169" s="21" t="s">
        <v>1305</v>
      </c>
      <c r="H2169" s="21" t="s">
        <v>1174</v>
      </c>
      <c r="I2169" s="21" t="s">
        <v>1160</v>
      </c>
      <c r="J2169" s="21" t="s">
        <v>849</v>
      </c>
      <c r="K2169" s="21" t="s">
        <v>854</v>
      </c>
      <c r="L2169" s="21" t="s">
        <v>885</v>
      </c>
      <c r="M2169" s="3">
        <v>120.50999213880962</v>
      </c>
      <c r="N2169" s="3">
        <v>10.360133451766291</v>
      </c>
      <c r="O2169" s="21" t="s">
        <v>1498</v>
      </c>
      <c r="P2169" s="21" t="s">
        <v>1498</v>
      </c>
      <c r="Q2169" s="46">
        <v>0</v>
      </c>
      <c r="R2169" s="46">
        <v>0</v>
      </c>
      <c r="S2169" s="46">
        <v>0</v>
      </c>
      <c r="T2169" s="46">
        <v>0</v>
      </c>
      <c r="U2169" s="46">
        <v>0</v>
      </c>
      <c r="V2169" s="46">
        <v>0</v>
      </c>
      <c r="W2169" s="46">
        <v>0</v>
      </c>
      <c r="X2169" s="46">
        <v>0</v>
      </c>
      <c r="Y2169" s="46">
        <v>9.0160370367123842E-7</v>
      </c>
      <c r="Z2169" s="46">
        <v>4.2392719106803438E-6</v>
      </c>
      <c r="AA2169" s="46">
        <v>5.6941972734172097E-6</v>
      </c>
      <c r="AB2169" s="46">
        <v>5.671508081631191E-6</v>
      </c>
      <c r="AC2169" s="46">
        <v>1.3711397832763279E-7</v>
      </c>
      <c r="AD2169" s="46">
        <v>0</v>
      </c>
      <c r="AE2169" s="46">
        <v>0</v>
      </c>
      <c r="AF2169" s="46">
        <v>0</v>
      </c>
      <c r="AG2169" s="46">
        <v>0</v>
      </c>
      <c r="AH2169" s="46">
        <v>0</v>
      </c>
      <c r="AI2169" s="46">
        <v>0</v>
      </c>
      <c r="AJ2169" s="46">
        <v>0</v>
      </c>
      <c r="AK2169" s="46">
        <v>0</v>
      </c>
      <c r="AL2169" s="45">
        <v>0</v>
      </c>
      <c r="AM2169" s="45">
        <v>0</v>
      </c>
      <c r="AN2169" s="45">
        <v>0</v>
      </c>
      <c r="AO2169" s="45">
        <v>0</v>
      </c>
      <c r="AP2169" s="45">
        <v>0</v>
      </c>
      <c r="AQ2169" s="45">
        <v>0</v>
      </c>
      <c r="AR2169" s="45">
        <v>0</v>
      </c>
      <c r="AS2169" s="45">
        <v>0</v>
      </c>
      <c r="AT2169" s="45">
        <v>0</v>
      </c>
      <c r="AU2169" s="45">
        <v>0</v>
      </c>
      <c r="AV2169" s="45">
        <v>0</v>
      </c>
      <c r="AW2169" s="45">
        <v>0</v>
      </c>
      <c r="AX2169" s="45">
        <v>0</v>
      </c>
      <c r="AY2169" s="45">
        <v>0</v>
      </c>
      <c r="AZ2169" s="45">
        <v>0</v>
      </c>
      <c r="BA2169" s="45">
        <v>0</v>
      </c>
      <c r="BB2169" s="45">
        <v>0</v>
      </c>
      <c r="BC2169" s="45">
        <v>0</v>
      </c>
      <c r="BD2169" s="45">
        <v>0</v>
      </c>
      <c r="BE2169" s="45">
        <v>0</v>
      </c>
      <c r="BF2169" s="45">
        <v>0</v>
      </c>
    </row>
    <row r="2170" spans="1:58" ht="13.5" thickBot="1" x14ac:dyDescent="0.25">
      <c r="A2170" s="6" t="s">
        <v>1139</v>
      </c>
      <c r="B2170" s="6" t="s">
        <v>1143</v>
      </c>
      <c r="C2170" s="6" t="s">
        <v>886</v>
      </c>
      <c r="D2170" s="6" t="s">
        <v>1139</v>
      </c>
      <c r="E2170" s="6">
        <v>58.311912439358252</v>
      </c>
      <c r="F2170" s="6" t="s">
        <v>314</v>
      </c>
      <c r="G2170" s="21" t="s">
        <v>1305</v>
      </c>
      <c r="H2170" s="21" t="s">
        <v>1172</v>
      </c>
      <c r="I2170" s="21" t="s">
        <v>1160</v>
      </c>
      <c r="J2170" s="21" t="s">
        <v>849</v>
      </c>
      <c r="K2170" s="21" t="s">
        <v>850</v>
      </c>
      <c r="L2170" s="21" t="s">
        <v>887</v>
      </c>
      <c r="M2170" s="3">
        <v>45.05653862663798</v>
      </c>
      <c r="N2170" s="3">
        <v>58.311912439358252</v>
      </c>
      <c r="O2170" s="21" t="s">
        <v>1500</v>
      </c>
      <c r="P2170" s="21">
        <v>0</v>
      </c>
      <c r="Q2170" s="46">
        <v>2.4328631409058559E-3</v>
      </c>
      <c r="R2170" s="46">
        <v>2.7558515340464565E-3</v>
      </c>
      <c r="S2170" s="46">
        <v>3.0059578043516774E-3</v>
      </c>
      <c r="T2170" s="46">
        <v>3.2604510156860394E-3</v>
      </c>
      <c r="U2170" s="46">
        <v>3.4061544478649845E-3</v>
      </c>
      <c r="V2170" s="46">
        <v>3.5984101104512079E-3</v>
      </c>
      <c r="W2170" s="46">
        <v>3.7409133773520526E-3</v>
      </c>
      <c r="X2170" s="46">
        <v>3.7600535871697644E-3</v>
      </c>
      <c r="Y2170" s="46">
        <v>3.710592072985657E-3</v>
      </c>
      <c r="Z2170" s="46">
        <v>3.7698490975209076E-3</v>
      </c>
      <c r="AA2170" s="46">
        <v>3.8647553170901476E-3</v>
      </c>
      <c r="AB2170" s="46">
        <v>3.8708978832280895E-3</v>
      </c>
      <c r="AC2170" s="46">
        <v>3.6911176668942411E-3</v>
      </c>
      <c r="AD2170" s="46">
        <v>3.658333677419922E-3</v>
      </c>
      <c r="AE2170" s="46">
        <v>3.6543390089314974E-3</v>
      </c>
      <c r="AF2170" s="46">
        <v>3.6656661688922263E-3</v>
      </c>
      <c r="AG2170" s="46">
        <v>3.6770514438102557E-3</v>
      </c>
      <c r="AH2170" s="46">
        <v>3.6885075137539063E-3</v>
      </c>
      <c r="AI2170" s="46">
        <v>3.7000349688734229E-3</v>
      </c>
      <c r="AJ2170" s="46">
        <v>3.7116344044815499E-3</v>
      </c>
      <c r="AK2170" s="46">
        <v>7.0623434241709873E-2</v>
      </c>
      <c r="AL2170" s="45">
        <v>7.0623434241709859E-2</v>
      </c>
      <c r="AM2170" s="45">
        <v>2.4328631409058559E-3</v>
      </c>
      <c r="AN2170" s="45">
        <v>5.1887146749523124E-3</v>
      </c>
      <c r="AO2170" s="45">
        <v>8.1946724793039889E-3</v>
      </c>
      <c r="AP2170" s="45">
        <v>1.1455123494990029E-2</v>
      </c>
      <c r="AQ2170" s="45">
        <v>1.4861277942855014E-2</v>
      </c>
      <c r="AR2170" s="45">
        <v>1.8459688053306222E-2</v>
      </c>
      <c r="AS2170" s="45">
        <v>2.2200601430658273E-2</v>
      </c>
      <c r="AT2170" s="45">
        <v>2.5960655017828037E-2</v>
      </c>
      <c r="AU2170" s="45">
        <v>2.9671247090813695E-2</v>
      </c>
      <c r="AV2170" s="45">
        <v>3.3441096188334601E-2</v>
      </c>
      <c r="AW2170" s="45">
        <v>3.7305851505424752E-2</v>
      </c>
      <c r="AX2170" s="45">
        <v>4.1176749388652845E-2</v>
      </c>
      <c r="AY2170" s="45">
        <v>4.4867867055547087E-2</v>
      </c>
      <c r="AZ2170" s="45">
        <v>4.8526200732967012E-2</v>
      </c>
      <c r="BA2170" s="45">
        <v>5.2180539741898513E-2</v>
      </c>
      <c r="BB2170" s="45">
        <v>5.5846205910790737E-2</v>
      </c>
      <c r="BC2170" s="45">
        <v>5.952325735460099E-2</v>
      </c>
      <c r="BD2170" s="45">
        <v>6.3211764868354892E-2</v>
      </c>
      <c r="BE2170" s="45">
        <v>6.6911799837228308E-2</v>
      </c>
      <c r="BF2170" s="45">
        <v>7.0623434241709859E-2</v>
      </c>
    </row>
    <row r="2171" spans="1:58" ht="13.5" thickBot="1" x14ac:dyDescent="0.25">
      <c r="A2171" s="6" t="s">
        <v>1140</v>
      </c>
      <c r="B2171" s="6" t="s">
        <v>1357</v>
      </c>
      <c r="C2171" s="6" t="s">
        <v>886</v>
      </c>
      <c r="D2171" s="6" t="s">
        <v>1140</v>
      </c>
      <c r="E2171" s="6">
        <v>96.343721404396703</v>
      </c>
      <c r="F2171" s="6" t="s">
        <v>314</v>
      </c>
      <c r="G2171" s="21" t="s">
        <v>1305</v>
      </c>
      <c r="H2171" s="21" t="s">
        <v>1172</v>
      </c>
      <c r="I2171" s="21" t="s">
        <v>1160</v>
      </c>
      <c r="J2171" s="21" t="s">
        <v>849</v>
      </c>
      <c r="K2171" s="21" t="s">
        <v>850</v>
      </c>
      <c r="L2171" s="21" t="s">
        <v>888</v>
      </c>
      <c r="M2171" s="3">
        <v>71.703768792274857</v>
      </c>
      <c r="N2171" s="3">
        <v>96.343721404396703</v>
      </c>
      <c r="O2171" s="21" t="s">
        <v>1500</v>
      </c>
      <c r="P2171" s="21">
        <v>0</v>
      </c>
      <c r="Q2171" s="46">
        <v>1.9866540384199716E-2</v>
      </c>
      <c r="R2171" s="46">
        <v>2.2504034392007457E-2</v>
      </c>
      <c r="S2171" s="46">
        <v>2.454637957608968E-2</v>
      </c>
      <c r="T2171" s="46">
        <v>2.6624548123867626E-2</v>
      </c>
      <c r="U2171" s="46">
        <v>2.7814349173844375E-2</v>
      </c>
      <c r="V2171" s="46">
        <v>2.9384291527214123E-2</v>
      </c>
      <c r="W2171" s="46">
        <v>3.0547960316947977E-2</v>
      </c>
      <c r="X2171" s="46">
        <v>3.0704257539307989E-2</v>
      </c>
      <c r="Y2171" s="46">
        <v>3.0300359287704585E-2</v>
      </c>
      <c r="Z2171" s="46">
        <v>3.0784246790944391E-2</v>
      </c>
      <c r="AA2171" s="46">
        <v>3.1559242396772838E-2</v>
      </c>
      <c r="AB2171" s="46">
        <v>3.160940203633094E-2</v>
      </c>
      <c r="AC2171" s="46">
        <v>3.0141333048797712E-2</v>
      </c>
      <c r="AD2171" s="46">
        <v>2.9873621955684517E-2</v>
      </c>
      <c r="AE2171" s="46">
        <v>2.9841001854079761E-2</v>
      </c>
      <c r="AF2171" s="46">
        <v>2.9933498417907971E-2</v>
      </c>
      <c r="AG2171" s="46">
        <v>3.0026469543221686E-2</v>
      </c>
      <c r="AH2171" s="46">
        <v>3.0120018774312019E-2</v>
      </c>
      <c r="AI2171" s="46">
        <v>3.0214150930292494E-2</v>
      </c>
      <c r="AJ2171" s="46">
        <v>3.0308870872433179E-2</v>
      </c>
      <c r="AK2171" s="46">
        <v>0.57670457694196109</v>
      </c>
      <c r="AL2171" s="45">
        <v>0.57670457694196098</v>
      </c>
      <c r="AM2171" s="45">
        <v>1.9866540384199716E-2</v>
      </c>
      <c r="AN2171" s="45">
        <v>4.2370574776207176E-2</v>
      </c>
      <c r="AO2171" s="45">
        <v>6.6916954352296859E-2</v>
      </c>
      <c r="AP2171" s="45">
        <v>9.3541502476164481E-2</v>
      </c>
      <c r="AQ2171" s="45">
        <v>0.12135585165000885</v>
      </c>
      <c r="AR2171" s="45">
        <v>0.15074014317722298</v>
      </c>
      <c r="AS2171" s="45">
        <v>0.18128810349417096</v>
      </c>
      <c r="AT2171" s="45">
        <v>0.21199236103347896</v>
      </c>
      <c r="AU2171" s="45">
        <v>0.24229272032118354</v>
      </c>
      <c r="AV2171" s="45">
        <v>0.27307696711212792</v>
      </c>
      <c r="AW2171" s="45">
        <v>0.30463620950890075</v>
      </c>
      <c r="AX2171" s="45">
        <v>0.33624561154523169</v>
      </c>
      <c r="AY2171" s="45">
        <v>0.36638694459402943</v>
      </c>
      <c r="AZ2171" s="45">
        <v>0.39626056654971392</v>
      </c>
      <c r="BA2171" s="45">
        <v>0.42610156840379371</v>
      </c>
      <c r="BB2171" s="45">
        <v>0.4560350668217017</v>
      </c>
      <c r="BC2171" s="45">
        <v>0.48606153636492339</v>
      </c>
      <c r="BD2171" s="45">
        <v>0.51618155513923536</v>
      </c>
      <c r="BE2171" s="45">
        <v>0.54639570606952781</v>
      </c>
      <c r="BF2171" s="45">
        <v>0.57670457694196098</v>
      </c>
    </row>
    <row r="2172" spans="1:58" ht="13.5" thickBot="1" x14ac:dyDescent="0.25">
      <c r="A2172" s="6" t="s">
        <v>1141</v>
      </c>
      <c r="B2172" s="6" t="s">
        <v>1350</v>
      </c>
      <c r="C2172" s="6" t="s">
        <v>886</v>
      </c>
      <c r="D2172" s="6" t="s">
        <v>1141</v>
      </c>
      <c r="E2172" s="6">
        <v>9.1118334357478457</v>
      </c>
      <c r="F2172" s="6" t="s">
        <v>314</v>
      </c>
      <c r="G2172" s="21" t="s">
        <v>1305</v>
      </c>
      <c r="H2172" s="21" t="s">
        <v>1172</v>
      </c>
      <c r="I2172" s="21" t="s">
        <v>1160</v>
      </c>
      <c r="J2172" s="21" t="s">
        <v>849</v>
      </c>
      <c r="K2172" s="21" t="s">
        <v>854</v>
      </c>
      <c r="L2172" s="21" t="s">
        <v>889</v>
      </c>
      <c r="M2172" s="3">
        <v>4.0607857071717302</v>
      </c>
      <c r="N2172" s="3">
        <v>9.1118334357478457</v>
      </c>
      <c r="O2172" s="21" t="s">
        <v>1500</v>
      </c>
      <c r="P2172" s="21">
        <v>0</v>
      </c>
      <c r="Q2172" s="46">
        <v>4.1360418619910012E-4</v>
      </c>
      <c r="R2172" s="46">
        <v>4.8976900491004267E-4</v>
      </c>
      <c r="S2172" s="46">
        <v>5.577919578104338E-4</v>
      </c>
      <c r="T2172" s="46">
        <v>6.1315102345484303E-4</v>
      </c>
      <c r="U2172" s="46">
        <v>6.5628910771445509E-4</v>
      </c>
      <c r="V2172" s="46">
        <v>6.8507565663654586E-4</v>
      </c>
      <c r="W2172" s="46">
        <v>6.9945306550354806E-4</v>
      </c>
      <c r="X2172" s="46">
        <v>7.1263143607266932E-4</v>
      </c>
      <c r="Y2172" s="46">
        <v>7.2324400684415442E-4</v>
      </c>
      <c r="Z2172" s="46">
        <v>7.2977585066461492E-4</v>
      </c>
      <c r="AA2172" s="46">
        <v>7.3246954900346988E-4</v>
      </c>
      <c r="AB2172" s="46">
        <v>7.3188811231561794E-4</v>
      </c>
      <c r="AC2172" s="46">
        <v>7.2229802568267367E-4</v>
      </c>
      <c r="AD2172" s="46">
        <v>7.1366285954521712E-4</v>
      </c>
      <c r="AE2172" s="46">
        <v>7.0526505849000402E-4</v>
      </c>
      <c r="AF2172" s="46">
        <v>6.9676239257281775E-4</v>
      </c>
      <c r="AG2172" s="46">
        <v>6.8834667041947498E-4</v>
      </c>
      <c r="AH2172" s="46">
        <v>6.8001928151385381E-4</v>
      </c>
      <c r="AI2172" s="46">
        <v>6.7177929869098217E-4</v>
      </c>
      <c r="AJ2172" s="46">
        <v>6.6362580451761403E-4</v>
      </c>
      <c r="AK2172" s="46">
        <v>1.3286902348562134E-2</v>
      </c>
      <c r="AL2172" s="45">
        <v>1.3286902348562134E-2</v>
      </c>
      <c r="AM2172" s="45">
        <v>4.1360418619910012E-4</v>
      </c>
      <c r="AN2172" s="45">
        <v>9.0337319110914279E-4</v>
      </c>
      <c r="AO2172" s="45">
        <v>1.4611651489195767E-3</v>
      </c>
      <c r="AP2172" s="45">
        <v>2.07431617237442E-3</v>
      </c>
      <c r="AQ2172" s="45">
        <v>2.7306052800888749E-3</v>
      </c>
      <c r="AR2172" s="45">
        <v>3.4156809367254207E-3</v>
      </c>
      <c r="AS2172" s="45">
        <v>4.1151340022289691E-3</v>
      </c>
      <c r="AT2172" s="45">
        <v>4.8277654383016384E-3</v>
      </c>
      <c r="AU2172" s="45">
        <v>5.5510094451457926E-3</v>
      </c>
      <c r="AV2172" s="45">
        <v>6.280785295810408E-3</v>
      </c>
      <c r="AW2172" s="45">
        <v>7.0132548448138777E-3</v>
      </c>
      <c r="AX2172" s="45">
        <v>7.7451429571294955E-3</v>
      </c>
      <c r="AY2172" s="45">
        <v>8.4674409828121699E-3</v>
      </c>
      <c r="AZ2172" s="45">
        <v>9.1811038423573865E-3</v>
      </c>
      <c r="BA2172" s="45">
        <v>9.886368900847391E-3</v>
      </c>
      <c r="BB2172" s="45">
        <v>1.0583131293420209E-2</v>
      </c>
      <c r="BC2172" s="45">
        <v>1.1271477963839684E-2</v>
      </c>
      <c r="BD2172" s="45">
        <v>1.1951497245353538E-2</v>
      </c>
      <c r="BE2172" s="45">
        <v>1.262327654404452E-2</v>
      </c>
      <c r="BF2172" s="45">
        <v>1.3286902348562134E-2</v>
      </c>
    </row>
    <row r="2173" spans="1:58" ht="13.5" thickBot="1" x14ac:dyDescent="0.25">
      <c r="A2173" s="6" t="s">
        <v>1137</v>
      </c>
      <c r="B2173" s="6" t="s">
        <v>1351</v>
      </c>
      <c r="C2173" s="6" t="s">
        <v>886</v>
      </c>
      <c r="D2173" s="6" t="s">
        <v>1137</v>
      </c>
      <c r="E2173" s="6">
        <v>19.908686955614503</v>
      </c>
      <c r="F2173" s="6" t="s">
        <v>314</v>
      </c>
      <c r="G2173" s="21" t="s">
        <v>1305</v>
      </c>
      <c r="H2173" s="21" t="s">
        <v>1172</v>
      </c>
      <c r="I2173" s="21" t="s">
        <v>1160</v>
      </c>
      <c r="J2173" s="21" t="s">
        <v>849</v>
      </c>
      <c r="K2173" s="21" t="s">
        <v>854</v>
      </c>
      <c r="L2173" s="21" t="s">
        <v>890</v>
      </c>
      <c r="M2173" s="3">
        <v>11.329195962768436</v>
      </c>
      <c r="N2173" s="3">
        <v>19.908686955614503</v>
      </c>
      <c r="O2173" s="21" t="s">
        <v>1500</v>
      </c>
      <c r="P2173" s="21">
        <v>0</v>
      </c>
      <c r="Q2173" s="46">
        <v>6.1181902026102939E-4</v>
      </c>
      <c r="R2173" s="46">
        <v>7.2448491271806591E-4</v>
      </c>
      <c r="S2173" s="46">
        <v>8.2510704805289917E-4</v>
      </c>
      <c r="T2173" s="46">
        <v>9.0699628040419918E-4</v>
      </c>
      <c r="U2173" s="46">
        <v>9.7080777295748964E-4</v>
      </c>
      <c r="V2173" s="46">
        <v>1.0133899293908186E-3</v>
      </c>
      <c r="W2173" s="46">
        <v>1.0346575386182238E-3</v>
      </c>
      <c r="X2173" s="46">
        <v>1.0541514848578185E-3</v>
      </c>
      <c r="Y2173" s="46">
        <v>1.0698500025917159E-3</v>
      </c>
      <c r="Z2173" s="46">
        <v>1.0795121540400781E-3</v>
      </c>
      <c r="AA2173" s="46">
        <v>1.0834967749253311E-3</v>
      </c>
      <c r="AB2173" s="46">
        <v>1.082636691694611E-3</v>
      </c>
      <c r="AC2173" s="46">
        <v>1.0684506713307797E-3</v>
      </c>
      <c r="AD2173" s="46">
        <v>1.0556772056302497E-3</v>
      </c>
      <c r="AE2173" s="46">
        <v>1.0432548593741261E-3</v>
      </c>
      <c r="AF2173" s="46">
        <v>1.0306773930315691E-3</v>
      </c>
      <c r="AG2173" s="46">
        <v>1.0182285372064769E-3</v>
      </c>
      <c r="AH2173" s="46">
        <v>1.0059103472761718E-3</v>
      </c>
      <c r="AI2173" s="46">
        <v>9.9372145174301575E-4</v>
      </c>
      <c r="AJ2173" s="46">
        <v>9.8166049350490695E-4</v>
      </c>
      <c r="AK2173" s="46">
        <v>1.9654490569609575E-2</v>
      </c>
      <c r="AL2173" s="45">
        <v>1.9654490569609571E-2</v>
      </c>
      <c r="AM2173" s="45">
        <v>6.1181902026102939E-4</v>
      </c>
      <c r="AN2173" s="45">
        <v>1.3363039329790953E-3</v>
      </c>
      <c r="AO2173" s="45">
        <v>2.1614109810319942E-3</v>
      </c>
      <c r="AP2173" s="45">
        <v>3.0684072614361934E-3</v>
      </c>
      <c r="AQ2173" s="45">
        <v>4.0392150343936829E-3</v>
      </c>
      <c r="AR2173" s="45">
        <v>5.0526049637845015E-3</v>
      </c>
      <c r="AS2173" s="45">
        <v>6.0872625024027249E-3</v>
      </c>
      <c r="AT2173" s="45">
        <v>7.1414139872605434E-3</v>
      </c>
      <c r="AU2173" s="45">
        <v>8.2112639898522591E-3</v>
      </c>
      <c r="AV2173" s="45">
        <v>9.2907761438923379E-3</v>
      </c>
      <c r="AW2173" s="45">
        <v>1.0374272918817668E-2</v>
      </c>
      <c r="AX2173" s="45">
        <v>1.1456909610512279E-2</v>
      </c>
      <c r="AY2173" s="45">
        <v>1.2525360281843059E-2</v>
      </c>
      <c r="AZ2173" s="45">
        <v>1.3581037487473309E-2</v>
      </c>
      <c r="BA2173" s="45">
        <v>1.4624292346847435E-2</v>
      </c>
      <c r="BB2173" s="45">
        <v>1.5654969739879003E-2</v>
      </c>
      <c r="BC2173" s="45">
        <v>1.667319827708548E-2</v>
      </c>
      <c r="BD2173" s="45">
        <v>1.7679108624361652E-2</v>
      </c>
      <c r="BE2173" s="45">
        <v>1.8672830076104666E-2</v>
      </c>
      <c r="BF2173" s="45">
        <v>1.9654490569609571E-2</v>
      </c>
    </row>
    <row r="2174" spans="1:58" ht="13.5" thickBot="1" x14ac:dyDescent="0.25">
      <c r="A2174" s="6" t="s">
        <v>1142</v>
      </c>
      <c r="B2174" s="6" t="s">
        <v>1352</v>
      </c>
      <c r="C2174" s="6" t="s">
        <v>886</v>
      </c>
      <c r="D2174" s="6" t="s">
        <v>1142</v>
      </c>
      <c r="E2174" s="6">
        <v>29.829657034825281</v>
      </c>
      <c r="F2174" s="6" t="s">
        <v>314</v>
      </c>
      <c r="G2174" s="21" t="s">
        <v>1305</v>
      </c>
      <c r="H2174" s="21" t="s">
        <v>1159</v>
      </c>
      <c r="I2174" s="21" t="s">
        <v>1160</v>
      </c>
      <c r="J2174" s="21" t="s">
        <v>849</v>
      </c>
      <c r="K2174" s="21" t="s">
        <v>850</v>
      </c>
      <c r="L2174" s="21" t="s">
        <v>891</v>
      </c>
      <c r="M2174" s="3">
        <v>23.917533924050488</v>
      </c>
      <c r="N2174" s="3">
        <v>29.829657034825281</v>
      </c>
      <c r="O2174" s="21" t="s">
        <v>1500</v>
      </c>
      <c r="P2174" s="21">
        <v>0</v>
      </c>
      <c r="Q2174" s="46">
        <v>7.5294051718678173E-2</v>
      </c>
      <c r="R2174" s="46">
        <v>7.5916176575340097E-2</v>
      </c>
      <c r="S2174" s="46">
        <v>7.5651102391294217E-2</v>
      </c>
      <c r="T2174" s="46">
        <v>7.541434512959079E-2</v>
      </c>
      <c r="U2174" s="46">
        <v>7.5203931220627435E-2</v>
      </c>
      <c r="V2174" s="46">
        <v>6.7011897293681635E-2</v>
      </c>
      <c r="W2174" s="46">
        <v>5.2507599659273881E-2</v>
      </c>
      <c r="X2174" s="46">
        <v>4.0932355550226326E-2</v>
      </c>
      <c r="Y2174" s="46">
        <v>3.1689752210862905E-2</v>
      </c>
      <c r="Z2174" s="46">
        <v>2.4313423921819094E-2</v>
      </c>
      <c r="AA2174" s="46">
        <v>1.8432609955426525E-2</v>
      </c>
      <c r="AB2174" s="46">
        <v>1.3740404160400411E-2</v>
      </c>
      <c r="AC2174" s="46">
        <v>9.9933045246295912E-3</v>
      </c>
      <c r="AD2174" s="46">
        <v>7.0009028039118362E-3</v>
      </c>
      <c r="AE2174" s="46">
        <v>4.6150259440520432E-3</v>
      </c>
      <c r="AF2174" s="46">
        <v>2.7110129881179343E-3</v>
      </c>
      <c r="AG2174" s="46">
        <v>0</v>
      </c>
      <c r="AH2174" s="46">
        <v>0</v>
      </c>
      <c r="AI2174" s="46">
        <v>0</v>
      </c>
      <c r="AJ2174" s="46">
        <v>0</v>
      </c>
      <c r="AK2174" s="46">
        <v>0.60986554343574018</v>
      </c>
      <c r="AL2174" s="45">
        <v>0.60986554343574018</v>
      </c>
      <c r="AM2174" s="45">
        <v>7.5294051718678173E-2</v>
      </c>
      <c r="AN2174" s="45">
        <v>0.15121022829401826</v>
      </c>
      <c r="AO2174" s="45">
        <v>0.22686133068531247</v>
      </c>
      <c r="AP2174" s="45">
        <v>0.30227567581490328</v>
      </c>
      <c r="AQ2174" s="45">
        <v>0.37747960703553074</v>
      </c>
      <c r="AR2174" s="45">
        <v>0.44449150432921236</v>
      </c>
      <c r="AS2174" s="45">
        <v>0.49699910398848623</v>
      </c>
      <c r="AT2174" s="45">
        <v>0.53793145953871258</v>
      </c>
      <c r="AU2174" s="45">
        <v>0.56962121174957547</v>
      </c>
      <c r="AV2174" s="45">
        <v>0.5939346356713946</v>
      </c>
      <c r="AW2174" s="45">
        <v>0.60986554343574018</v>
      </c>
      <c r="AX2174" s="45">
        <v>0.60986554343574018</v>
      </c>
      <c r="AY2174" s="45">
        <v>0.60986554343574018</v>
      </c>
      <c r="AZ2174" s="45">
        <v>0.60986554343574018</v>
      </c>
      <c r="BA2174" s="45">
        <v>0.60986554343574018</v>
      </c>
      <c r="BB2174" s="45">
        <v>0.60986554343574018</v>
      </c>
      <c r="BC2174" s="45">
        <v>0.60986554343574018</v>
      </c>
      <c r="BD2174" s="45">
        <v>0.60986554343574018</v>
      </c>
      <c r="BE2174" s="45">
        <v>0.60986554343574018</v>
      </c>
      <c r="BF2174" s="45">
        <v>0.60986554343574018</v>
      </c>
    </row>
    <row r="2175" spans="1:58" ht="13.5" thickBot="1" x14ac:dyDescent="0.25">
      <c r="A2175" s="6" t="s">
        <v>1139</v>
      </c>
      <c r="B2175" s="6" t="s">
        <v>1354</v>
      </c>
      <c r="C2175" s="6" t="s">
        <v>886</v>
      </c>
      <c r="D2175" s="6" t="s">
        <v>1139</v>
      </c>
      <c r="E2175" s="6">
        <v>56.198898387086324</v>
      </c>
      <c r="F2175" s="6" t="s">
        <v>314</v>
      </c>
      <c r="G2175" s="21" t="s">
        <v>1305</v>
      </c>
      <c r="H2175" s="21" t="s">
        <v>1159</v>
      </c>
      <c r="I2175" s="21" t="s">
        <v>1160</v>
      </c>
      <c r="J2175" s="21" t="s">
        <v>849</v>
      </c>
      <c r="K2175" s="21" t="s">
        <v>850</v>
      </c>
      <c r="L2175" s="21" t="s">
        <v>892</v>
      </c>
      <c r="M2175" s="3">
        <v>43.400378090184354</v>
      </c>
      <c r="N2175" s="3">
        <v>56.198898387086324</v>
      </c>
      <c r="O2175" s="21" t="s">
        <v>1500</v>
      </c>
      <c r="P2175" s="21">
        <v>0</v>
      </c>
      <c r="Q2175" s="46">
        <v>0.56794370676618799</v>
      </c>
      <c r="R2175" s="46">
        <v>0.57263640013437234</v>
      </c>
      <c r="S2175" s="46">
        <v>0.57063694318898806</v>
      </c>
      <c r="T2175" s="46">
        <v>0.56885108104255888</v>
      </c>
      <c r="U2175" s="46">
        <v>0.56726392704189088</v>
      </c>
      <c r="V2175" s="46">
        <v>0.50547134172841135</v>
      </c>
      <c r="W2175" s="46">
        <v>0.39606529471019658</v>
      </c>
      <c r="X2175" s="46">
        <v>0.30875312467877397</v>
      </c>
      <c r="Y2175" s="46">
        <v>0.23903608487408218</v>
      </c>
      <c r="Z2175" s="46">
        <v>0.18339637449620921</v>
      </c>
      <c r="AA2175" s="46">
        <v>0.13903734205425045</v>
      </c>
      <c r="AB2175" s="46">
        <v>0.10364399169911433</v>
      </c>
      <c r="AC2175" s="46">
        <v>7.5379585571611604E-2</v>
      </c>
      <c r="AD2175" s="46">
        <v>5.2807872579622855E-2</v>
      </c>
      <c r="AE2175" s="46">
        <v>3.4811182047689362E-2</v>
      </c>
      <c r="AF2175" s="46">
        <v>2.0449195260679884E-2</v>
      </c>
      <c r="AG2175" s="46">
        <v>0</v>
      </c>
      <c r="AH2175" s="46">
        <v>0</v>
      </c>
      <c r="AI2175" s="46">
        <v>0</v>
      </c>
      <c r="AJ2175" s="46">
        <v>0</v>
      </c>
      <c r="AK2175" s="46">
        <v>4.6002212586727662</v>
      </c>
      <c r="AL2175" s="45">
        <v>4.6002212586727662</v>
      </c>
      <c r="AM2175" s="45">
        <v>0.56794370676618799</v>
      </c>
      <c r="AN2175" s="45">
        <v>1.1405801069005603</v>
      </c>
      <c r="AO2175" s="45">
        <v>1.7112170500895485</v>
      </c>
      <c r="AP2175" s="45">
        <v>2.2800681311321074</v>
      </c>
      <c r="AQ2175" s="45">
        <v>2.8473320581739983</v>
      </c>
      <c r="AR2175" s="45">
        <v>3.3528033999024096</v>
      </c>
      <c r="AS2175" s="45">
        <v>3.7488686946126064</v>
      </c>
      <c r="AT2175" s="45">
        <v>4.0576218192913807</v>
      </c>
      <c r="AU2175" s="45">
        <v>4.2966579041654631</v>
      </c>
      <c r="AV2175" s="45">
        <v>4.4800542786616724</v>
      </c>
      <c r="AW2175" s="45">
        <v>4.6002212586727662</v>
      </c>
      <c r="AX2175" s="45">
        <v>4.6002212586727662</v>
      </c>
      <c r="AY2175" s="45">
        <v>4.6002212586727662</v>
      </c>
      <c r="AZ2175" s="45">
        <v>4.6002212586727662</v>
      </c>
      <c r="BA2175" s="45">
        <v>4.6002212586727662</v>
      </c>
      <c r="BB2175" s="45">
        <v>4.6002212586727662</v>
      </c>
      <c r="BC2175" s="45">
        <v>4.6002212586727662</v>
      </c>
      <c r="BD2175" s="45">
        <v>4.6002212586727662</v>
      </c>
      <c r="BE2175" s="45">
        <v>4.6002212586727662</v>
      </c>
      <c r="BF2175" s="45">
        <v>4.6002212586727662</v>
      </c>
    </row>
    <row r="2176" spans="1:58" ht="13.5" thickBot="1" x14ac:dyDescent="0.25">
      <c r="A2176" s="6" t="s">
        <v>1350</v>
      </c>
      <c r="B2176" s="6" t="s">
        <v>1350</v>
      </c>
      <c r="C2176" s="6" t="s">
        <v>886</v>
      </c>
      <c r="D2176" s="6" t="s">
        <v>1350</v>
      </c>
      <c r="E2176" s="6">
        <v>2.6738978846552404</v>
      </c>
      <c r="F2176" s="6" t="s">
        <v>314</v>
      </c>
      <c r="G2176" s="21" t="s">
        <v>1305</v>
      </c>
      <c r="H2176" s="21" t="s">
        <v>1159</v>
      </c>
      <c r="I2176" s="21" t="s">
        <v>1160</v>
      </c>
      <c r="J2176" s="21" t="s">
        <v>849</v>
      </c>
      <c r="K2176" s="21" t="s">
        <v>854</v>
      </c>
      <c r="L2176" s="21" t="s">
        <v>893</v>
      </c>
      <c r="M2176" s="3">
        <v>-0.27321370277951695</v>
      </c>
      <c r="N2176" s="3">
        <v>2.6738978846552404</v>
      </c>
      <c r="O2176" s="21" t="s">
        <v>1500</v>
      </c>
      <c r="P2176" s="21">
        <v>0</v>
      </c>
      <c r="Q2176" s="46">
        <v>4.9045311481043768E-2</v>
      </c>
      <c r="R2176" s="46">
        <v>4.862614450555322E-2</v>
      </c>
      <c r="S2176" s="46">
        <v>4.8069824595790359E-2</v>
      </c>
      <c r="T2176" s="46">
        <v>4.7523929899525252E-2</v>
      </c>
      <c r="U2176" s="46">
        <v>4.6985572432851438E-2</v>
      </c>
      <c r="V2176" s="46">
        <v>4.1544807509225741E-2</v>
      </c>
      <c r="W2176" s="46">
        <v>3.2329830970792721E-2</v>
      </c>
      <c r="X2176" s="46">
        <v>2.5036842635393852E-2</v>
      </c>
      <c r="Y2176" s="46">
        <v>1.9265522039861347E-2</v>
      </c>
      <c r="Z2176" s="46">
        <v>1.4698070832983388E-2</v>
      </c>
      <c r="AA2176" s="46">
        <v>1.1083204872113464E-2</v>
      </c>
      <c r="AB2176" s="46">
        <v>8.2222069793422316E-3</v>
      </c>
      <c r="AC2176" s="46">
        <v>5.9578464168807401E-3</v>
      </c>
      <c r="AD2176" s="46">
        <v>4.1657994249842513E-3</v>
      </c>
      <c r="AE2176" s="46">
        <v>2.7474400561958911E-3</v>
      </c>
      <c r="AF2176" s="46">
        <v>1.6248336160893653E-3</v>
      </c>
      <c r="AG2176" s="46">
        <v>0</v>
      </c>
      <c r="AH2176" s="46">
        <v>0</v>
      </c>
      <c r="AI2176" s="46">
        <v>0</v>
      </c>
      <c r="AJ2176" s="46">
        <v>0</v>
      </c>
      <c r="AK2176" s="46">
        <v>0.33353650707841265</v>
      </c>
      <c r="AL2176" s="45">
        <v>0.33353650707841265</v>
      </c>
      <c r="AM2176" s="45">
        <v>4.9045311481043768E-2</v>
      </c>
      <c r="AN2176" s="45">
        <v>9.7671455986596989E-2</v>
      </c>
      <c r="AO2176" s="45">
        <v>0.14574128058238733</v>
      </c>
      <c r="AP2176" s="45">
        <v>0.19326521048191259</v>
      </c>
      <c r="AQ2176" s="45">
        <v>0.24025078291476404</v>
      </c>
      <c r="AR2176" s="45">
        <v>0.28179559042398977</v>
      </c>
      <c r="AS2176" s="45">
        <v>0.3141254213947825</v>
      </c>
      <c r="AT2176" s="45">
        <v>0.33353650707841265</v>
      </c>
      <c r="AU2176" s="45">
        <v>0.33353650707841265</v>
      </c>
      <c r="AV2176" s="45">
        <v>0.33353650707841265</v>
      </c>
      <c r="AW2176" s="45">
        <v>0.33353650707841265</v>
      </c>
      <c r="AX2176" s="45">
        <v>0.33353650707841265</v>
      </c>
      <c r="AY2176" s="45">
        <v>0.33353650707841265</v>
      </c>
      <c r="AZ2176" s="45">
        <v>0.33353650707841265</v>
      </c>
      <c r="BA2176" s="45">
        <v>0.33353650707841265</v>
      </c>
      <c r="BB2176" s="45">
        <v>0.33353650707841265</v>
      </c>
      <c r="BC2176" s="45">
        <v>0.33353650707841265</v>
      </c>
      <c r="BD2176" s="45">
        <v>0.33353650707841265</v>
      </c>
      <c r="BE2176" s="45">
        <v>0.33353650707841265</v>
      </c>
      <c r="BF2176" s="45">
        <v>0.33353650707841265</v>
      </c>
    </row>
    <row r="2177" spans="1:58" ht="13.5" thickBot="1" x14ac:dyDescent="0.25">
      <c r="A2177" s="6" t="s">
        <v>1351</v>
      </c>
      <c r="B2177" s="6" t="s">
        <v>1350</v>
      </c>
      <c r="C2177" s="6" t="s">
        <v>886</v>
      </c>
      <c r="D2177" s="6" t="s">
        <v>1351</v>
      </c>
      <c r="E2177" s="6">
        <v>10.441092864352184</v>
      </c>
      <c r="F2177" s="6" t="s">
        <v>314</v>
      </c>
      <c r="G2177" s="21" t="s">
        <v>1305</v>
      </c>
      <c r="H2177" s="21" t="s">
        <v>1159</v>
      </c>
      <c r="I2177" s="21" t="s">
        <v>1160</v>
      </c>
      <c r="J2177" s="21" t="s">
        <v>849</v>
      </c>
      <c r="K2177" s="21" t="s">
        <v>854</v>
      </c>
      <c r="L2177" s="21" t="s">
        <v>894</v>
      </c>
      <c r="M2177" s="3">
        <v>4.9556392721884857</v>
      </c>
      <c r="N2177" s="3">
        <v>10.441092864352184</v>
      </c>
      <c r="O2177" s="21" t="s">
        <v>1500</v>
      </c>
      <c r="P2177" s="21">
        <v>0</v>
      </c>
      <c r="Q2177" s="46">
        <v>6.6206347724782066E-2</v>
      </c>
      <c r="R2177" s="46">
        <v>6.5640513525833236E-2</v>
      </c>
      <c r="S2177" s="46">
        <v>6.4889536352281882E-2</v>
      </c>
      <c r="T2177" s="46">
        <v>6.4152632191809569E-2</v>
      </c>
      <c r="U2177" s="46">
        <v>6.3425902550126784E-2</v>
      </c>
      <c r="V2177" s="46">
        <v>5.6081404910192666E-2</v>
      </c>
      <c r="W2177" s="46">
        <v>4.3642092719974282E-2</v>
      </c>
      <c r="X2177" s="46">
        <v>3.3797275608907162E-2</v>
      </c>
      <c r="Y2177" s="46">
        <v>2.6006560316443279E-2</v>
      </c>
      <c r="Z2177" s="46">
        <v>1.9840950318525043E-2</v>
      </c>
      <c r="AA2177" s="46">
        <v>1.4961236732113553E-2</v>
      </c>
      <c r="AB2177" s="46">
        <v>1.1099170907495612E-2</v>
      </c>
      <c r="AC2177" s="46">
        <v>8.0425068096327372E-3</v>
      </c>
      <c r="AD2177" s="46">
        <v>5.6234195880028879E-3</v>
      </c>
      <c r="AE2177" s="46">
        <v>3.7087739117286321E-3</v>
      </c>
      <c r="AF2177" s="46">
        <v>2.1933656068899767E-3</v>
      </c>
      <c r="AG2177" s="46">
        <v>0</v>
      </c>
      <c r="AH2177" s="46">
        <v>0</v>
      </c>
      <c r="AI2177" s="46">
        <v>0</v>
      </c>
      <c r="AJ2177" s="46">
        <v>0</v>
      </c>
      <c r="AK2177" s="46">
        <v>0.45024148689681603</v>
      </c>
      <c r="AL2177" s="45">
        <v>0.45024148689681603</v>
      </c>
      <c r="AM2177" s="45">
        <v>6.6206347724782066E-2</v>
      </c>
      <c r="AN2177" s="45">
        <v>0.13184686125061529</v>
      </c>
      <c r="AO2177" s="45">
        <v>0.19673639760289718</v>
      </c>
      <c r="AP2177" s="45">
        <v>0.26088902979470674</v>
      </c>
      <c r="AQ2177" s="45">
        <v>0.32431493234483355</v>
      </c>
      <c r="AR2177" s="45">
        <v>0.3803963372550262</v>
      </c>
      <c r="AS2177" s="45">
        <v>0.42403842997500046</v>
      </c>
      <c r="AT2177" s="45">
        <v>0.45024148689681603</v>
      </c>
      <c r="AU2177" s="45">
        <v>0.45024148689681603</v>
      </c>
      <c r="AV2177" s="45">
        <v>0.45024148689681603</v>
      </c>
      <c r="AW2177" s="45">
        <v>0.45024148689681603</v>
      </c>
      <c r="AX2177" s="45">
        <v>0.45024148689681603</v>
      </c>
      <c r="AY2177" s="45">
        <v>0.45024148689681603</v>
      </c>
      <c r="AZ2177" s="45">
        <v>0.45024148689681603</v>
      </c>
      <c r="BA2177" s="45">
        <v>0.45024148689681603</v>
      </c>
      <c r="BB2177" s="45">
        <v>0.45024148689681603</v>
      </c>
      <c r="BC2177" s="45">
        <v>0.45024148689681603</v>
      </c>
      <c r="BD2177" s="45">
        <v>0.45024148689681603</v>
      </c>
      <c r="BE2177" s="45">
        <v>0.45024148689681603</v>
      </c>
      <c r="BF2177" s="45">
        <v>0.45024148689681603</v>
      </c>
    </row>
    <row r="2178" spans="1:58" ht="13.5" thickBot="1" x14ac:dyDescent="0.25">
      <c r="A2178" s="6" t="s">
        <v>1359</v>
      </c>
      <c r="B2178" s="6" t="s">
        <v>1359</v>
      </c>
      <c r="C2178" s="6" t="s">
        <v>895</v>
      </c>
      <c r="D2178" s="6" t="s">
        <v>1359</v>
      </c>
      <c r="E2178" s="6">
        <v>367.10977154565961</v>
      </c>
      <c r="F2178" s="6" t="s">
        <v>882</v>
      </c>
      <c r="G2178" s="21" t="s">
        <v>1305</v>
      </c>
      <c r="H2178" s="21" t="s">
        <v>1174</v>
      </c>
      <c r="I2178" s="21" t="s">
        <v>1160</v>
      </c>
      <c r="J2178" s="21" t="s">
        <v>849</v>
      </c>
      <c r="K2178" s="21" t="s">
        <v>850</v>
      </c>
      <c r="L2178" s="21" t="s">
        <v>896</v>
      </c>
      <c r="M2178" s="3">
        <v>246.40226992490361</v>
      </c>
      <c r="N2178" s="3">
        <v>367.10977154565961</v>
      </c>
      <c r="O2178" s="21" t="s">
        <v>1505</v>
      </c>
      <c r="P2178" s="21">
        <v>0</v>
      </c>
      <c r="Q2178" s="46">
        <v>0</v>
      </c>
      <c r="R2178" s="46">
        <v>0</v>
      </c>
      <c r="S2178" s="46">
        <v>0</v>
      </c>
      <c r="T2178" s="46">
        <v>0</v>
      </c>
      <c r="U2178" s="46">
        <v>5.8197908145848805E-3</v>
      </c>
      <c r="V2178" s="46">
        <v>1.4644709758698783E-2</v>
      </c>
      <c r="W2178" s="46">
        <v>2.533107260316448E-2</v>
      </c>
      <c r="X2178" s="46">
        <v>3.7921042825728377E-2</v>
      </c>
      <c r="Y2178" s="46">
        <v>5.246851478995937E-2</v>
      </c>
      <c r="Z2178" s="46">
        <v>6.9084413512191384E-2</v>
      </c>
      <c r="AA2178" s="46">
        <v>8.7830660351572387E-2</v>
      </c>
      <c r="AB2178" s="46">
        <v>0.10807685921418499</v>
      </c>
      <c r="AC2178" s="46">
        <v>0.12963722627692986</v>
      </c>
      <c r="AD2178" s="46">
        <v>0.15228797225989446</v>
      </c>
      <c r="AE2178" s="46">
        <v>0.17573105676449235</v>
      </c>
      <c r="AF2178" s="46">
        <v>0.19880492667535546</v>
      </c>
      <c r="AG2178" s="46">
        <v>0.21416270388131467</v>
      </c>
      <c r="AH2178" s="46">
        <v>0.22837820350012919</v>
      </c>
      <c r="AI2178" s="46">
        <v>0.2430123069785248</v>
      </c>
      <c r="AJ2178" s="46">
        <v>0.25508546866463999</v>
      </c>
      <c r="AK2178" s="46">
        <v>3.904298481631407</v>
      </c>
      <c r="AL2178" s="45">
        <v>1.9982769288713655</v>
      </c>
      <c r="AM2178" s="45">
        <v>0</v>
      </c>
      <c r="AN2178" s="45">
        <v>0</v>
      </c>
      <c r="AO2178" s="45">
        <v>0</v>
      </c>
      <c r="AP2178" s="45">
        <v>0</v>
      </c>
      <c r="AQ2178" s="45">
        <v>5.8197908145848805E-3</v>
      </c>
      <c r="AR2178" s="45">
        <v>2.0464500573283664E-2</v>
      </c>
      <c r="AS2178" s="45">
        <v>4.579557317644814E-2</v>
      </c>
      <c r="AT2178" s="45">
        <v>8.3716616002176517E-2</v>
      </c>
      <c r="AU2178" s="45">
        <v>0.1361851307921359</v>
      </c>
      <c r="AV2178" s="45">
        <v>0.20526954430432728</v>
      </c>
      <c r="AW2178" s="45">
        <v>0.2931002046558997</v>
      </c>
      <c r="AX2178" s="45">
        <v>0.40117706387008467</v>
      </c>
      <c r="AY2178" s="45">
        <v>0.53081429014701453</v>
      </c>
      <c r="AZ2178" s="45">
        <v>0.68310226240690897</v>
      </c>
      <c r="BA2178" s="45">
        <v>0.85883331917140127</v>
      </c>
      <c r="BB2178" s="45">
        <v>1.0576382458467568</v>
      </c>
      <c r="BC2178" s="45">
        <v>1.2718009497280716</v>
      </c>
      <c r="BD2178" s="45">
        <v>1.5001791532282007</v>
      </c>
      <c r="BE2178" s="45">
        <v>1.7431914602067256</v>
      </c>
      <c r="BF2178" s="45">
        <v>1.9982769288713655</v>
      </c>
    </row>
    <row r="2179" spans="1:58" ht="13.5" thickBot="1" x14ac:dyDescent="0.25">
      <c r="A2179" s="6" t="s">
        <v>1138</v>
      </c>
      <c r="B2179" s="6" t="s">
        <v>1353</v>
      </c>
      <c r="C2179" s="6" t="s">
        <v>897</v>
      </c>
      <c r="D2179" s="6" t="s">
        <v>1138</v>
      </c>
      <c r="E2179" s="6">
        <v>36.770262728615364</v>
      </c>
      <c r="F2179" s="6" t="s">
        <v>314</v>
      </c>
      <c r="G2179" s="21" t="s">
        <v>1305</v>
      </c>
      <c r="H2179" s="21" t="s">
        <v>1174</v>
      </c>
      <c r="I2179" s="21" t="s">
        <v>1160</v>
      </c>
      <c r="J2179" s="21" t="s">
        <v>849</v>
      </c>
      <c r="K2179" s="21" t="s">
        <v>850</v>
      </c>
      <c r="L2179" s="21" t="s">
        <v>898</v>
      </c>
      <c r="M2179" s="3">
        <v>32.616498966769001</v>
      </c>
      <c r="N2179" s="3">
        <v>36.770262728615364</v>
      </c>
      <c r="O2179" s="21" t="s">
        <v>1506</v>
      </c>
      <c r="P2179" s="21">
        <v>0</v>
      </c>
      <c r="Q2179" s="46">
        <v>0.12041915866537049</v>
      </c>
      <c r="R2179" s="46">
        <v>0.1420670857123052</v>
      </c>
      <c r="S2179" s="46">
        <v>0.15924229873597198</v>
      </c>
      <c r="T2179" s="46">
        <v>0.17284817791488133</v>
      </c>
      <c r="U2179" s="46">
        <v>0.18360432414074188</v>
      </c>
      <c r="V2179" s="46">
        <v>0.19208735144479383</v>
      </c>
      <c r="W2179" s="46">
        <v>0.19875540600825856</v>
      </c>
      <c r="X2179" s="46">
        <v>0.20397383612207903</v>
      </c>
      <c r="Y2179" s="46">
        <v>0.20803554563161761</v>
      </c>
      <c r="Z2179" s="46">
        <v>0.2111765548563031</v>
      </c>
      <c r="AA2179" s="46">
        <v>0.21358238029833854</v>
      </c>
      <c r="AB2179" s="46">
        <v>0.21539968055593678</v>
      </c>
      <c r="AC2179" s="46">
        <v>0.21492431689587271</v>
      </c>
      <c r="AD2179" s="46">
        <v>0.21444251799242725</v>
      </c>
      <c r="AE2179" s="46">
        <v>0.21395868938325996</v>
      </c>
      <c r="AF2179" s="46">
        <v>0.2134750348332696</v>
      </c>
      <c r="AG2179" s="46">
        <v>0.21299184894694767</v>
      </c>
      <c r="AH2179" s="46">
        <v>0.2125097483321125</v>
      </c>
      <c r="AI2179" s="46">
        <v>0.21202873055115887</v>
      </c>
      <c r="AJ2179" s="46">
        <v>0.21154879317195677</v>
      </c>
      <c r="AK2179" s="46">
        <v>3.1749597196115751</v>
      </c>
      <c r="AL2179" s="45">
        <v>3.1749597196115751</v>
      </c>
      <c r="AM2179" s="45">
        <v>0.12041915866537049</v>
      </c>
      <c r="AN2179" s="45">
        <v>0.2624862443776757</v>
      </c>
      <c r="AO2179" s="45">
        <v>0.42172854311364771</v>
      </c>
      <c r="AP2179" s="45">
        <v>0.5945767210285291</v>
      </c>
      <c r="AQ2179" s="45">
        <v>0.778181045169271</v>
      </c>
      <c r="AR2179" s="45">
        <v>0.97026839661406483</v>
      </c>
      <c r="AS2179" s="45">
        <v>1.1690238026223234</v>
      </c>
      <c r="AT2179" s="45">
        <v>1.3729976387444025</v>
      </c>
      <c r="AU2179" s="45">
        <v>1.5810331843760201</v>
      </c>
      <c r="AV2179" s="45">
        <v>1.7922097392323233</v>
      </c>
      <c r="AW2179" s="45">
        <v>2.0057921195306618</v>
      </c>
      <c r="AX2179" s="45">
        <v>2.2211918000865984</v>
      </c>
      <c r="AY2179" s="45">
        <v>2.436116116982471</v>
      </c>
      <c r="AZ2179" s="45">
        <v>2.6505586349748982</v>
      </c>
      <c r="BA2179" s="45">
        <v>2.8645173243581583</v>
      </c>
      <c r="BB2179" s="45">
        <v>3.0779923591914278</v>
      </c>
      <c r="BC2179" s="45">
        <v>3.1749597196115751</v>
      </c>
      <c r="BD2179" s="45">
        <v>3.1749597196115751</v>
      </c>
      <c r="BE2179" s="45">
        <v>3.1749597196115751</v>
      </c>
      <c r="BF2179" s="45">
        <v>3.1749597196115751</v>
      </c>
    </row>
    <row r="2180" spans="1:58" ht="13.5" thickBot="1" x14ac:dyDescent="0.25">
      <c r="A2180" s="6" t="s">
        <v>1353</v>
      </c>
      <c r="B2180" s="6" t="s">
        <v>1353</v>
      </c>
      <c r="C2180" s="6" t="s">
        <v>897</v>
      </c>
      <c r="D2180" s="6" t="s">
        <v>1353</v>
      </c>
      <c r="E2180" s="6">
        <v>34.005758778926641</v>
      </c>
      <c r="F2180" s="6" t="s">
        <v>314</v>
      </c>
      <c r="G2180" s="21" t="s">
        <v>1305</v>
      </c>
      <c r="H2180" s="21" t="s">
        <v>1174</v>
      </c>
      <c r="I2180" s="21" t="s">
        <v>1160</v>
      </c>
      <c r="J2180" s="21" t="s">
        <v>849</v>
      </c>
      <c r="K2180" s="21" t="s">
        <v>850</v>
      </c>
      <c r="L2180" s="21" t="s">
        <v>899</v>
      </c>
      <c r="M2180" s="3">
        <v>34.129657877557513</v>
      </c>
      <c r="N2180" s="3">
        <v>34.005758778926641</v>
      </c>
      <c r="O2180" s="21" t="s">
        <v>1507</v>
      </c>
      <c r="P2180" s="21">
        <v>0</v>
      </c>
      <c r="Q2180" s="46">
        <v>3.8591392967800578E-2</v>
      </c>
      <c r="R2180" s="46">
        <v>4.5529023730759746E-2</v>
      </c>
      <c r="S2180" s="46">
        <v>5.1033259123600259E-2</v>
      </c>
      <c r="T2180" s="46">
        <v>5.5393610382363075E-2</v>
      </c>
      <c r="U2180" s="46">
        <v>5.8840691979858736E-2</v>
      </c>
      <c r="V2180" s="46">
        <v>6.1559294599870189E-2</v>
      </c>
      <c r="W2180" s="46">
        <v>6.3696242879873466E-2</v>
      </c>
      <c r="X2180" s="46">
        <v>6.5368622004835453E-2</v>
      </c>
      <c r="Y2180" s="46">
        <v>6.6670300488067782E-2</v>
      </c>
      <c r="Z2180" s="46">
        <v>6.7676917065104078E-2</v>
      </c>
      <c r="AA2180" s="46">
        <v>6.8447925234190563E-2</v>
      </c>
      <c r="AB2180" s="46">
        <v>6.903032548643237E-2</v>
      </c>
      <c r="AC2180" s="46">
        <v>6.8877983068403009E-2</v>
      </c>
      <c r="AD2180" s="46">
        <v>6.8723578312379213E-2</v>
      </c>
      <c r="AE2180" s="46">
        <v>6.8568523085350705E-2</v>
      </c>
      <c r="AF2180" s="46">
        <v>6.8413523640028118E-2</v>
      </c>
      <c r="AG2180" s="46">
        <v>6.8258674389940266E-2</v>
      </c>
      <c r="AH2180" s="46">
        <v>6.8104172942800745E-2</v>
      </c>
      <c r="AI2180" s="46">
        <v>6.7950018517416791E-2</v>
      </c>
      <c r="AJ2180" s="46">
        <v>6.7796210334350224E-2</v>
      </c>
      <c r="AK2180" s="46">
        <v>1.0174968796863353</v>
      </c>
      <c r="AL2180" s="45">
        <v>1.0174968796863353</v>
      </c>
      <c r="AM2180" s="45">
        <v>3.8591392967800578E-2</v>
      </c>
      <c r="AN2180" s="45">
        <v>8.4120416698560324E-2</v>
      </c>
      <c r="AO2180" s="45">
        <v>0.13515367582216059</v>
      </c>
      <c r="AP2180" s="45">
        <v>0.19054728620452366</v>
      </c>
      <c r="AQ2180" s="45">
        <v>0.24938797818438241</v>
      </c>
      <c r="AR2180" s="45">
        <v>0.3109472727842526</v>
      </c>
      <c r="AS2180" s="45">
        <v>0.37464351566412607</v>
      </c>
      <c r="AT2180" s="45">
        <v>0.44001213766896152</v>
      </c>
      <c r="AU2180" s="45">
        <v>0.50668243815702929</v>
      </c>
      <c r="AV2180" s="45">
        <v>0.57435935522213333</v>
      </c>
      <c r="AW2180" s="45">
        <v>0.64280728045632385</v>
      </c>
      <c r="AX2180" s="45">
        <v>0.71183760594275625</v>
      </c>
      <c r="AY2180" s="45">
        <v>0.78071558901115923</v>
      </c>
      <c r="AZ2180" s="45">
        <v>0.84943916732353841</v>
      </c>
      <c r="BA2180" s="45">
        <v>0.91800769040888908</v>
      </c>
      <c r="BB2180" s="45">
        <v>0.98642121404891725</v>
      </c>
      <c r="BC2180" s="45">
        <v>1.0174968796863353</v>
      </c>
      <c r="BD2180" s="45">
        <v>1.0174968796863353</v>
      </c>
      <c r="BE2180" s="45">
        <v>1.0174968796863353</v>
      </c>
      <c r="BF2180" s="45">
        <v>1.0174968796863353</v>
      </c>
    </row>
    <row r="2181" spans="1:58" ht="13.5" thickBot="1" x14ac:dyDescent="0.25">
      <c r="A2181" s="6" t="s">
        <v>1142</v>
      </c>
      <c r="B2181" s="6" t="s">
        <v>1137</v>
      </c>
      <c r="C2181" s="6" t="s">
        <v>897</v>
      </c>
      <c r="D2181" s="6" t="s">
        <v>1142</v>
      </c>
      <c r="E2181" s="6">
        <v>29.38109509275267</v>
      </c>
      <c r="F2181" s="6" t="s">
        <v>314</v>
      </c>
      <c r="G2181" s="21" t="s">
        <v>1305</v>
      </c>
      <c r="H2181" s="21" t="s">
        <v>1174</v>
      </c>
      <c r="I2181" s="21" t="s">
        <v>1160</v>
      </c>
      <c r="J2181" s="21" t="s">
        <v>849</v>
      </c>
      <c r="K2181" s="21" t="s">
        <v>854</v>
      </c>
      <c r="L2181" s="21" t="s">
        <v>900</v>
      </c>
      <c r="M2181" s="3">
        <v>19.347021646083935</v>
      </c>
      <c r="N2181" s="3">
        <v>29.38109509275267</v>
      </c>
      <c r="O2181" s="21" t="s">
        <v>1506</v>
      </c>
      <c r="P2181" s="21">
        <v>0</v>
      </c>
      <c r="Q2181" s="46">
        <v>0.68957143260911524</v>
      </c>
      <c r="R2181" s="46">
        <v>0.80636968054475977</v>
      </c>
      <c r="S2181" s="46">
        <v>0.89602268492033821</v>
      </c>
      <c r="T2181" s="46">
        <v>0.96421970860883</v>
      </c>
      <c r="U2181" s="46">
        <v>1.0154638457422795</v>
      </c>
      <c r="V2181" s="46">
        <v>1.0533171919402118</v>
      </c>
      <c r="W2181" s="46">
        <v>1.0805987079023351</v>
      </c>
      <c r="X2181" s="46">
        <v>1.0995465968890192</v>
      </c>
      <c r="Y2181" s="46">
        <v>1.1119264160134334</v>
      </c>
      <c r="Z2181" s="46">
        <v>1.1191345877670855</v>
      </c>
      <c r="AA2181" s="46">
        <v>1.1222767071309367</v>
      </c>
      <c r="AB2181" s="46">
        <v>1.1222277065768966</v>
      </c>
      <c r="AC2181" s="46">
        <v>1.1102753911354641</v>
      </c>
      <c r="AD2181" s="46">
        <v>1.0983992598561052</v>
      </c>
      <c r="AE2181" s="46">
        <v>1.086631285574543</v>
      </c>
      <c r="AF2181" s="46">
        <v>1.0749823841574182</v>
      </c>
      <c r="AG2181" s="46">
        <v>1.0634543687311515</v>
      </c>
      <c r="AH2181" s="46">
        <v>1.0520490620513114</v>
      </c>
      <c r="AI2181" s="46">
        <v>1.0407651579575654</v>
      </c>
      <c r="AJ2181" s="46">
        <v>1.0296013641928672</v>
      </c>
      <c r="AK2181" s="46">
        <v>15.452429718718978</v>
      </c>
      <c r="AL2181" s="45">
        <v>15.452429718718978</v>
      </c>
      <c r="AM2181" s="45">
        <v>0.68957143260911524</v>
      </c>
      <c r="AN2181" s="45">
        <v>1.4959411131538749</v>
      </c>
      <c r="AO2181" s="45">
        <v>2.391963798074213</v>
      </c>
      <c r="AP2181" s="45">
        <v>3.3561835066830428</v>
      </c>
      <c r="AQ2181" s="45">
        <v>4.3716473524253221</v>
      </c>
      <c r="AR2181" s="45">
        <v>5.4249645443655341</v>
      </c>
      <c r="AS2181" s="45">
        <v>6.5055632522678692</v>
      </c>
      <c r="AT2181" s="45">
        <v>7.6051098491568885</v>
      </c>
      <c r="AU2181" s="45">
        <v>8.7170362651703215</v>
      </c>
      <c r="AV2181" s="45">
        <v>9.836170852937407</v>
      </c>
      <c r="AW2181" s="45">
        <v>10.958447560068343</v>
      </c>
      <c r="AX2181" s="45">
        <v>12.08067526664524</v>
      </c>
      <c r="AY2181" s="45">
        <v>13.190950657780704</v>
      </c>
      <c r="AZ2181" s="45">
        <v>14.289349917636809</v>
      </c>
      <c r="BA2181" s="45">
        <v>15.375981203211351</v>
      </c>
      <c r="BB2181" s="45">
        <v>15.452429718718978</v>
      </c>
      <c r="BC2181" s="45">
        <v>15.452429718718978</v>
      </c>
      <c r="BD2181" s="45">
        <v>15.452429718718978</v>
      </c>
      <c r="BE2181" s="45">
        <v>15.452429718718978</v>
      </c>
      <c r="BF2181" s="45">
        <v>15.452429718718978</v>
      </c>
    </row>
    <row r="2182" spans="1:58" ht="13.5" thickBot="1" x14ac:dyDescent="0.25">
      <c r="A2182" s="6" t="s">
        <v>1142</v>
      </c>
      <c r="B2182" s="6" t="s">
        <v>1137</v>
      </c>
      <c r="C2182" s="6" t="s">
        <v>897</v>
      </c>
      <c r="D2182" s="6" t="s">
        <v>1142</v>
      </c>
      <c r="E2182" s="6">
        <v>28.076443041035471</v>
      </c>
      <c r="F2182" s="6" t="s">
        <v>314</v>
      </c>
      <c r="G2182" s="21" t="s">
        <v>1305</v>
      </c>
      <c r="H2182" s="21" t="s">
        <v>1174</v>
      </c>
      <c r="I2182" s="21" t="s">
        <v>1160</v>
      </c>
      <c r="J2182" s="21" t="s">
        <v>849</v>
      </c>
      <c r="K2182" s="21" t="s">
        <v>854</v>
      </c>
      <c r="L2182" s="21" t="s">
        <v>901</v>
      </c>
      <c r="M2182" s="3">
        <v>19.329813639714718</v>
      </c>
      <c r="N2182" s="3">
        <v>28.076443041035471</v>
      </c>
      <c r="O2182" s="21" t="s">
        <v>1507</v>
      </c>
      <c r="P2182" s="21">
        <v>0</v>
      </c>
      <c r="Q2182" s="46">
        <v>0.21179000672252848</v>
      </c>
      <c r="R2182" s="46">
        <v>0.24766257995525942</v>
      </c>
      <c r="S2182" s="46">
        <v>0.27519795845485245</v>
      </c>
      <c r="T2182" s="46">
        <v>0.29614350147248131</v>
      </c>
      <c r="U2182" s="46">
        <v>0.31188225692950367</v>
      </c>
      <c r="V2182" s="46">
        <v>0.3235082612368409</v>
      </c>
      <c r="W2182" s="46">
        <v>0.331887309694746</v>
      </c>
      <c r="X2182" s="46">
        <v>0.33770682794347012</v>
      </c>
      <c r="Y2182" s="46">
        <v>0.34150907648741408</v>
      </c>
      <c r="Z2182" s="46">
        <v>0.34372294248007407</v>
      </c>
      <c r="AA2182" s="46">
        <v>0.34468799040654496</v>
      </c>
      <c r="AB2182" s="46">
        <v>0.34467294072905136</v>
      </c>
      <c r="AC2182" s="46">
        <v>0.34100199258940345</v>
      </c>
      <c r="AD2182" s="46">
        <v>0.33735444310497065</v>
      </c>
      <c r="AE2182" s="46">
        <v>0.3337401121823968</v>
      </c>
      <c r="AF2182" s="46">
        <v>0.33016235244239689</v>
      </c>
      <c r="AG2182" s="46">
        <v>0.32662172075557011</v>
      </c>
      <c r="AH2182" s="46">
        <v>0.32311877694994257</v>
      </c>
      <c r="AI2182" s="46">
        <v>0.31965311986083056</v>
      </c>
      <c r="AJ2182" s="46">
        <v>0.31622435259370596</v>
      </c>
      <c r="AK2182" s="46">
        <v>4.7459480472155953</v>
      </c>
      <c r="AL2182" s="45">
        <v>4.7459480472155953</v>
      </c>
      <c r="AM2182" s="45">
        <v>0.21179000672252848</v>
      </c>
      <c r="AN2182" s="45">
        <v>0.45945258667778788</v>
      </c>
      <c r="AO2182" s="45">
        <v>0.73465054513264039</v>
      </c>
      <c r="AP2182" s="45">
        <v>1.0307940466051217</v>
      </c>
      <c r="AQ2182" s="45">
        <v>1.3426763035346254</v>
      </c>
      <c r="AR2182" s="45">
        <v>1.6661845647714664</v>
      </c>
      <c r="AS2182" s="45">
        <v>1.9980718744662123</v>
      </c>
      <c r="AT2182" s="45">
        <v>2.3357787024096823</v>
      </c>
      <c r="AU2182" s="45">
        <v>2.6772877788970963</v>
      </c>
      <c r="AV2182" s="45">
        <v>3.0210107213771704</v>
      </c>
      <c r="AW2182" s="45">
        <v>3.3656987117837156</v>
      </c>
      <c r="AX2182" s="45">
        <v>3.7103716525127668</v>
      </c>
      <c r="AY2182" s="45">
        <v>4.0513736451021707</v>
      </c>
      <c r="AZ2182" s="45">
        <v>4.3887280882071416</v>
      </c>
      <c r="BA2182" s="45">
        <v>4.722468200389538</v>
      </c>
      <c r="BB2182" s="45">
        <v>4.7459480472155953</v>
      </c>
      <c r="BC2182" s="45">
        <v>4.7459480472155953</v>
      </c>
      <c r="BD2182" s="45">
        <v>4.7459480472155953</v>
      </c>
      <c r="BE2182" s="45">
        <v>4.7459480472155953</v>
      </c>
      <c r="BF2182" s="45">
        <v>4.7459480472155953</v>
      </c>
    </row>
    <row r="2183" spans="1:58" ht="13.5" thickBot="1" x14ac:dyDescent="0.25">
      <c r="A2183" s="6" t="s">
        <v>1357</v>
      </c>
      <c r="B2183" s="6" t="s">
        <v>1139</v>
      </c>
      <c r="C2183" s="6" t="s">
        <v>902</v>
      </c>
      <c r="D2183" s="6" t="s">
        <v>1357</v>
      </c>
      <c r="E2183" s="6">
        <v>81.742403903706958</v>
      </c>
      <c r="F2183" s="6" t="s">
        <v>622</v>
      </c>
      <c r="G2183" s="21" t="s">
        <v>1305</v>
      </c>
      <c r="H2183" s="21" t="s">
        <v>1172</v>
      </c>
      <c r="I2183" s="21" t="s">
        <v>1160</v>
      </c>
      <c r="J2183" s="21" t="s">
        <v>849</v>
      </c>
      <c r="K2183" s="21" t="s">
        <v>850</v>
      </c>
      <c r="L2183" s="21" t="s">
        <v>903</v>
      </c>
      <c r="M2183" s="3">
        <v>56.511893275095289</v>
      </c>
      <c r="N2183" s="3">
        <v>81.742403903706958</v>
      </c>
      <c r="O2183" s="21" t="s">
        <v>1498</v>
      </c>
      <c r="P2183" s="21">
        <v>0</v>
      </c>
      <c r="Q2183" s="46">
        <v>2.2627156413371988E-3</v>
      </c>
      <c r="R2183" s="46">
        <v>5.3413654077014141E-3</v>
      </c>
      <c r="S2183" s="46">
        <v>9.4630190419311006E-3</v>
      </c>
      <c r="T2183" s="46">
        <v>1.5028462045902552E-2</v>
      </c>
      <c r="U2183" s="46">
        <v>2.1515514204159779E-2</v>
      </c>
      <c r="V2183" s="46">
        <v>2.9720030319482147E-2</v>
      </c>
      <c r="W2183" s="46">
        <v>3.8813625947858359E-2</v>
      </c>
      <c r="X2183" s="46">
        <v>4.7352370087725255E-2</v>
      </c>
      <c r="Y2183" s="46">
        <v>5.4929157981628118E-2</v>
      </c>
      <c r="Z2183" s="46">
        <v>6.3431533403279144E-2</v>
      </c>
      <c r="AA2183" s="46">
        <v>7.1697011719673909E-2</v>
      </c>
      <c r="AB2183" s="46">
        <v>7.7217781914888317E-2</v>
      </c>
      <c r="AC2183" s="46">
        <v>7.8377885620756427E-2</v>
      </c>
      <c r="AD2183" s="46">
        <v>8.0750028618645595E-2</v>
      </c>
      <c r="AE2183" s="46">
        <v>8.2510951007401537E-2</v>
      </c>
      <c r="AF2183" s="46">
        <v>8.3629044816764336E-2</v>
      </c>
      <c r="AG2183" s="46">
        <v>8.3865030179933922E-2</v>
      </c>
      <c r="AH2183" s="46">
        <v>8.4102482928823413E-2</v>
      </c>
      <c r="AI2183" s="46">
        <v>8.4341415295620462E-2</v>
      </c>
      <c r="AJ2183" s="46">
        <v>8.4581839619517249E-2</v>
      </c>
      <c r="AK2183" s="46">
        <v>1.0989312658030304</v>
      </c>
      <c r="AL2183" s="45">
        <v>1.0989312658030304</v>
      </c>
      <c r="AM2183" s="45">
        <v>2.2627156413371988E-3</v>
      </c>
      <c r="AN2183" s="45">
        <v>7.604081049038613E-3</v>
      </c>
      <c r="AO2183" s="45">
        <v>1.7067100090969713E-2</v>
      </c>
      <c r="AP2183" s="45">
        <v>3.2095562136872265E-2</v>
      </c>
      <c r="AQ2183" s="45">
        <v>5.3611076341032043E-2</v>
      </c>
      <c r="AR2183" s="45">
        <v>8.3331106660514187E-2</v>
      </c>
      <c r="AS2183" s="45">
        <v>0.12214473260837255</v>
      </c>
      <c r="AT2183" s="45">
        <v>0.1694971026960978</v>
      </c>
      <c r="AU2183" s="45">
        <v>0.22442626067772592</v>
      </c>
      <c r="AV2183" s="45">
        <v>0.28785779408100509</v>
      </c>
      <c r="AW2183" s="45">
        <v>0.359554805800679</v>
      </c>
      <c r="AX2183" s="45">
        <v>0.43677258771556732</v>
      </c>
      <c r="AY2183" s="45">
        <v>0.51515047333632369</v>
      </c>
      <c r="AZ2183" s="45">
        <v>0.59590050195496924</v>
      </c>
      <c r="BA2183" s="45">
        <v>0.67841145296237082</v>
      </c>
      <c r="BB2183" s="45">
        <v>0.76204049777913518</v>
      </c>
      <c r="BC2183" s="45">
        <v>0.84590552795906915</v>
      </c>
      <c r="BD2183" s="45">
        <v>0.93000801088789253</v>
      </c>
      <c r="BE2183" s="45">
        <v>1.0143494261835131</v>
      </c>
      <c r="BF2183" s="45">
        <v>1.0989312658030304</v>
      </c>
    </row>
    <row r="2184" spans="1:58" ht="13.5" thickBot="1" x14ac:dyDescent="0.25">
      <c r="A2184" s="6" t="s">
        <v>1357</v>
      </c>
      <c r="B2184" s="6" t="s">
        <v>1143</v>
      </c>
      <c r="C2184" s="6" t="s">
        <v>902</v>
      </c>
      <c r="D2184" s="6" t="s">
        <v>1357</v>
      </c>
      <c r="E2184" s="6">
        <v>71.749805325966349</v>
      </c>
      <c r="F2184" s="6" t="s">
        <v>622</v>
      </c>
      <c r="G2184" s="21" t="s">
        <v>1305</v>
      </c>
      <c r="H2184" s="21" t="s">
        <v>1172</v>
      </c>
      <c r="I2184" s="21" t="s">
        <v>1160</v>
      </c>
      <c r="J2184" s="21" t="s">
        <v>849</v>
      </c>
      <c r="K2184" s="21" t="s">
        <v>852</v>
      </c>
      <c r="L2184" s="21" t="s">
        <v>904</v>
      </c>
      <c r="M2184" s="3">
        <v>49.426800347622496</v>
      </c>
      <c r="N2184" s="3">
        <v>71.749805325966349</v>
      </c>
      <c r="O2184" s="21" t="s">
        <v>1498</v>
      </c>
      <c r="P2184" s="21">
        <v>0</v>
      </c>
      <c r="Q2184" s="46">
        <v>3.9546092981762853E-4</v>
      </c>
      <c r="R2184" s="46">
        <v>1.8202025933397332E-3</v>
      </c>
      <c r="S2184" s="46">
        <v>3.8078752059569855E-3</v>
      </c>
      <c r="T2184" s="46">
        <v>6.731499587465232E-3</v>
      </c>
      <c r="U2184" s="46">
        <v>1.0446908228497458E-2</v>
      </c>
      <c r="V2184" s="46">
        <v>1.5208453624069647E-2</v>
      </c>
      <c r="W2184" s="46">
        <v>2.0072343399583314E-2</v>
      </c>
      <c r="X2184" s="46">
        <v>2.5472258150570058E-2</v>
      </c>
      <c r="Y2184" s="46">
        <v>3.1076277447998565E-2</v>
      </c>
      <c r="Z2184" s="46">
        <v>3.6223267302835239E-2</v>
      </c>
      <c r="AA2184" s="46">
        <v>4.0476277496803638E-2</v>
      </c>
      <c r="AB2184" s="46">
        <v>4.3071583514693222E-2</v>
      </c>
      <c r="AC2184" s="46">
        <v>4.4965974838328947E-2</v>
      </c>
      <c r="AD2184" s="46">
        <v>4.6099536161588538E-2</v>
      </c>
      <c r="AE2184" s="46">
        <v>4.6770211611952398E-2</v>
      </c>
      <c r="AF2184" s="46">
        <v>4.7114622383354766E-2</v>
      </c>
      <c r="AG2184" s="46">
        <v>4.6964296575147252E-2</v>
      </c>
      <c r="AH2184" s="46">
        <v>4.6819256720022309E-2</v>
      </c>
      <c r="AI2184" s="46">
        <v>4.6679287599561574E-2</v>
      </c>
      <c r="AJ2184" s="46">
        <v>4.6544182773475863E-2</v>
      </c>
      <c r="AK2184" s="46">
        <v>0.60675977614506249</v>
      </c>
      <c r="AL2184" s="45">
        <v>0.60675977614506227</v>
      </c>
      <c r="AM2184" s="45">
        <v>3.9546092981762853E-4</v>
      </c>
      <c r="AN2184" s="45">
        <v>2.2156635231573617E-3</v>
      </c>
      <c r="AO2184" s="45">
        <v>6.0235387291143472E-3</v>
      </c>
      <c r="AP2184" s="45">
        <v>1.2755038316579578E-2</v>
      </c>
      <c r="AQ2184" s="45">
        <v>2.3201946545077037E-2</v>
      </c>
      <c r="AR2184" s="45">
        <v>3.841040016914668E-2</v>
      </c>
      <c r="AS2184" s="45">
        <v>5.8482743568729997E-2</v>
      </c>
      <c r="AT2184" s="45">
        <v>8.3955001719300051E-2</v>
      </c>
      <c r="AU2184" s="45">
        <v>0.11503127916729862</v>
      </c>
      <c r="AV2184" s="45">
        <v>0.15125454647013387</v>
      </c>
      <c r="AW2184" s="45">
        <v>0.1917308239669375</v>
      </c>
      <c r="AX2184" s="45">
        <v>0.23480240748163073</v>
      </c>
      <c r="AY2184" s="45">
        <v>0.27976838231995965</v>
      </c>
      <c r="AZ2184" s="45">
        <v>0.32586791848154817</v>
      </c>
      <c r="BA2184" s="45">
        <v>0.37263813009350055</v>
      </c>
      <c r="BB2184" s="45">
        <v>0.41975275247685534</v>
      </c>
      <c r="BC2184" s="45">
        <v>0.46671704905200262</v>
      </c>
      <c r="BD2184" s="45">
        <v>0.51353630577202491</v>
      </c>
      <c r="BE2184" s="45">
        <v>0.56021559337158644</v>
      </c>
      <c r="BF2184" s="45">
        <v>0.60675977614506227</v>
      </c>
    </row>
    <row r="2185" spans="1:58" ht="13.5" thickBot="1" x14ac:dyDescent="0.25">
      <c r="A2185" s="6" t="s">
        <v>1359</v>
      </c>
      <c r="B2185" s="6" t="s">
        <v>1358</v>
      </c>
      <c r="C2185" s="6" t="s">
        <v>902</v>
      </c>
      <c r="D2185" s="6" t="s">
        <v>1359</v>
      </c>
      <c r="E2185" s="6">
        <v>154.23798394466178</v>
      </c>
      <c r="F2185" s="6" t="s">
        <v>622</v>
      </c>
      <c r="G2185" s="21" t="s">
        <v>1305</v>
      </c>
      <c r="H2185" s="21" t="s">
        <v>1172</v>
      </c>
      <c r="I2185" s="21" t="s">
        <v>1160</v>
      </c>
      <c r="J2185" s="21" t="s">
        <v>849</v>
      </c>
      <c r="K2185" s="21" t="s">
        <v>853</v>
      </c>
      <c r="L2185" s="21" t="s">
        <v>905</v>
      </c>
      <c r="M2185" s="3">
        <v>107.77561577279181</v>
      </c>
      <c r="N2185" s="3">
        <v>154.23798394466178</v>
      </c>
      <c r="O2185" s="21" t="s">
        <v>1499</v>
      </c>
      <c r="P2185" s="21">
        <v>0</v>
      </c>
      <c r="Q2185" s="46">
        <v>2.7972944589525287E-6</v>
      </c>
      <c r="R2185" s="46">
        <v>1.3288127163926299E-5</v>
      </c>
      <c r="S2185" s="46">
        <v>2.7842842125939405E-5</v>
      </c>
      <c r="T2185" s="46">
        <v>4.9519203830122585E-5</v>
      </c>
      <c r="U2185" s="46">
        <v>7.658423060768514E-5</v>
      </c>
      <c r="V2185" s="46">
        <v>1.1145447369745676E-4</v>
      </c>
      <c r="W2185" s="46">
        <v>1.4649365686435594E-4</v>
      </c>
      <c r="X2185" s="46">
        <v>1.8569071836980599E-4</v>
      </c>
      <c r="Y2185" s="46">
        <v>2.2577834146947262E-4</v>
      </c>
      <c r="Z2185" s="46">
        <v>2.6391593933660019E-4</v>
      </c>
      <c r="AA2185" s="46">
        <v>2.9546035899335988E-4</v>
      </c>
      <c r="AB2185" s="46">
        <v>3.1442369265189394E-4</v>
      </c>
      <c r="AC2185" s="46">
        <v>3.2830233770467888E-4</v>
      </c>
      <c r="AD2185" s="46">
        <v>3.3544197364251472E-4</v>
      </c>
      <c r="AE2185" s="46">
        <v>3.4217806661946207E-4</v>
      </c>
      <c r="AF2185" s="46">
        <v>3.4459922963176148E-4</v>
      </c>
      <c r="AG2185" s="46">
        <v>3.4341215840475413E-4</v>
      </c>
      <c r="AH2185" s="46">
        <v>3.4227400651002271E-4</v>
      </c>
      <c r="AI2185" s="46">
        <v>3.4118246420860866E-4</v>
      </c>
      <c r="AJ2185" s="46">
        <v>3.401353309697222E-4</v>
      </c>
      <c r="AK2185" s="46">
        <v>4.4307744472610964E-3</v>
      </c>
      <c r="AL2185" s="45">
        <v>4.4307744472610964E-3</v>
      </c>
      <c r="AM2185" s="45">
        <v>2.7972944589525287E-6</v>
      </c>
      <c r="AN2185" s="45">
        <v>1.6085421622878828E-5</v>
      </c>
      <c r="AO2185" s="45">
        <v>4.3928263748818233E-5</v>
      </c>
      <c r="AP2185" s="45">
        <v>9.3447467578940818E-5</v>
      </c>
      <c r="AQ2185" s="45">
        <v>1.7003169818662596E-4</v>
      </c>
      <c r="AR2185" s="45">
        <v>2.8148617188408271E-4</v>
      </c>
      <c r="AS2185" s="45">
        <v>4.2797982874843868E-4</v>
      </c>
      <c r="AT2185" s="45">
        <v>6.1367054711824467E-4</v>
      </c>
      <c r="AU2185" s="45">
        <v>8.3944888858771731E-4</v>
      </c>
      <c r="AV2185" s="45">
        <v>1.1033648279243176E-3</v>
      </c>
      <c r="AW2185" s="45">
        <v>1.3988251869176773E-3</v>
      </c>
      <c r="AX2185" s="45">
        <v>1.7132488795695714E-3</v>
      </c>
      <c r="AY2185" s="45">
        <v>2.0415512172742502E-3</v>
      </c>
      <c r="AZ2185" s="45">
        <v>2.376993190916765E-3</v>
      </c>
      <c r="BA2185" s="45">
        <v>2.719171257536227E-3</v>
      </c>
      <c r="BB2185" s="45">
        <v>3.0637704871679886E-3</v>
      </c>
      <c r="BC2185" s="45">
        <v>3.4071826455727428E-3</v>
      </c>
      <c r="BD2185" s="45">
        <v>3.7494566520827654E-3</v>
      </c>
      <c r="BE2185" s="45">
        <v>4.0906391162913742E-3</v>
      </c>
      <c r="BF2185" s="45">
        <v>4.4307744472610964E-3</v>
      </c>
    </row>
    <row r="2186" spans="1:58" ht="13.5" thickBot="1" x14ac:dyDescent="0.25">
      <c r="A2186" s="6" t="s">
        <v>1359</v>
      </c>
      <c r="B2186" s="6" t="s">
        <v>1145</v>
      </c>
      <c r="C2186" s="6" t="s">
        <v>902</v>
      </c>
      <c r="D2186" s="6" t="s">
        <v>1359</v>
      </c>
      <c r="E2186" s="6">
        <v>175.03624988435485</v>
      </c>
      <c r="F2186" s="6" t="s">
        <v>622</v>
      </c>
      <c r="G2186" s="21" t="s">
        <v>1305</v>
      </c>
      <c r="H2186" s="21" t="s">
        <v>1172</v>
      </c>
      <c r="I2186" s="21" t="s">
        <v>1160</v>
      </c>
      <c r="J2186" s="21" t="s">
        <v>849</v>
      </c>
      <c r="K2186" s="21" t="s">
        <v>850</v>
      </c>
      <c r="L2186" s="21" t="s">
        <v>906</v>
      </c>
      <c r="M2186" s="3">
        <v>122.52229510415913</v>
      </c>
      <c r="N2186" s="3">
        <v>175.03624988435485</v>
      </c>
      <c r="O2186" s="21" t="s">
        <v>1499</v>
      </c>
      <c r="P2186" s="21">
        <v>0</v>
      </c>
      <c r="Q2186" s="46">
        <v>1.042572459692149E-4</v>
      </c>
      <c r="R2186" s="46">
        <v>2.461096025274677E-4</v>
      </c>
      <c r="S2186" s="46">
        <v>4.3601957128069788E-4</v>
      </c>
      <c r="T2186" s="46">
        <v>6.9245380879266131E-4</v>
      </c>
      <c r="U2186" s="46">
        <v>9.9135225635846444E-4</v>
      </c>
      <c r="V2186" s="46">
        <v>1.3693848465199253E-3</v>
      </c>
      <c r="W2186" s="46">
        <v>1.7883828058091944E-3</v>
      </c>
      <c r="X2186" s="46">
        <v>2.1818153396171969E-3</v>
      </c>
      <c r="Y2186" s="46">
        <v>2.5309246243545285E-3</v>
      </c>
      <c r="Z2186" s="46">
        <v>2.9226814273144537E-3</v>
      </c>
      <c r="AA2186" s="46">
        <v>3.3035229215537918E-3</v>
      </c>
      <c r="AB2186" s="46">
        <v>3.5578988076204248E-3</v>
      </c>
      <c r="AC2186" s="46">
        <v>3.611351930585982E-3</v>
      </c>
      <c r="AD2186" s="46">
        <v>3.720651168849491E-3</v>
      </c>
      <c r="AE2186" s="46">
        <v>3.8017877090595234E-3</v>
      </c>
      <c r="AF2186" s="46">
        <v>3.8533051773484259E-3</v>
      </c>
      <c r="AG2186" s="46">
        <v>3.8641784764955373E-3</v>
      </c>
      <c r="AH2186" s="46">
        <v>3.8751193871405915E-3</v>
      </c>
      <c r="AI2186" s="46">
        <v>3.8861284728958158E-3</v>
      </c>
      <c r="AJ2186" s="46">
        <v>3.8972063023037904E-3</v>
      </c>
      <c r="AK2186" s="46">
        <v>5.063453188239718E-2</v>
      </c>
      <c r="AL2186" s="45">
        <v>5.0634531882397187E-2</v>
      </c>
      <c r="AM2186" s="45">
        <v>1.042572459692149E-4</v>
      </c>
      <c r="AN2186" s="45">
        <v>3.503668484966826E-4</v>
      </c>
      <c r="AO2186" s="45">
        <v>7.8638641977738042E-4</v>
      </c>
      <c r="AP2186" s="45">
        <v>1.4788402285700417E-3</v>
      </c>
      <c r="AQ2186" s="45">
        <v>2.4701924849285062E-3</v>
      </c>
      <c r="AR2186" s="45">
        <v>3.8395773314484315E-3</v>
      </c>
      <c r="AS2186" s="45">
        <v>5.6279601372576258E-3</v>
      </c>
      <c r="AT2186" s="45">
        <v>7.8097754768748223E-3</v>
      </c>
      <c r="AU2186" s="45">
        <v>1.0340700101229351E-2</v>
      </c>
      <c r="AV2186" s="45">
        <v>1.3263381528543804E-2</v>
      </c>
      <c r="AW2186" s="45">
        <v>1.6566904450097595E-2</v>
      </c>
      <c r="AX2186" s="45">
        <v>2.0124803257718021E-2</v>
      </c>
      <c r="AY2186" s="45">
        <v>2.3736155188304003E-2</v>
      </c>
      <c r="AZ2186" s="45">
        <v>2.7456806357153495E-2</v>
      </c>
      <c r="BA2186" s="45">
        <v>3.1258594066213015E-2</v>
      </c>
      <c r="BB2186" s="45">
        <v>3.5111899243561444E-2</v>
      </c>
      <c r="BC2186" s="45">
        <v>3.8976077720056984E-2</v>
      </c>
      <c r="BD2186" s="45">
        <v>4.2851197107197578E-2</v>
      </c>
      <c r="BE2186" s="45">
        <v>4.6737325580093393E-2</v>
      </c>
      <c r="BF2186" s="45">
        <v>5.0634531882397187E-2</v>
      </c>
    </row>
    <row r="2187" spans="1:58" ht="13.5" thickBot="1" x14ac:dyDescent="0.25">
      <c r="A2187" s="6" t="s">
        <v>1359</v>
      </c>
      <c r="B2187" s="6" t="s">
        <v>1358</v>
      </c>
      <c r="C2187" s="6" t="s">
        <v>902</v>
      </c>
      <c r="D2187" s="6" t="s">
        <v>1359</v>
      </c>
      <c r="E2187" s="6">
        <v>154.23798394466178</v>
      </c>
      <c r="F2187" s="6" t="s">
        <v>622</v>
      </c>
      <c r="G2187" s="21" t="s">
        <v>1305</v>
      </c>
      <c r="H2187" s="21" t="s">
        <v>1172</v>
      </c>
      <c r="I2187" s="21" t="s">
        <v>1160</v>
      </c>
      <c r="J2187" s="21" t="s">
        <v>849</v>
      </c>
      <c r="K2187" s="21" t="s">
        <v>852</v>
      </c>
      <c r="L2187" s="21" t="s">
        <v>905</v>
      </c>
      <c r="M2187" s="3">
        <v>107.77561577279181</v>
      </c>
      <c r="N2187" s="3">
        <v>154.23798394466178</v>
      </c>
      <c r="O2187" s="21" t="s">
        <v>1499</v>
      </c>
      <c r="P2187" s="21">
        <v>0</v>
      </c>
      <c r="Q2187" s="46">
        <v>7.0755474329801479E-6</v>
      </c>
      <c r="R2187" s="46">
        <v>3.256688288460768E-5</v>
      </c>
      <c r="S2187" s="46">
        <v>6.8130122616772055E-5</v>
      </c>
      <c r="T2187" s="46">
        <v>1.2043931785666231E-4</v>
      </c>
      <c r="U2187" s="46">
        <v>1.8691503793513153E-4</v>
      </c>
      <c r="V2187" s="46">
        <v>2.7210813227240545E-4</v>
      </c>
      <c r="W2187" s="46">
        <v>3.591323620270486E-4</v>
      </c>
      <c r="X2187" s="46">
        <v>4.5574709707123034E-4</v>
      </c>
      <c r="Y2187" s="46">
        <v>5.5601365026164862E-4</v>
      </c>
      <c r="Z2187" s="46">
        <v>6.4810307834183597E-4</v>
      </c>
      <c r="AA2187" s="46">
        <v>7.241975116762465E-4</v>
      </c>
      <c r="AB2187" s="46">
        <v>7.7063246756719887E-4</v>
      </c>
      <c r="AC2187" s="46">
        <v>8.0452672779966219E-4</v>
      </c>
      <c r="AD2187" s="46">
        <v>8.2480829370457662E-4</v>
      </c>
      <c r="AE2187" s="46">
        <v>8.3680795183356863E-4</v>
      </c>
      <c r="AF2187" s="46">
        <v>8.4297011493425847E-4</v>
      </c>
      <c r="AG2187" s="46">
        <v>8.4028050059773264E-4</v>
      </c>
      <c r="AH2187" s="46">
        <v>8.3768546200546927E-4</v>
      </c>
      <c r="AI2187" s="46">
        <v>8.3518114849103647E-4</v>
      </c>
      <c r="AJ2187" s="46">
        <v>8.327638664454122E-4</v>
      </c>
      <c r="AK2187" s="46">
        <v>1.0856085273755485E-2</v>
      </c>
      <c r="AL2187" s="45">
        <v>1.0856085273755485E-2</v>
      </c>
      <c r="AM2187" s="45">
        <v>7.0755474329801479E-6</v>
      </c>
      <c r="AN2187" s="45">
        <v>3.9642430317587828E-5</v>
      </c>
      <c r="AO2187" s="45">
        <v>1.0777255293435988E-4</v>
      </c>
      <c r="AP2187" s="45">
        <v>2.2821187079102219E-4</v>
      </c>
      <c r="AQ2187" s="45">
        <v>4.1512690872615372E-4</v>
      </c>
      <c r="AR2187" s="45">
        <v>6.8723504099855916E-4</v>
      </c>
      <c r="AS2187" s="45">
        <v>1.0463674030256078E-3</v>
      </c>
      <c r="AT2187" s="45">
        <v>1.5021145000968382E-3</v>
      </c>
      <c r="AU2187" s="45">
        <v>2.0581281503584867E-3</v>
      </c>
      <c r="AV2187" s="45">
        <v>2.7062312287003225E-3</v>
      </c>
      <c r="AW2187" s="45">
        <v>3.4304287403765692E-3</v>
      </c>
      <c r="AX2187" s="45">
        <v>4.201061207943768E-3</v>
      </c>
      <c r="AY2187" s="45">
        <v>5.0055879357434304E-3</v>
      </c>
      <c r="AZ2187" s="45">
        <v>5.8303962294480073E-3</v>
      </c>
      <c r="BA2187" s="45">
        <v>6.667204181281576E-3</v>
      </c>
      <c r="BB2187" s="45">
        <v>7.5101742962158345E-3</v>
      </c>
      <c r="BC2187" s="45">
        <v>8.3504547968135667E-3</v>
      </c>
      <c r="BD2187" s="45">
        <v>9.1881402588190365E-3</v>
      </c>
      <c r="BE2187" s="45">
        <v>1.0023321407310073E-2</v>
      </c>
      <c r="BF2187" s="45">
        <v>1.0856085273755485E-2</v>
      </c>
    </row>
    <row r="2188" spans="1:58" ht="13.5" thickBot="1" x14ac:dyDescent="0.25">
      <c r="A2188" s="6" t="s">
        <v>1359</v>
      </c>
      <c r="B2188" s="6" t="s">
        <v>1358</v>
      </c>
      <c r="C2188" s="6" t="s">
        <v>902</v>
      </c>
      <c r="D2188" s="6" t="s">
        <v>1359</v>
      </c>
      <c r="E2188" s="6">
        <v>154.23798394466178</v>
      </c>
      <c r="F2188" s="6" t="s">
        <v>622</v>
      </c>
      <c r="G2188" s="21" t="s">
        <v>1305</v>
      </c>
      <c r="H2188" s="21" t="s">
        <v>1172</v>
      </c>
      <c r="I2188" s="21" t="s">
        <v>1160</v>
      </c>
      <c r="J2188" s="21" t="s">
        <v>849</v>
      </c>
      <c r="K2188" s="21" t="s">
        <v>853</v>
      </c>
      <c r="L2188" s="21" t="s">
        <v>905</v>
      </c>
      <c r="M2188" s="3">
        <v>107.77561577279181</v>
      </c>
      <c r="N2188" s="3">
        <v>154.23798394466178</v>
      </c>
      <c r="O2188" s="21" t="s">
        <v>1499</v>
      </c>
      <c r="P2188" s="21">
        <v>0</v>
      </c>
      <c r="Q2188" s="46">
        <v>2.7972944589525287E-6</v>
      </c>
      <c r="R2188" s="46">
        <v>1.3288127163926299E-5</v>
      </c>
      <c r="S2188" s="46">
        <v>2.7842842125939405E-5</v>
      </c>
      <c r="T2188" s="46">
        <v>4.9519203830122585E-5</v>
      </c>
      <c r="U2188" s="46">
        <v>7.658423060768514E-5</v>
      </c>
      <c r="V2188" s="46">
        <v>1.1145447369745676E-4</v>
      </c>
      <c r="W2188" s="46">
        <v>1.4649365686435594E-4</v>
      </c>
      <c r="X2188" s="46">
        <v>1.8569071836980599E-4</v>
      </c>
      <c r="Y2188" s="46">
        <v>2.2577834146947262E-4</v>
      </c>
      <c r="Z2188" s="46">
        <v>2.6391593933660019E-4</v>
      </c>
      <c r="AA2188" s="46">
        <v>2.9546035899335988E-4</v>
      </c>
      <c r="AB2188" s="46">
        <v>3.1442369265189394E-4</v>
      </c>
      <c r="AC2188" s="46">
        <v>3.2830233770467888E-4</v>
      </c>
      <c r="AD2188" s="46">
        <v>3.3544197364251472E-4</v>
      </c>
      <c r="AE2188" s="46">
        <v>3.4217806661946207E-4</v>
      </c>
      <c r="AF2188" s="46">
        <v>3.4459922963176148E-4</v>
      </c>
      <c r="AG2188" s="46">
        <v>3.4341215840475413E-4</v>
      </c>
      <c r="AH2188" s="46">
        <v>3.4227400651002271E-4</v>
      </c>
      <c r="AI2188" s="46">
        <v>3.4118246420860866E-4</v>
      </c>
      <c r="AJ2188" s="46">
        <v>3.401353309697222E-4</v>
      </c>
      <c r="AK2188" s="46">
        <v>4.4307744472610964E-3</v>
      </c>
      <c r="AL2188" s="45">
        <v>4.4307744472610964E-3</v>
      </c>
      <c r="AM2188" s="45">
        <v>2.7972944589525287E-6</v>
      </c>
      <c r="AN2188" s="45">
        <v>1.6085421622878828E-5</v>
      </c>
      <c r="AO2188" s="45">
        <v>4.3928263748818233E-5</v>
      </c>
      <c r="AP2188" s="45">
        <v>9.3447467578940818E-5</v>
      </c>
      <c r="AQ2188" s="45">
        <v>1.7003169818662596E-4</v>
      </c>
      <c r="AR2188" s="45">
        <v>2.8148617188408271E-4</v>
      </c>
      <c r="AS2188" s="45">
        <v>4.2797982874843868E-4</v>
      </c>
      <c r="AT2188" s="45">
        <v>6.1367054711824467E-4</v>
      </c>
      <c r="AU2188" s="45">
        <v>8.3944888858771731E-4</v>
      </c>
      <c r="AV2188" s="45">
        <v>1.1033648279243176E-3</v>
      </c>
      <c r="AW2188" s="45">
        <v>1.3988251869176773E-3</v>
      </c>
      <c r="AX2188" s="45">
        <v>1.7132488795695714E-3</v>
      </c>
      <c r="AY2188" s="45">
        <v>2.0415512172742502E-3</v>
      </c>
      <c r="AZ2188" s="45">
        <v>2.376993190916765E-3</v>
      </c>
      <c r="BA2188" s="45">
        <v>2.719171257536227E-3</v>
      </c>
      <c r="BB2188" s="45">
        <v>3.0637704871679886E-3</v>
      </c>
      <c r="BC2188" s="45">
        <v>3.4071826455727428E-3</v>
      </c>
      <c r="BD2188" s="45">
        <v>3.7494566520827654E-3</v>
      </c>
      <c r="BE2188" s="45">
        <v>4.0906391162913742E-3</v>
      </c>
      <c r="BF2188" s="45">
        <v>4.4307744472610964E-3</v>
      </c>
    </row>
    <row r="2189" spans="1:58" ht="13.5" thickBot="1" x14ac:dyDescent="0.25">
      <c r="A2189" s="6" t="s">
        <v>1357</v>
      </c>
      <c r="B2189" s="6" t="s">
        <v>1355</v>
      </c>
      <c r="C2189" s="6" t="s">
        <v>902</v>
      </c>
      <c r="D2189" s="6" t="s">
        <v>1357</v>
      </c>
      <c r="E2189" s="6">
        <v>78.487891343361056</v>
      </c>
      <c r="F2189" s="6" t="s">
        <v>622</v>
      </c>
      <c r="G2189" s="21" t="s">
        <v>1305</v>
      </c>
      <c r="H2189" s="21" t="s">
        <v>1172</v>
      </c>
      <c r="I2189" s="21" t="s">
        <v>1160</v>
      </c>
      <c r="J2189" s="21" t="s">
        <v>849</v>
      </c>
      <c r="K2189" s="21" t="s">
        <v>850</v>
      </c>
      <c r="L2189" s="21" t="s">
        <v>907</v>
      </c>
      <c r="M2189" s="3">
        <v>54.204332959899304</v>
      </c>
      <c r="N2189" s="3">
        <v>78.487891343361056</v>
      </c>
      <c r="O2189" s="21" t="s">
        <v>1498</v>
      </c>
      <c r="P2189" s="21">
        <v>0</v>
      </c>
      <c r="Q2189" s="46">
        <v>2.2627156413371988E-3</v>
      </c>
      <c r="R2189" s="46">
        <v>5.3413654077014141E-3</v>
      </c>
      <c r="S2189" s="46">
        <v>9.4630190419311006E-3</v>
      </c>
      <c r="T2189" s="46">
        <v>1.5028462045902552E-2</v>
      </c>
      <c r="U2189" s="46">
        <v>2.1515514204159779E-2</v>
      </c>
      <c r="V2189" s="46">
        <v>2.9720030319482147E-2</v>
      </c>
      <c r="W2189" s="46">
        <v>3.8813625947858359E-2</v>
      </c>
      <c r="X2189" s="46">
        <v>4.7352370087725255E-2</v>
      </c>
      <c r="Y2189" s="46">
        <v>5.4929157981628118E-2</v>
      </c>
      <c r="Z2189" s="46">
        <v>6.3431533403279144E-2</v>
      </c>
      <c r="AA2189" s="46">
        <v>7.1697011719673909E-2</v>
      </c>
      <c r="AB2189" s="46">
        <v>7.7217781914888317E-2</v>
      </c>
      <c r="AC2189" s="46">
        <v>7.8377885620756427E-2</v>
      </c>
      <c r="AD2189" s="46">
        <v>8.0750028618645595E-2</v>
      </c>
      <c r="AE2189" s="46">
        <v>8.2510951007401537E-2</v>
      </c>
      <c r="AF2189" s="46">
        <v>8.3629044816764336E-2</v>
      </c>
      <c r="AG2189" s="46">
        <v>8.3865030179933922E-2</v>
      </c>
      <c r="AH2189" s="46">
        <v>8.4102482928823413E-2</v>
      </c>
      <c r="AI2189" s="46">
        <v>8.4341415295620462E-2</v>
      </c>
      <c r="AJ2189" s="46">
        <v>8.4581839619517249E-2</v>
      </c>
      <c r="AK2189" s="46">
        <v>1.0989312658030304</v>
      </c>
      <c r="AL2189" s="45">
        <v>1.0989312658030304</v>
      </c>
      <c r="AM2189" s="45">
        <v>2.2627156413371988E-3</v>
      </c>
      <c r="AN2189" s="45">
        <v>7.604081049038613E-3</v>
      </c>
      <c r="AO2189" s="45">
        <v>1.7067100090969713E-2</v>
      </c>
      <c r="AP2189" s="45">
        <v>3.2095562136872265E-2</v>
      </c>
      <c r="AQ2189" s="45">
        <v>5.3611076341032043E-2</v>
      </c>
      <c r="AR2189" s="45">
        <v>8.3331106660514187E-2</v>
      </c>
      <c r="AS2189" s="45">
        <v>0.12214473260837255</v>
      </c>
      <c r="AT2189" s="45">
        <v>0.1694971026960978</v>
      </c>
      <c r="AU2189" s="45">
        <v>0.22442626067772592</v>
      </c>
      <c r="AV2189" s="45">
        <v>0.28785779408100509</v>
      </c>
      <c r="AW2189" s="45">
        <v>0.359554805800679</v>
      </c>
      <c r="AX2189" s="45">
        <v>0.43677258771556732</v>
      </c>
      <c r="AY2189" s="45">
        <v>0.51515047333632369</v>
      </c>
      <c r="AZ2189" s="45">
        <v>0.59590050195496924</v>
      </c>
      <c r="BA2189" s="45">
        <v>0.67841145296237082</v>
      </c>
      <c r="BB2189" s="45">
        <v>0.76204049777913518</v>
      </c>
      <c r="BC2189" s="45">
        <v>0.84590552795906915</v>
      </c>
      <c r="BD2189" s="45">
        <v>0.93000801088789253</v>
      </c>
      <c r="BE2189" s="45">
        <v>1.0143494261835131</v>
      </c>
      <c r="BF2189" s="45">
        <v>1.0989312658030304</v>
      </c>
    </row>
    <row r="2190" spans="1:58" ht="13.5" thickBot="1" x14ac:dyDescent="0.25">
      <c r="A2190" s="6" t="s">
        <v>1356</v>
      </c>
      <c r="B2190" s="6" t="s">
        <v>1354</v>
      </c>
      <c r="C2190" s="6" t="s">
        <v>902</v>
      </c>
      <c r="D2190" s="6" t="s">
        <v>1356</v>
      </c>
      <c r="E2190" s="6">
        <v>64.892519128747978</v>
      </c>
      <c r="F2190" s="6" t="s">
        <v>622</v>
      </c>
      <c r="G2190" s="21" t="s">
        <v>1305</v>
      </c>
      <c r="H2190" s="21" t="s">
        <v>1172</v>
      </c>
      <c r="I2190" s="21" t="s">
        <v>1160</v>
      </c>
      <c r="J2190" s="21" t="s">
        <v>849</v>
      </c>
      <c r="K2190" s="21" t="s">
        <v>852</v>
      </c>
      <c r="L2190" s="21" t="s">
        <v>908</v>
      </c>
      <c r="M2190" s="3">
        <v>44.564750745650585</v>
      </c>
      <c r="N2190" s="3">
        <v>64.892519128747978</v>
      </c>
      <c r="O2190" s="21" t="s">
        <v>1498</v>
      </c>
      <c r="P2190" s="21">
        <v>0</v>
      </c>
      <c r="Q2190" s="46">
        <v>3.9546092981762853E-4</v>
      </c>
      <c r="R2190" s="46">
        <v>1.8202025933397332E-3</v>
      </c>
      <c r="S2190" s="46">
        <v>3.8078752059569855E-3</v>
      </c>
      <c r="T2190" s="46">
        <v>6.731499587465232E-3</v>
      </c>
      <c r="U2190" s="46">
        <v>1.0446908228497458E-2</v>
      </c>
      <c r="V2190" s="46">
        <v>1.5208453624069647E-2</v>
      </c>
      <c r="W2190" s="46">
        <v>2.0072343399583314E-2</v>
      </c>
      <c r="X2190" s="46">
        <v>2.5472258150570058E-2</v>
      </c>
      <c r="Y2190" s="46">
        <v>3.1076277447998565E-2</v>
      </c>
      <c r="Z2190" s="46">
        <v>3.6223267302835239E-2</v>
      </c>
      <c r="AA2190" s="46">
        <v>4.0476277496803638E-2</v>
      </c>
      <c r="AB2190" s="46">
        <v>4.3071583514693222E-2</v>
      </c>
      <c r="AC2190" s="46">
        <v>4.4965974838328947E-2</v>
      </c>
      <c r="AD2190" s="46">
        <v>4.6099536161588538E-2</v>
      </c>
      <c r="AE2190" s="46">
        <v>4.6770211611952398E-2</v>
      </c>
      <c r="AF2190" s="46">
        <v>4.7114622383354766E-2</v>
      </c>
      <c r="AG2190" s="46">
        <v>4.6964296575147252E-2</v>
      </c>
      <c r="AH2190" s="46">
        <v>4.6819256720022309E-2</v>
      </c>
      <c r="AI2190" s="46">
        <v>4.6679287599561574E-2</v>
      </c>
      <c r="AJ2190" s="46">
        <v>4.6544182773475863E-2</v>
      </c>
      <c r="AK2190" s="46">
        <v>0.60675977614506249</v>
      </c>
      <c r="AL2190" s="45">
        <v>0.60675977614506227</v>
      </c>
      <c r="AM2190" s="45">
        <v>3.9546092981762853E-4</v>
      </c>
      <c r="AN2190" s="45">
        <v>2.2156635231573617E-3</v>
      </c>
      <c r="AO2190" s="45">
        <v>6.0235387291143472E-3</v>
      </c>
      <c r="AP2190" s="45">
        <v>1.2755038316579578E-2</v>
      </c>
      <c r="AQ2190" s="45">
        <v>2.3201946545077037E-2</v>
      </c>
      <c r="AR2190" s="45">
        <v>3.841040016914668E-2</v>
      </c>
      <c r="AS2190" s="45">
        <v>5.8482743568729997E-2</v>
      </c>
      <c r="AT2190" s="45">
        <v>8.3955001719300051E-2</v>
      </c>
      <c r="AU2190" s="45">
        <v>0.11503127916729862</v>
      </c>
      <c r="AV2190" s="45">
        <v>0.15125454647013387</v>
      </c>
      <c r="AW2190" s="45">
        <v>0.1917308239669375</v>
      </c>
      <c r="AX2190" s="45">
        <v>0.23480240748163073</v>
      </c>
      <c r="AY2190" s="45">
        <v>0.27976838231995965</v>
      </c>
      <c r="AZ2190" s="45">
        <v>0.32586791848154817</v>
      </c>
      <c r="BA2190" s="45">
        <v>0.37263813009350055</v>
      </c>
      <c r="BB2190" s="45">
        <v>0.41975275247685534</v>
      </c>
      <c r="BC2190" s="45">
        <v>0.46671704905200262</v>
      </c>
      <c r="BD2190" s="45">
        <v>0.51353630577202491</v>
      </c>
      <c r="BE2190" s="45">
        <v>0.56021559337158644</v>
      </c>
      <c r="BF2190" s="45">
        <v>0.60675977614506227</v>
      </c>
    </row>
    <row r="2191" spans="1:58" ht="13.5" thickBot="1" x14ac:dyDescent="0.25">
      <c r="A2191" s="6" t="s">
        <v>1356</v>
      </c>
      <c r="B2191" s="6" t="s">
        <v>1354</v>
      </c>
      <c r="C2191" s="6" t="s">
        <v>902</v>
      </c>
      <c r="D2191" s="6" t="s">
        <v>1356</v>
      </c>
      <c r="E2191" s="6">
        <v>64.892519128747978</v>
      </c>
      <c r="F2191" s="6" t="s">
        <v>622</v>
      </c>
      <c r="G2191" s="21" t="s">
        <v>1305</v>
      </c>
      <c r="H2191" s="21" t="s">
        <v>1172</v>
      </c>
      <c r="I2191" s="21" t="s">
        <v>1160</v>
      </c>
      <c r="J2191" s="21" t="s">
        <v>849</v>
      </c>
      <c r="K2191" s="21" t="s">
        <v>853</v>
      </c>
      <c r="L2191" s="21" t="s">
        <v>908</v>
      </c>
      <c r="M2191" s="3">
        <v>44.564750745650585</v>
      </c>
      <c r="N2191" s="3">
        <v>64.892519128747978</v>
      </c>
      <c r="O2191" s="21" t="s">
        <v>1498</v>
      </c>
      <c r="P2191" s="21">
        <v>0</v>
      </c>
      <c r="Q2191" s="46">
        <v>1.5634418088342011E-4</v>
      </c>
      <c r="R2191" s="46">
        <v>7.426895478485759E-4</v>
      </c>
      <c r="S2191" s="46">
        <v>1.5561702243089635E-3</v>
      </c>
      <c r="T2191" s="46">
        <v>2.7676883769035543E-3</v>
      </c>
      <c r="U2191" s="46">
        <v>4.2803855577753704E-3</v>
      </c>
      <c r="V2191" s="46">
        <v>6.2293257473317997E-3</v>
      </c>
      <c r="W2191" s="46">
        <v>8.1877082027506393E-3</v>
      </c>
      <c r="X2191" s="46">
        <v>1.0378479522692906E-2</v>
      </c>
      <c r="Y2191" s="46">
        <v>1.2619025410531811E-2</v>
      </c>
      <c r="Z2191" s="46">
        <v>1.4750582022426746E-2</v>
      </c>
      <c r="AA2191" s="46">
        <v>1.6513637905548075E-2</v>
      </c>
      <c r="AB2191" s="46">
        <v>1.7573521629327619E-2</v>
      </c>
      <c r="AC2191" s="46">
        <v>1.8349215938378623E-2</v>
      </c>
      <c r="AD2191" s="46">
        <v>1.8748258852482401E-2</v>
      </c>
      <c r="AE2191" s="46">
        <v>1.9124747260938969E-2</v>
      </c>
      <c r="AF2191" s="46">
        <v>1.9260068998960402E-2</v>
      </c>
      <c r="AG2191" s="46">
        <v>1.9193722147972735E-2</v>
      </c>
      <c r="AH2191" s="46">
        <v>1.9130109457813068E-2</v>
      </c>
      <c r="AI2191" s="46">
        <v>1.9069101834368923E-2</v>
      </c>
      <c r="AJ2191" s="46">
        <v>1.9010576287304844E-2</v>
      </c>
      <c r="AK2191" s="46">
        <v>0.24764135910654944</v>
      </c>
      <c r="AL2191" s="45">
        <v>0.24764135910654944</v>
      </c>
      <c r="AM2191" s="45">
        <v>1.5634418088342011E-4</v>
      </c>
      <c r="AN2191" s="45">
        <v>8.9903372873199601E-4</v>
      </c>
      <c r="AO2191" s="45">
        <v>2.4552039530409595E-3</v>
      </c>
      <c r="AP2191" s="45">
        <v>5.2228923299445142E-3</v>
      </c>
      <c r="AQ2191" s="45">
        <v>9.5032778877198847E-3</v>
      </c>
      <c r="AR2191" s="45">
        <v>1.5732603635051683E-2</v>
      </c>
      <c r="AS2191" s="45">
        <v>2.392031183780232E-2</v>
      </c>
      <c r="AT2191" s="45">
        <v>3.4298791360495226E-2</v>
      </c>
      <c r="AU2191" s="45">
        <v>4.6917816771027035E-2</v>
      </c>
      <c r="AV2191" s="45">
        <v>6.1668398793453781E-2</v>
      </c>
      <c r="AW2191" s="45">
        <v>7.8182036699001853E-2</v>
      </c>
      <c r="AX2191" s="45">
        <v>9.5755558328329465E-2</v>
      </c>
      <c r="AY2191" s="45">
        <v>0.11410477426670809</v>
      </c>
      <c r="AZ2191" s="45">
        <v>0.1328530331191905</v>
      </c>
      <c r="BA2191" s="45">
        <v>0.15197778038012946</v>
      </c>
      <c r="BB2191" s="45">
        <v>0.17123784937908987</v>
      </c>
      <c r="BC2191" s="45">
        <v>0.19043157152706261</v>
      </c>
      <c r="BD2191" s="45">
        <v>0.20956168098487568</v>
      </c>
      <c r="BE2191" s="45">
        <v>0.22863078281924459</v>
      </c>
      <c r="BF2191" s="45">
        <v>0.24764135910654944</v>
      </c>
    </row>
    <row r="2192" spans="1:58" ht="13.5" thickBot="1" x14ac:dyDescent="0.25">
      <c r="A2192" s="6" t="s">
        <v>1359</v>
      </c>
      <c r="B2192" s="6" t="s">
        <v>1145</v>
      </c>
      <c r="C2192" s="6" t="s">
        <v>902</v>
      </c>
      <c r="D2192" s="6" t="s">
        <v>1359</v>
      </c>
      <c r="E2192" s="6">
        <v>168.26241450934771</v>
      </c>
      <c r="F2192" s="6" t="s">
        <v>622</v>
      </c>
      <c r="G2192" s="21" t="s">
        <v>1305</v>
      </c>
      <c r="H2192" s="21" t="s">
        <v>1172</v>
      </c>
      <c r="I2192" s="21" t="s">
        <v>1160</v>
      </c>
      <c r="J2192" s="21" t="s">
        <v>849</v>
      </c>
      <c r="K2192" s="21" t="s">
        <v>850</v>
      </c>
      <c r="L2192" s="21" t="s">
        <v>909</v>
      </c>
      <c r="M2192" s="3">
        <v>117.7194149790396</v>
      </c>
      <c r="N2192" s="3">
        <v>168.26241450934771</v>
      </c>
      <c r="O2192" s="21" t="s">
        <v>1499</v>
      </c>
      <c r="P2192" s="21">
        <v>0</v>
      </c>
      <c r="Q2192" s="46">
        <v>1.042572459692149E-4</v>
      </c>
      <c r="R2192" s="46">
        <v>2.461096025274677E-4</v>
      </c>
      <c r="S2192" s="46">
        <v>4.3601957128069788E-4</v>
      </c>
      <c r="T2192" s="46">
        <v>6.9245380879266131E-4</v>
      </c>
      <c r="U2192" s="46">
        <v>9.9135225635846444E-4</v>
      </c>
      <c r="V2192" s="46">
        <v>1.3693848465199253E-3</v>
      </c>
      <c r="W2192" s="46">
        <v>1.7883828058091944E-3</v>
      </c>
      <c r="X2192" s="46">
        <v>2.1818153396171969E-3</v>
      </c>
      <c r="Y2192" s="46">
        <v>2.5309246243545285E-3</v>
      </c>
      <c r="Z2192" s="46">
        <v>2.9226814273144537E-3</v>
      </c>
      <c r="AA2192" s="46">
        <v>3.3035229215537918E-3</v>
      </c>
      <c r="AB2192" s="46">
        <v>3.5578988076204248E-3</v>
      </c>
      <c r="AC2192" s="46">
        <v>3.611351930585982E-3</v>
      </c>
      <c r="AD2192" s="46">
        <v>3.720651168849491E-3</v>
      </c>
      <c r="AE2192" s="46">
        <v>3.8017877090595234E-3</v>
      </c>
      <c r="AF2192" s="46">
        <v>3.8533051773484259E-3</v>
      </c>
      <c r="AG2192" s="46">
        <v>3.8641784764955373E-3</v>
      </c>
      <c r="AH2192" s="46">
        <v>3.8751193871405915E-3</v>
      </c>
      <c r="AI2192" s="46">
        <v>3.8861284728958158E-3</v>
      </c>
      <c r="AJ2192" s="46">
        <v>3.8972063023037904E-3</v>
      </c>
      <c r="AK2192" s="46">
        <v>5.063453188239718E-2</v>
      </c>
      <c r="AL2192" s="45">
        <v>5.0634531882397187E-2</v>
      </c>
      <c r="AM2192" s="45">
        <v>1.042572459692149E-4</v>
      </c>
      <c r="AN2192" s="45">
        <v>3.503668484966826E-4</v>
      </c>
      <c r="AO2192" s="45">
        <v>7.8638641977738042E-4</v>
      </c>
      <c r="AP2192" s="45">
        <v>1.4788402285700417E-3</v>
      </c>
      <c r="AQ2192" s="45">
        <v>2.4701924849285062E-3</v>
      </c>
      <c r="AR2192" s="45">
        <v>3.8395773314484315E-3</v>
      </c>
      <c r="AS2192" s="45">
        <v>5.6279601372576258E-3</v>
      </c>
      <c r="AT2192" s="45">
        <v>7.8097754768748223E-3</v>
      </c>
      <c r="AU2192" s="45">
        <v>1.0340700101229351E-2</v>
      </c>
      <c r="AV2192" s="45">
        <v>1.3263381528543804E-2</v>
      </c>
      <c r="AW2192" s="45">
        <v>1.6566904450097595E-2</v>
      </c>
      <c r="AX2192" s="45">
        <v>2.0124803257718021E-2</v>
      </c>
      <c r="AY2192" s="45">
        <v>2.3736155188304003E-2</v>
      </c>
      <c r="AZ2192" s="45">
        <v>2.7456806357153495E-2</v>
      </c>
      <c r="BA2192" s="45">
        <v>3.1258594066213015E-2</v>
      </c>
      <c r="BB2192" s="45">
        <v>3.5111899243561444E-2</v>
      </c>
      <c r="BC2192" s="45">
        <v>3.8976077720056984E-2</v>
      </c>
      <c r="BD2192" s="45">
        <v>4.2851197107197578E-2</v>
      </c>
      <c r="BE2192" s="45">
        <v>4.6737325580093393E-2</v>
      </c>
      <c r="BF2192" s="45">
        <v>5.0634531882397187E-2</v>
      </c>
    </row>
    <row r="2193" spans="1:58" ht="13.5" thickBot="1" x14ac:dyDescent="0.25">
      <c r="A2193" s="6" t="s">
        <v>1359</v>
      </c>
      <c r="B2193" s="6" t="s">
        <v>1140</v>
      </c>
      <c r="C2193" s="6" t="s">
        <v>902</v>
      </c>
      <c r="D2193" s="6" t="s">
        <v>1359</v>
      </c>
      <c r="E2193" s="6">
        <v>139.96545404718023</v>
      </c>
      <c r="F2193" s="6" t="s">
        <v>622</v>
      </c>
      <c r="G2193" s="21" t="s">
        <v>1305</v>
      </c>
      <c r="H2193" s="21" t="s">
        <v>1172</v>
      </c>
      <c r="I2193" s="21" t="s">
        <v>1160</v>
      </c>
      <c r="J2193" s="21" t="s">
        <v>849</v>
      </c>
      <c r="K2193" s="21" t="s">
        <v>852</v>
      </c>
      <c r="L2193" s="21" t="s">
        <v>910</v>
      </c>
      <c r="M2193" s="3">
        <v>97.655905684662244</v>
      </c>
      <c r="N2193" s="3">
        <v>139.96545404718023</v>
      </c>
      <c r="O2193" s="21" t="s">
        <v>1499</v>
      </c>
      <c r="P2193" s="21">
        <v>0</v>
      </c>
      <c r="Q2193" s="46">
        <v>7.0755474329801479E-6</v>
      </c>
      <c r="R2193" s="46">
        <v>3.256688288460768E-5</v>
      </c>
      <c r="S2193" s="46">
        <v>6.8130122616772055E-5</v>
      </c>
      <c r="T2193" s="46">
        <v>1.2043931785666231E-4</v>
      </c>
      <c r="U2193" s="46">
        <v>1.8691503793513153E-4</v>
      </c>
      <c r="V2193" s="46">
        <v>2.7210813227240545E-4</v>
      </c>
      <c r="W2193" s="46">
        <v>3.591323620270486E-4</v>
      </c>
      <c r="X2193" s="46">
        <v>4.5574709707123034E-4</v>
      </c>
      <c r="Y2193" s="46">
        <v>5.5601365026164862E-4</v>
      </c>
      <c r="Z2193" s="46">
        <v>6.4810307834183597E-4</v>
      </c>
      <c r="AA2193" s="46">
        <v>7.241975116762465E-4</v>
      </c>
      <c r="AB2193" s="46">
        <v>7.7063246756719887E-4</v>
      </c>
      <c r="AC2193" s="46">
        <v>8.0452672779966219E-4</v>
      </c>
      <c r="AD2193" s="46">
        <v>8.2480829370457662E-4</v>
      </c>
      <c r="AE2193" s="46">
        <v>8.3680795183356863E-4</v>
      </c>
      <c r="AF2193" s="46">
        <v>8.4297011493425847E-4</v>
      </c>
      <c r="AG2193" s="46">
        <v>8.4028050059773264E-4</v>
      </c>
      <c r="AH2193" s="46">
        <v>8.3768546200546927E-4</v>
      </c>
      <c r="AI2193" s="46">
        <v>8.3518114849103647E-4</v>
      </c>
      <c r="AJ2193" s="46">
        <v>8.327638664454122E-4</v>
      </c>
      <c r="AK2193" s="46">
        <v>1.0856085273755485E-2</v>
      </c>
      <c r="AL2193" s="45">
        <v>1.0856085273755485E-2</v>
      </c>
      <c r="AM2193" s="45">
        <v>7.0755474329801479E-6</v>
      </c>
      <c r="AN2193" s="45">
        <v>3.9642430317587828E-5</v>
      </c>
      <c r="AO2193" s="45">
        <v>1.0777255293435988E-4</v>
      </c>
      <c r="AP2193" s="45">
        <v>2.2821187079102219E-4</v>
      </c>
      <c r="AQ2193" s="45">
        <v>4.1512690872615372E-4</v>
      </c>
      <c r="AR2193" s="45">
        <v>6.8723504099855916E-4</v>
      </c>
      <c r="AS2193" s="45">
        <v>1.0463674030256078E-3</v>
      </c>
      <c r="AT2193" s="45">
        <v>1.5021145000968382E-3</v>
      </c>
      <c r="AU2193" s="45">
        <v>2.0581281503584867E-3</v>
      </c>
      <c r="AV2193" s="45">
        <v>2.7062312287003225E-3</v>
      </c>
      <c r="AW2193" s="45">
        <v>3.4304287403765692E-3</v>
      </c>
      <c r="AX2193" s="45">
        <v>4.201061207943768E-3</v>
      </c>
      <c r="AY2193" s="45">
        <v>5.0055879357434304E-3</v>
      </c>
      <c r="AZ2193" s="45">
        <v>5.8303962294480073E-3</v>
      </c>
      <c r="BA2193" s="45">
        <v>6.667204181281576E-3</v>
      </c>
      <c r="BB2193" s="45">
        <v>7.5101742962158345E-3</v>
      </c>
      <c r="BC2193" s="45">
        <v>8.3504547968135667E-3</v>
      </c>
      <c r="BD2193" s="45">
        <v>9.1881402588190365E-3</v>
      </c>
      <c r="BE2193" s="45">
        <v>1.0023321407310073E-2</v>
      </c>
      <c r="BF2193" s="45">
        <v>1.0856085273755485E-2</v>
      </c>
    </row>
    <row r="2194" spans="1:58" ht="13.5" thickBot="1" x14ac:dyDescent="0.25">
      <c r="A2194" s="6" t="s">
        <v>1359</v>
      </c>
      <c r="B2194" s="6" t="s">
        <v>1140</v>
      </c>
      <c r="C2194" s="6" t="s">
        <v>902</v>
      </c>
      <c r="D2194" s="6" t="s">
        <v>1359</v>
      </c>
      <c r="E2194" s="6">
        <v>139.96545404718023</v>
      </c>
      <c r="F2194" s="6" t="s">
        <v>622</v>
      </c>
      <c r="G2194" s="21" t="s">
        <v>1305</v>
      </c>
      <c r="H2194" s="21" t="s">
        <v>1172</v>
      </c>
      <c r="I2194" s="21" t="s">
        <v>1160</v>
      </c>
      <c r="J2194" s="21" t="s">
        <v>849</v>
      </c>
      <c r="K2194" s="21" t="s">
        <v>853</v>
      </c>
      <c r="L2194" s="21" t="s">
        <v>910</v>
      </c>
      <c r="M2194" s="3">
        <v>97.655905684662244</v>
      </c>
      <c r="N2194" s="3">
        <v>139.96545404718023</v>
      </c>
      <c r="O2194" s="21" t="s">
        <v>1499</v>
      </c>
      <c r="P2194" s="21">
        <v>0</v>
      </c>
      <c r="Q2194" s="46">
        <v>2.7972944589525287E-6</v>
      </c>
      <c r="R2194" s="46">
        <v>1.3288127163926299E-5</v>
      </c>
      <c r="S2194" s="46">
        <v>2.7842842125939405E-5</v>
      </c>
      <c r="T2194" s="46">
        <v>4.9519203830122585E-5</v>
      </c>
      <c r="U2194" s="46">
        <v>7.658423060768514E-5</v>
      </c>
      <c r="V2194" s="46">
        <v>1.1145447369745676E-4</v>
      </c>
      <c r="W2194" s="46">
        <v>1.4649365686435594E-4</v>
      </c>
      <c r="X2194" s="46">
        <v>1.8569071836980599E-4</v>
      </c>
      <c r="Y2194" s="46">
        <v>2.2577834146947262E-4</v>
      </c>
      <c r="Z2194" s="46">
        <v>2.6391593933660019E-4</v>
      </c>
      <c r="AA2194" s="46">
        <v>2.9546035899335988E-4</v>
      </c>
      <c r="AB2194" s="46">
        <v>3.1442369265189394E-4</v>
      </c>
      <c r="AC2194" s="46">
        <v>3.2830233770467888E-4</v>
      </c>
      <c r="AD2194" s="46">
        <v>3.3544197364251472E-4</v>
      </c>
      <c r="AE2194" s="46">
        <v>3.4217806661946207E-4</v>
      </c>
      <c r="AF2194" s="46">
        <v>3.4459922963176148E-4</v>
      </c>
      <c r="AG2194" s="46">
        <v>3.4341215840475413E-4</v>
      </c>
      <c r="AH2194" s="46">
        <v>3.4227400651002271E-4</v>
      </c>
      <c r="AI2194" s="46">
        <v>3.4118246420860866E-4</v>
      </c>
      <c r="AJ2194" s="46">
        <v>3.401353309697222E-4</v>
      </c>
      <c r="AK2194" s="46">
        <v>4.4307744472610964E-3</v>
      </c>
      <c r="AL2194" s="45">
        <v>4.4307744472610964E-3</v>
      </c>
      <c r="AM2194" s="45">
        <v>2.7972944589525287E-6</v>
      </c>
      <c r="AN2194" s="45">
        <v>1.6085421622878828E-5</v>
      </c>
      <c r="AO2194" s="45">
        <v>4.3928263748818233E-5</v>
      </c>
      <c r="AP2194" s="45">
        <v>9.3447467578940818E-5</v>
      </c>
      <c r="AQ2194" s="45">
        <v>1.7003169818662596E-4</v>
      </c>
      <c r="AR2194" s="45">
        <v>2.8148617188408271E-4</v>
      </c>
      <c r="AS2194" s="45">
        <v>4.2797982874843868E-4</v>
      </c>
      <c r="AT2194" s="45">
        <v>6.1367054711824467E-4</v>
      </c>
      <c r="AU2194" s="45">
        <v>8.3944888858771731E-4</v>
      </c>
      <c r="AV2194" s="45">
        <v>1.1033648279243176E-3</v>
      </c>
      <c r="AW2194" s="45">
        <v>1.3988251869176773E-3</v>
      </c>
      <c r="AX2194" s="45">
        <v>1.7132488795695714E-3</v>
      </c>
      <c r="AY2194" s="45">
        <v>2.0415512172742502E-3</v>
      </c>
      <c r="AZ2194" s="45">
        <v>2.376993190916765E-3</v>
      </c>
      <c r="BA2194" s="45">
        <v>2.719171257536227E-3</v>
      </c>
      <c r="BB2194" s="45">
        <v>3.0637704871679886E-3</v>
      </c>
      <c r="BC2194" s="45">
        <v>3.4071826455727428E-3</v>
      </c>
      <c r="BD2194" s="45">
        <v>3.7494566520827654E-3</v>
      </c>
      <c r="BE2194" s="45">
        <v>4.0906391162913742E-3</v>
      </c>
      <c r="BF2194" s="45">
        <v>4.4307744472610964E-3</v>
      </c>
    </row>
    <row r="2195" spans="1:58" ht="13.5" thickBot="1" x14ac:dyDescent="0.25">
      <c r="A2195" s="6" t="s">
        <v>1358</v>
      </c>
      <c r="B2195" s="6" t="s">
        <v>1357</v>
      </c>
      <c r="C2195" s="6" t="s">
        <v>911</v>
      </c>
      <c r="D2195" s="6" t="s">
        <v>1358</v>
      </c>
      <c r="E2195" s="6">
        <v>105.1447866400634</v>
      </c>
      <c r="F2195" s="6" t="s">
        <v>314</v>
      </c>
      <c r="G2195" s="21" t="s">
        <v>1305</v>
      </c>
      <c r="H2195" s="21" t="s">
        <v>1172</v>
      </c>
      <c r="I2195" s="21" t="s">
        <v>1160</v>
      </c>
      <c r="J2195" s="21" t="s">
        <v>849</v>
      </c>
      <c r="K2195" s="21" t="s">
        <v>850</v>
      </c>
      <c r="L2195" s="21" t="s">
        <v>912</v>
      </c>
      <c r="M2195" s="3">
        <v>77.313913449230725</v>
      </c>
      <c r="N2195" s="3">
        <v>105.1447866400634</v>
      </c>
      <c r="O2195" s="21" t="s">
        <v>1500</v>
      </c>
      <c r="P2195" s="21">
        <v>0</v>
      </c>
      <c r="Q2195" s="46">
        <v>2.3066347270768571E-5</v>
      </c>
      <c r="R2195" s="46">
        <v>5.2295146408350016E-5</v>
      </c>
      <c r="S2195" s="46">
        <v>9.1426257555122048E-5</v>
      </c>
      <c r="T2195" s="46">
        <v>1.4426475105704735E-4</v>
      </c>
      <c r="U2195" s="46">
        <v>2.058530312831012E-4</v>
      </c>
      <c r="V2195" s="46">
        <v>2.8374696913073527E-4</v>
      </c>
      <c r="W2195" s="46">
        <v>3.7008185625045208E-4</v>
      </c>
      <c r="X2195" s="46">
        <v>4.5114896563006572E-4</v>
      </c>
      <c r="Y2195" s="46">
        <v>5.2308323170947228E-4</v>
      </c>
      <c r="Z2195" s="46">
        <v>6.038050553176295E-4</v>
      </c>
      <c r="AA2195" s="46">
        <v>6.8227777024786572E-4</v>
      </c>
      <c r="AB2195" s="46">
        <v>7.3469213867770995E-4</v>
      </c>
      <c r="AC2195" s="46">
        <v>7.4570620028616228E-4</v>
      </c>
      <c r="AD2195" s="46">
        <v>7.6822740161553761E-4</v>
      </c>
      <c r="AE2195" s="46">
        <v>7.849456549745749E-4</v>
      </c>
      <c r="AF2195" s="46">
        <v>7.9556087328485118E-4</v>
      </c>
      <c r="AG2195" s="46">
        <v>7.9780132585430339E-4</v>
      </c>
      <c r="AH2195" s="46">
        <v>8.0005570983061175E-4</v>
      </c>
      <c r="AI2195" s="46">
        <v>8.0232414134655716E-4</v>
      </c>
      <c r="AJ2195" s="46">
        <v>8.0460673755082339E-4</v>
      </c>
      <c r="AK2195" s="46">
        <v>1.0464969565281741E-2</v>
      </c>
      <c r="AL2195" s="45">
        <v>1.0464969565281743E-2</v>
      </c>
      <c r="AM2195" s="45">
        <v>2.3066347270768571E-5</v>
      </c>
      <c r="AN2195" s="45">
        <v>7.536149367911858E-5</v>
      </c>
      <c r="AO2195" s="45">
        <v>1.6678775123424061E-4</v>
      </c>
      <c r="AP2195" s="45">
        <v>3.1105250229128797E-4</v>
      </c>
      <c r="AQ2195" s="45">
        <v>5.1690553357438911E-4</v>
      </c>
      <c r="AR2195" s="45">
        <v>8.0065250270512439E-4</v>
      </c>
      <c r="AS2195" s="45">
        <v>1.1707343589555765E-3</v>
      </c>
      <c r="AT2195" s="45">
        <v>1.6218833245856422E-3</v>
      </c>
      <c r="AU2195" s="45">
        <v>2.1449665562951145E-3</v>
      </c>
      <c r="AV2195" s="45">
        <v>2.7487716116127441E-3</v>
      </c>
      <c r="AW2195" s="45">
        <v>3.4310493818606098E-3</v>
      </c>
      <c r="AX2195" s="45">
        <v>4.1657415205383196E-3</v>
      </c>
      <c r="AY2195" s="45">
        <v>4.9114477208244819E-3</v>
      </c>
      <c r="AZ2195" s="45">
        <v>5.6796751224400194E-3</v>
      </c>
      <c r="BA2195" s="45">
        <v>6.4646207774145944E-3</v>
      </c>
      <c r="BB2195" s="45">
        <v>7.2601816506994458E-3</v>
      </c>
      <c r="BC2195" s="45">
        <v>8.0579829765537493E-3</v>
      </c>
      <c r="BD2195" s="45">
        <v>8.8580386863843612E-3</v>
      </c>
      <c r="BE2195" s="45">
        <v>9.660362827730919E-3</v>
      </c>
      <c r="BF2195" s="45">
        <v>1.0464969565281743E-2</v>
      </c>
    </row>
    <row r="2196" spans="1:58" ht="13.5" thickBot="1" x14ac:dyDescent="0.25">
      <c r="A2196" s="6" t="s">
        <v>1358</v>
      </c>
      <c r="B2196" s="6" t="s">
        <v>1357</v>
      </c>
      <c r="C2196" s="6" t="s">
        <v>911</v>
      </c>
      <c r="D2196" s="6" t="s">
        <v>1358</v>
      </c>
      <c r="E2196" s="6">
        <v>103.79513566260115</v>
      </c>
      <c r="F2196" s="6" t="s">
        <v>314</v>
      </c>
      <c r="G2196" s="21" t="s">
        <v>1305</v>
      </c>
      <c r="H2196" s="21" t="s">
        <v>1172</v>
      </c>
      <c r="I2196" s="21" t="s">
        <v>1160</v>
      </c>
      <c r="J2196" s="21" t="s">
        <v>849</v>
      </c>
      <c r="K2196" s="21" t="s">
        <v>850</v>
      </c>
      <c r="L2196" s="21" t="s">
        <v>913</v>
      </c>
      <c r="M2196" s="3">
        <v>80.044485414558167</v>
      </c>
      <c r="N2196" s="3">
        <v>103.79513566260115</v>
      </c>
      <c r="O2196" s="21" t="s">
        <v>1500</v>
      </c>
      <c r="P2196" s="21">
        <v>0</v>
      </c>
      <c r="Q2196" s="46">
        <v>9.3523987236348986E-4</v>
      </c>
      <c r="R2196" s="46">
        <v>2.1203403156145103E-3</v>
      </c>
      <c r="S2196" s="46">
        <v>3.7069363624332059E-3</v>
      </c>
      <c r="T2196" s="46">
        <v>5.84930703510769E-3</v>
      </c>
      <c r="U2196" s="46">
        <v>8.3464434330624872E-3</v>
      </c>
      <c r="V2196" s="46">
        <v>1.1504703197183504E-2</v>
      </c>
      <c r="W2196" s="46">
        <v>1.5005206673634889E-2</v>
      </c>
      <c r="X2196" s="46">
        <v>1.8292124716577401E-2</v>
      </c>
      <c r="Y2196" s="46">
        <v>2.1208745759213068E-2</v>
      </c>
      <c r="Z2196" s="46">
        <v>2.4481663968673708E-2</v>
      </c>
      <c r="AA2196" s="46">
        <v>2.766339062152685E-2</v>
      </c>
      <c r="AB2196" s="46">
        <v>2.9788564870614057E-2</v>
      </c>
      <c r="AC2196" s="46">
        <v>3.023513707608616E-2</v>
      </c>
      <c r="AD2196" s="46">
        <v>3.1148273655948973E-2</v>
      </c>
      <c r="AE2196" s="46">
        <v>3.1826125981421469E-2</v>
      </c>
      <c r="AF2196" s="46">
        <v>3.2256526829075177E-2</v>
      </c>
      <c r="AG2196" s="46">
        <v>3.2347367418202447E-2</v>
      </c>
      <c r="AH2196" s="46">
        <v>3.2438772865172924E-2</v>
      </c>
      <c r="AI2196" s="46">
        <v>3.2530747878664834E-2</v>
      </c>
      <c r="AJ2196" s="46">
        <v>3.2623297208546842E-2</v>
      </c>
      <c r="AK2196" s="46">
        <v>0.42430891573912366</v>
      </c>
      <c r="AL2196" s="45">
        <v>0.42430891573912366</v>
      </c>
      <c r="AM2196" s="45">
        <v>9.3523987236348986E-4</v>
      </c>
      <c r="AN2196" s="45">
        <v>3.0555801879779999E-3</v>
      </c>
      <c r="AO2196" s="45">
        <v>6.7625165504112059E-3</v>
      </c>
      <c r="AP2196" s="45">
        <v>1.2611823585518895E-2</v>
      </c>
      <c r="AQ2196" s="45">
        <v>2.0958267018581382E-2</v>
      </c>
      <c r="AR2196" s="45">
        <v>3.2462970215764886E-2</v>
      </c>
      <c r="AS2196" s="45">
        <v>4.7468176889399777E-2</v>
      </c>
      <c r="AT2196" s="45">
        <v>6.5760301605977178E-2</v>
      </c>
      <c r="AU2196" s="45">
        <v>8.6969047365190247E-2</v>
      </c>
      <c r="AV2196" s="45">
        <v>0.11145071133386396</v>
      </c>
      <c r="AW2196" s="45">
        <v>0.13911410195539081</v>
      </c>
      <c r="AX2196" s="45">
        <v>0.16890266682600485</v>
      </c>
      <c r="AY2196" s="45">
        <v>0.19913780390209102</v>
      </c>
      <c r="AZ2196" s="45">
        <v>0.23028607755803998</v>
      </c>
      <c r="BA2196" s="45">
        <v>0.26211220353946146</v>
      </c>
      <c r="BB2196" s="45">
        <v>0.29436873036853661</v>
      </c>
      <c r="BC2196" s="45">
        <v>0.32671609778673905</v>
      </c>
      <c r="BD2196" s="45">
        <v>0.35915487065191198</v>
      </c>
      <c r="BE2196" s="45">
        <v>0.39168561853057682</v>
      </c>
      <c r="BF2196" s="45">
        <v>0.42430891573912366</v>
      </c>
    </row>
    <row r="2197" spans="1:58" ht="13.5" thickBot="1" x14ac:dyDescent="0.25">
      <c r="A2197" s="6" t="s">
        <v>1358</v>
      </c>
      <c r="B2197" s="6" t="s">
        <v>1357</v>
      </c>
      <c r="C2197" s="6" t="s">
        <v>911</v>
      </c>
      <c r="D2197" s="6" t="s">
        <v>1358</v>
      </c>
      <c r="E2197" s="6">
        <v>109.95116906966682</v>
      </c>
      <c r="F2197" s="6" t="s">
        <v>314</v>
      </c>
      <c r="G2197" s="21" t="s">
        <v>1305</v>
      </c>
      <c r="H2197" s="21" t="s">
        <v>1174</v>
      </c>
      <c r="I2197" s="21" t="s">
        <v>1160</v>
      </c>
      <c r="J2197" s="21" t="s">
        <v>849</v>
      </c>
      <c r="K2197" s="21" t="s">
        <v>850</v>
      </c>
      <c r="L2197" s="21" t="s">
        <v>914</v>
      </c>
      <c r="M2197" s="3">
        <v>81.124821657965256</v>
      </c>
      <c r="N2197" s="3">
        <v>109.95116906966682</v>
      </c>
      <c r="O2197" s="21" t="s">
        <v>1500</v>
      </c>
      <c r="P2197" s="21">
        <v>0</v>
      </c>
      <c r="Q2197" s="46">
        <v>1.7190675405777075E-4</v>
      </c>
      <c r="R2197" s="46">
        <v>5.9627960912530967E-4</v>
      </c>
      <c r="S2197" s="46">
        <v>1.1718655331946306E-3</v>
      </c>
      <c r="T2197" s="46">
        <v>1.9158196990011309E-3</v>
      </c>
      <c r="U2197" s="46">
        <v>2.8331159369869977E-3</v>
      </c>
      <c r="V2197" s="46">
        <v>3.9113266889099002E-3</v>
      </c>
      <c r="W2197" s="46">
        <v>5.116773525400198E-3</v>
      </c>
      <c r="X2197" s="46">
        <v>6.3941268142626798E-3</v>
      </c>
      <c r="Y2197" s="46">
        <v>7.6710402254771279E-3</v>
      </c>
      <c r="Z2197" s="46">
        <v>8.868296604715829E-3</v>
      </c>
      <c r="AA2197" s="46">
        <v>9.9136689923674404E-3</v>
      </c>
      <c r="AB2197" s="46">
        <v>1.075633368403911E-2</v>
      </c>
      <c r="AC2197" s="46">
        <v>1.137674048805673E-2</v>
      </c>
      <c r="AD2197" s="46">
        <v>1.1788246303180474E-2</v>
      </c>
      <c r="AE2197" s="46">
        <v>1.2028475020949371E-2</v>
      </c>
      <c r="AF2197" s="46">
        <v>1.3285735085220601E-2</v>
      </c>
      <c r="AG2197" s="46">
        <v>1.3182907666344112E-2</v>
      </c>
      <c r="AH2197" s="46">
        <v>1.3104696688252496E-2</v>
      </c>
      <c r="AI2197" s="46">
        <v>1.30553074003469E-2</v>
      </c>
      <c r="AJ2197" s="46">
        <v>1.2994912777269515E-2</v>
      </c>
      <c r="AK2197" s="46">
        <v>0.18507281114042273</v>
      </c>
      <c r="AL2197" s="45">
        <v>0.16013757549715835</v>
      </c>
      <c r="AM2197" s="45">
        <v>1.7190675405777075E-4</v>
      </c>
      <c r="AN2197" s="45">
        <v>7.6818636318308042E-4</v>
      </c>
      <c r="AO2197" s="45">
        <v>1.9400518963777111E-3</v>
      </c>
      <c r="AP2197" s="45">
        <v>3.855871595378842E-3</v>
      </c>
      <c r="AQ2197" s="45">
        <v>6.6889875323658393E-3</v>
      </c>
      <c r="AR2197" s="45">
        <v>1.060031422127574E-2</v>
      </c>
      <c r="AS2197" s="45">
        <v>1.5717087746675937E-2</v>
      </c>
      <c r="AT2197" s="45">
        <v>2.2111214560938619E-2</v>
      </c>
      <c r="AU2197" s="45">
        <v>2.9782254786415746E-2</v>
      </c>
      <c r="AV2197" s="45">
        <v>3.8650551391131577E-2</v>
      </c>
      <c r="AW2197" s="45">
        <v>4.8564220383499015E-2</v>
      </c>
      <c r="AX2197" s="45">
        <v>5.9320554067538125E-2</v>
      </c>
      <c r="AY2197" s="45">
        <v>7.0697294555594856E-2</v>
      </c>
      <c r="AZ2197" s="45">
        <v>8.2485540858775325E-2</v>
      </c>
      <c r="BA2197" s="45">
        <v>9.4514015879724689E-2</v>
      </c>
      <c r="BB2197" s="45">
        <v>0.10779975096494529</v>
      </c>
      <c r="BC2197" s="45">
        <v>0.1209826586312894</v>
      </c>
      <c r="BD2197" s="45">
        <v>0.13408735531954191</v>
      </c>
      <c r="BE2197" s="45">
        <v>0.14714266271988882</v>
      </c>
      <c r="BF2197" s="45">
        <v>0.16013757549715835</v>
      </c>
    </row>
    <row r="2198" spans="1:58" ht="13.5" thickBot="1" x14ac:dyDescent="0.25">
      <c r="A2198" s="6" t="s">
        <v>1140</v>
      </c>
      <c r="B2198" s="6" t="s">
        <v>1357</v>
      </c>
      <c r="C2198" s="6" t="s">
        <v>911</v>
      </c>
      <c r="D2198" s="6" t="s">
        <v>1140</v>
      </c>
      <c r="E2198" s="6">
        <v>99.160813413386578</v>
      </c>
      <c r="F2198" s="6" t="s">
        <v>314</v>
      </c>
      <c r="G2198" s="21" t="s">
        <v>1305</v>
      </c>
      <c r="H2198" s="21" t="s">
        <v>1174</v>
      </c>
      <c r="I2198" s="21" t="s">
        <v>1160</v>
      </c>
      <c r="J2198" s="21" t="s">
        <v>849</v>
      </c>
      <c r="K2198" s="21" t="s">
        <v>850</v>
      </c>
      <c r="L2198" s="21" t="s">
        <v>915</v>
      </c>
      <c r="M2198" s="3">
        <v>75.559693987183664</v>
      </c>
      <c r="N2198" s="3">
        <v>99.160813413386578</v>
      </c>
      <c r="O2198" s="21" t="s">
        <v>1500</v>
      </c>
      <c r="P2198" s="21">
        <v>0</v>
      </c>
      <c r="Q2198" s="46">
        <v>7.2315259247930572E-3</v>
      </c>
      <c r="R2198" s="46">
        <v>2.5083432442485995E-2</v>
      </c>
      <c r="S2198" s="46">
        <v>4.9296352723992E-2</v>
      </c>
      <c r="T2198" s="46">
        <v>8.0591945886547611E-2</v>
      </c>
      <c r="U2198" s="46">
        <v>0.11917944387095325</v>
      </c>
      <c r="V2198" s="46">
        <v>0.16453606204257432</v>
      </c>
      <c r="W2198" s="46">
        <v>0.2152450647040397</v>
      </c>
      <c r="X2198" s="46">
        <v>0.26897892451750854</v>
      </c>
      <c r="Y2198" s="46">
        <v>0.32269428019114327</v>
      </c>
      <c r="Z2198" s="46">
        <v>0.37305873848449767</v>
      </c>
      <c r="AA2198" s="46">
        <v>0.41703395960829936</v>
      </c>
      <c r="AB2198" s="46">
        <v>0.45248196511065197</v>
      </c>
      <c r="AC2198" s="46">
        <v>0.47858034566447077</v>
      </c>
      <c r="AD2198" s="46">
        <v>0.49589098006380555</v>
      </c>
      <c r="AE2198" s="46">
        <v>0.50599657603033632</v>
      </c>
      <c r="AF2198" s="46">
        <v>0.55888518298948431</v>
      </c>
      <c r="AG2198" s="46">
        <v>0.55455958711944098</v>
      </c>
      <c r="AH2198" s="46">
        <v>0.55126952025282516</v>
      </c>
      <c r="AI2198" s="46">
        <v>0.54919188276933006</v>
      </c>
      <c r="AJ2198" s="46">
        <v>0.54665128868449586</v>
      </c>
      <c r="AK2198" s="46">
        <v>7.7853766658087782</v>
      </c>
      <c r="AL2198" s="45">
        <v>6.736437059081676</v>
      </c>
      <c r="AM2198" s="45">
        <v>7.2315259247930572E-3</v>
      </c>
      <c r="AN2198" s="45">
        <v>3.2314958367279052E-2</v>
      </c>
      <c r="AO2198" s="45">
        <v>8.1611311091271052E-2</v>
      </c>
      <c r="AP2198" s="45">
        <v>0.16220325697781868</v>
      </c>
      <c r="AQ2198" s="45">
        <v>0.28138270084877193</v>
      </c>
      <c r="AR2198" s="45">
        <v>0.44591876289134624</v>
      </c>
      <c r="AS2198" s="45">
        <v>0.66116382759538594</v>
      </c>
      <c r="AT2198" s="45">
        <v>0.93014275211289443</v>
      </c>
      <c r="AU2198" s="45">
        <v>1.2528370323040376</v>
      </c>
      <c r="AV2198" s="45">
        <v>1.6258957707885353</v>
      </c>
      <c r="AW2198" s="45">
        <v>2.0429297303968346</v>
      </c>
      <c r="AX2198" s="45">
        <v>2.4954116955074865</v>
      </c>
      <c r="AY2198" s="45">
        <v>2.9739920411719574</v>
      </c>
      <c r="AZ2198" s="45">
        <v>3.4698830212357628</v>
      </c>
      <c r="BA2198" s="45">
        <v>3.9758795972660992</v>
      </c>
      <c r="BB2198" s="45">
        <v>4.5347647802555837</v>
      </c>
      <c r="BC2198" s="45">
        <v>5.089324367375025</v>
      </c>
      <c r="BD2198" s="45">
        <v>5.6405938876278503</v>
      </c>
      <c r="BE2198" s="45">
        <v>6.1897857703971804</v>
      </c>
      <c r="BF2198" s="45">
        <v>6.736437059081676</v>
      </c>
    </row>
    <row r="2199" spans="1:58" ht="13.5" thickBot="1" x14ac:dyDescent="0.25">
      <c r="A2199" s="6" t="s">
        <v>1350</v>
      </c>
      <c r="B2199" s="6" t="s">
        <v>1350</v>
      </c>
      <c r="C2199" s="6" t="s">
        <v>916</v>
      </c>
      <c r="D2199" s="6" t="s">
        <v>1350</v>
      </c>
      <c r="E2199" s="6">
        <v>-4.0054836262266251</v>
      </c>
      <c r="F2199" s="6" t="s">
        <v>622</v>
      </c>
      <c r="G2199" s="21" t="s">
        <v>1305</v>
      </c>
      <c r="H2199" s="21" t="s">
        <v>1172</v>
      </c>
      <c r="I2199" s="21" t="s">
        <v>1160</v>
      </c>
      <c r="J2199" s="21" t="s">
        <v>849</v>
      </c>
      <c r="K2199" s="21" t="s">
        <v>854</v>
      </c>
      <c r="L2199" s="21" t="s">
        <v>1383</v>
      </c>
      <c r="M2199" s="3">
        <v>-4.0054836262266251</v>
      </c>
      <c r="N2199" s="3">
        <v>-4.0054836262266251</v>
      </c>
      <c r="O2199" s="21" t="s">
        <v>1508</v>
      </c>
      <c r="P2199" s="21" t="s">
        <v>1509</v>
      </c>
      <c r="Q2199" s="46">
        <v>8.2041196339694051E-5</v>
      </c>
      <c r="R2199" s="46">
        <v>1.280472435652931E-4</v>
      </c>
      <c r="S2199" s="46">
        <v>1.8823747105526785E-4</v>
      </c>
      <c r="T2199" s="46">
        <v>2.58647937207677E-4</v>
      </c>
      <c r="U2199" s="46">
        <v>3.3387491788601146E-4</v>
      </c>
      <c r="V2199" s="46">
        <v>4.0602389497522987E-4</v>
      </c>
      <c r="W2199" s="46">
        <v>4.6791048328364892E-4</v>
      </c>
      <c r="X2199" s="46">
        <v>5.2226496478090711E-4</v>
      </c>
      <c r="Y2199" s="46">
        <v>5.6643721134128327E-4</v>
      </c>
      <c r="Z2199" s="46">
        <v>5.9882886835680999E-4</v>
      </c>
      <c r="AA2199" s="46">
        <v>6.2014599028344098E-4</v>
      </c>
      <c r="AB2199" s="46">
        <v>6.3213048647595897E-4</v>
      </c>
      <c r="AC2199" s="46">
        <v>6.3735339342497631E-4</v>
      </c>
      <c r="AD2199" s="46">
        <v>6.385633635138517E-4</v>
      </c>
      <c r="AE2199" s="46">
        <v>6.3675409399262869E-4</v>
      </c>
      <c r="AF2199" s="46">
        <v>6.3281028838305131E-4</v>
      </c>
      <c r="AG2199" s="46">
        <v>6.2616817426166822E-4</v>
      </c>
      <c r="AH2199" s="46">
        <v>6.1959577721285345E-4</v>
      </c>
      <c r="AI2199" s="46">
        <v>6.1309236547105682E-4</v>
      </c>
      <c r="AJ2199" s="46">
        <v>6.0665721495149858E-4</v>
      </c>
      <c r="AK2199" s="46">
        <v>9.8155853367628085E-3</v>
      </c>
      <c r="AL2199" s="45">
        <v>9.8155853367628085E-3</v>
      </c>
      <c r="AM2199" s="45">
        <v>8.2041196339694051E-5</v>
      </c>
      <c r="AN2199" s="45">
        <v>2.1008843990498715E-4</v>
      </c>
      <c r="AO2199" s="45">
        <v>3.9832591096025498E-4</v>
      </c>
      <c r="AP2199" s="45">
        <v>6.5697384816793198E-4</v>
      </c>
      <c r="AQ2199" s="45">
        <v>9.9084876605394349E-4</v>
      </c>
      <c r="AR2199" s="45">
        <v>1.3968726610291734E-3</v>
      </c>
      <c r="AS2199" s="45">
        <v>1.8647831443128224E-3</v>
      </c>
      <c r="AT2199" s="45">
        <v>2.3870481090937294E-3</v>
      </c>
      <c r="AU2199" s="45">
        <v>2.9534853204350128E-3</v>
      </c>
      <c r="AV2199" s="45">
        <v>3.5523141887918229E-3</v>
      </c>
      <c r="AW2199" s="45">
        <v>4.1724601790752635E-3</v>
      </c>
      <c r="AX2199" s="45">
        <v>4.8045906655512227E-3</v>
      </c>
      <c r="AY2199" s="45">
        <v>5.4419440589761987E-3</v>
      </c>
      <c r="AZ2199" s="45">
        <v>6.0805074224900505E-3</v>
      </c>
      <c r="BA2199" s="45">
        <v>6.7172615164826791E-3</v>
      </c>
      <c r="BB2199" s="45">
        <v>7.3500718048657302E-3</v>
      </c>
      <c r="BC2199" s="45">
        <v>7.9762399791273985E-3</v>
      </c>
      <c r="BD2199" s="45">
        <v>8.5958357563402522E-3</v>
      </c>
      <c r="BE2199" s="45">
        <v>9.2089281218113092E-3</v>
      </c>
      <c r="BF2199" s="45">
        <v>9.8155853367628085E-3</v>
      </c>
    </row>
    <row r="2200" spans="1:58" ht="13.5" thickBot="1" x14ac:dyDescent="0.25">
      <c r="A2200" s="6" t="s">
        <v>1350</v>
      </c>
      <c r="B2200" s="6" t="s">
        <v>1350</v>
      </c>
      <c r="C2200" s="6" t="s">
        <v>916</v>
      </c>
      <c r="D2200" s="6" t="s">
        <v>1350</v>
      </c>
      <c r="E2200" s="6">
        <v>-4.0054834709286258</v>
      </c>
      <c r="F2200" s="6" t="s">
        <v>622</v>
      </c>
      <c r="G2200" s="21" t="s">
        <v>1305</v>
      </c>
      <c r="H2200" s="21" t="s">
        <v>1172</v>
      </c>
      <c r="I2200" s="21" t="s">
        <v>1160</v>
      </c>
      <c r="J2200" s="21" t="s">
        <v>849</v>
      </c>
      <c r="K2200" s="21" t="s">
        <v>850</v>
      </c>
      <c r="L2200" s="21" t="s">
        <v>1384</v>
      </c>
      <c r="M2200" s="3">
        <v>-4.0054834709286258</v>
      </c>
      <c r="N2200" s="3">
        <v>-4.0054834709286258</v>
      </c>
      <c r="O2200" s="21" t="s">
        <v>1508</v>
      </c>
      <c r="P2200" s="21" t="s">
        <v>1509</v>
      </c>
      <c r="Q2200" s="46">
        <v>2.6729638341099473E-3</v>
      </c>
      <c r="R2200" s="46">
        <v>4.0304620226083113E-3</v>
      </c>
      <c r="S2200" s="46">
        <v>5.7182212644904364E-3</v>
      </c>
      <c r="T2200" s="46">
        <v>7.7692545452960225E-3</v>
      </c>
      <c r="U2200" s="46">
        <v>9.8216282641106524E-3</v>
      </c>
      <c r="V2200" s="46">
        <v>1.2067001979870328E-2</v>
      </c>
      <c r="W2200" s="46">
        <v>1.412596989575692E-2</v>
      </c>
      <c r="X2200" s="46">
        <v>1.5581847945341282E-2</v>
      </c>
      <c r="Y2200" s="46">
        <v>1.6492108355225403E-2</v>
      </c>
      <c r="Z2200" s="46">
        <v>1.7538917736401493E-2</v>
      </c>
      <c r="AA2200" s="46">
        <v>1.8501852043532101E-2</v>
      </c>
      <c r="AB2200" s="46">
        <v>1.8898717764872588E-2</v>
      </c>
      <c r="AC2200" s="46">
        <v>1.8493334160050171E-2</v>
      </c>
      <c r="AD2200" s="46">
        <v>1.8579416844155684E-2</v>
      </c>
      <c r="AE2200" s="46">
        <v>1.8701051994489307E-2</v>
      </c>
      <c r="AF2200" s="46">
        <v>1.8832818585919828E-2</v>
      </c>
      <c r="AG2200" s="46">
        <v>1.8883581394649462E-2</v>
      </c>
      <c r="AH2200" s="46">
        <v>1.893465985270425E-2</v>
      </c>
      <c r="AI2200" s="46">
        <v>1.8986056591349942E-2</v>
      </c>
      <c r="AJ2200" s="46">
        <v>1.9037774264870033E-2</v>
      </c>
      <c r="AK2200" s="46">
        <v>0.29366763933980417</v>
      </c>
      <c r="AL2200" s="45">
        <v>0.29366763933980417</v>
      </c>
      <c r="AM2200" s="45">
        <v>2.6729638341099473E-3</v>
      </c>
      <c r="AN2200" s="45">
        <v>6.7034258567182587E-3</v>
      </c>
      <c r="AO2200" s="45">
        <v>1.2421647121208695E-2</v>
      </c>
      <c r="AP2200" s="45">
        <v>2.0190901666504717E-2</v>
      </c>
      <c r="AQ2200" s="45">
        <v>3.0012529930615369E-2</v>
      </c>
      <c r="AR2200" s="45">
        <v>4.2079531910485697E-2</v>
      </c>
      <c r="AS2200" s="45">
        <v>5.6205501806242619E-2</v>
      </c>
      <c r="AT2200" s="45">
        <v>7.1787349751583907E-2</v>
      </c>
      <c r="AU2200" s="45">
        <v>8.8279458106809316E-2</v>
      </c>
      <c r="AV2200" s="45">
        <v>0.10581837584321081</v>
      </c>
      <c r="AW2200" s="45">
        <v>0.12432022788674291</v>
      </c>
      <c r="AX2200" s="45">
        <v>0.1432189456516155</v>
      </c>
      <c r="AY2200" s="45">
        <v>0.16171227981166567</v>
      </c>
      <c r="AZ2200" s="45">
        <v>0.18029169665582134</v>
      </c>
      <c r="BA2200" s="45">
        <v>0.19899274865031064</v>
      </c>
      <c r="BB2200" s="45">
        <v>0.21782556723623048</v>
      </c>
      <c r="BC2200" s="45">
        <v>0.23670914863087994</v>
      </c>
      <c r="BD2200" s="45">
        <v>0.2556438084835842</v>
      </c>
      <c r="BE2200" s="45">
        <v>0.27462986507493414</v>
      </c>
      <c r="BF2200" s="45">
        <v>0.29366763933980417</v>
      </c>
    </row>
    <row r="2201" spans="1:58" ht="13.5" thickBot="1" x14ac:dyDescent="0.25">
      <c r="A2201" s="6" t="s">
        <v>1351</v>
      </c>
      <c r="B2201" s="6" t="s">
        <v>1350</v>
      </c>
      <c r="C2201" s="6" t="s">
        <v>916</v>
      </c>
      <c r="D2201" s="6" t="s">
        <v>1351</v>
      </c>
      <c r="E2201" s="6">
        <v>12.806148871819195</v>
      </c>
      <c r="F2201" s="6" t="s">
        <v>622</v>
      </c>
      <c r="G2201" s="21" t="s">
        <v>1305</v>
      </c>
      <c r="H2201" s="21" t="s">
        <v>1172</v>
      </c>
      <c r="I2201" s="21" t="s">
        <v>1160</v>
      </c>
      <c r="J2201" s="21" t="s">
        <v>849</v>
      </c>
      <c r="K2201" s="21" t="s">
        <v>854</v>
      </c>
      <c r="L2201" s="21" t="s">
        <v>1385</v>
      </c>
      <c r="M2201" s="3">
        <v>-3.9202190065966791</v>
      </c>
      <c r="N2201" s="3">
        <v>12.806148871819195</v>
      </c>
      <c r="O2201" s="21" t="s">
        <v>1508</v>
      </c>
      <c r="P2201" s="21" t="s">
        <v>1509</v>
      </c>
      <c r="Q2201" s="46">
        <v>6.0255159619692131E-7</v>
      </c>
      <c r="R2201" s="46">
        <v>9.4044302668893831E-7</v>
      </c>
      <c r="S2201" s="46">
        <v>1.3825101742640731E-6</v>
      </c>
      <c r="T2201" s="46">
        <v>1.899639868392832E-6</v>
      </c>
      <c r="U2201" s="46">
        <v>2.4521444551997187E-6</v>
      </c>
      <c r="V2201" s="46">
        <v>2.9820426435328144E-6</v>
      </c>
      <c r="W2201" s="46">
        <v>3.4365687137527054E-6</v>
      </c>
      <c r="X2201" s="46">
        <v>3.8357752227731351E-6</v>
      </c>
      <c r="Y2201" s="46">
        <v>4.1601983036160097E-6</v>
      </c>
      <c r="Z2201" s="46">
        <v>4.3980988402848727E-6</v>
      </c>
      <c r="AA2201" s="46">
        <v>4.5546624499869088E-6</v>
      </c>
      <c r="AB2201" s="46">
        <v>4.6426825866084879E-6</v>
      </c>
      <c r="AC2201" s="46">
        <v>4.6810422285850347E-6</v>
      </c>
      <c r="AD2201" s="46">
        <v>4.6899288543405119E-6</v>
      </c>
      <c r="AE2201" s="46">
        <v>4.6766406736873502E-6</v>
      </c>
      <c r="AF2201" s="46">
        <v>4.6476753919610586E-6</v>
      </c>
      <c r="AG2201" s="46">
        <v>4.5988923823936423E-6</v>
      </c>
      <c r="AH2201" s="46">
        <v>4.5506214098909272E-6</v>
      </c>
      <c r="AI2201" s="46">
        <v>4.5028571000005645E-6</v>
      </c>
      <c r="AJ2201" s="46">
        <v>4.4555941346816229E-6</v>
      </c>
      <c r="AK2201" s="46">
        <v>7.2090570056838128E-5</v>
      </c>
      <c r="AL2201" s="45">
        <v>7.2090570056838128E-5</v>
      </c>
      <c r="AM2201" s="45">
        <v>6.0255159619692131E-7</v>
      </c>
      <c r="AN2201" s="45">
        <v>1.5429946228858597E-6</v>
      </c>
      <c r="AO2201" s="45">
        <v>2.925504797149933E-6</v>
      </c>
      <c r="AP2201" s="45">
        <v>4.8251446655427646E-6</v>
      </c>
      <c r="AQ2201" s="45">
        <v>7.2772891207424838E-6</v>
      </c>
      <c r="AR2201" s="45">
        <v>1.0259331764275297E-5</v>
      </c>
      <c r="AS2201" s="45">
        <v>1.3695900478028003E-5</v>
      </c>
      <c r="AT2201" s="45">
        <v>1.7531675700801137E-5</v>
      </c>
      <c r="AU2201" s="45">
        <v>2.1691874004417145E-5</v>
      </c>
      <c r="AV2201" s="45">
        <v>2.6089972844702017E-5</v>
      </c>
      <c r="AW2201" s="45">
        <v>3.0644635294688926E-5</v>
      </c>
      <c r="AX2201" s="45">
        <v>3.5287317881297412E-5</v>
      </c>
      <c r="AY2201" s="45">
        <v>3.9968360109882446E-5</v>
      </c>
      <c r="AZ2201" s="45">
        <v>4.4658288964222957E-5</v>
      </c>
      <c r="BA2201" s="45">
        <v>4.9334929637910305E-5</v>
      </c>
      <c r="BB2201" s="45">
        <v>5.3982605029871363E-5</v>
      </c>
      <c r="BC2201" s="45">
        <v>5.8581497412265003E-5</v>
      </c>
      <c r="BD2201" s="45">
        <v>6.3132118822155936E-5</v>
      </c>
      <c r="BE2201" s="45">
        <v>6.7634975922156506E-5</v>
      </c>
      <c r="BF2201" s="45">
        <v>7.2090570056838128E-5</v>
      </c>
    </row>
    <row r="2202" spans="1:58" ht="13.5" thickBot="1" x14ac:dyDescent="0.25">
      <c r="A2202" s="6" t="s">
        <v>1351</v>
      </c>
      <c r="B2202" s="6" t="s">
        <v>1350</v>
      </c>
      <c r="C2202" s="6" t="s">
        <v>916</v>
      </c>
      <c r="D2202" s="6" t="s">
        <v>1351</v>
      </c>
      <c r="E2202" s="6">
        <v>12.888875899391374</v>
      </c>
      <c r="F2202" s="6" t="s">
        <v>622</v>
      </c>
      <c r="G2202" s="21" t="s">
        <v>1305</v>
      </c>
      <c r="H2202" s="21" t="s">
        <v>1172</v>
      </c>
      <c r="I2202" s="21" t="s">
        <v>1160</v>
      </c>
      <c r="J2202" s="21" t="s">
        <v>849</v>
      </c>
      <c r="K2202" s="21" t="s">
        <v>850</v>
      </c>
      <c r="L2202" s="21" t="s">
        <v>1386</v>
      </c>
      <c r="M2202" s="3">
        <v>-3.9206086918032916</v>
      </c>
      <c r="N2202" s="3">
        <v>12.888875899391374</v>
      </c>
      <c r="O2202" s="21" t="s">
        <v>1508</v>
      </c>
      <c r="P2202" s="21" t="s">
        <v>1509</v>
      </c>
      <c r="Q2202" s="46">
        <v>3.7965936230427265E-4</v>
      </c>
      <c r="R2202" s="46">
        <v>5.7247412844423778E-4</v>
      </c>
      <c r="S2202" s="46">
        <v>8.1219813417867282E-4</v>
      </c>
      <c r="T2202" s="46">
        <v>1.103520439972152E-3</v>
      </c>
      <c r="U2202" s="46">
        <v>1.3950331373576263E-3</v>
      </c>
      <c r="V2202" s="46">
        <v>1.7139589462973328E-3</v>
      </c>
      <c r="W2202" s="46">
        <v>2.0064082626610746E-3</v>
      </c>
      <c r="X2202" s="46">
        <v>2.2131965943416043E-3</v>
      </c>
      <c r="Y2202" s="46">
        <v>2.3424871153495349E-3</v>
      </c>
      <c r="Z2202" s="46">
        <v>2.4911726220667564E-3</v>
      </c>
      <c r="AA2202" s="46">
        <v>2.6279447774999213E-3</v>
      </c>
      <c r="AB2202" s="46">
        <v>2.6843143343049142E-3</v>
      </c>
      <c r="AC2202" s="46">
        <v>2.6267349241642108E-3</v>
      </c>
      <c r="AD2202" s="46">
        <v>2.6389618374265148E-3</v>
      </c>
      <c r="AE2202" s="46">
        <v>2.6562385109901976E-3</v>
      </c>
      <c r="AF2202" s="46">
        <v>2.6749542225299977E-3</v>
      </c>
      <c r="AG2202" s="46">
        <v>2.6821644119628392E-3</v>
      </c>
      <c r="AH2202" s="46">
        <v>2.6894194352314288E-3</v>
      </c>
      <c r="AI2202" s="46">
        <v>2.6967196660724647E-3</v>
      </c>
      <c r="AJ2202" s="46">
        <v>2.7040654814920119E-3</v>
      </c>
      <c r="AK2202" s="46">
        <v>4.1711626344647763E-2</v>
      </c>
      <c r="AL2202" s="45">
        <v>4.1711626344647763E-2</v>
      </c>
      <c r="AM2202" s="45">
        <v>3.7965936230427265E-4</v>
      </c>
      <c r="AN2202" s="45">
        <v>9.5213349074851038E-4</v>
      </c>
      <c r="AO2202" s="45">
        <v>1.7643316249271832E-3</v>
      </c>
      <c r="AP2202" s="45">
        <v>2.8678520648993352E-3</v>
      </c>
      <c r="AQ2202" s="45">
        <v>4.2628852022569613E-3</v>
      </c>
      <c r="AR2202" s="45">
        <v>5.9768441485542941E-3</v>
      </c>
      <c r="AS2202" s="45">
        <v>7.9832524112153688E-3</v>
      </c>
      <c r="AT2202" s="45">
        <v>1.0196449005556973E-2</v>
      </c>
      <c r="AU2202" s="45">
        <v>1.2538936120906508E-2</v>
      </c>
      <c r="AV2202" s="45">
        <v>1.5030108742973263E-2</v>
      </c>
      <c r="AW2202" s="45">
        <v>1.7658053520473185E-2</v>
      </c>
      <c r="AX2202" s="45">
        <v>2.0342367854778099E-2</v>
      </c>
      <c r="AY2202" s="45">
        <v>2.2969102778942312E-2</v>
      </c>
      <c r="AZ2202" s="45">
        <v>2.5608064616368827E-2</v>
      </c>
      <c r="BA2202" s="45">
        <v>2.8264303127359024E-2</v>
      </c>
      <c r="BB2202" s="45">
        <v>3.0939257349889022E-2</v>
      </c>
      <c r="BC2202" s="45">
        <v>3.3621421761851858E-2</v>
      </c>
      <c r="BD2202" s="45">
        <v>3.6310841197083284E-2</v>
      </c>
      <c r="BE2202" s="45">
        <v>3.9007560863155752E-2</v>
      </c>
      <c r="BF2202" s="45">
        <v>4.1711626344647763E-2</v>
      </c>
    </row>
    <row r="2203" spans="1:58" ht="13.5" thickBot="1" x14ac:dyDescent="0.25">
      <c r="A2203" s="6" t="s">
        <v>1351</v>
      </c>
      <c r="B2203" s="6" t="s">
        <v>1350</v>
      </c>
      <c r="C2203" s="6" t="s">
        <v>916</v>
      </c>
      <c r="D2203" s="6" t="s">
        <v>1351</v>
      </c>
      <c r="E2203" s="6">
        <v>12.748954765044607</v>
      </c>
      <c r="F2203" s="6" t="s">
        <v>622</v>
      </c>
      <c r="G2203" s="21" t="s">
        <v>1305</v>
      </c>
      <c r="H2203" s="21" t="s">
        <v>1172</v>
      </c>
      <c r="I2203" s="21" t="s">
        <v>1160</v>
      </c>
      <c r="J2203" s="21" t="s">
        <v>849</v>
      </c>
      <c r="K2203" s="21" t="s">
        <v>854</v>
      </c>
      <c r="L2203" s="21" t="s">
        <v>1387</v>
      </c>
      <c r="M2203" s="3">
        <v>-3.9608846327329648</v>
      </c>
      <c r="N2203" s="3">
        <v>12.748954765044607</v>
      </c>
      <c r="O2203" s="21" t="s">
        <v>1508</v>
      </c>
      <c r="P2203" s="21" t="s">
        <v>1509</v>
      </c>
      <c r="Q2203" s="46">
        <v>4.3596873337298498E-6</v>
      </c>
      <c r="R2203" s="46">
        <v>6.8044588669720909E-6</v>
      </c>
      <c r="S2203" s="46">
        <v>1.0002980879204118E-5</v>
      </c>
      <c r="T2203" s="46">
        <v>1.3744608636260027E-5</v>
      </c>
      <c r="U2203" s="46">
        <v>1.7742187041383721E-5</v>
      </c>
      <c r="V2203" s="46">
        <v>2.1576199654449967E-5</v>
      </c>
      <c r="W2203" s="46">
        <v>2.486486665607227E-5</v>
      </c>
      <c r="X2203" s="46">
        <v>2.7753275834479108E-5</v>
      </c>
      <c r="Y2203" s="46">
        <v>3.0100598794450256E-5</v>
      </c>
      <c r="Z2203" s="46">
        <v>3.1821898618314328E-5</v>
      </c>
      <c r="AA2203" s="46">
        <v>3.2954695196149491E-5</v>
      </c>
      <c r="AB2203" s="46">
        <v>3.3591553976649442E-5</v>
      </c>
      <c r="AC2203" s="46">
        <v>3.3869100408037391E-5</v>
      </c>
      <c r="AD2203" s="46">
        <v>3.3933398486393299E-5</v>
      </c>
      <c r="AE2203" s="46">
        <v>3.3837253503544445E-5</v>
      </c>
      <c r="AF2203" s="46">
        <v>3.3627678800469957E-5</v>
      </c>
      <c r="AG2203" s="46">
        <v>3.3274715385793715E-5</v>
      </c>
      <c r="AH2203" s="46">
        <v>3.2925456751785991E-5</v>
      </c>
      <c r="AI2203" s="46">
        <v>3.2579864012263463E-5</v>
      </c>
      <c r="AJ2203" s="46">
        <v>3.2237898689200643E-5</v>
      </c>
      <c r="AK2203" s="46">
        <v>5.2160237752560347E-4</v>
      </c>
      <c r="AL2203" s="45">
        <v>5.2160237752560347E-4</v>
      </c>
      <c r="AM2203" s="45">
        <v>4.3596873337298498E-6</v>
      </c>
      <c r="AN2203" s="45">
        <v>1.1164146200701941E-5</v>
      </c>
      <c r="AO2203" s="45">
        <v>2.1167127079906059E-5</v>
      </c>
      <c r="AP2203" s="45">
        <v>3.4911735716166088E-5</v>
      </c>
      <c r="AQ2203" s="45">
        <v>5.2653922757549813E-5</v>
      </c>
      <c r="AR2203" s="45">
        <v>7.423012241199978E-5</v>
      </c>
      <c r="AS2203" s="45">
        <v>9.9094989068072056E-5</v>
      </c>
      <c r="AT2203" s="45">
        <v>1.2684826490255116E-4</v>
      </c>
      <c r="AU2203" s="45">
        <v>1.5694886369700141E-4</v>
      </c>
      <c r="AV2203" s="45">
        <v>1.8877076231531574E-4</v>
      </c>
      <c r="AW2203" s="45">
        <v>2.2172545751146522E-4</v>
      </c>
      <c r="AX2203" s="45">
        <v>2.5531701148811468E-4</v>
      </c>
      <c r="AY2203" s="45">
        <v>2.8918611189615204E-4</v>
      </c>
      <c r="AZ2203" s="45">
        <v>3.2311951038254533E-4</v>
      </c>
      <c r="BA2203" s="45">
        <v>3.5695676388608976E-4</v>
      </c>
      <c r="BB2203" s="45">
        <v>3.9058444268655975E-4</v>
      </c>
      <c r="BC2203" s="45">
        <v>4.2385915807235345E-4</v>
      </c>
      <c r="BD2203" s="45">
        <v>4.5678461482413942E-4</v>
      </c>
      <c r="BE2203" s="45">
        <v>4.8936447883640287E-4</v>
      </c>
      <c r="BF2203" s="45">
        <v>5.2160237752560347E-4</v>
      </c>
    </row>
    <row r="2204" spans="1:58" ht="13.5" thickBot="1" x14ac:dyDescent="0.25">
      <c r="A2204" s="6" t="s">
        <v>1351</v>
      </c>
      <c r="B2204" s="6" t="s">
        <v>1350</v>
      </c>
      <c r="C2204" s="6" t="s">
        <v>916</v>
      </c>
      <c r="D2204" s="6" t="s">
        <v>1351</v>
      </c>
      <c r="E2204" s="6">
        <v>12.879183868850006</v>
      </c>
      <c r="F2204" s="6" t="s">
        <v>622</v>
      </c>
      <c r="G2204" s="21" t="s">
        <v>1305</v>
      </c>
      <c r="H2204" s="21" t="s">
        <v>1172</v>
      </c>
      <c r="I2204" s="21" t="s">
        <v>1160</v>
      </c>
      <c r="J2204" s="21" t="s">
        <v>849</v>
      </c>
      <c r="K2204" s="21" t="s">
        <v>850</v>
      </c>
      <c r="L2204" s="21" t="s">
        <v>1388</v>
      </c>
      <c r="M2204" s="3">
        <v>-3.9605335355872806</v>
      </c>
      <c r="N2204" s="3">
        <v>12.879183868850006</v>
      </c>
      <c r="O2204" s="21" t="s">
        <v>1508</v>
      </c>
      <c r="P2204" s="21" t="s">
        <v>1509</v>
      </c>
      <c r="Q2204" s="46">
        <v>6.1070150038993506E-4</v>
      </c>
      <c r="R2204" s="46">
        <v>9.2085391244777404E-4</v>
      </c>
      <c r="S2204" s="46">
        <v>1.3064622353742995E-3</v>
      </c>
      <c r="T2204" s="46">
        <v>1.7750690627295774E-3</v>
      </c>
      <c r="U2204" s="46">
        <v>2.2439821446973785E-3</v>
      </c>
      <c r="V2204" s="46">
        <v>2.7569906185315038E-3</v>
      </c>
      <c r="W2204" s="46">
        <v>3.2274103000253908E-3</v>
      </c>
      <c r="X2204" s="46">
        <v>3.5600399068760197E-3</v>
      </c>
      <c r="Y2204" s="46">
        <v>3.7680103219515739E-3</v>
      </c>
      <c r="Z2204" s="46">
        <v>4.0071785634176503E-3</v>
      </c>
      <c r="AA2204" s="46">
        <v>4.2271835700837508E-3</v>
      </c>
      <c r="AB2204" s="46">
        <v>4.3178568849947521E-3</v>
      </c>
      <c r="AC2204" s="46">
        <v>4.225237459120265E-3</v>
      </c>
      <c r="AD2204" s="46">
        <v>4.2449050743980955E-3</v>
      </c>
      <c r="AE2204" s="46">
        <v>4.272695487370008E-3</v>
      </c>
      <c r="AF2204" s="46">
        <v>4.3028006665202078E-3</v>
      </c>
      <c r="AG2204" s="46">
        <v>4.314398624958549E-3</v>
      </c>
      <c r="AH2204" s="46">
        <v>4.3260687009145328E-3</v>
      </c>
      <c r="AI2204" s="46">
        <v>4.3378114955627545E-3</v>
      </c>
      <c r="AJ2204" s="46">
        <v>4.3496276153367477E-3</v>
      </c>
      <c r="AK2204" s="46">
        <v>6.7095284145700762E-2</v>
      </c>
      <c r="AL2204" s="45">
        <v>6.7095284145700762E-2</v>
      </c>
      <c r="AM2204" s="45">
        <v>6.1070150038993506E-4</v>
      </c>
      <c r="AN2204" s="45">
        <v>1.5315554128377091E-3</v>
      </c>
      <c r="AO2204" s="45">
        <v>2.8380176482120083E-3</v>
      </c>
      <c r="AP2204" s="45">
        <v>4.6130867109415857E-3</v>
      </c>
      <c r="AQ2204" s="45">
        <v>6.8570688556389642E-3</v>
      </c>
      <c r="AR2204" s="45">
        <v>9.614059474170468E-3</v>
      </c>
      <c r="AS2204" s="45">
        <v>1.2841469774195858E-2</v>
      </c>
      <c r="AT2204" s="45">
        <v>1.6401509681071878E-2</v>
      </c>
      <c r="AU2204" s="45">
        <v>2.0169520003023453E-2</v>
      </c>
      <c r="AV2204" s="45">
        <v>2.4176698566441102E-2</v>
      </c>
      <c r="AW2204" s="45">
        <v>2.8403882136524852E-2</v>
      </c>
      <c r="AX2204" s="45">
        <v>3.2721739021519605E-2</v>
      </c>
      <c r="AY2204" s="45">
        <v>3.6946976480639868E-2</v>
      </c>
      <c r="AZ2204" s="45">
        <v>4.119188155503796E-2</v>
      </c>
      <c r="BA2204" s="45">
        <v>4.5464577042407965E-2</v>
      </c>
      <c r="BB2204" s="45">
        <v>4.9767377708928175E-2</v>
      </c>
      <c r="BC2204" s="45">
        <v>5.4081776333886722E-2</v>
      </c>
      <c r="BD2204" s="45">
        <v>5.8407845034801252E-2</v>
      </c>
      <c r="BE2204" s="45">
        <v>6.2745656530364013E-2</v>
      </c>
      <c r="BF2204" s="45">
        <v>6.7095284145700762E-2</v>
      </c>
    </row>
    <row r="2205" spans="1:58" ht="13.5" thickBot="1" x14ac:dyDescent="0.25">
      <c r="A2205" s="6" t="s">
        <v>1350</v>
      </c>
      <c r="B2205" s="6" t="s">
        <v>1350</v>
      </c>
      <c r="C2205" s="6" t="s">
        <v>916</v>
      </c>
      <c r="D2205" s="6" t="s">
        <v>1350</v>
      </c>
      <c r="E2205" s="6">
        <v>2.2916250870168531</v>
      </c>
      <c r="F2205" s="6" t="s">
        <v>622</v>
      </c>
      <c r="G2205" s="21" t="s">
        <v>1305</v>
      </c>
      <c r="H2205" s="21" t="s">
        <v>1172</v>
      </c>
      <c r="I2205" s="21" t="s">
        <v>1160</v>
      </c>
      <c r="J2205" s="21" t="s">
        <v>849</v>
      </c>
      <c r="K2205" s="21" t="s">
        <v>854</v>
      </c>
      <c r="L2205" s="21" t="s">
        <v>1389</v>
      </c>
      <c r="M2205" s="3">
        <v>-4.8722639585638952</v>
      </c>
      <c r="N2205" s="3">
        <v>2.2916250870168531</v>
      </c>
      <c r="O2205" s="21" t="s">
        <v>1508</v>
      </c>
      <c r="P2205" s="21" t="s">
        <v>1509</v>
      </c>
      <c r="Q2205" s="46">
        <v>9.9682868256426658E-6</v>
      </c>
      <c r="R2205" s="46">
        <v>1.5558179403025129E-5</v>
      </c>
      <c r="S2205" s="46">
        <v>2.2871498546208502E-5</v>
      </c>
      <c r="T2205" s="46">
        <v>3.1426611750900188E-5</v>
      </c>
      <c r="U2205" s="46">
        <v>4.0566947995191385E-5</v>
      </c>
      <c r="V2205" s="46">
        <v>4.9333296243261452E-5</v>
      </c>
      <c r="W2205" s="46">
        <v>5.6852729045831507E-5</v>
      </c>
      <c r="X2205" s="46">
        <v>6.3456985029378238E-5</v>
      </c>
      <c r="Y2205" s="46">
        <v>6.8824064534456071E-5</v>
      </c>
      <c r="Z2205" s="46">
        <v>7.2759761992495034E-5</v>
      </c>
      <c r="AA2205" s="46">
        <v>7.5349865442254739E-5</v>
      </c>
      <c r="AB2205" s="46">
        <v>7.6806022846556769E-5</v>
      </c>
      <c r="AC2205" s="46">
        <v>7.7440623959830124E-5</v>
      </c>
      <c r="AD2205" s="46">
        <v>7.7587639476844484E-5</v>
      </c>
      <c r="AE2205" s="46">
        <v>7.7367807022698308E-5</v>
      </c>
      <c r="AF2205" s="46">
        <v>7.6888621110561325E-5</v>
      </c>
      <c r="AG2205" s="46">
        <v>7.6081581456770148E-5</v>
      </c>
      <c r="AH2205" s="46">
        <v>7.5283012666484334E-5</v>
      </c>
      <c r="AI2205" s="46">
        <v>7.4492825827678882E-5</v>
      </c>
      <c r="AJ2205" s="46">
        <v>7.3710932961568824E-5</v>
      </c>
      <c r="AK2205" s="46">
        <v>1.192627294137638E-3</v>
      </c>
      <c r="AL2205" s="45">
        <v>1.192627294137638E-3</v>
      </c>
      <c r="AM2205" s="45">
        <v>9.9682868256426658E-6</v>
      </c>
      <c r="AN2205" s="45">
        <v>2.5526466228667793E-5</v>
      </c>
      <c r="AO2205" s="45">
        <v>4.8397964774876299E-5</v>
      </c>
      <c r="AP2205" s="45">
        <v>7.9824576525776487E-5</v>
      </c>
      <c r="AQ2205" s="45">
        <v>1.2039152452096787E-4</v>
      </c>
      <c r="AR2205" s="45">
        <v>1.6972482076422932E-4</v>
      </c>
      <c r="AS2205" s="45">
        <v>2.2657754981006081E-4</v>
      </c>
      <c r="AT2205" s="45">
        <v>2.9003453483943906E-4</v>
      </c>
      <c r="AU2205" s="45">
        <v>3.5885859937389512E-4</v>
      </c>
      <c r="AV2205" s="45">
        <v>4.3161836136639014E-4</v>
      </c>
      <c r="AW2205" s="45">
        <v>5.0696822680864489E-4</v>
      </c>
      <c r="AX2205" s="45">
        <v>5.8377424965520169E-4</v>
      </c>
      <c r="AY2205" s="45">
        <v>6.612148736150318E-4</v>
      </c>
      <c r="AZ2205" s="45">
        <v>7.3880251309187627E-4</v>
      </c>
      <c r="BA2205" s="45">
        <v>8.1617032011457456E-4</v>
      </c>
      <c r="BB2205" s="45">
        <v>8.9305894122513588E-4</v>
      </c>
      <c r="BC2205" s="45">
        <v>9.6914052268190607E-4</v>
      </c>
      <c r="BD2205" s="45">
        <v>1.0444235353483905E-3</v>
      </c>
      <c r="BE2205" s="45">
        <v>1.1189163611760693E-3</v>
      </c>
      <c r="BF2205" s="45">
        <v>1.192627294137638E-3</v>
      </c>
    </row>
    <row r="2206" spans="1:58" ht="13.5" thickBot="1" x14ac:dyDescent="0.25">
      <c r="A2206" s="6" t="s">
        <v>1350</v>
      </c>
      <c r="B2206" s="6" t="s">
        <v>1350</v>
      </c>
      <c r="C2206" s="6" t="s">
        <v>916</v>
      </c>
      <c r="D2206" s="6" t="s">
        <v>1350</v>
      </c>
      <c r="E2206" s="6">
        <v>2.0537699471488713</v>
      </c>
      <c r="F2206" s="6" t="s">
        <v>622</v>
      </c>
      <c r="G2206" s="21" t="s">
        <v>1305</v>
      </c>
      <c r="H2206" s="21" t="s">
        <v>1172</v>
      </c>
      <c r="I2206" s="21" t="s">
        <v>1160</v>
      </c>
      <c r="J2206" s="21" t="s">
        <v>849</v>
      </c>
      <c r="K2206" s="21" t="s">
        <v>850</v>
      </c>
      <c r="L2206" s="21" t="s">
        <v>1390</v>
      </c>
      <c r="M2206" s="3">
        <v>-4.8520438645631279</v>
      </c>
      <c r="N2206" s="3">
        <v>2.0537699471488713</v>
      </c>
      <c r="O2206" s="21" t="s">
        <v>1508</v>
      </c>
      <c r="P2206" s="21" t="s">
        <v>1509</v>
      </c>
      <c r="Q2206" s="46">
        <v>4.1957493232187929E-4</v>
      </c>
      <c r="R2206" s="46">
        <v>6.3266132103313299E-4</v>
      </c>
      <c r="S2206" s="46">
        <v>8.9758876249405276E-4</v>
      </c>
      <c r="T2206" s="46">
        <v>1.2195393025657927E-3</v>
      </c>
      <c r="U2206" s="46">
        <v>1.5417002510911559E-3</v>
      </c>
      <c r="V2206" s="46">
        <v>1.8941563946442157E-3</v>
      </c>
      <c r="W2206" s="46">
        <v>2.2173524337887932E-3</v>
      </c>
      <c r="X2206" s="46">
        <v>2.4458815019071695E-3</v>
      </c>
      <c r="Y2206" s="46">
        <v>2.5887650100933509E-3</v>
      </c>
      <c r="Z2206" s="46">
        <v>2.7530826000494897E-3</v>
      </c>
      <c r="AA2206" s="46">
        <v>2.9042343259310607E-3</v>
      </c>
      <c r="AB2206" s="46">
        <v>2.9665303084084123E-3</v>
      </c>
      <c r="AC2206" s="46">
        <v>2.9028972744005277E-3</v>
      </c>
      <c r="AD2206" s="46">
        <v>2.9164096668604441E-3</v>
      </c>
      <c r="AE2206" s="46">
        <v>2.9355027272744789E-3</v>
      </c>
      <c r="AF2206" s="46">
        <v>2.9561861192367034E-3</v>
      </c>
      <c r="AG2206" s="46">
        <v>2.9641543535111098E-3</v>
      </c>
      <c r="AH2206" s="46">
        <v>2.9721721352363828E-3</v>
      </c>
      <c r="AI2206" s="46">
        <v>2.9802398774421116E-3</v>
      </c>
      <c r="AJ2206" s="46">
        <v>2.9883579967709723E-3</v>
      </c>
      <c r="AK2206" s="46">
        <v>4.6096987295061238E-2</v>
      </c>
      <c r="AL2206" s="45">
        <v>4.6096987295061238E-2</v>
      </c>
      <c r="AM2206" s="45">
        <v>4.1957493232187929E-4</v>
      </c>
      <c r="AN2206" s="45">
        <v>1.0522362533550123E-3</v>
      </c>
      <c r="AO2206" s="45">
        <v>1.9498250158490652E-3</v>
      </c>
      <c r="AP2206" s="45">
        <v>3.1693643184148579E-3</v>
      </c>
      <c r="AQ2206" s="45">
        <v>4.7110645695060136E-3</v>
      </c>
      <c r="AR2206" s="45">
        <v>6.6052209641502295E-3</v>
      </c>
      <c r="AS2206" s="45">
        <v>8.8225733979390222E-3</v>
      </c>
      <c r="AT2206" s="45">
        <v>1.1268454899846191E-2</v>
      </c>
      <c r="AU2206" s="45">
        <v>1.3857219909939543E-2</v>
      </c>
      <c r="AV2206" s="45">
        <v>1.6610302509989031E-2</v>
      </c>
      <c r="AW2206" s="45">
        <v>1.9514536835920093E-2</v>
      </c>
      <c r="AX2206" s="45">
        <v>2.2481067144328504E-2</v>
      </c>
      <c r="AY2206" s="45">
        <v>2.5383964418729033E-2</v>
      </c>
      <c r="AZ2206" s="45">
        <v>2.8300374085589476E-2</v>
      </c>
      <c r="BA2206" s="45">
        <v>3.1235876812863956E-2</v>
      </c>
      <c r="BB2206" s="45">
        <v>3.4192062932100656E-2</v>
      </c>
      <c r="BC2206" s="45">
        <v>3.7156217285611769E-2</v>
      </c>
      <c r="BD2206" s="45">
        <v>4.0128389420848148E-2</v>
      </c>
      <c r="BE2206" s="45">
        <v>4.3108629298290263E-2</v>
      </c>
      <c r="BF2206" s="45">
        <v>4.6096987295061238E-2</v>
      </c>
    </row>
    <row r="2207" spans="1:58" ht="13.5" thickBot="1" x14ac:dyDescent="0.25">
      <c r="A2207" s="6" t="s">
        <v>1141</v>
      </c>
      <c r="B2207" s="6" t="s">
        <v>1350</v>
      </c>
      <c r="C2207" s="6" t="s">
        <v>916</v>
      </c>
      <c r="D2207" s="6" t="s">
        <v>1141</v>
      </c>
      <c r="E2207" s="6">
        <v>8.7237209311261292</v>
      </c>
      <c r="F2207" s="6" t="s">
        <v>622</v>
      </c>
      <c r="G2207" s="21" t="s">
        <v>1305</v>
      </c>
      <c r="H2207" s="21" t="s">
        <v>1172</v>
      </c>
      <c r="I2207" s="21" t="s">
        <v>1160</v>
      </c>
      <c r="J2207" s="21" t="s">
        <v>849</v>
      </c>
      <c r="K2207" s="21" t="s">
        <v>854</v>
      </c>
      <c r="L2207" s="21" t="s">
        <v>1391</v>
      </c>
      <c r="M2207" s="3">
        <v>-3.1952300151451349</v>
      </c>
      <c r="N2207" s="3">
        <v>8.7237209311261292</v>
      </c>
      <c r="O2207" s="21" t="s">
        <v>1508</v>
      </c>
      <c r="P2207" s="21" t="s">
        <v>1509</v>
      </c>
      <c r="Q2207" s="46">
        <v>7.8980052553952685E-6</v>
      </c>
      <c r="R2207" s="46">
        <v>1.2326950943403739E-5</v>
      </c>
      <c r="S2207" s="46">
        <v>1.8121390252539612E-5</v>
      </c>
      <c r="T2207" s="46">
        <v>2.4899719391037307E-5</v>
      </c>
      <c r="U2207" s="46">
        <v>3.214172847004848E-5</v>
      </c>
      <c r="V2207" s="46">
        <v>3.9087421922184765E-5</v>
      </c>
      <c r="W2207" s="46">
        <v>4.5045167804808982E-5</v>
      </c>
      <c r="X2207" s="46">
        <v>5.0277807011362385E-5</v>
      </c>
      <c r="Y2207" s="46">
        <v>5.4530214960558442E-5</v>
      </c>
      <c r="Z2207" s="46">
        <v>5.764852001647596E-5</v>
      </c>
      <c r="AA2207" s="46">
        <v>5.9700693174816111E-5</v>
      </c>
      <c r="AB2207" s="46">
        <v>6.0854425910743736E-5</v>
      </c>
      <c r="AC2207" s="46">
        <v>6.1357228750928805E-5</v>
      </c>
      <c r="AD2207" s="46">
        <v>6.1473711085989352E-5</v>
      </c>
      <c r="AE2207" s="46">
        <v>6.1299534930294624E-5</v>
      </c>
      <c r="AF2207" s="46">
        <v>6.091986960579436E-5</v>
      </c>
      <c r="AG2207" s="46">
        <v>6.0280441433386812E-5</v>
      </c>
      <c r="AH2207" s="46">
        <v>5.9647724837968665E-5</v>
      </c>
      <c r="AI2207" s="46">
        <v>5.9021649373368733E-5</v>
      </c>
      <c r="AJ2207" s="46">
        <v>5.8402145332834147E-5</v>
      </c>
      <c r="AK2207" s="46">
        <v>9.4493435046394023E-4</v>
      </c>
      <c r="AL2207" s="45">
        <v>9.4493435046394023E-4</v>
      </c>
      <c r="AM2207" s="45">
        <v>7.8980052553952685E-6</v>
      </c>
      <c r="AN2207" s="45">
        <v>2.0224956198799009E-5</v>
      </c>
      <c r="AO2207" s="45">
        <v>3.8346346451338621E-5</v>
      </c>
      <c r="AP2207" s="45">
        <v>6.3246065842375928E-5</v>
      </c>
      <c r="AQ2207" s="45">
        <v>9.5387794312424401E-5</v>
      </c>
      <c r="AR2207" s="45">
        <v>1.3447521623460916E-4</v>
      </c>
      <c r="AS2207" s="45">
        <v>1.7952038403941815E-4</v>
      </c>
      <c r="AT2207" s="45">
        <v>2.2979819105078053E-4</v>
      </c>
      <c r="AU2207" s="45">
        <v>2.8432840601133895E-4</v>
      </c>
      <c r="AV2207" s="45">
        <v>3.4197692602781489E-4</v>
      </c>
      <c r="AW2207" s="45">
        <v>4.0167761920263098E-4</v>
      </c>
      <c r="AX2207" s="45">
        <v>4.6253204511337472E-4</v>
      </c>
      <c r="AY2207" s="45">
        <v>5.2388927386430356E-4</v>
      </c>
      <c r="AZ2207" s="45">
        <v>5.8536298495029295E-4</v>
      </c>
      <c r="BA2207" s="45">
        <v>6.4666251988058758E-4</v>
      </c>
      <c r="BB2207" s="45">
        <v>7.0758238948638195E-4</v>
      </c>
      <c r="BC2207" s="45">
        <v>7.6786283091976877E-4</v>
      </c>
      <c r="BD2207" s="45">
        <v>8.2751055575773741E-4</v>
      </c>
      <c r="BE2207" s="45">
        <v>8.865322051311061E-4</v>
      </c>
      <c r="BF2207" s="45">
        <v>9.4493435046394023E-4</v>
      </c>
    </row>
    <row r="2208" spans="1:58" ht="13.5" thickBot="1" x14ac:dyDescent="0.25">
      <c r="A2208" s="6" t="s">
        <v>1141</v>
      </c>
      <c r="B2208" s="6" t="s">
        <v>1350</v>
      </c>
      <c r="C2208" s="6" t="s">
        <v>916</v>
      </c>
      <c r="D2208" s="6" t="s">
        <v>1141</v>
      </c>
      <c r="E2208" s="6">
        <v>8.8900405358272607</v>
      </c>
      <c r="F2208" s="6" t="s">
        <v>622</v>
      </c>
      <c r="G2208" s="21" t="s">
        <v>1305</v>
      </c>
      <c r="H2208" s="21" t="s">
        <v>1172</v>
      </c>
      <c r="I2208" s="21" t="s">
        <v>1160</v>
      </c>
      <c r="J2208" s="21" t="s">
        <v>849</v>
      </c>
      <c r="K2208" s="21" t="s">
        <v>850</v>
      </c>
      <c r="L2208" s="21" t="s">
        <v>1392</v>
      </c>
      <c r="M2208" s="3">
        <v>-3.1784371636760915</v>
      </c>
      <c r="N2208" s="3">
        <v>8.8900405358272607</v>
      </c>
      <c r="O2208" s="21" t="s">
        <v>1508</v>
      </c>
      <c r="P2208" s="21" t="s">
        <v>1509</v>
      </c>
      <c r="Q2208" s="46">
        <v>7.4890212685870016E-4</v>
      </c>
      <c r="R2208" s="46">
        <v>1.1292414594003164E-3</v>
      </c>
      <c r="S2208" s="46">
        <v>1.6021122366780907E-3</v>
      </c>
      <c r="T2208" s="46">
        <v>2.1767639273040326E-3</v>
      </c>
      <c r="U2208" s="46">
        <v>2.751791177398114E-3</v>
      </c>
      <c r="V2208" s="46">
        <v>3.3808925254472087E-3</v>
      </c>
      <c r="W2208" s="46">
        <v>3.9577673157695191E-3</v>
      </c>
      <c r="X2208" s="46">
        <v>4.3656703909503627E-3</v>
      </c>
      <c r="Y2208" s="46">
        <v>4.6207041285035244E-3</v>
      </c>
      <c r="Z2208" s="46">
        <v>4.9139957031871222E-3</v>
      </c>
      <c r="AA2208" s="46">
        <v>5.1837874382763671E-3</v>
      </c>
      <c r="AB2208" s="46">
        <v>5.2949799576050716E-3</v>
      </c>
      <c r="AC2208" s="46">
        <v>5.181400925980708E-3</v>
      </c>
      <c r="AD2208" s="46">
        <v>5.2055192864275072E-3</v>
      </c>
      <c r="AE2208" s="46">
        <v>5.2395986187488757E-3</v>
      </c>
      <c r="AF2208" s="46">
        <v>5.2765165445778639E-3</v>
      </c>
      <c r="AG2208" s="46">
        <v>5.2907390996823562E-3</v>
      </c>
      <c r="AH2208" s="46">
        <v>5.3050500923661134E-3</v>
      </c>
      <c r="AI2208" s="46">
        <v>5.3194502598484291E-3</v>
      </c>
      <c r="AJ2208" s="46">
        <v>5.3339403457976367E-3</v>
      </c>
      <c r="AK2208" s="46">
        <v>8.2278823560807915E-2</v>
      </c>
      <c r="AL2208" s="45">
        <v>8.2278823560807915E-2</v>
      </c>
      <c r="AM2208" s="45">
        <v>7.4890212685870016E-4</v>
      </c>
      <c r="AN2208" s="45">
        <v>1.8781435862590167E-3</v>
      </c>
      <c r="AO2208" s="45">
        <v>3.4802558229371072E-3</v>
      </c>
      <c r="AP2208" s="45">
        <v>5.6570197502411393E-3</v>
      </c>
      <c r="AQ2208" s="45">
        <v>8.4088109276392528E-3</v>
      </c>
      <c r="AR2208" s="45">
        <v>1.1789703453086461E-2</v>
      </c>
      <c r="AS2208" s="45">
        <v>1.5747470768855978E-2</v>
      </c>
      <c r="AT2208" s="45">
        <v>2.0113141159806343E-2</v>
      </c>
      <c r="AU2208" s="45">
        <v>2.4733845288309866E-2</v>
      </c>
      <c r="AV2208" s="45">
        <v>2.964784099149699E-2</v>
      </c>
      <c r="AW2208" s="45">
        <v>3.4831628429773359E-2</v>
      </c>
      <c r="AX2208" s="45">
        <v>4.0126608387378429E-2</v>
      </c>
      <c r="AY2208" s="45">
        <v>4.5308009313359141E-2</v>
      </c>
      <c r="AZ2208" s="45">
        <v>5.0513528599786646E-2</v>
      </c>
      <c r="BA2208" s="45">
        <v>5.5753127218535523E-2</v>
      </c>
      <c r="BB2208" s="45">
        <v>6.1029643763113386E-2</v>
      </c>
      <c r="BC2208" s="45">
        <v>6.6320382862795749E-2</v>
      </c>
      <c r="BD2208" s="45">
        <v>7.1625432955161855E-2</v>
      </c>
      <c r="BE2208" s="45">
        <v>7.6944883215010279E-2</v>
      </c>
      <c r="BF2208" s="45">
        <v>8.2278823560807915E-2</v>
      </c>
    </row>
    <row r="2209" spans="1:58" ht="13.5" thickBot="1" x14ac:dyDescent="0.25">
      <c r="A2209" s="6" t="s">
        <v>1351</v>
      </c>
      <c r="B2209" s="6" t="s">
        <v>1350</v>
      </c>
      <c r="C2209" s="6" t="s">
        <v>916</v>
      </c>
      <c r="D2209" s="6" t="s">
        <v>1351</v>
      </c>
      <c r="E2209" s="6">
        <v>11.991593662353663</v>
      </c>
      <c r="F2209" s="6" t="s">
        <v>622</v>
      </c>
      <c r="G2209" s="21" t="s">
        <v>1305</v>
      </c>
      <c r="H2209" s="21" t="s">
        <v>1172</v>
      </c>
      <c r="I2209" s="21" t="s">
        <v>1160</v>
      </c>
      <c r="J2209" s="21" t="s">
        <v>849</v>
      </c>
      <c r="K2209" s="21" t="s">
        <v>854</v>
      </c>
      <c r="L2209" s="21" t="s">
        <v>1393</v>
      </c>
      <c r="M2209" s="3">
        <v>-2.2322191690644995</v>
      </c>
      <c r="N2209" s="3">
        <v>11.991593662353663</v>
      </c>
      <c r="O2209" s="21" t="s">
        <v>1508</v>
      </c>
      <c r="P2209" s="21" t="s">
        <v>1509</v>
      </c>
      <c r="Q2209" s="46">
        <v>3.6508147341610609E-5</v>
      </c>
      <c r="R2209" s="46">
        <v>5.6980734598418153E-5</v>
      </c>
      <c r="S2209" s="46">
        <v>8.3765250082937901E-5</v>
      </c>
      <c r="T2209" s="46">
        <v>1.1509774872228217E-4</v>
      </c>
      <c r="U2209" s="46">
        <v>1.4857358546285803E-4</v>
      </c>
      <c r="V2209" s="46">
        <v>1.8067971754817544E-4</v>
      </c>
      <c r="W2209" s="46">
        <v>2.0821910977105812E-4</v>
      </c>
      <c r="X2209" s="46">
        <v>2.3240673145032221E-4</v>
      </c>
      <c r="Y2209" s="46">
        <v>2.5206328154692202E-4</v>
      </c>
      <c r="Z2209" s="46">
        <v>2.664774958651206E-4</v>
      </c>
      <c r="AA2209" s="46">
        <v>2.759635670454354E-4</v>
      </c>
      <c r="AB2209" s="46">
        <v>2.8129664082217321E-4</v>
      </c>
      <c r="AC2209" s="46">
        <v>2.8362082263513378E-4</v>
      </c>
      <c r="AD2209" s="46">
        <v>2.8415925659580762E-4</v>
      </c>
      <c r="AE2209" s="46">
        <v>2.8335413573935409E-4</v>
      </c>
      <c r="AF2209" s="46">
        <v>2.8159915113765512E-4</v>
      </c>
      <c r="AG2209" s="46">
        <v>2.7864342533376498E-4</v>
      </c>
      <c r="AH2209" s="46">
        <v>2.757187234699332E-4</v>
      </c>
      <c r="AI2209" s="46">
        <v>2.7282471991214023E-4</v>
      </c>
      <c r="AJ2209" s="46">
        <v>2.6996109244429201E-4</v>
      </c>
      <c r="AK2209" s="46">
        <v>4.367913337525395E-3</v>
      </c>
      <c r="AL2209" s="45">
        <v>4.367913337525395E-3</v>
      </c>
      <c r="AM2209" s="45">
        <v>3.6508147341610609E-5</v>
      </c>
      <c r="AN2209" s="45">
        <v>9.3488881940028762E-5</v>
      </c>
      <c r="AO2209" s="45">
        <v>1.7725413202296668E-4</v>
      </c>
      <c r="AP2209" s="45">
        <v>2.9235188074524886E-4</v>
      </c>
      <c r="AQ2209" s="45">
        <v>4.4092546620810689E-4</v>
      </c>
      <c r="AR2209" s="45">
        <v>6.2160518375628233E-4</v>
      </c>
      <c r="AS2209" s="45">
        <v>8.2982429352734051E-4</v>
      </c>
      <c r="AT2209" s="45">
        <v>1.0622310249776628E-3</v>
      </c>
      <c r="AU2209" s="45">
        <v>1.3142943065245849E-3</v>
      </c>
      <c r="AV2209" s="45">
        <v>1.5807718023897056E-3</v>
      </c>
      <c r="AW2209" s="45">
        <v>1.8567353694351409E-3</v>
      </c>
      <c r="AX2209" s="45">
        <v>2.1380320102573139E-3</v>
      </c>
      <c r="AY2209" s="45">
        <v>2.4216528328924476E-3</v>
      </c>
      <c r="AZ2209" s="45">
        <v>2.7058120894882551E-3</v>
      </c>
      <c r="BA2209" s="45">
        <v>2.9891662252276093E-3</v>
      </c>
      <c r="BB2209" s="45">
        <v>3.2707653763652646E-3</v>
      </c>
      <c r="BC2209" s="45">
        <v>3.5494088016990296E-3</v>
      </c>
      <c r="BD2209" s="45">
        <v>3.8251275251689628E-3</v>
      </c>
      <c r="BE2209" s="45">
        <v>4.0979522450811032E-3</v>
      </c>
      <c r="BF2209" s="45">
        <v>4.367913337525395E-3</v>
      </c>
    </row>
    <row r="2210" spans="1:58" ht="13.5" thickBot="1" x14ac:dyDescent="0.25">
      <c r="A2210" s="6" t="s">
        <v>1351</v>
      </c>
      <c r="B2210" s="6" t="s">
        <v>1350</v>
      </c>
      <c r="C2210" s="6" t="s">
        <v>916</v>
      </c>
      <c r="D2210" s="6" t="s">
        <v>1351</v>
      </c>
      <c r="E2210" s="6">
        <v>12.218289505842243</v>
      </c>
      <c r="F2210" s="6" t="s">
        <v>622</v>
      </c>
      <c r="G2210" s="21" t="s">
        <v>1305</v>
      </c>
      <c r="H2210" s="21" t="s">
        <v>1172</v>
      </c>
      <c r="I2210" s="21" t="s">
        <v>1160</v>
      </c>
      <c r="J2210" s="21" t="s">
        <v>849</v>
      </c>
      <c r="K2210" s="21" t="s">
        <v>850</v>
      </c>
      <c r="L2210" s="21" t="s">
        <v>1394</v>
      </c>
      <c r="M2210" s="3">
        <v>-2.1948737178495259</v>
      </c>
      <c r="N2210" s="3">
        <v>12.218289505842243</v>
      </c>
      <c r="O2210" s="21" t="s">
        <v>1508</v>
      </c>
      <c r="P2210" s="21" t="s">
        <v>1509</v>
      </c>
      <c r="Q2210" s="46">
        <v>6.819321540145091E-5</v>
      </c>
      <c r="R2210" s="46">
        <v>1.0282599463850081E-4</v>
      </c>
      <c r="S2210" s="46">
        <v>1.4588446331612937E-4</v>
      </c>
      <c r="T2210" s="46">
        <v>1.9821085566333192E-4</v>
      </c>
      <c r="U2210" s="46">
        <v>2.5057144554688589E-4</v>
      </c>
      <c r="V2210" s="46">
        <v>3.0785589193616593E-4</v>
      </c>
      <c r="W2210" s="46">
        <v>3.6038471436203475E-4</v>
      </c>
      <c r="X2210" s="46">
        <v>3.9752738130223653E-4</v>
      </c>
      <c r="Y2210" s="46">
        <v>4.2075013628698935E-4</v>
      </c>
      <c r="Z2210" s="46">
        <v>4.4745655734059511E-4</v>
      </c>
      <c r="AA2210" s="46">
        <v>4.7202313986806501E-4</v>
      </c>
      <c r="AB2210" s="46">
        <v>4.8214806160305578E-4</v>
      </c>
      <c r="AC2210" s="46">
        <v>4.7180582983355002E-4</v>
      </c>
      <c r="AD2210" s="46">
        <v>4.7400198937174923E-4</v>
      </c>
      <c r="AE2210" s="46">
        <v>4.7710517090426369E-4</v>
      </c>
      <c r="AF2210" s="46">
        <v>4.8046682789246176E-4</v>
      </c>
      <c r="AG2210" s="46">
        <v>4.8176189934307694E-4</v>
      </c>
      <c r="AH2210" s="46">
        <v>4.830650237056495E-4</v>
      </c>
      <c r="AI2210" s="46">
        <v>4.8437626810958473E-4</v>
      </c>
      <c r="AJ2210" s="46">
        <v>4.8569570027152107E-4</v>
      </c>
      <c r="AK2210" s="46">
        <v>7.4921105666972999E-3</v>
      </c>
      <c r="AL2210" s="45">
        <v>7.4921105666972999E-3</v>
      </c>
      <c r="AM2210" s="45">
        <v>6.819321540145091E-5</v>
      </c>
      <c r="AN2210" s="45">
        <v>1.7101921003995172E-4</v>
      </c>
      <c r="AO2210" s="45">
        <v>3.1690367335608107E-4</v>
      </c>
      <c r="AP2210" s="45">
        <v>5.1511452901941302E-4</v>
      </c>
      <c r="AQ2210" s="45">
        <v>7.6568597456629886E-4</v>
      </c>
      <c r="AR2210" s="45">
        <v>1.0735418665024647E-3</v>
      </c>
      <c r="AS2210" s="45">
        <v>1.4339265808644996E-3</v>
      </c>
      <c r="AT2210" s="45">
        <v>1.8314539621667361E-3</v>
      </c>
      <c r="AU2210" s="45">
        <v>2.2522040984537255E-3</v>
      </c>
      <c r="AV2210" s="45">
        <v>2.6996606557943208E-3</v>
      </c>
      <c r="AW2210" s="45">
        <v>3.1716837956623856E-3</v>
      </c>
      <c r="AX2210" s="45">
        <v>3.6538318572654415E-3</v>
      </c>
      <c r="AY2210" s="45">
        <v>4.125637687098992E-3</v>
      </c>
      <c r="AZ2210" s="45">
        <v>4.5996396764707414E-3</v>
      </c>
      <c r="BA2210" s="45">
        <v>5.0767448473750055E-3</v>
      </c>
      <c r="BB2210" s="45">
        <v>5.5572116752674672E-3</v>
      </c>
      <c r="BC2210" s="45">
        <v>6.0389735746105445E-3</v>
      </c>
      <c r="BD2210" s="45">
        <v>6.5220385983161943E-3</v>
      </c>
      <c r="BE2210" s="45">
        <v>7.0064148664257791E-3</v>
      </c>
      <c r="BF2210" s="45">
        <v>7.4921105666972999E-3</v>
      </c>
    </row>
    <row r="2211" spans="1:58" ht="13.5" thickBot="1" x14ac:dyDescent="0.25">
      <c r="A2211" s="6" t="s">
        <v>1350</v>
      </c>
      <c r="B2211" s="6" t="s">
        <v>1350</v>
      </c>
      <c r="C2211" s="6" t="s">
        <v>916</v>
      </c>
      <c r="D2211" s="6" t="s">
        <v>1350</v>
      </c>
      <c r="E2211" s="6">
        <v>-4.0054836262266251</v>
      </c>
      <c r="F2211" s="6" t="s">
        <v>622</v>
      </c>
      <c r="G2211" s="21" t="s">
        <v>1305</v>
      </c>
      <c r="H2211" s="21" t="s">
        <v>1174</v>
      </c>
      <c r="I2211" s="21" t="s">
        <v>1160</v>
      </c>
      <c r="J2211" s="21" t="s">
        <v>849</v>
      </c>
      <c r="K2211" s="21" t="s">
        <v>854</v>
      </c>
      <c r="L2211" s="21" t="s">
        <v>1383</v>
      </c>
      <c r="M2211" s="3">
        <v>-4.0054836262266251</v>
      </c>
      <c r="N2211" s="3">
        <v>-4.0054836262266251</v>
      </c>
      <c r="O2211" s="21" t="s">
        <v>1508</v>
      </c>
      <c r="P2211" s="21" t="s">
        <v>1509</v>
      </c>
      <c r="Q2211" s="46">
        <v>1.5779448163333834E-3</v>
      </c>
      <c r="R2211" s="46">
        <v>2.506977875955383E-3</v>
      </c>
      <c r="S2211" s="46">
        <v>3.6712617999365453E-3</v>
      </c>
      <c r="T2211" s="46">
        <v>5.0068549858036529E-3</v>
      </c>
      <c r="U2211" s="46">
        <v>6.4182137624546488E-3</v>
      </c>
      <c r="V2211" s="46">
        <v>7.7989411019210812E-3</v>
      </c>
      <c r="W2211" s="46">
        <v>9.0539341257024585E-3</v>
      </c>
      <c r="X2211" s="46">
        <v>1.0115859073870644E-2</v>
      </c>
      <c r="Y2211" s="46">
        <v>1.0951924578079556E-2</v>
      </c>
      <c r="Z2211" s="46">
        <v>1.1561551895103604E-2</v>
      </c>
      <c r="AA2211" s="46">
        <v>1.1967879406244612E-2</v>
      </c>
      <c r="AB2211" s="46">
        <v>1.2207108084732706E-2</v>
      </c>
      <c r="AC2211" s="46">
        <v>1.2318974812338561E-2</v>
      </c>
      <c r="AD2211" s="46">
        <v>1.2889365592141298E-2</v>
      </c>
      <c r="AE2211" s="46">
        <v>1.2806703115825026E-2</v>
      </c>
      <c r="AF2211" s="46">
        <v>1.2687326244089499E-2</v>
      </c>
      <c r="AG2211" s="46">
        <v>1.2509115079974218E-2</v>
      </c>
      <c r="AH2211" s="46">
        <v>1.232882691898588E-2</v>
      </c>
      <c r="AI2211" s="46">
        <v>1.2148355976860403E-2</v>
      </c>
      <c r="AJ2211" s="46">
        <v>1.1971385655176334E-2</v>
      </c>
      <c r="AK2211" s="46">
        <v>0.15590042869750584</v>
      </c>
      <c r="AL2211" s="45">
        <v>0.15590042869750584</v>
      </c>
      <c r="AM2211" s="45">
        <v>1.5779448163333834E-3</v>
      </c>
      <c r="AN2211" s="45">
        <v>4.0849226922887666E-3</v>
      </c>
      <c r="AO2211" s="45">
        <v>7.7561844922253119E-3</v>
      </c>
      <c r="AP2211" s="45">
        <v>1.2763039478028964E-2</v>
      </c>
      <c r="AQ2211" s="45">
        <v>1.9181253240483614E-2</v>
      </c>
      <c r="AR2211" s="45">
        <v>2.6980194342404694E-2</v>
      </c>
      <c r="AS2211" s="45">
        <v>3.6034128468107149E-2</v>
      </c>
      <c r="AT2211" s="45">
        <v>4.6149987541977792E-2</v>
      </c>
      <c r="AU2211" s="45">
        <v>5.7101912120057351E-2</v>
      </c>
      <c r="AV2211" s="45">
        <v>6.8663464015160949E-2</v>
      </c>
      <c r="AW2211" s="45">
        <v>8.0631343421405557E-2</v>
      </c>
      <c r="AX2211" s="45">
        <v>9.2838451506138259E-2</v>
      </c>
      <c r="AY2211" s="45">
        <v>0.10515742631847683</v>
      </c>
      <c r="AZ2211" s="45">
        <v>0.11804679191061812</v>
      </c>
      <c r="BA2211" s="45">
        <v>0.13085349502644314</v>
      </c>
      <c r="BB2211" s="45">
        <v>0.14354082127053264</v>
      </c>
      <c r="BC2211" s="45">
        <v>0.15590042869750584</v>
      </c>
      <c r="BD2211" s="45">
        <v>0.15590042869750584</v>
      </c>
      <c r="BE2211" s="45">
        <v>0.15590042869750584</v>
      </c>
      <c r="BF2211" s="45">
        <v>0.15590042869750584</v>
      </c>
    </row>
    <row r="2212" spans="1:58" ht="13.5" thickBot="1" x14ac:dyDescent="0.25">
      <c r="A2212" s="6" t="s">
        <v>1350</v>
      </c>
      <c r="B2212" s="6" t="s">
        <v>1350</v>
      </c>
      <c r="C2212" s="6" t="s">
        <v>916</v>
      </c>
      <c r="D2212" s="6" t="s">
        <v>1350</v>
      </c>
      <c r="E2212" s="6">
        <v>-4.0054834709286258</v>
      </c>
      <c r="F2212" s="6" t="s">
        <v>622</v>
      </c>
      <c r="G2212" s="21" t="s">
        <v>1305</v>
      </c>
      <c r="H2212" s="21" t="s">
        <v>1174</v>
      </c>
      <c r="I2212" s="21" t="s">
        <v>1160</v>
      </c>
      <c r="J2212" s="21" t="s">
        <v>849</v>
      </c>
      <c r="K2212" s="21" t="s">
        <v>850</v>
      </c>
      <c r="L2212" s="21" t="s">
        <v>1384</v>
      </c>
      <c r="M2212" s="3">
        <v>-4.0054834709286258</v>
      </c>
      <c r="N2212" s="3">
        <v>-4.0054834709286258</v>
      </c>
      <c r="O2212" s="21" t="s">
        <v>1508</v>
      </c>
      <c r="P2212" s="21" t="s">
        <v>1509</v>
      </c>
      <c r="Q2212" s="46">
        <v>3.4962088243052226E-2</v>
      </c>
      <c r="R2212" s="46">
        <v>5.6018093170298475E-2</v>
      </c>
      <c r="S2212" s="46">
        <v>8.2730169177534937E-2</v>
      </c>
      <c r="T2212" s="46">
        <v>0.11378503472301389</v>
      </c>
      <c r="U2212" s="46">
        <v>0.14709718652412127</v>
      </c>
      <c r="V2212" s="46">
        <v>0.18025968268637604</v>
      </c>
      <c r="W2212" s="46">
        <v>0.21104451259949517</v>
      </c>
      <c r="X2212" s="46">
        <v>0.23779873786916497</v>
      </c>
      <c r="Y2212" s="46">
        <v>0.25963599843265928</v>
      </c>
      <c r="Z2212" s="46">
        <v>0.27641506196869225</v>
      </c>
      <c r="AA2212" s="46">
        <v>0.28855964948951568</v>
      </c>
      <c r="AB2212" s="46">
        <v>0.29682573903628845</v>
      </c>
      <c r="AC2212" s="46">
        <v>0.30208432741834124</v>
      </c>
      <c r="AD2212" s="46">
        <v>0.35004728631048071</v>
      </c>
      <c r="AE2212" s="46">
        <v>0.34673582625786653</v>
      </c>
      <c r="AF2212" s="46">
        <v>0.34283517602221708</v>
      </c>
      <c r="AG2212" s="46">
        <v>0.33812833828591421</v>
      </c>
      <c r="AH2212" s="46">
        <v>0.33298978074140839</v>
      </c>
      <c r="AI2212" s="46">
        <v>0.32862443467437175</v>
      </c>
      <c r="AJ2212" s="46">
        <v>0.32445027793026043</v>
      </c>
      <c r="AK2212" s="46">
        <v>4.2040868932864761</v>
      </c>
      <c r="AL2212" s="45">
        <v>4.2040868932864761</v>
      </c>
      <c r="AM2212" s="45">
        <v>3.4962088243052226E-2</v>
      </c>
      <c r="AN2212" s="45">
        <v>9.0980181413350708E-2</v>
      </c>
      <c r="AO2212" s="45">
        <v>0.17371035059088563</v>
      </c>
      <c r="AP2212" s="45">
        <v>0.28749538531389951</v>
      </c>
      <c r="AQ2212" s="45">
        <v>0.4345925718380208</v>
      </c>
      <c r="AR2212" s="45">
        <v>0.61485225452439685</v>
      </c>
      <c r="AS2212" s="45">
        <v>0.82589676712389204</v>
      </c>
      <c r="AT2212" s="45">
        <v>1.063695504993057</v>
      </c>
      <c r="AU2212" s="45">
        <v>1.3233315034257163</v>
      </c>
      <c r="AV2212" s="45">
        <v>1.5997465653944085</v>
      </c>
      <c r="AW2212" s="45">
        <v>1.8883062148839243</v>
      </c>
      <c r="AX2212" s="45">
        <v>2.1851319539202128</v>
      </c>
      <c r="AY2212" s="45">
        <v>2.4872162813385539</v>
      </c>
      <c r="AZ2212" s="45">
        <v>2.8372635676490345</v>
      </c>
      <c r="BA2212" s="45">
        <v>3.1839993939069009</v>
      </c>
      <c r="BB2212" s="45">
        <v>3.5268345699291181</v>
      </c>
      <c r="BC2212" s="45">
        <v>3.8649629082150323</v>
      </c>
      <c r="BD2212" s="45">
        <v>4.1979526889564411</v>
      </c>
      <c r="BE2212" s="45">
        <v>4.2040868932864761</v>
      </c>
      <c r="BF2212" s="45">
        <v>4.2040868932864761</v>
      </c>
    </row>
    <row r="2213" spans="1:58" ht="13.5" thickBot="1" x14ac:dyDescent="0.25">
      <c r="A2213" s="6" t="s">
        <v>1351</v>
      </c>
      <c r="B2213" s="6" t="s">
        <v>1350</v>
      </c>
      <c r="C2213" s="6" t="s">
        <v>916</v>
      </c>
      <c r="D2213" s="6" t="s">
        <v>1351</v>
      </c>
      <c r="E2213" s="6">
        <v>12.806148871819195</v>
      </c>
      <c r="F2213" s="6" t="s">
        <v>622</v>
      </c>
      <c r="G2213" s="21" t="s">
        <v>1305</v>
      </c>
      <c r="H2213" s="21" t="s">
        <v>1174</v>
      </c>
      <c r="I2213" s="21" t="s">
        <v>1160</v>
      </c>
      <c r="J2213" s="21" t="s">
        <v>849</v>
      </c>
      <c r="K2213" s="21" t="s">
        <v>854</v>
      </c>
      <c r="L2213" s="21" t="s">
        <v>1385</v>
      </c>
      <c r="M2213" s="3">
        <v>-3.9202190065966791</v>
      </c>
      <c r="N2213" s="3">
        <v>12.806148871819195</v>
      </c>
      <c r="O2213" s="21" t="s">
        <v>1508</v>
      </c>
      <c r="P2213" s="21" t="s">
        <v>1509</v>
      </c>
      <c r="Q2213" s="46">
        <v>3.1654128033099644E-5</v>
      </c>
      <c r="R2213" s="46">
        <v>5.0290857981990258E-5</v>
      </c>
      <c r="S2213" s="46">
        <v>7.3646803015744129E-5</v>
      </c>
      <c r="T2213" s="46">
        <v>1.0043927209828823E-4</v>
      </c>
      <c r="U2213" s="46">
        <v>1.2875162558132071E-4</v>
      </c>
      <c r="V2213" s="46">
        <v>1.5644950166030107E-4</v>
      </c>
      <c r="W2213" s="46">
        <v>1.816251031415568E-4</v>
      </c>
      <c r="X2213" s="46">
        <v>2.0292769111733081E-4</v>
      </c>
      <c r="Y2213" s="46">
        <v>2.1969945920474878E-4</v>
      </c>
      <c r="Z2213" s="46">
        <v>2.3192879761114156E-4</v>
      </c>
      <c r="AA2213" s="46">
        <v>2.4007987040398809E-4</v>
      </c>
      <c r="AB2213" s="46">
        <v>2.4487888183941168E-4</v>
      </c>
      <c r="AC2213" s="46">
        <v>2.4712296774256003E-4</v>
      </c>
      <c r="AD2213" s="46">
        <v>2.5856520741145389E-4</v>
      </c>
      <c r="AE2213" s="46">
        <v>2.5690696906131405E-4</v>
      </c>
      <c r="AF2213" s="46">
        <v>2.5451222702534869E-4</v>
      </c>
      <c r="AG2213" s="46">
        <v>2.5093724839020165E-4</v>
      </c>
      <c r="AH2213" s="46">
        <v>2.4732060446722989E-4</v>
      </c>
      <c r="AI2213" s="46">
        <v>2.437002938903567E-4</v>
      </c>
      <c r="AJ2213" s="46">
        <v>2.4015020699082678E-4</v>
      </c>
      <c r="AK2213" s="46">
        <v>3.1274174352136168E-3</v>
      </c>
      <c r="AL2213" s="45">
        <v>3.1274174352136168E-3</v>
      </c>
      <c r="AM2213" s="45">
        <v>3.1654128033099644E-5</v>
      </c>
      <c r="AN2213" s="45">
        <v>8.1944986015089903E-5</v>
      </c>
      <c r="AO2213" s="45">
        <v>1.5559178903083403E-4</v>
      </c>
      <c r="AP2213" s="45">
        <v>2.5603106112912226E-4</v>
      </c>
      <c r="AQ2213" s="45">
        <v>3.8478268671044298E-4</v>
      </c>
      <c r="AR2213" s="45">
        <v>5.4123218837074402E-4</v>
      </c>
      <c r="AS2213" s="45">
        <v>7.2285729151230077E-4</v>
      </c>
      <c r="AT2213" s="45">
        <v>9.2578498262963155E-4</v>
      </c>
      <c r="AU2213" s="45">
        <v>1.1454844418343803E-3</v>
      </c>
      <c r="AV2213" s="45">
        <v>1.3774132394455219E-3</v>
      </c>
      <c r="AW2213" s="45">
        <v>1.6174931098495099E-3</v>
      </c>
      <c r="AX2213" s="45">
        <v>1.8623719916889216E-3</v>
      </c>
      <c r="AY2213" s="45">
        <v>2.1094949594314817E-3</v>
      </c>
      <c r="AZ2213" s="45">
        <v>2.3680601668429357E-3</v>
      </c>
      <c r="BA2213" s="45">
        <v>2.6249671359042498E-3</v>
      </c>
      <c r="BB2213" s="45">
        <v>2.8794793629295986E-3</v>
      </c>
      <c r="BC2213" s="45">
        <v>3.1274174352136168E-3</v>
      </c>
      <c r="BD2213" s="45">
        <v>3.1274174352136168E-3</v>
      </c>
      <c r="BE2213" s="45">
        <v>3.1274174352136168E-3</v>
      </c>
      <c r="BF2213" s="45">
        <v>3.1274174352136168E-3</v>
      </c>
    </row>
    <row r="2214" spans="1:58" ht="13.5" thickBot="1" x14ac:dyDescent="0.25">
      <c r="A2214" s="6" t="s">
        <v>1351</v>
      </c>
      <c r="B2214" s="6" t="s">
        <v>1350</v>
      </c>
      <c r="C2214" s="6" t="s">
        <v>916</v>
      </c>
      <c r="D2214" s="6" t="s">
        <v>1351</v>
      </c>
      <c r="E2214" s="6">
        <v>12.888875899391374</v>
      </c>
      <c r="F2214" s="6" t="s">
        <v>622</v>
      </c>
      <c r="G2214" s="21" t="s">
        <v>1305</v>
      </c>
      <c r="H2214" s="21" t="s">
        <v>1174</v>
      </c>
      <c r="I2214" s="21" t="s">
        <v>1160</v>
      </c>
      <c r="J2214" s="21" t="s">
        <v>849</v>
      </c>
      <c r="K2214" s="21" t="s">
        <v>850</v>
      </c>
      <c r="L2214" s="21" t="s">
        <v>1386</v>
      </c>
      <c r="M2214" s="3">
        <v>-3.9206086918032916</v>
      </c>
      <c r="N2214" s="3">
        <v>12.888875899391374</v>
      </c>
      <c r="O2214" s="21" t="s">
        <v>1508</v>
      </c>
      <c r="P2214" s="21" t="s">
        <v>1509</v>
      </c>
      <c r="Q2214" s="46">
        <v>2.4238345209843326E-3</v>
      </c>
      <c r="R2214" s="46">
        <v>3.8835949123510508E-3</v>
      </c>
      <c r="S2214" s="46">
        <v>5.7354766278650982E-3</v>
      </c>
      <c r="T2214" s="46">
        <v>7.8884331283572313E-3</v>
      </c>
      <c r="U2214" s="46">
        <v>1.0197881664224934E-2</v>
      </c>
      <c r="V2214" s="46">
        <v>1.2496954947299124E-2</v>
      </c>
      <c r="W2214" s="46">
        <v>1.4631190549798568E-2</v>
      </c>
      <c r="X2214" s="46">
        <v>1.6485994368723878E-2</v>
      </c>
      <c r="Y2214" s="46">
        <v>1.7999917267995939E-2</v>
      </c>
      <c r="Z2214" s="46">
        <v>1.9163167962453764E-2</v>
      </c>
      <c r="AA2214" s="46">
        <v>2.0005121974795603E-2</v>
      </c>
      <c r="AB2214" s="46">
        <v>2.0578189380201437E-2</v>
      </c>
      <c r="AC2214" s="46">
        <v>2.0942754218647538E-2</v>
      </c>
      <c r="AD2214" s="46">
        <v>2.4267906729079251E-2</v>
      </c>
      <c r="AE2214" s="46">
        <v>2.4038331449290806E-2</v>
      </c>
      <c r="AF2214" s="46">
        <v>2.3767909081218119E-2</v>
      </c>
      <c r="AG2214" s="46">
        <v>2.344159574116212E-2</v>
      </c>
      <c r="AH2214" s="46">
        <v>2.3085352341801875E-2</v>
      </c>
      <c r="AI2214" s="46">
        <v>2.2782713768849095E-2</v>
      </c>
      <c r="AJ2214" s="46">
        <v>2.2493329875586165E-2</v>
      </c>
      <c r="AK2214" s="46">
        <v>0.29145887597805403</v>
      </c>
      <c r="AL2214" s="45">
        <v>0.29145887597805403</v>
      </c>
      <c r="AM2214" s="45">
        <v>2.4238345209843326E-3</v>
      </c>
      <c r="AN2214" s="45">
        <v>6.307429433335383E-3</v>
      </c>
      <c r="AO2214" s="45">
        <v>1.2042906061200481E-2</v>
      </c>
      <c r="AP2214" s="45">
        <v>1.9931339189557713E-2</v>
      </c>
      <c r="AQ2214" s="45">
        <v>3.0129220853782647E-2</v>
      </c>
      <c r="AR2214" s="45">
        <v>4.2626175801081773E-2</v>
      </c>
      <c r="AS2214" s="45">
        <v>5.7257366350880343E-2</v>
      </c>
      <c r="AT2214" s="45">
        <v>7.3743360719604217E-2</v>
      </c>
      <c r="AU2214" s="45">
        <v>9.1743277987600153E-2</v>
      </c>
      <c r="AV2214" s="45">
        <v>0.11090644595005392</v>
      </c>
      <c r="AW2214" s="45">
        <v>0.13091156792484951</v>
      </c>
      <c r="AX2214" s="45">
        <v>0.15148975730505093</v>
      </c>
      <c r="AY2214" s="45">
        <v>0.17243251152369848</v>
      </c>
      <c r="AZ2214" s="45">
        <v>0.19670041825277773</v>
      </c>
      <c r="BA2214" s="45">
        <v>0.22073874970206853</v>
      </c>
      <c r="BB2214" s="45">
        <v>0.24450665878328665</v>
      </c>
      <c r="BC2214" s="45">
        <v>0.26794825452444876</v>
      </c>
      <c r="BD2214" s="45">
        <v>0.29103360686625063</v>
      </c>
      <c r="BE2214" s="45">
        <v>0.29145887597805403</v>
      </c>
      <c r="BF2214" s="45">
        <v>0.29145887597805403</v>
      </c>
    </row>
    <row r="2215" spans="1:58" ht="13.5" thickBot="1" x14ac:dyDescent="0.25">
      <c r="A2215" s="6" t="s">
        <v>1351</v>
      </c>
      <c r="B2215" s="6" t="s">
        <v>1350</v>
      </c>
      <c r="C2215" s="6" t="s">
        <v>916</v>
      </c>
      <c r="D2215" s="6" t="s">
        <v>1351</v>
      </c>
      <c r="E2215" s="6">
        <v>12.748954765044607</v>
      </c>
      <c r="F2215" s="6" t="s">
        <v>622</v>
      </c>
      <c r="G2215" s="21" t="s">
        <v>1305</v>
      </c>
      <c r="H2215" s="21" t="s">
        <v>1174</v>
      </c>
      <c r="I2215" s="21" t="s">
        <v>1160</v>
      </c>
      <c r="J2215" s="21" t="s">
        <v>849</v>
      </c>
      <c r="K2215" s="21" t="s">
        <v>854</v>
      </c>
      <c r="L2215" s="21" t="s">
        <v>1387</v>
      </c>
      <c r="M2215" s="3">
        <v>-3.9608846327329648</v>
      </c>
      <c r="N2215" s="3">
        <v>12.748954765044607</v>
      </c>
      <c r="O2215" s="21" t="s">
        <v>1508</v>
      </c>
      <c r="P2215" s="21" t="s">
        <v>1509</v>
      </c>
      <c r="Q2215" s="46">
        <v>2.290295170026679E-4</v>
      </c>
      <c r="R2215" s="46">
        <v>3.638732648462444E-4</v>
      </c>
      <c r="S2215" s="46">
        <v>5.3286230806449497E-4</v>
      </c>
      <c r="T2215" s="46">
        <v>7.2671589477102166E-4</v>
      </c>
      <c r="U2215" s="46">
        <v>9.3156641653068765E-4</v>
      </c>
      <c r="V2215" s="46">
        <v>1.1319709632531658E-3</v>
      </c>
      <c r="W2215" s="46">
        <v>1.3141259049869708E-3</v>
      </c>
      <c r="X2215" s="46">
        <v>1.4682581379107976E-3</v>
      </c>
      <c r="Y2215" s="46">
        <v>1.5896081855357219E-3</v>
      </c>
      <c r="Z2215" s="46">
        <v>1.6780920466469658E-3</v>
      </c>
      <c r="AA2215" s="46">
        <v>1.7370681227798211E-3</v>
      </c>
      <c r="AB2215" s="46">
        <v>1.7717907747510282E-3</v>
      </c>
      <c r="AC2215" s="46">
        <v>1.7880275799466447E-3</v>
      </c>
      <c r="AD2215" s="46">
        <v>1.8708164857745126E-3</v>
      </c>
      <c r="AE2215" s="46">
        <v>1.8588185078801064E-3</v>
      </c>
      <c r="AF2215" s="46">
        <v>1.8414916489228913E-3</v>
      </c>
      <c r="AG2215" s="46">
        <v>1.8156253344489488E-3</v>
      </c>
      <c r="AH2215" s="46">
        <v>1.789457555953117E-3</v>
      </c>
      <c r="AI2215" s="46">
        <v>1.7632632478377934E-3</v>
      </c>
      <c r="AJ2215" s="46">
        <v>1.7375770344293358E-3</v>
      </c>
      <c r="AK2215" s="46">
        <v>2.2628040927354466E-2</v>
      </c>
      <c r="AL2215" s="45">
        <v>2.2628040927354466E-2</v>
      </c>
      <c r="AM2215" s="45">
        <v>2.290295170026679E-4</v>
      </c>
      <c r="AN2215" s="45">
        <v>5.929027818489123E-4</v>
      </c>
      <c r="AO2215" s="45">
        <v>1.1257650899134074E-3</v>
      </c>
      <c r="AP2215" s="45">
        <v>1.8524809846844291E-3</v>
      </c>
      <c r="AQ2215" s="45">
        <v>2.7840474012151167E-3</v>
      </c>
      <c r="AR2215" s="45">
        <v>3.9160183644682822E-3</v>
      </c>
      <c r="AS2215" s="45">
        <v>5.2301442694552532E-3</v>
      </c>
      <c r="AT2215" s="45">
        <v>6.6984024073660506E-3</v>
      </c>
      <c r="AU2215" s="45">
        <v>8.288010592901773E-3</v>
      </c>
      <c r="AV2215" s="45">
        <v>9.9661026395487379E-3</v>
      </c>
      <c r="AW2215" s="45">
        <v>1.1703170762328559E-2</v>
      </c>
      <c r="AX2215" s="45">
        <v>1.3474961537079586E-2</v>
      </c>
      <c r="AY2215" s="45">
        <v>1.526298911702623E-2</v>
      </c>
      <c r="AZ2215" s="45">
        <v>1.7133805602800742E-2</v>
      </c>
      <c r="BA2215" s="45">
        <v>1.899262411068085E-2</v>
      </c>
      <c r="BB2215" s="45">
        <v>2.0834115759603741E-2</v>
      </c>
      <c r="BC2215" s="45">
        <v>2.2628040927354466E-2</v>
      </c>
      <c r="BD2215" s="45">
        <v>2.2628040927354466E-2</v>
      </c>
      <c r="BE2215" s="45">
        <v>2.2628040927354466E-2</v>
      </c>
      <c r="BF2215" s="45">
        <v>2.2628040927354466E-2</v>
      </c>
    </row>
    <row r="2216" spans="1:58" ht="13.5" thickBot="1" x14ac:dyDescent="0.25">
      <c r="A2216" s="6" t="s">
        <v>1351</v>
      </c>
      <c r="B2216" s="6" t="s">
        <v>1350</v>
      </c>
      <c r="C2216" s="6" t="s">
        <v>916</v>
      </c>
      <c r="D2216" s="6" t="s">
        <v>1351</v>
      </c>
      <c r="E2216" s="6">
        <v>12.879183868850006</v>
      </c>
      <c r="F2216" s="6" t="s">
        <v>622</v>
      </c>
      <c r="G2216" s="21" t="s">
        <v>1305</v>
      </c>
      <c r="H2216" s="21" t="s">
        <v>1174</v>
      </c>
      <c r="I2216" s="21" t="s">
        <v>1160</v>
      </c>
      <c r="J2216" s="21" t="s">
        <v>849</v>
      </c>
      <c r="K2216" s="21" t="s">
        <v>850</v>
      </c>
      <c r="L2216" s="21" t="s">
        <v>1388</v>
      </c>
      <c r="M2216" s="3">
        <v>-3.9605335355872806</v>
      </c>
      <c r="N2216" s="3">
        <v>12.879183868850006</v>
      </c>
      <c r="O2216" s="21" t="s">
        <v>1508</v>
      </c>
      <c r="P2216" s="21" t="s">
        <v>1509</v>
      </c>
      <c r="Q2216" s="46">
        <v>3.8988617840951178E-3</v>
      </c>
      <c r="R2216" s="46">
        <v>6.24696102707649E-3</v>
      </c>
      <c r="S2216" s="46">
        <v>9.2258074733883675E-3</v>
      </c>
      <c r="T2216" s="46">
        <v>1.2688948108574573E-2</v>
      </c>
      <c r="U2216" s="46">
        <v>1.6403814185806755E-2</v>
      </c>
      <c r="V2216" s="46">
        <v>2.0101991138320747E-2</v>
      </c>
      <c r="W2216" s="46">
        <v>2.3535018251682041E-2</v>
      </c>
      <c r="X2216" s="46">
        <v>2.6518565050769955E-2</v>
      </c>
      <c r="Y2216" s="46">
        <v>2.8953787457636757E-2</v>
      </c>
      <c r="Z2216" s="46">
        <v>3.082493568936583E-2</v>
      </c>
      <c r="AA2216" s="46">
        <v>3.2179261776508129E-2</v>
      </c>
      <c r="AB2216" s="46">
        <v>3.3101070005289349E-2</v>
      </c>
      <c r="AC2216" s="46">
        <v>3.3687491192105803E-2</v>
      </c>
      <c r="AD2216" s="46">
        <v>3.9036169056445011E-2</v>
      </c>
      <c r="AE2216" s="46">
        <v>3.8666885478217651E-2</v>
      </c>
      <c r="AF2216" s="46">
        <v>3.8231897269527998E-2</v>
      </c>
      <c r="AG2216" s="46">
        <v>3.77070055740883E-2</v>
      </c>
      <c r="AH2216" s="46">
        <v>3.7133969847607376E-2</v>
      </c>
      <c r="AI2216" s="46">
        <v>3.6647160225802208E-2</v>
      </c>
      <c r="AJ2216" s="46">
        <v>3.6181671434134498E-2</v>
      </c>
      <c r="AK2216" s="46">
        <v>0.4688265074814893</v>
      </c>
      <c r="AL2216" s="45">
        <v>0.4688265074814893</v>
      </c>
      <c r="AM2216" s="45">
        <v>3.8988617840951178E-3</v>
      </c>
      <c r="AN2216" s="45">
        <v>1.0145822811171608E-2</v>
      </c>
      <c r="AO2216" s="45">
        <v>1.9371630284559974E-2</v>
      </c>
      <c r="AP2216" s="45">
        <v>3.2060578393134545E-2</v>
      </c>
      <c r="AQ2216" s="45">
        <v>4.84643925789413E-2</v>
      </c>
      <c r="AR2216" s="45">
        <v>6.856638371726205E-2</v>
      </c>
      <c r="AS2216" s="45">
        <v>9.2101401968944091E-2</v>
      </c>
      <c r="AT2216" s="45">
        <v>0.11861996701971404</v>
      </c>
      <c r="AU2216" s="45">
        <v>0.1475737544773508</v>
      </c>
      <c r="AV2216" s="45">
        <v>0.17839869016671664</v>
      </c>
      <c r="AW2216" s="45">
        <v>0.21057795194322476</v>
      </c>
      <c r="AX2216" s="45">
        <v>0.2436790219485141</v>
      </c>
      <c r="AY2216" s="45">
        <v>0.27736651314061989</v>
      </c>
      <c r="AZ2216" s="45">
        <v>0.31640268219706491</v>
      </c>
      <c r="BA2216" s="45">
        <v>0.35506956767528258</v>
      </c>
      <c r="BB2216" s="45">
        <v>0.39330146494481055</v>
      </c>
      <c r="BC2216" s="45">
        <v>0.43100847051889885</v>
      </c>
      <c r="BD2216" s="45">
        <v>0.46814244036650621</v>
      </c>
      <c r="BE2216" s="45">
        <v>0.4688265074814893</v>
      </c>
      <c r="BF2216" s="45">
        <v>0.4688265074814893</v>
      </c>
    </row>
    <row r="2217" spans="1:58" ht="13.5" thickBot="1" x14ac:dyDescent="0.25">
      <c r="A2217" s="6" t="s">
        <v>1350</v>
      </c>
      <c r="B2217" s="6" t="s">
        <v>1350</v>
      </c>
      <c r="C2217" s="6" t="s">
        <v>916</v>
      </c>
      <c r="D2217" s="6" t="s">
        <v>1350</v>
      </c>
      <c r="E2217" s="6">
        <v>2.2916250870168531</v>
      </c>
      <c r="F2217" s="6" t="s">
        <v>622</v>
      </c>
      <c r="G2217" s="21" t="s">
        <v>1305</v>
      </c>
      <c r="H2217" s="21" t="s">
        <v>1174</v>
      </c>
      <c r="I2217" s="21" t="s">
        <v>1160</v>
      </c>
      <c r="J2217" s="21" t="s">
        <v>849</v>
      </c>
      <c r="K2217" s="21" t="s">
        <v>854</v>
      </c>
      <c r="L2217" s="21" t="s">
        <v>1389</v>
      </c>
      <c r="M2217" s="3">
        <v>-4.8722639585638952</v>
      </c>
      <c r="N2217" s="3">
        <v>2.2916250870168531</v>
      </c>
      <c r="O2217" s="21" t="s">
        <v>1508</v>
      </c>
      <c r="P2217" s="21" t="s">
        <v>1509</v>
      </c>
      <c r="Q2217" s="46">
        <v>5.236687271946614E-4</v>
      </c>
      <c r="R2217" s="46">
        <v>8.3198468021036364E-4</v>
      </c>
      <c r="S2217" s="46">
        <v>1.2183727682178757E-3</v>
      </c>
      <c r="T2217" s="46">
        <v>1.6616128463583029E-3</v>
      </c>
      <c r="U2217" s="46">
        <v>2.1299970677414221E-3</v>
      </c>
      <c r="V2217" s="46">
        <v>2.5882157082014667E-3</v>
      </c>
      <c r="W2217" s="46">
        <v>3.0047072056220724E-3</v>
      </c>
      <c r="X2217" s="46">
        <v>3.3571256680596075E-3</v>
      </c>
      <c r="Y2217" s="46">
        <v>3.6345887034639726E-3</v>
      </c>
      <c r="Z2217" s="46">
        <v>3.8369042457215867E-3</v>
      </c>
      <c r="AA2217" s="46">
        <v>3.9717511734346988E-3</v>
      </c>
      <c r="AB2217" s="46">
        <v>4.0511434159742196E-3</v>
      </c>
      <c r="AC2217" s="46">
        <v>4.0882683561206772E-3</v>
      </c>
      <c r="AD2217" s="46">
        <v>4.277562563732411E-3</v>
      </c>
      <c r="AE2217" s="46">
        <v>4.2501295677801901E-3</v>
      </c>
      <c r="AF2217" s="46">
        <v>4.2105122542777547E-3</v>
      </c>
      <c r="AG2217" s="46">
        <v>4.1513697465562337E-3</v>
      </c>
      <c r="AH2217" s="46">
        <v>4.0915379509092803E-3</v>
      </c>
      <c r="AI2217" s="46">
        <v>4.0316454961287192E-3</v>
      </c>
      <c r="AJ2217" s="46">
        <v>3.9729147837817124E-3</v>
      </c>
      <c r="AK2217" s="46">
        <v>5.1738297955710159E-2</v>
      </c>
      <c r="AL2217" s="45">
        <v>5.1738297955710159E-2</v>
      </c>
      <c r="AM2217" s="45">
        <v>5.236687271946614E-4</v>
      </c>
      <c r="AN2217" s="45">
        <v>1.3556534074050251E-3</v>
      </c>
      <c r="AO2217" s="45">
        <v>2.5740261756229009E-3</v>
      </c>
      <c r="AP2217" s="45">
        <v>4.2356390219812036E-3</v>
      </c>
      <c r="AQ2217" s="45">
        <v>6.3656360897226261E-3</v>
      </c>
      <c r="AR2217" s="45">
        <v>8.9538517979240936E-3</v>
      </c>
      <c r="AS2217" s="45">
        <v>1.1958559003546166E-2</v>
      </c>
      <c r="AT2217" s="45">
        <v>1.5315684671605774E-2</v>
      </c>
      <c r="AU2217" s="45">
        <v>1.8950273375069746E-2</v>
      </c>
      <c r="AV2217" s="45">
        <v>2.2787177620791334E-2</v>
      </c>
      <c r="AW2217" s="45">
        <v>2.6758928794226033E-2</v>
      </c>
      <c r="AX2217" s="45">
        <v>3.0810072210200254E-2</v>
      </c>
      <c r="AY2217" s="45">
        <v>3.4898340566320935E-2</v>
      </c>
      <c r="AZ2217" s="45">
        <v>3.9175903130053348E-2</v>
      </c>
      <c r="BA2217" s="45">
        <v>4.3426032697833537E-2</v>
      </c>
      <c r="BB2217" s="45">
        <v>4.7636544952111295E-2</v>
      </c>
      <c r="BC2217" s="45">
        <v>5.1738297955710159E-2</v>
      </c>
      <c r="BD2217" s="45">
        <v>5.1738297955710159E-2</v>
      </c>
      <c r="BE2217" s="45">
        <v>5.1738297955710159E-2</v>
      </c>
      <c r="BF2217" s="45">
        <v>5.1738297955710159E-2</v>
      </c>
    </row>
    <row r="2218" spans="1:58" ht="13.5" thickBot="1" x14ac:dyDescent="0.25">
      <c r="A2218" s="6" t="s">
        <v>1350</v>
      </c>
      <c r="B2218" s="6" t="s">
        <v>1350</v>
      </c>
      <c r="C2218" s="6" t="s">
        <v>916</v>
      </c>
      <c r="D2218" s="6" t="s">
        <v>1350</v>
      </c>
      <c r="E2218" s="6">
        <v>2.0537699471488713</v>
      </c>
      <c r="F2218" s="6" t="s">
        <v>622</v>
      </c>
      <c r="G2218" s="21" t="s">
        <v>1305</v>
      </c>
      <c r="H2218" s="21" t="s">
        <v>1174</v>
      </c>
      <c r="I2218" s="21" t="s">
        <v>1160</v>
      </c>
      <c r="J2218" s="21" t="s">
        <v>849</v>
      </c>
      <c r="K2218" s="21" t="s">
        <v>850</v>
      </c>
      <c r="L2218" s="21" t="s">
        <v>1390</v>
      </c>
      <c r="M2218" s="3">
        <v>-4.8520438645631279</v>
      </c>
      <c r="N2218" s="3">
        <v>2.0537699471488713</v>
      </c>
      <c r="O2218" s="21" t="s">
        <v>1508</v>
      </c>
      <c r="P2218" s="21" t="s">
        <v>1509</v>
      </c>
      <c r="Q2218" s="46">
        <v>2.6786648929952948E-3</v>
      </c>
      <c r="R2218" s="46">
        <v>4.2918975120897459E-3</v>
      </c>
      <c r="S2218" s="46">
        <v>6.3384772164306446E-3</v>
      </c>
      <c r="T2218" s="46">
        <v>8.7177852690580385E-3</v>
      </c>
      <c r="U2218" s="46">
        <v>1.1270038181396267E-2</v>
      </c>
      <c r="V2218" s="46">
        <v>1.3810825036471377E-2</v>
      </c>
      <c r="W2218" s="46">
        <v>1.6169443965404796E-2</v>
      </c>
      <c r="X2218" s="46">
        <v>1.8219252989137631E-2</v>
      </c>
      <c r="Y2218" s="46">
        <v>1.9892342503241442E-2</v>
      </c>
      <c r="Z2218" s="46">
        <v>2.117789181365029E-2</v>
      </c>
      <c r="AA2218" s="46">
        <v>2.2108364845060336E-2</v>
      </c>
      <c r="AB2218" s="46">
        <v>2.2741681817358059E-2</v>
      </c>
      <c r="AC2218" s="46">
        <v>2.3144575259757546E-2</v>
      </c>
      <c r="AD2218" s="46">
        <v>2.6819318405973409E-2</v>
      </c>
      <c r="AE2218" s="46">
        <v>2.6565606678978473E-2</v>
      </c>
      <c r="AF2218" s="46">
        <v>2.6266753396146772E-2</v>
      </c>
      <c r="AG2218" s="46">
        <v>2.5906133031779226E-2</v>
      </c>
      <c r="AH2218" s="46">
        <v>2.5512435904782263E-2</v>
      </c>
      <c r="AI2218" s="46">
        <v>2.5177979359330631E-2</v>
      </c>
      <c r="AJ2218" s="46">
        <v>2.485817102721442E-2</v>
      </c>
      <c r="AK2218" s="46">
        <v>0.32210146859251249</v>
      </c>
      <c r="AL2218" s="45">
        <v>0.32210146859251249</v>
      </c>
      <c r="AM2218" s="45">
        <v>2.6786648929952948E-3</v>
      </c>
      <c r="AN2218" s="45">
        <v>6.9705624050850406E-3</v>
      </c>
      <c r="AO2218" s="45">
        <v>1.3309039621515684E-2</v>
      </c>
      <c r="AP2218" s="45">
        <v>2.2026824890573723E-2</v>
      </c>
      <c r="AQ2218" s="45">
        <v>3.3296863071969988E-2</v>
      </c>
      <c r="AR2218" s="45">
        <v>4.7107688108441362E-2</v>
      </c>
      <c r="AS2218" s="45">
        <v>6.3277132073846165E-2</v>
      </c>
      <c r="AT2218" s="45">
        <v>8.1496385062983789E-2</v>
      </c>
      <c r="AU2218" s="45">
        <v>0.10138872756622523</v>
      </c>
      <c r="AV2218" s="45">
        <v>0.12256661937987552</v>
      </c>
      <c r="AW2218" s="45">
        <v>0.14467498422493585</v>
      </c>
      <c r="AX2218" s="45">
        <v>0.16741666604229391</v>
      </c>
      <c r="AY2218" s="45">
        <v>0.19056124130205146</v>
      </c>
      <c r="AZ2218" s="45">
        <v>0.21738055970802486</v>
      </c>
      <c r="BA2218" s="45">
        <v>0.24394616638700334</v>
      </c>
      <c r="BB2218" s="45">
        <v>0.2702129197831501</v>
      </c>
      <c r="BC2218" s="45">
        <v>0.29611905281492934</v>
      </c>
      <c r="BD2218" s="45">
        <v>0.32163148871971159</v>
      </c>
      <c r="BE2218" s="45">
        <v>0.32210146859251249</v>
      </c>
      <c r="BF2218" s="45">
        <v>0.32210146859251249</v>
      </c>
    </row>
    <row r="2219" spans="1:58" ht="13.5" thickBot="1" x14ac:dyDescent="0.25">
      <c r="A2219" s="6" t="s">
        <v>1141</v>
      </c>
      <c r="B2219" s="6" t="s">
        <v>1350</v>
      </c>
      <c r="C2219" s="6" t="s">
        <v>916</v>
      </c>
      <c r="D2219" s="6" t="s">
        <v>1141</v>
      </c>
      <c r="E2219" s="6">
        <v>8.7237209311261292</v>
      </c>
      <c r="F2219" s="6" t="s">
        <v>622</v>
      </c>
      <c r="G2219" s="21" t="s">
        <v>1305</v>
      </c>
      <c r="H2219" s="21" t="s">
        <v>1174</v>
      </c>
      <c r="I2219" s="21" t="s">
        <v>1160</v>
      </c>
      <c r="J2219" s="21" t="s">
        <v>849</v>
      </c>
      <c r="K2219" s="21" t="s">
        <v>854</v>
      </c>
      <c r="L2219" s="21" t="s">
        <v>1391</v>
      </c>
      <c r="M2219" s="3">
        <v>-3.1952300151451349</v>
      </c>
      <c r="N2219" s="3">
        <v>8.7237209311261292</v>
      </c>
      <c r="O2219" s="21" t="s">
        <v>1508</v>
      </c>
      <c r="P2219" s="21" t="s">
        <v>1509</v>
      </c>
      <c r="Q2219" s="46">
        <v>4.149096461420229E-4</v>
      </c>
      <c r="R2219" s="46">
        <v>6.5919244616901987E-4</v>
      </c>
      <c r="S2219" s="46">
        <v>9.6533282947492609E-4</v>
      </c>
      <c r="T2219" s="46">
        <v>1.3165177951351824E-3</v>
      </c>
      <c r="U2219" s="46">
        <v>1.6876247974449399E-3</v>
      </c>
      <c r="V2219" s="46">
        <v>2.0506774757811882E-3</v>
      </c>
      <c r="W2219" s="46">
        <v>2.380669187796689E-3</v>
      </c>
      <c r="X2219" s="46">
        <v>2.6598949882892953E-3</v>
      </c>
      <c r="Y2219" s="46">
        <v>2.8797326143660622E-3</v>
      </c>
      <c r="Z2219" s="46">
        <v>3.0400298895095035E-3</v>
      </c>
      <c r="AA2219" s="46">
        <v>3.1468708906143652E-3</v>
      </c>
      <c r="AB2219" s="46">
        <v>3.2097744125316654E-3</v>
      </c>
      <c r="AC2219" s="46">
        <v>3.2391889927410448E-3</v>
      </c>
      <c r="AD2219" s="46">
        <v>3.3891692925341298E-3</v>
      </c>
      <c r="AE2219" s="46">
        <v>3.3674337676649502E-3</v>
      </c>
      <c r="AF2219" s="46">
        <v>3.3360444471407886E-3</v>
      </c>
      <c r="AG2219" s="46">
        <v>3.2891850574610863E-3</v>
      </c>
      <c r="AH2219" s="46">
        <v>3.2417795358579389E-3</v>
      </c>
      <c r="AI2219" s="46">
        <v>3.1943259532223982E-3</v>
      </c>
      <c r="AJ2219" s="46">
        <v>3.1477928344545345E-3</v>
      </c>
      <c r="AK2219" s="46">
        <v>4.099293653030097E-2</v>
      </c>
      <c r="AL2219" s="45">
        <v>4.099293653030097E-2</v>
      </c>
      <c r="AM2219" s="45">
        <v>4.149096461420229E-4</v>
      </c>
      <c r="AN2219" s="45">
        <v>1.0741020923110429E-3</v>
      </c>
      <c r="AO2219" s="45">
        <v>2.0394349217859689E-3</v>
      </c>
      <c r="AP2219" s="45">
        <v>3.3559527169211515E-3</v>
      </c>
      <c r="AQ2219" s="45">
        <v>5.0435775143660919E-3</v>
      </c>
      <c r="AR2219" s="45">
        <v>7.0942549901472796E-3</v>
      </c>
      <c r="AS2219" s="45">
        <v>9.4749241779439677E-3</v>
      </c>
      <c r="AT2219" s="45">
        <v>1.2134819166233263E-2</v>
      </c>
      <c r="AU2219" s="45">
        <v>1.5014551780599326E-2</v>
      </c>
      <c r="AV2219" s="45">
        <v>1.805458167010883E-2</v>
      </c>
      <c r="AW2219" s="45">
        <v>2.1201452560723196E-2</v>
      </c>
      <c r="AX2219" s="45">
        <v>2.441122697325486E-2</v>
      </c>
      <c r="AY2219" s="45">
        <v>2.7650415965995906E-2</v>
      </c>
      <c r="AZ2219" s="45">
        <v>3.1039585258530036E-2</v>
      </c>
      <c r="BA2219" s="45">
        <v>3.4407019026194988E-2</v>
      </c>
      <c r="BB2219" s="45">
        <v>3.7743063473335774E-2</v>
      </c>
      <c r="BC2219" s="45">
        <v>4.099293653030097E-2</v>
      </c>
      <c r="BD2219" s="45">
        <v>4.099293653030097E-2</v>
      </c>
      <c r="BE2219" s="45">
        <v>4.099293653030097E-2</v>
      </c>
      <c r="BF2219" s="45">
        <v>4.099293653030097E-2</v>
      </c>
    </row>
    <row r="2220" spans="1:58" ht="13.5" thickBot="1" x14ac:dyDescent="0.25">
      <c r="A2220" s="6" t="s">
        <v>1141</v>
      </c>
      <c r="B2220" s="6" t="s">
        <v>1350</v>
      </c>
      <c r="C2220" s="6" t="s">
        <v>916</v>
      </c>
      <c r="D2220" s="6" t="s">
        <v>1141</v>
      </c>
      <c r="E2220" s="6">
        <v>8.8900405358272607</v>
      </c>
      <c r="F2220" s="6" t="s">
        <v>622</v>
      </c>
      <c r="G2220" s="21" t="s">
        <v>1305</v>
      </c>
      <c r="H2220" s="21" t="s">
        <v>1174</v>
      </c>
      <c r="I2220" s="21" t="s">
        <v>1160</v>
      </c>
      <c r="J2220" s="21" t="s">
        <v>849</v>
      </c>
      <c r="K2220" s="21" t="s">
        <v>850</v>
      </c>
      <c r="L2220" s="21" t="s">
        <v>1392</v>
      </c>
      <c r="M2220" s="3">
        <v>-3.1784371636760915</v>
      </c>
      <c r="N2220" s="3">
        <v>8.8900405358272607</v>
      </c>
      <c r="O2220" s="21" t="s">
        <v>1508</v>
      </c>
      <c r="P2220" s="21" t="s">
        <v>1509</v>
      </c>
      <c r="Q2220" s="46">
        <v>4.7811670358965811E-3</v>
      </c>
      <c r="R2220" s="46">
        <v>7.6606368194508164E-3</v>
      </c>
      <c r="S2220" s="46">
        <v>1.1313590738516075E-2</v>
      </c>
      <c r="T2220" s="46">
        <v>1.5560433730789301E-2</v>
      </c>
      <c r="U2220" s="46">
        <v>2.0115967169724781E-2</v>
      </c>
      <c r="V2220" s="46">
        <v>2.4651034765709352E-2</v>
      </c>
      <c r="W2220" s="46">
        <v>2.8860949601546934E-2</v>
      </c>
      <c r="X2220" s="46">
        <v>3.2519667554577573E-2</v>
      </c>
      <c r="Y2220" s="46">
        <v>3.5505976313786526E-2</v>
      </c>
      <c r="Z2220" s="46">
        <v>3.7800561949346702E-2</v>
      </c>
      <c r="AA2220" s="46">
        <v>3.946136953942711E-2</v>
      </c>
      <c r="AB2220" s="46">
        <v>4.0591781275192161E-2</v>
      </c>
      <c r="AC2220" s="46">
        <v>4.1310908498166772E-2</v>
      </c>
      <c r="AD2220" s="46">
        <v>4.7869982327080042E-2</v>
      </c>
      <c r="AE2220" s="46">
        <v>4.7417130554205933E-2</v>
      </c>
      <c r="AF2220" s="46">
        <v>4.6883705313825574E-2</v>
      </c>
      <c r="AG2220" s="46">
        <v>4.6240031592974601E-2</v>
      </c>
      <c r="AH2220" s="46">
        <v>4.5537318935393818E-2</v>
      </c>
      <c r="AI2220" s="46">
        <v>4.4940345191408611E-2</v>
      </c>
      <c r="AJ2220" s="46">
        <v>4.4369517142212316E-2</v>
      </c>
      <c r="AK2220" s="46">
        <v>0.57492108396072672</v>
      </c>
      <c r="AL2220" s="45">
        <v>0.57492108396072672</v>
      </c>
      <c r="AM2220" s="45">
        <v>4.7811670358965811E-3</v>
      </c>
      <c r="AN2220" s="45">
        <v>1.2441803855347398E-2</v>
      </c>
      <c r="AO2220" s="45">
        <v>2.3755394593863471E-2</v>
      </c>
      <c r="AP2220" s="45">
        <v>3.9315828324652774E-2</v>
      </c>
      <c r="AQ2220" s="45">
        <v>5.9431795494377555E-2</v>
      </c>
      <c r="AR2220" s="45">
        <v>8.4082830260086908E-2</v>
      </c>
      <c r="AS2220" s="45">
        <v>0.11294377986163384</v>
      </c>
      <c r="AT2220" s="45">
        <v>0.14546344741621142</v>
      </c>
      <c r="AU2220" s="45">
        <v>0.18096942372999794</v>
      </c>
      <c r="AV2220" s="45">
        <v>0.21876998567934464</v>
      </c>
      <c r="AW2220" s="45">
        <v>0.25823135521877172</v>
      </c>
      <c r="AX2220" s="45">
        <v>0.29882313649396386</v>
      </c>
      <c r="AY2220" s="45">
        <v>0.34013404499213062</v>
      </c>
      <c r="AZ2220" s="45">
        <v>0.38800402731921069</v>
      </c>
      <c r="BA2220" s="45">
        <v>0.43542115787341662</v>
      </c>
      <c r="BB2220" s="45">
        <v>0.48230486318724219</v>
      </c>
      <c r="BC2220" s="45">
        <v>0.52854489478021682</v>
      </c>
      <c r="BD2220" s="45">
        <v>0.57408221371561063</v>
      </c>
      <c r="BE2220" s="45">
        <v>0.57492108396072672</v>
      </c>
      <c r="BF2220" s="45">
        <v>0.57492108396072672</v>
      </c>
    </row>
    <row r="2221" spans="1:58" ht="13.5" thickBot="1" x14ac:dyDescent="0.25">
      <c r="A2221" s="6" t="s">
        <v>1351</v>
      </c>
      <c r="B2221" s="6" t="s">
        <v>1350</v>
      </c>
      <c r="C2221" s="6" t="s">
        <v>916</v>
      </c>
      <c r="D2221" s="6" t="s">
        <v>1351</v>
      </c>
      <c r="E2221" s="6">
        <v>11.991593662353663</v>
      </c>
      <c r="F2221" s="6" t="s">
        <v>622</v>
      </c>
      <c r="G2221" s="21" t="s">
        <v>1305</v>
      </c>
      <c r="H2221" s="21" t="s">
        <v>1174</v>
      </c>
      <c r="I2221" s="21" t="s">
        <v>1160</v>
      </c>
      <c r="J2221" s="21" t="s">
        <v>849</v>
      </c>
      <c r="K2221" s="21" t="s">
        <v>854</v>
      </c>
      <c r="L2221" s="21" t="s">
        <v>1393</v>
      </c>
      <c r="M2221" s="3">
        <v>-2.2322191690644995</v>
      </c>
      <c r="N2221" s="3">
        <v>11.991593662353663</v>
      </c>
      <c r="O2221" s="21" t="s">
        <v>1508</v>
      </c>
      <c r="P2221" s="21" t="s">
        <v>1509</v>
      </c>
      <c r="Q2221" s="46">
        <v>1.9178997740550896E-3</v>
      </c>
      <c r="R2221" s="46">
        <v>3.0470852035424339E-3</v>
      </c>
      <c r="S2221" s="46">
        <v>4.4622043202731084E-3</v>
      </c>
      <c r="T2221" s="46">
        <v>6.0855398405584059E-3</v>
      </c>
      <c r="U2221" s="46">
        <v>7.8009640118164442E-3</v>
      </c>
      <c r="V2221" s="46">
        <v>9.4791574600180412E-3</v>
      </c>
      <c r="W2221" s="46">
        <v>1.1004528190246722E-2</v>
      </c>
      <c r="X2221" s="46">
        <v>1.22952359495255E-2</v>
      </c>
      <c r="Y2221" s="46">
        <v>1.3311424744608651E-2</v>
      </c>
      <c r="Z2221" s="46">
        <v>1.4052391146903424E-2</v>
      </c>
      <c r="AA2221" s="46">
        <v>1.4546258507626806E-2</v>
      </c>
      <c r="AB2221" s="46">
        <v>1.4837026995643989E-2</v>
      </c>
      <c r="AC2221" s="46">
        <v>1.4972994470158143E-2</v>
      </c>
      <c r="AD2221" s="46">
        <v>1.5666271152829949E-2</v>
      </c>
      <c r="AE2221" s="46">
        <v>1.5565799740262934E-2</v>
      </c>
      <c r="AF2221" s="46">
        <v>1.5420704124143115E-2</v>
      </c>
      <c r="AG2221" s="46">
        <v>1.520409886149204E-2</v>
      </c>
      <c r="AH2221" s="46">
        <v>1.4984969130436041E-2</v>
      </c>
      <c r="AI2221" s="46">
        <v>1.4765617239582064E-2</v>
      </c>
      <c r="AJ2221" s="46">
        <v>1.455052014844233E-2</v>
      </c>
      <c r="AK2221" s="46">
        <v>0.18948786667256035</v>
      </c>
      <c r="AL2221" s="45">
        <v>0.18948786667256035</v>
      </c>
      <c r="AM2221" s="45">
        <v>1.9178997740550896E-3</v>
      </c>
      <c r="AN2221" s="45">
        <v>4.9649849775975233E-3</v>
      </c>
      <c r="AO2221" s="45">
        <v>9.4271892978706317E-3</v>
      </c>
      <c r="AP2221" s="45">
        <v>1.5512729138429038E-2</v>
      </c>
      <c r="AQ2221" s="45">
        <v>2.3313693150245483E-2</v>
      </c>
      <c r="AR2221" s="45">
        <v>3.2792850610263526E-2</v>
      </c>
      <c r="AS2221" s="45">
        <v>4.3797378800510246E-2</v>
      </c>
      <c r="AT2221" s="45">
        <v>5.6092614750035748E-2</v>
      </c>
      <c r="AU2221" s="45">
        <v>6.9404039494644396E-2</v>
      </c>
      <c r="AV2221" s="45">
        <v>8.3456430641547813E-2</v>
      </c>
      <c r="AW2221" s="45">
        <v>9.8002689149174621E-2</v>
      </c>
      <c r="AX2221" s="45">
        <v>0.11283971614481861</v>
      </c>
      <c r="AY2221" s="45">
        <v>0.12781271061497676</v>
      </c>
      <c r="AZ2221" s="45">
        <v>0.14347898176780671</v>
      </c>
      <c r="BA2221" s="45">
        <v>0.15904478150806964</v>
      </c>
      <c r="BB2221" s="45">
        <v>0.17446548563221276</v>
      </c>
      <c r="BC2221" s="45">
        <v>0.18948786667256035</v>
      </c>
      <c r="BD2221" s="45">
        <v>0.18948786667256035</v>
      </c>
      <c r="BE2221" s="45">
        <v>0.18948786667256035</v>
      </c>
      <c r="BF2221" s="45">
        <v>0.18948786667256035</v>
      </c>
    </row>
    <row r="2222" spans="1:58" ht="13.5" thickBot="1" x14ac:dyDescent="0.25">
      <c r="A2222" s="6" t="s">
        <v>1351</v>
      </c>
      <c r="B2222" s="6" t="s">
        <v>1350</v>
      </c>
      <c r="C2222" s="6" t="s">
        <v>916</v>
      </c>
      <c r="D2222" s="6" t="s">
        <v>1351</v>
      </c>
      <c r="E2222" s="6">
        <v>12.218289505842243</v>
      </c>
      <c r="F2222" s="6" t="s">
        <v>622</v>
      </c>
      <c r="G2222" s="21" t="s">
        <v>1305</v>
      </c>
      <c r="H2222" s="21" t="s">
        <v>1174</v>
      </c>
      <c r="I2222" s="21" t="s">
        <v>1160</v>
      </c>
      <c r="J2222" s="21" t="s">
        <v>849</v>
      </c>
      <c r="K2222" s="21" t="s">
        <v>850</v>
      </c>
      <c r="L2222" s="21" t="s">
        <v>1394</v>
      </c>
      <c r="M2222" s="3">
        <v>-2.1948737178495259</v>
      </c>
      <c r="N2222" s="3">
        <v>12.218289505842243</v>
      </c>
      <c r="O2222" s="21" t="s">
        <v>1508</v>
      </c>
      <c r="P2222" s="21" t="s">
        <v>1509</v>
      </c>
      <c r="Q2222" s="46">
        <v>4.3536150032957323E-4</v>
      </c>
      <c r="R2222" s="46">
        <v>6.9755905078322782E-4</v>
      </c>
      <c r="S2222" s="46">
        <v>1.0301881948601437E-3</v>
      </c>
      <c r="T2222" s="46">
        <v>1.4168954407895867E-3</v>
      </c>
      <c r="U2222" s="46">
        <v>1.8317112917912398E-3</v>
      </c>
      <c r="V2222" s="46">
        <v>2.2446635726591324E-3</v>
      </c>
      <c r="W2222" s="46">
        <v>2.6280082300260917E-3</v>
      </c>
      <c r="X2222" s="46">
        <v>2.961162233087494E-3</v>
      </c>
      <c r="Y2222" s="46">
        <v>3.2330882821243385E-3</v>
      </c>
      <c r="Z2222" s="46">
        <v>3.4420276974244019E-3</v>
      </c>
      <c r="AA2222" s="46">
        <v>3.5932568175842988E-3</v>
      </c>
      <c r="AB2222" s="46">
        <v>3.6961893747566184E-3</v>
      </c>
      <c r="AC2222" s="46">
        <v>3.761671359462755E-3</v>
      </c>
      <c r="AD2222" s="46">
        <v>4.3589247500029227E-3</v>
      </c>
      <c r="AE2222" s="46">
        <v>4.3176891634222492E-3</v>
      </c>
      <c r="AF2222" s="46">
        <v>4.2691167518704096E-3</v>
      </c>
      <c r="AG2222" s="46">
        <v>4.2105053804775165E-3</v>
      </c>
      <c r="AH2222" s="46">
        <v>4.1465180663744893E-3</v>
      </c>
      <c r="AI2222" s="46">
        <v>4.0921590818655896E-3</v>
      </c>
      <c r="AJ2222" s="46">
        <v>4.0401808610541299E-3</v>
      </c>
      <c r="AK2222" s="46">
        <v>5.2350922652362353E-2</v>
      </c>
      <c r="AL2222" s="45">
        <v>5.2350922652362353E-2</v>
      </c>
      <c r="AM2222" s="45">
        <v>4.3536150032957323E-4</v>
      </c>
      <c r="AN2222" s="45">
        <v>1.1329205511128012E-3</v>
      </c>
      <c r="AO2222" s="45">
        <v>2.1631087459729448E-3</v>
      </c>
      <c r="AP2222" s="45">
        <v>3.5800041867625316E-3</v>
      </c>
      <c r="AQ2222" s="45">
        <v>5.4117154785537714E-3</v>
      </c>
      <c r="AR2222" s="45">
        <v>7.6563790512129033E-3</v>
      </c>
      <c r="AS2222" s="45">
        <v>1.0284387281238995E-2</v>
      </c>
      <c r="AT2222" s="45">
        <v>1.3245549514326488E-2</v>
      </c>
      <c r="AU2222" s="45">
        <v>1.6478637796450826E-2</v>
      </c>
      <c r="AV2222" s="45">
        <v>1.992066549387523E-2</v>
      </c>
      <c r="AW2222" s="45">
        <v>2.3513922311459528E-2</v>
      </c>
      <c r="AX2222" s="45">
        <v>2.7210111686216145E-2</v>
      </c>
      <c r="AY2222" s="45">
        <v>3.0971783045678901E-2</v>
      </c>
      <c r="AZ2222" s="45">
        <v>3.5330707795681822E-2</v>
      </c>
      <c r="BA2222" s="45">
        <v>3.9648396959104069E-2</v>
      </c>
      <c r="BB2222" s="45">
        <v>4.3917513710974479E-2</v>
      </c>
      <c r="BC2222" s="45">
        <v>4.8128019091451993E-2</v>
      </c>
      <c r="BD2222" s="45">
        <v>5.2274537157826484E-2</v>
      </c>
      <c r="BE2222" s="45">
        <v>5.2350922652362353E-2</v>
      </c>
      <c r="BF2222" s="45">
        <v>5.2350922652362353E-2</v>
      </c>
    </row>
    <row r="2223" spans="1:58" ht="13.5" thickBot="1" x14ac:dyDescent="0.25">
      <c r="A2223" s="6" t="s">
        <v>1359</v>
      </c>
      <c r="B2223" s="6" t="s">
        <v>1359</v>
      </c>
      <c r="C2223" s="6" t="s">
        <v>916</v>
      </c>
      <c r="D2223" s="6" t="s">
        <v>1359</v>
      </c>
      <c r="E2223" s="6">
        <v>472.36766408988723</v>
      </c>
      <c r="F2223" s="6" t="s">
        <v>622</v>
      </c>
      <c r="G2223" s="21" t="s">
        <v>1305</v>
      </c>
      <c r="H2223" s="21" t="s">
        <v>1172</v>
      </c>
      <c r="I2223" s="21" t="s">
        <v>1160</v>
      </c>
      <c r="J2223" s="21" t="s">
        <v>849</v>
      </c>
      <c r="K2223" s="21" t="s">
        <v>854</v>
      </c>
      <c r="L2223" s="21" t="s">
        <v>1395</v>
      </c>
      <c r="M2223" s="3">
        <v>316.68752807537152</v>
      </c>
      <c r="N2223" s="3">
        <v>472.36766408988723</v>
      </c>
      <c r="O2223" s="21" t="s">
        <v>1508</v>
      </c>
      <c r="P2223" s="21" t="s">
        <v>1509</v>
      </c>
      <c r="Q2223" s="46">
        <v>2.9885251989442195E-4</v>
      </c>
      <c r="R2223" s="46">
        <v>4.6643933916536249E-4</v>
      </c>
      <c r="S2223" s="46">
        <v>6.8569505411029811E-4</v>
      </c>
      <c r="T2223" s="46">
        <v>9.421801637308592E-4</v>
      </c>
      <c r="U2223" s="46">
        <v>1.2162104526930381E-3</v>
      </c>
      <c r="V2223" s="46">
        <v>1.4790284584378609E-3</v>
      </c>
      <c r="W2223" s="46">
        <v>1.7044635287293852E-3</v>
      </c>
      <c r="X2223" s="46">
        <v>1.9024612967744989E-3</v>
      </c>
      <c r="Y2223" s="46">
        <v>2.0633681068032935E-3</v>
      </c>
      <c r="Z2223" s="46">
        <v>2.1813616119511735E-3</v>
      </c>
      <c r="AA2223" s="46">
        <v>2.259013765855565E-3</v>
      </c>
      <c r="AB2223" s="46">
        <v>2.3026698441015402E-3</v>
      </c>
      <c r="AC2223" s="46">
        <v>2.3216953943437021E-3</v>
      </c>
      <c r="AD2223" s="46">
        <v>2.3261029679310019E-3</v>
      </c>
      <c r="AE2223" s="46">
        <v>2.3195123186022567E-3</v>
      </c>
      <c r="AF2223" s="46">
        <v>2.3051461672419587E-3</v>
      </c>
      <c r="AG2223" s="46">
        <v>2.2809508528003862E-3</v>
      </c>
      <c r="AH2223" s="46">
        <v>2.2570094976347181E-3</v>
      </c>
      <c r="AI2223" s="46">
        <v>2.2333194361331831E-3</v>
      </c>
      <c r="AJ2223" s="46">
        <v>2.2098780306628505E-3</v>
      </c>
      <c r="AK2223" s="46">
        <v>3.5755358807597358E-2</v>
      </c>
      <c r="AL2223" s="45">
        <v>3.5755358807597358E-2</v>
      </c>
      <c r="AM2223" s="45">
        <v>2.9885251989442195E-4</v>
      </c>
      <c r="AN2223" s="45">
        <v>7.6529185905978444E-4</v>
      </c>
      <c r="AO2223" s="45">
        <v>1.4509869131700825E-3</v>
      </c>
      <c r="AP2223" s="45">
        <v>2.3931670769009416E-3</v>
      </c>
      <c r="AQ2223" s="45">
        <v>3.6093775295939798E-3</v>
      </c>
      <c r="AR2223" s="45">
        <v>5.0884059880318411E-3</v>
      </c>
      <c r="AS2223" s="45">
        <v>6.7928695167612258E-3</v>
      </c>
      <c r="AT2223" s="45">
        <v>8.6953308135357243E-3</v>
      </c>
      <c r="AU2223" s="45">
        <v>1.0758698920339017E-2</v>
      </c>
      <c r="AV2223" s="45">
        <v>1.2940060532290191E-2</v>
      </c>
      <c r="AW2223" s="45">
        <v>1.5199074298145756E-2</v>
      </c>
      <c r="AX2223" s="45">
        <v>1.7501744142247297E-2</v>
      </c>
      <c r="AY2223" s="45">
        <v>1.9823439536590999E-2</v>
      </c>
      <c r="AZ2223" s="45">
        <v>2.2149542504522002E-2</v>
      </c>
      <c r="BA2223" s="45">
        <v>2.446905482312426E-2</v>
      </c>
      <c r="BB2223" s="45">
        <v>2.6774200990366218E-2</v>
      </c>
      <c r="BC2223" s="45">
        <v>2.9055151843166604E-2</v>
      </c>
      <c r="BD2223" s="45">
        <v>3.1312161340801323E-2</v>
      </c>
      <c r="BE2223" s="45">
        <v>3.3545480776934505E-2</v>
      </c>
      <c r="BF2223" s="45">
        <v>3.5755358807597358E-2</v>
      </c>
    </row>
    <row r="2224" spans="1:58" ht="13.5" thickBot="1" x14ac:dyDescent="0.25">
      <c r="A2224" s="6" t="s">
        <v>1359</v>
      </c>
      <c r="B2224" s="6" t="s">
        <v>1359</v>
      </c>
      <c r="C2224" s="6" t="s">
        <v>916</v>
      </c>
      <c r="D2224" s="6" t="s">
        <v>1359</v>
      </c>
      <c r="E2224" s="6">
        <v>519.08015718176307</v>
      </c>
      <c r="F2224" s="6" t="s">
        <v>622</v>
      </c>
      <c r="G2224" s="21" t="s">
        <v>1305</v>
      </c>
      <c r="H2224" s="21" t="s">
        <v>1172</v>
      </c>
      <c r="I2224" s="21" t="s">
        <v>1160</v>
      </c>
      <c r="J2224" s="21" t="s">
        <v>849</v>
      </c>
      <c r="K2224" s="21" t="s">
        <v>850</v>
      </c>
      <c r="L2224" s="21" t="s">
        <v>1396</v>
      </c>
      <c r="M2224" s="3">
        <v>348.13424200971826</v>
      </c>
      <c r="N2224" s="3">
        <v>519.08015718176307</v>
      </c>
      <c r="O2224" s="21" t="s">
        <v>1508</v>
      </c>
      <c r="P2224" s="21" t="s">
        <v>1509</v>
      </c>
      <c r="Q2224" s="46">
        <v>8.6607878736524469E-3</v>
      </c>
      <c r="R2224" s="46">
        <v>1.3059277557433253E-2</v>
      </c>
      <c r="S2224" s="46">
        <v>1.8527860629603727E-2</v>
      </c>
      <c r="T2224" s="46">
        <v>2.5173503918965175E-2</v>
      </c>
      <c r="U2224" s="46">
        <v>3.1823490420571379E-2</v>
      </c>
      <c r="V2224" s="46">
        <v>3.9098824714701393E-2</v>
      </c>
      <c r="W2224" s="46">
        <v>4.5770177364741226E-2</v>
      </c>
      <c r="X2224" s="46">
        <v>5.0487431970453328E-2</v>
      </c>
      <c r="Y2224" s="46">
        <v>5.3436806825132362E-2</v>
      </c>
      <c r="Z2224" s="46">
        <v>5.6828620017223067E-2</v>
      </c>
      <c r="AA2224" s="46">
        <v>5.9948665886866377E-2</v>
      </c>
      <c r="AB2224" s="46">
        <v>6.1234567994104774E-2</v>
      </c>
      <c r="AC2224" s="46">
        <v>5.9921066717349723E-2</v>
      </c>
      <c r="AD2224" s="46">
        <v>6.0199987014406681E-2</v>
      </c>
      <c r="AE2224" s="46">
        <v>6.0594102423517766E-2</v>
      </c>
      <c r="AF2224" s="46">
        <v>6.1021045161257413E-2</v>
      </c>
      <c r="AG2224" s="46">
        <v>6.1185523974127166E-2</v>
      </c>
      <c r="AH2224" s="46">
        <v>6.1351025536280926E-2</v>
      </c>
      <c r="AI2224" s="46">
        <v>6.1517558373398853E-2</v>
      </c>
      <c r="AJ2224" s="46">
        <v>6.1685131085741751E-2</v>
      </c>
      <c r="AK2224" s="46">
        <v>0.95152545545952871</v>
      </c>
      <c r="AL2224" s="45">
        <v>0.95152545545952871</v>
      </c>
      <c r="AM2224" s="45">
        <v>8.6607878736524469E-3</v>
      </c>
      <c r="AN2224" s="45">
        <v>2.1720065431085699E-2</v>
      </c>
      <c r="AO2224" s="45">
        <v>4.0247926060689429E-2</v>
      </c>
      <c r="AP2224" s="45">
        <v>6.5421429979654611E-2</v>
      </c>
      <c r="AQ2224" s="45">
        <v>9.724492040022599E-2</v>
      </c>
      <c r="AR2224" s="45">
        <v>0.13634374511492739</v>
      </c>
      <c r="AS2224" s="45">
        <v>0.18211392247966862</v>
      </c>
      <c r="AT2224" s="45">
        <v>0.23260135445012195</v>
      </c>
      <c r="AU2224" s="45">
        <v>0.28603816127525433</v>
      </c>
      <c r="AV2224" s="45">
        <v>0.34286678129247739</v>
      </c>
      <c r="AW2224" s="45">
        <v>0.40281544717934376</v>
      </c>
      <c r="AX2224" s="45">
        <v>0.46405001517344852</v>
      </c>
      <c r="AY2224" s="45">
        <v>0.52397108189079822</v>
      </c>
      <c r="AZ2224" s="45">
        <v>0.58417106890520487</v>
      </c>
      <c r="BA2224" s="45">
        <v>0.64476517132872269</v>
      </c>
      <c r="BB2224" s="45">
        <v>0.70578621648998008</v>
      </c>
      <c r="BC2224" s="45">
        <v>0.76697174046410721</v>
      </c>
      <c r="BD2224" s="45">
        <v>0.82832276600038812</v>
      </c>
      <c r="BE2224" s="45">
        <v>0.88984032437378702</v>
      </c>
      <c r="BF2224" s="45">
        <v>0.95152545545952871</v>
      </c>
    </row>
    <row r="2225" spans="1:58" ht="13.5" thickBot="1" x14ac:dyDescent="0.25">
      <c r="A2225" s="6" t="s">
        <v>1359</v>
      </c>
      <c r="B2225" s="6" t="s">
        <v>1359</v>
      </c>
      <c r="C2225" s="6" t="s">
        <v>916</v>
      </c>
      <c r="D2225" s="6" t="s">
        <v>1359</v>
      </c>
      <c r="E2225" s="6">
        <v>804.50511059358803</v>
      </c>
      <c r="F2225" s="6" t="s">
        <v>622</v>
      </c>
      <c r="G2225" s="21" t="s">
        <v>1305</v>
      </c>
      <c r="H2225" s="21" t="s">
        <v>1172</v>
      </c>
      <c r="I2225" s="21" t="s">
        <v>1160</v>
      </c>
      <c r="J2225" s="21" t="s">
        <v>849</v>
      </c>
      <c r="K2225" s="21" t="s">
        <v>854</v>
      </c>
      <c r="L2225" s="21" t="s">
        <v>1397</v>
      </c>
      <c r="M2225" s="3">
        <v>551.13606091628537</v>
      </c>
      <c r="N2225" s="3">
        <v>804.50511059358803</v>
      </c>
      <c r="O2225" s="21" t="s">
        <v>1508</v>
      </c>
      <c r="P2225" s="21" t="s">
        <v>1509</v>
      </c>
      <c r="Q2225" s="46">
        <v>1.2307126931853165E-6</v>
      </c>
      <c r="R2225" s="46">
        <v>1.9208565332311166E-6</v>
      </c>
      <c r="S2225" s="46">
        <v>2.8237794583296997E-6</v>
      </c>
      <c r="T2225" s="46">
        <v>3.8800177665580096E-6</v>
      </c>
      <c r="U2225" s="46">
        <v>5.0085093551922228E-6</v>
      </c>
      <c r="V2225" s="46">
        <v>6.0908273352516644E-6</v>
      </c>
      <c r="W2225" s="46">
        <v>7.0191976317273955E-6</v>
      </c>
      <c r="X2225" s="46">
        <v>7.8345776273237815E-6</v>
      </c>
      <c r="Y2225" s="46">
        <v>8.4972123395636383E-6</v>
      </c>
      <c r="Z2225" s="46">
        <v>8.983124603412793E-6</v>
      </c>
      <c r="AA2225" s="46">
        <v>9.302906051121769E-6</v>
      </c>
      <c r="AB2225" s="46">
        <v>9.4826873347160781E-6</v>
      </c>
      <c r="AC2225" s="46">
        <v>9.5610369708045954E-6</v>
      </c>
      <c r="AD2225" s="46">
        <v>9.5791879195131898E-6</v>
      </c>
      <c r="AE2225" s="46">
        <v>9.5520467871978726E-6</v>
      </c>
      <c r="AF2225" s="46">
        <v>9.4928851484150166E-6</v>
      </c>
      <c r="AG2225" s="46">
        <v>9.3932457657209267E-6</v>
      </c>
      <c r="AH2225" s="46">
        <v>9.2946522196305166E-6</v>
      </c>
      <c r="AI2225" s="46">
        <v>9.1970935328154296E-6</v>
      </c>
      <c r="AJ2225" s="46">
        <v>9.1005588431677265E-6</v>
      </c>
      <c r="AK2225" s="46">
        <v>1.4724511591687877E-4</v>
      </c>
      <c r="AL2225" s="45">
        <v>1.4724511591687877E-4</v>
      </c>
      <c r="AM2225" s="45">
        <v>1.2307126931853165E-6</v>
      </c>
      <c r="AN2225" s="45">
        <v>3.1515692264164332E-6</v>
      </c>
      <c r="AO2225" s="45">
        <v>5.9753486847461329E-6</v>
      </c>
      <c r="AP2225" s="45">
        <v>9.8553664513041425E-6</v>
      </c>
      <c r="AQ2225" s="45">
        <v>1.4863875806496366E-5</v>
      </c>
      <c r="AR2225" s="45">
        <v>2.0954703141748029E-5</v>
      </c>
      <c r="AS2225" s="45">
        <v>2.7973900773475424E-5</v>
      </c>
      <c r="AT2225" s="45">
        <v>3.5808478400799207E-5</v>
      </c>
      <c r="AU2225" s="45">
        <v>4.4305690740362847E-5</v>
      </c>
      <c r="AV2225" s="45">
        <v>5.3288815343775638E-5</v>
      </c>
      <c r="AW2225" s="45">
        <v>6.2591721394897402E-5</v>
      </c>
      <c r="AX2225" s="45">
        <v>7.2074408729613484E-5</v>
      </c>
      <c r="AY2225" s="45">
        <v>8.1635445700418074E-5</v>
      </c>
      <c r="AZ2225" s="45">
        <v>9.121463361993126E-5</v>
      </c>
      <c r="BA2225" s="45">
        <v>1.0076668040712913E-4</v>
      </c>
      <c r="BB2225" s="45">
        <v>1.1025956555554416E-4</v>
      </c>
      <c r="BC2225" s="45">
        <v>1.1965281132126508E-4</v>
      </c>
      <c r="BD2225" s="45">
        <v>1.2894746354089561E-4</v>
      </c>
      <c r="BE2225" s="45">
        <v>1.3814455707371104E-4</v>
      </c>
      <c r="BF2225" s="45">
        <v>1.4724511591687877E-4</v>
      </c>
    </row>
    <row r="2226" spans="1:58" ht="13.5" thickBot="1" x14ac:dyDescent="0.25">
      <c r="A2226" s="6" t="s">
        <v>1359</v>
      </c>
      <c r="B2226" s="6" t="s">
        <v>1359</v>
      </c>
      <c r="C2226" s="6" t="s">
        <v>916</v>
      </c>
      <c r="D2226" s="6" t="s">
        <v>1359</v>
      </c>
      <c r="E2226" s="6">
        <v>793.09668693246442</v>
      </c>
      <c r="F2226" s="6" t="s">
        <v>622</v>
      </c>
      <c r="G2226" s="21" t="s">
        <v>1305</v>
      </c>
      <c r="H2226" s="21" t="s">
        <v>1172</v>
      </c>
      <c r="I2226" s="21" t="s">
        <v>1160</v>
      </c>
      <c r="J2226" s="21" t="s">
        <v>849</v>
      </c>
      <c r="K2226" s="21" t="s">
        <v>850</v>
      </c>
      <c r="L2226" s="21" t="s">
        <v>1398</v>
      </c>
      <c r="M2226" s="3">
        <v>543.4245102854818</v>
      </c>
      <c r="N2226" s="3">
        <v>793.09668693246442</v>
      </c>
      <c r="O2226" s="21" t="s">
        <v>1508</v>
      </c>
      <c r="P2226" s="21" t="s">
        <v>1509</v>
      </c>
      <c r="Q2226" s="46">
        <v>7.8189558822029453E-4</v>
      </c>
      <c r="R2226" s="46">
        <v>1.1789910636842743E-3</v>
      </c>
      <c r="S2226" s="46">
        <v>1.6726945281178229E-3</v>
      </c>
      <c r="T2226" s="46">
        <v>2.2726629426133706E-3</v>
      </c>
      <c r="U2226" s="46">
        <v>2.873023462139363E-3</v>
      </c>
      <c r="V2226" s="46">
        <v>3.5298403557517308E-3</v>
      </c>
      <c r="W2226" s="46">
        <v>4.1321298103170348E-3</v>
      </c>
      <c r="X2226" s="46">
        <v>4.5580033703818039E-3</v>
      </c>
      <c r="Y2226" s="46">
        <v>4.824272816132456E-3</v>
      </c>
      <c r="Z2226" s="46">
        <v>5.1304855775639036E-3</v>
      </c>
      <c r="AA2226" s="46">
        <v>5.4121631958254672E-3</v>
      </c>
      <c r="AB2226" s="46">
        <v>5.5282543874353666E-3</v>
      </c>
      <c r="AC2226" s="46">
        <v>5.4096715438882049E-3</v>
      </c>
      <c r="AD2226" s="46">
        <v>5.4348524573241963E-3</v>
      </c>
      <c r="AE2226" s="46">
        <v>5.4704331809407002E-3</v>
      </c>
      <c r="AF2226" s="46">
        <v>5.5089775544932343E-3</v>
      </c>
      <c r="AG2226" s="46">
        <v>5.5238266952428658E-3</v>
      </c>
      <c r="AH2226" s="46">
        <v>5.5387681697575894E-3</v>
      </c>
      <c r="AI2226" s="46">
        <v>5.5538027477354699E-3</v>
      </c>
      <c r="AJ2226" s="46">
        <v>5.5689312056077184E-3</v>
      </c>
      <c r="AK2226" s="46">
        <v>8.5903680653172873E-2</v>
      </c>
      <c r="AL2226" s="45">
        <v>8.5903680653172873E-2</v>
      </c>
      <c r="AM2226" s="45">
        <v>7.8189558822029453E-4</v>
      </c>
      <c r="AN2226" s="45">
        <v>1.9608866519045687E-3</v>
      </c>
      <c r="AO2226" s="45">
        <v>3.6335811800223914E-3</v>
      </c>
      <c r="AP2226" s="45">
        <v>5.9062441226357624E-3</v>
      </c>
      <c r="AQ2226" s="45">
        <v>8.7792675847751245E-3</v>
      </c>
      <c r="AR2226" s="45">
        <v>1.2309107940526856E-2</v>
      </c>
      <c r="AS2226" s="45">
        <v>1.6441237750843891E-2</v>
      </c>
      <c r="AT2226" s="45">
        <v>2.0999241121225695E-2</v>
      </c>
      <c r="AU2226" s="45">
        <v>2.5823513937358149E-2</v>
      </c>
      <c r="AV2226" s="45">
        <v>3.0953999514922052E-2</v>
      </c>
      <c r="AW2226" s="45">
        <v>3.6366162710747517E-2</v>
      </c>
      <c r="AX2226" s="45">
        <v>4.1894417098182882E-2</v>
      </c>
      <c r="AY2226" s="45">
        <v>4.7304088642071085E-2</v>
      </c>
      <c r="AZ2226" s="45">
        <v>5.2738941099395281E-2</v>
      </c>
      <c r="BA2226" s="45">
        <v>5.8209374280335985E-2</v>
      </c>
      <c r="BB2226" s="45">
        <v>6.3718351834829212E-2</v>
      </c>
      <c r="BC2226" s="45">
        <v>6.9242178530072085E-2</v>
      </c>
      <c r="BD2226" s="45">
        <v>7.4780946699829681E-2</v>
      </c>
      <c r="BE2226" s="45">
        <v>8.0334749447565149E-2</v>
      </c>
      <c r="BF2226" s="45">
        <v>8.5903680653172873E-2</v>
      </c>
    </row>
    <row r="2227" spans="1:58" ht="13.5" thickBot="1" x14ac:dyDescent="0.25">
      <c r="A2227" s="6" t="s">
        <v>1359</v>
      </c>
      <c r="B2227" s="6" t="s">
        <v>1359</v>
      </c>
      <c r="C2227" s="6" t="s">
        <v>916</v>
      </c>
      <c r="D2227" s="6" t="s">
        <v>1359</v>
      </c>
      <c r="E2227" s="6">
        <v>703.28315218549562</v>
      </c>
      <c r="F2227" s="6" t="s">
        <v>622</v>
      </c>
      <c r="G2227" s="21" t="s">
        <v>1305</v>
      </c>
      <c r="H2227" s="21" t="s">
        <v>1172</v>
      </c>
      <c r="I2227" s="21" t="s">
        <v>1160</v>
      </c>
      <c r="J2227" s="21" t="s">
        <v>849</v>
      </c>
      <c r="K2227" s="21" t="s">
        <v>854</v>
      </c>
      <c r="L2227" s="21" t="s">
        <v>1399</v>
      </c>
      <c r="M2227" s="3">
        <v>481.84552743888793</v>
      </c>
      <c r="N2227" s="3">
        <v>703.28315218549562</v>
      </c>
      <c r="O2227" s="21" t="s">
        <v>1508</v>
      </c>
      <c r="P2227" s="21" t="s">
        <v>1509</v>
      </c>
      <c r="Q2227" s="46">
        <v>1.032692356496408E-5</v>
      </c>
      <c r="R2227" s="46">
        <v>1.6117928016651004E-5</v>
      </c>
      <c r="S2227" s="46">
        <v>2.3694364080224462E-5</v>
      </c>
      <c r="T2227" s="46">
        <v>3.2557271187511676E-5</v>
      </c>
      <c r="U2227" s="46">
        <v>4.2026456354821554E-5</v>
      </c>
      <c r="V2227" s="46">
        <v>5.1108198271476331E-5</v>
      </c>
      <c r="W2227" s="46">
        <v>5.8898163504445854E-5</v>
      </c>
      <c r="X2227" s="46">
        <v>6.5740025896497028E-5</v>
      </c>
      <c r="Y2227" s="46">
        <v>7.1300200958218407E-5</v>
      </c>
      <c r="Z2227" s="46">
        <v>7.5377496037593427E-5</v>
      </c>
      <c r="AA2227" s="46">
        <v>7.8060785635783122E-5</v>
      </c>
      <c r="AB2227" s="46">
        <v>7.9569332337519304E-5</v>
      </c>
      <c r="AC2227" s="46">
        <v>8.0226764984236154E-5</v>
      </c>
      <c r="AD2227" s="46">
        <v>8.0379069791835164E-5</v>
      </c>
      <c r="AE2227" s="46">
        <v>8.0151328256025198E-5</v>
      </c>
      <c r="AF2227" s="46">
        <v>7.9654902302939999E-5</v>
      </c>
      <c r="AG2227" s="46">
        <v>7.881882716140643E-5</v>
      </c>
      <c r="AH2227" s="46">
        <v>7.7991527646164397E-5</v>
      </c>
      <c r="AI2227" s="46">
        <v>7.717291164633252E-5</v>
      </c>
      <c r="AJ2227" s="46">
        <v>7.6362888017845223E-5</v>
      </c>
      <c r="AK2227" s="46">
        <v>1.2355353656524914E-3</v>
      </c>
      <c r="AL2227" s="45">
        <v>1.2355353656524914E-3</v>
      </c>
      <c r="AM2227" s="45">
        <v>1.032692356496408E-5</v>
      </c>
      <c r="AN2227" s="45">
        <v>2.6444851581615086E-5</v>
      </c>
      <c r="AO2227" s="45">
        <v>5.0139215661839544E-5</v>
      </c>
      <c r="AP2227" s="45">
        <v>8.2696486849351221E-5</v>
      </c>
      <c r="AQ2227" s="45">
        <v>1.2472294320417277E-4</v>
      </c>
      <c r="AR2227" s="45">
        <v>1.7583114147564911E-4</v>
      </c>
      <c r="AS2227" s="45">
        <v>2.3472930498009498E-4</v>
      </c>
      <c r="AT2227" s="45">
        <v>3.0046933087659201E-4</v>
      </c>
      <c r="AU2227" s="45">
        <v>3.7176953183481044E-4</v>
      </c>
      <c r="AV2227" s="45">
        <v>4.4714702787240388E-4</v>
      </c>
      <c r="AW2227" s="45">
        <v>5.25207813508187E-4</v>
      </c>
      <c r="AX2227" s="45">
        <v>6.0477714584570631E-4</v>
      </c>
      <c r="AY2227" s="45">
        <v>6.850039108299425E-4</v>
      </c>
      <c r="AZ2227" s="45">
        <v>7.6538298062177768E-4</v>
      </c>
      <c r="BA2227" s="45">
        <v>8.4553430887780289E-4</v>
      </c>
      <c r="BB2227" s="45">
        <v>9.251892111807429E-4</v>
      </c>
      <c r="BC2227" s="45">
        <v>1.0040080383421494E-3</v>
      </c>
      <c r="BD2227" s="45">
        <v>1.0819995659883137E-3</v>
      </c>
      <c r="BE2227" s="45">
        <v>1.1591724776346462E-3</v>
      </c>
      <c r="BF2227" s="45">
        <v>1.2355353656524914E-3</v>
      </c>
    </row>
    <row r="2228" spans="1:58" ht="13.5" thickBot="1" x14ac:dyDescent="0.25">
      <c r="A2228" s="6" t="s">
        <v>1359</v>
      </c>
      <c r="B2228" s="6" t="s">
        <v>1359</v>
      </c>
      <c r="C2228" s="6" t="s">
        <v>916</v>
      </c>
      <c r="D2228" s="6" t="s">
        <v>1359</v>
      </c>
      <c r="E2228" s="6">
        <v>696.78120406993071</v>
      </c>
      <c r="F2228" s="6" t="s">
        <v>622</v>
      </c>
      <c r="G2228" s="21" t="s">
        <v>1305</v>
      </c>
      <c r="H2228" s="21" t="s">
        <v>1172</v>
      </c>
      <c r="I2228" s="21" t="s">
        <v>1160</v>
      </c>
      <c r="J2228" s="21" t="s">
        <v>849</v>
      </c>
      <c r="K2228" s="21" t="s">
        <v>850</v>
      </c>
      <c r="L2228" s="21" t="s">
        <v>1400</v>
      </c>
      <c r="M2228" s="3">
        <v>477.47654035913644</v>
      </c>
      <c r="N2228" s="3">
        <v>696.78120406993071</v>
      </c>
      <c r="O2228" s="21" t="s">
        <v>1508</v>
      </c>
      <c r="P2228" s="21" t="s">
        <v>1509</v>
      </c>
      <c r="Q2228" s="46">
        <v>1.4524642594692645E-3</v>
      </c>
      <c r="R2228" s="46">
        <v>2.1901164401410965E-3</v>
      </c>
      <c r="S2228" s="46">
        <v>3.1072294762922227E-3</v>
      </c>
      <c r="T2228" s="46">
        <v>4.2217423242911839E-3</v>
      </c>
      <c r="U2228" s="46">
        <v>5.3369835541243211E-3</v>
      </c>
      <c r="V2228" s="46">
        <v>6.5570992285956878E-3</v>
      </c>
      <c r="W2228" s="46">
        <v>7.6759236851993073E-3</v>
      </c>
      <c r="X2228" s="46">
        <v>8.4670345884529756E-3</v>
      </c>
      <c r="Y2228" s="46">
        <v>8.9616618240686702E-3</v>
      </c>
      <c r="Z2228" s="46">
        <v>9.5304885299270729E-3</v>
      </c>
      <c r="AA2228" s="46">
        <v>1.0053738282683166E-2</v>
      </c>
      <c r="AB2228" s="46">
        <v>1.026939150952433E-2</v>
      </c>
      <c r="AC2228" s="46">
        <v>1.0049109742197155E-2</v>
      </c>
      <c r="AD2228" s="46">
        <v>1.0095886290546552E-2</v>
      </c>
      <c r="AE2228" s="46">
        <v>1.016198172599549E-2</v>
      </c>
      <c r="AF2228" s="46">
        <v>1.0233582494476763E-2</v>
      </c>
      <c r="AG2228" s="46">
        <v>1.0261166543482284E-2</v>
      </c>
      <c r="AH2228" s="46">
        <v>1.0288922113462927E-2</v>
      </c>
      <c r="AI2228" s="46">
        <v>1.0316850634224608E-2</v>
      </c>
      <c r="AJ2228" s="46">
        <v>1.0344953548080843E-2</v>
      </c>
      <c r="AK2228" s="46">
        <v>0.15957632679523592</v>
      </c>
      <c r="AL2228" s="45">
        <v>0.15957632679523592</v>
      </c>
      <c r="AM2228" s="45">
        <v>1.4524642594692645E-3</v>
      </c>
      <c r="AN2228" s="45">
        <v>3.6425806996103613E-3</v>
      </c>
      <c r="AO2228" s="45">
        <v>6.7498101759025843E-3</v>
      </c>
      <c r="AP2228" s="45">
        <v>1.0971552500193767E-2</v>
      </c>
      <c r="AQ2228" s="45">
        <v>1.630853605431809E-2</v>
      </c>
      <c r="AR2228" s="45">
        <v>2.2865635282913778E-2</v>
      </c>
      <c r="AS2228" s="45">
        <v>3.0541558968113086E-2</v>
      </c>
      <c r="AT2228" s="45">
        <v>3.9008593556566065E-2</v>
      </c>
      <c r="AU2228" s="45">
        <v>4.7970255380634735E-2</v>
      </c>
      <c r="AV2228" s="45">
        <v>5.7500743910561807E-2</v>
      </c>
      <c r="AW2228" s="45">
        <v>6.7554482193244975E-2</v>
      </c>
      <c r="AX2228" s="45">
        <v>7.7823873702769303E-2</v>
      </c>
      <c r="AY2228" s="45">
        <v>8.7872983444966454E-2</v>
      </c>
      <c r="AZ2228" s="45">
        <v>9.7968869735513012E-2</v>
      </c>
      <c r="BA2228" s="45">
        <v>0.1081308514615085</v>
      </c>
      <c r="BB2228" s="45">
        <v>0.11836443395598525</v>
      </c>
      <c r="BC2228" s="45">
        <v>0.12862560049946753</v>
      </c>
      <c r="BD2228" s="45">
        <v>0.13891452261293047</v>
      </c>
      <c r="BE2228" s="45">
        <v>0.14923137324715507</v>
      </c>
      <c r="BF2228" s="45">
        <v>0.15957632679523592</v>
      </c>
    </row>
    <row r="2229" spans="1:58" ht="13.5" thickBot="1" x14ac:dyDescent="0.25">
      <c r="A2229" s="6" t="s">
        <v>1359</v>
      </c>
      <c r="B2229" s="6" t="s">
        <v>1359</v>
      </c>
      <c r="C2229" s="6" t="s">
        <v>916</v>
      </c>
      <c r="D2229" s="6" t="s">
        <v>1359</v>
      </c>
      <c r="E2229" s="6">
        <v>373.55617720477449</v>
      </c>
      <c r="F2229" s="6" t="s">
        <v>622</v>
      </c>
      <c r="G2229" s="21" t="s">
        <v>1305</v>
      </c>
      <c r="H2229" s="21" t="s">
        <v>1172</v>
      </c>
      <c r="I2229" s="21" t="s">
        <v>1160</v>
      </c>
      <c r="J2229" s="21" t="s">
        <v>849</v>
      </c>
      <c r="K2229" s="21" t="s">
        <v>854</v>
      </c>
      <c r="L2229" s="21" t="s">
        <v>1401</v>
      </c>
      <c r="M2229" s="3">
        <v>249.94823123027538</v>
      </c>
      <c r="N2229" s="3">
        <v>373.55617720477449</v>
      </c>
      <c r="O2229" s="21" t="s">
        <v>1508</v>
      </c>
      <c r="P2229" s="21" t="s">
        <v>1509</v>
      </c>
      <c r="Q2229" s="46">
        <v>5.4426405894530819E-5</v>
      </c>
      <c r="R2229" s="46">
        <v>8.4946972532001013E-5</v>
      </c>
      <c r="S2229" s="46">
        <v>1.2487737211673396E-4</v>
      </c>
      <c r="T2229" s="46">
        <v>1.7158791244292391E-4</v>
      </c>
      <c r="U2229" s="46">
        <v>2.2149374472340826E-4</v>
      </c>
      <c r="V2229" s="46">
        <v>2.6935761905885714E-4</v>
      </c>
      <c r="W2229" s="46">
        <v>3.1041339012240118E-4</v>
      </c>
      <c r="X2229" s="46">
        <v>3.4647233616589277E-4</v>
      </c>
      <c r="Y2229" s="46">
        <v>3.7577635326742234E-4</v>
      </c>
      <c r="Z2229" s="46">
        <v>3.9726508759820766E-4</v>
      </c>
      <c r="AA2229" s="46">
        <v>4.1140693806170065E-4</v>
      </c>
      <c r="AB2229" s="46">
        <v>4.1935749318908666E-4</v>
      </c>
      <c r="AC2229" s="46">
        <v>4.2282238724523365E-4</v>
      </c>
      <c r="AD2229" s="46">
        <v>4.2362508547631132E-4</v>
      </c>
      <c r="AE2229" s="46">
        <v>4.2242480998389942E-4</v>
      </c>
      <c r="AF2229" s="46">
        <v>4.198084760632282E-4</v>
      </c>
      <c r="AG2229" s="46">
        <v>4.1540207519028915E-4</v>
      </c>
      <c r="AH2229" s="46">
        <v>4.1104192485803793E-4</v>
      </c>
      <c r="AI2229" s="46">
        <v>4.0672753961074455E-4</v>
      </c>
      <c r="AJ2229" s="46">
        <v>4.0245843908812791E-4</v>
      </c>
      <c r="AK2229" s="46">
        <v>6.5116923626890397E-3</v>
      </c>
      <c r="AL2229" s="45">
        <v>6.5116923626890397E-3</v>
      </c>
      <c r="AM2229" s="45">
        <v>5.4426405894530819E-5</v>
      </c>
      <c r="AN2229" s="45">
        <v>1.3937337842653185E-4</v>
      </c>
      <c r="AO2229" s="45">
        <v>2.6425075054326583E-4</v>
      </c>
      <c r="AP2229" s="45">
        <v>4.3583866298618973E-4</v>
      </c>
      <c r="AQ2229" s="45">
        <v>6.5733240770959802E-4</v>
      </c>
      <c r="AR2229" s="45">
        <v>9.2669002676845516E-4</v>
      </c>
      <c r="AS2229" s="45">
        <v>1.2371034168908563E-3</v>
      </c>
      <c r="AT2229" s="45">
        <v>1.5835757530567492E-3</v>
      </c>
      <c r="AU2229" s="45">
        <v>1.9593521063241714E-3</v>
      </c>
      <c r="AV2229" s="45">
        <v>2.3566171939223791E-3</v>
      </c>
      <c r="AW2229" s="45">
        <v>2.7680241319840799E-3</v>
      </c>
      <c r="AX2229" s="45">
        <v>3.1873816251731667E-3</v>
      </c>
      <c r="AY2229" s="45">
        <v>3.6102040124184002E-3</v>
      </c>
      <c r="AZ2229" s="45">
        <v>4.0338290978947115E-3</v>
      </c>
      <c r="BA2229" s="45">
        <v>4.4562539078786111E-3</v>
      </c>
      <c r="BB2229" s="45">
        <v>4.8760623839418397E-3</v>
      </c>
      <c r="BC2229" s="45">
        <v>5.2914644591321291E-3</v>
      </c>
      <c r="BD2229" s="45">
        <v>5.7025063839901673E-3</v>
      </c>
      <c r="BE2229" s="45">
        <v>6.1092339236009123E-3</v>
      </c>
      <c r="BF2229" s="45">
        <v>6.5116923626890397E-3</v>
      </c>
    </row>
    <row r="2230" spans="1:58" ht="13.5" thickBot="1" x14ac:dyDescent="0.25">
      <c r="A2230" s="6" t="s">
        <v>1359</v>
      </c>
      <c r="B2230" s="6" t="s">
        <v>1359</v>
      </c>
      <c r="C2230" s="6" t="s">
        <v>916</v>
      </c>
      <c r="D2230" s="6" t="s">
        <v>1359</v>
      </c>
      <c r="E2230" s="6">
        <v>376.66902310752039</v>
      </c>
      <c r="F2230" s="6" t="s">
        <v>622</v>
      </c>
      <c r="G2230" s="21" t="s">
        <v>1305</v>
      </c>
      <c r="H2230" s="21" t="s">
        <v>1172</v>
      </c>
      <c r="I2230" s="21" t="s">
        <v>1160</v>
      </c>
      <c r="J2230" s="21" t="s">
        <v>849</v>
      </c>
      <c r="K2230" s="21" t="s">
        <v>850</v>
      </c>
      <c r="L2230" s="21" t="s">
        <v>1402</v>
      </c>
      <c r="M2230" s="3">
        <v>252.0488454794137</v>
      </c>
      <c r="N2230" s="3">
        <v>376.66902310752039</v>
      </c>
      <c r="O2230" s="21" t="s">
        <v>1508</v>
      </c>
      <c r="P2230" s="21" t="s">
        <v>1509</v>
      </c>
      <c r="Q2230" s="46">
        <v>2.2483088030692353E-3</v>
      </c>
      <c r="R2230" s="46">
        <v>3.3901406110434357E-3</v>
      </c>
      <c r="S2230" s="46">
        <v>4.80976474233984E-3</v>
      </c>
      <c r="T2230" s="46">
        <v>6.534949393840625E-3</v>
      </c>
      <c r="U2230" s="46">
        <v>8.2612615273287247E-3</v>
      </c>
      <c r="V2230" s="46">
        <v>1.014991165678465E-2</v>
      </c>
      <c r="W2230" s="46">
        <v>1.1881770364130904E-2</v>
      </c>
      <c r="X2230" s="46">
        <v>1.3106352378038226E-2</v>
      </c>
      <c r="Y2230" s="46">
        <v>1.3871999285232294E-2</v>
      </c>
      <c r="Z2230" s="46">
        <v>1.4752501563938713E-2</v>
      </c>
      <c r="AA2230" s="46">
        <v>1.5562454041361602E-2</v>
      </c>
      <c r="AB2230" s="46">
        <v>1.5896269517478336E-2</v>
      </c>
      <c r="AC2230" s="46">
        <v>1.555528939806506E-2</v>
      </c>
      <c r="AD2230" s="46">
        <v>1.5627696085352204E-2</v>
      </c>
      <c r="AE2230" s="46">
        <v>1.5730007001709519E-2</v>
      </c>
      <c r="AF2230" s="46">
        <v>1.5840839772315377E-2</v>
      </c>
      <c r="AG2230" s="46">
        <v>1.588353786956568E-2</v>
      </c>
      <c r="AH2230" s="46">
        <v>1.5926501468783254E-2</v>
      </c>
      <c r="AI2230" s="46">
        <v>1.5969732783203426E-2</v>
      </c>
      <c r="AJ2230" s="46">
        <v>1.601323404542241E-2</v>
      </c>
      <c r="AK2230" s="46">
        <v>0.24701252230900347</v>
      </c>
      <c r="AL2230" s="45">
        <v>0.24701252230900347</v>
      </c>
      <c r="AM2230" s="45">
        <v>2.2483088030692353E-3</v>
      </c>
      <c r="AN2230" s="45">
        <v>5.6384494141126715E-3</v>
      </c>
      <c r="AO2230" s="45">
        <v>1.0448214156452511E-2</v>
      </c>
      <c r="AP2230" s="45">
        <v>1.6983163550293136E-2</v>
      </c>
      <c r="AQ2230" s="45">
        <v>2.5244425077621861E-2</v>
      </c>
      <c r="AR2230" s="45">
        <v>3.5394336734406513E-2</v>
      </c>
      <c r="AS2230" s="45">
        <v>4.7276107098537419E-2</v>
      </c>
      <c r="AT2230" s="45">
        <v>6.0382459476575646E-2</v>
      </c>
      <c r="AU2230" s="45">
        <v>7.4254458761807945E-2</v>
      </c>
      <c r="AV2230" s="45">
        <v>8.9006960325746662E-2</v>
      </c>
      <c r="AW2230" s="45">
        <v>0.10456941436710826</v>
      </c>
      <c r="AX2230" s="45">
        <v>0.12046568388458659</v>
      </c>
      <c r="AY2230" s="45">
        <v>0.13602097328265164</v>
      </c>
      <c r="AZ2230" s="45">
        <v>0.15164866936800384</v>
      </c>
      <c r="BA2230" s="45">
        <v>0.16737867636971335</v>
      </c>
      <c r="BB2230" s="45">
        <v>0.18321951614202872</v>
      </c>
      <c r="BC2230" s="45">
        <v>0.19910305401159439</v>
      </c>
      <c r="BD2230" s="45">
        <v>0.21502955548037764</v>
      </c>
      <c r="BE2230" s="45">
        <v>0.23099928826358107</v>
      </c>
      <c r="BF2230" s="45">
        <v>0.24701252230900347</v>
      </c>
    </row>
    <row r="2231" spans="1:58" ht="13.5" thickBot="1" x14ac:dyDescent="0.25">
      <c r="A2231" s="6" t="s">
        <v>1359</v>
      </c>
      <c r="B2231" s="6" t="s">
        <v>1359</v>
      </c>
      <c r="C2231" s="6" t="s">
        <v>916</v>
      </c>
      <c r="D2231" s="6" t="s">
        <v>1359</v>
      </c>
      <c r="E2231" s="6">
        <v>253.35818477281308</v>
      </c>
      <c r="F2231" s="6" t="s">
        <v>622</v>
      </c>
      <c r="G2231" s="21" t="s">
        <v>1305</v>
      </c>
      <c r="H2231" s="21" t="s">
        <v>1172</v>
      </c>
      <c r="I2231" s="21" t="s">
        <v>1160</v>
      </c>
      <c r="J2231" s="21" t="s">
        <v>849</v>
      </c>
      <c r="K2231" s="21" t="s">
        <v>854</v>
      </c>
      <c r="L2231" s="21" t="s">
        <v>1403</v>
      </c>
      <c r="M2231" s="3">
        <v>168.00564997928157</v>
      </c>
      <c r="N2231" s="3">
        <v>253.35818477281308</v>
      </c>
      <c r="O2231" s="21" t="s">
        <v>1508</v>
      </c>
      <c r="P2231" s="21" t="s">
        <v>1509</v>
      </c>
      <c r="Q2231" s="46">
        <v>7.4871664260016128E-5</v>
      </c>
      <c r="R2231" s="46">
        <v>1.168572699737997E-4</v>
      </c>
      <c r="S2231" s="46">
        <v>1.7178750874925476E-4</v>
      </c>
      <c r="T2231" s="46">
        <v>2.3604484551853559E-4</v>
      </c>
      <c r="U2231" s="46">
        <v>3.0469778443134685E-4</v>
      </c>
      <c r="V2231" s="46">
        <v>3.7054170468527362E-4</v>
      </c>
      <c r="W2231" s="46">
        <v>4.2702006030115742E-4</v>
      </c>
      <c r="X2231" s="46">
        <v>4.7662453550699946E-4</v>
      </c>
      <c r="Y2231" s="46">
        <v>5.1693659532125904E-4</v>
      </c>
      <c r="Z2231" s="46">
        <v>5.4649756440867221E-4</v>
      </c>
      <c r="AA2231" s="46">
        <v>5.659517955399696E-4</v>
      </c>
      <c r="AB2231" s="46">
        <v>5.7688897363201421E-4</v>
      </c>
      <c r="AC2231" s="46">
        <v>5.8165545380289071E-4</v>
      </c>
      <c r="AD2231" s="46">
        <v>5.8275968531462826E-4</v>
      </c>
      <c r="AE2231" s="46">
        <v>5.8110852679680279E-4</v>
      </c>
      <c r="AF2231" s="46">
        <v>5.7750936804874602E-4</v>
      </c>
      <c r="AG2231" s="46">
        <v>5.7144770438877451E-4</v>
      </c>
      <c r="AH2231" s="46">
        <v>5.6544966526724742E-4</v>
      </c>
      <c r="AI2231" s="46">
        <v>5.5951458286717694E-4</v>
      </c>
      <c r="AJ2231" s="46">
        <v>5.5364179638112804E-4</v>
      </c>
      <c r="AK2231" s="46">
        <v>8.9578070851956942E-3</v>
      </c>
      <c r="AL2231" s="45">
        <v>8.9578070851956942E-3</v>
      </c>
      <c r="AM2231" s="45">
        <v>7.4871664260016128E-5</v>
      </c>
      <c r="AN2231" s="45">
        <v>1.9172893423381583E-4</v>
      </c>
      <c r="AO2231" s="45">
        <v>3.6351644298307062E-4</v>
      </c>
      <c r="AP2231" s="45">
        <v>5.9956128850160626E-4</v>
      </c>
      <c r="AQ2231" s="45">
        <v>9.0425907293295311E-4</v>
      </c>
      <c r="AR2231" s="45">
        <v>1.2748007776182267E-3</v>
      </c>
      <c r="AS2231" s="45">
        <v>1.7018208379193842E-3</v>
      </c>
      <c r="AT2231" s="45">
        <v>2.1784453734263838E-3</v>
      </c>
      <c r="AU2231" s="45">
        <v>2.695381968747643E-3</v>
      </c>
      <c r="AV2231" s="45">
        <v>3.2418795331563151E-3</v>
      </c>
      <c r="AW2231" s="45">
        <v>3.8078313286962848E-3</v>
      </c>
      <c r="AX2231" s="45">
        <v>4.3847203023282995E-3</v>
      </c>
      <c r="AY2231" s="45">
        <v>4.9663757561311901E-3</v>
      </c>
      <c r="AZ2231" s="45">
        <v>5.5491354414458184E-3</v>
      </c>
      <c r="BA2231" s="45">
        <v>6.1302439682426211E-3</v>
      </c>
      <c r="BB2231" s="45">
        <v>6.7077533362913675E-3</v>
      </c>
      <c r="BC2231" s="45">
        <v>7.2792010406801423E-3</v>
      </c>
      <c r="BD2231" s="45">
        <v>7.844650705947389E-3</v>
      </c>
      <c r="BE2231" s="45">
        <v>8.4041652888145659E-3</v>
      </c>
      <c r="BF2231" s="45">
        <v>8.9578070851956942E-3</v>
      </c>
    </row>
    <row r="2232" spans="1:58" ht="13.5" thickBot="1" x14ac:dyDescent="0.25">
      <c r="A2232" s="6" t="s">
        <v>1359</v>
      </c>
      <c r="B2232" s="6" t="s">
        <v>1359</v>
      </c>
      <c r="C2232" s="6" t="s">
        <v>916</v>
      </c>
      <c r="D2232" s="6" t="s">
        <v>1359</v>
      </c>
      <c r="E2232" s="6">
        <v>250.7696430841923</v>
      </c>
      <c r="F2232" s="6" t="s">
        <v>622</v>
      </c>
      <c r="G2232" s="21" t="s">
        <v>1305</v>
      </c>
      <c r="H2232" s="21" t="s">
        <v>1172</v>
      </c>
      <c r="I2232" s="21" t="s">
        <v>1160</v>
      </c>
      <c r="J2232" s="21" t="s">
        <v>849</v>
      </c>
      <c r="K2232" s="21" t="s">
        <v>850</v>
      </c>
      <c r="L2232" s="21" t="s">
        <v>1404</v>
      </c>
      <c r="M2232" s="3">
        <v>166.26188659956514</v>
      </c>
      <c r="N2232" s="3">
        <v>250.7696430841923</v>
      </c>
      <c r="O2232" s="21" t="s">
        <v>1508</v>
      </c>
      <c r="P2232" s="21" t="s">
        <v>1509</v>
      </c>
      <c r="Q2232" s="46">
        <v>7.17971981961561E-3</v>
      </c>
      <c r="R2232" s="46">
        <v>1.0826030527107617E-2</v>
      </c>
      <c r="S2232" s="46">
        <v>1.5359439593495334E-2</v>
      </c>
      <c r="T2232" s="46">
        <v>2.0868621614207019E-2</v>
      </c>
      <c r="U2232" s="46">
        <v>2.6381404121097261E-2</v>
      </c>
      <c r="V2232" s="46">
        <v>3.2412594653404542E-2</v>
      </c>
      <c r="W2232" s="46">
        <v>3.7943089516447114E-2</v>
      </c>
      <c r="X2232" s="46">
        <v>4.1853653645357133E-2</v>
      </c>
      <c r="Y2232" s="46">
        <v>4.429866042863545E-2</v>
      </c>
      <c r="Z2232" s="46">
        <v>4.7110444847668631E-2</v>
      </c>
      <c r="AA2232" s="46">
        <v>4.9696936457344881E-2</v>
      </c>
      <c r="AB2232" s="46">
        <v>5.0762938416994703E-2</v>
      </c>
      <c r="AC2232" s="46">
        <v>4.9674056979487395E-2</v>
      </c>
      <c r="AD2232" s="46">
        <v>4.9905279544234092E-2</v>
      </c>
      <c r="AE2232" s="46">
        <v>5.0231997881559833E-2</v>
      </c>
      <c r="AF2232" s="46">
        <v>5.058592979638199E-2</v>
      </c>
      <c r="AG2232" s="46">
        <v>5.0722281339670591E-2</v>
      </c>
      <c r="AH2232" s="46">
        <v>5.0859480733456419E-2</v>
      </c>
      <c r="AI2232" s="46">
        <v>5.0997535045456122E-2</v>
      </c>
      <c r="AJ2232" s="46">
        <v>5.1136451405213071E-2</v>
      </c>
      <c r="AK2232" s="46">
        <v>0.78880654636683478</v>
      </c>
      <c r="AL2232" s="45">
        <v>0.78880654636683478</v>
      </c>
      <c r="AM2232" s="45">
        <v>7.17971981961561E-3</v>
      </c>
      <c r="AN2232" s="45">
        <v>1.8005750346723227E-2</v>
      </c>
      <c r="AO2232" s="45">
        <v>3.3365189940218559E-2</v>
      </c>
      <c r="AP2232" s="45">
        <v>5.4233811554425582E-2</v>
      </c>
      <c r="AQ2232" s="45">
        <v>8.061521567552285E-2</v>
      </c>
      <c r="AR2232" s="45">
        <v>0.11302781032892739</v>
      </c>
      <c r="AS2232" s="45">
        <v>0.15097089984537451</v>
      </c>
      <c r="AT2232" s="45">
        <v>0.19282455349073163</v>
      </c>
      <c r="AU2232" s="45">
        <v>0.23712321391936708</v>
      </c>
      <c r="AV2232" s="45">
        <v>0.28423365876703571</v>
      </c>
      <c r="AW2232" s="45">
        <v>0.33393059522438062</v>
      </c>
      <c r="AX2232" s="45">
        <v>0.38469353364137532</v>
      </c>
      <c r="AY2232" s="45">
        <v>0.43436759062086272</v>
      </c>
      <c r="AZ2232" s="45">
        <v>0.48427287016509679</v>
      </c>
      <c r="BA2232" s="45">
        <v>0.53450486804665664</v>
      </c>
      <c r="BB2232" s="45">
        <v>0.58509079784303863</v>
      </c>
      <c r="BC2232" s="45">
        <v>0.63581307918270924</v>
      </c>
      <c r="BD2232" s="45">
        <v>0.6866725599161656</v>
      </c>
      <c r="BE2232" s="45">
        <v>0.73767009496162173</v>
      </c>
      <c r="BF2232" s="45">
        <v>0.78880654636683478</v>
      </c>
    </row>
    <row r="2233" spans="1:58" ht="13.5" thickBot="1" x14ac:dyDescent="0.25">
      <c r="A2233" s="6" t="s">
        <v>1359</v>
      </c>
      <c r="B2233" s="6" t="s">
        <v>1359</v>
      </c>
      <c r="C2233" s="6" t="s">
        <v>916</v>
      </c>
      <c r="D2233" s="6" t="s">
        <v>1359</v>
      </c>
      <c r="E2233" s="6">
        <v>232.65251261859171</v>
      </c>
      <c r="F2233" s="6" t="s">
        <v>622</v>
      </c>
      <c r="G2233" s="21" t="s">
        <v>1305</v>
      </c>
      <c r="H2233" s="21" t="s">
        <v>1172</v>
      </c>
      <c r="I2233" s="21" t="s">
        <v>1160</v>
      </c>
      <c r="J2233" s="21" t="s">
        <v>849</v>
      </c>
      <c r="K2233" s="21" t="s">
        <v>854</v>
      </c>
      <c r="L2233" s="21" t="s">
        <v>1405</v>
      </c>
      <c r="M2233" s="3">
        <v>153.66734894209944</v>
      </c>
      <c r="N2233" s="3">
        <v>232.65251261859171</v>
      </c>
      <c r="O2233" s="21" t="s">
        <v>1508</v>
      </c>
      <c r="P2233" s="21" t="s">
        <v>1509</v>
      </c>
      <c r="Q2233" s="46">
        <v>3.9656657551091794E-4</v>
      </c>
      <c r="R2233" s="46">
        <v>6.1894827415787145E-4</v>
      </c>
      <c r="S2233" s="46">
        <v>9.0989274425177765E-4</v>
      </c>
      <c r="T2233" s="46">
        <v>1.2502392858425978E-3</v>
      </c>
      <c r="U2233" s="46">
        <v>1.6138676511593425E-3</v>
      </c>
      <c r="V2233" s="46">
        <v>1.96261771877682E-3</v>
      </c>
      <c r="W2233" s="46">
        <v>2.2617619717921738E-3</v>
      </c>
      <c r="X2233" s="46">
        <v>2.5244979087693646E-3</v>
      </c>
      <c r="Y2233" s="46">
        <v>2.738015474731491E-3</v>
      </c>
      <c r="Z2233" s="46">
        <v>2.8945886242085495E-3</v>
      </c>
      <c r="AA2233" s="46">
        <v>2.9976302474339122E-3</v>
      </c>
      <c r="AB2233" s="46">
        <v>3.0555602975347418E-3</v>
      </c>
      <c r="AC2233" s="46">
        <v>3.0808065203519713E-3</v>
      </c>
      <c r="AD2233" s="46">
        <v>3.0866552124240512E-3</v>
      </c>
      <c r="AE2233" s="46">
        <v>3.0779096571394013E-3</v>
      </c>
      <c r="AF2233" s="46">
        <v>3.0588462895283883E-3</v>
      </c>
      <c r="AG2233" s="46">
        <v>3.0267399750328835E-3</v>
      </c>
      <c r="AH2233" s="46">
        <v>2.9949706553882185E-3</v>
      </c>
      <c r="AI2233" s="46">
        <v>2.9635347934231738E-3</v>
      </c>
      <c r="AJ2233" s="46">
        <v>2.9324288890934503E-3</v>
      </c>
      <c r="AK2233" s="46">
        <v>4.7446078766551096E-2</v>
      </c>
      <c r="AL2233" s="45">
        <v>4.7446078766551096E-2</v>
      </c>
      <c r="AM2233" s="45">
        <v>3.9656657551091794E-4</v>
      </c>
      <c r="AN2233" s="45">
        <v>1.0155148496687894E-3</v>
      </c>
      <c r="AO2233" s="45">
        <v>1.9254075939205671E-3</v>
      </c>
      <c r="AP2233" s="45">
        <v>3.1756468797631649E-3</v>
      </c>
      <c r="AQ2233" s="45">
        <v>4.7895145309225073E-3</v>
      </c>
      <c r="AR2233" s="45">
        <v>6.7521322496993273E-3</v>
      </c>
      <c r="AS2233" s="45">
        <v>9.0138942214915002E-3</v>
      </c>
      <c r="AT2233" s="45">
        <v>1.1538392130260864E-2</v>
      </c>
      <c r="AU2233" s="45">
        <v>1.4276407604992356E-2</v>
      </c>
      <c r="AV2233" s="45">
        <v>1.7170996229200906E-2</v>
      </c>
      <c r="AW2233" s="45">
        <v>2.0168626476634817E-2</v>
      </c>
      <c r="AX2233" s="45">
        <v>2.3224186774169559E-2</v>
      </c>
      <c r="AY2233" s="45">
        <v>2.6304993294521531E-2</v>
      </c>
      <c r="AZ2233" s="45">
        <v>2.9391648506945582E-2</v>
      </c>
      <c r="BA2233" s="45">
        <v>3.2469558164084984E-2</v>
      </c>
      <c r="BB2233" s="45">
        <v>3.5528404453613376E-2</v>
      </c>
      <c r="BC2233" s="45">
        <v>3.8555144428646257E-2</v>
      </c>
      <c r="BD2233" s="45">
        <v>4.1550115084034472E-2</v>
      </c>
      <c r="BE2233" s="45">
        <v>4.4513649877457644E-2</v>
      </c>
      <c r="BF2233" s="45">
        <v>4.7446078766551096E-2</v>
      </c>
    </row>
    <row r="2234" spans="1:58" ht="13.5" thickBot="1" x14ac:dyDescent="0.25">
      <c r="A2234" s="6" t="s">
        <v>1359</v>
      </c>
      <c r="B2234" s="6" t="s">
        <v>1359</v>
      </c>
      <c r="C2234" s="6" t="s">
        <v>916</v>
      </c>
      <c r="D2234" s="6" t="s">
        <v>1359</v>
      </c>
      <c r="E2234" s="6">
        <v>230.34236013886081</v>
      </c>
      <c r="F2234" s="6" t="s">
        <v>622</v>
      </c>
      <c r="G2234" s="21" t="s">
        <v>1305</v>
      </c>
      <c r="H2234" s="21" t="s">
        <v>1172</v>
      </c>
      <c r="I2234" s="21" t="s">
        <v>1160</v>
      </c>
      <c r="J2234" s="21" t="s">
        <v>849</v>
      </c>
      <c r="K2234" s="21" t="s">
        <v>850</v>
      </c>
      <c r="L2234" s="21" t="s">
        <v>1406</v>
      </c>
      <c r="M2234" s="3">
        <v>152.11095005787243</v>
      </c>
      <c r="N2234" s="3">
        <v>230.34236013886081</v>
      </c>
      <c r="O2234" s="21" t="s">
        <v>1508</v>
      </c>
      <c r="P2234" s="21" t="s">
        <v>1509</v>
      </c>
      <c r="Q2234" s="46">
        <v>7.4965341887523709E-4</v>
      </c>
      <c r="R2234" s="46">
        <v>1.1303743044848253E-3</v>
      </c>
      <c r="S2234" s="46">
        <v>1.6037194615608152E-3</v>
      </c>
      <c r="T2234" s="46">
        <v>2.1789476377006485E-3</v>
      </c>
      <c r="U2234" s="46">
        <v>2.7545517500665723E-3</v>
      </c>
      <c r="V2234" s="46">
        <v>3.3842842070462352E-3</v>
      </c>
      <c r="W2234" s="46">
        <v>3.9617377130764684E-3</v>
      </c>
      <c r="X2234" s="46">
        <v>4.3700499930290895E-3</v>
      </c>
      <c r="Y2234" s="46">
        <v>4.6253395781811566E-3</v>
      </c>
      <c r="Z2234" s="46">
        <v>4.9189253803888508E-3</v>
      </c>
      <c r="AA2234" s="46">
        <v>5.1889877681701238E-3</v>
      </c>
      <c r="AB2234" s="46">
        <v>5.3002918348547179E-3</v>
      </c>
      <c r="AC2234" s="46">
        <v>5.1865988617463537E-3</v>
      </c>
      <c r="AD2234" s="46">
        <v>5.2107414175198942E-3</v>
      </c>
      <c r="AE2234" s="46">
        <v>5.2448549379272378E-3</v>
      </c>
      <c r="AF2234" s="46">
        <v>5.2818098994942058E-3</v>
      </c>
      <c r="AG2234" s="46">
        <v>5.2960467225406935E-3</v>
      </c>
      <c r="AH2234" s="46">
        <v>5.3103720718862416E-3</v>
      </c>
      <c r="AI2234" s="46">
        <v>5.3247866854897264E-3</v>
      </c>
      <c r="AJ2234" s="46">
        <v>5.3392913077655139E-3</v>
      </c>
      <c r="AK2234" s="46">
        <v>8.2361364951804614E-2</v>
      </c>
      <c r="AL2234" s="45">
        <v>8.2361364951804614E-2</v>
      </c>
      <c r="AM2234" s="45">
        <v>7.4965341887523709E-4</v>
      </c>
      <c r="AN2234" s="45">
        <v>1.8800277233600624E-3</v>
      </c>
      <c r="AO2234" s="45">
        <v>3.4837471849208778E-3</v>
      </c>
      <c r="AP2234" s="45">
        <v>5.6626948226215258E-3</v>
      </c>
      <c r="AQ2234" s="45">
        <v>8.4172465726880981E-3</v>
      </c>
      <c r="AR2234" s="45">
        <v>1.1801530779734334E-2</v>
      </c>
      <c r="AS2234" s="45">
        <v>1.5763268492810803E-2</v>
      </c>
      <c r="AT2234" s="45">
        <v>2.0133318485839893E-2</v>
      </c>
      <c r="AU2234" s="45">
        <v>2.4758658064021048E-2</v>
      </c>
      <c r="AV2234" s="45">
        <v>2.9677583444409898E-2</v>
      </c>
      <c r="AW2234" s="45">
        <v>3.4866571212580022E-2</v>
      </c>
      <c r="AX2234" s="45">
        <v>4.0166863047434741E-2</v>
      </c>
      <c r="AY2234" s="45">
        <v>4.5353461909181096E-2</v>
      </c>
      <c r="AZ2234" s="45">
        <v>5.0564203326700988E-2</v>
      </c>
      <c r="BA2234" s="45">
        <v>5.5809058264628224E-2</v>
      </c>
      <c r="BB2234" s="45">
        <v>6.109086816412243E-2</v>
      </c>
      <c r="BC2234" s="45">
        <v>6.6386914886663123E-2</v>
      </c>
      <c r="BD2234" s="45">
        <v>7.1697286958549364E-2</v>
      </c>
      <c r="BE2234" s="45">
        <v>7.7022073644039096E-2</v>
      </c>
      <c r="BF2234" s="45">
        <v>8.2361364951804614E-2</v>
      </c>
    </row>
    <row r="2235" spans="1:58" ht="13.5" thickBot="1" x14ac:dyDescent="0.25">
      <c r="A2235" s="6" t="s">
        <v>1359</v>
      </c>
      <c r="B2235" s="6" t="s">
        <v>1359</v>
      </c>
      <c r="C2235" s="6" t="s">
        <v>916</v>
      </c>
      <c r="D2235" s="6" t="s">
        <v>1359</v>
      </c>
      <c r="E2235" s="6">
        <v>472.36766408988723</v>
      </c>
      <c r="F2235" s="6" t="s">
        <v>622</v>
      </c>
      <c r="G2235" s="21" t="s">
        <v>1305</v>
      </c>
      <c r="H2235" s="21" t="s">
        <v>1174</v>
      </c>
      <c r="I2235" s="21" t="s">
        <v>1160</v>
      </c>
      <c r="J2235" s="21" t="s">
        <v>849</v>
      </c>
      <c r="K2235" s="21" t="s">
        <v>854</v>
      </c>
      <c r="L2235" s="21" t="s">
        <v>1395</v>
      </c>
      <c r="M2235" s="3">
        <v>316.68752807537152</v>
      </c>
      <c r="N2235" s="3">
        <v>472.36766408988723</v>
      </c>
      <c r="O2235" s="21" t="s">
        <v>1508</v>
      </c>
      <c r="P2235" s="21" t="s">
        <v>1509</v>
      </c>
      <c r="Q2235" s="46">
        <v>5.7479998544025506E-3</v>
      </c>
      <c r="R2235" s="46">
        <v>9.1322005160270649E-3</v>
      </c>
      <c r="S2235" s="46">
        <v>1.3373352523533659E-2</v>
      </c>
      <c r="T2235" s="46">
        <v>1.8238534980131813E-2</v>
      </c>
      <c r="U2235" s="46">
        <v>2.3379709727643198E-2</v>
      </c>
      <c r="V2235" s="46">
        <v>2.8409302945398597E-2</v>
      </c>
      <c r="W2235" s="46">
        <v>3.2980882156092295E-2</v>
      </c>
      <c r="X2235" s="46">
        <v>3.6849169807393486E-2</v>
      </c>
      <c r="Y2235" s="46">
        <v>3.9894716360555395E-2</v>
      </c>
      <c r="Z2235" s="46">
        <v>4.2115413620194983E-2</v>
      </c>
      <c r="AA2235" s="46">
        <v>4.3595548065140509E-2</v>
      </c>
      <c r="AB2235" s="46">
        <v>4.4466989445653235E-2</v>
      </c>
      <c r="AC2235" s="46">
        <v>4.4874487811461167E-2</v>
      </c>
      <c r="AD2235" s="46">
        <v>4.6952257632890709E-2</v>
      </c>
      <c r="AE2235" s="46">
        <v>4.6651141968443992E-2</v>
      </c>
      <c r="AF2235" s="46">
        <v>4.6216286304131667E-2</v>
      </c>
      <c r="AG2235" s="46">
        <v>4.5567114207120174E-2</v>
      </c>
      <c r="AH2235" s="46">
        <v>4.491037620691591E-2</v>
      </c>
      <c r="AI2235" s="46">
        <v>4.4252972387515195E-2</v>
      </c>
      <c r="AJ2235" s="46">
        <v>4.3608320323169053E-2</v>
      </c>
      <c r="AK2235" s="46">
        <v>0.56790049447789437</v>
      </c>
      <c r="AL2235" s="45">
        <v>0.56790049447789437</v>
      </c>
      <c r="AM2235" s="45">
        <v>5.7479998544025506E-3</v>
      </c>
      <c r="AN2235" s="45">
        <v>1.4880200370429615E-2</v>
      </c>
      <c r="AO2235" s="45">
        <v>2.8253552893963273E-2</v>
      </c>
      <c r="AP2235" s="45">
        <v>4.6492087874095089E-2</v>
      </c>
      <c r="AQ2235" s="45">
        <v>6.9871797601738284E-2</v>
      </c>
      <c r="AR2235" s="45">
        <v>9.8281100547136874E-2</v>
      </c>
      <c r="AS2235" s="45">
        <v>0.13126198270322917</v>
      </c>
      <c r="AT2235" s="45">
        <v>0.16811115251062264</v>
      </c>
      <c r="AU2235" s="45">
        <v>0.20800586887117803</v>
      </c>
      <c r="AV2235" s="45">
        <v>0.250121282491373</v>
      </c>
      <c r="AW2235" s="45">
        <v>0.29371683055651349</v>
      </c>
      <c r="AX2235" s="45">
        <v>0.33818382000216674</v>
      </c>
      <c r="AY2235" s="45">
        <v>0.38305830781362793</v>
      </c>
      <c r="AZ2235" s="45">
        <v>0.43001056544651861</v>
      </c>
      <c r="BA2235" s="45">
        <v>0.47666170741496261</v>
      </c>
      <c r="BB2235" s="45">
        <v>0.52287799371909427</v>
      </c>
      <c r="BC2235" s="45">
        <v>0.56790049447789437</v>
      </c>
      <c r="BD2235" s="45">
        <v>0.56790049447789437</v>
      </c>
      <c r="BE2235" s="45">
        <v>0.56790049447789437</v>
      </c>
      <c r="BF2235" s="45">
        <v>0.56790049447789437</v>
      </c>
    </row>
    <row r="2236" spans="1:58" ht="13.5" thickBot="1" x14ac:dyDescent="0.25">
      <c r="A2236" s="6" t="s">
        <v>1359</v>
      </c>
      <c r="B2236" s="6" t="s">
        <v>1359</v>
      </c>
      <c r="C2236" s="6" t="s">
        <v>916</v>
      </c>
      <c r="D2236" s="6" t="s">
        <v>1359</v>
      </c>
      <c r="E2236" s="6">
        <v>519.08015718176307</v>
      </c>
      <c r="F2236" s="6" t="s">
        <v>622</v>
      </c>
      <c r="G2236" s="21" t="s">
        <v>1305</v>
      </c>
      <c r="H2236" s="21" t="s">
        <v>1174</v>
      </c>
      <c r="I2236" s="21" t="s">
        <v>1160</v>
      </c>
      <c r="J2236" s="21" t="s">
        <v>849</v>
      </c>
      <c r="K2236" s="21" t="s">
        <v>850</v>
      </c>
      <c r="L2236" s="21" t="s">
        <v>1396</v>
      </c>
      <c r="M2236" s="3">
        <v>348.13424200971826</v>
      </c>
      <c r="N2236" s="3">
        <v>519.08015718176307</v>
      </c>
      <c r="O2236" s="21" t="s">
        <v>1508</v>
      </c>
      <c r="P2236" s="21" t="s">
        <v>1509</v>
      </c>
      <c r="Q2236" s="46">
        <v>0.11328220233620205</v>
      </c>
      <c r="R2236" s="46">
        <v>0.18150669150224566</v>
      </c>
      <c r="S2236" s="46">
        <v>0.26805766574712947</v>
      </c>
      <c r="T2236" s="46">
        <v>0.36867990369212983</v>
      </c>
      <c r="U2236" s="46">
        <v>0.47661607427648373</v>
      </c>
      <c r="V2236" s="46">
        <v>0.58406733903246166</v>
      </c>
      <c r="W2236" s="46">
        <v>0.6838146226289028</v>
      </c>
      <c r="X2236" s="46">
        <v>0.77050216655584058</v>
      </c>
      <c r="Y2236" s="46">
        <v>0.84125803652632847</v>
      </c>
      <c r="Z2236" s="46">
        <v>0.89562461947431937</v>
      </c>
      <c r="AA2236" s="46">
        <v>0.93497483251821634</v>
      </c>
      <c r="AB2236" s="46">
        <v>0.96175815341303628</v>
      </c>
      <c r="AC2236" s="46">
        <v>0.97879673729158623</v>
      </c>
      <c r="AD2236" s="46">
        <v>1.1342036333582712</v>
      </c>
      <c r="AE2236" s="46">
        <v>1.1234740257587299</v>
      </c>
      <c r="AF2236" s="46">
        <v>1.1108353570909506</v>
      </c>
      <c r="AG2236" s="46">
        <v>1.095584524786519</v>
      </c>
      <c r="AH2236" s="46">
        <v>1.0789348581125437</v>
      </c>
      <c r="AI2236" s="46">
        <v>1.0647905080097759</v>
      </c>
      <c r="AJ2236" s="46">
        <v>1.0512656388548736</v>
      </c>
      <c r="AK2236" s="46">
        <v>13.621847149787893</v>
      </c>
      <c r="AL2236" s="45">
        <v>13.621847149787893</v>
      </c>
      <c r="AM2236" s="45">
        <v>0.11328220233620205</v>
      </c>
      <c r="AN2236" s="45">
        <v>0.2947888938384477</v>
      </c>
      <c r="AO2236" s="45">
        <v>0.56284655958557717</v>
      </c>
      <c r="AP2236" s="45">
        <v>0.93152646327770694</v>
      </c>
      <c r="AQ2236" s="45">
        <v>1.4081425375541907</v>
      </c>
      <c r="AR2236" s="45">
        <v>1.9922098765866525</v>
      </c>
      <c r="AS2236" s="45">
        <v>2.6760244992155551</v>
      </c>
      <c r="AT2236" s="45">
        <v>3.4465266657713958</v>
      </c>
      <c r="AU2236" s="45">
        <v>4.2877847022977242</v>
      </c>
      <c r="AV2236" s="45">
        <v>5.1834093217720438</v>
      </c>
      <c r="AW2236" s="45">
        <v>6.1183841542902604</v>
      </c>
      <c r="AX2236" s="45">
        <v>7.080142307703297</v>
      </c>
      <c r="AY2236" s="45">
        <v>8.058939044994883</v>
      </c>
      <c r="AZ2236" s="45">
        <v>9.1931426783531549</v>
      </c>
      <c r="BA2236" s="45">
        <v>10.316616704111885</v>
      </c>
      <c r="BB2236" s="45">
        <v>11.427452061202835</v>
      </c>
      <c r="BC2236" s="45">
        <v>12.523036585989354</v>
      </c>
      <c r="BD2236" s="45">
        <v>13.601971444101897</v>
      </c>
      <c r="BE2236" s="45">
        <v>13.621847149787893</v>
      </c>
      <c r="BF2236" s="45">
        <v>13.621847149787893</v>
      </c>
    </row>
    <row r="2237" spans="1:58" ht="13.5" thickBot="1" x14ac:dyDescent="0.25">
      <c r="A2237" s="6" t="s">
        <v>1359</v>
      </c>
      <c r="B2237" s="6" t="s">
        <v>1359</v>
      </c>
      <c r="C2237" s="6" t="s">
        <v>916</v>
      </c>
      <c r="D2237" s="6" t="s">
        <v>1359</v>
      </c>
      <c r="E2237" s="6">
        <v>804.50511059358803</v>
      </c>
      <c r="F2237" s="6" t="s">
        <v>622</v>
      </c>
      <c r="G2237" s="21" t="s">
        <v>1305</v>
      </c>
      <c r="H2237" s="21" t="s">
        <v>1174</v>
      </c>
      <c r="I2237" s="21" t="s">
        <v>1160</v>
      </c>
      <c r="J2237" s="21" t="s">
        <v>849</v>
      </c>
      <c r="K2237" s="21" t="s">
        <v>854</v>
      </c>
      <c r="L2237" s="21" t="s">
        <v>1397</v>
      </c>
      <c r="M2237" s="3">
        <v>551.13606091628537</v>
      </c>
      <c r="N2237" s="3">
        <v>804.50511059358803</v>
      </c>
      <c r="O2237" s="21" t="s">
        <v>1508</v>
      </c>
      <c r="P2237" s="21" t="s">
        <v>1509</v>
      </c>
      <c r="Q2237" s="46">
        <v>6.4653612085556928E-5</v>
      </c>
      <c r="R2237" s="46">
        <v>1.0271916572832031E-4</v>
      </c>
      <c r="S2237" s="46">
        <v>1.5042372446786006E-4</v>
      </c>
      <c r="T2237" s="46">
        <v>2.0514738961086284E-4</v>
      </c>
      <c r="U2237" s="46">
        <v>2.6297542131045856E-4</v>
      </c>
      <c r="V2237" s="46">
        <v>3.1954838183338556E-4</v>
      </c>
      <c r="W2237" s="46">
        <v>3.7096959206187963E-4</v>
      </c>
      <c r="X2237" s="46">
        <v>4.1448016540523492E-4</v>
      </c>
      <c r="Y2237" s="46">
        <v>4.4873653117146216E-4</v>
      </c>
      <c r="Z2237" s="46">
        <v>4.7371497633864987E-4</v>
      </c>
      <c r="AA2237" s="46">
        <v>4.9036355682959801E-4</v>
      </c>
      <c r="AB2237" s="46">
        <v>5.0016554611249941E-4</v>
      </c>
      <c r="AC2237" s="46">
        <v>5.0474909550981965E-4</v>
      </c>
      <c r="AD2237" s="46">
        <v>5.2811989012368739E-4</v>
      </c>
      <c r="AE2237" s="46">
        <v>5.2473293538201108E-4</v>
      </c>
      <c r="AF2237" s="46">
        <v>5.1984167056889137E-4</v>
      </c>
      <c r="AG2237" s="46">
        <v>5.1253977042969748E-4</v>
      </c>
      <c r="AH2237" s="46">
        <v>5.0515276886696622E-4</v>
      </c>
      <c r="AI2237" s="46">
        <v>4.9775827815720349E-4</v>
      </c>
      <c r="AJ2237" s="46">
        <v>4.9050721943171211E-4</v>
      </c>
      <c r="AK2237" s="46">
        <v>6.3877556025070765E-3</v>
      </c>
      <c r="AL2237" s="45">
        <v>6.3877556025070765E-3</v>
      </c>
      <c r="AM2237" s="45">
        <v>6.4653612085556928E-5</v>
      </c>
      <c r="AN2237" s="45">
        <v>1.6737277781387724E-4</v>
      </c>
      <c r="AO2237" s="45">
        <v>3.1779650228173733E-4</v>
      </c>
      <c r="AP2237" s="45">
        <v>5.2294389189260014E-4</v>
      </c>
      <c r="AQ2237" s="45">
        <v>7.859193132030587E-4</v>
      </c>
      <c r="AR2237" s="45">
        <v>1.1054676950364444E-3</v>
      </c>
      <c r="AS2237" s="45">
        <v>1.476437287098324E-3</v>
      </c>
      <c r="AT2237" s="45">
        <v>1.8909174525035589E-3</v>
      </c>
      <c r="AU2237" s="45">
        <v>2.3396539836750209E-3</v>
      </c>
      <c r="AV2237" s="45">
        <v>2.8133689600136707E-3</v>
      </c>
      <c r="AW2237" s="45">
        <v>3.3037325168432689E-3</v>
      </c>
      <c r="AX2237" s="45">
        <v>3.8038980629557682E-3</v>
      </c>
      <c r="AY2237" s="45">
        <v>4.3086471584655875E-3</v>
      </c>
      <c r="AZ2237" s="45">
        <v>4.8367670485892746E-3</v>
      </c>
      <c r="BA2237" s="45">
        <v>5.361499983971286E-3</v>
      </c>
      <c r="BB2237" s="45">
        <v>5.8813416545401773E-3</v>
      </c>
      <c r="BC2237" s="45">
        <v>6.3877556025070765E-3</v>
      </c>
      <c r="BD2237" s="45">
        <v>6.3877556025070765E-3</v>
      </c>
      <c r="BE2237" s="45">
        <v>6.3877556025070765E-3</v>
      </c>
      <c r="BF2237" s="45">
        <v>6.3877556025070765E-3</v>
      </c>
    </row>
    <row r="2238" spans="1:58" ht="13.5" thickBot="1" x14ac:dyDescent="0.25">
      <c r="A2238" s="6" t="s">
        <v>1359</v>
      </c>
      <c r="B2238" s="6" t="s">
        <v>1359</v>
      </c>
      <c r="C2238" s="6" t="s">
        <v>916</v>
      </c>
      <c r="D2238" s="6" t="s">
        <v>1359</v>
      </c>
      <c r="E2238" s="6">
        <v>793.09668693246442</v>
      </c>
      <c r="F2238" s="6" t="s">
        <v>622</v>
      </c>
      <c r="G2238" s="21" t="s">
        <v>1305</v>
      </c>
      <c r="H2238" s="21" t="s">
        <v>1174</v>
      </c>
      <c r="I2238" s="21" t="s">
        <v>1160</v>
      </c>
      <c r="J2238" s="21" t="s">
        <v>849</v>
      </c>
      <c r="K2238" s="21" t="s">
        <v>850</v>
      </c>
      <c r="L2238" s="21" t="s">
        <v>1398</v>
      </c>
      <c r="M2238" s="3">
        <v>543.4245102854818</v>
      </c>
      <c r="N2238" s="3">
        <v>793.09668693246442</v>
      </c>
      <c r="O2238" s="21" t="s">
        <v>1508</v>
      </c>
      <c r="P2238" s="21" t="s">
        <v>1509</v>
      </c>
      <c r="Q2238" s="46">
        <v>4.9918050407903036E-3</v>
      </c>
      <c r="R2238" s="46">
        <v>7.9981320886496534E-3</v>
      </c>
      <c r="S2238" s="46">
        <v>1.1812019712750445E-2</v>
      </c>
      <c r="T2238" s="46">
        <v>1.6245960651669993E-2</v>
      </c>
      <c r="U2238" s="46">
        <v>2.1002191633192804E-2</v>
      </c>
      <c r="V2238" s="46">
        <v>2.5737055133253597E-2</v>
      </c>
      <c r="W2238" s="46">
        <v>3.0132441017296674E-2</v>
      </c>
      <c r="X2238" s="46">
        <v>3.3952346614329103E-2</v>
      </c>
      <c r="Y2238" s="46">
        <v>3.7070219511396815E-2</v>
      </c>
      <c r="Z2238" s="46">
        <v>3.9465894888583548E-2</v>
      </c>
      <c r="AA2238" s="46">
        <v>4.1199870639211454E-2</v>
      </c>
      <c r="AB2238" s="46">
        <v>4.2380083536689178E-2</v>
      </c>
      <c r="AC2238" s="46">
        <v>4.3130892464648136E-2</v>
      </c>
      <c r="AD2238" s="46">
        <v>4.9978931354790188E-2</v>
      </c>
      <c r="AE2238" s="46">
        <v>4.9506128847454256E-2</v>
      </c>
      <c r="AF2238" s="46">
        <v>4.8949203146297256E-2</v>
      </c>
      <c r="AG2238" s="46">
        <v>4.8277171882749159E-2</v>
      </c>
      <c r="AH2238" s="46">
        <v>4.754350067653474E-2</v>
      </c>
      <c r="AI2238" s="46">
        <v>4.6920226793386227E-2</v>
      </c>
      <c r="AJ2238" s="46">
        <v>4.632425047379541E-2</v>
      </c>
      <c r="AK2238" s="46">
        <v>0.60024967616167135</v>
      </c>
      <c r="AL2238" s="45">
        <v>0.60024967616167135</v>
      </c>
      <c r="AM2238" s="45">
        <v>4.9918050407903036E-3</v>
      </c>
      <c r="AN2238" s="45">
        <v>1.2989937129439957E-2</v>
      </c>
      <c r="AO2238" s="45">
        <v>2.4801956842190401E-2</v>
      </c>
      <c r="AP2238" s="45">
        <v>4.1047917493860393E-2</v>
      </c>
      <c r="AQ2238" s="45">
        <v>6.2050109127053193E-2</v>
      </c>
      <c r="AR2238" s="45">
        <v>8.7787164260306791E-2</v>
      </c>
      <c r="AS2238" s="45">
        <v>0.11791960527760346</v>
      </c>
      <c r="AT2238" s="45">
        <v>0.15187195189193256</v>
      </c>
      <c r="AU2238" s="45">
        <v>0.18894217140332936</v>
      </c>
      <c r="AV2238" s="45">
        <v>0.2284080662919129</v>
      </c>
      <c r="AW2238" s="45">
        <v>0.26960793693112434</v>
      </c>
      <c r="AX2238" s="45">
        <v>0.31198802046781349</v>
      </c>
      <c r="AY2238" s="45">
        <v>0.35511891293246162</v>
      </c>
      <c r="AZ2238" s="45">
        <v>0.40509784428725182</v>
      </c>
      <c r="BA2238" s="45">
        <v>0.45460397313470607</v>
      </c>
      <c r="BB2238" s="45">
        <v>0.50355317628100338</v>
      </c>
      <c r="BC2238" s="45">
        <v>0.55183034816375254</v>
      </c>
      <c r="BD2238" s="45">
        <v>0.59937384884028733</v>
      </c>
      <c r="BE2238" s="45">
        <v>0.60024967616167135</v>
      </c>
      <c r="BF2238" s="45">
        <v>0.60024967616167135</v>
      </c>
    </row>
    <row r="2239" spans="1:58" ht="13.5" thickBot="1" x14ac:dyDescent="0.25">
      <c r="A2239" s="6" t="s">
        <v>1359</v>
      </c>
      <c r="B2239" s="6" t="s">
        <v>1359</v>
      </c>
      <c r="C2239" s="6" t="s">
        <v>916</v>
      </c>
      <c r="D2239" s="6" t="s">
        <v>1359</v>
      </c>
      <c r="E2239" s="6">
        <v>703.28315218549562</v>
      </c>
      <c r="F2239" s="6" t="s">
        <v>622</v>
      </c>
      <c r="G2239" s="21" t="s">
        <v>1305</v>
      </c>
      <c r="H2239" s="21" t="s">
        <v>1174</v>
      </c>
      <c r="I2239" s="21" t="s">
        <v>1160</v>
      </c>
      <c r="J2239" s="21" t="s">
        <v>849</v>
      </c>
      <c r="K2239" s="21" t="s">
        <v>854</v>
      </c>
      <c r="L2239" s="21" t="s">
        <v>1399</v>
      </c>
      <c r="M2239" s="3">
        <v>481.84552743888793</v>
      </c>
      <c r="N2239" s="3">
        <v>703.28315218549562</v>
      </c>
      <c r="O2239" s="21" t="s">
        <v>1508</v>
      </c>
      <c r="P2239" s="21" t="s">
        <v>1509</v>
      </c>
      <c r="Q2239" s="46">
        <v>5.4250916067040856E-4</v>
      </c>
      <c r="R2239" s="46">
        <v>8.6191763439748173E-4</v>
      </c>
      <c r="S2239" s="46">
        <v>1.2622071044999772E-3</v>
      </c>
      <c r="T2239" s="46">
        <v>1.7213939726095626E-3</v>
      </c>
      <c r="U2239" s="46">
        <v>2.2066296141860027E-3</v>
      </c>
      <c r="V2239" s="46">
        <v>2.681333939898215E-3</v>
      </c>
      <c r="W2239" s="46">
        <v>3.1128098729798991E-3</v>
      </c>
      <c r="X2239" s="46">
        <v>3.4779075661073196E-3</v>
      </c>
      <c r="Y2239" s="46">
        <v>3.7653531030227435E-3</v>
      </c>
      <c r="Z2239" s="46">
        <v>3.9749475075019644E-3</v>
      </c>
      <c r="AA2239" s="46">
        <v>4.114645927082077E-3</v>
      </c>
      <c r="AB2239" s="46">
        <v>4.1968945255320784E-3</v>
      </c>
      <c r="AC2239" s="46">
        <v>4.2353551382684727E-3</v>
      </c>
      <c r="AD2239" s="46">
        <v>4.431459729507578E-3</v>
      </c>
      <c r="AE2239" s="46">
        <v>4.4030397555128702E-3</v>
      </c>
      <c r="AF2239" s="46">
        <v>4.3619970993829891E-3</v>
      </c>
      <c r="AG2239" s="46">
        <v>4.3007267760703316E-3</v>
      </c>
      <c r="AH2239" s="46">
        <v>4.2387423657891995E-3</v>
      </c>
      <c r="AI2239" s="46">
        <v>4.1766951139940488E-3</v>
      </c>
      <c r="AJ2239" s="46">
        <v>4.1158514015355308E-3</v>
      </c>
      <c r="AK2239" s="46">
        <v>5.359972658446345E-2</v>
      </c>
      <c r="AL2239" s="45">
        <v>5.359972658446345E-2</v>
      </c>
      <c r="AM2239" s="45">
        <v>5.4250916067040856E-4</v>
      </c>
      <c r="AN2239" s="45">
        <v>1.4044267950678903E-3</v>
      </c>
      <c r="AO2239" s="45">
        <v>2.6666338995678675E-3</v>
      </c>
      <c r="AP2239" s="45">
        <v>4.3880278721774302E-3</v>
      </c>
      <c r="AQ2239" s="45">
        <v>6.5946574863634325E-3</v>
      </c>
      <c r="AR2239" s="45">
        <v>9.2759914262616483E-3</v>
      </c>
      <c r="AS2239" s="45">
        <v>1.2388801299241548E-2</v>
      </c>
      <c r="AT2239" s="45">
        <v>1.5866708865348869E-2</v>
      </c>
      <c r="AU2239" s="45">
        <v>1.9632061968371611E-2</v>
      </c>
      <c r="AV2239" s="45">
        <v>2.3607009475873575E-2</v>
      </c>
      <c r="AW2239" s="45">
        <v>2.7721655402955653E-2</v>
      </c>
      <c r="AX2239" s="45">
        <v>3.1918549928487729E-2</v>
      </c>
      <c r="AY2239" s="45">
        <v>3.6153905066756198E-2</v>
      </c>
      <c r="AZ2239" s="45">
        <v>4.0585364796263776E-2</v>
      </c>
      <c r="BA2239" s="45">
        <v>4.4988404551776648E-2</v>
      </c>
      <c r="BB2239" s="45">
        <v>4.9350401651159635E-2</v>
      </c>
      <c r="BC2239" s="45">
        <v>5.359972658446345E-2</v>
      </c>
      <c r="BD2239" s="45">
        <v>5.359972658446345E-2</v>
      </c>
      <c r="BE2239" s="45">
        <v>5.359972658446345E-2</v>
      </c>
      <c r="BF2239" s="45">
        <v>5.359972658446345E-2</v>
      </c>
    </row>
    <row r="2240" spans="1:58" ht="13.5" thickBot="1" x14ac:dyDescent="0.25">
      <c r="A2240" s="6" t="s">
        <v>1359</v>
      </c>
      <c r="B2240" s="6" t="s">
        <v>1359</v>
      </c>
      <c r="C2240" s="6" t="s">
        <v>916</v>
      </c>
      <c r="D2240" s="6" t="s">
        <v>1359</v>
      </c>
      <c r="E2240" s="6">
        <v>696.78120406993071</v>
      </c>
      <c r="F2240" s="6" t="s">
        <v>622</v>
      </c>
      <c r="G2240" s="21" t="s">
        <v>1305</v>
      </c>
      <c r="H2240" s="21" t="s">
        <v>1174</v>
      </c>
      <c r="I2240" s="21" t="s">
        <v>1160</v>
      </c>
      <c r="J2240" s="21" t="s">
        <v>849</v>
      </c>
      <c r="K2240" s="21" t="s">
        <v>850</v>
      </c>
      <c r="L2240" s="21" t="s">
        <v>1400</v>
      </c>
      <c r="M2240" s="3">
        <v>477.47654035913644</v>
      </c>
      <c r="N2240" s="3">
        <v>696.78120406993071</v>
      </c>
      <c r="O2240" s="21" t="s">
        <v>1508</v>
      </c>
      <c r="P2240" s="21" t="s">
        <v>1509</v>
      </c>
      <c r="Q2240" s="46">
        <v>9.2728729017251699E-3</v>
      </c>
      <c r="R2240" s="46">
        <v>1.4857483756520264E-2</v>
      </c>
      <c r="S2240" s="46">
        <v>2.194223464537912E-2</v>
      </c>
      <c r="T2240" s="46">
        <v>3.0178808478768963E-2</v>
      </c>
      <c r="U2240" s="46">
        <v>3.9014074484255035E-2</v>
      </c>
      <c r="V2240" s="46">
        <v>4.7809647845856132E-2</v>
      </c>
      <c r="W2240" s="46">
        <v>5.5974601068932255E-2</v>
      </c>
      <c r="X2240" s="46">
        <v>6.3070531059872453E-2</v>
      </c>
      <c r="Y2240" s="46">
        <v>6.8862351626179097E-2</v>
      </c>
      <c r="Z2240" s="46">
        <v>7.3312604211149462E-2</v>
      </c>
      <c r="AA2240" s="46">
        <v>7.6533670863163678E-2</v>
      </c>
      <c r="AB2240" s="46">
        <v>7.8726057005222422E-2</v>
      </c>
      <c r="AC2240" s="46">
        <v>8.0120774087631089E-2</v>
      </c>
      <c r="AD2240" s="46">
        <v>9.2841822633290008E-2</v>
      </c>
      <c r="AE2240" s="46">
        <v>9.1963535616405842E-2</v>
      </c>
      <c r="AF2240" s="46">
        <v>9.0928979739256566E-2</v>
      </c>
      <c r="AG2240" s="46">
        <v>8.9680601559030043E-2</v>
      </c>
      <c r="AH2240" s="46">
        <v>8.8317719837630787E-2</v>
      </c>
      <c r="AI2240" s="46">
        <v>8.715991430352571E-2</v>
      </c>
      <c r="AJ2240" s="46">
        <v>8.6052817247682226E-2</v>
      </c>
      <c r="AK2240" s="46">
        <v>1.1150353250710399</v>
      </c>
      <c r="AL2240" s="45">
        <v>1.1150353250710399</v>
      </c>
      <c r="AM2240" s="45">
        <v>9.2728729017251699E-3</v>
      </c>
      <c r="AN2240" s="45">
        <v>2.4130356658245436E-2</v>
      </c>
      <c r="AO2240" s="45">
        <v>4.6072591303624552E-2</v>
      </c>
      <c r="AP2240" s="45">
        <v>7.6251399782393509E-2</v>
      </c>
      <c r="AQ2240" s="45">
        <v>0.11526547426664854</v>
      </c>
      <c r="AR2240" s="45">
        <v>0.16307512211250469</v>
      </c>
      <c r="AS2240" s="45">
        <v>0.21904972318143695</v>
      </c>
      <c r="AT2240" s="45">
        <v>0.28212025424130938</v>
      </c>
      <c r="AU2240" s="45">
        <v>0.35098260586748847</v>
      </c>
      <c r="AV2240" s="45">
        <v>0.42429521007863791</v>
      </c>
      <c r="AW2240" s="45">
        <v>0.50082888094180156</v>
      </c>
      <c r="AX2240" s="45">
        <v>0.57955493794702395</v>
      </c>
      <c r="AY2240" s="45">
        <v>0.65967571203465503</v>
      </c>
      <c r="AZ2240" s="45">
        <v>0.75251753466794502</v>
      </c>
      <c r="BA2240" s="45">
        <v>0.84448107028435082</v>
      </c>
      <c r="BB2240" s="45">
        <v>0.93541005002360733</v>
      </c>
      <c r="BC2240" s="45">
        <v>1.0250906515826375</v>
      </c>
      <c r="BD2240" s="45">
        <v>1.1134083714202683</v>
      </c>
      <c r="BE2240" s="45">
        <v>1.1150353250710399</v>
      </c>
      <c r="BF2240" s="45">
        <v>1.1150353250710399</v>
      </c>
    </row>
    <row r="2241" spans="1:58" ht="13.5" thickBot="1" x14ac:dyDescent="0.25">
      <c r="A2241" s="6" t="s">
        <v>1359</v>
      </c>
      <c r="B2241" s="6" t="s">
        <v>1359</v>
      </c>
      <c r="C2241" s="6" t="s">
        <v>916</v>
      </c>
      <c r="D2241" s="6" t="s">
        <v>1359</v>
      </c>
      <c r="E2241" s="6">
        <v>373.55617720477449</v>
      </c>
      <c r="F2241" s="6" t="s">
        <v>622</v>
      </c>
      <c r="G2241" s="21" t="s">
        <v>1305</v>
      </c>
      <c r="H2241" s="21" t="s">
        <v>1174</v>
      </c>
      <c r="I2241" s="21" t="s">
        <v>1160</v>
      </c>
      <c r="J2241" s="21" t="s">
        <v>849</v>
      </c>
      <c r="K2241" s="21" t="s">
        <v>854</v>
      </c>
      <c r="L2241" s="21" t="s">
        <v>1401</v>
      </c>
      <c r="M2241" s="3">
        <v>249.94823123027538</v>
      </c>
      <c r="N2241" s="3">
        <v>373.55617720477449</v>
      </c>
      <c r="O2241" s="21" t="s">
        <v>1508</v>
      </c>
      <c r="P2241" s="21" t="s">
        <v>1509</v>
      </c>
      <c r="Q2241" s="46">
        <v>2.8592081266413053E-3</v>
      </c>
      <c r="R2241" s="46">
        <v>4.5425996156808323E-3</v>
      </c>
      <c r="S2241" s="46">
        <v>6.6522615143143277E-3</v>
      </c>
      <c r="T2241" s="46">
        <v>9.0723327686383273E-3</v>
      </c>
      <c r="U2241" s="46">
        <v>1.1629689934767817E-2</v>
      </c>
      <c r="V2241" s="46">
        <v>1.4131543477942788E-2</v>
      </c>
      <c r="W2241" s="46">
        <v>1.6405568662683931E-2</v>
      </c>
      <c r="X2241" s="46">
        <v>1.8329757905715185E-2</v>
      </c>
      <c r="Y2241" s="46">
        <v>1.9844693826980966E-2</v>
      </c>
      <c r="Z2241" s="46">
        <v>2.0949327753982273E-2</v>
      </c>
      <c r="AA2241" s="46">
        <v>2.1685586024808173E-2</v>
      </c>
      <c r="AB2241" s="46">
        <v>2.2119064163320143E-2</v>
      </c>
      <c r="AC2241" s="46">
        <v>2.2321764697179534E-2</v>
      </c>
      <c r="AD2241" s="46">
        <v>2.335530271200242E-2</v>
      </c>
      <c r="AE2241" s="46">
        <v>2.3205519765472651E-2</v>
      </c>
      <c r="AF2241" s="46">
        <v>2.2989210983146314E-2</v>
      </c>
      <c r="AG2241" s="46">
        <v>2.2666295502565291E-2</v>
      </c>
      <c r="AH2241" s="46">
        <v>2.233961654034855E-2</v>
      </c>
      <c r="AI2241" s="46">
        <v>2.2012606381940861E-2</v>
      </c>
      <c r="AJ2241" s="46">
        <v>2.1691939285920874E-2</v>
      </c>
      <c r="AK2241" s="46">
        <v>0.28248882221024063</v>
      </c>
      <c r="AL2241" s="45">
        <v>0.28248882221024063</v>
      </c>
      <c r="AM2241" s="45">
        <v>2.8592081266413053E-3</v>
      </c>
      <c r="AN2241" s="45">
        <v>7.4018077423221376E-3</v>
      </c>
      <c r="AO2241" s="45">
        <v>1.4054069256636464E-2</v>
      </c>
      <c r="AP2241" s="45">
        <v>2.3126402025274793E-2</v>
      </c>
      <c r="AQ2241" s="45">
        <v>3.4756091960042611E-2</v>
      </c>
      <c r="AR2241" s="45">
        <v>4.8887635437985397E-2</v>
      </c>
      <c r="AS2241" s="45">
        <v>6.5293204100669328E-2</v>
      </c>
      <c r="AT2241" s="45">
        <v>8.3622962006384513E-2</v>
      </c>
      <c r="AU2241" s="45">
        <v>0.10346765583336548</v>
      </c>
      <c r="AV2241" s="45">
        <v>0.12441698358734775</v>
      </c>
      <c r="AW2241" s="45">
        <v>0.14610256961215592</v>
      </c>
      <c r="AX2241" s="45">
        <v>0.16822163377547605</v>
      </c>
      <c r="AY2241" s="45">
        <v>0.19054339847265558</v>
      </c>
      <c r="AZ2241" s="45">
        <v>0.21389870118465801</v>
      </c>
      <c r="BA2241" s="45">
        <v>0.23710422095013067</v>
      </c>
      <c r="BB2241" s="45">
        <v>0.260093431933277</v>
      </c>
      <c r="BC2241" s="45">
        <v>0.28248882221024063</v>
      </c>
      <c r="BD2241" s="45">
        <v>0.28248882221024063</v>
      </c>
      <c r="BE2241" s="45">
        <v>0.28248882221024063</v>
      </c>
      <c r="BF2241" s="45">
        <v>0.28248882221024063</v>
      </c>
    </row>
    <row r="2242" spans="1:58" ht="13.5" thickBot="1" x14ac:dyDescent="0.25">
      <c r="A2242" s="6" t="s">
        <v>1359</v>
      </c>
      <c r="B2242" s="6" t="s">
        <v>1359</v>
      </c>
      <c r="C2242" s="6" t="s">
        <v>916</v>
      </c>
      <c r="D2242" s="6" t="s">
        <v>1359</v>
      </c>
      <c r="E2242" s="6">
        <v>376.66902310752039</v>
      </c>
      <c r="F2242" s="6" t="s">
        <v>622</v>
      </c>
      <c r="G2242" s="21" t="s">
        <v>1305</v>
      </c>
      <c r="H2242" s="21" t="s">
        <v>1174</v>
      </c>
      <c r="I2242" s="21" t="s">
        <v>1160</v>
      </c>
      <c r="J2242" s="21" t="s">
        <v>849</v>
      </c>
      <c r="K2242" s="21" t="s">
        <v>850</v>
      </c>
      <c r="L2242" s="21" t="s">
        <v>1402</v>
      </c>
      <c r="M2242" s="3">
        <v>252.0488454794137</v>
      </c>
      <c r="N2242" s="3">
        <v>376.66902310752039</v>
      </c>
      <c r="O2242" s="21" t="s">
        <v>1508</v>
      </c>
      <c r="P2242" s="21" t="s">
        <v>1509</v>
      </c>
      <c r="Q2242" s="46">
        <v>1.4353731349168548E-2</v>
      </c>
      <c r="R2242" s="46">
        <v>2.2998301888301671E-2</v>
      </c>
      <c r="S2242" s="46">
        <v>3.3964979854473699E-2</v>
      </c>
      <c r="T2242" s="46">
        <v>4.6714595782033096E-2</v>
      </c>
      <c r="U2242" s="46">
        <v>6.0390943553131592E-2</v>
      </c>
      <c r="V2242" s="46">
        <v>7.4005850004705775E-2</v>
      </c>
      <c r="W2242" s="46">
        <v>8.6644602447948957E-2</v>
      </c>
      <c r="X2242" s="46">
        <v>9.7628584849294542E-2</v>
      </c>
      <c r="Y2242" s="46">
        <v>0.10659390091826472</v>
      </c>
      <c r="Z2242" s="46">
        <v>0.11348256753945</v>
      </c>
      <c r="AA2242" s="46">
        <v>0.11846854393217893</v>
      </c>
      <c r="AB2242" s="46">
        <v>0.12186219787635158</v>
      </c>
      <c r="AC2242" s="46">
        <v>0.12402111825854141</v>
      </c>
      <c r="AD2242" s="46">
        <v>0.14371237416588259</v>
      </c>
      <c r="AE2242" s="46">
        <v>0.14235284988237035</v>
      </c>
      <c r="AF2242" s="46">
        <v>0.1407514327936554</v>
      </c>
      <c r="AG2242" s="46">
        <v>0.13881903436535367</v>
      </c>
      <c r="AH2242" s="46">
        <v>0.13670939280151667</v>
      </c>
      <c r="AI2242" s="46">
        <v>0.13491719422754148</v>
      </c>
      <c r="AJ2242" s="46">
        <v>0.13320348868175791</v>
      </c>
      <c r="AK2242" s="46">
        <v>1.7259934079248402</v>
      </c>
      <c r="AL2242" s="45">
        <v>1.7259934079248402</v>
      </c>
      <c r="AM2242" s="45">
        <v>1.4353731349168548E-2</v>
      </c>
      <c r="AN2242" s="45">
        <v>3.7352033237470217E-2</v>
      </c>
      <c r="AO2242" s="45">
        <v>7.1317013091943909E-2</v>
      </c>
      <c r="AP2242" s="45">
        <v>0.11803160887397701</v>
      </c>
      <c r="AQ2242" s="45">
        <v>0.17842255242710861</v>
      </c>
      <c r="AR2242" s="45">
        <v>0.25242840243181441</v>
      </c>
      <c r="AS2242" s="45">
        <v>0.33907300487976338</v>
      </c>
      <c r="AT2242" s="45">
        <v>0.43670158972905793</v>
      </c>
      <c r="AU2242" s="45">
        <v>0.54329549064732263</v>
      </c>
      <c r="AV2242" s="45">
        <v>0.6567780581867726</v>
      </c>
      <c r="AW2242" s="45">
        <v>0.77524660211895147</v>
      </c>
      <c r="AX2242" s="45">
        <v>0.89710879999530302</v>
      </c>
      <c r="AY2242" s="45">
        <v>1.0211299182538445</v>
      </c>
      <c r="AZ2242" s="45">
        <v>1.164842292419727</v>
      </c>
      <c r="BA2242" s="45">
        <v>1.3071951423020973</v>
      </c>
      <c r="BB2242" s="45">
        <v>1.4479465750957528</v>
      </c>
      <c r="BC2242" s="45">
        <v>1.5867656094611065</v>
      </c>
      <c r="BD2242" s="45">
        <v>1.7234750022626231</v>
      </c>
      <c r="BE2242" s="45">
        <v>1.7259934079248402</v>
      </c>
      <c r="BF2242" s="45">
        <v>1.7259934079248402</v>
      </c>
    </row>
    <row r="2243" spans="1:58" ht="13.5" thickBot="1" x14ac:dyDescent="0.25">
      <c r="A2243" s="6" t="s">
        <v>1359</v>
      </c>
      <c r="B2243" s="6" t="s">
        <v>1359</v>
      </c>
      <c r="C2243" s="6" t="s">
        <v>916</v>
      </c>
      <c r="D2243" s="6" t="s">
        <v>1359</v>
      </c>
      <c r="E2243" s="6">
        <v>253.35818477281308</v>
      </c>
      <c r="F2243" s="6" t="s">
        <v>622</v>
      </c>
      <c r="G2243" s="21" t="s">
        <v>1305</v>
      </c>
      <c r="H2243" s="21" t="s">
        <v>1174</v>
      </c>
      <c r="I2243" s="21" t="s">
        <v>1160</v>
      </c>
      <c r="J2243" s="21" t="s">
        <v>849</v>
      </c>
      <c r="K2243" s="21" t="s">
        <v>854</v>
      </c>
      <c r="L2243" s="21" t="s">
        <v>1403</v>
      </c>
      <c r="M2243" s="3">
        <v>168.00564997928157</v>
      </c>
      <c r="N2243" s="3">
        <v>253.35818477281308</v>
      </c>
      <c r="O2243" s="21" t="s">
        <v>1508</v>
      </c>
      <c r="P2243" s="21" t="s">
        <v>1509</v>
      </c>
      <c r="Q2243" s="46">
        <v>3.9332685557491353E-3</v>
      </c>
      <c r="R2243" s="46">
        <v>6.2490254078509814E-3</v>
      </c>
      <c r="S2243" s="46">
        <v>9.151180984368807E-3</v>
      </c>
      <c r="T2243" s="46">
        <v>1.248035107122311E-2</v>
      </c>
      <c r="U2243" s="46">
        <v>1.5998378469659756E-2</v>
      </c>
      <c r="V2243" s="46">
        <v>1.9440052330603627E-2</v>
      </c>
      <c r="W2243" s="46">
        <v>2.2568314198210603E-2</v>
      </c>
      <c r="X2243" s="46">
        <v>2.5215324387642343E-2</v>
      </c>
      <c r="Y2243" s="46">
        <v>2.7299345402960706E-2</v>
      </c>
      <c r="Z2243" s="46">
        <v>2.8818934638247248E-2</v>
      </c>
      <c r="AA2243" s="46">
        <v>2.9831768044310463E-2</v>
      </c>
      <c r="AB2243" s="46">
        <v>3.0428082078230285E-2</v>
      </c>
      <c r="AC2243" s="46">
        <v>3.0706926989390787E-2</v>
      </c>
      <c r="AD2243" s="46">
        <v>3.2128713160532375E-2</v>
      </c>
      <c r="AE2243" s="46">
        <v>3.192266430795547E-2</v>
      </c>
      <c r="AF2243" s="46">
        <v>3.1625099215044236E-2</v>
      </c>
      <c r="AG2243" s="46">
        <v>3.1180880658829537E-2</v>
      </c>
      <c r="AH2243" s="46">
        <v>3.0731484870555378E-2</v>
      </c>
      <c r="AI2243" s="46">
        <v>3.028163347236898E-2</v>
      </c>
      <c r="AJ2243" s="46">
        <v>2.9840507905507775E-2</v>
      </c>
      <c r="AK2243" s="46">
        <v>0.38860563923178099</v>
      </c>
      <c r="AL2243" s="45">
        <v>0.38860563923178099</v>
      </c>
      <c r="AM2243" s="45">
        <v>3.9332685557491353E-3</v>
      </c>
      <c r="AN2243" s="45">
        <v>1.0182293963600117E-2</v>
      </c>
      <c r="AO2243" s="45">
        <v>1.9333474947968922E-2</v>
      </c>
      <c r="AP2243" s="45">
        <v>3.1813826019192033E-2</v>
      </c>
      <c r="AQ2243" s="45">
        <v>4.7812204488851789E-2</v>
      </c>
      <c r="AR2243" s="45">
        <v>6.7252256819455417E-2</v>
      </c>
      <c r="AS2243" s="45">
        <v>8.9820571017666023E-2</v>
      </c>
      <c r="AT2243" s="45">
        <v>0.11503589540530837</v>
      </c>
      <c r="AU2243" s="45">
        <v>0.14233524080826906</v>
      </c>
      <c r="AV2243" s="45">
        <v>0.17115417544651632</v>
      </c>
      <c r="AW2243" s="45">
        <v>0.20098594349082677</v>
      </c>
      <c r="AX2243" s="45">
        <v>0.23141402556905705</v>
      </c>
      <c r="AY2243" s="45">
        <v>0.26212095255844781</v>
      </c>
      <c r="AZ2243" s="45">
        <v>0.2942496657189802</v>
      </c>
      <c r="BA2243" s="45">
        <v>0.32617233002693569</v>
      </c>
      <c r="BB2243" s="45">
        <v>0.35779742924197994</v>
      </c>
      <c r="BC2243" s="45">
        <v>0.38860563923178099</v>
      </c>
      <c r="BD2243" s="45">
        <v>0.38860563923178099</v>
      </c>
      <c r="BE2243" s="45">
        <v>0.38860563923178099</v>
      </c>
      <c r="BF2243" s="45">
        <v>0.38860563923178099</v>
      </c>
    </row>
    <row r="2244" spans="1:58" ht="13.5" thickBot="1" x14ac:dyDescent="0.25">
      <c r="A2244" s="6" t="s">
        <v>1359</v>
      </c>
      <c r="B2244" s="6" t="s">
        <v>1359</v>
      </c>
      <c r="C2244" s="6" t="s">
        <v>916</v>
      </c>
      <c r="D2244" s="6" t="s">
        <v>1359</v>
      </c>
      <c r="E2244" s="6">
        <v>250.7696430841923</v>
      </c>
      <c r="F2244" s="6" t="s">
        <v>622</v>
      </c>
      <c r="G2244" s="21" t="s">
        <v>1305</v>
      </c>
      <c r="H2244" s="21" t="s">
        <v>1174</v>
      </c>
      <c r="I2244" s="21" t="s">
        <v>1160</v>
      </c>
      <c r="J2244" s="21" t="s">
        <v>849</v>
      </c>
      <c r="K2244" s="21" t="s">
        <v>850</v>
      </c>
      <c r="L2244" s="21" t="s">
        <v>1404</v>
      </c>
      <c r="M2244" s="3">
        <v>166.26188659956514</v>
      </c>
      <c r="N2244" s="3">
        <v>250.7696430841923</v>
      </c>
      <c r="O2244" s="21" t="s">
        <v>1508</v>
      </c>
      <c r="P2244" s="21" t="s">
        <v>1509</v>
      </c>
      <c r="Q2244" s="46">
        <v>4.5837017278222078E-2</v>
      </c>
      <c r="R2244" s="46">
        <v>7.3442475366164287E-2</v>
      </c>
      <c r="S2244" s="46">
        <v>0.10846332083079971</v>
      </c>
      <c r="T2244" s="46">
        <v>0.14917777697784801</v>
      </c>
      <c r="U2244" s="46">
        <v>0.19285164642944036</v>
      </c>
      <c r="V2244" s="46">
        <v>0.23632930997776452</v>
      </c>
      <c r="W2244" s="46">
        <v>0.2766897361292312</v>
      </c>
      <c r="X2244" s="46">
        <v>0.31176584135000562</v>
      </c>
      <c r="Y2244" s="46">
        <v>0.34039556400270893</v>
      </c>
      <c r="Z2244" s="46">
        <v>0.36239374156769949</v>
      </c>
      <c r="AA2244" s="46">
        <v>0.37831589313253017</v>
      </c>
      <c r="AB2244" s="46">
        <v>0.38915314309153537</v>
      </c>
      <c r="AC2244" s="46">
        <v>0.39604741110125907</v>
      </c>
      <c r="AD2244" s="46">
        <v>0.45892920924129271</v>
      </c>
      <c r="AE2244" s="46">
        <v>0.45458772223992694</v>
      </c>
      <c r="AF2244" s="46">
        <v>0.44947377792959819</v>
      </c>
      <c r="AG2244" s="46">
        <v>0.44330288215401259</v>
      </c>
      <c r="AH2244" s="46">
        <v>0.4365659804759654</v>
      </c>
      <c r="AI2244" s="46">
        <v>0.43084279707487261</v>
      </c>
      <c r="AJ2244" s="46">
        <v>0.42537027227967938</v>
      </c>
      <c r="AK2244" s="46">
        <v>5.5117646928602353</v>
      </c>
      <c r="AL2244" s="45">
        <v>5.5117646928602353</v>
      </c>
      <c r="AM2244" s="45">
        <v>4.5837017278222078E-2</v>
      </c>
      <c r="AN2244" s="45">
        <v>0.11927949264438636</v>
      </c>
      <c r="AO2244" s="45">
        <v>0.22774281347518607</v>
      </c>
      <c r="AP2244" s="45">
        <v>0.37692059045303405</v>
      </c>
      <c r="AQ2244" s="45">
        <v>0.56977223688247447</v>
      </c>
      <c r="AR2244" s="45">
        <v>0.80610154686023905</v>
      </c>
      <c r="AS2244" s="45">
        <v>1.0827912829894704</v>
      </c>
      <c r="AT2244" s="45">
        <v>1.3945571243394759</v>
      </c>
      <c r="AU2244" s="45">
        <v>1.7349526883421849</v>
      </c>
      <c r="AV2244" s="45">
        <v>2.0973464299098845</v>
      </c>
      <c r="AW2244" s="45">
        <v>2.4756623230424148</v>
      </c>
      <c r="AX2244" s="45">
        <v>2.8648154661339502</v>
      </c>
      <c r="AY2244" s="45">
        <v>3.2608628772352093</v>
      </c>
      <c r="AZ2244" s="45">
        <v>3.7197920864765019</v>
      </c>
      <c r="BA2244" s="45">
        <v>4.174379808716429</v>
      </c>
      <c r="BB2244" s="45">
        <v>4.6238535866460273</v>
      </c>
      <c r="BC2244" s="45">
        <v>5.0671564688000394</v>
      </c>
      <c r="BD2244" s="45">
        <v>5.5037224492760046</v>
      </c>
      <c r="BE2244" s="45">
        <v>5.5117646928602353</v>
      </c>
      <c r="BF2244" s="45">
        <v>5.5117646928602353</v>
      </c>
    </row>
    <row r="2245" spans="1:58" ht="13.5" thickBot="1" x14ac:dyDescent="0.25">
      <c r="A2245" s="6" t="s">
        <v>1359</v>
      </c>
      <c r="B2245" s="6" t="s">
        <v>1359</v>
      </c>
      <c r="C2245" s="6" t="s">
        <v>916</v>
      </c>
      <c r="D2245" s="6" t="s">
        <v>1359</v>
      </c>
      <c r="E2245" s="6">
        <v>232.65251261859171</v>
      </c>
      <c r="F2245" s="6" t="s">
        <v>622</v>
      </c>
      <c r="G2245" s="21" t="s">
        <v>1305</v>
      </c>
      <c r="H2245" s="21" t="s">
        <v>1174</v>
      </c>
      <c r="I2245" s="21" t="s">
        <v>1160</v>
      </c>
      <c r="J2245" s="21" t="s">
        <v>849</v>
      </c>
      <c r="K2245" s="21" t="s">
        <v>854</v>
      </c>
      <c r="L2245" s="21" t="s">
        <v>1405</v>
      </c>
      <c r="M2245" s="3">
        <v>153.66734894209944</v>
      </c>
      <c r="N2245" s="3">
        <v>232.65251261859171</v>
      </c>
      <c r="O2245" s="21" t="s">
        <v>1508</v>
      </c>
      <c r="P2245" s="21" t="s">
        <v>1509</v>
      </c>
      <c r="Q2245" s="46">
        <v>2.0833019502562247E-2</v>
      </c>
      <c r="R2245" s="46">
        <v>3.3098698029016514E-2</v>
      </c>
      <c r="S2245" s="46">
        <v>4.8470306366487421E-2</v>
      </c>
      <c r="T2245" s="46">
        <v>6.6103647279709854E-2</v>
      </c>
      <c r="U2245" s="46">
        <v>8.4737293155492124E-2</v>
      </c>
      <c r="V2245" s="46">
        <v>0.10296652353990107</v>
      </c>
      <c r="W2245" s="46">
        <v>0.11953573044079252</v>
      </c>
      <c r="X2245" s="46">
        <v>0.13355593122756776</v>
      </c>
      <c r="Y2245" s="46">
        <v>0.144594193639733</v>
      </c>
      <c r="Z2245" s="46">
        <v>0.15264287674537427</v>
      </c>
      <c r="AA2245" s="46">
        <v>0.15800746800129548</v>
      </c>
      <c r="AB2245" s="46">
        <v>0.16116591541525221</v>
      </c>
      <c r="AC2245" s="46">
        <v>0.16264285028254113</v>
      </c>
      <c r="AD2245" s="46">
        <v>0.17017350795618794</v>
      </c>
      <c r="AE2245" s="46">
        <v>0.16908214597483004</v>
      </c>
      <c r="AF2245" s="46">
        <v>0.16750605746319247</v>
      </c>
      <c r="AG2245" s="46">
        <v>0.16515320163505584</v>
      </c>
      <c r="AH2245" s="46">
        <v>0.162772923988415</v>
      </c>
      <c r="AI2245" s="46">
        <v>0.16039023315028911</v>
      </c>
      <c r="AJ2245" s="46">
        <v>0.1580537597040339</v>
      </c>
      <c r="AK2245" s="46">
        <v>2.0582954726261811</v>
      </c>
      <c r="AL2245" s="45">
        <v>2.0582954726261811</v>
      </c>
      <c r="AM2245" s="45">
        <v>2.0833019502562247E-2</v>
      </c>
      <c r="AN2245" s="45">
        <v>5.3931717531578757E-2</v>
      </c>
      <c r="AO2245" s="45">
        <v>0.10240202389806619</v>
      </c>
      <c r="AP2245" s="45">
        <v>0.16850567117777604</v>
      </c>
      <c r="AQ2245" s="45">
        <v>0.25324296433326815</v>
      </c>
      <c r="AR2245" s="45">
        <v>0.35620948787316919</v>
      </c>
      <c r="AS2245" s="45">
        <v>0.47574521831396172</v>
      </c>
      <c r="AT2245" s="45">
        <v>0.60930114954152947</v>
      </c>
      <c r="AU2245" s="45">
        <v>0.7538953431812625</v>
      </c>
      <c r="AV2245" s="45">
        <v>0.90653821992663675</v>
      </c>
      <c r="AW2245" s="45">
        <v>1.0645456879279322</v>
      </c>
      <c r="AX2245" s="45">
        <v>1.2257116033431845</v>
      </c>
      <c r="AY2245" s="45">
        <v>1.3883544536257257</v>
      </c>
      <c r="AZ2245" s="45">
        <v>1.5585279615819136</v>
      </c>
      <c r="BA2245" s="45">
        <v>1.7276101075567436</v>
      </c>
      <c r="BB2245" s="45">
        <v>1.8951161650199362</v>
      </c>
      <c r="BC2245" s="45">
        <v>2.0582954726261811</v>
      </c>
      <c r="BD2245" s="45">
        <v>2.0582954726261811</v>
      </c>
      <c r="BE2245" s="45">
        <v>2.0582954726261811</v>
      </c>
      <c r="BF2245" s="45">
        <v>2.0582954726261811</v>
      </c>
    </row>
    <row r="2246" spans="1:58" ht="13.5" thickBot="1" x14ac:dyDescent="0.25">
      <c r="A2246" s="6" t="s">
        <v>1359</v>
      </c>
      <c r="B2246" s="6" t="s">
        <v>1359</v>
      </c>
      <c r="C2246" s="6" t="s">
        <v>916</v>
      </c>
      <c r="D2246" s="6" t="s">
        <v>1359</v>
      </c>
      <c r="E2246" s="6">
        <v>230.34236013886081</v>
      </c>
      <c r="F2246" s="6" t="s">
        <v>622</v>
      </c>
      <c r="G2246" s="21" t="s">
        <v>1305</v>
      </c>
      <c r="H2246" s="21" t="s">
        <v>1174</v>
      </c>
      <c r="I2246" s="21" t="s">
        <v>1160</v>
      </c>
      <c r="J2246" s="21" t="s">
        <v>849</v>
      </c>
      <c r="K2246" s="21" t="s">
        <v>850</v>
      </c>
      <c r="L2246" s="21" t="s">
        <v>1406</v>
      </c>
      <c r="M2246" s="3">
        <v>152.11095005787243</v>
      </c>
      <c r="N2246" s="3">
        <v>230.34236013886081</v>
      </c>
      <c r="O2246" s="21" t="s">
        <v>1508</v>
      </c>
      <c r="P2246" s="21" t="s">
        <v>1509</v>
      </c>
      <c r="Q2246" s="46">
        <v>4.7859634605493806E-3</v>
      </c>
      <c r="R2246" s="46">
        <v>7.6683219028250427E-3</v>
      </c>
      <c r="S2246" s="46">
        <v>1.1324940433082796E-2</v>
      </c>
      <c r="T2246" s="46">
        <v>1.5576043820835153E-2</v>
      </c>
      <c r="U2246" s="46">
        <v>2.0136147330786582E-2</v>
      </c>
      <c r="V2246" s="46">
        <v>2.4675764466633741E-2</v>
      </c>
      <c r="W2246" s="46">
        <v>2.8889902651949212E-2</v>
      </c>
      <c r="X2246" s="46">
        <v>3.2552290998600457E-2</v>
      </c>
      <c r="Y2246" s="46">
        <v>3.5541595596450058E-2</v>
      </c>
      <c r="Z2246" s="46">
        <v>3.7838483140106682E-2</v>
      </c>
      <c r="AA2246" s="46">
        <v>3.9500956837731291E-2</v>
      </c>
      <c r="AB2246" s="46">
        <v>4.0632502592591789E-2</v>
      </c>
      <c r="AC2246" s="46">
        <v>4.135235123766165E-2</v>
      </c>
      <c r="AD2246" s="46">
        <v>4.7918005071660774E-2</v>
      </c>
      <c r="AE2246" s="46">
        <v>4.7464699001877317E-2</v>
      </c>
      <c r="AF2246" s="46">
        <v>4.6930738633994794E-2</v>
      </c>
      <c r="AG2246" s="46">
        <v>4.6286419185337227E-2</v>
      </c>
      <c r="AH2246" s="46">
        <v>4.5583001572608604E-2</v>
      </c>
      <c r="AI2246" s="46">
        <v>4.4985428949822194E-2</v>
      </c>
      <c r="AJ2246" s="46">
        <v>4.441402825095541E-2</v>
      </c>
      <c r="AK2246" s="46">
        <v>0.5754978397276389</v>
      </c>
      <c r="AL2246" s="45">
        <v>0.5754978397276389</v>
      </c>
      <c r="AM2246" s="45">
        <v>4.7859634605493806E-3</v>
      </c>
      <c r="AN2246" s="45">
        <v>1.2454285363374423E-2</v>
      </c>
      <c r="AO2246" s="45">
        <v>2.3779225796457221E-2</v>
      </c>
      <c r="AP2246" s="45">
        <v>3.9355269617292375E-2</v>
      </c>
      <c r="AQ2246" s="45">
        <v>5.9491416948078954E-2</v>
      </c>
      <c r="AR2246" s="45">
        <v>8.4167181414712688E-2</v>
      </c>
      <c r="AS2246" s="45">
        <v>0.1130570840666619</v>
      </c>
      <c r="AT2246" s="45">
        <v>0.14560937506526236</v>
      </c>
      <c r="AU2246" s="45">
        <v>0.18115097066171243</v>
      </c>
      <c r="AV2246" s="45">
        <v>0.21898945380181911</v>
      </c>
      <c r="AW2246" s="45">
        <v>0.25849041063955042</v>
      </c>
      <c r="AX2246" s="45">
        <v>0.29912291323214218</v>
      </c>
      <c r="AY2246" s="45">
        <v>0.34047526446980381</v>
      </c>
      <c r="AZ2246" s="45">
        <v>0.38839326954146458</v>
      </c>
      <c r="BA2246" s="45">
        <v>0.43585796854334191</v>
      </c>
      <c r="BB2246" s="45">
        <v>0.48278870717733668</v>
      </c>
      <c r="BC2246" s="45">
        <v>0.52907512636267395</v>
      </c>
      <c r="BD2246" s="45">
        <v>0.57465812793528259</v>
      </c>
      <c r="BE2246" s="45">
        <v>0.5754978397276389</v>
      </c>
      <c r="BF2246" s="45">
        <v>0.5754978397276389</v>
      </c>
    </row>
    <row r="2247" spans="1:58" ht="13.5" thickBot="1" x14ac:dyDescent="0.25">
      <c r="A2247" s="6" t="s">
        <v>1354</v>
      </c>
      <c r="B2247" s="6" t="s">
        <v>1142</v>
      </c>
      <c r="C2247" s="6" t="s">
        <v>916</v>
      </c>
      <c r="D2247" s="6" t="s">
        <v>1354</v>
      </c>
      <c r="E2247" s="6">
        <v>42.37860357410873</v>
      </c>
      <c r="F2247" s="6" t="s">
        <v>622</v>
      </c>
      <c r="G2247" s="21" t="s">
        <v>1305</v>
      </c>
      <c r="H2247" s="21" t="s">
        <v>1172</v>
      </c>
      <c r="I2247" s="21" t="s">
        <v>1160</v>
      </c>
      <c r="J2247" s="21" t="s">
        <v>849</v>
      </c>
      <c r="K2247" s="21" t="s">
        <v>854</v>
      </c>
      <c r="L2247" s="21" t="s">
        <v>917</v>
      </c>
      <c r="M2247" s="3">
        <v>25.338990392019493</v>
      </c>
      <c r="N2247" s="3">
        <v>42.37860357410873</v>
      </c>
      <c r="O2247" s="21" t="s">
        <v>1508</v>
      </c>
      <c r="P2247" s="21" t="s">
        <v>1509</v>
      </c>
      <c r="Q2247" s="46">
        <v>1.2998858582922472E-4</v>
      </c>
      <c r="R2247" s="46">
        <v>2.0633763797390644E-4</v>
      </c>
      <c r="S2247" s="46">
        <v>3.0622595906129802E-4</v>
      </c>
      <c r="T2247" s="46">
        <v>4.2307521423509204E-4</v>
      </c>
      <c r="U2247" s="46">
        <v>5.479176864069084E-4</v>
      </c>
      <c r="V2247" s="46">
        <v>6.6765207669169458E-4</v>
      </c>
      <c r="W2247" s="46">
        <v>7.703555829209111E-4</v>
      </c>
      <c r="X2247" s="46">
        <v>8.6055922771094157E-4</v>
      </c>
      <c r="Y2247" s="46">
        <v>9.3386500726309906E-4</v>
      </c>
      <c r="Z2247" s="46">
        <v>9.87620382038157E-4</v>
      </c>
      <c r="AA2247" s="46">
        <v>1.0229970803571835E-3</v>
      </c>
      <c r="AB2247" s="46">
        <v>1.0428858771547739E-3</v>
      </c>
      <c r="AC2247" s="46">
        <v>1.0515535201940016E-3</v>
      </c>
      <c r="AD2247" s="46">
        <v>1.0535615185981253E-3</v>
      </c>
      <c r="AE2247" s="46">
        <v>1.0505589565144443E-3</v>
      </c>
      <c r="AF2247" s="46">
        <v>1.044014038220169E-3</v>
      </c>
      <c r="AG2247" s="46">
        <v>1.0329911586644082E-3</v>
      </c>
      <c r="AH2247" s="46">
        <v>1.0220839776467728E-3</v>
      </c>
      <c r="AI2247" s="46">
        <v>1.0112912807702526E-3</v>
      </c>
      <c r="AJ2247" s="46">
        <v>1.0006118663844139E-3</v>
      </c>
      <c r="AK2247" s="46">
        <v>1.6166146634635777E-2</v>
      </c>
      <c r="AL2247" s="45">
        <v>1.6166146634635777E-2</v>
      </c>
      <c r="AM2247" s="45">
        <v>1.2998858582922472E-4</v>
      </c>
      <c r="AN2247" s="45">
        <v>3.3632622380313116E-4</v>
      </c>
      <c r="AO2247" s="45">
        <v>6.4255218286442912E-4</v>
      </c>
      <c r="AP2247" s="45">
        <v>1.0656273970995212E-3</v>
      </c>
      <c r="AQ2247" s="45">
        <v>1.6135450835064297E-3</v>
      </c>
      <c r="AR2247" s="45">
        <v>2.2811971601981243E-3</v>
      </c>
      <c r="AS2247" s="45">
        <v>3.0515527431190354E-3</v>
      </c>
      <c r="AT2247" s="45">
        <v>3.9121119708299765E-3</v>
      </c>
      <c r="AU2247" s="45">
        <v>4.8459769780930754E-3</v>
      </c>
      <c r="AV2247" s="45">
        <v>5.8335973601312324E-3</v>
      </c>
      <c r="AW2247" s="45">
        <v>6.8565944404884154E-3</v>
      </c>
      <c r="AX2247" s="45">
        <v>7.8994803176431899E-3</v>
      </c>
      <c r="AY2247" s="45">
        <v>8.9510338378371909E-3</v>
      </c>
      <c r="AZ2247" s="45">
        <v>1.0004595356435317E-2</v>
      </c>
      <c r="BA2247" s="45">
        <v>1.1055154312949761E-2</v>
      </c>
      <c r="BB2247" s="45">
        <v>1.209916835116993E-2</v>
      </c>
      <c r="BC2247" s="45">
        <v>1.3132159509834339E-2</v>
      </c>
      <c r="BD2247" s="45">
        <v>1.4154243487481111E-2</v>
      </c>
      <c r="BE2247" s="45">
        <v>1.5165534768251363E-2</v>
      </c>
      <c r="BF2247" s="45">
        <v>1.6166146634635777E-2</v>
      </c>
    </row>
    <row r="2248" spans="1:58" ht="13.5" thickBot="1" x14ac:dyDescent="0.25">
      <c r="A2248" s="6" t="s">
        <v>1354</v>
      </c>
      <c r="B2248" s="6" t="s">
        <v>1142</v>
      </c>
      <c r="C2248" s="6" t="s">
        <v>916</v>
      </c>
      <c r="D2248" s="6" t="s">
        <v>1354</v>
      </c>
      <c r="E2248" s="6">
        <v>42.528929552344842</v>
      </c>
      <c r="F2248" s="6" t="s">
        <v>622</v>
      </c>
      <c r="G2248" s="21" t="s">
        <v>1305</v>
      </c>
      <c r="H2248" s="21" t="s">
        <v>1172</v>
      </c>
      <c r="I2248" s="21" t="s">
        <v>1160</v>
      </c>
      <c r="J2248" s="21" t="s">
        <v>849</v>
      </c>
      <c r="K2248" s="21" t="s">
        <v>850</v>
      </c>
      <c r="L2248" s="21" t="s">
        <v>918</v>
      </c>
      <c r="M2248" s="3">
        <v>25.509379074533253</v>
      </c>
      <c r="N2248" s="3">
        <v>42.528929552344842</v>
      </c>
      <c r="O2248" s="21" t="s">
        <v>1508</v>
      </c>
      <c r="P2248" s="21" t="s">
        <v>1509</v>
      </c>
      <c r="Q2248" s="46">
        <v>5.4096661434461799E-3</v>
      </c>
      <c r="R2248" s="46">
        <v>8.2761733739913166E-3</v>
      </c>
      <c r="S2248" s="46">
        <v>1.1840063264427304E-2</v>
      </c>
      <c r="T2248" s="46">
        <v>1.6171046376840505E-2</v>
      </c>
      <c r="U2248" s="46">
        <v>2.0504859972032666E-2</v>
      </c>
      <c r="V2248" s="46">
        <v>2.5246214359120944E-2</v>
      </c>
      <c r="W2248" s="46">
        <v>2.9593952329127437E-2</v>
      </c>
      <c r="X2248" s="46">
        <v>3.266819949297959E-2</v>
      </c>
      <c r="Y2248" s="46">
        <v>3.4590314799445028E-2</v>
      </c>
      <c r="Z2248" s="46">
        <v>3.6800768327536315E-2</v>
      </c>
      <c r="AA2248" s="46">
        <v>3.8834110380819784E-2</v>
      </c>
      <c r="AB2248" s="46">
        <v>3.9672136147201408E-2</v>
      </c>
      <c r="AC2248" s="46">
        <v>3.8816123929864069E-2</v>
      </c>
      <c r="AD2248" s="46">
        <v>3.8997897016932528E-2</v>
      </c>
      <c r="AE2248" s="46">
        <v>3.9254743059803109E-2</v>
      </c>
      <c r="AF2248" s="46">
        <v>3.9532982758596145E-2</v>
      </c>
      <c r="AG2248" s="46">
        <v>3.9640174031114334E-2</v>
      </c>
      <c r="AH2248" s="46">
        <v>3.9748031832015779E-2</v>
      </c>
      <c r="AI2248" s="46">
        <v>3.9856561717508517E-2</v>
      </c>
      <c r="AJ2248" s="46">
        <v>3.9965769292405029E-2</v>
      </c>
      <c r="AK2248" s="46">
        <v>0.61541978860520785</v>
      </c>
      <c r="AL2248" s="45">
        <v>0.61541978860520796</v>
      </c>
      <c r="AM2248" s="45">
        <v>5.4096661434461799E-3</v>
      </c>
      <c r="AN2248" s="45">
        <v>1.3685839517437497E-2</v>
      </c>
      <c r="AO2248" s="45">
        <v>2.5525902781864802E-2</v>
      </c>
      <c r="AP2248" s="45">
        <v>4.169694915870531E-2</v>
      </c>
      <c r="AQ2248" s="45">
        <v>6.2201809130737973E-2</v>
      </c>
      <c r="AR2248" s="45">
        <v>8.7448023489858917E-2</v>
      </c>
      <c r="AS2248" s="45">
        <v>0.11704197581898636</v>
      </c>
      <c r="AT2248" s="45">
        <v>0.14971017531196595</v>
      </c>
      <c r="AU2248" s="45">
        <v>0.18430049011141098</v>
      </c>
      <c r="AV2248" s="45">
        <v>0.22110125843894729</v>
      </c>
      <c r="AW2248" s="45">
        <v>0.25993536881976709</v>
      </c>
      <c r="AX2248" s="45">
        <v>0.29960750496696847</v>
      </c>
      <c r="AY2248" s="45">
        <v>0.33842362889683253</v>
      </c>
      <c r="AZ2248" s="45">
        <v>0.37742152591376504</v>
      </c>
      <c r="BA2248" s="45">
        <v>0.41667626897356813</v>
      </c>
      <c r="BB2248" s="45">
        <v>0.45620925173216426</v>
      </c>
      <c r="BC2248" s="45">
        <v>0.49584942576327862</v>
      </c>
      <c r="BD2248" s="45">
        <v>0.53559745759529442</v>
      </c>
      <c r="BE2248" s="45">
        <v>0.57545401931280293</v>
      </c>
      <c r="BF2248" s="45">
        <v>0.61541978860520796</v>
      </c>
    </row>
    <row r="2249" spans="1:58" ht="13.5" thickBot="1" x14ac:dyDescent="0.25">
      <c r="A2249" s="6" t="s">
        <v>1354</v>
      </c>
      <c r="B2249" s="6" t="s">
        <v>1142</v>
      </c>
      <c r="C2249" s="6" t="s">
        <v>916</v>
      </c>
      <c r="D2249" s="6" t="s">
        <v>1354</v>
      </c>
      <c r="E2249" s="6">
        <v>42.196166448268066</v>
      </c>
      <c r="F2249" s="6" t="s">
        <v>622</v>
      </c>
      <c r="G2249" s="21" t="s">
        <v>1305</v>
      </c>
      <c r="H2249" s="21" t="s">
        <v>1172</v>
      </c>
      <c r="I2249" s="21" t="s">
        <v>1160</v>
      </c>
      <c r="J2249" s="21" t="s">
        <v>849</v>
      </c>
      <c r="K2249" s="21" t="s">
        <v>850</v>
      </c>
      <c r="L2249" s="21" t="s">
        <v>919</v>
      </c>
      <c r="M2249" s="3">
        <v>27.0973322454258</v>
      </c>
      <c r="N2249" s="3">
        <v>42.196166448268066</v>
      </c>
      <c r="O2249" s="21" t="s">
        <v>1508</v>
      </c>
      <c r="P2249" s="21" t="s">
        <v>1509</v>
      </c>
      <c r="Q2249" s="46">
        <v>2.7886935973506083E-2</v>
      </c>
      <c r="R2249" s="46">
        <v>4.2663837446926874E-2</v>
      </c>
      <c r="S2249" s="46">
        <v>6.1035760326422925E-2</v>
      </c>
      <c r="T2249" s="46">
        <v>8.3362063938435191E-2</v>
      </c>
      <c r="U2249" s="46">
        <v>0.10570295874516041</v>
      </c>
      <c r="V2249" s="46">
        <v>0.13014473439533061</v>
      </c>
      <c r="W2249" s="46">
        <v>0.15255740962965</v>
      </c>
      <c r="X2249" s="46">
        <v>0.1684052145683968</v>
      </c>
      <c r="Y2249" s="46">
        <v>0.178313756992967</v>
      </c>
      <c r="Z2249" s="46">
        <v>0.18970868865339355</v>
      </c>
      <c r="AA2249" s="46">
        <v>0.20019060715789314</v>
      </c>
      <c r="AB2249" s="46">
        <v>0.20451064655987095</v>
      </c>
      <c r="AC2249" s="46">
        <v>0.20009788664744166</v>
      </c>
      <c r="AD2249" s="46">
        <v>0.20103493050677959</v>
      </c>
      <c r="AE2249" s="46">
        <v>0.20235897693823227</v>
      </c>
      <c r="AF2249" s="46">
        <v>0.20379330808913504</v>
      </c>
      <c r="AG2249" s="46">
        <v>0.20434588121922637</v>
      </c>
      <c r="AH2249" s="46">
        <v>0.20490189031631756</v>
      </c>
      <c r="AI2249" s="46">
        <v>0.20546136402277065</v>
      </c>
      <c r="AJ2249" s="46">
        <v>0.20602433123150499</v>
      </c>
      <c r="AK2249" s="46">
        <v>3.1725011833593619</v>
      </c>
      <c r="AL2249" s="45">
        <v>3.1725011833593619</v>
      </c>
      <c r="AM2249" s="45">
        <v>2.7886935973506083E-2</v>
      </c>
      <c r="AN2249" s="45">
        <v>7.055077342043295E-2</v>
      </c>
      <c r="AO2249" s="45">
        <v>0.13158653374685586</v>
      </c>
      <c r="AP2249" s="45">
        <v>0.21494859768529107</v>
      </c>
      <c r="AQ2249" s="45">
        <v>0.32065155643045146</v>
      </c>
      <c r="AR2249" s="45">
        <v>0.4507962908257821</v>
      </c>
      <c r="AS2249" s="45">
        <v>0.60335370045543213</v>
      </c>
      <c r="AT2249" s="45">
        <v>0.77175891502382887</v>
      </c>
      <c r="AU2249" s="45">
        <v>0.9500726720167959</v>
      </c>
      <c r="AV2249" s="45">
        <v>1.1397813606701894</v>
      </c>
      <c r="AW2249" s="45">
        <v>1.3399719678280826</v>
      </c>
      <c r="AX2249" s="45">
        <v>1.5444826143879535</v>
      </c>
      <c r="AY2249" s="45">
        <v>1.7445805010353952</v>
      </c>
      <c r="AZ2249" s="45">
        <v>1.9456154315421748</v>
      </c>
      <c r="BA2249" s="45">
        <v>2.1479744084804069</v>
      </c>
      <c r="BB2249" s="45">
        <v>2.3517677165695421</v>
      </c>
      <c r="BC2249" s="45">
        <v>2.5561135977887686</v>
      </c>
      <c r="BD2249" s="45">
        <v>2.7610154881050861</v>
      </c>
      <c r="BE2249" s="45">
        <v>2.9664768521278568</v>
      </c>
      <c r="BF2249" s="45">
        <v>3.1725011833593619</v>
      </c>
    </row>
    <row r="2250" spans="1:58" ht="13.5" thickBot="1" x14ac:dyDescent="0.25">
      <c r="A2250" s="6" t="s">
        <v>1354</v>
      </c>
      <c r="B2250" s="6" t="s">
        <v>1352</v>
      </c>
      <c r="C2250" s="6" t="s">
        <v>916</v>
      </c>
      <c r="D2250" s="6" t="s">
        <v>1354</v>
      </c>
      <c r="E2250" s="6">
        <v>43.35918903889349</v>
      </c>
      <c r="F2250" s="6" t="s">
        <v>622</v>
      </c>
      <c r="G2250" s="21" t="s">
        <v>1305</v>
      </c>
      <c r="H2250" s="21" t="s">
        <v>1172</v>
      </c>
      <c r="I2250" s="21" t="s">
        <v>1160</v>
      </c>
      <c r="J2250" s="21" t="s">
        <v>849</v>
      </c>
      <c r="K2250" s="21" t="s">
        <v>854</v>
      </c>
      <c r="L2250" s="21" t="s">
        <v>920</v>
      </c>
      <c r="M2250" s="3">
        <v>22.122248541338017</v>
      </c>
      <c r="N2250" s="3">
        <v>43.35918903889349</v>
      </c>
      <c r="O2250" s="21" t="s">
        <v>1508</v>
      </c>
      <c r="P2250" s="21" t="s">
        <v>1509</v>
      </c>
      <c r="Q2250" s="46">
        <v>7.4616947284720578E-6</v>
      </c>
      <c r="R2250" s="46">
        <v>1.1844335837132608E-5</v>
      </c>
      <c r="S2250" s="46">
        <v>1.7578194345855174E-5</v>
      </c>
      <c r="T2250" s="46">
        <v>2.4285656126396845E-5</v>
      </c>
      <c r="U2250" s="46">
        <v>3.1451950078680375E-5</v>
      </c>
      <c r="V2250" s="46">
        <v>3.8325026380768606E-5</v>
      </c>
      <c r="W2250" s="46">
        <v>4.4220484094516955E-5</v>
      </c>
      <c r="X2250" s="46">
        <v>4.9398416114663692E-5</v>
      </c>
      <c r="Y2250" s="46">
        <v>5.3606365184664987E-5</v>
      </c>
      <c r="Z2250" s="46">
        <v>5.6692068394891854E-5</v>
      </c>
      <c r="AA2250" s="46">
        <v>5.8722786105019266E-5</v>
      </c>
      <c r="AB2250" s="46">
        <v>5.9864456577649855E-5</v>
      </c>
      <c r="AC2250" s="46">
        <v>6.0362002619569664E-5</v>
      </c>
      <c r="AD2250" s="46">
        <v>6.0477267133074833E-5</v>
      </c>
      <c r="AE2250" s="46">
        <v>6.0304911987207274E-5</v>
      </c>
      <c r="AF2250" s="46">
        <v>5.9929216059575343E-5</v>
      </c>
      <c r="AG2250" s="46">
        <v>5.9296473101806262E-5</v>
      </c>
      <c r="AH2250" s="46">
        <v>5.8670371551561652E-5</v>
      </c>
      <c r="AI2250" s="46">
        <v>5.805084169918425E-5</v>
      </c>
      <c r="AJ2250" s="46">
        <v>5.7437814566704553E-5</v>
      </c>
      <c r="AK2250" s="46">
        <v>9.279803326873962E-4</v>
      </c>
      <c r="AL2250" s="45">
        <v>9.2798033268739609E-4</v>
      </c>
      <c r="AM2250" s="45">
        <v>7.4616947284720578E-6</v>
      </c>
      <c r="AN2250" s="45">
        <v>1.9306030565604665E-5</v>
      </c>
      <c r="AO2250" s="45">
        <v>3.6884224911459839E-5</v>
      </c>
      <c r="AP2250" s="45">
        <v>6.1169881037856681E-5</v>
      </c>
      <c r="AQ2250" s="45">
        <v>9.2621831116537063E-5</v>
      </c>
      <c r="AR2250" s="45">
        <v>1.3094685749730567E-4</v>
      </c>
      <c r="AS2250" s="45">
        <v>1.7516734159182262E-4</v>
      </c>
      <c r="AT2250" s="45">
        <v>2.2456575770648631E-4</v>
      </c>
      <c r="AU2250" s="45">
        <v>2.7817212289115128E-4</v>
      </c>
      <c r="AV2250" s="45">
        <v>3.3486419128604314E-4</v>
      </c>
      <c r="AW2250" s="45">
        <v>3.9358697739106242E-4</v>
      </c>
      <c r="AX2250" s="45">
        <v>4.5345143396871226E-4</v>
      </c>
      <c r="AY2250" s="45">
        <v>5.1381343658828192E-4</v>
      </c>
      <c r="AZ2250" s="45">
        <v>5.7429070372135677E-4</v>
      </c>
      <c r="BA2250" s="45">
        <v>6.3459561570856405E-4</v>
      </c>
      <c r="BB2250" s="45">
        <v>6.9452483176813936E-4</v>
      </c>
      <c r="BC2250" s="45">
        <v>7.5382130486994559E-4</v>
      </c>
      <c r="BD2250" s="45">
        <v>8.1249167642150728E-4</v>
      </c>
      <c r="BE2250" s="45">
        <v>8.7054251812069151E-4</v>
      </c>
      <c r="BF2250" s="45">
        <v>9.2798033268739609E-4</v>
      </c>
    </row>
    <row r="2251" spans="1:58" ht="13.5" thickBot="1" x14ac:dyDescent="0.25">
      <c r="A2251" s="6" t="s">
        <v>1354</v>
      </c>
      <c r="B2251" s="6" t="s">
        <v>1352</v>
      </c>
      <c r="C2251" s="6" t="s">
        <v>916</v>
      </c>
      <c r="D2251" s="6" t="s">
        <v>1354</v>
      </c>
      <c r="E2251" s="6">
        <v>43.876371352554706</v>
      </c>
      <c r="F2251" s="6" t="s">
        <v>622</v>
      </c>
      <c r="G2251" s="21" t="s">
        <v>1305</v>
      </c>
      <c r="H2251" s="21" t="s">
        <v>1172</v>
      </c>
      <c r="I2251" s="21" t="s">
        <v>1160</v>
      </c>
      <c r="J2251" s="21" t="s">
        <v>849</v>
      </c>
      <c r="K2251" s="21" t="s">
        <v>854</v>
      </c>
      <c r="L2251" s="21" t="s">
        <v>921</v>
      </c>
      <c r="M2251" s="3">
        <v>22.405886634243661</v>
      </c>
      <c r="N2251" s="3">
        <v>43.876371352554706</v>
      </c>
      <c r="O2251" s="21" t="s">
        <v>1508</v>
      </c>
      <c r="P2251" s="21" t="s">
        <v>1509</v>
      </c>
      <c r="Q2251" s="46">
        <v>5.3919737800297402E-5</v>
      </c>
      <c r="R2251" s="46">
        <v>8.5589602094004736E-5</v>
      </c>
      <c r="S2251" s="46">
        <v>1.2702364069043951E-4</v>
      </c>
      <c r="T2251" s="46">
        <v>1.754931363845338E-4</v>
      </c>
      <c r="U2251" s="46">
        <v>2.272782475379768E-4</v>
      </c>
      <c r="V2251" s="46">
        <v>2.7694450776113148E-4</v>
      </c>
      <c r="W2251" s="46">
        <v>3.195462953852071E-4</v>
      </c>
      <c r="X2251" s="46">
        <v>3.5696309505790666E-4</v>
      </c>
      <c r="Y2251" s="46">
        <v>3.873705988205184E-4</v>
      </c>
      <c r="Z2251" s="46">
        <v>4.0966852363243827E-4</v>
      </c>
      <c r="AA2251" s="46">
        <v>4.2434290665948449E-4</v>
      </c>
      <c r="AB2251" s="46">
        <v>4.3259285185004421E-4</v>
      </c>
      <c r="AC2251" s="46">
        <v>4.3618822168225183E-4</v>
      </c>
      <c r="AD2251" s="46">
        <v>4.3702114671765474E-4</v>
      </c>
      <c r="AE2251" s="46">
        <v>4.357756730535755E-4</v>
      </c>
      <c r="AF2251" s="46">
        <v>4.3306081715987945E-4</v>
      </c>
      <c r="AG2251" s="46">
        <v>4.2848848666132537E-4</v>
      </c>
      <c r="AH2251" s="46">
        <v>4.2396414833685168E-4</v>
      </c>
      <c r="AI2251" s="46">
        <v>4.1948729845016553E-4</v>
      </c>
      <c r="AJ2251" s="46">
        <v>4.1505743855230003E-4</v>
      </c>
      <c r="AK2251" s="46">
        <v>6.7057763742879861E-3</v>
      </c>
      <c r="AL2251" s="45">
        <v>6.7057763742879879E-3</v>
      </c>
      <c r="AM2251" s="45">
        <v>5.3919737800297402E-5</v>
      </c>
      <c r="AN2251" s="45">
        <v>1.3950933989430214E-4</v>
      </c>
      <c r="AO2251" s="45">
        <v>2.6653298058474165E-4</v>
      </c>
      <c r="AP2251" s="45">
        <v>4.4202611696927545E-4</v>
      </c>
      <c r="AQ2251" s="45">
        <v>6.693043645072522E-4</v>
      </c>
      <c r="AR2251" s="45">
        <v>9.4624887226838362E-4</v>
      </c>
      <c r="AS2251" s="45">
        <v>1.2657951676535908E-3</v>
      </c>
      <c r="AT2251" s="45">
        <v>1.6227582627114975E-3</v>
      </c>
      <c r="AU2251" s="45">
        <v>2.0101288615320158E-3</v>
      </c>
      <c r="AV2251" s="45">
        <v>2.4197973851644542E-3</v>
      </c>
      <c r="AW2251" s="45">
        <v>2.8441402918239385E-3</v>
      </c>
      <c r="AX2251" s="45">
        <v>3.2767331436739829E-3</v>
      </c>
      <c r="AY2251" s="45">
        <v>3.7129213653562345E-3</v>
      </c>
      <c r="AZ2251" s="45">
        <v>4.1499425120738896E-3</v>
      </c>
      <c r="BA2251" s="45">
        <v>4.5857181851274654E-3</v>
      </c>
      <c r="BB2251" s="45">
        <v>5.0187790022873449E-3</v>
      </c>
      <c r="BC2251" s="45">
        <v>5.4472674889486702E-3</v>
      </c>
      <c r="BD2251" s="45">
        <v>5.8712316372855223E-3</v>
      </c>
      <c r="BE2251" s="45">
        <v>6.2907189357356876E-3</v>
      </c>
      <c r="BF2251" s="45">
        <v>6.7057763742879879E-3</v>
      </c>
    </row>
    <row r="2252" spans="1:58" ht="13.5" thickBot="1" x14ac:dyDescent="0.25">
      <c r="A2252" s="6" t="s">
        <v>1354</v>
      </c>
      <c r="B2252" s="6" t="s">
        <v>1352</v>
      </c>
      <c r="C2252" s="6" t="s">
        <v>916</v>
      </c>
      <c r="D2252" s="6" t="s">
        <v>1354</v>
      </c>
      <c r="E2252" s="6">
        <v>44.018669584876591</v>
      </c>
      <c r="F2252" s="6" t="s">
        <v>622</v>
      </c>
      <c r="G2252" s="21" t="s">
        <v>1305</v>
      </c>
      <c r="H2252" s="21" t="s">
        <v>1172</v>
      </c>
      <c r="I2252" s="21" t="s">
        <v>1160</v>
      </c>
      <c r="J2252" s="21" t="s">
        <v>849</v>
      </c>
      <c r="K2252" s="21" t="s">
        <v>850</v>
      </c>
      <c r="L2252" s="21" t="s">
        <v>922</v>
      </c>
      <c r="M2252" s="3">
        <v>22.403450365053864</v>
      </c>
      <c r="N2252" s="3">
        <v>44.018669584876591</v>
      </c>
      <c r="O2252" s="21" t="s">
        <v>1508</v>
      </c>
      <c r="P2252" s="21" t="s">
        <v>1509</v>
      </c>
      <c r="Q2252" s="46">
        <v>4.6424327598384033E-3</v>
      </c>
      <c r="R2252" s="46">
        <v>7.102393637372138E-3</v>
      </c>
      <c r="S2252" s="46">
        <v>1.0160829914416953E-2</v>
      </c>
      <c r="T2252" s="46">
        <v>1.3877565356165559E-2</v>
      </c>
      <c r="U2252" s="46">
        <v>1.7596729843557795E-2</v>
      </c>
      <c r="V2252" s="46">
        <v>2.1665635086312758E-2</v>
      </c>
      <c r="W2252" s="46">
        <v>2.5396749104800664E-2</v>
      </c>
      <c r="X2252" s="46">
        <v>2.8034986912247994E-2</v>
      </c>
      <c r="Y2252" s="46">
        <v>2.968449555664605E-2</v>
      </c>
      <c r="Z2252" s="46">
        <v>3.1581448455549742E-2</v>
      </c>
      <c r="AA2252" s="46">
        <v>3.332640895954618E-2</v>
      </c>
      <c r="AB2252" s="46">
        <v>3.4045580562428186E-2</v>
      </c>
      <c r="AC2252" s="46">
        <v>3.3310973461876656E-2</v>
      </c>
      <c r="AD2252" s="46">
        <v>3.3466966329437603E-2</v>
      </c>
      <c r="AE2252" s="46">
        <v>3.3687384827000864E-2</v>
      </c>
      <c r="AF2252" s="46">
        <v>3.3926162795643026E-2</v>
      </c>
      <c r="AG2252" s="46">
        <v>3.4018151517666122E-2</v>
      </c>
      <c r="AH2252" s="46">
        <v>3.4110712236762555E-2</v>
      </c>
      <c r="AI2252" s="46">
        <v>3.4203849721123468E-2</v>
      </c>
      <c r="AJ2252" s="46">
        <v>3.4297568780651065E-2</v>
      </c>
      <c r="AK2252" s="46">
        <v>0.52813702581904376</v>
      </c>
      <c r="AL2252" s="45">
        <v>0.52813702581904376</v>
      </c>
      <c r="AM2252" s="45">
        <v>4.6424327598384033E-3</v>
      </c>
      <c r="AN2252" s="45">
        <v>1.1744826397210542E-2</v>
      </c>
      <c r="AO2252" s="45">
        <v>2.1905656311627497E-2</v>
      </c>
      <c r="AP2252" s="45">
        <v>3.5783221667793054E-2</v>
      </c>
      <c r="AQ2252" s="45">
        <v>5.3379951511350845E-2</v>
      </c>
      <c r="AR2252" s="45">
        <v>7.5045586597663611E-2</v>
      </c>
      <c r="AS2252" s="45">
        <v>0.10044233570246427</v>
      </c>
      <c r="AT2252" s="45">
        <v>0.12847732261471226</v>
      </c>
      <c r="AU2252" s="45">
        <v>0.1581618181713583</v>
      </c>
      <c r="AV2252" s="45">
        <v>0.18974326662690805</v>
      </c>
      <c r="AW2252" s="45">
        <v>0.22306967558645424</v>
      </c>
      <c r="AX2252" s="45">
        <v>0.25711525614888242</v>
      </c>
      <c r="AY2252" s="45">
        <v>0.29042622961075909</v>
      </c>
      <c r="AZ2252" s="45">
        <v>0.32389319594019672</v>
      </c>
      <c r="BA2252" s="45">
        <v>0.35758058076719756</v>
      </c>
      <c r="BB2252" s="45">
        <v>0.3915067435628406</v>
      </c>
      <c r="BC2252" s="45">
        <v>0.42552489508050673</v>
      </c>
      <c r="BD2252" s="45">
        <v>0.45963560731726927</v>
      </c>
      <c r="BE2252" s="45">
        <v>0.49383945703839272</v>
      </c>
      <c r="BF2252" s="45">
        <v>0.52813702581904376</v>
      </c>
    </row>
    <row r="2253" spans="1:58" ht="13.5" thickBot="1" x14ac:dyDescent="0.25">
      <c r="A2253" s="6" t="s">
        <v>1354</v>
      </c>
      <c r="B2253" s="6" t="s">
        <v>1352</v>
      </c>
      <c r="C2253" s="6" t="s">
        <v>916</v>
      </c>
      <c r="D2253" s="6" t="s">
        <v>1354</v>
      </c>
      <c r="E2253" s="6">
        <v>44.589012639856797</v>
      </c>
      <c r="F2253" s="6" t="s">
        <v>622</v>
      </c>
      <c r="G2253" s="21" t="s">
        <v>1305</v>
      </c>
      <c r="H2253" s="21" t="s">
        <v>1172</v>
      </c>
      <c r="I2253" s="21" t="s">
        <v>1160</v>
      </c>
      <c r="J2253" s="21" t="s">
        <v>849</v>
      </c>
      <c r="K2253" s="21" t="s">
        <v>850</v>
      </c>
      <c r="L2253" s="21" t="s">
        <v>923</v>
      </c>
      <c r="M2253" s="3">
        <v>22.714382761739053</v>
      </c>
      <c r="N2253" s="3">
        <v>44.589012639856797</v>
      </c>
      <c r="O2253" s="21" t="s">
        <v>1508</v>
      </c>
      <c r="P2253" s="21" t="s">
        <v>1509</v>
      </c>
      <c r="Q2253" s="46">
        <v>7.4575872525407556E-3</v>
      </c>
      <c r="R2253" s="46">
        <v>1.1409259539698041E-2</v>
      </c>
      <c r="S2253" s="46">
        <v>1.6322320551526579E-2</v>
      </c>
      <c r="T2253" s="46">
        <v>2.2292870968807301E-2</v>
      </c>
      <c r="U2253" s="46">
        <v>2.8267323396254856E-2</v>
      </c>
      <c r="V2253" s="46">
        <v>3.4803598112535694E-2</v>
      </c>
      <c r="W2253" s="46">
        <v>4.0797246223665262E-2</v>
      </c>
      <c r="X2253" s="46">
        <v>4.5035301928466713E-2</v>
      </c>
      <c r="Y2253" s="46">
        <v>4.7685066669452852E-2</v>
      </c>
      <c r="Z2253" s="46">
        <v>5.0732324969005864E-2</v>
      </c>
      <c r="AA2253" s="46">
        <v>5.3535423233210748E-2</v>
      </c>
      <c r="AB2253" s="46">
        <v>5.4690697903947996E-2</v>
      </c>
      <c r="AC2253" s="46">
        <v>5.3510627705389079E-2</v>
      </c>
      <c r="AD2253" s="46">
        <v>5.3761214085589072E-2</v>
      </c>
      <c r="AE2253" s="46">
        <v>5.4115293565613488E-2</v>
      </c>
      <c r="AF2253" s="46">
        <v>5.449886563380546E-2</v>
      </c>
      <c r="AG2253" s="46">
        <v>5.4646635985305565E-2</v>
      </c>
      <c r="AH2253" s="46">
        <v>5.4795325190842632E-2</v>
      </c>
      <c r="AI2253" s="46">
        <v>5.4944940910021695E-2</v>
      </c>
      <c r="AJ2253" s="46">
        <v>5.5095490869452327E-2</v>
      </c>
      <c r="AK2253" s="46">
        <v>0.84839741469513208</v>
      </c>
      <c r="AL2253" s="45">
        <v>0.84839741469513197</v>
      </c>
      <c r="AM2253" s="45">
        <v>7.4575872525407556E-3</v>
      </c>
      <c r="AN2253" s="45">
        <v>1.8866846792238795E-2</v>
      </c>
      <c r="AO2253" s="45">
        <v>3.5189167343765371E-2</v>
      </c>
      <c r="AP2253" s="45">
        <v>5.7482038312572675E-2</v>
      </c>
      <c r="AQ2253" s="45">
        <v>8.5749361708827535E-2</v>
      </c>
      <c r="AR2253" s="45">
        <v>0.12055295982136323</v>
      </c>
      <c r="AS2253" s="45">
        <v>0.16135020604502848</v>
      </c>
      <c r="AT2253" s="45">
        <v>0.2063855079734952</v>
      </c>
      <c r="AU2253" s="45">
        <v>0.25407057464294802</v>
      </c>
      <c r="AV2253" s="45">
        <v>0.30480289961195389</v>
      </c>
      <c r="AW2253" s="45">
        <v>0.35833832284516465</v>
      </c>
      <c r="AX2253" s="45">
        <v>0.41302902074911263</v>
      </c>
      <c r="AY2253" s="45">
        <v>0.46653964845450169</v>
      </c>
      <c r="AZ2253" s="45">
        <v>0.52030086254009078</v>
      </c>
      <c r="BA2253" s="45">
        <v>0.57441615610570429</v>
      </c>
      <c r="BB2253" s="45">
        <v>0.62891502173950975</v>
      </c>
      <c r="BC2253" s="45">
        <v>0.68356165772481536</v>
      </c>
      <c r="BD2253" s="45">
        <v>0.73835698291565799</v>
      </c>
      <c r="BE2253" s="45">
        <v>0.79330192382567966</v>
      </c>
      <c r="BF2253" s="45">
        <v>0.84839741469513197</v>
      </c>
    </row>
    <row r="2254" spans="1:58" ht="13.5" thickBot="1" x14ac:dyDescent="0.25">
      <c r="A2254" s="6" t="s">
        <v>1143</v>
      </c>
      <c r="B2254" s="6" t="s">
        <v>1353</v>
      </c>
      <c r="C2254" s="6" t="s">
        <v>916</v>
      </c>
      <c r="D2254" s="6" t="s">
        <v>1143</v>
      </c>
      <c r="E2254" s="6">
        <v>47.101639011822229</v>
      </c>
      <c r="F2254" s="6" t="s">
        <v>622</v>
      </c>
      <c r="G2254" s="21" t="s">
        <v>1305</v>
      </c>
      <c r="H2254" s="21" t="s">
        <v>1172</v>
      </c>
      <c r="I2254" s="21" t="s">
        <v>1160</v>
      </c>
      <c r="J2254" s="21" t="s">
        <v>849</v>
      </c>
      <c r="K2254" s="21" t="s">
        <v>854</v>
      </c>
      <c r="L2254" s="21" t="s">
        <v>924</v>
      </c>
      <c r="M2254" s="3">
        <v>30.399682048174135</v>
      </c>
      <c r="N2254" s="3">
        <v>47.101639011822229</v>
      </c>
      <c r="O2254" s="21" t="s">
        <v>1508</v>
      </c>
      <c r="P2254" s="21" t="s">
        <v>1509</v>
      </c>
      <c r="Q2254" s="46">
        <v>7.891721638901535E-4</v>
      </c>
      <c r="R2254" s="46">
        <v>1.2526939901152552E-3</v>
      </c>
      <c r="S2254" s="46">
        <v>1.8591247932278811E-3</v>
      </c>
      <c r="T2254" s="46">
        <v>2.5685269223933143E-3</v>
      </c>
      <c r="U2254" s="46">
        <v>3.3264565766066801E-3</v>
      </c>
      <c r="V2254" s="46">
        <v>4.0533746153739647E-3</v>
      </c>
      <c r="W2254" s="46">
        <v>4.676896655659092E-3</v>
      </c>
      <c r="X2254" s="46">
        <v>5.2245309352046028E-3</v>
      </c>
      <c r="Y2254" s="46">
        <v>5.6695767852366456E-3</v>
      </c>
      <c r="Z2254" s="46">
        <v>5.9959304043743422E-3</v>
      </c>
      <c r="AA2254" s="46">
        <v>6.2107054585502017E-3</v>
      </c>
      <c r="AB2254" s="46">
        <v>6.3314520972323598E-3</v>
      </c>
      <c r="AC2254" s="46">
        <v>6.384074122231396E-3</v>
      </c>
      <c r="AD2254" s="46">
        <v>6.3962648575606679E-3</v>
      </c>
      <c r="AE2254" s="46">
        <v>6.3780360384556867E-3</v>
      </c>
      <c r="AF2254" s="46">
        <v>6.3383012625149509E-3</v>
      </c>
      <c r="AG2254" s="46">
        <v>6.2713803889949578E-3</v>
      </c>
      <c r="AH2254" s="46">
        <v>6.2051619314994859E-3</v>
      </c>
      <c r="AI2254" s="46">
        <v>6.1396385173172309E-3</v>
      </c>
      <c r="AJ2254" s="46">
        <v>6.0748028511224753E-3</v>
      </c>
      <c r="AK2254" s="46">
        <v>9.8146101367561342E-2</v>
      </c>
      <c r="AL2254" s="45">
        <v>9.8146101367561342E-2</v>
      </c>
      <c r="AM2254" s="45">
        <v>7.891721638901535E-4</v>
      </c>
      <c r="AN2254" s="45">
        <v>2.0418661540054089E-3</v>
      </c>
      <c r="AO2254" s="45">
        <v>3.9009909472332901E-3</v>
      </c>
      <c r="AP2254" s="45">
        <v>6.4695178696266044E-3</v>
      </c>
      <c r="AQ2254" s="45">
        <v>9.7959744462332854E-3</v>
      </c>
      <c r="AR2254" s="45">
        <v>1.3849349061607251E-2</v>
      </c>
      <c r="AS2254" s="45">
        <v>1.8526245717266344E-2</v>
      </c>
      <c r="AT2254" s="45">
        <v>2.3750776652470947E-2</v>
      </c>
      <c r="AU2254" s="45">
        <v>2.9420353437707592E-2</v>
      </c>
      <c r="AV2254" s="45">
        <v>3.5416283842081932E-2</v>
      </c>
      <c r="AW2254" s="45">
        <v>4.1626989300632133E-2</v>
      </c>
      <c r="AX2254" s="45">
        <v>4.7958441397864496E-2</v>
      </c>
      <c r="AY2254" s="45">
        <v>5.4342515520095891E-2</v>
      </c>
      <c r="AZ2254" s="45">
        <v>6.0738780377656558E-2</v>
      </c>
      <c r="BA2254" s="45">
        <v>6.7116816416112252E-2</v>
      </c>
      <c r="BB2254" s="45">
        <v>7.3455117678627196E-2</v>
      </c>
      <c r="BC2254" s="45">
        <v>7.9726498067622151E-2</v>
      </c>
      <c r="BD2254" s="45">
        <v>8.593165999912164E-2</v>
      </c>
      <c r="BE2254" s="45">
        <v>9.2071298516438874E-2</v>
      </c>
      <c r="BF2254" s="45">
        <v>9.8146101367561342E-2</v>
      </c>
    </row>
    <row r="2255" spans="1:58" ht="13.5" thickBot="1" x14ac:dyDescent="0.25">
      <c r="A2255" s="6" t="s">
        <v>1355</v>
      </c>
      <c r="B2255" s="6" t="s">
        <v>1353</v>
      </c>
      <c r="C2255" s="6" t="s">
        <v>916</v>
      </c>
      <c r="D2255" s="6" t="s">
        <v>1355</v>
      </c>
      <c r="E2255" s="6">
        <v>52.887214946956647</v>
      </c>
      <c r="F2255" s="6" t="s">
        <v>622</v>
      </c>
      <c r="G2255" s="21" t="s">
        <v>1305</v>
      </c>
      <c r="H2255" s="21" t="s">
        <v>1172</v>
      </c>
      <c r="I2255" s="21" t="s">
        <v>1160</v>
      </c>
      <c r="J2255" s="21" t="s">
        <v>849</v>
      </c>
      <c r="K2255" s="21" t="s">
        <v>854</v>
      </c>
      <c r="L2255" s="21" t="s">
        <v>925</v>
      </c>
      <c r="M2255" s="3">
        <v>31.14660142362872</v>
      </c>
      <c r="N2255" s="3">
        <v>52.887214946956647</v>
      </c>
      <c r="O2255" s="21" t="s">
        <v>1508</v>
      </c>
      <c r="P2255" s="21" t="s">
        <v>1509</v>
      </c>
      <c r="Q2255" s="46">
        <v>1.0630871018377187E-4</v>
      </c>
      <c r="R2255" s="46">
        <v>1.687493406858836E-4</v>
      </c>
      <c r="S2255" s="46">
        <v>2.5044111777140402E-4</v>
      </c>
      <c r="T2255" s="46">
        <v>3.4600407450500716E-4</v>
      </c>
      <c r="U2255" s="46">
        <v>4.4810413281455287E-4</v>
      </c>
      <c r="V2255" s="46">
        <v>5.4602664281507517E-4</v>
      </c>
      <c r="W2255" s="46">
        <v>6.3002076590618333E-4</v>
      </c>
      <c r="X2255" s="46">
        <v>7.0379211336973359E-4</v>
      </c>
      <c r="Y2255" s="46">
        <v>7.6374386085196284E-4</v>
      </c>
      <c r="Z2255" s="46">
        <v>8.0770667898192867E-4</v>
      </c>
      <c r="AA2255" s="46">
        <v>8.3663884363980874E-4</v>
      </c>
      <c r="AB2255" s="46">
        <v>8.5290452051575195E-4</v>
      </c>
      <c r="AC2255" s="46">
        <v>8.5999318869346567E-4</v>
      </c>
      <c r="AD2255" s="46">
        <v>8.61635392268739E-4</v>
      </c>
      <c r="AE2255" s="46">
        <v>8.5917980356972666E-4</v>
      </c>
      <c r="AF2255" s="46">
        <v>8.5382716573861222E-4</v>
      </c>
      <c r="AG2255" s="46">
        <v>8.4481231185272194E-4</v>
      </c>
      <c r="AH2255" s="46">
        <v>8.358920798313571E-4</v>
      </c>
      <c r="AI2255" s="46">
        <v>8.270654765028569E-4</v>
      </c>
      <c r="AJ2255" s="46">
        <v>8.1833151912010557E-4</v>
      </c>
      <c r="AK2255" s="46">
        <v>1.322117773961865E-2</v>
      </c>
      <c r="AL2255" s="45">
        <v>1.3221177739618648E-2</v>
      </c>
      <c r="AM2255" s="45">
        <v>1.0630871018377187E-4</v>
      </c>
      <c r="AN2255" s="45">
        <v>2.750580508696555E-4</v>
      </c>
      <c r="AO2255" s="45">
        <v>5.2549916864105947E-4</v>
      </c>
      <c r="AP2255" s="45">
        <v>8.7150324314606668E-4</v>
      </c>
      <c r="AQ2255" s="45">
        <v>1.3196073759606196E-3</v>
      </c>
      <c r="AR2255" s="45">
        <v>1.8656340187756947E-3</v>
      </c>
      <c r="AS2255" s="45">
        <v>2.495654784681878E-3</v>
      </c>
      <c r="AT2255" s="45">
        <v>3.1994468980516117E-3</v>
      </c>
      <c r="AU2255" s="45">
        <v>3.9631907589035746E-3</v>
      </c>
      <c r="AV2255" s="45">
        <v>4.7708974378855035E-3</v>
      </c>
      <c r="AW2255" s="45">
        <v>5.6075362815253124E-3</v>
      </c>
      <c r="AX2255" s="45">
        <v>6.4604408020410642E-3</v>
      </c>
      <c r="AY2255" s="45">
        <v>7.3204339907345303E-3</v>
      </c>
      <c r="AZ2255" s="45">
        <v>8.1820693830032699E-3</v>
      </c>
      <c r="BA2255" s="45">
        <v>9.0412491865729961E-3</v>
      </c>
      <c r="BB2255" s="45">
        <v>9.8950763523116079E-3</v>
      </c>
      <c r="BC2255" s="45">
        <v>1.0739888664164331E-2</v>
      </c>
      <c r="BD2255" s="45">
        <v>1.1575780743995687E-2</v>
      </c>
      <c r="BE2255" s="45">
        <v>1.2402846220498543E-2</v>
      </c>
      <c r="BF2255" s="45">
        <v>1.3221177739618648E-2</v>
      </c>
    </row>
    <row r="2256" spans="1:58" ht="13.5" thickBot="1" x14ac:dyDescent="0.25">
      <c r="A2256" s="6" t="s">
        <v>1355</v>
      </c>
      <c r="B2256" s="6" t="s">
        <v>1353</v>
      </c>
      <c r="C2256" s="6" t="s">
        <v>916</v>
      </c>
      <c r="D2256" s="6" t="s">
        <v>1355</v>
      </c>
      <c r="E2256" s="6">
        <v>54.151643550286508</v>
      </c>
      <c r="F2256" s="6" t="s">
        <v>622</v>
      </c>
      <c r="G2256" s="21" t="s">
        <v>1305</v>
      </c>
      <c r="H2256" s="21" t="s">
        <v>1172</v>
      </c>
      <c r="I2256" s="21" t="s">
        <v>1160</v>
      </c>
      <c r="J2256" s="21" t="s">
        <v>849</v>
      </c>
      <c r="K2256" s="21" t="s">
        <v>850</v>
      </c>
      <c r="L2256" s="21" t="s">
        <v>926</v>
      </c>
      <c r="M2256" s="3">
        <v>31.87176054702881</v>
      </c>
      <c r="N2256" s="3">
        <v>54.151643550286508</v>
      </c>
      <c r="O2256" s="21" t="s">
        <v>1508</v>
      </c>
      <c r="P2256" s="21" t="s">
        <v>1509</v>
      </c>
      <c r="Q2256" s="46">
        <v>9.9286986922568019E-3</v>
      </c>
      <c r="R2256" s="46">
        <v>1.5189778736122045E-2</v>
      </c>
      <c r="S2256" s="46">
        <v>2.1730808802716411E-2</v>
      </c>
      <c r="T2256" s="46">
        <v>2.9679733047607019E-2</v>
      </c>
      <c r="U2256" s="46">
        <v>3.7633852254611883E-2</v>
      </c>
      <c r="V2256" s="46">
        <v>4.6335956572018125E-2</v>
      </c>
      <c r="W2256" s="46">
        <v>5.4315632055204101E-2</v>
      </c>
      <c r="X2256" s="46">
        <v>5.9957990194512194E-2</v>
      </c>
      <c r="Y2256" s="46">
        <v>6.3485768660617864E-2</v>
      </c>
      <c r="Z2256" s="46">
        <v>6.7542752302804918E-2</v>
      </c>
      <c r="AA2256" s="46">
        <v>7.1274672175495157E-2</v>
      </c>
      <c r="AB2256" s="46">
        <v>7.2812753289951945E-2</v>
      </c>
      <c r="AC2256" s="46">
        <v>7.1241660516855432E-2</v>
      </c>
      <c r="AD2256" s="46">
        <v>7.1575280034956473E-2</v>
      </c>
      <c r="AE2256" s="46">
        <v>7.2046685645273126E-2</v>
      </c>
      <c r="AF2256" s="46">
        <v>7.2557356370653678E-2</v>
      </c>
      <c r="AG2256" s="46">
        <v>7.2754091218803607E-2</v>
      </c>
      <c r="AH2256" s="46">
        <v>7.2952049388192178E-2</v>
      </c>
      <c r="AI2256" s="46">
        <v>7.3151241076475568E-2</v>
      </c>
      <c r="AJ2256" s="46">
        <v>7.3351676570516736E-2</v>
      </c>
      <c r="AK2256" s="46">
        <v>1.1295184376056451</v>
      </c>
      <c r="AL2256" s="45">
        <v>1.1295184376056453</v>
      </c>
      <c r="AM2256" s="45">
        <v>9.9286986922568019E-3</v>
      </c>
      <c r="AN2256" s="45">
        <v>2.5118477428378846E-2</v>
      </c>
      <c r="AO2256" s="45">
        <v>4.6849286231095258E-2</v>
      </c>
      <c r="AP2256" s="45">
        <v>7.6529019278702273E-2</v>
      </c>
      <c r="AQ2256" s="45">
        <v>0.11416287153331416</v>
      </c>
      <c r="AR2256" s="45">
        <v>0.16049882810533228</v>
      </c>
      <c r="AS2256" s="45">
        <v>0.21481446016053637</v>
      </c>
      <c r="AT2256" s="45">
        <v>0.27477245035504855</v>
      </c>
      <c r="AU2256" s="45">
        <v>0.33825821901566644</v>
      </c>
      <c r="AV2256" s="45">
        <v>0.40580097131847137</v>
      </c>
      <c r="AW2256" s="45">
        <v>0.47707564349396653</v>
      </c>
      <c r="AX2256" s="45">
        <v>0.54988839678391843</v>
      </c>
      <c r="AY2256" s="45">
        <v>0.62113005730077386</v>
      </c>
      <c r="AZ2256" s="45">
        <v>0.69270533733573036</v>
      </c>
      <c r="BA2256" s="45">
        <v>0.76475202298100353</v>
      </c>
      <c r="BB2256" s="45">
        <v>0.83730937935165717</v>
      </c>
      <c r="BC2256" s="45">
        <v>0.91006347057046078</v>
      </c>
      <c r="BD2256" s="45">
        <v>0.98301551995865299</v>
      </c>
      <c r="BE2256" s="45">
        <v>1.0561667610351286</v>
      </c>
      <c r="BF2256" s="45">
        <v>1.1295184376056453</v>
      </c>
    </row>
    <row r="2257" spans="1:58" ht="13.5" thickBot="1" x14ac:dyDescent="0.25">
      <c r="A2257" s="6" t="s">
        <v>1139</v>
      </c>
      <c r="B2257" s="6" t="s">
        <v>1353</v>
      </c>
      <c r="C2257" s="6" t="s">
        <v>916</v>
      </c>
      <c r="D2257" s="6" t="s">
        <v>1139</v>
      </c>
      <c r="E2257" s="6">
        <v>56.497869081530887</v>
      </c>
      <c r="F2257" s="6" t="s">
        <v>622</v>
      </c>
      <c r="G2257" s="21" t="s">
        <v>1305</v>
      </c>
      <c r="H2257" s="21" t="s">
        <v>1172</v>
      </c>
      <c r="I2257" s="21" t="s">
        <v>1160</v>
      </c>
      <c r="J2257" s="21" t="s">
        <v>849</v>
      </c>
      <c r="K2257" s="21" t="s">
        <v>854</v>
      </c>
      <c r="L2257" s="21" t="s">
        <v>927</v>
      </c>
      <c r="M2257" s="3">
        <v>33.240362519911287</v>
      </c>
      <c r="N2257" s="3">
        <v>56.497869081530887</v>
      </c>
      <c r="O2257" s="21" t="s">
        <v>1508</v>
      </c>
      <c r="P2257" s="21" t="s">
        <v>1509</v>
      </c>
      <c r="Q2257" s="46">
        <v>4.9964057476604756E-4</v>
      </c>
      <c r="R2257" s="46">
        <v>7.9310545134012066E-4</v>
      </c>
      <c r="S2257" s="46">
        <v>1.1770488402318799E-3</v>
      </c>
      <c r="T2257" s="46">
        <v>1.6261854212907766E-3</v>
      </c>
      <c r="U2257" s="46">
        <v>2.1060457425122791E-3</v>
      </c>
      <c r="V2257" s="46">
        <v>2.5662719939136764E-3</v>
      </c>
      <c r="W2257" s="46">
        <v>2.9610361845963111E-3</v>
      </c>
      <c r="X2257" s="46">
        <v>3.3077543263575733E-3</v>
      </c>
      <c r="Y2257" s="46">
        <v>3.5895216953574344E-3</v>
      </c>
      <c r="Z2257" s="46">
        <v>3.7961426550212314E-3</v>
      </c>
      <c r="AA2257" s="46">
        <v>3.9321210085719429E-3</v>
      </c>
      <c r="AB2257" s="46">
        <v>4.008568104291628E-3</v>
      </c>
      <c r="AC2257" s="46">
        <v>4.0418841537151994E-3</v>
      </c>
      <c r="AD2257" s="46">
        <v>4.0496023504350553E-3</v>
      </c>
      <c r="AE2257" s="46">
        <v>4.0380613229233616E-3</v>
      </c>
      <c r="AF2257" s="46">
        <v>4.0129044468985332E-3</v>
      </c>
      <c r="AG2257" s="46">
        <v>3.970535512413372E-3</v>
      </c>
      <c r="AH2257" s="46">
        <v>3.9286112914676324E-3</v>
      </c>
      <c r="AI2257" s="46">
        <v>3.8871271162513195E-3</v>
      </c>
      <c r="AJ2257" s="46">
        <v>3.8460783679487923E-3</v>
      </c>
      <c r="AK2257" s="46">
        <v>6.2138246560304165E-2</v>
      </c>
      <c r="AL2257" s="45">
        <v>6.2138246560304158E-2</v>
      </c>
      <c r="AM2257" s="45">
        <v>4.9964057476604756E-4</v>
      </c>
      <c r="AN2257" s="45">
        <v>1.2927460261061682E-3</v>
      </c>
      <c r="AO2257" s="45">
        <v>2.4697948663380482E-3</v>
      </c>
      <c r="AP2257" s="45">
        <v>4.0959802876288243E-3</v>
      </c>
      <c r="AQ2257" s="45">
        <v>6.2020260301411034E-3</v>
      </c>
      <c r="AR2257" s="45">
        <v>8.7682980240547798E-3</v>
      </c>
      <c r="AS2257" s="45">
        <v>1.172933420865109E-2</v>
      </c>
      <c r="AT2257" s="45">
        <v>1.5037088535008663E-2</v>
      </c>
      <c r="AU2257" s="45">
        <v>1.8626610230366096E-2</v>
      </c>
      <c r="AV2257" s="45">
        <v>2.2422752885387327E-2</v>
      </c>
      <c r="AW2257" s="45">
        <v>2.6354873893959269E-2</v>
      </c>
      <c r="AX2257" s="45">
        <v>3.0363441998250897E-2</v>
      </c>
      <c r="AY2257" s="45">
        <v>3.4405326151966092E-2</v>
      </c>
      <c r="AZ2257" s="45">
        <v>3.8454928502401148E-2</v>
      </c>
      <c r="BA2257" s="45">
        <v>4.2492989825324512E-2</v>
      </c>
      <c r="BB2257" s="45">
        <v>4.6505894272223042E-2</v>
      </c>
      <c r="BC2257" s="45">
        <v>5.0476429784636415E-2</v>
      </c>
      <c r="BD2257" s="45">
        <v>5.4405041076104048E-2</v>
      </c>
      <c r="BE2257" s="45">
        <v>5.8292168192355366E-2</v>
      </c>
      <c r="BF2257" s="45">
        <v>6.2138246560304158E-2</v>
      </c>
    </row>
    <row r="2258" spans="1:58" ht="13.5" thickBot="1" x14ac:dyDescent="0.25">
      <c r="A2258" s="6" t="s">
        <v>1139</v>
      </c>
      <c r="B2258" s="6" t="s">
        <v>1353</v>
      </c>
      <c r="C2258" s="6" t="s">
        <v>916</v>
      </c>
      <c r="D2258" s="6" t="s">
        <v>1139</v>
      </c>
      <c r="E2258" s="6">
        <v>57.941396161624695</v>
      </c>
      <c r="F2258" s="6" t="s">
        <v>622</v>
      </c>
      <c r="G2258" s="21" t="s">
        <v>1305</v>
      </c>
      <c r="H2258" s="21" t="s">
        <v>1172</v>
      </c>
      <c r="I2258" s="21" t="s">
        <v>1160</v>
      </c>
      <c r="J2258" s="21" t="s">
        <v>849</v>
      </c>
      <c r="K2258" s="21" t="s">
        <v>850</v>
      </c>
      <c r="L2258" s="21" t="s">
        <v>928</v>
      </c>
      <c r="M2258" s="3">
        <v>34.070223174011588</v>
      </c>
      <c r="N2258" s="3">
        <v>57.941396161624695</v>
      </c>
      <c r="O2258" s="21" t="s">
        <v>1508</v>
      </c>
      <c r="P2258" s="21" t="s">
        <v>1509</v>
      </c>
      <c r="Q2258" s="46">
        <v>9.1893800858473167E-4</v>
      </c>
      <c r="R2258" s="46">
        <v>1.4058705430854323E-3</v>
      </c>
      <c r="S2258" s="46">
        <v>2.0112672148745346E-3</v>
      </c>
      <c r="T2258" s="46">
        <v>2.7469697316290574E-3</v>
      </c>
      <c r="U2258" s="46">
        <v>3.4831530614576715E-3</v>
      </c>
      <c r="V2258" s="46">
        <v>4.2885651965011455E-3</v>
      </c>
      <c r="W2258" s="46">
        <v>5.0271138547850402E-3</v>
      </c>
      <c r="X2258" s="46">
        <v>5.549335095752026E-3</v>
      </c>
      <c r="Y2258" s="46">
        <v>5.8758441196283817E-3</v>
      </c>
      <c r="Z2258" s="46">
        <v>6.2513330517197244E-3</v>
      </c>
      <c r="AA2258" s="46">
        <v>6.5967361223841885E-3</v>
      </c>
      <c r="AB2258" s="46">
        <v>6.7390912527159176E-3</v>
      </c>
      <c r="AC2258" s="46">
        <v>6.5936807705409394E-3</v>
      </c>
      <c r="AD2258" s="46">
        <v>6.6245584983370158E-3</v>
      </c>
      <c r="AE2258" s="46">
        <v>6.6681888416687003E-3</v>
      </c>
      <c r="AF2258" s="46">
        <v>6.7154533175047661E-3</v>
      </c>
      <c r="AG2258" s="46">
        <v>6.7336618597499962E-3</v>
      </c>
      <c r="AH2258" s="46">
        <v>6.7519836249278313E-3</v>
      </c>
      <c r="AI2258" s="46">
        <v>6.7704195568692961E-3</v>
      </c>
      <c r="AJ2258" s="46">
        <v>6.7889706076618385E-3</v>
      </c>
      <c r="AK2258" s="46">
        <v>0.10454113433037825</v>
      </c>
      <c r="AL2258" s="45">
        <v>0.10454113433037825</v>
      </c>
      <c r="AM2258" s="45">
        <v>9.1893800858473167E-4</v>
      </c>
      <c r="AN2258" s="45">
        <v>2.3248085516701638E-3</v>
      </c>
      <c r="AO2258" s="45">
        <v>4.3360757665446984E-3</v>
      </c>
      <c r="AP2258" s="45">
        <v>7.0830454981737553E-3</v>
      </c>
      <c r="AQ2258" s="45">
        <v>1.0566198559631427E-2</v>
      </c>
      <c r="AR2258" s="45">
        <v>1.4854763756132573E-2</v>
      </c>
      <c r="AS2258" s="45">
        <v>1.9881877610917614E-2</v>
      </c>
      <c r="AT2258" s="45">
        <v>2.5431212706669641E-2</v>
      </c>
      <c r="AU2258" s="45">
        <v>3.1307056826298023E-2</v>
      </c>
      <c r="AV2258" s="45">
        <v>3.7558389878017746E-2</v>
      </c>
      <c r="AW2258" s="45">
        <v>4.4155126000401931E-2</v>
      </c>
      <c r="AX2258" s="45">
        <v>5.0894217253117852E-2</v>
      </c>
      <c r="AY2258" s="45">
        <v>5.7487898023658793E-2</v>
      </c>
      <c r="AZ2258" s="45">
        <v>6.4112456521995806E-2</v>
      </c>
      <c r="BA2258" s="45">
        <v>7.0780645363664504E-2</v>
      </c>
      <c r="BB2258" s="45">
        <v>7.7496098681169273E-2</v>
      </c>
      <c r="BC2258" s="45">
        <v>8.4229760540919268E-2</v>
      </c>
      <c r="BD2258" s="45">
        <v>9.0981744165847103E-2</v>
      </c>
      <c r="BE2258" s="45">
        <v>9.7752163722716404E-2</v>
      </c>
      <c r="BF2258" s="45">
        <v>0.10454113433037825</v>
      </c>
    </row>
    <row r="2259" spans="1:58" ht="13.5" thickBot="1" x14ac:dyDescent="0.25">
      <c r="A2259" s="6" t="s">
        <v>1350</v>
      </c>
      <c r="B2259" s="6" t="s">
        <v>1350</v>
      </c>
      <c r="C2259" s="6" t="s">
        <v>916</v>
      </c>
      <c r="D2259" s="6" t="s">
        <v>1350</v>
      </c>
      <c r="E2259" s="6">
        <v>-1.0408125173083154</v>
      </c>
      <c r="F2259" s="6" t="s">
        <v>622</v>
      </c>
      <c r="G2259" s="21" t="s">
        <v>1305</v>
      </c>
      <c r="H2259" s="21" t="s">
        <v>1172</v>
      </c>
      <c r="I2259" s="21" t="s">
        <v>1160</v>
      </c>
      <c r="J2259" s="21" t="s">
        <v>849</v>
      </c>
      <c r="K2259" s="21" t="s">
        <v>854</v>
      </c>
      <c r="L2259" s="21" t="s">
        <v>929</v>
      </c>
      <c r="M2259" s="3">
        <v>-2.0096757116341566</v>
      </c>
      <c r="N2259" s="3">
        <v>-1.0408125173083154</v>
      </c>
      <c r="O2259" s="21" t="s">
        <v>1508</v>
      </c>
      <c r="P2259" s="21" t="s">
        <v>1509</v>
      </c>
      <c r="Q2259" s="46">
        <v>4.3428028969216793E-4</v>
      </c>
      <c r="R2259" s="46">
        <v>6.8935567397764193E-4</v>
      </c>
      <c r="S2259" s="46">
        <v>1.023073659614377E-3</v>
      </c>
      <c r="T2259" s="46">
        <v>1.413456615652202E-3</v>
      </c>
      <c r="U2259" s="46">
        <v>1.8305441978795454E-3</v>
      </c>
      <c r="V2259" s="46">
        <v>2.2305661334001453E-3</v>
      </c>
      <c r="W2259" s="46">
        <v>2.5736894019017542E-3</v>
      </c>
      <c r="X2259" s="46">
        <v>2.875051746455368E-3</v>
      </c>
      <c r="Y2259" s="46">
        <v>3.1199598280145088E-3</v>
      </c>
      <c r="Z2259" s="46">
        <v>3.2995517481888927E-3</v>
      </c>
      <c r="AA2259" s="46">
        <v>3.4177421469560824E-3</v>
      </c>
      <c r="AB2259" s="46">
        <v>3.4841888459472828E-3</v>
      </c>
      <c r="AC2259" s="46">
        <v>3.5131466694824148E-3</v>
      </c>
      <c r="AD2259" s="46">
        <v>3.5198552133371037E-3</v>
      </c>
      <c r="AE2259" s="46">
        <v>3.5098239207955197E-3</v>
      </c>
      <c r="AF2259" s="46">
        <v>3.4879579316033334E-3</v>
      </c>
      <c r="AG2259" s="46">
        <v>3.4511314726017204E-3</v>
      </c>
      <c r="AH2259" s="46">
        <v>3.4146915521129561E-3</v>
      </c>
      <c r="AI2259" s="46">
        <v>3.3786341129447782E-3</v>
      </c>
      <c r="AJ2259" s="46">
        <v>3.3429551404900899E-3</v>
      </c>
      <c r="AK2259" s="46">
        <v>5.4009656301047877E-2</v>
      </c>
      <c r="AL2259" s="45">
        <v>5.4009656301047884E-2</v>
      </c>
      <c r="AM2259" s="45">
        <v>4.3428028969216793E-4</v>
      </c>
      <c r="AN2259" s="45">
        <v>1.1236359636698097E-3</v>
      </c>
      <c r="AO2259" s="45">
        <v>2.1467096232841865E-3</v>
      </c>
      <c r="AP2259" s="45">
        <v>3.5601662389363885E-3</v>
      </c>
      <c r="AQ2259" s="45">
        <v>5.3907104368159341E-3</v>
      </c>
      <c r="AR2259" s="45">
        <v>7.621276570216079E-3</v>
      </c>
      <c r="AS2259" s="45">
        <v>1.0194965972117833E-2</v>
      </c>
      <c r="AT2259" s="45">
        <v>1.3070017718573201E-2</v>
      </c>
      <c r="AU2259" s="45">
        <v>1.618997754658771E-2</v>
      </c>
      <c r="AV2259" s="45">
        <v>1.9489529294776604E-2</v>
      </c>
      <c r="AW2259" s="45">
        <v>2.2907271441732685E-2</v>
      </c>
      <c r="AX2259" s="45">
        <v>2.6391460287679969E-2</v>
      </c>
      <c r="AY2259" s="45">
        <v>2.9904606957162384E-2</v>
      </c>
      <c r="AZ2259" s="45">
        <v>3.3424462170499492E-2</v>
      </c>
      <c r="BA2259" s="45">
        <v>3.693428609129501E-2</v>
      </c>
      <c r="BB2259" s="45">
        <v>4.0422244022898346E-2</v>
      </c>
      <c r="BC2259" s="45">
        <v>4.3873375495500064E-2</v>
      </c>
      <c r="BD2259" s="45">
        <v>4.7288067047613021E-2</v>
      </c>
      <c r="BE2259" s="45">
        <v>5.0666701160557798E-2</v>
      </c>
      <c r="BF2259" s="45">
        <v>5.4009656301047884E-2</v>
      </c>
    </row>
    <row r="2260" spans="1:58" ht="13.5" thickBot="1" x14ac:dyDescent="0.25">
      <c r="A2260" s="6" t="s">
        <v>1350</v>
      </c>
      <c r="B2260" s="6" t="s">
        <v>1350</v>
      </c>
      <c r="C2260" s="6" t="s">
        <v>916</v>
      </c>
      <c r="D2260" s="6" t="s">
        <v>1350</v>
      </c>
      <c r="E2260" s="6">
        <v>-0.4118418512776027</v>
      </c>
      <c r="F2260" s="6" t="s">
        <v>622</v>
      </c>
      <c r="G2260" s="21" t="s">
        <v>1305</v>
      </c>
      <c r="H2260" s="21" t="s">
        <v>1172</v>
      </c>
      <c r="I2260" s="21" t="s">
        <v>1160</v>
      </c>
      <c r="J2260" s="21" t="s">
        <v>849</v>
      </c>
      <c r="K2260" s="21" t="s">
        <v>850</v>
      </c>
      <c r="L2260" s="21" t="s">
        <v>930</v>
      </c>
      <c r="M2260" s="3">
        <v>-1.5862544840053203</v>
      </c>
      <c r="N2260" s="3">
        <v>-0.4118418512776027</v>
      </c>
      <c r="O2260" s="21" t="s">
        <v>1508</v>
      </c>
      <c r="P2260" s="21" t="s">
        <v>1509</v>
      </c>
      <c r="Q2260" s="46">
        <v>1.144503065033097E-2</v>
      </c>
      <c r="R2260" s="46">
        <v>1.7509594015804174E-2</v>
      </c>
      <c r="S2260" s="46">
        <v>2.5049584090766616E-2</v>
      </c>
      <c r="T2260" s="46">
        <v>3.421248493404451E-2</v>
      </c>
      <c r="U2260" s="46">
        <v>4.3381374125087586E-2</v>
      </c>
      <c r="V2260" s="46">
        <v>5.3412482301707448E-2</v>
      </c>
      <c r="W2260" s="46">
        <v>6.2610830777725016E-2</v>
      </c>
      <c r="X2260" s="46">
        <v>6.9114901839412879E-2</v>
      </c>
      <c r="Y2260" s="46">
        <v>7.3181450127724298E-2</v>
      </c>
      <c r="Z2260" s="46">
        <v>7.7858024930919215E-2</v>
      </c>
      <c r="AA2260" s="46">
        <v>8.2159891535132826E-2</v>
      </c>
      <c r="AB2260" s="46">
        <v>8.3932871665084924E-2</v>
      </c>
      <c r="AC2260" s="46">
        <v>8.2121838265851482E-2</v>
      </c>
      <c r="AD2260" s="46">
        <v>8.250640886554074E-2</v>
      </c>
      <c r="AE2260" s="46">
        <v>8.3049808542179054E-2</v>
      </c>
      <c r="AF2260" s="46">
        <v>8.3638469985673689E-2</v>
      </c>
      <c r="AG2260" s="46">
        <v>8.3865250597801672E-2</v>
      </c>
      <c r="AH2260" s="46">
        <v>8.4093441359386817E-2</v>
      </c>
      <c r="AI2260" s="46">
        <v>8.4323054025493047E-2</v>
      </c>
      <c r="AJ2260" s="46">
        <v>8.4554100454014916E-2</v>
      </c>
      <c r="AK2260" s="46">
        <v>1.3020208930896817</v>
      </c>
      <c r="AL2260" s="45">
        <v>1.3020208930896819</v>
      </c>
      <c r="AM2260" s="45">
        <v>1.144503065033097E-2</v>
      </c>
      <c r="AN2260" s="45">
        <v>2.8954624666135145E-2</v>
      </c>
      <c r="AO2260" s="45">
        <v>5.4004208756901761E-2</v>
      </c>
      <c r="AP2260" s="45">
        <v>8.8216693690946271E-2</v>
      </c>
      <c r="AQ2260" s="45">
        <v>0.13159806781603386</v>
      </c>
      <c r="AR2260" s="45">
        <v>0.18501055011774131</v>
      </c>
      <c r="AS2260" s="45">
        <v>0.24762138089546631</v>
      </c>
      <c r="AT2260" s="45">
        <v>0.31673628273487919</v>
      </c>
      <c r="AU2260" s="45">
        <v>0.38991773286260351</v>
      </c>
      <c r="AV2260" s="45">
        <v>0.46777575779352271</v>
      </c>
      <c r="AW2260" s="45">
        <v>0.54993564932865557</v>
      </c>
      <c r="AX2260" s="45">
        <v>0.63386852099374047</v>
      </c>
      <c r="AY2260" s="45">
        <v>0.71599035925959198</v>
      </c>
      <c r="AZ2260" s="45">
        <v>0.79849676812513271</v>
      </c>
      <c r="BA2260" s="45">
        <v>0.88154657666731173</v>
      </c>
      <c r="BB2260" s="45">
        <v>0.96518504665298543</v>
      </c>
      <c r="BC2260" s="45">
        <v>1.0490502972507871</v>
      </c>
      <c r="BD2260" s="45">
        <v>1.1331437386101739</v>
      </c>
      <c r="BE2260" s="45">
        <v>1.217466792635667</v>
      </c>
      <c r="BF2260" s="45">
        <v>1.3020208930896819</v>
      </c>
    </row>
    <row r="2261" spans="1:58" ht="13.5" thickBot="1" x14ac:dyDescent="0.25">
      <c r="A2261" s="6" t="s">
        <v>1141</v>
      </c>
      <c r="B2261" s="6" t="s">
        <v>1350</v>
      </c>
      <c r="C2261" s="6" t="s">
        <v>916</v>
      </c>
      <c r="D2261" s="6" t="s">
        <v>1141</v>
      </c>
      <c r="E2261" s="6">
        <v>7.689689483718106</v>
      </c>
      <c r="F2261" s="6" t="s">
        <v>622</v>
      </c>
      <c r="G2261" s="21" t="s">
        <v>1305</v>
      </c>
      <c r="H2261" s="21" t="s">
        <v>1172</v>
      </c>
      <c r="I2261" s="21" t="s">
        <v>1160</v>
      </c>
      <c r="J2261" s="21" t="s">
        <v>849</v>
      </c>
      <c r="K2261" s="21" t="s">
        <v>854</v>
      </c>
      <c r="L2261" s="21" t="s">
        <v>931</v>
      </c>
      <c r="M2261" s="3">
        <v>-0.81575051143404931</v>
      </c>
      <c r="N2261" s="3">
        <v>7.689689483718106</v>
      </c>
      <c r="O2261" s="21" t="s">
        <v>1508</v>
      </c>
      <c r="P2261" s="21" t="s">
        <v>1509</v>
      </c>
      <c r="Q2261" s="46">
        <v>2.0008236797864044E-6</v>
      </c>
      <c r="R2261" s="46">
        <v>3.1760114125079467E-6</v>
      </c>
      <c r="S2261" s="46">
        <v>4.7135227016016661E-6</v>
      </c>
      <c r="T2261" s="46">
        <v>6.5121018247277823E-6</v>
      </c>
      <c r="U2261" s="46">
        <v>8.4337149646123031E-6</v>
      </c>
      <c r="V2261" s="46">
        <v>1.0276702961122432E-5</v>
      </c>
      <c r="W2261" s="46">
        <v>1.1857546432490571E-5</v>
      </c>
      <c r="X2261" s="46">
        <v>1.3245988251036439E-5</v>
      </c>
      <c r="Y2261" s="46">
        <v>1.437433301036671E-5</v>
      </c>
      <c r="Z2261" s="46">
        <v>1.5201752018578945E-5</v>
      </c>
      <c r="AA2261" s="46">
        <v>1.5746280872845887E-5</v>
      </c>
      <c r="AB2261" s="46">
        <v>1.6052415256424453E-5</v>
      </c>
      <c r="AC2261" s="46">
        <v>1.6185830243057252E-5</v>
      </c>
      <c r="AD2261" s="46">
        <v>1.6216737962610591E-5</v>
      </c>
      <c r="AE2261" s="46">
        <v>1.6170521617700503E-5</v>
      </c>
      <c r="AF2261" s="46">
        <v>1.6069780253203642E-5</v>
      </c>
      <c r="AG2261" s="46">
        <v>1.590011275283115E-5</v>
      </c>
      <c r="AH2261" s="46">
        <v>1.5732226119396479E-5</v>
      </c>
      <c r="AI2261" s="46">
        <v>1.5566101660533083E-5</v>
      </c>
      <c r="AJ2261" s="46">
        <v>1.5401720880073561E-5</v>
      </c>
      <c r="AK2261" s="46">
        <v>2.4883422487550778E-4</v>
      </c>
      <c r="AL2261" s="45">
        <v>2.4883422487550778E-4</v>
      </c>
      <c r="AM2261" s="45">
        <v>2.0008236797864044E-6</v>
      </c>
      <c r="AN2261" s="45">
        <v>5.1768350922943515E-6</v>
      </c>
      <c r="AO2261" s="45">
        <v>9.8903577938960176E-6</v>
      </c>
      <c r="AP2261" s="45">
        <v>1.64024596186238E-5</v>
      </c>
      <c r="AQ2261" s="45">
        <v>2.4836174583236103E-5</v>
      </c>
      <c r="AR2261" s="45">
        <v>3.5112877544358535E-5</v>
      </c>
      <c r="AS2261" s="45">
        <v>4.6970423976849105E-5</v>
      </c>
      <c r="AT2261" s="45">
        <v>6.0216412227885542E-5</v>
      </c>
      <c r="AU2261" s="45">
        <v>7.4590745238252255E-5</v>
      </c>
      <c r="AV2261" s="45">
        <v>8.9792497256831194E-5</v>
      </c>
      <c r="AW2261" s="45">
        <v>1.0553877812967708E-4</v>
      </c>
      <c r="AX2261" s="45">
        <v>1.2159119338610153E-4</v>
      </c>
      <c r="AY2261" s="45">
        <v>1.3777702362915878E-4</v>
      </c>
      <c r="AZ2261" s="45">
        <v>1.5399376159176936E-4</v>
      </c>
      <c r="BA2261" s="45">
        <v>1.7016428320946987E-4</v>
      </c>
      <c r="BB2261" s="45">
        <v>1.862340634626735E-4</v>
      </c>
      <c r="BC2261" s="45">
        <v>2.0213417621550464E-4</v>
      </c>
      <c r="BD2261" s="45">
        <v>2.1786640233490112E-4</v>
      </c>
      <c r="BE2261" s="45">
        <v>2.334325039954342E-4</v>
      </c>
      <c r="BF2261" s="45">
        <v>2.4883422487550778E-4</v>
      </c>
    </row>
    <row r="2262" spans="1:58" ht="13.5" thickBot="1" x14ac:dyDescent="0.25">
      <c r="A2262" s="6" t="s">
        <v>1141</v>
      </c>
      <c r="B2262" s="6" t="s">
        <v>1350</v>
      </c>
      <c r="C2262" s="6" t="s">
        <v>916</v>
      </c>
      <c r="D2262" s="6" t="s">
        <v>1141</v>
      </c>
      <c r="E2262" s="6">
        <v>7.9661901932052341</v>
      </c>
      <c r="F2262" s="6" t="s">
        <v>622</v>
      </c>
      <c r="G2262" s="21" t="s">
        <v>1305</v>
      </c>
      <c r="H2262" s="21" t="s">
        <v>1172</v>
      </c>
      <c r="I2262" s="21" t="s">
        <v>1160</v>
      </c>
      <c r="J2262" s="21" t="s">
        <v>849</v>
      </c>
      <c r="K2262" s="21" t="s">
        <v>850</v>
      </c>
      <c r="L2262" s="21" t="s">
        <v>932</v>
      </c>
      <c r="M2262" s="3">
        <v>-0.77461705136876124</v>
      </c>
      <c r="N2262" s="3">
        <v>7.9661901932052341</v>
      </c>
      <c r="O2262" s="21" t="s">
        <v>1508</v>
      </c>
      <c r="P2262" s="21" t="s">
        <v>1509</v>
      </c>
      <c r="Q2262" s="46">
        <v>1.2392434954508213E-3</v>
      </c>
      <c r="R2262" s="46">
        <v>1.8959014750600486E-3</v>
      </c>
      <c r="S2262" s="46">
        <v>2.7123155102545069E-3</v>
      </c>
      <c r="T2262" s="46">
        <v>3.7044548601971486E-3</v>
      </c>
      <c r="U2262" s="46">
        <v>4.6972426156568431E-3</v>
      </c>
      <c r="V2262" s="46">
        <v>5.7833896029242131E-3</v>
      </c>
      <c r="W2262" s="46">
        <v>6.7793671468956767E-3</v>
      </c>
      <c r="X2262" s="46">
        <v>7.4836140819542129E-3</v>
      </c>
      <c r="Y2262" s="46">
        <v>7.9239312527152068E-3</v>
      </c>
      <c r="Z2262" s="46">
        <v>8.4303007927287073E-3</v>
      </c>
      <c r="AA2262" s="46">
        <v>8.8960977285730582E-3</v>
      </c>
      <c r="AB2262" s="46">
        <v>9.0880722335555473E-3</v>
      </c>
      <c r="AC2262" s="46">
        <v>8.8919774017798565E-3</v>
      </c>
      <c r="AD2262" s="46">
        <v>8.9336178856515864E-3</v>
      </c>
      <c r="AE2262" s="46">
        <v>8.992456043038664E-3</v>
      </c>
      <c r="AF2262" s="46">
        <v>9.0561950479536336E-3</v>
      </c>
      <c r="AG2262" s="46">
        <v>9.0807503686915307E-3</v>
      </c>
      <c r="AH2262" s="46">
        <v>9.1054583774034352E-3</v>
      </c>
      <c r="AI2262" s="46">
        <v>9.1303203469025752E-3</v>
      </c>
      <c r="AJ2262" s="46">
        <v>9.1553375611364719E-3</v>
      </c>
      <c r="AK2262" s="46">
        <v>0.14098004382852378</v>
      </c>
      <c r="AL2262" s="45">
        <v>0.14098004382852378</v>
      </c>
      <c r="AM2262" s="45">
        <v>1.2392434954508213E-3</v>
      </c>
      <c r="AN2262" s="45">
        <v>3.1351449705108699E-3</v>
      </c>
      <c r="AO2262" s="45">
        <v>5.8474604807653768E-3</v>
      </c>
      <c r="AP2262" s="45">
        <v>9.5519153409625249E-3</v>
      </c>
      <c r="AQ2262" s="45">
        <v>1.4249157956619369E-2</v>
      </c>
      <c r="AR2262" s="45">
        <v>2.0032547559543583E-2</v>
      </c>
      <c r="AS2262" s="45">
        <v>2.681191470643926E-2</v>
      </c>
      <c r="AT2262" s="45">
        <v>3.4295528788393474E-2</v>
      </c>
      <c r="AU2262" s="45">
        <v>4.2219460041108679E-2</v>
      </c>
      <c r="AV2262" s="45">
        <v>5.064976083383739E-2</v>
      </c>
      <c r="AW2262" s="45">
        <v>5.9545858562410445E-2</v>
      </c>
      <c r="AX2262" s="45">
        <v>6.8633930795965997E-2</v>
      </c>
      <c r="AY2262" s="45">
        <v>7.7525908197745852E-2</v>
      </c>
      <c r="AZ2262" s="45">
        <v>8.6459526083397437E-2</v>
      </c>
      <c r="BA2262" s="45">
        <v>9.5451982126436102E-2</v>
      </c>
      <c r="BB2262" s="45">
        <v>0.10450817717438973</v>
      </c>
      <c r="BC2262" s="45">
        <v>0.11358892754308127</v>
      </c>
      <c r="BD2262" s="45">
        <v>0.12269438592048471</v>
      </c>
      <c r="BE2262" s="45">
        <v>0.13182470626738729</v>
      </c>
      <c r="BF2262" s="45">
        <v>0.14098004382852378</v>
      </c>
    </row>
    <row r="2263" spans="1:58" ht="13.5" thickBot="1" x14ac:dyDescent="0.25">
      <c r="A2263" s="6" t="s">
        <v>1141</v>
      </c>
      <c r="B2263" s="6" t="s">
        <v>1350</v>
      </c>
      <c r="C2263" s="6" t="s">
        <v>916</v>
      </c>
      <c r="D2263" s="6" t="s">
        <v>1141</v>
      </c>
      <c r="E2263" s="6">
        <v>7.8313628816118372</v>
      </c>
      <c r="F2263" s="6" t="s">
        <v>622</v>
      </c>
      <c r="G2263" s="21" t="s">
        <v>1305</v>
      </c>
      <c r="H2263" s="21" t="s">
        <v>1172</v>
      </c>
      <c r="I2263" s="21" t="s">
        <v>1160</v>
      </c>
      <c r="J2263" s="21" t="s">
        <v>849</v>
      </c>
      <c r="K2263" s="21" t="s">
        <v>854</v>
      </c>
      <c r="L2263" s="21" t="s">
        <v>933</v>
      </c>
      <c r="M2263" s="3">
        <v>-0.79885353839552442</v>
      </c>
      <c r="N2263" s="3">
        <v>7.8313628816118372</v>
      </c>
      <c r="O2263" s="21" t="s">
        <v>1508</v>
      </c>
      <c r="P2263" s="21" t="s">
        <v>1509</v>
      </c>
      <c r="Q2263" s="46">
        <v>1.4345191729023616E-5</v>
      </c>
      <c r="R2263" s="46">
        <v>2.2770868370998776E-5</v>
      </c>
      <c r="S2263" s="46">
        <v>3.3794275605934229E-5</v>
      </c>
      <c r="T2263" s="46">
        <v>4.6689446040851159E-5</v>
      </c>
      <c r="U2263" s="46">
        <v>6.046672646747892E-5</v>
      </c>
      <c r="V2263" s="46">
        <v>7.3680292675896281E-5</v>
      </c>
      <c r="W2263" s="46">
        <v>8.50143761933265E-5</v>
      </c>
      <c r="X2263" s="46">
        <v>9.4969008524427737E-5</v>
      </c>
      <c r="Y2263" s="46">
        <v>1.0305883776453334E-4</v>
      </c>
      <c r="Z2263" s="46">
        <v>1.0899113676366867E-4</v>
      </c>
      <c r="AA2263" s="46">
        <v>1.1289521431700844E-4</v>
      </c>
      <c r="AB2263" s="46">
        <v>1.1509008859386114E-4</v>
      </c>
      <c r="AC2263" s="46">
        <v>1.1604662643480525E-4</v>
      </c>
      <c r="AD2263" s="46">
        <v>1.1626822375363887E-4</v>
      </c>
      <c r="AE2263" s="46">
        <v>1.1593686905434788E-4</v>
      </c>
      <c r="AF2263" s="46">
        <v>1.1521458942353843E-4</v>
      </c>
      <c r="AG2263" s="46">
        <v>1.1399813399689765E-4</v>
      </c>
      <c r="AH2263" s="46">
        <v>1.1279444675064427E-4</v>
      </c>
      <c r="AI2263" s="46">
        <v>1.1160339366718111E-4</v>
      </c>
      <c r="AJ2263" s="46">
        <v>1.104248421355888E-4</v>
      </c>
      <c r="AK2263" s="46">
        <v>1.7840525882636511E-3</v>
      </c>
      <c r="AL2263" s="45">
        <v>1.7840525882636513E-3</v>
      </c>
      <c r="AM2263" s="45">
        <v>1.4345191729023616E-5</v>
      </c>
      <c r="AN2263" s="45">
        <v>3.7116060100022393E-5</v>
      </c>
      <c r="AO2263" s="45">
        <v>7.0910335705956615E-5</v>
      </c>
      <c r="AP2263" s="45">
        <v>1.1759978174680777E-4</v>
      </c>
      <c r="AQ2263" s="45">
        <v>1.7806650821428668E-4</v>
      </c>
      <c r="AR2263" s="45">
        <v>2.5174680089018296E-4</v>
      </c>
      <c r="AS2263" s="45">
        <v>3.3676117708350946E-4</v>
      </c>
      <c r="AT2263" s="45">
        <v>4.3173018560793718E-4</v>
      </c>
      <c r="AU2263" s="45">
        <v>5.3478902337247055E-4</v>
      </c>
      <c r="AV2263" s="45">
        <v>6.437801601361392E-4</v>
      </c>
      <c r="AW2263" s="45">
        <v>7.5667537445314769E-4</v>
      </c>
      <c r="AX2263" s="45">
        <v>8.7176546304700887E-4</v>
      </c>
      <c r="AY2263" s="45">
        <v>9.8781208948181412E-4</v>
      </c>
      <c r="AZ2263" s="45">
        <v>1.1040803132354531E-3</v>
      </c>
      <c r="BA2263" s="45">
        <v>1.220017182289801E-3</v>
      </c>
      <c r="BB2263" s="45">
        <v>1.3352317717133394E-3</v>
      </c>
      <c r="BC2263" s="45">
        <v>1.4492299057102371E-3</v>
      </c>
      <c r="BD2263" s="45">
        <v>1.5620243524608814E-3</v>
      </c>
      <c r="BE2263" s="45">
        <v>1.6736277461280626E-3</v>
      </c>
      <c r="BF2263" s="45">
        <v>1.7840525882636513E-3</v>
      </c>
    </row>
    <row r="2264" spans="1:58" ht="13.5" thickBot="1" x14ac:dyDescent="0.25">
      <c r="A2264" s="6" t="s">
        <v>1141</v>
      </c>
      <c r="B2264" s="6" t="s">
        <v>1350</v>
      </c>
      <c r="C2264" s="6" t="s">
        <v>916</v>
      </c>
      <c r="D2264" s="6" t="s">
        <v>1141</v>
      </c>
      <c r="E2264" s="6">
        <v>8.0566813313190746</v>
      </c>
      <c r="F2264" s="6" t="s">
        <v>622</v>
      </c>
      <c r="G2264" s="21" t="s">
        <v>1305</v>
      </c>
      <c r="H2264" s="21" t="s">
        <v>1172</v>
      </c>
      <c r="I2264" s="21" t="s">
        <v>1160</v>
      </c>
      <c r="J2264" s="21" t="s">
        <v>849</v>
      </c>
      <c r="K2264" s="21" t="s">
        <v>850</v>
      </c>
      <c r="L2264" s="21" t="s">
        <v>934</v>
      </c>
      <c r="M2264" s="3">
        <v>-0.76904657715154301</v>
      </c>
      <c r="N2264" s="3">
        <v>8.0566813313190746</v>
      </c>
      <c r="O2264" s="21" t="s">
        <v>1508</v>
      </c>
      <c r="P2264" s="21" t="s">
        <v>1509</v>
      </c>
      <c r="Q2264" s="46">
        <v>1.988828429913964E-3</v>
      </c>
      <c r="R2264" s="46">
        <v>3.0426810935517876E-3</v>
      </c>
      <c r="S2264" s="46">
        <v>4.3529219378540072E-3</v>
      </c>
      <c r="T2264" s="46">
        <v>5.9451795957281466E-3</v>
      </c>
      <c r="U2264" s="46">
        <v>7.538477862111554E-3</v>
      </c>
      <c r="V2264" s="46">
        <v>9.2816058391980202E-3</v>
      </c>
      <c r="W2264" s="46">
        <v>1.0880023311049047E-2</v>
      </c>
      <c r="X2264" s="46">
        <v>1.2010250204525426E-2</v>
      </c>
      <c r="Y2264" s="46">
        <v>1.2716903344609225E-2</v>
      </c>
      <c r="Z2264" s="46">
        <v>1.3529562148886379E-2</v>
      </c>
      <c r="AA2264" s="46">
        <v>1.4277107076073629E-2</v>
      </c>
      <c r="AB2264" s="46">
        <v>1.4585201776372169E-2</v>
      </c>
      <c r="AC2264" s="46">
        <v>1.4270494474839945E-2</v>
      </c>
      <c r="AD2264" s="46">
        <v>1.4337322163234903E-2</v>
      </c>
      <c r="AE2264" s="46">
        <v>1.4431749933567967E-2</v>
      </c>
      <c r="AF2264" s="46">
        <v>1.4534042941790056E-2</v>
      </c>
      <c r="AG2264" s="46">
        <v>1.4573451113120759E-2</v>
      </c>
      <c r="AH2264" s="46">
        <v>1.4613104329258816E-2</v>
      </c>
      <c r="AI2264" s="46">
        <v>1.4653004632907826E-2</v>
      </c>
      <c r="AJ2264" s="46">
        <v>1.4693154084640491E-2</v>
      </c>
      <c r="AK2264" s="46">
        <v>0.22625506629323411</v>
      </c>
      <c r="AL2264" s="45">
        <v>0.22625506629323414</v>
      </c>
      <c r="AM2264" s="45">
        <v>1.988828429913964E-3</v>
      </c>
      <c r="AN2264" s="45">
        <v>5.0315095234657516E-3</v>
      </c>
      <c r="AO2264" s="45">
        <v>9.3844314613197588E-3</v>
      </c>
      <c r="AP2264" s="45">
        <v>1.5329611057047905E-2</v>
      </c>
      <c r="AQ2264" s="45">
        <v>2.2868088919159459E-2</v>
      </c>
      <c r="AR2264" s="45">
        <v>3.214969475835748E-2</v>
      </c>
      <c r="AS2264" s="45">
        <v>4.3029718069406531E-2</v>
      </c>
      <c r="AT2264" s="45">
        <v>5.5039968273931955E-2</v>
      </c>
      <c r="AU2264" s="45">
        <v>6.7756871618541187E-2</v>
      </c>
      <c r="AV2264" s="45">
        <v>8.1286433767427571E-2</v>
      </c>
      <c r="AW2264" s="45">
        <v>9.5563540843501202E-2</v>
      </c>
      <c r="AX2264" s="45">
        <v>0.11014874261987337</v>
      </c>
      <c r="AY2264" s="45">
        <v>0.12441923709471331</v>
      </c>
      <c r="AZ2264" s="45">
        <v>0.13875655925794822</v>
      </c>
      <c r="BA2264" s="45">
        <v>0.15318830919151619</v>
      </c>
      <c r="BB2264" s="45">
        <v>0.16772235213330625</v>
      </c>
      <c r="BC2264" s="45">
        <v>0.182295803246427</v>
      </c>
      <c r="BD2264" s="45">
        <v>0.1969089075756858</v>
      </c>
      <c r="BE2264" s="45">
        <v>0.21156191220859363</v>
      </c>
      <c r="BF2264" s="45">
        <v>0.22625506629323414</v>
      </c>
    </row>
    <row r="2265" spans="1:58" ht="13.5" thickBot="1" x14ac:dyDescent="0.25">
      <c r="A2265" s="6" t="s">
        <v>1350</v>
      </c>
      <c r="B2265" s="6" t="s">
        <v>1350</v>
      </c>
      <c r="C2265" s="6" t="s">
        <v>916</v>
      </c>
      <c r="D2265" s="6" t="s">
        <v>1350</v>
      </c>
      <c r="E2265" s="6">
        <v>2.6261502498685547</v>
      </c>
      <c r="F2265" s="6" t="s">
        <v>622</v>
      </c>
      <c r="G2265" s="21" t="s">
        <v>1305</v>
      </c>
      <c r="H2265" s="21" t="s">
        <v>1172</v>
      </c>
      <c r="I2265" s="21" t="s">
        <v>1160</v>
      </c>
      <c r="J2265" s="21" t="s">
        <v>849</v>
      </c>
      <c r="K2265" s="21" t="s">
        <v>854</v>
      </c>
      <c r="L2265" s="21" t="s">
        <v>935</v>
      </c>
      <c r="M2265" s="3">
        <v>-1.076393592738476</v>
      </c>
      <c r="N2265" s="3">
        <v>2.6261502498685547</v>
      </c>
      <c r="O2265" s="21" t="s">
        <v>1508</v>
      </c>
      <c r="P2265" s="21" t="s">
        <v>1509</v>
      </c>
      <c r="Q2265" s="46">
        <v>3.400378247633763E-5</v>
      </c>
      <c r="R2265" s="46">
        <v>5.3975971148449748E-5</v>
      </c>
      <c r="S2265" s="46">
        <v>8.0105809553219877E-5</v>
      </c>
      <c r="T2265" s="46">
        <v>1.1067246761865792E-4</v>
      </c>
      <c r="U2265" s="46">
        <v>1.4333007551906073E-4</v>
      </c>
      <c r="V2265" s="46">
        <v>1.7465145759432778E-4</v>
      </c>
      <c r="W2265" s="46">
        <v>2.0151772175973346E-4</v>
      </c>
      <c r="X2265" s="46">
        <v>2.2511414060255943E-4</v>
      </c>
      <c r="Y2265" s="46">
        <v>2.4429023799794712E-4</v>
      </c>
      <c r="Z2265" s="46">
        <v>2.583521347339151E-4</v>
      </c>
      <c r="AA2265" s="46">
        <v>2.6760634383771729E-4</v>
      </c>
      <c r="AB2265" s="46">
        <v>2.7280906464360291E-4</v>
      </c>
      <c r="AC2265" s="46">
        <v>2.7507643794109882E-4</v>
      </c>
      <c r="AD2265" s="46">
        <v>2.7560171129884089E-4</v>
      </c>
      <c r="AE2265" s="46">
        <v>2.7481626950551816E-4</v>
      </c>
      <c r="AF2265" s="46">
        <v>2.731041808895506E-4</v>
      </c>
      <c r="AG2265" s="46">
        <v>2.7022070003401318E-4</v>
      </c>
      <c r="AH2265" s="46">
        <v>2.6736748481986369E-4</v>
      </c>
      <c r="AI2265" s="46">
        <v>2.6454421757235024E-4</v>
      </c>
      <c r="AJ2265" s="46">
        <v>2.6175058395110437E-4</v>
      </c>
      <c r="AK2265" s="46">
        <v>4.2289107934978679E-3</v>
      </c>
      <c r="AL2265" s="45">
        <v>4.2289107934978688E-3</v>
      </c>
      <c r="AM2265" s="45">
        <v>3.400378247633763E-5</v>
      </c>
      <c r="AN2265" s="45">
        <v>8.7979753624787378E-5</v>
      </c>
      <c r="AO2265" s="45">
        <v>1.6808556317800727E-4</v>
      </c>
      <c r="AP2265" s="45">
        <v>2.7875803079666518E-4</v>
      </c>
      <c r="AQ2265" s="45">
        <v>4.220881063157259E-4</v>
      </c>
      <c r="AR2265" s="45">
        <v>5.9673956391005363E-4</v>
      </c>
      <c r="AS2265" s="45">
        <v>7.9825728566978711E-4</v>
      </c>
      <c r="AT2265" s="45">
        <v>1.0233714262723465E-3</v>
      </c>
      <c r="AU2265" s="45">
        <v>1.2676616642702937E-3</v>
      </c>
      <c r="AV2265" s="45">
        <v>1.5260137990042088E-3</v>
      </c>
      <c r="AW2265" s="45">
        <v>1.7936201428419261E-3</v>
      </c>
      <c r="AX2265" s="45">
        <v>2.066429207485529E-3</v>
      </c>
      <c r="AY2265" s="45">
        <v>2.3415056454266277E-3</v>
      </c>
      <c r="AZ2265" s="45">
        <v>2.6171073567254686E-3</v>
      </c>
      <c r="BA2265" s="45">
        <v>2.8919236262309866E-3</v>
      </c>
      <c r="BB2265" s="45">
        <v>3.165027807120537E-3</v>
      </c>
      <c r="BC2265" s="45">
        <v>3.4352485071545502E-3</v>
      </c>
      <c r="BD2265" s="45">
        <v>3.7026159919744139E-3</v>
      </c>
      <c r="BE2265" s="45">
        <v>3.9671602095467644E-3</v>
      </c>
      <c r="BF2265" s="45">
        <v>4.2289107934978688E-3</v>
      </c>
    </row>
    <row r="2266" spans="1:58" ht="13.5" thickBot="1" x14ac:dyDescent="0.25">
      <c r="A2266" s="6" t="s">
        <v>1350</v>
      </c>
      <c r="B2266" s="6" t="s">
        <v>1350</v>
      </c>
      <c r="C2266" s="6" t="s">
        <v>916</v>
      </c>
      <c r="D2266" s="6" t="s">
        <v>1350</v>
      </c>
      <c r="E2266" s="6">
        <v>2.627187603230408</v>
      </c>
      <c r="F2266" s="6" t="s">
        <v>622</v>
      </c>
      <c r="G2266" s="21" t="s">
        <v>1305</v>
      </c>
      <c r="H2266" s="21" t="s">
        <v>1172</v>
      </c>
      <c r="I2266" s="21" t="s">
        <v>1160</v>
      </c>
      <c r="J2266" s="21" t="s">
        <v>849</v>
      </c>
      <c r="K2266" s="21" t="s">
        <v>850</v>
      </c>
      <c r="L2266" s="21" t="s">
        <v>936</v>
      </c>
      <c r="M2266" s="3">
        <v>-1.0259568068526927</v>
      </c>
      <c r="N2266" s="3">
        <v>2.627187603230408</v>
      </c>
      <c r="O2266" s="21" t="s">
        <v>1508</v>
      </c>
      <c r="P2266" s="21" t="s">
        <v>1509</v>
      </c>
      <c r="Q2266" s="46">
        <v>1.4082165925407048E-3</v>
      </c>
      <c r="R2266" s="46">
        <v>2.1544110780510506E-3</v>
      </c>
      <c r="S2266" s="46">
        <v>3.0821446469294612E-3</v>
      </c>
      <c r="T2266" s="46">
        <v>4.2095639957746315E-3</v>
      </c>
      <c r="U2266" s="46">
        <v>5.3377201614045232E-3</v>
      </c>
      <c r="V2266" s="46">
        <v>6.571965259339522E-3</v>
      </c>
      <c r="W2266" s="46">
        <v>7.7037461469271753E-3</v>
      </c>
      <c r="X2266" s="46">
        <v>8.5040184282310083E-3</v>
      </c>
      <c r="Y2266" s="46">
        <v>9.0043736434267437E-3</v>
      </c>
      <c r="Z2266" s="46">
        <v>9.5797875881614737E-3</v>
      </c>
      <c r="AA2266" s="46">
        <v>1.0109096780599083E-2</v>
      </c>
      <c r="AB2266" s="46">
        <v>1.0327247357344927E-2</v>
      </c>
      <c r="AC2266" s="46">
        <v>1.0104414639778354E-2</v>
      </c>
      <c r="AD2266" s="46">
        <v>1.0151732879111339E-2</v>
      </c>
      <c r="AE2266" s="46">
        <v>1.0218593725919227E-2</v>
      </c>
      <c r="AF2266" s="46">
        <v>1.0291023659699628E-2</v>
      </c>
      <c r="AG2266" s="46">
        <v>1.0318927142933714E-2</v>
      </c>
      <c r="AH2266" s="46">
        <v>1.0347004133423857E-2</v>
      </c>
      <c r="AI2266" s="46">
        <v>1.0375256077533675E-2</v>
      </c>
      <c r="AJ2266" s="46">
        <v>1.0403684434279257E-2</v>
      </c>
      <c r="AK2266" s="46">
        <v>0.16020292837140937</v>
      </c>
      <c r="AL2266" s="45">
        <v>0.16020292837140934</v>
      </c>
      <c r="AM2266" s="45">
        <v>1.4082165925407048E-3</v>
      </c>
      <c r="AN2266" s="45">
        <v>3.5626276705917554E-3</v>
      </c>
      <c r="AO2266" s="45">
        <v>6.6447723175212161E-3</v>
      </c>
      <c r="AP2266" s="45">
        <v>1.0854336313295847E-2</v>
      </c>
      <c r="AQ2266" s="45">
        <v>1.6192056474700369E-2</v>
      </c>
      <c r="AR2266" s="45">
        <v>2.276402173403989E-2</v>
      </c>
      <c r="AS2266" s="45">
        <v>3.0467767880967066E-2</v>
      </c>
      <c r="AT2266" s="45">
        <v>3.8971786309198078E-2</v>
      </c>
      <c r="AU2266" s="45">
        <v>4.7976159952624824E-2</v>
      </c>
      <c r="AV2266" s="45">
        <v>5.7555947540786301E-2</v>
      </c>
      <c r="AW2266" s="45">
        <v>6.7665044321385384E-2</v>
      </c>
      <c r="AX2266" s="45">
        <v>7.7992291678730313E-2</v>
      </c>
      <c r="AY2266" s="45">
        <v>8.8096706318508661E-2</v>
      </c>
      <c r="AZ2266" s="45">
        <v>9.8248439197619997E-2</v>
      </c>
      <c r="BA2266" s="45">
        <v>0.10846703292353922</v>
      </c>
      <c r="BB2266" s="45">
        <v>0.11875805658323885</v>
      </c>
      <c r="BC2266" s="45">
        <v>0.12907698372617257</v>
      </c>
      <c r="BD2266" s="45">
        <v>0.13942398785959642</v>
      </c>
      <c r="BE2266" s="45">
        <v>0.14979924393713009</v>
      </c>
      <c r="BF2266" s="45">
        <v>0.16020292837140934</v>
      </c>
    </row>
    <row r="2267" spans="1:58" ht="13.5" thickBot="1" x14ac:dyDescent="0.25">
      <c r="A2267" s="6" t="s">
        <v>1141</v>
      </c>
      <c r="B2267" s="6" t="s">
        <v>1350</v>
      </c>
      <c r="C2267" s="6" t="s">
        <v>916</v>
      </c>
      <c r="D2267" s="6" t="s">
        <v>1141</v>
      </c>
      <c r="E2267" s="6">
        <v>6.7201167412622862</v>
      </c>
      <c r="F2267" s="6" t="s">
        <v>622</v>
      </c>
      <c r="G2267" s="21" t="s">
        <v>1305</v>
      </c>
      <c r="H2267" s="21" t="s">
        <v>1172</v>
      </c>
      <c r="I2267" s="21" t="s">
        <v>1160</v>
      </c>
      <c r="J2267" s="21" t="s">
        <v>849</v>
      </c>
      <c r="K2267" s="21" t="s">
        <v>854</v>
      </c>
      <c r="L2267" s="21" t="s">
        <v>937</v>
      </c>
      <c r="M2267" s="3">
        <v>1.1484763893038084</v>
      </c>
      <c r="N2267" s="3">
        <v>6.7201167412622862</v>
      </c>
      <c r="O2267" s="21" t="s">
        <v>1508</v>
      </c>
      <c r="P2267" s="21" t="s">
        <v>1509</v>
      </c>
      <c r="Q2267" s="46">
        <v>2.6611237099556415E-5</v>
      </c>
      <c r="R2267" s="46">
        <v>4.2241399671043783E-5</v>
      </c>
      <c r="S2267" s="46">
        <v>6.2690516637555014E-5</v>
      </c>
      <c r="T2267" s="46">
        <v>8.6611872612775618E-5</v>
      </c>
      <c r="U2267" s="46">
        <v>1.121695983612779E-4</v>
      </c>
      <c r="V2267" s="46">
        <v>1.366815986150949E-4</v>
      </c>
      <c r="W2267" s="46">
        <v>1.5770703971660884E-4</v>
      </c>
      <c r="X2267" s="46">
        <v>1.7617351170288984E-4</v>
      </c>
      <c r="Y2267" s="46">
        <v>1.9118065612242467E-4</v>
      </c>
      <c r="Z2267" s="46">
        <v>2.0218544561520312E-4</v>
      </c>
      <c r="AA2267" s="46">
        <v>2.0942775616702265E-4</v>
      </c>
      <c r="AB2267" s="46">
        <v>2.1349938664003135E-4</v>
      </c>
      <c r="AC2267" s="46">
        <v>2.1527382477657853E-4</v>
      </c>
      <c r="AD2267" s="46">
        <v>2.1568490180527908E-4</v>
      </c>
      <c r="AE2267" s="46">
        <v>2.1507021790049416E-4</v>
      </c>
      <c r="AF2267" s="46">
        <v>2.137303435460258E-4</v>
      </c>
      <c r="AG2267" s="46">
        <v>2.1147374186437069E-4</v>
      </c>
      <c r="AH2267" s="46">
        <v>2.0924082596412841E-4</v>
      </c>
      <c r="AI2267" s="46">
        <v>2.0703134723418793E-4</v>
      </c>
      <c r="AJ2267" s="46">
        <v>2.0484505967291442E-4</v>
      </c>
      <c r="AK2267" s="46">
        <v>3.3095302817254635E-3</v>
      </c>
      <c r="AL2267" s="45">
        <v>3.309530281725463E-3</v>
      </c>
      <c r="AM2267" s="45">
        <v>2.6611237099556415E-5</v>
      </c>
      <c r="AN2267" s="45">
        <v>6.8852636770600195E-5</v>
      </c>
      <c r="AO2267" s="45">
        <v>1.3154315340815521E-4</v>
      </c>
      <c r="AP2267" s="45">
        <v>2.1815502602093084E-4</v>
      </c>
      <c r="AQ2267" s="45">
        <v>3.3032462438220875E-4</v>
      </c>
      <c r="AR2267" s="45">
        <v>4.6700622299730363E-4</v>
      </c>
      <c r="AS2267" s="45">
        <v>6.2471326271391252E-4</v>
      </c>
      <c r="AT2267" s="45">
        <v>8.0088677441680239E-4</v>
      </c>
      <c r="AU2267" s="45">
        <v>9.9206743053922701E-4</v>
      </c>
      <c r="AV2267" s="45">
        <v>1.1942528761544301E-3</v>
      </c>
      <c r="AW2267" s="45">
        <v>1.4036806323214526E-3</v>
      </c>
      <c r="AX2267" s="45">
        <v>1.617180018961484E-3</v>
      </c>
      <c r="AY2267" s="45">
        <v>1.8324538437380627E-3</v>
      </c>
      <c r="AZ2267" s="45">
        <v>2.0481387455433416E-3</v>
      </c>
      <c r="BA2267" s="45">
        <v>2.2632089634438356E-3</v>
      </c>
      <c r="BB2267" s="45">
        <v>2.4769393069898615E-3</v>
      </c>
      <c r="BC2267" s="45">
        <v>2.688413048854232E-3</v>
      </c>
      <c r="BD2267" s="45">
        <v>2.8976538748183606E-3</v>
      </c>
      <c r="BE2267" s="45">
        <v>3.1046852220525485E-3</v>
      </c>
      <c r="BF2267" s="45">
        <v>3.309530281725463E-3</v>
      </c>
    </row>
    <row r="2268" spans="1:58" ht="13.5" thickBot="1" x14ac:dyDescent="0.25">
      <c r="A2268" s="6" t="s">
        <v>1141</v>
      </c>
      <c r="B2268" s="6" t="s">
        <v>1350</v>
      </c>
      <c r="C2268" s="6" t="s">
        <v>916</v>
      </c>
      <c r="D2268" s="6" t="s">
        <v>1141</v>
      </c>
      <c r="E2268" s="6">
        <v>7.0056343787812612</v>
      </c>
      <c r="F2268" s="6" t="s">
        <v>622</v>
      </c>
      <c r="G2268" s="21" t="s">
        <v>1305</v>
      </c>
      <c r="H2268" s="21" t="s">
        <v>1172</v>
      </c>
      <c r="I2268" s="21" t="s">
        <v>1160</v>
      </c>
      <c r="J2268" s="21" t="s">
        <v>849</v>
      </c>
      <c r="K2268" s="21" t="s">
        <v>850</v>
      </c>
      <c r="L2268" s="21" t="s">
        <v>938</v>
      </c>
      <c r="M2268" s="3">
        <v>1.2604416632064062</v>
      </c>
      <c r="N2268" s="3">
        <v>7.0056343787812612</v>
      </c>
      <c r="O2268" s="21" t="s">
        <v>1508</v>
      </c>
      <c r="P2268" s="21" t="s">
        <v>1509</v>
      </c>
      <c r="Q2268" s="46">
        <v>2.4868962899978956E-3</v>
      </c>
      <c r="R2268" s="46">
        <v>3.8046682204397179E-3</v>
      </c>
      <c r="S2268" s="46">
        <v>5.4430363399259512E-3</v>
      </c>
      <c r="T2268" s="46">
        <v>7.434047531504318E-3</v>
      </c>
      <c r="U2268" s="46">
        <v>9.4263599340881788E-3</v>
      </c>
      <c r="V2268" s="46">
        <v>1.1606024320420082E-2</v>
      </c>
      <c r="W2268" s="46">
        <v>1.3604737945398829E-2</v>
      </c>
      <c r="X2268" s="46">
        <v>1.5018010717431687E-2</v>
      </c>
      <c r="Y2268" s="46">
        <v>1.5901632977631266E-2</v>
      </c>
      <c r="Z2268" s="46">
        <v>1.6917808196666329E-2</v>
      </c>
      <c r="AA2268" s="46">
        <v>1.785256288845698E-2</v>
      </c>
      <c r="AB2268" s="46">
        <v>1.8237814605304978E-2</v>
      </c>
      <c r="AC2268" s="46">
        <v>1.7844294275022089E-2</v>
      </c>
      <c r="AD2268" s="46">
        <v>1.7927857808124711E-2</v>
      </c>
      <c r="AE2268" s="46">
        <v>1.8045933388794198E-2</v>
      </c>
      <c r="AF2268" s="46">
        <v>1.8173843920851127E-2</v>
      </c>
      <c r="AG2268" s="46">
        <v>1.8223121190626562E-2</v>
      </c>
      <c r="AH2268" s="46">
        <v>1.8272704872465063E-2</v>
      </c>
      <c r="AI2268" s="46">
        <v>1.8322597520630195E-2</v>
      </c>
      <c r="AJ2268" s="46">
        <v>1.8372801711729642E-2</v>
      </c>
      <c r="AK2268" s="46">
        <v>0.28291675465550981</v>
      </c>
      <c r="AL2268" s="45">
        <v>0.28291675465550981</v>
      </c>
      <c r="AM2268" s="45">
        <v>2.4868962899978956E-3</v>
      </c>
      <c r="AN2268" s="45">
        <v>6.2915645104376135E-3</v>
      </c>
      <c r="AO2268" s="45">
        <v>1.1734600850363566E-2</v>
      </c>
      <c r="AP2268" s="45">
        <v>1.9168648381867884E-2</v>
      </c>
      <c r="AQ2268" s="45">
        <v>2.8595008315956065E-2</v>
      </c>
      <c r="AR2268" s="45">
        <v>4.0201032636376144E-2</v>
      </c>
      <c r="AS2268" s="45">
        <v>5.3805770581774971E-2</v>
      </c>
      <c r="AT2268" s="45">
        <v>6.882378129920666E-2</v>
      </c>
      <c r="AU2268" s="45">
        <v>8.4725414276837926E-2</v>
      </c>
      <c r="AV2268" s="45">
        <v>0.10164322247350425</v>
      </c>
      <c r="AW2268" s="45">
        <v>0.11949578536196123</v>
      </c>
      <c r="AX2268" s="45">
        <v>0.1377335999672662</v>
      </c>
      <c r="AY2268" s="45">
        <v>0.15557789424228829</v>
      </c>
      <c r="AZ2268" s="45">
        <v>0.17350575205041302</v>
      </c>
      <c r="BA2268" s="45">
        <v>0.19155168543920723</v>
      </c>
      <c r="BB2268" s="45">
        <v>0.20972552936005834</v>
      </c>
      <c r="BC2268" s="45">
        <v>0.22794865055068489</v>
      </c>
      <c r="BD2268" s="45">
        <v>0.24622135542314996</v>
      </c>
      <c r="BE2268" s="45">
        <v>0.26454395294378014</v>
      </c>
      <c r="BF2268" s="45">
        <v>0.28291675465550981</v>
      </c>
    </row>
    <row r="2269" spans="1:58" ht="13.5" thickBot="1" x14ac:dyDescent="0.25">
      <c r="A2269" s="6" t="s">
        <v>1141</v>
      </c>
      <c r="B2269" s="6" t="s">
        <v>1350</v>
      </c>
      <c r="C2269" s="6" t="s">
        <v>916</v>
      </c>
      <c r="D2269" s="6" t="s">
        <v>1141</v>
      </c>
      <c r="E2269" s="6">
        <v>8.5957561406593541</v>
      </c>
      <c r="F2269" s="6" t="s">
        <v>622</v>
      </c>
      <c r="G2269" s="21" t="s">
        <v>1305</v>
      </c>
      <c r="H2269" s="21" t="s">
        <v>1172</v>
      </c>
      <c r="I2269" s="21" t="s">
        <v>1160</v>
      </c>
      <c r="J2269" s="21" t="s">
        <v>849</v>
      </c>
      <c r="K2269" s="21" t="s">
        <v>854</v>
      </c>
      <c r="L2269" s="21" t="s">
        <v>939</v>
      </c>
      <c r="M2269" s="3">
        <v>2.2666891990963154</v>
      </c>
      <c r="N2269" s="3">
        <v>8.5957561406593541</v>
      </c>
      <c r="O2269" s="21" t="s">
        <v>1508</v>
      </c>
      <c r="P2269" s="21" t="s">
        <v>1509</v>
      </c>
      <c r="Q2269" s="46">
        <v>1.2354705551756329E-4</v>
      </c>
      <c r="R2269" s="46">
        <v>1.9611266213493767E-4</v>
      </c>
      <c r="S2269" s="46">
        <v>2.9105105901197799E-4</v>
      </c>
      <c r="T2269" s="46">
        <v>4.0210989794041082E-4</v>
      </c>
      <c r="U2269" s="46">
        <v>5.2076585332271465E-4</v>
      </c>
      <c r="V2269" s="46">
        <v>6.3456685569157254E-4</v>
      </c>
      <c r="W2269" s="46">
        <v>7.3218093238150189E-4</v>
      </c>
      <c r="X2269" s="46">
        <v>8.1791457306747432E-4</v>
      </c>
      <c r="Y2269" s="46">
        <v>8.8758771520002367E-4</v>
      </c>
      <c r="Z2269" s="46">
        <v>9.3867926473366239E-4</v>
      </c>
      <c r="AA2269" s="46">
        <v>9.7230288547980176E-4</v>
      </c>
      <c r="AB2269" s="46">
        <v>9.9120610122335685E-4</v>
      </c>
      <c r="AC2269" s="46">
        <v>9.9944422281643842E-4</v>
      </c>
      <c r="AD2269" s="46">
        <v>1.0013527156947238E-3</v>
      </c>
      <c r="AE2269" s="46">
        <v>9.9849894432640657E-4</v>
      </c>
      <c r="AF2269" s="46">
        <v>9.922783567363311E-4</v>
      </c>
      <c r="AG2269" s="46">
        <v>9.8180171139280754E-4</v>
      </c>
      <c r="AH2269" s="46">
        <v>9.7143503119446822E-4</v>
      </c>
      <c r="AI2269" s="46">
        <v>9.6117716192324252E-4</v>
      </c>
      <c r="AJ2269" s="46">
        <v>9.5102696147598444E-4</v>
      </c>
      <c r="AK2269" s="46">
        <v>1.5365039961265399E-2</v>
      </c>
      <c r="AL2269" s="45">
        <v>1.5365039961265401E-2</v>
      </c>
      <c r="AM2269" s="45">
        <v>1.2354705551756329E-4</v>
      </c>
      <c r="AN2269" s="45">
        <v>3.1965971765250093E-4</v>
      </c>
      <c r="AO2269" s="45">
        <v>6.1071077666447892E-4</v>
      </c>
      <c r="AP2269" s="45">
        <v>1.0128206746048897E-3</v>
      </c>
      <c r="AQ2269" s="45">
        <v>1.5335865279276044E-3</v>
      </c>
      <c r="AR2269" s="45">
        <v>2.1681533836191771E-3</v>
      </c>
      <c r="AS2269" s="45">
        <v>2.9003343160006788E-3</v>
      </c>
      <c r="AT2269" s="45">
        <v>3.7182488890681533E-3</v>
      </c>
      <c r="AU2269" s="45">
        <v>4.6058366042681766E-3</v>
      </c>
      <c r="AV2269" s="45">
        <v>5.5445158690018391E-3</v>
      </c>
      <c r="AW2269" s="45">
        <v>6.516818754481641E-3</v>
      </c>
      <c r="AX2269" s="45">
        <v>7.5080248557049976E-3</v>
      </c>
      <c r="AY2269" s="45">
        <v>8.507469078521436E-3</v>
      </c>
      <c r="AZ2269" s="45">
        <v>9.5088217942161605E-3</v>
      </c>
      <c r="BA2269" s="45">
        <v>1.0507320738542568E-2</v>
      </c>
      <c r="BB2269" s="45">
        <v>1.1499599095278899E-2</v>
      </c>
      <c r="BC2269" s="45">
        <v>1.2481400806671705E-2</v>
      </c>
      <c r="BD2269" s="45">
        <v>1.3452835837866174E-2</v>
      </c>
      <c r="BE2269" s="45">
        <v>1.4414012999789417E-2</v>
      </c>
      <c r="BF2269" s="45">
        <v>1.5365039961265401E-2</v>
      </c>
    </row>
    <row r="2270" spans="1:58" ht="13.5" thickBot="1" x14ac:dyDescent="0.25">
      <c r="A2270" s="6" t="s">
        <v>1141</v>
      </c>
      <c r="B2270" s="6" t="s">
        <v>1350</v>
      </c>
      <c r="C2270" s="6" t="s">
        <v>916</v>
      </c>
      <c r="D2270" s="6" t="s">
        <v>1141</v>
      </c>
      <c r="E2270" s="6">
        <v>8.9463385496908945</v>
      </c>
      <c r="F2270" s="6" t="s">
        <v>622</v>
      </c>
      <c r="G2270" s="21" t="s">
        <v>1305</v>
      </c>
      <c r="H2270" s="21" t="s">
        <v>1172</v>
      </c>
      <c r="I2270" s="21" t="s">
        <v>1160</v>
      </c>
      <c r="J2270" s="21" t="s">
        <v>849</v>
      </c>
      <c r="K2270" s="21" t="s">
        <v>850</v>
      </c>
      <c r="L2270" s="21" t="s">
        <v>940</v>
      </c>
      <c r="M2270" s="3">
        <v>2.4152212310260377</v>
      </c>
      <c r="N2270" s="3">
        <v>8.9463385496908945</v>
      </c>
      <c r="O2270" s="21" t="s">
        <v>1508</v>
      </c>
      <c r="P2270" s="21" t="s">
        <v>1509</v>
      </c>
      <c r="Q2270" s="46">
        <v>2.2757670502074453E-4</v>
      </c>
      <c r="R2270" s="46">
        <v>3.4816645180870938E-4</v>
      </c>
      <c r="S2270" s="46">
        <v>4.9809406227775167E-4</v>
      </c>
      <c r="T2270" s="46">
        <v>6.8029215733350255E-4</v>
      </c>
      <c r="U2270" s="46">
        <v>8.6260932664030212E-4</v>
      </c>
      <c r="V2270" s="46">
        <v>1.0620711381712112E-3</v>
      </c>
      <c r="W2270" s="46">
        <v>1.2449740854642473E-3</v>
      </c>
      <c r="X2270" s="46">
        <v>1.3743031459676281E-3</v>
      </c>
      <c r="Y2270" s="46">
        <v>1.455163712316124E-3</v>
      </c>
      <c r="Z2270" s="46">
        <v>1.548154243928493E-3</v>
      </c>
      <c r="AA2270" s="46">
        <v>1.6336939560652542E-3</v>
      </c>
      <c r="AB2270" s="46">
        <v>1.6689484685579823E-3</v>
      </c>
      <c r="AC2270" s="46">
        <v>1.6329372925050678E-3</v>
      </c>
      <c r="AD2270" s="46">
        <v>1.6405842191581305E-3</v>
      </c>
      <c r="AE2270" s="46">
        <v>1.6513893547402802E-3</v>
      </c>
      <c r="AF2270" s="46">
        <v>1.6630944899885983E-3</v>
      </c>
      <c r="AG2270" s="46">
        <v>1.6676038693032949E-3</v>
      </c>
      <c r="AH2270" s="46">
        <v>1.6721412884875958E-3</v>
      </c>
      <c r="AI2270" s="46">
        <v>1.6767069812830078E-3</v>
      </c>
      <c r="AJ2270" s="46">
        <v>1.6813011834757548E-3</v>
      </c>
      <c r="AK2270" s="46">
        <v>2.5889806132493681E-2</v>
      </c>
      <c r="AL2270" s="45">
        <v>2.5889806132493681E-2</v>
      </c>
      <c r="AM2270" s="45">
        <v>2.2757670502074453E-4</v>
      </c>
      <c r="AN2270" s="45">
        <v>5.7574315682945392E-4</v>
      </c>
      <c r="AO2270" s="45">
        <v>1.0738372191072057E-3</v>
      </c>
      <c r="AP2270" s="45">
        <v>1.7541293764407081E-3</v>
      </c>
      <c r="AQ2270" s="45">
        <v>2.6167387030810105E-3</v>
      </c>
      <c r="AR2270" s="45">
        <v>3.6788098412522214E-3</v>
      </c>
      <c r="AS2270" s="45">
        <v>4.9237839267164685E-3</v>
      </c>
      <c r="AT2270" s="45">
        <v>6.2980870726840965E-3</v>
      </c>
      <c r="AU2270" s="45">
        <v>7.7532507850002208E-3</v>
      </c>
      <c r="AV2270" s="45">
        <v>9.301405028928714E-3</v>
      </c>
      <c r="AW2270" s="45">
        <v>1.0935098984993969E-2</v>
      </c>
      <c r="AX2270" s="45">
        <v>1.2604047453551951E-2</v>
      </c>
      <c r="AY2270" s="45">
        <v>1.4236984746057019E-2</v>
      </c>
      <c r="AZ2270" s="45">
        <v>1.5877568965215149E-2</v>
      </c>
      <c r="BA2270" s="45">
        <v>1.7528958319955427E-2</v>
      </c>
      <c r="BB2270" s="45">
        <v>1.9192052809944026E-2</v>
      </c>
      <c r="BC2270" s="45">
        <v>2.0859656679247322E-2</v>
      </c>
      <c r="BD2270" s="45">
        <v>2.2531797967734919E-2</v>
      </c>
      <c r="BE2270" s="45">
        <v>2.4208504949017925E-2</v>
      </c>
      <c r="BF2270" s="45">
        <v>2.5889806132493681E-2</v>
      </c>
    </row>
    <row r="2271" spans="1:58" ht="13.5" thickBot="1" x14ac:dyDescent="0.25">
      <c r="A2271" s="6" t="s">
        <v>1354</v>
      </c>
      <c r="B2271" s="6" t="s">
        <v>1142</v>
      </c>
      <c r="C2271" s="6" t="s">
        <v>916</v>
      </c>
      <c r="D2271" s="6" t="s">
        <v>1354</v>
      </c>
      <c r="E2271" s="6">
        <v>42.37860357410873</v>
      </c>
      <c r="F2271" s="6" t="s">
        <v>622</v>
      </c>
      <c r="G2271" s="21" t="s">
        <v>1305</v>
      </c>
      <c r="H2271" s="21" t="s">
        <v>1174</v>
      </c>
      <c r="I2271" s="21" t="s">
        <v>1160</v>
      </c>
      <c r="J2271" s="21" t="s">
        <v>849</v>
      </c>
      <c r="K2271" s="21" t="s">
        <v>854</v>
      </c>
      <c r="L2271" s="21" t="s">
        <v>917</v>
      </c>
      <c r="M2271" s="3">
        <v>25.338990392019493</v>
      </c>
      <c r="N2271" s="3">
        <v>42.37860357410873</v>
      </c>
      <c r="O2271" s="21" t="s">
        <v>1508</v>
      </c>
      <c r="P2271" s="21" t="s">
        <v>1509</v>
      </c>
      <c r="Q2271" s="46">
        <v>6.8851480262277541E-3</v>
      </c>
      <c r="R2271" s="46">
        <v>1.1096254133897506E-2</v>
      </c>
      <c r="S2271" s="46">
        <v>1.63737015751475E-2</v>
      </c>
      <c r="T2271" s="46">
        <v>2.242765688289023E-2</v>
      </c>
      <c r="U2271" s="46">
        <v>2.882504124172729E-2</v>
      </c>
      <c r="V2271" s="46">
        <v>3.5083579914849894E-2</v>
      </c>
      <c r="W2271" s="46">
        <v>4.077219210447313E-2</v>
      </c>
      <c r="X2271" s="46">
        <v>4.5585668426766146E-2</v>
      </c>
      <c r="Y2271" s="46">
        <v>4.9375372694791489E-2</v>
      </c>
      <c r="Z2271" s="46">
        <v>5.2138681590566234E-2</v>
      </c>
      <c r="AA2271" s="46">
        <v>5.3980476396637334E-2</v>
      </c>
      <c r="AB2271" s="46">
        <v>5.5064848302111696E-2</v>
      </c>
      <c r="AC2271" s="46">
        <v>5.5571916005448002E-2</v>
      </c>
      <c r="AD2271" s="46">
        <v>5.8157374156488542E-2</v>
      </c>
      <c r="AE2271" s="46">
        <v>5.7782683013600476E-2</v>
      </c>
      <c r="AF2271" s="46">
        <v>5.7241573449765874E-2</v>
      </c>
      <c r="AG2271" s="46">
        <v>5.6433780751876154E-2</v>
      </c>
      <c r="AH2271" s="46">
        <v>5.5616573475972049E-2</v>
      </c>
      <c r="AI2271" s="46">
        <v>5.4798537692669888E-2</v>
      </c>
      <c r="AJ2271" s="46">
        <v>5.3996369465391422E-2</v>
      </c>
      <c r="AK2271" s="46">
        <v>0.70131625822237709</v>
      </c>
      <c r="AL2271" s="45">
        <v>0.70131625822237709</v>
      </c>
      <c r="AM2271" s="45">
        <v>6.8851480262277541E-3</v>
      </c>
      <c r="AN2271" s="45">
        <v>1.7981402160125261E-2</v>
      </c>
      <c r="AO2271" s="45">
        <v>3.4355103735272757E-2</v>
      </c>
      <c r="AP2271" s="45">
        <v>5.6782760618162988E-2</v>
      </c>
      <c r="AQ2271" s="45">
        <v>8.5607801859890281E-2</v>
      </c>
      <c r="AR2271" s="45">
        <v>0.12069138177474018</v>
      </c>
      <c r="AS2271" s="45">
        <v>0.16146357387921331</v>
      </c>
      <c r="AT2271" s="45">
        <v>0.20704924230597946</v>
      </c>
      <c r="AU2271" s="45">
        <v>0.25642461500077096</v>
      </c>
      <c r="AV2271" s="45">
        <v>0.30856329659133719</v>
      </c>
      <c r="AW2271" s="45">
        <v>0.36254377298797452</v>
      </c>
      <c r="AX2271" s="45">
        <v>0.41760862129008625</v>
      </c>
      <c r="AY2271" s="45">
        <v>0.47318053729553422</v>
      </c>
      <c r="AZ2271" s="45">
        <v>0.5313379114520228</v>
      </c>
      <c r="BA2271" s="45">
        <v>0.58912059446562326</v>
      </c>
      <c r="BB2271" s="45">
        <v>0.64636216791538914</v>
      </c>
      <c r="BC2271" s="45">
        <v>0.70131625822237709</v>
      </c>
      <c r="BD2271" s="45">
        <v>0.70131625822237709</v>
      </c>
      <c r="BE2271" s="45">
        <v>0.70131625822237709</v>
      </c>
      <c r="BF2271" s="45">
        <v>0.70131625822237709</v>
      </c>
    </row>
    <row r="2272" spans="1:58" ht="13.5" thickBot="1" x14ac:dyDescent="0.25">
      <c r="A2272" s="6" t="s">
        <v>1354</v>
      </c>
      <c r="B2272" s="6" t="s">
        <v>1142</v>
      </c>
      <c r="C2272" s="6" t="s">
        <v>916</v>
      </c>
      <c r="D2272" s="6" t="s">
        <v>1354</v>
      </c>
      <c r="E2272" s="6">
        <v>42.528929552344842</v>
      </c>
      <c r="F2272" s="6" t="s">
        <v>622</v>
      </c>
      <c r="G2272" s="21" t="s">
        <v>1305</v>
      </c>
      <c r="H2272" s="21" t="s">
        <v>1174</v>
      </c>
      <c r="I2272" s="21" t="s">
        <v>1160</v>
      </c>
      <c r="J2272" s="21" t="s">
        <v>849</v>
      </c>
      <c r="K2272" s="21" t="s">
        <v>850</v>
      </c>
      <c r="L2272" s="21" t="s">
        <v>918</v>
      </c>
      <c r="M2272" s="3">
        <v>25.509379074533253</v>
      </c>
      <c r="N2272" s="3">
        <v>42.528929552344842</v>
      </c>
      <c r="O2272" s="21" t="s">
        <v>1508</v>
      </c>
      <c r="P2272" s="21" t="s">
        <v>1509</v>
      </c>
      <c r="Q2272" s="46">
        <v>3.4395064060185318E-2</v>
      </c>
      <c r="R2272" s="46">
        <v>5.6096792618041756E-2</v>
      </c>
      <c r="S2272" s="46">
        <v>8.3628046753328938E-2</v>
      </c>
      <c r="T2272" s="46">
        <v>0.11563527057367656</v>
      </c>
      <c r="U2272" s="46">
        <v>0.14996900475371919</v>
      </c>
      <c r="V2272" s="46">
        <v>0.18414849381163381</v>
      </c>
      <c r="W2272" s="46">
        <v>0.21587740082807341</v>
      </c>
      <c r="X2272" s="46">
        <v>0.2434520968154785</v>
      </c>
      <c r="Y2272" s="46">
        <v>0.26595903974380708</v>
      </c>
      <c r="Z2272" s="46">
        <v>0.28325266612602867</v>
      </c>
      <c r="AA2272" s="46">
        <v>0.29576969120912028</v>
      </c>
      <c r="AB2272" s="46">
        <v>0.30428927658150351</v>
      </c>
      <c r="AC2272" s="46">
        <v>0.30970912987556964</v>
      </c>
      <c r="AD2272" s="46">
        <v>0.35914296684062236</v>
      </c>
      <c r="AE2272" s="46">
        <v>0.35572995437979099</v>
      </c>
      <c r="AF2272" s="46">
        <v>0.35170968306499545</v>
      </c>
      <c r="AG2272" s="46">
        <v>0.34685850093086967</v>
      </c>
      <c r="AH2272" s="46">
        <v>0.34156235945507196</v>
      </c>
      <c r="AI2272" s="46">
        <v>0.33706314150108341</v>
      </c>
      <c r="AJ2272" s="46">
        <v>0.33276097606506427</v>
      </c>
      <c r="AK2272" s="46">
        <v>4.3002293499529607</v>
      </c>
      <c r="AL2272" s="45">
        <v>4.3002293499529607</v>
      </c>
      <c r="AM2272" s="45">
        <v>3.4395064060185318E-2</v>
      </c>
      <c r="AN2272" s="45">
        <v>9.0491856678227067E-2</v>
      </c>
      <c r="AO2272" s="45">
        <v>0.17411990343155601</v>
      </c>
      <c r="AP2272" s="45">
        <v>0.28975517400523254</v>
      </c>
      <c r="AQ2272" s="45">
        <v>0.43972417875895176</v>
      </c>
      <c r="AR2272" s="45">
        <v>0.62387267257058554</v>
      </c>
      <c r="AS2272" s="45">
        <v>0.83975007339865892</v>
      </c>
      <c r="AT2272" s="45">
        <v>1.0832021702141374</v>
      </c>
      <c r="AU2272" s="45">
        <v>1.3491612099579444</v>
      </c>
      <c r="AV2272" s="45">
        <v>1.632413876083973</v>
      </c>
      <c r="AW2272" s="45">
        <v>1.9281835672930934</v>
      </c>
      <c r="AX2272" s="45">
        <v>2.2324728438745969</v>
      </c>
      <c r="AY2272" s="45">
        <v>2.5421819737501665</v>
      </c>
      <c r="AZ2272" s="45">
        <v>2.901324940590789</v>
      </c>
      <c r="BA2272" s="45">
        <v>3.25705489497058</v>
      </c>
      <c r="BB2272" s="45">
        <v>3.6087645780355753</v>
      </c>
      <c r="BC2272" s="45">
        <v>3.955623078966445</v>
      </c>
      <c r="BD2272" s="45">
        <v>4.2971854384215167</v>
      </c>
      <c r="BE2272" s="45">
        <v>4.3002293499529607</v>
      </c>
      <c r="BF2272" s="45">
        <v>4.3002293499529607</v>
      </c>
    </row>
    <row r="2273" spans="1:58" ht="13.5" thickBot="1" x14ac:dyDescent="0.25">
      <c r="A2273" s="6" t="s">
        <v>1354</v>
      </c>
      <c r="B2273" s="6" t="s">
        <v>1142</v>
      </c>
      <c r="C2273" s="6" t="s">
        <v>916</v>
      </c>
      <c r="D2273" s="6" t="s">
        <v>1354</v>
      </c>
      <c r="E2273" s="6">
        <v>42.196166448268066</v>
      </c>
      <c r="F2273" s="6" t="s">
        <v>622</v>
      </c>
      <c r="G2273" s="21" t="s">
        <v>1305</v>
      </c>
      <c r="H2273" s="21" t="s">
        <v>1174</v>
      </c>
      <c r="I2273" s="21" t="s">
        <v>1160</v>
      </c>
      <c r="J2273" s="21" t="s">
        <v>849</v>
      </c>
      <c r="K2273" s="21" t="s">
        <v>850</v>
      </c>
      <c r="L2273" s="21" t="s">
        <v>919</v>
      </c>
      <c r="M2273" s="3">
        <v>27.0973322454258</v>
      </c>
      <c r="N2273" s="3">
        <v>42.196166448268066</v>
      </c>
      <c r="O2273" s="21" t="s">
        <v>1508</v>
      </c>
      <c r="P2273" s="21" t="s">
        <v>1509</v>
      </c>
      <c r="Q2273" s="46">
        <v>0.3632636045824249</v>
      </c>
      <c r="R2273" s="46">
        <v>0.59246649624739267</v>
      </c>
      <c r="S2273" s="46">
        <v>0.88323794526574717</v>
      </c>
      <c r="T2273" s="46">
        <v>1.2212823657474368</v>
      </c>
      <c r="U2273" s="46">
        <v>1.5838982345591048</v>
      </c>
      <c r="V2273" s="46">
        <v>1.9448850429057185</v>
      </c>
      <c r="W2273" s="46">
        <v>2.2799900193664122</v>
      </c>
      <c r="X2273" s="46">
        <v>2.5712202796770636</v>
      </c>
      <c r="Y2273" s="46">
        <v>2.8089274460881817</v>
      </c>
      <c r="Z2273" s="46">
        <v>2.9915741492580001</v>
      </c>
      <c r="AA2273" s="46">
        <v>3.1237727589880491</v>
      </c>
      <c r="AB2273" s="46">
        <v>3.2137523934642118</v>
      </c>
      <c r="AC2273" s="46">
        <v>3.2709941953828023</v>
      </c>
      <c r="AD2273" s="46">
        <v>3.7930898592502245</v>
      </c>
      <c r="AE2273" s="46">
        <v>3.7570433146984579</v>
      </c>
      <c r="AF2273" s="46">
        <v>3.7145832033680501</v>
      </c>
      <c r="AG2273" s="46">
        <v>3.6633474241456385</v>
      </c>
      <c r="AH2273" s="46">
        <v>3.6074122050830923</v>
      </c>
      <c r="AI2273" s="46">
        <v>3.5598936969358794</v>
      </c>
      <c r="AJ2273" s="46">
        <v>3.5144563597335536</v>
      </c>
      <c r="AK2273" s="46">
        <v>45.416889221709852</v>
      </c>
      <c r="AL2273" s="45">
        <v>45.416889221709852</v>
      </c>
      <c r="AM2273" s="45">
        <v>0.3632636045824249</v>
      </c>
      <c r="AN2273" s="45">
        <v>0.95573010082981757</v>
      </c>
      <c r="AO2273" s="45">
        <v>1.8389680460955646</v>
      </c>
      <c r="AP2273" s="45">
        <v>3.0602504118430014</v>
      </c>
      <c r="AQ2273" s="45">
        <v>4.6441486464021065</v>
      </c>
      <c r="AR2273" s="45">
        <v>6.5890336893078247</v>
      </c>
      <c r="AS2273" s="45">
        <v>8.8690237086742378</v>
      </c>
      <c r="AT2273" s="45">
        <v>11.440243988351302</v>
      </c>
      <c r="AU2273" s="45">
        <v>14.249171434439484</v>
      </c>
      <c r="AV2273" s="45">
        <v>17.240745583697485</v>
      </c>
      <c r="AW2273" s="45">
        <v>20.364518342685535</v>
      </c>
      <c r="AX2273" s="45">
        <v>23.578270736149747</v>
      </c>
      <c r="AY2273" s="45">
        <v>26.849264931532549</v>
      </c>
      <c r="AZ2273" s="45">
        <v>30.642354790782772</v>
      </c>
      <c r="BA2273" s="45">
        <v>34.399398105481232</v>
      </c>
      <c r="BB2273" s="45">
        <v>38.113981308849283</v>
      </c>
      <c r="BC2273" s="45">
        <v>41.777328732994924</v>
      </c>
      <c r="BD2273" s="45">
        <v>45.384740938078018</v>
      </c>
      <c r="BE2273" s="45">
        <v>45.416889221709852</v>
      </c>
      <c r="BF2273" s="45">
        <v>45.416889221709852</v>
      </c>
    </row>
    <row r="2274" spans="1:58" ht="13.5" thickBot="1" x14ac:dyDescent="0.25">
      <c r="A2274" s="6" t="s">
        <v>1354</v>
      </c>
      <c r="B2274" s="6" t="s">
        <v>1352</v>
      </c>
      <c r="C2274" s="6" t="s">
        <v>916</v>
      </c>
      <c r="D2274" s="6" t="s">
        <v>1354</v>
      </c>
      <c r="E2274" s="6">
        <v>43.35918903889349</v>
      </c>
      <c r="F2274" s="6" t="s">
        <v>622</v>
      </c>
      <c r="G2274" s="21" t="s">
        <v>1305</v>
      </c>
      <c r="H2274" s="21" t="s">
        <v>1174</v>
      </c>
      <c r="I2274" s="21" t="s">
        <v>1160</v>
      </c>
      <c r="J2274" s="21" t="s">
        <v>849</v>
      </c>
      <c r="K2274" s="21" t="s">
        <v>854</v>
      </c>
      <c r="L2274" s="21" t="s">
        <v>920</v>
      </c>
      <c r="M2274" s="3">
        <v>22.122248541338017</v>
      </c>
      <c r="N2274" s="3">
        <v>43.35918903889349</v>
      </c>
      <c r="O2274" s="21" t="s">
        <v>1508</v>
      </c>
      <c r="P2274" s="21" t="s">
        <v>1509</v>
      </c>
      <c r="Q2274" s="46">
        <v>3.9522603007273471E-4</v>
      </c>
      <c r="R2274" s="46">
        <v>6.3695485606301953E-4</v>
      </c>
      <c r="S2274" s="46">
        <v>9.3989454496692124E-4</v>
      </c>
      <c r="T2274" s="46">
        <v>1.287407875603013E-3</v>
      </c>
      <c r="U2274" s="46">
        <v>1.6546349582105381E-3</v>
      </c>
      <c r="V2274" s="46">
        <v>2.013891924714733E-3</v>
      </c>
      <c r="W2274" s="46">
        <v>2.3404335769440978E-3</v>
      </c>
      <c r="X2274" s="46">
        <v>2.6167400747074106E-3</v>
      </c>
      <c r="Y2274" s="46">
        <v>2.8342793007771756E-3</v>
      </c>
      <c r="Z2274" s="46">
        <v>2.9929006696397531E-3</v>
      </c>
      <c r="AA2274" s="46">
        <v>3.0986246492316471E-3</v>
      </c>
      <c r="AB2274" s="46">
        <v>3.1608705155064839E-3</v>
      </c>
      <c r="AC2274" s="46">
        <v>3.1899775665973685E-3</v>
      </c>
      <c r="AD2274" s="46">
        <v>3.3383898239754853E-3</v>
      </c>
      <c r="AE2274" s="46">
        <v>3.3168815437841295E-3</v>
      </c>
      <c r="AF2274" s="46">
        <v>3.2858203982671307E-3</v>
      </c>
      <c r="AG2274" s="46">
        <v>3.2394509230005805E-3</v>
      </c>
      <c r="AH2274" s="46">
        <v>3.1925410256139469E-3</v>
      </c>
      <c r="AI2274" s="46">
        <v>3.1455835696724953E-3</v>
      </c>
      <c r="AJ2274" s="46">
        <v>3.099536954158922E-3</v>
      </c>
      <c r="AK2274" s="46">
        <v>4.0257441017510838E-2</v>
      </c>
      <c r="AL2274" s="45">
        <v>4.0257441017510838E-2</v>
      </c>
      <c r="AM2274" s="45">
        <v>3.9522603007273471E-4</v>
      </c>
      <c r="AN2274" s="45">
        <v>1.0321808861357543E-3</v>
      </c>
      <c r="AO2274" s="45">
        <v>1.9720754311026755E-3</v>
      </c>
      <c r="AP2274" s="45">
        <v>3.2594833067056883E-3</v>
      </c>
      <c r="AQ2274" s="45">
        <v>4.9141182649162264E-3</v>
      </c>
      <c r="AR2274" s="45">
        <v>6.9280101896309594E-3</v>
      </c>
      <c r="AS2274" s="45">
        <v>9.2684437665750581E-3</v>
      </c>
      <c r="AT2274" s="45">
        <v>1.1885183841282468E-2</v>
      </c>
      <c r="AU2274" s="45">
        <v>1.4719463142059644E-2</v>
      </c>
      <c r="AV2274" s="45">
        <v>1.7712363811699397E-2</v>
      </c>
      <c r="AW2274" s="45">
        <v>2.0810988460931046E-2</v>
      </c>
      <c r="AX2274" s="45">
        <v>2.397185897643753E-2</v>
      </c>
      <c r="AY2274" s="45">
        <v>2.71618365430349E-2</v>
      </c>
      <c r="AZ2274" s="45">
        <v>3.0500226367010386E-2</v>
      </c>
      <c r="BA2274" s="45">
        <v>3.3817107910794515E-2</v>
      </c>
      <c r="BB2274" s="45">
        <v>3.7102928309061645E-2</v>
      </c>
      <c r="BC2274" s="45">
        <v>4.0257441017510838E-2</v>
      </c>
      <c r="BD2274" s="45">
        <v>4.0257441017510838E-2</v>
      </c>
      <c r="BE2274" s="45">
        <v>4.0257441017510838E-2</v>
      </c>
      <c r="BF2274" s="45">
        <v>4.0257441017510838E-2</v>
      </c>
    </row>
    <row r="2275" spans="1:58" ht="13.5" thickBot="1" x14ac:dyDescent="0.25">
      <c r="A2275" s="6" t="s">
        <v>1354</v>
      </c>
      <c r="B2275" s="6" t="s">
        <v>1352</v>
      </c>
      <c r="C2275" s="6" t="s">
        <v>916</v>
      </c>
      <c r="D2275" s="6" t="s">
        <v>1354</v>
      </c>
      <c r="E2275" s="6">
        <v>43.876371352554706</v>
      </c>
      <c r="F2275" s="6" t="s">
        <v>622</v>
      </c>
      <c r="G2275" s="21" t="s">
        <v>1305</v>
      </c>
      <c r="H2275" s="21" t="s">
        <v>1174</v>
      </c>
      <c r="I2275" s="21" t="s">
        <v>1160</v>
      </c>
      <c r="J2275" s="21" t="s">
        <v>849</v>
      </c>
      <c r="K2275" s="21" t="s">
        <v>854</v>
      </c>
      <c r="L2275" s="21" t="s">
        <v>921</v>
      </c>
      <c r="M2275" s="3">
        <v>22.405886634243661</v>
      </c>
      <c r="N2275" s="3">
        <v>43.876371352554706</v>
      </c>
      <c r="O2275" s="21" t="s">
        <v>1508</v>
      </c>
      <c r="P2275" s="21" t="s">
        <v>1509</v>
      </c>
      <c r="Q2275" s="46">
        <v>2.8559844229566994E-3</v>
      </c>
      <c r="R2275" s="46">
        <v>4.602766540219602E-3</v>
      </c>
      <c r="S2275" s="46">
        <v>6.7918709178985395E-3</v>
      </c>
      <c r="T2275" s="46">
        <v>9.3030735805466162E-3</v>
      </c>
      <c r="U2275" s="46">
        <v>1.1956731861662136E-2</v>
      </c>
      <c r="V2275" s="46">
        <v>1.4552796447756915E-2</v>
      </c>
      <c r="W2275" s="46">
        <v>1.6912453457296448E-2</v>
      </c>
      <c r="X2275" s="46">
        <v>1.8909100928690258E-2</v>
      </c>
      <c r="Y2275" s="46">
        <v>2.0481084031430147E-2</v>
      </c>
      <c r="Z2275" s="46">
        <v>2.1627314603683244E-2</v>
      </c>
      <c r="AA2275" s="46">
        <v>2.2391297782604607E-2</v>
      </c>
      <c r="AB2275" s="46">
        <v>2.284109918976816E-2</v>
      </c>
      <c r="AC2275" s="46">
        <v>2.3051432715873392E-2</v>
      </c>
      <c r="AD2275" s="46">
        <v>2.4123890152874028E-2</v>
      </c>
      <c r="AE2275" s="46">
        <v>2.3968466905119334E-2</v>
      </c>
      <c r="AF2275" s="46">
        <v>2.3744012691566101E-2</v>
      </c>
      <c r="AG2275" s="46">
        <v>2.3408937344839651E-2</v>
      </c>
      <c r="AH2275" s="46">
        <v>2.3069956796938823E-2</v>
      </c>
      <c r="AI2275" s="46">
        <v>2.2730632581158348E-2</v>
      </c>
      <c r="AJ2275" s="46">
        <v>2.2397890285281632E-2</v>
      </c>
      <c r="AK2275" s="46">
        <v>0.29090853260082566</v>
      </c>
      <c r="AL2275" s="45">
        <v>0.29090853260082566</v>
      </c>
      <c r="AM2275" s="45">
        <v>2.8559844229566994E-3</v>
      </c>
      <c r="AN2275" s="45">
        <v>7.458750963176301E-3</v>
      </c>
      <c r="AO2275" s="45">
        <v>1.425062188107484E-2</v>
      </c>
      <c r="AP2275" s="45">
        <v>2.3553695461621456E-2</v>
      </c>
      <c r="AQ2275" s="45">
        <v>3.5510427323283592E-2</v>
      </c>
      <c r="AR2275" s="45">
        <v>5.0063223771040506E-2</v>
      </c>
      <c r="AS2275" s="45">
        <v>6.6975677228336958E-2</v>
      </c>
      <c r="AT2275" s="45">
        <v>8.588477815702722E-2</v>
      </c>
      <c r="AU2275" s="45">
        <v>0.10636586218845737</v>
      </c>
      <c r="AV2275" s="45">
        <v>0.12799317679214062</v>
      </c>
      <c r="AW2275" s="45">
        <v>0.15038447457474521</v>
      </c>
      <c r="AX2275" s="45">
        <v>0.17322557376451336</v>
      </c>
      <c r="AY2275" s="45">
        <v>0.19627700648038676</v>
      </c>
      <c r="AZ2275" s="45">
        <v>0.22040089663326079</v>
      </c>
      <c r="BA2275" s="45">
        <v>0.24436936353838012</v>
      </c>
      <c r="BB2275" s="45">
        <v>0.26811337622994624</v>
      </c>
      <c r="BC2275" s="45">
        <v>0.29090853260082566</v>
      </c>
      <c r="BD2275" s="45">
        <v>0.29090853260082566</v>
      </c>
      <c r="BE2275" s="45">
        <v>0.29090853260082566</v>
      </c>
      <c r="BF2275" s="45">
        <v>0.29090853260082566</v>
      </c>
    </row>
    <row r="2276" spans="1:58" ht="13.5" thickBot="1" x14ac:dyDescent="0.25">
      <c r="A2276" s="6" t="s">
        <v>1354</v>
      </c>
      <c r="B2276" s="6" t="s">
        <v>1352</v>
      </c>
      <c r="C2276" s="6" t="s">
        <v>916</v>
      </c>
      <c r="D2276" s="6" t="s">
        <v>1354</v>
      </c>
      <c r="E2276" s="6">
        <v>44.018669584876591</v>
      </c>
      <c r="F2276" s="6" t="s">
        <v>622</v>
      </c>
      <c r="G2276" s="21" t="s">
        <v>1305</v>
      </c>
      <c r="H2276" s="21" t="s">
        <v>1174</v>
      </c>
      <c r="I2276" s="21" t="s">
        <v>1160</v>
      </c>
      <c r="J2276" s="21" t="s">
        <v>849</v>
      </c>
      <c r="K2276" s="21" t="s">
        <v>850</v>
      </c>
      <c r="L2276" s="21" t="s">
        <v>922</v>
      </c>
      <c r="M2276" s="3">
        <v>22.403450365053864</v>
      </c>
      <c r="N2276" s="3">
        <v>44.018669584876591</v>
      </c>
      <c r="O2276" s="21" t="s">
        <v>1508</v>
      </c>
      <c r="P2276" s="21" t="s">
        <v>1509</v>
      </c>
      <c r="Q2276" s="46">
        <v>2.9516936523558572E-2</v>
      </c>
      <c r="R2276" s="46">
        <v>4.8140787410210932E-2</v>
      </c>
      <c r="S2276" s="46">
        <v>7.176738334569914E-2</v>
      </c>
      <c r="T2276" s="46">
        <v>9.9235138374367718E-2</v>
      </c>
      <c r="U2276" s="46">
        <v>0.12869944321286816</v>
      </c>
      <c r="V2276" s="46">
        <v>0.15803137895704295</v>
      </c>
      <c r="W2276" s="46">
        <v>0.18526028984749396</v>
      </c>
      <c r="X2276" s="46">
        <v>0.20892416643433334</v>
      </c>
      <c r="Y2276" s="46">
        <v>0.2282390310495688</v>
      </c>
      <c r="Z2276" s="46">
        <v>0.24307996494906572</v>
      </c>
      <c r="AA2276" s="46">
        <v>0.25382174563582083</v>
      </c>
      <c r="AB2276" s="46">
        <v>0.26113302902821822</v>
      </c>
      <c r="AC2276" s="46">
        <v>0.2657842041319487</v>
      </c>
      <c r="AD2276" s="46">
        <v>0.30820701879105716</v>
      </c>
      <c r="AE2276" s="46">
        <v>0.30527806154346504</v>
      </c>
      <c r="AF2276" s="46">
        <v>0.30182797076885104</v>
      </c>
      <c r="AG2276" s="46">
        <v>0.29766481425119923</v>
      </c>
      <c r="AH2276" s="46">
        <v>0.29311980536598925</v>
      </c>
      <c r="AI2276" s="46">
        <v>0.28925869522177933</v>
      </c>
      <c r="AJ2276" s="46">
        <v>0.28556669034960869</v>
      </c>
      <c r="AK2276" s="46">
        <v>3.6903433741888261</v>
      </c>
      <c r="AL2276" s="45">
        <v>3.6903433741888261</v>
      </c>
      <c r="AM2276" s="45">
        <v>2.9516936523558572E-2</v>
      </c>
      <c r="AN2276" s="45">
        <v>7.7657723933769504E-2</v>
      </c>
      <c r="AO2276" s="45">
        <v>0.14942510727946864</v>
      </c>
      <c r="AP2276" s="45">
        <v>0.24866024565383638</v>
      </c>
      <c r="AQ2276" s="45">
        <v>0.37735968886670457</v>
      </c>
      <c r="AR2276" s="45">
        <v>0.53539106782374746</v>
      </c>
      <c r="AS2276" s="45">
        <v>0.72065135767124144</v>
      </c>
      <c r="AT2276" s="45">
        <v>0.92957552410557476</v>
      </c>
      <c r="AU2276" s="45">
        <v>1.1578145551551435</v>
      </c>
      <c r="AV2276" s="45">
        <v>1.4008945201042093</v>
      </c>
      <c r="AW2276" s="45">
        <v>1.6547162657400301</v>
      </c>
      <c r="AX2276" s="45">
        <v>1.9158492947682482</v>
      </c>
      <c r="AY2276" s="45">
        <v>2.1816334989001969</v>
      </c>
      <c r="AZ2276" s="45">
        <v>2.4898405176912539</v>
      </c>
      <c r="BA2276" s="45">
        <v>2.7951185792347188</v>
      </c>
      <c r="BB2276" s="45">
        <v>3.0969465500035698</v>
      </c>
      <c r="BC2276" s="45">
        <v>3.3946113642547688</v>
      </c>
      <c r="BD2276" s="45">
        <v>3.6877311696207582</v>
      </c>
      <c r="BE2276" s="45">
        <v>3.6903433741888261</v>
      </c>
      <c r="BF2276" s="45">
        <v>3.6903433741888261</v>
      </c>
    </row>
    <row r="2277" spans="1:58" ht="13.5" thickBot="1" x14ac:dyDescent="0.25">
      <c r="A2277" s="6" t="s">
        <v>1354</v>
      </c>
      <c r="B2277" s="6" t="s">
        <v>1352</v>
      </c>
      <c r="C2277" s="6" t="s">
        <v>916</v>
      </c>
      <c r="D2277" s="6" t="s">
        <v>1354</v>
      </c>
      <c r="E2277" s="6">
        <v>44.589012639856797</v>
      </c>
      <c r="F2277" s="6" t="s">
        <v>622</v>
      </c>
      <c r="G2277" s="21" t="s">
        <v>1305</v>
      </c>
      <c r="H2277" s="21" t="s">
        <v>1174</v>
      </c>
      <c r="I2277" s="21" t="s">
        <v>1160</v>
      </c>
      <c r="J2277" s="21" t="s">
        <v>849</v>
      </c>
      <c r="K2277" s="21" t="s">
        <v>850</v>
      </c>
      <c r="L2277" s="21" t="s">
        <v>923</v>
      </c>
      <c r="M2277" s="3">
        <v>22.714382761739053</v>
      </c>
      <c r="N2277" s="3">
        <v>44.589012639856797</v>
      </c>
      <c r="O2277" s="21" t="s">
        <v>1508</v>
      </c>
      <c r="P2277" s="21" t="s">
        <v>1509</v>
      </c>
      <c r="Q2277" s="46">
        <v>4.7415900442639318E-2</v>
      </c>
      <c r="R2277" s="46">
        <v>7.7333187380437207E-2</v>
      </c>
      <c r="S2277" s="46">
        <v>0.11528686593313667</v>
      </c>
      <c r="T2277" s="46">
        <v>0.15941096860831278</v>
      </c>
      <c r="U2277" s="46">
        <v>0.20674232170177675</v>
      </c>
      <c r="V2277" s="46">
        <v>0.25386103755921791</v>
      </c>
      <c r="W2277" s="46">
        <v>0.29760146187163466</v>
      </c>
      <c r="X2277" s="46">
        <v>0.33561502792829284</v>
      </c>
      <c r="Y2277" s="46">
        <v>0.3666423568290445</v>
      </c>
      <c r="Z2277" s="46">
        <v>0.39048277955356037</v>
      </c>
      <c r="AA2277" s="46">
        <v>0.40773833733183218</v>
      </c>
      <c r="AB2277" s="46">
        <v>0.41948315662109492</v>
      </c>
      <c r="AC2277" s="46">
        <v>0.42695478754335359</v>
      </c>
      <c r="AD2277" s="46">
        <v>0.49510264410588556</v>
      </c>
      <c r="AE2277" s="46">
        <v>0.49039757774028453</v>
      </c>
      <c r="AF2277" s="46">
        <v>0.48485536435521315</v>
      </c>
      <c r="AG2277" s="46">
        <v>0.47816768473065091</v>
      </c>
      <c r="AH2277" s="46">
        <v>0.47086659883916532</v>
      </c>
      <c r="AI2277" s="46">
        <v>0.46466412542022489</v>
      </c>
      <c r="AJ2277" s="46">
        <v>0.45873330210077717</v>
      </c>
      <c r="AK2277" s="46">
        <v>5.9281542950784258</v>
      </c>
      <c r="AL2277" s="45">
        <v>5.9281542950784258</v>
      </c>
      <c r="AM2277" s="45">
        <v>4.7415900442639318E-2</v>
      </c>
      <c r="AN2277" s="45">
        <v>0.12474908782307653</v>
      </c>
      <c r="AO2277" s="45">
        <v>0.2400359537562132</v>
      </c>
      <c r="AP2277" s="45">
        <v>0.39944692236452595</v>
      </c>
      <c r="AQ2277" s="45">
        <v>0.6061892440663027</v>
      </c>
      <c r="AR2277" s="45">
        <v>0.86005028162552066</v>
      </c>
      <c r="AS2277" s="45">
        <v>1.1576517434971554</v>
      </c>
      <c r="AT2277" s="45">
        <v>1.4932667714254482</v>
      </c>
      <c r="AU2277" s="45">
        <v>1.8599091282544926</v>
      </c>
      <c r="AV2277" s="45">
        <v>2.2503919078080532</v>
      </c>
      <c r="AW2277" s="45">
        <v>2.6581302451398852</v>
      </c>
      <c r="AX2277" s="45">
        <v>3.07761340176098</v>
      </c>
      <c r="AY2277" s="45">
        <v>3.5045681893043334</v>
      </c>
      <c r="AZ2277" s="45">
        <v>3.9996708334102191</v>
      </c>
      <c r="BA2277" s="45">
        <v>4.4900684111505038</v>
      </c>
      <c r="BB2277" s="45">
        <v>4.974923775505717</v>
      </c>
      <c r="BC2277" s="45">
        <v>5.4530914602363678</v>
      </c>
      <c r="BD2277" s="45">
        <v>5.9239580590755327</v>
      </c>
      <c r="BE2277" s="45">
        <v>5.9281542950784258</v>
      </c>
      <c r="BF2277" s="45">
        <v>5.9281542950784258</v>
      </c>
    </row>
    <row r="2278" spans="1:58" ht="13.5" thickBot="1" x14ac:dyDescent="0.25">
      <c r="A2278" s="6" t="s">
        <v>1143</v>
      </c>
      <c r="B2278" s="6" t="s">
        <v>1353</v>
      </c>
      <c r="C2278" s="6" t="s">
        <v>916</v>
      </c>
      <c r="D2278" s="6" t="s">
        <v>1143</v>
      </c>
      <c r="E2278" s="6">
        <v>47.101639011822229</v>
      </c>
      <c r="F2278" s="6" t="s">
        <v>622</v>
      </c>
      <c r="G2278" s="21" t="s">
        <v>1305</v>
      </c>
      <c r="H2278" s="21" t="s">
        <v>1174</v>
      </c>
      <c r="I2278" s="21" t="s">
        <v>1160</v>
      </c>
      <c r="J2278" s="21" t="s">
        <v>849</v>
      </c>
      <c r="K2278" s="21" t="s">
        <v>854</v>
      </c>
      <c r="L2278" s="21" t="s">
        <v>924</v>
      </c>
      <c r="M2278" s="3">
        <v>30.399682048174135</v>
      </c>
      <c r="N2278" s="3">
        <v>47.101639011822229</v>
      </c>
      <c r="O2278" s="21" t="s">
        <v>1508</v>
      </c>
      <c r="P2278" s="21" t="s">
        <v>1509</v>
      </c>
      <c r="Q2278" s="46">
        <v>1.5303949850644849E-2</v>
      </c>
      <c r="R2278" s="46">
        <v>2.4664178046469296E-2</v>
      </c>
      <c r="S2278" s="46">
        <v>3.6394614439796039E-2</v>
      </c>
      <c r="T2278" s="46">
        <v>4.9851032235725526E-2</v>
      </c>
      <c r="U2278" s="46">
        <v>6.4070806310297254E-2</v>
      </c>
      <c r="V2278" s="46">
        <v>7.7981961397585328E-2</v>
      </c>
      <c r="W2278" s="46">
        <v>9.0626313463529021E-2</v>
      </c>
      <c r="X2278" s="46">
        <v>0.10132545892315083</v>
      </c>
      <c r="Y2278" s="46">
        <v>0.10974901697095223</v>
      </c>
      <c r="Z2278" s="46">
        <v>0.11589115663181103</v>
      </c>
      <c r="AA2278" s="46">
        <v>0.11998500257962771</v>
      </c>
      <c r="AB2278" s="46">
        <v>0.12239528819696101</v>
      </c>
      <c r="AC2278" s="46">
        <v>0.12352237198269517</v>
      </c>
      <c r="AD2278" s="46">
        <v>0.12926919423455366</v>
      </c>
      <c r="AE2278" s="46">
        <v>0.12843635020006144</v>
      </c>
      <c r="AF2278" s="46">
        <v>0.12723359993280739</v>
      </c>
      <c r="AG2278" s="46">
        <v>0.12543808022994418</v>
      </c>
      <c r="AH2278" s="46">
        <v>0.12362163429147245</v>
      </c>
      <c r="AI2278" s="46">
        <v>0.12180334678973682</v>
      </c>
      <c r="AJ2278" s="46">
        <v>0.12002032886836669</v>
      </c>
      <c r="AK2278" s="46">
        <v>1.5588493964678802</v>
      </c>
      <c r="AL2278" s="45">
        <v>1.5588493964678802</v>
      </c>
      <c r="AM2278" s="45">
        <v>1.5303949850644849E-2</v>
      </c>
      <c r="AN2278" s="45">
        <v>3.9968127897114146E-2</v>
      </c>
      <c r="AO2278" s="45">
        <v>7.6362742336910178E-2</v>
      </c>
      <c r="AP2278" s="45">
        <v>0.12621377457263572</v>
      </c>
      <c r="AQ2278" s="45">
        <v>0.19028458088293299</v>
      </c>
      <c r="AR2278" s="45">
        <v>0.26826654228051833</v>
      </c>
      <c r="AS2278" s="45">
        <v>0.35889285574404733</v>
      </c>
      <c r="AT2278" s="45">
        <v>0.46021831466719815</v>
      </c>
      <c r="AU2278" s="45">
        <v>0.56996733163815039</v>
      </c>
      <c r="AV2278" s="45">
        <v>0.68585848826996143</v>
      </c>
      <c r="AW2278" s="45">
        <v>0.80584349084958917</v>
      </c>
      <c r="AX2278" s="45">
        <v>0.92823877904655017</v>
      </c>
      <c r="AY2278" s="45">
        <v>1.0517611510292453</v>
      </c>
      <c r="AZ2278" s="45">
        <v>1.1810303452637989</v>
      </c>
      <c r="BA2278" s="45">
        <v>1.3094666954638603</v>
      </c>
      <c r="BB2278" s="45">
        <v>1.4367002953966677</v>
      </c>
      <c r="BC2278" s="45">
        <v>1.5588493964678802</v>
      </c>
      <c r="BD2278" s="45">
        <v>1.5588493964678802</v>
      </c>
      <c r="BE2278" s="45">
        <v>1.5588493964678802</v>
      </c>
      <c r="BF2278" s="45">
        <v>1.5588493964678802</v>
      </c>
    </row>
    <row r="2279" spans="1:58" ht="13.5" thickBot="1" x14ac:dyDescent="0.25">
      <c r="A2279" s="6" t="s">
        <v>1355</v>
      </c>
      <c r="B2279" s="6" t="s">
        <v>1353</v>
      </c>
      <c r="C2279" s="6" t="s">
        <v>916</v>
      </c>
      <c r="D2279" s="6" t="s">
        <v>1355</v>
      </c>
      <c r="E2279" s="6">
        <v>52.887214946956647</v>
      </c>
      <c r="F2279" s="6" t="s">
        <v>622</v>
      </c>
      <c r="G2279" s="21" t="s">
        <v>1305</v>
      </c>
      <c r="H2279" s="21" t="s">
        <v>1174</v>
      </c>
      <c r="I2279" s="21" t="s">
        <v>1160</v>
      </c>
      <c r="J2279" s="21" t="s">
        <v>849</v>
      </c>
      <c r="K2279" s="21" t="s">
        <v>854</v>
      </c>
      <c r="L2279" s="21" t="s">
        <v>925</v>
      </c>
      <c r="M2279" s="3">
        <v>31.14660142362872</v>
      </c>
      <c r="N2279" s="3">
        <v>52.887214946956647</v>
      </c>
      <c r="O2279" s="21" t="s">
        <v>1508</v>
      </c>
      <c r="P2279" s="21" t="s">
        <v>1509</v>
      </c>
      <c r="Q2279" s="46">
        <v>5.6308882924092415E-3</v>
      </c>
      <c r="R2279" s="46">
        <v>9.0748618989959038E-3</v>
      </c>
      <c r="S2279" s="46">
        <v>1.339092262819724E-2</v>
      </c>
      <c r="T2279" s="46">
        <v>1.8342035652242732E-2</v>
      </c>
      <c r="U2279" s="46">
        <v>2.3574015640326431E-2</v>
      </c>
      <c r="V2279" s="46">
        <v>2.8692443306344892E-2</v>
      </c>
      <c r="W2279" s="46">
        <v>3.3344767360466314E-2</v>
      </c>
      <c r="X2279" s="46">
        <v>3.7281378071774243E-2</v>
      </c>
      <c r="Y2279" s="46">
        <v>4.0380716141664476E-2</v>
      </c>
      <c r="Z2279" s="46">
        <v>4.2640636139064041E-2</v>
      </c>
      <c r="AA2279" s="46">
        <v>4.414691324029988E-2</v>
      </c>
      <c r="AB2279" s="46">
        <v>4.5033746325644358E-2</v>
      </c>
      <c r="AC2279" s="46">
        <v>4.5448442071225829E-2</v>
      </c>
      <c r="AD2279" s="46">
        <v>4.7562910195622067E-2</v>
      </c>
      <c r="AE2279" s="46">
        <v>4.725647612017142E-2</v>
      </c>
      <c r="AF2279" s="46">
        <v>4.6813939881836367E-2</v>
      </c>
      <c r="AG2279" s="46">
        <v>4.6153301878424688E-2</v>
      </c>
      <c r="AH2279" s="46">
        <v>4.5484964340171186E-2</v>
      </c>
      <c r="AI2279" s="46">
        <v>4.48159492227879E-2</v>
      </c>
      <c r="AJ2279" s="46">
        <v>4.4159911086451752E-2</v>
      </c>
      <c r="AK2279" s="46">
        <v>0.57355825795719928</v>
      </c>
      <c r="AL2279" s="45">
        <v>0.57355825795719928</v>
      </c>
      <c r="AM2279" s="45">
        <v>5.6308882924092415E-3</v>
      </c>
      <c r="AN2279" s="45">
        <v>1.4705750191405145E-2</v>
      </c>
      <c r="AO2279" s="45">
        <v>2.8096672819602386E-2</v>
      </c>
      <c r="AP2279" s="45">
        <v>4.6438708471845114E-2</v>
      </c>
      <c r="AQ2279" s="45">
        <v>7.0012724112171548E-2</v>
      </c>
      <c r="AR2279" s="45">
        <v>9.870516741851644E-2</v>
      </c>
      <c r="AS2279" s="45">
        <v>0.13204993477898275</v>
      </c>
      <c r="AT2279" s="45">
        <v>0.16933131285075698</v>
      </c>
      <c r="AU2279" s="45">
        <v>0.20971202899242145</v>
      </c>
      <c r="AV2279" s="45">
        <v>0.25235266513148547</v>
      </c>
      <c r="AW2279" s="45">
        <v>0.29649957837178537</v>
      </c>
      <c r="AX2279" s="45">
        <v>0.3415333246974297</v>
      </c>
      <c r="AY2279" s="45">
        <v>0.38698176676865553</v>
      </c>
      <c r="AZ2279" s="45">
        <v>0.43454467696427762</v>
      </c>
      <c r="BA2279" s="45">
        <v>0.48180115308444904</v>
      </c>
      <c r="BB2279" s="45">
        <v>0.52861509296628539</v>
      </c>
      <c r="BC2279" s="45">
        <v>0.57355825795719928</v>
      </c>
      <c r="BD2279" s="45">
        <v>0.57355825795719928</v>
      </c>
      <c r="BE2279" s="45">
        <v>0.57355825795719928</v>
      </c>
      <c r="BF2279" s="45">
        <v>0.57355825795719928</v>
      </c>
    </row>
    <row r="2280" spans="1:58" ht="13.5" thickBot="1" x14ac:dyDescent="0.25">
      <c r="A2280" s="6" t="s">
        <v>1355</v>
      </c>
      <c r="B2280" s="6" t="s">
        <v>1353</v>
      </c>
      <c r="C2280" s="6" t="s">
        <v>916</v>
      </c>
      <c r="D2280" s="6" t="s">
        <v>1355</v>
      </c>
      <c r="E2280" s="6">
        <v>54.151643550286508</v>
      </c>
      <c r="F2280" s="6" t="s">
        <v>622</v>
      </c>
      <c r="G2280" s="21" t="s">
        <v>1305</v>
      </c>
      <c r="H2280" s="21" t="s">
        <v>1174</v>
      </c>
      <c r="I2280" s="21" t="s">
        <v>1160</v>
      </c>
      <c r="J2280" s="21" t="s">
        <v>849</v>
      </c>
      <c r="K2280" s="21" t="s">
        <v>850</v>
      </c>
      <c r="L2280" s="21" t="s">
        <v>926</v>
      </c>
      <c r="M2280" s="3">
        <v>31.87176054702881</v>
      </c>
      <c r="N2280" s="3">
        <v>54.151643550286508</v>
      </c>
      <c r="O2280" s="21" t="s">
        <v>1508</v>
      </c>
      <c r="P2280" s="21" t="s">
        <v>1509</v>
      </c>
      <c r="Q2280" s="46">
        <v>6.3127412764311996E-2</v>
      </c>
      <c r="R2280" s="46">
        <v>0.10295795280847785</v>
      </c>
      <c r="S2280" s="46">
        <v>0.15348778582975942</v>
      </c>
      <c r="T2280" s="46">
        <v>0.21223264602281577</v>
      </c>
      <c r="U2280" s="46">
        <v>0.27524749622141259</v>
      </c>
      <c r="V2280" s="46">
        <v>0.33797925069806456</v>
      </c>
      <c r="W2280" s="46">
        <v>0.39621329864989929</v>
      </c>
      <c r="X2280" s="46">
        <v>0.44682286322001857</v>
      </c>
      <c r="Y2280" s="46">
        <v>0.48813126357110531</v>
      </c>
      <c r="Z2280" s="46">
        <v>0.51987133792921703</v>
      </c>
      <c r="AA2280" s="46">
        <v>0.54284461710726761</v>
      </c>
      <c r="AB2280" s="46">
        <v>0.55848114511146429</v>
      </c>
      <c r="AC2280" s="46">
        <v>0.56842854091854422</v>
      </c>
      <c r="AD2280" s="46">
        <v>0.659157554394316</v>
      </c>
      <c r="AE2280" s="46">
        <v>0.65289343911290143</v>
      </c>
      <c r="AF2280" s="46">
        <v>0.64551478366776138</v>
      </c>
      <c r="AG2280" s="46">
        <v>0.63661110561558676</v>
      </c>
      <c r="AH2280" s="46">
        <v>0.62689076584776848</v>
      </c>
      <c r="AI2280" s="46">
        <v>0.61863306967365927</v>
      </c>
      <c r="AJ2280" s="46">
        <v>0.61073703631303766</v>
      </c>
      <c r="AK2280" s="46">
        <v>7.8924799407460995</v>
      </c>
      <c r="AL2280" s="45">
        <v>7.8924799407460995</v>
      </c>
      <c r="AM2280" s="45">
        <v>6.3127412764311996E-2</v>
      </c>
      <c r="AN2280" s="45">
        <v>0.16608536557278986</v>
      </c>
      <c r="AO2280" s="45">
        <v>0.31957315140254927</v>
      </c>
      <c r="AP2280" s="45">
        <v>0.53180579742536505</v>
      </c>
      <c r="AQ2280" s="45">
        <v>0.80705329364677758</v>
      </c>
      <c r="AR2280" s="45">
        <v>1.1450325443448421</v>
      </c>
      <c r="AS2280" s="45">
        <v>1.5412458429947415</v>
      </c>
      <c r="AT2280" s="45">
        <v>1.9880687062147602</v>
      </c>
      <c r="AU2280" s="45">
        <v>2.4761999697858657</v>
      </c>
      <c r="AV2280" s="45">
        <v>2.9960713077150825</v>
      </c>
      <c r="AW2280" s="45">
        <v>3.5389159248223501</v>
      </c>
      <c r="AX2280" s="45">
        <v>4.0973970699338143</v>
      </c>
      <c r="AY2280" s="45">
        <v>4.6658256108523588</v>
      </c>
      <c r="AZ2280" s="45">
        <v>5.3249831652466746</v>
      </c>
      <c r="BA2280" s="45">
        <v>5.9778766043595759</v>
      </c>
      <c r="BB2280" s="45">
        <v>6.6233913880273372</v>
      </c>
      <c r="BC2280" s="45">
        <v>7.2600024936429239</v>
      </c>
      <c r="BD2280" s="45">
        <v>7.8868932594906926</v>
      </c>
      <c r="BE2280" s="45">
        <v>7.8924799407460995</v>
      </c>
      <c r="BF2280" s="45">
        <v>7.8924799407460995</v>
      </c>
    </row>
    <row r="2281" spans="1:58" ht="13.5" thickBot="1" x14ac:dyDescent="0.25">
      <c r="A2281" s="6" t="s">
        <v>1139</v>
      </c>
      <c r="B2281" s="6" t="s">
        <v>1353</v>
      </c>
      <c r="C2281" s="6" t="s">
        <v>916</v>
      </c>
      <c r="D2281" s="6" t="s">
        <v>1139</v>
      </c>
      <c r="E2281" s="6">
        <v>56.497869081530887</v>
      </c>
      <c r="F2281" s="6" t="s">
        <v>622</v>
      </c>
      <c r="G2281" s="21" t="s">
        <v>1305</v>
      </c>
      <c r="H2281" s="21" t="s">
        <v>1174</v>
      </c>
      <c r="I2281" s="21" t="s">
        <v>1160</v>
      </c>
      <c r="J2281" s="21" t="s">
        <v>849</v>
      </c>
      <c r="K2281" s="21" t="s">
        <v>854</v>
      </c>
      <c r="L2281" s="21" t="s">
        <v>927</v>
      </c>
      <c r="M2281" s="3">
        <v>33.240362519911287</v>
      </c>
      <c r="N2281" s="3">
        <v>56.497869081530887</v>
      </c>
      <c r="O2281" s="21" t="s">
        <v>1508</v>
      </c>
      <c r="P2281" s="21" t="s">
        <v>1509</v>
      </c>
      <c r="Q2281" s="46">
        <v>2.6464626068732348E-2</v>
      </c>
      <c r="R2281" s="46">
        <v>4.2650966297105582E-2</v>
      </c>
      <c r="S2281" s="46">
        <v>6.2936030989692832E-2</v>
      </c>
      <c r="T2281" s="46">
        <v>8.6205779562405549E-2</v>
      </c>
      <c r="U2281" s="46">
        <v>0.11079557548685694</v>
      </c>
      <c r="V2281" s="46">
        <v>0.13485168656681518</v>
      </c>
      <c r="W2281" s="46">
        <v>0.15671715610718376</v>
      </c>
      <c r="X2281" s="46">
        <v>0.17521884270490454</v>
      </c>
      <c r="Y2281" s="46">
        <v>0.18978542950628061</v>
      </c>
      <c r="Z2281" s="46">
        <v>0.20040683319440827</v>
      </c>
      <c r="AA2281" s="46">
        <v>0.20748618873655927</v>
      </c>
      <c r="AB2281" s="46">
        <v>0.21165421778814958</v>
      </c>
      <c r="AC2281" s="46">
        <v>0.21360324736735517</v>
      </c>
      <c r="AD2281" s="46">
        <v>0.22354104143118617</v>
      </c>
      <c r="AE2281" s="46">
        <v>0.22210083114812107</v>
      </c>
      <c r="AF2281" s="46">
        <v>0.22002095396689753</v>
      </c>
      <c r="AG2281" s="46">
        <v>0.21691601975062957</v>
      </c>
      <c r="AH2281" s="46">
        <v>0.21377489847116476</v>
      </c>
      <c r="AI2281" s="46">
        <v>0.21063059263584114</v>
      </c>
      <c r="AJ2281" s="46">
        <v>0.20754727734642778</v>
      </c>
      <c r="AK2281" s="46">
        <v>2.6956679012675449</v>
      </c>
      <c r="AL2281" s="45">
        <v>2.6956679012675449</v>
      </c>
      <c r="AM2281" s="45">
        <v>2.6464626068732348E-2</v>
      </c>
      <c r="AN2281" s="45">
        <v>6.9115592365837933E-2</v>
      </c>
      <c r="AO2281" s="45">
        <v>0.13205162335553078</v>
      </c>
      <c r="AP2281" s="45">
        <v>0.21825740291793633</v>
      </c>
      <c r="AQ2281" s="45">
        <v>0.32905297840479325</v>
      </c>
      <c r="AR2281" s="45">
        <v>0.46390466497160843</v>
      </c>
      <c r="AS2281" s="45">
        <v>0.62062182107879216</v>
      </c>
      <c r="AT2281" s="45">
        <v>0.79584066378369667</v>
      </c>
      <c r="AU2281" s="45">
        <v>0.9856260932899773</v>
      </c>
      <c r="AV2281" s="45">
        <v>1.1860329264843856</v>
      </c>
      <c r="AW2281" s="45">
        <v>1.393519115220945</v>
      </c>
      <c r="AX2281" s="45">
        <v>1.6051733330090945</v>
      </c>
      <c r="AY2281" s="45">
        <v>1.8187765803764497</v>
      </c>
      <c r="AZ2281" s="45">
        <v>2.0423176218076358</v>
      </c>
      <c r="BA2281" s="45">
        <v>2.2644184529557569</v>
      </c>
      <c r="BB2281" s="45">
        <v>2.4844394069226543</v>
      </c>
      <c r="BC2281" s="45">
        <v>2.6956679012675449</v>
      </c>
      <c r="BD2281" s="45">
        <v>2.6956679012675449</v>
      </c>
      <c r="BE2281" s="45">
        <v>2.6956679012675449</v>
      </c>
      <c r="BF2281" s="45">
        <v>2.6956679012675449</v>
      </c>
    </row>
    <row r="2282" spans="1:58" ht="13.5" thickBot="1" x14ac:dyDescent="0.25">
      <c r="A2282" s="6" t="s">
        <v>1139</v>
      </c>
      <c r="B2282" s="6" t="s">
        <v>1353</v>
      </c>
      <c r="C2282" s="6" t="s">
        <v>916</v>
      </c>
      <c r="D2282" s="6" t="s">
        <v>1139</v>
      </c>
      <c r="E2282" s="6">
        <v>57.941396161624695</v>
      </c>
      <c r="F2282" s="6" t="s">
        <v>622</v>
      </c>
      <c r="G2282" s="21" t="s">
        <v>1305</v>
      </c>
      <c r="H2282" s="21" t="s">
        <v>1174</v>
      </c>
      <c r="I2282" s="21" t="s">
        <v>1160</v>
      </c>
      <c r="J2282" s="21" t="s">
        <v>849</v>
      </c>
      <c r="K2282" s="21" t="s">
        <v>850</v>
      </c>
      <c r="L2282" s="21" t="s">
        <v>928</v>
      </c>
      <c r="M2282" s="3">
        <v>34.070223174011588</v>
      </c>
      <c r="N2282" s="3">
        <v>57.941396161624695</v>
      </c>
      <c r="O2282" s="21" t="s">
        <v>1508</v>
      </c>
      <c r="P2282" s="21" t="s">
        <v>1509</v>
      </c>
      <c r="Q2282" s="46">
        <v>5.8426769479855657E-3</v>
      </c>
      <c r="R2282" s="46">
        <v>9.5291416382259075E-3</v>
      </c>
      <c r="S2282" s="46">
        <v>1.4205865705490461E-2</v>
      </c>
      <c r="T2282" s="46">
        <v>1.9642921105559746E-2</v>
      </c>
      <c r="U2282" s="46">
        <v>2.5475179969243877E-2</v>
      </c>
      <c r="V2282" s="46">
        <v>3.1281237270464855E-2</v>
      </c>
      <c r="W2282" s="46">
        <v>3.6671015096880408E-2</v>
      </c>
      <c r="X2282" s="46">
        <v>4.1355118615670407E-2</v>
      </c>
      <c r="Y2282" s="46">
        <v>4.5178364776423847E-2</v>
      </c>
      <c r="Z2282" s="46">
        <v>4.8116026762855313E-2</v>
      </c>
      <c r="AA2282" s="46">
        <v>5.0242289234190329E-2</v>
      </c>
      <c r="AB2282" s="46">
        <v>5.1689508084386902E-2</v>
      </c>
      <c r="AC2282" s="46">
        <v>5.2610176580520335E-2</v>
      </c>
      <c r="AD2282" s="46">
        <v>6.1007484379709064E-2</v>
      </c>
      <c r="AE2282" s="46">
        <v>6.0427717201686271E-2</v>
      </c>
      <c r="AF2282" s="46">
        <v>5.9744795184314782E-2</v>
      </c>
      <c r="AG2282" s="46">
        <v>5.8920726650064072E-2</v>
      </c>
      <c r="AH2282" s="46">
        <v>5.802107303523818E-2</v>
      </c>
      <c r="AI2282" s="46">
        <v>5.7256792527496353E-2</v>
      </c>
      <c r="AJ2282" s="46">
        <v>5.6525985258887516E-2</v>
      </c>
      <c r="AK2282" s="46">
        <v>0.73047838637709883</v>
      </c>
      <c r="AL2282" s="45">
        <v>0.73047838637709883</v>
      </c>
      <c r="AM2282" s="45">
        <v>5.8426769479855657E-3</v>
      </c>
      <c r="AN2282" s="45">
        <v>1.5371818586211474E-2</v>
      </c>
      <c r="AO2282" s="45">
        <v>2.9577684291701933E-2</v>
      </c>
      <c r="AP2282" s="45">
        <v>4.9220605397261682E-2</v>
      </c>
      <c r="AQ2282" s="45">
        <v>7.4695785366505563E-2</v>
      </c>
      <c r="AR2282" s="45">
        <v>0.10597702263697042</v>
      </c>
      <c r="AS2282" s="45">
        <v>0.14264803773385082</v>
      </c>
      <c r="AT2282" s="45">
        <v>0.18400315634952122</v>
      </c>
      <c r="AU2282" s="45">
        <v>0.22918152112594506</v>
      </c>
      <c r="AV2282" s="45">
        <v>0.27729754788880034</v>
      </c>
      <c r="AW2282" s="45">
        <v>0.32753983712299067</v>
      </c>
      <c r="AX2282" s="45">
        <v>0.37922934520737756</v>
      </c>
      <c r="AY2282" s="45">
        <v>0.43183952178789786</v>
      </c>
      <c r="AZ2282" s="45">
        <v>0.4928470061676069</v>
      </c>
      <c r="BA2282" s="45">
        <v>0.55327472336929318</v>
      </c>
      <c r="BB2282" s="45">
        <v>0.61301951855360792</v>
      </c>
      <c r="BC2282" s="45">
        <v>0.67194024520367202</v>
      </c>
      <c r="BD2282" s="45">
        <v>0.7299613182389102</v>
      </c>
      <c r="BE2282" s="45">
        <v>0.73047838637709883</v>
      </c>
      <c r="BF2282" s="45">
        <v>0.73047838637709883</v>
      </c>
    </row>
    <row r="2283" spans="1:58" ht="13.5" thickBot="1" x14ac:dyDescent="0.25">
      <c r="A2283" s="6" t="s">
        <v>1350</v>
      </c>
      <c r="B2283" s="6" t="s">
        <v>1350</v>
      </c>
      <c r="C2283" s="6" t="s">
        <v>916</v>
      </c>
      <c r="D2283" s="6" t="s">
        <v>1350</v>
      </c>
      <c r="E2283" s="6">
        <v>-1.0408125173083154</v>
      </c>
      <c r="F2283" s="6" t="s">
        <v>622</v>
      </c>
      <c r="G2283" s="21" t="s">
        <v>1305</v>
      </c>
      <c r="H2283" s="21" t="s">
        <v>1174</v>
      </c>
      <c r="I2283" s="21" t="s">
        <v>1160</v>
      </c>
      <c r="J2283" s="21" t="s">
        <v>849</v>
      </c>
      <c r="K2283" s="21" t="s">
        <v>854</v>
      </c>
      <c r="L2283" s="21" t="s">
        <v>929</v>
      </c>
      <c r="M2283" s="3">
        <v>-2.0096757116341566</v>
      </c>
      <c r="N2283" s="3">
        <v>-1.0408125173083154</v>
      </c>
      <c r="O2283" s="21" t="s">
        <v>1508</v>
      </c>
      <c r="P2283" s="21" t="s">
        <v>1509</v>
      </c>
      <c r="Q2283" s="46">
        <v>8.4217412608810077E-3</v>
      </c>
      <c r="R2283" s="46">
        <v>1.3572661172234154E-2</v>
      </c>
      <c r="S2283" s="46">
        <v>2.0027903194453498E-2</v>
      </c>
      <c r="T2283" s="46">
        <v>2.7432950262799564E-2</v>
      </c>
      <c r="U2283" s="46">
        <v>3.5258071176873969E-2</v>
      </c>
      <c r="V2283" s="46">
        <v>4.2913359512792813E-2</v>
      </c>
      <c r="W2283" s="46">
        <v>4.9871527995446141E-2</v>
      </c>
      <c r="X2283" s="46">
        <v>5.5759252122408558E-2</v>
      </c>
      <c r="Y2283" s="46">
        <v>6.0394723818730546E-2</v>
      </c>
      <c r="Z2283" s="46">
        <v>6.3774734307314895E-2</v>
      </c>
      <c r="AA2283" s="46">
        <v>6.6027571755874981E-2</v>
      </c>
      <c r="AB2283" s="46">
        <v>6.7353948412365958E-2</v>
      </c>
      <c r="AC2283" s="46">
        <v>6.7974180974248496E-2</v>
      </c>
      <c r="AD2283" s="46">
        <v>7.1136648869775901E-2</v>
      </c>
      <c r="AE2283" s="46">
        <v>7.0678336013447085E-2</v>
      </c>
      <c r="AF2283" s="46">
        <v>7.0016464297248143E-2</v>
      </c>
      <c r="AG2283" s="46">
        <v>6.9028392426005655E-2</v>
      </c>
      <c r="AH2283" s="46">
        <v>6.802880487785759E-2</v>
      </c>
      <c r="AI2283" s="46">
        <v>6.7028203920133853E-2</v>
      </c>
      <c r="AJ2283" s="46">
        <v>6.6047011760995908E-2</v>
      </c>
      <c r="AK2283" s="46">
        <v>0.85783254714336576</v>
      </c>
      <c r="AL2283" s="45">
        <v>0.85783254714336576</v>
      </c>
      <c r="AM2283" s="45">
        <v>8.4217412608810077E-3</v>
      </c>
      <c r="AN2283" s="45">
        <v>2.1994402433115161E-2</v>
      </c>
      <c r="AO2283" s="45">
        <v>4.202230562756866E-2</v>
      </c>
      <c r="AP2283" s="45">
        <v>6.9455255890368217E-2</v>
      </c>
      <c r="AQ2283" s="45">
        <v>0.10471332706724218</v>
      </c>
      <c r="AR2283" s="45">
        <v>0.147626686580035</v>
      </c>
      <c r="AS2283" s="45">
        <v>0.19749821457548114</v>
      </c>
      <c r="AT2283" s="45">
        <v>0.25325746669788968</v>
      </c>
      <c r="AU2283" s="45">
        <v>0.31365219051662024</v>
      </c>
      <c r="AV2283" s="45">
        <v>0.37742692482393514</v>
      </c>
      <c r="AW2283" s="45">
        <v>0.44345449657981012</v>
      </c>
      <c r="AX2283" s="45">
        <v>0.51080844499217604</v>
      </c>
      <c r="AY2283" s="45">
        <v>0.57878262596642449</v>
      </c>
      <c r="AZ2283" s="45">
        <v>0.64991927483620038</v>
      </c>
      <c r="BA2283" s="45">
        <v>0.72059761084964746</v>
      </c>
      <c r="BB2283" s="45">
        <v>0.79061407514689563</v>
      </c>
      <c r="BC2283" s="45">
        <v>0.85783254714336576</v>
      </c>
      <c r="BD2283" s="45">
        <v>0.85783254714336576</v>
      </c>
      <c r="BE2283" s="45">
        <v>0.85783254714336576</v>
      </c>
      <c r="BF2283" s="45">
        <v>0.85783254714336576</v>
      </c>
    </row>
    <row r="2284" spans="1:58" ht="13.5" thickBot="1" x14ac:dyDescent="0.25">
      <c r="A2284" s="6" t="s">
        <v>1350</v>
      </c>
      <c r="B2284" s="6" t="s">
        <v>1350</v>
      </c>
      <c r="C2284" s="6" t="s">
        <v>916</v>
      </c>
      <c r="D2284" s="6" t="s">
        <v>1350</v>
      </c>
      <c r="E2284" s="6">
        <v>-0.4118418512776027</v>
      </c>
      <c r="F2284" s="6" t="s">
        <v>622</v>
      </c>
      <c r="G2284" s="21" t="s">
        <v>1305</v>
      </c>
      <c r="H2284" s="21" t="s">
        <v>1174</v>
      </c>
      <c r="I2284" s="21" t="s">
        <v>1160</v>
      </c>
      <c r="J2284" s="21" t="s">
        <v>849</v>
      </c>
      <c r="K2284" s="21" t="s">
        <v>850</v>
      </c>
      <c r="L2284" s="21" t="s">
        <v>930</v>
      </c>
      <c r="M2284" s="3">
        <v>-1.5862544840053203</v>
      </c>
      <c r="N2284" s="3">
        <v>-0.4118418512776027</v>
      </c>
      <c r="O2284" s="21" t="s">
        <v>1508</v>
      </c>
      <c r="P2284" s="21" t="s">
        <v>1509</v>
      </c>
      <c r="Q2284" s="46">
        <v>0.14908640707410259</v>
      </c>
      <c r="R2284" s="46">
        <v>0.24315318166498062</v>
      </c>
      <c r="S2284" s="46">
        <v>0.36248820468141635</v>
      </c>
      <c r="T2284" s="46">
        <v>0.50122444867975213</v>
      </c>
      <c r="U2284" s="46">
        <v>0.65004501960187777</v>
      </c>
      <c r="V2284" s="46">
        <v>0.79819701054908221</v>
      </c>
      <c r="W2284" s="46">
        <v>0.93572688225369616</v>
      </c>
      <c r="X2284" s="46">
        <v>1.0552502052435688</v>
      </c>
      <c r="Y2284" s="46">
        <v>1.1528072049786149</v>
      </c>
      <c r="Z2284" s="46">
        <v>1.2277669322841334</v>
      </c>
      <c r="AA2284" s="46">
        <v>1.2820223421193691</v>
      </c>
      <c r="AB2284" s="46">
        <v>1.3189507330857928</v>
      </c>
      <c r="AC2284" s="46">
        <v>1.3424432450656263</v>
      </c>
      <c r="AD2284" s="46">
        <v>1.5567156513652807</v>
      </c>
      <c r="AE2284" s="46">
        <v>1.5419218494350351</v>
      </c>
      <c r="AF2284" s="46">
        <v>1.5244958663132371</v>
      </c>
      <c r="AG2284" s="46">
        <v>1.5034682760411755</v>
      </c>
      <c r="AH2284" s="46">
        <v>1.4805119965412685</v>
      </c>
      <c r="AI2284" s="46">
        <v>1.4610100052604933</v>
      </c>
      <c r="AJ2284" s="46">
        <v>1.4423621438588643</v>
      </c>
      <c r="AK2284" s="46">
        <v>18.639469380178163</v>
      </c>
      <c r="AL2284" s="45">
        <v>18.639469380178163</v>
      </c>
      <c r="AM2284" s="45">
        <v>0.14908640707410259</v>
      </c>
      <c r="AN2284" s="45">
        <v>0.39223958873908321</v>
      </c>
      <c r="AO2284" s="45">
        <v>0.75472779342049956</v>
      </c>
      <c r="AP2284" s="45">
        <v>1.2559522421002516</v>
      </c>
      <c r="AQ2284" s="45">
        <v>1.9059972617021295</v>
      </c>
      <c r="AR2284" s="45">
        <v>2.7041942722512116</v>
      </c>
      <c r="AS2284" s="45">
        <v>3.6399211545049077</v>
      </c>
      <c r="AT2284" s="45">
        <v>4.6951713597484765</v>
      </c>
      <c r="AU2284" s="45">
        <v>5.8479785647270912</v>
      </c>
      <c r="AV2284" s="45">
        <v>7.0757454970112246</v>
      </c>
      <c r="AW2284" s="45">
        <v>8.3577678391305934</v>
      </c>
      <c r="AX2284" s="45">
        <v>9.6767185722163855</v>
      </c>
      <c r="AY2284" s="45">
        <v>11.019161817282011</v>
      </c>
      <c r="AZ2284" s="45">
        <v>12.575877468647292</v>
      </c>
      <c r="BA2284" s="45">
        <v>14.117799318082326</v>
      </c>
      <c r="BB2284" s="45">
        <v>15.642295184395564</v>
      </c>
      <c r="BC2284" s="45">
        <v>17.14576346043674</v>
      </c>
      <c r="BD2284" s="45">
        <v>18.626275456978007</v>
      </c>
      <c r="BE2284" s="45">
        <v>18.639469380178163</v>
      </c>
      <c r="BF2284" s="45">
        <v>18.639469380178163</v>
      </c>
    </row>
    <row r="2285" spans="1:58" ht="13.5" thickBot="1" x14ac:dyDescent="0.25">
      <c r="A2285" s="6" t="s">
        <v>1141</v>
      </c>
      <c r="B2285" s="6" t="s">
        <v>1350</v>
      </c>
      <c r="C2285" s="6" t="s">
        <v>916</v>
      </c>
      <c r="D2285" s="6" t="s">
        <v>1141</v>
      </c>
      <c r="E2285" s="6">
        <v>7.689689483718106</v>
      </c>
      <c r="F2285" s="6" t="s">
        <v>622</v>
      </c>
      <c r="G2285" s="21" t="s">
        <v>1305</v>
      </c>
      <c r="H2285" s="21" t="s">
        <v>1174</v>
      </c>
      <c r="I2285" s="21" t="s">
        <v>1160</v>
      </c>
      <c r="J2285" s="21" t="s">
        <v>849</v>
      </c>
      <c r="K2285" s="21" t="s">
        <v>854</v>
      </c>
      <c r="L2285" s="21" t="s">
        <v>931</v>
      </c>
      <c r="M2285" s="3">
        <v>-0.81575051143404931</v>
      </c>
      <c r="N2285" s="3">
        <v>7.689689483718106</v>
      </c>
      <c r="O2285" s="21" t="s">
        <v>1508</v>
      </c>
      <c r="P2285" s="21" t="s">
        <v>1509</v>
      </c>
      <c r="Q2285" s="46">
        <v>1.0597828356875568E-4</v>
      </c>
      <c r="R2285" s="46">
        <v>1.7079690410047075E-4</v>
      </c>
      <c r="S2285" s="46">
        <v>2.5202897337733469E-4</v>
      </c>
      <c r="T2285" s="46">
        <v>3.4521328689862978E-4</v>
      </c>
      <c r="U2285" s="46">
        <v>4.4368376438095789E-4</v>
      </c>
      <c r="V2285" s="46">
        <v>5.4001708701971658E-4</v>
      </c>
      <c r="W2285" s="46">
        <v>6.2757792862370943E-4</v>
      </c>
      <c r="X2285" s="46">
        <v>7.0166841392514862E-4</v>
      </c>
      <c r="Y2285" s="46">
        <v>7.6000068972061291E-4</v>
      </c>
      <c r="Z2285" s="46">
        <v>8.0253437710524388E-4</v>
      </c>
      <c r="AA2285" s="46">
        <v>8.308838405430266E-4</v>
      </c>
      <c r="AB2285" s="46">
        <v>8.4757482131128106E-4</v>
      </c>
      <c r="AC2285" s="46">
        <v>8.5537976096516043E-4</v>
      </c>
      <c r="AD2285" s="46">
        <v>8.9517591582521005E-4</v>
      </c>
      <c r="AE2285" s="46">
        <v>8.8940855627964502E-4</v>
      </c>
      <c r="AF2285" s="46">
        <v>8.8107963399948778E-4</v>
      </c>
      <c r="AG2285" s="46">
        <v>8.6864584415566478E-4</v>
      </c>
      <c r="AH2285" s="46">
        <v>8.5606714227586466E-4</v>
      </c>
      <c r="AI2285" s="46">
        <v>8.4347568775928171E-4</v>
      </c>
      <c r="AJ2285" s="46">
        <v>8.3112847147046357E-4</v>
      </c>
      <c r="AK2285" s="46">
        <v>1.0794872238351957E-2</v>
      </c>
      <c r="AL2285" s="45">
        <v>1.0794872238351957E-2</v>
      </c>
      <c r="AM2285" s="45">
        <v>1.0597828356875568E-4</v>
      </c>
      <c r="AN2285" s="45">
        <v>2.7677518766922645E-4</v>
      </c>
      <c r="AO2285" s="45">
        <v>5.2880416104656119E-4</v>
      </c>
      <c r="AP2285" s="45">
        <v>8.7401744794519097E-4</v>
      </c>
      <c r="AQ2285" s="45">
        <v>1.317701212326149E-3</v>
      </c>
      <c r="AR2285" s="45">
        <v>1.8577182993458655E-3</v>
      </c>
      <c r="AS2285" s="45">
        <v>2.4852962279695752E-3</v>
      </c>
      <c r="AT2285" s="45">
        <v>3.1869646418947236E-3</v>
      </c>
      <c r="AU2285" s="45">
        <v>3.9469653316153361E-3</v>
      </c>
      <c r="AV2285" s="45">
        <v>4.7494997087205795E-3</v>
      </c>
      <c r="AW2285" s="45">
        <v>5.5803835492636063E-3</v>
      </c>
      <c r="AX2285" s="45">
        <v>6.4279583705748877E-3</v>
      </c>
      <c r="AY2285" s="45">
        <v>7.2833381315400483E-3</v>
      </c>
      <c r="AZ2285" s="45">
        <v>8.1785140473652589E-3</v>
      </c>
      <c r="BA2285" s="45">
        <v>9.067922603644904E-3</v>
      </c>
      <c r="BB2285" s="45">
        <v>9.9490022376443922E-3</v>
      </c>
      <c r="BC2285" s="45">
        <v>1.0794872238351957E-2</v>
      </c>
      <c r="BD2285" s="45">
        <v>1.0794872238351957E-2</v>
      </c>
      <c r="BE2285" s="45">
        <v>1.0794872238351957E-2</v>
      </c>
      <c r="BF2285" s="45">
        <v>1.0794872238351957E-2</v>
      </c>
    </row>
    <row r="2286" spans="1:58" ht="13.5" thickBot="1" x14ac:dyDescent="0.25">
      <c r="A2286" s="6" t="s">
        <v>1141</v>
      </c>
      <c r="B2286" s="6" t="s">
        <v>1350</v>
      </c>
      <c r="C2286" s="6" t="s">
        <v>916</v>
      </c>
      <c r="D2286" s="6" t="s">
        <v>1141</v>
      </c>
      <c r="E2286" s="6">
        <v>7.9661901932052341</v>
      </c>
      <c r="F2286" s="6" t="s">
        <v>622</v>
      </c>
      <c r="G2286" s="21" t="s">
        <v>1305</v>
      </c>
      <c r="H2286" s="21" t="s">
        <v>1174</v>
      </c>
      <c r="I2286" s="21" t="s">
        <v>1160</v>
      </c>
      <c r="J2286" s="21" t="s">
        <v>849</v>
      </c>
      <c r="K2286" s="21" t="s">
        <v>850</v>
      </c>
      <c r="L2286" s="21" t="s">
        <v>932</v>
      </c>
      <c r="M2286" s="3">
        <v>-0.77461705136876124</v>
      </c>
      <c r="N2286" s="3">
        <v>7.9661901932052341</v>
      </c>
      <c r="O2286" s="21" t="s">
        <v>1508</v>
      </c>
      <c r="P2286" s="21" t="s">
        <v>1509</v>
      </c>
      <c r="Q2286" s="46">
        <v>7.8792033153169457E-3</v>
      </c>
      <c r="R2286" s="46">
        <v>1.2850623961662144E-2</v>
      </c>
      <c r="S2286" s="46">
        <v>1.9157469283363208E-2</v>
      </c>
      <c r="T2286" s="46">
        <v>2.6489667403363323E-2</v>
      </c>
      <c r="U2286" s="46">
        <v>3.4354821301760957E-2</v>
      </c>
      <c r="V2286" s="46">
        <v>4.218464080812151E-2</v>
      </c>
      <c r="W2286" s="46">
        <v>4.9453082260007199E-2</v>
      </c>
      <c r="X2286" s="46">
        <v>5.5769879218507991E-2</v>
      </c>
      <c r="Y2286" s="46">
        <v>6.0925757952393397E-2</v>
      </c>
      <c r="Z2286" s="46">
        <v>6.4887372854061334E-2</v>
      </c>
      <c r="AA2286" s="46">
        <v>6.775476642425575E-2</v>
      </c>
      <c r="AB2286" s="46">
        <v>6.9706428592808387E-2</v>
      </c>
      <c r="AC2286" s="46">
        <v>7.0948005755403942E-2</v>
      </c>
      <c r="AD2286" s="46">
        <v>8.2272283315181868E-2</v>
      </c>
      <c r="AE2286" s="46">
        <v>8.149043220277967E-2</v>
      </c>
      <c r="AF2286" s="46">
        <v>8.0569470549195235E-2</v>
      </c>
      <c r="AG2286" s="46">
        <v>7.9458164278983737E-2</v>
      </c>
      <c r="AH2286" s="46">
        <v>7.8244926955120225E-2</v>
      </c>
      <c r="AI2286" s="46">
        <v>7.7214248455514362E-2</v>
      </c>
      <c r="AJ2286" s="46">
        <v>7.6228710643832742E-2</v>
      </c>
      <c r="AK2286" s="46">
        <v>0.98509429409651317</v>
      </c>
      <c r="AL2286" s="45">
        <v>0.98509429409651317</v>
      </c>
      <c r="AM2286" s="45">
        <v>7.8792033153169457E-3</v>
      </c>
      <c r="AN2286" s="45">
        <v>2.0729827276979092E-2</v>
      </c>
      <c r="AO2286" s="45">
        <v>3.9887296560342303E-2</v>
      </c>
      <c r="AP2286" s="45">
        <v>6.6376963963705626E-2</v>
      </c>
      <c r="AQ2286" s="45">
        <v>0.10073178526546658</v>
      </c>
      <c r="AR2286" s="45">
        <v>0.14291642607358809</v>
      </c>
      <c r="AS2286" s="45">
        <v>0.19236950833359528</v>
      </c>
      <c r="AT2286" s="45">
        <v>0.24813938755210327</v>
      </c>
      <c r="AU2286" s="45">
        <v>0.30906514550449665</v>
      </c>
      <c r="AV2286" s="45">
        <v>0.37395251835855797</v>
      </c>
      <c r="AW2286" s="45">
        <v>0.44170728478281374</v>
      </c>
      <c r="AX2286" s="45">
        <v>0.51141371337562214</v>
      </c>
      <c r="AY2286" s="45">
        <v>0.58236171913102608</v>
      </c>
      <c r="AZ2286" s="45">
        <v>0.66463400244620796</v>
      </c>
      <c r="BA2286" s="45">
        <v>0.74612443464898759</v>
      </c>
      <c r="BB2286" s="45">
        <v>0.82669390519818287</v>
      </c>
      <c r="BC2286" s="45">
        <v>0.90615206947716664</v>
      </c>
      <c r="BD2286" s="45">
        <v>0.98439699643228684</v>
      </c>
      <c r="BE2286" s="45">
        <v>0.98509429409651317</v>
      </c>
      <c r="BF2286" s="45">
        <v>0.98509429409651317</v>
      </c>
    </row>
    <row r="2287" spans="1:58" ht="13.5" thickBot="1" x14ac:dyDescent="0.25">
      <c r="A2287" s="6" t="s">
        <v>1141</v>
      </c>
      <c r="B2287" s="6" t="s">
        <v>1350</v>
      </c>
      <c r="C2287" s="6" t="s">
        <v>916</v>
      </c>
      <c r="D2287" s="6" t="s">
        <v>1141</v>
      </c>
      <c r="E2287" s="6">
        <v>7.8313628816118372</v>
      </c>
      <c r="F2287" s="6" t="s">
        <v>622</v>
      </c>
      <c r="G2287" s="21" t="s">
        <v>1305</v>
      </c>
      <c r="H2287" s="21" t="s">
        <v>1174</v>
      </c>
      <c r="I2287" s="21" t="s">
        <v>1160</v>
      </c>
      <c r="J2287" s="21" t="s">
        <v>849</v>
      </c>
      <c r="K2287" s="21" t="s">
        <v>854</v>
      </c>
      <c r="L2287" s="21" t="s">
        <v>933</v>
      </c>
      <c r="M2287" s="3">
        <v>-0.79885353839552442</v>
      </c>
      <c r="N2287" s="3">
        <v>7.8313628816118372</v>
      </c>
      <c r="O2287" s="21" t="s">
        <v>1508</v>
      </c>
      <c r="P2287" s="21" t="s">
        <v>1509</v>
      </c>
      <c r="Q2287" s="46">
        <v>7.5982647160040067E-4</v>
      </c>
      <c r="R2287" s="46">
        <v>1.2245528483081887E-3</v>
      </c>
      <c r="S2287" s="46">
        <v>1.806957794878164E-3</v>
      </c>
      <c r="T2287" s="46">
        <v>2.4750560671572726E-3</v>
      </c>
      <c r="U2287" s="46">
        <v>3.1810542485079139E-3</v>
      </c>
      <c r="V2287" s="46">
        <v>3.8717297923391483E-3</v>
      </c>
      <c r="W2287" s="46">
        <v>4.4995097778789215E-3</v>
      </c>
      <c r="X2287" s="46">
        <v>5.0307121160374814E-3</v>
      </c>
      <c r="Y2287" s="46">
        <v>5.4489337158365944E-3</v>
      </c>
      <c r="Z2287" s="46">
        <v>5.7538850749388722E-3</v>
      </c>
      <c r="AA2287" s="46">
        <v>5.9571406104158182E-3</v>
      </c>
      <c r="AB2287" s="46">
        <v>6.0768089858378917E-3</v>
      </c>
      <c r="AC2287" s="46">
        <v>6.1327676177250906E-3</v>
      </c>
      <c r="AD2287" s="46">
        <v>6.418091845598219E-3</v>
      </c>
      <c r="AE2287" s="46">
        <v>6.3767419359149341E-3</v>
      </c>
      <c r="AF2287" s="46">
        <v>6.3170265355965288E-3</v>
      </c>
      <c r="AG2287" s="46">
        <v>6.2278806997940108E-3</v>
      </c>
      <c r="AH2287" s="46">
        <v>6.1376958964098234E-3</v>
      </c>
      <c r="AI2287" s="46">
        <v>6.0474196611710719E-3</v>
      </c>
      <c r="AJ2287" s="46">
        <v>5.9588945268615216E-3</v>
      </c>
      <c r="AK2287" s="46">
        <v>7.7395381469098024E-2</v>
      </c>
      <c r="AL2287" s="45">
        <v>7.7395381469098024E-2</v>
      </c>
      <c r="AM2287" s="45">
        <v>7.5982647160040067E-4</v>
      </c>
      <c r="AN2287" s="45">
        <v>1.9843793199085893E-3</v>
      </c>
      <c r="AO2287" s="45">
        <v>3.7913371147867535E-3</v>
      </c>
      <c r="AP2287" s="45">
        <v>6.2663931819440261E-3</v>
      </c>
      <c r="AQ2287" s="45">
        <v>9.4474474304519392E-3</v>
      </c>
      <c r="AR2287" s="45">
        <v>1.3319177222791087E-2</v>
      </c>
      <c r="AS2287" s="45">
        <v>1.7818687000670009E-2</v>
      </c>
      <c r="AT2287" s="45">
        <v>2.284939911670749E-2</v>
      </c>
      <c r="AU2287" s="45">
        <v>2.8298332832544085E-2</v>
      </c>
      <c r="AV2287" s="45">
        <v>3.405221790748296E-2</v>
      </c>
      <c r="AW2287" s="45">
        <v>4.0009358517898774E-2</v>
      </c>
      <c r="AX2287" s="45">
        <v>4.6086167503736668E-2</v>
      </c>
      <c r="AY2287" s="45">
        <v>5.2218935121461758E-2</v>
      </c>
      <c r="AZ2287" s="45">
        <v>5.8637026967059976E-2</v>
      </c>
      <c r="BA2287" s="45">
        <v>6.5013768902974917E-2</v>
      </c>
      <c r="BB2287" s="45">
        <v>7.1330795438571445E-2</v>
      </c>
      <c r="BC2287" s="45">
        <v>7.7395381469098024E-2</v>
      </c>
      <c r="BD2287" s="45">
        <v>7.7395381469098024E-2</v>
      </c>
      <c r="BE2287" s="45">
        <v>7.7395381469098024E-2</v>
      </c>
      <c r="BF2287" s="45">
        <v>7.7395381469098024E-2</v>
      </c>
    </row>
    <row r="2288" spans="1:58" ht="13.5" thickBot="1" x14ac:dyDescent="0.25">
      <c r="A2288" s="6" t="s">
        <v>1141</v>
      </c>
      <c r="B2288" s="6" t="s">
        <v>1350</v>
      </c>
      <c r="C2288" s="6" t="s">
        <v>916</v>
      </c>
      <c r="D2288" s="6" t="s">
        <v>1141</v>
      </c>
      <c r="E2288" s="6">
        <v>8.0566813313190746</v>
      </c>
      <c r="F2288" s="6" t="s">
        <v>622</v>
      </c>
      <c r="G2288" s="21" t="s">
        <v>1305</v>
      </c>
      <c r="H2288" s="21" t="s">
        <v>1174</v>
      </c>
      <c r="I2288" s="21" t="s">
        <v>1160</v>
      </c>
      <c r="J2288" s="21" t="s">
        <v>849</v>
      </c>
      <c r="K2288" s="21" t="s">
        <v>850</v>
      </c>
      <c r="L2288" s="21" t="s">
        <v>934</v>
      </c>
      <c r="M2288" s="3">
        <v>-0.76904657715154301</v>
      </c>
      <c r="N2288" s="3">
        <v>8.0566813313190746</v>
      </c>
      <c r="O2288" s="21" t="s">
        <v>1508</v>
      </c>
      <c r="P2288" s="21" t="s">
        <v>1509</v>
      </c>
      <c r="Q2288" s="46">
        <v>1.264512068540171E-2</v>
      </c>
      <c r="R2288" s="46">
        <v>2.062361946696336E-2</v>
      </c>
      <c r="S2288" s="46">
        <v>3.0745305257459186E-2</v>
      </c>
      <c r="T2288" s="46">
        <v>4.25125520724308E-2</v>
      </c>
      <c r="U2288" s="46">
        <v>5.513512522791169E-2</v>
      </c>
      <c r="V2288" s="46">
        <v>6.770099117153712E-2</v>
      </c>
      <c r="W2288" s="46">
        <v>7.9365916631094643E-2</v>
      </c>
      <c r="X2288" s="46">
        <v>8.9503573534825409E-2</v>
      </c>
      <c r="Y2288" s="46">
        <v>9.7778104121253692E-2</v>
      </c>
      <c r="Z2288" s="46">
        <v>0.10413599292497239</v>
      </c>
      <c r="AA2288" s="46">
        <v>0.10873779545457174</v>
      </c>
      <c r="AB2288" s="46">
        <v>0.11186996537973483</v>
      </c>
      <c r="AC2288" s="46">
        <v>0.11386253904904721</v>
      </c>
      <c r="AD2288" s="46">
        <v>0.132036566382497</v>
      </c>
      <c r="AE2288" s="46">
        <v>0.13078179463988668</v>
      </c>
      <c r="AF2288" s="46">
        <v>0.12930376814530903</v>
      </c>
      <c r="AG2288" s="46">
        <v>0.12752026271425235</v>
      </c>
      <c r="AH2288" s="46">
        <v>0.12557317088702857</v>
      </c>
      <c r="AI2288" s="46">
        <v>0.12391906278830375</v>
      </c>
      <c r="AJ2288" s="46">
        <v>0.12233739976096258</v>
      </c>
      <c r="AK2288" s="46">
        <v>1.5809512379425052</v>
      </c>
      <c r="AL2288" s="45">
        <v>1.5809512379425052</v>
      </c>
      <c r="AM2288" s="45">
        <v>1.264512068540171E-2</v>
      </c>
      <c r="AN2288" s="45">
        <v>3.326874015236507E-2</v>
      </c>
      <c r="AO2288" s="45">
        <v>6.401404540982425E-2</v>
      </c>
      <c r="AP2288" s="45">
        <v>0.10652659748225504</v>
      </c>
      <c r="AQ2288" s="45">
        <v>0.16166172271016674</v>
      </c>
      <c r="AR2288" s="45">
        <v>0.22936271388170387</v>
      </c>
      <c r="AS2288" s="45">
        <v>0.30872863051279853</v>
      </c>
      <c r="AT2288" s="45">
        <v>0.39823220404762394</v>
      </c>
      <c r="AU2288" s="45">
        <v>0.49601030816887764</v>
      </c>
      <c r="AV2288" s="45">
        <v>0.60014630109385003</v>
      </c>
      <c r="AW2288" s="45">
        <v>0.70888409654842177</v>
      </c>
      <c r="AX2288" s="45">
        <v>0.82075406192815659</v>
      </c>
      <c r="AY2288" s="45">
        <v>0.93461660097720378</v>
      </c>
      <c r="AZ2288" s="45">
        <v>1.0666531673597008</v>
      </c>
      <c r="BA2288" s="45">
        <v>1.1974349619995874</v>
      </c>
      <c r="BB2288" s="45">
        <v>1.3267387301448965</v>
      </c>
      <c r="BC2288" s="45">
        <v>1.4542589928591489</v>
      </c>
      <c r="BD2288" s="45">
        <v>1.5798321637461776</v>
      </c>
      <c r="BE2288" s="45">
        <v>1.5809512379425052</v>
      </c>
      <c r="BF2288" s="45">
        <v>1.5809512379425052</v>
      </c>
    </row>
    <row r="2289" spans="1:58" ht="13.5" thickBot="1" x14ac:dyDescent="0.25">
      <c r="A2289" s="6" t="s">
        <v>1350</v>
      </c>
      <c r="B2289" s="6" t="s">
        <v>1350</v>
      </c>
      <c r="C2289" s="6" t="s">
        <v>916</v>
      </c>
      <c r="D2289" s="6" t="s">
        <v>1350</v>
      </c>
      <c r="E2289" s="6">
        <v>2.6261502498685547</v>
      </c>
      <c r="F2289" s="6" t="s">
        <v>622</v>
      </c>
      <c r="G2289" s="21" t="s">
        <v>1305</v>
      </c>
      <c r="H2289" s="21" t="s">
        <v>1174</v>
      </c>
      <c r="I2289" s="21" t="s">
        <v>1160</v>
      </c>
      <c r="J2289" s="21" t="s">
        <v>849</v>
      </c>
      <c r="K2289" s="21" t="s">
        <v>854</v>
      </c>
      <c r="L2289" s="21" t="s">
        <v>935</v>
      </c>
      <c r="M2289" s="3">
        <v>-1.076393592738476</v>
      </c>
      <c r="N2289" s="3">
        <v>2.6261502498685547</v>
      </c>
      <c r="O2289" s="21" t="s">
        <v>1508</v>
      </c>
      <c r="P2289" s="21" t="s">
        <v>1509</v>
      </c>
      <c r="Q2289" s="46">
        <v>1.8010894903404482E-3</v>
      </c>
      <c r="R2289" s="46">
        <v>2.9026749499907476E-3</v>
      </c>
      <c r="S2289" s="46">
        <v>4.2832051994568807E-3</v>
      </c>
      <c r="T2289" s="46">
        <v>5.8668625497753394E-3</v>
      </c>
      <c r="U2289" s="46">
        <v>7.5403576860422379E-3</v>
      </c>
      <c r="V2289" s="46">
        <v>9.1775321064193997E-3</v>
      </c>
      <c r="W2289" s="46">
        <v>1.0665619158480414E-2</v>
      </c>
      <c r="X2289" s="46">
        <v>1.1924778959120808E-2</v>
      </c>
      <c r="Y2289" s="46">
        <v>1.291612969009099E-2</v>
      </c>
      <c r="Z2289" s="46">
        <v>1.3638985116261245E-2</v>
      </c>
      <c r="AA2289" s="46">
        <v>1.4120781187448372E-2</v>
      </c>
      <c r="AB2289" s="46">
        <v>1.4404442604041081E-2</v>
      </c>
      <c r="AC2289" s="46">
        <v>1.4537086711021958E-2</v>
      </c>
      <c r="AD2289" s="46">
        <v>1.5213418067416256E-2</v>
      </c>
      <c r="AE2289" s="46">
        <v>1.5115402414447199E-2</v>
      </c>
      <c r="AF2289" s="46">
        <v>1.4973853279289512E-2</v>
      </c>
      <c r="AG2289" s="46">
        <v>1.4762542362951801E-2</v>
      </c>
      <c r="AH2289" s="46">
        <v>1.4548768682203934E-2</v>
      </c>
      <c r="AI2289" s="46">
        <v>1.4334778271770422E-2</v>
      </c>
      <c r="AJ2289" s="46">
        <v>1.4124938663655585E-2</v>
      </c>
      <c r="AK2289" s="46">
        <v>0.18345768853153596</v>
      </c>
      <c r="AL2289" s="45">
        <v>0.18345768853153596</v>
      </c>
      <c r="AM2289" s="45">
        <v>1.8010894903404482E-3</v>
      </c>
      <c r="AN2289" s="45">
        <v>4.703764440331196E-3</v>
      </c>
      <c r="AO2289" s="45">
        <v>8.9869696397880776E-3</v>
      </c>
      <c r="AP2289" s="45">
        <v>1.4853832189563418E-2</v>
      </c>
      <c r="AQ2289" s="45">
        <v>2.2394189875605656E-2</v>
      </c>
      <c r="AR2289" s="45">
        <v>3.1571721982025056E-2</v>
      </c>
      <c r="AS2289" s="45">
        <v>4.2237341140505466E-2</v>
      </c>
      <c r="AT2289" s="45">
        <v>5.4162120099626274E-2</v>
      </c>
      <c r="AU2289" s="45">
        <v>6.707824978971727E-2</v>
      </c>
      <c r="AV2289" s="45">
        <v>8.0717234905978513E-2</v>
      </c>
      <c r="AW2289" s="45">
        <v>9.4838016093426888E-2</v>
      </c>
      <c r="AX2289" s="45">
        <v>0.10924245869746797</v>
      </c>
      <c r="AY2289" s="45">
        <v>0.12377954540848993</v>
      </c>
      <c r="AZ2289" s="45">
        <v>0.13899296347590617</v>
      </c>
      <c r="BA2289" s="45">
        <v>0.15410836589035337</v>
      </c>
      <c r="BB2289" s="45">
        <v>0.16908221916964289</v>
      </c>
      <c r="BC2289" s="45">
        <v>0.18345768853153596</v>
      </c>
      <c r="BD2289" s="45">
        <v>0.18345768853153596</v>
      </c>
      <c r="BE2289" s="45">
        <v>0.18345768853153596</v>
      </c>
      <c r="BF2289" s="45">
        <v>0.18345768853153596</v>
      </c>
    </row>
    <row r="2290" spans="1:58" ht="13.5" thickBot="1" x14ac:dyDescent="0.25">
      <c r="A2290" s="6" t="s">
        <v>1350</v>
      </c>
      <c r="B2290" s="6" t="s">
        <v>1350</v>
      </c>
      <c r="C2290" s="6" t="s">
        <v>916</v>
      </c>
      <c r="D2290" s="6" t="s">
        <v>1350</v>
      </c>
      <c r="E2290" s="6">
        <v>2.627187603230408</v>
      </c>
      <c r="F2290" s="6" t="s">
        <v>622</v>
      </c>
      <c r="G2290" s="21" t="s">
        <v>1305</v>
      </c>
      <c r="H2290" s="21" t="s">
        <v>1174</v>
      </c>
      <c r="I2290" s="21" t="s">
        <v>1160</v>
      </c>
      <c r="J2290" s="21" t="s">
        <v>849</v>
      </c>
      <c r="K2290" s="21" t="s">
        <v>850</v>
      </c>
      <c r="L2290" s="21" t="s">
        <v>936</v>
      </c>
      <c r="M2290" s="3">
        <v>-1.0259568068526927</v>
      </c>
      <c r="N2290" s="3">
        <v>2.627187603230408</v>
      </c>
      <c r="O2290" s="21" t="s">
        <v>1508</v>
      </c>
      <c r="P2290" s="21" t="s">
        <v>1509</v>
      </c>
      <c r="Q2290" s="46">
        <v>8.9535469706819807E-3</v>
      </c>
      <c r="R2290" s="46">
        <v>1.4602829834285732E-2</v>
      </c>
      <c r="S2290" s="46">
        <v>2.1769624948571337E-2</v>
      </c>
      <c r="T2290" s="46">
        <v>3.010158157395084E-2</v>
      </c>
      <c r="U2290" s="46">
        <v>3.9039163464247947E-2</v>
      </c>
      <c r="V2290" s="46">
        <v>4.7936593054099988E-2</v>
      </c>
      <c r="W2290" s="46">
        <v>5.6196099674090352E-2</v>
      </c>
      <c r="X2290" s="46">
        <v>6.3374203348893515E-2</v>
      </c>
      <c r="Y2290" s="46">
        <v>6.9233095494656921E-2</v>
      </c>
      <c r="Z2290" s="46">
        <v>7.3734883769733389E-2</v>
      </c>
      <c r="AA2290" s="46">
        <v>7.6993251651199149E-2</v>
      </c>
      <c r="AB2290" s="46">
        <v>7.9211026494382789E-2</v>
      </c>
      <c r="AC2290" s="46">
        <v>8.0621894953813847E-2</v>
      </c>
      <c r="AD2290" s="46">
        <v>9.3490258287376712E-2</v>
      </c>
      <c r="AE2290" s="46">
        <v>9.2601800358468531E-2</v>
      </c>
      <c r="AF2290" s="46">
        <v>9.1555263913910043E-2</v>
      </c>
      <c r="AG2290" s="46">
        <v>9.0292429019193057E-2</v>
      </c>
      <c r="AH2290" s="46">
        <v>8.891376458687926E-2</v>
      </c>
      <c r="AI2290" s="46">
        <v>8.7742551205451005E-2</v>
      </c>
      <c r="AJ2290" s="46">
        <v>8.6622633526575912E-2</v>
      </c>
      <c r="AK2290" s="46">
        <v>1.1194136868632316</v>
      </c>
      <c r="AL2290" s="45">
        <v>1.1194136868632316</v>
      </c>
      <c r="AM2290" s="45">
        <v>8.9535469706819807E-3</v>
      </c>
      <c r="AN2290" s="45">
        <v>2.3556376804967714E-2</v>
      </c>
      <c r="AO2290" s="45">
        <v>4.5326001753539055E-2</v>
      </c>
      <c r="AP2290" s="45">
        <v>7.5427583327489889E-2</v>
      </c>
      <c r="AQ2290" s="45">
        <v>0.11446674679173784</v>
      </c>
      <c r="AR2290" s="45">
        <v>0.16240333984583782</v>
      </c>
      <c r="AS2290" s="45">
        <v>0.21859943951992816</v>
      </c>
      <c r="AT2290" s="45">
        <v>0.28197364286882165</v>
      </c>
      <c r="AU2290" s="45">
        <v>0.3512067383634786</v>
      </c>
      <c r="AV2290" s="45">
        <v>0.42494162213321196</v>
      </c>
      <c r="AW2290" s="45">
        <v>0.50193487378441115</v>
      </c>
      <c r="AX2290" s="45">
        <v>0.58114590027879398</v>
      </c>
      <c r="AY2290" s="45">
        <v>0.66176779523260787</v>
      </c>
      <c r="AZ2290" s="45">
        <v>0.75525805351998454</v>
      </c>
      <c r="BA2290" s="45">
        <v>0.84785985387845308</v>
      </c>
      <c r="BB2290" s="45">
        <v>0.93941511779236309</v>
      </c>
      <c r="BC2290" s="45">
        <v>1.0297075468115562</v>
      </c>
      <c r="BD2290" s="45">
        <v>1.1186213113984353</v>
      </c>
      <c r="BE2290" s="45">
        <v>1.1194136868632316</v>
      </c>
      <c r="BF2290" s="45">
        <v>1.1194136868632316</v>
      </c>
    </row>
    <row r="2291" spans="1:58" ht="13.5" thickBot="1" x14ac:dyDescent="0.25">
      <c r="A2291" s="6" t="s">
        <v>1141</v>
      </c>
      <c r="B2291" s="6" t="s">
        <v>1350</v>
      </c>
      <c r="C2291" s="6" t="s">
        <v>916</v>
      </c>
      <c r="D2291" s="6" t="s">
        <v>1141</v>
      </c>
      <c r="E2291" s="6">
        <v>6.7201167412622862</v>
      </c>
      <c r="F2291" s="6" t="s">
        <v>622</v>
      </c>
      <c r="G2291" s="21" t="s">
        <v>1305</v>
      </c>
      <c r="H2291" s="21" t="s">
        <v>1174</v>
      </c>
      <c r="I2291" s="21" t="s">
        <v>1160</v>
      </c>
      <c r="J2291" s="21" t="s">
        <v>849</v>
      </c>
      <c r="K2291" s="21" t="s">
        <v>854</v>
      </c>
      <c r="L2291" s="21" t="s">
        <v>937</v>
      </c>
      <c r="M2291" s="3">
        <v>1.1484763893038084</v>
      </c>
      <c r="N2291" s="3">
        <v>6.7201167412622862</v>
      </c>
      <c r="O2291" s="21" t="s">
        <v>1508</v>
      </c>
      <c r="P2291" s="21" t="s">
        <v>1509</v>
      </c>
      <c r="Q2291" s="46">
        <v>1.4095261166407475E-3</v>
      </c>
      <c r="R2291" s="46">
        <v>2.2716229105070539E-3</v>
      </c>
      <c r="S2291" s="46">
        <v>3.3520208873267744E-3</v>
      </c>
      <c r="T2291" s="46">
        <v>4.5913853981163046E-3</v>
      </c>
      <c r="U2291" s="46">
        <v>5.9010566350483386E-3</v>
      </c>
      <c r="V2291" s="46">
        <v>7.1823034111769277E-3</v>
      </c>
      <c r="W2291" s="46">
        <v>8.3468749524380267E-3</v>
      </c>
      <c r="X2291" s="46">
        <v>9.3322888552704233E-3</v>
      </c>
      <c r="Y2291" s="46">
        <v>1.0108116349432992E-2</v>
      </c>
      <c r="Z2291" s="46">
        <v>1.0673820389796838E-2</v>
      </c>
      <c r="AA2291" s="46">
        <v>1.1050872251392448E-2</v>
      </c>
      <c r="AB2291" s="46">
        <v>1.1272864649391038E-2</v>
      </c>
      <c r="AC2291" s="46">
        <v>1.1376671447448972E-2</v>
      </c>
      <c r="AD2291" s="46">
        <v>1.1905965919185982E-2</v>
      </c>
      <c r="AE2291" s="46">
        <v>1.1829259223910463E-2</v>
      </c>
      <c r="AF2291" s="46">
        <v>1.1718483383030418E-2</v>
      </c>
      <c r="AG2291" s="46">
        <v>1.1553112224680596E-2</v>
      </c>
      <c r="AH2291" s="46">
        <v>1.1385813715816623E-2</v>
      </c>
      <c r="AI2291" s="46">
        <v>1.1218345595085041E-2</v>
      </c>
      <c r="AJ2291" s="46">
        <v>1.1054125877225486E-2</v>
      </c>
      <c r="AK2291" s="46">
        <v>0.14357332307505968</v>
      </c>
      <c r="AL2291" s="45">
        <v>0.14357332307505968</v>
      </c>
      <c r="AM2291" s="45">
        <v>1.4095261166407475E-3</v>
      </c>
      <c r="AN2291" s="45">
        <v>3.6811490271478012E-3</v>
      </c>
      <c r="AO2291" s="45">
        <v>7.0331699144745756E-3</v>
      </c>
      <c r="AP2291" s="45">
        <v>1.162455531259088E-2</v>
      </c>
      <c r="AQ2291" s="45">
        <v>1.7525611947639221E-2</v>
      </c>
      <c r="AR2291" s="45">
        <v>2.4707915358816147E-2</v>
      </c>
      <c r="AS2291" s="45">
        <v>3.3054790311254176E-2</v>
      </c>
      <c r="AT2291" s="45">
        <v>4.2387079166524601E-2</v>
      </c>
      <c r="AU2291" s="45">
        <v>5.2495195515957591E-2</v>
      </c>
      <c r="AV2291" s="45">
        <v>6.3169015905754425E-2</v>
      </c>
      <c r="AW2291" s="45">
        <v>7.4219888157146877E-2</v>
      </c>
      <c r="AX2291" s="45">
        <v>8.5492752806537911E-2</v>
      </c>
      <c r="AY2291" s="45">
        <v>9.6869424253986883E-2</v>
      </c>
      <c r="AZ2291" s="45">
        <v>0.10877539017317286</v>
      </c>
      <c r="BA2291" s="45">
        <v>0.12060464939708333</v>
      </c>
      <c r="BB2291" s="45">
        <v>0.13232313278011376</v>
      </c>
      <c r="BC2291" s="45">
        <v>0.14357332307505968</v>
      </c>
      <c r="BD2291" s="45">
        <v>0.14357332307505968</v>
      </c>
      <c r="BE2291" s="45">
        <v>0.14357332307505968</v>
      </c>
      <c r="BF2291" s="45">
        <v>0.14357332307505968</v>
      </c>
    </row>
    <row r="2292" spans="1:58" ht="13.5" thickBot="1" x14ac:dyDescent="0.25">
      <c r="A2292" s="6" t="s">
        <v>1141</v>
      </c>
      <c r="B2292" s="6" t="s">
        <v>1350</v>
      </c>
      <c r="C2292" s="6" t="s">
        <v>916</v>
      </c>
      <c r="D2292" s="6" t="s">
        <v>1141</v>
      </c>
      <c r="E2292" s="6">
        <v>7.0056343787812612</v>
      </c>
      <c r="F2292" s="6" t="s">
        <v>622</v>
      </c>
      <c r="G2292" s="21" t="s">
        <v>1305</v>
      </c>
      <c r="H2292" s="21" t="s">
        <v>1174</v>
      </c>
      <c r="I2292" s="21" t="s">
        <v>1160</v>
      </c>
      <c r="J2292" s="21" t="s">
        <v>849</v>
      </c>
      <c r="K2292" s="21" t="s">
        <v>850</v>
      </c>
      <c r="L2292" s="21" t="s">
        <v>938</v>
      </c>
      <c r="M2292" s="3">
        <v>1.2604416632064062</v>
      </c>
      <c r="N2292" s="3">
        <v>7.0056343787812612</v>
      </c>
      <c r="O2292" s="21" t="s">
        <v>1508</v>
      </c>
      <c r="P2292" s="21" t="s">
        <v>1509</v>
      </c>
      <c r="Q2292" s="46">
        <v>1.5811873586532323E-2</v>
      </c>
      <c r="R2292" s="46">
        <v>2.5788450108257102E-2</v>
      </c>
      <c r="S2292" s="46">
        <v>3.8444937949190357E-2</v>
      </c>
      <c r="T2292" s="46">
        <v>5.3159089259320405E-2</v>
      </c>
      <c r="U2292" s="46">
        <v>6.8942768675020652E-2</v>
      </c>
      <c r="V2292" s="46">
        <v>8.4655539533372084E-2</v>
      </c>
      <c r="W2292" s="46">
        <v>9.9241744865186735E-2</v>
      </c>
      <c r="X2292" s="46">
        <v>0.11191820350986235</v>
      </c>
      <c r="Y2292" s="46">
        <v>0.12226494790839894</v>
      </c>
      <c r="Z2292" s="46">
        <v>0.13021506056787616</v>
      </c>
      <c r="AA2292" s="46">
        <v>0.13596930536145985</v>
      </c>
      <c r="AB2292" s="46">
        <v>0.13988587335162478</v>
      </c>
      <c r="AC2292" s="46">
        <v>0.14237745281178707</v>
      </c>
      <c r="AD2292" s="46">
        <v>0.16510285258487445</v>
      </c>
      <c r="AE2292" s="46">
        <v>0.16353384484918615</v>
      </c>
      <c r="AF2292" s="46">
        <v>0.16168567205026718</v>
      </c>
      <c r="AG2292" s="46">
        <v>0.15945551837136088</v>
      </c>
      <c r="AH2292" s="46">
        <v>0.15702081089806846</v>
      </c>
      <c r="AI2292" s="46">
        <v>0.15495245988693973</v>
      </c>
      <c r="AJ2292" s="46">
        <v>0.15297469656881793</v>
      </c>
      <c r="AK2292" s="46">
        <v>1.9768732733154248</v>
      </c>
      <c r="AL2292" s="45">
        <v>1.9768732733154248</v>
      </c>
      <c r="AM2292" s="45">
        <v>1.5811873586532323E-2</v>
      </c>
      <c r="AN2292" s="45">
        <v>4.1600323694789429E-2</v>
      </c>
      <c r="AO2292" s="45">
        <v>8.0045261643979793E-2</v>
      </c>
      <c r="AP2292" s="45">
        <v>0.13320435090330018</v>
      </c>
      <c r="AQ2292" s="45">
        <v>0.20214711957832082</v>
      </c>
      <c r="AR2292" s="45">
        <v>0.28680265911169289</v>
      </c>
      <c r="AS2292" s="45">
        <v>0.38604440397687961</v>
      </c>
      <c r="AT2292" s="45">
        <v>0.49796260748674198</v>
      </c>
      <c r="AU2292" s="45">
        <v>0.62022755539514096</v>
      </c>
      <c r="AV2292" s="45">
        <v>0.75044261596301709</v>
      </c>
      <c r="AW2292" s="45">
        <v>0.88641192132447699</v>
      </c>
      <c r="AX2292" s="45">
        <v>1.0262977946761018</v>
      </c>
      <c r="AY2292" s="45">
        <v>1.168675247487889</v>
      </c>
      <c r="AZ2292" s="45">
        <v>1.3337781000727635</v>
      </c>
      <c r="BA2292" s="45">
        <v>1.4973119449219496</v>
      </c>
      <c r="BB2292" s="45">
        <v>1.6589976169722167</v>
      </c>
      <c r="BC2292" s="45">
        <v>1.8184531353435776</v>
      </c>
      <c r="BD2292" s="45">
        <v>1.975473946241646</v>
      </c>
      <c r="BE2292" s="45">
        <v>1.9768732733154248</v>
      </c>
      <c r="BF2292" s="45">
        <v>1.9768732733154248</v>
      </c>
    </row>
    <row r="2293" spans="1:58" ht="13.5" thickBot="1" x14ac:dyDescent="0.25">
      <c r="A2293" s="6" t="s">
        <v>1141</v>
      </c>
      <c r="B2293" s="6" t="s">
        <v>1350</v>
      </c>
      <c r="C2293" s="6" t="s">
        <v>916</v>
      </c>
      <c r="D2293" s="6" t="s">
        <v>1141</v>
      </c>
      <c r="E2293" s="6">
        <v>8.5957561406593541</v>
      </c>
      <c r="F2293" s="6" t="s">
        <v>622</v>
      </c>
      <c r="G2293" s="21" t="s">
        <v>1305</v>
      </c>
      <c r="H2293" s="21" t="s">
        <v>1174</v>
      </c>
      <c r="I2293" s="21" t="s">
        <v>1160</v>
      </c>
      <c r="J2293" s="21" t="s">
        <v>849</v>
      </c>
      <c r="K2293" s="21" t="s">
        <v>854</v>
      </c>
      <c r="L2293" s="21" t="s">
        <v>939</v>
      </c>
      <c r="M2293" s="3">
        <v>2.2666891990963154</v>
      </c>
      <c r="N2293" s="3">
        <v>8.5957561406593541</v>
      </c>
      <c r="O2293" s="21" t="s">
        <v>1508</v>
      </c>
      <c r="P2293" s="21" t="s">
        <v>1509</v>
      </c>
      <c r="Q2293" s="46">
        <v>6.5439573791544114E-3</v>
      </c>
      <c r="R2293" s="46">
        <v>1.0546383874955665E-2</v>
      </c>
      <c r="S2293" s="46">
        <v>1.5562309603017134E-2</v>
      </c>
      <c r="T2293" s="46">
        <v>2.1316263673178126E-2</v>
      </c>
      <c r="U2293" s="46">
        <v>2.7396628310630285E-2</v>
      </c>
      <c r="V2293" s="46">
        <v>3.3345027702581007E-2</v>
      </c>
      <c r="W2293" s="46">
        <v>3.8751743080903553E-2</v>
      </c>
      <c r="X2293" s="46">
        <v>4.3326689585853603E-2</v>
      </c>
      <c r="Y2293" s="46">
        <v>4.6928596634923214E-2</v>
      </c>
      <c r="Z2293" s="46">
        <v>4.9554970907561099E-2</v>
      </c>
      <c r="AA2293" s="46">
        <v>5.1305496337975237E-2</v>
      </c>
      <c r="AB2293" s="46">
        <v>5.2336132644637823E-2</v>
      </c>
      <c r="AC2293" s="46">
        <v>5.2818072818812498E-2</v>
      </c>
      <c r="AD2293" s="46">
        <v>5.527540966640767E-2</v>
      </c>
      <c r="AE2293" s="46">
        <v>5.4919286187280446E-2</v>
      </c>
      <c r="AF2293" s="46">
        <v>5.4404991082847305E-2</v>
      </c>
      <c r="AG2293" s="46">
        <v>5.3637228216160071E-2</v>
      </c>
      <c r="AH2293" s="46">
        <v>5.2860517306956685E-2</v>
      </c>
      <c r="AI2293" s="46">
        <v>5.2083018946694766E-2</v>
      </c>
      <c r="AJ2293" s="46">
        <v>5.1320601832316744E-2</v>
      </c>
      <c r="AK2293" s="46">
        <v>0.66656282270661993</v>
      </c>
      <c r="AL2293" s="45">
        <v>0.66656282270661993</v>
      </c>
      <c r="AM2293" s="45">
        <v>6.5439573791544114E-3</v>
      </c>
      <c r="AN2293" s="45">
        <v>1.7090341254110075E-2</v>
      </c>
      <c r="AO2293" s="45">
        <v>3.2652650857127208E-2</v>
      </c>
      <c r="AP2293" s="45">
        <v>5.3968914530305334E-2</v>
      </c>
      <c r="AQ2293" s="45">
        <v>8.1365542840935612E-2</v>
      </c>
      <c r="AR2293" s="45">
        <v>0.11471057054351662</v>
      </c>
      <c r="AS2293" s="45">
        <v>0.15346231362442017</v>
      </c>
      <c r="AT2293" s="45">
        <v>0.19678900321027376</v>
      </c>
      <c r="AU2293" s="45">
        <v>0.24371759984519697</v>
      </c>
      <c r="AV2293" s="45">
        <v>0.29327257075275809</v>
      </c>
      <c r="AW2293" s="45">
        <v>0.34457806709073335</v>
      </c>
      <c r="AX2293" s="45">
        <v>0.39691419973537118</v>
      </c>
      <c r="AY2293" s="45">
        <v>0.44973227255418369</v>
      </c>
      <c r="AZ2293" s="45">
        <v>0.50500768222059134</v>
      </c>
      <c r="BA2293" s="45">
        <v>0.55992696840787182</v>
      </c>
      <c r="BB2293" s="45">
        <v>0.61433195949071917</v>
      </c>
      <c r="BC2293" s="45">
        <v>0.66656282270661993</v>
      </c>
      <c r="BD2293" s="45">
        <v>0.66656282270661993</v>
      </c>
      <c r="BE2293" s="45">
        <v>0.66656282270661993</v>
      </c>
      <c r="BF2293" s="45">
        <v>0.66656282270661993</v>
      </c>
    </row>
    <row r="2294" spans="1:58" ht="13.5" thickBot="1" x14ac:dyDescent="0.25">
      <c r="A2294" s="6" t="s">
        <v>1141</v>
      </c>
      <c r="B2294" s="6" t="s">
        <v>1350</v>
      </c>
      <c r="C2294" s="6" t="s">
        <v>916</v>
      </c>
      <c r="D2294" s="6" t="s">
        <v>1141</v>
      </c>
      <c r="E2294" s="6">
        <v>8.9463385496908945</v>
      </c>
      <c r="F2294" s="6" t="s">
        <v>622</v>
      </c>
      <c r="G2294" s="21" t="s">
        <v>1305</v>
      </c>
      <c r="H2294" s="21" t="s">
        <v>1174</v>
      </c>
      <c r="I2294" s="21" t="s">
        <v>1160</v>
      </c>
      <c r="J2294" s="21" t="s">
        <v>849</v>
      </c>
      <c r="K2294" s="21" t="s">
        <v>850</v>
      </c>
      <c r="L2294" s="21" t="s">
        <v>940</v>
      </c>
      <c r="M2294" s="3">
        <v>2.4152212310260377</v>
      </c>
      <c r="N2294" s="3">
        <v>8.9463385496908945</v>
      </c>
      <c r="O2294" s="21" t="s">
        <v>1508</v>
      </c>
      <c r="P2294" s="21" t="s">
        <v>1509</v>
      </c>
      <c r="Q2294" s="46">
        <v>1.4469498006411086E-3</v>
      </c>
      <c r="R2294" s="46">
        <v>2.3599096298599484E-3</v>
      </c>
      <c r="S2294" s="46">
        <v>3.5181090334937631E-3</v>
      </c>
      <c r="T2294" s="46">
        <v>4.864605904233355E-3</v>
      </c>
      <c r="U2294" s="46">
        <v>6.3089756469425903E-3</v>
      </c>
      <c r="V2294" s="46">
        <v>7.7468565240308021E-3</v>
      </c>
      <c r="W2294" s="46">
        <v>9.0816450158231962E-3</v>
      </c>
      <c r="X2294" s="46">
        <v>1.0241671954336768E-2</v>
      </c>
      <c r="Y2294" s="46">
        <v>1.1188505968839557E-2</v>
      </c>
      <c r="Z2294" s="46">
        <v>1.1916023417341224E-2</v>
      </c>
      <c r="AA2294" s="46">
        <v>1.2442596268518563E-2</v>
      </c>
      <c r="AB2294" s="46">
        <v>1.2801002705399859E-2</v>
      </c>
      <c r="AC2294" s="46">
        <v>1.3029007968876922E-2</v>
      </c>
      <c r="AD2294" s="46">
        <v>1.5108616845788627E-2</v>
      </c>
      <c r="AE2294" s="46">
        <v>1.4965036427065051E-2</v>
      </c>
      <c r="AF2294" s="46">
        <v>1.4795909520736641E-2</v>
      </c>
      <c r="AG2294" s="46">
        <v>1.4591827417282372E-2</v>
      </c>
      <c r="AH2294" s="46">
        <v>1.4369026528202376E-2</v>
      </c>
      <c r="AI2294" s="46">
        <v>1.4179751040586684E-2</v>
      </c>
      <c r="AJ2294" s="46">
        <v>1.3998765262828563E-2</v>
      </c>
      <c r="AK2294" s="46">
        <v>0.18090432946243964</v>
      </c>
      <c r="AL2294" s="45">
        <v>0.18090432946243964</v>
      </c>
      <c r="AM2294" s="45">
        <v>1.4469498006411086E-3</v>
      </c>
      <c r="AN2294" s="45">
        <v>3.8068594305010568E-3</v>
      </c>
      <c r="AO2294" s="45">
        <v>7.3249684639948194E-3</v>
      </c>
      <c r="AP2294" s="45">
        <v>1.2189574368228175E-2</v>
      </c>
      <c r="AQ2294" s="45">
        <v>1.8498550015170766E-2</v>
      </c>
      <c r="AR2294" s="45">
        <v>2.6245406539201568E-2</v>
      </c>
      <c r="AS2294" s="45">
        <v>3.532705155502476E-2</v>
      </c>
      <c r="AT2294" s="45">
        <v>4.5568723509361531E-2</v>
      </c>
      <c r="AU2294" s="45">
        <v>5.6757229478201089E-2</v>
      </c>
      <c r="AV2294" s="45">
        <v>6.8673252895542311E-2</v>
      </c>
      <c r="AW2294" s="45">
        <v>8.111584916406088E-2</v>
      </c>
      <c r="AX2294" s="45">
        <v>9.3916851869460735E-2</v>
      </c>
      <c r="AY2294" s="45">
        <v>0.10694585983833765</v>
      </c>
      <c r="AZ2294" s="45">
        <v>0.12205447668412628</v>
      </c>
      <c r="BA2294" s="45">
        <v>0.13701951311119132</v>
      </c>
      <c r="BB2294" s="45">
        <v>0.15181542263192796</v>
      </c>
      <c r="BC2294" s="45">
        <v>0.16640725004921034</v>
      </c>
      <c r="BD2294" s="45">
        <v>0.18077627657741271</v>
      </c>
      <c r="BE2294" s="45">
        <v>0.18090432946243964</v>
      </c>
      <c r="BF2294" s="45">
        <v>0.18090432946243964</v>
      </c>
    </row>
    <row r="2295" spans="1:58" ht="13.5" thickBot="1" x14ac:dyDescent="0.25">
      <c r="A2295" s="6" t="s">
        <v>1358</v>
      </c>
      <c r="B2295" s="6" t="s">
        <v>1144</v>
      </c>
      <c r="C2295" s="6" t="s">
        <v>941</v>
      </c>
      <c r="D2295" s="6" t="s">
        <v>1358</v>
      </c>
      <c r="E2295" s="6">
        <v>103.97254500306313</v>
      </c>
      <c r="F2295" s="6" t="s">
        <v>314</v>
      </c>
      <c r="G2295" s="21" t="s">
        <v>1305</v>
      </c>
      <c r="H2295" s="21" t="s">
        <v>1172</v>
      </c>
      <c r="I2295" s="21" t="s">
        <v>1160</v>
      </c>
      <c r="J2295" s="21" t="s">
        <v>849</v>
      </c>
      <c r="K2295" s="21" t="s">
        <v>850</v>
      </c>
      <c r="L2295" s="21" t="s">
        <v>942</v>
      </c>
      <c r="M2295" s="3">
        <v>67.87801223919611</v>
      </c>
      <c r="N2295" s="3">
        <v>103.97254500306313</v>
      </c>
      <c r="O2295" s="21" t="s">
        <v>1500</v>
      </c>
      <c r="P2295" s="21">
        <v>0</v>
      </c>
      <c r="Q2295" s="46">
        <v>1.3020581530010459E-2</v>
      </c>
      <c r="R2295" s="46">
        <v>2.3963884525333681E-2</v>
      </c>
      <c r="S2295" s="46">
        <v>3.8614626891009585E-2</v>
      </c>
      <c r="T2295" s="46">
        <v>5.8397432249732609E-2</v>
      </c>
      <c r="U2295" s="46">
        <v>8.1456169911246767E-2</v>
      </c>
      <c r="V2295" s="46">
        <v>0.11061976843451021</v>
      </c>
      <c r="W2295" s="46">
        <v>0.14294367008954981</v>
      </c>
      <c r="X2295" s="46">
        <v>0.1732953084418577</v>
      </c>
      <c r="Y2295" s="46">
        <v>0.20022759757723277</v>
      </c>
      <c r="Z2295" s="46">
        <v>0.23044996045711244</v>
      </c>
      <c r="AA2295" s="46">
        <v>0.25983025392401177</v>
      </c>
      <c r="AB2295" s="46">
        <v>0.27945426626664649</v>
      </c>
      <c r="AC2295" s="46">
        <v>0.2835779462311605</v>
      </c>
      <c r="AD2295" s="46">
        <v>0.2920099152903734</v>
      </c>
      <c r="AE2295" s="46">
        <v>0.29826925256931375</v>
      </c>
      <c r="AF2295" s="46">
        <v>0.30224360504900555</v>
      </c>
      <c r="AG2295" s="46">
        <v>0.30308243360295178</v>
      </c>
      <c r="AH2295" s="46">
        <v>0.30392647809497553</v>
      </c>
      <c r="AI2295" s="46">
        <v>0.30477578200535116</v>
      </c>
      <c r="AJ2295" s="46">
        <v>0.30563038919470842</v>
      </c>
      <c r="AK2295" s="46">
        <v>4.0057893223360939</v>
      </c>
      <c r="AL2295" s="45">
        <v>4.0057893223360939</v>
      </c>
      <c r="AM2295" s="45">
        <v>1.3020581530010459E-2</v>
      </c>
      <c r="AN2295" s="45">
        <v>3.698446605534414E-2</v>
      </c>
      <c r="AO2295" s="45">
        <v>7.5599092946353724E-2</v>
      </c>
      <c r="AP2295" s="45">
        <v>0.13399652519608635</v>
      </c>
      <c r="AQ2295" s="45">
        <v>0.21545269510733311</v>
      </c>
      <c r="AR2295" s="45">
        <v>0.32607246354184333</v>
      </c>
      <c r="AS2295" s="45">
        <v>0.46901613363139316</v>
      </c>
      <c r="AT2295" s="45">
        <v>0.64231144207325086</v>
      </c>
      <c r="AU2295" s="45">
        <v>0.8425390396504836</v>
      </c>
      <c r="AV2295" s="45">
        <v>1.0729890001075961</v>
      </c>
      <c r="AW2295" s="45">
        <v>1.3328192540316079</v>
      </c>
      <c r="AX2295" s="45">
        <v>1.6122735202982543</v>
      </c>
      <c r="AY2295" s="45">
        <v>1.8958514665294148</v>
      </c>
      <c r="AZ2295" s="45">
        <v>2.1878613818197881</v>
      </c>
      <c r="BA2295" s="45">
        <v>2.4861306343891019</v>
      </c>
      <c r="BB2295" s="45">
        <v>2.7883742394381072</v>
      </c>
      <c r="BC2295" s="45">
        <v>3.0914566730410589</v>
      </c>
      <c r="BD2295" s="45">
        <v>3.3953831511360342</v>
      </c>
      <c r="BE2295" s="45">
        <v>3.7001589331413856</v>
      </c>
      <c r="BF2295" s="45">
        <v>4.0057893223360939</v>
      </c>
    </row>
    <row r="2296" spans="1:58" ht="13.5" thickBot="1" x14ac:dyDescent="0.25">
      <c r="A2296" s="6" t="s">
        <v>1358</v>
      </c>
      <c r="B2296" s="6" t="s">
        <v>1144</v>
      </c>
      <c r="C2296" s="6" t="s">
        <v>941</v>
      </c>
      <c r="D2296" s="6" t="s">
        <v>1358</v>
      </c>
      <c r="E2296" s="6">
        <v>100.61635304522285</v>
      </c>
      <c r="F2296" s="6" t="s">
        <v>314</v>
      </c>
      <c r="G2296" s="21" t="s">
        <v>1305</v>
      </c>
      <c r="H2296" s="21" t="s">
        <v>1172</v>
      </c>
      <c r="I2296" s="21" t="s">
        <v>1160</v>
      </c>
      <c r="J2296" s="21" t="s">
        <v>849</v>
      </c>
      <c r="K2296" s="21" t="s">
        <v>850</v>
      </c>
      <c r="L2296" s="21" t="s">
        <v>943</v>
      </c>
      <c r="M2296" s="3">
        <v>65.686937289701859</v>
      </c>
      <c r="N2296" s="3">
        <v>100.61635304522285</v>
      </c>
      <c r="O2296" s="21" t="s">
        <v>1500</v>
      </c>
      <c r="P2296" s="21">
        <v>0</v>
      </c>
      <c r="Q2296" s="46">
        <v>2.2645786946581597E-4</v>
      </c>
      <c r="R2296" s="46">
        <v>4.1678708598567052E-4</v>
      </c>
      <c r="S2296" s="46">
        <v>6.7159720292066043E-4</v>
      </c>
      <c r="T2296" s="46">
        <v>1.0156657027236601E-3</v>
      </c>
      <c r="U2296" s="46">
        <v>1.4167102022617289E-3</v>
      </c>
      <c r="V2296" s="46">
        <v>1.9239322777360613E-3</v>
      </c>
      <c r="W2296" s="46">
        <v>2.4861192956316391E-3</v>
      </c>
      <c r="X2296" s="46">
        <v>3.0140041170751775E-3</v>
      </c>
      <c r="Y2296" s="46">
        <v>3.4824185886851476E-3</v>
      </c>
      <c r="Z2296" s="46">
        <v>4.008055012237023E-3</v>
      </c>
      <c r="AA2296" s="46">
        <v>4.5190459113346858E-3</v>
      </c>
      <c r="AB2296" s="46">
        <v>4.8603526352502934E-3</v>
      </c>
      <c r="AC2296" s="46">
        <v>4.9320729172492479E-3</v>
      </c>
      <c r="AD2296" s="46">
        <v>5.0787242587542287E-3</v>
      </c>
      <c r="AE2296" s="46">
        <v>5.187588534991793E-3</v>
      </c>
      <c r="AF2296" s="46">
        <v>5.2567116684695695E-3</v>
      </c>
      <c r="AG2296" s="46">
        <v>5.2713008269288852E-3</v>
      </c>
      <c r="AH2296" s="46">
        <v>5.2859807025517607E-3</v>
      </c>
      <c r="AI2296" s="46">
        <v>5.300752051560202E-3</v>
      </c>
      <c r="AJ2296" s="46">
        <v>5.3156156367914729E-3</v>
      </c>
      <c r="AK2296" s="46">
        <v>6.9669892498604724E-2</v>
      </c>
      <c r="AL2296" s="45">
        <v>6.9669892498604738E-2</v>
      </c>
      <c r="AM2296" s="45">
        <v>2.2645786946581597E-4</v>
      </c>
      <c r="AN2296" s="45">
        <v>6.4324495545148644E-4</v>
      </c>
      <c r="AO2296" s="45">
        <v>1.3148421583721469E-3</v>
      </c>
      <c r="AP2296" s="45">
        <v>2.330507861095807E-3</v>
      </c>
      <c r="AQ2296" s="45">
        <v>3.7472180633575359E-3</v>
      </c>
      <c r="AR2296" s="45">
        <v>5.6711503410935976E-3</v>
      </c>
      <c r="AS2296" s="45">
        <v>8.1572696367252367E-3</v>
      </c>
      <c r="AT2296" s="45">
        <v>1.1171273753800413E-2</v>
      </c>
      <c r="AU2296" s="45">
        <v>1.465369234248556E-2</v>
      </c>
      <c r="AV2296" s="45">
        <v>1.8661747354722584E-2</v>
      </c>
      <c r="AW2296" s="45">
        <v>2.3180793266057272E-2</v>
      </c>
      <c r="AX2296" s="45">
        <v>2.8041145901307567E-2</v>
      </c>
      <c r="AY2296" s="45">
        <v>3.2973218818556818E-2</v>
      </c>
      <c r="AZ2296" s="45">
        <v>3.8051943077311044E-2</v>
      </c>
      <c r="BA2296" s="45">
        <v>4.3239531612302838E-2</v>
      </c>
      <c r="BB2296" s="45">
        <v>4.8496243280772407E-2</v>
      </c>
      <c r="BC2296" s="45">
        <v>5.3767544107701293E-2</v>
      </c>
      <c r="BD2296" s="45">
        <v>5.9053524810253055E-2</v>
      </c>
      <c r="BE2296" s="45">
        <v>6.4354276861813262E-2</v>
      </c>
      <c r="BF2296" s="45">
        <v>6.9669892498604738E-2</v>
      </c>
    </row>
    <row r="2297" spans="1:58" ht="13.5" thickBot="1" x14ac:dyDescent="0.25">
      <c r="A2297" s="6" t="s">
        <v>1140</v>
      </c>
      <c r="B2297" s="6" t="s">
        <v>1356</v>
      </c>
      <c r="C2297" s="6" t="s">
        <v>941</v>
      </c>
      <c r="D2297" s="6" t="s">
        <v>1140</v>
      </c>
      <c r="E2297" s="6">
        <v>97.059216427418178</v>
      </c>
      <c r="F2297" s="6" t="s">
        <v>314</v>
      </c>
      <c r="G2297" s="21" t="s">
        <v>1305</v>
      </c>
      <c r="H2297" s="21" t="s">
        <v>1172</v>
      </c>
      <c r="I2297" s="21" t="s">
        <v>1160</v>
      </c>
      <c r="J2297" s="21" t="s">
        <v>849</v>
      </c>
      <c r="K2297" s="21" t="s">
        <v>850</v>
      </c>
      <c r="L2297" s="21" t="s">
        <v>944</v>
      </c>
      <c r="M2297" s="3">
        <v>63.364676515256789</v>
      </c>
      <c r="N2297" s="3">
        <v>97.059216427418178</v>
      </c>
      <c r="O2297" s="21" t="s">
        <v>1500</v>
      </c>
      <c r="P2297" s="21">
        <v>0</v>
      </c>
      <c r="Q2297" s="46">
        <v>1.2247907243876175E-3</v>
      </c>
      <c r="R2297" s="46">
        <v>2.2541806922583034E-3</v>
      </c>
      <c r="S2297" s="46">
        <v>3.6323137129313171E-3</v>
      </c>
      <c r="T2297" s="46">
        <v>5.4931980712745777E-3</v>
      </c>
      <c r="U2297" s="46">
        <v>7.6622354478937506E-3</v>
      </c>
      <c r="V2297" s="46">
        <v>1.0405531120113148E-2</v>
      </c>
      <c r="W2297" s="46">
        <v>1.3446103066293975E-2</v>
      </c>
      <c r="X2297" s="46">
        <v>1.6301152592169056E-2</v>
      </c>
      <c r="Y2297" s="46">
        <v>1.8834558480646784E-2</v>
      </c>
      <c r="Z2297" s="46">
        <v>2.1677447612674931E-2</v>
      </c>
      <c r="AA2297" s="46">
        <v>2.4441126856578534E-2</v>
      </c>
      <c r="AB2297" s="46">
        <v>2.6287074231289054E-2</v>
      </c>
      <c r="AC2297" s="46">
        <v>2.6674971266397576E-2</v>
      </c>
      <c r="AD2297" s="46">
        <v>2.7468130732297327E-2</v>
      </c>
      <c r="AE2297" s="46">
        <v>2.8056919967431714E-2</v>
      </c>
      <c r="AF2297" s="46">
        <v>2.8430770401174171E-2</v>
      </c>
      <c r="AG2297" s="46">
        <v>2.8509675435473662E-2</v>
      </c>
      <c r="AH2297" s="46">
        <v>2.8589071110883289E-2</v>
      </c>
      <c r="AI2297" s="46">
        <v>2.8668961517407495E-2</v>
      </c>
      <c r="AJ2297" s="46">
        <v>2.8749350780829203E-2</v>
      </c>
      <c r="AK2297" s="46">
        <v>0.37680756382040553</v>
      </c>
      <c r="AL2297" s="45">
        <v>0.37680756382040548</v>
      </c>
      <c r="AM2297" s="45">
        <v>1.2247907243876175E-3</v>
      </c>
      <c r="AN2297" s="45">
        <v>3.4789714166459209E-3</v>
      </c>
      <c r="AO2297" s="45">
        <v>7.111285129577238E-3</v>
      </c>
      <c r="AP2297" s="45">
        <v>1.2604483200851816E-2</v>
      </c>
      <c r="AQ2297" s="45">
        <v>2.0266718648745567E-2</v>
      </c>
      <c r="AR2297" s="45">
        <v>3.0672249768858715E-2</v>
      </c>
      <c r="AS2297" s="45">
        <v>4.411835283515269E-2</v>
      </c>
      <c r="AT2297" s="45">
        <v>6.0419505427321746E-2</v>
      </c>
      <c r="AU2297" s="45">
        <v>7.9254063907968533E-2</v>
      </c>
      <c r="AV2297" s="45">
        <v>0.10093151152064346</v>
      </c>
      <c r="AW2297" s="45">
        <v>0.12537263837722198</v>
      </c>
      <c r="AX2297" s="45">
        <v>0.15165971260851105</v>
      </c>
      <c r="AY2297" s="45">
        <v>0.17833468387490864</v>
      </c>
      <c r="AZ2297" s="45">
        <v>0.20580281460720595</v>
      </c>
      <c r="BA2297" s="45">
        <v>0.23385973457463766</v>
      </c>
      <c r="BB2297" s="45">
        <v>0.26229050497581186</v>
      </c>
      <c r="BC2297" s="45">
        <v>0.29080018041128552</v>
      </c>
      <c r="BD2297" s="45">
        <v>0.31938925152216879</v>
      </c>
      <c r="BE2297" s="45">
        <v>0.34805821303957629</v>
      </c>
      <c r="BF2297" s="45">
        <v>0.37680756382040548</v>
      </c>
    </row>
    <row r="2298" spans="1:58" ht="13.5" thickBot="1" x14ac:dyDescent="0.25">
      <c r="A2298" s="6" t="s">
        <v>1357</v>
      </c>
      <c r="B2298" s="6" t="s">
        <v>1143</v>
      </c>
      <c r="C2298" s="6" t="s">
        <v>941</v>
      </c>
      <c r="D2298" s="6" t="s">
        <v>1357</v>
      </c>
      <c r="E2298" s="6">
        <v>70.235920571593155</v>
      </c>
      <c r="F2298" s="6" t="s">
        <v>314</v>
      </c>
      <c r="G2298" s="21" t="s">
        <v>1305</v>
      </c>
      <c r="H2298" s="21" t="s">
        <v>1172</v>
      </c>
      <c r="I2298" s="21" t="s">
        <v>1160</v>
      </c>
      <c r="J2298" s="21" t="s">
        <v>849</v>
      </c>
      <c r="K2298" s="21" t="s">
        <v>850</v>
      </c>
      <c r="L2298" s="21" t="s">
        <v>945</v>
      </c>
      <c r="M2298" s="3">
        <v>45.179764195552224</v>
      </c>
      <c r="N2298" s="3">
        <v>70.235920571593155</v>
      </c>
      <c r="O2298" s="21" t="s">
        <v>1500</v>
      </c>
      <c r="P2298" s="21">
        <v>0</v>
      </c>
      <c r="Q2298" s="46">
        <v>2.6086035099173591E-4</v>
      </c>
      <c r="R2298" s="46">
        <v>4.8010354330149126E-4</v>
      </c>
      <c r="S2298" s="46">
        <v>7.7362329024912592E-4</v>
      </c>
      <c r="T2298" s="46">
        <v>1.169961160227007E-3</v>
      </c>
      <c r="U2298" s="46">
        <v>1.6319305727255983E-3</v>
      </c>
      <c r="V2298" s="46">
        <v>2.216207590570474E-3</v>
      </c>
      <c r="W2298" s="46">
        <v>2.8637995826578813E-3</v>
      </c>
      <c r="X2298" s="46">
        <v>3.4718783397785649E-3</v>
      </c>
      <c r="Y2298" s="46">
        <v>4.0114522736057132E-3</v>
      </c>
      <c r="Z2298" s="46">
        <v>4.616941066135756E-3</v>
      </c>
      <c r="AA2298" s="46">
        <v>5.2055594506795538E-3</v>
      </c>
      <c r="AB2298" s="46">
        <v>5.5987159879484182E-3</v>
      </c>
      <c r="AC2298" s="46">
        <v>5.6813316991162644E-3</v>
      </c>
      <c r="AD2298" s="46">
        <v>5.8502616661279573E-3</v>
      </c>
      <c r="AE2298" s="46">
        <v>5.9756641234449855E-3</v>
      </c>
      <c r="AF2298" s="46">
        <v>6.0552881387339911E-3</v>
      </c>
      <c r="AG2298" s="46">
        <v>6.0720936178517973E-3</v>
      </c>
      <c r="AH2298" s="46">
        <v>6.0890035954848628E-3</v>
      </c>
      <c r="AI2298" s="46">
        <v>6.1060189427371014E-3</v>
      </c>
      <c r="AJ2298" s="46">
        <v>6.1231405383326597E-3</v>
      </c>
      <c r="AK2298" s="46">
        <v>8.0253835530700923E-2</v>
      </c>
      <c r="AL2298" s="45">
        <v>8.0253835530700923E-2</v>
      </c>
      <c r="AM2298" s="45">
        <v>2.6086035099173591E-4</v>
      </c>
      <c r="AN2298" s="45">
        <v>7.4096389429322723E-4</v>
      </c>
      <c r="AO2298" s="45">
        <v>1.5145871845423532E-3</v>
      </c>
      <c r="AP2298" s="45">
        <v>2.6845483447693599E-3</v>
      </c>
      <c r="AQ2298" s="45">
        <v>4.3164789174949579E-3</v>
      </c>
      <c r="AR2298" s="45">
        <v>6.532686508065432E-3</v>
      </c>
      <c r="AS2298" s="45">
        <v>9.3964860907233133E-3</v>
      </c>
      <c r="AT2298" s="45">
        <v>1.2868364430501877E-2</v>
      </c>
      <c r="AU2298" s="45">
        <v>1.6879816704107591E-2</v>
      </c>
      <c r="AV2298" s="45">
        <v>2.1496757770243347E-2</v>
      </c>
      <c r="AW2298" s="45">
        <v>2.6702317220922901E-2</v>
      </c>
      <c r="AX2298" s="45">
        <v>3.2301033208871316E-2</v>
      </c>
      <c r="AY2298" s="45">
        <v>3.7982364907987579E-2</v>
      </c>
      <c r="AZ2298" s="45">
        <v>4.3832626574115532E-2</v>
      </c>
      <c r="BA2298" s="45">
        <v>4.9808290697560514E-2</v>
      </c>
      <c r="BB2298" s="45">
        <v>5.5863578836294503E-2</v>
      </c>
      <c r="BC2298" s="45">
        <v>6.1935672454146301E-2</v>
      </c>
      <c r="BD2298" s="45">
        <v>6.8024676049631166E-2</v>
      </c>
      <c r="BE2298" s="45">
        <v>7.4130694992368268E-2</v>
      </c>
      <c r="BF2298" s="45">
        <v>8.0253835530700923E-2</v>
      </c>
    </row>
    <row r="2299" spans="1:58" ht="13.5" thickBot="1" x14ac:dyDescent="0.25">
      <c r="A2299" s="6" t="s">
        <v>1144</v>
      </c>
      <c r="B2299" s="6" t="s">
        <v>1354</v>
      </c>
      <c r="C2299" s="6" t="s">
        <v>941</v>
      </c>
      <c r="D2299" s="6" t="s">
        <v>1144</v>
      </c>
      <c r="E2299" s="6">
        <v>68.637834696520841</v>
      </c>
      <c r="F2299" s="6" t="s">
        <v>314</v>
      </c>
      <c r="G2299" s="21" t="s">
        <v>1305</v>
      </c>
      <c r="H2299" s="21" t="s">
        <v>1172</v>
      </c>
      <c r="I2299" s="21" t="s">
        <v>1160</v>
      </c>
      <c r="J2299" s="21" t="s">
        <v>849</v>
      </c>
      <c r="K2299" s="21" t="s">
        <v>850</v>
      </c>
      <c r="L2299" s="21" t="s">
        <v>946</v>
      </c>
      <c r="M2299" s="3">
        <v>44.151783891280232</v>
      </c>
      <c r="N2299" s="3">
        <v>68.637834696520841</v>
      </c>
      <c r="O2299" s="21" t="s">
        <v>1500</v>
      </c>
      <c r="P2299" s="21">
        <v>0</v>
      </c>
      <c r="Q2299" s="46">
        <v>6.7415950861444919E-4</v>
      </c>
      <c r="R2299" s="46">
        <v>1.2407649058420655E-3</v>
      </c>
      <c r="S2299" s="46">
        <v>1.9993283579671588E-3</v>
      </c>
      <c r="T2299" s="46">
        <v>3.0236118209532627E-3</v>
      </c>
      <c r="U2299" s="46">
        <v>4.2175114340639672E-3</v>
      </c>
      <c r="V2299" s="46">
        <v>5.7274990797429983E-3</v>
      </c>
      <c r="W2299" s="46">
        <v>7.4011160073769334E-3</v>
      </c>
      <c r="X2299" s="46">
        <v>8.9726161396923715E-3</v>
      </c>
      <c r="Y2299" s="46">
        <v>1.0367074502978095E-2</v>
      </c>
      <c r="Z2299" s="46">
        <v>1.1931881210060009E-2</v>
      </c>
      <c r="AA2299" s="46">
        <v>1.345308855098722E-2</v>
      </c>
      <c r="AB2299" s="46">
        <v>1.4469150275070897E-2</v>
      </c>
      <c r="AC2299" s="46">
        <v>1.4682659790921055E-2</v>
      </c>
      <c r="AD2299" s="46">
        <v>1.5119237228304272E-2</v>
      </c>
      <c r="AE2299" s="46">
        <v>1.5443323501601401E-2</v>
      </c>
      <c r="AF2299" s="46">
        <v>1.5649101370170029E-2</v>
      </c>
      <c r="AG2299" s="46">
        <v>1.5692532936144001E-2</v>
      </c>
      <c r="AH2299" s="46">
        <v>1.573623456488309E-2</v>
      </c>
      <c r="AI2299" s="46">
        <v>1.5780208507641592E-2</v>
      </c>
      <c r="AJ2299" s="46">
        <v>1.5824457035367299E-2</v>
      </c>
      <c r="AK2299" s="46">
        <v>0.20740555672838221</v>
      </c>
      <c r="AL2299" s="45">
        <v>0.20740555672838218</v>
      </c>
      <c r="AM2299" s="45">
        <v>6.7415950861444919E-4</v>
      </c>
      <c r="AN2299" s="45">
        <v>1.9149244144565148E-3</v>
      </c>
      <c r="AO2299" s="45">
        <v>3.9142527724236736E-3</v>
      </c>
      <c r="AP2299" s="45">
        <v>6.9378645933769363E-3</v>
      </c>
      <c r="AQ2299" s="45">
        <v>1.1155376027440904E-2</v>
      </c>
      <c r="AR2299" s="45">
        <v>1.6882875107183903E-2</v>
      </c>
      <c r="AS2299" s="45">
        <v>2.4283991114560838E-2</v>
      </c>
      <c r="AT2299" s="45">
        <v>3.3256607254253209E-2</v>
      </c>
      <c r="AU2299" s="45">
        <v>4.3623681757231303E-2</v>
      </c>
      <c r="AV2299" s="45">
        <v>5.5555562967291312E-2</v>
      </c>
      <c r="AW2299" s="45">
        <v>6.9008651518278535E-2</v>
      </c>
      <c r="AX2299" s="45">
        <v>8.3477801793349432E-2</v>
      </c>
      <c r="AY2299" s="45">
        <v>9.8160461584270484E-2</v>
      </c>
      <c r="AZ2299" s="45">
        <v>0.11327969881257476</v>
      </c>
      <c r="BA2299" s="45">
        <v>0.12872302231417615</v>
      </c>
      <c r="BB2299" s="45">
        <v>0.14437212368434618</v>
      </c>
      <c r="BC2299" s="45">
        <v>0.16006465662049019</v>
      </c>
      <c r="BD2299" s="45">
        <v>0.17580089118537329</v>
      </c>
      <c r="BE2299" s="45">
        <v>0.19158109969301487</v>
      </c>
      <c r="BF2299" s="45">
        <v>0.20740555672838218</v>
      </c>
    </row>
    <row r="2300" spans="1:58" ht="13.5" thickBot="1" x14ac:dyDescent="0.25">
      <c r="A2300" s="6" t="s">
        <v>1144</v>
      </c>
      <c r="B2300" s="6" t="s">
        <v>1354</v>
      </c>
      <c r="C2300" s="6" t="s">
        <v>941</v>
      </c>
      <c r="D2300" s="6" t="s">
        <v>1144</v>
      </c>
      <c r="E2300" s="6">
        <v>66.887008637013167</v>
      </c>
      <c r="F2300" s="6" t="s">
        <v>314</v>
      </c>
      <c r="G2300" s="21" t="s">
        <v>1305</v>
      </c>
      <c r="H2300" s="21" t="s">
        <v>1172</v>
      </c>
      <c r="I2300" s="21" t="s">
        <v>1160</v>
      </c>
      <c r="J2300" s="21" t="s">
        <v>849</v>
      </c>
      <c r="K2300" s="21" t="s">
        <v>850</v>
      </c>
      <c r="L2300" s="21" t="s">
        <v>947</v>
      </c>
      <c r="M2300" s="3">
        <v>43.025552358010096</v>
      </c>
      <c r="N2300" s="3">
        <v>66.887008637013167</v>
      </c>
      <c r="O2300" s="21" t="s">
        <v>1500</v>
      </c>
      <c r="P2300" s="21">
        <v>0</v>
      </c>
      <c r="Q2300" s="46">
        <v>0</v>
      </c>
      <c r="R2300" s="46">
        <v>0</v>
      </c>
      <c r="S2300" s="46">
        <v>0</v>
      </c>
      <c r="T2300" s="46">
        <v>0</v>
      </c>
      <c r="U2300" s="46">
        <v>0</v>
      </c>
      <c r="V2300" s="46">
        <v>0</v>
      </c>
      <c r="W2300" s="46">
        <v>0</v>
      </c>
      <c r="X2300" s="46">
        <v>0</v>
      </c>
      <c r="Y2300" s="46">
        <v>0</v>
      </c>
      <c r="Z2300" s="46">
        <v>0</v>
      </c>
      <c r="AA2300" s="46">
        <v>0</v>
      </c>
      <c r="AB2300" s="46">
        <v>0</v>
      </c>
      <c r="AC2300" s="46">
        <v>0</v>
      </c>
      <c r="AD2300" s="46">
        <v>0</v>
      </c>
      <c r="AE2300" s="46">
        <v>0</v>
      </c>
      <c r="AF2300" s="46">
        <v>0</v>
      </c>
      <c r="AG2300" s="46">
        <v>0</v>
      </c>
      <c r="AH2300" s="46">
        <v>0</v>
      </c>
      <c r="AI2300" s="46">
        <v>0</v>
      </c>
      <c r="AJ2300" s="46">
        <v>0</v>
      </c>
      <c r="AK2300" s="46">
        <v>0</v>
      </c>
      <c r="AL2300" s="45">
        <v>0</v>
      </c>
      <c r="AM2300" s="45">
        <v>0</v>
      </c>
      <c r="AN2300" s="45">
        <v>0</v>
      </c>
      <c r="AO2300" s="45">
        <v>0</v>
      </c>
      <c r="AP2300" s="45">
        <v>0</v>
      </c>
      <c r="AQ2300" s="45">
        <v>0</v>
      </c>
      <c r="AR2300" s="45">
        <v>0</v>
      </c>
      <c r="AS2300" s="45">
        <v>0</v>
      </c>
      <c r="AT2300" s="45">
        <v>0</v>
      </c>
      <c r="AU2300" s="45">
        <v>0</v>
      </c>
      <c r="AV2300" s="45">
        <v>0</v>
      </c>
      <c r="AW2300" s="45">
        <v>0</v>
      </c>
      <c r="AX2300" s="45">
        <v>0</v>
      </c>
      <c r="AY2300" s="45">
        <v>0</v>
      </c>
      <c r="AZ2300" s="45">
        <v>0</v>
      </c>
      <c r="BA2300" s="45">
        <v>0</v>
      </c>
      <c r="BB2300" s="45">
        <v>0</v>
      </c>
      <c r="BC2300" s="45">
        <v>0</v>
      </c>
      <c r="BD2300" s="45">
        <v>0</v>
      </c>
      <c r="BE2300" s="45">
        <v>0</v>
      </c>
      <c r="BF2300" s="45">
        <v>0</v>
      </c>
    </row>
    <row r="2301" spans="1:58" ht="13.5" thickBot="1" x14ac:dyDescent="0.25">
      <c r="A2301" s="6" t="s">
        <v>1356</v>
      </c>
      <c r="B2301" s="6" t="s">
        <v>1138</v>
      </c>
      <c r="C2301" s="6" t="s">
        <v>941</v>
      </c>
      <c r="D2301" s="6" t="s">
        <v>1356</v>
      </c>
      <c r="E2301" s="6">
        <v>62.183848092342444</v>
      </c>
      <c r="F2301" s="6" t="s">
        <v>314</v>
      </c>
      <c r="G2301" s="21" t="s">
        <v>1305</v>
      </c>
      <c r="H2301" s="21" t="s">
        <v>1172</v>
      </c>
      <c r="I2301" s="21" t="s">
        <v>1160</v>
      </c>
      <c r="J2301" s="21" t="s">
        <v>849</v>
      </c>
      <c r="K2301" s="21" t="s">
        <v>850</v>
      </c>
      <c r="L2301" s="21" t="s">
        <v>948</v>
      </c>
      <c r="M2301" s="3">
        <v>39.760476883092714</v>
      </c>
      <c r="N2301" s="3">
        <v>62.183848092342444</v>
      </c>
      <c r="O2301" s="21" t="s">
        <v>1500</v>
      </c>
      <c r="P2301" s="21">
        <v>0</v>
      </c>
      <c r="Q2301" s="46">
        <v>0</v>
      </c>
      <c r="R2301" s="46">
        <v>0</v>
      </c>
      <c r="S2301" s="46">
        <v>0</v>
      </c>
      <c r="T2301" s="46">
        <v>0</v>
      </c>
      <c r="U2301" s="46">
        <v>0</v>
      </c>
      <c r="V2301" s="46">
        <v>0</v>
      </c>
      <c r="W2301" s="46">
        <v>0</v>
      </c>
      <c r="X2301" s="46">
        <v>0</v>
      </c>
      <c r="Y2301" s="46">
        <v>0</v>
      </c>
      <c r="Z2301" s="46">
        <v>0</v>
      </c>
      <c r="AA2301" s="46">
        <v>0</v>
      </c>
      <c r="AB2301" s="46">
        <v>0</v>
      </c>
      <c r="AC2301" s="46">
        <v>0</v>
      </c>
      <c r="AD2301" s="46">
        <v>0</v>
      </c>
      <c r="AE2301" s="46">
        <v>0</v>
      </c>
      <c r="AF2301" s="46">
        <v>0</v>
      </c>
      <c r="AG2301" s="46">
        <v>0</v>
      </c>
      <c r="AH2301" s="46">
        <v>0</v>
      </c>
      <c r="AI2301" s="46">
        <v>0</v>
      </c>
      <c r="AJ2301" s="46">
        <v>0</v>
      </c>
      <c r="AK2301" s="46">
        <v>0</v>
      </c>
      <c r="AL2301" s="45">
        <v>0</v>
      </c>
      <c r="AM2301" s="45">
        <v>0</v>
      </c>
      <c r="AN2301" s="45">
        <v>0</v>
      </c>
      <c r="AO2301" s="45">
        <v>0</v>
      </c>
      <c r="AP2301" s="45">
        <v>0</v>
      </c>
      <c r="AQ2301" s="45">
        <v>0</v>
      </c>
      <c r="AR2301" s="45">
        <v>0</v>
      </c>
      <c r="AS2301" s="45">
        <v>0</v>
      </c>
      <c r="AT2301" s="45">
        <v>0</v>
      </c>
      <c r="AU2301" s="45">
        <v>0</v>
      </c>
      <c r="AV2301" s="45">
        <v>0</v>
      </c>
      <c r="AW2301" s="45">
        <v>0</v>
      </c>
      <c r="AX2301" s="45">
        <v>0</v>
      </c>
      <c r="AY2301" s="45">
        <v>0</v>
      </c>
      <c r="AZ2301" s="45">
        <v>0</v>
      </c>
      <c r="BA2301" s="45">
        <v>0</v>
      </c>
      <c r="BB2301" s="45">
        <v>0</v>
      </c>
      <c r="BC2301" s="45">
        <v>0</v>
      </c>
      <c r="BD2301" s="45">
        <v>0</v>
      </c>
      <c r="BE2301" s="45">
        <v>0</v>
      </c>
      <c r="BF2301" s="45">
        <v>0</v>
      </c>
    </row>
    <row r="2302" spans="1:58" ht="13.5" thickBot="1" x14ac:dyDescent="0.25">
      <c r="A2302" s="6" t="s">
        <v>1356</v>
      </c>
      <c r="B2302" s="6" t="s">
        <v>1138</v>
      </c>
      <c r="C2302" s="6" t="s">
        <v>941</v>
      </c>
      <c r="D2302" s="6" t="s">
        <v>1356</v>
      </c>
      <c r="E2302" s="6">
        <v>60.913435129466713</v>
      </c>
      <c r="F2302" s="6" t="s">
        <v>314</v>
      </c>
      <c r="G2302" s="21" t="s">
        <v>1305</v>
      </c>
      <c r="H2302" s="21" t="s">
        <v>1172</v>
      </c>
      <c r="I2302" s="21" t="s">
        <v>1160</v>
      </c>
      <c r="J2302" s="21" t="s">
        <v>849</v>
      </c>
      <c r="K2302" s="21" t="s">
        <v>850</v>
      </c>
      <c r="L2302" s="21" t="s">
        <v>949</v>
      </c>
      <c r="M2302" s="3">
        <v>38.948172292881573</v>
      </c>
      <c r="N2302" s="3">
        <v>60.913435129466713</v>
      </c>
      <c r="O2302" s="21" t="s">
        <v>1500</v>
      </c>
      <c r="P2302" s="21">
        <v>0</v>
      </c>
      <c r="Q2302" s="46">
        <v>0</v>
      </c>
      <c r="R2302" s="46">
        <v>0</v>
      </c>
      <c r="S2302" s="46">
        <v>0</v>
      </c>
      <c r="T2302" s="46">
        <v>0</v>
      </c>
      <c r="U2302" s="46">
        <v>0</v>
      </c>
      <c r="V2302" s="46">
        <v>0</v>
      </c>
      <c r="W2302" s="46">
        <v>0</v>
      </c>
      <c r="X2302" s="46">
        <v>0</v>
      </c>
      <c r="Y2302" s="46">
        <v>0</v>
      </c>
      <c r="Z2302" s="46">
        <v>0</v>
      </c>
      <c r="AA2302" s="46">
        <v>0</v>
      </c>
      <c r="AB2302" s="46">
        <v>0</v>
      </c>
      <c r="AC2302" s="46">
        <v>0</v>
      </c>
      <c r="AD2302" s="46">
        <v>0</v>
      </c>
      <c r="AE2302" s="46">
        <v>0</v>
      </c>
      <c r="AF2302" s="46">
        <v>0</v>
      </c>
      <c r="AG2302" s="46">
        <v>0</v>
      </c>
      <c r="AH2302" s="46">
        <v>0</v>
      </c>
      <c r="AI2302" s="46">
        <v>0</v>
      </c>
      <c r="AJ2302" s="46">
        <v>0</v>
      </c>
      <c r="AK2302" s="46">
        <v>0</v>
      </c>
      <c r="AL2302" s="45">
        <v>0</v>
      </c>
      <c r="AM2302" s="45">
        <v>0</v>
      </c>
      <c r="AN2302" s="45">
        <v>0</v>
      </c>
      <c r="AO2302" s="45">
        <v>0</v>
      </c>
      <c r="AP2302" s="45">
        <v>0</v>
      </c>
      <c r="AQ2302" s="45">
        <v>0</v>
      </c>
      <c r="AR2302" s="45">
        <v>0</v>
      </c>
      <c r="AS2302" s="45">
        <v>0</v>
      </c>
      <c r="AT2302" s="45">
        <v>0</v>
      </c>
      <c r="AU2302" s="45">
        <v>0</v>
      </c>
      <c r="AV2302" s="45">
        <v>0</v>
      </c>
      <c r="AW2302" s="45">
        <v>0</v>
      </c>
      <c r="AX2302" s="45">
        <v>0</v>
      </c>
      <c r="AY2302" s="45">
        <v>0</v>
      </c>
      <c r="AZ2302" s="45">
        <v>0</v>
      </c>
      <c r="BA2302" s="45">
        <v>0</v>
      </c>
      <c r="BB2302" s="45">
        <v>0</v>
      </c>
      <c r="BC2302" s="45">
        <v>0</v>
      </c>
      <c r="BD2302" s="45">
        <v>0</v>
      </c>
      <c r="BE2302" s="45">
        <v>0</v>
      </c>
      <c r="BF2302" s="45">
        <v>0</v>
      </c>
    </row>
    <row r="2303" spans="1:58" ht="13.5" thickBot="1" x14ac:dyDescent="0.25">
      <c r="A2303" s="6" t="s">
        <v>1139</v>
      </c>
      <c r="B2303" s="6" t="s">
        <v>1138</v>
      </c>
      <c r="C2303" s="6" t="s">
        <v>941</v>
      </c>
      <c r="D2303" s="6" t="s">
        <v>1139</v>
      </c>
      <c r="E2303" s="6">
        <v>59.516451014855029</v>
      </c>
      <c r="F2303" s="6" t="s">
        <v>314</v>
      </c>
      <c r="G2303" s="21" t="s">
        <v>1305</v>
      </c>
      <c r="H2303" s="21" t="s">
        <v>1172</v>
      </c>
      <c r="I2303" s="21" t="s">
        <v>1160</v>
      </c>
      <c r="J2303" s="21" t="s">
        <v>849</v>
      </c>
      <c r="K2303" s="21" t="s">
        <v>850</v>
      </c>
      <c r="L2303" s="21" t="s">
        <v>950</v>
      </c>
      <c r="M2303" s="3">
        <v>38.054937855016263</v>
      </c>
      <c r="N2303" s="3">
        <v>59.516451014855029</v>
      </c>
      <c r="O2303" s="21" t="s">
        <v>1500</v>
      </c>
      <c r="P2303" s="21">
        <v>0</v>
      </c>
      <c r="Q2303" s="46">
        <v>0</v>
      </c>
      <c r="R2303" s="46">
        <v>0</v>
      </c>
      <c r="S2303" s="46">
        <v>0</v>
      </c>
      <c r="T2303" s="46">
        <v>0</v>
      </c>
      <c r="U2303" s="46">
        <v>0</v>
      </c>
      <c r="V2303" s="46">
        <v>0</v>
      </c>
      <c r="W2303" s="46">
        <v>0</v>
      </c>
      <c r="X2303" s="46">
        <v>0</v>
      </c>
      <c r="Y2303" s="46">
        <v>0</v>
      </c>
      <c r="Z2303" s="46">
        <v>0</v>
      </c>
      <c r="AA2303" s="46">
        <v>0</v>
      </c>
      <c r="AB2303" s="46">
        <v>0</v>
      </c>
      <c r="AC2303" s="46">
        <v>0</v>
      </c>
      <c r="AD2303" s="46">
        <v>0</v>
      </c>
      <c r="AE2303" s="46">
        <v>0</v>
      </c>
      <c r="AF2303" s="46">
        <v>0</v>
      </c>
      <c r="AG2303" s="46">
        <v>0</v>
      </c>
      <c r="AH2303" s="46">
        <v>0</v>
      </c>
      <c r="AI2303" s="46">
        <v>0</v>
      </c>
      <c r="AJ2303" s="46">
        <v>0</v>
      </c>
      <c r="AK2303" s="46">
        <v>0</v>
      </c>
      <c r="AL2303" s="45">
        <v>0</v>
      </c>
      <c r="AM2303" s="45">
        <v>0</v>
      </c>
      <c r="AN2303" s="45">
        <v>0</v>
      </c>
      <c r="AO2303" s="45">
        <v>0</v>
      </c>
      <c r="AP2303" s="45">
        <v>0</v>
      </c>
      <c r="AQ2303" s="45">
        <v>0</v>
      </c>
      <c r="AR2303" s="45">
        <v>0</v>
      </c>
      <c r="AS2303" s="45">
        <v>0</v>
      </c>
      <c r="AT2303" s="45">
        <v>0</v>
      </c>
      <c r="AU2303" s="45">
        <v>0</v>
      </c>
      <c r="AV2303" s="45">
        <v>0</v>
      </c>
      <c r="AW2303" s="45">
        <v>0</v>
      </c>
      <c r="AX2303" s="45">
        <v>0</v>
      </c>
      <c r="AY2303" s="45">
        <v>0</v>
      </c>
      <c r="AZ2303" s="45">
        <v>0</v>
      </c>
      <c r="BA2303" s="45">
        <v>0</v>
      </c>
      <c r="BB2303" s="45">
        <v>0</v>
      </c>
      <c r="BC2303" s="45">
        <v>0</v>
      </c>
      <c r="BD2303" s="45">
        <v>0</v>
      </c>
      <c r="BE2303" s="45">
        <v>0</v>
      </c>
      <c r="BF2303" s="45">
        <v>0</v>
      </c>
    </row>
    <row r="2304" spans="1:58" ht="13.5" thickBot="1" x14ac:dyDescent="0.25">
      <c r="A2304" s="6" t="s">
        <v>1359</v>
      </c>
      <c r="B2304" s="6" t="s">
        <v>1359</v>
      </c>
      <c r="C2304" s="6" t="s">
        <v>951</v>
      </c>
      <c r="D2304" s="6" t="s">
        <v>1359</v>
      </c>
      <c r="E2304" s="6">
        <v>445.95212087037157</v>
      </c>
      <c r="F2304" s="6" t="s">
        <v>7</v>
      </c>
      <c r="G2304" s="21" t="s">
        <v>1305</v>
      </c>
      <c r="H2304" s="21" t="s">
        <v>1174</v>
      </c>
      <c r="I2304" s="21" t="s">
        <v>1160</v>
      </c>
      <c r="J2304" s="21" t="s">
        <v>849</v>
      </c>
      <c r="K2304" s="21" t="s">
        <v>850</v>
      </c>
      <c r="L2304" s="21" t="s">
        <v>953</v>
      </c>
      <c r="M2304" s="3">
        <v>299.32871570774012</v>
      </c>
      <c r="N2304" s="3">
        <v>445.95212087037157</v>
      </c>
      <c r="O2304" s="21" t="s">
        <v>1510</v>
      </c>
      <c r="P2304" s="21" t="s">
        <v>1511</v>
      </c>
      <c r="Q2304" s="46">
        <v>4.1607727924369446E-2</v>
      </c>
      <c r="R2304" s="46">
        <v>5.1501339092937165E-2</v>
      </c>
      <c r="S2304" s="46">
        <v>5.9350814889167741E-2</v>
      </c>
      <c r="T2304" s="46">
        <v>6.556902127497044E-2</v>
      </c>
      <c r="U2304" s="46">
        <v>7.0484832761224969E-2</v>
      </c>
      <c r="V2304" s="46">
        <v>7.4361775504826699E-2</v>
      </c>
      <c r="W2304" s="46">
        <v>7.740923307241189E-2</v>
      </c>
      <c r="X2304" s="46">
        <v>7.9794178214944375E-2</v>
      </c>
      <c r="Y2304" s="46">
        <v>8.1650474870043205E-2</v>
      </c>
      <c r="Z2304" s="46">
        <v>8.3085989867786286E-2</v>
      </c>
      <c r="AA2304" s="46">
        <v>8.4185508607448514E-2</v>
      </c>
      <c r="AB2304" s="46">
        <v>8.5016057513412319E-2</v>
      </c>
      <c r="AC2304" s="46">
        <v>8.4798805154507703E-2</v>
      </c>
      <c r="AD2304" s="46">
        <v>8.4578611738214474E-2</v>
      </c>
      <c r="AE2304" s="46">
        <v>8.4357490698728679E-2</v>
      </c>
      <c r="AF2304" s="46">
        <v>8.413644920837543E-2</v>
      </c>
      <c r="AG2304" s="46">
        <v>8.3915621908327478E-2</v>
      </c>
      <c r="AH2304" s="46">
        <v>8.3695290602841962E-2</v>
      </c>
      <c r="AI2304" s="46">
        <v>8.347545417787601E-2</v>
      </c>
      <c r="AJ2304" s="46">
        <v>8.325611152188904E-2</v>
      </c>
      <c r="AK2304" s="46">
        <v>1.7566566429551389</v>
      </c>
      <c r="AL2304" s="45">
        <v>1.5262307886043036</v>
      </c>
      <c r="AM2304" s="45">
        <v>4.1607727924369446E-2</v>
      </c>
      <c r="AN2304" s="45">
        <v>9.3109067017306618E-2</v>
      </c>
      <c r="AO2304" s="45">
        <v>0.15245988190647436</v>
      </c>
      <c r="AP2304" s="45">
        <v>0.2180289031814448</v>
      </c>
      <c r="AQ2304" s="45">
        <v>0.28851373594266977</v>
      </c>
      <c r="AR2304" s="45">
        <v>0.36287551144749647</v>
      </c>
      <c r="AS2304" s="45">
        <v>0.44028474451990834</v>
      </c>
      <c r="AT2304" s="45">
        <v>0.52007892273485268</v>
      </c>
      <c r="AU2304" s="45">
        <v>0.60172939760489585</v>
      </c>
      <c r="AV2304" s="45">
        <v>0.68481538747268211</v>
      </c>
      <c r="AW2304" s="45">
        <v>0.76900089608013067</v>
      </c>
      <c r="AX2304" s="45">
        <v>0.85401695359354302</v>
      </c>
      <c r="AY2304" s="45">
        <v>0.93881575874805068</v>
      </c>
      <c r="AZ2304" s="45">
        <v>1.0233943704862651</v>
      </c>
      <c r="BA2304" s="45">
        <v>1.1077518611849939</v>
      </c>
      <c r="BB2304" s="45">
        <v>1.1918883103933693</v>
      </c>
      <c r="BC2304" s="45">
        <v>1.2758039323016968</v>
      </c>
      <c r="BD2304" s="45">
        <v>1.3594992229045386</v>
      </c>
      <c r="BE2304" s="45">
        <v>1.4429746770824146</v>
      </c>
      <c r="BF2304" s="45">
        <v>1.5262307886043036</v>
      </c>
    </row>
    <row r="2305" spans="1:58" ht="13.5" thickBot="1" x14ac:dyDescent="0.25">
      <c r="A2305" s="6" t="s">
        <v>1359</v>
      </c>
      <c r="B2305" s="6" t="s">
        <v>1359</v>
      </c>
      <c r="C2305" s="6" t="s">
        <v>951</v>
      </c>
      <c r="D2305" s="6" t="s">
        <v>1359</v>
      </c>
      <c r="E2305" s="6">
        <v>445.95212087037157</v>
      </c>
      <c r="F2305" s="6" t="s">
        <v>7</v>
      </c>
      <c r="G2305" s="21" t="s">
        <v>1305</v>
      </c>
      <c r="H2305" s="21" t="s">
        <v>1174</v>
      </c>
      <c r="I2305" s="21" t="s">
        <v>1160</v>
      </c>
      <c r="J2305" s="21" t="s">
        <v>849</v>
      </c>
      <c r="K2305" s="21" t="s">
        <v>852</v>
      </c>
      <c r="L2305" s="21" t="s">
        <v>953</v>
      </c>
      <c r="M2305" s="3">
        <v>299.32871570774012</v>
      </c>
      <c r="N2305" s="3">
        <v>445.95212087037157</v>
      </c>
      <c r="O2305" s="21" t="s">
        <v>1510</v>
      </c>
      <c r="P2305" s="21" t="s">
        <v>1511</v>
      </c>
      <c r="Q2305" s="46">
        <v>1.4288250683645682E-3</v>
      </c>
      <c r="R2305" s="46">
        <v>1.7686617697237432E-3</v>
      </c>
      <c r="S2305" s="46">
        <v>2.038313542435504E-3</v>
      </c>
      <c r="T2305" s="46">
        <v>2.2519802646624367E-3</v>
      </c>
      <c r="U2305" s="46">
        <v>2.4209393828399416E-3</v>
      </c>
      <c r="V2305" s="46">
        <v>2.5542392581938841E-3</v>
      </c>
      <c r="W2305" s="46">
        <v>2.6590131351644127E-3</v>
      </c>
      <c r="X2305" s="46">
        <v>2.7410691873329457E-3</v>
      </c>
      <c r="Y2305" s="46">
        <v>2.8049922637121997E-3</v>
      </c>
      <c r="Z2305" s="46">
        <v>2.8544251274275683E-3</v>
      </c>
      <c r="AA2305" s="46">
        <v>2.8922866784105569E-3</v>
      </c>
      <c r="AB2305" s="46">
        <v>2.9208794169373643E-3</v>
      </c>
      <c r="AC2305" s="46">
        <v>2.9135279518738562E-3</v>
      </c>
      <c r="AD2305" s="46">
        <v>2.9060378958888494E-3</v>
      </c>
      <c r="AE2305" s="46">
        <v>2.898518345499286E-3</v>
      </c>
      <c r="AF2305" s="46">
        <v>2.8910093425416395E-3</v>
      </c>
      <c r="AG2305" s="46">
        <v>2.8835073163284118E-3</v>
      </c>
      <c r="AH2305" s="46">
        <v>2.8760219507229863E-3</v>
      </c>
      <c r="AI2305" s="46">
        <v>2.8685532087237026E-3</v>
      </c>
      <c r="AJ2305" s="46">
        <v>2.8611010534110755E-3</v>
      </c>
      <c r="AK2305" s="46">
        <v>6.032772541349251E-2</v>
      </c>
      <c r="AL2305" s="45">
        <v>5.2433902160194931E-2</v>
      </c>
      <c r="AM2305" s="45">
        <v>1.4288250683645682E-3</v>
      </c>
      <c r="AN2305" s="45">
        <v>3.1974868380883117E-3</v>
      </c>
      <c r="AO2305" s="45">
        <v>5.2358003805238161E-3</v>
      </c>
      <c r="AP2305" s="45">
        <v>7.4877806451862528E-3</v>
      </c>
      <c r="AQ2305" s="45">
        <v>9.9087200280261953E-3</v>
      </c>
      <c r="AR2305" s="45">
        <v>1.246295928622008E-2</v>
      </c>
      <c r="AS2305" s="45">
        <v>1.5121972421384492E-2</v>
      </c>
      <c r="AT2305" s="45">
        <v>1.7863041608717437E-2</v>
      </c>
      <c r="AU2305" s="45">
        <v>2.0668033872429638E-2</v>
      </c>
      <c r="AV2305" s="45">
        <v>2.3522458999857207E-2</v>
      </c>
      <c r="AW2305" s="45">
        <v>2.6414745678267765E-2</v>
      </c>
      <c r="AX2305" s="45">
        <v>2.9335625095205129E-2</v>
      </c>
      <c r="AY2305" s="45">
        <v>3.2249153047078982E-2</v>
      </c>
      <c r="AZ2305" s="45">
        <v>3.5155190942967832E-2</v>
      </c>
      <c r="BA2305" s="45">
        <v>3.8053709288467116E-2</v>
      </c>
      <c r="BB2305" s="45">
        <v>4.0944718631008757E-2</v>
      </c>
      <c r="BC2305" s="45">
        <v>4.3828225947337165E-2</v>
      </c>
      <c r="BD2305" s="45">
        <v>4.6704247898060151E-2</v>
      </c>
      <c r="BE2305" s="45">
        <v>4.9572801106783852E-2</v>
      </c>
      <c r="BF2305" s="45">
        <v>5.2433902160194931E-2</v>
      </c>
    </row>
    <row r="2306" spans="1:58" ht="13.5" thickBot="1" x14ac:dyDescent="0.25">
      <c r="A2306" s="6" t="s">
        <v>1359</v>
      </c>
      <c r="B2306" s="6" t="s">
        <v>1359</v>
      </c>
      <c r="C2306" s="6" t="s">
        <v>951</v>
      </c>
      <c r="D2306" s="6" t="s">
        <v>1359</v>
      </c>
      <c r="E2306" s="6">
        <v>445.95212087037157</v>
      </c>
      <c r="F2306" s="6" t="s">
        <v>7</v>
      </c>
      <c r="G2306" s="21" t="s">
        <v>1305</v>
      </c>
      <c r="H2306" s="21" t="s">
        <v>1174</v>
      </c>
      <c r="I2306" s="21" t="s">
        <v>1160</v>
      </c>
      <c r="J2306" s="21" t="s">
        <v>849</v>
      </c>
      <c r="K2306" s="21" t="s">
        <v>853</v>
      </c>
      <c r="L2306" s="21" t="s">
        <v>953</v>
      </c>
      <c r="M2306" s="3">
        <v>299.32871570774012</v>
      </c>
      <c r="N2306" s="3">
        <v>445.95212087037157</v>
      </c>
      <c r="O2306" s="21" t="s">
        <v>1510</v>
      </c>
      <c r="P2306" s="21" t="s">
        <v>1511</v>
      </c>
      <c r="Q2306" s="46">
        <v>3.2576635550410132E-4</v>
      </c>
      <c r="R2306" s="46">
        <v>4.0324812395764193E-4</v>
      </c>
      <c r="S2306" s="46">
        <v>4.6472768129053252E-4</v>
      </c>
      <c r="T2306" s="46">
        <v>5.1344373808431972E-4</v>
      </c>
      <c r="U2306" s="46">
        <v>5.5196515302523654E-4</v>
      </c>
      <c r="V2306" s="46">
        <v>5.8235686890124926E-4</v>
      </c>
      <c r="W2306" s="46">
        <v>6.0624341757737471E-4</v>
      </c>
      <c r="X2306" s="46">
        <v>6.2495111165545203E-4</v>
      </c>
      <c r="Y2306" s="46">
        <v>6.3952338548257459E-4</v>
      </c>
      <c r="Z2306" s="46">
        <v>6.5079477949679947E-4</v>
      </c>
      <c r="AA2306" s="46">
        <v>6.594277644283498E-4</v>
      </c>
      <c r="AB2306" s="46">
        <v>6.6594663289924337E-4</v>
      </c>
      <c r="AC2306" s="46">
        <v>6.6427043672521611E-4</v>
      </c>
      <c r="AD2306" s="46">
        <v>6.6256031961256458E-4</v>
      </c>
      <c r="AE2306" s="46">
        <v>6.6084934386611291E-4</v>
      </c>
      <c r="AF2306" s="46">
        <v>6.5913697031299255E-4</v>
      </c>
      <c r="AG2306" s="46">
        <v>6.5742618903123458E-4</v>
      </c>
      <c r="AH2306" s="46">
        <v>6.5571920789315216E-4</v>
      </c>
      <c r="AI2306" s="46">
        <v>6.5401601845709457E-4</v>
      </c>
      <c r="AJ2306" s="46">
        <v>6.5231661230016706E-4</v>
      </c>
      <c r="AK2306" s="46">
        <v>1.3754473850084549E-2</v>
      </c>
      <c r="AL2306" s="45">
        <v>1.1954690110501407E-2</v>
      </c>
      <c r="AM2306" s="45">
        <v>3.2576635550410132E-4</v>
      </c>
      <c r="AN2306" s="45">
        <v>7.2901447946174325E-4</v>
      </c>
      <c r="AO2306" s="45">
        <v>1.1937421607522759E-3</v>
      </c>
      <c r="AP2306" s="45">
        <v>1.7071858988365956E-3</v>
      </c>
      <c r="AQ2306" s="45">
        <v>2.2591510518618321E-3</v>
      </c>
      <c r="AR2306" s="45">
        <v>2.8415079207630813E-3</v>
      </c>
      <c r="AS2306" s="45">
        <v>3.4477513383404561E-3</v>
      </c>
      <c r="AT2306" s="45">
        <v>4.0727024499959078E-3</v>
      </c>
      <c r="AU2306" s="45">
        <v>4.712225835478482E-3</v>
      </c>
      <c r="AV2306" s="45">
        <v>5.3630206149752812E-3</v>
      </c>
      <c r="AW2306" s="45">
        <v>6.0224483794036315E-3</v>
      </c>
      <c r="AX2306" s="45">
        <v>6.6883950123028746E-3</v>
      </c>
      <c r="AY2306" s="45">
        <v>7.3526654490280903E-3</v>
      </c>
      <c r="AZ2306" s="45">
        <v>8.0152257686406554E-3</v>
      </c>
      <c r="BA2306" s="45">
        <v>8.6760751125067679E-3</v>
      </c>
      <c r="BB2306" s="45">
        <v>9.3352120828197604E-3</v>
      </c>
      <c r="BC2306" s="45">
        <v>9.9926382718509947E-3</v>
      </c>
      <c r="BD2306" s="45">
        <v>1.0648357479744146E-2</v>
      </c>
      <c r="BE2306" s="45">
        <v>1.130237349820124E-2</v>
      </c>
      <c r="BF2306" s="45">
        <v>1.1954690110501407E-2</v>
      </c>
    </row>
    <row r="2307" spans="1:58" ht="13.5" thickBot="1" x14ac:dyDescent="0.25">
      <c r="A2307" s="6" t="s">
        <v>1359</v>
      </c>
      <c r="B2307" s="6" t="s">
        <v>1359</v>
      </c>
      <c r="C2307" s="6" t="s">
        <v>951</v>
      </c>
      <c r="D2307" s="6" t="s">
        <v>1359</v>
      </c>
      <c r="E2307" s="6">
        <v>445.95212087037157</v>
      </c>
      <c r="F2307" s="6" t="s">
        <v>7</v>
      </c>
      <c r="G2307" s="21" t="s">
        <v>1305</v>
      </c>
      <c r="H2307" s="21" t="s">
        <v>1174</v>
      </c>
      <c r="I2307" s="21" t="s">
        <v>1160</v>
      </c>
      <c r="J2307" s="21" t="s">
        <v>849</v>
      </c>
      <c r="K2307" s="21" t="s">
        <v>854</v>
      </c>
      <c r="L2307" s="21" t="s">
        <v>953</v>
      </c>
      <c r="M2307" s="3">
        <v>299.32871570774012</v>
      </c>
      <c r="N2307" s="3">
        <v>445.95212087037157</v>
      </c>
      <c r="O2307" s="21" t="s">
        <v>1510</v>
      </c>
      <c r="P2307" s="21" t="s">
        <v>1511</v>
      </c>
      <c r="Q2307" s="46">
        <v>1.6911173680618878E-3</v>
      </c>
      <c r="R2307" s="46">
        <v>2.060556522244723E-3</v>
      </c>
      <c r="S2307" s="46">
        <v>2.3441338077936765E-3</v>
      </c>
      <c r="T2307" s="46">
        <v>2.5598446698533997E-3</v>
      </c>
      <c r="U2307" s="46">
        <v>2.72193263790102E-3</v>
      </c>
      <c r="V2307" s="46">
        <v>2.8416648123944215E-3</v>
      </c>
      <c r="W2307" s="46">
        <v>2.9279577179817193E-3</v>
      </c>
      <c r="X2307" s="46">
        <v>2.9878909122249058E-3</v>
      </c>
      <c r="Y2307" s="46">
        <v>3.0270489474445786E-3</v>
      </c>
      <c r="Z2307" s="46">
        <v>3.0498487832549695E-3</v>
      </c>
      <c r="AA2307" s="46">
        <v>3.059787476177505E-3</v>
      </c>
      <c r="AB2307" s="46">
        <v>3.0596324847837206E-3</v>
      </c>
      <c r="AC2307" s="46">
        <v>3.0218266667577315E-3</v>
      </c>
      <c r="AD2307" s="46">
        <v>2.9842618233430589E-3</v>
      </c>
      <c r="AE2307" s="46">
        <v>2.9470390863425757E-3</v>
      </c>
      <c r="AF2307" s="46">
        <v>2.9101929832308828E-3</v>
      </c>
      <c r="AG2307" s="46">
        <v>2.8737292490245868E-3</v>
      </c>
      <c r="AH2307" s="46">
        <v>2.8376536491978004E-3</v>
      </c>
      <c r="AI2307" s="46">
        <v>2.8019620522949876E-3</v>
      </c>
      <c r="AJ2307" s="46">
        <v>2.7666503708374517E-3</v>
      </c>
      <c r="AK2307" s="46">
        <v>7.0388368012734598E-2</v>
      </c>
      <c r="AL2307" s="45">
        <v>5.5474732021145605E-2</v>
      </c>
      <c r="AM2307" s="45">
        <v>1.6911173680618878E-3</v>
      </c>
      <c r="AN2307" s="45">
        <v>3.7516738903066111E-3</v>
      </c>
      <c r="AO2307" s="45">
        <v>6.0958076981002876E-3</v>
      </c>
      <c r="AP2307" s="45">
        <v>8.6556523679536881E-3</v>
      </c>
      <c r="AQ2307" s="45">
        <v>1.1377585005854708E-2</v>
      </c>
      <c r="AR2307" s="45">
        <v>1.421924981824913E-2</v>
      </c>
      <c r="AS2307" s="45">
        <v>1.7147207536230849E-2</v>
      </c>
      <c r="AT2307" s="45">
        <v>2.0135098448455756E-2</v>
      </c>
      <c r="AU2307" s="45">
        <v>2.3162147395900334E-2</v>
      </c>
      <c r="AV2307" s="45">
        <v>2.6211996179155303E-2</v>
      </c>
      <c r="AW2307" s="45">
        <v>2.9271783655332808E-2</v>
      </c>
      <c r="AX2307" s="45">
        <v>3.2331416140116531E-2</v>
      </c>
      <c r="AY2307" s="45">
        <v>3.5353242806874262E-2</v>
      </c>
      <c r="AZ2307" s="45">
        <v>3.8337504630217317E-2</v>
      </c>
      <c r="BA2307" s="45">
        <v>4.1284543716559895E-2</v>
      </c>
      <c r="BB2307" s="45">
        <v>4.4194736699790779E-2</v>
      </c>
      <c r="BC2307" s="45">
        <v>4.7068465948815363E-2</v>
      </c>
      <c r="BD2307" s="45">
        <v>4.9906119598013166E-2</v>
      </c>
      <c r="BE2307" s="45">
        <v>5.2708081650308151E-2</v>
      </c>
      <c r="BF2307" s="45">
        <v>5.5474732021145605E-2</v>
      </c>
    </row>
    <row r="2308" spans="1:58" ht="13.5" thickBot="1" x14ac:dyDescent="0.25">
      <c r="A2308" s="6" t="s">
        <v>1350</v>
      </c>
      <c r="B2308" s="6" t="s">
        <v>1350</v>
      </c>
      <c r="C2308" s="6" t="s">
        <v>7</v>
      </c>
      <c r="D2308" s="6" t="s">
        <v>1350</v>
      </c>
      <c r="E2308" s="6">
        <v>-44.275761960507232</v>
      </c>
      <c r="F2308" s="6" t="s">
        <v>7</v>
      </c>
      <c r="G2308" s="21" t="s">
        <v>1305</v>
      </c>
      <c r="H2308" s="21" t="s">
        <v>1296</v>
      </c>
      <c r="I2308" s="21" t="s">
        <v>1160</v>
      </c>
      <c r="J2308" s="21" t="s">
        <v>849</v>
      </c>
      <c r="K2308" s="21" t="s">
        <v>850</v>
      </c>
      <c r="L2308" s="21" t="s">
        <v>969</v>
      </c>
      <c r="M2308" s="3">
        <v>-2.1024930749985167</v>
      </c>
      <c r="N2308" s="3">
        <v>-44.275761960507232</v>
      </c>
      <c r="O2308" s="21" t="s">
        <v>1510</v>
      </c>
      <c r="P2308" s="21" t="s">
        <v>1511</v>
      </c>
      <c r="Q2308" s="46">
        <v>6.5296834968980597E-3</v>
      </c>
      <c r="R2308" s="46">
        <v>6.8409028927549189E-3</v>
      </c>
      <c r="S2308" s="46">
        <v>7.1675893628197441E-3</v>
      </c>
      <c r="T2308" s="46">
        <v>7.6418664165509758E-3</v>
      </c>
      <c r="U2308" s="46">
        <v>7.8907398092092317E-3</v>
      </c>
      <c r="V2308" s="46">
        <v>8.3251014543322746E-3</v>
      </c>
      <c r="W2308" s="46">
        <v>8.6561310639245402E-3</v>
      </c>
      <c r="X2308" s="46">
        <v>8.6525598519790123E-3</v>
      </c>
      <c r="Y2308" s="46">
        <v>8.4683702646357051E-3</v>
      </c>
      <c r="Z2308" s="46">
        <v>8.5888913881716766E-3</v>
      </c>
      <c r="AA2308" s="46">
        <v>8.8114445470745748E-3</v>
      </c>
      <c r="AB2308" s="46">
        <v>8.7969170713666466E-3</v>
      </c>
      <c r="AC2308" s="46">
        <v>8.3801069491922266E-3</v>
      </c>
      <c r="AD2308" s="46">
        <v>8.3460181584295232E-3</v>
      </c>
      <c r="AE2308" s="46">
        <v>8.3783475518883418E-3</v>
      </c>
      <c r="AF2308" s="46">
        <v>8.4434149195228639E-3</v>
      </c>
      <c r="AG2308" s="46">
        <v>8.4748783231519582E-3</v>
      </c>
      <c r="AH2308" s="46">
        <v>8.5065373700555502E-3</v>
      </c>
      <c r="AI2308" s="46">
        <v>8.5383936911240209E-3</v>
      </c>
      <c r="AJ2308" s="46">
        <v>8.5704489315144156E-3</v>
      </c>
      <c r="AK2308" s="46">
        <v>0.16400834351459626</v>
      </c>
      <c r="AL2308" s="45">
        <v>0.16400834351459631</v>
      </c>
      <c r="AM2308" s="45">
        <v>6.5296834968980597E-3</v>
      </c>
      <c r="AN2308" s="45">
        <v>1.3370586389652979E-2</v>
      </c>
      <c r="AO2308" s="45">
        <v>2.0538175752472722E-2</v>
      </c>
      <c r="AP2308" s="45">
        <v>2.8180042169023697E-2</v>
      </c>
      <c r="AQ2308" s="45">
        <v>3.6070781978232928E-2</v>
      </c>
      <c r="AR2308" s="45">
        <v>4.4395883432565203E-2</v>
      </c>
      <c r="AS2308" s="45">
        <v>5.3052014496489747E-2</v>
      </c>
      <c r="AT2308" s="45">
        <v>6.1704574348468759E-2</v>
      </c>
      <c r="AU2308" s="45">
        <v>7.0172944613104471E-2</v>
      </c>
      <c r="AV2308" s="45">
        <v>7.8761836001276148E-2</v>
      </c>
      <c r="AW2308" s="45">
        <v>8.7573280548350729E-2</v>
      </c>
      <c r="AX2308" s="45">
        <v>9.6370197619717379E-2</v>
      </c>
      <c r="AY2308" s="45">
        <v>0.1047503045689096</v>
      </c>
      <c r="AZ2308" s="45">
        <v>0.11309632272733913</v>
      </c>
      <c r="BA2308" s="45">
        <v>0.12147467027922748</v>
      </c>
      <c r="BB2308" s="45">
        <v>0.12991808519875034</v>
      </c>
      <c r="BC2308" s="45">
        <v>0.13839296352190231</v>
      </c>
      <c r="BD2308" s="45">
        <v>0.14689950089195786</v>
      </c>
      <c r="BE2308" s="45">
        <v>0.15543789458308188</v>
      </c>
      <c r="BF2308" s="45">
        <v>0.16400834351459631</v>
      </c>
    </row>
    <row r="2309" spans="1:58" ht="13.5" thickBot="1" x14ac:dyDescent="0.25">
      <c r="A2309" s="6" t="s">
        <v>1137</v>
      </c>
      <c r="B2309" s="6" t="s">
        <v>1352</v>
      </c>
      <c r="C2309" s="6" t="s">
        <v>7</v>
      </c>
      <c r="D2309" s="6" t="s">
        <v>1137</v>
      </c>
      <c r="E2309" s="6">
        <v>19.250026383083338</v>
      </c>
      <c r="F2309" s="6" t="s">
        <v>7</v>
      </c>
      <c r="G2309" s="21" t="s">
        <v>1305</v>
      </c>
      <c r="H2309" s="21" t="s">
        <v>1296</v>
      </c>
      <c r="I2309" s="21" t="s">
        <v>1160</v>
      </c>
      <c r="J2309" s="21" t="s">
        <v>849</v>
      </c>
      <c r="K2309" s="21" t="s">
        <v>850</v>
      </c>
      <c r="L2309" s="21" t="s">
        <v>970</v>
      </c>
      <c r="M2309" s="3">
        <v>21.195400736003137</v>
      </c>
      <c r="N2309" s="3">
        <v>19.250026383083338</v>
      </c>
      <c r="O2309" s="21" t="s">
        <v>1510</v>
      </c>
      <c r="P2309" s="21" t="s">
        <v>1511</v>
      </c>
      <c r="Q2309" s="46">
        <v>5.7729580069286668E-3</v>
      </c>
      <c r="R2309" s="46">
        <v>6.048110164621587E-3</v>
      </c>
      <c r="S2309" s="46">
        <v>6.3369369161803595E-3</v>
      </c>
      <c r="T2309" s="46">
        <v>6.7562499680520046E-3</v>
      </c>
      <c r="U2309" s="46">
        <v>6.9762814053399716E-3</v>
      </c>
      <c r="V2309" s="46">
        <v>7.3603048481771316E-3</v>
      </c>
      <c r="W2309" s="46">
        <v>7.6529714125112185E-3</v>
      </c>
      <c r="X2309" s="46">
        <v>7.6498140685748442E-3</v>
      </c>
      <c r="Y2309" s="46">
        <v>7.4869702257528191E-3</v>
      </c>
      <c r="Z2309" s="46">
        <v>7.5935241476161918E-3</v>
      </c>
      <c r="AA2309" s="46">
        <v>7.7902856049312493E-3</v>
      </c>
      <c r="AB2309" s="46">
        <v>7.7774417194277036E-3</v>
      </c>
      <c r="AC2309" s="46">
        <v>7.4089357522826192E-3</v>
      </c>
      <c r="AD2309" s="46">
        <v>7.3787975139325427E-3</v>
      </c>
      <c r="AE2309" s="46">
        <v>7.4073802516587918E-3</v>
      </c>
      <c r="AF2309" s="46">
        <v>7.4649069573795067E-3</v>
      </c>
      <c r="AG2309" s="46">
        <v>7.4927240648996656E-3</v>
      </c>
      <c r="AH2309" s="46">
        <v>7.5207141425811695E-3</v>
      </c>
      <c r="AI2309" s="46">
        <v>7.5488786323104013E-3</v>
      </c>
      <c r="AJ2309" s="46">
        <v>7.5772189885870344E-3</v>
      </c>
      <c r="AK2309" s="46">
        <v>0.1450014047917455</v>
      </c>
      <c r="AL2309" s="45">
        <v>0.1450014047917455</v>
      </c>
      <c r="AM2309" s="45">
        <v>5.7729580069286668E-3</v>
      </c>
      <c r="AN2309" s="45">
        <v>1.1821068171550254E-2</v>
      </c>
      <c r="AO2309" s="45">
        <v>1.8158005087730612E-2</v>
      </c>
      <c r="AP2309" s="45">
        <v>2.4914255055782618E-2</v>
      </c>
      <c r="AQ2309" s="45">
        <v>3.1890536461122589E-2</v>
      </c>
      <c r="AR2309" s="45">
        <v>3.9250841309299719E-2</v>
      </c>
      <c r="AS2309" s="45">
        <v>4.690381272181094E-2</v>
      </c>
      <c r="AT2309" s="45">
        <v>5.4553626790385785E-2</v>
      </c>
      <c r="AU2309" s="45">
        <v>6.2040597016138607E-2</v>
      </c>
      <c r="AV2309" s="45">
        <v>6.9634121163754795E-2</v>
      </c>
      <c r="AW2309" s="45">
        <v>7.7424406768686047E-2</v>
      </c>
      <c r="AX2309" s="45">
        <v>8.5201848488113754E-2</v>
      </c>
      <c r="AY2309" s="45">
        <v>9.2610784240396371E-2</v>
      </c>
      <c r="AZ2309" s="45">
        <v>9.9989581754328913E-2</v>
      </c>
      <c r="BA2309" s="45">
        <v>0.10739696200598771</v>
      </c>
      <c r="BB2309" s="45">
        <v>0.11486186896336721</v>
      </c>
      <c r="BC2309" s="45">
        <v>0.12235459302826687</v>
      </c>
      <c r="BD2309" s="45">
        <v>0.12987530717084805</v>
      </c>
      <c r="BE2309" s="45">
        <v>0.13742418580315846</v>
      </c>
      <c r="BF2309" s="45">
        <v>0.1450014047917455</v>
      </c>
    </row>
    <row r="2310" spans="1:58" ht="13.5" thickBot="1" x14ac:dyDescent="0.25">
      <c r="A2310" s="6" t="s">
        <v>1357</v>
      </c>
      <c r="B2310" s="6" t="s">
        <v>1143</v>
      </c>
      <c r="C2310" s="6" t="s">
        <v>7</v>
      </c>
      <c r="D2310" s="6" t="s">
        <v>1357</v>
      </c>
      <c r="E2310" s="6">
        <v>70.491283951062556</v>
      </c>
      <c r="F2310" s="6" t="s">
        <v>7</v>
      </c>
      <c r="G2310" s="21" t="s">
        <v>1305</v>
      </c>
      <c r="H2310" s="21" t="s">
        <v>1296</v>
      </c>
      <c r="I2310" s="21" t="s">
        <v>1160</v>
      </c>
      <c r="J2310" s="21" t="s">
        <v>849</v>
      </c>
      <c r="K2310" s="21" t="s">
        <v>850</v>
      </c>
      <c r="L2310" s="21" t="s">
        <v>971</v>
      </c>
      <c r="M2310" s="3">
        <v>48.212494747123905</v>
      </c>
      <c r="N2310" s="3">
        <v>70.491283951062556</v>
      </c>
      <c r="O2310" s="21" t="s">
        <v>1510</v>
      </c>
      <c r="P2310" s="21" t="s">
        <v>1511</v>
      </c>
      <c r="Q2310" s="46">
        <v>2.2896326590320134E-4</v>
      </c>
      <c r="R2310" s="46">
        <v>2.3987616992399491E-4</v>
      </c>
      <c r="S2310" s="46">
        <v>2.5133142669837968E-4</v>
      </c>
      <c r="T2310" s="46">
        <v>2.679619453470766E-4</v>
      </c>
      <c r="U2310" s="46">
        <v>2.7668868758604017E-4</v>
      </c>
      <c r="V2310" s="46">
        <v>2.9191957295708528E-4</v>
      </c>
      <c r="W2310" s="46">
        <v>3.0352712186185432E-4</v>
      </c>
      <c r="X2310" s="46">
        <v>3.0340189736197327E-4</v>
      </c>
      <c r="Y2310" s="46">
        <v>2.9694329190528904E-4</v>
      </c>
      <c r="Z2310" s="46">
        <v>3.0116936351629877E-4</v>
      </c>
      <c r="AA2310" s="46">
        <v>3.089731871049441E-4</v>
      </c>
      <c r="AB2310" s="46">
        <v>3.0846378136039352E-4</v>
      </c>
      <c r="AC2310" s="46">
        <v>2.9384833991060453E-4</v>
      </c>
      <c r="AD2310" s="46">
        <v>2.9265301691103998E-4</v>
      </c>
      <c r="AE2310" s="46">
        <v>2.9378664666729337E-4</v>
      </c>
      <c r="AF2310" s="46">
        <v>2.9606823305726188E-4</v>
      </c>
      <c r="AG2310" s="46">
        <v>2.9717149689153035E-4</v>
      </c>
      <c r="AH2310" s="46">
        <v>2.9828162095464508E-4</v>
      </c>
      <c r="AI2310" s="46">
        <v>2.993986624337554E-4</v>
      </c>
      <c r="AJ2310" s="46">
        <v>3.0052267901627182E-4</v>
      </c>
      <c r="AK2310" s="46">
        <v>5.7509504073689349E-3</v>
      </c>
      <c r="AL2310" s="45">
        <v>5.7509504073689341E-3</v>
      </c>
      <c r="AM2310" s="45">
        <v>2.2896326590320134E-4</v>
      </c>
      <c r="AN2310" s="45">
        <v>4.6883943582719625E-4</v>
      </c>
      <c r="AO2310" s="45">
        <v>7.2017086252557593E-4</v>
      </c>
      <c r="AP2310" s="45">
        <v>9.8813280787265253E-4</v>
      </c>
      <c r="AQ2310" s="45">
        <v>1.2648214954586927E-3</v>
      </c>
      <c r="AR2310" s="45">
        <v>1.556741068415778E-3</v>
      </c>
      <c r="AS2310" s="45">
        <v>1.8602681902776322E-3</v>
      </c>
      <c r="AT2310" s="45">
        <v>2.1636700876396056E-3</v>
      </c>
      <c r="AU2310" s="45">
        <v>2.4606133795448946E-3</v>
      </c>
      <c r="AV2310" s="45">
        <v>2.7617827430611933E-3</v>
      </c>
      <c r="AW2310" s="45">
        <v>3.0707559301661374E-3</v>
      </c>
      <c r="AX2310" s="45">
        <v>3.379219711526531E-3</v>
      </c>
      <c r="AY2310" s="45">
        <v>3.6730680514371356E-3</v>
      </c>
      <c r="AZ2310" s="45">
        <v>3.9657210683481754E-3</v>
      </c>
      <c r="BA2310" s="45">
        <v>4.2595077150154688E-3</v>
      </c>
      <c r="BB2310" s="45">
        <v>4.5555759480727306E-3</v>
      </c>
      <c r="BC2310" s="45">
        <v>4.8527474449642609E-3</v>
      </c>
      <c r="BD2310" s="45">
        <v>5.1510290659189063E-3</v>
      </c>
      <c r="BE2310" s="45">
        <v>5.4504277283526619E-3</v>
      </c>
      <c r="BF2310" s="45">
        <v>5.7509504073689341E-3</v>
      </c>
    </row>
    <row r="2311" spans="1:58" ht="13.5" thickBot="1" x14ac:dyDescent="0.25">
      <c r="A2311" s="6" t="s">
        <v>1350</v>
      </c>
      <c r="B2311" s="6" t="s">
        <v>1350</v>
      </c>
      <c r="C2311" s="6" t="s">
        <v>7</v>
      </c>
      <c r="D2311" s="6" t="s">
        <v>1350</v>
      </c>
      <c r="E2311" s="6">
        <v>-26.45971109474451</v>
      </c>
      <c r="F2311" s="6" t="s">
        <v>7</v>
      </c>
      <c r="G2311" s="21" t="s">
        <v>1305</v>
      </c>
      <c r="H2311" s="21" t="s">
        <v>1296</v>
      </c>
      <c r="I2311" s="21" t="s">
        <v>1160</v>
      </c>
      <c r="J2311" s="21" t="s">
        <v>849</v>
      </c>
      <c r="K2311" s="21" t="s">
        <v>850</v>
      </c>
      <c r="L2311" s="21" t="s">
        <v>972</v>
      </c>
      <c r="M2311" s="3">
        <v>-3.2670622865437688</v>
      </c>
      <c r="N2311" s="3">
        <v>-26.45971109474451</v>
      </c>
      <c r="O2311" s="21" t="s">
        <v>1510</v>
      </c>
      <c r="P2311" s="21" t="s">
        <v>1511</v>
      </c>
      <c r="Q2311" s="46">
        <v>6.108484749445196E-3</v>
      </c>
      <c r="R2311" s="46">
        <v>6.3996288660361899E-3</v>
      </c>
      <c r="S2311" s="46">
        <v>6.7052423496283212E-3</v>
      </c>
      <c r="T2311" s="46">
        <v>7.1489260520781108E-3</v>
      </c>
      <c r="U2311" s="46">
        <v>7.3817458088577224E-3</v>
      </c>
      <c r="V2311" s="46">
        <v>7.788088855383405E-3</v>
      </c>
      <c r="W2311" s="46">
        <v>8.097765323281084E-3</v>
      </c>
      <c r="X2311" s="46">
        <v>8.0944244731898599E-3</v>
      </c>
      <c r="Y2311" s="46">
        <v>7.9221160778705918E-3</v>
      </c>
      <c r="Z2311" s="46">
        <v>8.034862958397837E-3</v>
      </c>
      <c r="AA2311" s="46">
        <v>8.2430602742011253E-3</v>
      </c>
      <c r="AB2311" s="46">
        <v>8.229469896680993E-3</v>
      </c>
      <c r="AC2311" s="46">
        <v>7.8395462080479445E-3</v>
      </c>
      <c r="AD2311" s="46">
        <v>7.8076563226346773E-3</v>
      </c>
      <c r="AE2311" s="46">
        <v>7.8379003010749532E-3</v>
      </c>
      <c r="AF2311" s="46">
        <v>7.8987704830785401E-3</v>
      </c>
      <c r="AG2311" s="46">
        <v>7.9282043325637798E-3</v>
      </c>
      <c r="AH2311" s="46">
        <v>7.957821205308753E-3</v>
      </c>
      <c r="AI2311" s="46">
        <v>7.9876226270028678E-3</v>
      </c>
      <c r="AJ2311" s="46">
        <v>8.0176101366819449E-3</v>
      </c>
      <c r="AK2311" s="46">
        <v>0.15342894730144391</v>
      </c>
      <c r="AL2311" s="45">
        <v>0.15342894730144391</v>
      </c>
      <c r="AM2311" s="45">
        <v>6.108484749445196E-3</v>
      </c>
      <c r="AN2311" s="45">
        <v>1.2508113615481386E-2</v>
      </c>
      <c r="AO2311" s="45">
        <v>1.9213355965109709E-2</v>
      </c>
      <c r="AP2311" s="45">
        <v>2.6362282017187821E-2</v>
      </c>
      <c r="AQ2311" s="45">
        <v>3.3744027826045547E-2</v>
      </c>
      <c r="AR2311" s="45">
        <v>4.1532116681428949E-2</v>
      </c>
      <c r="AS2311" s="45">
        <v>4.9629882004710031E-2</v>
      </c>
      <c r="AT2311" s="45">
        <v>5.7724306477899889E-2</v>
      </c>
      <c r="AU2311" s="45">
        <v>6.5646422555770481E-2</v>
      </c>
      <c r="AV2311" s="45">
        <v>7.3681285514168318E-2</v>
      </c>
      <c r="AW2311" s="45">
        <v>8.1924345788369449E-2</v>
      </c>
      <c r="AX2311" s="45">
        <v>9.0153815685050445E-2</v>
      </c>
      <c r="AY2311" s="45">
        <v>9.7993361893098388E-2</v>
      </c>
      <c r="AZ2311" s="45">
        <v>0.10580101821573307</v>
      </c>
      <c r="BA2311" s="45">
        <v>0.11363891851680802</v>
      </c>
      <c r="BB2311" s="45">
        <v>0.12153768899988655</v>
      </c>
      <c r="BC2311" s="45">
        <v>0.12946589333245034</v>
      </c>
      <c r="BD2311" s="45">
        <v>0.13742371453775909</v>
      </c>
      <c r="BE2311" s="45">
        <v>0.14541133716476196</v>
      </c>
      <c r="BF2311" s="45">
        <v>0.15342894730144391</v>
      </c>
    </row>
    <row r="2312" spans="1:58" ht="13.5" thickBot="1" x14ac:dyDescent="0.25">
      <c r="A2312" s="6" t="s">
        <v>1350</v>
      </c>
      <c r="B2312" s="6" t="s">
        <v>1350</v>
      </c>
      <c r="C2312" s="6" t="s">
        <v>7</v>
      </c>
      <c r="D2312" s="6" t="s">
        <v>1350</v>
      </c>
      <c r="E2312" s="6">
        <v>-15.966931950966805</v>
      </c>
      <c r="F2312" s="6" t="s">
        <v>7</v>
      </c>
      <c r="G2312" s="21" t="s">
        <v>1305</v>
      </c>
      <c r="H2312" s="21" t="s">
        <v>1296</v>
      </c>
      <c r="I2312" s="21" t="s">
        <v>1160</v>
      </c>
      <c r="J2312" s="21" t="s">
        <v>849</v>
      </c>
      <c r="K2312" s="21" t="s">
        <v>850</v>
      </c>
      <c r="L2312" s="21" t="s">
        <v>973</v>
      </c>
      <c r="M2312" s="3">
        <v>-3.9353186617793665</v>
      </c>
      <c r="N2312" s="3">
        <v>-15.966931950966805</v>
      </c>
      <c r="O2312" s="21" t="s">
        <v>1510</v>
      </c>
      <c r="P2312" s="21" t="s">
        <v>1511</v>
      </c>
      <c r="Q2312" s="46">
        <v>0.15239897207208727</v>
      </c>
      <c r="R2312" s="46">
        <v>0.15966264971282026</v>
      </c>
      <c r="S2312" s="46">
        <v>0.16728731976786798</v>
      </c>
      <c r="T2312" s="46">
        <v>0.17835666723323199</v>
      </c>
      <c r="U2312" s="46">
        <v>0.18416522583109193</v>
      </c>
      <c r="V2312" s="46">
        <v>0.1943029711376966</v>
      </c>
      <c r="W2312" s="46">
        <v>0.2020290075146898</v>
      </c>
      <c r="X2312" s="46">
        <v>0.20194565752846014</v>
      </c>
      <c r="Y2312" s="46">
        <v>0.19764678089977869</v>
      </c>
      <c r="Z2312" s="46">
        <v>0.2004596730328477</v>
      </c>
      <c r="AA2312" s="46">
        <v>0.20565393285636133</v>
      </c>
      <c r="AB2312" s="46">
        <v>0.2053148701183676</v>
      </c>
      <c r="AC2312" s="46">
        <v>0.19558676703361652</v>
      </c>
      <c r="AD2312" s="46">
        <v>0.19479115470816696</v>
      </c>
      <c r="AE2312" s="46">
        <v>0.19554570373541755</v>
      </c>
      <c r="AF2312" s="46">
        <v>0.19706433782352425</v>
      </c>
      <c r="AG2312" s="46">
        <v>0.19779867515752222</v>
      </c>
      <c r="AH2312" s="46">
        <v>0.19853757869047015</v>
      </c>
      <c r="AI2312" s="46">
        <v>0.19928108648639006</v>
      </c>
      <c r="AJ2312" s="46">
        <v>0.20002923694227973</v>
      </c>
      <c r="AK2312" s="46">
        <v>3.8278582682826894</v>
      </c>
      <c r="AL2312" s="45">
        <v>3.8278582682826889</v>
      </c>
      <c r="AM2312" s="45">
        <v>0.15239897207208727</v>
      </c>
      <c r="AN2312" s="45">
        <v>0.31206162178490754</v>
      </c>
      <c r="AO2312" s="45">
        <v>0.47934894155277552</v>
      </c>
      <c r="AP2312" s="45">
        <v>0.65770560878600748</v>
      </c>
      <c r="AQ2312" s="45">
        <v>0.84187083461709944</v>
      </c>
      <c r="AR2312" s="45">
        <v>1.036173805754796</v>
      </c>
      <c r="AS2312" s="45">
        <v>1.2382028132694858</v>
      </c>
      <c r="AT2312" s="45">
        <v>1.4401484707979459</v>
      </c>
      <c r="AU2312" s="45">
        <v>1.6377952516977246</v>
      </c>
      <c r="AV2312" s="45">
        <v>1.8382549247305722</v>
      </c>
      <c r="AW2312" s="45">
        <v>2.0439088575869335</v>
      </c>
      <c r="AX2312" s="45">
        <v>2.2492237277053011</v>
      </c>
      <c r="AY2312" s="45">
        <v>2.4448104947389178</v>
      </c>
      <c r="AZ2312" s="45">
        <v>2.6396016494470849</v>
      </c>
      <c r="BA2312" s="45">
        <v>2.8351473531825024</v>
      </c>
      <c r="BB2312" s="45">
        <v>3.0322116910060268</v>
      </c>
      <c r="BC2312" s="45">
        <v>3.2300103661635489</v>
      </c>
      <c r="BD2312" s="45">
        <v>3.428547944854019</v>
      </c>
      <c r="BE2312" s="45">
        <v>3.6278290313404091</v>
      </c>
      <c r="BF2312" s="45">
        <v>3.8278582682826889</v>
      </c>
    </row>
    <row r="2313" spans="1:58" ht="13.5" thickBot="1" x14ac:dyDescent="0.25">
      <c r="A2313" s="6" t="s">
        <v>1141</v>
      </c>
      <c r="B2313" s="6" t="s">
        <v>1351</v>
      </c>
      <c r="C2313" s="6" t="s">
        <v>7</v>
      </c>
      <c r="D2313" s="6" t="s">
        <v>1141</v>
      </c>
      <c r="E2313" s="6">
        <v>9.8508256475374054</v>
      </c>
      <c r="F2313" s="6" t="s">
        <v>7</v>
      </c>
      <c r="G2313" s="21" t="s">
        <v>1305</v>
      </c>
      <c r="H2313" s="21" t="s">
        <v>1296</v>
      </c>
      <c r="I2313" s="21" t="s">
        <v>1160</v>
      </c>
      <c r="J2313" s="21" t="s">
        <v>849</v>
      </c>
      <c r="K2313" s="21" t="s">
        <v>850</v>
      </c>
      <c r="L2313" s="21" t="s">
        <v>974</v>
      </c>
      <c r="M2313" s="3">
        <v>11.175768216160538</v>
      </c>
      <c r="N2313" s="3">
        <v>9.8508256475374054</v>
      </c>
      <c r="O2313" s="21" t="s">
        <v>1510</v>
      </c>
      <c r="P2313" s="21" t="s">
        <v>1511</v>
      </c>
      <c r="Q2313" s="46">
        <v>2.9015472090261136E-2</v>
      </c>
      <c r="R2313" s="46">
        <v>3.0398414724268217E-2</v>
      </c>
      <c r="S2313" s="46">
        <v>3.1850087253102857E-2</v>
      </c>
      <c r="T2313" s="46">
        <v>3.3957597153410748E-2</v>
      </c>
      <c r="U2313" s="46">
        <v>3.5063497459622353E-2</v>
      </c>
      <c r="V2313" s="46">
        <v>3.6993638207965598E-2</v>
      </c>
      <c r="W2313" s="46">
        <v>3.8464610025012697E-2</v>
      </c>
      <c r="X2313" s="46">
        <v>3.8448740894359873E-2</v>
      </c>
      <c r="Y2313" s="46">
        <v>3.7630271234472781E-2</v>
      </c>
      <c r="Z2313" s="46">
        <v>3.8165822046071246E-2</v>
      </c>
      <c r="AA2313" s="46">
        <v>3.9154765074292164E-2</v>
      </c>
      <c r="AB2313" s="46">
        <v>3.9090210403894196E-2</v>
      </c>
      <c r="AC2313" s="46">
        <v>3.7238062061231744E-2</v>
      </c>
      <c r="AD2313" s="46">
        <v>3.7086584220470245E-2</v>
      </c>
      <c r="AE2313" s="46">
        <v>3.7230243957430728E-2</v>
      </c>
      <c r="AF2313" s="46">
        <v>3.7519379011294055E-2</v>
      </c>
      <c r="AG2313" s="46">
        <v>3.7659190613234375E-2</v>
      </c>
      <c r="AH2313" s="46">
        <v>3.7799871580737901E-2</v>
      </c>
      <c r="AI2313" s="46">
        <v>3.7941429160871731E-2</v>
      </c>
      <c r="AJ2313" s="46">
        <v>3.8083870664098643E-2</v>
      </c>
      <c r="AK2313" s="46">
        <v>0.72879175783610339</v>
      </c>
      <c r="AL2313" s="45">
        <v>0.72879175783610339</v>
      </c>
      <c r="AM2313" s="45">
        <v>2.9015472090261136E-2</v>
      </c>
      <c r="AN2313" s="45">
        <v>5.9413886814529353E-2</v>
      </c>
      <c r="AO2313" s="45">
        <v>9.1263974067632203E-2</v>
      </c>
      <c r="AP2313" s="45">
        <v>0.12522157122104294</v>
      </c>
      <c r="AQ2313" s="45">
        <v>0.16028506868066528</v>
      </c>
      <c r="AR2313" s="45">
        <v>0.19727870688863086</v>
      </c>
      <c r="AS2313" s="45">
        <v>0.23574331691364356</v>
      </c>
      <c r="AT2313" s="45">
        <v>0.27419205780800343</v>
      </c>
      <c r="AU2313" s="45">
        <v>0.3118223290424762</v>
      </c>
      <c r="AV2313" s="45">
        <v>0.34998815108854742</v>
      </c>
      <c r="AW2313" s="45">
        <v>0.38914291616283958</v>
      </c>
      <c r="AX2313" s="45">
        <v>0.42823312656673379</v>
      </c>
      <c r="AY2313" s="45">
        <v>0.46547118862796555</v>
      </c>
      <c r="AZ2313" s="45">
        <v>0.50255777284843584</v>
      </c>
      <c r="BA2313" s="45">
        <v>0.53978801680586652</v>
      </c>
      <c r="BB2313" s="45">
        <v>0.57730739581716062</v>
      </c>
      <c r="BC2313" s="45">
        <v>0.61496658643039503</v>
      </c>
      <c r="BD2313" s="45">
        <v>0.65276645801113298</v>
      </c>
      <c r="BE2313" s="45">
        <v>0.69070788717200471</v>
      </c>
      <c r="BF2313" s="45">
        <v>0.72879175783610339</v>
      </c>
    </row>
    <row r="2314" spans="1:58" ht="13.5" thickBot="1" x14ac:dyDescent="0.25">
      <c r="A2314" s="6" t="s">
        <v>1350</v>
      </c>
      <c r="B2314" s="6" t="s">
        <v>1350</v>
      </c>
      <c r="C2314" s="6" t="s">
        <v>7</v>
      </c>
      <c r="D2314" s="6" t="s">
        <v>1350</v>
      </c>
      <c r="E2314" s="6">
        <v>-17.122116092942083</v>
      </c>
      <c r="F2314" s="6" t="s">
        <v>7</v>
      </c>
      <c r="G2314" s="21" t="s">
        <v>1305</v>
      </c>
      <c r="H2314" s="21" t="s">
        <v>1296</v>
      </c>
      <c r="I2314" s="21" t="s">
        <v>1160</v>
      </c>
      <c r="J2314" s="21" t="s">
        <v>849</v>
      </c>
      <c r="K2314" s="21" t="s">
        <v>850</v>
      </c>
      <c r="L2314" s="21" t="s">
        <v>975</v>
      </c>
      <c r="M2314" s="3">
        <v>-3.0181284415172684</v>
      </c>
      <c r="N2314" s="3">
        <v>-17.122116092942083</v>
      </c>
      <c r="O2314" s="21" t="s">
        <v>1510</v>
      </c>
      <c r="P2314" s="21" t="s">
        <v>1511</v>
      </c>
      <c r="Q2314" s="46">
        <v>3.1945972537481214E-3</v>
      </c>
      <c r="R2314" s="46">
        <v>3.346858941131558E-3</v>
      </c>
      <c r="S2314" s="46">
        <v>3.5066877751939638E-3</v>
      </c>
      <c r="T2314" s="46">
        <v>3.738724163188161E-3</v>
      </c>
      <c r="U2314" s="46">
        <v>3.8604835497027972E-3</v>
      </c>
      <c r="V2314" s="46">
        <v>4.0729916321087453E-3</v>
      </c>
      <c r="W2314" s="46">
        <v>4.2349453136639303E-3</v>
      </c>
      <c r="X2314" s="46">
        <v>4.2331981257827493E-3</v>
      </c>
      <c r="Y2314" s="46">
        <v>4.1430847917788179E-3</v>
      </c>
      <c r="Z2314" s="46">
        <v>4.2020488212680812E-3</v>
      </c>
      <c r="AA2314" s="46">
        <v>4.3109312365615486E-3</v>
      </c>
      <c r="AB2314" s="46">
        <v>4.3038237811967566E-3</v>
      </c>
      <c r="AC2314" s="46">
        <v>4.0999026459280444E-3</v>
      </c>
      <c r="AD2314" s="46">
        <v>4.0832249681499629E-3</v>
      </c>
      <c r="AE2314" s="46">
        <v>4.0990418743764214E-3</v>
      </c>
      <c r="AF2314" s="46">
        <v>4.1308755817915811E-3</v>
      </c>
      <c r="AG2314" s="46">
        <v>4.14626880917769E-3</v>
      </c>
      <c r="AH2314" s="46">
        <v>4.161757753525841E-3</v>
      </c>
      <c r="AI2314" s="46">
        <v>4.1773432127365662E-3</v>
      </c>
      <c r="AJ2314" s="46">
        <v>4.1930259916902538E-3</v>
      </c>
      <c r="AK2314" s="46">
        <v>8.0239816222701599E-2</v>
      </c>
      <c r="AL2314" s="45">
        <v>8.0239816222701599E-2</v>
      </c>
      <c r="AM2314" s="45">
        <v>3.1945972537481214E-3</v>
      </c>
      <c r="AN2314" s="45">
        <v>6.5414561948796794E-3</v>
      </c>
      <c r="AO2314" s="45">
        <v>1.0048143970073644E-2</v>
      </c>
      <c r="AP2314" s="45">
        <v>1.3786868133261805E-2</v>
      </c>
      <c r="AQ2314" s="45">
        <v>1.7647351682964604E-2</v>
      </c>
      <c r="AR2314" s="45">
        <v>2.1720343315073349E-2</v>
      </c>
      <c r="AS2314" s="45">
        <v>2.5955288628737277E-2</v>
      </c>
      <c r="AT2314" s="45">
        <v>3.0188486754520027E-2</v>
      </c>
      <c r="AU2314" s="45">
        <v>3.4331571546298845E-2</v>
      </c>
      <c r="AV2314" s="45">
        <v>3.8533620367566926E-2</v>
      </c>
      <c r="AW2314" s="45">
        <v>4.2844551604128478E-2</v>
      </c>
      <c r="AX2314" s="45">
        <v>4.7148375385325236E-2</v>
      </c>
      <c r="AY2314" s="45">
        <v>5.1248278031253279E-2</v>
      </c>
      <c r="AZ2314" s="45">
        <v>5.5331502999403245E-2</v>
      </c>
      <c r="BA2314" s="45">
        <v>5.9430544873779668E-2</v>
      </c>
      <c r="BB2314" s="45">
        <v>6.3561420455571255E-2</v>
      </c>
      <c r="BC2314" s="45">
        <v>6.7707689264748946E-2</v>
      </c>
      <c r="BD2314" s="45">
        <v>7.1869447018274787E-2</v>
      </c>
      <c r="BE2314" s="45">
        <v>7.6046790231011352E-2</v>
      </c>
      <c r="BF2314" s="45">
        <v>8.0239816222701599E-2</v>
      </c>
    </row>
    <row r="2315" spans="1:58" ht="13.5" thickBot="1" x14ac:dyDescent="0.25">
      <c r="A2315" s="6" t="s">
        <v>1350</v>
      </c>
      <c r="B2315" s="6" t="s">
        <v>1350</v>
      </c>
      <c r="C2315" s="6" t="s">
        <v>7</v>
      </c>
      <c r="D2315" s="6" t="s">
        <v>1350</v>
      </c>
      <c r="E2315" s="6">
        <v>-11.416266429291504</v>
      </c>
      <c r="F2315" s="6" t="s">
        <v>7</v>
      </c>
      <c r="G2315" s="21" t="s">
        <v>1305</v>
      </c>
      <c r="H2315" s="21" t="s">
        <v>1296</v>
      </c>
      <c r="I2315" s="21" t="s">
        <v>1160</v>
      </c>
      <c r="J2315" s="21" t="s">
        <v>849</v>
      </c>
      <c r="K2315" s="21" t="s">
        <v>850</v>
      </c>
      <c r="L2315" s="21" t="s">
        <v>976</v>
      </c>
      <c r="M2315" s="3">
        <v>-3.7043573412203066</v>
      </c>
      <c r="N2315" s="3">
        <v>-11.416266429291504</v>
      </c>
      <c r="O2315" s="21" t="s">
        <v>1510</v>
      </c>
      <c r="P2315" s="21" t="s">
        <v>1511</v>
      </c>
      <c r="Q2315" s="46">
        <v>4.4692225772900978E-3</v>
      </c>
      <c r="R2315" s="46">
        <v>4.6822357732765217E-3</v>
      </c>
      <c r="S2315" s="46">
        <v>4.9058353625066114E-3</v>
      </c>
      <c r="T2315" s="46">
        <v>5.2304528906660088E-3</v>
      </c>
      <c r="U2315" s="46">
        <v>5.4007935489664392E-3</v>
      </c>
      <c r="V2315" s="46">
        <v>5.6980910936353284E-3</v>
      </c>
      <c r="W2315" s="46">
        <v>5.9246633318830342E-3</v>
      </c>
      <c r="X2315" s="46">
        <v>5.9222190264181787E-3</v>
      </c>
      <c r="Y2315" s="46">
        <v>5.7961510075551633E-3</v>
      </c>
      <c r="Z2315" s="46">
        <v>5.8786413344757869E-3</v>
      </c>
      <c r="AA2315" s="46">
        <v>6.0309671865463486E-3</v>
      </c>
      <c r="AB2315" s="46">
        <v>6.0210238987199538E-3</v>
      </c>
      <c r="AC2315" s="46">
        <v>5.7357394420767026E-3</v>
      </c>
      <c r="AD2315" s="46">
        <v>5.7124074699556127E-3</v>
      </c>
      <c r="AE2315" s="46">
        <v>5.7345352277902587E-3</v>
      </c>
      <c r="AF2315" s="46">
        <v>5.7790703953240581E-3</v>
      </c>
      <c r="AG2315" s="46">
        <v>5.8006054289783436E-3</v>
      </c>
      <c r="AH2315" s="46">
        <v>5.8222743700938268E-3</v>
      </c>
      <c r="AI2315" s="46">
        <v>5.8440783349286039E-3</v>
      </c>
      <c r="AJ2315" s="46">
        <v>5.8660184495055627E-3</v>
      </c>
      <c r="AK2315" s="46">
        <v>0.11225502615059244</v>
      </c>
      <c r="AL2315" s="45">
        <v>0.11225502615059244</v>
      </c>
      <c r="AM2315" s="45">
        <v>4.4692225772900978E-3</v>
      </c>
      <c r="AN2315" s="45">
        <v>9.1514583505666186E-3</v>
      </c>
      <c r="AO2315" s="45">
        <v>1.4057293713073231E-2</v>
      </c>
      <c r="AP2315" s="45">
        <v>1.9287746603739241E-2</v>
      </c>
      <c r="AQ2315" s="45">
        <v>2.468854015270568E-2</v>
      </c>
      <c r="AR2315" s="45">
        <v>3.0386631246341007E-2</v>
      </c>
      <c r="AS2315" s="45">
        <v>3.6311294578224039E-2</v>
      </c>
      <c r="AT2315" s="45">
        <v>4.2233513604642219E-2</v>
      </c>
      <c r="AU2315" s="45">
        <v>4.8029664612197383E-2</v>
      </c>
      <c r="AV2315" s="45">
        <v>5.3908305946673167E-2</v>
      </c>
      <c r="AW2315" s="45">
        <v>5.9939273133219513E-2</v>
      </c>
      <c r="AX2315" s="45">
        <v>6.5960297031939466E-2</v>
      </c>
      <c r="AY2315" s="45">
        <v>7.1696036474016164E-2</v>
      </c>
      <c r="AZ2315" s="45">
        <v>7.7408443943971783E-2</v>
      </c>
      <c r="BA2315" s="45">
        <v>8.3142979171762041E-2</v>
      </c>
      <c r="BB2315" s="45">
        <v>8.8922049567086103E-2</v>
      </c>
      <c r="BC2315" s="45">
        <v>9.4722654996064443E-2</v>
      </c>
      <c r="BD2315" s="45">
        <v>0.10054492936615828</v>
      </c>
      <c r="BE2315" s="45">
        <v>0.10638900770108688</v>
      </c>
      <c r="BF2315" s="45">
        <v>0.11225502615059244</v>
      </c>
    </row>
    <row r="2316" spans="1:58" ht="13.5" thickBot="1" x14ac:dyDescent="0.25">
      <c r="A2316" s="6" t="s">
        <v>1350</v>
      </c>
      <c r="B2316" s="6" t="s">
        <v>1350</v>
      </c>
      <c r="C2316" s="6" t="s">
        <v>7</v>
      </c>
      <c r="D2316" s="6" t="s">
        <v>1350</v>
      </c>
      <c r="E2316" s="6">
        <v>-6.9944278130209367</v>
      </c>
      <c r="F2316" s="6" t="s">
        <v>7</v>
      </c>
      <c r="G2316" s="21" t="s">
        <v>1305</v>
      </c>
      <c r="H2316" s="21" t="s">
        <v>1296</v>
      </c>
      <c r="I2316" s="21" t="s">
        <v>1160</v>
      </c>
      <c r="J2316" s="21" t="s">
        <v>849</v>
      </c>
      <c r="K2316" s="21" t="s">
        <v>850</v>
      </c>
      <c r="L2316" s="21" t="s">
        <v>977</v>
      </c>
      <c r="M2316" s="3">
        <v>1.9509699733674799</v>
      </c>
      <c r="N2316" s="3">
        <v>-6.9944278130209367</v>
      </c>
      <c r="O2316" s="21" t="s">
        <v>1510</v>
      </c>
      <c r="P2316" s="21" t="s">
        <v>1511</v>
      </c>
      <c r="Q2316" s="46">
        <v>1.12968342664516E-3</v>
      </c>
      <c r="R2316" s="46">
        <v>1.183526678575676E-3</v>
      </c>
      <c r="S2316" s="46">
        <v>1.2400458484736901E-3</v>
      </c>
      <c r="T2316" s="46">
        <v>1.3220992783976359E-3</v>
      </c>
      <c r="U2316" s="46">
        <v>1.3651562117317777E-3</v>
      </c>
      <c r="V2316" s="46">
        <v>1.4403039814359191E-3</v>
      </c>
      <c r="W2316" s="46">
        <v>1.4975745465196414E-3</v>
      </c>
      <c r="X2316" s="46">
        <v>1.4969567005015585E-3</v>
      </c>
      <c r="Y2316" s="46">
        <v>1.4650905427802544E-3</v>
      </c>
      <c r="Z2316" s="46">
        <v>1.4859415864616086E-3</v>
      </c>
      <c r="AA2316" s="46">
        <v>1.5244449251425058E-3</v>
      </c>
      <c r="AB2316" s="46">
        <v>1.5219315646486883E-3</v>
      </c>
      <c r="AC2316" s="46">
        <v>1.4498203379250544E-3</v>
      </c>
      <c r="AD2316" s="46">
        <v>1.4439227255863716E-3</v>
      </c>
      <c r="AE2316" s="46">
        <v>1.4495159492091199E-3</v>
      </c>
      <c r="AF2316" s="46">
        <v>1.4607730839335002E-3</v>
      </c>
      <c r="AG2316" s="46">
        <v>1.4662164849256801E-3</v>
      </c>
      <c r="AH2316" s="46">
        <v>1.471693733647974E-3</v>
      </c>
      <c r="AI2316" s="46">
        <v>1.4772051122564525E-3</v>
      </c>
      <c r="AJ2316" s="46">
        <v>1.4827509053754232E-3</v>
      </c>
      <c r="AK2316" s="46">
        <v>2.8374653624173685E-2</v>
      </c>
      <c r="AL2316" s="45">
        <v>2.8374653624173692E-2</v>
      </c>
      <c r="AM2316" s="45">
        <v>1.12968342664516E-3</v>
      </c>
      <c r="AN2316" s="45">
        <v>2.313210105220836E-3</v>
      </c>
      <c r="AO2316" s="45">
        <v>3.5532559536945261E-3</v>
      </c>
      <c r="AP2316" s="45">
        <v>4.8753552320921619E-3</v>
      </c>
      <c r="AQ2316" s="45">
        <v>6.2405114438239401E-3</v>
      </c>
      <c r="AR2316" s="45">
        <v>7.6808154252598591E-3</v>
      </c>
      <c r="AS2316" s="45">
        <v>9.178389971779501E-3</v>
      </c>
      <c r="AT2316" s="45">
        <v>1.0675346672281059E-2</v>
      </c>
      <c r="AU2316" s="45">
        <v>1.2140437215061313E-2</v>
      </c>
      <c r="AV2316" s="45">
        <v>1.3626378801522922E-2</v>
      </c>
      <c r="AW2316" s="45">
        <v>1.5150823726665428E-2</v>
      </c>
      <c r="AX2316" s="45">
        <v>1.6672755291314116E-2</v>
      </c>
      <c r="AY2316" s="45">
        <v>1.812257562923917E-2</v>
      </c>
      <c r="AZ2316" s="45">
        <v>1.9566498354825542E-2</v>
      </c>
      <c r="BA2316" s="45">
        <v>2.1016014304034662E-2</v>
      </c>
      <c r="BB2316" s="45">
        <v>2.2476787387968163E-2</v>
      </c>
      <c r="BC2316" s="45">
        <v>2.3943003872893841E-2</v>
      </c>
      <c r="BD2316" s="45">
        <v>2.5414697606541817E-2</v>
      </c>
      <c r="BE2316" s="45">
        <v>2.689190271879827E-2</v>
      </c>
      <c r="BF2316" s="45">
        <v>2.8374653624173692E-2</v>
      </c>
    </row>
    <row r="2317" spans="1:58" ht="13.5" thickBot="1" x14ac:dyDescent="0.25">
      <c r="A2317" s="6" t="s">
        <v>1137</v>
      </c>
      <c r="B2317" s="6" t="s">
        <v>1356</v>
      </c>
      <c r="C2317" s="6" t="s">
        <v>7</v>
      </c>
      <c r="D2317" s="6" t="s">
        <v>1137</v>
      </c>
      <c r="E2317" s="6">
        <v>19.969578342814859</v>
      </c>
      <c r="F2317" s="6" t="s">
        <v>7</v>
      </c>
      <c r="G2317" s="21" t="s">
        <v>1305</v>
      </c>
      <c r="H2317" s="21" t="s">
        <v>1296</v>
      </c>
      <c r="I2317" s="21" t="s">
        <v>1160</v>
      </c>
      <c r="J2317" s="21" t="s">
        <v>849</v>
      </c>
      <c r="K2317" s="21" t="s">
        <v>850</v>
      </c>
      <c r="L2317" s="21" t="s">
        <v>978</v>
      </c>
      <c r="M2317" s="3">
        <v>64.466669481953872</v>
      </c>
      <c r="N2317" s="3">
        <v>19.969578342814859</v>
      </c>
      <c r="O2317" s="21" t="s">
        <v>1510</v>
      </c>
      <c r="P2317" s="21" t="s">
        <v>1511</v>
      </c>
      <c r="Q2317" s="46">
        <v>1.1877619306636007E-3</v>
      </c>
      <c r="R2317" s="46">
        <v>1.2443733346709329E-3</v>
      </c>
      <c r="S2317" s="46">
        <v>1.3037982290919565E-3</v>
      </c>
      <c r="T2317" s="46">
        <v>1.3900701332779501E-3</v>
      </c>
      <c r="U2317" s="46">
        <v>1.4353406799277224E-3</v>
      </c>
      <c r="V2317" s="46">
        <v>1.514351894860674E-3</v>
      </c>
      <c r="W2317" s="46">
        <v>1.5745668146776785E-3</v>
      </c>
      <c r="X2317" s="46">
        <v>1.5739172043868817E-3</v>
      </c>
      <c r="Y2317" s="46">
        <v>1.5404127657758912E-3</v>
      </c>
      <c r="Z2317" s="46">
        <v>1.562335788912439E-3</v>
      </c>
      <c r="AA2317" s="46">
        <v>1.6028186346459818E-3</v>
      </c>
      <c r="AB2317" s="46">
        <v>1.6001760589985235E-3</v>
      </c>
      <c r="AC2317" s="46">
        <v>1.524357499696346E-3</v>
      </c>
      <c r="AD2317" s="46">
        <v>1.5181566833857951E-3</v>
      </c>
      <c r="AE2317" s="46">
        <v>1.524037461957999E-3</v>
      </c>
      <c r="AF2317" s="46">
        <v>1.5358733407171287E-3</v>
      </c>
      <c r="AG2317" s="46">
        <v>1.5415965940811694E-3</v>
      </c>
      <c r="AH2317" s="46">
        <v>1.5473554353314452E-3</v>
      </c>
      <c r="AI2317" s="46">
        <v>1.5531501611300387E-3</v>
      </c>
      <c r="AJ2317" s="46">
        <v>1.5589810707341669E-3</v>
      </c>
      <c r="AK2317" s="46">
        <v>2.9833431716924319E-2</v>
      </c>
      <c r="AL2317" s="45">
        <v>2.9833431716924323E-2</v>
      </c>
      <c r="AM2317" s="45">
        <v>1.1877619306636007E-3</v>
      </c>
      <c r="AN2317" s="45">
        <v>2.4321352653345336E-3</v>
      </c>
      <c r="AO2317" s="45">
        <v>3.7359334944264901E-3</v>
      </c>
      <c r="AP2317" s="45">
        <v>5.1260036277044401E-3</v>
      </c>
      <c r="AQ2317" s="45">
        <v>6.561344307632163E-3</v>
      </c>
      <c r="AR2317" s="45">
        <v>8.075696202492837E-3</v>
      </c>
      <c r="AS2317" s="45">
        <v>9.6502630171705159E-3</v>
      </c>
      <c r="AT2317" s="45">
        <v>1.1224180221557398E-2</v>
      </c>
      <c r="AU2317" s="45">
        <v>1.276459298733329E-2</v>
      </c>
      <c r="AV2317" s="45">
        <v>1.4326928776245728E-2</v>
      </c>
      <c r="AW2317" s="45">
        <v>1.5929747410891711E-2</v>
      </c>
      <c r="AX2317" s="45">
        <v>1.7529923469890234E-2</v>
      </c>
      <c r="AY2317" s="45">
        <v>1.9054280969586581E-2</v>
      </c>
      <c r="AZ2317" s="45">
        <v>2.0572437652972377E-2</v>
      </c>
      <c r="BA2317" s="45">
        <v>2.2096475114930375E-2</v>
      </c>
      <c r="BB2317" s="45">
        <v>2.3632348455647503E-2</v>
      </c>
      <c r="BC2317" s="45">
        <v>2.5173945049728672E-2</v>
      </c>
      <c r="BD2317" s="45">
        <v>2.6721300485060117E-2</v>
      </c>
      <c r="BE2317" s="45">
        <v>2.8274450646190157E-2</v>
      </c>
      <c r="BF2317" s="45">
        <v>2.9833431716924323E-2</v>
      </c>
    </row>
    <row r="2318" spans="1:58" ht="13.5" thickBot="1" x14ac:dyDescent="0.25">
      <c r="A2318" s="6" t="s">
        <v>1350</v>
      </c>
      <c r="B2318" s="6" t="s">
        <v>1141</v>
      </c>
      <c r="C2318" s="6" t="s">
        <v>7</v>
      </c>
      <c r="D2318" s="6" t="s">
        <v>1350</v>
      </c>
      <c r="E2318" s="6">
        <v>-15.116662573057846</v>
      </c>
      <c r="F2318" s="6" t="s">
        <v>7</v>
      </c>
      <c r="G2318" s="21" t="s">
        <v>1305</v>
      </c>
      <c r="H2318" s="21" t="s">
        <v>1296</v>
      </c>
      <c r="I2318" s="21" t="s">
        <v>1160</v>
      </c>
      <c r="J2318" s="21" t="s">
        <v>849</v>
      </c>
      <c r="K2318" s="21" t="s">
        <v>850</v>
      </c>
      <c r="L2318" s="21" t="s">
        <v>979</v>
      </c>
      <c r="M2318" s="3">
        <v>9.4959443078403254</v>
      </c>
      <c r="N2318" s="3">
        <v>-15.116662573057846</v>
      </c>
      <c r="O2318" s="21" t="s">
        <v>1510</v>
      </c>
      <c r="P2318" s="21" t="s">
        <v>1511</v>
      </c>
      <c r="Q2318" s="46">
        <v>3.8073676631213305E-2</v>
      </c>
      <c r="R2318" s="46">
        <v>3.9888353658797351E-2</v>
      </c>
      <c r="S2318" s="46">
        <v>4.1793217045659733E-2</v>
      </c>
      <c r="T2318" s="46">
        <v>4.4558660605970996E-2</v>
      </c>
      <c r="U2318" s="46">
        <v>4.6009806757034033E-2</v>
      </c>
      <c r="V2318" s="46">
        <v>4.854250911929596E-2</v>
      </c>
      <c r="W2318" s="46">
        <v>5.04726967489047E-2</v>
      </c>
      <c r="X2318" s="46">
        <v>5.0451873508565379E-2</v>
      </c>
      <c r="Y2318" s="46">
        <v>4.9377889633132943E-2</v>
      </c>
      <c r="Z2318" s="46">
        <v>5.0080631548100024E-2</v>
      </c>
      <c r="AA2318" s="46">
        <v>5.1378308075507403E-2</v>
      </c>
      <c r="AB2318" s="46">
        <v>5.1293600384447927E-2</v>
      </c>
      <c r="AC2318" s="46">
        <v>4.8863238512264651E-2</v>
      </c>
      <c r="AD2318" s="46">
        <v>4.8664471512782248E-2</v>
      </c>
      <c r="AE2318" s="46">
        <v>4.8852979711199382E-2</v>
      </c>
      <c r="AF2318" s="46">
        <v>4.9232378485387737E-2</v>
      </c>
      <c r="AG2318" s="46">
        <v>4.9415837217508599E-2</v>
      </c>
      <c r="AH2318" s="46">
        <v>4.9600436718362256E-2</v>
      </c>
      <c r="AI2318" s="46">
        <v>4.9786186497443763E-2</v>
      </c>
      <c r="AJ2318" s="46">
        <v>4.9973096147435156E-2</v>
      </c>
      <c r="AK2318" s="46">
        <v>0.95630984851901346</v>
      </c>
      <c r="AL2318" s="45">
        <v>0.95630984851901346</v>
      </c>
      <c r="AM2318" s="45">
        <v>3.8073676631213305E-2</v>
      </c>
      <c r="AN2318" s="45">
        <v>7.7962030290010656E-2</v>
      </c>
      <c r="AO2318" s="45">
        <v>0.11975524733567039</v>
      </c>
      <c r="AP2318" s="45">
        <v>0.16431390794164139</v>
      </c>
      <c r="AQ2318" s="45">
        <v>0.21032371469867542</v>
      </c>
      <c r="AR2318" s="45">
        <v>0.25886622381797136</v>
      </c>
      <c r="AS2318" s="45">
        <v>0.30933892056687606</v>
      </c>
      <c r="AT2318" s="45">
        <v>0.35979079407544146</v>
      </c>
      <c r="AU2318" s="45">
        <v>0.4091686837085744</v>
      </c>
      <c r="AV2318" s="45">
        <v>0.45924931525667445</v>
      </c>
      <c r="AW2318" s="45">
        <v>0.51062762333218181</v>
      </c>
      <c r="AX2318" s="45">
        <v>0.56192122371662978</v>
      </c>
      <c r="AY2318" s="45">
        <v>0.61078446222889449</v>
      </c>
      <c r="AZ2318" s="45">
        <v>0.65944893374167668</v>
      </c>
      <c r="BA2318" s="45">
        <v>0.70830191345287608</v>
      </c>
      <c r="BB2318" s="45">
        <v>0.75753429193826383</v>
      </c>
      <c r="BC2318" s="45">
        <v>0.80695012915577247</v>
      </c>
      <c r="BD2318" s="45">
        <v>0.8565505658741347</v>
      </c>
      <c r="BE2318" s="45">
        <v>0.9063367523715784</v>
      </c>
      <c r="BF2318" s="45">
        <v>0.95630984851901346</v>
      </c>
    </row>
    <row r="2319" spans="1:58" ht="13.5" thickBot="1" x14ac:dyDescent="0.25">
      <c r="A2319" s="6" t="s">
        <v>1351</v>
      </c>
      <c r="B2319" s="6" t="s">
        <v>1137</v>
      </c>
      <c r="C2319" s="6" t="s">
        <v>7</v>
      </c>
      <c r="D2319" s="6" t="s">
        <v>1351</v>
      </c>
      <c r="E2319" s="6">
        <v>11.474340392308507</v>
      </c>
      <c r="F2319" s="6" t="s">
        <v>7</v>
      </c>
      <c r="G2319" s="21" t="s">
        <v>1305</v>
      </c>
      <c r="H2319" s="21" t="s">
        <v>1296</v>
      </c>
      <c r="I2319" s="21" t="s">
        <v>1160</v>
      </c>
      <c r="J2319" s="21" t="s">
        <v>849</v>
      </c>
      <c r="K2319" s="21" t="s">
        <v>850</v>
      </c>
      <c r="L2319" s="21" t="s">
        <v>980</v>
      </c>
      <c r="M2319" s="3">
        <v>17.165662931719837</v>
      </c>
      <c r="N2319" s="3">
        <v>11.474340392308507</v>
      </c>
      <c r="O2319" s="21" t="s">
        <v>1510</v>
      </c>
      <c r="P2319" s="21" t="s">
        <v>1511</v>
      </c>
      <c r="Q2319" s="46">
        <v>9.7669223976911898E-3</v>
      </c>
      <c r="R2319" s="46">
        <v>1.023243587769895E-2</v>
      </c>
      <c r="S2319" s="46">
        <v>1.072108458525339E-2</v>
      </c>
      <c r="T2319" s="46">
        <v>1.1430495260517988E-2</v>
      </c>
      <c r="U2319" s="46">
        <v>1.1802753290190954E-2</v>
      </c>
      <c r="V2319" s="46">
        <v>1.2452459586440316E-2</v>
      </c>
      <c r="W2319" s="46">
        <v>1.2947604643587664E-2</v>
      </c>
      <c r="X2319" s="46">
        <v>1.2942262922208025E-2</v>
      </c>
      <c r="Y2319" s="46">
        <v>1.2666757163483356E-2</v>
      </c>
      <c r="Z2319" s="46">
        <v>1.284702937138096E-2</v>
      </c>
      <c r="AA2319" s="46">
        <v>1.3179918313608902E-2</v>
      </c>
      <c r="AB2319" s="46">
        <v>1.3158188511859539E-2</v>
      </c>
      <c r="AC2319" s="46">
        <v>1.2534735304704298E-2</v>
      </c>
      <c r="AD2319" s="46">
        <v>1.2483746221670089E-2</v>
      </c>
      <c r="AE2319" s="46">
        <v>1.2532103646226228E-2</v>
      </c>
      <c r="AF2319" s="46">
        <v>1.2629429639225781E-2</v>
      </c>
      <c r="AG2319" s="46">
        <v>1.2676491739825081E-2</v>
      </c>
      <c r="AH2319" s="46">
        <v>1.2723846478295813E-2</v>
      </c>
      <c r="AI2319" s="46">
        <v>1.2771496294079299E-2</v>
      </c>
      <c r="AJ2319" s="46">
        <v>1.2819443647956567E-2</v>
      </c>
      <c r="AK2319" s="46">
        <v>0.24531920489590442</v>
      </c>
      <c r="AL2319" s="45">
        <v>0.24531920489590439</v>
      </c>
      <c r="AM2319" s="45">
        <v>9.7669223976911898E-3</v>
      </c>
      <c r="AN2319" s="45">
        <v>1.999935827539014E-2</v>
      </c>
      <c r="AO2319" s="45">
        <v>3.0720442860643529E-2</v>
      </c>
      <c r="AP2319" s="45">
        <v>4.2150938121161517E-2</v>
      </c>
      <c r="AQ2319" s="45">
        <v>5.3953691411352471E-2</v>
      </c>
      <c r="AR2319" s="45">
        <v>6.640615099779279E-2</v>
      </c>
      <c r="AS2319" s="45">
        <v>7.9353755641380447E-2</v>
      </c>
      <c r="AT2319" s="45">
        <v>9.2296018563588475E-2</v>
      </c>
      <c r="AU2319" s="45">
        <v>0.10496277572707183</v>
      </c>
      <c r="AV2319" s="45">
        <v>0.11780980509845279</v>
      </c>
      <c r="AW2319" s="45">
        <v>0.13098972341206169</v>
      </c>
      <c r="AX2319" s="45">
        <v>0.14414791192392123</v>
      </c>
      <c r="AY2319" s="45">
        <v>0.15668264722862554</v>
      </c>
      <c r="AZ2319" s="45">
        <v>0.16916639345029563</v>
      </c>
      <c r="BA2319" s="45">
        <v>0.18169849709652186</v>
      </c>
      <c r="BB2319" s="45">
        <v>0.19432792673574764</v>
      </c>
      <c r="BC2319" s="45">
        <v>0.20700441847557272</v>
      </c>
      <c r="BD2319" s="45">
        <v>0.21972826495386852</v>
      </c>
      <c r="BE2319" s="45">
        <v>0.23249976124794783</v>
      </c>
      <c r="BF2319" s="45">
        <v>0.24531920489590439</v>
      </c>
    </row>
    <row r="2320" spans="1:58" ht="13.5" thickBot="1" x14ac:dyDescent="0.25">
      <c r="A2320" s="6" t="s">
        <v>1359</v>
      </c>
      <c r="B2320" s="6" t="s">
        <v>1359</v>
      </c>
      <c r="C2320" s="6" t="s">
        <v>7</v>
      </c>
      <c r="D2320" s="6" t="s">
        <v>1359</v>
      </c>
      <c r="E2320" s="6">
        <v>214.4910679310648</v>
      </c>
      <c r="F2320" s="6" t="s">
        <v>7</v>
      </c>
      <c r="G2320" s="21" t="s">
        <v>1305</v>
      </c>
      <c r="H2320" s="21" t="s">
        <v>1296</v>
      </c>
      <c r="I2320" s="21" t="s">
        <v>1160</v>
      </c>
      <c r="J2320" s="21" t="s">
        <v>849</v>
      </c>
      <c r="K2320" s="21" t="s">
        <v>850</v>
      </c>
      <c r="L2320" s="21" t="s">
        <v>981</v>
      </c>
      <c r="M2320" s="3">
        <v>158.82923553325011</v>
      </c>
      <c r="N2320" s="3">
        <v>214.4910679310648</v>
      </c>
      <c r="O2320" s="21" t="s">
        <v>1510</v>
      </c>
      <c r="P2320" s="21" t="s">
        <v>1511</v>
      </c>
      <c r="Q2320" s="46">
        <v>1.3327695635203322E-5</v>
      </c>
      <c r="R2320" s="46">
        <v>1.3962923573237759E-5</v>
      </c>
      <c r="S2320" s="46">
        <v>1.4629721258490236E-5</v>
      </c>
      <c r="T2320" s="46">
        <v>1.5597765149422107E-5</v>
      </c>
      <c r="U2320" s="46">
        <v>1.6105739055144404E-5</v>
      </c>
      <c r="V2320" s="46">
        <v>1.699231185833711E-5</v>
      </c>
      <c r="W2320" s="46">
        <v>1.7667974298175401E-5</v>
      </c>
      <c r="X2320" s="46">
        <v>1.7660685120088683E-5</v>
      </c>
      <c r="Y2320" s="46">
        <v>1.728473691977369E-5</v>
      </c>
      <c r="Z2320" s="46">
        <v>1.7530731821802746E-5</v>
      </c>
      <c r="AA2320" s="46">
        <v>1.7984983665084265E-5</v>
      </c>
      <c r="AB2320" s="46">
        <v>1.7955331726414485E-5</v>
      </c>
      <c r="AC2320" s="46">
        <v>1.7104583225564243E-5</v>
      </c>
      <c r="AD2320" s="46">
        <v>1.7035004810611479E-5</v>
      </c>
      <c r="AE2320" s="46">
        <v>1.7100992130868971E-5</v>
      </c>
      <c r="AF2320" s="46">
        <v>1.7233800722897779E-5</v>
      </c>
      <c r="AG2320" s="46">
        <v>1.7298020476797845E-5</v>
      </c>
      <c r="AH2320" s="46">
        <v>1.736263955694654E-5</v>
      </c>
      <c r="AI2320" s="46">
        <v>1.7427661292143902E-5</v>
      </c>
      <c r="AJ2320" s="46">
        <v>1.7493089040309553E-5</v>
      </c>
      <c r="AK2320" s="46">
        <v>3.3475639133731441E-4</v>
      </c>
      <c r="AL2320" s="45">
        <v>3.3475639133731441E-4</v>
      </c>
      <c r="AM2320" s="45">
        <v>1.3327695635203322E-5</v>
      </c>
      <c r="AN2320" s="45">
        <v>2.7290619208441081E-5</v>
      </c>
      <c r="AO2320" s="45">
        <v>4.1920340466931319E-5</v>
      </c>
      <c r="AP2320" s="45">
        <v>5.7518105616353425E-5</v>
      </c>
      <c r="AQ2320" s="45">
        <v>7.3623844671497822E-5</v>
      </c>
      <c r="AR2320" s="45">
        <v>9.0616156529834926E-5</v>
      </c>
      <c r="AS2320" s="45">
        <v>1.0828413082801033E-4</v>
      </c>
      <c r="AT2320" s="45">
        <v>1.25944815948099E-4</v>
      </c>
      <c r="AU2320" s="45">
        <v>1.4322955286787269E-4</v>
      </c>
      <c r="AV2320" s="45">
        <v>1.6076028468967545E-4</v>
      </c>
      <c r="AW2320" s="45">
        <v>1.787452683547597E-4</v>
      </c>
      <c r="AX2320" s="45">
        <v>1.9670060008117419E-4</v>
      </c>
      <c r="AY2320" s="45">
        <v>2.1380518330673843E-4</v>
      </c>
      <c r="AZ2320" s="45">
        <v>2.3084018811734991E-4</v>
      </c>
      <c r="BA2320" s="45">
        <v>2.4794118024821886E-4</v>
      </c>
      <c r="BB2320" s="45">
        <v>2.6517498097111664E-4</v>
      </c>
      <c r="BC2320" s="45">
        <v>2.8247300144791448E-4</v>
      </c>
      <c r="BD2320" s="45">
        <v>2.9983564100486104E-4</v>
      </c>
      <c r="BE2320" s="45">
        <v>3.1726330229700495E-4</v>
      </c>
      <c r="BF2320" s="45">
        <v>3.3475639133731441E-4</v>
      </c>
    </row>
    <row r="2321" spans="1:58" ht="13.5" thickBot="1" x14ac:dyDescent="0.25">
      <c r="A2321" s="6" t="s">
        <v>1137</v>
      </c>
      <c r="B2321" s="6" t="s">
        <v>1137</v>
      </c>
      <c r="C2321" s="6" t="s">
        <v>7</v>
      </c>
      <c r="D2321" s="6" t="s">
        <v>1137</v>
      </c>
      <c r="E2321" s="6">
        <v>15.924186957367688</v>
      </c>
      <c r="F2321" s="6" t="s">
        <v>7</v>
      </c>
      <c r="G2321" s="21" t="s">
        <v>1305</v>
      </c>
      <c r="H2321" s="21" t="s">
        <v>1296</v>
      </c>
      <c r="I2321" s="21" t="s">
        <v>1160</v>
      </c>
      <c r="J2321" s="21" t="s">
        <v>849</v>
      </c>
      <c r="K2321" s="21" t="s">
        <v>850</v>
      </c>
      <c r="L2321" s="21" t="s">
        <v>982</v>
      </c>
      <c r="M2321" s="3">
        <v>16.355340944928408</v>
      </c>
      <c r="N2321" s="3">
        <v>15.924186957367688</v>
      </c>
      <c r="O2321" s="21" t="s">
        <v>1510</v>
      </c>
      <c r="P2321" s="21" t="s">
        <v>1511</v>
      </c>
      <c r="Q2321" s="46">
        <v>7.678527352637871E-4</v>
      </c>
      <c r="R2321" s="46">
        <v>8.0445032295534287E-4</v>
      </c>
      <c r="S2321" s="46">
        <v>8.4286674845776013E-4</v>
      </c>
      <c r="T2321" s="46">
        <v>8.986389666906005E-4</v>
      </c>
      <c r="U2321" s="46">
        <v>9.2790502765324973E-4</v>
      </c>
      <c r="V2321" s="46">
        <v>9.7898342639337992E-4</v>
      </c>
      <c r="W2321" s="46">
        <v>1.0179105797997398E-3</v>
      </c>
      <c r="X2321" s="46">
        <v>1.0174906260819396E-3</v>
      </c>
      <c r="Y2321" s="46">
        <v>9.9583100375631598E-4</v>
      </c>
      <c r="Z2321" s="46">
        <v>1.0100035856905128E-3</v>
      </c>
      <c r="AA2321" s="46">
        <v>1.0361745405134178E-3</v>
      </c>
      <c r="AB2321" s="46">
        <v>1.0344661940117671E-3</v>
      </c>
      <c r="AC2321" s="46">
        <v>9.8545175210975125E-4</v>
      </c>
      <c r="AD2321" s="46">
        <v>9.8144310892797843E-4</v>
      </c>
      <c r="AE2321" s="46">
        <v>9.8524485723761176E-4</v>
      </c>
      <c r="AF2321" s="46">
        <v>9.9289640056866553E-4</v>
      </c>
      <c r="AG2321" s="46">
        <v>9.9659631351985004E-4</v>
      </c>
      <c r="AH2321" s="46">
        <v>1.0003192329802366E-3</v>
      </c>
      <c r="AI2321" s="46">
        <v>1.0040653507330322E-3</v>
      </c>
      <c r="AJ2321" s="46">
        <v>1.0078348602391204E-3</v>
      </c>
      <c r="AK2321" s="46">
        <v>1.928642563358406E-2</v>
      </c>
      <c r="AL2321" s="45">
        <v>1.9286425633584056E-2</v>
      </c>
      <c r="AM2321" s="45">
        <v>7.678527352637871E-4</v>
      </c>
      <c r="AN2321" s="45">
        <v>1.57230305821913E-3</v>
      </c>
      <c r="AO2321" s="45">
        <v>2.4151698066768902E-3</v>
      </c>
      <c r="AP2321" s="45">
        <v>3.3138087733674908E-3</v>
      </c>
      <c r="AQ2321" s="45">
        <v>4.2417138010207404E-3</v>
      </c>
      <c r="AR2321" s="45">
        <v>5.2206972274141204E-3</v>
      </c>
      <c r="AS2321" s="45">
        <v>6.2386078072138602E-3</v>
      </c>
      <c r="AT2321" s="45">
        <v>7.2560984332957993E-3</v>
      </c>
      <c r="AU2321" s="45">
        <v>8.2519294370521148E-3</v>
      </c>
      <c r="AV2321" s="45">
        <v>9.2619330227426272E-3</v>
      </c>
      <c r="AW2321" s="45">
        <v>1.0298107563256045E-2</v>
      </c>
      <c r="AX2321" s="45">
        <v>1.1332573757267813E-2</v>
      </c>
      <c r="AY2321" s="45">
        <v>1.2318025509377564E-2</v>
      </c>
      <c r="AZ2321" s="45">
        <v>1.3299468618305542E-2</v>
      </c>
      <c r="BA2321" s="45">
        <v>1.4284713475543154E-2</v>
      </c>
      <c r="BB2321" s="45">
        <v>1.527760987611182E-2</v>
      </c>
      <c r="BC2321" s="45">
        <v>1.6274206189631671E-2</v>
      </c>
      <c r="BD2321" s="45">
        <v>1.7274525422611906E-2</v>
      </c>
      <c r="BE2321" s="45">
        <v>1.8278590773344938E-2</v>
      </c>
      <c r="BF2321" s="45">
        <v>1.9286425633584056E-2</v>
      </c>
    </row>
    <row r="2322" spans="1:58" ht="13.5" thickBot="1" x14ac:dyDescent="0.25">
      <c r="A2322" s="6" t="s">
        <v>1353</v>
      </c>
      <c r="B2322" s="6" t="s">
        <v>1142</v>
      </c>
      <c r="C2322" s="6" t="s">
        <v>7</v>
      </c>
      <c r="D2322" s="6" t="s">
        <v>1353</v>
      </c>
      <c r="E2322" s="6">
        <v>32.299287687879591</v>
      </c>
      <c r="F2322" s="6" t="s">
        <v>7</v>
      </c>
      <c r="G2322" s="21" t="s">
        <v>1305</v>
      </c>
      <c r="H2322" s="21" t="s">
        <v>1296</v>
      </c>
      <c r="I2322" s="21" t="s">
        <v>1160</v>
      </c>
      <c r="J2322" s="21" t="s">
        <v>849</v>
      </c>
      <c r="K2322" s="21" t="s">
        <v>850</v>
      </c>
      <c r="L2322" s="21" t="s">
        <v>983</v>
      </c>
      <c r="M2322" s="3">
        <v>25.320117636280749</v>
      </c>
      <c r="N2322" s="3">
        <v>32.299287687879591</v>
      </c>
      <c r="O2322" s="21" t="s">
        <v>1510</v>
      </c>
      <c r="P2322" s="21" t="s">
        <v>1511</v>
      </c>
      <c r="Q2322" s="46">
        <v>5.198919309825442E-3</v>
      </c>
      <c r="R2322" s="46">
        <v>5.446711492628954E-3</v>
      </c>
      <c r="S2322" s="46">
        <v>5.7068185251192049E-3</v>
      </c>
      <c r="T2322" s="46">
        <v>6.0844368482770991E-3</v>
      </c>
      <c r="U2322" s="46">
        <v>6.2825892835991831E-3</v>
      </c>
      <c r="V2322" s="46">
        <v>6.6284270482244523E-3</v>
      </c>
      <c r="W2322" s="46">
        <v>6.8919920786353105E-3</v>
      </c>
      <c r="X2322" s="46">
        <v>6.8891486877187538E-3</v>
      </c>
      <c r="Y2322" s="46">
        <v>6.7424973526635694E-3</v>
      </c>
      <c r="Z2322" s="46">
        <v>6.8384560000759086E-3</v>
      </c>
      <c r="AA2322" s="46">
        <v>7.0156523244969257E-3</v>
      </c>
      <c r="AB2322" s="46">
        <v>7.0040855810220197E-3</v>
      </c>
      <c r="AC2322" s="46">
        <v>6.6722222994812343E-3</v>
      </c>
      <c r="AD2322" s="46">
        <v>6.6450808809685293E-3</v>
      </c>
      <c r="AE2322" s="46">
        <v>6.6708214713061568E-3</v>
      </c>
      <c r="AF2322" s="46">
        <v>6.7226279630289648E-3</v>
      </c>
      <c r="AG2322" s="46">
        <v>6.7476790542124561E-3</v>
      </c>
      <c r="AH2322" s="46">
        <v>6.7728859161309456E-3</v>
      </c>
      <c r="AI2322" s="46">
        <v>6.7982498472956869E-3</v>
      </c>
      <c r="AJ2322" s="46">
        <v>6.8237721575770188E-3</v>
      </c>
      <c r="AK2322" s="46">
        <v>0.13058307412228781</v>
      </c>
      <c r="AL2322" s="45">
        <v>0.13058307412228784</v>
      </c>
      <c r="AM2322" s="45">
        <v>5.198919309825442E-3</v>
      </c>
      <c r="AN2322" s="45">
        <v>1.0645630802454396E-2</v>
      </c>
      <c r="AO2322" s="45">
        <v>1.6352449327573602E-2</v>
      </c>
      <c r="AP2322" s="45">
        <v>2.2436886175850702E-2</v>
      </c>
      <c r="AQ2322" s="45">
        <v>2.8719475459449886E-2</v>
      </c>
      <c r="AR2322" s="45">
        <v>3.5347902507674341E-2</v>
      </c>
      <c r="AS2322" s="45">
        <v>4.2239894586309654E-2</v>
      </c>
      <c r="AT2322" s="45">
        <v>4.9129043274028408E-2</v>
      </c>
      <c r="AU2322" s="45">
        <v>5.587154062669198E-2</v>
      </c>
      <c r="AV2322" s="45">
        <v>6.2709996626767892E-2</v>
      </c>
      <c r="AW2322" s="45">
        <v>6.9725648951264818E-2</v>
      </c>
      <c r="AX2322" s="45">
        <v>7.6729734532286833E-2</v>
      </c>
      <c r="AY2322" s="45">
        <v>8.340195683176807E-2</v>
      </c>
      <c r="AZ2322" s="45">
        <v>9.0047037712736602E-2</v>
      </c>
      <c r="BA2322" s="45">
        <v>9.6717859184042757E-2</v>
      </c>
      <c r="BB2322" s="45">
        <v>0.10344048714707173</v>
      </c>
      <c r="BC2322" s="45">
        <v>0.11018816620128419</v>
      </c>
      <c r="BD2322" s="45">
        <v>0.11696105211741513</v>
      </c>
      <c r="BE2322" s="45">
        <v>0.12375930196471081</v>
      </c>
      <c r="BF2322" s="45">
        <v>0.13058307412228784</v>
      </c>
    </row>
    <row r="2323" spans="1:58" ht="13.5" thickBot="1" x14ac:dyDescent="0.25">
      <c r="A2323" s="6" t="s">
        <v>1350</v>
      </c>
      <c r="B2323" s="6" t="s">
        <v>1350</v>
      </c>
      <c r="C2323" s="6" t="s">
        <v>7</v>
      </c>
      <c r="D2323" s="6" t="s">
        <v>1350</v>
      </c>
      <c r="E2323" s="6">
        <v>-44.275761960507232</v>
      </c>
      <c r="F2323" s="6" t="s">
        <v>7</v>
      </c>
      <c r="G2323" s="21" t="s">
        <v>1305</v>
      </c>
      <c r="H2323" s="21" t="s">
        <v>1296</v>
      </c>
      <c r="I2323" s="21" t="s">
        <v>1160</v>
      </c>
      <c r="J2323" s="21" t="s">
        <v>849</v>
      </c>
      <c r="K2323" s="21" t="s">
        <v>852</v>
      </c>
      <c r="L2323" s="21" t="s">
        <v>969</v>
      </c>
      <c r="M2323" s="3">
        <v>-2.1024930749985167</v>
      </c>
      <c r="N2323" s="3">
        <v>-44.275761960507232</v>
      </c>
      <c r="O2323" s="21" t="s">
        <v>1510</v>
      </c>
      <c r="P2323" s="21" t="s">
        <v>1511</v>
      </c>
      <c r="Q2323" s="46">
        <v>7.2735373877381689E-4</v>
      </c>
      <c r="R2323" s="46">
        <v>8.1873041546064802E-4</v>
      </c>
      <c r="S2323" s="46">
        <v>9.1482611615975595E-4</v>
      </c>
      <c r="T2323" s="46">
        <v>1.060054408102262E-3</v>
      </c>
      <c r="U2323" s="46">
        <v>1.188264278884843E-3</v>
      </c>
      <c r="V2323" s="46">
        <v>1.3302147509230812E-3</v>
      </c>
      <c r="W2323" s="46">
        <v>1.3983055394471431E-3</v>
      </c>
      <c r="X2323" s="46">
        <v>1.4671062133880775E-3</v>
      </c>
      <c r="Y2323" s="46">
        <v>1.5305883020744198E-3</v>
      </c>
      <c r="Z2323" s="46">
        <v>1.5708074621165393E-3</v>
      </c>
      <c r="AA2323" s="46">
        <v>1.5876817444472789E-3</v>
      </c>
      <c r="AB2323" s="46">
        <v>1.5610970194091247E-3</v>
      </c>
      <c r="AC2323" s="46">
        <v>1.5434517176513018E-3</v>
      </c>
      <c r="AD2323" s="46">
        <v>1.5277199167350755E-3</v>
      </c>
      <c r="AE2323" s="46">
        <v>1.5194877816029327E-3</v>
      </c>
      <c r="AF2323" s="46">
        <v>1.5189739643580817E-3</v>
      </c>
      <c r="AG2323" s="46">
        <v>1.5127017812636607E-3</v>
      </c>
      <c r="AH2323" s="46">
        <v>1.5066501488914185E-3</v>
      </c>
      <c r="AI2323" s="46">
        <v>1.5008100874837123E-3</v>
      </c>
      <c r="AJ2323" s="46">
        <v>1.4951729835409233E-3</v>
      </c>
      <c r="AK2323" s="46">
        <v>2.7279998370714091E-2</v>
      </c>
      <c r="AL2323" s="45">
        <v>2.7279998370714098E-2</v>
      </c>
      <c r="AM2323" s="45">
        <v>7.2735373877381689E-4</v>
      </c>
      <c r="AN2323" s="45">
        <v>1.5460841542344649E-3</v>
      </c>
      <c r="AO2323" s="45">
        <v>2.4609102703942211E-3</v>
      </c>
      <c r="AP2323" s="45">
        <v>3.5209646784964831E-3</v>
      </c>
      <c r="AQ2323" s="45">
        <v>4.7092289573813263E-3</v>
      </c>
      <c r="AR2323" s="45">
        <v>6.0394437083044076E-3</v>
      </c>
      <c r="AS2323" s="45">
        <v>7.4377492477515506E-3</v>
      </c>
      <c r="AT2323" s="45">
        <v>8.9048554611396279E-3</v>
      </c>
      <c r="AU2323" s="45">
        <v>1.0435443763214048E-2</v>
      </c>
      <c r="AV2323" s="45">
        <v>1.2006251225330588E-2</v>
      </c>
      <c r="AW2323" s="45">
        <v>1.3593932969777867E-2</v>
      </c>
      <c r="AX2323" s="45">
        <v>1.5155029989186991E-2</v>
      </c>
      <c r="AY2323" s="45">
        <v>1.6698481706838294E-2</v>
      </c>
      <c r="AZ2323" s="45">
        <v>1.8226201623573371E-2</v>
      </c>
      <c r="BA2323" s="45">
        <v>1.9745689405176303E-2</v>
      </c>
      <c r="BB2323" s="45">
        <v>2.1264663369534385E-2</v>
      </c>
      <c r="BC2323" s="45">
        <v>2.2777365150798045E-2</v>
      </c>
      <c r="BD2323" s="45">
        <v>2.4284015299689463E-2</v>
      </c>
      <c r="BE2323" s="45">
        <v>2.5784825387173176E-2</v>
      </c>
      <c r="BF2323" s="45">
        <v>2.7279998370714098E-2</v>
      </c>
    </row>
    <row r="2324" spans="1:58" ht="13.5" thickBot="1" x14ac:dyDescent="0.25">
      <c r="A2324" s="6" t="s">
        <v>1137</v>
      </c>
      <c r="B2324" s="6" t="s">
        <v>1352</v>
      </c>
      <c r="C2324" s="6" t="s">
        <v>7</v>
      </c>
      <c r="D2324" s="6" t="s">
        <v>1137</v>
      </c>
      <c r="E2324" s="6">
        <v>19.250026383083338</v>
      </c>
      <c r="F2324" s="6" t="s">
        <v>7</v>
      </c>
      <c r="G2324" s="21" t="s">
        <v>1305</v>
      </c>
      <c r="H2324" s="21" t="s">
        <v>1296</v>
      </c>
      <c r="I2324" s="21" t="s">
        <v>1160</v>
      </c>
      <c r="J2324" s="21" t="s">
        <v>849</v>
      </c>
      <c r="K2324" s="21" t="s">
        <v>852</v>
      </c>
      <c r="L2324" s="21" t="s">
        <v>970</v>
      </c>
      <c r="M2324" s="3">
        <v>21.195400736003137</v>
      </c>
      <c r="N2324" s="3">
        <v>19.250026383083338</v>
      </c>
      <c r="O2324" s="21" t="s">
        <v>1510</v>
      </c>
      <c r="P2324" s="21" t="s">
        <v>1511</v>
      </c>
      <c r="Q2324" s="46">
        <v>6.4306066168728449E-4</v>
      </c>
      <c r="R2324" s="46">
        <v>7.2384768874248081E-4</v>
      </c>
      <c r="S2324" s="46">
        <v>8.0880685177785194E-4</v>
      </c>
      <c r="T2324" s="46">
        <v>9.3720462652456744E-4</v>
      </c>
      <c r="U2324" s="46">
        <v>1.0505562461632844E-3</v>
      </c>
      <c r="V2324" s="46">
        <v>1.1760560677901272E-3</v>
      </c>
      <c r="W2324" s="46">
        <v>1.2362558099360994E-3</v>
      </c>
      <c r="X2324" s="46">
        <v>1.2970831688269382E-3</v>
      </c>
      <c r="Y2324" s="46">
        <v>1.3532083136907698E-3</v>
      </c>
      <c r="Z2324" s="46">
        <v>1.3887664723836683E-3</v>
      </c>
      <c r="AA2324" s="46">
        <v>1.403685192921761E-3</v>
      </c>
      <c r="AB2324" s="46">
        <v>1.380181373579841E-3</v>
      </c>
      <c r="AC2324" s="46">
        <v>1.3645809871115086E-3</v>
      </c>
      <c r="AD2324" s="46">
        <v>1.3506723457346521E-3</v>
      </c>
      <c r="AE2324" s="46">
        <v>1.3433942333349012E-3</v>
      </c>
      <c r="AF2324" s="46">
        <v>1.3429399624075018E-3</v>
      </c>
      <c r="AG2324" s="46">
        <v>1.3373946630628915E-3</v>
      </c>
      <c r="AH2324" s="46">
        <v>1.3320443548014084E-3</v>
      </c>
      <c r="AI2324" s="46">
        <v>1.3268810985301682E-3</v>
      </c>
      <c r="AJ2324" s="46">
        <v>1.3218972789686423E-3</v>
      </c>
      <c r="AK2324" s="46">
        <v>2.4118517397976345E-2</v>
      </c>
      <c r="AL2324" s="45">
        <v>2.4118517397976349E-2</v>
      </c>
      <c r="AM2324" s="45">
        <v>6.4306066168728449E-4</v>
      </c>
      <c r="AN2324" s="45">
        <v>1.3669083504297653E-3</v>
      </c>
      <c r="AO2324" s="45">
        <v>2.1757152022076173E-3</v>
      </c>
      <c r="AP2324" s="45">
        <v>3.1129198287321849E-3</v>
      </c>
      <c r="AQ2324" s="45">
        <v>4.1634760748954693E-3</v>
      </c>
      <c r="AR2324" s="45">
        <v>5.339532142685597E-3</v>
      </c>
      <c r="AS2324" s="45">
        <v>6.5757879526216964E-3</v>
      </c>
      <c r="AT2324" s="45">
        <v>7.8728711214486342E-3</v>
      </c>
      <c r="AU2324" s="45">
        <v>9.2260794351394036E-3</v>
      </c>
      <c r="AV2324" s="45">
        <v>1.0614845907523072E-2</v>
      </c>
      <c r="AW2324" s="45">
        <v>1.2018531100444832E-2</v>
      </c>
      <c r="AX2324" s="45">
        <v>1.3398712474024674E-2</v>
      </c>
      <c r="AY2324" s="45">
        <v>1.4763293461136182E-2</v>
      </c>
      <c r="AZ2324" s="45">
        <v>1.6113965806870835E-2</v>
      </c>
      <c r="BA2324" s="45">
        <v>1.7457360040205736E-2</v>
      </c>
      <c r="BB2324" s="45">
        <v>1.8800300002613238E-2</v>
      </c>
      <c r="BC2324" s="45">
        <v>2.013769466567613E-2</v>
      </c>
      <c r="BD2324" s="45">
        <v>2.1469739020477538E-2</v>
      </c>
      <c r="BE2324" s="45">
        <v>2.2796620119007707E-2</v>
      </c>
      <c r="BF2324" s="45">
        <v>2.4118517397976349E-2</v>
      </c>
    </row>
    <row r="2325" spans="1:58" ht="13.5" thickBot="1" x14ac:dyDescent="0.25">
      <c r="A2325" s="6" t="s">
        <v>1357</v>
      </c>
      <c r="B2325" s="6" t="s">
        <v>1143</v>
      </c>
      <c r="C2325" s="6" t="s">
        <v>7</v>
      </c>
      <c r="D2325" s="6" t="s">
        <v>1357</v>
      </c>
      <c r="E2325" s="6">
        <v>70.491283951062556</v>
      </c>
      <c r="F2325" s="6" t="s">
        <v>7</v>
      </c>
      <c r="G2325" s="21" t="s">
        <v>1305</v>
      </c>
      <c r="H2325" s="21" t="s">
        <v>1296</v>
      </c>
      <c r="I2325" s="21" t="s">
        <v>1160</v>
      </c>
      <c r="J2325" s="21" t="s">
        <v>849</v>
      </c>
      <c r="K2325" s="21" t="s">
        <v>852</v>
      </c>
      <c r="L2325" s="21" t="s">
        <v>971</v>
      </c>
      <c r="M2325" s="3">
        <v>48.212494747123905</v>
      </c>
      <c r="N2325" s="3">
        <v>70.491283951062556</v>
      </c>
      <c r="O2325" s="21" t="s">
        <v>1510</v>
      </c>
      <c r="P2325" s="21" t="s">
        <v>1511</v>
      </c>
      <c r="Q2325" s="46">
        <v>2.5504649279811334E-5</v>
      </c>
      <c r="R2325" s="46">
        <v>2.8708771245529389E-5</v>
      </c>
      <c r="S2325" s="46">
        <v>3.2078365726146497E-5</v>
      </c>
      <c r="T2325" s="46">
        <v>3.7170793872242112E-5</v>
      </c>
      <c r="U2325" s="46">
        <v>4.1666471304288027E-5</v>
      </c>
      <c r="V2325" s="46">
        <v>4.6643962738569008E-5</v>
      </c>
      <c r="W2325" s="46">
        <v>4.9031565342248003E-5</v>
      </c>
      <c r="X2325" s="46">
        <v>5.144406006872917E-5</v>
      </c>
      <c r="Y2325" s="46">
        <v>5.3670058673238339E-5</v>
      </c>
      <c r="Z2325" s="46">
        <v>5.5080342990924136E-5</v>
      </c>
      <c r="AA2325" s="46">
        <v>5.5672039478825026E-5</v>
      </c>
      <c r="AB2325" s="46">
        <v>5.4739846445155631E-5</v>
      </c>
      <c r="AC2325" s="46">
        <v>5.4121114171188893E-5</v>
      </c>
      <c r="AD2325" s="46">
        <v>5.3569478779055534E-5</v>
      </c>
      <c r="AE2325" s="46">
        <v>5.3280819068962819E-5</v>
      </c>
      <c r="AF2325" s="46">
        <v>5.3262802074032726E-5</v>
      </c>
      <c r="AG2325" s="46">
        <v>5.304286805635428E-5</v>
      </c>
      <c r="AH2325" s="46">
        <v>5.283066764684709E-5</v>
      </c>
      <c r="AI2325" s="46">
        <v>5.2625885970427588E-5</v>
      </c>
      <c r="AJ2325" s="46">
        <v>5.2428220994844922E-5</v>
      </c>
      <c r="AK2325" s="46">
        <v>9.5657278392742085E-4</v>
      </c>
      <c r="AL2325" s="45">
        <v>9.5657278392742042E-4</v>
      </c>
      <c r="AM2325" s="45">
        <v>2.5504649279811334E-5</v>
      </c>
      <c r="AN2325" s="45">
        <v>5.4213420525340723E-5</v>
      </c>
      <c r="AO2325" s="45">
        <v>8.6291786251487221E-5</v>
      </c>
      <c r="AP2325" s="45">
        <v>1.2346258012372935E-4</v>
      </c>
      <c r="AQ2325" s="45">
        <v>1.6512905142801736E-4</v>
      </c>
      <c r="AR2325" s="45">
        <v>2.1177301416658637E-4</v>
      </c>
      <c r="AS2325" s="45">
        <v>2.6080457950883437E-4</v>
      </c>
      <c r="AT2325" s="45">
        <v>3.1224863957756354E-4</v>
      </c>
      <c r="AU2325" s="45">
        <v>3.6591869825080187E-4</v>
      </c>
      <c r="AV2325" s="45">
        <v>4.2099904124172599E-4</v>
      </c>
      <c r="AW2325" s="45">
        <v>4.7667108072055103E-4</v>
      </c>
      <c r="AX2325" s="45">
        <v>5.3141092716570669E-4</v>
      </c>
      <c r="AY2325" s="45">
        <v>5.8553204133689554E-4</v>
      </c>
      <c r="AZ2325" s="45">
        <v>6.3910152011595106E-4</v>
      </c>
      <c r="BA2325" s="45">
        <v>6.9238233918491384E-4</v>
      </c>
      <c r="BB2325" s="45">
        <v>7.4564514125894656E-4</v>
      </c>
      <c r="BC2325" s="45">
        <v>7.9868800931530079E-4</v>
      </c>
      <c r="BD2325" s="45">
        <v>8.5151867696214791E-4</v>
      </c>
      <c r="BE2325" s="45">
        <v>9.0414456293257551E-4</v>
      </c>
      <c r="BF2325" s="45">
        <v>9.5657278392742042E-4</v>
      </c>
    </row>
    <row r="2326" spans="1:58" ht="13.5" thickBot="1" x14ac:dyDescent="0.25">
      <c r="A2326" s="6" t="s">
        <v>1350</v>
      </c>
      <c r="B2326" s="6" t="s">
        <v>1350</v>
      </c>
      <c r="C2326" s="6" t="s">
        <v>7</v>
      </c>
      <c r="D2326" s="6" t="s">
        <v>1350</v>
      </c>
      <c r="E2326" s="6">
        <v>-26.45971109474451</v>
      </c>
      <c r="F2326" s="6" t="s">
        <v>7</v>
      </c>
      <c r="G2326" s="21" t="s">
        <v>1305</v>
      </c>
      <c r="H2326" s="21" t="s">
        <v>1296</v>
      </c>
      <c r="I2326" s="21" t="s">
        <v>1160</v>
      </c>
      <c r="J2326" s="21" t="s">
        <v>849</v>
      </c>
      <c r="K2326" s="21" t="s">
        <v>852</v>
      </c>
      <c r="L2326" s="21" t="s">
        <v>972</v>
      </c>
      <c r="M2326" s="3">
        <v>-3.2670622865437688</v>
      </c>
      <c r="N2326" s="3">
        <v>-26.45971109474451</v>
      </c>
      <c r="O2326" s="21" t="s">
        <v>1510</v>
      </c>
      <c r="P2326" s="21" t="s">
        <v>1511</v>
      </c>
      <c r="Q2326" s="46">
        <v>6.8043561726421767E-4</v>
      </c>
      <c r="R2326" s="46">
        <v>7.659180202415827E-4</v>
      </c>
      <c r="S2326" s="46">
        <v>8.5581504549351217E-4</v>
      </c>
      <c r="T2326" s="46">
        <v>9.9167535280246543E-4</v>
      </c>
      <c r="U2326" s="46">
        <v>1.1116150161530373E-3</v>
      </c>
      <c r="V2326" s="46">
        <v>1.2444089400903979E-3</v>
      </c>
      <c r="W2326" s="46">
        <v>1.3081075165182637E-3</v>
      </c>
      <c r="X2326" s="46">
        <v>1.3724701870396444E-3</v>
      </c>
      <c r="Y2326" s="46">
        <v>1.4318573488810518E-3</v>
      </c>
      <c r="Z2326" s="46">
        <v>1.4694821626824392E-3</v>
      </c>
      <c r="AA2326" s="46">
        <v>1.4852679655202219E-3</v>
      </c>
      <c r="AB2326" s="46">
        <v>1.4603980943326061E-3</v>
      </c>
      <c r="AC2326" s="46">
        <v>1.4438910068545945E-3</v>
      </c>
      <c r="AD2326" s="46">
        <v>1.4291739894028716E-3</v>
      </c>
      <c r="AE2326" s="46">
        <v>1.4214728700555172E-3</v>
      </c>
      <c r="AF2326" s="46">
        <v>1.42099219671114E-3</v>
      </c>
      <c r="AG2326" s="46">
        <v>1.4151246022410251E-3</v>
      </c>
      <c r="AH2326" s="46">
        <v>1.4094633318176345E-3</v>
      </c>
      <c r="AI2326" s="46">
        <v>1.4039999849246739E-3</v>
      </c>
      <c r="AJ2326" s="46">
        <v>1.3987265036783127E-3</v>
      </c>
      <c r="AK2326" s="46">
        <v>2.5520295752705202E-2</v>
      </c>
      <c r="AL2326" s="45">
        <v>2.5520295752705209E-2</v>
      </c>
      <c r="AM2326" s="45">
        <v>6.8043561726421767E-4</v>
      </c>
      <c r="AN2326" s="45">
        <v>1.4463536375058004E-3</v>
      </c>
      <c r="AO2326" s="45">
        <v>2.3021686829993128E-3</v>
      </c>
      <c r="AP2326" s="45">
        <v>3.293844035801778E-3</v>
      </c>
      <c r="AQ2326" s="45">
        <v>4.405459051954815E-3</v>
      </c>
      <c r="AR2326" s="45">
        <v>5.6498679920452127E-3</v>
      </c>
      <c r="AS2326" s="45">
        <v>6.957975508563476E-3</v>
      </c>
      <c r="AT2326" s="45">
        <v>8.3304456956031208E-3</v>
      </c>
      <c r="AU2326" s="45">
        <v>9.7623030444841732E-3</v>
      </c>
      <c r="AV2326" s="45">
        <v>1.1231785207166613E-2</v>
      </c>
      <c r="AW2326" s="45">
        <v>1.2717053172686834E-2</v>
      </c>
      <c r="AX2326" s="45">
        <v>1.417745126701944E-2</v>
      </c>
      <c r="AY2326" s="45">
        <v>1.5621342273874034E-2</v>
      </c>
      <c r="AZ2326" s="45">
        <v>1.7050516263276905E-2</v>
      </c>
      <c r="BA2326" s="45">
        <v>1.8471989133332423E-2</v>
      </c>
      <c r="BB2326" s="45">
        <v>1.9892981330043562E-2</v>
      </c>
      <c r="BC2326" s="45">
        <v>2.1308105932284587E-2</v>
      </c>
      <c r="BD2326" s="45">
        <v>2.2717569264102223E-2</v>
      </c>
      <c r="BE2326" s="45">
        <v>2.4121569249026895E-2</v>
      </c>
      <c r="BF2326" s="45">
        <v>2.5520295752705209E-2</v>
      </c>
    </row>
    <row r="2327" spans="1:58" ht="13.5" thickBot="1" x14ac:dyDescent="0.25">
      <c r="A2327" s="6" t="s">
        <v>1350</v>
      </c>
      <c r="B2327" s="6" t="s">
        <v>1350</v>
      </c>
      <c r="C2327" s="6" t="s">
        <v>7</v>
      </c>
      <c r="D2327" s="6" t="s">
        <v>1350</v>
      </c>
      <c r="E2327" s="6">
        <v>-15.966931950966805</v>
      </c>
      <c r="F2327" s="6" t="s">
        <v>7</v>
      </c>
      <c r="G2327" s="21" t="s">
        <v>1305</v>
      </c>
      <c r="H2327" s="21" t="s">
        <v>1296</v>
      </c>
      <c r="I2327" s="21" t="s">
        <v>1160</v>
      </c>
      <c r="J2327" s="21" t="s">
        <v>849</v>
      </c>
      <c r="K2327" s="21" t="s">
        <v>852</v>
      </c>
      <c r="L2327" s="21" t="s">
        <v>973</v>
      </c>
      <c r="M2327" s="3">
        <v>-3.9353186617793665</v>
      </c>
      <c r="N2327" s="3">
        <v>-15.966931950966805</v>
      </c>
      <c r="O2327" s="21" t="s">
        <v>1510</v>
      </c>
      <c r="P2327" s="21" t="s">
        <v>1511</v>
      </c>
      <c r="Q2327" s="46">
        <v>1.6976008435106802E-2</v>
      </c>
      <c r="R2327" s="46">
        <v>1.9108686321416605E-2</v>
      </c>
      <c r="S2327" s="46">
        <v>2.1351503452453371E-2</v>
      </c>
      <c r="T2327" s="46">
        <v>2.4741046363428613E-2</v>
      </c>
      <c r="U2327" s="46">
        <v>2.7733389334729245E-2</v>
      </c>
      <c r="V2327" s="46">
        <v>3.1046429857145345E-2</v>
      </c>
      <c r="W2327" s="46">
        <v>3.2635628810444475E-2</v>
      </c>
      <c r="X2327" s="46">
        <v>3.4241396071820349E-2</v>
      </c>
      <c r="Y2327" s="46">
        <v>3.5723030681734227E-2</v>
      </c>
      <c r="Z2327" s="46">
        <v>3.6661722220295567E-2</v>
      </c>
      <c r="AA2327" s="46">
        <v>3.7055558044479173E-2</v>
      </c>
      <c r="AB2327" s="46">
        <v>3.643508619916562E-2</v>
      </c>
      <c r="AC2327" s="46">
        <v>3.6023255235065818E-2</v>
      </c>
      <c r="AD2327" s="46">
        <v>3.5656084255091897E-2</v>
      </c>
      <c r="AE2327" s="46">
        <v>3.5463951063231525E-2</v>
      </c>
      <c r="AF2327" s="46">
        <v>3.5451958870962877E-2</v>
      </c>
      <c r="AG2327" s="46">
        <v>3.5305569806823422E-2</v>
      </c>
      <c r="AH2327" s="46">
        <v>3.5164328266812178E-2</v>
      </c>
      <c r="AI2327" s="46">
        <v>3.502802466866764E-2</v>
      </c>
      <c r="AJ2327" s="46">
        <v>3.4896457978375109E-2</v>
      </c>
      <c r="AK2327" s="46">
        <v>0.63669911593724982</v>
      </c>
      <c r="AL2327" s="45">
        <v>0.63669911593724982</v>
      </c>
      <c r="AM2327" s="45">
        <v>1.6976008435106802E-2</v>
      </c>
      <c r="AN2327" s="45">
        <v>3.6084694756523407E-2</v>
      </c>
      <c r="AO2327" s="45">
        <v>5.7436198208976774E-2</v>
      </c>
      <c r="AP2327" s="45">
        <v>8.2177244572405383E-2</v>
      </c>
      <c r="AQ2327" s="45">
        <v>0.10991063390713462</v>
      </c>
      <c r="AR2327" s="45">
        <v>0.14095706376427997</v>
      </c>
      <c r="AS2327" s="45">
        <v>0.17359269257472443</v>
      </c>
      <c r="AT2327" s="45">
        <v>0.20783408864654479</v>
      </c>
      <c r="AU2327" s="45">
        <v>0.243557119328279</v>
      </c>
      <c r="AV2327" s="45">
        <v>0.28021884154857457</v>
      </c>
      <c r="AW2327" s="45">
        <v>0.31727439959305376</v>
      </c>
      <c r="AX2327" s="45">
        <v>0.35370948579221939</v>
      </c>
      <c r="AY2327" s="45">
        <v>0.38973274102728522</v>
      </c>
      <c r="AZ2327" s="45">
        <v>0.42538882528237709</v>
      </c>
      <c r="BA2327" s="45">
        <v>0.46085277634560862</v>
      </c>
      <c r="BB2327" s="45">
        <v>0.49630473521657148</v>
      </c>
      <c r="BC2327" s="45">
        <v>0.5316103050233949</v>
      </c>
      <c r="BD2327" s="45">
        <v>0.56677463329020705</v>
      </c>
      <c r="BE2327" s="45">
        <v>0.60180265795887466</v>
      </c>
      <c r="BF2327" s="45">
        <v>0.63669911593724982</v>
      </c>
    </row>
    <row r="2328" spans="1:58" ht="13.5" thickBot="1" x14ac:dyDescent="0.25">
      <c r="A2328" s="6" t="s">
        <v>1141</v>
      </c>
      <c r="B2328" s="6" t="s">
        <v>1351</v>
      </c>
      <c r="C2328" s="6" t="s">
        <v>7</v>
      </c>
      <c r="D2328" s="6" t="s">
        <v>1141</v>
      </c>
      <c r="E2328" s="6">
        <v>9.8508256475374054</v>
      </c>
      <c r="F2328" s="6" t="s">
        <v>7</v>
      </c>
      <c r="G2328" s="21" t="s">
        <v>1305</v>
      </c>
      <c r="H2328" s="21" t="s">
        <v>1296</v>
      </c>
      <c r="I2328" s="21" t="s">
        <v>1160</v>
      </c>
      <c r="J2328" s="21" t="s">
        <v>849</v>
      </c>
      <c r="K2328" s="21" t="s">
        <v>852</v>
      </c>
      <c r="L2328" s="21" t="s">
        <v>974</v>
      </c>
      <c r="M2328" s="3">
        <v>11.175768216160538</v>
      </c>
      <c r="N2328" s="3">
        <v>9.8508256475374054</v>
      </c>
      <c r="O2328" s="21" t="s">
        <v>1510</v>
      </c>
      <c r="P2328" s="21" t="s">
        <v>1511</v>
      </c>
      <c r="Q2328" s="46">
        <v>3.2320880663150851E-3</v>
      </c>
      <c r="R2328" s="46">
        <v>3.6381318528733602E-3</v>
      </c>
      <c r="S2328" s="46">
        <v>4.0651452177559947E-3</v>
      </c>
      <c r="T2328" s="46">
        <v>4.7104854480406466E-3</v>
      </c>
      <c r="U2328" s="46">
        <v>5.2802021776731326E-3</v>
      </c>
      <c r="V2328" s="46">
        <v>5.9109770018405672E-3</v>
      </c>
      <c r="W2328" s="46">
        <v>6.2135470077164055E-3</v>
      </c>
      <c r="X2328" s="46">
        <v>6.5192714789672219E-3</v>
      </c>
      <c r="Y2328" s="46">
        <v>6.8013621459015478E-3</v>
      </c>
      <c r="Z2328" s="46">
        <v>6.9800810556695739E-3</v>
      </c>
      <c r="AA2328" s="46">
        <v>7.055064057256609E-3</v>
      </c>
      <c r="AB2328" s="46">
        <v>6.9369314788953057E-3</v>
      </c>
      <c r="AC2328" s="46">
        <v>6.8585223552491779E-3</v>
      </c>
      <c r="AD2328" s="46">
        <v>6.7886161139082083E-3</v>
      </c>
      <c r="AE2328" s="46">
        <v>6.7520355832770673E-3</v>
      </c>
      <c r="AF2328" s="46">
        <v>6.7497523715510203E-3</v>
      </c>
      <c r="AG2328" s="46">
        <v>6.7218811349730699E-3</v>
      </c>
      <c r="AH2328" s="46">
        <v>6.6949899433432266E-3</v>
      </c>
      <c r="AI2328" s="46">
        <v>6.669038893975951E-3</v>
      </c>
      <c r="AJ2328" s="46">
        <v>6.6439897116994107E-3</v>
      </c>
      <c r="AK2328" s="46">
        <v>0.12122211309688258</v>
      </c>
      <c r="AL2328" s="45">
        <v>0.12122211309688259</v>
      </c>
      <c r="AM2328" s="45">
        <v>3.2320880663150851E-3</v>
      </c>
      <c r="AN2328" s="45">
        <v>6.8702199191884453E-3</v>
      </c>
      <c r="AO2328" s="45">
        <v>1.0935365136944441E-2</v>
      </c>
      <c r="AP2328" s="45">
        <v>1.5645850584985087E-2</v>
      </c>
      <c r="AQ2328" s="45">
        <v>2.0926052762658222E-2</v>
      </c>
      <c r="AR2328" s="45">
        <v>2.6837029764498789E-2</v>
      </c>
      <c r="AS2328" s="45">
        <v>3.3050576772215193E-2</v>
      </c>
      <c r="AT2328" s="45">
        <v>3.9569848251182413E-2</v>
      </c>
      <c r="AU2328" s="45">
        <v>4.6371210397083959E-2</v>
      </c>
      <c r="AV2328" s="45">
        <v>5.3351291452753531E-2</v>
      </c>
      <c r="AW2328" s="45">
        <v>6.040635551001014E-2</v>
      </c>
      <c r="AX2328" s="45">
        <v>6.7343286988905446E-2</v>
      </c>
      <c r="AY2328" s="45">
        <v>7.4201809344154629E-2</v>
      </c>
      <c r="AZ2328" s="45">
        <v>8.0990425458062842E-2</v>
      </c>
      <c r="BA2328" s="45">
        <v>8.7742461041339911E-2</v>
      </c>
      <c r="BB2328" s="45">
        <v>9.4492213412890935E-2</v>
      </c>
      <c r="BC2328" s="45">
        <v>0.10121409454786401</v>
      </c>
      <c r="BD2328" s="45">
        <v>0.10790908449120723</v>
      </c>
      <c r="BE2328" s="45">
        <v>0.11457812338518318</v>
      </c>
      <c r="BF2328" s="45">
        <v>0.12122211309688259</v>
      </c>
    </row>
    <row r="2329" spans="1:58" ht="13.5" thickBot="1" x14ac:dyDescent="0.25">
      <c r="A2329" s="6" t="s">
        <v>1350</v>
      </c>
      <c r="B2329" s="6" t="s">
        <v>1350</v>
      </c>
      <c r="C2329" s="6" t="s">
        <v>7</v>
      </c>
      <c r="D2329" s="6" t="s">
        <v>1350</v>
      </c>
      <c r="E2329" s="6">
        <v>-17.122116092942083</v>
      </c>
      <c r="F2329" s="6" t="s">
        <v>7</v>
      </c>
      <c r="G2329" s="21" t="s">
        <v>1305</v>
      </c>
      <c r="H2329" s="21" t="s">
        <v>1296</v>
      </c>
      <c r="I2329" s="21" t="s">
        <v>1160</v>
      </c>
      <c r="J2329" s="21" t="s">
        <v>849</v>
      </c>
      <c r="K2329" s="21" t="s">
        <v>852</v>
      </c>
      <c r="L2329" s="21" t="s">
        <v>975</v>
      </c>
      <c r="M2329" s="3">
        <v>-3.0181284415172684</v>
      </c>
      <c r="N2329" s="3">
        <v>-17.122116092942083</v>
      </c>
      <c r="O2329" s="21" t="s">
        <v>1510</v>
      </c>
      <c r="P2329" s="21" t="s">
        <v>1511</v>
      </c>
      <c r="Q2329" s="46">
        <v>3.5585220286620255E-4</v>
      </c>
      <c r="R2329" s="46">
        <v>4.0055753667588169E-4</v>
      </c>
      <c r="S2329" s="46">
        <v>4.4757161656140855E-4</v>
      </c>
      <c r="T2329" s="46">
        <v>5.1862343749981368E-4</v>
      </c>
      <c r="U2329" s="46">
        <v>5.8134912723653803E-4</v>
      </c>
      <c r="V2329" s="46">
        <v>6.5079730008550164E-4</v>
      </c>
      <c r="W2329" s="46">
        <v>6.8411019283564039E-4</v>
      </c>
      <c r="X2329" s="46">
        <v>7.1777039154697774E-4</v>
      </c>
      <c r="Y2329" s="46">
        <v>7.4882851347217124E-4</v>
      </c>
      <c r="Z2329" s="46">
        <v>7.6850542710506752E-4</v>
      </c>
      <c r="AA2329" s="46">
        <v>7.7676103949705553E-4</v>
      </c>
      <c r="AB2329" s="46">
        <v>7.6375466795716674E-4</v>
      </c>
      <c r="AC2329" s="46">
        <v>7.5512184026132545E-4</v>
      </c>
      <c r="AD2329" s="46">
        <v>7.4742517808353936E-4</v>
      </c>
      <c r="AE2329" s="46">
        <v>7.433976695070336E-4</v>
      </c>
      <c r="AF2329" s="46">
        <v>7.4314628838571123E-4</v>
      </c>
      <c r="AG2329" s="46">
        <v>7.4007767121644702E-4</v>
      </c>
      <c r="AH2329" s="46">
        <v>7.3711695678576401E-4</v>
      </c>
      <c r="AI2329" s="46">
        <v>7.3425975181654339E-4</v>
      </c>
      <c r="AJ2329" s="46">
        <v>7.3150184222057525E-4</v>
      </c>
      <c r="AK2329" s="46">
        <v>1.3346528651616363E-2</v>
      </c>
      <c r="AL2329" s="45">
        <v>1.3346528651616365E-2</v>
      </c>
      <c r="AM2329" s="45">
        <v>3.5585220286620255E-4</v>
      </c>
      <c r="AN2329" s="45">
        <v>7.5640973954208424E-4</v>
      </c>
      <c r="AO2329" s="45">
        <v>1.2039813561034928E-3</v>
      </c>
      <c r="AP2329" s="45">
        <v>1.7226047936033065E-3</v>
      </c>
      <c r="AQ2329" s="45">
        <v>2.3039539208398446E-3</v>
      </c>
      <c r="AR2329" s="45">
        <v>2.954751220925346E-3</v>
      </c>
      <c r="AS2329" s="45">
        <v>3.6388614137609866E-3</v>
      </c>
      <c r="AT2329" s="45">
        <v>4.3566318053079641E-3</v>
      </c>
      <c r="AU2329" s="45">
        <v>5.1054603187801351E-3</v>
      </c>
      <c r="AV2329" s="45">
        <v>5.8739657458852026E-3</v>
      </c>
      <c r="AW2329" s="45">
        <v>6.6507267853822584E-3</v>
      </c>
      <c r="AX2329" s="45">
        <v>7.4144814533394256E-3</v>
      </c>
      <c r="AY2329" s="45">
        <v>8.1696032936007506E-3</v>
      </c>
      <c r="AZ2329" s="45">
        <v>8.9170284716842893E-3</v>
      </c>
      <c r="BA2329" s="45">
        <v>9.6604261411913223E-3</v>
      </c>
      <c r="BB2329" s="45">
        <v>1.0403572429577033E-2</v>
      </c>
      <c r="BC2329" s="45">
        <v>1.1143650100793481E-2</v>
      </c>
      <c r="BD2329" s="45">
        <v>1.1880767057579246E-2</v>
      </c>
      <c r="BE2329" s="45">
        <v>1.261502680939579E-2</v>
      </c>
      <c r="BF2329" s="45">
        <v>1.3346528651616365E-2</v>
      </c>
    </row>
    <row r="2330" spans="1:58" ht="13.5" thickBot="1" x14ac:dyDescent="0.25">
      <c r="A2330" s="6" t="s">
        <v>1350</v>
      </c>
      <c r="B2330" s="6" t="s">
        <v>1350</v>
      </c>
      <c r="C2330" s="6" t="s">
        <v>7</v>
      </c>
      <c r="D2330" s="6" t="s">
        <v>1350</v>
      </c>
      <c r="E2330" s="6">
        <v>-11.416266429291504</v>
      </c>
      <c r="F2330" s="6" t="s">
        <v>7</v>
      </c>
      <c r="G2330" s="21" t="s">
        <v>1305</v>
      </c>
      <c r="H2330" s="21" t="s">
        <v>1296</v>
      </c>
      <c r="I2330" s="21" t="s">
        <v>1160</v>
      </c>
      <c r="J2330" s="21" t="s">
        <v>849</v>
      </c>
      <c r="K2330" s="21" t="s">
        <v>852</v>
      </c>
      <c r="L2330" s="21" t="s">
        <v>976</v>
      </c>
      <c r="M2330" s="3">
        <v>-3.7043573412203066</v>
      </c>
      <c r="N2330" s="3">
        <v>-11.416266429291504</v>
      </c>
      <c r="O2330" s="21" t="s">
        <v>1510</v>
      </c>
      <c r="P2330" s="21" t="s">
        <v>1511</v>
      </c>
      <c r="Q2330" s="46">
        <v>4.9783511751351516E-4</v>
      </c>
      <c r="R2330" s="46">
        <v>5.6037761389646028E-4</v>
      </c>
      <c r="S2330" s="46">
        <v>6.2615003232209857E-4</v>
      </c>
      <c r="T2330" s="46">
        <v>7.2555110766044529E-4</v>
      </c>
      <c r="U2330" s="46">
        <v>8.1330397491735976E-4</v>
      </c>
      <c r="V2330" s="46">
        <v>9.104615561066553E-4</v>
      </c>
      <c r="W2330" s="46">
        <v>9.5706609513550572E-4</v>
      </c>
      <c r="X2330" s="46">
        <v>1.0041565131405545E-3</v>
      </c>
      <c r="Y2330" s="46">
        <v>1.0476066411820308E-3</v>
      </c>
      <c r="Z2330" s="46">
        <v>1.0751345264440459E-3</v>
      </c>
      <c r="AA2330" s="46">
        <v>1.0866840791297057E-3</v>
      </c>
      <c r="AB2330" s="46">
        <v>1.0684882426227741E-3</v>
      </c>
      <c r="AC2330" s="46">
        <v>1.0564109679682483E-3</v>
      </c>
      <c r="AD2330" s="46">
        <v>1.045643383311254E-3</v>
      </c>
      <c r="AE2330" s="46">
        <v>1.0400089227421694E-3</v>
      </c>
      <c r="AF2330" s="46">
        <v>1.0396572420470203E-3</v>
      </c>
      <c r="AG2330" s="46">
        <v>1.0353642648594128E-3</v>
      </c>
      <c r="AH2330" s="46">
        <v>1.0312222429619754E-3</v>
      </c>
      <c r="AI2330" s="46">
        <v>1.0272250301861224E-3</v>
      </c>
      <c r="AJ2330" s="46">
        <v>1.0233667310474868E-3</v>
      </c>
      <c r="AK2330" s="46">
        <v>1.8671714285194835E-2</v>
      </c>
      <c r="AL2330" s="45">
        <v>1.8671714285194842E-2</v>
      </c>
      <c r="AM2330" s="45">
        <v>4.9783511751351516E-4</v>
      </c>
      <c r="AN2330" s="45">
        <v>1.0582127314099753E-3</v>
      </c>
      <c r="AO2330" s="45">
        <v>1.6843627637320739E-3</v>
      </c>
      <c r="AP2330" s="45">
        <v>2.4099138713925194E-3</v>
      </c>
      <c r="AQ2330" s="45">
        <v>3.2232178463098794E-3</v>
      </c>
      <c r="AR2330" s="45">
        <v>4.1336794024165345E-3</v>
      </c>
      <c r="AS2330" s="45">
        <v>5.0907454975520402E-3</v>
      </c>
      <c r="AT2330" s="45">
        <v>6.0949020106925945E-3</v>
      </c>
      <c r="AU2330" s="45">
        <v>7.1425086518746251E-3</v>
      </c>
      <c r="AV2330" s="45">
        <v>8.2176431783186708E-3</v>
      </c>
      <c r="AW2330" s="45">
        <v>9.3043272574483762E-3</v>
      </c>
      <c r="AX2330" s="45">
        <v>1.037281550007115E-2</v>
      </c>
      <c r="AY2330" s="45">
        <v>1.1429226468039398E-2</v>
      </c>
      <c r="AZ2330" s="45">
        <v>1.2474869851350653E-2</v>
      </c>
      <c r="BA2330" s="45">
        <v>1.3514878774092822E-2</v>
      </c>
      <c r="BB2330" s="45">
        <v>1.4554536016139843E-2</v>
      </c>
      <c r="BC2330" s="45">
        <v>1.5589900280999255E-2</v>
      </c>
      <c r="BD2330" s="45">
        <v>1.6621122523961231E-2</v>
      </c>
      <c r="BE2330" s="45">
        <v>1.7648347554147355E-2</v>
      </c>
      <c r="BF2330" s="45">
        <v>1.8671714285194842E-2</v>
      </c>
    </row>
    <row r="2331" spans="1:58" ht="13.5" thickBot="1" x14ac:dyDescent="0.25">
      <c r="A2331" s="6" t="s">
        <v>1350</v>
      </c>
      <c r="B2331" s="6" t="s">
        <v>1350</v>
      </c>
      <c r="C2331" s="6" t="s">
        <v>7</v>
      </c>
      <c r="D2331" s="6" t="s">
        <v>1350</v>
      </c>
      <c r="E2331" s="6">
        <v>-6.9944278130209367</v>
      </c>
      <c r="F2331" s="6" t="s">
        <v>7</v>
      </c>
      <c r="G2331" s="21" t="s">
        <v>1305</v>
      </c>
      <c r="H2331" s="21" t="s">
        <v>1296</v>
      </c>
      <c r="I2331" s="21" t="s">
        <v>1160</v>
      </c>
      <c r="J2331" s="21" t="s">
        <v>849</v>
      </c>
      <c r="K2331" s="21" t="s">
        <v>852</v>
      </c>
      <c r="L2331" s="21" t="s">
        <v>977</v>
      </c>
      <c r="M2331" s="3">
        <v>1.9509699733674799</v>
      </c>
      <c r="N2331" s="3">
        <v>-6.9944278130209367</v>
      </c>
      <c r="O2331" s="21" t="s">
        <v>1510</v>
      </c>
      <c r="P2331" s="21" t="s">
        <v>1511</v>
      </c>
      <c r="Q2331" s="46">
        <v>1.2583756385612177E-4</v>
      </c>
      <c r="R2331" s="46">
        <v>1.416464031795077E-4</v>
      </c>
      <c r="S2331" s="46">
        <v>1.5827166847807945E-4</v>
      </c>
      <c r="T2331" s="46">
        <v>1.833972346047335E-4</v>
      </c>
      <c r="U2331" s="46">
        <v>2.0557848829401334E-4</v>
      </c>
      <c r="V2331" s="46">
        <v>2.3013696739062397E-4</v>
      </c>
      <c r="W2331" s="46">
        <v>2.4191717623832311E-4</v>
      </c>
      <c r="X2331" s="46">
        <v>2.5382020050129296E-4</v>
      </c>
      <c r="Y2331" s="46">
        <v>2.6480307027007229E-4</v>
      </c>
      <c r="Z2331" s="46">
        <v>2.7176128172928858E-4</v>
      </c>
      <c r="AA2331" s="46">
        <v>2.7468065708563224E-4</v>
      </c>
      <c r="AB2331" s="46">
        <v>2.7008130348881728E-4</v>
      </c>
      <c r="AC2331" s="46">
        <v>2.670285360823365E-4</v>
      </c>
      <c r="AD2331" s="46">
        <v>2.6430681844092491E-4</v>
      </c>
      <c r="AE2331" s="46">
        <v>2.6288259831921414E-4</v>
      </c>
      <c r="AF2331" s="46">
        <v>2.6279370414446457E-4</v>
      </c>
      <c r="AG2331" s="46">
        <v>2.6170857018750971E-4</v>
      </c>
      <c r="AH2331" s="46">
        <v>2.6066159313290681E-4</v>
      </c>
      <c r="AI2331" s="46">
        <v>2.5965121941632328E-4</v>
      </c>
      <c r="AJ2331" s="46">
        <v>2.5867595883876694E-4</v>
      </c>
      <c r="AK2331" s="46">
        <v>4.7196410136789522E-3</v>
      </c>
      <c r="AL2331" s="45">
        <v>4.719641013678953E-3</v>
      </c>
      <c r="AM2331" s="45">
        <v>1.2583756385612177E-4</v>
      </c>
      <c r="AN2331" s="45">
        <v>2.6748396703562947E-4</v>
      </c>
      <c r="AO2331" s="45">
        <v>4.2575563551370892E-4</v>
      </c>
      <c r="AP2331" s="45">
        <v>6.0915287011844242E-4</v>
      </c>
      <c r="AQ2331" s="45">
        <v>8.1473135841245571E-4</v>
      </c>
      <c r="AR2331" s="45">
        <v>1.0448683258030796E-3</v>
      </c>
      <c r="AS2331" s="45">
        <v>1.2867855020414027E-3</v>
      </c>
      <c r="AT2331" s="45">
        <v>1.5406057025426957E-3</v>
      </c>
      <c r="AU2331" s="45">
        <v>1.8054087728127679E-3</v>
      </c>
      <c r="AV2331" s="45">
        <v>2.0771700545420563E-3</v>
      </c>
      <c r="AW2331" s="45">
        <v>2.3518507116276886E-3</v>
      </c>
      <c r="AX2331" s="45">
        <v>2.6219320151165057E-3</v>
      </c>
      <c r="AY2331" s="45">
        <v>2.8889605511988421E-3</v>
      </c>
      <c r="AZ2331" s="45">
        <v>3.1532673696397671E-3</v>
      </c>
      <c r="BA2331" s="45">
        <v>3.4161499679589815E-3</v>
      </c>
      <c r="BB2331" s="45">
        <v>3.6789436721034459E-3</v>
      </c>
      <c r="BC2331" s="45">
        <v>3.9406522422909557E-3</v>
      </c>
      <c r="BD2331" s="45">
        <v>4.2013138354238628E-3</v>
      </c>
      <c r="BE2331" s="45">
        <v>4.4609650548401861E-3</v>
      </c>
      <c r="BF2331" s="45">
        <v>4.719641013678953E-3</v>
      </c>
    </row>
    <row r="2332" spans="1:58" ht="13.5" thickBot="1" x14ac:dyDescent="0.25">
      <c r="A2332" s="6" t="s">
        <v>1137</v>
      </c>
      <c r="B2332" s="6" t="s">
        <v>1356</v>
      </c>
      <c r="C2332" s="6" t="s">
        <v>7</v>
      </c>
      <c r="D2332" s="6" t="s">
        <v>1137</v>
      </c>
      <c r="E2332" s="6">
        <v>19.969578342814859</v>
      </c>
      <c r="F2332" s="6" t="s">
        <v>7</v>
      </c>
      <c r="G2332" s="21" t="s">
        <v>1305</v>
      </c>
      <c r="H2332" s="21" t="s">
        <v>1296</v>
      </c>
      <c r="I2332" s="21" t="s">
        <v>1160</v>
      </c>
      <c r="J2332" s="21" t="s">
        <v>849</v>
      </c>
      <c r="K2332" s="21" t="s">
        <v>852</v>
      </c>
      <c r="L2332" s="21" t="s">
        <v>978</v>
      </c>
      <c r="M2332" s="3">
        <v>64.466669481953872</v>
      </c>
      <c r="N2332" s="3">
        <v>19.969578342814859</v>
      </c>
      <c r="O2332" s="21" t="s">
        <v>1510</v>
      </c>
      <c r="P2332" s="21" t="s">
        <v>1511</v>
      </c>
      <c r="Q2332" s="46">
        <v>1.3230703776864305E-4</v>
      </c>
      <c r="R2332" s="46">
        <v>1.4892863021959921E-4</v>
      </c>
      <c r="S2332" s="46">
        <v>1.6640862217404329E-4</v>
      </c>
      <c r="T2332" s="46">
        <v>1.9282592655128495E-4</v>
      </c>
      <c r="U2332" s="46">
        <v>2.1614754753386273E-4</v>
      </c>
      <c r="V2332" s="46">
        <v>2.4196861019437941E-4</v>
      </c>
      <c r="W2332" s="46">
        <v>2.5435445500235023E-4</v>
      </c>
      <c r="X2332" s="46">
        <v>2.6686942932688858E-4</v>
      </c>
      <c r="Y2332" s="46">
        <v>2.7841694280996435E-4</v>
      </c>
      <c r="Z2332" s="46">
        <v>2.8573288503043942E-4</v>
      </c>
      <c r="AA2332" s="46">
        <v>2.8880234929608777E-4</v>
      </c>
      <c r="AB2332" s="46">
        <v>2.8396653690908926E-4</v>
      </c>
      <c r="AC2332" s="46">
        <v>2.8075682273336088E-4</v>
      </c>
      <c r="AD2332" s="46">
        <v>2.778951780245555E-4</v>
      </c>
      <c r="AE2332" s="46">
        <v>2.7639773688170648E-4</v>
      </c>
      <c r="AF2332" s="46">
        <v>2.7630427254104697E-4</v>
      </c>
      <c r="AG2332" s="46">
        <v>2.7516335042663761E-4</v>
      </c>
      <c r="AH2332" s="46">
        <v>2.7406254691088734E-4</v>
      </c>
      <c r="AI2332" s="46">
        <v>2.7300022855868779E-4</v>
      </c>
      <c r="AJ2332" s="46">
        <v>2.7197482855796494E-4</v>
      </c>
      <c r="AK2332" s="46">
        <v>4.9622839374514789E-3</v>
      </c>
      <c r="AL2332" s="45">
        <v>4.9622839374514789E-3</v>
      </c>
      <c r="AM2332" s="45">
        <v>1.3230703776864305E-4</v>
      </c>
      <c r="AN2332" s="45">
        <v>2.8123566798824226E-4</v>
      </c>
      <c r="AO2332" s="45">
        <v>4.4764429016228556E-4</v>
      </c>
      <c r="AP2332" s="45">
        <v>6.4047021671357045E-4</v>
      </c>
      <c r="AQ2332" s="45">
        <v>8.5661776424743319E-4</v>
      </c>
      <c r="AR2332" s="45">
        <v>1.0985863744418125E-3</v>
      </c>
      <c r="AS2332" s="45">
        <v>1.3529408294441628E-3</v>
      </c>
      <c r="AT2332" s="45">
        <v>1.6198102587710514E-3</v>
      </c>
      <c r="AU2332" s="45">
        <v>1.8982272015810157E-3</v>
      </c>
      <c r="AV2332" s="45">
        <v>2.183960086611455E-3</v>
      </c>
      <c r="AW2332" s="45">
        <v>2.4727624359075426E-3</v>
      </c>
      <c r="AX2332" s="45">
        <v>2.7567289728166319E-3</v>
      </c>
      <c r="AY2332" s="45">
        <v>3.0374857955499926E-3</v>
      </c>
      <c r="AZ2332" s="45">
        <v>3.315380973574548E-3</v>
      </c>
      <c r="BA2332" s="45">
        <v>3.5917787104562545E-3</v>
      </c>
      <c r="BB2332" s="45">
        <v>3.8680829829973013E-3</v>
      </c>
      <c r="BC2332" s="45">
        <v>4.1432463334239392E-3</v>
      </c>
      <c r="BD2332" s="45">
        <v>4.4173088803348267E-3</v>
      </c>
      <c r="BE2332" s="45">
        <v>4.6903091088935141E-3</v>
      </c>
      <c r="BF2332" s="45">
        <v>4.9622839374514789E-3</v>
      </c>
    </row>
    <row r="2333" spans="1:58" ht="13.5" thickBot="1" x14ac:dyDescent="0.25">
      <c r="A2333" s="6" t="s">
        <v>1350</v>
      </c>
      <c r="B2333" s="6" t="s">
        <v>1141</v>
      </c>
      <c r="C2333" s="6" t="s">
        <v>7</v>
      </c>
      <c r="D2333" s="6" t="s">
        <v>1350</v>
      </c>
      <c r="E2333" s="6">
        <v>-15.116662573057846</v>
      </c>
      <c r="F2333" s="6" t="s">
        <v>7</v>
      </c>
      <c r="G2333" s="21" t="s">
        <v>1305</v>
      </c>
      <c r="H2333" s="21" t="s">
        <v>1296</v>
      </c>
      <c r="I2333" s="21" t="s">
        <v>1160</v>
      </c>
      <c r="J2333" s="21" t="s">
        <v>849</v>
      </c>
      <c r="K2333" s="21" t="s">
        <v>852</v>
      </c>
      <c r="L2333" s="21" t="s">
        <v>979</v>
      </c>
      <c r="M2333" s="3">
        <v>9.4959443078403254</v>
      </c>
      <c r="N2333" s="3">
        <v>-15.116662573057846</v>
      </c>
      <c r="O2333" s="21" t="s">
        <v>1510</v>
      </c>
      <c r="P2333" s="21" t="s">
        <v>1511</v>
      </c>
      <c r="Q2333" s="46">
        <v>4.2410985248724411E-3</v>
      </c>
      <c r="R2333" s="46">
        <v>4.773903222291858E-3</v>
      </c>
      <c r="S2333" s="46">
        <v>5.3342238926284494E-3</v>
      </c>
      <c r="T2333" s="46">
        <v>6.1810298714709364E-3</v>
      </c>
      <c r="U2333" s="46">
        <v>6.9286038026460991E-3</v>
      </c>
      <c r="V2333" s="46">
        <v>7.7562972693507853E-3</v>
      </c>
      <c r="W2333" s="46">
        <v>8.1533251903918354E-3</v>
      </c>
      <c r="X2333" s="46">
        <v>8.5544923546014111E-3</v>
      </c>
      <c r="Y2333" s="46">
        <v>8.9246475876484672E-3</v>
      </c>
      <c r="Z2333" s="46">
        <v>9.1591599180776695E-3</v>
      </c>
      <c r="AA2333" s="46">
        <v>9.2575515122720244E-3</v>
      </c>
      <c r="AB2333" s="46">
        <v>9.1025396767193158E-3</v>
      </c>
      <c r="AC2333" s="46">
        <v>8.9996523754425073E-3</v>
      </c>
      <c r="AD2333" s="46">
        <v>8.9079224315339635E-3</v>
      </c>
      <c r="AE2333" s="46">
        <v>8.8599219961140001E-3</v>
      </c>
      <c r="AF2333" s="46">
        <v>8.8569259991966472E-3</v>
      </c>
      <c r="AG2333" s="46">
        <v>8.820353771611316E-3</v>
      </c>
      <c r="AH2333" s="46">
        <v>8.7850675446232498E-3</v>
      </c>
      <c r="AI2333" s="46">
        <v>8.7510149585141341E-3</v>
      </c>
      <c r="AJ2333" s="46">
        <v>8.7181457891652298E-3</v>
      </c>
      <c r="AK2333" s="46">
        <v>0.15906587768917232</v>
      </c>
      <c r="AL2333" s="45">
        <v>0.1590658776891723</v>
      </c>
      <c r="AM2333" s="45">
        <v>4.2410985248724411E-3</v>
      </c>
      <c r="AN2333" s="45">
        <v>9.0150017471642991E-3</v>
      </c>
      <c r="AO2333" s="45">
        <v>1.4349225639792748E-2</v>
      </c>
      <c r="AP2333" s="45">
        <v>2.0530255511263685E-2</v>
      </c>
      <c r="AQ2333" s="45">
        <v>2.7458859313909782E-2</v>
      </c>
      <c r="AR2333" s="45">
        <v>3.5215156583260569E-2</v>
      </c>
      <c r="AS2333" s="45">
        <v>4.3368481773652406E-2</v>
      </c>
      <c r="AT2333" s="45">
        <v>5.1922974128253821E-2</v>
      </c>
      <c r="AU2333" s="45">
        <v>6.0847621715902286E-2</v>
      </c>
      <c r="AV2333" s="45">
        <v>7.0006781633979956E-2</v>
      </c>
      <c r="AW2333" s="45">
        <v>7.9264333146251975E-2</v>
      </c>
      <c r="AX2333" s="45">
        <v>8.8366872822971287E-2</v>
      </c>
      <c r="AY2333" s="45">
        <v>9.7366525198413795E-2</v>
      </c>
      <c r="AZ2333" s="45">
        <v>0.10627444762994775</v>
      </c>
      <c r="BA2333" s="45">
        <v>0.11513436962606176</v>
      </c>
      <c r="BB2333" s="45">
        <v>0.1239912956252584</v>
      </c>
      <c r="BC2333" s="45">
        <v>0.13281164939686971</v>
      </c>
      <c r="BD2333" s="45">
        <v>0.14159671694149295</v>
      </c>
      <c r="BE2333" s="45">
        <v>0.15034773190000708</v>
      </c>
      <c r="BF2333" s="45">
        <v>0.1590658776891723</v>
      </c>
    </row>
    <row r="2334" spans="1:58" ht="13.5" thickBot="1" x14ac:dyDescent="0.25">
      <c r="A2334" s="6" t="s">
        <v>1351</v>
      </c>
      <c r="B2334" s="6" t="s">
        <v>1137</v>
      </c>
      <c r="C2334" s="6" t="s">
        <v>7</v>
      </c>
      <c r="D2334" s="6" t="s">
        <v>1351</v>
      </c>
      <c r="E2334" s="6">
        <v>11.474340392308507</v>
      </c>
      <c r="F2334" s="6" t="s">
        <v>7</v>
      </c>
      <c r="G2334" s="21" t="s">
        <v>1305</v>
      </c>
      <c r="H2334" s="21" t="s">
        <v>1296</v>
      </c>
      <c r="I2334" s="21" t="s">
        <v>1160</v>
      </c>
      <c r="J2334" s="21" t="s">
        <v>849</v>
      </c>
      <c r="K2334" s="21" t="s">
        <v>852</v>
      </c>
      <c r="L2334" s="21" t="s">
        <v>980</v>
      </c>
      <c r="M2334" s="3">
        <v>17.165662931719837</v>
      </c>
      <c r="N2334" s="3">
        <v>11.474340392308507</v>
      </c>
      <c r="O2334" s="21" t="s">
        <v>1510</v>
      </c>
      <c r="P2334" s="21" t="s">
        <v>1511</v>
      </c>
      <c r="Q2334" s="46">
        <v>1.0879558749898354E-3</v>
      </c>
      <c r="R2334" s="46">
        <v>1.2246346145616946E-3</v>
      </c>
      <c r="S2334" s="46">
        <v>1.3683719414820288E-3</v>
      </c>
      <c r="T2334" s="46">
        <v>1.585600457691968E-3</v>
      </c>
      <c r="U2334" s="46">
        <v>1.7773732839164486E-3</v>
      </c>
      <c r="V2334" s="46">
        <v>1.9896989265562057E-3</v>
      </c>
      <c r="W2334" s="46">
        <v>2.0915472700215585E-3</v>
      </c>
      <c r="X2334" s="46">
        <v>2.1944574407226623E-3</v>
      </c>
      <c r="Y2334" s="46">
        <v>2.2894122167294016E-3</v>
      </c>
      <c r="Z2334" s="46">
        <v>2.3495709388509731E-3</v>
      </c>
      <c r="AA2334" s="46">
        <v>2.3748110299088871E-3</v>
      </c>
      <c r="AB2334" s="46">
        <v>2.3350463236202976E-3</v>
      </c>
      <c r="AC2334" s="46">
        <v>2.3086529627423347E-3</v>
      </c>
      <c r="AD2334" s="46">
        <v>2.2851217642090977E-3</v>
      </c>
      <c r="AE2334" s="46">
        <v>2.2728083611105957E-3</v>
      </c>
      <c r="AF2334" s="46">
        <v>2.2720398072963955E-3</v>
      </c>
      <c r="AG2334" s="46">
        <v>2.2626580469742568E-3</v>
      </c>
      <c r="AH2334" s="46">
        <v>2.2536061804041348E-3</v>
      </c>
      <c r="AI2334" s="46">
        <v>2.2448707759095826E-3</v>
      </c>
      <c r="AJ2334" s="46">
        <v>2.2364389496529048E-3</v>
      </c>
      <c r="AK2334" s="46">
        <v>4.0804677167351262E-2</v>
      </c>
      <c r="AL2334" s="45">
        <v>4.0804677167351262E-2</v>
      </c>
      <c r="AM2334" s="45">
        <v>1.0879558749898354E-3</v>
      </c>
      <c r="AN2334" s="45">
        <v>2.3125904895515302E-3</v>
      </c>
      <c r="AO2334" s="45">
        <v>3.680962431033559E-3</v>
      </c>
      <c r="AP2334" s="45">
        <v>5.266562888725527E-3</v>
      </c>
      <c r="AQ2334" s="45">
        <v>7.043936172641976E-3</v>
      </c>
      <c r="AR2334" s="45">
        <v>9.0336350991981826E-3</v>
      </c>
      <c r="AS2334" s="45">
        <v>1.1125182369219741E-2</v>
      </c>
      <c r="AT2334" s="45">
        <v>1.3319639809942403E-2</v>
      </c>
      <c r="AU2334" s="45">
        <v>1.5609052026671804E-2</v>
      </c>
      <c r="AV2334" s="45">
        <v>1.7958622965522777E-2</v>
      </c>
      <c r="AW2334" s="45">
        <v>2.0333433995431666E-2</v>
      </c>
      <c r="AX2334" s="45">
        <v>2.2668480319051963E-2</v>
      </c>
      <c r="AY2334" s="45">
        <v>2.4977133281794298E-2</v>
      </c>
      <c r="AZ2334" s="45">
        <v>2.7262255046003395E-2</v>
      </c>
      <c r="BA2334" s="45">
        <v>2.9535063407113989E-2</v>
      </c>
      <c r="BB2334" s="45">
        <v>3.1807103214410382E-2</v>
      </c>
      <c r="BC2334" s="45">
        <v>3.406976126138464E-2</v>
      </c>
      <c r="BD2334" s="45">
        <v>3.6323367441788774E-2</v>
      </c>
      <c r="BE2334" s="45">
        <v>3.8568238217698357E-2</v>
      </c>
      <c r="BF2334" s="45">
        <v>4.0804677167351262E-2</v>
      </c>
    </row>
    <row r="2335" spans="1:58" ht="13.5" thickBot="1" x14ac:dyDescent="0.25">
      <c r="A2335" s="6" t="s">
        <v>1359</v>
      </c>
      <c r="B2335" s="6" t="s">
        <v>1359</v>
      </c>
      <c r="C2335" s="6" t="s">
        <v>7</v>
      </c>
      <c r="D2335" s="6" t="s">
        <v>1359</v>
      </c>
      <c r="E2335" s="6">
        <v>214.4910679310648</v>
      </c>
      <c r="F2335" s="6" t="s">
        <v>7</v>
      </c>
      <c r="G2335" s="21" t="s">
        <v>1305</v>
      </c>
      <c r="H2335" s="21" t="s">
        <v>1296</v>
      </c>
      <c r="I2335" s="21" t="s">
        <v>1160</v>
      </c>
      <c r="J2335" s="21" t="s">
        <v>849</v>
      </c>
      <c r="K2335" s="21" t="s">
        <v>852</v>
      </c>
      <c r="L2335" s="21" t="s">
        <v>981</v>
      </c>
      <c r="M2335" s="3">
        <v>158.82923553325011</v>
      </c>
      <c r="N2335" s="3">
        <v>214.4910679310648</v>
      </c>
      <c r="O2335" s="21" t="s">
        <v>1510</v>
      </c>
      <c r="P2335" s="21" t="s">
        <v>1511</v>
      </c>
      <c r="Q2335" s="46">
        <v>1.4845971101217602E-6</v>
      </c>
      <c r="R2335" s="46">
        <v>1.6711054662491286E-6</v>
      </c>
      <c r="S2335" s="46">
        <v>1.8672457924039451E-6</v>
      </c>
      <c r="T2335" s="46">
        <v>2.1636703394052902E-6</v>
      </c>
      <c r="U2335" s="46">
        <v>2.4253586947491189E-6</v>
      </c>
      <c r="V2335" s="46">
        <v>2.7150929043012059E-6</v>
      </c>
      <c r="W2335" s="46">
        <v>2.8540725815613379E-6</v>
      </c>
      <c r="X2335" s="46">
        <v>2.9945012014503787E-6</v>
      </c>
      <c r="Y2335" s="46">
        <v>3.1240740906571037E-6</v>
      </c>
      <c r="Z2335" s="46">
        <v>3.2061651635245013E-6</v>
      </c>
      <c r="AA2335" s="46">
        <v>3.2406071543305523E-6</v>
      </c>
      <c r="AB2335" s="46">
        <v>3.1863452404074043E-6</v>
      </c>
      <c r="AC2335" s="46">
        <v>3.1503295267313417E-6</v>
      </c>
      <c r="AD2335" s="46">
        <v>3.1182194475054991E-6</v>
      </c>
      <c r="AE2335" s="46">
        <v>3.1014168886186584E-6</v>
      </c>
      <c r="AF2335" s="46">
        <v>3.1003681394940266E-6</v>
      </c>
      <c r="AG2335" s="46">
        <v>3.0875660262996541E-6</v>
      </c>
      <c r="AH2335" s="46">
        <v>3.0752140777876457E-6</v>
      </c>
      <c r="AI2335" s="46">
        <v>3.0632939654315463E-6</v>
      </c>
      <c r="AJ2335" s="46">
        <v>3.0517881082718254E-6</v>
      </c>
      <c r="AK2335" s="46">
        <v>5.568103191930193E-5</v>
      </c>
      <c r="AL2335" s="45">
        <v>5.5681031919301943E-5</v>
      </c>
      <c r="AM2335" s="45">
        <v>1.4845971101217602E-6</v>
      </c>
      <c r="AN2335" s="45">
        <v>3.1557025763708888E-6</v>
      </c>
      <c r="AO2335" s="45">
        <v>5.0229483687748335E-6</v>
      </c>
      <c r="AP2335" s="45">
        <v>7.1866187081801237E-6</v>
      </c>
      <c r="AQ2335" s="45">
        <v>9.6119774029292422E-6</v>
      </c>
      <c r="AR2335" s="45">
        <v>1.2327070307230448E-5</v>
      </c>
      <c r="AS2335" s="45">
        <v>1.5181142888791786E-5</v>
      </c>
      <c r="AT2335" s="45">
        <v>1.8175644090242165E-5</v>
      </c>
      <c r="AU2335" s="45">
        <v>2.1299718180899269E-5</v>
      </c>
      <c r="AV2335" s="45">
        <v>2.4505883344423771E-5</v>
      </c>
      <c r="AW2335" s="45">
        <v>2.7746490498754323E-5</v>
      </c>
      <c r="AX2335" s="45">
        <v>3.0932835739161728E-5</v>
      </c>
      <c r="AY2335" s="45">
        <v>3.4083165265893071E-5</v>
      </c>
      <c r="AZ2335" s="45">
        <v>3.7201384713398574E-5</v>
      </c>
      <c r="BA2335" s="45">
        <v>4.0302801602017235E-5</v>
      </c>
      <c r="BB2335" s="45">
        <v>4.3403169741511263E-5</v>
      </c>
      <c r="BC2335" s="45">
        <v>4.6490735767810919E-5</v>
      </c>
      <c r="BD2335" s="45">
        <v>4.9565949845598568E-5</v>
      </c>
      <c r="BE2335" s="45">
        <v>5.2629243811030115E-5</v>
      </c>
      <c r="BF2335" s="45">
        <v>5.5681031919301943E-5</v>
      </c>
    </row>
    <row r="2336" spans="1:58" ht="13.5" thickBot="1" x14ac:dyDescent="0.25">
      <c r="A2336" s="6" t="s">
        <v>1137</v>
      </c>
      <c r="B2336" s="6" t="s">
        <v>1137</v>
      </c>
      <c r="C2336" s="6" t="s">
        <v>7</v>
      </c>
      <c r="D2336" s="6" t="s">
        <v>1137</v>
      </c>
      <c r="E2336" s="6">
        <v>15.924186957367688</v>
      </c>
      <c r="F2336" s="6" t="s">
        <v>7</v>
      </c>
      <c r="G2336" s="21" t="s">
        <v>1305</v>
      </c>
      <c r="H2336" s="21" t="s">
        <v>1296</v>
      </c>
      <c r="I2336" s="21" t="s">
        <v>1160</v>
      </c>
      <c r="J2336" s="21" t="s">
        <v>849</v>
      </c>
      <c r="K2336" s="21" t="s">
        <v>852</v>
      </c>
      <c r="L2336" s="21" t="s">
        <v>982</v>
      </c>
      <c r="M2336" s="3">
        <v>16.355340944928408</v>
      </c>
      <c r="N2336" s="3">
        <v>15.924186957367688</v>
      </c>
      <c r="O2336" s="21" t="s">
        <v>1510</v>
      </c>
      <c r="P2336" s="21" t="s">
        <v>1511</v>
      </c>
      <c r="Q2336" s="46">
        <v>8.5532561890194834E-5</v>
      </c>
      <c r="R2336" s="46">
        <v>9.6277926679564708E-5</v>
      </c>
      <c r="S2336" s="46">
        <v>1.0757822119827348E-4</v>
      </c>
      <c r="T2336" s="46">
        <v>1.2465622218541412E-4</v>
      </c>
      <c r="U2336" s="46">
        <v>1.3973295599877415E-4</v>
      </c>
      <c r="V2336" s="46">
        <v>1.5642550446277331E-4</v>
      </c>
      <c r="W2336" s="46">
        <v>1.6443258447504448E-4</v>
      </c>
      <c r="X2336" s="46">
        <v>1.7252314287632609E-4</v>
      </c>
      <c r="Y2336" s="46">
        <v>1.7998826663940325E-4</v>
      </c>
      <c r="Z2336" s="46">
        <v>1.8471780553099332E-4</v>
      </c>
      <c r="AA2336" s="46">
        <v>1.8670212281825957E-4</v>
      </c>
      <c r="AB2336" s="46">
        <v>1.8357591404466746E-4</v>
      </c>
      <c r="AC2336" s="46">
        <v>1.8150092936497565E-4</v>
      </c>
      <c r="AD2336" s="46">
        <v>1.7965096123560341E-4</v>
      </c>
      <c r="AE2336" s="46">
        <v>1.7868291010704875E-4</v>
      </c>
      <c r="AF2336" s="46">
        <v>1.7862248819271371E-4</v>
      </c>
      <c r="AG2336" s="46">
        <v>1.7788491600450356E-4</v>
      </c>
      <c r="AH2336" s="46">
        <v>1.7717327929622439E-4</v>
      </c>
      <c r="AI2336" s="46">
        <v>1.7648652210069645E-4</v>
      </c>
      <c r="AJ2336" s="46">
        <v>1.7582363152054913E-4</v>
      </c>
      <c r="AK2336" s="46">
        <v>3.2079688666220036E-3</v>
      </c>
      <c r="AL2336" s="45">
        <v>3.2079688666220036E-3</v>
      </c>
      <c r="AM2336" s="45">
        <v>8.5532561890194834E-5</v>
      </c>
      <c r="AN2336" s="45">
        <v>1.8181048856975954E-4</v>
      </c>
      <c r="AO2336" s="45">
        <v>2.8938870976803299E-4</v>
      </c>
      <c r="AP2336" s="45">
        <v>4.1404493195344711E-4</v>
      </c>
      <c r="AQ2336" s="45">
        <v>5.5377788795222128E-4</v>
      </c>
      <c r="AR2336" s="45">
        <v>7.1020339241499456E-4</v>
      </c>
      <c r="AS2336" s="45">
        <v>8.7463597689003904E-4</v>
      </c>
      <c r="AT2336" s="45">
        <v>1.0471591197663652E-3</v>
      </c>
      <c r="AU2336" s="45">
        <v>1.2271473864057685E-3</v>
      </c>
      <c r="AV2336" s="45">
        <v>1.4118651919367618E-3</v>
      </c>
      <c r="AW2336" s="45">
        <v>1.5985673147550215E-3</v>
      </c>
      <c r="AX2336" s="45">
        <v>1.782143228799689E-3</v>
      </c>
      <c r="AY2336" s="45">
        <v>1.9636441581646646E-3</v>
      </c>
      <c r="AZ2336" s="45">
        <v>2.1432951194002678E-3</v>
      </c>
      <c r="BA2336" s="45">
        <v>2.3219780295073164E-3</v>
      </c>
      <c r="BB2336" s="45">
        <v>2.5006005177000299E-3</v>
      </c>
      <c r="BC2336" s="45">
        <v>2.6784854337045336E-3</v>
      </c>
      <c r="BD2336" s="45">
        <v>2.8556587130007579E-3</v>
      </c>
      <c r="BE2336" s="45">
        <v>3.0321452351014543E-3</v>
      </c>
      <c r="BF2336" s="45">
        <v>3.2079688666220036E-3</v>
      </c>
    </row>
    <row r="2337" spans="1:58" ht="13.5" thickBot="1" x14ac:dyDescent="0.25">
      <c r="A2337" s="6" t="s">
        <v>1353</v>
      </c>
      <c r="B2337" s="6" t="s">
        <v>1142</v>
      </c>
      <c r="C2337" s="6" t="s">
        <v>7</v>
      </c>
      <c r="D2337" s="6" t="s">
        <v>1353</v>
      </c>
      <c r="E2337" s="6">
        <v>32.299287687879591</v>
      </c>
      <c r="F2337" s="6" t="s">
        <v>7</v>
      </c>
      <c r="G2337" s="21" t="s">
        <v>1305</v>
      </c>
      <c r="H2337" s="21" t="s">
        <v>1296</v>
      </c>
      <c r="I2337" s="21" t="s">
        <v>1160</v>
      </c>
      <c r="J2337" s="21" t="s">
        <v>849</v>
      </c>
      <c r="K2337" s="21" t="s">
        <v>853</v>
      </c>
      <c r="L2337" s="21" t="s">
        <v>983</v>
      </c>
      <c r="M2337" s="3">
        <v>25.320117636280749</v>
      </c>
      <c r="N2337" s="3">
        <v>32.299287687879591</v>
      </c>
      <c r="O2337" s="21" t="s">
        <v>1510</v>
      </c>
      <c r="P2337" s="21" t="s">
        <v>1511</v>
      </c>
      <c r="Q2337" s="46">
        <v>1.3019797073578548E-4</v>
      </c>
      <c r="R2337" s="46">
        <v>1.4776890252729219E-4</v>
      </c>
      <c r="S2337" s="46">
        <v>1.6536657712103725E-4</v>
      </c>
      <c r="T2337" s="46">
        <v>1.9297930513835935E-4</v>
      </c>
      <c r="U2337" s="46">
        <v>2.155175404177829E-4</v>
      </c>
      <c r="V2337" s="46">
        <v>2.4119377944982671E-4</v>
      </c>
      <c r="W2337" s="46">
        <v>2.5225571337154148E-4</v>
      </c>
      <c r="X2337" s="46">
        <v>2.6428439682930557E-4</v>
      </c>
      <c r="Y2337" s="46">
        <v>2.7454177689234917E-4</v>
      </c>
      <c r="Z2337" s="46">
        <v>2.8276025490456584E-4</v>
      </c>
      <c r="AA2337" s="46">
        <v>2.8648236599131279E-4</v>
      </c>
      <c r="AB2337" s="46">
        <v>2.8170566333860566E-4</v>
      </c>
      <c r="AC2337" s="46">
        <v>2.7857491903344469E-4</v>
      </c>
      <c r="AD2337" s="46">
        <v>2.7453299149288017E-4</v>
      </c>
      <c r="AE2337" s="46">
        <v>2.7497944266564498E-4</v>
      </c>
      <c r="AF2337" s="46">
        <v>2.74785024479655E-4</v>
      </c>
      <c r="AG2337" s="46">
        <v>2.7356053816422353E-4</v>
      </c>
      <c r="AH2337" s="46">
        <v>2.7238651306086517E-4</v>
      </c>
      <c r="AI2337" s="46">
        <v>2.7126056663036714E-4</v>
      </c>
      <c r="AJ2337" s="46">
        <v>2.7018042898379767E-4</v>
      </c>
      <c r="AK2337" s="46">
        <v>4.9253146712286422E-3</v>
      </c>
      <c r="AL2337" s="45">
        <v>4.9253146712286413E-3</v>
      </c>
      <c r="AM2337" s="45">
        <v>1.3019797073578548E-4</v>
      </c>
      <c r="AN2337" s="45">
        <v>2.7796687326307767E-4</v>
      </c>
      <c r="AO2337" s="45">
        <v>4.4333345038411495E-4</v>
      </c>
      <c r="AP2337" s="45">
        <v>6.3631275552247432E-4</v>
      </c>
      <c r="AQ2337" s="45">
        <v>8.5183029594025725E-4</v>
      </c>
      <c r="AR2337" s="45">
        <v>1.0930240753900839E-3</v>
      </c>
      <c r="AS2337" s="45">
        <v>1.3452797887616255E-3</v>
      </c>
      <c r="AT2337" s="45">
        <v>1.609564185590931E-3</v>
      </c>
      <c r="AU2337" s="45">
        <v>1.8841059624832802E-3</v>
      </c>
      <c r="AV2337" s="45">
        <v>2.1668662173878459E-3</v>
      </c>
      <c r="AW2337" s="45">
        <v>2.4533485833791585E-3</v>
      </c>
      <c r="AX2337" s="45">
        <v>2.7350542467177641E-3</v>
      </c>
      <c r="AY2337" s="45">
        <v>3.0136291657512086E-3</v>
      </c>
      <c r="AZ2337" s="45">
        <v>3.2881621572440887E-3</v>
      </c>
      <c r="BA2337" s="45">
        <v>3.5631415999097336E-3</v>
      </c>
      <c r="BB2337" s="45">
        <v>3.8379266243893885E-3</v>
      </c>
      <c r="BC2337" s="45">
        <v>4.1114871625536117E-3</v>
      </c>
      <c r="BD2337" s="45">
        <v>4.3838736756144766E-3</v>
      </c>
      <c r="BE2337" s="45">
        <v>4.655134242244844E-3</v>
      </c>
      <c r="BF2337" s="45">
        <v>4.9253146712286413E-3</v>
      </c>
    </row>
    <row r="2338" spans="1:58" ht="13.5" thickBot="1" x14ac:dyDescent="0.25">
      <c r="A2338" s="6" t="s">
        <v>1350</v>
      </c>
      <c r="B2338" s="6" t="s">
        <v>1350</v>
      </c>
      <c r="C2338" s="6" t="s">
        <v>7</v>
      </c>
      <c r="D2338" s="6" t="s">
        <v>1350</v>
      </c>
      <c r="E2338" s="6">
        <v>-44.275761960507232</v>
      </c>
      <c r="F2338" s="6" t="s">
        <v>7</v>
      </c>
      <c r="G2338" s="21" t="s">
        <v>1305</v>
      </c>
      <c r="H2338" s="21" t="s">
        <v>1296</v>
      </c>
      <c r="I2338" s="21" t="s">
        <v>1160</v>
      </c>
      <c r="J2338" s="21" t="s">
        <v>849</v>
      </c>
      <c r="K2338" s="21" t="s">
        <v>853</v>
      </c>
      <c r="L2338" s="21" t="s">
        <v>969</v>
      </c>
      <c r="M2338" s="3">
        <v>-2.1024930749985167</v>
      </c>
      <c r="N2338" s="3">
        <v>-44.275761960507232</v>
      </c>
      <c r="O2338" s="21" t="s">
        <v>1510</v>
      </c>
      <c r="P2338" s="21" t="s">
        <v>1511</v>
      </c>
      <c r="Q2338" s="46">
        <v>1.635246654504472E-4</v>
      </c>
      <c r="R2338" s="46">
        <v>1.8559321787581169E-4</v>
      </c>
      <c r="S2338" s="46">
        <v>2.0769535844210134E-4</v>
      </c>
      <c r="T2338" s="46">
        <v>2.4237609951424861E-4</v>
      </c>
      <c r="U2338" s="46">
        <v>2.7068343305472605E-4</v>
      </c>
      <c r="V2338" s="46">
        <v>3.0293200324374388E-4</v>
      </c>
      <c r="W2338" s="46">
        <v>3.1682545360676236E-4</v>
      </c>
      <c r="X2338" s="46">
        <v>3.3193311179163413E-4</v>
      </c>
      <c r="Y2338" s="46">
        <v>3.4481606713823596E-4</v>
      </c>
      <c r="Z2338" s="46">
        <v>3.551382239265847E-4</v>
      </c>
      <c r="AA2338" s="46">
        <v>3.5981308150531639E-4</v>
      </c>
      <c r="AB2338" s="46">
        <v>3.5381368920430032E-4</v>
      </c>
      <c r="AC2338" s="46">
        <v>3.4988157019953296E-4</v>
      </c>
      <c r="AD2338" s="46">
        <v>3.4480503294545333E-4</v>
      </c>
      <c r="AE2338" s="46">
        <v>3.4536576195108798E-4</v>
      </c>
      <c r="AF2338" s="46">
        <v>3.4512157866127308E-4</v>
      </c>
      <c r="AG2338" s="46">
        <v>3.4358366133469719E-4</v>
      </c>
      <c r="AH2338" s="46">
        <v>3.4210912174569924E-4</v>
      </c>
      <c r="AI2338" s="46">
        <v>3.4069496749796559E-4</v>
      </c>
      <c r="AJ2338" s="46">
        <v>3.3933834768048684E-4</v>
      </c>
      <c r="AK2338" s="46">
        <v>6.1860444467701095E-3</v>
      </c>
      <c r="AL2338" s="45">
        <v>6.1860444467701078E-3</v>
      </c>
      <c r="AM2338" s="45">
        <v>1.635246654504472E-4</v>
      </c>
      <c r="AN2338" s="45">
        <v>3.491178833262589E-4</v>
      </c>
      <c r="AO2338" s="45">
        <v>5.5681324176836029E-4</v>
      </c>
      <c r="AP2338" s="45">
        <v>7.991893412826089E-4</v>
      </c>
      <c r="AQ2338" s="45">
        <v>1.0698727743373351E-3</v>
      </c>
      <c r="AR2338" s="45">
        <v>1.372804777581079E-3</v>
      </c>
      <c r="AS2338" s="45">
        <v>1.6896302311878413E-3</v>
      </c>
      <c r="AT2338" s="45">
        <v>2.0215633429794756E-3</v>
      </c>
      <c r="AU2338" s="45">
        <v>2.3663794101177115E-3</v>
      </c>
      <c r="AV2338" s="45">
        <v>2.7215176340442964E-3</v>
      </c>
      <c r="AW2338" s="45">
        <v>3.0813307155496128E-3</v>
      </c>
      <c r="AX2338" s="45">
        <v>3.4351444047539129E-3</v>
      </c>
      <c r="AY2338" s="45">
        <v>3.7850259749534457E-3</v>
      </c>
      <c r="AZ2338" s="45">
        <v>4.129831007898899E-3</v>
      </c>
      <c r="BA2338" s="45">
        <v>4.4751967698499866E-3</v>
      </c>
      <c r="BB2338" s="45">
        <v>4.8203183485112594E-3</v>
      </c>
      <c r="BC2338" s="45">
        <v>5.1639020098459562E-3</v>
      </c>
      <c r="BD2338" s="45">
        <v>5.5060111315916559E-3</v>
      </c>
      <c r="BE2338" s="45">
        <v>5.8467060990896212E-3</v>
      </c>
      <c r="BF2338" s="45">
        <v>6.1860444467701078E-3</v>
      </c>
    </row>
    <row r="2339" spans="1:58" ht="13.5" thickBot="1" x14ac:dyDescent="0.25">
      <c r="A2339" s="6" t="s">
        <v>1137</v>
      </c>
      <c r="B2339" s="6" t="s">
        <v>1352</v>
      </c>
      <c r="C2339" s="6" t="s">
        <v>7</v>
      </c>
      <c r="D2339" s="6" t="s">
        <v>1137</v>
      </c>
      <c r="E2339" s="6">
        <v>19.250026383083338</v>
      </c>
      <c r="F2339" s="6" t="s">
        <v>7</v>
      </c>
      <c r="G2339" s="21" t="s">
        <v>1305</v>
      </c>
      <c r="H2339" s="21" t="s">
        <v>1296</v>
      </c>
      <c r="I2339" s="21" t="s">
        <v>1160</v>
      </c>
      <c r="J2339" s="21" t="s">
        <v>849</v>
      </c>
      <c r="K2339" s="21" t="s">
        <v>853</v>
      </c>
      <c r="L2339" s="21" t="s">
        <v>970</v>
      </c>
      <c r="M2339" s="3">
        <v>21.195400736003137</v>
      </c>
      <c r="N2339" s="3">
        <v>19.250026383083338</v>
      </c>
      <c r="O2339" s="21" t="s">
        <v>1510</v>
      </c>
      <c r="P2339" s="21" t="s">
        <v>1511</v>
      </c>
      <c r="Q2339" s="46">
        <v>1.4457378021322928E-4</v>
      </c>
      <c r="R2339" s="46">
        <v>1.6408480651118924E-4</v>
      </c>
      <c r="S2339" s="46">
        <v>1.8362552841800733E-4</v>
      </c>
      <c r="T2339" s="46">
        <v>2.1428711591360081E-4</v>
      </c>
      <c r="U2339" s="46">
        <v>2.3931391053464652E-4</v>
      </c>
      <c r="V2339" s="46">
        <v>2.678251916056405E-4</v>
      </c>
      <c r="W2339" s="46">
        <v>2.8010852900708667E-4</v>
      </c>
      <c r="X2339" s="46">
        <v>2.9346535959860439E-4</v>
      </c>
      <c r="Y2339" s="46">
        <v>3.048553083237458E-4</v>
      </c>
      <c r="Z2339" s="46">
        <v>3.1398122961968271E-4</v>
      </c>
      <c r="AA2339" s="46">
        <v>3.181143176174717E-4</v>
      </c>
      <c r="AB2339" s="46">
        <v>3.128101953216039E-4</v>
      </c>
      <c r="AC2339" s="46">
        <v>3.0933376987103624E-4</v>
      </c>
      <c r="AD2339" s="46">
        <v>3.0484555288435807E-4</v>
      </c>
      <c r="AE2339" s="46">
        <v>3.0534129896521076E-4</v>
      </c>
      <c r="AF2339" s="46">
        <v>3.0512541409441029E-4</v>
      </c>
      <c r="AG2339" s="46">
        <v>3.0376572611739462E-4</v>
      </c>
      <c r="AH2339" s="46">
        <v>3.0246207102739174E-4</v>
      </c>
      <c r="AI2339" s="46">
        <v>3.0121180321711198E-4</v>
      </c>
      <c r="AJ2339" s="46">
        <v>3.000124021678279E-4</v>
      </c>
      <c r="AK2339" s="46">
        <v>5.4691433110292519E-3</v>
      </c>
      <c r="AL2339" s="45">
        <v>5.4691433110292511E-3</v>
      </c>
      <c r="AM2339" s="45">
        <v>1.4457378021322928E-4</v>
      </c>
      <c r="AN2339" s="45">
        <v>3.0865858672441852E-4</v>
      </c>
      <c r="AO2339" s="45">
        <v>4.9228411514242582E-4</v>
      </c>
      <c r="AP2339" s="45">
        <v>7.0657123105602666E-4</v>
      </c>
      <c r="AQ2339" s="45">
        <v>9.4588514159067315E-4</v>
      </c>
      <c r="AR2339" s="45">
        <v>1.2137103331963136E-3</v>
      </c>
      <c r="AS2339" s="45">
        <v>1.4938188622034003E-3</v>
      </c>
      <c r="AT2339" s="45">
        <v>1.7872842218020048E-3</v>
      </c>
      <c r="AU2339" s="45">
        <v>2.0921395301257504E-3</v>
      </c>
      <c r="AV2339" s="45">
        <v>2.4061207597454331E-3</v>
      </c>
      <c r="AW2339" s="45">
        <v>2.7242350773629049E-3</v>
      </c>
      <c r="AX2339" s="45">
        <v>3.037045272684509E-3</v>
      </c>
      <c r="AY2339" s="45">
        <v>3.346379042555545E-3</v>
      </c>
      <c r="AZ2339" s="45">
        <v>3.6512245954399029E-3</v>
      </c>
      <c r="BA2339" s="45">
        <v>3.9565658944051138E-3</v>
      </c>
      <c r="BB2339" s="45">
        <v>4.2616913084995243E-3</v>
      </c>
      <c r="BC2339" s="45">
        <v>4.5654570346169189E-3</v>
      </c>
      <c r="BD2339" s="45">
        <v>4.8679191056443111E-3</v>
      </c>
      <c r="BE2339" s="45">
        <v>5.1691309088614228E-3</v>
      </c>
      <c r="BF2339" s="45">
        <v>5.4691433110292511E-3</v>
      </c>
    </row>
    <row r="2340" spans="1:58" ht="13.5" thickBot="1" x14ac:dyDescent="0.25">
      <c r="A2340" s="6" t="s">
        <v>1357</v>
      </c>
      <c r="B2340" s="6" t="s">
        <v>1143</v>
      </c>
      <c r="C2340" s="6" t="s">
        <v>7</v>
      </c>
      <c r="D2340" s="6" t="s">
        <v>1357</v>
      </c>
      <c r="E2340" s="6">
        <v>70.491283951062556</v>
      </c>
      <c r="F2340" s="6" t="s">
        <v>7</v>
      </c>
      <c r="G2340" s="21" t="s">
        <v>1305</v>
      </c>
      <c r="H2340" s="21" t="s">
        <v>1296</v>
      </c>
      <c r="I2340" s="21" t="s">
        <v>1160</v>
      </c>
      <c r="J2340" s="21" t="s">
        <v>849</v>
      </c>
      <c r="K2340" s="21" t="s">
        <v>853</v>
      </c>
      <c r="L2340" s="21" t="s">
        <v>971</v>
      </c>
      <c r="M2340" s="3">
        <v>48.212494747123905</v>
      </c>
      <c r="N2340" s="3">
        <v>70.491283951062556</v>
      </c>
      <c r="O2340" s="21" t="s">
        <v>1510</v>
      </c>
      <c r="P2340" s="21" t="s">
        <v>1511</v>
      </c>
      <c r="Q2340" s="46">
        <v>5.7339902424136321E-6</v>
      </c>
      <c r="R2340" s="46">
        <v>6.507823742837944E-6</v>
      </c>
      <c r="S2340" s="46">
        <v>7.2828350109818481E-6</v>
      </c>
      <c r="T2340" s="46">
        <v>8.4989147403583709E-6</v>
      </c>
      <c r="U2340" s="46">
        <v>9.4915110184961864E-6</v>
      </c>
      <c r="V2340" s="46">
        <v>1.0622306707857519E-5</v>
      </c>
      <c r="W2340" s="46">
        <v>1.1109480362031099E-5</v>
      </c>
      <c r="X2340" s="46">
        <v>1.1639230197501795E-5</v>
      </c>
      <c r="Y2340" s="46">
        <v>1.2090970857220502E-5</v>
      </c>
      <c r="Z2340" s="46">
        <v>1.2452917149188242E-5</v>
      </c>
      <c r="AA2340" s="46">
        <v>1.2616840968676152E-5</v>
      </c>
      <c r="AB2340" s="46">
        <v>1.2406472356579154E-5</v>
      </c>
      <c r="AC2340" s="46">
        <v>1.2268592655414573E-5</v>
      </c>
      <c r="AD2340" s="46">
        <v>1.2090583943395758E-5</v>
      </c>
      <c r="AE2340" s="46">
        <v>1.2110245898600443E-5</v>
      </c>
      <c r="AF2340" s="46">
        <v>1.2101683614755974E-5</v>
      </c>
      <c r="AG2340" s="46">
        <v>1.204775656393502E-5</v>
      </c>
      <c r="AH2340" s="46">
        <v>1.199605185264834E-5</v>
      </c>
      <c r="AI2340" s="46">
        <v>1.1946464552558555E-5</v>
      </c>
      <c r="AJ2340" s="46">
        <v>1.1898894696508636E-5</v>
      </c>
      <c r="AK2340" s="46">
        <v>2.1691356713195972E-4</v>
      </c>
      <c r="AL2340" s="45">
        <v>2.1691356713195975E-4</v>
      </c>
      <c r="AM2340" s="45">
        <v>5.7339902424136321E-6</v>
      </c>
      <c r="AN2340" s="45">
        <v>1.2241813985251576E-5</v>
      </c>
      <c r="AO2340" s="45">
        <v>1.9524648996233424E-5</v>
      </c>
      <c r="AP2340" s="45">
        <v>2.8023563736591797E-5</v>
      </c>
      <c r="AQ2340" s="45">
        <v>3.751507475508798E-5</v>
      </c>
      <c r="AR2340" s="45">
        <v>4.8137381462945497E-5</v>
      </c>
      <c r="AS2340" s="45">
        <v>5.9246861824976599E-5</v>
      </c>
      <c r="AT2340" s="45">
        <v>7.0886092022478395E-5</v>
      </c>
      <c r="AU2340" s="45">
        <v>8.29770628796989E-5</v>
      </c>
      <c r="AV2340" s="45">
        <v>9.5429980028887142E-5</v>
      </c>
      <c r="AW2340" s="45">
        <v>1.080468209975633E-4</v>
      </c>
      <c r="AX2340" s="45">
        <v>1.2045329335414246E-4</v>
      </c>
      <c r="AY2340" s="45">
        <v>1.3272188600955704E-4</v>
      </c>
      <c r="AZ2340" s="45">
        <v>1.448124699529528E-4</v>
      </c>
      <c r="BA2340" s="45">
        <v>1.5692271585155323E-4</v>
      </c>
      <c r="BB2340" s="45">
        <v>1.6902439946630919E-4</v>
      </c>
      <c r="BC2340" s="45">
        <v>1.810721560302442E-4</v>
      </c>
      <c r="BD2340" s="45">
        <v>1.9306820788289256E-4</v>
      </c>
      <c r="BE2340" s="45">
        <v>2.0501467243545112E-4</v>
      </c>
      <c r="BF2340" s="45">
        <v>2.1691356713195975E-4</v>
      </c>
    </row>
    <row r="2341" spans="1:58" ht="13.5" thickBot="1" x14ac:dyDescent="0.25">
      <c r="A2341" s="6" t="s">
        <v>1350</v>
      </c>
      <c r="B2341" s="6" t="s">
        <v>1350</v>
      </c>
      <c r="C2341" s="6" t="s">
        <v>7</v>
      </c>
      <c r="D2341" s="6" t="s">
        <v>1350</v>
      </c>
      <c r="E2341" s="6">
        <v>-26.45971109474451</v>
      </c>
      <c r="F2341" s="6" t="s">
        <v>7</v>
      </c>
      <c r="G2341" s="21" t="s">
        <v>1305</v>
      </c>
      <c r="H2341" s="21" t="s">
        <v>1296</v>
      </c>
      <c r="I2341" s="21" t="s">
        <v>1160</v>
      </c>
      <c r="J2341" s="21" t="s">
        <v>849</v>
      </c>
      <c r="K2341" s="21" t="s">
        <v>853</v>
      </c>
      <c r="L2341" s="21" t="s">
        <v>972</v>
      </c>
      <c r="M2341" s="3">
        <v>-3.2670622865437688</v>
      </c>
      <c r="N2341" s="3">
        <v>-26.45971109474451</v>
      </c>
      <c r="O2341" s="21" t="s">
        <v>1510</v>
      </c>
      <c r="P2341" s="21" t="s">
        <v>1511</v>
      </c>
      <c r="Q2341" s="46">
        <v>1.5297646900293223E-4</v>
      </c>
      <c r="R2341" s="46">
        <v>1.7362148433892991E-4</v>
      </c>
      <c r="S2341" s="46">
        <v>1.9429792120503702E-4</v>
      </c>
      <c r="T2341" s="46">
        <v>2.2674157303583518E-4</v>
      </c>
      <c r="U2341" s="46">
        <v>2.5322293546505676E-4</v>
      </c>
      <c r="V2341" s="46">
        <v>2.8339130415928361E-4</v>
      </c>
      <c r="W2341" s="46">
        <v>2.9638855428633625E-4</v>
      </c>
      <c r="X2341" s="46">
        <v>3.1052168947825792E-4</v>
      </c>
      <c r="Y2341" s="46">
        <v>3.2257362680414601E-4</v>
      </c>
      <c r="Z2341" s="46">
        <v>3.3222995047633676E-4</v>
      </c>
      <c r="AA2341" s="46">
        <v>3.3660325528338833E-4</v>
      </c>
      <c r="AB2341" s="46">
        <v>3.3099085517332113E-4</v>
      </c>
      <c r="AC2341" s="46">
        <v>3.2731237841636412E-4</v>
      </c>
      <c r="AD2341" s="46">
        <v>3.2256330437452634E-4</v>
      </c>
      <c r="AE2341" s="46">
        <v>3.230878634256836E-4</v>
      </c>
      <c r="AF2341" s="46">
        <v>3.2285943123557643E-4</v>
      </c>
      <c r="AG2341" s="46">
        <v>3.2142071762261801E-4</v>
      </c>
      <c r="AH2341" s="46">
        <v>3.200412935515854E-4</v>
      </c>
      <c r="AI2341" s="46">
        <v>3.1871835965138203E-4</v>
      </c>
      <c r="AJ2341" s="46">
        <v>3.1744924890967442E-4</v>
      </c>
      <c r="AK2341" s="46">
        <v>5.7870122158962707E-3</v>
      </c>
      <c r="AL2341" s="45">
        <v>5.7870122158962716E-3</v>
      </c>
      <c r="AM2341" s="45">
        <v>1.5297646900293223E-4</v>
      </c>
      <c r="AN2341" s="45">
        <v>3.2659795334186214E-4</v>
      </c>
      <c r="AO2341" s="45">
        <v>5.2089587454689915E-4</v>
      </c>
      <c r="AP2341" s="45">
        <v>7.4763744758273433E-4</v>
      </c>
      <c r="AQ2341" s="45">
        <v>1.0008603830477911E-3</v>
      </c>
      <c r="AR2341" s="45">
        <v>1.2842516872070748E-3</v>
      </c>
      <c r="AS2341" s="45">
        <v>1.5806402414934111E-3</v>
      </c>
      <c r="AT2341" s="45">
        <v>1.891161930971669E-3</v>
      </c>
      <c r="AU2341" s="45">
        <v>2.2137355577758152E-3</v>
      </c>
      <c r="AV2341" s="45">
        <v>2.545965508252152E-3</v>
      </c>
      <c r="AW2341" s="45">
        <v>2.8825687635355402E-3</v>
      </c>
      <c r="AX2341" s="45">
        <v>3.2135596187088614E-3</v>
      </c>
      <c r="AY2341" s="45">
        <v>3.5408719971252254E-3</v>
      </c>
      <c r="AZ2341" s="45">
        <v>3.8634353014997515E-3</v>
      </c>
      <c r="BA2341" s="45">
        <v>4.1865231649254354E-3</v>
      </c>
      <c r="BB2341" s="45">
        <v>4.5093825961610122E-3</v>
      </c>
      <c r="BC2341" s="45">
        <v>4.83080331378363E-3</v>
      </c>
      <c r="BD2341" s="45">
        <v>5.150844607335215E-3</v>
      </c>
      <c r="BE2341" s="45">
        <v>5.4695629669865974E-3</v>
      </c>
      <c r="BF2341" s="45">
        <v>5.7870122158962716E-3</v>
      </c>
    </row>
    <row r="2342" spans="1:58" ht="13.5" thickBot="1" x14ac:dyDescent="0.25">
      <c r="A2342" s="6" t="s">
        <v>1350</v>
      </c>
      <c r="B2342" s="6" t="s">
        <v>1350</v>
      </c>
      <c r="C2342" s="6" t="s">
        <v>7</v>
      </c>
      <c r="D2342" s="6" t="s">
        <v>1350</v>
      </c>
      <c r="E2342" s="6">
        <v>-15.966931950966805</v>
      </c>
      <c r="F2342" s="6" t="s">
        <v>7</v>
      </c>
      <c r="G2342" s="21" t="s">
        <v>1305</v>
      </c>
      <c r="H2342" s="21" t="s">
        <v>1296</v>
      </c>
      <c r="I2342" s="21" t="s">
        <v>1160</v>
      </c>
      <c r="J2342" s="21" t="s">
        <v>849</v>
      </c>
      <c r="K2342" s="21" t="s">
        <v>853</v>
      </c>
      <c r="L2342" s="21" t="s">
        <v>973</v>
      </c>
      <c r="M2342" s="3">
        <v>-3.9353186617793665</v>
      </c>
      <c r="N2342" s="3">
        <v>-15.966931950966805</v>
      </c>
      <c r="O2342" s="21" t="s">
        <v>1510</v>
      </c>
      <c r="P2342" s="21" t="s">
        <v>1511</v>
      </c>
      <c r="Q2342" s="46">
        <v>3.8165695067638263E-3</v>
      </c>
      <c r="R2342" s="46">
        <v>4.3316365396976943E-3</v>
      </c>
      <c r="S2342" s="46">
        <v>4.8474875000842806E-3</v>
      </c>
      <c r="T2342" s="46">
        <v>5.6569155975723547E-3</v>
      </c>
      <c r="U2342" s="46">
        <v>6.3175921120955866E-3</v>
      </c>
      <c r="V2342" s="46">
        <v>7.0702547717690009E-3</v>
      </c>
      <c r="W2342" s="46">
        <v>7.394519731144817E-3</v>
      </c>
      <c r="X2342" s="46">
        <v>7.7471235868883086E-3</v>
      </c>
      <c r="Y2342" s="46">
        <v>8.0478041869519162E-3</v>
      </c>
      <c r="Z2342" s="46">
        <v>8.2887172549219838E-3</v>
      </c>
      <c r="AA2342" s="46">
        <v>8.3978256810686089E-3</v>
      </c>
      <c r="AB2342" s="46">
        <v>8.2578033935922866E-3</v>
      </c>
      <c r="AC2342" s="46">
        <v>8.1660300488847898E-3</v>
      </c>
      <c r="AD2342" s="46">
        <v>8.0475466553826518E-3</v>
      </c>
      <c r="AE2342" s="46">
        <v>8.0606337405545962E-3</v>
      </c>
      <c r="AF2342" s="46">
        <v>8.0549346461983914E-3</v>
      </c>
      <c r="AG2342" s="46">
        <v>8.0190405603957089E-3</v>
      </c>
      <c r="AH2342" s="46">
        <v>7.9846256737094515E-3</v>
      </c>
      <c r="AI2342" s="46">
        <v>7.9516201453697765E-3</v>
      </c>
      <c r="AJ2342" s="46">
        <v>7.9199574367906193E-3</v>
      </c>
      <c r="AK2342" s="46">
        <v>0.14437863876983664</v>
      </c>
      <c r="AL2342" s="45">
        <v>0.14437863876983664</v>
      </c>
      <c r="AM2342" s="45">
        <v>3.8165695067638263E-3</v>
      </c>
      <c r="AN2342" s="45">
        <v>8.1482060464615202E-3</v>
      </c>
      <c r="AO2342" s="45">
        <v>1.2995693546545801E-2</v>
      </c>
      <c r="AP2342" s="45">
        <v>1.8652609144118155E-2</v>
      </c>
      <c r="AQ2342" s="45">
        <v>2.4970201256213742E-2</v>
      </c>
      <c r="AR2342" s="45">
        <v>3.2040456027982743E-2</v>
      </c>
      <c r="AS2342" s="45">
        <v>3.9434975759127563E-2</v>
      </c>
      <c r="AT2342" s="45">
        <v>4.7182099346015874E-2</v>
      </c>
      <c r="AU2342" s="45">
        <v>5.5229903532967792E-2</v>
      </c>
      <c r="AV2342" s="45">
        <v>6.3518620787889779E-2</v>
      </c>
      <c r="AW2342" s="45">
        <v>7.1916446468958395E-2</v>
      </c>
      <c r="AX2342" s="45">
        <v>8.0174249862550687E-2</v>
      </c>
      <c r="AY2342" s="45">
        <v>8.8340279911435476E-2</v>
      </c>
      <c r="AZ2342" s="45">
        <v>9.638782656681813E-2</v>
      </c>
      <c r="BA2342" s="45">
        <v>0.10444846030737273</v>
      </c>
      <c r="BB2342" s="45">
        <v>0.11250339495357112</v>
      </c>
      <c r="BC2342" s="45">
        <v>0.12052243551396682</v>
      </c>
      <c r="BD2342" s="45">
        <v>0.12850706118767627</v>
      </c>
      <c r="BE2342" s="45">
        <v>0.13645868133304603</v>
      </c>
      <c r="BF2342" s="45">
        <v>0.14437863876983664</v>
      </c>
    </row>
    <row r="2343" spans="1:58" ht="13.5" thickBot="1" x14ac:dyDescent="0.25">
      <c r="A2343" s="6" t="s">
        <v>1141</v>
      </c>
      <c r="B2343" s="6" t="s">
        <v>1351</v>
      </c>
      <c r="C2343" s="6" t="s">
        <v>7</v>
      </c>
      <c r="D2343" s="6" t="s">
        <v>1141</v>
      </c>
      <c r="E2343" s="6">
        <v>9.8508256475374054</v>
      </c>
      <c r="F2343" s="6" t="s">
        <v>7</v>
      </c>
      <c r="G2343" s="21" t="s">
        <v>1305</v>
      </c>
      <c r="H2343" s="21" t="s">
        <v>1296</v>
      </c>
      <c r="I2343" s="21" t="s">
        <v>1160</v>
      </c>
      <c r="J2343" s="21" t="s">
        <v>849</v>
      </c>
      <c r="K2343" s="21" t="s">
        <v>853</v>
      </c>
      <c r="L2343" s="21" t="s">
        <v>974</v>
      </c>
      <c r="M2343" s="3">
        <v>11.175768216160538</v>
      </c>
      <c r="N2343" s="3">
        <v>9.8508256475374054</v>
      </c>
      <c r="O2343" s="21" t="s">
        <v>1510</v>
      </c>
      <c r="P2343" s="21" t="s">
        <v>1511</v>
      </c>
      <c r="Q2343" s="46">
        <v>7.266424733604228E-4</v>
      </c>
      <c r="R2343" s="46">
        <v>8.2470686917299489E-4</v>
      </c>
      <c r="S2343" s="46">
        <v>9.2292051812563694E-4</v>
      </c>
      <c r="T2343" s="46">
        <v>1.0770287647391972E-3</v>
      </c>
      <c r="U2343" s="46">
        <v>1.2028159712222709E-3</v>
      </c>
      <c r="V2343" s="46">
        <v>1.3461165597905816E-3</v>
      </c>
      <c r="W2343" s="46">
        <v>1.40785385861021E-3</v>
      </c>
      <c r="X2343" s="46">
        <v>1.4749866430124855E-3</v>
      </c>
      <c r="Y2343" s="46">
        <v>1.5322336797910655E-3</v>
      </c>
      <c r="Z2343" s="46">
        <v>1.5781014852284808E-3</v>
      </c>
      <c r="AA2343" s="46">
        <v>1.5988748044354646E-3</v>
      </c>
      <c r="AB2343" s="46">
        <v>1.5722157481502172E-3</v>
      </c>
      <c r="AC2343" s="46">
        <v>1.554742881464931E-3</v>
      </c>
      <c r="AD2343" s="46">
        <v>1.5321846479638902E-3</v>
      </c>
      <c r="AE2343" s="46">
        <v>1.5346763180151138E-3</v>
      </c>
      <c r="AF2343" s="46">
        <v>1.5335912587723655E-3</v>
      </c>
      <c r="AG2343" s="46">
        <v>1.5267573291818139E-3</v>
      </c>
      <c r="AH2343" s="46">
        <v>1.5202050265608856E-3</v>
      </c>
      <c r="AI2343" s="46">
        <v>1.5139210538191853E-3</v>
      </c>
      <c r="AJ2343" s="46">
        <v>1.5078927425741071E-3</v>
      </c>
      <c r="AK2343" s="46">
        <v>2.7488468633991313E-2</v>
      </c>
      <c r="AL2343" s="45">
        <v>2.748846863399132E-2</v>
      </c>
      <c r="AM2343" s="45">
        <v>7.266424733604228E-4</v>
      </c>
      <c r="AN2343" s="45">
        <v>1.5513493425334177E-3</v>
      </c>
      <c r="AO2343" s="45">
        <v>2.4742698606590547E-3</v>
      </c>
      <c r="AP2343" s="45">
        <v>3.5512986253982519E-3</v>
      </c>
      <c r="AQ2343" s="45">
        <v>4.7541145966205223E-3</v>
      </c>
      <c r="AR2343" s="45">
        <v>6.1002311564111039E-3</v>
      </c>
      <c r="AS2343" s="45">
        <v>7.5080850150213135E-3</v>
      </c>
      <c r="AT2343" s="45">
        <v>8.9830716580337998E-3</v>
      </c>
      <c r="AU2343" s="45">
        <v>1.0515305337824864E-2</v>
      </c>
      <c r="AV2343" s="45">
        <v>1.2093406823053345E-2</v>
      </c>
      <c r="AW2343" s="45">
        <v>1.369228162748881E-2</v>
      </c>
      <c r="AX2343" s="45">
        <v>1.5264497375639027E-2</v>
      </c>
      <c r="AY2343" s="45">
        <v>1.6819240257103959E-2</v>
      </c>
      <c r="AZ2343" s="45">
        <v>1.8351424905067849E-2</v>
      </c>
      <c r="BA2343" s="45">
        <v>1.9886101223082962E-2</v>
      </c>
      <c r="BB2343" s="45">
        <v>2.1419692481855327E-2</v>
      </c>
      <c r="BC2343" s="45">
        <v>2.2946449811037141E-2</v>
      </c>
      <c r="BD2343" s="45">
        <v>2.4466654837598027E-2</v>
      </c>
      <c r="BE2343" s="45">
        <v>2.5980575891417213E-2</v>
      </c>
      <c r="BF2343" s="45">
        <v>2.748846863399132E-2</v>
      </c>
    </row>
    <row r="2344" spans="1:58" ht="13.5" thickBot="1" x14ac:dyDescent="0.25">
      <c r="A2344" s="6" t="s">
        <v>1350</v>
      </c>
      <c r="B2344" s="6" t="s">
        <v>1350</v>
      </c>
      <c r="C2344" s="6" t="s">
        <v>7</v>
      </c>
      <c r="D2344" s="6" t="s">
        <v>1350</v>
      </c>
      <c r="E2344" s="6">
        <v>-17.122116092942083</v>
      </c>
      <c r="F2344" s="6" t="s">
        <v>7</v>
      </c>
      <c r="G2344" s="21" t="s">
        <v>1305</v>
      </c>
      <c r="H2344" s="21" t="s">
        <v>1296</v>
      </c>
      <c r="I2344" s="21" t="s">
        <v>1160</v>
      </c>
      <c r="J2344" s="21" t="s">
        <v>849</v>
      </c>
      <c r="K2344" s="21" t="s">
        <v>853</v>
      </c>
      <c r="L2344" s="21" t="s">
        <v>975</v>
      </c>
      <c r="M2344" s="3">
        <v>-3.0181284415172684</v>
      </c>
      <c r="N2344" s="3">
        <v>-17.122116092942083</v>
      </c>
      <c r="O2344" s="21" t="s">
        <v>1510</v>
      </c>
      <c r="P2344" s="21" t="s">
        <v>1511</v>
      </c>
      <c r="Q2344" s="46">
        <v>8.0003180462918914E-5</v>
      </c>
      <c r="R2344" s="46">
        <v>9.080004940852054E-5</v>
      </c>
      <c r="S2344" s="46">
        <v>1.0161335109283127E-4</v>
      </c>
      <c r="T2344" s="46">
        <v>1.1858063599104461E-4</v>
      </c>
      <c r="U2344" s="46">
        <v>1.3242978044533562E-4</v>
      </c>
      <c r="V2344" s="46">
        <v>1.4820714451084976E-4</v>
      </c>
      <c r="W2344" s="46">
        <v>1.5500440786915331E-4</v>
      </c>
      <c r="X2344" s="46">
        <v>1.6239571303285441E-4</v>
      </c>
      <c r="Y2344" s="46">
        <v>1.6869859950353335E-4</v>
      </c>
      <c r="Z2344" s="46">
        <v>1.7374863504422699E-4</v>
      </c>
      <c r="AA2344" s="46">
        <v>1.7603577303334616E-4</v>
      </c>
      <c r="AB2344" s="46">
        <v>1.7310061665431364E-4</v>
      </c>
      <c r="AC2344" s="46">
        <v>1.7117685777993512E-4</v>
      </c>
      <c r="AD2344" s="46">
        <v>1.6869320110987802E-4</v>
      </c>
      <c r="AE2344" s="46">
        <v>1.6896753344809137E-4</v>
      </c>
      <c r="AF2344" s="46">
        <v>1.6884806865819396E-4</v>
      </c>
      <c r="AG2344" s="46">
        <v>1.6809565447605093E-4</v>
      </c>
      <c r="AH2344" s="46">
        <v>1.6737424736285885E-4</v>
      </c>
      <c r="AI2344" s="46">
        <v>1.6668238331181678E-4</v>
      </c>
      <c r="AJ2344" s="46">
        <v>1.6601866753671729E-4</v>
      </c>
      <c r="AK2344" s="46">
        <v>3.026474500732471E-3</v>
      </c>
      <c r="AL2344" s="45">
        <v>3.026474500732471E-3</v>
      </c>
      <c r="AM2344" s="45">
        <v>8.0003180462918914E-5</v>
      </c>
      <c r="AN2344" s="45">
        <v>1.7080322987143945E-4</v>
      </c>
      <c r="AO2344" s="45">
        <v>2.7241658096427071E-4</v>
      </c>
      <c r="AP2344" s="45">
        <v>3.9099721695531534E-4</v>
      </c>
      <c r="AQ2344" s="45">
        <v>5.2342699740065102E-4</v>
      </c>
      <c r="AR2344" s="45">
        <v>6.7163414191150073E-4</v>
      </c>
      <c r="AS2344" s="45">
        <v>8.2663854978065404E-4</v>
      </c>
      <c r="AT2344" s="45">
        <v>9.8903426281350855E-4</v>
      </c>
      <c r="AU2344" s="45">
        <v>1.1577328623170418E-3</v>
      </c>
      <c r="AV2344" s="45">
        <v>1.3314814973612687E-3</v>
      </c>
      <c r="AW2344" s="45">
        <v>1.507517270394615E-3</v>
      </c>
      <c r="AX2344" s="45">
        <v>1.6806178870489286E-3</v>
      </c>
      <c r="AY2344" s="45">
        <v>1.8517947448288637E-3</v>
      </c>
      <c r="AZ2344" s="45">
        <v>2.0204879459387419E-3</v>
      </c>
      <c r="BA2344" s="45">
        <v>2.1894554793868331E-3</v>
      </c>
      <c r="BB2344" s="45">
        <v>2.3583035480450269E-3</v>
      </c>
      <c r="BC2344" s="45">
        <v>2.526399202521078E-3</v>
      </c>
      <c r="BD2344" s="45">
        <v>2.693773449883937E-3</v>
      </c>
      <c r="BE2344" s="45">
        <v>2.8604558331957537E-3</v>
      </c>
      <c r="BF2344" s="45">
        <v>3.026474500732471E-3</v>
      </c>
    </row>
    <row r="2345" spans="1:58" ht="13.5" thickBot="1" x14ac:dyDescent="0.25">
      <c r="A2345" s="6" t="s">
        <v>1350</v>
      </c>
      <c r="B2345" s="6" t="s">
        <v>1350</v>
      </c>
      <c r="C2345" s="6" t="s">
        <v>7</v>
      </c>
      <c r="D2345" s="6" t="s">
        <v>1350</v>
      </c>
      <c r="E2345" s="6">
        <v>-11.416266429291504</v>
      </c>
      <c r="F2345" s="6" t="s">
        <v>7</v>
      </c>
      <c r="G2345" s="21" t="s">
        <v>1305</v>
      </c>
      <c r="H2345" s="21" t="s">
        <v>1296</v>
      </c>
      <c r="I2345" s="21" t="s">
        <v>1160</v>
      </c>
      <c r="J2345" s="21" t="s">
        <v>849</v>
      </c>
      <c r="K2345" s="21" t="s">
        <v>853</v>
      </c>
      <c r="L2345" s="21" t="s">
        <v>976</v>
      </c>
      <c r="M2345" s="3">
        <v>-3.7043573412203066</v>
      </c>
      <c r="N2345" s="3">
        <v>-11.416266429291504</v>
      </c>
      <c r="O2345" s="21" t="s">
        <v>1510</v>
      </c>
      <c r="P2345" s="21" t="s">
        <v>1511</v>
      </c>
      <c r="Q2345" s="46">
        <v>1.1192397412862814E-4</v>
      </c>
      <c r="R2345" s="46">
        <v>1.2702872963391465E-4</v>
      </c>
      <c r="S2345" s="46">
        <v>1.4215647444302003E-4</v>
      </c>
      <c r="T2345" s="46">
        <v>1.658936052044764E-4</v>
      </c>
      <c r="U2345" s="46">
        <v>1.8526847601132063E-4</v>
      </c>
      <c r="V2345" s="46">
        <v>2.0734091459774691E-4</v>
      </c>
      <c r="W2345" s="46">
        <v>2.1685024565006495E-4</v>
      </c>
      <c r="X2345" s="46">
        <v>2.2719063765863401E-4</v>
      </c>
      <c r="Y2345" s="46">
        <v>2.3600833838250605E-4</v>
      </c>
      <c r="Z2345" s="46">
        <v>2.4307330809914408E-4</v>
      </c>
      <c r="AA2345" s="46">
        <v>2.4627300055688861E-4</v>
      </c>
      <c r="AB2345" s="46">
        <v>2.4216673422185734E-4</v>
      </c>
      <c r="AC2345" s="46">
        <v>2.3947540698661754E-4</v>
      </c>
      <c r="AD2345" s="46">
        <v>2.3600078606185682E-4</v>
      </c>
      <c r="AE2345" s="46">
        <v>2.3638457537307136E-4</v>
      </c>
      <c r="AF2345" s="46">
        <v>2.3621744484180509E-4</v>
      </c>
      <c r="AG2345" s="46">
        <v>2.351648218714569E-4</v>
      </c>
      <c r="AH2345" s="46">
        <v>2.3415557760634231E-4</v>
      </c>
      <c r="AI2345" s="46">
        <v>2.3318766390964551E-4</v>
      </c>
      <c r="AJ2345" s="46">
        <v>2.3225912948374947E-4</v>
      </c>
      <c r="AK2345" s="46">
        <v>4.2340198447227461E-3</v>
      </c>
      <c r="AL2345" s="45">
        <v>4.2340198447227469E-3</v>
      </c>
      <c r="AM2345" s="45">
        <v>1.1192397412862814E-4</v>
      </c>
      <c r="AN2345" s="45">
        <v>2.3895270376254277E-4</v>
      </c>
      <c r="AO2345" s="45">
        <v>3.811091782055628E-4</v>
      </c>
      <c r="AP2345" s="45">
        <v>5.470027834100392E-4</v>
      </c>
      <c r="AQ2345" s="45">
        <v>7.3227125942135988E-4</v>
      </c>
      <c r="AR2345" s="45">
        <v>9.3961217401910678E-4</v>
      </c>
      <c r="AS2345" s="45">
        <v>1.1564624196691718E-3</v>
      </c>
      <c r="AT2345" s="45">
        <v>1.3836530573278058E-3</v>
      </c>
      <c r="AU2345" s="45">
        <v>1.6196613957103118E-3</v>
      </c>
      <c r="AV2345" s="45">
        <v>1.862734703809456E-3</v>
      </c>
      <c r="AW2345" s="45">
        <v>2.1090077043663447E-3</v>
      </c>
      <c r="AX2345" s="45">
        <v>2.3511744385882019E-3</v>
      </c>
      <c r="AY2345" s="45">
        <v>2.5906498455748194E-3</v>
      </c>
      <c r="AZ2345" s="45">
        <v>2.8266506316366761E-3</v>
      </c>
      <c r="BA2345" s="45">
        <v>3.0630352070097474E-3</v>
      </c>
      <c r="BB2345" s="45">
        <v>3.2992526518515527E-3</v>
      </c>
      <c r="BC2345" s="45">
        <v>3.5344174737230094E-3</v>
      </c>
      <c r="BD2345" s="45">
        <v>3.7685730513293517E-3</v>
      </c>
      <c r="BE2345" s="45">
        <v>4.0017607152389974E-3</v>
      </c>
      <c r="BF2345" s="45">
        <v>4.2340198447227469E-3</v>
      </c>
    </row>
    <row r="2346" spans="1:58" ht="13.5" thickBot="1" x14ac:dyDescent="0.25">
      <c r="A2346" s="6" t="s">
        <v>1350</v>
      </c>
      <c r="B2346" s="6" t="s">
        <v>1350</v>
      </c>
      <c r="C2346" s="6" t="s">
        <v>7</v>
      </c>
      <c r="D2346" s="6" t="s">
        <v>1350</v>
      </c>
      <c r="E2346" s="6">
        <v>-6.9944278130209367</v>
      </c>
      <c r="F2346" s="6" t="s">
        <v>7</v>
      </c>
      <c r="G2346" s="21" t="s">
        <v>1305</v>
      </c>
      <c r="H2346" s="21" t="s">
        <v>1296</v>
      </c>
      <c r="I2346" s="21" t="s">
        <v>1160</v>
      </c>
      <c r="J2346" s="21" t="s">
        <v>849</v>
      </c>
      <c r="K2346" s="21" t="s">
        <v>853</v>
      </c>
      <c r="L2346" s="21" t="s">
        <v>977</v>
      </c>
      <c r="M2346" s="3">
        <v>1.9509699733674799</v>
      </c>
      <c r="N2346" s="3">
        <v>-6.9944278130209367</v>
      </c>
      <c r="O2346" s="21" t="s">
        <v>1510</v>
      </c>
      <c r="P2346" s="21" t="s">
        <v>1511</v>
      </c>
      <c r="Q2346" s="46">
        <v>2.8290973750078622E-5</v>
      </c>
      <c r="R2346" s="46">
        <v>3.2108996160633052E-5</v>
      </c>
      <c r="S2346" s="46">
        <v>3.5932829567410013E-5</v>
      </c>
      <c r="T2346" s="46">
        <v>4.1932853677550827E-5</v>
      </c>
      <c r="U2346" s="46">
        <v>4.6830231256170894E-5</v>
      </c>
      <c r="V2346" s="46">
        <v>5.2409471856858998E-5</v>
      </c>
      <c r="W2346" s="46">
        <v>5.4813141287617041E-5</v>
      </c>
      <c r="X2346" s="46">
        <v>5.7426877631036626E-5</v>
      </c>
      <c r="Y2346" s="46">
        <v>5.9655723967643861E-5</v>
      </c>
      <c r="Z2346" s="46">
        <v>6.144153325787511E-5</v>
      </c>
      <c r="AA2346" s="46">
        <v>6.225031811415925E-5</v>
      </c>
      <c r="AB2346" s="46">
        <v>6.1212378977351165E-5</v>
      </c>
      <c r="AC2346" s="46">
        <v>6.0532093374933798E-5</v>
      </c>
      <c r="AD2346" s="46">
        <v>5.9653814970872586E-5</v>
      </c>
      <c r="AE2346" s="46">
        <v>5.9750825226393488E-5</v>
      </c>
      <c r="AF2346" s="46">
        <v>5.9708579715458897E-5</v>
      </c>
      <c r="AG2346" s="46">
        <v>5.9442508669870159E-5</v>
      </c>
      <c r="AH2346" s="46">
        <v>5.9187402440538455E-5</v>
      </c>
      <c r="AI2346" s="46">
        <v>5.8942743320821011E-5</v>
      </c>
      <c r="AJ2346" s="46">
        <v>5.8708038082076725E-5</v>
      </c>
      <c r="AK2346" s="46">
        <v>1.0702313353053508E-3</v>
      </c>
      <c r="AL2346" s="45">
        <v>1.0702313353053508E-3</v>
      </c>
      <c r="AM2346" s="45">
        <v>2.8290973750078622E-5</v>
      </c>
      <c r="AN2346" s="45">
        <v>6.0399969910711671E-5</v>
      </c>
      <c r="AO2346" s="45">
        <v>9.6332799478121683E-5</v>
      </c>
      <c r="AP2346" s="45">
        <v>1.382656531556725E-4</v>
      </c>
      <c r="AQ2346" s="45">
        <v>1.8509588441184338E-4</v>
      </c>
      <c r="AR2346" s="45">
        <v>2.3750535626870236E-4</v>
      </c>
      <c r="AS2346" s="45">
        <v>2.923184975563194E-4</v>
      </c>
      <c r="AT2346" s="45">
        <v>3.4974537518735606E-4</v>
      </c>
      <c r="AU2346" s="45">
        <v>4.094010991549999E-4</v>
      </c>
      <c r="AV2346" s="45">
        <v>4.7084263241287501E-4</v>
      </c>
      <c r="AW2346" s="45">
        <v>5.3309295052703424E-4</v>
      </c>
      <c r="AX2346" s="45">
        <v>5.9430532950438542E-4</v>
      </c>
      <c r="AY2346" s="45">
        <v>6.5483742287931925E-4</v>
      </c>
      <c r="AZ2346" s="45">
        <v>7.1449123785019184E-4</v>
      </c>
      <c r="BA2346" s="45">
        <v>7.7424206307658537E-4</v>
      </c>
      <c r="BB2346" s="45">
        <v>8.3395064279204428E-4</v>
      </c>
      <c r="BC2346" s="45">
        <v>8.9339315146191444E-4</v>
      </c>
      <c r="BD2346" s="45">
        <v>9.5258055390245295E-4</v>
      </c>
      <c r="BE2346" s="45">
        <v>1.0115232972232741E-3</v>
      </c>
      <c r="BF2346" s="45">
        <v>1.0702313353053508E-3</v>
      </c>
    </row>
    <row r="2347" spans="1:58" ht="13.5" thickBot="1" x14ac:dyDescent="0.25">
      <c r="A2347" s="6" t="s">
        <v>1137</v>
      </c>
      <c r="B2347" s="6" t="s">
        <v>1356</v>
      </c>
      <c r="C2347" s="6" t="s">
        <v>7</v>
      </c>
      <c r="D2347" s="6" t="s">
        <v>1137</v>
      </c>
      <c r="E2347" s="6">
        <v>19.969578342814859</v>
      </c>
      <c r="F2347" s="6" t="s">
        <v>7</v>
      </c>
      <c r="G2347" s="21" t="s">
        <v>1305</v>
      </c>
      <c r="H2347" s="21" t="s">
        <v>1296</v>
      </c>
      <c r="I2347" s="21" t="s">
        <v>1160</v>
      </c>
      <c r="J2347" s="21" t="s">
        <v>849</v>
      </c>
      <c r="K2347" s="21" t="s">
        <v>853</v>
      </c>
      <c r="L2347" s="21" t="s">
        <v>978</v>
      </c>
      <c r="M2347" s="3">
        <v>64.466669481953872</v>
      </c>
      <c r="N2347" s="3">
        <v>19.969578342814859</v>
      </c>
      <c r="O2347" s="21" t="s">
        <v>1510</v>
      </c>
      <c r="P2347" s="21" t="s">
        <v>1511</v>
      </c>
      <c r="Q2347" s="46">
        <v>2.974544975094293E-5</v>
      </c>
      <c r="R2347" s="46">
        <v>3.3759761692425848E-5</v>
      </c>
      <c r="S2347" s="46">
        <v>3.7780183381055255E-5</v>
      </c>
      <c r="T2347" s="46">
        <v>4.4088676586318067E-5</v>
      </c>
      <c r="U2347" s="46">
        <v>4.9237834758218464E-5</v>
      </c>
      <c r="V2347" s="46">
        <v>5.5103911422890634E-5</v>
      </c>
      <c r="W2347" s="46">
        <v>5.7631156646123438E-5</v>
      </c>
      <c r="X2347" s="46">
        <v>6.0379268597030921E-5</v>
      </c>
      <c r="Y2347" s="46">
        <v>6.2722702841952932E-5</v>
      </c>
      <c r="Z2347" s="46">
        <v>6.4600322925891971E-5</v>
      </c>
      <c r="AA2347" s="46">
        <v>6.545068847055115E-5</v>
      </c>
      <c r="AB2347" s="46">
        <v>6.4359387523782701E-5</v>
      </c>
      <c r="AC2347" s="46">
        <v>6.3644127547871153E-5</v>
      </c>
      <c r="AD2347" s="46">
        <v>6.2720695701158245E-5</v>
      </c>
      <c r="AE2347" s="46">
        <v>6.2822693380927574E-5</v>
      </c>
      <c r="AF2347" s="46">
        <v>6.2778275972965306E-5</v>
      </c>
      <c r="AG2347" s="46">
        <v>6.2498525866565405E-5</v>
      </c>
      <c r="AH2347" s="46">
        <v>6.2230304291982188E-5</v>
      </c>
      <c r="AI2347" s="46">
        <v>6.1973066926596532E-5</v>
      </c>
      <c r="AJ2347" s="46">
        <v>6.1726295184237091E-5</v>
      </c>
      <c r="AK2347" s="46">
        <v>1.1252533294694874E-3</v>
      </c>
      <c r="AL2347" s="45">
        <v>1.1252533294694878E-3</v>
      </c>
      <c r="AM2347" s="45">
        <v>2.974544975094293E-5</v>
      </c>
      <c r="AN2347" s="45">
        <v>6.3505211443368778E-5</v>
      </c>
      <c r="AO2347" s="45">
        <v>1.0128539482442403E-4</v>
      </c>
      <c r="AP2347" s="45">
        <v>1.453740714107421E-4</v>
      </c>
      <c r="AQ2347" s="45">
        <v>1.9461190616896056E-4</v>
      </c>
      <c r="AR2347" s="45">
        <v>2.4971581759185117E-4</v>
      </c>
      <c r="AS2347" s="45">
        <v>3.0734697423797459E-4</v>
      </c>
      <c r="AT2347" s="45">
        <v>3.6772624283500549E-4</v>
      </c>
      <c r="AU2347" s="45">
        <v>4.3044894567695845E-4</v>
      </c>
      <c r="AV2347" s="45">
        <v>4.9504926860285048E-4</v>
      </c>
      <c r="AW2347" s="45">
        <v>5.6049995707340165E-4</v>
      </c>
      <c r="AX2347" s="45">
        <v>6.248593445971843E-4</v>
      </c>
      <c r="AY2347" s="45">
        <v>6.8850347214505551E-4</v>
      </c>
      <c r="AZ2347" s="45">
        <v>7.512241678462137E-4</v>
      </c>
      <c r="BA2347" s="45">
        <v>8.1404686122714127E-4</v>
      </c>
      <c r="BB2347" s="45">
        <v>8.7682513720010655E-4</v>
      </c>
      <c r="BC2347" s="45">
        <v>9.3932366306667193E-4</v>
      </c>
      <c r="BD2347" s="45">
        <v>1.0015539673586542E-3</v>
      </c>
      <c r="BE2347" s="45">
        <v>1.0635270342852507E-3</v>
      </c>
      <c r="BF2347" s="45">
        <v>1.1252533294694878E-3</v>
      </c>
    </row>
    <row r="2348" spans="1:58" ht="13.5" thickBot="1" x14ac:dyDescent="0.25">
      <c r="A2348" s="6" t="s">
        <v>1350</v>
      </c>
      <c r="B2348" s="6" t="s">
        <v>1141</v>
      </c>
      <c r="C2348" s="6" t="s">
        <v>7</v>
      </c>
      <c r="D2348" s="6" t="s">
        <v>1350</v>
      </c>
      <c r="E2348" s="6">
        <v>-15.116662573057846</v>
      </c>
      <c r="F2348" s="6" t="s">
        <v>7</v>
      </c>
      <c r="G2348" s="21" t="s">
        <v>1305</v>
      </c>
      <c r="H2348" s="21" t="s">
        <v>1296</v>
      </c>
      <c r="I2348" s="21" t="s">
        <v>1160</v>
      </c>
      <c r="J2348" s="21" t="s">
        <v>849</v>
      </c>
      <c r="K2348" s="21" t="s">
        <v>853</v>
      </c>
      <c r="L2348" s="21" t="s">
        <v>979</v>
      </c>
      <c r="M2348" s="3">
        <v>9.4959443078403254</v>
      </c>
      <c r="N2348" s="3">
        <v>-15.116662573057846</v>
      </c>
      <c r="O2348" s="21" t="s">
        <v>1510</v>
      </c>
      <c r="P2348" s="21" t="s">
        <v>1511</v>
      </c>
      <c r="Q2348" s="46">
        <v>9.5348958897400332E-4</v>
      </c>
      <c r="R2348" s="46">
        <v>1.082168249916982E-3</v>
      </c>
      <c r="S2348" s="46">
        <v>1.2110427586398459E-3</v>
      </c>
      <c r="T2348" s="46">
        <v>1.4132613380762064E-3</v>
      </c>
      <c r="U2348" s="46">
        <v>1.5783174643071377E-3</v>
      </c>
      <c r="V2348" s="46">
        <v>1.7663543934751337E-3</v>
      </c>
      <c r="W2348" s="46">
        <v>1.8473651708986753E-3</v>
      </c>
      <c r="X2348" s="46">
        <v>1.9354558253169114E-3</v>
      </c>
      <c r="Y2348" s="46">
        <v>2.0105745467915281E-3</v>
      </c>
      <c r="Z2348" s="46">
        <v>2.0707616079075775E-3</v>
      </c>
      <c r="AA2348" s="46">
        <v>2.0980200524913246E-3</v>
      </c>
      <c r="AB2348" s="46">
        <v>2.0630384300955092E-3</v>
      </c>
      <c r="AC2348" s="46">
        <v>2.0401107908716359E-3</v>
      </c>
      <c r="AD2348" s="46">
        <v>2.0105102079475247E-3</v>
      </c>
      <c r="AE2348" s="46">
        <v>2.0137797408197409E-3</v>
      </c>
      <c r="AF2348" s="46">
        <v>2.0123559420062798E-3</v>
      </c>
      <c r="AG2348" s="46">
        <v>2.0033885598957375E-3</v>
      </c>
      <c r="AH2348" s="46">
        <v>1.9947907245614366E-3</v>
      </c>
      <c r="AI2348" s="46">
        <v>1.9865449877565144E-3</v>
      </c>
      <c r="AJ2348" s="46">
        <v>1.9786347262152433E-3</v>
      </c>
      <c r="AK2348" s="46">
        <v>3.6069965106964939E-2</v>
      </c>
      <c r="AL2348" s="45">
        <v>3.6069965106964946E-2</v>
      </c>
      <c r="AM2348" s="45">
        <v>9.5348958897400332E-4</v>
      </c>
      <c r="AN2348" s="45">
        <v>2.0356578388909851E-3</v>
      </c>
      <c r="AO2348" s="45">
        <v>3.2467005975308312E-3</v>
      </c>
      <c r="AP2348" s="45">
        <v>4.6599619356070378E-3</v>
      </c>
      <c r="AQ2348" s="45">
        <v>6.2382793999141758E-3</v>
      </c>
      <c r="AR2348" s="45">
        <v>8.0046337933893097E-3</v>
      </c>
      <c r="AS2348" s="45">
        <v>9.8519989642879852E-3</v>
      </c>
      <c r="AT2348" s="45">
        <v>1.1787454789604896E-2</v>
      </c>
      <c r="AU2348" s="45">
        <v>1.3798029336396424E-2</v>
      </c>
      <c r="AV2348" s="45">
        <v>1.5868790944304004E-2</v>
      </c>
      <c r="AW2348" s="45">
        <v>1.7966810996795327E-2</v>
      </c>
      <c r="AX2348" s="45">
        <v>2.0029849426890838E-2</v>
      </c>
      <c r="AY2348" s="45">
        <v>2.2069960217762474E-2</v>
      </c>
      <c r="AZ2348" s="45">
        <v>2.4080470425709998E-2</v>
      </c>
      <c r="BA2348" s="45">
        <v>2.6094250166529741E-2</v>
      </c>
      <c r="BB2348" s="45">
        <v>2.810660610853602E-2</v>
      </c>
      <c r="BC2348" s="45">
        <v>3.0109994668431755E-2</v>
      </c>
      <c r="BD2348" s="45">
        <v>3.210478539299319E-2</v>
      </c>
      <c r="BE2348" s="45">
        <v>3.4091330380749706E-2</v>
      </c>
      <c r="BF2348" s="45">
        <v>3.6069965106964946E-2</v>
      </c>
    </row>
    <row r="2349" spans="1:58" ht="13.5" thickBot="1" x14ac:dyDescent="0.25">
      <c r="A2349" s="6" t="s">
        <v>1351</v>
      </c>
      <c r="B2349" s="6" t="s">
        <v>1137</v>
      </c>
      <c r="C2349" s="6" t="s">
        <v>7</v>
      </c>
      <c r="D2349" s="6" t="s">
        <v>1351</v>
      </c>
      <c r="E2349" s="6">
        <v>11.474340392308507</v>
      </c>
      <c r="F2349" s="6" t="s">
        <v>7</v>
      </c>
      <c r="G2349" s="21" t="s">
        <v>1305</v>
      </c>
      <c r="H2349" s="21" t="s">
        <v>1296</v>
      </c>
      <c r="I2349" s="21" t="s">
        <v>1160</v>
      </c>
      <c r="J2349" s="21" t="s">
        <v>849</v>
      </c>
      <c r="K2349" s="21" t="s">
        <v>853</v>
      </c>
      <c r="L2349" s="21" t="s">
        <v>980</v>
      </c>
      <c r="M2349" s="3">
        <v>17.165662931719837</v>
      </c>
      <c r="N2349" s="3">
        <v>11.474340392308507</v>
      </c>
      <c r="O2349" s="21" t="s">
        <v>1510</v>
      </c>
      <c r="P2349" s="21" t="s">
        <v>1511</v>
      </c>
      <c r="Q2349" s="46">
        <v>2.4459573244578427E-4</v>
      </c>
      <c r="R2349" s="46">
        <v>2.7760527097400072E-4</v>
      </c>
      <c r="S2349" s="46">
        <v>3.1066504972688538E-4</v>
      </c>
      <c r="T2349" s="46">
        <v>3.6253955588127953E-4</v>
      </c>
      <c r="U2349" s="46">
        <v>4.0488089296243266E-4</v>
      </c>
      <c r="V2349" s="46">
        <v>4.5311742427704585E-4</v>
      </c>
      <c r="W2349" s="46">
        <v>4.73898868216287E-4</v>
      </c>
      <c r="X2349" s="46">
        <v>4.9649649108308947E-4</v>
      </c>
      <c r="Y2349" s="46">
        <v>5.1576646415038379E-4</v>
      </c>
      <c r="Z2349" s="46">
        <v>5.312060646113396E-4</v>
      </c>
      <c r="AA2349" s="46">
        <v>5.3819858901369701E-4</v>
      </c>
      <c r="AB2349" s="46">
        <v>5.2922486171662884E-4</v>
      </c>
      <c r="AC2349" s="46">
        <v>5.2334330540592961E-4</v>
      </c>
      <c r="AD2349" s="46">
        <v>5.1574995950591192E-4</v>
      </c>
      <c r="AE2349" s="46">
        <v>5.1658868265179935E-4</v>
      </c>
      <c r="AF2349" s="46">
        <v>5.1622343994997977E-4</v>
      </c>
      <c r="AG2349" s="46">
        <v>5.1392306517838982E-4</v>
      </c>
      <c r="AH2349" s="46">
        <v>5.1171748909726623E-4</v>
      </c>
      <c r="AI2349" s="46">
        <v>5.0960223576185704E-4</v>
      </c>
      <c r="AJ2349" s="46">
        <v>5.0757304085726775E-4</v>
      </c>
      <c r="AK2349" s="46">
        <v>9.2529164834672575E-3</v>
      </c>
      <c r="AL2349" s="45">
        <v>9.2529164834672557E-3</v>
      </c>
      <c r="AM2349" s="45">
        <v>2.4459573244578427E-4</v>
      </c>
      <c r="AN2349" s="45">
        <v>5.2220100341978499E-4</v>
      </c>
      <c r="AO2349" s="45">
        <v>8.3286605314667036E-4</v>
      </c>
      <c r="AP2349" s="45">
        <v>1.1954056090279499E-3</v>
      </c>
      <c r="AQ2349" s="45">
        <v>1.6002865019903827E-3</v>
      </c>
      <c r="AR2349" s="45">
        <v>2.0534039262674287E-3</v>
      </c>
      <c r="AS2349" s="45">
        <v>2.5273027944837157E-3</v>
      </c>
      <c r="AT2349" s="45">
        <v>3.0237992855668052E-3</v>
      </c>
      <c r="AU2349" s="45">
        <v>3.5395657497171891E-3</v>
      </c>
      <c r="AV2349" s="45">
        <v>4.070771814328529E-3</v>
      </c>
      <c r="AW2349" s="45">
        <v>4.6089704033422264E-3</v>
      </c>
      <c r="AX2349" s="45">
        <v>5.138195265058855E-3</v>
      </c>
      <c r="AY2349" s="45">
        <v>5.6615385704647846E-3</v>
      </c>
      <c r="AZ2349" s="45">
        <v>6.1772885299706962E-3</v>
      </c>
      <c r="BA2349" s="45">
        <v>6.6938772126224951E-3</v>
      </c>
      <c r="BB2349" s="45">
        <v>7.2101006525724749E-3</v>
      </c>
      <c r="BC2349" s="45">
        <v>7.7240237177508648E-3</v>
      </c>
      <c r="BD2349" s="45">
        <v>8.2357412068481302E-3</v>
      </c>
      <c r="BE2349" s="45">
        <v>8.7453434426099878E-3</v>
      </c>
      <c r="BF2349" s="45">
        <v>9.2529164834672557E-3</v>
      </c>
    </row>
    <row r="2350" spans="1:58" ht="13.5" thickBot="1" x14ac:dyDescent="0.25">
      <c r="A2350" s="6" t="s">
        <v>1359</v>
      </c>
      <c r="B2350" s="6" t="s">
        <v>1359</v>
      </c>
      <c r="C2350" s="6" t="s">
        <v>7</v>
      </c>
      <c r="D2350" s="6" t="s">
        <v>1359</v>
      </c>
      <c r="E2350" s="6">
        <v>214.4910679310648</v>
      </c>
      <c r="F2350" s="6" t="s">
        <v>7</v>
      </c>
      <c r="G2350" s="21" t="s">
        <v>1305</v>
      </c>
      <c r="H2350" s="21" t="s">
        <v>1296</v>
      </c>
      <c r="I2350" s="21" t="s">
        <v>1160</v>
      </c>
      <c r="J2350" s="21" t="s">
        <v>849</v>
      </c>
      <c r="K2350" s="21" t="s">
        <v>853</v>
      </c>
      <c r="L2350" s="21" t="s">
        <v>981</v>
      </c>
      <c r="M2350" s="3">
        <v>158.82923553325011</v>
      </c>
      <c r="N2350" s="3">
        <v>214.4910679310648</v>
      </c>
      <c r="O2350" s="21" t="s">
        <v>1510</v>
      </c>
      <c r="P2350" s="21" t="s">
        <v>1511</v>
      </c>
      <c r="Q2350" s="46">
        <v>3.3376915910355224E-7</v>
      </c>
      <c r="R2350" s="46">
        <v>3.7881314170615623E-7</v>
      </c>
      <c r="S2350" s="46">
        <v>4.2392568085049992E-7</v>
      </c>
      <c r="T2350" s="46">
        <v>4.9471232183125348E-7</v>
      </c>
      <c r="U2350" s="46">
        <v>5.5249024105978694E-7</v>
      </c>
      <c r="V2350" s="46">
        <v>6.1831259345311489E-7</v>
      </c>
      <c r="W2350" s="46">
        <v>6.4667042700646855E-7</v>
      </c>
      <c r="X2350" s="46">
        <v>6.7750657245583236E-7</v>
      </c>
      <c r="Y2350" s="46">
        <v>7.0380189103030728E-7</v>
      </c>
      <c r="Z2350" s="46">
        <v>7.2487037988421743E-7</v>
      </c>
      <c r="AA2350" s="46">
        <v>7.3441220208384717E-7</v>
      </c>
      <c r="AB2350" s="46">
        <v>7.2216688045040095E-7</v>
      </c>
      <c r="AC2350" s="46">
        <v>7.1414105725057303E-7</v>
      </c>
      <c r="AD2350" s="46">
        <v>7.0377936920929449E-7</v>
      </c>
      <c r="AE2350" s="46">
        <v>7.0492386963178472E-7</v>
      </c>
      <c r="AF2350" s="46">
        <v>7.0442546866527507E-7</v>
      </c>
      <c r="AG2350" s="46">
        <v>7.0128643534912018E-7</v>
      </c>
      <c r="AH2350" s="46">
        <v>6.9827676193178614E-7</v>
      </c>
      <c r="AI2350" s="46">
        <v>6.9539034065210562E-7</v>
      </c>
      <c r="AJ2350" s="46">
        <v>6.9262135253367194E-7</v>
      </c>
      <c r="AK2350" s="46">
        <v>1.2626296146139045E-5</v>
      </c>
      <c r="AL2350" s="45">
        <v>1.2626296146139049E-5</v>
      </c>
      <c r="AM2350" s="45">
        <v>3.3376915910355224E-7</v>
      </c>
      <c r="AN2350" s="45">
        <v>7.1258230080970846E-7</v>
      </c>
      <c r="AO2350" s="45">
        <v>1.1365079816602085E-6</v>
      </c>
      <c r="AP2350" s="45">
        <v>1.6312203034914619E-6</v>
      </c>
      <c r="AQ2350" s="45">
        <v>2.1837105445512487E-6</v>
      </c>
      <c r="AR2350" s="45">
        <v>2.8020231380043634E-6</v>
      </c>
      <c r="AS2350" s="45">
        <v>3.4486935650108318E-6</v>
      </c>
      <c r="AT2350" s="45">
        <v>4.1262001374666639E-6</v>
      </c>
      <c r="AU2350" s="45">
        <v>4.8300020284969708E-6</v>
      </c>
      <c r="AV2350" s="45">
        <v>5.5548724083811884E-6</v>
      </c>
      <c r="AW2350" s="45">
        <v>6.2892846104650354E-6</v>
      </c>
      <c r="AX2350" s="45">
        <v>7.0114514909154365E-6</v>
      </c>
      <c r="AY2350" s="45">
        <v>7.725592548166009E-6</v>
      </c>
      <c r="AZ2350" s="45">
        <v>8.4293719173753032E-6</v>
      </c>
      <c r="BA2350" s="45">
        <v>9.134295787007088E-6</v>
      </c>
      <c r="BB2350" s="45">
        <v>9.8387212556723638E-6</v>
      </c>
      <c r="BC2350" s="45">
        <v>1.0540007691021484E-5</v>
      </c>
      <c r="BD2350" s="45">
        <v>1.1238284452953271E-5</v>
      </c>
      <c r="BE2350" s="45">
        <v>1.1933674793605376E-5</v>
      </c>
      <c r="BF2350" s="45">
        <v>1.2626296146139049E-5</v>
      </c>
    </row>
    <row r="2351" spans="1:58" ht="13.5" thickBot="1" x14ac:dyDescent="0.25">
      <c r="A2351" s="6" t="s">
        <v>1137</v>
      </c>
      <c r="B2351" s="6" t="s">
        <v>1137</v>
      </c>
      <c r="C2351" s="6" t="s">
        <v>7</v>
      </c>
      <c r="D2351" s="6" t="s">
        <v>1137</v>
      </c>
      <c r="E2351" s="6">
        <v>15.924186957367688</v>
      </c>
      <c r="F2351" s="6" t="s">
        <v>7</v>
      </c>
      <c r="G2351" s="21" t="s">
        <v>1305</v>
      </c>
      <c r="H2351" s="21" t="s">
        <v>1296</v>
      </c>
      <c r="I2351" s="21" t="s">
        <v>1160</v>
      </c>
      <c r="J2351" s="21" t="s">
        <v>849</v>
      </c>
      <c r="K2351" s="21" t="s">
        <v>853</v>
      </c>
      <c r="L2351" s="21" t="s">
        <v>982</v>
      </c>
      <c r="M2351" s="3">
        <v>16.355340944928408</v>
      </c>
      <c r="N2351" s="3">
        <v>15.924186957367688</v>
      </c>
      <c r="O2351" s="21" t="s">
        <v>1510</v>
      </c>
      <c r="P2351" s="21" t="s">
        <v>1511</v>
      </c>
      <c r="Q2351" s="46">
        <v>1.9229547911299293E-5</v>
      </c>
      <c r="R2351" s="46">
        <v>2.1824681098256726E-5</v>
      </c>
      <c r="S2351" s="46">
        <v>2.4423764054891973E-5</v>
      </c>
      <c r="T2351" s="46">
        <v>2.8502017144168652E-5</v>
      </c>
      <c r="U2351" s="46">
        <v>3.1830794641179896E-5</v>
      </c>
      <c r="V2351" s="46">
        <v>3.5623038605186248E-5</v>
      </c>
      <c r="W2351" s="46">
        <v>3.725682742030468E-5</v>
      </c>
      <c r="X2351" s="46">
        <v>3.9033400000919788E-5</v>
      </c>
      <c r="Y2351" s="46">
        <v>4.0548360489566575E-5</v>
      </c>
      <c r="Z2351" s="46">
        <v>4.1762185987773384E-5</v>
      </c>
      <c r="AA2351" s="46">
        <v>4.2311922001854776E-5</v>
      </c>
      <c r="AB2351" s="46">
        <v>4.1606428421584919E-5</v>
      </c>
      <c r="AC2351" s="46">
        <v>4.1144034136375277E-5</v>
      </c>
      <c r="AD2351" s="46">
        <v>4.0547062932783967E-5</v>
      </c>
      <c r="AE2351" s="46">
        <v>4.0613001396864631E-5</v>
      </c>
      <c r="AF2351" s="46">
        <v>4.0584286864670367E-5</v>
      </c>
      <c r="AG2351" s="46">
        <v>4.0403436747450765E-5</v>
      </c>
      <c r="AH2351" s="46">
        <v>4.0230039482911894E-5</v>
      </c>
      <c r="AI2351" s="46">
        <v>4.0063743182681871E-5</v>
      </c>
      <c r="AJ2351" s="46">
        <v>3.9904212596236286E-5</v>
      </c>
      <c r="AK2351" s="46">
        <v>7.2744278511696235E-4</v>
      </c>
      <c r="AL2351" s="45">
        <v>7.2744278511696191E-4</v>
      </c>
      <c r="AM2351" s="45">
        <v>1.9229547911299293E-5</v>
      </c>
      <c r="AN2351" s="45">
        <v>4.1054229009556019E-5</v>
      </c>
      <c r="AO2351" s="45">
        <v>6.5477993064447986E-5</v>
      </c>
      <c r="AP2351" s="45">
        <v>9.3980010208616631E-5</v>
      </c>
      <c r="AQ2351" s="45">
        <v>1.2581080484979653E-4</v>
      </c>
      <c r="AR2351" s="45">
        <v>1.6143384345498278E-4</v>
      </c>
      <c r="AS2351" s="45">
        <v>1.9869067087528746E-4</v>
      </c>
      <c r="AT2351" s="45">
        <v>2.3772407087620725E-4</v>
      </c>
      <c r="AU2351" s="45">
        <v>2.7827243136577381E-4</v>
      </c>
      <c r="AV2351" s="45">
        <v>3.2003461735354721E-4</v>
      </c>
      <c r="AW2351" s="45">
        <v>3.6234653935540196E-4</v>
      </c>
      <c r="AX2351" s="45">
        <v>4.0395296777698687E-4</v>
      </c>
      <c r="AY2351" s="45">
        <v>4.4509700191336214E-4</v>
      </c>
      <c r="AZ2351" s="45">
        <v>4.8564406484614611E-4</v>
      </c>
      <c r="BA2351" s="45">
        <v>5.2625706624301078E-4</v>
      </c>
      <c r="BB2351" s="45">
        <v>5.6684135310768112E-4</v>
      </c>
      <c r="BC2351" s="45">
        <v>6.0724478985513188E-4</v>
      </c>
      <c r="BD2351" s="45">
        <v>6.4747482933804376E-4</v>
      </c>
      <c r="BE2351" s="45">
        <v>6.8753857252072561E-4</v>
      </c>
      <c r="BF2351" s="45">
        <v>7.2744278511696191E-4</v>
      </c>
    </row>
    <row r="2352" spans="1:58" ht="13.5" thickBot="1" x14ac:dyDescent="0.25">
      <c r="A2352" s="6" t="s">
        <v>1353</v>
      </c>
      <c r="B2352" s="6" t="s">
        <v>1142</v>
      </c>
      <c r="C2352" s="6" t="s">
        <v>7</v>
      </c>
      <c r="D2352" s="6" t="s">
        <v>1353</v>
      </c>
      <c r="E2352" s="6">
        <v>32.299287687879591</v>
      </c>
      <c r="F2352" s="6" t="s">
        <v>7</v>
      </c>
      <c r="G2352" s="21" t="s">
        <v>1305</v>
      </c>
      <c r="H2352" s="21" t="s">
        <v>1296</v>
      </c>
      <c r="I2352" s="21" t="s">
        <v>1160</v>
      </c>
      <c r="J2352" s="21" t="s">
        <v>849</v>
      </c>
      <c r="K2352" s="21" t="s">
        <v>853</v>
      </c>
      <c r="L2352" s="21" t="s">
        <v>983</v>
      </c>
      <c r="M2352" s="3">
        <v>25.320117636280749</v>
      </c>
      <c r="N2352" s="3">
        <v>32.299287687879591</v>
      </c>
      <c r="O2352" s="21" t="s">
        <v>1510</v>
      </c>
      <c r="P2352" s="21" t="s">
        <v>1511</v>
      </c>
      <c r="Q2352" s="46">
        <v>1.3019797073578548E-4</v>
      </c>
      <c r="R2352" s="46">
        <v>1.4776890252729219E-4</v>
      </c>
      <c r="S2352" s="46">
        <v>1.6536657712103725E-4</v>
      </c>
      <c r="T2352" s="46">
        <v>1.9297930513835935E-4</v>
      </c>
      <c r="U2352" s="46">
        <v>2.155175404177829E-4</v>
      </c>
      <c r="V2352" s="46">
        <v>2.4119377944982671E-4</v>
      </c>
      <c r="W2352" s="46">
        <v>2.5225571337154148E-4</v>
      </c>
      <c r="X2352" s="46">
        <v>2.6428439682930557E-4</v>
      </c>
      <c r="Y2352" s="46">
        <v>2.7454177689234917E-4</v>
      </c>
      <c r="Z2352" s="46">
        <v>2.8276025490456584E-4</v>
      </c>
      <c r="AA2352" s="46">
        <v>2.8648236599131279E-4</v>
      </c>
      <c r="AB2352" s="46">
        <v>2.8170566333860566E-4</v>
      </c>
      <c r="AC2352" s="46">
        <v>2.7857491903344469E-4</v>
      </c>
      <c r="AD2352" s="46">
        <v>2.7453299149288017E-4</v>
      </c>
      <c r="AE2352" s="46">
        <v>2.7497944266564498E-4</v>
      </c>
      <c r="AF2352" s="46">
        <v>2.74785024479655E-4</v>
      </c>
      <c r="AG2352" s="46">
        <v>2.7356053816422353E-4</v>
      </c>
      <c r="AH2352" s="46">
        <v>2.7238651306086517E-4</v>
      </c>
      <c r="AI2352" s="46">
        <v>2.7126056663036714E-4</v>
      </c>
      <c r="AJ2352" s="46">
        <v>2.7018042898379767E-4</v>
      </c>
      <c r="AK2352" s="46">
        <v>4.9253146712286422E-3</v>
      </c>
      <c r="AL2352" s="45">
        <v>4.9253146712286413E-3</v>
      </c>
      <c r="AM2352" s="45">
        <v>1.3019797073578548E-4</v>
      </c>
      <c r="AN2352" s="45">
        <v>2.7796687326307767E-4</v>
      </c>
      <c r="AO2352" s="45">
        <v>4.4333345038411495E-4</v>
      </c>
      <c r="AP2352" s="45">
        <v>6.3631275552247432E-4</v>
      </c>
      <c r="AQ2352" s="45">
        <v>8.5183029594025725E-4</v>
      </c>
      <c r="AR2352" s="45">
        <v>1.0930240753900839E-3</v>
      </c>
      <c r="AS2352" s="45">
        <v>1.3452797887616255E-3</v>
      </c>
      <c r="AT2352" s="45">
        <v>1.609564185590931E-3</v>
      </c>
      <c r="AU2352" s="45">
        <v>1.8841059624832802E-3</v>
      </c>
      <c r="AV2352" s="45">
        <v>2.1668662173878459E-3</v>
      </c>
      <c r="AW2352" s="45">
        <v>2.4533485833791585E-3</v>
      </c>
      <c r="AX2352" s="45">
        <v>2.7350542467177641E-3</v>
      </c>
      <c r="AY2352" s="45">
        <v>3.0136291657512086E-3</v>
      </c>
      <c r="AZ2352" s="45">
        <v>3.2881621572440887E-3</v>
      </c>
      <c r="BA2352" s="45">
        <v>3.5631415999097336E-3</v>
      </c>
      <c r="BB2352" s="45">
        <v>3.8379266243893885E-3</v>
      </c>
      <c r="BC2352" s="45">
        <v>4.1114871625536117E-3</v>
      </c>
      <c r="BD2352" s="45">
        <v>4.3838736756144766E-3</v>
      </c>
      <c r="BE2352" s="45">
        <v>4.655134242244844E-3</v>
      </c>
      <c r="BF2352" s="45">
        <v>4.9253146712286413E-3</v>
      </c>
    </row>
    <row r="2353" spans="1:58" ht="13.5" thickBot="1" x14ac:dyDescent="0.25">
      <c r="A2353" s="6" t="s">
        <v>1350</v>
      </c>
      <c r="B2353" s="6" t="s">
        <v>1350</v>
      </c>
      <c r="C2353" s="6" t="s">
        <v>7</v>
      </c>
      <c r="D2353" s="6" t="s">
        <v>1350</v>
      </c>
      <c r="E2353" s="6">
        <v>-44.275761960507232</v>
      </c>
      <c r="F2353" s="6" t="s">
        <v>7</v>
      </c>
      <c r="G2353" s="21" t="s">
        <v>1305</v>
      </c>
      <c r="H2353" s="21" t="s">
        <v>1296</v>
      </c>
      <c r="I2353" s="21" t="s">
        <v>1160</v>
      </c>
      <c r="J2353" s="21" t="s">
        <v>849</v>
      </c>
      <c r="K2353" s="21" t="s">
        <v>854</v>
      </c>
      <c r="L2353" s="21" t="s">
        <v>969</v>
      </c>
      <c r="M2353" s="3">
        <v>-2.1024930749985167</v>
      </c>
      <c r="N2353" s="3">
        <v>-44.275761960507232</v>
      </c>
      <c r="O2353" s="21" t="s">
        <v>1510</v>
      </c>
      <c r="P2353" s="21" t="s">
        <v>1511</v>
      </c>
      <c r="Q2353" s="46">
        <v>5.4623055609205109E-5</v>
      </c>
      <c r="R2353" s="46">
        <v>6.0423785782984762E-5</v>
      </c>
      <c r="S2353" s="46">
        <v>6.677287467098106E-5</v>
      </c>
      <c r="T2353" s="46">
        <v>7.2364135789092265E-5</v>
      </c>
      <c r="U2353" s="46">
        <v>7.6942461539028251E-5</v>
      </c>
      <c r="V2353" s="46">
        <v>8.0003443951301813E-5</v>
      </c>
      <c r="W2353" s="46">
        <v>8.140218162941621E-5</v>
      </c>
      <c r="X2353" s="46">
        <v>8.2697867486985468E-5</v>
      </c>
      <c r="Y2353" s="46">
        <v>8.3698134864501183E-5</v>
      </c>
      <c r="Z2353" s="46">
        <v>8.419275444564411E-5</v>
      </c>
      <c r="AA2353" s="46">
        <v>8.421417486380775E-5</v>
      </c>
      <c r="AB2353" s="46">
        <v>8.3837230257982972E-5</v>
      </c>
      <c r="AC2353" s="46">
        <v>8.3225590461574332E-5</v>
      </c>
      <c r="AD2353" s="46">
        <v>8.2580205030412853E-5</v>
      </c>
      <c r="AE2353" s="46">
        <v>8.1838872710276154E-5</v>
      </c>
      <c r="AF2353" s="46">
        <v>8.098292549922075E-5</v>
      </c>
      <c r="AG2353" s="46">
        <v>7.9812121472528827E-5</v>
      </c>
      <c r="AH2353" s="46">
        <v>7.8653606459214398E-5</v>
      </c>
      <c r="AI2353" s="46">
        <v>7.7507251471121313E-5</v>
      </c>
      <c r="AJ2353" s="46">
        <v>7.6372928873981319E-5</v>
      </c>
      <c r="AK2353" s="46">
        <v>1.5521456028692606E-3</v>
      </c>
      <c r="AL2353" s="45">
        <v>1.552145602869261E-3</v>
      </c>
      <c r="AM2353" s="45">
        <v>5.4623055609205109E-5</v>
      </c>
      <c r="AN2353" s="45">
        <v>1.1504684139218987E-4</v>
      </c>
      <c r="AO2353" s="45">
        <v>1.8181971606317095E-4</v>
      </c>
      <c r="AP2353" s="45">
        <v>2.5418385185226321E-4</v>
      </c>
      <c r="AQ2353" s="45">
        <v>3.3112631339129149E-4</v>
      </c>
      <c r="AR2353" s="45">
        <v>4.111297573425933E-4</v>
      </c>
      <c r="AS2353" s="45">
        <v>4.9253193897200957E-4</v>
      </c>
      <c r="AT2353" s="45">
        <v>5.7522980645899509E-4</v>
      </c>
      <c r="AU2353" s="45">
        <v>6.5892794132349627E-4</v>
      </c>
      <c r="AV2353" s="45">
        <v>7.4312069576914033E-4</v>
      </c>
      <c r="AW2353" s="45">
        <v>8.273348706329481E-4</v>
      </c>
      <c r="AX2353" s="45">
        <v>9.1117210089093105E-4</v>
      </c>
      <c r="AY2353" s="45">
        <v>9.9439769135250536E-4</v>
      </c>
      <c r="AZ2353" s="45">
        <v>1.0769778963829182E-3</v>
      </c>
      <c r="BA2353" s="45">
        <v>1.1588167690931943E-3</v>
      </c>
      <c r="BB2353" s="45">
        <v>1.239799694592415E-3</v>
      </c>
      <c r="BC2353" s="45">
        <v>1.319611816064944E-3</v>
      </c>
      <c r="BD2353" s="45">
        <v>1.3982654225241583E-3</v>
      </c>
      <c r="BE2353" s="45">
        <v>1.4757726739952797E-3</v>
      </c>
      <c r="BF2353" s="45">
        <v>1.552145602869261E-3</v>
      </c>
    </row>
    <row r="2354" spans="1:58" ht="13.5" thickBot="1" x14ac:dyDescent="0.25">
      <c r="A2354" s="6" t="s">
        <v>1137</v>
      </c>
      <c r="B2354" s="6" t="s">
        <v>1352</v>
      </c>
      <c r="C2354" s="6" t="s">
        <v>7</v>
      </c>
      <c r="D2354" s="6" t="s">
        <v>1137</v>
      </c>
      <c r="E2354" s="6">
        <v>19.250026383083338</v>
      </c>
      <c r="F2354" s="6" t="s">
        <v>7</v>
      </c>
      <c r="G2354" s="21" t="s">
        <v>1305</v>
      </c>
      <c r="H2354" s="21" t="s">
        <v>1296</v>
      </c>
      <c r="I2354" s="21" t="s">
        <v>1160</v>
      </c>
      <c r="J2354" s="21" t="s">
        <v>849</v>
      </c>
      <c r="K2354" s="21" t="s">
        <v>854</v>
      </c>
      <c r="L2354" s="21" t="s">
        <v>970</v>
      </c>
      <c r="M2354" s="3">
        <v>21.195400736003137</v>
      </c>
      <c r="N2354" s="3">
        <v>19.250026383083338</v>
      </c>
      <c r="O2354" s="21" t="s">
        <v>1510</v>
      </c>
      <c r="P2354" s="21" t="s">
        <v>1511</v>
      </c>
      <c r="Q2354" s="46">
        <v>4.8292785767008715E-5</v>
      </c>
      <c r="R2354" s="46">
        <v>5.3421268903850225E-5</v>
      </c>
      <c r="S2354" s="46">
        <v>5.9034561424088321E-5</v>
      </c>
      <c r="T2354" s="46">
        <v>6.3977850889184606E-5</v>
      </c>
      <c r="U2354" s="46">
        <v>6.802559413875809E-5</v>
      </c>
      <c r="V2354" s="46">
        <v>7.0731839079174751E-5</v>
      </c>
      <c r="W2354" s="46">
        <v>7.1968476947196906E-5</v>
      </c>
      <c r="X2354" s="46">
        <v>7.3114005677566725E-5</v>
      </c>
      <c r="Y2354" s="46">
        <v>7.3998351996778383E-5</v>
      </c>
      <c r="Z2354" s="46">
        <v>7.4435650079097285E-5</v>
      </c>
      <c r="AA2354" s="46">
        <v>7.4454588083459699E-5</v>
      </c>
      <c r="AB2354" s="46">
        <v>7.4121327615107979E-5</v>
      </c>
      <c r="AC2354" s="46">
        <v>7.3580570798684791E-5</v>
      </c>
      <c r="AD2354" s="46">
        <v>7.3009979131546802E-5</v>
      </c>
      <c r="AE2354" s="46">
        <v>7.2354559867295908E-5</v>
      </c>
      <c r="AF2354" s="46">
        <v>7.1597808440076181E-5</v>
      </c>
      <c r="AG2354" s="46">
        <v>7.0562688976223722E-5</v>
      </c>
      <c r="AH2354" s="46">
        <v>6.953843435110479E-5</v>
      </c>
      <c r="AI2354" s="46">
        <v>6.8524930525009907E-5</v>
      </c>
      <c r="AJ2354" s="46">
        <v>6.7522064655215421E-5</v>
      </c>
      <c r="AK2354" s="46">
        <v>1.3722673373464294E-3</v>
      </c>
      <c r="AL2354" s="45">
        <v>1.3722673373464292E-3</v>
      </c>
      <c r="AM2354" s="45">
        <v>4.8292785767008715E-5</v>
      </c>
      <c r="AN2354" s="45">
        <v>1.0171405467085894E-4</v>
      </c>
      <c r="AO2354" s="45">
        <v>1.6074861609494725E-4</v>
      </c>
      <c r="AP2354" s="45">
        <v>2.2472646698413185E-4</v>
      </c>
      <c r="AQ2354" s="45">
        <v>2.9275206112288992E-4</v>
      </c>
      <c r="AR2354" s="45">
        <v>3.6348390020206464E-4</v>
      </c>
      <c r="AS2354" s="45">
        <v>4.3545237714926155E-4</v>
      </c>
      <c r="AT2354" s="45">
        <v>5.085663828268283E-4</v>
      </c>
      <c r="AU2354" s="45">
        <v>5.8256473482360674E-4</v>
      </c>
      <c r="AV2354" s="45">
        <v>6.5700038490270403E-4</v>
      </c>
      <c r="AW2354" s="45">
        <v>7.3145497298616373E-4</v>
      </c>
      <c r="AX2354" s="45">
        <v>8.0557630060127175E-4</v>
      </c>
      <c r="AY2354" s="45">
        <v>8.791568713999565E-4</v>
      </c>
      <c r="AZ2354" s="45">
        <v>9.5216685053150325E-4</v>
      </c>
      <c r="BA2354" s="45">
        <v>1.0245214103987992E-3</v>
      </c>
      <c r="BB2354" s="45">
        <v>1.0961192188388754E-3</v>
      </c>
      <c r="BC2354" s="45">
        <v>1.1666819078150991E-3</v>
      </c>
      <c r="BD2354" s="45">
        <v>1.2362203421662039E-3</v>
      </c>
      <c r="BE2354" s="45">
        <v>1.3047452726912137E-3</v>
      </c>
      <c r="BF2354" s="45">
        <v>1.3722673373464292E-3</v>
      </c>
    </row>
    <row r="2355" spans="1:58" ht="13.5" thickBot="1" x14ac:dyDescent="0.25">
      <c r="A2355" s="6" t="s">
        <v>1357</v>
      </c>
      <c r="B2355" s="6" t="s">
        <v>1143</v>
      </c>
      <c r="C2355" s="6" t="s">
        <v>7</v>
      </c>
      <c r="D2355" s="6" t="s">
        <v>1357</v>
      </c>
      <c r="E2355" s="6">
        <v>70.491283951062556</v>
      </c>
      <c r="F2355" s="6" t="s">
        <v>7</v>
      </c>
      <c r="G2355" s="21" t="s">
        <v>1305</v>
      </c>
      <c r="H2355" s="21" t="s">
        <v>1296</v>
      </c>
      <c r="I2355" s="21" t="s">
        <v>1160</v>
      </c>
      <c r="J2355" s="21" t="s">
        <v>849</v>
      </c>
      <c r="K2355" s="21" t="s">
        <v>854</v>
      </c>
      <c r="L2355" s="21" t="s">
        <v>971</v>
      </c>
      <c r="M2355" s="3">
        <v>48.212494747123905</v>
      </c>
      <c r="N2355" s="3">
        <v>70.491283951062556</v>
      </c>
      <c r="O2355" s="21" t="s">
        <v>1510</v>
      </c>
      <c r="P2355" s="21" t="s">
        <v>1511</v>
      </c>
      <c r="Q2355" s="46">
        <v>1.9153567262237296E-6</v>
      </c>
      <c r="R2355" s="46">
        <v>2.1187592534431238E-6</v>
      </c>
      <c r="S2355" s="46">
        <v>2.3413899717613931E-6</v>
      </c>
      <c r="T2355" s="46">
        <v>2.5374474692999011E-6</v>
      </c>
      <c r="U2355" s="46">
        <v>2.6979864014812311E-6</v>
      </c>
      <c r="V2355" s="46">
        <v>2.8053197094921561E-6</v>
      </c>
      <c r="W2355" s="46">
        <v>2.8543664277710859E-6</v>
      </c>
      <c r="X2355" s="46">
        <v>2.8997996353185219E-6</v>
      </c>
      <c r="Y2355" s="46">
        <v>2.9348739977499054E-6</v>
      </c>
      <c r="Z2355" s="46">
        <v>2.9522178268546346E-6</v>
      </c>
      <c r="AA2355" s="46">
        <v>2.9529689335356986E-6</v>
      </c>
      <c r="AB2355" s="46">
        <v>2.9397513758921719E-6</v>
      </c>
      <c r="AC2355" s="46">
        <v>2.9183042344788671E-6</v>
      </c>
      <c r="AD2355" s="46">
        <v>2.8956738028269698E-6</v>
      </c>
      <c r="AE2355" s="46">
        <v>2.8696789947755938E-6</v>
      </c>
      <c r="AF2355" s="46">
        <v>2.8396652170822219E-6</v>
      </c>
      <c r="AG2355" s="46">
        <v>2.7986109892913426E-6</v>
      </c>
      <c r="AH2355" s="46">
        <v>2.7579876755928485E-6</v>
      </c>
      <c r="AI2355" s="46">
        <v>2.7177907530187451E-6</v>
      </c>
      <c r="AJ2355" s="46">
        <v>2.6780157460750926E-6</v>
      </c>
      <c r="AK2355" s="46">
        <v>5.442596514196523E-5</v>
      </c>
      <c r="AL2355" s="45">
        <v>5.4425965141965237E-5</v>
      </c>
      <c r="AM2355" s="45">
        <v>1.9153567262237296E-6</v>
      </c>
      <c r="AN2355" s="45">
        <v>4.0341159796668535E-6</v>
      </c>
      <c r="AO2355" s="45">
        <v>6.3755059514282466E-6</v>
      </c>
      <c r="AP2355" s="45">
        <v>8.9129534207281485E-6</v>
      </c>
      <c r="AQ2355" s="45">
        <v>1.1610939822209381E-5</v>
      </c>
      <c r="AR2355" s="45">
        <v>1.4416259531701537E-5</v>
      </c>
      <c r="AS2355" s="45">
        <v>1.7270625959472622E-5</v>
      </c>
      <c r="AT2355" s="45">
        <v>2.0170425594791144E-5</v>
      </c>
      <c r="AU2355" s="45">
        <v>2.3105299592541049E-5</v>
      </c>
      <c r="AV2355" s="45">
        <v>2.6057517419395684E-5</v>
      </c>
      <c r="AW2355" s="45">
        <v>2.9010486352931383E-5</v>
      </c>
      <c r="AX2355" s="45">
        <v>3.1950237728823556E-5</v>
      </c>
      <c r="AY2355" s="45">
        <v>3.4868541963302421E-5</v>
      </c>
      <c r="AZ2355" s="45">
        <v>3.7764215766129389E-5</v>
      </c>
      <c r="BA2355" s="45">
        <v>4.0633894760904985E-5</v>
      </c>
      <c r="BB2355" s="45">
        <v>4.3473559977987207E-5</v>
      </c>
      <c r="BC2355" s="45">
        <v>4.6272170967278549E-5</v>
      </c>
      <c r="BD2355" s="45">
        <v>4.9030158642871399E-5</v>
      </c>
      <c r="BE2355" s="45">
        <v>5.1747949395890142E-5</v>
      </c>
      <c r="BF2355" s="45">
        <v>5.4425965141965237E-5</v>
      </c>
    </row>
    <row r="2356" spans="1:58" ht="13.5" thickBot="1" x14ac:dyDescent="0.25">
      <c r="A2356" s="6" t="s">
        <v>1350</v>
      </c>
      <c r="B2356" s="6" t="s">
        <v>1350</v>
      </c>
      <c r="C2356" s="6" t="s">
        <v>7</v>
      </c>
      <c r="D2356" s="6" t="s">
        <v>1350</v>
      </c>
      <c r="E2356" s="6">
        <v>-26.45971109474451</v>
      </c>
      <c r="F2356" s="6" t="s">
        <v>7</v>
      </c>
      <c r="G2356" s="21" t="s">
        <v>1305</v>
      </c>
      <c r="H2356" s="21" t="s">
        <v>1296</v>
      </c>
      <c r="I2356" s="21" t="s">
        <v>1160</v>
      </c>
      <c r="J2356" s="21" t="s">
        <v>849</v>
      </c>
      <c r="K2356" s="21" t="s">
        <v>854</v>
      </c>
      <c r="L2356" s="21" t="s">
        <v>972</v>
      </c>
      <c r="M2356" s="3">
        <v>-3.2670622865437688</v>
      </c>
      <c r="N2356" s="3">
        <v>-26.45971109474451</v>
      </c>
      <c r="O2356" s="21" t="s">
        <v>1510</v>
      </c>
      <c r="P2356" s="21" t="s">
        <v>1511</v>
      </c>
      <c r="Q2356" s="46">
        <v>5.1099582746305251E-5</v>
      </c>
      <c r="R2356" s="46">
        <v>5.6526135475700571E-5</v>
      </c>
      <c r="S2356" s="46">
        <v>6.2465674913350419E-5</v>
      </c>
      <c r="T2356" s="46">
        <v>6.7696270437065032E-5</v>
      </c>
      <c r="U2356" s="46">
        <v>7.1979270223312215E-5</v>
      </c>
      <c r="V2356" s="46">
        <v>7.4842803255590975E-5</v>
      </c>
      <c r="W2356" s="46">
        <v>7.6151315035571601E-5</v>
      </c>
      <c r="X2356" s="46">
        <v>7.7363422376577234E-5</v>
      </c>
      <c r="Y2356" s="46">
        <v>7.829916727505888E-5</v>
      </c>
      <c r="Z2356" s="46">
        <v>7.8761881305474616E-5</v>
      </c>
      <c r="AA2356" s="46">
        <v>7.8781919994599657E-5</v>
      </c>
      <c r="AB2356" s="46">
        <v>7.8429290287943874E-5</v>
      </c>
      <c r="AC2356" s="46">
        <v>7.7857104458371759E-5</v>
      </c>
      <c r="AD2356" s="46">
        <v>7.7253349764038303E-5</v>
      </c>
      <c r="AE2356" s="46">
        <v>7.6559837257042041E-5</v>
      </c>
      <c r="AF2356" s="46">
        <v>7.575910311923184E-5</v>
      </c>
      <c r="AG2356" s="46">
        <v>7.4663822077657006E-5</v>
      </c>
      <c r="AH2356" s="46">
        <v>7.3580037343803299E-5</v>
      </c>
      <c r="AI2356" s="46">
        <v>7.2507628249925514E-5</v>
      </c>
      <c r="AJ2356" s="46">
        <v>7.1446475394833518E-5</v>
      </c>
      <c r="AK2356" s="46">
        <v>1.4520240909914534E-3</v>
      </c>
      <c r="AL2356" s="45">
        <v>1.4520240909914536E-3</v>
      </c>
      <c r="AM2356" s="45">
        <v>5.1099582746305251E-5</v>
      </c>
      <c r="AN2356" s="45">
        <v>1.0762571822200582E-4</v>
      </c>
      <c r="AO2356" s="45">
        <v>1.7009139313535623E-4</v>
      </c>
      <c r="AP2356" s="45">
        <v>2.3778766357242126E-4</v>
      </c>
      <c r="AQ2356" s="45">
        <v>3.097669337957335E-4</v>
      </c>
      <c r="AR2356" s="45">
        <v>3.8460973705132449E-4</v>
      </c>
      <c r="AS2356" s="45">
        <v>4.6076105208689606E-4</v>
      </c>
      <c r="AT2356" s="45">
        <v>5.3812447446347335E-4</v>
      </c>
      <c r="AU2356" s="45">
        <v>6.1642364173853227E-4</v>
      </c>
      <c r="AV2356" s="45">
        <v>6.9518552304400683E-4</v>
      </c>
      <c r="AW2356" s="45">
        <v>7.7396744303860653E-4</v>
      </c>
      <c r="AX2356" s="45">
        <v>8.5239673332655037E-4</v>
      </c>
      <c r="AY2356" s="45">
        <v>9.3025383778492208E-4</v>
      </c>
      <c r="AZ2356" s="45">
        <v>1.0075071875489605E-3</v>
      </c>
      <c r="BA2356" s="45">
        <v>1.0840670248060025E-3</v>
      </c>
      <c r="BB2356" s="45">
        <v>1.1598261279252343E-3</v>
      </c>
      <c r="BC2356" s="45">
        <v>1.2344899500028913E-3</v>
      </c>
      <c r="BD2356" s="45">
        <v>1.3080699873466947E-3</v>
      </c>
      <c r="BE2356" s="45">
        <v>1.3805776155966201E-3</v>
      </c>
      <c r="BF2356" s="45">
        <v>1.4520240909914536E-3</v>
      </c>
    </row>
    <row r="2357" spans="1:58" ht="13.5" thickBot="1" x14ac:dyDescent="0.25">
      <c r="A2357" s="6" t="s">
        <v>1350</v>
      </c>
      <c r="B2357" s="6" t="s">
        <v>1350</v>
      </c>
      <c r="C2357" s="6" t="s">
        <v>7</v>
      </c>
      <c r="D2357" s="6" t="s">
        <v>1350</v>
      </c>
      <c r="E2357" s="6">
        <v>-15.966931950966805</v>
      </c>
      <c r="F2357" s="6" t="s">
        <v>7</v>
      </c>
      <c r="G2357" s="21" t="s">
        <v>1305</v>
      </c>
      <c r="H2357" s="21" t="s">
        <v>1296</v>
      </c>
      <c r="I2357" s="21" t="s">
        <v>1160</v>
      </c>
      <c r="J2357" s="21" t="s">
        <v>849</v>
      </c>
      <c r="K2357" s="21" t="s">
        <v>854</v>
      </c>
      <c r="L2357" s="21" t="s">
        <v>973</v>
      </c>
      <c r="M2357" s="3">
        <v>-3.9353186617793665</v>
      </c>
      <c r="N2357" s="3">
        <v>-15.966931950966805</v>
      </c>
      <c r="O2357" s="21" t="s">
        <v>1510</v>
      </c>
      <c r="P2357" s="21" t="s">
        <v>1511</v>
      </c>
      <c r="Q2357" s="46">
        <v>1.2748699887573248E-3</v>
      </c>
      <c r="R2357" s="46">
        <v>1.4102556190365751E-3</v>
      </c>
      <c r="S2357" s="46">
        <v>1.5584396191622488E-3</v>
      </c>
      <c r="T2357" s="46">
        <v>1.6889363648914355E-3</v>
      </c>
      <c r="U2357" s="46">
        <v>1.7957917949337752E-3</v>
      </c>
      <c r="V2357" s="46">
        <v>1.8672333239730986E-3</v>
      </c>
      <c r="W2357" s="46">
        <v>1.899879038645854E-3</v>
      </c>
      <c r="X2357" s="46">
        <v>1.9301195844419403E-3</v>
      </c>
      <c r="Y2357" s="46">
        <v>1.9534652366780779E-3</v>
      </c>
      <c r="Z2357" s="46">
        <v>1.9650093667678025E-3</v>
      </c>
      <c r="AA2357" s="46">
        <v>1.9655093067282984E-3</v>
      </c>
      <c r="AB2357" s="46">
        <v>1.9567116413463392E-3</v>
      </c>
      <c r="AC2357" s="46">
        <v>1.9424363282633476E-3</v>
      </c>
      <c r="AD2357" s="46">
        <v>1.9273734119143338E-3</v>
      </c>
      <c r="AE2357" s="46">
        <v>1.9100711516123886E-3</v>
      </c>
      <c r="AF2357" s="46">
        <v>1.890093847172627E-3</v>
      </c>
      <c r="AG2357" s="46">
        <v>1.8627679698539996E-3</v>
      </c>
      <c r="AH2357" s="46">
        <v>1.8357289108792301E-3</v>
      </c>
      <c r="AI2357" s="46">
        <v>1.8089736597406278E-3</v>
      </c>
      <c r="AJ2357" s="46">
        <v>1.7824992375294448E-3</v>
      </c>
      <c r="AK2357" s="46">
        <v>3.6226165402328772E-2</v>
      </c>
      <c r="AL2357" s="45">
        <v>3.6226165402328779E-2</v>
      </c>
      <c r="AM2357" s="45">
        <v>1.2748699887573248E-3</v>
      </c>
      <c r="AN2357" s="45">
        <v>2.6851256077938999E-3</v>
      </c>
      <c r="AO2357" s="45">
        <v>4.2435652269561487E-3</v>
      </c>
      <c r="AP2357" s="45">
        <v>5.9325015918475846E-3</v>
      </c>
      <c r="AQ2357" s="45">
        <v>7.7282933867813593E-3</v>
      </c>
      <c r="AR2357" s="45">
        <v>9.5955267107544588E-3</v>
      </c>
      <c r="AS2357" s="45">
        <v>1.1495405749400313E-2</v>
      </c>
      <c r="AT2357" s="45">
        <v>1.3425525333842253E-2</v>
      </c>
      <c r="AU2357" s="45">
        <v>1.5378990570520331E-2</v>
      </c>
      <c r="AV2357" s="45">
        <v>1.7343999937288135E-2</v>
      </c>
      <c r="AW2357" s="45">
        <v>1.9309509244016435E-2</v>
      </c>
      <c r="AX2357" s="45">
        <v>2.1266220885362775E-2</v>
      </c>
      <c r="AY2357" s="45">
        <v>2.3208657213626124E-2</v>
      </c>
      <c r="AZ2357" s="45">
        <v>2.5136030625540456E-2</v>
      </c>
      <c r="BA2357" s="45">
        <v>2.7046101777152845E-2</v>
      </c>
      <c r="BB2357" s="45">
        <v>2.8936195624325471E-2</v>
      </c>
      <c r="BC2357" s="45">
        <v>3.0798963594179472E-2</v>
      </c>
      <c r="BD2357" s="45">
        <v>3.2634692505058703E-2</v>
      </c>
      <c r="BE2357" s="45">
        <v>3.4443666164799332E-2</v>
      </c>
      <c r="BF2357" s="45">
        <v>3.6226165402328779E-2</v>
      </c>
    </row>
    <row r="2358" spans="1:58" ht="13.5" thickBot="1" x14ac:dyDescent="0.25">
      <c r="A2358" s="6" t="s">
        <v>1141</v>
      </c>
      <c r="B2358" s="6" t="s">
        <v>1351</v>
      </c>
      <c r="C2358" s="6" t="s">
        <v>7</v>
      </c>
      <c r="D2358" s="6" t="s">
        <v>1141</v>
      </c>
      <c r="E2358" s="6">
        <v>9.8508256475374054</v>
      </c>
      <c r="F2358" s="6" t="s">
        <v>7</v>
      </c>
      <c r="G2358" s="21" t="s">
        <v>1305</v>
      </c>
      <c r="H2358" s="21" t="s">
        <v>1296</v>
      </c>
      <c r="I2358" s="21" t="s">
        <v>1160</v>
      </c>
      <c r="J2358" s="21" t="s">
        <v>849</v>
      </c>
      <c r="K2358" s="21" t="s">
        <v>854</v>
      </c>
      <c r="L2358" s="21" t="s">
        <v>974</v>
      </c>
      <c r="M2358" s="3">
        <v>11.175768216160538</v>
      </c>
      <c r="N2358" s="3">
        <v>9.8508256475374054</v>
      </c>
      <c r="O2358" s="21" t="s">
        <v>1510</v>
      </c>
      <c r="P2358" s="21" t="s">
        <v>1511</v>
      </c>
      <c r="Q2358" s="46">
        <v>2.427244362252152E-4</v>
      </c>
      <c r="R2358" s="46">
        <v>2.6850071229439921E-4</v>
      </c>
      <c r="S2358" s="46">
        <v>2.9671368946484859E-4</v>
      </c>
      <c r="T2358" s="46">
        <v>3.2155916336859699E-4</v>
      </c>
      <c r="U2358" s="46">
        <v>3.4190353122049951E-4</v>
      </c>
      <c r="V2358" s="46">
        <v>3.5550539259621475E-4</v>
      </c>
      <c r="W2358" s="46">
        <v>3.6172085986659725E-4</v>
      </c>
      <c r="X2358" s="46">
        <v>3.6747840337631029E-4</v>
      </c>
      <c r="Y2358" s="46">
        <v>3.7192321761407435E-4</v>
      </c>
      <c r="Z2358" s="46">
        <v>3.7412112210037413E-4</v>
      </c>
      <c r="AA2358" s="46">
        <v>3.742163064298571E-4</v>
      </c>
      <c r="AB2358" s="46">
        <v>3.7254130553661651E-4</v>
      </c>
      <c r="AC2358" s="46">
        <v>3.6982340696612391E-4</v>
      </c>
      <c r="AD2358" s="46">
        <v>3.6695555541187586E-4</v>
      </c>
      <c r="AE2358" s="46">
        <v>3.6366135175640714E-4</v>
      </c>
      <c r="AF2358" s="46">
        <v>3.5985784237882207E-4</v>
      </c>
      <c r="AG2358" s="46">
        <v>3.5465522703371653E-4</v>
      </c>
      <c r="AH2358" s="46">
        <v>3.4950721946934633E-4</v>
      </c>
      <c r="AI2358" s="46">
        <v>3.4441324651057314E-4</v>
      </c>
      <c r="AJ2358" s="46">
        <v>3.393727409984295E-4</v>
      </c>
      <c r="AK2358" s="46">
        <v>6.8971547306189004E-3</v>
      </c>
      <c r="AL2358" s="45">
        <v>6.8971547306188987E-3</v>
      </c>
      <c r="AM2358" s="45">
        <v>2.427244362252152E-4</v>
      </c>
      <c r="AN2358" s="45">
        <v>5.1122514851961438E-4</v>
      </c>
      <c r="AO2358" s="45">
        <v>8.0793883798446298E-4</v>
      </c>
      <c r="AP2358" s="45">
        <v>1.1294980013530601E-3</v>
      </c>
      <c r="AQ2358" s="45">
        <v>1.4714015325735597E-3</v>
      </c>
      <c r="AR2358" s="45">
        <v>1.8269069251697744E-3</v>
      </c>
      <c r="AS2358" s="45">
        <v>2.1886277850363717E-3</v>
      </c>
      <c r="AT2358" s="45">
        <v>2.556106188412682E-3</v>
      </c>
      <c r="AU2358" s="45">
        <v>2.9280294060267564E-3</v>
      </c>
      <c r="AV2358" s="45">
        <v>3.3021505281271308E-3</v>
      </c>
      <c r="AW2358" s="45">
        <v>3.6763668345569881E-3</v>
      </c>
      <c r="AX2358" s="45">
        <v>4.0489081400936046E-3</v>
      </c>
      <c r="AY2358" s="45">
        <v>4.4187315470597286E-3</v>
      </c>
      <c r="AZ2358" s="45">
        <v>4.7856871024716044E-3</v>
      </c>
      <c r="BA2358" s="45">
        <v>5.1493484542280117E-3</v>
      </c>
      <c r="BB2358" s="45">
        <v>5.5092062966068337E-3</v>
      </c>
      <c r="BC2358" s="45">
        <v>5.8638615236405499E-3</v>
      </c>
      <c r="BD2358" s="45">
        <v>6.213368743109896E-3</v>
      </c>
      <c r="BE2358" s="45">
        <v>6.5577819896204693E-3</v>
      </c>
      <c r="BF2358" s="45">
        <v>6.8971547306188987E-3</v>
      </c>
    </row>
    <row r="2359" spans="1:58" ht="13.5" thickBot="1" x14ac:dyDescent="0.25">
      <c r="A2359" s="6" t="s">
        <v>1350</v>
      </c>
      <c r="B2359" s="6" t="s">
        <v>1350</v>
      </c>
      <c r="C2359" s="6" t="s">
        <v>7</v>
      </c>
      <c r="D2359" s="6" t="s">
        <v>1350</v>
      </c>
      <c r="E2359" s="6">
        <v>-17.122116092942083</v>
      </c>
      <c r="F2359" s="6" t="s">
        <v>7</v>
      </c>
      <c r="G2359" s="21" t="s">
        <v>1305</v>
      </c>
      <c r="H2359" s="21" t="s">
        <v>1296</v>
      </c>
      <c r="I2359" s="21" t="s">
        <v>1160</v>
      </c>
      <c r="J2359" s="21" t="s">
        <v>849</v>
      </c>
      <c r="K2359" s="21" t="s">
        <v>854</v>
      </c>
      <c r="L2359" s="21" t="s">
        <v>975</v>
      </c>
      <c r="M2359" s="3">
        <v>-3.0181284415172684</v>
      </c>
      <c r="N2359" s="3">
        <v>-17.122116092942083</v>
      </c>
      <c r="O2359" s="21" t="s">
        <v>1510</v>
      </c>
      <c r="P2359" s="21" t="s">
        <v>1511</v>
      </c>
      <c r="Q2359" s="46">
        <v>2.6723908367594466E-5</v>
      </c>
      <c r="R2359" s="46">
        <v>2.9561870834181635E-5</v>
      </c>
      <c r="S2359" s="46">
        <v>3.2668113569381756E-5</v>
      </c>
      <c r="T2359" s="46">
        <v>3.540359491719778E-5</v>
      </c>
      <c r="U2359" s="46">
        <v>3.7643505454126245E-5</v>
      </c>
      <c r="V2359" s="46">
        <v>3.9141067474194401E-5</v>
      </c>
      <c r="W2359" s="46">
        <v>3.9825389087537694E-5</v>
      </c>
      <c r="X2359" s="46">
        <v>4.0459293393049181E-5</v>
      </c>
      <c r="Y2359" s="46">
        <v>4.0948666487280081E-5</v>
      </c>
      <c r="Z2359" s="46">
        <v>4.1190655299803682E-5</v>
      </c>
      <c r="AA2359" s="46">
        <v>4.1201135074064117E-5</v>
      </c>
      <c r="AB2359" s="46">
        <v>4.101671783498125E-5</v>
      </c>
      <c r="AC2359" s="46">
        <v>4.071747778531905E-5</v>
      </c>
      <c r="AD2359" s="46">
        <v>4.0401727944308098E-5</v>
      </c>
      <c r="AE2359" s="46">
        <v>4.003903682839896E-5</v>
      </c>
      <c r="AF2359" s="46">
        <v>3.9620271261723333E-5</v>
      </c>
      <c r="AG2359" s="46">
        <v>3.9047464428111251E-5</v>
      </c>
      <c r="AH2359" s="46">
        <v>3.8480669899445605E-5</v>
      </c>
      <c r="AI2359" s="46">
        <v>3.7919824569266546E-5</v>
      </c>
      <c r="AJ2359" s="46">
        <v>3.7364865993493404E-5</v>
      </c>
      <c r="AK2359" s="46">
        <v>7.5937525650345851E-4</v>
      </c>
      <c r="AL2359" s="45">
        <v>7.5937525650345873E-4</v>
      </c>
      <c r="AM2359" s="45">
        <v>2.6723908367594466E-5</v>
      </c>
      <c r="AN2359" s="45">
        <v>5.6285779201776101E-5</v>
      </c>
      <c r="AO2359" s="45">
        <v>8.895389277115785E-5</v>
      </c>
      <c r="AP2359" s="45">
        <v>1.2435748768835564E-4</v>
      </c>
      <c r="AQ2359" s="45">
        <v>1.6200099314248189E-4</v>
      </c>
      <c r="AR2359" s="45">
        <v>2.011420606166763E-4</v>
      </c>
      <c r="AS2359" s="45">
        <v>2.40967449704214E-4</v>
      </c>
      <c r="AT2359" s="45">
        <v>2.8142674309726318E-4</v>
      </c>
      <c r="AU2359" s="45">
        <v>3.2237540958454327E-4</v>
      </c>
      <c r="AV2359" s="45">
        <v>3.6356606488434698E-4</v>
      </c>
      <c r="AW2359" s="45">
        <v>4.047671999584111E-4</v>
      </c>
      <c r="AX2359" s="45">
        <v>4.4578391779339234E-4</v>
      </c>
      <c r="AY2359" s="45">
        <v>4.8650139557871136E-4</v>
      </c>
      <c r="AZ2359" s="45">
        <v>5.2690312352301951E-4</v>
      </c>
      <c r="BA2359" s="45">
        <v>5.6694216035141853E-4</v>
      </c>
      <c r="BB2359" s="45">
        <v>6.0656243161314187E-4</v>
      </c>
      <c r="BC2359" s="45">
        <v>6.4560989604125314E-4</v>
      </c>
      <c r="BD2359" s="45">
        <v>6.8409056594069876E-4</v>
      </c>
      <c r="BE2359" s="45">
        <v>7.2201039050996533E-4</v>
      </c>
      <c r="BF2359" s="45">
        <v>7.5937525650345873E-4</v>
      </c>
    </row>
    <row r="2360" spans="1:58" ht="13.5" thickBot="1" x14ac:dyDescent="0.25">
      <c r="A2360" s="6" t="s">
        <v>1350</v>
      </c>
      <c r="B2360" s="6" t="s">
        <v>1350</v>
      </c>
      <c r="C2360" s="6" t="s">
        <v>7</v>
      </c>
      <c r="D2360" s="6" t="s">
        <v>1350</v>
      </c>
      <c r="E2360" s="6">
        <v>-11.416266429291504</v>
      </c>
      <c r="F2360" s="6" t="s">
        <v>7</v>
      </c>
      <c r="G2360" s="21" t="s">
        <v>1305</v>
      </c>
      <c r="H2360" s="21" t="s">
        <v>1296</v>
      </c>
      <c r="I2360" s="21" t="s">
        <v>1160</v>
      </c>
      <c r="J2360" s="21" t="s">
        <v>849</v>
      </c>
      <c r="K2360" s="21" t="s">
        <v>854</v>
      </c>
      <c r="L2360" s="21" t="s">
        <v>976</v>
      </c>
      <c r="M2360" s="3">
        <v>-3.7043573412203066</v>
      </c>
      <c r="N2360" s="3">
        <v>-11.416266429291504</v>
      </c>
      <c r="O2360" s="21" t="s">
        <v>1510</v>
      </c>
      <c r="P2360" s="21" t="s">
        <v>1511</v>
      </c>
      <c r="Q2360" s="46">
        <v>3.7386589026130115E-5</v>
      </c>
      <c r="R2360" s="46">
        <v>4.135688165512807E-5</v>
      </c>
      <c r="S2360" s="46">
        <v>4.5702496785928005E-5</v>
      </c>
      <c r="T2360" s="46">
        <v>4.9529418938656802E-5</v>
      </c>
      <c r="U2360" s="46">
        <v>5.2663040471388509E-5</v>
      </c>
      <c r="V2360" s="46">
        <v>5.4758120839697278E-5</v>
      </c>
      <c r="W2360" s="46">
        <v>5.571548271086682E-5</v>
      </c>
      <c r="X2360" s="46">
        <v>5.6602311067934186E-5</v>
      </c>
      <c r="Y2360" s="46">
        <v>5.7286941119152369E-5</v>
      </c>
      <c r="Z2360" s="46">
        <v>5.762548203009606E-5</v>
      </c>
      <c r="AA2360" s="46">
        <v>5.764014317202084E-5</v>
      </c>
      <c r="AB2360" s="46">
        <v>5.7382144550259146E-5</v>
      </c>
      <c r="AC2360" s="46">
        <v>5.6963509498716874E-5</v>
      </c>
      <c r="AD2360" s="46">
        <v>5.6521777347170597E-5</v>
      </c>
      <c r="AE2360" s="46">
        <v>5.6014374630943437E-5</v>
      </c>
      <c r="AF2360" s="46">
        <v>5.5428524091260365E-5</v>
      </c>
      <c r="AG2360" s="46">
        <v>5.4627170734369599E-5</v>
      </c>
      <c r="AH2360" s="46">
        <v>5.3834228556376719E-5</v>
      </c>
      <c r="AI2360" s="46">
        <v>5.304960927171942E-5</v>
      </c>
      <c r="AJ2360" s="46">
        <v>5.227322552149985E-5</v>
      </c>
      <c r="AK2360" s="46">
        <v>1.0623614720193146E-3</v>
      </c>
      <c r="AL2360" s="45">
        <v>1.0623614720193146E-3</v>
      </c>
      <c r="AM2360" s="45">
        <v>3.7386589026130115E-5</v>
      </c>
      <c r="AN2360" s="45">
        <v>7.8743470681258185E-5</v>
      </c>
      <c r="AO2360" s="45">
        <v>1.2444596746718619E-4</v>
      </c>
      <c r="AP2360" s="45">
        <v>1.7397538640584299E-4</v>
      </c>
      <c r="AQ2360" s="45">
        <v>2.2663842687723151E-4</v>
      </c>
      <c r="AR2360" s="45">
        <v>2.8139654771692878E-4</v>
      </c>
      <c r="AS2360" s="45">
        <v>3.3711203042779557E-4</v>
      </c>
      <c r="AT2360" s="45">
        <v>3.9371434149572978E-4</v>
      </c>
      <c r="AU2360" s="45">
        <v>4.5100128261488215E-4</v>
      </c>
      <c r="AV2360" s="45">
        <v>5.0862676464497817E-4</v>
      </c>
      <c r="AW2360" s="45">
        <v>5.6626690781699904E-4</v>
      </c>
      <c r="AX2360" s="45">
        <v>6.236490523672582E-4</v>
      </c>
      <c r="AY2360" s="45">
        <v>6.8061256186597511E-4</v>
      </c>
      <c r="AZ2360" s="45">
        <v>7.3713433921314571E-4</v>
      </c>
      <c r="BA2360" s="45">
        <v>7.9314871384408912E-4</v>
      </c>
      <c r="BB2360" s="45">
        <v>8.4857723793534947E-4</v>
      </c>
      <c r="BC2360" s="45">
        <v>9.0320440866971906E-4</v>
      </c>
      <c r="BD2360" s="45">
        <v>9.5703863722609579E-4</v>
      </c>
      <c r="BE2360" s="45">
        <v>1.0100882464978151E-3</v>
      </c>
      <c r="BF2360" s="45">
        <v>1.0623614720193146E-3</v>
      </c>
    </row>
    <row r="2361" spans="1:58" ht="13.5" thickBot="1" x14ac:dyDescent="0.25">
      <c r="A2361" s="6" t="s">
        <v>1350</v>
      </c>
      <c r="B2361" s="6" t="s">
        <v>1350</v>
      </c>
      <c r="C2361" s="6" t="s">
        <v>7</v>
      </c>
      <c r="D2361" s="6" t="s">
        <v>1350</v>
      </c>
      <c r="E2361" s="6">
        <v>-6.9944278130209367</v>
      </c>
      <c r="F2361" s="6" t="s">
        <v>7</v>
      </c>
      <c r="G2361" s="21" t="s">
        <v>1305</v>
      </c>
      <c r="H2361" s="21" t="s">
        <v>1296</v>
      </c>
      <c r="I2361" s="21" t="s">
        <v>1160</v>
      </c>
      <c r="J2361" s="21" t="s">
        <v>849</v>
      </c>
      <c r="K2361" s="21" t="s">
        <v>854</v>
      </c>
      <c r="L2361" s="21" t="s">
        <v>977</v>
      </c>
      <c r="M2361" s="3">
        <v>1.9509699733674799</v>
      </c>
      <c r="N2361" s="3">
        <v>-6.9944278130209367</v>
      </c>
      <c r="O2361" s="21" t="s">
        <v>1510</v>
      </c>
      <c r="P2361" s="21" t="s">
        <v>1511</v>
      </c>
      <c r="Q2361" s="46">
        <v>9.4501916767864604E-6</v>
      </c>
      <c r="R2361" s="46">
        <v>1.0453760799680763E-5</v>
      </c>
      <c r="S2361" s="46">
        <v>1.1552200026401884E-5</v>
      </c>
      <c r="T2361" s="46">
        <v>1.2519529457020739E-5</v>
      </c>
      <c r="U2361" s="46">
        <v>1.3311613594627477E-5</v>
      </c>
      <c r="V2361" s="46">
        <v>1.3841186138540281E-5</v>
      </c>
      <c r="W2361" s="46">
        <v>1.4083178077956737E-5</v>
      </c>
      <c r="X2361" s="46">
        <v>1.4307341292012957E-5</v>
      </c>
      <c r="Y2361" s="46">
        <v>1.4480394929165517E-5</v>
      </c>
      <c r="Z2361" s="46">
        <v>1.4565967766436547E-5</v>
      </c>
      <c r="AA2361" s="46">
        <v>1.4569673656837321E-5</v>
      </c>
      <c r="AB2361" s="46">
        <v>1.4504459458604616E-5</v>
      </c>
      <c r="AC2361" s="46">
        <v>1.4398641260615736E-5</v>
      </c>
      <c r="AD2361" s="46">
        <v>1.4286984818809991E-5</v>
      </c>
      <c r="AE2361" s="46">
        <v>1.4158728857231965E-5</v>
      </c>
      <c r="AF2361" s="46">
        <v>1.4010643673796685E-5</v>
      </c>
      <c r="AG2361" s="46">
        <v>1.3808085937968969E-5</v>
      </c>
      <c r="AH2361" s="46">
        <v>1.3607654292134587E-5</v>
      </c>
      <c r="AI2361" s="46">
        <v>1.3409326420390729E-5</v>
      </c>
      <c r="AJ2361" s="46">
        <v>1.3213080241067194E-5</v>
      </c>
      <c r="AK2361" s="46">
        <v>2.6853264237608726E-4</v>
      </c>
      <c r="AL2361" s="45">
        <v>2.6853264237608715E-4</v>
      </c>
      <c r="AM2361" s="45">
        <v>9.4501916767864604E-6</v>
      </c>
      <c r="AN2361" s="45">
        <v>1.9903952476467224E-5</v>
      </c>
      <c r="AO2361" s="45">
        <v>3.1456152502869109E-5</v>
      </c>
      <c r="AP2361" s="45">
        <v>4.397568195988985E-5</v>
      </c>
      <c r="AQ2361" s="45">
        <v>5.7287295554517325E-5</v>
      </c>
      <c r="AR2361" s="45">
        <v>7.1128481693057607E-5</v>
      </c>
      <c r="AS2361" s="45">
        <v>8.5211659771014346E-5</v>
      </c>
      <c r="AT2361" s="45">
        <v>9.9519001063027305E-5</v>
      </c>
      <c r="AU2361" s="45">
        <v>1.1399939599219282E-4</v>
      </c>
      <c r="AV2361" s="45">
        <v>1.2856536375862936E-4</v>
      </c>
      <c r="AW2361" s="45">
        <v>1.4313503741546668E-4</v>
      </c>
      <c r="AX2361" s="45">
        <v>1.5763949687407129E-4</v>
      </c>
      <c r="AY2361" s="45">
        <v>1.7203813813468702E-4</v>
      </c>
      <c r="AZ2361" s="45">
        <v>1.8632512295349701E-4</v>
      </c>
      <c r="BA2361" s="45">
        <v>2.0048385181072897E-4</v>
      </c>
      <c r="BB2361" s="45">
        <v>2.1449449548452564E-4</v>
      </c>
      <c r="BC2361" s="45">
        <v>2.2830258142249462E-4</v>
      </c>
      <c r="BD2361" s="45">
        <v>2.419102357146292E-4</v>
      </c>
      <c r="BE2361" s="45">
        <v>2.5531956213501996E-4</v>
      </c>
      <c r="BF2361" s="45">
        <v>2.6853264237608715E-4</v>
      </c>
    </row>
    <row r="2362" spans="1:58" ht="13.5" thickBot="1" x14ac:dyDescent="0.25">
      <c r="A2362" s="6" t="s">
        <v>1137</v>
      </c>
      <c r="B2362" s="6" t="s">
        <v>1356</v>
      </c>
      <c r="C2362" s="6" t="s">
        <v>7</v>
      </c>
      <c r="D2362" s="6" t="s">
        <v>1137</v>
      </c>
      <c r="E2362" s="6">
        <v>19.969578342814859</v>
      </c>
      <c r="F2362" s="6" t="s">
        <v>7</v>
      </c>
      <c r="G2362" s="21" t="s">
        <v>1305</v>
      </c>
      <c r="H2362" s="21" t="s">
        <v>1296</v>
      </c>
      <c r="I2362" s="21" t="s">
        <v>1160</v>
      </c>
      <c r="J2362" s="21" t="s">
        <v>849</v>
      </c>
      <c r="K2362" s="21" t="s">
        <v>854</v>
      </c>
      <c r="L2362" s="21" t="s">
        <v>978</v>
      </c>
      <c r="M2362" s="3">
        <v>64.466669481953872</v>
      </c>
      <c r="N2362" s="3">
        <v>19.969578342814859</v>
      </c>
      <c r="O2362" s="21" t="s">
        <v>1510</v>
      </c>
      <c r="P2362" s="21" t="s">
        <v>1511</v>
      </c>
      <c r="Q2362" s="46">
        <v>9.9360384036922554E-6</v>
      </c>
      <c r="R2362" s="46">
        <v>1.0991202329132158E-5</v>
      </c>
      <c r="S2362" s="46">
        <v>1.2146113754646702E-5</v>
      </c>
      <c r="T2362" s="46">
        <v>1.3163174857783928E-5</v>
      </c>
      <c r="U2362" s="46">
        <v>1.3995981077952819E-5</v>
      </c>
      <c r="V2362" s="46">
        <v>1.4552779639698807E-5</v>
      </c>
      <c r="W2362" s="46">
        <v>1.4807212701552164E-5</v>
      </c>
      <c r="X2362" s="46">
        <v>1.5042900439931987E-5</v>
      </c>
      <c r="Y2362" s="46">
        <v>1.5224850991143579E-5</v>
      </c>
      <c r="Z2362" s="46">
        <v>1.5314823240016205E-5</v>
      </c>
      <c r="AA2362" s="46">
        <v>1.5318719655094477E-5</v>
      </c>
      <c r="AB2362" s="46">
        <v>1.5250152709547981E-5</v>
      </c>
      <c r="AC2362" s="46">
        <v>1.513889425945646E-5</v>
      </c>
      <c r="AD2362" s="46">
        <v>1.5021497413789649E-5</v>
      </c>
      <c r="AE2362" s="46">
        <v>1.4886647645305891E-5</v>
      </c>
      <c r="AF2362" s="46">
        <v>1.4730949208707508E-5</v>
      </c>
      <c r="AG2362" s="46">
        <v>1.4517977714479199E-5</v>
      </c>
      <c r="AH2362" s="46">
        <v>1.4307241615314392E-5</v>
      </c>
      <c r="AI2362" s="46">
        <v>1.4098717448020507E-5</v>
      </c>
      <c r="AJ2362" s="46">
        <v>1.3892381995679763E-5</v>
      </c>
      <c r="AK2362" s="46">
        <v>2.8233825710094647E-4</v>
      </c>
      <c r="AL2362" s="45">
        <v>2.8233825710094641E-4</v>
      </c>
      <c r="AM2362" s="45">
        <v>9.9360384036922554E-6</v>
      </c>
      <c r="AN2362" s="45">
        <v>2.0927240732824413E-5</v>
      </c>
      <c r="AO2362" s="45">
        <v>3.3073354487471115E-5</v>
      </c>
      <c r="AP2362" s="45">
        <v>4.6236529345255044E-5</v>
      </c>
      <c r="AQ2362" s="45">
        <v>6.0232510423207866E-5</v>
      </c>
      <c r="AR2362" s="45">
        <v>7.4785290062906674E-5</v>
      </c>
      <c r="AS2362" s="45">
        <v>8.9592502764458841E-5</v>
      </c>
      <c r="AT2362" s="45">
        <v>1.0463540320439083E-4</v>
      </c>
      <c r="AU2362" s="45">
        <v>1.1986025419553441E-4</v>
      </c>
      <c r="AV2362" s="45">
        <v>1.3517507743555061E-4</v>
      </c>
      <c r="AW2362" s="45">
        <v>1.5049379709064509E-4</v>
      </c>
      <c r="AX2362" s="45">
        <v>1.6574394980019307E-4</v>
      </c>
      <c r="AY2362" s="45">
        <v>1.8088284405964953E-4</v>
      </c>
      <c r="AZ2362" s="45">
        <v>1.9590434147343918E-4</v>
      </c>
      <c r="BA2362" s="45">
        <v>2.1079098911874506E-4</v>
      </c>
      <c r="BB2362" s="45">
        <v>2.2552193832745256E-4</v>
      </c>
      <c r="BC2362" s="45">
        <v>2.4003991604193176E-4</v>
      </c>
      <c r="BD2362" s="45">
        <v>2.5434715765724613E-4</v>
      </c>
      <c r="BE2362" s="45">
        <v>2.6844587510526665E-4</v>
      </c>
      <c r="BF2362" s="45">
        <v>2.8233825710094641E-4</v>
      </c>
    </row>
    <row r="2363" spans="1:58" ht="13.5" thickBot="1" x14ac:dyDescent="0.25">
      <c r="A2363" s="6" t="s">
        <v>1350</v>
      </c>
      <c r="B2363" s="6" t="s">
        <v>1141</v>
      </c>
      <c r="C2363" s="6" t="s">
        <v>7</v>
      </c>
      <c r="D2363" s="6" t="s">
        <v>1350</v>
      </c>
      <c r="E2363" s="6">
        <v>-15.116662573057846</v>
      </c>
      <c r="F2363" s="6" t="s">
        <v>7</v>
      </c>
      <c r="G2363" s="21" t="s">
        <v>1305</v>
      </c>
      <c r="H2363" s="21" t="s">
        <v>1296</v>
      </c>
      <c r="I2363" s="21" t="s">
        <v>1160</v>
      </c>
      <c r="J2363" s="21" t="s">
        <v>849</v>
      </c>
      <c r="K2363" s="21" t="s">
        <v>854</v>
      </c>
      <c r="L2363" s="21" t="s">
        <v>979</v>
      </c>
      <c r="M2363" s="3">
        <v>9.4959443078403254</v>
      </c>
      <c r="N2363" s="3">
        <v>-15.116662573057846</v>
      </c>
      <c r="O2363" s="21" t="s">
        <v>1510</v>
      </c>
      <c r="P2363" s="21" t="s">
        <v>1511</v>
      </c>
      <c r="Q2363" s="46">
        <v>3.1849944286911039E-4</v>
      </c>
      <c r="R2363" s="46">
        <v>3.5232269402153237E-4</v>
      </c>
      <c r="S2363" s="46">
        <v>3.8934334859678664E-4</v>
      </c>
      <c r="T2363" s="46">
        <v>4.219452148086437E-4</v>
      </c>
      <c r="U2363" s="46">
        <v>4.4864079571975944E-4</v>
      </c>
      <c r="V2363" s="46">
        <v>4.6648895858923082E-4</v>
      </c>
      <c r="W2363" s="46">
        <v>4.7464480352011013E-4</v>
      </c>
      <c r="X2363" s="46">
        <v>4.8219976761295811E-4</v>
      </c>
      <c r="Y2363" s="46">
        <v>4.8803218762142817E-4</v>
      </c>
      <c r="Z2363" s="46">
        <v>4.9091624563080171E-4</v>
      </c>
      <c r="AA2363" s="46">
        <v>4.9104114511097619E-4</v>
      </c>
      <c r="AB2363" s="46">
        <v>4.888432335220193E-4</v>
      </c>
      <c r="AC2363" s="46">
        <v>4.8527684690706225E-4</v>
      </c>
      <c r="AD2363" s="46">
        <v>4.8151369418760641E-4</v>
      </c>
      <c r="AE2363" s="46">
        <v>4.7719108849828614E-4</v>
      </c>
      <c r="AF2363" s="46">
        <v>4.7220017931523094E-4</v>
      </c>
      <c r="AG2363" s="46">
        <v>4.6537338381557681E-4</v>
      </c>
      <c r="AH2363" s="46">
        <v>4.5861824384435242E-4</v>
      </c>
      <c r="AI2363" s="46">
        <v>4.5193400728955327E-4</v>
      </c>
      <c r="AJ2363" s="46">
        <v>4.453199299335064E-4</v>
      </c>
      <c r="AK2363" s="46">
        <v>9.050345211414533E-3</v>
      </c>
      <c r="AL2363" s="45">
        <v>9.0503452114145313E-3</v>
      </c>
      <c r="AM2363" s="45">
        <v>3.1849944286911039E-4</v>
      </c>
      <c r="AN2363" s="45">
        <v>6.7082213689064276E-4</v>
      </c>
      <c r="AO2363" s="45">
        <v>1.0601654854874294E-3</v>
      </c>
      <c r="AP2363" s="45">
        <v>1.4821107002960731E-3</v>
      </c>
      <c r="AQ2363" s="45">
        <v>1.9307514960158327E-3</v>
      </c>
      <c r="AR2363" s="45">
        <v>2.3972404546050634E-3</v>
      </c>
      <c r="AS2363" s="45">
        <v>2.8718852581251734E-3</v>
      </c>
      <c r="AT2363" s="45">
        <v>3.3540850257381314E-3</v>
      </c>
      <c r="AU2363" s="45">
        <v>3.8421172133595595E-3</v>
      </c>
      <c r="AV2363" s="45">
        <v>4.3330334589903614E-3</v>
      </c>
      <c r="AW2363" s="45">
        <v>4.8240746041013378E-3</v>
      </c>
      <c r="AX2363" s="45">
        <v>5.3129178376233573E-3</v>
      </c>
      <c r="AY2363" s="45">
        <v>5.7981946845304198E-3</v>
      </c>
      <c r="AZ2363" s="45">
        <v>6.2797083787180259E-3</v>
      </c>
      <c r="BA2363" s="45">
        <v>6.7568994672163119E-3</v>
      </c>
      <c r="BB2363" s="45">
        <v>7.2290996465315428E-3</v>
      </c>
      <c r="BC2363" s="45">
        <v>7.6944730303471192E-3</v>
      </c>
      <c r="BD2363" s="45">
        <v>8.1530912741914711E-3</v>
      </c>
      <c r="BE2363" s="45">
        <v>8.6050252814810248E-3</v>
      </c>
      <c r="BF2363" s="45">
        <v>9.0503452114145313E-3</v>
      </c>
    </row>
    <row r="2364" spans="1:58" ht="13.5" thickBot="1" x14ac:dyDescent="0.25">
      <c r="A2364" s="6" t="s">
        <v>1351</v>
      </c>
      <c r="B2364" s="6" t="s">
        <v>1137</v>
      </c>
      <c r="C2364" s="6" t="s">
        <v>7</v>
      </c>
      <c r="D2364" s="6" t="s">
        <v>1351</v>
      </c>
      <c r="E2364" s="6">
        <v>11.474340392308507</v>
      </c>
      <c r="F2364" s="6" t="s">
        <v>7</v>
      </c>
      <c r="G2364" s="21" t="s">
        <v>1305</v>
      </c>
      <c r="H2364" s="21" t="s">
        <v>1296</v>
      </c>
      <c r="I2364" s="21" t="s">
        <v>1160</v>
      </c>
      <c r="J2364" s="21" t="s">
        <v>849</v>
      </c>
      <c r="K2364" s="21" t="s">
        <v>854</v>
      </c>
      <c r="L2364" s="21" t="s">
        <v>980</v>
      </c>
      <c r="M2364" s="3">
        <v>17.165662931719837</v>
      </c>
      <c r="N2364" s="3">
        <v>11.474340392308507</v>
      </c>
      <c r="O2364" s="21" t="s">
        <v>1510</v>
      </c>
      <c r="P2364" s="21" t="s">
        <v>1511</v>
      </c>
      <c r="Q2364" s="46">
        <v>8.1703676068421474E-5</v>
      </c>
      <c r="R2364" s="46">
        <v>9.0380249976508404E-5</v>
      </c>
      <c r="S2364" s="46">
        <v>9.9877043886130833E-5</v>
      </c>
      <c r="T2364" s="46">
        <v>1.0824029969657896E-4</v>
      </c>
      <c r="U2364" s="46">
        <v>1.1508843442351002E-4</v>
      </c>
      <c r="V2364" s="46">
        <v>1.1966696839006072E-4</v>
      </c>
      <c r="W2364" s="46">
        <v>1.2175916204130894E-4</v>
      </c>
      <c r="X2364" s="46">
        <v>1.236972135913843E-4</v>
      </c>
      <c r="Y2364" s="46">
        <v>1.2519338624014724E-4</v>
      </c>
      <c r="Z2364" s="46">
        <v>1.2593322471282311E-4</v>
      </c>
      <c r="AA2364" s="46">
        <v>1.2596526478980842E-4</v>
      </c>
      <c r="AB2364" s="46">
        <v>1.2540144133418955E-4</v>
      </c>
      <c r="AC2364" s="46">
        <v>1.2448656721667661E-4</v>
      </c>
      <c r="AD2364" s="46">
        <v>1.2352121729952535E-4</v>
      </c>
      <c r="AE2364" s="46">
        <v>1.2241235264396966E-4</v>
      </c>
      <c r="AF2364" s="46">
        <v>1.2113205016210057E-4</v>
      </c>
      <c r="AG2364" s="46">
        <v>1.193807934469724E-4</v>
      </c>
      <c r="AH2364" s="46">
        <v>1.1764791830272114E-4</v>
      </c>
      <c r="AI2364" s="46">
        <v>1.1593323179238259E-4</v>
      </c>
      <c r="AJ2364" s="46">
        <v>1.1423654300410107E-4</v>
      </c>
      <c r="AK2364" s="46">
        <v>2.3216570390193212E-3</v>
      </c>
      <c r="AL2364" s="45">
        <v>2.3216570390193212E-3</v>
      </c>
      <c r="AM2364" s="45">
        <v>8.1703676068421474E-5</v>
      </c>
      <c r="AN2364" s="45">
        <v>1.7208392604492988E-4</v>
      </c>
      <c r="AO2364" s="45">
        <v>2.7196096993106073E-4</v>
      </c>
      <c r="AP2364" s="45">
        <v>3.802012696276397E-4</v>
      </c>
      <c r="AQ2364" s="45">
        <v>4.9528970405114973E-4</v>
      </c>
      <c r="AR2364" s="45">
        <v>6.1495667244121041E-4</v>
      </c>
      <c r="AS2364" s="45">
        <v>7.3671583448251931E-4</v>
      </c>
      <c r="AT2364" s="45">
        <v>8.6041304807390356E-4</v>
      </c>
      <c r="AU2364" s="45">
        <v>9.8560643431405085E-4</v>
      </c>
      <c r="AV2364" s="45">
        <v>1.111539659026874E-3</v>
      </c>
      <c r="AW2364" s="45">
        <v>1.2375049238166824E-3</v>
      </c>
      <c r="AX2364" s="45">
        <v>1.3629063651508719E-3</v>
      </c>
      <c r="AY2364" s="45">
        <v>1.4873929323675485E-3</v>
      </c>
      <c r="AZ2364" s="45">
        <v>1.6109141496670738E-3</v>
      </c>
      <c r="BA2364" s="45">
        <v>1.7333265023110435E-3</v>
      </c>
      <c r="BB2364" s="45">
        <v>1.8544585524731441E-3</v>
      </c>
      <c r="BC2364" s="45">
        <v>1.9738393459201166E-3</v>
      </c>
      <c r="BD2364" s="45">
        <v>2.0914872642228376E-3</v>
      </c>
      <c r="BE2364" s="45">
        <v>2.2074204960152201E-3</v>
      </c>
      <c r="BF2364" s="45">
        <v>2.3216570390193212E-3</v>
      </c>
    </row>
    <row r="2365" spans="1:58" ht="13.5" thickBot="1" x14ac:dyDescent="0.25">
      <c r="A2365" s="6" t="s">
        <v>1359</v>
      </c>
      <c r="B2365" s="6" t="s">
        <v>1359</v>
      </c>
      <c r="C2365" s="6" t="s">
        <v>7</v>
      </c>
      <c r="D2365" s="6" t="s">
        <v>1359</v>
      </c>
      <c r="E2365" s="6">
        <v>214.4910679310648</v>
      </c>
      <c r="F2365" s="6" t="s">
        <v>7</v>
      </c>
      <c r="G2365" s="21" t="s">
        <v>1305</v>
      </c>
      <c r="H2365" s="21" t="s">
        <v>1296</v>
      </c>
      <c r="I2365" s="21" t="s">
        <v>1160</v>
      </c>
      <c r="J2365" s="21" t="s">
        <v>849</v>
      </c>
      <c r="K2365" s="21" t="s">
        <v>854</v>
      </c>
      <c r="L2365" s="21" t="s">
        <v>981</v>
      </c>
      <c r="M2365" s="3">
        <v>158.82923553325011</v>
      </c>
      <c r="N2365" s="3">
        <v>214.4910679310648</v>
      </c>
      <c r="O2365" s="21" t="s">
        <v>1510</v>
      </c>
      <c r="P2365" s="21" t="s">
        <v>1511</v>
      </c>
      <c r="Q2365" s="46">
        <v>1.1149077289429247E-7</v>
      </c>
      <c r="R2365" s="46">
        <v>1.2333060651789792E-7</v>
      </c>
      <c r="S2365" s="46">
        <v>1.3628969164051753E-7</v>
      </c>
      <c r="T2365" s="46">
        <v>1.4770197930109603E-7</v>
      </c>
      <c r="U2365" s="46">
        <v>1.5704677099627505E-7</v>
      </c>
      <c r="V2365" s="46">
        <v>1.6329452281378237E-7</v>
      </c>
      <c r="W2365" s="46">
        <v>1.6614947743084087E-7</v>
      </c>
      <c r="X2365" s="46">
        <v>1.6879409362957761E-7</v>
      </c>
      <c r="Y2365" s="46">
        <v>1.7083573303946405E-7</v>
      </c>
      <c r="Z2365" s="46">
        <v>1.7184529793427356E-7</v>
      </c>
      <c r="AA2365" s="46">
        <v>1.7188901901413891E-7</v>
      </c>
      <c r="AB2365" s="46">
        <v>1.7111963976625488E-7</v>
      </c>
      <c r="AC2365" s="46">
        <v>1.6987122565111668E-7</v>
      </c>
      <c r="AD2365" s="46">
        <v>1.6855393353458445E-7</v>
      </c>
      <c r="AE2365" s="46">
        <v>1.6704080483056461E-7</v>
      </c>
      <c r="AF2365" s="46">
        <v>1.6529373639850864E-7</v>
      </c>
      <c r="AG2365" s="46">
        <v>1.6290401571394058E-7</v>
      </c>
      <c r="AH2365" s="46">
        <v>1.6053937805675497E-7</v>
      </c>
      <c r="AI2365" s="46">
        <v>1.5819956015004328E-7</v>
      </c>
      <c r="AJ2365" s="46">
        <v>1.5588430148030884E-7</v>
      </c>
      <c r="AK2365" s="46">
        <v>3.1680745607942321E-6</v>
      </c>
      <c r="AL2365" s="45">
        <v>3.1680745607942334E-6</v>
      </c>
      <c r="AM2365" s="45">
        <v>1.1149077289429247E-7</v>
      </c>
      <c r="AN2365" s="45">
        <v>2.3482137941219038E-7</v>
      </c>
      <c r="AO2365" s="45">
        <v>3.7111107105270791E-7</v>
      </c>
      <c r="AP2365" s="45">
        <v>5.1881305035380389E-7</v>
      </c>
      <c r="AQ2365" s="45">
        <v>6.7585982135007893E-7</v>
      </c>
      <c r="AR2365" s="45">
        <v>8.391543441638613E-7</v>
      </c>
      <c r="AS2365" s="45">
        <v>1.0053038215947022E-6</v>
      </c>
      <c r="AT2365" s="45">
        <v>1.1740979152242798E-6</v>
      </c>
      <c r="AU2365" s="45">
        <v>1.3449336482637437E-6</v>
      </c>
      <c r="AV2365" s="45">
        <v>1.5167789461980173E-6</v>
      </c>
      <c r="AW2365" s="45">
        <v>1.6886679652121563E-6</v>
      </c>
      <c r="AX2365" s="45">
        <v>1.8597876049784112E-6</v>
      </c>
      <c r="AY2365" s="45">
        <v>2.0296588306295278E-6</v>
      </c>
      <c r="AZ2365" s="45">
        <v>2.1982127641641123E-6</v>
      </c>
      <c r="BA2365" s="45">
        <v>2.3652535689946769E-6</v>
      </c>
      <c r="BB2365" s="45">
        <v>2.5305473053931856E-6</v>
      </c>
      <c r="BC2365" s="45">
        <v>2.6934513211071264E-6</v>
      </c>
      <c r="BD2365" s="45">
        <v>2.8539906991638813E-6</v>
      </c>
      <c r="BE2365" s="45">
        <v>3.0121902593139245E-6</v>
      </c>
      <c r="BF2365" s="45">
        <v>3.1680745607942334E-6</v>
      </c>
    </row>
    <row r="2366" spans="1:58" ht="13.5" thickBot="1" x14ac:dyDescent="0.25">
      <c r="A2366" s="6" t="s">
        <v>1137</v>
      </c>
      <c r="B2366" s="6" t="s">
        <v>1137</v>
      </c>
      <c r="C2366" s="6" t="s">
        <v>7</v>
      </c>
      <c r="D2366" s="6" t="s">
        <v>1137</v>
      </c>
      <c r="E2366" s="6">
        <v>15.924186957367688</v>
      </c>
      <c r="F2366" s="6" t="s">
        <v>7</v>
      </c>
      <c r="G2366" s="21" t="s">
        <v>1305</v>
      </c>
      <c r="H2366" s="21" t="s">
        <v>1296</v>
      </c>
      <c r="I2366" s="21" t="s">
        <v>1160</v>
      </c>
      <c r="J2366" s="21" t="s">
        <v>849</v>
      </c>
      <c r="K2366" s="21" t="s">
        <v>854</v>
      </c>
      <c r="L2366" s="21" t="s">
        <v>982</v>
      </c>
      <c r="M2366" s="3">
        <v>16.355340944928408</v>
      </c>
      <c r="N2366" s="3">
        <v>15.924186957367688</v>
      </c>
      <c r="O2366" s="21" t="s">
        <v>1510</v>
      </c>
      <c r="P2366" s="21" t="s">
        <v>1511</v>
      </c>
      <c r="Q2366" s="46">
        <v>6.4233530886939532E-6</v>
      </c>
      <c r="R2366" s="46">
        <v>7.1054851602682989E-6</v>
      </c>
      <c r="S2366" s="46">
        <v>7.8521010217257225E-6</v>
      </c>
      <c r="T2366" s="46">
        <v>8.5096007527854757E-6</v>
      </c>
      <c r="U2366" s="46">
        <v>9.0479851862250108E-6</v>
      </c>
      <c r="V2366" s="46">
        <v>9.4079388836707094E-6</v>
      </c>
      <c r="W2366" s="46">
        <v>9.5724222851352511E-6</v>
      </c>
      <c r="X2366" s="46">
        <v>9.7247873929157075E-6</v>
      </c>
      <c r="Y2366" s="46">
        <v>9.842413008642016E-6</v>
      </c>
      <c r="Z2366" s="46">
        <v>9.9005773895765717E-6</v>
      </c>
      <c r="AA2366" s="46">
        <v>9.9030963059505799E-6</v>
      </c>
      <c r="AB2366" s="46">
        <v>9.8587698165023593E-6</v>
      </c>
      <c r="AC2366" s="46">
        <v>9.786844540048808E-6</v>
      </c>
      <c r="AD2366" s="46">
        <v>9.7109509735609169E-6</v>
      </c>
      <c r="AE2366" s="46">
        <v>9.6237746119460185E-6</v>
      </c>
      <c r="AF2366" s="46">
        <v>9.5231202069411588E-6</v>
      </c>
      <c r="AG2366" s="46">
        <v>9.385440474871403E-6</v>
      </c>
      <c r="AH2366" s="46">
        <v>9.2492058591752152E-6</v>
      </c>
      <c r="AI2366" s="46">
        <v>9.1144011915969635E-6</v>
      </c>
      <c r="AJ2366" s="46">
        <v>8.9810114630903266E-6</v>
      </c>
      <c r="AK2366" s="46">
        <v>1.8252327961332249E-4</v>
      </c>
      <c r="AL2366" s="45">
        <v>1.8252327961332249E-4</v>
      </c>
      <c r="AM2366" s="45">
        <v>6.4233530886939532E-6</v>
      </c>
      <c r="AN2366" s="45">
        <v>1.3528838248962252E-5</v>
      </c>
      <c r="AO2366" s="45">
        <v>2.1380939270687976E-5</v>
      </c>
      <c r="AP2366" s="45">
        <v>2.9890540023473452E-5</v>
      </c>
      <c r="AQ2366" s="45">
        <v>3.8938525209698464E-5</v>
      </c>
      <c r="AR2366" s="45">
        <v>4.8346464093369177E-5</v>
      </c>
      <c r="AS2366" s="45">
        <v>5.7918886378504432E-5</v>
      </c>
      <c r="AT2366" s="45">
        <v>6.7643673771420143E-5</v>
      </c>
      <c r="AU2366" s="45">
        <v>7.7486086780062164E-5</v>
      </c>
      <c r="AV2366" s="45">
        <v>8.738666416963874E-5</v>
      </c>
      <c r="AW2366" s="45">
        <v>9.7289760475589317E-5</v>
      </c>
      <c r="AX2366" s="45">
        <v>1.0714853029209168E-4</v>
      </c>
      <c r="AY2366" s="45">
        <v>1.1693537483214048E-4</v>
      </c>
      <c r="AZ2366" s="45">
        <v>1.2664632580570141E-4</v>
      </c>
      <c r="BA2366" s="45">
        <v>1.3627010041764742E-4</v>
      </c>
      <c r="BB2366" s="45">
        <v>1.4579322062458858E-4</v>
      </c>
      <c r="BC2366" s="45">
        <v>1.5517866109945999E-4</v>
      </c>
      <c r="BD2366" s="45">
        <v>1.644278669586352E-4</v>
      </c>
      <c r="BE2366" s="45">
        <v>1.7354226815023216E-4</v>
      </c>
      <c r="BF2366" s="45">
        <v>1.8252327961332249E-4</v>
      </c>
    </row>
    <row r="2367" spans="1:58" ht="13.5" thickBot="1" x14ac:dyDescent="0.25">
      <c r="A2367" s="6" t="s">
        <v>1353</v>
      </c>
      <c r="B2367" s="6" t="s">
        <v>1142</v>
      </c>
      <c r="C2367" s="6" t="s">
        <v>7</v>
      </c>
      <c r="D2367" s="6" t="s">
        <v>1353</v>
      </c>
      <c r="E2367" s="6">
        <v>32.299287687879591</v>
      </c>
      <c r="F2367" s="6" t="s">
        <v>7</v>
      </c>
      <c r="G2367" s="21" t="s">
        <v>1305</v>
      </c>
      <c r="H2367" s="21" t="s">
        <v>1296</v>
      </c>
      <c r="I2367" s="21" t="s">
        <v>1160</v>
      </c>
      <c r="J2367" s="21" t="s">
        <v>849</v>
      </c>
      <c r="K2367" s="21" t="s">
        <v>854</v>
      </c>
      <c r="L2367" s="21" t="s">
        <v>983</v>
      </c>
      <c r="M2367" s="3">
        <v>25.320117636280749</v>
      </c>
      <c r="N2367" s="3">
        <v>32.299287687879591</v>
      </c>
      <c r="O2367" s="21" t="s">
        <v>1510</v>
      </c>
      <c r="P2367" s="21" t="s">
        <v>1511</v>
      </c>
      <c r="Q2367" s="46">
        <v>4.3490753985743881E-5</v>
      </c>
      <c r="R2367" s="46">
        <v>4.8109282299693018E-5</v>
      </c>
      <c r="S2367" s="46">
        <v>5.3164412588210485E-5</v>
      </c>
      <c r="T2367" s="46">
        <v>5.7616162111297434E-5</v>
      </c>
      <c r="U2367" s="46">
        <v>6.1261414773133274E-5</v>
      </c>
      <c r="V2367" s="46">
        <v>6.369856208322343E-5</v>
      </c>
      <c r="W2367" s="46">
        <v>6.4812233875674607E-5</v>
      </c>
      <c r="X2367" s="46">
        <v>6.5843856040452513E-5</v>
      </c>
      <c r="Y2367" s="46">
        <v>6.6640266676040773E-5</v>
      </c>
      <c r="Z2367" s="46">
        <v>6.7034081673757501E-5</v>
      </c>
      <c r="AA2367" s="46">
        <v>6.7051136562507957E-5</v>
      </c>
      <c r="AB2367" s="46">
        <v>6.6751014115395822E-5</v>
      </c>
      <c r="AC2367" s="46">
        <v>6.6264027885555221E-5</v>
      </c>
      <c r="AD2367" s="46">
        <v>6.5750173457244999E-5</v>
      </c>
      <c r="AE2367" s="46">
        <v>6.5159926331792838E-5</v>
      </c>
      <c r="AF2367" s="46">
        <v>6.4478423088050449E-5</v>
      </c>
      <c r="AG2367" s="46">
        <v>6.3546231556059433E-5</v>
      </c>
      <c r="AH2367" s="46">
        <v>6.2623824508871849E-5</v>
      </c>
      <c r="AI2367" s="46">
        <v>6.1711099246408041E-5</v>
      </c>
      <c r="AJ2367" s="46">
        <v>6.0807954146550766E-5</v>
      </c>
      <c r="AK2367" s="46">
        <v>1.2358148370056644E-3</v>
      </c>
      <c r="AL2367" s="45">
        <v>1.2358148370056644E-3</v>
      </c>
      <c r="AM2367" s="45">
        <v>4.3490753985743881E-5</v>
      </c>
      <c r="AN2367" s="45">
        <v>9.1600036285436899E-5</v>
      </c>
      <c r="AO2367" s="45">
        <v>1.4476444887364737E-4</v>
      </c>
      <c r="AP2367" s="45">
        <v>2.0238061098494482E-4</v>
      </c>
      <c r="AQ2367" s="45">
        <v>2.6364202575807809E-4</v>
      </c>
      <c r="AR2367" s="45">
        <v>3.2734058784130154E-4</v>
      </c>
      <c r="AS2367" s="45">
        <v>3.9215282171697614E-4</v>
      </c>
      <c r="AT2367" s="45">
        <v>4.5799667775742864E-4</v>
      </c>
      <c r="AU2367" s="45">
        <v>5.2463694443346945E-4</v>
      </c>
      <c r="AV2367" s="45">
        <v>5.9167102610722694E-4</v>
      </c>
      <c r="AW2367" s="45">
        <v>6.5872216266973493E-4</v>
      </c>
      <c r="AX2367" s="45">
        <v>7.2547317678513072E-4</v>
      </c>
      <c r="AY2367" s="45">
        <v>7.9173720467068593E-4</v>
      </c>
      <c r="AZ2367" s="45">
        <v>8.5748737812793097E-4</v>
      </c>
      <c r="BA2367" s="45">
        <v>9.2264730445972378E-4</v>
      </c>
      <c r="BB2367" s="45">
        <v>9.8712572754777413E-4</v>
      </c>
      <c r="BC2367" s="45">
        <v>1.0506719591038337E-3</v>
      </c>
      <c r="BD2367" s="45">
        <v>1.1132957836127056E-3</v>
      </c>
      <c r="BE2367" s="45">
        <v>1.1750068828591136E-3</v>
      </c>
      <c r="BF2367" s="45">
        <v>1.2358148370056644E-3</v>
      </c>
    </row>
    <row r="2368" spans="1:58" ht="13.5" thickBot="1" x14ac:dyDescent="0.25">
      <c r="A2368" s="6" t="s">
        <v>1350</v>
      </c>
      <c r="B2368" s="6" t="s">
        <v>1350</v>
      </c>
      <c r="C2368" s="6" t="s">
        <v>7</v>
      </c>
      <c r="D2368" s="6" t="s">
        <v>1350</v>
      </c>
      <c r="E2368" s="6">
        <v>-44.275761960507232</v>
      </c>
      <c r="F2368" s="6" t="s">
        <v>7</v>
      </c>
      <c r="G2368" s="21" t="s">
        <v>1305</v>
      </c>
      <c r="H2368" s="21" t="s">
        <v>1181</v>
      </c>
      <c r="I2368" s="21" t="s">
        <v>1160</v>
      </c>
      <c r="J2368" s="21" t="s">
        <v>849</v>
      </c>
      <c r="K2368" s="21" t="s">
        <v>850</v>
      </c>
      <c r="L2368" s="21" t="s">
        <v>969</v>
      </c>
      <c r="M2368" s="3">
        <v>-2.1024930749985167</v>
      </c>
      <c r="N2368" s="3">
        <v>-44.275761960507232</v>
      </c>
      <c r="O2368" s="21" t="s">
        <v>1510</v>
      </c>
      <c r="P2368" s="21" t="s">
        <v>1511</v>
      </c>
      <c r="Q2368" s="46">
        <v>6.3084227976372018E-2</v>
      </c>
      <c r="R2368" s="46">
        <v>7.0481753232140842E-2</v>
      </c>
      <c r="S2368" s="46">
        <v>7.6763127491492014E-2</v>
      </c>
      <c r="T2368" s="46">
        <v>8.2045141037800778E-2</v>
      </c>
      <c r="U2368" s="46">
        <v>8.6447282056069455E-2</v>
      </c>
      <c r="V2368" s="46">
        <v>9.0086560999295143E-2</v>
      </c>
      <c r="W2368" s="46">
        <v>9.3070610104527857E-2</v>
      </c>
      <c r="X2368" s="46">
        <v>9.5330093426847257E-2</v>
      </c>
      <c r="Y2368" s="46">
        <v>0.10355890533316039</v>
      </c>
      <c r="Z2368" s="46">
        <v>0.10376978757663022</v>
      </c>
      <c r="AA2368" s="46">
        <v>0.1039093767990547</v>
      </c>
      <c r="AB2368" s="46">
        <v>0.10402213234690226</v>
      </c>
      <c r="AC2368" s="46">
        <v>0.10397144848247945</v>
      </c>
      <c r="AD2368" s="46">
        <v>0.10392476504491135</v>
      </c>
      <c r="AE2368" s="46">
        <v>0.10379977095338301</v>
      </c>
      <c r="AF2368" s="46">
        <v>0.1035844131642104</v>
      </c>
      <c r="AG2368" s="46">
        <v>0.10306533793920002</v>
      </c>
      <c r="AH2368" s="46">
        <v>0.1026666588369877</v>
      </c>
      <c r="AI2368" s="46">
        <v>0.10232466191336384</v>
      </c>
      <c r="AJ2368" s="46">
        <v>0.10196751340250844</v>
      </c>
      <c r="AK2368" s="46">
        <v>0.68997716140100629</v>
      </c>
      <c r="AL2368" s="45">
        <v>0.68997716140100629</v>
      </c>
      <c r="AM2368" s="45">
        <v>6.3084227976372018E-2</v>
      </c>
      <c r="AN2368" s="45">
        <v>0.13356598120851287</v>
      </c>
      <c r="AO2368" s="45">
        <v>0.21032910870000487</v>
      </c>
      <c r="AP2368" s="45">
        <v>0.29237424973780568</v>
      </c>
      <c r="AQ2368" s="45">
        <v>0.37882153179387512</v>
      </c>
      <c r="AR2368" s="45">
        <v>0.46890809279317025</v>
      </c>
      <c r="AS2368" s="45">
        <v>0.56197870289769813</v>
      </c>
      <c r="AT2368" s="45">
        <v>0.65730879632454542</v>
      </c>
      <c r="AU2368" s="45">
        <v>0.68997716140100629</v>
      </c>
      <c r="AV2368" s="45">
        <v>0.68997716140100629</v>
      </c>
      <c r="AW2368" s="45">
        <v>0.68997716140100629</v>
      </c>
      <c r="AX2368" s="45">
        <v>0.68997716140100629</v>
      </c>
      <c r="AY2368" s="45">
        <v>0.68997716140100629</v>
      </c>
      <c r="AZ2368" s="45">
        <v>0.68997716140100629</v>
      </c>
      <c r="BA2368" s="45">
        <v>0.68997716140100629</v>
      </c>
      <c r="BB2368" s="45">
        <v>0.68997716140100629</v>
      </c>
      <c r="BC2368" s="45">
        <v>0.68997716140100629</v>
      </c>
      <c r="BD2368" s="45">
        <v>0.68997716140100629</v>
      </c>
      <c r="BE2368" s="45">
        <v>0.68997716140100629</v>
      </c>
      <c r="BF2368" s="45">
        <v>0.68997716140100629</v>
      </c>
    </row>
    <row r="2369" spans="1:58" ht="13.5" thickBot="1" x14ac:dyDescent="0.25">
      <c r="A2369" s="6" t="s">
        <v>1137</v>
      </c>
      <c r="B2369" s="6" t="s">
        <v>1352</v>
      </c>
      <c r="C2369" s="6" t="s">
        <v>7</v>
      </c>
      <c r="D2369" s="6" t="s">
        <v>1137</v>
      </c>
      <c r="E2369" s="6">
        <v>19.250026383083338</v>
      </c>
      <c r="F2369" s="6" t="s">
        <v>7</v>
      </c>
      <c r="G2369" s="21" t="s">
        <v>1305</v>
      </c>
      <c r="H2369" s="21" t="s">
        <v>1181</v>
      </c>
      <c r="I2369" s="21" t="s">
        <v>1160</v>
      </c>
      <c r="J2369" s="21" t="s">
        <v>849</v>
      </c>
      <c r="K2369" s="21" t="s">
        <v>850</v>
      </c>
      <c r="L2369" s="21" t="s">
        <v>970</v>
      </c>
      <c r="M2369" s="3">
        <v>21.195400736003137</v>
      </c>
      <c r="N2369" s="3">
        <v>19.250026383083338</v>
      </c>
      <c r="O2369" s="21" t="s">
        <v>1510</v>
      </c>
      <c r="P2369" s="21" t="s">
        <v>1511</v>
      </c>
      <c r="Q2369" s="46">
        <v>5.5773392260147978E-2</v>
      </c>
      <c r="R2369" s="46">
        <v>6.2313617782110114E-2</v>
      </c>
      <c r="S2369" s="46">
        <v>6.7867043126885754E-2</v>
      </c>
      <c r="T2369" s="46">
        <v>7.2536923743512047E-2</v>
      </c>
      <c r="U2369" s="46">
        <v>7.6428900322639645E-2</v>
      </c>
      <c r="V2369" s="46">
        <v>7.9646422967454236E-2</v>
      </c>
      <c r="W2369" s="46">
        <v>8.2284650407314863E-2</v>
      </c>
      <c r="X2369" s="46">
        <v>8.4282282044943577E-2</v>
      </c>
      <c r="Y2369" s="46">
        <v>9.1557456347745175E-2</v>
      </c>
      <c r="Z2369" s="46">
        <v>9.1743899432855852E-2</v>
      </c>
      <c r="AA2369" s="46">
        <v>9.1867311650256453E-2</v>
      </c>
      <c r="AB2369" s="46">
        <v>9.196699994955633E-2</v>
      </c>
      <c r="AC2369" s="46">
        <v>9.1922189841825888E-2</v>
      </c>
      <c r="AD2369" s="46">
        <v>9.1880916551194333E-2</v>
      </c>
      <c r="AE2369" s="46">
        <v>9.177040803392085E-2</v>
      </c>
      <c r="AF2369" s="46">
        <v>9.1580008074420655E-2</v>
      </c>
      <c r="AG2369" s="46">
        <v>9.1121088514560591E-2</v>
      </c>
      <c r="AH2369" s="46">
        <v>9.0768612362170459E-2</v>
      </c>
      <c r="AI2369" s="46">
        <v>9.046624948661651E-2</v>
      </c>
      <c r="AJ2369" s="46">
        <v>9.0150490942364728E-2</v>
      </c>
      <c r="AK2369" s="46">
        <v>0.6100156585537545</v>
      </c>
      <c r="AL2369" s="45">
        <v>0.6100156585537545</v>
      </c>
      <c r="AM2369" s="45">
        <v>5.5773392260147978E-2</v>
      </c>
      <c r="AN2369" s="45">
        <v>0.11808701004225809</v>
      </c>
      <c r="AO2369" s="45">
        <v>0.18595405316914385</v>
      </c>
      <c r="AP2369" s="45">
        <v>0.25849097691265588</v>
      </c>
      <c r="AQ2369" s="45">
        <v>0.33491987723529554</v>
      </c>
      <c r="AR2369" s="45">
        <v>0.41456630020274976</v>
      </c>
      <c r="AS2369" s="45">
        <v>0.49685095061006462</v>
      </c>
      <c r="AT2369" s="45">
        <v>0.58113323265500816</v>
      </c>
      <c r="AU2369" s="45">
        <v>0.6100156585537545</v>
      </c>
      <c r="AV2369" s="45">
        <v>0.6100156585537545</v>
      </c>
      <c r="AW2369" s="45">
        <v>0.6100156585537545</v>
      </c>
      <c r="AX2369" s="45">
        <v>0.6100156585537545</v>
      </c>
      <c r="AY2369" s="45">
        <v>0.6100156585537545</v>
      </c>
      <c r="AZ2369" s="45">
        <v>0.6100156585537545</v>
      </c>
      <c r="BA2369" s="45">
        <v>0.6100156585537545</v>
      </c>
      <c r="BB2369" s="45">
        <v>0.6100156585537545</v>
      </c>
      <c r="BC2369" s="45">
        <v>0.6100156585537545</v>
      </c>
      <c r="BD2369" s="45">
        <v>0.6100156585537545</v>
      </c>
      <c r="BE2369" s="45">
        <v>0.6100156585537545</v>
      </c>
      <c r="BF2369" s="45">
        <v>0.6100156585537545</v>
      </c>
    </row>
    <row r="2370" spans="1:58" ht="13.5" thickBot="1" x14ac:dyDescent="0.25">
      <c r="A2370" s="6" t="s">
        <v>1357</v>
      </c>
      <c r="B2370" s="6" t="s">
        <v>1143</v>
      </c>
      <c r="C2370" s="6" t="s">
        <v>7</v>
      </c>
      <c r="D2370" s="6" t="s">
        <v>1357</v>
      </c>
      <c r="E2370" s="6">
        <v>70.491283951062556</v>
      </c>
      <c r="F2370" s="6" t="s">
        <v>7</v>
      </c>
      <c r="G2370" s="21" t="s">
        <v>1305</v>
      </c>
      <c r="H2370" s="21" t="s">
        <v>1181</v>
      </c>
      <c r="I2370" s="21" t="s">
        <v>1160</v>
      </c>
      <c r="J2370" s="21" t="s">
        <v>849</v>
      </c>
      <c r="K2370" s="21" t="s">
        <v>850</v>
      </c>
      <c r="L2370" s="21" t="s">
        <v>971</v>
      </c>
      <c r="M2370" s="3">
        <v>48.212494747123905</v>
      </c>
      <c r="N2370" s="3">
        <v>70.491283951062556</v>
      </c>
      <c r="O2370" s="21" t="s">
        <v>1510</v>
      </c>
      <c r="P2370" s="21" t="s">
        <v>1511</v>
      </c>
      <c r="Q2370" s="46">
        <v>2.212047623948984E-3</v>
      </c>
      <c r="R2370" s="46">
        <v>2.4714417497081987E-3</v>
      </c>
      <c r="S2370" s="46">
        <v>2.691698055463993E-3</v>
      </c>
      <c r="T2370" s="46">
        <v>2.8769117909662311E-3</v>
      </c>
      <c r="U2370" s="46">
        <v>3.0312728078498311E-3</v>
      </c>
      <c r="V2370" s="46">
        <v>3.1588840761095469E-3</v>
      </c>
      <c r="W2370" s="46">
        <v>3.2635197187213497E-3</v>
      </c>
      <c r="X2370" s="46">
        <v>3.3427484716889058E-3</v>
      </c>
      <c r="Y2370" s="46">
        <v>3.6312916529116475E-3</v>
      </c>
      <c r="Z2370" s="46">
        <v>3.6386862360041948E-3</v>
      </c>
      <c r="AA2370" s="46">
        <v>3.6435809302518378E-3</v>
      </c>
      <c r="AB2370" s="46">
        <v>3.6475347020535108E-3</v>
      </c>
      <c r="AC2370" s="46">
        <v>3.6457574730144075E-3</v>
      </c>
      <c r="AD2370" s="46">
        <v>3.6441205188903272E-3</v>
      </c>
      <c r="AE2370" s="46">
        <v>3.6397376027155204E-3</v>
      </c>
      <c r="AF2370" s="46">
        <v>3.6321860846717929E-3</v>
      </c>
      <c r="AG2370" s="46">
        <v>3.6139847187366325E-3</v>
      </c>
      <c r="AH2370" s="46">
        <v>3.6000050412632514E-3</v>
      </c>
      <c r="AI2370" s="46">
        <v>3.5880129236362688E-3</v>
      </c>
      <c r="AJ2370" s="46">
        <v>3.5754895158023724E-3</v>
      </c>
      <c r="AK2370" s="46">
        <v>2.4194040086023029E-2</v>
      </c>
      <c r="AL2370" s="45">
        <v>2.4194040086023029E-2</v>
      </c>
      <c r="AM2370" s="45">
        <v>2.212047623948984E-3</v>
      </c>
      <c r="AN2370" s="45">
        <v>4.6834893736571823E-3</v>
      </c>
      <c r="AO2370" s="45">
        <v>7.3751874291211753E-3</v>
      </c>
      <c r="AP2370" s="45">
        <v>1.0252099220087407E-2</v>
      </c>
      <c r="AQ2370" s="45">
        <v>1.3283372027937237E-2</v>
      </c>
      <c r="AR2370" s="45">
        <v>1.6442256104046784E-2</v>
      </c>
      <c r="AS2370" s="45">
        <v>1.9705775822768133E-2</v>
      </c>
      <c r="AT2370" s="45">
        <v>2.3048524294457039E-2</v>
      </c>
      <c r="AU2370" s="45">
        <v>2.4194040086023029E-2</v>
      </c>
      <c r="AV2370" s="45">
        <v>2.4194040086023029E-2</v>
      </c>
      <c r="AW2370" s="45">
        <v>2.4194040086023029E-2</v>
      </c>
      <c r="AX2370" s="45">
        <v>2.4194040086023029E-2</v>
      </c>
      <c r="AY2370" s="45">
        <v>2.4194040086023029E-2</v>
      </c>
      <c r="AZ2370" s="45">
        <v>2.4194040086023029E-2</v>
      </c>
      <c r="BA2370" s="45">
        <v>2.4194040086023029E-2</v>
      </c>
      <c r="BB2370" s="45">
        <v>2.4194040086023029E-2</v>
      </c>
      <c r="BC2370" s="45">
        <v>2.4194040086023029E-2</v>
      </c>
      <c r="BD2370" s="45">
        <v>2.4194040086023029E-2</v>
      </c>
      <c r="BE2370" s="45">
        <v>2.4194040086023029E-2</v>
      </c>
      <c r="BF2370" s="45">
        <v>2.4194040086023029E-2</v>
      </c>
    </row>
    <row r="2371" spans="1:58" ht="13.5" thickBot="1" x14ac:dyDescent="0.25">
      <c r="A2371" s="6" t="s">
        <v>1350</v>
      </c>
      <c r="B2371" s="6" t="s">
        <v>1350</v>
      </c>
      <c r="C2371" s="6" t="s">
        <v>7</v>
      </c>
      <c r="D2371" s="6" t="s">
        <v>1350</v>
      </c>
      <c r="E2371" s="6">
        <v>-26.45971109474451</v>
      </c>
      <c r="F2371" s="6" t="s">
        <v>7</v>
      </c>
      <c r="G2371" s="21" t="s">
        <v>1305</v>
      </c>
      <c r="H2371" s="21" t="s">
        <v>1181</v>
      </c>
      <c r="I2371" s="21" t="s">
        <v>1160</v>
      </c>
      <c r="J2371" s="21" t="s">
        <v>849</v>
      </c>
      <c r="K2371" s="21" t="s">
        <v>850</v>
      </c>
      <c r="L2371" s="21" t="s">
        <v>972</v>
      </c>
      <c r="M2371" s="3">
        <v>-3.2670622865437688</v>
      </c>
      <c r="N2371" s="3">
        <v>-26.45971109474451</v>
      </c>
      <c r="O2371" s="21" t="s">
        <v>1510</v>
      </c>
      <c r="P2371" s="21" t="s">
        <v>1511</v>
      </c>
      <c r="Q2371" s="46">
        <v>5.9014965228751666E-2</v>
      </c>
      <c r="R2371" s="46">
        <v>6.593531140325859E-2</v>
      </c>
      <c r="S2371" s="46">
        <v>7.1811504160079281E-2</v>
      </c>
      <c r="T2371" s="46">
        <v>7.6752800198289658E-2</v>
      </c>
      <c r="U2371" s="46">
        <v>8.0870980089822825E-2</v>
      </c>
      <c r="V2371" s="46">
        <v>8.4275506501283917E-2</v>
      </c>
      <c r="W2371" s="46">
        <v>8.7067068827324498E-2</v>
      </c>
      <c r="X2371" s="46">
        <v>8.9180803654222388E-2</v>
      </c>
      <c r="Y2371" s="46">
        <v>9.6878814141200142E-2</v>
      </c>
      <c r="Z2371" s="46">
        <v>9.7076093376675526E-2</v>
      </c>
      <c r="AA2371" s="46">
        <v>9.7206678363952762E-2</v>
      </c>
      <c r="AB2371" s="46">
        <v>9.731216058905133E-2</v>
      </c>
      <c r="AC2371" s="46">
        <v>9.7264746099050878E-2</v>
      </c>
      <c r="AD2371" s="46">
        <v>9.722107398744366E-2</v>
      </c>
      <c r="AE2371" s="46">
        <v>9.7104142668761204E-2</v>
      </c>
      <c r="AF2371" s="46">
        <v>9.6902676583695946E-2</v>
      </c>
      <c r="AG2371" s="46">
        <v>9.6417084426388924E-2</v>
      </c>
      <c r="AH2371" s="46">
        <v>9.6044122212072786E-2</v>
      </c>
      <c r="AI2371" s="46">
        <v>9.572418587927721E-2</v>
      </c>
      <c r="AJ2371" s="46">
        <v>9.5390075315896342E-2</v>
      </c>
      <c r="AK2371" s="46">
        <v>0.64547002467818571</v>
      </c>
      <c r="AL2371" s="45">
        <v>0.64547002467818571</v>
      </c>
      <c r="AM2371" s="45">
        <v>5.9014965228751666E-2</v>
      </c>
      <c r="AN2371" s="45">
        <v>0.12495027663201025</v>
      </c>
      <c r="AO2371" s="45">
        <v>0.19676178079208953</v>
      </c>
      <c r="AP2371" s="45">
        <v>0.27351458099037917</v>
      </c>
      <c r="AQ2371" s="45">
        <v>0.35438556108020203</v>
      </c>
      <c r="AR2371" s="45">
        <v>0.43866106758148593</v>
      </c>
      <c r="AS2371" s="45">
        <v>0.52572813640881044</v>
      </c>
      <c r="AT2371" s="45">
        <v>0.61490894006303287</v>
      </c>
      <c r="AU2371" s="45">
        <v>0.64547002467818571</v>
      </c>
      <c r="AV2371" s="45">
        <v>0.64547002467818571</v>
      </c>
      <c r="AW2371" s="45">
        <v>0.64547002467818571</v>
      </c>
      <c r="AX2371" s="45">
        <v>0.64547002467818571</v>
      </c>
      <c r="AY2371" s="45">
        <v>0.64547002467818571</v>
      </c>
      <c r="AZ2371" s="45">
        <v>0.64547002467818571</v>
      </c>
      <c r="BA2371" s="45">
        <v>0.64547002467818571</v>
      </c>
      <c r="BB2371" s="45">
        <v>0.64547002467818571</v>
      </c>
      <c r="BC2371" s="45">
        <v>0.64547002467818571</v>
      </c>
      <c r="BD2371" s="45">
        <v>0.64547002467818571</v>
      </c>
      <c r="BE2371" s="45">
        <v>0.64547002467818571</v>
      </c>
      <c r="BF2371" s="45">
        <v>0.64547002467818571</v>
      </c>
    </row>
    <row r="2372" spans="1:58" ht="13.5" thickBot="1" x14ac:dyDescent="0.25">
      <c r="A2372" s="6" t="s">
        <v>1350</v>
      </c>
      <c r="B2372" s="6" t="s">
        <v>1350</v>
      </c>
      <c r="C2372" s="6" t="s">
        <v>7</v>
      </c>
      <c r="D2372" s="6" t="s">
        <v>1350</v>
      </c>
      <c r="E2372" s="6">
        <v>-15.966931950966805</v>
      </c>
      <c r="F2372" s="6" t="s">
        <v>7</v>
      </c>
      <c r="G2372" s="21" t="s">
        <v>1305</v>
      </c>
      <c r="H2372" s="21" t="s">
        <v>1181</v>
      </c>
      <c r="I2372" s="21" t="s">
        <v>1160</v>
      </c>
      <c r="J2372" s="21" t="s">
        <v>849</v>
      </c>
      <c r="K2372" s="21" t="s">
        <v>850</v>
      </c>
      <c r="L2372" s="21" t="s">
        <v>973</v>
      </c>
      <c r="M2372" s="3">
        <v>-3.9353186617793665</v>
      </c>
      <c r="N2372" s="3">
        <v>-15.966931950966805</v>
      </c>
      <c r="O2372" s="21" t="s">
        <v>1510</v>
      </c>
      <c r="P2372" s="21" t="s">
        <v>1511</v>
      </c>
      <c r="Q2372" s="46">
        <v>1.4723487749639703</v>
      </c>
      <c r="R2372" s="46">
        <v>1.6450026632254815</v>
      </c>
      <c r="S2372" s="46">
        <v>1.7916062437481728</v>
      </c>
      <c r="T2372" s="46">
        <v>1.9148853330502351</v>
      </c>
      <c r="U2372" s="46">
        <v>2.017628715086933</v>
      </c>
      <c r="V2372" s="46">
        <v>2.1025673450059266</v>
      </c>
      <c r="W2372" s="46">
        <v>2.1722132959109182</v>
      </c>
      <c r="X2372" s="46">
        <v>2.2249483076307186</v>
      </c>
      <c r="Y2372" s="46">
        <v>2.4170039373549494</v>
      </c>
      <c r="Z2372" s="46">
        <v>2.4219258048770609</v>
      </c>
      <c r="AA2372" s="46">
        <v>2.4251837352223751</v>
      </c>
      <c r="AB2372" s="46">
        <v>2.4278153833865703</v>
      </c>
      <c r="AC2372" s="46">
        <v>2.4266324518030808</v>
      </c>
      <c r="AD2372" s="46">
        <v>2.4255428878293364</v>
      </c>
      <c r="AE2372" s="46">
        <v>2.4226255992543164</v>
      </c>
      <c r="AF2372" s="46">
        <v>2.4175992751280067</v>
      </c>
      <c r="AG2372" s="46">
        <v>2.4054843646951722</v>
      </c>
      <c r="AH2372" s="46">
        <v>2.3961794289517107</v>
      </c>
      <c r="AI2372" s="46">
        <v>2.3881974219161703</v>
      </c>
      <c r="AJ2372" s="46">
        <v>2.3798617857467761</v>
      </c>
      <c r="AK2372" s="46">
        <v>16.103661104046257</v>
      </c>
      <c r="AL2372" s="45">
        <v>16.103661104046257</v>
      </c>
      <c r="AM2372" s="45">
        <v>1.4723487749639703</v>
      </c>
      <c r="AN2372" s="45">
        <v>3.117351438189452</v>
      </c>
      <c r="AO2372" s="45">
        <v>4.9089576819376246</v>
      </c>
      <c r="AP2372" s="45">
        <v>6.8238430149878599</v>
      </c>
      <c r="AQ2372" s="45">
        <v>8.8414717300747938</v>
      </c>
      <c r="AR2372" s="45">
        <v>10.94403907508072</v>
      </c>
      <c r="AS2372" s="45">
        <v>13.116252370991639</v>
      </c>
      <c r="AT2372" s="45">
        <v>15.341200678622357</v>
      </c>
      <c r="AU2372" s="45">
        <v>16.103661104046257</v>
      </c>
      <c r="AV2372" s="45">
        <v>16.103661104046257</v>
      </c>
      <c r="AW2372" s="45">
        <v>16.103661104046257</v>
      </c>
      <c r="AX2372" s="45">
        <v>16.103661104046257</v>
      </c>
      <c r="AY2372" s="45">
        <v>16.103661104046257</v>
      </c>
      <c r="AZ2372" s="45">
        <v>16.103661104046257</v>
      </c>
      <c r="BA2372" s="45">
        <v>16.103661104046257</v>
      </c>
      <c r="BB2372" s="45">
        <v>16.103661104046257</v>
      </c>
      <c r="BC2372" s="45">
        <v>16.103661104046257</v>
      </c>
      <c r="BD2372" s="45">
        <v>16.103661104046257</v>
      </c>
      <c r="BE2372" s="45">
        <v>16.103661104046257</v>
      </c>
      <c r="BF2372" s="45">
        <v>16.103661104046257</v>
      </c>
    </row>
    <row r="2373" spans="1:58" ht="13.5" thickBot="1" x14ac:dyDescent="0.25">
      <c r="A2373" s="6" t="s">
        <v>1141</v>
      </c>
      <c r="B2373" s="6" t="s">
        <v>1351</v>
      </c>
      <c r="C2373" s="6" t="s">
        <v>7</v>
      </c>
      <c r="D2373" s="6" t="s">
        <v>1141</v>
      </c>
      <c r="E2373" s="6">
        <v>9.8508256475374054</v>
      </c>
      <c r="F2373" s="6" t="s">
        <v>7</v>
      </c>
      <c r="G2373" s="21" t="s">
        <v>1305</v>
      </c>
      <c r="H2373" s="21" t="s">
        <v>1181</v>
      </c>
      <c r="I2373" s="21" t="s">
        <v>1160</v>
      </c>
      <c r="J2373" s="21" t="s">
        <v>849</v>
      </c>
      <c r="K2373" s="21" t="s">
        <v>850</v>
      </c>
      <c r="L2373" s="21" t="s">
        <v>974</v>
      </c>
      <c r="M2373" s="3">
        <v>11.175768216160538</v>
      </c>
      <c r="N2373" s="3">
        <v>9.8508256475374054</v>
      </c>
      <c r="O2373" s="21" t="s">
        <v>1510</v>
      </c>
      <c r="P2373" s="21" t="s">
        <v>1511</v>
      </c>
      <c r="Q2373" s="46">
        <v>0.28032272269454389</v>
      </c>
      <c r="R2373" s="46">
        <v>0.31319455908565358</v>
      </c>
      <c r="S2373" s="46">
        <v>0.34110663776408723</v>
      </c>
      <c r="T2373" s="46">
        <v>0.36457793108268521</v>
      </c>
      <c r="U2373" s="46">
        <v>0.38413939986040574</v>
      </c>
      <c r="V2373" s="46">
        <v>0.40031099480157006</v>
      </c>
      <c r="W2373" s="46">
        <v>0.41357099332523201</v>
      </c>
      <c r="X2373" s="46">
        <v>0.4236112924160399</v>
      </c>
      <c r="Y2373" s="46">
        <v>0.4601770558741099</v>
      </c>
      <c r="Z2373" s="46">
        <v>0.46111413771776094</v>
      </c>
      <c r="AA2373" s="46">
        <v>0.46173442003148762</v>
      </c>
      <c r="AB2373" s="46">
        <v>0.46223546352818184</v>
      </c>
      <c r="AC2373" s="46">
        <v>0.46201024338477287</v>
      </c>
      <c r="AD2373" s="46">
        <v>0.4618027996425948</v>
      </c>
      <c r="AE2373" s="46">
        <v>0.46124737263362731</v>
      </c>
      <c r="AF2373" s="46">
        <v>0.46029040313822561</v>
      </c>
      <c r="AG2373" s="46">
        <v>0.45798382691424938</v>
      </c>
      <c r="AH2373" s="46">
        <v>0.45621224604532856</v>
      </c>
      <c r="AI2373" s="46">
        <v>0.45469253958527173</v>
      </c>
      <c r="AJ2373" s="46">
        <v>0.45310550513655362</v>
      </c>
      <c r="AK2373" s="46">
        <v>3.0660005311220768</v>
      </c>
      <c r="AL2373" s="45">
        <v>3.0660005311220768</v>
      </c>
      <c r="AM2373" s="45">
        <v>0.28032272269454389</v>
      </c>
      <c r="AN2373" s="45">
        <v>0.59351728178019747</v>
      </c>
      <c r="AO2373" s="45">
        <v>0.9346239195442847</v>
      </c>
      <c r="AP2373" s="45">
        <v>1.2992018506269698</v>
      </c>
      <c r="AQ2373" s="45">
        <v>1.6833412504873755</v>
      </c>
      <c r="AR2373" s="45">
        <v>2.0836522452889454</v>
      </c>
      <c r="AS2373" s="45">
        <v>2.4972232386141773</v>
      </c>
      <c r="AT2373" s="45">
        <v>2.9208345310302173</v>
      </c>
      <c r="AU2373" s="45">
        <v>3.0660005311220768</v>
      </c>
      <c r="AV2373" s="45">
        <v>3.0660005311220768</v>
      </c>
      <c r="AW2373" s="45">
        <v>3.0660005311220768</v>
      </c>
      <c r="AX2373" s="45">
        <v>3.0660005311220768</v>
      </c>
      <c r="AY2373" s="45">
        <v>3.0660005311220768</v>
      </c>
      <c r="AZ2373" s="45">
        <v>3.0660005311220768</v>
      </c>
      <c r="BA2373" s="45">
        <v>3.0660005311220768</v>
      </c>
      <c r="BB2373" s="45">
        <v>3.0660005311220768</v>
      </c>
      <c r="BC2373" s="45">
        <v>3.0660005311220768</v>
      </c>
      <c r="BD2373" s="45">
        <v>3.0660005311220768</v>
      </c>
      <c r="BE2373" s="45">
        <v>3.0660005311220768</v>
      </c>
      <c r="BF2373" s="45">
        <v>3.0660005311220768</v>
      </c>
    </row>
    <row r="2374" spans="1:58" ht="13.5" thickBot="1" x14ac:dyDescent="0.25">
      <c r="A2374" s="6" t="s">
        <v>1350</v>
      </c>
      <c r="B2374" s="6" t="s">
        <v>1350</v>
      </c>
      <c r="C2374" s="6" t="s">
        <v>7</v>
      </c>
      <c r="D2374" s="6" t="s">
        <v>1350</v>
      </c>
      <c r="E2374" s="6">
        <v>-17.122116092942083</v>
      </c>
      <c r="F2374" s="6" t="s">
        <v>7</v>
      </c>
      <c r="G2374" s="21" t="s">
        <v>1305</v>
      </c>
      <c r="H2374" s="21" t="s">
        <v>1181</v>
      </c>
      <c r="I2374" s="21" t="s">
        <v>1160</v>
      </c>
      <c r="J2374" s="21" t="s">
        <v>849</v>
      </c>
      <c r="K2374" s="21" t="s">
        <v>850</v>
      </c>
      <c r="L2374" s="21" t="s">
        <v>975</v>
      </c>
      <c r="M2374" s="3">
        <v>-3.0181284415172684</v>
      </c>
      <c r="N2374" s="3">
        <v>-17.122116092942083</v>
      </c>
      <c r="O2374" s="21" t="s">
        <v>1510</v>
      </c>
      <c r="P2374" s="21" t="s">
        <v>1511</v>
      </c>
      <c r="Q2374" s="46">
        <v>3.0863471643591173E-2</v>
      </c>
      <c r="R2374" s="46">
        <v>3.4482653779729616E-2</v>
      </c>
      <c r="S2374" s="46">
        <v>3.7555767655497091E-2</v>
      </c>
      <c r="T2374" s="46">
        <v>4.013995201562947E-2</v>
      </c>
      <c r="U2374" s="46">
        <v>4.2293665532410755E-2</v>
      </c>
      <c r="V2374" s="46">
        <v>4.4074154666864984E-2</v>
      </c>
      <c r="W2374" s="46">
        <v>4.5534077660246614E-2</v>
      </c>
      <c r="X2374" s="46">
        <v>4.6639512436648899E-2</v>
      </c>
      <c r="Y2374" s="46">
        <v>5.0665395150566936E-2</v>
      </c>
      <c r="Z2374" s="46">
        <v>5.0768567660562709E-2</v>
      </c>
      <c r="AA2374" s="46">
        <v>5.0836860610262644E-2</v>
      </c>
      <c r="AB2374" s="46">
        <v>5.0892025391782253E-2</v>
      </c>
      <c r="AC2374" s="46">
        <v>5.086722870229933E-2</v>
      </c>
      <c r="AD2374" s="46">
        <v>5.0844389190779125E-2</v>
      </c>
      <c r="AE2374" s="46">
        <v>5.078323679622268E-2</v>
      </c>
      <c r="AF2374" s="46">
        <v>5.0677874660034761E-2</v>
      </c>
      <c r="AG2374" s="46">
        <v>5.0423921112501463E-2</v>
      </c>
      <c r="AH2374" s="46">
        <v>5.0228870438811184E-2</v>
      </c>
      <c r="AI2374" s="46">
        <v>5.0061551083513477E-2</v>
      </c>
      <c r="AJ2374" s="46">
        <v>4.9886818931105026E-2</v>
      </c>
      <c r="AK2374" s="46">
        <v>0.33756600086477218</v>
      </c>
      <c r="AL2374" s="45">
        <v>0.33756600086477218</v>
      </c>
      <c r="AM2374" s="45">
        <v>3.0863471643591173E-2</v>
      </c>
      <c r="AN2374" s="45">
        <v>6.5346125423320786E-2</v>
      </c>
      <c r="AO2374" s="45">
        <v>0.10290189307881788</v>
      </c>
      <c r="AP2374" s="45">
        <v>0.14304184509444734</v>
      </c>
      <c r="AQ2374" s="45">
        <v>0.1853355106268581</v>
      </c>
      <c r="AR2374" s="45">
        <v>0.22940966529372309</v>
      </c>
      <c r="AS2374" s="45">
        <v>0.27494374295396973</v>
      </c>
      <c r="AT2374" s="45">
        <v>0.32158325539061861</v>
      </c>
      <c r="AU2374" s="45">
        <v>0.33756600086477218</v>
      </c>
      <c r="AV2374" s="45">
        <v>0.33756600086477218</v>
      </c>
      <c r="AW2374" s="45">
        <v>0.33756600086477218</v>
      </c>
      <c r="AX2374" s="45">
        <v>0.33756600086477218</v>
      </c>
      <c r="AY2374" s="45">
        <v>0.33756600086477218</v>
      </c>
      <c r="AZ2374" s="45">
        <v>0.33756600086477218</v>
      </c>
      <c r="BA2374" s="45">
        <v>0.33756600086477218</v>
      </c>
      <c r="BB2374" s="45">
        <v>0.33756600086477218</v>
      </c>
      <c r="BC2374" s="45">
        <v>0.33756600086477218</v>
      </c>
      <c r="BD2374" s="45">
        <v>0.33756600086477218</v>
      </c>
      <c r="BE2374" s="45">
        <v>0.33756600086477218</v>
      </c>
      <c r="BF2374" s="45">
        <v>0.33756600086477218</v>
      </c>
    </row>
    <row r="2375" spans="1:58" ht="13.5" thickBot="1" x14ac:dyDescent="0.25">
      <c r="A2375" s="6" t="s">
        <v>1350</v>
      </c>
      <c r="B2375" s="6" t="s">
        <v>1350</v>
      </c>
      <c r="C2375" s="6" t="s">
        <v>7</v>
      </c>
      <c r="D2375" s="6" t="s">
        <v>1350</v>
      </c>
      <c r="E2375" s="6">
        <v>-11.416266429291504</v>
      </c>
      <c r="F2375" s="6" t="s">
        <v>7</v>
      </c>
      <c r="G2375" s="21" t="s">
        <v>1305</v>
      </c>
      <c r="H2375" s="21" t="s">
        <v>1181</v>
      </c>
      <c r="I2375" s="21" t="s">
        <v>1160</v>
      </c>
      <c r="J2375" s="21" t="s">
        <v>849</v>
      </c>
      <c r="K2375" s="21" t="s">
        <v>850</v>
      </c>
      <c r="L2375" s="21" t="s">
        <v>976</v>
      </c>
      <c r="M2375" s="3">
        <v>-3.7043573412203066</v>
      </c>
      <c r="N2375" s="3">
        <v>-11.416266429291504</v>
      </c>
      <c r="O2375" s="21" t="s">
        <v>1510</v>
      </c>
      <c r="P2375" s="21" t="s">
        <v>1511</v>
      </c>
      <c r="Q2375" s="46">
        <v>4.3177813454029199E-2</v>
      </c>
      <c r="R2375" s="46">
        <v>4.8241027759111751E-2</v>
      </c>
      <c r="S2375" s="46">
        <v>5.2540295812400564E-2</v>
      </c>
      <c r="T2375" s="46">
        <v>5.6155554378291186E-2</v>
      </c>
      <c r="U2375" s="46">
        <v>5.9168586791976702E-2</v>
      </c>
      <c r="V2375" s="46">
        <v>6.1659480512299789E-2</v>
      </c>
      <c r="W2375" s="46">
        <v>6.3701904105906398E-2</v>
      </c>
      <c r="X2375" s="46">
        <v>6.5248400790151123E-2</v>
      </c>
      <c r="Y2375" s="46">
        <v>7.0880586787135338E-2</v>
      </c>
      <c r="Z2375" s="46">
        <v>7.1024924515619842E-2</v>
      </c>
      <c r="AA2375" s="46">
        <v>7.1120465946487382E-2</v>
      </c>
      <c r="AB2375" s="46">
        <v>7.1197641148071728E-2</v>
      </c>
      <c r="AC2375" s="46">
        <v>7.1162950726814667E-2</v>
      </c>
      <c r="AD2375" s="46">
        <v>7.1130998385898911E-2</v>
      </c>
      <c r="AE2375" s="46">
        <v>7.1045446549251448E-2</v>
      </c>
      <c r="AF2375" s="46">
        <v>7.0898045546733832E-2</v>
      </c>
      <c r="AG2375" s="46">
        <v>7.0542766042600027E-2</v>
      </c>
      <c r="AH2375" s="46">
        <v>7.0269891309001159E-2</v>
      </c>
      <c r="AI2375" s="46">
        <v>7.0035812525067825E-2</v>
      </c>
      <c r="AJ2375" s="46">
        <v>6.9791363282019736E-2</v>
      </c>
      <c r="AK2375" s="46">
        <v>0.47225282956100562</v>
      </c>
      <c r="AL2375" s="45">
        <v>0.47225282956100562</v>
      </c>
      <c r="AM2375" s="45">
        <v>4.3177813454029199E-2</v>
      </c>
      <c r="AN2375" s="45">
        <v>9.141884121314095E-2</v>
      </c>
      <c r="AO2375" s="45">
        <v>0.14395913702554153</v>
      </c>
      <c r="AP2375" s="45">
        <v>0.2001146914038327</v>
      </c>
      <c r="AQ2375" s="45">
        <v>0.25928327819580943</v>
      </c>
      <c r="AR2375" s="45">
        <v>0.32094275870810923</v>
      </c>
      <c r="AS2375" s="45">
        <v>0.38464466281401566</v>
      </c>
      <c r="AT2375" s="45">
        <v>0.44989306360416681</v>
      </c>
      <c r="AU2375" s="45">
        <v>0.47225282956100562</v>
      </c>
      <c r="AV2375" s="45">
        <v>0.47225282956100562</v>
      </c>
      <c r="AW2375" s="45">
        <v>0.47225282956100562</v>
      </c>
      <c r="AX2375" s="45">
        <v>0.47225282956100562</v>
      </c>
      <c r="AY2375" s="45">
        <v>0.47225282956100562</v>
      </c>
      <c r="AZ2375" s="45">
        <v>0.47225282956100562</v>
      </c>
      <c r="BA2375" s="45">
        <v>0.47225282956100562</v>
      </c>
      <c r="BB2375" s="45">
        <v>0.47225282956100562</v>
      </c>
      <c r="BC2375" s="45">
        <v>0.47225282956100562</v>
      </c>
      <c r="BD2375" s="45">
        <v>0.47225282956100562</v>
      </c>
      <c r="BE2375" s="45">
        <v>0.47225282956100562</v>
      </c>
      <c r="BF2375" s="45">
        <v>0.47225282956100562</v>
      </c>
    </row>
    <row r="2376" spans="1:58" ht="13.5" thickBot="1" x14ac:dyDescent="0.25">
      <c r="A2376" s="6" t="s">
        <v>1350</v>
      </c>
      <c r="B2376" s="6" t="s">
        <v>1350</v>
      </c>
      <c r="C2376" s="6" t="s">
        <v>7</v>
      </c>
      <c r="D2376" s="6" t="s">
        <v>1350</v>
      </c>
      <c r="E2376" s="6">
        <v>-6.9944278130209367</v>
      </c>
      <c r="F2376" s="6" t="s">
        <v>7</v>
      </c>
      <c r="G2376" s="21" t="s">
        <v>1305</v>
      </c>
      <c r="H2376" s="21" t="s">
        <v>1181</v>
      </c>
      <c r="I2376" s="21" t="s">
        <v>1160</v>
      </c>
      <c r="J2376" s="21" t="s">
        <v>849</v>
      </c>
      <c r="K2376" s="21" t="s">
        <v>850</v>
      </c>
      <c r="L2376" s="21" t="s">
        <v>977</v>
      </c>
      <c r="M2376" s="3">
        <v>1.9509699733674799</v>
      </c>
      <c r="N2376" s="3">
        <v>-6.9944278130209367</v>
      </c>
      <c r="O2376" s="21" t="s">
        <v>1510</v>
      </c>
      <c r="P2376" s="21" t="s">
        <v>1511</v>
      </c>
      <c r="Q2376" s="46">
        <v>1.0914036930192269E-2</v>
      </c>
      <c r="R2376" s="46">
        <v>1.2193863384813083E-2</v>
      </c>
      <c r="S2376" s="46">
        <v>1.3280587481121188E-2</v>
      </c>
      <c r="T2376" s="46">
        <v>1.4194414799920774E-2</v>
      </c>
      <c r="U2376" s="46">
        <v>1.4956017678904941E-2</v>
      </c>
      <c r="V2376" s="46">
        <v>1.5585639789847044E-2</v>
      </c>
      <c r="W2376" s="46">
        <v>1.6101902303960951E-2</v>
      </c>
      <c r="X2376" s="46">
        <v>1.6492809591154581E-2</v>
      </c>
      <c r="Y2376" s="46">
        <v>1.7916454770275186E-2</v>
      </c>
      <c r="Z2376" s="46">
        <v>1.7952938954468003E-2</v>
      </c>
      <c r="AA2376" s="46">
        <v>1.7977088919958081E-2</v>
      </c>
      <c r="AB2376" s="46">
        <v>1.7996596461744167E-2</v>
      </c>
      <c r="AC2376" s="46">
        <v>1.7987827779209403E-2</v>
      </c>
      <c r="AD2376" s="46">
        <v>1.7979751200039133E-2</v>
      </c>
      <c r="AE2376" s="46">
        <v>1.7958126299889656E-2</v>
      </c>
      <c r="AF2376" s="46">
        <v>1.7920867813265792E-2</v>
      </c>
      <c r="AG2376" s="46">
        <v>1.7831063969150698E-2</v>
      </c>
      <c r="AH2376" s="46">
        <v>1.776208954266693E-2</v>
      </c>
      <c r="AI2376" s="46">
        <v>1.7702921551329368E-2</v>
      </c>
      <c r="AJ2376" s="46">
        <v>1.7641132223599164E-2</v>
      </c>
      <c r="AK2376" s="46">
        <v>0.11937114017374226</v>
      </c>
      <c r="AL2376" s="45">
        <v>0.11937114017374226</v>
      </c>
      <c r="AM2376" s="45">
        <v>1.0914036930192269E-2</v>
      </c>
      <c r="AN2376" s="45">
        <v>2.3107900315005352E-2</v>
      </c>
      <c r="AO2376" s="45">
        <v>3.6388487796126537E-2</v>
      </c>
      <c r="AP2376" s="45">
        <v>5.0582902596047308E-2</v>
      </c>
      <c r="AQ2376" s="45">
        <v>6.5538920274952256E-2</v>
      </c>
      <c r="AR2376" s="45">
        <v>8.1124560064799303E-2</v>
      </c>
      <c r="AS2376" s="45">
        <v>9.7226462368760258E-2</v>
      </c>
      <c r="AT2376" s="45">
        <v>0.11371927195991484</v>
      </c>
      <c r="AU2376" s="45">
        <v>0.11937114017374226</v>
      </c>
      <c r="AV2376" s="45">
        <v>0.11937114017374226</v>
      </c>
      <c r="AW2376" s="45">
        <v>0.11937114017374226</v>
      </c>
      <c r="AX2376" s="45">
        <v>0.11937114017374226</v>
      </c>
      <c r="AY2376" s="45">
        <v>0.11937114017374226</v>
      </c>
      <c r="AZ2376" s="45">
        <v>0.11937114017374226</v>
      </c>
      <c r="BA2376" s="45">
        <v>0.11937114017374226</v>
      </c>
      <c r="BB2376" s="45">
        <v>0.11937114017374226</v>
      </c>
      <c r="BC2376" s="45">
        <v>0.11937114017374226</v>
      </c>
      <c r="BD2376" s="45">
        <v>0.11937114017374226</v>
      </c>
      <c r="BE2376" s="45">
        <v>0.11937114017374226</v>
      </c>
      <c r="BF2376" s="45">
        <v>0.11937114017374226</v>
      </c>
    </row>
    <row r="2377" spans="1:58" ht="13.5" thickBot="1" x14ac:dyDescent="0.25">
      <c r="A2377" s="6" t="s">
        <v>1137</v>
      </c>
      <c r="B2377" s="6" t="s">
        <v>1356</v>
      </c>
      <c r="C2377" s="6" t="s">
        <v>7</v>
      </c>
      <c r="D2377" s="6" t="s">
        <v>1137</v>
      </c>
      <c r="E2377" s="6">
        <v>19.969578342814859</v>
      </c>
      <c r="F2377" s="6" t="s">
        <v>7</v>
      </c>
      <c r="G2377" s="21" t="s">
        <v>1305</v>
      </c>
      <c r="H2377" s="21" t="s">
        <v>1181</v>
      </c>
      <c r="I2377" s="21" t="s">
        <v>1160</v>
      </c>
      <c r="J2377" s="21" t="s">
        <v>849</v>
      </c>
      <c r="K2377" s="21" t="s">
        <v>850</v>
      </c>
      <c r="L2377" s="21" t="s">
        <v>978</v>
      </c>
      <c r="M2377" s="3">
        <v>64.466669481953872</v>
      </c>
      <c r="N2377" s="3">
        <v>19.969578342814859</v>
      </c>
      <c r="O2377" s="21" t="s">
        <v>1510</v>
      </c>
      <c r="P2377" s="21" t="s">
        <v>1511</v>
      </c>
      <c r="Q2377" s="46">
        <v>1.1475141858136549E-2</v>
      </c>
      <c r="R2377" s="46">
        <v>1.282076586642099E-2</v>
      </c>
      <c r="S2377" s="46">
        <v>1.3963359871329777E-2</v>
      </c>
      <c r="T2377" s="46">
        <v>1.492416824903068E-2</v>
      </c>
      <c r="U2377" s="46">
        <v>1.572492612916318E-2</v>
      </c>
      <c r="V2377" s="46">
        <v>1.6386917937170807E-2</v>
      </c>
      <c r="W2377" s="46">
        <v>1.692972218305959E-2</v>
      </c>
      <c r="X2377" s="46">
        <v>1.7340726525688938E-2</v>
      </c>
      <c r="Y2377" s="46">
        <v>1.8837563167396491E-2</v>
      </c>
      <c r="Z2377" s="46">
        <v>1.8875923051266112E-2</v>
      </c>
      <c r="AA2377" s="46">
        <v>1.8901314598100735E-2</v>
      </c>
      <c r="AB2377" s="46">
        <v>1.8921825048150584E-2</v>
      </c>
      <c r="AC2377" s="46">
        <v>1.8912605556166182E-2</v>
      </c>
      <c r="AD2377" s="46">
        <v>1.8904113749486386E-2</v>
      </c>
      <c r="AE2377" s="46">
        <v>1.8881377084907506E-2</v>
      </c>
      <c r="AF2377" s="46">
        <v>1.8842203090705088E-2</v>
      </c>
      <c r="AG2377" s="46">
        <v>1.8747782313387036E-2</v>
      </c>
      <c r="AH2377" s="46">
        <v>1.8675261821331952E-2</v>
      </c>
      <c r="AI2377" s="46">
        <v>1.8613051926093166E-2</v>
      </c>
      <c r="AJ2377" s="46">
        <v>1.8548085928125766E-2</v>
      </c>
      <c r="AK2377" s="46">
        <v>0.12550816677849222</v>
      </c>
      <c r="AL2377" s="45">
        <v>0.12550816677849222</v>
      </c>
      <c r="AM2377" s="45">
        <v>1.1475141858136549E-2</v>
      </c>
      <c r="AN2377" s="45">
        <v>2.4295907724557537E-2</v>
      </c>
      <c r="AO2377" s="45">
        <v>3.8259267595887311E-2</v>
      </c>
      <c r="AP2377" s="45">
        <v>5.3183435844917991E-2</v>
      </c>
      <c r="AQ2377" s="45">
        <v>6.8908361974081178E-2</v>
      </c>
      <c r="AR2377" s="45">
        <v>8.5295279911251992E-2</v>
      </c>
      <c r="AS2377" s="45">
        <v>0.10222500209431158</v>
      </c>
      <c r="AT2377" s="45">
        <v>0.11956572862000052</v>
      </c>
      <c r="AU2377" s="45">
        <v>0.12550816677849222</v>
      </c>
      <c r="AV2377" s="45">
        <v>0.12550816677849222</v>
      </c>
      <c r="AW2377" s="45">
        <v>0.12550816677849222</v>
      </c>
      <c r="AX2377" s="45">
        <v>0.12550816677849222</v>
      </c>
      <c r="AY2377" s="45">
        <v>0.12550816677849222</v>
      </c>
      <c r="AZ2377" s="45">
        <v>0.12550816677849222</v>
      </c>
      <c r="BA2377" s="45">
        <v>0.12550816677849222</v>
      </c>
      <c r="BB2377" s="45">
        <v>0.12550816677849222</v>
      </c>
      <c r="BC2377" s="45">
        <v>0.12550816677849222</v>
      </c>
      <c r="BD2377" s="45">
        <v>0.12550816677849222</v>
      </c>
      <c r="BE2377" s="45">
        <v>0.12550816677849222</v>
      </c>
      <c r="BF2377" s="45">
        <v>0.12550816677849222</v>
      </c>
    </row>
    <row r="2378" spans="1:58" ht="13.5" thickBot="1" x14ac:dyDescent="0.25">
      <c r="A2378" s="6" t="s">
        <v>1350</v>
      </c>
      <c r="B2378" s="6" t="s">
        <v>1141</v>
      </c>
      <c r="C2378" s="6" t="s">
        <v>7</v>
      </c>
      <c r="D2378" s="6" t="s">
        <v>1350</v>
      </c>
      <c r="E2378" s="6">
        <v>-15.116662573057846</v>
      </c>
      <c r="F2378" s="6" t="s">
        <v>7</v>
      </c>
      <c r="G2378" s="21" t="s">
        <v>1305</v>
      </c>
      <c r="H2378" s="21" t="s">
        <v>1181</v>
      </c>
      <c r="I2378" s="21" t="s">
        <v>1160</v>
      </c>
      <c r="J2378" s="21" t="s">
        <v>849</v>
      </c>
      <c r="K2378" s="21" t="s">
        <v>850</v>
      </c>
      <c r="L2378" s="21" t="s">
        <v>979</v>
      </c>
      <c r="M2378" s="3">
        <v>9.4959443078403254</v>
      </c>
      <c r="N2378" s="3">
        <v>-15.116662573057846</v>
      </c>
      <c r="O2378" s="21" t="s">
        <v>1510</v>
      </c>
      <c r="P2378" s="21" t="s">
        <v>1511</v>
      </c>
      <c r="Q2378" s="46">
        <v>0.36783536256284566</v>
      </c>
      <c r="R2378" s="46">
        <v>0.41096930383169494</v>
      </c>
      <c r="S2378" s="46">
        <v>0.44759512382186339</v>
      </c>
      <c r="T2378" s="46">
        <v>0.47839381043804996</v>
      </c>
      <c r="U2378" s="46">
        <v>0.50406208267424402</v>
      </c>
      <c r="V2378" s="46">
        <v>0.52528221221359772</v>
      </c>
      <c r="W2378" s="46">
        <v>0.54268178766595532</v>
      </c>
      <c r="X2378" s="46">
        <v>0.55585652077644609</v>
      </c>
      <c r="Y2378" s="46">
        <v>0.60383757892863366</v>
      </c>
      <c r="Z2378" s="46">
        <v>0.60506720397078884</v>
      </c>
      <c r="AA2378" s="46">
        <v>0.60588112931928673</v>
      </c>
      <c r="AB2378" s="46">
        <v>0.60653859124208309</v>
      </c>
      <c r="AC2378" s="46">
        <v>0.60624306067534584</v>
      </c>
      <c r="AD2378" s="46">
        <v>0.60597085604140821</v>
      </c>
      <c r="AE2378" s="46">
        <v>0.60524203287196643</v>
      </c>
      <c r="AF2378" s="46">
        <v>0.60398631154506488</v>
      </c>
      <c r="AG2378" s="46">
        <v>0.60095965607643331</v>
      </c>
      <c r="AH2378" s="46">
        <v>0.59863501366084515</v>
      </c>
      <c r="AI2378" s="46">
        <v>0.59664087714793301</v>
      </c>
      <c r="AJ2378" s="46">
        <v>0.59455839383643905</v>
      </c>
      <c r="AK2378" s="46">
        <v>4.0231608987761778</v>
      </c>
      <c r="AL2378" s="45">
        <v>4.0231608987761778</v>
      </c>
      <c r="AM2378" s="45">
        <v>0.36783536256284566</v>
      </c>
      <c r="AN2378" s="45">
        <v>0.7788046663945406</v>
      </c>
      <c r="AO2378" s="45">
        <v>1.2263997902164041</v>
      </c>
      <c r="AP2378" s="45">
        <v>1.7047936006544542</v>
      </c>
      <c r="AQ2378" s="45">
        <v>2.2088556833286983</v>
      </c>
      <c r="AR2378" s="45">
        <v>2.7341378955422959</v>
      </c>
      <c r="AS2378" s="45">
        <v>3.2768196832082515</v>
      </c>
      <c r="AT2378" s="45">
        <v>3.8326762039846978</v>
      </c>
      <c r="AU2378" s="45">
        <v>4.0231608987761778</v>
      </c>
      <c r="AV2378" s="45">
        <v>4.0231608987761778</v>
      </c>
      <c r="AW2378" s="45">
        <v>4.0231608987761778</v>
      </c>
      <c r="AX2378" s="45">
        <v>4.0231608987761778</v>
      </c>
      <c r="AY2378" s="45">
        <v>4.0231608987761778</v>
      </c>
      <c r="AZ2378" s="45">
        <v>4.0231608987761778</v>
      </c>
      <c r="BA2378" s="45">
        <v>4.0231608987761778</v>
      </c>
      <c r="BB2378" s="45">
        <v>4.0231608987761778</v>
      </c>
      <c r="BC2378" s="45">
        <v>4.0231608987761778</v>
      </c>
      <c r="BD2378" s="45">
        <v>4.0231608987761778</v>
      </c>
      <c r="BE2378" s="45">
        <v>4.0231608987761778</v>
      </c>
      <c r="BF2378" s="45">
        <v>4.0231608987761778</v>
      </c>
    </row>
    <row r="2379" spans="1:58" ht="13.5" thickBot="1" x14ac:dyDescent="0.25">
      <c r="A2379" s="6" t="s">
        <v>1351</v>
      </c>
      <c r="B2379" s="6" t="s">
        <v>1137</v>
      </c>
      <c r="C2379" s="6" t="s">
        <v>7</v>
      </c>
      <c r="D2379" s="6" t="s">
        <v>1351</v>
      </c>
      <c r="E2379" s="6">
        <v>11.474340392308507</v>
      </c>
      <c r="F2379" s="6" t="s">
        <v>7</v>
      </c>
      <c r="G2379" s="21" t="s">
        <v>1305</v>
      </c>
      <c r="H2379" s="21" t="s">
        <v>1181</v>
      </c>
      <c r="I2379" s="21" t="s">
        <v>1160</v>
      </c>
      <c r="J2379" s="21" t="s">
        <v>849</v>
      </c>
      <c r="K2379" s="21" t="s">
        <v>850</v>
      </c>
      <c r="L2379" s="21" t="s">
        <v>980</v>
      </c>
      <c r="M2379" s="3">
        <v>17.165662931719837</v>
      </c>
      <c r="N2379" s="3">
        <v>11.474340392308507</v>
      </c>
      <c r="O2379" s="21" t="s">
        <v>1510</v>
      </c>
      <c r="P2379" s="21" t="s">
        <v>1511</v>
      </c>
      <c r="Q2379" s="46">
        <v>9.4359666813281728E-2</v>
      </c>
      <c r="R2379" s="46">
        <v>0.10542468323289496</v>
      </c>
      <c r="S2379" s="46">
        <v>0.1148201914487345</v>
      </c>
      <c r="T2379" s="46">
        <v>0.12272088317978989</v>
      </c>
      <c r="U2379" s="46">
        <v>0.12930548559268609</v>
      </c>
      <c r="V2379" s="46">
        <v>0.1347490197301251</v>
      </c>
      <c r="W2379" s="46">
        <v>0.13921247895530089</v>
      </c>
      <c r="X2379" s="46">
        <v>0.14259215245378742</v>
      </c>
      <c r="Y2379" s="46">
        <v>0.15490058476177565</v>
      </c>
      <c r="Z2379" s="46">
        <v>0.15521601666716572</v>
      </c>
      <c r="AA2379" s="46">
        <v>0.15542481041706518</v>
      </c>
      <c r="AB2379" s="46">
        <v>0.1555934670887491</v>
      </c>
      <c r="AC2379" s="46">
        <v>0.15551765554736771</v>
      </c>
      <c r="AD2379" s="46">
        <v>0.15544782773531504</v>
      </c>
      <c r="AE2379" s="46">
        <v>0.15526086498394934</v>
      </c>
      <c r="AF2379" s="46">
        <v>0.15493873867942226</v>
      </c>
      <c r="AG2379" s="46">
        <v>0.15416232012197628</v>
      </c>
      <c r="AH2379" s="46">
        <v>0.15356598679973499</v>
      </c>
      <c r="AI2379" s="46">
        <v>0.15305443713352679</v>
      </c>
      <c r="AJ2379" s="46">
        <v>0.15252022413658248</v>
      </c>
      <c r="AK2379" s="46">
        <v>1.0320490104588118</v>
      </c>
      <c r="AL2379" s="45">
        <v>1.0320490104588118</v>
      </c>
      <c r="AM2379" s="45">
        <v>9.4359666813281728E-2</v>
      </c>
      <c r="AN2379" s="45">
        <v>0.19978435004617667</v>
      </c>
      <c r="AO2379" s="45">
        <v>0.31460454149491118</v>
      </c>
      <c r="AP2379" s="45">
        <v>0.43732542467470109</v>
      </c>
      <c r="AQ2379" s="45">
        <v>0.56663091026738721</v>
      </c>
      <c r="AR2379" s="45">
        <v>0.70137992999751231</v>
      </c>
      <c r="AS2379" s="45">
        <v>0.84059240895281317</v>
      </c>
      <c r="AT2379" s="45">
        <v>0.9831845614066006</v>
      </c>
      <c r="AU2379" s="45">
        <v>1.0320490104588118</v>
      </c>
      <c r="AV2379" s="45">
        <v>1.0320490104588118</v>
      </c>
      <c r="AW2379" s="45">
        <v>1.0320490104588118</v>
      </c>
      <c r="AX2379" s="45">
        <v>1.0320490104588118</v>
      </c>
      <c r="AY2379" s="45">
        <v>1.0320490104588118</v>
      </c>
      <c r="AZ2379" s="45">
        <v>1.0320490104588118</v>
      </c>
      <c r="BA2379" s="45">
        <v>1.0320490104588118</v>
      </c>
      <c r="BB2379" s="45">
        <v>1.0320490104588118</v>
      </c>
      <c r="BC2379" s="45">
        <v>1.0320490104588118</v>
      </c>
      <c r="BD2379" s="45">
        <v>1.0320490104588118</v>
      </c>
      <c r="BE2379" s="45">
        <v>1.0320490104588118</v>
      </c>
      <c r="BF2379" s="45">
        <v>1.0320490104588118</v>
      </c>
    </row>
    <row r="2380" spans="1:58" ht="13.5" thickBot="1" x14ac:dyDescent="0.25">
      <c r="A2380" s="6" t="s">
        <v>1359</v>
      </c>
      <c r="B2380" s="6" t="s">
        <v>1359</v>
      </c>
      <c r="C2380" s="6" t="s">
        <v>7</v>
      </c>
      <c r="D2380" s="6" t="s">
        <v>1359</v>
      </c>
      <c r="E2380" s="6">
        <v>214.4910679310648</v>
      </c>
      <c r="F2380" s="6" t="s">
        <v>7</v>
      </c>
      <c r="G2380" s="21" t="s">
        <v>1305</v>
      </c>
      <c r="H2380" s="21" t="s">
        <v>1181</v>
      </c>
      <c r="I2380" s="21" t="s">
        <v>1160</v>
      </c>
      <c r="J2380" s="21" t="s">
        <v>849</v>
      </c>
      <c r="K2380" s="21" t="s">
        <v>850</v>
      </c>
      <c r="L2380" s="21" t="s">
        <v>981</v>
      </c>
      <c r="M2380" s="3">
        <v>158.82923553325011</v>
      </c>
      <c r="N2380" s="3">
        <v>214.4910679310648</v>
      </c>
      <c r="O2380" s="21" t="s">
        <v>1510</v>
      </c>
      <c r="P2380" s="21" t="s">
        <v>1511</v>
      </c>
      <c r="Q2380" s="46">
        <v>1.2876081823112452E-4</v>
      </c>
      <c r="R2380" s="46">
        <v>1.4385986018460554E-4</v>
      </c>
      <c r="S2380" s="46">
        <v>1.5668073340751172E-4</v>
      </c>
      <c r="T2380" s="46">
        <v>1.6746181780764635E-4</v>
      </c>
      <c r="U2380" s="46">
        <v>1.764469999627387E-4</v>
      </c>
      <c r="V2380" s="46">
        <v>1.8387510916741264E-4</v>
      </c>
      <c r="W2380" s="46">
        <v>1.8996583289911193E-4</v>
      </c>
      <c r="X2380" s="46">
        <v>1.9457764999974116E-4</v>
      </c>
      <c r="Y2380" s="46">
        <v>2.1137342587138617E-4</v>
      </c>
      <c r="Z2380" s="46">
        <v>2.1180385628308525E-4</v>
      </c>
      <c r="AA2380" s="46">
        <v>2.1208877096100365E-4</v>
      </c>
      <c r="AB2380" s="46">
        <v>2.1231891559567192E-4</v>
      </c>
      <c r="AC2380" s="46">
        <v>2.1221546508096265E-4</v>
      </c>
      <c r="AD2380" s="46">
        <v>2.1212017981217304E-4</v>
      </c>
      <c r="AE2380" s="46">
        <v>2.1186505516350069E-4</v>
      </c>
      <c r="AF2380" s="46">
        <v>2.1142548974380977E-4</v>
      </c>
      <c r="AG2380" s="46">
        <v>2.1036600858917188E-4</v>
      </c>
      <c r="AH2380" s="46">
        <v>2.0955226719834849E-4</v>
      </c>
      <c r="AI2380" s="46">
        <v>2.0885421944329271E-4</v>
      </c>
      <c r="AJ2380" s="46">
        <v>2.0812524587948857E-4</v>
      </c>
      <c r="AK2380" s="46">
        <v>1.4083080147395592E-3</v>
      </c>
      <c r="AL2380" s="45">
        <v>1.4083080147395592E-3</v>
      </c>
      <c r="AM2380" s="45">
        <v>1.2876081823112452E-4</v>
      </c>
      <c r="AN2380" s="45">
        <v>2.7262067841573006E-4</v>
      </c>
      <c r="AO2380" s="45">
        <v>4.2930141182324178E-4</v>
      </c>
      <c r="AP2380" s="45">
        <v>5.9676322963088814E-4</v>
      </c>
      <c r="AQ2380" s="45">
        <v>7.7321022959362686E-4</v>
      </c>
      <c r="AR2380" s="45">
        <v>9.570853387610395E-4</v>
      </c>
      <c r="AS2380" s="45">
        <v>1.1470511716601514E-3</v>
      </c>
      <c r="AT2380" s="45">
        <v>1.3416288216598926E-3</v>
      </c>
      <c r="AU2380" s="45">
        <v>1.4083080147395592E-3</v>
      </c>
      <c r="AV2380" s="45">
        <v>1.4083080147395592E-3</v>
      </c>
      <c r="AW2380" s="45">
        <v>1.4083080147395592E-3</v>
      </c>
      <c r="AX2380" s="45">
        <v>1.4083080147395592E-3</v>
      </c>
      <c r="AY2380" s="45">
        <v>1.4083080147395592E-3</v>
      </c>
      <c r="AZ2380" s="45">
        <v>1.4083080147395592E-3</v>
      </c>
      <c r="BA2380" s="45">
        <v>1.4083080147395592E-3</v>
      </c>
      <c r="BB2380" s="45">
        <v>1.4083080147395592E-3</v>
      </c>
      <c r="BC2380" s="45">
        <v>1.4083080147395592E-3</v>
      </c>
      <c r="BD2380" s="45">
        <v>1.4083080147395592E-3</v>
      </c>
      <c r="BE2380" s="45">
        <v>1.4083080147395592E-3</v>
      </c>
      <c r="BF2380" s="45">
        <v>1.4083080147395592E-3</v>
      </c>
    </row>
    <row r="2381" spans="1:58" ht="13.5" thickBot="1" x14ac:dyDescent="0.25">
      <c r="A2381" s="6" t="s">
        <v>1137</v>
      </c>
      <c r="B2381" s="6" t="s">
        <v>1137</v>
      </c>
      <c r="C2381" s="6" t="s">
        <v>7</v>
      </c>
      <c r="D2381" s="6" t="s">
        <v>1137</v>
      </c>
      <c r="E2381" s="6">
        <v>15.924186957367688</v>
      </c>
      <c r="F2381" s="6" t="s">
        <v>7</v>
      </c>
      <c r="G2381" s="21" t="s">
        <v>1305</v>
      </c>
      <c r="H2381" s="21" t="s">
        <v>1181</v>
      </c>
      <c r="I2381" s="21" t="s">
        <v>1160</v>
      </c>
      <c r="J2381" s="21" t="s">
        <v>849</v>
      </c>
      <c r="K2381" s="21" t="s">
        <v>850</v>
      </c>
      <c r="L2381" s="21" t="s">
        <v>982</v>
      </c>
      <c r="M2381" s="3">
        <v>16.355340944928408</v>
      </c>
      <c r="N2381" s="3">
        <v>15.924186957367688</v>
      </c>
      <c r="O2381" s="21" t="s">
        <v>1510</v>
      </c>
      <c r="P2381" s="21" t="s">
        <v>1511</v>
      </c>
      <c r="Q2381" s="46">
        <v>7.4183376616451359E-3</v>
      </c>
      <c r="R2381" s="46">
        <v>8.2882435314355178E-3</v>
      </c>
      <c r="S2381" s="46">
        <v>9.0268965470908097E-3</v>
      </c>
      <c r="T2381" s="46">
        <v>9.6480305654793406E-3</v>
      </c>
      <c r="U2381" s="46">
        <v>1.0165696700981969E-2</v>
      </c>
      <c r="V2381" s="46">
        <v>1.0593654701131786E-2</v>
      </c>
      <c r="W2381" s="46">
        <v>1.0944561489906905E-2</v>
      </c>
      <c r="X2381" s="46">
        <v>1.1210263564157524E-2</v>
      </c>
      <c r="Y2381" s="46">
        <v>1.2177923900716779E-2</v>
      </c>
      <c r="Z2381" s="46">
        <v>1.2202722423883143E-2</v>
      </c>
      <c r="AA2381" s="46">
        <v>1.2219137303149941E-2</v>
      </c>
      <c r="AB2381" s="46">
        <v>1.2232396698627844E-2</v>
      </c>
      <c r="AC2381" s="46">
        <v>1.2226436571471717E-2</v>
      </c>
      <c r="AD2381" s="46">
        <v>1.2220946871205967E-2</v>
      </c>
      <c r="AE2381" s="46">
        <v>1.2206248294296777E-2</v>
      </c>
      <c r="AF2381" s="46">
        <v>1.2180923473031683E-2</v>
      </c>
      <c r="AG2381" s="46">
        <v>1.2119883250864525E-2</v>
      </c>
      <c r="AH2381" s="46">
        <v>1.2073000911273075E-2</v>
      </c>
      <c r="AI2381" s="46">
        <v>1.2032784065635588E-2</v>
      </c>
      <c r="AJ2381" s="46">
        <v>1.1990785481617545E-2</v>
      </c>
      <c r="AK2381" s="46">
        <v>8.1137294158742795E-2</v>
      </c>
      <c r="AL2381" s="45">
        <v>8.1137294158742795E-2</v>
      </c>
      <c r="AM2381" s="45">
        <v>7.4183376616451359E-3</v>
      </c>
      <c r="AN2381" s="45">
        <v>1.5706581193080653E-2</v>
      </c>
      <c r="AO2381" s="45">
        <v>2.4733477740171463E-2</v>
      </c>
      <c r="AP2381" s="45">
        <v>3.4381508305650801E-2</v>
      </c>
      <c r="AQ2381" s="45">
        <v>4.454720500663277E-2</v>
      </c>
      <c r="AR2381" s="45">
        <v>5.5140859707764556E-2</v>
      </c>
      <c r="AS2381" s="45">
        <v>6.6085421197671468E-2</v>
      </c>
      <c r="AT2381" s="45">
        <v>7.7295684761828992E-2</v>
      </c>
      <c r="AU2381" s="45">
        <v>8.1137294158742795E-2</v>
      </c>
      <c r="AV2381" s="45">
        <v>8.1137294158742795E-2</v>
      </c>
      <c r="AW2381" s="45">
        <v>8.1137294158742795E-2</v>
      </c>
      <c r="AX2381" s="45">
        <v>8.1137294158742795E-2</v>
      </c>
      <c r="AY2381" s="45">
        <v>8.1137294158742795E-2</v>
      </c>
      <c r="AZ2381" s="45">
        <v>8.1137294158742795E-2</v>
      </c>
      <c r="BA2381" s="45">
        <v>8.1137294158742795E-2</v>
      </c>
      <c r="BB2381" s="45">
        <v>8.1137294158742795E-2</v>
      </c>
      <c r="BC2381" s="45">
        <v>8.1137294158742795E-2</v>
      </c>
      <c r="BD2381" s="45">
        <v>8.1137294158742795E-2</v>
      </c>
      <c r="BE2381" s="45">
        <v>8.1137294158742795E-2</v>
      </c>
      <c r="BF2381" s="45">
        <v>8.1137294158742795E-2</v>
      </c>
    </row>
    <row r="2382" spans="1:58" ht="13.5" thickBot="1" x14ac:dyDescent="0.25">
      <c r="A2382" s="6" t="s">
        <v>1353</v>
      </c>
      <c r="B2382" s="6" t="s">
        <v>1142</v>
      </c>
      <c r="C2382" s="6" t="s">
        <v>7</v>
      </c>
      <c r="D2382" s="6" t="s">
        <v>1353</v>
      </c>
      <c r="E2382" s="6">
        <v>32.299287687879591</v>
      </c>
      <c r="F2382" s="6" t="s">
        <v>7</v>
      </c>
      <c r="G2382" s="21" t="s">
        <v>1305</v>
      </c>
      <c r="H2382" s="21" t="s">
        <v>1181</v>
      </c>
      <c r="I2382" s="21" t="s">
        <v>1160</v>
      </c>
      <c r="J2382" s="21" t="s">
        <v>849</v>
      </c>
      <c r="K2382" s="21" t="s">
        <v>850</v>
      </c>
      <c r="L2382" s="21" t="s">
        <v>983</v>
      </c>
      <c r="M2382" s="3">
        <v>25.320117636280749</v>
      </c>
      <c r="N2382" s="3">
        <v>32.299287687879591</v>
      </c>
      <c r="O2382" s="21" t="s">
        <v>1510</v>
      </c>
      <c r="P2382" s="21" t="s">
        <v>1511</v>
      </c>
      <c r="Q2382" s="46">
        <v>5.0227520388636551E-2</v>
      </c>
      <c r="R2382" s="46">
        <v>5.6117413354414739E-2</v>
      </c>
      <c r="S2382" s="46">
        <v>6.111862940794853E-2</v>
      </c>
      <c r="T2382" s="46">
        <v>6.5324156710107911E-2</v>
      </c>
      <c r="U2382" s="46">
        <v>6.8829131484968539E-2</v>
      </c>
      <c r="V2382" s="46">
        <v>7.172671719195807E-2</v>
      </c>
      <c r="W2382" s="46">
        <v>7.4102610376065928E-2</v>
      </c>
      <c r="X2382" s="46">
        <v>7.5901605913937756E-2</v>
      </c>
      <c r="Y2382" s="46">
        <v>8.2453367440660452E-2</v>
      </c>
      <c r="Z2382" s="46">
        <v>8.2621271408470753E-2</v>
      </c>
      <c r="AA2382" s="46">
        <v>8.2732412033318936E-2</v>
      </c>
      <c r="AB2382" s="46">
        <v>8.2822187746839068E-2</v>
      </c>
      <c r="AC2382" s="46">
        <v>8.2781833368013605E-2</v>
      </c>
      <c r="AD2382" s="46">
        <v>8.2744664120049716E-2</v>
      </c>
      <c r="AE2382" s="46">
        <v>8.2645144105585086E-2</v>
      </c>
      <c r="AF2382" s="46">
        <v>8.247367671835526E-2</v>
      </c>
      <c r="AG2382" s="46">
        <v>8.2060390192011293E-2</v>
      </c>
      <c r="AH2382" s="46">
        <v>8.1742962787773377E-2</v>
      </c>
      <c r="AI2382" s="46">
        <v>8.1470665606604695E-2</v>
      </c>
      <c r="AJ2382" s="46">
        <v>8.1186304765770129E-2</v>
      </c>
      <c r="AK2382" s="46">
        <v>0.5493582636050145</v>
      </c>
      <c r="AL2382" s="45">
        <v>0.5493582636050145</v>
      </c>
      <c r="AM2382" s="45">
        <v>5.0227520388636551E-2</v>
      </c>
      <c r="AN2382" s="45">
        <v>0.10634493374305129</v>
      </c>
      <c r="AO2382" s="45">
        <v>0.16746356315099981</v>
      </c>
      <c r="AP2382" s="45">
        <v>0.23278771986110772</v>
      </c>
      <c r="AQ2382" s="45">
        <v>0.30161685134607624</v>
      </c>
      <c r="AR2382" s="45">
        <v>0.3733435685380343</v>
      </c>
      <c r="AS2382" s="45">
        <v>0.44744617891410021</v>
      </c>
      <c r="AT2382" s="45">
        <v>0.52334778482803801</v>
      </c>
      <c r="AU2382" s="45">
        <v>0.5493582636050145</v>
      </c>
      <c r="AV2382" s="45">
        <v>0.5493582636050145</v>
      </c>
      <c r="AW2382" s="45">
        <v>0.5493582636050145</v>
      </c>
      <c r="AX2382" s="45">
        <v>0.5493582636050145</v>
      </c>
      <c r="AY2382" s="45">
        <v>0.5493582636050145</v>
      </c>
      <c r="AZ2382" s="45">
        <v>0.5493582636050145</v>
      </c>
      <c r="BA2382" s="45">
        <v>0.5493582636050145</v>
      </c>
      <c r="BB2382" s="45">
        <v>0.5493582636050145</v>
      </c>
      <c r="BC2382" s="45">
        <v>0.5493582636050145</v>
      </c>
      <c r="BD2382" s="45">
        <v>0.5493582636050145</v>
      </c>
      <c r="BE2382" s="45">
        <v>0.5493582636050145</v>
      </c>
      <c r="BF2382" s="45">
        <v>0.5493582636050145</v>
      </c>
    </row>
    <row r="2383" spans="1:58" ht="13.5" thickBot="1" x14ac:dyDescent="0.25">
      <c r="A2383" s="6" t="s">
        <v>1350</v>
      </c>
      <c r="B2383" s="6" t="s">
        <v>1350</v>
      </c>
      <c r="C2383" s="6" t="s">
        <v>7</v>
      </c>
      <c r="D2383" s="6" t="s">
        <v>1350</v>
      </c>
      <c r="E2383" s="6">
        <v>-44.275761960507232</v>
      </c>
      <c r="F2383" s="6" t="s">
        <v>7</v>
      </c>
      <c r="G2383" s="21" t="s">
        <v>1305</v>
      </c>
      <c r="H2383" s="21" t="s">
        <v>1181</v>
      </c>
      <c r="I2383" s="21" t="s">
        <v>1160</v>
      </c>
      <c r="J2383" s="21" t="s">
        <v>849</v>
      </c>
      <c r="K2383" s="21" t="s">
        <v>852</v>
      </c>
      <c r="L2383" s="21" t="s">
        <v>969</v>
      </c>
      <c r="M2383" s="3">
        <v>-2.1024930749985167</v>
      </c>
      <c r="N2383" s="3">
        <v>-44.275761960507232</v>
      </c>
      <c r="O2383" s="21" t="s">
        <v>1510</v>
      </c>
      <c r="P2383" s="21" t="s">
        <v>1511</v>
      </c>
      <c r="Q2383" s="46">
        <v>5.9911561807976764E-3</v>
      </c>
      <c r="R2383" s="46">
        <v>6.698102742898576E-3</v>
      </c>
      <c r="S2383" s="46">
        <v>7.2984618303387734E-3</v>
      </c>
      <c r="T2383" s="46">
        <v>7.8034638318012434E-3</v>
      </c>
      <c r="U2383" s="46">
        <v>8.2244671124262377E-3</v>
      </c>
      <c r="V2383" s="46">
        <v>8.572646543805882E-3</v>
      </c>
      <c r="W2383" s="46">
        <v>8.8580999022840994E-3</v>
      </c>
      <c r="X2383" s="46">
        <v>9.0744396345689843E-3</v>
      </c>
      <c r="Y2383" s="46">
        <v>1.0083465166457008E-2</v>
      </c>
      <c r="Z2383" s="46">
        <v>1.0096089683167615E-2</v>
      </c>
      <c r="AA2383" s="46">
        <v>1.0102706306394645E-2</v>
      </c>
      <c r="AB2383" s="46">
        <v>1.0119846915402932E-2</v>
      </c>
      <c r="AC2383" s="46">
        <v>1.0119686259806363E-2</v>
      </c>
      <c r="AD2383" s="46">
        <v>1.0116545022499288E-2</v>
      </c>
      <c r="AE2383" s="46">
        <v>1.0089014265164144E-2</v>
      </c>
      <c r="AF2383" s="46">
        <v>1.0065070519640576E-2</v>
      </c>
      <c r="AG2383" s="46">
        <v>1.0016493852870411E-2</v>
      </c>
      <c r="AH2383" s="46">
        <v>9.9708335951352312E-3</v>
      </c>
      <c r="AI2383" s="46">
        <v>9.927053912710971E-3</v>
      </c>
      <c r="AJ2383" s="46">
        <v>9.8806911540539472E-3</v>
      </c>
      <c r="AK2383" s="46">
        <v>6.7750439720876687E-2</v>
      </c>
      <c r="AL2383" s="45">
        <v>6.7750439720876687E-2</v>
      </c>
      <c r="AM2383" s="45">
        <v>5.9911561807976764E-3</v>
      </c>
      <c r="AN2383" s="45">
        <v>1.2689258923696253E-2</v>
      </c>
      <c r="AO2383" s="45">
        <v>1.9987720754035026E-2</v>
      </c>
      <c r="AP2383" s="45">
        <v>2.7791184585836268E-2</v>
      </c>
      <c r="AQ2383" s="45">
        <v>3.6015651698262506E-2</v>
      </c>
      <c r="AR2383" s="45">
        <v>4.4588298242068392E-2</v>
      </c>
      <c r="AS2383" s="45">
        <v>5.3446398144352494E-2</v>
      </c>
      <c r="AT2383" s="45">
        <v>6.2520837778921479E-2</v>
      </c>
      <c r="AU2383" s="45">
        <v>6.7750439720876687E-2</v>
      </c>
      <c r="AV2383" s="45">
        <v>6.7750439720876687E-2</v>
      </c>
      <c r="AW2383" s="45">
        <v>6.7750439720876687E-2</v>
      </c>
      <c r="AX2383" s="45">
        <v>6.7750439720876687E-2</v>
      </c>
      <c r="AY2383" s="45">
        <v>6.7750439720876687E-2</v>
      </c>
      <c r="AZ2383" s="45">
        <v>6.7750439720876687E-2</v>
      </c>
      <c r="BA2383" s="45">
        <v>6.7750439720876687E-2</v>
      </c>
      <c r="BB2383" s="45">
        <v>6.7750439720876687E-2</v>
      </c>
      <c r="BC2383" s="45">
        <v>6.7750439720876687E-2</v>
      </c>
      <c r="BD2383" s="45">
        <v>6.7750439720876687E-2</v>
      </c>
      <c r="BE2383" s="45">
        <v>6.7750439720876687E-2</v>
      </c>
      <c r="BF2383" s="45">
        <v>6.7750439720876687E-2</v>
      </c>
    </row>
    <row r="2384" spans="1:58" ht="13.5" thickBot="1" x14ac:dyDescent="0.25">
      <c r="A2384" s="6" t="s">
        <v>1137</v>
      </c>
      <c r="B2384" s="6" t="s">
        <v>1352</v>
      </c>
      <c r="C2384" s="6" t="s">
        <v>7</v>
      </c>
      <c r="D2384" s="6" t="s">
        <v>1137</v>
      </c>
      <c r="E2384" s="6">
        <v>19.250026383083338</v>
      </c>
      <c r="F2384" s="6" t="s">
        <v>7</v>
      </c>
      <c r="G2384" s="21" t="s">
        <v>1305</v>
      </c>
      <c r="H2384" s="21" t="s">
        <v>1181</v>
      </c>
      <c r="I2384" s="21" t="s">
        <v>1160</v>
      </c>
      <c r="J2384" s="21" t="s">
        <v>849</v>
      </c>
      <c r="K2384" s="21" t="s">
        <v>852</v>
      </c>
      <c r="L2384" s="21" t="s">
        <v>970</v>
      </c>
      <c r="M2384" s="3">
        <v>21.195400736003137</v>
      </c>
      <c r="N2384" s="3">
        <v>19.250026383083338</v>
      </c>
      <c r="O2384" s="21" t="s">
        <v>1510</v>
      </c>
      <c r="P2384" s="21" t="s">
        <v>1511</v>
      </c>
      <c r="Q2384" s="46">
        <v>5.2968406602137141E-3</v>
      </c>
      <c r="R2384" s="46">
        <v>5.9218591344000742E-3</v>
      </c>
      <c r="S2384" s="46">
        <v>6.4526425640282822E-3</v>
      </c>
      <c r="T2384" s="46">
        <v>6.899119847229334E-3</v>
      </c>
      <c r="U2384" s="46">
        <v>7.2713330273906519E-3</v>
      </c>
      <c r="V2384" s="46">
        <v>7.579161919432028E-3</v>
      </c>
      <c r="W2384" s="46">
        <v>7.8315340676708093E-3</v>
      </c>
      <c r="X2384" s="46">
        <v>8.0228021728253919E-3</v>
      </c>
      <c r="Y2384" s="46">
        <v>8.9148916632693972E-3</v>
      </c>
      <c r="Z2384" s="46">
        <v>8.9260531238306521E-3</v>
      </c>
      <c r="AA2384" s="46">
        <v>8.9319029461161336E-3</v>
      </c>
      <c r="AB2384" s="46">
        <v>8.9470571287139661E-3</v>
      </c>
      <c r="AC2384" s="46">
        <v>8.9469150915060386E-3</v>
      </c>
      <c r="AD2384" s="46">
        <v>8.9441378924163453E-3</v>
      </c>
      <c r="AE2384" s="46">
        <v>8.9197976765283613E-3</v>
      </c>
      <c r="AF2384" s="46">
        <v>8.8986287733951817E-3</v>
      </c>
      <c r="AG2384" s="46">
        <v>8.8556816600298943E-3</v>
      </c>
      <c r="AH2384" s="46">
        <v>8.8153129728468244E-3</v>
      </c>
      <c r="AI2384" s="46">
        <v>8.7766069209666685E-3</v>
      </c>
      <c r="AJ2384" s="46">
        <v>8.7356171457440984E-3</v>
      </c>
      <c r="AK2384" s="46">
        <v>5.9898836390060203E-2</v>
      </c>
      <c r="AL2384" s="45">
        <v>5.9898836390060203E-2</v>
      </c>
      <c r="AM2384" s="45">
        <v>5.2968406602137141E-3</v>
      </c>
      <c r="AN2384" s="45">
        <v>1.1218699794613788E-2</v>
      </c>
      <c r="AO2384" s="45">
        <v>1.7671342358642071E-2</v>
      </c>
      <c r="AP2384" s="45">
        <v>2.4570462205871405E-2</v>
      </c>
      <c r="AQ2384" s="45">
        <v>3.1841795233262055E-2</v>
      </c>
      <c r="AR2384" s="45">
        <v>3.9420957152694086E-2</v>
      </c>
      <c r="AS2384" s="45">
        <v>4.7252491220364894E-2</v>
      </c>
      <c r="AT2384" s="45">
        <v>5.5275293393190289E-2</v>
      </c>
      <c r="AU2384" s="45">
        <v>5.9898836390060203E-2</v>
      </c>
      <c r="AV2384" s="45">
        <v>5.9898836390060203E-2</v>
      </c>
      <c r="AW2384" s="45">
        <v>5.9898836390060203E-2</v>
      </c>
      <c r="AX2384" s="45">
        <v>5.9898836390060203E-2</v>
      </c>
      <c r="AY2384" s="45">
        <v>5.9898836390060203E-2</v>
      </c>
      <c r="AZ2384" s="45">
        <v>5.9898836390060203E-2</v>
      </c>
      <c r="BA2384" s="45">
        <v>5.9898836390060203E-2</v>
      </c>
      <c r="BB2384" s="45">
        <v>5.9898836390060203E-2</v>
      </c>
      <c r="BC2384" s="45">
        <v>5.9898836390060203E-2</v>
      </c>
      <c r="BD2384" s="45">
        <v>5.9898836390060203E-2</v>
      </c>
      <c r="BE2384" s="45">
        <v>5.9898836390060203E-2</v>
      </c>
      <c r="BF2384" s="45">
        <v>5.9898836390060203E-2</v>
      </c>
    </row>
    <row r="2385" spans="1:58" ht="13.5" thickBot="1" x14ac:dyDescent="0.25">
      <c r="A2385" s="6" t="s">
        <v>1357</v>
      </c>
      <c r="B2385" s="6" t="s">
        <v>1143</v>
      </c>
      <c r="C2385" s="6" t="s">
        <v>7</v>
      </c>
      <c r="D2385" s="6" t="s">
        <v>1357</v>
      </c>
      <c r="E2385" s="6">
        <v>70.491283951062556</v>
      </c>
      <c r="F2385" s="6" t="s">
        <v>7</v>
      </c>
      <c r="G2385" s="21" t="s">
        <v>1305</v>
      </c>
      <c r="H2385" s="21" t="s">
        <v>1181</v>
      </c>
      <c r="I2385" s="21" t="s">
        <v>1160</v>
      </c>
      <c r="J2385" s="21" t="s">
        <v>849</v>
      </c>
      <c r="K2385" s="21" t="s">
        <v>852</v>
      </c>
      <c r="L2385" s="21" t="s">
        <v>971</v>
      </c>
      <c r="M2385" s="3">
        <v>48.212494747123905</v>
      </c>
      <c r="N2385" s="3">
        <v>70.491283951062556</v>
      </c>
      <c r="O2385" s="21" t="s">
        <v>1510</v>
      </c>
      <c r="P2385" s="21" t="s">
        <v>1511</v>
      </c>
      <c r="Q2385" s="46">
        <v>2.1007981264991509E-4</v>
      </c>
      <c r="R2385" s="46">
        <v>2.3486888454820183E-4</v>
      </c>
      <c r="S2385" s="46">
        <v>2.5592046804995565E-4</v>
      </c>
      <c r="T2385" s="46">
        <v>2.736283565865791E-4</v>
      </c>
      <c r="U2385" s="46">
        <v>2.8839083108226537E-4</v>
      </c>
      <c r="V2385" s="46">
        <v>3.0059973826235676E-4</v>
      </c>
      <c r="W2385" s="46">
        <v>3.106091565214895E-4</v>
      </c>
      <c r="X2385" s="46">
        <v>3.1819510638752863E-4</v>
      </c>
      <c r="Y2385" s="46">
        <v>3.5357657338674035E-4</v>
      </c>
      <c r="Z2385" s="46">
        <v>3.5401925189908846E-4</v>
      </c>
      <c r="AA2385" s="46">
        <v>3.5425126370548467E-4</v>
      </c>
      <c r="AB2385" s="46">
        <v>3.5485229893482965E-4</v>
      </c>
      <c r="AC2385" s="46">
        <v>3.5484666554844987E-4</v>
      </c>
      <c r="AD2385" s="46">
        <v>3.5473651810360855E-4</v>
      </c>
      <c r="AE2385" s="46">
        <v>3.5377115245989303E-4</v>
      </c>
      <c r="AF2385" s="46">
        <v>3.5293156533815331E-4</v>
      </c>
      <c r="AG2385" s="46">
        <v>3.5122822515701394E-4</v>
      </c>
      <c r="AH2385" s="46">
        <v>3.4962714882031331E-4</v>
      </c>
      <c r="AI2385" s="46">
        <v>3.4809201483214597E-4</v>
      </c>
      <c r="AJ2385" s="46">
        <v>3.4646630530986406E-4</v>
      </c>
      <c r="AK2385" s="46">
        <v>2.3756682773734879E-3</v>
      </c>
      <c r="AL2385" s="45">
        <v>2.3756682773734879E-3</v>
      </c>
      <c r="AM2385" s="45">
        <v>2.1007981264991509E-4</v>
      </c>
      <c r="AN2385" s="45">
        <v>4.4494869719811692E-4</v>
      </c>
      <c r="AO2385" s="45">
        <v>7.0086916524807262E-4</v>
      </c>
      <c r="AP2385" s="45">
        <v>9.7449752183465172E-4</v>
      </c>
      <c r="AQ2385" s="45">
        <v>1.262888352916917E-3</v>
      </c>
      <c r="AR2385" s="45">
        <v>1.5634880911792738E-3</v>
      </c>
      <c r="AS2385" s="45">
        <v>1.8740972477007632E-3</v>
      </c>
      <c r="AT2385" s="45">
        <v>2.1922923540882919E-3</v>
      </c>
      <c r="AU2385" s="45">
        <v>2.3756682773734879E-3</v>
      </c>
      <c r="AV2385" s="45">
        <v>2.3756682773734879E-3</v>
      </c>
      <c r="AW2385" s="45">
        <v>2.3756682773734879E-3</v>
      </c>
      <c r="AX2385" s="45">
        <v>2.3756682773734879E-3</v>
      </c>
      <c r="AY2385" s="45">
        <v>2.3756682773734879E-3</v>
      </c>
      <c r="AZ2385" s="45">
        <v>2.3756682773734879E-3</v>
      </c>
      <c r="BA2385" s="45">
        <v>2.3756682773734879E-3</v>
      </c>
      <c r="BB2385" s="45">
        <v>2.3756682773734879E-3</v>
      </c>
      <c r="BC2385" s="45">
        <v>2.3756682773734879E-3</v>
      </c>
      <c r="BD2385" s="45">
        <v>2.3756682773734879E-3</v>
      </c>
      <c r="BE2385" s="45">
        <v>2.3756682773734879E-3</v>
      </c>
      <c r="BF2385" s="45">
        <v>2.3756682773734879E-3</v>
      </c>
    </row>
    <row r="2386" spans="1:58" ht="13.5" thickBot="1" x14ac:dyDescent="0.25">
      <c r="A2386" s="6" t="s">
        <v>1350</v>
      </c>
      <c r="B2386" s="6" t="s">
        <v>1350</v>
      </c>
      <c r="C2386" s="6" t="s">
        <v>7</v>
      </c>
      <c r="D2386" s="6" t="s">
        <v>1350</v>
      </c>
      <c r="E2386" s="6">
        <v>-26.45971109474451</v>
      </c>
      <c r="F2386" s="6" t="s">
        <v>7</v>
      </c>
      <c r="G2386" s="21" t="s">
        <v>1305</v>
      </c>
      <c r="H2386" s="21" t="s">
        <v>1181</v>
      </c>
      <c r="I2386" s="21" t="s">
        <v>1160</v>
      </c>
      <c r="J2386" s="21" t="s">
        <v>849</v>
      </c>
      <c r="K2386" s="21" t="s">
        <v>852</v>
      </c>
      <c r="L2386" s="21" t="s">
        <v>972</v>
      </c>
      <c r="M2386" s="3">
        <v>-3.2670622865437688</v>
      </c>
      <c r="N2386" s="3">
        <v>-26.45971109474451</v>
      </c>
      <c r="O2386" s="21" t="s">
        <v>1510</v>
      </c>
      <c r="P2386" s="21" t="s">
        <v>1511</v>
      </c>
      <c r="Q2386" s="46">
        <v>5.6046952626926496E-3</v>
      </c>
      <c r="R2386" s="46">
        <v>6.2660400729453222E-3</v>
      </c>
      <c r="S2386" s="46">
        <v>6.8276728582957044E-3</v>
      </c>
      <c r="T2386" s="46">
        <v>7.3000995886017351E-3</v>
      </c>
      <c r="U2386" s="46">
        <v>7.6939459550275915E-3</v>
      </c>
      <c r="V2386" s="46">
        <v>8.019665991483179E-3</v>
      </c>
      <c r="W2386" s="46">
        <v>8.2867061149088268E-3</v>
      </c>
      <c r="X2386" s="46">
        <v>8.4890908026182786E-3</v>
      </c>
      <c r="Y2386" s="46">
        <v>9.4330289086944543E-3</v>
      </c>
      <c r="Z2386" s="46">
        <v>9.4448390780284691E-3</v>
      </c>
      <c r="AA2386" s="46">
        <v>9.4510288944405999E-3</v>
      </c>
      <c r="AB2386" s="46">
        <v>9.4670638444918648E-3</v>
      </c>
      <c r="AC2386" s="46">
        <v>9.4669135520217898E-3</v>
      </c>
      <c r="AD2386" s="46">
        <v>9.4639749409552981E-3</v>
      </c>
      <c r="AE2386" s="46">
        <v>9.4382200615032927E-3</v>
      </c>
      <c r="AF2386" s="46">
        <v>9.4158208128345324E-3</v>
      </c>
      <c r="AG2386" s="46">
        <v>9.3703775952137369E-3</v>
      </c>
      <c r="AH2386" s="46">
        <v>9.3276626629871483E-3</v>
      </c>
      <c r="AI2386" s="46">
        <v>9.2867069991251563E-3</v>
      </c>
      <c r="AJ2386" s="46">
        <v>9.2433348809615144E-3</v>
      </c>
      <c r="AK2386" s="46">
        <v>6.3380181903117172E-2</v>
      </c>
      <c r="AL2386" s="45">
        <v>6.3380181903117172E-2</v>
      </c>
      <c r="AM2386" s="45">
        <v>5.6046952626926496E-3</v>
      </c>
      <c r="AN2386" s="45">
        <v>1.1870735335637973E-2</v>
      </c>
      <c r="AO2386" s="45">
        <v>1.8698408193933678E-2</v>
      </c>
      <c r="AP2386" s="45">
        <v>2.5998507782535412E-2</v>
      </c>
      <c r="AQ2386" s="45">
        <v>3.3692453737563001E-2</v>
      </c>
      <c r="AR2386" s="45">
        <v>4.1712119729046176E-2</v>
      </c>
      <c r="AS2386" s="45">
        <v>4.9998825843955E-2</v>
      </c>
      <c r="AT2386" s="45">
        <v>5.8487916646573282E-2</v>
      </c>
      <c r="AU2386" s="45">
        <v>6.3380181903117172E-2</v>
      </c>
      <c r="AV2386" s="45">
        <v>6.3380181903117172E-2</v>
      </c>
      <c r="AW2386" s="45">
        <v>6.3380181903117172E-2</v>
      </c>
      <c r="AX2386" s="45">
        <v>6.3380181903117172E-2</v>
      </c>
      <c r="AY2386" s="45">
        <v>6.3380181903117172E-2</v>
      </c>
      <c r="AZ2386" s="45">
        <v>6.3380181903117172E-2</v>
      </c>
      <c r="BA2386" s="45">
        <v>6.3380181903117172E-2</v>
      </c>
      <c r="BB2386" s="45">
        <v>6.3380181903117172E-2</v>
      </c>
      <c r="BC2386" s="45">
        <v>6.3380181903117172E-2</v>
      </c>
      <c r="BD2386" s="45">
        <v>6.3380181903117172E-2</v>
      </c>
      <c r="BE2386" s="45">
        <v>6.3380181903117172E-2</v>
      </c>
      <c r="BF2386" s="45">
        <v>6.3380181903117172E-2</v>
      </c>
    </row>
    <row r="2387" spans="1:58" ht="13.5" thickBot="1" x14ac:dyDescent="0.25">
      <c r="A2387" s="6" t="s">
        <v>1350</v>
      </c>
      <c r="B2387" s="6" t="s">
        <v>1350</v>
      </c>
      <c r="C2387" s="6" t="s">
        <v>7</v>
      </c>
      <c r="D2387" s="6" t="s">
        <v>1350</v>
      </c>
      <c r="E2387" s="6">
        <v>-15.966931950966805</v>
      </c>
      <c r="F2387" s="6" t="s">
        <v>7</v>
      </c>
      <c r="G2387" s="21" t="s">
        <v>1305</v>
      </c>
      <c r="H2387" s="21" t="s">
        <v>1181</v>
      </c>
      <c r="I2387" s="21" t="s">
        <v>1160</v>
      </c>
      <c r="J2387" s="21" t="s">
        <v>849</v>
      </c>
      <c r="K2387" s="21" t="s">
        <v>852</v>
      </c>
      <c r="L2387" s="21" t="s">
        <v>973</v>
      </c>
      <c r="M2387" s="3">
        <v>-3.9353186617793665</v>
      </c>
      <c r="N2387" s="3">
        <v>-15.966931950966805</v>
      </c>
      <c r="O2387" s="21" t="s">
        <v>1510</v>
      </c>
      <c r="P2387" s="21" t="s">
        <v>1511</v>
      </c>
      <c r="Q2387" s="46">
        <v>0.1398300612748907</v>
      </c>
      <c r="R2387" s="46">
        <v>0.15632977820990815</v>
      </c>
      <c r="S2387" s="46">
        <v>0.17034180618086375</v>
      </c>
      <c r="T2387" s="46">
        <v>0.182128255853928</v>
      </c>
      <c r="U2387" s="46">
        <v>0.191954224790509</v>
      </c>
      <c r="V2387" s="46">
        <v>0.20008052792053191</v>
      </c>
      <c r="W2387" s="46">
        <v>0.20674284140437399</v>
      </c>
      <c r="X2387" s="46">
        <v>0.21179208350534706</v>
      </c>
      <c r="Y2387" s="46">
        <v>0.23534214591300848</v>
      </c>
      <c r="Z2387" s="46">
        <v>0.23563679470732099</v>
      </c>
      <c r="AA2387" s="46">
        <v>0.23579122280155659</v>
      </c>
      <c r="AB2387" s="46">
        <v>0.23619127453374142</v>
      </c>
      <c r="AC2387" s="46">
        <v>0.23618752492661479</v>
      </c>
      <c r="AD2387" s="46">
        <v>0.23611421029553656</v>
      </c>
      <c r="AE2387" s="46">
        <v>0.23547165861286543</v>
      </c>
      <c r="AF2387" s="46">
        <v>0.23491282567600394</v>
      </c>
      <c r="AG2387" s="46">
        <v>0.23377907484627711</v>
      </c>
      <c r="AH2387" s="46">
        <v>0.23271339128800148</v>
      </c>
      <c r="AI2387" s="46">
        <v>0.23169159925133251</v>
      </c>
      <c r="AJ2387" s="46">
        <v>0.2306095197347505</v>
      </c>
      <c r="AK2387" s="46">
        <v>1.5812554124251936</v>
      </c>
      <c r="AL2387" s="45">
        <v>1.5812554124251936</v>
      </c>
      <c r="AM2387" s="45">
        <v>0.1398300612748907</v>
      </c>
      <c r="AN2387" s="45">
        <v>0.29615983948479885</v>
      </c>
      <c r="AO2387" s="45">
        <v>0.4665016456656626</v>
      </c>
      <c r="AP2387" s="45">
        <v>0.64862990151959066</v>
      </c>
      <c r="AQ2387" s="45">
        <v>0.84058412631009971</v>
      </c>
      <c r="AR2387" s="45">
        <v>1.0406646542306317</v>
      </c>
      <c r="AS2387" s="45">
        <v>1.2474074956350056</v>
      </c>
      <c r="AT2387" s="45">
        <v>1.4591995791403527</v>
      </c>
      <c r="AU2387" s="45">
        <v>1.5812554124251936</v>
      </c>
      <c r="AV2387" s="45">
        <v>1.5812554124251936</v>
      </c>
      <c r="AW2387" s="45">
        <v>1.5812554124251936</v>
      </c>
      <c r="AX2387" s="45">
        <v>1.5812554124251936</v>
      </c>
      <c r="AY2387" s="45">
        <v>1.5812554124251936</v>
      </c>
      <c r="AZ2387" s="45">
        <v>1.5812554124251936</v>
      </c>
      <c r="BA2387" s="45">
        <v>1.5812554124251936</v>
      </c>
      <c r="BB2387" s="45">
        <v>1.5812554124251936</v>
      </c>
      <c r="BC2387" s="45">
        <v>1.5812554124251936</v>
      </c>
      <c r="BD2387" s="45">
        <v>1.5812554124251936</v>
      </c>
      <c r="BE2387" s="45">
        <v>1.5812554124251936</v>
      </c>
      <c r="BF2387" s="45">
        <v>1.5812554124251936</v>
      </c>
    </row>
    <row r="2388" spans="1:58" ht="13.5" thickBot="1" x14ac:dyDescent="0.25">
      <c r="A2388" s="6" t="s">
        <v>1141</v>
      </c>
      <c r="B2388" s="6" t="s">
        <v>1351</v>
      </c>
      <c r="C2388" s="6" t="s">
        <v>7</v>
      </c>
      <c r="D2388" s="6" t="s">
        <v>1141</v>
      </c>
      <c r="E2388" s="6">
        <v>9.8508256475374054</v>
      </c>
      <c r="F2388" s="6" t="s">
        <v>7</v>
      </c>
      <c r="G2388" s="21" t="s">
        <v>1305</v>
      </c>
      <c r="H2388" s="21" t="s">
        <v>1181</v>
      </c>
      <c r="I2388" s="21" t="s">
        <v>1160</v>
      </c>
      <c r="J2388" s="21" t="s">
        <v>849</v>
      </c>
      <c r="K2388" s="21" t="s">
        <v>852</v>
      </c>
      <c r="L2388" s="21" t="s">
        <v>974</v>
      </c>
      <c r="M2388" s="3">
        <v>11.175768216160538</v>
      </c>
      <c r="N2388" s="3">
        <v>9.8508256475374054</v>
      </c>
      <c r="O2388" s="21" t="s">
        <v>1510</v>
      </c>
      <c r="P2388" s="21" t="s">
        <v>1511</v>
      </c>
      <c r="Q2388" s="46">
        <v>2.6622458046383392E-2</v>
      </c>
      <c r="R2388" s="46">
        <v>2.9763864249561407E-2</v>
      </c>
      <c r="S2388" s="46">
        <v>3.2431635567119289E-2</v>
      </c>
      <c r="T2388" s="46">
        <v>3.4675675647457216E-2</v>
      </c>
      <c r="U2388" s="46">
        <v>3.6546456818502632E-2</v>
      </c>
      <c r="V2388" s="46">
        <v>3.8093636031461174E-2</v>
      </c>
      <c r="W2388" s="46">
        <v>3.936208402896834E-2</v>
      </c>
      <c r="X2388" s="46">
        <v>4.0323416912424123E-2</v>
      </c>
      <c r="Y2388" s="46">
        <v>4.4807149113650434E-2</v>
      </c>
      <c r="Z2388" s="46">
        <v>4.4863247745757749E-2</v>
      </c>
      <c r="AA2388" s="46">
        <v>4.4892649545502997E-2</v>
      </c>
      <c r="AB2388" s="46">
        <v>4.4968816003268734E-2</v>
      </c>
      <c r="AC2388" s="46">
        <v>4.4968102109864773E-2</v>
      </c>
      <c r="AD2388" s="46">
        <v>4.495414362574289E-2</v>
      </c>
      <c r="AE2388" s="46">
        <v>4.4831807233563843E-2</v>
      </c>
      <c r="AF2388" s="46">
        <v>4.4725410180734955E-2</v>
      </c>
      <c r="AG2388" s="46">
        <v>4.4509553635838514E-2</v>
      </c>
      <c r="AH2388" s="46">
        <v>4.430665652228339E-2</v>
      </c>
      <c r="AI2388" s="46">
        <v>4.4112115982285538E-2</v>
      </c>
      <c r="AJ2388" s="46">
        <v>4.390609721729033E-2</v>
      </c>
      <c r="AK2388" s="46">
        <v>0.30105762304679556</v>
      </c>
      <c r="AL2388" s="45">
        <v>0.30105762304679556</v>
      </c>
      <c r="AM2388" s="45">
        <v>2.6622458046383392E-2</v>
      </c>
      <c r="AN2388" s="45">
        <v>5.6386322295944799E-2</v>
      </c>
      <c r="AO2388" s="45">
        <v>8.8817957863064095E-2</v>
      </c>
      <c r="AP2388" s="45">
        <v>0.12349363351052131</v>
      </c>
      <c r="AQ2388" s="45">
        <v>0.16004009032902394</v>
      </c>
      <c r="AR2388" s="45">
        <v>0.19813372636048512</v>
      </c>
      <c r="AS2388" s="45">
        <v>0.23749581038945347</v>
      </c>
      <c r="AT2388" s="45">
        <v>0.27781922730187758</v>
      </c>
      <c r="AU2388" s="45">
        <v>0.30105762304679556</v>
      </c>
      <c r="AV2388" s="45">
        <v>0.30105762304679556</v>
      </c>
      <c r="AW2388" s="45">
        <v>0.30105762304679556</v>
      </c>
      <c r="AX2388" s="45">
        <v>0.30105762304679556</v>
      </c>
      <c r="AY2388" s="45">
        <v>0.30105762304679556</v>
      </c>
      <c r="AZ2388" s="45">
        <v>0.30105762304679556</v>
      </c>
      <c r="BA2388" s="45">
        <v>0.30105762304679556</v>
      </c>
      <c r="BB2388" s="45">
        <v>0.30105762304679556</v>
      </c>
      <c r="BC2388" s="45">
        <v>0.30105762304679556</v>
      </c>
      <c r="BD2388" s="45">
        <v>0.30105762304679556</v>
      </c>
      <c r="BE2388" s="45">
        <v>0.30105762304679556</v>
      </c>
      <c r="BF2388" s="45">
        <v>0.30105762304679556</v>
      </c>
    </row>
    <row r="2389" spans="1:58" ht="13.5" thickBot="1" x14ac:dyDescent="0.25">
      <c r="A2389" s="6" t="s">
        <v>1350</v>
      </c>
      <c r="B2389" s="6" t="s">
        <v>1350</v>
      </c>
      <c r="C2389" s="6" t="s">
        <v>7</v>
      </c>
      <c r="D2389" s="6" t="s">
        <v>1350</v>
      </c>
      <c r="E2389" s="6">
        <v>-17.122116092942083</v>
      </c>
      <c r="F2389" s="6" t="s">
        <v>7</v>
      </c>
      <c r="G2389" s="21" t="s">
        <v>1305</v>
      </c>
      <c r="H2389" s="21" t="s">
        <v>1181</v>
      </c>
      <c r="I2389" s="21" t="s">
        <v>1160</v>
      </c>
      <c r="J2389" s="21" t="s">
        <v>849</v>
      </c>
      <c r="K2389" s="21" t="s">
        <v>852</v>
      </c>
      <c r="L2389" s="21" t="s">
        <v>975</v>
      </c>
      <c r="M2389" s="3">
        <v>-3.0181284415172684</v>
      </c>
      <c r="N2389" s="3">
        <v>-17.122116092942083</v>
      </c>
      <c r="O2389" s="21" t="s">
        <v>1510</v>
      </c>
      <c r="P2389" s="21" t="s">
        <v>1511</v>
      </c>
      <c r="Q2389" s="46">
        <v>2.9311269207833008E-3</v>
      </c>
      <c r="R2389" s="46">
        <v>3.2769950699680309E-3</v>
      </c>
      <c r="S2389" s="46">
        <v>3.570716119833661E-3</v>
      </c>
      <c r="T2389" s="46">
        <v>3.8177844513654592E-3</v>
      </c>
      <c r="U2389" s="46">
        <v>4.0237570570426668E-3</v>
      </c>
      <c r="V2389" s="46">
        <v>4.1941011565423438E-3</v>
      </c>
      <c r="W2389" s="46">
        <v>4.3337570090045468E-3</v>
      </c>
      <c r="X2389" s="46">
        <v>4.4395995532813433E-3</v>
      </c>
      <c r="Y2389" s="46">
        <v>4.9332575069421158E-3</v>
      </c>
      <c r="Z2389" s="46">
        <v>4.9394339543048045E-3</v>
      </c>
      <c r="AA2389" s="46">
        <v>4.9426710861505052E-3</v>
      </c>
      <c r="AB2389" s="46">
        <v>4.9510569968139332E-3</v>
      </c>
      <c r="AC2389" s="46">
        <v>4.9509783973032771E-3</v>
      </c>
      <c r="AD2389" s="46">
        <v>4.949441571195346E-3</v>
      </c>
      <c r="AE2389" s="46">
        <v>4.9359723606557798E-3</v>
      </c>
      <c r="AF2389" s="46">
        <v>4.9242580679599137E-3</v>
      </c>
      <c r="AG2389" s="46">
        <v>4.9004923086648526E-3</v>
      </c>
      <c r="AH2389" s="46">
        <v>4.8781533799808624E-3</v>
      </c>
      <c r="AI2389" s="46">
        <v>4.8567345082531676E-3</v>
      </c>
      <c r="AJ2389" s="46">
        <v>4.8340518864151746E-3</v>
      </c>
      <c r="AK2389" s="46">
        <v>3.3146379725044625E-2</v>
      </c>
      <c r="AL2389" s="45">
        <v>3.3146379725044625E-2</v>
      </c>
      <c r="AM2389" s="45">
        <v>2.9311269207833008E-3</v>
      </c>
      <c r="AN2389" s="45">
        <v>6.2081219907513321E-3</v>
      </c>
      <c r="AO2389" s="45">
        <v>9.7788381105849941E-3</v>
      </c>
      <c r="AP2389" s="45">
        <v>1.3596622561950454E-2</v>
      </c>
      <c r="AQ2389" s="45">
        <v>1.7620379618993119E-2</v>
      </c>
      <c r="AR2389" s="45">
        <v>2.1814480775535463E-2</v>
      </c>
      <c r="AS2389" s="45">
        <v>2.6148237784540011E-2</v>
      </c>
      <c r="AT2389" s="45">
        <v>3.0587837337821354E-2</v>
      </c>
      <c r="AU2389" s="45">
        <v>3.3146379725044625E-2</v>
      </c>
      <c r="AV2389" s="45">
        <v>3.3146379725044625E-2</v>
      </c>
      <c r="AW2389" s="45">
        <v>3.3146379725044625E-2</v>
      </c>
      <c r="AX2389" s="45">
        <v>3.3146379725044625E-2</v>
      </c>
      <c r="AY2389" s="45">
        <v>3.3146379725044625E-2</v>
      </c>
      <c r="AZ2389" s="45">
        <v>3.3146379725044625E-2</v>
      </c>
      <c r="BA2389" s="45">
        <v>3.3146379725044625E-2</v>
      </c>
      <c r="BB2389" s="45">
        <v>3.3146379725044625E-2</v>
      </c>
      <c r="BC2389" s="45">
        <v>3.3146379725044625E-2</v>
      </c>
      <c r="BD2389" s="45">
        <v>3.3146379725044625E-2</v>
      </c>
      <c r="BE2389" s="45">
        <v>3.3146379725044625E-2</v>
      </c>
      <c r="BF2389" s="45">
        <v>3.3146379725044625E-2</v>
      </c>
    </row>
    <row r="2390" spans="1:58" ht="13.5" thickBot="1" x14ac:dyDescent="0.25">
      <c r="A2390" s="6" t="s">
        <v>1350</v>
      </c>
      <c r="B2390" s="6" t="s">
        <v>1350</v>
      </c>
      <c r="C2390" s="6" t="s">
        <v>7</v>
      </c>
      <c r="D2390" s="6" t="s">
        <v>1350</v>
      </c>
      <c r="E2390" s="6">
        <v>-11.416266429291504</v>
      </c>
      <c r="F2390" s="6" t="s">
        <v>7</v>
      </c>
      <c r="G2390" s="21" t="s">
        <v>1305</v>
      </c>
      <c r="H2390" s="21" t="s">
        <v>1181</v>
      </c>
      <c r="I2390" s="21" t="s">
        <v>1160</v>
      </c>
      <c r="J2390" s="21" t="s">
        <v>849</v>
      </c>
      <c r="K2390" s="21" t="s">
        <v>852</v>
      </c>
      <c r="L2390" s="21" t="s">
        <v>976</v>
      </c>
      <c r="M2390" s="3">
        <v>-3.7043573412203066</v>
      </c>
      <c r="N2390" s="3">
        <v>-11.416266429291504</v>
      </c>
      <c r="O2390" s="21" t="s">
        <v>1510</v>
      </c>
      <c r="P2390" s="21" t="s">
        <v>1511</v>
      </c>
      <c r="Q2390" s="46">
        <v>4.1006291468816212E-3</v>
      </c>
      <c r="R2390" s="46">
        <v>4.5844966326150233E-3</v>
      </c>
      <c r="S2390" s="46">
        <v>4.9954106362330615E-3</v>
      </c>
      <c r="T2390" s="46">
        <v>5.3410577640892482E-3</v>
      </c>
      <c r="U2390" s="46">
        <v>5.6292122156451725E-3</v>
      </c>
      <c r="V2390" s="46">
        <v>5.867522598745541E-3</v>
      </c>
      <c r="W2390" s="46">
        <v>6.0629003065747443E-3</v>
      </c>
      <c r="X2390" s="46">
        <v>6.2109733971543752E-3</v>
      </c>
      <c r="Y2390" s="46">
        <v>6.9015979412564571E-3</v>
      </c>
      <c r="Z2390" s="46">
        <v>6.9102387544194878E-3</v>
      </c>
      <c r="AA2390" s="46">
        <v>6.9147674826382007E-3</v>
      </c>
      <c r="AB2390" s="46">
        <v>6.9264993218314391E-3</v>
      </c>
      <c r="AC2390" s="46">
        <v>6.926389361583029E-3</v>
      </c>
      <c r="AD2390" s="46">
        <v>6.9242393509890872E-3</v>
      </c>
      <c r="AE2390" s="46">
        <v>6.9053960054715653E-3</v>
      </c>
      <c r="AF2390" s="46">
        <v>6.8890077795905318E-3</v>
      </c>
      <c r="AG2390" s="46">
        <v>6.8557596235410316E-3</v>
      </c>
      <c r="AH2390" s="46">
        <v>6.8245075950389006E-3</v>
      </c>
      <c r="AI2390" s="46">
        <v>6.7945427207521062E-3</v>
      </c>
      <c r="AJ2390" s="46">
        <v>6.7628098675695802E-3</v>
      </c>
      <c r="AK2390" s="46">
        <v>4.6371588296081387E-2</v>
      </c>
      <c r="AL2390" s="45">
        <v>4.6371588296081387E-2</v>
      </c>
      <c r="AM2390" s="45">
        <v>4.1006291468816212E-3</v>
      </c>
      <c r="AN2390" s="45">
        <v>8.6851257794966445E-3</v>
      </c>
      <c r="AO2390" s="45">
        <v>1.3680536415729706E-2</v>
      </c>
      <c r="AP2390" s="45">
        <v>1.9021594179818954E-2</v>
      </c>
      <c r="AQ2390" s="45">
        <v>2.4650806395464128E-2</v>
      </c>
      <c r="AR2390" s="45">
        <v>3.051832899420967E-2</v>
      </c>
      <c r="AS2390" s="45">
        <v>3.6581229300784418E-2</v>
      </c>
      <c r="AT2390" s="45">
        <v>4.2792202697938792E-2</v>
      </c>
      <c r="AU2390" s="45">
        <v>4.6371588296081387E-2</v>
      </c>
      <c r="AV2390" s="45">
        <v>4.6371588296081387E-2</v>
      </c>
      <c r="AW2390" s="45">
        <v>4.6371588296081387E-2</v>
      </c>
      <c r="AX2390" s="45">
        <v>4.6371588296081387E-2</v>
      </c>
      <c r="AY2390" s="45">
        <v>4.6371588296081387E-2</v>
      </c>
      <c r="AZ2390" s="45">
        <v>4.6371588296081387E-2</v>
      </c>
      <c r="BA2390" s="45">
        <v>4.6371588296081387E-2</v>
      </c>
      <c r="BB2390" s="45">
        <v>4.6371588296081387E-2</v>
      </c>
      <c r="BC2390" s="45">
        <v>4.6371588296081387E-2</v>
      </c>
      <c r="BD2390" s="45">
        <v>4.6371588296081387E-2</v>
      </c>
      <c r="BE2390" s="45">
        <v>4.6371588296081387E-2</v>
      </c>
      <c r="BF2390" s="45">
        <v>4.6371588296081387E-2</v>
      </c>
    </row>
    <row r="2391" spans="1:58" ht="13.5" thickBot="1" x14ac:dyDescent="0.25">
      <c r="A2391" s="6" t="s">
        <v>1350</v>
      </c>
      <c r="B2391" s="6" t="s">
        <v>1350</v>
      </c>
      <c r="C2391" s="6" t="s">
        <v>7</v>
      </c>
      <c r="D2391" s="6" t="s">
        <v>1350</v>
      </c>
      <c r="E2391" s="6">
        <v>-6.9944278130209367</v>
      </c>
      <c r="F2391" s="6" t="s">
        <v>7</v>
      </c>
      <c r="G2391" s="21" t="s">
        <v>1305</v>
      </c>
      <c r="H2391" s="21" t="s">
        <v>1181</v>
      </c>
      <c r="I2391" s="21" t="s">
        <v>1160</v>
      </c>
      <c r="J2391" s="21" t="s">
        <v>849</v>
      </c>
      <c r="K2391" s="21" t="s">
        <v>852</v>
      </c>
      <c r="L2391" s="21" t="s">
        <v>977</v>
      </c>
      <c r="M2391" s="3">
        <v>1.9509699733674799</v>
      </c>
      <c r="N2391" s="3">
        <v>-6.9944278130209367</v>
      </c>
      <c r="O2391" s="21" t="s">
        <v>1510</v>
      </c>
      <c r="P2391" s="21" t="s">
        <v>1511</v>
      </c>
      <c r="Q2391" s="46">
        <v>1.0365142272370561E-3</v>
      </c>
      <c r="R2391" s="46">
        <v>1.1588211989468715E-3</v>
      </c>
      <c r="S2391" s="46">
        <v>1.2626877510453294E-3</v>
      </c>
      <c r="T2391" s="46">
        <v>1.3500568236421561E-3</v>
      </c>
      <c r="U2391" s="46">
        <v>1.4228934977185083E-3</v>
      </c>
      <c r="V2391" s="46">
        <v>1.4831311085177414E-3</v>
      </c>
      <c r="W2391" s="46">
        <v>1.5325166458575266E-3</v>
      </c>
      <c r="X2391" s="46">
        <v>1.5699450158854439E-3</v>
      </c>
      <c r="Y2391" s="46">
        <v>1.7445138783697004E-3</v>
      </c>
      <c r="Z2391" s="46">
        <v>1.7466980129152961E-3</v>
      </c>
      <c r="AA2391" s="46">
        <v>1.7478427375567703E-3</v>
      </c>
      <c r="AB2391" s="46">
        <v>1.7508081893935199E-3</v>
      </c>
      <c r="AC2391" s="46">
        <v>1.750780394789857E-3</v>
      </c>
      <c r="AD2391" s="46">
        <v>1.7502369375569527E-3</v>
      </c>
      <c r="AE2391" s="46">
        <v>1.7454739133921106E-3</v>
      </c>
      <c r="AF2391" s="46">
        <v>1.7413314687387618E-3</v>
      </c>
      <c r="AG2391" s="46">
        <v>1.7329273469466428E-3</v>
      </c>
      <c r="AH2391" s="46">
        <v>1.7250277854373775E-3</v>
      </c>
      <c r="AI2391" s="46">
        <v>1.7174535773334214E-3</v>
      </c>
      <c r="AJ2391" s="46">
        <v>1.7094324779810147E-3</v>
      </c>
      <c r="AK2391" s="46">
        <v>1.1721325993358667E-2</v>
      </c>
      <c r="AL2391" s="45">
        <v>1.1721325993358667E-2</v>
      </c>
      <c r="AM2391" s="45">
        <v>1.0365142272370561E-3</v>
      </c>
      <c r="AN2391" s="45">
        <v>2.1953354261839276E-3</v>
      </c>
      <c r="AO2391" s="45">
        <v>3.4580231772292571E-3</v>
      </c>
      <c r="AP2391" s="45">
        <v>4.8080800008714134E-3</v>
      </c>
      <c r="AQ2391" s="45">
        <v>6.2309734985899218E-3</v>
      </c>
      <c r="AR2391" s="45">
        <v>7.714104607107663E-3</v>
      </c>
      <c r="AS2391" s="45">
        <v>9.2466212529651905E-3</v>
      </c>
      <c r="AT2391" s="45">
        <v>1.0816566268850634E-2</v>
      </c>
      <c r="AU2391" s="45">
        <v>1.1721325993358667E-2</v>
      </c>
      <c r="AV2391" s="45">
        <v>1.1721325993358667E-2</v>
      </c>
      <c r="AW2391" s="45">
        <v>1.1721325993358667E-2</v>
      </c>
      <c r="AX2391" s="45">
        <v>1.1721325993358667E-2</v>
      </c>
      <c r="AY2391" s="45">
        <v>1.1721325993358667E-2</v>
      </c>
      <c r="AZ2391" s="45">
        <v>1.1721325993358667E-2</v>
      </c>
      <c r="BA2391" s="45">
        <v>1.1721325993358667E-2</v>
      </c>
      <c r="BB2391" s="45">
        <v>1.1721325993358667E-2</v>
      </c>
      <c r="BC2391" s="45">
        <v>1.1721325993358667E-2</v>
      </c>
      <c r="BD2391" s="45">
        <v>1.1721325993358667E-2</v>
      </c>
      <c r="BE2391" s="45">
        <v>1.1721325993358667E-2</v>
      </c>
      <c r="BF2391" s="45">
        <v>1.1721325993358667E-2</v>
      </c>
    </row>
    <row r="2392" spans="1:58" ht="13.5" thickBot="1" x14ac:dyDescent="0.25">
      <c r="A2392" s="6" t="s">
        <v>1137</v>
      </c>
      <c r="B2392" s="6" t="s">
        <v>1356</v>
      </c>
      <c r="C2392" s="6" t="s">
        <v>7</v>
      </c>
      <c r="D2392" s="6" t="s">
        <v>1137</v>
      </c>
      <c r="E2392" s="6">
        <v>19.969578342814859</v>
      </c>
      <c r="F2392" s="6" t="s">
        <v>7</v>
      </c>
      <c r="G2392" s="21" t="s">
        <v>1305</v>
      </c>
      <c r="H2392" s="21" t="s">
        <v>1181</v>
      </c>
      <c r="I2392" s="21" t="s">
        <v>1160</v>
      </c>
      <c r="J2392" s="21" t="s">
        <v>849</v>
      </c>
      <c r="K2392" s="21" t="s">
        <v>852</v>
      </c>
      <c r="L2392" s="21" t="s">
        <v>978</v>
      </c>
      <c r="M2392" s="3">
        <v>64.466669481953872</v>
      </c>
      <c r="N2392" s="3">
        <v>19.969578342814859</v>
      </c>
      <c r="O2392" s="21" t="s">
        <v>1510</v>
      </c>
      <c r="P2392" s="21" t="s">
        <v>1511</v>
      </c>
      <c r="Q2392" s="46">
        <v>1.0898027807307834E-3</v>
      </c>
      <c r="R2392" s="46">
        <v>1.218397713988399E-3</v>
      </c>
      <c r="S2392" s="46">
        <v>1.3276041815190468E-3</v>
      </c>
      <c r="T2392" s="46">
        <v>1.4194650125273175E-3</v>
      </c>
      <c r="U2392" s="46">
        <v>1.4960463153804197E-3</v>
      </c>
      <c r="V2392" s="46">
        <v>1.5593808206178176E-3</v>
      </c>
      <c r="W2392" s="46">
        <v>1.6113053330909812E-3</v>
      </c>
      <c r="X2392" s="46">
        <v>1.650657944625677E-3</v>
      </c>
      <c r="Y2392" s="46">
        <v>1.8342016208870956E-3</v>
      </c>
      <c r="Z2392" s="46">
        <v>1.8364980446492895E-3</v>
      </c>
      <c r="AA2392" s="46">
        <v>1.8377016210833306E-3</v>
      </c>
      <c r="AB2392" s="46">
        <v>1.8408195306815684E-3</v>
      </c>
      <c r="AC2392" s="46">
        <v>1.8407903071209406E-3</v>
      </c>
      <c r="AD2392" s="46">
        <v>1.8402189100401639E-3</v>
      </c>
      <c r="AE2392" s="46">
        <v>1.8352110125669475E-3</v>
      </c>
      <c r="AF2392" s="46">
        <v>1.8308555994104136E-3</v>
      </c>
      <c r="AG2392" s="46">
        <v>1.8220194107137413E-3</v>
      </c>
      <c r="AH2392" s="46">
        <v>1.8137137224046691E-3</v>
      </c>
      <c r="AI2392" s="46">
        <v>1.8057501143454444E-3</v>
      </c>
      <c r="AJ2392" s="46">
        <v>1.7973166397735882E-3</v>
      </c>
      <c r="AK2392" s="46">
        <v>1.2323934708995388E-2</v>
      </c>
      <c r="AL2392" s="45">
        <v>1.2323934708995388E-2</v>
      </c>
      <c r="AM2392" s="45">
        <v>1.0898027807307834E-3</v>
      </c>
      <c r="AN2392" s="45">
        <v>2.3082004947191821E-3</v>
      </c>
      <c r="AO2392" s="45">
        <v>3.6358046762382289E-3</v>
      </c>
      <c r="AP2392" s="45">
        <v>5.0552696887655466E-3</v>
      </c>
      <c r="AQ2392" s="45">
        <v>6.5513160041459663E-3</v>
      </c>
      <c r="AR2392" s="45">
        <v>8.1106968247637839E-3</v>
      </c>
      <c r="AS2392" s="45">
        <v>9.7220021578547644E-3</v>
      </c>
      <c r="AT2392" s="45">
        <v>1.1372660102480441E-2</v>
      </c>
      <c r="AU2392" s="45">
        <v>1.2323934708995388E-2</v>
      </c>
      <c r="AV2392" s="45">
        <v>1.2323934708995388E-2</v>
      </c>
      <c r="AW2392" s="45">
        <v>1.2323934708995388E-2</v>
      </c>
      <c r="AX2392" s="45">
        <v>1.2323934708995388E-2</v>
      </c>
      <c r="AY2392" s="45">
        <v>1.2323934708995388E-2</v>
      </c>
      <c r="AZ2392" s="45">
        <v>1.2323934708995388E-2</v>
      </c>
      <c r="BA2392" s="45">
        <v>1.2323934708995388E-2</v>
      </c>
      <c r="BB2392" s="45">
        <v>1.2323934708995388E-2</v>
      </c>
      <c r="BC2392" s="45">
        <v>1.2323934708995388E-2</v>
      </c>
      <c r="BD2392" s="45">
        <v>1.2323934708995388E-2</v>
      </c>
      <c r="BE2392" s="45">
        <v>1.2323934708995388E-2</v>
      </c>
      <c r="BF2392" s="45">
        <v>1.2323934708995388E-2</v>
      </c>
    </row>
    <row r="2393" spans="1:58" ht="13.5" thickBot="1" x14ac:dyDescent="0.25">
      <c r="A2393" s="6" t="s">
        <v>1350</v>
      </c>
      <c r="B2393" s="6" t="s">
        <v>1141</v>
      </c>
      <c r="C2393" s="6" t="s">
        <v>7</v>
      </c>
      <c r="D2393" s="6" t="s">
        <v>1350</v>
      </c>
      <c r="E2393" s="6">
        <v>-15.116662573057846</v>
      </c>
      <c r="F2393" s="6" t="s">
        <v>7</v>
      </c>
      <c r="G2393" s="21" t="s">
        <v>1305</v>
      </c>
      <c r="H2393" s="21" t="s">
        <v>1181</v>
      </c>
      <c r="I2393" s="21" t="s">
        <v>1160</v>
      </c>
      <c r="J2393" s="21" t="s">
        <v>849</v>
      </c>
      <c r="K2393" s="21" t="s">
        <v>852</v>
      </c>
      <c r="L2393" s="21" t="s">
        <v>979</v>
      </c>
      <c r="M2393" s="3">
        <v>9.4959443078403254</v>
      </c>
      <c r="N2393" s="3">
        <v>-15.116662573057846</v>
      </c>
      <c r="O2393" s="21" t="s">
        <v>1510</v>
      </c>
      <c r="P2393" s="21" t="s">
        <v>1511</v>
      </c>
      <c r="Q2393" s="46">
        <v>3.4933598723911739E-2</v>
      </c>
      <c r="R2393" s="46">
        <v>3.9055705838868249E-2</v>
      </c>
      <c r="S2393" s="46">
        <v>4.2556316208217239E-2</v>
      </c>
      <c r="T2393" s="46">
        <v>4.5500912666978463E-2</v>
      </c>
      <c r="U2393" s="46">
        <v>4.7955724263101102E-2</v>
      </c>
      <c r="V2393" s="46">
        <v>4.9985910119166845E-2</v>
      </c>
      <c r="W2393" s="46">
        <v>5.1650348965116472E-2</v>
      </c>
      <c r="X2393" s="46">
        <v>5.2911795865783387E-2</v>
      </c>
      <c r="Y2393" s="46">
        <v>5.879528345472898E-2</v>
      </c>
      <c r="Z2393" s="46">
        <v>5.886889525644852E-2</v>
      </c>
      <c r="AA2393" s="46">
        <v>5.8907475866558673E-2</v>
      </c>
      <c r="AB2393" s="46">
        <v>5.9007420374581718E-2</v>
      </c>
      <c r="AC2393" s="46">
        <v>5.9006483614134506E-2</v>
      </c>
      <c r="AD2393" s="46">
        <v>5.8988167496131477E-2</v>
      </c>
      <c r="AE2393" s="46">
        <v>5.8827639477784424E-2</v>
      </c>
      <c r="AF2393" s="46">
        <v>5.8688026826598877E-2</v>
      </c>
      <c r="AG2393" s="46">
        <v>5.8404783036404742E-2</v>
      </c>
      <c r="AH2393" s="46">
        <v>5.813854442181754E-2</v>
      </c>
      <c r="AI2393" s="46">
        <v>5.7883271180406939E-2</v>
      </c>
      <c r="AJ2393" s="46">
        <v>5.7612936380615001E-2</v>
      </c>
      <c r="AK2393" s="46">
        <v>0.39504339448926873</v>
      </c>
      <c r="AL2393" s="45">
        <v>0.39504339448926873</v>
      </c>
      <c r="AM2393" s="45">
        <v>3.4933598723911739E-2</v>
      </c>
      <c r="AN2393" s="45">
        <v>7.3989304562779995E-2</v>
      </c>
      <c r="AO2393" s="45">
        <v>0.11654562077099723</v>
      </c>
      <c r="AP2393" s="45">
        <v>0.1620465334379757</v>
      </c>
      <c r="AQ2393" s="45">
        <v>0.21000225770107681</v>
      </c>
      <c r="AR2393" s="45">
        <v>0.25998816782024364</v>
      </c>
      <c r="AS2393" s="45">
        <v>0.31163851678536014</v>
      </c>
      <c r="AT2393" s="45">
        <v>0.36455031265114352</v>
      </c>
      <c r="AU2393" s="45">
        <v>0.39504339448926873</v>
      </c>
      <c r="AV2393" s="45">
        <v>0.39504339448926873</v>
      </c>
      <c r="AW2393" s="45">
        <v>0.39504339448926873</v>
      </c>
      <c r="AX2393" s="45">
        <v>0.39504339448926873</v>
      </c>
      <c r="AY2393" s="45">
        <v>0.39504339448926873</v>
      </c>
      <c r="AZ2393" s="45">
        <v>0.39504339448926873</v>
      </c>
      <c r="BA2393" s="45">
        <v>0.39504339448926873</v>
      </c>
      <c r="BB2393" s="45">
        <v>0.39504339448926873</v>
      </c>
      <c r="BC2393" s="45">
        <v>0.39504339448926873</v>
      </c>
      <c r="BD2393" s="45">
        <v>0.39504339448926873</v>
      </c>
      <c r="BE2393" s="45">
        <v>0.39504339448926873</v>
      </c>
      <c r="BF2393" s="45">
        <v>0.39504339448926873</v>
      </c>
    </row>
    <row r="2394" spans="1:58" ht="13.5" thickBot="1" x14ac:dyDescent="0.25">
      <c r="A2394" s="6" t="s">
        <v>1351</v>
      </c>
      <c r="B2394" s="6" t="s">
        <v>1137</v>
      </c>
      <c r="C2394" s="6" t="s">
        <v>7</v>
      </c>
      <c r="D2394" s="6" t="s">
        <v>1351</v>
      </c>
      <c r="E2394" s="6">
        <v>11.474340392308507</v>
      </c>
      <c r="F2394" s="6" t="s">
        <v>7</v>
      </c>
      <c r="G2394" s="21" t="s">
        <v>1305</v>
      </c>
      <c r="H2394" s="21" t="s">
        <v>1181</v>
      </c>
      <c r="I2394" s="21" t="s">
        <v>1160</v>
      </c>
      <c r="J2394" s="21" t="s">
        <v>849</v>
      </c>
      <c r="K2394" s="21" t="s">
        <v>852</v>
      </c>
      <c r="L2394" s="21" t="s">
        <v>980</v>
      </c>
      <c r="M2394" s="3">
        <v>17.165662931719837</v>
      </c>
      <c r="N2394" s="3">
        <v>11.474340392308507</v>
      </c>
      <c r="O2394" s="21" t="s">
        <v>1510</v>
      </c>
      <c r="P2394" s="21" t="s">
        <v>1511</v>
      </c>
      <c r="Q2394" s="46">
        <v>8.9614079331864372E-3</v>
      </c>
      <c r="R2394" s="46">
        <v>1.0018839310164226E-2</v>
      </c>
      <c r="S2394" s="46">
        <v>1.0916840051021365E-2</v>
      </c>
      <c r="T2394" s="46">
        <v>1.1672208264703667E-2</v>
      </c>
      <c r="U2394" s="46">
        <v>1.2301933483849605E-2</v>
      </c>
      <c r="V2394" s="46">
        <v>1.2822730776455392E-2</v>
      </c>
      <c r="W2394" s="46">
        <v>1.3249704120835943E-2</v>
      </c>
      <c r="X2394" s="46">
        <v>1.3573299189075861E-2</v>
      </c>
      <c r="Y2394" s="46">
        <v>1.5082572046163197E-2</v>
      </c>
      <c r="Z2394" s="46">
        <v>1.510145545377085E-2</v>
      </c>
      <c r="AA2394" s="46">
        <v>1.5111352418244527E-2</v>
      </c>
      <c r="AB2394" s="46">
        <v>1.5136990873479399E-2</v>
      </c>
      <c r="AC2394" s="46">
        <v>1.51367505692219E-2</v>
      </c>
      <c r="AD2394" s="46">
        <v>1.5132051992173635E-2</v>
      </c>
      <c r="AE2394" s="46">
        <v>1.5090872236589812E-2</v>
      </c>
      <c r="AF2394" s="46">
        <v>1.5055057835394126E-2</v>
      </c>
      <c r="AG2394" s="46">
        <v>1.4982398182761942E-2</v>
      </c>
      <c r="AH2394" s="46">
        <v>1.491410081518357E-2</v>
      </c>
      <c r="AI2394" s="46">
        <v>1.4848616360839582E-2</v>
      </c>
      <c r="AJ2394" s="46">
        <v>1.4779268211551618E-2</v>
      </c>
      <c r="AK2394" s="46">
        <v>0.10133925901272331</v>
      </c>
      <c r="AL2394" s="45">
        <v>0.10133925901272331</v>
      </c>
      <c r="AM2394" s="45">
        <v>8.9614079331864372E-3</v>
      </c>
      <c r="AN2394" s="45">
        <v>1.8980247243350665E-2</v>
      </c>
      <c r="AO2394" s="45">
        <v>2.9897087294372029E-2</v>
      </c>
      <c r="AP2394" s="45">
        <v>4.1569295559075695E-2</v>
      </c>
      <c r="AQ2394" s="45">
        <v>5.3871229042925302E-2</v>
      </c>
      <c r="AR2394" s="45">
        <v>6.6693959819380699E-2</v>
      </c>
      <c r="AS2394" s="45">
        <v>7.9943663940216639E-2</v>
      </c>
      <c r="AT2394" s="45">
        <v>9.3516963129292502E-2</v>
      </c>
      <c r="AU2394" s="45">
        <v>0.10133925901272331</v>
      </c>
      <c r="AV2394" s="45">
        <v>0.10133925901272331</v>
      </c>
      <c r="AW2394" s="45">
        <v>0.10133925901272331</v>
      </c>
      <c r="AX2394" s="45">
        <v>0.10133925901272331</v>
      </c>
      <c r="AY2394" s="45">
        <v>0.10133925901272331</v>
      </c>
      <c r="AZ2394" s="45">
        <v>0.10133925901272331</v>
      </c>
      <c r="BA2394" s="45">
        <v>0.10133925901272331</v>
      </c>
      <c r="BB2394" s="45">
        <v>0.10133925901272331</v>
      </c>
      <c r="BC2394" s="45">
        <v>0.10133925901272331</v>
      </c>
      <c r="BD2394" s="45">
        <v>0.10133925901272331</v>
      </c>
      <c r="BE2394" s="45">
        <v>0.10133925901272331</v>
      </c>
      <c r="BF2394" s="45">
        <v>0.10133925901272331</v>
      </c>
    </row>
    <row r="2395" spans="1:58" ht="13.5" thickBot="1" x14ac:dyDescent="0.25">
      <c r="A2395" s="6" t="s">
        <v>1359</v>
      </c>
      <c r="B2395" s="6" t="s">
        <v>1359</v>
      </c>
      <c r="C2395" s="6" t="s">
        <v>7</v>
      </c>
      <c r="D2395" s="6" t="s">
        <v>1359</v>
      </c>
      <c r="E2395" s="6">
        <v>214.4910679310648</v>
      </c>
      <c r="F2395" s="6" t="s">
        <v>7</v>
      </c>
      <c r="G2395" s="21" t="s">
        <v>1305</v>
      </c>
      <c r="H2395" s="21" t="s">
        <v>1181</v>
      </c>
      <c r="I2395" s="21" t="s">
        <v>1160</v>
      </c>
      <c r="J2395" s="21" t="s">
        <v>849</v>
      </c>
      <c r="K2395" s="21" t="s">
        <v>852</v>
      </c>
      <c r="L2395" s="21" t="s">
        <v>981</v>
      </c>
      <c r="M2395" s="3">
        <v>158.82923553325011</v>
      </c>
      <c r="N2395" s="3">
        <v>214.4910679310648</v>
      </c>
      <c r="O2395" s="21" t="s">
        <v>1510</v>
      </c>
      <c r="P2395" s="21" t="s">
        <v>1511</v>
      </c>
      <c r="Q2395" s="46">
        <v>1.2228510940625328E-5</v>
      </c>
      <c r="R2395" s="46">
        <v>1.3671455091671865E-5</v>
      </c>
      <c r="S2395" s="46">
        <v>1.4896844223171491E-5</v>
      </c>
      <c r="T2395" s="46">
        <v>1.5927600610346714E-5</v>
      </c>
      <c r="U2395" s="46">
        <v>1.6786907740356543E-5</v>
      </c>
      <c r="V2395" s="46">
        <v>1.7497574572840924E-5</v>
      </c>
      <c r="W2395" s="46">
        <v>1.8080211615149564E-5</v>
      </c>
      <c r="X2395" s="46">
        <v>1.8521781272708624E-5</v>
      </c>
      <c r="Y2395" s="46">
        <v>2.0581296896021943E-5</v>
      </c>
      <c r="Z2395" s="46">
        <v>2.0607064717133095E-5</v>
      </c>
      <c r="AA2395" s="46">
        <v>2.062056986490091E-5</v>
      </c>
      <c r="AB2395" s="46">
        <v>2.0655555453401954E-5</v>
      </c>
      <c r="AC2395" s="46">
        <v>2.065522754028117E-5</v>
      </c>
      <c r="AD2395" s="46">
        <v>2.0648815980706109E-5</v>
      </c>
      <c r="AE2395" s="46">
        <v>2.059262312625249E-5</v>
      </c>
      <c r="AF2395" s="46">
        <v>2.0543751698892117E-5</v>
      </c>
      <c r="AG2395" s="46">
        <v>2.0444602171967414E-5</v>
      </c>
      <c r="AH2395" s="46">
        <v>2.0351405309055373E-5</v>
      </c>
      <c r="AI2395" s="46">
        <v>2.0262046876501399E-5</v>
      </c>
      <c r="AJ2395" s="46">
        <v>2.0167416143406483E-5</v>
      </c>
      <c r="AK2395" s="46">
        <v>1.3828499347326491E-4</v>
      </c>
      <c r="AL2395" s="45">
        <v>1.3828499347326491E-4</v>
      </c>
      <c r="AM2395" s="45">
        <v>1.2228510940625328E-5</v>
      </c>
      <c r="AN2395" s="45">
        <v>2.5899966032297193E-5</v>
      </c>
      <c r="AO2395" s="45">
        <v>4.0796810255468684E-5</v>
      </c>
      <c r="AP2395" s="45">
        <v>5.6724410865815397E-5</v>
      </c>
      <c r="AQ2395" s="45">
        <v>7.3511318606171944E-5</v>
      </c>
      <c r="AR2395" s="45">
        <v>9.1008893179012868E-5</v>
      </c>
      <c r="AS2395" s="45">
        <v>1.0908910479416243E-4</v>
      </c>
      <c r="AT2395" s="45">
        <v>1.2761088606687106E-4</v>
      </c>
      <c r="AU2395" s="45">
        <v>1.3828499347326491E-4</v>
      </c>
      <c r="AV2395" s="45">
        <v>1.3828499347326491E-4</v>
      </c>
      <c r="AW2395" s="45">
        <v>1.3828499347326491E-4</v>
      </c>
      <c r="AX2395" s="45">
        <v>1.3828499347326491E-4</v>
      </c>
      <c r="AY2395" s="45">
        <v>1.3828499347326491E-4</v>
      </c>
      <c r="AZ2395" s="45">
        <v>1.3828499347326491E-4</v>
      </c>
      <c r="BA2395" s="45">
        <v>1.3828499347326491E-4</v>
      </c>
      <c r="BB2395" s="45">
        <v>1.3828499347326491E-4</v>
      </c>
      <c r="BC2395" s="45">
        <v>1.3828499347326491E-4</v>
      </c>
      <c r="BD2395" s="45">
        <v>1.3828499347326491E-4</v>
      </c>
      <c r="BE2395" s="45">
        <v>1.3828499347326491E-4</v>
      </c>
      <c r="BF2395" s="45">
        <v>1.3828499347326491E-4</v>
      </c>
    </row>
    <row r="2396" spans="1:58" ht="13.5" thickBot="1" x14ac:dyDescent="0.25">
      <c r="A2396" s="6" t="s">
        <v>1137</v>
      </c>
      <c r="B2396" s="6" t="s">
        <v>1137</v>
      </c>
      <c r="C2396" s="6" t="s">
        <v>7</v>
      </c>
      <c r="D2396" s="6" t="s">
        <v>1137</v>
      </c>
      <c r="E2396" s="6">
        <v>15.924186957367688</v>
      </c>
      <c r="F2396" s="6" t="s">
        <v>7</v>
      </c>
      <c r="G2396" s="21" t="s">
        <v>1305</v>
      </c>
      <c r="H2396" s="21" t="s">
        <v>1181</v>
      </c>
      <c r="I2396" s="21" t="s">
        <v>1160</v>
      </c>
      <c r="J2396" s="21" t="s">
        <v>849</v>
      </c>
      <c r="K2396" s="21" t="s">
        <v>852</v>
      </c>
      <c r="L2396" s="21" t="s">
        <v>982</v>
      </c>
      <c r="M2396" s="3">
        <v>16.355340944928408</v>
      </c>
      <c r="N2396" s="3">
        <v>15.924186957367688</v>
      </c>
      <c r="O2396" s="21" t="s">
        <v>1510</v>
      </c>
      <c r="P2396" s="21" t="s">
        <v>1511</v>
      </c>
      <c r="Q2396" s="46">
        <v>7.0452506051839033E-4</v>
      </c>
      <c r="R2396" s="46">
        <v>7.8765785733042235E-4</v>
      </c>
      <c r="S2396" s="46">
        <v>8.5825658813420773E-4</v>
      </c>
      <c r="T2396" s="46">
        <v>9.1764188120711928E-4</v>
      </c>
      <c r="U2396" s="46">
        <v>9.6714941411227468E-4</v>
      </c>
      <c r="V2396" s="46">
        <v>1.0080932866406225E-3</v>
      </c>
      <c r="W2396" s="46">
        <v>1.0416609384574151E-3</v>
      </c>
      <c r="X2396" s="46">
        <v>1.0671012305114021E-3</v>
      </c>
      <c r="Y2396" s="46">
        <v>1.1857567541641609E-3</v>
      </c>
      <c r="Z2396" s="46">
        <v>1.1872413237749586E-3</v>
      </c>
      <c r="AA2396" s="46">
        <v>1.188019400115948E-3</v>
      </c>
      <c r="AB2396" s="46">
        <v>1.1900350358687915E-3</v>
      </c>
      <c r="AC2396" s="46">
        <v>1.1900161437066647E-3</v>
      </c>
      <c r="AD2396" s="46">
        <v>1.1896467525011802E-3</v>
      </c>
      <c r="AE2396" s="46">
        <v>1.1864092958413415E-3</v>
      </c>
      <c r="AF2396" s="46">
        <v>1.1835936508714949E-3</v>
      </c>
      <c r="AG2396" s="46">
        <v>1.1778813178821258E-3</v>
      </c>
      <c r="AH2396" s="46">
        <v>1.1725119376033628E-3</v>
      </c>
      <c r="AI2396" s="46">
        <v>1.1673637020243465E-3</v>
      </c>
      <c r="AJ2396" s="46">
        <v>1.1619117117301638E-3</v>
      </c>
      <c r="AK2396" s="46">
        <v>7.9670569759947539E-3</v>
      </c>
      <c r="AL2396" s="45">
        <v>7.9670569759947539E-3</v>
      </c>
      <c r="AM2396" s="45">
        <v>7.0452506051839033E-4</v>
      </c>
      <c r="AN2396" s="45">
        <v>1.4921829178488127E-3</v>
      </c>
      <c r="AO2396" s="45">
        <v>2.3504395059830204E-3</v>
      </c>
      <c r="AP2396" s="45">
        <v>3.2680813871901397E-3</v>
      </c>
      <c r="AQ2396" s="45">
        <v>4.2352308013024146E-3</v>
      </c>
      <c r="AR2396" s="45">
        <v>5.2433240879430371E-3</v>
      </c>
      <c r="AS2396" s="45">
        <v>6.284985026400452E-3</v>
      </c>
      <c r="AT2396" s="45">
        <v>7.3520862569118536E-3</v>
      </c>
      <c r="AU2396" s="45">
        <v>7.9670569759947539E-3</v>
      </c>
      <c r="AV2396" s="45">
        <v>7.9670569759947539E-3</v>
      </c>
      <c r="AW2396" s="45">
        <v>7.9670569759947539E-3</v>
      </c>
      <c r="AX2396" s="45">
        <v>7.9670569759947539E-3</v>
      </c>
      <c r="AY2396" s="45">
        <v>7.9670569759947539E-3</v>
      </c>
      <c r="AZ2396" s="45">
        <v>7.9670569759947539E-3</v>
      </c>
      <c r="BA2396" s="45">
        <v>7.9670569759947539E-3</v>
      </c>
      <c r="BB2396" s="45">
        <v>7.9670569759947539E-3</v>
      </c>
      <c r="BC2396" s="45">
        <v>7.9670569759947539E-3</v>
      </c>
      <c r="BD2396" s="45">
        <v>7.9670569759947539E-3</v>
      </c>
      <c r="BE2396" s="45">
        <v>7.9670569759947539E-3</v>
      </c>
      <c r="BF2396" s="45">
        <v>7.9670569759947539E-3</v>
      </c>
    </row>
    <row r="2397" spans="1:58" ht="13.5" thickBot="1" x14ac:dyDescent="0.25">
      <c r="A2397" s="6" t="s">
        <v>1353</v>
      </c>
      <c r="B2397" s="6" t="s">
        <v>1142</v>
      </c>
      <c r="C2397" s="6" t="s">
        <v>7</v>
      </c>
      <c r="D2397" s="6" t="s">
        <v>1353</v>
      </c>
      <c r="E2397" s="6">
        <v>32.299287687879591</v>
      </c>
      <c r="F2397" s="6" t="s">
        <v>7</v>
      </c>
      <c r="G2397" s="21" t="s">
        <v>1305</v>
      </c>
      <c r="H2397" s="21" t="s">
        <v>1181</v>
      </c>
      <c r="I2397" s="21" t="s">
        <v>1160</v>
      </c>
      <c r="J2397" s="21" t="s">
        <v>849</v>
      </c>
      <c r="K2397" s="21" t="s">
        <v>852</v>
      </c>
      <c r="L2397" s="21" t="s">
        <v>983</v>
      </c>
      <c r="M2397" s="3">
        <v>25.320117636280749</v>
      </c>
      <c r="N2397" s="3">
        <v>32.299287687879591</v>
      </c>
      <c r="O2397" s="21" t="s">
        <v>1510</v>
      </c>
      <c r="P2397" s="21" t="s">
        <v>1511</v>
      </c>
      <c r="Q2397" s="46">
        <v>4.7701450723187117E-3</v>
      </c>
      <c r="R2397" s="46">
        <v>5.3330143345834222E-3</v>
      </c>
      <c r="S2397" s="46">
        <v>5.8110188893225247E-3</v>
      </c>
      <c r="T2397" s="46">
        <v>6.2131003467394072E-3</v>
      </c>
      <c r="U2397" s="46">
        <v>6.5483022116048211E-3</v>
      </c>
      <c r="V2397" s="46">
        <v>6.8255218915393209E-3</v>
      </c>
      <c r="W2397" s="46">
        <v>7.0527992133500826E-3</v>
      </c>
      <c r="X2397" s="46">
        <v>7.2250484214767333E-3</v>
      </c>
      <c r="Y2397" s="46">
        <v>8.0284322798722559E-3</v>
      </c>
      <c r="Z2397" s="46">
        <v>8.0384838916747539E-3</v>
      </c>
      <c r="AA2397" s="46">
        <v>8.0437520322021137E-3</v>
      </c>
      <c r="AB2397" s="46">
        <v>8.0573993465317753E-3</v>
      </c>
      <c r="AC2397" s="46">
        <v>8.0572714329072287E-3</v>
      </c>
      <c r="AD2397" s="46">
        <v>8.0547703868304489E-3</v>
      </c>
      <c r="AE2397" s="46">
        <v>8.0328504597785861E-3</v>
      </c>
      <c r="AF2397" s="46">
        <v>8.0137865034610768E-3</v>
      </c>
      <c r="AG2397" s="46">
        <v>7.975109870665879E-3</v>
      </c>
      <c r="AH2397" s="46">
        <v>7.9387552761830387E-3</v>
      </c>
      <c r="AI2397" s="46">
        <v>7.9038979915318549E-3</v>
      </c>
      <c r="AJ2397" s="46">
        <v>7.8669840673955185E-3</v>
      </c>
      <c r="AK2397" s="46">
        <v>5.3942747681623118E-2</v>
      </c>
      <c r="AL2397" s="45">
        <v>5.3942747681623118E-2</v>
      </c>
      <c r="AM2397" s="45">
        <v>4.7701450723187117E-3</v>
      </c>
      <c r="AN2397" s="45">
        <v>1.0103159406902134E-2</v>
      </c>
      <c r="AO2397" s="45">
        <v>1.5914178296224657E-2</v>
      </c>
      <c r="AP2397" s="45">
        <v>2.2127278642964064E-2</v>
      </c>
      <c r="AQ2397" s="45">
        <v>2.8675580854568887E-2</v>
      </c>
      <c r="AR2397" s="45">
        <v>3.550110274610821E-2</v>
      </c>
      <c r="AS2397" s="45">
        <v>4.2553901959458296E-2</v>
      </c>
      <c r="AT2397" s="45">
        <v>4.9778950380935029E-2</v>
      </c>
      <c r="AU2397" s="45">
        <v>5.3942747681623118E-2</v>
      </c>
      <c r="AV2397" s="45">
        <v>5.3942747681623118E-2</v>
      </c>
      <c r="AW2397" s="45">
        <v>5.3942747681623118E-2</v>
      </c>
      <c r="AX2397" s="45">
        <v>5.3942747681623118E-2</v>
      </c>
      <c r="AY2397" s="45">
        <v>5.3942747681623118E-2</v>
      </c>
      <c r="AZ2397" s="45">
        <v>5.3942747681623118E-2</v>
      </c>
      <c r="BA2397" s="45">
        <v>5.3942747681623118E-2</v>
      </c>
      <c r="BB2397" s="45">
        <v>5.3942747681623118E-2</v>
      </c>
      <c r="BC2397" s="45">
        <v>5.3942747681623118E-2</v>
      </c>
      <c r="BD2397" s="45">
        <v>5.3942747681623118E-2</v>
      </c>
      <c r="BE2397" s="45">
        <v>5.3942747681623118E-2</v>
      </c>
      <c r="BF2397" s="45">
        <v>5.3942747681623118E-2</v>
      </c>
    </row>
    <row r="2398" spans="1:58" ht="13.5" thickBot="1" x14ac:dyDescent="0.25">
      <c r="A2398" s="6" t="s">
        <v>1350</v>
      </c>
      <c r="B2398" s="6" t="s">
        <v>1350</v>
      </c>
      <c r="C2398" s="6" t="s">
        <v>7</v>
      </c>
      <c r="D2398" s="6" t="s">
        <v>1350</v>
      </c>
      <c r="E2398" s="6">
        <v>-44.275761960507232</v>
      </c>
      <c r="F2398" s="6" t="s">
        <v>7</v>
      </c>
      <c r="G2398" s="21" t="s">
        <v>1305</v>
      </c>
      <c r="H2398" s="21" t="s">
        <v>1181</v>
      </c>
      <c r="I2398" s="21" t="s">
        <v>1160</v>
      </c>
      <c r="J2398" s="21" t="s">
        <v>849</v>
      </c>
      <c r="K2398" s="21" t="s">
        <v>853</v>
      </c>
      <c r="L2398" s="21" t="s">
        <v>969</v>
      </c>
      <c r="M2398" s="3">
        <v>-2.1024930749985167</v>
      </c>
      <c r="N2398" s="3">
        <v>-44.275761960507232</v>
      </c>
      <c r="O2398" s="21" t="s">
        <v>1510</v>
      </c>
      <c r="P2398" s="21" t="s">
        <v>1511</v>
      </c>
      <c r="Q2398" s="46">
        <v>1.3660815800947143E-3</v>
      </c>
      <c r="R2398" s="46">
        <v>1.5272639344613016E-3</v>
      </c>
      <c r="S2398" s="46">
        <v>1.6641435081433972E-3</v>
      </c>
      <c r="T2398" s="46">
        <v>1.7792849370069027E-3</v>
      </c>
      <c r="U2398" s="46">
        <v>1.8752700202795834E-3</v>
      </c>
      <c r="V2398" s="46">
        <v>1.9546531276413625E-3</v>
      </c>
      <c r="W2398" s="46">
        <v>2.0197305648939142E-3</v>
      </c>
      <c r="X2398" s="46">
        <v>2.0690527345561928E-3</v>
      </c>
      <c r="Y2398" s="46">
        <v>2.2971108125616107E-3</v>
      </c>
      <c r="Z2398" s="46">
        <v>2.3010357834840557E-3</v>
      </c>
      <c r="AA2398" s="46">
        <v>2.3027941584991768E-3</v>
      </c>
      <c r="AB2398" s="46">
        <v>2.3074093508087313E-3</v>
      </c>
      <c r="AC2398" s="46">
        <v>2.3070675062821398E-3</v>
      </c>
      <c r="AD2398" s="46">
        <v>2.3063479985156216E-3</v>
      </c>
      <c r="AE2398" s="46">
        <v>2.2997015977305798E-3</v>
      </c>
      <c r="AF2398" s="46">
        <v>2.2941731645849312E-3</v>
      </c>
      <c r="AG2398" s="46">
        <v>2.2828222809591764E-3</v>
      </c>
      <c r="AH2398" s="46">
        <v>2.2727054576476631E-3</v>
      </c>
      <c r="AI2398" s="46">
        <v>2.2629158907708224E-3</v>
      </c>
      <c r="AJ2398" s="46">
        <v>2.2523785900235354E-3</v>
      </c>
      <c r="AK2398" s="46">
        <v>1.5440574086629126E-2</v>
      </c>
      <c r="AL2398" s="45">
        <v>1.5440574086629126E-2</v>
      </c>
      <c r="AM2398" s="45">
        <v>1.3660815800947143E-3</v>
      </c>
      <c r="AN2398" s="45">
        <v>2.8933455145560161E-3</v>
      </c>
      <c r="AO2398" s="45">
        <v>4.5574890226994132E-3</v>
      </c>
      <c r="AP2398" s="45">
        <v>6.3367739597063157E-3</v>
      </c>
      <c r="AQ2398" s="45">
        <v>8.2120439799858985E-3</v>
      </c>
      <c r="AR2398" s="45">
        <v>1.016669710762726E-2</v>
      </c>
      <c r="AS2398" s="45">
        <v>1.2186427672521174E-2</v>
      </c>
      <c r="AT2398" s="45">
        <v>1.4255480407077366E-2</v>
      </c>
      <c r="AU2398" s="45">
        <v>1.5440574086629126E-2</v>
      </c>
      <c r="AV2398" s="45">
        <v>1.5440574086629126E-2</v>
      </c>
      <c r="AW2398" s="45">
        <v>1.5440574086629126E-2</v>
      </c>
      <c r="AX2398" s="45">
        <v>1.5440574086629126E-2</v>
      </c>
      <c r="AY2398" s="45">
        <v>1.5440574086629126E-2</v>
      </c>
      <c r="AZ2398" s="45">
        <v>1.5440574086629126E-2</v>
      </c>
      <c r="BA2398" s="45">
        <v>1.5440574086629126E-2</v>
      </c>
      <c r="BB2398" s="45">
        <v>1.5440574086629126E-2</v>
      </c>
      <c r="BC2398" s="45">
        <v>1.5440574086629126E-2</v>
      </c>
      <c r="BD2398" s="45">
        <v>1.5440574086629126E-2</v>
      </c>
      <c r="BE2398" s="45">
        <v>1.5440574086629126E-2</v>
      </c>
      <c r="BF2398" s="45">
        <v>1.5440574086629126E-2</v>
      </c>
    </row>
    <row r="2399" spans="1:58" ht="13.5" thickBot="1" x14ac:dyDescent="0.25">
      <c r="A2399" s="6" t="s">
        <v>1137</v>
      </c>
      <c r="B2399" s="6" t="s">
        <v>1352</v>
      </c>
      <c r="C2399" s="6" t="s">
        <v>7</v>
      </c>
      <c r="D2399" s="6" t="s">
        <v>1137</v>
      </c>
      <c r="E2399" s="6">
        <v>19.250026383083338</v>
      </c>
      <c r="F2399" s="6" t="s">
        <v>7</v>
      </c>
      <c r="G2399" s="21" t="s">
        <v>1305</v>
      </c>
      <c r="H2399" s="21" t="s">
        <v>1181</v>
      </c>
      <c r="I2399" s="21" t="s">
        <v>1160</v>
      </c>
      <c r="J2399" s="21" t="s">
        <v>849</v>
      </c>
      <c r="K2399" s="21" t="s">
        <v>853</v>
      </c>
      <c r="L2399" s="21" t="s">
        <v>970</v>
      </c>
      <c r="M2399" s="3">
        <v>21.195400736003137</v>
      </c>
      <c r="N2399" s="3">
        <v>19.250026383083338</v>
      </c>
      <c r="O2399" s="21" t="s">
        <v>1510</v>
      </c>
      <c r="P2399" s="21" t="s">
        <v>1511</v>
      </c>
      <c r="Q2399" s="46">
        <v>1.2077662875500726E-3</v>
      </c>
      <c r="R2399" s="46">
        <v>1.350269207279373E-3</v>
      </c>
      <c r="S2399" s="46">
        <v>1.4712857973251884E-3</v>
      </c>
      <c r="T2399" s="46">
        <v>1.5730834777185109E-3</v>
      </c>
      <c r="U2399" s="46">
        <v>1.6579448427889577E-3</v>
      </c>
      <c r="V2399" s="46">
        <v>1.7281282361305741E-3</v>
      </c>
      <c r="W2399" s="46">
        <v>1.7856638445005644E-3</v>
      </c>
      <c r="X2399" s="46">
        <v>1.8292700643741935E-3</v>
      </c>
      <c r="Y2399" s="46">
        <v>2.0308984753211537E-3</v>
      </c>
      <c r="Z2399" s="46">
        <v>2.0343685810811727E-3</v>
      </c>
      <c r="AA2399" s="46">
        <v>2.0359231778893558E-3</v>
      </c>
      <c r="AB2399" s="46">
        <v>2.0400035152303027E-3</v>
      </c>
      <c r="AC2399" s="46">
        <v>2.0397012870904782E-3</v>
      </c>
      <c r="AD2399" s="46">
        <v>2.0390651631307577E-3</v>
      </c>
      <c r="AE2399" s="46">
        <v>2.0331890142106009E-3</v>
      </c>
      <c r="AF2399" s="46">
        <v>2.0283012715797207E-3</v>
      </c>
      <c r="AG2399" s="46">
        <v>2.0182658426735351E-3</v>
      </c>
      <c r="AH2399" s="46">
        <v>2.0093214587430385E-3</v>
      </c>
      <c r="AI2399" s="46">
        <v>2.0006664054754695E-3</v>
      </c>
      <c r="AJ2399" s="46">
        <v>1.991350273269465E-3</v>
      </c>
      <c r="AK2399" s="46">
        <v>1.3651164845482327E-2</v>
      </c>
      <c r="AL2399" s="45">
        <v>1.3651164845482327E-2</v>
      </c>
      <c r="AM2399" s="45">
        <v>1.2077662875500726E-3</v>
      </c>
      <c r="AN2399" s="45">
        <v>2.5580354948294458E-3</v>
      </c>
      <c r="AO2399" s="45">
        <v>4.0293212921546345E-3</v>
      </c>
      <c r="AP2399" s="45">
        <v>5.6024047698731453E-3</v>
      </c>
      <c r="AQ2399" s="45">
        <v>7.2603496126621026E-3</v>
      </c>
      <c r="AR2399" s="45">
        <v>8.9884778487926767E-3</v>
      </c>
      <c r="AS2399" s="45">
        <v>1.0774141693293241E-2</v>
      </c>
      <c r="AT2399" s="45">
        <v>1.2603411757667434E-2</v>
      </c>
      <c r="AU2399" s="45">
        <v>1.3651164845482327E-2</v>
      </c>
      <c r="AV2399" s="45">
        <v>1.3651164845482327E-2</v>
      </c>
      <c r="AW2399" s="45">
        <v>1.3651164845482327E-2</v>
      </c>
      <c r="AX2399" s="45">
        <v>1.3651164845482327E-2</v>
      </c>
      <c r="AY2399" s="45">
        <v>1.3651164845482327E-2</v>
      </c>
      <c r="AZ2399" s="45">
        <v>1.3651164845482327E-2</v>
      </c>
      <c r="BA2399" s="45">
        <v>1.3651164845482327E-2</v>
      </c>
      <c r="BB2399" s="45">
        <v>1.3651164845482327E-2</v>
      </c>
      <c r="BC2399" s="45">
        <v>1.3651164845482327E-2</v>
      </c>
      <c r="BD2399" s="45">
        <v>1.3651164845482327E-2</v>
      </c>
      <c r="BE2399" s="45">
        <v>1.3651164845482327E-2</v>
      </c>
      <c r="BF2399" s="45">
        <v>1.3651164845482327E-2</v>
      </c>
    </row>
    <row r="2400" spans="1:58" ht="13.5" thickBot="1" x14ac:dyDescent="0.25">
      <c r="A2400" s="6" t="s">
        <v>1357</v>
      </c>
      <c r="B2400" s="6" t="s">
        <v>1143</v>
      </c>
      <c r="C2400" s="6" t="s">
        <v>7</v>
      </c>
      <c r="D2400" s="6" t="s">
        <v>1357</v>
      </c>
      <c r="E2400" s="6">
        <v>70.491283951062556</v>
      </c>
      <c r="F2400" s="6" t="s">
        <v>7</v>
      </c>
      <c r="G2400" s="21" t="s">
        <v>1305</v>
      </c>
      <c r="H2400" s="21" t="s">
        <v>1181</v>
      </c>
      <c r="I2400" s="21" t="s">
        <v>1160</v>
      </c>
      <c r="J2400" s="21" t="s">
        <v>849</v>
      </c>
      <c r="K2400" s="21" t="s">
        <v>853</v>
      </c>
      <c r="L2400" s="21" t="s">
        <v>971</v>
      </c>
      <c r="M2400" s="3">
        <v>48.212494747123905</v>
      </c>
      <c r="N2400" s="3">
        <v>70.491283951062556</v>
      </c>
      <c r="O2400" s="21" t="s">
        <v>1510</v>
      </c>
      <c r="P2400" s="21" t="s">
        <v>1511</v>
      </c>
      <c r="Q2400" s="46">
        <v>4.7901632631547864E-5</v>
      </c>
      <c r="R2400" s="46">
        <v>5.3553489766625341E-5</v>
      </c>
      <c r="S2400" s="46">
        <v>5.8353170216769494E-5</v>
      </c>
      <c r="T2400" s="46">
        <v>6.2390602904873464E-5</v>
      </c>
      <c r="U2400" s="46">
        <v>6.5756318586888396E-5</v>
      </c>
      <c r="V2400" s="46">
        <v>6.8539886202031099E-5</v>
      </c>
      <c r="W2400" s="46">
        <v>7.0821825683023288E-5</v>
      </c>
      <c r="X2400" s="46">
        <v>7.2551306913265436E-5</v>
      </c>
      <c r="Y2400" s="46">
        <v>8.0548160417808732E-5</v>
      </c>
      <c r="Z2400" s="46">
        <v>8.0685789471560707E-5</v>
      </c>
      <c r="AA2400" s="46">
        <v>8.0747446868329752E-5</v>
      </c>
      <c r="AB2400" s="46">
        <v>8.0909278525939042E-5</v>
      </c>
      <c r="AC2400" s="46">
        <v>8.0897291752112007E-5</v>
      </c>
      <c r="AD2400" s="46">
        <v>8.0872062221746101E-5</v>
      </c>
      <c r="AE2400" s="46">
        <v>8.0639006265669866E-5</v>
      </c>
      <c r="AF2400" s="46">
        <v>8.0445151830159075E-5</v>
      </c>
      <c r="AG2400" s="46">
        <v>8.004713324517336E-5</v>
      </c>
      <c r="AH2400" s="46">
        <v>7.9692386968869161E-5</v>
      </c>
      <c r="AI2400" s="46">
        <v>7.9349115935140776E-5</v>
      </c>
      <c r="AJ2400" s="46">
        <v>7.8979625623083657E-5</v>
      </c>
      <c r="AK2400" s="46">
        <v>5.4142352718541563E-4</v>
      </c>
      <c r="AL2400" s="45">
        <v>5.4142352718541563E-4</v>
      </c>
      <c r="AM2400" s="45">
        <v>4.7901632631547864E-5</v>
      </c>
      <c r="AN2400" s="45">
        <v>1.014551223981732E-4</v>
      </c>
      <c r="AO2400" s="45">
        <v>1.5980829261494269E-4</v>
      </c>
      <c r="AP2400" s="45">
        <v>2.2219889551981616E-4</v>
      </c>
      <c r="AQ2400" s="45">
        <v>2.8795521410670454E-4</v>
      </c>
      <c r="AR2400" s="45">
        <v>3.5649510030873562E-4</v>
      </c>
      <c r="AS2400" s="45">
        <v>4.2731692599175892E-4</v>
      </c>
      <c r="AT2400" s="45">
        <v>4.9986823290502436E-4</v>
      </c>
      <c r="AU2400" s="45">
        <v>5.4142352718541563E-4</v>
      </c>
      <c r="AV2400" s="45">
        <v>5.4142352718541563E-4</v>
      </c>
      <c r="AW2400" s="45">
        <v>5.4142352718541563E-4</v>
      </c>
      <c r="AX2400" s="45">
        <v>5.4142352718541563E-4</v>
      </c>
      <c r="AY2400" s="45">
        <v>5.4142352718541563E-4</v>
      </c>
      <c r="AZ2400" s="45">
        <v>5.4142352718541563E-4</v>
      </c>
      <c r="BA2400" s="45">
        <v>5.4142352718541563E-4</v>
      </c>
      <c r="BB2400" s="45">
        <v>5.4142352718541563E-4</v>
      </c>
      <c r="BC2400" s="45">
        <v>5.4142352718541563E-4</v>
      </c>
      <c r="BD2400" s="45">
        <v>5.4142352718541563E-4</v>
      </c>
      <c r="BE2400" s="45">
        <v>5.4142352718541563E-4</v>
      </c>
      <c r="BF2400" s="45">
        <v>5.4142352718541563E-4</v>
      </c>
    </row>
    <row r="2401" spans="1:58" ht="13.5" thickBot="1" x14ac:dyDescent="0.25">
      <c r="A2401" s="6" t="s">
        <v>1350</v>
      </c>
      <c r="B2401" s="6" t="s">
        <v>1350</v>
      </c>
      <c r="C2401" s="6" t="s">
        <v>7</v>
      </c>
      <c r="D2401" s="6" t="s">
        <v>1350</v>
      </c>
      <c r="E2401" s="6">
        <v>-26.45971109474451</v>
      </c>
      <c r="F2401" s="6" t="s">
        <v>7</v>
      </c>
      <c r="G2401" s="21" t="s">
        <v>1305</v>
      </c>
      <c r="H2401" s="21" t="s">
        <v>1181</v>
      </c>
      <c r="I2401" s="21" t="s">
        <v>1160</v>
      </c>
      <c r="J2401" s="21" t="s">
        <v>849</v>
      </c>
      <c r="K2401" s="21" t="s">
        <v>853</v>
      </c>
      <c r="L2401" s="21" t="s">
        <v>972</v>
      </c>
      <c r="M2401" s="3">
        <v>-3.2670622865437688</v>
      </c>
      <c r="N2401" s="3">
        <v>-26.45971109474451</v>
      </c>
      <c r="O2401" s="21" t="s">
        <v>1510</v>
      </c>
      <c r="P2401" s="21" t="s">
        <v>1511</v>
      </c>
      <c r="Q2401" s="46">
        <v>1.2779621711329076E-3</v>
      </c>
      <c r="R2401" s="46">
        <v>1.4287474203713575E-3</v>
      </c>
      <c r="S2401" s="46">
        <v>1.5567975454263995E-3</v>
      </c>
      <c r="T2401" s="46">
        <v>1.66451174973296E-3</v>
      </c>
      <c r="U2401" s="46">
        <v>1.7543052929611938E-3</v>
      </c>
      <c r="V2401" s="46">
        <v>1.8285677745827531E-3</v>
      </c>
      <c r="W2401" s="46">
        <v>1.8894473766613274E-3</v>
      </c>
      <c r="X2401" s="46">
        <v>1.9355880083373805E-3</v>
      </c>
      <c r="Y2401" s="46">
        <v>2.1489351471605219E-3</v>
      </c>
      <c r="Z2401" s="46">
        <v>2.1526069369238632E-3</v>
      </c>
      <c r="AA2401" s="46">
        <v>2.1542518875510676E-3</v>
      </c>
      <c r="AB2401" s="46">
        <v>2.15856937581096E-3</v>
      </c>
      <c r="AC2401" s="46">
        <v>2.1582495820447914E-3</v>
      </c>
      <c r="AD2401" s="46">
        <v>2.1575764862935237E-3</v>
      </c>
      <c r="AE2401" s="46">
        <v>2.15135881313166E-3</v>
      </c>
      <c r="AF2401" s="46">
        <v>2.1461869928474813E-3</v>
      </c>
      <c r="AG2401" s="46">
        <v>2.1355683006009751E-3</v>
      </c>
      <c r="AH2401" s="46">
        <v>2.1261040653221034E-3</v>
      </c>
      <c r="AI2401" s="46">
        <v>2.1169459767257318E-3</v>
      </c>
      <c r="AJ2401" s="46">
        <v>2.1070883870055413E-3</v>
      </c>
      <c r="AK2401" s="46">
        <v>1.4444576276271114E-2</v>
      </c>
      <c r="AL2401" s="45">
        <v>1.4444576276271114E-2</v>
      </c>
      <c r="AM2401" s="45">
        <v>1.2779621711329076E-3</v>
      </c>
      <c r="AN2401" s="45">
        <v>2.7067095915042651E-3</v>
      </c>
      <c r="AO2401" s="45">
        <v>4.2635071369306644E-3</v>
      </c>
      <c r="AP2401" s="45">
        <v>5.9280188866636246E-3</v>
      </c>
      <c r="AQ2401" s="45">
        <v>7.6823241796248184E-3</v>
      </c>
      <c r="AR2401" s="45">
        <v>9.5108919542075711E-3</v>
      </c>
      <c r="AS2401" s="45">
        <v>1.1400339330868899E-2</v>
      </c>
      <c r="AT2401" s="45">
        <v>1.3335927339206279E-2</v>
      </c>
      <c r="AU2401" s="45">
        <v>1.4444576276271114E-2</v>
      </c>
      <c r="AV2401" s="45">
        <v>1.4444576276271114E-2</v>
      </c>
      <c r="AW2401" s="45">
        <v>1.4444576276271114E-2</v>
      </c>
      <c r="AX2401" s="45">
        <v>1.4444576276271114E-2</v>
      </c>
      <c r="AY2401" s="45">
        <v>1.4444576276271114E-2</v>
      </c>
      <c r="AZ2401" s="45">
        <v>1.4444576276271114E-2</v>
      </c>
      <c r="BA2401" s="45">
        <v>1.4444576276271114E-2</v>
      </c>
      <c r="BB2401" s="45">
        <v>1.4444576276271114E-2</v>
      </c>
      <c r="BC2401" s="45">
        <v>1.4444576276271114E-2</v>
      </c>
      <c r="BD2401" s="45">
        <v>1.4444576276271114E-2</v>
      </c>
      <c r="BE2401" s="45">
        <v>1.4444576276271114E-2</v>
      </c>
      <c r="BF2401" s="45">
        <v>1.4444576276271114E-2</v>
      </c>
    </row>
    <row r="2402" spans="1:58" ht="13.5" thickBot="1" x14ac:dyDescent="0.25">
      <c r="A2402" s="6" t="s">
        <v>1350</v>
      </c>
      <c r="B2402" s="6" t="s">
        <v>1350</v>
      </c>
      <c r="C2402" s="6" t="s">
        <v>7</v>
      </c>
      <c r="D2402" s="6" t="s">
        <v>1350</v>
      </c>
      <c r="E2402" s="6">
        <v>-15.966931950966805</v>
      </c>
      <c r="F2402" s="6" t="s">
        <v>7</v>
      </c>
      <c r="G2402" s="21" t="s">
        <v>1305</v>
      </c>
      <c r="H2402" s="21" t="s">
        <v>1181</v>
      </c>
      <c r="I2402" s="21" t="s">
        <v>1160</v>
      </c>
      <c r="J2402" s="21" t="s">
        <v>849</v>
      </c>
      <c r="K2402" s="21" t="s">
        <v>853</v>
      </c>
      <c r="L2402" s="21" t="s">
        <v>973</v>
      </c>
      <c r="M2402" s="3">
        <v>-3.9353186617793665</v>
      </c>
      <c r="N2402" s="3">
        <v>-15.966931950966805</v>
      </c>
      <c r="O2402" s="21" t="s">
        <v>1510</v>
      </c>
      <c r="P2402" s="21" t="s">
        <v>1511</v>
      </c>
      <c r="Q2402" s="46">
        <v>3.1883540553221019E-2</v>
      </c>
      <c r="R2402" s="46">
        <v>3.5645441897029791E-2</v>
      </c>
      <c r="S2402" s="46">
        <v>3.8840130634504838E-2</v>
      </c>
      <c r="T2402" s="46">
        <v>4.1527463858243102E-2</v>
      </c>
      <c r="U2402" s="46">
        <v>4.3767699243611999E-2</v>
      </c>
      <c r="V2402" s="46">
        <v>4.5620454276466237E-2</v>
      </c>
      <c r="W2402" s="46">
        <v>4.7139323383534909E-2</v>
      </c>
      <c r="X2402" s="46">
        <v>4.8290473812260447E-2</v>
      </c>
      <c r="Y2402" s="46">
        <v>5.3613215209645571E-2</v>
      </c>
      <c r="Z2402" s="46">
        <v>5.3704821722316144E-2</v>
      </c>
      <c r="AA2402" s="46">
        <v>5.3745861160896725E-2</v>
      </c>
      <c r="AB2402" s="46">
        <v>5.3853577034755733E-2</v>
      </c>
      <c r="AC2402" s="46">
        <v>5.3845598584577291E-2</v>
      </c>
      <c r="AD2402" s="46">
        <v>5.3828805696519655E-2</v>
      </c>
      <c r="AE2402" s="46">
        <v>5.3673682611595143E-2</v>
      </c>
      <c r="AF2402" s="46">
        <v>5.3544652233787952E-2</v>
      </c>
      <c r="AG2402" s="46">
        <v>5.3279729286527702E-2</v>
      </c>
      <c r="AH2402" s="46">
        <v>5.3043608581130254E-2</v>
      </c>
      <c r="AI2402" s="46">
        <v>5.281512584842657E-2</v>
      </c>
      <c r="AJ2402" s="46">
        <v>5.2569191447002082E-2</v>
      </c>
      <c r="AK2402" s="46">
        <v>0.36037391707010691</v>
      </c>
      <c r="AL2402" s="45">
        <v>0.36037391707010691</v>
      </c>
      <c r="AM2402" s="45">
        <v>3.1883540553221019E-2</v>
      </c>
      <c r="AN2402" s="45">
        <v>6.752898245025081E-2</v>
      </c>
      <c r="AO2402" s="45">
        <v>0.10636911308475565</v>
      </c>
      <c r="AP2402" s="45">
        <v>0.14789657694299874</v>
      </c>
      <c r="AQ2402" s="45">
        <v>0.19166427618661075</v>
      </c>
      <c r="AR2402" s="45">
        <v>0.23728473046307699</v>
      </c>
      <c r="AS2402" s="45">
        <v>0.2844240538466119</v>
      </c>
      <c r="AT2402" s="45">
        <v>0.33271452765887233</v>
      </c>
      <c r="AU2402" s="45">
        <v>0.36037391707010691</v>
      </c>
      <c r="AV2402" s="45">
        <v>0.36037391707010691</v>
      </c>
      <c r="AW2402" s="45">
        <v>0.36037391707010691</v>
      </c>
      <c r="AX2402" s="45">
        <v>0.36037391707010691</v>
      </c>
      <c r="AY2402" s="45">
        <v>0.36037391707010691</v>
      </c>
      <c r="AZ2402" s="45">
        <v>0.36037391707010691</v>
      </c>
      <c r="BA2402" s="45">
        <v>0.36037391707010691</v>
      </c>
      <c r="BB2402" s="45">
        <v>0.36037391707010691</v>
      </c>
      <c r="BC2402" s="45">
        <v>0.36037391707010691</v>
      </c>
      <c r="BD2402" s="45">
        <v>0.36037391707010691</v>
      </c>
      <c r="BE2402" s="45">
        <v>0.36037391707010691</v>
      </c>
      <c r="BF2402" s="45">
        <v>0.36037391707010691</v>
      </c>
    </row>
    <row r="2403" spans="1:58" ht="13.5" thickBot="1" x14ac:dyDescent="0.25">
      <c r="A2403" s="6" t="s">
        <v>1141</v>
      </c>
      <c r="B2403" s="6" t="s">
        <v>1351</v>
      </c>
      <c r="C2403" s="6" t="s">
        <v>7</v>
      </c>
      <c r="D2403" s="6" t="s">
        <v>1141</v>
      </c>
      <c r="E2403" s="6">
        <v>9.8508256475374054</v>
      </c>
      <c r="F2403" s="6" t="s">
        <v>7</v>
      </c>
      <c r="G2403" s="21" t="s">
        <v>1305</v>
      </c>
      <c r="H2403" s="21" t="s">
        <v>1181</v>
      </c>
      <c r="I2403" s="21" t="s">
        <v>1160</v>
      </c>
      <c r="J2403" s="21" t="s">
        <v>849</v>
      </c>
      <c r="K2403" s="21" t="s">
        <v>853</v>
      </c>
      <c r="L2403" s="21" t="s">
        <v>974</v>
      </c>
      <c r="M2403" s="3">
        <v>11.175768216160538</v>
      </c>
      <c r="N2403" s="3">
        <v>9.8508256475374054</v>
      </c>
      <c r="O2403" s="21" t="s">
        <v>1510</v>
      </c>
      <c r="P2403" s="21" t="s">
        <v>1511</v>
      </c>
      <c r="Q2403" s="46">
        <v>6.0703557805042042E-3</v>
      </c>
      <c r="R2403" s="46">
        <v>6.7865898991698332E-3</v>
      </c>
      <c r="S2403" s="46">
        <v>7.3948315469903481E-3</v>
      </c>
      <c r="T2403" s="46">
        <v>7.9064770068673716E-3</v>
      </c>
      <c r="U2403" s="46">
        <v>8.3329988292654925E-3</v>
      </c>
      <c r="V2403" s="46">
        <v>8.6857476779942395E-3</v>
      </c>
      <c r="W2403" s="46">
        <v>8.9749274774752006E-3</v>
      </c>
      <c r="X2403" s="46">
        <v>9.194096758489631E-3</v>
      </c>
      <c r="Y2403" s="46">
        <v>1.0207501588979252E-2</v>
      </c>
      <c r="Z2403" s="46">
        <v>1.0224942692259275E-2</v>
      </c>
      <c r="AA2403" s="46">
        <v>1.0232756253391248E-2</v>
      </c>
      <c r="AB2403" s="46">
        <v>1.0253264442450134E-2</v>
      </c>
      <c r="AC2403" s="46">
        <v>1.0251745413185511E-2</v>
      </c>
      <c r="AD2403" s="46">
        <v>1.0248548189686388E-2</v>
      </c>
      <c r="AE2403" s="46">
        <v>1.0219014069606798E-2</v>
      </c>
      <c r="AF2403" s="46">
        <v>1.0194447779722051E-2</v>
      </c>
      <c r="AG2403" s="46">
        <v>1.014400869684777E-2</v>
      </c>
      <c r="AH2403" s="46">
        <v>1.0099053316609695E-2</v>
      </c>
      <c r="AI2403" s="46">
        <v>1.0055552141610071E-2</v>
      </c>
      <c r="AJ2403" s="46">
        <v>1.0008728316858867E-2</v>
      </c>
      <c r="AK2403" s="46">
        <v>6.8612138196442102E-2</v>
      </c>
      <c r="AL2403" s="45">
        <v>6.8612138196442102E-2</v>
      </c>
      <c r="AM2403" s="45">
        <v>6.0703557805042042E-3</v>
      </c>
      <c r="AN2403" s="45">
        <v>1.2856945679674037E-2</v>
      </c>
      <c r="AO2403" s="45">
        <v>2.0251777226664387E-2</v>
      </c>
      <c r="AP2403" s="45">
        <v>2.8158254233531757E-2</v>
      </c>
      <c r="AQ2403" s="45">
        <v>3.6491253062797248E-2</v>
      </c>
      <c r="AR2403" s="45">
        <v>4.5177000740791486E-2</v>
      </c>
      <c r="AS2403" s="45">
        <v>5.4151928218266684E-2</v>
      </c>
      <c r="AT2403" s="45">
        <v>6.3346024976756315E-2</v>
      </c>
      <c r="AU2403" s="45">
        <v>6.8612138196442102E-2</v>
      </c>
      <c r="AV2403" s="45">
        <v>6.8612138196442102E-2</v>
      </c>
      <c r="AW2403" s="45">
        <v>6.8612138196442102E-2</v>
      </c>
      <c r="AX2403" s="45">
        <v>6.8612138196442102E-2</v>
      </c>
      <c r="AY2403" s="45">
        <v>6.8612138196442102E-2</v>
      </c>
      <c r="AZ2403" s="45">
        <v>6.8612138196442102E-2</v>
      </c>
      <c r="BA2403" s="45">
        <v>6.8612138196442102E-2</v>
      </c>
      <c r="BB2403" s="45">
        <v>6.8612138196442102E-2</v>
      </c>
      <c r="BC2403" s="45">
        <v>6.8612138196442102E-2</v>
      </c>
      <c r="BD2403" s="45">
        <v>6.8612138196442102E-2</v>
      </c>
      <c r="BE2403" s="45">
        <v>6.8612138196442102E-2</v>
      </c>
      <c r="BF2403" s="45">
        <v>6.8612138196442102E-2</v>
      </c>
    </row>
    <row r="2404" spans="1:58" ht="13.5" thickBot="1" x14ac:dyDescent="0.25">
      <c r="A2404" s="6" t="s">
        <v>1350</v>
      </c>
      <c r="B2404" s="6" t="s">
        <v>1350</v>
      </c>
      <c r="C2404" s="6" t="s">
        <v>7</v>
      </c>
      <c r="D2404" s="6" t="s">
        <v>1350</v>
      </c>
      <c r="E2404" s="6">
        <v>-17.122116092942083</v>
      </c>
      <c r="F2404" s="6" t="s">
        <v>7</v>
      </c>
      <c r="G2404" s="21" t="s">
        <v>1305</v>
      </c>
      <c r="H2404" s="21" t="s">
        <v>1181</v>
      </c>
      <c r="I2404" s="21" t="s">
        <v>1160</v>
      </c>
      <c r="J2404" s="21" t="s">
        <v>849</v>
      </c>
      <c r="K2404" s="21" t="s">
        <v>853</v>
      </c>
      <c r="L2404" s="21" t="s">
        <v>975</v>
      </c>
      <c r="M2404" s="3">
        <v>-3.0181284415172684</v>
      </c>
      <c r="N2404" s="3">
        <v>-17.122116092942083</v>
      </c>
      <c r="O2404" s="21" t="s">
        <v>1510</v>
      </c>
      <c r="P2404" s="21" t="s">
        <v>1511</v>
      </c>
      <c r="Q2404" s="46">
        <v>6.6834486943197712E-4</v>
      </c>
      <c r="R2404" s="46">
        <v>7.4720209227543749E-4</v>
      </c>
      <c r="S2404" s="46">
        <v>8.1416936724163836E-4</v>
      </c>
      <c r="T2404" s="46">
        <v>8.705014226337149E-4</v>
      </c>
      <c r="U2404" s="46">
        <v>9.1746138379712489E-4</v>
      </c>
      <c r="V2404" s="46">
        <v>9.5629895638274889E-4</v>
      </c>
      <c r="W2404" s="46">
        <v>9.8813759028081255E-4</v>
      </c>
      <c r="X2404" s="46">
        <v>1.0122680811119325E-3</v>
      </c>
      <c r="Y2404" s="46">
        <v>1.1238437355884914E-3</v>
      </c>
      <c r="Z2404" s="46">
        <v>1.1257639973187633E-3</v>
      </c>
      <c r="AA2404" s="46">
        <v>1.1266242687235002E-3</v>
      </c>
      <c r="AB2404" s="46">
        <v>1.1288822159401801E-3</v>
      </c>
      <c r="AC2404" s="46">
        <v>1.1287149711439546E-3</v>
      </c>
      <c r="AD2404" s="46">
        <v>1.128362957522458E-3</v>
      </c>
      <c r="AE2404" s="46">
        <v>1.1251112572363275E-3</v>
      </c>
      <c r="AF2404" s="46">
        <v>1.1224065139891228E-3</v>
      </c>
      <c r="AG2404" s="46">
        <v>1.1168531817831017E-3</v>
      </c>
      <c r="AH2404" s="46">
        <v>1.111903604061154E-3</v>
      </c>
      <c r="AI2404" s="46">
        <v>1.1071141340240542E-3</v>
      </c>
      <c r="AJ2404" s="46">
        <v>1.1019588409619642E-3</v>
      </c>
      <c r="AK2404" s="46">
        <v>7.5541816991393923E-3</v>
      </c>
      <c r="AL2404" s="45">
        <v>7.5541816991393923E-3</v>
      </c>
      <c r="AM2404" s="45">
        <v>6.6834486943197712E-4</v>
      </c>
      <c r="AN2404" s="45">
        <v>1.4155469617074146E-3</v>
      </c>
      <c r="AO2404" s="45">
        <v>2.229716328949053E-3</v>
      </c>
      <c r="AP2404" s="45">
        <v>3.100217751582768E-3</v>
      </c>
      <c r="AQ2404" s="45">
        <v>4.0176791353798928E-3</v>
      </c>
      <c r="AR2404" s="45">
        <v>4.9739780917626413E-3</v>
      </c>
      <c r="AS2404" s="45">
        <v>5.9621156820434534E-3</v>
      </c>
      <c r="AT2404" s="45">
        <v>6.9743837631553859E-3</v>
      </c>
      <c r="AU2404" s="45">
        <v>7.5541816991393923E-3</v>
      </c>
      <c r="AV2404" s="45">
        <v>7.5541816991393923E-3</v>
      </c>
      <c r="AW2404" s="45">
        <v>7.5541816991393923E-3</v>
      </c>
      <c r="AX2404" s="45">
        <v>7.5541816991393923E-3</v>
      </c>
      <c r="AY2404" s="45">
        <v>7.5541816991393923E-3</v>
      </c>
      <c r="AZ2404" s="45">
        <v>7.5541816991393923E-3</v>
      </c>
      <c r="BA2404" s="45">
        <v>7.5541816991393923E-3</v>
      </c>
      <c r="BB2404" s="45">
        <v>7.5541816991393923E-3</v>
      </c>
      <c r="BC2404" s="45">
        <v>7.5541816991393923E-3</v>
      </c>
      <c r="BD2404" s="45">
        <v>7.5541816991393923E-3</v>
      </c>
      <c r="BE2404" s="45">
        <v>7.5541816991393923E-3</v>
      </c>
      <c r="BF2404" s="45">
        <v>7.5541816991393923E-3</v>
      </c>
    </row>
    <row r="2405" spans="1:58" ht="13.5" thickBot="1" x14ac:dyDescent="0.25">
      <c r="A2405" s="6" t="s">
        <v>1350</v>
      </c>
      <c r="B2405" s="6" t="s">
        <v>1350</v>
      </c>
      <c r="C2405" s="6" t="s">
        <v>7</v>
      </c>
      <c r="D2405" s="6" t="s">
        <v>1350</v>
      </c>
      <c r="E2405" s="6">
        <v>-11.416266429291504</v>
      </c>
      <c r="F2405" s="6" t="s">
        <v>7</v>
      </c>
      <c r="G2405" s="21" t="s">
        <v>1305</v>
      </c>
      <c r="H2405" s="21" t="s">
        <v>1181</v>
      </c>
      <c r="I2405" s="21" t="s">
        <v>1160</v>
      </c>
      <c r="J2405" s="21" t="s">
        <v>849</v>
      </c>
      <c r="K2405" s="21" t="s">
        <v>853</v>
      </c>
      <c r="L2405" s="21" t="s">
        <v>976</v>
      </c>
      <c r="M2405" s="3">
        <v>-3.7043573412203066</v>
      </c>
      <c r="N2405" s="3">
        <v>-11.416266429291504</v>
      </c>
      <c r="O2405" s="21" t="s">
        <v>1510</v>
      </c>
      <c r="P2405" s="21" t="s">
        <v>1511</v>
      </c>
      <c r="Q2405" s="46">
        <v>9.3501050136346963E-4</v>
      </c>
      <c r="R2405" s="46">
        <v>1.0453312875911838E-3</v>
      </c>
      <c r="S2405" s="46">
        <v>1.1390181073827519E-3</v>
      </c>
      <c r="T2405" s="46">
        <v>1.2178263181792906E-3</v>
      </c>
      <c r="U2405" s="46">
        <v>1.283523024834234E-3</v>
      </c>
      <c r="V2405" s="46">
        <v>1.3378565581280367E-3</v>
      </c>
      <c r="W2405" s="46">
        <v>1.3823986177821453E-3</v>
      </c>
      <c r="X2405" s="46">
        <v>1.4161570310835408E-3</v>
      </c>
      <c r="Y2405" s="46">
        <v>1.5722507087693582E-3</v>
      </c>
      <c r="Z2405" s="46">
        <v>1.5749371435207706E-3</v>
      </c>
      <c r="AA2405" s="46">
        <v>1.5761406581046942E-3</v>
      </c>
      <c r="AB2405" s="46">
        <v>1.5792995128452334E-3</v>
      </c>
      <c r="AC2405" s="46">
        <v>1.5790655383689988E-3</v>
      </c>
      <c r="AD2405" s="46">
        <v>1.5785730734040146E-3</v>
      </c>
      <c r="AE2405" s="46">
        <v>1.5740239640236995E-3</v>
      </c>
      <c r="AF2405" s="46">
        <v>1.5702400442910954E-3</v>
      </c>
      <c r="AG2405" s="46">
        <v>1.5624709655300017E-3</v>
      </c>
      <c r="AH2405" s="46">
        <v>1.5555465357049189E-3</v>
      </c>
      <c r="AI2405" s="46">
        <v>1.5488460955796588E-3</v>
      </c>
      <c r="AJ2405" s="46">
        <v>1.5416338712159752E-3</v>
      </c>
      <c r="AK2405" s="46">
        <v>1.0568255313916121E-2</v>
      </c>
      <c r="AL2405" s="45">
        <v>1.0568255313916121E-2</v>
      </c>
      <c r="AM2405" s="45">
        <v>9.3501050136346963E-4</v>
      </c>
      <c r="AN2405" s="45">
        <v>1.9803417889546534E-3</v>
      </c>
      <c r="AO2405" s="45">
        <v>3.1193598963374053E-3</v>
      </c>
      <c r="AP2405" s="45">
        <v>4.3371862145166959E-3</v>
      </c>
      <c r="AQ2405" s="45">
        <v>5.6207092393509295E-3</v>
      </c>
      <c r="AR2405" s="45">
        <v>6.9585657974789664E-3</v>
      </c>
      <c r="AS2405" s="45">
        <v>8.3409644152611113E-3</v>
      </c>
      <c r="AT2405" s="45">
        <v>9.7571214463446528E-3</v>
      </c>
      <c r="AU2405" s="45">
        <v>1.0568255313916121E-2</v>
      </c>
      <c r="AV2405" s="45">
        <v>1.0568255313916121E-2</v>
      </c>
      <c r="AW2405" s="45">
        <v>1.0568255313916121E-2</v>
      </c>
      <c r="AX2405" s="45">
        <v>1.0568255313916121E-2</v>
      </c>
      <c r="AY2405" s="45">
        <v>1.0568255313916121E-2</v>
      </c>
      <c r="AZ2405" s="45">
        <v>1.0568255313916121E-2</v>
      </c>
      <c r="BA2405" s="45">
        <v>1.0568255313916121E-2</v>
      </c>
      <c r="BB2405" s="45">
        <v>1.0568255313916121E-2</v>
      </c>
      <c r="BC2405" s="45">
        <v>1.0568255313916121E-2</v>
      </c>
      <c r="BD2405" s="45">
        <v>1.0568255313916121E-2</v>
      </c>
      <c r="BE2405" s="45">
        <v>1.0568255313916121E-2</v>
      </c>
      <c r="BF2405" s="45">
        <v>1.0568255313916121E-2</v>
      </c>
    </row>
    <row r="2406" spans="1:58" ht="13.5" thickBot="1" x14ac:dyDescent="0.25">
      <c r="A2406" s="6" t="s">
        <v>1350</v>
      </c>
      <c r="B2406" s="6" t="s">
        <v>1350</v>
      </c>
      <c r="C2406" s="6" t="s">
        <v>7</v>
      </c>
      <c r="D2406" s="6" t="s">
        <v>1350</v>
      </c>
      <c r="E2406" s="6">
        <v>-6.9944278130209367</v>
      </c>
      <c r="F2406" s="6" t="s">
        <v>7</v>
      </c>
      <c r="G2406" s="21" t="s">
        <v>1305</v>
      </c>
      <c r="H2406" s="21" t="s">
        <v>1181</v>
      </c>
      <c r="I2406" s="21" t="s">
        <v>1160</v>
      </c>
      <c r="J2406" s="21" t="s">
        <v>849</v>
      </c>
      <c r="K2406" s="21" t="s">
        <v>853</v>
      </c>
      <c r="L2406" s="21" t="s">
        <v>977</v>
      </c>
      <c r="M2406" s="3">
        <v>1.9509699733674799</v>
      </c>
      <c r="N2406" s="3">
        <v>-6.9944278130209367</v>
      </c>
      <c r="O2406" s="21" t="s">
        <v>1510</v>
      </c>
      <c r="P2406" s="21" t="s">
        <v>1511</v>
      </c>
      <c r="Q2406" s="46">
        <v>2.3634219349396511E-4</v>
      </c>
      <c r="R2406" s="46">
        <v>2.642279301429283E-4</v>
      </c>
      <c r="S2406" s="46">
        <v>2.8790910640642966E-4</v>
      </c>
      <c r="T2406" s="46">
        <v>3.0782942321338309E-4</v>
      </c>
      <c r="U2406" s="46">
        <v>3.2443555088095157E-4</v>
      </c>
      <c r="V2406" s="46">
        <v>3.3816941421212156E-4</v>
      </c>
      <c r="W2406" s="46">
        <v>3.4942829105472377E-4</v>
      </c>
      <c r="X2406" s="46">
        <v>3.5796139034814672E-4</v>
      </c>
      <c r="Y2406" s="46">
        <v>3.9741712065385914E-4</v>
      </c>
      <c r="Z2406" s="46">
        <v>3.9809616958528995E-4</v>
      </c>
      <c r="AA2406" s="46">
        <v>3.9840038143772541E-4</v>
      </c>
      <c r="AB2406" s="46">
        <v>3.9919884376217972E-4</v>
      </c>
      <c r="AC2406" s="46">
        <v>3.9913970213665325E-4</v>
      </c>
      <c r="AD2406" s="46">
        <v>3.9901522198389179E-4</v>
      </c>
      <c r="AE2406" s="46">
        <v>3.9786534560515611E-4</v>
      </c>
      <c r="AF2406" s="46">
        <v>3.9690888587737272E-4</v>
      </c>
      <c r="AG2406" s="46">
        <v>3.9494509925342921E-4</v>
      </c>
      <c r="AH2406" s="46">
        <v>3.9319481416981932E-4</v>
      </c>
      <c r="AI2406" s="46">
        <v>3.9150114686419034E-4</v>
      </c>
      <c r="AJ2406" s="46">
        <v>3.8967811608154365E-4</v>
      </c>
      <c r="AK2406" s="46">
        <v>2.6713332509666014E-3</v>
      </c>
      <c r="AL2406" s="45">
        <v>2.6713332509666014E-3</v>
      </c>
      <c r="AM2406" s="45">
        <v>2.3634219349396511E-4</v>
      </c>
      <c r="AN2406" s="45">
        <v>5.0057012363689335E-4</v>
      </c>
      <c r="AO2406" s="45">
        <v>7.8847923004332307E-4</v>
      </c>
      <c r="AP2406" s="45">
        <v>1.0963086532567062E-3</v>
      </c>
      <c r="AQ2406" s="45">
        <v>1.4207442041376578E-3</v>
      </c>
      <c r="AR2406" s="45">
        <v>1.7589136183497793E-3</v>
      </c>
      <c r="AS2406" s="45">
        <v>2.1083419094045032E-3</v>
      </c>
      <c r="AT2406" s="45">
        <v>2.4663032997526498E-3</v>
      </c>
      <c r="AU2406" s="45">
        <v>2.6713332509666014E-3</v>
      </c>
      <c r="AV2406" s="45">
        <v>2.6713332509666014E-3</v>
      </c>
      <c r="AW2406" s="45">
        <v>2.6713332509666014E-3</v>
      </c>
      <c r="AX2406" s="45">
        <v>2.6713332509666014E-3</v>
      </c>
      <c r="AY2406" s="45">
        <v>2.6713332509666014E-3</v>
      </c>
      <c r="AZ2406" s="45">
        <v>2.6713332509666014E-3</v>
      </c>
      <c r="BA2406" s="45">
        <v>2.6713332509666014E-3</v>
      </c>
      <c r="BB2406" s="45">
        <v>2.6713332509666014E-3</v>
      </c>
      <c r="BC2406" s="45">
        <v>2.6713332509666014E-3</v>
      </c>
      <c r="BD2406" s="45">
        <v>2.6713332509666014E-3</v>
      </c>
      <c r="BE2406" s="45">
        <v>2.6713332509666014E-3</v>
      </c>
      <c r="BF2406" s="45">
        <v>2.6713332509666014E-3</v>
      </c>
    </row>
    <row r="2407" spans="1:58" ht="13.5" thickBot="1" x14ac:dyDescent="0.25">
      <c r="A2407" s="6" t="s">
        <v>1137</v>
      </c>
      <c r="B2407" s="6" t="s">
        <v>1356</v>
      </c>
      <c r="C2407" s="6" t="s">
        <v>7</v>
      </c>
      <c r="D2407" s="6" t="s">
        <v>1137</v>
      </c>
      <c r="E2407" s="6">
        <v>19.969578342814859</v>
      </c>
      <c r="F2407" s="6" t="s">
        <v>7</v>
      </c>
      <c r="G2407" s="21" t="s">
        <v>1305</v>
      </c>
      <c r="H2407" s="21" t="s">
        <v>1181</v>
      </c>
      <c r="I2407" s="21" t="s">
        <v>1160</v>
      </c>
      <c r="J2407" s="21" t="s">
        <v>849</v>
      </c>
      <c r="K2407" s="21" t="s">
        <v>853</v>
      </c>
      <c r="L2407" s="21" t="s">
        <v>978</v>
      </c>
      <c r="M2407" s="3">
        <v>64.466669481953872</v>
      </c>
      <c r="N2407" s="3">
        <v>19.969578342814859</v>
      </c>
      <c r="O2407" s="21" t="s">
        <v>1510</v>
      </c>
      <c r="P2407" s="21" t="s">
        <v>1511</v>
      </c>
      <c r="Q2407" s="46">
        <v>2.4849285509597667E-4</v>
      </c>
      <c r="R2407" s="46">
        <v>2.7781223397587324E-4</v>
      </c>
      <c r="S2407" s="46">
        <v>3.0271089051600895E-4</v>
      </c>
      <c r="T2407" s="46">
        <v>3.2365533689097503E-4</v>
      </c>
      <c r="U2407" s="46">
        <v>3.411152073237496E-4</v>
      </c>
      <c r="V2407" s="46">
        <v>3.5555514655003737E-4</v>
      </c>
      <c r="W2407" s="46">
        <v>3.6739285699196748E-4</v>
      </c>
      <c r="X2407" s="46">
        <v>3.7636465409215085E-4</v>
      </c>
      <c r="Y2407" s="46">
        <v>4.1784885515087428E-4</v>
      </c>
      <c r="Z2407" s="46">
        <v>4.1856281487692465E-4</v>
      </c>
      <c r="AA2407" s="46">
        <v>4.1888266665898749E-4</v>
      </c>
      <c r="AB2407" s="46">
        <v>4.1972217897694056E-4</v>
      </c>
      <c r="AC2407" s="46">
        <v>4.1965999680301374E-4</v>
      </c>
      <c r="AD2407" s="46">
        <v>4.1952911696262153E-4</v>
      </c>
      <c r="AE2407" s="46">
        <v>4.1832012393376236E-4</v>
      </c>
      <c r="AF2407" s="46">
        <v>4.1731449135911481E-4</v>
      </c>
      <c r="AG2407" s="46">
        <v>4.1524974389371781E-4</v>
      </c>
      <c r="AH2407" s="46">
        <v>4.1340947436237317E-4</v>
      </c>
      <c r="AI2407" s="46">
        <v>4.1162873340310304E-4</v>
      </c>
      <c r="AJ2407" s="46">
        <v>4.0971197822109061E-4</v>
      </c>
      <c r="AK2407" s="46">
        <v>2.8086699908810744E-3</v>
      </c>
      <c r="AL2407" s="45">
        <v>2.8086699908810744E-3</v>
      </c>
      <c r="AM2407" s="45">
        <v>2.4849285509597667E-4</v>
      </c>
      <c r="AN2407" s="45">
        <v>5.2630508907184985E-4</v>
      </c>
      <c r="AO2407" s="45">
        <v>8.2901597958785875E-4</v>
      </c>
      <c r="AP2407" s="45">
        <v>1.1526713164788337E-3</v>
      </c>
      <c r="AQ2407" s="45">
        <v>1.4937865238025833E-3</v>
      </c>
      <c r="AR2407" s="45">
        <v>1.8493416703526206E-3</v>
      </c>
      <c r="AS2407" s="45">
        <v>2.2167345273445883E-3</v>
      </c>
      <c r="AT2407" s="45">
        <v>2.5930991814367391E-3</v>
      </c>
      <c r="AU2407" s="45">
        <v>2.8086699908810744E-3</v>
      </c>
      <c r="AV2407" s="45">
        <v>2.8086699908810744E-3</v>
      </c>
      <c r="AW2407" s="45">
        <v>2.8086699908810744E-3</v>
      </c>
      <c r="AX2407" s="45">
        <v>2.8086699908810744E-3</v>
      </c>
      <c r="AY2407" s="45">
        <v>2.8086699908810744E-3</v>
      </c>
      <c r="AZ2407" s="45">
        <v>2.8086699908810744E-3</v>
      </c>
      <c r="BA2407" s="45">
        <v>2.8086699908810744E-3</v>
      </c>
      <c r="BB2407" s="45">
        <v>2.8086699908810744E-3</v>
      </c>
      <c r="BC2407" s="45">
        <v>2.8086699908810744E-3</v>
      </c>
      <c r="BD2407" s="45">
        <v>2.8086699908810744E-3</v>
      </c>
      <c r="BE2407" s="45">
        <v>2.8086699908810744E-3</v>
      </c>
      <c r="BF2407" s="45">
        <v>2.8086699908810744E-3</v>
      </c>
    </row>
    <row r="2408" spans="1:58" ht="13.5" thickBot="1" x14ac:dyDescent="0.25">
      <c r="A2408" s="6" t="s">
        <v>1350</v>
      </c>
      <c r="B2408" s="6" t="s">
        <v>1141</v>
      </c>
      <c r="C2408" s="6" t="s">
        <v>7</v>
      </c>
      <c r="D2408" s="6" t="s">
        <v>1350</v>
      </c>
      <c r="E2408" s="6">
        <v>-15.116662573057846</v>
      </c>
      <c r="F2408" s="6" t="s">
        <v>7</v>
      </c>
      <c r="G2408" s="21" t="s">
        <v>1305</v>
      </c>
      <c r="H2408" s="21" t="s">
        <v>1181</v>
      </c>
      <c r="I2408" s="21" t="s">
        <v>1160</v>
      </c>
      <c r="J2408" s="21" t="s">
        <v>849</v>
      </c>
      <c r="K2408" s="21" t="s">
        <v>853</v>
      </c>
      <c r="L2408" s="21" t="s">
        <v>979</v>
      </c>
      <c r="M2408" s="3">
        <v>9.4959443078403254</v>
      </c>
      <c r="N2408" s="3">
        <v>-15.116662573057846</v>
      </c>
      <c r="O2408" s="21" t="s">
        <v>1510</v>
      </c>
      <c r="P2408" s="21" t="s">
        <v>1511</v>
      </c>
      <c r="Q2408" s="46">
        <v>7.9654317635902815E-3</v>
      </c>
      <c r="R2408" s="46">
        <v>8.9052636622920112E-3</v>
      </c>
      <c r="S2408" s="46">
        <v>9.703389425702473E-3</v>
      </c>
      <c r="T2408" s="46">
        <v>1.0374763088987609E-2</v>
      </c>
      <c r="U2408" s="46">
        <v>1.0934438764490139E-2</v>
      </c>
      <c r="V2408" s="46">
        <v>1.13973106266729E-2</v>
      </c>
      <c r="W2408" s="46">
        <v>1.177676811540398E-2</v>
      </c>
      <c r="X2408" s="46">
        <v>1.2064358829312779E-2</v>
      </c>
      <c r="Y2408" s="46">
        <v>1.3394133774643472E-2</v>
      </c>
      <c r="Z2408" s="46">
        <v>1.3417019734393137E-2</v>
      </c>
      <c r="AA2408" s="46">
        <v>1.3427272574634767E-2</v>
      </c>
      <c r="AB2408" s="46">
        <v>1.3454183119329364E-2</v>
      </c>
      <c r="AC2408" s="46">
        <v>1.3452189871422361E-2</v>
      </c>
      <c r="AD2408" s="46">
        <v>1.3447994521670866E-2</v>
      </c>
      <c r="AE2408" s="46">
        <v>1.3409240282759999E-2</v>
      </c>
      <c r="AF2408" s="46">
        <v>1.3377004757720431E-2</v>
      </c>
      <c r="AG2408" s="46">
        <v>1.3310819333442088E-2</v>
      </c>
      <c r="AH2408" s="46">
        <v>1.3251829543281404E-2</v>
      </c>
      <c r="AI2408" s="46">
        <v>1.3194747939891968E-2</v>
      </c>
      <c r="AJ2408" s="46">
        <v>1.3133306404263386E-2</v>
      </c>
      <c r="AK2408" s="46">
        <v>9.0031840755203874E-2</v>
      </c>
      <c r="AL2408" s="45">
        <v>9.0031840755203874E-2</v>
      </c>
      <c r="AM2408" s="45">
        <v>7.9654317635902815E-3</v>
      </c>
      <c r="AN2408" s="45">
        <v>1.6870695425882293E-2</v>
      </c>
      <c r="AO2408" s="45">
        <v>2.6574084851584766E-2</v>
      </c>
      <c r="AP2408" s="45">
        <v>3.6948847940572377E-2</v>
      </c>
      <c r="AQ2408" s="45">
        <v>4.7883286705062519E-2</v>
      </c>
      <c r="AR2408" s="45">
        <v>5.9280597331735421E-2</v>
      </c>
      <c r="AS2408" s="45">
        <v>7.1057365447139406E-2</v>
      </c>
      <c r="AT2408" s="45">
        <v>8.3121724276452189E-2</v>
      </c>
      <c r="AU2408" s="45">
        <v>9.0031840755203874E-2</v>
      </c>
      <c r="AV2408" s="45">
        <v>9.0031840755203874E-2</v>
      </c>
      <c r="AW2408" s="45">
        <v>9.0031840755203874E-2</v>
      </c>
      <c r="AX2408" s="45">
        <v>9.0031840755203874E-2</v>
      </c>
      <c r="AY2408" s="45">
        <v>9.0031840755203874E-2</v>
      </c>
      <c r="AZ2408" s="45">
        <v>9.0031840755203874E-2</v>
      </c>
      <c r="BA2408" s="45">
        <v>9.0031840755203874E-2</v>
      </c>
      <c r="BB2408" s="45">
        <v>9.0031840755203874E-2</v>
      </c>
      <c r="BC2408" s="45">
        <v>9.0031840755203874E-2</v>
      </c>
      <c r="BD2408" s="45">
        <v>9.0031840755203874E-2</v>
      </c>
      <c r="BE2408" s="45">
        <v>9.0031840755203874E-2</v>
      </c>
      <c r="BF2408" s="45">
        <v>9.0031840755203874E-2</v>
      </c>
    </row>
    <row r="2409" spans="1:58" ht="13.5" thickBot="1" x14ac:dyDescent="0.25">
      <c r="A2409" s="6" t="s">
        <v>1351</v>
      </c>
      <c r="B2409" s="6" t="s">
        <v>1137</v>
      </c>
      <c r="C2409" s="6" t="s">
        <v>7</v>
      </c>
      <c r="D2409" s="6" t="s">
        <v>1351</v>
      </c>
      <c r="E2409" s="6">
        <v>11.474340392308507</v>
      </c>
      <c r="F2409" s="6" t="s">
        <v>7</v>
      </c>
      <c r="G2409" s="21" t="s">
        <v>1305</v>
      </c>
      <c r="H2409" s="21" t="s">
        <v>1181</v>
      </c>
      <c r="I2409" s="21" t="s">
        <v>1160</v>
      </c>
      <c r="J2409" s="21" t="s">
        <v>849</v>
      </c>
      <c r="K2409" s="21" t="s">
        <v>853</v>
      </c>
      <c r="L2409" s="21" t="s">
        <v>980</v>
      </c>
      <c r="M2409" s="3">
        <v>17.165662931719837</v>
      </c>
      <c r="N2409" s="3">
        <v>11.474340392308507</v>
      </c>
      <c r="O2409" s="21" t="s">
        <v>1510</v>
      </c>
      <c r="P2409" s="21" t="s">
        <v>1511</v>
      </c>
      <c r="Q2409" s="46">
        <v>2.0433475509247538E-3</v>
      </c>
      <c r="R2409" s="46">
        <v>2.2844397183664797E-3</v>
      </c>
      <c r="S2409" s="46">
        <v>2.489180449615885E-3</v>
      </c>
      <c r="T2409" s="46">
        <v>2.6614058570193786E-3</v>
      </c>
      <c r="U2409" s="46">
        <v>2.8049777254117061E-3</v>
      </c>
      <c r="V2409" s="46">
        <v>2.9237168112584248E-3</v>
      </c>
      <c r="W2409" s="46">
        <v>3.0210578661178573E-3</v>
      </c>
      <c r="X2409" s="46">
        <v>3.0948326216333547E-3</v>
      </c>
      <c r="Y2409" s="46">
        <v>3.4359556716408589E-3</v>
      </c>
      <c r="Z2409" s="46">
        <v>3.441826536045071E-3</v>
      </c>
      <c r="AA2409" s="46">
        <v>3.444456665411507E-3</v>
      </c>
      <c r="AB2409" s="46">
        <v>3.4513599441323289E-3</v>
      </c>
      <c r="AC2409" s="46">
        <v>3.4508486224174434E-3</v>
      </c>
      <c r="AD2409" s="46">
        <v>3.4497724023336597E-3</v>
      </c>
      <c r="AE2409" s="46">
        <v>3.4398308974012541E-3</v>
      </c>
      <c r="AF2409" s="46">
        <v>3.431561617957614E-3</v>
      </c>
      <c r="AG2409" s="46">
        <v>3.41458327596437E-3</v>
      </c>
      <c r="AH2409" s="46">
        <v>3.3994508077150837E-3</v>
      </c>
      <c r="AI2409" s="46">
        <v>3.3848078407108578E-3</v>
      </c>
      <c r="AJ2409" s="46">
        <v>3.3690464337868052E-3</v>
      </c>
      <c r="AK2409" s="46">
        <v>2.3095589388298733E-2</v>
      </c>
      <c r="AL2409" s="45">
        <v>2.3095589388298733E-2</v>
      </c>
      <c r="AM2409" s="45">
        <v>2.0433475509247538E-3</v>
      </c>
      <c r="AN2409" s="45">
        <v>4.327787269291233E-3</v>
      </c>
      <c r="AO2409" s="45">
        <v>6.816967718907118E-3</v>
      </c>
      <c r="AP2409" s="45">
        <v>9.4783735759264957E-3</v>
      </c>
      <c r="AQ2409" s="45">
        <v>1.2283351301338202E-2</v>
      </c>
      <c r="AR2409" s="45">
        <v>1.5207068112596627E-2</v>
      </c>
      <c r="AS2409" s="45">
        <v>1.8228125978714486E-2</v>
      </c>
      <c r="AT2409" s="45">
        <v>2.132295860034784E-2</v>
      </c>
      <c r="AU2409" s="45">
        <v>2.3095589388298733E-2</v>
      </c>
      <c r="AV2409" s="45">
        <v>2.3095589388298733E-2</v>
      </c>
      <c r="AW2409" s="45">
        <v>2.3095589388298733E-2</v>
      </c>
      <c r="AX2409" s="45">
        <v>2.3095589388298733E-2</v>
      </c>
      <c r="AY2409" s="45">
        <v>2.3095589388298733E-2</v>
      </c>
      <c r="AZ2409" s="45">
        <v>2.3095589388298733E-2</v>
      </c>
      <c r="BA2409" s="45">
        <v>2.3095589388298733E-2</v>
      </c>
      <c r="BB2409" s="45">
        <v>2.3095589388298733E-2</v>
      </c>
      <c r="BC2409" s="45">
        <v>2.3095589388298733E-2</v>
      </c>
      <c r="BD2409" s="45">
        <v>2.3095589388298733E-2</v>
      </c>
      <c r="BE2409" s="45">
        <v>2.3095589388298733E-2</v>
      </c>
      <c r="BF2409" s="45">
        <v>2.3095589388298733E-2</v>
      </c>
    </row>
    <row r="2410" spans="1:58" ht="13.5" thickBot="1" x14ac:dyDescent="0.25">
      <c r="A2410" s="6" t="s">
        <v>1359</v>
      </c>
      <c r="B2410" s="6" t="s">
        <v>1359</v>
      </c>
      <c r="C2410" s="6" t="s">
        <v>7</v>
      </c>
      <c r="D2410" s="6" t="s">
        <v>1359</v>
      </c>
      <c r="E2410" s="6">
        <v>214.4910679310648</v>
      </c>
      <c r="F2410" s="6" t="s">
        <v>7</v>
      </c>
      <c r="G2410" s="21" t="s">
        <v>1305</v>
      </c>
      <c r="H2410" s="21" t="s">
        <v>1181</v>
      </c>
      <c r="I2410" s="21" t="s">
        <v>1160</v>
      </c>
      <c r="J2410" s="21" t="s">
        <v>849</v>
      </c>
      <c r="K2410" s="21" t="s">
        <v>853</v>
      </c>
      <c r="L2410" s="21" t="s">
        <v>981</v>
      </c>
      <c r="M2410" s="3">
        <v>158.82923553325011</v>
      </c>
      <c r="N2410" s="3">
        <v>214.4910679310648</v>
      </c>
      <c r="O2410" s="21" t="s">
        <v>1510</v>
      </c>
      <c r="P2410" s="21" t="s">
        <v>1511</v>
      </c>
      <c r="Q2410" s="46">
        <v>2.7883004621907199E-6</v>
      </c>
      <c r="R2410" s="46">
        <v>3.1172887449740833E-6</v>
      </c>
      <c r="S2410" s="46">
        <v>3.3966727760037637E-6</v>
      </c>
      <c r="T2410" s="46">
        <v>3.6316872173046642E-6</v>
      </c>
      <c r="U2410" s="46">
        <v>3.8276017629309051E-6</v>
      </c>
      <c r="V2410" s="46">
        <v>3.9896301206601968E-6</v>
      </c>
      <c r="W2410" s="46">
        <v>4.1224592657225986E-6</v>
      </c>
      <c r="X2410" s="46">
        <v>4.2231304338793685E-6</v>
      </c>
      <c r="Y2410" s="46">
        <v>4.6886183326802203E-6</v>
      </c>
      <c r="Z2410" s="46">
        <v>4.6966295659744848E-6</v>
      </c>
      <c r="AA2410" s="46">
        <v>4.7002185740826435E-6</v>
      </c>
      <c r="AB2410" s="46">
        <v>4.7096386138791965E-6</v>
      </c>
      <c r="AC2410" s="46">
        <v>4.7089408771807584E-6</v>
      </c>
      <c r="AD2410" s="46">
        <v>4.7074722944349225E-6</v>
      </c>
      <c r="AE2410" s="46">
        <v>4.6939063678820205E-6</v>
      </c>
      <c r="AF2410" s="46">
        <v>4.6826223179981667E-6</v>
      </c>
      <c r="AG2410" s="46">
        <v>4.6594541013110122E-6</v>
      </c>
      <c r="AH2410" s="46">
        <v>4.6388047173163622E-6</v>
      </c>
      <c r="AI2410" s="46">
        <v>4.6188232943581159E-6</v>
      </c>
      <c r="AJ2410" s="46">
        <v>4.5973156765320516E-6</v>
      </c>
      <c r="AK2410" s="46">
        <v>3.1515657988195016E-5</v>
      </c>
      <c r="AL2410" s="45">
        <v>3.1515657988195016E-5</v>
      </c>
      <c r="AM2410" s="45">
        <v>2.7883004621907199E-6</v>
      </c>
      <c r="AN2410" s="45">
        <v>5.9055892071648031E-6</v>
      </c>
      <c r="AO2410" s="45">
        <v>9.3022619831685677E-6</v>
      </c>
      <c r="AP2410" s="45">
        <v>1.2933949200473233E-5</v>
      </c>
      <c r="AQ2410" s="45">
        <v>1.6761550963404136E-5</v>
      </c>
      <c r="AR2410" s="45">
        <v>2.0751181084064334E-5</v>
      </c>
      <c r="AS2410" s="45">
        <v>2.4873640349786932E-5</v>
      </c>
      <c r="AT2410" s="45">
        <v>2.9096770783666301E-5</v>
      </c>
      <c r="AU2410" s="45">
        <v>3.1515657988195016E-5</v>
      </c>
      <c r="AV2410" s="45">
        <v>3.1515657988195016E-5</v>
      </c>
      <c r="AW2410" s="45">
        <v>3.1515657988195016E-5</v>
      </c>
      <c r="AX2410" s="45">
        <v>3.1515657988195016E-5</v>
      </c>
      <c r="AY2410" s="45">
        <v>3.1515657988195016E-5</v>
      </c>
      <c r="AZ2410" s="45">
        <v>3.1515657988195016E-5</v>
      </c>
      <c r="BA2410" s="45">
        <v>3.1515657988195016E-5</v>
      </c>
      <c r="BB2410" s="45">
        <v>3.1515657988195016E-5</v>
      </c>
      <c r="BC2410" s="45">
        <v>3.1515657988195016E-5</v>
      </c>
      <c r="BD2410" s="45">
        <v>3.1515657988195016E-5</v>
      </c>
      <c r="BE2410" s="45">
        <v>3.1515657988195016E-5</v>
      </c>
      <c r="BF2410" s="45">
        <v>3.1515657988195016E-5</v>
      </c>
    </row>
    <row r="2411" spans="1:58" ht="13.5" thickBot="1" x14ac:dyDescent="0.25">
      <c r="A2411" s="6" t="s">
        <v>1137</v>
      </c>
      <c r="B2411" s="6" t="s">
        <v>1137</v>
      </c>
      <c r="C2411" s="6" t="s">
        <v>7</v>
      </c>
      <c r="D2411" s="6" t="s">
        <v>1137</v>
      </c>
      <c r="E2411" s="6">
        <v>15.924186957367688</v>
      </c>
      <c r="F2411" s="6" t="s">
        <v>7</v>
      </c>
      <c r="G2411" s="21" t="s">
        <v>1305</v>
      </c>
      <c r="H2411" s="21" t="s">
        <v>1181</v>
      </c>
      <c r="I2411" s="21" t="s">
        <v>1160</v>
      </c>
      <c r="J2411" s="21" t="s">
        <v>849</v>
      </c>
      <c r="K2411" s="21" t="s">
        <v>853</v>
      </c>
      <c r="L2411" s="21" t="s">
        <v>982</v>
      </c>
      <c r="M2411" s="3">
        <v>16.355340944928408</v>
      </c>
      <c r="N2411" s="3">
        <v>15.924186957367688</v>
      </c>
      <c r="O2411" s="21" t="s">
        <v>1510</v>
      </c>
      <c r="P2411" s="21" t="s">
        <v>1511</v>
      </c>
      <c r="Q2411" s="46">
        <v>1.6064323460203065E-4</v>
      </c>
      <c r="R2411" s="46">
        <v>1.7959734037690248E-4</v>
      </c>
      <c r="S2411" s="46">
        <v>1.9569358073885385E-4</v>
      </c>
      <c r="T2411" s="46">
        <v>2.0923354192334671E-4</v>
      </c>
      <c r="U2411" s="46">
        <v>2.2052082847719926E-4</v>
      </c>
      <c r="V2411" s="46">
        <v>2.2985581939221641E-4</v>
      </c>
      <c r="W2411" s="46">
        <v>2.375085468516816E-4</v>
      </c>
      <c r="X2411" s="46">
        <v>2.4330854663763085E-4</v>
      </c>
      <c r="Y2411" s="46">
        <v>2.701268478736176E-4</v>
      </c>
      <c r="Z2411" s="46">
        <v>2.7058840158599297E-4</v>
      </c>
      <c r="AA2411" s="46">
        <v>2.707951762429303E-4</v>
      </c>
      <c r="AB2411" s="46">
        <v>2.713378959689849E-4</v>
      </c>
      <c r="AC2411" s="46">
        <v>2.712976970443505E-4</v>
      </c>
      <c r="AD2411" s="46">
        <v>2.7121308712308448E-4</v>
      </c>
      <c r="AE2411" s="46">
        <v>2.7043150911476631E-4</v>
      </c>
      <c r="AF2411" s="46">
        <v>2.697813975872128E-4</v>
      </c>
      <c r="AG2411" s="46">
        <v>2.6844659980661029E-4</v>
      </c>
      <c r="AH2411" s="46">
        <v>2.672569203289424E-4</v>
      </c>
      <c r="AI2411" s="46">
        <v>2.6610572430129406E-4</v>
      </c>
      <c r="AJ2411" s="46">
        <v>2.6486659912701189E-4</v>
      </c>
      <c r="AK2411" s="46">
        <v>1.8157215509899648E-3</v>
      </c>
      <c r="AL2411" s="45">
        <v>1.8157215509899648E-3</v>
      </c>
      <c r="AM2411" s="45">
        <v>1.6064323460203065E-4</v>
      </c>
      <c r="AN2411" s="45">
        <v>3.4024057497893313E-4</v>
      </c>
      <c r="AO2411" s="45">
        <v>5.3593415571778704E-4</v>
      </c>
      <c r="AP2411" s="45">
        <v>7.451676976411338E-4</v>
      </c>
      <c r="AQ2411" s="45">
        <v>9.6568852611833306E-4</v>
      </c>
      <c r="AR2411" s="45">
        <v>1.1955443455105494E-3</v>
      </c>
      <c r="AS2411" s="45">
        <v>1.433052892362231E-3</v>
      </c>
      <c r="AT2411" s="45">
        <v>1.6763614389998618E-3</v>
      </c>
      <c r="AU2411" s="45">
        <v>1.8157215509899648E-3</v>
      </c>
      <c r="AV2411" s="45">
        <v>1.8157215509899648E-3</v>
      </c>
      <c r="AW2411" s="45">
        <v>1.8157215509899648E-3</v>
      </c>
      <c r="AX2411" s="45">
        <v>1.8157215509899648E-3</v>
      </c>
      <c r="AY2411" s="45">
        <v>1.8157215509899648E-3</v>
      </c>
      <c r="AZ2411" s="45">
        <v>1.8157215509899648E-3</v>
      </c>
      <c r="BA2411" s="45">
        <v>1.8157215509899648E-3</v>
      </c>
      <c r="BB2411" s="45">
        <v>1.8157215509899648E-3</v>
      </c>
      <c r="BC2411" s="45">
        <v>1.8157215509899648E-3</v>
      </c>
      <c r="BD2411" s="45">
        <v>1.8157215509899648E-3</v>
      </c>
      <c r="BE2411" s="45">
        <v>1.8157215509899648E-3</v>
      </c>
      <c r="BF2411" s="45">
        <v>1.8157215509899648E-3</v>
      </c>
    </row>
    <row r="2412" spans="1:58" ht="13.5" thickBot="1" x14ac:dyDescent="0.25">
      <c r="A2412" s="6" t="s">
        <v>1353</v>
      </c>
      <c r="B2412" s="6" t="s">
        <v>1142</v>
      </c>
      <c r="C2412" s="6" t="s">
        <v>7</v>
      </c>
      <c r="D2412" s="6" t="s">
        <v>1353</v>
      </c>
      <c r="E2412" s="6">
        <v>32.299287687879591</v>
      </c>
      <c r="F2412" s="6" t="s">
        <v>7</v>
      </c>
      <c r="G2412" s="21" t="s">
        <v>1305</v>
      </c>
      <c r="H2412" s="21" t="s">
        <v>1181</v>
      </c>
      <c r="I2412" s="21" t="s">
        <v>1160</v>
      </c>
      <c r="J2412" s="21" t="s">
        <v>849</v>
      </c>
      <c r="K2412" s="21" t="s">
        <v>853</v>
      </c>
      <c r="L2412" s="21" t="s">
        <v>983</v>
      </c>
      <c r="M2412" s="3">
        <v>25.320117636280749</v>
      </c>
      <c r="N2412" s="3">
        <v>32.299287687879591</v>
      </c>
      <c r="O2412" s="21" t="s">
        <v>1510</v>
      </c>
      <c r="P2412" s="21" t="s">
        <v>1511</v>
      </c>
      <c r="Q2412" s="46">
        <v>1.0876710806772109E-3</v>
      </c>
      <c r="R2412" s="46">
        <v>1.2160041085977308E-3</v>
      </c>
      <c r="S2412" s="46">
        <v>1.3249873172133672E-3</v>
      </c>
      <c r="T2412" s="46">
        <v>1.4166626638306642E-3</v>
      </c>
      <c r="U2412" s="46">
        <v>1.4930857711862667E-3</v>
      </c>
      <c r="V2412" s="46">
        <v>1.5562904226725373E-3</v>
      </c>
      <c r="W2412" s="46">
        <v>1.6081049318025689E-3</v>
      </c>
      <c r="X2412" s="46">
        <v>1.6473751323232404E-3</v>
      </c>
      <c r="Y2412" s="46">
        <v>1.8289544609487855E-3</v>
      </c>
      <c r="Z2412" s="46">
        <v>1.8320795139668824E-3</v>
      </c>
      <c r="AA2412" s="46">
        <v>1.8334795281979501E-3</v>
      </c>
      <c r="AB2412" s="46">
        <v>1.8371541339316125E-3</v>
      </c>
      <c r="AC2412" s="46">
        <v>1.8368819580886178E-3</v>
      </c>
      <c r="AD2412" s="46">
        <v>1.8363090876236565E-3</v>
      </c>
      <c r="AE2412" s="46">
        <v>1.8310172382716003E-3</v>
      </c>
      <c r="AF2412" s="46">
        <v>1.8266155122388383E-3</v>
      </c>
      <c r="AG2412" s="46">
        <v>1.8175779642330965E-3</v>
      </c>
      <c r="AH2412" s="46">
        <v>1.8095229722731795E-3</v>
      </c>
      <c r="AI2412" s="46">
        <v>1.8017285411502902E-3</v>
      </c>
      <c r="AJ2412" s="46">
        <v>1.7933387660019956E-3</v>
      </c>
      <c r="AK2412" s="46">
        <v>1.2293750349752938E-2</v>
      </c>
      <c r="AL2412" s="45">
        <v>1.2293750349752938E-2</v>
      </c>
      <c r="AM2412" s="45">
        <v>1.0876710806772109E-3</v>
      </c>
      <c r="AN2412" s="45">
        <v>2.3036751892749419E-3</v>
      </c>
      <c r="AO2412" s="45">
        <v>3.6286625064883091E-3</v>
      </c>
      <c r="AP2412" s="45">
        <v>5.0453251703189731E-3</v>
      </c>
      <c r="AQ2412" s="45">
        <v>6.5384109415052398E-3</v>
      </c>
      <c r="AR2412" s="45">
        <v>8.0947013641777775E-3</v>
      </c>
      <c r="AS2412" s="45">
        <v>9.7028062959803457E-3</v>
      </c>
      <c r="AT2412" s="45">
        <v>1.1350181428303586E-2</v>
      </c>
      <c r="AU2412" s="45">
        <v>1.2293750349752938E-2</v>
      </c>
      <c r="AV2412" s="45">
        <v>1.2293750349752938E-2</v>
      </c>
      <c r="AW2412" s="45">
        <v>1.2293750349752938E-2</v>
      </c>
      <c r="AX2412" s="45">
        <v>1.2293750349752938E-2</v>
      </c>
      <c r="AY2412" s="45">
        <v>1.2293750349752938E-2</v>
      </c>
      <c r="AZ2412" s="45">
        <v>1.2293750349752938E-2</v>
      </c>
      <c r="BA2412" s="45">
        <v>1.2293750349752938E-2</v>
      </c>
      <c r="BB2412" s="45">
        <v>1.2293750349752938E-2</v>
      </c>
      <c r="BC2412" s="45">
        <v>1.2293750349752938E-2</v>
      </c>
      <c r="BD2412" s="45">
        <v>1.2293750349752938E-2</v>
      </c>
      <c r="BE2412" s="45">
        <v>1.2293750349752938E-2</v>
      </c>
      <c r="BF2412" s="45">
        <v>1.2293750349752938E-2</v>
      </c>
    </row>
    <row r="2413" spans="1:58" ht="13.5" thickBot="1" x14ac:dyDescent="0.25">
      <c r="A2413" s="6" t="s">
        <v>1350</v>
      </c>
      <c r="B2413" s="6" t="s">
        <v>1350</v>
      </c>
      <c r="C2413" s="6" t="s">
        <v>7</v>
      </c>
      <c r="D2413" s="6" t="s">
        <v>1350</v>
      </c>
      <c r="E2413" s="6">
        <v>-44.275761960507232</v>
      </c>
      <c r="F2413" s="6" t="s">
        <v>7</v>
      </c>
      <c r="G2413" s="21" t="s">
        <v>1305</v>
      </c>
      <c r="H2413" s="21" t="s">
        <v>1181</v>
      </c>
      <c r="I2413" s="21" t="s">
        <v>1160</v>
      </c>
      <c r="J2413" s="21" t="s">
        <v>849</v>
      </c>
      <c r="K2413" s="21" t="s">
        <v>854</v>
      </c>
      <c r="L2413" s="21" t="s">
        <v>969</v>
      </c>
      <c r="M2413" s="3">
        <v>-2.1024930749985167</v>
      </c>
      <c r="N2413" s="3">
        <v>-44.275761960507232</v>
      </c>
      <c r="O2413" s="21" t="s">
        <v>1510</v>
      </c>
      <c r="P2413" s="21" t="s">
        <v>1511</v>
      </c>
      <c r="Q2413" s="46">
        <v>2.4905868172223886E-3</v>
      </c>
      <c r="R2413" s="46">
        <v>2.7450465403350732E-3</v>
      </c>
      <c r="S2413" s="46">
        <v>2.9532823999283567E-3</v>
      </c>
      <c r="T2413" s="46">
        <v>3.1207200379123291E-3</v>
      </c>
      <c r="U2413" s="46">
        <v>3.2527564539306547E-3</v>
      </c>
      <c r="V2413" s="46">
        <v>3.3544792016774213E-3</v>
      </c>
      <c r="W2413" s="46">
        <v>3.4305282512219083E-3</v>
      </c>
      <c r="X2413" s="46">
        <v>3.4790845352900275E-3</v>
      </c>
      <c r="Y2413" s="46">
        <v>3.5635814374133357E-3</v>
      </c>
      <c r="Z2413" s="46">
        <v>3.5674375784228453E-3</v>
      </c>
      <c r="AA2413" s="46">
        <v>3.560915781595076E-3</v>
      </c>
      <c r="AB2413" s="46">
        <v>3.5458664748096998E-3</v>
      </c>
      <c r="AC2413" s="46">
        <v>3.5243156697219468E-3</v>
      </c>
      <c r="AD2413" s="46">
        <v>3.4977755224581794E-3</v>
      </c>
      <c r="AE2413" s="46">
        <v>3.4675170630036126E-3</v>
      </c>
      <c r="AF2413" s="46">
        <v>3.435077501516354E-3</v>
      </c>
      <c r="AG2413" s="46">
        <v>3.3923405210400516E-3</v>
      </c>
      <c r="AH2413" s="46">
        <v>3.3504320855965459E-3</v>
      </c>
      <c r="AI2413" s="46">
        <v>3.3092433808892467E-3</v>
      </c>
      <c r="AJ2413" s="46">
        <v>3.2687003027315142E-3</v>
      </c>
      <c r="AK2413" s="46">
        <v>2.1623236124541687E-2</v>
      </c>
      <c r="AL2413" s="45">
        <v>2.1623236124541687E-2</v>
      </c>
      <c r="AM2413" s="45">
        <v>2.4905868172223886E-3</v>
      </c>
      <c r="AN2413" s="45">
        <v>5.2356333575574619E-3</v>
      </c>
      <c r="AO2413" s="45">
        <v>8.1889157574858186E-3</v>
      </c>
      <c r="AP2413" s="45">
        <v>1.1309635795398149E-2</v>
      </c>
      <c r="AQ2413" s="45">
        <v>1.4562392249328803E-2</v>
      </c>
      <c r="AR2413" s="45">
        <v>1.7916871451006223E-2</v>
      </c>
      <c r="AS2413" s="45">
        <v>2.1347399702228133E-2</v>
      </c>
      <c r="AT2413" s="45">
        <v>2.1623236124541687E-2</v>
      </c>
      <c r="AU2413" s="45">
        <v>2.1623236124541687E-2</v>
      </c>
      <c r="AV2413" s="45">
        <v>2.1623236124541687E-2</v>
      </c>
      <c r="AW2413" s="45">
        <v>2.1623236124541687E-2</v>
      </c>
      <c r="AX2413" s="45">
        <v>2.1623236124541687E-2</v>
      </c>
      <c r="AY2413" s="45">
        <v>2.1623236124541687E-2</v>
      </c>
      <c r="AZ2413" s="45">
        <v>2.1623236124541687E-2</v>
      </c>
      <c r="BA2413" s="45">
        <v>2.1623236124541687E-2</v>
      </c>
      <c r="BB2413" s="45">
        <v>2.1623236124541687E-2</v>
      </c>
      <c r="BC2413" s="45">
        <v>2.1623236124541687E-2</v>
      </c>
      <c r="BD2413" s="45">
        <v>2.1623236124541687E-2</v>
      </c>
      <c r="BE2413" s="45">
        <v>2.1623236124541687E-2</v>
      </c>
      <c r="BF2413" s="45">
        <v>2.1623236124541687E-2</v>
      </c>
    </row>
    <row r="2414" spans="1:58" ht="13.5" thickBot="1" x14ac:dyDescent="0.25">
      <c r="A2414" s="6" t="s">
        <v>1137</v>
      </c>
      <c r="B2414" s="6" t="s">
        <v>1352</v>
      </c>
      <c r="C2414" s="6" t="s">
        <v>7</v>
      </c>
      <c r="D2414" s="6" t="s">
        <v>1137</v>
      </c>
      <c r="E2414" s="6">
        <v>19.250026383083338</v>
      </c>
      <c r="F2414" s="6" t="s">
        <v>7</v>
      </c>
      <c r="G2414" s="21" t="s">
        <v>1305</v>
      </c>
      <c r="H2414" s="21" t="s">
        <v>1181</v>
      </c>
      <c r="I2414" s="21" t="s">
        <v>1160</v>
      </c>
      <c r="J2414" s="21" t="s">
        <v>849</v>
      </c>
      <c r="K2414" s="21" t="s">
        <v>854</v>
      </c>
      <c r="L2414" s="21" t="s">
        <v>970</v>
      </c>
      <c r="M2414" s="3">
        <v>21.195400736003137</v>
      </c>
      <c r="N2414" s="3">
        <v>19.250026383083338</v>
      </c>
      <c r="O2414" s="21" t="s">
        <v>1510</v>
      </c>
      <c r="P2414" s="21" t="s">
        <v>1511</v>
      </c>
      <c r="Q2414" s="46">
        <v>2.2019525318899909E-3</v>
      </c>
      <c r="R2414" s="46">
        <v>2.426922899394337E-3</v>
      </c>
      <c r="S2414" s="46">
        <v>2.6110262902462509E-3</v>
      </c>
      <c r="T2414" s="46">
        <v>2.7590595683247353E-3</v>
      </c>
      <c r="U2414" s="46">
        <v>2.8757942745966797E-3</v>
      </c>
      <c r="V2414" s="46">
        <v>2.9657283657927472E-3</v>
      </c>
      <c r="W2414" s="46">
        <v>3.0329640855172499E-3</v>
      </c>
      <c r="X2414" s="46">
        <v>3.0758931783332983E-3</v>
      </c>
      <c r="Y2414" s="46">
        <v>3.1505977283938259E-3</v>
      </c>
      <c r="Z2414" s="46">
        <v>3.1540069809444697E-3</v>
      </c>
      <c r="AA2414" s="46">
        <v>3.1482409956200171E-3</v>
      </c>
      <c r="AB2414" s="46">
        <v>3.1349357540801119E-3</v>
      </c>
      <c r="AC2414" s="46">
        <v>3.1158824733435782E-3</v>
      </c>
      <c r="AD2414" s="46">
        <v>3.0924180656545673E-3</v>
      </c>
      <c r="AE2414" s="46">
        <v>3.0656662612419091E-3</v>
      </c>
      <c r="AF2414" s="46">
        <v>3.0369861228679621E-3</v>
      </c>
      <c r="AG2414" s="46">
        <v>2.9992019341320403E-3</v>
      </c>
      <c r="AH2414" s="46">
        <v>2.9621502702854891E-3</v>
      </c>
      <c r="AI2414" s="46">
        <v>2.9257349275283733E-3</v>
      </c>
      <c r="AJ2414" s="46">
        <v>2.8898903896135723E-3</v>
      </c>
      <c r="AK2414" s="46">
        <v>1.911731773525974E-2</v>
      </c>
      <c r="AL2414" s="45">
        <v>1.911731773525974E-2</v>
      </c>
      <c r="AM2414" s="45">
        <v>2.2019525318899909E-3</v>
      </c>
      <c r="AN2414" s="45">
        <v>4.6288754312843279E-3</v>
      </c>
      <c r="AO2414" s="45">
        <v>7.2399017215305783E-3</v>
      </c>
      <c r="AP2414" s="45">
        <v>9.998961289855314E-3</v>
      </c>
      <c r="AQ2414" s="45">
        <v>1.2874755564451994E-2</v>
      </c>
      <c r="AR2414" s="45">
        <v>1.5840483930244741E-2</v>
      </c>
      <c r="AS2414" s="45">
        <v>1.887344801576199E-2</v>
      </c>
      <c r="AT2414" s="45">
        <v>1.911731773525974E-2</v>
      </c>
      <c r="AU2414" s="45">
        <v>1.911731773525974E-2</v>
      </c>
      <c r="AV2414" s="45">
        <v>1.911731773525974E-2</v>
      </c>
      <c r="AW2414" s="45">
        <v>1.911731773525974E-2</v>
      </c>
      <c r="AX2414" s="45">
        <v>1.911731773525974E-2</v>
      </c>
      <c r="AY2414" s="45">
        <v>1.911731773525974E-2</v>
      </c>
      <c r="AZ2414" s="45">
        <v>1.911731773525974E-2</v>
      </c>
      <c r="BA2414" s="45">
        <v>1.911731773525974E-2</v>
      </c>
      <c r="BB2414" s="45">
        <v>1.911731773525974E-2</v>
      </c>
      <c r="BC2414" s="45">
        <v>1.911731773525974E-2</v>
      </c>
      <c r="BD2414" s="45">
        <v>1.911731773525974E-2</v>
      </c>
      <c r="BE2414" s="45">
        <v>1.911731773525974E-2</v>
      </c>
      <c r="BF2414" s="45">
        <v>1.911731773525974E-2</v>
      </c>
    </row>
    <row r="2415" spans="1:58" ht="13.5" thickBot="1" x14ac:dyDescent="0.25">
      <c r="A2415" s="6" t="s">
        <v>1357</v>
      </c>
      <c r="B2415" s="6" t="s">
        <v>1143</v>
      </c>
      <c r="C2415" s="6" t="s">
        <v>7</v>
      </c>
      <c r="D2415" s="6" t="s">
        <v>1357</v>
      </c>
      <c r="E2415" s="6">
        <v>70.491283951062556</v>
      </c>
      <c r="F2415" s="6" t="s">
        <v>7</v>
      </c>
      <c r="G2415" s="21" t="s">
        <v>1305</v>
      </c>
      <c r="H2415" s="21" t="s">
        <v>1181</v>
      </c>
      <c r="I2415" s="21" t="s">
        <v>1160</v>
      </c>
      <c r="J2415" s="21" t="s">
        <v>849</v>
      </c>
      <c r="K2415" s="21" t="s">
        <v>854</v>
      </c>
      <c r="L2415" s="21" t="s">
        <v>971</v>
      </c>
      <c r="M2415" s="3">
        <v>48.212494747123905</v>
      </c>
      <c r="N2415" s="3">
        <v>70.491283951062556</v>
      </c>
      <c r="O2415" s="21" t="s">
        <v>1510</v>
      </c>
      <c r="P2415" s="21" t="s">
        <v>1511</v>
      </c>
      <c r="Q2415" s="46">
        <v>8.7332393975542277E-5</v>
      </c>
      <c r="R2415" s="46">
        <v>9.6255020818387276E-5</v>
      </c>
      <c r="S2415" s="46">
        <v>1.0355680849512356E-4</v>
      </c>
      <c r="T2415" s="46">
        <v>1.094280070679396E-4</v>
      </c>
      <c r="U2415" s="46">
        <v>1.140578622583284E-4</v>
      </c>
      <c r="V2415" s="46">
        <v>1.1762476906963276E-4</v>
      </c>
      <c r="W2415" s="46">
        <v>1.202914279912806E-4</v>
      </c>
      <c r="X2415" s="46">
        <v>1.2199405345324084E-4</v>
      </c>
      <c r="Y2415" s="46">
        <v>1.2495693621441089E-4</v>
      </c>
      <c r="Z2415" s="46">
        <v>1.2509215174817142E-4</v>
      </c>
      <c r="AA2415" s="46">
        <v>1.2486346502821744E-4</v>
      </c>
      <c r="AB2415" s="46">
        <v>1.2433576128380232E-4</v>
      </c>
      <c r="AC2415" s="46">
        <v>1.2358008258695898E-4</v>
      </c>
      <c r="AD2415" s="46">
        <v>1.2264945267236195E-4</v>
      </c>
      <c r="AE2415" s="46">
        <v>1.2158844018971884E-4</v>
      </c>
      <c r="AF2415" s="46">
        <v>1.2045094739299778E-4</v>
      </c>
      <c r="AG2415" s="46">
        <v>1.1895237573491598E-4</v>
      </c>
      <c r="AH2415" s="46">
        <v>1.1748285699750753E-4</v>
      </c>
      <c r="AI2415" s="46">
        <v>1.1603857560889414E-4</v>
      </c>
      <c r="AJ2415" s="46">
        <v>1.1461693310674635E-4</v>
      </c>
      <c r="AK2415" s="46">
        <v>7.5821849019528991E-4</v>
      </c>
      <c r="AL2415" s="45">
        <v>7.5821849019528991E-4</v>
      </c>
      <c r="AM2415" s="45">
        <v>8.7332393975542277E-5</v>
      </c>
      <c r="AN2415" s="45">
        <v>1.8358741479392954E-4</v>
      </c>
      <c r="AO2415" s="45">
        <v>2.8714422328905307E-4</v>
      </c>
      <c r="AP2415" s="45">
        <v>3.9657223035699269E-4</v>
      </c>
      <c r="AQ2415" s="45">
        <v>5.106300926153211E-4</v>
      </c>
      <c r="AR2415" s="45">
        <v>6.2825486168495382E-4</v>
      </c>
      <c r="AS2415" s="45">
        <v>7.4854628967623439E-4</v>
      </c>
      <c r="AT2415" s="45">
        <v>7.5821849019528991E-4</v>
      </c>
      <c r="AU2415" s="45">
        <v>7.5821849019528991E-4</v>
      </c>
      <c r="AV2415" s="45">
        <v>7.5821849019528991E-4</v>
      </c>
      <c r="AW2415" s="45">
        <v>7.5821849019528991E-4</v>
      </c>
      <c r="AX2415" s="45">
        <v>7.5821849019528991E-4</v>
      </c>
      <c r="AY2415" s="45">
        <v>7.5821849019528991E-4</v>
      </c>
      <c r="AZ2415" s="45">
        <v>7.5821849019528991E-4</v>
      </c>
      <c r="BA2415" s="45">
        <v>7.5821849019528991E-4</v>
      </c>
      <c r="BB2415" s="45">
        <v>7.5821849019528991E-4</v>
      </c>
      <c r="BC2415" s="45">
        <v>7.5821849019528991E-4</v>
      </c>
      <c r="BD2415" s="45">
        <v>7.5821849019528991E-4</v>
      </c>
      <c r="BE2415" s="45">
        <v>7.5821849019528991E-4</v>
      </c>
      <c r="BF2415" s="45">
        <v>7.5821849019528991E-4</v>
      </c>
    </row>
    <row r="2416" spans="1:58" ht="13.5" thickBot="1" x14ac:dyDescent="0.25">
      <c r="A2416" s="6" t="s">
        <v>1350</v>
      </c>
      <c r="B2416" s="6" t="s">
        <v>1350</v>
      </c>
      <c r="C2416" s="6" t="s">
        <v>7</v>
      </c>
      <c r="D2416" s="6" t="s">
        <v>1350</v>
      </c>
      <c r="E2416" s="6">
        <v>-26.45971109474451</v>
      </c>
      <c r="F2416" s="6" t="s">
        <v>7</v>
      </c>
      <c r="G2416" s="21" t="s">
        <v>1305</v>
      </c>
      <c r="H2416" s="21" t="s">
        <v>1181</v>
      </c>
      <c r="I2416" s="21" t="s">
        <v>1160</v>
      </c>
      <c r="J2416" s="21" t="s">
        <v>849</v>
      </c>
      <c r="K2416" s="21" t="s">
        <v>854</v>
      </c>
      <c r="L2416" s="21" t="s">
        <v>972</v>
      </c>
      <c r="M2416" s="3">
        <v>-3.2670622865437688</v>
      </c>
      <c r="N2416" s="3">
        <v>-26.45971109474451</v>
      </c>
      <c r="O2416" s="21" t="s">
        <v>1510</v>
      </c>
      <c r="P2416" s="21" t="s">
        <v>1511</v>
      </c>
      <c r="Q2416" s="46">
        <v>2.3299309372957389E-3</v>
      </c>
      <c r="R2416" s="46">
        <v>2.5679766769889844E-3</v>
      </c>
      <c r="S2416" s="46">
        <v>2.7627802341931664E-3</v>
      </c>
      <c r="T2416" s="46">
        <v>2.9194172685293785E-3</v>
      </c>
      <c r="U2416" s="46">
        <v>3.0429366449283264E-3</v>
      </c>
      <c r="V2416" s="46">
        <v>3.1380977432538372E-3</v>
      </c>
      <c r="W2416" s="46">
        <v>3.2092412312303958E-3</v>
      </c>
      <c r="X2416" s="46">
        <v>3.2546653809400624E-3</v>
      </c>
      <c r="Y2416" s="46">
        <v>3.3337117908067556E-3</v>
      </c>
      <c r="Z2416" s="46">
        <v>3.3373191905466501E-3</v>
      </c>
      <c r="AA2416" s="46">
        <v>3.3312180837349135E-3</v>
      </c>
      <c r="AB2416" s="46">
        <v>3.3171395359719372E-3</v>
      </c>
      <c r="AC2416" s="46">
        <v>3.2969788705615333E-3</v>
      </c>
      <c r="AD2416" s="46">
        <v>3.2721507016486343E-3</v>
      </c>
      <c r="AE2416" s="46">
        <v>3.2438440711346534E-3</v>
      </c>
      <c r="AF2416" s="46">
        <v>3.2134970310801494E-3</v>
      </c>
      <c r="AG2416" s="46">
        <v>3.1735168094352791E-3</v>
      </c>
      <c r="AH2416" s="46">
        <v>3.1343116873338212E-3</v>
      </c>
      <c r="AI2416" s="46">
        <v>3.0957798695706073E-3</v>
      </c>
      <c r="AJ2416" s="46">
        <v>3.0578520320667336E-3</v>
      </c>
      <c r="AK2416" s="46">
        <v>2.0228424266377186E-2</v>
      </c>
      <c r="AL2416" s="45">
        <v>2.0228424266377186E-2</v>
      </c>
      <c r="AM2416" s="45">
        <v>2.3299309372957389E-3</v>
      </c>
      <c r="AN2416" s="45">
        <v>4.8979076142847237E-3</v>
      </c>
      <c r="AO2416" s="45">
        <v>7.6606878484778897E-3</v>
      </c>
      <c r="AP2416" s="45">
        <v>1.0580105117007268E-2</v>
      </c>
      <c r="AQ2416" s="45">
        <v>1.3623041761935593E-2</v>
      </c>
      <c r="AR2416" s="45">
        <v>1.676113950518943E-2</v>
      </c>
      <c r="AS2416" s="45">
        <v>1.9970380736419824E-2</v>
      </c>
      <c r="AT2416" s="45">
        <v>2.0228424266377186E-2</v>
      </c>
      <c r="AU2416" s="45">
        <v>2.0228424266377186E-2</v>
      </c>
      <c r="AV2416" s="45">
        <v>2.0228424266377186E-2</v>
      </c>
      <c r="AW2416" s="45">
        <v>2.0228424266377186E-2</v>
      </c>
      <c r="AX2416" s="45">
        <v>2.0228424266377186E-2</v>
      </c>
      <c r="AY2416" s="45">
        <v>2.0228424266377186E-2</v>
      </c>
      <c r="AZ2416" s="45">
        <v>2.0228424266377186E-2</v>
      </c>
      <c r="BA2416" s="45">
        <v>2.0228424266377186E-2</v>
      </c>
      <c r="BB2416" s="45">
        <v>2.0228424266377186E-2</v>
      </c>
      <c r="BC2416" s="45">
        <v>2.0228424266377186E-2</v>
      </c>
      <c r="BD2416" s="45">
        <v>2.0228424266377186E-2</v>
      </c>
      <c r="BE2416" s="45">
        <v>2.0228424266377186E-2</v>
      </c>
      <c r="BF2416" s="45">
        <v>2.0228424266377186E-2</v>
      </c>
    </row>
    <row r="2417" spans="1:58" ht="13.5" thickBot="1" x14ac:dyDescent="0.25">
      <c r="A2417" s="6" t="s">
        <v>1350</v>
      </c>
      <c r="B2417" s="6" t="s">
        <v>1350</v>
      </c>
      <c r="C2417" s="6" t="s">
        <v>7</v>
      </c>
      <c r="D2417" s="6" t="s">
        <v>1350</v>
      </c>
      <c r="E2417" s="6">
        <v>-15.966931950966805</v>
      </c>
      <c r="F2417" s="6" t="s">
        <v>7</v>
      </c>
      <c r="G2417" s="21" t="s">
        <v>1305</v>
      </c>
      <c r="H2417" s="21" t="s">
        <v>1181</v>
      </c>
      <c r="I2417" s="21" t="s">
        <v>1160</v>
      </c>
      <c r="J2417" s="21" t="s">
        <v>849</v>
      </c>
      <c r="K2417" s="21" t="s">
        <v>854</v>
      </c>
      <c r="L2417" s="21" t="s">
        <v>973</v>
      </c>
      <c r="M2417" s="3">
        <v>-3.9353186617793665</v>
      </c>
      <c r="N2417" s="3">
        <v>-15.966931950966805</v>
      </c>
      <c r="O2417" s="21" t="s">
        <v>1510</v>
      </c>
      <c r="P2417" s="21" t="s">
        <v>1511</v>
      </c>
      <c r="Q2417" s="46">
        <v>5.8128831356266474E-2</v>
      </c>
      <c r="R2417" s="46">
        <v>6.4067771621065417E-2</v>
      </c>
      <c r="S2417" s="46">
        <v>6.8927874100096709E-2</v>
      </c>
      <c r="T2417" s="46">
        <v>7.283577008419112E-2</v>
      </c>
      <c r="U2417" s="46">
        <v>7.5917422370528537E-2</v>
      </c>
      <c r="V2417" s="46">
        <v>7.8291571469840893E-2</v>
      </c>
      <c r="W2417" s="46">
        <v>8.0066511554325037E-2</v>
      </c>
      <c r="X2417" s="46">
        <v>8.119978666377517E-2</v>
      </c>
      <c r="Y2417" s="46">
        <v>8.3171894658440632E-2</v>
      </c>
      <c r="Z2417" s="46">
        <v>8.326189472142892E-2</v>
      </c>
      <c r="AA2417" s="46">
        <v>8.3109679819575372E-2</v>
      </c>
      <c r="AB2417" s="46">
        <v>8.2758437851173899E-2</v>
      </c>
      <c r="AC2417" s="46">
        <v>8.2255454736562039E-2</v>
      </c>
      <c r="AD2417" s="46">
        <v>8.1636023310282135E-2</v>
      </c>
      <c r="AE2417" s="46">
        <v>8.0929808664572056E-2</v>
      </c>
      <c r="AF2417" s="46">
        <v>8.0172688380338392E-2</v>
      </c>
      <c r="AG2417" s="46">
        <v>7.9175232393819656E-2</v>
      </c>
      <c r="AH2417" s="46">
        <v>7.8197114161018072E-2</v>
      </c>
      <c r="AI2417" s="46">
        <v>7.7235794020255488E-2</v>
      </c>
      <c r="AJ2417" s="46">
        <v>7.6289542423403661E-2</v>
      </c>
      <c r="AK2417" s="46">
        <v>0.50467361240673392</v>
      </c>
      <c r="AL2417" s="45">
        <v>0.50467361240673392</v>
      </c>
      <c r="AM2417" s="45">
        <v>5.8128831356266474E-2</v>
      </c>
      <c r="AN2417" s="45">
        <v>0.1221966029773319</v>
      </c>
      <c r="AO2417" s="45">
        <v>0.19112447707742861</v>
      </c>
      <c r="AP2417" s="45">
        <v>0.2639602471616197</v>
      </c>
      <c r="AQ2417" s="45">
        <v>0.33987766953214826</v>
      </c>
      <c r="AR2417" s="45">
        <v>0.41816924100198916</v>
      </c>
      <c r="AS2417" s="45">
        <v>0.49823575255631419</v>
      </c>
      <c r="AT2417" s="45">
        <v>0.50467361240673392</v>
      </c>
      <c r="AU2417" s="45">
        <v>0.50467361240673392</v>
      </c>
      <c r="AV2417" s="45">
        <v>0.50467361240673392</v>
      </c>
      <c r="AW2417" s="45">
        <v>0.50467361240673392</v>
      </c>
      <c r="AX2417" s="45">
        <v>0.50467361240673392</v>
      </c>
      <c r="AY2417" s="45">
        <v>0.50467361240673392</v>
      </c>
      <c r="AZ2417" s="45">
        <v>0.50467361240673392</v>
      </c>
      <c r="BA2417" s="45">
        <v>0.50467361240673392</v>
      </c>
      <c r="BB2417" s="45">
        <v>0.50467361240673392</v>
      </c>
      <c r="BC2417" s="45">
        <v>0.50467361240673392</v>
      </c>
      <c r="BD2417" s="45">
        <v>0.50467361240673392</v>
      </c>
      <c r="BE2417" s="45">
        <v>0.50467361240673392</v>
      </c>
      <c r="BF2417" s="45">
        <v>0.50467361240673392</v>
      </c>
    </row>
    <row r="2418" spans="1:58" ht="13.5" thickBot="1" x14ac:dyDescent="0.25">
      <c r="A2418" s="6" t="s">
        <v>1141</v>
      </c>
      <c r="B2418" s="6" t="s">
        <v>1351</v>
      </c>
      <c r="C2418" s="6" t="s">
        <v>7</v>
      </c>
      <c r="D2418" s="6" t="s">
        <v>1141</v>
      </c>
      <c r="E2418" s="6">
        <v>9.8508256475374054</v>
      </c>
      <c r="F2418" s="6" t="s">
        <v>7</v>
      </c>
      <c r="G2418" s="21" t="s">
        <v>1305</v>
      </c>
      <c r="H2418" s="21" t="s">
        <v>1181</v>
      </c>
      <c r="I2418" s="21" t="s">
        <v>1160</v>
      </c>
      <c r="J2418" s="21" t="s">
        <v>849</v>
      </c>
      <c r="K2418" s="21" t="s">
        <v>854</v>
      </c>
      <c r="L2418" s="21" t="s">
        <v>974</v>
      </c>
      <c r="M2418" s="3">
        <v>11.175768216160538</v>
      </c>
      <c r="N2418" s="3">
        <v>9.8508256475374054</v>
      </c>
      <c r="O2418" s="21" t="s">
        <v>1510</v>
      </c>
      <c r="P2418" s="21" t="s">
        <v>1511</v>
      </c>
      <c r="Q2418" s="46">
        <v>1.1067236615345671E-2</v>
      </c>
      <c r="R2418" s="46">
        <v>1.2197960485435104E-2</v>
      </c>
      <c r="S2418" s="46">
        <v>1.312328278858973E-2</v>
      </c>
      <c r="T2418" s="46">
        <v>1.3867313048875873E-2</v>
      </c>
      <c r="U2418" s="46">
        <v>1.4454033514836867E-2</v>
      </c>
      <c r="V2418" s="46">
        <v>1.4906051372914229E-2</v>
      </c>
      <c r="W2418" s="46">
        <v>1.5243984915266963E-2</v>
      </c>
      <c r="X2418" s="46">
        <v>1.5459750887056348E-2</v>
      </c>
      <c r="Y2418" s="46">
        <v>1.583522352771911E-2</v>
      </c>
      <c r="Z2418" s="46">
        <v>1.5852358776600725E-2</v>
      </c>
      <c r="AA2418" s="46">
        <v>1.5823378349919339E-2</v>
      </c>
      <c r="AB2418" s="46">
        <v>1.5756504857319539E-2</v>
      </c>
      <c r="AC2418" s="46">
        <v>1.5660741137095823E-2</v>
      </c>
      <c r="AD2418" s="46">
        <v>1.5542806645696806E-2</v>
      </c>
      <c r="AE2418" s="46">
        <v>1.5408349365153977E-2</v>
      </c>
      <c r="AF2418" s="46">
        <v>1.5264200082665635E-2</v>
      </c>
      <c r="AG2418" s="46">
        <v>1.5074292920270812E-2</v>
      </c>
      <c r="AH2418" s="46">
        <v>1.4888067502218742E-2</v>
      </c>
      <c r="AI2418" s="46">
        <v>1.4705040298459727E-2</v>
      </c>
      <c r="AJ2418" s="46">
        <v>1.4524882017694992E-2</v>
      </c>
      <c r="AK2418" s="46">
        <v>9.6085576670112374E-2</v>
      </c>
      <c r="AL2418" s="45">
        <v>9.6085576670112374E-2</v>
      </c>
      <c r="AM2418" s="45">
        <v>1.1067236615345671E-2</v>
      </c>
      <c r="AN2418" s="45">
        <v>2.3265197100780774E-2</v>
      </c>
      <c r="AO2418" s="45">
        <v>3.6388479889370502E-2</v>
      </c>
      <c r="AP2418" s="45">
        <v>5.0255792938246377E-2</v>
      </c>
      <c r="AQ2418" s="45">
        <v>6.470982645308325E-2</v>
      </c>
      <c r="AR2418" s="45">
        <v>7.961587782599748E-2</v>
      </c>
      <c r="AS2418" s="45">
        <v>9.4859862741264442E-2</v>
      </c>
      <c r="AT2418" s="45">
        <v>9.6085576670112374E-2</v>
      </c>
      <c r="AU2418" s="45">
        <v>9.6085576670112374E-2</v>
      </c>
      <c r="AV2418" s="45">
        <v>9.6085576670112374E-2</v>
      </c>
      <c r="AW2418" s="45">
        <v>9.6085576670112374E-2</v>
      </c>
      <c r="AX2418" s="45">
        <v>9.6085576670112374E-2</v>
      </c>
      <c r="AY2418" s="45">
        <v>9.6085576670112374E-2</v>
      </c>
      <c r="AZ2418" s="45">
        <v>9.6085576670112374E-2</v>
      </c>
      <c r="BA2418" s="45">
        <v>9.6085576670112374E-2</v>
      </c>
      <c r="BB2418" s="45">
        <v>9.6085576670112374E-2</v>
      </c>
      <c r="BC2418" s="45">
        <v>9.6085576670112374E-2</v>
      </c>
      <c r="BD2418" s="45">
        <v>9.6085576670112374E-2</v>
      </c>
      <c r="BE2418" s="45">
        <v>9.6085576670112374E-2</v>
      </c>
      <c r="BF2418" s="45">
        <v>9.6085576670112374E-2</v>
      </c>
    </row>
    <row r="2419" spans="1:58" ht="13.5" thickBot="1" x14ac:dyDescent="0.25">
      <c r="A2419" s="6" t="s">
        <v>1350</v>
      </c>
      <c r="B2419" s="6" t="s">
        <v>1350</v>
      </c>
      <c r="C2419" s="6" t="s">
        <v>7</v>
      </c>
      <c r="D2419" s="6" t="s">
        <v>1350</v>
      </c>
      <c r="E2419" s="6">
        <v>-17.122116092942083</v>
      </c>
      <c r="F2419" s="6" t="s">
        <v>7</v>
      </c>
      <c r="G2419" s="21" t="s">
        <v>1305</v>
      </c>
      <c r="H2419" s="21" t="s">
        <v>1181</v>
      </c>
      <c r="I2419" s="21" t="s">
        <v>1160</v>
      </c>
      <c r="J2419" s="21" t="s">
        <v>849</v>
      </c>
      <c r="K2419" s="21" t="s">
        <v>854</v>
      </c>
      <c r="L2419" s="21" t="s">
        <v>975</v>
      </c>
      <c r="M2419" s="3">
        <v>-3.0181284415172684</v>
      </c>
      <c r="N2419" s="3">
        <v>-17.122116092942083</v>
      </c>
      <c r="O2419" s="21" t="s">
        <v>1510</v>
      </c>
      <c r="P2419" s="21" t="s">
        <v>1511</v>
      </c>
      <c r="Q2419" s="46">
        <v>1.2185003775909864E-3</v>
      </c>
      <c r="R2419" s="46">
        <v>1.3429928331642859E-3</v>
      </c>
      <c r="S2419" s="46">
        <v>1.4448706202736614E-3</v>
      </c>
      <c r="T2419" s="46">
        <v>1.5267881923476793E-3</v>
      </c>
      <c r="U2419" s="46">
        <v>1.5913859898071224E-3</v>
      </c>
      <c r="V2419" s="46">
        <v>1.6411530590302952E-3</v>
      </c>
      <c r="W2419" s="46">
        <v>1.678359469561584E-3</v>
      </c>
      <c r="X2419" s="46">
        <v>1.7021152567769848E-3</v>
      </c>
      <c r="Y2419" s="46">
        <v>1.7434547139806268E-3</v>
      </c>
      <c r="Z2419" s="46">
        <v>1.745341301207235E-3</v>
      </c>
      <c r="AA2419" s="46">
        <v>1.742150562445488E-3</v>
      </c>
      <c r="AB2419" s="46">
        <v>1.7347878052536249E-3</v>
      </c>
      <c r="AC2419" s="46">
        <v>1.724244240196896E-3</v>
      </c>
      <c r="AD2419" s="46">
        <v>1.7112596779890676E-3</v>
      </c>
      <c r="AE2419" s="46">
        <v>1.6964559602403999E-3</v>
      </c>
      <c r="AF2419" s="46">
        <v>1.6805851551563223E-3</v>
      </c>
      <c r="AG2419" s="46">
        <v>1.6596764173089304E-3</v>
      </c>
      <c r="AH2419" s="46">
        <v>1.6391730387239956E-3</v>
      </c>
      <c r="AI2419" s="46">
        <v>1.619021782846756E-3</v>
      </c>
      <c r="AJ2419" s="46">
        <v>1.599186394775846E-3</v>
      </c>
      <c r="AK2419" s="46">
        <v>1.0579001382444263E-2</v>
      </c>
      <c r="AL2419" s="45">
        <v>1.0579001382444263E-2</v>
      </c>
      <c r="AM2419" s="45">
        <v>1.2185003775909864E-3</v>
      </c>
      <c r="AN2419" s="45">
        <v>2.5614932107552724E-3</v>
      </c>
      <c r="AO2419" s="45">
        <v>4.0063638310289338E-3</v>
      </c>
      <c r="AP2419" s="45">
        <v>5.5331520233766127E-3</v>
      </c>
      <c r="AQ2419" s="45">
        <v>7.1245380131837351E-3</v>
      </c>
      <c r="AR2419" s="45">
        <v>8.7656910722140307E-3</v>
      </c>
      <c r="AS2419" s="45">
        <v>1.0444050541775614E-2</v>
      </c>
      <c r="AT2419" s="45">
        <v>1.0579001382444263E-2</v>
      </c>
      <c r="AU2419" s="45">
        <v>1.0579001382444263E-2</v>
      </c>
      <c r="AV2419" s="45">
        <v>1.0579001382444263E-2</v>
      </c>
      <c r="AW2419" s="45">
        <v>1.0579001382444263E-2</v>
      </c>
      <c r="AX2419" s="45">
        <v>1.0579001382444263E-2</v>
      </c>
      <c r="AY2419" s="45">
        <v>1.0579001382444263E-2</v>
      </c>
      <c r="AZ2419" s="45">
        <v>1.0579001382444263E-2</v>
      </c>
      <c r="BA2419" s="45">
        <v>1.0579001382444263E-2</v>
      </c>
      <c r="BB2419" s="45">
        <v>1.0579001382444263E-2</v>
      </c>
      <c r="BC2419" s="45">
        <v>1.0579001382444263E-2</v>
      </c>
      <c r="BD2419" s="45">
        <v>1.0579001382444263E-2</v>
      </c>
      <c r="BE2419" s="45">
        <v>1.0579001382444263E-2</v>
      </c>
      <c r="BF2419" s="45">
        <v>1.0579001382444263E-2</v>
      </c>
    </row>
    <row r="2420" spans="1:58" ht="13.5" thickBot="1" x14ac:dyDescent="0.25">
      <c r="A2420" s="6" t="s">
        <v>1350</v>
      </c>
      <c r="B2420" s="6" t="s">
        <v>1350</v>
      </c>
      <c r="C2420" s="6" t="s">
        <v>7</v>
      </c>
      <c r="D2420" s="6" t="s">
        <v>1350</v>
      </c>
      <c r="E2420" s="6">
        <v>-11.416266429291504</v>
      </c>
      <c r="F2420" s="6" t="s">
        <v>7</v>
      </c>
      <c r="G2420" s="21" t="s">
        <v>1305</v>
      </c>
      <c r="H2420" s="21" t="s">
        <v>1181</v>
      </c>
      <c r="I2420" s="21" t="s">
        <v>1160</v>
      </c>
      <c r="J2420" s="21" t="s">
        <v>849</v>
      </c>
      <c r="K2420" s="21" t="s">
        <v>854</v>
      </c>
      <c r="L2420" s="21" t="s">
        <v>976</v>
      </c>
      <c r="M2420" s="3">
        <v>-3.7043573412203066</v>
      </c>
      <c r="N2420" s="3">
        <v>-11.416266429291504</v>
      </c>
      <c r="O2420" s="21" t="s">
        <v>1510</v>
      </c>
      <c r="P2420" s="21" t="s">
        <v>1511</v>
      </c>
      <c r="Q2420" s="46">
        <v>1.7046747885282932E-3</v>
      </c>
      <c r="R2420" s="46">
        <v>1.8788389942032612E-3</v>
      </c>
      <c r="S2420" s="46">
        <v>2.0213654130622795E-3</v>
      </c>
      <c r="T2420" s="46">
        <v>2.135967609680474E-3</v>
      </c>
      <c r="U2420" s="46">
        <v>2.2263395445183422E-3</v>
      </c>
      <c r="V2420" s="46">
        <v>2.2959633786704572E-3</v>
      </c>
      <c r="W2420" s="46">
        <v>2.3480149259417962E-3</v>
      </c>
      <c r="X2420" s="46">
        <v>2.381249131111104E-3</v>
      </c>
      <c r="Y2420" s="46">
        <v>2.4390827861205631E-3</v>
      </c>
      <c r="Z2420" s="46">
        <v>2.4417221104414276E-3</v>
      </c>
      <c r="AA2420" s="46">
        <v>2.4372582858715212E-3</v>
      </c>
      <c r="AB2420" s="46">
        <v>2.426957832305936E-3</v>
      </c>
      <c r="AC2420" s="46">
        <v>2.4122074474361762E-3</v>
      </c>
      <c r="AD2420" s="46">
        <v>2.3940421220552178E-3</v>
      </c>
      <c r="AE2420" s="46">
        <v>2.3733318088811389E-3</v>
      </c>
      <c r="AF2420" s="46">
        <v>2.3511286468649228E-3</v>
      </c>
      <c r="AG2420" s="46">
        <v>2.3218774468457123E-3</v>
      </c>
      <c r="AH2420" s="46">
        <v>2.2931933420262374E-3</v>
      </c>
      <c r="AI2420" s="46">
        <v>2.2650018547826908E-3</v>
      </c>
      <c r="AJ2420" s="46">
        <v>2.2372522647234709E-3</v>
      </c>
      <c r="AK2420" s="46">
        <v>1.4799960078889757E-2</v>
      </c>
      <c r="AL2420" s="45">
        <v>1.4799960078889757E-2</v>
      </c>
      <c r="AM2420" s="45">
        <v>1.7046747885282932E-3</v>
      </c>
      <c r="AN2420" s="45">
        <v>3.5835137827315545E-3</v>
      </c>
      <c r="AO2420" s="45">
        <v>5.6048791957938344E-3</v>
      </c>
      <c r="AP2420" s="45">
        <v>7.7408468054743079E-3</v>
      </c>
      <c r="AQ2420" s="45">
        <v>9.9671863499926506E-3</v>
      </c>
      <c r="AR2420" s="45">
        <v>1.2263149728663108E-2</v>
      </c>
      <c r="AS2420" s="45">
        <v>1.4611164654604904E-2</v>
      </c>
      <c r="AT2420" s="45">
        <v>1.4799960078889757E-2</v>
      </c>
      <c r="AU2420" s="45">
        <v>1.4799960078889757E-2</v>
      </c>
      <c r="AV2420" s="45">
        <v>1.4799960078889757E-2</v>
      </c>
      <c r="AW2420" s="45">
        <v>1.4799960078889757E-2</v>
      </c>
      <c r="AX2420" s="45">
        <v>1.4799960078889757E-2</v>
      </c>
      <c r="AY2420" s="45">
        <v>1.4799960078889757E-2</v>
      </c>
      <c r="AZ2420" s="45">
        <v>1.4799960078889757E-2</v>
      </c>
      <c r="BA2420" s="45">
        <v>1.4799960078889757E-2</v>
      </c>
      <c r="BB2420" s="45">
        <v>1.4799960078889757E-2</v>
      </c>
      <c r="BC2420" s="45">
        <v>1.4799960078889757E-2</v>
      </c>
      <c r="BD2420" s="45">
        <v>1.4799960078889757E-2</v>
      </c>
      <c r="BE2420" s="45">
        <v>1.4799960078889757E-2</v>
      </c>
      <c r="BF2420" s="45">
        <v>1.4799960078889757E-2</v>
      </c>
    </row>
    <row r="2421" spans="1:58" ht="13.5" thickBot="1" x14ac:dyDescent="0.25">
      <c r="A2421" s="6" t="s">
        <v>1350</v>
      </c>
      <c r="B2421" s="6" t="s">
        <v>1350</v>
      </c>
      <c r="C2421" s="6" t="s">
        <v>7</v>
      </c>
      <c r="D2421" s="6" t="s">
        <v>1350</v>
      </c>
      <c r="E2421" s="6">
        <v>-6.9944278130209367</v>
      </c>
      <c r="F2421" s="6" t="s">
        <v>7</v>
      </c>
      <c r="G2421" s="21" t="s">
        <v>1305</v>
      </c>
      <c r="H2421" s="21" t="s">
        <v>1181</v>
      </c>
      <c r="I2421" s="21" t="s">
        <v>1160</v>
      </c>
      <c r="J2421" s="21" t="s">
        <v>849</v>
      </c>
      <c r="K2421" s="21" t="s">
        <v>854</v>
      </c>
      <c r="L2421" s="21" t="s">
        <v>977</v>
      </c>
      <c r="M2421" s="3">
        <v>1.9509699733674799</v>
      </c>
      <c r="N2421" s="3">
        <v>-6.9944278130209367</v>
      </c>
      <c r="O2421" s="21" t="s">
        <v>1510</v>
      </c>
      <c r="P2421" s="21" t="s">
        <v>1511</v>
      </c>
      <c r="Q2421" s="46">
        <v>4.308898970943457E-4</v>
      </c>
      <c r="R2421" s="46">
        <v>4.7491330681790624E-4</v>
      </c>
      <c r="S2421" s="46">
        <v>5.109396470727583E-4</v>
      </c>
      <c r="T2421" s="46">
        <v>5.3990759394445E-4</v>
      </c>
      <c r="U2421" s="46">
        <v>5.6275086819509133E-4</v>
      </c>
      <c r="V2421" s="46">
        <v>5.8034965415415334E-4</v>
      </c>
      <c r="W2421" s="46">
        <v>5.9350670088135463E-4</v>
      </c>
      <c r="X2421" s="46">
        <v>6.0190729631561836E-4</v>
      </c>
      <c r="Y2421" s="46">
        <v>6.1652588387455681E-4</v>
      </c>
      <c r="Z2421" s="46">
        <v>6.171930247231629E-4</v>
      </c>
      <c r="AA2421" s="46">
        <v>6.1606470574847175E-4</v>
      </c>
      <c r="AB2421" s="46">
        <v>6.1346106462773213E-4</v>
      </c>
      <c r="AC2421" s="46">
        <v>6.0973261632697436E-4</v>
      </c>
      <c r="AD2421" s="46">
        <v>6.0514097501406211E-4</v>
      </c>
      <c r="AE2421" s="46">
        <v>5.9990603825520097E-4</v>
      </c>
      <c r="AF2421" s="46">
        <v>5.9429375475061777E-4</v>
      </c>
      <c r="AG2421" s="46">
        <v>5.8689994177761942E-4</v>
      </c>
      <c r="AH2421" s="46">
        <v>5.796494732090208E-4</v>
      </c>
      <c r="AI2421" s="46">
        <v>5.7252352336858482E-4</v>
      </c>
      <c r="AJ2421" s="46">
        <v>5.6550927168521801E-4</v>
      </c>
      <c r="AK2421" s="46">
        <v>3.7409794045812428E-3</v>
      </c>
      <c r="AL2421" s="45">
        <v>3.7409794045812428E-3</v>
      </c>
      <c r="AM2421" s="45">
        <v>4.308898970943457E-4</v>
      </c>
      <c r="AN2421" s="45">
        <v>9.0580320391225194E-4</v>
      </c>
      <c r="AO2421" s="45">
        <v>1.4167428509850102E-3</v>
      </c>
      <c r="AP2421" s="45">
        <v>1.9566504449294603E-3</v>
      </c>
      <c r="AQ2421" s="45">
        <v>2.5194013131245516E-3</v>
      </c>
      <c r="AR2421" s="45">
        <v>3.0997509672787051E-3</v>
      </c>
      <c r="AS2421" s="45">
        <v>3.6932576681600595E-3</v>
      </c>
      <c r="AT2421" s="45">
        <v>3.7409794045812428E-3</v>
      </c>
      <c r="AU2421" s="45">
        <v>3.7409794045812428E-3</v>
      </c>
      <c r="AV2421" s="45">
        <v>3.7409794045812428E-3</v>
      </c>
      <c r="AW2421" s="45">
        <v>3.7409794045812428E-3</v>
      </c>
      <c r="AX2421" s="45">
        <v>3.7409794045812428E-3</v>
      </c>
      <c r="AY2421" s="45">
        <v>3.7409794045812428E-3</v>
      </c>
      <c r="AZ2421" s="45">
        <v>3.7409794045812428E-3</v>
      </c>
      <c r="BA2421" s="45">
        <v>3.7409794045812428E-3</v>
      </c>
      <c r="BB2421" s="45">
        <v>3.7409794045812428E-3</v>
      </c>
      <c r="BC2421" s="45">
        <v>3.7409794045812428E-3</v>
      </c>
      <c r="BD2421" s="45">
        <v>3.7409794045812428E-3</v>
      </c>
      <c r="BE2421" s="45">
        <v>3.7409794045812428E-3</v>
      </c>
      <c r="BF2421" s="45">
        <v>3.7409794045812428E-3</v>
      </c>
    </row>
    <row r="2422" spans="1:58" ht="13.5" thickBot="1" x14ac:dyDescent="0.25">
      <c r="A2422" s="6" t="s">
        <v>1137</v>
      </c>
      <c r="B2422" s="6" t="s">
        <v>1356</v>
      </c>
      <c r="C2422" s="6" t="s">
        <v>7</v>
      </c>
      <c r="D2422" s="6" t="s">
        <v>1137</v>
      </c>
      <c r="E2422" s="6">
        <v>19.969578342814859</v>
      </c>
      <c r="F2422" s="6" t="s">
        <v>7</v>
      </c>
      <c r="G2422" s="21" t="s">
        <v>1305</v>
      </c>
      <c r="H2422" s="21" t="s">
        <v>1181</v>
      </c>
      <c r="I2422" s="21" t="s">
        <v>1160</v>
      </c>
      <c r="J2422" s="21" t="s">
        <v>849</v>
      </c>
      <c r="K2422" s="21" t="s">
        <v>854</v>
      </c>
      <c r="L2422" s="21" t="s">
        <v>978</v>
      </c>
      <c r="M2422" s="3">
        <v>64.466669481953872</v>
      </c>
      <c r="N2422" s="3">
        <v>19.969578342814859</v>
      </c>
      <c r="O2422" s="21" t="s">
        <v>1510</v>
      </c>
      <c r="P2422" s="21" t="s">
        <v>1511</v>
      </c>
      <c r="Q2422" s="46">
        <v>4.5304251085289012E-4</v>
      </c>
      <c r="R2422" s="46">
        <v>4.9932922170863449E-4</v>
      </c>
      <c r="S2422" s="46">
        <v>5.3720772328400327E-4</v>
      </c>
      <c r="T2422" s="46">
        <v>5.6766495023107856E-4</v>
      </c>
      <c r="U2422" s="46">
        <v>5.916826271188376E-4</v>
      </c>
      <c r="V2422" s="46">
        <v>6.1018618970552373E-4</v>
      </c>
      <c r="W2422" s="46">
        <v>6.2401965743102701E-4</v>
      </c>
      <c r="X2422" s="46">
        <v>6.328521384751692E-4</v>
      </c>
      <c r="Y2422" s="46">
        <v>6.4822228676011311E-4</v>
      </c>
      <c r="Z2422" s="46">
        <v>6.4892372619320998E-4</v>
      </c>
      <c r="AA2422" s="46">
        <v>6.4773739886276173E-4</v>
      </c>
      <c r="AB2422" s="46">
        <v>6.4499990114314952E-4</v>
      </c>
      <c r="AC2422" s="46">
        <v>6.4107976843372422E-4</v>
      </c>
      <c r="AD2422" s="46">
        <v>6.3625206482924128E-4</v>
      </c>
      <c r="AE2422" s="46">
        <v>6.307479931176894E-4</v>
      </c>
      <c r="AF2422" s="46">
        <v>6.2484717477017098E-4</v>
      </c>
      <c r="AG2422" s="46">
        <v>6.1707323619177251E-4</v>
      </c>
      <c r="AH2422" s="46">
        <v>6.0945001154127985E-4</v>
      </c>
      <c r="AI2422" s="46">
        <v>6.0195770728979257E-4</v>
      </c>
      <c r="AJ2422" s="46">
        <v>5.9458284374387183E-4</v>
      </c>
      <c r="AK2422" s="46">
        <v>3.9333080537029752E-3</v>
      </c>
      <c r="AL2422" s="45">
        <v>3.9333080537029752E-3</v>
      </c>
      <c r="AM2422" s="45">
        <v>4.5304251085289012E-4</v>
      </c>
      <c r="AN2422" s="45">
        <v>9.523717325615246E-4</v>
      </c>
      <c r="AO2422" s="45">
        <v>1.489579455845528E-3</v>
      </c>
      <c r="AP2422" s="45">
        <v>2.0572444060766065E-3</v>
      </c>
      <c r="AQ2422" s="45">
        <v>2.6489270331954444E-3</v>
      </c>
      <c r="AR2422" s="45">
        <v>3.2591132229009682E-3</v>
      </c>
      <c r="AS2422" s="45">
        <v>3.8831328803319953E-3</v>
      </c>
      <c r="AT2422" s="45">
        <v>3.9333080537029752E-3</v>
      </c>
      <c r="AU2422" s="45">
        <v>3.9333080537029752E-3</v>
      </c>
      <c r="AV2422" s="45">
        <v>3.9333080537029752E-3</v>
      </c>
      <c r="AW2422" s="45">
        <v>3.9333080537029752E-3</v>
      </c>
      <c r="AX2422" s="45">
        <v>3.9333080537029752E-3</v>
      </c>
      <c r="AY2422" s="45">
        <v>3.9333080537029752E-3</v>
      </c>
      <c r="AZ2422" s="45">
        <v>3.9333080537029752E-3</v>
      </c>
      <c r="BA2422" s="45">
        <v>3.9333080537029752E-3</v>
      </c>
      <c r="BB2422" s="45">
        <v>3.9333080537029752E-3</v>
      </c>
      <c r="BC2422" s="45">
        <v>3.9333080537029752E-3</v>
      </c>
      <c r="BD2422" s="45">
        <v>3.9333080537029752E-3</v>
      </c>
      <c r="BE2422" s="45">
        <v>3.9333080537029752E-3</v>
      </c>
      <c r="BF2422" s="45">
        <v>3.9333080537029752E-3</v>
      </c>
    </row>
    <row r="2423" spans="1:58" ht="13.5" thickBot="1" x14ac:dyDescent="0.25">
      <c r="A2423" s="6" t="s">
        <v>1350</v>
      </c>
      <c r="B2423" s="6" t="s">
        <v>1141</v>
      </c>
      <c r="C2423" s="6" t="s">
        <v>7</v>
      </c>
      <c r="D2423" s="6" t="s">
        <v>1350</v>
      </c>
      <c r="E2423" s="6">
        <v>-15.116662573057846</v>
      </c>
      <c r="F2423" s="6" t="s">
        <v>7</v>
      </c>
      <c r="G2423" s="21" t="s">
        <v>1305</v>
      </c>
      <c r="H2423" s="21" t="s">
        <v>1181</v>
      </c>
      <c r="I2423" s="21" t="s">
        <v>1160</v>
      </c>
      <c r="J2423" s="21" t="s">
        <v>849</v>
      </c>
      <c r="K2423" s="21" t="s">
        <v>854</v>
      </c>
      <c r="L2423" s="21" t="s">
        <v>979</v>
      </c>
      <c r="M2423" s="3">
        <v>9.4959443078403254</v>
      </c>
      <c r="N2423" s="3">
        <v>-15.116662573057846</v>
      </c>
      <c r="O2423" s="21" t="s">
        <v>1510</v>
      </c>
      <c r="P2423" s="21" t="s">
        <v>1511</v>
      </c>
      <c r="Q2423" s="46">
        <v>1.4522265458338859E-2</v>
      </c>
      <c r="R2423" s="46">
        <v>1.6005984725599335E-2</v>
      </c>
      <c r="S2423" s="46">
        <v>1.7220179071304412E-2</v>
      </c>
      <c r="T2423" s="46">
        <v>1.8196484659090465E-2</v>
      </c>
      <c r="U2423" s="46">
        <v>1.8966370643520525E-2</v>
      </c>
      <c r="V2423" s="46">
        <v>1.9559501842848749E-2</v>
      </c>
      <c r="W2423" s="46">
        <v>2.0002933277441775E-2</v>
      </c>
      <c r="X2423" s="46">
        <v>2.0286058218934137E-2</v>
      </c>
      <c r="Y2423" s="46">
        <v>2.0778747907386944E-2</v>
      </c>
      <c r="Z2423" s="46">
        <v>2.080123252948389E-2</v>
      </c>
      <c r="AA2423" s="46">
        <v>2.0763204838923861E-2</v>
      </c>
      <c r="AB2423" s="46">
        <v>2.0675454423403333E-2</v>
      </c>
      <c r="AC2423" s="46">
        <v>2.0549794675202182E-2</v>
      </c>
      <c r="AD2423" s="46">
        <v>2.0395042766454159E-2</v>
      </c>
      <c r="AE2423" s="46">
        <v>2.0218609896288375E-2</v>
      </c>
      <c r="AF2423" s="46">
        <v>2.0029459323414371E-2</v>
      </c>
      <c r="AG2423" s="46">
        <v>1.9780265932092686E-2</v>
      </c>
      <c r="AH2423" s="46">
        <v>1.9535903671662438E-2</v>
      </c>
      <c r="AI2423" s="46">
        <v>1.9295738061088932E-2</v>
      </c>
      <c r="AJ2423" s="46">
        <v>1.9059337009162781E-2</v>
      </c>
      <c r="AK2423" s="46">
        <v>0.12608208350638572</v>
      </c>
      <c r="AL2423" s="45">
        <v>0.12608208350638572</v>
      </c>
      <c r="AM2423" s="45">
        <v>1.4522265458338859E-2</v>
      </c>
      <c r="AN2423" s="45">
        <v>3.0528250183938194E-2</v>
      </c>
      <c r="AO2423" s="45">
        <v>4.7748429255242607E-2</v>
      </c>
      <c r="AP2423" s="45">
        <v>6.5944913914333075E-2</v>
      </c>
      <c r="AQ2423" s="45">
        <v>8.49112845578536E-2</v>
      </c>
      <c r="AR2423" s="45">
        <v>0.10447078640070234</v>
      </c>
      <c r="AS2423" s="45">
        <v>0.12447371967814412</v>
      </c>
      <c r="AT2423" s="45">
        <v>0.12608208350638572</v>
      </c>
      <c r="AU2423" s="45">
        <v>0.12608208350638572</v>
      </c>
      <c r="AV2423" s="45">
        <v>0.12608208350638572</v>
      </c>
      <c r="AW2423" s="45">
        <v>0.12608208350638572</v>
      </c>
      <c r="AX2423" s="45">
        <v>0.12608208350638572</v>
      </c>
      <c r="AY2423" s="45">
        <v>0.12608208350638572</v>
      </c>
      <c r="AZ2423" s="45">
        <v>0.12608208350638572</v>
      </c>
      <c r="BA2423" s="45">
        <v>0.12608208350638572</v>
      </c>
      <c r="BB2423" s="45">
        <v>0.12608208350638572</v>
      </c>
      <c r="BC2423" s="45">
        <v>0.12608208350638572</v>
      </c>
      <c r="BD2423" s="45">
        <v>0.12608208350638572</v>
      </c>
      <c r="BE2423" s="45">
        <v>0.12608208350638572</v>
      </c>
      <c r="BF2423" s="45">
        <v>0.12608208350638572</v>
      </c>
    </row>
    <row r="2424" spans="1:58" ht="13.5" thickBot="1" x14ac:dyDescent="0.25">
      <c r="A2424" s="6" t="s">
        <v>1351</v>
      </c>
      <c r="B2424" s="6" t="s">
        <v>1137</v>
      </c>
      <c r="C2424" s="6" t="s">
        <v>7</v>
      </c>
      <c r="D2424" s="6" t="s">
        <v>1351</v>
      </c>
      <c r="E2424" s="6">
        <v>11.474340392308507</v>
      </c>
      <c r="F2424" s="6" t="s">
        <v>7</v>
      </c>
      <c r="G2424" s="21" t="s">
        <v>1305</v>
      </c>
      <c r="H2424" s="21" t="s">
        <v>1181</v>
      </c>
      <c r="I2424" s="21" t="s">
        <v>1160</v>
      </c>
      <c r="J2424" s="21" t="s">
        <v>849</v>
      </c>
      <c r="K2424" s="21" t="s">
        <v>854</v>
      </c>
      <c r="L2424" s="21" t="s">
        <v>980</v>
      </c>
      <c r="M2424" s="3">
        <v>17.165662931719837</v>
      </c>
      <c r="N2424" s="3">
        <v>11.474340392308507</v>
      </c>
      <c r="O2424" s="21" t="s">
        <v>1510</v>
      </c>
      <c r="P2424" s="21" t="s">
        <v>1511</v>
      </c>
      <c r="Q2424" s="46">
        <v>3.7253517999884028E-3</v>
      </c>
      <c r="R2424" s="46">
        <v>4.1059657103196178E-3</v>
      </c>
      <c r="S2424" s="46">
        <v>4.4174392269196632E-3</v>
      </c>
      <c r="T2424" s="46">
        <v>4.6678878769069168E-3</v>
      </c>
      <c r="U2424" s="46">
        <v>4.8653843450792078E-3</v>
      </c>
      <c r="V2424" s="46">
        <v>5.0175384554269073E-3</v>
      </c>
      <c r="W2424" s="46">
        <v>5.1312905485677192E-3</v>
      </c>
      <c r="X2424" s="46">
        <v>5.2039197133103704E-3</v>
      </c>
      <c r="Y2424" s="46">
        <v>5.3303078738200964E-3</v>
      </c>
      <c r="Z2424" s="46">
        <v>5.3360757843187185E-3</v>
      </c>
      <c r="AA2424" s="46">
        <v>5.3263206585855028E-3</v>
      </c>
      <c r="AB2424" s="46">
        <v>5.3038103161498181E-3</v>
      </c>
      <c r="AC2424" s="46">
        <v>5.2715752099613102E-3</v>
      </c>
      <c r="AD2424" s="46">
        <v>5.2318771818912454E-3</v>
      </c>
      <c r="AE2424" s="46">
        <v>5.186617403908615E-3</v>
      </c>
      <c r="AF2424" s="46">
        <v>5.1380951930217189E-3</v>
      </c>
      <c r="AG2424" s="46">
        <v>5.0741703837990379E-3</v>
      </c>
      <c r="AH2424" s="46">
        <v>5.0114848896277179E-3</v>
      </c>
      <c r="AI2424" s="46">
        <v>4.9498759490521575E-3</v>
      </c>
      <c r="AJ2424" s="46">
        <v>4.8892327190520786E-3</v>
      </c>
      <c r="AK2424" s="46">
        <v>3.2343446556893432E-2</v>
      </c>
      <c r="AL2424" s="45">
        <v>3.2343446556893432E-2</v>
      </c>
      <c r="AM2424" s="45">
        <v>3.7253517999884028E-3</v>
      </c>
      <c r="AN2424" s="45">
        <v>7.8313175103080206E-3</v>
      </c>
      <c r="AO2424" s="45">
        <v>1.2248756737227685E-2</v>
      </c>
      <c r="AP2424" s="45">
        <v>1.6916644614134602E-2</v>
      </c>
      <c r="AQ2424" s="45">
        <v>2.1782028959213811E-2</v>
      </c>
      <c r="AR2424" s="45">
        <v>2.6799567414640717E-2</v>
      </c>
      <c r="AS2424" s="45">
        <v>3.1930857963208437E-2</v>
      </c>
      <c r="AT2424" s="45">
        <v>3.2343446556893432E-2</v>
      </c>
      <c r="AU2424" s="45">
        <v>3.2343446556893432E-2</v>
      </c>
      <c r="AV2424" s="45">
        <v>3.2343446556893432E-2</v>
      </c>
      <c r="AW2424" s="45">
        <v>3.2343446556893432E-2</v>
      </c>
      <c r="AX2424" s="45">
        <v>3.2343446556893432E-2</v>
      </c>
      <c r="AY2424" s="45">
        <v>3.2343446556893432E-2</v>
      </c>
      <c r="AZ2424" s="45">
        <v>3.2343446556893432E-2</v>
      </c>
      <c r="BA2424" s="45">
        <v>3.2343446556893432E-2</v>
      </c>
      <c r="BB2424" s="45">
        <v>3.2343446556893432E-2</v>
      </c>
      <c r="BC2424" s="45">
        <v>3.2343446556893432E-2</v>
      </c>
      <c r="BD2424" s="45">
        <v>3.2343446556893432E-2</v>
      </c>
      <c r="BE2424" s="45">
        <v>3.2343446556893432E-2</v>
      </c>
      <c r="BF2424" s="45">
        <v>3.2343446556893432E-2</v>
      </c>
    </row>
    <row r="2425" spans="1:58" ht="13.5" thickBot="1" x14ac:dyDescent="0.25">
      <c r="A2425" s="6" t="s">
        <v>1359</v>
      </c>
      <c r="B2425" s="6" t="s">
        <v>1359</v>
      </c>
      <c r="C2425" s="6" t="s">
        <v>7</v>
      </c>
      <c r="D2425" s="6" t="s">
        <v>1359</v>
      </c>
      <c r="E2425" s="6">
        <v>214.4910679310648</v>
      </c>
      <c r="F2425" s="6" t="s">
        <v>7</v>
      </c>
      <c r="G2425" s="21" t="s">
        <v>1305</v>
      </c>
      <c r="H2425" s="21" t="s">
        <v>1181</v>
      </c>
      <c r="I2425" s="21" t="s">
        <v>1160</v>
      </c>
      <c r="J2425" s="21" t="s">
        <v>849</v>
      </c>
      <c r="K2425" s="21" t="s">
        <v>854</v>
      </c>
      <c r="L2425" s="21" t="s">
        <v>981</v>
      </c>
      <c r="M2425" s="3">
        <v>158.82923553325011</v>
      </c>
      <c r="N2425" s="3">
        <v>214.4910679310648</v>
      </c>
      <c r="O2425" s="21" t="s">
        <v>1510</v>
      </c>
      <c r="P2425" s="21" t="s">
        <v>1511</v>
      </c>
      <c r="Q2425" s="46">
        <v>5.0835209805741028E-6</v>
      </c>
      <c r="R2425" s="46">
        <v>5.6028971100105499E-6</v>
      </c>
      <c r="S2425" s="46">
        <v>6.0279260043379139E-6</v>
      </c>
      <c r="T2425" s="46">
        <v>6.369681906900089E-6</v>
      </c>
      <c r="U2425" s="46">
        <v>6.6391805994923577E-6</v>
      </c>
      <c r="V2425" s="46">
        <v>6.8468062557419303E-6</v>
      </c>
      <c r="W2425" s="46">
        <v>7.0020294891738287E-6</v>
      </c>
      <c r="X2425" s="46">
        <v>7.1011374130944566E-6</v>
      </c>
      <c r="Y2425" s="46">
        <v>7.2736035049275452E-6</v>
      </c>
      <c r="Z2425" s="46">
        <v>7.2814742499223974E-6</v>
      </c>
      <c r="AA2425" s="46">
        <v>7.2681626517176091E-6</v>
      </c>
      <c r="AB2425" s="46">
        <v>7.2374456069402345E-6</v>
      </c>
      <c r="AC2425" s="46">
        <v>7.1934583951497078E-6</v>
      </c>
      <c r="AD2425" s="46">
        <v>7.1392874686395643E-6</v>
      </c>
      <c r="AE2425" s="46">
        <v>7.0775271186636138E-6</v>
      </c>
      <c r="AF2425" s="46">
        <v>7.0113149351409333E-6</v>
      </c>
      <c r="AG2425" s="46">
        <v>6.9240847549298438E-6</v>
      </c>
      <c r="AH2425" s="46">
        <v>6.8385457127382964E-6</v>
      </c>
      <c r="AI2425" s="46">
        <v>6.7544757083946062E-6</v>
      </c>
      <c r="AJ2425" s="46">
        <v>6.6717234883126954E-6</v>
      </c>
      <c r="AK2425" s="46">
        <v>4.4135050321034588E-5</v>
      </c>
      <c r="AL2425" s="45">
        <v>4.4135050321034588E-5</v>
      </c>
      <c r="AM2425" s="45">
        <v>5.0835209805741028E-6</v>
      </c>
      <c r="AN2425" s="45">
        <v>1.0686418090584654E-5</v>
      </c>
      <c r="AO2425" s="45">
        <v>1.6714344094922568E-5</v>
      </c>
      <c r="AP2425" s="45">
        <v>2.3084026001822658E-5</v>
      </c>
      <c r="AQ2425" s="45">
        <v>2.9723206601315015E-5</v>
      </c>
      <c r="AR2425" s="45">
        <v>3.6570012857056942E-5</v>
      </c>
      <c r="AS2425" s="45">
        <v>4.3572042346230772E-5</v>
      </c>
      <c r="AT2425" s="45">
        <v>4.4135050321034588E-5</v>
      </c>
      <c r="AU2425" s="45">
        <v>4.4135050321034588E-5</v>
      </c>
      <c r="AV2425" s="45">
        <v>4.4135050321034588E-5</v>
      </c>
      <c r="AW2425" s="45">
        <v>4.4135050321034588E-5</v>
      </c>
      <c r="AX2425" s="45">
        <v>4.4135050321034588E-5</v>
      </c>
      <c r="AY2425" s="45">
        <v>4.4135050321034588E-5</v>
      </c>
      <c r="AZ2425" s="45">
        <v>4.4135050321034588E-5</v>
      </c>
      <c r="BA2425" s="45">
        <v>4.4135050321034588E-5</v>
      </c>
      <c r="BB2425" s="45">
        <v>4.4135050321034588E-5</v>
      </c>
      <c r="BC2425" s="45">
        <v>4.4135050321034588E-5</v>
      </c>
      <c r="BD2425" s="45">
        <v>4.4135050321034588E-5</v>
      </c>
      <c r="BE2425" s="45">
        <v>4.4135050321034588E-5</v>
      </c>
      <c r="BF2425" s="45">
        <v>4.4135050321034588E-5</v>
      </c>
    </row>
    <row r="2426" spans="1:58" ht="13.5" thickBot="1" x14ac:dyDescent="0.25">
      <c r="A2426" s="6" t="s">
        <v>1137</v>
      </c>
      <c r="B2426" s="6" t="s">
        <v>1137</v>
      </c>
      <c r="C2426" s="6" t="s">
        <v>7</v>
      </c>
      <c r="D2426" s="6" t="s">
        <v>1137</v>
      </c>
      <c r="E2426" s="6">
        <v>15.924186957367688</v>
      </c>
      <c r="F2426" s="6" t="s">
        <v>7</v>
      </c>
      <c r="G2426" s="21" t="s">
        <v>1305</v>
      </c>
      <c r="H2426" s="21" t="s">
        <v>1181</v>
      </c>
      <c r="I2426" s="21" t="s">
        <v>1160</v>
      </c>
      <c r="J2426" s="21" t="s">
        <v>849</v>
      </c>
      <c r="K2426" s="21" t="s">
        <v>854</v>
      </c>
      <c r="L2426" s="21" t="s">
        <v>982</v>
      </c>
      <c r="M2426" s="3">
        <v>16.355340944928408</v>
      </c>
      <c r="N2426" s="3">
        <v>15.924186957367688</v>
      </c>
      <c r="O2426" s="21" t="s">
        <v>1510</v>
      </c>
      <c r="P2426" s="21" t="s">
        <v>1511</v>
      </c>
      <c r="Q2426" s="46">
        <v>2.9287849877021339E-4</v>
      </c>
      <c r="R2426" s="46">
        <v>3.2280147964660033E-4</v>
      </c>
      <c r="S2426" s="46">
        <v>3.472888034877432E-4</v>
      </c>
      <c r="T2426" s="46">
        <v>3.6697849417078725E-4</v>
      </c>
      <c r="U2426" s="46">
        <v>3.8250520740922564E-4</v>
      </c>
      <c r="V2426" s="46">
        <v>3.9446720987580891E-4</v>
      </c>
      <c r="W2426" s="46">
        <v>4.034101350167726E-4</v>
      </c>
      <c r="X2426" s="46">
        <v>4.0912007111913701E-4</v>
      </c>
      <c r="Y2426" s="46">
        <v>4.1905641450354765E-4</v>
      </c>
      <c r="Z2426" s="46">
        <v>4.195098742191865E-4</v>
      </c>
      <c r="AA2426" s="46">
        <v>4.1874294891026194E-4</v>
      </c>
      <c r="AB2426" s="46">
        <v>4.1697323811425412E-4</v>
      </c>
      <c r="AC2426" s="46">
        <v>4.1443898899764245E-4</v>
      </c>
      <c r="AD2426" s="46">
        <v>4.1131802231059416E-4</v>
      </c>
      <c r="AE2426" s="46">
        <v>4.077598037739538E-4</v>
      </c>
      <c r="AF2426" s="46">
        <v>4.0394510034604913E-4</v>
      </c>
      <c r="AG2426" s="46">
        <v>3.9891948044100579E-4</v>
      </c>
      <c r="AH2426" s="46">
        <v>3.9399129260445781E-4</v>
      </c>
      <c r="AI2426" s="46">
        <v>3.8914774090911201E-4</v>
      </c>
      <c r="AJ2426" s="46">
        <v>3.8438011113437365E-4</v>
      </c>
      <c r="AK2426" s="46">
        <v>2.5427665845322478E-3</v>
      </c>
      <c r="AL2426" s="45">
        <v>2.5427665845322478E-3</v>
      </c>
      <c r="AM2426" s="45">
        <v>2.9287849877021339E-4</v>
      </c>
      <c r="AN2426" s="45">
        <v>6.1567997841681377E-4</v>
      </c>
      <c r="AO2426" s="45">
        <v>9.6296878190455697E-4</v>
      </c>
      <c r="AP2426" s="45">
        <v>1.3299472760753442E-3</v>
      </c>
      <c r="AQ2426" s="45">
        <v>1.7124524834845698E-3</v>
      </c>
      <c r="AR2426" s="45">
        <v>2.1069196933603787E-3</v>
      </c>
      <c r="AS2426" s="45">
        <v>2.5103298283771511E-3</v>
      </c>
      <c r="AT2426" s="45">
        <v>2.5427665845322478E-3</v>
      </c>
      <c r="AU2426" s="45">
        <v>2.5427665845322478E-3</v>
      </c>
      <c r="AV2426" s="45">
        <v>2.5427665845322478E-3</v>
      </c>
      <c r="AW2426" s="45">
        <v>2.5427665845322478E-3</v>
      </c>
      <c r="AX2426" s="45">
        <v>2.5427665845322478E-3</v>
      </c>
      <c r="AY2426" s="45">
        <v>2.5427665845322478E-3</v>
      </c>
      <c r="AZ2426" s="45">
        <v>2.5427665845322478E-3</v>
      </c>
      <c r="BA2426" s="45">
        <v>2.5427665845322478E-3</v>
      </c>
      <c r="BB2426" s="45">
        <v>2.5427665845322478E-3</v>
      </c>
      <c r="BC2426" s="45">
        <v>2.5427665845322478E-3</v>
      </c>
      <c r="BD2426" s="45">
        <v>2.5427665845322478E-3</v>
      </c>
      <c r="BE2426" s="45">
        <v>2.5427665845322478E-3</v>
      </c>
      <c r="BF2426" s="45">
        <v>2.5427665845322478E-3</v>
      </c>
    </row>
    <row r="2427" spans="1:58" ht="13.5" thickBot="1" x14ac:dyDescent="0.25">
      <c r="A2427" s="6" t="s">
        <v>1353</v>
      </c>
      <c r="B2427" s="6" t="s">
        <v>1142</v>
      </c>
      <c r="C2427" s="6" t="s">
        <v>7</v>
      </c>
      <c r="D2427" s="6" t="s">
        <v>1353</v>
      </c>
      <c r="E2427" s="6">
        <v>32.299287687879591</v>
      </c>
      <c r="F2427" s="6" t="s">
        <v>7</v>
      </c>
      <c r="G2427" s="21" t="s">
        <v>1305</v>
      </c>
      <c r="H2427" s="21" t="s">
        <v>1181</v>
      </c>
      <c r="I2427" s="21" t="s">
        <v>1160</v>
      </c>
      <c r="J2427" s="21" t="s">
        <v>849</v>
      </c>
      <c r="K2427" s="21" t="s">
        <v>854</v>
      </c>
      <c r="L2427" s="21" t="s">
        <v>983</v>
      </c>
      <c r="M2427" s="3">
        <v>25.320117636280749</v>
      </c>
      <c r="N2427" s="3">
        <v>32.299287687879591</v>
      </c>
      <c r="O2427" s="21" t="s">
        <v>1510</v>
      </c>
      <c r="P2427" s="21" t="s">
        <v>1511</v>
      </c>
      <c r="Q2427" s="46">
        <v>1.9829996205796671E-3</v>
      </c>
      <c r="R2427" s="46">
        <v>2.1855998796415071E-3</v>
      </c>
      <c r="S2427" s="46">
        <v>2.3513968025631032E-3</v>
      </c>
      <c r="T2427" s="46">
        <v>2.4847102732267214E-3</v>
      </c>
      <c r="U2427" s="46">
        <v>2.5898373706065435E-3</v>
      </c>
      <c r="V2427" s="46">
        <v>2.6708287935078828E-3</v>
      </c>
      <c r="W2427" s="46">
        <v>2.7313788756609492E-3</v>
      </c>
      <c r="X2427" s="46">
        <v>2.7700392797946325E-3</v>
      </c>
      <c r="Y2427" s="46">
        <v>2.8373155231650785E-3</v>
      </c>
      <c r="Z2427" s="46">
        <v>2.8403857739613494E-3</v>
      </c>
      <c r="AA2427" s="46">
        <v>2.8351931339997407E-3</v>
      </c>
      <c r="AB2427" s="46">
        <v>2.8232109097949764E-3</v>
      </c>
      <c r="AC2427" s="46">
        <v>2.8060522072688547E-3</v>
      </c>
      <c r="AD2427" s="46">
        <v>2.7849210017271528E-3</v>
      </c>
      <c r="AE2427" s="46">
        <v>2.7608292843845504E-3</v>
      </c>
      <c r="AF2427" s="46">
        <v>2.7350009785105387E-3</v>
      </c>
      <c r="AG2427" s="46">
        <v>2.7009738908044599E-3</v>
      </c>
      <c r="AH2427" s="46">
        <v>2.6676064887894437E-3</v>
      </c>
      <c r="AI2427" s="46">
        <v>2.6348121347673534E-3</v>
      </c>
      <c r="AJ2427" s="46">
        <v>2.6025318271515048E-3</v>
      </c>
      <c r="AK2427" s="46">
        <v>1.7216371954658902E-2</v>
      </c>
      <c r="AL2427" s="45">
        <v>1.7216371954658902E-2</v>
      </c>
      <c r="AM2427" s="45">
        <v>1.9829996205796671E-3</v>
      </c>
      <c r="AN2427" s="45">
        <v>4.1685995002211738E-3</v>
      </c>
      <c r="AO2427" s="45">
        <v>6.5199963027842769E-3</v>
      </c>
      <c r="AP2427" s="45">
        <v>9.0047065760109988E-3</v>
      </c>
      <c r="AQ2427" s="45">
        <v>1.1594543946617542E-2</v>
      </c>
      <c r="AR2427" s="45">
        <v>1.4265372740125425E-2</v>
      </c>
      <c r="AS2427" s="45">
        <v>1.6996751615786374E-2</v>
      </c>
      <c r="AT2427" s="45">
        <v>1.7216371954658902E-2</v>
      </c>
      <c r="AU2427" s="45">
        <v>1.7216371954658902E-2</v>
      </c>
      <c r="AV2427" s="45">
        <v>1.7216371954658902E-2</v>
      </c>
      <c r="AW2427" s="45">
        <v>1.7216371954658902E-2</v>
      </c>
      <c r="AX2427" s="45">
        <v>1.7216371954658902E-2</v>
      </c>
      <c r="AY2427" s="45">
        <v>1.7216371954658902E-2</v>
      </c>
      <c r="AZ2427" s="45">
        <v>1.7216371954658902E-2</v>
      </c>
      <c r="BA2427" s="45">
        <v>1.7216371954658902E-2</v>
      </c>
      <c r="BB2427" s="45">
        <v>1.7216371954658902E-2</v>
      </c>
      <c r="BC2427" s="45">
        <v>1.7216371954658902E-2</v>
      </c>
      <c r="BD2427" s="45">
        <v>1.7216371954658902E-2</v>
      </c>
      <c r="BE2427" s="45">
        <v>1.7216371954658902E-2</v>
      </c>
      <c r="BF2427" s="45">
        <v>1.7216371954658902E-2</v>
      </c>
    </row>
    <row r="2428" spans="1:58" ht="13.5" thickBot="1" x14ac:dyDescent="0.25">
      <c r="A2428" s="6" t="s">
        <v>1352</v>
      </c>
      <c r="B2428" s="6" t="s">
        <v>1351</v>
      </c>
      <c r="C2428" s="6" t="s">
        <v>984</v>
      </c>
      <c r="D2428" s="6" t="s">
        <v>1352</v>
      </c>
      <c r="E2428" s="6">
        <v>24.493550414938667</v>
      </c>
      <c r="F2428" s="6" t="s">
        <v>314</v>
      </c>
      <c r="G2428" s="21" t="s">
        <v>1305</v>
      </c>
      <c r="H2428" s="21" t="s">
        <v>1159</v>
      </c>
      <c r="I2428" s="21" t="s">
        <v>1160</v>
      </c>
      <c r="J2428" s="21" t="s">
        <v>849</v>
      </c>
      <c r="K2428" s="21" t="s">
        <v>852</v>
      </c>
      <c r="L2428" s="21" t="s">
        <v>1413</v>
      </c>
      <c r="M2428" s="3">
        <v>13.038933303919345</v>
      </c>
      <c r="N2428" s="3">
        <v>24.493550414938667</v>
      </c>
      <c r="O2428" s="21" t="s">
        <v>1511</v>
      </c>
      <c r="P2428" s="21">
        <v>0</v>
      </c>
      <c r="Q2428" s="46">
        <v>2.6077647679012331E-2</v>
      </c>
      <c r="R2428" s="46">
        <v>2.6019463566583464E-2</v>
      </c>
      <c r="S2428" s="46">
        <v>2.5961510701628065E-2</v>
      </c>
      <c r="T2428" s="46">
        <v>2.5904067140079094E-2</v>
      </c>
      <c r="U2428" s="46">
        <v>2.5846788173982626E-2</v>
      </c>
      <c r="V2428" s="46">
        <v>2.3210879418789063E-2</v>
      </c>
      <c r="W2428" s="46">
        <v>1.8527542390664811E-2</v>
      </c>
      <c r="X2428" s="46">
        <v>1.4789248263856719E-2</v>
      </c>
      <c r="Y2428" s="46">
        <v>1.1805260754411977E-2</v>
      </c>
      <c r="Z2428" s="46">
        <v>9.4233094516317732E-3</v>
      </c>
      <c r="AA2428" s="46">
        <v>7.5219254289660047E-3</v>
      </c>
      <c r="AB2428" s="46">
        <v>6.0041047256234933E-3</v>
      </c>
      <c r="AC2428" s="46">
        <v>4.7925760793467338E-3</v>
      </c>
      <c r="AD2428" s="46">
        <v>3.8255175433160866E-3</v>
      </c>
      <c r="AE2428" s="46">
        <v>3.05360511096527E-3</v>
      </c>
      <c r="AF2428" s="46">
        <v>2.4374591191572495E-3</v>
      </c>
      <c r="AG2428" s="46">
        <v>1.6588419932572312E-5</v>
      </c>
      <c r="AH2428" s="46">
        <v>5.9112791602377633E-6</v>
      </c>
      <c r="AI2428" s="46">
        <v>2.0107335847198754E-6</v>
      </c>
      <c r="AJ2428" s="46">
        <v>6.5421792503734138E-7</v>
      </c>
      <c r="AK2428" s="46">
        <v>0.22856852408831635</v>
      </c>
      <c r="AL2428" s="45">
        <v>0.22856852408831635</v>
      </c>
      <c r="AM2428" s="45">
        <v>2.6077647679012331E-2</v>
      </c>
      <c r="AN2428" s="45">
        <v>5.2097111245595795E-2</v>
      </c>
      <c r="AO2428" s="45">
        <v>7.8058621947223863E-2</v>
      </c>
      <c r="AP2428" s="45">
        <v>0.10396268908730295</v>
      </c>
      <c r="AQ2428" s="45">
        <v>0.12980947726128558</v>
      </c>
      <c r="AR2428" s="45">
        <v>0.15302035668007463</v>
      </c>
      <c r="AS2428" s="45">
        <v>0.17154789907073945</v>
      </c>
      <c r="AT2428" s="45">
        <v>0.18633714733459616</v>
      </c>
      <c r="AU2428" s="45">
        <v>0.19814240808900815</v>
      </c>
      <c r="AV2428" s="45">
        <v>0.20756571754063993</v>
      </c>
      <c r="AW2428" s="45">
        <v>0.21508764296960595</v>
      </c>
      <c r="AX2428" s="45">
        <v>0.22109174769522943</v>
      </c>
      <c r="AY2428" s="45">
        <v>0.22588432377457618</v>
      </c>
      <c r="AZ2428" s="45">
        <v>0.22856852408831635</v>
      </c>
      <c r="BA2428" s="45">
        <v>0.22856852408831635</v>
      </c>
      <c r="BB2428" s="45">
        <v>0.22856852408831635</v>
      </c>
      <c r="BC2428" s="45">
        <v>0.22856852408831635</v>
      </c>
      <c r="BD2428" s="45">
        <v>0.22856852408831635</v>
      </c>
      <c r="BE2428" s="45">
        <v>0.22856852408831635</v>
      </c>
      <c r="BF2428" s="45">
        <v>0.22856852408831635</v>
      </c>
    </row>
    <row r="2429" spans="1:58" ht="13.5" thickBot="1" x14ac:dyDescent="0.25">
      <c r="A2429" s="6" t="s">
        <v>1352</v>
      </c>
      <c r="B2429" s="6" t="s">
        <v>1351</v>
      </c>
      <c r="C2429" s="6" t="s">
        <v>984</v>
      </c>
      <c r="D2429" s="6" t="s">
        <v>1352</v>
      </c>
      <c r="E2429" s="6">
        <v>24.493550414938667</v>
      </c>
      <c r="F2429" s="6" t="s">
        <v>314</v>
      </c>
      <c r="G2429" s="21" t="s">
        <v>1305</v>
      </c>
      <c r="H2429" s="21" t="s">
        <v>1159</v>
      </c>
      <c r="I2429" s="21" t="s">
        <v>1160</v>
      </c>
      <c r="J2429" s="21" t="s">
        <v>849</v>
      </c>
      <c r="K2429" s="21" t="s">
        <v>852</v>
      </c>
      <c r="L2429" s="21" t="s">
        <v>1414</v>
      </c>
      <c r="M2429" s="3">
        <v>13.038933303919345</v>
      </c>
      <c r="N2429" s="3">
        <v>24.493550414938667</v>
      </c>
      <c r="O2429" s="21" t="s">
        <v>1511</v>
      </c>
      <c r="P2429" s="21">
        <v>0</v>
      </c>
      <c r="Q2429" s="46">
        <v>7.823294303703697E-2</v>
      </c>
      <c r="R2429" s="46">
        <v>7.8058390699750374E-2</v>
      </c>
      <c r="S2429" s="46">
        <v>7.7884532104884191E-2</v>
      </c>
      <c r="T2429" s="46">
        <v>7.7712201420237298E-2</v>
      </c>
      <c r="U2429" s="46">
        <v>7.7540364521947874E-2</v>
      </c>
      <c r="V2429" s="46">
        <v>6.9632638256367188E-2</v>
      </c>
      <c r="W2429" s="46">
        <v>5.5582627171994421E-2</v>
      </c>
      <c r="X2429" s="46">
        <v>4.436774479157015E-2</v>
      </c>
      <c r="Y2429" s="46">
        <v>3.5415782263235933E-2</v>
      </c>
      <c r="Z2429" s="46">
        <v>2.8269928354895325E-2</v>
      </c>
      <c r="AA2429" s="46">
        <v>2.2565776286898011E-2</v>
      </c>
      <c r="AB2429" s="46">
        <v>1.8012314176870482E-2</v>
      </c>
      <c r="AC2429" s="46">
        <v>1.4377728238040201E-2</v>
      </c>
      <c r="AD2429" s="46">
        <v>1.1476552629948259E-2</v>
      </c>
      <c r="AE2429" s="46">
        <v>9.1608153328958074E-3</v>
      </c>
      <c r="AF2429" s="46">
        <v>7.3123773574717476E-3</v>
      </c>
      <c r="AG2429" s="46">
        <v>4.9765259797716931E-5</v>
      </c>
      <c r="AH2429" s="46">
        <v>1.7733837480713289E-5</v>
      </c>
      <c r="AI2429" s="46">
        <v>6.0322007541596272E-6</v>
      </c>
      <c r="AJ2429" s="46">
        <v>1.9626537751120239E-6</v>
      </c>
      <c r="AK2429" s="46">
        <v>0.6857055722649491</v>
      </c>
      <c r="AL2429" s="45">
        <v>0.6857055722649491</v>
      </c>
      <c r="AM2429" s="45">
        <v>7.823294303703697E-2</v>
      </c>
      <c r="AN2429" s="45">
        <v>0.15629133373678733</v>
      </c>
      <c r="AO2429" s="45">
        <v>0.23417586584167152</v>
      </c>
      <c r="AP2429" s="45">
        <v>0.31188806726190882</v>
      </c>
      <c r="AQ2429" s="45">
        <v>0.38942843178385667</v>
      </c>
      <c r="AR2429" s="45">
        <v>0.45906107004022384</v>
      </c>
      <c r="AS2429" s="45">
        <v>0.51464369721221825</v>
      </c>
      <c r="AT2429" s="45">
        <v>0.55901144200378838</v>
      </c>
      <c r="AU2429" s="45">
        <v>0.59442722426702432</v>
      </c>
      <c r="AV2429" s="45">
        <v>0.6226971526219196</v>
      </c>
      <c r="AW2429" s="45">
        <v>0.64526292890881765</v>
      </c>
      <c r="AX2429" s="45">
        <v>0.66327524308568808</v>
      </c>
      <c r="AY2429" s="45">
        <v>0.67765297132372826</v>
      </c>
      <c r="AZ2429" s="45">
        <v>0.6857055722649491</v>
      </c>
      <c r="BA2429" s="45">
        <v>0.6857055722649491</v>
      </c>
      <c r="BB2429" s="45">
        <v>0.6857055722649491</v>
      </c>
      <c r="BC2429" s="45">
        <v>0.6857055722649491</v>
      </c>
      <c r="BD2429" s="45">
        <v>0.6857055722649491</v>
      </c>
      <c r="BE2429" s="45">
        <v>0.6857055722649491</v>
      </c>
      <c r="BF2429" s="45">
        <v>0.6857055722649491</v>
      </c>
    </row>
    <row r="2430" spans="1:58" ht="13.5" thickBot="1" x14ac:dyDescent="0.25">
      <c r="A2430" s="6" t="s">
        <v>1352</v>
      </c>
      <c r="B2430" s="6" t="s">
        <v>1351</v>
      </c>
      <c r="C2430" s="6" t="s">
        <v>984</v>
      </c>
      <c r="D2430" s="6" t="s">
        <v>1352</v>
      </c>
      <c r="E2430" s="6">
        <v>24.493550414938667</v>
      </c>
      <c r="F2430" s="6" t="s">
        <v>314</v>
      </c>
      <c r="G2430" s="21" t="s">
        <v>1305</v>
      </c>
      <c r="H2430" s="21" t="s">
        <v>1159</v>
      </c>
      <c r="I2430" s="21" t="s">
        <v>1160</v>
      </c>
      <c r="J2430" s="21" t="s">
        <v>849</v>
      </c>
      <c r="K2430" s="21" t="s">
        <v>852</v>
      </c>
      <c r="L2430" s="21" t="s">
        <v>1415</v>
      </c>
      <c r="M2430" s="3">
        <v>13.038933303919345</v>
      </c>
      <c r="N2430" s="3">
        <v>24.493550414938667</v>
      </c>
      <c r="O2430" s="21" t="s">
        <v>1511</v>
      </c>
      <c r="P2430" s="21">
        <v>0</v>
      </c>
      <c r="Q2430" s="46">
        <v>0.56433277238770252</v>
      </c>
      <c r="R2430" s="46">
        <v>0.56307364035708141</v>
      </c>
      <c r="S2430" s="46">
        <v>0.56181951263242436</v>
      </c>
      <c r="T2430" s="46">
        <v>0.56057640647715401</v>
      </c>
      <c r="U2430" s="46">
        <v>0.55933686224622492</v>
      </c>
      <c r="V2430" s="46">
        <v>0.50229453565721327</v>
      </c>
      <c r="W2430" s="46">
        <v>0.40094488166850484</v>
      </c>
      <c r="X2430" s="46">
        <v>0.32004640821147795</v>
      </c>
      <c r="Y2430" s="46">
        <v>0.25547149084534976</v>
      </c>
      <c r="Z2430" s="46">
        <v>0.20392492503020176</v>
      </c>
      <c r="AA2430" s="46">
        <v>0.16277806507978398</v>
      </c>
      <c r="AB2430" s="46">
        <v>0.12993169887191083</v>
      </c>
      <c r="AC2430" s="46">
        <v>0.10371363932159561</v>
      </c>
      <c r="AD2430" s="46">
        <v>8.2786029921511919E-2</v>
      </c>
      <c r="AE2430" s="46">
        <v>6.6081475570942155E-2</v>
      </c>
      <c r="AF2430" s="46">
        <v>5.2747781518758363E-2</v>
      </c>
      <c r="AG2430" s="46">
        <v>3.5898134391984071E-4</v>
      </c>
      <c r="AH2430" s="46">
        <v>1.2792290922541421E-4</v>
      </c>
      <c r="AI2430" s="46">
        <v>4.3513236790574197E-5</v>
      </c>
      <c r="AJ2430" s="46">
        <v>1.4157588902437237E-5</v>
      </c>
      <c r="AK2430" s="46">
        <v>4.9463322178072442</v>
      </c>
      <c r="AL2430" s="45">
        <v>4.9463322178072442</v>
      </c>
      <c r="AM2430" s="45">
        <v>0.56433277238770252</v>
      </c>
      <c r="AN2430" s="45">
        <v>1.1274064127447838</v>
      </c>
      <c r="AO2430" s="45">
        <v>1.6892259253772082</v>
      </c>
      <c r="AP2430" s="45">
        <v>2.2498023318543621</v>
      </c>
      <c r="AQ2430" s="45">
        <v>2.8091391941005872</v>
      </c>
      <c r="AR2430" s="45">
        <v>3.3114337297578005</v>
      </c>
      <c r="AS2430" s="45">
        <v>3.7123786114263053</v>
      </c>
      <c r="AT2430" s="45">
        <v>4.0324250196377829</v>
      </c>
      <c r="AU2430" s="45">
        <v>4.287896510483133</v>
      </c>
      <c r="AV2430" s="45">
        <v>4.4918214355133346</v>
      </c>
      <c r="AW2430" s="45">
        <v>4.6545995005931182</v>
      </c>
      <c r="AX2430" s="45">
        <v>4.7845311994650288</v>
      </c>
      <c r="AY2430" s="45">
        <v>4.8882448387866244</v>
      </c>
      <c r="AZ2430" s="45">
        <v>4.9463322178072442</v>
      </c>
      <c r="BA2430" s="45">
        <v>4.9463322178072442</v>
      </c>
      <c r="BB2430" s="45">
        <v>4.9463322178072442</v>
      </c>
      <c r="BC2430" s="45">
        <v>4.9463322178072442</v>
      </c>
      <c r="BD2430" s="45">
        <v>4.9463322178072442</v>
      </c>
      <c r="BE2430" s="45">
        <v>4.9463322178072442</v>
      </c>
      <c r="BF2430" s="45">
        <v>4.9463322178072442</v>
      </c>
    </row>
    <row r="2431" spans="1:58" ht="13.5" thickBot="1" x14ac:dyDescent="0.25">
      <c r="A2431" s="6" t="s">
        <v>1142</v>
      </c>
      <c r="B2431" s="6" t="s">
        <v>1351</v>
      </c>
      <c r="C2431" s="6" t="s">
        <v>984</v>
      </c>
      <c r="D2431" s="6" t="s">
        <v>1142</v>
      </c>
      <c r="E2431" s="6">
        <v>25.557496727281212</v>
      </c>
      <c r="F2431" s="6" t="s">
        <v>314</v>
      </c>
      <c r="G2431" s="21" t="s">
        <v>1305</v>
      </c>
      <c r="H2431" s="21" t="s">
        <v>1159</v>
      </c>
      <c r="I2431" s="21" t="s">
        <v>1160</v>
      </c>
      <c r="J2431" s="21" t="s">
        <v>849</v>
      </c>
      <c r="K2431" s="21" t="s">
        <v>852</v>
      </c>
      <c r="L2431" s="21" t="s">
        <v>1416</v>
      </c>
      <c r="M2431" s="3">
        <v>13.755178853959039</v>
      </c>
      <c r="N2431" s="3">
        <v>25.557496727281212</v>
      </c>
      <c r="O2431" s="21" t="s">
        <v>1511</v>
      </c>
      <c r="P2431" s="21">
        <v>0</v>
      </c>
      <c r="Q2431" s="46">
        <v>2.2357246522621194E-4</v>
      </c>
      <c r="R2431" s="46">
        <v>2.2307363321448915E-4</v>
      </c>
      <c r="S2431" s="46">
        <v>2.2257678376531786E-4</v>
      </c>
      <c r="T2431" s="46">
        <v>2.2208430074595364E-4</v>
      </c>
      <c r="U2431" s="46">
        <v>2.2159322885889455E-4</v>
      </c>
      <c r="V2431" s="46">
        <v>1.9899469444490783E-4</v>
      </c>
      <c r="W2431" s="46">
        <v>1.5884286718843193E-4</v>
      </c>
      <c r="X2431" s="46">
        <v>1.2679321133148125E-4</v>
      </c>
      <c r="Y2431" s="46">
        <v>1.012104804079514E-4</v>
      </c>
      <c r="Z2431" s="46">
        <v>8.0789208851316655E-5</v>
      </c>
      <c r="AA2431" s="46">
        <v>6.4488002602900219E-5</v>
      </c>
      <c r="AB2431" s="46">
        <v>5.1475214003460078E-5</v>
      </c>
      <c r="AC2431" s="46">
        <v>4.1088370470856246E-5</v>
      </c>
      <c r="AD2431" s="46">
        <v>3.2797451612694416E-5</v>
      </c>
      <c r="AE2431" s="46">
        <v>2.6179586091858837E-5</v>
      </c>
      <c r="AF2431" s="46">
        <v>2.0897158780033687E-5</v>
      </c>
      <c r="AG2431" s="46">
        <v>1.4221811661017467E-7</v>
      </c>
      <c r="AH2431" s="46">
        <v>5.0679389136710027E-8</v>
      </c>
      <c r="AI2431" s="46">
        <v>1.7238696909413382E-8</v>
      </c>
      <c r="AJ2431" s="46">
        <v>5.608830830761314E-9</v>
      </c>
      <c r="AK2431" s="46">
        <v>1.9595950153383289E-3</v>
      </c>
      <c r="AL2431" s="45">
        <v>1.9595950153383289E-3</v>
      </c>
      <c r="AM2431" s="45">
        <v>2.2357246522621194E-4</v>
      </c>
      <c r="AN2431" s="45">
        <v>4.466460984407011E-4</v>
      </c>
      <c r="AO2431" s="45">
        <v>6.6922288220601898E-4</v>
      </c>
      <c r="AP2431" s="45">
        <v>8.9130718295197262E-4</v>
      </c>
      <c r="AQ2431" s="45">
        <v>1.1129004118108671E-3</v>
      </c>
      <c r="AR2431" s="45">
        <v>1.311895106255775E-3</v>
      </c>
      <c r="AS2431" s="45">
        <v>1.4707379734442069E-3</v>
      </c>
      <c r="AT2431" s="45">
        <v>1.5975311847756881E-3</v>
      </c>
      <c r="AU2431" s="45">
        <v>1.6987416651836396E-3</v>
      </c>
      <c r="AV2431" s="45">
        <v>1.7795308740349563E-3</v>
      </c>
      <c r="AW2431" s="45">
        <v>1.8440188766378565E-3</v>
      </c>
      <c r="AX2431" s="45">
        <v>1.8954940906413167E-3</v>
      </c>
      <c r="AY2431" s="45">
        <v>1.9365824611121728E-3</v>
      </c>
      <c r="AZ2431" s="45">
        <v>1.9595950153383289E-3</v>
      </c>
      <c r="BA2431" s="45">
        <v>1.9595950153383289E-3</v>
      </c>
      <c r="BB2431" s="45">
        <v>1.9595950153383289E-3</v>
      </c>
      <c r="BC2431" s="45">
        <v>1.9595950153383289E-3</v>
      </c>
      <c r="BD2431" s="45">
        <v>1.9595950153383289E-3</v>
      </c>
      <c r="BE2431" s="45">
        <v>1.9595950153383289E-3</v>
      </c>
      <c r="BF2431" s="45">
        <v>1.9595950153383289E-3</v>
      </c>
    </row>
    <row r="2432" spans="1:58" ht="13.5" thickBot="1" x14ac:dyDescent="0.25">
      <c r="A2432" s="6" t="s">
        <v>1142</v>
      </c>
      <c r="B2432" s="6" t="s">
        <v>1351</v>
      </c>
      <c r="C2432" s="6" t="s">
        <v>984</v>
      </c>
      <c r="D2432" s="6" t="s">
        <v>1142</v>
      </c>
      <c r="E2432" s="6">
        <v>25.557496727281212</v>
      </c>
      <c r="F2432" s="6" t="s">
        <v>314</v>
      </c>
      <c r="G2432" s="21" t="s">
        <v>1305</v>
      </c>
      <c r="H2432" s="21" t="s">
        <v>1159</v>
      </c>
      <c r="I2432" s="21" t="s">
        <v>1160</v>
      </c>
      <c r="J2432" s="21" t="s">
        <v>849</v>
      </c>
      <c r="K2432" s="21" t="s">
        <v>852</v>
      </c>
      <c r="L2432" s="21" t="s">
        <v>1417</v>
      </c>
      <c r="M2432" s="3">
        <v>13.755178853959039</v>
      </c>
      <c r="N2432" s="3">
        <v>25.557496727281212</v>
      </c>
      <c r="O2432" s="21" t="s">
        <v>1511</v>
      </c>
      <c r="P2432" s="21">
        <v>0</v>
      </c>
      <c r="Q2432" s="46">
        <v>6.7071739567863594E-4</v>
      </c>
      <c r="R2432" s="46">
        <v>6.6922089964346735E-4</v>
      </c>
      <c r="S2432" s="46">
        <v>6.6773035129595343E-4</v>
      </c>
      <c r="T2432" s="46">
        <v>6.662529022378608E-4</v>
      </c>
      <c r="U2432" s="46">
        <v>6.6477968657668353E-4</v>
      </c>
      <c r="V2432" s="46">
        <v>5.969840833347234E-4</v>
      </c>
      <c r="W2432" s="46">
        <v>4.7652860156529594E-4</v>
      </c>
      <c r="X2432" s="46">
        <v>3.8037963399444377E-4</v>
      </c>
      <c r="Y2432" s="46">
        <v>3.0363144122385428E-4</v>
      </c>
      <c r="Z2432" s="46">
        <v>2.4236762655394992E-4</v>
      </c>
      <c r="AA2432" s="46">
        <v>1.9346400780870062E-4</v>
      </c>
      <c r="AB2432" s="46">
        <v>1.5442564201038022E-4</v>
      </c>
      <c r="AC2432" s="46">
        <v>1.2326511141256874E-4</v>
      </c>
      <c r="AD2432" s="46">
        <v>9.8392354838083235E-5</v>
      </c>
      <c r="AE2432" s="46">
        <v>7.8538758275576511E-5</v>
      </c>
      <c r="AF2432" s="46">
        <v>6.2691476340101044E-5</v>
      </c>
      <c r="AG2432" s="46">
        <v>4.2665434983052382E-7</v>
      </c>
      <c r="AH2432" s="46">
        <v>1.5203816741013004E-7</v>
      </c>
      <c r="AI2432" s="46">
        <v>5.1716090728240157E-8</v>
      </c>
      <c r="AJ2432" s="46">
        <v>1.6826492492283935E-8</v>
      </c>
      <c r="AK2432" s="46">
        <v>5.8787850460149862E-3</v>
      </c>
      <c r="AL2432" s="45">
        <v>5.8787850460149862E-3</v>
      </c>
      <c r="AM2432" s="45">
        <v>6.7071739567863594E-4</v>
      </c>
      <c r="AN2432" s="45">
        <v>1.3399382953221033E-3</v>
      </c>
      <c r="AO2432" s="45">
        <v>2.0076686466180566E-3</v>
      </c>
      <c r="AP2432" s="45">
        <v>2.6739215488559174E-3</v>
      </c>
      <c r="AQ2432" s="45">
        <v>3.3387012354326008E-3</v>
      </c>
      <c r="AR2432" s="45">
        <v>3.9356853187673246E-3</v>
      </c>
      <c r="AS2432" s="45">
        <v>4.4122139203326208E-3</v>
      </c>
      <c r="AT2432" s="45">
        <v>4.7925935543270647E-3</v>
      </c>
      <c r="AU2432" s="45">
        <v>5.0962249955509194E-3</v>
      </c>
      <c r="AV2432" s="45">
        <v>5.338592622104869E-3</v>
      </c>
      <c r="AW2432" s="45">
        <v>5.5320566299135697E-3</v>
      </c>
      <c r="AX2432" s="45">
        <v>5.68648227192395E-3</v>
      </c>
      <c r="AY2432" s="45">
        <v>5.8097473833365184E-3</v>
      </c>
      <c r="AZ2432" s="45">
        <v>5.8787850460149862E-3</v>
      </c>
      <c r="BA2432" s="45">
        <v>5.8787850460149862E-3</v>
      </c>
      <c r="BB2432" s="45">
        <v>5.8787850460149862E-3</v>
      </c>
      <c r="BC2432" s="45">
        <v>5.8787850460149862E-3</v>
      </c>
      <c r="BD2432" s="45">
        <v>5.8787850460149862E-3</v>
      </c>
      <c r="BE2432" s="45">
        <v>5.8787850460149862E-3</v>
      </c>
      <c r="BF2432" s="45">
        <v>5.8787850460149862E-3</v>
      </c>
    </row>
    <row r="2433" spans="1:58" ht="13.5" thickBot="1" x14ac:dyDescent="0.25">
      <c r="A2433" s="6" t="s">
        <v>1142</v>
      </c>
      <c r="B2433" s="6" t="s">
        <v>1351</v>
      </c>
      <c r="C2433" s="6" t="s">
        <v>984</v>
      </c>
      <c r="D2433" s="6" t="s">
        <v>1142</v>
      </c>
      <c r="E2433" s="6">
        <v>25.557496727281212</v>
      </c>
      <c r="F2433" s="6" t="s">
        <v>314</v>
      </c>
      <c r="G2433" s="21" t="s">
        <v>1305</v>
      </c>
      <c r="H2433" s="21" t="s">
        <v>1159</v>
      </c>
      <c r="I2433" s="21" t="s">
        <v>1160</v>
      </c>
      <c r="J2433" s="21" t="s">
        <v>849</v>
      </c>
      <c r="K2433" s="21" t="s">
        <v>852</v>
      </c>
      <c r="L2433" s="21" t="s">
        <v>1418</v>
      </c>
      <c r="M2433" s="3">
        <v>13.755178853959039</v>
      </c>
      <c r="N2433" s="3">
        <v>25.557496727281212</v>
      </c>
      <c r="O2433" s="21" t="s">
        <v>1511</v>
      </c>
      <c r="P2433" s="21">
        <v>0</v>
      </c>
      <c r="Q2433" s="46">
        <v>4.8382151137122825E-3</v>
      </c>
      <c r="R2433" s="46">
        <v>4.8274201503169514E-3</v>
      </c>
      <c r="S2433" s="46">
        <v>4.8166680905237748E-3</v>
      </c>
      <c r="T2433" s="46">
        <v>4.806010522360701E-3</v>
      </c>
      <c r="U2433" s="46">
        <v>4.7953834917758547E-3</v>
      </c>
      <c r="V2433" s="46">
        <v>4.3063403949934751E-3</v>
      </c>
      <c r="W2433" s="46">
        <v>3.4374356428859667E-3</v>
      </c>
      <c r="X2433" s="46">
        <v>2.7438657562745611E-3</v>
      </c>
      <c r="Y2433" s="46">
        <v>2.1902432192639288E-3</v>
      </c>
      <c r="Z2433" s="46">
        <v>1.7483171324063007E-3</v>
      </c>
      <c r="AA2433" s="46">
        <v>1.3955512300263737E-3</v>
      </c>
      <c r="AB2433" s="46">
        <v>1.1139482588838759E-3</v>
      </c>
      <c r="AC2433" s="46">
        <v>8.8917199534730167E-4</v>
      </c>
      <c r="AD2433" s="46">
        <v>7.0975254454179243E-4</v>
      </c>
      <c r="AE2433" s="46">
        <v>5.6653876841320969E-4</v>
      </c>
      <c r="AF2433" s="46">
        <v>4.5222451405590449E-4</v>
      </c>
      <c r="AG2433" s="46">
        <v>3.0776680864114334E-6</v>
      </c>
      <c r="AH2433" s="46">
        <v>1.0967262280122192E-6</v>
      </c>
      <c r="AI2433" s="46">
        <v>3.7305364881779985E-7</v>
      </c>
      <c r="AJ2433" s="46">
        <v>1.2137778267188535E-7</v>
      </c>
      <c r="AK2433" s="46">
        <v>4.2406573682373085E-2</v>
      </c>
      <c r="AL2433" s="45">
        <v>4.2406573682373085E-2</v>
      </c>
      <c r="AM2433" s="45">
        <v>4.8382151137122825E-3</v>
      </c>
      <c r="AN2433" s="45">
        <v>9.6656352640292348E-3</v>
      </c>
      <c r="AO2433" s="45">
        <v>1.448230335455301E-2</v>
      </c>
      <c r="AP2433" s="45">
        <v>1.928831387691371E-2</v>
      </c>
      <c r="AQ2433" s="45">
        <v>2.4083697368689566E-2</v>
      </c>
      <c r="AR2433" s="45">
        <v>2.839003776368304E-2</v>
      </c>
      <c r="AS2433" s="45">
        <v>3.182747340656901E-2</v>
      </c>
      <c r="AT2433" s="45">
        <v>3.4571339162843572E-2</v>
      </c>
      <c r="AU2433" s="45">
        <v>3.6761582382107499E-2</v>
      </c>
      <c r="AV2433" s="45">
        <v>3.85098995145138E-2</v>
      </c>
      <c r="AW2433" s="45">
        <v>3.9905450744540175E-2</v>
      </c>
      <c r="AX2433" s="45">
        <v>4.1019399003424051E-2</v>
      </c>
      <c r="AY2433" s="45">
        <v>4.190857099877135E-2</v>
      </c>
      <c r="AZ2433" s="45">
        <v>4.2406573682373085E-2</v>
      </c>
      <c r="BA2433" s="45">
        <v>4.2406573682373085E-2</v>
      </c>
      <c r="BB2433" s="45">
        <v>4.2406573682373085E-2</v>
      </c>
      <c r="BC2433" s="45">
        <v>4.2406573682373085E-2</v>
      </c>
      <c r="BD2433" s="45">
        <v>4.2406573682373085E-2</v>
      </c>
      <c r="BE2433" s="45">
        <v>4.2406573682373085E-2</v>
      </c>
      <c r="BF2433" s="45">
        <v>4.2406573682373085E-2</v>
      </c>
    </row>
    <row r="2434" spans="1:58" ht="13.5" thickBot="1" x14ac:dyDescent="0.25">
      <c r="A2434" s="6" t="s">
        <v>1357</v>
      </c>
      <c r="B2434" s="6" t="s">
        <v>1143</v>
      </c>
      <c r="C2434" s="6" t="s">
        <v>984</v>
      </c>
      <c r="D2434" s="6" t="s">
        <v>1357</v>
      </c>
      <c r="E2434" s="6">
        <v>76.281847603291624</v>
      </c>
      <c r="F2434" s="6" t="s">
        <v>314</v>
      </c>
      <c r="G2434" s="21" t="s">
        <v>1305</v>
      </c>
      <c r="H2434" s="21" t="s">
        <v>1159</v>
      </c>
      <c r="I2434" s="21" t="s">
        <v>1160</v>
      </c>
      <c r="J2434" s="21" t="s">
        <v>849</v>
      </c>
      <c r="K2434" s="21" t="s">
        <v>852</v>
      </c>
      <c r="L2434" s="21" t="s">
        <v>1419</v>
      </c>
      <c r="M2434" s="3">
        <v>47.902663714921871</v>
      </c>
      <c r="N2434" s="3">
        <v>76.281847603291624</v>
      </c>
      <c r="O2434" s="21" t="s">
        <v>1511</v>
      </c>
      <c r="P2434" s="21">
        <v>0</v>
      </c>
      <c r="Q2434" s="46">
        <v>1.9520719157436926E-5</v>
      </c>
      <c r="R2434" s="46">
        <v>1.9477164779675219E-5</v>
      </c>
      <c r="S2434" s="46">
        <v>1.9433783504834476E-5</v>
      </c>
      <c r="T2434" s="46">
        <v>1.9390783474839329E-5</v>
      </c>
      <c r="U2434" s="46">
        <v>1.9347906654638356E-5</v>
      </c>
      <c r="V2434" s="46">
        <v>1.7374767237766243E-5</v>
      </c>
      <c r="W2434" s="46">
        <v>1.3869002148409016E-5</v>
      </c>
      <c r="X2434" s="46">
        <v>1.1070659649286775E-5</v>
      </c>
      <c r="Y2434" s="46">
        <v>8.8369619301458498E-6</v>
      </c>
      <c r="Z2434" s="46">
        <v>7.0539252467533865E-6</v>
      </c>
      <c r="AA2434" s="46">
        <v>5.6306226554399816E-6</v>
      </c>
      <c r="AB2434" s="46">
        <v>4.4944407403380946E-6</v>
      </c>
      <c r="AC2434" s="46">
        <v>3.5875372210382238E-6</v>
      </c>
      <c r="AD2434" s="46">
        <v>2.8636345775551843E-6</v>
      </c>
      <c r="AE2434" s="46">
        <v>2.2858107649349413E-6</v>
      </c>
      <c r="AF2434" s="46">
        <v>1.8245876893680146E-6</v>
      </c>
      <c r="AG2434" s="46">
        <v>1.2417450022916995E-8</v>
      </c>
      <c r="AH2434" s="46">
        <v>4.4249551097770404E-9</v>
      </c>
      <c r="AI2434" s="46">
        <v>1.5051574471317392E-9</v>
      </c>
      <c r="AJ2434" s="46">
        <v>4.8972225331095318E-10</v>
      </c>
      <c r="AK2434" s="46">
        <v>1.7109756301174439E-4</v>
      </c>
      <c r="AL2434" s="45">
        <v>1.7109756301174439E-4</v>
      </c>
      <c r="AM2434" s="45">
        <v>1.9520719157436926E-5</v>
      </c>
      <c r="AN2434" s="45">
        <v>3.8997883937112145E-5</v>
      </c>
      <c r="AO2434" s="45">
        <v>5.8431667441946624E-5</v>
      </c>
      <c r="AP2434" s="45">
        <v>7.7822450916785954E-5</v>
      </c>
      <c r="AQ2434" s="45">
        <v>9.7170357571424313E-5</v>
      </c>
      <c r="AR2434" s="45">
        <v>1.1454512480919055E-4</v>
      </c>
      <c r="AS2434" s="45">
        <v>1.2841412695759958E-4</v>
      </c>
      <c r="AT2434" s="45">
        <v>1.3948478660688637E-4</v>
      </c>
      <c r="AU2434" s="45">
        <v>1.4832174853703222E-4</v>
      </c>
      <c r="AV2434" s="45">
        <v>1.553756737837856E-4</v>
      </c>
      <c r="AW2434" s="45">
        <v>1.6100629643922557E-4</v>
      </c>
      <c r="AX2434" s="45">
        <v>1.6550073717956366E-4</v>
      </c>
      <c r="AY2434" s="45">
        <v>1.690882744006019E-4</v>
      </c>
      <c r="AZ2434" s="45">
        <v>1.7109756301174439E-4</v>
      </c>
      <c r="BA2434" s="45">
        <v>1.7109756301174439E-4</v>
      </c>
      <c r="BB2434" s="45">
        <v>1.7109756301174439E-4</v>
      </c>
      <c r="BC2434" s="45">
        <v>1.7109756301174439E-4</v>
      </c>
      <c r="BD2434" s="45">
        <v>1.7109756301174439E-4</v>
      </c>
      <c r="BE2434" s="45">
        <v>1.7109756301174439E-4</v>
      </c>
      <c r="BF2434" s="45">
        <v>1.7109756301174439E-4</v>
      </c>
    </row>
    <row r="2435" spans="1:58" ht="13.5" thickBot="1" x14ac:dyDescent="0.25">
      <c r="A2435" s="6" t="s">
        <v>1357</v>
      </c>
      <c r="B2435" s="6" t="s">
        <v>1143</v>
      </c>
      <c r="C2435" s="6" t="s">
        <v>984</v>
      </c>
      <c r="D2435" s="6" t="s">
        <v>1357</v>
      </c>
      <c r="E2435" s="6">
        <v>76.281847603291624</v>
      </c>
      <c r="F2435" s="6" t="s">
        <v>314</v>
      </c>
      <c r="G2435" s="21" t="s">
        <v>1305</v>
      </c>
      <c r="H2435" s="21" t="s">
        <v>1159</v>
      </c>
      <c r="I2435" s="21" t="s">
        <v>1160</v>
      </c>
      <c r="J2435" s="21" t="s">
        <v>849</v>
      </c>
      <c r="K2435" s="21" t="s">
        <v>852</v>
      </c>
      <c r="L2435" s="21" t="s">
        <v>1420</v>
      </c>
      <c r="M2435" s="3">
        <v>47.902663714921871</v>
      </c>
      <c r="N2435" s="3">
        <v>76.281847603291624</v>
      </c>
      <c r="O2435" s="21" t="s">
        <v>1511</v>
      </c>
      <c r="P2435" s="21">
        <v>0</v>
      </c>
      <c r="Q2435" s="46">
        <v>5.8562157472310791E-5</v>
      </c>
      <c r="R2435" s="46">
        <v>5.8431494339025643E-5</v>
      </c>
      <c r="S2435" s="46">
        <v>5.8301350514503425E-5</v>
      </c>
      <c r="T2435" s="46">
        <v>5.8172350424517987E-5</v>
      </c>
      <c r="U2435" s="46">
        <v>5.8043719963915057E-5</v>
      </c>
      <c r="V2435" s="46">
        <v>5.2124301713298725E-5</v>
      </c>
      <c r="W2435" s="46">
        <v>4.1607006445227039E-5</v>
      </c>
      <c r="X2435" s="46">
        <v>3.3211978947860327E-5</v>
      </c>
      <c r="Y2435" s="46">
        <v>2.6510885790437553E-5</v>
      </c>
      <c r="Z2435" s="46">
        <v>2.1161775740260158E-5</v>
      </c>
      <c r="AA2435" s="46">
        <v>1.689186796631995E-5</v>
      </c>
      <c r="AB2435" s="46">
        <v>1.3483322221014281E-5</v>
      </c>
      <c r="AC2435" s="46">
        <v>1.076261166311467E-5</v>
      </c>
      <c r="AD2435" s="46">
        <v>8.5909037326655517E-6</v>
      </c>
      <c r="AE2435" s="46">
        <v>6.8574322948048238E-6</v>
      </c>
      <c r="AF2435" s="46">
        <v>5.473763068104043E-6</v>
      </c>
      <c r="AG2435" s="46">
        <v>3.7252350068750985E-8</v>
      </c>
      <c r="AH2435" s="46">
        <v>1.3274865329331123E-8</v>
      </c>
      <c r="AI2435" s="46">
        <v>4.5154723413952167E-9</v>
      </c>
      <c r="AJ2435" s="46">
        <v>1.4691667599328597E-9</v>
      </c>
      <c r="AK2435" s="46">
        <v>5.1329268903523321E-4</v>
      </c>
      <c r="AL2435" s="45">
        <v>5.1329268903523321E-4</v>
      </c>
      <c r="AM2435" s="45">
        <v>5.8562157472310791E-5</v>
      </c>
      <c r="AN2435" s="45">
        <v>1.1699365181133643E-4</v>
      </c>
      <c r="AO2435" s="45">
        <v>1.7529500232583986E-4</v>
      </c>
      <c r="AP2435" s="45">
        <v>2.3346735275035785E-4</v>
      </c>
      <c r="AQ2435" s="45">
        <v>2.9151107271427291E-4</v>
      </c>
      <c r="AR2435" s="45">
        <v>3.4363537442757164E-4</v>
      </c>
      <c r="AS2435" s="45">
        <v>3.8524238087279868E-4</v>
      </c>
      <c r="AT2435" s="45">
        <v>4.1845435982065902E-4</v>
      </c>
      <c r="AU2435" s="45">
        <v>4.4496524561109658E-4</v>
      </c>
      <c r="AV2435" s="45">
        <v>4.6612702135135676E-4</v>
      </c>
      <c r="AW2435" s="45">
        <v>4.8301888931767673E-4</v>
      </c>
      <c r="AX2435" s="45">
        <v>4.9650221153869098E-4</v>
      </c>
      <c r="AY2435" s="45">
        <v>5.0726482320180566E-4</v>
      </c>
      <c r="AZ2435" s="45">
        <v>5.1329268903523321E-4</v>
      </c>
      <c r="BA2435" s="45">
        <v>5.1329268903523321E-4</v>
      </c>
      <c r="BB2435" s="45">
        <v>5.1329268903523321E-4</v>
      </c>
      <c r="BC2435" s="45">
        <v>5.1329268903523321E-4</v>
      </c>
      <c r="BD2435" s="45">
        <v>5.1329268903523321E-4</v>
      </c>
      <c r="BE2435" s="45">
        <v>5.1329268903523321E-4</v>
      </c>
      <c r="BF2435" s="45">
        <v>5.1329268903523321E-4</v>
      </c>
    </row>
    <row r="2436" spans="1:58" ht="13.5" thickBot="1" x14ac:dyDescent="0.25">
      <c r="A2436" s="6" t="s">
        <v>1357</v>
      </c>
      <c r="B2436" s="6" t="s">
        <v>1143</v>
      </c>
      <c r="C2436" s="6" t="s">
        <v>984</v>
      </c>
      <c r="D2436" s="6" t="s">
        <v>1357</v>
      </c>
      <c r="E2436" s="6">
        <v>76.281847603291624</v>
      </c>
      <c r="F2436" s="6" t="s">
        <v>314</v>
      </c>
      <c r="G2436" s="21" t="s">
        <v>1305</v>
      </c>
      <c r="H2436" s="21" t="s">
        <v>1159</v>
      </c>
      <c r="I2436" s="21" t="s">
        <v>1160</v>
      </c>
      <c r="J2436" s="21" t="s">
        <v>849</v>
      </c>
      <c r="K2436" s="21" t="s">
        <v>852</v>
      </c>
      <c r="L2436" s="21" t="s">
        <v>1421</v>
      </c>
      <c r="M2436" s="3">
        <v>47.902663714921871</v>
      </c>
      <c r="N2436" s="3">
        <v>76.281847603291624</v>
      </c>
      <c r="O2436" s="21" t="s">
        <v>1511</v>
      </c>
      <c r="P2436" s="21">
        <v>0</v>
      </c>
      <c r="Q2436" s="46">
        <v>4.2243770207786439E-4</v>
      </c>
      <c r="R2436" s="46">
        <v>4.2149516450490414E-4</v>
      </c>
      <c r="S2436" s="46">
        <v>4.2055637296197336E-4</v>
      </c>
      <c r="T2436" s="46">
        <v>4.1962583173990429E-4</v>
      </c>
      <c r="U2436" s="46">
        <v>4.1869795683672958E-4</v>
      </c>
      <c r="V2436" s="46">
        <v>3.7599827582496947E-4</v>
      </c>
      <c r="W2436" s="46">
        <v>3.0013184198978706E-4</v>
      </c>
      <c r="X2436" s="46">
        <v>2.3957437146720822E-4</v>
      </c>
      <c r="Y2436" s="46">
        <v>1.9123608413259576E-4</v>
      </c>
      <c r="Z2436" s="46">
        <v>1.5265031722626289E-4</v>
      </c>
      <c r="AA2436" s="46">
        <v>1.2184936818403253E-4</v>
      </c>
      <c r="AB2436" s="46">
        <v>9.7261847945301298E-5</v>
      </c>
      <c r="AC2436" s="46">
        <v>7.7636021887893448E-5</v>
      </c>
      <c r="AD2436" s="46">
        <v>6.1970422338270182E-5</v>
      </c>
      <c r="AE2436" s="46">
        <v>4.946603857860877E-5</v>
      </c>
      <c r="AF2436" s="46">
        <v>3.9484950555345587E-5</v>
      </c>
      <c r="AG2436" s="46">
        <v>2.6871955951219826E-7</v>
      </c>
      <c r="AH2436" s="46">
        <v>9.5758145655190731E-8</v>
      </c>
      <c r="AI2436" s="46">
        <v>3.2572327284852022E-8</v>
      </c>
      <c r="AJ2436" s="46">
        <v>1.059782386481687E-8</v>
      </c>
      <c r="AK2436" s="46">
        <v>3.7026331236504522E-3</v>
      </c>
      <c r="AL2436" s="45">
        <v>3.7026331236504522E-3</v>
      </c>
      <c r="AM2436" s="45">
        <v>4.2243770207786439E-4</v>
      </c>
      <c r="AN2436" s="45">
        <v>8.4393286658276858E-4</v>
      </c>
      <c r="AO2436" s="45">
        <v>1.2644892395447418E-3</v>
      </c>
      <c r="AP2436" s="45">
        <v>1.6841150712846461E-3</v>
      </c>
      <c r="AQ2436" s="45">
        <v>2.1028130281213757E-3</v>
      </c>
      <c r="AR2436" s="45">
        <v>2.4788113039463451E-3</v>
      </c>
      <c r="AS2436" s="45">
        <v>2.778943145936132E-3</v>
      </c>
      <c r="AT2436" s="45">
        <v>3.0185175174033403E-3</v>
      </c>
      <c r="AU2436" s="45">
        <v>3.2097536015359362E-3</v>
      </c>
      <c r="AV2436" s="45">
        <v>3.3624039187621991E-3</v>
      </c>
      <c r="AW2436" s="45">
        <v>3.4842532869462316E-3</v>
      </c>
      <c r="AX2436" s="45">
        <v>3.5815151348915328E-3</v>
      </c>
      <c r="AY2436" s="45">
        <v>3.6591511567794261E-3</v>
      </c>
      <c r="AZ2436" s="45">
        <v>3.7026331236504522E-3</v>
      </c>
      <c r="BA2436" s="45">
        <v>3.7026331236504522E-3</v>
      </c>
      <c r="BB2436" s="45">
        <v>3.7026331236504522E-3</v>
      </c>
      <c r="BC2436" s="45">
        <v>3.7026331236504522E-3</v>
      </c>
      <c r="BD2436" s="45">
        <v>3.7026331236504522E-3</v>
      </c>
      <c r="BE2436" s="45">
        <v>3.7026331236504522E-3</v>
      </c>
      <c r="BF2436" s="45">
        <v>3.7026331236504522E-3</v>
      </c>
    </row>
    <row r="2437" spans="1:58" ht="13.5" thickBot="1" x14ac:dyDescent="0.25">
      <c r="A2437" s="6" t="s">
        <v>1138</v>
      </c>
      <c r="B2437" s="6" t="s">
        <v>1352</v>
      </c>
      <c r="C2437" s="6" t="s">
        <v>984</v>
      </c>
      <c r="D2437" s="6" t="s">
        <v>1138</v>
      </c>
      <c r="E2437" s="6">
        <v>38.702096878177692</v>
      </c>
      <c r="F2437" s="6" t="s">
        <v>314</v>
      </c>
      <c r="G2437" s="21" t="s">
        <v>1305</v>
      </c>
      <c r="H2437" s="21" t="s">
        <v>1159</v>
      </c>
      <c r="I2437" s="21" t="s">
        <v>1160</v>
      </c>
      <c r="J2437" s="21" t="s">
        <v>849</v>
      </c>
      <c r="K2437" s="21" t="s">
        <v>852</v>
      </c>
      <c r="L2437" s="21" t="s">
        <v>1422</v>
      </c>
      <c r="M2437" s="3">
        <v>22.604085284586795</v>
      </c>
      <c r="N2437" s="3">
        <v>38.702096878177692</v>
      </c>
      <c r="O2437" s="21" t="s">
        <v>1511</v>
      </c>
      <c r="P2437" s="21">
        <v>0</v>
      </c>
      <c r="Q2437" s="46">
        <v>0</v>
      </c>
      <c r="R2437" s="46">
        <v>0</v>
      </c>
      <c r="S2437" s="46">
        <v>0</v>
      </c>
      <c r="T2437" s="46">
        <v>0</v>
      </c>
      <c r="U2437" s="46">
        <v>0</v>
      </c>
      <c r="V2437" s="46">
        <v>0</v>
      </c>
      <c r="W2437" s="46">
        <v>0</v>
      </c>
      <c r="X2437" s="46">
        <v>0</v>
      </c>
      <c r="Y2437" s="46">
        <v>0</v>
      </c>
      <c r="Z2437" s="46">
        <v>0</v>
      </c>
      <c r="AA2437" s="46">
        <v>0</v>
      </c>
      <c r="AB2437" s="46">
        <v>0</v>
      </c>
      <c r="AC2437" s="46">
        <v>0</v>
      </c>
      <c r="AD2437" s="46">
        <v>0</v>
      </c>
      <c r="AE2437" s="46">
        <v>0</v>
      </c>
      <c r="AF2437" s="46">
        <v>0</v>
      </c>
      <c r="AG2437" s="46">
        <v>0</v>
      </c>
      <c r="AH2437" s="46">
        <v>0</v>
      </c>
      <c r="AI2437" s="46">
        <v>0</v>
      </c>
      <c r="AJ2437" s="46">
        <v>0</v>
      </c>
      <c r="AK2437" s="46">
        <v>0</v>
      </c>
      <c r="AL2437" s="45">
        <v>0</v>
      </c>
      <c r="AM2437" s="45">
        <v>0</v>
      </c>
      <c r="AN2437" s="45">
        <v>0</v>
      </c>
      <c r="AO2437" s="45">
        <v>0</v>
      </c>
      <c r="AP2437" s="45">
        <v>0</v>
      </c>
      <c r="AQ2437" s="45">
        <v>0</v>
      </c>
      <c r="AR2437" s="45">
        <v>0</v>
      </c>
      <c r="AS2437" s="45">
        <v>0</v>
      </c>
      <c r="AT2437" s="45">
        <v>0</v>
      </c>
      <c r="AU2437" s="45">
        <v>0</v>
      </c>
      <c r="AV2437" s="45">
        <v>0</v>
      </c>
      <c r="AW2437" s="45">
        <v>0</v>
      </c>
      <c r="AX2437" s="45">
        <v>0</v>
      </c>
      <c r="AY2437" s="45">
        <v>0</v>
      </c>
      <c r="AZ2437" s="45">
        <v>0</v>
      </c>
      <c r="BA2437" s="45">
        <v>0</v>
      </c>
      <c r="BB2437" s="45">
        <v>0</v>
      </c>
      <c r="BC2437" s="45">
        <v>0</v>
      </c>
      <c r="BD2437" s="45">
        <v>0</v>
      </c>
      <c r="BE2437" s="45">
        <v>0</v>
      </c>
      <c r="BF2437" s="45">
        <v>0</v>
      </c>
    </row>
    <row r="2438" spans="1:58" ht="13.5" thickBot="1" x14ac:dyDescent="0.25">
      <c r="A2438" s="6" t="s">
        <v>1138</v>
      </c>
      <c r="B2438" s="6" t="s">
        <v>1352</v>
      </c>
      <c r="C2438" s="6" t="s">
        <v>984</v>
      </c>
      <c r="D2438" s="6" t="s">
        <v>1138</v>
      </c>
      <c r="E2438" s="6">
        <v>38.702096878177692</v>
      </c>
      <c r="F2438" s="6" t="s">
        <v>314</v>
      </c>
      <c r="G2438" s="21" t="s">
        <v>1305</v>
      </c>
      <c r="H2438" s="21" t="s">
        <v>1159</v>
      </c>
      <c r="I2438" s="21" t="s">
        <v>1160</v>
      </c>
      <c r="J2438" s="21" t="s">
        <v>849</v>
      </c>
      <c r="K2438" s="21" t="s">
        <v>852</v>
      </c>
      <c r="L2438" s="21" t="s">
        <v>1423</v>
      </c>
      <c r="M2438" s="3">
        <v>22.604085284586795</v>
      </c>
      <c r="N2438" s="3">
        <v>38.702096878177692</v>
      </c>
      <c r="O2438" s="21" t="s">
        <v>1511</v>
      </c>
      <c r="P2438" s="21">
        <v>0</v>
      </c>
      <c r="Q2438" s="46">
        <v>0</v>
      </c>
      <c r="R2438" s="46">
        <v>0</v>
      </c>
      <c r="S2438" s="46">
        <v>0</v>
      </c>
      <c r="T2438" s="46">
        <v>0</v>
      </c>
      <c r="U2438" s="46">
        <v>0</v>
      </c>
      <c r="V2438" s="46">
        <v>0</v>
      </c>
      <c r="W2438" s="46">
        <v>0</v>
      </c>
      <c r="X2438" s="46">
        <v>0</v>
      </c>
      <c r="Y2438" s="46">
        <v>0</v>
      </c>
      <c r="Z2438" s="46">
        <v>0</v>
      </c>
      <c r="AA2438" s="46">
        <v>0</v>
      </c>
      <c r="AB2438" s="46">
        <v>0</v>
      </c>
      <c r="AC2438" s="46">
        <v>0</v>
      </c>
      <c r="AD2438" s="46">
        <v>0</v>
      </c>
      <c r="AE2438" s="46">
        <v>0</v>
      </c>
      <c r="AF2438" s="46">
        <v>0</v>
      </c>
      <c r="AG2438" s="46">
        <v>0</v>
      </c>
      <c r="AH2438" s="46">
        <v>0</v>
      </c>
      <c r="AI2438" s="46">
        <v>0</v>
      </c>
      <c r="AJ2438" s="46">
        <v>0</v>
      </c>
      <c r="AK2438" s="46">
        <v>0</v>
      </c>
      <c r="AL2438" s="45">
        <v>0</v>
      </c>
      <c r="AM2438" s="45">
        <v>0</v>
      </c>
      <c r="AN2438" s="45">
        <v>0</v>
      </c>
      <c r="AO2438" s="45">
        <v>0</v>
      </c>
      <c r="AP2438" s="45">
        <v>0</v>
      </c>
      <c r="AQ2438" s="45">
        <v>0</v>
      </c>
      <c r="AR2438" s="45">
        <v>0</v>
      </c>
      <c r="AS2438" s="45">
        <v>0</v>
      </c>
      <c r="AT2438" s="45">
        <v>0</v>
      </c>
      <c r="AU2438" s="45">
        <v>0</v>
      </c>
      <c r="AV2438" s="45">
        <v>0</v>
      </c>
      <c r="AW2438" s="45">
        <v>0</v>
      </c>
      <c r="AX2438" s="45">
        <v>0</v>
      </c>
      <c r="AY2438" s="45">
        <v>0</v>
      </c>
      <c r="AZ2438" s="45">
        <v>0</v>
      </c>
      <c r="BA2438" s="45">
        <v>0</v>
      </c>
      <c r="BB2438" s="45">
        <v>0</v>
      </c>
      <c r="BC2438" s="45">
        <v>0</v>
      </c>
      <c r="BD2438" s="45">
        <v>0</v>
      </c>
      <c r="BE2438" s="45">
        <v>0</v>
      </c>
      <c r="BF2438" s="45">
        <v>0</v>
      </c>
    </row>
    <row r="2439" spans="1:58" ht="13.5" thickBot="1" x14ac:dyDescent="0.25">
      <c r="A2439" s="6" t="s">
        <v>1138</v>
      </c>
      <c r="B2439" s="6" t="s">
        <v>1352</v>
      </c>
      <c r="C2439" s="6" t="s">
        <v>984</v>
      </c>
      <c r="D2439" s="6" t="s">
        <v>1138</v>
      </c>
      <c r="E2439" s="6">
        <v>38.702096878177692</v>
      </c>
      <c r="F2439" s="6" t="s">
        <v>314</v>
      </c>
      <c r="G2439" s="21" t="s">
        <v>1305</v>
      </c>
      <c r="H2439" s="21" t="s">
        <v>1159</v>
      </c>
      <c r="I2439" s="21" t="s">
        <v>1160</v>
      </c>
      <c r="J2439" s="21" t="s">
        <v>849</v>
      </c>
      <c r="K2439" s="21" t="s">
        <v>852</v>
      </c>
      <c r="L2439" s="21" t="s">
        <v>1424</v>
      </c>
      <c r="M2439" s="3">
        <v>22.604085284586795</v>
      </c>
      <c r="N2439" s="3">
        <v>38.702096878177692</v>
      </c>
      <c r="O2439" s="21" t="s">
        <v>1511</v>
      </c>
      <c r="P2439" s="21">
        <v>0</v>
      </c>
      <c r="Q2439" s="46">
        <v>0</v>
      </c>
      <c r="R2439" s="46">
        <v>0</v>
      </c>
      <c r="S2439" s="46">
        <v>0</v>
      </c>
      <c r="T2439" s="46">
        <v>0</v>
      </c>
      <c r="U2439" s="46">
        <v>0</v>
      </c>
      <c r="V2439" s="46">
        <v>0</v>
      </c>
      <c r="W2439" s="46">
        <v>0</v>
      </c>
      <c r="X2439" s="46">
        <v>0</v>
      </c>
      <c r="Y2439" s="46">
        <v>0</v>
      </c>
      <c r="Z2439" s="46">
        <v>0</v>
      </c>
      <c r="AA2439" s="46">
        <v>0</v>
      </c>
      <c r="AB2439" s="46">
        <v>0</v>
      </c>
      <c r="AC2439" s="46">
        <v>0</v>
      </c>
      <c r="AD2439" s="46">
        <v>0</v>
      </c>
      <c r="AE2439" s="46">
        <v>0</v>
      </c>
      <c r="AF2439" s="46">
        <v>0</v>
      </c>
      <c r="AG2439" s="46">
        <v>0</v>
      </c>
      <c r="AH2439" s="46">
        <v>0</v>
      </c>
      <c r="AI2439" s="46">
        <v>0</v>
      </c>
      <c r="AJ2439" s="46">
        <v>0</v>
      </c>
      <c r="AK2439" s="46">
        <v>0</v>
      </c>
      <c r="AL2439" s="45">
        <v>0</v>
      </c>
      <c r="AM2439" s="45">
        <v>0</v>
      </c>
      <c r="AN2439" s="45">
        <v>0</v>
      </c>
      <c r="AO2439" s="45">
        <v>0</v>
      </c>
      <c r="AP2439" s="45">
        <v>0</v>
      </c>
      <c r="AQ2439" s="45">
        <v>0</v>
      </c>
      <c r="AR2439" s="45">
        <v>0</v>
      </c>
      <c r="AS2439" s="45">
        <v>0</v>
      </c>
      <c r="AT2439" s="45">
        <v>0</v>
      </c>
      <c r="AU2439" s="45">
        <v>0</v>
      </c>
      <c r="AV2439" s="45">
        <v>0</v>
      </c>
      <c r="AW2439" s="45">
        <v>0</v>
      </c>
      <c r="AX2439" s="45">
        <v>0</v>
      </c>
      <c r="AY2439" s="45">
        <v>0</v>
      </c>
      <c r="AZ2439" s="45">
        <v>0</v>
      </c>
      <c r="BA2439" s="45">
        <v>0</v>
      </c>
      <c r="BB2439" s="45">
        <v>0</v>
      </c>
      <c r="BC2439" s="45">
        <v>0</v>
      </c>
      <c r="BD2439" s="45">
        <v>0</v>
      </c>
      <c r="BE2439" s="45">
        <v>0</v>
      </c>
      <c r="BF2439" s="45">
        <v>0</v>
      </c>
    </row>
    <row r="2440" spans="1:58" ht="13.5" thickBot="1" x14ac:dyDescent="0.25">
      <c r="A2440" s="6" t="s">
        <v>1141</v>
      </c>
      <c r="B2440" s="6" t="s">
        <v>1350</v>
      </c>
      <c r="C2440" s="6" t="s">
        <v>984</v>
      </c>
      <c r="D2440" s="6" t="s">
        <v>1141</v>
      </c>
      <c r="E2440" s="6">
        <v>5.6501602578288326</v>
      </c>
      <c r="F2440" s="6" t="s">
        <v>314</v>
      </c>
      <c r="G2440" s="21" t="s">
        <v>1305</v>
      </c>
      <c r="H2440" s="21" t="s">
        <v>1159</v>
      </c>
      <c r="I2440" s="21" t="s">
        <v>1160</v>
      </c>
      <c r="J2440" s="21" t="s">
        <v>849</v>
      </c>
      <c r="K2440" s="21" t="s">
        <v>852</v>
      </c>
      <c r="L2440" s="21" t="s">
        <v>985</v>
      </c>
      <c r="M2440" s="3">
        <v>1.0311865003289435</v>
      </c>
      <c r="N2440" s="3">
        <v>5.6501602578288326</v>
      </c>
      <c r="O2440" s="21" t="s">
        <v>1511</v>
      </c>
      <c r="P2440" s="21">
        <v>0</v>
      </c>
      <c r="Q2440" s="46">
        <v>0.2121936253433688</v>
      </c>
      <c r="R2440" s="46">
        <v>0.21170661320862422</v>
      </c>
      <c r="S2440" s="46">
        <v>0.21122153665940302</v>
      </c>
      <c r="T2440" s="46">
        <v>0.21074072307697539</v>
      </c>
      <c r="U2440" s="46">
        <v>0.21026128718992451</v>
      </c>
      <c r="V2440" s="46">
        <v>0.18819822742548817</v>
      </c>
      <c r="W2440" s="46">
        <v>0.14899780193848544</v>
      </c>
      <c r="X2440" s="46">
        <v>0.11770756604761839</v>
      </c>
      <c r="Y2440" s="46">
        <v>9.2731020623770283E-2</v>
      </c>
      <c r="Z2440" s="46">
        <v>7.2793633244305586E-2</v>
      </c>
      <c r="AA2440" s="46">
        <v>5.6878685792287727E-2</v>
      </c>
      <c r="AB2440" s="46">
        <v>4.417423658722202E-2</v>
      </c>
      <c r="AC2440" s="46">
        <v>3.4033510404472202E-2</v>
      </c>
      <c r="AD2440" s="46">
        <v>2.5939045740582214E-2</v>
      </c>
      <c r="AE2440" s="46">
        <v>1.9477991239241224E-2</v>
      </c>
      <c r="AF2440" s="46">
        <v>1.4320731598104666E-2</v>
      </c>
      <c r="AG2440" s="46">
        <v>0</v>
      </c>
      <c r="AH2440" s="46">
        <v>0</v>
      </c>
      <c r="AI2440" s="46">
        <v>0</v>
      </c>
      <c r="AJ2440" s="46">
        <v>0</v>
      </c>
      <c r="AK2440" s="46">
        <v>1.7915368692268898</v>
      </c>
      <c r="AL2440" s="45">
        <v>1.7915368692268898</v>
      </c>
      <c r="AM2440" s="45">
        <v>0.2121936253433688</v>
      </c>
      <c r="AN2440" s="45">
        <v>0.42390023855199299</v>
      </c>
      <c r="AO2440" s="45">
        <v>0.63512177521139601</v>
      </c>
      <c r="AP2440" s="45">
        <v>0.84586249828837135</v>
      </c>
      <c r="AQ2440" s="45">
        <v>1.0561237854782959</v>
      </c>
      <c r="AR2440" s="45">
        <v>1.244322012903784</v>
      </c>
      <c r="AS2440" s="45">
        <v>1.3933198148422694</v>
      </c>
      <c r="AT2440" s="45">
        <v>1.5110273808898878</v>
      </c>
      <c r="AU2440" s="45">
        <v>1.6037584015136581</v>
      </c>
      <c r="AV2440" s="45">
        <v>1.6765520347579637</v>
      </c>
      <c r="AW2440" s="45">
        <v>1.7334307205502515</v>
      </c>
      <c r="AX2440" s="45">
        <v>1.7776049571374735</v>
      </c>
      <c r="AY2440" s="45">
        <v>1.7915368692268898</v>
      </c>
      <c r="AZ2440" s="45">
        <v>1.7915368692268898</v>
      </c>
      <c r="BA2440" s="45">
        <v>1.7915368692268898</v>
      </c>
      <c r="BB2440" s="45">
        <v>1.7915368692268898</v>
      </c>
      <c r="BC2440" s="45">
        <v>1.7915368692268898</v>
      </c>
      <c r="BD2440" s="45">
        <v>1.7915368692268898</v>
      </c>
      <c r="BE2440" s="45">
        <v>1.7915368692268898</v>
      </c>
      <c r="BF2440" s="45">
        <v>1.7915368692268898</v>
      </c>
    </row>
    <row r="2441" spans="1:58" ht="13.5" thickBot="1" x14ac:dyDescent="0.25">
      <c r="A2441" s="6" t="s">
        <v>1137</v>
      </c>
      <c r="B2441" s="6" t="s">
        <v>1141</v>
      </c>
      <c r="C2441" s="6" t="s">
        <v>984</v>
      </c>
      <c r="D2441" s="6" t="s">
        <v>1137</v>
      </c>
      <c r="E2441" s="6">
        <v>17.15008525479897</v>
      </c>
      <c r="F2441" s="6" t="s">
        <v>314</v>
      </c>
      <c r="G2441" s="21" t="s">
        <v>1305</v>
      </c>
      <c r="H2441" s="21" t="s">
        <v>1159</v>
      </c>
      <c r="I2441" s="21" t="s">
        <v>1160</v>
      </c>
      <c r="J2441" s="21" t="s">
        <v>849</v>
      </c>
      <c r="K2441" s="21" t="s">
        <v>852</v>
      </c>
      <c r="L2441" s="21" t="s">
        <v>986</v>
      </c>
      <c r="M2441" s="3">
        <v>9.2536771762022507</v>
      </c>
      <c r="N2441" s="3">
        <v>17.15008525479897</v>
      </c>
      <c r="O2441" s="21" t="s">
        <v>1511</v>
      </c>
      <c r="P2441" s="21">
        <v>0</v>
      </c>
      <c r="Q2441" s="46">
        <v>2.3606072248883156E-2</v>
      </c>
      <c r="R2441" s="46">
        <v>2.3551893224323585E-2</v>
      </c>
      <c r="S2441" s="46">
        <v>2.3497929529379288E-2</v>
      </c>
      <c r="T2441" s="46">
        <v>2.3444440080077195E-2</v>
      </c>
      <c r="U2441" s="46">
        <v>2.339110389634351E-2</v>
      </c>
      <c r="V2441" s="46">
        <v>2.0936637217677145E-2</v>
      </c>
      <c r="W2441" s="46">
        <v>1.6575676445478048E-2</v>
      </c>
      <c r="X2441" s="46">
        <v>1.3094706798396758E-2</v>
      </c>
      <c r="Y2441" s="46">
        <v>1.031612127374308E-2</v>
      </c>
      <c r="Z2441" s="46">
        <v>8.0981309539489461E-3</v>
      </c>
      <c r="AA2441" s="46">
        <v>6.3276281936441693E-3</v>
      </c>
      <c r="AB2441" s="46">
        <v>4.9142862738209411E-3</v>
      </c>
      <c r="AC2441" s="46">
        <v>3.7861528789615642E-3</v>
      </c>
      <c r="AD2441" s="46">
        <v>2.8856615594762694E-3</v>
      </c>
      <c r="AE2441" s="46">
        <v>2.1668835136427938E-3</v>
      </c>
      <c r="AF2441" s="46">
        <v>1.5931497669389668E-3</v>
      </c>
      <c r="AG2441" s="46">
        <v>0</v>
      </c>
      <c r="AH2441" s="46">
        <v>0</v>
      </c>
      <c r="AI2441" s="46">
        <v>0</v>
      </c>
      <c r="AJ2441" s="46">
        <v>0</v>
      </c>
      <c r="AK2441" s="46">
        <v>0.19930452059091286</v>
      </c>
      <c r="AL2441" s="45">
        <v>0.19930452059091286</v>
      </c>
      <c r="AM2441" s="45">
        <v>2.3606072248883156E-2</v>
      </c>
      <c r="AN2441" s="45">
        <v>4.7157965473206741E-2</v>
      </c>
      <c r="AO2441" s="45">
        <v>7.0655895002586025E-2</v>
      </c>
      <c r="AP2441" s="45">
        <v>9.4100335082663217E-2</v>
      </c>
      <c r="AQ2441" s="45">
        <v>0.11749143897900673</v>
      </c>
      <c r="AR2441" s="45">
        <v>0.13842807619668387</v>
      </c>
      <c r="AS2441" s="45">
        <v>0.15500375264216193</v>
      </c>
      <c r="AT2441" s="45">
        <v>0.16809845944055868</v>
      </c>
      <c r="AU2441" s="45">
        <v>0.17841458071430175</v>
      </c>
      <c r="AV2441" s="45">
        <v>0.1865127116682507</v>
      </c>
      <c r="AW2441" s="45">
        <v>0.19284033986189486</v>
      </c>
      <c r="AX2441" s="45">
        <v>0.19775462613571579</v>
      </c>
      <c r="AY2441" s="45">
        <v>0.19930452059091286</v>
      </c>
      <c r="AZ2441" s="45">
        <v>0.19930452059091286</v>
      </c>
      <c r="BA2441" s="45">
        <v>0.19930452059091286</v>
      </c>
      <c r="BB2441" s="45">
        <v>0.19930452059091286</v>
      </c>
      <c r="BC2441" s="45">
        <v>0.19930452059091286</v>
      </c>
      <c r="BD2441" s="45">
        <v>0.19930452059091286</v>
      </c>
      <c r="BE2441" s="45">
        <v>0.19930452059091286</v>
      </c>
      <c r="BF2441" s="45">
        <v>0.19930452059091286</v>
      </c>
    </row>
    <row r="2442" spans="1:58" ht="13.5" thickBot="1" x14ac:dyDescent="0.25">
      <c r="A2442" s="6" t="s">
        <v>1351</v>
      </c>
      <c r="B2442" s="6" t="s">
        <v>1141</v>
      </c>
      <c r="C2442" s="6" t="s">
        <v>984</v>
      </c>
      <c r="D2442" s="6" t="s">
        <v>1351</v>
      </c>
      <c r="E2442" s="6">
        <v>11.622099327044808</v>
      </c>
      <c r="F2442" s="6" t="s">
        <v>314</v>
      </c>
      <c r="G2442" s="21" t="s">
        <v>1305</v>
      </c>
      <c r="H2442" s="21" t="s">
        <v>1159</v>
      </c>
      <c r="I2442" s="21" t="s">
        <v>1160</v>
      </c>
      <c r="J2442" s="21" t="s">
        <v>849</v>
      </c>
      <c r="K2442" s="21" t="s">
        <v>852</v>
      </c>
      <c r="L2442" s="21" t="s">
        <v>987</v>
      </c>
      <c r="M2442" s="3">
        <v>5.3011459414947995</v>
      </c>
      <c r="N2442" s="3">
        <v>11.622099327044808</v>
      </c>
      <c r="O2442" s="21" t="s">
        <v>1511</v>
      </c>
      <c r="P2442" s="21">
        <v>0</v>
      </c>
      <c r="Q2442" s="46">
        <v>0.34942337312617239</v>
      </c>
      <c r="R2442" s="46">
        <v>0.34862140076437087</v>
      </c>
      <c r="S2442" s="46">
        <v>0.3478226157689262</v>
      </c>
      <c r="T2442" s="46">
        <v>0.3470308506838779</v>
      </c>
      <c r="U2442" s="46">
        <v>0.3462413542766225</v>
      </c>
      <c r="V2442" s="46">
        <v>0.30990968431293475</v>
      </c>
      <c r="W2442" s="46">
        <v>0.24535758064118454</v>
      </c>
      <c r="X2442" s="46">
        <v>0.1938313401464106</v>
      </c>
      <c r="Y2442" s="46">
        <v>0.15270197663741009</v>
      </c>
      <c r="Z2442" s="46">
        <v>0.11987069276551016</v>
      </c>
      <c r="AA2442" s="46">
        <v>9.3663239017495625E-2</v>
      </c>
      <c r="AB2442" s="46">
        <v>7.2742575223940675E-2</v>
      </c>
      <c r="AC2442" s="46">
        <v>5.6043644033187678E-2</v>
      </c>
      <c r="AD2442" s="46">
        <v>4.2714331515291942E-2</v>
      </c>
      <c r="AE2442" s="46">
        <v>3.2074787305811939E-2</v>
      </c>
      <c r="AF2442" s="46">
        <v>2.3582227470532593E-2</v>
      </c>
      <c r="AG2442" s="46">
        <v>0</v>
      </c>
      <c r="AH2442" s="46">
        <v>0</v>
      </c>
      <c r="AI2442" s="46">
        <v>0</v>
      </c>
      <c r="AJ2442" s="46">
        <v>0</v>
      </c>
      <c r="AK2442" s="46">
        <v>2.9501586341821979</v>
      </c>
      <c r="AL2442" s="45">
        <v>2.9501586341821979</v>
      </c>
      <c r="AM2442" s="45">
        <v>0.34942337312617239</v>
      </c>
      <c r="AN2442" s="45">
        <v>0.69804477389054331</v>
      </c>
      <c r="AO2442" s="45">
        <v>1.0458673896594695</v>
      </c>
      <c r="AP2442" s="45">
        <v>1.3928982403433474</v>
      </c>
      <c r="AQ2442" s="45">
        <v>1.7391395946199699</v>
      </c>
      <c r="AR2442" s="45">
        <v>2.0490492789329044</v>
      </c>
      <c r="AS2442" s="45">
        <v>2.2944068595740892</v>
      </c>
      <c r="AT2442" s="45">
        <v>2.4882381997204996</v>
      </c>
      <c r="AU2442" s="45">
        <v>2.6409401763579097</v>
      </c>
      <c r="AV2442" s="45">
        <v>2.7608108691234197</v>
      </c>
      <c r="AW2442" s="45">
        <v>2.8544741081409155</v>
      </c>
      <c r="AX2442" s="45">
        <v>2.9272166833648563</v>
      </c>
      <c r="AY2442" s="45">
        <v>2.9501586341821979</v>
      </c>
      <c r="AZ2442" s="45">
        <v>2.9501586341821979</v>
      </c>
      <c r="BA2442" s="45">
        <v>2.9501586341821979</v>
      </c>
      <c r="BB2442" s="45">
        <v>2.9501586341821979</v>
      </c>
      <c r="BC2442" s="45">
        <v>2.9501586341821979</v>
      </c>
      <c r="BD2442" s="45">
        <v>2.9501586341821979</v>
      </c>
      <c r="BE2442" s="45">
        <v>2.9501586341821979</v>
      </c>
      <c r="BF2442" s="45">
        <v>2.9501586341821979</v>
      </c>
    </row>
    <row r="2443" spans="1:58" ht="13.5" thickBot="1" x14ac:dyDescent="0.25">
      <c r="A2443" s="6" t="s">
        <v>1137</v>
      </c>
      <c r="B2443" s="6" t="s">
        <v>1351</v>
      </c>
      <c r="C2443" s="6" t="s">
        <v>984</v>
      </c>
      <c r="D2443" s="6" t="s">
        <v>1137</v>
      </c>
      <c r="E2443" s="6">
        <v>18.439829951567564</v>
      </c>
      <c r="F2443" s="6" t="s">
        <v>314</v>
      </c>
      <c r="G2443" s="21" t="s">
        <v>1305</v>
      </c>
      <c r="H2443" s="21" t="s">
        <v>1159</v>
      </c>
      <c r="I2443" s="21" t="s">
        <v>1160</v>
      </c>
      <c r="J2443" s="21" t="s">
        <v>849</v>
      </c>
      <c r="K2443" s="21" t="s">
        <v>852</v>
      </c>
      <c r="L2443" s="21" t="s">
        <v>988</v>
      </c>
      <c r="M2443" s="3">
        <v>10.175849603085979</v>
      </c>
      <c r="N2443" s="3">
        <v>18.439829951567564</v>
      </c>
      <c r="O2443" s="21" t="s">
        <v>1511</v>
      </c>
      <c r="P2443" s="21">
        <v>0</v>
      </c>
      <c r="Q2443" s="46">
        <v>3.6957124578487432E-2</v>
      </c>
      <c r="R2443" s="46">
        <v>3.6872303141906274E-2</v>
      </c>
      <c r="S2443" s="46">
        <v>3.678781882042554E-2</v>
      </c>
      <c r="T2443" s="46">
        <v>3.6704076967030784E-2</v>
      </c>
      <c r="U2443" s="46">
        <v>3.6620575062690036E-2</v>
      </c>
      <c r="V2443" s="46">
        <v>3.2777918399571906E-2</v>
      </c>
      <c r="W2443" s="46">
        <v>2.5950498367944903E-2</v>
      </c>
      <c r="X2443" s="46">
        <v>2.0500772232026513E-2</v>
      </c>
      <c r="Y2443" s="46">
        <v>1.6150682547307092E-2</v>
      </c>
      <c r="Z2443" s="46">
        <v>1.267824784075022E-2</v>
      </c>
      <c r="AA2443" s="46">
        <v>9.906389380381601E-3</v>
      </c>
      <c r="AB2443" s="46">
        <v>7.6936937293557578E-3</v>
      </c>
      <c r="AC2443" s="46">
        <v>5.9275139949468503E-3</v>
      </c>
      <c r="AD2443" s="46">
        <v>4.5177254657416547E-3</v>
      </c>
      <c r="AE2443" s="46">
        <v>3.3924230645594206E-3</v>
      </c>
      <c r="AF2443" s="46">
        <v>2.4941986870237283E-3</v>
      </c>
      <c r="AG2443" s="46">
        <v>0</v>
      </c>
      <c r="AH2443" s="46">
        <v>0</v>
      </c>
      <c r="AI2443" s="46">
        <v>0</v>
      </c>
      <c r="AJ2443" s="46">
        <v>0</v>
      </c>
      <c r="AK2443" s="46">
        <v>0.31202658023223523</v>
      </c>
      <c r="AL2443" s="45">
        <v>0.31202658023223523</v>
      </c>
      <c r="AM2443" s="45">
        <v>3.6957124578487432E-2</v>
      </c>
      <c r="AN2443" s="45">
        <v>7.3829427720393706E-2</v>
      </c>
      <c r="AO2443" s="45">
        <v>0.11061724654081925</v>
      </c>
      <c r="AP2443" s="45">
        <v>0.14732132350785004</v>
      </c>
      <c r="AQ2443" s="45">
        <v>0.18394189857054008</v>
      </c>
      <c r="AR2443" s="45">
        <v>0.216719816970112</v>
      </c>
      <c r="AS2443" s="45">
        <v>0.24267031533805691</v>
      </c>
      <c r="AT2443" s="45">
        <v>0.26317108757008345</v>
      </c>
      <c r="AU2443" s="45">
        <v>0.27932177011739057</v>
      </c>
      <c r="AV2443" s="45">
        <v>0.29200001795814079</v>
      </c>
      <c r="AW2443" s="45">
        <v>0.30190640733852236</v>
      </c>
      <c r="AX2443" s="45">
        <v>0.30960010106787811</v>
      </c>
      <c r="AY2443" s="45">
        <v>0.31202658023223523</v>
      </c>
      <c r="AZ2443" s="45">
        <v>0.31202658023223523</v>
      </c>
      <c r="BA2443" s="45">
        <v>0.31202658023223523</v>
      </c>
      <c r="BB2443" s="45">
        <v>0.31202658023223523</v>
      </c>
      <c r="BC2443" s="45">
        <v>0.31202658023223523</v>
      </c>
      <c r="BD2443" s="45">
        <v>0.31202658023223523</v>
      </c>
      <c r="BE2443" s="45">
        <v>0.31202658023223523</v>
      </c>
      <c r="BF2443" s="45">
        <v>0.31202658023223523</v>
      </c>
    </row>
    <row r="2444" spans="1:58" ht="13.5" thickBot="1" x14ac:dyDescent="0.25">
      <c r="A2444" s="6" t="s">
        <v>1137</v>
      </c>
      <c r="B2444" s="6" t="s">
        <v>1141</v>
      </c>
      <c r="C2444" s="6" t="s">
        <v>984</v>
      </c>
      <c r="D2444" s="6" t="s">
        <v>1137</v>
      </c>
      <c r="E2444" s="6">
        <v>18.192377206708798</v>
      </c>
      <c r="F2444" s="6" t="s">
        <v>314</v>
      </c>
      <c r="G2444" s="21" t="s">
        <v>1305</v>
      </c>
      <c r="H2444" s="21" t="s">
        <v>1159</v>
      </c>
      <c r="I2444" s="21" t="s">
        <v>1160</v>
      </c>
      <c r="J2444" s="21" t="s">
        <v>849</v>
      </c>
      <c r="K2444" s="21" t="s">
        <v>852</v>
      </c>
      <c r="L2444" s="21" t="s">
        <v>989</v>
      </c>
      <c r="M2444" s="3">
        <v>9.9989199372093314</v>
      </c>
      <c r="N2444" s="3">
        <v>18.192377206708798</v>
      </c>
      <c r="O2444" s="21" t="s">
        <v>1511</v>
      </c>
      <c r="P2444" s="21">
        <v>0</v>
      </c>
      <c r="Q2444" s="46">
        <v>9.439567991663237E-3</v>
      </c>
      <c r="R2444" s="46">
        <v>9.4179029479973531E-3</v>
      </c>
      <c r="S2444" s="46">
        <v>9.396324010080977E-3</v>
      </c>
      <c r="T2444" s="46">
        <v>9.3749347129458913E-3</v>
      </c>
      <c r="U2444" s="46">
        <v>9.3536067034633401E-3</v>
      </c>
      <c r="V2444" s="46">
        <v>8.3721174979628742E-3</v>
      </c>
      <c r="W2444" s="46">
        <v>6.6282617101751659E-3</v>
      </c>
      <c r="X2444" s="46">
        <v>5.2362957230298714E-3</v>
      </c>
      <c r="Y2444" s="46">
        <v>4.1251982603056122E-3</v>
      </c>
      <c r="Z2444" s="46">
        <v>3.2382709389026112E-3</v>
      </c>
      <c r="AA2444" s="46">
        <v>2.5302844086099617E-3</v>
      </c>
      <c r="AB2444" s="46">
        <v>1.9651189288563192E-3</v>
      </c>
      <c r="AC2444" s="46">
        <v>1.5140022936039309E-3</v>
      </c>
      <c r="AD2444" s="46">
        <v>1.1539148997094994E-3</v>
      </c>
      <c r="AE2444" s="46">
        <v>8.6649079276680634E-4</v>
      </c>
      <c r="AF2444" s="46">
        <v>6.3706682701669399E-4</v>
      </c>
      <c r="AG2444" s="46">
        <v>0</v>
      </c>
      <c r="AH2444" s="46">
        <v>0</v>
      </c>
      <c r="AI2444" s="46">
        <v>0</v>
      </c>
      <c r="AJ2444" s="46">
        <v>0</v>
      </c>
      <c r="AK2444" s="46">
        <v>7.9697653778585592E-2</v>
      </c>
      <c r="AL2444" s="45">
        <v>7.9697653778585592E-2</v>
      </c>
      <c r="AM2444" s="45">
        <v>9.439567991663237E-3</v>
      </c>
      <c r="AN2444" s="45">
        <v>1.885747093966059E-2</v>
      </c>
      <c r="AO2444" s="45">
        <v>2.8253794949741569E-2</v>
      </c>
      <c r="AP2444" s="45">
        <v>3.762872966268746E-2</v>
      </c>
      <c r="AQ2444" s="45">
        <v>4.6982336366150804E-2</v>
      </c>
      <c r="AR2444" s="45">
        <v>5.5354453864113681E-2</v>
      </c>
      <c r="AS2444" s="45">
        <v>6.1982715574288846E-2</v>
      </c>
      <c r="AT2444" s="45">
        <v>6.721901129731872E-2</v>
      </c>
      <c r="AU2444" s="45">
        <v>7.1344209557624327E-2</v>
      </c>
      <c r="AV2444" s="45">
        <v>7.4582480496526937E-2</v>
      </c>
      <c r="AW2444" s="45">
        <v>7.7112764905136896E-2</v>
      </c>
      <c r="AX2444" s="45">
        <v>7.9077883833993209E-2</v>
      </c>
      <c r="AY2444" s="45">
        <v>7.9697653778585592E-2</v>
      </c>
      <c r="AZ2444" s="45">
        <v>7.9697653778585592E-2</v>
      </c>
      <c r="BA2444" s="45">
        <v>7.9697653778585592E-2</v>
      </c>
      <c r="BB2444" s="45">
        <v>7.9697653778585592E-2</v>
      </c>
      <c r="BC2444" s="45">
        <v>7.9697653778585592E-2</v>
      </c>
      <c r="BD2444" s="45">
        <v>7.9697653778585592E-2</v>
      </c>
      <c r="BE2444" s="45">
        <v>7.9697653778585592E-2</v>
      </c>
      <c r="BF2444" s="45">
        <v>7.9697653778585592E-2</v>
      </c>
    </row>
    <row r="2445" spans="1:58" ht="13.5" thickBot="1" x14ac:dyDescent="0.25">
      <c r="A2445" s="6" t="s">
        <v>1352</v>
      </c>
      <c r="B2445" s="6" t="s">
        <v>1351</v>
      </c>
      <c r="C2445" s="6" t="s">
        <v>984</v>
      </c>
      <c r="D2445" s="6" t="s">
        <v>1352</v>
      </c>
      <c r="E2445" s="6">
        <v>20.4292931912236</v>
      </c>
      <c r="F2445" s="6" t="s">
        <v>314</v>
      </c>
      <c r="G2445" s="21" t="s">
        <v>1305</v>
      </c>
      <c r="H2445" s="21" t="s">
        <v>1159</v>
      </c>
      <c r="I2445" s="21" t="s">
        <v>1160</v>
      </c>
      <c r="J2445" s="21" t="s">
        <v>849</v>
      </c>
      <c r="K2445" s="21" t="s">
        <v>852</v>
      </c>
      <c r="L2445" s="21" t="s">
        <v>990</v>
      </c>
      <c r="M2445" s="3">
        <v>11.59832348377428</v>
      </c>
      <c r="N2445" s="3">
        <v>20.4292931912236</v>
      </c>
      <c r="O2445" s="21" t="s">
        <v>1511</v>
      </c>
      <c r="P2445" s="21">
        <v>0</v>
      </c>
      <c r="Q2445" s="46">
        <v>5.9260904432767492E-2</v>
      </c>
      <c r="R2445" s="46">
        <v>5.912489290307147E-2</v>
      </c>
      <c r="S2445" s="46">
        <v>5.8989421938854439E-2</v>
      </c>
      <c r="T2445" s="46">
        <v>5.885514152533064E-2</v>
      </c>
      <c r="U2445" s="46">
        <v>5.8721245871122436E-2</v>
      </c>
      <c r="V2445" s="46">
        <v>5.2559529777724434E-2</v>
      </c>
      <c r="W2445" s="46">
        <v>4.1611733090854329E-2</v>
      </c>
      <c r="X2445" s="46">
        <v>3.2873074350249651E-2</v>
      </c>
      <c r="Y2445" s="46">
        <v>2.5897687276164802E-2</v>
      </c>
      <c r="Z2445" s="46">
        <v>2.0329623644556535E-2</v>
      </c>
      <c r="AA2445" s="46">
        <v>1.5884936965207049E-2</v>
      </c>
      <c r="AB2445" s="46">
        <v>1.2336870198384746E-2</v>
      </c>
      <c r="AC2445" s="46">
        <v>9.5047935786354322E-3</v>
      </c>
      <c r="AD2445" s="46">
        <v>7.244191752803119E-3</v>
      </c>
      <c r="AE2445" s="46">
        <v>5.4397646277220216E-3</v>
      </c>
      <c r="AF2445" s="46">
        <v>3.999458066986249E-3</v>
      </c>
      <c r="AG2445" s="46">
        <v>0</v>
      </c>
      <c r="AH2445" s="46">
        <v>0</v>
      </c>
      <c r="AI2445" s="46">
        <v>0</v>
      </c>
      <c r="AJ2445" s="46">
        <v>0</v>
      </c>
      <c r="AK2445" s="46">
        <v>0.50033593150234579</v>
      </c>
      <c r="AL2445" s="45">
        <v>0.50033593150234579</v>
      </c>
      <c r="AM2445" s="45">
        <v>5.9260904432767492E-2</v>
      </c>
      <c r="AN2445" s="45">
        <v>0.11838579733583895</v>
      </c>
      <c r="AO2445" s="45">
        <v>0.17737521927469341</v>
      </c>
      <c r="AP2445" s="45">
        <v>0.23623036080002405</v>
      </c>
      <c r="AQ2445" s="45">
        <v>0.2949516066711465</v>
      </c>
      <c r="AR2445" s="45">
        <v>0.34751113644887094</v>
      </c>
      <c r="AS2445" s="45">
        <v>0.38912286953972525</v>
      </c>
      <c r="AT2445" s="45">
        <v>0.42199594388997491</v>
      </c>
      <c r="AU2445" s="45">
        <v>0.44789363116613973</v>
      </c>
      <c r="AV2445" s="45">
        <v>0.46822325481069627</v>
      </c>
      <c r="AW2445" s="45">
        <v>0.48410819177590331</v>
      </c>
      <c r="AX2445" s="45">
        <v>0.49644506197428806</v>
      </c>
      <c r="AY2445" s="45">
        <v>0.50033593150234579</v>
      </c>
      <c r="AZ2445" s="45">
        <v>0.50033593150234579</v>
      </c>
      <c r="BA2445" s="45">
        <v>0.50033593150234579</v>
      </c>
      <c r="BB2445" s="45">
        <v>0.50033593150234579</v>
      </c>
      <c r="BC2445" s="45">
        <v>0.50033593150234579</v>
      </c>
      <c r="BD2445" s="45">
        <v>0.50033593150234579</v>
      </c>
      <c r="BE2445" s="45">
        <v>0.50033593150234579</v>
      </c>
      <c r="BF2445" s="45">
        <v>0.50033593150234579</v>
      </c>
    </row>
    <row r="2446" spans="1:58" ht="13.5" thickBot="1" x14ac:dyDescent="0.25">
      <c r="A2446" s="6" t="s">
        <v>1140</v>
      </c>
      <c r="B2446" s="6" t="s">
        <v>1139</v>
      </c>
      <c r="C2446" s="6" t="s">
        <v>984</v>
      </c>
      <c r="D2446" s="6" t="s">
        <v>1140</v>
      </c>
      <c r="E2446" s="6">
        <v>87.444497292727164</v>
      </c>
      <c r="F2446" s="6" t="s">
        <v>314</v>
      </c>
      <c r="G2446" s="21" t="s">
        <v>1305</v>
      </c>
      <c r="H2446" s="21" t="s">
        <v>1159</v>
      </c>
      <c r="I2446" s="21" t="s">
        <v>1160</v>
      </c>
      <c r="J2446" s="21" t="s">
        <v>849</v>
      </c>
      <c r="K2446" s="21" t="s">
        <v>852</v>
      </c>
      <c r="L2446" s="21" t="s">
        <v>991</v>
      </c>
      <c r="M2446" s="3">
        <v>59.514452589967483</v>
      </c>
      <c r="N2446" s="3">
        <v>87.444497292727164</v>
      </c>
      <c r="O2446" s="21" t="s">
        <v>1511</v>
      </c>
      <c r="P2446" s="21">
        <v>0</v>
      </c>
      <c r="Q2446" s="46">
        <v>1.0967360554501824E-2</v>
      </c>
      <c r="R2446" s="46">
        <v>1.0942189026999439E-2</v>
      </c>
      <c r="S2446" s="46">
        <v>1.0917117541448289E-2</v>
      </c>
      <c r="T2446" s="46">
        <v>1.0892266390008409E-2</v>
      </c>
      <c r="U2446" s="46">
        <v>1.0867486445617778E-2</v>
      </c>
      <c r="V2446" s="46">
        <v>9.7271433698984319E-3</v>
      </c>
      <c r="W2446" s="46">
        <v>7.7010448030345978E-3</v>
      </c>
      <c r="X2446" s="46">
        <v>6.0837893445106319E-3</v>
      </c>
      <c r="Y2446" s="46">
        <v>4.7928609359593841E-3</v>
      </c>
      <c r="Z2446" s="46">
        <v>3.762384570085855E-3</v>
      </c>
      <c r="AA2446" s="46">
        <v>2.9398105336142905E-3</v>
      </c>
      <c r="AB2446" s="46">
        <v>2.2831731117650658E-3</v>
      </c>
      <c r="AC2446" s="46">
        <v>1.7590433215759205E-3</v>
      </c>
      <c r="AD2446" s="46">
        <v>1.340675840833266E-3</v>
      </c>
      <c r="AE2446" s="46">
        <v>1.0067321883610114E-3</v>
      </c>
      <c r="AF2446" s="46">
        <v>7.4017599061473979E-4</v>
      </c>
      <c r="AG2446" s="46">
        <v>0</v>
      </c>
      <c r="AH2446" s="46">
        <v>0</v>
      </c>
      <c r="AI2446" s="46">
        <v>0</v>
      </c>
      <c r="AJ2446" s="46">
        <v>0</v>
      </c>
      <c r="AK2446" s="46">
        <v>9.2596706237993071E-2</v>
      </c>
      <c r="AL2446" s="45">
        <v>9.2596706237993071E-2</v>
      </c>
      <c r="AM2446" s="45">
        <v>1.0967360554501824E-2</v>
      </c>
      <c r="AN2446" s="45">
        <v>2.1909549581501264E-2</v>
      </c>
      <c r="AO2446" s="45">
        <v>3.2826667122949557E-2</v>
      </c>
      <c r="AP2446" s="45">
        <v>4.3718933512957969E-2</v>
      </c>
      <c r="AQ2446" s="45">
        <v>5.4586419958575744E-2</v>
      </c>
      <c r="AR2446" s="45">
        <v>6.4313563328474183E-2</v>
      </c>
      <c r="AS2446" s="45">
        <v>7.2014608131508784E-2</v>
      </c>
      <c r="AT2446" s="45">
        <v>7.8098397476019418E-2</v>
      </c>
      <c r="AU2446" s="45">
        <v>8.2891258411978808E-2</v>
      </c>
      <c r="AV2446" s="45">
        <v>8.6653642982064669E-2</v>
      </c>
      <c r="AW2446" s="45">
        <v>8.9593453515678961E-2</v>
      </c>
      <c r="AX2446" s="45">
        <v>9.187662662744403E-2</v>
      </c>
      <c r="AY2446" s="45">
        <v>9.2596706237993071E-2</v>
      </c>
      <c r="AZ2446" s="45">
        <v>9.2596706237993071E-2</v>
      </c>
      <c r="BA2446" s="45">
        <v>9.2596706237993071E-2</v>
      </c>
      <c r="BB2446" s="45">
        <v>9.2596706237993071E-2</v>
      </c>
      <c r="BC2446" s="45">
        <v>9.2596706237993071E-2</v>
      </c>
      <c r="BD2446" s="45">
        <v>9.2596706237993071E-2</v>
      </c>
      <c r="BE2446" s="45">
        <v>9.2596706237993071E-2</v>
      </c>
      <c r="BF2446" s="45">
        <v>9.2596706237993071E-2</v>
      </c>
    </row>
    <row r="2447" spans="1:58" ht="13.5" thickBot="1" x14ac:dyDescent="0.25">
      <c r="A2447" s="6" t="s">
        <v>1357</v>
      </c>
      <c r="B2447" s="6" t="s">
        <v>1143</v>
      </c>
      <c r="C2447" s="6" t="s">
        <v>984</v>
      </c>
      <c r="D2447" s="6" t="s">
        <v>1357</v>
      </c>
      <c r="E2447" s="6">
        <v>73.981624878742934</v>
      </c>
      <c r="F2447" s="6" t="s">
        <v>314</v>
      </c>
      <c r="G2447" s="21" t="s">
        <v>1305</v>
      </c>
      <c r="H2447" s="21" t="s">
        <v>1159</v>
      </c>
      <c r="I2447" s="21" t="s">
        <v>1160</v>
      </c>
      <c r="J2447" s="21" t="s">
        <v>849</v>
      </c>
      <c r="K2447" s="21" t="s">
        <v>852</v>
      </c>
      <c r="L2447" s="21" t="s">
        <v>992</v>
      </c>
      <c r="M2447" s="3">
        <v>49.888446948746108</v>
      </c>
      <c r="N2447" s="3">
        <v>73.981624878742934</v>
      </c>
      <c r="O2447" s="21" t="s">
        <v>1511</v>
      </c>
      <c r="P2447" s="21">
        <v>0</v>
      </c>
      <c r="Q2447" s="46">
        <v>2.2889321235548201E-3</v>
      </c>
      <c r="R2447" s="46">
        <v>2.2836787248347876E-3</v>
      </c>
      <c r="S2447" s="46">
        <v>2.278446205271116E-3</v>
      </c>
      <c r="T2447" s="46">
        <v>2.2732596703199407E-3</v>
      </c>
      <c r="U2447" s="46">
        <v>2.2680879965654623E-3</v>
      </c>
      <c r="V2447" s="46">
        <v>2.0300938242287189E-3</v>
      </c>
      <c r="W2447" s="46">
        <v>1.6072389292759489E-3</v>
      </c>
      <c r="X2447" s="46">
        <v>1.2697112303720964E-3</v>
      </c>
      <c r="Y2447" s="46">
        <v>1.0002892952712609E-3</v>
      </c>
      <c r="Z2447" s="46">
        <v>7.8522474581193202E-4</v>
      </c>
      <c r="AA2447" s="46">
        <v>6.1355024612485176E-4</v>
      </c>
      <c r="AB2447" s="46">
        <v>4.7650738326556873E-4</v>
      </c>
      <c r="AC2447" s="46">
        <v>3.6711939444965074E-4</v>
      </c>
      <c r="AD2447" s="46">
        <v>2.7980442369039292E-4</v>
      </c>
      <c r="AE2447" s="46">
        <v>2.1010904440542792E-4</v>
      </c>
      <c r="AF2447" s="46">
        <v>1.5447769712528123E-4</v>
      </c>
      <c r="AG2447" s="46">
        <v>0</v>
      </c>
      <c r="AH2447" s="46">
        <v>0</v>
      </c>
      <c r="AI2447" s="46">
        <v>0</v>
      </c>
      <c r="AJ2447" s="46">
        <v>0</v>
      </c>
      <c r="AK2447" s="46">
        <v>1.9325303876921617E-2</v>
      </c>
      <c r="AL2447" s="45">
        <v>1.9325303876921617E-2</v>
      </c>
      <c r="AM2447" s="45">
        <v>2.2889321235548201E-3</v>
      </c>
      <c r="AN2447" s="45">
        <v>4.5726108483896081E-3</v>
      </c>
      <c r="AO2447" s="45">
        <v>6.8510570536607241E-3</v>
      </c>
      <c r="AP2447" s="45">
        <v>9.124316723980664E-3</v>
      </c>
      <c r="AQ2447" s="45">
        <v>1.1392404720546126E-2</v>
      </c>
      <c r="AR2447" s="45">
        <v>1.3422498544774845E-2</v>
      </c>
      <c r="AS2447" s="45">
        <v>1.5029737474050793E-2</v>
      </c>
      <c r="AT2447" s="45">
        <v>1.6299448704422889E-2</v>
      </c>
      <c r="AU2447" s="45">
        <v>1.7299737999694149E-2</v>
      </c>
      <c r="AV2447" s="45">
        <v>1.808496274550608E-2</v>
      </c>
      <c r="AW2447" s="45">
        <v>1.8698512991630931E-2</v>
      </c>
      <c r="AX2447" s="45">
        <v>1.91750203748965E-2</v>
      </c>
      <c r="AY2447" s="45">
        <v>1.9325303876921617E-2</v>
      </c>
      <c r="AZ2447" s="45">
        <v>1.9325303876921617E-2</v>
      </c>
      <c r="BA2447" s="45">
        <v>1.9325303876921617E-2</v>
      </c>
      <c r="BB2447" s="45">
        <v>1.9325303876921617E-2</v>
      </c>
      <c r="BC2447" s="45">
        <v>1.9325303876921617E-2</v>
      </c>
      <c r="BD2447" s="45">
        <v>1.9325303876921617E-2</v>
      </c>
      <c r="BE2447" s="45">
        <v>1.9325303876921617E-2</v>
      </c>
      <c r="BF2447" s="45">
        <v>1.9325303876921617E-2</v>
      </c>
    </row>
    <row r="2448" spans="1:58" ht="13.5" thickBot="1" x14ac:dyDescent="0.25">
      <c r="A2448" s="6" t="s">
        <v>1357</v>
      </c>
      <c r="B2448" s="6" t="s">
        <v>1143</v>
      </c>
      <c r="C2448" s="6" t="s">
        <v>984</v>
      </c>
      <c r="D2448" s="6" t="s">
        <v>1357</v>
      </c>
      <c r="E2448" s="6">
        <v>72.837714835378065</v>
      </c>
      <c r="F2448" s="6" t="s">
        <v>314</v>
      </c>
      <c r="G2448" s="21" t="s">
        <v>1305</v>
      </c>
      <c r="H2448" s="21" t="s">
        <v>1159</v>
      </c>
      <c r="I2448" s="21" t="s">
        <v>1160</v>
      </c>
      <c r="J2448" s="21" t="s">
        <v>849</v>
      </c>
      <c r="K2448" s="21" t="s">
        <v>852</v>
      </c>
      <c r="L2448" s="21" t="s">
        <v>993</v>
      </c>
      <c r="M2448" s="3">
        <v>49.07054686086871</v>
      </c>
      <c r="N2448" s="3">
        <v>72.837714835378065</v>
      </c>
      <c r="O2448" s="21" t="s">
        <v>1511</v>
      </c>
      <c r="P2448" s="21">
        <v>0</v>
      </c>
      <c r="Q2448" s="46">
        <v>4.0493628036895934E-2</v>
      </c>
      <c r="R2448" s="46">
        <v>4.0400689862142153E-2</v>
      </c>
      <c r="S2448" s="46">
        <v>4.0308121061727917E-2</v>
      </c>
      <c r="T2448" s="46">
        <v>4.0216365777701789E-2</v>
      </c>
      <c r="U2448" s="46">
        <v>4.0124873403949469E-2</v>
      </c>
      <c r="V2448" s="46">
        <v>3.5914505000981742E-2</v>
      </c>
      <c r="W2448" s="46">
        <v>2.8433755068036842E-2</v>
      </c>
      <c r="X2448" s="46">
        <v>2.2462533400556626E-2</v>
      </c>
      <c r="Y2448" s="46">
        <v>1.7696174663797588E-2</v>
      </c>
      <c r="Z2448" s="46">
        <v>1.3891455519831194E-2</v>
      </c>
      <c r="AA2448" s="46">
        <v>1.0854352207675097E-2</v>
      </c>
      <c r="AB2448" s="46">
        <v>8.4299191471102711E-3</v>
      </c>
      <c r="AC2448" s="46">
        <v>6.4947300319622564E-3</v>
      </c>
      <c r="AD2448" s="46">
        <v>4.9500359313409074E-3</v>
      </c>
      <c r="AE2448" s="46">
        <v>3.7170510229580776E-3</v>
      </c>
      <c r="AF2448" s="46">
        <v>2.7328737025510961E-3</v>
      </c>
      <c r="AG2448" s="46">
        <v>0</v>
      </c>
      <c r="AH2448" s="46">
        <v>0</v>
      </c>
      <c r="AI2448" s="46">
        <v>0</v>
      </c>
      <c r="AJ2448" s="46">
        <v>0</v>
      </c>
      <c r="AK2448" s="46">
        <v>0.341885047109526</v>
      </c>
      <c r="AL2448" s="45">
        <v>0.341885047109526</v>
      </c>
      <c r="AM2448" s="45">
        <v>4.0493628036895934E-2</v>
      </c>
      <c r="AN2448" s="45">
        <v>8.0894317899038087E-2</v>
      </c>
      <c r="AO2448" s="45">
        <v>0.121202438960766</v>
      </c>
      <c r="AP2448" s="45">
        <v>0.16141880473846779</v>
      </c>
      <c r="AQ2448" s="45">
        <v>0.20154367814241725</v>
      </c>
      <c r="AR2448" s="45">
        <v>0.237458183143399</v>
      </c>
      <c r="AS2448" s="45">
        <v>0.26589193821143586</v>
      </c>
      <c r="AT2448" s="45">
        <v>0.28835447161199251</v>
      </c>
      <c r="AU2448" s="45">
        <v>0.30605064627579009</v>
      </c>
      <c r="AV2448" s="45">
        <v>0.31994210179562127</v>
      </c>
      <c r="AW2448" s="45">
        <v>0.33079645400329638</v>
      </c>
      <c r="AX2448" s="45">
        <v>0.33922637315040666</v>
      </c>
      <c r="AY2448" s="45">
        <v>0.341885047109526</v>
      </c>
      <c r="AZ2448" s="45">
        <v>0.341885047109526</v>
      </c>
      <c r="BA2448" s="45">
        <v>0.341885047109526</v>
      </c>
      <c r="BB2448" s="45">
        <v>0.341885047109526</v>
      </c>
      <c r="BC2448" s="45">
        <v>0.341885047109526</v>
      </c>
      <c r="BD2448" s="45">
        <v>0.341885047109526</v>
      </c>
      <c r="BE2448" s="45">
        <v>0.341885047109526</v>
      </c>
      <c r="BF2448" s="45">
        <v>0.341885047109526</v>
      </c>
    </row>
    <row r="2449" spans="1:58" ht="13.5" thickBot="1" x14ac:dyDescent="0.25">
      <c r="A2449" s="6" t="s">
        <v>1351</v>
      </c>
      <c r="B2449" s="6" t="s">
        <v>1141</v>
      </c>
      <c r="C2449" s="6" t="s">
        <v>984</v>
      </c>
      <c r="D2449" s="6" t="s">
        <v>1351</v>
      </c>
      <c r="E2449" s="6">
        <v>14.885160514338072</v>
      </c>
      <c r="F2449" s="6" t="s">
        <v>314</v>
      </c>
      <c r="G2449" s="21" t="s">
        <v>1305</v>
      </c>
      <c r="H2449" s="21" t="s">
        <v>1159</v>
      </c>
      <c r="I2449" s="21" t="s">
        <v>1160</v>
      </c>
      <c r="J2449" s="21" t="s">
        <v>849</v>
      </c>
      <c r="K2449" s="21" t="s">
        <v>852</v>
      </c>
      <c r="L2449" s="21" t="s">
        <v>994</v>
      </c>
      <c r="M2449" s="3">
        <v>7.6342472612331402</v>
      </c>
      <c r="N2449" s="3">
        <v>14.885160514338072</v>
      </c>
      <c r="O2449" s="21" t="s">
        <v>1511</v>
      </c>
      <c r="P2449" s="21">
        <v>0</v>
      </c>
      <c r="Q2449" s="46">
        <v>0.36050415586630363</v>
      </c>
      <c r="R2449" s="46">
        <v>0.35967675165824309</v>
      </c>
      <c r="S2449" s="46">
        <v>0.35885263589310379</v>
      </c>
      <c r="T2449" s="46">
        <v>0.3580357626511218</v>
      </c>
      <c r="U2449" s="46">
        <v>0.35722123003039108</v>
      </c>
      <c r="V2449" s="46">
        <v>0.31973742379759229</v>
      </c>
      <c r="W2449" s="46">
        <v>0.25313826806459722</v>
      </c>
      <c r="X2449" s="46">
        <v>0.19997804678819936</v>
      </c>
      <c r="Y2449" s="46">
        <v>0.15754440435473621</v>
      </c>
      <c r="Z2449" s="46">
        <v>0.12367198714247224</v>
      </c>
      <c r="AA2449" s="46">
        <v>9.6633452466597408E-2</v>
      </c>
      <c r="AB2449" s="46">
        <v>7.5049360442120946E-2</v>
      </c>
      <c r="AC2449" s="46">
        <v>5.7820879018761401E-2</v>
      </c>
      <c r="AD2449" s="46">
        <v>4.4068872349742633E-2</v>
      </c>
      <c r="AE2449" s="46">
        <v>3.3091930911266429E-2</v>
      </c>
      <c r="AF2449" s="46">
        <v>2.4330058208904434E-2</v>
      </c>
      <c r="AG2449" s="46">
        <v>0</v>
      </c>
      <c r="AH2449" s="46">
        <v>0</v>
      </c>
      <c r="AI2449" s="46">
        <v>0</v>
      </c>
      <c r="AJ2449" s="46">
        <v>0</v>
      </c>
      <c r="AK2449" s="46">
        <v>3.0437129564985002</v>
      </c>
      <c r="AL2449" s="45">
        <v>3.0437129564985002</v>
      </c>
      <c r="AM2449" s="45">
        <v>0.36050415586630363</v>
      </c>
      <c r="AN2449" s="45">
        <v>0.72018090752454667</v>
      </c>
      <c r="AO2449" s="45">
        <v>1.0790335434176503</v>
      </c>
      <c r="AP2449" s="45">
        <v>1.4370693060687723</v>
      </c>
      <c r="AQ2449" s="45">
        <v>1.7942905360991634</v>
      </c>
      <c r="AR2449" s="45">
        <v>2.114027959896756</v>
      </c>
      <c r="AS2449" s="45">
        <v>2.367166227961353</v>
      </c>
      <c r="AT2449" s="45">
        <v>2.5671442747495523</v>
      </c>
      <c r="AU2449" s="45">
        <v>2.7246886791042884</v>
      </c>
      <c r="AV2449" s="45">
        <v>2.8483606662467604</v>
      </c>
      <c r="AW2449" s="45">
        <v>2.9449941187133577</v>
      </c>
      <c r="AX2449" s="45">
        <v>3.0200434791554787</v>
      </c>
      <c r="AY2449" s="45">
        <v>3.0437129564985002</v>
      </c>
      <c r="AZ2449" s="45">
        <v>3.0437129564985002</v>
      </c>
      <c r="BA2449" s="45">
        <v>3.0437129564985002</v>
      </c>
      <c r="BB2449" s="45">
        <v>3.0437129564985002</v>
      </c>
      <c r="BC2449" s="45">
        <v>3.0437129564985002</v>
      </c>
      <c r="BD2449" s="45">
        <v>3.0437129564985002</v>
      </c>
      <c r="BE2449" s="45">
        <v>3.0437129564985002</v>
      </c>
      <c r="BF2449" s="45">
        <v>3.0437129564985002</v>
      </c>
    </row>
    <row r="2450" spans="1:58" ht="13.5" thickBot="1" x14ac:dyDescent="0.25">
      <c r="A2450" s="6" t="s">
        <v>1353</v>
      </c>
      <c r="B2450" s="6" t="s">
        <v>1352</v>
      </c>
      <c r="C2450" s="6" t="s">
        <v>984</v>
      </c>
      <c r="D2450" s="6" t="s">
        <v>1353</v>
      </c>
      <c r="E2450" s="6">
        <v>34.637249130135352</v>
      </c>
      <c r="F2450" s="6" t="s">
        <v>314</v>
      </c>
      <c r="G2450" s="21" t="s">
        <v>1305</v>
      </c>
      <c r="H2450" s="21" t="s">
        <v>1159</v>
      </c>
      <c r="I2450" s="21" t="s">
        <v>1160</v>
      </c>
      <c r="J2450" s="21" t="s">
        <v>849</v>
      </c>
      <c r="K2450" s="21" t="s">
        <v>852</v>
      </c>
      <c r="L2450" s="21" t="s">
        <v>995</v>
      </c>
      <c r="M2450" s="3">
        <v>21.757066715725809</v>
      </c>
      <c r="N2450" s="3">
        <v>34.637249130135352</v>
      </c>
      <c r="O2450" s="21" t="s">
        <v>1511</v>
      </c>
      <c r="P2450" s="21">
        <v>0</v>
      </c>
      <c r="Q2450" s="46">
        <v>1.0979633362605625</v>
      </c>
      <c r="R2450" s="46">
        <v>1.0954433667402803</v>
      </c>
      <c r="S2450" s="46">
        <v>1.092933412610118</v>
      </c>
      <c r="T2450" s="46">
        <v>1.0904455165471361</v>
      </c>
      <c r="U2450" s="46">
        <v>1.0879647491573634</v>
      </c>
      <c r="V2450" s="46">
        <v>0.97380283374695886</v>
      </c>
      <c r="W2450" s="46">
        <v>0.77096625050419987</v>
      </c>
      <c r="X2450" s="46">
        <v>0.60905972887555648</v>
      </c>
      <c r="Y2450" s="46">
        <v>0.47982242922786122</v>
      </c>
      <c r="Z2450" s="46">
        <v>0.37665947921909748</v>
      </c>
      <c r="AA2450" s="46">
        <v>0.29431002704986842</v>
      </c>
      <c r="AB2450" s="46">
        <v>0.2285728051518274</v>
      </c>
      <c r="AC2450" s="46">
        <v>0.17610117442446827</v>
      </c>
      <c r="AD2450" s="46">
        <v>0.13421760976400141</v>
      </c>
      <c r="AE2450" s="46">
        <v>0.10078587521224816</v>
      </c>
      <c r="AF2450" s="46">
        <v>7.4100426993050708E-2</v>
      </c>
      <c r="AG2450" s="46">
        <v>0</v>
      </c>
      <c r="AH2450" s="46">
        <v>0</v>
      </c>
      <c r="AI2450" s="46">
        <v>0</v>
      </c>
      <c r="AJ2450" s="46">
        <v>0</v>
      </c>
      <c r="AK2450" s="46">
        <v>9.2700324752316146</v>
      </c>
      <c r="AL2450" s="45">
        <v>9.2700324752316146</v>
      </c>
      <c r="AM2450" s="45">
        <v>1.0979633362605625</v>
      </c>
      <c r="AN2450" s="45">
        <v>2.1934067030008428</v>
      </c>
      <c r="AO2450" s="45">
        <v>3.2863401156109608</v>
      </c>
      <c r="AP2450" s="45">
        <v>4.3767856321580965</v>
      </c>
      <c r="AQ2450" s="45">
        <v>5.4647503813154596</v>
      </c>
      <c r="AR2450" s="45">
        <v>6.4385532150624183</v>
      </c>
      <c r="AS2450" s="45">
        <v>7.2095194655666184</v>
      </c>
      <c r="AT2450" s="45">
        <v>7.818579194442175</v>
      </c>
      <c r="AU2450" s="45">
        <v>8.2984016236700366</v>
      </c>
      <c r="AV2450" s="45">
        <v>8.6750611028891349</v>
      </c>
      <c r="AW2450" s="45">
        <v>8.9693711299390024</v>
      </c>
      <c r="AX2450" s="45">
        <v>9.1979439350908301</v>
      </c>
      <c r="AY2450" s="45">
        <v>9.2700324752316146</v>
      </c>
      <c r="AZ2450" s="45">
        <v>9.2700324752316146</v>
      </c>
      <c r="BA2450" s="45">
        <v>9.2700324752316146</v>
      </c>
      <c r="BB2450" s="45">
        <v>9.2700324752316146</v>
      </c>
      <c r="BC2450" s="45">
        <v>9.2700324752316146</v>
      </c>
      <c r="BD2450" s="45">
        <v>9.2700324752316146</v>
      </c>
      <c r="BE2450" s="45">
        <v>9.2700324752316146</v>
      </c>
      <c r="BF2450" s="45">
        <v>9.2700324752316146</v>
      </c>
    </row>
    <row r="2451" spans="1:58" ht="13.5" thickBot="1" x14ac:dyDescent="0.25">
      <c r="A2451" s="6" t="s">
        <v>1351</v>
      </c>
      <c r="B2451" s="6" t="s">
        <v>1141</v>
      </c>
      <c r="C2451" s="6" t="s">
        <v>984</v>
      </c>
      <c r="D2451" s="6" t="s">
        <v>1351</v>
      </c>
      <c r="E2451" s="6">
        <v>14.873512938359948</v>
      </c>
      <c r="F2451" s="6" t="s">
        <v>314</v>
      </c>
      <c r="G2451" s="21" t="s">
        <v>1305</v>
      </c>
      <c r="H2451" s="21" t="s">
        <v>1159</v>
      </c>
      <c r="I2451" s="21" t="s">
        <v>1160</v>
      </c>
      <c r="J2451" s="21" t="s">
        <v>849</v>
      </c>
      <c r="K2451" s="21" t="s">
        <v>852</v>
      </c>
      <c r="L2451" s="21" t="s">
        <v>996</v>
      </c>
      <c r="M2451" s="3">
        <v>7.6259191995369191</v>
      </c>
      <c r="N2451" s="3">
        <v>14.873512938359948</v>
      </c>
      <c r="O2451" s="21" t="s">
        <v>1511</v>
      </c>
      <c r="P2451" s="21">
        <v>0</v>
      </c>
      <c r="Q2451" s="46">
        <v>1.2906524471289516</v>
      </c>
      <c r="R2451" s="46">
        <v>1.2876902308867222</v>
      </c>
      <c r="S2451" s="46">
        <v>1.2847397877040672</v>
      </c>
      <c r="T2451" s="46">
        <v>1.2818152737099786</v>
      </c>
      <c r="U2451" s="46">
        <v>1.2788991394488181</v>
      </c>
      <c r="V2451" s="46">
        <v>1.1447021670843416</v>
      </c>
      <c r="W2451" s="46">
        <v>0.90626840168999778</v>
      </c>
      <c r="X2451" s="46">
        <v>0.71594779494019745</v>
      </c>
      <c r="Y2451" s="46">
        <v>0.56402975583816017</v>
      </c>
      <c r="Z2451" s="46">
        <v>0.44276203269603265</v>
      </c>
      <c r="AA2451" s="46">
        <v>0.34596051077643275</v>
      </c>
      <c r="AB2451" s="46">
        <v>0.26868661327168863</v>
      </c>
      <c r="AC2451" s="46">
        <v>0.20700637644906217</v>
      </c>
      <c r="AD2451" s="46">
        <v>0.15777237797364616</v>
      </c>
      <c r="AE2451" s="46">
        <v>0.11847347919808082</v>
      </c>
      <c r="AF2451" s="46">
        <v>8.7104818779836557E-2</v>
      </c>
      <c r="AG2451" s="46">
        <v>0</v>
      </c>
      <c r="AH2451" s="46">
        <v>0</v>
      </c>
      <c r="AI2451" s="46">
        <v>0</v>
      </c>
      <c r="AJ2451" s="46">
        <v>0</v>
      </c>
      <c r="AK2451" s="46">
        <v>10.896894007290609</v>
      </c>
      <c r="AL2451" s="45">
        <v>10.896894007290609</v>
      </c>
      <c r="AM2451" s="45">
        <v>1.2906524471289516</v>
      </c>
      <c r="AN2451" s="45">
        <v>2.578342678015674</v>
      </c>
      <c r="AO2451" s="45">
        <v>3.8630824657197413</v>
      </c>
      <c r="AP2451" s="45">
        <v>5.1448977394297195</v>
      </c>
      <c r="AQ2451" s="45">
        <v>6.4237968788785373</v>
      </c>
      <c r="AR2451" s="45">
        <v>7.5684990459628789</v>
      </c>
      <c r="AS2451" s="45">
        <v>8.4747674476528765</v>
      </c>
      <c r="AT2451" s="45">
        <v>9.1907152425930736</v>
      </c>
      <c r="AU2451" s="45">
        <v>9.7547449984312333</v>
      </c>
      <c r="AV2451" s="45">
        <v>10.197507031127266</v>
      </c>
      <c r="AW2451" s="45">
        <v>10.543467541903699</v>
      </c>
      <c r="AX2451" s="45">
        <v>10.812154155175387</v>
      </c>
      <c r="AY2451" s="45">
        <v>10.896894007290609</v>
      </c>
      <c r="AZ2451" s="45">
        <v>10.896894007290609</v>
      </c>
      <c r="BA2451" s="45">
        <v>10.896894007290609</v>
      </c>
      <c r="BB2451" s="45">
        <v>10.896894007290609</v>
      </c>
      <c r="BC2451" s="45">
        <v>10.896894007290609</v>
      </c>
      <c r="BD2451" s="45">
        <v>10.896894007290609</v>
      </c>
      <c r="BE2451" s="45">
        <v>10.896894007290609</v>
      </c>
      <c r="BF2451" s="45">
        <v>10.896894007290609</v>
      </c>
    </row>
    <row r="2452" spans="1:58" ht="13.5" thickBot="1" x14ac:dyDescent="0.25">
      <c r="A2452" s="6" t="s">
        <v>1138</v>
      </c>
      <c r="B2452" s="6" t="s">
        <v>1352</v>
      </c>
      <c r="C2452" s="6" t="s">
        <v>984</v>
      </c>
      <c r="D2452" s="6" t="s">
        <v>1138</v>
      </c>
      <c r="E2452" s="6">
        <v>39.141537982111032</v>
      </c>
      <c r="F2452" s="6" t="s">
        <v>314</v>
      </c>
      <c r="G2452" s="21" t="s">
        <v>1305</v>
      </c>
      <c r="H2452" s="21" t="s">
        <v>1159</v>
      </c>
      <c r="I2452" s="21" t="s">
        <v>1160</v>
      </c>
      <c r="J2452" s="21" t="s">
        <v>849</v>
      </c>
      <c r="K2452" s="21" t="s">
        <v>852</v>
      </c>
      <c r="L2452" s="21" t="s">
        <v>997</v>
      </c>
      <c r="M2452" s="3">
        <v>24.977650597496176</v>
      </c>
      <c r="N2452" s="3">
        <v>39.141537982111032</v>
      </c>
      <c r="O2452" s="21" t="s">
        <v>1511</v>
      </c>
      <c r="P2452" s="21">
        <v>0</v>
      </c>
      <c r="Q2452" s="46">
        <v>3.5729550463589304</v>
      </c>
      <c r="R2452" s="46">
        <v>3.564754647022438</v>
      </c>
      <c r="S2452" s="46">
        <v>3.556586839428757</v>
      </c>
      <c r="T2452" s="46">
        <v>3.5484908124490935</v>
      </c>
      <c r="U2452" s="46">
        <v>3.5404179833559848</v>
      </c>
      <c r="V2452" s="46">
        <v>3.1689161505563446</v>
      </c>
      <c r="W2452" s="46">
        <v>2.508852221507778</v>
      </c>
      <c r="X2452" s="46">
        <v>1.9819815106316911</v>
      </c>
      <c r="Y2452" s="46">
        <v>1.5614218737983792</v>
      </c>
      <c r="Z2452" s="46">
        <v>1.2257125011280219</v>
      </c>
      <c r="AA2452" s="46">
        <v>0.95773370714111994</v>
      </c>
      <c r="AB2452" s="46">
        <v>0.74381386942216454</v>
      </c>
      <c r="AC2452" s="46">
        <v>0.57306246852701792</v>
      </c>
      <c r="AD2452" s="46">
        <v>0.43676639308356413</v>
      </c>
      <c r="AE2452" s="46">
        <v>0.32797397649701276</v>
      </c>
      <c r="AF2452" s="46">
        <v>0.24113509606238911</v>
      </c>
      <c r="AG2452" s="46">
        <v>0</v>
      </c>
      <c r="AH2452" s="46">
        <v>0</v>
      </c>
      <c r="AI2452" s="46">
        <v>0</v>
      </c>
      <c r="AJ2452" s="46">
        <v>0</v>
      </c>
      <c r="AK2452" s="46">
        <v>30.166225244910883</v>
      </c>
      <c r="AL2452" s="45">
        <v>30.166225244910883</v>
      </c>
      <c r="AM2452" s="45">
        <v>3.5729550463589304</v>
      </c>
      <c r="AN2452" s="45">
        <v>7.1377096933813684</v>
      </c>
      <c r="AO2452" s="45">
        <v>10.694296532810124</v>
      </c>
      <c r="AP2452" s="45">
        <v>14.242787345259218</v>
      </c>
      <c r="AQ2452" s="45">
        <v>17.783205328615203</v>
      </c>
      <c r="AR2452" s="45">
        <v>20.952121479171549</v>
      </c>
      <c r="AS2452" s="45">
        <v>23.460973700679325</v>
      </c>
      <c r="AT2452" s="45">
        <v>25.442955211311016</v>
      </c>
      <c r="AU2452" s="45">
        <v>27.004377085109397</v>
      </c>
      <c r="AV2452" s="45">
        <v>28.230089586237419</v>
      </c>
      <c r="AW2452" s="45">
        <v>29.187823293378539</v>
      </c>
      <c r="AX2452" s="45">
        <v>29.931637162800705</v>
      </c>
      <c r="AY2452" s="45">
        <v>30.166225244910883</v>
      </c>
      <c r="AZ2452" s="45">
        <v>30.166225244910883</v>
      </c>
      <c r="BA2452" s="45">
        <v>30.166225244910883</v>
      </c>
      <c r="BB2452" s="45">
        <v>30.166225244910883</v>
      </c>
      <c r="BC2452" s="45">
        <v>30.166225244910883</v>
      </c>
      <c r="BD2452" s="45">
        <v>30.166225244910883</v>
      </c>
      <c r="BE2452" s="45">
        <v>30.166225244910883</v>
      </c>
      <c r="BF2452" s="45">
        <v>30.166225244910883</v>
      </c>
    </row>
    <row r="2453" spans="1:58" ht="13.5" thickBot="1" x14ac:dyDescent="0.25">
      <c r="A2453" s="6" t="s">
        <v>1350</v>
      </c>
      <c r="B2453" s="6" t="s">
        <v>1350</v>
      </c>
      <c r="C2453" s="6" t="s">
        <v>984</v>
      </c>
      <c r="D2453" s="6" t="s">
        <v>1350</v>
      </c>
      <c r="E2453" s="6">
        <v>4.6412170658604923</v>
      </c>
      <c r="F2453" s="6" t="s">
        <v>314</v>
      </c>
      <c r="G2453" s="21" t="s">
        <v>1305</v>
      </c>
      <c r="H2453" s="21" t="s">
        <v>1159</v>
      </c>
      <c r="I2453" s="21" t="s">
        <v>1160</v>
      </c>
      <c r="J2453" s="21" t="s">
        <v>849</v>
      </c>
      <c r="K2453" s="21" t="s">
        <v>852</v>
      </c>
      <c r="L2453" s="21" t="s">
        <v>998</v>
      </c>
      <c r="M2453" s="3">
        <v>0.30978823115490528</v>
      </c>
      <c r="N2453" s="3">
        <v>4.6412170658604923</v>
      </c>
      <c r="O2453" s="21" t="s">
        <v>1511</v>
      </c>
      <c r="P2453" s="21">
        <v>0</v>
      </c>
      <c r="Q2453" s="46">
        <v>1.9988641411337058E-3</v>
      </c>
      <c r="R2453" s="46">
        <v>1.9942764863874209E-3</v>
      </c>
      <c r="S2453" s="46">
        <v>1.989707064858503E-3</v>
      </c>
      <c r="T2453" s="46">
        <v>1.9851778004806057E-3</v>
      </c>
      <c r="U2453" s="46">
        <v>1.9806615139943938E-3</v>
      </c>
      <c r="V2453" s="46">
        <v>1.7728274712164446E-3</v>
      </c>
      <c r="W2453" s="46">
        <v>1.4035594279547378E-3</v>
      </c>
      <c r="X2453" s="46">
        <v>1.1088053777863615E-3</v>
      </c>
      <c r="Y2453" s="46">
        <v>8.7352629748251335E-4</v>
      </c>
      <c r="Z2453" s="46">
        <v>6.8571609047834168E-4</v>
      </c>
      <c r="AA2453" s="46">
        <v>5.3579727120001402E-4</v>
      </c>
      <c r="AB2453" s="46">
        <v>4.1612134828872244E-4</v>
      </c>
      <c r="AC2453" s="46">
        <v>3.2059569854804917E-4</v>
      </c>
      <c r="AD2453" s="46">
        <v>2.4434583415112516E-4</v>
      </c>
      <c r="AE2453" s="46">
        <v>1.8348269495105477E-4</v>
      </c>
      <c r="AF2453" s="46">
        <v>1.3490130450399205E-4</v>
      </c>
      <c r="AG2453" s="46">
        <v>0</v>
      </c>
      <c r="AH2453" s="46">
        <v>0</v>
      </c>
      <c r="AI2453" s="46">
        <v>0</v>
      </c>
      <c r="AJ2453" s="46">
        <v>0</v>
      </c>
      <c r="AK2453" s="46">
        <v>1.6876278915645027E-2</v>
      </c>
      <c r="AL2453" s="45">
        <v>1.6876278915645027E-2</v>
      </c>
      <c r="AM2453" s="45">
        <v>1.9988641411337058E-3</v>
      </c>
      <c r="AN2453" s="45">
        <v>3.9931406275211263E-3</v>
      </c>
      <c r="AO2453" s="45">
        <v>5.9828476923796288E-3</v>
      </c>
      <c r="AP2453" s="45">
        <v>7.9680254928602354E-3</v>
      </c>
      <c r="AQ2453" s="45">
        <v>9.9486870068546292E-3</v>
      </c>
      <c r="AR2453" s="45">
        <v>1.1721514478071075E-2</v>
      </c>
      <c r="AS2453" s="45">
        <v>1.3125073906025813E-2</v>
      </c>
      <c r="AT2453" s="45">
        <v>1.4233879283812175E-2</v>
      </c>
      <c r="AU2453" s="45">
        <v>1.5107405581294689E-2</v>
      </c>
      <c r="AV2453" s="45">
        <v>1.579312167177303E-2</v>
      </c>
      <c r="AW2453" s="45">
        <v>1.6328918942973045E-2</v>
      </c>
      <c r="AX2453" s="45">
        <v>1.6745040291261767E-2</v>
      </c>
      <c r="AY2453" s="45">
        <v>1.6876278915645027E-2</v>
      </c>
      <c r="AZ2453" s="45">
        <v>1.6876278915645027E-2</v>
      </c>
      <c r="BA2453" s="45">
        <v>1.6876278915645027E-2</v>
      </c>
      <c r="BB2453" s="45">
        <v>1.6876278915645027E-2</v>
      </c>
      <c r="BC2453" s="45">
        <v>1.6876278915645027E-2</v>
      </c>
      <c r="BD2453" s="45">
        <v>1.6876278915645027E-2</v>
      </c>
      <c r="BE2453" s="45">
        <v>1.6876278915645027E-2</v>
      </c>
      <c r="BF2453" s="45">
        <v>1.6876278915645027E-2</v>
      </c>
    </row>
    <row r="2454" spans="1:58" ht="13.5" thickBot="1" x14ac:dyDescent="0.25">
      <c r="A2454" s="6" t="s">
        <v>1137</v>
      </c>
      <c r="B2454" s="6" t="s">
        <v>1141</v>
      </c>
      <c r="C2454" s="6" t="s">
        <v>984</v>
      </c>
      <c r="D2454" s="6" t="s">
        <v>1137</v>
      </c>
      <c r="E2454" s="6">
        <v>18.112878478299113</v>
      </c>
      <c r="F2454" s="6" t="s">
        <v>314</v>
      </c>
      <c r="G2454" s="21" t="s">
        <v>1305</v>
      </c>
      <c r="H2454" s="21" t="s">
        <v>1159</v>
      </c>
      <c r="I2454" s="21" t="s">
        <v>1160</v>
      </c>
      <c r="J2454" s="21" t="s">
        <v>849</v>
      </c>
      <c r="K2454" s="21" t="s">
        <v>852</v>
      </c>
      <c r="L2454" s="21" t="s">
        <v>999</v>
      </c>
      <c r="M2454" s="3">
        <v>9.9420780401304665</v>
      </c>
      <c r="N2454" s="3">
        <v>18.112878478299113</v>
      </c>
      <c r="O2454" s="21" t="s">
        <v>1511</v>
      </c>
      <c r="P2454" s="21">
        <v>0</v>
      </c>
      <c r="Q2454" s="46">
        <v>2.0152333668905489E-4</v>
      </c>
      <c r="R2454" s="46">
        <v>2.0106081426293123E-4</v>
      </c>
      <c r="S2454" s="46">
        <v>2.0060013009020702E-4</v>
      </c>
      <c r="T2454" s="46">
        <v>2.0014349451833512E-4</v>
      </c>
      <c r="U2454" s="46">
        <v>1.9968816736356965E-4</v>
      </c>
      <c r="V2454" s="46">
        <v>1.7873456230543258E-4</v>
      </c>
      <c r="W2454" s="46">
        <v>1.4150535463725643E-4</v>
      </c>
      <c r="X2454" s="46">
        <v>1.1178856775305411E-4</v>
      </c>
      <c r="Y2454" s="46">
        <v>8.806798347709056E-5</v>
      </c>
      <c r="Z2454" s="46">
        <v>6.9133160043679918E-5</v>
      </c>
      <c r="AA2454" s="46">
        <v>5.4018505639846118E-5</v>
      </c>
      <c r="AB2454" s="46">
        <v>4.1952907578365693E-5</v>
      </c>
      <c r="AC2454" s="46">
        <v>3.2322114129736437E-5</v>
      </c>
      <c r="AD2454" s="46">
        <v>2.4634684664599905E-5</v>
      </c>
      <c r="AE2454" s="46">
        <v>1.849852831431789E-5</v>
      </c>
      <c r="AF2454" s="46">
        <v>1.3600604687385918E-5</v>
      </c>
      <c r="AG2454" s="46">
        <v>0</v>
      </c>
      <c r="AH2454" s="46">
        <v>0</v>
      </c>
      <c r="AI2454" s="46">
        <v>0</v>
      </c>
      <c r="AJ2454" s="46">
        <v>0</v>
      </c>
      <c r="AK2454" s="46">
        <v>1.7014483215687629E-3</v>
      </c>
      <c r="AL2454" s="45">
        <v>1.7014483215687629E-3</v>
      </c>
      <c r="AM2454" s="45">
        <v>2.0152333668905489E-4</v>
      </c>
      <c r="AN2454" s="45">
        <v>4.0258415095198615E-4</v>
      </c>
      <c r="AO2454" s="45">
        <v>6.031842810421932E-4</v>
      </c>
      <c r="AP2454" s="45">
        <v>8.0332777556052829E-4</v>
      </c>
      <c r="AQ2454" s="45">
        <v>1.0030159429240979E-3</v>
      </c>
      <c r="AR2454" s="45">
        <v>1.1817505052295304E-3</v>
      </c>
      <c r="AS2454" s="45">
        <v>1.3232558598667869E-3</v>
      </c>
      <c r="AT2454" s="45">
        <v>1.4350444276198409E-3</v>
      </c>
      <c r="AU2454" s="45">
        <v>1.5231124110969315E-3</v>
      </c>
      <c r="AV2454" s="45">
        <v>1.5922455711406115E-3</v>
      </c>
      <c r="AW2454" s="45">
        <v>1.6462640767804576E-3</v>
      </c>
      <c r="AX2454" s="45">
        <v>1.6882169843588232E-3</v>
      </c>
      <c r="AY2454" s="45">
        <v>1.7014483215687629E-3</v>
      </c>
      <c r="AZ2454" s="45">
        <v>1.7014483215687629E-3</v>
      </c>
      <c r="BA2454" s="45">
        <v>1.7014483215687629E-3</v>
      </c>
      <c r="BB2454" s="45">
        <v>1.7014483215687629E-3</v>
      </c>
      <c r="BC2454" s="45">
        <v>1.7014483215687629E-3</v>
      </c>
      <c r="BD2454" s="45">
        <v>1.7014483215687629E-3</v>
      </c>
      <c r="BE2454" s="45">
        <v>1.7014483215687629E-3</v>
      </c>
      <c r="BF2454" s="45">
        <v>1.7014483215687629E-3</v>
      </c>
    </row>
    <row r="2455" spans="1:58" ht="13.5" thickBot="1" x14ac:dyDescent="0.25">
      <c r="A2455" s="6" t="s">
        <v>1351</v>
      </c>
      <c r="B2455" s="6" t="s">
        <v>1141</v>
      </c>
      <c r="C2455" s="6" t="s">
        <v>984</v>
      </c>
      <c r="D2455" s="6" t="s">
        <v>1351</v>
      </c>
      <c r="E2455" s="6">
        <v>12.36530440639774</v>
      </c>
      <c r="F2455" s="6" t="s">
        <v>314</v>
      </c>
      <c r="G2455" s="21" t="s">
        <v>1305</v>
      </c>
      <c r="H2455" s="21" t="s">
        <v>1159</v>
      </c>
      <c r="I2455" s="21" t="s">
        <v>1160</v>
      </c>
      <c r="J2455" s="21" t="s">
        <v>849</v>
      </c>
      <c r="K2455" s="21" t="s">
        <v>852</v>
      </c>
      <c r="L2455" s="21" t="s">
        <v>1000</v>
      </c>
      <c r="M2455" s="3">
        <v>5.8325404364024802</v>
      </c>
      <c r="N2455" s="3">
        <v>12.36530440639774</v>
      </c>
      <c r="O2455" s="21" t="s">
        <v>1511</v>
      </c>
      <c r="P2455" s="21">
        <v>0</v>
      </c>
      <c r="Q2455" s="46">
        <v>2.9865803596386565E-3</v>
      </c>
      <c r="R2455" s="46">
        <v>2.9797257669326774E-3</v>
      </c>
      <c r="S2455" s="46">
        <v>2.9728984171832162E-3</v>
      </c>
      <c r="T2455" s="46">
        <v>2.9661310677889918E-3</v>
      </c>
      <c r="U2455" s="46">
        <v>2.9593831091655636E-3</v>
      </c>
      <c r="V2455" s="46">
        <v>2.6488502132815694E-3</v>
      </c>
      <c r="W2455" s="46">
        <v>2.097112522483784E-3</v>
      </c>
      <c r="X2455" s="46">
        <v>1.6567090758255571E-3</v>
      </c>
      <c r="Y2455" s="46">
        <v>1.3051694860109254E-3</v>
      </c>
      <c r="Z2455" s="46">
        <v>1.0245549789838519E-3</v>
      </c>
      <c r="AA2455" s="46">
        <v>8.0055546246697606E-4</v>
      </c>
      <c r="AB2455" s="46">
        <v>6.2174302917885227E-4</v>
      </c>
      <c r="AC2455" s="46">
        <v>4.7901445474187034E-4</v>
      </c>
      <c r="AD2455" s="46">
        <v>3.6508657803094806E-4</v>
      </c>
      <c r="AE2455" s="46">
        <v>2.7414860359823513E-4</v>
      </c>
      <c r="AF2455" s="46">
        <v>2.015612658360789E-4</v>
      </c>
      <c r="AG2455" s="46">
        <v>0</v>
      </c>
      <c r="AH2455" s="46">
        <v>0</v>
      </c>
      <c r="AI2455" s="46">
        <v>0</v>
      </c>
      <c r="AJ2455" s="46">
        <v>0</v>
      </c>
      <c r="AK2455" s="46">
        <v>2.5215502202497082E-2</v>
      </c>
      <c r="AL2455" s="45">
        <v>2.5215502202497082E-2</v>
      </c>
      <c r="AM2455" s="45">
        <v>2.9865803596386565E-3</v>
      </c>
      <c r="AN2455" s="45">
        <v>5.9663061265713344E-3</v>
      </c>
      <c r="AO2455" s="45">
        <v>8.939204543754551E-3</v>
      </c>
      <c r="AP2455" s="45">
        <v>1.1905335611543543E-2</v>
      </c>
      <c r="AQ2455" s="45">
        <v>1.4864718720709106E-2</v>
      </c>
      <c r="AR2455" s="45">
        <v>1.7513568933990677E-2</v>
      </c>
      <c r="AS2455" s="45">
        <v>1.961068145647446E-2</v>
      </c>
      <c r="AT2455" s="45">
        <v>2.1267390532300017E-2</v>
      </c>
      <c r="AU2455" s="45">
        <v>2.2572560018310941E-2</v>
      </c>
      <c r="AV2455" s="45">
        <v>2.3597114997294794E-2</v>
      </c>
      <c r="AW2455" s="45">
        <v>2.439767045976177E-2</v>
      </c>
      <c r="AX2455" s="45">
        <v>2.5019413488940621E-2</v>
      </c>
      <c r="AY2455" s="45">
        <v>2.5215502202497082E-2</v>
      </c>
      <c r="AZ2455" s="45">
        <v>2.5215502202497082E-2</v>
      </c>
      <c r="BA2455" s="45">
        <v>2.5215502202497082E-2</v>
      </c>
      <c r="BB2455" s="45">
        <v>2.5215502202497082E-2</v>
      </c>
      <c r="BC2455" s="45">
        <v>2.5215502202497082E-2</v>
      </c>
      <c r="BD2455" s="45">
        <v>2.5215502202497082E-2</v>
      </c>
      <c r="BE2455" s="45">
        <v>2.5215502202497082E-2</v>
      </c>
      <c r="BF2455" s="45">
        <v>2.5215502202497082E-2</v>
      </c>
    </row>
    <row r="2456" spans="1:58" ht="13.5" thickBot="1" x14ac:dyDescent="0.25">
      <c r="A2456" s="6" t="s">
        <v>1137</v>
      </c>
      <c r="B2456" s="6" t="s">
        <v>1141</v>
      </c>
      <c r="C2456" s="6" t="s">
        <v>984</v>
      </c>
      <c r="D2456" s="6" t="s">
        <v>1137</v>
      </c>
      <c r="E2456" s="6">
        <v>15.777769192929382</v>
      </c>
      <c r="F2456" s="6" t="s">
        <v>314</v>
      </c>
      <c r="G2456" s="21" t="s">
        <v>1305</v>
      </c>
      <c r="H2456" s="21" t="s">
        <v>1159</v>
      </c>
      <c r="I2456" s="21" t="s">
        <v>1160</v>
      </c>
      <c r="J2456" s="21" t="s">
        <v>849</v>
      </c>
      <c r="K2456" s="21" t="s">
        <v>852</v>
      </c>
      <c r="L2456" s="21" t="s">
        <v>1001</v>
      </c>
      <c r="M2456" s="3">
        <v>8.2724659051681559</v>
      </c>
      <c r="N2456" s="3">
        <v>15.777769192929382</v>
      </c>
      <c r="O2456" s="21" t="s">
        <v>1511</v>
      </c>
      <c r="P2456" s="21">
        <v>0</v>
      </c>
      <c r="Q2456" s="46">
        <v>3.5946435837452449E-4</v>
      </c>
      <c r="R2456" s="46">
        <v>3.586393406377603E-4</v>
      </c>
      <c r="S2456" s="46">
        <v>3.5781760185910402E-4</v>
      </c>
      <c r="T2456" s="46">
        <v>3.5700308471408882E-4</v>
      </c>
      <c r="U2456" s="46">
        <v>3.5619090143930107E-4</v>
      </c>
      <c r="V2456" s="46">
        <v>3.1881520926585206E-4</v>
      </c>
      <c r="W2456" s="46">
        <v>2.5240814461962788E-4</v>
      </c>
      <c r="X2456" s="46">
        <v>1.9940125268450427E-4</v>
      </c>
      <c r="Y2456" s="46">
        <v>1.5709000105916743E-4</v>
      </c>
      <c r="Z2456" s="46">
        <v>1.2331528162343308E-4</v>
      </c>
      <c r="AA2456" s="46">
        <v>9.6354733844740555E-5</v>
      </c>
      <c r="AB2456" s="46">
        <v>7.4832896538785869E-5</v>
      </c>
      <c r="AC2456" s="46">
        <v>5.7654107002411964E-5</v>
      </c>
      <c r="AD2456" s="46">
        <v>4.3941765069038231E-5</v>
      </c>
      <c r="AE2456" s="46">
        <v>3.2996484281318498E-5</v>
      </c>
      <c r="AF2456" s="46">
        <v>2.4259883335497873E-5</v>
      </c>
      <c r="AG2456" s="46">
        <v>0</v>
      </c>
      <c r="AH2456" s="46">
        <v>0</v>
      </c>
      <c r="AI2456" s="46">
        <v>0</v>
      </c>
      <c r="AJ2456" s="46">
        <v>0</v>
      </c>
      <c r="AK2456" s="46">
        <v>3.0349340144353847E-3</v>
      </c>
      <c r="AL2456" s="45">
        <v>3.0349340144353847E-3</v>
      </c>
      <c r="AM2456" s="45">
        <v>3.5946435837452449E-4</v>
      </c>
      <c r="AN2456" s="45">
        <v>7.1810369901228479E-4</v>
      </c>
      <c r="AO2456" s="45">
        <v>1.0759213008713889E-3</v>
      </c>
      <c r="AP2456" s="45">
        <v>1.4329243855854777E-3</v>
      </c>
      <c r="AQ2456" s="45">
        <v>1.7891152870247789E-3</v>
      </c>
      <c r="AR2456" s="45">
        <v>2.107930496290631E-3</v>
      </c>
      <c r="AS2456" s="45">
        <v>2.3603386409102589E-3</v>
      </c>
      <c r="AT2456" s="45">
        <v>2.5597398935947634E-3</v>
      </c>
      <c r="AU2456" s="45">
        <v>2.7168298946539308E-3</v>
      </c>
      <c r="AV2456" s="45">
        <v>2.8401451762773639E-3</v>
      </c>
      <c r="AW2456" s="45">
        <v>2.9364999101221044E-3</v>
      </c>
      <c r="AX2456" s="45">
        <v>3.0113328066608902E-3</v>
      </c>
      <c r="AY2456" s="45">
        <v>3.0349340144353847E-3</v>
      </c>
      <c r="AZ2456" s="45">
        <v>3.0349340144353847E-3</v>
      </c>
      <c r="BA2456" s="45">
        <v>3.0349340144353847E-3</v>
      </c>
      <c r="BB2456" s="45">
        <v>3.0349340144353847E-3</v>
      </c>
      <c r="BC2456" s="45">
        <v>3.0349340144353847E-3</v>
      </c>
      <c r="BD2456" s="45">
        <v>3.0349340144353847E-3</v>
      </c>
      <c r="BE2456" s="45">
        <v>3.0349340144353847E-3</v>
      </c>
      <c r="BF2456" s="45">
        <v>3.0349340144353847E-3</v>
      </c>
    </row>
    <row r="2457" spans="1:58" ht="13.5" thickBot="1" x14ac:dyDescent="0.25">
      <c r="A2457" s="6" t="s">
        <v>1137</v>
      </c>
      <c r="B2457" s="6" t="s">
        <v>1141</v>
      </c>
      <c r="C2457" s="6" t="s">
        <v>984</v>
      </c>
      <c r="D2457" s="6" t="s">
        <v>1137</v>
      </c>
      <c r="E2457" s="6">
        <v>15.543214335739645</v>
      </c>
      <c r="F2457" s="6" t="s">
        <v>314</v>
      </c>
      <c r="G2457" s="21" t="s">
        <v>1305</v>
      </c>
      <c r="H2457" s="21" t="s">
        <v>1159</v>
      </c>
      <c r="I2457" s="21" t="s">
        <v>1160</v>
      </c>
      <c r="J2457" s="21" t="s">
        <v>849</v>
      </c>
      <c r="K2457" s="21" t="s">
        <v>852</v>
      </c>
      <c r="L2457" s="21" t="s">
        <v>1002</v>
      </c>
      <c r="M2457" s="3">
        <v>8.1047582786634997</v>
      </c>
      <c r="N2457" s="3">
        <v>15.543214335739645</v>
      </c>
      <c r="O2457" s="21" t="s">
        <v>1511</v>
      </c>
      <c r="P2457" s="21">
        <v>0</v>
      </c>
      <c r="Q2457" s="46">
        <v>9.184872732697895E-5</v>
      </c>
      <c r="R2457" s="46">
        <v>9.1637922479770648E-5</v>
      </c>
      <c r="S2457" s="46">
        <v>9.142795545729281E-5</v>
      </c>
      <c r="T2457" s="46">
        <v>9.1219833674387941E-5</v>
      </c>
      <c r="U2457" s="46">
        <v>9.1012308231579531E-5</v>
      </c>
      <c r="V2457" s="46">
        <v>8.146223830359108E-5</v>
      </c>
      <c r="W2457" s="46">
        <v>6.4494201748152753E-5</v>
      </c>
      <c r="X2457" s="46">
        <v>5.0950117472828826E-5</v>
      </c>
      <c r="Y2457" s="46">
        <v>4.0138935438058903E-5</v>
      </c>
      <c r="Z2457" s="46">
        <v>3.1508969980493689E-5</v>
      </c>
      <c r="AA2457" s="46">
        <v>2.4620131229668013E-5</v>
      </c>
      <c r="AB2457" s="46">
        <v>1.9120967487179075E-5</v>
      </c>
      <c r="AC2457" s="46">
        <v>1.4731519912824542E-5</v>
      </c>
      <c r="AD2457" s="46">
        <v>1.1227803547319073E-5</v>
      </c>
      <c r="AE2457" s="46">
        <v>8.4311142868470736E-6</v>
      </c>
      <c r="AF2457" s="46">
        <v>6.1987770346479541E-6</v>
      </c>
      <c r="AG2457" s="46">
        <v>0</v>
      </c>
      <c r="AH2457" s="46">
        <v>0</v>
      </c>
      <c r="AI2457" s="46">
        <v>0</v>
      </c>
      <c r="AJ2457" s="46">
        <v>0</v>
      </c>
      <c r="AK2457" s="46">
        <v>7.7547278402721558E-4</v>
      </c>
      <c r="AL2457" s="45">
        <v>7.7547278402721558E-4</v>
      </c>
      <c r="AM2457" s="45">
        <v>9.184872732697895E-5</v>
      </c>
      <c r="AN2457" s="45">
        <v>1.834866498067496E-4</v>
      </c>
      <c r="AO2457" s="45">
        <v>2.7491460526404241E-4</v>
      </c>
      <c r="AP2457" s="45">
        <v>3.6613443893843036E-4</v>
      </c>
      <c r="AQ2457" s="45">
        <v>4.5714674717000991E-4</v>
      </c>
      <c r="AR2457" s="45">
        <v>5.3860898547360104E-4</v>
      </c>
      <c r="AS2457" s="45">
        <v>6.0310318722175374E-4</v>
      </c>
      <c r="AT2457" s="45">
        <v>6.5405330469458253E-4</v>
      </c>
      <c r="AU2457" s="45">
        <v>6.9419224013264147E-4</v>
      </c>
      <c r="AV2457" s="45">
        <v>7.2570121011313515E-4</v>
      </c>
      <c r="AW2457" s="45">
        <v>7.5032134134280317E-4</v>
      </c>
      <c r="AX2457" s="45">
        <v>7.6944230882998227E-4</v>
      </c>
      <c r="AY2457" s="45">
        <v>7.7547278402721558E-4</v>
      </c>
      <c r="AZ2457" s="45">
        <v>7.7547278402721558E-4</v>
      </c>
      <c r="BA2457" s="45">
        <v>7.7547278402721558E-4</v>
      </c>
      <c r="BB2457" s="45">
        <v>7.7547278402721558E-4</v>
      </c>
      <c r="BC2457" s="45">
        <v>7.7547278402721558E-4</v>
      </c>
      <c r="BD2457" s="45">
        <v>7.7547278402721558E-4</v>
      </c>
      <c r="BE2457" s="45">
        <v>7.7547278402721558E-4</v>
      </c>
      <c r="BF2457" s="45">
        <v>7.7547278402721558E-4</v>
      </c>
    </row>
    <row r="2458" spans="1:58" ht="13.5" thickBot="1" x14ac:dyDescent="0.25">
      <c r="A2458" s="6" t="s">
        <v>1137</v>
      </c>
      <c r="B2458" s="6" t="s">
        <v>1141</v>
      </c>
      <c r="C2458" s="6" t="s">
        <v>984</v>
      </c>
      <c r="D2458" s="6" t="s">
        <v>1137</v>
      </c>
      <c r="E2458" s="6">
        <v>17.57188888449209</v>
      </c>
      <c r="F2458" s="6" t="s">
        <v>314</v>
      </c>
      <c r="G2458" s="21" t="s">
        <v>1305</v>
      </c>
      <c r="H2458" s="21" t="s">
        <v>1159</v>
      </c>
      <c r="I2458" s="21" t="s">
        <v>1160</v>
      </c>
      <c r="J2458" s="21" t="s">
        <v>849</v>
      </c>
      <c r="K2458" s="21" t="s">
        <v>852</v>
      </c>
      <c r="L2458" s="21" t="s">
        <v>1003</v>
      </c>
      <c r="M2458" s="3">
        <v>9.5552683964158582</v>
      </c>
      <c r="N2458" s="3">
        <v>17.57188888449209</v>
      </c>
      <c r="O2458" s="21" t="s">
        <v>1511</v>
      </c>
      <c r="P2458" s="21">
        <v>0</v>
      </c>
      <c r="Q2458" s="46">
        <v>5.7666285626130148E-4</v>
      </c>
      <c r="R2458" s="46">
        <v>5.7533933955244065E-4</v>
      </c>
      <c r="S2458" s="46">
        <v>5.7402108304060323E-4</v>
      </c>
      <c r="T2458" s="46">
        <v>5.7271441167701604E-4</v>
      </c>
      <c r="U2458" s="46">
        <v>5.7141148437383441E-4</v>
      </c>
      <c r="V2458" s="46">
        <v>5.1145234544571828E-4</v>
      </c>
      <c r="W2458" s="46">
        <v>4.0492026046242313E-4</v>
      </c>
      <c r="X2458" s="46">
        <v>3.1988511026543259E-4</v>
      </c>
      <c r="Y2458" s="46">
        <v>2.5200820774138374E-4</v>
      </c>
      <c r="Z2458" s="46">
        <v>1.9782585078308395E-4</v>
      </c>
      <c r="AA2458" s="46">
        <v>1.5457498007441801E-4</v>
      </c>
      <c r="AB2458" s="46">
        <v>1.2004904201211905E-4</v>
      </c>
      <c r="AC2458" s="46">
        <v>9.249034360331681E-5</v>
      </c>
      <c r="AD2458" s="46">
        <v>7.0492618151236743E-5</v>
      </c>
      <c r="AE2458" s="46">
        <v>5.2933890186746205E-5</v>
      </c>
      <c r="AF2458" s="46">
        <v>3.8918388682747414E-5</v>
      </c>
      <c r="AG2458" s="46">
        <v>0</v>
      </c>
      <c r="AH2458" s="46">
        <v>0</v>
      </c>
      <c r="AI2458" s="46">
        <v>0</v>
      </c>
      <c r="AJ2458" s="46">
        <v>0</v>
      </c>
      <c r="AK2458" s="46">
        <v>4.8687266944708596E-3</v>
      </c>
      <c r="AL2458" s="45">
        <v>4.8687266944708596E-3</v>
      </c>
      <c r="AM2458" s="45">
        <v>5.7666285626130148E-4</v>
      </c>
      <c r="AN2458" s="45">
        <v>1.152002195813742E-3</v>
      </c>
      <c r="AO2458" s="45">
        <v>1.7260232788543451E-3</v>
      </c>
      <c r="AP2458" s="45">
        <v>2.2987376905313612E-3</v>
      </c>
      <c r="AQ2458" s="45">
        <v>2.8701491749051956E-3</v>
      </c>
      <c r="AR2458" s="45">
        <v>3.381601520350914E-3</v>
      </c>
      <c r="AS2458" s="45">
        <v>3.7865217808133369E-3</v>
      </c>
      <c r="AT2458" s="45">
        <v>4.1064068910787697E-3</v>
      </c>
      <c r="AU2458" s="45">
        <v>4.3584150988201535E-3</v>
      </c>
      <c r="AV2458" s="45">
        <v>4.5562409496032377E-3</v>
      </c>
      <c r="AW2458" s="45">
        <v>4.7108159296776553E-3</v>
      </c>
      <c r="AX2458" s="45">
        <v>4.8308649716897745E-3</v>
      </c>
      <c r="AY2458" s="45">
        <v>4.8687266944708596E-3</v>
      </c>
      <c r="AZ2458" s="45">
        <v>4.8687266944708596E-3</v>
      </c>
      <c r="BA2458" s="45">
        <v>4.8687266944708596E-3</v>
      </c>
      <c r="BB2458" s="45">
        <v>4.8687266944708596E-3</v>
      </c>
      <c r="BC2458" s="45">
        <v>4.8687266944708596E-3</v>
      </c>
      <c r="BD2458" s="45">
        <v>4.8687266944708596E-3</v>
      </c>
      <c r="BE2458" s="45">
        <v>4.8687266944708596E-3</v>
      </c>
      <c r="BF2458" s="45">
        <v>4.8687266944708596E-3</v>
      </c>
    </row>
    <row r="2459" spans="1:58" ht="13.5" thickBot="1" x14ac:dyDescent="0.25">
      <c r="A2459" s="6" t="s">
        <v>1357</v>
      </c>
      <c r="B2459" s="6" t="s">
        <v>1355</v>
      </c>
      <c r="C2459" s="6" t="s">
        <v>984</v>
      </c>
      <c r="D2459" s="6" t="s">
        <v>1357</v>
      </c>
      <c r="E2459" s="6">
        <v>78.32680096899773</v>
      </c>
      <c r="F2459" s="6" t="s">
        <v>314</v>
      </c>
      <c r="G2459" s="21" t="s">
        <v>1305</v>
      </c>
      <c r="H2459" s="21" t="s">
        <v>1159</v>
      </c>
      <c r="I2459" s="21" t="s">
        <v>1160</v>
      </c>
      <c r="J2459" s="21" t="s">
        <v>849</v>
      </c>
      <c r="K2459" s="21" t="s">
        <v>852</v>
      </c>
      <c r="L2459" s="21" t="s">
        <v>1004</v>
      </c>
      <c r="M2459" s="3">
        <v>52.995264592909948</v>
      </c>
      <c r="N2459" s="3">
        <v>78.32680096899773</v>
      </c>
      <c r="O2459" s="21" t="s">
        <v>1511</v>
      </c>
      <c r="P2459" s="21">
        <v>0</v>
      </c>
      <c r="Q2459" s="46">
        <v>1.0681908507755204E-4</v>
      </c>
      <c r="R2459" s="46">
        <v>1.0657392130050219E-4</v>
      </c>
      <c r="S2459" s="46">
        <v>1.0632973190463067E-4</v>
      </c>
      <c r="T2459" s="46">
        <v>1.0608768850259789E-4</v>
      </c>
      <c r="U2459" s="46">
        <v>1.0584633863770329E-4</v>
      </c>
      <c r="V2459" s="46">
        <v>9.4739709707476112E-5</v>
      </c>
      <c r="W2459" s="46">
        <v>7.5006065125097826E-5</v>
      </c>
      <c r="X2459" s="46">
        <v>5.9254440332813952E-5</v>
      </c>
      <c r="Y2459" s="46">
        <v>4.6681151544066896E-5</v>
      </c>
      <c r="Z2459" s="46">
        <v>3.6644594247565106E-5</v>
      </c>
      <c r="AA2459" s="46">
        <v>2.8632948642609195E-5</v>
      </c>
      <c r="AB2459" s="46">
        <v>2.2237480172228189E-5</v>
      </c>
      <c r="AC2459" s="46">
        <v>1.7132599706990574E-5</v>
      </c>
      <c r="AD2459" s="46">
        <v>1.3057815140818289E-5</v>
      </c>
      <c r="AE2459" s="46">
        <v>9.8052955170424589E-6</v>
      </c>
      <c r="AF2459" s="46">
        <v>7.2091112278954929E-6</v>
      </c>
      <c r="AG2459" s="46">
        <v>0</v>
      </c>
      <c r="AH2459" s="46">
        <v>0</v>
      </c>
      <c r="AI2459" s="46">
        <v>0</v>
      </c>
      <c r="AJ2459" s="46">
        <v>0</v>
      </c>
      <c r="AK2459" s="46">
        <v>9.0186653319036109E-4</v>
      </c>
      <c r="AL2459" s="45">
        <v>9.0186653319036109E-4</v>
      </c>
      <c r="AM2459" s="45">
        <v>1.0681908507755204E-4</v>
      </c>
      <c r="AN2459" s="45">
        <v>2.1339300637805423E-4</v>
      </c>
      <c r="AO2459" s="45">
        <v>3.1972273828268492E-4</v>
      </c>
      <c r="AP2459" s="45">
        <v>4.2581042678528278E-4</v>
      </c>
      <c r="AQ2459" s="45">
        <v>5.3165676542298609E-4</v>
      </c>
      <c r="AR2459" s="45">
        <v>6.2639647513046219E-4</v>
      </c>
      <c r="AS2459" s="45">
        <v>7.0140254025555997E-4</v>
      </c>
      <c r="AT2459" s="45">
        <v>7.6065698058837392E-4</v>
      </c>
      <c r="AU2459" s="45">
        <v>8.0733813213244084E-4</v>
      </c>
      <c r="AV2459" s="45">
        <v>8.4398272638000591E-4</v>
      </c>
      <c r="AW2459" s="45">
        <v>8.7261567502261515E-4</v>
      </c>
      <c r="AX2459" s="45">
        <v>8.9485315519484334E-4</v>
      </c>
      <c r="AY2459" s="45">
        <v>9.0186653319036109E-4</v>
      </c>
      <c r="AZ2459" s="45">
        <v>9.0186653319036109E-4</v>
      </c>
      <c r="BA2459" s="45">
        <v>9.0186653319036109E-4</v>
      </c>
      <c r="BB2459" s="45">
        <v>9.0186653319036109E-4</v>
      </c>
      <c r="BC2459" s="45">
        <v>9.0186653319036109E-4</v>
      </c>
      <c r="BD2459" s="45">
        <v>9.0186653319036109E-4</v>
      </c>
      <c r="BE2459" s="45">
        <v>9.0186653319036109E-4</v>
      </c>
      <c r="BF2459" s="45">
        <v>9.0186653319036109E-4</v>
      </c>
    </row>
    <row r="2460" spans="1:58" ht="13.5" thickBot="1" x14ac:dyDescent="0.25">
      <c r="A2460" s="6" t="s">
        <v>1144</v>
      </c>
      <c r="B2460" s="6" t="s">
        <v>1354</v>
      </c>
      <c r="C2460" s="6" t="s">
        <v>984</v>
      </c>
      <c r="D2460" s="6" t="s">
        <v>1144</v>
      </c>
      <c r="E2460" s="6">
        <v>66.108160325990696</v>
      </c>
      <c r="F2460" s="6" t="s">
        <v>314</v>
      </c>
      <c r="G2460" s="21" t="s">
        <v>1305</v>
      </c>
      <c r="H2460" s="21" t="s">
        <v>1159</v>
      </c>
      <c r="I2460" s="21" t="s">
        <v>1160</v>
      </c>
      <c r="J2460" s="21" t="s">
        <v>849</v>
      </c>
      <c r="K2460" s="21" t="s">
        <v>852</v>
      </c>
      <c r="L2460" s="21" t="s">
        <v>1005</v>
      </c>
      <c r="M2460" s="3">
        <v>44.258889461294565</v>
      </c>
      <c r="N2460" s="3">
        <v>66.108160325990696</v>
      </c>
      <c r="O2460" s="21" t="s">
        <v>1511</v>
      </c>
      <c r="P2460" s="21">
        <v>0</v>
      </c>
      <c r="Q2460" s="46">
        <v>2.2295986163120832E-5</v>
      </c>
      <c r="R2460" s="46">
        <v>2.2244813957546952E-5</v>
      </c>
      <c r="S2460" s="46">
        <v>2.2193845131259231E-5</v>
      </c>
      <c r="T2460" s="46">
        <v>2.2143324231003626E-5</v>
      </c>
      <c r="U2460" s="46">
        <v>2.2092948090408012E-5</v>
      </c>
      <c r="V2460" s="46">
        <v>1.977469901752485E-5</v>
      </c>
      <c r="W2460" s="46">
        <v>1.5655762160527634E-5</v>
      </c>
      <c r="X2460" s="46">
        <v>1.2367978819559507E-5</v>
      </c>
      <c r="Y2460" s="46">
        <v>9.7435987974379863E-6</v>
      </c>
      <c r="Z2460" s="46">
        <v>7.648702155646777E-6</v>
      </c>
      <c r="AA2460" s="46">
        <v>5.9764584791329885E-6</v>
      </c>
      <c r="AB2460" s="46">
        <v>4.6415539869369933E-6</v>
      </c>
      <c r="AC2460" s="46">
        <v>3.5760295618336508E-6</v>
      </c>
      <c r="AD2460" s="46">
        <v>2.7255135680005617E-6</v>
      </c>
      <c r="AE2460" s="46">
        <v>2.0466261531314315E-6</v>
      </c>
      <c r="AF2460" s="46">
        <v>1.5047333916861563E-6</v>
      </c>
      <c r="AG2460" s="46">
        <v>0</v>
      </c>
      <c r="AH2460" s="46">
        <v>0</v>
      </c>
      <c r="AI2460" s="46">
        <v>0</v>
      </c>
      <c r="AJ2460" s="46">
        <v>0</v>
      </c>
      <c r="AK2460" s="46">
        <v>1.8824354964653905E-4</v>
      </c>
      <c r="AL2460" s="45">
        <v>1.8824354964653905E-4</v>
      </c>
      <c r="AM2460" s="45">
        <v>2.2295986163120832E-5</v>
      </c>
      <c r="AN2460" s="45">
        <v>4.4540800120667784E-5</v>
      </c>
      <c r="AO2460" s="45">
        <v>6.6734645251927019E-5</v>
      </c>
      <c r="AP2460" s="45">
        <v>8.8877969482930645E-5</v>
      </c>
      <c r="AQ2460" s="45">
        <v>1.1097091757333866E-4</v>
      </c>
      <c r="AR2460" s="45">
        <v>1.307456165908635E-4</v>
      </c>
      <c r="AS2460" s="45">
        <v>1.4640137875139114E-4</v>
      </c>
      <c r="AT2460" s="45">
        <v>1.5876935757095064E-4</v>
      </c>
      <c r="AU2460" s="45">
        <v>1.6851295636838862E-4</v>
      </c>
      <c r="AV2460" s="45">
        <v>1.7616165852403539E-4</v>
      </c>
      <c r="AW2460" s="45">
        <v>1.8213811700316837E-4</v>
      </c>
      <c r="AX2460" s="45">
        <v>1.8677967099010536E-4</v>
      </c>
      <c r="AY2460" s="45">
        <v>1.8824354964653905E-4</v>
      </c>
      <c r="AZ2460" s="45">
        <v>1.8824354964653905E-4</v>
      </c>
      <c r="BA2460" s="45">
        <v>1.8824354964653905E-4</v>
      </c>
      <c r="BB2460" s="45">
        <v>1.8824354964653905E-4</v>
      </c>
      <c r="BC2460" s="45">
        <v>1.8824354964653905E-4</v>
      </c>
      <c r="BD2460" s="45">
        <v>1.8824354964653905E-4</v>
      </c>
      <c r="BE2460" s="45">
        <v>1.8824354964653905E-4</v>
      </c>
      <c r="BF2460" s="45">
        <v>1.8824354964653905E-4</v>
      </c>
    </row>
    <row r="2461" spans="1:58" ht="13.5" thickBot="1" x14ac:dyDescent="0.25">
      <c r="A2461" s="6" t="s">
        <v>1144</v>
      </c>
      <c r="B2461" s="6" t="s">
        <v>1354</v>
      </c>
      <c r="C2461" s="6" t="s">
        <v>984</v>
      </c>
      <c r="D2461" s="6" t="s">
        <v>1144</v>
      </c>
      <c r="E2461" s="6">
        <v>65.06539868768462</v>
      </c>
      <c r="F2461" s="6" t="s">
        <v>314</v>
      </c>
      <c r="G2461" s="21" t="s">
        <v>1305</v>
      </c>
      <c r="H2461" s="21" t="s">
        <v>1159</v>
      </c>
      <c r="I2461" s="21" t="s">
        <v>1160</v>
      </c>
      <c r="J2461" s="21" t="s">
        <v>849</v>
      </c>
      <c r="K2461" s="21" t="s">
        <v>852</v>
      </c>
      <c r="L2461" s="21" t="s">
        <v>1006</v>
      </c>
      <c r="M2461" s="3">
        <v>43.513310872704729</v>
      </c>
      <c r="N2461" s="3">
        <v>65.06539868768462</v>
      </c>
      <c r="O2461" s="21" t="s">
        <v>1511</v>
      </c>
      <c r="P2461" s="21">
        <v>0</v>
      </c>
      <c r="Q2461" s="46">
        <v>3.9446766517246237E-4</v>
      </c>
      <c r="R2461" s="46">
        <v>3.9356231026657163E-4</v>
      </c>
      <c r="S2461" s="46">
        <v>3.9266055361157523E-4</v>
      </c>
      <c r="T2461" s="46">
        <v>3.9176672180613563E-4</v>
      </c>
      <c r="U2461" s="46">
        <v>3.9087545113455533E-4</v>
      </c>
      <c r="V2461" s="46">
        <v>3.4986025259711392E-4</v>
      </c>
      <c r="W2461" s="46">
        <v>2.7698671414560524E-4</v>
      </c>
      <c r="X2461" s="46">
        <v>2.1881820755360621E-4</v>
      </c>
      <c r="Y2461" s="46">
        <v>1.7238684307940852E-4</v>
      </c>
      <c r="Z2461" s="46">
        <v>1.3532326665721448E-4</v>
      </c>
      <c r="AA2461" s="46">
        <v>1.0573740067004806E-4</v>
      </c>
      <c r="AB2461" s="46">
        <v>8.2119846621876762E-5</v>
      </c>
      <c r="AC2461" s="46">
        <v>6.3268250236784938E-5</v>
      </c>
      <c r="AD2461" s="46">
        <v>4.8220651273249627E-5</v>
      </c>
      <c r="AE2461" s="46">
        <v>3.6209559613112447E-5</v>
      </c>
      <c r="AF2461" s="46">
        <v>2.6622220851001587E-5</v>
      </c>
      <c r="AG2461" s="46">
        <v>0</v>
      </c>
      <c r="AH2461" s="46">
        <v>0</v>
      </c>
      <c r="AI2461" s="46">
        <v>0</v>
      </c>
      <c r="AJ2461" s="46">
        <v>0</v>
      </c>
      <c r="AK2461" s="46">
        <v>3.3304646392215437E-3</v>
      </c>
      <c r="AL2461" s="45">
        <v>3.3304646392215437E-3</v>
      </c>
      <c r="AM2461" s="45">
        <v>3.9446766517246237E-4</v>
      </c>
      <c r="AN2461" s="45">
        <v>7.88029975439034E-4</v>
      </c>
      <c r="AO2461" s="45">
        <v>1.1806905290506092E-3</v>
      </c>
      <c r="AP2461" s="45">
        <v>1.5724572508567449E-3</v>
      </c>
      <c r="AQ2461" s="45">
        <v>1.9633327019913001E-3</v>
      </c>
      <c r="AR2461" s="45">
        <v>2.3131929545884139E-3</v>
      </c>
      <c r="AS2461" s="45">
        <v>2.5901796687340193E-3</v>
      </c>
      <c r="AT2461" s="45">
        <v>2.8089978762876255E-3</v>
      </c>
      <c r="AU2461" s="45">
        <v>2.9813847193670339E-3</v>
      </c>
      <c r="AV2461" s="45">
        <v>3.1167079860242486E-3</v>
      </c>
      <c r="AW2461" s="45">
        <v>3.2224453866942968E-3</v>
      </c>
      <c r="AX2461" s="45">
        <v>3.3045652333161734E-3</v>
      </c>
      <c r="AY2461" s="45">
        <v>3.3304646392215437E-3</v>
      </c>
      <c r="AZ2461" s="45">
        <v>3.3304646392215437E-3</v>
      </c>
      <c r="BA2461" s="45">
        <v>3.3304646392215437E-3</v>
      </c>
      <c r="BB2461" s="45">
        <v>3.3304646392215437E-3</v>
      </c>
      <c r="BC2461" s="45">
        <v>3.3304646392215437E-3</v>
      </c>
      <c r="BD2461" s="45">
        <v>3.3304646392215437E-3</v>
      </c>
      <c r="BE2461" s="45">
        <v>3.3304646392215437E-3</v>
      </c>
      <c r="BF2461" s="45">
        <v>3.3304646392215437E-3</v>
      </c>
    </row>
    <row r="2462" spans="1:58" ht="13.5" thickBot="1" x14ac:dyDescent="0.25">
      <c r="A2462" s="6" t="s">
        <v>1351</v>
      </c>
      <c r="B2462" s="6" t="s">
        <v>1141</v>
      </c>
      <c r="C2462" s="6" t="s">
        <v>984</v>
      </c>
      <c r="D2462" s="6" t="s">
        <v>1351</v>
      </c>
      <c r="E2462" s="6">
        <v>13.456413718956586</v>
      </c>
      <c r="F2462" s="6" t="s">
        <v>314</v>
      </c>
      <c r="G2462" s="21" t="s">
        <v>1305</v>
      </c>
      <c r="H2462" s="21" t="s">
        <v>1159</v>
      </c>
      <c r="I2462" s="21" t="s">
        <v>1160</v>
      </c>
      <c r="J2462" s="21" t="s">
        <v>849</v>
      </c>
      <c r="K2462" s="21" t="s">
        <v>852</v>
      </c>
      <c r="L2462" s="21" t="s">
        <v>1007</v>
      </c>
      <c r="M2462" s="3">
        <v>6.6126877983406986</v>
      </c>
      <c r="N2462" s="3">
        <v>13.456413718956586</v>
      </c>
      <c r="O2462" s="21" t="s">
        <v>1511</v>
      </c>
      <c r="P2462" s="21">
        <v>0</v>
      </c>
      <c r="Q2462" s="46">
        <v>3.3740150017409353E-3</v>
      </c>
      <c r="R2462" s="46">
        <v>3.3662711958372515E-3</v>
      </c>
      <c r="S2462" s="46">
        <v>3.3585581669872259E-3</v>
      </c>
      <c r="T2462" s="46">
        <v>3.3509129220486628E-3</v>
      </c>
      <c r="U2462" s="46">
        <v>3.3432895833519186E-3</v>
      </c>
      <c r="V2462" s="46">
        <v>2.9924727550468479E-3</v>
      </c>
      <c r="W2462" s="46">
        <v>2.3691607990267314E-3</v>
      </c>
      <c r="X2462" s="46">
        <v>1.8716259407907216E-3</v>
      </c>
      <c r="Y2462" s="46">
        <v>1.4744828182517624E-3</v>
      </c>
      <c r="Z2462" s="46">
        <v>1.1574655468564487E-3</v>
      </c>
      <c r="AA2462" s="46">
        <v>9.0440765518729643E-4</v>
      </c>
      <c r="AB2462" s="46">
        <v>7.0239874875863302E-4</v>
      </c>
      <c r="AC2462" s="46">
        <v>5.4115468587135815E-4</v>
      </c>
      <c r="AD2462" s="46">
        <v>4.1244749609205798E-4</v>
      </c>
      <c r="AE2462" s="46">
        <v>3.0971257755096448E-4</v>
      </c>
      <c r="AF2462" s="46">
        <v>2.277088351251008E-4</v>
      </c>
      <c r="AG2462" s="46">
        <v>0</v>
      </c>
      <c r="AH2462" s="46">
        <v>0</v>
      </c>
      <c r="AI2462" s="46">
        <v>0</v>
      </c>
      <c r="AJ2462" s="46">
        <v>0</v>
      </c>
      <c r="AK2462" s="46">
        <v>2.8486587488960182E-2</v>
      </c>
      <c r="AL2462" s="45">
        <v>2.8486587488960182E-2</v>
      </c>
      <c r="AM2462" s="45">
        <v>3.3740150017409353E-3</v>
      </c>
      <c r="AN2462" s="45">
        <v>6.7402861975781863E-3</v>
      </c>
      <c r="AO2462" s="45">
        <v>1.0098844364565412E-2</v>
      </c>
      <c r="AP2462" s="45">
        <v>1.3449757286614074E-2</v>
      </c>
      <c r="AQ2462" s="45">
        <v>1.6793046869965994E-2</v>
      </c>
      <c r="AR2462" s="45">
        <v>1.9785519625012842E-2</v>
      </c>
      <c r="AS2462" s="45">
        <v>2.2154680424039574E-2</v>
      </c>
      <c r="AT2462" s="45">
        <v>2.4026306364830295E-2</v>
      </c>
      <c r="AU2462" s="45">
        <v>2.5500789183082059E-2</v>
      </c>
      <c r="AV2462" s="45">
        <v>2.6658254729938508E-2</v>
      </c>
      <c r="AW2462" s="45">
        <v>2.7562662385125804E-2</v>
      </c>
      <c r="AX2462" s="45">
        <v>2.8265061133884436E-2</v>
      </c>
      <c r="AY2462" s="45">
        <v>2.8486587488960182E-2</v>
      </c>
      <c r="AZ2462" s="45">
        <v>2.8486587488960182E-2</v>
      </c>
      <c r="BA2462" s="45">
        <v>2.8486587488960182E-2</v>
      </c>
      <c r="BB2462" s="45">
        <v>2.8486587488960182E-2</v>
      </c>
      <c r="BC2462" s="45">
        <v>2.8486587488960182E-2</v>
      </c>
      <c r="BD2462" s="45">
        <v>2.8486587488960182E-2</v>
      </c>
      <c r="BE2462" s="45">
        <v>2.8486587488960182E-2</v>
      </c>
      <c r="BF2462" s="45">
        <v>2.8486587488960182E-2</v>
      </c>
    </row>
    <row r="2463" spans="1:58" ht="13.5" thickBot="1" x14ac:dyDescent="0.25">
      <c r="A2463" s="6" t="s">
        <v>1353</v>
      </c>
      <c r="B2463" s="6" t="s">
        <v>1352</v>
      </c>
      <c r="C2463" s="6" t="s">
        <v>984</v>
      </c>
      <c r="D2463" s="6" t="s">
        <v>1353</v>
      </c>
      <c r="E2463" s="6">
        <v>32.37850332873105</v>
      </c>
      <c r="F2463" s="6" t="s">
        <v>314</v>
      </c>
      <c r="G2463" s="21" t="s">
        <v>1305</v>
      </c>
      <c r="H2463" s="21" t="s">
        <v>1159</v>
      </c>
      <c r="I2463" s="21" t="s">
        <v>1160</v>
      </c>
      <c r="J2463" s="21" t="s">
        <v>849</v>
      </c>
      <c r="K2463" s="21" t="s">
        <v>852</v>
      </c>
      <c r="L2463" s="21" t="s">
        <v>1008</v>
      </c>
      <c r="M2463" s="3">
        <v>20.142054765986305</v>
      </c>
      <c r="N2463" s="3">
        <v>32.37850332873105</v>
      </c>
      <c r="O2463" s="21" t="s">
        <v>1511</v>
      </c>
      <c r="P2463" s="21">
        <v>0</v>
      </c>
      <c r="Q2463" s="46">
        <v>1.0209185515555667E-2</v>
      </c>
      <c r="R2463" s="46">
        <v>1.0185754098971458E-2</v>
      </c>
      <c r="S2463" s="46">
        <v>1.0162415808425588E-2</v>
      </c>
      <c r="T2463" s="46">
        <v>1.0139282620265673E-2</v>
      </c>
      <c r="U2463" s="46">
        <v>1.0116215716602584E-2</v>
      </c>
      <c r="V2463" s="46">
        <v>9.0547047036707243E-3</v>
      </c>
      <c r="W2463" s="46">
        <v>7.1686705900731937E-3</v>
      </c>
      <c r="X2463" s="46">
        <v>5.6632162084044035E-3</v>
      </c>
      <c r="Y2463" s="46">
        <v>4.4615298459741151E-3</v>
      </c>
      <c r="Z2463" s="46">
        <v>3.5022904431735815E-3</v>
      </c>
      <c r="AA2463" s="46">
        <v>2.736581055132119E-3</v>
      </c>
      <c r="AB2463" s="46">
        <v>2.1253370623044014E-3</v>
      </c>
      <c r="AC2463" s="46">
        <v>1.6374404315992277E-3</v>
      </c>
      <c r="AD2463" s="46">
        <v>1.2479947483510184E-3</v>
      </c>
      <c r="AE2463" s="46">
        <v>9.3713666331869357E-4</v>
      </c>
      <c r="AF2463" s="46">
        <v>6.8900752964160341E-4</v>
      </c>
      <c r="AG2463" s="46">
        <v>0</v>
      </c>
      <c r="AH2463" s="46">
        <v>0</v>
      </c>
      <c r="AI2463" s="46">
        <v>0</v>
      </c>
      <c r="AJ2463" s="46">
        <v>0</v>
      </c>
      <c r="AK2463" s="46">
        <v>8.6195484083455703E-2</v>
      </c>
      <c r="AL2463" s="45">
        <v>8.6195484083455703E-2</v>
      </c>
      <c r="AM2463" s="45">
        <v>1.0209185515555667E-2</v>
      </c>
      <c r="AN2463" s="45">
        <v>2.0394939614527124E-2</v>
      </c>
      <c r="AO2463" s="45">
        <v>3.0557355422952712E-2</v>
      </c>
      <c r="AP2463" s="45">
        <v>4.0696638043218387E-2</v>
      </c>
      <c r="AQ2463" s="45">
        <v>5.0812853759820975E-2</v>
      </c>
      <c r="AR2463" s="45">
        <v>5.9867558463491698E-2</v>
      </c>
      <c r="AS2463" s="45">
        <v>6.7036229053564891E-2</v>
      </c>
      <c r="AT2463" s="45">
        <v>7.2699445261969295E-2</v>
      </c>
      <c r="AU2463" s="45">
        <v>7.7160975107943411E-2</v>
      </c>
      <c r="AV2463" s="45">
        <v>8.0663265551116997E-2</v>
      </c>
      <c r="AW2463" s="45">
        <v>8.339984660624912E-2</v>
      </c>
      <c r="AX2463" s="45">
        <v>8.5525183668553523E-2</v>
      </c>
      <c r="AY2463" s="45">
        <v>8.6195484083455703E-2</v>
      </c>
      <c r="AZ2463" s="45">
        <v>8.6195484083455703E-2</v>
      </c>
      <c r="BA2463" s="45">
        <v>8.6195484083455703E-2</v>
      </c>
      <c r="BB2463" s="45">
        <v>8.6195484083455703E-2</v>
      </c>
      <c r="BC2463" s="45">
        <v>8.6195484083455703E-2</v>
      </c>
      <c r="BD2463" s="45">
        <v>8.6195484083455703E-2</v>
      </c>
      <c r="BE2463" s="45">
        <v>8.6195484083455703E-2</v>
      </c>
      <c r="BF2463" s="45">
        <v>8.6195484083455703E-2</v>
      </c>
    </row>
    <row r="2464" spans="1:58" ht="13.5" thickBot="1" x14ac:dyDescent="0.25">
      <c r="A2464" s="6" t="s">
        <v>1351</v>
      </c>
      <c r="B2464" s="6" t="s">
        <v>1141</v>
      </c>
      <c r="C2464" s="6" t="s">
        <v>984</v>
      </c>
      <c r="D2464" s="6" t="s">
        <v>1351</v>
      </c>
      <c r="E2464" s="6">
        <v>13.462427683262899</v>
      </c>
      <c r="F2464" s="6" t="s">
        <v>314</v>
      </c>
      <c r="G2464" s="21" t="s">
        <v>1305</v>
      </c>
      <c r="H2464" s="21" t="s">
        <v>1159</v>
      </c>
      <c r="I2464" s="21" t="s">
        <v>1160</v>
      </c>
      <c r="J2464" s="21" t="s">
        <v>849</v>
      </c>
      <c r="K2464" s="21" t="s">
        <v>852</v>
      </c>
      <c r="L2464" s="21" t="s">
        <v>1009</v>
      </c>
      <c r="M2464" s="3">
        <v>6.6169878059882903</v>
      </c>
      <c r="N2464" s="3">
        <v>13.462427683262899</v>
      </c>
      <c r="O2464" s="21" t="s">
        <v>1511</v>
      </c>
      <c r="P2464" s="21">
        <v>0</v>
      </c>
      <c r="Q2464" s="46">
        <v>1.2070865826008966E-2</v>
      </c>
      <c r="R2464" s="46">
        <v>1.2043161609519772E-2</v>
      </c>
      <c r="S2464" s="46">
        <v>1.2015567500924296E-2</v>
      </c>
      <c r="T2464" s="46">
        <v>1.1988215895844666E-2</v>
      </c>
      <c r="U2464" s="46">
        <v>1.1960942662469254E-2</v>
      </c>
      <c r="V2464" s="46">
        <v>1.0705861442678731E-2</v>
      </c>
      <c r="W2464" s="46">
        <v>8.4759024813274002E-3</v>
      </c>
      <c r="X2464" s="46">
        <v>6.6959232831227565E-3</v>
      </c>
      <c r="Y2464" s="46">
        <v>5.2751052537374516E-3</v>
      </c>
      <c r="Z2464" s="46">
        <v>4.1409452261247101E-3</v>
      </c>
      <c r="AA2464" s="46">
        <v>3.2356060812261519E-3</v>
      </c>
      <c r="AB2464" s="46">
        <v>2.5128996309285059E-3</v>
      </c>
      <c r="AC2464" s="46">
        <v>1.9360333611138912E-3</v>
      </c>
      <c r="AD2464" s="46">
        <v>1.4755709097415736E-3</v>
      </c>
      <c r="AE2464" s="46">
        <v>1.1080267770937845E-3</v>
      </c>
      <c r="AF2464" s="46">
        <v>8.146504371716294E-4</v>
      </c>
      <c r="AG2464" s="46">
        <v>0</v>
      </c>
      <c r="AH2464" s="46">
        <v>0</v>
      </c>
      <c r="AI2464" s="46">
        <v>0</v>
      </c>
      <c r="AJ2464" s="46">
        <v>0</v>
      </c>
      <c r="AK2464" s="46">
        <v>0.10191352890923103</v>
      </c>
      <c r="AL2464" s="45">
        <v>0.10191352890923103</v>
      </c>
      <c r="AM2464" s="45">
        <v>1.2070865826008966E-2</v>
      </c>
      <c r="AN2464" s="45">
        <v>2.4114027435528738E-2</v>
      </c>
      <c r="AO2464" s="45">
        <v>3.6129594936453034E-2</v>
      </c>
      <c r="AP2464" s="45">
        <v>4.81178108322977E-2</v>
      </c>
      <c r="AQ2464" s="45">
        <v>6.0078753494766955E-2</v>
      </c>
      <c r="AR2464" s="45">
        <v>7.0784614937445686E-2</v>
      </c>
      <c r="AS2464" s="45">
        <v>7.9260517418773088E-2</v>
      </c>
      <c r="AT2464" s="45">
        <v>8.5956440701895842E-2</v>
      </c>
      <c r="AU2464" s="45">
        <v>9.1231545955633292E-2</v>
      </c>
      <c r="AV2464" s="45">
        <v>9.5372491181758001E-2</v>
      </c>
      <c r="AW2464" s="45">
        <v>9.8608097262984154E-2</v>
      </c>
      <c r="AX2464" s="45">
        <v>0.10112099689391266</v>
      </c>
      <c r="AY2464" s="45">
        <v>0.10191352890923103</v>
      </c>
      <c r="AZ2464" s="45">
        <v>0.10191352890923103</v>
      </c>
      <c r="BA2464" s="45">
        <v>0.10191352890923103</v>
      </c>
      <c r="BB2464" s="45">
        <v>0.10191352890923103</v>
      </c>
      <c r="BC2464" s="45">
        <v>0.10191352890923103</v>
      </c>
      <c r="BD2464" s="45">
        <v>0.10191352890923103</v>
      </c>
      <c r="BE2464" s="45">
        <v>0.10191352890923103</v>
      </c>
      <c r="BF2464" s="45">
        <v>0.10191352890923103</v>
      </c>
    </row>
    <row r="2465" spans="1:58" ht="13.5" thickBot="1" x14ac:dyDescent="0.25">
      <c r="A2465" s="6" t="s">
        <v>1138</v>
      </c>
      <c r="B2465" s="6" t="s">
        <v>1352</v>
      </c>
      <c r="C2465" s="6" t="s">
        <v>984</v>
      </c>
      <c r="D2465" s="6" t="s">
        <v>1138</v>
      </c>
      <c r="E2465" s="6">
        <v>36.7946648555194</v>
      </c>
      <c r="F2465" s="6" t="s">
        <v>314</v>
      </c>
      <c r="G2465" s="21" t="s">
        <v>1305</v>
      </c>
      <c r="H2465" s="21" t="s">
        <v>1159</v>
      </c>
      <c r="I2465" s="21" t="s">
        <v>1160</v>
      </c>
      <c r="J2465" s="21" t="s">
        <v>849</v>
      </c>
      <c r="K2465" s="21" t="s">
        <v>852</v>
      </c>
      <c r="L2465" s="21" t="s">
        <v>1010</v>
      </c>
      <c r="M2465" s="3">
        <v>23.29962727074043</v>
      </c>
      <c r="N2465" s="3">
        <v>36.7946648555194</v>
      </c>
      <c r="O2465" s="21" t="s">
        <v>1511</v>
      </c>
      <c r="P2465" s="21">
        <v>0</v>
      </c>
      <c r="Q2465" s="46">
        <v>3.3126271075451789E-2</v>
      </c>
      <c r="R2465" s="46">
        <v>3.3050241948910049E-2</v>
      </c>
      <c r="S2465" s="46">
        <v>3.2974514993230564E-2</v>
      </c>
      <c r="T2465" s="46">
        <v>3.2899453543846845E-2</v>
      </c>
      <c r="U2465" s="46">
        <v>3.2824607171190519E-2</v>
      </c>
      <c r="V2465" s="46">
        <v>2.9380267609490991E-2</v>
      </c>
      <c r="W2465" s="46">
        <v>2.3260555394507242E-2</v>
      </c>
      <c r="X2465" s="46">
        <v>1.8375729875086493E-2</v>
      </c>
      <c r="Y2465" s="46">
        <v>1.4476556123283755E-2</v>
      </c>
      <c r="Z2465" s="46">
        <v>1.1364062532584669E-2</v>
      </c>
      <c r="AA2465" s="46">
        <v>8.8795257676653576E-3</v>
      </c>
      <c r="AB2465" s="46">
        <v>6.8961908416029019E-3</v>
      </c>
      <c r="AC2465" s="46">
        <v>5.313087466616428E-3</v>
      </c>
      <c r="AD2465" s="46">
        <v>4.0494329612900505E-3</v>
      </c>
      <c r="AE2465" s="46">
        <v>3.0407756913162329E-3</v>
      </c>
      <c r="AF2465" s="46">
        <v>2.2356582868592197E-3</v>
      </c>
      <c r="AG2465" s="46">
        <v>0</v>
      </c>
      <c r="AH2465" s="46">
        <v>0</v>
      </c>
      <c r="AI2465" s="46">
        <v>0</v>
      </c>
      <c r="AJ2465" s="46">
        <v>0</v>
      </c>
      <c r="AK2465" s="46">
        <v>0.27968293522315657</v>
      </c>
      <c r="AL2465" s="45">
        <v>0.27968293522315657</v>
      </c>
      <c r="AM2465" s="45">
        <v>3.3126271075451789E-2</v>
      </c>
      <c r="AN2465" s="45">
        <v>6.6176513024361838E-2</v>
      </c>
      <c r="AO2465" s="45">
        <v>9.9151028017592402E-2</v>
      </c>
      <c r="AP2465" s="45">
        <v>0.13205048156143925</v>
      </c>
      <c r="AQ2465" s="45">
        <v>0.16487508873262977</v>
      </c>
      <c r="AR2465" s="45">
        <v>0.19425535634212077</v>
      </c>
      <c r="AS2465" s="45">
        <v>0.21751591173662801</v>
      </c>
      <c r="AT2465" s="45">
        <v>0.2358916416117145</v>
      </c>
      <c r="AU2465" s="45">
        <v>0.25036819773499824</v>
      </c>
      <c r="AV2465" s="45">
        <v>0.26173226026758289</v>
      </c>
      <c r="AW2465" s="45">
        <v>0.27061178603524827</v>
      </c>
      <c r="AX2465" s="45">
        <v>0.27750797687685119</v>
      </c>
      <c r="AY2465" s="45">
        <v>0.27968293522315657</v>
      </c>
      <c r="AZ2465" s="45">
        <v>0.27968293522315657</v>
      </c>
      <c r="BA2465" s="45">
        <v>0.27968293522315657</v>
      </c>
      <c r="BB2465" s="45">
        <v>0.27968293522315657</v>
      </c>
      <c r="BC2465" s="45">
        <v>0.27968293522315657</v>
      </c>
      <c r="BD2465" s="45">
        <v>0.27968293522315657</v>
      </c>
      <c r="BE2465" s="45">
        <v>0.27968293522315657</v>
      </c>
      <c r="BF2465" s="45">
        <v>0.27968293522315657</v>
      </c>
    </row>
    <row r="2466" spans="1:58" ht="13.5" thickBot="1" x14ac:dyDescent="0.25">
      <c r="A2466" s="6" t="s">
        <v>1142</v>
      </c>
      <c r="B2466" s="6" t="s">
        <v>1137</v>
      </c>
      <c r="C2466" s="6" t="s">
        <v>984</v>
      </c>
      <c r="D2466" s="6" t="s">
        <v>1142</v>
      </c>
      <c r="E2466" s="6">
        <v>29.820430006450358</v>
      </c>
      <c r="F2466" s="6" t="s">
        <v>314</v>
      </c>
      <c r="G2466" s="21" t="s">
        <v>1305</v>
      </c>
      <c r="H2466" s="21" t="s">
        <v>1159</v>
      </c>
      <c r="I2466" s="21" t="s">
        <v>1160</v>
      </c>
      <c r="J2466" s="21" t="s">
        <v>849</v>
      </c>
      <c r="K2466" s="21" t="s">
        <v>852</v>
      </c>
      <c r="L2466" s="21" t="s">
        <v>1011</v>
      </c>
      <c r="M2466" s="3">
        <v>18.313022485671873</v>
      </c>
      <c r="N2466" s="3">
        <v>29.820430006450358</v>
      </c>
      <c r="O2466" s="21" t="s">
        <v>1511</v>
      </c>
      <c r="P2466" s="21">
        <v>0</v>
      </c>
      <c r="Q2466" s="46">
        <v>1.5795997613476048E-4</v>
      </c>
      <c r="R2466" s="46">
        <v>1.5759743732117874E-4</v>
      </c>
      <c r="S2466" s="46">
        <v>1.5723633938520386E-4</v>
      </c>
      <c r="T2466" s="46">
        <v>1.568784148628124E-4</v>
      </c>
      <c r="U2466" s="46">
        <v>1.5652151591660627E-4</v>
      </c>
      <c r="V2466" s="46">
        <v>1.4009745799210146E-4</v>
      </c>
      <c r="W2466" s="46">
        <v>1.1091609938917718E-4</v>
      </c>
      <c r="X2466" s="46">
        <v>8.7623199300523131E-5</v>
      </c>
      <c r="Y2466" s="46">
        <v>6.9030300891366938E-5</v>
      </c>
      <c r="Z2466" s="46">
        <v>5.4188623958077585E-5</v>
      </c>
      <c r="AA2466" s="46">
        <v>4.2341308961509209E-5</v>
      </c>
      <c r="AB2466" s="46">
        <v>3.2883934876919765E-5</v>
      </c>
      <c r="AC2466" s="46">
        <v>2.5335032956684203E-5</v>
      </c>
      <c r="AD2466" s="46">
        <v>1.9309397440712849E-5</v>
      </c>
      <c r="AE2466" s="46">
        <v>1.4499695861856702E-5</v>
      </c>
      <c r="AF2466" s="46">
        <v>1.0660557864584381E-5</v>
      </c>
      <c r="AG2466" s="46">
        <v>0</v>
      </c>
      <c r="AH2466" s="46">
        <v>0</v>
      </c>
      <c r="AI2466" s="46">
        <v>0</v>
      </c>
      <c r="AJ2466" s="46">
        <v>0</v>
      </c>
      <c r="AK2466" s="46">
        <v>1.3336457240394977E-3</v>
      </c>
      <c r="AL2466" s="45">
        <v>1.3336457240394977E-3</v>
      </c>
      <c r="AM2466" s="45">
        <v>1.5795997613476048E-4</v>
      </c>
      <c r="AN2466" s="45">
        <v>3.1555741345593925E-4</v>
      </c>
      <c r="AO2466" s="45">
        <v>4.727937528411431E-4</v>
      </c>
      <c r="AP2466" s="45">
        <v>6.296721677039555E-4</v>
      </c>
      <c r="AQ2466" s="45">
        <v>7.8619368362056177E-4</v>
      </c>
      <c r="AR2466" s="45">
        <v>9.262911416126632E-4</v>
      </c>
      <c r="AS2466" s="45">
        <v>1.0372072410018403E-3</v>
      </c>
      <c r="AT2466" s="45">
        <v>1.1248304403023634E-3</v>
      </c>
      <c r="AU2466" s="45">
        <v>1.1938607411937305E-3</v>
      </c>
      <c r="AV2466" s="45">
        <v>1.2480493651518081E-3</v>
      </c>
      <c r="AW2466" s="45">
        <v>1.2903906741133172E-3</v>
      </c>
      <c r="AX2466" s="45">
        <v>1.3232746089902371E-3</v>
      </c>
      <c r="AY2466" s="45">
        <v>1.3336457240394977E-3</v>
      </c>
      <c r="AZ2466" s="45">
        <v>1.3336457240394977E-3</v>
      </c>
      <c r="BA2466" s="45">
        <v>1.3336457240394977E-3</v>
      </c>
      <c r="BB2466" s="45">
        <v>1.3336457240394977E-3</v>
      </c>
      <c r="BC2466" s="45">
        <v>1.3336457240394977E-3</v>
      </c>
      <c r="BD2466" s="45">
        <v>1.3336457240394977E-3</v>
      </c>
      <c r="BE2466" s="45">
        <v>1.3336457240394977E-3</v>
      </c>
      <c r="BF2466" s="45">
        <v>1.3336457240394977E-3</v>
      </c>
    </row>
    <row r="2467" spans="1:58" ht="13.5" thickBot="1" x14ac:dyDescent="0.25">
      <c r="A2467" s="6" t="s">
        <v>1357</v>
      </c>
      <c r="B2467" s="6" t="s">
        <v>1143</v>
      </c>
      <c r="C2467" s="6" t="s">
        <v>984</v>
      </c>
      <c r="D2467" s="6" t="s">
        <v>1357</v>
      </c>
      <c r="E2467" s="6">
        <v>72.347701314327864</v>
      </c>
      <c r="F2467" s="6" t="s">
        <v>314</v>
      </c>
      <c r="G2467" s="21" t="s">
        <v>1305</v>
      </c>
      <c r="H2467" s="21" t="s">
        <v>1159</v>
      </c>
      <c r="I2467" s="21" t="s">
        <v>1160</v>
      </c>
      <c r="J2467" s="21" t="s">
        <v>849</v>
      </c>
      <c r="K2467" s="21" t="s">
        <v>852</v>
      </c>
      <c r="L2467" s="21" t="s">
        <v>1012</v>
      </c>
      <c r="M2467" s="3">
        <v>48.720185305558672</v>
      </c>
      <c r="N2467" s="3">
        <v>72.347701314327864</v>
      </c>
      <c r="O2467" s="21" t="s">
        <v>1511</v>
      </c>
      <c r="P2467" s="21">
        <v>0</v>
      </c>
      <c r="Q2467" s="46">
        <v>1.4631268333654012E-5</v>
      </c>
      <c r="R2467" s="46">
        <v>1.4597687658392618E-5</v>
      </c>
      <c r="S2467" s="46">
        <v>1.4564240446476931E-5</v>
      </c>
      <c r="T2467" s="46">
        <v>1.4531087176525581E-5</v>
      </c>
      <c r="U2467" s="46">
        <v>1.4498028902032771E-5</v>
      </c>
      <c r="V2467" s="46">
        <v>1.2976727085578361E-5</v>
      </c>
      <c r="W2467" s="46">
        <v>1.0273762078191206E-5</v>
      </c>
      <c r="X2467" s="46">
        <v>8.1162239485618365E-6</v>
      </c>
      <c r="Y2467" s="46">
        <v>6.3940301854236992E-6</v>
      </c>
      <c r="Z2467" s="46">
        <v>5.0192986676935369E-6</v>
      </c>
      <c r="AA2467" s="46">
        <v>3.9219241998711767E-6</v>
      </c>
      <c r="AB2467" s="46">
        <v>3.0459214215134303E-6</v>
      </c>
      <c r="AC2467" s="46">
        <v>2.3466936024032629E-6</v>
      </c>
      <c r="AD2467" s="46">
        <v>1.788560508993839E-6</v>
      </c>
      <c r="AE2467" s="46">
        <v>1.3430550326888341E-6</v>
      </c>
      <c r="AF2467" s="46">
        <v>9.8744939395350752E-7</v>
      </c>
      <c r="AG2467" s="46">
        <v>0</v>
      </c>
      <c r="AH2467" s="46">
        <v>0</v>
      </c>
      <c r="AI2467" s="46">
        <v>0</v>
      </c>
      <c r="AJ2467" s="46">
        <v>0</v>
      </c>
      <c r="AK2467" s="46">
        <v>1.2353083944381649E-4</v>
      </c>
      <c r="AL2467" s="45">
        <v>1.2353083944381649E-4</v>
      </c>
      <c r="AM2467" s="45">
        <v>1.4631268333654012E-5</v>
      </c>
      <c r="AN2467" s="45">
        <v>2.9228955992046632E-5</v>
      </c>
      <c r="AO2467" s="45">
        <v>4.3793196438523561E-5</v>
      </c>
      <c r="AP2467" s="45">
        <v>5.8324283615049143E-5</v>
      </c>
      <c r="AQ2467" s="45">
        <v>7.2822312517081917E-5</v>
      </c>
      <c r="AR2467" s="45">
        <v>8.5799039602660272E-5</v>
      </c>
      <c r="AS2467" s="45">
        <v>9.6072801680851475E-5</v>
      </c>
      <c r="AT2467" s="45">
        <v>1.0418902562941331E-4</v>
      </c>
      <c r="AU2467" s="45">
        <v>1.10583055814837E-4</v>
      </c>
      <c r="AV2467" s="45">
        <v>1.1560235448253054E-4</v>
      </c>
      <c r="AW2467" s="45">
        <v>1.1952427868240172E-4</v>
      </c>
      <c r="AX2467" s="45">
        <v>1.2257020010391514E-4</v>
      </c>
      <c r="AY2467" s="45">
        <v>1.2353083944381649E-4</v>
      </c>
      <c r="AZ2467" s="45">
        <v>1.2353083944381649E-4</v>
      </c>
      <c r="BA2467" s="45">
        <v>1.2353083944381649E-4</v>
      </c>
      <c r="BB2467" s="45">
        <v>1.2353083944381649E-4</v>
      </c>
      <c r="BC2467" s="45">
        <v>1.2353083944381649E-4</v>
      </c>
      <c r="BD2467" s="45">
        <v>1.2353083944381649E-4</v>
      </c>
      <c r="BE2467" s="45">
        <v>1.2353083944381649E-4</v>
      </c>
      <c r="BF2467" s="45">
        <v>1.2353083944381649E-4</v>
      </c>
    </row>
    <row r="2468" spans="1:58" ht="13.5" thickBot="1" x14ac:dyDescent="0.25">
      <c r="A2468" s="6" t="s">
        <v>1139</v>
      </c>
      <c r="B2468" s="6" t="s">
        <v>1138</v>
      </c>
      <c r="C2468" s="6" t="s">
        <v>984</v>
      </c>
      <c r="D2468" s="6" t="s">
        <v>1139</v>
      </c>
      <c r="E2468" s="6">
        <v>56.047813835157889</v>
      </c>
      <c r="F2468" s="6" t="s">
        <v>314</v>
      </c>
      <c r="G2468" s="21" t="s">
        <v>1305</v>
      </c>
      <c r="H2468" s="21" t="s">
        <v>1159</v>
      </c>
      <c r="I2468" s="21" t="s">
        <v>1160</v>
      </c>
      <c r="J2468" s="21" t="s">
        <v>849</v>
      </c>
      <c r="K2468" s="21" t="s">
        <v>852</v>
      </c>
      <c r="L2468" s="21" t="s">
        <v>1013</v>
      </c>
      <c r="M2468" s="3">
        <v>37.065702963232894</v>
      </c>
      <c r="N2468" s="3">
        <v>56.047813835157889</v>
      </c>
      <c r="O2468" s="21" t="s">
        <v>1511</v>
      </c>
      <c r="P2468" s="21">
        <v>0</v>
      </c>
      <c r="Q2468" s="46">
        <v>2.157927049292283E-4</v>
      </c>
      <c r="R2468" s="46">
        <v>2.1529743243591077E-4</v>
      </c>
      <c r="S2468" s="46">
        <v>2.1480412835816199E-4</v>
      </c>
      <c r="T2468" s="46">
        <v>2.1431515955266245E-4</v>
      </c>
      <c r="U2468" s="46">
        <v>2.138275918100432E-4</v>
      </c>
      <c r="V2468" s="46">
        <v>1.9139031388579509E-4</v>
      </c>
      <c r="W2468" s="46">
        <v>1.5152499825000032E-4</v>
      </c>
      <c r="X2468" s="46">
        <v>1.1970403930348396E-4</v>
      </c>
      <c r="Y2468" s="46">
        <v>9.4303859217591669E-5</v>
      </c>
      <c r="Z2468" s="46">
        <v>7.4028307843818975E-5</v>
      </c>
      <c r="AA2468" s="46">
        <v>5.784342220495933E-5</v>
      </c>
      <c r="AB2468" s="46">
        <v>4.4923489034672908E-5</v>
      </c>
      <c r="AC2468" s="46">
        <v>3.4610762960168251E-5</v>
      </c>
      <c r="AD2468" s="46">
        <v>2.6379005658560605E-5</v>
      </c>
      <c r="AE2468" s="46">
        <v>1.9808363278124397E-5</v>
      </c>
      <c r="AF2468" s="46">
        <v>1.4563629812723071E-5</v>
      </c>
      <c r="AG2468" s="46">
        <v>0</v>
      </c>
      <c r="AH2468" s="46">
        <v>0</v>
      </c>
      <c r="AI2468" s="46">
        <v>0</v>
      </c>
      <c r="AJ2468" s="46">
        <v>0</v>
      </c>
      <c r="AK2468" s="46">
        <v>1.8219236622463088E-3</v>
      </c>
      <c r="AL2468" s="45">
        <v>1.8219236622463088E-3</v>
      </c>
      <c r="AM2468" s="45">
        <v>2.157927049292283E-4</v>
      </c>
      <c r="AN2468" s="45">
        <v>4.3109013736513909E-4</v>
      </c>
      <c r="AO2468" s="45">
        <v>6.4589426572330105E-4</v>
      </c>
      <c r="AP2468" s="45">
        <v>8.6020942527596355E-4</v>
      </c>
      <c r="AQ2468" s="45">
        <v>1.0740370170860068E-3</v>
      </c>
      <c r="AR2468" s="45">
        <v>1.2654273309718018E-3</v>
      </c>
      <c r="AS2468" s="45">
        <v>1.4169523292218021E-3</v>
      </c>
      <c r="AT2468" s="45">
        <v>1.5366563685252862E-3</v>
      </c>
      <c r="AU2468" s="45">
        <v>1.6309602277428778E-3</v>
      </c>
      <c r="AV2468" s="45">
        <v>1.7049885355866967E-3</v>
      </c>
      <c r="AW2468" s="45">
        <v>1.762831957791656E-3</v>
      </c>
      <c r="AX2468" s="45">
        <v>1.8077554468263288E-3</v>
      </c>
      <c r="AY2468" s="45">
        <v>1.8219236622463088E-3</v>
      </c>
      <c r="AZ2468" s="45">
        <v>1.8219236622463088E-3</v>
      </c>
      <c r="BA2468" s="45">
        <v>1.8219236622463088E-3</v>
      </c>
      <c r="BB2468" s="45">
        <v>1.8219236622463088E-3</v>
      </c>
      <c r="BC2468" s="45">
        <v>1.8219236622463088E-3</v>
      </c>
      <c r="BD2468" s="45">
        <v>1.8219236622463088E-3</v>
      </c>
      <c r="BE2468" s="45">
        <v>1.8219236622463088E-3</v>
      </c>
      <c r="BF2468" s="45">
        <v>1.8219236622463088E-3</v>
      </c>
    </row>
    <row r="2469" spans="1:58" ht="13.5" thickBot="1" x14ac:dyDescent="0.25">
      <c r="A2469" s="6" t="s">
        <v>1139</v>
      </c>
      <c r="B2469" s="6" t="s">
        <v>1138</v>
      </c>
      <c r="C2469" s="6" t="s">
        <v>984</v>
      </c>
      <c r="D2469" s="6" t="s">
        <v>1139</v>
      </c>
      <c r="E2469" s="6">
        <v>58.475291077346419</v>
      </c>
      <c r="F2469" s="6" t="s">
        <v>314</v>
      </c>
      <c r="G2469" s="21" t="s">
        <v>1305</v>
      </c>
      <c r="H2469" s="21" t="s">
        <v>1159</v>
      </c>
      <c r="I2469" s="21" t="s">
        <v>1160</v>
      </c>
      <c r="J2469" s="21" t="s">
        <v>849</v>
      </c>
      <c r="K2469" s="21" t="s">
        <v>852</v>
      </c>
      <c r="L2469" s="21" t="s">
        <v>1014</v>
      </c>
      <c r="M2469" s="3">
        <v>38.801358543164838</v>
      </c>
      <c r="N2469" s="3">
        <v>58.475291077346419</v>
      </c>
      <c r="O2469" s="21" t="s">
        <v>1511</v>
      </c>
      <c r="P2469" s="21">
        <v>0</v>
      </c>
      <c r="Q2469" s="46">
        <v>2.8790088313770909E-5</v>
      </c>
      <c r="R2469" s="46">
        <v>2.8724011294037223E-5</v>
      </c>
      <c r="S2469" s="46">
        <v>2.865819689142066E-5</v>
      </c>
      <c r="T2469" s="46">
        <v>2.8592960881252343E-5</v>
      </c>
      <c r="U2469" s="46">
        <v>2.8527911794567247E-5</v>
      </c>
      <c r="V2469" s="46">
        <v>2.5534431485899815E-5</v>
      </c>
      <c r="W2469" s="46">
        <v>2.0215781079310336E-5</v>
      </c>
      <c r="X2469" s="46">
        <v>1.5970372419181907E-5</v>
      </c>
      <c r="Y2469" s="46">
        <v>1.2581595082624796E-5</v>
      </c>
      <c r="Z2469" s="46">
        <v>9.8765225693868902E-6</v>
      </c>
      <c r="AA2469" s="46">
        <v>7.7172082077458348E-6</v>
      </c>
      <c r="AB2469" s="46">
        <v>5.9934890620844735E-6</v>
      </c>
      <c r="AC2469" s="46">
        <v>4.6176117147103349E-6</v>
      </c>
      <c r="AD2469" s="46">
        <v>3.5193678247301923E-6</v>
      </c>
      <c r="AE2469" s="46">
        <v>2.642742387030598E-6</v>
      </c>
      <c r="AF2469" s="46">
        <v>1.943013729842603E-6</v>
      </c>
      <c r="AG2469" s="46">
        <v>0</v>
      </c>
      <c r="AH2469" s="46">
        <v>0</v>
      </c>
      <c r="AI2469" s="46">
        <v>0</v>
      </c>
      <c r="AJ2469" s="46">
        <v>0</v>
      </c>
      <c r="AK2469" s="46">
        <v>2.4307282840827638E-4</v>
      </c>
      <c r="AL2469" s="45">
        <v>2.4307282840827638E-4</v>
      </c>
      <c r="AM2469" s="45">
        <v>2.8790088313770909E-5</v>
      </c>
      <c r="AN2469" s="45">
        <v>5.7514099607808132E-5</v>
      </c>
      <c r="AO2469" s="45">
        <v>8.6172296499228789E-5</v>
      </c>
      <c r="AP2469" s="45">
        <v>1.1476525738048113E-4</v>
      </c>
      <c r="AQ2469" s="45">
        <v>1.4329316917504839E-4</v>
      </c>
      <c r="AR2469" s="45">
        <v>1.688276006609482E-4</v>
      </c>
      <c r="AS2469" s="45">
        <v>1.8904338174025853E-4</v>
      </c>
      <c r="AT2469" s="45">
        <v>2.0501375415944045E-4</v>
      </c>
      <c r="AU2469" s="45">
        <v>2.1759534924206523E-4</v>
      </c>
      <c r="AV2469" s="45">
        <v>2.2747187181145211E-4</v>
      </c>
      <c r="AW2469" s="45">
        <v>2.3518908001919793E-4</v>
      </c>
      <c r="AX2469" s="45">
        <v>2.4118256908128242E-4</v>
      </c>
      <c r="AY2469" s="45">
        <v>2.4307282840827638E-4</v>
      </c>
      <c r="AZ2469" s="45">
        <v>2.4307282840827638E-4</v>
      </c>
      <c r="BA2469" s="45">
        <v>2.4307282840827638E-4</v>
      </c>
      <c r="BB2469" s="45">
        <v>2.4307282840827638E-4</v>
      </c>
      <c r="BC2469" s="45">
        <v>2.4307282840827638E-4</v>
      </c>
      <c r="BD2469" s="45">
        <v>2.4307282840827638E-4</v>
      </c>
      <c r="BE2469" s="45">
        <v>2.4307282840827638E-4</v>
      </c>
      <c r="BF2469" s="45">
        <v>2.4307282840827638E-4</v>
      </c>
    </row>
    <row r="2470" spans="1:58" ht="13.5" thickBot="1" x14ac:dyDescent="0.25">
      <c r="A2470" s="6" t="s">
        <v>1139</v>
      </c>
      <c r="B2470" s="6" t="s">
        <v>1138</v>
      </c>
      <c r="C2470" s="6" t="s">
        <v>984</v>
      </c>
      <c r="D2470" s="6" t="s">
        <v>1139</v>
      </c>
      <c r="E2470" s="6">
        <v>58.18536860902362</v>
      </c>
      <c r="F2470" s="6" t="s">
        <v>314</v>
      </c>
      <c r="G2470" s="21" t="s">
        <v>1305</v>
      </c>
      <c r="H2470" s="21" t="s">
        <v>1159</v>
      </c>
      <c r="I2470" s="21" t="s">
        <v>1160</v>
      </c>
      <c r="J2470" s="21" t="s">
        <v>849</v>
      </c>
      <c r="K2470" s="21" t="s">
        <v>852</v>
      </c>
      <c r="L2470" s="21" t="s">
        <v>1015</v>
      </c>
      <c r="M2470" s="3">
        <v>38.594062861398349</v>
      </c>
      <c r="N2470" s="3">
        <v>58.18536860902362</v>
      </c>
      <c r="O2470" s="21" t="s">
        <v>1511</v>
      </c>
      <c r="P2470" s="21">
        <v>0</v>
      </c>
      <c r="Q2470" s="46">
        <v>7.3215436321866539E-6</v>
      </c>
      <c r="R2470" s="46">
        <v>7.304739731559732E-6</v>
      </c>
      <c r="S2470" s="46">
        <v>7.2880026165105556E-6</v>
      </c>
      <c r="T2470" s="46">
        <v>7.2714125911646225E-6</v>
      </c>
      <c r="U2470" s="46">
        <v>7.2548701019159523E-6</v>
      </c>
      <c r="V2470" s="46">
        <v>6.4936047506903061E-6</v>
      </c>
      <c r="W2470" s="46">
        <v>5.1410305386283723E-6</v>
      </c>
      <c r="X2470" s="46">
        <v>4.0613900594873008E-6</v>
      </c>
      <c r="Y2470" s="46">
        <v>3.1995975960893865E-6</v>
      </c>
      <c r="Z2470" s="46">
        <v>2.511676592928486E-6</v>
      </c>
      <c r="AA2470" s="46">
        <v>1.9625461372639857E-6</v>
      </c>
      <c r="AB2470" s="46">
        <v>1.5241909367848469E-6</v>
      </c>
      <c r="AC2470" s="46">
        <v>1.1742946140799733E-6</v>
      </c>
      <c r="AD2470" s="46">
        <v>8.9500264138303916E-7</v>
      </c>
      <c r="AE2470" s="46">
        <v>6.7206996673291282E-7</v>
      </c>
      <c r="AF2470" s="46">
        <v>4.9412352077349528E-7</v>
      </c>
      <c r="AG2470" s="46">
        <v>0</v>
      </c>
      <c r="AH2470" s="46">
        <v>0</v>
      </c>
      <c r="AI2470" s="46">
        <v>0</v>
      </c>
      <c r="AJ2470" s="46">
        <v>0</v>
      </c>
      <c r="AK2470" s="46">
        <v>6.1815312950567198E-5</v>
      </c>
      <c r="AL2470" s="45">
        <v>6.1815312950567198E-5</v>
      </c>
      <c r="AM2470" s="45">
        <v>7.3215436321866539E-6</v>
      </c>
      <c r="AN2470" s="45">
        <v>1.4626283363746386E-5</v>
      </c>
      <c r="AO2470" s="45">
        <v>2.1914285980256942E-5</v>
      </c>
      <c r="AP2470" s="45">
        <v>2.9185698571421564E-5</v>
      </c>
      <c r="AQ2470" s="45">
        <v>3.6440568673337515E-5</v>
      </c>
      <c r="AR2470" s="45">
        <v>4.2934173424027823E-5</v>
      </c>
      <c r="AS2470" s="45">
        <v>4.8075203962656195E-5</v>
      </c>
      <c r="AT2470" s="45">
        <v>5.2136594022143496E-5</v>
      </c>
      <c r="AU2470" s="45">
        <v>5.5336191618232884E-5</v>
      </c>
      <c r="AV2470" s="45">
        <v>5.7847868211161368E-5</v>
      </c>
      <c r="AW2470" s="45">
        <v>5.9810414348425354E-5</v>
      </c>
      <c r="AX2470" s="45">
        <v>6.1334605285210197E-5</v>
      </c>
      <c r="AY2470" s="45">
        <v>6.1815312950567198E-5</v>
      </c>
      <c r="AZ2470" s="45">
        <v>6.1815312950567198E-5</v>
      </c>
      <c r="BA2470" s="45">
        <v>6.1815312950567198E-5</v>
      </c>
      <c r="BB2470" s="45">
        <v>6.1815312950567198E-5</v>
      </c>
      <c r="BC2470" s="45">
        <v>6.1815312950567198E-5</v>
      </c>
      <c r="BD2470" s="45">
        <v>6.1815312950567198E-5</v>
      </c>
      <c r="BE2470" s="45">
        <v>6.1815312950567198E-5</v>
      </c>
      <c r="BF2470" s="45">
        <v>6.1815312950567198E-5</v>
      </c>
    </row>
    <row r="2471" spans="1:58" ht="13.5" thickBot="1" x14ac:dyDescent="0.25">
      <c r="A2471" s="6" t="s">
        <v>1356</v>
      </c>
      <c r="B2471" s="6" t="s">
        <v>1354</v>
      </c>
      <c r="C2471" s="6" t="s">
        <v>984</v>
      </c>
      <c r="D2471" s="6" t="s">
        <v>1356</v>
      </c>
      <c r="E2471" s="6">
        <v>63.699757573561321</v>
      </c>
      <c r="F2471" s="6" t="s">
        <v>314</v>
      </c>
      <c r="G2471" s="21" t="s">
        <v>1305</v>
      </c>
      <c r="H2471" s="21" t="s">
        <v>1159</v>
      </c>
      <c r="I2471" s="21" t="s">
        <v>1160</v>
      </c>
      <c r="J2471" s="21" t="s">
        <v>849</v>
      </c>
      <c r="K2471" s="21" t="s">
        <v>852</v>
      </c>
      <c r="L2471" s="21" t="s">
        <v>1016</v>
      </c>
      <c r="M2471" s="3">
        <v>42.536872215024211</v>
      </c>
      <c r="N2471" s="3">
        <v>63.699757573561321</v>
      </c>
      <c r="O2471" s="21" t="s">
        <v>1511</v>
      </c>
      <c r="P2471" s="21">
        <v>0</v>
      </c>
      <c r="Q2471" s="46">
        <v>4.5861527566406312E-5</v>
      </c>
      <c r="R2471" s="46">
        <v>4.5756269359866802E-5</v>
      </c>
      <c r="S2471" s="46">
        <v>4.5651429492514857E-5</v>
      </c>
      <c r="T2471" s="46">
        <v>4.5547510982573165E-5</v>
      </c>
      <c r="U2471" s="46">
        <v>4.5443890234707964E-5</v>
      </c>
      <c r="V2471" s="46">
        <v>4.0675388721297216E-5</v>
      </c>
      <c r="W2471" s="46">
        <v>3.2202978717566573E-5</v>
      </c>
      <c r="X2471" s="46">
        <v>2.5440202439314905E-5</v>
      </c>
      <c r="Y2471" s="46">
        <v>2.0042007632021143E-5</v>
      </c>
      <c r="Z2471" s="46">
        <v>1.5732928886484665E-5</v>
      </c>
      <c r="AA2471" s="46">
        <v>1.229322234436995E-5</v>
      </c>
      <c r="AB2471" s="46">
        <v>9.5474025936997719E-6</v>
      </c>
      <c r="AC2471" s="46">
        <v>7.355681741478169E-6</v>
      </c>
      <c r="AD2471" s="46">
        <v>5.6062205419836929E-6</v>
      </c>
      <c r="AE2471" s="46">
        <v>4.2097891994218574E-6</v>
      </c>
      <c r="AF2471" s="46">
        <v>3.0951477731473132E-6</v>
      </c>
      <c r="AG2471" s="46">
        <v>0</v>
      </c>
      <c r="AH2471" s="46">
        <v>0</v>
      </c>
      <c r="AI2471" s="46">
        <v>0</v>
      </c>
      <c r="AJ2471" s="46">
        <v>0</v>
      </c>
      <c r="AK2471" s="46">
        <v>3.8720587096491635E-4</v>
      </c>
      <c r="AL2471" s="45">
        <v>3.8720587096491635E-4</v>
      </c>
      <c r="AM2471" s="45">
        <v>4.5861527566406312E-5</v>
      </c>
      <c r="AN2471" s="45">
        <v>9.1617796926273115E-5</v>
      </c>
      <c r="AO2471" s="45">
        <v>1.3726922641878796E-4</v>
      </c>
      <c r="AP2471" s="45">
        <v>1.8281673740136114E-4</v>
      </c>
      <c r="AQ2471" s="45">
        <v>2.2826062763606911E-4</v>
      </c>
      <c r="AR2471" s="45">
        <v>2.6893601635736631E-4</v>
      </c>
      <c r="AS2471" s="45">
        <v>3.0113899507493288E-4</v>
      </c>
      <c r="AT2471" s="45">
        <v>3.2657919751424781E-4</v>
      </c>
      <c r="AU2471" s="45">
        <v>3.4662120514626898E-4</v>
      </c>
      <c r="AV2471" s="45">
        <v>3.6235413403275365E-4</v>
      </c>
      <c r="AW2471" s="45">
        <v>3.7464735637712359E-4</v>
      </c>
      <c r="AX2471" s="45">
        <v>3.8419475897082334E-4</v>
      </c>
      <c r="AY2471" s="45">
        <v>3.8720587096491635E-4</v>
      </c>
      <c r="AZ2471" s="45">
        <v>3.8720587096491635E-4</v>
      </c>
      <c r="BA2471" s="45">
        <v>3.8720587096491635E-4</v>
      </c>
      <c r="BB2471" s="45">
        <v>3.8720587096491635E-4</v>
      </c>
      <c r="BC2471" s="45">
        <v>3.8720587096491635E-4</v>
      </c>
      <c r="BD2471" s="45">
        <v>3.8720587096491635E-4</v>
      </c>
      <c r="BE2471" s="45">
        <v>3.8720587096491635E-4</v>
      </c>
      <c r="BF2471" s="45">
        <v>3.8720587096491635E-4</v>
      </c>
    </row>
    <row r="2472" spans="1:58" ht="13.5" thickBot="1" x14ac:dyDescent="0.25">
      <c r="A2472" s="6" t="s">
        <v>1359</v>
      </c>
      <c r="B2472" s="6" t="s">
        <v>1359</v>
      </c>
      <c r="C2472" s="6" t="s">
        <v>984</v>
      </c>
      <c r="D2472" s="6" t="s">
        <v>1359</v>
      </c>
      <c r="E2472" s="6">
        <v>224.16281801306206</v>
      </c>
      <c r="F2472" s="6" t="s">
        <v>314</v>
      </c>
      <c r="G2472" s="21" t="s">
        <v>1305</v>
      </c>
      <c r="H2472" s="21" t="s">
        <v>1159</v>
      </c>
      <c r="I2472" s="21" t="s">
        <v>1160</v>
      </c>
      <c r="J2472" s="21" t="s">
        <v>849</v>
      </c>
      <c r="K2472" s="21" t="s">
        <v>852</v>
      </c>
      <c r="L2472" s="21" t="s">
        <v>1017</v>
      </c>
      <c r="M2472" s="3">
        <v>157.26857860732773</v>
      </c>
      <c r="N2472" s="3">
        <v>224.16281801306206</v>
      </c>
      <c r="O2472" s="21" t="s">
        <v>1511</v>
      </c>
      <c r="P2472" s="21">
        <v>0</v>
      </c>
      <c r="Q2472" s="46">
        <v>8.4924257226306263E-6</v>
      </c>
      <c r="R2472" s="46">
        <v>8.4729344944014773E-6</v>
      </c>
      <c r="S2472" s="46">
        <v>8.4535207322897012E-6</v>
      </c>
      <c r="T2472" s="46">
        <v>8.4342775828850453E-6</v>
      </c>
      <c r="U2472" s="46">
        <v>8.4150895716855805E-6</v>
      </c>
      <c r="V2472" s="46">
        <v>7.5320804993808005E-6</v>
      </c>
      <c r="W2472" s="46">
        <v>5.9631987706993565E-6</v>
      </c>
      <c r="X2472" s="46">
        <v>4.7108991141155243E-6</v>
      </c>
      <c r="Y2472" s="46">
        <v>3.7112863478191567E-6</v>
      </c>
      <c r="Z2472" s="46">
        <v>2.9133510604162903E-6</v>
      </c>
      <c r="AA2472" s="46">
        <v>2.2764020997812914E-6</v>
      </c>
      <c r="AB2472" s="46">
        <v>1.7679438883417833E-6</v>
      </c>
      <c r="AC2472" s="46">
        <v>1.3620911501118707E-6</v>
      </c>
      <c r="AD2472" s="46">
        <v>1.0381340104414064E-6</v>
      </c>
      <c r="AE2472" s="46">
        <v>7.7954930812663761E-7</v>
      </c>
      <c r="AF2472" s="46">
        <v>5.7314516019900699E-7</v>
      </c>
      <c r="AG2472" s="46">
        <v>0</v>
      </c>
      <c r="AH2472" s="46">
        <v>0</v>
      </c>
      <c r="AI2472" s="46">
        <v>0</v>
      </c>
      <c r="AJ2472" s="46">
        <v>0</v>
      </c>
      <c r="AK2472" s="46">
        <v>7.1700993687457331E-5</v>
      </c>
      <c r="AL2472" s="45">
        <v>7.1700993687457331E-5</v>
      </c>
      <c r="AM2472" s="45">
        <v>8.4924257226306263E-6</v>
      </c>
      <c r="AN2472" s="45">
        <v>1.6965360217032104E-5</v>
      </c>
      <c r="AO2472" s="45">
        <v>2.5418880949321805E-5</v>
      </c>
      <c r="AP2472" s="45">
        <v>3.3853158532206848E-5</v>
      </c>
      <c r="AQ2472" s="45">
        <v>4.2268248103892427E-5</v>
      </c>
      <c r="AR2472" s="45">
        <v>4.9800328603273231E-5</v>
      </c>
      <c r="AS2472" s="45">
        <v>5.5763527373972591E-5</v>
      </c>
      <c r="AT2472" s="45">
        <v>6.0474426488088115E-5</v>
      </c>
      <c r="AU2472" s="45">
        <v>6.4185712835907268E-5</v>
      </c>
      <c r="AV2472" s="45">
        <v>6.7099063896323565E-5</v>
      </c>
      <c r="AW2472" s="45">
        <v>6.9375465996104855E-5</v>
      </c>
      <c r="AX2472" s="45">
        <v>7.1143409884446635E-5</v>
      </c>
      <c r="AY2472" s="45">
        <v>7.1700993687457331E-5</v>
      </c>
      <c r="AZ2472" s="45">
        <v>7.1700993687457331E-5</v>
      </c>
      <c r="BA2472" s="45">
        <v>7.1700993687457331E-5</v>
      </c>
      <c r="BB2472" s="45">
        <v>7.1700993687457331E-5</v>
      </c>
      <c r="BC2472" s="45">
        <v>7.1700993687457331E-5</v>
      </c>
      <c r="BD2472" s="45">
        <v>7.1700993687457331E-5</v>
      </c>
      <c r="BE2472" s="45">
        <v>7.1700993687457331E-5</v>
      </c>
      <c r="BF2472" s="45">
        <v>7.1700993687457331E-5</v>
      </c>
    </row>
    <row r="2473" spans="1:58" ht="13.5" thickBot="1" x14ac:dyDescent="0.25">
      <c r="A2473" s="6" t="s">
        <v>1359</v>
      </c>
      <c r="B2473" s="6" t="s">
        <v>1359</v>
      </c>
      <c r="C2473" s="6" t="s">
        <v>984</v>
      </c>
      <c r="D2473" s="6" t="s">
        <v>1359</v>
      </c>
      <c r="E2473" s="6">
        <v>194.17428864774777</v>
      </c>
      <c r="F2473" s="6" t="s">
        <v>314</v>
      </c>
      <c r="G2473" s="21" t="s">
        <v>1305</v>
      </c>
      <c r="H2473" s="21" t="s">
        <v>1159</v>
      </c>
      <c r="I2473" s="21" t="s">
        <v>1160</v>
      </c>
      <c r="J2473" s="21" t="s">
        <v>849</v>
      </c>
      <c r="K2473" s="21" t="s">
        <v>852</v>
      </c>
      <c r="L2473" s="21" t="s">
        <v>1018</v>
      </c>
      <c r="M2473" s="3">
        <v>135.82666458141748</v>
      </c>
      <c r="N2473" s="3">
        <v>194.17428864774777</v>
      </c>
      <c r="O2473" s="21" t="s">
        <v>1511</v>
      </c>
      <c r="P2473" s="21">
        <v>0</v>
      </c>
      <c r="Q2473" s="46">
        <v>1.7528734022919317E-6</v>
      </c>
      <c r="R2473" s="46">
        <v>1.74885032847807E-6</v>
      </c>
      <c r="S2473" s="46">
        <v>1.7448432440059076E-6</v>
      </c>
      <c r="T2473" s="46">
        <v>1.7408713747344608E-6</v>
      </c>
      <c r="U2473" s="46">
        <v>1.7369108862270622E-6</v>
      </c>
      <c r="V2473" s="46">
        <v>1.5546539943356284E-6</v>
      </c>
      <c r="W2473" s="46">
        <v>1.2308300194942411E-6</v>
      </c>
      <c r="X2473" s="46">
        <v>9.7234995367799803E-7</v>
      </c>
      <c r="Y2473" s="46">
        <v>7.6602555498904448E-7</v>
      </c>
      <c r="Z2473" s="46">
        <v>6.0132826027954246E-7</v>
      </c>
      <c r="AA2473" s="46">
        <v>4.6985923974523811E-7</v>
      </c>
      <c r="AB2473" s="46">
        <v>3.6491126561881134E-7</v>
      </c>
      <c r="AC2473" s="46">
        <v>2.8114150497259191E-7</v>
      </c>
      <c r="AD2473" s="46">
        <v>2.1427535010029122E-7</v>
      </c>
      <c r="AE2473" s="46">
        <v>1.6090234906016781E-7</v>
      </c>
      <c r="AF2473" s="46">
        <v>1.182996401473366E-7</v>
      </c>
      <c r="AG2473" s="46">
        <v>0</v>
      </c>
      <c r="AH2473" s="46">
        <v>0</v>
      </c>
      <c r="AI2473" s="46">
        <v>0</v>
      </c>
      <c r="AJ2473" s="46">
        <v>0</v>
      </c>
      <c r="AK2473" s="46">
        <v>1.479939523259251E-5</v>
      </c>
      <c r="AL2473" s="45">
        <v>1.479939523259251E-5</v>
      </c>
      <c r="AM2473" s="45">
        <v>1.7528734022919317E-6</v>
      </c>
      <c r="AN2473" s="45">
        <v>3.5017237307700014E-6</v>
      </c>
      <c r="AO2473" s="45">
        <v>5.246566974775909E-6</v>
      </c>
      <c r="AP2473" s="45">
        <v>6.9874383495103698E-6</v>
      </c>
      <c r="AQ2473" s="45">
        <v>8.7243492357374324E-6</v>
      </c>
      <c r="AR2473" s="45">
        <v>1.027900323007306E-5</v>
      </c>
      <c r="AS2473" s="45">
        <v>1.15098332495673E-5</v>
      </c>
      <c r="AT2473" s="45">
        <v>1.2482183203245299E-5</v>
      </c>
      <c r="AU2473" s="45">
        <v>1.3248208758234343E-5</v>
      </c>
      <c r="AV2473" s="45">
        <v>1.3849537018513885E-5</v>
      </c>
      <c r="AW2473" s="45">
        <v>1.4319396258259124E-5</v>
      </c>
      <c r="AX2473" s="45">
        <v>1.4684307523877935E-5</v>
      </c>
      <c r="AY2473" s="45">
        <v>1.479939523259251E-5</v>
      </c>
      <c r="AZ2473" s="45">
        <v>1.479939523259251E-5</v>
      </c>
      <c r="BA2473" s="45">
        <v>1.479939523259251E-5</v>
      </c>
      <c r="BB2473" s="45">
        <v>1.479939523259251E-5</v>
      </c>
      <c r="BC2473" s="45">
        <v>1.479939523259251E-5</v>
      </c>
      <c r="BD2473" s="45">
        <v>1.479939523259251E-5</v>
      </c>
      <c r="BE2473" s="45">
        <v>1.479939523259251E-5</v>
      </c>
      <c r="BF2473" s="45">
        <v>1.479939523259251E-5</v>
      </c>
    </row>
    <row r="2474" spans="1:58" ht="13.5" thickBot="1" x14ac:dyDescent="0.25">
      <c r="A2474" s="6" t="s">
        <v>1359</v>
      </c>
      <c r="B2474" s="6" t="s">
        <v>1359</v>
      </c>
      <c r="C2474" s="6" t="s">
        <v>984</v>
      </c>
      <c r="D2474" s="6" t="s">
        <v>1359</v>
      </c>
      <c r="E2474" s="6">
        <v>192.52486445376147</v>
      </c>
      <c r="F2474" s="6" t="s">
        <v>314</v>
      </c>
      <c r="G2474" s="21" t="s">
        <v>1305</v>
      </c>
      <c r="H2474" s="21" t="s">
        <v>1159</v>
      </c>
      <c r="I2474" s="21" t="s">
        <v>1160</v>
      </c>
      <c r="J2474" s="21" t="s">
        <v>849</v>
      </c>
      <c r="K2474" s="21" t="s">
        <v>852</v>
      </c>
      <c r="L2474" s="21" t="s">
        <v>1019</v>
      </c>
      <c r="M2474" s="3">
        <v>134.64731992837105</v>
      </c>
      <c r="N2474" s="3">
        <v>192.52486445376147</v>
      </c>
      <c r="O2474" s="21" t="s">
        <v>1511</v>
      </c>
      <c r="P2474" s="21">
        <v>0</v>
      </c>
      <c r="Q2474" s="46">
        <v>3.0839033038099418E-5</v>
      </c>
      <c r="R2474" s="46">
        <v>3.0768253422128207E-5</v>
      </c>
      <c r="S2474" s="46">
        <v>3.0697755113315993E-5</v>
      </c>
      <c r="T2474" s="46">
        <v>3.0627876360221232E-5</v>
      </c>
      <c r="U2474" s="46">
        <v>3.055819783365623E-5</v>
      </c>
      <c r="V2474" s="46">
        <v>2.7351676299863702E-5</v>
      </c>
      <c r="W2474" s="46">
        <v>2.165450601614288E-5</v>
      </c>
      <c r="X2474" s="46">
        <v>1.7106958384366061E-5</v>
      </c>
      <c r="Y2474" s="46">
        <v>1.3477007162894491E-5</v>
      </c>
      <c r="Z2474" s="46">
        <v>1.0579418947915095E-5</v>
      </c>
      <c r="AA2474" s="46">
        <v>8.2664296228202145E-6</v>
      </c>
      <c r="AB2474" s="46">
        <v>6.4200361313480562E-6</v>
      </c>
      <c r="AC2474" s="46">
        <v>4.946239784855148E-6</v>
      </c>
      <c r="AD2474" s="46">
        <v>3.7698356266647652E-6</v>
      </c>
      <c r="AE2474" s="46">
        <v>2.8308221529782303E-6</v>
      </c>
      <c r="AF2474" s="46">
        <v>2.0812949218858596E-6</v>
      </c>
      <c r="AG2474" s="46">
        <v>0</v>
      </c>
      <c r="AH2474" s="46">
        <v>0</v>
      </c>
      <c r="AI2474" s="46">
        <v>0</v>
      </c>
      <c r="AJ2474" s="46">
        <v>0</v>
      </c>
      <c r="AK2474" s="46">
        <v>2.6037193440499291E-4</v>
      </c>
      <c r="AL2474" s="45">
        <v>2.6037193440499291E-4</v>
      </c>
      <c r="AM2474" s="45">
        <v>3.0839033038099418E-5</v>
      </c>
      <c r="AN2474" s="45">
        <v>6.1607286460227617E-5</v>
      </c>
      <c r="AO2474" s="45">
        <v>9.2305041573543617E-5</v>
      </c>
      <c r="AP2474" s="45">
        <v>1.2293291793376486E-4</v>
      </c>
      <c r="AQ2474" s="45">
        <v>1.5349111576742108E-4</v>
      </c>
      <c r="AR2474" s="45">
        <v>1.8084279206728477E-4</v>
      </c>
      <c r="AS2474" s="45">
        <v>2.0249729808342765E-4</v>
      </c>
      <c r="AT2474" s="45">
        <v>2.1960425646779371E-4</v>
      </c>
      <c r="AU2474" s="45">
        <v>2.3308126363068819E-4</v>
      </c>
      <c r="AV2474" s="45">
        <v>2.4366068257860329E-4</v>
      </c>
      <c r="AW2474" s="45">
        <v>2.5192711220142349E-4</v>
      </c>
      <c r="AX2474" s="45">
        <v>2.5834714833277155E-4</v>
      </c>
      <c r="AY2474" s="45">
        <v>2.6037193440499291E-4</v>
      </c>
      <c r="AZ2474" s="45">
        <v>2.6037193440499291E-4</v>
      </c>
      <c r="BA2474" s="45">
        <v>2.6037193440499291E-4</v>
      </c>
      <c r="BB2474" s="45">
        <v>2.6037193440499291E-4</v>
      </c>
      <c r="BC2474" s="45">
        <v>2.6037193440499291E-4</v>
      </c>
      <c r="BD2474" s="45">
        <v>2.6037193440499291E-4</v>
      </c>
      <c r="BE2474" s="45">
        <v>2.6037193440499291E-4</v>
      </c>
      <c r="BF2474" s="45">
        <v>2.6037193440499291E-4</v>
      </c>
    </row>
    <row r="2475" spans="1:58" ht="13.5" thickBot="1" x14ac:dyDescent="0.25">
      <c r="A2475" s="6" t="s">
        <v>1143</v>
      </c>
      <c r="B2475" s="6" t="s">
        <v>1142</v>
      </c>
      <c r="C2475" s="6" t="s">
        <v>984</v>
      </c>
      <c r="D2475" s="6" t="s">
        <v>1143</v>
      </c>
      <c r="E2475" s="6">
        <v>45.478604825722847</v>
      </c>
      <c r="F2475" s="6" t="s">
        <v>314</v>
      </c>
      <c r="G2475" s="21" t="s">
        <v>1305</v>
      </c>
      <c r="H2475" s="21" t="s">
        <v>1159</v>
      </c>
      <c r="I2475" s="21" t="s">
        <v>1160</v>
      </c>
      <c r="J2475" s="21" t="s">
        <v>849</v>
      </c>
      <c r="K2475" s="21" t="s">
        <v>852</v>
      </c>
      <c r="L2475" s="21" t="s">
        <v>1020</v>
      </c>
      <c r="M2475" s="3">
        <v>29.508677803996427</v>
      </c>
      <c r="N2475" s="3">
        <v>45.478604825722847</v>
      </c>
      <c r="O2475" s="21" t="s">
        <v>1511</v>
      </c>
      <c r="P2475" s="21">
        <v>0</v>
      </c>
      <c r="Q2475" s="46">
        <v>3.0356156187999293E-4</v>
      </c>
      <c r="R2475" s="46">
        <v>3.0286484837581325E-4</v>
      </c>
      <c r="S2475" s="46">
        <v>3.0217090389621513E-4</v>
      </c>
      <c r="T2475" s="46">
        <v>3.0148305796390371E-4</v>
      </c>
      <c r="U2475" s="46">
        <v>3.0079718294546726E-4</v>
      </c>
      <c r="V2475" s="46">
        <v>2.6923404399109888E-4</v>
      </c>
      <c r="W2475" s="46">
        <v>2.1315440272978001E-4</v>
      </c>
      <c r="X2475" s="46">
        <v>1.6839098034489609E-4</v>
      </c>
      <c r="Y2475" s="46">
        <v>1.3265984503411116E-4</v>
      </c>
      <c r="Z2475" s="46">
        <v>1.0413766656186374E-4</v>
      </c>
      <c r="AA2475" s="46">
        <v>8.136994063251582E-5</v>
      </c>
      <c r="AB2475" s="46">
        <v>6.3195113574096343E-5</v>
      </c>
      <c r="AC2475" s="46">
        <v>4.8687916792611747E-5</v>
      </c>
      <c r="AD2475" s="46">
        <v>3.7108076295628396E-5</v>
      </c>
      <c r="AE2475" s="46">
        <v>2.7864972066436594E-5</v>
      </c>
      <c r="AF2475" s="46">
        <v>2.0487060552126392E-5</v>
      </c>
      <c r="AG2475" s="46">
        <v>0</v>
      </c>
      <c r="AH2475" s="46">
        <v>0</v>
      </c>
      <c r="AI2475" s="46">
        <v>0</v>
      </c>
      <c r="AJ2475" s="46">
        <v>0</v>
      </c>
      <c r="AK2475" s="46">
        <v>2.5629503681275537E-3</v>
      </c>
      <c r="AL2475" s="45">
        <v>2.5629503681275537E-3</v>
      </c>
      <c r="AM2475" s="45">
        <v>3.0356156187999293E-4</v>
      </c>
      <c r="AN2475" s="45">
        <v>6.0642641025580619E-4</v>
      </c>
      <c r="AO2475" s="45">
        <v>9.0859731415202137E-4</v>
      </c>
      <c r="AP2475" s="45">
        <v>1.210080372115925E-3</v>
      </c>
      <c r="AQ2475" s="45">
        <v>1.5108775550613921E-3</v>
      </c>
      <c r="AR2475" s="45">
        <v>1.780111599052491E-3</v>
      </c>
      <c r="AS2475" s="45">
        <v>1.993266001782271E-3</v>
      </c>
      <c r="AT2475" s="45">
        <v>2.161656982127167E-3</v>
      </c>
      <c r="AU2475" s="45">
        <v>2.2943168271612781E-3</v>
      </c>
      <c r="AV2475" s="45">
        <v>2.3984544937231417E-3</v>
      </c>
      <c r="AW2475" s="45">
        <v>2.4798244343556576E-3</v>
      </c>
      <c r="AX2475" s="45">
        <v>2.5430195479297537E-3</v>
      </c>
      <c r="AY2475" s="45">
        <v>2.5629503681275537E-3</v>
      </c>
      <c r="AZ2475" s="45">
        <v>2.5629503681275537E-3</v>
      </c>
      <c r="BA2475" s="45">
        <v>2.5629503681275537E-3</v>
      </c>
      <c r="BB2475" s="45">
        <v>2.5629503681275537E-3</v>
      </c>
      <c r="BC2475" s="45">
        <v>2.5629503681275537E-3</v>
      </c>
      <c r="BD2475" s="45">
        <v>2.5629503681275537E-3</v>
      </c>
      <c r="BE2475" s="45">
        <v>2.5629503681275537E-3</v>
      </c>
      <c r="BF2475" s="45">
        <v>2.5629503681275537E-3</v>
      </c>
    </row>
    <row r="2476" spans="1:58" ht="13.5" thickBot="1" x14ac:dyDescent="0.25">
      <c r="A2476" s="6" t="s">
        <v>1140</v>
      </c>
      <c r="B2476" s="6" t="s">
        <v>1356</v>
      </c>
      <c r="C2476" s="6" t="s">
        <v>984</v>
      </c>
      <c r="D2476" s="6" t="s">
        <v>1140</v>
      </c>
      <c r="E2476" s="6">
        <v>88.611149157680899</v>
      </c>
      <c r="F2476" s="6" t="s">
        <v>314</v>
      </c>
      <c r="G2476" s="21" t="s">
        <v>1305</v>
      </c>
      <c r="H2476" s="21" t="s">
        <v>1159</v>
      </c>
      <c r="I2476" s="21" t="s">
        <v>1160</v>
      </c>
      <c r="J2476" s="21" t="s">
        <v>849</v>
      </c>
      <c r="K2476" s="21" t="s">
        <v>852</v>
      </c>
      <c r="L2476" s="21" t="s">
        <v>1021</v>
      </c>
      <c r="M2476" s="3">
        <v>60.348613167892957</v>
      </c>
      <c r="N2476" s="3">
        <v>88.611149157680899</v>
      </c>
      <c r="O2476" s="21" t="s">
        <v>1511</v>
      </c>
      <c r="P2476" s="21">
        <v>0</v>
      </c>
      <c r="Q2476" s="46">
        <v>9.2799459919678574E-4</v>
      </c>
      <c r="R2476" s="46">
        <v>9.2586473016770948E-4</v>
      </c>
      <c r="S2476" s="46">
        <v>9.2374332610976049E-4</v>
      </c>
      <c r="T2476" s="46">
        <v>9.2164056544957946E-4</v>
      </c>
      <c r="U2476" s="46">
        <v>9.1954382991794208E-4</v>
      </c>
      <c r="V2476" s="46">
        <v>8.230545962285632E-4</v>
      </c>
      <c r="W2476" s="46">
        <v>6.5161785735722087E-4</v>
      </c>
      <c r="X2476" s="46">
        <v>5.1477505697935621E-4</v>
      </c>
      <c r="Y2476" s="46">
        <v>4.0554416362703345E-4</v>
      </c>
      <c r="Z2476" s="46">
        <v>3.1835121529836396E-4</v>
      </c>
      <c r="AA2476" s="46">
        <v>2.4874975927877694E-4</v>
      </c>
      <c r="AB2476" s="46">
        <v>1.9318889957343463E-4</v>
      </c>
      <c r="AC2476" s="46">
        <v>1.4884006904519761E-4</v>
      </c>
      <c r="AD2476" s="46">
        <v>1.1344023326161117E-4</v>
      </c>
      <c r="AE2476" s="46">
        <v>8.5183853397898668E-5</v>
      </c>
      <c r="AF2476" s="46">
        <v>6.2629410087522181E-5</v>
      </c>
      <c r="AG2476" s="46">
        <v>0</v>
      </c>
      <c r="AH2476" s="46">
        <v>0</v>
      </c>
      <c r="AI2476" s="46">
        <v>0</v>
      </c>
      <c r="AJ2476" s="46">
        <v>0</v>
      </c>
      <c r="AK2476" s="46">
        <v>7.8349975698571456E-3</v>
      </c>
      <c r="AL2476" s="45">
        <v>7.8349975698571456E-3</v>
      </c>
      <c r="AM2476" s="45">
        <v>9.2799459919678574E-4</v>
      </c>
      <c r="AN2476" s="45">
        <v>1.8538593293644951E-3</v>
      </c>
      <c r="AO2476" s="45">
        <v>2.7776026554742557E-3</v>
      </c>
      <c r="AP2476" s="45">
        <v>3.6992432209238353E-3</v>
      </c>
      <c r="AQ2476" s="45">
        <v>4.618787050841777E-3</v>
      </c>
      <c r="AR2476" s="45">
        <v>5.4418416470703402E-3</v>
      </c>
      <c r="AS2476" s="45">
        <v>6.0934595044275612E-3</v>
      </c>
      <c r="AT2476" s="45">
        <v>6.6082345614069176E-3</v>
      </c>
      <c r="AU2476" s="45">
        <v>7.0137787250339513E-3</v>
      </c>
      <c r="AV2476" s="45">
        <v>7.3321299403323152E-3</v>
      </c>
      <c r="AW2476" s="45">
        <v>7.5808796996110917E-3</v>
      </c>
      <c r="AX2476" s="45">
        <v>7.7740685991845261E-3</v>
      </c>
      <c r="AY2476" s="45">
        <v>7.8349975698571456E-3</v>
      </c>
      <c r="AZ2476" s="45">
        <v>7.8349975698571456E-3</v>
      </c>
      <c r="BA2476" s="45">
        <v>7.8349975698571456E-3</v>
      </c>
      <c r="BB2476" s="45">
        <v>7.8349975698571456E-3</v>
      </c>
      <c r="BC2476" s="45">
        <v>7.8349975698571456E-3</v>
      </c>
      <c r="BD2476" s="45">
        <v>7.8349975698571456E-3</v>
      </c>
      <c r="BE2476" s="45">
        <v>7.8349975698571456E-3</v>
      </c>
      <c r="BF2476" s="45">
        <v>7.8349975698571456E-3</v>
      </c>
    </row>
    <row r="2477" spans="1:58" ht="13.5" thickBot="1" x14ac:dyDescent="0.25">
      <c r="A2477" s="6" t="s">
        <v>1354</v>
      </c>
      <c r="B2477" s="6" t="s">
        <v>1142</v>
      </c>
      <c r="C2477" s="6" t="s">
        <v>984</v>
      </c>
      <c r="D2477" s="6" t="s">
        <v>1354</v>
      </c>
      <c r="E2477" s="6">
        <v>44.600800724859766</v>
      </c>
      <c r="F2477" s="6" t="s">
        <v>314</v>
      </c>
      <c r="G2477" s="21" t="s">
        <v>1305</v>
      </c>
      <c r="H2477" s="21" t="s">
        <v>1159</v>
      </c>
      <c r="I2477" s="21" t="s">
        <v>1160</v>
      </c>
      <c r="J2477" s="21" t="s">
        <v>849</v>
      </c>
      <c r="K2477" s="21" t="s">
        <v>852</v>
      </c>
      <c r="L2477" s="21" t="s">
        <v>1022</v>
      </c>
      <c r="M2477" s="3">
        <v>28.881044490171185</v>
      </c>
      <c r="N2477" s="3">
        <v>44.600800724859766</v>
      </c>
      <c r="O2477" s="21" t="s">
        <v>1511</v>
      </c>
      <c r="P2477" s="21">
        <v>0</v>
      </c>
      <c r="Q2477" s="46">
        <v>1.1035806278639655E-3</v>
      </c>
      <c r="R2477" s="46">
        <v>1.1010477659244562E-3</v>
      </c>
      <c r="S2477" s="46">
        <v>1.0985249706148166E-3</v>
      </c>
      <c r="T2477" s="46">
        <v>1.0960243462236627E-3</v>
      </c>
      <c r="U2477" s="46">
        <v>1.0935308869767322E-3</v>
      </c>
      <c r="V2477" s="46">
        <v>9.7878490764753841E-4</v>
      </c>
      <c r="W2477" s="46">
        <v>7.7491059190654035E-4</v>
      </c>
      <c r="X2477" s="46">
        <v>6.1217574011927962E-4</v>
      </c>
      <c r="Y2477" s="46">
        <v>4.8227724936056776E-4</v>
      </c>
      <c r="Z2477" s="46">
        <v>3.7858650725371791E-4</v>
      </c>
      <c r="AA2477" s="46">
        <v>2.9581574694883606E-4</v>
      </c>
      <c r="AB2477" s="46">
        <v>2.297422067672934E-4</v>
      </c>
      <c r="AC2477" s="46">
        <v>1.7700212586407919E-4</v>
      </c>
      <c r="AD2477" s="46">
        <v>1.3490428064585788E-4</v>
      </c>
      <c r="AE2477" s="46">
        <v>1.0130150595498273E-4</v>
      </c>
      <c r="AF2477" s="46">
        <v>7.4479532280640994E-5</v>
      </c>
      <c r="AG2477" s="46">
        <v>0</v>
      </c>
      <c r="AH2477" s="46">
        <v>0</v>
      </c>
      <c r="AI2477" s="46">
        <v>0</v>
      </c>
      <c r="AJ2477" s="46">
        <v>0</v>
      </c>
      <c r="AK2477" s="46">
        <v>9.3174589000189299E-3</v>
      </c>
      <c r="AL2477" s="45">
        <v>9.3174589000189299E-3</v>
      </c>
      <c r="AM2477" s="45">
        <v>1.1035806278639655E-3</v>
      </c>
      <c r="AN2477" s="45">
        <v>2.2046283937884217E-3</v>
      </c>
      <c r="AO2477" s="45">
        <v>3.3031533644032381E-3</v>
      </c>
      <c r="AP2477" s="45">
        <v>4.3991777106269008E-3</v>
      </c>
      <c r="AQ2477" s="45">
        <v>5.492708597603633E-3</v>
      </c>
      <c r="AR2477" s="45">
        <v>6.4714935052511717E-3</v>
      </c>
      <c r="AS2477" s="45">
        <v>7.2464040971577121E-3</v>
      </c>
      <c r="AT2477" s="45">
        <v>7.8585798372769917E-3</v>
      </c>
      <c r="AU2477" s="45">
        <v>8.3408570866375601E-3</v>
      </c>
      <c r="AV2477" s="45">
        <v>8.7194435938912785E-3</v>
      </c>
      <c r="AW2477" s="45">
        <v>9.0152593408401142E-3</v>
      </c>
      <c r="AX2477" s="45">
        <v>9.2450015476074083E-3</v>
      </c>
      <c r="AY2477" s="45">
        <v>9.3174589000189299E-3</v>
      </c>
      <c r="AZ2477" s="45">
        <v>9.3174589000189299E-3</v>
      </c>
      <c r="BA2477" s="45">
        <v>9.3174589000189299E-3</v>
      </c>
      <c r="BB2477" s="45">
        <v>9.3174589000189299E-3</v>
      </c>
      <c r="BC2477" s="45">
        <v>9.3174589000189299E-3</v>
      </c>
      <c r="BD2477" s="45">
        <v>9.3174589000189299E-3</v>
      </c>
      <c r="BE2477" s="45">
        <v>9.3174589000189299E-3</v>
      </c>
      <c r="BF2477" s="45">
        <v>9.3174589000189299E-3</v>
      </c>
    </row>
    <row r="2478" spans="1:58" ht="13.5" thickBot="1" x14ac:dyDescent="0.25">
      <c r="A2478" s="6" t="s">
        <v>1140</v>
      </c>
      <c r="B2478" s="6" t="s">
        <v>1144</v>
      </c>
      <c r="C2478" s="6" t="s">
        <v>984</v>
      </c>
      <c r="D2478" s="6" t="s">
        <v>1140</v>
      </c>
      <c r="E2478" s="6">
        <v>95.222581797727145</v>
      </c>
      <c r="F2478" s="6" t="s">
        <v>314</v>
      </c>
      <c r="G2478" s="21" t="s">
        <v>1305</v>
      </c>
      <c r="H2478" s="21" t="s">
        <v>1159</v>
      </c>
      <c r="I2478" s="21" t="s">
        <v>1160</v>
      </c>
      <c r="J2478" s="21" t="s">
        <v>849</v>
      </c>
      <c r="K2478" s="21" t="s">
        <v>852</v>
      </c>
      <c r="L2478" s="21" t="s">
        <v>1023</v>
      </c>
      <c r="M2478" s="3">
        <v>65.075812975828015</v>
      </c>
      <c r="N2478" s="3">
        <v>95.222581797727145</v>
      </c>
      <c r="O2478" s="21" t="s">
        <v>1511</v>
      </c>
      <c r="P2478" s="21">
        <v>0</v>
      </c>
      <c r="Q2478" s="46">
        <v>3.1132641577077927E-3</v>
      </c>
      <c r="R2478" s="46">
        <v>3.1061188091092403E-3</v>
      </c>
      <c r="S2478" s="46">
        <v>3.0990018590501085E-3</v>
      </c>
      <c r="T2478" s="46">
        <v>3.091947454421842E-3</v>
      </c>
      <c r="U2478" s="46">
        <v>3.084913263075805E-3</v>
      </c>
      <c r="V2478" s="46">
        <v>2.7612082834241572E-3</v>
      </c>
      <c r="W2478" s="46">
        <v>2.1860671620163152E-3</v>
      </c>
      <c r="X2478" s="46">
        <v>1.7269828246446195E-3</v>
      </c>
      <c r="Y2478" s="46">
        <v>1.3605317424049948E-3</v>
      </c>
      <c r="Z2478" s="46">
        <v>1.0680142201355029E-3</v>
      </c>
      <c r="AA2478" s="46">
        <v>8.345131647009052E-4</v>
      </c>
      <c r="AB2478" s="46">
        <v>6.4811592355123646E-4</v>
      </c>
      <c r="AC2478" s="46">
        <v>4.9933313468660109E-4</v>
      </c>
      <c r="AD2478" s="46">
        <v>3.8057270221299449E-4</v>
      </c>
      <c r="AE2478" s="46">
        <v>2.8577735024390611E-4</v>
      </c>
      <c r="AF2478" s="46">
        <v>2.1011102630621968E-4</v>
      </c>
      <c r="AG2478" s="46">
        <v>0</v>
      </c>
      <c r="AH2478" s="46">
        <v>0</v>
      </c>
      <c r="AI2478" s="46">
        <v>0</v>
      </c>
      <c r="AJ2478" s="46">
        <v>0</v>
      </c>
      <c r="AK2478" s="46">
        <v>2.6285085205319584E-2</v>
      </c>
      <c r="AL2478" s="45">
        <v>2.6285085205319584E-2</v>
      </c>
      <c r="AM2478" s="45">
        <v>3.1132641577077927E-3</v>
      </c>
      <c r="AN2478" s="45">
        <v>6.2193829668170334E-3</v>
      </c>
      <c r="AO2478" s="45">
        <v>9.318384825867141E-3</v>
      </c>
      <c r="AP2478" s="45">
        <v>1.2410332280288983E-2</v>
      </c>
      <c r="AQ2478" s="45">
        <v>1.5495245543364788E-2</v>
      </c>
      <c r="AR2478" s="45">
        <v>1.8256453826788945E-2</v>
      </c>
      <c r="AS2478" s="45">
        <v>2.0442520988805259E-2</v>
      </c>
      <c r="AT2478" s="45">
        <v>2.2169503813449877E-2</v>
      </c>
      <c r="AU2478" s="45">
        <v>2.353003555585487E-2</v>
      </c>
      <c r="AV2478" s="45">
        <v>2.4598049775990373E-2</v>
      </c>
      <c r="AW2478" s="45">
        <v>2.5432562940691277E-2</v>
      </c>
      <c r="AX2478" s="45">
        <v>2.6080678864242514E-2</v>
      </c>
      <c r="AY2478" s="45">
        <v>2.6285085205319584E-2</v>
      </c>
      <c r="AZ2478" s="45">
        <v>2.6285085205319584E-2</v>
      </c>
      <c r="BA2478" s="45">
        <v>2.6285085205319584E-2</v>
      </c>
      <c r="BB2478" s="45">
        <v>2.6285085205319584E-2</v>
      </c>
      <c r="BC2478" s="45">
        <v>2.6285085205319584E-2</v>
      </c>
      <c r="BD2478" s="45">
        <v>2.6285085205319584E-2</v>
      </c>
      <c r="BE2478" s="45">
        <v>2.6285085205319584E-2</v>
      </c>
      <c r="BF2478" s="45">
        <v>2.6285085205319584E-2</v>
      </c>
    </row>
    <row r="2479" spans="1:58" ht="13.5" thickBot="1" x14ac:dyDescent="0.25">
      <c r="A2479" s="6" t="s">
        <v>1144</v>
      </c>
      <c r="B2479" s="6" t="s">
        <v>1355</v>
      </c>
      <c r="C2479" s="6" t="s">
        <v>1024</v>
      </c>
      <c r="D2479" s="6" t="s">
        <v>1144</v>
      </c>
      <c r="E2479" s="6">
        <v>67.432956061355796</v>
      </c>
      <c r="F2479" s="6" t="s">
        <v>314</v>
      </c>
      <c r="G2479" s="21" t="s">
        <v>1305</v>
      </c>
      <c r="H2479" s="21" t="s">
        <v>1172</v>
      </c>
      <c r="I2479" s="21" t="s">
        <v>1160</v>
      </c>
      <c r="J2479" s="21" t="s">
        <v>849</v>
      </c>
      <c r="K2479" s="21" t="s">
        <v>854</v>
      </c>
      <c r="L2479" s="21" t="s">
        <v>1025</v>
      </c>
      <c r="M2479" s="3">
        <v>50.610395587575759</v>
      </c>
      <c r="N2479" s="3">
        <v>67.432956061355796</v>
      </c>
      <c r="O2479" s="21" t="s">
        <v>1500</v>
      </c>
      <c r="P2479" s="21">
        <v>0</v>
      </c>
      <c r="Q2479" s="46">
        <v>1.8662148888341147E-4</v>
      </c>
      <c r="R2479" s="46">
        <v>2.9312322013394065E-4</v>
      </c>
      <c r="S2479" s="46">
        <v>4.1764159851104612E-4</v>
      </c>
      <c r="T2479" s="46">
        <v>5.4589192730936434E-4</v>
      </c>
      <c r="U2479" s="46">
        <v>6.653791591672767E-4</v>
      </c>
      <c r="V2479" s="46">
        <v>7.6090586126099815E-4</v>
      </c>
      <c r="W2479" s="46">
        <v>8.2278669285846282E-4</v>
      </c>
      <c r="X2479" s="46">
        <v>8.6451245478992632E-4</v>
      </c>
      <c r="Y2479" s="46">
        <v>8.868642546803956E-4</v>
      </c>
      <c r="Z2479" s="46">
        <v>8.9297425808738745E-4</v>
      </c>
      <c r="AA2479" s="46">
        <v>8.8865588109430735E-4</v>
      </c>
      <c r="AB2479" s="46">
        <v>8.7873419238754019E-4</v>
      </c>
      <c r="AC2479" s="46">
        <v>8.66945027020313E-4</v>
      </c>
      <c r="AD2479" s="46">
        <v>8.5591379528004248E-4</v>
      </c>
      <c r="AE2479" s="46">
        <v>8.4508663334760179E-4</v>
      </c>
      <c r="AF2479" s="46">
        <v>8.341097750717432E-4</v>
      </c>
      <c r="AG2479" s="46">
        <v>8.2324538091149886E-4</v>
      </c>
      <c r="AH2479" s="46">
        <v>8.1249502179224248E-4</v>
      </c>
      <c r="AI2479" s="46">
        <v>8.0185750077739319E-4</v>
      </c>
      <c r="AJ2479" s="46">
        <v>7.9133163349367531E-4</v>
      </c>
      <c r="AK2479" s="46">
        <v>1.4735075756858562E-2</v>
      </c>
      <c r="AL2479" s="45">
        <v>1.4735075756858567E-2</v>
      </c>
      <c r="AM2479" s="45">
        <v>1.8662148888341147E-4</v>
      </c>
      <c r="AN2479" s="45">
        <v>4.7974470901735215E-4</v>
      </c>
      <c r="AO2479" s="45">
        <v>8.9738630752839827E-4</v>
      </c>
      <c r="AP2479" s="45">
        <v>1.4432782348377626E-3</v>
      </c>
      <c r="AQ2479" s="45">
        <v>2.1086573940050394E-3</v>
      </c>
      <c r="AR2479" s="45">
        <v>2.8695632552660378E-3</v>
      </c>
      <c r="AS2479" s="45">
        <v>3.6923499481245005E-3</v>
      </c>
      <c r="AT2479" s="45">
        <v>4.5568624029144267E-3</v>
      </c>
      <c r="AU2479" s="45">
        <v>5.4437266575948226E-3</v>
      </c>
      <c r="AV2479" s="45">
        <v>6.3367009156822104E-3</v>
      </c>
      <c r="AW2479" s="45">
        <v>7.2253567967765176E-3</v>
      </c>
      <c r="AX2479" s="45">
        <v>8.1040909891640575E-3</v>
      </c>
      <c r="AY2479" s="45">
        <v>8.9710360161843698E-3</v>
      </c>
      <c r="AZ2479" s="45">
        <v>9.8269498114644128E-3</v>
      </c>
      <c r="BA2479" s="45">
        <v>1.0672036444812015E-2</v>
      </c>
      <c r="BB2479" s="45">
        <v>1.1506146219883757E-2</v>
      </c>
      <c r="BC2479" s="45">
        <v>1.2329391600795256E-2</v>
      </c>
      <c r="BD2479" s="45">
        <v>1.3141886622587499E-2</v>
      </c>
      <c r="BE2479" s="45">
        <v>1.3943744123364892E-2</v>
      </c>
      <c r="BF2479" s="45">
        <v>1.4735075756858567E-2</v>
      </c>
    </row>
    <row r="2480" spans="1:58" ht="13.5" thickBot="1" x14ac:dyDescent="0.25">
      <c r="A2480" s="6" t="s">
        <v>1357</v>
      </c>
      <c r="B2480" s="6" t="s">
        <v>1144</v>
      </c>
      <c r="C2480" s="6" t="s">
        <v>1024</v>
      </c>
      <c r="D2480" s="6" t="s">
        <v>1357</v>
      </c>
      <c r="E2480" s="6">
        <v>79.345477803913639</v>
      </c>
      <c r="F2480" s="6" t="s">
        <v>314</v>
      </c>
      <c r="G2480" s="21" t="s">
        <v>1305</v>
      </c>
      <c r="H2480" s="21" t="s">
        <v>1172</v>
      </c>
      <c r="I2480" s="21" t="s">
        <v>1160</v>
      </c>
      <c r="J2480" s="21" t="s">
        <v>849</v>
      </c>
      <c r="K2480" s="21" t="s">
        <v>854</v>
      </c>
      <c r="L2480" s="21" t="s">
        <v>1026</v>
      </c>
      <c r="M2480" s="3">
        <v>65.514870632206652</v>
      </c>
      <c r="N2480" s="3">
        <v>79.345477803913639</v>
      </c>
      <c r="O2480" s="21" t="s">
        <v>1500</v>
      </c>
      <c r="P2480" s="21">
        <v>0</v>
      </c>
      <c r="Q2480" s="46">
        <v>6.3811171423054864E-4</v>
      </c>
      <c r="R2480" s="46">
        <v>1.0022712904048294E-3</v>
      </c>
      <c r="S2480" s="46">
        <v>1.4280348846984212E-3</v>
      </c>
      <c r="T2480" s="46">
        <v>1.8665590742211681E-3</v>
      </c>
      <c r="U2480" s="46">
        <v>2.2751197539462621E-3</v>
      </c>
      <c r="V2480" s="46">
        <v>2.6017525977443151E-3</v>
      </c>
      <c r="W2480" s="46">
        <v>2.8133406831514513E-3</v>
      </c>
      <c r="X2480" s="46">
        <v>2.9560128782612867E-3</v>
      </c>
      <c r="Y2480" s="46">
        <v>3.0324400112221425E-3</v>
      </c>
      <c r="Z2480" s="46">
        <v>3.053331842979126E-3</v>
      </c>
      <c r="AA2480" s="46">
        <v>3.0385660892482177E-3</v>
      </c>
      <c r="AB2480" s="46">
        <v>3.0046410261345457E-3</v>
      </c>
      <c r="AC2480" s="46">
        <v>2.9643305315240971E-3</v>
      </c>
      <c r="AD2480" s="46">
        <v>2.9266116266006867E-3</v>
      </c>
      <c r="AE2480" s="46">
        <v>2.8895904941346516E-3</v>
      </c>
      <c r="AF2480" s="46">
        <v>2.852057507482457E-3</v>
      </c>
      <c r="AG2480" s="46">
        <v>2.8149090674868837E-3</v>
      </c>
      <c r="AH2480" s="46">
        <v>2.7781505455866098E-3</v>
      </c>
      <c r="AI2480" s="46">
        <v>2.7417778491165396E-3</v>
      </c>
      <c r="AJ2480" s="46">
        <v>2.705786928369076E-3</v>
      </c>
      <c r="AK2480" s="46">
        <v>5.0383396396543316E-2</v>
      </c>
      <c r="AL2480" s="45">
        <v>5.0383396396543323E-2</v>
      </c>
      <c r="AM2480" s="45">
        <v>6.3811171423054864E-4</v>
      </c>
      <c r="AN2480" s="45">
        <v>1.6403830046353781E-3</v>
      </c>
      <c r="AO2480" s="45">
        <v>3.0684178893337992E-3</v>
      </c>
      <c r="AP2480" s="45">
        <v>4.9349769635549674E-3</v>
      </c>
      <c r="AQ2480" s="45">
        <v>7.2100967175012295E-3</v>
      </c>
      <c r="AR2480" s="45">
        <v>9.8118493152455442E-3</v>
      </c>
      <c r="AS2480" s="45">
        <v>1.2625189998396995E-2</v>
      </c>
      <c r="AT2480" s="45">
        <v>1.5581202876658283E-2</v>
      </c>
      <c r="AU2480" s="45">
        <v>1.8613642887880425E-2</v>
      </c>
      <c r="AV2480" s="45">
        <v>2.1666974730859552E-2</v>
      </c>
      <c r="AW2480" s="45">
        <v>2.4705540820107771E-2</v>
      </c>
      <c r="AX2480" s="45">
        <v>2.7710181846242316E-2</v>
      </c>
      <c r="AY2480" s="45">
        <v>3.0674512377766413E-2</v>
      </c>
      <c r="AZ2480" s="45">
        <v>3.36011240043671E-2</v>
      </c>
      <c r="BA2480" s="45">
        <v>3.6490714498501754E-2</v>
      </c>
      <c r="BB2480" s="45">
        <v>3.9342772005984211E-2</v>
      </c>
      <c r="BC2480" s="45">
        <v>4.2157681073471093E-2</v>
      </c>
      <c r="BD2480" s="45">
        <v>4.4935831619057703E-2</v>
      </c>
      <c r="BE2480" s="45">
        <v>4.7677609468174245E-2</v>
      </c>
      <c r="BF2480" s="45">
        <v>5.0383396396543323E-2</v>
      </c>
    </row>
    <row r="2481" spans="1:58" ht="13.5" thickBot="1" x14ac:dyDescent="0.25">
      <c r="A2481" s="6" t="s">
        <v>1139</v>
      </c>
      <c r="B2481" s="6" t="s">
        <v>1143</v>
      </c>
      <c r="C2481" s="6" t="s">
        <v>1024</v>
      </c>
      <c r="D2481" s="6" t="s">
        <v>1139</v>
      </c>
      <c r="E2481" s="6">
        <v>59.885491745457841</v>
      </c>
      <c r="F2481" s="6" t="s">
        <v>314</v>
      </c>
      <c r="G2481" s="21" t="s">
        <v>1305</v>
      </c>
      <c r="H2481" s="21" t="s">
        <v>1172</v>
      </c>
      <c r="I2481" s="21" t="s">
        <v>1160</v>
      </c>
      <c r="J2481" s="21" t="s">
        <v>849</v>
      </c>
      <c r="K2481" s="21" t="s">
        <v>854</v>
      </c>
      <c r="L2481" s="21" t="s">
        <v>1027</v>
      </c>
      <c r="M2481" s="3">
        <v>48.91940022162872</v>
      </c>
      <c r="N2481" s="3">
        <v>59.885491745457841</v>
      </c>
      <c r="O2481" s="21" t="s">
        <v>1500</v>
      </c>
      <c r="P2481" s="21">
        <v>0</v>
      </c>
      <c r="Q2481" s="46">
        <v>2.2844851182664966E-4</v>
      </c>
      <c r="R2481" s="46">
        <v>3.5882021851871781E-4</v>
      </c>
      <c r="S2481" s="46">
        <v>5.1124659988302371E-4</v>
      </c>
      <c r="T2481" s="46">
        <v>6.6824136469040372E-4</v>
      </c>
      <c r="U2481" s="46">
        <v>8.1450898083443258E-4</v>
      </c>
      <c r="V2481" s="46">
        <v>9.3144585162883401E-4</v>
      </c>
      <c r="W2481" s="46">
        <v>1.0071958843480989E-3</v>
      </c>
      <c r="X2481" s="46">
        <v>1.0582735403838999E-3</v>
      </c>
      <c r="Y2481" s="46">
        <v>1.08563499512406E-3</v>
      </c>
      <c r="Z2481" s="46">
        <v>1.0931144188170896E-3</v>
      </c>
      <c r="AA2481" s="46">
        <v>1.0878281744329185E-3</v>
      </c>
      <c r="AB2481" s="46">
        <v>1.0756827616327652E-3</v>
      </c>
      <c r="AC2481" s="46">
        <v>1.0612513191448965E-3</v>
      </c>
      <c r="AD2481" s="46">
        <v>1.0477476841146667E-3</v>
      </c>
      <c r="AE2481" s="46">
        <v>1.0344938565647348E-3</v>
      </c>
      <c r="AF2481" s="46">
        <v>1.021056781591989E-3</v>
      </c>
      <c r="AG2481" s="46">
        <v>1.007757377045085E-3</v>
      </c>
      <c r="AH2481" s="46">
        <v>9.9459756593710258E-4</v>
      </c>
      <c r="AI2481" s="46">
        <v>9.815758830649592E-4</v>
      </c>
      <c r="AJ2481" s="46">
        <v>9.686908786046616E-4</v>
      </c>
      <c r="AK2481" s="46">
        <v>1.8037612648188983E-2</v>
      </c>
      <c r="AL2481" s="45">
        <v>1.803761264818899E-2</v>
      </c>
      <c r="AM2481" s="45">
        <v>2.2844851182664966E-4</v>
      </c>
      <c r="AN2481" s="45">
        <v>5.8726873034536746E-4</v>
      </c>
      <c r="AO2481" s="45">
        <v>1.0985153302283911E-3</v>
      </c>
      <c r="AP2481" s="45">
        <v>1.7667566949187948E-3</v>
      </c>
      <c r="AQ2481" s="45">
        <v>2.5812656757532274E-3</v>
      </c>
      <c r="AR2481" s="45">
        <v>3.5127115273820616E-3</v>
      </c>
      <c r="AS2481" s="45">
        <v>4.5199074117301605E-3</v>
      </c>
      <c r="AT2481" s="45">
        <v>5.5781809521140606E-3</v>
      </c>
      <c r="AU2481" s="45">
        <v>6.6638159472381204E-3</v>
      </c>
      <c r="AV2481" s="45">
        <v>7.75693036605521E-3</v>
      </c>
      <c r="AW2481" s="45">
        <v>8.8447585404881277E-3</v>
      </c>
      <c r="AX2481" s="45">
        <v>9.9204413021208929E-3</v>
      </c>
      <c r="AY2481" s="45">
        <v>1.098169262126579E-2</v>
      </c>
      <c r="AZ2481" s="45">
        <v>1.2029440305380456E-2</v>
      </c>
      <c r="BA2481" s="45">
        <v>1.3063934161945191E-2</v>
      </c>
      <c r="BB2481" s="45">
        <v>1.4084990943537179E-2</v>
      </c>
      <c r="BC2481" s="45">
        <v>1.5092748320582265E-2</v>
      </c>
      <c r="BD2481" s="45">
        <v>1.6087345886519368E-2</v>
      </c>
      <c r="BE2481" s="45">
        <v>1.7068921769584328E-2</v>
      </c>
      <c r="BF2481" s="45">
        <v>1.803761264818899E-2</v>
      </c>
    </row>
    <row r="2482" spans="1:58" ht="13.5" thickBot="1" x14ac:dyDescent="0.25">
      <c r="A2482" s="6" t="s">
        <v>1144</v>
      </c>
      <c r="B2482" s="6" t="s">
        <v>1143</v>
      </c>
      <c r="C2482" s="6" t="s">
        <v>1024</v>
      </c>
      <c r="D2482" s="6" t="s">
        <v>1144</v>
      </c>
      <c r="E2482" s="6">
        <v>67.710290682864965</v>
      </c>
      <c r="F2482" s="6" t="s">
        <v>314</v>
      </c>
      <c r="G2482" s="21" t="s">
        <v>1305</v>
      </c>
      <c r="H2482" s="21" t="s">
        <v>1172</v>
      </c>
      <c r="I2482" s="21" t="s">
        <v>1160</v>
      </c>
      <c r="J2482" s="21" t="s">
        <v>849</v>
      </c>
      <c r="K2482" s="21" t="s">
        <v>854</v>
      </c>
      <c r="L2482" s="21" t="s">
        <v>1028</v>
      </c>
      <c r="M2482" s="3">
        <v>46.928554344672108</v>
      </c>
      <c r="N2482" s="3">
        <v>67.710290682864965</v>
      </c>
      <c r="O2482" s="21" t="s">
        <v>1500</v>
      </c>
      <c r="P2482" s="21">
        <v>0</v>
      </c>
      <c r="Q2482" s="46">
        <v>1.9908410409051421E-4</v>
      </c>
      <c r="R2482" s="46">
        <v>3.1269803931823295E-4</v>
      </c>
      <c r="S2482" s="46">
        <v>4.4553177647428264E-4</v>
      </c>
      <c r="T2482" s="46">
        <v>5.8234668434418025E-4</v>
      </c>
      <c r="U2482" s="46">
        <v>7.0981329414895585E-4</v>
      </c>
      <c r="V2482" s="46">
        <v>8.1171928588033169E-4</v>
      </c>
      <c r="W2482" s="46">
        <v>8.7773253008209464E-4</v>
      </c>
      <c r="X2482" s="46">
        <v>9.2224474559018759E-4</v>
      </c>
      <c r="Y2482" s="46">
        <v>9.4608920253150188E-4</v>
      </c>
      <c r="Z2482" s="46">
        <v>9.5260723301957104E-4</v>
      </c>
      <c r="AA2482" s="46">
        <v>9.4800047406626796E-4</v>
      </c>
      <c r="AB2482" s="46">
        <v>9.3741621327684892E-4</v>
      </c>
      <c r="AC2482" s="46">
        <v>9.2483976541357182E-4</v>
      </c>
      <c r="AD2482" s="46">
        <v>9.1307186611555146E-4</v>
      </c>
      <c r="AE2482" s="46">
        <v>9.0152166444231569E-4</v>
      </c>
      <c r="AF2482" s="46">
        <v>8.8981176967803681E-4</v>
      </c>
      <c r="AG2482" s="46">
        <v>8.7822184940240485E-4</v>
      </c>
      <c r="AH2482" s="46">
        <v>8.6675357944746153E-4</v>
      </c>
      <c r="AI2482" s="46">
        <v>8.5540568294499412E-4</v>
      </c>
      <c r="AJ2482" s="46">
        <v>8.4417689642907634E-4</v>
      </c>
      <c r="AK2482" s="46">
        <v>1.5719086656696381E-2</v>
      </c>
      <c r="AL2482" s="45">
        <v>1.5719086656696381E-2</v>
      </c>
      <c r="AM2482" s="45">
        <v>1.9908410409051421E-4</v>
      </c>
      <c r="AN2482" s="45">
        <v>5.1178214340874713E-4</v>
      </c>
      <c r="AO2482" s="45">
        <v>9.5731391988302978E-4</v>
      </c>
      <c r="AP2482" s="45">
        <v>1.5396606042272099E-3</v>
      </c>
      <c r="AQ2482" s="45">
        <v>2.2494738983761657E-3</v>
      </c>
      <c r="AR2482" s="45">
        <v>3.0611931842564975E-3</v>
      </c>
      <c r="AS2482" s="45">
        <v>3.938925714338592E-3</v>
      </c>
      <c r="AT2482" s="45">
        <v>4.8611704599287797E-3</v>
      </c>
      <c r="AU2482" s="45">
        <v>5.8072596624602815E-3</v>
      </c>
      <c r="AV2482" s="45">
        <v>6.7598668954798524E-3</v>
      </c>
      <c r="AW2482" s="45">
        <v>7.7078673695461205E-3</v>
      </c>
      <c r="AX2482" s="45">
        <v>8.6452835828229688E-3</v>
      </c>
      <c r="AY2482" s="45">
        <v>9.5701233482365401E-3</v>
      </c>
      <c r="AZ2482" s="45">
        <v>1.0483195214352092E-2</v>
      </c>
      <c r="BA2482" s="45">
        <v>1.1384716878794408E-2</v>
      </c>
      <c r="BB2482" s="45">
        <v>1.2274528648472446E-2</v>
      </c>
      <c r="BC2482" s="45">
        <v>1.315275049787485E-2</v>
      </c>
      <c r="BD2482" s="45">
        <v>1.4019504077322312E-2</v>
      </c>
      <c r="BE2482" s="45">
        <v>1.4874909760267306E-2</v>
      </c>
      <c r="BF2482" s="45">
        <v>1.5719086656696381E-2</v>
      </c>
    </row>
    <row r="2483" spans="1:58" ht="13.5" thickBot="1" x14ac:dyDescent="0.25">
      <c r="A2483" s="6" t="s">
        <v>1357</v>
      </c>
      <c r="B2483" s="6" t="s">
        <v>1356</v>
      </c>
      <c r="C2483" s="6" t="s">
        <v>1024</v>
      </c>
      <c r="D2483" s="6" t="s">
        <v>1357</v>
      </c>
      <c r="E2483" s="6">
        <v>78.604847602665032</v>
      </c>
      <c r="F2483" s="6" t="s">
        <v>314</v>
      </c>
      <c r="G2483" s="21" t="s">
        <v>1305</v>
      </c>
      <c r="H2483" s="21" t="s">
        <v>1172</v>
      </c>
      <c r="I2483" s="21" t="s">
        <v>1160</v>
      </c>
      <c r="J2483" s="21" t="s">
        <v>849</v>
      </c>
      <c r="K2483" s="21" t="s">
        <v>854</v>
      </c>
      <c r="L2483" s="21" t="s">
        <v>1029</v>
      </c>
      <c r="M2483" s="3">
        <v>60.039435145312247</v>
      </c>
      <c r="N2483" s="3">
        <v>78.604847602665032</v>
      </c>
      <c r="O2483" s="21" t="s">
        <v>1500</v>
      </c>
      <c r="P2483" s="21">
        <v>0</v>
      </c>
      <c r="Q2483" s="46">
        <v>0</v>
      </c>
      <c r="R2483" s="46">
        <v>0</v>
      </c>
      <c r="S2483" s="46">
        <v>0</v>
      </c>
      <c r="T2483" s="46">
        <v>0</v>
      </c>
      <c r="U2483" s="46">
        <v>0</v>
      </c>
      <c r="V2483" s="46">
        <v>0</v>
      </c>
      <c r="W2483" s="46">
        <v>0</v>
      </c>
      <c r="X2483" s="46">
        <v>0</v>
      </c>
      <c r="Y2483" s="46">
        <v>0</v>
      </c>
      <c r="Z2483" s="46">
        <v>0</v>
      </c>
      <c r="AA2483" s="46">
        <v>0</v>
      </c>
      <c r="AB2483" s="46">
        <v>0</v>
      </c>
      <c r="AC2483" s="46">
        <v>0</v>
      </c>
      <c r="AD2483" s="46">
        <v>0</v>
      </c>
      <c r="AE2483" s="46">
        <v>0</v>
      </c>
      <c r="AF2483" s="46">
        <v>0</v>
      </c>
      <c r="AG2483" s="46">
        <v>0</v>
      </c>
      <c r="AH2483" s="46">
        <v>0</v>
      </c>
      <c r="AI2483" s="46">
        <v>0</v>
      </c>
      <c r="AJ2483" s="46">
        <v>0</v>
      </c>
      <c r="AK2483" s="46">
        <v>0</v>
      </c>
      <c r="AL2483" s="45">
        <v>0</v>
      </c>
      <c r="AM2483" s="45">
        <v>0</v>
      </c>
      <c r="AN2483" s="45">
        <v>0</v>
      </c>
      <c r="AO2483" s="45">
        <v>0</v>
      </c>
      <c r="AP2483" s="45">
        <v>0</v>
      </c>
      <c r="AQ2483" s="45">
        <v>0</v>
      </c>
      <c r="AR2483" s="45">
        <v>0</v>
      </c>
      <c r="AS2483" s="45">
        <v>0</v>
      </c>
      <c r="AT2483" s="45">
        <v>0</v>
      </c>
      <c r="AU2483" s="45">
        <v>0</v>
      </c>
      <c r="AV2483" s="45">
        <v>0</v>
      </c>
      <c r="AW2483" s="45">
        <v>0</v>
      </c>
      <c r="AX2483" s="45">
        <v>0</v>
      </c>
      <c r="AY2483" s="45">
        <v>0</v>
      </c>
      <c r="AZ2483" s="45">
        <v>0</v>
      </c>
      <c r="BA2483" s="45">
        <v>0</v>
      </c>
      <c r="BB2483" s="45">
        <v>0</v>
      </c>
      <c r="BC2483" s="45">
        <v>0</v>
      </c>
      <c r="BD2483" s="45">
        <v>0</v>
      </c>
      <c r="BE2483" s="45">
        <v>0</v>
      </c>
      <c r="BF2483" s="45">
        <v>0</v>
      </c>
    </row>
    <row r="2484" spans="1:58" ht="13.5" thickBot="1" x14ac:dyDescent="0.25">
      <c r="A2484" s="6" t="s">
        <v>1140</v>
      </c>
      <c r="B2484" s="6" t="s">
        <v>1356</v>
      </c>
      <c r="C2484" s="6" t="s">
        <v>1024</v>
      </c>
      <c r="D2484" s="6" t="s">
        <v>1140</v>
      </c>
      <c r="E2484" s="6">
        <v>86.260637333380785</v>
      </c>
      <c r="F2484" s="6" t="s">
        <v>314</v>
      </c>
      <c r="G2484" s="21" t="s">
        <v>1305</v>
      </c>
      <c r="H2484" s="21" t="s">
        <v>1172</v>
      </c>
      <c r="I2484" s="21" t="s">
        <v>1160</v>
      </c>
      <c r="J2484" s="21" t="s">
        <v>849</v>
      </c>
      <c r="K2484" s="21" t="s">
        <v>854</v>
      </c>
      <c r="L2484" s="21" t="s">
        <v>1030</v>
      </c>
      <c r="M2484" s="3">
        <v>63.308807567190762</v>
      </c>
      <c r="N2484" s="3">
        <v>86.260637333380785</v>
      </c>
      <c r="O2484" s="21" t="s">
        <v>1500</v>
      </c>
      <c r="P2484" s="21">
        <v>0</v>
      </c>
      <c r="Q2484" s="46">
        <v>3.1056835683984647E-3</v>
      </c>
      <c r="R2484" s="46">
        <v>4.8780447189270375E-3</v>
      </c>
      <c r="S2484" s="46">
        <v>6.9502320324201384E-3</v>
      </c>
      <c r="T2484" s="46">
        <v>9.0845250400140888E-3</v>
      </c>
      <c r="U2484" s="46">
        <v>1.1072985933959525E-2</v>
      </c>
      <c r="V2484" s="46">
        <v>1.266270483938048E-2</v>
      </c>
      <c r="W2484" s="46">
        <v>1.3692502013548035E-2</v>
      </c>
      <c r="X2484" s="46">
        <v>1.4386886213271196E-2</v>
      </c>
      <c r="Y2484" s="46">
        <v>1.4758856333428839E-2</v>
      </c>
      <c r="Z2484" s="46">
        <v>1.4860536677410061E-2</v>
      </c>
      <c r="AA2484" s="46">
        <v>1.4788671896190058E-2</v>
      </c>
      <c r="AB2484" s="46">
        <v>1.4623558940700656E-2</v>
      </c>
      <c r="AC2484" s="46">
        <v>1.4427368151605604E-2</v>
      </c>
      <c r="AD2484" s="46">
        <v>1.4243790604561398E-2</v>
      </c>
      <c r="AE2484" s="46">
        <v>1.4063609109347964E-2</v>
      </c>
      <c r="AF2484" s="46">
        <v>1.388093642473944E-2</v>
      </c>
      <c r="AG2484" s="46">
        <v>1.3700135325005665E-2</v>
      </c>
      <c r="AH2484" s="46">
        <v>1.3521231952886957E-2</v>
      </c>
      <c r="AI2484" s="46">
        <v>1.3344206389421699E-2</v>
      </c>
      <c r="AJ2484" s="46">
        <v>1.3169038924722031E-2</v>
      </c>
      <c r="AK2484" s="46">
        <v>0.24521550508993933</v>
      </c>
      <c r="AL2484" s="45">
        <v>0.24521550508993936</v>
      </c>
      <c r="AM2484" s="45">
        <v>3.1056835683984647E-3</v>
      </c>
      <c r="AN2484" s="45">
        <v>7.9837282873255026E-3</v>
      </c>
      <c r="AO2484" s="45">
        <v>1.4933960319745641E-2</v>
      </c>
      <c r="AP2484" s="45">
        <v>2.4018485359759728E-2</v>
      </c>
      <c r="AQ2484" s="45">
        <v>3.5091471293719256E-2</v>
      </c>
      <c r="AR2484" s="45">
        <v>4.7754176133099735E-2</v>
      </c>
      <c r="AS2484" s="45">
        <v>6.1446678146647768E-2</v>
      </c>
      <c r="AT2484" s="45">
        <v>7.5833564359918962E-2</v>
      </c>
      <c r="AU2484" s="45">
        <v>9.0592420693347803E-2</v>
      </c>
      <c r="AV2484" s="45">
        <v>0.10545295737075787</v>
      </c>
      <c r="AW2484" s="45">
        <v>0.12024162926694792</v>
      </c>
      <c r="AX2484" s="45">
        <v>0.13486518820764859</v>
      </c>
      <c r="AY2484" s="45">
        <v>0.1492925563592542</v>
      </c>
      <c r="AZ2484" s="45">
        <v>0.16353634696381561</v>
      </c>
      <c r="BA2484" s="45">
        <v>0.17759995607316356</v>
      </c>
      <c r="BB2484" s="45">
        <v>0.19148089249790301</v>
      </c>
      <c r="BC2484" s="45">
        <v>0.20518102782290867</v>
      </c>
      <c r="BD2484" s="45">
        <v>0.21870225977579563</v>
      </c>
      <c r="BE2484" s="45">
        <v>0.23204646616521732</v>
      </c>
      <c r="BF2484" s="45">
        <v>0.24521550508993936</v>
      </c>
    </row>
    <row r="2485" spans="1:58" ht="13.5" thickBot="1" x14ac:dyDescent="0.25">
      <c r="A2485" s="6" t="s">
        <v>1359</v>
      </c>
      <c r="B2485" s="6" t="s">
        <v>1359</v>
      </c>
      <c r="C2485" s="6" t="s">
        <v>1024</v>
      </c>
      <c r="D2485" s="6" t="s">
        <v>1359</v>
      </c>
      <c r="E2485" s="6">
        <v>754.41687467923896</v>
      </c>
      <c r="F2485" s="6" t="s">
        <v>314</v>
      </c>
      <c r="G2485" s="21" t="s">
        <v>1305</v>
      </c>
      <c r="H2485" s="21" t="s">
        <v>1296</v>
      </c>
      <c r="I2485" s="21" t="s">
        <v>1160</v>
      </c>
      <c r="J2485" s="21" t="s">
        <v>849</v>
      </c>
      <c r="K2485" s="21" t="s">
        <v>854</v>
      </c>
      <c r="L2485" s="21" t="s">
        <v>1031</v>
      </c>
      <c r="M2485" s="3">
        <v>512.91685379892567</v>
      </c>
      <c r="N2485" s="3">
        <v>754.41687467923896</v>
      </c>
      <c r="O2485" s="21" t="s">
        <v>1500</v>
      </c>
      <c r="P2485" s="21">
        <v>0</v>
      </c>
      <c r="Q2485" s="46">
        <v>5.1301324798541345E-7</v>
      </c>
      <c r="R2485" s="46">
        <v>8.0578124266708134E-7</v>
      </c>
      <c r="S2485" s="46">
        <v>1.1480761097122326E-6</v>
      </c>
      <c r="T2485" s="46">
        <v>1.5006299239898919E-6</v>
      </c>
      <c r="U2485" s="46">
        <v>1.8290944179502259E-6</v>
      </c>
      <c r="V2485" s="46">
        <v>2.0916925999905108E-6</v>
      </c>
      <c r="W2485" s="46">
        <v>2.2617999471979169E-6</v>
      </c>
      <c r="X2485" s="46">
        <v>2.3765020041861093E-6</v>
      </c>
      <c r="Y2485" s="46">
        <v>2.4379459972050115E-6</v>
      </c>
      <c r="Z2485" s="46">
        <v>2.4547420945450183E-6</v>
      </c>
      <c r="AA2485" s="46">
        <v>2.4428710896543156E-6</v>
      </c>
      <c r="AB2485" s="46">
        <v>2.4155968578420356E-6</v>
      </c>
      <c r="AC2485" s="46">
        <v>2.3831890250020742E-6</v>
      </c>
      <c r="AD2485" s="46">
        <v>2.3528647142369215E-6</v>
      </c>
      <c r="AE2485" s="46">
        <v>2.3231013812860444E-6</v>
      </c>
      <c r="AF2485" s="46">
        <v>2.2929265404868057E-6</v>
      </c>
      <c r="AG2485" s="46">
        <v>2.2630608579821357E-6</v>
      </c>
      <c r="AH2485" s="46">
        <v>2.2335086521682346E-6</v>
      </c>
      <c r="AI2485" s="46">
        <v>2.2042666327256068E-6</v>
      </c>
      <c r="AJ2485" s="46">
        <v>2.1753315438706634E-6</v>
      </c>
      <c r="AK2485" s="46">
        <v>4.0505994880684257E-5</v>
      </c>
      <c r="AL2485" s="45">
        <v>4.0505994880684243E-5</v>
      </c>
      <c r="AM2485" s="45">
        <v>5.1301324798541345E-7</v>
      </c>
      <c r="AN2485" s="45">
        <v>1.3187944906524948E-6</v>
      </c>
      <c r="AO2485" s="45">
        <v>2.4668706003647274E-6</v>
      </c>
      <c r="AP2485" s="45">
        <v>3.9675005243546192E-6</v>
      </c>
      <c r="AQ2485" s="45">
        <v>5.7965949423048448E-6</v>
      </c>
      <c r="AR2485" s="45">
        <v>7.8882875422953564E-6</v>
      </c>
      <c r="AS2485" s="45">
        <v>1.0150087489493273E-5</v>
      </c>
      <c r="AT2485" s="45">
        <v>1.2526589493679383E-5</v>
      </c>
      <c r="AU2485" s="45">
        <v>1.4964535490884395E-5</v>
      </c>
      <c r="AV2485" s="45">
        <v>1.7419277585429412E-5</v>
      </c>
      <c r="AW2485" s="45">
        <v>1.9862148675083726E-5</v>
      </c>
      <c r="AX2485" s="45">
        <v>2.2277745532925763E-5</v>
      </c>
      <c r="AY2485" s="45">
        <v>2.4660934557927835E-5</v>
      </c>
      <c r="AZ2485" s="45">
        <v>2.7013799272164757E-5</v>
      </c>
      <c r="BA2485" s="45">
        <v>2.9336900653450801E-5</v>
      </c>
      <c r="BB2485" s="45">
        <v>3.1629827193937606E-5</v>
      </c>
      <c r="BC2485" s="45">
        <v>3.3892888051919741E-5</v>
      </c>
      <c r="BD2485" s="45">
        <v>3.6126396704087975E-5</v>
      </c>
      <c r="BE2485" s="45">
        <v>3.8330663336813579E-5</v>
      </c>
      <c r="BF2485" s="45">
        <v>4.0505994880684243E-5</v>
      </c>
    </row>
    <row r="2486" spans="1:58" ht="13.5" thickBot="1" x14ac:dyDescent="0.25">
      <c r="A2486" s="6" t="s">
        <v>1359</v>
      </c>
      <c r="B2486" s="6" t="s">
        <v>1359</v>
      </c>
      <c r="C2486" s="6" t="s">
        <v>1024</v>
      </c>
      <c r="D2486" s="6" t="s">
        <v>1359</v>
      </c>
      <c r="E2486" s="6">
        <v>249.80352781705474</v>
      </c>
      <c r="F2486" s="6" t="s">
        <v>314</v>
      </c>
      <c r="G2486" s="21" t="s">
        <v>1305</v>
      </c>
      <c r="H2486" s="21" t="s">
        <v>1296</v>
      </c>
      <c r="I2486" s="21" t="s">
        <v>1160</v>
      </c>
      <c r="J2486" s="21" t="s">
        <v>849</v>
      </c>
      <c r="K2486" s="21" t="s">
        <v>854</v>
      </c>
      <c r="L2486" s="21" t="s">
        <v>1032</v>
      </c>
      <c r="M2486" s="3">
        <v>173.2258062853746</v>
      </c>
      <c r="N2486" s="3">
        <v>249.80352781705474</v>
      </c>
      <c r="O2486" s="21" t="s">
        <v>1500</v>
      </c>
      <c r="P2486" s="21">
        <v>0</v>
      </c>
      <c r="Q2486" s="46">
        <v>5.9663423862546327E-6</v>
      </c>
      <c r="R2486" s="46">
        <v>9.3712332011945107E-6</v>
      </c>
      <c r="S2486" s="46">
        <v>1.3352121378778083E-5</v>
      </c>
      <c r="T2486" s="46">
        <v>1.7452321078923738E-5</v>
      </c>
      <c r="U2486" s="46">
        <v>2.1272362063032871E-5</v>
      </c>
      <c r="V2486" s="46">
        <v>2.4326378056212262E-5</v>
      </c>
      <c r="W2486" s="46">
        <v>2.6304725944580528E-5</v>
      </c>
      <c r="X2486" s="46">
        <v>2.7638710489982957E-5</v>
      </c>
      <c r="Y2486" s="46">
        <v>2.83533039266418E-5</v>
      </c>
      <c r="Z2486" s="46">
        <v>2.8548642483446848E-5</v>
      </c>
      <c r="AA2486" s="46">
        <v>2.8410582735623618E-5</v>
      </c>
      <c r="AB2486" s="46">
        <v>2.8093383509379144E-5</v>
      </c>
      <c r="AC2486" s="46">
        <v>2.7716480520072297E-5</v>
      </c>
      <c r="AD2486" s="46">
        <v>2.7363808885640681E-5</v>
      </c>
      <c r="AE2486" s="46">
        <v>2.7017661421343472E-5</v>
      </c>
      <c r="AF2486" s="46">
        <v>2.6666728122123682E-5</v>
      </c>
      <c r="AG2486" s="46">
        <v>2.6319390332852584E-5</v>
      </c>
      <c r="AH2486" s="46">
        <v>2.5975698276463799E-5</v>
      </c>
      <c r="AI2486" s="46">
        <v>2.5635613686552402E-5</v>
      </c>
      <c r="AJ2486" s="46">
        <v>2.5299098698365971E-5</v>
      </c>
      <c r="AK2486" s="46">
        <v>4.7108458719746592E-4</v>
      </c>
      <c r="AL2486" s="45">
        <v>4.7108458719746598E-4</v>
      </c>
      <c r="AM2486" s="45">
        <v>5.9663423862546327E-6</v>
      </c>
      <c r="AN2486" s="45">
        <v>1.5337575587449142E-5</v>
      </c>
      <c r="AO2486" s="45">
        <v>2.8689696966227227E-5</v>
      </c>
      <c r="AP2486" s="45">
        <v>4.6142018045150965E-5</v>
      </c>
      <c r="AQ2486" s="45">
        <v>6.7414380108183836E-5</v>
      </c>
      <c r="AR2486" s="45">
        <v>9.1740758164396104E-5</v>
      </c>
      <c r="AS2486" s="45">
        <v>1.1804548410897663E-4</v>
      </c>
      <c r="AT2486" s="45">
        <v>1.456841945989596E-4</v>
      </c>
      <c r="AU2486" s="45">
        <v>1.740374985256014E-4</v>
      </c>
      <c r="AV2486" s="45">
        <v>2.0258614100904826E-4</v>
      </c>
      <c r="AW2486" s="45">
        <v>2.3099672374467188E-4</v>
      </c>
      <c r="AX2486" s="45">
        <v>2.5909010725405103E-4</v>
      </c>
      <c r="AY2486" s="45">
        <v>2.8680658777412334E-4</v>
      </c>
      <c r="AZ2486" s="45">
        <v>3.1417039665976402E-4</v>
      </c>
      <c r="BA2486" s="45">
        <v>3.411880580811075E-4</v>
      </c>
      <c r="BB2486" s="45">
        <v>3.6785478620323119E-4</v>
      </c>
      <c r="BC2486" s="45">
        <v>3.9417417653608378E-4</v>
      </c>
      <c r="BD2486" s="45">
        <v>4.2014987481254758E-4</v>
      </c>
      <c r="BE2486" s="45">
        <v>4.4578548849909998E-4</v>
      </c>
      <c r="BF2486" s="45">
        <v>4.7108458719746598E-4</v>
      </c>
    </row>
    <row r="2487" spans="1:58" ht="13.5" thickBot="1" x14ac:dyDescent="0.25">
      <c r="A2487" s="6" t="s">
        <v>1356</v>
      </c>
      <c r="B2487" s="6" t="s">
        <v>1354</v>
      </c>
      <c r="C2487" s="6" t="s">
        <v>1024</v>
      </c>
      <c r="D2487" s="6" t="s">
        <v>1356</v>
      </c>
      <c r="E2487" s="6">
        <v>60.958796425956201</v>
      </c>
      <c r="F2487" s="6" t="s">
        <v>314</v>
      </c>
      <c r="G2487" s="21" t="s">
        <v>1305</v>
      </c>
      <c r="H2487" s="21" t="s">
        <v>1296</v>
      </c>
      <c r="I2487" s="21" t="s">
        <v>1160</v>
      </c>
      <c r="J2487" s="21" t="s">
        <v>849</v>
      </c>
      <c r="K2487" s="21" t="s">
        <v>854</v>
      </c>
      <c r="L2487" s="21" t="s">
        <v>1033</v>
      </c>
      <c r="M2487" s="3">
        <v>42.410846327406091</v>
      </c>
      <c r="N2487" s="3">
        <v>60.958796425956201</v>
      </c>
      <c r="O2487" s="21" t="s">
        <v>1500</v>
      </c>
      <c r="P2487" s="21">
        <v>0</v>
      </c>
      <c r="Q2487" s="46">
        <v>0</v>
      </c>
      <c r="R2487" s="46">
        <v>0</v>
      </c>
      <c r="S2487" s="46">
        <v>0</v>
      </c>
      <c r="T2487" s="46">
        <v>0</v>
      </c>
      <c r="U2487" s="46">
        <v>0</v>
      </c>
      <c r="V2487" s="46">
        <v>0</v>
      </c>
      <c r="W2487" s="46">
        <v>0</v>
      </c>
      <c r="X2487" s="46">
        <v>0</v>
      </c>
      <c r="Y2487" s="46">
        <v>0</v>
      </c>
      <c r="Z2487" s="46">
        <v>0</v>
      </c>
      <c r="AA2487" s="46">
        <v>0</v>
      </c>
      <c r="AB2487" s="46">
        <v>0</v>
      </c>
      <c r="AC2487" s="46">
        <v>0</v>
      </c>
      <c r="AD2487" s="46">
        <v>0</v>
      </c>
      <c r="AE2487" s="46">
        <v>0</v>
      </c>
      <c r="AF2487" s="46">
        <v>0</v>
      </c>
      <c r="AG2487" s="46">
        <v>0</v>
      </c>
      <c r="AH2487" s="46">
        <v>0</v>
      </c>
      <c r="AI2487" s="46">
        <v>0</v>
      </c>
      <c r="AJ2487" s="46">
        <v>0</v>
      </c>
      <c r="AK2487" s="46">
        <v>0</v>
      </c>
      <c r="AL2487" s="45">
        <v>0</v>
      </c>
      <c r="AM2487" s="45">
        <v>0</v>
      </c>
      <c r="AN2487" s="45">
        <v>0</v>
      </c>
      <c r="AO2487" s="45">
        <v>0</v>
      </c>
      <c r="AP2487" s="45">
        <v>0</v>
      </c>
      <c r="AQ2487" s="45">
        <v>0</v>
      </c>
      <c r="AR2487" s="45">
        <v>0</v>
      </c>
      <c r="AS2487" s="45">
        <v>0</v>
      </c>
      <c r="AT2487" s="45">
        <v>0</v>
      </c>
      <c r="AU2487" s="45">
        <v>0</v>
      </c>
      <c r="AV2487" s="45">
        <v>0</v>
      </c>
      <c r="AW2487" s="45">
        <v>0</v>
      </c>
      <c r="AX2487" s="45">
        <v>0</v>
      </c>
      <c r="AY2487" s="45">
        <v>0</v>
      </c>
      <c r="AZ2487" s="45">
        <v>0</v>
      </c>
      <c r="BA2487" s="45">
        <v>0</v>
      </c>
      <c r="BB2487" s="45">
        <v>0</v>
      </c>
      <c r="BC2487" s="45">
        <v>0</v>
      </c>
      <c r="BD2487" s="45">
        <v>0</v>
      </c>
      <c r="BE2487" s="45">
        <v>0</v>
      </c>
      <c r="BF2487" s="45">
        <v>0</v>
      </c>
    </row>
    <row r="2488" spans="1:58" ht="13.5" thickBot="1" x14ac:dyDescent="0.25">
      <c r="A2488" s="6" t="s">
        <v>1356</v>
      </c>
      <c r="B2488" s="6" t="s">
        <v>1354</v>
      </c>
      <c r="C2488" s="6" t="s">
        <v>1024</v>
      </c>
      <c r="D2488" s="6" t="s">
        <v>1356</v>
      </c>
      <c r="E2488" s="6">
        <v>61.264322195013925</v>
      </c>
      <c r="F2488" s="6" t="s">
        <v>314</v>
      </c>
      <c r="G2488" s="21" t="s">
        <v>1305</v>
      </c>
      <c r="H2488" s="21" t="s">
        <v>1296</v>
      </c>
      <c r="I2488" s="21" t="s">
        <v>1160</v>
      </c>
      <c r="J2488" s="21" t="s">
        <v>849</v>
      </c>
      <c r="K2488" s="21" t="s">
        <v>854</v>
      </c>
      <c r="L2488" s="21" t="s">
        <v>1034</v>
      </c>
      <c r="M2488" s="3">
        <v>42.623409684957089</v>
      </c>
      <c r="N2488" s="3">
        <v>61.264322195013925</v>
      </c>
      <c r="O2488" s="21" t="s">
        <v>1500</v>
      </c>
      <c r="P2488" s="21">
        <v>0</v>
      </c>
      <c r="Q2488" s="46">
        <v>9.6273711017707078E-5</v>
      </c>
      <c r="R2488" s="46">
        <v>1.5121549161674908E-4</v>
      </c>
      <c r="S2488" s="46">
        <v>2.154516438840807E-4</v>
      </c>
      <c r="T2488" s="46">
        <v>2.8161302308285497E-4</v>
      </c>
      <c r="U2488" s="46">
        <v>3.432537231920533E-4</v>
      </c>
      <c r="V2488" s="46">
        <v>3.9253374001579108E-4</v>
      </c>
      <c r="W2488" s="46">
        <v>4.2445663021667011E-4</v>
      </c>
      <c r="X2488" s="46">
        <v>4.4598198600617929E-4</v>
      </c>
      <c r="Y2488" s="46">
        <v>4.5751276274714201E-4</v>
      </c>
      <c r="Z2488" s="46">
        <v>4.6066477222815822E-4</v>
      </c>
      <c r="AA2488" s="46">
        <v>4.584370213877553E-4</v>
      </c>
      <c r="AB2488" s="46">
        <v>4.5331865159509068E-4</v>
      </c>
      <c r="AC2488" s="46">
        <v>4.4723689377344214E-4</v>
      </c>
      <c r="AD2488" s="46">
        <v>4.4154613638485623E-4</v>
      </c>
      <c r="AE2488" s="46">
        <v>4.359606538915892E-4</v>
      </c>
      <c r="AF2488" s="46">
        <v>4.3029794651606003E-4</v>
      </c>
      <c r="AG2488" s="46">
        <v>4.2469325677735965E-4</v>
      </c>
      <c r="AH2488" s="46">
        <v>4.1914739507956534E-4</v>
      </c>
      <c r="AI2488" s="46">
        <v>4.136597439507707E-4</v>
      </c>
      <c r="AJ2488" s="46">
        <v>4.0822969240018837E-4</v>
      </c>
      <c r="AK2488" s="46">
        <v>7.6014848757640623E-3</v>
      </c>
      <c r="AL2488" s="45">
        <v>7.6014848757640623E-3</v>
      </c>
      <c r="AM2488" s="45">
        <v>9.6273711017707078E-5</v>
      </c>
      <c r="AN2488" s="45">
        <v>2.4748920263445613E-4</v>
      </c>
      <c r="AO2488" s="45">
        <v>4.6294084651853681E-4</v>
      </c>
      <c r="AP2488" s="45">
        <v>7.4455386960139178E-4</v>
      </c>
      <c r="AQ2488" s="45">
        <v>1.0878075927934451E-3</v>
      </c>
      <c r="AR2488" s="45">
        <v>1.4803413328092362E-3</v>
      </c>
      <c r="AS2488" s="45">
        <v>1.9047979630259062E-3</v>
      </c>
      <c r="AT2488" s="45">
        <v>2.3507799490320854E-3</v>
      </c>
      <c r="AU2488" s="45">
        <v>2.8082927117792276E-3</v>
      </c>
      <c r="AV2488" s="45">
        <v>3.2689574840073857E-3</v>
      </c>
      <c r="AW2488" s="45">
        <v>3.7273945053951409E-3</v>
      </c>
      <c r="AX2488" s="45">
        <v>4.1807131569902315E-3</v>
      </c>
      <c r="AY2488" s="45">
        <v>4.6279500507636732E-3</v>
      </c>
      <c r="AZ2488" s="45">
        <v>5.069496187148529E-3</v>
      </c>
      <c r="BA2488" s="45">
        <v>5.5054568410401183E-3</v>
      </c>
      <c r="BB2488" s="45">
        <v>5.9357547875561779E-3</v>
      </c>
      <c r="BC2488" s="45">
        <v>6.360448044333538E-3</v>
      </c>
      <c r="BD2488" s="45">
        <v>6.7795954394131034E-3</v>
      </c>
      <c r="BE2488" s="45">
        <v>7.1932551833638744E-3</v>
      </c>
      <c r="BF2488" s="45">
        <v>7.6014848757640623E-3</v>
      </c>
    </row>
    <row r="2489" spans="1:58" ht="13.5" thickBot="1" x14ac:dyDescent="0.25">
      <c r="A2489" s="6" t="s">
        <v>1144</v>
      </c>
      <c r="B2489" s="6" t="s">
        <v>1355</v>
      </c>
      <c r="C2489" s="6" t="s">
        <v>1024</v>
      </c>
      <c r="D2489" s="6" t="s">
        <v>1144</v>
      </c>
      <c r="E2489" s="6">
        <v>67.432956061355796</v>
      </c>
      <c r="F2489" s="6" t="s">
        <v>314</v>
      </c>
      <c r="G2489" s="21" t="s">
        <v>1305</v>
      </c>
      <c r="H2489" s="21" t="s">
        <v>1174</v>
      </c>
      <c r="I2489" s="21" t="s">
        <v>1160</v>
      </c>
      <c r="J2489" s="21" t="s">
        <v>849</v>
      </c>
      <c r="K2489" s="21" t="s">
        <v>854</v>
      </c>
      <c r="L2489" s="21" t="s">
        <v>1025</v>
      </c>
      <c r="M2489" s="3">
        <v>50.610395587575759</v>
      </c>
      <c r="N2489" s="3">
        <v>67.432956061355796</v>
      </c>
      <c r="O2489" s="21" t="s">
        <v>1500</v>
      </c>
      <c r="P2489" s="21">
        <v>0</v>
      </c>
      <c r="Q2489" s="46">
        <v>1.9461386705069822E-3</v>
      </c>
      <c r="R2489" s="46">
        <v>2.9335689268818509E-3</v>
      </c>
      <c r="S2489" s="46">
        <v>3.9977745026395974E-3</v>
      </c>
      <c r="T2489" s="46">
        <v>5.0625258867512532E-3</v>
      </c>
      <c r="U2489" s="46">
        <v>6.0400431886901114E-3</v>
      </c>
      <c r="V2489" s="46">
        <v>6.8506917289659448E-3</v>
      </c>
      <c r="W2489" s="46">
        <v>7.4441704823132162E-3</v>
      </c>
      <c r="X2489" s="46">
        <v>7.8127131209096926E-3</v>
      </c>
      <c r="Y2489" s="46">
        <v>7.988698390771265E-3</v>
      </c>
      <c r="Z2489" s="46">
        <v>8.0277289469280425E-3</v>
      </c>
      <c r="AA2489" s="46">
        <v>7.9865278499368347E-3</v>
      </c>
      <c r="AB2489" s="46">
        <v>7.9073585211487558E-3</v>
      </c>
      <c r="AC2489" s="46">
        <v>7.8142524350627504E-3</v>
      </c>
      <c r="AD2489" s="46">
        <v>7.7176934944891964E-3</v>
      </c>
      <c r="AE2489" s="46">
        <v>7.6211425584451079E-3</v>
      </c>
      <c r="AF2489" s="46">
        <v>7.911777871412215E-3</v>
      </c>
      <c r="AG2489" s="46">
        <v>7.7681487053614011E-3</v>
      </c>
      <c r="AH2489" s="46">
        <v>7.6306632066858162E-3</v>
      </c>
      <c r="AI2489" s="46">
        <v>7.4947803331218881E-3</v>
      </c>
      <c r="AJ2489" s="46">
        <v>7.3624747838913511E-3</v>
      </c>
      <c r="AK2489" s="46">
        <v>0.10054787768700335</v>
      </c>
      <c r="AL2489" s="45">
        <v>0.10054787768700335</v>
      </c>
      <c r="AM2489" s="45">
        <v>1.9461386705069822E-3</v>
      </c>
      <c r="AN2489" s="45">
        <v>4.8797075973888333E-3</v>
      </c>
      <c r="AO2489" s="45">
        <v>8.8774821000284308E-3</v>
      </c>
      <c r="AP2489" s="45">
        <v>1.3940007986779683E-2</v>
      </c>
      <c r="AQ2489" s="45">
        <v>1.9980051175469794E-2</v>
      </c>
      <c r="AR2489" s="45">
        <v>2.6830742904435739E-2</v>
      </c>
      <c r="AS2489" s="45">
        <v>3.4274913386748956E-2</v>
      </c>
      <c r="AT2489" s="45">
        <v>4.2087626507658647E-2</v>
      </c>
      <c r="AU2489" s="45">
        <v>5.0076324898429912E-2</v>
      </c>
      <c r="AV2489" s="45">
        <v>5.8104053845357953E-2</v>
      </c>
      <c r="AW2489" s="45">
        <v>6.6090581695294789E-2</v>
      </c>
      <c r="AX2489" s="45">
        <v>7.3997940216443542E-2</v>
      </c>
      <c r="AY2489" s="45">
        <v>8.1812192651506299E-2</v>
      </c>
      <c r="AZ2489" s="45">
        <v>8.9529886145995496E-2</v>
      </c>
      <c r="BA2489" s="45">
        <v>9.7151028704440603E-2</v>
      </c>
      <c r="BB2489" s="45">
        <v>0.10054787768700335</v>
      </c>
      <c r="BC2489" s="45">
        <v>0.10054787768700335</v>
      </c>
      <c r="BD2489" s="45">
        <v>0.10054787768700335</v>
      </c>
      <c r="BE2489" s="45">
        <v>0.10054787768700335</v>
      </c>
      <c r="BF2489" s="45">
        <v>0.10054787768700335</v>
      </c>
    </row>
    <row r="2490" spans="1:58" ht="13.5" thickBot="1" x14ac:dyDescent="0.25">
      <c r="A2490" s="6" t="s">
        <v>1357</v>
      </c>
      <c r="B2490" s="6" t="s">
        <v>1144</v>
      </c>
      <c r="C2490" s="6" t="s">
        <v>1024</v>
      </c>
      <c r="D2490" s="6" t="s">
        <v>1357</v>
      </c>
      <c r="E2490" s="6">
        <v>79.345477803913639</v>
      </c>
      <c r="F2490" s="6" t="s">
        <v>314</v>
      </c>
      <c r="G2490" s="21" t="s">
        <v>1305</v>
      </c>
      <c r="H2490" s="21" t="s">
        <v>1174</v>
      </c>
      <c r="I2490" s="21" t="s">
        <v>1160</v>
      </c>
      <c r="J2490" s="21" t="s">
        <v>849</v>
      </c>
      <c r="K2490" s="21" t="s">
        <v>854</v>
      </c>
      <c r="L2490" s="21" t="s">
        <v>1026</v>
      </c>
      <c r="M2490" s="3">
        <v>65.514870632206652</v>
      </c>
      <c r="N2490" s="3">
        <v>79.345477803913639</v>
      </c>
      <c r="O2490" s="21" t="s">
        <v>1500</v>
      </c>
      <c r="P2490" s="21">
        <v>0</v>
      </c>
      <c r="Q2490" s="46">
        <v>6.6543991830619147E-3</v>
      </c>
      <c r="R2490" s="46">
        <v>1.0030702830345087E-2</v>
      </c>
      <c r="S2490" s="46">
        <v>1.3669523034296678E-2</v>
      </c>
      <c r="T2490" s="46">
        <v>1.7310209511561363E-2</v>
      </c>
      <c r="U2490" s="46">
        <v>2.0652617960675773E-2</v>
      </c>
      <c r="V2490" s="46">
        <v>2.3424454863108096E-2</v>
      </c>
      <c r="W2490" s="46">
        <v>2.5453726770237856E-2</v>
      </c>
      <c r="X2490" s="46">
        <v>2.6713878408127577E-2</v>
      </c>
      <c r="Y2490" s="46">
        <v>2.731562187777082E-2</v>
      </c>
      <c r="Z2490" s="46">
        <v>2.744907840116257E-2</v>
      </c>
      <c r="AA2490" s="46">
        <v>2.7308200184047594E-2</v>
      </c>
      <c r="AB2490" s="46">
        <v>2.7037497831335119E-2</v>
      </c>
      <c r="AC2490" s="46">
        <v>2.671914175908905E-2</v>
      </c>
      <c r="AD2490" s="46">
        <v>2.6388979399639821E-2</v>
      </c>
      <c r="AE2490" s="46">
        <v>2.6058844409943396E-2</v>
      </c>
      <c r="AF2490" s="46">
        <v>2.705260884126906E-2</v>
      </c>
      <c r="AG2490" s="46">
        <v>2.6561500052508687E-2</v>
      </c>
      <c r="AH2490" s="46">
        <v>2.6091398202144997E-2</v>
      </c>
      <c r="AI2490" s="46">
        <v>2.5626776180837356E-2</v>
      </c>
      <c r="AJ2490" s="46">
        <v>2.5174386044380687E-2</v>
      </c>
      <c r="AK2490" s="46">
        <v>0.34380166494749481</v>
      </c>
      <c r="AL2490" s="45">
        <v>0.34380166494749481</v>
      </c>
      <c r="AM2490" s="45">
        <v>6.6543991830619147E-3</v>
      </c>
      <c r="AN2490" s="45">
        <v>1.6685102013407001E-2</v>
      </c>
      <c r="AO2490" s="45">
        <v>3.0354625047703677E-2</v>
      </c>
      <c r="AP2490" s="45">
        <v>4.766483455926504E-2</v>
      </c>
      <c r="AQ2490" s="45">
        <v>6.8317452519940813E-2</v>
      </c>
      <c r="AR2490" s="45">
        <v>9.174190738304891E-2</v>
      </c>
      <c r="AS2490" s="45">
        <v>0.11719563415328677</v>
      </c>
      <c r="AT2490" s="45">
        <v>0.14390951256141435</v>
      </c>
      <c r="AU2490" s="45">
        <v>0.17122513443918516</v>
      </c>
      <c r="AV2490" s="45">
        <v>0.19867421284034772</v>
      </c>
      <c r="AW2490" s="45">
        <v>0.22598241302439531</v>
      </c>
      <c r="AX2490" s="45">
        <v>0.25301991085573045</v>
      </c>
      <c r="AY2490" s="45">
        <v>0.27973905261481952</v>
      </c>
      <c r="AZ2490" s="45">
        <v>0.30612803201445932</v>
      </c>
      <c r="BA2490" s="45">
        <v>0.3321868764244027</v>
      </c>
      <c r="BB2490" s="45">
        <v>0.34380166494749481</v>
      </c>
      <c r="BC2490" s="45">
        <v>0.34380166494749481</v>
      </c>
      <c r="BD2490" s="45">
        <v>0.34380166494749481</v>
      </c>
      <c r="BE2490" s="45">
        <v>0.34380166494749481</v>
      </c>
      <c r="BF2490" s="45">
        <v>0.34380166494749481</v>
      </c>
    </row>
    <row r="2491" spans="1:58" ht="13.5" thickBot="1" x14ac:dyDescent="0.25">
      <c r="A2491" s="6" t="s">
        <v>1139</v>
      </c>
      <c r="B2491" s="6" t="s">
        <v>1143</v>
      </c>
      <c r="C2491" s="6" t="s">
        <v>1024</v>
      </c>
      <c r="D2491" s="6" t="s">
        <v>1139</v>
      </c>
      <c r="E2491" s="6">
        <v>59.885491745457841</v>
      </c>
      <c r="F2491" s="6" t="s">
        <v>314</v>
      </c>
      <c r="G2491" s="21" t="s">
        <v>1305</v>
      </c>
      <c r="H2491" s="21" t="s">
        <v>1174</v>
      </c>
      <c r="I2491" s="21" t="s">
        <v>1160</v>
      </c>
      <c r="J2491" s="21" t="s">
        <v>849</v>
      </c>
      <c r="K2491" s="21" t="s">
        <v>854</v>
      </c>
      <c r="L2491" s="21" t="s">
        <v>1027</v>
      </c>
      <c r="M2491" s="3">
        <v>48.91940022162872</v>
      </c>
      <c r="N2491" s="3">
        <v>59.885491745457841</v>
      </c>
      <c r="O2491" s="21" t="s">
        <v>1500</v>
      </c>
      <c r="P2491" s="21">
        <v>0</v>
      </c>
      <c r="Q2491" s="46">
        <v>2.3823220238231302E-3</v>
      </c>
      <c r="R2491" s="46">
        <v>3.5910626353738775E-3</v>
      </c>
      <c r="S2491" s="46">
        <v>4.8937860329530429E-3</v>
      </c>
      <c r="T2491" s="46">
        <v>6.1971775695923922E-3</v>
      </c>
      <c r="U2491" s="46">
        <v>7.3937834602047243E-3</v>
      </c>
      <c r="V2491" s="46">
        <v>8.3861206971890222E-3</v>
      </c>
      <c r="W2491" s="46">
        <v>9.1126144081443549E-3</v>
      </c>
      <c r="X2491" s="46">
        <v>9.5637576169772375E-3</v>
      </c>
      <c r="Y2491" s="46">
        <v>9.7791860397372938E-3</v>
      </c>
      <c r="Z2491" s="46">
        <v>9.8269644200467202E-3</v>
      </c>
      <c r="AA2491" s="46">
        <v>9.7765290208352892E-3</v>
      </c>
      <c r="AB2491" s="46">
        <v>9.6796156618637989E-3</v>
      </c>
      <c r="AC2491" s="46">
        <v>9.5656419338884576E-3</v>
      </c>
      <c r="AD2491" s="46">
        <v>9.4474414715002945E-3</v>
      </c>
      <c r="AE2491" s="46">
        <v>9.3292508076774274E-3</v>
      </c>
      <c r="AF2491" s="46">
        <v>9.6850255104132289E-3</v>
      </c>
      <c r="AG2491" s="46">
        <v>9.5092050867549953E-3</v>
      </c>
      <c r="AH2491" s="46">
        <v>9.3409052957818157E-3</v>
      </c>
      <c r="AI2491" s="46">
        <v>9.17456732241048E-3</v>
      </c>
      <c r="AJ2491" s="46">
        <v>9.0126084504233081E-3</v>
      </c>
      <c r="AK2491" s="46">
        <v>0.12308343032925874</v>
      </c>
      <c r="AL2491" s="45">
        <v>0.12308343032925874</v>
      </c>
      <c r="AM2491" s="45">
        <v>2.3823220238231302E-3</v>
      </c>
      <c r="AN2491" s="45">
        <v>5.9733846591970077E-3</v>
      </c>
      <c r="AO2491" s="45">
        <v>1.0867170692150051E-2</v>
      </c>
      <c r="AP2491" s="45">
        <v>1.7064348261742444E-2</v>
      </c>
      <c r="AQ2491" s="45">
        <v>2.445813172194717E-2</v>
      </c>
      <c r="AR2491" s="45">
        <v>3.2844252419136188E-2</v>
      </c>
      <c r="AS2491" s="45">
        <v>4.1956866827280545E-2</v>
      </c>
      <c r="AT2491" s="45">
        <v>5.1520624444257784E-2</v>
      </c>
      <c r="AU2491" s="45">
        <v>6.1299810483995076E-2</v>
      </c>
      <c r="AV2491" s="45">
        <v>7.112677490404179E-2</v>
      </c>
      <c r="AW2491" s="45">
        <v>8.0903303924877074E-2</v>
      </c>
      <c r="AX2491" s="45">
        <v>9.0582919586740876E-2</v>
      </c>
      <c r="AY2491" s="45">
        <v>0.10014856152062933</v>
      </c>
      <c r="AZ2491" s="45">
        <v>0.10959600299212963</v>
      </c>
      <c r="BA2491" s="45">
        <v>0.11892525379980705</v>
      </c>
      <c r="BB2491" s="45">
        <v>0.12308343032925874</v>
      </c>
      <c r="BC2491" s="45">
        <v>0.12308343032925874</v>
      </c>
      <c r="BD2491" s="45">
        <v>0.12308343032925874</v>
      </c>
      <c r="BE2491" s="45">
        <v>0.12308343032925874</v>
      </c>
      <c r="BF2491" s="45">
        <v>0.12308343032925874</v>
      </c>
    </row>
    <row r="2492" spans="1:58" ht="13.5" thickBot="1" x14ac:dyDescent="0.25">
      <c r="A2492" s="6" t="s">
        <v>1144</v>
      </c>
      <c r="B2492" s="6" t="s">
        <v>1143</v>
      </c>
      <c r="C2492" s="6" t="s">
        <v>1024</v>
      </c>
      <c r="D2492" s="6" t="s">
        <v>1144</v>
      </c>
      <c r="E2492" s="6">
        <v>67.710290682864965</v>
      </c>
      <c r="F2492" s="6" t="s">
        <v>314</v>
      </c>
      <c r="G2492" s="21" t="s">
        <v>1305</v>
      </c>
      <c r="H2492" s="21" t="s">
        <v>1174</v>
      </c>
      <c r="I2492" s="21" t="s">
        <v>1160</v>
      </c>
      <c r="J2492" s="21" t="s">
        <v>849</v>
      </c>
      <c r="K2492" s="21" t="s">
        <v>854</v>
      </c>
      <c r="L2492" s="21" t="s">
        <v>1028</v>
      </c>
      <c r="M2492" s="3">
        <v>46.928554344672108</v>
      </c>
      <c r="N2492" s="3">
        <v>67.710290682864965</v>
      </c>
      <c r="O2492" s="21" t="s">
        <v>1500</v>
      </c>
      <c r="P2492" s="21">
        <v>0</v>
      </c>
      <c r="Q2492" s="46">
        <v>2.0761021464995224E-3</v>
      </c>
      <c r="R2492" s="46">
        <v>3.1294731656594252E-3</v>
      </c>
      <c r="S2492" s="46">
        <v>4.2647465732690978E-3</v>
      </c>
      <c r="T2492" s="46">
        <v>5.4006022384086661E-3</v>
      </c>
      <c r="U2492" s="46">
        <v>6.4433983143260152E-3</v>
      </c>
      <c r="V2492" s="46">
        <v>7.3081821039030102E-3</v>
      </c>
      <c r="W2492" s="46">
        <v>7.9412934707333883E-3</v>
      </c>
      <c r="X2492" s="46">
        <v>8.3344474502837895E-3</v>
      </c>
      <c r="Y2492" s="46">
        <v>8.5221850468121599E-3</v>
      </c>
      <c r="Z2492" s="46">
        <v>8.5638220702391951E-3</v>
      </c>
      <c r="AA2492" s="46">
        <v>8.5198695568865397E-3</v>
      </c>
      <c r="AB2492" s="46">
        <v>8.4354132866706864E-3</v>
      </c>
      <c r="AC2492" s="46">
        <v>8.3360895601014146E-3</v>
      </c>
      <c r="AD2492" s="46">
        <v>8.2330823968265309E-3</v>
      </c>
      <c r="AE2492" s="46">
        <v>8.1300837726249724E-3</v>
      </c>
      <c r="AF2492" s="46">
        <v>8.4401277619067776E-3</v>
      </c>
      <c r="AG2492" s="46">
        <v>8.2869070153808611E-3</v>
      </c>
      <c r="AH2492" s="46">
        <v>8.1402402113968566E-3</v>
      </c>
      <c r="AI2492" s="46">
        <v>7.9952830561058081E-3</v>
      </c>
      <c r="AJ2492" s="46">
        <v>7.8541421194839797E-3</v>
      </c>
      <c r="AK2492" s="46">
        <v>0.10726248229658726</v>
      </c>
      <c r="AL2492" s="45">
        <v>0.10726248229658726</v>
      </c>
      <c r="AM2492" s="45">
        <v>2.0761021464995224E-3</v>
      </c>
      <c r="AN2492" s="45">
        <v>5.2055753121589476E-3</v>
      </c>
      <c r="AO2492" s="45">
        <v>9.4703218854280454E-3</v>
      </c>
      <c r="AP2492" s="45">
        <v>1.4870924123836712E-2</v>
      </c>
      <c r="AQ2492" s="45">
        <v>2.1314322438162728E-2</v>
      </c>
      <c r="AR2492" s="45">
        <v>2.862250454206574E-2</v>
      </c>
      <c r="AS2492" s="45">
        <v>3.6563798012799131E-2</v>
      </c>
      <c r="AT2492" s="45">
        <v>4.4898245463082923E-2</v>
      </c>
      <c r="AU2492" s="45">
        <v>5.3420430509895082E-2</v>
      </c>
      <c r="AV2492" s="45">
        <v>6.1984252580134278E-2</v>
      </c>
      <c r="AW2492" s="45">
        <v>7.0504122137020814E-2</v>
      </c>
      <c r="AX2492" s="45">
        <v>7.8939535423691504E-2</v>
      </c>
      <c r="AY2492" s="45">
        <v>8.7275624983792918E-2</v>
      </c>
      <c r="AZ2492" s="45">
        <v>9.5508707380619451E-2</v>
      </c>
      <c r="BA2492" s="45">
        <v>0.10363879115324443</v>
      </c>
      <c r="BB2492" s="45">
        <v>0.10726248229658726</v>
      </c>
      <c r="BC2492" s="45">
        <v>0.10726248229658726</v>
      </c>
      <c r="BD2492" s="45">
        <v>0.10726248229658726</v>
      </c>
      <c r="BE2492" s="45">
        <v>0.10726248229658726</v>
      </c>
      <c r="BF2492" s="45">
        <v>0.10726248229658726</v>
      </c>
    </row>
    <row r="2493" spans="1:58" ht="13.5" thickBot="1" x14ac:dyDescent="0.25">
      <c r="A2493" s="6" t="s">
        <v>1357</v>
      </c>
      <c r="B2493" s="6" t="s">
        <v>1356</v>
      </c>
      <c r="C2493" s="6" t="s">
        <v>1024</v>
      </c>
      <c r="D2493" s="6" t="s">
        <v>1357</v>
      </c>
      <c r="E2493" s="6">
        <v>78.604847602665032</v>
      </c>
      <c r="F2493" s="6" t="s">
        <v>314</v>
      </c>
      <c r="G2493" s="21" t="s">
        <v>1305</v>
      </c>
      <c r="H2493" s="21" t="s">
        <v>1174</v>
      </c>
      <c r="I2493" s="21" t="s">
        <v>1160</v>
      </c>
      <c r="J2493" s="21" t="s">
        <v>849</v>
      </c>
      <c r="K2493" s="21" t="s">
        <v>854</v>
      </c>
      <c r="L2493" s="21" t="s">
        <v>1029</v>
      </c>
      <c r="M2493" s="3">
        <v>60.039435145312247</v>
      </c>
      <c r="N2493" s="3">
        <v>78.604847602665032</v>
      </c>
      <c r="O2493" s="21" t="s">
        <v>1500</v>
      </c>
      <c r="P2493" s="21">
        <v>0</v>
      </c>
      <c r="Q2493" s="46">
        <v>0</v>
      </c>
      <c r="R2493" s="46">
        <v>0</v>
      </c>
      <c r="S2493" s="46">
        <v>0</v>
      </c>
      <c r="T2493" s="46">
        <v>0</v>
      </c>
      <c r="U2493" s="46">
        <v>0</v>
      </c>
      <c r="V2493" s="46">
        <v>0</v>
      </c>
      <c r="W2493" s="46">
        <v>0</v>
      </c>
      <c r="X2493" s="46">
        <v>0</v>
      </c>
      <c r="Y2493" s="46">
        <v>0</v>
      </c>
      <c r="Z2493" s="46">
        <v>0</v>
      </c>
      <c r="AA2493" s="46">
        <v>0</v>
      </c>
      <c r="AB2493" s="46">
        <v>0</v>
      </c>
      <c r="AC2493" s="46">
        <v>0</v>
      </c>
      <c r="AD2493" s="46">
        <v>0</v>
      </c>
      <c r="AE2493" s="46">
        <v>0</v>
      </c>
      <c r="AF2493" s="46">
        <v>0</v>
      </c>
      <c r="AG2493" s="46">
        <v>0</v>
      </c>
      <c r="AH2493" s="46">
        <v>0</v>
      </c>
      <c r="AI2493" s="46">
        <v>0</v>
      </c>
      <c r="AJ2493" s="46">
        <v>0</v>
      </c>
      <c r="AK2493" s="46">
        <v>0</v>
      </c>
      <c r="AL2493" s="45">
        <v>0</v>
      </c>
      <c r="AM2493" s="45">
        <v>0</v>
      </c>
      <c r="AN2493" s="45">
        <v>0</v>
      </c>
      <c r="AO2493" s="45">
        <v>0</v>
      </c>
      <c r="AP2493" s="45">
        <v>0</v>
      </c>
      <c r="AQ2493" s="45">
        <v>0</v>
      </c>
      <c r="AR2493" s="45">
        <v>0</v>
      </c>
      <c r="AS2493" s="45">
        <v>0</v>
      </c>
      <c r="AT2493" s="45">
        <v>0</v>
      </c>
      <c r="AU2493" s="45">
        <v>0</v>
      </c>
      <c r="AV2493" s="45">
        <v>0</v>
      </c>
      <c r="AW2493" s="45">
        <v>0</v>
      </c>
      <c r="AX2493" s="45">
        <v>0</v>
      </c>
      <c r="AY2493" s="45">
        <v>0</v>
      </c>
      <c r="AZ2493" s="45">
        <v>0</v>
      </c>
      <c r="BA2493" s="45">
        <v>0</v>
      </c>
      <c r="BB2493" s="45">
        <v>0</v>
      </c>
      <c r="BC2493" s="45">
        <v>0</v>
      </c>
      <c r="BD2493" s="45">
        <v>0</v>
      </c>
      <c r="BE2493" s="45">
        <v>0</v>
      </c>
      <c r="BF2493" s="45">
        <v>0</v>
      </c>
    </row>
    <row r="2494" spans="1:58" ht="13.5" thickBot="1" x14ac:dyDescent="0.25">
      <c r="A2494" s="6" t="s">
        <v>1140</v>
      </c>
      <c r="B2494" s="6" t="s">
        <v>1356</v>
      </c>
      <c r="C2494" s="6" t="s">
        <v>1024</v>
      </c>
      <c r="D2494" s="6" t="s">
        <v>1140</v>
      </c>
      <c r="E2494" s="6">
        <v>86.260637333380785</v>
      </c>
      <c r="F2494" s="6" t="s">
        <v>314</v>
      </c>
      <c r="G2494" s="21" t="s">
        <v>1305</v>
      </c>
      <c r="H2494" s="21" t="s">
        <v>1174</v>
      </c>
      <c r="I2494" s="21" t="s">
        <v>1160</v>
      </c>
      <c r="J2494" s="21" t="s">
        <v>849</v>
      </c>
      <c r="K2494" s="21" t="s">
        <v>854</v>
      </c>
      <c r="L2494" s="21" t="s">
        <v>1030</v>
      </c>
      <c r="M2494" s="3">
        <v>63.308807567190762</v>
      </c>
      <c r="N2494" s="3">
        <v>86.260637333380785</v>
      </c>
      <c r="O2494" s="21" t="s">
        <v>1500</v>
      </c>
      <c r="P2494" s="21">
        <v>0</v>
      </c>
      <c r="Q2494" s="46">
        <v>3.2386896744748997E-2</v>
      </c>
      <c r="R2494" s="46">
        <v>4.8819334083617022E-2</v>
      </c>
      <c r="S2494" s="46">
        <v>6.6529436975860362E-2</v>
      </c>
      <c r="T2494" s="46">
        <v>8.4248623002347103E-2</v>
      </c>
      <c r="U2494" s="46">
        <v>0.10051609273812501</v>
      </c>
      <c r="V2494" s="46">
        <v>0.11400659625057795</v>
      </c>
      <c r="W2494" s="46">
        <v>0.1238830430814984</v>
      </c>
      <c r="X2494" s="46">
        <v>0.13001618896834938</v>
      </c>
      <c r="Y2494" s="46">
        <v>0.1329448686405531</v>
      </c>
      <c r="Z2494" s="46">
        <v>0.13359440025476765</v>
      </c>
      <c r="AA2494" s="46">
        <v>0.1329087473286702</v>
      </c>
      <c r="AB2494" s="46">
        <v>0.13159124158477437</v>
      </c>
      <c r="AC2494" s="46">
        <v>0.13004180564679491</v>
      </c>
      <c r="AD2494" s="46">
        <v>0.12843490862268742</v>
      </c>
      <c r="AE2494" s="46">
        <v>0.12682814480690341</v>
      </c>
      <c r="AF2494" s="46">
        <v>0.13166478672460985</v>
      </c>
      <c r="AG2494" s="46">
        <v>0.12927456497889506</v>
      </c>
      <c r="AH2494" s="46">
        <v>0.12698658380006855</v>
      </c>
      <c r="AI2494" s="46">
        <v>0.12472527289648928</v>
      </c>
      <c r="AJ2494" s="46">
        <v>0.1225234944586915</v>
      </c>
      <c r="AK2494" s="46">
        <v>1.6732793926263778</v>
      </c>
      <c r="AL2494" s="45">
        <v>1.6732793926263778</v>
      </c>
      <c r="AM2494" s="45">
        <v>3.2386896744748997E-2</v>
      </c>
      <c r="AN2494" s="45">
        <v>8.1206230828366019E-2</v>
      </c>
      <c r="AO2494" s="45">
        <v>0.14773566780422637</v>
      </c>
      <c r="AP2494" s="45">
        <v>0.23198429080657346</v>
      </c>
      <c r="AQ2494" s="45">
        <v>0.33250038354469846</v>
      </c>
      <c r="AR2494" s="45">
        <v>0.44650697979527643</v>
      </c>
      <c r="AS2494" s="45">
        <v>0.57039002287677487</v>
      </c>
      <c r="AT2494" s="45">
        <v>0.70040621184512419</v>
      </c>
      <c r="AU2494" s="45">
        <v>0.8333510804856773</v>
      </c>
      <c r="AV2494" s="45">
        <v>0.96694548074044495</v>
      </c>
      <c r="AW2494" s="45">
        <v>1.0998542280691153</v>
      </c>
      <c r="AX2494" s="45">
        <v>1.2314454696538897</v>
      </c>
      <c r="AY2494" s="45">
        <v>1.3614872753006846</v>
      </c>
      <c r="AZ2494" s="45">
        <v>1.4899221839233721</v>
      </c>
      <c r="BA2494" s="45">
        <v>1.6167503287302756</v>
      </c>
      <c r="BB2494" s="45">
        <v>1.6732793926263778</v>
      </c>
      <c r="BC2494" s="45">
        <v>1.6732793926263778</v>
      </c>
      <c r="BD2494" s="45">
        <v>1.6732793926263778</v>
      </c>
      <c r="BE2494" s="45">
        <v>1.6732793926263778</v>
      </c>
      <c r="BF2494" s="45">
        <v>1.6732793926263778</v>
      </c>
    </row>
    <row r="2495" spans="1:58" ht="13.5" thickBot="1" x14ac:dyDescent="0.25">
      <c r="A2495" s="6" t="s">
        <v>1359</v>
      </c>
      <c r="B2495" s="6" t="s">
        <v>1359</v>
      </c>
      <c r="C2495" s="6" t="s">
        <v>1024</v>
      </c>
      <c r="D2495" s="6" t="s">
        <v>1359</v>
      </c>
      <c r="E2495" s="6">
        <v>754.41687467923896</v>
      </c>
      <c r="F2495" s="6" t="s">
        <v>314</v>
      </c>
      <c r="G2495" s="21" t="s">
        <v>1305</v>
      </c>
      <c r="H2495" s="21" t="s">
        <v>1181</v>
      </c>
      <c r="I2495" s="21" t="s">
        <v>1160</v>
      </c>
      <c r="J2495" s="21" t="s">
        <v>849</v>
      </c>
      <c r="K2495" s="21" t="s">
        <v>854</v>
      </c>
      <c r="L2495" s="21" t="s">
        <v>1031</v>
      </c>
      <c r="M2495" s="3">
        <v>512.91685379892567</v>
      </c>
      <c r="N2495" s="3">
        <v>754.41687467923896</v>
      </c>
      <c r="O2495" s="21" t="s">
        <v>1500</v>
      </c>
      <c r="P2495" s="21">
        <v>0</v>
      </c>
      <c r="Q2495" s="46">
        <v>4.3992392917004586E-6</v>
      </c>
      <c r="R2495" s="46">
        <v>6.6313217468147977E-6</v>
      </c>
      <c r="S2495" s="46">
        <v>9.036954528419501E-6</v>
      </c>
      <c r="T2495" s="46">
        <v>1.1443821107796504E-5</v>
      </c>
      <c r="U2495" s="46">
        <v>1.3653495365944915E-5</v>
      </c>
      <c r="V2495" s="46">
        <v>1.5485963403390594E-5</v>
      </c>
      <c r="W2495" s="46">
        <v>1.6827519937917793E-5</v>
      </c>
      <c r="X2495" s="46">
        <v>1.7660609214109105E-5</v>
      </c>
      <c r="Y2495" s="46">
        <v>1.8058423267993479E-5</v>
      </c>
      <c r="Z2495" s="46">
        <v>1.8146651696329004E-5</v>
      </c>
      <c r="AA2495" s="46">
        <v>1.8053516768437326E-5</v>
      </c>
      <c r="AB2495" s="46">
        <v>1.787455479251022E-5</v>
      </c>
      <c r="AC2495" s="46">
        <v>1.7664088828078565E-5</v>
      </c>
      <c r="AD2495" s="46">
        <v>1.7445817698804158E-5</v>
      </c>
      <c r="AE2495" s="46">
        <v>1.7227564663739106E-5</v>
      </c>
      <c r="AF2495" s="46">
        <v>1.7884544717492155E-5</v>
      </c>
      <c r="AG2495" s="46">
        <v>1.7559871517015482E-5</v>
      </c>
      <c r="AH2495" s="46">
        <v>1.7249086053996503E-5</v>
      </c>
      <c r="AI2495" s="46">
        <v>1.694192331913554E-5</v>
      </c>
      <c r="AJ2495" s="46">
        <v>1.6642847112745084E-5</v>
      </c>
      <c r="AK2495" s="46">
        <v>2.2728810691713256E-4</v>
      </c>
      <c r="AL2495" s="45">
        <v>2.2728810691713256E-4</v>
      </c>
      <c r="AM2495" s="45">
        <v>4.3992392917004586E-6</v>
      </c>
      <c r="AN2495" s="45">
        <v>1.1030561038515256E-5</v>
      </c>
      <c r="AO2495" s="45">
        <v>2.0067515566934756E-5</v>
      </c>
      <c r="AP2495" s="45">
        <v>3.1511336674731256E-5</v>
      </c>
      <c r="AQ2495" s="45">
        <v>4.5164832040676175E-5</v>
      </c>
      <c r="AR2495" s="45">
        <v>6.0650795444066772E-5</v>
      </c>
      <c r="AS2495" s="45">
        <v>7.7478315381984572E-5</v>
      </c>
      <c r="AT2495" s="45">
        <v>9.5138924596093681E-5</v>
      </c>
      <c r="AU2495" s="45">
        <v>1.1319734786408717E-4</v>
      </c>
      <c r="AV2495" s="45">
        <v>1.3134399956041617E-4</v>
      </c>
      <c r="AW2495" s="45">
        <v>1.4939751632885349E-4</v>
      </c>
      <c r="AX2495" s="45">
        <v>1.672720711213637E-4</v>
      </c>
      <c r="AY2495" s="45">
        <v>1.8493615994944227E-4</v>
      </c>
      <c r="AZ2495" s="45">
        <v>2.0238197764824644E-4</v>
      </c>
      <c r="BA2495" s="45">
        <v>2.1960954231198555E-4</v>
      </c>
      <c r="BB2495" s="45">
        <v>2.2728810691713256E-4</v>
      </c>
      <c r="BC2495" s="45">
        <v>2.2728810691713256E-4</v>
      </c>
      <c r="BD2495" s="45">
        <v>2.2728810691713256E-4</v>
      </c>
      <c r="BE2495" s="45">
        <v>2.2728810691713256E-4</v>
      </c>
      <c r="BF2495" s="45">
        <v>2.2728810691713256E-4</v>
      </c>
    </row>
    <row r="2496" spans="1:58" ht="13.5" thickBot="1" x14ac:dyDescent="0.25">
      <c r="A2496" s="6" t="s">
        <v>1359</v>
      </c>
      <c r="B2496" s="6" t="s">
        <v>1359</v>
      </c>
      <c r="C2496" s="6" t="s">
        <v>1024</v>
      </c>
      <c r="D2496" s="6" t="s">
        <v>1359</v>
      </c>
      <c r="E2496" s="6">
        <v>249.80352781705474</v>
      </c>
      <c r="F2496" s="6" t="s">
        <v>314</v>
      </c>
      <c r="G2496" s="21" t="s">
        <v>1305</v>
      </c>
      <c r="H2496" s="21" t="s">
        <v>1181</v>
      </c>
      <c r="I2496" s="21" t="s">
        <v>1160</v>
      </c>
      <c r="J2496" s="21" t="s">
        <v>849</v>
      </c>
      <c r="K2496" s="21" t="s">
        <v>854</v>
      </c>
      <c r="L2496" s="21" t="s">
        <v>1032</v>
      </c>
      <c r="M2496" s="3">
        <v>173.2258062853746</v>
      </c>
      <c r="N2496" s="3">
        <v>249.80352781705474</v>
      </c>
      <c r="O2496" s="21" t="s">
        <v>1500</v>
      </c>
      <c r="P2496" s="21">
        <v>0</v>
      </c>
      <c r="Q2496" s="46">
        <v>6.3953923111200953E-5</v>
      </c>
      <c r="R2496" s="46">
        <v>9.6402812622974922E-5</v>
      </c>
      <c r="S2496" s="46">
        <v>1.3137468929237599E-4</v>
      </c>
      <c r="T2496" s="46">
        <v>1.6636450229181777E-4</v>
      </c>
      <c r="U2496" s="46">
        <v>1.9848763273235337E-4</v>
      </c>
      <c r="V2496" s="46">
        <v>2.2512712929068562E-4</v>
      </c>
      <c r="W2496" s="46">
        <v>2.4463000189421652E-4</v>
      </c>
      <c r="X2496" s="46">
        <v>2.5674103382076379E-4</v>
      </c>
      <c r="Y2496" s="46">
        <v>2.6252425399309553E-4</v>
      </c>
      <c r="Z2496" s="46">
        <v>2.6380687440718327E-4</v>
      </c>
      <c r="AA2496" s="46">
        <v>2.6245292577597594E-4</v>
      </c>
      <c r="AB2496" s="46">
        <v>2.5985126678691766E-4</v>
      </c>
      <c r="AC2496" s="46">
        <v>2.5679161869453487E-4</v>
      </c>
      <c r="AD2496" s="46">
        <v>2.5361850305034926E-4</v>
      </c>
      <c r="AE2496" s="46">
        <v>2.5044565045065798E-4</v>
      </c>
      <c r="AF2496" s="46">
        <v>2.5999649528025894E-4</v>
      </c>
      <c r="AG2496" s="46">
        <v>2.5527655996354951E-4</v>
      </c>
      <c r="AH2496" s="46">
        <v>2.5075851757301793E-4</v>
      </c>
      <c r="AI2496" s="46">
        <v>2.4629314057818507E-4</v>
      </c>
      <c r="AJ2496" s="46">
        <v>2.4194532145773633E-4</v>
      </c>
      <c r="AK2496" s="46">
        <v>3.3041999195842905E-3</v>
      </c>
      <c r="AL2496" s="45">
        <v>3.3041999195842905E-3</v>
      </c>
      <c r="AM2496" s="45">
        <v>6.3953923111200953E-5</v>
      </c>
      <c r="AN2496" s="45">
        <v>1.6035673573417587E-4</v>
      </c>
      <c r="AO2496" s="45">
        <v>2.9173142502655187E-4</v>
      </c>
      <c r="AP2496" s="45">
        <v>4.580959273183696E-4</v>
      </c>
      <c r="AQ2496" s="45">
        <v>6.56583560050723E-4</v>
      </c>
      <c r="AR2496" s="45">
        <v>8.8171068934140857E-4</v>
      </c>
      <c r="AS2496" s="45">
        <v>1.1263406912356251E-3</v>
      </c>
      <c r="AT2496" s="45">
        <v>1.383081725056389E-3</v>
      </c>
      <c r="AU2496" s="45">
        <v>1.6456059790494846E-3</v>
      </c>
      <c r="AV2496" s="45">
        <v>1.9094128534566678E-3</v>
      </c>
      <c r="AW2496" s="45">
        <v>2.1718657792326439E-3</v>
      </c>
      <c r="AX2496" s="45">
        <v>2.4317170460195618E-3</v>
      </c>
      <c r="AY2496" s="45">
        <v>2.6885086647140967E-3</v>
      </c>
      <c r="AZ2496" s="45">
        <v>2.9421271677644461E-3</v>
      </c>
      <c r="BA2496" s="45">
        <v>3.192572818215104E-3</v>
      </c>
      <c r="BB2496" s="45">
        <v>3.3041999195842905E-3</v>
      </c>
      <c r="BC2496" s="45">
        <v>3.3041999195842905E-3</v>
      </c>
      <c r="BD2496" s="45">
        <v>3.3041999195842905E-3</v>
      </c>
      <c r="BE2496" s="45">
        <v>3.3041999195842905E-3</v>
      </c>
      <c r="BF2496" s="45">
        <v>3.3041999195842905E-3</v>
      </c>
    </row>
    <row r="2497" spans="1:58" ht="13.5" thickBot="1" x14ac:dyDescent="0.25">
      <c r="A2497" s="6" t="s">
        <v>1356</v>
      </c>
      <c r="B2497" s="6" t="s">
        <v>1354</v>
      </c>
      <c r="C2497" s="6" t="s">
        <v>1024</v>
      </c>
      <c r="D2497" s="6" t="s">
        <v>1356</v>
      </c>
      <c r="E2497" s="6">
        <v>60.958796425956201</v>
      </c>
      <c r="F2497" s="6" t="s">
        <v>314</v>
      </c>
      <c r="G2497" s="21" t="s">
        <v>1305</v>
      </c>
      <c r="H2497" s="21" t="s">
        <v>1181</v>
      </c>
      <c r="I2497" s="21" t="s">
        <v>1160</v>
      </c>
      <c r="J2497" s="21" t="s">
        <v>849</v>
      </c>
      <c r="K2497" s="21" t="s">
        <v>854</v>
      </c>
      <c r="L2497" s="21" t="s">
        <v>1033</v>
      </c>
      <c r="M2497" s="3">
        <v>42.410846327406091</v>
      </c>
      <c r="N2497" s="3">
        <v>60.958796425956201</v>
      </c>
      <c r="O2497" s="21" t="s">
        <v>1500</v>
      </c>
      <c r="P2497" s="21">
        <v>0</v>
      </c>
      <c r="Q2497" s="46">
        <v>0</v>
      </c>
      <c r="R2497" s="46">
        <v>0</v>
      </c>
      <c r="S2497" s="46">
        <v>0</v>
      </c>
      <c r="T2497" s="46">
        <v>0</v>
      </c>
      <c r="U2497" s="46">
        <v>0</v>
      </c>
      <c r="V2497" s="46">
        <v>0</v>
      </c>
      <c r="W2497" s="46">
        <v>0</v>
      </c>
      <c r="X2497" s="46">
        <v>0</v>
      </c>
      <c r="Y2497" s="46">
        <v>0</v>
      </c>
      <c r="Z2497" s="46">
        <v>0</v>
      </c>
      <c r="AA2497" s="46">
        <v>0</v>
      </c>
      <c r="AB2497" s="46">
        <v>0</v>
      </c>
      <c r="AC2497" s="46">
        <v>0</v>
      </c>
      <c r="AD2497" s="46">
        <v>0</v>
      </c>
      <c r="AE2497" s="46">
        <v>0</v>
      </c>
      <c r="AF2497" s="46">
        <v>0</v>
      </c>
      <c r="AG2497" s="46">
        <v>0</v>
      </c>
      <c r="AH2497" s="46">
        <v>0</v>
      </c>
      <c r="AI2497" s="46">
        <v>0</v>
      </c>
      <c r="AJ2497" s="46">
        <v>0</v>
      </c>
      <c r="AK2497" s="46">
        <v>0</v>
      </c>
      <c r="AL2497" s="45">
        <v>0</v>
      </c>
      <c r="AM2497" s="45">
        <v>0</v>
      </c>
      <c r="AN2497" s="45">
        <v>0</v>
      </c>
      <c r="AO2497" s="45">
        <v>0</v>
      </c>
      <c r="AP2497" s="45">
        <v>0</v>
      </c>
      <c r="AQ2497" s="45">
        <v>0</v>
      </c>
      <c r="AR2497" s="45">
        <v>0</v>
      </c>
      <c r="AS2497" s="45">
        <v>0</v>
      </c>
      <c r="AT2497" s="45">
        <v>0</v>
      </c>
      <c r="AU2497" s="45">
        <v>0</v>
      </c>
      <c r="AV2497" s="45">
        <v>0</v>
      </c>
      <c r="AW2497" s="45">
        <v>0</v>
      </c>
      <c r="AX2497" s="45">
        <v>0</v>
      </c>
      <c r="AY2497" s="45">
        <v>0</v>
      </c>
      <c r="AZ2497" s="45">
        <v>0</v>
      </c>
      <c r="BA2497" s="45">
        <v>0</v>
      </c>
      <c r="BB2497" s="45">
        <v>0</v>
      </c>
      <c r="BC2497" s="45">
        <v>0</v>
      </c>
      <c r="BD2497" s="45">
        <v>0</v>
      </c>
      <c r="BE2497" s="45">
        <v>0</v>
      </c>
      <c r="BF2497" s="45">
        <v>0</v>
      </c>
    </row>
    <row r="2498" spans="1:58" ht="13.5" thickBot="1" x14ac:dyDescent="0.25">
      <c r="A2498" s="6" t="s">
        <v>1356</v>
      </c>
      <c r="B2498" s="6" t="s">
        <v>1354</v>
      </c>
      <c r="C2498" s="6" t="s">
        <v>1024</v>
      </c>
      <c r="D2498" s="6" t="s">
        <v>1356</v>
      </c>
      <c r="E2498" s="6">
        <v>61.264322195013925</v>
      </c>
      <c r="F2498" s="6" t="s">
        <v>314</v>
      </c>
      <c r="G2498" s="21" t="s">
        <v>1305</v>
      </c>
      <c r="H2498" s="21" t="s">
        <v>1181</v>
      </c>
      <c r="I2498" s="21" t="s">
        <v>1160</v>
      </c>
      <c r="J2498" s="21" t="s">
        <v>849</v>
      </c>
      <c r="K2498" s="21" t="s">
        <v>854</v>
      </c>
      <c r="L2498" s="21" t="s">
        <v>1034</v>
      </c>
      <c r="M2498" s="3">
        <v>42.623409684957089</v>
      </c>
      <c r="N2498" s="3">
        <v>61.264322195013925</v>
      </c>
      <c r="O2498" s="21" t="s">
        <v>1500</v>
      </c>
      <c r="P2498" s="21">
        <v>0</v>
      </c>
      <c r="Q2498" s="46">
        <v>1.0181534719900147E-3</v>
      </c>
      <c r="R2498" s="46">
        <v>1.5347433528201206E-3</v>
      </c>
      <c r="S2498" s="46">
        <v>2.0914994659837413E-3</v>
      </c>
      <c r="T2498" s="46">
        <v>2.6485411274893142E-3</v>
      </c>
      <c r="U2498" s="46">
        <v>3.1599448881679338E-3</v>
      </c>
      <c r="V2498" s="46">
        <v>3.5840485958602872E-3</v>
      </c>
      <c r="W2498" s="46">
        <v>3.8945364672694793E-3</v>
      </c>
      <c r="X2498" s="46">
        <v>4.0873454241798389E-3</v>
      </c>
      <c r="Y2498" s="46">
        <v>4.1794149237710382E-3</v>
      </c>
      <c r="Z2498" s="46">
        <v>4.1998343814730792E-3</v>
      </c>
      <c r="AA2498" s="46">
        <v>4.1782793707294376E-3</v>
      </c>
      <c r="AB2498" s="46">
        <v>4.1368606742088537E-3</v>
      </c>
      <c r="AC2498" s="46">
        <v>4.0881507409196854E-3</v>
      </c>
      <c r="AD2498" s="46">
        <v>4.0376343917578683E-3</v>
      </c>
      <c r="AE2498" s="46">
        <v>3.9871222302932576E-3</v>
      </c>
      <c r="AF2498" s="46">
        <v>4.1391727277551253E-3</v>
      </c>
      <c r="AG2498" s="46">
        <v>4.0640308397130089E-3</v>
      </c>
      <c r="AH2498" s="46">
        <v>3.99210310920429E-3</v>
      </c>
      <c r="AI2498" s="46">
        <v>3.9210138175727457E-3</v>
      </c>
      <c r="AJ2498" s="46">
        <v>3.8517960601980755E-3</v>
      </c>
      <c r="AK2498" s="46">
        <v>5.2603225206753076E-2</v>
      </c>
      <c r="AL2498" s="45">
        <v>5.2603225206753076E-2</v>
      </c>
      <c r="AM2498" s="45">
        <v>1.0181534719900147E-3</v>
      </c>
      <c r="AN2498" s="45">
        <v>2.5528968248101354E-3</v>
      </c>
      <c r="AO2498" s="45">
        <v>4.6443962907938771E-3</v>
      </c>
      <c r="AP2498" s="45">
        <v>7.2929374182831913E-3</v>
      </c>
      <c r="AQ2498" s="45">
        <v>1.0452882306451125E-2</v>
      </c>
      <c r="AR2498" s="45">
        <v>1.4036930902311413E-2</v>
      </c>
      <c r="AS2498" s="45">
        <v>1.7931467369580893E-2</v>
      </c>
      <c r="AT2498" s="45">
        <v>2.2018812793760733E-2</v>
      </c>
      <c r="AU2498" s="45">
        <v>2.6198227717531771E-2</v>
      </c>
      <c r="AV2498" s="45">
        <v>3.0398062099004849E-2</v>
      </c>
      <c r="AW2498" s="45">
        <v>3.457634146973429E-2</v>
      </c>
      <c r="AX2498" s="45">
        <v>3.8713202143943144E-2</v>
      </c>
      <c r="AY2498" s="45">
        <v>4.280135288486283E-2</v>
      </c>
      <c r="AZ2498" s="45">
        <v>4.6838987276620697E-2</v>
      </c>
      <c r="BA2498" s="45">
        <v>5.0826109506913957E-2</v>
      </c>
      <c r="BB2498" s="45">
        <v>5.2603225206753076E-2</v>
      </c>
      <c r="BC2498" s="45">
        <v>5.2603225206753076E-2</v>
      </c>
      <c r="BD2498" s="45">
        <v>5.2603225206753076E-2</v>
      </c>
      <c r="BE2498" s="45">
        <v>5.2603225206753076E-2</v>
      </c>
      <c r="BF2498" s="45">
        <v>5.2603225206753076E-2</v>
      </c>
    </row>
    <row r="2499" spans="1:58" ht="13.5" thickBot="1" x14ac:dyDescent="0.25">
      <c r="A2499" s="6" t="s">
        <v>1358</v>
      </c>
      <c r="B2499" s="6" t="s">
        <v>1357</v>
      </c>
      <c r="C2499" s="6" t="s">
        <v>984</v>
      </c>
      <c r="D2499" s="6" t="s">
        <v>1358</v>
      </c>
      <c r="E2499" s="6">
        <v>109.72100517569579</v>
      </c>
      <c r="F2499" s="6" t="s">
        <v>314</v>
      </c>
      <c r="G2499" s="21" t="s">
        <v>1305</v>
      </c>
      <c r="H2499" s="21" t="s">
        <v>1159</v>
      </c>
      <c r="I2499" s="21" t="s">
        <v>1160</v>
      </c>
      <c r="J2499" s="21" t="s">
        <v>849</v>
      </c>
      <c r="K2499" s="21" t="s">
        <v>854</v>
      </c>
      <c r="L2499" s="21" t="s">
        <v>1425</v>
      </c>
      <c r="M2499" s="3">
        <v>76.85373436329607</v>
      </c>
      <c r="N2499" s="3">
        <v>109.72100517569579</v>
      </c>
      <c r="O2499" s="21" t="s">
        <v>1511</v>
      </c>
      <c r="P2499" s="21">
        <v>0</v>
      </c>
      <c r="Q2499" s="46">
        <v>1.8702685775559281E-4</v>
      </c>
      <c r="R2499" s="46">
        <v>1.8503426788842977E-4</v>
      </c>
      <c r="S2499" s="46">
        <v>1.8306373268953073E-4</v>
      </c>
      <c r="T2499" s="46">
        <v>1.8111449798140867E-4</v>
      </c>
      <c r="U2499" s="46">
        <v>1.7918616436125417E-4</v>
      </c>
      <c r="V2499" s="46">
        <v>1.595503154871069E-4</v>
      </c>
      <c r="W2499" s="46">
        <v>1.2628073767123875E-4</v>
      </c>
      <c r="X2499" s="46">
        <v>9.9948829560501874E-5</v>
      </c>
      <c r="Y2499" s="46">
        <v>7.9107753161112524E-5</v>
      </c>
      <c r="Z2499" s="46">
        <v>6.2612429752607174E-5</v>
      </c>
      <c r="AA2499" s="46">
        <v>4.9556663408215553E-5</v>
      </c>
      <c r="AB2499" s="46">
        <v>3.9223241143555604E-5</v>
      </c>
      <c r="AC2499" s="46">
        <v>3.1044523528790316E-5</v>
      </c>
      <c r="AD2499" s="46">
        <v>2.4571236038964374E-5</v>
      </c>
      <c r="AE2499" s="46">
        <v>1.9447746063772334E-5</v>
      </c>
      <c r="AF2499" s="46">
        <v>1.5392589262875319E-5</v>
      </c>
      <c r="AG2499" s="46">
        <v>1.0387171450096934E-7</v>
      </c>
      <c r="AH2499" s="46">
        <v>3.6702165347656338E-8</v>
      </c>
      <c r="AI2499" s="46">
        <v>1.2378918072775607E-8</v>
      </c>
      <c r="AJ2499" s="46">
        <v>3.9936365161680689E-9</v>
      </c>
      <c r="AK2499" s="46">
        <v>1.3952836957098651E-3</v>
      </c>
      <c r="AL2499" s="45">
        <v>1.3952836957098651E-3</v>
      </c>
      <c r="AM2499" s="45">
        <v>1.8702685775559281E-4</v>
      </c>
      <c r="AN2499" s="45">
        <v>3.7206112564402256E-4</v>
      </c>
      <c r="AO2499" s="45">
        <v>5.5512485833355326E-4</v>
      </c>
      <c r="AP2499" s="45">
        <v>7.3623935631496199E-4</v>
      </c>
      <c r="AQ2499" s="45">
        <v>9.1542552067621621E-4</v>
      </c>
      <c r="AR2499" s="45">
        <v>1.0749758361633232E-3</v>
      </c>
      <c r="AS2499" s="45">
        <v>1.2012565738345618E-3</v>
      </c>
      <c r="AT2499" s="45">
        <v>1.3012054033950636E-3</v>
      </c>
      <c r="AU2499" s="45">
        <v>1.3803131565561762E-3</v>
      </c>
      <c r="AV2499" s="45">
        <v>1.3952836957098651E-3</v>
      </c>
      <c r="AW2499" s="45">
        <v>1.3952836957098651E-3</v>
      </c>
      <c r="AX2499" s="45">
        <v>1.3952836957098651E-3</v>
      </c>
      <c r="AY2499" s="45">
        <v>1.3952836957098651E-3</v>
      </c>
      <c r="AZ2499" s="45">
        <v>1.3952836957098651E-3</v>
      </c>
      <c r="BA2499" s="45">
        <v>1.3952836957098651E-3</v>
      </c>
      <c r="BB2499" s="45">
        <v>1.3952836957098651E-3</v>
      </c>
      <c r="BC2499" s="45">
        <v>1.3952836957098651E-3</v>
      </c>
      <c r="BD2499" s="45">
        <v>1.3952836957098651E-3</v>
      </c>
      <c r="BE2499" s="45">
        <v>1.3952836957098651E-3</v>
      </c>
      <c r="BF2499" s="45">
        <v>1.3952836957098651E-3</v>
      </c>
    </row>
    <row r="2500" spans="1:58" ht="13.5" thickBot="1" x14ac:dyDescent="0.25">
      <c r="A2500" s="6" t="s">
        <v>1138</v>
      </c>
      <c r="B2500" s="6" t="s">
        <v>1142</v>
      </c>
      <c r="C2500" s="6" t="s">
        <v>984</v>
      </c>
      <c r="D2500" s="6" t="s">
        <v>1138</v>
      </c>
      <c r="E2500" s="6">
        <v>37.08646203769441</v>
      </c>
      <c r="F2500" s="6" t="s">
        <v>314</v>
      </c>
      <c r="G2500" s="21" t="s">
        <v>1305</v>
      </c>
      <c r="H2500" s="21" t="s">
        <v>1159</v>
      </c>
      <c r="I2500" s="21" t="s">
        <v>1160</v>
      </c>
      <c r="J2500" s="21" t="s">
        <v>849</v>
      </c>
      <c r="K2500" s="21" t="s">
        <v>854</v>
      </c>
      <c r="L2500" s="21" t="s">
        <v>1426</v>
      </c>
      <c r="M2500" s="3">
        <v>27.58758216307157</v>
      </c>
      <c r="N2500" s="3">
        <v>37.08646203769441</v>
      </c>
      <c r="O2500" s="21" t="s">
        <v>1511</v>
      </c>
      <c r="P2500" s="21">
        <v>0</v>
      </c>
      <c r="Q2500" s="46">
        <v>1.2857520925042938E-3</v>
      </c>
      <c r="R2500" s="46">
        <v>1.2720536503556493E-3</v>
      </c>
      <c r="S2500" s="46">
        <v>1.258506827264344E-3</v>
      </c>
      <c r="T2500" s="46">
        <v>1.2451064384922399E-3</v>
      </c>
      <c r="U2500" s="46">
        <v>1.2318497382679326E-3</v>
      </c>
      <c r="V2500" s="46">
        <v>1.0968593198809355E-3</v>
      </c>
      <c r="W2500" s="46">
        <v>8.6814121058463708E-4</v>
      </c>
      <c r="X2500" s="46">
        <v>6.8711744555269576E-4</v>
      </c>
      <c r="Y2500" s="46">
        <v>5.4384145881941908E-4</v>
      </c>
      <c r="Z2500" s="46">
        <v>4.3044118656153482E-4</v>
      </c>
      <c r="AA2500" s="46">
        <v>3.4068681064999996E-4</v>
      </c>
      <c r="AB2500" s="46">
        <v>2.696477125281705E-4</v>
      </c>
      <c r="AC2500" s="46">
        <v>2.1342154579799809E-4</v>
      </c>
      <c r="AD2500" s="46">
        <v>1.6891968635756338E-4</v>
      </c>
      <c r="AE2500" s="46">
        <v>1.3369726945134264E-4</v>
      </c>
      <c r="AF2500" s="46">
        <v>1.0581931435571711E-4</v>
      </c>
      <c r="AG2500" s="46">
        <v>7.1408607231244669E-7</v>
      </c>
      <c r="AH2500" s="46">
        <v>2.5231609225267309E-7</v>
      </c>
      <c r="AI2500" s="46">
        <v>8.5101252333554232E-8</v>
      </c>
      <c r="AJ2500" s="46">
        <v>2.7455022070011231E-8</v>
      </c>
      <c r="AK2500" s="46">
        <v>9.5921460314564687E-3</v>
      </c>
      <c r="AL2500" s="45">
        <v>9.5921460314564687E-3</v>
      </c>
      <c r="AM2500" s="45">
        <v>1.2857520925042938E-3</v>
      </c>
      <c r="AN2500" s="45">
        <v>2.5578057428599431E-3</v>
      </c>
      <c r="AO2500" s="45">
        <v>3.8163125701242868E-3</v>
      </c>
      <c r="AP2500" s="45">
        <v>5.0614190086165269E-3</v>
      </c>
      <c r="AQ2500" s="45">
        <v>6.29326874688446E-3</v>
      </c>
      <c r="AR2500" s="45">
        <v>7.3901280667653954E-3</v>
      </c>
      <c r="AS2500" s="45">
        <v>8.2582692773500322E-3</v>
      </c>
      <c r="AT2500" s="45">
        <v>8.9453867229027286E-3</v>
      </c>
      <c r="AU2500" s="45">
        <v>9.4892281817221483E-3</v>
      </c>
      <c r="AV2500" s="45">
        <v>9.5921460314564687E-3</v>
      </c>
      <c r="AW2500" s="45">
        <v>9.5921460314564687E-3</v>
      </c>
      <c r="AX2500" s="45">
        <v>9.5921460314564687E-3</v>
      </c>
      <c r="AY2500" s="45">
        <v>9.5921460314564687E-3</v>
      </c>
      <c r="AZ2500" s="45">
        <v>9.5921460314564687E-3</v>
      </c>
      <c r="BA2500" s="45">
        <v>9.5921460314564687E-3</v>
      </c>
      <c r="BB2500" s="45">
        <v>9.5921460314564687E-3</v>
      </c>
      <c r="BC2500" s="45">
        <v>9.5921460314564687E-3</v>
      </c>
      <c r="BD2500" s="45">
        <v>9.5921460314564687E-3</v>
      </c>
      <c r="BE2500" s="45">
        <v>9.5921460314564687E-3</v>
      </c>
      <c r="BF2500" s="45">
        <v>9.5921460314564687E-3</v>
      </c>
    </row>
    <row r="2501" spans="1:58" ht="13.5" thickBot="1" x14ac:dyDescent="0.25">
      <c r="A2501" s="6" t="s">
        <v>1359</v>
      </c>
      <c r="B2501" s="6" t="s">
        <v>1145</v>
      </c>
      <c r="C2501" s="6" t="s">
        <v>984</v>
      </c>
      <c r="D2501" s="6" t="s">
        <v>1359</v>
      </c>
      <c r="E2501" s="6">
        <v>181.52831761423377</v>
      </c>
      <c r="F2501" s="6" t="s">
        <v>314</v>
      </c>
      <c r="G2501" s="21" t="s">
        <v>1305</v>
      </c>
      <c r="H2501" s="21" t="s">
        <v>1159</v>
      </c>
      <c r="I2501" s="21" t="s">
        <v>1160</v>
      </c>
      <c r="J2501" s="21" t="s">
        <v>849</v>
      </c>
      <c r="K2501" s="21" t="s">
        <v>854</v>
      </c>
      <c r="L2501" s="21" t="s">
        <v>1427</v>
      </c>
      <c r="M2501" s="3">
        <v>125.07868125808741</v>
      </c>
      <c r="N2501" s="3">
        <v>181.52831761423377</v>
      </c>
      <c r="O2501" s="21" t="s">
        <v>1511</v>
      </c>
      <c r="P2501" s="21">
        <v>0</v>
      </c>
      <c r="Q2501" s="46">
        <v>2.4522302974678572E-5</v>
      </c>
      <c r="R2501" s="46">
        <v>2.4261041608192373E-5</v>
      </c>
      <c r="S2501" s="46">
        <v>2.4002671972143526E-5</v>
      </c>
      <c r="T2501" s="46">
        <v>2.374709518143578E-5</v>
      </c>
      <c r="U2501" s="46">
        <v>2.3494258867779259E-5</v>
      </c>
      <c r="V2501" s="46">
        <v>2.0919675510954184E-5</v>
      </c>
      <c r="W2501" s="46">
        <v>1.6557485626405548E-5</v>
      </c>
      <c r="X2501" s="46">
        <v>1.3104938562621189E-5</v>
      </c>
      <c r="Y2501" s="46">
        <v>1.0372330016889657E-5</v>
      </c>
      <c r="Z2501" s="46">
        <v>8.2095212997733091E-6</v>
      </c>
      <c r="AA2501" s="46">
        <v>6.4976951925188847E-6</v>
      </c>
      <c r="AB2501" s="46">
        <v>5.1428132542765005E-6</v>
      </c>
      <c r="AC2501" s="46">
        <v>4.0704486019456111E-6</v>
      </c>
      <c r="AD2501" s="46">
        <v>3.2216939419322897E-6</v>
      </c>
      <c r="AE2501" s="46">
        <v>2.5499199787319137E-6</v>
      </c>
      <c r="AF2501" s="46">
        <v>2.0182220992146536E-6</v>
      </c>
      <c r="AG2501" s="46">
        <v>1.3619293421593687E-8</v>
      </c>
      <c r="AH2501" s="46">
        <v>4.8122586738752168E-9</v>
      </c>
      <c r="AI2501" s="46">
        <v>1.6230801453982619E-9</v>
      </c>
      <c r="AJ2501" s="46">
        <v>5.2363155642700534E-10</v>
      </c>
      <c r="AK2501" s="46">
        <v>1.8294468469624576E-4</v>
      </c>
      <c r="AL2501" s="45">
        <v>1.8294468469624576E-4</v>
      </c>
      <c r="AM2501" s="45">
        <v>2.4522302974678572E-5</v>
      </c>
      <c r="AN2501" s="45">
        <v>4.8783344582870942E-5</v>
      </c>
      <c r="AO2501" s="45">
        <v>7.2786016555014471E-5</v>
      </c>
      <c r="AP2501" s="45">
        <v>9.6533111736450244E-5</v>
      </c>
      <c r="AQ2501" s="45">
        <v>1.200273706042295E-4</v>
      </c>
      <c r="AR2501" s="45">
        <v>1.4094704611518368E-4</v>
      </c>
      <c r="AS2501" s="45">
        <v>1.5750453174158923E-4</v>
      </c>
      <c r="AT2501" s="45">
        <v>1.706094703042104E-4</v>
      </c>
      <c r="AU2501" s="45">
        <v>1.8098180032110006E-4</v>
      </c>
      <c r="AV2501" s="45">
        <v>1.8294468469624576E-4</v>
      </c>
      <c r="AW2501" s="45">
        <v>1.8294468469624576E-4</v>
      </c>
      <c r="AX2501" s="45">
        <v>1.8294468469624576E-4</v>
      </c>
      <c r="AY2501" s="45">
        <v>1.8294468469624576E-4</v>
      </c>
      <c r="AZ2501" s="45">
        <v>1.8294468469624576E-4</v>
      </c>
      <c r="BA2501" s="45">
        <v>1.8294468469624576E-4</v>
      </c>
      <c r="BB2501" s="45">
        <v>1.8294468469624576E-4</v>
      </c>
      <c r="BC2501" s="45">
        <v>1.8294468469624576E-4</v>
      </c>
      <c r="BD2501" s="45">
        <v>1.8294468469624576E-4</v>
      </c>
      <c r="BE2501" s="45">
        <v>1.8294468469624576E-4</v>
      </c>
      <c r="BF2501" s="45">
        <v>1.8294468469624576E-4</v>
      </c>
    </row>
    <row r="2502" spans="1:58" ht="13.5" thickBot="1" x14ac:dyDescent="0.25">
      <c r="A2502" s="6" t="s">
        <v>1358</v>
      </c>
      <c r="B2502" s="6" t="s">
        <v>1357</v>
      </c>
      <c r="C2502" s="6" t="s">
        <v>984</v>
      </c>
      <c r="D2502" s="6" t="s">
        <v>1358</v>
      </c>
      <c r="E2502" s="6">
        <v>111.76118041831361</v>
      </c>
      <c r="F2502" s="6" t="s">
        <v>314</v>
      </c>
      <c r="G2502" s="21" t="s">
        <v>1305</v>
      </c>
      <c r="H2502" s="21" t="s">
        <v>1159</v>
      </c>
      <c r="I2502" s="21" t="s">
        <v>1160</v>
      </c>
      <c r="J2502" s="21" t="s">
        <v>849</v>
      </c>
      <c r="K2502" s="21" t="s">
        <v>854</v>
      </c>
      <c r="L2502" s="21" t="s">
        <v>1428</v>
      </c>
      <c r="M2502" s="3">
        <v>78.102735417255587</v>
      </c>
      <c r="N2502" s="3">
        <v>111.76118041831361</v>
      </c>
      <c r="O2502" s="21" t="s">
        <v>1511</v>
      </c>
      <c r="P2502" s="21">
        <v>0</v>
      </c>
      <c r="Q2502" s="46">
        <v>3.9843951937633786E-5</v>
      </c>
      <c r="R2502" s="46">
        <v>3.9419453254121664E-5</v>
      </c>
      <c r="S2502" s="46">
        <v>3.8999653067674893E-5</v>
      </c>
      <c r="T2502" s="46">
        <v>3.8584390709329136E-5</v>
      </c>
      <c r="U2502" s="46">
        <v>3.8173581090843421E-5</v>
      </c>
      <c r="V2502" s="46">
        <v>3.3990386077116753E-5</v>
      </c>
      <c r="W2502" s="46">
        <v>2.6902679662174442E-5</v>
      </c>
      <c r="X2502" s="46">
        <v>2.1292965133572114E-5</v>
      </c>
      <c r="Y2502" s="46">
        <v>1.6853010057863247E-5</v>
      </c>
      <c r="Z2502" s="46">
        <v>1.3338868394086307E-5</v>
      </c>
      <c r="AA2502" s="46">
        <v>1.0557485372538103E-5</v>
      </c>
      <c r="AB2502" s="46">
        <v>8.3560668971102142E-6</v>
      </c>
      <c r="AC2502" s="46">
        <v>6.6136838219476159E-6</v>
      </c>
      <c r="AD2502" s="46">
        <v>5.234623302414304E-6</v>
      </c>
      <c r="AE2502" s="46">
        <v>4.1431218422803243E-6</v>
      </c>
      <c r="AF2502" s="46">
        <v>3.279216654472195E-6</v>
      </c>
      <c r="AG2502" s="46">
        <v>2.2128691300928826E-8</v>
      </c>
      <c r="AH2502" s="46">
        <v>7.8189802773146237E-9</v>
      </c>
      <c r="AI2502" s="46">
        <v>2.6371881699265108E-9</v>
      </c>
      <c r="AJ2502" s="46">
        <v>8.5079898853094755E-10</v>
      </c>
      <c r="AK2502" s="46">
        <v>2.9724937465333345E-4</v>
      </c>
      <c r="AL2502" s="45">
        <v>2.9724937465333345E-4</v>
      </c>
      <c r="AM2502" s="45">
        <v>3.9843951937633786E-5</v>
      </c>
      <c r="AN2502" s="45">
        <v>7.926340519175545E-5</v>
      </c>
      <c r="AO2502" s="45">
        <v>1.1826305825943034E-4</v>
      </c>
      <c r="AP2502" s="45">
        <v>1.5684744896875947E-4</v>
      </c>
      <c r="AQ2502" s="45">
        <v>1.9502103005960289E-4</v>
      </c>
      <c r="AR2502" s="45">
        <v>2.2901141613671964E-4</v>
      </c>
      <c r="AS2502" s="45">
        <v>2.5591409579889409E-4</v>
      </c>
      <c r="AT2502" s="45">
        <v>2.7720706093246623E-4</v>
      </c>
      <c r="AU2502" s="45">
        <v>2.9406007099032946E-4</v>
      </c>
      <c r="AV2502" s="45">
        <v>2.9724937465333345E-4</v>
      </c>
      <c r="AW2502" s="45">
        <v>2.9724937465333345E-4</v>
      </c>
      <c r="AX2502" s="45">
        <v>2.9724937465333345E-4</v>
      </c>
      <c r="AY2502" s="45">
        <v>2.9724937465333345E-4</v>
      </c>
      <c r="AZ2502" s="45">
        <v>2.9724937465333345E-4</v>
      </c>
      <c r="BA2502" s="45">
        <v>2.9724937465333345E-4</v>
      </c>
      <c r="BB2502" s="45">
        <v>2.9724937465333345E-4</v>
      </c>
      <c r="BC2502" s="45">
        <v>2.9724937465333345E-4</v>
      </c>
      <c r="BD2502" s="45">
        <v>2.9724937465333345E-4</v>
      </c>
      <c r="BE2502" s="45">
        <v>2.9724937465333345E-4</v>
      </c>
      <c r="BF2502" s="45">
        <v>2.9724937465333345E-4</v>
      </c>
    </row>
    <row r="2503" spans="1:58" ht="13.5" thickBot="1" x14ac:dyDescent="0.25">
      <c r="A2503" s="6" t="s">
        <v>1138</v>
      </c>
      <c r="B2503" s="6" t="s">
        <v>1142</v>
      </c>
      <c r="C2503" s="6" t="s">
        <v>984</v>
      </c>
      <c r="D2503" s="6" t="s">
        <v>1138</v>
      </c>
      <c r="E2503" s="6">
        <v>37.699849331181319</v>
      </c>
      <c r="F2503" s="6" t="s">
        <v>314</v>
      </c>
      <c r="G2503" s="21" t="s">
        <v>1305</v>
      </c>
      <c r="H2503" s="21" t="s">
        <v>1159</v>
      </c>
      <c r="I2503" s="21" t="s">
        <v>1160</v>
      </c>
      <c r="J2503" s="21" t="s">
        <v>849</v>
      </c>
      <c r="K2503" s="21" t="s">
        <v>854</v>
      </c>
      <c r="L2503" s="21" t="s">
        <v>1429</v>
      </c>
      <c r="M2503" s="3">
        <v>27.888797463016353</v>
      </c>
      <c r="N2503" s="3">
        <v>37.699849331181319</v>
      </c>
      <c r="O2503" s="21" t="s">
        <v>1511</v>
      </c>
      <c r="P2503" s="21">
        <v>0</v>
      </c>
      <c r="Q2503" s="46">
        <v>2.7565210927948627E-4</v>
      </c>
      <c r="R2503" s="46">
        <v>2.7271530326989052E-4</v>
      </c>
      <c r="S2503" s="46">
        <v>2.6981100283676333E-4</v>
      </c>
      <c r="T2503" s="46">
        <v>2.6693809642523177E-4</v>
      </c>
      <c r="U2503" s="46">
        <v>2.6409599536996641E-4</v>
      </c>
      <c r="V2503" s="46">
        <v>2.3515542916142113E-4</v>
      </c>
      <c r="W2503" s="46">
        <v>1.8612060384362361E-4</v>
      </c>
      <c r="X2503" s="46">
        <v>1.4731095853822267E-4</v>
      </c>
      <c r="Y2503" s="46">
        <v>1.1659405114808714E-4</v>
      </c>
      <c r="Z2503" s="46">
        <v>9.2282191635675409E-5</v>
      </c>
      <c r="AA2503" s="46">
        <v>7.3039770657857018E-5</v>
      </c>
      <c r="AB2503" s="46">
        <v>5.7809713983048033E-5</v>
      </c>
      <c r="AC2503" s="46">
        <v>4.5755398422351912E-5</v>
      </c>
      <c r="AD2503" s="46">
        <v>3.6214654531574166E-5</v>
      </c>
      <c r="AE2503" s="46">
        <v>2.8663328291684148E-5</v>
      </c>
      <c r="AF2503" s="46">
        <v>2.2686579609486443E-5</v>
      </c>
      <c r="AG2503" s="46">
        <v>1.5309275651781392E-7</v>
      </c>
      <c r="AH2503" s="46">
        <v>5.4093991711216675E-8</v>
      </c>
      <c r="AI2503" s="46">
        <v>1.8244838833884051E-8</v>
      </c>
      <c r="AJ2503" s="46">
        <v>5.8860761635417416E-9</v>
      </c>
      <c r="AK2503" s="46">
        <v>2.0564580851179896E-3</v>
      </c>
      <c r="AL2503" s="45">
        <v>2.0564580851179896E-3</v>
      </c>
      <c r="AM2503" s="45">
        <v>2.7565210927948627E-4</v>
      </c>
      <c r="AN2503" s="45">
        <v>5.4836741254937673E-4</v>
      </c>
      <c r="AO2503" s="45">
        <v>8.1817841538614012E-4</v>
      </c>
      <c r="AP2503" s="45">
        <v>1.0851165118113718E-3</v>
      </c>
      <c r="AQ2503" s="45">
        <v>1.3492125071813382E-3</v>
      </c>
      <c r="AR2503" s="45">
        <v>1.5843679363427593E-3</v>
      </c>
      <c r="AS2503" s="45">
        <v>1.770488540186383E-3</v>
      </c>
      <c r="AT2503" s="45">
        <v>1.9177994987246056E-3</v>
      </c>
      <c r="AU2503" s="45">
        <v>2.0343935498726927E-3</v>
      </c>
      <c r="AV2503" s="45">
        <v>2.0564580851179896E-3</v>
      </c>
      <c r="AW2503" s="45">
        <v>2.0564580851179896E-3</v>
      </c>
      <c r="AX2503" s="45">
        <v>2.0564580851179896E-3</v>
      </c>
      <c r="AY2503" s="45">
        <v>2.0564580851179896E-3</v>
      </c>
      <c r="AZ2503" s="45">
        <v>2.0564580851179896E-3</v>
      </c>
      <c r="BA2503" s="45">
        <v>2.0564580851179896E-3</v>
      </c>
      <c r="BB2503" s="45">
        <v>2.0564580851179896E-3</v>
      </c>
      <c r="BC2503" s="45">
        <v>2.0564580851179896E-3</v>
      </c>
      <c r="BD2503" s="45">
        <v>2.0564580851179896E-3</v>
      </c>
      <c r="BE2503" s="45">
        <v>2.0564580851179896E-3</v>
      </c>
      <c r="BF2503" s="45">
        <v>2.0564580851179896E-3</v>
      </c>
    </row>
    <row r="2504" spans="1:58" ht="13.5" thickBot="1" x14ac:dyDescent="0.25">
      <c r="A2504" s="6" t="s">
        <v>1359</v>
      </c>
      <c r="B2504" s="6" t="s">
        <v>1145</v>
      </c>
      <c r="C2504" s="6" t="s">
        <v>984</v>
      </c>
      <c r="D2504" s="6" t="s">
        <v>1359</v>
      </c>
      <c r="E2504" s="6">
        <v>184.18168849537162</v>
      </c>
      <c r="F2504" s="6" t="s">
        <v>314</v>
      </c>
      <c r="G2504" s="21" t="s">
        <v>1305</v>
      </c>
      <c r="H2504" s="21" t="s">
        <v>1159</v>
      </c>
      <c r="I2504" s="21" t="s">
        <v>1160</v>
      </c>
      <c r="J2504" s="21" t="s">
        <v>849</v>
      </c>
      <c r="K2504" s="21" t="s">
        <v>854</v>
      </c>
      <c r="L2504" s="21" t="s">
        <v>1430</v>
      </c>
      <c r="M2504" s="3">
        <v>126.74398478461436</v>
      </c>
      <c r="N2504" s="3">
        <v>184.18168849537162</v>
      </c>
      <c r="O2504" s="21" t="s">
        <v>1511</v>
      </c>
      <c r="P2504" s="21">
        <v>0</v>
      </c>
      <c r="Q2504" s="46">
        <v>5.2345776613534668E-6</v>
      </c>
      <c r="R2504" s="46">
        <v>5.1788083107261818E-6</v>
      </c>
      <c r="S2504" s="46">
        <v>5.1236562344048911E-6</v>
      </c>
      <c r="T2504" s="46">
        <v>5.06910032418795E-6</v>
      </c>
      <c r="U2504" s="46">
        <v>5.0151294014401148E-6</v>
      </c>
      <c r="V2504" s="46">
        <v>4.4655539174064577E-6</v>
      </c>
      <c r="W2504" s="46">
        <v>3.5343925273926943E-6</v>
      </c>
      <c r="X2504" s="46">
        <v>2.7974052324588272E-6</v>
      </c>
      <c r="Y2504" s="46">
        <v>2.2140973895747367E-6</v>
      </c>
      <c r="Z2504" s="46">
        <v>1.752420107139717E-6</v>
      </c>
      <c r="AA2504" s="46">
        <v>1.387010434548674E-6</v>
      </c>
      <c r="AB2504" s="46">
        <v>1.0977947464863321E-6</v>
      </c>
      <c r="AC2504" s="46">
        <v>8.6888573823728452E-7</v>
      </c>
      <c r="AD2504" s="46">
        <v>6.8770894632410048E-7</v>
      </c>
      <c r="AE2504" s="46">
        <v>5.4431079220788147E-7</v>
      </c>
      <c r="AF2504" s="46">
        <v>4.3081354663580085E-7</v>
      </c>
      <c r="AG2504" s="46">
        <v>2.9072004037184843E-9</v>
      </c>
      <c r="AH2504" s="46">
        <v>1.0272339339797203E-9</v>
      </c>
      <c r="AI2504" s="46">
        <v>3.4646578995704793E-10</v>
      </c>
      <c r="AJ2504" s="46">
        <v>1.1177539282843302E-10</v>
      </c>
      <c r="AK2504" s="46">
        <v>3.9051722049236851E-5</v>
      </c>
      <c r="AL2504" s="45">
        <v>3.9051722049236851E-5</v>
      </c>
      <c r="AM2504" s="45">
        <v>5.2345776613534668E-6</v>
      </c>
      <c r="AN2504" s="45">
        <v>1.0413385972079649E-5</v>
      </c>
      <c r="AO2504" s="45">
        <v>1.5537042206484541E-5</v>
      </c>
      <c r="AP2504" s="45">
        <v>2.0606142530672491E-5</v>
      </c>
      <c r="AQ2504" s="45">
        <v>2.5621271932112608E-5</v>
      </c>
      <c r="AR2504" s="45">
        <v>3.0086825849519067E-5</v>
      </c>
      <c r="AS2504" s="45">
        <v>3.3621218376911764E-5</v>
      </c>
      <c r="AT2504" s="45">
        <v>3.6418623609370593E-5</v>
      </c>
      <c r="AU2504" s="45">
        <v>3.8632720998945326E-5</v>
      </c>
      <c r="AV2504" s="45">
        <v>3.9051722049236851E-5</v>
      </c>
      <c r="AW2504" s="45">
        <v>3.9051722049236851E-5</v>
      </c>
      <c r="AX2504" s="45">
        <v>3.9051722049236851E-5</v>
      </c>
      <c r="AY2504" s="45">
        <v>3.9051722049236851E-5</v>
      </c>
      <c r="AZ2504" s="45">
        <v>3.9051722049236851E-5</v>
      </c>
      <c r="BA2504" s="45">
        <v>3.9051722049236851E-5</v>
      </c>
      <c r="BB2504" s="45">
        <v>3.9051722049236851E-5</v>
      </c>
      <c r="BC2504" s="45">
        <v>3.9051722049236851E-5</v>
      </c>
      <c r="BD2504" s="45">
        <v>3.9051722049236851E-5</v>
      </c>
      <c r="BE2504" s="45">
        <v>3.9051722049236851E-5</v>
      </c>
      <c r="BF2504" s="45">
        <v>3.9051722049236851E-5</v>
      </c>
    </row>
    <row r="2505" spans="1:58" ht="13.5" thickBot="1" x14ac:dyDescent="0.25">
      <c r="A2505" s="6" t="s">
        <v>1352</v>
      </c>
      <c r="B2505" s="6" t="s">
        <v>1137</v>
      </c>
      <c r="C2505" s="6" t="s">
        <v>984</v>
      </c>
      <c r="D2505" s="6" t="s">
        <v>1352</v>
      </c>
      <c r="E2505" s="6">
        <v>23.766365329386741</v>
      </c>
      <c r="F2505" s="6" t="s">
        <v>314</v>
      </c>
      <c r="G2505" s="21" t="s">
        <v>1305</v>
      </c>
      <c r="H2505" s="21" t="s">
        <v>1159</v>
      </c>
      <c r="I2505" s="21" t="s">
        <v>1160</v>
      </c>
      <c r="J2505" s="21" t="s">
        <v>849</v>
      </c>
      <c r="K2505" s="21" t="s">
        <v>854</v>
      </c>
      <c r="L2505" s="21" t="s">
        <v>1035</v>
      </c>
      <c r="M2505" s="3">
        <v>17.875209950824502</v>
      </c>
      <c r="N2505" s="3">
        <v>23.766365329386741</v>
      </c>
      <c r="O2505" s="21" t="s">
        <v>1511</v>
      </c>
      <c r="P2505" s="21">
        <v>0</v>
      </c>
      <c r="Q2505" s="46">
        <v>9.2180760950551065E-3</v>
      </c>
      <c r="R2505" s="46">
        <v>9.1174809386641853E-3</v>
      </c>
      <c r="S2505" s="46">
        <v>9.0179992039762062E-3</v>
      </c>
      <c r="T2505" s="46">
        <v>8.9195928166219806E-3</v>
      </c>
      <c r="U2505" s="46">
        <v>8.822241612899611E-3</v>
      </c>
      <c r="V2505" s="46">
        <v>7.830933104854422E-3</v>
      </c>
      <c r="W2505" s="46">
        <v>6.1513308753137347E-3</v>
      </c>
      <c r="X2505" s="46">
        <v>4.8219743137237134E-3</v>
      </c>
      <c r="Y2505" s="46">
        <v>3.7698203435057209E-3</v>
      </c>
      <c r="Z2505" s="46">
        <v>2.9370600924662304E-3</v>
      </c>
      <c r="AA2505" s="46">
        <v>2.2779445971699997E-3</v>
      </c>
      <c r="AB2505" s="46">
        <v>1.7562656275549983E-3</v>
      </c>
      <c r="AC2505" s="46">
        <v>1.3433661186832179E-3</v>
      </c>
      <c r="AD2505" s="46">
        <v>1.0165646137003761E-3</v>
      </c>
      <c r="AE2505" s="46">
        <v>7.57907132893467E-4</v>
      </c>
      <c r="AF2505" s="46">
        <v>5.5318405400079968E-4</v>
      </c>
      <c r="AG2505" s="46">
        <v>0</v>
      </c>
      <c r="AH2505" s="46">
        <v>0</v>
      </c>
      <c r="AI2505" s="46">
        <v>0</v>
      </c>
      <c r="AJ2505" s="46">
        <v>0</v>
      </c>
      <c r="AK2505" s="46">
        <v>6.5962275567089085E-2</v>
      </c>
      <c r="AL2505" s="45">
        <v>6.5962275567089085E-2</v>
      </c>
      <c r="AM2505" s="45">
        <v>9.2180760950551065E-3</v>
      </c>
      <c r="AN2505" s="45">
        <v>1.8335557033719294E-2</v>
      </c>
      <c r="AO2505" s="45">
        <v>2.73535562376955E-2</v>
      </c>
      <c r="AP2505" s="45">
        <v>3.6273149054317479E-2</v>
      </c>
      <c r="AQ2505" s="45">
        <v>4.5095390667217086E-2</v>
      </c>
      <c r="AR2505" s="45">
        <v>5.2926323772071508E-2</v>
      </c>
      <c r="AS2505" s="45">
        <v>5.9077654647385243E-2</v>
      </c>
      <c r="AT2505" s="45">
        <v>6.3899628961108956E-2</v>
      </c>
      <c r="AU2505" s="45">
        <v>6.5962275567089085E-2</v>
      </c>
      <c r="AV2505" s="45">
        <v>6.5962275567089085E-2</v>
      </c>
      <c r="AW2505" s="45">
        <v>6.5962275567089085E-2</v>
      </c>
      <c r="AX2505" s="45">
        <v>6.5962275567089085E-2</v>
      </c>
      <c r="AY2505" s="45">
        <v>6.5962275567089085E-2</v>
      </c>
      <c r="AZ2505" s="45">
        <v>6.5962275567089085E-2</v>
      </c>
      <c r="BA2505" s="45">
        <v>6.5962275567089085E-2</v>
      </c>
      <c r="BB2505" s="45">
        <v>6.5962275567089085E-2</v>
      </c>
      <c r="BC2505" s="45">
        <v>6.5962275567089085E-2</v>
      </c>
      <c r="BD2505" s="45">
        <v>6.5962275567089085E-2</v>
      </c>
      <c r="BE2505" s="45">
        <v>6.5962275567089085E-2</v>
      </c>
      <c r="BF2505" s="45">
        <v>6.5962275567089085E-2</v>
      </c>
    </row>
    <row r="2506" spans="1:58" ht="13.5" thickBot="1" x14ac:dyDescent="0.25">
      <c r="A2506" s="6" t="s">
        <v>1143</v>
      </c>
      <c r="B2506" s="6" t="s">
        <v>1138</v>
      </c>
      <c r="C2506" s="6" t="s">
        <v>984</v>
      </c>
      <c r="D2506" s="6" t="s">
        <v>1143</v>
      </c>
      <c r="E2506" s="6">
        <v>49.816105245843758</v>
      </c>
      <c r="F2506" s="6" t="s">
        <v>314</v>
      </c>
      <c r="G2506" s="21" t="s">
        <v>1305</v>
      </c>
      <c r="H2506" s="21" t="s">
        <v>1159</v>
      </c>
      <c r="I2506" s="21" t="s">
        <v>1160</v>
      </c>
      <c r="J2506" s="21" t="s">
        <v>849</v>
      </c>
      <c r="K2506" s="21" t="s">
        <v>854</v>
      </c>
      <c r="L2506" s="21" t="s">
        <v>1036</v>
      </c>
      <c r="M2506" s="3">
        <v>36.169787990493937</v>
      </c>
      <c r="N2506" s="3">
        <v>49.816105245843758</v>
      </c>
      <c r="O2506" s="21" t="s">
        <v>1511</v>
      </c>
      <c r="P2506" s="21">
        <v>0</v>
      </c>
      <c r="Q2506" s="46">
        <v>1.7064119875138794E-2</v>
      </c>
      <c r="R2506" s="46">
        <v>1.687790229678382E-2</v>
      </c>
      <c r="S2506" s="46">
        <v>1.669374583847328E-2</v>
      </c>
      <c r="T2506" s="46">
        <v>1.6511580018515184E-2</v>
      </c>
      <c r="U2506" s="46">
        <v>1.633136751070147E-2</v>
      </c>
      <c r="V2506" s="46">
        <v>1.4496298344413901E-2</v>
      </c>
      <c r="W2506" s="46">
        <v>1.1387088408209602E-2</v>
      </c>
      <c r="X2506" s="46">
        <v>8.9262387157295082E-3</v>
      </c>
      <c r="Y2506" s="46">
        <v>6.9785349552306964E-3</v>
      </c>
      <c r="Z2506" s="46">
        <v>5.4369637418392753E-3</v>
      </c>
      <c r="AA2506" s="46">
        <v>4.2168364932337072E-3</v>
      </c>
      <c r="AB2506" s="46">
        <v>3.2511260367291657E-3</v>
      </c>
      <c r="AC2506" s="46">
        <v>2.4867836031107673E-3</v>
      </c>
      <c r="AD2506" s="46">
        <v>1.8818222208333468E-3</v>
      </c>
      <c r="AE2506" s="46">
        <v>1.4030062278238935E-3</v>
      </c>
      <c r="AF2506" s="46">
        <v>1.0240313611154317E-3</v>
      </c>
      <c r="AG2506" s="46">
        <v>0</v>
      </c>
      <c r="AH2506" s="46">
        <v>0</v>
      </c>
      <c r="AI2506" s="46">
        <v>0</v>
      </c>
      <c r="AJ2506" s="46">
        <v>0</v>
      </c>
      <c r="AK2506" s="46">
        <v>0.12210662679575315</v>
      </c>
      <c r="AL2506" s="45">
        <v>0.12210662679575315</v>
      </c>
      <c r="AM2506" s="45">
        <v>1.7064119875138794E-2</v>
      </c>
      <c r="AN2506" s="45">
        <v>3.3942022171922617E-2</v>
      </c>
      <c r="AO2506" s="45">
        <v>5.0635768010395897E-2</v>
      </c>
      <c r="AP2506" s="45">
        <v>6.7147348028911077E-2</v>
      </c>
      <c r="AQ2506" s="45">
        <v>8.3478715539612544E-2</v>
      </c>
      <c r="AR2506" s="45">
        <v>9.7975013884026449E-2</v>
      </c>
      <c r="AS2506" s="45">
        <v>0.10936210229223606</v>
      </c>
      <c r="AT2506" s="45">
        <v>0.11828834100796556</v>
      </c>
      <c r="AU2506" s="45">
        <v>0.12210662679575315</v>
      </c>
      <c r="AV2506" s="45">
        <v>0.12210662679575315</v>
      </c>
      <c r="AW2506" s="45">
        <v>0.12210662679575315</v>
      </c>
      <c r="AX2506" s="45">
        <v>0.12210662679575315</v>
      </c>
      <c r="AY2506" s="45">
        <v>0.12210662679575315</v>
      </c>
      <c r="AZ2506" s="45">
        <v>0.12210662679575315</v>
      </c>
      <c r="BA2506" s="45">
        <v>0.12210662679575315</v>
      </c>
      <c r="BB2506" s="45">
        <v>0.12210662679575315</v>
      </c>
      <c r="BC2506" s="45">
        <v>0.12210662679575315</v>
      </c>
      <c r="BD2506" s="45">
        <v>0.12210662679575315</v>
      </c>
      <c r="BE2506" s="45">
        <v>0.12210662679575315</v>
      </c>
      <c r="BF2506" s="45">
        <v>0.12210662679575315</v>
      </c>
    </row>
    <row r="2507" spans="1:58" ht="13.5" thickBot="1" x14ac:dyDescent="0.25">
      <c r="A2507" s="6" t="s">
        <v>1353</v>
      </c>
      <c r="B2507" s="6" t="s">
        <v>1352</v>
      </c>
      <c r="C2507" s="6" t="s">
        <v>984</v>
      </c>
      <c r="D2507" s="6" t="s">
        <v>1353</v>
      </c>
      <c r="E2507" s="6">
        <v>32.953973227866442</v>
      </c>
      <c r="F2507" s="6" t="s">
        <v>314</v>
      </c>
      <c r="G2507" s="21" t="s">
        <v>1305</v>
      </c>
      <c r="H2507" s="21" t="s">
        <v>1159</v>
      </c>
      <c r="I2507" s="21" t="s">
        <v>1160</v>
      </c>
      <c r="J2507" s="21" t="s">
        <v>849</v>
      </c>
      <c r="K2507" s="21" t="s">
        <v>854</v>
      </c>
      <c r="L2507" s="21" t="s">
        <v>1037</v>
      </c>
      <c r="M2507" s="3">
        <v>22.371705717961436</v>
      </c>
      <c r="N2507" s="3">
        <v>32.953973227866442</v>
      </c>
      <c r="O2507" s="21" t="s">
        <v>1500</v>
      </c>
      <c r="P2507" s="21">
        <v>0</v>
      </c>
      <c r="Q2507" s="46">
        <v>1.972193801207387E-3</v>
      </c>
      <c r="R2507" s="46">
        <v>1.9506716156862576E-3</v>
      </c>
      <c r="S2507" s="46">
        <v>1.9293876450982691E-3</v>
      </c>
      <c r="T2507" s="46">
        <v>1.9083337434882221E-3</v>
      </c>
      <c r="U2507" s="46">
        <v>1.8875055968617992E-3</v>
      </c>
      <c r="V2507" s="46">
        <v>1.6754166018816399E-3</v>
      </c>
      <c r="W2507" s="46">
        <v>1.3160681791265717E-3</v>
      </c>
      <c r="X2507" s="46">
        <v>1.0316543010757493E-3</v>
      </c>
      <c r="Y2507" s="46">
        <v>8.0654750909636946E-4</v>
      </c>
      <c r="Z2507" s="46">
        <v>6.2837968014201615E-4</v>
      </c>
      <c r="AA2507" s="46">
        <v>4.873628908794199E-4</v>
      </c>
      <c r="AB2507" s="46">
        <v>3.757504438258669E-4</v>
      </c>
      <c r="AC2507" s="46">
        <v>2.8741120215315717E-4</v>
      </c>
      <c r="AD2507" s="46">
        <v>2.174925015798189E-4</v>
      </c>
      <c r="AE2507" s="46">
        <v>1.6215311459461573E-4</v>
      </c>
      <c r="AF2507" s="46">
        <v>1.1835291344713378E-4</v>
      </c>
      <c r="AG2507" s="46">
        <v>0</v>
      </c>
      <c r="AH2507" s="46">
        <v>0</v>
      </c>
      <c r="AI2507" s="46">
        <v>0</v>
      </c>
      <c r="AJ2507" s="46">
        <v>0</v>
      </c>
      <c r="AK2507" s="46">
        <v>1.4112531687249958E-2</v>
      </c>
      <c r="AL2507" s="45">
        <v>1.4112531687249958E-2</v>
      </c>
      <c r="AM2507" s="45">
        <v>1.972193801207387E-3</v>
      </c>
      <c r="AN2507" s="45">
        <v>3.9228654168936448E-3</v>
      </c>
      <c r="AO2507" s="45">
        <v>5.8522530619919142E-3</v>
      </c>
      <c r="AP2507" s="45">
        <v>7.7605868054801365E-3</v>
      </c>
      <c r="AQ2507" s="45">
        <v>9.6480924023419363E-3</v>
      </c>
      <c r="AR2507" s="45">
        <v>1.1323509004223575E-2</v>
      </c>
      <c r="AS2507" s="45">
        <v>1.2639577183350147E-2</v>
      </c>
      <c r="AT2507" s="45">
        <v>1.3671231484425896E-2</v>
      </c>
      <c r="AU2507" s="45">
        <v>1.4112531687249958E-2</v>
      </c>
      <c r="AV2507" s="45">
        <v>1.4112531687249958E-2</v>
      </c>
      <c r="AW2507" s="45">
        <v>1.4112531687249958E-2</v>
      </c>
      <c r="AX2507" s="45">
        <v>1.4112531687249958E-2</v>
      </c>
      <c r="AY2507" s="45">
        <v>1.4112531687249958E-2</v>
      </c>
      <c r="AZ2507" s="45">
        <v>1.4112531687249958E-2</v>
      </c>
      <c r="BA2507" s="45">
        <v>1.4112531687249958E-2</v>
      </c>
      <c r="BB2507" s="45">
        <v>1.4112531687249958E-2</v>
      </c>
      <c r="BC2507" s="45">
        <v>1.4112531687249958E-2</v>
      </c>
      <c r="BD2507" s="45">
        <v>1.4112531687249958E-2</v>
      </c>
      <c r="BE2507" s="45">
        <v>1.4112531687249958E-2</v>
      </c>
      <c r="BF2507" s="45">
        <v>1.4112531687249958E-2</v>
      </c>
    </row>
    <row r="2508" spans="1:58" ht="13.5" thickBot="1" x14ac:dyDescent="0.25">
      <c r="A2508" s="6" t="s">
        <v>1139</v>
      </c>
      <c r="B2508" s="6" t="s">
        <v>1354</v>
      </c>
      <c r="C2508" s="6" t="s">
        <v>984</v>
      </c>
      <c r="D2508" s="6" t="s">
        <v>1139</v>
      </c>
      <c r="E2508" s="6">
        <v>58.789716836409433</v>
      </c>
      <c r="F2508" s="6" t="s">
        <v>314</v>
      </c>
      <c r="G2508" s="21" t="s">
        <v>1305</v>
      </c>
      <c r="H2508" s="21" t="s">
        <v>1159</v>
      </c>
      <c r="I2508" s="21" t="s">
        <v>1160</v>
      </c>
      <c r="J2508" s="21" t="s">
        <v>849</v>
      </c>
      <c r="K2508" s="21" t="s">
        <v>854</v>
      </c>
      <c r="L2508" s="21" t="s">
        <v>1038</v>
      </c>
      <c r="M2508" s="3">
        <v>41.361644833392333</v>
      </c>
      <c r="N2508" s="3">
        <v>58.789716836409433</v>
      </c>
      <c r="O2508" s="21" t="s">
        <v>1500</v>
      </c>
      <c r="P2508" s="21">
        <v>0</v>
      </c>
      <c r="Q2508" s="46">
        <v>3.6115945558978981E-3</v>
      </c>
      <c r="R2508" s="46">
        <v>3.5721818937084373E-3</v>
      </c>
      <c r="S2508" s="46">
        <v>3.5332054643857163E-3</v>
      </c>
      <c r="T2508" s="46">
        <v>3.4946503505887323E-3</v>
      </c>
      <c r="U2508" s="46">
        <v>3.456508652283332E-3</v>
      </c>
      <c r="V2508" s="46">
        <v>3.0681191039705529E-3</v>
      </c>
      <c r="W2508" s="46">
        <v>2.4100596341059956E-3</v>
      </c>
      <c r="X2508" s="46">
        <v>1.8892246061481398E-3</v>
      </c>
      <c r="Y2508" s="46">
        <v>1.4769961203316597E-3</v>
      </c>
      <c r="Z2508" s="46">
        <v>1.1507249594073351E-3</v>
      </c>
      <c r="AA2508" s="46">
        <v>8.9248691602681121E-4</v>
      </c>
      <c r="AB2508" s="46">
        <v>6.8809579285104838E-4</v>
      </c>
      <c r="AC2508" s="46">
        <v>5.2632389999650959E-4</v>
      </c>
      <c r="AD2508" s="46">
        <v>3.9828475993252061E-4</v>
      </c>
      <c r="AE2508" s="46">
        <v>2.9694409623094644E-4</v>
      </c>
      <c r="AF2508" s="46">
        <v>2.1673465235446984E-4</v>
      </c>
      <c r="AG2508" s="46">
        <v>0</v>
      </c>
      <c r="AH2508" s="46">
        <v>0</v>
      </c>
      <c r="AI2508" s="46">
        <v>0</v>
      </c>
      <c r="AJ2508" s="46">
        <v>0</v>
      </c>
      <c r="AK2508" s="46">
        <v>2.5843678537274185E-2</v>
      </c>
      <c r="AL2508" s="45">
        <v>2.5843678537274185E-2</v>
      </c>
      <c r="AM2508" s="45">
        <v>3.6115945558978981E-3</v>
      </c>
      <c r="AN2508" s="45">
        <v>7.1837764496063359E-3</v>
      </c>
      <c r="AO2508" s="45">
        <v>1.0716981913992053E-2</v>
      </c>
      <c r="AP2508" s="45">
        <v>1.4211632264580784E-2</v>
      </c>
      <c r="AQ2508" s="45">
        <v>1.7668140916864118E-2</v>
      </c>
      <c r="AR2508" s="45">
        <v>2.073626002083467E-2</v>
      </c>
      <c r="AS2508" s="45">
        <v>2.3146319654940666E-2</v>
      </c>
      <c r="AT2508" s="45">
        <v>2.5035544261088807E-2</v>
      </c>
      <c r="AU2508" s="45">
        <v>2.5843678537274185E-2</v>
      </c>
      <c r="AV2508" s="45">
        <v>2.5843678537274185E-2</v>
      </c>
      <c r="AW2508" s="45">
        <v>2.5843678537274185E-2</v>
      </c>
      <c r="AX2508" s="45">
        <v>2.5843678537274185E-2</v>
      </c>
      <c r="AY2508" s="45">
        <v>2.5843678537274185E-2</v>
      </c>
      <c r="AZ2508" s="45">
        <v>2.5843678537274185E-2</v>
      </c>
      <c r="BA2508" s="45">
        <v>2.5843678537274185E-2</v>
      </c>
      <c r="BB2508" s="45">
        <v>2.5843678537274185E-2</v>
      </c>
      <c r="BC2508" s="45">
        <v>2.5843678537274185E-2</v>
      </c>
      <c r="BD2508" s="45">
        <v>2.5843678537274185E-2</v>
      </c>
      <c r="BE2508" s="45">
        <v>2.5843678537274185E-2</v>
      </c>
      <c r="BF2508" s="45">
        <v>2.5843678537274185E-2</v>
      </c>
    </row>
    <row r="2509" spans="1:58" ht="13.5" thickBot="1" x14ac:dyDescent="0.25">
      <c r="A2509" s="6" t="s">
        <v>1359</v>
      </c>
      <c r="B2509" s="6" t="s">
        <v>1359</v>
      </c>
      <c r="C2509" s="6" t="s">
        <v>984</v>
      </c>
      <c r="D2509" s="6" t="s">
        <v>1359</v>
      </c>
      <c r="E2509" s="6">
        <v>229.16564379448749</v>
      </c>
      <c r="F2509" s="6" t="s">
        <v>314</v>
      </c>
      <c r="G2509" s="21" t="s">
        <v>1305</v>
      </c>
      <c r="H2509" s="21" t="s">
        <v>1159</v>
      </c>
      <c r="I2509" s="21" t="s">
        <v>1160</v>
      </c>
      <c r="J2509" s="21" t="s">
        <v>849</v>
      </c>
      <c r="K2509" s="21" t="s">
        <v>854</v>
      </c>
      <c r="L2509" s="21" t="s">
        <v>1039</v>
      </c>
      <c r="M2509" s="3">
        <v>158.48528316257332</v>
      </c>
      <c r="N2509" s="3">
        <v>229.16564379448749</v>
      </c>
      <c r="O2509" s="21" t="s">
        <v>1511</v>
      </c>
      <c r="P2509" s="21">
        <v>0</v>
      </c>
      <c r="Q2509" s="46">
        <v>3.081663381757996E-3</v>
      </c>
      <c r="R2509" s="46">
        <v>3.0480337602799938E-3</v>
      </c>
      <c r="S2509" s="46">
        <v>3.0147763629901022E-3</v>
      </c>
      <c r="T2509" s="46">
        <v>2.9818784613766303E-3</v>
      </c>
      <c r="U2509" s="46">
        <v>2.9493333145816049E-3</v>
      </c>
      <c r="V2509" s="46">
        <v>2.6179323695507037E-3</v>
      </c>
      <c r="W2509" s="46">
        <v>2.056430312796021E-3</v>
      </c>
      <c r="X2509" s="46">
        <v>1.612017683207374E-3</v>
      </c>
      <c r="Y2509" s="46">
        <v>1.2602757005466527E-3</v>
      </c>
      <c r="Z2509" s="46">
        <v>9.8187847915805551E-4</v>
      </c>
      <c r="AA2509" s="46">
        <v>7.6153184009165973E-4</v>
      </c>
      <c r="AB2509" s="46">
        <v>5.8713113422656255E-4</v>
      </c>
      <c r="AC2509" s="46">
        <v>4.4909611653793692E-4</v>
      </c>
      <c r="AD2509" s="46">
        <v>3.3984422703040018E-4</v>
      </c>
      <c r="AE2509" s="46">
        <v>2.5337333236638093E-4</v>
      </c>
      <c r="AF2509" s="46">
        <v>1.8493306249675864E-4</v>
      </c>
      <c r="AG2509" s="46">
        <v>0</v>
      </c>
      <c r="AH2509" s="46">
        <v>0</v>
      </c>
      <c r="AI2509" s="46">
        <v>0</v>
      </c>
      <c r="AJ2509" s="46">
        <v>0</v>
      </c>
      <c r="AK2509" s="46">
        <v>2.2051621954126799E-2</v>
      </c>
      <c r="AL2509" s="45">
        <v>2.2051621954126799E-2</v>
      </c>
      <c r="AM2509" s="45">
        <v>3.081663381757996E-3</v>
      </c>
      <c r="AN2509" s="45">
        <v>6.1296971420379898E-3</v>
      </c>
      <c r="AO2509" s="45">
        <v>9.1444735050280924E-3</v>
      </c>
      <c r="AP2509" s="45">
        <v>1.2126351966404722E-2</v>
      </c>
      <c r="AQ2509" s="45">
        <v>1.5075685280986326E-2</v>
      </c>
      <c r="AR2509" s="45">
        <v>1.7693617650537029E-2</v>
      </c>
      <c r="AS2509" s="45">
        <v>1.9750047963333048E-2</v>
      </c>
      <c r="AT2509" s="45">
        <v>2.1362065646540421E-2</v>
      </c>
      <c r="AU2509" s="45">
        <v>2.2051621954126799E-2</v>
      </c>
      <c r="AV2509" s="45">
        <v>2.2051621954126799E-2</v>
      </c>
      <c r="AW2509" s="45">
        <v>2.2051621954126799E-2</v>
      </c>
      <c r="AX2509" s="45">
        <v>2.2051621954126799E-2</v>
      </c>
      <c r="AY2509" s="45">
        <v>2.2051621954126799E-2</v>
      </c>
      <c r="AZ2509" s="45">
        <v>2.2051621954126799E-2</v>
      </c>
      <c r="BA2509" s="45">
        <v>2.2051621954126799E-2</v>
      </c>
      <c r="BB2509" s="45">
        <v>2.2051621954126799E-2</v>
      </c>
      <c r="BC2509" s="45">
        <v>2.2051621954126799E-2</v>
      </c>
      <c r="BD2509" s="45">
        <v>2.2051621954126799E-2</v>
      </c>
      <c r="BE2509" s="45">
        <v>2.2051621954126799E-2</v>
      </c>
      <c r="BF2509" s="45">
        <v>2.2051621954126799E-2</v>
      </c>
    </row>
    <row r="2510" spans="1:58" ht="13.5" thickBot="1" x14ac:dyDescent="0.25">
      <c r="A2510" s="6" t="s">
        <v>1140</v>
      </c>
      <c r="B2510" s="6" t="s">
        <v>1356</v>
      </c>
      <c r="C2510" s="6" t="s">
        <v>984</v>
      </c>
      <c r="D2510" s="6" t="s">
        <v>1140</v>
      </c>
      <c r="E2510" s="6">
        <v>86.227454770017403</v>
      </c>
      <c r="F2510" s="6" t="s">
        <v>314</v>
      </c>
      <c r="G2510" s="21" t="s">
        <v>1305</v>
      </c>
      <c r="H2510" s="21" t="s">
        <v>1159</v>
      </c>
      <c r="I2510" s="21" t="s">
        <v>1160</v>
      </c>
      <c r="J2510" s="21" t="s">
        <v>849</v>
      </c>
      <c r="K2510" s="21" t="s">
        <v>854</v>
      </c>
      <c r="L2510" s="21" t="s">
        <v>1040</v>
      </c>
      <c r="M2510" s="3">
        <v>60.64095158954111</v>
      </c>
      <c r="N2510" s="3">
        <v>86.227454770017403</v>
      </c>
      <c r="O2510" s="21" t="s">
        <v>1511</v>
      </c>
      <c r="P2510" s="21">
        <v>0</v>
      </c>
      <c r="Q2510" s="46">
        <v>4.8067660462699016E-3</v>
      </c>
      <c r="R2510" s="46">
        <v>4.754310699061552E-3</v>
      </c>
      <c r="S2510" s="46">
        <v>4.702435945632394E-3</v>
      </c>
      <c r="T2510" s="46">
        <v>4.6511219321015091E-3</v>
      </c>
      <c r="U2510" s="46">
        <v>4.6003581441059647E-3</v>
      </c>
      <c r="V2510" s="46">
        <v>4.0834402939261194E-3</v>
      </c>
      <c r="W2510" s="46">
        <v>3.2076116627732182E-3</v>
      </c>
      <c r="X2510" s="46">
        <v>2.5144186452991293E-3</v>
      </c>
      <c r="Y2510" s="46">
        <v>1.9657729271101774E-3</v>
      </c>
      <c r="Z2510" s="46">
        <v>1.5315300701297381E-3</v>
      </c>
      <c r="AA2510" s="46">
        <v>1.187834276051858E-3</v>
      </c>
      <c r="AB2510" s="46">
        <v>9.1580476226387657E-4</v>
      </c>
      <c r="AC2510" s="46">
        <v>7.0049830142536603E-4</v>
      </c>
      <c r="AD2510" s="46">
        <v>5.3008764720391844E-4</v>
      </c>
      <c r="AE2510" s="46">
        <v>3.9521069635912006E-4</v>
      </c>
      <c r="AF2510" s="46">
        <v>2.8845784095179826E-4</v>
      </c>
      <c r="AG2510" s="46">
        <v>0</v>
      </c>
      <c r="AH2510" s="46">
        <v>0</v>
      </c>
      <c r="AI2510" s="46">
        <v>0</v>
      </c>
      <c r="AJ2510" s="46">
        <v>0</v>
      </c>
      <c r="AK2510" s="46">
        <v>3.4396030501491218E-2</v>
      </c>
      <c r="AL2510" s="45">
        <v>3.4396030501491218E-2</v>
      </c>
      <c r="AM2510" s="45">
        <v>4.8067660462699016E-3</v>
      </c>
      <c r="AN2510" s="45">
        <v>9.5610767453314545E-3</v>
      </c>
      <c r="AO2510" s="45">
        <v>1.4263512690963848E-2</v>
      </c>
      <c r="AP2510" s="45">
        <v>1.8914634623065356E-2</v>
      </c>
      <c r="AQ2510" s="45">
        <v>2.3514992767171321E-2</v>
      </c>
      <c r="AR2510" s="45">
        <v>2.7598433061097442E-2</v>
      </c>
      <c r="AS2510" s="45">
        <v>3.0806044723870659E-2</v>
      </c>
      <c r="AT2510" s="45">
        <v>3.3320463369169787E-2</v>
      </c>
      <c r="AU2510" s="45">
        <v>3.4396030501491218E-2</v>
      </c>
      <c r="AV2510" s="45">
        <v>3.4396030501491218E-2</v>
      </c>
      <c r="AW2510" s="45">
        <v>3.4396030501491218E-2</v>
      </c>
      <c r="AX2510" s="45">
        <v>3.4396030501491218E-2</v>
      </c>
      <c r="AY2510" s="45">
        <v>3.4396030501491218E-2</v>
      </c>
      <c r="AZ2510" s="45">
        <v>3.4396030501491218E-2</v>
      </c>
      <c r="BA2510" s="45">
        <v>3.4396030501491218E-2</v>
      </c>
      <c r="BB2510" s="45">
        <v>3.4396030501491218E-2</v>
      </c>
      <c r="BC2510" s="45">
        <v>3.4396030501491218E-2</v>
      </c>
      <c r="BD2510" s="45">
        <v>3.4396030501491218E-2</v>
      </c>
      <c r="BE2510" s="45">
        <v>3.4396030501491218E-2</v>
      </c>
      <c r="BF2510" s="45">
        <v>3.4396030501491218E-2</v>
      </c>
    </row>
    <row r="2511" spans="1:58" ht="13.5" thickBot="1" x14ac:dyDescent="0.25">
      <c r="A2511" s="6" t="s">
        <v>1358</v>
      </c>
      <c r="B2511" s="6" t="s">
        <v>1357</v>
      </c>
      <c r="C2511" s="6" t="s">
        <v>984</v>
      </c>
      <c r="D2511" s="6" t="s">
        <v>1358</v>
      </c>
      <c r="E2511" s="6">
        <v>112.27242320854684</v>
      </c>
      <c r="F2511" s="6" t="s">
        <v>314</v>
      </c>
      <c r="G2511" s="21" t="s">
        <v>1305</v>
      </c>
      <c r="H2511" s="21" t="s">
        <v>1159</v>
      </c>
      <c r="I2511" s="21" t="s">
        <v>1160</v>
      </c>
      <c r="J2511" s="21" t="s">
        <v>849</v>
      </c>
      <c r="K2511" s="21" t="s">
        <v>854</v>
      </c>
      <c r="L2511" s="21" t="s">
        <v>1041</v>
      </c>
      <c r="M2511" s="3">
        <v>78.612742773864312</v>
      </c>
      <c r="N2511" s="3">
        <v>112.27242320854684</v>
      </c>
      <c r="O2511" s="21" t="s">
        <v>1511</v>
      </c>
      <c r="P2511" s="21">
        <v>0</v>
      </c>
      <c r="Q2511" s="46">
        <v>1.9016809027935264E-2</v>
      </c>
      <c r="R2511" s="46">
        <v>1.8809282114673219E-2</v>
      </c>
      <c r="S2511" s="46">
        <v>1.8604052180485126E-2</v>
      </c>
      <c r="T2511" s="46">
        <v>1.8401040678285855E-2</v>
      </c>
      <c r="U2511" s="46">
        <v>1.8200206010537665E-2</v>
      </c>
      <c r="V2511" s="46">
        <v>1.615514537197606E-2</v>
      </c>
      <c r="W2511" s="46">
        <v>1.269014090545798E-2</v>
      </c>
      <c r="X2511" s="46">
        <v>9.9476901379544191E-3</v>
      </c>
      <c r="Y2511" s="46">
        <v>7.7771058518957712E-3</v>
      </c>
      <c r="Z2511" s="46">
        <v>6.0591288579145003E-3</v>
      </c>
      <c r="AA2511" s="46">
        <v>4.6993794511890332E-3</v>
      </c>
      <c r="AB2511" s="46">
        <v>3.6231603750219018E-3</v>
      </c>
      <c r="AC2511" s="46">
        <v>2.7713523592305138E-3</v>
      </c>
      <c r="AD2511" s="46">
        <v>2.0971637599810108E-3</v>
      </c>
      <c r="AE2511" s="46">
        <v>1.5635556767508814E-3</v>
      </c>
      <c r="AF2511" s="46">
        <v>1.141213785149313E-3</v>
      </c>
      <c r="AG2511" s="46">
        <v>0</v>
      </c>
      <c r="AH2511" s="46">
        <v>0</v>
      </c>
      <c r="AI2511" s="46">
        <v>0</v>
      </c>
      <c r="AJ2511" s="46">
        <v>0</v>
      </c>
      <c r="AK2511" s="46">
        <v>0.13607958803684342</v>
      </c>
      <c r="AL2511" s="45">
        <v>0.13607958803684342</v>
      </c>
      <c r="AM2511" s="45">
        <v>1.9016809027935264E-2</v>
      </c>
      <c r="AN2511" s="45">
        <v>3.7826091142608487E-2</v>
      </c>
      <c r="AO2511" s="45">
        <v>5.6430143323093609E-2</v>
      </c>
      <c r="AP2511" s="45">
        <v>7.4831184001379461E-2</v>
      </c>
      <c r="AQ2511" s="45">
        <v>9.3031390011917126E-2</v>
      </c>
      <c r="AR2511" s="45">
        <v>0.10918653538389318</v>
      </c>
      <c r="AS2511" s="45">
        <v>0.12187667628935116</v>
      </c>
      <c r="AT2511" s="45">
        <v>0.13182436642730558</v>
      </c>
      <c r="AU2511" s="45">
        <v>0.13607958803684342</v>
      </c>
      <c r="AV2511" s="45">
        <v>0.13607958803684342</v>
      </c>
      <c r="AW2511" s="45">
        <v>0.13607958803684342</v>
      </c>
      <c r="AX2511" s="45">
        <v>0.13607958803684342</v>
      </c>
      <c r="AY2511" s="45">
        <v>0.13607958803684342</v>
      </c>
      <c r="AZ2511" s="45">
        <v>0.13607958803684342</v>
      </c>
      <c r="BA2511" s="45">
        <v>0.13607958803684342</v>
      </c>
      <c r="BB2511" s="45">
        <v>0.13607958803684342</v>
      </c>
      <c r="BC2511" s="45">
        <v>0.13607958803684342</v>
      </c>
      <c r="BD2511" s="45">
        <v>0.13607958803684342</v>
      </c>
      <c r="BE2511" s="45">
        <v>0.13607958803684342</v>
      </c>
      <c r="BF2511" s="45">
        <v>0.13607958803684342</v>
      </c>
    </row>
    <row r="2512" spans="1:58" ht="13.5" thickBot="1" x14ac:dyDescent="0.25">
      <c r="A2512" s="6" t="s">
        <v>1359</v>
      </c>
      <c r="B2512" s="6" t="s">
        <v>1359</v>
      </c>
      <c r="C2512" s="6" t="s">
        <v>984</v>
      </c>
      <c r="D2512" s="6" t="s">
        <v>1359</v>
      </c>
      <c r="E2512" s="6">
        <v>231.51258127264509</v>
      </c>
      <c r="F2512" s="6" t="s">
        <v>314</v>
      </c>
      <c r="G2512" s="21" t="s">
        <v>1305</v>
      </c>
      <c r="H2512" s="21" t="s">
        <v>1159</v>
      </c>
      <c r="I2512" s="21" t="s">
        <v>1160</v>
      </c>
      <c r="J2512" s="21" t="s">
        <v>849</v>
      </c>
      <c r="K2512" s="21" t="s">
        <v>854</v>
      </c>
      <c r="L2512" s="21" t="s">
        <v>1042</v>
      </c>
      <c r="M2512" s="3">
        <v>163.3708125134593</v>
      </c>
      <c r="N2512" s="3">
        <v>231.51258127264509</v>
      </c>
      <c r="O2512" s="21" t="s">
        <v>1511</v>
      </c>
      <c r="P2512" s="21">
        <v>0</v>
      </c>
      <c r="Q2512" s="46">
        <v>8.9907828671421797E-5</v>
      </c>
      <c r="R2512" s="46">
        <v>8.8926681196318898E-5</v>
      </c>
      <c r="S2512" s="46">
        <v>8.7956393398080736E-5</v>
      </c>
      <c r="T2512" s="46">
        <v>8.6996593921141778E-5</v>
      </c>
      <c r="U2512" s="46">
        <v>8.6047086100315433E-5</v>
      </c>
      <c r="V2512" s="46">
        <v>7.6378431319990892E-5</v>
      </c>
      <c r="W2512" s="46">
        <v>5.9996554241465954E-5</v>
      </c>
      <c r="X2512" s="46">
        <v>4.7030772580498696E-5</v>
      </c>
      <c r="Y2512" s="46">
        <v>3.6768666050367052E-5</v>
      </c>
      <c r="Z2512" s="46">
        <v>2.8646400058769037E-5</v>
      </c>
      <c r="AA2512" s="46">
        <v>2.2217765448390657E-5</v>
      </c>
      <c r="AB2512" s="46">
        <v>1.7129607904671779E-5</v>
      </c>
      <c r="AC2512" s="46">
        <v>1.310242284790356E-5</v>
      </c>
      <c r="AD2512" s="46">
        <v>9.9149883532673451E-6</v>
      </c>
      <c r="AE2512" s="46">
        <v>7.3921915972887146E-6</v>
      </c>
      <c r="AF2512" s="46">
        <v>5.3954400720933868E-6</v>
      </c>
      <c r="AG2512" s="46">
        <v>0</v>
      </c>
      <c r="AH2512" s="46">
        <v>0</v>
      </c>
      <c r="AI2512" s="46">
        <v>0</v>
      </c>
      <c r="AJ2512" s="46">
        <v>0</v>
      </c>
      <c r="AK2512" s="46">
        <v>6.4335821372143954E-4</v>
      </c>
      <c r="AL2512" s="45">
        <v>6.4335821372143954E-4</v>
      </c>
      <c r="AM2512" s="45">
        <v>8.9907828671421797E-5</v>
      </c>
      <c r="AN2512" s="45">
        <v>1.788345098677407E-4</v>
      </c>
      <c r="AO2512" s="45">
        <v>2.6679090326582144E-4</v>
      </c>
      <c r="AP2512" s="45">
        <v>3.537874971869632E-4</v>
      </c>
      <c r="AQ2512" s="45">
        <v>4.3983458328727862E-4</v>
      </c>
      <c r="AR2512" s="45">
        <v>5.1621301460726956E-4</v>
      </c>
      <c r="AS2512" s="45">
        <v>5.7620956884873553E-4</v>
      </c>
      <c r="AT2512" s="45">
        <v>6.2324034142923423E-4</v>
      </c>
      <c r="AU2512" s="45">
        <v>6.4335821372143954E-4</v>
      </c>
      <c r="AV2512" s="45">
        <v>6.4335821372143954E-4</v>
      </c>
      <c r="AW2512" s="45">
        <v>6.4335821372143954E-4</v>
      </c>
      <c r="AX2512" s="45">
        <v>6.4335821372143954E-4</v>
      </c>
      <c r="AY2512" s="45">
        <v>6.4335821372143954E-4</v>
      </c>
      <c r="AZ2512" s="45">
        <v>6.4335821372143954E-4</v>
      </c>
      <c r="BA2512" s="45">
        <v>6.4335821372143954E-4</v>
      </c>
      <c r="BB2512" s="45">
        <v>6.4335821372143954E-4</v>
      </c>
      <c r="BC2512" s="45">
        <v>6.4335821372143954E-4</v>
      </c>
      <c r="BD2512" s="45">
        <v>6.4335821372143954E-4</v>
      </c>
      <c r="BE2512" s="45">
        <v>6.4335821372143954E-4</v>
      </c>
      <c r="BF2512" s="45">
        <v>6.4335821372143954E-4</v>
      </c>
    </row>
    <row r="2513" spans="1:58" ht="13.5" thickBot="1" x14ac:dyDescent="0.25">
      <c r="A2513" s="6" t="s">
        <v>1144</v>
      </c>
      <c r="B2513" s="6" t="s">
        <v>1143</v>
      </c>
      <c r="C2513" s="6" t="s">
        <v>984</v>
      </c>
      <c r="D2513" s="6" t="s">
        <v>1144</v>
      </c>
      <c r="E2513" s="6">
        <v>65.308506616041839</v>
      </c>
      <c r="F2513" s="6" t="s">
        <v>314</v>
      </c>
      <c r="G2513" s="21" t="s">
        <v>1305</v>
      </c>
      <c r="H2513" s="21" t="s">
        <v>1159</v>
      </c>
      <c r="I2513" s="21" t="s">
        <v>1160</v>
      </c>
      <c r="J2513" s="21" t="s">
        <v>849</v>
      </c>
      <c r="K2513" s="21" t="s">
        <v>854</v>
      </c>
      <c r="L2513" s="21" t="s">
        <v>1009</v>
      </c>
      <c r="M2513" s="3">
        <v>45.731298399444697</v>
      </c>
      <c r="N2513" s="3">
        <v>65.308506616041839</v>
      </c>
      <c r="O2513" s="21" t="s">
        <v>1511</v>
      </c>
      <c r="P2513" s="21">
        <v>0</v>
      </c>
      <c r="Q2513" s="46">
        <v>1.4514277619473019E-2</v>
      </c>
      <c r="R2513" s="46">
        <v>1.4355885997189127E-2</v>
      </c>
      <c r="S2513" s="46">
        <v>1.4199247507721389E-2</v>
      </c>
      <c r="T2513" s="46">
        <v>1.4044302201253933E-2</v>
      </c>
      <c r="U2513" s="46">
        <v>1.3891018329126398E-2</v>
      </c>
      <c r="V2513" s="46">
        <v>1.233015825985101E-2</v>
      </c>
      <c r="W2513" s="46">
        <v>9.6855486039471427E-3</v>
      </c>
      <c r="X2513" s="46">
        <v>7.5924165890643444E-3</v>
      </c>
      <c r="Y2513" s="46">
        <v>5.935752588387814E-3</v>
      </c>
      <c r="Z2513" s="46">
        <v>4.6245339187423072E-3</v>
      </c>
      <c r="AA2513" s="46">
        <v>3.5867267685976254E-3</v>
      </c>
      <c r="AB2513" s="46">
        <v>2.7653196425168882E-3</v>
      </c>
      <c r="AC2513" s="46">
        <v>2.1151906959871549E-3</v>
      </c>
      <c r="AD2513" s="46">
        <v>1.6006269496185365E-3</v>
      </c>
      <c r="AE2513" s="46">
        <v>1.193359050539368E-3</v>
      </c>
      <c r="AF2513" s="46">
        <v>8.71013305991283E-4</v>
      </c>
      <c r="AG2513" s="46">
        <v>0</v>
      </c>
      <c r="AH2513" s="46">
        <v>0</v>
      </c>
      <c r="AI2513" s="46">
        <v>0</v>
      </c>
      <c r="AJ2513" s="46">
        <v>0</v>
      </c>
      <c r="AK2513" s="46">
        <v>0.10386058545410497</v>
      </c>
      <c r="AL2513" s="45">
        <v>0.10386058545410497</v>
      </c>
      <c r="AM2513" s="45">
        <v>1.4514277619473019E-2</v>
      </c>
      <c r="AN2513" s="45">
        <v>2.8870163616662146E-2</v>
      </c>
      <c r="AO2513" s="45">
        <v>4.3069411124383533E-2</v>
      </c>
      <c r="AP2513" s="45">
        <v>5.7113713325637465E-2</v>
      </c>
      <c r="AQ2513" s="45">
        <v>7.100473165476387E-2</v>
      </c>
      <c r="AR2513" s="45">
        <v>8.3334889914614879E-2</v>
      </c>
      <c r="AS2513" s="45">
        <v>9.3020438518562024E-2</v>
      </c>
      <c r="AT2513" s="45">
        <v>0.10061285510762637</v>
      </c>
      <c r="AU2513" s="45">
        <v>0.10386058545410497</v>
      </c>
      <c r="AV2513" s="45">
        <v>0.10386058545410497</v>
      </c>
      <c r="AW2513" s="45">
        <v>0.10386058545410497</v>
      </c>
      <c r="AX2513" s="45">
        <v>0.10386058545410497</v>
      </c>
      <c r="AY2513" s="45">
        <v>0.10386058545410497</v>
      </c>
      <c r="AZ2513" s="45">
        <v>0.10386058545410497</v>
      </c>
      <c r="BA2513" s="45">
        <v>0.10386058545410497</v>
      </c>
      <c r="BB2513" s="45">
        <v>0.10386058545410497</v>
      </c>
      <c r="BC2513" s="45">
        <v>0.10386058545410497</v>
      </c>
      <c r="BD2513" s="45">
        <v>0.10386058545410497</v>
      </c>
      <c r="BE2513" s="45">
        <v>0.10386058545410497</v>
      </c>
      <c r="BF2513" s="45">
        <v>0.10386058545410497</v>
      </c>
    </row>
    <row r="2514" spans="1:58" ht="13.5" thickBot="1" x14ac:dyDescent="0.25">
      <c r="A2514" s="6" t="s">
        <v>1140</v>
      </c>
      <c r="B2514" s="6" t="s">
        <v>1356</v>
      </c>
      <c r="C2514" s="6" t="s">
        <v>984</v>
      </c>
      <c r="D2514" s="6" t="s">
        <v>1140</v>
      </c>
      <c r="E2514" s="6">
        <v>87.086228095721239</v>
      </c>
      <c r="F2514" s="6" t="s">
        <v>314</v>
      </c>
      <c r="G2514" s="21" t="s">
        <v>1305</v>
      </c>
      <c r="H2514" s="21" t="s">
        <v>1159</v>
      </c>
      <c r="I2514" s="21" t="s">
        <v>1160</v>
      </c>
      <c r="J2514" s="21" t="s">
        <v>849</v>
      </c>
      <c r="K2514" s="21" t="s">
        <v>854</v>
      </c>
      <c r="L2514" s="21" t="s">
        <v>1007</v>
      </c>
      <c r="M2514" s="3">
        <v>60.651164631001762</v>
      </c>
      <c r="N2514" s="3">
        <v>87.086228095721239</v>
      </c>
      <c r="O2514" s="21" t="s">
        <v>1511</v>
      </c>
      <c r="P2514" s="21">
        <v>0</v>
      </c>
      <c r="Q2514" s="46">
        <v>3.7475208339683439E-3</v>
      </c>
      <c r="R2514" s="46">
        <v>3.7066248334923324E-3</v>
      </c>
      <c r="S2514" s="46">
        <v>3.666181483980117E-3</v>
      </c>
      <c r="T2514" s="46">
        <v>3.6261753066603882E-3</v>
      </c>
      <c r="U2514" s="46">
        <v>3.5865981041726404E-3</v>
      </c>
      <c r="V2514" s="46">
        <v>3.1835910939807563E-3</v>
      </c>
      <c r="W2514" s="46">
        <v>2.5007648422686558E-3</v>
      </c>
      <c r="X2514" s="46">
        <v>1.9603276231613485E-3</v>
      </c>
      <c r="Y2514" s="46">
        <v>1.5325844711982638E-3</v>
      </c>
      <c r="Z2514" s="46">
        <v>1.1940337412747718E-3</v>
      </c>
      <c r="AA2514" s="46">
        <v>9.2607662905924086E-4</v>
      </c>
      <c r="AB2514" s="46">
        <v>7.1399302429011908E-4</v>
      </c>
      <c r="AC2514" s="46">
        <v>5.4613267079809834E-4</v>
      </c>
      <c r="AD2514" s="46">
        <v>4.132746388327972E-4</v>
      </c>
      <c r="AE2514" s="46">
        <v>3.0811990934367537E-4</v>
      </c>
      <c r="AF2514" s="46">
        <v>2.2489169605565876E-4</v>
      </c>
      <c r="AG2514" s="46">
        <v>0</v>
      </c>
      <c r="AH2514" s="46">
        <v>0</v>
      </c>
      <c r="AI2514" s="46">
        <v>0</v>
      </c>
      <c r="AJ2514" s="46">
        <v>0</v>
      </c>
      <c r="AK2514" s="46">
        <v>2.6816333407817205E-2</v>
      </c>
      <c r="AL2514" s="45">
        <v>2.6816333407817205E-2</v>
      </c>
      <c r="AM2514" s="45">
        <v>3.7475208339683439E-3</v>
      </c>
      <c r="AN2514" s="45">
        <v>7.4541456674606758E-3</v>
      </c>
      <c r="AO2514" s="45">
        <v>1.1120327151440793E-2</v>
      </c>
      <c r="AP2514" s="45">
        <v>1.4746502458101182E-2</v>
      </c>
      <c r="AQ2514" s="45">
        <v>1.8333100562273823E-2</v>
      </c>
      <c r="AR2514" s="45">
        <v>2.1516691656254579E-2</v>
      </c>
      <c r="AS2514" s="45">
        <v>2.4017456498523236E-2</v>
      </c>
      <c r="AT2514" s="45">
        <v>2.5977784121684583E-2</v>
      </c>
      <c r="AU2514" s="45">
        <v>2.6816333407817205E-2</v>
      </c>
      <c r="AV2514" s="45">
        <v>2.6816333407817205E-2</v>
      </c>
      <c r="AW2514" s="45">
        <v>2.6816333407817205E-2</v>
      </c>
      <c r="AX2514" s="45">
        <v>2.6816333407817205E-2</v>
      </c>
      <c r="AY2514" s="45">
        <v>2.6816333407817205E-2</v>
      </c>
      <c r="AZ2514" s="45">
        <v>2.6816333407817205E-2</v>
      </c>
      <c r="BA2514" s="45">
        <v>2.6816333407817205E-2</v>
      </c>
      <c r="BB2514" s="45">
        <v>2.6816333407817205E-2</v>
      </c>
      <c r="BC2514" s="45">
        <v>2.6816333407817205E-2</v>
      </c>
      <c r="BD2514" s="45">
        <v>2.6816333407817205E-2</v>
      </c>
      <c r="BE2514" s="45">
        <v>2.6816333407817205E-2</v>
      </c>
      <c r="BF2514" s="45">
        <v>2.6816333407817205E-2</v>
      </c>
    </row>
    <row r="2515" spans="1:58" ht="13.5" thickBot="1" x14ac:dyDescent="0.25">
      <c r="A2515" s="6" t="s">
        <v>1359</v>
      </c>
      <c r="B2515" s="6" t="s">
        <v>1359</v>
      </c>
      <c r="C2515" s="6" t="s">
        <v>984</v>
      </c>
      <c r="D2515" s="6" t="s">
        <v>1359</v>
      </c>
      <c r="E2515" s="6">
        <v>193.59654209390845</v>
      </c>
      <c r="F2515" s="6" t="s">
        <v>314</v>
      </c>
      <c r="G2515" s="21" t="s">
        <v>1305</v>
      </c>
      <c r="H2515" s="21" t="s">
        <v>1159</v>
      </c>
      <c r="I2515" s="21" t="s">
        <v>1160</v>
      </c>
      <c r="J2515" s="21" t="s">
        <v>849</v>
      </c>
      <c r="K2515" s="21" t="s">
        <v>854</v>
      </c>
      <c r="L2515" s="21" t="s">
        <v>1008</v>
      </c>
      <c r="M2515" s="3">
        <v>133.68824085913641</v>
      </c>
      <c r="N2515" s="3">
        <v>193.59654209390845</v>
      </c>
      <c r="O2515" s="21" t="s">
        <v>1511</v>
      </c>
      <c r="P2515" s="21">
        <v>0</v>
      </c>
      <c r="Q2515" s="46">
        <v>9.4097655630888207E-5</v>
      </c>
      <c r="R2515" s="46">
        <v>9.3070785350517449E-5</v>
      </c>
      <c r="S2515" s="46">
        <v>9.2055280822706654E-5</v>
      </c>
      <c r="T2515" s="46">
        <v>9.1050753386216399E-5</v>
      </c>
      <c r="U2515" s="46">
        <v>9.0056997210995223E-5</v>
      </c>
      <c r="V2515" s="46">
        <v>7.9937769982653663E-5</v>
      </c>
      <c r="W2515" s="46">
        <v>6.2792475176834788E-5</v>
      </c>
      <c r="X2515" s="46">
        <v>4.9222470475933945E-5</v>
      </c>
      <c r="Y2515" s="46">
        <v>3.8482135840016341E-5</v>
      </c>
      <c r="Z2515" s="46">
        <v>2.9981361218786941E-5</v>
      </c>
      <c r="AA2515" s="46">
        <v>2.32531435020079E-5</v>
      </c>
      <c r="AB2515" s="46">
        <v>1.792787090428636E-5</v>
      </c>
      <c r="AC2515" s="46">
        <v>1.3713013552780906E-5</v>
      </c>
      <c r="AD2515" s="46">
        <v>1.037704028043751E-5</v>
      </c>
      <c r="AE2515" s="46">
        <v>7.7366777683100613E-6</v>
      </c>
      <c r="AF2515" s="46">
        <v>5.646874909373891E-6</v>
      </c>
      <c r="AG2515" s="46">
        <v>0</v>
      </c>
      <c r="AH2515" s="46">
        <v>0</v>
      </c>
      <c r="AI2515" s="46">
        <v>0</v>
      </c>
      <c r="AJ2515" s="46">
        <v>0</v>
      </c>
      <c r="AK2515" s="46">
        <v>6.7333958050870199E-4</v>
      </c>
      <c r="AL2515" s="45">
        <v>6.7333958050870199E-4</v>
      </c>
      <c r="AM2515" s="45">
        <v>9.4097655630888207E-5</v>
      </c>
      <c r="AN2515" s="45">
        <v>1.8716844098140567E-4</v>
      </c>
      <c r="AO2515" s="45">
        <v>2.7922372180411235E-4</v>
      </c>
      <c r="AP2515" s="45">
        <v>3.7027447519032874E-4</v>
      </c>
      <c r="AQ2515" s="45">
        <v>4.6033147240132397E-4</v>
      </c>
      <c r="AR2515" s="45">
        <v>5.4026924238397759E-4</v>
      </c>
      <c r="AS2515" s="45">
        <v>6.0306171756081242E-4</v>
      </c>
      <c r="AT2515" s="45">
        <v>6.5228418803674638E-4</v>
      </c>
      <c r="AU2515" s="45">
        <v>6.7333958050870199E-4</v>
      </c>
      <c r="AV2515" s="45">
        <v>6.7333958050870199E-4</v>
      </c>
      <c r="AW2515" s="45">
        <v>6.7333958050870199E-4</v>
      </c>
      <c r="AX2515" s="45">
        <v>6.7333958050870199E-4</v>
      </c>
      <c r="AY2515" s="45">
        <v>6.7333958050870199E-4</v>
      </c>
      <c r="AZ2515" s="45">
        <v>6.7333958050870199E-4</v>
      </c>
      <c r="BA2515" s="45">
        <v>6.7333958050870199E-4</v>
      </c>
      <c r="BB2515" s="45">
        <v>6.7333958050870199E-4</v>
      </c>
      <c r="BC2515" s="45">
        <v>6.7333958050870199E-4</v>
      </c>
      <c r="BD2515" s="45">
        <v>6.7333958050870199E-4</v>
      </c>
      <c r="BE2515" s="45">
        <v>6.7333958050870199E-4</v>
      </c>
      <c r="BF2515" s="45">
        <v>6.7333958050870199E-4</v>
      </c>
    </row>
    <row r="2516" spans="1:58" ht="13.5" thickBot="1" x14ac:dyDescent="0.25">
      <c r="A2516" s="6" t="s">
        <v>1359</v>
      </c>
      <c r="B2516" s="6" t="s">
        <v>1358</v>
      </c>
      <c r="C2516" s="6" t="s">
        <v>984</v>
      </c>
      <c r="D2516" s="6" t="s">
        <v>1359</v>
      </c>
      <c r="E2516" s="6">
        <v>156.37874580795886</v>
      </c>
      <c r="F2516" s="6" t="s">
        <v>314</v>
      </c>
      <c r="G2516" s="21" t="s">
        <v>1305</v>
      </c>
      <c r="H2516" s="21" t="s">
        <v>1159</v>
      </c>
      <c r="I2516" s="21" t="s">
        <v>1160</v>
      </c>
      <c r="J2516" s="21" t="s">
        <v>849</v>
      </c>
      <c r="K2516" s="21" t="s">
        <v>854</v>
      </c>
      <c r="L2516" s="21" t="s">
        <v>1010</v>
      </c>
      <c r="M2516" s="3">
        <v>108.28274064508814</v>
      </c>
      <c r="N2516" s="3">
        <v>156.37874580795886</v>
      </c>
      <c r="O2516" s="21" t="s">
        <v>1511</v>
      </c>
      <c r="P2516" s="21">
        <v>0</v>
      </c>
      <c r="Q2516" s="46">
        <v>3.4966992776413016E-4</v>
      </c>
      <c r="R2516" s="46">
        <v>3.4585404463342959E-4</v>
      </c>
      <c r="S2516" s="46">
        <v>3.4208039700636607E-4</v>
      </c>
      <c r="T2516" s="46">
        <v>3.3834754060521957E-4</v>
      </c>
      <c r="U2516" s="46">
        <v>3.3465471055887057E-4</v>
      </c>
      <c r="V2516" s="46">
        <v>2.9705133531812217E-4</v>
      </c>
      <c r="W2516" s="46">
        <v>2.3333886601110325E-4</v>
      </c>
      <c r="X2516" s="46">
        <v>1.8291229021907767E-4</v>
      </c>
      <c r="Y2516" s="46">
        <v>1.4300085978944323E-4</v>
      </c>
      <c r="Z2516" s="46">
        <v>1.1141170671421287E-4</v>
      </c>
      <c r="AA2516" s="46">
        <v>8.6409432351118237E-5</v>
      </c>
      <c r="AB2516" s="46">
        <v>6.6620547366842914E-5</v>
      </c>
      <c r="AC2516" s="46">
        <v>5.0958001304927678E-5</v>
      </c>
      <c r="AD2516" s="46">
        <v>3.8561416869932724E-5</v>
      </c>
      <c r="AE2516" s="46">
        <v>2.8749744488759644E-5</v>
      </c>
      <c r="AF2516" s="46">
        <v>2.0983969562422236E-5</v>
      </c>
      <c r="AG2516" s="46">
        <v>0</v>
      </c>
      <c r="AH2516" s="46">
        <v>0</v>
      </c>
      <c r="AI2516" s="46">
        <v>0</v>
      </c>
      <c r="AJ2516" s="46">
        <v>0</v>
      </c>
      <c r="AK2516" s="46">
        <v>2.5021516306504088E-3</v>
      </c>
      <c r="AL2516" s="45">
        <v>2.5021516306504088E-3</v>
      </c>
      <c r="AM2516" s="45">
        <v>3.4966992776413016E-4</v>
      </c>
      <c r="AN2516" s="45">
        <v>6.955239723975598E-4</v>
      </c>
      <c r="AO2516" s="45">
        <v>1.037604369403926E-3</v>
      </c>
      <c r="AP2516" s="45">
        <v>1.3759519100091456E-3</v>
      </c>
      <c r="AQ2516" s="45">
        <v>1.7106066205680162E-3</v>
      </c>
      <c r="AR2516" s="45">
        <v>2.0076579558861384E-3</v>
      </c>
      <c r="AS2516" s="45">
        <v>2.2409968218972415E-3</v>
      </c>
      <c r="AT2516" s="45">
        <v>2.4239091121163194E-3</v>
      </c>
      <c r="AU2516" s="45">
        <v>2.5021516306504088E-3</v>
      </c>
      <c r="AV2516" s="45">
        <v>2.5021516306504088E-3</v>
      </c>
      <c r="AW2516" s="45">
        <v>2.5021516306504088E-3</v>
      </c>
      <c r="AX2516" s="45">
        <v>2.5021516306504088E-3</v>
      </c>
      <c r="AY2516" s="45">
        <v>2.5021516306504088E-3</v>
      </c>
      <c r="AZ2516" s="45">
        <v>2.5021516306504088E-3</v>
      </c>
      <c r="BA2516" s="45">
        <v>2.5021516306504088E-3</v>
      </c>
      <c r="BB2516" s="45">
        <v>2.5021516306504088E-3</v>
      </c>
      <c r="BC2516" s="45">
        <v>2.5021516306504088E-3</v>
      </c>
      <c r="BD2516" s="45">
        <v>2.5021516306504088E-3</v>
      </c>
      <c r="BE2516" s="45">
        <v>2.5021516306504088E-3</v>
      </c>
      <c r="BF2516" s="45">
        <v>2.5021516306504088E-3</v>
      </c>
    </row>
    <row r="2517" spans="1:58" ht="13.5" thickBot="1" x14ac:dyDescent="0.25">
      <c r="A2517" s="6" t="s">
        <v>1145</v>
      </c>
      <c r="B2517" s="6" t="s">
        <v>1357</v>
      </c>
      <c r="C2517" s="6" t="s">
        <v>984</v>
      </c>
      <c r="D2517" s="6" t="s">
        <v>1145</v>
      </c>
      <c r="E2517" s="6">
        <v>122.9650286473083</v>
      </c>
      <c r="F2517" s="6" t="s">
        <v>314</v>
      </c>
      <c r="G2517" s="21" t="s">
        <v>1305</v>
      </c>
      <c r="H2517" s="21" t="s">
        <v>1159</v>
      </c>
      <c r="I2517" s="21" t="s">
        <v>1160</v>
      </c>
      <c r="J2517" s="21" t="s">
        <v>849</v>
      </c>
      <c r="K2517" s="21" t="s">
        <v>854</v>
      </c>
      <c r="L2517" s="21" t="s">
        <v>1043</v>
      </c>
      <c r="M2517" s="3">
        <v>84.223627035041488</v>
      </c>
      <c r="N2517" s="3">
        <v>122.9650286473083</v>
      </c>
      <c r="O2517" s="21" t="s">
        <v>1500</v>
      </c>
      <c r="P2517" s="21">
        <v>0</v>
      </c>
      <c r="Q2517" s="46">
        <v>4.0457743389488545E-3</v>
      </c>
      <c r="R2517" s="46">
        <v>4.0016235532369356E-3</v>
      </c>
      <c r="S2517" s="46">
        <v>3.9579614435684505E-3</v>
      </c>
      <c r="T2517" s="46">
        <v>3.9147712992649158E-3</v>
      </c>
      <c r="U2517" s="46">
        <v>3.8720442705634482E-3</v>
      </c>
      <c r="V2517" s="46">
        <v>3.4369631882991843E-3</v>
      </c>
      <c r="W2517" s="46">
        <v>2.6997929230675689E-3</v>
      </c>
      <c r="X2517" s="46">
        <v>2.1163439898265763E-3</v>
      </c>
      <c r="Y2517" s="46">
        <v>1.6545580933514329E-3</v>
      </c>
      <c r="Z2517" s="46">
        <v>1.2890631658405275E-3</v>
      </c>
      <c r="AA2517" s="46">
        <v>9.9978018208391416E-4</v>
      </c>
      <c r="AB2517" s="46">
        <v>7.7081750411580252E-4</v>
      </c>
      <c r="AC2517" s="46">
        <v>5.8959766818342729E-4</v>
      </c>
      <c r="AD2517" s="46">
        <v>4.4616587947225565E-4</v>
      </c>
      <c r="AE2517" s="46">
        <v>3.3264221275104992E-4</v>
      </c>
      <c r="AF2517" s="46">
        <v>2.427901253269872E-4</v>
      </c>
      <c r="AG2517" s="46">
        <v>0</v>
      </c>
      <c r="AH2517" s="46">
        <v>0</v>
      </c>
      <c r="AI2517" s="46">
        <v>0</v>
      </c>
      <c r="AJ2517" s="46">
        <v>0</v>
      </c>
      <c r="AK2517" s="46">
        <v>2.8950561817466386E-2</v>
      </c>
      <c r="AL2517" s="45">
        <v>2.8950561817466386E-2</v>
      </c>
      <c r="AM2517" s="45">
        <v>4.0457743389488545E-3</v>
      </c>
      <c r="AN2517" s="45">
        <v>8.0473978921857901E-3</v>
      </c>
      <c r="AO2517" s="45">
        <v>1.2005359335754241E-2</v>
      </c>
      <c r="AP2517" s="45">
        <v>1.5920130635019156E-2</v>
      </c>
      <c r="AQ2517" s="45">
        <v>1.9792174905582605E-2</v>
      </c>
      <c r="AR2517" s="45">
        <v>2.3229138093881788E-2</v>
      </c>
      <c r="AS2517" s="45">
        <v>2.5928931016949357E-2</v>
      </c>
      <c r="AT2517" s="45">
        <v>2.8045275006775935E-2</v>
      </c>
      <c r="AU2517" s="45">
        <v>2.8950561817466386E-2</v>
      </c>
      <c r="AV2517" s="45">
        <v>2.8950561817466386E-2</v>
      </c>
      <c r="AW2517" s="45">
        <v>2.8950561817466386E-2</v>
      </c>
      <c r="AX2517" s="45">
        <v>2.8950561817466386E-2</v>
      </c>
      <c r="AY2517" s="45">
        <v>2.8950561817466386E-2</v>
      </c>
      <c r="AZ2517" s="45">
        <v>2.8950561817466386E-2</v>
      </c>
      <c r="BA2517" s="45">
        <v>2.8950561817466386E-2</v>
      </c>
      <c r="BB2517" s="45">
        <v>2.8950561817466386E-2</v>
      </c>
      <c r="BC2517" s="45">
        <v>2.8950561817466386E-2</v>
      </c>
      <c r="BD2517" s="45">
        <v>2.8950561817466386E-2</v>
      </c>
      <c r="BE2517" s="45">
        <v>2.8950561817466386E-2</v>
      </c>
      <c r="BF2517" s="45">
        <v>2.8950561817466386E-2</v>
      </c>
    </row>
    <row r="2518" spans="1:58" ht="13.5" thickBot="1" x14ac:dyDescent="0.25">
      <c r="A2518" s="6" t="s">
        <v>1140</v>
      </c>
      <c r="B2518" s="6" t="s">
        <v>1144</v>
      </c>
      <c r="C2518" s="6" t="s">
        <v>984</v>
      </c>
      <c r="D2518" s="6" t="s">
        <v>1140</v>
      </c>
      <c r="E2518" s="6">
        <v>96.47865838055597</v>
      </c>
      <c r="F2518" s="6" t="s">
        <v>314</v>
      </c>
      <c r="G2518" s="21" t="s">
        <v>1305</v>
      </c>
      <c r="H2518" s="21" t="s">
        <v>1159</v>
      </c>
      <c r="I2518" s="21" t="s">
        <v>1160</v>
      </c>
      <c r="J2518" s="21" t="s">
        <v>849</v>
      </c>
      <c r="K2518" s="21" t="s">
        <v>854</v>
      </c>
      <c r="L2518" s="21" t="s">
        <v>1020</v>
      </c>
      <c r="M2518" s="3">
        <v>65.659734941743409</v>
      </c>
      <c r="N2518" s="3">
        <v>96.47865838055597</v>
      </c>
      <c r="O2518" s="21" t="s">
        <v>1500</v>
      </c>
      <c r="P2518" s="21">
        <v>0</v>
      </c>
      <c r="Q2518" s="46">
        <v>8.008259775824164E-4</v>
      </c>
      <c r="R2518" s="46">
        <v>7.9208671207559012E-4</v>
      </c>
      <c r="S2518" s="46">
        <v>7.8344417575764499E-4</v>
      </c>
      <c r="T2518" s="46">
        <v>7.7489506089455779E-4</v>
      </c>
      <c r="U2518" s="46">
        <v>7.6643761575244092E-4</v>
      </c>
      <c r="V2518" s="46">
        <v>6.8031708508477652E-4</v>
      </c>
      <c r="W2518" s="46">
        <v>5.3440061796610448E-4</v>
      </c>
      <c r="X2518" s="46">
        <v>4.1891195666485871E-4</v>
      </c>
      <c r="Y2518" s="46">
        <v>3.27505439396137E-4</v>
      </c>
      <c r="Z2518" s="46">
        <v>2.551588851636086E-4</v>
      </c>
      <c r="AA2518" s="46">
        <v>1.9789782489274883E-4</v>
      </c>
      <c r="AB2518" s="46">
        <v>1.5257664653425931E-4</v>
      </c>
      <c r="AC2518" s="46">
        <v>1.167057501101213E-4</v>
      </c>
      <c r="AD2518" s="46">
        <v>8.83146702356907E-5</v>
      </c>
      <c r="AE2518" s="46">
        <v>6.5843643983551719E-5</v>
      </c>
      <c r="AF2518" s="46">
        <v>4.8058201761410645E-5</v>
      </c>
      <c r="AG2518" s="46">
        <v>0</v>
      </c>
      <c r="AH2518" s="46">
        <v>0</v>
      </c>
      <c r="AI2518" s="46">
        <v>0</v>
      </c>
      <c r="AJ2518" s="46">
        <v>0</v>
      </c>
      <c r="AK2518" s="46">
        <v>5.7305128824995969E-3</v>
      </c>
      <c r="AL2518" s="45">
        <v>5.7305128824995969E-3</v>
      </c>
      <c r="AM2518" s="45">
        <v>8.008259775824164E-4</v>
      </c>
      <c r="AN2518" s="45">
        <v>1.5929126896580066E-3</v>
      </c>
      <c r="AO2518" s="45">
        <v>2.3763568654156515E-3</v>
      </c>
      <c r="AP2518" s="45">
        <v>3.1512519263102094E-3</v>
      </c>
      <c r="AQ2518" s="45">
        <v>3.9176895420626502E-3</v>
      </c>
      <c r="AR2518" s="45">
        <v>4.5980066271474268E-3</v>
      </c>
      <c r="AS2518" s="45">
        <v>5.1324072451135313E-3</v>
      </c>
      <c r="AT2518" s="45">
        <v>5.5513192017783899E-3</v>
      </c>
      <c r="AU2518" s="45">
        <v>5.7305128824995969E-3</v>
      </c>
      <c r="AV2518" s="45">
        <v>5.7305128824995969E-3</v>
      </c>
      <c r="AW2518" s="45">
        <v>5.7305128824995969E-3</v>
      </c>
      <c r="AX2518" s="45">
        <v>5.7305128824995969E-3</v>
      </c>
      <c r="AY2518" s="45">
        <v>5.7305128824995969E-3</v>
      </c>
      <c r="AZ2518" s="45">
        <v>5.7305128824995969E-3</v>
      </c>
      <c r="BA2518" s="45">
        <v>5.7305128824995969E-3</v>
      </c>
      <c r="BB2518" s="45">
        <v>5.7305128824995969E-3</v>
      </c>
      <c r="BC2518" s="45">
        <v>5.7305128824995969E-3</v>
      </c>
      <c r="BD2518" s="45">
        <v>5.7305128824995969E-3</v>
      </c>
      <c r="BE2518" s="45">
        <v>5.7305128824995969E-3</v>
      </c>
      <c r="BF2518" s="45">
        <v>5.7305128824995969E-3</v>
      </c>
    </row>
    <row r="2519" spans="1:58" ht="13.5" thickBot="1" x14ac:dyDescent="0.25">
      <c r="A2519" s="6" t="s">
        <v>1357</v>
      </c>
      <c r="B2519" s="6" t="s">
        <v>1355</v>
      </c>
      <c r="C2519" s="6" t="s">
        <v>984</v>
      </c>
      <c r="D2519" s="6" t="s">
        <v>1357</v>
      </c>
      <c r="E2519" s="6">
        <v>74.535945650222516</v>
      </c>
      <c r="F2519" s="6" t="s">
        <v>314</v>
      </c>
      <c r="G2519" s="21" t="s">
        <v>1305</v>
      </c>
      <c r="H2519" s="21" t="s">
        <v>1159</v>
      </c>
      <c r="I2519" s="21" t="s">
        <v>1160</v>
      </c>
      <c r="J2519" s="21" t="s">
        <v>849</v>
      </c>
      <c r="K2519" s="21" t="s">
        <v>854</v>
      </c>
      <c r="L2519" s="21" t="s">
        <v>1022</v>
      </c>
      <c r="M2519" s="3">
        <v>50.554541722245418</v>
      </c>
      <c r="N2519" s="3">
        <v>74.535945650222516</v>
      </c>
      <c r="O2519" s="21" t="s">
        <v>1500</v>
      </c>
      <c r="P2519" s="21">
        <v>0</v>
      </c>
      <c r="Q2519" s="46">
        <v>3.102641064019058E-3</v>
      </c>
      <c r="R2519" s="46">
        <v>3.0687825169815352E-3</v>
      </c>
      <c r="S2519" s="46">
        <v>3.0352987279587537E-3</v>
      </c>
      <c r="T2519" s="46">
        <v>3.0021768817927431E-3</v>
      </c>
      <c r="U2519" s="46">
        <v>2.9694101917387607E-3</v>
      </c>
      <c r="V2519" s="46">
        <v>2.6357533144840397E-3</v>
      </c>
      <c r="W2519" s="46">
        <v>2.0704289675320372E-3</v>
      </c>
      <c r="X2519" s="46">
        <v>1.6229911058588276E-3</v>
      </c>
      <c r="Y2519" s="46">
        <v>1.2688547242531044E-3</v>
      </c>
      <c r="Z2519" s="46">
        <v>9.885623807407793E-4</v>
      </c>
      <c r="AA2519" s="46">
        <v>7.66715784927326E-4</v>
      </c>
      <c r="AB2519" s="46">
        <v>5.9112788820439512E-4</v>
      </c>
      <c r="AC2519" s="46">
        <v>4.5215323033342069E-4</v>
      </c>
      <c r="AD2519" s="46">
        <v>3.4215763486563012E-4</v>
      </c>
      <c r="AE2519" s="46">
        <v>2.5509811038440587E-4</v>
      </c>
      <c r="AF2519" s="46">
        <v>1.8619194983909035E-4</v>
      </c>
      <c r="AG2519" s="46">
        <v>0</v>
      </c>
      <c r="AH2519" s="46">
        <v>0</v>
      </c>
      <c r="AI2519" s="46">
        <v>0</v>
      </c>
      <c r="AJ2519" s="46">
        <v>0</v>
      </c>
      <c r="AK2519" s="46">
        <v>2.2201733066662021E-2</v>
      </c>
      <c r="AL2519" s="45">
        <v>2.2201733066662021E-2</v>
      </c>
      <c r="AM2519" s="45">
        <v>3.102641064019058E-3</v>
      </c>
      <c r="AN2519" s="45">
        <v>6.1714235810005937E-3</v>
      </c>
      <c r="AO2519" s="45">
        <v>9.2067223089593482E-3</v>
      </c>
      <c r="AP2519" s="45">
        <v>1.2208899190752092E-2</v>
      </c>
      <c r="AQ2519" s="45">
        <v>1.5178309382490852E-2</v>
      </c>
      <c r="AR2519" s="45">
        <v>1.7814062696974893E-2</v>
      </c>
      <c r="AS2519" s="45">
        <v>1.9884491664506929E-2</v>
      </c>
      <c r="AT2519" s="45">
        <v>2.1507482770365759E-2</v>
      </c>
      <c r="AU2519" s="45">
        <v>2.2201733066662021E-2</v>
      </c>
      <c r="AV2519" s="45">
        <v>2.2201733066662021E-2</v>
      </c>
      <c r="AW2519" s="45">
        <v>2.2201733066662021E-2</v>
      </c>
      <c r="AX2519" s="45">
        <v>2.2201733066662021E-2</v>
      </c>
      <c r="AY2519" s="45">
        <v>2.2201733066662021E-2</v>
      </c>
      <c r="AZ2519" s="45">
        <v>2.2201733066662021E-2</v>
      </c>
      <c r="BA2519" s="45">
        <v>2.2201733066662021E-2</v>
      </c>
      <c r="BB2519" s="45">
        <v>2.2201733066662021E-2</v>
      </c>
      <c r="BC2519" s="45">
        <v>2.2201733066662021E-2</v>
      </c>
      <c r="BD2519" s="45">
        <v>2.2201733066662021E-2</v>
      </c>
      <c r="BE2519" s="45">
        <v>2.2201733066662021E-2</v>
      </c>
      <c r="BF2519" s="45">
        <v>2.2201733066662021E-2</v>
      </c>
    </row>
    <row r="2520" spans="1:58" ht="13.5" thickBot="1" x14ac:dyDescent="0.25">
      <c r="A2520" s="6" t="s">
        <v>1140</v>
      </c>
      <c r="B2520" s="6" t="s">
        <v>1144</v>
      </c>
      <c r="C2520" s="6" t="s">
        <v>984</v>
      </c>
      <c r="D2520" s="6" t="s">
        <v>1140</v>
      </c>
      <c r="E2520" s="6">
        <v>97.343403067677698</v>
      </c>
      <c r="F2520" s="6" t="s">
        <v>314</v>
      </c>
      <c r="G2520" s="21" t="s">
        <v>1305</v>
      </c>
      <c r="H2520" s="21" t="s">
        <v>1159</v>
      </c>
      <c r="I2520" s="21" t="s">
        <v>1160</v>
      </c>
      <c r="J2520" s="21" t="s">
        <v>849</v>
      </c>
      <c r="K2520" s="21" t="s">
        <v>854</v>
      </c>
      <c r="L2520" s="21" t="s">
        <v>1044</v>
      </c>
      <c r="M2520" s="3">
        <v>65.827766540842902</v>
      </c>
      <c r="N2520" s="3">
        <v>97.343403067677698</v>
      </c>
      <c r="O2520" s="21" t="s">
        <v>1500</v>
      </c>
      <c r="P2520" s="21">
        <v>0</v>
      </c>
      <c r="Q2520" s="46">
        <v>1.0246427668169657E-3</v>
      </c>
      <c r="R2520" s="46">
        <v>1.0134610301606505E-3</v>
      </c>
      <c r="S2520" s="46">
        <v>1.0024030568018582E-3</v>
      </c>
      <c r="T2520" s="46">
        <v>9.9146461455302637E-4</v>
      </c>
      <c r="U2520" s="46">
        <v>9.8064346210142549E-4</v>
      </c>
      <c r="V2520" s="46">
        <v>8.7045375635604765E-4</v>
      </c>
      <c r="W2520" s="46">
        <v>6.8375620060992916E-4</v>
      </c>
      <c r="X2520" s="46">
        <v>5.3599048775314633E-4</v>
      </c>
      <c r="Y2520" s="46">
        <v>4.1903745503301727E-4</v>
      </c>
      <c r="Z2520" s="46">
        <v>3.2647131011064848E-4</v>
      </c>
      <c r="AA2520" s="46">
        <v>2.5320678964150747E-4</v>
      </c>
      <c r="AB2520" s="46">
        <v>1.9521913828079879E-4</v>
      </c>
      <c r="AC2520" s="46">
        <v>1.4932295660198842E-4</v>
      </c>
      <c r="AD2520" s="46">
        <v>1.1299706876893018E-4</v>
      </c>
      <c r="AE2520" s="46">
        <v>8.4245785522953342E-5</v>
      </c>
      <c r="AF2520" s="46">
        <v>6.1489624711870715E-5</v>
      </c>
      <c r="AG2520" s="46">
        <v>0</v>
      </c>
      <c r="AH2520" s="46">
        <v>0</v>
      </c>
      <c r="AI2520" s="46">
        <v>0</v>
      </c>
      <c r="AJ2520" s="46">
        <v>0</v>
      </c>
      <c r="AK2520" s="46">
        <v>7.3320905409819401E-3</v>
      </c>
      <c r="AL2520" s="45">
        <v>7.3320905409819401E-3</v>
      </c>
      <c r="AM2520" s="45">
        <v>1.0246427668169657E-3</v>
      </c>
      <c r="AN2520" s="45">
        <v>2.0381037969776162E-3</v>
      </c>
      <c r="AO2520" s="45">
        <v>3.0405068537794743E-3</v>
      </c>
      <c r="AP2520" s="45">
        <v>4.0319714683325009E-3</v>
      </c>
      <c r="AQ2520" s="45">
        <v>5.0126149304339264E-3</v>
      </c>
      <c r="AR2520" s="45">
        <v>5.8830686867899738E-3</v>
      </c>
      <c r="AS2520" s="45">
        <v>6.5668248873999033E-3</v>
      </c>
      <c r="AT2520" s="45">
        <v>7.1028153751530494E-3</v>
      </c>
      <c r="AU2520" s="45">
        <v>7.3320905409819401E-3</v>
      </c>
      <c r="AV2520" s="45">
        <v>7.3320905409819401E-3</v>
      </c>
      <c r="AW2520" s="45">
        <v>7.3320905409819401E-3</v>
      </c>
      <c r="AX2520" s="45">
        <v>7.3320905409819401E-3</v>
      </c>
      <c r="AY2520" s="45">
        <v>7.3320905409819401E-3</v>
      </c>
      <c r="AZ2520" s="45">
        <v>7.3320905409819401E-3</v>
      </c>
      <c r="BA2520" s="45">
        <v>7.3320905409819401E-3</v>
      </c>
      <c r="BB2520" s="45">
        <v>7.3320905409819401E-3</v>
      </c>
      <c r="BC2520" s="45">
        <v>7.3320905409819401E-3</v>
      </c>
      <c r="BD2520" s="45">
        <v>7.3320905409819401E-3</v>
      </c>
      <c r="BE2520" s="45">
        <v>7.3320905409819401E-3</v>
      </c>
      <c r="BF2520" s="45">
        <v>7.3320905409819401E-3</v>
      </c>
    </row>
    <row r="2521" spans="1:58" ht="13.5" thickBot="1" x14ac:dyDescent="0.25">
      <c r="A2521" s="6" t="s">
        <v>1359</v>
      </c>
      <c r="B2521" s="6" t="s">
        <v>1359</v>
      </c>
      <c r="C2521" s="6" t="s">
        <v>984</v>
      </c>
      <c r="D2521" s="6" t="s">
        <v>1359</v>
      </c>
      <c r="E2521" s="6">
        <v>206.83646920490449</v>
      </c>
      <c r="F2521" s="6" t="s">
        <v>314</v>
      </c>
      <c r="G2521" s="21" t="s">
        <v>1305</v>
      </c>
      <c r="H2521" s="21" t="s">
        <v>1159</v>
      </c>
      <c r="I2521" s="21" t="s">
        <v>1160</v>
      </c>
      <c r="J2521" s="21" t="s">
        <v>849</v>
      </c>
      <c r="K2521" s="21" t="s">
        <v>854</v>
      </c>
      <c r="L2521" s="21" t="s">
        <v>1021</v>
      </c>
      <c r="M2521" s="3">
        <v>141.15283605961326</v>
      </c>
      <c r="N2521" s="3">
        <v>206.83646920490449</v>
      </c>
      <c r="O2521" s="21" t="s">
        <v>1500</v>
      </c>
      <c r="P2521" s="21">
        <v>0</v>
      </c>
      <c r="Q2521" s="46">
        <v>1.9884620734773781E-5</v>
      </c>
      <c r="R2521" s="46">
        <v>1.9667623553153447E-5</v>
      </c>
      <c r="S2521" s="46">
        <v>1.9453028170786292E-5</v>
      </c>
      <c r="T2521" s="46">
        <v>1.9240752456175116E-5</v>
      </c>
      <c r="U2521" s="46">
        <v>1.9030752913523112E-5</v>
      </c>
      <c r="V2521" s="46">
        <v>1.6892368123641935E-5</v>
      </c>
      <c r="W2521" s="46">
        <v>1.3269241890434452E-5</v>
      </c>
      <c r="X2521" s="46">
        <v>1.0401642320207376E-5</v>
      </c>
      <c r="Y2521" s="46">
        <v>8.1320057456520428E-6</v>
      </c>
      <c r="Z2521" s="46">
        <v>6.3356307120592775E-6</v>
      </c>
      <c r="AA2521" s="46">
        <v>4.9138305978891688E-6</v>
      </c>
      <c r="AB2521" s="46">
        <v>3.7884994171597624E-6</v>
      </c>
      <c r="AC2521" s="46">
        <v>2.897820055129541E-6</v>
      </c>
      <c r="AD2521" s="46">
        <v>2.1928655814272665E-6</v>
      </c>
      <c r="AE2521" s="46">
        <v>1.6349068649857231E-6</v>
      </c>
      <c r="AF2521" s="46">
        <v>1.1932918536256419E-6</v>
      </c>
      <c r="AG2521" s="46">
        <v>0</v>
      </c>
      <c r="AH2521" s="46">
        <v>0</v>
      </c>
      <c r="AI2521" s="46">
        <v>0</v>
      </c>
      <c r="AJ2521" s="46">
        <v>0</v>
      </c>
      <c r="AK2521" s="46">
        <v>1.422894342516664E-4</v>
      </c>
      <c r="AL2521" s="45">
        <v>1.422894342516664E-4</v>
      </c>
      <c r="AM2521" s="45">
        <v>1.9884620734773781E-5</v>
      </c>
      <c r="AN2521" s="45">
        <v>3.9552244287927225E-5</v>
      </c>
      <c r="AO2521" s="45">
        <v>5.9005272458713517E-5</v>
      </c>
      <c r="AP2521" s="45">
        <v>7.824602491488863E-5</v>
      </c>
      <c r="AQ2521" s="45">
        <v>9.7276777828411742E-5</v>
      </c>
      <c r="AR2521" s="45">
        <v>1.1416914595205368E-4</v>
      </c>
      <c r="AS2521" s="45">
        <v>1.2743838784248811E-4</v>
      </c>
      <c r="AT2521" s="45">
        <v>1.378400301626955E-4</v>
      </c>
      <c r="AU2521" s="45">
        <v>1.422894342516664E-4</v>
      </c>
      <c r="AV2521" s="45">
        <v>1.422894342516664E-4</v>
      </c>
      <c r="AW2521" s="45">
        <v>1.422894342516664E-4</v>
      </c>
      <c r="AX2521" s="45">
        <v>1.422894342516664E-4</v>
      </c>
      <c r="AY2521" s="45">
        <v>1.422894342516664E-4</v>
      </c>
      <c r="AZ2521" s="45">
        <v>1.422894342516664E-4</v>
      </c>
      <c r="BA2521" s="45">
        <v>1.422894342516664E-4</v>
      </c>
      <c r="BB2521" s="45">
        <v>1.422894342516664E-4</v>
      </c>
      <c r="BC2521" s="45">
        <v>1.422894342516664E-4</v>
      </c>
      <c r="BD2521" s="45">
        <v>1.422894342516664E-4</v>
      </c>
      <c r="BE2521" s="45">
        <v>1.422894342516664E-4</v>
      </c>
      <c r="BF2521" s="45">
        <v>1.422894342516664E-4</v>
      </c>
    </row>
    <row r="2522" spans="1:58" ht="13.5" thickBot="1" x14ac:dyDescent="0.25">
      <c r="A2522" s="6" t="s">
        <v>1359</v>
      </c>
      <c r="B2522" s="6" t="s">
        <v>1145</v>
      </c>
      <c r="C2522" s="6" t="s">
        <v>984</v>
      </c>
      <c r="D2522" s="6" t="s">
        <v>1359</v>
      </c>
      <c r="E2522" s="6">
        <v>169.30296568412578</v>
      </c>
      <c r="F2522" s="6" t="s">
        <v>314</v>
      </c>
      <c r="G2522" s="21" t="s">
        <v>1305</v>
      </c>
      <c r="H2522" s="21" t="s">
        <v>1159</v>
      </c>
      <c r="I2522" s="21" t="s">
        <v>1160</v>
      </c>
      <c r="J2522" s="21" t="s">
        <v>849</v>
      </c>
      <c r="K2522" s="21" t="s">
        <v>854</v>
      </c>
      <c r="L2522" s="21" t="s">
        <v>1023</v>
      </c>
      <c r="M2522" s="3">
        <v>115.39568850374735</v>
      </c>
      <c r="N2522" s="3">
        <v>169.30296568412578</v>
      </c>
      <c r="O2522" s="21" t="s">
        <v>1500</v>
      </c>
      <c r="P2522" s="21">
        <v>0</v>
      </c>
      <c r="Q2522" s="46">
        <v>7.3757711538814785E-5</v>
      </c>
      <c r="R2522" s="46">
        <v>7.2952807299494861E-5</v>
      </c>
      <c r="S2522" s="46">
        <v>7.2156812016440828E-5</v>
      </c>
      <c r="T2522" s="46">
        <v>7.136942104057945E-5</v>
      </c>
      <c r="U2522" s="46">
        <v>7.0590473033634412E-5</v>
      </c>
      <c r="V2522" s="46">
        <v>6.2658595901312611E-5</v>
      </c>
      <c r="W2522" s="46">
        <v>4.9219390641023243E-5</v>
      </c>
      <c r="X2522" s="46">
        <v>3.8582648571321199E-5</v>
      </c>
      <c r="Y2522" s="46">
        <v>3.0163921254523797E-5</v>
      </c>
      <c r="Z2522" s="46">
        <v>2.3500655542266251E-5</v>
      </c>
      <c r="AA2522" s="46">
        <v>1.8226794698472496E-5</v>
      </c>
      <c r="AB2522" s="46">
        <v>1.4052621415462797E-5</v>
      </c>
      <c r="AC2522" s="46">
        <v>1.0748838439943651E-5</v>
      </c>
      <c r="AD2522" s="46">
        <v>8.1339618771535866E-6</v>
      </c>
      <c r="AE2522" s="46">
        <v>6.0643343692024817E-6</v>
      </c>
      <c r="AF2522" s="46">
        <v>4.4262587401237135E-6</v>
      </c>
      <c r="AG2522" s="46">
        <v>0</v>
      </c>
      <c r="AH2522" s="46">
        <v>0</v>
      </c>
      <c r="AI2522" s="46">
        <v>0</v>
      </c>
      <c r="AJ2522" s="46">
        <v>0</v>
      </c>
      <c r="AK2522" s="46">
        <v>5.27791964782222E-4</v>
      </c>
      <c r="AL2522" s="45">
        <v>5.27791964782222E-4</v>
      </c>
      <c r="AM2522" s="45">
        <v>7.3757711538814785E-5</v>
      </c>
      <c r="AN2522" s="45">
        <v>1.4671051883830965E-4</v>
      </c>
      <c r="AO2522" s="45">
        <v>2.1886733085475047E-4</v>
      </c>
      <c r="AP2522" s="45">
        <v>2.9023675189532994E-4</v>
      </c>
      <c r="AQ2522" s="45">
        <v>3.6082722492896432E-4</v>
      </c>
      <c r="AR2522" s="45">
        <v>4.2348582083027693E-4</v>
      </c>
      <c r="AS2522" s="45">
        <v>4.7270521147130018E-4</v>
      </c>
      <c r="AT2522" s="45">
        <v>5.1128786004262135E-4</v>
      </c>
      <c r="AU2522" s="45">
        <v>5.27791964782222E-4</v>
      </c>
      <c r="AV2522" s="45">
        <v>5.27791964782222E-4</v>
      </c>
      <c r="AW2522" s="45">
        <v>5.27791964782222E-4</v>
      </c>
      <c r="AX2522" s="45">
        <v>5.27791964782222E-4</v>
      </c>
      <c r="AY2522" s="45">
        <v>5.27791964782222E-4</v>
      </c>
      <c r="AZ2522" s="45">
        <v>5.27791964782222E-4</v>
      </c>
      <c r="BA2522" s="45">
        <v>5.27791964782222E-4</v>
      </c>
      <c r="BB2522" s="45">
        <v>5.27791964782222E-4</v>
      </c>
      <c r="BC2522" s="45">
        <v>5.27791964782222E-4</v>
      </c>
      <c r="BD2522" s="45">
        <v>5.27791964782222E-4</v>
      </c>
      <c r="BE2522" s="45">
        <v>5.27791964782222E-4</v>
      </c>
      <c r="BF2522" s="45">
        <v>5.27791964782222E-4</v>
      </c>
    </row>
    <row r="2523" spans="1:58" ht="13.5" thickBot="1" x14ac:dyDescent="0.25">
      <c r="A2523" s="6" t="s">
        <v>1359</v>
      </c>
      <c r="B2523" s="6" t="s">
        <v>1359</v>
      </c>
      <c r="C2523" s="6" t="s">
        <v>984</v>
      </c>
      <c r="D2523" s="6" t="s">
        <v>1359</v>
      </c>
      <c r="E2523" s="6">
        <v>241.97538082927539</v>
      </c>
      <c r="F2523" s="6" t="s">
        <v>314</v>
      </c>
      <c r="G2523" s="21" t="s">
        <v>1305</v>
      </c>
      <c r="H2523" s="21" t="s">
        <v>1159</v>
      </c>
      <c r="I2523" s="21" t="s">
        <v>1160</v>
      </c>
      <c r="J2523" s="21" t="s">
        <v>849</v>
      </c>
      <c r="K2523" s="21" t="s">
        <v>854</v>
      </c>
      <c r="L2523" s="21" t="s">
        <v>1045</v>
      </c>
      <c r="M2523" s="3">
        <v>165.18419465159488</v>
      </c>
      <c r="N2523" s="3">
        <v>241.97538082927539</v>
      </c>
      <c r="O2523" s="21" t="s">
        <v>1500</v>
      </c>
      <c r="P2523" s="21">
        <v>0</v>
      </c>
      <c r="Q2523" s="46">
        <v>6.5624318057864387E-4</v>
      </c>
      <c r="R2523" s="46">
        <v>6.4908172034550506E-4</v>
      </c>
      <c r="S2523" s="46">
        <v>6.4199952561116785E-4</v>
      </c>
      <c r="T2523" s="46">
        <v>6.3499388582682762E-4</v>
      </c>
      <c r="U2523" s="46">
        <v>6.2806336552029686E-4</v>
      </c>
      <c r="V2523" s="46">
        <v>5.5749121558944324E-4</v>
      </c>
      <c r="W2523" s="46">
        <v>4.3791881264388348E-4</v>
      </c>
      <c r="X2523" s="46">
        <v>3.4328071581054312E-4</v>
      </c>
      <c r="Y2523" s="46">
        <v>2.6837692235577934E-4</v>
      </c>
      <c r="Z2523" s="46">
        <v>2.0909196634475417E-4</v>
      </c>
      <c r="AA2523" s="46">
        <v>1.6216893766267417E-4</v>
      </c>
      <c r="AB2523" s="46">
        <v>1.2503013963899702E-4</v>
      </c>
      <c r="AC2523" s="46">
        <v>9.563544988299349E-5</v>
      </c>
      <c r="AD2523" s="46">
        <v>7.2370154951996777E-5</v>
      </c>
      <c r="AE2523" s="46">
        <v>5.3956094779913657E-5</v>
      </c>
      <c r="AF2523" s="46">
        <v>3.9381673496665028E-5</v>
      </c>
      <c r="AG2523" s="46">
        <v>0</v>
      </c>
      <c r="AH2523" s="46">
        <v>0</v>
      </c>
      <c r="AI2523" s="46">
        <v>0</v>
      </c>
      <c r="AJ2523" s="46">
        <v>0</v>
      </c>
      <c r="AK2523" s="46">
        <v>4.6959141007278417E-3</v>
      </c>
      <c r="AL2523" s="45">
        <v>4.6959141007278417E-3</v>
      </c>
      <c r="AM2523" s="45">
        <v>6.5624318057864387E-4</v>
      </c>
      <c r="AN2523" s="45">
        <v>1.3053249009241489E-3</v>
      </c>
      <c r="AO2523" s="45">
        <v>1.9473244265353169E-3</v>
      </c>
      <c r="AP2523" s="45">
        <v>2.5823183123621445E-3</v>
      </c>
      <c r="AQ2523" s="45">
        <v>3.2103816778824412E-3</v>
      </c>
      <c r="AR2523" s="45">
        <v>3.7678728934718844E-3</v>
      </c>
      <c r="AS2523" s="45">
        <v>4.2057917061157678E-3</v>
      </c>
      <c r="AT2523" s="45">
        <v>4.5490724219263111E-3</v>
      </c>
      <c r="AU2523" s="45">
        <v>4.6959141007278417E-3</v>
      </c>
      <c r="AV2523" s="45">
        <v>4.6959141007278417E-3</v>
      </c>
      <c r="AW2523" s="45">
        <v>4.6959141007278417E-3</v>
      </c>
      <c r="AX2523" s="45">
        <v>4.6959141007278417E-3</v>
      </c>
      <c r="AY2523" s="45">
        <v>4.6959141007278417E-3</v>
      </c>
      <c r="AZ2523" s="45">
        <v>4.6959141007278417E-3</v>
      </c>
      <c r="BA2523" s="45">
        <v>4.6959141007278417E-3</v>
      </c>
      <c r="BB2523" s="45">
        <v>4.6959141007278417E-3</v>
      </c>
      <c r="BC2523" s="45">
        <v>4.6959141007278417E-3</v>
      </c>
      <c r="BD2523" s="45">
        <v>4.6959141007278417E-3</v>
      </c>
      <c r="BE2523" s="45">
        <v>4.6959141007278417E-3</v>
      </c>
      <c r="BF2523" s="45">
        <v>4.6959141007278417E-3</v>
      </c>
    </row>
    <row r="2524" spans="1:58" ht="13.5" thickBot="1" x14ac:dyDescent="0.25">
      <c r="A2524" s="6" t="s">
        <v>1359</v>
      </c>
      <c r="B2524" s="6" t="s">
        <v>1359</v>
      </c>
      <c r="C2524" s="6" t="s">
        <v>984</v>
      </c>
      <c r="D2524" s="6" t="s">
        <v>1359</v>
      </c>
      <c r="E2524" s="6">
        <v>249.28077655348332</v>
      </c>
      <c r="F2524" s="6" t="s">
        <v>314</v>
      </c>
      <c r="G2524" s="21" t="s">
        <v>1305</v>
      </c>
      <c r="H2524" s="21" t="s">
        <v>1159</v>
      </c>
      <c r="I2524" s="21" t="s">
        <v>1160</v>
      </c>
      <c r="J2524" s="21" t="s">
        <v>849</v>
      </c>
      <c r="K2524" s="21" t="s">
        <v>854</v>
      </c>
      <c r="L2524" s="21" t="s">
        <v>1046</v>
      </c>
      <c r="M2524" s="3">
        <v>171.8295920016358</v>
      </c>
      <c r="N2524" s="3">
        <v>249.28077655348332</v>
      </c>
      <c r="O2524" s="21" t="s">
        <v>1500</v>
      </c>
      <c r="P2524" s="21">
        <v>0</v>
      </c>
      <c r="Q2524" s="46">
        <v>1.8964569678373959E-5</v>
      </c>
      <c r="R2524" s="46">
        <v>1.8757612843454149E-5</v>
      </c>
      <c r="S2524" s="46">
        <v>1.8552946677785613E-5</v>
      </c>
      <c r="T2524" s="46">
        <v>1.8350492850052797E-5</v>
      </c>
      <c r="U2524" s="46">
        <v>1.8150209876986776E-5</v>
      </c>
      <c r="V2524" s="46">
        <v>1.6110767038836113E-5</v>
      </c>
      <c r="W2524" s="46">
        <v>1.2655280971503306E-5</v>
      </c>
      <c r="X2524" s="46">
        <v>9.9203637415184659E-6</v>
      </c>
      <c r="Y2524" s="46">
        <v>7.7557420704866167E-6</v>
      </c>
      <c r="Z2524" s="46">
        <v>6.0424843751318906E-6</v>
      </c>
      <c r="AA2524" s="46">
        <v>4.6864702125511913E-6</v>
      </c>
      <c r="AB2524" s="46">
        <v>3.6132075200992174E-6</v>
      </c>
      <c r="AC2524" s="46">
        <v>2.7637394287731105E-6</v>
      </c>
      <c r="AD2524" s="46">
        <v>2.0914028318156171E-6</v>
      </c>
      <c r="AE2524" s="46">
        <v>1.5592605749051216E-6</v>
      </c>
      <c r="AF2524" s="46">
        <v>1.1380788603699236E-6</v>
      </c>
      <c r="AG2524" s="46">
        <v>0</v>
      </c>
      <c r="AH2524" s="46">
        <v>0</v>
      </c>
      <c r="AI2524" s="46">
        <v>0</v>
      </c>
      <c r="AJ2524" s="46">
        <v>0</v>
      </c>
      <c r="AK2524" s="46">
        <v>1.3570577615509331E-4</v>
      </c>
      <c r="AL2524" s="45">
        <v>1.3570577615509331E-4</v>
      </c>
      <c r="AM2524" s="45">
        <v>1.8964569678373959E-5</v>
      </c>
      <c r="AN2524" s="45">
        <v>3.7722182521828112E-5</v>
      </c>
      <c r="AO2524" s="45">
        <v>5.6275129199613721E-5</v>
      </c>
      <c r="AP2524" s="45">
        <v>7.4625622049666522E-5</v>
      </c>
      <c r="AQ2524" s="45">
        <v>9.2775831926653291E-5</v>
      </c>
      <c r="AR2524" s="45">
        <v>1.088865989654894E-4</v>
      </c>
      <c r="AS2524" s="45">
        <v>1.215418799369927E-4</v>
      </c>
      <c r="AT2524" s="45">
        <v>1.3146224367851118E-4</v>
      </c>
      <c r="AU2524" s="45">
        <v>1.3570577615509331E-4</v>
      </c>
      <c r="AV2524" s="45">
        <v>1.3570577615509331E-4</v>
      </c>
      <c r="AW2524" s="45">
        <v>1.3570577615509331E-4</v>
      </c>
      <c r="AX2524" s="45">
        <v>1.3570577615509331E-4</v>
      </c>
      <c r="AY2524" s="45">
        <v>1.3570577615509331E-4</v>
      </c>
      <c r="AZ2524" s="45">
        <v>1.3570577615509331E-4</v>
      </c>
      <c r="BA2524" s="45">
        <v>1.3570577615509331E-4</v>
      </c>
      <c r="BB2524" s="45">
        <v>1.3570577615509331E-4</v>
      </c>
      <c r="BC2524" s="45">
        <v>1.3570577615509331E-4</v>
      </c>
      <c r="BD2524" s="45">
        <v>1.3570577615509331E-4</v>
      </c>
      <c r="BE2524" s="45">
        <v>1.3570577615509331E-4</v>
      </c>
      <c r="BF2524" s="45">
        <v>1.3570577615509331E-4</v>
      </c>
    </row>
    <row r="2525" spans="1:58" ht="13.5" thickBot="1" x14ac:dyDescent="0.25">
      <c r="A2525" s="6" t="s">
        <v>1352</v>
      </c>
      <c r="B2525" s="6" t="s">
        <v>1351</v>
      </c>
      <c r="C2525" s="6" t="s">
        <v>1047</v>
      </c>
      <c r="D2525" s="6" t="s">
        <v>1352</v>
      </c>
      <c r="E2525" s="6">
        <v>21.55046429547723</v>
      </c>
      <c r="F2525" s="6" t="s">
        <v>308</v>
      </c>
      <c r="G2525" s="21" t="s">
        <v>1305</v>
      </c>
      <c r="H2525" s="21" t="s">
        <v>1172</v>
      </c>
      <c r="I2525" s="21" t="s">
        <v>1160</v>
      </c>
      <c r="J2525" s="21" t="s">
        <v>849</v>
      </c>
      <c r="K2525" s="21" t="s">
        <v>850</v>
      </c>
      <c r="L2525" s="21" t="s">
        <v>1048</v>
      </c>
      <c r="M2525" s="3">
        <v>11.430646991991916</v>
      </c>
      <c r="N2525" s="3">
        <v>21.55046429547723</v>
      </c>
      <c r="O2525" s="21" t="s">
        <v>1512</v>
      </c>
      <c r="P2525" s="21">
        <v>0</v>
      </c>
      <c r="Q2525" s="46">
        <v>2.5143436202564695E-3</v>
      </c>
      <c r="R2525" s="46">
        <v>3.1796220710326871E-3</v>
      </c>
      <c r="S2525" s="46">
        <v>3.6947808679794326E-3</v>
      </c>
      <c r="T2525" s="46">
        <v>4.2189757089249602E-3</v>
      </c>
      <c r="U2525" s="46">
        <v>4.5694011585777437E-3</v>
      </c>
      <c r="V2525" s="46">
        <v>4.9928716774733477E-3</v>
      </c>
      <c r="W2525" s="46">
        <v>5.2890607570770815E-3</v>
      </c>
      <c r="X2525" s="46">
        <v>5.3288431512117703E-3</v>
      </c>
      <c r="Y2525" s="46">
        <v>5.226038768683534E-3</v>
      </c>
      <c r="Z2525" s="46">
        <v>5.4834683912189149E-3</v>
      </c>
      <c r="AA2525" s="46">
        <v>5.6836725090305858E-3</v>
      </c>
      <c r="AB2525" s="46">
        <v>5.6966302165478398E-3</v>
      </c>
      <c r="AC2525" s="46">
        <v>5.3173848965416982E-3</v>
      </c>
      <c r="AD2525" s="46">
        <v>5.2482272615537798E-3</v>
      </c>
      <c r="AE2525" s="46">
        <v>5.2296143235820124E-3</v>
      </c>
      <c r="AF2525" s="46">
        <v>5.2636951096383076E-3</v>
      </c>
      <c r="AG2525" s="46">
        <v>5.3753034659226057E-3</v>
      </c>
      <c r="AH2525" s="46">
        <v>5.3997069053893093E-3</v>
      </c>
      <c r="AI2525" s="46">
        <v>5.5123289224501097E-3</v>
      </c>
      <c r="AJ2525" s="46">
        <v>5.5372776475294538E-3</v>
      </c>
      <c r="AK2525" s="46">
        <v>9.8761247430621632E-2</v>
      </c>
      <c r="AL2525" s="45">
        <v>9.8761247430621632E-2</v>
      </c>
      <c r="AM2525" s="45">
        <v>2.5143436202564695E-3</v>
      </c>
      <c r="AN2525" s="45">
        <v>5.6939656912891566E-3</v>
      </c>
      <c r="AO2525" s="45">
        <v>9.3887465592685897E-3</v>
      </c>
      <c r="AP2525" s="45">
        <v>1.360772226819355E-2</v>
      </c>
      <c r="AQ2525" s="45">
        <v>1.8177123426771295E-2</v>
      </c>
      <c r="AR2525" s="45">
        <v>2.3169995104244643E-2</v>
      </c>
      <c r="AS2525" s="45">
        <v>2.8459055861321726E-2</v>
      </c>
      <c r="AT2525" s="45">
        <v>3.3787899012533498E-2</v>
      </c>
      <c r="AU2525" s="45">
        <v>3.9013937781217034E-2</v>
      </c>
      <c r="AV2525" s="45">
        <v>4.4497406172435951E-2</v>
      </c>
      <c r="AW2525" s="45">
        <v>5.018107868146654E-2</v>
      </c>
      <c r="AX2525" s="45">
        <v>5.5877708898014383E-2</v>
      </c>
      <c r="AY2525" s="45">
        <v>6.119509379455608E-2</v>
      </c>
      <c r="AZ2525" s="45">
        <v>6.6443321056109866E-2</v>
      </c>
      <c r="BA2525" s="45">
        <v>7.1672935379691882E-2</v>
      </c>
      <c r="BB2525" s="45">
        <v>7.6936630489330193E-2</v>
      </c>
      <c r="BC2525" s="45">
        <v>8.2311933955252797E-2</v>
      </c>
      <c r="BD2525" s="45">
        <v>8.7711640860642107E-2</v>
      </c>
      <c r="BE2525" s="45">
        <v>9.322396978309222E-2</v>
      </c>
      <c r="BF2525" s="45">
        <v>9.8761247430621632E-2</v>
      </c>
    </row>
    <row r="2526" spans="1:58" ht="13.5" thickBot="1" x14ac:dyDescent="0.25">
      <c r="A2526" s="6" t="s">
        <v>1352</v>
      </c>
      <c r="B2526" s="6" t="s">
        <v>1351</v>
      </c>
      <c r="C2526" s="6" t="s">
        <v>1047</v>
      </c>
      <c r="D2526" s="6" t="s">
        <v>1352</v>
      </c>
      <c r="E2526" s="6">
        <v>21.55046429547723</v>
      </c>
      <c r="F2526" s="6" t="s">
        <v>308</v>
      </c>
      <c r="G2526" s="21" t="s">
        <v>1305</v>
      </c>
      <c r="H2526" s="21" t="s">
        <v>1172</v>
      </c>
      <c r="I2526" s="21" t="s">
        <v>1160</v>
      </c>
      <c r="J2526" s="21" t="s">
        <v>849</v>
      </c>
      <c r="K2526" s="21" t="s">
        <v>852</v>
      </c>
      <c r="L2526" s="21" t="s">
        <v>1048</v>
      </c>
      <c r="M2526" s="3">
        <v>11.430646991991916</v>
      </c>
      <c r="N2526" s="3">
        <v>21.55046429547723</v>
      </c>
      <c r="O2526" s="21" t="s">
        <v>1512</v>
      </c>
      <c r="P2526" s="21">
        <v>0</v>
      </c>
      <c r="Q2526" s="46">
        <v>6.3391690185593237E-4</v>
      </c>
      <c r="R2526" s="46">
        <v>1.0383583063675156E-3</v>
      </c>
      <c r="S2526" s="46">
        <v>1.393754062097251E-3</v>
      </c>
      <c r="T2526" s="46">
        <v>1.8301743115678097E-3</v>
      </c>
      <c r="U2526" s="46">
        <v>2.229220990156708E-3</v>
      </c>
      <c r="V2526" s="46">
        <v>2.635819911763264E-3</v>
      </c>
      <c r="W2526" s="46">
        <v>2.8328010981153078E-3</v>
      </c>
      <c r="X2526" s="46">
        <v>3.0299492765253093E-3</v>
      </c>
      <c r="Y2526" s="46">
        <v>3.2119874793298192E-3</v>
      </c>
      <c r="Z2526" s="46">
        <v>3.4132490467955962E-3</v>
      </c>
      <c r="AA2526" s="46">
        <v>3.473595054798515E-3</v>
      </c>
      <c r="AB2526" s="46">
        <v>3.4187734250622995E-3</v>
      </c>
      <c r="AC2526" s="46">
        <v>3.3396245390624026E-3</v>
      </c>
      <c r="AD2526" s="46">
        <v>3.2733766365237865E-3</v>
      </c>
      <c r="AE2526" s="46">
        <v>3.2264228321378227E-3</v>
      </c>
      <c r="AF2526" s="46">
        <v>3.2158638214272901E-3</v>
      </c>
      <c r="AG2526" s="46">
        <v>3.2511924598412128E-3</v>
      </c>
      <c r="AH2526" s="46">
        <v>3.2355757827209628E-3</v>
      </c>
      <c r="AI2526" s="46">
        <v>3.271564462897383E-3</v>
      </c>
      <c r="AJ2526" s="46">
        <v>3.2568762739276624E-3</v>
      </c>
      <c r="AK2526" s="46">
        <v>5.5212096672973859E-2</v>
      </c>
      <c r="AL2526" s="45">
        <v>5.5212096672973859E-2</v>
      </c>
      <c r="AM2526" s="45">
        <v>6.3391690185593237E-4</v>
      </c>
      <c r="AN2526" s="45">
        <v>1.672275208223448E-3</v>
      </c>
      <c r="AO2526" s="45">
        <v>3.066029270320699E-3</v>
      </c>
      <c r="AP2526" s="45">
        <v>4.8962035818885087E-3</v>
      </c>
      <c r="AQ2526" s="45">
        <v>7.1254245720452167E-3</v>
      </c>
      <c r="AR2526" s="45">
        <v>9.7612444838084816E-3</v>
      </c>
      <c r="AS2526" s="45">
        <v>1.2594045581923789E-2</v>
      </c>
      <c r="AT2526" s="45">
        <v>1.5623994858449099E-2</v>
      </c>
      <c r="AU2526" s="45">
        <v>1.8835982337778917E-2</v>
      </c>
      <c r="AV2526" s="45">
        <v>2.2249231384574512E-2</v>
      </c>
      <c r="AW2526" s="45">
        <v>2.5722826439373028E-2</v>
      </c>
      <c r="AX2526" s="45">
        <v>2.9141599864435326E-2</v>
      </c>
      <c r="AY2526" s="45">
        <v>3.2481224403497731E-2</v>
      </c>
      <c r="AZ2526" s="45">
        <v>3.5754601040021518E-2</v>
      </c>
      <c r="BA2526" s="45">
        <v>3.8981023872159341E-2</v>
      </c>
      <c r="BB2526" s="45">
        <v>4.2196887693586635E-2</v>
      </c>
      <c r="BC2526" s="45">
        <v>4.5448080153427849E-2</v>
      </c>
      <c r="BD2526" s="45">
        <v>4.8683655936148811E-2</v>
      </c>
      <c r="BE2526" s="45">
        <v>5.1955220399046195E-2</v>
      </c>
      <c r="BF2526" s="45">
        <v>5.5212096672973859E-2</v>
      </c>
    </row>
    <row r="2527" spans="1:58" ht="13.5" thickBot="1" x14ac:dyDescent="0.25">
      <c r="A2527" s="6" t="s">
        <v>1352</v>
      </c>
      <c r="B2527" s="6" t="s">
        <v>1351</v>
      </c>
      <c r="C2527" s="6" t="s">
        <v>1047</v>
      </c>
      <c r="D2527" s="6" t="s">
        <v>1352</v>
      </c>
      <c r="E2527" s="6">
        <v>21.55046429547723</v>
      </c>
      <c r="F2527" s="6" t="s">
        <v>308</v>
      </c>
      <c r="G2527" s="21" t="s">
        <v>1305</v>
      </c>
      <c r="H2527" s="21" t="s">
        <v>1172</v>
      </c>
      <c r="I2527" s="21" t="s">
        <v>1160</v>
      </c>
      <c r="J2527" s="21" t="s">
        <v>849</v>
      </c>
      <c r="K2527" s="21" t="s">
        <v>853</v>
      </c>
      <c r="L2527" s="21" t="s">
        <v>1048</v>
      </c>
      <c r="M2527" s="3">
        <v>11.430646991991916</v>
      </c>
      <c r="N2527" s="3">
        <v>21.55046429547723</v>
      </c>
      <c r="O2527" s="21" t="s">
        <v>1512</v>
      </c>
      <c r="P2527" s="21">
        <v>0</v>
      </c>
      <c r="Q2527" s="46">
        <v>1.4076134633692658E-4</v>
      </c>
      <c r="R2527" s="46">
        <v>2.3531183911628317E-4</v>
      </c>
      <c r="S2527" s="46">
        <v>3.1663188031102985E-4</v>
      </c>
      <c r="T2527" s="46">
        <v>4.1984501879450649E-4</v>
      </c>
      <c r="U2527" s="46">
        <v>5.0854180043645079E-4</v>
      </c>
      <c r="V2527" s="46">
        <v>6.0092871021040527E-4</v>
      </c>
      <c r="W2527" s="46">
        <v>6.4172066775682469E-4</v>
      </c>
      <c r="X2527" s="46">
        <v>6.8517473585189231E-4</v>
      </c>
      <c r="Y2527" s="46">
        <v>7.2260592586521411E-4</v>
      </c>
      <c r="Z2527" s="46">
        <v>7.7124664803397398E-4</v>
      </c>
      <c r="AA2527" s="46">
        <v>7.8712341509962018E-4</v>
      </c>
      <c r="AB2527" s="46">
        <v>7.7476597601495729E-4</v>
      </c>
      <c r="AC2527" s="46">
        <v>7.5699974794958883E-4</v>
      </c>
      <c r="AD2527" s="46">
        <v>7.380962743910401E-4</v>
      </c>
      <c r="AE2527" s="46">
        <v>7.3368363606414672E-4</v>
      </c>
      <c r="AF2527" s="46">
        <v>7.3095938197626387E-4</v>
      </c>
      <c r="AG2527" s="46">
        <v>7.3868912270930751E-4</v>
      </c>
      <c r="AH2527" s="46">
        <v>7.3488396614229191E-4</v>
      </c>
      <c r="AI2527" s="46">
        <v>7.4282218171965611E-4</v>
      </c>
      <c r="AJ2527" s="46">
        <v>7.3928733679903271E-4</v>
      </c>
      <c r="AK2527" s="46">
        <v>1.2520079611579414E-2</v>
      </c>
      <c r="AL2527" s="45">
        <v>1.2520079611579412E-2</v>
      </c>
      <c r="AM2527" s="45">
        <v>1.4076134633692658E-4</v>
      </c>
      <c r="AN2527" s="45">
        <v>3.7607318545320974E-4</v>
      </c>
      <c r="AO2527" s="45">
        <v>6.927050657642396E-4</v>
      </c>
      <c r="AP2527" s="45">
        <v>1.1125500845587462E-3</v>
      </c>
      <c r="AQ2527" s="45">
        <v>1.621091884995197E-3</v>
      </c>
      <c r="AR2527" s="45">
        <v>2.2220205952056022E-3</v>
      </c>
      <c r="AS2527" s="45">
        <v>2.8637412629624269E-3</v>
      </c>
      <c r="AT2527" s="45">
        <v>3.5489159988143192E-3</v>
      </c>
      <c r="AU2527" s="45">
        <v>4.2715219246795329E-3</v>
      </c>
      <c r="AV2527" s="45">
        <v>5.0427685727135073E-3</v>
      </c>
      <c r="AW2527" s="45">
        <v>5.8298919878131275E-3</v>
      </c>
      <c r="AX2527" s="45">
        <v>6.6046579638280849E-3</v>
      </c>
      <c r="AY2527" s="45">
        <v>7.3616577117776739E-3</v>
      </c>
      <c r="AZ2527" s="45">
        <v>8.0997539861687139E-3</v>
      </c>
      <c r="BA2527" s="45">
        <v>8.8334376222328603E-3</v>
      </c>
      <c r="BB2527" s="45">
        <v>9.5643970042091249E-3</v>
      </c>
      <c r="BC2527" s="45">
        <v>1.0303086126918432E-2</v>
      </c>
      <c r="BD2527" s="45">
        <v>1.1037970093060723E-2</v>
      </c>
      <c r="BE2527" s="45">
        <v>1.1780792274780379E-2</v>
      </c>
      <c r="BF2527" s="45">
        <v>1.2520079611579412E-2</v>
      </c>
    </row>
    <row r="2528" spans="1:58" ht="13.5" thickBot="1" x14ac:dyDescent="0.25">
      <c r="A2528" s="6" t="s">
        <v>1352</v>
      </c>
      <c r="B2528" s="6" t="s">
        <v>1351</v>
      </c>
      <c r="C2528" s="6" t="s">
        <v>1047</v>
      </c>
      <c r="D2528" s="6" t="s">
        <v>1352</v>
      </c>
      <c r="E2528" s="6">
        <v>21.55046429547723</v>
      </c>
      <c r="F2528" s="6" t="s">
        <v>308</v>
      </c>
      <c r="G2528" s="21" t="s">
        <v>1305</v>
      </c>
      <c r="H2528" s="21" t="s">
        <v>1172</v>
      </c>
      <c r="I2528" s="21" t="s">
        <v>1160</v>
      </c>
      <c r="J2528" s="21" t="s">
        <v>849</v>
      </c>
      <c r="K2528" s="21" t="s">
        <v>854</v>
      </c>
      <c r="L2528" s="21" t="s">
        <v>1048</v>
      </c>
      <c r="M2528" s="3">
        <v>11.430646991991916</v>
      </c>
      <c r="N2528" s="3">
        <v>21.55046429547723</v>
      </c>
      <c r="O2528" s="21" t="s">
        <v>1512</v>
      </c>
      <c r="P2528" s="21">
        <v>0</v>
      </c>
      <c r="Q2528" s="46">
        <v>4.2942982131001238E-5</v>
      </c>
      <c r="R2528" s="46">
        <v>6.0569771792587965E-5</v>
      </c>
      <c r="S2528" s="46">
        <v>7.6312293119733845E-5</v>
      </c>
      <c r="T2528" s="46">
        <v>8.9124016727707025E-5</v>
      </c>
      <c r="U2528" s="46">
        <v>1.0019300998559365E-4</v>
      </c>
      <c r="V2528" s="46">
        <v>1.0743068642592065E-4</v>
      </c>
      <c r="W2528" s="46">
        <v>1.1078827218310552E-4</v>
      </c>
      <c r="X2528" s="46">
        <v>1.1386584406932623E-4</v>
      </c>
      <c r="Y2528" s="46">
        <v>1.1634421947055972E-4</v>
      </c>
      <c r="Z2528" s="46">
        <v>1.2077935283999862E-4</v>
      </c>
      <c r="AA2528" s="46">
        <v>1.2141780676168677E-4</v>
      </c>
      <c r="AB2528" s="46">
        <v>1.2127999603202266E-4</v>
      </c>
      <c r="AC2528" s="46">
        <v>1.1900697669210095E-4</v>
      </c>
      <c r="AD2528" s="46">
        <v>1.1696029031843991E-4</v>
      </c>
      <c r="AE2528" s="46">
        <v>1.1474971921989825E-4</v>
      </c>
      <c r="AF2528" s="46">
        <v>1.1295458215830639E-4</v>
      </c>
      <c r="AG2528" s="46">
        <v>1.1280346446725784E-4</v>
      </c>
      <c r="AH2528" s="46">
        <v>1.108103763450208E-4</v>
      </c>
      <c r="AI2528" s="46">
        <v>1.1064326706973582E-4</v>
      </c>
      <c r="AJ2528" s="46">
        <v>1.0867285284894577E-4</v>
      </c>
      <c r="AK2528" s="46">
        <v>2.0876497806589485E-3</v>
      </c>
      <c r="AL2528" s="45">
        <v>2.0876497806589498E-3</v>
      </c>
      <c r="AM2528" s="45">
        <v>4.2942982131001238E-5</v>
      </c>
      <c r="AN2528" s="45">
        <v>1.035127539235892E-4</v>
      </c>
      <c r="AO2528" s="45">
        <v>1.7982504704332306E-4</v>
      </c>
      <c r="AP2528" s="45">
        <v>2.6894906377103011E-4</v>
      </c>
      <c r="AQ2528" s="45">
        <v>3.6914207375662378E-4</v>
      </c>
      <c r="AR2528" s="45">
        <v>4.7657276018254444E-4</v>
      </c>
      <c r="AS2528" s="45">
        <v>5.8736103236564999E-4</v>
      </c>
      <c r="AT2528" s="45">
        <v>7.0122687643497624E-4</v>
      </c>
      <c r="AU2528" s="45">
        <v>8.1757109590553591E-4</v>
      </c>
      <c r="AV2528" s="45">
        <v>9.3835044874553456E-4</v>
      </c>
      <c r="AW2528" s="45">
        <v>1.0597682555072213E-3</v>
      </c>
      <c r="AX2528" s="45">
        <v>1.1810482515392439E-3</v>
      </c>
      <c r="AY2528" s="45">
        <v>1.3000552282313449E-3</v>
      </c>
      <c r="AZ2528" s="45">
        <v>1.4170155185497849E-3</v>
      </c>
      <c r="BA2528" s="45">
        <v>1.5317652377696831E-3</v>
      </c>
      <c r="BB2528" s="45">
        <v>1.6447198199279894E-3</v>
      </c>
      <c r="BC2528" s="45">
        <v>1.7575232843952474E-3</v>
      </c>
      <c r="BD2528" s="45">
        <v>1.8683336607402681E-3</v>
      </c>
      <c r="BE2528" s="45">
        <v>1.9789769278100041E-3</v>
      </c>
      <c r="BF2528" s="45">
        <v>2.0876497806589498E-3</v>
      </c>
    </row>
    <row r="2529" spans="1:58" ht="13.5" thickBot="1" x14ac:dyDescent="0.25">
      <c r="A2529" s="6" t="s">
        <v>1352</v>
      </c>
      <c r="B2529" s="6" t="s">
        <v>1351</v>
      </c>
      <c r="C2529" s="6" t="s">
        <v>1047</v>
      </c>
      <c r="D2529" s="6" t="s">
        <v>1352</v>
      </c>
      <c r="E2529" s="6">
        <v>21.55046429547723</v>
      </c>
      <c r="F2529" s="6" t="s">
        <v>308</v>
      </c>
      <c r="G2529" s="21" t="s">
        <v>1305</v>
      </c>
      <c r="H2529" s="21" t="s">
        <v>1174</v>
      </c>
      <c r="I2529" s="21" t="s">
        <v>1160</v>
      </c>
      <c r="J2529" s="21" t="s">
        <v>849</v>
      </c>
      <c r="K2529" s="21" t="s">
        <v>850</v>
      </c>
      <c r="L2529" s="21" t="s">
        <v>1048</v>
      </c>
      <c r="M2529" s="3">
        <v>11.430646991991916</v>
      </c>
      <c r="N2529" s="3">
        <v>21.55046429547723</v>
      </c>
      <c r="O2529" s="21" t="s">
        <v>1512</v>
      </c>
      <c r="P2529" s="21">
        <v>0</v>
      </c>
      <c r="Q2529" s="46">
        <v>3.6273633361479776E-2</v>
      </c>
      <c r="R2529" s="46">
        <v>4.6349132511367616E-2</v>
      </c>
      <c r="S2529" s="46">
        <v>5.4342916112167405E-2</v>
      </c>
      <c r="T2529" s="46">
        <v>6.0675440413610351E-2</v>
      </c>
      <c r="U2529" s="46">
        <v>6.6212868466981614E-2</v>
      </c>
      <c r="V2529" s="46">
        <v>7.0449026767330794E-2</v>
      </c>
      <c r="W2529" s="46">
        <v>7.3580704620059736E-2</v>
      </c>
      <c r="X2529" s="46">
        <v>7.6031560691785335E-2</v>
      </c>
      <c r="Y2529" s="46">
        <v>7.7939158416755208E-2</v>
      </c>
      <c r="Z2529" s="46">
        <v>8.6829072778741911E-2</v>
      </c>
      <c r="AA2529" s="46">
        <v>8.678136344397866E-2</v>
      </c>
      <c r="AB2529" s="46">
        <v>8.6795826276332796E-2</v>
      </c>
      <c r="AC2529" s="46">
        <v>8.5958612062733947E-2</v>
      </c>
      <c r="AD2529" s="46">
        <v>8.5171826278477053E-2</v>
      </c>
      <c r="AE2529" s="46">
        <v>8.4450591698797942E-2</v>
      </c>
      <c r="AF2529" s="46">
        <v>8.4055656464418482E-2</v>
      </c>
      <c r="AG2529" s="46">
        <v>8.4579915499548575E-2</v>
      </c>
      <c r="AH2529" s="46">
        <v>8.4118119599241911E-2</v>
      </c>
      <c r="AI2529" s="46">
        <v>8.4637109939825025E-2</v>
      </c>
      <c r="AJ2529" s="46">
        <v>8.4302391586996539E-2</v>
      </c>
      <c r="AK2529" s="46">
        <v>0.55630131785897086</v>
      </c>
      <c r="AL2529" s="45">
        <v>0.55630131785897086</v>
      </c>
      <c r="AM2529" s="45">
        <v>3.6273633361479776E-2</v>
      </c>
      <c r="AN2529" s="45">
        <v>8.2622765872847392E-2</v>
      </c>
      <c r="AO2529" s="45">
        <v>0.1369656819850148</v>
      </c>
      <c r="AP2529" s="45">
        <v>0.19764112239862514</v>
      </c>
      <c r="AQ2529" s="45">
        <v>0.26385399086560674</v>
      </c>
      <c r="AR2529" s="45">
        <v>0.33430301763293752</v>
      </c>
      <c r="AS2529" s="45">
        <v>0.40788372225299724</v>
      </c>
      <c r="AT2529" s="45">
        <v>0.48391528294478259</v>
      </c>
      <c r="AU2529" s="45">
        <v>0.55630131785897086</v>
      </c>
      <c r="AV2529" s="45">
        <v>0.55630131785897086</v>
      </c>
      <c r="AW2529" s="45">
        <v>0.55630131785897086</v>
      </c>
      <c r="AX2529" s="45">
        <v>0.55630131785897086</v>
      </c>
      <c r="AY2529" s="45">
        <v>0.55630131785897086</v>
      </c>
      <c r="AZ2529" s="45">
        <v>0.55630131785897086</v>
      </c>
      <c r="BA2529" s="45">
        <v>0.55630131785897086</v>
      </c>
      <c r="BB2529" s="45">
        <v>0.55630131785897086</v>
      </c>
      <c r="BC2529" s="45">
        <v>0.55630131785897086</v>
      </c>
      <c r="BD2529" s="45">
        <v>0.55630131785897086</v>
      </c>
      <c r="BE2529" s="45">
        <v>0.55630131785897086</v>
      </c>
      <c r="BF2529" s="45">
        <v>0.55630131785897086</v>
      </c>
    </row>
    <row r="2530" spans="1:58" ht="13.5" thickBot="1" x14ac:dyDescent="0.25">
      <c r="A2530" s="6" t="s">
        <v>1352</v>
      </c>
      <c r="B2530" s="6" t="s">
        <v>1351</v>
      </c>
      <c r="C2530" s="6" t="s">
        <v>1047</v>
      </c>
      <c r="D2530" s="6" t="s">
        <v>1352</v>
      </c>
      <c r="E2530" s="6">
        <v>21.55046429547723</v>
      </c>
      <c r="F2530" s="6" t="s">
        <v>308</v>
      </c>
      <c r="G2530" s="21" t="s">
        <v>1305</v>
      </c>
      <c r="H2530" s="21" t="s">
        <v>1174</v>
      </c>
      <c r="I2530" s="21" t="s">
        <v>1160</v>
      </c>
      <c r="J2530" s="21" t="s">
        <v>849</v>
      </c>
      <c r="K2530" s="21" t="s">
        <v>852</v>
      </c>
      <c r="L2530" s="21" t="s">
        <v>1048</v>
      </c>
      <c r="M2530" s="3">
        <v>11.430646991991916</v>
      </c>
      <c r="N2530" s="3">
        <v>21.55046429547723</v>
      </c>
      <c r="O2530" s="21" t="s">
        <v>1512</v>
      </c>
      <c r="P2530" s="21">
        <v>0</v>
      </c>
      <c r="Q2530" s="46">
        <v>9.2128779925478906E-3</v>
      </c>
      <c r="R2530" s="46">
        <v>1.1817835881301272E-2</v>
      </c>
      <c r="S2530" s="46">
        <v>1.3884803662392768E-2</v>
      </c>
      <c r="T2530" s="46">
        <v>1.5522627980375603E-2</v>
      </c>
      <c r="U2530" s="46">
        <v>1.6955100418641761E-2</v>
      </c>
      <c r="V2530" s="46">
        <v>1.8051339737287037E-2</v>
      </c>
      <c r="W2530" s="46">
        <v>1.8861761552363965E-2</v>
      </c>
      <c r="X2530" s="46">
        <v>1.9496461886638845E-2</v>
      </c>
      <c r="Y2530" s="46">
        <v>1.9990904366792066E-2</v>
      </c>
      <c r="Z2530" s="46">
        <v>2.3328302296942285E-2</v>
      </c>
      <c r="AA2530" s="46">
        <v>2.3187631217593797E-2</v>
      </c>
      <c r="AB2530" s="46">
        <v>2.309319711254456E-2</v>
      </c>
      <c r="AC2530" s="46">
        <v>2.2829443752827083E-2</v>
      </c>
      <c r="AD2530" s="46">
        <v>2.2571351033446076E-2</v>
      </c>
      <c r="AE2530" s="46">
        <v>2.2338659202678163E-2</v>
      </c>
      <c r="AF2530" s="46">
        <v>2.2165932760025306E-2</v>
      </c>
      <c r="AG2530" s="46">
        <v>2.2266291993686613E-2</v>
      </c>
      <c r="AH2530" s="46">
        <v>2.2119849645925088E-2</v>
      </c>
      <c r="AI2530" s="46">
        <v>2.2179247753646492E-2</v>
      </c>
      <c r="AJ2530" s="46">
        <v>2.2051230669548991E-2</v>
      </c>
      <c r="AK2530" s="46">
        <v>0.14825146278527371</v>
      </c>
      <c r="AL2530" s="45">
        <v>0.14825146278527371</v>
      </c>
      <c r="AM2530" s="45">
        <v>9.2128779925478906E-3</v>
      </c>
      <c r="AN2530" s="45">
        <v>2.1030713873849163E-2</v>
      </c>
      <c r="AO2530" s="45">
        <v>3.4915517536241933E-2</v>
      </c>
      <c r="AP2530" s="45">
        <v>5.0438145516617537E-2</v>
      </c>
      <c r="AQ2530" s="45">
        <v>6.7393245935259305E-2</v>
      </c>
      <c r="AR2530" s="45">
        <v>8.5444585672546342E-2</v>
      </c>
      <c r="AS2530" s="45">
        <v>0.10430634722491031</v>
      </c>
      <c r="AT2530" s="45">
        <v>0.12380280911154914</v>
      </c>
      <c r="AU2530" s="45">
        <v>0.14379371347834122</v>
      </c>
      <c r="AV2530" s="45">
        <v>0.14825146278527371</v>
      </c>
      <c r="AW2530" s="45">
        <v>0.14825146278527371</v>
      </c>
      <c r="AX2530" s="45">
        <v>0.14825146278527371</v>
      </c>
      <c r="AY2530" s="45">
        <v>0.14825146278527371</v>
      </c>
      <c r="AZ2530" s="45">
        <v>0.14825146278527371</v>
      </c>
      <c r="BA2530" s="45">
        <v>0.14825146278527371</v>
      </c>
      <c r="BB2530" s="45">
        <v>0.14825146278527371</v>
      </c>
      <c r="BC2530" s="45">
        <v>0.14825146278527371</v>
      </c>
      <c r="BD2530" s="45">
        <v>0.14825146278527371</v>
      </c>
      <c r="BE2530" s="45">
        <v>0.14825146278527371</v>
      </c>
      <c r="BF2530" s="45">
        <v>0.14825146278527371</v>
      </c>
    </row>
    <row r="2531" spans="1:58" ht="13.5" thickBot="1" x14ac:dyDescent="0.25">
      <c r="A2531" s="6" t="s">
        <v>1352</v>
      </c>
      <c r="B2531" s="6" t="s">
        <v>1351</v>
      </c>
      <c r="C2531" s="6" t="s">
        <v>1047</v>
      </c>
      <c r="D2531" s="6" t="s">
        <v>1352</v>
      </c>
      <c r="E2531" s="6">
        <v>21.55046429547723</v>
      </c>
      <c r="F2531" s="6" t="s">
        <v>308</v>
      </c>
      <c r="G2531" s="21" t="s">
        <v>1305</v>
      </c>
      <c r="H2531" s="21" t="s">
        <v>1174</v>
      </c>
      <c r="I2531" s="21" t="s">
        <v>1160</v>
      </c>
      <c r="J2531" s="21" t="s">
        <v>849</v>
      </c>
      <c r="K2531" s="21" t="s">
        <v>853</v>
      </c>
      <c r="L2531" s="21" t="s">
        <v>1048</v>
      </c>
      <c r="M2531" s="3">
        <v>11.430646991991916</v>
      </c>
      <c r="N2531" s="3">
        <v>21.55046429547723</v>
      </c>
      <c r="O2531" s="21" t="s">
        <v>1512</v>
      </c>
      <c r="P2531" s="21">
        <v>0</v>
      </c>
      <c r="Q2531" s="46">
        <v>2.1009336590752433E-3</v>
      </c>
      <c r="R2531" s="46">
        <v>2.6948563965558262E-3</v>
      </c>
      <c r="S2531" s="46">
        <v>3.1661170262372376E-3</v>
      </c>
      <c r="T2531" s="46">
        <v>3.5395413089776961E-3</v>
      </c>
      <c r="U2531" s="46">
        <v>3.8661348044777468E-3</v>
      </c>
      <c r="V2531" s="46">
        <v>4.1160720451185653E-3</v>
      </c>
      <c r="W2531" s="46">
        <v>4.3008335590928393E-3</v>
      </c>
      <c r="X2531" s="46">
        <v>4.4455368365607919E-3</v>
      </c>
      <c r="Y2531" s="46">
        <v>4.5582528011336816E-3</v>
      </c>
      <c r="Z2531" s="46">
        <v>5.3131334535074706E-3</v>
      </c>
      <c r="AA2531" s="46">
        <v>5.2843748876010748E-3</v>
      </c>
      <c r="AB2531" s="46">
        <v>5.2636458821441849E-3</v>
      </c>
      <c r="AC2531" s="46">
        <v>5.2054633458351075E-3</v>
      </c>
      <c r="AD2531" s="46">
        <v>5.1458420471096524E-3</v>
      </c>
      <c r="AE2531" s="46">
        <v>5.0928628469001612E-3</v>
      </c>
      <c r="AF2531" s="46">
        <v>5.0526354082571509E-3</v>
      </c>
      <c r="AG2531" s="46">
        <v>5.0754044539841493E-3</v>
      </c>
      <c r="AH2531" s="46">
        <v>5.04148231566266E-3</v>
      </c>
      <c r="AI2531" s="46">
        <v>5.0558157170833666E-3</v>
      </c>
      <c r="AJ2531" s="46">
        <v>5.0270365035198737E-3</v>
      </c>
      <c r="AK2531" s="46">
        <v>3.3788910646644812E-2</v>
      </c>
      <c r="AL2531" s="45">
        <v>3.3788910646644812E-2</v>
      </c>
      <c r="AM2531" s="45">
        <v>2.1009336590752433E-3</v>
      </c>
      <c r="AN2531" s="45">
        <v>4.7957900556310695E-3</v>
      </c>
      <c r="AO2531" s="45">
        <v>7.961907081868308E-3</v>
      </c>
      <c r="AP2531" s="45">
        <v>1.1501448390846004E-2</v>
      </c>
      <c r="AQ2531" s="45">
        <v>1.5367583195323751E-2</v>
      </c>
      <c r="AR2531" s="45">
        <v>1.9483655240442314E-2</v>
      </c>
      <c r="AS2531" s="45">
        <v>2.3784488799535153E-2</v>
      </c>
      <c r="AT2531" s="45">
        <v>2.8230025636095946E-2</v>
      </c>
      <c r="AU2531" s="45">
        <v>3.2788278437229625E-2</v>
      </c>
      <c r="AV2531" s="45">
        <v>3.3788910646644812E-2</v>
      </c>
      <c r="AW2531" s="45">
        <v>3.3788910646644812E-2</v>
      </c>
      <c r="AX2531" s="45">
        <v>3.3788910646644812E-2</v>
      </c>
      <c r="AY2531" s="45">
        <v>3.3788910646644812E-2</v>
      </c>
      <c r="AZ2531" s="45">
        <v>3.3788910646644812E-2</v>
      </c>
      <c r="BA2531" s="45">
        <v>3.3788910646644812E-2</v>
      </c>
      <c r="BB2531" s="45">
        <v>3.3788910646644812E-2</v>
      </c>
      <c r="BC2531" s="45">
        <v>3.3788910646644812E-2</v>
      </c>
      <c r="BD2531" s="45">
        <v>3.3788910646644812E-2</v>
      </c>
      <c r="BE2531" s="45">
        <v>3.3788910646644812E-2</v>
      </c>
      <c r="BF2531" s="45">
        <v>3.3788910646644812E-2</v>
      </c>
    </row>
    <row r="2532" spans="1:58" ht="13.5" thickBot="1" x14ac:dyDescent="0.25">
      <c r="A2532" s="6" t="s">
        <v>1352</v>
      </c>
      <c r="B2532" s="6" t="s">
        <v>1351</v>
      </c>
      <c r="C2532" s="6" t="s">
        <v>1047</v>
      </c>
      <c r="D2532" s="6" t="s">
        <v>1352</v>
      </c>
      <c r="E2532" s="6">
        <v>21.55046429547723</v>
      </c>
      <c r="F2532" s="6" t="s">
        <v>308</v>
      </c>
      <c r="G2532" s="21" t="s">
        <v>1305</v>
      </c>
      <c r="H2532" s="21" t="s">
        <v>1174</v>
      </c>
      <c r="I2532" s="21" t="s">
        <v>1160</v>
      </c>
      <c r="J2532" s="21" t="s">
        <v>849</v>
      </c>
      <c r="K2532" s="21" t="s">
        <v>854</v>
      </c>
      <c r="L2532" s="21" t="s">
        <v>1048</v>
      </c>
      <c r="M2532" s="3">
        <v>11.430646991991916</v>
      </c>
      <c r="N2532" s="3">
        <v>21.55046429547723</v>
      </c>
      <c r="O2532" s="21" t="s">
        <v>1512</v>
      </c>
      <c r="P2532" s="21">
        <v>0</v>
      </c>
      <c r="Q2532" s="46">
        <v>2.8516836676032008E-3</v>
      </c>
      <c r="R2532" s="46">
        <v>3.5349707656699182E-3</v>
      </c>
      <c r="S2532" s="46">
        <v>4.059454157120319E-3</v>
      </c>
      <c r="T2532" s="46">
        <v>4.4584168747680373E-3</v>
      </c>
      <c r="U2532" s="46">
        <v>4.7950941999884015E-3</v>
      </c>
      <c r="V2532" s="46">
        <v>5.0360585215119798E-3</v>
      </c>
      <c r="W2532" s="46">
        <v>5.1971093905402279E-3</v>
      </c>
      <c r="X2532" s="46">
        <v>5.3089643912591399E-3</v>
      </c>
      <c r="Y2532" s="46">
        <v>5.3820461302346257E-3</v>
      </c>
      <c r="Z2532" s="46">
        <v>5.639299229701719E-3</v>
      </c>
      <c r="AA2532" s="46">
        <v>5.6380864215001131E-3</v>
      </c>
      <c r="AB2532" s="46">
        <v>5.6234437464454381E-3</v>
      </c>
      <c r="AC2532" s="46">
        <v>5.5398456393725591E-3</v>
      </c>
      <c r="AD2532" s="46">
        <v>5.4581263369556402E-3</v>
      </c>
      <c r="AE2532" s="46">
        <v>5.3715441309286323E-3</v>
      </c>
      <c r="AF2532" s="46">
        <v>5.3025595389371944E-3</v>
      </c>
      <c r="AG2532" s="46">
        <v>5.2916552386708463E-3</v>
      </c>
      <c r="AH2532" s="46">
        <v>5.2185923036509466E-3</v>
      </c>
      <c r="AI2532" s="46">
        <v>5.2063501136243818E-3</v>
      </c>
      <c r="AJ2532" s="46">
        <v>5.13546665263116E-3</v>
      </c>
      <c r="AK2532" s="46">
        <v>3.3295817739690467E-2</v>
      </c>
      <c r="AL2532" s="45">
        <v>3.3295817739690467E-2</v>
      </c>
      <c r="AM2532" s="45">
        <v>2.8516836676032008E-3</v>
      </c>
      <c r="AN2532" s="45">
        <v>6.3866544332731191E-3</v>
      </c>
      <c r="AO2532" s="45">
        <v>1.0446108590393438E-2</v>
      </c>
      <c r="AP2532" s="45">
        <v>1.4904525465161475E-2</v>
      </c>
      <c r="AQ2532" s="45">
        <v>1.9699619665149878E-2</v>
      </c>
      <c r="AR2532" s="45">
        <v>2.4735678186661857E-2</v>
      </c>
      <c r="AS2532" s="45">
        <v>2.9932787577202084E-2</v>
      </c>
      <c r="AT2532" s="45">
        <v>3.3295817739690467E-2</v>
      </c>
      <c r="AU2532" s="45">
        <v>3.3295817739690467E-2</v>
      </c>
      <c r="AV2532" s="45">
        <v>3.3295817739690467E-2</v>
      </c>
      <c r="AW2532" s="45">
        <v>3.3295817739690467E-2</v>
      </c>
      <c r="AX2532" s="45">
        <v>3.3295817739690467E-2</v>
      </c>
      <c r="AY2532" s="45">
        <v>3.3295817739690467E-2</v>
      </c>
      <c r="AZ2532" s="45">
        <v>3.3295817739690467E-2</v>
      </c>
      <c r="BA2532" s="45">
        <v>3.3295817739690467E-2</v>
      </c>
      <c r="BB2532" s="45">
        <v>3.3295817739690467E-2</v>
      </c>
      <c r="BC2532" s="45">
        <v>3.3295817739690467E-2</v>
      </c>
      <c r="BD2532" s="45">
        <v>3.3295817739690467E-2</v>
      </c>
      <c r="BE2532" s="45">
        <v>3.3295817739690467E-2</v>
      </c>
      <c r="BF2532" s="45">
        <v>3.3295817739690467E-2</v>
      </c>
    </row>
    <row r="2533" spans="1:58" ht="13.5" thickBot="1" x14ac:dyDescent="0.25">
      <c r="A2533" s="6" t="s">
        <v>1359</v>
      </c>
      <c r="B2533" s="6" t="s">
        <v>1359</v>
      </c>
      <c r="C2533" s="6" t="s">
        <v>1049</v>
      </c>
      <c r="D2533" s="6" t="s">
        <v>1359</v>
      </c>
      <c r="E2533" s="6">
        <v>308.89092316059964</v>
      </c>
      <c r="F2533" s="6" t="s">
        <v>308</v>
      </c>
      <c r="G2533" s="21" t="s">
        <v>1305</v>
      </c>
      <c r="H2533" s="21" t="s">
        <v>1172</v>
      </c>
      <c r="I2533" s="21" t="s">
        <v>1160</v>
      </c>
      <c r="J2533" s="21" t="s">
        <v>849</v>
      </c>
      <c r="K2533" s="21" t="s">
        <v>850</v>
      </c>
      <c r="L2533" s="21" t="s">
        <v>1050</v>
      </c>
      <c r="M2533" s="3">
        <v>203.1085265058459</v>
      </c>
      <c r="N2533" s="3">
        <v>308.89092316059964</v>
      </c>
      <c r="O2533" s="21" t="s">
        <v>1512</v>
      </c>
      <c r="P2533" s="21">
        <v>0</v>
      </c>
      <c r="Q2533" s="46">
        <v>1.3232370052594714E-2</v>
      </c>
      <c r="R2533" s="46">
        <v>1.3722349275936239E-2</v>
      </c>
      <c r="S2533" s="46">
        <v>1.4236679632621872E-2</v>
      </c>
      <c r="T2533" s="46">
        <v>1.4983374425843623E-2</v>
      </c>
      <c r="U2533" s="46">
        <v>1.5375197021955689E-2</v>
      </c>
      <c r="V2533" s="46">
        <v>1.6059049585002955E-2</v>
      </c>
      <c r="W2533" s="46">
        <v>1.6580217716457291E-2</v>
      </c>
      <c r="X2533" s="46">
        <v>1.6574595253080159E-2</v>
      </c>
      <c r="Y2533" s="46">
        <v>1.6284609885344352E-2</v>
      </c>
      <c r="Z2533" s="46">
        <v>1.6474356563387398E-2</v>
      </c>
      <c r="AA2533" s="46">
        <v>1.6824740971952978E-2</v>
      </c>
      <c r="AB2533" s="46">
        <v>1.6801869128619164E-2</v>
      </c>
      <c r="AC2533" s="46">
        <v>1.6145649424247524E-2</v>
      </c>
      <c r="AD2533" s="46">
        <v>1.6091980535210024E-2</v>
      </c>
      <c r="AE2533" s="46">
        <v>1.6142879455100415E-2</v>
      </c>
      <c r="AF2533" s="46">
        <v>1.6245320558331347E-2</v>
      </c>
      <c r="AG2533" s="46">
        <v>1.6294856076615544E-2</v>
      </c>
      <c r="AH2533" s="46">
        <v>1.6344699612783477E-2</v>
      </c>
      <c r="AI2533" s="46">
        <v>1.6394853734484897E-2</v>
      </c>
      <c r="AJ2533" s="46">
        <v>1.6445321031830766E-2</v>
      </c>
      <c r="AK2533" s="46">
        <v>0.31725496994140046</v>
      </c>
      <c r="AL2533" s="45">
        <v>0.31725496994140046</v>
      </c>
      <c r="AM2533" s="45">
        <v>1.3232370052594714E-2</v>
      </c>
      <c r="AN2533" s="45">
        <v>2.6954719328530954E-2</v>
      </c>
      <c r="AO2533" s="45">
        <v>4.1191398961152828E-2</v>
      </c>
      <c r="AP2533" s="45">
        <v>5.6174773386996453E-2</v>
      </c>
      <c r="AQ2533" s="45">
        <v>7.154997040895214E-2</v>
      </c>
      <c r="AR2533" s="45">
        <v>8.7609019993955095E-2</v>
      </c>
      <c r="AS2533" s="45">
        <v>0.10418923771041239</v>
      </c>
      <c r="AT2533" s="45">
        <v>0.12076383296349255</v>
      </c>
      <c r="AU2533" s="45">
        <v>0.13704844284883691</v>
      </c>
      <c r="AV2533" s="45">
        <v>0.1535227994122243</v>
      </c>
      <c r="AW2533" s="45">
        <v>0.17034754038417727</v>
      </c>
      <c r="AX2533" s="45">
        <v>0.18714940951279643</v>
      </c>
      <c r="AY2533" s="45">
        <v>0.20329505893704397</v>
      </c>
      <c r="AZ2533" s="45">
        <v>0.21938703947225399</v>
      </c>
      <c r="BA2533" s="45">
        <v>0.23552991892735442</v>
      </c>
      <c r="BB2533" s="45">
        <v>0.25177523948568575</v>
      </c>
      <c r="BC2533" s="45">
        <v>0.26807009556230132</v>
      </c>
      <c r="BD2533" s="45">
        <v>0.28441479517508478</v>
      </c>
      <c r="BE2533" s="45">
        <v>0.30080964890956968</v>
      </c>
      <c r="BF2533" s="45">
        <v>0.31725496994140046</v>
      </c>
    </row>
    <row r="2534" spans="1:58" ht="13.5" thickBot="1" x14ac:dyDescent="0.25">
      <c r="A2534" s="6" t="s">
        <v>1359</v>
      </c>
      <c r="B2534" s="6" t="s">
        <v>1359</v>
      </c>
      <c r="C2534" s="6" t="s">
        <v>1049</v>
      </c>
      <c r="D2534" s="6" t="s">
        <v>1359</v>
      </c>
      <c r="E2534" s="6">
        <v>308.89092316059964</v>
      </c>
      <c r="F2534" s="6" t="s">
        <v>308</v>
      </c>
      <c r="G2534" s="21" t="s">
        <v>1305</v>
      </c>
      <c r="H2534" s="21" t="s">
        <v>1172</v>
      </c>
      <c r="I2534" s="21" t="s">
        <v>1160</v>
      </c>
      <c r="J2534" s="21" t="s">
        <v>849</v>
      </c>
      <c r="K2534" s="21" t="s">
        <v>852</v>
      </c>
      <c r="L2534" s="21" t="s">
        <v>1050</v>
      </c>
      <c r="M2534" s="3">
        <v>203.1085265058459</v>
      </c>
      <c r="N2534" s="3">
        <v>308.89092316059964</v>
      </c>
      <c r="O2534" s="21" t="s">
        <v>1512</v>
      </c>
      <c r="P2534" s="21">
        <v>0</v>
      </c>
      <c r="Q2534" s="46">
        <v>6.2059301632268462E-3</v>
      </c>
      <c r="R2534" s="46">
        <v>6.7515928798792049E-3</v>
      </c>
      <c r="S2534" s="46">
        <v>7.3254356043393736E-3</v>
      </c>
      <c r="T2534" s="46">
        <v>8.1926773030906053E-3</v>
      </c>
      <c r="U2534" s="46">
        <v>8.9582922163210146E-3</v>
      </c>
      <c r="V2534" s="46">
        <v>9.805960166293988E-3</v>
      </c>
      <c r="W2534" s="46">
        <v>1.0212569445512781E-2</v>
      </c>
      <c r="X2534" s="46">
        <v>1.0623417859039445E-2</v>
      </c>
      <c r="Y2534" s="46">
        <v>1.1002505939579674E-2</v>
      </c>
      <c r="Z2534" s="46">
        <v>1.1242677687182982E-2</v>
      </c>
      <c r="AA2534" s="46">
        <v>1.1343443736814085E-2</v>
      </c>
      <c r="AB2534" s="46">
        <v>1.1184691046174089E-2</v>
      </c>
      <c r="AC2534" s="46">
        <v>1.1079320795882287E-2</v>
      </c>
      <c r="AD2534" s="46">
        <v>1.0985377160186252E-2</v>
      </c>
      <c r="AE2534" s="46">
        <v>1.0936218344360094E-2</v>
      </c>
      <c r="AF2534" s="46">
        <v>1.0933150045929317E-2</v>
      </c>
      <c r="AG2534" s="46">
        <v>1.0895695231520022E-2</v>
      </c>
      <c r="AH2534" s="46">
        <v>1.0859557452382613E-2</v>
      </c>
      <c r="AI2534" s="46">
        <v>1.0824683085217056E-2</v>
      </c>
      <c r="AJ2534" s="46">
        <v>1.0791020693860709E-2</v>
      </c>
      <c r="AK2534" s="46">
        <v>0.20015421685679241</v>
      </c>
      <c r="AL2534" s="45">
        <v>0.20015421685679247</v>
      </c>
      <c r="AM2534" s="45">
        <v>6.2059301632268462E-3</v>
      </c>
      <c r="AN2534" s="45">
        <v>1.2957523043106052E-2</v>
      </c>
      <c r="AO2534" s="45">
        <v>2.0282958647445427E-2</v>
      </c>
      <c r="AP2534" s="45">
        <v>2.8475635950536031E-2</v>
      </c>
      <c r="AQ2534" s="45">
        <v>3.7433928166857047E-2</v>
      </c>
      <c r="AR2534" s="45">
        <v>4.7239888333151035E-2</v>
      </c>
      <c r="AS2534" s="45">
        <v>5.7452457778663812E-2</v>
      </c>
      <c r="AT2534" s="45">
        <v>6.8075875637703259E-2</v>
      </c>
      <c r="AU2534" s="45">
        <v>7.9078381577282933E-2</v>
      </c>
      <c r="AV2534" s="45">
        <v>9.0321059264465917E-2</v>
      </c>
      <c r="AW2534" s="45">
        <v>0.10166450300128001</v>
      </c>
      <c r="AX2534" s="45">
        <v>0.1128491940474541</v>
      </c>
      <c r="AY2534" s="45">
        <v>0.12392851484333639</v>
      </c>
      <c r="AZ2534" s="45">
        <v>0.13491389200352263</v>
      </c>
      <c r="BA2534" s="45">
        <v>0.14585011034788273</v>
      </c>
      <c r="BB2534" s="45">
        <v>0.15678326039381205</v>
      </c>
      <c r="BC2534" s="45">
        <v>0.16767895562533208</v>
      </c>
      <c r="BD2534" s="45">
        <v>0.17853851307771471</v>
      </c>
      <c r="BE2534" s="45">
        <v>0.18936319616293176</v>
      </c>
      <c r="BF2534" s="45">
        <v>0.20015421685679247</v>
      </c>
    </row>
    <row r="2535" spans="1:58" ht="13.5" thickBot="1" x14ac:dyDescent="0.25">
      <c r="A2535" s="6" t="s">
        <v>1359</v>
      </c>
      <c r="B2535" s="6" t="s">
        <v>1359</v>
      </c>
      <c r="C2535" s="6" t="s">
        <v>1049</v>
      </c>
      <c r="D2535" s="6" t="s">
        <v>1359</v>
      </c>
      <c r="E2535" s="6">
        <v>308.89092316059964</v>
      </c>
      <c r="F2535" s="6" t="s">
        <v>308</v>
      </c>
      <c r="G2535" s="21" t="s">
        <v>1305</v>
      </c>
      <c r="H2535" s="21" t="s">
        <v>1172</v>
      </c>
      <c r="I2535" s="21" t="s">
        <v>1160</v>
      </c>
      <c r="J2535" s="21" t="s">
        <v>849</v>
      </c>
      <c r="K2535" s="21" t="s">
        <v>853</v>
      </c>
      <c r="L2535" s="21" t="s">
        <v>1050</v>
      </c>
      <c r="M2535" s="3">
        <v>203.1085265058459</v>
      </c>
      <c r="N2535" s="3">
        <v>308.89092316059964</v>
      </c>
      <c r="O2535" s="21" t="s">
        <v>1512</v>
      </c>
      <c r="P2535" s="21">
        <v>0</v>
      </c>
      <c r="Q2535" s="46">
        <v>1.3988385801258717E-3</v>
      </c>
      <c r="R2535" s="46">
        <v>1.5306226053895624E-3</v>
      </c>
      <c r="S2535" s="46">
        <v>1.6626072047700728E-3</v>
      </c>
      <c r="T2535" s="46">
        <v>1.8697058657752416E-3</v>
      </c>
      <c r="U2535" s="46">
        <v>2.0387452430095346E-3</v>
      </c>
      <c r="V2535" s="46">
        <v>2.2313200121467647E-3</v>
      </c>
      <c r="W2535" s="46">
        <v>2.3142857988621398E-3</v>
      </c>
      <c r="X2535" s="46">
        <v>2.4045023191637625E-3</v>
      </c>
      <c r="Y2535" s="46">
        <v>2.4814338586749917E-3</v>
      </c>
      <c r="Z2535" s="46">
        <v>2.5430733964549174E-3</v>
      </c>
      <c r="AA2535" s="46">
        <v>2.5709896610736902E-3</v>
      </c>
      <c r="AB2535" s="46">
        <v>2.5351638374616616E-3</v>
      </c>
      <c r="AC2535" s="46">
        <v>2.5116828922561898E-3</v>
      </c>
      <c r="AD2535" s="46">
        <v>2.4813679671605699E-3</v>
      </c>
      <c r="AE2535" s="46">
        <v>2.484716402709052E-3</v>
      </c>
      <c r="AF2535" s="46">
        <v>2.4832582437771156E-3</v>
      </c>
      <c r="AG2535" s="46">
        <v>2.4740744544685792E-3</v>
      </c>
      <c r="AH2535" s="46">
        <v>2.4652691301000696E-3</v>
      </c>
      <c r="AI2535" s="46">
        <v>2.456824401351304E-3</v>
      </c>
      <c r="AJ2535" s="46">
        <v>2.4487232437921725E-3</v>
      </c>
      <c r="AK2535" s="46">
        <v>4.5387205118523267E-2</v>
      </c>
      <c r="AL2535" s="45">
        <v>4.5387205118523267E-2</v>
      </c>
      <c r="AM2535" s="45">
        <v>1.3988385801258717E-3</v>
      </c>
      <c r="AN2535" s="45">
        <v>2.9294611855154341E-3</v>
      </c>
      <c r="AO2535" s="45">
        <v>4.5920683902855065E-3</v>
      </c>
      <c r="AP2535" s="45">
        <v>6.4617742560607481E-3</v>
      </c>
      <c r="AQ2535" s="45">
        <v>8.5005194990702831E-3</v>
      </c>
      <c r="AR2535" s="45">
        <v>1.0731839511217048E-2</v>
      </c>
      <c r="AS2535" s="45">
        <v>1.3046125310079187E-2</v>
      </c>
      <c r="AT2535" s="45">
        <v>1.5450627629242949E-2</v>
      </c>
      <c r="AU2535" s="45">
        <v>1.7932061487917941E-2</v>
      </c>
      <c r="AV2535" s="45">
        <v>2.0475134884372859E-2</v>
      </c>
      <c r="AW2535" s="45">
        <v>2.304612454544655E-2</v>
      </c>
      <c r="AX2535" s="45">
        <v>2.5581288382908213E-2</v>
      </c>
      <c r="AY2535" s="45">
        <v>2.8092971275164403E-2</v>
      </c>
      <c r="AZ2535" s="45">
        <v>3.0574339242324972E-2</v>
      </c>
      <c r="BA2535" s="45">
        <v>3.3059055645034023E-2</v>
      </c>
      <c r="BB2535" s="45">
        <v>3.5542313888811142E-2</v>
      </c>
      <c r="BC2535" s="45">
        <v>3.8016388343279722E-2</v>
      </c>
      <c r="BD2535" s="45">
        <v>4.0481657473379791E-2</v>
      </c>
      <c r="BE2535" s="45">
        <v>4.2938481874731094E-2</v>
      </c>
      <c r="BF2535" s="45">
        <v>4.5387205118523267E-2</v>
      </c>
    </row>
    <row r="2536" spans="1:58" ht="13.5" thickBot="1" x14ac:dyDescent="0.25">
      <c r="A2536" s="6" t="s">
        <v>1359</v>
      </c>
      <c r="B2536" s="6" t="s">
        <v>1359</v>
      </c>
      <c r="C2536" s="6" t="s">
        <v>1049</v>
      </c>
      <c r="D2536" s="6" t="s">
        <v>1359</v>
      </c>
      <c r="E2536" s="6">
        <v>308.89092316059964</v>
      </c>
      <c r="F2536" s="6" t="s">
        <v>308</v>
      </c>
      <c r="G2536" s="21" t="s">
        <v>1305</v>
      </c>
      <c r="H2536" s="21" t="s">
        <v>1172</v>
      </c>
      <c r="I2536" s="21" t="s">
        <v>1160</v>
      </c>
      <c r="J2536" s="21" t="s">
        <v>849</v>
      </c>
      <c r="K2536" s="21" t="s">
        <v>854</v>
      </c>
      <c r="L2536" s="21" t="s">
        <v>1050</v>
      </c>
      <c r="M2536" s="3">
        <v>203.1085265058459</v>
      </c>
      <c r="N2536" s="3">
        <v>308.89092316059964</v>
      </c>
      <c r="O2536" s="21" t="s">
        <v>1512</v>
      </c>
      <c r="P2536" s="21">
        <v>0</v>
      </c>
      <c r="Q2536" s="46">
        <v>2.8429679794228122E-4</v>
      </c>
      <c r="R2536" s="46">
        <v>3.0708467964883548E-4</v>
      </c>
      <c r="S2536" s="46">
        <v>3.3202676145399293E-4</v>
      </c>
      <c r="T2536" s="46">
        <v>3.5399175433125236E-4</v>
      </c>
      <c r="U2536" s="46">
        <v>3.719774806929446E-4</v>
      </c>
      <c r="V2536" s="46">
        <v>3.8400239876826384E-4</v>
      </c>
      <c r="W2536" s="46">
        <v>3.8949727058482374E-4</v>
      </c>
      <c r="X2536" s="46">
        <v>3.9458730841913074E-4</v>
      </c>
      <c r="Y2536" s="46">
        <v>3.9851680935968216E-4</v>
      </c>
      <c r="Z2536" s="46">
        <v>4.0045989793080364E-4</v>
      </c>
      <c r="AA2536" s="46">
        <v>4.0054404698455987E-4</v>
      </c>
      <c r="AB2536" s="46">
        <v>3.9906323873626612E-4</v>
      </c>
      <c r="AC2536" s="46">
        <v>3.966604420348123E-4</v>
      </c>
      <c r="AD2536" s="46">
        <v>3.9412507727557575E-4</v>
      </c>
      <c r="AE2536" s="46">
        <v>3.9121278990649898E-4</v>
      </c>
      <c r="AF2536" s="46">
        <v>3.87850243604871E-4</v>
      </c>
      <c r="AG2536" s="46">
        <v>3.8325079786915802E-4</v>
      </c>
      <c r="AH2536" s="46">
        <v>3.7869962891494424E-4</v>
      </c>
      <c r="AI2536" s="46">
        <v>3.7419623001863579E-4</v>
      </c>
      <c r="AJ2536" s="46">
        <v>3.6974009977531927E-4</v>
      </c>
      <c r="AK2536" s="46">
        <v>7.4917837542526526E-3</v>
      </c>
      <c r="AL2536" s="45">
        <v>7.4917837542526509E-3</v>
      </c>
      <c r="AM2536" s="45">
        <v>2.8429679794228122E-4</v>
      </c>
      <c r="AN2536" s="45">
        <v>5.913814775911167E-4</v>
      </c>
      <c r="AO2536" s="45">
        <v>9.2340823904510957E-4</v>
      </c>
      <c r="AP2536" s="45">
        <v>1.2773999933763619E-3</v>
      </c>
      <c r="AQ2536" s="45">
        <v>1.6493774740693064E-3</v>
      </c>
      <c r="AR2536" s="45">
        <v>2.0333798728375701E-3</v>
      </c>
      <c r="AS2536" s="45">
        <v>2.4228771434223937E-3</v>
      </c>
      <c r="AT2536" s="45">
        <v>2.8174644518415243E-3</v>
      </c>
      <c r="AU2536" s="45">
        <v>3.2159812612012062E-3</v>
      </c>
      <c r="AV2536" s="45">
        <v>3.6164411591320098E-3</v>
      </c>
      <c r="AW2536" s="45">
        <v>4.0169852061165698E-3</v>
      </c>
      <c r="AX2536" s="45">
        <v>4.4160484448528357E-3</v>
      </c>
      <c r="AY2536" s="45">
        <v>4.8127088868876481E-3</v>
      </c>
      <c r="AZ2536" s="45">
        <v>5.2068339641632242E-3</v>
      </c>
      <c r="BA2536" s="45">
        <v>5.5980467540697231E-3</v>
      </c>
      <c r="BB2536" s="45">
        <v>5.9858969976745941E-3</v>
      </c>
      <c r="BC2536" s="45">
        <v>6.3691477955437519E-3</v>
      </c>
      <c r="BD2536" s="45">
        <v>6.747847424458696E-3</v>
      </c>
      <c r="BE2536" s="45">
        <v>7.1220436544773315E-3</v>
      </c>
      <c r="BF2536" s="45">
        <v>7.4917837542526509E-3</v>
      </c>
    </row>
    <row r="2537" spans="1:58" ht="13.5" thickBot="1" x14ac:dyDescent="0.25">
      <c r="A2537" s="6" t="s">
        <v>1359</v>
      </c>
      <c r="B2537" s="6" t="s">
        <v>1359</v>
      </c>
      <c r="C2537" s="6" t="s">
        <v>1049</v>
      </c>
      <c r="D2537" s="6" t="s">
        <v>1359</v>
      </c>
      <c r="E2537" s="6">
        <v>262.12281805295078</v>
      </c>
      <c r="F2537" s="6" t="s">
        <v>308</v>
      </c>
      <c r="G2537" s="21" t="s">
        <v>1305</v>
      </c>
      <c r="H2537" s="21" t="s">
        <v>1172</v>
      </c>
      <c r="I2537" s="21" t="s">
        <v>1160</v>
      </c>
      <c r="J2537" s="21" t="s">
        <v>849</v>
      </c>
      <c r="K2537" s="21" t="s">
        <v>850</v>
      </c>
      <c r="L2537" s="21" t="s">
        <v>1051</v>
      </c>
      <c r="M2537" s="3">
        <v>171.62437474128097</v>
      </c>
      <c r="N2537" s="3">
        <v>262.12281805295078</v>
      </c>
      <c r="O2537" s="21" t="s">
        <v>1512</v>
      </c>
      <c r="P2537" s="21">
        <v>0</v>
      </c>
      <c r="Q2537" s="46">
        <v>2.0079691777752588E-2</v>
      </c>
      <c r="R2537" s="46">
        <v>2.0823219335030292E-2</v>
      </c>
      <c r="S2537" s="46">
        <v>2.1603698946251863E-2</v>
      </c>
      <c r="T2537" s="46">
        <v>2.2736784042901307E-2</v>
      </c>
      <c r="U2537" s="46">
        <v>2.3331362106409008E-2</v>
      </c>
      <c r="V2537" s="46">
        <v>2.4369086159835299E-2</v>
      </c>
      <c r="W2537" s="46">
        <v>2.5159941872182786E-2</v>
      </c>
      <c r="X2537" s="46">
        <v>2.515140996662121E-2</v>
      </c>
      <c r="Y2537" s="46">
        <v>2.4711366589580709E-2</v>
      </c>
      <c r="Z2537" s="46">
        <v>2.4999301010686908E-2</v>
      </c>
      <c r="AA2537" s="46">
        <v>2.5530997970472841E-2</v>
      </c>
      <c r="AB2537" s="46">
        <v>2.5496290691073412E-2</v>
      </c>
      <c r="AC2537" s="46">
        <v>2.4500498603193692E-2</v>
      </c>
      <c r="AD2537" s="46">
        <v>2.4419057807202934E-2</v>
      </c>
      <c r="AE2537" s="46">
        <v>2.449629526497939E-2</v>
      </c>
      <c r="AF2537" s="46">
        <v>2.4651746311925175E-2</v>
      </c>
      <c r="AG2537" s="46">
        <v>2.4726914852046443E-2</v>
      </c>
      <c r="AH2537" s="46">
        <v>2.4802550799302103E-2</v>
      </c>
      <c r="AI2537" s="46">
        <v>2.4878658050017252E-2</v>
      </c>
      <c r="AJ2537" s="46">
        <v>2.4955240534601148E-2</v>
      </c>
      <c r="AK2537" s="46">
        <v>0.48142411269206642</v>
      </c>
      <c r="AL2537" s="45">
        <v>0.48142411269206631</v>
      </c>
      <c r="AM2537" s="45">
        <v>2.0079691777752588E-2</v>
      </c>
      <c r="AN2537" s="45">
        <v>4.090291111278288E-2</v>
      </c>
      <c r="AO2537" s="45">
        <v>6.250661005903474E-2</v>
      </c>
      <c r="AP2537" s="45">
        <v>8.5243394101936043E-2</v>
      </c>
      <c r="AQ2537" s="45">
        <v>0.10857475620834506</v>
      </c>
      <c r="AR2537" s="45">
        <v>0.13294384236818035</v>
      </c>
      <c r="AS2537" s="45">
        <v>0.15810378424036314</v>
      </c>
      <c r="AT2537" s="45">
        <v>0.18325519420698436</v>
      </c>
      <c r="AU2537" s="45">
        <v>0.20796656079656506</v>
      </c>
      <c r="AV2537" s="45">
        <v>0.23296586180725196</v>
      </c>
      <c r="AW2537" s="45">
        <v>0.2584968597777248</v>
      </c>
      <c r="AX2537" s="45">
        <v>0.28399315046879819</v>
      </c>
      <c r="AY2537" s="45">
        <v>0.30849364907199189</v>
      </c>
      <c r="AZ2537" s="45">
        <v>0.33291270687919483</v>
      </c>
      <c r="BA2537" s="45">
        <v>0.3574090021441742</v>
      </c>
      <c r="BB2537" s="45">
        <v>0.38206074845609939</v>
      </c>
      <c r="BC2537" s="45">
        <v>0.40678766330814581</v>
      </c>
      <c r="BD2537" s="45">
        <v>0.43159021410744791</v>
      </c>
      <c r="BE2537" s="45">
        <v>0.45646887215746518</v>
      </c>
      <c r="BF2537" s="45">
        <v>0.48142411269206631</v>
      </c>
    </row>
    <row r="2538" spans="1:58" ht="13.5" thickBot="1" x14ac:dyDescent="0.25">
      <c r="A2538" s="6" t="s">
        <v>1359</v>
      </c>
      <c r="B2538" s="6" t="s">
        <v>1359</v>
      </c>
      <c r="C2538" s="6" t="s">
        <v>1049</v>
      </c>
      <c r="D2538" s="6" t="s">
        <v>1359</v>
      </c>
      <c r="E2538" s="6">
        <v>262.12281805295078</v>
      </c>
      <c r="F2538" s="6" t="s">
        <v>308</v>
      </c>
      <c r="G2538" s="21" t="s">
        <v>1305</v>
      </c>
      <c r="H2538" s="21" t="s">
        <v>1172</v>
      </c>
      <c r="I2538" s="21" t="s">
        <v>1160</v>
      </c>
      <c r="J2538" s="21" t="s">
        <v>849</v>
      </c>
      <c r="K2538" s="21" t="s">
        <v>852</v>
      </c>
      <c r="L2538" s="21" t="s">
        <v>1051</v>
      </c>
      <c r="M2538" s="3">
        <v>171.62437474128097</v>
      </c>
      <c r="N2538" s="3">
        <v>262.12281805295078</v>
      </c>
      <c r="O2538" s="21" t="s">
        <v>1512</v>
      </c>
      <c r="P2538" s="21">
        <v>0</v>
      </c>
      <c r="Q2538" s="46">
        <v>9.4172974589248025E-3</v>
      </c>
      <c r="R2538" s="46">
        <v>1.0245322908745259E-2</v>
      </c>
      <c r="S2538" s="46">
        <v>1.1116110605149391E-2</v>
      </c>
      <c r="T2538" s="46">
        <v>1.2432121715670342E-2</v>
      </c>
      <c r="U2538" s="46">
        <v>1.3593917479922181E-2</v>
      </c>
      <c r="V2538" s="46">
        <v>1.4880226062412212E-2</v>
      </c>
      <c r="W2538" s="46">
        <v>1.5497242437274442E-2</v>
      </c>
      <c r="X2538" s="46">
        <v>1.612069156076509E-2</v>
      </c>
      <c r="Y2538" s="46">
        <v>1.6695945410499666E-2</v>
      </c>
      <c r="Z2538" s="46">
        <v>1.7060398236896628E-2</v>
      </c>
      <c r="AA2538" s="46">
        <v>1.7213307444409114E-2</v>
      </c>
      <c r="AB2538" s="46">
        <v>1.6972405392526507E-2</v>
      </c>
      <c r="AC2538" s="46">
        <v>1.6812509460052256E-2</v>
      </c>
      <c r="AD2538" s="46">
        <v>1.6669953044099548E-2</v>
      </c>
      <c r="AE2538" s="46">
        <v>1.6595356137723352E-2</v>
      </c>
      <c r="AF2538" s="46">
        <v>1.6590700094510583E-2</v>
      </c>
      <c r="AG2538" s="46">
        <v>1.6533863630147649E-2</v>
      </c>
      <c r="AH2538" s="46">
        <v>1.6479025724033515E-2</v>
      </c>
      <c r="AI2538" s="46">
        <v>1.6426105004552029E-2</v>
      </c>
      <c r="AJ2538" s="46">
        <v>1.6375023418996992E-2</v>
      </c>
      <c r="AK2538" s="46">
        <v>0.30372752322731156</v>
      </c>
      <c r="AL2538" s="45">
        <v>0.30372752322731156</v>
      </c>
      <c r="AM2538" s="45">
        <v>9.4172974589248025E-3</v>
      </c>
      <c r="AN2538" s="45">
        <v>1.966262036767006E-2</v>
      </c>
      <c r="AO2538" s="45">
        <v>3.0778730972819451E-2</v>
      </c>
      <c r="AP2538" s="45">
        <v>4.3210852688489794E-2</v>
      </c>
      <c r="AQ2538" s="45">
        <v>5.6804770168411976E-2</v>
      </c>
      <c r="AR2538" s="45">
        <v>7.1684996230824194E-2</v>
      </c>
      <c r="AS2538" s="45">
        <v>8.7182238668098641E-2</v>
      </c>
      <c r="AT2538" s="45">
        <v>0.10330293022886373</v>
      </c>
      <c r="AU2538" s="45">
        <v>0.1199988756393634</v>
      </c>
      <c r="AV2538" s="45">
        <v>0.13705927387626002</v>
      </c>
      <c r="AW2538" s="45">
        <v>0.15427258132066912</v>
      </c>
      <c r="AX2538" s="45">
        <v>0.17124498671319563</v>
      </c>
      <c r="AY2538" s="45">
        <v>0.18805749617324788</v>
      </c>
      <c r="AZ2538" s="45">
        <v>0.20472744921734742</v>
      </c>
      <c r="BA2538" s="45">
        <v>0.22132280535507076</v>
      </c>
      <c r="BB2538" s="45">
        <v>0.23791350544958134</v>
      </c>
      <c r="BC2538" s="45">
        <v>0.25444736907972898</v>
      </c>
      <c r="BD2538" s="45">
        <v>0.27092639480376252</v>
      </c>
      <c r="BE2538" s="45">
        <v>0.28735249980831457</v>
      </c>
      <c r="BF2538" s="45">
        <v>0.30372752322731156</v>
      </c>
    </row>
    <row r="2539" spans="1:58" ht="13.5" thickBot="1" x14ac:dyDescent="0.25">
      <c r="A2539" s="6" t="s">
        <v>1359</v>
      </c>
      <c r="B2539" s="6" t="s">
        <v>1359</v>
      </c>
      <c r="C2539" s="6" t="s">
        <v>1049</v>
      </c>
      <c r="D2539" s="6" t="s">
        <v>1359</v>
      </c>
      <c r="E2539" s="6">
        <v>262.12281805295078</v>
      </c>
      <c r="F2539" s="6" t="s">
        <v>308</v>
      </c>
      <c r="G2539" s="21" t="s">
        <v>1305</v>
      </c>
      <c r="H2539" s="21" t="s">
        <v>1172</v>
      </c>
      <c r="I2539" s="21" t="s">
        <v>1160</v>
      </c>
      <c r="J2539" s="21" t="s">
        <v>849</v>
      </c>
      <c r="K2539" s="21" t="s">
        <v>853</v>
      </c>
      <c r="L2539" s="21" t="s">
        <v>1051</v>
      </c>
      <c r="M2539" s="3">
        <v>171.62437474128097</v>
      </c>
      <c r="N2539" s="3">
        <v>262.12281805295078</v>
      </c>
      <c r="O2539" s="21" t="s">
        <v>1512</v>
      </c>
      <c r="P2539" s="21">
        <v>0</v>
      </c>
      <c r="Q2539" s="46">
        <v>2.1226921121548282E-3</v>
      </c>
      <c r="R2539" s="46">
        <v>2.3226700902501114E-3</v>
      </c>
      <c r="S2539" s="46">
        <v>2.5229524330531781E-3</v>
      </c>
      <c r="T2539" s="46">
        <v>2.8372179247255196E-3</v>
      </c>
      <c r="U2539" s="46">
        <v>3.093729689411415E-3</v>
      </c>
      <c r="V2539" s="46">
        <v>3.3859556468988417E-3</v>
      </c>
      <c r="W2539" s="46">
        <v>3.5118535335753724E-3</v>
      </c>
      <c r="X2539" s="46">
        <v>3.6487541729708626E-3</v>
      </c>
      <c r="Y2539" s="46">
        <v>3.7654952855027449E-3</v>
      </c>
      <c r="Z2539" s="46">
        <v>3.8590312820796645E-3</v>
      </c>
      <c r="AA2539" s="46">
        <v>3.9013933069401486E-3</v>
      </c>
      <c r="AB2539" s="46">
        <v>3.8470287832037069E-3</v>
      </c>
      <c r="AC2539" s="46">
        <v>3.8113972114971919E-3</v>
      </c>
      <c r="AD2539" s="46">
        <v>3.765395297269714E-3</v>
      </c>
      <c r="AE2539" s="46">
        <v>3.7704764394599602E-3</v>
      </c>
      <c r="AF2539" s="46">
        <v>3.7682637306406127E-3</v>
      </c>
      <c r="AG2539" s="46">
        <v>3.7543276286472233E-3</v>
      </c>
      <c r="AH2539" s="46">
        <v>3.7409658349080777E-3</v>
      </c>
      <c r="AI2539" s="46">
        <v>3.7281512333100313E-3</v>
      </c>
      <c r="AJ2539" s="46">
        <v>3.7158579898333272E-3</v>
      </c>
      <c r="AK2539" s="46">
        <v>6.8873609626332516E-2</v>
      </c>
      <c r="AL2539" s="45">
        <v>6.8873609626332544E-2</v>
      </c>
      <c r="AM2539" s="45">
        <v>2.1226921121548282E-3</v>
      </c>
      <c r="AN2539" s="45">
        <v>4.4453622024049396E-3</v>
      </c>
      <c r="AO2539" s="45">
        <v>6.9683146354581182E-3</v>
      </c>
      <c r="AP2539" s="45">
        <v>9.8055325601836378E-3</v>
      </c>
      <c r="AQ2539" s="45">
        <v>1.2899262249595053E-2</v>
      </c>
      <c r="AR2539" s="45">
        <v>1.6285217896493894E-2</v>
      </c>
      <c r="AS2539" s="45">
        <v>1.9797071430069268E-2</v>
      </c>
      <c r="AT2539" s="45">
        <v>2.3445825603040132E-2</v>
      </c>
      <c r="AU2539" s="45">
        <v>2.7211320888542875E-2</v>
      </c>
      <c r="AV2539" s="45">
        <v>3.1070352170622539E-2</v>
      </c>
      <c r="AW2539" s="45">
        <v>3.4971745477562689E-2</v>
      </c>
      <c r="AX2539" s="45">
        <v>3.8818774260766395E-2</v>
      </c>
      <c r="AY2539" s="45">
        <v>4.2630171472263584E-2</v>
      </c>
      <c r="AZ2539" s="45">
        <v>4.6395566769533297E-2</v>
      </c>
      <c r="BA2539" s="45">
        <v>5.0166043208993261E-2</v>
      </c>
      <c r="BB2539" s="45">
        <v>5.3934306939633872E-2</v>
      </c>
      <c r="BC2539" s="45">
        <v>5.7688634568281098E-2</v>
      </c>
      <c r="BD2539" s="45">
        <v>6.1429600403189177E-2</v>
      </c>
      <c r="BE2539" s="45">
        <v>6.5157751636499214E-2</v>
      </c>
      <c r="BF2539" s="45">
        <v>6.8873609626332544E-2</v>
      </c>
    </row>
    <row r="2540" spans="1:58" ht="13.5" thickBot="1" x14ac:dyDescent="0.25">
      <c r="A2540" s="6" t="s">
        <v>1359</v>
      </c>
      <c r="B2540" s="6" t="s">
        <v>1359</v>
      </c>
      <c r="C2540" s="6" t="s">
        <v>1049</v>
      </c>
      <c r="D2540" s="6" t="s">
        <v>1359</v>
      </c>
      <c r="E2540" s="6">
        <v>262.12281805295078</v>
      </c>
      <c r="F2540" s="6" t="s">
        <v>308</v>
      </c>
      <c r="G2540" s="21" t="s">
        <v>1305</v>
      </c>
      <c r="H2540" s="21" t="s">
        <v>1172</v>
      </c>
      <c r="I2540" s="21" t="s">
        <v>1160</v>
      </c>
      <c r="J2540" s="21" t="s">
        <v>849</v>
      </c>
      <c r="K2540" s="21" t="s">
        <v>854</v>
      </c>
      <c r="L2540" s="21" t="s">
        <v>1051</v>
      </c>
      <c r="M2540" s="3">
        <v>171.62437474128097</v>
      </c>
      <c r="N2540" s="3">
        <v>262.12281805295078</v>
      </c>
      <c r="O2540" s="21" t="s">
        <v>1512</v>
      </c>
      <c r="P2540" s="21">
        <v>0</v>
      </c>
      <c r="Q2540" s="46">
        <v>4.3141115713912683E-4</v>
      </c>
      <c r="R2540" s="46">
        <v>4.6599102749619631E-4</v>
      </c>
      <c r="S2540" s="46">
        <v>5.0383982653615707E-4</v>
      </c>
      <c r="T2540" s="46">
        <v>5.3717098982155936E-4</v>
      </c>
      <c r="U2540" s="46">
        <v>5.6446374541306143E-4</v>
      </c>
      <c r="V2540" s="46">
        <v>5.827111680323971E-4</v>
      </c>
      <c r="W2540" s="46">
        <v>5.9104945754487553E-4</v>
      </c>
      <c r="X2540" s="46">
        <v>5.9877342463797673E-4</v>
      </c>
      <c r="Y2540" s="46">
        <v>6.0473631468813734E-4</v>
      </c>
      <c r="Z2540" s="46">
        <v>6.07684888484813E-4</v>
      </c>
      <c r="AA2540" s="46">
        <v>6.0781258194079232E-4</v>
      </c>
      <c r="AB2540" s="46">
        <v>6.0556550351950373E-4</v>
      </c>
      <c r="AC2540" s="46">
        <v>6.0191933756601065E-4</v>
      </c>
      <c r="AD2540" s="46">
        <v>5.9807200389053931E-4</v>
      </c>
      <c r="AE2540" s="46">
        <v>5.9365270239678783E-4</v>
      </c>
      <c r="AF2540" s="46">
        <v>5.8855014759694874E-4</v>
      </c>
      <c r="AG2540" s="46">
        <v>5.8157063807941494E-4</v>
      </c>
      <c r="AH2540" s="46">
        <v>5.7466438700981397E-4</v>
      </c>
      <c r="AI2540" s="46">
        <v>5.6783062545155E-4</v>
      </c>
      <c r="AJ2540" s="46">
        <v>5.6106859253895222E-4</v>
      </c>
      <c r="AK2540" s="46">
        <v>1.1368538519784616E-2</v>
      </c>
      <c r="AL2540" s="45">
        <v>1.1368538519784616E-2</v>
      </c>
      <c r="AM2540" s="45">
        <v>4.3141115713912683E-4</v>
      </c>
      <c r="AN2540" s="45">
        <v>8.9740218463532314E-4</v>
      </c>
      <c r="AO2540" s="45">
        <v>1.4012420111714802E-3</v>
      </c>
      <c r="AP2540" s="45">
        <v>1.9384130009930396E-3</v>
      </c>
      <c r="AQ2540" s="45">
        <v>2.5028767464061012E-3</v>
      </c>
      <c r="AR2540" s="45">
        <v>3.0855879144384983E-3</v>
      </c>
      <c r="AS2540" s="45">
        <v>3.6766373719833738E-3</v>
      </c>
      <c r="AT2540" s="45">
        <v>4.2754107966213508E-3</v>
      </c>
      <c r="AU2540" s="45">
        <v>4.8801471113094881E-3</v>
      </c>
      <c r="AV2540" s="45">
        <v>5.4878319997943015E-3</v>
      </c>
      <c r="AW2540" s="45">
        <v>6.095644581735094E-3</v>
      </c>
      <c r="AX2540" s="45">
        <v>6.7012100852545976E-3</v>
      </c>
      <c r="AY2540" s="45">
        <v>7.3031294228206086E-3</v>
      </c>
      <c r="AZ2540" s="45">
        <v>7.9012014267111474E-3</v>
      </c>
      <c r="BA2540" s="45">
        <v>8.4948541291079357E-3</v>
      </c>
      <c r="BB2540" s="45">
        <v>9.0834042767048845E-3</v>
      </c>
      <c r="BC2540" s="45">
        <v>9.6649749147843002E-3</v>
      </c>
      <c r="BD2540" s="45">
        <v>1.0239639301794114E-2</v>
      </c>
      <c r="BE2540" s="45">
        <v>1.0807469927245664E-2</v>
      </c>
      <c r="BF2540" s="45">
        <v>1.1368538519784616E-2</v>
      </c>
    </row>
    <row r="2541" spans="1:58" ht="13.5" thickBot="1" x14ac:dyDescent="0.25">
      <c r="A2541" s="6" t="s">
        <v>1359</v>
      </c>
      <c r="B2541" s="6" t="s">
        <v>1359</v>
      </c>
      <c r="C2541" s="6" t="s">
        <v>1049</v>
      </c>
      <c r="D2541" s="6" t="s">
        <v>1359</v>
      </c>
      <c r="E2541" s="6">
        <v>308.89092316059964</v>
      </c>
      <c r="F2541" s="6" t="s">
        <v>308</v>
      </c>
      <c r="G2541" s="21" t="s">
        <v>1305</v>
      </c>
      <c r="H2541" s="21" t="s">
        <v>1174</v>
      </c>
      <c r="I2541" s="21" t="s">
        <v>1160</v>
      </c>
      <c r="J2541" s="21" t="s">
        <v>849</v>
      </c>
      <c r="K2541" s="21" t="s">
        <v>850</v>
      </c>
      <c r="L2541" s="21" t="s">
        <v>1050</v>
      </c>
      <c r="M2541" s="3">
        <v>203.1085265058459</v>
      </c>
      <c r="N2541" s="3">
        <v>308.89092316059964</v>
      </c>
      <c r="O2541" s="21" t="s">
        <v>1512</v>
      </c>
      <c r="P2541" s="21">
        <v>0</v>
      </c>
      <c r="Q2541" s="46">
        <v>5.3280607363929464E-2</v>
      </c>
      <c r="R2541" s="46">
        <v>5.9432404556069171E-2</v>
      </c>
      <c r="S2541" s="46">
        <v>6.4656008287779468E-2</v>
      </c>
      <c r="T2541" s="46">
        <v>6.9048541598522348E-2</v>
      </c>
      <c r="U2541" s="46">
        <v>7.2709371108292523E-2</v>
      </c>
      <c r="V2541" s="46">
        <v>7.5735802950061479E-2</v>
      </c>
      <c r="W2541" s="46">
        <v>7.8217344313162865E-2</v>
      </c>
      <c r="X2541" s="46">
        <v>8.0096335283432504E-2</v>
      </c>
      <c r="Y2541" s="46">
        <v>8.1507280684618766E-2</v>
      </c>
      <c r="Z2541" s="46">
        <v>8.255567059384189E-2</v>
      </c>
      <c r="AA2541" s="46">
        <v>8.3322233346911467E-2</v>
      </c>
      <c r="AB2541" s="46">
        <v>8.3869077425094321E-2</v>
      </c>
      <c r="AC2541" s="46">
        <v>8.4244540390667727E-2</v>
      </c>
      <c r="AD2541" s="46">
        <v>8.4488981313494374E-2</v>
      </c>
      <c r="AE2541" s="46">
        <v>8.4631098956831963E-2</v>
      </c>
      <c r="AF2541" s="46">
        <v>8.4693782493045752E-2</v>
      </c>
      <c r="AG2541" s="46">
        <v>8.4480018940708182E-2</v>
      </c>
      <c r="AH2541" s="46">
        <v>8.4266735517229602E-2</v>
      </c>
      <c r="AI2541" s="46">
        <v>8.4053931144202759E-2</v>
      </c>
      <c r="AJ2541" s="46">
        <v>8.3841604745642631E-2</v>
      </c>
      <c r="AK2541" s="46">
        <v>1.698255594832202</v>
      </c>
      <c r="AL2541" s="45">
        <v>1.5591313710135395</v>
      </c>
      <c r="AM2541" s="45">
        <v>5.3280607363929464E-2</v>
      </c>
      <c r="AN2541" s="45">
        <v>0.11271301191999863</v>
      </c>
      <c r="AO2541" s="45">
        <v>0.17736902020777812</v>
      </c>
      <c r="AP2541" s="45">
        <v>0.24641756180630048</v>
      </c>
      <c r="AQ2541" s="45">
        <v>0.31912693291459299</v>
      </c>
      <c r="AR2541" s="45">
        <v>0.39486273586465448</v>
      </c>
      <c r="AS2541" s="45">
        <v>0.47308008017781733</v>
      </c>
      <c r="AT2541" s="45">
        <v>0.55317641546124985</v>
      </c>
      <c r="AU2541" s="45">
        <v>0.63468369614586861</v>
      </c>
      <c r="AV2541" s="45">
        <v>0.71723936673971056</v>
      </c>
      <c r="AW2541" s="45">
        <v>0.80056160008662203</v>
      </c>
      <c r="AX2541" s="45">
        <v>0.88443067751171633</v>
      </c>
      <c r="AY2541" s="45">
        <v>0.96867521790238409</v>
      </c>
      <c r="AZ2541" s="45">
        <v>1.0531641992158784</v>
      </c>
      <c r="BA2541" s="45">
        <v>1.1377952981727104</v>
      </c>
      <c r="BB2541" s="45">
        <v>1.2224890806657562</v>
      </c>
      <c r="BC2541" s="45">
        <v>1.3069690996064645</v>
      </c>
      <c r="BD2541" s="45">
        <v>1.391235835123694</v>
      </c>
      <c r="BE2541" s="45">
        <v>1.4752897662678968</v>
      </c>
      <c r="BF2541" s="45">
        <v>1.5591313710135395</v>
      </c>
    </row>
    <row r="2542" spans="1:58" ht="13.5" thickBot="1" x14ac:dyDescent="0.25">
      <c r="A2542" s="6" t="s">
        <v>1359</v>
      </c>
      <c r="B2542" s="6" t="s">
        <v>1359</v>
      </c>
      <c r="C2542" s="6" t="s">
        <v>1049</v>
      </c>
      <c r="D2542" s="6" t="s">
        <v>1359</v>
      </c>
      <c r="E2542" s="6">
        <v>308.89092316059964</v>
      </c>
      <c r="F2542" s="6" t="s">
        <v>308</v>
      </c>
      <c r="G2542" s="21" t="s">
        <v>1305</v>
      </c>
      <c r="H2542" s="21" t="s">
        <v>1174</v>
      </c>
      <c r="I2542" s="21" t="s">
        <v>1160</v>
      </c>
      <c r="J2542" s="21" t="s">
        <v>849</v>
      </c>
      <c r="K2542" s="21" t="s">
        <v>852</v>
      </c>
      <c r="L2542" s="21" t="s">
        <v>1050</v>
      </c>
      <c r="M2542" s="3">
        <v>203.1085265058459</v>
      </c>
      <c r="N2542" s="3">
        <v>308.89092316059964</v>
      </c>
      <c r="O2542" s="21" t="s">
        <v>1512</v>
      </c>
      <c r="P2542" s="21">
        <v>0</v>
      </c>
      <c r="Q2542" s="46">
        <v>1.5603728737896526E-2</v>
      </c>
      <c r="R2542" s="46">
        <v>1.7405899373947598E-2</v>
      </c>
      <c r="S2542" s="46">
        <v>1.8936353833271677E-2</v>
      </c>
      <c r="T2542" s="46">
        <v>2.0223720979492828E-2</v>
      </c>
      <c r="U2542" s="46">
        <v>2.1296955917885878E-2</v>
      </c>
      <c r="V2542" s="46">
        <v>2.2184545986143112E-2</v>
      </c>
      <c r="W2542" s="46">
        <v>2.2912232756530402E-2</v>
      </c>
      <c r="X2542" s="46">
        <v>2.3463732875261194E-2</v>
      </c>
      <c r="Y2542" s="46">
        <v>2.3878334581443415E-2</v>
      </c>
      <c r="Z2542" s="46">
        <v>2.4186428946661634E-2</v>
      </c>
      <c r="AA2542" s="46">
        <v>2.4411721134891078E-2</v>
      </c>
      <c r="AB2542" s="46">
        <v>2.4572408630280731E-2</v>
      </c>
      <c r="AC2542" s="46">
        <v>2.4683331910713313E-2</v>
      </c>
      <c r="AD2542" s="46">
        <v>2.4755568829318442E-2</v>
      </c>
      <c r="AE2542" s="46">
        <v>2.4797849889027088E-2</v>
      </c>
      <c r="AF2542" s="46">
        <v>2.4816924998104825E-2</v>
      </c>
      <c r="AG2542" s="46">
        <v>2.4754996123126618E-2</v>
      </c>
      <c r="AH2542" s="46">
        <v>2.4693204780685398E-2</v>
      </c>
      <c r="AI2542" s="46">
        <v>2.46315506653342E-2</v>
      </c>
      <c r="AJ2542" s="46">
        <v>2.4570033472304399E-2</v>
      </c>
      <c r="AK2542" s="46">
        <v>0.49767869398271602</v>
      </c>
      <c r="AL2542" s="45">
        <v>0.45677952442232034</v>
      </c>
      <c r="AM2542" s="45">
        <v>1.5603728737896526E-2</v>
      </c>
      <c r="AN2542" s="45">
        <v>3.3009628111844123E-2</v>
      </c>
      <c r="AO2542" s="45">
        <v>5.19459819451158E-2</v>
      </c>
      <c r="AP2542" s="45">
        <v>7.2169702924608628E-2</v>
      </c>
      <c r="AQ2542" s="45">
        <v>9.3466658842494499E-2</v>
      </c>
      <c r="AR2542" s="45">
        <v>0.11565120482863761</v>
      </c>
      <c r="AS2542" s="45">
        <v>0.13856343758516801</v>
      </c>
      <c r="AT2542" s="45">
        <v>0.16202717046042919</v>
      </c>
      <c r="AU2542" s="45">
        <v>0.18590550504187262</v>
      </c>
      <c r="AV2542" s="45">
        <v>0.21009193398853426</v>
      </c>
      <c r="AW2542" s="45">
        <v>0.23450365512342533</v>
      </c>
      <c r="AX2542" s="45">
        <v>0.25907606375370607</v>
      </c>
      <c r="AY2542" s="45">
        <v>0.28375939566441938</v>
      </c>
      <c r="AZ2542" s="45">
        <v>0.30851496449373783</v>
      </c>
      <c r="BA2542" s="45">
        <v>0.33331281438276494</v>
      </c>
      <c r="BB2542" s="45">
        <v>0.35812973938086978</v>
      </c>
      <c r="BC2542" s="45">
        <v>0.38288473550399638</v>
      </c>
      <c r="BD2542" s="45">
        <v>0.40757794028468175</v>
      </c>
      <c r="BE2542" s="45">
        <v>0.43220949095001593</v>
      </c>
      <c r="BF2542" s="45">
        <v>0.45677952442232034</v>
      </c>
    </row>
    <row r="2543" spans="1:58" ht="13.5" thickBot="1" x14ac:dyDescent="0.25">
      <c r="A2543" s="6" t="s">
        <v>1359</v>
      </c>
      <c r="B2543" s="6" t="s">
        <v>1359</v>
      </c>
      <c r="C2543" s="6" t="s">
        <v>1049</v>
      </c>
      <c r="D2543" s="6" t="s">
        <v>1359</v>
      </c>
      <c r="E2543" s="6">
        <v>308.89092316059964</v>
      </c>
      <c r="F2543" s="6" t="s">
        <v>308</v>
      </c>
      <c r="G2543" s="21" t="s">
        <v>1305</v>
      </c>
      <c r="H2543" s="21" t="s">
        <v>1174</v>
      </c>
      <c r="I2543" s="21" t="s">
        <v>1160</v>
      </c>
      <c r="J2543" s="21" t="s">
        <v>849</v>
      </c>
      <c r="K2543" s="21" t="s">
        <v>853</v>
      </c>
      <c r="L2543" s="21" t="s">
        <v>1050</v>
      </c>
      <c r="M2543" s="3">
        <v>203.1085265058459</v>
      </c>
      <c r="N2543" s="3">
        <v>308.89092316059964</v>
      </c>
      <c r="O2543" s="21" t="s">
        <v>1512</v>
      </c>
      <c r="P2543" s="21">
        <v>0</v>
      </c>
      <c r="Q2543" s="46">
        <v>3.5575863189377535E-3</v>
      </c>
      <c r="R2543" s="46">
        <v>3.9684774975097242E-3</v>
      </c>
      <c r="S2543" s="46">
        <v>4.3174152554528132E-3</v>
      </c>
      <c r="T2543" s="46">
        <v>4.6109374439957671E-3</v>
      </c>
      <c r="U2543" s="46">
        <v>4.8556256677546872E-3</v>
      </c>
      <c r="V2543" s="46">
        <v>5.0579916070708593E-3</v>
      </c>
      <c r="W2543" s="46">
        <v>5.2238890776483658E-3</v>
      </c>
      <c r="X2543" s="46">
        <v>5.3496227195343037E-3</v>
      </c>
      <c r="Y2543" s="46">
        <v>5.4441345030379904E-3</v>
      </c>
      <c r="Z2543" s="46">
        <v>5.5143862301808245E-3</v>
      </c>
      <c r="AA2543" s="46">
        <v>5.565757737051113E-3</v>
      </c>
      <c r="AB2543" s="46">
        <v>5.6023925816128901E-3</v>
      </c>
      <c r="AC2543" s="46">
        <v>5.6276817749843959E-3</v>
      </c>
      <c r="AD2543" s="46">
        <v>5.6441316048063328E-3</v>
      </c>
      <c r="AE2543" s="46">
        <v>5.6537997752807417E-3</v>
      </c>
      <c r="AF2543" s="46">
        <v>5.6581458906211088E-3</v>
      </c>
      <c r="AG2543" s="46">
        <v>5.6440234712770909E-3</v>
      </c>
      <c r="AH2543" s="46">
        <v>5.6299324219411025E-3</v>
      </c>
      <c r="AI2543" s="46">
        <v>5.6158726729277205E-3</v>
      </c>
      <c r="AJ2543" s="46">
        <v>5.6018441547063345E-3</v>
      </c>
      <c r="AK2543" s="46">
        <v>0.11346824146240975</v>
      </c>
      <c r="AL2543" s="45">
        <v>0.1041436484063319</v>
      </c>
      <c r="AM2543" s="45">
        <v>3.5575863189377535E-3</v>
      </c>
      <c r="AN2543" s="45">
        <v>7.5260638164474777E-3</v>
      </c>
      <c r="AO2543" s="45">
        <v>1.1843479071900292E-2</v>
      </c>
      <c r="AP2543" s="45">
        <v>1.6454416515896058E-2</v>
      </c>
      <c r="AQ2543" s="45">
        <v>2.1310042183650745E-2</v>
      </c>
      <c r="AR2543" s="45">
        <v>2.6368033790721605E-2</v>
      </c>
      <c r="AS2543" s="45">
        <v>3.1591922868369968E-2</v>
      </c>
      <c r="AT2543" s="45">
        <v>3.6941545587904273E-2</v>
      </c>
      <c r="AU2543" s="45">
        <v>4.2385680090942263E-2</v>
      </c>
      <c r="AV2543" s="45">
        <v>4.7900066321123085E-2</v>
      </c>
      <c r="AW2543" s="45">
        <v>5.3465824058174197E-2</v>
      </c>
      <c r="AX2543" s="45">
        <v>5.9068216639787084E-2</v>
      </c>
      <c r="AY2543" s="45">
        <v>6.4695898414771483E-2</v>
      </c>
      <c r="AZ2543" s="45">
        <v>7.0340030019577809E-2</v>
      </c>
      <c r="BA2543" s="45">
        <v>7.5993829794858553E-2</v>
      </c>
      <c r="BB2543" s="45">
        <v>8.1651975685479661E-2</v>
      </c>
      <c r="BC2543" s="45">
        <v>8.7295999156756746E-2</v>
      </c>
      <c r="BD2543" s="45">
        <v>9.2925931578697843E-2</v>
      </c>
      <c r="BE2543" s="45">
        <v>9.8541804251625564E-2</v>
      </c>
      <c r="BF2543" s="45">
        <v>0.1041436484063319</v>
      </c>
    </row>
    <row r="2544" spans="1:58" ht="13.5" thickBot="1" x14ac:dyDescent="0.25">
      <c r="A2544" s="6" t="s">
        <v>1359</v>
      </c>
      <c r="B2544" s="6" t="s">
        <v>1359</v>
      </c>
      <c r="C2544" s="6" t="s">
        <v>1049</v>
      </c>
      <c r="D2544" s="6" t="s">
        <v>1359</v>
      </c>
      <c r="E2544" s="6">
        <v>308.89092316059964</v>
      </c>
      <c r="F2544" s="6" t="s">
        <v>308</v>
      </c>
      <c r="G2544" s="21" t="s">
        <v>1305</v>
      </c>
      <c r="H2544" s="21" t="s">
        <v>1174</v>
      </c>
      <c r="I2544" s="21" t="s">
        <v>1160</v>
      </c>
      <c r="J2544" s="21" t="s">
        <v>849</v>
      </c>
      <c r="K2544" s="21" t="s">
        <v>854</v>
      </c>
      <c r="L2544" s="21" t="s">
        <v>1050</v>
      </c>
      <c r="M2544" s="3">
        <v>203.1085265058459</v>
      </c>
      <c r="N2544" s="3">
        <v>308.89092316059964</v>
      </c>
      <c r="O2544" s="21" t="s">
        <v>1512</v>
      </c>
      <c r="P2544" s="21">
        <v>0</v>
      </c>
      <c r="Q2544" s="46">
        <v>4.3473137076041222E-3</v>
      </c>
      <c r="R2544" s="46">
        <v>4.7940768102029191E-3</v>
      </c>
      <c r="S2544" s="46">
        <v>5.1596831920939527E-3</v>
      </c>
      <c r="T2544" s="46">
        <v>5.4536588269114413E-3</v>
      </c>
      <c r="U2544" s="46">
        <v>5.6854794001431836E-3</v>
      </c>
      <c r="V2544" s="46">
        <v>5.8640772930918256E-3</v>
      </c>
      <c r="W2544" s="46">
        <v>5.9975990501250154E-3</v>
      </c>
      <c r="X2544" s="46">
        <v>6.0828508764477797E-3</v>
      </c>
      <c r="Y2544" s="46">
        <v>6.1310962230389787E-3</v>
      </c>
      <c r="Z2544" s="46">
        <v>6.1510074373267746E-3</v>
      </c>
      <c r="AA2544" s="46">
        <v>6.1492685546809074E-3</v>
      </c>
      <c r="AB2544" s="46">
        <v>6.1310287181104888E-3</v>
      </c>
      <c r="AC2544" s="46">
        <v>6.1002572532231321E-3</v>
      </c>
      <c r="AD2544" s="46">
        <v>6.0600144303906579E-3</v>
      </c>
      <c r="AE2544" s="46">
        <v>6.0126481137727159E-3</v>
      </c>
      <c r="AF2544" s="46">
        <v>5.9599660785197173E-3</v>
      </c>
      <c r="AG2544" s="46">
        <v>5.8882974231724622E-3</v>
      </c>
      <c r="AH2544" s="46">
        <v>5.8173916372810958E-3</v>
      </c>
      <c r="AI2544" s="46">
        <v>5.7472406005620097E-3</v>
      </c>
      <c r="AJ2544" s="46">
        <v>5.677836279167103E-3</v>
      </c>
      <c r="AK2544" s="46">
        <v>0.11502195041080213</v>
      </c>
      <c r="AL2544" s="45">
        <v>0.11502195041080213</v>
      </c>
      <c r="AM2544" s="45">
        <v>4.3473137076041222E-3</v>
      </c>
      <c r="AN2544" s="45">
        <v>9.1413905178070413E-3</v>
      </c>
      <c r="AO2544" s="45">
        <v>1.4301073709900993E-2</v>
      </c>
      <c r="AP2544" s="45">
        <v>1.9754732536812435E-2</v>
      </c>
      <c r="AQ2544" s="45">
        <v>2.5440211936955618E-2</v>
      </c>
      <c r="AR2544" s="45">
        <v>3.1304289230047445E-2</v>
      </c>
      <c r="AS2544" s="45">
        <v>3.730188828017246E-2</v>
      </c>
      <c r="AT2544" s="45">
        <v>4.3384739156620236E-2</v>
      </c>
      <c r="AU2544" s="45">
        <v>4.9515835379659215E-2</v>
      </c>
      <c r="AV2544" s="45">
        <v>5.5666842816985987E-2</v>
      </c>
      <c r="AW2544" s="45">
        <v>6.1816111371666892E-2</v>
      </c>
      <c r="AX2544" s="45">
        <v>6.7947140089777383E-2</v>
      </c>
      <c r="AY2544" s="45">
        <v>7.4047397343000518E-2</v>
      </c>
      <c r="AZ2544" s="45">
        <v>8.0107411773391174E-2</v>
      </c>
      <c r="BA2544" s="45">
        <v>8.6120059887163897E-2</v>
      </c>
      <c r="BB2544" s="45">
        <v>9.2080025965683612E-2</v>
      </c>
      <c r="BC2544" s="45">
        <v>9.7968323388856068E-2</v>
      </c>
      <c r="BD2544" s="45">
        <v>0.10378571502613716</v>
      </c>
      <c r="BE2544" s="45">
        <v>0.10953295562669917</v>
      </c>
      <c r="BF2544" s="45">
        <v>0.11502195041080213</v>
      </c>
    </row>
    <row r="2545" spans="1:58" ht="13.5" thickBot="1" x14ac:dyDescent="0.25">
      <c r="A2545" s="6" t="s">
        <v>1359</v>
      </c>
      <c r="B2545" s="6" t="s">
        <v>1359</v>
      </c>
      <c r="C2545" s="6" t="s">
        <v>1049</v>
      </c>
      <c r="D2545" s="6" t="s">
        <v>1359</v>
      </c>
      <c r="E2545" s="6">
        <v>262.12281805295078</v>
      </c>
      <c r="F2545" s="6" t="s">
        <v>308</v>
      </c>
      <c r="G2545" s="21" t="s">
        <v>1305</v>
      </c>
      <c r="H2545" s="21" t="s">
        <v>1174</v>
      </c>
      <c r="I2545" s="21" t="s">
        <v>1160</v>
      </c>
      <c r="J2545" s="21" t="s">
        <v>849</v>
      </c>
      <c r="K2545" s="21" t="s">
        <v>850</v>
      </c>
      <c r="L2545" s="21" t="s">
        <v>1051</v>
      </c>
      <c r="M2545" s="3">
        <v>171.62437474128097</v>
      </c>
      <c r="N2545" s="3">
        <v>262.12281805295078</v>
      </c>
      <c r="O2545" s="21" t="s">
        <v>1512</v>
      </c>
      <c r="P2545" s="21">
        <v>0</v>
      </c>
      <c r="Q2545" s="46">
        <v>8.0851591162187264E-2</v>
      </c>
      <c r="R2545" s="46">
        <v>9.018674359568403E-2</v>
      </c>
      <c r="S2545" s="46">
        <v>9.8113392599978866E-2</v>
      </c>
      <c r="T2545" s="46">
        <v>0.10477891923297485</v>
      </c>
      <c r="U2545" s="46">
        <v>0.11033410911316352</v>
      </c>
      <c r="V2545" s="46">
        <v>0.11492662113690189</v>
      </c>
      <c r="W2545" s="46">
        <v>0.11869227955688003</v>
      </c>
      <c r="X2545" s="46">
        <v>0.1215435873261029</v>
      </c>
      <c r="Y2545" s="46">
        <v>0.12368465114599669</v>
      </c>
      <c r="Z2545" s="46">
        <v>0.12527554878235617</v>
      </c>
      <c r="AA2545" s="46">
        <v>0.12643878286277885</v>
      </c>
      <c r="AB2545" s="46">
        <v>0.12726860099035214</v>
      </c>
      <c r="AC2545" s="46">
        <v>0.1278383538458655</v>
      </c>
      <c r="AD2545" s="46">
        <v>0.12820928500700435</v>
      </c>
      <c r="AE2545" s="46">
        <v>0.12842494391489889</v>
      </c>
      <c r="AF2545" s="46">
        <v>0.12852006414519099</v>
      </c>
      <c r="AG2545" s="46">
        <v>0.12819568489739219</v>
      </c>
      <c r="AH2545" s="46">
        <v>0.12787203422954271</v>
      </c>
      <c r="AI2545" s="46">
        <v>0.12754911050519455</v>
      </c>
      <c r="AJ2545" s="46">
        <v>0.12722691209157541</v>
      </c>
      <c r="AK2545" s="46">
        <v>2.57704770714055</v>
      </c>
      <c r="AL2545" s="45">
        <v>2.3659312161420214</v>
      </c>
      <c r="AM2545" s="45">
        <v>8.0851591162187264E-2</v>
      </c>
      <c r="AN2545" s="45">
        <v>0.17103833475787128</v>
      </c>
      <c r="AO2545" s="45">
        <v>0.26915172735785015</v>
      </c>
      <c r="AP2545" s="45">
        <v>0.37393064659082498</v>
      </c>
      <c r="AQ2545" s="45">
        <v>0.48426475570398853</v>
      </c>
      <c r="AR2545" s="45">
        <v>0.59919137684089041</v>
      </c>
      <c r="AS2545" s="45">
        <v>0.71788365639777041</v>
      </c>
      <c r="AT2545" s="45">
        <v>0.83942724372387334</v>
      </c>
      <c r="AU2545" s="45">
        <v>0.96311189486987003</v>
      </c>
      <c r="AV2545" s="45">
        <v>1.0883874436522263</v>
      </c>
      <c r="AW2545" s="45">
        <v>1.2148262265150052</v>
      </c>
      <c r="AX2545" s="45">
        <v>1.3420948275053572</v>
      </c>
      <c r="AY2545" s="45">
        <v>1.4699331813512226</v>
      </c>
      <c r="AZ2545" s="45">
        <v>1.5981424663582269</v>
      </c>
      <c r="BA2545" s="45">
        <v>1.7265674102731259</v>
      </c>
      <c r="BB2545" s="45">
        <v>1.8550874744183168</v>
      </c>
      <c r="BC2545" s="45">
        <v>1.983283159315709</v>
      </c>
      <c r="BD2545" s="45">
        <v>2.1111551935452515</v>
      </c>
      <c r="BE2545" s="45">
        <v>2.238704304050446</v>
      </c>
      <c r="BF2545" s="45">
        <v>2.3659312161420214</v>
      </c>
    </row>
    <row r="2546" spans="1:58" ht="13.5" thickBot="1" x14ac:dyDescent="0.25">
      <c r="A2546" s="6" t="s">
        <v>1359</v>
      </c>
      <c r="B2546" s="6" t="s">
        <v>1359</v>
      </c>
      <c r="C2546" s="6" t="s">
        <v>1049</v>
      </c>
      <c r="D2546" s="6" t="s">
        <v>1359</v>
      </c>
      <c r="E2546" s="6">
        <v>262.12281805295078</v>
      </c>
      <c r="F2546" s="6" t="s">
        <v>308</v>
      </c>
      <c r="G2546" s="21" t="s">
        <v>1305</v>
      </c>
      <c r="H2546" s="21" t="s">
        <v>1174</v>
      </c>
      <c r="I2546" s="21" t="s">
        <v>1160</v>
      </c>
      <c r="J2546" s="21" t="s">
        <v>849</v>
      </c>
      <c r="K2546" s="21" t="s">
        <v>852</v>
      </c>
      <c r="L2546" s="21" t="s">
        <v>1051</v>
      </c>
      <c r="M2546" s="3">
        <v>171.62437474128097</v>
      </c>
      <c r="N2546" s="3">
        <v>262.12281805295078</v>
      </c>
      <c r="O2546" s="21" t="s">
        <v>1512</v>
      </c>
      <c r="P2546" s="21">
        <v>0</v>
      </c>
      <c r="Q2546" s="46">
        <v>2.3678151562817319E-2</v>
      </c>
      <c r="R2546" s="46">
        <v>2.6412886969928003E-2</v>
      </c>
      <c r="S2546" s="46">
        <v>2.8735301903984996E-2</v>
      </c>
      <c r="T2546" s="46">
        <v>3.0688839735694654E-2</v>
      </c>
      <c r="U2546" s="46">
        <v>3.2317438896872282E-2</v>
      </c>
      <c r="V2546" s="46">
        <v>3.3664327997219405E-2</v>
      </c>
      <c r="W2546" s="46">
        <v>3.4768569036583319E-2</v>
      </c>
      <c r="X2546" s="46">
        <v>3.5605452554463533E-2</v>
      </c>
      <c r="Y2546" s="46">
        <v>3.6234597177654967E-2</v>
      </c>
      <c r="Z2546" s="46">
        <v>3.6702120370208896E-2</v>
      </c>
      <c r="AA2546" s="46">
        <v>3.7043993948532507E-2</v>
      </c>
      <c r="AB2546" s="46">
        <v>3.728783200378176E-2</v>
      </c>
      <c r="AC2546" s="46">
        <v>3.7456154479136576E-2</v>
      </c>
      <c r="AD2546" s="46">
        <v>3.7565771656921071E-2</v>
      </c>
      <c r="AE2546" s="46">
        <v>3.7629931791773097E-2</v>
      </c>
      <c r="AF2546" s="46">
        <v>3.7658877650253893E-2</v>
      </c>
      <c r="AG2546" s="46">
        <v>3.7564902593876022E-2</v>
      </c>
      <c r="AH2546" s="46">
        <v>3.7471136238656097E-2</v>
      </c>
      <c r="AI2546" s="46">
        <v>3.7377578121088238E-2</v>
      </c>
      <c r="AJ2546" s="46">
        <v>3.7284227778695965E-2</v>
      </c>
      <c r="AK2546" s="46">
        <v>0.75521125390291155</v>
      </c>
      <c r="AL2546" s="45">
        <v>0.69314809246814268</v>
      </c>
      <c r="AM2546" s="45">
        <v>2.3678151562817319E-2</v>
      </c>
      <c r="AN2546" s="45">
        <v>5.0091038532745324E-2</v>
      </c>
      <c r="AO2546" s="45">
        <v>7.8826340436730313E-2</v>
      </c>
      <c r="AP2546" s="45">
        <v>0.10951518017242497</v>
      </c>
      <c r="AQ2546" s="45">
        <v>0.14183261906929726</v>
      </c>
      <c r="AR2546" s="45">
        <v>0.17549694706651667</v>
      </c>
      <c r="AS2546" s="45">
        <v>0.21026551610309999</v>
      </c>
      <c r="AT2546" s="45">
        <v>0.24587096865756353</v>
      </c>
      <c r="AU2546" s="45">
        <v>0.28210556583521851</v>
      </c>
      <c r="AV2546" s="45">
        <v>0.31880768620542743</v>
      </c>
      <c r="AW2546" s="45">
        <v>0.35585168015395996</v>
      </c>
      <c r="AX2546" s="45">
        <v>0.39313951215774173</v>
      </c>
      <c r="AY2546" s="45">
        <v>0.43059566663687832</v>
      </c>
      <c r="AZ2546" s="45">
        <v>0.46816143829379941</v>
      </c>
      <c r="BA2546" s="45">
        <v>0.50579137008557251</v>
      </c>
      <c r="BB2546" s="45">
        <v>0.5434502477358264</v>
      </c>
      <c r="BC2546" s="45">
        <v>0.58101515032970241</v>
      </c>
      <c r="BD2546" s="45">
        <v>0.61848628656835847</v>
      </c>
      <c r="BE2546" s="45">
        <v>0.65586386468944669</v>
      </c>
      <c r="BF2546" s="45">
        <v>0.69314809246814268</v>
      </c>
    </row>
    <row r="2547" spans="1:58" ht="13.5" thickBot="1" x14ac:dyDescent="0.25">
      <c r="A2547" s="6" t="s">
        <v>1359</v>
      </c>
      <c r="B2547" s="6" t="s">
        <v>1359</v>
      </c>
      <c r="C2547" s="6" t="s">
        <v>1049</v>
      </c>
      <c r="D2547" s="6" t="s">
        <v>1359</v>
      </c>
      <c r="E2547" s="6">
        <v>262.12281805295078</v>
      </c>
      <c r="F2547" s="6" t="s">
        <v>308</v>
      </c>
      <c r="G2547" s="21" t="s">
        <v>1305</v>
      </c>
      <c r="H2547" s="21" t="s">
        <v>1174</v>
      </c>
      <c r="I2547" s="21" t="s">
        <v>1160</v>
      </c>
      <c r="J2547" s="21" t="s">
        <v>849</v>
      </c>
      <c r="K2547" s="21" t="s">
        <v>853</v>
      </c>
      <c r="L2547" s="21" t="s">
        <v>1051</v>
      </c>
      <c r="M2547" s="3">
        <v>171.62437474128097</v>
      </c>
      <c r="N2547" s="3">
        <v>262.12281805295078</v>
      </c>
      <c r="O2547" s="21" t="s">
        <v>1512</v>
      </c>
      <c r="P2547" s="21">
        <v>0</v>
      </c>
      <c r="Q2547" s="46">
        <v>5.3985216913588251E-3</v>
      </c>
      <c r="R2547" s="46">
        <v>6.0220357094167495E-3</v>
      </c>
      <c r="S2547" s="46">
        <v>6.5515374238691321E-3</v>
      </c>
      <c r="T2547" s="46">
        <v>6.9969478116112876E-3</v>
      </c>
      <c r="U2547" s="46">
        <v>7.368254243882765E-3</v>
      </c>
      <c r="V2547" s="46">
        <v>7.6753379841071638E-3</v>
      </c>
      <c r="W2547" s="46">
        <v>7.9270820074880642E-3</v>
      </c>
      <c r="X2547" s="46">
        <v>8.1178787253193378E-3</v>
      </c>
      <c r="Y2547" s="46">
        <v>8.2612972871171607E-3</v>
      </c>
      <c r="Z2547" s="46">
        <v>8.3679020013351021E-3</v>
      </c>
      <c r="AA2547" s="46">
        <v>8.4458565945042842E-3</v>
      </c>
      <c r="AB2547" s="46">
        <v>8.5014487812556001E-3</v>
      </c>
      <c r="AC2547" s="46">
        <v>8.5398243108235801E-3</v>
      </c>
      <c r="AD2547" s="46">
        <v>8.5647863933007266E-3</v>
      </c>
      <c r="AE2547" s="46">
        <v>8.5794575279810048E-3</v>
      </c>
      <c r="AF2547" s="46">
        <v>8.5860526168515736E-3</v>
      </c>
      <c r="AG2547" s="46">
        <v>8.5646223041821942E-3</v>
      </c>
      <c r="AH2547" s="46">
        <v>8.5432395944811251E-3</v>
      </c>
      <c r="AI2547" s="46">
        <v>8.5219043820030024E-3</v>
      </c>
      <c r="AJ2547" s="46">
        <v>8.5006165612373785E-3</v>
      </c>
      <c r="AK2547" s="46">
        <v>0.17218437105921361</v>
      </c>
      <c r="AL2547" s="45">
        <v>0.15803460395212607</v>
      </c>
      <c r="AM2547" s="45">
        <v>5.3985216913588251E-3</v>
      </c>
      <c r="AN2547" s="45">
        <v>1.1420557400775574E-2</v>
      </c>
      <c r="AO2547" s="45">
        <v>1.7972094824644708E-2</v>
      </c>
      <c r="AP2547" s="45">
        <v>2.4969042636255996E-2</v>
      </c>
      <c r="AQ2547" s="45">
        <v>3.2337296880138762E-2</v>
      </c>
      <c r="AR2547" s="45">
        <v>4.0012634864245923E-2</v>
      </c>
      <c r="AS2547" s="45">
        <v>4.7939716871733984E-2</v>
      </c>
      <c r="AT2547" s="45">
        <v>5.6057595597053325E-2</v>
      </c>
      <c r="AU2547" s="45">
        <v>6.4318892884170489E-2</v>
      </c>
      <c r="AV2547" s="45">
        <v>7.2686794885505585E-2</v>
      </c>
      <c r="AW2547" s="45">
        <v>8.1132651480009865E-2</v>
      </c>
      <c r="AX2547" s="45">
        <v>8.9634100261265462E-2</v>
      </c>
      <c r="AY2547" s="45">
        <v>9.8173924572089039E-2</v>
      </c>
      <c r="AZ2547" s="45">
        <v>0.10673871096538977</v>
      </c>
      <c r="BA2547" s="45">
        <v>0.11531816849337077</v>
      </c>
      <c r="BB2547" s="45">
        <v>0.12390422111022234</v>
      </c>
      <c r="BC2547" s="45">
        <v>0.13246884341440454</v>
      </c>
      <c r="BD2547" s="45">
        <v>0.14101208300888568</v>
      </c>
      <c r="BE2547" s="45">
        <v>0.14953398739088869</v>
      </c>
      <c r="BF2547" s="45">
        <v>0.15803460395212607</v>
      </c>
    </row>
    <row r="2548" spans="1:58" ht="13.5" thickBot="1" x14ac:dyDescent="0.25">
      <c r="A2548" s="6" t="s">
        <v>1359</v>
      </c>
      <c r="B2548" s="6" t="s">
        <v>1359</v>
      </c>
      <c r="C2548" s="6" t="s">
        <v>1049</v>
      </c>
      <c r="D2548" s="6" t="s">
        <v>1359</v>
      </c>
      <c r="E2548" s="6">
        <v>262.12281805295078</v>
      </c>
      <c r="F2548" s="6" t="s">
        <v>308</v>
      </c>
      <c r="G2548" s="21" t="s">
        <v>1305</v>
      </c>
      <c r="H2548" s="21" t="s">
        <v>1174</v>
      </c>
      <c r="I2548" s="21" t="s">
        <v>1160</v>
      </c>
      <c r="J2548" s="21" t="s">
        <v>849</v>
      </c>
      <c r="K2548" s="21" t="s">
        <v>854</v>
      </c>
      <c r="L2548" s="21" t="s">
        <v>1051</v>
      </c>
      <c r="M2548" s="3">
        <v>171.62437474128097</v>
      </c>
      <c r="N2548" s="3">
        <v>262.12281805295078</v>
      </c>
      <c r="O2548" s="21" t="s">
        <v>1512</v>
      </c>
      <c r="P2548" s="21">
        <v>0</v>
      </c>
      <c r="Q2548" s="46">
        <v>6.5969073539303338E-3</v>
      </c>
      <c r="R2548" s="46">
        <v>7.2748558516068478E-3</v>
      </c>
      <c r="S2548" s="46">
        <v>7.8296516615163295E-3</v>
      </c>
      <c r="T2548" s="46">
        <v>8.2757501392525107E-3</v>
      </c>
      <c r="U2548" s="46">
        <v>8.6275303297802496E-3</v>
      </c>
      <c r="V2548" s="46">
        <v>8.8985468316095297E-3</v>
      </c>
      <c r="W2548" s="46">
        <v>9.1011617612248574E-3</v>
      </c>
      <c r="X2548" s="46">
        <v>9.2305286387568183E-3</v>
      </c>
      <c r="Y2548" s="46">
        <v>9.3037393852377324E-3</v>
      </c>
      <c r="Z2548" s="46">
        <v>9.3339540062187479E-3</v>
      </c>
      <c r="AA2548" s="46">
        <v>9.3313153082811972E-3</v>
      </c>
      <c r="AB2548" s="46">
        <v>9.3036369487012535E-3</v>
      </c>
      <c r="AC2548" s="46">
        <v>9.2569422501678732E-3</v>
      </c>
      <c r="AD2548" s="46">
        <v>9.1958750735750931E-3</v>
      </c>
      <c r="AE2548" s="46">
        <v>9.1239982265283927E-3</v>
      </c>
      <c r="AF2548" s="46">
        <v>9.0440549491033872E-3</v>
      </c>
      <c r="AG2548" s="46">
        <v>8.9353000923559633E-3</v>
      </c>
      <c r="AH2548" s="46">
        <v>8.8277028652304409E-3</v>
      </c>
      <c r="AI2548" s="46">
        <v>8.7212509454601926E-3</v>
      </c>
      <c r="AJ2548" s="46">
        <v>8.6159321419416544E-3</v>
      </c>
      <c r="AK2548" s="46">
        <v>0.17454207392514409</v>
      </c>
      <c r="AL2548" s="45">
        <v>0.17454207392514409</v>
      </c>
      <c r="AM2548" s="45">
        <v>6.5969073539303338E-3</v>
      </c>
      <c r="AN2548" s="45">
        <v>1.3871763205537182E-2</v>
      </c>
      <c r="AO2548" s="45">
        <v>2.1701414867053511E-2</v>
      </c>
      <c r="AP2548" s="45">
        <v>2.9977165006306022E-2</v>
      </c>
      <c r="AQ2548" s="45">
        <v>3.8604695336086271E-2</v>
      </c>
      <c r="AR2548" s="45">
        <v>4.7503242167695803E-2</v>
      </c>
      <c r="AS2548" s="45">
        <v>5.660440392892066E-2</v>
      </c>
      <c r="AT2548" s="45">
        <v>6.5834932567677473E-2</v>
      </c>
      <c r="AU2548" s="45">
        <v>7.5138671952915209E-2</v>
      </c>
      <c r="AV2548" s="45">
        <v>8.4472625959133962E-2</v>
      </c>
      <c r="AW2548" s="45">
        <v>9.3803941267415161E-2</v>
      </c>
      <c r="AX2548" s="45">
        <v>0.10310757821611641</v>
      </c>
      <c r="AY2548" s="45">
        <v>0.11236452046628428</v>
      </c>
      <c r="AZ2548" s="45">
        <v>0.12156039553985938</v>
      </c>
      <c r="BA2548" s="45">
        <v>0.13068439376638777</v>
      </c>
      <c r="BB2548" s="45">
        <v>0.13972844871549114</v>
      </c>
      <c r="BC2548" s="45">
        <v>0.14866374880784711</v>
      </c>
      <c r="BD2548" s="45">
        <v>0.15749145167307754</v>
      </c>
      <c r="BE2548" s="45">
        <v>0.16621270261853774</v>
      </c>
      <c r="BF2548" s="45">
        <v>0.17454207392514409</v>
      </c>
    </row>
    <row r="2549" spans="1:58" ht="13.5" thickBot="1" x14ac:dyDescent="0.25">
      <c r="A2549" s="6" t="s">
        <v>1351</v>
      </c>
      <c r="B2549" s="6" t="s">
        <v>1141</v>
      </c>
      <c r="C2549" s="6" t="s">
        <v>1052</v>
      </c>
      <c r="D2549" s="6" t="s">
        <v>1351</v>
      </c>
      <c r="E2549" s="6">
        <v>11.051913787806729</v>
      </c>
      <c r="F2549" s="6" t="s">
        <v>300</v>
      </c>
      <c r="G2549" s="21" t="s">
        <v>1305</v>
      </c>
      <c r="H2549" s="21" t="s">
        <v>1172</v>
      </c>
      <c r="I2549" s="21" t="s">
        <v>1160</v>
      </c>
      <c r="J2549" s="21" t="s">
        <v>849</v>
      </c>
      <c r="K2549" s="21" t="s">
        <v>850</v>
      </c>
      <c r="L2549" s="21" t="s">
        <v>1053</v>
      </c>
      <c r="M2549" s="3">
        <v>7.2680227301833922</v>
      </c>
      <c r="N2549" s="3">
        <v>11.051913787806729</v>
      </c>
      <c r="O2549" s="21" t="s">
        <v>1513</v>
      </c>
      <c r="P2549" s="21">
        <v>0</v>
      </c>
      <c r="Q2549" s="46">
        <v>0</v>
      </c>
      <c r="R2549" s="46">
        <v>6.8491890238113213E-4</v>
      </c>
      <c r="S2549" s="46">
        <v>1.8392413222783127E-3</v>
      </c>
      <c r="T2549" s="46">
        <v>3.2223133675565807E-3</v>
      </c>
      <c r="U2549" s="46">
        <v>4.5781508706846351E-3</v>
      </c>
      <c r="V2549" s="46">
        <v>6.045158676294295E-3</v>
      </c>
      <c r="W2549" s="46">
        <v>7.3586988839403587E-3</v>
      </c>
      <c r="X2549" s="46">
        <v>8.2438711474604881E-3</v>
      </c>
      <c r="Y2549" s="46">
        <v>8.7499089295102854E-3</v>
      </c>
      <c r="Z2549" s="46">
        <v>9.3342116008160708E-3</v>
      </c>
      <c r="AA2549" s="46">
        <v>9.8510845905278449E-3</v>
      </c>
      <c r="AB2549" s="46">
        <v>9.9918963851667198E-3</v>
      </c>
      <c r="AC2549" s="46">
        <v>9.6166848025232652E-3</v>
      </c>
      <c r="AD2549" s="46">
        <v>9.5565614698369019E-3</v>
      </c>
      <c r="AE2549" s="46">
        <v>9.5175832442292493E-3</v>
      </c>
      <c r="AF2549" s="46">
        <v>9.4578293622801513E-3</v>
      </c>
      <c r="AG2549" s="46">
        <v>9.3467046724269188E-3</v>
      </c>
      <c r="AH2549" s="46">
        <v>9.235004140834939E-3</v>
      </c>
      <c r="AI2549" s="46">
        <v>9.122722188307144E-3</v>
      </c>
      <c r="AJ2549" s="46">
        <v>9.153470805955204E-3</v>
      </c>
      <c r="AK2549" s="46">
        <v>0.14464926845067311</v>
      </c>
      <c r="AL2549" s="45">
        <v>0.14464926845067311</v>
      </c>
      <c r="AM2549" s="45">
        <v>0</v>
      </c>
      <c r="AN2549" s="45">
        <v>6.8491890238113213E-4</v>
      </c>
      <c r="AO2549" s="45">
        <v>2.5241602246594448E-3</v>
      </c>
      <c r="AP2549" s="45">
        <v>5.7464735922160256E-3</v>
      </c>
      <c r="AQ2549" s="45">
        <v>1.032462446290066E-2</v>
      </c>
      <c r="AR2549" s="45">
        <v>1.6369783139194953E-2</v>
      </c>
      <c r="AS2549" s="45">
        <v>2.3728482023135312E-2</v>
      </c>
      <c r="AT2549" s="45">
        <v>3.1972353170595796E-2</v>
      </c>
      <c r="AU2549" s="45">
        <v>4.0722262100106085E-2</v>
      </c>
      <c r="AV2549" s="45">
        <v>5.0056473700922158E-2</v>
      </c>
      <c r="AW2549" s="45">
        <v>5.9907558291450003E-2</v>
      </c>
      <c r="AX2549" s="45">
        <v>6.9899454676616721E-2</v>
      </c>
      <c r="AY2549" s="45">
        <v>7.9516139479139991E-2</v>
      </c>
      <c r="AZ2549" s="45">
        <v>8.9072700948976888E-2</v>
      </c>
      <c r="BA2549" s="45">
        <v>9.8590284193206132E-2</v>
      </c>
      <c r="BB2549" s="45">
        <v>0.10804811355548628</v>
      </c>
      <c r="BC2549" s="45">
        <v>0.1173948182279132</v>
      </c>
      <c r="BD2549" s="45">
        <v>0.12662982236874815</v>
      </c>
      <c r="BE2549" s="45">
        <v>0.13575254455705529</v>
      </c>
      <c r="BF2549" s="45">
        <v>0.14464926845067311</v>
      </c>
    </row>
    <row r="2550" spans="1:58" ht="13.5" thickBot="1" x14ac:dyDescent="0.25">
      <c r="A2550" s="6" t="s">
        <v>1351</v>
      </c>
      <c r="B2550" s="6" t="s">
        <v>1141</v>
      </c>
      <c r="C2550" s="6" t="s">
        <v>1052</v>
      </c>
      <c r="D2550" s="6" t="s">
        <v>1351</v>
      </c>
      <c r="E2550" s="6">
        <v>11.051913787806729</v>
      </c>
      <c r="F2550" s="6" t="s">
        <v>300</v>
      </c>
      <c r="G2550" s="21" t="s">
        <v>1305</v>
      </c>
      <c r="H2550" s="21" t="s">
        <v>1172</v>
      </c>
      <c r="I2550" s="21" t="s">
        <v>1160</v>
      </c>
      <c r="J2550" s="21" t="s">
        <v>849</v>
      </c>
      <c r="K2550" s="21" t="s">
        <v>852</v>
      </c>
      <c r="L2550" s="21" t="s">
        <v>1053</v>
      </c>
      <c r="M2550" s="3">
        <v>7.2680227301833922</v>
      </c>
      <c r="N2550" s="3">
        <v>11.051913787806729</v>
      </c>
      <c r="O2550" s="21" t="s">
        <v>1513</v>
      </c>
      <c r="P2550" s="21">
        <v>0</v>
      </c>
      <c r="Q2550" s="46">
        <v>0</v>
      </c>
      <c r="R2550" s="46">
        <v>1.3196734599131945E-5</v>
      </c>
      <c r="S2550" s="46">
        <v>1.8049881221436816E-4</v>
      </c>
      <c r="T2550" s="46">
        <v>4.0195836735163929E-4</v>
      </c>
      <c r="U2550" s="46">
        <v>6.4484510270426568E-4</v>
      </c>
      <c r="V2550" s="46">
        <v>9.1235161874959544E-4</v>
      </c>
      <c r="W2550" s="46">
        <v>1.1258785675997555E-3</v>
      </c>
      <c r="X2550" s="46">
        <v>1.3212412026028864E-3</v>
      </c>
      <c r="Y2550" s="46">
        <v>1.486726425839971E-3</v>
      </c>
      <c r="Z2550" s="46">
        <v>1.6027366021843245E-3</v>
      </c>
      <c r="AA2550" s="46">
        <v>1.6689138333435137E-3</v>
      </c>
      <c r="AB2550" s="46">
        <v>1.6694536614062015E-3</v>
      </c>
      <c r="AC2550" s="46">
        <v>1.6603313836902511E-3</v>
      </c>
      <c r="AD2550" s="46">
        <v>1.6407695298953345E-3</v>
      </c>
      <c r="AE2550" s="46">
        <v>1.6207084876227475E-3</v>
      </c>
      <c r="AF2550" s="46">
        <v>1.5991838315915958E-3</v>
      </c>
      <c r="AG2550" s="46">
        <v>1.5694449283184773E-3</v>
      </c>
      <c r="AH2550" s="46">
        <v>1.5400558264140765E-3</v>
      </c>
      <c r="AI2550" s="46">
        <v>1.5110006368631215E-3</v>
      </c>
      <c r="AJ2550" s="46">
        <v>1.5058456508184122E-3</v>
      </c>
      <c r="AK2550" s="46">
        <v>2.3558242572607264E-2</v>
      </c>
      <c r="AL2550" s="45">
        <v>2.3558242572607264E-2</v>
      </c>
      <c r="AM2550" s="45">
        <v>0</v>
      </c>
      <c r="AN2550" s="45">
        <v>1.3196734599131945E-5</v>
      </c>
      <c r="AO2550" s="45">
        <v>1.936955468135001E-4</v>
      </c>
      <c r="AP2550" s="45">
        <v>5.9565391416513945E-4</v>
      </c>
      <c r="AQ2550" s="45">
        <v>1.2404990168694051E-3</v>
      </c>
      <c r="AR2550" s="45">
        <v>2.1528506356190006E-3</v>
      </c>
      <c r="AS2550" s="45">
        <v>3.2787292032187563E-3</v>
      </c>
      <c r="AT2550" s="45">
        <v>4.5999704058216429E-3</v>
      </c>
      <c r="AU2550" s="45">
        <v>6.0866968316616137E-3</v>
      </c>
      <c r="AV2550" s="45">
        <v>7.6894334338459382E-3</v>
      </c>
      <c r="AW2550" s="45">
        <v>9.3583472671894524E-3</v>
      </c>
      <c r="AX2550" s="45">
        <v>1.1027800928595654E-2</v>
      </c>
      <c r="AY2550" s="45">
        <v>1.2688132312285905E-2</v>
      </c>
      <c r="AZ2550" s="45">
        <v>1.4328901842181239E-2</v>
      </c>
      <c r="BA2550" s="45">
        <v>1.5949610329803986E-2</v>
      </c>
      <c r="BB2550" s="45">
        <v>1.754879416139558E-2</v>
      </c>
      <c r="BC2550" s="45">
        <v>1.9118239089714058E-2</v>
      </c>
      <c r="BD2550" s="45">
        <v>2.0658294916128136E-2</v>
      </c>
      <c r="BE2550" s="45">
        <v>2.2169295552991256E-2</v>
      </c>
      <c r="BF2550" s="45">
        <v>2.3558242572607264E-2</v>
      </c>
    </row>
    <row r="2551" spans="1:58" ht="13.5" thickBot="1" x14ac:dyDescent="0.25">
      <c r="A2551" s="6" t="s">
        <v>1351</v>
      </c>
      <c r="B2551" s="6" t="s">
        <v>1141</v>
      </c>
      <c r="C2551" s="6" t="s">
        <v>1052</v>
      </c>
      <c r="D2551" s="6" t="s">
        <v>1351</v>
      </c>
      <c r="E2551" s="6">
        <v>11.051913787806729</v>
      </c>
      <c r="F2551" s="6" t="s">
        <v>300</v>
      </c>
      <c r="G2551" s="21" t="s">
        <v>1305</v>
      </c>
      <c r="H2551" s="21" t="s">
        <v>1172</v>
      </c>
      <c r="I2551" s="21" t="s">
        <v>1160</v>
      </c>
      <c r="J2551" s="21" t="s">
        <v>849</v>
      </c>
      <c r="K2551" s="21" t="s">
        <v>853</v>
      </c>
      <c r="L2551" s="21" t="s">
        <v>1053</v>
      </c>
      <c r="M2551" s="3">
        <v>7.2680227301833922</v>
      </c>
      <c r="N2551" s="3">
        <v>11.051913787806729</v>
      </c>
      <c r="O2551" s="21" t="s">
        <v>1513</v>
      </c>
      <c r="P2551" s="21">
        <v>0</v>
      </c>
      <c r="Q2551" s="46">
        <v>0</v>
      </c>
      <c r="R2551" s="46">
        <v>2.9819188465678062E-6</v>
      </c>
      <c r="S2551" s="46">
        <v>4.1027728468181012E-5</v>
      </c>
      <c r="T2551" s="46">
        <v>9.2098448432737976E-5</v>
      </c>
      <c r="U2551" s="46">
        <v>1.4694406483548375E-4</v>
      </c>
      <c r="V2551" s="46">
        <v>2.0776687765444108E-4</v>
      </c>
      <c r="W2551" s="46">
        <v>2.5511644315004682E-4</v>
      </c>
      <c r="X2551" s="46">
        <v>2.9898657205854322E-4</v>
      </c>
      <c r="Y2551" s="46">
        <v>3.3512611825667316E-4</v>
      </c>
      <c r="Z2551" s="46">
        <v>3.6246164832542092E-4</v>
      </c>
      <c r="AA2551" s="46">
        <v>3.782500682660276E-4</v>
      </c>
      <c r="AB2551" s="46">
        <v>3.7839781573731205E-4</v>
      </c>
      <c r="AC2551" s="46">
        <v>3.7639544917255632E-4</v>
      </c>
      <c r="AD2551" s="46">
        <v>3.7050285667905331E-4</v>
      </c>
      <c r="AE2551" s="46">
        <v>3.682925237404709E-4</v>
      </c>
      <c r="AF2551" s="46">
        <v>3.6328213948905402E-4</v>
      </c>
      <c r="AG2551" s="46">
        <v>3.5642222878208042E-4</v>
      </c>
      <c r="AH2551" s="46">
        <v>3.496567001768431E-4</v>
      </c>
      <c r="AI2551" s="46">
        <v>3.4298061105727672E-4</v>
      </c>
      <c r="AJ2551" s="46">
        <v>3.4174001725271769E-4</v>
      </c>
      <c r="AK2551" s="46">
        <v>5.3416655191798022E-3</v>
      </c>
      <c r="AL2551" s="45">
        <v>5.3416655191798022E-3</v>
      </c>
      <c r="AM2551" s="45">
        <v>0</v>
      </c>
      <c r="AN2551" s="45">
        <v>2.9819188465678062E-6</v>
      </c>
      <c r="AO2551" s="45">
        <v>4.4009647314748819E-5</v>
      </c>
      <c r="AP2551" s="45">
        <v>1.3610809574748678E-4</v>
      </c>
      <c r="AQ2551" s="45">
        <v>2.8305216058297053E-4</v>
      </c>
      <c r="AR2551" s="45">
        <v>4.9081903823741159E-4</v>
      </c>
      <c r="AS2551" s="45">
        <v>7.4593548138745841E-4</v>
      </c>
      <c r="AT2551" s="45">
        <v>1.0449220534460017E-3</v>
      </c>
      <c r="AU2551" s="45">
        <v>1.3800481717026749E-3</v>
      </c>
      <c r="AV2551" s="45">
        <v>1.7425098200280959E-3</v>
      </c>
      <c r="AW2551" s="45">
        <v>2.1207598882941234E-3</v>
      </c>
      <c r="AX2551" s="45">
        <v>2.4991577040314357E-3</v>
      </c>
      <c r="AY2551" s="45">
        <v>2.8755531532039919E-3</v>
      </c>
      <c r="AZ2551" s="45">
        <v>3.2460560098830451E-3</v>
      </c>
      <c r="BA2551" s="45">
        <v>3.6143485336235159E-3</v>
      </c>
      <c r="BB2551" s="45">
        <v>3.9776306731125703E-3</v>
      </c>
      <c r="BC2551" s="45">
        <v>4.3340529018946507E-3</v>
      </c>
      <c r="BD2551" s="45">
        <v>4.6837096020714937E-3</v>
      </c>
      <c r="BE2551" s="45">
        <v>5.0266902131287702E-3</v>
      </c>
      <c r="BF2551" s="45">
        <v>5.3416655191798022E-3</v>
      </c>
    </row>
    <row r="2552" spans="1:58" ht="13.5" thickBot="1" x14ac:dyDescent="0.25">
      <c r="A2552" s="6" t="s">
        <v>1351</v>
      </c>
      <c r="B2552" s="6" t="s">
        <v>1141</v>
      </c>
      <c r="C2552" s="6" t="s">
        <v>1052</v>
      </c>
      <c r="D2552" s="6" t="s">
        <v>1351</v>
      </c>
      <c r="E2552" s="6">
        <v>11.051913787806729</v>
      </c>
      <c r="F2552" s="6" t="s">
        <v>300</v>
      </c>
      <c r="G2552" s="21" t="s">
        <v>1305</v>
      </c>
      <c r="H2552" s="21" t="s">
        <v>1172</v>
      </c>
      <c r="I2552" s="21" t="s">
        <v>1160</v>
      </c>
      <c r="J2552" s="21" t="s">
        <v>849</v>
      </c>
      <c r="K2552" s="21" t="s">
        <v>854</v>
      </c>
      <c r="L2552" s="21" t="s">
        <v>1053</v>
      </c>
      <c r="M2552" s="3">
        <v>7.2680227301833922</v>
      </c>
      <c r="N2552" s="3">
        <v>11.051913787806729</v>
      </c>
      <c r="O2552" s="21" t="s">
        <v>1513</v>
      </c>
      <c r="P2552" s="21">
        <v>0</v>
      </c>
      <c r="Q2552" s="46">
        <v>0</v>
      </c>
      <c r="R2552" s="46">
        <v>6.2072061079987847E-6</v>
      </c>
      <c r="S2552" s="46">
        <v>2.0320079273935166E-5</v>
      </c>
      <c r="T2552" s="46">
        <v>3.6573827102202988E-5</v>
      </c>
      <c r="U2552" s="46">
        <v>5.3627859943488956E-5</v>
      </c>
      <c r="V2552" s="46">
        <v>6.9707212201872558E-5</v>
      </c>
      <c r="W2552" s="46">
        <v>8.3115381406172886E-5</v>
      </c>
      <c r="X2552" s="46">
        <v>9.4541165743208669E-5</v>
      </c>
      <c r="Y2552" s="46">
        <v>1.0343263265370175E-4</v>
      </c>
      <c r="Z2552" s="46">
        <v>1.0949607648324724E-4</v>
      </c>
      <c r="AA2552" s="46">
        <v>1.1296307102235042E-4</v>
      </c>
      <c r="AB2552" s="46">
        <v>1.1428706057912704E-4</v>
      </c>
      <c r="AC2552" s="46">
        <v>1.140873672809395E-4</v>
      </c>
      <c r="AD2552" s="46">
        <v>1.1299987060474369E-4</v>
      </c>
      <c r="AE2552" s="46">
        <v>1.112623080571581E-4</v>
      </c>
      <c r="AF2552" s="46">
        <v>1.0878755143987183E-4</v>
      </c>
      <c r="AG2552" s="46">
        <v>1.0577067003100992E-4</v>
      </c>
      <c r="AH2552" s="46">
        <v>1.0280240773806941E-4</v>
      </c>
      <c r="AI2552" s="46">
        <v>9.9882076299003509E-5</v>
      </c>
      <c r="AJ2552" s="46">
        <v>9.8573848104772235E-5</v>
      </c>
      <c r="AK2552" s="46">
        <v>1.6537126628717168E-3</v>
      </c>
      <c r="AL2552" s="45">
        <v>1.6537126628717168E-3</v>
      </c>
      <c r="AM2552" s="45">
        <v>0</v>
      </c>
      <c r="AN2552" s="45">
        <v>6.2072061079987847E-6</v>
      </c>
      <c r="AO2552" s="45">
        <v>2.6527285381933951E-5</v>
      </c>
      <c r="AP2552" s="45">
        <v>6.3101112484136945E-5</v>
      </c>
      <c r="AQ2552" s="45">
        <v>1.167289724276259E-4</v>
      </c>
      <c r="AR2552" s="45">
        <v>1.8643618462949846E-4</v>
      </c>
      <c r="AS2552" s="45">
        <v>2.6955156603567133E-4</v>
      </c>
      <c r="AT2552" s="45">
        <v>3.6409273177888E-4</v>
      </c>
      <c r="AU2552" s="45">
        <v>4.6752536443258176E-4</v>
      </c>
      <c r="AV2552" s="45">
        <v>5.7702144091582896E-4</v>
      </c>
      <c r="AW2552" s="45">
        <v>6.8998451193817939E-4</v>
      </c>
      <c r="AX2552" s="45">
        <v>8.0427157251730642E-4</v>
      </c>
      <c r="AY2552" s="45">
        <v>9.1835893979824593E-4</v>
      </c>
      <c r="AZ2552" s="45">
        <v>1.0313588104029895E-3</v>
      </c>
      <c r="BA2552" s="45">
        <v>1.1426211184601476E-3</v>
      </c>
      <c r="BB2552" s="45">
        <v>1.2514086699000194E-3</v>
      </c>
      <c r="BC2552" s="45">
        <v>1.3571793399310293E-3</v>
      </c>
      <c r="BD2552" s="45">
        <v>1.4599817476690987E-3</v>
      </c>
      <c r="BE2552" s="45">
        <v>1.5598638239681022E-3</v>
      </c>
      <c r="BF2552" s="45">
        <v>1.6537126628717168E-3</v>
      </c>
    </row>
    <row r="2553" spans="1:58" ht="13.5" thickBot="1" x14ac:dyDescent="0.25">
      <c r="A2553" s="6" t="s">
        <v>1350</v>
      </c>
      <c r="B2553" s="6" t="s">
        <v>1350</v>
      </c>
      <c r="C2553" s="6" t="s">
        <v>1052</v>
      </c>
      <c r="D2553" s="6" t="s">
        <v>1350</v>
      </c>
      <c r="E2553" s="6">
        <v>1.6178735513013094</v>
      </c>
      <c r="F2553" s="6" t="s">
        <v>300</v>
      </c>
      <c r="G2553" s="21" t="s">
        <v>1305</v>
      </c>
      <c r="H2553" s="21" t="s">
        <v>1172</v>
      </c>
      <c r="I2553" s="21" t="s">
        <v>1160</v>
      </c>
      <c r="J2553" s="21" t="s">
        <v>849</v>
      </c>
      <c r="K2553" s="21" t="s">
        <v>850</v>
      </c>
      <c r="L2553" s="21" t="s">
        <v>1054</v>
      </c>
      <c r="M2553" s="3">
        <v>0.56106616535165443</v>
      </c>
      <c r="N2553" s="3">
        <v>1.6178735513013094</v>
      </c>
      <c r="O2553" s="21" t="s">
        <v>1514</v>
      </c>
      <c r="P2553" s="21">
        <v>0</v>
      </c>
      <c r="Q2553" s="46">
        <v>0</v>
      </c>
      <c r="R2553" s="46">
        <v>0</v>
      </c>
      <c r="S2553" s="46">
        <v>2.1906203316919212E-2</v>
      </c>
      <c r="T2553" s="46">
        <v>5.3049488419725108E-2</v>
      </c>
      <c r="U2553" s="46">
        <v>0.10233558839710298</v>
      </c>
      <c r="V2553" s="46">
        <v>0.1393008436090572</v>
      </c>
      <c r="W2553" s="46">
        <v>0.17355664289143791</v>
      </c>
      <c r="X2553" s="46">
        <v>0.19834120609486189</v>
      </c>
      <c r="Y2553" s="46">
        <v>0.21440970877596321</v>
      </c>
      <c r="Z2553" s="46">
        <v>0.2328042759773653</v>
      </c>
      <c r="AA2553" s="46">
        <v>0.24991655042923988</v>
      </c>
      <c r="AB2553" s="46">
        <v>0.25776562159979938</v>
      </c>
      <c r="AC2553" s="46">
        <v>0.25226879418154646</v>
      </c>
      <c r="AD2553" s="46">
        <v>0.25490149201502432</v>
      </c>
      <c r="AE2553" s="46">
        <v>0.25813697547510572</v>
      </c>
      <c r="AF2553" s="46">
        <v>0.26108014680972541</v>
      </c>
      <c r="AG2553" s="46">
        <v>0.26266818197707531</v>
      </c>
      <c r="AH2553" s="46">
        <v>0.26424065633819238</v>
      </c>
      <c r="AI2553" s="46">
        <v>0.26581106775716556</v>
      </c>
      <c r="AJ2553" s="46">
        <v>0.26738838926841102</v>
      </c>
      <c r="AK2553" s="46">
        <v>3.7036704025289726</v>
      </c>
      <c r="AL2553" s="45">
        <v>3.7036704025289726</v>
      </c>
      <c r="AM2553" s="45">
        <v>0</v>
      </c>
      <c r="AN2553" s="45">
        <v>0</v>
      </c>
      <c r="AO2553" s="45">
        <v>2.1906203316919212E-2</v>
      </c>
      <c r="AP2553" s="45">
        <v>7.495569173664432E-2</v>
      </c>
      <c r="AQ2553" s="45">
        <v>0.17729128013374729</v>
      </c>
      <c r="AR2553" s="45">
        <v>0.31659212374280449</v>
      </c>
      <c r="AS2553" s="45">
        <v>0.49014876663424239</v>
      </c>
      <c r="AT2553" s="45">
        <v>0.68848997272910428</v>
      </c>
      <c r="AU2553" s="45">
        <v>0.9028996815050675</v>
      </c>
      <c r="AV2553" s="45">
        <v>1.1357039574824328</v>
      </c>
      <c r="AW2553" s="45">
        <v>1.3856205079116726</v>
      </c>
      <c r="AX2553" s="45">
        <v>1.643386129511472</v>
      </c>
      <c r="AY2553" s="45">
        <v>1.8956549236930185</v>
      </c>
      <c r="AZ2553" s="45">
        <v>2.150556415708043</v>
      </c>
      <c r="BA2553" s="45">
        <v>2.4086933911831485</v>
      </c>
      <c r="BB2553" s="45">
        <v>2.669773537992874</v>
      </c>
      <c r="BC2553" s="45">
        <v>2.9324417199699493</v>
      </c>
      <c r="BD2553" s="45">
        <v>3.1966823763081416</v>
      </c>
      <c r="BE2553" s="45">
        <v>3.462493444065307</v>
      </c>
      <c r="BF2553" s="45">
        <v>3.7036704025289726</v>
      </c>
    </row>
    <row r="2554" spans="1:58" ht="13.5" thickBot="1" x14ac:dyDescent="0.25">
      <c r="A2554" s="6" t="s">
        <v>1350</v>
      </c>
      <c r="B2554" s="6" t="s">
        <v>1350</v>
      </c>
      <c r="C2554" s="6" t="s">
        <v>1052</v>
      </c>
      <c r="D2554" s="6" t="s">
        <v>1350</v>
      </c>
      <c r="E2554" s="6">
        <v>1.6178735513013094</v>
      </c>
      <c r="F2554" s="6" t="s">
        <v>300</v>
      </c>
      <c r="G2554" s="21" t="s">
        <v>1305</v>
      </c>
      <c r="H2554" s="21" t="s">
        <v>1172</v>
      </c>
      <c r="I2554" s="21" t="s">
        <v>1160</v>
      </c>
      <c r="J2554" s="21" t="s">
        <v>849</v>
      </c>
      <c r="K2554" s="21" t="s">
        <v>852</v>
      </c>
      <c r="L2554" s="21" t="s">
        <v>1054</v>
      </c>
      <c r="M2554" s="3">
        <v>0.56106616535165443</v>
      </c>
      <c r="N2554" s="3">
        <v>1.6178735513013094</v>
      </c>
      <c r="O2554" s="21" t="s">
        <v>1514</v>
      </c>
      <c r="P2554" s="21">
        <v>0</v>
      </c>
      <c r="Q2554" s="46">
        <v>0</v>
      </c>
      <c r="R2554" s="46">
        <v>0</v>
      </c>
      <c r="S2554" s="46">
        <v>1.7488091981227704E-3</v>
      </c>
      <c r="T2554" s="46">
        <v>8.742356146594037E-3</v>
      </c>
      <c r="U2554" s="46">
        <v>2.0369324183405119E-2</v>
      </c>
      <c r="V2554" s="46">
        <v>2.9887337473278722E-2</v>
      </c>
      <c r="W2554" s="46">
        <v>3.7806165944704581E-2</v>
      </c>
      <c r="X2554" s="46">
        <v>4.5317338065236551E-2</v>
      </c>
      <c r="Y2554" s="46">
        <v>5.1976036804198565E-2</v>
      </c>
      <c r="Z2554" s="46">
        <v>5.7030108107199488E-2</v>
      </c>
      <c r="AA2554" s="46">
        <v>6.0397088765157279E-2</v>
      </c>
      <c r="AB2554" s="46">
        <v>6.1430980576095591E-2</v>
      </c>
      <c r="AC2554" s="46">
        <v>6.2112647549812473E-2</v>
      </c>
      <c r="AD2554" s="46">
        <v>6.2403726486189616E-2</v>
      </c>
      <c r="AE2554" s="46">
        <v>6.267457904066874E-2</v>
      </c>
      <c r="AF2554" s="46">
        <v>6.2939914839573827E-2</v>
      </c>
      <c r="AG2554" s="46">
        <v>6.2883591231596425E-2</v>
      </c>
      <c r="AH2554" s="46">
        <v>6.2828485251134047E-2</v>
      </c>
      <c r="AI2554" s="46">
        <v>6.2777580681814729E-2</v>
      </c>
      <c r="AJ2554" s="46">
        <v>6.2732737614593831E-2</v>
      </c>
      <c r="AK2554" s="46">
        <v>0.86544259532177459</v>
      </c>
      <c r="AL2554" s="45">
        <v>0.86544259532177459</v>
      </c>
      <c r="AM2554" s="45">
        <v>0</v>
      </c>
      <c r="AN2554" s="45">
        <v>0</v>
      </c>
      <c r="AO2554" s="45">
        <v>1.7488091981227704E-3</v>
      </c>
      <c r="AP2554" s="45">
        <v>1.0491165344716807E-2</v>
      </c>
      <c r="AQ2554" s="45">
        <v>3.0860489528121926E-2</v>
      </c>
      <c r="AR2554" s="45">
        <v>6.0747827001400648E-2</v>
      </c>
      <c r="AS2554" s="45">
        <v>9.8553992946105229E-2</v>
      </c>
      <c r="AT2554" s="45">
        <v>0.14387133101134178</v>
      </c>
      <c r="AU2554" s="45">
        <v>0.19584736781554035</v>
      </c>
      <c r="AV2554" s="45">
        <v>0.25287747592273985</v>
      </c>
      <c r="AW2554" s="45">
        <v>0.31327456468789711</v>
      </c>
      <c r="AX2554" s="45">
        <v>0.37470554526399269</v>
      </c>
      <c r="AY2554" s="45">
        <v>0.43681819281380518</v>
      </c>
      <c r="AZ2554" s="45">
        <v>0.49922191929999482</v>
      </c>
      <c r="BA2554" s="45">
        <v>0.56189649834066357</v>
      </c>
      <c r="BB2554" s="45">
        <v>0.62483641318023742</v>
      </c>
      <c r="BC2554" s="45">
        <v>0.6877200044118339</v>
      </c>
      <c r="BD2554" s="45">
        <v>0.75054848966296794</v>
      </c>
      <c r="BE2554" s="45">
        <v>0.81332607034478266</v>
      </c>
      <c r="BF2554" s="45">
        <v>0.86544259532177459</v>
      </c>
    </row>
    <row r="2555" spans="1:58" ht="13.5" thickBot="1" x14ac:dyDescent="0.25">
      <c r="A2555" s="6" t="s">
        <v>1350</v>
      </c>
      <c r="B2555" s="6" t="s">
        <v>1350</v>
      </c>
      <c r="C2555" s="6" t="s">
        <v>1052</v>
      </c>
      <c r="D2555" s="6" t="s">
        <v>1350</v>
      </c>
      <c r="E2555" s="6">
        <v>1.6178735513013094</v>
      </c>
      <c r="F2555" s="6" t="s">
        <v>300</v>
      </c>
      <c r="G2555" s="21" t="s">
        <v>1305</v>
      </c>
      <c r="H2555" s="21" t="s">
        <v>1172</v>
      </c>
      <c r="I2555" s="21" t="s">
        <v>1160</v>
      </c>
      <c r="J2555" s="21" t="s">
        <v>849</v>
      </c>
      <c r="K2555" s="21" t="s">
        <v>853</v>
      </c>
      <c r="L2555" s="21" t="s">
        <v>1054</v>
      </c>
      <c r="M2555" s="3">
        <v>0.56106616535165443</v>
      </c>
      <c r="N2555" s="3">
        <v>1.6178735513013094</v>
      </c>
      <c r="O2555" s="21" t="s">
        <v>1514</v>
      </c>
      <c r="P2555" s="21">
        <v>0</v>
      </c>
      <c r="Q2555" s="46">
        <v>0</v>
      </c>
      <c r="R2555" s="46">
        <v>0</v>
      </c>
      <c r="S2555" s="46">
        <v>3.9929126975490024E-4</v>
      </c>
      <c r="T2555" s="46">
        <v>2.0097694638030066E-3</v>
      </c>
      <c r="U2555" s="46">
        <v>4.6429665170015042E-3</v>
      </c>
      <c r="V2555" s="46">
        <v>6.8071203344367611E-3</v>
      </c>
      <c r="W2555" s="46">
        <v>8.5664721757235628E-3</v>
      </c>
      <c r="X2555" s="46">
        <v>1.0254632575613218E-2</v>
      </c>
      <c r="Y2555" s="46">
        <v>1.1715331985839919E-2</v>
      </c>
      <c r="Z2555" s="46">
        <v>1.2897238733878338E-2</v>
      </c>
      <c r="AA2555" s="46">
        <v>1.3688628138957035E-2</v>
      </c>
      <c r="AB2555" s="46">
        <v>1.3923905728887926E-2</v>
      </c>
      <c r="AC2555" s="46">
        <v>1.4080861610872304E-2</v>
      </c>
      <c r="AD2555" s="46">
        <v>1.4091741228346281E-2</v>
      </c>
      <c r="AE2555" s="46">
        <v>1.42419757914196E-2</v>
      </c>
      <c r="AF2555" s="46">
        <v>1.429754239991457E-2</v>
      </c>
      <c r="AG2555" s="46">
        <v>1.4280550284377844E-2</v>
      </c>
      <c r="AH2555" s="46">
        <v>1.4264308817233312E-2</v>
      </c>
      <c r="AI2555" s="46">
        <v>1.42494638525501E-2</v>
      </c>
      <c r="AJ2555" s="46">
        <v>1.4236407434875861E-2</v>
      </c>
      <c r="AK2555" s="46">
        <v>0.19623444845237478</v>
      </c>
      <c r="AL2555" s="45">
        <v>0.19623444845237478</v>
      </c>
      <c r="AM2555" s="45">
        <v>0</v>
      </c>
      <c r="AN2555" s="45">
        <v>0</v>
      </c>
      <c r="AO2555" s="45">
        <v>3.9929126975490024E-4</v>
      </c>
      <c r="AP2555" s="45">
        <v>2.4090607335579069E-3</v>
      </c>
      <c r="AQ2555" s="45">
        <v>7.0520272505594107E-3</v>
      </c>
      <c r="AR2555" s="45">
        <v>1.3859147584996172E-2</v>
      </c>
      <c r="AS2555" s="45">
        <v>2.2425619760719735E-2</v>
      </c>
      <c r="AT2555" s="45">
        <v>3.2680252336332954E-2</v>
      </c>
      <c r="AU2555" s="45">
        <v>4.4395584322172874E-2</v>
      </c>
      <c r="AV2555" s="45">
        <v>5.7292823056051212E-2</v>
      </c>
      <c r="AW2555" s="45">
        <v>7.0981451195008247E-2</v>
      </c>
      <c r="AX2555" s="45">
        <v>8.4905356923896169E-2</v>
      </c>
      <c r="AY2555" s="45">
        <v>9.8986218534768466E-2</v>
      </c>
      <c r="AZ2555" s="45">
        <v>0.11307795976311474</v>
      </c>
      <c r="BA2555" s="45">
        <v>0.12731993555453436</v>
      </c>
      <c r="BB2555" s="45">
        <v>0.14161747795444893</v>
      </c>
      <c r="BC2555" s="45">
        <v>0.15589802823882676</v>
      </c>
      <c r="BD2555" s="45">
        <v>0.17016233705606007</v>
      </c>
      <c r="BE2555" s="45">
        <v>0.18441180090861017</v>
      </c>
      <c r="BF2555" s="45">
        <v>0.19623444845237478</v>
      </c>
    </row>
    <row r="2556" spans="1:58" ht="13.5" thickBot="1" x14ac:dyDescent="0.25">
      <c r="A2556" s="6" t="s">
        <v>1350</v>
      </c>
      <c r="B2556" s="6" t="s">
        <v>1350</v>
      </c>
      <c r="C2556" s="6" t="s">
        <v>1052</v>
      </c>
      <c r="D2556" s="6" t="s">
        <v>1350</v>
      </c>
      <c r="E2556" s="6">
        <v>1.6178735513013094</v>
      </c>
      <c r="F2556" s="6" t="s">
        <v>300</v>
      </c>
      <c r="G2556" s="21" t="s">
        <v>1305</v>
      </c>
      <c r="H2556" s="21" t="s">
        <v>1172</v>
      </c>
      <c r="I2556" s="21" t="s">
        <v>1160</v>
      </c>
      <c r="J2556" s="21" t="s">
        <v>849</v>
      </c>
      <c r="K2556" s="21" t="s">
        <v>854</v>
      </c>
      <c r="L2556" s="21" t="s">
        <v>1054</v>
      </c>
      <c r="M2556" s="3">
        <v>0.56106616535165443</v>
      </c>
      <c r="N2556" s="3">
        <v>1.6178735513013094</v>
      </c>
      <c r="O2556" s="21" t="s">
        <v>1514</v>
      </c>
      <c r="P2556" s="21">
        <v>0</v>
      </c>
      <c r="Q2556" s="46">
        <v>0</v>
      </c>
      <c r="R2556" s="46">
        <v>0</v>
      </c>
      <c r="S2556" s="46">
        <v>2.6393781602630708E-4</v>
      </c>
      <c r="T2556" s="46">
        <v>6.7000149441637398E-4</v>
      </c>
      <c r="U2556" s="46">
        <v>1.337498558011838E-3</v>
      </c>
      <c r="V2556" s="46">
        <v>1.7906375242493981E-3</v>
      </c>
      <c r="W2556" s="46">
        <v>2.1841952367534266E-3</v>
      </c>
      <c r="X2556" s="46">
        <v>2.5350829950818066E-3</v>
      </c>
      <c r="Y2556" s="46">
        <v>2.8255057995440593E-3</v>
      </c>
      <c r="Z2556" s="46">
        <v>3.0439477161421386E-3</v>
      </c>
      <c r="AA2556" s="46">
        <v>3.1938855032486758E-3</v>
      </c>
      <c r="AB2556" s="46">
        <v>3.2858169702537298E-3</v>
      </c>
      <c r="AC2556" s="46">
        <v>3.3348454433358358E-3</v>
      </c>
      <c r="AD2556" s="46">
        <v>3.3582385252929705E-3</v>
      </c>
      <c r="AE2556" s="46">
        <v>3.3623404164041183E-3</v>
      </c>
      <c r="AF2556" s="46">
        <v>3.3465350331644086E-3</v>
      </c>
      <c r="AG2556" s="46">
        <v>3.3132806241856464E-3</v>
      </c>
      <c r="AH2556" s="46">
        <v>3.2799680341568985E-3</v>
      </c>
      <c r="AI2556" s="46">
        <v>3.2467729824411716E-3</v>
      </c>
      <c r="AJ2556" s="46">
        <v>3.2138072277257848E-3</v>
      </c>
      <c r="AK2556" s="46">
        <v>4.7185354429866003E-2</v>
      </c>
      <c r="AL2556" s="45">
        <v>4.7185354429866003E-2</v>
      </c>
      <c r="AM2556" s="45">
        <v>0</v>
      </c>
      <c r="AN2556" s="45">
        <v>0</v>
      </c>
      <c r="AO2556" s="45">
        <v>2.6393781602630708E-4</v>
      </c>
      <c r="AP2556" s="45">
        <v>9.3393931044268106E-4</v>
      </c>
      <c r="AQ2556" s="45">
        <v>2.2714378684545191E-3</v>
      </c>
      <c r="AR2556" s="45">
        <v>4.0620753927039172E-3</v>
      </c>
      <c r="AS2556" s="45">
        <v>6.2462706294573438E-3</v>
      </c>
      <c r="AT2556" s="45">
        <v>8.78135362453915E-3</v>
      </c>
      <c r="AU2556" s="45">
        <v>1.160685942408321E-2</v>
      </c>
      <c r="AV2556" s="45">
        <v>1.4650807140225349E-2</v>
      </c>
      <c r="AW2556" s="45">
        <v>1.7844692643474026E-2</v>
      </c>
      <c r="AX2556" s="45">
        <v>2.1130509613727755E-2</v>
      </c>
      <c r="AY2556" s="45">
        <v>2.4465355057063591E-2</v>
      </c>
      <c r="AZ2556" s="45">
        <v>2.7823593582356563E-2</v>
      </c>
      <c r="BA2556" s="45">
        <v>3.1185933998760681E-2</v>
      </c>
      <c r="BB2556" s="45">
        <v>3.4532469031925091E-2</v>
      </c>
      <c r="BC2556" s="45">
        <v>3.784574965611074E-2</v>
      </c>
      <c r="BD2556" s="45">
        <v>4.1125717690267641E-2</v>
      </c>
      <c r="BE2556" s="45">
        <v>4.4372490672708813E-2</v>
      </c>
      <c r="BF2556" s="45">
        <v>4.7185354429866003E-2</v>
      </c>
    </row>
    <row r="2557" spans="1:58" ht="13.5" thickBot="1" x14ac:dyDescent="0.25">
      <c r="A2557" s="6" t="s">
        <v>1139</v>
      </c>
      <c r="B2557" s="6" t="s">
        <v>1138</v>
      </c>
      <c r="C2557" s="6" t="s">
        <v>1052</v>
      </c>
      <c r="D2557" s="6" t="s">
        <v>1139</v>
      </c>
      <c r="E2557" s="6">
        <v>58.886366374927597</v>
      </c>
      <c r="F2557" s="6" t="s">
        <v>300</v>
      </c>
      <c r="G2557" s="21" t="s">
        <v>1305</v>
      </c>
      <c r="H2557" s="21" t="s">
        <v>1172</v>
      </c>
      <c r="I2557" s="21" t="s">
        <v>1160</v>
      </c>
      <c r="J2557" s="21" t="s">
        <v>849</v>
      </c>
      <c r="K2557" s="21" t="s">
        <v>850</v>
      </c>
      <c r="L2557" s="21" t="s">
        <v>1055</v>
      </c>
      <c r="M2557" s="3">
        <v>39.470036503486639</v>
      </c>
      <c r="N2557" s="3">
        <v>58.886366374927597</v>
      </c>
      <c r="O2557" s="21" t="s">
        <v>1513</v>
      </c>
      <c r="P2557" s="21">
        <v>0</v>
      </c>
      <c r="Q2557" s="46">
        <v>0</v>
      </c>
      <c r="R2557" s="46">
        <v>5.8900576861259379E-4</v>
      </c>
      <c r="S2557" s="46">
        <v>4.9657047897000151E-3</v>
      </c>
      <c r="T2557" s="46">
        <v>1.0315387071889528E-2</v>
      </c>
      <c r="U2557" s="46">
        <v>1.7625252073176691E-2</v>
      </c>
      <c r="V2557" s="46">
        <v>2.373260407047461E-2</v>
      </c>
      <c r="W2557" s="46">
        <v>2.9328528778226712E-2</v>
      </c>
      <c r="X2557" s="46">
        <v>3.3286758675270117E-2</v>
      </c>
      <c r="Y2557" s="46">
        <v>3.5758804801930909E-2</v>
      </c>
      <c r="Z2557" s="46">
        <v>3.8595659180655086E-2</v>
      </c>
      <c r="AA2557" s="46">
        <v>4.119769304114787E-2</v>
      </c>
      <c r="AB2557" s="46">
        <v>4.2257555044107505E-2</v>
      </c>
      <c r="AC2557" s="46">
        <v>4.1131337417952191E-2</v>
      </c>
      <c r="AD2557" s="46">
        <v>4.133780079224194E-2</v>
      </c>
      <c r="AE2557" s="46">
        <v>4.1640000384772183E-2</v>
      </c>
      <c r="AF2557" s="46">
        <v>4.1881167749484673E-2</v>
      </c>
      <c r="AG2557" s="46">
        <v>4.1901785888642296E-2</v>
      </c>
      <c r="AH2557" s="46">
        <v>4.1919890988958403E-2</v>
      </c>
      <c r="AI2557" s="46">
        <v>4.1936961767038927E-2</v>
      </c>
      <c r="AJ2557" s="46">
        <v>4.215335120392829E-2</v>
      </c>
      <c r="AK2557" s="46">
        <v>0.60867408778435861</v>
      </c>
      <c r="AL2557" s="45">
        <v>0.60867408778435861</v>
      </c>
      <c r="AM2557" s="45">
        <v>0</v>
      </c>
      <c r="AN2557" s="45">
        <v>5.8900576861259379E-4</v>
      </c>
      <c r="AO2557" s="45">
        <v>5.5547105583126088E-3</v>
      </c>
      <c r="AP2557" s="45">
        <v>1.5870097630202137E-2</v>
      </c>
      <c r="AQ2557" s="45">
        <v>3.3495349703378828E-2</v>
      </c>
      <c r="AR2557" s="45">
        <v>5.7227953773853438E-2</v>
      </c>
      <c r="AS2557" s="45">
        <v>8.655648255208015E-2</v>
      </c>
      <c r="AT2557" s="45">
        <v>0.11984324122735027</v>
      </c>
      <c r="AU2557" s="45">
        <v>0.15560204602928118</v>
      </c>
      <c r="AV2557" s="45">
        <v>0.19419770520993626</v>
      </c>
      <c r="AW2557" s="45">
        <v>0.23539539825108413</v>
      </c>
      <c r="AX2557" s="45">
        <v>0.27765295329519163</v>
      </c>
      <c r="AY2557" s="45">
        <v>0.31878429071314385</v>
      </c>
      <c r="AZ2557" s="45">
        <v>0.36012209150538577</v>
      </c>
      <c r="BA2557" s="45">
        <v>0.40176209189015794</v>
      </c>
      <c r="BB2557" s="45">
        <v>0.44364325963964263</v>
      </c>
      <c r="BC2557" s="45">
        <v>0.48554504552828492</v>
      </c>
      <c r="BD2557" s="45">
        <v>0.52746493651724335</v>
      </c>
      <c r="BE2557" s="45">
        <v>0.56940189828428234</v>
      </c>
      <c r="BF2557" s="45">
        <v>0.60867408778435861</v>
      </c>
    </row>
    <row r="2558" spans="1:58" ht="13.5" thickBot="1" x14ac:dyDescent="0.25">
      <c r="A2558" s="6" t="s">
        <v>1139</v>
      </c>
      <c r="B2558" s="6" t="s">
        <v>1138</v>
      </c>
      <c r="C2558" s="6" t="s">
        <v>1052</v>
      </c>
      <c r="D2558" s="6" t="s">
        <v>1139</v>
      </c>
      <c r="E2558" s="6">
        <v>58.886366374927597</v>
      </c>
      <c r="F2558" s="6" t="s">
        <v>300</v>
      </c>
      <c r="G2558" s="21" t="s">
        <v>1305</v>
      </c>
      <c r="H2558" s="21" t="s">
        <v>1172</v>
      </c>
      <c r="I2558" s="21" t="s">
        <v>1160</v>
      </c>
      <c r="J2558" s="21" t="s">
        <v>849</v>
      </c>
      <c r="K2558" s="21" t="s">
        <v>852</v>
      </c>
      <c r="L2558" s="21" t="s">
        <v>1055</v>
      </c>
      <c r="M2558" s="3">
        <v>39.470036503486639</v>
      </c>
      <c r="N2558" s="3">
        <v>58.886366374927597</v>
      </c>
      <c r="O2558" s="21" t="s">
        <v>1513</v>
      </c>
      <c r="P2558" s="21">
        <v>0</v>
      </c>
      <c r="Q2558" s="46">
        <v>0</v>
      </c>
      <c r="R2558" s="46">
        <v>0</v>
      </c>
      <c r="S2558" s="46">
        <v>5.0582284378725183E-4</v>
      </c>
      <c r="T2558" s="46">
        <v>1.6170930041388299E-3</v>
      </c>
      <c r="U2558" s="46">
        <v>3.236353038608402E-3</v>
      </c>
      <c r="V2558" s="46">
        <v>4.6870139044792444E-3</v>
      </c>
      <c r="W2558" s="46">
        <v>5.8774818698668742E-3</v>
      </c>
      <c r="X2558" s="46">
        <v>6.9935995609564259E-3</v>
      </c>
      <c r="Y2558" s="46">
        <v>7.969008113173047E-3</v>
      </c>
      <c r="Z2558" s="46">
        <v>8.6918790134921896E-3</v>
      </c>
      <c r="AA2558" s="46">
        <v>9.1532140460791299E-3</v>
      </c>
      <c r="AB2558" s="46">
        <v>9.2588390933141425E-3</v>
      </c>
      <c r="AC2558" s="46">
        <v>9.3112130515815815E-3</v>
      </c>
      <c r="AD2558" s="46">
        <v>9.305036773076588E-3</v>
      </c>
      <c r="AE2558" s="46">
        <v>9.2959039586669491E-3</v>
      </c>
      <c r="AF2558" s="46">
        <v>9.2835464495473682E-3</v>
      </c>
      <c r="AG2558" s="46">
        <v>9.2236690550398862E-3</v>
      </c>
      <c r="AH2558" s="46">
        <v>9.1645521484352843E-3</v>
      </c>
      <c r="AI2558" s="46">
        <v>9.1064687767992737E-3</v>
      </c>
      <c r="AJ2558" s="46">
        <v>9.0925390596677952E-3</v>
      </c>
      <c r="AK2558" s="46">
        <v>0.13050983345503503</v>
      </c>
      <c r="AL2558" s="45">
        <v>0.13050983345503503</v>
      </c>
      <c r="AM2558" s="45">
        <v>0</v>
      </c>
      <c r="AN2558" s="45">
        <v>0</v>
      </c>
      <c r="AO2558" s="45">
        <v>5.0582284378725183E-4</v>
      </c>
      <c r="AP2558" s="45">
        <v>2.1229158479260817E-3</v>
      </c>
      <c r="AQ2558" s="45">
        <v>5.3592688865344833E-3</v>
      </c>
      <c r="AR2558" s="45">
        <v>1.0046282791013727E-2</v>
      </c>
      <c r="AS2558" s="45">
        <v>1.59237646608806E-2</v>
      </c>
      <c r="AT2558" s="45">
        <v>2.2917364221837027E-2</v>
      </c>
      <c r="AU2558" s="45">
        <v>3.0886372335010074E-2</v>
      </c>
      <c r="AV2558" s="45">
        <v>3.9578251348502264E-2</v>
      </c>
      <c r="AW2558" s="45">
        <v>4.8731465394581397E-2</v>
      </c>
      <c r="AX2558" s="45">
        <v>5.7990304487895536E-2</v>
      </c>
      <c r="AY2558" s="45">
        <v>6.7301517539477121E-2</v>
      </c>
      <c r="AZ2558" s="45">
        <v>7.6606554312553712E-2</v>
      </c>
      <c r="BA2558" s="45">
        <v>8.5902458271220658E-2</v>
      </c>
      <c r="BB2558" s="45">
        <v>9.5186004720768019E-2</v>
      </c>
      <c r="BC2558" s="45">
        <v>0.1044096737758079</v>
      </c>
      <c r="BD2558" s="45">
        <v>0.11357422592424318</v>
      </c>
      <c r="BE2558" s="45">
        <v>0.12268069470104245</v>
      </c>
      <c r="BF2558" s="45">
        <v>0.13050983345503503</v>
      </c>
    </row>
    <row r="2559" spans="1:58" ht="13.5" thickBot="1" x14ac:dyDescent="0.25">
      <c r="A2559" s="6" t="s">
        <v>1139</v>
      </c>
      <c r="B2559" s="6" t="s">
        <v>1138</v>
      </c>
      <c r="C2559" s="6" t="s">
        <v>1052</v>
      </c>
      <c r="D2559" s="6" t="s">
        <v>1139</v>
      </c>
      <c r="E2559" s="6">
        <v>58.886366374927597</v>
      </c>
      <c r="F2559" s="6" t="s">
        <v>300</v>
      </c>
      <c r="G2559" s="21" t="s">
        <v>1305</v>
      </c>
      <c r="H2559" s="21" t="s">
        <v>1172</v>
      </c>
      <c r="I2559" s="21" t="s">
        <v>1160</v>
      </c>
      <c r="J2559" s="21" t="s">
        <v>849</v>
      </c>
      <c r="K2559" s="21" t="s">
        <v>853</v>
      </c>
      <c r="L2559" s="21" t="s">
        <v>1055</v>
      </c>
      <c r="M2559" s="3">
        <v>39.470036503486639</v>
      </c>
      <c r="N2559" s="3">
        <v>58.886366374927597</v>
      </c>
      <c r="O2559" s="21" t="s">
        <v>1513</v>
      </c>
      <c r="P2559" s="21">
        <v>0</v>
      </c>
      <c r="Q2559" s="46">
        <v>0</v>
      </c>
      <c r="R2559" s="46">
        <v>0</v>
      </c>
      <c r="S2559" s="46">
        <v>1.1515502574761588E-4</v>
      </c>
      <c r="T2559" s="46">
        <v>3.7119175607492521E-4</v>
      </c>
      <c r="U2559" s="46">
        <v>7.3761618495691357E-4</v>
      </c>
      <c r="V2559" s="46">
        <v>1.0674570500076516E-3</v>
      </c>
      <c r="W2559" s="46">
        <v>1.3317824796880455E-3</v>
      </c>
      <c r="X2559" s="46">
        <v>1.5825638667694829E-3</v>
      </c>
      <c r="Y2559" s="46">
        <v>1.7962404353658542E-3</v>
      </c>
      <c r="Z2559" s="46">
        <v>1.9656613103048413E-3</v>
      </c>
      <c r="AA2559" s="46">
        <v>2.074521454978823E-3</v>
      </c>
      <c r="AB2559" s="46">
        <v>2.0986033831189885E-3</v>
      </c>
      <c r="AC2559" s="46">
        <v>2.110841296001989E-3</v>
      </c>
      <c r="AD2559" s="46">
        <v>2.1012076151549581E-3</v>
      </c>
      <c r="AE2559" s="46">
        <v>2.1123863916364914E-3</v>
      </c>
      <c r="AF2559" s="46">
        <v>2.1088827043894303E-3</v>
      </c>
      <c r="AG2559" s="46">
        <v>2.0946658764304767E-3</v>
      </c>
      <c r="AH2559" s="46">
        <v>2.0806969630893677E-3</v>
      </c>
      <c r="AI2559" s="46">
        <v>2.0670323279435277E-3</v>
      </c>
      <c r="AJ2559" s="46">
        <v>2.0634508199148288E-3</v>
      </c>
      <c r="AK2559" s="46">
        <v>2.9592330705769443E-2</v>
      </c>
      <c r="AL2559" s="45">
        <v>2.9592330705769443E-2</v>
      </c>
      <c r="AM2559" s="45">
        <v>0</v>
      </c>
      <c r="AN2559" s="45">
        <v>0</v>
      </c>
      <c r="AO2559" s="45">
        <v>1.1515502574761588E-4</v>
      </c>
      <c r="AP2559" s="45">
        <v>4.8634678182254108E-4</v>
      </c>
      <c r="AQ2559" s="45">
        <v>1.2239629667794545E-3</v>
      </c>
      <c r="AR2559" s="45">
        <v>2.2914200167871062E-3</v>
      </c>
      <c r="AS2559" s="45">
        <v>3.6232024964751516E-3</v>
      </c>
      <c r="AT2559" s="45">
        <v>5.2057663632446346E-3</v>
      </c>
      <c r="AU2559" s="45">
        <v>7.0020067986104884E-3</v>
      </c>
      <c r="AV2559" s="45">
        <v>8.9676681089153297E-3</v>
      </c>
      <c r="AW2559" s="45">
        <v>1.1042189563894153E-2</v>
      </c>
      <c r="AX2559" s="45">
        <v>1.3140792947013142E-2</v>
      </c>
      <c r="AY2559" s="45">
        <v>1.5251634243015131E-2</v>
      </c>
      <c r="AZ2559" s="45">
        <v>1.7352841858170088E-2</v>
      </c>
      <c r="BA2559" s="45">
        <v>1.9465228249806579E-2</v>
      </c>
      <c r="BB2559" s="45">
        <v>2.1574110954196011E-2</v>
      </c>
      <c r="BC2559" s="45">
        <v>2.3668776830626487E-2</v>
      </c>
      <c r="BD2559" s="45">
        <v>2.5749473793715855E-2</v>
      </c>
      <c r="BE2559" s="45">
        <v>2.7816506121659382E-2</v>
      </c>
      <c r="BF2559" s="45">
        <v>2.9592330705769443E-2</v>
      </c>
    </row>
    <row r="2560" spans="1:58" ht="13.5" thickBot="1" x14ac:dyDescent="0.25">
      <c r="A2560" s="6" t="s">
        <v>1139</v>
      </c>
      <c r="B2560" s="6" t="s">
        <v>1138</v>
      </c>
      <c r="C2560" s="6" t="s">
        <v>1052</v>
      </c>
      <c r="D2560" s="6" t="s">
        <v>1139</v>
      </c>
      <c r="E2560" s="6">
        <v>58.886366374927597</v>
      </c>
      <c r="F2560" s="6" t="s">
        <v>300</v>
      </c>
      <c r="G2560" s="21" t="s">
        <v>1305</v>
      </c>
      <c r="H2560" s="21" t="s">
        <v>1172</v>
      </c>
      <c r="I2560" s="21" t="s">
        <v>1160</v>
      </c>
      <c r="J2560" s="21" t="s">
        <v>849</v>
      </c>
      <c r="K2560" s="21" t="s">
        <v>854</v>
      </c>
      <c r="L2560" s="21" t="s">
        <v>1055</v>
      </c>
      <c r="M2560" s="3">
        <v>39.470036503486639</v>
      </c>
      <c r="N2560" s="3">
        <v>58.886366374927597</v>
      </c>
      <c r="O2560" s="21" t="s">
        <v>1513</v>
      </c>
      <c r="P2560" s="21">
        <v>0</v>
      </c>
      <c r="Q2560" s="46">
        <v>0</v>
      </c>
      <c r="R2560" s="46">
        <v>1.3160328176612394E-6</v>
      </c>
      <c r="S2560" s="46">
        <v>5.8825157125912494E-5</v>
      </c>
      <c r="T2560" s="46">
        <v>1.2675128315541934E-4</v>
      </c>
      <c r="U2560" s="46">
        <v>2.2387299798540486E-4</v>
      </c>
      <c r="V2560" s="46">
        <v>2.9657717642464769E-4</v>
      </c>
      <c r="W2560" s="46">
        <v>3.5888400017150871E-4</v>
      </c>
      <c r="X2560" s="46">
        <v>4.1364025216675943E-4</v>
      </c>
      <c r="Y2560" s="46">
        <v>4.5811040270517689E-4</v>
      </c>
      <c r="Z2560" s="46">
        <v>4.9061964647257976E-4</v>
      </c>
      <c r="AA2560" s="46">
        <v>5.1188857207156368E-4</v>
      </c>
      <c r="AB2560" s="46">
        <v>5.237232504571841E-4</v>
      </c>
      <c r="AC2560" s="46">
        <v>5.2867237893154575E-4</v>
      </c>
      <c r="AD2560" s="46">
        <v>5.2954129038467607E-4</v>
      </c>
      <c r="AE2560" s="46">
        <v>5.2736686331903717E-4</v>
      </c>
      <c r="AF2560" s="46">
        <v>5.2195207625934607E-4</v>
      </c>
      <c r="AG2560" s="46">
        <v>5.1385355582320331E-4</v>
      </c>
      <c r="AH2560" s="46">
        <v>5.0582193814552496E-4</v>
      </c>
      <c r="AI2560" s="46">
        <v>4.9787500231659467E-4</v>
      </c>
      <c r="AJ2560" s="46">
        <v>4.9237752191989533E-4</v>
      </c>
      <c r="AK2560" s="46">
        <v>7.5396536377802439E-3</v>
      </c>
      <c r="AL2560" s="45">
        <v>7.5396536377802439E-3</v>
      </c>
      <c r="AM2560" s="45">
        <v>0</v>
      </c>
      <c r="AN2560" s="45">
        <v>1.3160328176612394E-6</v>
      </c>
      <c r="AO2560" s="45">
        <v>6.0141189943573733E-5</v>
      </c>
      <c r="AP2560" s="45">
        <v>1.8689247309899306E-4</v>
      </c>
      <c r="AQ2560" s="45">
        <v>4.1076547108439795E-4</v>
      </c>
      <c r="AR2560" s="45">
        <v>7.0734264750904564E-4</v>
      </c>
      <c r="AS2560" s="45">
        <v>1.0662266476805544E-3</v>
      </c>
      <c r="AT2560" s="45">
        <v>1.4798668998473137E-3</v>
      </c>
      <c r="AU2560" s="45">
        <v>1.9379773025524905E-3</v>
      </c>
      <c r="AV2560" s="45">
        <v>2.4285969490250702E-3</v>
      </c>
      <c r="AW2560" s="45">
        <v>2.9404855210966338E-3</v>
      </c>
      <c r="AX2560" s="45">
        <v>3.4642087715538181E-3</v>
      </c>
      <c r="AY2560" s="45">
        <v>3.992881150485364E-3</v>
      </c>
      <c r="AZ2560" s="45">
        <v>4.52242244087004E-3</v>
      </c>
      <c r="BA2560" s="45">
        <v>5.0497893041890774E-3</v>
      </c>
      <c r="BB2560" s="45">
        <v>5.5717413804484235E-3</v>
      </c>
      <c r="BC2560" s="45">
        <v>6.0855949362716268E-3</v>
      </c>
      <c r="BD2560" s="45">
        <v>6.5914168744171516E-3</v>
      </c>
      <c r="BE2560" s="45">
        <v>7.0892918767337465E-3</v>
      </c>
      <c r="BF2560" s="45">
        <v>7.5396536377802439E-3</v>
      </c>
    </row>
    <row r="2561" spans="1:58" ht="13.5" thickBot="1" x14ac:dyDescent="0.25">
      <c r="A2561" s="6" t="s">
        <v>1350</v>
      </c>
      <c r="B2561" s="6" t="s">
        <v>1350</v>
      </c>
      <c r="C2561" s="6" t="s">
        <v>1052</v>
      </c>
      <c r="D2561" s="6" t="s">
        <v>1350</v>
      </c>
      <c r="E2561" s="6">
        <v>1.1441839994159859</v>
      </c>
      <c r="F2561" s="6" t="s">
        <v>300</v>
      </c>
      <c r="G2561" s="21" t="s">
        <v>1305</v>
      </c>
      <c r="H2561" s="21" t="s">
        <v>1172</v>
      </c>
      <c r="I2561" s="21" t="s">
        <v>1160</v>
      </c>
      <c r="J2561" s="21" t="s">
        <v>849</v>
      </c>
      <c r="K2561" s="21" t="s">
        <v>850</v>
      </c>
      <c r="L2561" s="21" t="s">
        <v>1056</v>
      </c>
      <c r="M2561" s="3">
        <v>0.59816797378491271</v>
      </c>
      <c r="N2561" s="3">
        <v>1.1441839994159859</v>
      </c>
      <c r="O2561" s="21" t="s">
        <v>1513</v>
      </c>
      <c r="P2561" s="21">
        <v>0</v>
      </c>
      <c r="Q2561" s="46">
        <v>0</v>
      </c>
      <c r="R2561" s="46">
        <v>2.8766593900007575E-3</v>
      </c>
      <c r="S2561" s="46">
        <v>7.7248135535689134E-3</v>
      </c>
      <c r="T2561" s="46">
        <v>1.3533716143737641E-2</v>
      </c>
      <c r="U2561" s="46">
        <v>1.9228233656875468E-2</v>
      </c>
      <c r="V2561" s="46">
        <v>2.538966644043604E-2</v>
      </c>
      <c r="W2561" s="46">
        <v>3.0906535312549506E-2</v>
      </c>
      <c r="X2561" s="46">
        <v>3.4624258819334057E-2</v>
      </c>
      <c r="Y2561" s="46">
        <v>3.6749617503943205E-2</v>
      </c>
      <c r="Z2561" s="46">
        <v>3.9203688723427506E-2</v>
      </c>
      <c r="AA2561" s="46">
        <v>4.1374555280216954E-2</v>
      </c>
      <c r="AB2561" s="46">
        <v>4.1965964817700235E-2</v>
      </c>
      <c r="AC2561" s="46">
        <v>4.039007617059772E-2</v>
      </c>
      <c r="AD2561" s="46">
        <v>4.0137558173314984E-2</v>
      </c>
      <c r="AE2561" s="46">
        <v>3.9973849625762843E-2</v>
      </c>
      <c r="AF2561" s="46">
        <v>3.9722883321576648E-2</v>
      </c>
      <c r="AG2561" s="46">
        <v>3.9256159624193057E-2</v>
      </c>
      <c r="AH2561" s="46">
        <v>3.8787017391506744E-2</v>
      </c>
      <c r="AI2561" s="46">
        <v>3.8315433190890015E-2</v>
      </c>
      <c r="AJ2561" s="46">
        <v>3.8444577385011863E-2</v>
      </c>
      <c r="AK2561" s="46">
        <v>0.60752692749282688</v>
      </c>
      <c r="AL2561" s="45">
        <v>0.60752692749282688</v>
      </c>
      <c r="AM2561" s="45">
        <v>0</v>
      </c>
      <c r="AN2561" s="45">
        <v>2.8766593900007575E-3</v>
      </c>
      <c r="AO2561" s="45">
        <v>1.0601472943569671E-2</v>
      </c>
      <c r="AP2561" s="45">
        <v>2.4135189087307312E-2</v>
      </c>
      <c r="AQ2561" s="45">
        <v>4.3363422744182784E-2</v>
      </c>
      <c r="AR2561" s="45">
        <v>6.8753089184618824E-2</v>
      </c>
      <c r="AS2561" s="45">
        <v>9.9659624497168336E-2</v>
      </c>
      <c r="AT2561" s="45">
        <v>0.1342838833165024</v>
      </c>
      <c r="AU2561" s="45">
        <v>0.17103350082044561</v>
      </c>
      <c r="AV2561" s="45">
        <v>0.2102371895438731</v>
      </c>
      <c r="AW2561" s="45">
        <v>0.25161174482409004</v>
      </c>
      <c r="AX2561" s="45">
        <v>0.29357770964179031</v>
      </c>
      <c r="AY2561" s="45">
        <v>0.33396778581238801</v>
      </c>
      <c r="AZ2561" s="45">
        <v>0.374105343985703</v>
      </c>
      <c r="BA2561" s="45">
        <v>0.41407919361146583</v>
      </c>
      <c r="BB2561" s="45">
        <v>0.45380207693304248</v>
      </c>
      <c r="BC2561" s="45">
        <v>0.49305823655723552</v>
      </c>
      <c r="BD2561" s="45">
        <v>0.53184525394874227</v>
      </c>
      <c r="BE2561" s="45">
        <v>0.57016068713963231</v>
      </c>
      <c r="BF2561" s="45">
        <v>0.60752692749282688</v>
      </c>
    </row>
    <row r="2562" spans="1:58" ht="13.5" thickBot="1" x14ac:dyDescent="0.25">
      <c r="A2562" s="6" t="s">
        <v>1350</v>
      </c>
      <c r="B2562" s="6" t="s">
        <v>1350</v>
      </c>
      <c r="C2562" s="6" t="s">
        <v>1052</v>
      </c>
      <c r="D2562" s="6" t="s">
        <v>1350</v>
      </c>
      <c r="E2562" s="6">
        <v>1.1441839994159859</v>
      </c>
      <c r="F2562" s="6" t="s">
        <v>300</v>
      </c>
      <c r="G2562" s="21" t="s">
        <v>1305</v>
      </c>
      <c r="H2562" s="21" t="s">
        <v>1172</v>
      </c>
      <c r="I2562" s="21" t="s">
        <v>1160</v>
      </c>
      <c r="J2562" s="21" t="s">
        <v>849</v>
      </c>
      <c r="K2562" s="21" t="s">
        <v>852</v>
      </c>
      <c r="L2562" s="21" t="s">
        <v>1056</v>
      </c>
      <c r="M2562" s="3">
        <v>0.59816797378491271</v>
      </c>
      <c r="N2562" s="3">
        <v>1.1441839994159859</v>
      </c>
      <c r="O2562" s="21" t="s">
        <v>1513</v>
      </c>
      <c r="P2562" s="21">
        <v>0</v>
      </c>
      <c r="Q2562" s="46">
        <v>0</v>
      </c>
      <c r="R2562" s="46">
        <v>5.5426285316354223E-5</v>
      </c>
      <c r="S2562" s="46">
        <v>7.5809501130034594E-4</v>
      </c>
      <c r="T2562" s="46">
        <v>1.6882251428768855E-3</v>
      </c>
      <c r="U2562" s="46">
        <v>2.7083494313579156E-3</v>
      </c>
      <c r="V2562" s="46">
        <v>3.831876798748302E-3</v>
      </c>
      <c r="W2562" s="46">
        <v>4.7286899839189735E-3</v>
      </c>
      <c r="X2562" s="46">
        <v>5.5492130509321239E-3</v>
      </c>
      <c r="Y2562" s="46">
        <v>6.2442509885278774E-3</v>
      </c>
      <c r="Z2562" s="46">
        <v>6.7314937291741636E-3</v>
      </c>
      <c r="AA2562" s="46">
        <v>7.0094381000427603E-3</v>
      </c>
      <c r="AB2562" s="46">
        <v>7.0117053779060468E-3</v>
      </c>
      <c r="AC2562" s="46">
        <v>6.9733918114990544E-3</v>
      </c>
      <c r="AD2562" s="46">
        <v>6.8912320255604051E-3</v>
      </c>
      <c r="AE2562" s="46">
        <v>6.8069756480155404E-3</v>
      </c>
      <c r="AF2562" s="46">
        <v>6.7165720926847042E-3</v>
      </c>
      <c r="AG2562" s="46">
        <v>6.5916686989376059E-3</v>
      </c>
      <c r="AH2562" s="46">
        <v>6.4682344709391226E-3</v>
      </c>
      <c r="AI2562" s="46">
        <v>6.3462026748251094E-3</v>
      </c>
      <c r="AJ2562" s="46">
        <v>6.3245517334373311E-3</v>
      </c>
      <c r="AK2562" s="46">
        <v>9.8944618804950493E-2</v>
      </c>
      <c r="AL2562" s="45">
        <v>9.8944618804950493E-2</v>
      </c>
      <c r="AM2562" s="45">
        <v>0</v>
      </c>
      <c r="AN2562" s="45">
        <v>5.5426285316354223E-5</v>
      </c>
      <c r="AO2562" s="45">
        <v>8.1352129661670016E-4</v>
      </c>
      <c r="AP2562" s="45">
        <v>2.5017464394935856E-3</v>
      </c>
      <c r="AQ2562" s="45">
        <v>5.2100958708515017E-3</v>
      </c>
      <c r="AR2562" s="45">
        <v>9.0419726695998032E-3</v>
      </c>
      <c r="AS2562" s="45">
        <v>1.3770662653518777E-2</v>
      </c>
      <c r="AT2562" s="45">
        <v>1.9319875704450901E-2</v>
      </c>
      <c r="AU2562" s="45">
        <v>2.5564126692978778E-2</v>
      </c>
      <c r="AV2562" s="45">
        <v>3.2295620422152942E-2</v>
      </c>
      <c r="AW2562" s="45">
        <v>3.93050585221957E-2</v>
      </c>
      <c r="AX2562" s="45">
        <v>4.6316763900101747E-2</v>
      </c>
      <c r="AY2562" s="45">
        <v>5.3290155711600798E-2</v>
      </c>
      <c r="AZ2562" s="45">
        <v>6.0181387737161203E-2</v>
      </c>
      <c r="BA2562" s="45">
        <v>6.6988363385176747E-2</v>
      </c>
      <c r="BB2562" s="45">
        <v>7.3704935477861444E-2</v>
      </c>
      <c r="BC2562" s="45">
        <v>8.0296604176799055E-2</v>
      </c>
      <c r="BD2562" s="45">
        <v>8.6764838647738179E-2</v>
      </c>
      <c r="BE2562" s="45">
        <v>9.3111041322563287E-2</v>
      </c>
      <c r="BF2562" s="45">
        <v>9.8944618804950493E-2</v>
      </c>
    </row>
    <row r="2563" spans="1:58" ht="13.5" thickBot="1" x14ac:dyDescent="0.25">
      <c r="A2563" s="6" t="s">
        <v>1350</v>
      </c>
      <c r="B2563" s="6" t="s">
        <v>1350</v>
      </c>
      <c r="C2563" s="6" t="s">
        <v>1052</v>
      </c>
      <c r="D2563" s="6" t="s">
        <v>1350</v>
      </c>
      <c r="E2563" s="6">
        <v>1.1441839994159859</v>
      </c>
      <c r="F2563" s="6" t="s">
        <v>300</v>
      </c>
      <c r="G2563" s="21" t="s">
        <v>1305</v>
      </c>
      <c r="H2563" s="21" t="s">
        <v>1172</v>
      </c>
      <c r="I2563" s="21" t="s">
        <v>1160</v>
      </c>
      <c r="J2563" s="21" t="s">
        <v>849</v>
      </c>
      <c r="K2563" s="21" t="s">
        <v>853</v>
      </c>
      <c r="L2563" s="21" t="s">
        <v>1056</v>
      </c>
      <c r="M2563" s="3">
        <v>0.59816797378491271</v>
      </c>
      <c r="N2563" s="3">
        <v>1.1441839994159859</v>
      </c>
      <c r="O2563" s="21" t="s">
        <v>1513</v>
      </c>
      <c r="P2563" s="21">
        <v>0</v>
      </c>
      <c r="Q2563" s="46">
        <v>0</v>
      </c>
      <c r="R2563" s="46">
        <v>1.2524059155584705E-5</v>
      </c>
      <c r="S2563" s="46">
        <v>1.7231645956636022E-4</v>
      </c>
      <c r="T2563" s="46">
        <v>3.868134834174994E-4</v>
      </c>
      <c r="U2563" s="46">
        <v>6.1716507230903184E-4</v>
      </c>
      <c r="V2563" s="46">
        <v>8.7262088614865245E-4</v>
      </c>
      <c r="W2563" s="46">
        <v>1.0714890612301968E-3</v>
      </c>
      <c r="X2563" s="46">
        <v>1.2557436026458817E-3</v>
      </c>
      <c r="Y2563" s="46">
        <v>1.4075296966780271E-3</v>
      </c>
      <c r="Z2563" s="46">
        <v>1.5223389229667677E-3</v>
      </c>
      <c r="AA2563" s="46">
        <v>1.5886502867173162E-3</v>
      </c>
      <c r="AB2563" s="46">
        <v>1.5892708260967104E-3</v>
      </c>
      <c r="AC2563" s="46">
        <v>1.5808608865247368E-3</v>
      </c>
      <c r="AD2563" s="46">
        <v>1.5561119980520236E-3</v>
      </c>
      <c r="AE2563" s="46">
        <v>1.5468285997099779E-3</v>
      </c>
      <c r="AF2563" s="46">
        <v>1.525784985854027E-3</v>
      </c>
      <c r="AG2563" s="46">
        <v>1.4969733608847376E-3</v>
      </c>
      <c r="AH2563" s="46">
        <v>1.468558140742741E-3</v>
      </c>
      <c r="AI2563" s="46">
        <v>1.4405185664405622E-3</v>
      </c>
      <c r="AJ2563" s="46">
        <v>1.4353080724614144E-3</v>
      </c>
      <c r="AK2563" s="46">
        <v>2.2434995180555171E-2</v>
      </c>
      <c r="AL2563" s="45">
        <v>2.2434995180555171E-2</v>
      </c>
      <c r="AM2563" s="45">
        <v>0</v>
      </c>
      <c r="AN2563" s="45">
        <v>1.2524059155584705E-5</v>
      </c>
      <c r="AO2563" s="45">
        <v>1.8484051872194493E-4</v>
      </c>
      <c r="AP2563" s="45">
        <v>5.7165400213944433E-4</v>
      </c>
      <c r="AQ2563" s="45">
        <v>1.1888190744484763E-3</v>
      </c>
      <c r="AR2563" s="45">
        <v>2.0614399605971287E-3</v>
      </c>
      <c r="AS2563" s="45">
        <v>3.1329290218273255E-3</v>
      </c>
      <c r="AT2563" s="45">
        <v>4.3886726244732072E-3</v>
      </c>
      <c r="AU2563" s="45">
        <v>5.7962023211512344E-3</v>
      </c>
      <c r="AV2563" s="45">
        <v>7.3185412441180023E-3</v>
      </c>
      <c r="AW2563" s="45">
        <v>8.9071915308353185E-3</v>
      </c>
      <c r="AX2563" s="45">
        <v>1.0496462356932029E-2</v>
      </c>
      <c r="AY2563" s="45">
        <v>1.2077323243456766E-2</v>
      </c>
      <c r="AZ2563" s="45">
        <v>1.363343524150879E-2</v>
      </c>
      <c r="BA2563" s="45">
        <v>1.5180263841218768E-2</v>
      </c>
      <c r="BB2563" s="45">
        <v>1.6706048827072793E-2</v>
      </c>
      <c r="BC2563" s="45">
        <v>1.8203022187957531E-2</v>
      </c>
      <c r="BD2563" s="45">
        <v>1.9671580328700273E-2</v>
      </c>
      <c r="BE2563" s="45">
        <v>2.1112098895140836E-2</v>
      </c>
      <c r="BF2563" s="45">
        <v>2.2434995180555171E-2</v>
      </c>
    </row>
    <row r="2564" spans="1:58" ht="13.5" thickBot="1" x14ac:dyDescent="0.25">
      <c r="A2564" s="6" t="s">
        <v>1350</v>
      </c>
      <c r="B2564" s="6" t="s">
        <v>1350</v>
      </c>
      <c r="C2564" s="6" t="s">
        <v>1052</v>
      </c>
      <c r="D2564" s="6" t="s">
        <v>1350</v>
      </c>
      <c r="E2564" s="6">
        <v>1.1441839994159859</v>
      </c>
      <c r="F2564" s="6" t="s">
        <v>300</v>
      </c>
      <c r="G2564" s="21" t="s">
        <v>1305</v>
      </c>
      <c r="H2564" s="21" t="s">
        <v>1172</v>
      </c>
      <c r="I2564" s="21" t="s">
        <v>1160</v>
      </c>
      <c r="J2564" s="21" t="s">
        <v>849</v>
      </c>
      <c r="K2564" s="21" t="s">
        <v>854</v>
      </c>
      <c r="L2564" s="21" t="s">
        <v>1056</v>
      </c>
      <c r="M2564" s="3">
        <v>0.59816797378491271</v>
      </c>
      <c r="N2564" s="3">
        <v>1.1441839994159859</v>
      </c>
      <c r="O2564" s="21" t="s">
        <v>1513</v>
      </c>
      <c r="P2564" s="21">
        <v>0</v>
      </c>
      <c r="Q2564" s="46">
        <v>0</v>
      </c>
      <c r="R2564" s="46">
        <v>2.6070265653594892E-5</v>
      </c>
      <c r="S2564" s="46">
        <v>8.5344332950527651E-5</v>
      </c>
      <c r="T2564" s="46">
        <v>1.5361007382925254E-4</v>
      </c>
      <c r="U2564" s="46">
        <v>2.2523701176265355E-4</v>
      </c>
      <c r="V2564" s="46">
        <v>2.9277029124786483E-4</v>
      </c>
      <c r="W2564" s="46">
        <v>3.4908460190592614E-4</v>
      </c>
      <c r="X2564" s="46">
        <v>3.970728961214765E-4</v>
      </c>
      <c r="Y2564" s="46">
        <v>4.3441705714554734E-4</v>
      </c>
      <c r="Z2564" s="46">
        <v>4.598835212296384E-4</v>
      </c>
      <c r="AA2564" s="46">
        <v>4.7444489829387171E-4</v>
      </c>
      <c r="AB2564" s="46">
        <v>4.800056544323335E-4</v>
      </c>
      <c r="AC2564" s="46">
        <v>4.7916694257994584E-4</v>
      </c>
      <c r="AD2564" s="46">
        <v>4.7459945653992346E-4</v>
      </c>
      <c r="AE2564" s="46">
        <v>4.6730169384006417E-4</v>
      </c>
      <c r="AF2564" s="46">
        <v>4.5690771604746172E-4</v>
      </c>
      <c r="AG2564" s="46">
        <v>4.4423681413024166E-4</v>
      </c>
      <c r="AH2564" s="46">
        <v>4.3177011249989156E-4</v>
      </c>
      <c r="AI2564" s="46">
        <v>4.1950472045581465E-4</v>
      </c>
      <c r="AJ2564" s="46">
        <v>4.1401016204004336E-4</v>
      </c>
      <c r="AK2564" s="46">
        <v>6.9455931840612106E-3</v>
      </c>
      <c r="AL2564" s="45">
        <v>6.9455931840612106E-3</v>
      </c>
      <c r="AM2564" s="45">
        <v>0</v>
      </c>
      <c r="AN2564" s="45">
        <v>2.6070265653594892E-5</v>
      </c>
      <c r="AO2564" s="45">
        <v>1.1141459860412254E-4</v>
      </c>
      <c r="AP2564" s="45">
        <v>2.6502467243337508E-4</v>
      </c>
      <c r="AQ2564" s="45">
        <v>4.9026168419602869E-4</v>
      </c>
      <c r="AR2564" s="45">
        <v>7.8303197544389352E-4</v>
      </c>
      <c r="AS2564" s="45">
        <v>1.1321165773498197E-3</v>
      </c>
      <c r="AT2564" s="45">
        <v>1.5291894734712963E-3</v>
      </c>
      <c r="AU2564" s="45">
        <v>1.9636065306168436E-3</v>
      </c>
      <c r="AV2564" s="45">
        <v>2.4234900518464819E-3</v>
      </c>
      <c r="AW2564" s="45">
        <v>2.8979349501403536E-3</v>
      </c>
      <c r="AX2564" s="45">
        <v>3.3779406045726869E-3</v>
      </c>
      <c r="AY2564" s="45">
        <v>3.8571075471526329E-3</v>
      </c>
      <c r="AZ2564" s="45">
        <v>4.3317070036925564E-3</v>
      </c>
      <c r="BA2564" s="45">
        <v>4.7990086975326206E-3</v>
      </c>
      <c r="BB2564" s="45">
        <v>5.2559164135800827E-3</v>
      </c>
      <c r="BC2564" s="45">
        <v>5.700153227710324E-3</v>
      </c>
      <c r="BD2564" s="45">
        <v>6.131923340210216E-3</v>
      </c>
      <c r="BE2564" s="45">
        <v>6.551428060666031E-3</v>
      </c>
      <c r="BF2564" s="45">
        <v>6.9455931840612106E-3</v>
      </c>
    </row>
    <row r="2565" spans="1:58" ht="13.5" thickBot="1" x14ac:dyDescent="0.25">
      <c r="A2565" s="6" t="s">
        <v>1351</v>
      </c>
      <c r="B2565" s="6" t="s">
        <v>1141</v>
      </c>
      <c r="C2565" s="6" t="s">
        <v>1052</v>
      </c>
      <c r="D2565" s="6" t="s">
        <v>1351</v>
      </c>
      <c r="E2565" s="6">
        <v>11.051913787806729</v>
      </c>
      <c r="F2565" s="6" t="s">
        <v>300</v>
      </c>
      <c r="G2565" s="21" t="s">
        <v>1305</v>
      </c>
      <c r="H2565" s="21" t="s">
        <v>1159</v>
      </c>
      <c r="I2565" s="21" t="s">
        <v>1160</v>
      </c>
      <c r="J2565" s="21" t="s">
        <v>849</v>
      </c>
      <c r="K2565" s="21" t="s">
        <v>850</v>
      </c>
      <c r="L2565" s="21" t="s">
        <v>1053</v>
      </c>
      <c r="M2565" s="3">
        <v>7.2680227301833922</v>
      </c>
      <c r="N2565" s="3">
        <v>11.051913787806729</v>
      </c>
      <c r="O2565" s="21" t="s">
        <v>1513</v>
      </c>
      <c r="P2565" s="21">
        <v>0</v>
      </c>
      <c r="Q2565" s="46">
        <v>0</v>
      </c>
      <c r="R2565" s="46">
        <v>0</v>
      </c>
      <c r="S2565" s="46">
        <v>1.1445166089672852E-2</v>
      </c>
      <c r="T2565" s="46">
        <v>2.9533411298575854E-2</v>
      </c>
      <c r="U2565" s="46">
        <v>5.2553322881436951E-2</v>
      </c>
      <c r="V2565" s="46">
        <v>7.785419323759217E-2</v>
      </c>
      <c r="W2565" s="46">
        <v>0.10139886470326444</v>
      </c>
      <c r="X2565" s="46">
        <v>0.11897041317111814</v>
      </c>
      <c r="Y2565" s="46">
        <v>0.1274580239156714</v>
      </c>
      <c r="Z2565" s="46">
        <v>0.12576904513064588</v>
      </c>
      <c r="AA2565" s="46">
        <v>0.11495906201228648</v>
      </c>
      <c r="AB2565" s="46">
        <v>9.7592392520121682E-2</v>
      </c>
      <c r="AC2565" s="46">
        <v>7.691058956643472E-2</v>
      </c>
      <c r="AD2565" s="46">
        <v>5.5979050931108512E-2</v>
      </c>
      <c r="AE2565" s="46">
        <v>3.7101679543597492E-2</v>
      </c>
      <c r="AF2565" s="46">
        <v>2.1443833274667909E-2</v>
      </c>
      <c r="AG2565" s="46">
        <v>9.4921831335384801E-3</v>
      </c>
      <c r="AH2565" s="46">
        <v>9.530490776395277E-4</v>
      </c>
      <c r="AI2565" s="46">
        <v>0</v>
      </c>
      <c r="AJ2565" s="46">
        <v>0</v>
      </c>
      <c r="AK2565" s="46">
        <v>0.89567325821701638</v>
      </c>
      <c r="AL2565" s="45">
        <v>0.89567325821701638</v>
      </c>
      <c r="AM2565" s="45">
        <v>0</v>
      </c>
      <c r="AN2565" s="45">
        <v>0</v>
      </c>
      <c r="AO2565" s="45">
        <v>1.1445166089672852E-2</v>
      </c>
      <c r="AP2565" s="45">
        <v>4.0978577388248706E-2</v>
      </c>
      <c r="AQ2565" s="45">
        <v>9.3531900269685664E-2</v>
      </c>
      <c r="AR2565" s="45">
        <v>0.17138609350727785</v>
      </c>
      <c r="AS2565" s="45">
        <v>0.27278495821054227</v>
      </c>
      <c r="AT2565" s="45">
        <v>0.39175537138166039</v>
      </c>
      <c r="AU2565" s="45">
        <v>0.51921339529733179</v>
      </c>
      <c r="AV2565" s="45">
        <v>0.6449824404279777</v>
      </c>
      <c r="AW2565" s="45">
        <v>0.75994150244026415</v>
      </c>
      <c r="AX2565" s="45">
        <v>0.85753389496038579</v>
      </c>
      <c r="AY2565" s="45">
        <v>0.89567325821701638</v>
      </c>
      <c r="AZ2565" s="45">
        <v>0.89567325821701638</v>
      </c>
      <c r="BA2565" s="45">
        <v>0.89567325821701638</v>
      </c>
      <c r="BB2565" s="45">
        <v>0.89567325821701638</v>
      </c>
      <c r="BC2565" s="45">
        <v>0.89567325821701638</v>
      </c>
      <c r="BD2565" s="45">
        <v>0.89567325821701638</v>
      </c>
      <c r="BE2565" s="45">
        <v>0.89567325821701638</v>
      </c>
      <c r="BF2565" s="45">
        <v>0.89567325821701638</v>
      </c>
    </row>
    <row r="2566" spans="1:58" ht="13.5" thickBot="1" x14ac:dyDescent="0.25">
      <c r="A2566" s="6" t="s">
        <v>1351</v>
      </c>
      <c r="B2566" s="6" t="s">
        <v>1141</v>
      </c>
      <c r="C2566" s="6" t="s">
        <v>1052</v>
      </c>
      <c r="D2566" s="6" t="s">
        <v>1351</v>
      </c>
      <c r="E2566" s="6">
        <v>11.051913787806729</v>
      </c>
      <c r="F2566" s="6" t="s">
        <v>300</v>
      </c>
      <c r="G2566" s="21" t="s">
        <v>1305</v>
      </c>
      <c r="H2566" s="21" t="s">
        <v>1159</v>
      </c>
      <c r="I2566" s="21" t="s">
        <v>1160</v>
      </c>
      <c r="J2566" s="21" t="s">
        <v>849</v>
      </c>
      <c r="K2566" s="21" t="s">
        <v>852</v>
      </c>
      <c r="L2566" s="21" t="s">
        <v>1053</v>
      </c>
      <c r="M2566" s="3">
        <v>7.2680227301833922</v>
      </c>
      <c r="N2566" s="3">
        <v>11.051913787806729</v>
      </c>
      <c r="O2566" s="21" t="s">
        <v>1513</v>
      </c>
      <c r="P2566" s="21">
        <v>0</v>
      </c>
      <c r="Q2566" s="46">
        <v>0</v>
      </c>
      <c r="R2566" s="46">
        <v>0</v>
      </c>
      <c r="S2566" s="46">
        <v>8.4655329523075813E-4</v>
      </c>
      <c r="T2566" s="46">
        <v>2.1900554044215594E-3</v>
      </c>
      <c r="U2566" s="46">
        <v>3.902916400427513E-3</v>
      </c>
      <c r="V2566" s="46">
        <v>5.7877616338948574E-3</v>
      </c>
      <c r="W2566" s="46">
        <v>7.5443307460403581E-3</v>
      </c>
      <c r="X2566" s="46">
        <v>8.852214889482516E-3</v>
      </c>
      <c r="Y2566" s="46">
        <v>9.4876220244211676E-3</v>
      </c>
      <c r="Z2566" s="46">
        <v>9.3668203415785654E-3</v>
      </c>
      <c r="AA2566" s="46">
        <v>8.5627424394967306E-3</v>
      </c>
      <c r="AB2566" s="46">
        <v>7.2682504560139492E-3</v>
      </c>
      <c r="AC2566" s="46">
        <v>5.7261213748738393E-3</v>
      </c>
      <c r="AD2566" s="46">
        <v>4.1681417861658965E-3</v>
      </c>
      <c r="AE2566" s="46">
        <v>2.7621631304915752E-3</v>
      </c>
      <c r="AF2566" s="46">
        <v>1.5963031958354684E-3</v>
      </c>
      <c r="AG2566" s="46">
        <v>7.0660129968080129E-4</v>
      </c>
      <c r="AH2566" s="46">
        <v>7.095336241444818E-5</v>
      </c>
      <c r="AI2566" s="46">
        <v>0</v>
      </c>
      <c r="AJ2566" s="46">
        <v>0</v>
      </c>
      <c r="AK2566" s="46">
        <v>6.6671456964264297E-2</v>
      </c>
      <c r="AL2566" s="45">
        <v>6.6671456964264297E-2</v>
      </c>
      <c r="AM2566" s="45">
        <v>0</v>
      </c>
      <c r="AN2566" s="45">
        <v>0</v>
      </c>
      <c r="AO2566" s="45">
        <v>8.4655329523075813E-4</v>
      </c>
      <c r="AP2566" s="45">
        <v>3.0366086996523175E-3</v>
      </c>
      <c r="AQ2566" s="45">
        <v>6.93952510007983E-3</v>
      </c>
      <c r="AR2566" s="45">
        <v>1.2727286733974687E-2</v>
      </c>
      <c r="AS2566" s="45">
        <v>2.0271617480015047E-2</v>
      </c>
      <c r="AT2566" s="45">
        <v>2.9123832369497563E-2</v>
      </c>
      <c r="AU2566" s="45">
        <v>3.8611454393918734E-2</v>
      </c>
      <c r="AV2566" s="45">
        <v>4.7978274735497303E-2</v>
      </c>
      <c r="AW2566" s="45">
        <v>5.6541017174994032E-2</v>
      </c>
      <c r="AX2566" s="45">
        <v>6.3809267631007985E-2</v>
      </c>
      <c r="AY2566" s="45">
        <v>6.6671456964264297E-2</v>
      </c>
      <c r="AZ2566" s="45">
        <v>6.6671456964264297E-2</v>
      </c>
      <c r="BA2566" s="45">
        <v>6.6671456964264297E-2</v>
      </c>
      <c r="BB2566" s="45">
        <v>6.6671456964264297E-2</v>
      </c>
      <c r="BC2566" s="45">
        <v>6.6671456964264297E-2</v>
      </c>
      <c r="BD2566" s="45">
        <v>6.6671456964264297E-2</v>
      </c>
      <c r="BE2566" s="45">
        <v>6.6671456964264297E-2</v>
      </c>
      <c r="BF2566" s="45">
        <v>6.6671456964264297E-2</v>
      </c>
    </row>
    <row r="2567" spans="1:58" ht="13.5" thickBot="1" x14ac:dyDescent="0.25">
      <c r="A2567" s="6" t="s">
        <v>1351</v>
      </c>
      <c r="B2567" s="6" t="s">
        <v>1141</v>
      </c>
      <c r="C2567" s="6" t="s">
        <v>1052</v>
      </c>
      <c r="D2567" s="6" t="s">
        <v>1351</v>
      </c>
      <c r="E2567" s="6">
        <v>11.051913787806729</v>
      </c>
      <c r="F2567" s="6" t="s">
        <v>300</v>
      </c>
      <c r="G2567" s="21" t="s">
        <v>1305</v>
      </c>
      <c r="H2567" s="21" t="s">
        <v>1159</v>
      </c>
      <c r="I2567" s="21" t="s">
        <v>1160</v>
      </c>
      <c r="J2567" s="21" t="s">
        <v>849</v>
      </c>
      <c r="K2567" s="21" t="s">
        <v>853</v>
      </c>
      <c r="L2567" s="21" t="s">
        <v>1053</v>
      </c>
      <c r="M2567" s="3">
        <v>7.2680227301833922</v>
      </c>
      <c r="N2567" s="3">
        <v>11.051913787806729</v>
      </c>
      <c r="O2567" s="21" t="s">
        <v>1513</v>
      </c>
      <c r="P2567" s="21">
        <v>0</v>
      </c>
      <c r="Q2567" s="46">
        <v>0</v>
      </c>
      <c r="R2567" s="46">
        <v>0</v>
      </c>
      <c r="S2567" s="46">
        <v>1.9298629867641593E-4</v>
      </c>
      <c r="T2567" s="46">
        <v>4.9928250403045906E-4</v>
      </c>
      <c r="U2567" s="46">
        <v>8.8987115292934928E-4</v>
      </c>
      <c r="V2567" s="46">
        <v>1.3195401240191113E-3</v>
      </c>
      <c r="W2567" s="46">
        <v>1.7200043722393043E-3</v>
      </c>
      <c r="X2567" s="46">
        <v>2.0180275689630368E-3</v>
      </c>
      <c r="Y2567" s="46">
        <v>2.1628281885872312E-3</v>
      </c>
      <c r="Z2567" s="46">
        <v>2.1351509093197026E-3</v>
      </c>
      <c r="AA2567" s="46">
        <v>1.9519705677096511E-3</v>
      </c>
      <c r="AB2567" s="46">
        <v>1.6569391226837473E-3</v>
      </c>
      <c r="AC2567" s="46">
        <v>1.3053846351079343E-3</v>
      </c>
      <c r="AD2567" s="46">
        <v>9.5021163147274764E-4</v>
      </c>
      <c r="AE2567" s="46">
        <v>6.296444078108418E-4</v>
      </c>
      <c r="AF2567" s="46">
        <v>3.639301779661629E-4</v>
      </c>
      <c r="AG2567" s="46">
        <v>1.6109346495171088E-4</v>
      </c>
      <c r="AH2567" s="46">
        <v>1.6177740906773275E-5</v>
      </c>
      <c r="AI2567" s="46">
        <v>0</v>
      </c>
      <c r="AJ2567" s="46">
        <v>0</v>
      </c>
      <c r="AK2567" s="46">
        <v>1.5199503923568253E-2</v>
      </c>
      <c r="AL2567" s="45">
        <v>1.5199503923568253E-2</v>
      </c>
      <c r="AM2567" s="45">
        <v>0</v>
      </c>
      <c r="AN2567" s="45">
        <v>0</v>
      </c>
      <c r="AO2567" s="45">
        <v>1.9298629867641593E-4</v>
      </c>
      <c r="AP2567" s="45">
        <v>6.9226880270687493E-4</v>
      </c>
      <c r="AQ2567" s="45">
        <v>1.5821399556362242E-3</v>
      </c>
      <c r="AR2567" s="45">
        <v>2.9016800796553355E-3</v>
      </c>
      <c r="AS2567" s="45">
        <v>4.6216844518946398E-3</v>
      </c>
      <c r="AT2567" s="45">
        <v>6.6397120208576766E-3</v>
      </c>
      <c r="AU2567" s="45">
        <v>8.8025402094449069E-3</v>
      </c>
      <c r="AV2567" s="45">
        <v>1.0937691118764609E-2</v>
      </c>
      <c r="AW2567" s="45">
        <v>1.288966168647426E-2</v>
      </c>
      <c r="AX2567" s="45">
        <v>1.4546600809158008E-2</v>
      </c>
      <c r="AY2567" s="45">
        <v>1.5199503923568253E-2</v>
      </c>
      <c r="AZ2567" s="45">
        <v>1.5199503923568253E-2</v>
      </c>
      <c r="BA2567" s="45">
        <v>1.5199503923568253E-2</v>
      </c>
      <c r="BB2567" s="45">
        <v>1.5199503923568253E-2</v>
      </c>
      <c r="BC2567" s="45">
        <v>1.5199503923568253E-2</v>
      </c>
      <c r="BD2567" s="45">
        <v>1.5199503923568253E-2</v>
      </c>
      <c r="BE2567" s="45">
        <v>1.5199503923568253E-2</v>
      </c>
      <c r="BF2567" s="45">
        <v>1.5199503923568253E-2</v>
      </c>
    </row>
    <row r="2568" spans="1:58" ht="13.5" thickBot="1" x14ac:dyDescent="0.25">
      <c r="A2568" s="6" t="s">
        <v>1351</v>
      </c>
      <c r="B2568" s="6" t="s">
        <v>1141</v>
      </c>
      <c r="C2568" s="6" t="s">
        <v>1052</v>
      </c>
      <c r="D2568" s="6" t="s">
        <v>1351</v>
      </c>
      <c r="E2568" s="6">
        <v>11.051913787806729</v>
      </c>
      <c r="F2568" s="6" t="s">
        <v>300</v>
      </c>
      <c r="G2568" s="21" t="s">
        <v>1305</v>
      </c>
      <c r="H2568" s="21" t="s">
        <v>1159</v>
      </c>
      <c r="I2568" s="21" t="s">
        <v>1160</v>
      </c>
      <c r="J2568" s="21" t="s">
        <v>849</v>
      </c>
      <c r="K2568" s="21" t="s">
        <v>854</v>
      </c>
      <c r="L2568" s="21" t="s">
        <v>1053</v>
      </c>
      <c r="M2568" s="3">
        <v>7.2680227301833922</v>
      </c>
      <c r="N2568" s="3">
        <v>11.051913787806729</v>
      </c>
      <c r="O2568" s="21" t="s">
        <v>1513</v>
      </c>
      <c r="P2568" s="21">
        <v>0</v>
      </c>
      <c r="Q2568" s="46">
        <v>0</v>
      </c>
      <c r="R2568" s="46">
        <v>3.9192895928081195E-5</v>
      </c>
      <c r="S2568" s="46">
        <v>4.9865594311814454E-4</v>
      </c>
      <c r="T2568" s="46">
        <v>1.1689922968187386E-3</v>
      </c>
      <c r="U2568" s="46">
        <v>2.011498083266301E-3</v>
      </c>
      <c r="V2568" s="46">
        <v>2.924706445045428E-3</v>
      </c>
      <c r="W2568" s="46">
        <v>3.7578848960611666E-3</v>
      </c>
      <c r="X2568" s="46">
        <v>4.3604864788014727E-3</v>
      </c>
      <c r="Y2568" s="46">
        <v>4.6270510925140737E-3</v>
      </c>
      <c r="Z2568" s="46">
        <v>4.5260645853224457E-3</v>
      </c>
      <c r="AA2568" s="46">
        <v>4.1022731782854481E-3</v>
      </c>
      <c r="AB2568" s="46">
        <v>3.4546706262876029E-3</v>
      </c>
      <c r="AC2568" s="46">
        <v>2.7027073346814028E-3</v>
      </c>
      <c r="AD2568" s="46">
        <v>1.9548557118412913E-3</v>
      </c>
      <c r="AE2568" s="46">
        <v>1.2887876460895053E-3</v>
      </c>
      <c r="AF2568" s="46">
        <v>7.4289004621352808E-4</v>
      </c>
      <c r="AG2568" s="46">
        <v>3.3074916503004906E-4</v>
      </c>
      <c r="AH2568" s="46">
        <v>3.9344338857716648E-5</v>
      </c>
      <c r="AI2568" s="46">
        <v>0</v>
      </c>
      <c r="AJ2568" s="46">
        <v>0</v>
      </c>
      <c r="AK2568" s="46">
        <v>2.9376410580387931E-2</v>
      </c>
      <c r="AL2568" s="45">
        <v>2.9376410580387931E-2</v>
      </c>
      <c r="AM2568" s="45">
        <v>0</v>
      </c>
      <c r="AN2568" s="45">
        <v>3.9192895928081195E-5</v>
      </c>
      <c r="AO2568" s="45">
        <v>5.3784883904622579E-4</v>
      </c>
      <c r="AP2568" s="45">
        <v>1.7068411358649644E-3</v>
      </c>
      <c r="AQ2568" s="45">
        <v>3.7183392191312654E-3</v>
      </c>
      <c r="AR2568" s="45">
        <v>6.643045664176693E-3</v>
      </c>
      <c r="AS2568" s="45">
        <v>1.0400930560237859E-2</v>
      </c>
      <c r="AT2568" s="45">
        <v>1.4761417039039331E-2</v>
      </c>
      <c r="AU2568" s="45">
        <v>1.9388468131553406E-2</v>
      </c>
      <c r="AV2568" s="45">
        <v>2.3914532716875853E-2</v>
      </c>
      <c r="AW2568" s="45">
        <v>2.8016805895161302E-2</v>
      </c>
      <c r="AX2568" s="45">
        <v>2.9376410580387931E-2</v>
      </c>
      <c r="AY2568" s="45">
        <v>2.9376410580387931E-2</v>
      </c>
      <c r="AZ2568" s="45">
        <v>2.9376410580387931E-2</v>
      </c>
      <c r="BA2568" s="45">
        <v>2.9376410580387931E-2</v>
      </c>
      <c r="BB2568" s="45">
        <v>2.9376410580387931E-2</v>
      </c>
      <c r="BC2568" s="45">
        <v>2.9376410580387931E-2</v>
      </c>
      <c r="BD2568" s="45">
        <v>2.9376410580387931E-2</v>
      </c>
      <c r="BE2568" s="45">
        <v>2.9376410580387931E-2</v>
      </c>
      <c r="BF2568" s="45">
        <v>2.9376410580387931E-2</v>
      </c>
    </row>
    <row r="2569" spans="1:58" ht="13.5" thickBot="1" x14ac:dyDescent="0.25">
      <c r="A2569" s="6" t="s">
        <v>1350</v>
      </c>
      <c r="B2569" s="6" t="s">
        <v>1350</v>
      </c>
      <c r="C2569" s="6" t="s">
        <v>1052</v>
      </c>
      <c r="D2569" s="6" t="s">
        <v>1350</v>
      </c>
      <c r="E2569" s="6">
        <v>1.6178735513013094</v>
      </c>
      <c r="F2569" s="6" t="s">
        <v>300</v>
      </c>
      <c r="G2569" s="21" t="s">
        <v>1305</v>
      </c>
      <c r="H2569" s="21" t="s">
        <v>1159</v>
      </c>
      <c r="I2569" s="21" t="s">
        <v>1160</v>
      </c>
      <c r="J2569" s="21" t="s">
        <v>849</v>
      </c>
      <c r="K2569" s="21" t="s">
        <v>850</v>
      </c>
      <c r="L2569" s="21" t="s">
        <v>1054</v>
      </c>
      <c r="M2569" s="3">
        <v>0.56106616535165443</v>
      </c>
      <c r="N2569" s="3">
        <v>1.6178735513013094</v>
      </c>
      <c r="O2569" s="21" t="s">
        <v>1514</v>
      </c>
      <c r="P2569" s="21">
        <v>0</v>
      </c>
      <c r="Q2569" s="46">
        <v>0</v>
      </c>
      <c r="R2569" s="46">
        <v>0</v>
      </c>
      <c r="S2569" s="46">
        <v>8.8072752692745948E-2</v>
      </c>
      <c r="T2569" s="46">
        <v>0.40551641422252582</v>
      </c>
      <c r="U2569" s="46">
        <v>0.96548847850531438</v>
      </c>
      <c r="V2569" s="46">
        <v>1.4780772635497854</v>
      </c>
      <c r="W2569" s="46">
        <v>1.9696274513660894</v>
      </c>
      <c r="X2569" s="46">
        <v>2.3548478217188897</v>
      </c>
      <c r="Y2569" s="46">
        <v>2.5650779508124701</v>
      </c>
      <c r="Z2569" s="46">
        <v>2.569805591533362</v>
      </c>
      <c r="AA2569" s="46">
        <v>2.3828241142758446</v>
      </c>
      <c r="AB2569" s="46">
        <v>2.050925354937033</v>
      </c>
      <c r="AC2569" s="46">
        <v>1.637696572040098</v>
      </c>
      <c r="AD2569" s="46">
        <v>1.2071545622432787</v>
      </c>
      <c r="AE2569" s="46">
        <v>0.81009873941737642</v>
      </c>
      <c r="AF2569" s="46">
        <v>0.47468088902211769</v>
      </c>
      <c r="AG2569" s="46">
        <v>0.21378959077939264</v>
      </c>
      <c r="AH2569" s="46">
        <v>2.3996442633225756E-2</v>
      </c>
      <c r="AI2569" s="46">
        <v>0</v>
      </c>
      <c r="AJ2569" s="46">
        <v>0</v>
      </c>
      <c r="AK2569" s="46">
        <v>21.218678480074288</v>
      </c>
      <c r="AL2569" s="45">
        <v>21.197679989749552</v>
      </c>
      <c r="AM2569" s="45">
        <v>0</v>
      </c>
      <c r="AN2569" s="45">
        <v>0</v>
      </c>
      <c r="AO2569" s="45">
        <v>8.8072752692745948E-2</v>
      </c>
      <c r="AP2569" s="45">
        <v>0.49358916691527177</v>
      </c>
      <c r="AQ2569" s="45">
        <v>1.459077645420586</v>
      </c>
      <c r="AR2569" s="45">
        <v>2.9371549089703715</v>
      </c>
      <c r="AS2569" s="45">
        <v>4.9067823603364609</v>
      </c>
      <c r="AT2569" s="45">
        <v>7.2616301820553506</v>
      </c>
      <c r="AU2569" s="45">
        <v>9.8267081328678216</v>
      </c>
      <c r="AV2569" s="45">
        <v>12.396513724401183</v>
      </c>
      <c r="AW2569" s="45">
        <v>14.779337838677028</v>
      </c>
      <c r="AX2569" s="45">
        <v>16.830263193614062</v>
      </c>
      <c r="AY2569" s="45">
        <v>18.467959765654161</v>
      </c>
      <c r="AZ2569" s="45">
        <v>19.67511432789744</v>
      </c>
      <c r="BA2569" s="45">
        <v>20.485213067314817</v>
      </c>
      <c r="BB2569" s="45">
        <v>20.959893956336934</v>
      </c>
      <c r="BC2569" s="45">
        <v>21.173683547116326</v>
      </c>
      <c r="BD2569" s="45">
        <v>21.197679989749552</v>
      </c>
      <c r="BE2569" s="45">
        <v>21.197679989749552</v>
      </c>
      <c r="BF2569" s="45">
        <v>21.197679989749552</v>
      </c>
    </row>
    <row r="2570" spans="1:58" ht="13.5" thickBot="1" x14ac:dyDescent="0.25">
      <c r="A2570" s="6" t="s">
        <v>1350</v>
      </c>
      <c r="B2570" s="6" t="s">
        <v>1350</v>
      </c>
      <c r="C2570" s="6" t="s">
        <v>1052</v>
      </c>
      <c r="D2570" s="6" t="s">
        <v>1350</v>
      </c>
      <c r="E2570" s="6">
        <v>1.6178735513013094</v>
      </c>
      <c r="F2570" s="6" t="s">
        <v>300</v>
      </c>
      <c r="G2570" s="21" t="s">
        <v>1305</v>
      </c>
      <c r="H2570" s="21" t="s">
        <v>1159</v>
      </c>
      <c r="I2570" s="21" t="s">
        <v>1160</v>
      </c>
      <c r="J2570" s="21" t="s">
        <v>849</v>
      </c>
      <c r="K2570" s="21" t="s">
        <v>852</v>
      </c>
      <c r="L2570" s="21" t="s">
        <v>1054</v>
      </c>
      <c r="M2570" s="3">
        <v>0.56106616535165443</v>
      </c>
      <c r="N2570" s="3">
        <v>1.6178735513013094</v>
      </c>
      <c r="O2570" s="21" t="s">
        <v>1514</v>
      </c>
      <c r="P2570" s="21">
        <v>0</v>
      </c>
      <c r="Q2570" s="46">
        <v>0</v>
      </c>
      <c r="R2570" s="46">
        <v>0</v>
      </c>
      <c r="S2570" s="46">
        <v>1.1179054933236385E-2</v>
      </c>
      <c r="T2570" s="46">
        <v>5.1974521294726406E-2</v>
      </c>
      <c r="U2570" s="46">
        <v>0.12403787129506327</v>
      </c>
      <c r="V2570" s="46">
        <v>0.19012427871403903</v>
      </c>
      <c r="W2570" s="46">
        <v>0.25358525630684792</v>
      </c>
      <c r="X2570" s="46">
        <v>0.30321869773094312</v>
      </c>
      <c r="Y2570" s="46">
        <v>0.33045649987529024</v>
      </c>
      <c r="Z2570" s="46">
        <v>0.33127460012878762</v>
      </c>
      <c r="AA2570" s="46">
        <v>0.30721784239811212</v>
      </c>
      <c r="AB2570" s="46">
        <v>0.26439381121361261</v>
      </c>
      <c r="AC2570" s="46">
        <v>0.21106232831039631</v>
      </c>
      <c r="AD2570" s="46">
        <v>0.15560740484029933</v>
      </c>
      <c r="AE2570" s="46">
        <v>0.10441730807947999</v>
      </c>
      <c r="AF2570" s="46">
        <v>6.1184523686440798E-2</v>
      </c>
      <c r="AG2570" s="46">
        <v>2.7565030579289967E-2</v>
      </c>
      <c r="AH2570" s="46">
        <v>3.1085804009451587E-3</v>
      </c>
      <c r="AI2570" s="46">
        <v>0</v>
      </c>
      <c r="AJ2570" s="46">
        <v>0</v>
      </c>
      <c r="AK2570" s="46">
        <v>2.7342489604894071</v>
      </c>
      <c r="AL2570" s="45">
        <v>2.7304076097875103</v>
      </c>
      <c r="AM2570" s="45">
        <v>0</v>
      </c>
      <c r="AN2570" s="45">
        <v>0</v>
      </c>
      <c r="AO2570" s="45">
        <v>1.1179054933236385E-2</v>
      </c>
      <c r="AP2570" s="45">
        <v>6.315357622796279E-2</v>
      </c>
      <c r="AQ2570" s="45">
        <v>0.18719144752302608</v>
      </c>
      <c r="AR2570" s="45">
        <v>0.37731572623706511</v>
      </c>
      <c r="AS2570" s="45">
        <v>0.63090098254391302</v>
      </c>
      <c r="AT2570" s="45">
        <v>0.93411968027485615</v>
      </c>
      <c r="AU2570" s="45">
        <v>1.2645761801501463</v>
      </c>
      <c r="AV2570" s="45">
        <v>1.5958507802789339</v>
      </c>
      <c r="AW2570" s="45">
        <v>1.9030686226770461</v>
      </c>
      <c r="AX2570" s="45">
        <v>2.167462433890659</v>
      </c>
      <c r="AY2570" s="45">
        <v>2.3785247622010552</v>
      </c>
      <c r="AZ2570" s="45">
        <v>2.5341321670413546</v>
      </c>
      <c r="BA2570" s="45">
        <v>2.6385494751208345</v>
      </c>
      <c r="BB2570" s="45">
        <v>2.6997339988072753</v>
      </c>
      <c r="BC2570" s="45">
        <v>2.7272990293865651</v>
      </c>
      <c r="BD2570" s="45">
        <v>2.7304076097875103</v>
      </c>
      <c r="BE2570" s="45">
        <v>2.7304076097875103</v>
      </c>
      <c r="BF2570" s="45">
        <v>2.7304076097875103</v>
      </c>
    </row>
    <row r="2571" spans="1:58" ht="13.5" thickBot="1" x14ac:dyDescent="0.25">
      <c r="A2571" s="6" t="s">
        <v>1350</v>
      </c>
      <c r="B2571" s="6" t="s">
        <v>1350</v>
      </c>
      <c r="C2571" s="6" t="s">
        <v>1052</v>
      </c>
      <c r="D2571" s="6" t="s">
        <v>1350</v>
      </c>
      <c r="E2571" s="6">
        <v>1.6178735513013094</v>
      </c>
      <c r="F2571" s="6" t="s">
        <v>300</v>
      </c>
      <c r="G2571" s="21" t="s">
        <v>1305</v>
      </c>
      <c r="H2571" s="21" t="s">
        <v>1159</v>
      </c>
      <c r="I2571" s="21" t="s">
        <v>1160</v>
      </c>
      <c r="J2571" s="21" t="s">
        <v>849</v>
      </c>
      <c r="K2571" s="21" t="s">
        <v>853</v>
      </c>
      <c r="L2571" s="21" t="s">
        <v>1054</v>
      </c>
      <c r="M2571" s="3">
        <v>0.56106616535165443</v>
      </c>
      <c r="N2571" s="3">
        <v>1.6178735513013094</v>
      </c>
      <c r="O2571" s="21" t="s">
        <v>1514</v>
      </c>
      <c r="P2571" s="21">
        <v>0</v>
      </c>
      <c r="Q2571" s="46">
        <v>0</v>
      </c>
      <c r="R2571" s="46">
        <v>0</v>
      </c>
      <c r="S2571" s="46">
        <v>2.5485619580951548E-3</v>
      </c>
      <c r="T2571" s="46">
        <v>1.1849227188693948E-2</v>
      </c>
      <c r="U2571" s="46">
        <v>2.8281209256482233E-2</v>
      </c>
      <c r="V2571" s="46">
        <v>4.3346336883424458E-2</v>
      </c>
      <c r="W2571" s="46">
        <v>5.7814245955534735E-2</v>
      </c>
      <c r="X2571" s="46">
        <v>6.9124538804702151E-2</v>
      </c>
      <c r="Y2571" s="46">
        <v>7.5332061732234334E-2</v>
      </c>
      <c r="Z2571" s="46">
        <v>7.5513591760112547E-2</v>
      </c>
      <c r="AA2571" s="46">
        <v>7.0033821834918908E-2</v>
      </c>
      <c r="AB2571" s="46">
        <v>6.0273909742189047E-2</v>
      </c>
      <c r="AC2571" s="46">
        <v>4.8116107202924467E-2</v>
      </c>
      <c r="AD2571" s="46">
        <v>3.5474036837268616E-2</v>
      </c>
      <c r="AE2571" s="46">
        <v>2.3802460581523473E-2</v>
      </c>
      <c r="AF2571" s="46">
        <v>1.3949260274100138E-2</v>
      </c>
      <c r="AG2571" s="46">
        <v>6.2845912562421793E-3</v>
      </c>
      <c r="AH2571" s="46">
        <v>7.0898065728421979E-4</v>
      </c>
      <c r="AI2571" s="46">
        <v>0</v>
      </c>
      <c r="AJ2571" s="46">
        <v>0</v>
      </c>
      <c r="AK2571" s="46">
        <v>0.6233479413295826</v>
      </c>
      <c r="AL2571" s="45">
        <v>0.62245294192573053</v>
      </c>
      <c r="AM2571" s="45">
        <v>0</v>
      </c>
      <c r="AN2571" s="45">
        <v>0</v>
      </c>
      <c r="AO2571" s="45">
        <v>2.5485619580951548E-3</v>
      </c>
      <c r="AP2571" s="45">
        <v>1.4397789146789103E-2</v>
      </c>
      <c r="AQ2571" s="45">
        <v>4.2678998403271336E-2</v>
      </c>
      <c r="AR2571" s="45">
        <v>8.6025335286695787E-2</v>
      </c>
      <c r="AS2571" s="45">
        <v>0.14383958124223051</v>
      </c>
      <c r="AT2571" s="45">
        <v>0.21296412004693266</v>
      </c>
      <c r="AU2571" s="45">
        <v>0.28829618177916699</v>
      </c>
      <c r="AV2571" s="45">
        <v>0.36380977353927957</v>
      </c>
      <c r="AW2571" s="45">
        <v>0.43384359537419848</v>
      </c>
      <c r="AX2571" s="45">
        <v>0.49411750511638752</v>
      </c>
      <c r="AY2571" s="45">
        <v>0.542233612319312</v>
      </c>
      <c r="AZ2571" s="45">
        <v>0.57770764915658057</v>
      </c>
      <c r="BA2571" s="45">
        <v>0.60151010973810404</v>
      </c>
      <c r="BB2571" s="45">
        <v>0.61545937001220419</v>
      </c>
      <c r="BC2571" s="45">
        <v>0.62174396126844633</v>
      </c>
      <c r="BD2571" s="45">
        <v>0.62245294192573053</v>
      </c>
      <c r="BE2571" s="45">
        <v>0.62245294192573053</v>
      </c>
      <c r="BF2571" s="45">
        <v>0.62245294192573053</v>
      </c>
    </row>
    <row r="2572" spans="1:58" ht="13.5" thickBot="1" x14ac:dyDescent="0.25">
      <c r="A2572" s="6" t="s">
        <v>1350</v>
      </c>
      <c r="B2572" s="6" t="s">
        <v>1350</v>
      </c>
      <c r="C2572" s="6" t="s">
        <v>1052</v>
      </c>
      <c r="D2572" s="6" t="s">
        <v>1350</v>
      </c>
      <c r="E2572" s="6">
        <v>1.6178735513013094</v>
      </c>
      <c r="F2572" s="6" t="s">
        <v>300</v>
      </c>
      <c r="G2572" s="21" t="s">
        <v>1305</v>
      </c>
      <c r="H2572" s="21" t="s">
        <v>1159</v>
      </c>
      <c r="I2572" s="21" t="s">
        <v>1160</v>
      </c>
      <c r="J2572" s="21" t="s">
        <v>849</v>
      </c>
      <c r="K2572" s="21" t="s">
        <v>854</v>
      </c>
      <c r="L2572" s="21" t="s">
        <v>1054</v>
      </c>
      <c r="M2572" s="3">
        <v>0.56106616535165443</v>
      </c>
      <c r="N2572" s="3">
        <v>1.6178735513013094</v>
      </c>
      <c r="O2572" s="21" t="s">
        <v>1514</v>
      </c>
      <c r="P2572" s="21">
        <v>0</v>
      </c>
      <c r="Q2572" s="46">
        <v>0</v>
      </c>
      <c r="R2572" s="46">
        <v>0</v>
      </c>
      <c r="S2572" s="46">
        <v>6.2219161636192632E-3</v>
      </c>
      <c r="T2572" s="46">
        <v>2.2125350317664334E-2</v>
      </c>
      <c r="U2572" s="46">
        <v>4.9938358002514734E-2</v>
      </c>
      <c r="V2572" s="46">
        <v>7.4956607582887899E-2</v>
      </c>
      <c r="W2572" s="46">
        <v>9.8503247652446058E-2</v>
      </c>
      <c r="X2572" s="46">
        <v>0.1164501382495626</v>
      </c>
      <c r="Y2572" s="46">
        <v>0.12562312488861996</v>
      </c>
      <c r="Z2572" s="46">
        <v>0.12474126353740286</v>
      </c>
      <c r="AA2572" s="46">
        <v>0.11465357970511897</v>
      </c>
      <c r="AB2572" s="46">
        <v>9.7837948341491482E-2</v>
      </c>
      <c r="AC2572" s="46">
        <v>7.7487153271172601E-2</v>
      </c>
      <c r="AD2572" s="46">
        <v>5.6676875126196895E-2</v>
      </c>
      <c r="AE2572" s="46">
        <v>3.7727640996862481E-2</v>
      </c>
      <c r="AF2572" s="46">
        <v>2.191386556548755E-2</v>
      </c>
      <c r="AG2572" s="46">
        <v>9.7500282957820785E-3</v>
      </c>
      <c r="AH2572" s="46">
        <v>9.9426124051152018E-4</v>
      </c>
      <c r="AI2572" s="46">
        <v>0</v>
      </c>
      <c r="AJ2572" s="46">
        <v>0</v>
      </c>
      <c r="AK2572" s="46">
        <v>0.93376030695061163</v>
      </c>
      <c r="AL2572" s="45">
        <v>0.93376030695061163</v>
      </c>
      <c r="AM2572" s="45">
        <v>0</v>
      </c>
      <c r="AN2572" s="45">
        <v>0</v>
      </c>
      <c r="AO2572" s="45">
        <v>6.2219161636192632E-3</v>
      </c>
      <c r="AP2572" s="45">
        <v>2.8347266481283599E-2</v>
      </c>
      <c r="AQ2572" s="45">
        <v>7.8285624483798333E-2</v>
      </c>
      <c r="AR2572" s="45">
        <v>0.15324223206668625</v>
      </c>
      <c r="AS2572" s="45">
        <v>0.2517454797191323</v>
      </c>
      <c r="AT2572" s="45">
        <v>0.36819561796869493</v>
      </c>
      <c r="AU2572" s="45">
        <v>0.49381874285731486</v>
      </c>
      <c r="AV2572" s="45">
        <v>0.61856000639471775</v>
      </c>
      <c r="AW2572" s="45">
        <v>0.73321358609983678</v>
      </c>
      <c r="AX2572" s="45">
        <v>0.83105153444132829</v>
      </c>
      <c r="AY2572" s="45">
        <v>0.9085386877125009</v>
      </c>
      <c r="AZ2572" s="45">
        <v>0.93376030695061163</v>
      </c>
      <c r="BA2572" s="45">
        <v>0.93376030695061163</v>
      </c>
      <c r="BB2572" s="45">
        <v>0.93376030695061163</v>
      </c>
      <c r="BC2572" s="45">
        <v>0.93376030695061163</v>
      </c>
      <c r="BD2572" s="45">
        <v>0.93376030695061163</v>
      </c>
      <c r="BE2572" s="45">
        <v>0.93376030695061163</v>
      </c>
      <c r="BF2572" s="45">
        <v>0.93376030695061163</v>
      </c>
    </row>
    <row r="2573" spans="1:58" ht="13.5" thickBot="1" x14ac:dyDescent="0.25">
      <c r="A2573" s="6" t="s">
        <v>1139</v>
      </c>
      <c r="B2573" s="6" t="s">
        <v>1138</v>
      </c>
      <c r="C2573" s="6" t="s">
        <v>1052</v>
      </c>
      <c r="D2573" s="6" t="s">
        <v>1139</v>
      </c>
      <c r="E2573" s="6">
        <v>58.886366374927597</v>
      </c>
      <c r="F2573" s="6" t="s">
        <v>300</v>
      </c>
      <c r="G2573" s="21" t="s">
        <v>1305</v>
      </c>
      <c r="H2573" s="21" t="s">
        <v>1159</v>
      </c>
      <c r="I2573" s="21" t="s">
        <v>1160</v>
      </c>
      <c r="J2573" s="21" t="s">
        <v>849</v>
      </c>
      <c r="K2573" s="21" t="s">
        <v>850</v>
      </c>
      <c r="L2573" s="21" t="s">
        <v>1055</v>
      </c>
      <c r="M2573" s="3">
        <v>39.470036503486639</v>
      </c>
      <c r="N2573" s="3">
        <v>58.886366374927597</v>
      </c>
      <c r="O2573" s="21" t="s">
        <v>1513</v>
      </c>
      <c r="P2573" s="21">
        <v>0</v>
      </c>
      <c r="Q2573" s="46">
        <v>0</v>
      </c>
      <c r="R2573" s="46">
        <v>0</v>
      </c>
      <c r="S2573" s="46">
        <v>2.3271137159526223E-2</v>
      </c>
      <c r="T2573" s="46">
        <v>8.2136851747125178E-2</v>
      </c>
      <c r="U2573" s="46">
        <v>0.17521145733952515</v>
      </c>
      <c r="V2573" s="46">
        <v>0.26553186011504698</v>
      </c>
      <c r="W2573" s="46">
        <v>0.35127605754528551</v>
      </c>
      <c r="X2573" s="46">
        <v>0.41740637682613596</v>
      </c>
      <c r="Y2573" s="46">
        <v>0.45216114791281153</v>
      </c>
      <c r="Z2573" s="46">
        <v>0.45066521888788486</v>
      </c>
      <c r="AA2573" s="46">
        <v>0.41580377998470885</v>
      </c>
      <c r="AB2573" s="46">
        <v>0.35612959425697488</v>
      </c>
      <c r="AC2573" s="46">
        <v>0.28297123726124918</v>
      </c>
      <c r="AD2573" s="46">
        <v>0.20749450266702524</v>
      </c>
      <c r="AE2573" s="46">
        <v>0.13840442594896629</v>
      </c>
      <c r="AF2573" s="46">
        <v>8.0389725072189999E-2</v>
      </c>
      <c r="AG2573" s="46">
        <v>3.5540379198847574E-2</v>
      </c>
      <c r="AH2573" s="46">
        <v>3.1015952826873514E-3</v>
      </c>
      <c r="AI2573" s="46">
        <v>0</v>
      </c>
      <c r="AJ2573" s="46">
        <v>0</v>
      </c>
      <c r="AK2573" s="46">
        <v>3.5382638452835549</v>
      </c>
      <c r="AL2573" s="45">
        <v>3.5382638452835549</v>
      </c>
      <c r="AM2573" s="45">
        <v>0</v>
      </c>
      <c r="AN2573" s="45">
        <v>0</v>
      </c>
      <c r="AO2573" s="45">
        <v>2.3271137159526223E-2</v>
      </c>
      <c r="AP2573" s="45">
        <v>0.1054079889066514</v>
      </c>
      <c r="AQ2573" s="45">
        <v>0.28061944624617652</v>
      </c>
      <c r="AR2573" s="45">
        <v>0.54615130636122355</v>
      </c>
      <c r="AS2573" s="45">
        <v>0.89742736390650912</v>
      </c>
      <c r="AT2573" s="45">
        <v>1.3148337407326451</v>
      </c>
      <c r="AU2573" s="45">
        <v>1.7669948886454567</v>
      </c>
      <c r="AV2573" s="45">
        <v>2.2176601075333418</v>
      </c>
      <c r="AW2573" s="45">
        <v>2.6334638875180505</v>
      </c>
      <c r="AX2573" s="45">
        <v>2.9895934817750254</v>
      </c>
      <c r="AY2573" s="45">
        <v>3.2725647190362745</v>
      </c>
      <c r="AZ2573" s="45">
        <v>3.4800592217033</v>
      </c>
      <c r="BA2573" s="45">
        <v>3.5382638452835549</v>
      </c>
      <c r="BB2573" s="45">
        <v>3.5382638452835549</v>
      </c>
      <c r="BC2573" s="45">
        <v>3.5382638452835549</v>
      </c>
      <c r="BD2573" s="45">
        <v>3.5382638452835549</v>
      </c>
      <c r="BE2573" s="45">
        <v>3.5382638452835549</v>
      </c>
      <c r="BF2573" s="45">
        <v>3.5382638452835549</v>
      </c>
    </row>
    <row r="2574" spans="1:58" ht="13.5" thickBot="1" x14ac:dyDescent="0.25">
      <c r="A2574" s="6" t="s">
        <v>1139</v>
      </c>
      <c r="B2574" s="6" t="s">
        <v>1138</v>
      </c>
      <c r="C2574" s="6" t="s">
        <v>1052</v>
      </c>
      <c r="D2574" s="6" t="s">
        <v>1139</v>
      </c>
      <c r="E2574" s="6">
        <v>58.886366374927597</v>
      </c>
      <c r="F2574" s="6" t="s">
        <v>300</v>
      </c>
      <c r="G2574" s="21" t="s">
        <v>1305</v>
      </c>
      <c r="H2574" s="21" t="s">
        <v>1159</v>
      </c>
      <c r="I2574" s="21" t="s">
        <v>1160</v>
      </c>
      <c r="J2574" s="21" t="s">
        <v>849</v>
      </c>
      <c r="K2574" s="21" t="s">
        <v>852</v>
      </c>
      <c r="L2574" s="21" t="s">
        <v>1055</v>
      </c>
      <c r="M2574" s="3">
        <v>39.470036503486639</v>
      </c>
      <c r="N2574" s="3">
        <v>58.886366374927597</v>
      </c>
      <c r="O2574" s="21" t="s">
        <v>1513</v>
      </c>
      <c r="P2574" s="21">
        <v>0</v>
      </c>
      <c r="Q2574" s="46">
        <v>0</v>
      </c>
      <c r="R2574" s="46">
        <v>0</v>
      </c>
      <c r="S2574" s="46">
        <v>2.5773212356149412E-3</v>
      </c>
      <c r="T2574" s="46">
        <v>9.1538096991084141E-3</v>
      </c>
      <c r="U2574" s="46">
        <v>1.9567842816760259E-2</v>
      </c>
      <c r="V2574" s="46">
        <v>2.9690253370083297E-2</v>
      </c>
      <c r="W2574" s="46">
        <v>3.9313253709089106E-2</v>
      </c>
      <c r="X2574" s="46">
        <v>4.671935884080726E-2</v>
      </c>
      <c r="Y2574" s="46">
        <v>5.0633686403288795E-2</v>
      </c>
      <c r="Z2574" s="46">
        <v>5.0496417165601902E-2</v>
      </c>
      <c r="AA2574" s="46">
        <v>4.6596771767315512E-2</v>
      </c>
      <c r="AB2574" s="46">
        <v>3.9904253586414966E-2</v>
      </c>
      <c r="AC2574" s="46">
        <v>3.1697129196024049E-2</v>
      </c>
      <c r="AD2574" s="46">
        <v>2.3246212817525518E-2</v>
      </c>
      <c r="AE2574" s="46">
        <v>1.5503852914874345E-2</v>
      </c>
      <c r="AF2574" s="46">
        <v>9.00429950871404E-3</v>
      </c>
      <c r="AG2574" s="46">
        <v>3.9808110844653365E-3</v>
      </c>
      <c r="AH2574" s="46">
        <v>3.4754930949324435E-4</v>
      </c>
      <c r="AI2574" s="46">
        <v>0</v>
      </c>
      <c r="AJ2574" s="46">
        <v>0</v>
      </c>
      <c r="AK2574" s="46">
        <v>0.3962690681715304</v>
      </c>
      <c r="AL2574" s="45">
        <v>0.3962690681715304</v>
      </c>
      <c r="AM2574" s="45">
        <v>0</v>
      </c>
      <c r="AN2574" s="45">
        <v>0</v>
      </c>
      <c r="AO2574" s="45">
        <v>2.5773212356149412E-3</v>
      </c>
      <c r="AP2574" s="45">
        <v>1.1731130934723355E-2</v>
      </c>
      <c r="AQ2574" s="45">
        <v>3.1298973751483612E-2</v>
      </c>
      <c r="AR2574" s="45">
        <v>6.0989227121566909E-2</v>
      </c>
      <c r="AS2574" s="45">
        <v>0.10030248083065602</v>
      </c>
      <c r="AT2574" s="45">
        <v>0.14702183967146326</v>
      </c>
      <c r="AU2574" s="45">
        <v>0.19765552607475206</v>
      </c>
      <c r="AV2574" s="45">
        <v>0.24815194324035397</v>
      </c>
      <c r="AW2574" s="45">
        <v>0.29474871500766947</v>
      </c>
      <c r="AX2574" s="45">
        <v>0.33465296859408444</v>
      </c>
      <c r="AY2574" s="45">
        <v>0.36635009779010852</v>
      </c>
      <c r="AZ2574" s="45">
        <v>0.38959631060763406</v>
      </c>
      <c r="BA2574" s="45">
        <v>0.3962690681715304</v>
      </c>
      <c r="BB2574" s="45">
        <v>0.3962690681715304</v>
      </c>
      <c r="BC2574" s="45">
        <v>0.3962690681715304</v>
      </c>
      <c r="BD2574" s="45">
        <v>0.3962690681715304</v>
      </c>
      <c r="BE2574" s="45">
        <v>0.3962690681715304</v>
      </c>
      <c r="BF2574" s="45">
        <v>0.3962690681715304</v>
      </c>
    </row>
    <row r="2575" spans="1:58" ht="13.5" thickBot="1" x14ac:dyDescent="0.25">
      <c r="A2575" s="6" t="s">
        <v>1139</v>
      </c>
      <c r="B2575" s="6" t="s">
        <v>1138</v>
      </c>
      <c r="C2575" s="6" t="s">
        <v>1052</v>
      </c>
      <c r="D2575" s="6" t="s">
        <v>1139</v>
      </c>
      <c r="E2575" s="6">
        <v>58.886366374927597</v>
      </c>
      <c r="F2575" s="6" t="s">
        <v>300</v>
      </c>
      <c r="G2575" s="21" t="s">
        <v>1305</v>
      </c>
      <c r="H2575" s="21" t="s">
        <v>1159</v>
      </c>
      <c r="I2575" s="21" t="s">
        <v>1160</v>
      </c>
      <c r="J2575" s="21" t="s">
        <v>849</v>
      </c>
      <c r="K2575" s="21" t="s">
        <v>853</v>
      </c>
      <c r="L2575" s="21" t="s">
        <v>1055</v>
      </c>
      <c r="M2575" s="3">
        <v>39.470036503486639</v>
      </c>
      <c r="N2575" s="3">
        <v>58.886366374927597</v>
      </c>
      <c r="O2575" s="21" t="s">
        <v>1513</v>
      </c>
      <c r="P2575" s="21">
        <v>0</v>
      </c>
      <c r="Q2575" s="46">
        <v>0</v>
      </c>
      <c r="R2575" s="46">
        <v>0</v>
      </c>
      <c r="S2575" s="46">
        <v>5.8753238851788603E-4</v>
      </c>
      <c r="T2575" s="46">
        <v>2.0868602184787328E-3</v>
      </c>
      <c r="U2575" s="46">
        <v>4.4615181001110144E-3</v>
      </c>
      <c r="V2575" s="46">
        <v>6.769029279474246E-3</v>
      </c>
      <c r="W2575" s="46">
        <v>8.9628914830863424E-3</v>
      </c>
      <c r="X2575" s="46">
        <v>1.0650545154580422E-2</v>
      </c>
      <c r="Y2575" s="46">
        <v>1.1542607433599281E-2</v>
      </c>
      <c r="Z2575" s="46">
        <v>1.151055929422919E-2</v>
      </c>
      <c r="AA2575" s="46">
        <v>1.0622235696794085E-2</v>
      </c>
      <c r="AB2575" s="46">
        <v>9.0969484194751322E-3</v>
      </c>
      <c r="AC2575" s="46">
        <v>7.2259965708118433E-3</v>
      </c>
      <c r="AD2575" s="46">
        <v>5.2994392810375417E-3</v>
      </c>
      <c r="AE2575" s="46">
        <v>3.5341500688491467E-3</v>
      </c>
      <c r="AF2575" s="46">
        <v>2.0528295574275533E-3</v>
      </c>
      <c r="AG2575" s="46">
        <v>9.0756034272544348E-4</v>
      </c>
      <c r="AH2575" s="46">
        <v>7.924509076623191E-5</v>
      </c>
      <c r="AI2575" s="46">
        <v>0</v>
      </c>
      <c r="AJ2575" s="46">
        <v>0</v>
      </c>
      <c r="AK2575" s="46">
        <v>9.0339907521299154E-2</v>
      </c>
      <c r="AL2575" s="45">
        <v>9.0339907521299154E-2</v>
      </c>
      <c r="AM2575" s="45">
        <v>0</v>
      </c>
      <c r="AN2575" s="45">
        <v>0</v>
      </c>
      <c r="AO2575" s="45">
        <v>5.8753238851788603E-4</v>
      </c>
      <c r="AP2575" s="45">
        <v>2.674392606996619E-3</v>
      </c>
      <c r="AQ2575" s="45">
        <v>7.1359107071076334E-3</v>
      </c>
      <c r="AR2575" s="45">
        <v>1.390493998658188E-2</v>
      </c>
      <c r="AS2575" s="45">
        <v>2.2867831469668223E-2</v>
      </c>
      <c r="AT2575" s="45">
        <v>3.3518376624248641E-2</v>
      </c>
      <c r="AU2575" s="45">
        <v>4.5060984057847919E-2</v>
      </c>
      <c r="AV2575" s="45">
        <v>5.6571543352077105E-2</v>
      </c>
      <c r="AW2575" s="45">
        <v>6.7193779048871194E-2</v>
      </c>
      <c r="AX2575" s="45">
        <v>7.6290727468346323E-2</v>
      </c>
      <c r="AY2575" s="45">
        <v>8.3516724039158163E-2</v>
      </c>
      <c r="AZ2575" s="45">
        <v>8.8816163320195707E-2</v>
      </c>
      <c r="BA2575" s="45">
        <v>9.0339907521299154E-2</v>
      </c>
      <c r="BB2575" s="45">
        <v>9.0339907521299154E-2</v>
      </c>
      <c r="BC2575" s="45">
        <v>9.0339907521299154E-2</v>
      </c>
      <c r="BD2575" s="45">
        <v>9.0339907521299154E-2</v>
      </c>
      <c r="BE2575" s="45">
        <v>9.0339907521299154E-2</v>
      </c>
      <c r="BF2575" s="45">
        <v>9.0339907521299154E-2</v>
      </c>
    </row>
    <row r="2576" spans="1:58" ht="13.5" thickBot="1" x14ac:dyDescent="0.25">
      <c r="A2576" s="6" t="s">
        <v>1139</v>
      </c>
      <c r="B2576" s="6" t="s">
        <v>1138</v>
      </c>
      <c r="C2576" s="6" t="s">
        <v>1052</v>
      </c>
      <c r="D2576" s="6" t="s">
        <v>1139</v>
      </c>
      <c r="E2576" s="6">
        <v>58.886366374927597</v>
      </c>
      <c r="F2576" s="6" t="s">
        <v>300</v>
      </c>
      <c r="G2576" s="21" t="s">
        <v>1305</v>
      </c>
      <c r="H2576" s="21" t="s">
        <v>1159</v>
      </c>
      <c r="I2576" s="21" t="s">
        <v>1160</v>
      </c>
      <c r="J2576" s="21" t="s">
        <v>849</v>
      </c>
      <c r="K2576" s="21" t="s">
        <v>854</v>
      </c>
      <c r="L2576" s="21" t="s">
        <v>1055</v>
      </c>
      <c r="M2576" s="3">
        <v>39.470036503486639</v>
      </c>
      <c r="N2576" s="3">
        <v>58.886366374927597</v>
      </c>
      <c r="O2576" s="21" t="s">
        <v>1513</v>
      </c>
      <c r="P2576" s="21">
        <v>0</v>
      </c>
      <c r="Q2576" s="46">
        <v>0</v>
      </c>
      <c r="R2576" s="46">
        <v>0</v>
      </c>
      <c r="S2576" s="46">
        <v>1.4162555554524921E-3</v>
      </c>
      <c r="T2576" s="46">
        <v>4.1273557688086496E-3</v>
      </c>
      <c r="U2576" s="46">
        <v>8.3725953041234417E-3</v>
      </c>
      <c r="V2576" s="46">
        <v>1.2424948496450578E-2</v>
      </c>
      <c r="W2576" s="46">
        <v>1.6199355742929189E-2</v>
      </c>
      <c r="X2576" s="46">
        <v>1.9027364165892471E-2</v>
      </c>
      <c r="Y2576" s="46">
        <v>2.0410483672867817E-2</v>
      </c>
      <c r="Z2576" s="46">
        <v>2.0164159737412597E-2</v>
      </c>
      <c r="AA2576" s="46">
        <v>1.8446604645908256E-2</v>
      </c>
      <c r="AB2576" s="46">
        <v>1.5672030880871705E-2</v>
      </c>
      <c r="AC2576" s="46">
        <v>1.2361967219974188E-2</v>
      </c>
      <c r="AD2576" s="46">
        <v>9.0088911816560858E-3</v>
      </c>
      <c r="AE2576" s="46">
        <v>5.9780958589992321E-3</v>
      </c>
      <c r="AF2576" s="46">
        <v>3.4637745879863161E-3</v>
      </c>
      <c r="AG2576" s="46">
        <v>1.5414492191507E-3</v>
      </c>
      <c r="AH2576" s="46">
        <v>1.6563731272780735E-4</v>
      </c>
      <c r="AI2576" s="46">
        <v>0</v>
      </c>
      <c r="AJ2576" s="46">
        <v>0</v>
      </c>
      <c r="AK2576" s="46">
        <v>0.14416581931039921</v>
      </c>
      <c r="AL2576" s="45">
        <v>0.14416581931039921</v>
      </c>
      <c r="AM2576" s="45">
        <v>0</v>
      </c>
      <c r="AN2576" s="45">
        <v>0</v>
      </c>
      <c r="AO2576" s="45">
        <v>1.4162555554524921E-3</v>
      </c>
      <c r="AP2576" s="45">
        <v>5.5436113242611417E-3</v>
      </c>
      <c r="AQ2576" s="45">
        <v>1.3916206628384584E-2</v>
      </c>
      <c r="AR2576" s="45">
        <v>2.6341155124835161E-2</v>
      </c>
      <c r="AS2576" s="45">
        <v>4.254051086776435E-2</v>
      </c>
      <c r="AT2576" s="45">
        <v>6.1567875033656821E-2</v>
      </c>
      <c r="AU2576" s="45">
        <v>8.1978358706524646E-2</v>
      </c>
      <c r="AV2576" s="45">
        <v>0.10214251844393724</v>
      </c>
      <c r="AW2576" s="45">
        <v>0.12058912308984548</v>
      </c>
      <c r="AX2576" s="45">
        <v>0.1362611539707172</v>
      </c>
      <c r="AY2576" s="45">
        <v>0.14416581931039921</v>
      </c>
      <c r="AZ2576" s="45">
        <v>0.14416581931039921</v>
      </c>
      <c r="BA2576" s="45">
        <v>0.14416581931039921</v>
      </c>
      <c r="BB2576" s="45">
        <v>0.14416581931039921</v>
      </c>
      <c r="BC2576" s="45">
        <v>0.14416581931039921</v>
      </c>
      <c r="BD2576" s="45">
        <v>0.14416581931039921</v>
      </c>
      <c r="BE2576" s="45">
        <v>0.14416581931039921</v>
      </c>
      <c r="BF2576" s="45">
        <v>0.14416581931039921</v>
      </c>
    </row>
    <row r="2577" spans="1:58" ht="13.5" thickBot="1" x14ac:dyDescent="0.25">
      <c r="A2577" s="6" t="s">
        <v>1350</v>
      </c>
      <c r="B2577" s="6" t="s">
        <v>1350</v>
      </c>
      <c r="C2577" s="6" t="s">
        <v>1052</v>
      </c>
      <c r="D2577" s="6" t="s">
        <v>1350</v>
      </c>
      <c r="E2577" s="6">
        <v>1.1441839994159859</v>
      </c>
      <c r="F2577" s="6" t="s">
        <v>300</v>
      </c>
      <c r="G2577" s="21" t="s">
        <v>1305</v>
      </c>
      <c r="H2577" s="21" t="s">
        <v>1159</v>
      </c>
      <c r="I2577" s="21" t="s">
        <v>1160</v>
      </c>
      <c r="J2577" s="21" t="s">
        <v>849</v>
      </c>
      <c r="K2577" s="21" t="s">
        <v>850</v>
      </c>
      <c r="L2577" s="21" t="s">
        <v>1056</v>
      </c>
      <c r="M2577" s="3">
        <v>0.59816797378491271</v>
      </c>
      <c r="N2577" s="3">
        <v>1.1441839994159859</v>
      </c>
      <c r="O2577" s="21" t="s">
        <v>1513</v>
      </c>
      <c r="P2577" s="21">
        <v>0</v>
      </c>
      <c r="Q2577" s="46">
        <v>0</v>
      </c>
      <c r="R2577" s="46">
        <v>0</v>
      </c>
      <c r="S2577" s="46">
        <v>4.8069697576626026E-2</v>
      </c>
      <c r="T2577" s="46">
        <v>0.12404032745401861</v>
      </c>
      <c r="U2577" s="46">
        <v>0.22072395610203518</v>
      </c>
      <c r="V2577" s="46">
        <v>0.32698761159788714</v>
      </c>
      <c r="W2577" s="46">
        <v>0.42587523175371067</v>
      </c>
      <c r="X2577" s="46">
        <v>0.4996757353186963</v>
      </c>
      <c r="Y2577" s="46">
        <v>0.53532370044582001</v>
      </c>
      <c r="Z2577" s="46">
        <v>0.5282299895487127</v>
      </c>
      <c r="AA2577" s="46">
        <v>0.48282806045160326</v>
      </c>
      <c r="AB2577" s="46">
        <v>0.40988804858451111</v>
      </c>
      <c r="AC2577" s="46">
        <v>0.32302447617902591</v>
      </c>
      <c r="AD2577" s="46">
        <v>0.23511201391065581</v>
      </c>
      <c r="AE2577" s="46">
        <v>0.15582705408310948</v>
      </c>
      <c r="AF2577" s="46">
        <v>9.0064099753605215E-2</v>
      </c>
      <c r="AG2577" s="46">
        <v>3.9867169160861644E-2</v>
      </c>
      <c r="AH2577" s="46">
        <v>4.0028061260860351E-3</v>
      </c>
      <c r="AI2577" s="46">
        <v>0</v>
      </c>
      <c r="AJ2577" s="46">
        <v>0</v>
      </c>
      <c r="AK2577" s="46">
        <v>3.7618276845114682</v>
      </c>
      <c r="AL2577" s="45">
        <v>3.7618276845114682</v>
      </c>
      <c r="AM2577" s="45">
        <v>0</v>
      </c>
      <c r="AN2577" s="45">
        <v>0</v>
      </c>
      <c r="AO2577" s="45">
        <v>4.8069697576626026E-2</v>
      </c>
      <c r="AP2577" s="45">
        <v>0.17211002503064463</v>
      </c>
      <c r="AQ2577" s="45">
        <v>0.39283398113267981</v>
      </c>
      <c r="AR2577" s="45">
        <v>0.71982159273056689</v>
      </c>
      <c r="AS2577" s="45">
        <v>1.1456968244842776</v>
      </c>
      <c r="AT2577" s="45">
        <v>1.6453725598029738</v>
      </c>
      <c r="AU2577" s="45">
        <v>2.1806962602487938</v>
      </c>
      <c r="AV2577" s="45">
        <v>2.7089262497975066</v>
      </c>
      <c r="AW2577" s="45">
        <v>3.1917543102491099</v>
      </c>
      <c r="AX2577" s="45">
        <v>3.601642358833621</v>
      </c>
      <c r="AY2577" s="45">
        <v>3.7618276845114682</v>
      </c>
      <c r="AZ2577" s="45">
        <v>3.7618276845114682</v>
      </c>
      <c r="BA2577" s="45">
        <v>3.7618276845114682</v>
      </c>
      <c r="BB2577" s="45">
        <v>3.7618276845114682</v>
      </c>
      <c r="BC2577" s="45">
        <v>3.7618276845114682</v>
      </c>
      <c r="BD2577" s="45">
        <v>3.7618276845114682</v>
      </c>
      <c r="BE2577" s="45">
        <v>3.7618276845114682</v>
      </c>
      <c r="BF2577" s="45">
        <v>3.7618276845114682</v>
      </c>
    </row>
    <row r="2578" spans="1:58" ht="13.5" thickBot="1" x14ac:dyDescent="0.25">
      <c r="A2578" s="6" t="s">
        <v>1350</v>
      </c>
      <c r="B2578" s="6" t="s">
        <v>1350</v>
      </c>
      <c r="C2578" s="6" t="s">
        <v>1052</v>
      </c>
      <c r="D2578" s="6" t="s">
        <v>1350</v>
      </c>
      <c r="E2578" s="6">
        <v>1.1441839994159859</v>
      </c>
      <c r="F2578" s="6" t="s">
        <v>300</v>
      </c>
      <c r="G2578" s="21" t="s">
        <v>1305</v>
      </c>
      <c r="H2578" s="21" t="s">
        <v>1159</v>
      </c>
      <c r="I2578" s="21" t="s">
        <v>1160</v>
      </c>
      <c r="J2578" s="21" t="s">
        <v>849</v>
      </c>
      <c r="K2578" s="21" t="s">
        <v>852</v>
      </c>
      <c r="L2578" s="21" t="s">
        <v>1056</v>
      </c>
      <c r="M2578" s="3">
        <v>0.59816797378491271</v>
      </c>
      <c r="N2578" s="3">
        <v>1.1441839994159859</v>
      </c>
      <c r="O2578" s="21" t="s">
        <v>1513</v>
      </c>
      <c r="P2578" s="21">
        <v>0</v>
      </c>
      <c r="Q2578" s="46">
        <v>0</v>
      </c>
      <c r="R2578" s="46">
        <v>0</v>
      </c>
      <c r="S2578" s="46">
        <v>3.555523839969185E-3</v>
      </c>
      <c r="T2578" s="46">
        <v>9.1982326985705475E-3</v>
      </c>
      <c r="U2578" s="46">
        <v>1.6392248881795551E-2</v>
      </c>
      <c r="V2578" s="46">
        <v>2.4308598862358401E-2</v>
      </c>
      <c r="W2578" s="46">
        <v>3.1686189133369499E-2</v>
      </c>
      <c r="X2578" s="46">
        <v>3.7179302535826561E-2</v>
      </c>
      <c r="Y2578" s="46">
        <v>3.9848012502568912E-2</v>
      </c>
      <c r="Z2578" s="46">
        <v>3.9340645434629971E-2</v>
      </c>
      <c r="AA2578" s="46">
        <v>3.5963518245886263E-2</v>
      </c>
      <c r="AB2578" s="46">
        <v>3.0526651915258586E-2</v>
      </c>
      <c r="AC2578" s="46">
        <v>2.4049709774470122E-2</v>
      </c>
      <c r="AD2578" s="46">
        <v>1.7506195501896769E-2</v>
      </c>
      <c r="AE2578" s="46">
        <v>1.1601085148064615E-2</v>
      </c>
      <c r="AF2578" s="46">
        <v>6.704473422508966E-3</v>
      </c>
      <c r="AG2578" s="46">
        <v>2.9677254586593657E-3</v>
      </c>
      <c r="AH2578" s="46">
        <v>2.98004122140684E-4</v>
      </c>
      <c r="AI2578" s="46">
        <v>0</v>
      </c>
      <c r="AJ2578" s="46">
        <v>0</v>
      </c>
      <c r="AK2578" s="46">
        <v>0.28002011924991005</v>
      </c>
      <c r="AL2578" s="45">
        <v>0.28002011924991005</v>
      </c>
      <c r="AM2578" s="45">
        <v>0</v>
      </c>
      <c r="AN2578" s="45">
        <v>0</v>
      </c>
      <c r="AO2578" s="45">
        <v>3.555523839969185E-3</v>
      </c>
      <c r="AP2578" s="45">
        <v>1.2753756538539732E-2</v>
      </c>
      <c r="AQ2578" s="45">
        <v>2.9146005420335283E-2</v>
      </c>
      <c r="AR2578" s="45">
        <v>5.3454604282693684E-2</v>
      </c>
      <c r="AS2578" s="45">
        <v>8.5140793416063176E-2</v>
      </c>
      <c r="AT2578" s="45">
        <v>0.12232009595188974</v>
      </c>
      <c r="AU2578" s="45">
        <v>0.16216810845445864</v>
      </c>
      <c r="AV2578" s="45">
        <v>0.20150875388908862</v>
      </c>
      <c r="AW2578" s="45">
        <v>0.23747227213497488</v>
      </c>
      <c r="AX2578" s="45">
        <v>0.26799892405023346</v>
      </c>
      <c r="AY2578" s="45">
        <v>0.28002011924991005</v>
      </c>
      <c r="AZ2578" s="45">
        <v>0.28002011924991005</v>
      </c>
      <c r="BA2578" s="45">
        <v>0.28002011924991005</v>
      </c>
      <c r="BB2578" s="45">
        <v>0.28002011924991005</v>
      </c>
      <c r="BC2578" s="45">
        <v>0.28002011924991005</v>
      </c>
      <c r="BD2578" s="45">
        <v>0.28002011924991005</v>
      </c>
      <c r="BE2578" s="45">
        <v>0.28002011924991005</v>
      </c>
      <c r="BF2578" s="45">
        <v>0.28002011924991005</v>
      </c>
    </row>
    <row r="2579" spans="1:58" ht="13.5" thickBot="1" x14ac:dyDescent="0.25">
      <c r="A2579" s="6" t="s">
        <v>1350</v>
      </c>
      <c r="B2579" s="6" t="s">
        <v>1350</v>
      </c>
      <c r="C2579" s="6" t="s">
        <v>1052</v>
      </c>
      <c r="D2579" s="6" t="s">
        <v>1350</v>
      </c>
      <c r="E2579" s="6">
        <v>1.1441839994159859</v>
      </c>
      <c r="F2579" s="6" t="s">
        <v>300</v>
      </c>
      <c r="G2579" s="21" t="s">
        <v>1305</v>
      </c>
      <c r="H2579" s="21" t="s">
        <v>1159</v>
      </c>
      <c r="I2579" s="21" t="s">
        <v>1160</v>
      </c>
      <c r="J2579" s="21" t="s">
        <v>849</v>
      </c>
      <c r="K2579" s="21" t="s">
        <v>853</v>
      </c>
      <c r="L2579" s="21" t="s">
        <v>1056</v>
      </c>
      <c r="M2579" s="3">
        <v>0.59816797378491271</v>
      </c>
      <c r="N2579" s="3">
        <v>1.1441839994159859</v>
      </c>
      <c r="O2579" s="21" t="s">
        <v>1513</v>
      </c>
      <c r="P2579" s="21">
        <v>0</v>
      </c>
      <c r="Q2579" s="46">
        <v>0</v>
      </c>
      <c r="R2579" s="46">
        <v>0</v>
      </c>
      <c r="S2579" s="46">
        <v>8.105424544409465E-4</v>
      </c>
      <c r="T2579" s="46">
        <v>2.0969865169279279E-3</v>
      </c>
      <c r="U2579" s="46">
        <v>3.7374588423032661E-3</v>
      </c>
      <c r="V2579" s="46">
        <v>5.5420685208802676E-3</v>
      </c>
      <c r="W2579" s="46">
        <v>7.2240183634050791E-3</v>
      </c>
      <c r="X2579" s="46">
        <v>8.4757157896447523E-3</v>
      </c>
      <c r="Y2579" s="46">
        <v>9.0838783920663656E-3</v>
      </c>
      <c r="Z2579" s="46">
        <v>8.9676338191427528E-3</v>
      </c>
      <c r="AA2579" s="46">
        <v>8.1982763843805352E-3</v>
      </c>
      <c r="AB2579" s="46">
        <v>6.959144315271738E-3</v>
      </c>
      <c r="AC2579" s="46">
        <v>5.482615467453324E-3</v>
      </c>
      <c r="AD2579" s="46">
        <v>3.9908888521855389E-3</v>
      </c>
      <c r="AE2579" s="46">
        <v>2.6445065128055355E-3</v>
      </c>
      <c r="AF2579" s="46">
        <v>1.5285067474578838E-3</v>
      </c>
      <c r="AG2579" s="46">
        <v>6.7659255279718558E-4</v>
      </c>
      <c r="AH2579" s="46">
        <v>6.7946511808447338E-5</v>
      </c>
      <c r="AI2579" s="46">
        <v>0</v>
      </c>
      <c r="AJ2579" s="46">
        <v>0</v>
      </c>
      <c r="AK2579" s="46">
        <v>6.3837916478986664E-2</v>
      </c>
      <c r="AL2579" s="45">
        <v>6.3837916478986664E-2</v>
      </c>
      <c r="AM2579" s="45">
        <v>0</v>
      </c>
      <c r="AN2579" s="45">
        <v>0</v>
      </c>
      <c r="AO2579" s="45">
        <v>8.105424544409465E-4</v>
      </c>
      <c r="AP2579" s="45">
        <v>2.9075289713688746E-3</v>
      </c>
      <c r="AQ2579" s="45">
        <v>6.6449878136721407E-3</v>
      </c>
      <c r="AR2579" s="45">
        <v>1.2187056334552408E-2</v>
      </c>
      <c r="AS2579" s="45">
        <v>1.9411074697957487E-2</v>
      </c>
      <c r="AT2579" s="45">
        <v>2.7886790487602238E-2</v>
      </c>
      <c r="AU2579" s="45">
        <v>3.69706688796686E-2</v>
      </c>
      <c r="AV2579" s="45">
        <v>4.5938302698811356E-2</v>
      </c>
      <c r="AW2579" s="45">
        <v>5.4136579083191888E-2</v>
      </c>
      <c r="AX2579" s="45">
        <v>6.1095723398463628E-2</v>
      </c>
      <c r="AY2579" s="45">
        <v>6.3837916478986664E-2</v>
      </c>
      <c r="AZ2579" s="45">
        <v>6.3837916478986664E-2</v>
      </c>
      <c r="BA2579" s="45">
        <v>6.3837916478986664E-2</v>
      </c>
      <c r="BB2579" s="45">
        <v>6.3837916478986664E-2</v>
      </c>
      <c r="BC2579" s="45">
        <v>6.3837916478986664E-2</v>
      </c>
      <c r="BD2579" s="45">
        <v>6.3837916478986664E-2</v>
      </c>
      <c r="BE2579" s="45">
        <v>6.3837916478986664E-2</v>
      </c>
      <c r="BF2579" s="45">
        <v>6.3837916478986664E-2</v>
      </c>
    </row>
    <row r="2580" spans="1:58" ht="13.5" thickBot="1" x14ac:dyDescent="0.25">
      <c r="A2580" s="6" t="s">
        <v>1350</v>
      </c>
      <c r="B2580" s="6" t="s">
        <v>1350</v>
      </c>
      <c r="C2580" s="6" t="s">
        <v>1052</v>
      </c>
      <c r="D2580" s="6" t="s">
        <v>1350</v>
      </c>
      <c r="E2580" s="6">
        <v>1.1441839994159859</v>
      </c>
      <c r="F2580" s="6" t="s">
        <v>300</v>
      </c>
      <c r="G2580" s="21" t="s">
        <v>1305</v>
      </c>
      <c r="H2580" s="21" t="s">
        <v>1159</v>
      </c>
      <c r="I2580" s="21" t="s">
        <v>1160</v>
      </c>
      <c r="J2580" s="21" t="s">
        <v>849</v>
      </c>
      <c r="K2580" s="21" t="s">
        <v>854</v>
      </c>
      <c r="L2580" s="21" t="s">
        <v>1056</v>
      </c>
      <c r="M2580" s="3">
        <v>0.59816797378491271</v>
      </c>
      <c r="N2580" s="3">
        <v>1.1441839994159859</v>
      </c>
      <c r="O2580" s="21" t="s">
        <v>1513</v>
      </c>
      <c r="P2580" s="21">
        <v>0</v>
      </c>
      <c r="Q2580" s="46">
        <v>0</v>
      </c>
      <c r="R2580" s="46">
        <v>1.6461016289794073E-4</v>
      </c>
      <c r="S2580" s="46">
        <v>2.0943549610962075E-3</v>
      </c>
      <c r="T2580" s="46">
        <v>4.9097676466387033E-3</v>
      </c>
      <c r="U2580" s="46">
        <v>8.4482919497184655E-3</v>
      </c>
      <c r="V2580" s="46">
        <v>1.2283767069190798E-2</v>
      </c>
      <c r="W2580" s="46">
        <v>1.5783116563456899E-2</v>
      </c>
      <c r="X2580" s="46">
        <v>1.8314043210966188E-2</v>
      </c>
      <c r="Y2580" s="46">
        <v>1.9433614588559113E-2</v>
      </c>
      <c r="Z2580" s="46">
        <v>1.9009471258354269E-2</v>
      </c>
      <c r="AA2580" s="46">
        <v>1.7229547348798883E-2</v>
      </c>
      <c r="AB2580" s="46">
        <v>1.450961663040793E-2</v>
      </c>
      <c r="AC2580" s="46">
        <v>1.1351370805661893E-2</v>
      </c>
      <c r="AD2580" s="46">
        <v>8.2103939897334253E-3</v>
      </c>
      <c r="AE2580" s="46">
        <v>5.4129081135759222E-3</v>
      </c>
      <c r="AF2580" s="46">
        <v>3.1201381940968182E-3</v>
      </c>
      <c r="AG2580" s="46">
        <v>1.3891464931262065E-3</v>
      </c>
      <c r="AH2580" s="46">
        <v>1.6524622320241008E-4</v>
      </c>
      <c r="AI2580" s="46">
        <v>0</v>
      </c>
      <c r="AJ2580" s="46">
        <v>0</v>
      </c>
      <c r="AK2580" s="46">
        <v>0.12338092443762931</v>
      </c>
      <c r="AL2580" s="45">
        <v>0.12338092443762931</v>
      </c>
      <c r="AM2580" s="45">
        <v>0</v>
      </c>
      <c r="AN2580" s="45">
        <v>1.6461016289794073E-4</v>
      </c>
      <c r="AO2580" s="45">
        <v>2.2589651239941482E-3</v>
      </c>
      <c r="AP2580" s="45">
        <v>7.1687327706328515E-3</v>
      </c>
      <c r="AQ2580" s="45">
        <v>1.5617024720351317E-2</v>
      </c>
      <c r="AR2580" s="45">
        <v>2.7900791789542113E-2</v>
      </c>
      <c r="AS2580" s="45">
        <v>4.3683908352999012E-2</v>
      </c>
      <c r="AT2580" s="45">
        <v>6.1997951563965203E-2</v>
      </c>
      <c r="AU2580" s="45">
        <v>8.143156615252431E-2</v>
      </c>
      <c r="AV2580" s="45">
        <v>0.10044103741087858</v>
      </c>
      <c r="AW2580" s="45">
        <v>0.11767058475967745</v>
      </c>
      <c r="AX2580" s="45">
        <v>0.12338092443762931</v>
      </c>
      <c r="AY2580" s="45">
        <v>0.12338092443762931</v>
      </c>
      <c r="AZ2580" s="45">
        <v>0.12338092443762931</v>
      </c>
      <c r="BA2580" s="45">
        <v>0.12338092443762931</v>
      </c>
      <c r="BB2580" s="45">
        <v>0.12338092443762931</v>
      </c>
      <c r="BC2580" s="45">
        <v>0.12338092443762931</v>
      </c>
      <c r="BD2580" s="45">
        <v>0.12338092443762931</v>
      </c>
      <c r="BE2580" s="45">
        <v>0.12338092443762931</v>
      </c>
      <c r="BF2580" s="45">
        <v>0.12338092443762931</v>
      </c>
    </row>
    <row r="2581" spans="1:58" ht="13.5" thickBot="1" x14ac:dyDescent="0.25">
      <c r="A2581" s="6" t="s">
        <v>1359</v>
      </c>
      <c r="B2581" s="6" t="s">
        <v>1145</v>
      </c>
      <c r="C2581" s="6" t="s">
        <v>1057</v>
      </c>
      <c r="D2581" s="6" t="s">
        <v>1359</v>
      </c>
      <c r="E2581" s="6">
        <v>182.74028524564577</v>
      </c>
      <c r="F2581" s="6" t="s">
        <v>28</v>
      </c>
      <c r="G2581" s="21" t="s">
        <v>1305</v>
      </c>
      <c r="H2581" s="21" t="s">
        <v>1172</v>
      </c>
      <c r="I2581" s="21" t="s">
        <v>1160</v>
      </c>
      <c r="J2581" s="21" t="s">
        <v>849</v>
      </c>
      <c r="K2581" s="21" t="s">
        <v>850</v>
      </c>
      <c r="L2581" s="21" t="s">
        <v>1058</v>
      </c>
      <c r="M2581" s="3">
        <v>120.8217098748823</v>
      </c>
      <c r="N2581" s="3">
        <v>182.74028524564577</v>
      </c>
      <c r="O2581" s="21" t="s">
        <v>1515</v>
      </c>
      <c r="P2581" s="21">
        <v>0</v>
      </c>
      <c r="Q2581" s="46">
        <v>0</v>
      </c>
      <c r="R2581" s="46">
        <v>3.6554544180622279E-5</v>
      </c>
      <c r="S2581" s="46">
        <v>6.0172297471217367E-4</v>
      </c>
      <c r="T2581" s="46">
        <v>1.3648663552343003E-3</v>
      </c>
      <c r="U2581" s="46">
        <v>2.2543824117536295E-3</v>
      </c>
      <c r="V2581" s="46">
        <v>3.3794001613429124E-3</v>
      </c>
      <c r="W2581" s="46">
        <v>4.6263300650339814E-3</v>
      </c>
      <c r="X2581" s="46">
        <v>5.7971777520306068E-3</v>
      </c>
      <c r="Y2581" s="46">
        <v>6.8361202985136203E-3</v>
      </c>
      <c r="Z2581" s="46">
        <v>8.0019810425939787E-3</v>
      </c>
      <c r="AA2581" s="46">
        <v>9.1353580369329165E-3</v>
      </c>
      <c r="AB2581" s="46">
        <v>9.8923758029679405E-3</v>
      </c>
      <c r="AC2581" s="46">
        <v>1.0051451273369968E-2</v>
      </c>
      <c r="AD2581" s="46">
        <v>1.0376723713533174E-2</v>
      </c>
      <c r="AE2581" s="46">
        <v>1.0618184503560736E-2</v>
      </c>
      <c r="AF2581" s="46">
        <v>1.0771499502709787E-2</v>
      </c>
      <c r="AG2581" s="46">
        <v>1.0803858232764965E-2</v>
      </c>
      <c r="AH2581" s="46">
        <v>1.0836418173343368E-2</v>
      </c>
      <c r="AI2581" s="46">
        <v>1.0869181001744185E-2</v>
      </c>
      <c r="AJ2581" s="46">
        <v>1.090214840993926E-2</v>
      </c>
      <c r="AK2581" s="46">
        <v>0.13677013890357559</v>
      </c>
      <c r="AL2581" s="45">
        <v>0.13677013890357559</v>
      </c>
      <c r="AM2581" s="45">
        <v>0</v>
      </c>
      <c r="AN2581" s="45">
        <v>3.6554544180622279E-5</v>
      </c>
      <c r="AO2581" s="45">
        <v>6.3827751889279595E-4</v>
      </c>
      <c r="AP2581" s="45">
        <v>2.003143874127096E-3</v>
      </c>
      <c r="AQ2581" s="45">
        <v>4.2575262858807255E-3</v>
      </c>
      <c r="AR2581" s="45">
        <v>7.6369264472236379E-3</v>
      </c>
      <c r="AS2581" s="45">
        <v>1.2263256512257618E-2</v>
      </c>
      <c r="AT2581" s="45">
        <v>1.8060434264288223E-2</v>
      </c>
      <c r="AU2581" s="45">
        <v>2.4896554562801845E-2</v>
      </c>
      <c r="AV2581" s="45">
        <v>3.2898535605395823E-2</v>
      </c>
      <c r="AW2581" s="45">
        <v>4.2033893642328742E-2</v>
      </c>
      <c r="AX2581" s="45">
        <v>5.1926269445296686E-2</v>
      </c>
      <c r="AY2581" s="45">
        <v>6.1977720718666654E-2</v>
      </c>
      <c r="AZ2581" s="45">
        <v>7.2354444432199821E-2</v>
      </c>
      <c r="BA2581" s="45">
        <v>8.2972628935760559E-2</v>
      </c>
      <c r="BB2581" s="45">
        <v>9.3744128438470353E-2</v>
      </c>
      <c r="BC2581" s="45">
        <v>0.10454798667123531</v>
      </c>
      <c r="BD2581" s="45">
        <v>0.11538440484457868</v>
      </c>
      <c r="BE2581" s="45">
        <v>0.12625358584632287</v>
      </c>
      <c r="BF2581" s="45">
        <v>0.13677013890357559</v>
      </c>
    </row>
    <row r="2582" spans="1:58" ht="13.5" thickBot="1" x14ac:dyDescent="0.25">
      <c r="A2582" s="6" t="s">
        <v>1359</v>
      </c>
      <c r="B2582" s="6" t="s">
        <v>1145</v>
      </c>
      <c r="C2582" s="6" t="s">
        <v>1057</v>
      </c>
      <c r="D2582" s="6" t="s">
        <v>1359</v>
      </c>
      <c r="E2582" s="6">
        <v>185.18191376685431</v>
      </c>
      <c r="F2582" s="6" t="s">
        <v>28</v>
      </c>
      <c r="G2582" s="21" t="s">
        <v>1305</v>
      </c>
      <c r="H2582" s="21" t="s">
        <v>1172</v>
      </c>
      <c r="I2582" s="21" t="s">
        <v>1160</v>
      </c>
      <c r="J2582" s="21" t="s">
        <v>849</v>
      </c>
      <c r="K2582" s="21" t="s">
        <v>850</v>
      </c>
      <c r="L2582" s="21" t="s">
        <v>1059</v>
      </c>
      <c r="M2582" s="3">
        <v>122.46692790138593</v>
      </c>
      <c r="N2582" s="3">
        <v>185.18191376685431</v>
      </c>
      <c r="O2582" s="21" t="s">
        <v>1515</v>
      </c>
      <c r="P2582" s="21">
        <v>0</v>
      </c>
      <c r="Q2582" s="46">
        <v>0</v>
      </c>
      <c r="R2582" s="46">
        <v>1.2482027819929464E-4</v>
      </c>
      <c r="S2582" s="46">
        <v>2.0546618973379159E-3</v>
      </c>
      <c r="T2582" s="46">
        <v>4.660514909539247E-3</v>
      </c>
      <c r="U2582" s="46">
        <v>7.6978839733925601E-3</v>
      </c>
      <c r="V2582" s="46">
        <v>1.1539404408964489E-2</v>
      </c>
      <c r="W2582" s="46">
        <v>1.579720986003736E-2</v>
      </c>
      <c r="X2582" s="46">
        <v>1.9795222618664246E-2</v>
      </c>
      <c r="Y2582" s="46">
        <v>2.3342828001029728E-2</v>
      </c>
      <c r="Z2582" s="46">
        <v>2.7323812189991067E-2</v>
      </c>
      <c r="AA2582" s="46">
        <v>3.1193876361467143E-2</v>
      </c>
      <c r="AB2582" s="46">
        <v>3.3778812660806623E-2</v>
      </c>
      <c r="AC2582" s="46">
        <v>3.4321996686632619E-2</v>
      </c>
      <c r="AD2582" s="46">
        <v>3.5432682030460731E-2</v>
      </c>
      <c r="AE2582" s="46">
        <v>3.6257181519130002E-2</v>
      </c>
      <c r="AF2582" s="46">
        <v>3.6780695661485348E-2</v>
      </c>
      <c r="AG2582" s="46">
        <v>3.6891188782879662E-2</v>
      </c>
      <c r="AH2582" s="46">
        <v>3.7002368963955562E-2</v>
      </c>
      <c r="AI2582" s="46">
        <v>3.7114241932070802E-2</v>
      </c>
      <c r="AJ2582" s="46">
        <v>3.7226813464684802E-2</v>
      </c>
      <c r="AK2582" s="46">
        <v>0.46701955037234755</v>
      </c>
      <c r="AL2582" s="45">
        <v>0.46701955037234755</v>
      </c>
      <c r="AM2582" s="45">
        <v>0</v>
      </c>
      <c r="AN2582" s="45">
        <v>1.2482027819929464E-4</v>
      </c>
      <c r="AO2582" s="45">
        <v>2.1794821755372106E-3</v>
      </c>
      <c r="AP2582" s="45">
        <v>6.8399970850764576E-3</v>
      </c>
      <c r="AQ2582" s="45">
        <v>1.4537881058469017E-2</v>
      </c>
      <c r="AR2582" s="45">
        <v>2.6077285467433507E-2</v>
      </c>
      <c r="AS2582" s="45">
        <v>4.1874495327470868E-2</v>
      </c>
      <c r="AT2582" s="45">
        <v>6.1669717946135114E-2</v>
      </c>
      <c r="AU2582" s="45">
        <v>8.5012545947164841E-2</v>
      </c>
      <c r="AV2582" s="45">
        <v>0.11233635813715591</v>
      </c>
      <c r="AW2582" s="45">
        <v>0.14353023449862307</v>
      </c>
      <c r="AX2582" s="45">
        <v>0.17730904715942969</v>
      </c>
      <c r="AY2582" s="45">
        <v>0.21163104384606229</v>
      </c>
      <c r="AZ2582" s="45">
        <v>0.24706372587652303</v>
      </c>
      <c r="BA2582" s="45">
        <v>0.28332090739565302</v>
      </c>
      <c r="BB2582" s="45">
        <v>0.32010160305713836</v>
      </c>
      <c r="BC2582" s="45">
        <v>0.35699279184001803</v>
      </c>
      <c r="BD2582" s="45">
        <v>0.39399516080397357</v>
      </c>
      <c r="BE2582" s="45">
        <v>0.43110940273604437</v>
      </c>
      <c r="BF2582" s="45">
        <v>0.46701955037234755</v>
      </c>
    </row>
    <row r="2583" spans="1:58" ht="13.5" thickBot="1" x14ac:dyDescent="0.25">
      <c r="A2583" s="6" t="s">
        <v>1358</v>
      </c>
      <c r="B2583" s="6" t="s">
        <v>1144</v>
      </c>
      <c r="C2583" s="6" t="s">
        <v>1057</v>
      </c>
      <c r="D2583" s="6" t="s">
        <v>1358</v>
      </c>
      <c r="E2583" s="6">
        <v>100.67989985789693</v>
      </c>
      <c r="F2583" s="6" t="s">
        <v>28</v>
      </c>
      <c r="G2583" s="21" t="s">
        <v>1305</v>
      </c>
      <c r="H2583" s="21" t="s">
        <v>1172</v>
      </c>
      <c r="I2583" s="21" t="s">
        <v>1160</v>
      </c>
      <c r="J2583" s="21" t="s">
        <v>849</v>
      </c>
      <c r="K2583" s="21" t="s">
        <v>850</v>
      </c>
      <c r="L2583" s="21" t="s">
        <v>1060</v>
      </c>
      <c r="M2583" s="3">
        <v>65.527784476708007</v>
      </c>
      <c r="N2583" s="3">
        <v>100.67989985789693</v>
      </c>
      <c r="O2583" s="21" t="s">
        <v>1515</v>
      </c>
      <c r="P2583" s="21">
        <v>0</v>
      </c>
      <c r="Q2583" s="46">
        <v>0</v>
      </c>
      <c r="R2583" s="46">
        <v>2.1764794007441551E-4</v>
      </c>
      <c r="S2583" s="46">
        <v>3.5826945425564069E-3</v>
      </c>
      <c r="T2583" s="46">
        <v>8.1264958256842372E-3</v>
      </c>
      <c r="U2583" s="46">
        <v>1.342272757208297E-2</v>
      </c>
      <c r="V2583" s="46">
        <v>2.0121150469531071E-2</v>
      </c>
      <c r="W2583" s="46">
        <v>2.7545445616382142E-2</v>
      </c>
      <c r="X2583" s="46">
        <v>3.451674269935312E-2</v>
      </c>
      <c r="Y2583" s="46">
        <v>4.0702668694774541E-2</v>
      </c>
      <c r="Z2583" s="46">
        <v>4.7644273221667401E-2</v>
      </c>
      <c r="AA2583" s="46">
        <v>5.4392467561794444E-2</v>
      </c>
      <c r="AB2583" s="46">
        <v>5.8899796570279189E-2</v>
      </c>
      <c r="AC2583" s="46">
        <v>5.9846941425329064E-2</v>
      </c>
      <c r="AD2583" s="46">
        <v>6.1783632968101146E-2</v>
      </c>
      <c r="AE2583" s="46">
        <v>6.3221304938474054E-2</v>
      </c>
      <c r="AF2583" s="46">
        <v>6.4134151603513045E-2</v>
      </c>
      <c r="AG2583" s="46">
        <v>6.4326817415597398E-2</v>
      </c>
      <c r="AH2583" s="46">
        <v>6.4520681247158776E-2</v>
      </c>
      <c r="AI2583" s="46">
        <v>6.4715753084936739E-2</v>
      </c>
      <c r="AJ2583" s="46">
        <v>6.4912043003032702E-2</v>
      </c>
      <c r="AK2583" s="46">
        <v>0.81433757863227574</v>
      </c>
      <c r="AL2583" s="45">
        <v>0.81433757863227574</v>
      </c>
      <c r="AM2583" s="45">
        <v>0</v>
      </c>
      <c r="AN2583" s="45">
        <v>2.1764794007441551E-4</v>
      </c>
      <c r="AO2583" s="45">
        <v>3.8003424826308224E-3</v>
      </c>
      <c r="AP2583" s="45">
        <v>1.192683830831506E-2</v>
      </c>
      <c r="AQ2583" s="45">
        <v>2.534956588039803E-2</v>
      </c>
      <c r="AR2583" s="45">
        <v>4.5470716349929101E-2</v>
      </c>
      <c r="AS2583" s="45">
        <v>7.3016161966311249E-2</v>
      </c>
      <c r="AT2583" s="45">
        <v>0.10753290466566437</v>
      </c>
      <c r="AU2583" s="45">
        <v>0.14823557336043891</v>
      </c>
      <c r="AV2583" s="45">
        <v>0.1958798465821063</v>
      </c>
      <c r="AW2583" s="45">
        <v>0.25027231414390072</v>
      </c>
      <c r="AX2583" s="45">
        <v>0.30917211071417994</v>
      </c>
      <c r="AY2583" s="45">
        <v>0.36901905213950903</v>
      </c>
      <c r="AZ2583" s="45">
        <v>0.43080268510761016</v>
      </c>
      <c r="BA2583" s="45">
        <v>0.49402399004608422</v>
      </c>
      <c r="BB2583" s="45">
        <v>0.55815814164959732</v>
      </c>
      <c r="BC2583" s="45">
        <v>0.62248495906519474</v>
      </c>
      <c r="BD2583" s="45">
        <v>0.68700564031235356</v>
      </c>
      <c r="BE2583" s="45">
        <v>0.75172139339729027</v>
      </c>
      <c r="BF2583" s="45">
        <v>0.81433757863227574</v>
      </c>
    </row>
    <row r="2584" spans="1:58" ht="13.5" thickBot="1" x14ac:dyDescent="0.25">
      <c r="A2584" s="6" t="s">
        <v>1359</v>
      </c>
      <c r="B2584" s="6" t="s">
        <v>1145</v>
      </c>
      <c r="C2584" s="6" t="s">
        <v>1057</v>
      </c>
      <c r="D2584" s="6" t="s">
        <v>1359</v>
      </c>
      <c r="E2584" s="6">
        <v>182.74028524564577</v>
      </c>
      <c r="F2584" s="6" t="s">
        <v>28</v>
      </c>
      <c r="G2584" s="21" t="s">
        <v>1305</v>
      </c>
      <c r="H2584" s="21" t="s">
        <v>1172</v>
      </c>
      <c r="I2584" s="21" t="s">
        <v>1160</v>
      </c>
      <c r="J2584" s="21" t="s">
        <v>849</v>
      </c>
      <c r="K2584" s="21" t="s">
        <v>852</v>
      </c>
      <c r="L2584" s="21" t="s">
        <v>1058</v>
      </c>
      <c r="M2584" s="3">
        <v>120.8217098748823</v>
      </c>
      <c r="N2584" s="3">
        <v>182.74028524564577</v>
      </c>
      <c r="O2584" s="21" t="s">
        <v>1515</v>
      </c>
      <c r="P2584" s="21">
        <v>0</v>
      </c>
      <c r="Q2584" s="46">
        <v>0</v>
      </c>
      <c r="R2584" s="46">
        <v>0</v>
      </c>
      <c r="S2584" s="46">
        <v>1.2338987788645147E-4</v>
      </c>
      <c r="T2584" s="46">
        <v>4.8201791114221295E-4</v>
      </c>
      <c r="U2584" s="46">
        <v>9.3777060704340815E-4</v>
      </c>
      <c r="V2584" s="46">
        <v>1.5218482578089106E-3</v>
      </c>
      <c r="W2584" s="46">
        <v>2.1184800396472471E-3</v>
      </c>
      <c r="X2584" s="46">
        <v>2.7808636273419537E-3</v>
      </c>
      <c r="Y2584" s="46">
        <v>3.4682838143111562E-3</v>
      </c>
      <c r="Z2584" s="46">
        <v>4.0996422270068358E-3</v>
      </c>
      <c r="AA2584" s="46">
        <v>4.6213401205278714E-3</v>
      </c>
      <c r="AB2584" s="46">
        <v>4.9396947965866427E-3</v>
      </c>
      <c r="AC2584" s="46">
        <v>5.1720713764610285E-3</v>
      </c>
      <c r="AD2584" s="46">
        <v>5.311120315342044E-3</v>
      </c>
      <c r="AE2584" s="46">
        <v>5.3933890976241346E-3</v>
      </c>
      <c r="AF2584" s="46">
        <v>5.4356364390956849E-3</v>
      </c>
      <c r="AG2584" s="46">
        <v>5.4171966390700651E-3</v>
      </c>
      <c r="AH2584" s="46">
        <v>5.399405243459823E-3</v>
      </c>
      <c r="AI2584" s="46">
        <v>5.3822358523763231E-3</v>
      </c>
      <c r="AJ2584" s="46">
        <v>5.3656631427050879E-3</v>
      </c>
      <c r="AK2584" s="46">
        <v>6.7554424438138472E-2</v>
      </c>
      <c r="AL2584" s="45">
        <v>6.7554424438138472E-2</v>
      </c>
      <c r="AM2584" s="45">
        <v>0</v>
      </c>
      <c r="AN2584" s="45">
        <v>0</v>
      </c>
      <c r="AO2584" s="45">
        <v>1.2338987788645147E-4</v>
      </c>
      <c r="AP2584" s="45">
        <v>6.0540778902866443E-4</v>
      </c>
      <c r="AQ2584" s="45">
        <v>1.5431783960720726E-3</v>
      </c>
      <c r="AR2584" s="45">
        <v>3.0650266538809834E-3</v>
      </c>
      <c r="AS2584" s="45">
        <v>5.1835066935282306E-3</v>
      </c>
      <c r="AT2584" s="45">
        <v>7.9643703208701847E-3</v>
      </c>
      <c r="AU2584" s="45">
        <v>1.1432654135181341E-2</v>
      </c>
      <c r="AV2584" s="45">
        <v>1.5532296362188176E-2</v>
      </c>
      <c r="AW2584" s="45">
        <v>2.0153636482716047E-2</v>
      </c>
      <c r="AX2584" s="45">
        <v>2.5093331279302689E-2</v>
      </c>
      <c r="AY2584" s="45">
        <v>3.0265402655763718E-2</v>
      </c>
      <c r="AZ2584" s="45">
        <v>3.5576522971105765E-2</v>
      </c>
      <c r="BA2584" s="45">
        <v>4.0969912068729901E-2</v>
      </c>
      <c r="BB2584" s="45">
        <v>4.6405548507825585E-2</v>
      </c>
      <c r="BC2584" s="45">
        <v>5.1822745146895652E-2</v>
      </c>
      <c r="BD2584" s="45">
        <v>5.7222150390355477E-2</v>
      </c>
      <c r="BE2584" s="45">
        <v>6.2604386242731805E-2</v>
      </c>
      <c r="BF2584" s="45">
        <v>6.7554424438138472E-2</v>
      </c>
    </row>
    <row r="2585" spans="1:58" ht="13.5" thickBot="1" x14ac:dyDescent="0.25">
      <c r="A2585" s="6" t="s">
        <v>1359</v>
      </c>
      <c r="B2585" s="6" t="s">
        <v>1145</v>
      </c>
      <c r="C2585" s="6" t="s">
        <v>1057</v>
      </c>
      <c r="D2585" s="6" t="s">
        <v>1359</v>
      </c>
      <c r="E2585" s="6">
        <v>185.18191376685431</v>
      </c>
      <c r="F2585" s="6" t="s">
        <v>28</v>
      </c>
      <c r="G2585" s="21" t="s">
        <v>1305</v>
      </c>
      <c r="H2585" s="21" t="s">
        <v>1172</v>
      </c>
      <c r="I2585" s="21" t="s">
        <v>1160</v>
      </c>
      <c r="J2585" s="21" t="s">
        <v>849</v>
      </c>
      <c r="K2585" s="21" t="s">
        <v>852</v>
      </c>
      <c r="L2585" s="21" t="s">
        <v>1059</v>
      </c>
      <c r="M2585" s="3">
        <v>122.46692790138593</v>
      </c>
      <c r="N2585" s="3">
        <v>185.18191376685431</v>
      </c>
      <c r="O2585" s="21" t="s">
        <v>1515</v>
      </c>
      <c r="P2585" s="21">
        <v>0</v>
      </c>
      <c r="Q2585" s="46">
        <v>0</v>
      </c>
      <c r="R2585" s="46">
        <v>0</v>
      </c>
      <c r="S2585" s="46">
        <v>4.2133089688280558E-4</v>
      </c>
      <c r="T2585" s="46">
        <v>1.6459132814931241E-3</v>
      </c>
      <c r="U2585" s="46">
        <v>3.2021405459168283E-3</v>
      </c>
      <c r="V2585" s="46">
        <v>5.1965501738499521E-3</v>
      </c>
      <c r="W2585" s="46">
        <v>7.2338275263898657E-3</v>
      </c>
      <c r="X2585" s="46">
        <v>9.4956230307235746E-3</v>
      </c>
      <c r="Y2585" s="46">
        <v>1.184290928201245E-2</v>
      </c>
      <c r="Z2585" s="46">
        <v>1.3998765263330217E-2</v>
      </c>
      <c r="AA2585" s="46">
        <v>1.5780171041050207E-2</v>
      </c>
      <c r="AB2585" s="46">
        <v>1.6867234773410095E-2</v>
      </c>
      <c r="AC2585" s="46">
        <v>1.7660715036865192E-2</v>
      </c>
      <c r="AD2585" s="46">
        <v>1.8135515848186637E-2</v>
      </c>
      <c r="AE2585" s="46">
        <v>1.8416433379009278E-2</v>
      </c>
      <c r="AF2585" s="46">
        <v>1.8560692459073387E-2</v>
      </c>
      <c r="AG2585" s="46">
        <v>1.849772734705437E-2</v>
      </c>
      <c r="AH2585" s="46">
        <v>1.8436976296825128E-2</v>
      </c>
      <c r="AI2585" s="46">
        <v>1.8378349162508648E-2</v>
      </c>
      <c r="AJ2585" s="46">
        <v>1.8321759475014306E-2</v>
      </c>
      <c r="AK2585" s="46">
        <v>0.23067342900780932</v>
      </c>
      <c r="AL2585" s="45">
        <v>0.23067342900780932</v>
      </c>
      <c r="AM2585" s="45">
        <v>0</v>
      </c>
      <c r="AN2585" s="45">
        <v>0</v>
      </c>
      <c r="AO2585" s="45">
        <v>4.2133089688280558E-4</v>
      </c>
      <c r="AP2585" s="45">
        <v>2.0672441783759297E-3</v>
      </c>
      <c r="AQ2585" s="45">
        <v>5.2693847242927579E-3</v>
      </c>
      <c r="AR2585" s="45">
        <v>1.0465934898142709E-2</v>
      </c>
      <c r="AS2585" s="45">
        <v>1.7699762424532577E-2</v>
      </c>
      <c r="AT2585" s="45">
        <v>2.7195385455256151E-2</v>
      </c>
      <c r="AU2585" s="45">
        <v>3.9038294737268601E-2</v>
      </c>
      <c r="AV2585" s="45">
        <v>5.3037060000598817E-2</v>
      </c>
      <c r="AW2585" s="45">
        <v>6.8817231041649024E-2</v>
      </c>
      <c r="AX2585" s="45">
        <v>8.5684465815059119E-2</v>
      </c>
      <c r="AY2585" s="45">
        <v>0.10334518085192432</v>
      </c>
      <c r="AZ2585" s="45">
        <v>0.12148069670011095</v>
      </c>
      <c r="BA2585" s="45">
        <v>0.13989713007912025</v>
      </c>
      <c r="BB2585" s="45">
        <v>0.15845782253819363</v>
      </c>
      <c r="BC2585" s="45">
        <v>0.176955549885248</v>
      </c>
      <c r="BD2585" s="45">
        <v>0.19539252618207315</v>
      </c>
      <c r="BE2585" s="45">
        <v>0.21377087534458178</v>
      </c>
      <c r="BF2585" s="45">
        <v>0.23067342900780932</v>
      </c>
    </row>
    <row r="2586" spans="1:58" ht="13.5" thickBot="1" x14ac:dyDescent="0.25">
      <c r="A2586" s="6" t="s">
        <v>1358</v>
      </c>
      <c r="B2586" s="6" t="s">
        <v>1144</v>
      </c>
      <c r="C2586" s="6" t="s">
        <v>1057</v>
      </c>
      <c r="D2586" s="6" t="s">
        <v>1358</v>
      </c>
      <c r="E2586" s="6">
        <v>100.67989985789693</v>
      </c>
      <c r="F2586" s="6" t="s">
        <v>28</v>
      </c>
      <c r="G2586" s="21" t="s">
        <v>1305</v>
      </c>
      <c r="H2586" s="21" t="s">
        <v>1172</v>
      </c>
      <c r="I2586" s="21" t="s">
        <v>1160</v>
      </c>
      <c r="J2586" s="21" t="s">
        <v>849</v>
      </c>
      <c r="K2586" s="21" t="s">
        <v>852</v>
      </c>
      <c r="L2586" s="21" t="s">
        <v>1060</v>
      </c>
      <c r="M2586" s="3">
        <v>65.527784476708007</v>
      </c>
      <c r="N2586" s="3">
        <v>100.67989985789693</v>
      </c>
      <c r="O2586" s="21" t="s">
        <v>1515</v>
      </c>
      <c r="P2586" s="21">
        <v>0</v>
      </c>
      <c r="Q2586" s="46">
        <v>0</v>
      </c>
      <c r="R2586" s="46">
        <v>0</v>
      </c>
      <c r="S2586" s="46">
        <v>7.3467070510636282E-4</v>
      </c>
      <c r="T2586" s="46">
        <v>2.8699634420468918E-3</v>
      </c>
      <c r="U2586" s="46">
        <v>5.5835422232819289E-3</v>
      </c>
      <c r="V2586" s="46">
        <v>9.0611754528053395E-3</v>
      </c>
      <c r="W2586" s="46">
        <v>1.2613556728807613E-2</v>
      </c>
      <c r="X2586" s="46">
        <v>1.6557428185349398E-2</v>
      </c>
      <c r="Y2586" s="46">
        <v>2.06503690498323E-2</v>
      </c>
      <c r="Z2586" s="46">
        <v>2.4409514760769906E-2</v>
      </c>
      <c r="AA2586" s="46">
        <v>2.7515735188658734E-2</v>
      </c>
      <c r="AB2586" s="46">
        <v>2.9411237950637614E-2</v>
      </c>
      <c r="AC2586" s="46">
        <v>3.0794821991004553E-2</v>
      </c>
      <c r="AD2586" s="46">
        <v>3.162272768085389E-2</v>
      </c>
      <c r="AE2586" s="46">
        <v>3.2112560925871309E-2</v>
      </c>
      <c r="AF2586" s="46">
        <v>3.236410412114326E-2</v>
      </c>
      <c r="AG2586" s="46">
        <v>3.225431245006867E-2</v>
      </c>
      <c r="AH2586" s="46">
        <v>3.2148381417623446E-2</v>
      </c>
      <c r="AI2586" s="46">
        <v>3.2046153837293312E-2</v>
      </c>
      <c r="AJ2586" s="46">
        <v>3.1947478933741717E-2</v>
      </c>
      <c r="AK2586" s="46">
        <v>0.40222307927635326</v>
      </c>
      <c r="AL2586" s="45">
        <v>0.40222307927635326</v>
      </c>
      <c r="AM2586" s="45">
        <v>0</v>
      </c>
      <c r="AN2586" s="45">
        <v>0</v>
      </c>
      <c r="AO2586" s="45">
        <v>7.3467070510636282E-4</v>
      </c>
      <c r="AP2586" s="45">
        <v>3.6046341471532546E-3</v>
      </c>
      <c r="AQ2586" s="45">
        <v>9.1881763704351836E-3</v>
      </c>
      <c r="AR2586" s="45">
        <v>1.8249351823240521E-2</v>
      </c>
      <c r="AS2586" s="45">
        <v>3.0862908552048134E-2</v>
      </c>
      <c r="AT2586" s="45">
        <v>4.7420336737397532E-2</v>
      </c>
      <c r="AU2586" s="45">
        <v>6.8070705787229832E-2</v>
      </c>
      <c r="AV2586" s="45">
        <v>9.2480220547999731E-2</v>
      </c>
      <c r="AW2586" s="45">
        <v>0.11999595573665847</v>
      </c>
      <c r="AX2586" s="45">
        <v>0.14940719368729607</v>
      </c>
      <c r="AY2586" s="45">
        <v>0.18020201567830063</v>
      </c>
      <c r="AZ2586" s="45">
        <v>0.21182474335915452</v>
      </c>
      <c r="BA2586" s="45">
        <v>0.24393730428502583</v>
      </c>
      <c r="BB2586" s="45">
        <v>0.27630140840616907</v>
      </c>
      <c r="BC2586" s="45">
        <v>0.30855572085623773</v>
      </c>
      <c r="BD2586" s="45">
        <v>0.34070410227386116</v>
      </c>
      <c r="BE2586" s="45">
        <v>0.37275025611115448</v>
      </c>
      <c r="BF2586" s="45">
        <v>0.40222307927635326</v>
      </c>
    </row>
    <row r="2587" spans="1:58" ht="13.5" thickBot="1" x14ac:dyDescent="0.25">
      <c r="A2587" s="6" t="s">
        <v>1359</v>
      </c>
      <c r="B2587" s="6" t="s">
        <v>1145</v>
      </c>
      <c r="C2587" s="6" t="s">
        <v>1057</v>
      </c>
      <c r="D2587" s="6" t="s">
        <v>1359</v>
      </c>
      <c r="E2587" s="6">
        <v>182.74028524564577</v>
      </c>
      <c r="F2587" s="6" t="s">
        <v>28</v>
      </c>
      <c r="G2587" s="21" t="s">
        <v>1305</v>
      </c>
      <c r="H2587" s="21" t="s">
        <v>1172</v>
      </c>
      <c r="I2587" s="21" t="s">
        <v>1160</v>
      </c>
      <c r="J2587" s="21" t="s">
        <v>849</v>
      </c>
      <c r="K2587" s="21" t="s">
        <v>853</v>
      </c>
      <c r="L2587" s="21" t="s">
        <v>1058</v>
      </c>
      <c r="M2587" s="3">
        <v>120.8217098748823</v>
      </c>
      <c r="N2587" s="3">
        <v>182.74028524564577</v>
      </c>
      <c r="O2587" s="21" t="s">
        <v>1515</v>
      </c>
      <c r="P2587" s="21">
        <v>0</v>
      </c>
      <c r="Q2587" s="46">
        <v>0</v>
      </c>
      <c r="R2587" s="46">
        <v>0</v>
      </c>
      <c r="S2587" s="46">
        <v>2.8116398440928945E-5</v>
      </c>
      <c r="T2587" s="46">
        <v>1.1067837472297491E-4</v>
      </c>
      <c r="U2587" s="46">
        <v>2.1376495951874484E-4</v>
      </c>
      <c r="V2587" s="46">
        <v>3.4658043022438995E-4</v>
      </c>
      <c r="W2587" s="46">
        <v>4.8003936807785403E-4</v>
      </c>
      <c r="X2587" s="46">
        <v>6.2933503432032725E-4</v>
      </c>
      <c r="Y2587" s="46">
        <v>7.8202271469426921E-4</v>
      </c>
      <c r="Z2587" s="46">
        <v>9.272830445194697E-4</v>
      </c>
      <c r="AA2587" s="46">
        <v>1.0474309578581598E-3</v>
      </c>
      <c r="AB2587" s="46">
        <v>1.1196594215233638E-3</v>
      </c>
      <c r="AC2587" s="46">
        <v>1.1725210769668525E-3</v>
      </c>
      <c r="AD2587" s="46">
        <v>1.1997148681116222E-3</v>
      </c>
      <c r="AE2587" s="46">
        <v>1.2253716252826864E-3</v>
      </c>
      <c r="AF2587" s="46">
        <v>1.2345934682249852E-3</v>
      </c>
      <c r="AG2587" s="46">
        <v>1.2300720938436763E-3</v>
      </c>
      <c r="AH2587" s="46">
        <v>1.2257370457843864E-3</v>
      </c>
      <c r="AI2587" s="46">
        <v>1.2215795266015065E-3</v>
      </c>
      <c r="AJ2587" s="46">
        <v>1.2175911548067873E-3</v>
      </c>
      <c r="AK2587" s="46">
        <v>1.5317492962195273E-2</v>
      </c>
      <c r="AL2587" s="45">
        <v>1.5317492962195273E-2</v>
      </c>
      <c r="AM2587" s="45">
        <v>0</v>
      </c>
      <c r="AN2587" s="45">
        <v>0</v>
      </c>
      <c r="AO2587" s="45">
        <v>2.8116398440928945E-5</v>
      </c>
      <c r="AP2587" s="45">
        <v>1.3879477316390386E-4</v>
      </c>
      <c r="AQ2587" s="45">
        <v>3.5255973268264872E-4</v>
      </c>
      <c r="AR2587" s="45">
        <v>6.9914016290703867E-4</v>
      </c>
      <c r="AS2587" s="45">
        <v>1.1791795309848926E-3</v>
      </c>
      <c r="AT2587" s="45">
        <v>1.80851456530522E-3</v>
      </c>
      <c r="AU2587" s="45">
        <v>2.5905372799994893E-3</v>
      </c>
      <c r="AV2587" s="45">
        <v>3.5178203245189591E-3</v>
      </c>
      <c r="AW2587" s="45">
        <v>4.5652512823771193E-3</v>
      </c>
      <c r="AX2587" s="45">
        <v>5.6849107039004827E-3</v>
      </c>
      <c r="AY2587" s="45">
        <v>6.857431780867335E-3</v>
      </c>
      <c r="AZ2587" s="45">
        <v>8.0571466489789568E-3</v>
      </c>
      <c r="BA2587" s="45">
        <v>9.2825182742616429E-3</v>
      </c>
      <c r="BB2587" s="45">
        <v>1.0517111742486629E-2</v>
      </c>
      <c r="BC2587" s="45">
        <v>1.1747183836330305E-2</v>
      </c>
      <c r="BD2587" s="45">
        <v>1.2972920882114691E-2</v>
      </c>
      <c r="BE2587" s="45">
        <v>1.4194500408716197E-2</v>
      </c>
      <c r="BF2587" s="45">
        <v>1.5317492962195273E-2</v>
      </c>
    </row>
    <row r="2588" spans="1:58" ht="13.5" thickBot="1" x14ac:dyDescent="0.25">
      <c r="A2588" s="6" t="s">
        <v>1359</v>
      </c>
      <c r="B2588" s="6" t="s">
        <v>1145</v>
      </c>
      <c r="C2588" s="6" t="s">
        <v>1057</v>
      </c>
      <c r="D2588" s="6" t="s">
        <v>1359</v>
      </c>
      <c r="E2588" s="6">
        <v>185.18191376685431</v>
      </c>
      <c r="F2588" s="6" t="s">
        <v>28</v>
      </c>
      <c r="G2588" s="21" t="s">
        <v>1305</v>
      </c>
      <c r="H2588" s="21" t="s">
        <v>1172</v>
      </c>
      <c r="I2588" s="21" t="s">
        <v>1160</v>
      </c>
      <c r="J2588" s="21" t="s">
        <v>849</v>
      </c>
      <c r="K2588" s="21" t="s">
        <v>853</v>
      </c>
      <c r="L2588" s="21" t="s">
        <v>1059</v>
      </c>
      <c r="M2588" s="3">
        <v>122.46692790138593</v>
      </c>
      <c r="N2588" s="3">
        <v>185.18191376685431</v>
      </c>
      <c r="O2588" s="21" t="s">
        <v>1515</v>
      </c>
      <c r="P2588" s="21">
        <v>0</v>
      </c>
      <c r="Q2588" s="46">
        <v>0</v>
      </c>
      <c r="R2588" s="46">
        <v>0</v>
      </c>
      <c r="S2588" s="46">
        <v>9.6007124531984555E-5</v>
      </c>
      <c r="T2588" s="46">
        <v>3.7792580466345223E-4</v>
      </c>
      <c r="U2588" s="46">
        <v>7.2992844841804415E-4</v>
      </c>
      <c r="V2588" s="46">
        <v>1.1834442663347902E-3</v>
      </c>
      <c r="W2588" s="46">
        <v>1.6391572870946634E-3</v>
      </c>
      <c r="X2588" s="46">
        <v>2.1489468908783968E-3</v>
      </c>
      <c r="Y2588" s="46">
        <v>2.6703189711239834E-3</v>
      </c>
      <c r="Z2588" s="46">
        <v>3.1663293902530563E-3</v>
      </c>
      <c r="AA2588" s="46">
        <v>3.576590174627707E-3</v>
      </c>
      <c r="AB2588" s="46">
        <v>3.8232237226771865E-3</v>
      </c>
      <c r="AC2588" s="46">
        <v>4.0037267678233266E-3</v>
      </c>
      <c r="AD2588" s="46">
        <v>4.0965835289201603E-3</v>
      </c>
      <c r="AE2588" s="46">
        <v>4.1841918862275283E-3</v>
      </c>
      <c r="AF2588" s="46">
        <v>4.2156810766242206E-3</v>
      </c>
      <c r="AG2588" s="46">
        <v>4.2002422516910047E-3</v>
      </c>
      <c r="AH2588" s="46">
        <v>4.1854396623851675E-3</v>
      </c>
      <c r="AI2588" s="46">
        <v>4.1712432686765825E-3</v>
      </c>
      <c r="AJ2588" s="46">
        <v>4.1576244508760045E-3</v>
      </c>
      <c r="AK2588" s="46">
        <v>5.2303585661190116E-2</v>
      </c>
      <c r="AL2588" s="45">
        <v>5.2303585661190116E-2</v>
      </c>
      <c r="AM2588" s="45">
        <v>0</v>
      </c>
      <c r="AN2588" s="45">
        <v>0</v>
      </c>
      <c r="AO2588" s="45">
        <v>9.6007124531984555E-5</v>
      </c>
      <c r="AP2588" s="45">
        <v>4.7393292919543678E-4</v>
      </c>
      <c r="AQ2588" s="45">
        <v>1.2038613776134809E-3</v>
      </c>
      <c r="AR2588" s="45">
        <v>2.3873056439482712E-3</v>
      </c>
      <c r="AS2588" s="45">
        <v>4.0264629310429343E-3</v>
      </c>
      <c r="AT2588" s="45">
        <v>6.1754098219213311E-3</v>
      </c>
      <c r="AU2588" s="45">
        <v>8.8457287930453141E-3</v>
      </c>
      <c r="AV2588" s="45">
        <v>1.201205818329837E-2</v>
      </c>
      <c r="AW2588" s="45">
        <v>1.5588648357926078E-2</v>
      </c>
      <c r="AX2588" s="45">
        <v>1.9411872080603264E-2</v>
      </c>
      <c r="AY2588" s="45">
        <v>2.3415598848426589E-2</v>
      </c>
      <c r="AZ2588" s="45">
        <v>2.7512182377346747E-2</v>
      </c>
      <c r="BA2588" s="45">
        <v>3.1696374263574273E-2</v>
      </c>
      <c r="BB2588" s="45">
        <v>3.5912055340198493E-2</v>
      </c>
      <c r="BC2588" s="45">
        <v>4.0112297591889501E-2</v>
      </c>
      <c r="BD2588" s="45">
        <v>4.4297737254274668E-2</v>
      </c>
      <c r="BE2588" s="45">
        <v>4.8468980522951247E-2</v>
      </c>
      <c r="BF2588" s="45">
        <v>5.2303585661190116E-2</v>
      </c>
    </row>
    <row r="2589" spans="1:58" ht="13.5" thickBot="1" x14ac:dyDescent="0.25">
      <c r="A2589" s="6" t="s">
        <v>1358</v>
      </c>
      <c r="B2589" s="6" t="s">
        <v>1144</v>
      </c>
      <c r="C2589" s="6" t="s">
        <v>1057</v>
      </c>
      <c r="D2589" s="6" t="s">
        <v>1358</v>
      </c>
      <c r="E2589" s="6">
        <v>100.67989985789693</v>
      </c>
      <c r="F2589" s="6" t="s">
        <v>28</v>
      </c>
      <c r="G2589" s="21" t="s">
        <v>1305</v>
      </c>
      <c r="H2589" s="21" t="s">
        <v>1172</v>
      </c>
      <c r="I2589" s="21" t="s">
        <v>1160</v>
      </c>
      <c r="J2589" s="21" t="s">
        <v>849</v>
      </c>
      <c r="K2589" s="21" t="s">
        <v>853</v>
      </c>
      <c r="L2589" s="21" t="s">
        <v>1060</v>
      </c>
      <c r="M2589" s="3">
        <v>65.527784476708007</v>
      </c>
      <c r="N2589" s="3">
        <v>100.67989985789693</v>
      </c>
      <c r="O2589" s="21" t="s">
        <v>1515</v>
      </c>
      <c r="P2589" s="21">
        <v>0</v>
      </c>
      <c r="Q2589" s="46">
        <v>0</v>
      </c>
      <c r="R2589" s="46">
        <v>0</v>
      </c>
      <c r="S2589" s="46">
        <v>1.6740671618669962E-4</v>
      </c>
      <c r="T2589" s="46">
        <v>6.5898565579731842E-4</v>
      </c>
      <c r="U2589" s="46">
        <v>1.2727693407816689E-3</v>
      </c>
      <c r="V2589" s="46">
        <v>2.0635605886840528E-3</v>
      </c>
      <c r="W2589" s="46">
        <v>2.858183078429759E-3</v>
      </c>
      <c r="X2589" s="46">
        <v>3.7470983952000475E-3</v>
      </c>
      <c r="Y2589" s="46">
        <v>4.6562099667716407E-3</v>
      </c>
      <c r="Z2589" s="46">
        <v>5.5210986494143924E-3</v>
      </c>
      <c r="AA2589" s="46">
        <v>6.2364665039058489E-3</v>
      </c>
      <c r="AB2589" s="46">
        <v>6.6665190919997976E-3</v>
      </c>
      <c r="AC2589" s="46">
        <v>6.9812605468336838E-3</v>
      </c>
      <c r="AD2589" s="46">
        <v>7.1431740040560692E-3</v>
      </c>
      <c r="AE2589" s="46">
        <v>7.295935869165898E-3</v>
      </c>
      <c r="AF2589" s="46">
        <v>7.3508432730214511E-3</v>
      </c>
      <c r="AG2589" s="46">
        <v>7.3239227398167522E-3</v>
      </c>
      <c r="AH2589" s="46">
        <v>7.2981116046657865E-3</v>
      </c>
      <c r="AI2589" s="46">
        <v>7.2733574870517759E-3</v>
      </c>
      <c r="AJ2589" s="46">
        <v>7.2496104830929156E-3</v>
      </c>
      <c r="AK2589" s="46">
        <v>9.120126827059126E-2</v>
      </c>
      <c r="AL2589" s="45">
        <v>9.120126827059126E-2</v>
      </c>
      <c r="AM2589" s="45">
        <v>0</v>
      </c>
      <c r="AN2589" s="45">
        <v>0</v>
      </c>
      <c r="AO2589" s="45">
        <v>1.6740671618669962E-4</v>
      </c>
      <c r="AP2589" s="45">
        <v>8.2639237198401804E-4</v>
      </c>
      <c r="AQ2589" s="45">
        <v>2.0991617127656872E-3</v>
      </c>
      <c r="AR2589" s="45">
        <v>4.1627223014497399E-3</v>
      </c>
      <c r="AS2589" s="45">
        <v>7.0209053798794985E-3</v>
      </c>
      <c r="AT2589" s="45">
        <v>1.0768003775079546E-2</v>
      </c>
      <c r="AU2589" s="45">
        <v>1.5424213741851187E-2</v>
      </c>
      <c r="AV2589" s="45">
        <v>2.094531239126558E-2</v>
      </c>
      <c r="AW2589" s="45">
        <v>2.7181778895171427E-2</v>
      </c>
      <c r="AX2589" s="45">
        <v>3.3848297987171226E-2</v>
      </c>
      <c r="AY2589" s="45">
        <v>4.0829558534004912E-2</v>
      </c>
      <c r="AZ2589" s="45">
        <v>4.7972732538060982E-2</v>
      </c>
      <c r="BA2589" s="45">
        <v>5.5268668407226877E-2</v>
      </c>
      <c r="BB2589" s="45">
        <v>6.2619511680248333E-2</v>
      </c>
      <c r="BC2589" s="45">
        <v>6.9943434420065079E-2</v>
      </c>
      <c r="BD2589" s="45">
        <v>7.7241546024730864E-2</v>
      </c>
      <c r="BE2589" s="45">
        <v>8.4514903511782646E-2</v>
      </c>
      <c r="BF2589" s="45">
        <v>9.120126827059126E-2</v>
      </c>
    </row>
    <row r="2590" spans="1:58" ht="13.5" thickBot="1" x14ac:dyDescent="0.25">
      <c r="A2590" s="6" t="s">
        <v>1359</v>
      </c>
      <c r="B2590" s="6" t="s">
        <v>1145</v>
      </c>
      <c r="C2590" s="6" t="s">
        <v>1057</v>
      </c>
      <c r="D2590" s="6" t="s">
        <v>1359</v>
      </c>
      <c r="E2590" s="6">
        <v>182.74028524564577</v>
      </c>
      <c r="F2590" s="6" t="s">
        <v>28</v>
      </c>
      <c r="G2590" s="21" t="s">
        <v>1305</v>
      </c>
      <c r="H2590" s="21" t="s">
        <v>1172</v>
      </c>
      <c r="I2590" s="21" t="s">
        <v>1160</v>
      </c>
      <c r="J2590" s="21" t="s">
        <v>849</v>
      </c>
      <c r="K2590" s="21" t="s">
        <v>854</v>
      </c>
      <c r="L2590" s="21" t="s">
        <v>1058</v>
      </c>
      <c r="M2590" s="3">
        <v>120.8217098748823</v>
      </c>
      <c r="N2590" s="3">
        <v>182.74028524564577</v>
      </c>
      <c r="O2590" s="21" t="s">
        <v>1515</v>
      </c>
      <c r="P2590" s="21">
        <v>0</v>
      </c>
      <c r="Q2590" s="46">
        <v>0</v>
      </c>
      <c r="R2590" s="46">
        <v>0</v>
      </c>
      <c r="S2590" s="46">
        <v>1.1441286896335344E-5</v>
      </c>
      <c r="T2590" s="46">
        <v>2.6997236512285193E-5</v>
      </c>
      <c r="U2590" s="46">
        <v>4.6115513268647997E-5</v>
      </c>
      <c r="V2590" s="46">
        <v>6.7965893018228149E-5</v>
      </c>
      <c r="W2590" s="46">
        <v>9.1154056555832366E-5</v>
      </c>
      <c r="X2590" s="46">
        <v>1.1592807086879481E-4</v>
      </c>
      <c r="Y2590" s="46">
        <v>1.4067749674283049E-4</v>
      </c>
      <c r="Z2590" s="46">
        <v>1.6343486725489936E-4</v>
      </c>
      <c r="AA2590" s="46">
        <v>1.8264521051086544E-4</v>
      </c>
      <c r="AB2590" s="46">
        <v>1.9731199738616144E-4</v>
      </c>
      <c r="AC2590" s="46">
        <v>2.0731844860828389E-4</v>
      </c>
      <c r="AD2590" s="46">
        <v>2.1334803499686145E-4</v>
      </c>
      <c r="AE2590" s="46">
        <v>2.1603291033694714E-4</v>
      </c>
      <c r="AF2590" s="46">
        <v>2.1594127849945612E-4</v>
      </c>
      <c r="AG2590" s="46">
        <v>2.1341671255194384E-4</v>
      </c>
      <c r="AH2590" s="46">
        <v>2.1091864499698398E-4</v>
      </c>
      <c r="AI2590" s="46">
        <v>2.0844679770168757E-4</v>
      </c>
      <c r="AJ2590" s="46">
        <v>2.0600089545250879E-4</v>
      </c>
      <c r="AK2590" s="46">
        <v>2.7255100296114769E-3</v>
      </c>
      <c r="AL2590" s="45">
        <v>2.7255100296114769E-3</v>
      </c>
      <c r="AM2590" s="45">
        <v>0</v>
      </c>
      <c r="AN2590" s="45">
        <v>0</v>
      </c>
      <c r="AO2590" s="45">
        <v>1.1441286896335344E-5</v>
      </c>
      <c r="AP2590" s="45">
        <v>3.8438523408620536E-5</v>
      </c>
      <c r="AQ2590" s="45">
        <v>8.455403667726854E-5</v>
      </c>
      <c r="AR2590" s="45">
        <v>1.5251992969549669E-4</v>
      </c>
      <c r="AS2590" s="45">
        <v>2.4367398625132905E-4</v>
      </c>
      <c r="AT2590" s="45">
        <v>3.5960205712012383E-4</v>
      </c>
      <c r="AU2590" s="45">
        <v>5.0027955386295437E-4</v>
      </c>
      <c r="AV2590" s="45">
        <v>6.6371442111785373E-4</v>
      </c>
      <c r="AW2590" s="45">
        <v>8.4635963162871914E-4</v>
      </c>
      <c r="AX2590" s="45">
        <v>1.0436716290148805E-3</v>
      </c>
      <c r="AY2590" s="45">
        <v>1.2509900776231644E-3</v>
      </c>
      <c r="AZ2590" s="45">
        <v>1.4643381126200259E-3</v>
      </c>
      <c r="BA2590" s="45">
        <v>1.6803710229569731E-3</v>
      </c>
      <c r="BB2590" s="45">
        <v>1.8963123014564291E-3</v>
      </c>
      <c r="BC2590" s="45">
        <v>2.1097290140083729E-3</v>
      </c>
      <c r="BD2590" s="45">
        <v>2.3206476590053567E-3</v>
      </c>
      <c r="BE2590" s="45">
        <v>2.5290944567070441E-3</v>
      </c>
      <c r="BF2590" s="45">
        <v>2.7255100296114769E-3</v>
      </c>
    </row>
    <row r="2591" spans="1:58" ht="13.5" thickBot="1" x14ac:dyDescent="0.25">
      <c r="A2591" s="6" t="s">
        <v>1359</v>
      </c>
      <c r="B2591" s="6" t="s">
        <v>1145</v>
      </c>
      <c r="C2591" s="6" t="s">
        <v>1057</v>
      </c>
      <c r="D2591" s="6" t="s">
        <v>1359</v>
      </c>
      <c r="E2591" s="6">
        <v>185.18191376685431</v>
      </c>
      <c r="F2591" s="6" t="s">
        <v>28</v>
      </c>
      <c r="G2591" s="21" t="s">
        <v>1305</v>
      </c>
      <c r="H2591" s="21" t="s">
        <v>1172</v>
      </c>
      <c r="I2591" s="21" t="s">
        <v>1160</v>
      </c>
      <c r="J2591" s="21" t="s">
        <v>849</v>
      </c>
      <c r="K2591" s="21" t="s">
        <v>854</v>
      </c>
      <c r="L2591" s="21" t="s">
        <v>1059</v>
      </c>
      <c r="M2591" s="3">
        <v>122.46692790138593</v>
      </c>
      <c r="N2591" s="3">
        <v>185.18191376685431</v>
      </c>
      <c r="O2591" s="21" t="s">
        <v>1515</v>
      </c>
      <c r="P2591" s="21">
        <v>0</v>
      </c>
      <c r="Q2591" s="46">
        <v>0</v>
      </c>
      <c r="R2591" s="46">
        <v>0</v>
      </c>
      <c r="S2591" s="46">
        <v>3.9067772430754406E-5</v>
      </c>
      <c r="T2591" s="46">
        <v>9.2185599563895343E-5</v>
      </c>
      <c r="U2591" s="46">
        <v>1.5746745923170936E-4</v>
      </c>
      <c r="V2591" s="46">
        <v>2.3207844235945417E-4</v>
      </c>
      <c r="W2591" s="46">
        <v>3.112574634243312E-4</v>
      </c>
      <c r="X2591" s="46">
        <v>3.9585157964084516E-4</v>
      </c>
      <c r="Y2591" s="46">
        <v>4.8036173541260115E-4</v>
      </c>
      <c r="Z2591" s="46">
        <v>5.5806975727617689E-4</v>
      </c>
      <c r="AA2591" s="46">
        <v>6.2366599006369219E-4</v>
      </c>
      <c r="AB2591" s="46">
        <v>6.7374765457627181E-4</v>
      </c>
      <c r="AC2591" s="46">
        <v>7.0791599269482189E-4</v>
      </c>
      <c r="AD2591" s="46">
        <v>7.2850480503864798E-4</v>
      </c>
      <c r="AE2591" s="46">
        <v>7.3767266349214153E-4</v>
      </c>
      <c r="AF2591" s="46">
        <v>7.3735977458314463E-4</v>
      </c>
      <c r="AG2591" s="46">
        <v>7.2873931354432305E-4</v>
      </c>
      <c r="AH2591" s="46">
        <v>7.2020933473703668E-4</v>
      </c>
      <c r="AI2591" s="46">
        <v>7.1176888844011281E-4</v>
      </c>
      <c r="AJ2591" s="46">
        <v>7.0341703490085815E-4</v>
      </c>
      <c r="AK2591" s="46">
        <v>9.3066109222997885E-3</v>
      </c>
      <c r="AL2591" s="45">
        <v>9.3066109222997885E-3</v>
      </c>
      <c r="AM2591" s="45">
        <v>0</v>
      </c>
      <c r="AN2591" s="45">
        <v>0</v>
      </c>
      <c r="AO2591" s="45">
        <v>3.9067772430754406E-5</v>
      </c>
      <c r="AP2591" s="45">
        <v>1.3125337199464975E-4</v>
      </c>
      <c r="AQ2591" s="45">
        <v>2.8872083122635913E-4</v>
      </c>
      <c r="AR2591" s="45">
        <v>5.2079927358581325E-4</v>
      </c>
      <c r="AS2591" s="45">
        <v>8.3205673701014439E-4</v>
      </c>
      <c r="AT2591" s="45">
        <v>1.2279083166509895E-3</v>
      </c>
      <c r="AU2591" s="45">
        <v>1.7082700520635906E-3</v>
      </c>
      <c r="AV2591" s="45">
        <v>2.2663398093397675E-3</v>
      </c>
      <c r="AW2591" s="45">
        <v>2.8900057994034598E-3</v>
      </c>
      <c r="AX2591" s="45">
        <v>3.5637534539797316E-3</v>
      </c>
      <c r="AY2591" s="45">
        <v>4.2716694466745538E-3</v>
      </c>
      <c r="AZ2591" s="45">
        <v>5.000174251713202E-3</v>
      </c>
      <c r="BA2591" s="45">
        <v>5.7378469152053434E-3</v>
      </c>
      <c r="BB2591" s="45">
        <v>6.4752066897884883E-3</v>
      </c>
      <c r="BC2591" s="45">
        <v>7.2039460033328116E-3</v>
      </c>
      <c r="BD2591" s="45">
        <v>7.9241553380698486E-3</v>
      </c>
      <c r="BE2591" s="45">
        <v>8.6359242265099615E-3</v>
      </c>
      <c r="BF2591" s="45">
        <v>9.3066109222997885E-3</v>
      </c>
    </row>
    <row r="2592" spans="1:58" ht="13.5" thickBot="1" x14ac:dyDescent="0.25">
      <c r="A2592" s="6" t="s">
        <v>1358</v>
      </c>
      <c r="B2592" s="6" t="s">
        <v>1144</v>
      </c>
      <c r="C2592" s="6" t="s">
        <v>1057</v>
      </c>
      <c r="D2592" s="6" t="s">
        <v>1358</v>
      </c>
      <c r="E2592" s="6">
        <v>100.67989985789693</v>
      </c>
      <c r="F2592" s="6" t="s">
        <v>28</v>
      </c>
      <c r="G2592" s="21" t="s">
        <v>1305</v>
      </c>
      <c r="H2592" s="21" t="s">
        <v>1172</v>
      </c>
      <c r="I2592" s="21" t="s">
        <v>1160</v>
      </c>
      <c r="J2592" s="21" t="s">
        <v>849</v>
      </c>
      <c r="K2592" s="21" t="s">
        <v>854</v>
      </c>
      <c r="L2592" s="21" t="s">
        <v>1060</v>
      </c>
      <c r="M2592" s="3">
        <v>65.527784476708007</v>
      </c>
      <c r="N2592" s="3">
        <v>100.67989985789693</v>
      </c>
      <c r="O2592" s="21" t="s">
        <v>1515</v>
      </c>
      <c r="P2592" s="21">
        <v>0</v>
      </c>
      <c r="Q2592" s="46">
        <v>0</v>
      </c>
      <c r="R2592" s="46">
        <v>0</v>
      </c>
      <c r="S2592" s="46">
        <v>6.8122105762922016E-5</v>
      </c>
      <c r="T2592" s="46">
        <v>1.6074315919702891E-4</v>
      </c>
      <c r="U2592" s="46">
        <v>2.7457452126338107E-4</v>
      </c>
      <c r="V2592" s="46">
        <v>4.0467298778620523E-4</v>
      </c>
      <c r="W2592" s="46">
        <v>5.4273669891144244E-4</v>
      </c>
      <c r="X2592" s="46">
        <v>6.9024266030292994E-4</v>
      </c>
      <c r="Y2592" s="46">
        <v>8.3760222065996297E-4</v>
      </c>
      <c r="Z2592" s="46">
        <v>9.7310096437258783E-4</v>
      </c>
      <c r="AA2592" s="46">
        <v>1.0874804958782721E-3</v>
      </c>
      <c r="AB2592" s="46">
        <v>1.1748074212297526E-3</v>
      </c>
      <c r="AC2592" s="46">
        <v>1.2343864296613374E-3</v>
      </c>
      <c r="AD2592" s="46">
        <v>1.2702869472684016E-3</v>
      </c>
      <c r="AE2592" s="46">
        <v>1.2862728554564186E-3</v>
      </c>
      <c r="AF2592" s="46">
        <v>1.2857272740212727E-3</v>
      </c>
      <c r="AG2592" s="46">
        <v>1.2706958575346373E-3</v>
      </c>
      <c r="AH2592" s="46">
        <v>1.255822214060457E-3</v>
      </c>
      <c r="AI2592" s="46">
        <v>1.2411046875788942E-3</v>
      </c>
      <c r="AJ2592" s="46">
        <v>1.2265416394520534E-3</v>
      </c>
      <c r="AK2592" s="46">
        <v>1.6227849557252799E-2</v>
      </c>
      <c r="AL2592" s="45">
        <v>1.6227849557252799E-2</v>
      </c>
      <c r="AM2592" s="45">
        <v>0</v>
      </c>
      <c r="AN2592" s="45">
        <v>0</v>
      </c>
      <c r="AO2592" s="45">
        <v>6.8122105762922016E-5</v>
      </c>
      <c r="AP2592" s="45">
        <v>2.2886526495995092E-4</v>
      </c>
      <c r="AQ2592" s="45">
        <v>5.0343978622333194E-4</v>
      </c>
      <c r="AR2592" s="45">
        <v>9.0811277400953722E-4</v>
      </c>
      <c r="AS2592" s="45">
        <v>1.4508494729209797E-3</v>
      </c>
      <c r="AT2592" s="45">
        <v>2.1410921332239096E-3</v>
      </c>
      <c r="AU2592" s="45">
        <v>2.9786943538838723E-3</v>
      </c>
      <c r="AV2592" s="45">
        <v>3.9517953182564604E-3</v>
      </c>
      <c r="AW2592" s="45">
        <v>5.0392758141347329E-3</v>
      </c>
      <c r="AX2592" s="45">
        <v>6.2140832353644853E-3</v>
      </c>
      <c r="AY2592" s="45">
        <v>7.4484696650258227E-3</v>
      </c>
      <c r="AZ2592" s="45">
        <v>8.7187566122942234E-3</v>
      </c>
      <c r="BA2592" s="45">
        <v>1.0005029467750642E-2</v>
      </c>
      <c r="BB2592" s="45">
        <v>1.1290756741771915E-2</v>
      </c>
      <c r="BC2592" s="45">
        <v>1.2561452599306553E-2</v>
      </c>
      <c r="BD2592" s="45">
        <v>1.381727481336701E-2</v>
      </c>
      <c r="BE2592" s="45">
        <v>1.5058379500945905E-2</v>
      </c>
      <c r="BF2592" s="45">
        <v>1.6227849557252799E-2</v>
      </c>
    </row>
    <row r="2593" spans="1:58" ht="13.5" thickBot="1" x14ac:dyDescent="0.25">
      <c r="A2593" s="6" t="s">
        <v>1358</v>
      </c>
      <c r="B2593" s="6" t="s">
        <v>1144</v>
      </c>
      <c r="C2593" s="6" t="s">
        <v>1061</v>
      </c>
      <c r="D2593" s="6" t="s">
        <v>1358</v>
      </c>
      <c r="E2593" s="6">
        <v>105.93275899523864</v>
      </c>
      <c r="F2593" s="6" t="s">
        <v>28</v>
      </c>
      <c r="G2593" s="21" t="s">
        <v>1305</v>
      </c>
      <c r="H2593" s="21" t="s">
        <v>1296</v>
      </c>
      <c r="I2593" s="21" t="s">
        <v>1160</v>
      </c>
      <c r="J2593" s="21" t="s">
        <v>849</v>
      </c>
      <c r="K2593" s="21" t="s">
        <v>850</v>
      </c>
      <c r="L2593" s="21" t="s">
        <v>1062</v>
      </c>
      <c r="M2593" s="3">
        <v>69.995236044040695</v>
      </c>
      <c r="N2593" s="3">
        <v>105.93275899523864</v>
      </c>
      <c r="O2593" s="21" t="s">
        <v>1516</v>
      </c>
      <c r="P2593" s="21">
        <v>0</v>
      </c>
      <c r="Q2593" s="46">
        <v>0</v>
      </c>
      <c r="R2593" s="46">
        <v>0</v>
      </c>
      <c r="S2593" s="46">
        <v>0</v>
      </c>
      <c r="T2593" s="46">
        <v>0</v>
      </c>
      <c r="U2593" s="46">
        <v>0</v>
      </c>
      <c r="V2593" s="46">
        <v>0</v>
      </c>
      <c r="W2593" s="46">
        <v>0</v>
      </c>
      <c r="X2593" s="46">
        <v>0</v>
      </c>
      <c r="Y2593" s="46">
        <v>0</v>
      </c>
      <c r="Z2593" s="46">
        <v>0</v>
      </c>
      <c r="AA2593" s="46">
        <v>0</v>
      </c>
      <c r="AB2593" s="46">
        <v>0</v>
      </c>
      <c r="AC2593" s="46">
        <v>0</v>
      </c>
      <c r="AD2593" s="46">
        <v>0</v>
      </c>
      <c r="AE2593" s="46">
        <v>0</v>
      </c>
      <c r="AF2593" s="46">
        <v>6.351387410264385E-5</v>
      </c>
      <c r="AG2593" s="46">
        <v>8.8820758394104332E-5</v>
      </c>
      <c r="AH2593" s="46">
        <v>1.1428500397325618E-4</v>
      </c>
      <c r="AI2593" s="46">
        <v>1.3990792261025543E-4</v>
      </c>
      <c r="AJ2593" s="46">
        <v>1.6569083755034984E-4</v>
      </c>
      <c r="AK2593" s="46">
        <v>0</v>
      </c>
      <c r="AL2593" s="45">
        <v>0</v>
      </c>
      <c r="AM2593" s="45">
        <v>0</v>
      </c>
      <c r="AN2593" s="45">
        <v>0</v>
      </c>
      <c r="AO2593" s="45">
        <v>0</v>
      </c>
      <c r="AP2593" s="45">
        <v>0</v>
      </c>
      <c r="AQ2593" s="45">
        <v>0</v>
      </c>
      <c r="AR2593" s="45">
        <v>0</v>
      </c>
      <c r="AS2593" s="45">
        <v>0</v>
      </c>
      <c r="AT2593" s="45">
        <v>0</v>
      </c>
      <c r="AU2593" s="45">
        <v>0</v>
      </c>
      <c r="AV2593" s="45">
        <v>0</v>
      </c>
      <c r="AW2593" s="45">
        <v>0</v>
      </c>
      <c r="AX2593" s="45">
        <v>0</v>
      </c>
      <c r="AY2593" s="45">
        <v>0</v>
      </c>
      <c r="AZ2593" s="45">
        <v>0</v>
      </c>
      <c r="BA2593" s="45">
        <v>0</v>
      </c>
      <c r="BB2593" s="45">
        <v>0</v>
      </c>
      <c r="BC2593" s="45">
        <v>0</v>
      </c>
      <c r="BD2593" s="45">
        <v>0</v>
      </c>
      <c r="BE2593" s="45">
        <v>0</v>
      </c>
      <c r="BF2593" s="45">
        <v>0</v>
      </c>
    </row>
    <row r="2594" spans="1:58" ht="13.5" thickBot="1" x14ac:dyDescent="0.25">
      <c r="A2594" s="6" t="s">
        <v>1358</v>
      </c>
      <c r="B2594" s="6" t="s">
        <v>1144</v>
      </c>
      <c r="C2594" s="6" t="s">
        <v>1061</v>
      </c>
      <c r="D2594" s="6" t="s">
        <v>1358</v>
      </c>
      <c r="E2594" s="6">
        <v>105.93275899523864</v>
      </c>
      <c r="F2594" s="6" t="s">
        <v>28</v>
      </c>
      <c r="G2594" s="21" t="s">
        <v>1305</v>
      </c>
      <c r="H2594" s="21" t="s">
        <v>1296</v>
      </c>
      <c r="I2594" s="21" t="s">
        <v>1160</v>
      </c>
      <c r="J2594" s="21" t="s">
        <v>849</v>
      </c>
      <c r="K2594" s="21" t="s">
        <v>852</v>
      </c>
      <c r="L2594" s="21" t="s">
        <v>1062</v>
      </c>
      <c r="M2594" s="3">
        <v>69.995236044040695</v>
      </c>
      <c r="N2594" s="3">
        <v>105.93275899523864</v>
      </c>
      <c r="O2594" s="21" t="s">
        <v>1516</v>
      </c>
      <c r="P2594" s="21">
        <v>0</v>
      </c>
      <c r="Q2594" s="46">
        <v>0</v>
      </c>
      <c r="R2594" s="46">
        <v>0</v>
      </c>
      <c r="S2594" s="46">
        <v>0</v>
      </c>
      <c r="T2594" s="46">
        <v>0</v>
      </c>
      <c r="U2594" s="46">
        <v>0</v>
      </c>
      <c r="V2594" s="46">
        <v>0</v>
      </c>
      <c r="W2594" s="46">
        <v>0</v>
      </c>
      <c r="X2594" s="46">
        <v>0</v>
      </c>
      <c r="Y2594" s="46">
        <v>0</v>
      </c>
      <c r="Z2594" s="46">
        <v>0</v>
      </c>
      <c r="AA2594" s="46">
        <v>0</v>
      </c>
      <c r="AB2594" s="46">
        <v>0</v>
      </c>
      <c r="AC2594" s="46">
        <v>0</v>
      </c>
      <c r="AD2594" s="46">
        <v>7.5755731888703989E-6</v>
      </c>
      <c r="AE2594" s="46">
        <v>2.7743683178495107E-5</v>
      </c>
      <c r="AF2594" s="46">
        <v>3.8100576837694694E-5</v>
      </c>
      <c r="AG2594" s="46">
        <v>3.3580078238016828E-5</v>
      </c>
      <c r="AH2594" s="46">
        <v>2.9218535334586465E-5</v>
      </c>
      <c r="AI2594" s="46">
        <v>2.5009476221014544E-5</v>
      </c>
      <c r="AJ2594" s="46">
        <v>2.094669296102275E-5</v>
      </c>
      <c r="AK2594" s="46">
        <v>0</v>
      </c>
      <c r="AL2594" s="45">
        <v>0</v>
      </c>
      <c r="AM2594" s="45">
        <v>0</v>
      </c>
      <c r="AN2594" s="45">
        <v>0</v>
      </c>
      <c r="AO2594" s="45">
        <v>0</v>
      </c>
      <c r="AP2594" s="45">
        <v>0</v>
      </c>
      <c r="AQ2594" s="45">
        <v>0</v>
      </c>
      <c r="AR2594" s="45">
        <v>0</v>
      </c>
      <c r="AS2594" s="45">
        <v>0</v>
      </c>
      <c r="AT2594" s="45">
        <v>0</v>
      </c>
      <c r="AU2594" s="45">
        <v>0</v>
      </c>
      <c r="AV2594" s="45">
        <v>0</v>
      </c>
      <c r="AW2594" s="45">
        <v>0</v>
      </c>
      <c r="AX2594" s="45">
        <v>0</v>
      </c>
      <c r="AY2594" s="45">
        <v>0</v>
      </c>
      <c r="AZ2594" s="45">
        <v>0</v>
      </c>
      <c r="BA2594" s="45">
        <v>0</v>
      </c>
      <c r="BB2594" s="45">
        <v>0</v>
      </c>
      <c r="BC2594" s="45">
        <v>0</v>
      </c>
      <c r="BD2594" s="45">
        <v>0</v>
      </c>
      <c r="BE2594" s="45">
        <v>0</v>
      </c>
      <c r="BF2594" s="45">
        <v>0</v>
      </c>
    </row>
    <row r="2595" spans="1:58" ht="13.5" thickBot="1" x14ac:dyDescent="0.25">
      <c r="A2595" s="6" t="s">
        <v>1358</v>
      </c>
      <c r="B2595" s="6" t="s">
        <v>1144</v>
      </c>
      <c r="C2595" s="6" t="s">
        <v>1061</v>
      </c>
      <c r="D2595" s="6" t="s">
        <v>1358</v>
      </c>
      <c r="E2595" s="6">
        <v>105.93275899523864</v>
      </c>
      <c r="F2595" s="6" t="s">
        <v>28</v>
      </c>
      <c r="G2595" s="21" t="s">
        <v>1305</v>
      </c>
      <c r="H2595" s="21" t="s">
        <v>1296</v>
      </c>
      <c r="I2595" s="21" t="s">
        <v>1160</v>
      </c>
      <c r="J2595" s="21" t="s">
        <v>849</v>
      </c>
      <c r="K2595" s="21" t="s">
        <v>853</v>
      </c>
      <c r="L2595" s="21" t="s">
        <v>1062</v>
      </c>
      <c r="M2595" s="3">
        <v>69.995236044040695</v>
      </c>
      <c r="N2595" s="3">
        <v>105.93275899523864</v>
      </c>
      <c r="O2595" s="21" t="s">
        <v>1516</v>
      </c>
      <c r="P2595" s="21">
        <v>0</v>
      </c>
      <c r="Q2595" s="46">
        <v>0</v>
      </c>
      <c r="R2595" s="46">
        <v>0</v>
      </c>
      <c r="S2595" s="46">
        <v>0</v>
      </c>
      <c r="T2595" s="46">
        <v>0</v>
      </c>
      <c r="U2595" s="46">
        <v>0</v>
      </c>
      <c r="V2595" s="46">
        <v>0</v>
      </c>
      <c r="W2595" s="46">
        <v>0</v>
      </c>
      <c r="X2595" s="46">
        <v>0</v>
      </c>
      <c r="Y2595" s="46">
        <v>0</v>
      </c>
      <c r="Z2595" s="46">
        <v>0</v>
      </c>
      <c r="AA2595" s="46">
        <v>0</v>
      </c>
      <c r="AB2595" s="46">
        <v>0</v>
      </c>
      <c r="AC2595" s="46">
        <v>0</v>
      </c>
      <c r="AD2595" s="46">
        <v>6.0363013690913113E-7</v>
      </c>
      <c r="AE2595" s="46">
        <v>6.8933585885694315E-6</v>
      </c>
      <c r="AF2595" s="46">
        <v>9.1540841956361816E-6</v>
      </c>
      <c r="AG2595" s="46">
        <v>8.0456737719369334E-6</v>
      </c>
      <c r="AH2595" s="46">
        <v>6.9829410603929097E-6</v>
      </c>
      <c r="AI2595" s="46">
        <v>5.9637293759805081E-6</v>
      </c>
      <c r="AJ2595" s="46">
        <v>4.985984005207876E-6</v>
      </c>
      <c r="AK2595" s="46">
        <v>0</v>
      </c>
      <c r="AL2595" s="45">
        <v>0</v>
      </c>
      <c r="AM2595" s="45">
        <v>0</v>
      </c>
      <c r="AN2595" s="45">
        <v>0</v>
      </c>
      <c r="AO2595" s="45">
        <v>0</v>
      </c>
      <c r="AP2595" s="45">
        <v>0</v>
      </c>
      <c r="AQ2595" s="45">
        <v>0</v>
      </c>
      <c r="AR2595" s="45">
        <v>0</v>
      </c>
      <c r="AS2595" s="45">
        <v>0</v>
      </c>
      <c r="AT2595" s="45">
        <v>0</v>
      </c>
      <c r="AU2595" s="45">
        <v>0</v>
      </c>
      <c r="AV2595" s="45">
        <v>0</v>
      </c>
      <c r="AW2595" s="45">
        <v>0</v>
      </c>
      <c r="AX2595" s="45">
        <v>0</v>
      </c>
      <c r="AY2595" s="45">
        <v>0</v>
      </c>
      <c r="AZ2595" s="45">
        <v>0</v>
      </c>
      <c r="BA2595" s="45">
        <v>0</v>
      </c>
      <c r="BB2595" s="45">
        <v>0</v>
      </c>
      <c r="BC2595" s="45">
        <v>0</v>
      </c>
      <c r="BD2595" s="45">
        <v>0</v>
      </c>
      <c r="BE2595" s="45">
        <v>0</v>
      </c>
      <c r="BF2595" s="45">
        <v>0</v>
      </c>
    </row>
    <row r="2596" spans="1:58" ht="13.5" thickBot="1" x14ac:dyDescent="0.25">
      <c r="A2596" s="6" t="s">
        <v>1358</v>
      </c>
      <c r="B2596" s="6" t="s">
        <v>1144</v>
      </c>
      <c r="C2596" s="6" t="s">
        <v>1061</v>
      </c>
      <c r="D2596" s="6" t="s">
        <v>1358</v>
      </c>
      <c r="E2596" s="6">
        <v>105.93275899523864</v>
      </c>
      <c r="F2596" s="6" t="s">
        <v>28</v>
      </c>
      <c r="G2596" s="21" t="s">
        <v>1305</v>
      </c>
      <c r="H2596" s="21" t="s">
        <v>1296</v>
      </c>
      <c r="I2596" s="21" t="s">
        <v>1160</v>
      </c>
      <c r="J2596" s="21" t="s">
        <v>849</v>
      </c>
      <c r="K2596" s="21" t="s">
        <v>854</v>
      </c>
      <c r="L2596" s="21" t="s">
        <v>1062</v>
      </c>
      <c r="M2596" s="3">
        <v>69.995236044040695</v>
      </c>
      <c r="N2596" s="3">
        <v>105.93275899523864</v>
      </c>
      <c r="O2596" s="21" t="s">
        <v>1516</v>
      </c>
      <c r="P2596" s="21">
        <v>0</v>
      </c>
      <c r="Q2596" s="46">
        <v>0</v>
      </c>
      <c r="R2596" s="46">
        <v>0</v>
      </c>
      <c r="S2596" s="46">
        <v>0</v>
      </c>
      <c r="T2596" s="46">
        <v>0</v>
      </c>
      <c r="U2596" s="46">
        <v>0</v>
      </c>
      <c r="V2596" s="46">
        <v>0</v>
      </c>
      <c r="W2596" s="46">
        <v>0</v>
      </c>
      <c r="X2596" s="46">
        <v>0</v>
      </c>
      <c r="Y2596" s="46">
        <v>0</v>
      </c>
      <c r="Z2596" s="46">
        <v>0</v>
      </c>
      <c r="AA2596" s="46">
        <v>0</v>
      </c>
      <c r="AB2596" s="46">
        <v>0</v>
      </c>
      <c r="AC2596" s="46">
        <v>0</v>
      </c>
      <c r="AD2596" s="46">
        <v>3.5184834816412132E-7</v>
      </c>
      <c r="AE2596" s="46">
        <v>3.3457533317851661E-6</v>
      </c>
      <c r="AF2596" s="46">
        <v>3.2435746530112071E-6</v>
      </c>
      <c r="AG2596" s="46">
        <v>4.2843070241878811E-7</v>
      </c>
      <c r="AH2596" s="46">
        <v>0</v>
      </c>
      <c r="AI2596" s="46">
        <v>0</v>
      </c>
      <c r="AJ2596" s="46">
        <v>0</v>
      </c>
      <c r="AK2596" s="46">
        <v>0</v>
      </c>
      <c r="AL2596" s="45">
        <v>0</v>
      </c>
      <c r="AM2596" s="45">
        <v>0</v>
      </c>
      <c r="AN2596" s="45">
        <v>0</v>
      </c>
      <c r="AO2596" s="45">
        <v>0</v>
      </c>
      <c r="AP2596" s="45">
        <v>0</v>
      </c>
      <c r="AQ2596" s="45">
        <v>0</v>
      </c>
      <c r="AR2596" s="45">
        <v>0</v>
      </c>
      <c r="AS2596" s="45">
        <v>0</v>
      </c>
      <c r="AT2596" s="45">
        <v>0</v>
      </c>
      <c r="AU2596" s="45">
        <v>0</v>
      </c>
      <c r="AV2596" s="45">
        <v>0</v>
      </c>
      <c r="AW2596" s="45">
        <v>0</v>
      </c>
      <c r="AX2596" s="45">
        <v>0</v>
      </c>
      <c r="AY2596" s="45">
        <v>0</v>
      </c>
      <c r="AZ2596" s="45">
        <v>0</v>
      </c>
      <c r="BA2596" s="45">
        <v>0</v>
      </c>
      <c r="BB2596" s="45">
        <v>0</v>
      </c>
      <c r="BC2596" s="45">
        <v>0</v>
      </c>
      <c r="BD2596" s="45">
        <v>0</v>
      </c>
      <c r="BE2596" s="45">
        <v>0</v>
      </c>
      <c r="BF2596" s="45">
        <v>0</v>
      </c>
    </row>
    <row r="2597" spans="1:58" ht="13.5" thickBot="1" x14ac:dyDescent="0.25">
      <c r="A2597" s="6" t="s">
        <v>1359</v>
      </c>
      <c r="B2597" s="6" t="s">
        <v>1145</v>
      </c>
      <c r="C2597" s="6" t="s">
        <v>1057</v>
      </c>
      <c r="D2597" s="6" t="s">
        <v>1359</v>
      </c>
      <c r="E2597" s="6">
        <v>182.74028524564577</v>
      </c>
      <c r="F2597" s="6" t="s">
        <v>28</v>
      </c>
      <c r="G2597" s="21" t="s">
        <v>1305</v>
      </c>
      <c r="H2597" s="21" t="s">
        <v>1174</v>
      </c>
      <c r="I2597" s="21" t="s">
        <v>1160</v>
      </c>
      <c r="J2597" s="21" t="s">
        <v>849</v>
      </c>
      <c r="K2597" s="21" t="s">
        <v>850</v>
      </c>
      <c r="L2597" s="21" t="s">
        <v>1058</v>
      </c>
      <c r="M2597" s="3">
        <v>120.8217098748823</v>
      </c>
      <c r="N2597" s="3">
        <v>182.74028524564577</v>
      </c>
      <c r="O2597" s="21" t="s">
        <v>1515</v>
      </c>
      <c r="P2597" s="21">
        <v>0</v>
      </c>
      <c r="Q2597" s="46">
        <v>0</v>
      </c>
      <c r="R2597" s="46">
        <v>0</v>
      </c>
      <c r="S2597" s="46">
        <v>2.4291204479938901E-3</v>
      </c>
      <c r="T2597" s="46">
        <v>7.2309804200725615E-3</v>
      </c>
      <c r="U2597" s="46">
        <v>1.3151678616510034E-2</v>
      </c>
      <c r="V2597" s="46">
        <v>2.0111001232185875E-2</v>
      </c>
      <c r="W2597" s="46">
        <v>2.789157049122969E-2</v>
      </c>
      <c r="X2597" s="46">
        <v>3.613626070187248E-2</v>
      </c>
      <c r="Y2597" s="46">
        <v>4.437811171761892E-2</v>
      </c>
      <c r="Z2597" s="46">
        <v>5.2105815584361517E-2</v>
      </c>
      <c r="AA2597" s="46">
        <v>5.885318263316193E-2</v>
      </c>
      <c r="AB2597" s="46">
        <v>6.4292170730547826E-2</v>
      </c>
      <c r="AC2597" s="46">
        <v>6.8296592959151026E-2</v>
      </c>
      <c r="AD2597" s="46">
        <v>7.0952661562219022E-2</v>
      </c>
      <c r="AE2597" s="46">
        <v>7.2503220342608019E-2</v>
      </c>
      <c r="AF2597" s="46">
        <v>8.7933193532205356E-2</v>
      </c>
      <c r="AG2597" s="46">
        <v>8.6449080611561688E-2</v>
      </c>
      <c r="AH2597" s="46">
        <v>8.5187140105163733E-2</v>
      </c>
      <c r="AI2597" s="46">
        <v>8.4162963017250444E-2</v>
      </c>
      <c r="AJ2597" s="46">
        <v>8.2898925466461978E-2</v>
      </c>
      <c r="AK2597" s="46">
        <v>1.1373474874472906</v>
      </c>
      <c r="AL2597" s="45">
        <v>0.96496367017217577</v>
      </c>
      <c r="AM2597" s="45">
        <v>0</v>
      </c>
      <c r="AN2597" s="45">
        <v>0</v>
      </c>
      <c r="AO2597" s="45">
        <v>2.4291204479938901E-3</v>
      </c>
      <c r="AP2597" s="45">
        <v>9.6601008680664516E-3</v>
      </c>
      <c r="AQ2597" s="45">
        <v>2.2811779484576487E-2</v>
      </c>
      <c r="AR2597" s="45">
        <v>4.2922780716762365E-2</v>
      </c>
      <c r="AS2597" s="45">
        <v>7.0814351207992052E-2</v>
      </c>
      <c r="AT2597" s="45">
        <v>0.10695061190986453</v>
      </c>
      <c r="AU2597" s="45">
        <v>0.15132872362748345</v>
      </c>
      <c r="AV2597" s="45">
        <v>0.20343453921184496</v>
      </c>
      <c r="AW2597" s="45">
        <v>0.26228772184500687</v>
      </c>
      <c r="AX2597" s="45">
        <v>0.3265798925755547</v>
      </c>
      <c r="AY2597" s="45">
        <v>0.39487648553470572</v>
      </c>
      <c r="AZ2597" s="45">
        <v>0.46582914709692474</v>
      </c>
      <c r="BA2597" s="45">
        <v>0.53833236743953272</v>
      </c>
      <c r="BB2597" s="45">
        <v>0.62626556097173802</v>
      </c>
      <c r="BC2597" s="45">
        <v>0.71271464158329967</v>
      </c>
      <c r="BD2597" s="45">
        <v>0.79790178168846337</v>
      </c>
      <c r="BE2597" s="45">
        <v>0.88206474470571383</v>
      </c>
      <c r="BF2597" s="45">
        <v>0.96496367017217577</v>
      </c>
    </row>
    <row r="2598" spans="1:58" ht="13.5" thickBot="1" x14ac:dyDescent="0.25">
      <c r="A2598" s="6" t="s">
        <v>1359</v>
      </c>
      <c r="B2598" s="6" t="s">
        <v>1145</v>
      </c>
      <c r="C2598" s="6" t="s">
        <v>1057</v>
      </c>
      <c r="D2598" s="6" t="s">
        <v>1359</v>
      </c>
      <c r="E2598" s="6">
        <v>185.18191376685431</v>
      </c>
      <c r="F2598" s="6" t="s">
        <v>28</v>
      </c>
      <c r="G2598" s="21" t="s">
        <v>1305</v>
      </c>
      <c r="H2598" s="21" t="s">
        <v>1174</v>
      </c>
      <c r="I2598" s="21" t="s">
        <v>1160</v>
      </c>
      <c r="J2598" s="21" t="s">
        <v>849</v>
      </c>
      <c r="K2598" s="21" t="s">
        <v>850</v>
      </c>
      <c r="L2598" s="21" t="s">
        <v>1059</v>
      </c>
      <c r="M2598" s="3">
        <v>122.46692790138593</v>
      </c>
      <c r="N2598" s="3">
        <v>185.18191376685431</v>
      </c>
      <c r="O2598" s="21" t="s">
        <v>1515</v>
      </c>
      <c r="P2598" s="21">
        <v>0</v>
      </c>
      <c r="Q2598" s="46">
        <v>0</v>
      </c>
      <c r="R2598" s="46">
        <v>0</v>
      </c>
      <c r="S2598" s="46">
        <v>8.2945498814048814E-3</v>
      </c>
      <c r="T2598" s="46">
        <v>2.4691129596017779E-2</v>
      </c>
      <c r="U2598" s="46">
        <v>4.4908128948047452E-2</v>
      </c>
      <c r="V2598" s="46">
        <v>6.8671647395304611E-2</v>
      </c>
      <c r="W2598" s="46">
        <v>9.5239420054812784E-2</v>
      </c>
      <c r="X2598" s="46">
        <v>0.12339199448371128</v>
      </c>
      <c r="Y2598" s="46">
        <v>0.15153487410982208</v>
      </c>
      <c r="Z2598" s="46">
        <v>0.17792213096419401</v>
      </c>
      <c r="AA2598" s="46">
        <v>0.20096189937116746</v>
      </c>
      <c r="AB2598" s="46">
        <v>0.21953403650639775</v>
      </c>
      <c r="AC2598" s="46">
        <v>0.23320766061539838</v>
      </c>
      <c r="AD2598" s="46">
        <v>0.24227715469288447</v>
      </c>
      <c r="AE2598" s="46">
        <v>0.24757174070594468</v>
      </c>
      <c r="AF2598" s="46">
        <v>0.3002594048337372</v>
      </c>
      <c r="AG2598" s="46">
        <v>0.29519170691036634</v>
      </c>
      <c r="AH2598" s="46">
        <v>0.29088264579059864</v>
      </c>
      <c r="AI2598" s="46">
        <v>0.28738545900016815</v>
      </c>
      <c r="AJ2598" s="46">
        <v>0.28306923724770516</v>
      </c>
      <c r="AK2598" s="46">
        <v>3.8836219401607019</v>
      </c>
      <c r="AL2598" s="45">
        <v>3.2949948211076832</v>
      </c>
      <c r="AM2598" s="45">
        <v>0</v>
      </c>
      <c r="AN2598" s="45">
        <v>0</v>
      </c>
      <c r="AO2598" s="45">
        <v>8.2945498814048814E-3</v>
      </c>
      <c r="AP2598" s="45">
        <v>3.2985679477422661E-2</v>
      </c>
      <c r="AQ2598" s="45">
        <v>7.7893808425470112E-2</v>
      </c>
      <c r="AR2598" s="45">
        <v>0.14656545582077474</v>
      </c>
      <c r="AS2598" s="45">
        <v>0.24180487587558752</v>
      </c>
      <c r="AT2598" s="45">
        <v>0.36519687035929882</v>
      </c>
      <c r="AU2598" s="45">
        <v>0.51673174446912085</v>
      </c>
      <c r="AV2598" s="45">
        <v>0.69465387543331492</v>
      </c>
      <c r="AW2598" s="45">
        <v>0.8956157748044824</v>
      </c>
      <c r="AX2598" s="45">
        <v>1.1151498113108802</v>
      </c>
      <c r="AY2598" s="45">
        <v>1.3483574719262785</v>
      </c>
      <c r="AZ2598" s="45">
        <v>1.5906346266191629</v>
      </c>
      <c r="BA2598" s="45">
        <v>1.8382063673251077</v>
      </c>
      <c r="BB2598" s="45">
        <v>2.1384657721588449</v>
      </c>
      <c r="BC2598" s="45">
        <v>2.4336574790692111</v>
      </c>
      <c r="BD2598" s="45">
        <v>2.7245401248598098</v>
      </c>
      <c r="BE2598" s="45">
        <v>3.0119255838599779</v>
      </c>
      <c r="BF2598" s="45">
        <v>3.2949948211076832</v>
      </c>
    </row>
    <row r="2599" spans="1:58" ht="13.5" thickBot="1" x14ac:dyDescent="0.25">
      <c r="A2599" s="6" t="s">
        <v>1358</v>
      </c>
      <c r="B2599" s="6" t="s">
        <v>1144</v>
      </c>
      <c r="C2599" s="6" t="s">
        <v>1057</v>
      </c>
      <c r="D2599" s="6" t="s">
        <v>1358</v>
      </c>
      <c r="E2599" s="6">
        <v>100.67989985789693</v>
      </c>
      <c r="F2599" s="6" t="s">
        <v>28</v>
      </c>
      <c r="G2599" s="21" t="s">
        <v>1305</v>
      </c>
      <c r="H2599" s="21" t="s">
        <v>1174</v>
      </c>
      <c r="I2599" s="21" t="s">
        <v>1160</v>
      </c>
      <c r="J2599" s="21" t="s">
        <v>849</v>
      </c>
      <c r="K2599" s="21" t="s">
        <v>850</v>
      </c>
      <c r="L2599" s="21" t="s">
        <v>1060</v>
      </c>
      <c r="M2599" s="3">
        <v>65.527784476708007</v>
      </c>
      <c r="N2599" s="3">
        <v>100.67989985789693</v>
      </c>
      <c r="O2599" s="21" t="s">
        <v>1515</v>
      </c>
      <c r="P2599" s="21">
        <v>0</v>
      </c>
      <c r="Q2599" s="46">
        <v>0</v>
      </c>
      <c r="R2599" s="46">
        <v>0</v>
      </c>
      <c r="S2599" s="46">
        <v>1.4463128279924416E-2</v>
      </c>
      <c r="T2599" s="46">
        <v>4.3053689450229436E-2</v>
      </c>
      <c r="U2599" s="46">
        <v>7.8305880255552435E-2</v>
      </c>
      <c r="V2599" s="46">
        <v>0.11974210290767506</v>
      </c>
      <c r="W2599" s="46">
        <v>0.1660680771414032</v>
      </c>
      <c r="X2599" s="46">
        <v>0.21515745525076888</v>
      </c>
      <c r="Y2599" s="46">
        <v>0.26422992862408839</v>
      </c>
      <c r="Z2599" s="46">
        <v>0.31024113915350848</v>
      </c>
      <c r="AA2599" s="46">
        <v>0.35041536569675347</v>
      </c>
      <c r="AB2599" s="46">
        <v>0.38279942579160797</v>
      </c>
      <c r="AC2599" s="46">
        <v>0.40664199499277692</v>
      </c>
      <c r="AD2599" s="46">
        <v>0.42245638614747566</v>
      </c>
      <c r="AE2599" s="46">
        <v>0.43168850576708934</v>
      </c>
      <c r="AF2599" s="46">
        <v>0.52355948803198427</v>
      </c>
      <c r="AG2599" s="46">
        <v>0.51472299103123254</v>
      </c>
      <c r="AH2599" s="46">
        <v>0.50720932185902701</v>
      </c>
      <c r="AI2599" s="46">
        <v>0.50111131028612099</v>
      </c>
      <c r="AJ2599" s="46">
        <v>0.49358515518632207</v>
      </c>
      <c r="AK2599" s="46">
        <v>6.7718348933190722</v>
      </c>
      <c r="AL2599" s="45">
        <v>5.7454513458535406</v>
      </c>
      <c r="AM2599" s="45">
        <v>0</v>
      </c>
      <c r="AN2599" s="45">
        <v>0</v>
      </c>
      <c r="AO2599" s="45">
        <v>1.4463128279924416E-2</v>
      </c>
      <c r="AP2599" s="45">
        <v>5.7516817730153852E-2</v>
      </c>
      <c r="AQ2599" s="45">
        <v>0.13582269798570629</v>
      </c>
      <c r="AR2599" s="45">
        <v>0.25556480089338135</v>
      </c>
      <c r="AS2599" s="45">
        <v>0.42163287803478455</v>
      </c>
      <c r="AT2599" s="45">
        <v>0.63679033328555346</v>
      </c>
      <c r="AU2599" s="45">
        <v>0.90102026190964191</v>
      </c>
      <c r="AV2599" s="45">
        <v>1.2112614010631504</v>
      </c>
      <c r="AW2599" s="45">
        <v>1.5616767667599039</v>
      </c>
      <c r="AX2599" s="45">
        <v>1.9444761925515119</v>
      </c>
      <c r="AY2599" s="45">
        <v>2.351118187544289</v>
      </c>
      <c r="AZ2599" s="45">
        <v>2.7735745736917647</v>
      </c>
      <c r="BA2599" s="45">
        <v>3.2052630794588541</v>
      </c>
      <c r="BB2599" s="45">
        <v>3.7288225674908384</v>
      </c>
      <c r="BC2599" s="45">
        <v>4.2435455585220705</v>
      </c>
      <c r="BD2599" s="45">
        <v>4.7507548803810975</v>
      </c>
      <c r="BE2599" s="45">
        <v>5.2518661906672186</v>
      </c>
      <c r="BF2599" s="45">
        <v>5.7454513458535406</v>
      </c>
    </row>
    <row r="2600" spans="1:58" ht="13.5" thickBot="1" x14ac:dyDescent="0.25">
      <c r="A2600" s="6" t="s">
        <v>1359</v>
      </c>
      <c r="B2600" s="6" t="s">
        <v>1145</v>
      </c>
      <c r="C2600" s="6" t="s">
        <v>1057</v>
      </c>
      <c r="D2600" s="6" t="s">
        <v>1359</v>
      </c>
      <c r="E2600" s="6">
        <v>182.74028524564577</v>
      </c>
      <c r="F2600" s="6" t="s">
        <v>28</v>
      </c>
      <c r="G2600" s="21" t="s">
        <v>1305</v>
      </c>
      <c r="H2600" s="21" t="s">
        <v>1174</v>
      </c>
      <c r="I2600" s="21" t="s">
        <v>1160</v>
      </c>
      <c r="J2600" s="21" t="s">
        <v>849</v>
      </c>
      <c r="K2600" s="21" t="s">
        <v>852</v>
      </c>
      <c r="L2600" s="21" t="s">
        <v>1058</v>
      </c>
      <c r="M2600" s="3">
        <v>120.8217098748823</v>
      </c>
      <c r="N2600" s="3">
        <v>182.74028524564577</v>
      </c>
      <c r="O2600" s="21" t="s">
        <v>1515</v>
      </c>
      <c r="P2600" s="21">
        <v>0</v>
      </c>
      <c r="Q2600" s="46">
        <v>0</v>
      </c>
      <c r="R2600" s="46">
        <v>0</v>
      </c>
      <c r="S2600" s="46">
        <v>4.4939540753650932E-4</v>
      </c>
      <c r="T2600" s="46">
        <v>1.50948147533845E-3</v>
      </c>
      <c r="U2600" s="46">
        <v>2.8166527956237125E-3</v>
      </c>
      <c r="V2600" s="46">
        <v>4.3532456818727201E-3</v>
      </c>
      <c r="W2600" s="46">
        <v>6.071172400354978E-3</v>
      </c>
      <c r="X2600" s="46">
        <v>7.8917758176272196E-3</v>
      </c>
      <c r="Y2600" s="46">
        <v>9.7119762687750237E-3</v>
      </c>
      <c r="Z2600" s="46">
        <v>1.1418662433589083E-2</v>
      </c>
      <c r="AA2600" s="46">
        <v>1.2908865161190913E-2</v>
      </c>
      <c r="AB2600" s="46">
        <v>1.4110099471186383E-2</v>
      </c>
      <c r="AC2600" s="46">
        <v>1.499487538288399E-2</v>
      </c>
      <c r="AD2600" s="46">
        <v>1.5581769280587816E-2</v>
      </c>
      <c r="AE2600" s="46">
        <v>1.5924577880746471E-2</v>
      </c>
      <c r="AF2600" s="46">
        <v>2.1543669655527745E-2</v>
      </c>
      <c r="AG2600" s="46">
        <v>2.1217305743562394E-2</v>
      </c>
      <c r="AH2600" s="46">
        <v>2.0939870409092017E-2</v>
      </c>
      <c r="AI2600" s="46">
        <v>2.0804290595462769E-2</v>
      </c>
      <c r="AJ2600" s="46">
        <v>2.0557169891415428E-2</v>
      </c>
      <c r="AK2600" s="46">
        <v>0.26087902515068345</v>
      </c>
      <c r="AL2600" s="45">
        <v>0.2228048557523736</v>
      </c>
      <c r="AM2600" s="45">
        <v>0</v>
      </c>
      <c r="AN2600" s="45">
        <v>0</v>
      </c>
      <c r="AO2600" s="45">
        <v>4.4939540753650932E-4</v>
      </c>
      <c r="AP2600" s="45">
        <v>1.9588768828749594E-3</v>
      </c>
      <c r="AQ2600" s="45">
        <v>4.7755296784986719E-3</v>
      </c>
      <c r="AR2600" s="45">
        <v>9.1287753603713911E-3</v>
      </c>
      <c r="AS2600" s="45">
        <v>1.5199947760726369E-2</v>
      </c>
      <c r="AT2600" s="45">
        <v>2.3091723578353589E-2</v>
      </c>
      <c r="AU2600" s="45">
        <v>3.2803699847128609E-2</v>
      </c>
      <c r="AV2600" s="45">
        <v>4.4222362280717693E-2</v>
      </c>
      <c r="AW2600" s="45">
        <v>5.7131227441908607E-2</v>
      </c>
      <c r="AX2600" s="45">
        <v>7.1241326913094982E-2</v>
      </c>
      <c r="AY2600" s="45">
        <v>8.6236202295978975E-2</v>
      </c>
      <c r="AZ2600" s="45">
        <v>0.10181797157656679</v>
      </c>
      <c r="BA2600" s="45">
        <v>0.11774254945731326</v>
      </c>
      <c r="BB2600" s="45">
        <v>0.139286219112841</v>
      </c>
      <c r="BC2600" s="45">
        <v>0.1605035248564034</v>
      </c>
      <c r="BD2600" s="45">
        <v>0.18144339526549541</v>
      </c>
      <c r="BE2600" s="45">
        <v>0.20224768586095818</v>
      </c>
      <c r="BF2600" s="45">
        <v>0.2228048557523736</v>
      </c>
    </row>
    <row r="2601" spans="1:58" ht="13.5" thickBot="1" x14ac:dyDescent="0.25">
      <c r="A2601" s="6" t="s">
        <v>1359</v>
      </c>
      <c r="B2601" s="6" t="s">
        <v>1145</v>
      </c>
      <c r="C2601" s="6" t="s">
        <v>1057</v>
      </c>
      <c r="D2601" s="6" t="s">
        <v>1359</v>
      </c>
      <c r="E2601" s="6">
        <v>185.18191376685431</v>
      </c>
      <c r="F2601" s="6" t="s">
        <v>28</v>
      </c>
      <c r="G2601" s="21" t="s">
        <v>1305</v>
      </c>
      <c r="H2601" s="21" t="s">
        <v>1174</v>
      </c>
      <c r="I2601" s="21" t="s">
        <v>1160</v>
      </c>
      <c r="J2601" s="21" t="s">
        <v>849</v>
      </c>
      <c r="K2601" s="21" t="s">
        <v>852</v>
      </c>
      <c r="L2601" s="21" t="s">
        <v>1059</v>
      </c>
      <c r="M2601" s="3">
        <v>122.46692790138593</v>
      </c>
      <c r="N2601" s="3">
        <v>185.18191376685431</v>
      </c>
      <c r="O2601" s="21" t="s">
        <v>1515</v>
      </c>
      <c r="P2601" s="21">
        <v>0</v>
      </c>
      <c r="Q2601" s="46">
        <v>0</v>
      </c>
      <c r="R2601" s="46">
        <v>0</v>
      </c>
      <c r="S2601" s="46">
        <v>1.5345194707673988E-3</v>
      </c>
      <c r="T2601" s="46">
        <v>5.1543221755806883E-3</v>
      </c>
      <c r="U2601" s="46">
        <v>9.6178298326844314E-3</v>
      </c>
      <c r="V2601" s="46">
        <v>1.4864727471263916E-2</v>
      </c>
      <c r="W2601" s="46">
        <v>2.073081322704326E-2</v>
      </c>
      <c r="X2601" s="46">
        <v>2.6947502017132759E-2</v>
      </c>
      <c r="Y2601" s="46">
        <v>3.3162814826618897E-2</v>
      </c>
      <c r="Z2601" s="46">
        <v>3.8990518239862493E-2</v>
      </c>
      <c r="AA2601" s="46">
        <v>4.4079010606598391E-2</v>
      </c>
      <c r="AB2601" s="46">
        <v>4.8180782468813368E-2</v>
      </c>
      <c r="AC2601" s="46">
        <v>5.120196568741503E-2</v>
      </c>
      <c r="AD2601" s="46">
        <v>5.3205991759327942E-2</v>
      </c>
      <c r="AE2601" s="46">
        <v>5.4376556617953556E-2</v>
      </c>
      <c r="AF2601" s="46">
        <v>7.3563681345591769E-2</v>
      </c>
      <c r="AG2601" s="46">
        <v>7.2449269028358715E-2</v>
      </c>
      <c r="AH2601" s="46">
        <v>7.1501929746550244E-2</v>
      </c>
      <c r="AI2601" s="46">
        <v>7.1038974717709216E-2</v>
      </c>
      <c r="AJ2601" s="46">
        <v>7.0195148711410776E-2</v>
      </c>
      <c r="AK2601" s="46">
        <v>0.89080559546220817</v>
      </c>
      <c r="AL2601" s="45">
        <v>0.76079635795068279</v>
      </c>
      <c r="AM2601" s="45">
        <v>0</v>
      </c>
      <c r="AN2601" s="45">
        <v>0</v>
      </c>
      <c r="AO2601" s="45">
        <v>1.5345194707673988E-3</v>
      </c>
      <c r="AP2601" s="45">
        <v>6.6888416463480871E-3</v>
      </c>
      <c r="AQ2601" s="45">
        <v>1.6306671479032517E-2</v>
      </c>
      <c r="AR2601" s="45">
        <v>3.1171398950296435E-2</v>
      </c>
      <c r="AS2601" s="45">
        <v>5.1902212177339695E-2</v>
      </c>
      <c r="AT2601" s="45">
        <v>7.8849714194472453E-2</v>
      </c>
      <c r="AU2601" s="45">
        <v>0.11201252902109135</v>
      </c>
      <c r="AV2601" s="45">
        <v>0.15100304726095384</v>
      </c>
      <c r="AW2601" s="45">
        <v>0.19508205786755223</v>
      </c>
      <c r="AX2601" s="45">
        <v>0.24326284033636558</v>
      </c>
      <c r="AY2601" s="45">
        <v>0.29446480602378061</v>
      </c>
      <c r="AZ2601" s="45">
        <v>0.34767079778310855</v>
      </c>
      <c r="BA2601" s="45">
        <v>0.4020473544010621</v>
      </c>
      <c r="BB2601" s="45">
        <v>0.47561103574665387</v>
      </c>
      <c r="BC2601" s="45">
        <v>0.54806030477501255</v>
      </c>
      <c r="BD2601" s="45">
        <v>0.61956223452156278</v>
      </c>
      <c r="BE2601" s="45">
        <v>0.69060120923927204</v>
      </c>
      <c r="BF2601" s="45">
        <v>0.76079635795068279</v>
      </c>
    </row>
    <row r="2602" spans="1:58" ht="13.5" thickBot="1" x14ac:dyDescent="0.25">
      <c r="A2602" s="6" t="s">
        <v>1358</v>
      </c>
      <c r="B2602" s="6" t="s">
        <v>1144</v>
      </c>
      <c r="C2602" s="6" t="s">
        <v>1057</v>
      </c>
      <c r="D2602" s="6" t="s">
        <v>1358</v>
      </c>
      <c r="E2602" s="6">
        <v>100.67989985789693</v>
      </c>
      <c r="F2602" s="6" t="s">
        <v>28</v>
      </c>
      <c r="G2602" s="21" t="s">
        <v>1305</v>
      </c>
      <c r="H2602" s="21" t="s">
        <v>1174</v>
      </c>
      <c r="I2602" s="21" t="s">
        <v>1160</v>
      </c>
      <c r="J2602" s="21" t="s">
        <v>849</v>
      </c>
      <c r="K2602" s="21" t="s">
        <v>852</v>
      </c>
      <c r="L2602" s="21" t="s">
        <v>1060</v>
      </c>
      <c r="M2602" s="3">
        <v>65.527784476708007</v>
      </c>
      <c r="N2602" s="3">
        <v>100.67989985789693</v>
      </c>
      <c r="O2602" s="21" t="s">
        <v>1515</v>
      </c>
      <c r="P2602" s="21">
        <v>0</v>
      </c>
      <c r="Q2602" s="46">
        <v>0</v>
      </c>
      <c r="R2602" s="46">
        <v>0</v>
      </c>
      <c r="S2602" s="46">
        <v>2.6757271064830265E-3</v>
      </c>
      <c r="T2602" s="46">
        <v>8.9875428910985277E-3</v>
      </c>
      <c r="U2602" s="46">
        <v>1.6770519031593094E-2</v>
      </c>
      <c r="V2602" s="46">
        <v>2.5919484883077541E-2</v>
      </c>
      <c r="W2602" s="46">
        <v>3.6148123205824466E-2</v>
      </c>
      <c r="X2602" s="46">
        <v>4.6988104727787854E-2</v>
      </c>
      <c r="Y2602" s="46">
        <v>5.782568696537032E-2</v>
      </c>
      <c r="Z2602" s="46">
        <v>6.7987398359987863E-2</v>
      </c>
      <c r="AA2602" s="46">
        <v>7.6860154435215933E-2</v>
      </c>
      <c r="AB2602" s="46">
        <v>8.4012375287030469E-2</v>
      </c>
      <c r="AC2602" s="46">
        <v>8.9280383927951401E-2</v>
      </c>
      <c r="AD2602" s="46">
        <v>9.2774785260007805E-2</v>
      </c>
      <c r="AE2602" s="46">
        <v>9.4815888147125077E-2</v>
      </c>
      <c r="AF2602" s="46">
        <v>0.12827229629783943</v>
      </c>
      <c r="AG2602" s="46">
        <v>0.12632910606674524</v>
      </c>
      <c r="AH2602" s="46">
        <v>0.12467723950939007</v>
      </c>
      <c r="AI2602" s="46">
        <v>0.12386998919855945</v>
      </c>
      <c r="AJ2602" s="46">
        <v>0.12239861776195009</v>
      </c>
      <c r="AK2602" s="46">
        <v>1.5532893024765531</v>
      </c>
      <c r="AL2602" s="45">
        <v>1.3265934230630376</v>
      </c>
      <c r="AM2602" s="45">
        <v>0</v>
      </c>
      <c r="AN2602" s="45">
        <v>0</v>
      </c>
      <c r="AO2602" s="45">
        <v>2.6757271064830265E-3</v>
      </c>
      <c r="AP2602" s="45">
        <v>1.1663269997581554E-2</v>
      </c>
      <c r="AQ2602" s="45">
        <v>2.843378902917465E-2</v>
      </c>
      <c r="AR2602" s="45">
        <v>5.4353273912252191E-2</v>
      </c>
      <c r="AS2602" s="45">
        <v>9.0501397118076657E-2</v>
      </c>
      <c r="AT2602" s="45">
        <v>0.1374895018458645</v>
      </c>
      <c r="AU2602" s="45">
        <v>0.19531518881123483</v>
      </c>
      <c r="AV2602" s="45">
        <v>0.26330258717122268</v>
      </c>
      <c r="AW2602" s="45">
        <v>0.34016274160643861</v>
      </c>
      <c r="AX2602" s="45">
        <v>0.4241751168934691</v>
      </c>
      <c r="AY2602" s="45">
        <v>0.51345550082142055</v>
      </c>
      <c r="AZ2602" s="45">
        <v>0.60623028608142837</v>
      </c>
      <c r="BA2602" s="45">
        <v>0.70104617422855342</v>
      </c>
      <c r="BB2602" s="45">
        <v>0.82931847052639285</v>
      </c>
      <c r="BC2602" s="45">
        <v>0.95564757659313804</v>
      </c>
      <c r="BD2602" s="45">
        <v>1.0803248161025281</v>
      </c>
      <c r="BE2602" s="45">
        <v>1.2041948053010876</v>
      </c>
      <c r="BF2602" s="45">
        <v>1.3265934230630376</v>
      </c>
    </row>
    <row r="2603" spans="1:58" ht="13.5" thickBot="1" x14ac:dyDescent="0.25">
      <c r="A2603" s="6" t="s">
        <v>1359</v>
      </c>
      <c r="B2603" s="6" t="s">
        <v>1145</v>
      </c>
      <c r="C2603" s="6" t="s">
        <v>1057</v>
      </c>
      <c r="D2603" s="6" t="s">
        <v>1359</v>
      </c>
      <c r="E2603" s="6">
        <v>182.74028524564577</v>
      </c>
      <c r="F2603" s="6" t="s">
        <v>28</v>
      </c>
      <c r="G2603" s="21" t="s">
        <v>1305</v>
      </c>
      <c r="H2603" s="21" t="s">
        <v>1174</v>
      </c>
      <c r="I2603" s="21" t="s">
        <v>1160</v>
      </c>
      <c r="J2603" s="21" t="s">
        <v>849</v>
      </c>
      <c r="K2603" s="21" t="s">
        <v>853</v>
      </c>
      <c r="L2603" s="21" t="s">
        <v>1058</v>
      </c>
      <c r="M2603" s="3">
        <v>120.8217098748823</v>
      </c>
      <c r="N2603" s="3">
        <v>182.74028524564577</v>
      </c>
      <c r="O2603" s="21" t="s">
        <v>1515</v>
      </c>
      <c r="P2603" s="21">
        <v>0</v>
      </c>
      <c r="Q2603" s="46">
        <v>0</v>
      </c>
      <c r="R2603" s="46">
        <v>0</v>
      </c>
      <c r="S2603" s="46">
        <v>1.0266907643717398E-4</v>
      </c>
      <c r="T2603" s="46">
        <v>3.4436563186569747E-4</v>
      </c>
      <c r="U2603" s="46">
        <v>6.4239485383341176E-4</v>
      </c>
      <c r="V2603" s="46">
        <v>9.9273179422981143E-4</v>
      </c>
      <c r="W2603" s="46">
        <v>1.3844085514619973E-3</v>
      </c>
      <c r="X2603" s="46">
        <v>1.7994959197155493E-3</v>
      </c>
      <c r="Y2603" s="46">
        <v>2.214486495615045E-3</v>
      </c>
      <c r="Z2603" s="46">
        <v>2.6036059326894098E-3</v>
      </c>
      <c r="AA2603" s="46">
        <v>2.943368101901551E-3</v>
      </c>
      <c r="AB2603" s="46">
        <v>3.217243228564968E-3</v>
      </c>
      <c r="AC2603" s="46">
        <v>3.4189674725956264E-3</v>
      </c>
      <c r="AD2603" s="46">
        <v>3.5527639551355904E-3</v>
      </c>
      <c r="AE2603" s="46">
        <v>3.6309406548972376E-3</v>
      </c>
      <c r="AF2603" s="46">
        <v>4.8991969774698366E-3</v>
      </c>
      <c r="AG2603" s="46">
        <v>4.8310077157737554E-3</v>
      </c>
      <c r="AH2603" s="46">
        <v>4.7691331620744824E-3</v>
      </c>
      <c r="AI2603" s="46">
        <v>4.7435630285470008E-3</v>
      </c>
      <c r="AJ2603" s="46">
        <v>4.6847201924963642E-3</v>
      </c>
      <c r="AK2603" s="46">
        <v>5.9455816368362585E-2</v>
      </c>
      <c r="AL2603" s="45">
        <v>5.0775062745304515E-2</v>
      </c>
      <c r="AM2603" s="45">
        <v>0</v>
      </c>
      <c r="AN2603" s="45">
        <v>0</v>
      </c>
      <c r="AO2603" s="45">
        <v>1.0266907643717398E-4</v>
      </c>
      <c r="AP2603" s="45">
        <v>4.4703470830287145E-4</v>
      </c>
      <c r="AQ2603" s="45">
        <v>1.0894295621362831E-3</v>
      </c>
      <c r="AR2603" s="45">
        <v>2.0821613563660945E-3</v>
      </c>
      <c r="AS2603" s="45">
        <v>3.4665699078280919E-3</v>
      </c>
      <c r="AT2603" s="45">
        <v>5.2660658275436416E-3</v>
      </c>
      <c r="AU2603" s="45">
        <v>7.480552323158687E-3</v>
      </c>
      <c r="AV2603" s="45">
        <v>1.0084158255848097E-2</v>
      </c>
      <c r="AW2603" s="45">
        <v>1.3027526357749649E-2</v>
      </c>
      <c r="AX2603" s="45">
        <v>1.6244769586314618E-2</v>
      </c>
      <c r="AY2603" s="45">
        <v>1.9663737058910245E-2</v>
      </c>
      <c r="AZ2603" s="45">
        <v>2.3216501014045834E-2</v>
      </c>
      <c r="BA2603" s="45">
        <v>2.6847441668943071E-2</v>
      </c>
      <c r="BB2603" s="45">
        <v>3.174663864641291E-2</v>
      </c>
      <c r="BC2603" s="45">
        <v>3.6577646362186668E-2</v>
      </c>
      <c r="BD2603" s="45">
        <v>4.1346779524261149E-2</v>
      </c>
      <c r="BE2603" s="45">
        <v>4.6090342552808153E-2</v>
      </c>
      <c r="BF2603" s="45">
        <v>5.0775062745304515E-2</v>
      </c>
    </row>
    <row r="2604" spans="1:58" ht="13.5" thickBot="1" x14ac:dyDescent="0.25">
      <c r="A2604" s="6" t="s">
        <v>1359</v>
      </c>
      <c r="B2604" s="6" t="s">
        <v>1145</v>
      </c>
      <c r="C2604" s="6" t="s">
        <v>1057</v>
      </c>
      <c r="D2604" s="6" t="s">
        <v>1359</v>
      </c>
      <c r="E2604" s="6">
        <v>185.18191376685431</v>
      </c>
      <c r="F2604" s="6" t="s">
        <v>28</v>
      </c>
      <c r="G2604" s="21" t="s">
        <v>1305</v>
      </c>
      <c r="H2604" s="21" t="s">
        <v>1174</v>
      </c>
      <c r="I2604" s="21" t="s">
        <v>1160</v>
      </c>
      <c r="J2604" s="21" t="s">
        <v>849</v>
      </c>
      <c r="K2604" s="21" t="s">
        <v>853</v>
      </c>
      <c r="L2604" s="21" t="s">
        <v>1059</v>
      </c>
      <c r="M2604" s="3">
        <v>122.46692790138593</v>
      </c>
      <c r="N2604" s="3">
        <v>185.18191376685431</v>
      </c>
      <c r="O2604" s="21" t="s">
        <v>1515</v>
      </c>
      <c r="P2604" s="21">
        <v>0</v>
      </c>
      <c r="Q2604" s="46">
        <v>0</v>
      </c>
      <c r="R2604" s="46">
        <v>0</v>
      </c>
      <c r="S2604" s="46">
        <v>3.5057700678828275E-4</v>
      </c>
      <c r="T2604" s="46">
        <v>1.1758815472944066E-3</v>
      </c>
      <c r="U2604" s="46">
        <v>2.1935413548881512E-3</v>
      </c>
      <c r="V2604" s="46">
        <v>3.3898127171487426E-3</v>
      </c>
      <c r="W2604" s="46">
        <v>4.7272442977573988E-3</v>
      </c>
      <c r="X2604" s="46">
        <v>6.1446144754954222E-3</v>
      </c>
      <c r="Y2604" s="46">
        <v>7.5616541430648266E-3</v>
      </c>
      <c r="Z2604" s="46">
        <v>8.8903534190941484E-3</v>
      </c>
      <c r="AA2604" s="46">
        <v>1.005051584029967E-2</v>
      </c>
      <c r="AB2604" s="46">
        <v>1.0985698326315081E-2</v>
      </c>
      <c r="AC2604" s="46">
        <v>1.167451217487612E-2</v>
      </c>
      <c r="AD2604" s="46">
        <v>1.2131377786172083E-2</v>
      </c>
      <c r="AE2604" s="46">
        <v>1.2398322365339456E-2</v>
      </c>
      <c r="AF2604" s="46">
        <v>1.6728949666539469E-2</v>
      </c>
      <c r="AG2604" s="46">
        <v>1.6496108502577662E-2</v>
      </c>
      <c r="AH2604" s="46">
        <v>1.6284829736029821E-2</v>
      </c>
      <c r="AI2604" s="46">
        <v>1.6197517166497491E-2</v>
      </c>
      <c r="AJ2604" s="46">
        <v>1.5996590596887322E-2</v>
      </c>
      <c r="AK2604" s="46">
        <v>0.20301967117946423</v>
      </c>
      <c r="AL2604" s="45">
        <v>0.17337810112306554</v>
      </c>
      <c r="AM2604" s="45">
        <v>0</v>
      </c>
      <c r="AN2604" s="45">
        <v>0</v>
      </c>
      <c r="AO2604" s="45">
        <v>3.5057700678828275E-4</v>
      </c>
      <c r="AP2604" s="45">
        <v>1.5264585540826893E-3</v>
      </c>
      <c r="AQ2604" s="45">
        <v>3.7199999089708403E-3</v>
      </c>
      <c r="AR2604" s="45">
        <v>7.1098126261195833E-3</v>
      </c>
      <c r="AS2604" s="45">
        <v>1.1837056923876982E-2</v>
      </c>
      <c r="AT2604" s="45">
        <v>1.7981671399372404E-2</v>
      </c>
      <c r="AU2604" s="45">
        <v>2.5543325542437233E-2</v>
      </c>
      <c r="AV2604" s="45">
        <v>3.4433678961531378E-2</v>
      </c>
      <c r="AW2604" s="45">
        <v>4.4484194801831051E-2</v>
      </c>
      <c r="AX2604" s="45">
        <v>5.5469893128146132E-2</v>
      </c>
      <c r="AY2604" s="45">
        <v>6.714440530302225E-2</v>
      </c>
      <c r="AZ2604" s="45">
        <v>7.9275783089194335E-2</v>
      </c>
      <c r="BA2604" s="45">
        <v>9.1674105454533791E-2</v>
      </c>
      <c r="BB2604" s="45">
        <v>0.10840305512107326</v>
      </c>
      <c r="BC2604" s="45">
        <v>0.12489916362365092</v>
      </c>
      <c r="BD2604" s="45">
        <v>0.14118399335968074</v>
      </c>
      <c r="BE2604" s="45">
        <v>0.15738151052617821</v>
      </c>
      <c r="BF2604" s="45">
        <v>0.17337810112306554</v>
      </c>
    </row>
    <row r="2605" spans="1:58" ht="13.5" thickBot="1" x14ac:dyDescent="0.25">
      <c r="A2605" s="6" t="s">
        <v>1358</v>
      </c>
      <c r="B2605" s="6" t="s">
        <v>1144</v>
      </c>
      <c r="C2605" s="6" t="s">
        <v>1057</v>
      </c>
      <c r="D2605" s="6" t="s">
        <v>1358</v>
      </c>
      <c r="E2605" s="6">
        <v>100.67989985789693</v>
      </c>
      <c r="F2605" s="6" t="s">
        <v>28</v>
      </c>
      <c r="G2605" s="21" t="s">
        <v>1305</v>
      </c>
      <c r="H2605" s="21" t="s">
        <v>1174</v>
      </c>
      <c r="I2605" s="21" t="s">
        <v>1160</v>
      </c>
      <c r="J2605" s="21" t="s">
        <v>849</v>
      </c>
      <c r="K2605" s="21" t="s">
        <v>853</v>
      </c>
      <c r="L2605" s="21" t="s">
        <v>1060</v>
      </c>
      <c r="M2605" s="3">
        <v>65.527784476708007</v>
      </c>
      <c r="N2605" s="3">
        <v>100.67989985789693</v>
      </c>
      <c r="O2605" s="21" t="s">
        <v>1515</v>
      </c>
      <c r="P2605" s="21">
        <v>0</v>
      </c>
      <c r="Q2605" s="46">
        <v>0</v>
      </c>
      <c r="R2605" s="46">
        <v>0</v>
      </c>
      <c r="S2605" s="46">
        <v>6.1129781527241448E-4</v>
      </c>
      <c r="T2605" s="46">
        <v>2.0503735469289239E-3</v>
      </c>
      <c r="U2605" s="46">
        <v>3.8248573408655013E-3</v>
      </c>
      <c r="V2605" s="46">
        <v>5.9107844155537742E-3</v>
      </c>
      <c r="W2605" s="46">
        <v>8.242851229610812E-3</v>
      </c>
      <c r="X2605" s="46">
        <v>1.0714306220401967E-2</v>
      </c>
      <c r="Y2605" s="46">
        <v>1.3185184903734024E-2</v>
      </c>
      <c r="Z2605" s="46">
        <v>1.5502025280779281E-2</v>
      </c>
      <c r="AA2605" s="46">
        <v>1.7524989536026016E-2</v>
      </c>
      <c r="AB2605" s="46">
        <v>1.9155658403386979E-2</v>
      </c>
      <c r="AC2605" s="46">
        <v>2.0356736604756401E-2</v>
      </c>
      <c r="AD2605" s="46">
        <v>2.1153368855732803E-2</v>
      </c>
      <c r="AE2605" s="46">
        <v>2.1618837596934011E-2</v>
      </c>
      <c r="AF2605" s="46">
        <v>2.9170111515994458E-2</v>
      </c>
      <c r="AG2605" s="46">
        <v>2.8764108577754712E-2</v>
      </c>
      <c r="AH2605" s="46">
        <v>2.8395703788212583E-2</v>
      </c>
      <c r="AI2605" s="46">
        <v>2.8243457685452153E-2</v>
      </c>
      <c r="AJ2605" s="46">
        <v>2.7893103923925935E-2</v>
      </c>
      <c r="AK2605" s="46">
        <v>0.35400348296167344</v>
      </c>
      <c r="AL2605" s="45">
        <v>0.3023177572413227</v>
      </c>
      <c r="AM2605" s="45">
        <v>0</v>
      </c>
      <c r="AN2605" s="45">
        <v>0</v>
      </c>
      <c r="AO2605" s="45">
        <v>6.1129781527241448E-4</v>
      </c>
      <c r="AP2605" s="45">
        <v>2.6616713622013384E-3</v>
      </c>
      <c r="AQ2605" s="45">
        <v>6.4865287030668392E-3</v>
      </c>
      <c r="AR2605" s="45">
        <v>1.2397313118620613E-2</v>
      </c>
      <c r="AS2605" s="45">
        <v>2.0640164348231425E-2</v>
      </c>
      <c r="AT2605" s="45">
        <v>3.1354470568633393E-2</v>
      </c>
      <c r="AU2605" s="45">
        <v>4.453965547236742E-2</v>
      </c>
      <c r="AV2605" s="45">
        <v>6.0041680753146698E-2</v>
      </c>
      <c r="AW2605" s="45">
        <v>7.7566670289172718E-2</v>
      </c>
      <c r="AX2605" s="45">
        <v>9.67223286925597E-2</v>
      </c>
      <c r="AY2605" s="45">
        <v>0.1170790652973161</v>
      </c>
      <c r="AZ2605" s="45">
        <v>0.13823243415304889</v>
      </c>
      <c r="BA2605" s="45">
        <v>0.1598512717499829</v>
      </c>
      <c r="BB2605" s="45">
        <v>0.18902138326597737</v>
      </c>
      <c r="BC2605" s="45">
        <v>0.21778549184373208</v>
      </c>
      <c r="BD2605" s="45">
        <v>0.24618119563194465</v>
      </c>
      <c r="BE2605" s="45">
        <v>0.27442465331739679</v>
      </c>
      <c r="BF2605" s="45">
        <v>0.3023177572413227</v>
      </c>
    </row>
    <row r="2606" spans="1:58" ht="13.5" thickBot="1" x14ac:dyDescent="0.25">
      <c r="A2606" s="6" t="s">
        <v>1359</v>
      </c>
      <c r="B2606" s="6" t="s">
        <v>1145</v>
      </c>
      <c r="C2606" s="6" t="s">
        <v>1057</v>
      </c>
      <c r="D2606" s="6" t="s">
        <v>1359</v>
      </c>
      <c r="E2606" s="6">
        <v>182.74028524564577</v>
      </c>
      <c r="F2606" s="6" t="s">
        <v>28</v>
      </c>
      <c r="G2606" s="21" t="s">
        <v>1305</v>
      </c>
      <c r="H2606" s="21" t="s">
        <v>1174</v>
      </c>
      <c r="I2606" s="21" t="s">
        <v>1160</v>
      </c>
      <c r="J2606" s="21" t="s">
        <v>849</v>
      </c>
      <c r="K2606" s="21" t="s">
        <v>854</v>
      </c>
      <c r="L2606" s="21" t="s">
        <v>1058</v>
      </c>
      <c r="M2606" s="3">
        <v>120.8217098748823</v>
      </c>
      <c r="N2606" s="3">
        <v>182.74028524564577</v>
      </c>
      <c r="O2606" s="21" t="s">
        <v>1515</v>
      </c>
      <c r="P2606" s="21">
        <v>0</v>
      </c>
      <c r="Q2606" s="46">
        <v>0</v>
      </c>
      <c r="R2606" s="46">
        <v>0</v>
      </c>
      <c r="S2606" s="46">
        <v>2.2911931448407297E-4</v>
      </c>
      <c r="T2606" s="46">
        <v>5.3883493761551124E-4</v>
      </c>
      <c r="U2606" s="46">
        <v>9.1627560612715197E-4</v>
      </c>
      <c r="V2606" s="46">
        <v>1.3544625201174288E-3</v>
      </c>
      <c r="W2606" s="46">
        <v>1.8378383140310744E-3</v>
      </c>
      <c r="X2606" s="46">
        <v>2.3424813197342881E-3</v>
      </c>
      <c r="Y2606" s="46">
        <v>2.8383042818326829E-3</v>
      </c>
      <c r="Z2606" s="46">
        <v>3.293404032485168E-3</v>
      </c>
      <c r="AA2606" s="46">
        <v>3.6797993571576169E-3</v>
      </c>
      <c r="AB2606" s="46">
        <v>3.9789953655754058E-3</v>
      </c>
      <c r="AC2606" s="46">
        <v>4.185454321594337E-3</v>
      </c>
      <c r="AD2606" s="46">
        <v>4.3065567028879089E-3</v>
      </c>
      <c r="AE2606" s="46">
        <v>4.3590058654363007E-3</v>
      </c>
      <c r="AF2606" s="46">
        <v>4.6269945045954173E-3</v>
      </c>
      <c r="AG2606" s="46">
        <v>4.5600943406580172E-3</v>
      </c>
      <c r="AH2606" s="46">
        <v>4.4969518276890934E-3</v>
      </c>
      <c r="AI2606" s="46">
        <v>4.4323423928435413E-3</v>
      </c>
      <c r="AJ2606" s="46">
        <v>4.3651404379268172E-3</v>
      </c>
      <c r="AK2606" s="46">
        <v>6.2760889075394968E-2</v>
      </c>
      <c r="AL2606" s="45">
        <v>5.6342055442791826E-2</v>
      </c>
      <c r="AM2606" s="45">
        <v>0</v>
      </c>
      <c r="AN2606" s="45">
        <v>0</v>
      </c>
      <c r="AO2606" s="45">
        <v>2.2911931448407297E-4</v>
      </c>
      <c r="AP2606" s="45">
        <v>7.6795425209958421E-4</v>
      </c>
      <c r="AQ2606" s="45">
        <v>1.6842298582267362E-3</v>
      </c>
      <c r="AR2606" s="45">
        <v>3.038692378344165E-3</v>
      </c>
      <c r="AS2606" s="45">
        <v>4.8765306923752392E-3</v>
      </c>
      <c r="AT2606" s="45">
        <v>7.2190120121095273E-3</v>
      </c>
      <c r="AU2606" s="45">
        <v>1.0057316293942211E-2</v>
      </c>
      <c r="AV2606" s="45">
        <v>1.3350720326427378E-2</v>
      </c>
      <c r="AW2606" s="45">
        <v>1.7030519683584995E-2</v>
      </c>
      <c r="AX2606" s="45">
        <v>2.1009515049160401E-2</v>
      </c>
      <c r="AY2606" s="45">
        <v>2.5194969370754737E-2</v>
      </c>
      <c r="AZ2606" s="45">
        <v>2.9501526073642648E-2</v>
      </c>
      <c r="BA2606" s="45">
        <v>3.3860531939078946E-2</v>
      </c>
      <c r="BB2606" s="45">
        <v>3.8487526443674362E-2</v>
      </c>
      <c r="BC2606" s="45">
        <v>4.3047620784332379E-2</v>
      </c>
      <c r="BD2606" s="45">
        <v>4.7544572612021468E-2</v>
      </c>
      <c r="BE2606" s="45">
        <v>5.197691500486501E-2</v>
      </c>
      <c r="BF2606" s="45">
        <v>5.6342055442791826E-2</v>
      </c>
    </row>
    <row r="2607" spans="1:58" ht="13.5" thickBot="1" x14ac:dyDescent="0.25">
      <c r="A2607" s="6" t="s">
        <v>1359</v>
      </c>
      <c r="B2607" s="6" t="s">
        <v>1145</v>
      </c>
      <c r="C2607" s="6" t="s">
        <v>1057</v>
      </c>
      <c r="D2607" s="6" t="s">
        <v>1359</v>
      </c>
      <c r="E2607" s="6">
        <v>185.18191376685431</v>
      </c>
      <c r="F2607" s="6" t="s">
        <v>28</v>
      </c>
      <c r="G2607" s="21" t="s">
        <v>1305</v>
      </c>
      <c r="H2607" s="21" t="s">
        <v>1174</v>
      </c>
      <c r="I2607" s="21" t="s">
        <v>1160</v>
      </c>
      <c r="J2607" s="21" t="s">
        <v>849</v>
      </c>
      <c r="K2607" s="21" t="s">
        <v>854</v>
      </c>
      <c r="L2607" s="21" t="s">
        <v>1059</v>
      </c>
      <c r="M2607" s="3">
        <v>122.46692790138593</v>
      </c>
      <c r="N2607" s="3">
        <v>185.18191376685431</v>
      </c>
      <c r="O2607" s="21" t="s">
        <v>1515</v>
      </c>
      <c r="P2607" s="21">
        <v>0</v>
      </c>
      <c r="Q2607" s="46">
        <v>0</v>
      </c>
      <c r="R2607" s="46">
        <v>0</v>
      </c>
      <c r="S2607" s="46">
        <v>7.8235790421628997E-4</v>
      </c>
      <c r="T2607" s="46">
        <v>1.8399224590063576E-3</v>
      </c>
      <c r="U2607" s="46">
        <v>3.128743050355019E-3</v>
      </c>
      <c r="V2607" s="46">
        <v>4.6249896520716444E-3</v>
      </c>
      <c r="W2607" s="46">
        <v>6.2755396021128614E-3</v>
      </c>
      <c r="X2607" s="46">
        <v>7.9987092319121003E-3</v>
      </c>
      <c r="Y2607" s="46">
        <v>9.6917616677711441E-3</v>
      </c>
      <c r="Z2607" s="46">
        <v>1.1245759365135E-2</v>
      </c>
      <c r="AA2607" s="46">
        <v>1.2565156802624815E-2</v>
      </c>
      <c r="AB2607" s="46">
        <v>1.3586800755351873E-2</v>
      </c>
      <c r="AC2607" s="46">
        <v>1.4291781898043277E-2</v>
      </c>
      <c r="AD2607" s="46">
        <v>1.4705301838244681E-2</v>
      </c>
      <c r="AE2607" s="46">
        <v>1.4884396372381445E-2</v>
      </c>
      <c r="AF2607" s="46">
        <v>1.579947867593328E-2</v>
      </c>
      <c r="AG2607" s="46">
        <v>1.5571039305085606E-2</v>
      </c>
      <c r="AH2607" s="46">
        <v>1.5355430925562677E-2</v>
      </c>
      <c r="AI2607" s="46">
        <v>1.5134813549187455E-2</v>
      </c>
      <c r="AJ2607" s="46">
        <v>1.4905343673519067E-2</v>
      </c>
      <c r="AK2607" s="46">
        <v>0.21430527476194206</v>
      </c>
      <c r="AL2607" s="45">
        <v>0.19238732672851458</v>
      </c>
      <c r="AM2607" s="45">
        <v>0</v>
      </c>
      <c r="AN2607" s="45">
        <v>0</v>
      </c>
      <c r="AO2607" s="45">
        <v>7.8235790421628997E-4</v>
      </c>
      <c r="AP2607" s="45">
        <v>2.6222803632226475E-3</v>
      </c>
      <c r="AQ2607" s="45">
        <v>5.7510234135776661E-3</v>
      </c>
      <c r="AR2607" s="45">
        <v>1.0376013065649311E-2</v>
      </c>
      <c r="AS2607" s="45">
        <v>1.6651552667762172E-2</v>
      </c>
      <c r="AT2607" s="45">
        <v>2.4650261899674272E-2</v>
      </c>
      <c r="AU2607" s="45">
        <v>3.4342023567445416E-2</v>
      </c>
      <c r="AV2607" s="45">
        <v>4.5587782932580416E-2</v>
      </c>
      <c r="AW2607" s="45">
        <v>5.8152939735205231E-2</v>
      </c>
      <c r="AX2607" s="45">
        <v>7.1739740490557105E-2</v>
      </c>
      <c r="AY2607" s="45">
        <v>8.6031522388600387E-2</v>
      </c>
      <c r="AZ2607" s="45">
        <v>0.10073682422684507</v>
      </c>
      <c r="BA2607" s="45">
        <v>0.11562122059922651</v>
      </c>
      <c r="BB2607" s="45">
        <v>0.13142069927515979</v>
      </c>
      <c r="BC2607" s="45">
        <v>0.14699173858024539</v>
      </c>
      <c r="BD2607" s="45">
        <v>0.16234716950580808</v>
      </c>
      <c r="BE2607" s="45">
        <v>0.17748198305499552</v>
      </c>
      <c r="BF2607" s="45">
        <v>0.19238732672851458</v>
      </c>
    </row>
    <row r="2608" spans="1:58" ht="13.5" thickBot="1" x14ac:dyDescent="0.25">
      <c r="A2608" s="6" t="s">
        <v>1358</v>
      </c>
      <c r="B2608" s="6" t="s">
        <v>1144</v>
      </c>
      <c r="C2608" s="6" t="s">
        <v>1057</v>
      </c>
      <c r="D2608" s="6" t="s">
        <v>1358</v>
      </c>
      <c r="E2608" s="6">
        <v>100.67989985789693</v>
      </c>
      <c r="F2608" s="6" t="s">
        <v>28</v>
      </c>
      <c r="G2608" s="21" t="s">
        <v>1305</v>
      </c>
      <c r="H2608" s="21" t="s">
        <v>1174</v>
      </c>
      <c r="I2608" s="21" t="s">
        <v>1160</v>
      </c>
      <c r="J2608" s="21" t="s">
        <v>849</v>
      </c>
      <c r="K2608" s="21" t="s">
        <v>854</v>
      </c>
      <c r="L2608" s="21" t="s">
        <v>1060</v>
      </c>
      <c r="M2608" s="3">
        <v>65.527784476708007</v>
      </c>
      <c r="N2608" s="3">
        <v>100.67989985789693</v>
      </c>
      <c r="O2608" s="21" t="s">
        <v>1515</v>
      </c>
      <c r="P2608" s="21">
        <v>0</v>
      </c>
      <c r="Q2608" s="46">
        <v>0</v>
      </c>
      <c r="R2608" s="46">
        <v>0</v>
      </c>
      <c r="S2608" s="46">
        <v>1.3641900876213064E-3</v>
      </c>
      <c r="T2608" s="46">
        <v>3.2082554123136703E-3</v>
      </c>
      <c r="U2608" s="46">
        <v>5.4555597035655214E-3</v>
      </c>
      <c r="V2608" s="46">
        <v>8.0645507698008344E-3</v>
      </c>
      <c r="W2608" s="46">
        <v>1.0942599126998208E-2</v>
      </c>
      <c r="X2608" s="46">
        <v>1.3947273733841973E-2</v>
      </c>
      <c r="Y2608" s="46">
        <v>1.6899433274091845E-2</v>
      </c>
      <c r="Z2608" s="46">
        <v>1.9609124380304564E-2</v>
      </c>
      <c r="AA2608" s="46">
        <v>2.1909745229351369E-2</v>
      </c>
      <c r="AB2608" s="46">
        <v>2.3691176139523644E-2</v>
      </c>
      <c r="AC2608" s="46">
        <v>2.4920445098955895E-2</v>
      </c>
      <c r="AD2608" s="46">
        <v>2.5641495912677278E-2</v>
      </c>
      <c r="AE2608" s="46">
        <v>2.595378136016856E-2</v>
      </c>
      <c r="AF2608" s="46">
        <v>2.7549401729229168E-2</v>
      </c>
      <c r="AG2608" s="46">
        <v>2.7151074156064284E-2</v>
      </c>
      <c r="AH2608" s="46">
        <v>2.6775119861273958E-2</v>
      </c>
      <c r="AI2608" s="46">
        <v>2.6390431425986044E-2</v>
      </c>
      <c r="AJ2608" s="46">
        <v>2.5990306971299174E-2</v>
      </c>
      <c r="AK2608" s="46">
        <v>0.37368208332739999</v>
      </c>
      <c r="AL2608" s="45">
        <v>0.3354639643730673</v>
      </c>
      <c r="AM2608" s="45">
        <v>0</v>
      </c>
      <c r="AN2608" s="45">
        <v>0</v>
      </c>
      <c r="AO2608" s="45">
        <v>1.3641900876213064E-3</v>
      </c>
      <c r="AP2608" s="45">
        <v>4.5724454999349767E-3</v>
      </c>
      <c r="AQ2608" s="45">
        <v>1.0028005203500497E-2</v>
      </c>
      <c r="AR2608" s="45">
        <v>1.8092555973301332E-2</v>
      </c>
      <c r="AS2608" s="45">
        <v>2.9035155100299539E-2</v>
      </c>
      <c r="AT2608" s="45">
        <v>4.2982428834141509E-2</v>
      </c>
      <c r="AU2608" s="45">
        <v>5.9881862108233354E-2</v>
      </c>
      <c r="AV2608" s="45">
        <v>7.9490986488537918E-2</v>
      </c>
      <c r="AW2608" s="45">
        <v>0.10140073171788928</v>
      </c>
      <c r="AX2608" s="45">
        <v>0.12509190785741292</v>
      </c>
      <c r="AY2608" s="45">
        <v>0.15001235295636881</v>
      </c>
      <c r="AZ2608" s="45">
        <v>0.17565384886904609</v>
      </c>
      <c r="BA2608" s="45">
        <v>0.20160763022921466</v>
      </c>
      <c r="BB2608" s="45">
        <v>0.22915703195844384</v>
      </c>
      <c r="BC2608" s="45">
        <v>0.25630810611450811</v>
      </c>
      <c r="BD2608" s="45">
        <v>0.28308322597578206</v>
      </c>
      <c r="BE2608" s="45">
        <v>0.30947365740176813</v>
      </c>
      <c r="BF2608" s="45">
        <v>0.3354639643730673</v>
      </c>
    </row>
    <row r="2609" spans="1:58" ht="13.5" thickBot="1" x14ac:dyDescent="0.25">
      <c r="A2609" s="6" t="s">
        <v>1358</v>
      </c>
      <c r="B2609" s="6" t="s">
        <v>1144</v>
      </c>
      <c r="C2609" s="6" t="s">
        <v>1061</v>
      </c>
      <c r="D2609" s="6" t="s">
        <v>1358</v>
      </c>
      <c r="E2609" s="6">
        <v>105.93275899523864</v>
      </c>
      <c r="F2609" s="6" t="s">
        <v>28</v>
      </c>
      <c r="G2609" s="21" t="s">
        <v>1305</v>
      </c>
      <c r="H2609" s="21" t="s">
        <v>1181</v>
      </c>
      <c r="I2609" s="21" t="s">
        <v>1160</v>
      </c>
      <c r="J2609" s="21" t="s">
        <v>849</v>
      </c>
      <c r="K2609" s="21" t="s">
        <v>850</v>
      </c>
      <c r="L2609" s="21" t="s">
        <v>1062</v>
      </c>
      <c r="M2609" s="3">
        <v>69.995236044040695</v>
      </c>
      <c r="N2609" s="3">
        <v>105.93275899523864</v>
      </c>
      <c r="O2609" s="21" t="s">
        <v>1516</v>
      </c>
      <c r="P2609" s="21">
        <v>0</v>
      </c>
      <c r="Q2609" s="46">
        <v>0</v>
      </c>
      <c r="R2609" s="46">
        <v>0</v>
      </c>
      <c r="S2609" s="46">
        <v>0</v>
      </c>
      <c r="T2609" s="46">
        <v>0</v>
      </c>
      <c r="U2609" s="46">
        <v>0</v>
      </c>
      <c r="V2609" s="46">
        <v>0</v>
      </c>
      <c r="W2609" s="46">
        <v>0</v>
      </c>
      <c r="X2609" s="46">
        <v>0</v>
      </c>
      <c r="Y2609" s="46">
        <v>0</v>
      </c>
      <c r="Z2609" s="46">
        <v>0</v>
      </c>
      <c r="AA2609" s="46">
        <v>0</v>
      </c>
      <c r="AB2609" s="46">
        <v>0</v>
      </c>
      <c r="AC2609" s="46">
        <v>0</v>
      </c>
      <c r="AD2609" s="46">
        <v>3.1574935255858361E-4</v>
      </c>
      <c r="AE2609" s="46">
        <v>1.1651631263787654E-3</v>
      </c>
      <c r="AF2609" s="46">
        <v>1.5187767279020575E-3</v>
      </c>
      <c r="AG2609" s="46">
        <v>1.4181239216182751E-3</v>
      </c>
      <c r="AH2609" s="46">
        <v>1.317697189033705E-3</v>
      </c>
      <c r="AI2609" s="46">
        <v>1.217496022369001E-3</v>
      </c>
      <c r="AJ2609" s="46">
        <v>1.1175199149853904E-3</v>
      </c>
      <c r="AK2609" s="46">
        <v>0.10934205397970975</v>
      </c>
      <c r="AL2609" s="45">
        <v>8.0705262548457779E-3</v>
      </c>
      <c r="AM2609" s="45">
        <v>0</v>
      </c>
      <c r="AN2609" s="45">
        <v>0</v>
      </c>
      <c r="AO2609" s="45">
        <v>0</v>
      </c>
      <c r="AP2609" s="45">
        <v>0</v>
      </c>
      <c r="AQ2609" s="45">
        <v>0</v>
      </c>
      <c r="AR2609" s="45">
        <v>0</v>
      </c>
      <c r="AS2609" s="45">
        <v>0</v>
      </c>
      <c r="AT2609" s="45">
        <v>0</v>
      </c>
      <c r="AU2609" s="45">
        <v>0</v>
      </c>
      <c r="AV2609" s="45">
        <v>0</v>
      </c>
      <c r="AW2609" s="45">
        <v>0</v>
      </c>
      <c r="AX2609" s="45">
        <v>0</v>
      </c>
      <c r="AY2609" s="45">
        <v>0</v>
      </c>
      <c r="AZ2609" s="45">
        <v>3.1574935255858361E-4</v>
      </c>
      <c r="BA2609" s="45">
        <v>1.480912478937349E-3</v>
      </c>
      <c r="BB2609" s="45">
        <v>2.9996892068394065E-3</v>
      </c>
      <c r="BC2609" s="45">
        <v>4.4178131284576816E-3</v>
      </c>
      <c r="BD2609" s="45">
        <v>5.7355103174913866E-3</v>
      </c>
      <c r="BE2609" s="45">
        <v>6.9530063398603875E-3</v>
      </c>
      <c r="BF2609" s="45">
        <v>8.0705262548457779E-3</v>
      </c>
    </row>
    <row r="2610" spans="1:58" ht="13.5" thickBot="1" x14ac:dyDescent="0.25">
      <c r="A2610" s="6" t="s">
        <v>1358</v>
      </c>
      <c r="B2610" s="6" t="s">
        <v>1144</v>
      </c>
      <c r="C2610" s="6" t="s">
        <v>1061</v>
      </c>
      <c r="D2610" s="6" t="s">
        <v>1358</v>
      </c>
      <c r="E2610" s="6">
        <v>105.93275899523864</v>
      </c>
      <c r="F2610" s="6" t="s">
        <v>28</v>
      </c>
      <c r="G2610" s="21" t="s">
        <v>1305</v>
      </c>
      <c r="H2610" s="21" t="s">
        <v>1181</v>
      </c>
      <c r="I2610" s="21" t="s">
        <v>1160</v>
      </c>
      <c r="J2610" s="21" t="s">
        <v>849</v>
      </c>
      <c r="K2610" s="21" t="s">
        <v>852</v>
      </c>
      <c r="L2610" s="21" t="s">
        <v>1062</v>
      </c>
      <c r="M2610" s="3">
        <v>69.995236044040695</v>
      </c>
      <c r="N2610" s="3">
        <v>105.93275899523864</v>
      </c>
      <c r="O2610" s="21" t="s">
        <v>1516</v>
      </c>
      <c r="P2610" s="21">
        <v>0</v>
      </c>
      <c r="Q2610" s="46">
        <v>0</v>
      </c>
      <c r="R2610" s="46">
        <v>0</v>
      </c>
      <c r="S2610" s="46">
        <v>0</v>
      </c>
      <c r="T2610" s="46">
        <v>0</v>
      </c>
      <c r="U2610" s="46">
        <v>0</v>
      </c>
      <c r="V2610" s="46">
        <v>0</v>
      </c>
      <c r="W2610" s="46">
        <v>0</v>
      </c>
      <c r="X2610" s="46">
        <v>0</v>
      </c>
      <c r="Y2610" s="46">
        <v>0</v>
      </c>
      <c r="Z2610" s="46">
        <v>0</v>
      </c>
      <c r="AA2610" s="46">
        <v>0</v>
      </c>
      <c r="AB2610" s="46">
        <v>0</v>
      </c>
      <c r="AC2610" s="46">
        <v>0</v>
      </c>
      <c r="AD2610" s="46">
        <v>2.1927372355249643E-5</v>
      </c>
      <c r="AE2610" s="46">
        <v>8.079353077767356E-5</v>
      </c>
      <c r="AF2610" s="46">
        <v>1.0534961021481945E-4</v>
      </c>
      <c r="AG2610" s="46">
        <v>9.8460832965473373E-5</v>
      </c>
      <c r="AH2610" s="46">
        <v>9.1587354411803903E-5</v>
      </c>
      <c r="AI2610" s="46">
        <v>8.4729140576828357E-5</v>
      </c>
      <c r="AJ2610" s="46">
        <v>7.7886157559027992E-5</v>
      </c>
      <c r="AK2610" s="46">
        <v>7.5800858115250003E-3</v>
      </c>
      <c r="AL2610" s="45">
        <v>5.6073399886087628E-4</v>
      </c>
      <c r="AM2610" s="45">
        <v>0</v>
      </c>
      <c r="AN2610" s="45">
        <v>0</v>
      </c>
      <c r="AO2610" s="45">
        <v>0</v>
      </c>
      <c r="AP2610" s="45">
        <v>0</v>
      </c>
      <c r="AQ2610" s="45">
        <v>0</v>
      </c>
      <c r="AR2610" s="45">
        <v>0</v>
      </c>
      <c r="AS2610" s="45">
        <v>0</v>
      </c>
      <c r="AT2610" s="45">
        <v>0</v>
      </c>
      <c r="AU2610" s="45">
        <v>0</v>
      </c>
      <c r="AV2610" s="45">
        <v>0</v>
      </c>
      <c r="AW2610" s="45">
        <v>0</v>
      </c>
      <c r="AX2610" s="45">
        <v>0</v>
      </c>
      <c r="AY2610" s="45">
        <v>0</v>
      </c>
      <c r="AZ2610" s="45">
        <v>2.1927372355249643E-5</v>
      </c>
      <c r="BA2610" s="45">
        <v>1.027209031329232E-4</v>
      </c>
      <c r="BB2610" s="45">
        <v>2.0807051334774266E-4</v>
      </c>
      <c r="BC2610" s="45">
        <v>3.0653134631321603E-4</v>
      </c>
      <c r="BD2610" s="45">
        <v>3.9811870072501993E-4</v>
      </c>
      <c r="BE2610" s="45">
        <v>4.8284784130184829E-4</v>
      </c>
      <c r="BF2610" s="45">
        <v>5.6073399886087628E-4</v>
      </c>
    </row>
    <row r="2611" spans="1:58" ht="13.5" thickBot="1" x14ac:dyDescent="0.25">
      <c r="A2611" s="6" t="s">
        <v>1358</v>
      </c>
      <c r="B2611" s="6" t="s">
        <v>1144</v>
      </c>
      <c r="C2611" s="6" t="s">
        <v>1061</v>
      </c>
      <c r="D2611" s="6" t="s">
        <v>1358</v>
      </c>
      <c r="E2611" s="6">
        <v>105.93275899523864</v>
      </c>
      <c r="F2611" s="6" t="s">
        <v>28</v>
      </c>
      <c r="G2611" s="21" t="s">
        <v>1305</v>
      </c>
      <c r="H2611" s="21" t="s">
        <v>1181</v>
      </c>
      <c r="I2611" s="21" t="s">
        <v>1160</v>
      </c>
      <c r="J2611" s="21" t="s">
        <v>849</v>
      </c>
      <c r="K2611" s="21" t="s">
        <v>853</v>
      </c>
      <c r="L2611" s="21" t="s">
        <v>1062</v>
      </c>
      <c r="M2611" s="3">
        <v>69.995236044040695</v>
      </c>
      <c r="N2611" s="3">
        <v>105.93275899523864</v>
      </c>
      <c r="O2611" s="21" t="s">
        <v>1516</v>
      </c>
      <c r="P2611" s="21">
        <v>0</v>
      </c>
      <c r="Q2611" s="46">
        <v>0</v>
      </c>
      <c r="R2611" s="46">
        <v>0</v>
      </c>
      <c r="S2611" s="46">
        <v>0</v>
      </c>
      <c r="T2611" s="46">
        <v>0</v>
      </c>
      <c r="U2611" s="46">
        <v>0</v>
      </c>
      <c r="V2611" s="46">
        <v>0</v>
      </c>
      <c r="W2611" s="46">
        <v>0</v>
      </c>
      <c r="X2611" s="46">
        <v>0</v>
      </c>
      <c r="Y2611" s="46">
        <v>0</v>
      </c>
      <c r="Z2611" s="46">
        <v>0</v>
      </c>
      <c r="AA2611" s="46">
        <v>0</v>
      </c>
      <c r="AB2611" s="46">
        <v>0</v>
      </c>
      <c r="AC2611" s="46">
        <v>0</v>
      </c>
      <c r="AD2611" s="46">
        <v>4.9970839861126267E-6</v>
      </c>
      <c r="AE2611" s="46">
        <v>1.8421373782172333E-5</v>
      </c>
      <c r="AF2611" s="46">
        <v>2.4019725300166513E-5</v>
      </c>
      <c r="AG2611" s="46">
        <v>2.2448790883595159E-5</v>
      </c>
      <c r="AH2611" s="46">
        <v>2.088134597006601E-5</v>
      </c>
      <c r="AI2611" s="46">
        <v>1.9317382807986947E-5</v>
      </c>
      <c r="AJ2611" s="46">
        <v>1.7756893662987752E-5</v>
      </c>
      <c r="AK2611" s="46">
        <v>1.7282066053786755E-3</v>
      </c>
      <c r="AL2611" s="45">
        <v>1.2784259639308734E-4</v>
      </c>
      <c r="AM2611" s="45">
        <v>0</v>
      </c>
      <c r="AN2611" s="45">
        <v>0</v>
      </c>
      <c r="AO2611" s="45">
        <v>0</v>
      </c>
      <c r="AP2611" s="45">
        <v>0</v>
      </c>
      <c r="AQ2611" s="45">
        <v>0</v>
      </c>
      <c r="AR2611" s="45">
        <v>0</v>
      </c>
      <c r="AS2611" s="45">
        <v>0</v>
      </c>
      <c r="AT2611" s="45">
        <v>0</v>
      </c>
      <c r="AU2611" s="45">
        <v>0</v>
      </c>
      <c r="AV2611" s="45">
        <v>0</v>
      </c>
      <c r="AW2611" s="45">
        <v>0</v>
      </c>
      <c r="AX2611" s="45">
        <v>0</v>
      </c>
      <c r="AY2611" s="45">
        <v>0</v>
      </c>
      <c r="AZ2611" s="45">
        <v>4.9970839861126267E-6</v>
      </c>
      <c r="BA2611" s="45">
        <v>2.341845776828496E-5</v>
      </c>
      <c r="BB2611" s="45">
        <v>4.7438183068451473E-5</v>
      </c>
      <c r="BC2611" s="45">
        <v>6.9886973952046631E-5</v>
      </c>
      <c r="BD2611" s="45">
        <v>9.0768319922112642E-5</v>
      </c>
      <c r="BE2611" s="45">
        <v>1.1008570273009959E-4</v>
      </c>
      <c r="BF2611" s="45">
        <v>1.2784259639308734E-4</v>
      </c>
    </row>
    <row r="2612" spans="1:58" ht="13.5" thickBot="1" x14ac:dyDescent="0.25">
      <c r="A2612" s="6" t="s">
        <v>1358</v>
      </c>
      <c r="B2612" s="6" t="s">
        <v>1144</v>
      </c>
      <c r="C2612" s="6" t="s">
        <v>1061</v>
      </c>
      <c r="D2612" s="6" t="s">
        <v>1358</v>
      </c>
      <c r="E2612" s="6">
        <v>105.93275899523864</v>
      </c>
      <c r="F2612" s="6" t="s">
        <v>28</v>
      </c>
      <c r="G2612" s="21" t="s">
        <v>1305</v>
      </c>
      <c r="H2612" s="21" t="s">
        <v>1181</v>
      </c>
      <c r="I2612" s="21" t="s">
        <v>1160</v>
      </c>
      <c r="J2612" s="21" t="s">
        <v>849</v>
      </c>
      <c r="K2612" s="21" t="s">
        <v>854</v>
      </c>
      <c r="L2612" s="21" t="s">
        <v>1062</v>
      </c>
      <c r="M2612" s="3">
        <v>69.995236044040695</v>
      </c>
      <c r="N2612" s="3">
        <v>105.93275899523864</v>
      </c>
      <c r="O2612" s="21" t="s">
        <v>1516</v>
      </c>
      <c r="P2612" s="21">
        <v>0</v>
      </c>
      <c r="Q2612" s="46">
        <v>0</v>
      </c>
      <c r="R2612" s="46">
        <v>0</v>
      </c>
      <c r="S2612" s="46">
        <v>0</v>
      </c>
      <c r="T2612" s="46">
        <v>0</v>
      </c>
      <c r="U2612" s="46">
        <v>0</v>
      </c>
      <c r="V2612" s="46">
        <v>0</v>
      </c>
      <c r="W2612" s="46">
        <v>0</v>
      </c>
      <c r="X2612" s="46">
        <v>0</v>
      </c>
      <c r="Y2612" s="46">
        <v>0</v>
      </c>
      <c r="Z2612" s="46">
        <v>0</v>
      </c>
      <c r="AA2612" s="46">
        <v>0</v>
      </c>
      <c r="AB2612" s="46">
        <v>0</v>
      </c>
      <c r="AC2612" s="46">
        <v>0</v>
      </c>
      <c r="AD2612" s="46">
        <v>6.5548986673694479E-6</v>
      </c>
      <c r="AE2612" s="46">
        <v>4.7522100310498552E-5</v>
      </c>
      <c r="AF2612" s="46">
        <v>4.550603338545527E-5</v>
      </c>
      <c r="AG2612" s="46">
        <v>5.0768819729808852E-6</v>
      </c>
      <c r="AH2612" s="46">
        <v>0</v>
      </c>
      <c r="AI2612" s="46">
        <v>0</v>
      </c>
      <c r="AJ2612" s="46">
        <v>0</v>
      </c>
      <c r="AK2612" s="46">
        <v>4.8550133208886959E-3</v>
      </c>
      <c r="AL2612" s="45">
        <v>1.0465991433630415E-4</v>
      </c>
      <c r="AM2612" s="45">
        <v>0</v>
      </c>
      <c r="AN2612" s="45">
        <v>0</v>
      </c>
      <c r="AO2612" s="45">
        <v>0</v>
      </c>
      <c r="AP2612" s="45">
        <v>0</v>
      </c>
      <c r="AQ2612" s="45">
        <v>0</v>
      </c>
      <c r="AR2612" s="45">
        <v>0</v>
      </c>
      <c r="AS2612" s="45">
        <v>0</v>
      </c>
      <c r="AT2612" s="45">
        <v>0</v>
      </c>
      <c r="AU2612" s="45">
        <v>0</v>
      </c>
      <c r="AV2612" s="45">
        <v>0</v>
      </c>
      <c r="AW2612" s="45">
        <v>0</v>
      </c>
      <c r="AX2612" s="45">
        <v>0</v>
      </c>
      <c r="AY2612" s="45">
        <v>0</v>
      </c>
      <c r="AZ2612" s="45">
        <v>6.5548986673694479E-6</v>
      </c>
      <c r="BA2612" s="45">
        <v>5.4076998977868E-5</v>
      </c>
      <c r="BB2612" s="45">
        <v>9.9583032363323269E-5</v>
      </c>
      <c r="BC2612" s="45">
        <v>1.0465991433630415E-4</v>
      </c>
      <c r="BD2612" s="45">
        <v>1.0465991433630415E-4</v>
      </c>
      <c r="BE2612" s="45">
        <v>1.0465991433630415E-4</v>
      </c>
      <c r="BF2612" s="45">
        <v>1.0465991433630415E-4</v>
      </c>
    </row>
    <row r="2613" spans="1:58" ht="13.5" thickBot="1" x14ac:dyDescent="0.25">
      <c r="A2613" s="6" t="s">
        <v>1350</v>
      </c>
      <c r="B2613" s="6" t="s">
        <v>1350</v>
      </c>
      <c r="C2613" s="6" t="s">
        <v>1024</v>
      </c>
      <c r="D2613" s="6" t="s">
        <v>1350</v>
      </c>
      <c r="E2613" s="6">
        <v>0</v>
      </c>
      <c r="F2613" s="6" t="s">
        <v>314</v>
      </c>
      <c r="G2613" s="21" t="s">
        <v>1305</v>
      </c>
      <c r="H2613" s="21" t="s">
        <v>1172</v>
      </c>
      <c r="I2613" s="21" t="s">
        <v>1160</v>
      </c>
      <c r="J2613" s="21" t="s">
        <v>849</v>
      </c>
      <c r="K2613" s="21" t="s">
        <v>850</v>
      </c>
      <c r="L2613" s="21" t="s">
        <v>1297</v>
      </c>
      <c r="M2613" s="3">
        <v>0</v>
      </c>
      <c r="N2613" s="3">
        <v>0</v>
      </c>
      <c r="O2613" s="21">
        <v>0</v>
      </c>
      <c r="P2613" s="21">
        <v>0</v>
      </c>
      <c r="Q2613" s="46">
        <v>0</v>
      </c>
      <c r="R2613" s="46">
        <v>0</v>
      </c>
      <c r="S2613" s="46">
        <v>0</v>
      </c>
      <c r="T2613" s="46">
        <v>0</v>
      </c>
      <c r="U2613" s="46">
        <v>0</v>
      </c>
      <c r="V2613" s="46">
        <v>0</v>
      </c>
      <c r="W2613" s="46">
        <v>0</v>
      </c>
      <c r="X2613" s="46">
        <v>0</v>
      </c>
      <c r="Y2613" s="46">
        <v>0</v>
      </c>
      <c r="Z2613" s="46">
        <v>0</v>
      </c>
      <c r="AA2613" s="46">
        <v>0</v>
      </c>
      <c r="AB2613" s="46">
        <v>0</v>
      </c>
      <c r="AC2613" s="46">
        <v>0</v>
      </c>
      <c r="AD2613" s="46">
        <v>0</v>
      </c>
      <c r="AE2613" s="46">
        <v>0</v>
      </c>
      <c r="AF2613" s="46">
        <v>0</v>
      </c>
      <c r="AG2613" s="46">
        <v>0</v>
      </c>
      <c r="AH2613" s="46">
        <v>0</v>
      </c>
      <c r="AI2613" s="46">
        <v>0</v>
      </c>
      <c r="AJ2613" s="46">
        <v>0</v>
      </c>
      <c r="AK2613" s="46">
        <v>0</v>
      </c>
      <c r="AL2613" s="45">
        <v>0</v>
      </c>
      <c r="AM2613" s="45">
        <v>0</v>
      </c>
      <c r="AN2613" s="45">
        <v>0</v>
      </c>
      <c r="AO2613" s="45">
        <v>0</v>
      </c>
      <c r="AP2613" s="45">
        <v>0</v>
      </c>
      <c r="AQ2613" s="45">
        <v>0</v>
      </c>
      <c r="AR2613" s="45">
        <v>0</v>
      </c>
      <c r="AS2613" s="45">
        <v>0</v>
      </c>
      <c r="AT2613" s="45">
        <v>0</v>
      </c>
      <c r="AU2613" s="45">
        <v>0</v>
      </c>
      <c r="AV2613" s="45">
        <v>0</v>
      </c>
      <c r="AW2613" s="45">
        <v>0</v>
      </c>
      <c r="AX2613" s="45">
        <v>0</v>
      </c>
      <c r="AY2613" s="45">
        <v>0</v>
      </c>
      <c r="AZ2613" s="45">
        <v>0</v>
      </c>
      <c r="BA2613" s="45">
        <v>0</v>
      </c>
      <c r="BB2613" s="45">
        <v>0</v>
      </c>
      <c r="BC2613" s="45">
        <v>0</v>
      </c>
      <c r="BD2613" s="45">
        <v>0</v>
      </c>
      <c r="BE2613" s="45">
        <v>0</v>
      </c>
      <c r="BF2613" s="45">
        <v>0</v>
      </c>
    </row>
    <row r="2614" spans="1:58" ht="13.5" thickBot="1" x14ac:dyDescent="0.25">
      <c r="A2614" s="6" t="s">
        <v>1359</v>
      </c>
      <c r="B2614" s="6" t="s">
        <v>1359</v>
      </c>
      <c r="C2614" s="6" t="s">
        <v>1024</v>
      </c>
      <c r="D2614" s="6" t="s">
        <v>1359</v>
      </c>
      <c r="E2614" s="6">
        <v>641.58165216898544</v>
      </c>
      <c r="F2614" s="6" t="s">
        <v>314</v>
      </c>
      <c r="G2614" s="21" t="s">
        <v>1305</v>
      </c>
      <c r="H2614" s="21" t="s">
        <v>1296</v>
      </c>
      <c r="I2614" s="21" t="s">
        <v>1160</v>
      </c>
      <c r="J2614" s="21" t="s">
        <v>849</v>
      </c>
      <c r="K2614" s="21" t="s">
        <v>850</v>
      </c>
      <c r="L2614" s="21" t="s">
        <v>1063</v>
      </c>
      <c r="M2614" s="3">
        <v>435.74545822493508</v>
      </c>
      <c r="N2614" s="3">
        <v>641.58165216898544</v>
      </c>
      <c r="O2614" s="21" t="s">
        <v>1500</v>
      </c>
      <c r="P2614" s="21">
        <v>0</v>
      </c>
      <c r="Q2614" s="46">
        <v>1.0781388490458836E-2</v>
      </c>
      <c r="R2614" s="46">
        <v>1.555408188010074E-2</v>
      </c>
      <c r="S2614" s="46">
        <v>2.084170724388739E-2</v>
      </c>
      <c r="T2614" s="46">
        <v>2.6786204242167454E-2</v>
      </c>
      <c r="U2614" s="46">
        <v>3.1766222467252692E-2</v>
      </c>
      <c r="V2614" s="46">
        <v>3.6828080846036344E-2</v>
      </c>
      <c r="W2614" s="46">
        <v>4.0614238646452402E-2</v>
      </c>
      <c r="X2614" s="46">
        <v>4.2054000564297069E-2</v>
      </c>
      <c r="Y2614" s="46">
        <v>4.186473043889534E-2</v>
      </c>
      <c r="Z2614" s="46">
        <v>4.2464292438191067E-2</v>
      </c>
      <c r="AA2614" s="46">
        <v>4.3228817472732911E-2</v>
      </c>
      <c r="AB2614" s="46">
        <v>4.285528591877609E-2</v>
      </c>
      <c r="AC2614" s="46">
        <v>4.074442452915935E-2</v>
      </c>
      <c r="AD2614" s="46">
        <v>4.0359714147887207E-2</v>
      </c>
      <c r="AE2614" s="46">
        <v>4.0312835637486916E-2</v>
      </c>
      <c r="AF2614" s="46">
        <v>4.0447650690019203E-2</v>
      </c>
      <c r="AG2614" s="46">
        <v>4.0583168159481764E-2</v>
      </c>
      <c r="AH2614" s="46">
        <v>4.0719528293068984E-2</v>
      </c>
      <c r="AI2614" s="46">
        <v>4.0856738115263636E-2</v>
      </c>
      <c r="AJ2614" s="46">
        <v>4.099480471199711E-2</v>
      </c>
      <c r="AK2614" s="46">
        <v>0.72065791493361242</v>
      </c>
      <c r="AL2614" s="45">
        <v>0.72065791493361242</v>
      </c>
      <c r="AM2614" s="45">
        <v>1.0781388490458836E-2</v>
      </c>
      <c r="AN2614" s="45">
        <v>2.6335470370559576E-2</v>
      </c>
      <c r="AO2614" s="45">
        <v>4.7177177614446966E-2</v>
      </c>
      <c r="AP2614" s="45">
        <v>7.3963381856614413E-2</v>
      </c>
      <c r="AQ2614" s="45">
        <v>0.1057296043238671</v>
      </c>
      <c r="AR2614" s="45">
        <v>0.14255768516990344</v>
      </c>
      <c r="AS2614" s="45">
        <v>0.18317192381635583</v>
      </c>
      <c r="AT2614" s="45">
        <v>0.22522592438065289</v>
      </c>
      <c r="AU2614" s="45">
        <v>0.26709065481954825</v>
      </c>
      <c r="AV2614" s="45">
        <v>0.3095549472577393</v>
      </c>
      <c r="AW2614" s="45">
        <v>0.35278376473047224</v>
      </c>
      <c r="AX2614" s="45">
        <v>0.39563905064924831</v>
      </c>
      <c r="AY2614" s="45">
        <v>0.43638347517840764</v>
      </c>
      <c r="AZ2614" s="45">
        <v>0.47674318932629484</v>
      </c>
      <c r="BA2614" s="45">
        <v>0.51705602496378178</v>
      </c>
      <c r="BB2614" s="45">
        <v>0.55750367565380099</v>
      </c>
      <c r="BC2614" s="45">
        <v>0.5980868438132827</v>
      </c>
      <c r="BD2614" s="45">
        <v>0.63880637210635172</v>
      </c>
      <c r="BE2614" s="45">
        <v>0.6796631102216153</v>
      </c>
      <c r="BF2614" s="45">
        <v>0.72065791493361242</v>
      </c>
    </row>
    <row r="2615" spans="1:58" ht="13.5" thickBot="1" x14ac:dyDescent="0.25">
      <c r="A2615" s="6" t="s">
        <v>1352</v>
      </c>
      <c r="B2615" s="6" t="s">
        <v>1137</v>
      </c>
      <c r="C2615" s="6" t="s">
        <v>1024</v>
      </c>
      <c r="D2615" s="6" t="s">
        <v>1352</v>
      </c>
      <c r="E2615" s="6">
        <v>21.107243746692209</v>
      </c>
      <c r="F2615" s="6" t="s">
        <v>314</v>
      </c>
      <c r="G2615" s="21" t="s">
        <v>1305</v>
      </c>
      <c r="H2615" s="21" t="s">
        <v>1296</v>
      </c>
      <c r="I2615" s="21" t="s">
        <v>1160</v>
      </c>
      <c r="J2615" s="21" t="s">
        <v>849</v>
      </c>
      <c r="K2615" s="21" t="s">
        <v>850</v>
      </c>
      <c r="L2615" s="21" t="s">
        <v>1064</v>
      </c>
      <c r="M2615" s="3">
        <v>18.16495868902739</v>
      </c>
      <c r="N2615" s="3">
        <v>21.107243746692209</v>
      </c>
      <c r="O2615" s="21" t="s">
        <v>1500</v>
      </c>
      <c r="P2615" s="21">
        <v>0</v>
      </c>
      <c r="Q2615" s="46">
        <v>3.4575323166646651E-3</v>
      </c>
      <c r="R2615" s="46">
        <v>4.9881089809618653E-3</v>
      </c>
      <c r="S2615" s="46">
        <v>6.6838215127834541E-3</v>
      </c>
      <c r="T2615" s="46">
        <v>8.5901891848192413E-3</v>
      </c>
      <c r="U2615" s="46">
        <v>1.0187253789814141E-2</v>
      </c>
      <c r="V2615" s="46">
        <v>1.1810564084449433E-2</v>
      </c>
      <c r="W2615" s="46">
        <v>1.3024764181451355E-2</v>
      </c>
      <c r="X2615" s="46">
        <v>1.3486487953269465E-2</v>
      </c>
      <c r="Y2615" s="46">
        <v>1.3425790059326148E-2</v>
      </c>
      <c r="Z2615" s="46">
        <v>1.3618066313005675E-2</v>
      </c>
      <c r="AA2615" s="46">
        <v>1.3863245309770972E-2</v>
      </c>
      <c r="AB2615" s="46">
        <v>1.374345578356638E-2</v>
      </c>
      <c r="AC2615" s="46">
        <v>1.3066514081942482E-2</v>
      </c>
      <c r="AD2615" s="46">
        <v>1.294313956696401E-2</v>
      </c>
      <c r="AE2615" s="46">
        <v>1.292810588509552E-2</v>
      </c>
      <c r="AF2615" s="46">
        <v>1.2971340335028919E-2</v>
      </c>
      <c r="AG2615" s="46">
        <v>1.3014800046229763E-2</v>
      </c>
      <c r="AH2615" s="46">
        <v>1.305852999520616E-2</v>
      </c>
      <c r="AI2615" s="46">
        <v>1.3102532434671323E-2</v>
      </c>
      <c r="AJ2615" s="46">
        <v>1.3146809637044687E-2</v>
      </c>
      <c r="AK2615" s="46">
        <v>0.23111105145206567</v>
      </c>
      <c r="AL2615" s="45">
        <v>0.23111105145206562</v>
      </c>
      <c r="AM2615" s="45">
        <v>3.4575323166646651E-3</v>
      </c>
      <c r="AN2615" s="45">
        <v>8.4456412976265313E-3</v>
      </c>
      <c r="AO2615" s="45">
        <v>1.5129462810409985E-2</v>
      </c>
      <c r="AP2615" s="45">
        <v>2.3719651995229227E-2</v>
      </c>
      <c r="AQ2615" s="45">
        <v>3.3906905785043365E-2</v>
      </c>
      <c r="AR2615" s="45">
        <v>4.5717469869492794E-2</v>
      </c>
      <c r="AS2615" s="45">
        <v>5.8742234050944149E-2</v>
      </c>
      <c r="AT2615" s="45">
        <v>7.2228722004213611E-2</v>
      </c>
      <c r="AU2615" s="45">
        <v>8.5654512063539759E-2</v>
      </c>
      <c r="AV2615" s="45">
        <v>9.9272578376545434E-2</v>
      </c>
      <c r="AW2615" s="45">
        <v>0.1131358236863164</v>
      </c>
      <c r="AX2615" s="45">
        <v>0.12687927946988278</v>
      </c>
      <c r="AY2615" s="45">
        <v>0.13994579355182526</v>
      </c>
      <c r="AZ2615" s="45">
        <v>0.15288893311878926</v>
      </c>
      <c r="BA2615" s="45">
        <v>0.16581703900388478</v>
      </c>
      <c r="BB2615" s="45">
        <v>0.1787883793389137</v>
      </c>
      <c r="BC2615" s="45">
        <v>0.19180317938514346</v>
      </c>
      <c r="BD2615" s="45">
        <v>0.20486170938034962</v>
      </c>
      <c r="BE2615" s="45">
        <v>0.21796424181502094</v>
      </c>
      <c r="BF2615" s="45">
        <v>0.23111105145206562</v>
      </c>
    </row>
    <row r="2616" spans="1:58" ht="13.5" thickBot="1" x14ac:dyDescent="0.25">
      <c r="A2616" s="6" t="s">
        <v>1356</v>
      </c>
      <c r="B2616" s="6" t="s">
        <v>1143</v>
      </c>
      <c r="C2616" s="6" t="s">
        <v>317</v>
      </c>
      <c r="D2616" s="6" t="s">
        <v>1356</v>
      </c>
      <c r="E2616" s="6">
        <v>61.803349442650386</v>
      </c>
      <c r="F2616" s="6" t="s">
        <v>314</v>
      </c>
      <c r="G2616" s="21" t="s">
        <v>1305</v>
      </c>
      <c r="H2616" s="21" t="s">
        <v>1298</v>
      </c>
      <c r="I2616" s="21" t="s">
        <v>1160</v>
      </c>
      <c r="J2616" s="21" t="s">
        <v>849</v>
      </c>
      <c r="K2616" s="21" t="s">
        <v>850</v>
      </c>
      <c r="L2616" s="21" t="s">
        <v>1065</v>
      </c>
      <c r="M2616" s="3">
        <v>47.581575140815858</v>
      </c>
      <c r="N2616" s="3">
        <v>61.803349442650386</v>
      </c>
      <c r="O2616" s="21" t="s">
        <v>1506</v>
      </c>
      <c r="P2616" s="21">
        <v>0</v>
      </c>
      <c r="Q2616" s="46">
        <v>1.2966558247425965E-2</v>
      </c>
      <c r="R2616" s="46">
        <v>2.4082375085142819E-2</v>
      </c>
      <c r="S2616" s="46">
        <v>3.6397491572172896E-2</v>
      </c>
      <c r="T2616" s="46">
        <v>5.0242491539831971E-2</v>
      </c>
      <c r="U2616" s="46">
        <v>6.1841177212513074E-2</v>
      </c>
      <c r="V2616" s="46">
        <v>7.3630472271595665E-2</v>
      </c>
      <c r="W2616" s="46">
        <v>8.2448603501114132E-2</v>
      </c>
      <c r="X2616" s="46">
        <v>8.5801873544275736E-2</v>
      </c>
      <c r="Y2616" s="46">
        <v>8.5361054938290395E-2</v>
      </c>
      <c r="Z2616" s="46">
        <v>8.6757461709672468E-2</v>
      </c>
      <c r="AA2616" s="46">
        <v>8.8538074784516169E-2</v>
      </c>
      <c r="AB2616" s="46">
        <v>8.7668103052013266E-2</v>
      </c>
      <c r="AC2616" s="46">
        <v>8.2751812257446086E-2</v>
      </c>
      <c r="AD2616" s="46">
        <v>8.1855804535041335E-2</v>
      </c>
      <c r="AE2616" s="46">
        <v>8.1746622383016707E-2</v>
      </c>
      <c r="AF2616" s="46">
        <v>8.2060612683371725E-2</v>
      </c>
      <c r="AG2616" s="46">
        <v>8.2376238944242841E-2</v>
      </c>
      <c r="AH2616" s="46">
        <v>8.2693827807632125E-2</v>
      </c>
      <c r="AI2616" s="46">
        <v>8.3013395633874956E-2</v>
      </c>
      <c r="AJ2616" s="46">
        <v>8.3334958926423175E-2</v>
      </c>
      <c r="AK2616" s="46">
        <v>1.4355690106296133</v>
      </c>
      <c r="AL2616" s="45">
        <v>1.4355690106296135</v>
      </c>
      <c r="AM2616" s="45">
        <v>1.2966558247425965E-2</v>
      </c>
      <c r="AN2616" s="45">
        <v>3.7048933332568784E-2</v>
      </c>
      <c r="AO2616" s="45">
        <v>7.3446424904741681E-2</v>
      </c>
      <c r="AP2616" s="45">
        <v>0.12368891644457365</v>
      </c>
      <c r="AQ2616" s="45">
        <v>0.18553009365708673</v>
      </c>
      <c r="AR2616" s="45">
        <v>0.25916056592868242</v>
      </c>
      <c r="AS2616" s="45">
        <v>0.34160916942979658</v>
      </c>
      <c r="AT2616" s="45">
        <v>0.42741104297407229</v>
      </c>
      <c r="AU2616" s="45">
        <v>0.51277209791236267</v>
      </c>
      <c r="AV2616" s="45">
        <v>0.59952955962203514</v>
      </c>
      <c r="AW2616" s="45">
        <v>0.68806763440655128</v>
      </c>
      <c r="AX2616" s="45">
        <v>0.7757357374585645</v>
      </c>
      <c r="AY2616" s="45">
        <v>0.8584875497160106</v>
      </c>
      <c r="AZ2616" s="45">
        <v>0.94034335425105198</v>
      </c>
      <c r="BA2616" s="45">
        <v>1.0220899766340688</v>
      </c>
      <c r="BB2616" s="45">
        <v>1.1041505893174404</v>
      </c>
      <c r="BC2616" s="45">
        <v>1.1865268282616832</v>
      </c>
      <c r="BD2616" s="45">
        <v>1.2692206560693153</v>
      </c>
      <c r="BE2616" s="45">
        <v>1.3522340517031903</v>
      </c>
      <c r="BF2616" s="45">
        <v>1.4355690106296135</v>
      </c>
    </row>
    <row r="2617" spans="1:58" ht="13.5" thickBot="1" x14ac:dyDescent="0.25">
      <c r="A2617" s="6" t="s">
        <v>1138</v>
      </c>
      <c r="B2617" s="6" t="s">
        <v>1142</v>
      </c>
      <c r="C2617" s="6" t="s">
        <v>1024</v>
      </c>
      <c r="D2617" s="6" t="s">
        <v>1138</v>
      </c>
      <c r="E2617" s="6">
        <v>36.383353914239898</v>
      </c>
      <c r="F2617" s="6" t="s">
        <v>314</v>
      </c>
      <c r="G2617" s="21" t="s">
        <v>1305</v>
      </c>
      <c r="H2617" s="21" t="s">
        <v>1174</v>
      </c>
      <c r="I2617" s="21" t="s">
        <v>1160</v>
      </c>
      <c r="J2617" s="21" t="s">
        <v>849</v>
      </c>
      <c r="K2617" s="21" t="s">
        <v>850</v>
      </c>
      <c r="L2617" s="21" t="s">
        <v>1299</v>
      </c>
      <c r="M2617" s="3">
        <v>28.100077363486811</v>
      </c>
      <c r="N2617" s="3">
        <v>36.383353914239898</v>
      </c>
      <c r="O2617" s="21" t="s">
        <v>1500</v>
      </c>
      <c r="P2617" s="21">
        <v>0</v>
      </c>
      <c r="Q2617" s="46">
        <v>8.4989554468709004E-3</v>
      </c>
      <c r="R2617" s="46">
        <v>1.3710460093383395E-2</v>
      </c>
      <c r="S2617" s="46">
        <v>1.9406563877385572E-2</v>
      </c>
      <c r="T2617" s="46">
        <v>2.5200686989610189E-2</v>
      </c>
      <c r="U2617" s="46">
        <v>3.0631811928822448E-2</v>
      </c>
      <c r="V2617" s="46">
        <v>3.5267043674641368E-2</v>
      </c>
      <c r="W2617" s="46">
        <v>3.8815518012925487E-2</v>
      </c>
      <c r="X2617" s="46">
        <v>4.1206104645600553E-2</v>
      </c>
      <c r="Y2617" s="46">
        <v>4.2585012917927045E-2</v>
      </c>
      <c r="Z2617" s="46">
        <v>4.3232037115304933E-2</v>
      </c>
      <c r="AA2617" s="46">
        <v>4.3442227363167982E-2</v>
      </c>
      <c r="AB2617" s="46">
        <v>4.3439903661050314E-2</v>
      </c>
      <c r="AC2617" s="46">
        <v>4.3354647978783287E-2</v>
      </c>
      <c r="AD2617" s="46">
        <v>4.324516844199644E-2</v>
      </c>
      <c r="AE2617" s="46">
        <v>4.313025599714089E-2</v>
      </c>
      <c r="AF2617" s="46">
        <v>5.0311555170341013E-2</v>
      </c>
      <c r="AG2617" s="46">
        <v>4.9074254778400578E-2</v>
      </c>
      <c r="AH2617" s="46">
        <v>4.7991443951249893E-2</v>
      </c>
      <c r="AI2617" s="46">
        <v>4.7085490898391952E-2</v>
      </c>
      <c r="AJ2617" s="46">
        <v>4.6204829326404379E-2</v>
      </c>
      <c r="AK2617" s="46">
        <v>0.61480461152665489</v>
      </c>
      <c r="AL2617" s="45">
        <v>0.61480461152665489</v>
      </c>
      <c r="AM2617" s="45">
        <v>8.4989554468709004E-3</v>
      </c>
      <c r="AN2617" s="45">
        <v>2.2209415540254296E-2</v>
      </c>
      <c r="AO2617" s="45">
        <v>4.1615979417639865E-2</v>
      </c>
      <c r="AP2617" s="45">
        <v>6.681666640725005E-2</v>
      </c>
      <c r="AQ2617" s="45">
        <v>9.7448478336072494E-2</v>
      </c>
      <c r="AR2617" s="45">
        <v>0.13271552201071385</v>
      </c>
      <c r="AS2617" s="45">
        <v>0.17153104002363934</v>
      </c>
      <c r="AT2617" s="45">
        <v>0.21273714466923987</v>
      </c>
      <c r="AU2617" s="45">
        <v>0.25532215758716692</v>
      </c>
      <c r="AV2617" s="45">
        <v>0.29855419470247185</v>
      </c>
      <c r="AW2617" s="45">
        <v>0.34199642206563985</v>
      </c>
      <c r="AX2617" s="45">
        <v>0.38543632572669018</v>
      </c>
      <c r="AY2617" s="45">
        <v>0.42879097370547348</v>
      </c>
      <c r="AZ2617" s="45">
        <v>0.47203614214746992</v>
      </c>
      <c r="BA2617" s="45">
        <v>0.51516639814461085</v>
      </c>
      <c r="BB2617" s="45">
        <v>0.56547795331495188</v>
      </c>
      <c r="BC2617" s="45">
        <v>0.61455220809335243</v>
      </c>
      <c r="BD2617" s="45">
        <v>0.61480461152665489</v>
      </c>
      <c r="BE2617" s="45">
        <v>0.61480461152665489</v>
      </c>
      <c r="BF2617" s="45">
        <v>0.61480461152665489</v>
      </c>
    </row>
    <row r="2618" spans="1:58" ht="13.5" thickBot="1" x14ac:dyDescent="0.25">
      <c r="A2618" s="6" t="s">
        <v>1354</v>
      </c>
      <c r="B2618" s="6" t="s">
        <v>1142</v>
      </c>
      <c r="C2618" s="6" t="s">
        <v>1024</v>
      </c>
      <c r="D2618" s="6" t="s">
        <v>1354</v>
      </c>
      <c r="E2618" s="6">
        <v>41.068812228499297</v>
      </c>
      <c r="F2618" s="6" t="s">
        <v>314</v>
      </c>
      <c r="G2618" s="21" t="s">
        <v>1305</v>
      </c>
      <c r="H2618" s="21" t="s">
        <v>1174</v>
      </c>
      <c r="I2618" s="21" t="s">
        <v>1160</v>
      </c>
      <c r="J2618" s="21" t="s">
        <v>849</v>
      </c>
      <c r="K2618" s="21" t="s">
        <v>850</v>
      </c>
      <c r="L2618" s="21" t="s">
        <v>1300</v>
      </c>
      <c r="M2618" s="3">
        <v>29.746400948234335</v>
      </c>
      <c r="N2618" s="3">
        <v>41.068812228499297</v>
      </c>
      <c r="O2618" s="21" t="s">
        <v>1500</v>
      </c>
      <c r="P2618" s="21">
        <v>0</v>
      </c>
      <c r="Q2618" s="46">
        <v>0</v>
      </c>
      <c r="R2618" s="46">
        <v>0</v>
      </c>
      <c r="S2618" s="46">
        <v>0</v>
      </c>
      <c r="T2618" s="46">
        <v>0</v>
      </c>
      <c r="U2618" s="46">
        <v>0</v>
      </c>
      <c r="V2618" s="46">
        <v>0</v>
      </c>
      <c r="W2618" s="46">
        <v>0</v>
      </c>
      <c r="X2618" s="46">
        <v>0</v>
      </c>
      <c r="Y2618" s="46">
        <v>0</v>
      </c>
      <c r="Z2618" s="46">
        <v>0</v>
      </c>
      <c r="AA2618" s="46">
        <v>0</v>
      </c>
      <c r="AB2618" s="46">
        <v>0</v>
      </c>
      <c r="AC2618" s="46">
        <v>0</v>
      </c>
      <c r="AD2618" s="46">
        <v>0</v>
      </c>
      <c r="AE2618" s="46">
        <v>0</v>
      </c>
      <c r="AF2618" s="46">
        <v>0</v>
      </c>
      <c r="AG2618" s="46">
        <v>0</v>
      </c>
      <c r="AH2618" s="46">
        <v>0</v>
      </c>
      <c r="AI2618" s="46">
        <v>0</v>
      </c>
      <c r="AJ2618" s="46">
        <v>0</v>
      </c>
      <c r="AK2618" s="46">
        <v>0</v>
      </c>
      <c r="AL2618" s="45">
        <v>0</v>
      </c>
      <c r="AM2618" s="45">
        <v>0</v>
      </c>
      <c r="AN2618" s="45">
        <v>0</v>
      </c>
      <c r="AO2618" s="45">
        <v>0</v>
      </c>
      <c r="AP2618" s="45">
        <v>0</v>
      </c>
      <c r="AQ2618" s="45">
        <v>0</v>
      </c>
      <c r="AR2618" s="45">
        <v>0</v>
      </c>
      <c r="AS2618" s="45">
        <v>0</v>
      </c>
      <c r="AT2618" s="45">
        <v>0</v>
      </c>
      <c r="AU2618" s="45">
        <v>0</v>
      </c>
      <c r="AV2618" s="45">
        <v>0</v>
      </c>
      <c r="AW2618" s="45">
        <v>0</v>
      </c>
      <c r="AX2618" s="45">
        <v>0</v>
      </c>
      <c r="AY2618" s="45">
        <v>0</v>
      </c>
      <c r="AZ2618" s="45">
        <v>0</v>
      </c>
      <c r="BA2618" s="45">
        <v>0</v>
      </c>
      <c r="BB2618" s="45">
        <v>0</v>
      </c>
      <c r="BC2618" s="45">
        <v>0</v>
      </c>
      <c r="BD2618" s="45">
        <v>0</v>
      </c>
      <c r="BE2618" s="45">
        <v>0</v>
      </c>
      <c r="BF2618" s="45">
        <v>0</v>
      </c>
    </row>
    <row r="2619" spans="1:58" ht="13.5" thickBot="1" x14ac:dyDescent="0.25">
      <c r="A2619" s="6" t="s">
        <v>1138</v>
      </c>
      <c r="B2619" s="6" t="s">
        <v>1142</v>
      </c>
      <c r="C2619" s="6" t="s">
        <v>1024</v>
      </c>
      <c r="D2619" s="6" t="s">
        <v>1138</v>
      </c>
      <c r="E2619" s="6">
        <v>38.219300659933445</v>
      </c>
      <c r="F2619" s="6" t="s">
        <v>314</v>
      </c>
      <c r="G2619" s="21" t="s">
        <v>1305</v>
      </c>
      <c r="H2619" s="21" t="s">
        <v>1174</v>
      </c>
      <c r="I2619" s="21" t="s">
        <v>1160</v>
      </c>
      <c r="J2619" s="21" t="s">
        <v>849</v>
      </c>
      <c r="K2619" s="21" t="s">
        <v>850</v>
      </c>
      <c r="L2619" s="21" t="s">
        <v>1301</v>
      </c>
      <c r="M2619" s="3">
        <v>29.554322084821958</v>
      </c>
      <c r="N2619" s="3">
        <v>38.219300659933445</v>
      </c>
      <c r="O2619" s="21" t="s">
        <v>1500</v>
      </c>
      <c r="P2619" s="21">
        <v>0</v>
      </c>
      <c r="Q2619" s="46">
        <v>2.9037355188413362E-2</v>
      </c>
      <c r="R2619" s="46">
        <v>4.6842874046917941E-2</v>
      </c>
      <c r="S2619" s="46">
        <v>6.6304064283776137E-2</v>
      </c>
      <c r="T2619" s="46">
        <v>8.6100145327712596E-2</v>
      </c>
      <c r="U2619" s="46">
        <v>0.10465601433048741</v>
      </c>
      <c r="V2619" s="46">
        <v>0.12049265112960228</v>
      </c>
      <c r="W2619" s="46">
        <v>0.13261629507406633</v>
      </c>
      <c r="X2619" s="46">
        <v>0.14078392386040336</v>
      </c>
      <c r="Y2619" s="46">
        <v>0.14549507331001343</v>
      </c>
      <c r="Z2619" s="46">
        <v>0.14770568278457857</v>
      </c>
      <c r="AA2619" s="46">
        <v>0.14842381443293154</v>
      </c>
      <c r="AB2619" s="46">
        <v>0.14841587532039413</v>
      </c>
      <c r="AC2619" s="46">
        <v>0.14812459252178514</v>
      </c>
      <c r="AD2619" s="46">
        <v>0.1477505470034369</v>
      </c>
      <c r="AE2619" s="46">
        <v>0.14735793952388276</v>
      </c>
      <c r="AF2619" s="46">
        <v>0.17189341757292292</v>
      </c>
      <c r="AG2619" s="46">
        <v>0.16766608267510724</v>
      </c>
      <c r="AH2619" s="46">
        <v>0.16396657362527331</v>
      </c>
      <c r="AI2619" s="46">
        <v>0.16087131318482137</v>
      </c>
      <c r="AJ2619" s="46">
        <v>0.15786246309419003</v>
      </c>
      <c r="AK2619" s="46">
        <v>2.1005287047300323</v>
      </c>
      <c r="AL2619" s="45">
        <v>2.1005287047300323</v>
      </c>
      <c r="AM2619" s="45">
        <v>2.9037355188413362E-2</v>
      </c>
      <c r="AN2619" s="45">
        <v>7.5880229235331303E-2</v>
      </c>
      <c r="AO2619" s="45">
        <v>0.14218429351910744</v>
      </c>
      <c r="AP2619" s="45">
        <v>0.22828443884682004</v>
      </c>
      <c r="AQ2619" s="45">
        <v>0.33294045317730747</v>
      </c>
      <c r="AR2619" s="45">
        <v>0.45343310430690975</v>
      </c>
      <c r="AS2619" s="45">
        <v>0.58604939938097611</v>
      </c>
      <c r="AT2619" s="45">
        <v>0.7268333232413795</v>
      </c>
      <c r="AU2619" s="45">
        <v>0.87232839655139294</v>
      </c>
      <c r="AV2619" s="45">
        <v>1.0200340793359715</v>
      </c>
      <c r="AW2619" s="45">
        <v>1.168457893768903</v>
      </c>
      <c r="AX2619" s="45">
        <v>1.3168737690892971</v>
      </c>
      <c r="AY2619" s="45">
        <v>1.4649983616110822</v>
      </c>
      <c r="AZ2619" s="45">
        <v>1.612748908614519</v>
      </c>
      <c r="BA2619" s="45">
        <v>1.7601068481384017</v>
      </c>
      <c r="BB2619" s="45">
        <v>1.9320002657113247</v>
      </c>
      <c r="BC2619" s="45">
        <v>2.0996663483864317</v>
      </c>
      <c r="BD2619" s="45">
        <v>2.1005287047300323</v>
      </c>
      <c r="BE2619" s="45">
        <v>2.1005287047300323</v>
      </c>
      <c r="BF2619" s="45">
        <v>2.1005287047300323</v>
      </c>
    </row>
    <row r="2620" spans="1:58" ht="13.5" thickBot="1" x14ac:dyDescent="0.25">
      <c r="A2620" s="6" t="s">
        <v>1355</v>
      </c>
      <c r="B2620" s="6" t="s">
        <v>1138</v>
      </c>
      <c r="C2620" s="6" t="s">
        <v>1024</v>
      </c>
      <c r="D2620" s="6" t="s">
        <v>1355</v>
      </c>
      <c r="E2620" s="6">
        <v>53.853936755272542</v>
      </c>
      <c r="F2620" s="6" t="s">
        <v>314</v>
      </c>
      <c r="G2620" s="21" t="s">
        <v>1305</v>
      </c>
      <c r="H2620" s="21" t="s">
        <v>1174</v>
      </c>
      <c r="I2620" s="21" t="s">
        <v>1160</v>
      </c>
      <c r="J2620" s="21" t="s">
        <v>849</v>
      </c>
      <c r="K2620" s="21" t="s">
        <v>850</v>
      </c>
      <c r="L2620" s="21" t="s">
        <v>1302</v>
      </c>
      <c r="M2620" s="3">
        <v>39.736913364454587</v>
      </c>
      <c r="N2620" s="3">
        <v>53.853936755272542</v>
      </c>
      <c r="O2620" s="21" t="s">
        <v>1500</v>
      </c>
      <c r="P2620" s="21">
        <v>0</v>
      </c>
      <c r="Q2620" s="46">
        <v>7.934693194771145E-3</v>
      </c>
      <c r="R2620" s="46">
        <v>1.2800195868799808E-2</v>
      </c>
      <c r="S2620" s="46">
        <v>1.8118124197071331E-2</v>
      </c>
      <c r="T2620" s="46">
        <v>2.3527564158915285E-2</v>
      </c>
      <c r="U2620" s="46">
        <v>2.8598106105453623E-2</v>
      </c>
      <c r="V2620" s="46">
        <v>3.2925595762229941E-2</v>
      </c>
      <c r="W2620" s="46">
        <v>3.6238479958389525E-2</v>
      </c>
      <c r="X2620" s="46">
        <v>3.847035087527749E-2</v>
      </c>
      <c r="Y2620" s="46">
        <v>3.975771073414943E-2</v>
      </c>
      <c r="Z2620" s="46">
        <v>4.0361777731309278E-2</v>
      </c>
      <c r="AA2620" s="46">
        <v>4.0558013038077503E-2</v>
      </c>
      <c r="AB2620" s="46">
        <v>4.0555843611082019E-2</v>
      </c>
      <c r="AC2620" s="46">
        <v>4.0476248220080335E-2</v>
      </c>
      <c r="AD2620" s="46">
        <v>4.0374037243573885E-2</v>
      </c>
      <c r="AE2620" s="46">
        <v>4.0266754060376886E-2</v>
      </c>
      <c r="AF2620" s="46">
        <v>4.6971272755104952E-2</v>
      </c>
      <c r="AG2620" s="46">
        <v>4.5816119152854662E-2</v>
      </c>
      <c r="AH2620" s="46">
        <v>4.4805198251441962E-2</v>
      </c>
      <c r="AI2620" s="46">
        <v>4.3959393191251819E-2</v>
      </c>
      <c r="AJ2620" s="46">
        <v>4.3137200461118269E-2</v>
      </c>
      <c r="AK2620" s="46">
        <v>0.57398653254389354</v>
      </c>
      <c r="AL2620" s="45">
        <v>0.57398653254389354</v>
      </c>
      <c r="AM2620" s="45">
        <v>7.934693194771145E-3</v>
      </c>
      <c r="AN2620" s="45">
        <v>2.0734889063570953E-2</v>
      </c>
      <c r="AO2620" s="45">
        <v>3.8853013260642284E-2</v>
      </c>
      <c r="AP2620" s="45">
        <v>6.2380577419557569E-2</v>
      </c>
      <c r="AQ2620" s="45">
        <v>9.0978683525011192E-2</v>
      </c>
      <c r="AR2620" s="45">
        <v>0.12390427928724113</v>
      </c>
      <c r="AS2620" s="45">
        <v>0.16014275924563065</v>
      </c>
      <c r="AT2620" s="45">
        <v>0.19861311012090815</v>
      </c>
      <c r="AU2620" s="45">
        <v>0.23837082085505759</v>
      </c>
      <c r="AV2620" s="45">
        <v>0.2787325985863669</v>
      </c>
      <c r="AW2620" s="45">
        <v>0.31929061162444439</v>
      </c>
      <c r="AX2620" s="45">
        <v>0.35984645523552639</v>
      </c>
      <c r="AY2620" s="45">
        <v>0.40032270345560672</v>
      </c>
      <c r="AZ2620" s="45">
        <v>0.44069674069918063</v>
      </c>
      <c r="BA2620" s="45">
        <v>0.48096349475955752</v>
      </c>
      <c r="BB2620" s="45">
        <v>0.52793476751466251</v>
      </c>
      <c r="BC2620" s="45">
        <v>0.57375088666751717</v>
      </c>
      <c r="BD2620" s="45">
        <v>0.57398653254389354</v>
      </c>
      <c r="BE2620" s="45">
        <v>0.57398653254389354</v>
      </c>
      <c r="BF2620" s="45">
        <v>0.57398653254389354</v>
      </c>
    </row>
    <row r="2621" spans="1:58" ht="13.5" thickBot="1" x14ac:dyDescent="0.25">
      <c r="A2621" s="6" t="s">
        <v>1356</v>
      </c>
      <c r="B2621" s="6" t="s">
        <v>1143</v>
      </c>
      <c r="C2621" s="6" t="s">
        <v>1024</v>
      </c>
      <c r="D2621" s="6" t="s">
        <v>1356</v>
      </c>
      <c r="E2621" s="6">
        <v>64.474276427495624</v>
      </c>
      <c r="F2621" s="6" t="s">
        <v>314</v>
      </c>
      <c r="G2621" s="21" t="s">
        <v>1305</v>
      </c>
      <c r="H2621" s="21" t="s">
        <v>1174</v>
      </c>
      <c r="I2621" s="21" t="s">
        <v>1160</v>
      </c>
      <c r="J2621" s="21" t="s">
        <v>849</v>
      </c>
      <c r="K2621" s="21" t="s">
        <v>850</v>
      </c>
      <c r="L2621" s="21" t="s">
        <v>1303</v>
      </c>
      <c r="M2621" s="3">
        <v>48.955701657960766</v>
      </c>
      <c r="N2621" s="3">
        <v>64.474276427495624</v>
      </c>
      <c r="O2621" s="21" t="s">
        <v>1500</v>
      </c>
      <c r="P2621" s="21">
        <v>0</v>
      </c>
      <c r="Q2621" s="46">
        <v>6.2437081710884294E-2</v>
      </c>
      <c r="R2621" s="46">
        <v>0.10072309738481683</v>
      </c>
      <c r="S2621" s="46">
        <v>0.14256919242775085</v>
      </c>
      <c r="T2621" s="46">
        <v>0.1851353807625874</v>
      </c>
      <c r="U2621" s="46">
        <v>0.22503482413906326</v>
      </c>
      <c r="V2621" s="46">
        <v>0.25908728447630802</v>
      </c>
      <c r="W2621" s="46">
        <v>0.28515594474796435</v>
      </c>
      <c r="X2621" s="46">
        <v>0.3027182503576773</v>
      </c>
      <c r="Y2621" s="46">
        <v>0.31284831975376542</v>
      </c>
      <c r="Z2621" s="46">
        <v>0.31760164537514829</v>
      </c>
      <c r="AA2621" s="46">
        <v>0.31914579580195018</v>
      </c>
      <c r="AB2621" s="46">
        <v>0.31912872485953853</v>
      </c>
      <c r="AC2621" s="46">
        <v>0.31850239895004306</v>
      </c>
      <c r="AD2621" s="46">
        <v>0.31769811390269082</v>
      </c>
      <c r="AE2621" s="46">
        <v>0.31685391631230519</v>
      </c>
      <c r="AF2621" s="46">
        <v>0.36961091287150993</v>
      </c>
      <c r="AG2621" s="46">
        <v>0.36052115752975938</v>
      </c>
      <c r="AH2621" s="46">
        <v>0.35256635078734627</v>
      </c>
      <c r="AI2621" s="46">
        <v>0.34591081939397456</v>
      </c>
      <c r="AJ2621" s="46">
        <v>0.33944109039332809</v>
      </c>
      <c r="AK2621" s="46">
        <v>4.5166263085013822</v>
      </c>
      <c r="AL2621" s="45">
        <v>4.5166263085013822</v>
      </c>
      <c r="AM2621" s="45">
        <v>6.2437081710884294E-2</v>
      </c>
      <c r="AN2621" s="45">
        <v>0.16316017909570113</v>
      </c>
      <c r="AO2621" s="45">
        <v>0.30572937152345198</v>
      </c>
      <c r="AP2621" s="45">
        <v>0.49086475228603937</v>
      </c>
      <c r="AQ2621" s="45">
        <v>0.7158995764251026</v>
      </c>
      <c r="AR2621" s="45">
        <v>0.97498686090141062</v>
      </c>
      <c r="AS2621" s="45">
        <v>1.2601428056493749</v>
      </c>
      <c r="AT2621" s="45">
        <v>1.5628610560070522</v>
      </c>
      <c r="AU2621" s="45">
        <v>1.8757093757608176</v>
      </c>
      <c r="AV2621" s="45">
        <v>2.1933110211359659</v>
      </c>
      <c r="AW2621" s="45">
        <v>2.5124568169379162</v>
      </c>
      <c r="AX2621" s="45">
        <v>2.8315855417974549</v>
      </c>
      <c r="AY2621" s="45">
        <v>3.1500879407474978</v>
      </c>
      <c r="AZ2621" s="45">
        <v>3.4677860546501886</v>
      </c>
      <c r="BA2621" s="45">
        <v>3.7846399709624938</v>
      </c>
      <c r="BB2621" s="45">
        <v>4.1542508838340035</v>
      </c>
      <c r="BC2621" s="45">
        <v>4.5147720413637629</v>
      </c>
      <c r="BD2621" s="45">
        <v>4.5166263085013822</v>
      </c>
      <c r="BE2621" s="45">
        <v>4.5166263085013822</v>
      </c>
      <c r="BF2621" s="45">
        <v>4.5166263085013822</v>
      </c>
    </row>
    <row r="2622" spans="1:58" ht="13.5" thickBot="1" x14ac:dyDescent="0.25">
      <c r="A2622" s="6" t="s">
        <v>1357</v>
      </c>
      <c r="B2622" s="6" t="s">
        <v>1355</v>
      </c>
      <c r="C2622" s="6" t="s">
        <v>1024</v>
      </c>
      <c r="D2622" s="6" t="s">
        <v>1357</v>
      </c>
      <c r="E2622" s="6">
        <v>71.106885449359552</v>
      </c>
      <c r="F2622" s="6" t="s">
        <v>314</v>
      </c>
      <c r="G2622" s="21" t="s">
        <v>1305</v>
      </c>
      <c r="H2622" s="21" t="s">
        <v>1174</v>
      </c>
      <c r="I2622" s="21" t="s">
        <v>1160</v>
      </c>
      <c r="J2622" s="21" t="s">
        <v>849</v>
      </c>
      <c r="K2622" s="21" t="s">
        <v>850</v>
      </c>
      <c r="L2622" s="21" t="s">
        <v>1304</v>
      </c>
      <c r="M2622" s="3">
        <v>51.888525647559803</v>
      </c>
      <c r="N2622" s="3">
        <v>71.106885449359552</v>
      </c>
      <c r="O2622" s="21" t="s">
        <v>1500</v>
      </c>
      <c r="P2622" s="21">
        <v>0</v>
      </c>
      <c r="Q2622" s="46">
        <v>2.4765751793422816E-2</v>
      </c>
      <c r="R2622" s="46">
        <v>3.9951951009623822E-2</v>
      </c>
      <c r="S2622" s="46">
        <v>5.655026045906477E-2</v>
      </c>
      <c r="T2622" s="46">
        <v>7.3434195873824576E-2</v>
      </c>
      <c r="U2622" s="46">
        <v>8.92603633416304E-2</v>
      </c>
      <c r="V2622" s="46">
        <v>0.10276731718314161</v>
      </c>
      <c r="W2622" s="46">
        <v>0.11310748607291146</v>
      </c>
      <c r="X2622" s="46">
        <v>0.12007359803285858</v>
      </c>
      <c r="Y2622" s="46">
        <v>0.1240917035791006</v>
      </c>
      <c r="Z2622" s="46">
        <v>0.12597711653093566</v>
      </c>
      <c r="AA2622" s="46">
        <v>0.12658960585865542</v>
      </c>
      <c r="AB2622" s="46">
        <v>0.12658283464656372</v>
      </c>
      <c r="AC2622" s="46">
        <v>0.12633440163862497</v>
      </c>
      <c r="AD2622" s="46">
        <v>0.12601538090113887</v>
      </c>
      <c r="AE2622" s="46">
        <v>0.12568052880018857</v>
      </c>
      <c r="AF2622" s="46">
        <v>0.14660666189849386</v>
      </c>
      <c r="AG2622" s="46">
        <v>0.14300119831037916</v>
      </c>
      <c r="AH2622" s="46">
        <v>0.13984591359897175</v>
      </c>
      <c r="AI2622" s="46">
        <v>0.13720598818886334</v>
      </c>
      <c r="AJ2622" s="46">
        <v>0.13463976154581403</v>
      </c>
      <c r="AK2622" s="46">
        <v>1.7915258534655272</v>
      </c>
      <c r="AL2622" s="45">
        <v>1.7915258534655272</v>
      </c>
      <c r="AM2622" s="45">
        <v>2.4765751793422816E-2</v>
      </c>
      <c r="AN2622" s="45">
        <v>6.4717702803046645E-2</v>
      </c>
      <c r="AO2622" s="45">
        <v>0.12126796326211142</v>
      </c>
      <c r="AP2622" s="45">
        <v>0.194702159135936</v>
      </c>
      <c r="AQ2622" s="45">
        <v>0.28396252247756637</v>
      </c>
      <c r="AR2622" s="45">
        <v>0.38672983966070795</v>
      </c>
      <c r="AS2622" s="45">
        <v>0.49983732573361939</v>
      </c>
      <c r="AT2622" s="45">
        <v>0.61991092376647794</v>
      </c>
      <c r="AU2622" s="45">
        <v>0.74400262734557854</v>
      </c>
      <c r="AV2622" s="45">
        <v>0.86997974387651422</v>
      </c>
      <c r="AW2622" s="45">
        <v>0.99656934973516964</v>
      </c>
      <c r="AX2622" s="45">
        <v>1.1231521843817334</v>
      </c>
      <c r="AY2622" s="45">
        <v>1.2494865860203583</v>
      </c>
      <c r="AZ2622" s="45">
        <v>1.3755019669214972</v>
      </c>
      <c r="BA2622" s="45">
        <v>1.5011824957216857</v>
      </c>
      <c r="BB2622" s="45">
        <v>1.6477891576201795</v>
      </c>
      <c r="BC2622" s="45">
        <v>1.7907903559305587</v>
      </c>
      <c r="BD2622" s="45">
        <v>1.7915258534655272</v>
      </c>
      <c r="BE2622" s="45">
        <v>1.7915258534655272</v>
      </c>
      <c r="BF2622" s="45">
        <v>1.7915258534655272</v>
      </c>
    </row>
    <row r="2623" spans="1:58" ht="13.5" thickBot="1" x14ac:dyDescent="0.25">
      <c r="A2623" s="6" t="s">
        <v>1353</v>
      </c>
      <c r="B2623" s="6" t="s">
        <v>1142</v>
      </c>
      <c r="C2623" s="6" t="s">
        <v>1024</v>
      </c>
      <c r="D2623" s="6" t="s">
        <v>1353</v>
      </c>
      <c r="E2623" s="6">
        <v>33.304076192688257</v>
      </c>
      <c r="F2623" s="6" t="s">
        <v>314</v>
      </c>
      <c r="G2623" s="21" t="s">
        <v>1305</v>
      </c>
      <c r="H2623" s="21" t="s">
        <v>1181</v>
      </c>
      <c r="I2623" s="21" t="s">
        <v>1160</v>
      </c>
      <c r="J2623" s="21" t="s">
        <v>849</v>
      </c>
      <c r="K2623" s="21" t="s">
        <v>850</v>
      </c>
      <c r="L2623" s="21" t="s">
        <v>1072</v>
      </c>
      <c r="M2623" s="3">
        <v>26.570749734623753</v>
      </c>
      <c r="N2623" s="3">
        <v>33.304076192688257</v>
      </c>
      <c r="O2623" s="21" t="s">
        <v>1500</v>
      </c>
      <c r="P2623" s="21">
        <v>0</v>
      </c>
      <c r="Q2623" s="46">
        <v>1.7306885350586353E-2</v>
      </c>
      <c r="R2623" s="46">
        <v>2.7919355787108906E-2</v>
      </c>
      <c r="S2623" s="46">
        <v>3.9518641811259352E-2</v>
      </c>
      <c r="T2623" s="46">
        <v>5.1317529926077486E-2</v>
      </c>
      <c r="U2623" s="46">
        <v>6.2377225112768185E-2</v>
      </c>
      <c r="V2623" s="46">
        <v>7.181619969026426E-2</v>
      </c>
      <c r="W2623" s="46">
        <v>7.9042151035237096E-2</v>
      </c>
      <c r="X2623" s="46">
        <v>8.3910232651970867E-2</v>
      </c>
      <c r="Y2623" s="46">
        <v>8.6718178584540312E-2</v>
      </c>
      <c r="Z2623" s="46">
        <v>8.8035749158133197E-2</v>
      </c>
      <c r="AA2623" s="46">
        <v>8.8463770994971574E-2</v>
      </c>
      <c r="AB2623" s="46">
        <v>8.8459039113931492E-2</v>
      </c>
      <c r="AC2623" s="46">
        <v>8.8285428329911597E-2</v>
      </c>
      <c r="AD2623" s="46">
        <v>8.8062489193067084E-2</v>
      </c>
      <c r="AE2623" s="46">
        <v>8.7828486729952304E-2</v>
      </c>
      <c r="AF2623" s="46">
        <v>0.10245215692516368</v>
      </c>
      <c r="AG2623" s="46">
        <v>9.9932574823408699E-2</v>
      </c>
      <c r="AH2623" s="46">
        <v>9.7727588227229989E-2</v>
      </c>
      <c r="AI2623" s="46">
        <v>9.5882746738550462E-2</v>
      </c>
      <c r="AJ2623" s="46">
        <v>9.4089407668315972E-2</v>
      </c>
      <c r="AK2623" s="46">
        <v>1.2519600780612523</v>
      </c>
      <c r="AL2623" s="45">
        <v>1.2519600780612523</v>
      </c>
      <c r="AM2623" s="45">
        <v>1.7306885350586353E-2</v>
      </c>
      <c r="AN2623" s="45">
        <v>4.5226241137695258E-2</v>
      </c>
      <c r="AO2623" s="45">
        <v>8.4744882948954603E-2</v>
      </c>
      <c r="AP2623" s="45">
        <v>0.1360624128750321</v>
      </c>
      <c r="AQ2623" s="45">
        <v>0.19843963798780029</v>
      </c>
      <c r="AR2623" s="45">
        <v>0.27025583767806455</v>
      </c>
      <c r="AS2623" s="45">
        <v>0.34929798871330164</v>
      </c>
      <c r="AT2623" s="45">
        <v>0.43320822136527248</v>
      </c>
      <c r="AU2623" s="45">
        <v>0.51992639994981282</v>
      </c>
      <c r="AV2623" s="45">
        <v>0.60796214910794599</v>
      </c>
      <c r="AW2623" s="45">
        <v>0.69642592010291759</v>
      </c>
      <c r="AX2623" s="45">
        <v>0.78488495921684909</v>
      </c>
      <c r="AY2623" s="45">
        <v>0.87317038754676068</v>
      </c>
      <c r="AZ2623" s="45">
        <v>0.96123287673982771</v>
      </c>
      <c r="BA2623" s="45">
        <v>1.0490613634697801</v>
      </c>
      <c r="BB2623" s="45">
        <v>1.1515135203949438</v>
      </c>
      <c r="BC2623" s="45">
        <v>1.2514460952183526</v>
      </c>
      <c r="BD2623" s="45">
        <v>1.2519600780612523</v>
      </c>
      <c r="BE2623" s="45">
        <v>1.2519600780612523</v>
      </c>
      <c r="BF2623" s="45">
        <v>1.2519600780612523</v>
      </c>
    </row>
    <row r="2624" spans="1:58" ht="13.5" thickBot="1" x14ac:dyDescent="0.25">
      <c r="A2624" s="6" t="s">
        <v>1355</v>
      </c>
      <c r="B2624" s="6" t="s">
        <v>1138</v>
      </c>
      <c r="C2624" s="6" t="s">
        <v>1024</v>
      </c>
      <c r="D2624" s="6" t="s">
        <v>1355</v>
      </c>
      <c r="E2624" s="6">
        <v>50.685384806396513</v>
      </c>
      <c r="F2624" s="6" t="s">
        <v>314</v>
      </c>
      <c r="G2624" s="21" t="s">
        <v>1305</v>
      </c>
      <c r="H2624" s="21" t="s">
        <v>1181</v>
      </c>
      <c r="I2624" s="21" t="s">
        <v>1160</v>
      </c>
      <c r="J2624" s="21" t="s">
        <v>849</v>
      </c>
      <c r="K2624" s="21" t="s">
        <v>850</v>
      </c>
      <c r="L2624" s="21" t="s">
        <v>1073</v>
      </c>
      <c r="M2624" s="3">
        <v>36.868215072490891</v>
      </c>
      <c r="N2624" s="3">
        <v>50.685384806396513</v>
      </c>
      <c r="O2624" s="21" t="s">
        <v>1500</v>
      </c>
      <c r="P2624" s="21">
        <v>0</v>
      </c>
      <c r="Q2624" s="46">
        <v>1.0524916552509954E-3</v>
      </c>
      <c r="R2624" s="46">
        <v>1.6978727477916854E-3</v>
      </c>
      <c r="S2624" s="46">
        <v>2.4032655148891013E-3</v>
      </c>
      <c r="T2624" s="46">
        <v>3.1207967766112184E-3</v>
      </c>
      <c r="U2624" s="46">
        <v>3.793375155552013E-3</v>
      </c>
      <c r="V2624" s="46">
        <v>4.3673918995067165E-3</v>
      </c>
      <c r="W2624" s="46">
        <v>4.8068270340080226E-3</v>
      </c>
      <c r="X2624" s="46">
        <v>5.102871941852721E-3</v>
      </c>
      <c r="Y2624" s="46">
        <v>5.273632861715471E-3</v>
      </c>
      <c r="Z2624" s="46">
        <v>5.3537588928192605E-3</v>
      </c>
      <c r="AA2624" s="46">
        <v>5.3797883835341983E-3</v>
      </c>
      <c r="AB2624" s="46">
        <v>5.3795006214552663E-3</v>
      </c>
      <c r="AC2624" s="46">
        <v>5.3689427482307636E-3</v>
      </c>
      <c r="AD2624" s="46">
        <v>5.355385046980389E-3</v>
      </c>
      <c r="AE2624" s="46">
        <v>5.3411545465323045E-3</v>
      </c>
      <c r="AF2624" s="46">
        <v>6.23047059259262E-3</v>
      </c>
      <c r="AG2624" s="46">
        <v>6.0772460762744925E-3</v>
      </c>
      <c r="AH2624" s="46">
        <v>5.9431532025189153E-3</v>
      </c>
      <c r="AI2624" s="46">
        <v>5.8309620004185214E-3</v>
      </c>
      <c r="AJ2624" s="46">
        <v>5.7219028388060915E-3</v>
      </c>
      <c r="AK2624" s="46">
        <v>7.613602957288966E-2</v>
      </c>
      <c r="AL2624" s="45">
        <v>7.613602957288966E-2</v>
      </c>
      <c r="AM2624" s="45">
        <v>1.0524916552509954E-3</v>
      </c>
      <c r="AN2624" s="45">
        <v>2.7503644030426808E-3</v>
      </c>
      <c r="AO2624" s="45">
        <v>5.1536299179317825E-3</v>
      </c>
      <c r="AP2624" s="45">
        <v>8.2744266945430009E-3</v>
      </c>
      <c r="AQ2624" s="45">
        <v>1.2067801850095015E-2</v>
      </c>
      <c r="AR2624" s="45">
        <v>1.6435193749601732E-2</v>
      </c>
      <c r="AS2624" s="45">
        <v>2.1242020783609754E-2</v>
      </c>
      <c r="AT2624" s="45">
        <v>2.6344892725462477E-2</v>
      </c>
      <c r="AU2624" s="45">
        <v>3.1618525587177947E-2</v>
      </c>
      <c r="AV2624" s="45">
        <v>3.697228447999721E-2</v>
      </c>
      <c r="AW2624" s="45">
        <v>4.2352072863531411E-2</v>
      </c>
      <c r="AX2624" s="45">
        <v>4.7731573484986675E-2</v>
      </c>
      <c r="AY2624" s="45">
        <v>5.3100516233217439E-2</v>
      </c>
      <c r="AZ2624" s="45">
        <v>5.8455901280197828E-2</v>
      </c>
      <c r="BA2624" s="45">
        <v>6.3797055826730134E-2</v>
      </c>
      <c r="BB2624" s="45">
        <v>7.002752641932275E-2</v>
      </c>
      <c r="BC2624" s="45">
        <v>7.6104772495597245E-2</v>
      </c>
      <c r="BD2624" s="45">
        <v>7.613602957288966E-2</v>
      </c>
      <c r="BE2624" s="45">
        <v>7.613602957288966E-2</v>
      </c>
      <c r="BF2624" s="45">
        <v>7.613602957288966E-2</v>
      </c>
    </row>
    <row r="2625" spans="1:58" ht="13.5" thickBot="1" x14ac:dyDescent="0.25">
      <c r="A2625" s="6" t="s">
        <v>1359</v>
      </c>
      <c r="B2625" s="6" t="s">
        <v>1359</v>
      </c>
      <c r="C2625" s="6" t="s">
        <v>1024</v>
      </c>
      <c r="D2625" s="6" t="s">
        <v>1359</v>
      </c>
      <c r="E2625" s="6">
        <v>576.31094561550356</v>
      </c>
      <c r="F2625" s="6" t="s">
        <v>314</v>
      </c>
      <c r="G2625" s="21" t="s">
        <v>1305</v>
      </c>
      <c r="H2625" s="21" t="s">
        <v>1181</v>
      </c>
      <c r="I2625" s="21" t="s">
        <v>1160</v>
      </c>
      <c r="J2625" s="21" t="s">
        <v>849</v>
      </c>
      <c r="K2625" s="21" t="s">
        <v>850</v>
      </c>
      <c r="L2625" s="21" t="s">
        <v>1074</v>
      </c>
      <c r="M2625" s="3">
        <v>391.26055310914245</v>
      </c>
      <c r="N2625" s="3">
        <v>576.31094561550356</v>
      </c>
      <c r="O2625" s="21" t="s">
        <v>1500</v>
      </c>
      <c r="P2625" s="21">
        <v>0</v>
      </c>
      <c r="Q2625" s="46">
        <v>5.6729953334004289E-3</v>
      </c>
      <c r="R2625" s="46">
        <v>9.1516394708449945E-3</v>
      </c>
      <c r="S2625" s="46">
        <v>1.2953750258130758E-2</v>
      </c>
      <c r="T2625" s="46">
        <v>1.682128828468904E-2</v>
      </c>
      <c r="U2625" s="46">
        <v>2.0446527483537827E-2</v>
      </c>
      <c r="V2625" s="46">
        <v>2.3540513353641622E-2</v>
      </c>
      <c r="W2625" s="46">
        <v>2.590909599742857E-2</v>
      </c>
      <c r="X2625" s="46">
        <v>2.7504796421561076E-2</v>
      </c>
      <c r="Y2625" s="46">
        <v>2.8425208376064909E-2</v>
      </c>
      <c r="Z2625" s="46">
        <v>2.8857092655876417E-2</v>
      </c>
      <c r="AA2625" s="46">
        <v>2.8997393226070887E-2</v>
      </c>
      <c r="AB2625" s="46">
        <v>2.899584217060857E-2</v>
      </c>
      <c r="AC2625" s="46">
        <v>2.8938934578767429E-2</v>
      </c>
      <c r="AD2625" s="46">
        <v>2.8865857727714703E-2</v>
      </c>
      <c r="AE2625" s="46">
        <v>2.8789154447236259E-2</v>
      </c>
      <c r="AF2625" s="46">
        <v>3.3582623121356202E-2</v>
      </c>
      <c r="AG2625" s="46">
        <v>3.2756733470166541E-2</v>
      </c>
      <c r="AH2625" s="46">
        <v>3.2033964559589068E-2</v>
      </c>
      <c r="AI2625" s="46">
        <v>3.1429247018325196E-2</v>
      </c>
      <c r="AJ2625" s="46">
        <v>3.0841411369647936E-2</v>
      </c>
      <c r="AK2625" s="46">
        <v>0.41037792396333733</v>
      </c>
      <c r="AL2625" s="45">
        <v>0.41037792396333733</v>
      </c>
      <c r="AM2625" s="45">
        <v>5.6729953334004289E-3</v>
      </c>
      <c r="AN2625" s="45">
        <v>1.4824634804245423E-2</v>
      </c>
      <c r="AO2625" s="45">
        <v>2.7778385062376183E-2</v>
      </c>
      <c r="AP2625" s="45">
        <v>4.4599673347065223E-2</v>
      </c>
      <c r="AQ2625" s="45">
        <v>6.5046200830603057E-2</v>
      </c>
      <c r="AR2625" s="45">
        <v>8.8586714184244686E-2</v>
      </c>
      <c r="AS2625" s="45">
        <v>0.11449581018167326</v>
      </c>
      <c r="AT2625" s="45">
        <v>0.14200060660323433</v>
      </c>
      <c r="AU2625" s="45">
        <v>0.17042581497929923</v>
      </c>
      <c r="AV2625" s="45">
        <v>0.19928290763517564</v>
      </c>
      <c r="AW2625" s="45">
        <v>0.22828030086124654</v>
      </c>
      <c r="AX2625" s="45">
        <v>0.25727614303185509</v>
      </c>
      <c r="AY2625" s="45">
        <v>0.28621507761062254</v>
      </c>
      <c r="AZ2625" s="45">
        <v>0.31508093533833725</v>
      </c>
      <c r="BA2625" s="45">
        <v>0.34387008978557354</v>
      </c>
      <c r="BB2625" s="45">
        <v>0.37745271290692972</v>
      </c>
      <c r="BC2625" s="45">
        <v>0.41020944637709628</v>
      </c>
      <c r="BD2625" s="45">
        <v>0.41037792396333733</v>
      </c>
      <c r="BE2625" s="45">
        <v>0.41037792396333733</v>
      </c>
      <c r="BF2625" s="45">
        <v>0.41037792396333733</v>
      </c>
    </row>
    <row r="2626" spans="1:58" ht="13.5" thickBot="1" x14ac:dyDescent="0.25">
      <c r="A2626" s="6" t="s">
        <v>1359</v>
      </c>
      <c r="B2626" s="6" t="s">
        <v>1359</v>
      </c>
      <c r="C2626" s="6" t="s">
        <v>1024</v>
      </c>
      <c r="D2626" s="6" t="s">
        <v>1359</v>
      </c>
      <c r="E2626" s="6">
        <v>510.09371444586395</v>
      </c>
      <c r="F2626" s="6" t="s">
        <v>314</v>
      </c>
      <c r="G2626" s="21" t="s">
        <v>1305</v>
      </c>
      <c r="H2626" s="21" t="s">
        <v>1181</v>
      </c>
      <c r="I2626" s="21" t="s">
        <v>1160</v>
      </c>
      <c r="J2626" s="21" t="s">
        <v>849</v>
      </c>
      <c r="K2626" s="21" t="s">
        <v>850</v>
      </c>
      <c r="L2626" s="21" t="s">
        <v>1075</v>
      </c>
      <c r="M2626" s="3">
        <v>346.30532418299555</v>
      </c>
      <c r="N2626" s="3">
        <v>510.09371444586395</v>
      </c>
      <c r="O2626" s="21" t="s">
        <v>1500</v>
      </c>
      <c r="P2626" s="21">
        <v>0</v>
      </c>
      <c r="Q2626" s="46">
        <v>6.7447672275993513E-3</v>
      </c>
      <c r="R2626" s="46">
        <v>1.0880614975715353E-2</v>
      </c>
      <c r="S2626" s="46">
        <v>1.540104038181481E-2</v>
      </c>
      <c r="T2626" s="46">
        <v>1.9999253882792369E-2</v>
      </c>
      <c r="U2626" s="46">
        <v>2.4309392196611063E-2</v>
      </c>
      <c r="V2626" s="46">
        <v>2.7987910029415808E-2</v>
      </c>
      <c r="W2626" s="46">
        <v>3.0803977671427951E-2</v>
      </c>
      <c r="X2626" s="46">
        <v>3.2701146150024965E-2</v>
      </c>
      <c r="Y2626" s="46">
        <v>3.3795447135974668E-2</v>
      </c>
      <c r="Z2626" s="46">
        <v>3.4308925248575539E-2</v>
      </c>
      <c r="AA2626" s="46">
        <v>3.4475732134928806E-2</v>
      </c>
      <c r="AB2626" s="46">
        <v>3.4473888045971277E-2</v>
      </c>
      <c r="AC2626" s="46">
        <v>3.4406229174794016E-2</v>
      </c>
      <c r="AD2626" s="46">
        <v>3.4319346263543472E-2</v>
      </c>
      <c r="AE2626" s="46">
        <v>3.4228151798888364E-2</v>
      </c>
      <c r="AF2626" s="46">
        <v>3.9927227599176218E-2</v>
      </c>
      <c r="AG2626" s="46">
        <v>3.8945306563535509E-2</v>
      </c>
      <c r="AH2626" s="46">
        <v>3.808598837716419E-2</v>
      </c>
      <c r="AI2626" s="46">
        <v>3.7367024441083141E-2</v>
      </c>
      <c r="AJ2626" s="46">
        <v>3.6668131812867905E-2</v>
      </c>
      <c r="AK2626" s="46">
        <v>0.4879086637321588</v>
      </c>
      <c r="AL2626" s="45">
        <v>0.4879086637321588</v>
      </c>
      <c r="AM2626" s="45">
        <v>6.7447672275993513E-3</v>
      </c>
      <c r="AN2626" s="45">
        <v>1.7625382203314704E-2</v>
      </c>
      <c r="AO2626" s="45">
        <v>3.3026422585129514E-2</v>
      </c>
      <c r="AP2626" s="45">
        <v>5.3025676467921883E-2</v>
      </c>
      <c r="AQ2626" s="45">
        <v>7.7335068664532949E-2</v>
      </c>
      <c r="AR2626" s="45">
        <v>0.10532297869394876</v>
      </c>
      <c r="AS2626" s="45">
        <v>0.13612695636537669</v>
      </c>
      <c r="AT2626" s="45">
        <v>0.16882810251540165</v>
      </c>
      <c r="AU2626" s="45">
        <v>0.2026235496513763</v>
      </c>
      <c r="AV2626" s="45">
        <v>0.23693247489995184</v>
      </c>
      <c r="AW2626" s="45">
        <v>0.27140820703488067</v>
      </c>
      <c r="AX2626" s="45">
        <v>0.30588209508085196</v>
      </c>
      <c r="AY2626" s="45">
        <v>0.34028832425564598</v>
      </c>
      <c r="AZ2626" s="45">
        <v>0.37460767051918947</v>
      </c>
      <c r="BA2626" s="45">
        <v>0.40883582231807786</v>
      </c>
      <c r="BB2626" s="45">
        <v>0.44876304991725408</v>
      </c>
      <c r="BC2626" s="45">
        <v>0.48770835648078958</v>
      </c>
      <c r="BD2626" s="45">
        <v>0.4879086637321588</v>
      </c>
      <c r="BE2626" s="45">
        <v>0.4879086637321588</v>
      </c>
      <c r="BF2626" s="45">
        <v>0.4879086637321588</v>
      </c>
    </row>
    <row r="2627" spans="1:58" ht="13.5" thickBot="1" x14ac:dyDescent="0.25">
      <c r="A2627" s="6" t="s">
        <v>1359</v>
      </c>
      <c r="B2627" s="6" t="s">
        <v>1359</v>
      </c>
      <c r="C2627" s="6" t="s">
        <v>1024</v>
      </c>
      <c r="D2627" s="6" t="s">
        <v>1359</v>
      </c>
      <c r="E2627" s="6">
        <v>561.7250261055525</v>
      </c>
      <c r="F2627" s="6" t="s">
        <v>314</v>
      </c>
      <c r="G2627" s="21" t="s">
        <v>1305</v>
      </c>
      <c r="H2627" s="21" t="s">
        <v>1181</v>
      </c>
      <c r="I2627" s="21" t="s">
        <v>1160</v>
      </c>
      <c r="J2627" s="21" t="s">
        <v>849</v>
      </c>
      <c r="K2627" s="21" t="s">
        <v>850</v>
      </c>
      <c r="L2627" s="21" t="s">
        <v>1076</v>
      </c>
      <c r="M2627" s="3">
        <v>381.77772749710749</v>
      </c>
      <c r="N2627" s="3">
        <v>561.7250261055525</v>
      </c>
      <c r="O2627" s="21" t="s">
        <v>1500</v>
      </c>
      <c r="P2627" s="21">
        <v>0</v>
      </c>
      <c r="Q2627" s="46">
        <v>2.9295665991797171E-2</v>
      </c>
      <c r="R2627" s="46">
        <v>4.7259579368368637E-2</v>
      </c>
      <c r="S2627" s="46">
        <v>6.6893892661795518E-2</v>
      </c>
      <c r="T2627" s="46">
        <v>8.686607588739173E-2</v>
      </c>
      <c r="U2627" s="46">
        <v>0.10558701438077586</v>
      </c>
      <c r="V2627" s="46">
        <v>0.12156453089665326</v>
      </c>
      <c r="W2627" s="46">
        <v>0.13379602447779781</v>
      </c>
      <c r="X2627" s="46">
        <v>0.14203631094042288</v>
      </c>
      <c r="Y2627" s="46">
        <v>0.14678936988183389</v>
      </c>
      <c r="Z2627" s="46">
        <v>0.14901964451893318</v>
      </c>
      <c r="AA2627" s="46">
        <v>0.14974416453020067</v>
      </c>
      <c r="AB2627" s="46">
        <v>0.14973615479282421</v>
      </c>
      <c r="AC2627" s="46">
        <v>0.14944228079769495</v>
      </c>
      <c r="AD2627" s="46">
        <v>0.14906490784137183</v>
      </c>
      <c r="AE2627" s="46">
        <v>0.14866880780015695</v>
      </c>
      <c r="AF2627" s="46">
        <v>0.17342254880755303</v>
      </c>
      <c r="AG2627" s="46">
        <v>0.16915760834040977</v>
      </c>
      <c r="AH2627" s="46">
        <v>0.16542518915986362</v>
      </c>
      <c r="AI2627" s="46">
        <v>0.16230239386970277</v>
      </c>
      <c r="AJ2627" s="46">
        <v>0.15926677761944261</v>
      </c>
      <c r="AK2627" s="46">
        <v>2.1192146096180253</v>
      </c>
      <c r="AL2627" s="45">
        <v>2.1192146096180253</v>
      </c>
      <c r="AM2627" s="45">
        <v>2.9295665991797171E-2</v>
      </c>
      <c r="AN2627" s="45">
        <v>7.6555245360165808E-2</v>
      </c>
      <c r="AO2627" s="45">
        <v>0.14344913802196133</v>
      </c>
      <c r="AP2627" s="45">
        <v>0.23031521390935306</v>
      </c>
      <c r="AQ2627" s="45">
        <v>0.33590222829012895</v>
      </c>
      <c r="AR2627" s="45">
        <v>0.4574667591867822</v>
      </c>
      <c r="AS2627" s="45">
        <v>0.59126278366458007</v>
      </c>
      <c r="AT2627" s="45">
        <v>0.73329909460500298</v>
      </c>
      <c r="AU2627" s="45">
        <v>0.88008846448683686</v>
      </c>
      <c r="AV2627" s="45">
        <v>1.0291081090057701</v>
      </c>
      <c r="AW2627" s="45">
        <v>1.1788522735359708</v>
      </c>
      <c r="AX2627" s="45">
        <v>1.328588428328795</v>
      </c>
      <c r="AY2627" s="45">
        <v>1.4780307091264899</v>
      </c>
      <c r="AZ2627" s="45">
        <v>1.6270956169678619</v>
      </c>
      <c r="BA2627" s="45">
        <v>1.7757644247680189</v>
      </c>
      <c r="BB2627" s="45">
        <v>1.9491869735755718</v>
      </c>
      <c r="BC2627" s="45">
        <v>2.1183445819159816</v>
      </c>
      <c r="BD2627" s="45">
        <v>2.1192146096180253</v>
      </c>
      <c r="BE2627" s="45">
        <v>2.1192146096180253</v>
      </c>
      <c r="BF2627" s="45">
        <v>2.1192146096180253</v>
      </c>
    </row>
    <row r="2628" spans="1:58" ht="13.5" thickBot="1" x14ac:dyDescent="0.25">
      <c r="A2628" s="6" t="s">
        <v>1359</v>
      </c>
      <c r="B2628" s="6" t="s">
        <v>1359</v>
      </c>
      <c r="C2628" s="6" t="s">
        <v>1024</v>
      </c>
      <c r="D2628" s="6" t="s">
        <v>1359</v>
      </c>
      <c r="E2628" s="6">
        <v>739.24568974231636</v>
      </c>
      <c r="F2628" s="6" t="s">
        <v>314</v>
      </c>
      <c r="G2628" s="21" t="s">
        <v>1305</v>
      </c>
      <c r="H2628" s="21" t="s">
        <v>1181</v>
      </c>
      <c r="I2628" s="21" t="s">
        <v>1160</v>
      </c>
      <c r="J2628" s="21" t="s">
        <v>849</v>
      </c>
      <c r="K2628" s="21" t="s">
        <v>850</v>
      </c>
      <c r="L2628" s="21" t="s">
        <v>1077</v>
      </c>
      <c r="M2628" s="3">
        <v>502.43006164161983</v>
      </c>
      <c r="N2628" s="3">
        <v>739.24568974231636</v>
      </c>
      <c r="O2628" s="21" t="s">
        <v>1500</v>
      </c>
      <c r="P2628" s="21">
        <v>0</v>
      </c>
      <c r="Q2628" s="46">
        <v>5.1787898364188754E-2</v>
      </c>
      <c r="R2628" s="46">
        <v>8.3543903516263562E-2</v>
      </c>
      <c r="S2628" s="46">
        <v>0.11825278576442075</v>
      </c>
      <c r="T2628" s="46">
        <v>0.15355894317650159</v>
      </c>
      <c r="U2628" s="46">
        <v>0.1866531920066552</v>
      </c>
      <c r="V2628" s="46">
        <v>0.21489771123581666</v>
      </c>
      <c r="W2628" s="46">
        <v>0.23652013643003841</v>
      </c>
      <c r="X2628" s="46">
        <v>0.25108703919093556</v>
      </c>
      <c r="Y2628" s="46">
        <v>0.25948933779188599</v>
      </c>
      <c r="Z2628" s="46">
        <v>0.2634319426899166</v>
      </c>
      <c r="AA2628" s="46">
        <v>0.26471272492974857</v>
      </c>
      <c r="AB2628" s="46">
        <v>0.26469856558394994</v>
      </c>
      <c r="AC2628" s="46">
        <v>0.26417906496580756</v>
      </c>
      <c r="AD2628" s="46">
        <v>0.2635119576772097</v>
      </c>
      <c r="AE2628" s="46">
        <v>0.26281174527438433</v>
      </c>
      <c r="AF2628" s="46">
        <v>0.30657058058413372</v>
      </c>
      <c r="AG2628" s="46">
        <v>0.29903116149382952</v>
      </c>
      <c r="AH2628" s="46">
        <v>0.29243311572047881</v>
      </c>
      <c r="AI2628" s="46">
        <v>0.28691274266788119</v>
      </c>
      <c r="AJ2628" s="46">
        <v>0.2815464818057738</v>
      </c>
      <c r="AK2628" s="46">
        <v>3.7462766965438616</v>
      </c>
      <c r="AL2628" s="45">
        <v>3.7462766965438616</v>
      </c>
      <c r="AM2628" s="45">
        <v>5.1787898364188754E-2</v>
      </c>
      <c r="AN2628" s="45">
        <v>0.13533180188045232</v>
      </c>
      <c r="AO2628" s="45">
        <v>0.25358458764487307</v>
      </c>
      <c r="AP2628" s="45">
        <v>0.40714353082137467</v>
      </c>
      <c r="AQ2628" s="45">
        <v>0.59379672282802987</v>
      </c>
      <c r="AR2628" s="45">
        <v>0.80869443406384656</v>
      </c>
      <c r="AS2628" s="45">
        <v>1.0452145704938849</v>
      </c>
      <c r="AT2628" s="45">
        <v>1.2963016096848206</v>
      </c>
      <c r="AU2628" s="45">
        <v>1.5557909474767064</v>
      </c>
      <c r="AV2628" s="45">
        <v>1.819222890166623</v>
      </c>
      <c r="AW2628" s="45">
        <v>2.0839356150963715</v>
      </c>
      <c r="AX2628" s="45">
        <v>2.3486341806803215</v>
      </c>
      <c r="AY2628" s="45">
        <v>2.6128132456461293</v>
      </c>
      <c r="AZ2628" s="45">
        <v>2.8763252033233391</v>
      </c>
      <c r="BA2628" s="45">
        <v>3.1391369485977236</v>
      </c>
      <c r="BB2628" s="45">
        <v>3.4457075291818575</v>
      </c>
      <c r="BC2628" s="45">
        <v>3.7447386906756872</v>
      </c>
      <c r="BD2628" s="45">
        <v>3.7462766965438616</v>
      </c>
      <c r="BE2628" s="45">
        <v>3.7462766965438616</v>
      </c>
      <c r="BF2628" s="45">
        <v>3.7462766965438616</v>
      </c>
    </row>
    <row r="2629" spans="1:58" ht="13.5" thickBot="1" x14ac:dyDescent="0.25">
      <c r="A2629" s="6" t="s">
        <v>1357</v>
      </c>
      <c r="B2629" s="6" t="s">
        <v>1355</v>
      </c>
      <c r="C2629" s="6" t="s">
        <v>317</v>
      </c>
      <c r="D2629" s="6" t="s">
        <v>1357</v>
      </c>
      <c r="E2629" s="6">
        <v>74.200184205088959</v>
      </c>
      <c r="F2629" s="6" t="s">
        <v>314</v>
      </c>
      <c r="G2629" s="21" t="s">
        <v>1305</v>
      </c>
      <c r="H2629" s="21" t="s">
        <v>1182</v>
      </c>
      <c r="I2629" s="21" t="s">
        <v>1160</v>
      </c>
      <c r="J2629" s="21" t="s">
        <v>849</v>
      </c>
      <c r="K2629" s="21" t="s">
        <v>850</v>
      </c>
      <c r="L2629" s="21" t="s">
        <v>1078</v>
      </c>
      <c r="M2629" s="3">
        <v>52.922114401973538</v>
      </c>
      <c r="N2629" s="3">
        <v>74.200184205088959</v>
      </c>
      <c r="O2629" s="21" t="s">
        <v>1506</v>
      </c>
      <c r="P2629" s="21">
        <v>0</v>
      </c>
      <c r="Q2629" s="46">
        <v>1.6390047918449668E-2</v>
      </c>
      <c r="R2629" s="46">
        <v>3.7330916524286925E-2</v>
      </c>
      <c r="S2629" s="46">
        <v>6.0219001443452116E-2</v>
      </c>
      <c r="T2629" s="46">
        <v>8.3500947639228135E-2</v>
      </c>
      <c r="U2629" s="46">
        <v>0.10532429453196068</v>
      </c>
      <c r="V2629" s="46">
        <v>0.12394958329799013</v>
      </c>
      <c r="W2629" s="46">
        <v>0.1382080633166004</v>
      </c>
      <c r="X2629" s="46">
        <v>0.1478139188153996</v>
      </c>
      <c r="Y2629" s="46">
        <v>0.15335464820333455</v>
      </c>
      <c r="Z2629" s="46">
        <v>0.15595452091210293</v>
      </c>
      <c r="AA2629" s="46">
        <v>0.15679910739168595</v>
      </c>
      <c r="AB2629" s="46">
        <v>0.15678977029155353</v>
      </c>
      <c r="AC2629" s="46">
        <v>0.15644719589867656</v>
      </c>
      <c r="AD2629" s="46">
        <v>0.15600728521061527</v>
      </c>
      <c r="AE2629" s="46">
        <v>0.15554554401069021</v>
      </c>
      <c r="AF2629" s="46">
        <v>0.18347239785381647</v>
      </c>
      <c r="AG2629" s="46">
        <v>0.1782855394788721</v>
      </c>
      <c r="AH2629" s="46">
        <v>0.17369623960165301</v>
      </c>
      <c r="AI2629" s="46">
        <v>0.16978797997732503</v>
      </c>
      <c r="AJ2629" s="46">
        <v>0.16602482221013817</v>
      </c>
      <c r="AK2629" s="46">
        <v>2.1082911855713435</v>
      </c>
      <c r="AL2629" s="45">
        <v>2.1082911855713435</v>
      </c>
      <c r="AM2629" s="45">
        <v>1.6390047918449668E-2</v>
      </c>
      <c r="AN2629" s="45">
        <v>5.3720964442736593E-2</v>
      </c>
      <c r="AO2629" s="45">
        <v>0.11393996588618871</v>
      </c>
      <c r="AP2629" s="45">
        <v>0.19744091352541684</v>
      </c>
      <c r="AQ2629" s="45">
        <v>0.3027652080573775</v>
      </c>
      <c r="AR2629" s="45">
        <v>0.42671479135536761</v>
      </c>
      <c r="AS2629" s="45">
        <v>0.56492285467196801</v>
      </c>
      <c r="AT2629" s="45">
        <v>0.71273677348736764</v>
      </c>
      <c r="AU2629" s="45">
        <v>0.86609142169070219</v>
      </c>
      <c r="AV2629" s="45">
        <v>1.022045942602805</v>
      </c>
      <c r="AW2629" s="45">
        <v>1.1788450499944909</v>
      </c>
      <c r="AX2629" s="45">
        <v>1.3356348202860444</v>
      </c>
      <c r="AY2629" s="45">
        <v>1.492082016184721</v>
      </c>
      <c r="AZ2629" s="45">
        <v>1.6480893013953364</v>
      </c>
      <c r="BA2629" s="45">
        <v>1.8036348454060267</v>
      </c>
      <c r="BB2629" s="45">
        <v>1.9871072432598431</v>
      </c>
      <c r="BC2629" s="45">
        <v>2.1082911855713435</v>
      </c>
      <c r="BD2629" s="45">
        <v>2.1082911855713435</v>
      </c>
      <c r="BE2629" s="45">
        <v>2.1082911855713435</v>
      </c>
      <c r="BF2629" s="45">
        <v>2.1082911855713435</v>
      </c>
    </row>
    <row r="2630" spans="1:58" ht="13.5" thickBot="1" x14ac:dyDescent="0.25">
      <c r="A2630" s="6" t="s">
        <v>1357</v>
      </c>
      <c r="B2630" s="6" t="s">
        <v>1139</v>
      </c>
      <c r="C2630" s="6" t="s">
        <v>317</v>
      </c>
      <c r="D2630" s="6" t="s">
        <v>1357</v>
      </c>
      <c r="E2630" s="6">
        <v>81.5595729626761</v>
      </c>
      <c r="F2630" s="6" t="s">
        <v>314</v>
      </c>
      <c r="G2630" s="21" t="s">
        <v>1305</v>
      </c>
      <c r="H2630" s="21" t="s">
        <v>1182</v>
      </c>
      <c r="I2630" s="21" t="s">
        <v>1160</v>
      </c>
      <c r="J2630" s="21" t="s">
        <v>849</v>
      </c>
      <c r="K2630" s="21" t="s">
        <v>850</v>
      </c>
      <c r="L2630" s="21" t="s">
        <v>1079</v>
      </c>
      <c r="M2630" s="3">
        <v>59.680311763863642</v>
      </c>
      <c r="N2630" s="3">
        <v>81.5595729626761</v>
      </c>
      <c r="O2630" s="21" t="s">
        <v>1506</v>
      </c>
      <c r="P2630" s="21">
        <v>0</v>
      </c>
      <c r="Q2630" s="46">
        <v>3.1142138318432482E-3</v>
      </c>
      <c r="R2630" s="46">
        <v>7.0931126726270482E-3</v>
      </c>
      <c r="S2630" s="46">
        <v>1.1441995055053252E-2</v>
      </c>
      <c r="T2630" s="46">
        <v>1.5865713596687273E-2</v>
      </c>
      <c r="U2630" s="46">
        <v>2.0012288950744542E-2</v>
      </c>
      <c r="V2630" s="46">
        <v>2.3551212826125746E-2</v>
      </c>
      <c r="W2630" s="46">
        <v>2.6260415136939788E-2</v>
      </c>
      <c r="X2630" s="46">
        <v>2.808558906015779E-2</v>
      </c>
      <c r="Y2630" s="46">
        <v>2.9138363047412831E-2</v>
      </c>
      <c r="Z2630" s="46">
        <v>2.9632355474461462E-2</v>
      </c>
      <c r="AA2630" s="46">
        <v>2.9792832302228664E-2</v>
      </c>
      <c r="AB2630" s="46">
        <v>2.9791058193542316E-2</v>
      </c>
      <c r="AC2630" s="46">
        <v>2.9725966869951249E-2</v>
      </c>
      <c r="AD2630" s="46">
        <v>2.9642381028326358E-2</v>
      </c>
      <c r="AE2630" s="46">
        <v>2.9554647249957121E-2</v>
      </c>
      <c r="AF2630" s="46">
        <v>3.4860927924111169E-2</v>
      </c>
      <c r="AG2630" s="46">
        <v>3.387539169045068E-2</v>
      </c>
      <c r="AH2630" s="46">
        <v>3.3003395389572032E-2</v>
      </c>
      <c r="AI2630" s="46">
        <v>3.2260801088379289E-2</v>
      </c>
      <c r="AJ2630" s="46">
        <v>3.1545777067199347E-2</v>
      </c>
      <c r="AK2630" s="46">
        <v>0.40058879658727187</v>
      </c>
      <c r="AL2630" s="45">
        <v>0.40058879658727187</v>
      </c>
      <c r="AM2630" s="45">
        <v>3.1142138318432482E-3</v>
      </c>
      <c r="AN2630" s="45">
        <v>1.0207326504470296E-2</v>
      </c>
      <c r="AO2630" s="45">
        <v>2.1649321559523548E-2</v>
      </c>
      <c r="AP2630" s="45">
        <v>3.7515035156210824E-2</v>
      </c>
      <c r="AQ2630" s="45">
        <v>5.7527324106955366E-2</v>
      </c>
      <c r="AR2630" s="45">
        <v>8.1078536933081119E-2</v>
      </c>
      <c r="AS2630" s="45">
        <v>0.10733895207002091</v>
      </c>
      <c r="AT2630" s="45">
        <v>0.13542454113017871</v>
      </c>
      <c r="AU2630" s="45">
        <v>0.16456290417759153</v>
      </c>
      <c r="AV2630" s="45">
        <v>0.194195259652053</v>
      </c>
      <c r="AW2630" s="45">
        <v>0.22398809195428165</v>
      </c>
      <c r="AX2630" s="45">
        <v>0.25377915014782398</v>
      </c>
      <c r="AY2630" s="45">
        <v>0.28350511701777525</v>
      </c>
      <c r="AZ2630" s="45">
        <v>0.31314749804610159</v>
      </c>
      <c r="BA2630" s="45">
        <v>0.34270214529605869</v>
      </c>
      <c r="BB2630" s="45">
        <v>0.37756307322016985</v>
      </c>
      <c r="BC2630" s="45">
        <v>0.40058879658727187</v>
      </c>
      <c r="BD2630" s="45">
        <v>0.40058879658727187</v>
      </c>
      <c r="BE2630" s="45">
        <v>0.40058879658727187</v>
      </c>
      <c r="BF2630" s="45">
        <v>0.40058879658727187</v>
      </c>
    </row>
    <row r="2631" spans="1:58" ht="13.5" thickBot="1" x14ac:dyDescent="0.25">
      <c r="A2631" s="6" t="s">
        <v>1357</v>
      </c>
      <c r="B2631" s="6" t="s">
        <v>1357</v>
      </c>
      <c r="C2631" s="6" t="s">
        <v>317</v>
      </c>
      <c r="D2631" s="6" t="s">
        <v>1357</v>
      </c>
      <c r="E2631" s="6">
        <v>81.392181414514695</v>
      </c>
      <c r="F2631" s="6" t="s">
        <v>314</v>
      </c>
      <c r="G2631" s="21" t="s">
        <v>1305</v>
      </c>
      <c r="H2631" s="21" t="s">
        <v>1182</v>
      </c>
      <c r="I2631" s="21" t="s">
        <v>1160</v>
      </c>
      <c r="J2631" s="21" t="s">
        <v>849</v>
      </c>
      <c r="K2631" s="21" t="s">
        <v>850</v>
      </c>
      <c r="L2631" s="21" t="s">
        <v>1080</v>
      </c>
      <c r="M2631" s="3">
        <v>76.733404560942532</v>
      </c>
      <c r="N2631" s="3">
        <v>81.392181414514695</v>
      </c>
      <c r="O2631" s="21" t="s">
        <v>1506</v>
      </c>
      <c r="P2631" s="21">
        <v>0</v>
      </c>
      <c r="Q2631" s="46">
        <v>0</v>
      </c>
      <c r="R2631" s="46">
        <v>0</v>
      </c>
      <c r="S2631" s="46">
        <v>0</v>
      </c>
      <c r="T2631" s="46">
        <v>0</v>
      </c>
      <c r="U2631" s="46">
        <v>0</v>
      </c>
      <c r="V2631" s="46">
        <v>0</v>
      </c>
      <c r="W2631" s="46">
        <v>0</v>
      </c>
      <c r="X2631" s="46">
        <v>0</v>
      </c>
      <c r="Y2631" s="46">
        <v>0</v>
      </c>
      <c r="Z2631" s="46">
        <v>0</v>
      </c>
      <c r="AA2631" s="46">
        <v>0</v>
      </c>
      <c r="AB2631" s="46">
        <v>0</v>
      </c>
      <c r="AC2631" s="46">
        <v>0</v>
      </c>
      <c r="AD2631" s="46">
        <v>0</v>
      </c>
      <c r="AE2631" s="46">
        <v>0</v>
      </c>
      <c r="AF2631" s="46">
        <v>0</v>
      </c>
      <c r="AG2631" s="46">
        <v>0</v>
      </c>
      <c r="AH2631" s="46">
        <v>0</v>
      </c>
      <c r="AI2631" s="46">
        <v>0</v>
      </c>
      <c r="AJ2631" s="46">
        <v>0</v>
      </c>
      <c r="AK2631" s="46">
        <v>0</v>
      </c>
      <c r="AL2631" s="45">
        <v>0</v>
      </c>
      <c r="AM2631" s="45">
        <v>0</v>
      </c>
      <c r="AN2631" s="45">
        <v>0</v>
      </c>
      <c r="AO2631" s="45">
        <v>0</v>
      </c>
      <c r="AP2631" s="45">
        <v>0</v>
      </c>
      <c r="AQ2631" s="45">
        <v>0</v>
      </c>
      <c r="AR2631" s="45">
        <v>0</v>
      </c>
      <c r="AS2631" s="45">
        <v>0</v>
      </c>
      <c r="AT2631" s="45">
        <v>0</v>
      </c>
      <c r="AU2631" s="45">
        <v>0</v>
      </c>
      <c r="AV2631" s="45">
        <v>0</v>
      </c>
      <c r="AW2631" s="45">
        <v>0</v>
      </c>
      <c r="AX2631" s="45">
        <v>0</v>
      </c>
      <c r="AY2631" s="45">
        <v>0</v>
      </c>
      <c r="AZ2631" s="45">
        <v>0</v>
      </c>
      <c r="BA2631" s="45">
        <v>0</v>
      </c>
      <c r="BB2631" s="45">
        <v>0</v>
      </c>
      <c r="BC2631" s="45">
        <v>0</v>
      </c>
      <c r="BD2631" s="45">
        <v>0</v>
      </c>
      <c r="BE2631" s="45">
        <v>0</v>
      </c>
      <c r="BF2631" s="45">
        <v>0</v>
      </c>
    </row>
    <row r="2632" spans="1:58" ht="13.5" thickBot="1" x14ac:dyDescent="0.25">
      <c r="A2632" s="6" t="s">
        <v>1140</v>
      </c>
      <c r="B2632" s="6" t="s">
        <v>1144</v>
      </c>
      <c r="C2632" s="6" t="s">
        <v>317</v>
      </c>
      <c r="D2632" s="6" t="s">
        <v>1140</v>
      </c>
      <c r="E2632" s="6">
        <v>93.223085804749019</v>
      </c>
      <c r="F2632" s="6" t="s">
        <v>314</v>
      </c>
      <c r="G2632" s="21" t="s">
        <v>1305</v>
      </c>
      <c r="H2632" s="21" t="s">
        <v>1182</v>
      </c>
      <c r="I2632" s="21" t="s">
        <v>1160</v>
      </c>
      <c r="J2632" s="21" t="s">
        <v>849</v>
      </c>
      <c r="K2632" s="21" t="s">
        <v>850</v>
      </c>
      <c r="L2632" s="21" t="s">
        <v>1081</v>
      </c>
      <c r="M2632" s="3">
        <v>67.887605649338852</v>
      </c>
      <c r="N2632" s="3">
        <v>93.223085804749019</v>
      </c>
      <c r="O2632" s="21" t="s">
        <v>1506</v>
      </c>
      <c r="P2632" s="21">
        <v>0</v>
      </c>
      <c r="Q2632" s="46">
        <v>0.35736992232160092</v>
      </c>
      <c r="R2632" s="46">
        <v>0.81396630472697873</v>
      </c>
      <c r="S2632" s="46">
        <v>1.3130199481543967</v>
      </c>
      <c r="T2632" s="46">
        <v>1.8206613745174238</v>
      </c>
      <c r="U2632" s="46">
        <v>2.2964993844279462</v>
      </c>
      <c r="V2632" s="46">
        <v>2.7026066778691558</v>
      </c>
      <c r="W2632" s="46">
        <v>3.0134997223573903</v>
      </c>
      <c r="X2632" s="46">
        <v>3.2229465678162219</v>
      </c>
      <c r="Y2632" s="46">
        <v>3.3437570767801654</v>
      </c>
      <c r="Z2632" s="46">
        <v>3.400444910311923</v>
      </c>
      <c r="AA2632" s="46">
        <v>3.4188603418045123</v>
      </c>
      <c r="AB2632" s="46">
        <v>3.4186567549226652</v>
      </c>
      <c r="AC2632" s="46">
        <v>3.4111872353226644</v>
      </c>
      <c r="AD2632" s="46">
        <v>3.4015953873181246</v>
      </c>
      <c r="AE2632" s="46">
        <v>3.3915275450780689</v>
      </c>
      <c r="AF2632" s="46">
        <v>4.000446911163043</v>
      </c>
      <c r="AG2632" s="46">
        <v>3.8873522342121323</v>
      </c>
      <c r="AH2632" s="46">
        <v>3.7872867707801348</v>
      </c>
      <c r="AI2632" s="46">
        <v>3.7020707637673347</v>
      </c>
      <c r="AJ2632" s="46">
        <v>3.6200185693115969</v>
      </c>
      <c r="AK2632" s="46">
        <v>45.969350484377017</v>
      </c>
      <c r="AL2632" s="45">
        <v>45.969350484377017</v>
      </c>
      <c r="AM2632" s="45">
        <v>0.35736992232160092</v>
      </c>
      <c r="AN2632" s="45">
        <v>1.1713362270485796</v>
      </c>
      <c r="AO2632" s="45">
        <v>2.4843561752029766</v>
      </c>
      <c r="AP2632" s="45">
        <v>4.3050175497204002</v>
      </c>
      <c r="AQ2632" s="45">
        <v>6.6015169341483464</v>
      </c>
      <c r="AR2632" s="45">
        <v>9.3041236120175022</v>
      </c>
      <c r="AS2632" s="45">
        <v>12.317623334374893</v>
      </c>
      <c r="AT2632" s="45">
        <v>15.540569902191116</v>
      </c>
      <c r="AU2632" s="45">
        <v>18.884326978971281</v>
      </c>
      <c r="AV2632" s="45">
        <v>22.284771889283203</v>
      </c>
      <c r="AW2632" s="45">
        <v>25.703632231087717</v>
      </c>
      <c r="AX2632" s="45">
        <v>29.122288986010382</v>
      </c>
      <c r="AY2632" s="45">
        <v>32.533476221333046</v>
      </c>
      <c r="AZ2632" s="45">
        <v>35.935071608651171</v>
      </c>
      <c r="BA2632" s="45">
        <v>39.326599153729241</v>
      </c>
      <c r="BB2632" s="45">
        <v>43.327046064892286</v>
      </c>
      <c r="BC2632" s="45">
        <v>45.969350484377017</v>
      </c>
      <c r="BD2632" s="45">
        <v>45.969350484377017</v>
      </c>
      <c r="BE2632" s="45">
        <v>45.969350484377017</v>
      </c>
      <c r="BF2632" s="45">
        <v>45.969350484377017</v>
      </c>
    </row>
    <row r="2633" spans="1:58" ht="13.5" thickBot="1" x14ac:dyDescent="0.25">
      <c r="A2633" s="6" t="s">
        <v>1352</v>
      </c>
      <c r="B2633" s="6" t="s">
        <v>1352</v>
      </c>
      <c r="C2633" s="6" t="s">
        <v>984</v>
      </c>
      <c r="D2633" s="6" t="s">
        <v>1352</v>
      </c>
      <c r="E2633" s="6">
        <v>23.894975363168808</v>
      </c>
      <c r="F2633" s="6" t="s">
        <v>314</v>
      </c>
      <c r="G2633" s="21" t="s">
        <v>1305</v>
      </c>
      <c r="H2633" s="21" t="s">
        <v>1159</v>
      </c>
      <c r="I2633" s="21" t="s">
        <v>1160</v>
      </c>
      <c r="J2633" s="21" t="s">
        <v>849</v>
      </c>
      <c r="K2633" s="21" t="s">
        <v>850</v>
      </c>
      <c r="L2633" s="21" t="s">
        <v>1431</v>
      </c>
      <c r="M2633" s="3">
        <v>20.743146753678047</v>
      </c>
      <c r="N2633" s="3">
        <v>23.894975363168808</v>
      </c>
      <c r="O2633" s="21" t="s">
        <v>1511</v>
      </c>
      <c r="P2633" s="21">
        <v>0</v>
      </c>
      <c r="Q2633" s="46">
        <v>2.4298179085784273E-4</v>
      </c>
      <c r="R2633" s="46">
        <v>2.4243436673626693E-4</v>
      </c>
      <c r="S2633" s="46">
        <v>2.4188841467717321E-4</v>
      </c>
      <c r="T2633" s="46">
        <v>2.4134457855278142E-4</v>
      </c>
      <c r="U2633" s="46">
        <v>2.4080131798120296E-4</v>
      </c>
      <c r="V2633" s="46">
        <v>2.1623442049966896E-4</v>
      </c>
      <c r="W2633" s="46">
        <v>1.7259890734558857E-4</v>
      </c>
      <c r="X2633" s="46">
        <v>1.3776810516467214E-4</v>
      </c>
      <c r="Y2633" s="46">
        <v>1.099658182779128E-4</v>
      </c>
      <c r="Z2633" s="46">
        <v>8.7774896597979282E-5</v>
      </c>
      <c r="AA2633" s="46">
        <v>7.0062342440396238E-5</v>
      </c>
      <c r="AB2633" s="46">
        <v>5.592377034218443E-5</v>
      </c>
      <c r="AC2633" s="46">
        <v>4.4637804233530608E-5</v>
      </c>
      <c r="AD2633" s="46">
        <v>3.5629880830281645E-5</v>
      </c>
      <c r="AE2633" s="46">
        <v>2.8439834336479398E-5</v>
      </c>
      <c r="AF2633" s="46">
        <v>2.2700765176733416E-5</v>
      </c>
      <c r="AG2633" s="46">
        <v>1.5448885126842838E-7</v>
      </c>
      <c r="AH2633" s="46">
        <v>5.5050663735723431E-8</v>
      </c>
      <c r="AI2633" s="46">
        <v>1.8725119118199701E-8</v>
      </c>
      <c r="AJ2633" s="46">
        <v>6.0923025607325176E-9</v>
      </c>
      <c r="AK2633" s="46">
        <v>2.1285087908996391E-3</v>
      </c>
      <c r="AL2633" s="45">
        <v>2.1285087908996391E-3</v>
      </c>
      <c r="AM2633" s="45">
        <v>2.4298179085784273E-4</v>
      </c>
      <c r="AN2633" s="45">
        <v>4.8541615759410965E-4</v>
      </c>
      <c r="AO2633" s="45">
        <v>7.2730457227128289E-4</v>
      </c>
      <c r="AP2633" s="45">
        <v>9.6864915082406431E-4</v>
      </c>
      <c r="AQ2633" s="45">
        <v>1.2094504688052673E-3</v>
      </c>
      <c r="AR2633" s="45">
        <v>1.4256848893049363E-3</v>
      </c>
      <c r="AS2633" s="45">
        <v>1.5982837966505249E-3</v>
      </c>
      <c r="AT2633" s="45">
        <v>1.7360519018151969E-3</v>
      </c>
      <c r="AU2633" s="45">
        <v>1.8460177200931096E-3</v>
      </c>
      <c r="AV2633" s="45">
        <v>1.933792616691089E-3</v>
      </c>
      <c r="AW2633" s="45">
        <v>2.0038549591314854E-3</v>
      </c>
      <c r="AX2633" s="45">
        <v>2.0597787294736698E-3</v>
      </c>
      <c r="AY2633" s="45">
        <v>2.1044165337072004E-3</v>
      </c>
      <c r="AZ2633" s="45">
        <v>2.1285087908996391E-3</v>
      </c>
      <c r="BA2633" s="45">
        <v>2.1285087908996391E-3</v>
      </c>
      <c r="BB2633" s="45">
        <v>2.1285087908996391E-3</v>
      </c>
      <c r="BC2633" s="45">
        <v>2.1285087908996391E-3</v>
      </c>
      <c r="BD2633" s="45">
        <v>2.1285087908996391E-3</v>
      </c>
      <c r="BE2633" s="45">
        <v>2.1285087908996391E-3</v>
      </c>
      <c r="BF2633" s="45">
        <v>2.1285087908996391E-3</v>
      </c>
    </row>
    <row r="2634" spans="1:58" ht="13.5" thickBot="1" x14ac:dyDescent="0.25">
      <c r="A2634" s="6" t="s">
        <v>1352</v>
      </c>
      <c r="B2634" s="6" t="s">
        <v>1352</v>
      </c>
      <c r="C2634" s="6" t="s">
        <v>984</v>
      </c>
      <c r="D2634" s="6" t="s">
        <v>1352</v>
      </c>
      <c r="E2634" s="6">
        <v>23.894975363168808</v>
      </c>
      <c r="F2634" s="6" t="s">
        <v>314</v>
      </c>
      <c r="G2634" s="21" t="s">
        <v>1305</v>
      </c>
      <c r="H2634" s="21" t="s">
        <v>1159</v>
      </c>
      <c r="I2634" s="21" t="s">
        <v>1160</v>
      </c>
      <c r="J2634" s="21" t="s">
        <v>849</v>
      </c>
      <c r="K2634" s="21" t="s">
        <v>850</v>
      </c>
      <c r="L2634" s="21" t="s">
        <v>1432</v>
      </c>
      <c r="M2634" s="3">
        <v>20.743146753678047</v>
      </c>
      <c r="N2634" s="3">
        <v>23.894975363168808</v>
      </c>
      <c r="O2634" s="21" t="s">
        <v>1511</v>
      </c>
      <c r="P2634" s="21">
        <v>0</v>
      </c>
      <c r="Q2634" s="46">
        <v>7.2894537257352818E-4</v>
      </c>
      <c r="R2634" s="46">
        <v>7.2730310020880067E-4</v>
      </c>
      <c r="S2634" s="46">
        <v>7.256652440315194E-4</v>
      </c>
      <c r="T2634" s="46">
        <v>7.2403373565834415E-4</v>
      </c>
      <c r="U2634" s="46">
        <v>7.2240395394360894E-4</v>
      </c>
      <c r="V2634" s="46">
        <v>6.4870326149900684E-4</v>
      </c>
      <c r="W2634" s="46">
        <v>5.1779672203676572E-4</v>
      </c>
      <c r="X2634" s="46">
        <v>4.1330431549401652E-4</v>
      </c>
      <c r="Y2634" s="46">
        <v>3.2989745483373838E-4</v>
      </c>
      <c r="Z2634" s="46">
        <v>2.6332468979393779E-4</v>
      </c>
      <c r="AA2634" s="46">
        <v>2.1018702732118871E-4</v>
      </c>
      <c r="AB2634" s="46">
        <v>1.677713110265533E-4</v>
      </c>
      <c r="AC2634" s="46">
        <v>1.3391341270059184E-4</v>
      </c>
      <c r="AD2634" s="46">
        <v>1.0688964249084494E-4</v>
      </c>
      <c r="AE2634" s="46">
        <v>8.531950300943818E-5</v>
      </c>
      <c r="AF2634" s="46">
        <v>6.8102295530200239E-5</v>
      </c>
      <c r="AG2634" s="46">
        <v>4.6346655380528502E-7</v>
      </c>
      <c r="AH2634" s="46">
        <v>1.6515199120717027E-7</v>
      </c>
      <c r="AI2634" s="46">
        <v>5.6175357354599103E-8</v>
      </c>
      <c r="AJ2634" s="46">
        <v>1.8276907682197552E-8</v>
      </c>
      <c r="AK2634" s="46">
        <v>6.3855263726989167E-3</v>
      </c>
      <c r="AL2634" s="45">
        <v>6.3855263726989167E-3</v>
      </c>
      <c r="AM2634" s="45">
        <v>7.2894537257352818E-4</v>
      </c>
      <c r="AN2634" s="45">
        <v>1.4562484727823287E-3</v>
      </c>
      <c r="AO2634" s="45">
        <v>2.181913716813848E-3</v>
      </c>
      <c r="AP2634" s="45">
        <v>2.9059474524721924E-3</v>
      </c>
      <c r="AQ2634" s="45">
        <v>3.6283514064158013E-3</v>
      </c>
      <c r="AR2634" s="45">
        <v>4.2770546679148083E-3</v>
      </c>
      <c r="AS2634" s="45">
        <v>4.7948513899515738E-3</v>
      </c>
      <c r="AT2634" s="45">
        <v>5.2081557054455899E-3</v>
      </c>
      <c r="AU2634" s="45">
        <v>5.5380531602793283E-3</v>
      </c>
      <c r="AV2634" s="45">
        <v>5.801377850073266E-3</v>
      </c>
      <c r="AW2634" s="45">
        <v>6.0115648773944545E-3</v>
      </c>
      <c r="AX2634" s="45">
        <v>6.1793361884210076E-3</v>
      </c>
      <c r="AY2634" s="45">
        <v>6.3132496011215995E-3</v>
      </c>
      <c r="AZ2634" s="45">
        <v>6.3855263726989167E-3</v>
      </c>
      <c r="BA2634" s="45">
        <v>6.3855263726989167E-3</v>
      </c>
      <c r="BB2634" s="45">
        <v>6.3855263726989167E-3</v>
      </c>
      <c r="BC2634" s="45">
        <v>6.3855263726989167E-3</v>
      </c>
      <c r="BD2634" s="45">
        <v>6.3855263726989167E-3</v>
      </c>
      <c r="BE2634" s="45">
        <v>6.3855263726989167E-3</v>
      </c>
      <c r="BF2634" s="45">
        <v>6.3855263726989167E-3</v>
      </c>
    </row>
    <row r="2635" spans="1:58" ht="13.5" thickBot="1" x14ac:dyDescent="0.25">
      <c r="A2635" s="6" t="s">
        <v>1352</v>
      </c>
      <c r="B2635" s="6" t="s">
        <v>1352</v>
      </c>
      <c r="C2635" s="6" t="s">
        <v>984</v>
      </c>
      <c r="D2635" s="6" t="s">
        <v>1352</v>
      </c>
      <c r="E2635" s="6">
        <v>23.894975363168808</v>
      </c>
      <c r="F2635" s="6" t="s">
        <v>314</v>
      </c>
      <c r="G2635" s="21" t="s">
        <v>1305</v>
      </c>
      <c r="H2635" s="21" t="s">
        <v>1159</v>
      </c>
      <c r="I2635" s="21" t="s">
        <v>1160</v>
      </c>
      <c r="J2635" s="21" t="s">
        <v>849</v>
      </c>
      <c r="K2635" s="21" t="s">
        <v>850</v>
      </c>
      <c r="L2635" s="21" t="s">
        <v>1433</v>
      </c>
      <c r="M2635" s="3">
        <v>20.743146753678047</v>
      </c>
      <c r="N2635" s="3">
        <v>23.894975363168808</v>
      </c>
      <c r="O2635" s="21" t="s">
        <v>1511</v>
      </c>
      <c r="P2635" s="21">
        <v>0</v>
      </c>
      <c r="Q2635" s="46">
        <v>3.5912850811051202E-2</v>
      </c>
      <c r="R2635" s="46">
        <v>3.5831941205688937E-2</v>
      </c>
      <c r="S2635" s="46">
        <v>3.5751249172022555E-2</v>
      </c>
      <c r="T2635" s="46">
        <v>3.5670869874742751E-2</v>
      </c>
      <c r="U2635" s="46">
        <v>3.55905756445054E-2</v>
      </c>
      <c r="V2635" s="46">
        <v>3.1959573827332631E-2</v>
      </c>
      <c r="W2635" s="46">
        <v>2.5510219460350567E-2</v>
      </c>
      <c r="X2635" s="46">
        <v>2.0362206525157758E-2</v>
      </c>
      <c r="Y2635" s="46">
        <v>1.6253012261483964E-2</v>
      </c>
      <c r="Z2635" s="46">
        <v>1.2973181057517625E-2</v>
      </c>
      <c r="AA2635" s="46">
        <v>1.0355255192792638E-2</v>
      </c>
      <c r="AB2635" s="46">
        <v>8.2655659668973702E-3</v>
      </c>
      <c r="AC2635" s="46">
        <v>6.5974935747739882E-3</v>
      </c>
      <c r="AD2635" s="46">
        <v>5.2661172269573685E-3</v>
      </c>
      <c r="AE2635" s="46">
        <v>4.2034241496497282E-3</v>
      </c>
      <c r="AF2635" s="46">
        <v>3.3551863710054625E-3</v>
      </c>
      <c r="AG2635" s="46">
        <v>2.2833542579409576E-5</v>
      </c>
      <c r="AH2635" s="46">
        <v>8.1365202997744287E-6</v>
      </c>
      <c r="AI2635" s="46">
        <v>2.7675835581625971E-6</v>
      </c>
      <c r="AJ2635" s="46">
        <v>9.0044588191950994E-7</v>
      </c>
      <c r="AK2635" s="46">
        <v>0.31459484427914047</v>
      </c>
      <c r="AL2635" s="45">
        <v>0.31459484427914047</v>
      </c>
      <c r="AM2635" s="45">
        <v>3.5912850811051202E-2</v>
      </c>
      <c r="AN2635" s="45">
        <v>7.1744792016740139E-2</v>
      </c>
      <c r="AO2635" s="45">
        <v>0.10749604118876269</v>
      </c>
      <c r="AP2635" s="45">
        <v>0.14316691106350543</v>
      </c>
      <c r="AQ2635" s="45">
        <v>0.17875748670801084</v>
      </c>
      <c r="AR2635" s="45">
        <v>0.21071706053534348</v>
      </c>
      <c r="AS2635" s="45">
        <v>0.23622727999569404</v>
      </c>
      <c r="AT2635" s="45">
        <v>0.25658948652085178</v>
      </c>
      <c r="AU2635" s="45">
        <v>0.27284249878233574</v>
      </c>
      <c r="AV2635" s="45">
        <v>0.28581567983985334</v>
      </c>
      <c r="AW2635" s="45">
        <v>0.29617093503264597</v>
      </c>
      <c r="AX2635" s="45">
        <v>0.30443650099954334</v>
      </c>
      <c r="AY2635" s="45">
        <v>0.31103399457431735</v>
      </c>
      <c r="AZ2635" s="45">
        <v>0.31459484427914047</v>
      </c>
      <c r="BA2635" s="45">
        <v>0.31459484427914047</v>
      </c>
      <c r="BB2635" s="45">
        <v>0.31459484427914047</v>
      </c>
      <c r="BC2635" s="45">
        <v>0.31459484427914047</v>
      </c>
      <c r="BD2635" s="45">
        <v>0.31459484427914047</v>
      </c>
      <c r="BE2635" s="45">
        <v>0.31459484427914047</v>
      </c>
      <c r="BF2635" s="45">
        <v>0.31459484427914047</v>
      </c>
    </row>
    <row r="2636" spans="1:58" ht="13.5" thickBot="1" x14ac:dyDescent="0.25">
      <c r="A2636" s="6" t="s">
        <v>1356</v>
      </c>
      <c r="B2636" s="6" t="s">
        <v>1143</v>
      </c>
      <c r="C2636" s="6" t="s">
        <v>984</v>
      </c>
      <c r="D2636" s="6" t="s">
        <v>1356</v>
      </c>
      <c r="E2636" s="6">
        <v>60.361633632907299</v>
      </c>
      <c r="F2636" s="6" t="s">
        <v>314</v>
      </c>
      <c r="G2636" s="21" t="s">
        <v>1305</v>
      </c>
      <c r="H2636" s="21" t="s">
        <v>1159</v>
      </c>
      <c r="I2636" s="21" t="s">
        <v>1160</v>
      </c>
      <c r="J2636" s="21" t="s">
        <v>849</v>
      </c>
      <c r="K2636" s="21" t="s">
        <v>850</v>
      </c>
      <c r="L2636" s="21" t="s">
        <v>1434</v>
      </c>
      <c r="M2636" s="3">
        <v>45.858802906623936</v>
      </c>
      <c r="N2636" s="3">
        <v>60.361633632907299</v>
      </c>
      <c r="O2636" s="21" t="s">
        <v>1511</v>
      </c>
      <c r="P2636" s="21">
        <v>0</v>
      </c>
      <c r="Q2636" s="46">
        <v>2.6905358821242522E-4</v>
      </c>
      <c r="R2636" s="46">
        <v>2.6844742581785217E-4</v>
      </c>
      <c r="S2636" s="46">
        <v>2.6784289343716427E-4</v>
      </c>
      <c r="T2636" s="46">
        <v>2.6724070402967589E-4</v>
      </c>
      <c r="U2636" s="46">
        <v>2.6663915193146523E-4</v>
      </c>
      <c r="V2636" s="46">
        <v>2.3943624139517486E-4</v>
      </c>
      <c r="W2636" s="46">
        <v>1.9111866440248371E-4</v>
      </c>
      <c r="X2636" s="46">
        <v>1.5255053847828442E-4</v>
      </c>
      <c r="Y2636" s="46">
        <v>1.2176508323497262E-4</v>
      </c>
      <c r="Z2636" s="46">
        <v>9.7193089248723269E-5</v>
      </c>
      <c r="AA2636" s="46">
        <v>7.7579988877375802E-5</v>
      </c>
      <c r="AB2636" s="46">
        <v>6.1924356651627961E-5</v>
      </c>
      <c r="AC2636" s="46">
        <v>4.9427413291153409E-5</v>
      </c>
      <c r="AD2636" s="46">
        <v>3.9452945223277661E-5</v>
      </c>
      <c r="AE2636" s="46">
        <v>3.1491411143946383E-5</v>
      </c>
      <c r="AF2636" s="46">
        <v>2.5136543378022663E-5</v>
      </c>
      <c r="AG2636" s="46">
        <v>1.7106541039902251E-7</v>
      </c>
      <c r="AH2636" s="46">
        <v>6.0957566240992861E-8</v>
      </c>
      <c r="AI2636" s="46">
        <v>2.073431293213344E-8</v>
      </c>
      <c r="AJ2636" s="46">
        <v>6.7460028945124687E-9</v>
      </c>
      <c r="AK2636" s="46">
        <v>2.3568964806432282E-3</v>
      </c>
      <c r="AL2636" s="45">
        <v>2.3568964806432282E-3</v>
      </c>
      <c r="AM2636" s="45">
        <v>2.6905358821242522E-4</v>
      </c>
      <c r="AN2636" s="45">
        <v>5.3750101403027739E-4</v>
      </c>
      <c r="AO2636" s="45">
        <v>8.0534390746744172E-4</v>
      </c>
      <c r="AP2636" s="45">
        <v>1.0725846114971176E-3</v>
      </c>
      <c r="AQ2636" s="45">
        <v>1.3392237634285828E-3</v>
      </c>
      <c r="AR2636" s="45">
        <v>1.5786600048237577E-3</v>
      </c>
      <c r="AS2636" s="45">
        <v>1.7697786692262413E-3</v>
      </c>
      <c r="AT2636" s="45">
        <v>1.9223292077045259E-3</v>
      </c>
      <c r="AU2636" s="45">
        <v>2.0440942909394984E-3</v>
      </c>
      <c r="AV2636" s="45">
        <v>2.1412873801882216E-3</v>
      </c>
      <c r="AW2636" s="45">
        <v>2.2188673690655973E-3</v>
      </c>
      <c r="AX2636" s="45">
        <v>2.2807917257172254E-3</v>
      </c>
      <c r="AY2636" s="45">
        <v>2.3302191390083787E-3</v>
      </c>
      <c r="AZ2636" s="45">
        <v>2.3568964806432282E-3</v>
      </c>
      <c r="BA2636" s="45">
        <v>2.3568964806432282E-3</v>
      </c>
      <c r="BB2636" s="45">
        <v>2.3568964806432282E-3</v>
      </c>
      <c r="BC2636" s="45">
        <v>2.3568964806432282E-3</v>
      </c>
      <c r="BD2636" s="45">
        <v>2.3568964806432282E-3</v>
      </c>
      <c r="BE2636" s="45">
        <v>2.3568964806432282E-3</v>
      </c>
      <c r="BF2636" s="45">
        <v>2.3568964806432282E-3</v>
      </c>
    </row>
    <row r="2637" spans="1:58" ht="13.5" thickBot="1" x14ac:dyDescent="0.25">
      <c r="A2637" s="6" t="s">
        <v>1356</v>
      </c>
      <c r="B2637" s="6" t="s">
        <v>1143</v>
      </c>
      <c r="C2637" s="6" t="s">
        <v>984</v>
      </c>
      <c r="D2637" s="6" t="s">
        <v>1356</v>
      </c>
      <c r="E2637" s="6">
        <v>60.361633632907299</v>
      </c>
      <c r="F2637" s="6" t="s">
        <v>314</v>
      </c>
      <c r="G2637" s="21" t="s">
        <v>1305</v>
      </c>
      <c r="H2637" s="21" t="s">
        <v>1159</v>
      </c>
      <c r="I2637" s="21" t="s">
        <v>1160</v>
      </c>
      <c r="J2637" s="21" t="s">
        <v>849</v>
      </c>
      <c r="K2637" s="21" t="s">
        <v>850</v>
      </c>
      <c r="L2637" s="21" t="s">
        <v>1435</v>
      </c>
      <c r="M2637" s="3">
        <v>45.858802906623936</v>
      </c>
      <c r="N2637" s="3">
        <v>60.361633632907299</v>
      </c>
      <c r="O2637" s="21" t="s">
        <v>1511</v>
      </c>
      <c r="P2637" s="21">
        <v>0</v>
      </c>
      <c r="Q2637" s="46">
        <v>8.0716076463727539E-4</v>
      </c>
      <c r="R2637" s="46">
        <v>8.0534227745355667E-4</v>
      </c>
      <c r="S2637" s="46">
        <v>8.0352868031149265E-4</v>
      </c>
      <c r="T2637" s="46">
        <v>8.0172211208902778E-4</v>
      </c>
      <c r="U2637" s="46">
        <v>7.9991745579439575E-4</v>
      </c>
      <c r="V2637" s="46">
        <v>7.1830872418552445E-4</v>
      </c>
      <c r="W2637" s="46">
        <v>5.7335599320745096E-4</v>
      </c>
      <c r="X2637" s="46">
        <v>4.5765161543485314E-4</v>
      </c>
      <c r="Y2637" s="46">
        <v>3.6529524970491795E-4</v>
      </c>
      <c r="Z2637" s="46">
        <v>2.9157926774616978E-4</v>
      </c>
      <c r="AA2637" s="46">
        <v>2.3273996663212732E-4</v>
      </c>
      <c r="AB2637" s="46">
        <v>1.8577306995488384E-4</v>
      </c>
      <c r="AC2637" s="46">
        <v>1.4828223987346022E-4</v>
      </c>
      <c r="AD2637" s="46">
        <v>1.18358835669833E-4</v>
      </c>
      <c r="AE2637" s="46">
        <v>9.4474233431839143E-5</v>
      </c>
      <c r="AF2637" s="46">
        <v>7.5409630134067981E-5</v>
      </c>
      <c r="AG2637" s="46">
        <v>5.1319623119706751E-7</v>
      </c>
      <c r="AH2637" s="46">
        <v>1.8287269872297856E-7</v>
      </c>
      <c r="AI2637" s="46">
        <v>6.2202938796400327E-8</v>
      </c>
      <c r="AJ2637" s="46">
        <v>2.0238008683537412E-8</v>
      </c>
      <c r="AK2637" s="46">
        <v>7.0706894419296845E-3</v>
      </c>
      <c r="AL2637" s="45">
        <v>7.0706894419296845E-3</v>
      </c>
      <c r="AM2637" s="45">
        <v>8.0716076463727539E-4</v>
      </c>
      <c r="AN2637" s="45">
        <v>1.6125030420908321E-3</v>
      </c>
      <c r="AO2637" s="45">
        <v>2.4160317224023245E-3</v>
      </c>
      <c r="AP2637" s="45">
        <v>3.2177538344913522E-3</v>
      </c>
      <c r="AQ2637" s="45">
        <v>4.0176712902857481E-3</v>
      </c>
      <c r="AR2637" s="45">
        <v>4.7359800144712721E-3</v>
      </c>
      <c r="AS2637" s="45">
        <v>5.3093360076787235E-3</v>
      </c>
      <c r="AT2637" s="45">
        <v>5.7669876231135767E-3</v>
      </c>
      <c r="AU2637" s="45">
        <v>6.1322828728184947E-3</v>
      </c>
      <c r="AV2637" s="45">
        <v>6.4238621405646647E-3</v>
      </c>
      <c r="AW2637" s="45">
        <v>6.6566021071967924E-3</v>
      </c>
      <c r="AX2637" s="45">
        <v>6.8423751771516765E-3</v>
      </c>
      <c r="AY2637" s="45">
        <v>6.9906574170251366E-3</v>
      </c>
      <c r="AZ2637" s="45">
        <v>7.0706894419296845E-3</v>
      </c>
      <c r="BA2637" s="45">
        <v>7.0706894419296845E-3</v>
      </c>
      <c r="BB2637" s="45">
        <v>7.0706894419296845E-3</v>
      </c>
      <c r="BC2637" s="45">
        <v>7.0706894419296845E-3</v>
      </c>
      <c r="BD2637" s="45">
        <v>7.0706894419296845E-3</v>
      </c>
      <c r="BE2637" s="45">
        <v>7.0706894419296845E-3</v>
      </c>
      <c r="BF2637" s="45">
        <v>7.0706894419296845E-3</v>
      </c>
    </row>
    <row r="2638" spans="1:58" ht="13.5" thickBot="1" x14ac:dyDescent="0.25">
      <c r="A2638" s="6" t="s">
        <v>1356</v>
      </c>
      <c r="B2638" s="6" t="s">
        <v>1143</v>
      </c>
      <c r="C2638" s="6" t="s">
        <v>984</v>
      </c>
      <c r="D2638" s="6" t="s">
        <v>1356</v>
      </c>
      <c r="E2638" s="6">
        <v>60.361633632907299</v>
      </c>
      <c r="F2638" s="6" t="s">
        <v>314</v>
      </c>
      <c r="G2638" s="21" t="s">
        <v>1305</v>
      </c>
      <c r="H2638" s="21" t="s">
        <v>1159</v>
      </c>
      <c r="I2638" s="21" t="s">
        <v>1160</v>
      </c>
      <c r="J2638" s="21" t="s">
        <v>849</v>
      </c>
      <c r="K2638" s="21" t="s">
        <v>850</v>
      </c>
      <c r="L2638" s="21" t="s">
        <v>1436</v>
      </c>
      <c r="M2638" s="3">
        <v>45.858802906623936</v>
      </c>
      <c r="N2638" s="3">
        <v>60.361633632907299</v>
      </c>
      <c r="O2638" s="21" t="s">
        <v>1511</v>
      </c>
      <c r="P2638" s="21">
        <v>0</v>
      </c>
      <c r="Q2638" s="46">
        <v>3.976627770969017E-2</v>
      </c>
      <c r="R2638" s="46">
        <v>3.9676686553222373E-2</v>
      </c>
      <c r="S2638" s="46">
        <v>3.9587336313760192E-2</v>
      </c>
      <c r="T2638" s="46">
        <v>3.9498332367107342E-2</v>
      </c>
      <c r="U2638" s="46">
        <v>3.9409422615138516E-2</v>
      </c>
      <c r="V2638" s="46">
        <v>3.5388816526644724E-2</v>
      </c>
      <c r="W2638" s="46">
        <v>2.8247450385734205E-2</v>
      </c>
      <c r="X2638" s="46">
        <v>2.2547058815289504E-2</v>
      </c>
      <c r="Y2638" s="46">
        <v>1.7996950523634918E-2</v>
      </c>
      <c r="Z2638" s="46">
        <v>1.436519544008423E-2</v>
      </c>
      <c r="AA2638" s="46">
        <v>1.1466367733318073E-2</v>
      </c>
      <c r="AB2638" s="46">
        <v>9.1524561332306954E-3</v>
      </c>
      <c r="AC2638" s="46">
        <v>7.3054005949765907E-3</v>
      </c>
      <c r="AD2638" s="46">
        <v>5.8311683803873556E-3</v>
      </c>
      <c r="AE2638" s="46">
        <v>4.6544489866884101E-3</v>
      </c>
      <c r="AF2638" s="46">
        <v>3.7151958138648632E-3</v>
      </c>
      <c r="AG2638" s="46">
        <v>2.5283567714691777E-5</v>
      </c>
      <c r="AH2638" s="46">
        <v>9.0095639450543135E-6</v>
      </c>
      <c r="AI2638" s="46">
        <v>3.0645435790577624E-6</v>
      </c>
      <c r="AJ2638" s="46">
        <v>9.9706317360746437E-7</v>
      </c>
      <c r="AK2638" s="46">
        <v>0.34835067840928235</v>
      </c>
      <c r="AL2638" s="45">
        <v>0.34835067840928235</v>
      </c>
      <c r="AM2638" s="45">
        <v>3.976627770969017E-2</v>
      </c>
      <c r="AN2638" s="45">
        <v>7.9442964262912544E-2</v>
      </c>
      <c r="AO2638" s="45">
        <v>0.11903030057667274</v>
      </c>
      <c r="AP2638" s="45">
        <v>0.15852863294378008</v>
      </c>
      <c r="AQ2638" s="45">
        <v>0.19793805555891861</v>
      </c>
      <c r="AR2638" s="45">
        <v>0.23332687208556332</v>
      </c>
      <c r="AS2638" s="45">
        <v>0.26157432247129753</v>
      </c>
      <c r="AT2638" s="45">
        <v>0.28412138128658704</v>
      </c>
      <c r="AU2638" s="45">
        <v>0.30211833181022196</v>
      </c>
      <c r="AV2638" s="45">
        <v>0.31648352725030621</v>
      </c>
      <c r="AW2638" s="45">
        <v>0.32794989498362426</v>
      </c>
      <c r="AX2638" s="45">
        <v>0.33710235111685494</v>
      </c>
      <c r="AY2638" s="45">
        <v>0.34440775171183152</v>
      </c>
      <c r="AZ2638" s="45">
        <v>0.34835067840928235</v>
      </c>
      <c r="BA2638" s="45">
        <v>0.34835067840928235</v>
      </c>
      <c r="BB2638" s="45">
        <v>0.34835067840928235</v>
      </c>
      <c r="BC2638" s="45">
        <v>0.34835067840928235</v>
      </c>
      <c r="BD2638" s="45">
        <v>0.34835067840928235</v>
      </c>
      <c r="BE2638" s="45">
        <v>0.34835067840928235</v>
      </c>
      <c r="BF2638" s="45">
        <v>0.34835067840928235</v>
      </c>
    </row>
    <row r="2639" spans="1:58" ht="13.5" thickBot="1" x14ac:dyDescent="0.25">
      <c r="A2639" s="6" t="s">
        <v>1139</v>
      </c>
      <c r="B2639" s="6" t="s">
        <v>1143</v>
      </c>
      <c r="C2639" s="6" t="s">
        <v>984</v>
      </c>
      <c r="D2639" s="6" t="s">
        <v>1139</v>
      </c>
      <c r="E2639" s="6">
        <v>59.825300516340157</v>
      </c>
      <c r="F2639" s="6" t="s">
        <v>314</v>
      </c>
      <c r="G2639" s="21" t="s">
        <v>1305</v>
      </c>
      <c r="H2639" s="21" t="s">
        <v>1159</v>
      </c>
      <c r="I2639" s="21" t="s">
        <v>1160</v>
      </c>
      <c r="J2639" s="21" t="s">
        <v>849</v>
      </c>
      <c r="K2639" s="21" t="s">
        <v>850</v>
      </c>
      <c r="L2639" s="21" t="s">
        <v>1437</v>
      </c>
      <c r="M2639" s="3">
        <v>45.409061606275309</v>
      </c>
      <c r="N2639" s="3">
        <v>59.825300516340157</v>
      </c>
      <c r="O2639" s="21" t="s">
        <v>1511</v>
      </c>
      <c r="P2639" s="21">
        <v>0</v>
      </c>
      <c r="Q2639" s="46">
        <v>1.1695966728386899E-3</v>
      </c>
      <c r="R2639" s="46">
        <v>1.1669616382175097E-3</v>
      </c>
      <c r="S2639" s="46">
        <v>1.1643336893922458E-3</v>
      </c>
      <c r="T2639" s="46">
        <v>1.1617159256519568E-3</v>
      </c>
      <c r="U2639" s="46">
        <v>1.1591009323441894E-3</v>
      </c>
      <c r="V2639" s="46">
        <v>1.0408477848349511E-3</v>
      </c>
      <c r="W2639" s="46">
        <v>8.3080755580198617E-4</v>
      </c>
      <c r="X2639" s="46">
        <v>6.6314894155242567E-4</v>
      </c>
      <c r="Y2639" s="46">
        <v>5.2932219624258938E-4</v>
      </c>
      <c r="Z2639" s="46">
        <v>4.2250584563276547E-4</v>
      </c>
      <c r="AA2639" s="46">
        <v>3.3724618754462293E-4</v>
      </c>
      <c r="AB2639" s="46">
        <v>2.6918994832448667E-4</v>
      </c>
      <c r="AC2639" s="46">
        <v>2.148647729117561E-4</v>
      </c>
      <c r="AD2639" s="46">
        <v>1.7150499189923704E-4</v>
      </c>
      <c r="AE2639" s="46">
        <v>1.3689558998884212E-4</v>
      </c>
      <c r="AF2639" s="46">
        <v>1.0927049030243338E-4</v>
      </c>
      <c r="AG2639" s="46">
        <v>7.4363451597053238E-7</v>
      </c>
      <c r="AH2639" s="46">
        <v>2.6498723593873546E-7</v>
      </c>
      <c r="AI2639" s="46">
        <v>9.0133655455554976E-8</v>
      </c>
      <c r="AJ2639" s="46">
        <v>2.9325394219059822E-8</v>
      </c>
      <c r="AK2639" s="46">
        <v>1.0245610550300899E-2</v>
      </c>
      <c r="AL2639" s="45">
        <v>1.0245610550300899E-2</v>
      </c>
      <c r="AM2639" s="45">
        <v>1.1695966728386899E-3</v>
      </c>
      <c r="AN2639" s="45">
        <v>2.3365583110561998E-3</v>
      </c>
      <c r="AO2639" s="45">
        <v>3.5008920004484453E-3</v>
      </c>
      <c r="AP2639" s="45">
        <v>4.6626079261004021E-3</v>
      </c>
      <c r="AQ2639" s="45">
        <v>5.8217088584445915E-3</v>
      </c>
      <c r="AR2639" s="45">
        <v>6.862556643279543E-3</v>
      </c>
      <c r="AS2639" s="45">
        <v>7.6933641990815293E-3</v>
      </c>
      <c r="AT2639" s="45">
        <v>8.3565131406339553E-3</v>
      </c>
      <c r="AU2639" s="45">
        <v>8.8858353368765439E-3</v>
      </c>
      <c r="AV2639" s="45">
        <v>9.3083411825093092E-3</v>
      </c>
      <c r="AW2639" s="45">
        <v>9.6455873700539325E-3</v>
      </c>
      <c r="AX2639" s="45">
        <v>9.9147773183784187E-3</v>
      </c>
      <c r="AY2639" s="45">
        <v>1.0129642091290175E-2</v>
      </c>
      <c r="AZ2639" s="45">
        <v>1.0245610550300899E-2</v>
      </c>
      <c r="BA2639" s="45">
        <v>1.0245610550300899E-2</v>
      </c>
      <c r="BB2639" s="45">
        <v>1.0245610550300899E-2</v>
      </c>
      <c r="BC2639" s="45">
        <v>1.0245610550300899E-2</v>
      </c>
      <c r="BD2639" s="45">
        <v>1.0245610550300899E-2</v>
      </c>
      <c r="BE2639" s="45">
        <v>1.0245610550300899E-2</v>
      </c>
      <c r="BF2639" s="45">
        <v>1.0245610550300899E-2</v>
      </c>
    </row>
    <row r="2640" spans="1:58" ht="13.5" thickBot="1" x14ac:dyDescent="0.25">
      <c r="A2640" s="6" t="s">
        <v>1139</v>
      </c>
      <c r="B2640" s="6" t="s">
        <v>1143</v>
      </c>
      <c r="C2640" s="6" t="s">
        <v>984</v>
      </c>
      <c r="D2640" s="6" t="s">
        <v>1139</v>
      </c>
      <c r="E2640" s="6">
        <v>59.825300516340157</v>
      </c>
      <c r="F2640" s="6" t="s">
        <v>314</v>
      </c>
      <c r="G2640" s="21" t="s">
        <v>1305</v>
      </c>
      <c r="H2640" s="21" t="s">
        <v>1159</v>
      </c>
      <c r="I2640" s="21" t="s">
        <v>1160</v>
      </c>
      <c r="J2640" s="21" t="s">
        <v>849</v>
      </c>
      <c r="K2640" s="21" t="s">
        <v>850</v>
      </c>
      <c r="L2640" s="21" t="s">
        <v>1438</v>
      </c>
      <c r="M2640" s="3">
        <v>45.409061606275309</v>
      </c>
      <c r="N2640" s="3">
        <v>59.825300516340157</v>
      </c>
      <c r="O2640" s="21" t="s">
        <v>1511</v>
      </c>
      <c r="P2640" s="21">
        <v>0</v>
      </c>
      <c r="Q2640" s="46">
        <v>3.5087900185160697E-3</v>
      </c>
      <c r="R2640" s="46">
        <v>3.5008849146525292E-3</v>
      </c>
      <c r="S2640" s="46">
        <v>3.4930010681767367E-3</v>
      </c>
      <c r="T2640" s="46">
        <v>3.4851477769558708E-3</v>
      </c>
      <c r="U2640" s="46">
        <v>3.4773027970325682E-3</v>
      </c>
      <c r="V2640" s="46">
        <v>3.1225433545048532E-3</v>
      </c>
      <c r="W2640" s="46">
        <v>2.4924226674059584E-3</v>
      </c>
      <c r="X2640" s="46">
        <v>1.9894468246572767E-3</v>
      </c>
      <c r="Y2640" s="46">
        <v>1.5879665887277676E-3</v>
      </c>
      <c r="Z2640" s="46">
        <v>1.2675175368982961E-3</v>
      </c>
      <c r="AA2640" s="46">
        <v>1.0117385626338684E-3</v>
      </c>
      <c r="AB2640" s="46">
        <v>8.0756984497345997E-4</v>
      </c>
      <c r="AC2640" s="46">
        <v>6.4459431873526807E-4</v>
      </c>
      <c r="AD2640" s="46">
        <v>5.145149756977112E-4</v>
      </c>
      <c r="AE2640" s="46">
        <v>4.1068676996652641E-4</v>
      </c>
      <c r="AF2640" s="46">
        <v>3.2781147090730009E-4</v>
      </c>
      <c r="AG2640" s="46">
        <v>2.2309035479115971E-6</v>
      </c>
      <c r="AH2640" s="46">
        <v>7.9496170781620637E-7</v>
      </c>
      <c r="AI2640" s="46">
        <v>2.7040096636666489E-7</v>
      </c>
      <c r="AJ2640" s="46">
        <v>8.7976182657179464E-8</v>
      </c>
      <c r="AK2640" s="46">
        <v>3.0736831650902702E-2</v>
      </c>
      <c r="AL2640" s="45">
        <v>3.0736831650902702E-2</v>
      </c>
      <c r="AM2640" s="45">
        <v>3.5087900185160697E-3</v>
      </c>
      <c r="AN2640" s="45">
        <v>7.0096749331685984E-3</v>
      </c>
      <c r="AO2640" s="45">
        <v>1.0502676001345336E-2</v>
      </c>
      <c r="AP2640" s="45">
        <v>1.3987823778301206E-2</v>
      </c>
      <c r="AQ2640" s="45">
        <v>1.7465126575333775E-2</v>
      </c>
      <c r="AR2640" s="45">
        <v>2.0587669929838629E-2</v>
      </c>
      <c r="AS2640" s="45">
        <v>2.3080092597244587E-2</v>
      </c>
      <c r="AT2640" s="45">
        <v>2.5069539421901862E-2</v>
      </c>
      <c r="AU2640" s="45">
        <v>2.665750601062963E-2</v>
      </c>
      <c r="AV2640" s="45">
        <v>2.7925023547527926E-2</v>
      </c>
      <c r="AW2640" s="45">
        <v>2.8936762110161794E-2</v>
      </c>
      <c r="AX2640" s="45">
        <v>2.9744331955135254E-2</v>
      </c>
      <c r="AY2640" s="45">
        <v>3.0388926273870524E-2</v>
      </c>
      <c r="AZ2640" s="45">
        <v>3.0736831650902702E-2</v>
      </c>
      <c r="BA2640" s="45">
        <v>3.0736831650902702E-2</v>
      </c>
      <c r="BB2640" s="45">
        <v>3.0736831650902702E-2</v>
      </c>
      <c r="BC2640" s="45">
        <v>3.0736831650902702E-2</v>
      </c>
      <c r="BD2640" s="45">
        <v>3.0736831650902702E-2</v>
      </c>
      <c r="BE2640" s="45">
        <v>3.0736831650902702E-2</v>
      </c>
      <c r="BF2640" s="45">
        <v>3.0736831650902702E-2</v>
      </c>
    </row>
    <row r="2641" spans="1:58" ht="13.5" thickBot="1" x14ac:dyDescent="0.25">
      <c r="A2641" s="6" t="s">
        <v>1139</v>
      </c>
      <c r="B2641" s="6" t="s">
        <v>1143</v>
      </c>
      <c r="C2641" s="6" t="s">
        <v>984</v>
      </c>
      <c r="D2641" s="6" t="s">
        <v>1139</v>
      </c>
      <c r="E2641" s="6">
        <v>59.825300516340157</v>
      </c>
      <c r="F2641" s="6" t="s">
        <v>314</v>
      </c>
      <c r="G2641" s="21" t="s">
        <v>1305</v>
      </c>
      <c r="H2641" s="21" t="s">
        <v>1159</v>
      </c>
      <c r="I2641" s="21" t="s">
        <v>1160</v>
      </c>
      <c r="J2641" s="21" t="s">
        <v>849</v>
      </c>
      <c r="K2641" s="21" t="s">
        <v>850</v>
      </c>
      <c r="L2641" s="21" t="s">
        <v>1439</v>
      </c>
      <c r="M2641" s="3">
        <v>45.409061606275309</v>
      </c>
      <c r="N2641" s="3">
        <v>59.825300516340157</v>
      </c>
      <c r="O2641" s="21" t="s">
        <v>1511</v>
      </c>
      <c r="P2641" s="21">
        <v>0</v>
      </c>
      <c r="Q2641" s="46">
        <v>0.17286707235330251</v>
      </c>
      <c r="R2641" s="46">
        <v>0.17247761269503636</v>
      </c>
      <c r="S2641" s="46">
        <v>0.17208920032155114</v>
      </c>
      <c r="T2641" s="46">
        <v>0.17170229330958259</v>
      </c>
      <c r="U2641" s="46">
        <v>0.1713157957691612</v>
      </c>
      <c r="V2641" s="46">
        <v>0.15383791139995301</v>
      </c>
      <c r="W2641" s="46">
        <v>0.1227938426944382</v>
      </c>
      <c r="X2641" s="46">
        <v>9.8013801443302989E-2</v>
      </c>
      <c r="Y2641" s="46">
        <v>7.8234130210027231E-2</v>
      </c>
      <c r="Z2641" s="46">
        <v>6.2446611112039127E-2</v>
      </c>
      <c r="AA2641" s="46">
        <v>4.9845183777461291E-2</v>
      </c>
      <c r="AB2641" s="46">
        <v>3.9786431814011133E-2</v>
      </c>
      <c r="AC2641" s="46">
        <v>3.1757139112719761E-2</v>
      </c>
      <c r="AD2641" s="46">
        <v>2.5348538117538715E-2</v>
      </c>
      <c r="AE2641" s="46">
        <v>2.0233248271828007E-2</v>
      </c>
      <c r="AF2641" s="46">
        <v>1.615024238000444E-2</v>
      </c>
      <c r="AG2641" s="46">
        <v>1.0990961641904455E-4</v>
      </c>
      <c r="AH2641" s="46">
        <v>3.9165268465192346E-5</v>
      </c>
      <c r="AI2641" s="46">
        <v>1.3321806996326849E-5</v>
      </c>
      <c r="AJ2641" s="46">
        <v>4.3343104182671547E-6</v>
      </c>
      <c r="AK2641" s="46">
        <v>1.5143072320853797</v>
      </c>
      <c r="AL2641" s="45">
        <v>1.5143072320853797</v>
      </c>
      <c r="AM2641" s="45">
        <v>0.17286707235330251</v>
      </c>
      <c r="AN2641" s="45">
        <v>0.34534468504833887</v>
      </c>
      <c r="AO2641" s="45">
        <v>0.51743388536988999</v>
      </c>
      <c r="AP2641" s="45">
        <v>0.68913617867947252</v>
      </c>
      <c r="AQ2641" s="45">
        <v>0.86045197444863375</v>
      </c>
      <c r="AR2641" s="45">
        <v>1.0142898858485867</v>
      </c>
      <c r="AS2641" s="45">
        <v>1.1370837285430249</v>
      </c>
      <c r="AT2641" s="45">
        <v>1.2350975299863278</v>
      </c>
      <c r="AU2641" s="45">
        <v>1.3133316601963552</v>
      </c>
      <c r="AV2641" s="45">
        <v>1.3757782713083944</v>
      </c>
      <c r="AW2641" s="45">
        <v>1.4256234550858558</v>
      </c>
      <c r="AX2641" s="45">
        <v>1.4654098868998668</v>
      </c>
      <c r="AY2641" s="45">
        <v>1.4971670260125867</v>
      </c>
      <c r="AZ2641" s="45">
        <v>1.5143072320853797</v>
      </c>
      <c r="BA2641" s="45">
        <v>1.5143072320853797</v>
      </c>
      <c r="BB2641" s="45">
        <v>1.5143072320853797</v>
      </c>
      <c r="BC2641" s="45">
        <v>1.5143072320853797</v>
      </c>
      <c r="BD2641" s="45">
        <v>1.5143072320853797</v>
      </c>
      <c r="BE2641" s="45">
        <v>1.5143072320853797</v>
      </c>
      <c r="BF2641" s="45">
        <v>1.5143072320853797</v>
      </c>
    </row>
    <row r="2642" spans="1:58" ht="13.5" thickBot="1" x14ac:dyDescent="0.25">
      <c r="A2642" s="6" t="s">
        <v>1358</v>
      </c>
      <c r="B2642" s="6" t="s">
        <v>1357</v>
      </c>
      <c r="C2642" s="6" t="s">
        <v>984</v>
      </c>
      <c r="D2642" s="6" t="s">
        <v>1358</v>
      </c>
      <c r="E2642" s="6">
        <v>100.28236996254138</v>
      </c>
      <c r="F2642" s="6" t="s">
        <v>314</v>
      </c>
      <c r="G2642" s="21" t="s">
        <v>1305</v>
      </c>
      <c r="H2642" s="21" t="s">
        <v>1159</v>
      </c>
      <c r="I2642" s="21" t="s">
        <v>1160</v>
      </c>
      <c r="J2642" s="21" t="s">
        <v>849</v>
      </c>
      <c r="K2642" s="21" t="s">
        <v>850</v>
      </c>
      <c r="L2642" s="21" t="s">
        <v>1440</v>
      </c>
      <c r="M2642" s="3">
        <v>72.566098170176133</v>
      </c>
      <c r="N2642" s="3">
        <v>100.28236996254138</v>
      </c>
      <c r="O2642" s="21" t="s">
        <v>1511</v>
      </c>
      <c r="P2642" s="21">
        <v>0</v>
      </c>
      <c r="Q2642" s="46">
        <v>4.4818824090224409E-4</v>
      </c>
      <c r="R2642" s="46">
        <v>4.4717849834824316E-4</v>
      </c>
      <c r="S2642" s="46">
        <v>4.4617147106394212E-4</v>
      </c>
      <c r="T2642" s="46">
        <v>4.4516834669371775E-4</v>
      </c>
      <c r="U2642" s="46">
        <v>4.4416628395038357E-4</v>
      </c>
      <c r="V2642" s="46">
        <v>3.9885179956946839E-4</v>
      </c>
      <c r="W2642" s="46">
        <v>3.1836460004579773E-4</v>
      </c>
      <c r="X2642" s="46">
        <v>2.5411799167417653E-4</v>
      </c>
      <c r="Y2642" s="46">
        <v>2.0283572064948746E-4</v>
      </c>
      <c r="Z2642" s="46">
        <v>1.6190380506595449E-4</v>
      </c>
      <c r="AA2642" s="46">
        <v>1.2923239186356618E-4</v>
      </c>
      <c r="AB2642" s="46">
        <v>1.031533110600404E-4</v>
      </c>
      <c r="AC2642" s="46">
        <v>8.2335959771032713E-5</v>
      </c>
      <c r="AD2642" s="46">
        <v>6.572053632703354E-5</v>
      </c>
      <c r="AE2642" s="46">
        <v>5.245824914623031E-5</v>
      </c>
      <c r="AF2642" s="46">
        <v>4.1872339387141676E-5</v>
      </c>
      <c r="AG2642" s="46">
        <v>2.8495998092924772E-7</v>
      </c>
      <c r="AH2642" s="46">
        <v>1.0154283600061988E-7</v>
      </c>
      <c r="AI2642" s="46">
        <v>3.4539123975676399E-8</v>
      </c>
      <c r="AJ2642" s="46">
        <v>1.1237460873504017E-8</v>
      </c>
      <c r="AK2642" s="46">
        <v>3.9261074147584844E-3</v>
      </c>
      <c r="AL2642" s="45">
        <v>3.9261074147584844E-3</v>
      </c>
      <c r="AM2642" s="45">
        <v>4.4818824090224409E-4</v>
      </c>
      <c r="AN2642" s="45">
        <v>8.953667392504873E-4</v>
      </c>
      <c r="AO2642" s="45">
        <v>1.3415382103144295E-3</v>
      </c>
      <c r="AP2642" s="45">
        <v>1.7867065570081472E-3</v>
      </c>
      <c r="AQ2642" s="45">
        <v>2.2308728409585307E-3</v>
      </c>
      <c r="AR2642" s="45">
        <v>2.6297246405279991E-3</v>
      </c>
      <c r="AS2642" s="45">
        <v>2.9480892405737967E-3</v>
      </c>
      <c r="AT2642" s="45">
        <v>3.2022072322479733E-3</v>
      </c>
      <c r="AU2642" s="45">
        <v>3.4050429528974606E-3</v>
      </c>
      <c r="AV2642" s="45">
        <v>3.5669467579634152E-3</v>
      </c>
      <c r="AW2642" s="45">
        <v>3.6961791498269815E-3</v>
      </c>
      <c r="AX2642" s="45">
        <v>3.799332460887022E-3</v>
      </c>
      <c r="AY2642" s="45">
        <v>3.8816684206580548E-3</v>
      </c>
      <c r="AZ2642" s="45">
        <v>3.9261074147584844E-3</v>
      </c>
      <c r="BA2642" s="45">
        <v>3.9261074147584844E-3</v>
      </c>
      <c r="BB2642" s="45">
        <v>3.9261074147584844E-3</v>
      </c>
      <c r="BC2642" s="45">
        <v>3.9261074147584844E-3</v>
      </c>
      <c r="BD2642" s="45">
        <v>3.9261074147584844E-3</v>
      </c>
      <c r="BE2642" s="45">
        <v>3.9261074147584844E-3</v>
      </c>
      <c r="BF2642" s="45">
        <v>3.9261074147584844E-3</v>
      </c>
    </row>
    <row r="2643" spans="1:58" ht="13.5" thickBot="1" x14ac:dyDescent="0.25">
      <c r="A2643" s="6" t="s">
        <v>1358</v>
      </c>
      <c r="B2643" s="6" t="s">
        <v>1357</v>
      </c>
      <c r="C2643" s="6" t="s">
        <v>984</v>
      </c>
      <c r="D2643" s="6" t="s">
        <v>1358</v>
      </c>
      <c r="E2643" s="6">
        <v>100.28236996254138</v>
      </c>
      <c r="F2643" s="6" t="s">
        <v>314</v>
      </c>
      <c r="G2643" s="21" t="s">
        <v>1305</v>
      </c>
      <c r="H2643" s="21" t="s">
        <v>1159</v>
      </c>
      <c r="I2643" s="21" t="s">
        <v>1160</v>
      </c>
      <c r="J2643" s="21" t="s">
        <v>849</v>
      </c>
      <c r="K2643" s="21" t="s">
        <v>850</v>
      </c>
      <c r="L2643" s="21" t="s">
        <v>1441</v>
      </c>
      <c r="M2643" s="3">
        <v>72.566098170176133</v>
      </c>
      <c r="N2643" s="3">
        <v>100.28236996254138</v>
      </c>
      <c r="O2643" s="21" t="s">
        <v>1511</v>
      </c>
      <c r="P2643" s="21">
        <v>0</v>
      </c>
      <c r="Q2643" s="46">
        <v>1.3445647227067323E-3</v>
      </c>
      <c r="R2643" s="46">
        <v>1.3415354950447292E-3</v>
      </c>
      <c r="S2643" s="46">
        <v>1.3385144131918261E-3</v>
      </c>
      <c r="T2643" s="46">
        <v>1.3355050400811535E-3</v>
      </c>
      <c r="U2643" s="46">
        <v>1.3324988518511505E-3</v>
      </c>
      <c r="V2643" s="46">
        <v>1.1965553987084052E-3</v>
      </c>
      <c r="W2643" s="46">
        <v>9.5509380013739293E-4</v>
      </c>
      <c r="X2643" s="46">
        <v>7.6235397502252952E-4</v>
      </c>
      <c r="Y2643" s="46">
        <v>6.0850716194846245E-4</v>
      </c>
      <c r="Z2643" s="46">
        <v>4.8571141519786339E-4</v>
      </c>
      <c r="AA2643" s="46">
        <v>3.8769717559069872E-4</v>
      </c>
      <c r="AB2643" s="46">
        <v>3.0945993318012111E-4</v>
      </c>
      <c r="AC2643" s="46">
        <v>2.4700787931309818E-4</v>
      </c>
      <c r="AD2643" s="46">
        <v>1.9716160898110061E-4</v>
      </c>
      <c r="AE2643" s="46">
        <v>1.5737474743869091E-4</v>
      </c>
      <c r="AF2643" s="46">
        <v>1.2561701816142504E-4</v>
      </c>
      <c r="AG2643" s="46">
        <v>8.5487994278774312E-7</v>
      </c>
      <c r="AH2643" s="46">
        <v>3.0462850800185964E-7</v>
      </c>
      <c r="AI2643" s="46">
        <v>1.0361737192702918E-7</v>
      </c>
      <c r="AJ2643" s="46">
        <v>3.3712382620512052E-8</v>
      </c>
      <c r="AK2643" s="46">
        <v>1.1778322244275453E-2</v>
      </c>
      <c r="AL2643" s="45">
        <v>1.1778322244275453E-2</v>
      </c>
      <c r="AM2643" s="45">
        <v>1.3445647227067323E-3</v>
      </c>
      <c r="AN2643" s="45">
        <v>2.6861002177514613E-3</v>
      </c>
      <c r="AO2643" s="45">
        <v>4.0246146309432873E-3</v>
      </c>
      <c r="AP2643" s="45">
        <v>5.3601196710244409E-3</v>
      </c>
      <c r="AQ2643" s="45">
        <v>6.6926185228755909E-3</v>
      </c>
      <c r="AR2643" s="45">
        <v>7.8891739215839959E-3</v>
      </c>
      <c r="AS2643" s="45">
        <v>8.8442677217213887E-3</v>
      </c>
      <c r="AT2643" s="45">
        <v>9.6066216967439187E-3</v>
      </c>
      <c r="AU2643" s="45">
        <v>1.0215128858692381E-2</v>
      </c>
      <c r="AV2643" s="45">
        <v>1.0700840273890245E-2</v>
      </c>
      <c r="AW2643" s="45">
        <v>1.1088537449480945E-2</v>
      </c>
      <c r="AX2643" s="45">
        <v>1.1397997382661066E-2</v>
      </c>
      <c r="AY2643" s="45">
        <v>1.1645005261974165E-2</v>
      </c>
      <c r="AZ2643" s="45">
        <v>1.1778322244275453E-2</v>
      </c>
      <c r="BA2643" s="45">
        <v>1.1778322244275453E-2</v>
      </c>
      <c r="BB2643" s="45">
        <v>1.1778322244275453E-2</v>
      </c>
      <c r="BC2643" s="45">
        <v>1.1778322244275453E-2</v>
      </c>
      <c r="BD2643" s="45">
        <v>1.1778322244275453E-2</v>
      </c>
      <c r="BE2643" s="45">
        <v>1.1778322244275453E-2</v>
      </c>
      <c r="BF2643" s="45">
        <v>1.1778322244275453E-2</v>
      </c>
    </row>
    <row r="2644" spans="1:58" ht="13.5" thickBot="1" x14ac:dyDescent="0.25">
      <c r="A2644" s="6" t="s">
        <v>1358</v>
      </c>
      <c r="B2644" s="6" t="s">
        <v>1357</v>
      </c>
      <c r="C2644" s="6" t="s">
        <v>984</v>
      </c>
      <c r="D2644" s="6" t="s">
        <v>1358</v>
      </c>
      <c r="E2644" s="6">
        <v>100.28236996254138</v>
      </c>
      <c r="F2644" s="6" t="s">
        <v>314</v>
      </c>
      <c r="G2644" s="21" t="s">
        <v>1305</v>
      </c>
      <c r="H2644" s="21" t="s">
        <v>1159</v>
      </c>
      <c r="I2644" s="21" t="s">
        <v>1160</v>
      </c>
      <c r="J2644" s="21" t="s">
        <v>849</v>
      </c>
      <c r="K2644" s="21" t="s">
        <v>850</v>
      </c>
      <c r="L2644" s="21" t="s">
        <v>1442</v>
      </c>
      <c r="M2644" s="3">
        <v>72.566098170176133</v>
      </c>
      <c r="N2644" s="3">
        <v>100.28236996254138</v>
      </c>
      <c r="O2644" s="21" t="s">
        <v>1511</v>
      </c>
      <c r="P2644" s="21">
        <v>0</v>
      </c>
      <c r="Q2644" s="46">
        <v>6.6242484154734951E-2</v>
      </c>
      <c r="R2644" s="46">
        <v>6.6093243614645969E-2</v>
      </c>
      <c r="S2644" s="46">
        <v>6.5944404393006861E-2</v>
      </c>
      <c r="T2644" s="46">
        <v>6.5796142024351148E-2</v>
      </c>
      <c r="U2644" s="46">
        <v>6.5648036564770709E-2</v>
      </c>
      <c r="V2644" s="46">
        <v>5.8950529268416908E-2</v>
      </c>
      <c r="W2644" s="46">
        <v>4.7054474101122463E-2</v>
      </c>
      <c r="X2644" s="46">
        <v>3.75587878053706E-2</v>
      </c>
      <c r="Y2644" s="46">
        <v>2.9979238152454259E-2</v>
      </c>
      <c r="Z2644" s="46">
        <v>2.3929477087757937E-2</v>
      </c>
      <c r="AA2644" s="46">
        <v>1.9100623106637866E-2</v>
      </c>
      <c r="AB2644" s="46">
        <v>1.5246119709984915E-2</v>
      </c>
      <c r="AC2644" s="46">
        <v>1.2169303013211253E-2</v>
      </c>
      <c r="AD2644" s="46">
        <v>9.7135337096757018E-3</v>
      </c>
      <c r="AE2644" s="46">
        <v>7.7533599071204435E-3</v>
      </c>
      <c r="AF2644" s="46">
        <v>6.1887562529321337E-3</v>
      </c>
      <c r="AG2644" s="46">
        <v>4.2117251857030474E-5</v>
      </c>
      <c r="AH2644" s="46">
        <v>1.5008090554221037E-5</v>
      </c>
      <c r="AI2644" s="46">
        <v>5.104902725853094E-6</v>
      </c>
      <c r="AJ2644" s="46">
        <v>1.6609032899970866E-6</v>
      </c>
      <c r="AK2644" s="46">
        <v>0.58028097231728171</v>
      </c>
      <c r="AL2644" s="45">
        <v>0.58028097231728171</v>
      </c>
      <c r="AM2644" s="45">
        <v>6.6242484154734951E-2</v>
      </c>
      <c r="AN2644" s="45">
        <v>0.13233572776938091</v>
      </c>
      <c r="AO2644" s="45">
        <v>0.19828013216238777</v>
      </c>
      <c r="AP2644" s="45">
        <v>0.2640762741867389</v>
      </c>
      <c r="AQ2644" s="45">
        <v>0.3297243107515096</v>
      </c>
      <c r="AR2644" s="45">
        <v>0.38867484001992653</v>
      </c>
      <c r="AS2644" s="45">
        <v>0.43572931412104898</v>
      </c>
      <c r="AT2644" s="45">
        <v>0.47328810192641957</v>
      </c>
      <c r="AU2644" s="45">
        <v>0.50326734007887386</v>
      </c>
      <c r="AV2644" s="45">
        <v>0.5271968171666318</v>
      </c>
      <c r="AW2644" s="45">
        <v>0.54629744027326965</v>
      </c>
      <c r="AX2644" s="45">
        <v>0.56154355998325456</v>
      </c>
      <c r="AY2644" s="45">
        <v>0.57371286299646584</v>
      </c>
      <c r="AZ2644" s="45">
        <v>0.58028097231728171</v>
      </c>
      <c r="BA2644" s="45">
        <v>0.58028097231728171</v>
      </c>
      <c r="BB2644" s="45">
        <v>0.58028097231728171</v>
      </c>
      <c r="BC2644" s="45">
        <v>0.58028097231728171</v>
      </c>
      <c r="BD2644" s="45">
        <v>0.58028097231728171</v>
      </c>
      <c r="BE2644" s="45">
        <v>0.58028097231728171</v>
      </c>
      <c r="BF2644" s="45">
        <v>0.58028097231728171</v>
      </c>
    </row>
    <row r="2645" spans="1:58" ht="13.5" thickBot="1" x14ac:dyDescent="0.25">
      <c r="A2645" s="6" t="s">
        <v>1350</v>
      </c>
      <c r="B2645" s="6" t="s">
        <v>1350</v>
      </c>
      <c r="C2645" s="6" t="s">
        <v>984</v>
      </c>
      <c r="D2645" s="6" t="s">
        <v>1350</v>
      </c>
      <c r="E2645" s="6">
        <v>-4.4856002667763999</v>
      </c>
      <c r="F2645" s="6" t="s">
        <v>314</v>
      </c>
      <c r="G2645" s="21" t="s">
        <v>1305</v>
      </c>
      <c r="H2645" s="21" t="s">
        <v>1159</v>
      </c>
      <c r="I2645" s="21" t="s">
        <v>1160</v>
      </c>
      <c r="J2645" s="21" t="s">
        <v>849</v>
      </c>
      <c r="K2645" s="21" t="s">
        <v>850</v>
      </c>
      <c r="L2645" s="21" t="s">
        <v>1002</v>
      </c>
      <c r="M2645" s="3">
        <v>1.4720198022707864</v>
      </c>
      <c r="N2645" s="3">
        <v>-4.4856002667763999</v>
      </c>
      <c r="O2645" s="21" t="s">
        <v>1511</v>
      </c>
      <c r="P2645" s="21">
        <v>0</v>
      </c>
      <c r="Q2645" s="46">
        <v>2.3513217984857077E-2</v>
      </c>
      <c r="R2645" s="46">
        <v>2.3458726748131039E-2</v>
      </c>
      <c r="S2645" s="46">
        <v>2.3404382042224579E-2</v>
      </c>
      <c r="T2645" s="46">
        <v>2.3350247958930821E-2</v>
      </c>
      <c r="U2645" s="46">
        <v>2.3296171166836632E-2</v>
      </c>
      <c r="V2645" s="46">
        <v>2.0850753485136968E-2</v>
      </c>
      <c r="W2645" s="46">
        <v>1.6507223517739401E-2</v>
      </c>
      <c r="X2645" s="46">
        <v>1.3040124768903908E-2</v>
      </c>
      <c r="Y2645" s="46">
        <v>1.0272652645259792E-2</v>
      </c>
      <c r="Z2645" s="46">
        <v>8.0637423711760713E-3</v>
      </c>
      <c r="AA2645" s="46">
        <v>6.3006140332337469E-3</v>
      </c>
      <c r="AB2645" s="46">
        <v>4.8932440456746253E-3</v>
      </c>
      <c r="AC2645" s="46">
        <v>3.7698257915824967E-3</v>
      </c>
      <c r="AD2645" s="46">
        <v>2.873166570276307E-3</v>
      </c>
      <c r="AE2645" s="46">
        <v>2.1574609407232492E-3</v>
      </c>
      <c r="AF2645" s="46">
        <v>1.5861872904672804E-3</v>
      </c>
      <c r="AG2645" s="46">
        <v>0</v>
      </c>
      <c r="AH2645" s="46">
        <v>0</v>
      </c>
      <c r="AI2645" s="46">
        <v>0</v>
      </c>
      <c r="AJ2645" s="46">
        <v>0</v>
      </c>
      <c r="AK2645" s="46">
        <v>0.19840478418511814</v>
      </c>
      <c r="AL2645" s="45">
        <v>0.19840478418511814</v>
      </c>
      <c r="AM2645" s="45">
        <v>2.3513217984857077E-2</v>
      </c>
      <c r="AN2645" s="45">
        <v>4.6971944732988116E-2</v>
      </c>
      <c r="AO2645" s="45">
        <v>7.0376326775212689E-2</v>
      </c>
      <c r="AP2645" s="45">
        <v>9.3726574734143503E-2</v>
      </c>
      <c r="AQ2645" s="45">
        <v>0.11702274590098014</v>
      </c>
      <c r="AR2645" s="45">
        <v>0.13787349938611709</v>
      </c>
      <c r="AS2645" s="45">
        <v>0.15438072290385649</v>
      </c>
      <c r="AT2645" s="45">
        <v>0.16742084767276039</v>
      </c>
      <c r="AU2645" s="45">
        <v>0.17769350031802017</v>
      </c>
      <c r="AV2645" s="45">
        <v>0.18575724268919624</v>
      </c>
      <c r="AW2645" s="45">
        <v>0.19205785672243</v>
      </c>
      <c r="AX2645" s="45">
        <v>0.19695110076810463</v>
      </c>
      <c r="AY2645" s="45">
        <v>0.19840478418511814</v>
      </c>
      <c r="AZ2645" s="45">
        <v>0.19840478418511814</v>
      </c>
      <c r="BA2645" s="45">
        <v>0.19840478418511814</v>
      </c>
      <c r="BB2645" s="45">
        <v>0.19840478418511814</v>
      </c>
      <c r="BC2645" s="45">
        <v>0.19840478418511814</v>
      </c>
      <c r="BD2645" s="45">
        <v>0.19840478418511814</v>
      </c>
      <c r="BE2645" s="45">
        <v>0.19840478418511814</v>
      </c>
      <c r="BF2645" s="45">
        <v>0.19840478418511814</v>
      </c>
    </row>
    <row r="2646" spans="1:58" ht="13.5" thickBot="1" x14ac:dyDescent="0.25">
      <c r="A2646" s="6" t="s">
        <v>1350</v>
      </c>
      <c r="B2646" s="6" t="s">
        <v>1350</v>
      </c>
      <c r="C2646" s="6" t="s">
        <v>984</v>
      </c>
      <c r="D2646" s="6" t="s">
        <v>1350</v>
      </c>
      <c r="E2646" s="6">
        <v>-2.5579577727930691</v>
      </c>
      <c r="F2646" s="6" t="s">
        <v>314</v>
      </c>
      <c r="G2646" s="21" t="s">
        <v>1305</v>
      </c>
      <c r="H2646" s="21" t="s">
        <v>1159</v>
      </c>
      <c r="I2646" s="21" t="s">
        <v>1160</v>
      </c>
      <c r="J2646" s="21" t="s">
        <v>849</v>
      </c>
      <c r="K2646" s="21" t="s">
        <v>850</v>
      </c>
      <c r="L2646" s="21" t="s">
        <v>1003</v>
      </c>
      <c r="M2646" s="3">
        <v>2.85138173970399</v>
      </c>
      <c r="N2646" s="3">
        <v>-2.5579577727930691</v>
      </c>
      <c r="O2646" s="21" t="s">
        <v>1511</v>
      </c>
      <c r="P2646" s="21">
        <v>0</v>
      </c>
      <c r="Q2646" s="46">
        <v>1.2708022286909131E-2</v>
      </c>
      <c r="R2646" s="46">
        <v>1.2678571794373327E-2</v>
      </c>
      <c r="S2646" s="46">
        <v>1.2649200496311125E-2</v>
      </c>
      <c r="T2646" s="46">
        <v>1.2619943031959733E-2</v>
      </c>
      <c r="U2646" s="46">
        <v>1.2590716531376949E-2</v>
      </c>
      <c r="V2646" s="46">
        <v>1.126905896753967E-2</v>
      </c>
      <c r="W2646" s="46">
        <v>8.9215421085076969E-3</v>
      </c>
      <c r="X2646" s="46">
        <v>7.0477038189340774E-3</v>
      </c>
      <c r="Y2646" s="46">
        <v>5.5519877732478308E-3</v>
      </c>
      <c r="Z2646" s="46">
        <v>4.3581536918848862E-3</v>
      </c>
      <c r="AA2646" s="46">
        <v>3.4052482143070457E-3</v>
      </c>
      <c r="AB2646" s="46">
        <v>2.6446169311136304E-3</v>
      </c>
      <c r="AC2646" s="46">
        <v>2.037451028950958E-3</v>
      </c>
      <c r="AD2646" s="46">
        <v>1.5528399742046417E-3</v>
      </c>
      <c r="AE2646" s="46">
        <v>1.1660276247812632E-3</v>
      </c>
      <c r="AF2646" s="46">
        <v>8.5727540362411775E-4</v>
      </c>
      <c r="AG2646" s="46">
        <v>0</v>
      </c>
      <c r="AH2646" s="46">
        <v>0</v>
      </c>
      <c r="AI2646" s="46">
        <v>0</v>
      </c>
      <c r="AJ2646" s="46">
        <v>0</v>
      </c>
      <c r="AK2646" s="46">
        <v>0.10723042762065407</v>
      </c>
      <c r="AL2646" s="45">
        <v>0.10723042762065407</v>
      </c>
      <c r="AM2646" s="45">
        <v>1.2708022286909131E-2</v>
      </c>
      <c r="AN2646" s="45">
        <v>2.5386594081282458E-2</v>
      </c>
      <c r="AO2646" s="45">
        <v>3.8035794577593582E-2</v>
      </c>
      <c r="AP2646" s="45">
        <v>5.0655737609553317E-2</v>
      </c>
      <c r="AQ2646" s="45">
        <v>6.3246454140930261E-2</v>
      </c>
      <c r="AR2646" s="45">
        <v>7.4515513108469933E-2</v>
      </c>
      <c r="AS2646" s="45">
        <v>8.3437055216977626E-2</v>
      </c>
      <c r="AT2646" s="45">
        <v>9.0484759035911702E-2</v>
      </c>
      <c r="AU2646" s="45">
        <v>9.6036746809159537E-2</v>
      </c>
      <c r="AV2646" s="45">
        <v>0.10039490050104442</v>
      </c>
      <c r="AW2646" s="45">
        <v>0.10380014871535147</v>
      </c>
      <c r="AX2646" s="45">
        <v>0.1064447656464651</v>
      </c>
      <c r="AY2646" s="45">
        <v>0.10723042762065407</v>
      </c>
      <c r="AZ2646" s="45">
        <v>0.10723042762065407</v>
      </c>
      <c r="BA2646" s="45">
        <v>0.10723042762065407</v>
      </c>
      <c r="BB2646" s="45">
        <v>0.10723042762065407</v>
      </c>
      <c r="BC2646" s="45">
        <v>0.10723042762065407</v>
      </c>
      <c r="BD2646" s="45">
        <v>0.10723042762065407</v>
      </c>
      <c r="BE2646" s="45">
        <v>0.10723042762065407</v>
      </c>
      <c r="BF2646" s="45">
        <v>0.10723042762065407</v>
      </c>
    </row>
    <row r="2647" spans="1:58" ht="13.5" thickBot="1" x14ac:dyDescent="0.25">
      <c r="A2647" s="6" t="s">
        <v>1350</v>
      </c>
      <c r="B2647" s="6" t="s">
        <v>1350</v>
      </c>
      <c r="C2647" s="6" t="s">
        <v>984</v>
      </c>
      <c r="D2647" s="6" t="s">
        <v>1350</v>
      </c>
      <c r="E2647" s="6">
        <v>-3.1538897077804791</v>
      </c>
      <c r="F2647" s="6" t="s">
        <v>314</v>
      </c>
      <c r="G2647" s="21" t="s">
        <v>1305</v>
      </c>
      <c r="H2647" s="21" t="s">
        <v>1159</v>
      </c>
      <c r="I2647" s="21" t="s">
        <v>1160</v>
      </c>
      <c r="J2647" s="21" t="s">
        <v>849</v>
      </c>
      <c r="K2647" s="21" t="s">
        <v>850</v>
      </c>
      <c r="L2647" s="21" t="s">
        <v>989</v>
      </c>
      <c r="M2647" s="3">
        <v>3.239696881833352</v>
      </c>
      <c r="N2647" s="3">
        <v>-3.1538897077804791</v>
      </c>
      <c r="O2647" s="21" t="s">
        <v>1511</v>
      </c>
      <c r="P2647" s="21">
        <v>0</v>
      </c>
      <c r="Q2647" s="46">
        <v>0.16776216832265148</v>
      </c>
      <c r="R2647" s="46">
        <v>0.16737338410631708</v>
      </c>
      <c r="S2647" s="46">
        <v>0.16698564535845212</v>
      </c>
      <c r="T2647" s="46">
        <v>0.16659940936134743</v>
      </c>
      <c r="U2647" s="46">
        <v>0.16621358212564127</v>
      </c>
      <c r="V2647" s="46">
        <v>0.14876600974313303</v>
      </c>
      <c r="W2647" s="46">
        <v>0.11777578092909689</v>
      </c>
      <c r="X2647" s="46">
        <v>9.3038715833711594E-2</v>
      </c>
      <c r="Y2647" s="46">
        <v>7.3293348588188992E-2</v>
      </c>
      <c r="Z2647" s="46">
        <v>5.7533209867528884E-2</v>
      </c>
      <c r="AA2647" s="46">
        <v>4.4953637254592255E-2</v>
      </c>
      <c r="AB2647" s="46">
        <v>3.4912330237526545E-2</v>
      </c>
      <c r="AC2647" s="46">
        <v>2.6896962780757361E-2</v>
      </c>
      <c r="AD2647" s="46">
        <v>2.0499476255956585E-2</v>
      </c>
      <c r="AE2647" s="46">
        <v>1.5393057884303864E-2</v>
      </c>
      <c r="AF2647" s="46">
        <v>1.1317133171052846E-2</v>
      </c>
      <c r="AG2647" s="46">
        <v>0</v>
      </c>
      <c r="AH2647" s="46">
        <v>0</v>
      </c>
      <c r="AI2647" s="46">
        <v>0</v>
      </c>
      <c r="AJ2647" s="46">
        <v>0</v>
      </c>
      <c r="AK2647" s="46">
        <v>1.4155789659211742</v>
      </c>
      <c r="AL2647" s="45">
        <v>1.4155789659211742</v>
      </c>
      <c r="AM2647" s="45">
        <v>0.16776216832265148</v>
      </c>
      <c r="AN2647" s="45">
        <v>0.33513555242896853</v>
      </c>
      <c r="AO2647" s="45">
        <v>0.5021211977874207</v>
      </c>
      <c r="AP2647" s="45">
        <v>0.66872060714876813</v>
      </c>
      <c r="AQ2647" s="45">
        <v>0.83493418927440943</v>
      </c>
      <c r="AR2647" s="45">
        <v>0.98370019901754246</v>
      </c>
      <c r="AS2647" s="45">
        <v>1.1014759799466394</v>
      </c>
      <c r="AT2647" s="45">
        <v>1.194514695780351</v>
      </c>
      <c r="AU2647" s="45">
        <v>1.26780804436854</v>
      </c>
      <c r="AV2647" s="45">
        <v>1.325341254236069</v>
      </c>
      <c r="AW2647" s="45">
        <v>1.3702948914906612</v>
      </c>
      <c r="AX2647" s="45">
        <v>1.4052072217281877</v>
      </c>
      <c r="AY2647" s="45">
        <v>1.4155789659211742</v>
      </c>
      <c r="AZ2647" s="45">
        <v>1.4155789659211742</v>
      </c>
      <c r="BA2647" s="45">
        <v>1.4155789659211742</v>
      </c>
      <c r="BB2647" s="45">
        <v>1.4155789659211742</v>
      </c>
      <c r="BC2647" s="45">
        <v>1.4155789659211742</v>
      </c>
      <c r="BD2647" s="45">
        <v>1.4155789659211742</v>
      </c>
      <c r="BE2647" s="45">
        <v>1.4155789659211742</v>
      </c>
      <c r="BF2647" s="45">
        <v>1.4155789659211742</v>
      </c>
    </row>
    <row r="2648" spans="1:58" ht="13.5" thickBot="1" x14ac:dyDescent="0.25">
      <c r="A2648" s="6" t="s">
        <v>1350</v>
      </c>
      <c r="B2648" s="6" t="s">
        <v>1350</v>
      </c>
      <c r="C2648" s="6" t="s">
        <v>984</v>
      </c>
      <c r="D2648" s="6" t="s">
        <v>1350</v>
      </c>
      <c r="E2648" s="6">
        <v>-3.0709695731232123</v>
      </c>
      <c r="F2648" s="6" t="s">
        <v>314</v>
      </c>
      <c r="G2648" s="21" t="s">
        <v>1305</v>
      </c>
      <c r="H2648" s="21" t="s">
        <v>1159</v>
      </c>
      <c r="I2648" s="21" t="s">
        <v>1160</v>
      </c>
      <c r="J2648" s="21" t="s">
        <v>849</v>
      </c>
      <c r="K2648" s="21" t="s">
        <v>850</v>
      </c>
      <c r="L2648" s="21" t="s">
        <v>1082</v>
      </c>
      <c r="M2648" s="3">
        <v>3.3930450501913016</v>
      </c>
      <c r="N2648" s="3">
        <v>-3.0709695731232123</v>
      </c>
      <c r="O2648" s="21" t="s">
        <v>1511</v>
      </c>
      <c r="P2648" s="21">
        <v>0</v>
      </c>
      <c r="Q2648" s="46">
        <v>3.845113415952775E-2</v>
      </c>
      <c r="R2648" s="46">
        <v>3.8362024712440539E-2</v>
      </c>
      <c r="S2648" s="46">
        <v>3.8273154887008096E-2</v>
      </c>
      <c r="T2648" s="46">
        <v>3.8184629492454616E-2</v>
      </c>
      <c r="U2648" s="46">
        <v>3.8096197786123755E-2</v>
      </c>
      <c r="V2648" s="46">
        <v>3.4097209497252715E-2</v>
      </c>
      <c r="W2648" s="46">
        <v>2.6994240707107001E-2</v>
      </c>
      <c r="X2648" s="46">
        <v>2.132449872531357E-2</v>
      </c>
      <c r="Y2648" s="46">
        <v>1.679885523502124E-2</v>
      </c>
      <c r="Z2648" s="46">
        <v>1.3186627195888014E-2</v>
      </c>
      <c r="AA2648" s="46">
        <v>1.0303385765202252E-2</v>
      </c>
      <c r="AB2648" s="46">
        <v>8.0019154926695996E-3</v>
      </c>
      <c r="AC2648" s="46">
        <v>6.164791112962054E-3</v>
      </c>
      <c r="AD2648" s="46">
        <v>4.6984854785726603E-3</v>
      </c>
      <c r="AE2648" s="46">
        <v>3.5280930125819532E-3</v>
      </c>
      <c r="AF2648" s="46">
        <v>2.5938899706188364E-3</v>
      </c>
      <c r="AG2648" s="46">
        <v>0</v>
      </c>
      <c r="AH2648" s="46">
        <v>0</v>
      </c>
      <c r="AI2648" s="46">
        <v>0</v>
      </c>
      <c r="AJ2648" s="46">
        <v>0</v>
      </c>
      <c r="AK2648" s="46">
        <v>0.3244510802182527</v>
      </c>
      <c r="AL2648" s="45">
        <v>0.3244510802182527</v>
      </c>
      <c r="AM2648" s="45">
        <v>3.845113415952775E-2</v>
      </c>
      <c r="AN2648" s="45">
        <v>7.6813158871968296E-2</v>
      </c>
      <c r="AO2648" s="45">
        <v>0.11508631375897639</v>
      </c>
      <c r="AP2648" s="45">
        <v>0.15327094325143101</v>
      </c>
      <c r="AQ2648" s="45">
        <v>0.19136714103755476</v>
      </c>
      <c r="AR2648" s="45">
        <v>0.22546435053480746</v>
      </c>
      <c r="AS2648" s="45">
        <v>0.25245859124191444</v>
      </c>
      <c r="AT2648" s="45">
        <v>0.273783089967228</v>
      </c>
      <c r="AU2648" s="45">
        <v>0.29058194520224923</v>
      </c>
      <c r="AV2648" s="45">
        <v>0.30376857239813726</v>
      </c>
      <c r="AW2648" s="45">
        <v>0.31407195816333949</v>
      </c>
      <c r="AX2648" s="45">
        <v>0.32207387365600909</v>
      </c>
      <c r="AY2648" s="45">
        <v>0.3244510802182527</v>
      </c>
      <c r="AZ2648" s="45">
        <v>0.3244510802182527</v>
      </c>
      <c r="BA2648" s="45">
        <v>0.3244510802182527</v>
      </c>
      <c r="BB2648" s="45">
        <v>0.3244510802182527</v>
      </c>
      <c r="BC2648" s="45">
        <v>0.3244510802182527</v>
      </c>
      <c r="BD2648" s="45">
        <v>0.3244510802182527</v>
      </c>
      <c r="BE2648" s="45">
        <v>0.3244510802182527</v>
      </c>
      <c r="BF2648" s="45">
        <v>0.3244510802182527</v>
      </c>
    </row>
    <row r="2649" spans="1:58" ht="13.5" thickBot="1" x14ac:dyDescent="0.25">
      <c r="A2649" s="6" t="s">
        <v>1350</v>
      </c>
      <c r="B2649" s="6" t="s">
        <v>1350</v>
      </c>
      <c r="C2649" s="6" t="s">
        <v>984</v>
      </c>
      <c r="D2649" s="6" t="s">
        <v>1350</v>
      </c>
      <c r="E2649" s="6">
        <v>-0.81952243960595472</v>
      </c>
      <c r="F2649" s="6" t="s">
        <v>314</v>
      </c>
      <c r="G2649" s="21" t="s">
        <v>1305</v>
      </c>
      <c r="H2649" s="21" t="s">
        <v>1159</v>
      </c>
      <c r="I2649" s="21" t="s">
        <v>1160</v>
      </c>
      <c r="J2649" s="21" t="s">
        <v>849</v>
      </c>
      <c r="K2649" s="21" t="s">
        <v>850</v>
      </c>
      <c r="L2649" s="21" t="s">
        <v>990</v>
      </c>
      <c r="M2649" s="3">
        <v>4.9093693173891664</v>
      </c>
      <c r="N2649" s="3">
        <v>-0.81952243960595472</v>
      </c>
      <c r="O2649" s="21" t="s">
        <v>1511</v>
      </c>
      <c r="P2649" s="21">
        <v>0</v>
      </c>
      <c r="Q2649" s="46">
        <v>9.0646498408867626E-2</v>
      </c>
      <c r="R2649" s="46">
        <v>9.0436427639040834E-2</v>
      </c>
      <c r="S2649" s="46">
        <v>9.0226921764487517E-2</v>
      </c>
      <c r="T2649" s="46">
        <v>9.0018227867364908E-2</v>
      </c>
      <c r="U2649" s="46">
        <v>8.9809754835231237E-2</v>
      </c>
      <c r="V2649" s="46">
        <v>8.0382353186679162E-2</v>
      </c>
      <c r="W2649" s="46">
        <v>6.3637483023346458E-2</v>
      </c>
      <c r="X2649" s="46">
        <v>5.0271368635171024E-2</v>
      </c>
      <c r="Y2649" s="46">
        <v>3.9602405432684194E-2</v>
      </c>
      <c r="Z2649" s="46">
        <v>3.1086770449245814E-2</v>
      </c>
      <c r="AA2649" s="46">
        <v>2.4289682522665699E-2</v>
      </c>
      <c r="AB2649" s="46">
        <v>1.8864089079006684E-2</v>
      </c>
      <c r="AC2649" s="46">
        <v>1.4533166316854862E-2</v>
      </c>
      <c r="AD2649" s="46">
        <v>1.1076428973213804E-2</v>
      </c>
      <c r="AE2649" s="46">
        <v>8.3172911447685332E-3</v>
      </c>
      <c r="AF2649" s="46">
        <v>6.1149572888792476E-3</v>
      </c>
      <c r="AG2649" s="46">
        <v>0</v>
      </c>
      <c r="AH2649" s="46">
        <v>0</v>
      </c>
      <c r="AI2649" s="46">
        <v>0</v>
      </c>
      <c r="AJ2649" s="46">
        <v>0</v>
      </c>
      <c r="AK2649" s="46">
        <v>0.76487612055187404</v>
      </c>
      <c r="AL2649" s="45">
        <v>0.76487612055187404</v>
      </c>
      <c r="AM2649" s="45">
        <v>9.0646498408867626E-2</v>
      </c>
      <c r="AN2649" s="45">
        <v>0.18108292604790846</v>
      </c>
      <c r="AO2649" s="45">
        <v>0.27130984781239598</v>
      </c>
      <c r="AP2649" s="45">
        <v>0.36132807567976089</v>
      </c>
      <c r="AQ2649" s="45">
        <v>0.45113783051499212</v>
      </c>
      <c r="AR2649" s="45">
        <v>0.53152018370167131</v>
      </c>
      <c r="AS2649" s="45">
        <v>0.5951576667250178</v>
      </c>
      <c r="AT2649" s="45">
        <v>0.64542903536018881</v>
      </c>
      <c r="AU2649" s="45">
        <v>0.68503144079287304</v>
      </c>
      <c r="AV2649" s="45">
        <v>0.71611821124211883</v>
      </c>
      <c r="AW2649" s="45">
        <v>0.74040789376478455</v>
      </c>
      <c r="AX2649" s="45">
        <v>0.75927198284379127</v>
      </c>
      <c r="AY2649" s="45">
        <v>0.76487612055187404</v>
      </c>
      <c r="AZ2649" s="45">
        <v>0.76487612055187404</v>
      </c>
      <c r="BA2649" s="45">
        <v>0.76487612055187404</v>
      </c>
      <c r="BB2649" s="45">
        <v>0.76487612055187404</v>
      </c>
      <c r="BC2649" s="45">
        <v>0.76487612055187404</v>
      </c>
      <c r="BD2649" s="45">
        <v>0.76487612055187404</v>
      </c>
      <c r="BE2649" s="45">
        <v>0.76487612055187404</v>
      </c>
      <c r="BF2649" s="45">
        <v>0.76487612055187404</v>
      </c>
    </row>
    <row r="2650" spans="1:58" ht="13.5" thickBot="1" x14ac:dyDescent="0.25">
      <c r="A2650" s="6" t="s">
        <v>1350</v>
      </c>
      <c r="B2650" s="6" t="s">
        <v>1141</v>
      </c>
      <c r="C2650" s="6" t="s">
        <v>984</v>
      </c>
      <c r="D2650" s="6" t="s">
        <v>1350</v>
      </c>
      <c r="E2650" s="6">
        <v>-0.70886957129567219</v>
      </c>
      <c r="F2650" s="6" t="s">
        <v>314</v>
      </c>
      <c r="G2650" s="21" t="s">
        <v>1305</v>
      </c>
      <c r="H2650" s="21" t="s">
        <v>1159</v>
      </c>
      <c r="I2650" s="21" t="s">
        <v>1160</v>
      </c>
      <c r="J2650" s="21" t="s">
        <v>849</v>
      </c>
      <c r="K2650" s="21" t="s">
        <v>850</v>
      </c>
      <c r="L2650" s="21" t="s">
        <v>1083</v>
      </c>
      <c r="M2650" s="3">
        <v>5.0825830949601816</v>
      </c>
      <c r="N2650" s="3">
        <v>-0.70886957129567219</v>
      </c>
      <c r="O2650" s="21" t="s">
        <v>1511</v>
      </c>
      <c r="P2650" s="21">
        <v>0</v>
      </c>
      <c r="Q2650" s="46">
        <v>2.0775852399553475E-2</v>
      </c>
      <c r="R2650" s="46">
        <v>2.0727704932370618E-2</v>
      </c>
      <c r="S2650" s="46">
        <v>2.0679686937158871E-2</v>
      </c>
      <c r="T2650" s="46">
        <v>2.0631855044262685E-2</v>
      </c>
      <c r="U2650" s="46">
        <v>2.0584073772830003E-2</v>
      </c>
      <c r="V2650" s="46">
        <v>1.8423347119295372E-2</v>
      </c>
      <c r="W2650" s="46">
        <v>1.4585482920791978E-2</v>
      </c>
      <c r="X2650" s="46">
        <v>1.1522017430578235E-2</v>
      </c>
      <c r="Y2650" s="46">
        <v>9.0767293208121585E-3</v>
      </c>
      <c r="Z2650" s="46">
        <v>7.1249763175534886E-3</v>
      </c>
      <c r="AA2650" s="46">
        <v>5.5671081374451563E-3</v>
      </c>
      <c r="AB2650" s="46">
        <v>4.3235815749848262E-3</v>
      </c>
      <c r="AC2650" s="46">
        <v>3.3309496075096178E-3</v>
      </c>
      <c r="AD2650" s="46">
        <v>2.5386778033459657E-3</v>
      </c>
      <c r="AE2650" s="46">
        <v>1.906293306647131E-3</v>
      </c>
      <c r="AF2650" s="46">
        <v>1.4015262838978093E-3</v>
      </c>
      <c r="AG2650" s="46">
        <v>0</v>
      </c>
      <c r="AH2650" s="46">
        <v>0</v>
      </c>
      <c r="AI2650" s="46">
        <v>0</v>
      </c>
      <c r="AJ2650" s="46">
        <v>0</v>
      </c>
      <c r="AK2650" s="46">
        <v>0.17530686417528793</v>
      </c>
      <c r="AL2650" s="45">
        <v>0.17530686417528793</v>
      </c>
      <c r="AM2650" s="45">
        <v>2.0775852399553475E-2</v>
      </c>
      <c r="AN2650" s="45">
        <v>4.1503557331924096E-2</v>
      </c>
      <c r="AO2650" s="45">
        <v>6.2183244269082963E-2</v>
      </c>
      <c r="AP2650" s="45">
        <v>8.2815099313345644E-2</v>
      </c>
      <c r="AQ2650" s="45">
        <v>0.10339917308617565</v>
      </c>
      <c r="AR2650" s="45">
        <v>0.12182252020547102</v>
      </c>
      <c r="AS2650" s="45">
        <v>0.136408003126263</v>
      </c>
      <c r="AT2650" s="45">
        <v>0.14793002055684124</v>
      </c>
      <c r="AU2650" s="45">
        <v>0.1570067498776534</v>
      </c>
      <c r="AV2650" s="45">
        <v>0.16413172619520688</v>
      </c>
      <c r="AW2650" s="45">
        <v>0.16969883433265204</v>
      </c>
      <c r="AX2650" s="45">
        <v>0.17402241590763687</v>
      </c>
      <c r="AY2650" s="45">
        <v>0.17530686417528793</v>
      </c>
      <c r="AZ2650" s="45">
        <v>0.17530686417528793</v>
      </c>
      <c r="BA2650" s="45">
        <v>0.17530686417528793</v>
      </c>
      <c r="BB2650" s="45">
        <v>0.17530686417528793</v>
      </c>
      <c r="BC2650" s="45">
        <v>0.17530686417528793</v>
      </c>
      <c r="BD2650" s="45">
        <v>0.17530686417528793</v>
      </c>
      <c r="BE2650" s="45">
        <v>0.17530686417528793</v>
      </c>
      <c r="BF2650" s="45">
        <v>0.17530686417528793</v>
      </c>
    </row>
    <row r="2651" spans="1:58" ht="13.5" thickBot="1" x14ac:dyDescent="0.25">
      <c r="A2651" s="6" t="s">
        <v>1350</v>
      </c>
      <c r="B2651" s="6" t="s">
        <v>1141</v>
      </c>
      <c r="C2651" s="6" t="s">
        <v>984</v>
      </c>
      <c r="D2651" s="6" t="s">
        <v>1350</v>
      </c>
      <c r="E2651" s="6">
        <v>2.5873758992969838</v>
      </c>
      <c r="F2651" s="6" t="s">
        <v>314</v>
      </c>
      <c r="G2651" s="21" t="s">
        <v>1305</v>
      </c>
      <c r="H2651" s="21" t="s">
        <v>1159</v>
      </c>
      <c r="I2651" s="21" t="s">
        <v>1160</v>
      </c>
      <c r="J2651" s="21" t="s">
        <v>849</v>
      </c>
      <c r="K2651" s="21" t="s">
        <v>850</v>
      </c>
      <c r="L2651" s="21" t="s">
        <v>998</v>
      </c>
      <c r="M2651" s="3">
        <v>7.0783498309286959</v>
      </c>
      <c r="N2651" s="3">
        <v>2.5873758992969838</v>
      </c>
      <c r="O2651" s="21" t="s">
        <v>1511</v>
      </c>
      <c r="P2651" s="21">
        <v>0</v>
      </c>
      <c r="Q2651" s="46">
        <v>4.7200625979381308E-2</v>
      </c>
      <c r="R2651" s="46">
        <v>4.7091239825367177E-2</v>
      </c>
      <c r="S2651" s="46">
        <v>4.6982147818517991E-2</v>
      </c>
      <c r="T2651" s="46">
        <v>4.6873478617223165E-2</v>
      </c>
      <c r="U2651" s="46">
        <v>4.676492442275066E-2</v>
      </c>
      <c r="V2651" s="46">
        <v>4.1855972979710936E-2</v>
      </c>
      <c r="W2651" s="46">
        <v>3.3136735419228951E-2</v>
      </c>
      <c r="X2651" s="46">
        <v>2.6176853050819907E-2</v>
      </c>
      <c r="Y2651" s="46">
        <v>2.0621406888554256E-2</v>
      </c>
      <c r="Z2651" s="46">
        <v>1.6187222348769664E-2</v>
      </c>
      <c r="AA2651" s="46">
        <v>1.2647904111408037E-2</v>
      </c>
      <c r="AB2651" s="46">
        <v>9.8227380945673879E-3</v>
      </c>
      <c r="AC2651" s="46">
        <v>7.5675791085042347E-3</v>
      </c>
      <c r="AD2651" s="46">
        <v>5.7676180583794319E-3</v>
      </c>
      <c r="AE2651" s="46">
        <v>4.3309047274509502E-3</v>
      </c>
      <c r="AF2651" s="46">
        <v>3.1841253323475903E-3</v>
      </c>
      <c r="AG2651" s="46">
        <v>0</v>
      </c>
      <c r="AH2651" s="46">
        <v>0</v>
      </c>
      <c r="AI2651" s="46">
        <v>0</v>
      </c>
      <c r="AJ2651" s="46">
        <v>0</v>
      </c>
      <c r="AK2651" s="46">
        <v>0.39827938552999193</v>
      </c>
      <c r="AL2651" s="45">
        <v>0.39827938552999193</v>
      </c>
      <c r="AM2651" s="45">
        <v>4.7200625979381308E-2</v>
      </c>
      <c r="AN2651" s="45">
        <v>9.4291865804748493E-2</v>
      </c>
      <c r="AO2651" s="45">
        <v>0.14127401362326647</v>
      </c>
      <c r="AP2651" s="45">
        <v>0.18814749224048963</v>
      </c>
      <c r="AQ2651" s="45">
        <v>0.23491241666324028</v>
      </c>
      <c r="AR2651" s="45">
        <v>0.2767683896429512</v>
      </c>
      <c r="AS2651" s="45">
        <v>0.30990512506218015</v>
      </c>
      <c r="AT2651" s="45">
        <v>0.33608197811300006</v>
      </c>
      <c r="AU2651" s="45">
        <v>0.3567033850015543</v>
      </c>
      <c r="AV2651" s="45">
        <v>0.37289060735032398</v>
      </c>
      <c r="AW2651" s="45">
        <v>0.38553851146173201</v>
      </c>
      <c r="AX2651" s="45">
        <v>0.39536124955629942</v>
      </c>
      <c r="AY2651" s="45">
        <v>0.39827938552999193</v>
      </c>
      <c r="AZ2651" s="45">
        <v>0.39827938552999193</v>
      </c>
      <c r="BA2651" s="45">
        <v>0.39827938552999193</v>
      </c>
      <c r="BB2651" s="45">
        <v>0.39827938552999193</v>
      </c>
      <c r="BC2651" s="45">
        <v>0.39827938552999193</v>
      </c>
      <c r="BD2651" s="45">
        <v>0.39827938552999193</v>
      </c>
      <c r="BE2651" s="45">
        <v>0.39827938552999193</v>
      </c>
      <c r="BF2651" s="45">
        <v>0.39827938552999193</v>
      </c>
    </row>
    <row r="2652" spans="1:58" ht="13.5" thickBot="1" x14ac:dyDescent="0.25">
      <c r="A2652" s="6" t="s">
        <v>1351</v>
      </c>
      <c r="B2652" s="6" t="s">
        <v>1351</v>
      </c>
      <c r="C2652" s="6" t="s">
        <v>984</v>
      </c>
      <c r="D2652" s="6" t="s">
        <v>1351</v>
      </c>
      <c r="E2652" s="6">
        <v>12.472222180539413</v>
      </c>
      <c r="F2652" s="6" t="s">
        <v>314</v>
      </c>
      <c r="G2652" s="21" t="s">
        <v>1305</v>
      </c>
      <c r="H2652" s="21" t="s">
        <v>1159</v>
      </c>
      <c r="I2652" s="21" t="s">
        <v>1160</v>
      </c>
      <c r="J2652" s="21" t="s">
        <v>849</v>
      </c>
      <c r="K2652" s="21" t="s">
        <v>850</v>
      </c>
      <c r="L2652" s="21" t="s">
        <v>1015</v>
      </c>
      <c r="M2652" s="3">
        <v>13.136280275180471</v>
      </c>
      <c r="N2652" s="3">
        <v>12.472222180539413</v>
      </c>
      <c r="O2652" s="21" t="s">
        <v>1511</v>
      </c>
      <c r="P2652" s="21">
        <v>0</v>
      </c>
      <c r="Q2652" s="46">
        <v>6.0258112100337512E-2</v>
      </c>
      <c r="R2652" s="46">
        <v>6.0118465580952601E-2</v>
      </c>
      <c r="S2652" s="46">
        <v>5.9979194581012071E-2</v>
      </c>
      <c r="T2652" s="46">
        <v>5.9840463350702998E-2</v>
      </c>
      <c r="U2652" s="46">
        <v>5.9701878942471989E-2</v>
      </c>
      <c r="V2652" s="46">
        <v>5.3434925057601522E-2</v>
      </c>
      <c r="W2652" s="46">
        <v>4.2303615176700574E-2</v>
      </c>
      <c r="X2652" s="46">
        <v>3.3418364965316583E-2</v>
      </c>
      <c r="Y2652" s="46">
        <v>2.6326071363968421E-2</v>
      </c>
      <c r="Z2652" s="46">
        <v>2.0665222942410556E-2</v>
      </c>
      <c r="AA2652" s="46">
        <v>1.6146794835146274E-2</v>
      </c>
      <c r="AB2652" s="46">
        <v>1.254008058056809E-2</v>
      </c>
      <c r="AC2652" s="46">
        <v>9.6610589539134258E-3</v>
      </c>
      <c r="AD2652" s="46">
        <v>7.3631603035429561E-3</v>
      </c>
      <c r="AE2652" s="46">
        <v>5.5289974899193437E-3</v>
      </c>
      <c r="AF2652" s="46">
        <v>4.0649753522747764E-3</v>
      </c>
      <c r="AG2652" s="46">
        <v>0</v>
      </c>
      <c r="AH2652" s="46">
        <v>0</v>
      </c>
      <c r="AI2652" s="46">
        <v>0</v>
      </c>
      <c r="AJ2652" s="46">
        <v>0</v>
      </c>
      <c r="AK2652" s="46">
        <v>0.50845859271026494</v>
      </c>
      <c r="AL2652" s="45">
        <v>0.50845859271026494</v>
      </c>
      <c r="AM2652" s="45">
        <v>6.0258112100337512E-2</v>
      </c>
      <c r="AN2652" s="45">
        <v>0.12037657768129012</v>
      </c>
      <c r="AO2652" s="45">
        <v>0.18035577226230221</v>
      </c>
      <c r="AP2652" s="45">
        <v>0.24019623561300521</v>
      </c>
      <c r="AQ2652" s="45">
        <v>0.29989811455547721</v>
      </c>
      <c r="AR2652" s="45">
        <v>0.35333303961307871</v>
      </c>
      <c r="AS2652" s="45">
        <v>0.39563665478977927</v>
      </c>
      <c r="AT2652" s="45">
        <v>0.42905501975509586</v>
      </c>
      <c r="AU2652" s="45">
        <v>0.45538109111906427</v>
      </c>
      <c r="AV2652" s="45">
        <v>0.47604631406147485</v>
      </c>
      <c r="AW2652" s="45">
        <v>0.4921931088966211</v>
      </c>
      <c r="AX2652" s="45">
        <v>0.50473318947718915</v>
      </c>
      <c r="AY2652" s="45">
        <v>0.50845859271026494</v>
      </c>
      <c r="AZ2652" s="45">
        <v>0.50845859271026494</v>
      </c>
      <c r="BA2652" s="45">
        <v>0.50845859271026494</v>
      </c>
      <c r="BB2652" s="45">
        <v>0.50845859271026494</v>
      </c>
      <c r="BC2652" s="45">
        <v>0.50845859271026494</v>
      </c>
      <c r="BD2652" s="45">
        <v>0.50845859271026494</v>
      </c>
      <c r="BE2652" s="45">
        <v>0.50845859271026494</v>
      </c>
      <c r="BF2652" s="45">
        <v>0.50845859271026494</v>
      </c>
    </row>
    <row r="2653" spans="1:58" ht="13.5" thickBot="1" x14ac:dyDescent="0.25">
      <c r="A2653" s="6" t="s">
        <v>1137</v>
      </c>
      <c r="B2653" s="6" t="s">
        <v>1137</v>
      </c>
      <c r="C2653" s="6" t="s">
        <v>984</v>
      </c>
      <c r="D2653" s="6" t="s">
        <v>1137</v>
      </c>
      <c r="E2653" s="6">
        <v>16.202965453222653</v>
      </c>
      <c r="F2653" s="6" t="s">
        <v>314</v>
      </c>
      <c r="G2653" s="21" t="s">
        <v>1305</v>
      </c>
      <c r="H2653" s="21" t="s">
        <v>1159</v>
      </c>
      <c r="I2653" s="21" t="s">
        <v>1160</v>
      </c>
      <c r="J2653" s="21" t="s">
        <v>849</v>
      </c>
      <c r="K2653" s="21" t="s">
        <v>850</v>
      </c>
      <c r="L2653" s="21" t="s">
        <v>1016</v>
      </c>
      <c r="M2653" s="3">
        <v>15.806627956042853</v>
      </c>
      <c r="N2653" s="3">
        <v>16.202965453222653</v>
      </c>
      <c r="O2653" s="21" t="s">
        <v>1511</v>
      </c>
      <c r="P2653" s="21">
        <v>0</v>
      </c>
      <c r="Q2653" s="46">
        <v>3.2520474677165082E-2</v>
      </c>
      <c r="R2653" s="46">
        <v>3.2445109370501497E-2</v>
      </c>
      <c r="S2653" s="46">
        <v>3.2369946726519425E-2</v>
      </c>
      <c r="T2653" s="46">
        <v>3.2295075388786745E-2</v>
      </c>
      <c r="U2653" s="46">
        <v>3.2220283288911085E-2</v>
      </c>
      <c r="V2653" s="46">
        <v>2.8838094434794133E-2</v>
      </c>
      <c r="W2653" s="46">
        <v>2.2830679524370994E-2</v>
      </c>
      <c r="X2653" s="46">
        <v>1.8035432138949332E-2</v>
      </c>
      <c r="Y2653" s="46">
        <v>1.420781878654942E-2</v>
      </c>
      <c r="Z2653" s="46">
        <v>1.1152736718296051E-2</v>
      </c>
      <c r="AA2653" s="46">
        <v>8.7142031877698554E-3</v>
      </c>
      <c r="AB2653" s="46">
        <v>6.767709089374044E-3</v>
      </c>
      <c r="AC2653" s="46">
        <v>5.2139406980123565E-3</v>
      </c>
      <c r="AD2653" s="46">
        <v>3.9737963877221217E-3</v>
      </c>
      <c r="AE2653" s="46">
        <v>2.9839239331234243E-3</v>
      </c>
      <c r="AF2653" s="46">
        <v>2.1938113126881661E-3</v>
      </c>
      <c r="AG2653" s="46">
        <v>0</v>
      </c>
      <c r="AH2653" s="46">
        <v>0</v>
      </c>
      <c r="AI2653" s="46">
        <v>0</v>
      </c>
      <c r="AJ2653" s="46">
        <v>0</v>
      </c>
      <c r="AK2653" s="46">
        <v>0.27440811224035266</v>
      </c>
      <c r="AL2653" s="45">
        <v>0.27440811224035266</v>
      </c>
      <c r="AM2653" s="45">
        <v>3.2520474677165082E-2</v>
      </c>
      <c r="AN2653" s="45">
        <v>6.4965584047666586E-2</v>
      </c>
      <c r="AO2653" s="45">
        <v>9.733553077418601E-2</v>
      </c>
      <c r="AP2653" s="45">
        <v>0.12963060616297276</v>
      </c>
      <c r="AQ2653" s="45">
        <v>0.16185088945188383</v>
      </c>
      <c r="AR2653" s="45">
        <v>0.19068898388667796</v>
      </c>
      <c r="AS2653" s="45">
        <v>0.21351966341104894</v>
      </c>
      <c r="AT2653" s="45">
        <v>0.23155509554999829</v>
      </c>
      <c r="AU2653" s="45">
        <v>0.24576291433654771</v>
      </c>
      <c r="AV2653" s="45">
        <v>0.25691565105484376</v>
      </c>
      <c r="AW2653" s="45">
        <v>0.26562985424261359</v>
      </c>
      <c r="AX2653" s="45">
        <v>0.27239756333198761</v>
      </c>
      <c r="AY2653" s="45">
        <v>0.27440811224035266</v>
      </c>
      <c r="AZ2653" s="45">
        <v>0.27440811224035266</v>
      </c>
      <c r="BA2653" s="45">
        <v>0.27440811224035266</v>
      </c>
      <c r="BB2653" s="45">
        <v>0.27440811224035266</v>
      </c>
      <c r="BC2653" s="45">
        <v>0.27440811224035266</v>
      </c>
      <c r="BD2653" s="45">
        <v>0.27440811224035266</v>
      </c>
      <c r="BE2653" s="45">
        <v>0.27440811224035266</v>
      </c>
      <c r="BF2653" s="45">
        <v>0.27440811224035266</v>
      </c>
    </row>
    <row r="2654" spans="1:58" ht="13.5" thickBot="1" x14ac:dyDescent="0.25">
      <c r="A2654" s="6" t="s">
        <v>1142</v>
      </c>
      <c r="B2654" s="6" t="s">
        <v>1142</v>
      </c>
      <c r="C2654" s="6" t="s">
        <v>984</v>
      </c>
      <c r="D2654" s="6" t="s">
        <v>1142</v>
      </c>
      <c r="E2654" s="6">
        <v>28.500214876047167</v>
      </c>
      <c r="F2654" s="6" t="s">
        <v>314</v>
      </c>
      <c r="G2654" s="21" t="s">
        <v>1305</v>
      </c>
      <c r="H2654" s="21" t="s">
        <v>1159</v>
      </c>
      <c r="I2654" s="21" t="s">
        <v>1160</v>
      </c>
      <c r="J2654" s="21" t="s">
        <v>849</v>
      </c>
      <c r="K2654" s="21" t="s">
        <v>850</v>
      </c>
      <c r="L2654" s="21" t="s">
        <v>1000</v>
      </c>
      <c r="M2654" s="3">
        <v>25.889881113064835</v>
      </c>
      <c r="N2654" s="3">
        <v>28.500214876047167</v>
      </c>
      <c r="O2654" s="21" t="s">
        <v>1511</v>
      </c>
      <c r="P2654" s="21">
        <v>0</v>
      </c>
      <c r="Q2654" s="46">
        <v>1.8676725604259693E-2</v>
      </c>
      <c r="R2654" s="46">
        <v>1.8633442805757825E-2</v>
      </c>
      <c r="S2654" s="46">
        <v>1.8590276397786244E-2</v>
      </c>
      <c r="T2654" s="46">
        <v>1.8547277288937476E-2</v>
      </c>
      <c r="U2654" s="46">
        <v>1.8504323686918716E-2</v>
      </c>
      <c r="V2654" s="46">
        <v>1.6561910059897378E-2</v>
      </c>
      <c r="W2654" s="46">
        <v>1.3111811591571701E-2</v>
      </c>
      <c r="X2654" s="46">
        <v>1.035786902120233E-2</v>
      </c>
      <c r="Y2654" s="46">
        <v>8.1596451326632746E-3</v>
      </c>
      <c r="Z2654" s="46">
        <v>6.4050911154266369E-3</v>
      </c>
      <c r="AA2654" s="46">
        <v>5.0046250374082895E-3</v>
      </c>
      <c r="AB2654" s="46">
        <v>3.8867404884605403E-3</v>
      </c>
      <c r="AC2654" s="46">
        <v>2.9944009335766517E-3</v>
      </c>
      <c r="AD2654" s="46">
        <v>2.2821777811502164E-3</v>
      </c>
      <c r="AE2654" s="46">
        <v>1.7136874254194529E-3</v>
      </c>
      <c r="AF2654" s="46">
        <v>1.2599204753726365E-3</v>
      </c>
      <c r="AG2654" s="46">
        <v>0</v>
      </c>
      <c r="AH2654" s="46">
        <v>0</v>
      </c>
      <c r="AI2654" s="46">
        <v>0</v>
      </c>
      <c r="AJ2654" s="46">
        <v>0</v>
      </c>
      <c r="AK2654" s="46">
        <v>0.15759440988401735</v>
      </c>
      <c r="AL2654" s="45">
        <v>0.15759440988401735</v>
      </c>
      <c r="AM2654" s="45">
        <v>1.8676725604259693E-2</v>
      </c>
      <c r="AN2654" s="45">
        <v>3.7310168410017518E-2</v>
      </c>
      <c r="AO2654" s="45">
        <v>5.5900444807803762E-2</v>
      </c>
      <c r="AP2654" s="45">
        <v>7.4447722096741234E-2</v>
      </c>
      <c r="AQ2654" s="45">
        <v>9.2952045783659953E-2</v>
      </c>
      <c r="AR2654" s="45">
        <v>0.10951395584355733</v>
      </c>
      <c r="AS2654" s="45">
        <v>0.12262576743512903</v>
      </c>
      <c r="AT2654" s="45">
        <v>0.13298363645633135</v>
      </c>
      <c r="AU2654" s="45">
        <v>0.14114328158899461</v>
      </c>
      <c r="AV2654" s="45">
        <v>0.14754837270442125</v>
      </c>
      <c r="AW2654" s="45">
        <v>0.15255299774182954</v>
      </c>
      <c r="AX2654" s="45">
        <v>0.15643973823029009</v>
      </c>
      <c r="AY2654" s="45">
        <v>0.15759440988401735</v>
      </c>
      <c r="AZ2654" s="45">
        <v>0.15759440988401735</v>
      </c>
      <c r="BA2654" s="45">
        <v>0.15759440988401735</v>
      </c>
      <c r="BB2654" s="45">
        <v>0.15759440988401735</v>
      </c>
      <c r="BC2654" s="45">
        <v>0.15759440988401735</v>
      </c>
      <c r="BD2654" s="45">
        <v>0.15759440988401735</v>
      </c>
      <c r="BE2654" s="45">
        <v>0.15759440988401735</v>
      </c>
      <c r="BF2654" s="45">
        <v>0.15759440988401735</v>
      </c>
    </row>
    <row r="2655" spans="1:58" ht="13.5" thickBot="1" x14ac:dyDescent="0.25">
      <c r="A2655" s="6" t="s">
        <v>1142</v>
      </c>
      <c r="B2655" s="6" t="s">
        <v>1142</v>
      </c>
      <c r="C2655" s="6" t="s">
        <v>984</v>
      </c>
      <c r="D2655" s="6" t="s">
        <v>1142</v>
      </c>
      <c r="E2655" s="6">
        <v>29.13473653465519</v>
      </c>
      <c r="F2655" s="6" t="s">
        <v>314</v>
      </c>
      <c r="G2655" s="21" t="s">
        <v>1305</v>
      </c>
      <c r="H2655" s="21" t="s">
        <v>1159</v>
      </c>
      <c r="I2655" s="21" t="s">
        <v>1160</v>
      </c>
      <c r="J2655" s="21" t="s">
        <v>849</v>
      </c>
      <c r="K2655" s="21" t="s">
        <v>850</v>
      </c>
      <c r="L2655" s="21" t="s">
        <v>1084</v>
      </c>
      <c r="M2655" s="3">
        <v>26.339649772507361</v>
      </c>
      <c r="N2655" s="3">
        <v>29.13473653465519</v>
      </c>
      <c r="O2655" s="21" t="s">
        <v>1511</v>
      </c>
      <c r="P2655" s="21">
        <v>0</v>
      </c>
      <c r="Q2655" s="46">
        <v>7.7586719495139744E-3</v>
      </c>
      <c r="R2655" s="46">
        <v>7.7406914404167977E-3</v>
      </c>
      <c r="S2655" s="46">
        <v>7.7227592821901957E-3</v>
      </c>
      <c r="T2655" s="46">
        <v>7.7048966232451527E-3</v>
      </c>
      <c r="U2655" s="46">
        <v>7.6870528687147839E-3</v>
      </c>
      <c r="V2655" s="46">
        <v>6.8801367935068802E-3</v>
      </c>
      <c r="W2655" s="46">
        <v>5.4468993633250903E-3</v>
      </c>
      <c r="X2655" s="46">
        <v>4.3028585167634217E-3</v>
      </c>
      <c r="Y2655" s="46">
        <v>3.3896739262659517E-3</v>
      </c>
      <c r="Z2655" s="46">
        <v>2.660798355360944E-3</v>
      </c>
      <c r="AA2655" s="46">
        <v>2.0790177420992391E-3</v>
      </c>
      <c r="AB2655" s="46">
        <v>1.6146269448848794E-3</v>
      </c>
      <c r="AC2655" s="46">
        <v>1.2439318872704786E-3</v>
      </c>
      <c r="AD2655" s="46">
        <v>9.4806065632702672E-4</v>
      </c>
      <c r="AE2655" s="46">
        <v>7.1189880065509212E-4</v>
      </c>
      <c r="AF2655" s="46">
        <v>5.233952598555331E-4</v>
      </c>
      <c r="AG2655" s="46">
        <v>0</v>
      </c>
      <c r="AH2655" s="46">
        <v>0</v>
      </c>
      <c r="AI2655" s="46">
        <v>0</v>
      </c>
      <c r="AJ2655" s="46">
        <v>0</v>
      </c>
      <c r="AK2655" s="46">
        <v>6.5467756676173522E-2</v>
      </c>
      <c r="AL2655" s="45">
        <v>6.5467756676173522E-2</v>
      </c>
      <c r="AM2655" s="45">
        <v>7.7586719495139744E-3</v>
      </c>
      <c r="AN2655" s="45">
        <v>1.5499363389930772E-2</v>
      </c>
      <c r="AO2655" s="45">
        <v>2.3222122672120968E-2</v>
      </c>
      <c r="AP2655" s="45">
        <v>3.092701929536612E-2</v>
      </c>
      <c r="AQ2655" s="45">
        <v>3.8614072164080901E-2</v>
      </c>
      <c r="AR2655" s="45">
        <v>4.5494208957587781E-2</v>
      </c>
      <c r="AS2655" s="45">
        <v>5.0941108320912871E-2</v>
      </c>
      <c r="AT2655" s="45">
        <v>5.5243966837676295E-2</v>
      </c>
      <c r="AU2655" s="45">
        <v>5.8633640763942244E-2</v>
      </c>
      <c r="AV2655" s="45">
        <v>6.1294439119303185E-2</v>
      </c>
      <c r="AW2655" s="45">
        <v>6.337345686140243E-2</v>
      </c>
      <c r="AX2655" s="45">
        <v>6.4988083806287303E-2</v>
      </c>
      <c r="AY2655" s="45">
        <v>6.5467756676173522E-2</v>
      </c>
      <c r="AZ2655" s="45">
        <v>6.5467756676173522E-2</v>
      </c>
      <c r="BA2655" s="45">
        <v>6.5467756676173522E-2</v>
      </c>
      <c r="BB2655" s="45">
        <v>6.5467756676173522E-2</v>
      </c>
      <c r="BC2655" s="45">
        <v>6.5467756676173522E-2</v>
      </c>
      <c r="BD2655" s="45">
        <v>6.5467756676173522E-2</v>
      </c>
      <c r="BE2655" s="45">
        <v>6.5467756676173522E-2</v>
      </c>
      <c r="BF2655" s="45">
        <v>6.5467756676173522E-2</v>
      </c>
    </row>
    <row r="2656" spans="1:58" ht="13.5" thickBot="1" x14ac:dyDescent="0.25">
      <c r="A2656" s="6" t="s">
        <v>1353</v>
      </c>
      <c r="B2656" s="6" t="s">
        <v>1142</v>
      </c>
      <c r="C2656" s="6" t="s">
        <v>984</v>
      </c>
      <c r="D2656" s="6" t="s">
        <v>1353</v>
      </c>
      <c r="E2656" s="6">
        <v>30.952406229401504</v>
      </c>
      <c r="F2656" s="6" t="s">
        <v>314</v>
      </c>
      <c r="G2656" s="21" t="s">
        <v>1305</v>
      </c>
      <c r="H2656" s="21" t="s">
        <v>1159</v>
      </c>
      <c r="I2656" s="21" t="s">
        <v>1160</v>
      </c>
      <c r="J2656" s="21" t="s">
        <v>849</v>
      </c>
      <c r="K2656" s="21" t="s">
        <v>850</v>
      </c>
      <c r="L2656" s="21" t="s">
        <v>999</v>
      </c>
      <c r="M2656" s="3">
        <v>27.633197299270964</v>
      </c>
      <c r="N2656" s="3">
        <v>30.952406229401504</v>
      </c>
      <c r="O2656" s="21" t="s">
        <v>1511</v>
      </c>
      <c r="P2656" s="21">
        <v>0</v>
      </c>
      <c r="Q2656" s="46">
        <v>1.2495526406165086E-2</v>
      </c>
      <c r="R2656" s="46">
        <v>1.2466568366995235E-2</v>
      </c>
      <c r="S2656" s="46">
        <v>1.2437688198056775E-2</v>
      </c>
      <c r="T2656" s="46">
        <v>1.2408919959370508E-2</v>
      </c>
      <c r="U2656" s="46">
        <v>1.2380182166695387E-2</v>
      </c>
      <c r="V2656" s="46">
        <v>1.1080624563161057E-2</v>
      </c>
      <c r="W2656" s="46">
        <v>8.7723614645694691E-3</v>
      </c>
      <c r="X2656" s="46">
        <v>6.9298563682123155E-3</v>
      </c>
      <c r="Y2656" s="46">
        <v>5.4591507837367416E-3</v>
      </c>
      <c r="Z2656" s="46">
        <v>4.2852792755306629E-3</v>
      </c>
      <c r="AA2656" s="46">
        <v>3.3483077083719358E-3</v>
      </c>
      <c r="AB2656" s="46">
        <v>2.6003952425361328E-3</v>
      </c>
      <c r="AC2656" s="46">
        <v>2.0033820022294846E-3</v>
      </c>
      <c r="AD2656" s="46">
        <v>1.5268743211294903E-3</v>
      </c>
      <c r="AE2656" s="46">
        <v>1.1465300144131248E-3</v>
      </c>
      <c r="AF2656" s="46">
        <v>8.4294056159909506E-4</v>
      </c>
      <c r="AG2656" s="46">
        <v>0</v>
      </c>
      <c r="AH2656" s="46">
        <v>0</v>
      </c>
      <c r="AI2656" s="46">
        <v>0</v>
      </c>
      <c r="AJ2656" s="46">
        <v>0</v>
      </c>
      <c r="AK2656" s="46">
        <v>0.10543738511212117</v>
      </c>
      <c r="AL2656" s="45">
        <v>0.10543738511212117</v>
      </c>
      <c r="AM2656" s="45">
        <v>1.2495526406165086E-2</v>
      </c>
      <c r="AN2656" s="45">
        <v>2.4962094773160321E-2</v>
      </c>
      <c r="AO2656" s="45">
        <v>3.7399782971217099E-2</v>
      </c>
      <c r="AP2656" s="45">
        <v>4.9808702930587603E-2</v>
      </c>
      <c r="AQ2656" s="45">
        <v>6.2188885097282987E-2</v>
      </c>
      <c r="AR2656" s="45">
        <v>7.3269509660444043E-2</v>
      </c>
      <c r="AS2656" s="45">
        <v>8.2041871125013516E-2</v>
      </c>
      <c r="AT2656" s="45">
        <v>8.8971727493225836E-2</v>
      </c>
      <c r="AU2656" s="45">
        <v>9.4430878276962574E-2</v>
      </c>
      <c r="AV2656" s="45">
        <v>9.8716157552493231E-2</v>
      </c>
      <c r="AW2656" s="45">
        <v>0.10206446526086517</v>
      </c>
      <c r="AX2656" s="45">
        <v>0.10466486050340131</v>
      </c>
      <c r="AY2656" s="45">
        <v>0.10543738511212117</v>
      </c>
      <c r="AZ2656" s="45">
        <v>0.10543738511212117</v>
      </c>
      <c r="BA2656" s="45">
        <v>0.10543738511212117</v>
      </c>
      <c r="BB2656" s="45">
        <v>0.10543738511212117</v>
      </c>
      <c r="BC2656" s="45">
        <v>0.10543738511212117</v>
      </c>
      <c r="BD2656" s="45">
        <v>0.10543738511212117</v>
      </c>
      <c r="BE2656" s="45">
        <v>0.10543738511212117</v>
      </c>
      <c r="BF2656" s="45">
        <v>0.10543738511212117</v>
      </c>
    </row>
    <row r="2657" spans="1:58" ht="13.5" thickBot="1" x14ac:dyDescent="0.25">
      <c r="A2657" s="6" t="s">
        <v>1351</v>
      </c>
      <c r="B2657" s="6" t="s">
        <v>1137</v>
      </c>
      <c r="C2657" s="6" t="s">
        <v>984</v>
      </c>
      <c r="D2657" s="6" t="s">
        <v>1351</v>
      </c>
      <c r="E2657" s="6">
        <v>13.944752290121228</v>
      </c>
      <c r="F2657" s="6" t="s">
        <v>314</v>
      </c>
      <c r="G2657" s="21" t="s">
        <v>1305</v>
      </c>
      <c r="H2657" s="21" t="s">
        <v>1159</v>
      </c>
      <c r="I2657" s="21" t="s">
        <v>1160</v>
      </c>
      <c r="J2657" s="21" t="s">
        <v>849</v>
      </c>
      <c r="K2657" s="21" t="s">
        <v>850</v>
      </c>
      <c r="L2657" s="21" t="s">
        <v>985</v>
      </c>
      <c r="M2657" s="3">
        <v>15.712991251723576</v>
      </c>
      <c r="N2657" s="3">
        <v>13.944752290121228</v>
      </c>
      <c r="O2657" s="21" t="s">
        <v>1511</v>
      </c>
      <c r="P2657" s="21">
        <v>0</v>
      </c>
      <c r="Q2657" s="46">
        <v>0.27136063330034044</v>
      </c>
      <c r="R2657" s="46">
        <v>0.27073176248747183</v>
      </c>
      <c r="S2657" s="46">
        <v>0.27010458275304344</v>
      </c>
      <c r="T2657" s="46">
        <v>0.26947983376567858</v>
      </c>
      <c r="U2657" s="46">
        <v>0.268855745962853</v>
      </c>
      <c r="V2657" s="46">
        <v>0.24063374371640439</v>
      </c>
      <c r="W2657" s="46">
        <v>0.19050606474574672</v>
      </c>
      <c r="X2657" s="46">
        <v>0.15049307661265787</v>
      </c>
      <c r="Y2657" s="46">
        <v>0.11855431822591761</v>
      </c>
      <c r="Z2657" s="46">
        <v>9.3061793499399165E-2</v>
      </c>
      <c r="AA2657" s="46">
        <v>7.2713935427316828E-2</v>
      </c>
      <c r="AB2657" s="46">
        <v>5.6471802540279031E-2</v>
      </c>
      <c r="AC2657" s="46">
        <v>4.3506691210645952E-2</v>
      </c>
      <c r="AD2657" s="46">
        <v>3.3158553652233538E-2</v>
      </c>
      <c r="AE2657" s="46">
        <v>2.4898759819793663E-2</v>
      </c>
      <c r="AF2657" s="46">
        <v>1.830582219547134E-2</v>
      </c>
      <c r="AG2657" s="46">
        <v>0</v>
      </c>
      <c r="AH2657" s="46">
        <v>0</v>
      </c>
      <c r="AI2657" s="46">
        <v>0</v>
      </c>
      <c r="AJ2657" s="46">
        <v>0</v>
      </c>
      <c r="AK2657" s="46">
        <v>2.2897439185467703</v>
      </c>
      <c r="AL2657" s="45">
        <v>2.2897439185467703</v>
      </c>
      <c r="AM2657" s="45">
        <v>0.27136063330034044</v>
      </c>
      <c r="AN2657" s="45">
        <v>0.54209239578781232</v>
      </c>
      <c r="AO2657" s="45">
        <v>0.81219697854085582</v>
      </c>
      <c r="AP2657" s="45">
        <v>1.0816768123065343</v>
      </c>
      <c r="AQ2657" s="45">
        <v>1.3505325582693875</v>
      </c>
      <c r="AR2657" s="45">
        <v>1.5911663019857918</v>
      </c>
      <c r="AS2657" s="45">
        <v>1.7816723667315384</v>
      </c>
      <c r="AT2657" s="45">
        <v>1.9321654433441964</v>
      </c>
      <c r="AU2657" s="45">
        <v>2.050719761570114</v>
      </c>
      <c r="AV2657" s="45">
        <v>2.1437815550695132</v>
      </c>
      <c r="AW2657" s="45">
        <v>2.2164954904968299</v>
      </c>
      <c r="AX2657" s="45">
        <v>2.2729672930371088</v>
      </c>
      <c r="AY2657" s="45">
        <v>2.2897439185467703</v>
      </c>
      <c r="AZ2657" s="45">
        <v>2.2897439185467703</v>
      </c>
      <c r="BA2657" s="45">
        <v>2.2897439185467703</v>
      </c>
      <c r="BB2657" s="45">
        <v>2.2897439185467703</v>
      </c>
      <c r="BC2657" s="45">
        <v>2.2897439185467703</v>
      </c>
      <c r="BD2657" s="45">
        <v>2.2897439185467703</v>
      </c>
      <c r="BE2657" s="45">
        <v>2.2897439185467703</v>
      </c>
      <c r="BF2657" s="45">
        <v>2.2897439185467703</v>
      </c>
    </row>
    <row r="2658" spans="1:58" ht="13.5" thickBot="1" x14ac:dyDescent="0.25">
      <c r="A2658" s="6" t="s">
        <v>1138</v>
      </c>
      <c r="B2658" s="6" t="s">
        <v>1353</v>
      </c>
      <c r="C2658" s="6" t="s">
        <v>984</v>
      </c>
      <c r="D2658" s="6" t="s">
        <v>1138</v>
      </c>
      <c r="E2658" s="6">
        <v>37.886587459364847</v>
      </c>
      <c r="F2658" s="6" t="s">
        <v>314</v>
      </c>
      <c r="G2658" s="21" t="s">
        <v>1305</v>
      </c>
      <c r="H2658" s="21" t="s">
        <v>1159</v>
      </c>
      <c r="I2658" s="21" t="s">
        <v>1160</v>
      </c>
      <c r="J2658" s="21" t="s">
        <v>849</v>
      </c>
      <c r="K2658" s="21" t="s">
        <v>850</v>
      </c>
      <c r="L2658" s="21" t="s">
        <v>1085</v>
      </c>
      <c r="M2658" s="3">
        <v>32.088518289828215</v>
      </c>
      <c r="N2658" s="3">
        <v>37.886587459364847</v>
      </c>
      <c r="O2658" s="21" t="s">
        <v>1511</v>
      </c>
      <c r="P2658" s="21">
        <v>0</v>
      </c>
      <c r="Q2658" s="46">
        <v>2.4960978300295469E-3</v>
      </c>
      <c r="R2658" s="46">
        <v>2.4903131918811209E-3</v>
      </c>
      <c r="S2658" s="46">
        <v>2.4845441090369908E-3</v>
      </c>
      <c r="T2658" s="46">
        <v>2.4787973853036757E-3</v>
      </c>
      <c r="U2658" s="46">
        <v>2.4730567434447775E-3</v>
      </c>
      <c r="V2658" s="46">
        <v>2.2134580031644164E-3</v>
      </c>
      <c r="W2658" s="46">
        <v>1.75236094136404E-3</v>
      </c>
      <c r="X2658" s="46">
        <v>1.3843033803343291E-3</v>
      </c>
      <c r="Y2658" s="46">
        <v>1.0905162361440214E-3</v>
      </c>
      <c r="Z2658" s="46">
        <v>8.5602446451917458E-4</v>
      </c>
      <c r="AA2658" s="46">
        <v>6.6885566349688481E-4</v>
      </c>
      <c r="AB2658" s="46">
        <v>5.1945317957242075E-4</v>
      </c>
      <c r="AC2658" s="46">
        <v>4.0019422199116242E-4</v>
      </c>
      <c r="AD2658" s="46">
        <v>3.0500737270410319E-4</v>
      </c>
      <c r="AE2658" s="46">
        <v>2.2903005347804748E-4</v>
      </c>
      <c r="AF2658" s="46">
        <v>1.6838523150279435E-4</v>
      </c>
      <c r="AG2658" s="46">
        <v>0</v>
      </c>
      <c r="AH2658" s="46">
        <v>0</v>
      </c>
      <c r="AI2658" s="46">
        <v>0</v>
      </c>
      <c r="AJ2658" s="46">
        <v>0</v>
      </c>
      <c r="AK2658" s="46">
        <v>2.1062100117087156E-2</v>
      </c>
      <c r="AL2658" s="45">
        <v>2.1062100117087156E-2</v>
      </c>
      <c r="AM2658" s="45">
        <v>2.4960978300295469E-3</v>
      </c>
      <c r="AN2658" s="45">
        <v>4.9864110219106673E-3</v>
      </c>
      <c r="AO2658" s="45">
        <v>7.4709551309476586E-3</v>
      </c>
      <c r="AP2658" s="45">
        <v>9.9497525162513343E-3</v>
      </c>
      <c r="AQ2658" s="45">
        <v>1.2422809259696112E-2</v>
      </c>
      <c r="AR2658" s="45">
        <v>1.4636267262860528E-2</v>
      </c>
      <c r="AS2658" s="45">
        <v>1.6388628204224567E-2</v>
      </c>
      <c r="AT2658" s="45">
        <v>1.7772931584558897E-2</v>
      </c>
      <c r="AU2658" s="45">
        <v>1.8863447820702917E-2</v>
      </c>
      <c r="AV2658" s="45">
        <v>1.9719472285222091E-2</v>
      </c>
      <c r="AW2658" s="45">
        <v>2.0388327948718976E-2</v>
      </c>
      <c r="AX2658" s="45">
        <v>2.0907781128291399E-2</v>
      </c>
      <c r="AY2658" s="45">
        <v>2.1062100117087156E-2</v>
      </c>
      <c r="AZ2658" s="45">
        <v>2.1062100117087156E-2</v>
      </c>
      <c r="BA2658" s="45">
        <v>2.1062100117087156E-2</v>
      </c>
      <c r="BB2658" s="45">
        <v>2.1062100117087156E-2</v>
      </c>
      <c r="BC2658" s="45">
        <v>2.1062100117087156E-2</v>
      </c>
      <c r="BD2658" s="45">
        <v>2.1062100117087156E-2</v>
      </c>
      <c r="BE2658" s="45">
        <v>2.1062100117087156E-2</v>
      </c>
      <c r="BF2658" s="45">
        <v>2.1062100117087156E-2</v>
      </c>
    </row>
    <row r="2659" spans="1:58" ht="13.5" thickBot="1" x14ac:dyDescent="0.25">
      <c r="A2659" s="6" t="s">
        <v>1351</v>
      </c>
      <c r="B2659" s="6" t="s">
        <v>1137</v>
      </c>
      <c r="C2659" s="6" t="s">
        <v>984</v>
      </c>
      <c r="D2659" s="6" t="s">
        <v>1351</v>
      </c>
      <c r="E2659" s="6">
        <v>14.09062411287896</v>
      </c>
      <c r="F2659" s="6" t="s">
        <v>314</v>
      </c>
      <c r="G2659" s="21" t="s">
        <v>1305</v>
      </c>
      <c r="H2659" s="21" t="s">
        <v>1159</v>
      </c>
      <c r="I2659" s="21" t="s">
        <v>1160</v>
      </c>
      <c r="J2659" s="21" t="s">
        <v>849</v>
      </c>
      <c r="K2659" s="21" t="s">
        <v>850</v>
      </c>
      <c r="L2659" s="21" t="s">
        <v>1086</v>
      </c>
      <c r="M2659" s="3">
        <v>15.906273551756531</v>
      </c>
      <c r="N2659" s="3">
        <v>14.09062411287896</v>
      </c>
      <c r="O2659" s="21" t="s">
        <v>1511</v>
      </c>
      <c r="P2659" s="21">
        <v>0</v>
      </c>
      <c r="Q2659" s="46">
        <v>6.246261452345566E-2</v>
      </c>
      <c r="R2659" s="46">
        <v>6.2317859130267168E-2</v>
      </c>
      <c r="S2659" s="46">
        <v>6.2173492994648825E-2</v>
      </c>
      <c r="T2659" s="46">
        <v>6.2029686375770159E-2</v>
      </c>
      <c r="U2659" s="46">
        <v>6.188603195035635E-2</v>
      </c>
      <c r="V2659" s="46">
        <v>5.5389805780921737E-2</v>
      </c>
      <c r="W2659" s="46">
        <v>4.3851264429441955E-2</v>
      </c>
      <c r="X2659" s="46">
        <v>3.4640953326863899E-2</v>
      </c>
      <c r="Y2659" s="46">
        <v>2.72891929436225E-2</v>
      </c>
      <c r="Z2659" s="46">
        <v>2.1421246197419995E-2</v>
      </c>
      <c r="AA2659" s="46">
        <v>1.6737514442829969E-2</v>
      </c>
      <c r="AB2659" s="46">
        <v>1.2998850977820617E-2</v>
      </c>
      <c r="AC2659" s="46">
        <v>1.001450228513372E-2</v>
      </c>
      <c r="AD2659" s="46">
        <v>7.6325365611983427E-3</v>
      </c>
      <c r="AE2659" s="46">
        <v>5.7312721370846188E-3</v>
      </c>
      <c r="AF2659" s="46">
        <v>4.2136897361420237E-3</v>
      </c>
      <c r="AG2659" s="46">
        <v>0</v>
      </c>
      <c r="AH2659" s="46">
        <v>0</v>
      </c>
      <c r="AI2659" s="46">
        <v>0</v>
      </c>
      <c r="AJ2659" s="46">
        <v>0</v>
      </c>
      <c r="AK2659" s="46">
        <v>0.52706020767321937</v>
      </c>
      <c r="AL2659" s="45">
        <v>0.52706020767321937</v>
      </c>
      <c r="AM2659" s="45">
        <v>6.246261452345566E-2</v>
      </c>
      <c r="AN2659" s="45">
        <v>0.12478047365372283</v>
      </c>
      <c r="AO2659" s="45">
        <v>0.18695396664837166</v>
      </c>
      <c r="AP2659" s="45">
        <v>0.24898365302414183</v>
      </c>
      <c r="AQ2659" s="45">
        <v>0.31086968497449818</v>
      </c>
      <c r="AR2659" s="45">
        <v>0.36625949075541991</v>
      </c>
      <c r="AS2659" s="45">
        <v>0.41011075518486184</v>
      </c>
      <c r="AT2659" s="45">
        <v>0.44475170851172574</v>
      </c>
      <c r="AU2659" s="45">
        <v>0.47204090145534822</v>
      </c>
      <c r="AV2659" s="45">
        <v>0.49346214765276819</v>
      </c>
      <c r="AW2659" s="45">
        <v>0.51019966209559819</v>
      </c>
      <c r="AX2659" s="45">
        <v>0.5231985130734188</v>
      </c>
      <c r="AY2659" s="45">
        <v>0.52706020767321937</v>
      </c>
      <c r="AZ2659" s="45">
        <v>0.52706020767321937</v>
      </c>
      <c r="BA2659" s="45">
        <v>0.52706020767321937</v>
      </c>
      <c r="BB2659" s="45">
        <v>0.52706020767321937</v>
      </c>
      <c r="BC2659" s="45">
        <v>0.52706020767321937</v>
      </c>
      <c r="BD2659" s="45">
        <v>0.52706020767321937</v>
      </c>
      <c r="BE2659" s="45">
        <v>0.52706020767321937</v>
      </c>
      <c r="BF2659" s="45">
        <v>0.52706020767321937</v>
      </c>
    </row>
    <row r="2660" spans="1:58" ht="13.5" thickBot="1" x14ac:dyDescent="0.25">
      <c r="A2660" s="6" t="s">
        <v>1352</v>
      </c>
      <c r="B2660" s="6" t="s">
        <v>1352</v>
      </c>
      <c r="C2660" s="6" t="s">
        <v>984</v>
      </c>
      <c r="D2660" s="6" t="s">
        <v>1352</v>
      </c>
      <c r="E2660" s="6">
        <v>24.607800252457633</v>
      </c>
      <c r="F2660" s="6" t="s">
        <v>314</v>
      </c>
      <c r="G2660" s="21" t="s">
        <v>1305</v>
      </c>
      <c r="H2660" s="21" t="s">
        <v>1159</v>
      </c>
      <c r="I2660" s="21" t="s">
        <v>1160</v>
      </c>
      <c r="J2660" s="21" t="s">
        <v>849</v>
      </c>
      <c r="K2660" s="21" t="s">
        <v>850</v>
      </c>
      <c r="L2660" s="21" t="s">
        <v>1009</v>
      </c>
      <c r="M2660" s="3">
        <v>22.695377247988972</v>
      </c>
      <c r="N2660" s="3">
        <v>24.607800252457633</v>
      </c>
      <c r="O2660" s="21" t="s">
        <v>1511</v>
      </c>
      <c r="P2660" s="21">
        <v>0</v>
      </c>
      <c r="Q2660" s="46">
        <v>1.0164348187517E-2</v>
      </c>
      <c r="R2660" s="46">
        <v>1.0140792589826865E-2</v>
      </c>
      <c r="S2660" s="46">
        <v>1.0117300334817909E-2</v>
      </c>
      <c r="T2660" s="46">
        <v>1.0093899128238517E-2</v>
      </c>
      <c r="U2660" s="46">
        <v>1.0070522687631228E-2</v>
      </c>
      <c r="V2660" s="46">
        <v>9.0134118831163429E-3</v>
      </c>
      <c r="W2660" s="46">
        <v>7.1357807149803601E-3</v>
      </c>
      <c r="X2660" s="46">
        <v>5.6370152586160214E-3</v>
      </c>
      <c r="Y2660" s="46">
        <v>4.4406860159712323E-3</v>
      </c>
      <c r="Z2660" s="46">
        <v>3.4858131799676653E-3</v>
      </c>
      <c r="AA2660" s="46">
        <v>2.7236439891038119E-3</v>
      </c>
      <c r="AB2660" s="46">
        <v>2.1152628397679341E-3</v>
      </c>
      <c r="AC2660" s="46">
        <v>1.6296290017216585E-3</v>
      </c>
      <c r="AD2660" s="46">
        <v>1.2420190821958192E-3</v>
      </c>
      <c r="AE2660" s="46">
        <v>9.3263219932728273E-4</v>
      </c>
      <c r="AF2660" s="46">
        <v>6.8568070611631389E-4</v>
      </c>
      <c r="AG2660" s="46">
        <v>0</v>
      </c>
      <c r="AH2660" s="46">
        <v>0</v>
      </c>
      <c r="AI2660" s="46">
        <v>0</v>
      </c>
      <c r="AJ2660" s="46">
        <v>0</v>
      </c>
      <c r="AK2660" s="46">
        <v>8.5766878435162258E-2</v>
      </c>
      <c r="AL2660" s="45">
        <v>8.5766878435162258E-2</v>
      </c>
      <c r="AM2660" s="45">
        <v>1.0164348187517E-2</v>
      </c>
      <c r="AN2660" s="45">
        <v>2.0305140777343866E-2</v>
      </c>
      <c r="AO2660" s="45">
        <v>3.0422441112161774E-2</v>
      </c>
      <c r="AP2660" s="45">
        <v>4.0516340240400295E-2</v>
      </c>
      <c r="AQ2660" s="45">
        <v>5.0586862928031523E-2</v>
      </c>
      <c r="AR2660" s="45">
        <v>5.9600274811147866E-2</v>
      </c>
      <c r="AS2660" s="45">
        <v>6.6736055526128227E-2</v>
      </c>
      <c r="AT2660" s="45">
        <v>7.2373070784744253E-2</v>
      </c>
      <c r="AU2660" s="45">
        <v>7.6813756800715491E-2</v>
      </c>
      <c r="AV2660" s="45">
        <v>8.0299569980683161E-2</v>
      </c>
      <c r="AW2660" s="45">
        <v>8.3023213969786971E-2</v>
      </c>
      <c r="AX2660" s="45">
        <v>8.51384768095549E-2</v>
      </c>
      <c r="AY2660" s="45">
        <v>8.5766878435162258E-2</v>
      </c>
      <c r="AZ2660" s="45">
        <v>8.5766878435162258E-2</v>
      </c>
      <c r="BA2660" s="45">
        <v>8.5766878435162258E-2</v>
      </c>
      <c r="BB2660" s="45">
        <v>8.5766878435162258E-2</v>
      </c>
      <c r="BC2660" s="45">
        <v>8.5766878435162258E-2</v>
      </c>
      <c r="BD2660" s="45">
        <v>8.5766878435162258E-2</v>
      </c>
      <c r="BE2660" s="45">
        <v>8.5766878435162258E-2</v>
      </c>
      <c r="BF2660" s="45">
        <v>8.5766878435162258E-2</v>
      </c>
    </row>
    <row r="2661" spans="1:58" ht="13.5" thickBot="1" x14ac:dyDescent="0.25">
      <c r="A2661" s="6" t="s">
        <v>1142</v>
      </c>
      <c r="B2661" s="6" t="s">
        <v>1142</v>
      </c>
      <c r="C2661" s="6" t="s">
        <v>984</v>
      </c>
      <c r="D2661" s="6" t="s">
        <v>1142</v>
      </c>
      <c r="E2661" s="6">
        <v>28.319687865318151</v>
      </c>
      <c r="F2661" s="6" t="s">
        <v>314</v>
      </c>
      <c r="G2661" s="21" t="s">
        <v>1305</v>
      </c>
      <c r="H2661" s="21" t="s">
        <v>1159</v>
      </c>
      <c r="I2661" s="21" t="s">
        <v>1160</v>
      </c>
      <c r="J2661" s="21" t="s">
        <v>849</v>
      </c>
      <c r="K2661" s="21" t="s">
        <v>850</v>
      </c>
      <c r="L2661" s="21" t="s">
        <v>987</v>
      </c>
      <c r="M2661" s="3">
        <v>26.157037992342776</v>
      </c>
      <c r="N2661" s="3">
        <v>28.319687865318151</v>
      </c>
      <c r="O2661" s="21" t="s">
        <v>1511</v>
      </c>
      <c r="P2661" s="21">
        <v>0</v>
      </c>
      <c r="Q2661" s="46">
        <v>0.16070151675525787</v>
      </c>
      <c r="R2661" s="46">
        <v>0.16032909540496107</v>
      </c>
      <c r="S2661" s="46">
        <v>0.15995767552222062</v>
      </c>
      <c r="T2661" s="46">
        <v>0.15958769514356441</v>
      </c>
      <c r="U2661" s="46">
        <v>0.15921810632265559</v>
      </c>
      <c r="V2661" s="46">
        <v>0.14250485461876927</v>
      </c>
      <c r="W2661" s="46">
        <v>0.1128189199125017</v>
      </c>
      <c r="X2661" s="46">
        <v>8.9122970339076804E-2</v>
      </c>
      <c r="Y2661" s="46">
        <v>7.0208631683520512E-2</v>
      </c>
      <c r="Z2661" s="46">
        <v>5.5111794166421119E-2</v>
      </c>
      <c r="AA2661" s="46">
        <v>4.3061661414537343E-2</v>
      </c>
      <c r="AB2661" s="46">
        <v>3.3442965590672051E-2</v>
      </c>
      <c r="AC2661" s="46">
        <v>2.5764943063112604E-2</v>
      </c>
      <c r="AD2661" s="46">
        <v>1.9636709276937843E-2</v>
      </c>
      <c r="AE2661" s="46">
        <v>1.4745206110781481E-2</v>
      </c>
      <c r="AF2661" s="46">
        <v>1.0840825938847103E-2</v>
      </c>
      <c r="AG2661" s="46">
        <v>0</v>
      </c>
      <c r="AH2661" s="46">
        <v>0</v>
      </c>
      <c r="AI2661" s="46">
        <v>0</v>
      </c>
      <c r="AJ2661" s="46">
        <v>0</v>
      </c>
      <c r="AK2661" s="46">
        <v>1.3560011126755134</v>
      </c>
      <c r="AL2661" s="45">
        <v>1.3560011126755134</v>
      </c>
      <c r="AM2661" s="45">
        <v>0.16070151675525787</v>
      </c>
      <c r="AN2661" s="45">
        <v>0.32103061216021894</v>
      </c>
      <c r="AO2661" s="45">
        <v>0.48098828768243956</v>
      </c>
      <c r="AP2661" s="45">
        <v>0.64057598282600403</v>
      </c>
      <c r="AQ2661" s="45">
        <v>0.79979408914865968</v>
      </c>
      <c r="AR2661" s="45">
        <v>0.94229894376742895</v>
      </c>
      <c r="AS2661" s="45">
        <v>1.0551178636799308</v>
      </c>
      <c r="AT2661" s="45">
        <v>1.1442408340190076</v>
      </c>
      <c r="AU2661" s="45">
        <v>1.214449465702528</v>
      </c>
      <c r="AV2661" s="45">
        <v>1.2695612598689492</v>
      </c>
      <c r="AW2661" s="45">
        <v>1.3126229212834866</v>
      </c>
      <c r="AX2661" s="45">
        <v>1.3460658868741586</v>
      </c>
      <c r="AY2661" s="45">
        <v>1.3560011126755134</v>
      </c>
      <c r="AZ2661" s="45">
        <v>1.3560011126755134</v>
      </c>
      <c r="BA2661" s="45">
        <v>1.3560011126755134</v>
      </c>
      <c r="BB2661" s="45">
        <v>1.3560011126755134</v>
      </c>
      <c r="BC2661" s="45">
        <v>1.3560011126755134</v>
      </c>
      <c r="BD2661" s="45">
        <v>1.3560011126755134</v>
      </c>
      <c r="BE2661" s="45">
        <v>1.3560011126755134</v>
      </c>
      <c r="BF2661" s="45">
        <v>1.3560011126755134</v>
      </c>
    </row>
    <row r="2662" spans="1:58" ht="13.5" thickBot="1" x14ac:dyDescent="0.25">
      <c r="A2662" s="6" t="s">
        <v>1142</v>
      </c>
      <c r="B2662" s="6" t="s">
        <v>1142</v>
      </c>
      <c r="C2662" s="6" t="s">
        <v>984</v>
      </c>
      <c r="D2662" s="6" t="s">
        <v>1142</v>
      </c>
      <c r="E2662" s="6">
        <v>28.832721510137628</v>
      </c>
      <c r="F2662" s="6" t="s">
        <v>314</v>
      </c>
      <c r="G2662" s="21" t="s">
        <v>1305</v>
      </c>
      <c r="H2662" s="21" t="s">
        <v>1159</v>
      </c>
      <c r="I2662" s="21" t="s">
        <v>1160</v>
      </c>
      <c r="J2662" s="21" t="s">
        <v>849</v>
      </c>
      <c r="K2662" s="21" t="s">
        <v>850</v>
      </c>
      <c r="L2662" s="21" t="s">
        <v>1087</v>
      </c>
      <c r="M2662" s="3">
        <v>26.521671777063933</v>
      </c>
      <c r="N2662" s="3">
        <v>28.832721510137628</v>
      </c>
      <c r="O2662" s="21" t="s">
        <v>1511</v>
      </c>
      <c r="P2662" s="21">
        <v>0</v>
      </c>
      <c r="Q2662" s="46">
        <v>6.6902509391006462E-2</v>
      </c>
      <c r="R2662" s="46">
        <v>6.674746466343498E-2</v>
      </c>
      <c r="S2662" s="46">
        <v>6.6592836862187213E-2</v>
      </c>
      <c r="T2662" s="46">
        <v>6.6438808348596792E-2</v>
      </c>
      <c r="U2662" s="46">
        <v>6.6284942846509987E-2</v>
      </c>
      <c r="V2662" s="46">
        <v>5.9326959489225159E-2</v>
      </c>
      <c r="W2662" s="46">
        <v>4.6968248970695542E-2</v>
      </c>
      <c r="X2662" s="46">
        <v>3.7103261253876078E-2</v>
      </c>
      <c r="Y2662" s="46">
        <v>2.9228931595524362E-2</v>
      </c>
      <c r="Z2662" s="46">
        <v>2.2943886288201865E-2</v>
      </c>
      <c r="AA2662" s="46">
        <v>1.7927230964260122E-2</v>
      </c>
      <c r="AB2662" s="46">
        <v>1.3922820174127814E-2</v>
      </c>
      <c r="AC2662" s="46">
        <v>1.0726341481044172E-2</v>
      </c>
      <c r="AD2662" s="46">
        <v>8.1750636418048226E-3</v>
      </c>
      <c r="AE2662" s="46">
        <v>6.1386557527099862E-3</v>
      </c>
      <c r="AF2662" s="46">
        <v>4.5132023258035291E-3</v>
      </c>
      <c r="AG2662" s="46">
        <v>0</v>
      </c>
      <c r="AH2662" s="46">
        <v>0</v>
      </c>
      <c r="AI2662" s="46">
        <v>0</v>
      </c>
      <c r="AJ2662" s="46">
        <v>0</v>
      </c>
      <c r="AK2662" s="46">
        <v>0.56452408792850162</v>
      </c>
      <c r="AL2662" s="45">
        <v>0.56452408792850162</v>
      </c>
      <c r="AM2662" s="45">
        <v>6.6902509391006462E-2</v>
      </c>
      <c r="AN2662" s="45">
        <v>0.13364997405444146</v>
      </c>
      <c r="AO2662" s="45">
        <v>0.20024281091662866</v>
      </c>
      <c r="AP2662" s="45">
        <v>0.26668161926522543</v>
      </c>
      <c r="AQ2662" s="45">
        <v>0.33296656211173542</v>
      </c>
      <c r="AR2662" s="45">
        <v>0.39229352160096059</v>
      </c>
      <c r="AS2662" s="45">
        <v>0.43926177057165616</v>
      </c>
      <c r="AT2662" s="45">
        <v>0.47636503182553225</v>
      </c>
      <c r="AU2662" s="45">
        <v>0.50559396342105656</v>
      </c>
      <c r="AV2662" s="45">
        <v>0.52853784970925843</v>
      </c>
      <c r="AW2662" s="45">
        <v>0.54646508067351851</v>
      </c>
      <c r="AX2662" s="45">
        <v>0.56038790084764634</v>
      </c>
      <c r="AY2662" s="45">
        <v>0.56452408792850162</v>
      </c>
      <c r="AZ2662" s="45">
        <v>0.56452408792850162</v>
      </c>
      <c r="BA2662" s="45">
        <v>0.56452408792850162</v>
      </c>
      <c r="BB2662" s="45">
        <v>0.56452408792850162</v>
      </c>
      <c r="BC2662" s="45">
        <v>0.56452408792850162</v>
      </c>
      <c r="BD2662" s="45">
        <v>0.56452408792850162</v>
      </c>
      <c r="BE2662" s="45">
        <v>0.56452408792850162</v>
      </c>
      <c r="BF2662" s="45">
        <v>0.56452408792850162</v>
      </c>
    </row>
    <row r="2663" spans="1:58" ht="13.5" thickBot="1" x14ac:dyDescent="0.25">
      <c r="A2663" s="6" t="s">
        <v>1142</v>
      </c>
      <c r="B2663" s="6" t="s">
        <v>1142</v>
      </c>
      <c r="C2663" s="6" t="s">
        <v>984</v>
      </c>
      <c r="D2663" s="6" t="s">
        <v>1142</v>
      </c>
      <c r="E2663" s="6">
        <v>28.464740191511844</v>
      </c>
      <c r="F2663" s="6" t="s">
        <v>314</v>
      </c>
      <c r="G2663" s="21" t="s">
        <v>1305</v>
      </c>
      <c r="H2663" s="21" t="s">
        <v>1159</v>
      </c>
      <c r="I2663" s="21" t="s">
        <v>1160</v>
      </c>
      <c r="J2663" s="21" t="s">
        <v>849</v>
      </c>
      <c r="K2663" s="21" t="s">
        <v>850</v>
      </c>
      <c r="L2663" s="21" t="s">
        <v>1088</v>
      </c>
      <c r="M2663" s="3">
        <v>26.346285890331483</v>
      </c>
      <c r="N2663" s="3">
        <v>28.464740191511844</v>
      </c>
      <c r="O2663" s="21" t="s">
        <v>1511</v>
      </c>
      <c r="P2663" s="21">
        <v>0</v>
      </c>
      <c r="Q2663" s="46">
        <v>3.7077194816158718E-2</v>
      </c>
      <c r="R2663" s="46">
        <v>3.6991269435754988E-2</v>
      </c>
      <c r="S2663" s="46">
        <v>3.6905575114823744E-2</v>
      </c>
      <c r="T2663" s="46">
        <v>3.6820212917536697E-2</v>
      </c>
      <c r="U2663" s="46">
        <v>3.6734941060796354E-2</v>
      </c>
      <c r="V2663" s="46">
        <v>3.2878844976897907E-2</v>
      </c>
      <c r="W2663" s="46">
        <v>2.6029680098881663E-2</v>
      </c>
      <c r="X2663" s="46">
        <v>2.056252984151483E-2</v>
      </c>
      <c r="Y2663" s="46">
        <v>1.6198597046661996E-2</v>
      </c>
      <c r="Z2663" s="46">
        <v>1.2715441460882038E-2</v>
      </c>
      <c r="AA2663" s="46">
        <v>9.935224269263335E-3</v>
      </c>
      <c r="AB2663" s="46">
        <v>7.7159903370661292E-3</v>
      </c>
      <c r="AC2663" s="46">
        <v>5.9445102489800086E-3</v>
      </c>
      <c r="AD2663" s="46">
        <v>4.5305987778455365E-3</v>
      </c>
      <c r="AE2663" s="46">
        <v>3.4020268794754311E-3</v>
      </c>
      <c r="AF2663" s="46">
        <v>2.5012048636407777E-3</v>
      </c>
      <c r="AG2663" s="46">
        <v>0</v>
      </c>
      <c r="AH2663" s="46">
        <v>0</v>
      </c>
      <c r="AI2663" s="46">
        <v>0</v>
      </c>
      <c r="AJ2663" s="46">
        <v>0</v>
      </c>
      <c r="AK2663" s="46">
        <v>0.31285776538231114</v>
      </c>
      <c r="AL2663" s="45">
        <v>0.31285776538231114</v>
      </c>
      <c r="AM2663" s="45">
        <v>3.7077194816158718E-2</v>
      </c>
      <c r="AN2663" s="45">
        <v>7.4068464251913713E-2</v>
      </c>
      <c r="AO2663" s="45">
        <v>0.11097403936673746</v>
      </c>
      <c r="AP2663" s="45">
        <v>0.14779425228427415</v>
      </c>
      <c r="AQ2663" s="45">
        <v>0.18452919334507051</v>
      </c>
      <c r="AR2663" s="45">
        <v>0.21740803832196842</v>
      </c>
      <c r="AS2663" s="45">
        <v>0.24343771842085007</v>
      </c>
      <c r="AT2663" s="45">
        <v>0.2640002482623649</v>
      </c>
      <c r="AU2663" s="45">
        <v>0.28019884530902689</v>
      </c>
      <c r="AV2663" s="45">
        <v>0.29291428676990894</v>
      </c>
      <c r="AW2663" s="45">
        <v>0.30284951103917229</v>
      </c>
      <c r="AX2663" s="45">
        <v>0.3105655013762384</v>
      </c>
      <c r="AY2663" s="45">
        <v>0.31285776538231114</v>
      </c>
      <c r="AZ2663" s="45">
        <v>0.31285776538231114</v>
      </c>
      <c r="BA2663" s="45">
        <v>0.31285776538231114</v>
      </c>
      <c r="BB2663" s="45">
        <v>0.31285776538231114</v>
      </c>
      <c r="BC2663" s="45">
        <v>0.31285776538231114</v>
      </c>
      <c r="BD2663" s="45">
        <v>0.31285776538231114</v>
      </c>
      <c r="BE2663" s="45">
        <v>0.31285776538231114</v>
      </c>
      <c r="BF2663" s="45">
        <v>0.31285776538231114</v>
      </c>
    </row>
    <row r="2664" spans="1:58" ht="13.5" thickBot="1" x14ac:dyDescent="0.25">
      <c r="A2664" s="6" t="s">
        <v>1354</v>
      </c>
      <c r="B2664" s="6" t="s">
        <v>1138</v>
      </c>
      <c r="C2664" s="6" t="s">
        <v>984</v>
      </c>
      <c r="D2664" s="6" t="s">
        <v>1354</v>
      </c>
      <c r="E2664" s="6">
        <v>42.220419540050131</v>
      </c>
      <c r="F2664" s="6" t="s">
        <v>314</v>
      </c>
      <c r="G2664" s="21" t="s">
        <v>1305</v>
      </c>
      <c r="H2664" s="21" t="s">
        <v>1159</v>
      </c>
      <c r="I2664" s="21" t="s">
        <v>1160</v>
      </c>
      <c r="J2664" s="21" t="s">
        <v>849</v>
      </c>
      <c r="K2664" s="21" t="s">
        <v>850</v>
      </c>
      <c r="L2664" s="21" t="s">
        <v>1089</v>
      </c>
      <c r="M2664" s="3">
        <v>35.188049351325169</v>
      </c>
      <c r="N2664" s="3">
        <v>42.220419540050131</v>
      </c>
      <c r="O2664" s="21" t="s">
        <v>1511</v>
      </c>
      <c r="P2664" s="21">
        <v>0</v>
      </c>
      <c r="Q2664" s="46">
        <v>2.1258617354042685E-3</v>
      </c>
      <c r="R2664" s="46">
        <v>2.1209351092340294E-3</v>
      </c>
      <c r="S2664" s="46">
        <v>2.1160217311127216E-3</v>
      </c>
      <c r="T2664" s="46">
        <v>2.1111273956657605E-3</v>
      </c>
      <c r="U2664" s="46">
        <v>2.1062382399933861E-3</v>
      </c>
      <c r="V2664" s="46">
        <v>1.88514473080403E-3</v>
      </c>
      <c r="W2664" s="46">
        <v>1.4924403310821834E-3</v>
      </c>
      <c r="X2664" s="46">
        <v>1.1789752593185405E-3</v>
      </c>
      <c r="Y2664" s="46">
        <v>9.2876437388201985E-4</v>
      </c>
      <c r="Z2664" s="46">
        <v>7.2905381824305362E-4</v>
      </c>
      <c r="AA2664" s="46">
        <v>5.6964700839455074E-4</v>
      </c>
      <c r="AB2664" s="46">
        <v>4.4240479059028684E-4</v>
      </c>
      <c r="AC2664" s="46">
        <v>3.4083503179473676E-4</v>
      </c>
      <c r="AD2664" s="46">
        <v>2.5976686283973345E-4</v>
      </c>
      <c r="AE2664" s="46">
        <v>1.9505895205269711E-4</v>
      </c>
      <c r="AF2664" s="46">
        <v>1.4340933121789648E-4</v>
      </c>
      <c r="AG2664" s="46">
        <v>0</v>
      </c>
      <c r="AH2664" s="46">
        <v>0</v>
      </c>
      <c r="AI2664" s="46">
        <v>0</v>
      </c>
      <c r="AJ2664" s="46">
        <v>0</v>
      </c>
      <c r="AK2664" s="46">
        <v>1.7938044001119674E-2</v>
      </c>
      <c r="AL2664" s="45">
        <v>1.7938044001119674E-2</v>
      </c>
      <c r="AM2664" s="45">
        <v>2.1258617354042685E-3</v>
      </c>
      <c r="AN2664" s="45">
        <v>4.2467968446382974E-3</v>
      </c>
      <c r="AO2664" s="45">
        <v>6.362818575751019E-3</v>
      </c>
      <c r="AP2664" s="45">
        <v>8.4739459714167804E-3</v>
      </c>
      <c r="AQ2664" s="45">
        <v>1.0580184211410167E-2</v>
      </c>
      <c r="AR2664" s="45">
        <v>1.2465328942214197E-2</v>
      </c>
      <c r="AS2664" s="45">
        <v>1.395776927329638E-2</v>
      </c>
      <c r="AT2664" s="45">
        <v>1.5136744532614922E-2</v>
      </c>
      <c r="AU2664" s="45">
        <v>1.6065508906496943E-2</v>
      </c>
      <c r="AV2664" s="45">
        <v>1.6794562724739996E-2</v>
      </c>
      <c r="AW2664" s="45">
        <v>1.7364209733134548E-2</v>
      </c>
      <c r="AX2664" s="45">
        <v>1.7806614523724836E-2</v>
      </c>
      <c r="AY2664" s="45">
        <v>1.7938044001119674E-2</v>
      </c>
      <c r="AZ2664" s="45">
        <v>1.7938044001119674E-2</v>
      </c>
      <c r="BA2664" s="45">
        <v>1.7938044001119674E-2</v>
      </c>
      <c r="BB2664" s="45">
        <v>1.7938044001119674E-2</v>
      </c>
      <c r="BC2664" s="45">
        <v>1.7938044001119674E-2</v>
      </c>
      <c r="BD2664" s="45">
        <v>1.7938044001119674E-2</v>
      </c>
      <c r="BE2664" s="45">
        <v>1.7938044001119674E-2</v>
      </c>
      <c r="BF2664" s="45">
        <v>1.7938044001119674E-2</v>
      </c>
    </row>
    <row r="2665" spans="1:58" ht="13.5" thickBot="1" x14ac:dyDescent="0.25">
      <c r="A2665" s="6" t="s">
        <v>1142</v>
      </c>
      <c r="B2665" s="6" t="s">
        <v>1142</v>
      </c>
      <c r="C2665" s="6" t="s">
        <v>984</v>
      </c>
      <c r="D2665" s="6" t="s">
        <v>1142</v>
      </c>
      <c r="E2665" s="6">
        <v>28.978128211856369</v>
      </c>
      <c r="F2665" s="6" t="s">
        <v>314</v>
      </c>
      <c r="G2665" s="21" t="s">
        <v>1305</v>
      </c>
      <c r="H2665" s="21" t="s">
        <v>1159</v>
      </c>
      <c r="I2665" s="21" t="s">
        <v>1160</v>
      </c>
      <c r="J2665" s="21" t="s">
        <v>849</v>
      </c>
      <c r="K2665" s="21" t="s">
        <v>850</v>
      </c>
      <c r="L2665" s="21" t="s">
        <v>1090</v>
      </c>
      <c r="M2665" s="3">
        <v>26.711064854019625</v>
      </c>
      <c r="N2665" s="3">
        <v>28.978128211856369</v>
      </c>
      <c r="O2665" s="21" t="s">
        <v>1511</v>
      </c>
      <c r="P2665" s="21">
        <v>0</v>
      </c>
      <c r="Q2665" s="46">
        <v>1.5436479942478213E-2</v>
      </c>
      <c r="R2665" s="46">
        <v>1.5400706324281675E-2</v>
      </c>
      <c r="S2665" s="46">
        <v>1.5365028903894337E-2</v>
      </c>
      <c r="T2665" s="46">
        <v>1.5329489757721027E-2</v>
      </c>
      <c r="U2665" s="46">
        <v>1.5293988223347765E-2</v>
      </c>
      <c r="V2665" s="46">
        <v>1.3688566072332565E-2</v>
      </c>
      <c r="W2665" s="46">
        <v>1.0837028980962678E-2</v>
      </c>
      <c r="X2665" s="46">
        <v>8.560870935328169E-3</v>
      </c>
      <c r="Y2665" s="46">
        <v>6.7440193263517863E-3</v>
      </c>
      <c r="Z2665" s="46">
        <v>5.2938648148516164E-3</v>
      </c>
      <c r="AA2665" s="46">
        <v>4.1363671366440001E-3</v>
      </c>
      <c r="AB2665" s="46">
        <v>3.2124256073053381E-3</v>
      </c>
      <c r="AC2665" s="46">
        <v>2.4748990230038892E-3</v>
      </c>
      <c r="AD2665" s="46">
        <v>1.886240248443761E-3</v>
      </c>
      <c r="AE2665" s="46">
        <v>1.4163779096337517E-3</v>
      </c>
      <c r="AF2665" s="46">
        <v>1.0413354867071323E-3</v>
      </c>
      <c r="AG2665" s="46">
        <v>0</v>
      </c>
      <c r="AH2665" s="46">
        <v>0</v>
      </c>
      <c r="AI2665" s="46">
        <v>0</v>
      </c>
      <c r="AJ2665" s="46">
        <v>0</v>
      </c>
      <c r="AK2665" s="46">
        <v>0.13025318242435849</v>
      </c>
      <c r="AL2665" s="45">
        <v>0.13025318242435849</v>
      </c>
      <c r="AM2665" s="45">
        <v>1.5436479942478213E-2</v>
      </c>
      <c r="AN2665" s="45">
        <v>3.0837186266759888E-2</v>
      </c>
      <c r="AO2665" s="45">
        <v>4.6202215170654225E-2</v>
      </c>
      <c r="AP2665" s="45">
        <v>6.1531704928375251E-2</v>
      </c>
      <c r="AQ2665" s="45">
        <v>7.6825693151723023E-2</v>
      </c>
      <c r="AR2665" s="45">
        <v>9.0514259224055593E-2</v>
      </c>
      <c r="AS2665" s="45">
        <v>0.10135128820501826</v>
      </c>
      <c r="AT2665" s="45">
        <v>0.10991215914034644</v>
      </c>
      <c r="AU2665" s="45">
        <v>0.11665617846669822</v>
      </c>
      <c r="AV2665" s="45">
        <v>0.12195004328154983</v>
      </c>
      <c r="AW2665" s="45">
        <v>0.12608641041819382</v>
      </c>
      <c r="AX2665" s="45">
        <v>0.12929883602549916</v>
      </c>
      <c r="AY2665" s="45">
        <v>0.13025318242435849</v>
      </c>
      <c r="AZ2665" s="45">
        <v>0.13025318242435849</v>
      </c>
      <c r="BA2665" s="45">
        <v>0.13025318242435849</v>
      </c>
      <c r="BB2665" s="45">
        <v>0.13025318242435849</v>
      </c>
      <c r="BC2665" s="45">
        <v>0.13025318242435849</v>
      </c>
      <c r="BD2665" s="45">
        <v>0.13025318242435849</v>
      </c>
      <c r="BE2665" s="45">
        <v>0.13025318242435849</v>
      </c>
      <c r="BF2665" s="45">
        <v>0.13025318242435849</v>
      </c>
    </row>
    <row r="2666" spans="1:58" ht="13.5" thickBot="1" x14ac:dyDescent="0.25">
      <c r="A2666" s="6" t="s">
        <v>1353</v>
      </c>
      <c r="B2666" s="6" t="s">
        <v>1142</v>
      </c>
      <c r="C2666" s="6" t="s">
        <v>984</v>
      </c>
      <c r="D2666" s="6" t="s">
        <v>1353</v>
      </c>
      <c r="E2666" s="6">
        <v>30.448852104117744</v>
      </c>
      <c r="F2666" s="6" t="s">
        <v>314</v>
      </c>
      <c r="G2666" s="21" t="s">
        <v>1305</v>
      </c>
      <c r="H2666" s="21" t="s">
        <v>1159</v>
      </c>
      <c r="I2666" s="21" t="s">
        <v>1160</v>
      </c>
      <c r="J2666" s="21" t="s">
        <v>849</v>
      </c>
      <c r="K2666" s="21" t="s">
        <v>850</v>
      </c>
      <c r="L2666" s="21" t="s">
        <v>986</v>
      </c>
      <c r="M2666" s="3">
        <v>27.673824080874432</v>
      </c>
      <c r="N2666" s="3">
        <v>30.448852104117744</v>
      </c>
      <c r="O2666" s="21" t="s">
        <v>1511</v>
      </c>
      <c r="P2666" s="21">
        <v>0</v>
      </c>
      <c r="Q2666" s="46">
        <v>0.10811644243031067</v>
      </c>
      <c r="R2666" s="46">
        <v>0.10786588554514759</v>
      </c>
      <c r="S2666" s="46">
        <v>0.10761600242530785</v>
      </c>
      <c r="T2666" s="46">
        <v>0.10736708777212356</v>
      </c>
      <c r="U2666" s="46">
        <v>0.10711843655037105</v>
      </c>
      <c r="V2666" s="46">
        <v>9.5874128766901448E-2</v>
      </c>
      <c r="W2666" s="46">
        <v>7.5902085469089012E-2</v>
      </c>
      <c r="X2666" s="46">
        <v>5.9959972291722771E-2</v>
      </c>
      <c r="Y2666" s="46">
        <v>4.7234821666820859E-2</v>
      </c>
      <c r="Z2666" s="46">
        <v>3.7078001760864211E-2</v>
      </c>
      <c r="AA2666" s="46">
        <v>2.8970937743971435E-2</v>
      </c>
      <c r="AB2666" s="46">
        <v>2.2499690961158628E-2</v>
      </c>
      <c r="AC2666" s="46">
        <v>1.7334086445777774E-2</v>
      </c>
      <c r="AD2666" s="46">
        <v>1.3211145675084832E-2</v>
      </c>
      <c r="AE2666" s="46">
        <v>9.9202500373862315E-3</v>
      </c>
      <c r="AF2666" s="46">
        <v>7.2934690174667159E-3</v>
      </c>
      <c r="AG2666" s="46">
        <v>0</v>
      </c>
      <c r="AH2666" s="46">
        <v>0</v>
      </c>
      <c r="AI2666" s="46">
        <v>0</v>
      </c>
      <c r="AJ2666" s="46">
        <v>0</v>
      </c>
      <c r="AK2666" s="46">
        <v>0.91228769456665815</v>
      </c>
      <c r="AL2666" s="45">
        <v>0.91228769456665815</v>
      </c>
      <c r="AM2666" s="45">
        <v>0.10811644243031067</v>
      </c>
      <c r="AN2666" s="45">
        <v>0.21598232797545824</v>
      </c>
      <c r="AO2666" s="45">
        <v>0.32359833040076608</v>
      </c>
      <c r="AP2666" s="45">
        <v>0.43096541817288964</v>
      </c>
      <c r="AQ2666" s="45">
        <v>0.5380838547232607</v>
      </c>
      <c r="AR2666" s="45">
        <v>0.63395798349016219</v>
      </c>
      <c r="AS2666" s="45">
        <v>0.70986006895925124</v>
      </c>
      <c r="AT2666" s="45">
        <v>0.76982004125097403</v>
      </c>
      <c r="AU2666" s="45">
        <v>0.81705486291779494</v>
      </c>
      <c r="AV2666" s="45">
        <v>0.85413286467865912</v>
      </c>
      <c r="AW2666" s="45">
        <v>0.88310380242263053</v>
      </c>
      <c r="AX2666" s="45">
        <v>0.9056034933837892</v>
      </c>
      <c r="AY2666" s="45">
        <v>0.91228769456665815</v>
      </c>
      <c r="AZ2666" s="45">
        <v>0.91228769456665815</v>
      </c>
      <c r="BA2666" s="45">
        <v>0.91228769456665815</v>
      </c>
      <c r="BB2666" s="45">
        <v>0.91228769456665815</v>
      </c>
      <c r="BC2666" s="45">
        <v>0.91228769456665815</v>
      </c>
      <c r="BD2666" s="45">
        <v>0.91228769456665815</v>
      </c>
      <c r="BE2666" s="45">
        <v>0.91228769456665815</v>
      </c>
      <c r="BF2666" s="45">
        <v>0.91228769456665815</v>
      </c>
    </row>
    <row r="2667" spans="1:58" ht="13.5" thickBot="1" x14ac:dyDescent="0.25">
      <c r="A2667" s="6" t="s">
        <v>1142</v>
      </c>
      <c r="B2667" s="6" t="s">
        <v>1142</v>
      </c>
      <c r="C2667" s="6" t="s">
        <v>984</v>
      </c>
      <c r="D2667" s="6" t="s">
        <v>1142</v>
      </c>
      <c r="E2667" s="6">
        <v>28.25562970146407</v>
      </c>
      <c r="F2667" s="6" t="s">
        <v>314</v>
      </c>
      <c r="G2667" s="21" t="s">
        <v>1305</v>
      </c>
      <c r="H2667" s="21" t="s">
        <v>1159</v>
      </c>
      <c r="I2667" s="21" t="s">
        <v>1160</v>
      </c>
      <c r="J2667" s="21" t="s">
        <v>849</v>
      </c>
      <c r="K2667" s="21" t="s">
        <v>850</v>
      </c>
      <c r="L2667" s="21" t="s">
        <v>1007</v>
      </c>
      <c r="M2667" s="3">
        <v>25.305857868124566</v>
      </c>
      <c r="N2667" s="3">
        <v>28.25562970146407</v>
      </c>
      <c r="O2667" s="21" t="s">
        <v>1511</v>
      </c>
      <c r="P2667" s="21">
        <v>0</v>
      </c>
      <c r="Q2667" s="46">
        <v>2.7718771368485228E-3</v>
      </c>
      <c r="R2667" s="46">
        <v>2.765453387732738E-3</v>
      </c>
      <c r="S2667" s="46">
        <v>2.7590469125361962E-3</v>
      </c>
      <c r="T2667" s="46">
        <v>2.7526652667783555E-3</v>
      </c>
      <c r="U2667" s="46">
        <v>2.7462903748458043E-3</v>
      </c>
      <c r="V2667" s="46">
        <v>2.4580100821902503E-3</v>
      </c>
      <c r="W2667" s="46">
        <v>1.9459690924116708E-3</v>
      </c>
      <c r="X2667" s="46">
        <v>1.5372469957899973E-3</v>
      </c>
      <c r="Y2667" s="46">
        <v>1.2110010216602515E-3</v>
      </c>
      <c r="Z2667" s="46">
        <v>9.5060162035220095E-4</v>
      </c>
      <c r="AA2667" s="46">
        <v>7.4275362896201818E-4</v>
      </c>
      <c r="AB2667" s="46">
        <v>5.7684453501689035E-4</v>
      </c>
      <c r="AC2667" s="46">
        <v>4.4440935002257304E-4</v>
      </c>
      <c r="AD2667" s="46">
        <v>3.387058603222824E-4</v>
      </c>
      <c r="AE2667" s="46">
        <v>2.5433424974352062E-4</v>
      </c>
      <c r="AF2667" s="46">
        <v>1.869891347087211E-4</v>
      </c>
      <c r="AG2667" s="46">
        <v>0</v>
      </c>
      <c r="AH2667" s="46">
        <v>0</v>
      </c>
      <c r="AI2667" s="46">
        <v>0</v>
      </c>
      <c r="AJ2667" s="46">
        <v>0</v>
      </c>
      <c r="AK2667" s="46">
        <v>2.3389128849920685E-2</v>
      </c>
      <c r="AL2667" s="45">
        <v>2.3389128849920685E-2</v>
      </c>
      <c r="AM2667" s="45">
        <v>2.7718771368485228E-3</v>
      </c>
      <c r="AN2667" s="45">
        <v>5.5373305245812604E-3</v>
      </c>
      <c r="AO2667" s="45">
        <v>8.2963774371174574E-3</v>
      </c>
      <c r="AP2667" s="45">
        <v>1.1049042703895813E-2</v>
      </c>
      <c r="AQ2667" s="45">
        <v>1.3795333078741617E-2</v>
      </c>
      <c r="AR2667" s="45">
        <v>1.6253343160931868E-2</v>
      </c>
      <c r="AS2667" s="45">
        <v>1.8199312253343539E-2</v>
      </c>
      <c r="AT2667" s="45">
        <v>1.9736559249133537E-2</v>
      </c>
      <c r="AU2667" s="45">
        <v>2.0947560270793787E-2</v>
      </c>
      <c r="AV2667" s="45">
        <v>2.189816189114599E-2</v>
      </c>
      <c r="AW2667" s="45">
        <v>2.2640915520108006E-2</v>
      </c>
      <c r="AX2667" s="45">
        <v>2.3217760055124898E-2</v>
      </c>
      <c r="AY2667" s="45">
        <v>2.3389128849920685E-2</v>
      </c>
      <c r="AZ2667" s="45">
        <v>2.3389128849920685E-2</v>
      </c>
      <c r="BA2667" s="45">
        <v>2.3389128849920685E-2</v>
      </c>
      <c r="BB2667" s="45">
        <v>2.3389128849920685E-2</v>
      </c>
      <c r="BC2667" s="45">
        <v>2.3389128849920685E-2</v>
      </c>
      <c r="BD2667" s="45">
        <v>2.3389128849920685E-2</v>
      </c>
      <c r="BE2667" s="45">
        <v>2.3389128849920685E-2</v>
      </c>
      <c r="BF2667" s="45">
        <v>2.3389128849920685E-2</v>
      </c>
    </row>
    <row r="2668" spans="1:58" ht="13.5" thickBot="1" x14ac:dyDescent="0.25">
      <c r="A2668" s="6" t="s">
        <v>1353</v>
      </c>
      <c r="B2668" s="6" t="s">
        <v>1142</v>
      </c>
      <c r="C2668" s="6" t="s">
        <v>984</v>
      </c>
      <c r="D2668" s="6" t="s">
        <v>1353</v>
      </c>
      <c r="E2668" s="6">
        <v>30.598525811329473</v>
      </c>
      <c r="F2668" s="6" t="s">
        <v>314</v>
      </c>
      <c r="G2668" s="21" t="s">
        <v>1305</v>
      </c>
      <c r="H2668" s="21" t="s">
        <v>1159</v>
      </c>
      <c r="I2668" s="21" t="s">
        <v>1160</v>
      </c>
      <c r="J2668" s="21" t="s">
        <v>849</v>
      </c>
      <c r="K2668" s="21" t="s">
        <v>850</v>
      </c>
      <c r="L2668" s="21" t="s">
        <v>1091</v>
      </c>
      <c r="M2668" s="3">
        <v>27.866091171597127</v>
      </c>
      <c r="N2668" s="3">
        <v>30.598525811329473</v>
      </c>
      <c r="O2668" s="21" t="s">
        <v>1511</v>
      </c>
      <c r="P2668" s="21">
        <v>0</v>
      </c>
      <c r="Q2668" s="46">
        <v>2.4947622104403423E-2</v>
      </c>
      <c r="R2668" s="46">
        <v>2.4889806675536211E-2</v>
      </c>
      <c r="S2668" s="46">
        <v>2.4832146716478189E-2</v>
      </c>
      <c r="T2668" s="46">
        <v>2.4774710228888497E-2</v>
      </c>
      <c r="U2668" s="46">
        <v>2.4717334527499895E-2</v>
      </c>
      <c r="V2668" s="46">
        <v>2.2122736193500719E-2</v>
      </c>
      <c r="W2668" s="46">
        <v>1.7514232827624879E-2</v>
      </c>
      <c r="X2668" s="46">
        <v>1.3835626630876199E-2</v>
      </c>
      <c r="Y2668" s="46">
        <v>1.0899327194124991E-2</v>
      </c>
      <c r="Z2668" s="46">
        <v>8.5556642035524207E-3</v>
      </c>
      <c r="AA2668" s="46">
        <v>6.6849777018206007E-3</v>
      </c>
      <c r="AB2668" s="46">
        <v>5.1917522899133199E-3</v>
      </c>
      <c r="AC2668" s="46">
        <v>3.9998008485440965E-3</v>
      </c>
      <c r="AD2668" s="46">
        <v>3.0484416843504997E-3</v>
      </c>
      <c r="AE2668" s="46">
        <v>2.2890750338315077E-3</v>
      </c>
      <c r="AF2668" s="46">
        <v>1.6829513142297286E-3</v>
      </c>
      <c r="AG2668" s="46">
        <v>0</v>
      </c>
      <c r="AH2668" s="46">
        <v>0</v>
      </c>
      <c r="AI2668" s="46">
        <v>0</v>
      </c>
      <c r="AJ2668" s="46">
        <v>0</v>
      </c>
      <c r="AK2668" s="46">
        <v>0.21050830144745633</v>
      </c>
      <c r="AL2668" s="45">
        <v>0.21050830144745633</v>
      </c>
      <c r="AM2668" s="45">
        <v>2.4947622104403423E-2</v>
      </c>
      <c r="AN2668" s="45">
        <v>4.983742877993963E-2</v>
      </c>
      <c r="AO2668" s="45">
        <v>7.4669575496417812E-2</v>
      </c>
      <c r="AP2668" s="45">
        <v>9.9444285725306308E-2</v>
      </c>
      <c r="AQ2668" s="45">
        <v>0.12416162025280621</v>
      </c>
      <c r="AR2668" s="45">
        <v>0.14628435644630694</v>
      </c>
      <c r="AS2668" s="45">
        <v>0.16379858927393182</v>
      </c>
      <c r="AT2668" s="45">
        <v>0.17763421590480802</v>
      </c>
      <c r="AU2668" s="45">
        <v>0.188533543098933</v>
      </c>
      <c r="AV2668" s="45">
        <v>0.19708920730248541</v>
      </c>
      <c r="AW2668" s="45">
        <v>0.20377418500430602</v>
      </c>
      <c r="AX2668" s="45">
        <v>0.20896593729421933</v>
      </c>
      <c r="AY2668" s="45">
        <v>0.21050830144745633</v>
      </c>
      <c r="AZ2668" s="45">
        <v>0.21050830144745633</v>
      </c>
      <c r="BA2668" s="45">
        <v>0.21050830144745633</v>
      </c>
      <c r="BB2668" s="45">
        <v>0.21050830144745633</v>
      </c>
      <c r="BC2668" s="45">
        <v>0.21050830144745633</v>
      </c>
      <c r="BD2668" s="45">
        <v>0.21050830144745633</v>
      </c>
      <c r="BE2668" s="45">
        <v>0.21050830144745633</v>
      </c>
      <c r="BF2668" s="45">
        <v>0.21050830144745633</v>
      </c>
    </row>
    <row r="2669" spans="1:58" ht="13.5" thickBot="1" x14ac:dyDescent="0.25">
      <c r="A2669" s="6" t="s">
        <v>1138</v>
      </c>
      <c r="B2669" s="6" t="s">
        <v>1353</v>
      </c>
      <c r="C2669" s="6" t="s">
        <v>984</v>
      </c>
      <c r="D2669" s="6" t="s">
        <v>1138</v>
      </c>
      <c r="E2669" s="6">
        <v>35.151025766822968</v>
      </c>
      <c r="F2669" s="6" t="s">
        <v>314</v>
      </c>
      <c r="G2669" s="21" t="s">
        <v>1305</v>
      </c>
      <c r="H2669" s="21" t="s">
        <v>1159</v>
      </c>
      <c r="I2669" s="21" t="s">
        <v>1160</v>
      </c>
      <c r="J2669" s="21" t="s">
        <v>849</v>
      </c>
      <c r="K2669" s="21" t="s">
        <v>850</v>
      </c>
      <c r="L2669" s="21" t="s">
        <v>1011</v>
      </c>
      <c r="M2669" s="3">
        <v>30.611911062718967</v>
      </c>
      <c r="N2669" s="3">
        <v>35.151025766822968</v>
      </c>
      <c r="O2669" s="21" t="s">
        <v>1511</v>
      </c>
      <c r="P2669" s="21">
        <v>0</v>
      </c>
      <c r="Q2669" s="46">
        <v>9.9109896602037839E-2</v>
      </c>
      <c r="R2669" s="46">
        <v>9.8880212139404428E-2</v>
      </c>
      <c r="S2669" s="46">
        <v>9.8651145314662445E-2</v>
      </c>
      <c r="T2669" s="46">
        <v>9.8422966279306842E-2</v>
      </c>
      <c r="U2669" s="46">
        <v>9.8195028730457656E-2</v>
      </c>
      <c r="V2669" s="46">
        <v>8.7887418188245331E-2</v>
      </c>
      <c r="W2669" s="46">
        <v>6.9579128517564495E-2</v>
      </c>
      <c r="X2669" s="46">
        <v>5.4965059157622356E-2</v>
      </c>
      <c r="Y2669" s="46">
        <v>4.3299966093796133E-2</v>
      </c>
      <c r="Z2669" s="46">
        <v>3.3989251201066079E-2</v>
      </c>
      <c r="AA2669" s="46">
        <v>2.6557539072929275E-2</v>
      </c>
      <c r="AB2669" s="46">
        <v>2.0625373852599757E-2</v>
      </c>
      <c r="AC2669" s="46">
        <v>1.5890085510713973E-2</v>
      </c>
      <c r="AD2669" s="46">
        <v>1.2110602720729526E-2</v>
      </c>
      <c r="AE2669" s="46">
        <v>9.0938522704856473E-3</v>
      </c>
      <c r="AF2669" s="46">
        <v>6.6858929496984515E-3</v>
      </c>
      <c r="AG2669" s="46">
        <v>0</v>
      </c>
      <c r="AH2669" s="46">
        <v>0</v>
      </c>
      <c r="AI2669" s="46">
        <v>0</v>
      </c>
      <c r="AJ2669" s="46">
        <v>0</v>
      </c>
      <c r="AK2669" s="46">
        <v>0.83629036478973573</v>
      </c>
      <c r="AL2669" s="45">
        <v>0.83629036478973573</v>
      </c>
      <c r="AM2669" s="45">
        <v>9.9109896602037839E-2</v>
      </c>
      <c r="AN2669" s="45">
        <v>0.19799010874144227</v>
      </c>
      <c r="AO2669" s="45">
        <v>0.2966412540561047</v>
      </c>
      <c r="AP2669" s="45">
        <v>0.39506422033541155</v>
      </c>
      <c r="AQ2669" s="45">
        <v>0.49325924906586921</v>
      </c>
      <c r="AR2669" s="45">
        <v>0.58114666725411457</v>
      </c>
      <c r="AS2669" s="45">
        <v>0.65072579577167911</v>
      </c>
      <c r="AT2669" s="45">
        <v>0.7056908549293015</v>
      </c>
      <c r="AU2669" s="45">
        <v>0.74899082102309766</v>
      </c>
      <c r="AV2669" s="45">
        <v>0.78298007222416377</v>
      </c>
      <c r="AW2669" s="45">
        <v>0.80953761129709301</v>
      </c>
      <c r="AX2669" s="45">
        <v>0.83016298514969278</v>
      </c>
      <c r="AY2669" s="45">
        <v>0.83629036478973573</v>
      </c>
      <c r="AZ2669" s="45">
        <v>0.83629036478973573</v>
      </c>
      <c r="BA2669" s="45">
        <v>0.83629036478973573</v>
      </c>
      <c r="BB2669" s="45">
        <v>0.83629036478973573</v>
      </c>
      <c r="BC2669" s="45">
        <v>0.83629036478973573</v>
      </c>
      <c r="BD2669" s="45">
        <v>0.83629036478973573</v>
      </c>
      <c r="BE2669" s="45">
        <v>0.83629036478973573</v>
      </c>
      <c r="BF2669" s="45">
        <v>0.83629036478973573</v>
      </c>
    </row>
    <row r="2670" spans="1:58" ht="13.5" thickBot="1" x14ac:dyDescent="0.25">
      <c r="A2670" s="6" t="s">
        <v>1139</v>
      </c>
      <c r="B2670" s="6" t="s">
        <v>1354</v>
      </c>
      <c r="C2670" s="6" t="s">
        <v>984</v>
      </c>
      <c r="D2670" s="6" t="s">
        <v>1139</v>
      </c>
      <c r="E2670" s="6">
        <v>57.225037942618357</v>
      </c>
      <c r="F2670" s="6" t="s">
        <v>314</v>
      </c>
      <c r="G2670" s="21" t="s">
        <v>1305</v>
      </c>
      <c r="H2670" s="21" t="s">
        <v>1159</v>
      </c>
      <c r="I2670" s="21" t="s">
        <v>1160</v>
      </c>
      <c r="J2670" s="21" t="s">
        <v>849</v>
      </c>
      <c r="K2670" s="21" t="s">
        <v>850</v>
      </c>
      <c r="L2670" s="21" t="s">
        <v>1041</v>
      </c>
      <c r="M2670" s="3">
        <v>41.934054237564965</v>
      </c>
      <c r="N2670" s="3">
        <v>57.225037942618357</v>
      </c>
      <c r="O2670" s="21" t="s">
        <v>1511</v>
      </c>
      <c r="P2670" s="21">
        <v>0</v>
      </c>
      <c r="Q2670" s="46">
        <v>5.117912788194403E-2</v>
      </c>
      <c r="R2670" s="46">
        <v>5.1060521659067895E-2</v>
      </c>
      <c r="S2670" s="46">
        <v>5.0942234376779083E-2</v>
      </c>
      <c r="T2670" s="46">
        <v>5.0824405537976701E-2</v>
      </c>
      <c r="U2670" s="46">
        <v>5.0706701399826984E-2</v>
      </c>
      <c r="V2670" s="46">
        <v>4.5383978481293399E-2</v>
      </c>
      <c r="W2670" s="46">
        <v>3.5929803565564744E-2</v>
      </c>
      <c r="X2670" s="46">
        <v>2.8383278442535801E-2</v>
      </c>
      <c r="Y2670" s="46">
        <v>2.2359568297165056E-2</v>
      </c>
      <c r="Z2670" s="46">
        <v>1.7551629993276707E-2</v>
      </c>
      <c r="AA2670" s="46">
        <v>1.3713985535680862E-2</v>
      </c>
      <c r="AB2670" s="46">
        <v>1.0650688601297592E-2</v>
      </c>
      <c r="AC2670" s="46">
        <v>8.2054441210176274E-3</v>
      </c>
      <c r="AD2670" s="46">
        <v>6.2537658359224976E-3</v>
      </c>
      <c r="AE2670" s="46">
        <v>4.6959531212054789E-3</v>
      </c>
      <c r="AF2670" s="46">
        <v>3.4525126350557541E-3</v>
      </c>
      <c r="AG2670" s="46">
        <v>0</v>
      </c>
      <c r="AH2670" s="46">
        <v>0</v>
      </c>
      <c r="AI2670" s="46">
        <v>0</v>
      </c>
      <c r="AJ2670" s="46">
        <v>0</v>
      </c>
      <c r="AK2670" s="46">
        <v>0.43185002702476277</v>
      </c>
      <c r="AL2670" s="45">
        <v>0.43185002702476277</v>
      </c>
      <c r="AM2670" s="45">
        <v>5.117912788194403E-2</v>
      </c>
      <c r="AN2670" s="45">
        <v>0.10223964954101192</v>
      </c>
      <c r="AO2670" s="45">
        <v>0.153181883917791</v>
      </c>
      <c r="AP2670" s="45">
        <v>0.20400628945576771</v>
      </c>
      <c r="AQ2670" s="45">
        <v>0.25471299085559468</v>
      </c>
      <c r="AR2670" s="45">
        <v>0.30009696933688806</v>
      </c>
      <c r="AS2670" s="45">
        <v>0.33602677290245281</v>
      </c>
      <c r="AT2670" s="45">
        <v>0.36441005134498861</v>
      </c>
      <c r="AU2670" s="45">
        <v>0.38676961964215367</v>
      </c>
      <c r="AV2670" s="45">
        <v>0.40432124963543037</v>
      </c>
      <c r="AW2670" s="45">
        <v>0.41803523517111124</v>
      </c>
      <c r="AX2670" s="45">
        <v>0.42868592377240883</v>
      </c>
      <c r="AY2670" s="45">
        <v>0.43185002702476277</v>
      </c>
      <c r="AZ2670" s="45">
        <v>0.43185002702476277</v>
      </c>
      <c r="BA2670" s="45">
        <v>0.43185002702476277</v>
      </c>
      <c r="BB2670" s="45">
        <v>0.43185002702476277</v>
      </c>
      <c r="BC2670" s="45">
        <v>0.43185002702476277</v>
      </c>
      <c r="BD2670" s="45">
        <v>0.43185002702476277</v>
      </c>
      <c r="BE2670" s="45">
        <v>0.43185002702476277</v>
      </c>
      <c r="BF2670" s="45">
        <v>0.43185002702476277</v>
      </c>
    </row>
    <row r="2671" spans="1:58" ht="13.5" thickBot="1" x14ac:dyDescent="0.25">
      <c r="A2671" s="6" t="s">
        <v>1356</v>
      </c>
      <c r="B2671" s="6" t="s">
        <v>1143</v>
      </c>
      <c r="C2671" s="6" t="s">
        <v>984</v>
      </c>
      <c r="D2671" s="6" t="s">
        <v>1356</v>
      </c>
      <c r="E2671" s="6">
        <v>61.844732788649182</v>
      </c>
      <c r="F2671" s="6" t="s">
        <v>314</v>
      </c>
      <c r="G2671" s="21" t="s">
        <v>1305</v>
      </c>
      <c r="H2671" s="21" t="s">
        <v>1159</v>
      </c>
      <c r="I2671" s="21" t="s">
        <v>1160</v>
      </c>
      <c r="J2671" s="21" t="s">
        <v>849</v>
      </c>
      <c r="K2671" s="21" t="s">
        <v>850</v>
      </c>
      <c r="L2671" s="21" t="s">
        <v>1092</v>
      </c>
      <c r="M2671" s="3">
        <v>49.801516431270329</v>
      </c>
      <c r="N2671" s="3">
        <v>61.844732788649182</v>
      </c>
      <c r="O2671" s="21" t="s">
        <v>1511</v>
      </c>
      <c r="P2671" s="21">
        <v>0</v>
      </c>
      <c r="Q2671" s="46">
        <v>1.5044964730059264E-2</v>
      </c>
      <c r="R2671" s="46">
        <v>1.5010098437611823E-2</v>
      </c>
      <c r="S2671" s="46">
        <v>1.4975325903109966E-2</v>
      </c>
      <c r="T2671" s="46">
        <v>1.4940688135775301E-2</v>
      </c>
      <c r="U2671" s="46">
        <v>1.4906087026293147E-2</v>
      </c>
      <c r="V2671" s="46">
        <v>1.3341383173544066E-2</v>
      </c>
      <c r="W2671" s="46">
        <v>1.0562169575237906E-2</v>
      </c>
      <c r="X2671" s="46">
        <v>8.3437416924421054E-3</v>
      </c>
      <c r="Y2671" s="46">
        <v>6.5729708639462956E-3</v>
      </c>
      <c r="Z2671" s="46">
        <v>5.1595965998682044E-3</v>
      </c>
      <c r="AA2671" s="46">
        <v>4.0314565181493317E-3</v>
      </c>
      <c r="AB2671" s="46">
        <v>3.1309489041508043E-3</v>
      </c>
      <c r="AC2671" s="46">
        <v>2.4121281956962703E-3</v>
      </c>
      <c r="AD2671" s="46">
        <v>1.8383995649268901E-3</v>
      </c>
      <c r="AE2671" s="46">
        <v>1.3804543376651325E-3</v>
      </c>
      <c r="AF2671" s="46">
        <v>1.0149241101629488E-3</v>
      </c>
      <c r="AG2671" s="46">
        <v>0</v>
      </c>
      <c r="AH2671" s="46">
        <v>0</v>
      </c>
      <c r="AI2671" s="46">
        <v>0</v>
      </c>
      <c r="AJ2671" s="46">
        <v>0</v>
      </c>
      <c r="AK2671" s="46">
        <v>0.12694957288545156</v>
      </c>
      <c r="AL2671" s="45">
        <v>0.12694957288545156</v>
      </c>
      <c r="AM2671" s="45">
        <v>1.5044964730059264E-2</v>
      </c>
      <c r="AN2671" s="45">
        <v>3.0055063167671085E-2</v>
      </c>
      <c r="AO2671" s="45">
        <v>4.5030389070781052E-2</v>
      </c>
      <c r="AP2671" s="45">
        <v>5.9971077206556353E-2</v>
      </c>
      <c r="AQ2671" s="45">
        <v>7.48771642328495E-2</v>
      </c>
      <c r="AR2671" s="45">
        <v>8.8218547406393566E-2</v>
      </c>
      <c r="AS2671" s="45">
        <v>9.8780716981631475E-2</v>
      </c>
      <c r="AT2671" s="45">
        <v>0.10712445867407358</v>
      </c>
      <c r="AU2671" s="45">
        <v>0.11369742953801988</v>
      </c>
      <c r="AV2671" s="45">
        <v>0.11885702613788808</v>
      </c>
      <c r="AW2671" s="45">
        <v>0.12288848265603741</v>
      </c>
      <c r="AX2671" s="45">
        <v>0.12601943156018822</v>
      </c>
      <c r="AY2671" s="45">
        <v>0.12694957288545156</v>
      </c>
      <c r="AZ2671" s="45">
        <v>0.12694957288545156</v>
      </c>
      <c r="BA2671" s="45">
        <v>0.12694957288545156</v>
      </c>
      <c r="BB2671" s="45">
        <v>0.12694957288545156</v>
      </c>
      <c r="BC2671" s="45">
        <v>0.12694957288545156</v>
      </c>
      <c r="BD2671" s="45">
        <v>0.12694957288545156</v>
      </c>
      <c r="BE2671" s="45">
        <v>0.12694957288545156</v>
      </c>
      <c r="BF2671" s="45">
        <v>0.12694957288545156</v>
      </c>
    </row>
    <row r="2672" spans="1:58" ht="13.5" thickBot="1" x14ac:dyDescent="0.25">
      <c r="A2672" s="6" t="s">
        <v>1356</v>
      </c>
      <c r="B2672" s="6" t="s">
        <v>1143</v>
      </c>
      <c r="C2672" s="6" t="s">
        <v>984</v>
      </c>
      <c r="D2672" s="6" t="s">
        <v>1356</v>
      </c>
      <c r="E2672" s="6">
        <v>61.99406821165347</v>
      </c>
      <c r="F2672" s="6" t="s">
        <v>314</v>
      </c>
      <c r="G2672" s="21" t="s">
        <v>1305</v>
      </c>
      <c r="H2672" s="21" t="s">
        <v>1159</v>
      </c>
      <c r="I2672" s="21" t="s">
        <v>1160</v>
      </c>
      <c r="J2672" s="21" t="s">
        <v>849</v>
      </c>
      <c r="K2672" s="21" t="s">
        <v>850</v>
      </c>
      <c r="L2672" s="21" t="s">
        <v>1093</v>
      </c>
      <c r="M2672" s="3">
        <v>49.988065730409303</v>
      </c>
      <c r="N2672" s="3">
        <v>61.99406821165347</v>
      </c>
      <c r="O2672" s="21" t="s">
        <v>1511</v>
      </c>
      <c r="P2672" s="21">
        <v>0</v>
      </c>
      <c r="Q2672" s="46">
        <v>3.4776432404260618E-3</v>
      </c>
      <c r="R2672" s="46">
        <v>3.4695838977540044E-3</v>
      </c>
      <c r="S2672" s="46">
        <v>3.4615462272288458E-3</v>
      </c>
      <c r="T2672" s="46">
        <v>3.4535397081311855E-3</v>
      </c>
      <c r="U2672" s="46">
        <v>3.4455416624952621E-3</v>
      </c>
      <c r="V2672" s="46">
        <v>3.0838604040533874E-3</v>
      </c>
      <c r="W2672" s="46">
        <v>2.4414452467390545E-3</v>
      </c>
      <c r="X2672" s="46">
        <v>1.9286556942608463E-3</v>
      </c>
      <c r="Y2672" s="46">
        <v>1.5193420592638533E-3</v>
      </c>
      <c r="Z2672" s="46">
        <v>1.1926406316531304E-3</v>
      </c>
      <c r="AA2672" s="46">
        <v>9.3187107852783812E-4</v>
      </c>
      <c r="AB2672" s="46">
        <v>7.2371876491574504E-4</v>
      </c>
      <c r="AC2672" s="46">
        <v>5.5756337520980069E-4</v>
      </c>
      <c r="AD2672" s="46">
        <v>4.2494601581861144E-4</v>
      </c>
      <c r="AE2672" s="46">
        <v>3.1909198740136068E-4</v>
      </c>
      <c r="AF2672" s="46">
        <v>2.3459968398607952E-4</v>
      </c>
      <c r="AG2672" s="46">
        <v>0</v>
      </c>
      <c r="AH2672" s="46">
        <v>0</v>
      </c>
      <c r="AI2672" s="46">
        <v>0</v>
      </c>
      <c r="AJ2672" s="46">
        <v>0</v>
      </c>
      <c r="AK2672" s="46">
        <v>2.934439076071714E-2</v>
      </c>
      <c r="AL2672" s="45">
        <v>2.934439076071714E-2</v>
      </c>
      <c r="AM2672" s="45">
        <v>3.4776432404260618E-3</v>
      </c>
      <c r="AN2672" s="45">
        <v>6.9472271381800666E-3</v>
      </c>
      <c r="AO2672" s="45">
        <v>1.0408773365408913E-2</v>
      </c>
      <c r="AP2672" s="45">
        <v>1.3862313073540099E-2</v>
      </c>
      <c r="AQ2672" s="45">
        <v>1.7307854736035362E-2</v>
      </c>
      <c r="AR2672" s="45">
        <v>2.0391715140088751E-2</v>
      </c>
      <c r="AS2672" s="45">
        <v>2.2833160386827804E-2</v>
      </c>
      <c r="AT2672" s="45">
        <v>2.4761816081088649E-2</v>
      </c>
      <c r="AU2672" s="45">
        <v>2.6281158140352503E-2</v>
      </c>
      <c r="AV2672" s="45">
        <v>2.7473798772005634E-2</v>
      </c>
      <c r="AW2672" s="45">
        <v>2.8405669850533471E-2</v>
      </c>
      <c r="AX2672" s="45">
        <v>2.9129388615449215E-2</v>
      </c>
      <c r="AY2672" s="45">
        <v>2.934439076071714E-2</v>
      </c>
      <c r="AZ2672" s="45">
        <v>2.934439076071714E-2</v>
      </c>
      <c r="BA2672" s="45">
        <v>2.934439076071714E-2</v>
      </c>
      <c r="BB2672" s="45">
        <v>2.934439076071714E-2</v>
      </c>
      <c r="BC2672" s="45">
        <v>2.934439076071714E-2</v>
      </c>
      <c r="BD2672" s="45">
        <v>2.934439076071714E-2</v>
      </c>
      <c r="BE2672" s="45">
        <v>2.934439076071714E-2</v>
      </c>
      <c r="BF2672" s="45">
        <v>2.934439076071714E-2</v>
      </c>
    </row>
    <row r="2673" spans="1:58" ht="13.5" thickBot="1" x14ac:dyDescent="0.25">
      <c r="A2673" s="6" t="s">
        <v>1357</v>
      </c>
      <c r="B2673" s="6" t="s">
        <v>1355</v>
      </c>
      <c r="C2673" s="6" t="s">
        <v>984</v>
      </c>
      <c r="D2673" s="6" t="s">
        <v>1357</v>
      </c>
      <c r="E2673" s="6">
        <v>75.355653621306473</v>
      </c>
      <c r="F2673" s="6" t="s">
        <v>314</v>
      </c>
      <c r="G2673" s="21" t="s">
        <v>1305</v>
      </c>
      <c r="H2673" s="21" t="s">
        <v>1159</v>
      </c>
      <c r="I2673" s="21" t="s">
        <v>1160</v>
      </c>
      <c r="J2673" s="21" t="s">
        <v>849</v>
      </c>
      <c r="K2673" s="21" t="s">
        <v>850</v>
      </c>
      <c r="L2673" s="21" t="s">
        <v>1094</v>
      </c>
      <c r="M2673" s="3">
        <v>54.527810060551921</v>
      </c>
      <c r="N2673" s="3">
        <v>75.355653621306473</v>
      </c>
      <c r="O2673" s="21" t="s">
        <v>1511</v>
      </c>
      <c r="P2673" s="21">
        <v>0</v>
      </c>
      <c r="Q2673" s="46">
        <v>0.35197467690947215</v>
      </c>
      <c r="R2673" s="46">
        <v>0.35115898526516398</v>
      </c>
      <c r="S2673" s="46">
        <v>0.35034548707382812</v>
      </c>
      <c r="T2673" s="46">
        <v>0.34953514174000855</v>
      </c>
      <c r="U2673" s="46">
        <v>0.34872565401111028</v>
      </c>
      <c r="V2673" s="46">
        <v>0.31211964376703077</v>
      </c>
      <c r="W2673" s="46">
        <v>0.24710036151030396</v>
      </c>
      <c r="X2673" s="46">
        <v>0.19520057634603927</v>
      </c>
      <c r="Y2673" s="46">
        <v>0.15377366033637471</v>
      </c>
      <c r="Z2673" s="46">
        <v>0.12070798295681136</v>
      </c>
      <c r="AA2673" s="46">
        <v>9.4315316181177056E-2</v>
      </c>
      <c r="AB2673" s="46">
        <v>7.3248076597797654E-2</v>
      </c>
      <c r="AC2673" s="46">
        <v>5.643137472088168E-2</v>
      </c>
      <c r="AD2673" s="46">
        <v>4.3009080081313517E-2</v>
      </c>
      <c r="AE2673" s="46">
        <v>3.2295520674580566E-2</v>
      </c>
      <c r="AF2673" s="46">
        <v>2.3743996225428853E-2</v>
      </c>
      <c r="AG2673" s="46">
        <v>0</v>
      </c>
      <c r="AH2673" s="46">
        <v>0</v>
      </c>
      <c r="AI2673" s="46">
        <v>0</v>
      </c>
      <c r="AJ2673" s="46">
        <v>0</v>
      </c>
      <c r="AK2673" s="46">
        <v>2.9699660784765602</v>
      </c>
      <c r="AL2673" s="45">
        <v>2.9699660784765602</v>
      </c>
      <c r="AM2673" s="45">
        <v>0.35197467690947215</v>
      </c>
      <c r="AN2673" s="45">
        <v>0.70313366217463613</v>
      </c>
      <c r="AO2673" s="45">
        <v>1.0534791492484643</v>
      </c>
      <c r="AP2673" s="45">
        <v>1.4030142909884729</v>
      </c>
      <c r="AQ2673" s="45">
        <v>1.7517399449995832</v>
      </c>
      <c r="AR2673" s="45">
        <v>2.063859588766614</v>
      </c>
      <c r="AS2673" s="45">
        <v>2.310959950276918</v>
      </c>
      <c r="AT2673" s="45">
        <v>2.5061605266229572</v>
      </c>
      <c r="AU2673" s="45">
        <v>2.6599341869593318</v>
      </c>
      <c r="AV2673" s="45">
        <v>2.7806421699161432</v>
      </c>
      <c r="AW2673" s="45">
        <v>2.8749574860973204</v>
      </c>
      <c r="AX2673" s="45">
        <v>2.9482055626951182</v>
      </c>
      <c r="AY2673" s="45">
        <v>2.9699660784765602</v>
      </c>
      <c r="AZ2673" s="45">
        <v>2.9699660784765602</v>
      </c>
      <c r="BA2673" s="45">
        <v>2.9699660784765602</v>
      </c>
      <c r="BB2673" s="45">
        <v>2.9699660784765602</v>
      </c>
      <c r="BC2673" s="45">
        <v>2.9699660784765602</v>
      </c>
      <c r="BD2673" s="45">
        <v>2.9699660784765602</v>
      </c>
      <c r="BE2673" s="45">
        <v>2.9699660784765602</v>
      </c>
      <c r="BF2673" s="45">
        <v>2.9699660784765602</v>
      </c>
    </row>
    <row r="2674" spans="1:58" ht="13.5" thickBot="1" x14ac:dyDescent="0.25">
      <c r="A2674" s="6" t="s">
        <v>1357</v>
      </c>
      <c r="B2674" s="6" t="s">
        <v>1355</v>
      </c>
      <c r="C2674" s="6" t="s">
        <v>984</v>
      </c>
      <c r="D2674" s="6" t="s">
        <v>1357</v>
      </c>
      <c r="E2674" s="6">
        <v>75.828565921844657</v>
      </c>
      <c r="F2674" s="6" t="s">
        <v>314</v>
      </c>
      <c r="G2674" s="21" t="s">
        <v>1305</v>
      </c>
      <c r="H2674" s="21" t="s">
        <v>1159</v>
      </c>
      <c r="I2674" s="21" t="s">
        <v>1160</v>
      </c>
      <c r="J2674" s="21" t="s">
        <v>849</v>
      </c>
      <c r="K2674" s="21" t="s">
        <v>850</v>
      </c>
      <c r="L2674" s="21" t="s">
        <v>1095</v>
      </c>
      <c r="M2674" s="3">
        <v>54.910384222983396</v>
      </c>
      <c r="N2674" s="3">
        <v>75.828565921844657</v>
      </c>
      <c r="O2674" s="21" t="s">
        <v>1511</v>
      </c>
      <c r="P2674" s="21">
        <v>0</v>
      </c>
      <c r="Q2674" s="46">
        <v>8.1124655899729461E-2</v>
      </c>
      <c r="R2674" s="46">
        <v>8.0936651738334059E-2</v>
      </c>
      <c r="S2674" s="46">
        <v>8.0749153133529192E-2</v>
      </c>
      <c r="T2674" s="46">
        <v>8.0562381213051037E-2</v>
      </c>
      <c r="U2674" s="46">
        <v>8.0375806957088805E-2</v>
      </c>
      <c r="V2674" s="46">
        <v>7.1938694347204332E-2</v>
      </c>
      <c r="W2674" s="46">
        <v>5.6952767103123102E-2</v>
      </c>
      <c r="X2674" s="46">
        <v>4.4990678666278643E-2</v>
      </c>
      <c r="Y2674" s="46">
        <v>3.5442422707127878E-2</v>
      </c>
      <c r="Z2674" s="46">
        <v>2.7821301429137565E-2</v>
      </c>
      <c r="AA2674" s="46">
        <v>2.1738204686924358E-2</v>
      </c>
      <c r="AB2674" s="46">
        <v>1.6882535588893237E-2</v>
      </c>
      <c r="AC2674" s="46">
        <v>1.300654892669359E-2</v>
      </c>
      <c r="AD2674" s="46">
        <v>9.9129200225329377E-3</v>
      </c>
      <c r="AE2674" s="46">
        <v>7.443612207652656E-3</v>
      </c>
      <c r="AF2674" s="46">
        <v>5.4726196224844162E-3</v>
      </c>
      <c r="AG2674" s="46">
        <v>0</v>
      </c>
      <c r="AH2674" s="46">
        <v>0</v>
      </c>
      <c r="AI2674" s="46">
        <v>0</v>
      </c>
      <c r="AJ2674" s="46">
        <v>0</v>
      </c>
      <c r="AK2674" s="46">
        <v>0.68453071188484671</v>
      </c>
      <c r="AL2674" s="45">
        <v>0.68453071188484671</v>
      </c>
      <c r="AM2674" s="45">
        <v>8.1124655899729461E-2</v>
      </c>
      <c r="AN2674" s="45">
        <v>0.16206130763806353</v>
      </c>
      <c r="AO2674" s="45">
        <v>0.24281046077159274</v>
      </c>
      <c r="AP2674" s="45">
        <v>0.32337284198464378</v>
      </c>
      <c r="AQ2674" s="45">
        <v>0.40374864894173257</v>
      </c>
      <c r="AR2674" s="45">
        <v>0.47568734328893691</v>
      </c>
      <c r="AS2674" s="45">
        <v>0.53264011039206005</v>
      </c>
      <c r="AT2674" s="45">
        <v>0.57763078905833865</v>
      </c>
      <c r="AU2674" s="45">
        <v>0.61307321176546647</v>
      </c>
      <c r="AV2674" s="45">
        <v>0.640894513194604</v>
      </c>
      <c r="AW2674" s="45">
        <v>0.66263271788152833</v>
      </c>
      <c r="AX2674" s="45">
        <v>0.67951525347042152</v>
      </c>
      <c r="AY2674" s="45">
        <v>0.68453071188484671</v>
      </c>
      <c r="AZ2674" s="45">
        <v>0.68453071188484671</v>
      </c>
      <c r="BA2674" s="45">
        <v>0.68453071188484671</v>
      </c>
      <c r="BB2674" s="45">
        <v>0.68453071188484671</v>
      </c>
      <c r="BC2674" s="45">
        <v>0.68453071188484671</v>
      </c>
      <c r="BD2674" s="45">
        <v>0.68453071188484671</v>
      </c>
      <c r="BE2674" s="45">
        <v>0.68453071188484671</v>
      </c>
      <c r="BF2674" s="45">
        <v>0.68453071188484671</v>
      </c>
    </row>
    <row r="2675" spans="1:58" ht="13.5" thickBot="1" x14ac:dyDescent="0.25">
      <c r="A2675" s="6" t="s">
        <v>1144</v>
      </c>
      <c r="B2675" s="6" t="s">
        <v>1355</v>
      </c>
      <c r="C2675" s="6" t="s">
        <v>984</v>
      </c>
      <c r="D2675" s="6" t="s">
        <v>1144</v>
      </c>
      <c r="E2675" s="6">
        <v>68.052946463369892</v>
      </c>
      <c r="F2675" s="6" t="s">
        <v>314</v>
      </c>
      <c r="G2675" s="21" t="s">
        <v>1305</v>
      </c>
      <c r="H2675" s="21" t="s">
        <v>1159</v>
      </c>
      <c r="I2675" s="21" t="s">
        <v>1160</v>
      </c>
      <c r="J2675" s="21" t="s">
        <v>849</v>
      </c>
      <c r="K2675" s="21" t="s">
        <v>850</v>
      </c>
      <c r="L2675" s="21" t="s">
        <v>1096</v>
      </c>
      <c r="M2675" s="3">
        <v>54.240956228808805</v>
      </c>
      <c r="N2675" s="3">
        <v>68.052946463369892</v>
      </c>
      <c r="O2675" s="21" t="s">
        <v>1511</v>
      </c>
      <c r="P2675" s="21">
        <v>0</v>
      </c>
      <c r="Q2675" s="46">
        <v>1.2811054880920393E-2</v>
      </c>
      <c r="R2675" s="46">
        <v>1.2781365613178474E-2</v>
      </c>
      <c r="S2675" s="46">
        <v>1.2751756181993706E-2</v>
      </c>
      <c r="T2675" s="46">
        <v>1.2722261507447189E-2</v>
      </c>
      <c r="U2675" s="46">
        <v>1.2692798047713647E-2</v>
      </c>
      <c r="V2675" s="46">
        <v>1.1360424905628051E-2</v>
      </c>
      <c r="W2675" s="46">
        <v>8.9938751281756837E-3</v>
      </c>
      <c r="X2675" s="46">
        <v>7.1048443550374716E-3</v>
      </c>
      <c r="Y2675" s="46">
        <v>5.5970015204133356E-3</v>
      </c>
      <c r="Z2675" s="46">
        <v>4.3934882128541511E-3</v>
      </c>
      <c r="AA2675" s="46">
        <v>3.4328568814033971E-3</v>
      </c>
      <c r="AB2675" s="46">
        <v>2.6660586422176022E-3</v>
      </c>
      <c r="AC2675" s="46">
        <v>2.0539700324547511E-3</v>
      </c>
      <c r="AD2675" s="46">
        <v>1.5654299057466649E-3</v>
      </c>
      <c r="AE2675" s="46">
        <v>1.1754814050908683E-3</v>
      </c>
      <c r="AF2675" s="46">
        <v>8.642259193395674E-4</v>
      </c>
      <c r="AG2675" s="46">
        <v>0</v>
      </c>
      <c r="AH2675" s="46">
        <v>0</v>
      </c>
      <c r="AI2675" s="46">
        <v>0</v>
      </c>
      <c r="AJ2675" s="46">
        <v>0</v>
      </c>
      <c r="AK2675" s="46">
        <v>0.10809981774802849</v>
      </c>
      <c r="AL2675" s="45">
        <v>0.10809981774802849</v>
      </c>
      <c r="AM2675" s="45">
        <v>1.2811054880920393E-2</v>
      </c>
      <c r="AN2675" s="45">
        <v>2.5592420494098867E-2</v>
      </c>
      <c r="AO2675" s="45">
        <v>3.8344176676092571E-2</v>
      </c>
      <c r="AP2675" s="45">
        <v>5.1066438183539758E-2</v>
      </c>
      <c r="AQ2675" s="45">
        <v>6.3759236231253402E-2</v>
      </c>
      <c r="AR2675" s="45">
        <v>7.5119661136881455E-2</v>
      </c>
      <c r="AS2675" s="45">
        <v>8.4113536265057132E-2</v>
      </c>
      <c r="AT2675" s="45">
        <v>9.1218380620094602E-2</v>
      </c>
      <c r="AU2675" s="45">
        <v>9.6815382140507944E-2</v>
      </c>
      <c r="AV2675" s="45">
        <v>0.1012088703533621</v>
      </c>
      <c r="AW2675" s="45">
        <v>0.10464172723476549</v>
      </c>
      <c r="AX2675" s="45">
        <v>0.10730778587698309</v>
      </c>
      <c r="AY2675" s="45">
        <v>0.10809981774802849</v>
      </c>
      <c r="AZ2675" s="45">
        <v>0.10809981774802849</v>
      </c>
      <c r="BA2675" s="45">
        <v>0.10809981774802849</v>
      </c>
      <c r="BB2675" s="45">
        <v>0.10809981774802849</v>
      </c>
      <c r="BC2675" s="45">
        <v>0.10809981774802849</v>
      </c>
      <c r="BD2675" s="45">
        <v>0.10809981774802849</v>
      </c>
      <c r="BE2675" s="45">
        <v>0.10809981774802849</v>
      </c>
      <c r="BF2675" s="45">
        <v>0.10809981774802849</v>
      </c>
    </row>
    <row r="2676" spans="1:58" ht="13.5" thickBot="1" x14ac:dyDescent="0.25">
      <c r="A2676" s="6" t="s">
        <v>1144</v>
      </c>
      <c r="B2676" s="6" t="s">
        <v>1355</v>
      </c>
      <c r="C2676" s="6" t="s">
        <v>984</v>
      </c>
      <c r="D2676" s="6" t="s">
        <v>1144</v>
      </c>
      <c r="E2676" s="6">
        <v>68.222827620123311</v>
      </c>
      <c r="F2676" s="6" t="s">
        <v>314</v>
      </c>
      <c r="G2676" s="21" t="s">
        <v>1305</v>
      </c>
      <c r="H2676" s="21" t="s">
        <v>1159</v>
      </c>
      <c r="I2676" s="21" t="s">
        <v>1160</v>
      </c>
      <c r="J2676" s="21" t="s">
        <v>849</v>
      </c>
      <c r="K2676" s="21" t="s">
        <v>850</v>
      </c>
      <c r="L2676" s="21" t="s">
        <v>1097</v>
      </c>
      <c r="M2676" s="3">
        <v>54.4422121009028</v>
      </c>
      <c r="N2676" s="3">
        <v>68.222827620123311</v>
      </c>
      <c r="O2676" s="21" t="s">
        <v>1511</v>
      </c>
      <c r="P2676" s="21">
        <v>0</v>
      </c>
      <c r="Q2676" s="46">
        <v>2.9612518447642367E-3</v>
      </c>
      <c r="R2676" s="46">
        <v>2.9543892249653484E-3</v>
      </c>
      <c r="S2676" s="46">
        <v>2.9475450592402522E-3</v>
      </c>
      <c r="T2676" s="46">
        <v>2.9407274193016656E-3</v>
      </c>
      <c r="U2676" s="46">
        <v>2.9339169946098614E-3</v>
      </c>
      <c r="V2676" s="46">
        <v>2.6259413859196388E-3</v>
      </c>
      <c r="W2676" s="46">
        <v>2.0789177442799324E-3</v>
      </c>
      <c r="X2676" s="46">
        <v>1.6422717448858473E-3</v>
      </c>
      <c r="Y2676" s="46">
        <v>1.2937366385149295E-3</v>
      </c>
      <c r="Z2676" s="46">
        <v>1.0155467442919566E-3</v>
      </c>
      <c r="AA2676" s="46">
        <v>7.9349857348648574E-4</v>
      </c>
      <c r="AB2676" s="46">
        <v>6.1625456653646889E-4</v>
      </c>
      <c r="AC2676" s="46">
        <v>4.7477140674461891E-4</v>
      </c>
      <c r="AD2676" s="46">
        <v>3.618462522664937E-4</v>
      </c>
      <c r="AE2676" s="46">
        <v>2.7171037136805337E-4</v>
      </c>
      <c r="AF2676" s="46">
        <v>1.9976423656952597E-4</v>
      </c>
      <c r="AG2676" s="46">
        <v>0</v>
      </c>
      <c r="AH2676" s="46">
        <v>0</v>
      </c>
      <c r="AI2676" s="46">
        <v>0</v>
      </c>
      <c r="AJ2676" s="46">
        <v>0</v>
      </c>
      <c r="AK2676" s="46">
        <v>2.4987074655481396E-2</v>
      </c>
      <c r="AL2676" s="45">
        <v>2.4987074655481396E-2</v>
      </c>
      <c r="AM2676" s="45">
        <v>2.9612518447642367E-3</v>
      </c>
      <c r="AN2676" s="45">
        <v>5.9156410697295851E-3</v>
      </c>
      <c r="AO2676" s="45">
        <v>8.8631861289698369E-3</v>
      </c>
      <c r="AP2676" s="45">
        <v>1.1803913548271502E-2</v>
      </c>
      <c r="AQ2676" s="45">
        <v>1.4737830542881364E-2</v>
      </c>
      <c r="AR2676" s="45">
        <v>1.7363771928801001E-2</v>
      </c>
      <c r="AS2676" s="45">
        <v>1.9442689673080934E-2</v>
      </c>
      <c r="AT2676" s="45">
        <v>2.1084961417966782E-2</v>
      </c>
      <c r="AU2676" s="45">
        <v>2.2378698056481711E-2</v>
      </c>
      <c r="AV2676" s="45">
        <v>2.3394244800773668E-2</v>
      </c>
      <c r="AW2676" s="45">
        <v>2.4187743374260152E-2</v>
      </c>
      <c r="AX2676" s="45">
        <v>2.4803997940796622E-2</v>
      </c>
      <c r="AY2676" s="45">
        <v>2.4987074655481396E-2</v>
      </c>
      <c r="AZ2676" s="45">
        <v>2.4987074655481396E-2</v>
      </c>
      <c r="BA2676" s="45">
        <v>2.4987074655481396E-2</v>
      </c>
      <c r="BB2676" s="45">
        <v>2.4987074655481396E-2</v>
      </c>
      <c r="BC2676" s="45">
        <v>2.4987074655481396E-2</v>
      </c>
      <c r="BD2676" s="45">
        <v>2.4987074655481396E-2</v>
      </c>
      <c r="BE2676" s="45">
        <v>2.4987074655481396E-2</v>
      </c>
      <c r="BF2676" s="45">
        <v>2.4987074655481396E-2</v>
      </c>
    </row>
    <row r="2677" spans="1:58" ht="13.5" thickBot="1" x14ac:dyDescent="0.25">
      <c r="A2677" s="6" t="s">
        <v>1356</v>
      </c>
      <c r="B2677" s="6" t="s">
        <v>1143</v>
      </c>
      <c r="C2677" s="6" t="s">
        <v>984</v>
      </c>
      <c r="D2677" s="6" t="s">
        <v>1356</v>
      </c>
      <c r="E2677" s="6">
        <v>61.496406512900045</v>
      </c>
      <c r="F2677" s="6" t="s">
        <v>314</v>
      </c>
      <c r="G2677" s="21" t="s">
        <v>1305</v>
      </c>
      <c r="H2677" s="21" t="s">
        <v>1159</v>
      </c>
      <c r="I2677" s="21" t="s">
        <v>1160</v>
      </c>
      <c r="J2677" s="21" t="s">
        <v>849</v>
      </c>
      <c r="K2677" s="21" t="s">
        <v>850</v>
      </c>
      <c r="L2677" s="21" t="s">
        <v>996</v>
      </c>
      <c r="M2677" s="3">
        <v>49.591015450498922</v>
      </c>
      <c r="N2677" s="3">
        <v>61.496406512900045</v>
      </c>
      <c r="O2677" s="21" t="s">
        <v>1511</v>
      </c>
      <c r="P2677" s="21">
        <v>0</v>
      </c>
      <c r="Q2677" s="46">
        <v>4.8026802616018528E-2</v>
      </c>
      <c r="R2677" s="46">
        <v>4.7915501820345659E-2</v>
      </c>
      <c r="S2677" s="46">
        <v>4.7804500320445656E-2</v>
      </c>
      <c r="T2677" s="46">
        <v>4.7693929026681306E-2</v>
      </c>
      <c r="U2677" s="46">
        <v>4.7583474752762374E-2</v>
      </c>
      <c r="V2677" s="46">
        <v>4.2588599428238588E-2</v>
      </c>
      <c r="W2677" s="46">
        <v>3.371674460448329E-2</v>
      </c>
      <c r="X2677" s="46">
        <v>2.6635039864289715E-2</v>
      </c>
      <c r="Y2677" s="46">
        <v>2.0982353893650239E-2</v>
      </c>
      <c r="Z2677" s="46">
        <v>1.6470555559698837E-2</v>
      </c>
      <c r="AA2677" s="46">
        <v>1.2869286829591431E-2</v>
      </c>
      <c r="AB2677" s="46">
        <v>9.9946704906564345E-3</v>
      </c>
      <c r="AC2677" s="46">
        <v>7.7000383063564257E-3</v>
      </c>
      <c r="AD2677" s="46">
        <v>5.8685716196936726E-3</v>
      </c>
      <c r="AE2677" s="46">
        <v>4.4067107623727043E-3</v>
      </c>
      <c r="AF2677" s="46">
        <v>3.2398587024698301E-3</v>
      </c>
      <c r="AG2677" s="46">
        <v>0</v>
      </c>
      <c r="AH2677" s="46">
        <v>0</v>
      </c>
      <c r="AI2677" s="46">
        <v>0</v>
      </c>
      <c r="AJ2677" s="46">
        <v>0</v>
      </c>
      <c r="AK2677" s="46">
        <v>0.40525067280323368</v>
      </c>
      <c r="AL2677" s="45">
        <v>0.40525067280323368</v>
      </c>
      <c r="AM2677" s="45">
        <v>4.8026802616018528E-2</v>
      </c>
      <c r="AN2677" s="45">
        <v>9.5942304436364187E-2</v>
      </c>
      <c r="AO2677" s="45">
        <v>0.14374680475680984</v>
      </c>
      <c r="AP2677" s="45">
        <v>0.19144073378349113</v>
      </c>
      <c r="AQ2677" s="45">
        <v>0.2390242085362535</v>
      </c>
      <c r="AR2677" s="45">
        <v>0.28161280796449206</v>
      </c>
      <c r="AS2677" s="45">
        <v>0.31532955256897532</v>
      </c>
      <c r="AT2677" s="45">
        <v>0.34196459243326505</v>
      </c>
      <c r="AU2677" s="45">
        <v>0.36294694632691527</v>
      </c>
      <c r="AV2677" s="45">
        <v>0.37941750188661411</v>
      </c>
      <c r="AW2677" s="45">
        <v>0.39228678871620554</v>
      </c>
      <c r="AX2677" s="45">
        <v>0.40228145920686198</v>
      </c>
      <c r="AY2677" s="45">
        <v>0.40525067280323368</v>
      </c>
      <c r="AZ2677" s="45">
        <v>0.40525067280323368</v>
      </c>
      <c r="BA2677" s="45">
        <v>0.40525067280323368</v>
      </c>
      <c r="BB2677" s="45">
        <v>0.40525067280323368</v>
      </c>
      <c r="BC2677" s="45">
        <v>0.40525067280323368</v>
      </c>
      <c r="BD2677" s="45">
        <v>0.40525067280323368</v>
      </c>
      <c r="BE2677" s="45">
        <v>0.40525067280323368</v>
      </c>
      <c r="BF2677" s="45">
        <v>0.40525067280323368</v>
      </c>
    </row>
    <row r="2678" spans="1:58" ht="13.5" thickBot="1" x14ac:dyDescent="0.25">
      <c r="A2678" s="6" t="s">
        <v>1358</v>
      </c>
      <c r="B2678" s="6" t="s">
        <v>1357</v>
      </c>
      <c r="C2678" s="6" t="s">
        <v>984</v>
      </c>
      <c r="D2678" s="6" t="s">
        <v>1358</v>
      </c>
      <c r="E2678" s="6">
        <v>104.49519908576021</v>
      </c>
      <c r="F2678" s="6" t="s">
        <v>314</v>
      </c>
      <c r="G2678" s="21" t="s">
        <v>1305</v>
      </c>
      <c r="H2678" s="21" t="s">
        <v>1159</v>
      </c>
      <c r="I2678" s="21" t="s">
        <v>1160</v>
      </c>
      <c r="J2678" s="21" t="s">
        <v>849</v>
      </c>
      <c r="K2678" s="21" t="s">
        <v>850</v>
      </c>
      <c r="L2678" s="21" t="s">
        <v>1006</v>
      </c>
      <c r="M2678" s="3">
        <v>79.697243892574107</v>
      </c>
      <c r="N2678" s="3">
        <v>104.49519908576021</v>
      </c>
      <c r="O2678" s="21" t="s">
        <v>1511</v>
      </c>
      <c r="P2678" s="21">
        <v>0</v>
      </c>
      <c r="Q2678" s="46">
        <v>8.1817808413073322E-4</v>
      </c>
      <c r="R2678" s="46">
        <v>8.1628197889770506E-4</v>
      </c>
      <c r="S2678" s="46">
        <v>8.1439097242679882E-4</v>
      </c>
      <c r="T2678" s="46">
        <v>8.1250729488916925E-4</v>
      </c>
      <c r="U2678" s="46">
        <v>8.106256108857267E-4</v>
      </c>
      <c r="V2678" s="46">
        <v>7.2553359349359465E-4</v>
      </c>
      <c r="W2678" s="46">
        <v>5.7439388010436566E-4</v>
      </c>
      <c r="X2678" s="46">
        <v>4.5375092031718655E-4</v>
      </c>
      <c r="Y2678" s="46">
        <v>3.5745253013228737E-4</v>
      </c>
      <c r="Z2678" s="46">
        <v>2.8059014671754463E-4</v>
      </c>
      <c r="AA2678" s="46">
        <v>2.1923942192337623E-4</v>
      </c>
      <c r="AB2678" s="46">
        <v>1.7026784853747104E-4</v>
      </c>
      <c r="AC2678" s="46">
        <v>1.3117680640948391E-4</v>
      </c>
      <c r="AD2678" s="46">
        <v>9.9976188770549017E-5</v>
      </c>
      <c r="AE2678" s="46">
        <v>7.5072125823213504E-5</v>
      </c>
      <c r="AF2678" s="46">
        <v>5.5193792666866544E-5</v>
      </c>
      <c r="AG2678" s="46">
        <v>0</v>
      </c>
      <c r="AH2678" s="46">
        <v>0</v>
      </c>
      <c r="AI2678" s="46">
        <v>0</v>
      </c>
      <c r="AJ2678" s="46">
        <v>0</v>
      </c>
      <c r="AK2678" s="46">
        <v>6.9037954018669519E-3</v>
      </c>
      <c r="AL2678" s="45">
        <v>6.9037954018669519E-3</v>
      </c>
      <c r="AM2678" s="45">
        <v>8.1817808413073322E-4</v>
      </c>
      <c r="AN2678" s="45">
        <v>1.6344600630284383E-3</v>
      </c>
      <c r="AO2678" s="45">
        <v>2.448851035455237E-3</v>
      </c>
      <c r="AP2678" s="45">
        <v>3.2613583303444061E-3</v>
      </c>
      <c r="AQ2678" s="45">
        <v>4.0719839412301333E-3</v>
      </c>
      <c r="AR2678" s="45">
        <v>4.7975175347237282E-3</v>
      </c>
      <c r="AS2678" s="45">
        <v>5.3719114148280938E-3</v>
      </c>
      <c r="AT2678" s="45">
        <v>5.8256623351452801E-3</v>
      </c>
      <c r="AU2678" s="45">
        <v>6.1831148652775674E-3</v>
      </c>
      <c r="AV2678" s="45">
        <v>6.4637050119951116E-3</v>
      </c>
      <c r="AW2678" s="45">
        <v>6.6829444339184876E-3</v>
      </c>
      <c r="AX2678" s="45">
        <v>6.8532122824559588E-3</v>
      </c>
      <c r="AY2678" s="45">
        <v>6.9037954018669519E-3</v>
      </c>
      <c r="AZ2678" s="45">
        <v>6.9037954018669519E-3</v>
      </c>
      <c r="BA2678" s="45">
        <v>6.9037954018669519E-3</v>
      </c>
      <c r="BB2678" s="45">
        <v>6.9037954018669519E-3</v>
      </c>
      <c r="BC2678" s="45">
        <v>6.9037954018669519E-3</v>
      </c>
      <c r="BD2678" s="45">
        <v>6.9037954018669519E-3</v>
      </c>
      <c r="BE2678" s="45">
        <v>6.9037954018669519E-3</v>
      </c>
      <c r="BF2678" s="45">
        <v>6.9037954018669519E-3</v>
      </c>
    </row>
    <row r="2679" spans="1:58" ht="13.5" thickBot="1" x14ac:dyDescent="0.25">
      <c r="A2679" s="6" t="s">
        <v>1358</v>
      </c>
      <c r="B2679" s="6" t="s">
        <v>1357</v>
      </c>
      <c r="C2679" s="6" t="s">
        <v>984</v>
      </c>
      <c r="D2679" s="6" t="s">
        <v>1358</v>
      </c>
      <c r="E2679" s="6">
        <v>106.31841372289327</v>
      </c>
      <c r="F2679" s="6" t="s">
        <v>314</v>
      </c>
      <c r="G2679" s="21" t="s">
        <v>1305</v>
      </c>
      <c r="H2679" s="21" t="s">
        <v>1159</v>
      </c>
      <c r="I2679" s="21" t="s">
        <v>1160</v>
      </c>
      <c r="J2679" s="21" t="s">
        <v>849</v>
      </c>
      <c r="K2679" s="21" t="s">
        <v>850</v>
      </c>
      <c r="L2679" s="21" t="s">
        <v>1005</v>
      </c>
      <c r="M2679" s="3">
        <v>80.999970100684862</v>
      </c>
      <c r="N2679" s="3">
        <v>106.31841372289327</v>
      </c>
      <c r="O2679" s="21" t="s">
        <v>1511</v>
      </c>
      <c r="P2679" s="21">
        <v>0</v>
      </c>
      <c r="Q2679" s="46">
        <v>3.1525497582423419E-4</v>
      </c>
      <c r="R2679" s="46">
        <v>3.1452438107842945E-4</v>
      </c>
      <c r="S2679" s="46">
        <v>3.1379575095397144E-4</v>
      </c>
      <c r="T2679" s="46">
        <v>3.1306994476568053E-4</v>
      </c>
      <c r="U2679" s="46">
        <v>3.1234490671281653E-4</v>
      </c>
      <c r="V2679" s="46">
        <v>2.7955781255067864E-4</v>
      </c>
      <c r="W2679" s="46">
        <v>2.2132165637054119E-4</v>
      </c>
      <c r="X2679" s="46">
        <v>1.7483630787641795E-4</v>
      </c>
      <c r="Y2679" s="46">
        <v>1.3773124816083383E-4</v>
      </c>
      <c r="Z2679" s="46">
        <v>1.0811514221129345E-4</v>
      </c>
      <c r="AA2679" s="46">
        <v>8.4475886116657745E-5</v>
      </c>
      <c r="AB2679" s="46">
        <v>6.5606482886124135E-5</v>
      </c>
      <c r="AC2679" s="46">
        <v>5.0544180705180429E-5</v>
      </c>
      <c r="AD2679" s="46">
        <v>3.8522164777054057E-5</v>
      </c>
      <c r="AE2679" s="46">
        <v>2.8926295717900719E-5</v>
      </c>
      <c r="AF2679" s="46">
        <v>2.1266907670018342E-5</v>
      </c>
      <c r="AG2679" s="46">
        <v>0</v>
      </c>
      <c r="AH2679" s="46">
        <v>0</v>
      </c>
      <c r="AI2679" s="46">
        <v>0</v>
      </c>
      <c r="AJ2679" s="46">
        <v>0</v>
      </c>
      <c r="AK2679" s="46">
        <v>2.6601248490093483E-3</v>
      </c>
      <c r="AL2679" s="45">
        <v>2.6601248490093483E-3</v>
      </c>
      <c r="AM2679" s="45">
        <v>3.1525497582423419E-4</v>
      </c>
      <c r="AN2679" s="45">
        <v>6.2977935690266369E-4</v>
      </c>
      <c r="AO2679" s="45">
        <v>9.4357510785663518E-4</v>
      </c>
      <c r="AP2679" s="45">
        <v>1.2566450526223156E-3</v>
      </c>
      <c r="AQ2679" s="45">
        <v>1.5689899593351322E-3</v>
      </c>
      <c r="AR2679" s="45">
        <v>1.8485477718858108E-3</v>
      </c>
      <c r="AS2679" s="45">
        <v>2.069869428256352E-3</v>
      </c>
      <c r="AT2679" s="45">
        <v>2.2447057361327698E-3</v>
      </c>
      <c r="AU2679" s="45">
        <v>2.3824369842936036E-3</v>
      </c>
      <c r="AV2679" s="45">
        <v>2.4905521265048969E-3</v>
      </c>
      <c r="AW2679" s="45">
        <v>2.5750280126215544E-3</v>
      </c>
      <c r="AX2679" s="45">
        <v>2.6406344955076785E-3</v>
      </c>
      <c r="AY2679" s="45">
        <v>2.6601248490093483E-3</v>
      </c>
      <c r="AZ2679" s="45">
        <v>2.6601248490093483E-3</v>
      </c>
      <c r="BA2679" s="45">
        <v>2.6601248490093483E-3</v>
      </c>
      <c r="BB2679" s="45">
        <v>2.6601248490093483E-3</v>
      </c>
      <c r="BC2679" s="45">
        <v>2.6601248490093483E-3</v>
      </c>
      <c r="BD2679" s="45">
        <v>2.6601248490093483E-3</v>
      </c>
      <c r="BE2679" s="45">
        <v>2.6601248490093483E-3</v>
      </c>
      <c r="BF2679" s="45">
        <v>2.6601248490093483E-3</v>
      </c>
    </row>
    <row r="2680" spans="1:58" ht="13.5" thickBot="1" x14ac:dyDescent="0.25">
      <c r="A2680" s="6" t="s">
        <v>1356</v>
      </c>
      <c r="B2680" s="6" t="s">
        <v>1355</v>
      </c>
      <c r="C2680" s="6" t="s">
        <v>984</v>
      </c>
      <c r="D2680" s="6" t="s">
        <v>1356</v>
      </c>
      <c r="E2680" s="6">
        <v>62.08423300587463</v>
      </c>
      <c r="F2680" s="6" t="s">
        <v>314</v>
      </c>
      <c r="G2680" s="21" t="s">
        <v>1305</v>
      </c>
      <c r="H2680" s="21" t="s">
        <v>1159</v>
      </c>
      <c r="I2680" s="21" t="s">
        <v>1160</v>
      </c>
      <c r="J2680" s="21" t="s">
        <v>849</v>
      </c>
      <c r="K2680" s="21" t="s">
        <v>850</v>
      </c>
      <c r="L2680" s="21" t="s">
        <v>1098</v>
      </c>
      <c r="M2680" s="3">
        <v>50.101300183436955</v>
      </c>
      <c r="N2680" s="3">
        <v>62.08423300587463</v>
      </c>
      <c r="O2680" s="21" t="s">
        <v>1511</v>
      </c>
      <c r="P2680" s="21">
        <v>0</v>
      </c>
      <c r="Q2680" s="46">
        <v>1.104226243358037E-2</v>
      </c>
      <c r="R2680" s="46">
        <v>1.1016672293742993E-2</v>
      </c>
      <c r="S2680" s="46">
        <v>1.0991150967615649E-2</v>
      </c>
      <c r="T2680" s="46">
        <v>1.0965728553945347E-2</v>
      </c>
      <c r="U2680" s="46">
        <v>1.0940333045331648E-2</v>
      </c>
      <c r="V2680" s="46">
        <v>9.7919175533119768E-3</v>
      </c>
      <c r="W2680" s="46">
        <v>7.7521117802777104E-3</v>
      </c>
      <c r="X2680" s="46">
        <v>6.1238950771265012E-3</v>
      </c>
      <c r="Y2680" s="46">
        <v>4.8242365834836086E-3</v>
      </c>
      <c r="Z2680" s="46">
        <v>3.7868895493867508E-3</v>
      </c>
      <c r="AA2680" s="46">
        <v>2.9588903438258667E-3</v>
      </c>
      <c r="AB2680" s="46">
        <v>2.2979621478732351E-3</v>
      </c>
      <c r="AC2680" s="46">
        <v>1.7703831838901231E-3</v>
      </c>
      <c r="AD2680" s="46">
        <v>1.3492946522595623E-3</v>
      </c>
      <c r="AE2680" s="46">
        <v>1.0131854309779244E-3</v>
      </c>
      <c r="AF2680" s="46">
        <v>7.4490426369667974E-4</v>
      </c>
      <c r="AG2680" s="46">
        <v>0</v>
      </c>
      <c r="AH2680" s="46">
        <v>0</v>
      </c>
      <c r="AI2680" s="46">
        <v>0</v>
      </c>
      <c r="AJ2680" s="46">
        <v>0</v>
      </c>
      <c r="AK2680" s="46">
        <v>9.3174728208656465E-2</v>
      </c>
      <c r="AL2680" s="45">
        <v>9.3174728208656465E-2</v>
      </c>
      <c r="AM2680" s="45">
        <v>1.104226243358037E-2</v>
      </c>
      <c r="AN2680" s="45">
        <v>2.2058934727323364E-2</v>
      </c>
      <c r="AO2680" s="45">
        <v>3.3050085694939016E-2</v>
      </c>
      <c r="AP2680" s="45">
        <v>4.4015814248884365E-2</v>
      </c>
      <c r="AQ2680" s="45">
        <v>5.495614729421601E-2</v>
      </c>
      <c r="AR2680" s="45">
        <v>6.4748064847527986E-2</v>
      </c>
      <c r="AS2680" s="45">
        <v>7.2500176627805696E-2</v>
      </c>
      <c r="AT2680" s="45">
        <v>7.86240717049322E-2</v>
      </c>
      <c r="AU2680" s="45">
        <v>8.3448308288415804E-2</v>
      </c>
      <c r="AV2680" s="45">
        <v>8.723519783780255E-2</v>
      </c>
      <c r="AW2680" s="45">
        <v>9.0194088181628412E-2</v>
      </c>
      <c r="AX2680" s="45">
        <v>9.2492050329501641E-2</v>
      </c>
      <c r="AY2680" s="45">
        <v>9.3174728208656465E-2</v>
      </c>
      <c r="AZ2680" s="45">
        <v>9.3174728208656465E-2</v>
      </c>
      <c r="BA2680" s="45">
        <v>9.3174728208656465E-2</v>
      </c>
      <c r="BB2680" s="45">
        <v>9.3174728208656465E-2</v>
      </c>
      <c r="BC2680" s="45">
        <v>9.3174728208656465E-2</v>
      </c>
      <c r="BD2680" s="45">
        <v>9.3174728208656465E-2</v>
      </c>
      <c r="BE2680" s="45">
        <v>9.3174728208656465E-2</v>
      </c>
      <c r="BF2680" s="45">
        <v>9.3174728208656465E-2</v>
      </c>
    </row>
    <row r="2681" spans="1:58" ht="13.5" thickBot="1" x14ac:dyDescent="0.25">
      <c r="A2681" s="6" t="s">
        <v>1144</v>
      </c>
      <c r="B2681" s="6" t="s">
        <v>1355</v>
      </c>
      <c r="C2681" s="6" t="s">
        <v>984</v>
      </c>
      <c r="D2681" s="6" t="s">
        <v>1144</v>
      </c>
      <c r="E2681" s="6">
        <v>68.172789771558115</v>
      </c>
      <c r="F2681" s="6" t="s">
        <v>314</v>
      </c>
      <c r="G2681" s="21" t="s">
        <v>1305</v>
      </c>
      <c r="H2681" s="21" t="s">
        <v>1159</v>
      </c>
      <c r="I2681" s="21" t="s">
        <v>1160</v>
      </c>
      <c r="J2681" s="21" t="s">
        <v>849</v>
      </c>
      <c r="K2681" s="21" t="s">
        <v>850</v>
      </c>
      <c r="L2681" s="21" t="s">
        <v>994</v>
      </c>
      <c r="M2681" s="3">
        <v>54.366667672409655</v>
      </c>
      <c r="N2681" s="3">
        <v>68.172789771558115</v>
      </c>
      <c r="O2681" s="21" t="s">
        <v>1511</v>
      </c>
      <c r="P2681" s="21">
        <v>0</v>
      </c>
      <c r="Q2681" s="46">
        <v>1.3094121439319026E-2</v>
      </c>
      <c r="R2681" s="46">
        <v>1.3063776172604409E-2</v>
      </c>
      <c r="S2681" s="46">
        <v>1.3033512506474935E-2</v>
      </c>
      <c r="T2681" s="46">
        <v>1.3003366132588077E-2</v>
      </c>
      <c r="U2681" s="46">
        <v>1.2973251663220841E-2</v>
      </c>
      <c r="V2681" s="46">
        <v>1.161143908126565E-2</v>
      </c>
      <c r="W2681" s="46">
        <v>9.1925992225507184E-3</v>
      </c>
      <c r="X2681" s="46">
        <v>7.2618293854063293E-3</v>
      </c>
      <c r="Y2681" s="46">
        <v>5.7206700217554774E-3</v>
      </c>
      <c r="Z2681" s="46">
        <v>4.4905644957471211E-3</v>
      </c>
      <c r="AA2681" s="46">
        <v>3.5087075425648847E-3</v>
      </c>
      <c r="AB2681" s="46">
        <v>2.7249665191532795E-3</v>
      </c>
      <c r="AC2681" s="46">
        <v>2.0993535105168735E-3</v>
      </c>
      <c r="AD2681" s="46">
        <v>1.6000188494326324E-3</v>
      </c>
      <c r="AE2681" s="46">
        <v>1.2014542448681935E-3</v>
      </c>
      <c r="AF2681" s="46">
        <v>8.8332141607580235E-4</v>
      </c>
      <c r="AG2681" s="46">
        <v>0</v>
      </c>
      <c r="AH2681" s="46">
        <v>0</v>
      </c>
      <c r="AI2681" s="46">
        <v>0</v>
      </c>
      <c r="AJ2681" s="46">
        <v>0</v>
      </c>
      <c r="AK2681" s="46">
        <v>0.11048833638742842</v>
      </c>
      <c r="AL2681" s="45">
        <v>0.11048833638742842</v>
      </c>
      <c r="AM2681" s="45">
        <v>1.3094121439319026E-2</v>
      </c>
      <c r="AN2681" s="45">
        <v>2.6157897611923435E-2</v>
      </c>
      <c r="AO2681" s="45">
        <v>3.919141011839837E-2</v>
      </c>
      <c r="AP2681" s="45">
        <v>5.2194776250986445E-2</v>
      </c>
      <c r="AQ2681" s="45">
        <v>6.5168027914207283E-2</v>
      </c>
      <c r="AR2681" s="45">
        <v>7.6779466995472931E-2</v>
      </c>
      <c r="AS2681" s="45">
        <v>8.5972066218023654E-2</v>
      </c>
      <c r="AT2681" s="45">
        <v>9.3233895603429984E-2</v>
      </c>
      <c r="AU2681" s="45">
        <v>9.8954565625185467E-2</v>
      </c>
      <c r="AV2681" s="45">
        <v>0.10344513012093259</v>
      </c>
      <c r="AW2681" s="45">
        <v>0.10695383766349748</v>
      </c>
      <c r="AX2681" s="45">
        <v>0.10967880418265076</v>
      </c>
      <c r="AY2681" s="45">
        <v>0.11048833638742842</v>
      </c>
      <c r="AZ2681" s="45">
        <v>0.11048833638742842</v>
      </c>
      <c r="BA2681" s="45">
        <v>0.11048833638742842</v>
      </c>
      <c r="BB2681" s="45">
        <v>0.11048833638742842</v>
      </c>
      <c r="BC2681" s="45">
        <v>0.11048833638742842</v>
      </c>
      <c r="BD2681" s="45">
        <v>0.11048833638742842</v>
      </c>
      <c r="BE2681" s="45">
        <v>0.11048833638742842</v>
      </c>
      <c r="BF2681" s="45">
        <v>0.11048833638742842</v>
      </c>
    </row>
    <row r="2682" spans="1:58" ht="13.5" thickBot="1" x14ac:dyDescent="0.25">
      <c r="A2682" s="6" t="s">
        <v>1140</v>
      </c>
      <c r="B2682" s="6" t="s">
        <v>1144</v>
      </c>
      <c r="C2682" s="6" t="s">
        <v>984</v>
      </c>
      <c r="D2682" s="6" t="s">
        <v>1140</v>
      </c>
      <c r="E2682" s="6">
        <v>85.924317529084277</v>
      </c>
      <c r="F2682" s="6" t="s">
        <v>314</v>
      </c>
      <c r="G2682" s="21" t="s">
        <v>1305</v>
      </c>
      <c r="H2682" s="21" t="s">
        <v>1159</v>
      </c>
      <c r="I2682" s="21" t="s">
        <v>1160</v>
      </c>
      <c r="J2682" s="21" t="s">
        <v>849</v>
      </c>
      <c r="K2682" s="21" t="s">
        <v>850</v>
      </c>
      <c r="L2682" s="21" t="s">
        <v>1022</v>
      </c>
      <c r="M2682" s="3">
        <v>66.499910420024548</v>
      </c>
      <c r="N2682" s="3">
        <v>85.924317529084277</v>
      </c>
      <c r="O2682" s="21" t="s">
        <v>1511</v>
      </c>
      <c r="P2682" s="21">
        <v>0</v>
      </c>
      <c r="Q2682" s="46">
        <v>2.1556406100279434E-2</v>
      </c>
      <c r="R2682" s="46">
        <v>2.1506449721338482E-2</v>
      </c>
      <c r="S2682" s="46">
        <v>2.1456627678661275E-2</v>
      </c>
      <c r="T2682" s="46">
        <v>2.1406998730207759E-2</v>
      </c>
      <c r="U2682" s="46">
        <v>2.1357422305078144E-2</v>
      </c>
      <c r="V2682" s="46">
        <v>1.9115516638849427E-2</v>
      </c>
      <c r="W2682" s="46">
        <v>1.513346297242848E-2</v>
      </c>
      <c r="X2682" s="46">
        <v>1.195490235738202E-2</v>
      </c>
      <c r="Y2682" s="46">
        <v>9.4177441935400785E-3</v>
      </c>
      <c r="Z2682" s="46">
        <v>7.3926633671770568E-3</v>
      </c>
      <c r="AA2682" s="46">
        <v>5.7762657101625009E-3</v>
      </c>
      <c r="AB2682" s="46">
        <v>4.4860195599032001E-3</v>
      </c>
      <c r="AC2682" s="46">
        <v>3.4560941740511665E-3</v>
      </c>
      <c r="AD2682" s="46">
        <v>2.6340565303528615E-3</v>
      </c>
      <c r="AE2682" s="46">
        <v>1.9779131981710303E-3</v>
      </c>
      <c r="AF2682" s="46">
        <v>1.4541819586938363E-3</v>
      </c>
      <c r="AG2682" s="46">
        <v>0</v>
      </c>
      <c r="AH2682" s="46">
        <v>0</v>
      </c>
      <c r="AI2682" s="46">
        <v>0</v>
      </c>
      <c r="AJ2682" s="46">
        <v>0</v>
      </c>
      <c r="AK2682" s="46">
        <v>0.18189318462862469</v>
      </c>
      <c r="AL2682" s="45">
        <v>0.18189318462862469</v>
      </c>
      <c r="AM2682" s="45">
        <v>2.1556406100279434E-2</v>
      </c>
      <c r="AN2682" s="45">
        <v>4.3062855821617917E-2</v>
      </c>
      <c r="AO2682" s="45">
        <v>6.4519483500279196E-2</v>
      </c>
      <c r="AP2682" s="45">
        <v>8.5926482230486961E-2</v>
      </c>
      <c r="AQ2682" s="45">
        <v>0.10728390453556511</v>
      </c>
      <c r="AR2682" s="45">
        <v>0.12639942117441452</v>
      </c>
      <c r="AS2682" s="45">
        <v>0.14153288414684301</v>
      </c>
      <c r="AT2682" s="45">
        <v>0.15348778650422504</v>
      </c>
      <c r="AU2682" s="45">
        <v>0.16290553069776512</v>
      </c>
      <c r="AV2682" s="45">
        <v>0.17029819406494218</v>
      </c>
      <c r="AW2682" s="45">
        <v>0.17607445977510466</v>
      </c>
      <c r="AX2682" s="45">
        <v>0.18056047933500785</v>
      </c>
      <c r="AY2682" s="45">
        <v>0.18189318462862469</v>
      </c>
      <c r="AZ2682" s="45">
        <v>0.18189318462862469</v>
      </c>
      <c r="BA2682" s="45">
        <v>0.18189318462862469</v>
      </c>
      <c r="BB2682" s="45">
        <v>0.18189318462862469</v>
      </c>
      <c r="BC2682" s="45">
        <v>0.18189318462862469</v>
      </c>
      <c r="BD2682" s="45">
        <v>0.18189318462862469</v>
      </c>
      <c r="BE2682" s="45">
        <v>0.18189318462862469</v>
      </c>
      <c r="BF2682" s="45">
        <v>0.18189318462862469</v>
      </c>
    </row>
    <row r="2683" spans="1:58" ht="13.5" thickBot="1" x14ac:dyDescent="0.25">
      <c r="A2683" s="6" t="s">
        <v>1144</v>
      </c>
      <c r="B2683" s="6" t="s">
        <v>1355</v>
      </c>
      <c r="C2683" s="6" t="s">
        <v>984</v>
      </c>
      <c r="D2683" s="6" t="s">
        <v>1144</v>
      </c>
      <c r="E2683" s="6">
        <v>68.820061119590136</v>
      </c>
      <c r="F2683" s="6" t="s">
        <v>314</v>
      </c>
      <c r="G2683" s="21" t="s">
        <v>1305</v>
      </c>
      <c r="H2683" s="21" t="s">
        <v>1159</v>
      </c>
      <c r="I2683" s="21" t="s">
        <v>1160</v>
      </c>
      <c r="J2683" s="21" t="s">
        <v>849</v>
      </c>
      <c r="K2683" s="21" t="s">
        <v>850</v>
      </c>
      <c r="L2683" s="21" t="s">
        <v>1099</v>
      </c>
      <c r="M2683" s="3">
        <v>54.919521115921107</v>
      </c>
      <c r="N2683" s="3">
        <v>68.820061119590136</v>
      </c>
      <c r="O2683" s="21" t="s">
        <v>1511</v>
      </c>
      <c r="P2683" s="21">
        <v>0</v>
      </c>
      <c r="Q2683" s="46">
        <v>3.0105107217769456E-3</v>
      </c>
      <c r="R2683" s="46">
        <v>3.0035339458838175E-3</v>
      </c>
      <c r="S2683" s="46">
        <v>2.9965759310383567E-3</v>
      </c>
      <c r="T2683" s="46">
        <v>2.9896448832220004E-3</v>
      </c>
      <c r="U2683" s="46">
        <v>2.9827211706742879E-3</v>
      </c>
      <c r="V2683" s="46">
        <v>2.669622548668529E-3</v>
      </c>
      <c r="W2683" s="46">
        <v>2.1134994546015595E-3</v>
      </c>
      <c r="X2683" s="46">
        <v>1.6695900771802824E-3</v>
      </c>
      <c r="Y2683" s="46">
        <v>1.3152572714445869E-3</v>
      </c>
      <c r="Z2683" s="46">
        <v>1.0324398337014855E-3</v>
      </c>
      <c r="AA2683" s="46">
        <v>8.0669800760764629E-4</v>
      </c>
      <c r="AB2683" s="46">
        <v>6.2650563922223609E-4</v>
      </c>
      <c r="AC2683" s="46">
        <v>4.8266898100036255E-4</v>
      </c>
      <c r="AD2683" s="46">
        <v>3.6786537558740242E-4</v>
      </c>
      <c r="AE2683" s="46">
        <v>2.7623013141141498E-4</v>
      </c>
      <c r="AF2683" s="46">
        <v>2.0308721025652062E-4</v>
      </c>
      <c r="AG2683" s="46">
        <v>0</v>
      </c>
      <c r="AH2683" s="46">
        <v>0</v>
      </c>
      <c r="AI2683" s="46">
        <v>0</v>
      </c>
      <c r="AJ2683" s="46">
        <v>0</v>
      </c>
      <c r="AK2683" s="46">
        <v>2.5402721585187134E-2</v>
      </c>
      <c r="AL2683" s="45">
        <v>2.5402721585187134E-2</v>
      </c>
      <c r="AM2683" s="45">
        <v>3.0105107217769456E-3</v>
      </c>
      <c r="AN2683" s="45">
        <v>6.0140446676607631E-3</v>
      </c>
      <c r="AO2683" s="45">
        <v>9.0106205986991202E-3</v>
      </c>
      <c r="AP2683" s="45">
        <v>1.2000265481921121E-2</v>
      </c>
      <c r="AQ2683" s="45">
        <v>1.4982986652595408E-2</v>
      </c>
      <c r="AR2683" s="45">
        <v>1.7652609201263936E-2</v>
      </c>
      <c r="AS2683" s="45">
        <v>1.9766108655865495E-2</v>
      </c>
      <c r="AT2683" s="45">
        <v>2.1435698733045776E-2</v>
      </c>
      <c r="AU2683" s="45">
        <v>2.2750956004490362E-2</v>
      </c>
      <c r="AV2683" s="45">
        <v>2.3783395838191848E-2</v>
      </c>
      <c r="AW2683" s="45">
        <v>2.4590093845799493E-2</v>
      </c>
      <c r="AX2683" s="45">
        <v>2.521659948502173E-2</v>
      </c>
      <c r="AY2683" s="45">
        <v>2.5402721585187134E-2</v>
      </c>
      <c r="AZ2683" s="45">
        <v>2.5402721585187134E-2</v>
      </c>
      <c r="BA2683" s="45">
        <v>2.5402721585187134E-2</v>
      </c>
      <c r="BB2683" s="45">
        <v>2.5402721585187134E-2</v>
      </c>
      <c r="BC2683" s="45">
        <v>2.5402721585187134E-2</v>
      </c>
      <c r="BD2683" s="45">
        <v>2.5402721585187134E-2</v>
      </c>
      <c r="BE2683" s="45">
        <v>2.5402721585187134E-2</v>
      </c>
      <c r="BF2683" s="45">
        <v>2.5402721585187134E-2</v>
      </c>
    </row>
    <row r="2684" spans="1:58" ht="13.5" thickBot="1" x14ac:dyDescent="0.25">
      <c r="A2684" s="6" t="s">
        <v>1140</v>
      </c>
      <c r="B2684" s="6" t="s">
        <v>1357</v>
      </c>
      <c r="C2684" s="6" t="s">
        <v>984</v>
      </c>
      <c r="D2684" s="6" t="s">
        <v>1140</v>
      </c>
      <c r="E2684" s="6">
        <v>93.893782721422994</v>
      </c>
      <c r="F2684" s="6" t="s">
        <v>314</v>
      </c>
      <c r="G2684" s="21" t="s">
        <v>1305</v>
      </c>
      <c r="H2684" s="21" t="s">
        <v>1159</v>
      </c>
      <c r="I2684" s="21" t="s">
        <v>1160</v>
      </c>
      <c r="J2684" s="21" t="s">
        <v>849</v>
      </c>
      <c r="K2684" s="21" t="s">
        <v>850</v>
      </c>
      <c r="L2684" s="21" t="s">
        <v>1020</v>
      </c>
      <c r="M2684" s="3">
        <v>72.211332954460346</v>
      </c>
      <c r="N2684" s="3">
        <v>93.893782721422994</v>
      </c>
      <c r="O2684" s="21" t="s">
        <v>1511</v>
      </c>
      <c r="P2684" s="21">
        <v>0</v>
      </c>
      <c r="Q2684" s="46">
        <v>5.9006478619543327E-3</v>
      </c>
      <c r="R2684" s="46">
        <v>5.8869732726365386E-3</v>
      </c>
      <c r="S2684" s="46">
        <v>5.8733354552641132E-3</v>
      </c>
      <c r="T2684" s="46">
        <v>5.859750493688377E-3</v>
      </c>
      <c r="U2684" s="46">
        <v>5.846179909353327E-3</v>
      </c>
      <c r="V2684" s="46">
        <v>5.2325017380201056E-3</v>
      </c>
      <c r="W2684" s="46">
        <v>4.1424918196854531E-3</v>
      </c>
      <c r="X2684" s="46">
        <v>3.2724225321606186E-3</v>
      </c>
      <c r="Y2684" s="46">
        <v>2.5779247190618076E-3</v>
      </c>
      <c r="Z2684" s="46">
        <v>2.0235981400960872E-3</v>
      </c>
      <c r="AA2684" s="46">
        <v>1.5811406481300546E-3</v>
      </c>
      <c r="AB2684" s="46">
        <v>1.2279608020784596E-3</v>
      </c>
      <c r="AC2684" s="46">
        <v>9.4603871368722668E-4</v>
      </c>
      <c r="AD2684" s="46">
        <v>7.2102186059168653E-4</v>
      </c>
      <c r="AE2684" s="46">
        <v>5.414153560489778E-4</v>
      </c>
      <c r="AF2684" s="46">
        <v>3.9805409239103721E-4</v>
      </c>
      <c r="AG2684" s="46">
        <v>0</v>
      </c>
      <c r="AH2684" s="46">
        <v>0</v>
      </c>
      <c r="AI2684" s="46">
        <v>0</v>
      </c>
      <c r="AJ2684" s="46">
        <v>0</v>
      </c>
      <c r="AK2684" s="46">
        <v>4.9789729604743614E-2</v>
      </c>
      <c r="AL2684" s="45">
        <v>4.9789729604743614E-2</v>
      </c>
      <c r="AM2684" s="45">
        <v>5.9006478619543327E-3</v>
      </c>
      <c r="AN2684" s="45">
        <v>1.1787621134590871E-2</v>
      </c>
      <c r="AO2684" s="45">
        <v>1.7660956589854983E-2</v>
      </c>
      <c r="AP2684" s="45">
        <v>2.3520707083543362E-2</v>
      </c>
      <c r="AQ2684" s="45">
        <v>2.936688699289669E-2</v>
      </c>
      <c r="AR2684" s="45">
        <v>3.4599388730916794E-2</v>
      </c>
      <c r="AS2684" s="45">
        <v>3.8741880550602251E-2</v>
      </c>
      <c r="AT2684" s="45">
        <v>4.2014303082762869E-2</v>
      </c>
      <c r="AU2684" s="45">
        <v>4.4592227801824674E-2</v>
      </c>
      <c r="AV2684" s="45">
        <v>4.6615825941920763E-2</v>
      </c>
      <c r="AW2684" s="45">
        <v>4.8196966590050815E-2</v>
      </c>
      <c r="AX2684" s="45">
        <v>4.9424927392129274E-2</v>
      </c>
      <c r="AY2684" s="45">
        <v>4.9789729604743614E-2</v>
      </c>
      <c r="AZ2684" s="45">
        <v>4.9789729604743614E-2</v>
      </c>
      <c r="BA2684" s="45">
        <v>4.9789729604743614E-2</v>
      </c>
      <c r="BB2684" s="45">
        <v>4.9789729604743614E-2</v>
      </c>
      <c r="BC2684" s="45">
        <v>4.9789729604743614E-2</v>
      </c>
      <c r="BD2684" s="45">
        <v>4.9789729604743614E-2</v>
      </c>
      <c r="BE2684" s="45">
        <v>4.9789729604743614E-2</v>
      </c>
      <c r="BF2684" s="45">
        <v>4.9789729604743614E-2</v>
      </c>
    </row>
    <row r="2685" spans="1:58" ht="13.5" thickBot="1" x14ac:dyDescent="0.25">
      <c r="A2685" s="6" t="s">
        <v>1145</v>
      </c>
      <c r="B2685" s="6" t="s">
        <v>1140</v>
      </c>
      <c r="C2685" s="6" t="s">
        <v>984</v>
      </c>
      <c r="D2685" s="6" t="s">
        <v>1145</v>
      </c>
      <c r="E2685" s="6">
        <v>120.99442776945951</v>
      </c>
      <c r="F2685" s="6" t="s">
        <v>314</v>
      </c>
      <c r="G2685" s="21" t="s">
        <v>1305</v>
      </c>
      <c r="H2685" s="21" t="s">
        <v>1159</v>
      </c>
      <c r="I2685" s="21" t="s">
        <v>1160</v>
      </c>
      <c r="J2685" s="21" t="s">
        <v>849</v>
      </c>
      <c r="K2685" s="21" t="s">
        <v>850</v>
      </c>
      <c r="L2685" s="21" t="s">
        <v>1100</v>
      </c>
      <c r="M2685" s="3">
        <v>91.130746336274569</v>
      </c>
      <c r="N2685" s="3">
        <v>120.99442776945951</v>
      </c>
      <c r="O2685" s="21" t="s">
        <v>1511</v>
      </c>
      <c r="P2685" s="21">
        <v>0</v>
      </c>
      <c r="Q2685" s="46">
        <v>5.1494526177207015E-3</v>
      </c>
      <c r="R2685" s="46">
        <v>5.137518902744621E-3</v>
      </c>
      <c r="S2685" s="46">
        <v>5.1256172783787227E-3</v>
      </c>
      <c r="T2685" s="46">
        <v>5.1137617808834626E-3</v>
      </c>
      <c r="U2685" s="46">
        <v>5.1019188303019344E-3</v>
      </c>
      <c r="V2685" s="46">
        <v>4.5663663384839836E-3</v>
      </c>
      <c r="W2685" s="46">
        <v>3.615122583793822E-3</v>
      </c>
      <c r="X2685" s="46">
        <v>2.8558194233508252E-3</v>
      </c>
      <c r="Y2685" s="46">
        <v>2.2497362159928985E-3</v>
      </c>
      <c r="Z2685" s="46">
        <v>1.7659794286184072E-3</v>
      </c>
      <c r="AA2685" s="46">
        <v>1.3798499825748332E-3</v>
      </c>
      <c r="AB2685" s="46">
        <v>1.071632490983288E-3</v>
      </c>
      <c r="AC2685" s="46">
        <v>8.2560112798331191E-4</v>
      </c>
      <c r="AD2685" s="46">
        <v>6.2923055134287982E-4</v>
      </c>
      <c r="AE2685" s="46">
        <v>4.7248925672327663E-4</v>
      </c>
      <c r="AF2685" s="46">
        <v>3.4737892109673715E-4</v>
      </c>
      <c r="AG2685" s="46">
        <v>0</v>
      </c>
      <c r="AH2685" s="46">
        <v>0</v>
      </c>
      <c r="AI2685" s="46">
        <v>0</v>
      </c>
      <c r="AJ2685" s="46">
        <v>0</v>
      </c>
      <c r="AK2685" s="46">
        <v>4.3451136120472522E-2</v>
      </c>
      <c r="AL2685" s="45">
        <v>4.3451136120472522E-2</v>
      </c>
      <c r="AM2685" s="45">
        <v>5.1494526177207015E-3</v>
      </c>
      <c r="AN2685" s="45">
        <v>1.0286971520465323E-2</v>
      </c>
      <c r="AO2685" s="45">
        <v>1.5412588798844044E-2</v>
      </c>
      <c r="AP2685" s="45">
        <v>2.0526350579727508E-2</v>
      </c>
      <c r="AQ2685" s="45">
        <v>2.5628269410029443E-2</v>
      </c>
      <c r="AR2685" s="45">
        <v>3.0194635748513426E-2</v>
      </c>
      <c r="AS2685" s="45">
        <v>3.3809758332307246E-2</v>
      </c>
      <c r="AT2685" s="45">
        <v>3.6665577755658069E-2</v>
      </c>
      <c r="AU2685" s="45">
        <v>3.8915313971650968E-2</v>
      </c>
      <c r="AV2685" s="45">
        <v>4.0681293400269374E-2</v>
      </c>
      <c r="AW2685" s="45">
        <v>4.206114338284421E-2</v>
      </c>
      <c r="AX2685" s="45">
        <v>4.3132775873827495E-2</v>
      </c>
      <c r="AY2685" s="45">
        <v>4.3451136120472522E-2</v>
      </c>
      <c r="AZ2685" s="45">
        <v>4.3451136120472522E-2</v>
      </c>
      <c r="BA2685" s="45">
        <v>4.3451136120472522E-2</v>
      </c>
      <c r="BB2685" s="45">
        <v>4.3451136120472522E-2</v>
      </c>
      <c r="BC2685" s="45">
        <v>4.3451136120472522E-2</v>
      </c>
      <c r="BD2685" s="45">
        <v>4.3451136120472522E-2</v>
      </c>
      <c r="BE2685" s="45">
        <v>4.3451136120472522E-2</v>
      </c>
      <c r="BF2685" s="45">
        <v>4.3451136120472522E-2</v>
      </c>
    </row>
    <row r="2686" spans="1:58" ht="13.5" thickBot="1" x14ac:dyDescent="0.25">
      <c r="A2686" s="6" t="s">
        <v>1358</v>
      </c>
      <c r="B2686" s="6" t="s">
        <v>1357</v>
      </c>
      <c r="C2686" s="6" t="s">
        <v>984</v>
      </c>
      <c r="D2686" s="6" t="s">
        <v>1358</v>
      </c>
      <c r="E2686" s="6">
        <v>106.05339750631474</v>
      </c>
      <c r="F2686" s="6" t="s">
        <v>314</v>
      </c>
      <c r="G2686" s="21" t="s">
        <v>1305</v>
      </c>
      <c r="H2686" s="21" t="s">
        <v>1159</v>
      </c>
      <c r="I2686" s="21" t="s">
        <v>1160</v>
      </c>
      <c r="J2686" s="21" t="s">
        <v>849</v>
      </c>
      <c r="K2686" s="21" t="s">
        <v>850</v>
      </c>
      <c r="L2686" s="21" t="s">
        <v>1010</v>
      </c>
      <c r="M2686" s="3">
        <v>80.399678043031741</v>
      </c>
      <c r="N2686" s="3">
        <v>106.05339750631474</v>
      </c>
      <c r="O2686" s="21" t="s">
        <v>1511</v>
      </c>
      <c r="P2686" s="21">
        <v>0</v>
      </c>
      <c r="Q2686" s="46">
        <v>0.13771041697413947</v>
      </c>
      <c r="R2686" s="46">
        <v>0.13739127686597516</v>
      </c>
      <c r="S2686" s="46">
        <v>0.13707299494830927</v>
      </c>
      <c r="T2686" s="46">
        <v>0.13675594658905457</v>
      </c>
      <c r="U2686" s="46">
        <v>0.13643923376851633</v>
      </c>
      <c r="V2686" s="46">
        <v>0.12211709849806233</v>
      </c>
      <c r="W2686" s="46">
        <v>9.6678244346529052E-2</v>
      </c>
      <c r="X2686" s="46">
        <v>7.6372405532797005E-2</v>
      </c>
      <c r="Y2686" s="46">
        <v>6.0164086435139721E-2</v>
      </c>
      <c r="Z2686" s="46">
        <v>4.7227109663247668E-2</v>
      </c>
      <c r="AA2686" s="46">
        <v>3.6900954444794493E-2</v>
      </c>
      <c r="AB2686" s="46">
        <v>2.8658377527059433E-2</v>
      </c>
      <c r="AC2686" s="46">
        <v>2.2078827407334415E-2</v>
      </c>
      <c r="AD2686" s="46">
        <v>1.6827342249951645E-2</v>
      </c>
      <c r="AE2686" s="46">
        <v>1.2635652250736519E-2</v>
      </c>
      <c r="AF2686" s="46">
        <v>9.2898604227632901E-3</v>
      </c>
      <c r="AG2686" s="46">
        <v>0</v>
      </c>
      <c r="AH2686" s="46">
        <v>0</v>
      </c>
      <c r="AI2686" s="46">
        <v>0</v>
      </c>
      <c r="AJ2686" s="46">
        <v>0</v>
      </c>
      <c r="AK2686" s="46">
        <v>1.1620019674632744</v>
      </c>
      <c r="AL2686" s="45">
        <v>1.1620019674632744</v>
      </c>
      <c r="AM2686" s="45">
        <v>0.13771041697413947</v>
      </c>
      <c r="AN2686" s="45">
        <v>0.27510169384011463</v>
      </c>
      <c r="AO2686" s="45">
        <v>0.41217468878842389</v>
      </c>
      <c r="AP2686" s="45">
        <v>0.54893063537747844</v>
      </c>
      <c r="AQ2686" s="45">
        <v>0.68536986914599474</v>
      </c>
      <c r="AR2686" s="45">
        <v>0.80748696764405703</v>
      </c>
      <c r="AS2686" s="45">
        <v>0.90416521199058608</v>
      </c>
      <c r="AT2686" s="45">
        <v>0.98053761752338309</v>
      </c>
      <c r="AU2686" s="45">
        <v>1.0407017039585229</v>
      </c>
      <c r="AV2686" s="45">
        <v>1.0879288136217706</v>
      </c>
      <c r="AW2686" s="45">
        <v>1.1248297680665651</v>
      </c>
      <c r="AX2686" s="45">
        <v>1.1534881455936246</v>
      </c>
      <c r="AY2686" s="45">
        <v>1.1620019674632744</v>
      </c>
      <c r="AZ2686" s="45">
        <v>1.1620019674632744</v>
      </c>
      <c r="BA2686" s="45">
        <v>1.1620019674632744</v>
      </c>
      <c r="BB2686" s="45">
        <v>1.1620019674632744</v>
      </c>
      <c r="BC2686" s="45">
        <v>1.1620019674632744</v>
      </c>
      <c r="BD2686" s="45">
        <v>1.1620019674632744</v>
      </c>
      <c r="BE2686" s="45">
        <v>1.1620019674632744</v>
      </c>
      <c r="BF2686" s="45">
        <v>1.1620019674632744</v>
      </c>
    </row>
    <row r="2687" spans="1:58" ht="13.5" thickBot="1" x14ac:dyDescent="0.25">
      <c r="A2687" s="6" t="s">
        <v>1359</v>
      </c>
      <c r="B2687" s="6" t="s">
        <v>1140</v>
      </c>
      <c r="C2687" s="6" t="s">
        <v>984</v>
      </c>
      <c r="D2687" s="6" t="s">
        <v>1359</v>
      </c>
      <c r="E2687" s="6">
        <v>131.48349527401695</v>
      </c>
      <c r="F2687" s="6" t="s">
        <v>314</v>
      </c>
      <c r="G2687" s="21" t="s">
        <v>1305</v>
      </c>
      <c r="H2687" s="21" t="s">
        <v>1159</v>
      </c>
      <c r="I2687" s="21" t="s">
        <v>1160</v>
      </c>
      <c r="J2687" s="21" t="s">
        <v>849</v>
      </c>
      <c r="K2687" s="21" t="s">
        <v>850</v>
      </c>
      <c r="L2687" s="21" t="s">
        <v>1101</v>
      </c>
      <c r="M2687" s="3">
        <v>98.633458316129918</v>
      </c>
      <c r="N2687" s="3">
        <v>131.48349527401695</v>
      </c>
      <c r="O2687" s="21" t="s">
        <v>1511</v>
      </c>
      <c r="P2687" s="21">
        <v>0</v>
      </c>
      <c r="Q2687" s="46">
        <v>4.379765983800017E-3</v>
      </c>
      <c r="R2687" s="46">
        <v>4.3696159964532596E-3</v>
      </c>
      <c r="S2687" s="46">
        <v>4.3594933031459457E-3</v>
      </c>
      <c r="T2687" s="46">
        <v>4.3494098421442704E-3</v>
      </c>
      <c r="U2687" s="46">
        <v>4.3393370526741233E-3</v>
      </c>
      <c r="V2687" s="46">
        <v>3.8838333787240492E-3</v>
      </c>
      <c r="W2687" s="46">
        <v>3.0747716495691806E-3</v>
      </c>
      <c r="X2687" s="46">
        <v>2.428961230408146E-3</v>
      </c>
      <c r="Y2687" s="46">
        <v>1.9134690389072916E-3</v>
      </c>
      <c r="Z2687" s="46">
        <v>1.5020191860658466E-3</v>
      </c>
      <c r="AA2687" s="46">
        <v>1.1736043546902849E-3</v>
      </c>
      <c r="AB2687" s="46">
        <v>9.1145600893420109E-4</v>
      </c>
      <c r="AC2687" s="46">
        <v>7.0219885587155019E-4</v>
      </c>
      <c r="AD2687" s="46">
        <v>5.351797111901789E-4</v>
      </c>
      <c r="AE2687" s="46">
        <v>4.0186647551357314E-4</v>
      </c>
      <c r="AF2687" s="46">
        <v>2.954563319745765E-4</v>
      </c>
      <c r="AG2687" s="46">
        <v>0</v>
      </c>
      <c r="AH2687" s="46">
        <v>0</v>
      </c>
      <c r="AI2687" s="46">
        <v>0</v>
      </c>
      <c r="AJ2687" s="46">
        <v>0</v>
      </c>
      <c r="AK2687" s="46">
        <v>3.6956512092763912E-2</v>
      </c>
      <c r="AL2687" s="45">
        <v>3.6956512092763912E-2</v>
      </c>
      <c r="AM2687" s="45">
        <v>4.379765983800017E-3</v>
      </c>
      <c r="AN2687" s="45">
        <v>8.7493819802532766E-3</v>
      </c>
      <c r="AO2687" s="45">
        <v>1.3108875283399223E-2</v>
      </c>
      <c r="AP2687" s="45">
        <v>1.7458285125543493E-2</v>
      </c>
      <c r="AQ2687" s="45">
        <v>2.1797622178217617E-2</v>
      </c>
      <c r="AR2687" s="45">
        <v>2.5681455556941665E-2</v>
      </c>
      <c r="AS2687" s="45">
        <v>2.8756227206510845E-2</v>
      </c>
      <c r="AT2687" s="45">
        <v>3.118518843691899E-2</v>
      </c>
      <c r="AU2687" s="45">
        <v>3.3098657475826285E-2</v>
      </c>
      <c r="AV2687" s="45">
        <v>3.4600676661892128E-2</v>
      </c>
      <c r="AW2687" s="45">
        <v>3.5774281016582414E-2</v>
      </c>
      <c r="AX2687" s="45">
        <v>3.6685737025516613E-2</v>
      </c>
      <c r="AY2687" s="45">
        <v>3.6956512092763912E-2</v>
      </c>
      <c r="AZ2687" s="45">
        <v>3.6956512092763912E-2</v>
      </c>
      <c r="BA2687" s="45">
        <v>3.6956512092763912E-2</v>
      </c>
      <c r="BB2687" s="45">
        <v>3.6956512092763912E-2</v>
      </c>
      <c r="BC2687" s="45">
        <v>3.6956512092763912E-2</v>
      </c>
      <c r="BD2687" s="45">
        <v>3.6956512092763912E-2</v>
      </c>
      <c r="BE2687" s="45">
        <v>3.6956512092763912E-2</v>
      </c>
      <c r="BF2687" s="45">
        <v>3.6956512092763912E-2</v>
      </c>
    </row>
    <row r="2688" spans="1:58" ht="13.5" thickBot="1" x14ac:dyDescent="0.25">
      <c r="A2688" s="6" t="s">
        <v>1358</v>
      </c>
      <c r="B2688" s="6" t="s">
        <v>1357</v>
      </c>
      <c r="C2688" s="6" t="s">
        <v>984</v>
      </c>
      <c r="D2688" s="6" t="s">
        <v>1358</v>
      </c>
      <c r="E2688" s="6">
        <v>108.14419685476165</v>
      </c>
      <c r="F2688" s="6" t="s">
        <v>314</v>
      </c>
      <c r="G2688" s="21" t="s">
        <v>1305</v>
      </c>
      <c r="H2688" s="21" t="s">
        <v>1159</v>
      </c>
      <c r="I2688" s="21" t="s">
        <v>1160</v>
      </c>
      <c r="J2688" s="21" t="s">
        <v>849</v>
      </c>
      <c r="K2688" s="21" t="s">
        <v>850</v>
      </c>
      <c r="L2688" s="21" t="s">
        <v>1008</v>
      </c>
      <c r="M2688" s="3">
        <v>81.952032452155066</v>
      </c>
      <c r="N2688" s="3">
        <v>108.14419685476165</v>
      </c>
      <c r="O2688" s="21" t="s">
        <v>1511</v>
      </c>
      <c r="P2688" s="21">
        <v>0</v>
      </c>
      <c r="Q2688" s="46">
        <v>3.9805371550423921E-2</v>
      </c>
      <c r="R2688" s="46">
        <v>3.9713123695386869E-2</v>
      </c>
      <c r="S2688" s="46">
        <v>3.9621123901407214E-2</v>
      </c>
      <c r="T2688" s="46">
        <v>3.9529480669058613E-2</v>
      </c>
      <c r="U2688" s="46">
        <v>3.9437934424603652E-2</v>
      </c>
      <c r="V2688" s="46">
        <v>3.5298102969856776E-2</v>
      </c>
      <c r="W2688" s="46">
        <v>2.7944969753297112E-2</v>
      </c>
      <c r="X2688" s="46">
        <v>2.2075541162608799E-2</v>
      </c>
      <c r="Y2688" s="46">
        <v>1.7390505868501473E-2</v>
      </c>
      <c r="Z2688" s="46">
        <v>1.365105624327035E-2</v>
      </c>
      <c r="AA2688" s="46">
        <v>1.0666267915782636E-2</v>
      </c>
      <c r="AB2688" s="46">
        <v>8.2837405518214474E-3</v>
      </c>
      <c r="AC2688" s="46">
        <v>6.3819132034991163E-3</v>
      </c>
      <c r="AD2688" s="46">
        <v>4.8639647252775109E-3</v>
      </c>
      <c r="AE2688" s="46">
        <v>3.6523513883264854E-3</v>
      </c>
      <c r="AF2688" s="46">
        <v>2.6852459959446121E-3</v>
      </c>
      <c r="AG2688" s="46">
        <v>0</v>
      </c>
      <c r="AH2688" s="46">
        <v>0</v>
      </c>
      <c r="AI2688" s="46">
        <v>0</v>
      </c>
      <c r="AJ2688" s="46">
        <v>0</v>
      </c>
      <c r="AK2688" s="46">
        <v>0.33587814976905661</v>
      </c>
      <c r="AL2688" s="45">
        <v>0.33587814976905661</v>
      </c>
      <c r="AM2688" s="45">
        <v>3.9805371550423921E-2</v>
      </c>
      <c r="AN2688" s="45">
        <v>7.9518495245810783E-2</v>
      </c>
      <c r="AO2688" s="45">
        <v>0.11913961914721799</v>
      </c>
      <c r="AP2688" s="45">
        <v>0.15866909981627661</v>
      </c>
      <c r="AQ2688" s="45">
        <v>0.19810703424088028</v>
      </c>
      <c r="AR2688" s="45">
        <v>0.23340513721073705</v>
      </c>
      <c r="AS2688" s="45">
        <v>0.26135010696403416</v>
      </c>
      <c r="AT2688" s="45">
        <v>0.28342564812664295</v>
      </c>
      <c r="AU2688" s="45">
        <v>0.30081615399514444</v>
      </c>
      <c r="AV2688" s="45">
        <v>0.31446721023841478</v>
      </c>
      <c r="AW2688" s="45">
        <v>0.32513347815419741</v>
      </c>
      <c r="AX2688" s="45">
        <v>0.33341721870601887</v>
      </c>
      <c r="AY2688" s="45">
        <v>0.33587814976905661</v>
      </c>
      <c r="AZ2688" s="45">
        <v>0.33587814976905661</v>
      </c>
      <c r="BA2688" s="45">
        <v>0.33587814976905661</v>
      </c>
      <c r="BB2688" s="45">
        <v>0.33587814976905661</v>
      </c>
      <c r="BC2688" s="45">
        <v>0.33587814976905661</v>
      </c>
      <c r="BD2688" s="45">
        <v>0.33587814976905661</v>
      </c>
      <c r="BE2688" s="45">
        <v>0.33587814976905661</v>
      </c>
      <c r="BF2688" s="45">
        <v>0.33587814976905661</v>
      </c>
    </row>
    <row r="2689" spans="1:58" ht="13.5" thickBot="1" x14ac:dyDescent="0.25">
      <c r="A2689" s="6" t="s">
        <v>1359</v>
      </c>
      <c r="B2689" s="6" t="s">
        <v>1358</v>
      </c>
      <c r="C2689" s="6" t="s">
        <v>984</v>
      </c>
      <c r="D2689" s="6" t="s">
        <v>1359</v>
      </c>
      <c r="E2689" s="6">
        <v>154.31525467522667</v>
      </c>
      <c r="F2689" s="6" t="s">
        <v>314</v>
      </c>
      <c r="G2689" s="21" t="s">
        <v>1305</v>
      </c>
      <c r="H2689" s="21" t="s">
        <v>1159</v>
      </c>
      <c r="I2689" s="21" t="s">
        <v>1160</v>
      </c>
      <c r="J2689" s="21" t="s">
        <v>849</v>
      </c>
      <c r="K2689" s="21" t="s">
        <v>850</v>
      </c>
      <c r="L2689" s="21" t="s">
        <v>1043</v>
      </c>
      <c r="M2689" s="3">
        <v>107.6012930085291</v>
      </c>
      <c r="N2689" s="3">
        <v>154.31525467522667</v>
      </c>
      <c r="O2689" s="21" t="s">
        <v>1511</v>
      </c>
      <c r="P2689" s="21">
        <v>0</v>
      </c>
      <c r="Q2689" s="46">
        <v>0.1085845805640704</v>
      </c>
      <c r="R2689" s="46">
        <v>0.10833293878164299</v>
      </c>
      <c r="S2689" s="46">
        <v>0.10808197368190499</v>
      </c>
      <c r="T2689" s="46">
        <v>0.10783198124222877</v>
      </c>
      <c r="U2689" s="46">
        <v>0.10758225337462766</v>
      </c>
      <c r="V2689" s="46">
        <v>9.6289258368910932E-2</v>
      </c>
      <c r="W2689" s="46">
        <v>7.623073724342827E-2</v>
      </c>
      <c r="X2689" s="46">
        <v>6.0219595609859837E-2</v>
      </c>
      <c r="Y2689" s="46">
        <v>4.7439345796236529E-2</v>
      </c>
      <c r="Z2689" s="46">
        <v>3.723854742956819E-2</v>
      </c>
      <c r="AA2689" s="46">
        <v>2.9096380280035951E-2</v>
      </c>
      <c r="AB2689" s="46">
        <v>2.2597113361488869E-2</v>
      </c>
      <c r="AC2689" s="46">
        <v>1.7409142068185876E-2</v>
      </c>
      <c r="AD2689" s="46">
        <v>1.3268349195124336E-2</v>
      </c>
      <c r="AE2689" s="46">
        <v>9.9632041638311984E-3</v>
      </c>
      <c r="AF2689" s="46">
        <v>7.325049329375998E-3</v>
      </c>
      <c r="AG2689" s="46">
        <v>0</v>
      </c>
      <c r="AH2689" s="46">
        <v>0</v>
      </c>
      <c r="AI2689" s="46">
        <v>0</v>
      </c>
      <c r="AJ2689" s="46">
        <v>0</v>
      </c>
      <c r="AK2689" s="46">
        <v>0.91623784913321848</v>
      </c>
      <c r="AL2689" s="45">
        <v>0.91623784913321848</v>
      </c>
      <c r="AM2689" s="45">
        <v>0.1085845805640704</v>
      </c>
      <c r="AN2689" s="45">
        <v>0.21691751934571341</v>
      </c>
      <c r="AO2689" s="45">
        <v>0.32499949302761838</v>
      </c>
      <c r="AP2689" s="45">
        <v>0.43283147426984714</v>
      </c>
      <c r="AQ2689" s="45">
        <v>0.54041372764447482</v>
      </c>
      <c r="AR2689" s="45">
        <v>0.63670298601338571</v>
      </c>
      <c r="AS2689" s="45">
        <v>0.71293372325681403</v>
      </c>
      <c r="AT2689" s="45">
        <v>0.77315331886667382</v>
      </c>
      <c r="AU2689" s="45">
        <v>0.82059266466291036</v>
      </c>
      <c r="AV2689" s="45">
        <v>0.85783121209247859</v>
      </c>
      <c r="AW2689" s="45">
        <v>0.88692759237251451</v>
      </c>
      <c r="AX2689" s="45">
        <v>0.90952470573400335</v>
      </c>
      <c r="AY2689" s="45">
        <v>0.91623784913321848</v>
      </c>
      <c r="AZ2689" s="45">
        <v>0.91623784913321848</v>
      </c>
      <c r="BA2689" s="45">
        <v>0.91623784913321848</v>
      </c>
      <c r="BB2689" s="45">
        <v>0.91623784913321848</v>
      </c>
      <c r="BC2689" s="45">
        <v>0.91623784913321848</v>
      </c>
      <c r="BD2689" s="45">
        <v>0.91623784913321848</v>
      </c>
      <c r="BE2689" s="45">
        <v>0.91623784913321848</v>
      </c>
      <c r="BF2689" s="45">
        <v>0.91623784913321848</v>
      </c>
    </row>
    <row r="2690" spans="1:58" ht="13.5" thickBot="1" x14ac:dyDescent="0.25">
      <c r="A2690" s="6" t="s">
        <v>1145</v>
      </c>
      <c r="B2690" s="6" t="s">
        <v>1140</v>
      </c>
      <c r="C2690" s="6" t="s">
        <v>984</v>
      </c>
      <c r="D2690" s="6" t="s">
        <v>1145</v>
      </c>
      <c r="E2690" s="6">
        <v>118.51206068425023</v>
      </c>
      <c r="F2690" s="6" t="s">
        <v>314</v>
      </c>
      <c r="G2690" s="21" t="s">
        <v>1305</v>
      </c>
      <c r="H2690" s="21" t="s">
        <v>1159</v>
      </c>
      <c r="I2690" s="21" t="s">
        <v>1160</v>
      </c>
      <c r="J2690" s="21" t="s">
        <v>849</v>
      </c>
      <c r="K2690" s="21" t="s">
        <v>850</v>
      </c>
      <c r="L2690" s="21" t="s">
        <v>1102</v>
      </c>
      <c r="M2690" s="3">
        <v>90.448279969819126</v>
      </c>
      <c r="N2690" s="3">
        <v>118.51206068425023</v>
      </c>
      <c r="O2690" s="21" t="s">
        <v>1511</v>
      </c>
      <c r="P2690" s="21">
        <v>0</v>
      </c>
      <c r="Q2690" s="46">
        <v>1.4529793400268219E-3</v>
      </c>
      <c r="R2690" s="46">
        <v>1.4496121003224811E-3</v>
      </c>
      <c r="S2690" s="46">
        <v>1.4462539153657149E-3</v>
      </c>
      <c r="T2690" s="46">
        <v>1.4429087456544574E-3</v>
      </c>
      <c r="U2690" s="46">
        <v>1.4395671162042312E-3</v>
      </c>
      <c r="V2690" s="46">
        <v>1.2884546069962537E-3</v>
      </c>
      <c r="W2690" s="46">
        <v>1.0200498608028375E-3</v>
      </c>
      <c r="X2690" s="46">
        <v>8.0580343757250222E-4</v>
      </c>
      <c r="Y2690" s="46">
        <v>6.3478984758474715E-4</v>
      </c>
      <c r="Z2690" s="46">
        <v>4.9829211280920068E-4</v>
      </c>
      <c r="AA2690" s="46">
        <v>3.8934109425887449E-4</v>
      </c>
      <c r="AB2690" s="46">
        <v>3.0237386089191699E-4</v>
      </c>
      <c r="AC2690" s="46">
        <v>2.3295318378782601E-4</v>
      </c>
      <c r="AD2690" s="46">
        <v>1.775448885710048E-4</v>
      </c>
      <c r="AE2690" s="46">
        <v>1.3331846690676469E-4</v>
      </c>
      <c r="AF2690" s="46">
        <v>9.8017096764311374E-5</v>
      </c>
      <c r="AG2690" s="46">
        <v>0</v>
      </c>
      <c r="AH2690" s="46">
        <v>0</v>
      </c>
      <c r="AI2690" s="46">
        <v>0</v>
      </c>
      <c r="AJ2690" s="46">
        <v>0</v>
      </c>
      <c r="AK2690" s="46">
        <v>1.2260255170904856E-2</v>
      </c>
      <c r="AL2690" s="45">
        <v>1.2260255170904856E-2</v>
      </c>
      <c r="AM2690" s="45">
        <v>1.4529793400268219E-3</v>
      </c>
      <c r="AN2690" s="45">
        <v>2.902591440349303E-3</v>
      </c>
      <c r="AO2690" s="45">
        <v>4.3488453557150178E-3</v>
      </c>
      <c r="AP2690" s="45">
        <v>5.791754101369475E-3</v>
      </c>
      <c r="AQ2690" s="45">
        <v>7.2313212175737062E-3</v>
      </c>
      <c r="AR2690" s="45">
        <v>8.5197758245699595E-3</v>
      </c>
      <c r="AS2690" s="45">
        <v>9.5398256853727968E-3</v>
      </c>
      <c r="AT2690" s="45">
        <v>1.0345629122945298E-2</v>
      </c>
      <c r="AU2690" s="45">
        <v>1.0980418970530046E-2</v>
      </c>
      <c r="AV2690" s="45">
        <v>1.1478711083339246E-2</v>
      </c>
      <c r="AW2690" s="45">
        <v>1.1868052177598121E-2</v>
      </c>
      <c r="AX2690" s="45">
        <v>1.2170426038490037E-2</v>
      </c>
      <c r="AY2690" s="45">
        <v>1.2260255170904856E-2</v>
      </c>
      <c r="AZ2690" s="45">
        <v>1.2260255170904856E-2</v>
      </c>
      <c r="BA2690" s="45">
        <v>1.2260255170904856E-2</v>
      </c>
      <c r="BB2690" s="45">
        <v>1.2260255170904856E-2</v>
      </c>
      <c r="BC2690" s="45">
        <v>1.2260255170904856E-2</v>
      </c>
      <c r="BD2690" s="45">
        <v>1.2260255170904856E-2</v>
      </c>
      <c r="BE2690" s="45">
        <v>1.2260255170904856E-2</v>
      </c>
      <c r="BF2690" s="45">
        <v>1.2260255170904856E-2</v>
      </c>
    </row>
    <row r="2691" spans="1:58" ht="13.5" thickBot="1" x14ac:dyDescent="0.25">
      <c r="A2691" s="6" t="s">
        <v>1145</v>
      </c>
      <c r="B2691" s="6" t="s">
        <v>1140</v>
      </c>
      <c r="C2691" s="6" t="s">
        <v>984</v>
      </c>
      <c r="D2691" s="6" t="s">
        <v>1145</v>
      </c>
      <c r="E2691" s="6">
        <v>118.48328295933636</v>
      </c>
      <c r="F2691" s="6" t="s">
        <v>314</v>
      </c>
      <c r="G2691" s="21" t="s">
        <v>1305</v>
      </c>
      <c r="H2691" s="21" t="s">
        <v>1159</v>
      </c>
      <c r="I2691" s="21" t="s">
        <v>1160</v>
      </c>
      <c r="J2691" s="21" t="s">
        <v>849</v>
      </c>
      <c r="K2691" s="21" t="s">
        <v>850</v>
      </c>
      <c r="L2691" s="21" t="s">
        <v>993</v>
      </c>
      <c r="M2691" s="3">
        <v>90.351694018891394</v>
      </c>
      <c r="N2691" s="3">
        <v>118.48328295933636</v>
      </c>
      <c r="O2691" s="21" t="s">
        <v>1511</v>
      </c>
      <c r="P2691" s="21">
        <v>0</v>
      </c>
      <c r="Q2691" s="46">
        <v>6.2721602854779422E-3</v>
      </c>
      <c r="R2691" s="46">
        <v>6.2576247263248013E-3</v>
      </c>
      <c r="S2691" s="46">
        <v>6.2431282543262863E-3</v>
      </c>
      <c r="T2691" s="46">
        <v>6.2286879659938016E-3</v>
      </c>
      <c r="U2691" s="46">
        <v>6.2142629601116793E-3</v>
      </c>
      <c r="V2691" s="46">
        <v>5.5619468171473167E-3</v>
      </c>
      <c r="W2691" s="46">
        <v>4.4033084641222466E-3</v>
      </c>
      <c r="X2691" s="46">
        <v>3.4784584885773763E-3</v>
      </c>
      <c r="Y2691" s="46">
        <v>2.7402341946390994E-3</v>
      </c>
      <c r="Z2691" s="46">
        <v>2.1510064970855472E-3</v>
      </c>
      <c r="AA2691" s="46">
        <v>1.6806913089830709E-3</v>
      </c>
      <c r="AB2691" s="46">
        <v>1.3052748028873585E-3</v>
      </c>
      <c r="AC2691" s="46">
        <v>1.0056025350661038E-3</v>
      </c>
      <c r="AD2691" s="46">
        <v>7.6641832977756359E-4</v>
      </c>
      <c r="AE2691" s="46">
        <v>5.7550356733770134E-4</v>
      </c>
      <c r="AF2691" s="46">
        <v>4.2311609304204831E-4</v>
      </c>
      <c r="AG2691" s="46">
        <v>0</v>
      </c>
      <c r="AH2691" s="46">
        <v>0</v>
      </c>
      <c r="AI2691" s="46">
        <v>0</v>
      </c>
      <c r="AJ2691" s="46">
        <v>0</v>
      </c>
      <c r="AK2691" s="46">
        <v>5.2924555397570544E-2</v>
      </c>
      <c r="AL2691" s="45">
        <v>5.2924555397570544E-2</v>
      </c>
      <c r="AM2691" s="45">
        <v>6.2721602854779422E-3</v>
      </c>
      <c r="AN2691" s="45">
        <v>1.2529785011802744E-2</v>
      </c>
      <c r="AO2691" s="45">
        <v>1.8772913266129031E-2</v>
      </c>
      <c r="AP2691" s="45">
        <v>2.5001601232122833E-2</v>
      </c>
      <c r="AQ2691" s="45">
        <v>3.1215864192234512E-2</v>
      </c>
      <c r="AR2691" s="45">
        <v>3.6777811009381829E-2</v>
      </c>
      <c r="AS2691" s="45">
        <v>4.1181119473504078E-2</v>
      </c>
      <c r="AT2691" s="45">
        <v>4.4659577962081455E-2</v>
      </c>
      <c r="AU2691" s="45">
        <v>4.7399812156720553E-2</v>
      </c>
      <c r="AV2691" s="45">
        <v>4.9550818653806103E-2</v>
      </c>
      <c r="AW2691" s="45">
        <v>5.1231509962789176E-2</v>
      </c>
      <c r="AX2691" s="45">
        <v>5.2536784765676532E-2</v>
      </c>
      <c r="AY2691" s="45">
        <v>5.2924555397570544E-2</v>
      </c>
      <c r="AZ2691" s="45">
        <v>5.2924555397570544E-2</v>
      </c>
      <c r="BA2691" s="45">
        <v>5.2924555397570544E-2</v>
      </c>
      <c r="BB2691" s="45">
        <v>5.2924555397570544E-2</v>
      </c>
      <c r="BC2691" s="45">
        <v>5.2924555397570544E-2</v>
      </c>
      <c r="BD2691" s="45">
        <v>5.2924555397570544E-2</v>
      </c>
      <c r="BE2691" s="45">
        <v>5.2924555397570544E-2</v>
      </c>
      <c r="BF2691" s="45">
        <v>5.2924555397570544E-2</v>
      </c>
    </row>
    <row r="2692" spans="1:58" ht="13.5" thickBot="1" x14ac:dyDescent="0.25">
      <c r="A2692" s="6" t="s">
        <v>1145</v>
      </c>
      <c r="B2692" s="6" t="s">
        <v>1140</v>
      </c>
      <c r="C2692" s="6" t="s">
        <v>984</v>
      </c>
      <c r="D2692" s="6" t="s">
        <v>1145</v>
      </c>
      <c r="E2692" s="6">
        <v>120.52043002672148</v>
      </c>
      <c r="F2692" s="6" t="s">
        <v>314</v>
      </c>
      <c r="G2692" s="21" t="s">
        <v>1305</v>
      </c>
      <c r="H2692" s="21" t="s">
        <v>1159</v>
      </c>
      <c r="I2692" s="21" t="s">
        <v>1160</v>
      </c>
      <c r="J2692" s="21" t="s">
        <v>849</v>
      </c>
      <c r="K2692" s="21" t="s">
        <v>850</v>
      </c>
      <c r="L2692" s="21" t="s">
        <v>1103</v>
      </c>
      <c r="M2692" s="3">
        <v>91.883818095279949</v>
      </c>
      <c r="N2692" s="3">
        <v>120.52043002672148</v>
      </c>
      <c r="O2692" s="21" t="s">
        <v>1511</v>
      </c>
      <c r="P2692" s="21">
        <v>0</v>
      </c>
      <c r="Q2692" s="46">
        <v>5.600011091050546E-4</v>
      </c>
      <c r="R2692" s="46">
        <v>5.5870332191902423E-4</v>
      </c>
      <c r="S2692" s="46">
        <v>5.5740902457524085E-4</v>
      </c>
      <c r="T2692" s="46">
        <v>5.5611974351195046E-4</v>
      </c>
      <c r="U2692" s="46">
        <v>5.5483182692098903E-4</v>
      </c>
      <c r="V2692" s="46">
        <v>4.9659068719869052E-4</v>
      </c>
      <c r="W2692" s="46">
        <v>3.9314327303614701E-4</v>
      </c>
      <c r="X2692" s="46">
        <v>3.105693290538714E-4</v>
      </c>
      <c r="Y2692" s="46">
        <v>2.446579995346147E-4</v>
      </c>
      <c r="Z2692" s="46">
        <v>1.9204962393085524E-4</v>
      </c>
      <c r="AA2692" s="46">
        <v>1.5005818637525876E-4</v>
      </c>
      <c r="AB2692" s="46">
        <v>1.1653964567777351E-4</v>
      </c>
      <c r="AC2692" s="46">
        <v>8.9783823965678718E-5</v>
      </c>
      <c r="AD2692" s="46">
        <v>6.842859480291069E-5</v>
      </c>
      <c r="AE2692" s="46">
        <v>5.1383035722032726E-5</v>
      </c>
      <c r="AF2692" s="46">
        <v>3.7777331987568784E-5</v>
      </c>
      <c r="AG2692" s="46">
        <v>0</v>
      </c>
      <c r="AH2692" s="46">
        <v>0</v>
      </c>
      <c r="AI2692" s="46">
        <v>0</v>
      </c>
      <c r="AJ2692" s="46">
        <v>0</v>
      </c>
      <c r="AK2692" s="46">
        <v>4.725295332479373E-3</v>
      </c>
      <c r="AL2692" s="45">
        <v>4.725295332479373E-3</v>
      </c>
      <c r="AM2692" s="45">
        <v>5.600011091050546E-4</v>
      </c>
      <c r="AN2692" s="45">
        <v>1.1187044310240787E-3</v>
      </c>
      <c r="AO2692" s="45">
        <v>1.6761134555993195E-3</v>
      </c>
      <c r="AP2692" s="45">
        <v>2.2322331991112701E-3</v>
      </c>
      <c r="AQ2692" s="45">
        <v>2.7870650260322593E-3</v>
      </c>
      <c r="AR2692" s="45">
        <v>3.2836557132309499E-3</v>
      </c>
      <c r="AS2692" s="45">
        <v>3.6767989862670969E-3</v>
      </c>
      <c r="AT2692" s="45">
        <v>3.9873683153209679E-3</v>
      </c>
      <c r="AU2692" s="45">
        <v>4.2320263148555824E-3</v>
      </c>
      <c r="AV2692" s="45">
        <v>4.4240759387864379E-3</v>
      </c>
      <c r="AW2692" s="45">
        <v>4.5741341251616966E-3</v>
      </c>
      <c r="AX2692" s="45">
        <v>4.6906737708394698E-3</v>
      </c>
      <c r="AY2692" s="45">
        <v>4.725295332479373E-3</v>
      </c>
      <c r="AZ2692" s="45">
        <v>4.725295332479373E-3</v>
      </c>
      <c r="BA2692" s="45">
        <v>4.725295332479373E-3</v>
      </c>
      <c r="BB2692" s="45">
        <v>4.725295332479373E-3</v>
      </c>
      <c r="BC2692" s="45">
        <v>4.725295332479373E-3</v>
      </c>
      <c r="BD2692" s="45">
        <v>4.725295332479373E-3</v>
      </c>
      <c r="BE2692" s="45">
        <v>4.725295332479373E-3</v>
      </c>
      <c r="BF2692" s="45">
        <v>4.725295332479373E-3</v>
      </c>
    </row>
    <row r="2693" spans="1:58" ht="13.5" thickBot="1" x14ac:dyDescent="0.25">
      <c r="A2693" s="6" t="s">
        <v>1145</v>
      </c>
      <c r="B2693" s="6" t="s">
        <v>1140</v>
      </c>
      <c r="C2693" s="6" t="s">
        <v>984</v>
      </c>
      <c r="D2693" s="6" t="s">
        <v>1145</v>
      </c>
      <c r="E2693" s="6">
        <v>120.4908622340666</v>
      </c>
      <c r="F2693" s="6" t="s">
        <v>314</v>
      </c>
      <c r="G2693" s="21" t="s">
        <v>1305</v>
      </c>
      <c r="H2693" s="21" t="s">
        <v>1159</v>
      </c>
      <c r="I2693" s="21" t="s">
        <v>1160</v>
      </c>
      <c r="J2693" s="21" t="s">
        <v>849</v>
      </c>
      <c r="K2693" s="21" t="s">
        <v>850</v>
      </c>
      <c r="L2693" s="21" t="s">
        <v>992</v>
      </c>
      <c r="M2693" s="3">
        <v>91.786684258139104</v>
      </c>
      <c r="N2693" s="3">
        <v>120.4908622340666</v>
      </c>
      <c r="O2693" s="21" t="s">
        <v>1511</v>
      </c>
      <c r="P2693" s="21">
        <v>0</v>
      </c>
      <c r="Q2693" s="46">
        <v>2.417368533720893E-3</v>
      </c>
      <c r="R2693" s="46">
        <v>2.4117663485538144E-3</v>
      </c>
      <c r="S2693" s="46">
        <v>2.4061792280619622E-3</v>
      </c>
      <c r="T2693" s="46">
        <v>2.4006137614533316E-3</v>
      </c>
      <c r="U2693" s="46">
        <v>2.3950541848910233E-3</v>
      </c>
      <c r="V2693" s="46">
        <v>2.1436434354413915E-3</v>
      </c>
      <c r="W2693" s="46">
        <v>1.6970898129120243E-3</v>
      </c>
      <c r="X2693" s="46">
        <v>1.3406411369317446E-3</v>
      </c>
      <c r="Y2693" s="46">
        <v>1.0561203183030272E-3</v>
      </c>
      <c r="Z2693" s="46">
        <v>8.290246398713609E-4</v>
      </c>
      <c r="AA2693" s="46">
        <v>6.4775932060292694E-4</v>
      </c>
      <c r="AB2693" s="46">
        <v>5.0306913292127412E-4</v>
      </c>
      <c r="AC2693" s="46">
        <v>3.8757171613217523E-4</v>
      </c>
      <c r="AD2693" s="46">
        <v>2.9538715047841378E-4</v>
      </c>
      <c r="AE2693" s="46">
        <v>2.218062280626604E-4</v>
      </c>
      <c r="AF2693" s="46">
        <v>1.630742013718848E-4</v>
      </c>
      <c r="AG2693" s="46">
        <v>0</v>
      </c>
      <c r="AH2693" s="46">
        <v>0</v>
      </c>
      <c r="AI2693" s="46">
        <v>0</v>
      </c>
      <c r="AJ2693" s="46">
        <v>0</v>
      </c>
      <c r="AK2693" s="46">
        <v>2.0397781474984472E-2</v>
      </c>
      <c r="AL2693" s="45">
        <v>2.0397781474984472E-2</v>
      </c>
      <c r="AM2693" s="45">
        <v>2.417368533720893E-3</v>
      </c>
      <c r="AN2693" s="45">
        <v>4.829134882274707E-3</v>
      </c>
      <c r="AO2693" s="45">
        <v>7.2353141103366691E-3</v>
      </c>
      <c r="AP2693" s="45">
        <v>9.6359278717900003E-3</v>
      </c>
      <c r="AQ2693" s="45">
        <v>1.2030982056681024E-2</v>
      </c>
      <c r="AR2693" s="45">
        <v>1.4174625492122415E-2</v>
      </c>
      <c r="AS2693" s="45">
        <v>1.587171530503444E-2</v>
      </c>
      <c r="AT2693" s="45">
        <v>1.7212356441966184E-2</v>
      </c>
      <c r="AU2693" s="45">
        <v>1.8268476760269211E-2</v>
      </c>
      <c r="AV2693" s="45">
        <v>1.9097501400140573E-2</v>
      </c>
      <c r="AW2693" s="45">
        <v>1.97452607207435E-2</v>
      </c>
      <c r="AX2693" s="45">
        <v>2.0248329853664773E-2</v>
      </c>
      <c r="AY2693" s="45">
        <v>2.0397781474984472E-2</v>
      </c>
      <c r="AZ2693" s="45">
        <v>2.0397781474984472E-2</v>
      </c>
      <c r="BA2693" s="45">
        <v>2.0397781474984472E-2</v>
      </c>
      <c r="BB2693" s="45">
        <v>2.0397781474984472E-2</v>
      </c>
      <c r="BC2693" s="45">
        <v>2.0397781474984472E-2</v>
      </c>
      <c r="BD2693" s="45">
        <v>2.0397781474984472E-2</v>
      </c>
      <c r="BE2693" s="45">
        <v>2.0397781474984472E-2</v>
      </c>
      <c r="BF2693" s="45">
        <v>2.0397781474984472E-2</v>
      </c>
    </row>
    <row r="2694" spans="1:58" ht="13.5" thickBot="1" x14ac:dyDescent="0.25">
      <c r="A2694" s="6" t="s">
        <v>1145</v>
      </c>
      <c r="B2694" s="6" t="s">
        <v>1140</v>
      </c>
      <c r="C2694" s="6" t="s">
        <v>984</v>
      </c>
      <c r="D2694" s="6" t="s">
        <v>1145</v>
      </c>
      <c r="E2694" s="6">
        <v>125.4637611916084</v>
      </c>
      <c r="F2694" s="6" t="s">
        <v>314</v>
      </c>
      <c r="G2694" s="21" t="s">
        <v>1305</v>
      </c>
      <c r="H2694" s="21" t="s">
        <v>1159</v>
      </c>
      <c r="I2694" s="21" t="s">
        <v>1160</v>
      </c>
      <c r="J2694" s="21" t="s">
        <v>849</v>
      </c>
      <c r="K2694" s="21" t="s">
        <v>850</v>
      </c>
      <c r="L2694" s="21" t="s">
        <v>997</v>
      </c>
      <c r="M2694" s="3">
        <v>95.12581471951772</v>
      </c>
      <c r="N2694" s="3">
        <v>125.4637611916084</v>
      </c>
      <c r="O2694" s="21" t="s">
        <v>1511</v>
      </c>
      <c r="P2694" s="21">
        <v>0</v>
      </c>
      <c r="Q2694" s="46">
        <v>1.0112263742459831</v>
      </c>
      <c r="R2694" s="46">
        <v>1.008882884904025</v>
      </c>
      <c r="S2694" s="46">
        <v>1.0065456973719467</v>
      </c>
      <c r="T2694" s="46">
        <v>1.0042175680275269</v>
      </c>
      <c r="U2694" s="46">
        <v>1.0018919025896666</v>
      </c>
      <c r="V2694" s="46">
        <v>0.89672250989425839</v>
      </c>
      <c r="W2694" s="46">
        <v>0.7099215342392492</v>
      </c>
      <c r="X2694" s="46">
        <v>0.56081299030469944</v>
      </c>
      <c r="Y2694" s="46">
        <v>0.44179309250841414</v>
      </c>
      <c r="Z2694" s="46">
        <v>0.34679510759052967</v>
      </c>
      <c r="AA2694" s="46">
        <v>0.270968741431036</v>
      </c>
      <c r="AB2694" s="46">
        <v>0.21044237491418705</v>
      </c>
      <c r="AC2694" s="46">
        <v>0.16212784099633029</v>
      </c>
      <c r="AD2694" s="46">
        <v>0.1235654692325151</v>
      </c>
      <c r="AE2694" s="46">
        <v>9.2785317861210637E-2</v>
      </c>
      <c r="AF2694" s="46">
        <v>6.8216712133885249E-2</v>
      </c>
      <c r="AG2694" s="46">
        <v>0</v>
      </c>
      <c r="AH2694" s="46">
        <v>0</v>
      </c>
      <c r="AI2694" s="46">
        <v>0</v>
      </c>
      <c r="AJ2694" s="46">
        <v>0</v>
      </c>
      <c r="AK2694" s="46">
        <v>8.5327389332155423</v>
      </c>
      <c r="AL2694" s="45">
        <v>8.5327389332155423</v>
      </c>
      <c r="AM2694" s="45">
        <v>1.0112263742459831</v>
      </c>
      <c r="AN2694" s="45">
        <v>2.0201092591500078</v>
      </c>
      <c r="AO2694" s="45">
        <v>3.0266549565219547</v>
      </c>
      <c r="AP2694" s="45">
        <v>4.0308725245494816</v>
      </c>
      <c r="AQ2694" s="45">
        <v>5.0327644271391483</v>
      </c>
      <c r="AR2694" s="45">
        <v>5.9294869370334062</v>
      </c>
      <c r="AS2694" s="45">
        <v>6.6394084712726551</v>
      </c>
      <c r="AT2694" s="45">
        <v>7.200221461577355</v>
      </c>
      <c r="AU2694" s="45">
        <v>7.6420145540857689</v>
      </c>
      <c r="AV2694" s="45">
        <v>7.9888096616762985</v>
      </c>
      <c r="AW2694" s="45">
        <v>8.2597784031073349</v>
      </c>
      <c r="AX2694" s="45">
        <v>8.4702207780215222</v>
      </c>
      <c r="AY2694" s="45">
        <v>8.5327389332155423</v>
      </c>
      <c r="AZ2694" s="45">
        <v>8.5327389332155423</v>
      </c>
      <c r="BA2694" s="45">
        <v>8.5327389332155423</v>
      </c>
      <c r="BB2694" s="45">
        <v>8.5327389332155423</v>
      </c>
      <c r="BC2694" s="45">
        <v>8.5327389332155423</v>
      </c>
      <c r="BD2694" s="45">
        <v>8.5327389332155423</v>
      </c>
      <c r="BE2694" s="45">
        <v>8.5327389332155423</v>
      </c>
      <c r="BF2694" s="45">
        <v>8.5327389332155423</v>
      </c>
    </row>
    <row r="2695" spans="1:58" ht="13.5" thickBot="1" x14ac:dyDescent="0.25">
      <c r="A2695" s="6" t="s">
        <v>1145</v>
      </c>
      <c r="B2695" s="6" t="s">
        <v>1140</v>
      </c>
      <c r="C2695" s="6" t="s">
        <v>984</v>
      </c>
      <c r="D2695" s="6" t="s">
        <v>1145</v>
      </c>
      <c r="E2695" s="6">
        <v>126.97198035181076</v>
      </c>
      <c r="F2695" s="6" t="s">
        <v>314</v>
      </c>
      <c r="G2695" s="21" t="s">
        <v>1305</v>
      </c>
      <c r="H2695" s="21" t="s">
        <v>1159</v>
      </c>
      <c r="I2695" s="21" t="s">
        <v>1160</v>
      </c>
      <c r="J2695" s="21" t="s">
        <v>849</v>
      </c>
      <c r="K2695" s="21" t="s">
        <v>850</v>
      </c>
      <c r="L2695" s="21" t="s">
        <v>995</v>
      </c>
      <c r="M2695" s="3">
        <v>96.23815216938398</v>
      </c>
      <c r="N2695" s="3">
        <v>126.97198035181076</v>
      </c>
      <c r="O2695" s="21" t="s">
        <v>1511</v>
      </c>
      <c r="P2695" s="21">
        <v>0</v>
      </c>
      <c r="Q2695" s="46">
        <v>0.29443924089748558</v>
      </c>
      <c r="R2695" s="46">
        <v>0.2937568860455248</v>
      </c>
      <c r="S2695" s="46">
        <v>0.29307636609439774</v>
      </c>
      <c r="T2695" s="46">
        <v>0.29239848361986953</v>
      </c>
      <c r="U2695" s="46">
        <v>0.29172131856212896</v>
      </c>
      <c r="V2695" s="46">
        <v>0.26109909890930855</v>
      </c>
      <c r="W2695" s="46">
        <v>0.20670817431363406</v>
      </c>
      <c r="X2695" s="46">
        <v>0.16329217211516037</v>
      </c>
      <c r="Y2695" s="46">
        <v>0.12863709462574549</v>
      </c>
      <c r="Z2695" s="46">
        <v>0.1009764883773481</v>
      </c>
      <c r="AA2695" s="46">
        <v>7.8898091036630424E-2</v>
      </c>
      <c r="AB2695" s="46">
        <v>6.1274601514027346E-2</v>
      </c>
      <c r="AC2695" s="46">
        <v>4.7206836814261771E-2</v>
      </c>
      <c r="AD2695" s="46">
        <v>3.5978613581050867E-2</v>
      </c>
      <c r="AE2695" s="46">
        <v>2.7016342980430621E-2</v>
      </c>
      <c r="AF2695" s="46">
        <v>1.9862690935252031E-2</v>
      </c>
      <c r="AG2695" s="46">
        <v>0</v>
      </c>
      <c r="AH2695" s="46">
        <v>0</v>
      </c>
      <c r="AI2695" s="46">
        <v>0</v>
      </c>
      <c r="AJ2695" s="46">
        <v>0</v>
      </c>
      <c r="AK2695" s="46">
        <v>2.4844814556441386</v>
      </c>
      <c r="AL2695" s="45">
        <v>2.4844814556441386</v>
      </c>
      <c r="AM2695" s="45">
        <v>0.29443924089748558</v>
      </c>
      <c r="AN2695" s="45">
        <v>0.58819612694301038</v>
      </c>
      <c r="AO2695" s="45">
        <v>0.88127249303740807</v>
      </c>
      <c r="AP2695" s="45">
        <v>1.1736709766572777</v>
      </c>
      <c r="AQ2695" s="45">
        <v>1.4653922952194067</v>
      </c>
      <c r="AR2695" s="45">
        <v>1.7264913941287152</v>
      </c>
      <c r="AS2695" s="45">
        <v>1.9331995684423493</v>
      </c>
      <c r="AT2695" s="45">
        <v>2.0964917405575099</v>
      </c>
      <c r="AU2695" s="45">
        <v>2.2251288351832552</v>
      </c>
      <c r="AV2695" s="45">
        <v>2.3261053235606033</v>
      </c>
      <c r="AW2695" s="45">
        <v>2.4050034145972337</v>
      </c>
      <c r="AX2695" s="45">
        <v>2.4662780161112612</v>
      </c>
      <c r="AY2695" s="45">
        <v>2.4844814556441386</v>
      </c>
      <c r="AZ2695" s="45">
        <v>2.4844814556441386</v>
      </c>
      <c r="BA2695" s="45">
        <v>2.4844814556441386</v>
      </c>
      <c r="BB2695" s="45">
        <v>2.4844814556441386</v>
      </c>
      <c r="BC2695" s="45">
        <v>2.4844814556441386</v>
      </c>
      <c r="BD2695" s="45">
        <v>2.4844814556441386</v>
      </c>
      <c r="BE2695" s="45">
        <v>2.4844814556441386</v>
      </c>
      <c r="BF2695" s="45">
        <v>2.4844814556441386</v>
      </c>
    </row>
    <row r="2696" spans="1:58" ht="13.5" thickBot="1" x14ac:dyDescent="0.25">
      <c r="A2696" s="6" t="s">
        <v>1145</v>
      </c>
      <c r="B2696" s="6" t="s">
        <v>1140</v>
      </c>
      <c r="C2696" s="6" t="s">
        <v>984</v>
      </c>
      <c r="D2696" s="6" t="s">
        <v>1145</v>
      </c>
      <c r="E2696" s="6">
        <v>126.20814072659644</v>
      </c>
      <c r="F2696" s="6" t="s">
        <v>314</v>
      </c>
      <c r="G2696" s="21" t="s">
        <v>1305</v>
      </c>
      <c r="H2696" s="21" t="s">
        <v>1159</v>
      </c>
      <c r="I2696" s="21" t="s">
        <v>1160</v>
      </c>
      <c r="J2696" s="21" t="s">
        <v>849</v>
      </c>
      <c r="K2696" s="21" t="s">
        <v>850</v>
      </c>
      <c r="L2696" s="21" t="s">
        <v>1104</v>
      </c>
      <c r="M2696" s="3">
        <v>95.741520598643305</v>
      </c>
      <c r="N2696" s="3">
        <v>126.20814072659644</v>
      </c>
      <c r="O2696" s="21" t="s">
        <v>1511</v>
      </c>
      <c r="P2696" s="21">
        <v>0</v>
      </c>
      <c r="Q2696" s="46">
        <v>0.23310893000539623</v>
      </c>
      <c r="R2696" s="46">
        <v>0.2325687064640648</v>
      </c>
      <c r="S2696" s="46">
        <v>0.232029935622342</v>
      </c>
      <c r="T2696" s="46">
        <v>0.2314932528832308</v>
      </c>
      <c r="U2696" s="46">
        <v>0.23095713812636007</v>
      </c>
      <c r="V2696" s="46">
        <v>0.20671338299405928</v>
      </c>
      <c r="W2696" s="46">
        <v>0.16365183251643017</v>
      </c>
      <c r="X2696" s="46">
        <v>0.12927917965008956</v>
      </c>
      <c r="Y2696" s="46">
        <v>0.10184259202614494</v>
      </c>
      <c r="Z2696" s="46">
        <v>7.9943560136881739E-2</v>
      </c>
      <c r="AA2696" s="46">
        <v>6.2463989259572653E-2</v>
      </c>
      <c r="AB2696" s="46">
        <v>4.8511389826653761E-2</v>
      </c>
      <c r="AC2696" s="46">
        <v>3.7373874437284224E-2</v>
      </c>
      <c r="AD2696" s="46">
        <v>2.8484437364367628E-2</v>
      </c>
      <c r="AE2696" s="46">
        <v>2.1388965633896792E-2</v>
      </c>
      <c r="AF2696" s="46">
        <v>1.5725385708885736E-2</v>
      </c>
      <c r="AG2696" s="46">
        <v>0</v>
      </c>
      <c r="AH2696" s="46">
        <v>0</v>
      </c>
      <c r="AI2696" s="46">
        <v>0</v>
      </c>
      <c r="AJ2696" s="46">
        <v>0</v>
      </c>
      <c r="AK2696" s="46">
        <v>1.9669756380913161</v>
      </c>
      <c r="AL2696" s="45">
        <v>1.9669756380913161</v>
      </c>
      <c r="AM2696" s="45">
        <v>0.23310893000539623</v>
      </c>
      <c r="AN2696" s="45">
        <v>0.46567763646946103</v>
      </c>
      <c r="AO2696" s="45">
        <v>0.69770757209180301</v>
      </c>
      <c r="AP2696" s="45">
        <v>0.92920082497503387</v>
      </c>
      <c r="AQ2696" s="45">
        <v>1.1601579631013939</v>
      </c>
      <c r="AR2696" s="45">
        <v>1.3668713460954531</v>
      </c>
      <c r="AS2696" s="45">
        <v>1.5305231786118834</v>
      </c>
      <c r="AT2696" s="45">
        <v>1.659802358261973</v>
      </c>
      <c r="AU2696" s="45">
        <v>1.761644950288118</v>
      </c>
      <c r="AV2696" s="45">
        <v>1.8415885104249996</v>
      </c>
      <c r="AW2696" s="45">
        <v>1.9040524996845722</v>
      </c>
      <c r="AX2696" s="45">
        <v>1.9525638895112261</v>
      </c>
      <c r="AY2696" s="45">
        <v>1.9669756380913161</v>
      </c>
      <c r="AZ2696" s="45">
        <v>1.9669756380913161</v>
      </c>
      <c r="BA2696" s="45">
        <v>1.9669756380913161</v>
      </c>
      <c r="BB2696" s="45">
        <v>1.9669756380913161</v>
      </c>
      <c r="BC2696" s="45">
        <v>1.9669756380913161</v>
      </c>
      <c r="BD2696" s="45">
        <v>1.9669756380913161</v>
      </c>
      <c r="BE2696" s="45">
        <v>1.9669756380913161</v>
      </c>
      <c r="BF2696" s="45">
        <v>1.9669756380913161</v>
      </c>
    </row>
    <row r="2697" spans="1:58" ht="13.5" thickBot="1" x14ac:dyDescent="0.25">
      <c r="A2697" s="6" t="s">
        <v>1145</v>
      </c>
      <c r="B2697" s="6" t="s">
        <v>1140</v>
      </c>
      <c r="C2697" s="6" t="s">
        <v>984</v>
      </c>
      <c r="D2697" s="6" t="s">
        <v>1145</v>
      </c>
      <c r="E2697" s="6">
        <v>127.70151121987286</v>
      </c>
      <c r="F2697" s="6" t="s">
        <v>314</v>
      </c>
      <c r="G2697" s="21" t="s">
        <v>1305</v>
      </c>
      <c r="H2697" s="21" t="s">
        <v>1159</v>
      </c>
      <c r="I2697" s="21" t="s">
        <v>1160</v>
      </c>
      <c r="J2697" s="21" t="s">
        <v>849</v>
      </c>
      <c r="K2697" s="21" t="s">
        <v>850</v>
      </c>
      <c r="L2697" s="21" t="s">
        <v>1105</v>
      </c>
      <c r="M2697" s="3">
        <v>96.843226254460049</v>
      </c>
      <c r="N2697" s="3">
        <v>127.70151121987286</v>
      </c>
      <c r="O2697" s="21" t="s">
        <v>1511</v>
      </c>
      <c r="P2697" s="21">
        <v>0</v>
      </c>
      <c r="Q2697" s="46">
        <v>6.7885955880862381E-2</v>
      </c>
      <c r="R2697" s="46">
        <v>6.7728632043067838E-2</v>
      </c>
      <c r="S2697" s="46">
        <v>6.7571731260286844E-2</v>
      </c>
      <c r="T2697" s="46">
        <v>6.7415438574509073E-2</v>
      </c>
      <c r="U2697" s="46">
        <v>6.7259311296454294E-2</v>
      </c>
      <c r="V2697" s="46">
        <v>6.0199047705266663E-2</v>
      </c>
      <c r="W2697" s="46">
        <v>4.7658667910214683E-2</v>
      </c>
      <c r="X2697" s="46">
        <v>3.7648667881736236E-2</v>
      </c>
      <c r="Y2697" s="46">
        <v>2.965858797824476E-2</v>
      </c>
      <c r="Z2697" s="46">
        <v>2.3281154421178937E-2</v>
      </c>
      <c r="AA2697" s="46">
        <v>1.8190755793524721E-2</v>
      </c>
      <c r="AB2697" s="46">
        <v>1.4127481385699376E-2</v>
      </c>
      <c r="AC2697" s="46">
        <v>1.0884015430415448E-2</v>
      </c>
      <c r="AD2697" s="46">
        <v>8.2952345848092812E-3</v>
      </c>
      <c r="AE2697" s="46">
        <v>6.2288921206338447E-3</v>
      </c>
      <c r="AF2697" s="46">
        <v>4.5795450239433065E-3</v>
      </c>
      <c r="AG2697" s="46">
        <v>0</v>
      </c>
      <c r="AH2697" s="46">
        <v>0</v>
      </c>
      <c r="AI2697" s="46">
        <v>0</v>
      </c>
      <c r="AJ2697" s="46">
        <v>0</v>
      </c>
      <c r="AK2697" s="46">
        <v>0.57282241990088978</v>
      </c>
      <c r="AL2697" s="45">
        <v>0.57282241990088978</v>
      </c>
      <c r="AM2697" s="45">
        <v>6.7885955880862381E-2</v>
      </c>
      <c r="AN2697" s="45">
        <v>0.13561458792393022</v>
      </c>
      <c r="AO2697" s="45">
        <v>0.20318631918421706</v>
      </c>
      <c r="AP2697" s="45">
        <v>0.27060175775872614</v>
      </c>
      <c r="AQ2697" s="45">
        <v>0.33786106905518043</v>
      </c>
      <c r="AR2697" s="45">
        <v>0.39806011676044711</v>
      </c>
      <c r="AS2697" s="45">
        <v>0.44571878467066178</v>
      </c>
      <c r="AT2697" s="45">
        <v>0.48336745255239799</v>
      </c>
      <c r="AU2697" s="45">
        <v>0.51302604053064271</v>
      </c>
      <c r="AV2697" s="45">
        <v>0.53630719495182166</v>
      </c>
      <c r="AW2697" s="45">
        <v>0.55449795074534636</v>
      </c>
      <c r="AX2697" s="45">
        <v>0.56862543213104577</v>
      </c>
      <c r="AY2697" s="45">
        <v>0.57282241990088978</v>
      </c>
      <c r="AZ2697" s="45">
        <v>0.57282241990088978</v>
      </c>
      <c r="BA2697" s="45">
        <v>0.57282241990088978</v>
      </c>
      <c r="BB2697" s="45">
        <v>0.57282241990088978</v>
      </c>
      <c r="BC2697" s="45">
        <v>0.57282241990088978</v>
      </c>
      <c r="BD2697" s="45">
        <v>0.57282241990088978</v>
      </c>
      <c r="BE2697" s="45">
        <v>0.57282241990088978</v>
      </c>
      <c r="BF2697" s="45">
        <v>0.57282241990088978</v>
      </c>
    </row>
    <row r="2698" spans="1:58" ht="13.5" thickBot="1" x14ac:dyDescent="0.25">
      <c r="A2698" s="6" t="s">
        <v>1359</v>
      </c>
      <c r="B2698" s="6" t="s">
        <v>1359</v>
      </c>
      <c r="C2698" s="6" t="s">
        <v>984</v>
      </c>
      <c r="D2698" s="6" t="s">
        <v>1359</v>
      </c>
      <c r="E2698" s="6">
        <v>266.1136732736984</v>
      </c>
      <c r="F2698" s="6" t="s">
        <v>314</v>
      </c>
      <c r="G2698" s="21" t="s">
        <v>1305</v>
      </c>
      <c r="H2698" s="21" t="s">
        <v>1159</v>
      </c>
      <c r="I2698" s="21" t="s">
        <v>1160</v>
      </c>
      <c r="J2698" s="21" t="s">
        <v>849</v>
      </c>
      <c r="K2698" s="21" t="s">
        <v>850</v>
      </c>
      <c r="L2698" s="21" t="s">
        <v>1013</v>
      </c>
      <c r="M2698" s="3">
        <v>197.89078825883237</v>
      </c>
      <c r="N2698" s="3">
        <v>266.1136732736984</v>
      </c>
      <c r="O2698" s="21" t="s">
        <v>1511</v>
      </c>
      <c r="P2698" s="21">
        <v>0</v>
      </c>
      <c r="Q2698" s="46">
        <v>1.5922335396950434E-2</v>
      </c>
      <c r="R2698" s="46">
        <v>1.5885435822085556E-2</v>
      </c>
      <c r="S2698" s="46">
        <v>1.5848635472807605E-2</v>
      </c>
      <c r="T2698" s="46">
        <v>1.5811977749855148E-2</v>
      </c>
      <c r="U2698" s="46">
        <v>1.577535882251524E-2</v>
      </c>
      <c r="V2698" s="46">
        <v>1.4119406815489613E-2</v>
      </c>
      <c r="W2698" s="46">
        <v>1.117811902612157E-2</v>
      </c>
      <c r="X2698" s="46">
        <v>8.8303200490160733E-3</v>
      </c>
      <c r="Y2698" s="46">
        <v>6.9562839480131989E-3</v>
      </c>
      <c r="Z2698" s="46">
        <v>5.4604865514857872E-3</v>
      </c>
      <c r="AA2698" s="46">
        <v>4.2665572151157054E-3</v>
      </c>
      <c r="AB2698" s="46">
        <v>3.3135350901156392E-3</v>
      </c>
      <c r="AC2698" s="46">
        <v>2.5527952269360772E-3</v>
      </c>
      <c r="AD2698" s="46">
        <v>1.9456087130526887E-3</v>
      </c>
      <c r="AE2698" s="46">
        <v>1.4609576930788011E-3</v>
      </c>
      <c r="AF2698" s="46">
        <v>1.0741109982251374E-3</v>
      </c>
      <c r="AG2698" s="46">
        <v>0</v>
      </c>
      <c r="AH2698" s="46">
        <v>0</v>
      </c>
      <c r="AI2698" s="46">
        <v>0</v>
      </c>
      <c r="AJ2698" s="46">
        <v>0</v>
      </c>
      <c r="AK2698" s="46">
        <v>0.13435283593209207</v>
      </c>
      <c r="AL2698" s="45">
        <v>0.13435283593209207</v>
      </c>
      <c r="AM2698" s="45">
        <v>1.5922335396950434E-2</v>
      </c>
      <c r="AN2698" s="45">
        <v>3.1807771219035989E-2</v>
      </c>
      <c r="AO2698" s="45">
        <v>4.7656406691843595E-2</v>
      </c>
      <c r="AP2698" s="45">
        <v>6.346838444169875E-2</v>
      </c>
      <c r="AQ2698" s="45">
        <v>7.9243743264213989E-2</v>
      </c>
      <c r="AR2698" s="45">
        <v>9.3363150079703597E-2</v>
      </c>
      <c r="AS2698" s="45">
        <v>0.10454126910582517</v>
      </c>
      <c r="AT2698" s="45">
        <v>0.11337158915484125</v>
      </c>
      <c r="AU2698" s="45">
        <v>0.12032787310285445</v>
      </c>
      <c r="AV2698" s="45">
        <v>0.12578835965434024</v>
      </c>
      <c r="AW2698" s="45">
        <v>0.13005491686945594</v>
      </c>
      <c r="AX2698" s="45">
        <v>0.13336845195957159</v>
      </c>
      <c r="AY2698" s="45">
        <v>0.13435283593209207</v>
      </c>
      <c r="AZ2698" s="45">
        <v>0.13435283593209207</v>
      </c>
      <c r="BA2698" s="45">
        <v>0.13435283593209207</v>
      </c>
      <c r="BB2698" s="45">
        <v>0.13435283593209207</v>
      </c>
      <c r="BC2698" s="45">
        <v>0.13435283593209207</v>
      </c>
      <c r="BD2698" s="45">
        <v>0.13435283593209207</v>
      </c>
      <c r="BE2698" s="45">
        <v>0.13435283593209207</v>
      </c>
      <c r="BF2698" s="45">
        <v>0.13435283593209207</v>
      </c>
    </row>
    <row r="2699" spans="1:58" ht="13.5" thickBot="1" x14ac:dyDescent="0.25">
      <c r="A2699" s="6" t="s">
        <v>1359</v>
      </c>
      <c r="B2699" s="6" t="s">
        <v>1359</v>
      </c>
      <c r="C2699" s="6" t="s">
        <v>984</v>
      </c>
      <c r="D2699" s="6" t="s">
        <v>1359</v>
      </c>
      <c r="E2699" s="6">
        <v>267.82008321704353</v>
      </c>
      <c r="F2699" s="6" t="s">
        <v>314</v>
      </c>
      <c r="G2699" s="21" t="s">
        <v>1305</v>
      </c>
      <c r="H2699" s="21" t="s">
        <v>1159</v>
      </c>
      <c r="I2699" s="21" t="s">
        <v>1160</v>
      </c>
      <c r="J2699" s="21" t="s">
        <v>849</v>
      </c>
      <c r="K2699" s="21" t="s">
        <v>850</v>
      </c>
      <c r="L2699" s="21" t="s">
        <v>1106</v>
      </c>
      <c r="M2699" s="3">
        <v>199.04985131537532</v>
      </c>
      <c r="N2699" s="3">
        <v>267.82008321704353</v>
      </c>
      <c r="O2699" s="21" t="s">
        <v>1511</v>
      </c>
      <c r="P2699" s="21">
        <v>0</v>
      </c>
      <c r="Q2699" s="46">
        <v>6.6605845159232475E-3</v>
      </c>
      <c r="R2699" s="46">
        <v>6.6451487942868186E-3</v>
      </c>
      <c r="S2699" s="46">
        <v>6.6297545804060963E-3</v>
      </c>
      <c r="T2699" s="46">
        <v>6.6144200295503875E-3</v>
      </c>
      <c r="U2699" s="46">
        <v>6.5991017075612279E-3</v>
      </c>
      <c r="V2699" s="46">
        <v>5.9063887341101479E-3</v>
      </c>
      <c r="W2699" s="46">
        <v>4.67599787634119E-3</v>
      </c>
      <c r="X2699" s="46">
        <v>3.6938735130769701E-3</v>
      </c>
      <c r="Y2699" s="46">
        <v>2.909932242815094E-3</v>
      </c>
      <c r="Z2699" s="46">
        <v>2.2842146750155275E-3</v>
      </c>
      <c r="AA2699" s="46">
        <v>1.7847736663519265E-3</v>
      </c>
      <c r="AB2699" s="46">
        <v>1.3861082538444451E-3</v>
      </c>
      <c r="AC2699" s="46">
        <v>1.0678777916027177E-3</v>
      </c>
      <c r="AD2699" s="46">
        <v>8.1388131484066582E-4</v>
      </c>
      <c r="AE2699" s="46">
        <v>6.1114352551594486E-4</v>
      </c>
      <c r="AF2699" s="46">
        <v>4.4931895383458877E-4</v>
      </c>
      <c r="AG2699" s="46">
        <v>0</v>
      </c>
      <c r="AH2699" s="46">
        <v>0</v>
      </c>
      <c r="AI2699" s="46">
        <v>0</v>
      </c>
      <c r="AJ2699" s="46">
        <v>0</v>
      </c>
      <c r="AK2699" s="46">
        <v>5.6202083197610643E-2</v>
      </c>
      <c r="AL2699" s="45">
        <v>5.6202083197610643E-2</v>
      </c>
      <c r="AM2699" s="45">
        <v>6.6605845159232475E-3</v>
      </c>
      <c r="AN2699" s="45">
        <v>1.3305733310210066E-2</v>
      </c>
      <c r="AO2699" s="45">
        <v>1.9935487890616162E-2</v>
      </c>
      <c r="AP2699" s="45">
        <v>2.6549907920166552E-2</v>
      </c>
      <c r="AQ2699" s="45">
        <v>3.314900962772778E-2</v>
      </c>
      <c r="AR2699" s="45">
        <v>3.9055398361837926E-2</v>
      </c>
      <c r="AS2699" s="45">
        <v>4.3731396238179114E-2</v>
      </c>
      <c r="AT2699" s="45">
        <v>4.7425269751256084E-2</v>
      </c>
      <c r="AU2699" s="45">
        <v>5.0335201994071176E-2</v>
      </c>
      <c r="AV2699" s="45">
        <v>5.2619416669086705E-2</v>
      </c>
      <c r="AW2699" s="45">
        <v>5.4404190335438633E-2</v>
      </c>
      <c r="AX2699" s="45">
        <v>5.5790298589283076E-2</v>
      </c>
      <c r="AY2699" s="45">
        <v>5.6202083197610643E-2</v>
      </c>
      <c r="AZ2699" s="45">
        <v>5.6202083197610643E-2</v>
      </c>
      <c r="BA2699" s="45">
        <v>5.6202083197610643E-2</v>
      </c>
      <c r="BB2699" s="45">
        <v>5.6202083197610643E-2</v>
      </c>
      <c r="BC2699" s="45">
        <v>5.6202083197610643E-2</v>
      </c>
      <c r="BD2699" s="45">
        <v>5.6202083197610643E-2</v>
      </c>
      <c r="BE2699" s="45">
        <v>5.6202083197610643E-2</v>
      </c>
      <c r="BF2699" s="45">
        <v>5.6202083197610643E-2</v>
      </c>
    </row>
    <row r="2700" spans="1:58" ht="13.5" thickBot="1" x14ac:dyDescent="0.25">
      <c r="A2700" s="6" t="s">
        <v>1359</v>
      </c>
      <c r="B2700" s="6" t="s">
        <v>1359</v>
      </c>
      <c r="C2700" s="6" t="s">
        <v>984</v>
      </c>
      <c r="D2700" s="6" t="s">
        <v>1359</v>
      </c>
      <c r="E2700" s="6">
        <v>226.89894530108305</v>
      </c>
      <c r="F2700" s="6" t="s">
        <v>314</v>
      </c>
      <c r="G2700" s="21" t="s">
        <v>1305</v>
      </c>
      <c r="H2700" s="21" t="s">
        <v>1159</v>
      </c>
      <c r="I2700" s="21" t="s">
        <v>1160</v>
      </c>
      <c r="J2700" s="21" t="s">
        <v>849</v>
      </c>
      <c r="K2700" s="21" t="s">
        <v>850</v>
      </c>
      <c r="L2700" s="21" t="s">
        <v>1019</v>
      </c>
      <c r="M2700" s="3">
        <v>167.05577589109166</v>
      </c>
      <c r="N2700" s="3">
        <v>226.89894530108305</v>
      </c>
      <c r="O2700" s="21" t="s">
        <v>1511</v>
      </c>
      <c r="P2700" s="21">
        <v>0</v>
      </c>
      <c r="Q2700" s="46">
        <v>2.0404796774744355E-3</v>
      </c>
      <c r="R2700" s="46">
        <v>2.0357509218778378E-3</v>
      </c>
      <c r="S2700" s="46">
        <v>2.0310348822420946E-3</v>
      </c>
      <c r="T2700" s="46">
        <v>2.0263371204601571E-3</v>
      </c>
      <c r="U2700" s="46">
        <v>2.0216443304149037E-3</v>
      </c>
      <c r="V2700" s="46">
        <v>1.8094307114343642E-3</v>
      </c>
      <c r="W2700" s="46">
        <v>1.4324986967401711E-3</v>
      </c>
      <c r="X2700" s="46">
        <v>1.1316234808785223E-3</v>
      </c>
      <c r="Y2700" s="46">
        <v>8.9146194153033197E-4</v>
      </c>
      <c r="Z2700" s="46">
        <v>6.9977246174347081E-4</v>
      </c>
      <c r="AA2700" s="46">
        <v>5.467679880611562E-4</v>
      </c>
      <c r="AB2700" s="46">
        <v>4.2463626367739615E-4</v>
      </c>
      <c r="AC2700" s="46">
        <v>3.2714590237274227E-4</v>
      </c>
      <c r="AD2700" s="46">
        <v>2.4933371520747898E-4</v>
      </c>
      <c r="AE2700" s="46">
        <v>1.8722470090337258E-4</v>
      </c>
      <c r="AF2700" s="46">
        <v>1.3764950986084262E-4</v>
      </c>
      <c r="AG2700" s="46">
        <v>0</v>
      </c>
      <c r="AH2700" s="46">
        <v>0</v>
      </c>
      <c r="AI2700" s="46">
        <v>0</v>
      </c>
      <c r="AJ2700" s="46">
        <v>0</v>
      </c>
      <c r="AK2700" s="46">
        <v>1.721758928548868E-2</v>
      </c>
      <c r="AL2700" s="45">
        <v>1.721758928548868E-2</v>
      </c>
      <c r="AM2700" s="45">
        <v>2.0404796774744355E-3</v>
      </c>
      <c r="AN2700" s="45">
        <v>4.0762305993522728E-3</v>
      </c>
      <c r="AO2700" s="45">
        <v>6.1072654815943674E-3</v>
      </c>
      <c r="AP2700" s="45">
        <v>8.1336026020545245E-3</v>
      </c>
      <c r="AQ2700" s="45">
        <v>1.0155246932469428E-2</v>
      </c>
      <c r="AR2700" s="45">
        <v>1.1964677643903791E-2</v>
      </c>
      <c r="AS2700" s="45">
        <v>1.3397176340643963E-2</v>
      </c>
      <c r="AT2700" s="45">
        <v>1.4528799821522486E-2</v>
      </c>
      <c r="AU2700" s="45">
        <v>1.5420261763052818E-2</v>
      </c>
      <c r="AV2700" s="45">
        <v>1.6120034224796288E-2</v>
      </c>
      <c r="AW2700" s="45">
        <v>1.6666802212857445E-2</v>
      </c>
      <c r="AX2700" s="45">
        <v>1.709143847653484E-2</v>
      </c>
      <c r="AY2700" s="45">
        <v>1.721758928548868E-2</v>
      </c>
      <c r="AZ2700" s="45">
        <v>1.721758928548868E-2</v>
      </c>
      <c r="BA2700" s="45">
        <v>1.721758928548868E-2</v>
      </c>
      <c r="BB2700" s="45">
        <v>1.721758928548868E-2</v>
      </c>
      <c r="BC2700" s="45">
        <v>1.721758928548868E-2</v>
      </c>
      <c r="BD2700" s="45">
        <v>1.721758928548868E-2</v>
      </c>
      <c r="BE2700" s="45">
        <v>1.721758928548868E-2</v>
      </c>
      <c r="BF2700" s="45">
        <v>1.721758928548868E-2</v>
      </c>
    </row>
    <row r="2701" spans="1:58" ht="13.5" thickBot="1" x14ac:dyDescent="0.25">
      <c r="A2701" s="6" t="s">
        <v>1359</v>
      </c>
      <c r="B2701" s="6" t="s">
        <v>1359</v>
      </c>
      <c r="C2701" s="6" t="s">
        <v>984</v>
      </c>
      <c r="D2701" s="6" t="s">
        <v>1359</v>
      </c>
      <c r="E2701" s="6">
        <v>230.16133154269124</v>
      </c>
      <c r="F2701" s="6" t="s">
        <v>314</v>
      </c>
      <c r="G2701" s="21" t="s">
        <v>1305</v>
      </c>
      <c r="H2701" s="21" t="s">
        <v>1159</v>
      </c>
      <c r="I2701" s="21" t="s">
        <v>1160</v>
      </c>
      <c r="J2701" s="21" t="s">
        <v>849</v>
      </c>
      <c r="K2701" s="21" t="s">
        <v>850</v>
      </c>
      <c r="L2701" s="21" t="s">
        <v>1018</v>
      </c>
      <c r="M2701" s="3">
        <v>169.38567760230018</v>
      </c>
      <c r="N2701" s="3">
        <v>230.16133154269124</v>
      </c>
      <c r="O2701" s="21" t="s">
        <v>1511</v>
      </c>
      <c r="P2701" s="21">
        <v>0</v>
      </c>
      <c r="Q2701" s="46">
        <v>7.8723776899426105E-4</v>
      </c>
      <c r="R2701" s="46">
        <v>7.8541336709157079E-4</v>
      </c>
      <c r="S2701" s="46">
        <v>7.8359387113563679E-4</v>
      </c>
      <c r="T2701" s="46">
        <v>7.8178142696120776E-4</v>
      </c>
      <c r="U2701" s="46">
        <v>7.7997090093325145E-4</v>
      </c>
      <c r="V2701" s="46">
        <v>6.9809673291251599E-4</v>
      </c>
      <c r="W2701" s="46">
        <v>5.5267253605031203E-4</v>
      </c>
      <c r="X2701" s="46">
        <v>4.3659182410038457E-4</v>
      </c>
      <c r="Y2701" s="46">
        <v>3.4393506475019692E-4</v>
      </c>
      <c r="Z2701" s="46">
        <v>2.6997931793586996E-4</v>
      </c>
      <c r="AA2701" s="46">
        <v>2.1094863910211045E-4</v>
      </c>
      <c r="AB2701" s="46">
        <v>1.6382898028428921E-4</v>
      </c>
      <c r="AC2701" s="46">
        <v>1.2621620943478306E-4</v>
      </c>
      <c r="AD2701" s="46">
        <v>9.6195477887794586E-5</v>
      </c>
      <c r="AE2701" s="46">
        <v>7.2233189806731324E-5</v>
      </c>
      <c r="AF2701" s="46">
        <v>5.3106577949419892E-5</v>
      </c>
      <c r="AG2701" s="46">
        <v>0</v>
      </c>
      <c r="AH2701" s="46">
        <v>0</v>
      </c>
      <c r="AI2701" s="46">
        <v>0</v>
      </c>
      <c r="AJ2701" s="46">
        <v>0</v>
      </c>
      <c r="AK2701" s="46">
        <v>6.6427206926874286E-3</v>
      </c>
      <c r="AL2701" s="45">
        <v>6.6427206926874286E-3</v>
      </c>
      <c r="AM2701" s="45">
        <v>7.8723776899426105E-4</v>
      </c>
      <c r="AN2701" s="45">
        <v>1.5726511360858318E-3</v>
      </c>
      <c r="AO2701" s="45">
        <v>2.3562450072214685E-3</v>
      </c>
      <c r="AP2701" s="45">
        <v>3.1380264341826763E-3</v>
      </c>
      <c r="AQ2701" s="45">
        <v>3.9179973351159275E-3</v>
      </c>
      <c r="AR2701" s="45">
        <v>4.6160940680284434E-3</v>
      </c>
      <c r="AS2701" s="45">
        <v>5.1687666040787558E-3</v>
      </c>
      <c r="AT2701" s="45">
        <v>5.6053584281791401E-3</v>
      </c>
      <c r="AU2701" s="45">
        <v>5.9492934929293367E-3</v>
      </c>
      <c r="AV2701" s="45">
        <v>6.2192728108652062E-3</v>
      </c>
      <c r="AW2701" s="45">
        <v>6.4302214499673167E-3</v>
      </c>
      <c r="AX2701" s="45">
        <v>6.5940504302516058E-3</v>
      </c>
      <c r="AY2701" s="45">
        <v>6.6427206926874286E-3</v>
      </c>
      <c r="AZ2701" s="45">
        <v>6.6427206926874286E-3</v>
      </c>
      <c r="BA2701" s="45">
        <v>6.6427206926874286E-3</v>
      </c>
      <c r="BB2701" s="45">
        <v>6.6427206926874286E-3</v>
      </c>
      <c r="BC2701" s="45">
        <v>6.6427206926874286E-3</v>
      </c>
      <c r="BD2701" s="45">
        <v>6.6427206926874286E-3</v>
      </c>
      <c r="BE2701" s="45">
        <v>6.6427206926874286E-3</v>
      </c>
      <c r="BF2701" s="45">
        <v>6.6427206926874286E-3</v>
      </c>
    </row>
    <row r="2702" spans="1:58" ht="13.5" thickBot="1" x14ac:dyDescent="0.25">
      <c r="A2702" s="6" t="s">
        <v>1359</v>
      </c>
      <c r="B2702" s="6" t="s">
        <v>1359</v>
      </c>
      <c r="C2702" s="6" t="s">
        <v>984</v>
      </c>
      <c r="D2702" s="6" t="s">
        <v>1359</v>
      </c>
      <c r="E2702" s="6">
        <v>275.13364141754244</v>
      </c>
      <c r="F2702" s="6" t="s">
        <v>314</v>
      </c>
      <c r="G2702" s="21" t="s">
        <v>1305</v>
      </c>
      <c r="H2702" s="21" t="s">
        <v>1159</v>
      </c>
      <c r="I2702" s="21" t="s">
        <v>1160</v>
      </c>
      <c r="J2702" s="21" t="s">
        <v>849</v>
      </c>
      <c r="K2702" s="21" t="s">
        <v>850</v>
      </c>
      <c r="L2702" s="21" t="s">
        <v>1012</v>
      </c>
      <c r="M2702" s="3">
        <v>204.18619427850507</v>
      </c>
      <c r="N2702" s="3">
        <v>275.13364141754244</v>
      </c>
      <c r="O2702" s="21" t="s">
        <v>1511</v>
      </c>
      <c r="P2702" s="21">
        <v>0</v>
      </c>
      <c r="Q2702" s="46">
        <v>1.0841952546780423E-2</v>
      </c>
      <c r="R2702" s="46">
        <v>1.0816826619602803E-2</v>
      </c>
      <c r="S2702" s="46">
        <v>1.0791768257834287E-2</v>
      </c>
      <c r="T2702" s="46">
        <v>1.0766807014221762E-2</v>
      </c>
      <c r="U2702" s="46">
        <v>1.0741872187600201E-2</v>
      </c>
      <c r="V2702" s="46">
        <v>9.614289290222202E-3</v>
      </c>
      <c r="W2702" s="46">
        <v>7.6114861935822056E-3</v>
      </c>
      <c r="X2702" s="46">
        <v>6.0128058200967505E-3</v>
      </c>
      <c r="Y2702" s="46">
        <v>4.7367235136080866E-3</v>
      </c>
      <c r="Z2702" s="46">
        <v>3.7181942596737697E-3</v>
      </c>
      <c r="AA2702" s="46">
        <v>2.9052152031207542E-3</v>
      </c>
      <c r="AB2702" s="46">
        <v>2.2562764389453959E-3</v>
      </c>
      <c r="AC2702" s="46">
        <v>1.7382679124690137E-3</v>
      </c>
      <c r="AD2702" s="46">
        <v>1.3248180505957626E-3</v>
      </c>
      <c r="AE2702" s="46">
        <v>9.9480594939909913E-4</v>
      </c>
      <c r="AF2702" s="46">
        <v>7.3139148136286045E-4</v>
      </c>
      <c r="AG2702" s="46">
        <v>0</v>
      </c>
      <c r="AH2702" s="46">
        <v>0</v>
      </c>
      <c r="AI2702" s="46">
        <v>0</v>
      </c>
      <c r="AJ2702" s="46">
        <v>0</v>
      </c>
      <c r="AK2702" s="46">
        <v>9.1484511247018854E-2</v>
      </c>
      <c r="AL2702" s="45">
        <v>9.1484511247018854E-2</v>
      </c>
      <c r="AM2702" s="45">
        <v>1.0841952546780423E-2</v>
      </c>
      <c r="AN2702" s="45">
        <v>2.1658779166383226E-2</v>
      </c>
      <c r="AO2702" s="45">
        <v>3.2450547424217512E-2</v>
      </c>
      <c r="AP2702" s="45">
        <v>4.321735443843927E-2</v>
      </c>
      <c r="AQ2702" s="45">
        <v>5.3959226626039469E-2</v>
      </c>
      <c r="AR2702" s="45">
        <v>6.3573515916261675E-2</v>
      </c>
      <c r="AS2702" s="45">
        <v>7.1185002109843881E-2</v>
      </c>
      <c r="AT2702" s="45">
        <v>7.7197807929940632E-2</v>
      </c>
      <c r="AU2702" s="45">
        <v>8.1934531443548717E-2</v>
      </c>
      <c r="AV2702" s="45">
        <v>8.5652725703222493E-2</v>
      </c>
      <c r="AW2702" s="45">
        <v>8.8557940906343252E-2</v>
      </c>
      <c r="AX2702" s="45">
        <v>9.0814217345288648E-2</v>
      </c>
      <c r="AY2702" s="45">
        <v>9.1484511247018854E-2</v>
      </c>
      <c r="AZ2702" s="45">
        <v>9.1484511247018854E-2</v>
      </c>
      <c r="BA2702" s="45">
        <v>9.1484511247018854E-2</v>
      </c>
      <c r="BB2702" s="45">
        <v>9.1484511247018854E-2</v>
      </c>
      <c r="BC2702" s="45">
        <v>9.1484511247018854E-2</v>
      </c>
      <c r="BD2702" s="45">
        <v>9.1484511247018854E-2</v>
      </c>
      <c r="BE2702" s="45">
        <v>9.1484511247018854E-2</v>
      </c>
      <c r="BF2702" s="45">
        <v>9.1484511247018854E-2</v>
      </c>
    </row>
    <row r="2703" spans="1:58" ht="13.5" thickBot="1" x14ac:dyDescent="0.25">
      <c r="A2703" s="6" t="s">
        <v>1359</v>
      </c>
      <c r="B2703" s="6" t="s">
        <v>1359</v>
      </c>
      <c r="C2703" s="6" t="s">
        <v>984</v>
      </c>
      <c r="D2703" s="6" t="s">
        <v>1359</v>
      </c>
      <c r="E2703" s="6">
        <v>178.75172274058045</v>
      </c>
      <c r="F2703" s="6" t="s">
        <v>314</v>
      </c>
      <c r="G2703" s="21" t="s">
        <v>1305</v>
      </c>
      <c r="H2703" s="21" t="s">
        <v>1159</v>
      </c>
      <c r="I2703" s="21" t="s">
        <v>1160</v>
      </c>
      <c r="J2703" s="21" t="s">
        <v>849</v>
      </c>
      <c r="K2703" s="21" t="s">
        <v>850</v>
      </c>
      <c r="L2703" s="21" t="s">
        <v>1023</v>
      </c>
      <c r="M2703" s="3">
        <v>131.95173591822314</v>
      </c>
      <c r="N2703" s="3">
        <v>178.75172274058045</v>
      </c>
      <c r="O2703" s="21" t="s">
        <v>1511</v>
      </c>
      <c r="P2703" s="21">
        <v>0</v>
      </c>
      <c r="Q2703" s="46">
        <v>0.43268104514528227</v>
      </c>
      <c r="R2703" s="46">
        <v>0.43167831870974871</v>
      </c>
      <c r="S2703" s="46">
        <v>0.43067828867707247</v>
      </c>
      <c r="T2703" s="46">
        <v>0.42968213443937464</v>
      </c>
      <c r="U2703" s="46">
        <v>0.42868703445193423</v>
      </c>
      <c r="V2703" s="46">
        <v>0.38368741428016562</v>
      </c>
      <c r="W2703" s="46">
        <v>0.30375947387133806</v>
      </c>
      <c r="X2703" s="46">
        <v>0.23995927811616052</v>
      </c>
      <c r="Y2703" s="46">
        <v>0.18903333800707214</v>
      </c>
      <c r="Z2703" s="46">
        <v>0.14838583469050276</v>
      </c>
      <c r="AA2703" s="46">
        <v>0.11594143628967764</v>
      </c>
      <c r="AB2703" s="46">
        <v>9.0043563973121396E-2</v>
      </c>
      <c r="AC2703" s="46">
        <v>6.9370860448282043E-2</v>
      </c>
      <c r="AD2703" s="46">
        <v>5.2870887996030944E-2</v>
      </c>
      <c r="AE2703" s="46">
        <v>3.9700752797573013E-2</v>
      </c>
      <c r="AF2703" s="46">
        <v>2.9188398418180963E-2</v>
      </c>
      <c r="AG2703" s="46">
        <v>0</v>
      </c>
      <c r="AH2703" s="46">
        <v>0</v>
      </c>
      <c r="AI2703" s="46">
        <v>0</v>
      </c>
      <c r="AJ2703" s="46">
        <v>0</v>
      </c>
      <c r="AK2703" s="46">
        <v>3.6509672745911437</v>
      </c>
      <c r="AL2703" s="45">
        <v>3.6509672745911437</v>
      </c>
      <c r="AM2703" s="45">
        <v>0.43268104514528227</v>
      </c>
      <c r="AN2703" s="45">
        <v>0.86435936385503098</v>
      </c>
      <c r="AO2703" s="45">
        <v>1.2950376525321035</v>
      </c>
      <c r="AP2703" s="45">
        <v>1.7247197869714781</v>
      </c>
      <c r="AQ2703" s="45">
        <v>2.1534068214234123</v>
      </c>
      <c r="AR2703" s="45">
        <v>2.5370942357035782</v>
      </c>
      <c r="AS2703" s="45">
        <v>2.8408537095749162</v>
      </c>
      <c r="AT2703" s="45">
        <v>3.0808129876910768</v>
      </c>
      <c r="AU2703" s="45">
        <v>3.2698463256981491</v>
      </c>
      <c r="AV2703" s="45">
        <v>3.4182321603886519</v>
      </c>
      <c r="AW2703" s="45">
        <v>3.5341735966783294</v>
      </c>
      <c r="AX2703" s="45">
        <v>3.6242171606514506</v>
      </c>
      <c r="AY2703" s="45">
        <v>3.6509672745911437</v>
      </c>
      <c r="AZ2703" s="45">
        <v>3.6509672745911437</v>
      </c>
      <c r="BA2703" s="45">
        <v>3.6509672745911437</v>
      </c>
      <c r="BB2703" s="45">
        <v>3.6509672745911437</v>
      </c>
      <c r="BC2703" s="45">
        <v>3.6509672745911437</v>
      </c>
      <c r="BD2703" s="45">
        <v>3.6509672745911437</v>
      </c>
      <c r="BE2703" s="45">
        <v>3.6509672745911437</v>
      </c>
      <c r="BF2703" s="45">
        <v>3.6509672745911437</v>
      </c>
    </row>
    <row r="2704" spans="1:58" ht="13.5" thickBot="1" x14ac:dyDescent="0.25">
      <c r="A2704" s="6" t="s">
        <v>1359</v>
      </c>
      <c r="B2704" s="6" t="s">
        <v>1359</v>
      </c>
      <c r="C2704" s="6" t="s">
        <v>984</v>
      </c>
      <c r="D2704" s="6" t="s">
        <v>1359</v>
      </c>
      <c r="E2704" s="6">
        <v>184.25450493374836</v>
      </c>
      <c r="F2704" s="6" t="s">
        <v>314</v>
      </c>
      <c r="G2704" s="21" t="s">
        <v>1305</v>
      </c>
      <c r="H2704" s="21" t="s">
        <v>1159</v>
      </c>
      <c r="I2704" s="21" t="s">
        <v>1160</v>
      </c>
      <c r="J2704" s="21" t="s">
        <v>849</v>
      </c>
      <c r="K2704" s="21" t="s">
        <v>850</v>
      </c>
      <c r="L2704" s="21" t="s">
        <v>1021</v>
      </c>
      <c r="M2704" s="3">
        <v>136.0041701039068</v>
      </c>
      <c r="N2704" s="3">
        <v>184.25450493374836</v>
      </c>
      <c r="O2704" s="21" t="s">
        <v>1511</v>
      </c>
      <c r="P2704" s="21">
        <v>0</v>
      </c>
      <c r="Q2704" s="46">
        <v>0.12361374419774092</v>
      </c>
      <c r="R2704" s="46">
        <v>0.12332727274147288</v>
      </c>
      <c r="S2704" s="46">
        <v>0.12304157162736977</v>
      </c>
      <c r="T2704" s="46">
        <v>0.12275697779895529</v>
      </c>
      <c r="U2704" s="46">
        <v>0.12247268516196831</v>
      </c>
      <c r="V2704" s="46">
        <v>0.10961662964643087</v>
      </c>
      <c r="W2704" s="46">
        <v>8.6781813814293826E-2</v>
      </c>
      <c r="X2704" s="46">
        <v>6.8554574219829467E-2</v>
      </c>
      <c r="Y2704" s="46">
        <v>5.4005413344153513E-2</v>
      </c>
      <c r="Z2704" s="46">
        <v>4.2392725121206024E-2</v>
      </c>
      <c r="AA2704" s="46">
        <v>3.3123602728237424E-2</v>
      </c>
      <c r="AB2704" s="46">
        <v>2.572477396112648E-2</v>
      </c>
      <c r="AC2704" s="46">
        <v>1.9818736906655587E-2</v>
      </c>
      <c r="AD2704" s="46">
        <v>1.5104817965978422E-2</v>
      </c>
      <c r="AE2704" s="46">
        <v>1.134220866811745E-2</v>
      </c>
      <c r="AF2704" s="46">
        <v>8.3389075072499916E-3</v>
      </c>
      <c r="AG2704" s="46">
        <v>0</v>
      </c>
      <c r="AH2704" s="46">
        <v>0</v>
      </c>
      <c r="AI2704" s="46">
        <v>0</v>
      </c>
      <c r="AJ2704" s="46">
        <v>0</v>
      </c>
      <c r="AK2704" s="46">
        <v>1.043054092198783</v>
      </c>
      <c r="AL2704" s="45">
        <v>1.043054092198783</v>
      </c>
      <c r="AM2704" s="45">
        <v>0.12361374419774092</v>
      </c>
      <c r="AN2704" s="45">
        <v>0.2469410169392138</v>
      </c>
      <c r="AO2704" s="45">
        <v>0.36998258856658356</v>
      </c>
      <c r="AP2704" s="45">
        <v>0.49273956636553884</v>
      </c>
      <c r="AQ2704" s="45">
        <v>0.61521225152750714</v>
      </c>
      <c r="AR2704" s="45">
        <v>0.72482888117393807</v>
      </c>
      <c r="AS2704" s="45">
        <v>0.81161069498823191</v>
      </c>
      <c r="AT2704" s="45">
        <v>0.88016526920806137</v>
      </c>
      <c r="AU2704" s="45">
        <v>0.93417068255221491</v>
      </c>
      <c r="AV2704" s="45">
        <v>0.97656340767342098</v>
      </c>
      <c r="AW2704" s="45">
        <v>1.0096870104016584</v>
      </c>
      <c r="AX2704" s="45">
        <v>1.0354117843627848</v>
      </c>
      <c r="AY2704" s="45">
        <v>1.043054092198783</v>
      </c>
      <c r="AZ2704" s="45">
        <v>1.043054092198783</v>
      </c>
      <c r="BA2704" s="45">
        <v>1.043054092198783</v>
      </c>
      <c r="BB2704" s="45">
        <v>1.043054092198783</v>
      </c>
      <c r="BC2704" s="45">
        <v>1.043054092198783</v>
      </c>
      <c r="BD2704" s="45">
        <v>1.043054092198783</v>
      </c>
      <c r="BE2704" s="45">
        <v>1.043054092198783</v>
      </c>
      <c r="BF2704" s="45">
        <v>1.043054092198783</v>
      </c>
    </row>
    <row r="2705" spans="1:58" ht="13.5" thickBot="1" x14ac:dyDescent="0.25">
      <c r="A2705" s="6" t="s">
        <v>1350</v>
      </c>
      <c r="B2705" s="6" t="s">
        <v>1141</v>
      </c>
      <c r="C2705" s="6" t="s">
        <v>621</v>
      </c>
      <c r="D2705" s="6" t="s">
        <v>1350</v>
      </c>
      <c r="E2705" s="6">
        <v>-113.02076502057119</v>
      </c>
      <c r="F2705" s="6" t="s">
        <v>622</v>
      </c>
      <c r="G2705" s="21" t="s">
        <v>1305</v>
      </c>
      <c r="H2705" s="21" t="s">
        <v>1172</v>
      </c>
      <c r="I2705" s="21" t="s">
        <v>1160</v>
      </c>
      <c r="J2705" s="21" t="s">
        <v>849</v>
      </c>
      <c r="K2705" s="21" t="s">
        <v>850</v>
      </c>
      <c r="L2705" s="21" t="s">
        <v>1107</v>
      </c>
      <c r="M2705" s="3">
        <v>7.6939393841207631</v>
      </c>
      <c r="N2705" s="3">
        <v>-113.02076502057119</v>
      </c>
      <c r="O2705" s="21" t="s">
        <v>1498</v>
      </c>
      <c r="P2705" s="21" t="s">
        <v>1498</v>
      </c>
      <c r="Q2705" s="46">
        <v>1.8208082653059777E-2</v>
      </c>
      <c r="R2705" s="46">
        <v>2.2287671738333657E-2</v>
      </c>
      <c r="S2705" s="46">
        <v>2.5446704174683695E-2</v>
      </c>
      <c r="T2705" s="46">
        <v>2.8661147013142017E-2</v>
      </c>
      <c r="U2705" s="46">
        <v>3.0501492190330503E-2</v>
      </c>
      <c r="V2705" s="46">
        <v>3.2929827447342117E-2</v>
      </c>
      <c r="W2705" s="46">
        <v>3.4729752102874517E-2</v>
      </c>
      <c r="X2705" s="46">
        <v>3.497150751180092E-2</v>
      </c>
      <c r="Y2705" s="46">
        <v>3.4346770964940668E-2</v>
      </c>
      <c r="Z2705" s="46">
        <v>3.5095232258454026E-2</v>
      </c>
      <c r="AA2705" s="46">
        <v>3.6293970001672976E-2</v>
      </c>
      <c r="AB2705" s="46">
        <v>3.6371555284315044E-2</v>
      </c>
      <c r="AC2705" s="46">
        <v>3.4100794402872225E-2</v>
      </c>
      <c r="AD2705" s="46">
        <v>3.3686707678793143E-2</v>
      </c>
      <c r="AE2705" s="46">
        <v>3.3636251977254727E-2</v>
      </c>
      <c r="AF2705" s="46">
        <v>3.377932262352043E-2</v>
      </c>
      <c r="AG2705" s="46">
        <v>3.392312730590176E-2</v>
      </c>
      <c r="AH2705" s="46">
        <v>3.4067826183306629E-2</v>
      </c>
      <c r="AI2705" s="46">
        <v>3.4213426709781558E-2</v>
      </c>
      <c r="AJ2705" s="46">
        <v>3.4359936404579322E-2</v>
      </c>
      <c r="AK2705" s="46">
        <v>0.64161110662695986</v>
      </c>
      <c r="AL2705" s="45">
        <v>0.64161110662695975</v>
      </c>
      <c r="AM2705" s="45">
        <v>1.8208082653059777E-2</v>
      </c>
      <c r="AN2705" s="45">
        <v>4.0495754391393433E-2</v>
      </c>
      <c r="AO2705" s="45">
        <v>6.5942458566077125E-2</v>
      </c>
      <c r="AP2705" s="45">
        <v>9.4603605579219138E-2</v>
      </c>
      <c r="AQ2705" s="45">
        <v>0.12510509776954964</v>
      </c>
      <c r="AR2705" s="45">
        <v>0.15803492521689178</v>
      </c>
      <c r="AS2705" s="45">
        <v>0.19276467731976629</v>
      </c>
      <c r="AT2705" s="45">
        <v>0.22773618483156721</v>
      </c>
      <c r="AU2705" s="45">
        <v>0.26208295579650787</v>
      </c>
      <c r="AV2705" s="45">
        <v>0.29717818805496188</v>
      </c>
      <c r="AW2705" s="45">
        <v>0.33347215805663488</v>
      </c>
      <c r="AX2705" s="45">
        <v>0.3698437133409499</v>
      </c>
      <c r="AY2705" s="45">
        <v>0.40394450774382212</v>
      </c>
      <c r="AZ2705" s="45">
        <v>0.43763121542261529</v>
      </c>
      <c r="BA2705" s="45">
        <v>0.47126746739987002</v>
      </c>
      <c r="BB2705" s="45">
        <v>0.50504679002339048</v>
      </c>
      <c r="BC2705" s="45">
        <v>0.53896991732929223</v>
      </c>
      <c r="BD2705" s="45">
        <v>0.57303774351259884</v>
      </c>
      <c r="BE2705" s="45">
        <v>0.6072511702223804</v>
      </c>
      <c r="BF2705" s="45">
        <v>0.64161110662695975</v>
      </c>
    </row>
    <row r="2706" spans="1:58" ht="13.5" thickBot="1" x14ac:dyDescent="0.25">
      <c r="A2706" s="6" t="s">
        <v>1350</v>
      </c>
      <c r="B2706" s="6" t="s">
        <v>1141</v>
      </c>
      <c r="C2706" s="6" t="s">
        <v>621</v>
      </c>
      <c r="D2706" s="6" t="s">
        <v>1350</v>
      </c>
      <c r="E2706" s="6">
        <v>-93.801150064472964</v>
      </c>
      <c r="F2706" s="6" t="s">
        <v>622</v>
      </c>
      <c r="G2706" s="21" t="s">
        <v>1305</v>
      </c>
      <c r="H2706" s="21" t="s">
        <v>1172</v>
      </c>
      <c r="I2706" s="21" t="s">
        <v>1160</v>
      </c>
      <c r="J2706" s="21" t="s">
        <v>849</v>
      </c>
      <c r="K2706" s="21" t="s">
        <v>852</v>
      </c>
      <c r="L2706" s="21" t="s">
        <v>1108</v>
      </c>
      <c r="M2706" s="3">
        <v>6.0438275158915262</v>
      </c>
      <c r="N2706" s="3">
        <v>-93.801150064472964</v>
      </c>
      <c r="O2706" s="21" t="s">
        <v>1498</v>
      </c>
      <c r="P2706" s="21" t="s">
        <v>1498</v>
      </c>
      <c r="Q2706" s="46">
        <v>5.8828216782583972E-3</v>
      </c>
      <c r="R2706" s="46">
        <v>8.5568922959899305E-3</v>
      </c>
      <c r="S2706" s="46">
        <v>1.0906684719471042E-2</v>
      </c>
      <c r="T2706" s="46">
        <v>1.3792191873471801E-2</v>
      </c>
      <c r="U2706" s="46">
        <v>1.6257798849742246E-2</v>
      </c>
      <c r="V2706" s="46">
        <v>1.8840679189797743E-2</v>
      </c>
      <c r="W2706" s="46">
        <v>2.0131346557655749E-2</v>
      </c>
      <c r="X2706" s="46">
        <v>2.1423108097012505E-2</v>
      </c>
      <c r="Y2706" s="46">
        <v>2.2615865498947306E-2</v>
      </c>
      <c r="Z2706" s="46">
        <v>2.3409257169679232E-2</v>
      </c>
      <c r="AA2706" s="46">
        <v>2.3798843775444979E-2</v>
      </c>
      <c r="AB2706" s="46">
        <v>2.3444921894639779E-2</v>
      </c>
      <c r="AC2706" s="46">
        <v>2.2933946158757657E-2</v>
      </c>
      <c r="AD2706" s="46">
        <v>2.2506257628177956E-2</v>
      </c>
      <c r="AE2706" s="46">
        <v>2.224213643573978E-2</v>
      </c>
      <c r="AF2706" s="46">
        <v>2.2134961776754065E-2</v>
      </c>
      <c r="AG2706" s="46">
        <v>2.2031482534570192E-2</v>
      </c>
      <c r="AH2706" s="46">
        <v>2.1931641965118057E-2</v>
      </c>
      <c r="AI2706" s="46">
        <v>2.1835291919260154E-2</v>
      </c>
      <c r="AJ2706" s="46">
        <v>2.1742290290428498E-2</v>
      </c>
      <c r="AK2706" s="46">
        <v>0.38641842030891715</v>
      </c>
      <c r="AL2706" s="45">
        <v>0.3864184203089171</v>
      </c>
      <c r="AM2706" s="45">
        <v>5.8828216782583972E-3</v>
      </c>
      <c r="AN2706" s="45">
        <v>1.4439713974248328E-2</v>
      </c>
      <c r="AO2706" s="45">
        <v>2.5346398693719369E-2</v>
      </c>
      <c r="AP2706" s="45">
        <v>3.913859056719117E-2</v>
      </c>
      <c r="AQ2706" s="45">
        <v>5.5396389416933416E-2</v>
      </c>
      <c r="AR2706" s="45">
        <v>7.4237068606731155E-2</v>
      </c>
      <c r="AS2706" s="45">
        <v>9.4368415164386904E-2</v>
      </c>
      <c r="AT2706" s="45">
        <v>0.11579152326139941</v>
      </c>
      <c r="AU2706" s="45">
        <v>0.13840738876034672</v>
      </c>
      <c r="AV2706" s="45">
        <v>0.16181664593002595</v>
      </c>
      <c r="AW2706" s="45">
        <v>0.18561548970547093</v>
      </c>
      <c r="AX2706" s="45">
        <v>0.20906041160011071</v>
      </c>
      <c r="AY2706" s="45">
        <v>0.23199435775886837</v>
      </c>
      <c r="AZ2706" s="45">
        <v>0.25450061538704633</v>
      </c>
      <c r="BA2706" s="45">
        <v>0.27674275182278613</v>
      </c>
      <c r="BB2706" s="45">
        <v>0.29887771359954018</v>
      </c>
      <c r="BC2706" s="45">
        <v>0.3209091961341104</v>
      </c>
      <c r="BD2706" s="45">
        <v>0.34284083809922844</v>
      </c>
      <c r="BE2706" s="45">
        <v>0.36467613001848859</v>
      </c>
      <c r="BF2706" s="45">
        <v>0.3864184203089171</v>
      </c>
    </row>
    <row r="2707" spans="1:58" ht="13.5" thickBot="1" x14ac:dyDescent="0.25">
      <c r="A2707" s="6" t="s">
        <v>1350</v>
      </c>
      <c r="B2707" s="6" t="s">
        <v>1141</v>
      </c>
      <c r="C2707" s="6" t="s">
        <v>621</v>
      </c>
      <c r="D2707" s="6" t="s">
        <v>1350</v>
      </c>
      <c r="E2707" s="6">
        <v>-93.801150064472964</v>
      </c>
      <c r="F2707" s="6" t="s">
        <v>622</v>
      </c>
      <c r="G2707" s="21" t="s">
        <v>1305</v>
      </c>
      <c r="H2707" s="21" t="s">
        <v>1172</v>
      </c>
      <c r="I2707" s="21" t="s">
        <v>1160</v>
      </c>
      <c r="J2707" s="21" t="s">
        <v>849</v>
      </c>
      <c r="K2707" s="21" t="s">
        <v>853</v>
      </c>
      <c r="L2707" s="21" t="s">
        <v>1108</v>
      </c>
      <c r="M2707" s="3">
        <v>6.0438275158915262</v>
      </c>
      <c r="N2707" s="3">
        <v>-93.801150064472964</v>
      </c>
      <c r="O2707" s="21" t="s">
        <v>1498</v>
      </c>
      <c r="P2707" s="21" t="s">
        <v>1498</v>
      </c>
      <c r="Q2707" s="46">
        <v>1.3142566535225605E-3</v>
      </c>
      <c r="R2707" s="46">
        <v>1.9394020808030498E-3</v>
      </c>
      <c r="S2707" s="46">
        <v>2.4770709009729235E-3</v>
      </c>
      <c r="T2707" s="46">
        <v>3.1594916865396892E-3</v>
      </c>
      <c r="U2707" s="46">
        <v>3.7066272653232249E-3</v>
      </c>
      <c r="V2707" s="46">
        <v>4.2934853789201788E-3</v>
      </c>
      <c r="W2707" s="46">
        <v>4.560763942174027E-3</v>
      </c>
      <c r="X2707" s="46">
        <v>4.8454852839916601E-3</v>
      </c>
      <c r="Y2707" s="46">
        <v>5.0907433027140413E-3</v>
      </c>
      <c r="Z2707" s="46">
        <v>5.290590390243881E-3</v>
      </c>
      <c r="AA2707" s="46">
        <v>5.393088898369547E-3</v>
      </c>
      <c r="AB2707" s="46">
        <v>5.313310750513966E-3</v>
      </c>
      <c r="AC2707" s="46">
        <v>5.1986141082951106E-3</v>
      </c>
      <c r="AD2707" s="46">
        <v>5.0765755452719941E-3</v>
      </c>
      <c r="AE2707" s="46">
        <v>5.0569486085103119E-3</v>
      </c>
      <c r="AF2707" s="46">
        <v>5.0305006219489249E-3</v>
      </c>
      <c r="AG2707" s="46">
        <v>5.0051278741990914E-3</v>
      </c>
      <c r="AH2707" s="46">
        <v>4.98080074009879E-3</v>
      </c>
      <c r="AI2707" s="46">
        <v>4.9574698507284251E-3</v>
      </c>
      <c r="AJ2707" s="46">
        <v>4.9350881714102322E-3</v>
      </c>
      <c r="AK2707" s="46">
        <v>8.7625442054551611E-2</v>
      </c>
      <c r="AL2707" s="45">
        <v>8.7625442054551611E-2</v>
      </c>
      <c r="AM2707" s="45">
        <v>1.3142566535225605E-3</v>
      </c>
      <c r="AN2707" s="45">
        <v>3.2536587343256103E-3</v>
      </c>
      <c r="AO2707" s="45">
        <v>5.7307296352985338E-3</v>
      </c>
      <c r="AP2707" s="45">
        <v>8.890221321838223E-3</v>
      </c>
      <c r="AQ2707" s="45">
        <v>1.2596848587161449E-2</v>
      </c>
      <c r="AR2707" s="45">
        <v>1.6890333966081628E-2</v>
      </c>
      <c r="AS2707" s="45">
        <v>2.1451097908255654E-2</v>
      </c>
      <c r="AT2707" s="45">
        <v>2.6296583192247314E-2</v>
      </c>
      <c r="AU2707" s="45">
        <v>3.1387326494961357E-2</v>
      </c>
      <c r="AV2707" s="45">
        <v>3.667791688520524E-2</v>
      </c>
      <c r="AW2707" s="45">
        <v>4.207100578357479E-2</v>
      </c>
      <c r="AX2707" s="45">
        <v>4.7384316534088755E-2</v>
      </c>
      <c r="AY2707" s="45">
        <v>5.2582930642383868E-2</v>
      </c>
      <c r="AZ2707" s="45">
        <v>5.7659506187655862E-2</v>
      </c>
      <c r="BA2707" s="45">
        <v>6.2716454796166179E-2</v>
      </c>
      <c r="BB2707" s="45">
        <v>6.774695541811511E-2</v>
      </c>
      <c r="BC2707" s="45">
        <v>7.2752083292314196E-2</v>
      </c>
      <c r="BD2707" s="45">
        <v>7.7732884032412991E-2</v>
      </c>
      <c r="BE2707" s="45">
        <v>8.2690353883141415E-2</v>
      </c>
      <c r="BF2707" s="45">
        <v>8.7625442054551611E-2</v>
      </c>
    </row>
    <row r="2708" spans="1:58" ht="13.5" thickBot="1" x14ac:dyDescent="0.25">
      <c r="A2708" s="6" t="s">
        <v>1350</v>
      </c>
      <c r="B2708" s="6" t="s">
        <v>1350</v>
      </c>
      <c r="C2708" s="6" t="s">
        <v>621</v>
      </c>
      <c r="D2708" s="6" t="s">
        <v>1350</v>
      </c>
      <c r="E2708" s="6">
        <v>-70.766742830483821</v>
      </c>
      <c r="F2708" s="6" t="s">
        <v>622</v>
      </c>
      <c r="G2708" s="21" t="s">
        <v>1305</v>
      </c>
      <c r="H2708" s="21" t="s">
        <v>1172</v>
      </c>
      <c r="I2708" s="21" t="s">
        <v>1160</v>
      </c>
      <c r="J2708" s="21" t="s">
        <v>849</v>
      </c>
      <c r="K2708" s="21" t="s">
        <v>854</v>
      </c>
      <c r="L2708" s="21" t="s">
        <v>1109</v>
      </c>
      <c r="M2708" s="3">
        <v>3.9687577674626628</v>
      </c>
      <c r="N2708" s="3">
        <v>-70.766742830483821</v>
      </c>
      <c r="O2708" s="21" t="s">
        <v>1498</v>
      </c>
      <c r="P2708" s="21" t="s">
        <v>1498</v>
      </c>
      <c r="Q2708" s="46">
        <v>3.5014309678264058E-4</v>
      </c>
      <c r="R2708" s="46">
        <v>4.6757188182024585E-4</v>
      </c>
      <c r="S2708" s="46">
        <v>5.7244776610585412E-4</v>
      </c>
      <c r="T2708" s="46">
        <v>6.5779882358176531E-4</v>
      </c>
      <c r="U2708" s="46">
        <v>7.2430791411976078E-4</v>
      </c>
      <c r="V2708" s="46">
        <v>7.6869020928645366E-4</v>
      </c>
      <c r="W2708" s="46">
        <v>7.9085689574110644E-4</v>
      </c>
      <c r="X2708" s="46">
        <v>8.1117493851857732E-4</v>
      </c>
      <c r="Y2708" s="46">
        <v>8.2753710300492267E-4</v>
      </c>
      <c r="Z2708" s="46">
        <v>8.376077169297458E-4</v>
      </c>
      <c r="AA2708" s="46">
        <v>8.4176078561083939E-4</v>
      </c>
      <c r="AB2708" s="46">
        <v>8.4086434280448421E-4</v>
      </c>
      <c r="AC2708" s="46">
        <v>8.2607861573558714E-4</v>
      </c>
      <c r="AD2708" s="46">
        <v>8.1276515835091508E-4</v>
      </c>
      <c r="AE2708" s="46">
        <v>7.9981766380433483E-4</v>
      </c>
      <c r="AF2708" s="46">
        <v>7.8670849154955529E-4</v>
      </c>
      <c r="AG2708" s="46">
        <v>7.7373336675563083E-4</v>
      </c>
      <c r="AH2708" s="46">
        <v>7.6089443168990325E-4</v>
      </c>
      <c r="AI2708" s="46">
        <v>7.4819025687537636E-4</v>
      </c>
      <c r="AJ2708" s="46">
        <v>7.3561942783915805E-4</v>
      </c>
      <c r="AK2708" s="46">
        <v>1.4734568886906855E-2</v>
      </c>
      <c r="AL2708" s="45">
        <v>1.473456888690686E-2</v>
      </c>
      <c r="AM2708" s="45">
        <v>3.5014309678264058E-4</v>
      </c>
      <c r="AN2708" s="45">
        <v>8.1771497860288643E-4</v>
      </c>
      <c r="AO2708" s="45">
        <v>1.3901627447087405E-3</v>
      </c>
      <c r="AP2708" s="45">
        <v>2.0479615682905059E-3</v>
      </c>
      <c r="AQ2708" s="45">
        <v>2.7722694824102666E-3</v>
      </c>
      <c r="AR2708" s="45">
        <v>3.5409596916967205E-3</v>
      </c>
      <c r="AS2708" s="45">
        <v>4.3318165874378272E-3</v>
      </c>
      <c r="AT2708" s="45">
        <v>5.1429915259564047E-3</v>
      </c>
      <c r="AU2708" s="45">
        <v>5.9705286289613276E-3</v>
      </c>
      <c r="AV2708" s="45">
        <v>6.8081363458910738E-3</v>
      </c>
      <c r="AW2708" s="45">
        <v>7.6498971315019128E-3</v>
      </c>
      <c r="AX2708" s="45">
        <v>8.4907614743063974E-3</v>
      </c>
      <c r="AY2708" s="45">
        <v>9.3168400900419841E-3</v>
      </c>
      <c r="AZ2708" s="45">
        <v>1.01296052483929E-2</v>
      </c>
      <c r="BA2708" s="45">
        <v>1.0929422912197236E-2</v>
      </c>
      <c r="BB2708" s="45">
        <v>1.1716131403746791E-2</v>
      </c>
      <c r="BC2708" s="45">
        <v>1.2489864770502422E-2</v>
      </c>
      <c r="BD2708" s="45">
        <v>1.3250759202192326E-2</v>
      </c>
      <c r="BE2708" s="45">
        <v>1.3998949459067702E-2</v>
      </c>
      <c r="BF2708" s="45">
        <v>1.473456888690686E-2</v>
      </c>
    </row>
    <row r="2709" spans="1:58" ht="13.5" thickBot="1" x14ac:dyDescent="0.25">
      <c r="A2709" s="6" t="s">
        <v>1350</v>
      </c>
      <c r="B2709" s="6" t="s">
        <v>1350</v>
      </c>
      <c r="C2709" s="6" t="s">
        <v>621</v>
      </c>
      <c r="D2709" s="6" t="s">
        <v>1350</v>
      </c>
      <c r="E2709" s="6">
        <v>-124.77355932811824</v>
      </c>
      <c r="F2709" s="6" t="s">
        <v>622</v>
      </c>
      <c r="G2709" s="21" t="s">
        <v>1305</v>
      </c>
      <c r="H2709" s="21" t="s">
        <v>1172</v>
      </c>
      <c r="I2709" s="21" t="s">
        <v>1160</v>
      </c>
      <c r="J2709" s="21" t="s">
        <v>849</v>
      </c>
      <c r="K2709" s="21" t="s">
        <v>850</v>
      </c>
      <c r="L2709" s="21" t="s">
        <v>1110</v>
      </c>
      <c r="M2709" s="3">
        <v>-2.7038323389542036</v>
      </c>
      <c r="N2709" s="3">
        <v>-124.77355932811824</v>
      </c>
      <c r="O2709" s="21" t="s">
        <v>1498</v>
      </c>
      <c r="P2709" s="21" t="s">
        <v>1498</v>
      </c>
      <c r="Q2709" s="46">
        <v>9.3934587624582653E-3</v>
      </c>
      <c r="R2709" s="46">
        <v>1.1498098365126984E-2</v>
      </c>
      <c r="S2709" s="46">
        <v>1.3127827397312336E-2</v>
      </c>
      <c r="T2709" s="46">
        <v>1.4786142378778197E-2</v>
      </c>
      <c r="U2709" s="46">
        <v>1.5735567250139047E-2</v>
      </c>
      <c r="V2709" s="46">
        <v>1.6988333262508225E-2</v>
      </c>
      <c r="W2709" s="46">
        <v>1.7916905388933313E-2</v>
      </c>
      <c r="X2709" s="46">
        <v>1.8041625795118955E-2</v>
      </c>
      <c r="Y2709" s="46">
        <v>1.771932733557488E-2</v>
      </c>
      <c r="Z2709" s="46">
        <v>1.810545477303642E-2</v>
      </c>
      <c r="AA2709" s="46">
        <v>1.8723877578583015E-2</v>
      </c>
      <c r="AB2709" s="46">
        <v>1.8763903437810391E-2</v>
      </c>
      <c r="AC2709" s="46">
        <v>1.7592429257597804E-2</v>
      </c>
      <c r="AD2709" s="46">
        <v>1.7378803987939617E-2</v>
      </c>
      <c r="AE2709" s="46">
        <v>1.7352774143899317E-2</v>
      </c>
      <c r="AF2709" s="46">
        <v>1.742658357465722E-2</v>
      </c>
      <c r="AG2709" s="46">
        <v>1.7500771690975463E-2</v>
      </c>
      <c r="AH2709" s="46">
        <v>1.7575421118033521E-2</v>
      </c>
      <c r="AI2709" s="46">
        <v>1.7650535701336699E-2</v>
      </c>
      <c r="AJ2709" s="46">
        <v>1.7726119320029911E-2</v>
      </c>
      <c r="AK2709" s="46">
        <v>0.33100396051984959</v>
      </c>
      <c r="AL2709" s="45">
        <v>0.33100396051984954</v>
      </c>
      <c r="AM2709" s="45">
        <v>9.3934587624582653E-3</v>
      </c>
      <c r="AN2709" s="45">
        <v>2.0891557127585249E-2</v>
      </c>
      <c r="AO2709" s="45">
        <v>3.4019384524897583E-2</v>
      </c>
      <c r="AP2709" s="45">
        <v>4.8805526903675782E-2</v>
      </c>
      <c r="AQ2709" s="45">
        <v>6.4541094153814829E-2</v>
      </c>
      <c r="AR2709" s="45">
        <v>8.1529427416323047E-2</v>
      </c>
      <c r="AS2709" s="45">
        <v>9.944633280525636E-2</v>
      </c>
      <c r="AT2709" s="45">
        <v>0.11748795860037531</v>
      </c>
      <c r="AU2709" s="45">
        <v>0.13520728593595019</v>
      </c>
      <c r="AV2709" s="45">
        <v>0.15331274070898659</v>
      </c>
      <c r="AW2709" s="45">
        <v>0.17203661828756961</v>
      </c>
      <c r="AX2709" s="45">
        <v>0.19080052172538001</v>
      </c>
      <c r="AY2709" s="45">
        <v>0.2083929509829778</v>
      </c>
      <c r="AZ2709" s="45">
        <v>0.22577175497091742</v>
      </c>
      <c r="BA2709" s="45">
        <v>0.24312452911481675</v>
      </c>
      <c r="BB2709" s="45">
        <v>0.26055111268947395</v>
      </c>
      <c r="BC2709" s="45">
        <v>0.27805188438044942</v>
      </c>
      <c r="BD2709" s="45">
        <v>0.29562730549848293</v>
      </c>
      <c r="BE2709" s="45">
        <v>0.31327784119981961</v>
      </c>
      <c r="BF2709" s="45">
        <v>0.33100396051984954</v>
      </c>
    </row>
    <row r="2710" spans="1:58" ht="13.5" thickBot="1" x14ac:dyDescent="0.25">
      <c r="A2710" s="6" t="s">
        <v>1350</v>
      </c>
      <c r="B2710" s="6" t="s">
        <v>1350</v>
      </c>
      <c r="C2710" s="6" t="s">
        <v>621</v>
      </c>
      <c r="D2710" s="6" t="s">
        <v>1350</v>
      </c>
      <c r="E2710" s="6">
        <v>-103.13367488991287</v>
      </c>
      <c r="F2710" s="6" t="s">
        <v>622</v>
      </c>
      <c r="G2710" s="21" t="s">
        <v>1305</v>
      </c>
      <c r="H2710" s="21" t="s">
        <v>1172</v>
      </c>
      <c r="I2710" s="21" t="s">
        <v>1160</v>
      </c>
      <c r="J2710" s="21" t="s">
        <v>849</v>
      </c>
      <c r="K2710" s="21" t="s">
        <v>852</v>
      </c>
      <c r="L2710" s="21" t="s">
        <v>1111</v>
      </c>
      <c r="M2710" s="3">
        <v>-2.7127859861636532</v>
      </c>
      <c r="N2710" s="3">
        <v>-103.13367488991287</v>
      </c>
      <c r="O2710" s="21" t="s">
        <v>1498</v>
      </c>
      <c r="P2710" s="21" t="s">
        <v>1498</v>
      </c>
      <c r="Q2710" s="46">
        <v>3.0520823840517568E-3</v>
      </c>
      <c r="R2710" s="46">
        <v>4.4394240837418615E-3</v>
      </c>
      <c r="S2710" s="46">
        <v>5.658526149743659E-3</v>
      </c>
      <c r="T2710" s="46">
        <v>7.1555638019861235E-3</v>
      </c>
      <c r="U2710" s="46">
        <v>8.4347519245977168E-3</v>
      </c>
      <c r="V2710" s="46">
        <v>9.7747829534373994E-3</v>
      </c>
      <c r="W2710" s="46">
        <v>1.0444397528305159E-2</v>
      </c>
      <c r="X2710" s="46">
        <v>1.1114579773202569E-2</v>
      </c>
      <c r="Y2710" s="46">
        <v>1.1733397417862208E-2</v>
      </c>
      <c r="Z2710" s="46">
        <v>1.2145019063788282E-2</v>
      </c>
      <c r="AA2710" s="46">
        <v>1.2347141528406687E-2</v>
      </c>
      <c r="AB2710" s="46">
        <v>1.2163522374739629E-2</v>
      </c>
      <c r="AC2710" s="46">
        <v>1.1898421692200263E-2</v>
      </c>
      <c r="AD2710" s="46">
        <v>1.1676531466482979E-2</v>
      </c>
      <c r="AE2710" s="46">
        <v>1.1539502047135703E-2</v>
      </c>
      <c r="AF2710" s="46">
        <v>1.1483898476842903E-2</v>
      </c>
      <c r="AG2710" s="46">
        <v>1.1430212135583968E-2</v>
      </c>
      <c r="AH2710" s="46">
        <v>1.1378413583816754E-2</v>
      </c>
      <c r="AI2710" s="46">
        <v>1.1328425959892629E-2</v>
      </c>
      <c r="AJ2710" s="46">
        <v>1.1280175537124537E-2</v>
      </c>
      <c r="AK2710" s="46">
        <v>0.20047876988294278</v>
      </c>
      <c r="AL2710" s="45">
        <v>0.20047876988294275</v>
      </c>
      <c r="AM2710" s="45">
        <v>3.0520823840517568E-3</v>
      </c>
      <c r="AN2710" s="45">
        <v>7.4915064677936183E-3</v>
      </c>
      <c r="AO2710" s="45">
        <v>1.3150032617537277E-2</v>
      </c>
      <c r="AP2710" s="45">
        <v>2.0305596419523401E-2</v>
      </c>
      <c r="AQ2710" s="45">
        <v>2.8740348344121119E-2</v>
      </c>
      <c r="AR2710" s="45">
        <v>3.8515131297558521E-2</v>
      </c>
      <c r="AS2710" s="45">
        <v>4.8959528825863678E-2</v>
      </c>
      <c r="AT2710" s="45">
        <v>6.0074108599066249E-2</v>
      </c>
      <c r="AU2710" s="45">
        <v>7.1807506016928452E-2</v>
      </c>
      <c r="AV2710" s="45">
        <v>8.3952525080716739E-2</v>
      </c>
      <c r="AW2710" s="45">
        <v>9.6299666609123424E-2</v>
      </c>
      <c r="AX2710" s="45">
        <v>0.10846318898386305</v>
      </c>
      <c r="AY2710" s="45">
        <v>0.12036161067606331</v>
      </c>
      <c r="AZ2710" s="45">
        <v>0.13203814214254628</v>
      </c>
      <c r="BA2710" s="45">
        <v>0.14357764418968197</v>
      </c>
      <c r="BB2710" s="45">
        <v>0.15506154266652486</v>
      </c>
      <c r="BC2710" s="45">
        <v>0.16649175480210882</v>
      </c>
      <c r="BD2710" s="45">
        <v>0.17787016838592556</v>
      </c>
      <c r="BE2710" s="45">
        <v>0.18919859434581821</v>
      </c>
      <c r="BF2710" s="45">
        <v>0.20047876988294275</v>
      </c>
    </row>
    <row r="2711" spans="1:58" ht="13.5" thickBot="1" x14ac:dyDescent="0.25">
      <c r="A2711" s="6" t="s">
        <v>1350</v>
      </c>
      <c r="B2711" s="6" t="s">
        <v>1350</v>
      </c>
      <c r="C2711" s="6" t="s">
        <v>621</v>
      </c>
      <c r="D2711" s="6" t="s">
        <v>1350</v>
      </c>
      <c r="E2711" s="6">
        <v>-103.13367488991287</v>
      </c>
      <c r="F2711" s="6" t="s">
        <v>622</v>
      </c>
      <c r="G2711" s="21" t="s">
        <v>1305</v>
      </c>
      <c r="H2711" s="21" t="s">
        <v>1172</v>
      </c>
      <c r="I2711" s="21" t="s">
        <v>1160</v>
      </c>
      <c r="J2711" s="21" t="s">
        <v>849</v>
      </c>
      <c r="K2711" s="21" t="s">
        <v>853</v>
      </c>
      <c r="L2711" s="21" t="s">
        <v>1111</v>
      </c>
      <c r="M2711" s="3">
        <v>-2.7127859861636532</v>
      </c>
      <c r="N2711" s="3">
        <v>-103.13367488991287</v>
      </c>
      <c r="O2711" s="21" t="s">
        <v>1498</v>
      </c>
      <c r="P2711" s="21" t="s">
        <v>1498</v>
      </c>
      <c r="Q2711" s="46">
        <v>6.8185299499449255E-4</v>
      </c>
      <c r="R2711" s="46">
        <v>1.0061863592242487E-3</v>
      </c>
      <c r="S2711" s="46">
        <v>1.2851357519211529E-3</v>
      </c>
      <c r="T2711" s="46">
        <v>1.6391842973388509E-3</v>
      </c>
      <c r="U2711" s="46">
        <v>1.9230451642872372E-3</v>
      </c>
      <c r="V2711" s="46">
        <v>2.2275145853248926E-3</v>
      </c>
      <c r="W2711" s="46">
        <v>2.3661820886348413E-3</v>
      </c>
      <c r="X2711" s="46">
        <v>2.5138991263510763E-3</v>
      </c>
      <c r="Y2711" s="46">
        <v>2.6411420922999636E-3</v>
      </c>
      <c r="Z2711" s="46">
        <v>2.7448252920828364E-3</v>
      </c>
      <c r="AA2711" s="46">
        <v>2.7980028160928001E-3</v>
      </c>
      <c r="AB2711" s="46">
        <v>2.7566129027112377E-3</v>
      </c>
      <c r="AC2711" s="46">
        <v>2.6971068322621181E-3</v>
      </c>
      <c r="AD2711" s="46">
        <v>2.6337916803250098E-3</v>
      </c>
      <c r="AE2711" s="46">
        <v>2.6236089769864713E-3</v>
      </c>
      <c r="AF2711" s="46">
        <v>2.609887426633181E-3</v>
      </c>
      <c r="AG2711" s="46">
        <v>2.5967237237916599E-3</v>
      </c>
      <c r="AH2711" s="46">
        <v>2.58410249855269E-3</v>
      </c>
      <c r="AI2711" s="46">
        <v>2.5719981376956004E-3</v>
      </c>
      <c r="AJ2711" s="46">
        <v>2.5603862390339406E-3</v>
      </c>
      <c r="AK2711" s="46">
        <v>4.5461188986544304E-2</v>
      </c>
      <c r="AL2711" s="45">
        <v>4.546118898654429E-2</v>
      </c>
      <c r="AM2711" s="45">
        <v>6.8185299499449255E-4</v>
      </c>
      <c r="AN2711" s="45">
        <v>1.6880393542187413E-3</v>
      </c>
      <c r="AO2711" s="45">
        <v>2.9731751061398944E-3</v>
      </c>
      <c r="AP2711" s="45">
        <v>4.6123594034787451E-3</v>
      </c>
      <c r="AQ2711" s="45">
        <v>6.5354045677659825E-3</v>
      </c>
      <c r="AR2711" s="45">
        <v>8.7629191530908743E-3</v>
      </c>
      <c r="AS2711" s="45">
        <v>1.1129101241725715E-2</v>
      </c>
      <c r="AT2711" s="45">
        <v>1.364300036807679E-2</v>
      </c>
      <c r="AU2711" s="45">
        <v>1.6284142460376752E-2</v>
      </c>
      <c r="AV2711" s="45">
        <v>1.9028967752459588E-2</v>
      </c>
      <c r="AW2711" s="45">
        <v>2.1826970568552387E-2</v>
      </c>
      <c r="AX2711" s="45">
        <v>2.4583583471263624E-2</v>
      </c>
      <c r="AY2711" s="45">
        <v>2.7280690303525743E-2</v>
      </c>
      <c r="AZ2711" s="45">
        <v>2.9914481983850751E-2</v>
      </c>
      <c r="BA2711" s="45">
        <v>3.2538090960837221E-2</v>
      </c>
      <c r="BB2711" s="45">
        <v>3.5147978387470399E-2</v>
      </c>
      <c r="BC2711" s="45">
        <v>3.774470211126206E-2</v>
      </c>
      <c r="BD2711" s="45">
        <v>4.032880460981475E-2</v>
      </c>
      <c r="BE2711" s="45">
        <v>4.2900802747510347E-2</v>
      </c>
      <c r="BF2711" s="45">
        <v>4.546118898654429E-2</v>
      </c>
    </row>
    <row r="2712" spans="1:58" ht="13.5" thickBot="1" x14ac:dyDescent="0.25">
      <c r="A2712" s="6" t="s">
        <v>1350</v>
      </c>
      <c r="B2712" s="6" t="s">
        <v>1350</v>
      </c>
      <c r="C2712" s="6" t="s">
        <v>621</v>
      </c>
      <c r="D2712" s="6" t="s">
        <v>1350</v>
      </c>
      <c r="E2712" s="6">
        <v>-77.851787489518102</v>
      </c>
      <c r="F2712" s="6" t="s">
        <v>622</v>
      </c>
      <c r="G2712" s="21" t="s">
        <v>1305</v>
      </c>
      <c r="H2712" s="21" t="s">
        <v>1172</v>
      </c>
      <c r="I2712" s="21" t="s">
        <v>1160</v>
      </c>
      <c r="J2712" s="21" t="s">
        <v>849</v>
      </c>
      <c r="K2712" s="21" t="s">
        <v>854</v>
      </c>
      <c r="L2712" s="21" t="s">
        <v>1112</v>
      </c>
      <c r="M2712" s="3">
        <v>-2.7232193540950291</v>
      </c>
      <c r="N2712" s="3">
        <v>-77.851787489518102</v>
      </c>
      <c r="O2712" s="21" t="s">
        <v>1498</v>
      </c>
      <c r="P2712" s="21" t="s">
        <v>1498</v>
      </c>
      <c r="Q2712" s="46">
        <v>1.8176319690672794E-4</v>
      </c>
      <c r="R2712" s="46">
        <v>2.4272179233080963E-4</v>
      </c>
      <c r="S2712" s="46">
        <v>2.9716403660560043E-4</v>
      </c>
      <c r="T2712" s="46">
        <v>3.4147072495314186E-4</v>
      </c>
      <c r="U2712" s="46">
        <v>3.7599633756874506E-4</v>
      </c>
      <c r="V2712" s="46">
        <v>3.9903568328106091E-4</v>
      </c>
      <c r="W2712" s="46">
        <v>4.105426580917848E-4</v>
      </c>
      <c r="X2712" s="46">
        <v>4.2108998129779783E-4</v>
      </c>
      <c r="Y2712" s="46">
        <v>4.2958376384750216E-4</v>
      </c>
      <c r="Z2712" s="46">
        <v>4.3481153214740265E-4</v>
      </c>
      <c r="AA2712" s="46">
        <v>4.3696743654016395E-4</v>
      </c>
      <c r="AB2712" s="46">
        <v>4.3650208305519073E-4</v>
      </c>
      <c r="AC2712" s="46">
        <v>4.2882664679690736E-4</v>
      </c>
      <c r="AD2712" s="46">
        <v>4.2191548219490556E-4</v>
      </c>
      <c r="AE2712" s="46">
        <v>4.1519429299442356E-4</v>
      </c>
      <c r="AF2712" s="46">
        <v>4.083891750877041E-4</v>
      </c>
      <c r="AG2712" s="46">
        <v>4.0165364271685898E-4</v>
      </c>
      <c r="AH2712" s="46">
        <v>3.9498880795682024E-4</v>
      </c>
      <c r="AI2712" s="46">
        <v>3.8839392875009474E-4</v>
      </c>
      <c r="AJ2712" s="46">
        <v>3.8186827082798704E-4</v>
      </c>
      <c r="AK2712" s="46">
        <v>7.6488794739516305E-3</v>
      </c>
      <c r="AL2712" s="45">
        <v>7.6488794739516296E-3</v>
      </c>
      <c r="AM2712" s="45">
        <v>1.8176319690672794E-4</v>
      </c>
      <c r="AN2712" s="45">
        <v>4.2448498923753757E-4</v>
      </c>
      <c r="AO2712" s="45">
        <v>7.2164902584313795E-4</v>
      </c>
      <c r="AP2712" s="45">
        <v>1.0631197507962797E-3</v>
      </c>
      <c r="AQ2712" s="45">
        <v>1.4391160883650248E-3</v>
      </c>
      <c r="AR2712" s="45">
        <v>1.8381517716460857E-3</v>
      </c>
      <c r="AS2712" s="45">
        <v>2.2486944297378706E-3</v>
      </c>
      <c r="AT2712" s="45">
        <v>2.6697844110356683E-3</v>
      </c>
      <c r="AU2712" s="45">
        <v>3.0993681748831704E-3</v>
      </c>
      <c r="AV2712" s="45">
        <v>3.5341797070305731E-3</v>
      </c>
      <c r="AW2712" s="45">
        <v>3.9711471435707373E-3</v>
      </c>
      <c r="AX2712" s="45">
        <v>4.4076492266259277E-3</v>
      </c>
      <c r="AY2712" s="45">
        <v>4.8364758734228347E-3</v>
      </c>
      <c r="AZ2712" s="45">
        <v>5.2583913556177404E-3</v>
      </c>
      <c r="BA2712" s="45">
        <v>5.6735856486121641E-3</v>
      </c>
      <c r="BB2712" s="45">
        <v>6.0819748236998683E-3</v>
      </c>
      <c r="BC2712" s="45">
        <v>6.4836284664167272E-3</v>
      </c>
      <c r="BD2712" s="45">
        <v>6.8786172743735474E-3</v>
      </c>
      <c r="BE2712" s="45">
        <v>7.2670112031236423E-3</v>
      </c>
      <c r="BF2712" s="45">
        <v>7.6488794739516296E-3</v>
      </c>
    </row>
    <row r="2713" spans="1:58" ht="13.5" thickBot="1" x14ac:dyDescent="0.25">
      <c r="A2713" s="6" t="s">
        <v>1350</v>
      </c>
      <c r="B2713" s="6" t="s">
        <v>1350</v>
      </c>
      <c r="C2713" s="6" t="s">
        <v>621</v>
      </c>
      <c r="D2713" s="6" t="s">
        <v>1350</v>
      </c>
      <c r="E2713" s="6">
        <v>-119.40682404186299</v>
      </c>
      <c r="F2713" s="6" t="s">
        <v>622</v>
      </c>
      <c r="G2713" s="21" t="s">
        <v>1305</v>
      </c>
      <c r="H2713" s="21" t="s">
        <v>1172</v>
      </c>
      <c r="I2713" s="21" t="s">
        <v>1160</v>
      </c>
      <c r="J2713" s="21" t="s">
        <v>849</v>
      </c>
      <c r="K2713" s="21" t="s">
        <v>850</v>
      </c>
      <c r="L2713" s="21" t="s">
        <v>1113</v>
      </c>
      <c r="M2713" s="3">
        <v>-2.7062638296813675</v>
      </c>
      <c r="N2713" s="3">
        <v>-119.40682404186299</v>
      </c>
      <c r="O2713" s="21" t="s">
        <v>1498</v>
      </c>
      <c r="P2713" s="21" t="s">
        <v>1498</v>
      </c>
      <c r="Q2713" s="46">
        <v>9.8440445469234628E-3</v>
      </c>
      <c r="R2713" s="46">
        <v>1.2049639581490723E-2</v>
      </c>
      <c r="S2713" s="46">
        <v>1.3757543517404587E-2</v>
      </c>
      <c r="T2713" s="46">
        <v>1.5495404614492994E-2</v>
      </c>
      <c r="U2713" s="46">
        <v>1.6490371533918469E-2</v>
      </c>
      <c r="V2713" s="46">
        <v>1.7803230273653485E-2</v>
      </c>
      <c r="W2713" s="46">
        <v>1.8776344182887053E-2</v>
      </c>
      <c r="X2713" s="46">
        <v>1.8907047182224072E-2</v>
      </c>
      <c r="Y2713" s="46">
        <v>1.856928869800771E-2</v>
      </c>
      <c r="Z2713" s="46">
        <v>1.897393791096344E-2</v>
      </c>
      <c r="AA2713" s="46">
        <v>1.9622025244988302E-2</v>
      </c>
      <c r="AB2713" s="46">
        <v>1.9663971066141851E-2</v>
      </c>
      <c r="AC2713" s="46">
        <v>1.8436303568236584E-2</v>
      </c>
      <c r="AD2713" s="46">
        <v>1.8212431113580341E-2</v>
      </c>
      <c r="AE2713" s="46">
        <v>1.8185152668998644E-2</v>
      </c>
      <c r="AF2713" s="46">
        <v>1.8262502593317007E-2</v>
      </c>
      <c r="AG2713" s="46">
        <v>1.8340249367998968E-2</v>
      </c>
      <c r="AH2713" s="46">
        <v>1.8418479581591721E-2</v>
      </c>
      <c r="AI2713" s="46">
        <v>1.8497197264061925E-2</v>
      </c>
      <c r="AJ2713" s="46">
        <v>1.8576406480629436E-2</v>
      </c>
      <c r="AK2713" s="46">
        <v>0.34688157099151079</v>
      </c>
      <c r="AL2713" s="45">
        <v>0.34688157099151068</v>
      </c>
      <c r="AM2713" s="45">
        <v>9.8440445469234628E-3</v>
      </c>
      <c r="AN2713" s="45">
        <v>2.1893684128414186E-2</v>
      </c>
      <c r="AO2713" s="45">
        <v>3.5651227645818774E-2</v>
      </c>
      <c r="AP2713" s="45">
        <v>5.114663226031177E-2</v>
      </c>
      <c r="AQ2713" s="45">
        <v>6.7637003794230238E-2</v>
      </c>
      <c r="AR2713" s="45">
        <v>8.544023406788373E-2</v>
      </c>
      <c r="AS2713" s="45">
        <v>0.10421657825077078</v>
      </c>
      <c r="AT2713" s="45">
        <v>0.12312362543299485</v>
      </c>
      <c r="AU2713" s="45">
        <v>0.14169291413100255</v>
      </c>
      <c r="AV2713" s="45">
        <v>0.16066685204196599</v>
      </c>
      <c r="AW2713" s="45">
        <v>0.18028887728695428</v>
      </c>
      <c r="AX2713" s="45">
        <v>0.19995284835309612</v>
      </c>
      <c r="AY2713" s="45">
        <v>0.21838915192133271</v>
      </c>
      <c r="AZ2713" s="45">
        <v>0.23660158303491305</v>
      </c>
      <c r="BA2713" s="45">
        <v>0.25478673570391169</v>
      </c>
      <c r="BB2713" s="45">
        <v>0.27304923829722871</v>
      </c>
      <c r="BC2713" s="45">
        <v>0.29138948766522765</v>
      </c>
      <c r="BD2713" s="45">
        <v>0.30980796724681936</v>
      </c>
      <c r="BE2713" s="45">
        <v>0.32830516451088126</v>
      </c>
      <c r="BF2713" s="45">
        <v>0.34688157099151068</v>
      </c>
    </row>
    <row r="2714" spans="1:58" ht="13.5" thickBot="1" x14ac:dyDescent="0.25">
      <c r="A2714" s="6" t="s">
        <v>1350</v>
      </c>
      <c r="B2714" s="6" t="s">
        <v>1350</v>
      </c>
      <c r="C2714" s="6" t="s">
        <v>621</v>
      </c>
      <c r="D2714" s="6" t="s">
        <v>1350</v>
      </c>
      <c r="E2714" s="6">
        <v>-99.524699858635799</v>
      </c>
      <c r="F2714" s="6" t="s">
        <v>622</v>
      </c>
      <c r="G2714" s="21" t="s">
        <v>1305</v>
      </c>
      <c r="H2714" s="21" t="s">
        <v>1172</v>
      </c>
      <c r="I2714" s="21" t="s">
        <v>1160</v>
      </c>
      <c r="J2714" s="21" t="s">
        <v>849</v>
      </c>
      <c r="K2714" s="21" t="s">
        <v>852</v>
      </c>
      <c r="L2714" s="21" t="s">
        <v>1114</v>
      </c>
      <c r="M2714" s="3">
        <v>-2.7144190586610555</v>
      </c>
      <c r="N2714" s="3">
        <v>-99.524699858635799</v>
      </c>
      <c r="O2714" s="21" t="s">
        <v>1498</v>
      </c>
      <c r="P2714" s="21" t="s">
        <v>1498</v>
      </c>
      <c r="Q2714" s="46">
        <v>3.1692640198520824E-3</v>
      </c>
      <c r="R2714" s="46">
        <v>4.609871309826769E-3</v>
      </c>
      <c r="S2714" s="46">
        <v>5.8757795744581063E-3</v>
      </c>
      <c r="T2714" s="46">
        <v>7.4302944828392335E-3</v>
      </c>
      <c r="U2714" s="46">
        <v>8.7585957478375637E-3</v>
      </c>
      <c r="V2714" s="46">
        <v>1.0150075921301634E-2</v>
      </c>
      <c r="W2714" s="46">
        <v>1.0845399674810432E-2</v>
      </c>
      <c r="X2714" s="46">
        <v>1.1541312893469158E-2</v>
      </c>
      <c r="Y2714" s="46">
        <v>1.2183889419685283E-2</v>
      </c>
      <c r="Z2714" s="46">
        <v>1.261131486502794E-2</v>
      </c>
      <c r="AA2714" s="46">
        <v>1.2821197618542782E-2</v>
      </c>
      <c r="AB2714" s="46">
        <v>1.263052859200748E-2</v>
      </c>
      <c r="AC2714" s="46">
        <v>1.2355249635187551E-2</v>
      </c>
      <c r="AD2714" s="46">
        <v>1.2124840157252986E-2</v>
      </c>
      <c r="AE2714" s="46">
        <v>1.1982549631064106E-2</v>
      </c>
      <c r="AF2714" s="46">
        <v>1.1924811217571364E-2</v>
      </c>
      <c r="AG2714" s="46">
        <v>1.1869063643194434E-2</v>
      </c>
      <c r="AH2714" s="46">
        <v>1.1815276338089535E-2</v>
      </c>
      <c r="AI2714" s="46">
        <v>1.176336948958228E-2</v>
      </c>
      <c r="AJ2714" s="46">
        <v>1.1713266540323574E-2</v>
      </c>
      <c r="AK2714" s="46">
        <v>0.20817595077192427</v>
      </c>
      <c r="AL2714" s="45">
        <v>0.20817595077192427</v>
      </c>
      <c r="AM2714" s="45">
        <v>3.1692640198520824E-3</v>
      </c>
      <c r="AN2714" s="45">
        <v>7.7791353296788514E-3</v>
      </c>
      <c r="AO2714" s="45">
        <v>1.3654914904136957E-2</v>
      </c>
      <c r="AP2714" s="45">
        <v>2.1085209386976191E-2</v>
      </c>
      <c r="AQ2714" s="45">
        <v>2.9843805134813755E-2</v>
      </c>
      <c r="AR2714" s="45">
        <v>3.9993881056115385E-2</v>
      </c>
      <c r="AS2714" s="45">
        <v>5.083928073092582E-2</v>
      </c>
      <c r="AT2714" s="45">
        <v>6.2380593624394978E-2</v>
      </c>
      <c r="AU2714" s="45">
        <v>7.4564483044080254E-2</v>
      </c>
      <c r="AV2714" s="45">
        <v>8.7175797909108191E-2</v>
      </c>
      <c r="AW2714" s="45">
        <v>9.999699552765097E-2</v>
      </c>
      <c r="AX2714" s="45">
        <v>0.11262752411965846</v>
      </c>
      <c r="AY2714" s="45">
        <v>0.12498277375484601</v>
      </c>
      <c r="AZ2714" s="45">
        <v>0.137107613912099</v>
      </c>
      <c r="BA2714" s="45">
        <v>0.1490901635431631</v>
      </c>
      <c r="BB2714" s="45">
        <v>0.16101497476073445</v>
      </c>
      <c r="BC2714" s="45">
        <v>0.17288403840392888</v>
      </c>
      <c r="BD2714" s="45">
        <v>0.18469931474201842</v>
      </c>
      <c r="BE2714" s="45">
        <v>0.19646268423160071</v>
      </c>
      <c r="BF2714" s="45">
        <v>0.20817595077192427</v>
      </c>
    </row>
    <row r="2715" spans="1:58" ht="13.5" thickBot="1" x14ac:dyDescent="0.25">
      <c r="A2715" s="6" t="s">
        <v>1350</v>
      </c>
      <c r="B2715" s="6" t="s">
        <v>1350</v>
      </c>
      <c r="C2715" s="6" t="s">
        <v>621</v>
      </c>
      <c r="D2715" s="6" t="s">
        <v>1350</v>
      </c>
      <c r="E2715" s="6">
        <v>-99.524699858635799</v>
      </c>
      <c r="F2715" s="6" t="s">
        <v>622</v>
      </c>
      <c r="G2715" s="21" t="s">
        <v>1305</v>
      </c>
      <c r="H2715" s="21" t="s">
        <v>1172</v>
      </c>
      <c r="I2715" s="21" t="s">
        <v>1160</v>
      </c>
      <c r="J2715" s="21" t="s">
        <v>849</v>
      </c>
      <c r="K2715" s="21" t="s">
        <v>853</v>
      </c>
      <c r="L2715" s="21" t="s">
        <v>1114</v>
      </c>
      <c r="M2715" s="3">
        <v>-2.7144190586610555</v>
      </c>
      <c r="N2715" s="3">
        <v>-99.524699858635799</v>
      </c>
      <c r="O2715" s="21" t="s">
        <v>1498</v>
      </c>
      <c r="P2715" s="21" t="s">
        <v>1498</v>
      </c>
      <c r="Q2715" s="46">
        <v>7.0803205547671126E-4</v>
      </c>
      <c r="R2715" s="46">
        <v>1.0448178732718307E-3</v>
      </c>
      <c r="S2715" s="46">
        <v>1.3344772475578737E-3</v>
      </c>
      <c r="T2715" s="46">
        <v>1.7021191310589608E-3</v>
      </c>
      <c r="U2715" s="46">
        <v>1.9968785507143527E-3</v>
      </c>
      <c r="V2715" s="46">
        <v>2.3130377691817239E-3</v>
      </c>
      <c r="W2715" s="46">
        <v>2.4570292719207562E-3</v>
      </c>
      <c r="X2715" s="46">
        <v>2.6104177568448436E-3</v>
      </c>
      <c r="Y2715" s="46">
        <v>2.74254608859247E-3</v>
      </c>
      <c r="Z2715" s="46">
        <v>2.8502101006296419E-3</v>
      </c>
      <c r="AA2715" s="46">
        <v>2.9054293222306872E-3</v>
      </c>
      <c r="AB2715" s="46">
        <v>2.8624502847216025E-3</v>
      </c>
      <c r="AC2715" s="46">
        <v>2.8006595385010424E-3</v>
      </c>
      <c r="AD2715" s="46">
        <v>2.734913464936884E-3</v>
      </c>
      <c r="AE2715" s="46">
        <v>2.7243398069372537E-3</v>
      </c>
      <c r="AF2715" s="46">
        <v>2.7100914314482721E-3</v>
      </c>
      <c r="AG2715" s="46">
        <v>2.6964223214656405E-3</v>
      </c>
      <c r="AH2715" s="46">
        <v>2.683316516967921E-3</v>
      </c>
      <c r="AI2715" s="46">
        <v>2.6707474213405777E-3</v>
      </c>
      <c r="AJ2715" s="46">
        <v>2.6586896954997326E-3</v>
      </c>
      <c r="AK2715" s="46">
        <v>4.7206625649298763E-2</v>
      </c>
      <c r="AL2715" s="45">
        <v>4.7206625649298777E-2</v>
      </c>
      <c r="AM2715" s="45">
        <v>7.0803205547671126E-4</v>
      </c>
      <c r="AN2715" s="45">
        <v>1.7528499287485419E-3</v>
      </c>
      <c r="AO2715" s="45">
        <v>3.0873271763064156E-3</v>
      </c>
      <c r="AP2715" s="45">
        <v>4.7894463073653764E-3</v>
      </c>
      <c r="AQ2715" s="45">
        <v>6.7863248580797286E-3</v>
      </c>
      <c r="AR2715" s="45">
        <v>9.0993626272614526E-3</v>
      </c>
      <c r="AS2715" s="45">
        <v>1.1556391899182209E-2</v>
      </c>
      <c r="AT2715" s="45">
        <v>1.4166809656027053E-2</v>
      </c>
      <c r="AU2715" s="45">
        <v>1.6909355744619523E-2</v>
      </c>
      <c r="AV2715" s="45">
        <v>1.9759565845249166E-2</v>
      </c>
      <c r="AW2715" s="45">
        <v>2.2664995167479853E-2</v>
      </c>
      <c r="AX2715" s="45">
        <v>2.5527445452201456E-2</v>
      </c>
      <c r="AY2715" s="45">
        <v>2.8328104990702499E-2</v>
      </c>
      <c r="AZ2715" s="45">
        <v>3.1063018455639382E-2</v>
      </c>
      <c r="BA2715" s="45">
        <v>3.3787358262576637E-2</v>
      </c>
      <c r="BB2715" s="45">
        <v>3.6497449694024908E-2</v>
      </c>
      <c r="BC2715" s="45">
        <v>3.9193872015490551E-2</v>
      </c>
      <c r="BD2715" s="45">
        <v>4.1877188532458469E-2</v>
      </c>
      <c r="BE2715" s="45">
        <v>4.4547935953799044E-2</v>
      </c>
      <c r="BF2715" s="45">
        <v>4.7206625649298777E-2</v>
      </c>
    </row>
    <row r="2716" spans="1:58" ht="13.5" thickBot="1" x14ac:dyDescent="0.25">
      <c r="A2716" s="6" t="s">
        <v>1350</v>
      </c>
      <c r="B2716" s="6" t="s">
        <v>1350</v>
      </c>
      <c r="C2716" s="6" t="s">
        <v>621</v>
      </c>
      <c r="D2716" s="6" t="s">
        <v>1350</v>
      </c>
      <c r="E2716" s="6">
        <v>-75.050720071570552</v>
      </c>
      <c r="F2716" s="6" t="s">
        <v>622</v>
      </c>
      <c r="G2716" s="21" t="s">
        <v>1305</v>
      </c>
      <c r="H2716" s="21" t="s">
        <v>1172</v>
      </c>
      <c r="I2716" s="21" t="s">
        <v>1160</v>
      </c>
      <c r="J2716" s="21" t="s">
        <v>849</v>
      </c>
      <c r="K2716" s="21" t="s">
        <v>854</v>
      </c>
      <c r="L2716" s="21" t="s">
        <v>1115</v>
      </c>
      <c r="M2716" s="3">
        <v>-2.724485007376535</v>
      </c>
      <c r="N2716" s="3">
        <v>-75.050720071570552</v>
      </c>
      <c r="O2716" s="21" t="s">
        <v>1498</v>
      </c>
      <c r="P2716" s="21" t="s">
        <v>1498</v>
      </c>
      <c r="Q2716" s="46">
        <v>1.8884847180539326E-4</v>
      </c>
      <c r="R2716" s="46">
        <v>2.5218328207035829E-4</v>
      </c>
      <c r="S2716" s="46">
        <v>3.0874772860254619E-4</v>
      </c>
      <c r="T2716" s="46">
        <v>3.5478152712494285E-4</v>
      </c>
      <c r="U2716" s="46">
        <v>3.9065297575459834E-4</v>
      </c>
      <c r="V2716" s="46">
        <v>4.1459041360346978E-4</v>
      </c>
      <c r="W2716" s="46">
        <v>4.2654593950249714E-4</v>
      </c>
      <c r="X2716" s="46">
        <v>4.375044058091567E-4</v>
      </c>
      <c r="Y2716" s="46">
        <v>4.4632928280107106E-4</v>
      </c>
      <c r="Z2716" s="46">
        <v>4.5176083369360682E-4</v>
      </c>
      <c r="AA2716" s="46">
        <v>4.5400077696518357E-4</v>
      </c>
      <c r="AB2716" s="46">
        <v>4.5351728362889724E-4</v>
      </c>
      <c r="AC2716" s="46">
        <v>4.4554265272184765E-4</v>
      </c>
      <c r="AD2716" s="46">
        <v>4.3836208539196452E-4</v>
      </c>
      <c r="AE2716" s="46">
        <v>4.3137889885680859E-4</v>
      </c>
      <c r="AF2716" s="46">
        <v>4.2430851200726989E-4</v>
      </c>
      <c r="AG2716" s="46">
        <v>4.1731042319348975E-4</v>
      </c>
      <c r="AH2716" s="46">
        <v>4.1038578783997174E-4</v>
      </c>
      <c r="AI2716" s="46">
        <v>4.0353383496322765E-4</v>
      </c>
      <c r="AJ2716" s="46">
        <v>3.9675380167218026E-4</v>
      </c>
      <c r="AK2716" s="46">
        <v>7.9470389180084783E-3</v>
      </c>
      <c r="AL2716" s="45">
        <v>7.94703891800848E-3</v>
      </c>
      <c r="AM2716" s="45">
        <v>1.8884847180539326E-4</v>
      </c>
      <c r="AN2716" s="45">
        <v>4.4103175387575158E-4</v>
      </c>
      <c r="AO2716" s="45">
        <v>7.4977948247829777E-4</v>
      </c>
      <c r="AP2716" s="45">
        <v>1.1045610096032405E-3</v>
      </c>
      <c r="AQ2716" s="45">
        <v>1.4952139853578387E-3</v>
      </c>
      <c r="AR2716" s="45">
        <v>1.9098043989613086E-3</v>
      </c>
      <c r="AS2716" s="45">
        <v>2.3363503384638057E-3</v>
      </c>
      <c r="AT2716" s="45">
        <v>2.7738547442729623E-3</v>
      </c>
      <c r="AU2716" s="45">
        <v>3.2201840270740332E-3</v>
      </c>
      <c r="AV2716" s="45">
        <v>3.6719448607676402E-3</v>
      </c>
      <c r="AW2716" s="45">
        <v>4.1259456377328238E-3</v>
      </c>
      <c r="AX2716" s="45">
        <v>4.5794629213617207E-3</v>
      </c>
      <c r="AY2716" s="45">
        <v>5.0250055740835679E-3</v>
      </c>
      <c r="AZ2716" s="45">
        <v>5.4633676594755326E-3</v>
      </c>
      <c r="BA2716" s="45">
        <v>5.8947465583323415E-3</v>
      </c>
      <c r="BB2716" s="45">
        <v>6.3190550703396114E-3</v>
      </c>
      <c r="BC2716" s="45">
        <v>6.7363654935331009E-3</v>
      </c>
      <c r="BD2716" s="45">
        <v>7.1467512813730722E-3</v>
      </c>
      <c r="BE2716" s="45">
        <v>7.5502851163363003E-3</v>
      </c>
      <c r="BF2716" s="45">
        <v>7.94703891800848E-3</v>
      </c>
    </row>
    <row r="2717" spans="1:58" ht="13.5" thickBot="1" x14ac:dyDescent="0.25">
      <c r="A2717" s="6" t="s">
        <v>1350</v>
      </c>
      <c r="B2717" s="6" t="s">
        <v>1350</v>
      </c>
      <c r="C2717" s="6" t="s">
        <v>621</v>
      </c>
      <c r="D2717" s="6" t="s">
        <v>1350</v>
      </c>
      <c r="E2717" s="6">
        <v>-138.57560789249888</v>
      </c>
      <c r="F2717" s="6" t="s">
        <v>622</v>
      </c>
      <c r="G2717" s="21" t="s">
        <v>1305</v>
      </c>
      <c r="H2717" s="21" t="s">
        <v>1172</v>
      </c>
      <c r="I2717" s="21" t="s">
        <v>1160</v>
      </c>
      <c r="J2717" s="21" t="s">
        <v>849</v>
      </c>
      <c r="K2717" s="21" t="s">
        <v>850</v>
      </c>
      <c r="L2717" s="21" t="s">
        <v>1116</v>
      </c>
      <c r="M2717" s="3">
        <v>3.2531306677806988</v>
      </c>
      <c r="N2717" s="3">
        <v>-138.57560789249888</v>
      </c>
      <c r="O2717" s="21" t="s">
        <v>1499</v>
      </c>
      <c r="P2717" s="21">
        <v>0</v>
      </c>
      <c r="Q2717" s="46">
        <v>4.1612346037907576E-3</v>
      </c>
      <c r="R2717" s="46">
        <v>5.0935747954712922E-3</v>
      </c>
      <c r="S2717" s="46">
        <v>5.8155330235348116E-3</v>
      </c>
      <c r="T2717" s="46">
        <v>6.5501546213257459E-3</v>
      </c>
      <c r="U2717" s="46">
        <v>6.9707430039772983E-3</v>
      </c>
      <c r="V2717" s="46">
        <v>7.5257093281983602E-3</v>
      </c>
      <c r="W2717" s="46">
        <v>7.937060094972196E-3</v>
      </c>
      <c r="X2717" s="46">
        <v>7.9923103369909029E-3</v>
      </c>
      <c r="Y2717" s="46">
        <v>7.8495344397928081E-3</v>
      </c>
      <c r="Z2717" s="46">
        <v>8.020586114673163E-3</v>
      </c>
      <c r="AA2717" s="46">
        <v>8.2945429652103303E-3</v>
      </c>
      <c r="AB2717" s="46">
        <v>8.3122741326828627E-3</v>
      </c>
      <c r="AC2717" s="46">
        <v>7.793319504848596E-3</v>
      </c>
      <c r="AD2717" s="46">
        <v>7.6986850483799626E-3</v>
      </c>
      <c r="AE2717" s="46">
        <v>7.6871540148713358E-3</v>
      </c>
      <c r="AF2717" s="46">
        <v>7.719851061307883E-3</v>
      </c>
      <c r="AG2717" s="46">
        <v>7.7527158627213244E-3</v>
      </c>
      <c r="AH2717" s="46">
        <v>7.7857850214713047E-3</v>
      </c>
      <c r="AI2717" s="46">
        <v>7.8190602410889987E-3</v>
      </c>
      <c r="AJ2717" s="46">
        <v>7.8525432400076561E-3</v>
      </c>
      <c r="AK2717" s="46">
        <v>0.14663237145531755</v>
      </c>
      <c r="AL2717" s="45">
        <v>0.1466323714553176</v>
      </c>
      <c r="AM2717" s="45">
        <v>4.1612346037907576E-3</v>
      </c>
      <c r="AN2717" s="45">
        <v>9.2548093992620498E-3</v>
      </c>
      <c r="AO2717" s="45">
        <v>1.507034242279686E-2</v>
      </c>
      <c r="AP2717" s="45">
        <v>2.1620497044122607E-2</v>
      </c>
      <c r="AQ2717" s="45">
        <v>2.8591240048099906E-2</v>
      </c>
      <c r="AR2717" s="45">
        <v>3.6116949376298266E-2</v>
      </c>
      <c r="AS2717" s="45">
        <v>4.4054009471270458E-2</v>
      </c>
      <c r="AT2717" s="45">
        <v>5.2046319808261361E-2</v>
      </c>
      <c r="AU2717" s="45">
        <v>5.9895854248054173E-2</v>
      </c>
      <c r="AV2717" s="45">
        <v>6.7916440362727343E-2</v>
      </c>
      <c r="AW2717" s="45">
        <v>7.6210983327937673E-2</v>
      </c>
      <c r="AX2717" s="45">
        <v>8.4523257460620532E-2</v>
      </c>
      <c r="AY2717" s="45">
        <v>9.2316576965469133E-2</v>
      </c>
      <c r="AZ2717" s="45">
        <v>0.1000152620138491</v>
      </c>
      <c r="BA2717" s="45">
        <v>0.10770241602872044</v>
      </c>
      <c r="BB2717" s="45">
        <v>0.11542226709002833</v>
      </c>
      <c r="BC2717" s="45">
        <v>0.12317498295274965</v>
      </c>
      <c r="BD2717" s="45">
        <v>0.13096076797422096</v>
      </c>
      <c r="BE2717" s="45">
        <v>0.13877982821530996</v>
      </c>
      <c r="BF2717" s="45">
        <v>0.1466323714553176</v>
      </c>
    </row>
    <row r="2718" spans="1:58" ht="13.5" thickBot="1" x14ac:dyDescent="0.25">
      <c r="A2718" s="6" t="s">
        <v>1350</v>
      </c>
      <c r="B2718" s="6" t="s">
        <v>1350</v>
      </c>
      <c r="C2718" s="6" t="s">
        <v>621</v>
      </c>
      <c r="D2718" s="6" t="s">
        <v>1350</v>
      </c>
      <c r="E2718" s="6">
        <v>-160.46915538075794</v>
      </c>
      <c r="F2718" s="6" t="s">
        <v>622</v>
      </c>
      <c r="G2718" s="21" t="s">
        <v>1305</v>
      </c>
      <c r="H2718" s="21" t="s">
        <v>1172</v>
      </c>
      <c r="I2718" s="21" t="s">
        <v>1160</v>
      </c>
      <c r="J2718" s="21" t="s">
        <v>849</v>
      </c>
      <c r="K2718" s="21" t="s">
        <v>854</v>
      </c>
      <c r="L2718" s="21" t="s">
        <v>1117</v>
      </c>
      <c r="M2718" s="3">
        <v>4.5103835227322309</v>
      </c>
      <c r="N2718" s="3">
        <v>-160.46915538075794</v>
      </c>
      <c r="O2718" s="21" t="s">
        <v>1498</v>
      </c>
      <c r="P2718" s="21" t="s">
        <v>1498</v>
      </c>
      <c r="Q2718" s="46">
        <v>3.8683188594107706E-5</v>
      </c>
      <c r="R2718" s="46">
        <v>5.1656512585717017E-5</v>
      </c>
      <c r="S2718" s="46">
        <v>6.3243014356198688E-5</v>
      </c>
      <c r="T2718" s="46">
        <v>7.2672447874623237E-5</v>
      </c>
      <c r="U2718" s="46">
        <v>8.0020254289041792E-5</v>
      </c>
      <c r="V2718" s="46">
        <v>8.4923531577522221E-5</v>
      </c>
      <c r="W2718" s="46">
        <v>8.7372467799629413E-5</v>
      </c>
      <c r="X2718" s="46">
        <v>8.961716914558215E-5</v>
      </c>
      <c r="Y2718" s="46">
        <v>9.1424832070966108E-5</v>
      </c>
      <c r="Z2718" s="46">
        <v>9.2537415644059412E-5</v>
      </c>
      <c r="AA2718" s="46">
        <v>9.2996239309330031E-5</v>
      </c>
      <c r="AB2718" s="46">
        <v>9.2897201897309921E-5</v>
      </c>
      <c r="AC2718" s="46">
        <v>9.1263700983075958E-5</v>
      </c>
      <c r="AD2718" s="46">
        <v>8.9792853813495515E-5</v>
      </c>
      <c r="AE2718" s="46">
        <v>8.8362437569483555E-5</v>
      </c>
      <c r="AF2718" s="46">
        <v>8.6914159458894143E-5</v>
      </c>
      <c r="AG2718" s="46">
        <v>8.5480690674138868E-5</v>
      </c>
      <c r="AH2718" s="46">
        <v>8.4062267889115766E-5</v>
      </c>
      <c r="AI2718" s="46">
        <v>8.2658733177740518E-5</v>
      </c>
      <c r="AJ2718" s="46">
        <v>8.1269930271555613E-5</v>
      </c>
      <c r="AK2718" s="46">
        <v>1.6278490489815875E-3</v>
      </c>
      <c r="AL2718" s="45">
        <v>1.6278490489815879E-3</v>
      </c>
      <c r="AM2718" s="45">
        <v>3.8683188594107706E-5</v>
      </c>
      <c r="AN2718" s="45">
        <v>9.0339701179824723E-5</v>
      </c>
      <c r="AO2718" s="45">
        <v>1.5358271553602343E-4</v>
      </c>
      <c r="AP2718" s="45">
        <v>2.2625516341064666E-4</v>
      </c>
      <c r="AQ2718" s="45">
        <v>3.0627541769968848E-4</v>
      </c>
      <c r="AR2718" s="45">
        <v>3.911989492772107E-4</v>
      </c>
      <c r="AS2718" s="45">
        <v>4.7857141707684009E-4</v>
      </c>
      <c r="AT2718" s="45">
        <v>5.6818858622242224E-4</v>
      </c>
      <c r="AU2718" s="45">
        <v>6.5961341829338829E-4</v>
      </c>
      <c r="AV2718" s="45">
        <v>7.5215083393744768E-4</v>
      </c>
      <c r="AW2718" s="45">
        <v>8.4514707324677765E-4</v>
      </c>
      <c r="AX2718" s="45">
        <v>9.380442751440876E-4</v>
      </c>
      <c r="AY2718" s="45">
        <v>1.0293079761271636E-3</v>
      </c>
      <c r="AZ2718" s="45">
        <v>1.1191008299406592E-3</v>
      </c>
      <c r="BA2718" s="45">
        <v>1.2074632675101427E-3</v>
      </c>
      <c r="BB2718" s="45">
        <v>1.2943774269690369E-3</v>
      </c>
      <c r="BC2718" s="45">
        <v>1.3798581176431759E-3</v>
      </c>
      <c r="BD2718" s="45">
        <v>1.4639203855322917E-3</v>
      </c>
      <c r="BE2718" s="45">
        <v>1.5465791187100322E-3</v>
      </c>
      <c r="BF2718" s="45">
        <v>1.6278490489815879E-3</v>
      </c>
    </row>
    <row r="2719" spans="1:58" ht="13.5" thickBot="1" x14ac:dyDescent="0.25">
      <c r="A2719" s="6" t="s">
        <v>1350</v>
      </c>
      <c r="B2719" s="6" t="s">
        <v>1141</v>
      </c>
      <c r="C2719" s="6" t="s">
        <v>621</v>
      </c>
      <c r="D2719" s="6" t="s">
        <v>1350</v>
      </c>
      <c r="E2719" s="6">
        <v>-113.02076502057119</v>
      </c>
      <c r="F2719" s="6" t="s">
        <v>622</v>
      </c>
      <c r="G2719" s="21" t="s">
        <v>1305</v>
      </c>
      <c r="H2719" s="21" t="s">
        <v>1159</v>
      </c>
      <c r="I2719" s="21" t="s">
        <v>1160</v>
      </c>
      <c r="J2719" s="21" t="s">
        <v>849</v>
      </c>
      <c r="K2719" s="21" t="s">
        <v>850</v>
      </c>
      <c r="L2719" s="21" t="s">
        <v>1107</v>
      </c>
      <c r="M2719" s="3">
        <v>7.6939393841207631</v>
      </c>
      <c r="N2719" s="3">
        <v>-113.02076502057119</v>
      </c>
      <c r="O2719" s="21" t="s">
        <v>1498</v>
      </c>
      <c r="P2719" s="21" t="s">
        <v>1498</v>
      </c>
      <c r="Q2719" s="46">
        <v>0.44214023543740544</v>
      </c>
      <c r="R2719" s="46">
        <v>0.44667231215544778</v>
      </c>
      <c r="S2719" s="46">
        <v>0.45055079431729073</v>
      </c>
      <c r="T2719" s="46">
        <v>0.45398796965662169</v>
      </c>
      <c r="U2719" s="46">
        <v>0.45717458365106844</v>
      </c>
      <c r="V2719" s="46">
        <v>0.40454278036514513</v>
      </c>
      <c r="W2719" s="46">
        <v>0.30654908266578546</v>
      </c>
      <c r="X2719" s="46">
        <v>0.22768783634386414</v>
      </c>
      <c r="Y2719" s="46">
        <v>0.16420984414009809</v>
      </c>
      <c r="Z2719" s="46">
        <v>0.11312776242296695</v>
      </c>
      <c r="AA2719" s="46">
        <v>7.2070511540374652E-2</v>
      </c>
      <c r="AB2719" s="46">
        <v>3.9084962830479505E-2</v>
      </c>
      <c r="AC2719" s="46">
        <v>1.2574222493623458E-2</v>
      </c>
      <c r="AD2719" s="46">
        <v>0</v>
      </c>
      <c r="AE2719" s="46">
        <v>0</v>
      </c>
      <c r="AF2719" s="46">
        <v>0</v>
      </c>
      <c r="AG2719" s="46">
        <v>0</v>
      </c>
      <c r="AH2719" s="46">
        <v>0</v>
      </c>
      <c r="AI2719" s="46">
        <v>0</v>
      </c>
      <c r="AJ2719" s="46">
        <v>0</v>
      </c>
      <c r="AK2719" s="46">
        <v>3.4649064287411484</v>
      </c>
      <c r="AL2719" s="45">
        <v>3.4649064287411484</v>
      </c>
      <c r="AM2719" s="45">
        <v>0.44214023543740544</v>
      </c>
      <c r="AN2719" s="45">
        <v>0.88881254759285322</v>
      </c>
      <c r="AO2719" s="45">
        <v>1.3393633419101438</v>
      </c>
      <c r="AP2719" s="45">
        <v>1.7933513115667656</v>
      </c>
      <c r="AQ2719" s="45">
        <v>2.2505258952178342</v>
      </c>
      <c r="AR2719" s="45">
        <v>2.6550686755829793</v>
      </c>
      <c r="AS2719" s="45">
        <v>2.9616177582487646</v>
      </c>
      <c r="AT2719" s="45">
        <v>3.1893055945926285</v>
      </c>
      <c r="AU2719" s="45">
        <v>3.3535154387327264</v>
      </c>
      <c r="AV2719" s="45">
        <v>3.4649064287411484</v>
      </c>
      <c r="AW2719" s="45">
        <v>3.4649064287411484</v>
      </c>
      <c r="AX2719" s="45">
        <v>3.4649064287411484</v>
      </c>
      <c r="AY2719" s="45">
        <v>3.4649064287411484</v>
      </c>
      <c r="AZ2719" s="45">
        <v>3.4649064287411484</v>
      </c>
      <c r="BA2719" s="45">
        <v>3.4649064287411484</v>
      </c>
      <c r="BB2719" s="45">
        <v>3.4649064287411484</v>
      </c>
      <c r="BC2719" s="45">
        <v>3.4649064287411484</v>
      </c>
      <c r="BD2719" s="45">
        <v>3.4649064287411484</v>
      </c>
      <c r="BE2719" s="45">
        <v>3.4649064287411484</v>
      </c>
      <c r="BF2719" s="45">
        <v>3.4649064287411484</v>
      </c>
    </row>
    <row r="2720" spans="1:58" ht="13.5" thickBot="1" x14ac:dyDescent="0.25">
      <c r="A2720" s="6" t="s">
        <v>1350</v>
      </c>
      <c r="B2720" s="6" t="s">
        <v>1141</v>
      </c>
      <c r="C2720" s="6" t="s">
        <v>621</v>
      </c>
      <c r="D2720" s="6" t="s">
        <v>1350</v>
      </c>
      <c r="E2720" s="6">
        <v>-93.801150064472964</v>
      </c>
      <c r="F2720" s="6" t="s">
        <v>622</v>
      </c>
      <c r="G2720" s="21" t="s">
        <v>1305</v>
      </c>
      <c r="H2720" s="21" t="s">
        <v>1159</v>
      </c>
      <c r="I2720" s="21" t="s">
        <v>1160</v>
      </c>
      <c r="J2720" s="21" t="s">
        <v>849</v>
      </c>
      <c r="K2720" s="21" t="s">
        <v>852</v>
      </c>
      <c r="L2720" s="21" t="s">
        <v>1108</v>
      </c>
      <c r="M2720" s="3">
        <v>6.0438275158915262</v>
      </c>
      <c r="N2720" s="3">
        <v>-93.801150064472964</v>
      </c>
      <c r="O2720" s="21" t="s">
        <v>1498</v>
      </c>
      <c r="P2720" s="21" t="s">
        <v>1498</v>
      </c>
      <c r="Q2720" s="46">
        <v>0.14308814341370268</v>
      </c>
      <c r="R2720" s="46">
        <v>0.14527937564501808</v>
      </c>
      <c r="S2720" s="46">
        <v>0.14724211129962417</v>
      </c>
      <c r="T2720" s="46">
        <v>0.14906148206986597</v>
      </c>
      <c r="U2720" s="46">
        <v>0.15085295233625545</v>
      </c>
      <c r="V2720" s="46">
        <v>0.13418954828168272</v>
      </c>
      <c r="W2720" s="46">
        <v>0.10229402181488527</v>
      </c>
      <c r="X2720" s="46">
        <v>7.6493348740643813E-2</v>
      </c>
      <c r="Y2720" s="46">
        <v>5.5642436500065659E-2</v>
      </c>
      <c r="Z2720" s="46">
        <v>3.8799834880860015E-2</v>
      </c>
      <c r="AA2720" s="46">
        <v>2.5194466744867201E-2</v>
      </c>
      <c r="AB2720" s="46">
        <v>1.420351309551917E-2</v>
      </c>
      <c r="AC2720" s="46">
        <v>5.3217253394936201E-3</v>
      </c>
      <c r="AD2720" s="46">
        <v>0</v>
      </c>
      <c r="AE2720" s="46">
        <v>0</v>
      </c>
      <c r="AF2720" s="46">
        <v>0</v>
      </c>
      <c r="AG2720" s="46">
        <v>0</v>
      </c>
      <c r="AH2720" s="46">
        <v>0</v>
      </c>
      <c r="AI2720" s="46">
        <v>0</v>
      </c>
      <c r="AJ2720" s="46">
        <v>0</v>
      </c>
      <c r="AK2720" s="46">
        <v>1.2568492545020995</v>
      </c>
      <c r="AL2720" s="45">
        <v>1.1876629601624837</v>
      </c>
      <c r="AM2720" s="45">
        <v>0.14308814341370268</v>
      </c>
      <c r="AN2720" s="45">
        <v>0.28836751905872077</v>
      </c>
      <c r="AO2720" s="45">
        <v>0.43560963035834493</v>
      </c>
      <c r="AP2720" s="45">
        <v>0.5846711124282109</v>
      </c>
      <c r="AQ2720" s="45">
        <v>0.7355240647644663</v>
      </c>
      <c r="AR2720" s="45">
        <v>0.86971361304614903</v>
      </c>
      <c r="AS2720" s="45">
        <v>0.97200763486103425</v>
      </c>
      <c r="AT2720" s="45">
        <v>1.0485009836016781</v>
      </c>
      <c r="AU2720" s="45">
        <v>1.1041434201017437</v>
      </c>
      <c r="AV2720" s="45">
        <v>1.1429432549826037</v>
      </c>
      <c r="AW2720" s="45">
        <v>1.1681377217274709</v>
      </c>
      <c r="AX2720" s="45">
        <v>1.18234123482299</v>
      </c>
      <c r="AY2720" s="45">
        <v>1.1876629601624837</v>
      </c>
      <c r="AZ2720" s="45">
        <v>1.1876629601624837</v>
      </c>
      <c r="BA2720" s="45">
        <v>1.1876629601624837</v>
      </c>
      <c r="BB2720" s="45">
        <v>1.1876629601624837</v>
      </c>
      <c r="BC2720" s="45">
        <v>1.1876629601624837</v>
      </c>
      <c r="BD2720" s="45">
        <v>1.1876629601624837</v>
      </c>
      <c r="BE2720" s="45">
        <v>1.1876629601624837</v>
      </c>
      <c r="BF2720" s="45">
        <v>1.1876629601624837</v>
      </c>
    </row>
    <row r="2721" spans="1:58" ht="13.5" thickBot="1" x14ac:dyDescent="0.25">
      <c r="A2721" s="6" t="s">
        <v>1350</v>
      </c>
      <c r="B2721" s="6" t="s">
        <v>1141</v>
      </c>
      <c r="C2721" s="6" t="s">
        <v>621</v>
      </c>
      <c r="D2721" s="6" t="s">
        <v>1350</v>
      </c>
      <c r="E2721" s="6">
        <v>-93.801150064472964</v>
      </c>
      <c r="F2721" s="6" t="s">
        <v>622</v>
      </c>
      <c r="G2721" s="21" t="s">
        <v>1305</v>
      </c>
      <c r="H2721" s="21" t="s">
        <v>1159</v>
      </c>
      <c r="I2721" s="21" t="s">
        <v>1160</v>
      </c>
      <c r="J2721" s="21" t="s">
        <v>849</v>
      </c>
      <c r="K2721" s="21" t="s">
        <v>853</v>
      </c>
      <c r="L2721" s="21" t="s">
        <v>1108</v>
      </c>
      <c r="M2721" s="3">
        <v>6.0438275158915262</v>
      </c>
      <c r="N2721" s="3">
        <v>-93.801150064472964</v>
      </c>
      <c r="O2721" s="21" t="s">
        <v>1498</v>
      </c>
      <c r="P2721" s="21" t="s">
        <v>1498</v>
      </c>
      <c r="Q2721" s="46">
        <v>3.2625838534882955E-2</v>
      </c>
      <c r="R2721" s="46">
        <v>3.3119395569728746E-2</v>
      </c>
      <c r="S2721" s="46">
        <v>3.356388068981149E-2</v>
      </c>
      <c r="T2721" s="46">
        <v>3.3976401479868003E-2</v>
      </c>
      <c r="U2721" s="46">
        <v>3.4384844364403561E-2</v>
      </c>
      <c r="V2721" s="46">
        <v>3.0585775729488882E-2</v>
      </c>
      <c r="W2721" s="46">
        <v>2.3315067092664114E-2</v>
      </c>
      <c r="X2721" s="46">
        <v>1.7432909985151145E-2</v>
      </c>
      <c r="Y2721" s="46">
        <v>1.2679312333514535E-2</v>
      </c>
      <c r="Z2721" s="46">
        <v>8.8393569273936042E-3</v>
      </c>
      <c r="AA2721" s="46">
        <v>5.7381823433609955E-3</v>
      </c>
      <c r="AB2721" s="46">
        <v>3.2333286582071994E-3</v>
      </c>
      <c r="AC2721" s="46">
        <v>1.2092970047098712E-3</v>
      </c>
      <c r="AD2721" s="46">
        <v>0</v>
      </c>
      <c r="AE2721" s="46">
        <v>0</v>
      </c>
      <c r="AF2721" s="46">
        <v>0</v>
      </c>
      <c r="AG2721" s="46">
        <v>0</v>
      </c>
      <c r="AH2721" s="46">
        <v>0</v>
      </c>
      <c r="AI2721" s="46">
        <v>0</v>
      </c>
      <c r="AJ2721" s="46">
        <v>0</v>
      </c>
      <c r="AK2721" s="46">
        <v>0.28615365028466999</v>
      </c>
      <c r="AL2721" s="45">
        <v>0.27070359071318512</v>
      </c>
      <c r="AM2721" s="45">
        <v>3.2625838534882955E-2</v>
      </c>
      <c r="AN2721" s="45">
        <v>6.5745234104611694E-2</v>
      </c>
      <c r="AO2721" s="45">
        <v>9.9309114794423184E-2</v>
      </c>
      <c r="AP2721" s="45">
        <v>0.13328551627429119</v>
      </c>
      <c r="AQ2721" s="45">
        <v>0.16767036063869475</v>
      </c>
      <c r="AR2721" s="45">
        <v>0.19825613636818362</v>
      </c>
      <c r="AS2721" s="45">
        <v>0.22157120346084774</v>
      </c>
      <c r="AT2721" s="45">
        <v>0.23900411344599889</v>
      </c>
      <c r="AU2721" s="45">
        <v>0.25168342577951341</v>
      </c>
      <c r="AV2721" s="45">
        <v>0.26052278270690704</v>
      </c>
      <c r="AW2721" s="45">
        <v>0.26626096505026803</v>
      </c>
      <c r="AX2721" s="45">
        <v>0.26949429370847522</v>
      </c>
      <c r="AY2721" s="45">
        <v>0.27070359071318512</v>
      </c>
      <c r="AZ2721" s="45">
        <v>0.27070359071318512</v>
      </c>
      <c r="BA2721" s="45">
        <v>0.27070359071318512</v>
      </c>
      <c r="BB2721" s="45">
        <v>0.27070359071318512</v>
      </c>
      <c r="BC2721" s="45">
        <v>0.27070359071318512</v>
      </c>
      <c r="BD2721" s="45">
        <v>0.27070359071318512</v>
      </c>
      <c r="BE2721" s="45">
        <v>0.27070359071318512</v>
      </c>
      <c r="BF2721" s="45">
        <v>0.27070359071318512</v>
      </c>
    </row>
    <row r="2722" spans="1:58" ht="13.5" thickBot="1" x14ac:dyDescent="0.25">
      <c r="A2722" s="6" t="s">
        <v>1350</v>
      </c>
      <c r="B2722" s="6" t="s">
        <v>1350</v>
      </c>
      <c r="C2722" s="6" t="s">
        <v>621</v>
      </c>
      <c r="D2722" s="6" t="s">
        <v>1350</v>
      </c>
      <c r="E2722" s="6">
        <v>-70.766742830483821</v>
      </c>
      <c r="F2722" s="6" t="s">
        <v>622</v>
      </c>
      <c r="G2722" s="21" t="s">
        <v>1305</v>
      </c>
      <c r="H2722" s="21" t="s">
        <v>1159</v>
      </c>
      <c r="I2722" s="21" t="s">
        <v>1160</v>
      </c>
      <c r="J2722" s="21" t="s">
        <v>849</v>
      </c>
      <c r="K2722" s="21" t="s">
        <v>854</v>
      </c>
      <c r="L2722" s="21" t="s">
        <v>1109</v>
      </c>
      <c r="M2722" s="3">
        <v>3.9687577674626628</v>
      </c>
      <c r="N2722" s="3">
        <v>-70.766742830483821</v>
      </c>
      <c r="O2722" s="21" t="s">
        <v>1498</v>
      </c>
      <c r="P2722" s="21" t="s">
        <v>1498</v>
      </c>
      <c r="Q2722" s="46">
        <v>3.6668108964561644E-2</v>
      </c>
      <c r="R2722" s="46">
        <v>3.6327774916005778E-2</v>
      </c>
      <c r="S2722" s="46">
        <v>3.5985300268578498E-2</v>
      </c>
      <c r="T2722" s="46">
        <v>3.5643878163718848E-2</v>
      </c>
      <c r="U2722" s="46">
        <v>3.5304458803856957E-2</v>
      </c>
      <c r="V2722" s="46">
        <v>3.0830868045750942E-2</v>
      </c>
      <c r="W2722" s="46">
        <v>2.3143913119447995E-2</v>
      </c>
      <c r="X2722" s="46">
        <v>1.7043600878262247E-2</v>
      </c>
      <c r="Y2722" s="46">
        <v>1.2202931993258755E-2</v>
      </c>
      <c r="Z2722" s="46">
        <v>8.3619678533601027E-3</v>
      </c>
      <c r="AA2722" s="46">
        <v>5.3142595474854597E-3</v>
      </c>
      <c r="AB2722" s="46">
        <v>2.895964298937289E-3</v>
      </c>
      <c r="AC2722" s="46">
        <v>9.7708070480909907E-4</v>
      </c>
      <c r="AD2722" s="46">
        <v>0</v>
      </c>
      <c r="AE2722" s="46">
        <v>0</v>
      </c>
      <c r="AF2722" s="46">
        <v>0</v>
      </c>
      <c r="AG2722" s="46">
        <v>0</v>
      </c>
      <c r="AH2722" s="46">
        <v>0</v>
      </c>
      <c r="AI2722" s="46">
        <v>0</v>
      </c>
      <c r="AJ2722" s="46">
        <v>0</v>
      </c>
      <c r="AK2722" s="46">
        <v>0.20972809645618906</v>
      </c>
      <c r="AL2722" s="45">
        <v>0.20972809645618906</v>
      </c>
      <c r="AM2722" s="45">
        <v>3.6668108964561644E-2</v>
      </c>
      <c r="AN2722" s="45">
        <v>7.2995883880567422E-2</v>
      </c>
      <c r="AO2722" s="45">
        <v>0.10898118414914593</v>
      </c>
      <c r="AP2722" s="45">
        <v>0.14462506231286476</v>
      </c>
      <c r="AQ2722" s="45">
        <v>0.17992952111672172</v>
      </c>
      <c r="AR2722" s="45">
        <v>0.20972809645618906</v>
      </c>
      <c r="AS2722" s="45">
        <v>0.20972809645618906</v>
      </c>
      <c r="AT2722" s="45">
        <v>0.20972809645618906</v>
      </c>
      <c r="AU2722" s="45">
        <v>0.20972809645618906</v>
      </c>
      <c r="AV2722" s="45">
        <v>0.20972809645618906</v>
      </c>
      <c r="AW2722" s="45">
        <v>0.20972809645618906</v>
      </c>
      <c r="AX2722" s="45">
        <v>0.20972809645618906</v>
      </c>
      <c r="AY2722" s="45">
        <v>0.20972809645618906</v>
      </c>
      <c r="AZ2722" s="45">
        <v>0.20972809645618906</v>
      </c>
      <c r="BA2722" s="45">
        <v>0.20972809645618906</v>
      </c>
      <c r="BB2722" s="45">
        <v>0.20972809645618906</v>
      </c>
      <c r="BC2722" s="45">
        <v>0.20972809645618906</v>
      </c>
      <c r="BD2722" s="45">
        <v>0.20972809645618906</v>
      </c>
      <c r="BE2722" s="45">
        <v>0.20972809645618906</v>
      </c>
      <c r="BF2722" s="45">
        <v>0.20972809645618906</v>
      </c>
    </row>
    <row r="2723" spans="1:58" ht="13.5" thickBot="1" x14ac:dyDescent="0.25">
      <c r="A2723" s="6" t="s">
        <v>1350</v>
      </c>
      <c r="B2723" s="6" t="s">
        <v>1350</v>
      </c>
      <c r="C2723" s="6" t="s">
        <v>621</v>
      </c>
      <c r="D2723" s="6" t="s">
        <v>1350</v>
      </c>
      <c r="E2723" s="6">
        <v>-124.77355932811824</v>
      </c>
      <c r="F2723" s="6" t="s">
        <v>622</v>
      </c>
      <c r="G2723" s="21" t="s">
        <v>1305</v>
      </c>
      <c r="H2723" s="21" t="s">
        <v>1159</v>
      </c>
      <c r="I2723" s="21" t="s">
        <v>1160</v>
      </c>
      <c r="J2723" s="21" t="s">
        <v>849</v>
      </c>
      <c r="K2723" s="21" t="s">
        <v>850</v>
      </c>
      <c r="L2723" s="21" t="s">
        <v>1110</v>
      </c>
      <c r="M2723" s="3">
        <v>-2.7038323389542036</v>
      </c>
      <c r="N2723" s="3">
        <v>-124.77355932811824</v>
      </c>
      <c r="O2723" s="21" t="s">
        <v>1498</v>
      </c>
      <c r="P2723" s="21" t="s">
        <v>1498</v>
      </c>
      <c r="Q2723" s="46">
        <v>0.22809793584207641</v>
      </c>
      <c r="R2723" s="46">
        <v>0.2304360115511119</v>
      </c>
      <c r="S2723" s="46">
        <v>0.23243690109793511</v>
      </c>
      <c r="T2723" s="46">
        <v>0.23421012266247573</v>
      </c>
      <c r="U2723" s="46">
        <v>0.23585408088251805</v>
      </c>
      <c r="V2723" s="46">
        <v>0.20870159683571185</v>
      </c>
      <c r="W2723" s="46">
        <v>0.15814713836476177</v>
      </c>
      <c r="X2723" s="46">
        <v>0.1174630158574122</v>
      </c>
      <c r="Y2723" s="46">
        <v>8.4715037201377158E-2</v>
      </c>
      <c r="Z2723" s="46">
        <v>5.8362046760082158E-2</v>
      </c>
      <c r="AA2723" s="46">
        <v>3.7180816401336851E-2</v>
      </c>
      <c r="AB2723" s="46">
        <v>2.0163736818199628E-2</v>
      </c>
      <c r="AC2723" s="46">
        <v>6.4869784872147798E-3</v>
      </c>
      <c r="AD2723" s="46">
        <v>0</v>
      </c>
      <c r="AE2723" s="46">
        <v>0</v>
      </c>
      <c r="AF2723" s="46">
        <v>0</v>
      </c>
      <c r="AG2723" s="46">
        <v>0</v>
      </c>
      <c r="AH2723" s="46">
        <v>0</v>
      </c>
      <c r="AI2723" s="46">
        <v>0</v>
      </c>
      <c r="AJ2723" s="46">
        <v>0</v>
      </c>
      <c r="AK2723" s="46">
        <v>1.7875278948542703</v>
      </c>
      <c r="AL2723" s="45">
        <v>1.7875278948542703</v>
      </c>
      <c r="AM2723" s="45">
        <v>0.22809793584207641</v>
      </c>
      <c r="AN2723" s="45">
        <v>0.45853394739318831</v>
      </c>
      <c r="AO2723" s="45">
        <v>0.69097084849112345</v>
      </c>
      <c r="AP2723" s="45">
        <v>0.92518097115359921</v>
      </c>
      <c r="AQ2723" s="45">
        <v>1.1610350520361172</v>
      </c>
      <c r="AR2723" s="45">
        <v>1.369736648871829</v>
      </c>
      <c r="AS2723" s="45">
        <v>1.5278837872365907</v>
      </c>
      <c r="AT2723" s="45">
        <v>1.6453468030940028</v>
      </c>
      <c r="AU2723" s="45">
        <v>1.73006184029538</v>
      </c>
      <c r="AV2723" s="45">
        <v>1.7875278948542703</v>
      </c>
      <c r="AW2723" s="45">
        <v>1.7875278948542703</v>
      </c>
      <c r="AX2723" s="45">
        <v>1.7875278948542703</v>
      </c>
      <c r="AY2723" s="45">
        <v>1.7875278948542703</v>
      </c>
      <c r="AZ2723" s="45">
        <v>1.7875278948542703</v>
      </c>
      <c r="BA2723" s="45">
        <v>1.7875278948542703</v>
      </c>
      <c r="BB2723" s="45">
        <v>1.7875278948542703</v>
      </c>
      <c r="BC2723" s="45">
        <v>1.7875278948542703</v>
      </c>
      <c r="BD2723" s="45">
        <v>1.7875278948542703</v>
      </c>
      <c r="BE2723" s="45">
        <v>1.7875278948542703</v>
      </c>
      <c r="BF2723" s="45">
        <v>1.7875278948542703</v>
      </c>
    </row>
    <row r="2724" spans="1:58" ht="13.5" thickBot="1" x14ac:dyDescent="0.25">
      <c r="A2724" s="6" t="s">
        <v>1350</v>
      </c>
      <c r="B2724" s="6" t="s">
        <v>1350</v>
      </c>
      <c r="C2724" s="6" t="s">
        <v>621</v>
      </c>
      <c r="D2724" s="6" t="s">
        <v>1350</v>
      </c>
      <c r="E2724" s="6">
        <v>-103.13367488991287</v>
      </c>
      <c r="F2724" s="6" t="s">
        <v>622</v>
      </c>
      <c r="G2724" s="21" t="s">
        <v>1305</v>
      </c>
      <c r="H2724" s="21" t="s">
        <v>1159</v>
      </c>
      <c r="I2724" s="21" t="s">
        <v>1160</v>
      </c>
      <c r="J2724" s="21" t="s">
        <v>849</v>
      </c>
      <c r="K2724" s="21" t="s">
        <v>852</v>
      </c>
      <c r="L2724" s="21" t="s">
        <v>1111</v>
      </c>
      <c r="M2724" s="3">
        <v>-2.7127859861636532</v>
      </c>
      <c r="N2724" s="3">
        <v>-103.13367488991287</v>
      </c>
      <c r="O2724" s="21" t="s">
        <v>1498</v>
      </c>
      <c r="P2724" s="21" t="s">
        <v>1498</v>
      </c>
      <c r="Q2724" s="46">
        <v>7.423594080603213E-2</v>
      </c>
      <c r="R2724" s="46">
        <v>7.5372779836404391E-2</v>
      </c>
      <c r="S2724" s="46">
        <v>7.6391071949203387E-2</v>
      </c>
      <c r="T2724" s="46">
        <v>7.7334984544486673E-2</v>
      </c>
      <c r="U2724" s="46">
        <v>7.8264422005052126E-2</v>
      </c>
      <c r="V2724" s="46">
        <v>6.9619236963788994E-2</v>
      </c>
      <c r="W2724" s="46">
        <v>5.307143392241092E-2</v>
      </c>
      <c r="X2724" s="46">
        <v>3.9685718003535195E-2</v>
      </c>
      <c r="Y2724" s="46">
        <v>2.8868000686678184E-2</v>
      </c>
      <c r="Z2724" s="46">
        <v>2.0129845679607239E-2</v>
      </c>
      <c r="AA2724" s="46">
        <v>1.307120839847584E-2</v>
      </c>
      <c r="AB2724" s="46">
        <v>7.3689624607687042E-3</v>
      </c>
      <c r="AC2724" s="46">
        <v>2.7609784980323973E-3</v>
      </c>
      <c r="AD2724" s="46">
        <v>0</v>
      </c>
      <c r="AE2724" s="46">
        <v>0</v>
      </c>
      <c r="AF2724" s="46">
        <v>0</v>
      </c>
      <c r="AG2724" s="46">
        <v>0</v>
      </c>
      <c r="AH2724" s="46">
        <v>0</v>
      </c>
      <c r="AI2724" s="46">
        <v>0</v>
      </c>
      <c r="AJ2724" s="46">
        <v>0</v>
      </c>
      <c r="AK2724" s="46">
        <v>0.65206930940155294</v>
      </c>
      <c r="AL2724" s="45">
        <v>0.61617458375447598</v>
      </c>
      <c r="AM2724" s="45">
        <v>7.423594080603213E-2</v>
      </c>
      <c r="AN2724" s="45">
        <v>0.14960872064243652</v>
      </c>
      <c r="AO2724" s="45">
        <v>0.22599979259163991</v>
      </c>
      <c r="AP2724" s="45">
        <v>0.30333477713612655</v>
      </c>
      <c r="AQ2724" s="45">
        <v>0.38159919914117868</v>
      </c>
      <c r="AR2724" s="45">
        <v>0.4512184361049677</v>
      </c>
      <c r="AS2724" s="45">
        <v>0.50428987002737857</v>
      </c>
      <c r="AT2724" s="45">
        <v>0.54397558803091373</v>
      </c>
      <c r="AU2724" s="45">
        <v>0.57284358871759189</v>
      </c>
      <c r="AV2724" s="45">
        <v>0.59297343439719907</v>
      </c>
      <c r="AW2724" s="45">
        <v>0.60604464279567494</v>
      </c>
      <c r="AX2724" s="45">
        <v>0.61341360525644362</v>
      </c>
      <c r="AY2724" s="45">
        <v>0.61617458375447598</v>
      </c>
      <c r="AZ2724" s="45">
        <v>0.61617458375447598</v>
      </c>
      <c r="BA2724" s="45">
        <v>0.61617458375447598</v>
      </c>
      <c r="BB2724" s="45">
        <v>0.61617458375447598</v>
      </c>
      <c r="BC2724" s="45">
        <v>0.61617458375447598</v>
      </c>
      <c r="BD2724" s="45">
        <v>0.61617458375447598</v>
      </c>
      <c r="BE2724" s="45">
        <v>0.61617458375447598</v>
      </c>
      <c r="BF2724" s="45">
        <v>0.61617458375447598</v>
      </c>
    </row>
    <row r="2725" spans="1:58" ht="13.5" thickBot="1" x14ac:dyDescent="0.25">
      <c r="A2725" s="6" t="s">
        <v>1350</v>
      </c>
      <c r="B2725" s="6" t="s">
        <v>1350</v>
      </c>
      <c r="C2725" s="6" t="s">
        <v>621</v>
      </c>
      <c r="D2725" s="6" t="s">
        <v>1350</v>
      </c>
      <c r="E2725" s="6">
        <v>-103.13367488991287</v>
      </c>
      <c r="F2725" s="6" t="s">
        <v>622</v>
      </c>
      <c r="G2725" s="21" t="s">
        <v>1305</v>
      </c>
      <c r="H2725" s="21" t="s">
        <v>1159</v>
      </c>
      <c r="I2725" s="21" t="s">
        <v>1160</v>
      </c>
      <c r="J2725" s="21" t="s">
        <v>849</v>
      </c>
      <c r="K2725" s="21" t="s">
        <v>853</v>
      </c>
      <c r="L2725" s="21" t="s">
        <v>1111</v>
      </c>
      <c r="M2725" s="3">
        <v>-2.7127859861636532</v>
      </c>
      <c r="N2725" s="3">
        <v>-103.13367488991287</v>
      </c>
      <c r="O2725" s="21" t="s">
        <v>1498</v>
      </c>
      <c r="P2725" s="21" t="s">
        <v>1498</v>
      </c>
      <c r="Q2725" s="46">
        <v>1.6926698190639827E-2</v>
      </c>
      <c r="R2725" s="46">
        <v>1.718276183049906E-2</v>
      </c>
      <c r="S2725" s="46">
        <v>1.741336633955487E-2</v>
      </c>
      <c r="T2725" s="46">
        <v>1.7627387349411376E-2</v>
      </c>
      <c r="U2725" s="46">
        <v>1.7839292690242876E-2</v>
      </c>
      <c r="V2725" s="46">
        <v>1.5868287772776237E-2</v>
      </c>
      <c r="W2725" s="46">
        <v>1.2096152059052649E-2</v>
      </c>
      <c r="X2725" s="46">
        <v>9.0444144627194467E-3</v>
      </c>
      <c r="Y2725" s="46">
        <v>6.5781878036572494E-3</v>
      </c>
      <c r="Z2725" s="46">
        <v>4.5859703115173778E-3</v>
      </c>
      <c r="AA2725" s="46">
        <v>2.977041665460397E-3</v>
      </c>
      <c r="AB2725" s="46">
        <v>1.6774918532776969E-3</v>
      </c>
      <c r="AC2725" s="46">
        <v>6.2739860002933691E-4</v>
      </c>
      <c r="AD2725" s="46">
        <v>0</v>
      </c>
      <c r="AE2725" s="46">
        <v>0</v>
      </c>
      <c r="AF2725" s="46">
        <v>0</v>
      </c>
      <c r="AG2725" s="46">
        <v>0</v>
      </c>
      <c r="AH2725" s="46">
        <v>0</v>
      </c>
      <c r="AI2725" s="46">
        <v>0</v>
      </c>
      <c r="AJ2725" s="46">
        <v>0</v>
      </c>
      <c r="AK2725" s="46">
        <v>0.14846013748703424</v>
      </c>
      <c r="AL2725" s="45">
        <v>0.14044445092883839</v>
      </c>
      <c r="AM2725" s="45">
        <v>1.6926698190639827E-2</v>
      </c>
      <c r="AN2725" s="45">
        <v>3.410946002113889E-2</v>
      </c>
      <c r="AO2725" s="45">
        <v>5.152282636069376E-2</v>
      </c>
      <c r="AP2725" s="45">
        <v>6.915021371010513E-2</v>
      </c>
      <c r="AQ2725" s="45">
        <v>8.6989506400347999E-2</v>
      </c>
      <c r="AR2725" s="45">
        <v>0.10285779417312424</v>
      </c>
      <c r="AS2725" s="45">
        <v>0.11495394623217689</v>
      </c>
      <c r="AT2725" s="45">
        <v>0.12399836069489634</v>
      </c>
      <c r="AU2725" s="45">
        <v>0.13057654849855357</v>
      </c>
      <c r="AV2725" s="45">
        <v>0.13516251881007096</v>
      </c>
      <c r="AW2725" s="45">
        <v>0.13813956047553136</v>
      </c>
      <c r="AX2725" s="45">
        <v>0.13981705232880906</v>
      </c>
      <c r="AY2725" s="45">
        <v>0.14044445092883839</v>
      </c>
      <c r="AZ2725" s="45">
        <v>0.14044445092883839</v>
      </c>
      <c r="BA2725" s="45">
        <v>0.14044445092883839</v>
      </c>
      <c r="BB2725" s="45">
        <v>0.14044445092883839</v>
      </c>
      <c r="BC2725" s="45">
        <v>0.14044445092883839</v>
      </c>
      <c r="BD2725" s="45">
        <v>0.14044445092883839</v>
      </c>
      <c r="BE2725" s="45">
        <v>0.14044445092883839</v>
      </c>
      <c r="BF2725" s="45">
        <v>0.14044445092883839</v>
      </c>
    </row>
    <row r="2726" spans="1:58" ht="13.5" thickBot="1" x14ac:dyDescent="0.25">
      <c r="A2726" s="6" t="s">
        <v>1350</v>
      </c>
      <c r="B2726" s="6" t="s">
        <v>1350</v>
      </c>
      <c r="C2726" s="6" t="s">
        <v>621</v>
      </c>
      <c r="D2726" s="6" t="s">
        <v>1350</v>
      </c>
      <c r="E2726" s="6">
        <v>-77.851787489518102</v>
      </c>
      <c r="F2726" s="6" t="s">
        <v>622</v>
      </c>
      <c r="G2726" s="21" t="s">
        <v>1305</v>
      </c>
      <c r="H2726" s="21" t="s">
        <v>1159</v>
      </c>
      <c r="I2726" s="21" t="s">
        <v>1160</v>
      </c>
      <c r="J2726" s="21" t="s">
        <v>849</v>
      </c>
      <c r="K2726" s="21" t="s">
        <v>854</v>
      </c>
      <c r="L2726" s="21" t="s">
        <v>1112</v>
      </c>
      <c r="M2726" s="3">
        <v>-2.7232193540950291</v>
      </c>
      <c r="N2726" s="3">
        <v>-77.851787489518102</v>
      </c>
      <c r="O2726" s="21" t="s">
        <v>1498</v>
      </c>
      <c r="P2726" s="21" t="s">
        <v>1498</v>
      </c>
      <c r="Q2726" s="46">
        <v>1.9034825393288764E-2</v>
      </c>
      <c r="R2726" s="46">
        <v>1.8858154183003208E-2</v>
      </c>
      <c r="S2726" s="46">
        <v>1.8680371763906908E-2</v>
      </c>
      <c r="T2726" s="46">
        <v>1.8503135731427204E-2</v>
      </c>
      <c r="U2726" s="46">
        <v>1.8326939346270901E-2</v>
      </c>
      <c r="V2726" s="46">
        <v>1.6004648359193376E-2</v>
      </c>
      <c r="W2726" s="46">
        <v>1.2014264099954094E-2</v>
      </c>
      <c r="X2726" s="46">
        <v>8.8475238007001342E-3</v>
      </c>
      <c r="Y2726" s="46">
        <v>6.3346784532125264E-3</v>
      </c>
      <c r="Z2726" s="46">
        <v>4.3407910177978883E-3</v>
      </c>
      <c r="AA2726" s="46">
        <v>2.7586915561630706E-3</v>
      </c>
      <c r="AB2726" s="46">
        <v>1.5033274508032229E-3</v>
      </c>
      <c r="AC2726" s="46">
        <v>5.0721351976911648E-4</v>
      </c>
      <c r="AD2726" s="46">
        <v>0</v>
      </c>
      <c r="AE2726" s="46">
        <v>0</v>
      </c>
      <c r="AF2726" s="46">
        <v>0</v>
      </c>
      <c r="AG2726" s="46">
        <v>0</v>
      </c>
      <c r="AH2726" s="46">
        <v>0</v>
      </c>
      <c r="AI2726" s="46">
        <v>0</v>
      </c>
      <c r="AJ2726" s="46">
        <v>0</v>
      </c>
      <c r="AK2726" s="46">
        <v>0.1088722000899647</v>
      </c>
      <c r="AL2726" s="45">
        <v>0.1088722000899647</v>
      </c>
      <c r="AM2726" s="45">
        <v>1.9034825393288764E-2</v>
      </c>
      <c r="AN2726" s="45">
        <v>3.7892979576291973E-2</v>
      </c>
      <c r="AO2726" s="45">
        <v>5.6573351340198877E-2</v>
      </c>
      <c r="AP2726" s="45">
        <v>7.5076487071626077E-2</v>
      </c>
      <c r="AQ2726" s="45">
        <v>9.3403426417896979E-2</v>
      </c>
      <c r="AR2726" s="45">
        <v>0.1088722000899647</v>
      </c>
      <c r="AS2726" s="45">
        <v>0.1088722000899647</v>
      </c>
      <c r="AT2726" s="45">
        <v>0.1088722000899647</v>
      </c>
      <c r="AU2726" s="45">
        <v>0.1088722000899647</v>
      </c>
      <c r="AV2726" s="45">
        <v>0.1088722000899647</v>
      </c>
      <c r="AW2726" s="45">
        <v>0.1088722000899647</v>
      </c>
      <c r="AX2726" s="45">
        <v>0.1088722000899647</v>
      </c>
      <c r="AY2726" s="45">
        <v>0.1088722000899647</v>
      </c>
      <c r="AZ2726" s="45">
        <v>0.1088722000899647</v>
      </c>
      <c r="BA2726" s="45">
        <v>0.1088722000899647</v>
      </c>
      <c r="BB2726" s="45">
        <v>0.1088722000899647</v>
      </c>
      <c r="BC2726" s="45">
        <v>0.1088722000899647</v>
      </c>
      <c r="BD2726" s="45">
        <v>0.1088722000899647</v>
      </c>
      <c r="BE2726" s="45">
        <v>0.1088722000899647</v>
      </c>
      <c r="BF2726" s="45">
        <v>0.1088722000899647</v>
      </c>
    </row>
    <row r="2727" spans="1:58" ht="13.5" thickBot="1" x14ac:dyDescent="0.25">
      <c r="A2727" s="6" t="s">
        <v>1350</v>
      </c>
      <c r="B2727" s="6" t="s">
        <v>1350</v>
      </c>
      <c r="C2727" s="6" t="s">
        <v>621</v>
      </c>
      <c r="D2727" s="6" t="s">
        <v>1350</v>
      </c>
      <c r="E2727" s="6">
        <v>-119.40682404186299</v>
      </c>
      <c r="F2727" s="6" t="s">
        <v>622</v>
      </c>
      <c r="G2727" s="21" t="s">
        <v>1305</v>
      </c>
      <c r="H2727" s="21" t="s">
        <v>1159</v>
      </c>
      <c r="I2727" s="21" t="s">
        <v>1160</v>
      </c>
      <c r="J2727" s="21" t="s">
        <v>849</v>
      </c>
      <c r="K2727" s="21" t="s">
        <v>850</v>
      </c>
      <c r="L2727" s="21" t="s">
        <v>1113</v>
      </c>
      <c r="M2727" s="3">
        <v>-2.7062638296813675</v>
      </c>
      <c r="N2727" s="3">
        <v>-119.40682404186299</v>
      </c>
      <c r="O2727" s="21" t="s">
        <v>1498</v>
      </c>
      <c r="P2727" s="21" t="s">
        <v>1498</v>
      </c>
      <c r="Q2727" s="46">
        <v>0.23903934623789941</v>
      </c>
      <c r="R2727" s="46">
        <v>0.24148957485079442</v>
      </c>
      <c r="S2727" s="46">
        <v>0.24358644314292144</v>
      </c>
      <c r="T2727" s="46">
        <v>0.24544472266639866</v>
      </c>
      <c r="U2727" s="46">
        <v>0.2471675383363896</v>
      </c>
      <c r="V2727" s="46">
        <v>0.21871260290998024</v>
      </c>
      <c r="W2727" s="46">
        <v>0.16573314626696337</v>
      </c>
      <c r="X2727" s="46">
        <v>0.12309748623559583</v>
      </c>
      <c r="Y2727" s="46">
        <v>8.877865130334528E-2</v>
      </c>
      <c r="Z2727" s="46">
        <v>6.1161559621892417E-2</v>
      </c>
      <c r="AA2727" s="46">
        <v>3.8964307205832438E-2</v>
      </c>
      <c r="AB2727" s="46">
        <v>2.113095170695703E-2</v>
      </c>
      <c r="AC2727" s="46">
        <v>6.7981461161346207E-3</v>
      </c>
      <c r="AD2727" s="46">
        <v>0</v>
      </c>
      <c r="AE2727" s="46">
        <v>0</v>
      </c>
      <c r="AF2727" s="46">
        <v>0</v>
      </c>
      <c r="AG2727" s="46">
        <v>0</v>
      </c>
      <c r="AH2727" s="46">
        <v>0</v>
      </c>
      <c r="AI2727" s="46">
        <v>0</v>
      </c>
      <c r="AJ2727" s="46">
        <v>0</v>
      </c>
      <c r="AK2727" s="46">
        <v>1.8732721003832635</v>
      </c>
      <c r="AL2727" s="45">
        <v>1.8732721003832635</v>
      </c>
      <c r="AM2727" s="45">
        <v>0.23903934623789941</v>
      </c>
      <c r="AN2727" s="45">
        <v>0.48052892108869383</v>
      </c>
      <c r="AO2727" s="45">
        <v>0.72411536423161527</v>
      </c>
      <c r="AP2727" s="45">
        <v>0.96956008689801387</v>
      </c>
      <c r="AQ2727" s="45">
        <v>1.2167276252344035</v>
      </c>
      <c r="AR2727" s="45">
        <v>1.4354402281443837</v>
      </c>
      <c r="AS2727" s="45">
        <v>1.601173374411347</v>
      </c>
      <c r="AT2727" s="45">
        <v>1.7242708606469428</v>
      </c>
      <c r="AU2727" s="45">
        <v>1.8130495119502881</v>
      </c>
      <c r="AV2727" s="45">
        <v>1.8732721003832635</v>
      </c>
      <c r="AW2727" s="45">
        <v>1.8732721003832635</v>
      </c>
      <c r="AX2727" s="45">
        <v>1.8732721003832635</v>
      </c>
      <c r="AY2727" s="45">
        <v>1.8732721003832635</v>
      </c>
      <c r="AZ2727" s="45">
        <v>1.8732721003832635</v>
      </c>
      <c r="BA2727" s="45">
        <v>1.8732721003832635</v>
      </c>
      <c r="BB2727" s="45">
        <v>1.8732721003832635</v>
      </c>
      <c r="BC2727" s="45">
        <v>1.8732721003832635</v>
      </c>
      <c r="BD2727" s="45">
        <v>1.8732721003832635</v>
      </c>
      <c r="BE2727" s="45">
        <v>1.8732721003832635</v>
      </c>
      <c r="BF2727" s="45">
        <v>1.8732721003832635</v>
      </c>
    </row>
    <row r="2728" spans="1:58" ht="13.5" thickBot="1" x14ac:dyDescent="0.25">
      <c r="A2728" s="6" t="s">
        <v>1350</v>
      </c>
      <c r="B2728" s="6" t="s">
        <v>1350</v>
      </c>
      <c r="C2728" s="6" t="s">
        <v>621</v>
      </c>
      <c r="D2728" s="6" t="s">
        <v>1350</v>
      </c>
      <c r="E2728" s="6">
        <v>-99.524699858635799</v>
      </c>
      <c r="F2728" s="6" t="s">
        <v>622</v>
      </c>
      <c r="G2728" s="21" t="s">
        <v>1305</v>
      </c>
      <c r="H2728" s="21" t="s">
        <v>1159</v>
      </c>
      <c r="I2728" s="21" t="s">
        <v>1160</v>
      </c>
      <c r="J2728" s="21" t="s">
        <v>849</v>
      </c>
      <c r="K2728" s="21" t="s">
        <v>852</v>
      </c>
      <c r="L2728" s="21" t="s">
        <v>1114</v>
      </c>
      <c r="M2728" s="3">
        <v>-2.7144190586610555</v>
      </c>
      <c r="N2728" s="3">
        <v>-99.524699858635799</v>
      </c>
      <c r="O2728" s="21" t="s">
        <v>1498</v>
      </c>
      <c r="P2728" s="21" t="s">
        <v>1498</v>
      </c>
      <c r="Q2728" s="46">
        <v>7.708615514634054E-2</v>
      </c>
      <c r="R2728" s="46">
        <v>7.826664196876347E-2</v>
      </c>
      <c r="S2728" s="46">
        <v>7.9324030383852315E-2</v>
      </c>
      <c r="T2728" s="46">
        <v>8.0304183554601657E-2</v>
      </c>
      <c r="U2728" s="46">
        <v>8.1269305832383121E-2</v>
      </c>
      <c r="V2728" s="46">
        <v>7.2292197599850547E-2</v>
      </c>
      <c r="W2728" s="46">
        <v>5.5109058291200413E-2</v>
      </c>
      <c r="X2728" s="46">
        <v>4.1209411262231266E-2</v>
      </c>
      <c r="Y2728" s="46">
        <v>2.9976358560773016E-2</v>
      </c>
      <c r="Z2728" s="46">
        <v>2.0902710874030023E-2</v>
      </c>
      <c r="AA2728" s="46">
        <v>1.357306430840281E-2</v>
      </c>
      <c r="AB2728" s="46">
        <v>7.6518863686606473E-3</v>
      </c>
      <c r="AC2728" s="46">
        <v>2.8669834926877101E-3</v>
      </c>
      <c r="AD2728" s="46">
        <v>0</v>
      </c>
      <c r="AE2728" s="46">
        <v>0</v>
      </c>
      <c r="AF2728" s="46">
        <v>0</v>
      </c>
      <c r="AG2728" s="46">
        <v>0</v>
      </c>
      <c r="AH2728" s="46">
        <v>0</v>
      </c>
      <c r="AI2728" s="46">
        <v>0</v>
      </c>
      <c r="AJ2728" s="46">
        <v>0</v>
      </c>
      <c r="AK2728" s="46">
        <v>0.67710485520796215</v>
      </c>
      <c r="AL2728" s="45">
        <v>0.63983198764377747</v>
      </c>
      <c r="AM2728" s="45">
        <v>7.708615514634054E-2</v>
      </c>
      <c r="AN2728" s="45">
        <v>0.15535279711510402</v>
      </c>
      <c r="AO2728" s="45">
        <v>0.23467682749895635</v>
      </c>
      <c r="AP2728" s="45">
        <v>0.31498101105355802</v>
      </c>
      <c r="AQ2728" s="45">
        <v>0.39625031688594115</v>
      </c>
      <c r="AR2728" s="45">
        <v>0.46854251448579171</v>
      </c>
      <c r="AS2728" s="45">
        <v>0.52365157277699215</v>
      </c>
      <c r="AT2728" s="45">
        <v>0.56486098403922336</v>
      </c>
      <c r="AU2728" s="45">
        <v>0.59483734259999632</v>
      </c>
      <c r="AV2728" s="45">
        <v>0.61574005347402638</v>
      </c>
      <c r="AW2728" s="45">
        <v>0.62931311778242915</v>
      </c>
      <c r="AX2728" s="45">
        <v>0.63696500415108981</v>
      </c>
      <c r="AY2728" s="45">
        <v>0.63983198764377747</v>
      </c>
      <c r="AZ2728" s="45">
        <v>0.63983198764377747</v>
      </c>
      <c r="BA2728" s="45">
        <v>0.63983198764377747</v>
      </c>
      <c r="BB2728" s="45">
        <v>0.63983198764377747</v>
      </c>
      <c r="BC2728" s="45">
        <v>0.63983198764377747</v>
      </c>
      <c r="BD2728" s="45">
        <v>0.63983198764377747</v>
      </c>
      <c r="BE2728" s="45">
        <v>0.63983198764377747</v>
      </c>
      <c r="BF2728" s="45">
        <v>0.63983198764377747</v>
      </c>
    </row>
    <row r="2729" spans="1:58" ht="13.5" thickBot="1" x14ac:dyDescent="0.25">
      <c r="A2729" s="6" t="s">
        <v>1350</v>
      </c>
      <c r="B2729" s="6" t="s">
        <v>1350</v>
      </c>
      <c r="C2729" s="6" t="s">
        <v>621</v>
      </c>
      <c r="D2729" s="6" t="s">
        <v>1350</v>
      </c>
      <c r="E2729" s="6">
        <v>-99.524699858635799</v>
      </c>
      <c r="F2729" s="6" t="s">
        <v>622</v>
      </c>
      <c r="G2729" s="21" t="s">
        <v>1305</v>
      </c>
      <c r="H2729" s="21" t="s">
        <v>1159</v>
      </c>
      <c r="I2729" s="21" t="s">
        <v>1160</v>
      </c>
      <c r="J2729" s="21" t="s">
        <v>849</v>
      </c>
      <c r="K2729" s="21" t="s">
        <v>853</v>
      </c>
      <c r="L2729" s="21" t="s">
        <v>1114</v>
      </c>
      <c r="M2729" s="3">
        <v>-2.7144190586610555</v>
      </c>
      <c r="N2729" s="3">
        <v>-99.524699858635799</v>
      </c>
      <c r="O2729" s="21" t="s">
        <v>1498</v>
      </c>
      <c r="P2729" s="21" t="s">
        <v>1498</v>
      </c>
      <c r="Q2729" s="46">
        <v>1.7576581756379096E-2</v>
      </c>
      <c r="R2729" s="46">
        <v>1.7842476702347395E-2</v>
      </c>
      <c r="S2729" s="46">
        <v>1.8081935039771437E-2</v>
      </c>
      <c r="T2729" s="46">
        <v>1.8304173171210789E-2</v>
      </c>
      <c r="U2729" s="46">
        <v>1.8524214404639163E-2</v>
      </c>
      <c r="V2729" s="46">
        <v>1.6477534734221519E-2</v>
      </c>
      <c r="W2729" s="46">
        <v>1.2560571660756699E-2</v>
      </c>
      <c r="X2729" s="46">
        <v>9.3916656664011118E-3</v>
      </c>
      <c r="Y2729" s="46">
        <v>6.8307507133159905E-3</v>
      </c>
      <c r="Z2729" s="46">
        <v>4.7620440327391282E-3</v>
      </c>
      <c r="AA2729" s="46">
        <v>3.0913421882861449E-3</v>
      </c>
      <c r="AB2729" s="46">
        <v>1.7418974671090772E-3</v>
      </c>
      <c r="AC2729" s="46">
        <v>6.5148693874340219E-4</v>
      </c>
      <c r="AD2729" s="46">
        <v>0</v>
      </c>
      <c r="AE2729" s="46">
        <v>0</v>
      </c>
      <c r="AF2729" s="46">
        <v>0</v>
      </c>
      <c r="AG2729" s="46">
        <v>0</v>
      </c>
      <c r="AH2729" s="46">
        <v>0</v>
      </c>
      <c r="AI2729" s="46">
        <v>0</v>
      </c>
      <c r="AJ2729" s="46">
        <v>0</v>
      </c>
      <c r="AK2729" s="46">
        <v>0.15416011526377332</v>
      </c>
      <c r="AL2729" s="45">
        <v>0.14583667447592094</v>
      </c>
      <c r="AM2729" s="45">
        <v>1.7576581756379096E-2</v>
      </c>
      <c r="AN2729" s="45">
        <v>3.5419058458726491E-2</v>
      </c>
      <c r="AO2729" s="45">
        <v>5.3500993498497927E-2</v>
      </c>
      <c r="AP2729" s="45">
        <v>7.1805166669708709E-2</v>
      </c>
      <c r="AQ2729" s="45">
        <v>9.0329381074347875E-2</v>
      </c>
      <c r="AR2729" s="45">
        <v>0.10680691580856939</v>
      </c>
      <c r="AS2729" s="45">
        <v>0.1193674874693261</v>
      </c>
      <c r="AT2729" s="45">
        <v>0.12875915313572722</v>
      </c>
      <c r="AU2729" s="45">
        <v>0.13558990384904321</v>
      </c>
      <c r="AV2729" s="45">
        <v>0.14035194788178235</v>
      </c>
      <c r="AW2729" s="45">
        <v>0.14344329007006848</v>
      </c>
      <c r="AX2729" s="45">
        <v>0.14518518753717755</v>
      </c>
      <c r="AY2729" s="45">
        <v>0.14583667447592094</v>
      </c>
      <c r="AZ2729" s="45">
        <v>0.14583667447592094</v>
      </c>
      <c r="BA2729" s="45">
        <v>0.14583667447592094</v>
      </c>
      <c r="BB2729" s="45">
        <v>0.14583667447592094</v>
      </c>
      <c r="BC2729" s="45">
        <v>0.14583667447592094</v>
      </c>
      <c r="BD2729" s="45">
        <v>0.14583667447592094</v>
      </c>
      <c r="BE2729" s="45">
        <v>0.14583667447592094</v>
      </c>
      <c r="BF2729" s="45">
        <v>0.14583667447592094</v>
      </c>
    </row>
    <row r="2730" spans="1:58" ht="13.5" thickBot="1" x14ac:dyDescent="0.25">
      <c r="A2730" s="6" t="s">
        <v>1350</v>
      </c>
      <c r="B2730" s="6" t="s">
        <v>1350</v>
      </c>
      <c r="C2730" s="6" t="s">
        <v>621</v>
      </c>
      <c r="D2730" s="6" t="s">
        <v>1350</v>
      </c>
      <c r="E2730" s="6">
        <v>-75.050720071570552</v>
      </c>
      <c r="F2730" s="6" t="s">
        <v>622</v>
      </c>
      <c r="G2730" s="21" t="s">
        <v>1305</v>
      </c>
      <c r="H2730" s="21" t="s">
        <v>1159</v>
      </c>
      <c r="I2730" s="21" t="s">
        <v>1160</v>
      </c>
      <c r="J2730" s="21" t="s">
        <v>849</v>
      </c>
      <c r="K2730" s="21" t="s">
        <v>854</v>
      </c>
      <c r="L2730" s="21" t="s">
        <v>1115</v>
      </c>
      <c r="M2730" s="3">
        <v>-2.724485007376535</v>
      </c>
      <c r="N2730" s="3">
        <v>-75.050720071570552</v>
      </c>
      <c r="O2730" s="21" t="s">
        <v>1498</v>
      </c>
      <c r="P2730" s="21" t="s">
        <v>1498</v>
      </c>
      <c r="Q2730" s="46">
        <v>1.9776818122591133E-2</v>
      </c>
      <c r="R2730" s="46">
        <v>1.959326012712102E-2</v>
      </c>
      <c r="S2730" s="46">
        <v>1.9408547607031326E-2</v>
      </c>
      <c r="T2730" s="46">
        <v>1.9224402772145863E-2</v>
      </c>
      <c r="U2730" s="46">
        <v>1.9041338110868604E-2</v>
      </c>
      <c r="V2730" s="46">
        <v>1.6628522362353366E-2</v>
      </c>
      <c r="W2730" s="46">
        <v>1.2482589730785851E-2</v>
      </c>
      <c r="X2730" s="46">
        <v>9.1924073600084151E-3</v>
      </c>
      <c r="Y2730" s="46">
        <v>6.5816092895946273E-3</v>
      </c>
      <c r="Z2730" s="46">
        <v>4.5099985260402585E-3</v>
      </c>
      <c r="AA2730" s="46">
        <v>2.8662275610786981E-3</v>
      </c>
      <c r="AB2730" s="46">
        <v>1.5619283580986434E-3</v>
      </c>
      <c r="AC2730" s="46">
        <v>5.2698510874335525E-4</v>
      </c>
      <c r="AD2730" s="46">
        <v>0</v>
      </c>
      <c r="AE2730" s="46">
        <v>0</v>
      </c>
      <c r="AF2730" s="46">
        <v>0</v>
      </c>
      <c r="AG2730" s="46">
        <v>0</v>
      </c>
      <c r="AH2730" s="46">
        <v>0</v>
      </c>
      <c r="AI2730" s="46">
        <v>0</v>
      </c>
      <c r="AJ2730" s="46">
        <v>0</v>
      </c>
      <c r="AK2730" s="46">
        <v>0.11311612559076745</v>
      </c>
      <c r="AL2730" s="45">
        <v>0.11311612559076745</v>
      </c>
      <c r="AM2730" s="45">
        <v>1.9776818122591133E-2</v>
      </c>
      <c r="AN2730" s="45">
        <v>3.9370078249712157E-2</v>
      </c>
      <c r="AO2730" s="45">
        <v>5.8778625856743483E-2</v>
      </c>
      <c r="AP2730" s="45">
        <v>7.8003028628889345E-2</v>
      </c>
      <c r="AQ2730" s="45">
        <v>9.7044366739757942E-2</v>
      </c>
      <c r="AR2730" s="45">
        <v>0.11311612559076745</v>
      </c>
      <c r="AS2730" s="45">
        <v>0.11311612559076745</v>
      </c>
      <c r="AT2730" s="45">
        <v>0.11311612559076745</v>
      </c>
      <c r="AU2730" s="45">
        <v>0.11311612559076745</v>
      </c>
      <c r="AV2730" s="45">
        <v>0.11311612559076745</v>
      </c>
      <c r="AW2730" s="45">
        <v>0.11311612559076745</v>
      </c>
      <c r="AX2730" s="45">
        <v>0.11311612559076745</v>
      </c>
      <c r="AY2730" s="45">
        <v>0.11311612559076745</v>
      </c>
      <c r="AZ2730" s="45">
        <v>0.11311612559076745</v>
      </c>
      <c r="BA2730" s="45">
        <v>0.11311612559076745</v>
      </c>
      <c r="BB2730" s="45">
        <v>0.11311612559076745</v>
      </c>
      <c r="BC2730" s="45">
        <v>0.11311612559076745</v>
      </c>
      <c r="BD2730" s="45">
        <v>0.11311612559076745</v>
      </c>
      <c r="BE2730" s="45">
        <v>0.11311612559076745</v>
      </c>
      <c r="BF2730" s="45">
        <v>0.11311612559076745</v>
      </c>
    </row>
    <row r="2731" spans="1:58" ht="13.5" thickBot="1" x14ac:dyDescent="0.25">
      <c r="A2731" s="6" t="s">
        <v>1350</v>
      </c>
      <c r="B2731" s="6" t="s">
        <v>1350</v>
      </c>
      <c r="C2731" s="6" t="s">
        <v>621</v>
      </c>
      <c r="D2731" s="6" t="s">
        <v>1350</v>
      </c>
      <c r="E2731" s="6">
        <v>-138.57560789249888</v>
      </c>
      <c r="F2731" s="6" t="s">
        <v>622</v>
      </c>
      <c r="G2731" s="21" t="s">
        <v>1305</v>
      </c>
      <c r="H2731" s="21" t="s">
        <v>1159</v>
      </c>
      <c r="I2731" s="21" t="s">
        <v>1160</v>
      </c>
      <c r="J2731" s="21" t="s">
        <v>849</v>
      </c>
      <c r="K2731" s="21" t="s">
        <v>850</v>
      </c>
      <c r="L2731" s="21" t="s">
        <v>1116</v>
      </c>
      <c r="M2731" s="3">
        <v>3.2531306677806988</v>
      </c>
      <c r="N2731" s="3">
        <v>-138.57560789249888</v>
      </c>
      <c r="O2731" s="21" t="s">
        <v>1499</v>
      </c>
      <c r="P2731" s="21">
        <v>0</v>
      </c>
      <c r="Q2731" s="46">
        <v>0.1010457433924898</v>
      </c>
      <c r="R2731" s="46">
        <v>0.10208149409867324</v>
      </c>
      <c r="S2731" s="46">
        <v>0.10296787376256021</v>
      </c>
      <c r="T2731" s="46">
        <v>0.10375339814938615</v>
      </c>
      <c r="U2731" s="46">
        <v>0.1044816598052276</v>
      </c>
      <c r="V2731" s="46">
        <v>9.2453304856141949E-2</v>
      </c>
      <c r="W2731" s="46">
        <v>7.0058043719107205E-2</v>
      </c>
      <c r="X2731" s="46">
        <v>5.2035270352703375E-2</v>
      </c>
      <c r="Y2731" s="46">
        <v>3.7528151576356944E-2</v>
      </c>
      <c r="Z2731" s="46">
        <v>2.585396653857799E-2</v>
      </c>
      <c r="AA2731" s="46">
        <v>1.6470833983407426E-2</v>
      </c>
      <c r="AB2731" s="46">
        <v>8.9323902421288605E-3</v>
      </c>
      <c r="AC2731" s="46">
        <v>2.8736847669920511E-3</v>
      </c>
      <c r="AD2731" s="46">
        <v>0</v>
      </c>
      <c r="AE2731" s="46">
        <v>0</v>
      </c>
      <c r="AF2731" s="46">
        <v>0</v>
      </c>
      <c r="AG2731" s="46">
        <v>0</v>
      </c>
      <c r="AH2731" s="46">
        <v>0</v>
      </c>
      <c r="AI2731" s="46">
        <v>0</v>
      </c>
      <c r="AJ2731" s="46">
        <v>0</v>
      </c>
      <c r="AK2731" s="46">
        <v>0.79186198815677045</v>
      </c>
      <c r="AL2731" s="45">
        <v>0.79186198815677045</v>
      </c>
      <c r="AM2731" s="45">
        <v>0.1010457433924898</v>
      </c>
      <c r="AN2731" s="45">
        <v>0.20312723749116304</v>
      </c>
      <c r="AO2731" s="45">
        <v>0.30609511125372324</v>
      </c>
      <c r="AP2731" s="45">
        <v>0.40984850940310941</v>
      </c>
      <c r="AQ2731" s="45">
        <v>0.51433016920833696</v>
      </c>
      <c r="AR2731" s="45">
        <v>0.60678347406447886</v>
      </c>
      <c r="AS2731" s="45">
        <v>0.67684151778358603</v>
      </c>
      <c r="AT2731" s="45">
        <v>0.72887678813628942</v>
      </c>
      <c r="AU2731" s="45">
        <v>0.76640493971264634</v>
      </c>
      <c r="AV2731" s="45">
        <v>0.79186198815677045</v>
      </c>
      <c r="AW2731" s="45">
        <v>0.79186198815677045</v>
      </c>
      <c r="AX2731" s="45">
        <v>0.79186198815677045</v>
      </c>
      <c r="AY2731" s="45">
        <v>0.79186198815677045</v>
      </c>
      <c r="AZ2731" s="45">
        <v>0.79186198815677045</v>
      </c>
      <c r="BA2731" s="45">
        <v>0.79186198815677045</v>
      </c>
      <c r="BB2731" s="45">
        <v>0.79186198815677045</v>
      </c>
      <c r="BC2731" s="45">
        <v>0.79186198815677045</v>
      </c>
      <c r="BD2731" s="45">
        <v>0.79186198815677045</v>
      </c>
      <c r="BE2731" s="45">
        <v>0.79186198815677045</v>
      </c>
      <c r="BF2731" s="45">
        <v>0.79186198815677045</v>
      </c>
    </row>
    <row r="2732" spans="1:58" ht="13.5" thickBot="1" x14ac:dyDescent="0.25">
      <c r="A2732" s="6" t="s">
        <v>1350</v>
      </c>
      <c r="B2732" s="6" t="s">
        <v>1350</v>
      </c>
      <c r="C2732" s="6" t="s">
        <v>621</v>
      </c>
      <c r="D2732" s="6" t="s">
        <v>1350</v>
      </c>
      <c r="E2732" s="6">
        <v>-160.46915538075794</v>
      </c>
      <c r="F2732" s="6" t="s">
        <v>622</v>
      </c>
      <c r="G2732" s="21" t="s">
        <v>1305</v>
      </c>
      <c r="H2732" s="21" t="s">
        <v>1159</v>
      </c>
      <c r="I2732" s="21" t="s">
        <v>1160</v>
      </c>
      <c r="J2732" s="21" t="s">
        <v>849</v>
      </c>
      <c r="K2732" s="21" t="s">
        <v>854</v>
      </c>
      <c r="L2732" s="21" t="s">
        <v>1117</v>
      </c>
      <c r="M2732" s="3">
        <v>4.5103835227322309</v>
      </c>
      <c r="N2732" s="3">
        <v>-160.46915538075794</v>
      </c>
      <c r="O2732" s="21" t="s">
        <v>1498</v>
      </c>
      <c r="P2732" s="21" t="s">
        <v>1498</v>
      </c>
      <c r="Q2732" s="46">
        <v>4.6034405371398694E-3</v>
      </c>
      <c r="R2732" s="46">
        <v>4.5607138299402937E-3</v>
      </c>
      <c r="S2732" s="46">
        <v>4.5177183845947714E-3</v>
      </c>
      <c r="T2732" s="46">
        <v>4.4748550790639219E-3</v>
      </c>
      <c r="U2732" s="46">
        <v>4.432243205029501E-3</v>
      </c>
      <c r="V2732" s="46">
        <v>3.8706132321737214E-3</v>
      </c>
      <c r="W2732" s="46">
        <v>2.9055664677193655E-3</v>
      </c>
      <c r="X2732" s="46">
        <v>2.1397122839809666E-3</v>
      </c>
      <c r="Y2732" s="46">
        <v>1.5319980603313867E-3</v>
      </c>
      <c r="Z2732" s="46">
        <v>1.0497902093511617E-3</v>
      </c>
      <c r="AA2732" s="46">
        <v>6.6717042456213363E-4</v>
      </c>
      <c r="AB2732" s="46">
        <v>3.6356932016107127E-4</v>
      </c>
      <c r="AC2732" s="46">
        <v>1.2266607282427591E-4</v>
      </c>
      <c r="AD2732" s="46">
        <v>0</v>
      </c>
      <c r="AE2732" s="46">
        <v>0</v>
      </c>
      <c r="AF2732" s="46">
        <v>0</v>
      </c>
      <c r="AG2732" s="46">
        <v>0</v>
      </c>
      <c r="AH2732" s="46">
        <v>0</v>
      </c>
      <c r="AI2732" s="46">
        <v>0</v>
      </c>
      <c r="AJ2732" s="46">
        <v>0</v>
      </c>
      <c r="AK2732" s="46">
        <v>2.6329986690524266E-2</v>
      </c>
      <c r="AL2732" s="45">
        <v>2.6329986690524266E-2</v>
      </c>
      <c r="AM2732" s="45">
        <v>4.6034405371398694E-3</v>
      </c>
      <c r="AN2732" s="45">
        <v>9.1641543670801622E-3</v>
      </c>
      <c r="AO2732" s="45">
        <v>1.3681872751674934E-2</v>
      </c>
      <c r="AP2732" s="45">
        <v>1.8156727830738857E-2</v>
      </c>
      <c r="AQ2732" s="45">
        <v>2.258897103576836E-2</v>
      </c>
      <c r="AR2732" s="45">
        <v>2.6329986690524266E-2</v>
      </c>
      <c r="AS2732" s="45">
        <v>2.6329986690524266E-2</v>
      </c>
      <c r="AT2732" s="45">
        <v>2.6329986690524266E-2</v>
      </c>
      <c r="AU2732" s="45">
        <v>2.6329986690524266E-2</v>
      </c>
      <c r="AV2732" s="45">
        <v>2.6329986690524266E-2</v>
      </c>
      <c r="AW2732" s="45">
        <v>2.6329986690524266E-2</v>
      </c>
      <c r="AX2732" s="45">
        <v>2.6329986690524266E-2</v>
      </c>
      <c r="AY2732" s="45">
        <v>2.6329986690524266E-2</v>
      </c>
      <c r="AZ2732" s="45">
        <v>2.6329986690524266E-2</v>
      </c>
      <c r="BA2732" s="45">
        <v>2.6329986690524266E-2</v>
      </c>
      <c r="BB2732" s="45">
        <v>2.6329986690524266E-2</v>
      </c>
      <c r="BC2732" s="45">
        <v>2.6329986690524266E-2</v>
      </c>
      <c r="BD2732" s="45">
        <v>2.6329986690524266E-2</v>
      </c>
      <c r="BE2732" s="45">
        <v>2.6329986690524266E-2</v>
      </c>
      <c r="BF2732" s="45">
        <v>2.6329986690524266E-2</v>
      </c>
    </row>
    <row r="2733" spans="1:58" ht="13.5" thickBot="1" x14ac:dyDescent="0.25">
      <c r="A2733" s="6" t="s">
        <v>1359</v>
      </c>
      <c r="B2733" s="6" t="s">
        <v>1359</v>
      </c>
      <c r="C2733" s="6" t="s">
        <v>1118</v>
      </c>
      <c r="D2733" s="6" t="s">
        <v>1359</v>
      </c>
      <c r="E2733" s="6">
        <v>494.021872889078</v>
      </c>
      <c r="F2733" s="6" t="s">
        <v>622</v>
      </c>
      <c r="G2733" s="21" t="s">
        <v>1305</v>
      </c>
      <c r="H2733" s="21" t="s">
        <v>1172</v>
      </c>
      <c r="I2733" s="21" t="s">
        <v>1160</v>
      </c>
      <c r="J2733" s="21" t="s">
        <v>849</v>
      </c>
      <c r="K2733" s="21" t="s">
        <v>850</v>
      </c>
      <c r="L2733" s="21" t="s">
        <v>1119</v>
      </c>
      <c r="M2733" s="3">
        <v>308.74100157039521</v>
      </c>
      <c r="N2733" s="3">
        <v>494.021872889078</v>
      </c>
      <c r="O2733" s="21" t="s">
        <v>1517</v>
      </c>
      <c r="P2733" s="21">
        <v>0</v>
      </c>
      <c r="Q2733" s="46">
        <v>0</v>
      </c>
      <c r="R2733" s="46">
        <v>0</v>
      </c>
      <c r="S2733" s="46">
        <v>0</v>
      </c>
      <c r="T2733" s="46">
        <v>0</v>
      </c>
      <c r="U2733" s="46">
        <v>0</v>
      </c>
      <c r="V2733" s="46">
        <v>0</v>
      </c>
      <c r="W2733" s="46">
        <v>0</v>
      </c>
      <c r="X2733" s="46">
        <v>0</v>
      </c>
      <c r="Y2733" s="46">
        <v>0</v>
      </c>
      <c r="Z2733" s="46">
        <v>0</v>
      </c>
      <c r="AA2733" s="46">
        <v>0</v>
      </c>
      <c r="AB2733" s="46">
        <v>0</v>
      </c>
      <c r="AC2733" s="46">
        <v>0</v>
      </c>
      <c r="AD2733" s="46">
        <v>0</v>
      </c>
      <c r="AE2733" s="46">
        <v>0</v>
      </c>
      <c r="AF2733" s="46">
        <v>0</v>
      </c>
      <c r="AG2733" s="46">
        <v>0</v>
      </c>
      <c r="AH2733" s="46">
        <v>0</v>
      </c>
      <c r="AI2733" s="46">
        <v>0</v>
      </c>
      <c r="AJ2733" s="46">
        <v>0</v>
      </c>
      <c r="AK2733" s="46">
        <v>0</v>
      </c>
      <c r="AL2733" s="45">
        <v>0</v>
      </c>
      <c r="AM2733" s="45">
        <v>0</v>
      </c>
      <c r="AN2733" s="45">
        <v>0</v>
      </c>
      <c r="AO2733" s="45">
        <v>0</v>
      </c>
      <c r="AP2733" s="45">
        <v>0</v>
      </c>
      <c r="AQ2733" s="45">
        <v>0</v>
      </c>
      <c r="AR2733" s="45">
        <v>0</v>
      </c>
      <c r="AS2733" s="45">
        <v>0</v>
      </c>
      <c r="AT2733" s="45">
        <v>0</v>
      </c>
      <c r="AU2733" s="45">
        <v>0</v>
      </c>
      <c r="AV2733" s="45">
        <v>0</v>
      </c>
      <c r="AW2733" s="45">
        <v>0</v>
      </c>
      <c r="AX2733" s="45">
        <v>0</v>
      </c>
      <c r="AY2733" s="45">
        <v>0</v>
      </c>
      <c r="AZ2733" s="45">
        <v>0</v>
      </c>
      <c r="BA2733" s="45">
        <v>0</v>
      </c>
      <c r="BB2733" s="45">
        <v>0</v>
      </c>
      <c r="BC2733" s="45">
        <v>0</v>
      </c>
      <c r="BD2733" s="45">
        <v>0</v>
      </c>
      <c r="BE2733" s="45">
        <v>0</v>
      </c>
      <c r="BF2733" s="45">
        <v>0</v>
      </c>
    </row>
    <row r="2734" spans="1:58" ht="13.5" thickBot="1" x14ac:dyDescent="0.25">
      <c r="A2734" s="6" t="s">
        <v>1359</v>
      </c>
      <c r="B2734" s="6" t="s">
        <v>1359</v>
      </c>
      <c r="C2734" s="6" t="s">
        <v>1118</v>
      </c>
      <c r="D2734" s="6" t="s">
        <v>1359</v>
      </c>
      <c r="E2734" s="6">
        <v>469.10499339456118</v>
      </c>
      <c r="F2734" s="6" t="s">
        <v>622</v>
      </c>
      <c r="G2734" s="21" t="s">
        <v>1305</v>
      </c>
      <c r="H2734" s="21" t="s">
        <v>1172</v>
      </c>
      <c r="I2734" s="21" t="s">
        <v>1160</v>
      </c>
      <c r="J2734" s="21" t="s">
        <v>849</v>
      </c>
      <c r="K2734" s="21" t="s">
        <v>850</v>
      </c>
      <c r="L2734" s="21" t="s">
        <v>1120</v>
      </c>
      <c r="M2734" s="3">
        <v>293.08814370326968</v>
      </c>
      <c r="N2734" s="3">
        <v>469.10499339456118</v>
      </c>
      <c r="O2734" s="21" t="s">
        <v>1517</v>
      </c>
      <c r="P2734" s="21">
        <v>0</v>
      </c>
      <c r="Q2734" s="46">
        <v>0</v>
      </c>
      <c r="R2734" s="46">
        <v>0</v>
      </c>
      <c r="S2734" s="46">
        <v>0</v>
      </c>
      <c r="T2734" s="46">
        <v>0</v>
      </c>
      <c r="U2734" s="46">
        <v>0</v>
      </c>
      <c r="V2734" s="46">
        <v>0</v>
      </c>
      <c r="W2734" s="46">
        <v>0</v>
      </c>
      <c r="X2734" s="46">
        <v>0</v>
      </c>
      <c r="Y2734" s="46">
        <v>0</v>
      </c>
      <c r="Z2734" s="46">
        <v>0</v>
      </c>
      <c r="AA2734" s="46">
        <v>0</v>
      </c>
      <c r="AB2734" s="46">
        <v>0</v>
      </c>
      <c r="AC2734" s="46">
        <v>0</v>
      </c>
      <c r="AD2734" s="46">
        <v>0</v>
      </c>
      <c r="AE2734" s="46">
        <v>0</v>
      </c>
      <c r="AF2734" s="46">
        <v>0</v>
      </c>
      <c r="AG2734" s="46">
        <v>0</v>
      </c>
      <c r="AH2734" s="46">
        <v>0</v>
      </c>
      <c r="AI2734" s="46">
        <v>0</v>
      </c>
      <c r="AJ2734" s="46">
        <v>0</v>
      </c>
      <c r="AK2734" s="46">
        <v>0</v>
      </c>
      <c r="AL2734" s="45">
        <v>0</v>
      </c>
      <c r="AM2734" s="45">
        <v>0</v>
      </c>
      <c r="AN2734" s="45">
        <v>0</v>
      </c>
      <c r="AO2734" s="45">
        <v>0</v>
      </c>
      <c r="AP2734" s="45">
        <v>0</v>
      </c>
      <c r="AQ2734" s="45">
        <v>0</v>
      </c>
      <c r="AR2734" s="45">
        <v>0</v>
      </c>
      <c r="AS2734" s="45">
        <v>0</v>
      </c>
      <c r="AT2734" s="45">
        <v>0</v>
      </c>
      <c r="AU2734" s="45">
        <v>0</v>
      </c>
      <c r="AV2734" s="45">
        <v>0</v>
      </c>
      <c r="AW2734" s="45">
        <v>0</v>
      </c>
      <c r="AX2734" s="45">
        <v>0</v>
      </c>
      <c r="AY2734" s="45">
        <v>0</v>
      </c>
      <c r="AZ2734" s="45">
        <v>0</v>
      </c>
      <c r="BA2734" s="45">
        <v>0</v>
      </c>
      <c r="BB2734" s="45">
        <v>0</v>
      </c>
      <c r="BC2734" s="45">
        <v>0</v>
      </c>
      <c r="BD2734" s="45">
        <v>0</v>
      </c>
      <c r="BE2734" s="45">
        <v>0</v>
      </c>
      <c r="BF2734" s="45">
        <v>0</v>
      </c>
    </row>
    <row r="2735" spans="1:58" ht="13.5" thickBot="1" x14ac:dyDescent="0.25">
      <c r="A2735" s="6" t="s">
        <v>1359</v>
      </c>
      <c r="B2735" s="6" t="s">
        <v>1359</v>
      </c>
      <c r="C2735" s="6" t="s">
        <v>1118</v>
      </c>
      <c r="D2735" s="6" t="s">
        <v>1359</v>
      </c>
      <c r="E2735" s="6">
        <v>436.07561089456061</v>
      </c>
      <c r="F2735" s="6" t="s">
        <v>622</v>
      </c>
      <c r="G2735" s="21" t="s">
        <v>1305</v>
      </c>
      <c r="H2735" s="21" t="s">
        <v>1172</v>
      </c>
      <c r="I2735" s="21" t="s">
        <v>1160</v>
      </c>
      <c r="J2735" s="21" t="s">
        <v>849</v>
      </c>
      <c r="K2735" s="21" t="s">
        <v>850</v>
      </c>
      <c r="L2735" s="21" t="s">
        <v>1121</v>
      </c>
      <c r="M2735" s="3">
        <v>272.3390065305685</v>
      </c>
      <c r="N2735" s="3">
        <v>436.07561089456061</v>
      </c>
      <c r="O2735" s="21" t="s">
        <v>1517</v>
      </c>
      <c r="P2735" s="21">
        <v>0</v>
      </c>
      <c r="Q2735" s="46">
        <v>0</v>
      </c>
      <c r="R2735" s="46">
        <v>0</v>
      </c>
      <c r="S2735" s="46">
        <v>0</v>
      </c>
      <c r="T2735" s="46">
        <v>0</v>
      </c>
      <c r="U2735" s="46">
        <v>0</v>
      </c>
      <c r="V2735" s="46">
        <v>0</v>
      </c>
      <c r="W2735" s="46">
        <v>0</v>
      </c>
      <c r="X2735" s="46">
        <v>0</v>
      </c>
      <c r="Y2735" s="46">
        <v>0</v>
      </c>
      <c r="Z2735" s="46">
        <v>0</v>
      </c>
      <c r="AA2735" s="46">
        <v>0</v>
      </c>
      <c r="AB2735" s="46">
        <v>0</v>
      </c>
      <c r="AC2735" s="46">
        <v>0</v>
      </c>
      <c r="AD2735" s="46">
        <v>0</v>
      </c>
      <c r="AE2735" s="46">
        <v>0</v>
      </c>
      <c r="AF2735" s="46">
        <v>0</v>
      </c>
      <c r="AG2735" s="46">
        <v>0</v>
      </c>
      <c r="AH2735" s="46">
        <v>0</v>
      </c>
      <c r="AI2735" s="46">
        <v>0</v>
      </c>
      <c r="AJ2735" s="46">
        <v>0</v>
      </c>
      <c r="AK2735" s="46">
        <v>0</v>
      </c>
      <c r="AL2735" s="45">
        <v>0</v>
      </c>
      <c r="AM2735" s="45">
        <v>0</v>
      </c>
      <c r="AN2735" s="45">
        <v>0</v>
      </c>
      <c r="AO2735" s="45">
        <v>0</v>
      </c>
      <c r="AP2735" s="45">
        <v>0</v>
      </c>
      <c r="AQ2735" s="45">
        <v>0</v>
      </c>
      <c r="AR2735" s="45">
        <v>0</v>
      </c>
      <c r="AS2735" s="45">
        <v>0</v>
      </c>
      <c r="AT2735" s="45">
        <v>0</v>
      </c>
      <c r="AU2735" s="45">
        <v>0</v>
      </c>
      <c r="AV2735" s="45">
        <v>0</v>
      </c>
      <c r="AW2735" s="45">
        <v>0</v>
      </c>
      <c r="AX2735" s="45">
        <v>0</v>
      </c>
      <c r="AY2735" s="45">
        <v>0</v>
      </c>
      <c r="AZ2735" s="45">
        <v>0</v>
      </c>
      <c r="BA2735" s="45">
        <v>0</v>
      </c>
      <c r="BB2735" s="45">
        <v>0</v>
      </c>
      <c r="BC2735" s="45">
        <v>0</v>
      </c>
      <c r="BD2735" s="45">
        <v>0</v>
      </c>
      <c r="BE2735" s="45">
        <v>0</v>
      </c>
      <c r="BF2735" s="45">
        <v>0</v>
      </c>
    </row>
    <row r="2736" spans="1:58" ht="13.5" thickBot="1" x14ac:dyDescent="0.25">
      <c r="A2736" s="6" t="s">
        <v>1359</v>
      </c>
      <c r="B2736" s="6" t="s">
        <v>1359</v>
      </c>
      <c r="C2736" s="6" t="s">
        <v>1118</v>
      </c>
      <c r="D2736" s="6" t="s">
        <v>1359</v>
      </c>
      <c r="E2736" s="6">
        <v>374.42076356122612</v>
      </c>
      <c r="F2736" s="6" t="s">
        <v>622</v>
      </c>
      <c r="G2736" s="21" t="s">
        <v>1305</v>
      </c>
      <c r="H2736" s="21" t="s">
        <v>1172</v>
      </c>
      <c r="I2736" s="21" t="s">
        <v>1160</v>
      </c>
      <c r="J2736" s="21" t="s">
        <v>849</v>
      </c>
      <c r="K2736" s="21" t="s">
        <v>850</v>
      </c>
      <c r="L2736" s="21" t="s">
        <v>1122</v>
      </c>
      <c r="M2736" s="3">
        <v>233.60728380819285</v>
      </c>
      <c r="N2736" s="3">
        <v>374.42076356122612</v>
      </c>
      <c r="O2736" s="21" t="s">
        <v>1517</v>
      </c>
      <c r="P2736" s="21">
        <v>0</v>
      </c>
      <c r="Q2736" s="46">
        <v>0</v>
      </c>
      <c r="R2736" s="46">
        <v>0</v>
      </c>
      <c r="S2736" s="46">
        <v>0</v>
      </c>
      <c r="T2736" s="46">
        <v>0</v>
      </c>
      <c r="U2736" s="46">
        <v>0</v>
      </c>
      <c r="V2736" s="46">
        <v>0</v>
      </c>
      <c r="W2736" s="46">
        <v>0</v>
      </c>
      <c r="X2736" s="46">
        <v>0</v>
      </c>
      <c r="Y2736" s="46">
        <v>0</v>
      </c>
      <c r="Z2736" s="46">
        <v>0</v>
      </c>
      <c r="AA2736" s="46">
        <v>0</v>
      </c>
      <c r="AB2736" s="46">
        <v>0</v>
      </c>
      <c r="AC2736" s="46">
        <v>0</v>
      </c>
      <c r="AD2736" s="46">
        <v>0</v>
      </c>
      <c r="AE2736" s="46">
        <v>0</v>
      </c>
      <c r="AF2736" s="46">
        <v>0</v>
      </c>
      <c r="AG2736" s="46">
        <v>0</v>
      </c>
      <c r="AH2736" s="46">
        <v>0</v>
      </c>
      <c r="AI2736" s="46">
        <v>0</v>
      </c>
      <c r="AJ2736" s="46">
        <v>0</v>
      </c>
      <c r="AK2736" s="46">
        <v>0</v>
      </c>
      <c r="AL2736" s="45">
        <v>0</v>
      </c>
      <c r="AM2736" s="45">
        <v>0</v>
      </c>
      <c r="AN2736" s="45">
        <v>0</v>
      </c>
      <c r="AO2736" s="45">
        <v>0</v>
      </c>
      <c r="AP2736" s="45">
        <v>0</v>
      </c>
      <c r="AQ2736" s="45">
        <v>0</v>
      </c>
      <c r="AR2736" s="45">
        <v>0</v>
      </c>
      <c r="AS2736" s="45">
        <v>0</v>
      </c>
      <c r="AT2736" s="45">
        <v>0</v>
      </c>
      <c r="AU2736" s="45">
        <v>0</v>
      </c>
      <c r="AV2736" s="45">
        <v>0</v>
      </c>
      <c r="AW2736" s="45">
        <v>0</v>
      </c>
      <c r="AX2736" s="45">
        <v>0</v>
      </c>
      <c r="AY2736" s="45">
        <v>0</v>
      </c>
      <c r="AZ2736" s="45">
        <v>0</v>
      </c>
      <c r="BA2736" s="45">
        <v>0</v>
      </c>
      <c r="BB2736" s="45">
        <v>0</v>
      </c>
      <c r="BC2736" s="45">
        <v>0</v>
      </c>
      <c r="BD2736" s="45">
        <v>0</v>
      </c>
      <c r="BE2736" s="45">
        <v>0</v>
      </c>
      <c r="BF2736" s="45">
        <v>0</v>
      </c>
    </row>
    <row r="2737" spans="1:58" ht="13.5" thickBot="1" x14ac:dyDescent="0.25">
      <c r="A2737" s="6" t="s">
        <v>1359</v>
      </c>
      <c r="B2737" s="6" t="s">
        <v>1359</v>
      </c>
      <c r="C2737" s="6" t="s">
        <v>1118</v>
      </c>
      <c r="D2737" s="6" t="s">
        <v>1359</v>
      </c>
      <c r="E2737" s="6">
        <v>494.021872889078</v>
      </c>
      <c r="F2737" s="6" t="s">
        <v>622</v>
      </c>
      <c r="G2737" s="21" t="s">
        <v>1305</v>
      </c>
      <c r="H2737" s="21" t="s">
        <v>1172</v>
      </c>
      <c r="I2737" s="21" t="s">
        <v>1160</v>
      </c>
      <c r="J2737" s="21" t="s">
        <v>849</v>
      </c>
      <c r="K2737" s="21" t="s">
        <v>852</v>
      </c>
      <c r="L2737" s="21" t="s">
        <v>1119</v>
      </c>
      <c r="M2737" s="3">
        <v>308.74100157039521</v>
      </c>
      <c r="N2737" s="3">
        <v>494.021872889078</v>
      </c>
      <c r="O2737" s="21" t="s">
        <v>1517</v>
      </c>
      <c r="P2737" s="21">
        <v>0</v>
      </c>
      <c r="Q2737" s="46">
        <v>0</v>
      </c>
      <c r="R2737" s="46">
        <v>0</v>
      </c>
      <c r="S2737" s="46">
        <v>0</v>
      </c>
      <c r="T2737" s="46">
        <v>0</v>
      </c>
      <c r="U2737" s="46">
        <v>0</v>
      </c>
      <c r="V2737" s="46">
        <v>0</v>
      </c>
      <c r="W2737" s="46">
        <v>0</v>
      </c>
      <c r="X2737" s="46">
        <v>0</v>
      </c>
      <c r="Y2737" s="46">
        <v>0</v>
      </c>
      <c r="Z2737" s="46">
        <v>0</v>
      </c>
      <c r="AA2737" s="46">
        <v>0</v>
      </c>
      <c r="AB2737" s="46">
        <v>0</v>
      </c>
      <c r="AC2737" s="46">
        <v>0</v>
      </c>
      <c r="AD2737" s="46">
        <v>0</v>
      </c>
      <c r="AE2737" s="46">
        <v>0</v>
      </c>
      <c r="AF2737" s="46">
        <v>0</v>
      </c>
      <c r="AG2737" s="46">
        <v>0</v>
      </c>
      <c r="AH2737" s="46">
        <v>0</v>
      </c>
      <c r="AI2737" s="46">
        <v>0</v>
      </c>
      <c r="AJ2737" s="46">
        <v>0</v>
      </c>
      <c r="AK2737" s="46">
        <v>0</v>
      </c>
      <c r="AL2737" s="45">
        <v>0</v>
      </c>
      <c r="AM2737" s="45">
        <v>0</v>
      </c>
      <c r="AN2737" s="45">
        <v>0</v>
      </c>
      <c r="AO2737" s="45">
        <v>0</v>
      </c>
      <c r="AP2737" s="45">
        <v>0</v>
      </c>
      <c r="AQ2737" s="45">
        <v>0</v>
      </c>
      <c r="AR2737" s="45">
        <v>0</v>
      </c>
      <c r="AS2737" s="45">
        <v>0</v>
      </c>
      <c r="AT2737" s="45">
        <v>0</v>
      </c>
      <c r="AU2737" s="45">
        <v>0</v>
      </c>
      <c r="AV2737" s="45">
        <v>0</v>
      </c>
      <c r="AW2737" s="45">
        <v>0</v>
      </c>
      <c r="AX2737" s="45">
        <v>0</v>
      </c>
      <c r="AY2737" s="45">
        <v>0</v>
      </c>
      <c r="AZ2737" s="45">
        <v>0</v>
      </c>
      <c r="BA2737" s="45">
        <v>0</v>
      </c>
      <c r="BB2737" s="45">
        <v>0</v>
      </c>
      <c r="BC2737" s="45">
        <v>0</v>
      </c>
      <c r="BD2737" s="45">
        <v>0</v>
      </c>
      <c r="BE2737" s="45">
        <v>0</v>
      </c>
      <c r="BF2737" s="45">
        <v>0</v>
      </c>
    </row>
    <row r="2738" spans="1:58" ht="13.5" thickBot="1" x14ac:dyDescent="0.25">
      <c r="A2738" s="6" t="s">
        <v>1359</v>
      </c>
      <c r="B2738" s="6" t="s">
        <v>1359</v>
      </c>
      <c r="C2738" s="6" t="s">
        <v>1118</v>
      </c>
      <c r="D2738" s="6" t="s">
        <v>1359</v>
      </c>
      <c r="E2738" s="6">
        <v>469.10499339456118</v>
      </c>
      <c r="F2738" s="6" t="s">
        <v>622</v>
      </c>
      <c r="G2738" s="21" t="s">
        <v>1305</v>
      </c>
      <c r="H2738" s="21" t="s">
        <v>1172</v>
      </c>
      <c r="I2738" s="21" t="s">
        <v>1160</v>
      </c>
      <c r="J2738" s="21" t="s">
        <v>849</v>
      </c>
      <c r="K2738" s="21" t="s">
        <v>852</v>
      </c>
      <c r="L2738" s="21" t="s">
        <v>1120</v>
      </c>
      <c r="M2738" s="3">
        <v>293.08814370326968</v>
      </c>
      <c r="N2738" s="3">
        <v>469.10499339456118</v>
      </c>
      <c r="O2738" s="21" t="s">
        <v>1517</v>
      </c>
      <c r="P2738" s="21">
        <v>0</v>
      </c>
      <c r="Q2738" s="46">
        <v>0</v>
      </c>
      <c r="R2738" s="46">
        <v>0</v>
      </c>
      <c r="S2738" s="46">
        <v>0</v>
      </c>
      <c r="T2738" s="46">
        <v>0</v>
      </c>
      <c r="U2738" s="46">
        <v>0</v>
      </c>
      <c r="V2738" s="46">
        <v>0</v>
      </c>
      <c r="W2738" s="46">
        <v>0</v>
      </c>
      <c r="X2738" s="46">
        <v>0</v>
      </c>
      <c r="Y2738" s="46">
        <v>0</v>
      </c>
      <c r="Z2738" s="46">
        <v>0</v>
      </c>
      <c r="AA2738" s="46">
        <v>0</v>
      </c>
      <c r="AB2738" s="46">
        <v>0</v>
      </c>
      <c r="AC2738" s="46">
        <v>0</v>
      </c>
      <c r="AD2738" s="46">
        <v>0</v>
      </c>
      <c r="AE2738" s="46">
        <v>0</v>
      </c>
      <c r="AF2738" s="46">
        <v>0</v>
      </c>
      <c r="AG2738" s="46">
        <v>0</v>
      </c>
      <c r="AH2738" s="46">
        <v>0</v>
      </c>
      <c r="AI2738" s="46">
        <v>0</v>
      </c>
      <c r="AJ2738" s="46">
        <v>0</v>
      </c>
      <c r="AK2738" s="46">
        <v>0</v>
      </c>
      <c r="AL2738" s="45">
        <v>0</v>
      </c>
      <c r="AM2738" s="45">
        <v>0</v>
      </c>
      <c r="AN2738" s="45">
        <v>0</v>
      </c>
      <c r="AO2738" s="45">
        <v>0</v>
      </c>
      <c r="AP2738" s="45">
        <v>0</v>
      </c>
      <c r="AQ2738" s="45">
        <v>0</v>
      </c>
      <c r="AR2738" s="45">
        <v>0</v>
      </c>
      <c r="AS2738" s="45">
        <v>0</v>
      </c>
      <c r="AT2738" s="45">
        <v>0</v>
      </c>
      <c r="AU2738" s="45">
        <v>0</v>
      </c>
      <c r="AV2738" s="45">
        <v>0</v>
      </c>
      <c r="AW2738" s="45">
        <v>0</v>
      </c>
      <c r="AX2738" s="45">
        <v>0</v>
      </c>
      <c r="AY2738" s="45">
        <v>0</v>
      </c>
      <c r="AZ2738" s="45">
        <v>0</v>
      </c>
      <c r="BA2738" s="45">
        <v>0</v>
      </c>
      <c r="BB2738" s="45">
        <v>0</v>
      </c>
      <c r="BC2738" s="45">
        <v>0</v>
      </c>
      <c r="BD2738" s="45">
        <v>0</v>
      </c>
      <c r="BE2738" s="45">
        <v>0</v>
      </c>
      <c r="BF2738" s="45">
        <v>0</v>
      </c>
    </row>
    <row r="2739" spans="1:58" ht="13.5" thickBot="1" x14ac:dyDescent="0.25">
      <c r="A2739" s="6" t="s">
        <v>1359</v>
      </c>
      <c r="B2739" s="6" t="s">
        <v>1359</v>
      </c>
      <c r="C2739" s="6" t="s">
        <v>1118</v>
      </c>
      <c r="D2739" s="6" t="s">
        <v>1359</v>
      </c>
      <c r="E2739" s="6">
        <v>436.07561089456061</v>
      </c>
      <c r="F2739" s="6" t="s">
        <v>622</v>
      </c>
      <c r="G2739" s="21" t="s">
        <v>1305</v>
      </c>
      <c r="H2739" s="21" t="s">
        <v>1172</v>
      </c>
      <c r="I2739" s="21" t="s">
        <v>1160</v>
      </c>
      <c r="J2739" s="21" t="s">
        <v>849</v>
      </c>
      <c r="K2739" s="21" t="s">
        <v>852</v>
      </c>
      <c r="L2739" s="21" t="s">
        <v>1121</v>
      </c>
      <c r="M2739" s="3">
        <v>272.3390065305685</v>
      </c>
      <c r="N2739" s="3">
        <v>436.07561089456061</v>
      </c>
      <c r="O2739" s="21" t="s">
        <v>1517</v>
      </c>
      <c r="P2739" s="21">
        <v>0</v>
      </c>
      <c r="Q2739" s="46">
        <v>0</v>
      </c>
      <c r="R2739" s="46">
        <v>0</v>
      </c>
      <c r="S2739" s="46">
        <v>0</v>
      </c>
      <c r="T2739" s="46">
        <v>0</v>
      </c>
      <c r="U2739" s="46">
        <v>0</v>
      </c>
      <c r="V2739" s="46">
        <v>0</v>
      </c>
      <c r="W2739" s="46">
        <v>0</v>
      </c>
      <c r="X2739" s="46">
        <v>0</v>
      </c>
      <c r="Y2739" s="46">
        <v>0</v>
      </c>
      <c r="Z2739" s="46">
        <v>0</v>
      </c>
      <c r="AA2739" s="46">
        <v>0</v>
      </c>
      <c r="AB2739" s="46">
        <v>0</v>
      </c>
      <c r="AC2739" s="46">
        <v>0</v>
      </c>
      <c r="AD2739" s="46">
        <v>0</v>
      </c>
      <c r="AE2739" s="46">
        <v>0</v>
      </c>
      <c r="AF2739" s="46">
        <v>0</v>
      </c>
      <c r="AG2739" s="46">
        <v>0</v>
      </c>
      <c r="AH2739" s="46">
        <v>0</v>
      </c>
      <c r="AI2739" s="46">
        <v>0</v>
      </c>
      <c r="AJ2739" s="46">
        <v>0</v>
      </c>
      <c r="AK2739" s="46">
        <v>0</v>
      </c>
      <c r="AL2739" s="45">
        <v>0</v>
      </c>
      <c r="AM2739" s="45">
        <v>0</v>
      </c>
      <c r="AN2739" s="45">
        <v>0</v>
      </c>
      <c r="AO2739" s="45">
        <v>0</v>
      </c>
      <c r="AP2739" s="45">
        <v>0</v>
      </c>
      <c r="AQ2739" s="45">
        <v>0</v>
      </c>
      <c r="AR2739" s="45">
        <v>0</v>
      </c>
      <c r="AS2739" s="45">
        <v>0</v>
      </c>
      <c r="AT2739" s="45">
        <v>0</v>
      </c>
      <c r="AU2739" s="45">
        <v>0</v>
      </c>
      <c r="AV2739" s="45">
        <v>0</v>
      </c>
      <c r="AW2739" s="45">
        <v>0</v>
      </c>
      <c r="AX2739" s="45">
        <v>0</v>
      </c>
      <c r="AY2739" s="45">
        <v>0</v>
      </c>
      <c r="AZ2739" s="45">
        <v>0</v>
      </c>
      <c r="BA2739" s="45">
        <v>0</v>
      </c>
      <c r="BB2739" s="45">
        <v>0</v>
      </c>
      <c r="BC2739" s="45">
        <v>0</v>
      </c>
      <c r="BD2739" s="45">
        <v>0</v>
      </c>
      <c r="BE2739" s="45">
        <v>0</v>
      </c>
      <c r="BF2739" s="45">
        <v>0</v>
      </c>
    </row>
    <row r="2740" spans="1:58" ht="13.5" thickBot="1" x14ac:dyDescent="0.25">
      <c r="A2740" s="6" t="s">
        <v>1359</v>
      </c>
      <c r="B2740" s="6" t="s">
        <v>1359</v>
      </c>
      <c r="C2740" s="6" t="s">
        <v>1118</v>
      </c>
      <c r="D2740" s="6" t="s">
        <v>1359</v>
      </c>
      <c r="E2740" s="6">
        <v>374.42076356122612</v>
      </c>
      <c r="F2740" s="6" t="s">
        <v>622</v>
      </c>
      <c r="G2740" s="21" t="s">
        <v>1305</v>
      </c>
      <c r="H2740" s="21" t="s">
        <v>1172</v>
      </c>
      <c r="I2740" s="21" t="s">
        <v>1160</v>
      </c>
      <c r="J2740" s="21" t="s">
        <v>849</v>
      </c>
      <c r="K2740" s="21" t="s">
        <v>852</v>
      </c>
      <c r="L2740" s="21" t="s">
        <v>1122</v>
      </c>
      <c r="M2740" s="3">
        <v>233.60728380819285</v>
      </c>
      <c r="N2740" s="3">
        <v>374.42076356122612</v>
      </c>
      <c r="O2740" s="21" t="s">
        <v>1517</v>
      </c>
      <c r="P2740" s="21">
        <v>0</v>
      </c>
      <c r="Q2740" s="46">
        <v>0</v>
      </c>
      <c r="R2740" s="46">
        <v>0</v>
      </c>
      <c r="S2740" s="46">
        <v>0</v>
      </c>
      <c r="T2740" s="46">
        <v>0</v>
      </c>
      <c r="U2740" s="46">
        <v>0</v>
      </c>
      <c r="V2740" s="46">
        <v>0</v>
      </c>
      <c r="W2740" s="46">
        <v>0</v>
      </c>
      <c r="X2740" s="46">
        <v>0</v>
      </c>
      <c r="Y2740" s="46">
        <v>0</v>
      </c>
      <c r="Z2740" s="46">
        <v>0</v>
      </c>
      <c r="AA2740" s="46">
        <v>0</v>
      </c>
      <c r="AB2740" s="46">
        <v>0</v>
      </c>
      <c r="AC2740" s="46">
        <v>0</v>
      </c>
      <c r="AD2740" s="46">
        <v>0</v>
      </c>
      <c r="AE2740" s="46">
        <v>0</v>
      </c>
      <c r="AF2740" s="46">
        <v>0</v>
      </c>
      <c r="AG2740" s="46">
        <v>0</v>
      </c>
      <c r="AH2740" s="46">
        <v>0</v>
      </c>
      <c r="AI2740" s="46">
        <v>0</v>
      </c>
      <c r="AJ2740" s="46">
        <v>0</v>
      </c>
      <c r="AK2740" s="46">
        <v>0</v>
      </c>
      <c r="AL2740" s="45">
        <v>0</v>
      </c>
      <c r="AM2740" s="45">
        <v>0</v>
      </c>
      <c r="AN2740" s="45">
        <v>0</v>
      </c>
      <c r="AO2740" s="45">
        <v>0</v>
      </c>
      <c r="AP2740" s="45">
        <v>0</v>
      </c>
      <c r="AQ2740" s="45">
        <v>0</v>
      </c>
      <c r="AR2740" s="45">
        <v>0</v>
      </c>
      <c r="AS2740" s="45">
        <v>0</v>
      </c>
      <c r="AT2740" s="45">
        <v>0</v>
      </c>
      <c r="AU2740" s="45">
        <v>0</v>
      </c>
      <c r="AV2740" s="45">
        <v>0</v>
      </c>
      <c r="AW2740" s="45">
        <v>0</v>
      </c>
      <c r="AX2740" s="45">
        <v>0</v>
      </c>
      <c r="AY2740" s="45">
        <v>0</v>
      </c>
      <c r="AZ2740" s="45">
        <v>0</v>
      </c>
      <c r="BA2740" s="45">
        <v>0</v>
      </c>
      <c r="BB2740" s="45">
        <v>0</v>
      </c>
      <c r="BC2740" s="45">
        <v>0</v>
      </c>
      <c r="BD2740" s="45">
        <v>0</v>
      </c>
      <c r="BE2740" s="45">
        <v>0</v>
      </c>
      <c r="BF2740" s="45">
        <v>0</v>
      </c>
    </row>
    <row r="2741" spans="1:58" ht="13.5" thickBot="1" x14ac:dyDescent="0.25">
      <c r="A2741" s="6" t="s">
        <v>1359</v>
      </c>
      <c r="B2741" s="6" t="s">
        <v>1359</v>
      </c>
      <c r="C2741" s="6" t="s">
        <v>1118</v>
      </c>
      <c r="D2741" s="6" t="s">
        <v>1359</v>
      </c>
      <c r="E2741" s="6">
        <v>494.021872889078</v>
      </c>
      <c r="F2741" s="6" t="s">
        <v>622</v>
      </c>
      <c r="G2741" s="21" t="s">
        <v>1305</v>
      </c>
      <c r="H2741" s="21" t="s">
        <v>1159</v>
      </c>
      <c r="I2741" s="21" t="s">
        <v>1160</v>
      </c>
      <c r="J2741" s="21" t="s">
        <v>849</v>
      </c>
      <c r="K2741" s="21" t="s">
        <v>850</v>
      </c>
      <c r="L2741" s="21" t="s">
        <v>1119</v>
      </c>
      <c r="M2741" s="3">
        <v>308.74100157039521</v>
      </c>
      <c r="N2741" s="3">
        <v>494.021872889078</v>
      </c>
      <c r="O2741" s="21" t="s">
        <v>1517</v>
      </c>
      <c r="P2741" s="21">
        <v>0</v>
      </c>
      <c r="Q2741" s="46">
        <v>4.6703131897176273E-2</v>
      </c>
      <c r="R2741" s="46">
        <v>0.10138742869887604</v>
      </c>
      <c r="S2741" s="46">
        <v>0.15306852374524649</v>
      </c>
      <c r="T2741" s="46">
        <v>0.20023968735506209</v>
      </c>
      <c r="U2741" s="46">
        <v>0.24159194676797657</v>
      </c>
      <c r="V2741" s="46">
        <v>0.26022416370611939</v>
      </c>
      <c r="W2741" s="46">
        <v>0.24437685801401982</v>
      </c>
      <c r="X2741" s="46">
        <v>0.22945973660916102</v>
      </c>
      <c r="Y2741" s="46">
        <v>0.21541877775307822</v>
      </c>
      <c r="Z2741" s="46">
        <v>0.20220510668807137</v>
      </c>
      <c r="AA2741" s="46">
        <v>0.18976901500804705</v>
      </c>
      <c r="AB2741" s="46">
        <v>0.17806286603986532</v>
      </c>
      <c r="AC2741" s="46">
        <v>0.16704271248921349</v>
      </c>
      <c r="AD2741" s="46">
        <v>0.15667252745834975</v>
      </c>
      <c r="AE2741" s="46">
        <v>0.14691241324419912</v>
      </c>
      <c r="AF2741" s="46">
        <v>0.13772631862279447</v>
      </c>
      <c r="AG2741" s="46">
        <v>0.12908023279690986</v>
      </c>
      <c r="AH2741" s="46">
        <v>0.12094241110115835</v>
      </c>
      <c r="AI2741" s="46">
        <v>0.11328297499491435</v>
      </c>
      <c r="AJ2741" s="46">
        <v>0.10607380236130555</v>
      </c>
      <c r="AK2741" s="46">
        <v>5.1837177597791877</v>
      </c>
      <c r="AL2741" s="45">
        <v>3.3402406353515448</v>
      </c>
      <c r="AM2741" s="45">
        <v>4.6703131897176273E-2</v>
      </c>
      <c r="AN2741" s="45">
        <v>0.1480905605960523</v>
      </c>
      <c r="AO2741" s="45">
        <v>0.30115908434129879</v>
      </c>
      <c r="AP2741" s="45">
        <v>0.50139877169636082</v>
      </c>
      <c r="AQ2741" s="45">
        <v>0.7429907184643374</v>
      </c>
      <c r="AR2741" s="45">
        <v>1.0032148821704567</v>
      </c>
      <c r="AS2741" s="45">
        <v>1.2475917401844765</v>
      </c>
      <c r="AT2741" s="45">
        <v>1.4770514767936376</v>
      </c>
      <c r="AU2741" s="45">
        <v>1.6924702545467158</v>
      </c>
      <c r="AV2741" s="45">
        <v>1.8946753612347873</v>
      </c>
      <c r="AW2741" s="45">
        <v>2.0844443762428342</v>
      </c>
      <c r="AX2741" s="45">
        <v>2.2625072422826995</v>
      </c>
      <c r="AY2741" s="45">
        <v>2.4295499547719128</v>
      </c>
      <c r="AZ2741" s="45">
        <v>2.5862224822302626</v>
      </c>
      <c r="BA2741" s="45">
        <v>2.7331348954744619</v>
      </c>
      <c r="BB2741" s="45">
        <v>2.8708612140972565</v>
      </c>
      <c r="BC2741" s="45">
        <v>2.9999414468941663</v>
      </c>
      <c r="BD2741" s="45">
        <v>3.1208838579953246</v>
      </c>
      <c r="BE2741" s="45">
        <v>3.2341668329902391</v>
      </c>
      <c r="BF2741" s="45">
        <v>3.3402406353515448</v>
      </c>
    </row>
    <row r="2742" spans="1:58" ht="13.5" thickBot="1" x14ac:dyDescent="0.25">
      <c r="A2742" s="6" t="s">
        <v>1359</v>
      </c>
      <c r="B2742" s="6" t="s">
        <v>1359</v>
      </c>
      <c r="C2742" s="6" t="s">
        <v>1118</v>
      </c>
      <c r="D2742" s="6" t="s">
        <v>1359</v>
      </c>
      <c r="E2742" s="6">
        <v>469.10499339456118</v>
      </c>
      <c r="F2742" s="6" t="s">
        <v>622</v>
      </c>
      <c r="G2742" s="21" t="s">
        <v>1305</v>
      </c>
      <c r="H2742" s="21" t="s">
        <v>1159</v>
      </c>
      <c r="I2742" s="21" t="s">
        <v>1160</v>
      </c>
      <c r="J2742" s="21" t="s">
        <v>849</v>
      </c>
      <c r="K2742" s="21" t="s">
        <v>850</v>
      </c>
      <c r="L2742" s="21" t="s">
        <v>1120</v>
      </c>
      <c r="M2742" s="3">
        <v>293.08814370326968</v>
      </c>
      <c r="N2742" s="3">
        <v>469.10499339456118</v>
      </c>
      <c r="O2742" s="21" t="s">
        <v>1517</v>
      </c>
      <c r="P2742" s="21">
        <v>0</v>
      </c>
      <c r="Q2742" s="46">
        <v>6.3487538893088488E-2</v>
      </c>
      <c r="R2742" s="46">
        <v>0.13782455397127891</v>
      </c>
      <c r="S2742" s="46">
        <v>0.20807906150661243</v>
      </c>
      <c r="T2742" s="46">
        <v>0.27220283570881915</v>
      </c>
      <c r="U2742" s="46">
        <v>0.3284164785877291</v>
      </c>
      <c r="V2742" s="46">
        <v>0.35374483558376862</v>
      </c>
      <c r="W2742" s="46">
        <v>0.33220224527755693</v>
      </c>
      <c r="X2742" s="46">
        <v>0.311924133577276</v>
      </c>
      <c r="Y2742" s="46">
        <v>0.29283706413973987</v>
      </c>
      <c r="Z2742" s="46">
        <v>0.2748745973504233</v>
      </c>
      <c r="AA2742" s="46">
        <v>0.25796916034564527</v>
      </c>
      <c r="AB2742" s="46">
        <v>0.24205599654451132</v>
      </c>
      <c r="AC2742" s="46">
        <v>0.22707536465251782</v>
      </c>
      <c r="AD2742" s="46">
        <v>0.21297829024378223</v>
      </c>
      <c r="AE2742" s="46">
        <v>0.19971053697755348</v>
      </c>
      <c r="AF2742" s="46">
        <v>0.18722309735924214</v>
      </c>
      <c r="AG2742" s="46">
        <v>0.17546973761984919</v>
      </c>
      <c r="AH2742" s="46">
        <v>0.16440730453609964</v>
      </c>
      <c r="AI2742" s="46">
        <v>0.15399518166680459</v>
      </c>
      <c r="AJ2742" s="46">
        <v>0.14419514022695201</v>
      </c>
      <c r="AK2742" s="46">
        <v>7.0466683820977885</v>
      </c>
      <c r="AL2742" s="45">
        <v>4.5406731547692498</v>
      </c>
      <c r="AM2742" s="45">
        <v>6.3487538893088488E-2</v>
      </c>
      <c r="AN2742" s="45">
        <v>0.20131209286436741</v>
      </c>
      <c r="AO2742" s="45">
        <v>0.40939115437097984</v>
      </c>
      <c r="AP2742" s="45">
        <v>0.68159399007979893</v>
      </c>
      <c r="AQ2742" s="45">
        <v>1.010010468667528</v>
      </c>
      <c r="AR2742" s="45">
        <v>1.3637553042512967</v>
      </c>
      <c r="AS2742" s="45">
        <v>1.6959575495288535</v>
      </c>
      <c r="AT2742" s="45">
        <v>2.0078816831061292</v>
      </c>
      <c r="AU2742" s="45">
        <v>2.300718747245869</v>
      </c>
      <c r="AV2742" s="45">
        <v>2.5755933445962924</v>
      </c>
      <c r="AW2742" s="45">
        <v>2.8335625049419377</v>
      </c>
      <c r="AX2742" s="45">
        <v>3.0756185014864492</v>
      </c>
      <c r="AY2742" s="45">
        <v>3.3026938661389669</v>
      </c>
      <c r="AZ2742" s="45">
        <v>3.5156721563827489</v>
      </c>
      <c r="BA2742" s="45">
        <v>3.7153826933603025</v>
      </c>
      <c r="BB2742" s="45">
        <v>3.9026057907195444</v>
      </c>
      <c r="BC2742" s="45">
        <v>4.0780755283393937</v>
      </c>
      <c r="BD2742" s="45">
        <v>4.2424828328754938</v>
      </c>
      <c r="BE2742" s="45">
        <v>4.3964780145422981</v>
      </c>
      <c r="BF2742" s="45">
        <v>4.5406731547692498</v>
      </c>
    </row>
    <row r="2743" spans="1:58" ht="13.5" thickBot="1" x14ac:dyDescent="0.25">
      <c r="A2743" s="6" t="s">
        <v>1359</v>
      </c>
      <c r="B2743" s="6" t="s">
        <v>1359</v>
      </c>
      <c r="C2743" s="6" t="s">
        <v>1118</v>
      </c>
      <c r="D2743" s="6" t="s">
        <v>1359</v>
      </c>
      <c r="E2743" s="6">
        <v>436.07561089456061</v>
      </c>
      <c r="F2743" s="6" t="s">
        <v>622</v>
      </c>
      <c r="G2743" s="21" t="s">
        <v>1305</v>
      </c>
      <c r="H2743" s="21" t="s">
        <v>1159</v>
      </c>
      <c r="I2743" s="21" t="s">
        <v>1160</v>
      </c>
      <c r="J2743" s="21" t="s">
        <v>849</v>
      </c>
      <c r="K2743" s="21" t="s">
        <v>850</v>
      </c>
      <c r="L2743" s="21" t="s">
        <v>1121</v>
      </c>
      <c r="M2743" s="3">
        <v>272.3390065305685</v>
      </c>
      <c r="N2743" s="3">
        <v>436.07561089456061</v>
      </c>
      <c r="O2743" s="21" t="s">
        <v>1517</v>
      </c>
      <c r="P2743" s="21">
        <v>0</v>
      </c>
      <c r="Q2743" s="46">
        <v>3.8464190449260034E-2</v>
      </c>
      <c r="R2743" s="46">
        <v>8.3501581333352212E-2</v>
      </c>
      <c r="S2743" s="46">
        <v>0.12606556798132454</v>
      </c>
      <c r="T2743" s="46">
        <v>0.16491522424839927</v>
      </c>
      <c r="U2743" s="46">
        <v>0.1989724944346353</v>
      </c>
      <c r="V2743" s="46">
        <v>0.21431778524679143</v>
      </c>
      <c r="W2743" s="46">
        <v>0.20126611698628624</v>
      </c>
      <c r="X2743" s="46">
        <v>0.18898053836739465</v>
      </c>
      <c r="Y2743" s="46">
        <v>0.17741655767505815</v>
      </c>
      <c r="Z2743" s="46">
        <v>0.166533922191483</v>
      </c>
      <c r="AA2743" s="46">
        <v>0.1562916926151442</v>
      </c>
      <c r="AB2743" s="46">
        <v>0.14665063590119867</v>
      </c>
      <c r="AC2743" s="46">
        <v>0.13757455753699824</v>
      </c>
      <c r="AD2743" s="46">
        <v>0.12903378616219188</v>
      </c>
      <c r="AE2743" s="46">
        <v>0.12099546246334129</v>
      </c>
      <c r="AF2743" s="46">
        <v>0.11342989504528134</v>
      </c>
      <c r="AG2743" s="46">
        <v>0.10630907298607421</v>
      </c>
      <c r="AH2743" s="46">
        <v>9.9606851725267676E-2</v>
      </c>
      <c r="AI2743" s="46">
        <v>9.3298623622425622E-2</v>
      </c>
      <c r="AJ2743" s="46">
        <v>8.7361227608573094E-2</v>
      </c>
      <c r="AK2743" s="46">
        <v>4.2692534536300233</v>
      </c>
      <c r="AL2743" s="45">
        <v>2.750985784580481</v>
      </c>
      <c r="AM2743" s="45">
        <v>3.8464190449260034E-2</v>
      </c>
      <c r="AN2743" s="45">
        <v>0.12196577178261225</v>
      </c>
      <c r="AO2743" s="45">
        <v>0.24803133976393679</v>
      </c>
      <c r="AP2743" s="45">
        <v>0.41294656401233609</v>
      </c>
      <c r="AQ2743" s="45">
        <v>0.61191905844697136</v>
      </c>
      <c r="AR2743" s="45">
        <v>0.82623684369376282</v>
      </c>
      <c r="AS2743" s="45">
        <v>1.027502960680049</v>
      </c>
      <c r="AT2743" s="45">
        <v>1.2164834990474436</v>
      </c>
      <c r="AU2743" s="45">
        <v>1.3939000567225017</v>
      </c>
      <c r="AV2743" s="45">
        <v>1.5604339789139847</v>
      </c>
      <c r="AW2743" s="45">
        <v>1.716725671529129</v>
      </c>
      <c r="AX2743" s="45">
        <v>1.8633763074303278</v>
      </c>
      <c r="AY2743" s="45">
        <v>2.0009508649673262</v>
      </c>
      <c r="AZ2743" s="45">
        <v>2.1299846511295182</v>
      </c>
      <c r="BA2743" s="45">
        <v>2.2509801135928593</v>
      </c>
      <c r="BB2743" s="45">
        <v>2.3644100086381408</v>
      </c>
      <c r="BC2743" s="45">
        <v>2.4707190816242148</v>
      </c>
      <c r="BD2743" s="45">
        <v>2.5703259333494826</v>
      </c>
      <c r="BE2743" s="45">
        <v>2.6636245569719081</v>
      </c>
      <c r="BF2743" s="45">
        <v>2.750985784580481</v>
      </c>
    </row>
    <row r="2744" spans="1:58" ht="13.5" thickBot="1" x14ac:dyDescent="0.25">
      <c r="A2744" s="6" t="s">
        <v>1359</v>
      </c>
      <c r="B2744" s="6" t="s">
        <v>1359</v>
      </c>
      <c r="C2744" s="6" t="s">
        <v>1118</v>
      </c>
      <c r="D2744" s="6" t="s">
        <v>1359</v>
      </c>
      <c r="E2744" s="6">
        <v>374.42076356122612</v>
      </c>
      <c r="F2744" s="6" t="s">
        <v>622</v>
      </c>
      <c r="G2744" s="21" t="s">
        <v>1305</v>
      </c>
      <c r="H2744" s="21" t="s">
        <v>1159</v>
      </c>
      <c r="I2744" s="21" t="s">
        <v>1160</v>
      </c>
      <c r="J2744" s="21" t="s">
        <v>849</v>
      </c>
      <c r="K2744" s="21" t="s">
        <v>850</v>
      </c>
      <c r="L2744" s="21" t="s">
        <v>1122</v>
      </c>
      <c r="M2744" s="3">
        <v>233.60728380819285</v>
      </c>
      <c r="N2744" s="3">
        <v>374.42076356122612</v>
      </c>
      <c r="O2744" s="21" t="s">
        <v>1517</v>
      </c>
      <c r="P2744" s="21">
        <v>0</v>
      </c>
      <c r="Q2744" s="46">
        <v>4.4688453710286851E-3</v>
      </c>
      <c r="R2744" s="46">
        <v>9.7013781092669497E-3</v>
      </c>
      <c r="S2744" s="46">
        <v>1.4646545873950197E-2</v>
      </c>
      <c r="T2744" s="46">
        <v>1.9160175422560967E-2</v>
      </c>
      <c r="U2744" s="46">
        <v>2.3117016121506757E-2</v>
      </c>
      <c r="V2744" s="46">
        <v>2.4899862218409653E-2</v>
      </c>
      <c r="W2744" s="46">
        <v>2.3383493705023132E-2</v>
      </c>
      <c r="X2744" s="46">
        <v>2.1956130994403574E-2</v>
      </c>
      <c r="Y2744" s="46">
        <v>2.0612604951504441E-2</v>
      </c>
      <c r="Z2744" s="46">
        <v>1.9348238936326732E-2</v>
      </c>
      <c r="AA2744" s="46">
        <v>1.8158276540221879E-2</v>
      </c>
      <c r="AB2744" s="46">
        <v>1.7038159590801745E-2</v>
      </c>
      <c r="AC2744" s="46">
        <v>1.5983682938330534E-2</v>
      </c>
      <c r="AD2744" s="46">
        <v>1.4991399305748533E-2</v>
      </c>
      <c r="AE2744" s="46">
        <v>1.4057491033330184E-2</v>
      </c>
      <c r="AF2744" s="46">
        <v>1.3178508516331625E-2</v>
      </c>
      <c r="AG2744" s="46">
        <v>1.2351197390696874E-2</v>
      </c>
      <c r="AH2744" s="46">
        <v>1.1572520129921677E-2</v>
      </c>
      <c r="AI2744" s="46">
        <v>1.0839617769894986E-2</v>
      </c>
      <c r="AJ2744" s="46">
        <v>1.0149799412025987E-2</v>
      </c>
      <c r="AK2744" s="46">
        <v>0.49601027114220153</v>
      </c>
      <c r="AL2744" s="45">
        <v>0.31961494433128512</v>
      </c>
      <c r="AM2744" s="45">
        <v>4.4688453710286851E-3</v>
      </c>
      <c r="AN2744" s="45">
        <v>1.4170223480295636E-2</v>
      </c>
      <c r="AO2744" s="45">
        <v>2.8816769354245833E-2</v>
      </c>
      <c r="AP2744" s="45">
        <v>4.79769447768068E-2</v>
      </c>
      <c r="AQ2744" s="45">
        <v>7.109396089831356E-2</v>
      </c>
      <c r="AR2744" s="45">
        <v>9.599382311672322E-2</v>
      </c>
      <c r="AS2744" s="45">
        <v>0.11937731682174635</v>
      </c>
      <c r="AT2744" s="45">
        <v>0.14133344781614993</v>
      </c>
      <c r="AU2744" s="45">
        <v>0.16194605276765436</v>
      </c>
      <c r="AV2744" s="45">
        <v>0.18129429170398109</v>
      </c>
      <c r="AW2744" s="45">
        <v>0.19945256824420296</v>
      </c>
      <c r="AX2744" s="45">
        <v>0.2164907278350047</v>
      </c>
      <c r="AY2744" s="45">
        <v>0.23247441077333522</v>
      </c>
      <c r="AZ2744" s="45">
        <v>0.24746581007908375</v>
      </c>
      <c r="BA2744" s="45">
        <v>0.26152330111241395</v>
      </c>
      <c r="BB2744" s="45">
        <v>0.27470180962874557</v>
      </c>
      <c r="BC2744" s="45">
        <v>0.28705300701944247</v>
      </c>
      <c r="BD2744" s="45">
        <v>0.29862552714936413</v>
      </c>
      <c r="BE2744" s="45">
        <v>0.30946514491925914</v>
      </c>
      <c r="BF2744" s="45">
        <v>0.31961494433128512</v>
      </c>
    </row>
    <row r="2745" spans="1:58" ht="13.5" thickBot="1" x14ac:dyDescent="0.25">
      <c r="A2745" s="6" t="s">
        <v>1359</v>
      </c>
      <c r="B2745" s="6" t="s">
        <v>1359</v>
      </c>
      <c r="C2745" s="6" t="s">
        <v>1118</v>
      </c>
      <c r="D2745" s="6" t="s">
        <v>1359</v>
      </c>
      <c r="E2745" s="6">
        <v>494.021872889078</v>
      </c>
      <c r="F2745" s="6" t="s">
        <v>622</v>
      </c>
      <c r="G2745" s="21" t="s">
        <v>1305</v>
      </c>
      <c r="H2745" s="21" t="s">
        <v>1159</v>
      </c>
      <c r="I2745" s="21" t="s">
        <v>1160</v>
      </c>
      <c r="J2745" s="21" t="s">
        <v>849</v>
      </c>
      <c r="K2745" s="21" t="s">
        <v>852</v>
      </c>
      <c r="L2745" s="21" t="s">
        <v>1119</v>
      </c>
      <c r="M2745" s="3">
        <v>308.74100157039521</v>
      </c>
      <c r="N2745" s="3">
        <v>494.021872889078</v>
      </c>
      <c r="O2745" s="21" t="s">
        <v>1517</v>
      </c>
      <c r="P2745" s="21">
        <v>0</v>
      </c>
      <c r="Q2745" s="46">
        <v>1.4782497472712996E-2</v>
      </c>
      <c r="R2745" s="46">
        <v>3.209296363659539E-2</v>
      </c>
      <c r="S2745" s="46">
        <v>4.8453663478900524E-2</v>
      </c>
      <c r="T2745" s="46">
        <v>6.3388232501785477E-2</v>
      </c>
      <c r="U2745" s="46">
        <v>7.6482071135636778E-2</v>
      </c>
      <c r="V2745" s="46">
        <v>8.2384353597341031E-2</v>
      </c>
      <c r="W2745" s="46">
        <v>7.7369639220367048E-2</v>
      </c>
      <c r="X2745" s="46">
        <v>7.2649937448307972E-2</v>
      </c>
      <c r="Y2745" s="46">
        <v>6.8207730426457822E-2</v>
      </c>
      <c r="Z2745" s="46">
        <v>6.4026256816150345E-2</v>
      </c>
      <c r="AA2745" s="46">
        <v>6.0090128545502122E-2</v>
      </c>
      <c r="AB2745" s="46">
        <v>5.6384418137572452E-2</v>
      </c>
      <c r="AC2745" s="46">
        <v>5.2896698767538844E-2</v>
      </c>
      <c r="AD2745" s="46">
        <v>4.9614002694738431E-2</v>
      </c>
      <c r="AE2745" s="46">
        <v>4.6524396503195349E-2</v>
      </c>
      <c r="AF2745" s="46">
        <v>4.3616544401346512E-2</v>
      </c>
      <c r="AG2745" s="46">
        <v>4.0879562202134664E-2</v>
      </c>
      <c r="AH2745" s="46">
        <v>3.8303409324356767E-2</v>
      </c>
      <c r="AI2745" s="46">
        <v>3.5878635187007409E-2</v>
      </c>
      <c r="AJ2745" s="46">
        <v>3.3596344539944464E-2</v>
      </c>
      <c r="AK2745" s="46">
        <v>1.6417950773881762</v>
      </c>
      <c r="AL2745" s="45">
        <v>1.0576214860375925</v>
      </c>
      <c r="AM2745" s="45">
        <v>1.4782497472712996E-2</v>
      </c>
      <c r="AN2745" s="45">
        <v>4.6875461109308389E-2</v>
      </c>
      <c r="AO2745" s="45">
        <v>9.5329124588208913E-2</v>
      </c>
      <c r="AP2745" s="45">
        <v>0.1587173570899944</v>
      </c>
      <c r="AQ2745" s="45">
        <v>0.23519942822563117</v>
      </c>
      <c r="AR2745" s="45">
        <v>0.3175837818229722</v>
      </c>
      <c r="AS2745" s="45">
        <v>0.39495342104333925</v>
      </c>
      <c r="AT2745" s="45">
        <v>0.46760335849164725</v>
      </c>
      <c r="AU2745" s="45">
        <v>0.53581108891810503</v>
      </c>
      <c r="AV2745" s="45">
        <v>0.5998373457342554</v>
      </c>
      <c r="AW2745" s="45">
        <v>0.65992747427975751</v>
      </c>
      <c r="AX2745" s="45">
        <v>0.71631189241732995</v>
      </c>
      <c r="AY2745" s="45">
        <v>0.76920859118486884</v>
      </c>
      <c r="AZ2745" s="45">
        <v>0.81882259387960732</v>
      </c>
      <c r="BA2745" s="45">
        <v>0.86534699038280272</v>
      </c>
      <c r="BB2745" s="45">
        <v>0.90896353478414926</v>
      </c>
      <c r="BC2745" s="45">
        <v>0.94984309698628389</v>
      </c>
      <c r="BD2745" s="45">
        <v>0.9881465063106406</v>
      </c>
      <c r="BE2745" s="45">
        <v>1.024025141497648</v>
      </c>
      <c r="BF2745" s="45">
        <v>1.0576214860375925</v>
      </c>
    </row>
    <row r="2746" spans="1:58" ht="13.5" thickBot="1" x14ac:dyDescent="0.25">
      <c r="A2746" s="6" t="s">
        <v>1359</v>
      </c>
      <c r="B2746" s="6" t="s">
        <v>1359</v>
      </c>
      <c r="C2746" s="6" t="s">
        <v>1118</v>
      </c>
      <c r="D2746" s="6" t="s">
        <v>1359</v>
      </c>
      <c r="E2746" s="6">
        <v>469.10499339456118</v>
      </c>
      <c r="F2746" s="6" t="s">
        <v>622</v>
      </c>
      <c r="G2746" s="21" t="s">
        <v>1305</v>
      </c>
      <c r="H2746" s="21" t="s">
        <v>1159</v>
      </c>
      <c r="I2746" s="21" t="s">
        <v>1160</v>
      </c>
      <c r="J2746" s="21" t="s">
        <v>849</v>
      </c>
      <c r="K2746" s="21" t="s">
        <v>852</v>
      </c>
      <c r="L2746" s="21" t="s">
        <v>1120</v>
      </c>
      <c r="M2746" s="3">
        <v>293.08814370326968</v>
      </c>
      <c r="N2746" s="3">
        <v>469.10499339456118</v>
      </c>
      <c r="O2746" s="21" t="s">
        <v>1517</v>
      </c>
      <c r="P2746" s="21">
        <v>0</v>
      </c>
      <c r="Q2746" s="46">
        <v>2.0095105940691565E-2</v>
      </c>
      <c r="R2746" s="46">
        <v>4.3626694705585993E-2</v>
      </c>
      <c r="S2746" s="46">
        <v>6.5867185339990211E-2</v>
      </c>
      <c r="T2746" s="46">
        <v>8.6169015071226041E-2</v>
      </c>
      <c r="U2746" s="46">
        <v>0.10396858344614099</v>
      </c>
      <c r="V2746" s="46">
        <v>0.11199205793539893</v>
      </c>
      <c r="W2746" s="46">
        <v>0.10517513022385255</v>
      </c>
      <c r="X2746" s="46">
        <v>9.8759238234486971E-2</v>
      </c>
      <c r="Y2746" s="46">
        <v>9.2720568457655264E-2</v>
      </c>
      <c r="Z2746" s="46">
        <v>8.7036335780298804E-2</v>
      </c>
      <c r="AA2746" s="46">
        <v>8.1685621887681373E-2</v>
      </c>
      <c r="AB2746" s="46">
        <v>7.6648134590942246E-2</v>
      </c>
      <c r="AC2746" s="46">
        <v>7.1906981050304117E-2</v>
      </c>
      <c r="AD2746" s="46">
        <v>6.7444533113087596E-2</v>
      </c>
      <c r="AE2746" s="46">
        <v>6.3244568672120902E-2</v>
      </c>
      <c r="AF2746" s="46">
        <v>5.9291678021919383E-2</v>
      </c>
      <c r="AG2746" s="46">
        <v>5.5571065361408288E-2</v>
      </c>
      <c r="AH2746" s="46">
        <v>5.2069081674692076E-2</v>
      </c>
      <c r="AI2746" s="46">
        <v>4.8772879983318362E-2</v>
      </c>
      <c r="AJ2746" s="46">
        <v>4.5670368217303345E-2</v>
      </c>
      <c r="AK2746" s="46">
        <v>2.2318316694402491</v>
      </c>
      <c r="AL2746" s="45">
        <v>1.4377148277081047</v>
      </c>
      <c r="AM2746" s="45">
        <v>2.0095105940691565E-2</v>
      </c>
      <c r="AN2746" s="45">
        <v>6.3721800646277554E-2</v>
      </c>
      <c r="AO2746" s="45">
        <v>0.12958898598626778</v>
      </c>
      <c r="AP2746" s="45">
        <v>0.21575800105749382</v>
      </c>
      <c r="AQ2746" s="45">
        <v>0.31972658450363478</v>
      </c>
      <c r="AR2746" s="45">
        <v>0.43171864243903368</v>
      </c>
      <c r="AS2746" s="45">
        <v>0.53689377266288618</v>
      </c>
      <c r="AT2746" s="45">
        <v>0.63565301089737314</v>
      </c>
      <c r="AU2746" s="45">
        <v>0.72837357935502844</v>
      </c>
      <c r="AV2746" s="45">
        <v>0.81540991513532723</v>
      </c>
      <c r="AW2746" s="45">
        <v>0.89709553702300859</v>
      </c>
      <c r="AX2746" s="45">
        <v>0.97374367161395081</v>
      </c>
      <c r="AY2746" s="45">
        <v>1.0456506526642548</v>
      </c>
      <c r="AZ2746" s="45">
        <v>1.1130951857773423</v>
      </c>
      <c r="BA2746" s="45">
        <v>1.1763397544494631</v>
      </c>
      <c r="BB2746" s="45">
        <v>1.2356314324713826</v>
      </c>
      <c r="BC2746" s="45">
        <v>1.291202497832791</v>
      </c>
      <c r="BD2746" s="45">
        <v>1.343271579507483</v>
      </c>
      <c r="BE2746" s="45">
        <v>1.3920444594908012</v>
      </c>
      <c r="BF2746" s="45">
        <v>1.4377148277081047</v>
      </c>
    </row>
    <row r="2747" spans="1:58" ht="13.5" thickBot="1" x14ac:dyDescent="0.25">
      <c r="A2747" s="6" t="s">
        <v>1359</v>
      </c>
      <c r="B2747" s="6" t="s">
        <v>1359</v>
      </c>
      <c r="C2747" s="6" t="s">
        <v>1118</v>
      </c>
      <c r="D2747" s="6" t="s">
        <v>1359</v>
      </c>
      <c r="E2747" s="6">
        <v>436.07561089456061</v>
      </c>
      <c r="F2747" s="6" t="s">
        <v>622</v>
      </c>
      <c r="G2747" s="21" t="s">
        <v>1305</v>
      </c>
      <c r="H2747" s="21" t="s">
        <v>1159</v>
      </c>
      <c r="I2747" s="21" t="s">
        <v>1160</v>
      </c>
      <c r="J2747" s="21" t="s">
        <v>849</v>
      </c>
      <c r="K2747" s="21" t="s">
        <v>852</v>
      </c>
      <c r="L2747" s="21" t="s">
        <v>1121</v>
      </c>
      <c r="M2747" s="3">
        <v>272.3390065305685</v>
      </c>
      <c r="N2747" s="3">
        <v>436.07561089456061</v>
      </c>
      <c r="O2747" s="21" t="s">
        <v>1517</v>
      </c>
      <c r="P2747" s="21">
        <v>0</v>
      </c>
      <c r="Q2747" s="46">
        <v>1.2174703815538243E-2</v>
      </c>
      <c r="R2747" s="46">
        <v>2.6431415094751217E-2</v>
      </c>
      <c r="S2747" s="46">
        <v>3.9905909182280534E-2</v>
      </c>
      <c r="T2747" s="46">
        <v>5.2205857469230378E-2</v>
      </c>
      <c r="U2747" s="46">
        <v>6.2989800268466636E-2</v>
      </c>
      <c r="V2747" s="46">
        <v>6.7850855779522143E-2</v>
      </c>
      <c r="W2747" s="46">
        <v>6.3720791670133517E-2</v>
      </c>
      <c r="X2747" s="46">
        <v>5.9833696727039011E-2</v>
      </c>
      <c r="Y2747" s="46">
        <v>5.6175143436016241E-2</v>
      </c>
      <c r="Z2747" s="46">
        <v>5.2731327341208563E-2</v>
      </c>
      <c r="AA2747" s="46">
        <v>4.9489574994315437E-2</v>
      </c>
      <c r="AB2747" s="46">
        <v>4.6437592288011552E-2</v>
      </c>
      <c r="AC2747" s="46">
        <v>4.3565144624803404E-2</v>
      </c>
      <c r="AD2747" s="46">
        <v>4.0861551914806421E-2</v>
      </c>
      <c r="AE2747" s="46">
        <v>3.8316985926675949E-2</v>
      </c>
      <c r="AF2747" s="46">
        <v>3.5922110626020638E-2</v>
      </c>
      <c r="AG2747" s="46">
        <v>3.3667961914998455E-2</v>
      </c>
      <c r="AH2747" s="46">
        <v>3.1546270480355076E-2</v>
      </c>
      <c r="AI2747" s="46">
        <v>2.9549252926569028E-2</v>
      </c>
      <c r="AJ2747" s="46">
        <v>2.7669583222565707E-2</v>
      </c>
      <c r="AK2747" s="46">
        <v>1.3521645330842271</v>
      </c>
      <c r="AL2747" s="45">
        <v>0.8710455297033084</v>
      </c>
      <c r="AM2747" s="45">
        <v>1.2174703815538243E-2</v>
      </c>
      <c r="AN2747" s="45">
        <v>3.8606118910289464E-2</v>
      </c>
      <c r="AO2747" s="45">
        <v>7.8512028092569991E-2</v>
      </c>
      <c r="AP2747" s="45">
        <v>0.13071788556180036</v>
      </c>
      <c r="AQ2747" s="45">
        <v>0.19370768583026698</v>
      </c>
      <c r="AR2747" s="45">
        <v>0.26155854160978914</v>
      </c>
      <c r="AS2747" s="45">
        <v>0.32527933327992264</v>
      </c>
      <c r="AT2747" s="45">
        <v>0.38511303000696168</v>
      </c>
      <c r="AU2747" s="45">
        <v>0.44128817344297794</v>
      </c>
      <c r="AV2747" s="45">
        <v>0.49401950078418649</v>
      </c>
      <c r="AW2747" s="45">
        <v>0.54350907577850194</v>
      </c>
      <c r="AX2747" s="45">
        <v>0.58994666806651352</v>
      </c>
      <c r="AY2747" s="45">
        <v>0.63351181269131696</v>
      </c>
      <c r="AZ2747" s="45">
        <v>0.6743733646061234</v>
      </c>
      <c r="BA2747" s="45">
        <v>0.71269035053279939</v>
      </c>
      <c r="BB2747" s="45">
        <v>0.74861246115882008</v>
      </c>
      <c r="BC2747" s="45">
        <v>0.78228042307381851</v>
      </c>
      <c r="BD2747" s="45">
        <v>0.81382669355417359</v>
      </c>
      <c r="BE2747" s="45">
        <v>0.84337594648074266</v>
      </c>
      <c r="BF2747" s="45">
        <v>0.8710455297033084</v>
      </c>
    </row>
    <row r="2748" spans="1:58" ht="13.5" thickBot="1" x14ac:dyDescent="0.25">
      <c r="A2748" s="6" t="s">
        <v>1359</v>
      </c>
      <c r="B2748" s="6" t="s">
        <v>1359</v>
      </c>
      <c r="C2748" s="6" t="s">
        <v>1118</v>
      </c>
      <c r="D2748" s="6" t="s">
        <v>1359</v>
      </c>
      <c r="E2748" s="6">
        <v>374.42076356122612</v>
      </c>
      <c r="F2748" s="6" t="s">
        <v>622</v>
      </c>
      <c r="G2748" s="21" t="s">
        <v>1305</v>
      </c>
      <c r="H2748" s="21" t="s">
        <v>1159</v>
      </c>
      <c r="I2748" s="21" t="s">
        <v>1160</v>
      </c>
      <c r="J2748" s="21" t="s">
        <v>849</v>
      </c>
      <c r="K2748" s="21" t="s">
        <v>852</v>
      </c>
      <c r="L2748" s="21" t="s">
        <v>1122</v>
      </c>
      <c r="M2748" s="3">
        <v>233.60728380819285</v>
      </c>
      <c r="N2748" s="3">
        <v>374.42076356122612</v>
      </c>
      <c r="O2748" s="21" t="s">
        <v>1517</v>
      </c>
      <c r="P2748" s="21">
        <v>0</v>
      </c>
      <c r="Q2748" s="46">
        <v>1.4144810576862147E-3</v>
      </c>
      <c r="R2748" s="46">
        <v>3.0708538413601006E-3</v>
      </c>
      <c r="S2748" s="46">
        <v>4.6363470917494924E-3</v>
      </c>
      <c r="T2748" s="46">
        <v>6.0653792986936914E-3</v>
      </c>
      <c r="U2748" s="46">
        <v>7.3182790035081534E-3</v>
      </c>
      <c r="V2748" s="46">
        <v>7.8830460027655529E-3</v>
      </c>
      <c r="W2748" s="46">
        <v>7.4032070236600394E-3</v>
      </c>
      <c r="X2748" s="46">
        <v>6.9515966806291199E-3</v>
      </c>
      <c r="Y2748" s="46">
        <v>6.5265387566669272E-3</v>
      </c>
      <c r="Z2748" s="46">
        <v>6.1264294229151387E-3</v>
      </c>
      <c r="AA2748" s="46">
        <v>5.7497962531999182E-3</v>
      </c>
      <c r="AB2748" s="46">
        <v>5.3952108939287445E-3</v>
      </c>
      <c r="AC2748" s="46">
        <v>5.0614842694159216E-3</v>
      </c>
      <c r="AD2748" s="46">
        <v>4.7473755457927164E-3</v>
      </c>
      <c r="AE2748" s="46">
        <v>4.4517428597926241E-3</v>
      </c>
      <c r="AF2748" s="46">
        <v>4.1735015325601596E-3</v>
      </c>
      <c r="AG2748" s="46">
        <v>3.9116100975603732E-3</v>
      </c>
      <c r="AH2748" s="46">
        <v>3.6651078096995456E-3</v>
      </c>
      <c r="AI2748" s="46">
        <v>3.4330903787627783E-3</v>
      </c>
      <c r="AJ2748" s="46">
        <v>3.2147066520370367E-3</v>
      </c>
      <c r="AK2748" s="46">
        <v>0.15709713746643683</v>
      </c>
      <c r="AL2748" s="45">
        <v>0.10119978447238424</v>
      </c>
      <c r="AM2748" s="45">
        <v>1.4144810576862147E-3</v>
      </c>
      <c r="AN2748" s="45">
        <v>4.4853348990463154E-3</v>
      </c>
      <c r="AO2748" s="45">
        <v>9.1216819907958078E-3</v>
      </c>
      <c r="AP2748" s="45">
        <v>1.51870612894895E-2</v>
      </c>
      <c r="AQ2748" s="45">
        <v>2.2505340292997653E-2</v>
      </c>
      <c r="AR2748" s="45">
        <v>3.0388386295763205E-2</v>
      </c>
      <c r="AS2748" s="45">
        <v>3.7791593319423243E-2</v>
      </c>
      <c r="AT2748" s="45">
        <v>4.4743190000052363E-2</v>
      </c>
      <c r="AU2748" s="45">
        <v>5.1269728756719292E-2</v>
      </c>
      <c r="AV2748" s="45">
        <v>5.7396158179634428E-2</v>
      </c>
      <c r="AW2748" s="45">
        <v>6.3145954432834342E-2</v>
      </c>
      <c r="AX2748" s="45">
        <v>6.854116532676309E-2</v>
      </c>
      <c r="AY2748" s="45">
        <v>7.3602649596179015E-2</v>
      </c>
      <c r="AZ2748" s="45">
        <v>7.835002514197173E-2</v>
      </c>
      <c r="BA2748" s="45">
        <v>8.280176800176435E-2</v>
      </c>
      <c r="BB2748" s="45">
        <v>8.6975269534324509E-2</v>
      </c>
      <c r="BC2748" s="45">
        <v>9.0886879631884882E-2</v>
      </c>
      <c r="BD2748" s="45">
        <v>9.4551987441584426E-2</v>
      </c>
      <c r="BE2748" s="45">
        <v>9.7985077820347211E-2</v>
      </c>
      <c r="BF2748" s="45">
        <v>0.10119978447238424</v>
      </c>
    </row>
    <row r="2749" spans="1:58" ht="13.5" thickBot="1" x14ac:dyDescent="0.25">
      <c r="A2749" s="6" t="s">
        <v>1142</v>
      </c>
      <c r="B2749" s="6" t="s">
        <v>1137</v>
      </c>
      <c r="C2749" s="6" t="s">
        <v>1123</v>
      </c>
      <c r="D2749" s="6" t="s">
        <v>1142</v>
      </c>
      <c r="E2749" s="6">
        <v>25.784664131973745</v>
      </c>
      <c r="F2749" s="6" t="s">
        <v>314</v>
      </c>
      <c r="G2749" s="21" t="s">
        <v>1305</v>
      </c>
      <c r="H2749" s="21" t="s">
        <v>1172</v>
      </c>
      <c r="I2749" s="21" t="s">
        <v>1160</v>
      </c>
      <c r="J2749" s="21" t="s">
        <v>849</v>
      </c>
      <c r="K2749" s="21" t="s">
        <v>850</v>
      </c>
      <c r="L2749" s="21" t="s">
        <v>1124</v>
      </c>
      <c r="M2749" s="3">
        <v>16.755514791055617</v>
      </c>
      <c r="N2749" s="3">
        <v>25.784664131973745</v>
      </c>
      <c r="O2749" s="21" t="s">
        <v>1500</v>
      </c>
      <c r="P2749" s="21">
        <v>0</v>
      </c>
      <c r="Q2749" s="46">
        <v>1.0512244325049799E-4</v>
      </c>
      <c r="R2749" s="46">
        <v>1.5050567384799238E-4</v>
      </c>
      <c r="S2749" s="46">
        <v>2.0078535905020795E-4</v>
      </c>
      <c r="T2749" s="46">
        <v>2.5731119384289711E-4</v>
      </c>
      <c r="U2749" s="46">
        <v>3.0466586279759517E-4</v>
      </c>
      <c r="V2749" s="46">
        <v>3.5279874444357783E-4</v>
      </c>
      <c r="W2749" s="46">
        <v>3.888010723759984E-4</v>
      </c>
      <c r="X2749" s="46">
        <v>4.0249167468136437E-4</v>
      </c>
      <c r="Y2749" s="46">
        <v>4.0069191738604653E-4</v>
      </c>
      <c r="Z2749" s="46">
        <v>4.0639311338799079E-4</v>
      </c>
      <c r="AA2749" s="46">
        <v>4.1366293214807945E-4</v>
      </c>
      <c r="AB2749" s="46">
        <v>4.1011104492954289E-4</v>
      </c>
      <c r="AC2749" s="46">
        <v>3.9003900145567712E-4</v>
      </c>
      <c r="AD2749" s="46">
        <v>3.8638081549627421E-4</v>
      </c>
      <c r="AE2749" s="46">
        <v>3.8593505079406623E-4</v>
      </c>
      <c r="AF2749" s="46">
        <v>3.8721699834811697E-4</v>
      </c>
      <c r="AG2749" s="46">
        <v>3.8850562513900966E-4</v>
      </c>
      <c r="AH2749" s="46">
        <v>3.8980226476818098E-4</v>
      </c>
      <c r="AI2749" s="46">
        <v>3.9110698403098024E-4</v>
      </c>
      <c r="AJ2749" s="46">
        <v>3.9241985030706784E-4</v>
      </c>
      <c r="AK2749" s="46">
        <v>6.9047476224811622E-3</v>
      </c>
      <c r="AL2749" s="45">
        <v>6.9047476224811648E-3</v>
      </c>
      <c r="AM2749" s="45">
        <v>1.0512244325049799E-4</v>
      </c>
      <c r="AN2749" s="45">
        <v>2.5562811709849034E-4</v>
      </c>
      <c r="AO2749" s="45">
        <v>4.5641347614869829E-4</v>
      </c>
      <c r="AP2749" s="45">
        <v>7.1372466999159541E-4</v>
      </c>
      <c r="AQ2749" s="45">
        <v>1.0183905327891905E-3</v>
      </c>
      <c r="AR2749" s="45">
        <v>1.3711892772327683E-3</v>
      </c>
      <c r="AS2749" s="45">
        <v>1.7599903496087668E-3</v>
      </c>
      <c r="AT2749" s="45">
        <v>2.162482024290131E-3</v>
      </c>
      <c r="AU2749" s="45">
        <v>2.5631739416761773E-3</v>
      </c>
      <c r="AV2749" s="45">
        <v>2.9695670550641683E-3</v>
      </c>
      <c r="AW2749" s="45">
        <v>3.3832299872122479E-3</v>
      </c>
      <c r="AX2749" s="45">
        <v>3.793341032141791E-3</v>
      </c>
      <c r="AY2749" s="45">
        <v>4.1833800335974681E-3</v>
      </c>
      <c r="AZ2749" s="45">
        <v>4.5697608490937423E-3</v>
      </c>
      <c r="BA2749" s="45">
        <v>4.9556958998878088E-3</v>
      </c>
      <c r="BB2749" s="45">
        <v>5.3429128982359258E-3</v>
      </c>
      <c r="BC2749" s="45">
        <v>5.7314185233749357E-3</v>
      </c>
      <c r="BD2749" s="45">
        <v>6.1212207881431169E-3</v>
      </c>
      <c r="BE2749" s="45">
        <v>6.5123277721740973E-3</v>
      </c>
      <c r="BF2749" s="45">
        <v>6.9047476224811648E-3</v>
      </c>
    </row>
    <row r="2750" spans="1:58" ht="13.5" thickBot="1" x14ac:dyDescent="0.25">
      <c r="A2750" s="6" t="s">
        <v>1352</v>
      </c>
      <c r="B2750" s="6" t="s">
        <v>1137</v>
      </c>
      <c r="C2750" s="6" t="s">
        <v>1123</v>
      </c>
      <c r="D2750" s="6" t="s">
        <v>1352</v>
      </c>
      <c r="E2750" s="6">
        <v>24.463441427736281</v>
      </c>
      <c r="F2750" s="6" t="s">
        <v>314</v>
      </c>
      <c r="G2750" s="21" t="s">
        <v>1305</v>
      </c>
      <c r="H2750" s="21" t="s">
        <v>1172</v>
      </c>
      <c r="I2750" s="21" t="s">
        <v>1160</v>
      </c>
      <c r="J2750" s="21" t="s">
        <v>849</v>
      </c>
      <c r="K2750" s="21" t="s">
        <v>850</v>
      </c>
      <c r="L2750" s="21" t="s">
        <v>1125</v>
      </c>
      <c r="M2750" s="3">
        <v>15.866071525410073</v>
      </c>
      <c r="N2750" s="3">
        <v>24.463441427736281</v>
      </c>
      <c r="O2750" s="21" t="s">
        <v>1500</v>
      </c>
      <c r="P2750" s="21">
        <v>0</v>
      </c>
      <c r="Q2750" s="46">
        <v>4.0830240397635864E-4</v>
      </c>
      <c r="R2750" s="46">
        <v>5.8457382214550067E-4</v>
      </c>
      <c r="S2750" s="46">
        <v>7.798633883356579E-4</v>
      </c>
      <c r="T2750" s="46">
        <v>9.9941340562006032E-4</v>
      </c>
      <c r="U2750" s="46">
        <v>1.1833420185389412E-3</v>
      </c>
      <c r="V2750" s="46">
        <v>1.3702932601452021E-3</v>
      </c>
      <c r="W2750" s="46">
        <v>1.5101286424766807E-3</v>
      </c>
      <c r="X2750" s="46">
        <v>1.5633038319064479E-3</v>
      </c>
      <c r="Y2750" s="46">
        <v>1.5563134575626819E-3</v>
      </c>
      <c r="Z2750" s="46">
        <v>1.5784572734896698E-3</v>
      </c>
      <c r="AA2750" s="46">
        <v>1.6066937221911471E-3</v>
      </c>
      <c r="AB2750" s="46">
        <v>1.5928979613132768E-3</v>
      </c>
      <c r="AC2750" s="46">
        <v>1.5149368395044136E-3</v>
      </c>
      <c r="AD2750" s="46">
        <v>1.5007282074061515E-3</v>
      </c>
      <c r="AE2750" s="46">
        <v>1.4989968283219946E-3</v>
      </c>
      <c r="AF2750" s="46">
        <v>1.5039759959659899E-3</v>
      </c>
      <c r="AG2750" s="46">
        <v>1.5089811062001198E-3</v>
      </c>
      <c r="AH2750" s="46">
        <v>1.5140173388190675E-3</v>
      </c>
      <c r="AI2750" s="46">
        <v>1.5190849532603129E-3</v>
      </c>
      <c r="AJ2750" s="46">
        <v>1.5241842112308371E-3</v>
      </c>
      <c r="AK2750" s="46">
        <v>2.6818488668410516E-2</v>
      </c>
      <c r="AL2750" s="45">
        <v>2.6818488668410509E-2</v>
      </c>
      <c r="AM2750" s="45">
        <v>4.0830240397635864E-4</v>
      </c>
      <c r="AN2750" s="45">
        <v>9.9287622612185926E-4</v>
      </c>
      <c r="AO2750" s="45">
        <v>1.7727396144575172E-3</v>
      </c>
      <c r="AP2750" s="45">
        <v>2.7721530200775775E-3</v>
      </c>
      <c r="AQ2750" s="45">
        <v>3.9554950386165187E-3</v>
      </c>
      <c r="AR2750" s="45">
        <v>5.3257882987617208E-3</v>
      </c>
      <c r="AS2750" s="45">
        <v>6.8359169412384015E-3</v>
      </c>
      <c r="AT2750" s="45">
        <v>8.3992207731448491E-3</v>
      </c>
      <c r="AU2750" s="45">
        <v>9.9555342307075315E-3</v>
      </c>
      <c r="AV2750" s="45">
        <v>1.1533991504197202E-2</v>
      </c>
      <c r="AW2750" s="45">
        <v>1.3140685226388348E-2</v>
      </c>
      <c r="AX2750" s="45">
        <v>1.4733583187701625E-2</v>
      </c>
      <c r="AY2750" s="45">
        <v>1.6248520027206038E-2</v>
      </c>
      <c r="AZ2750" s="45">
        <v>1.774924823461219E-2</v>
      </c>
      <c r="BA2750" s="45">
        <v>1.9248245062934183E-2</v>
      </c>
      <c r="BB2750" s="45">
        <v>2.0752221058900174E-2</v>
      </c>
      <c r="BC2750" s="45">
        <v>2.2261202165100295E-2</v>
      </c>
      <c r="BD2750" s="45">
        <v>2.3775219503919361E-2</v>
      </c>
      <c r="BE2750" s="45">
        <v>2.5294304457179673E-2</v>
      </c>
      <c r="BF2750" s="45">
        <v>2.6818488668410509E-2</v>
      </c>
    </row>
    <row r="2751" spans="1:58" ht="13.5" thickBot="1" x14ac:dyDescent="0.25">
      <c r="A2751" s="6" t="s">
        <v>1352</v>
      </c>
      <c r="B2751" s="6" t="s">
        <v>1137</v>
      </c>
      <c r="C2751" s="6" t="s">
        <v>1123</v>
      </c>
      <c r="D2751" s="6" t="s">
        <v>1352</v>
      </c>
      <c r="E2751" s="6">
        <v>24.403028921314743</v>
      </c>
      <c r="F2751" s="6" t="s">
        <v>314</v>
      </c>
      <c r="G2751" s="21" t="s">
        <v>1305</v>
      </c>
      <c r="H2751" s="21" t="s">
        <v>1172</v>
      </c>
      <c r="I2751" s="21" t="s">
        <v>1160</v>
      </c>
      <c r="J2751" s="21" t="s">
        <v>849</v>
      </c>
      <c r="K2751" s="21" t="s">
        <v>850</v>
      </c>
      <c r="L2751" s="21" t="s">
        <v>1126</v>
      </c>
      <c r="M2751" s="3">
        <v>15.8254020025317</v>
      </c>
      <c r="N2751" s="3">
        <v>24.403028921314743</v>
      </c>
      <c r="O2751" s="21" t="s">
        <v>1500</v>
      </c>
      <c r="P2751" s="21">
        <v>0</v>
      </c>
      <c r="Q2751" s="46">
        <v>2.3448873725023757E-3</v>
      </c>
      <c r="R2751" s="46">
        <v>3.3572170050798983E-3</v>
      </c>
      <c r="S2751" s="46">
        <v>4.4787681722566683E-3</v>
      </c>
      <c r="T2751" s="46">
        <v>5.7396475061747779E-3</v>
      </c>
      <c r="U2751" s="46">
        <v>6.7959525332211869E-3</v>
      </c>
      <c r="V2751" s="46">
        <v>7.8696165661705109E-3</v>
      </c>
      <c r="W2751" s="46">
        <v>8.67269345003111E-3</v>
      </c>
      <c r="X2751" s="46">
        <v>8.9780794311322722E-3</v>
      </c>
      <c r="Y2751" s="46">
        <v>8.9379335971422492E-3</v>
      </c>
      <c r="Z2751" s="46">
        <v>9.0651058935591437E-3</v>
      </c>
      <c r="AA2751" s="46">
        <v>9.2272682794760277E-3</v>
      </c>
      <c r="AB2751" s="46">
        <v>9.1480389995072155E-3</v>
      </c>
      <c r="AC2751" s="46">
        <v>8.7003070040661407E-3</v>
      </c>
      <c r="AD2751" s="46">
        <v>8.6187065979375609E-3</v>
      </c>
      <c r="AE2751" s="46">
        <v>8.6087632595885418E-3</v>
      </c>
      <c r="AF2751" s="46">
        <v>8.6373587006642501E-3</v>
      </c>
      <c r="AG2751" s="46">
        <v>8.66610313045868E-3</v>
      </c>
      <c r="AH2751" s="46">
        <v>8.6950262966172566E-3</v>
      </c>
      <c r="AI2751" s="46">
        <v>8.7241296890936681E-3</v>
      </c>
      <c r="AJ2751" s="46">
        <v>8.7534148108753835E-3</v>
      </c>
      <c r="AK2751" s="46">
        <v>0.15401901829555492</v>
      </c>
      <c r="AL2751" s="45">
        <v>0.15401901829555492</v>
      </c>
      <c r="AM2751" s="45">
        <v>2.3448873725023757E-3</v>
      </c>
      <c r="AN2751" s="45">
        <v>5.702104377582274E-3</v>
      </c>
      <c r="AO2751" s="45">
        <v>1.0180872549838942E-2</v>
      </c>
      <c r="AP2751" s="45">
        <v>1.5920520056013722E-2</v>
      </c>
      <c r="AQ2751" s="45">
        <v>2.2716472589234909E-2</v>
      </c>
      <c r="AR2751" s="45">
        <v>3.0586089155405422E-2</v>
      </c>
      <c r="AS2751" s="45">
        <v>3.9258782605436533E-2</v>
      </c>
      <c r="AT2751" s="45">
        <v>4.8236862036568809E-2</v>
      </c>
      <c r="AU2751" s="45">
        <v>5.7174795633711056E-2</v>
      </c>
      <c r="AV2751" s="45">
        <v>6.6239901527270204E-2</v>
      </c>
      <c r="AW2751" s="45">
        <v>7.5467169806746226E-2</v>
      </c>
      <c r="AX2751" s="45">
        <v>8.4615208806253436E-2</v>
      </c>
      <c r="AY2751" s="45">
        <v>9.3315515810319577E-2</v>
      </c>
      <c r="AZ2751" s="45">
        <v>0.10193422240825714</v>
      </c>
      <c r="BA2751" s="45">
        <v>0.11054298566784568</v>
      </c>
      <c r="BB2751" s="45">
        <v>0.11918034436850992</v>
      </c>
      <c r="BC2751" s="45">
        <v>0.12784644749896862</v>
      </c>
      <c r="BD2751" s="45">
        <v>0.13654147379558587</v>
      </c>
      <c r="BE2751" s="45">
        <v>0.14526560348467954</v>
      </c>
      <c r="BF2751" s="45">
        <v>0.15401901829555492</v>
      </c>
    </row>
    <row r="2752" spans="1:58" ht="13.5" thickBot="1" x14ac:dyDescent="0.25">
      <c r="A2752" s="6" t="s">
        <v>1142</v>
      </c>
      <c r="B2752" s="6" t="s">
        <v>1137</v>
      </c>
      <c r="C2752" s="6" t="s">
        <v>1123</v>
      </c>
      <c r="D2752" s="6" t="s">
        <v>1142</v>
      </c>
      <c r="E2752" s="6">
        <v>25.784664131973745</v>
      </c>
      <c r="F2752" s="6" t="s">
        <v>314</v>
      </c>
      <c r="G2752" s="21" t="s">
        <v>1305</v>
      </c>
      <c r="H2752" s="21" t="s">
        <v>1159</v>
      </c>
      <c r="I2752" s="21" t="s">
        <v>1160</v>
      </c>
      <c r="J2752" s="21" t="s">
        <v>849</v>
      </c>
      <c r="K2752" s="21" t="s">
        <v>850</v>
      </c>
      <c r="L2752" s="21" t="s">
        <v>1124</v>
      </c>
      <c r="M2752" s="3">
        <v>16.755514791055617</v>
      </c>
      <c r="N2752" s="3">
        <v>25.784664131973745</v>
      </c>
      <c r="O2752" s="21" t="s">
        <v>1500</v>
      </c>
      <c r="P2752" s="21">
        <v>0</v>
      </c>
      <c r="Q2752" s="46">
        <v>3.3000416374620741E-3</v>
      </c>
      <c r="R2752" s="46">
        <v>4.3186540829115664E-3</v>
      </c>
      <c r="S2752" s="46">
        <v>5.5480636318839052E-3</v>
      </c>
      <c r="T2752" s="46">
        <v>6.6356997477715531E-3</v>
      </c>
      <c r="U2752" s="46">
        <v>7.7432093220233499E-3</v>
      </c>
      <c r="V2752" s="46">
        <v>9.2595612096450265E-3</v>
      </c>
      <c r="W2752" s="46">
        <v>1.0287160644160687E-2</v>
      </c>
      <c r="X2752" s="46">
        <v>1.0555531526952454E-2</v>
      </c>
      <c r="Y2752" s="46">
        <v>9.9044579364134903E-3</v>
      </c>
      <c r="Z2752" s="46">
        <v>8.3762860711404357E-3</v>
      </c>
      <c r="AA2752" s="46">
        <v>6.2471779803553156E-3</v>
      </c>
      <c r="AB2752" s="46">
        <v>3.9532915212980874E-3</v>
      </c>
      <c r="AC2752" s="46">
        <v>1.9322259369065824E-3</v>
      </c>
      <c r="AD2752" s="46">
        <v>4.5897263079444986E-4</v>
      </c>
      <c r="AE2752" s="46">
        <v>0</v>
      </c>
      <c r="AF2752" s="46">
        <v>0</v>
      </c>
      <c r="AG2752" s="46">
        <v>0</v>
      </c>
      <c r="AH2752" s="46">
        <v>0</v>
      </c>
      <c r="AI2752" s="46">
        <v>0</v>
      </c>
      <c r="AJ2752" s="46">
        <v>0</v>
      </c>
      <c r="AK2752" s="46">
        <v>8.4060148669917581E-2</v>
      </c>
      <c r="AL2752" s="45">
        <v>8.4060148669917581E-2</v>
      </c>
      <c r="AM2752" s="45">
        <v>3.3000416374620741E-3</v>
      </c>
      <c r="AN2752" s="45">
        <v>7.6186957203736409E-3</v>
      </c>
      <c r="AO2752" s="45">
        <v>1.3166759352257546E-2</v>
      </c>
      <c r="AP2752" s="45">
        <v>1.9802459100029098E-2</v>
      </c>
      <c r="AQ2752" s="45">
        <v>2.7545668422052447E-2</v>
      </c>
      <c r="AR2752" s="45">
        <v>3.6805229631697474E-2</v>
      </c>
      <c r="AS2752" s="45">
        <v>4.7092390275858161E-2</v>
      </c>
      <c r="AT2752" s="45">
        <v>5.7647921802810614E-2</v>
      </c>
      <c r="AU2752" s="45">
        <v>6.7552379739224108E-2</v>
      </c>
      <c r="AV2752" s="45">
        <v>7.5928665810364546E-2</v>
      </c>
      <c r="AW2752" s="45">
        <v>8.2175843790719863E-2</v>
      </c>
      <c r="AX2752" s="45">
        <v>8.4060148669917581E-2</v>
      </c>
      <c r="AY2752" s="45">
        <v>8.4060148669917581E-2</v>
      </c>
      <c r="AZ2752" s="45">
        <v>8.4060148669917581E-2</v>
      </c>
      <c r="BA2752" s="45">
        <v>8.4060148669917581E-2</v>
      </c>
      <c r="BB2752" s="45">
        <v>8.4060148669917581E-2</v>
      </c>
      <c r="BC2752" s="45">
        <v>8.4060148669917581E-2</v>
      </c>
      <c r="BD2752" s="45">
        <v>8.4060148669917581E-2</v>
      </c>
      <c r="BE2752" s="45">
        <v>8.4060148669917581E-2</v>
      </c>
      <c r="BF2752" s="45">
        <v>8.4060148669917581E-2</v>
      </c>
    </row>
    <row r="2753" spans="1:58" ht="13.5" thickBot="1" x14ac:dyDescent="0.25">
      <c r="A2753" s="6" t="s">
        <v>1352</v>
      </c>
      <c r="B2753" s="6" t="s">
        <v>1137</v>
      </c>
      <c r="C2753" s="6" t="s">
        <v>1123</v>
      </c>
      <c r="D2753" s="6" t="s">
        <v>1352</v>
      </c>
      <c r="E2753" s="6">
        <v>24.463441427736281</v>
      </c>
      <c r="F2753" s="6" t="s">
        <v>314</v>
      </c>
      <c r="G2753" s="21" t="s">
        <v>1305</v>
      </c>
      <c r="H2753" s="21" t="s">
        <v>1159</v>
      </c>
      <c r="I2753" s="21" t="s">
        <v>1160</v>
      </c>
      <c r="J2753" s="21" t="s">
        <v>849</v>
      </c>
      <c r="K2753" s="21" t="s">
        <v>850</v>
      </c>
      <c r="L2753" s="21" t="s">
        <v>1125</v>
      </c>
      <c r="M2753" s="3">
        <v>15.866071525410073</v>
      </c>
      <c r="N2753" s="3">
        <v>24.463441427736281</v>
      </c>
      <c r="O2753" s="21" t="s">
        <v>1500</v>
      </c>
      <c r="P2753" s="21">
        <v>0</v>
      </c>
      <c r="Q2753" s="46">
        <v>1.2817576267582249E-2</v>
      </c>
      <c r="R2753" s="46">
        <v>1.6773933229398724E-2</v>
      </c>
      <c r="S2753" s="46">
        <v>2.1549039845982422E-2</v>
      </c>
      <c r="T2753" s="46">
        <v>2.5773489231259928E-2</v>
      </c>
      <c r="U2753" s="46">
        <v>3.0075128420869422E-2</v>
      </c>
      <c r="V2753" s="46">
        <v>3.5964737735929633E-2</v>
      </c>
      <c r="W2753" s="46">
        <v>3.9956000747555863E-2</v>
      </c>
      <c r="X2753" s="46">
        <v>4.0998370704083846E-2</v>
      </c>
      <c r="Y2753" s="46">
        <v>3.8469558549774248E-2</v>
      </c>
      <c r="Z2753" s="46">
        <v>3.2534039673056472E-2</v>
      </c>
      <c r="AA2753" s="46">
        <v>2.4264445427405589E-2</v>
      </c>
      <c r="AB2753" s="46">
        <v>1.5354841286546295E-2</v>
      </c>
      <c r="AC2753" s="46">
        <v>7.5048911599635238E-3</v>
      </c>
      <c r="AD2753" s="46">
        <v>1.7826795374815442E-3</v>
      </c>
      <c r="AE2753" s="46">
        <v>0</v>
      </c>
      <c r="AF2753" s="46">
        <v>0</v>
      </c>
      <c r="AG2753" s="46">
        <v>0</v>
      </c>
      <c r="AH2753" s="46">
        <v>0</v>
      </c>
      <c r="AI2753" s="46">
        <v>0</v>
      </c>
      <c r="AJ2753" s="46">
        <v>0</v>
      </c>
      <c r="AK2753" s="46">
        <v>0.32649508248919895</v>
      </c>
      <c r="AL2753" s="45">
        <v>0.32649508248919895</v>
      </c>
      <c r="AM2753" s="45">
        <v>1.2817576267582249E-2</v>
      </c>
      <c r="AN2753" s="45">
        <v>2.9591509496980972E-2</v>
      </c>
      <c r="AO2753" s="45">
        <v>5.1140549342963394E-2</v>
      </c>
      <c r="AP2753" s="45">
        <v>7.6914038574223326E-2</v>
      </c>
      <c r="AQ2753" s="45">
        <v>0.10698916699509275</v>
      </c>
      <c r="AR2753" s="45">
        <v>0.14295390473102237</v>
      </c>
      <c r="AS2753" s="45">
        <v>0.18290990547857824</v>
      </c>
      <c r="AT2753" s="45">
        <v>0.2239082761826621</v>
      </c>
      <c r="AU2753" s="45">
        <v>0.26237783473243637</v>
      </c>
      <c r="AV2753" s="45">
        <v>0.29491187440549282</v>
      </c>
      <c r="AW2753" s="45">
        <v>0.3191763198328984</v>
      </c>
      <c r="AX2753" s="45">
        <v>0.32649508248919895</v>
      </c>
      <c r="AY2753" s="45">
        <v>0.32649508248919895</v>
      </c>
      <c r="AZ2753" s="45">
        <v>0.32649508248919895</v>
      </c>
      <c r="BA2753" s="45">
        <v>0.32649508248919895</v>
      </c>
      <c r="BB2753" s="45">
        <v>0.32649508248919895</v>
      </c>
      <c r="BC2753" s="45">
        <v>0.32649508248919895</v>
      </c>
      <c r="BD2753" s="45">
        <v>0.32649508248919895</v>
      </c>
      <c r="BE2753" s="45">
        <v>0.32649508248919895</v>
      </c>
      <c r="BF2753" s="45">
        <v>0.32649508248919895</v>
      </c>
    </row>
    <row r="2754" spans="1:58" ht="13.5" thickBot="1" x14ac:dyDescent="0.25">
      <c r="A2754" s="6" t="s">
        <v>1352</v>
      </c>
      <c r="B2754" s="6" t="s">
        <v>1137</v>
      </c>
      <c r="C2754" s="6" t="s">
        <v>1123</v>
      </c>
      <c r="D2754" s="6" t="s">
        <v>1352</v>
      </c>
      <c r="E2754" s="6">
        <v>24.403028921314743</v>
      </c>
      <c r="F2754" s="6" t="s">
        <v>314</v>
      </c>
      <c r="G2754" s="21" t="s">
        <v>1305</v>
      </c>
      <c r="H2754" s="21" t="s">
        <v>1159</v>
      </c>
      <c r="I2754" s="21" t="s">
        <v>1160</v>
      </c>
      <c r="J2754" s="21" t="s">
        <v>849</v>
      </c>
      <c r="K2754" s="21" t="s">
        <v>850</v>
      </c>
      <c r="L2754" s="21" t="s">
        <v>1126</v>
      </c>
      <c r="M2754" s="3">
        <v>15.8254020025317</v>
      </c>
      <c r="N2754" s="3">
        <v>24.403028921314743</v>
      </c>
      <c r="O2754" s="21" t="s">
        <v>1500</v>
      </c>
      <c r="P2754" s="21">
        <v>0</v>
      </c>
      <c r="Q2754" s="46">
        <v>7.3611549780833549E-2</v>
      </c>
      <c r="R2754" s="46">
        <v>9.6332972409078663E-2</v>
      </c>
      <c r="S2754" s="46">
        <v>0.12375648767260375</v>
      </c>
      <c r="T2754" s="46">
        <v>0.14801756946600464</v>
      </c>
      <c r="U2754" s="46">
        <v>0.17272195356598341</v>
      </c>
      <c r="V2754" s="46">
        <v>0.20654607602365246</v>
      </c>
      <c r="W2754" s="46">
        <v>0.2294679646658758</v>
      </c>
      <c r="X2754" s="46">
        <v>0.23545431234527822</v>
      </c>
      <c r="Y2754" s="46">
        <v>0.22093130285446363</v>
      </c>
      <c r="Z2754" s="46">
        <v>0.18684352103461693</v>
      </c>
      <c r="AA2754" s="46">
        <v>0.13935110626189409</v>
      </c>
      <c r="AB2754" s="46">
        <v>8.8183104211370947E-2</v>
      </c>
      <c r="AC2754" s="46">
        <v>4.3100712466101795E-2</v>
      </c>
      <c r="AD2754" s="46">
        <v>1.0237957690057805E-2</v>
      </c>
      <c r="AE2754" s="46">
        <v>0</v>
      </c>
      <c r="AF2754" s="46">
        <v>0</v>
      </c>
      <c r="AG2754" s="46">
        <v>0</v>
      </c>
      <c r="AH2754" s="46">
        <v>0</v>
      </c>
      <c r="AI2754" s="46">
        <v>0</v>
      </c>
      <c r="AJ2754" s="46">
        <v>0</v>
      </c>
      <c r="AK2754" s="46">
        <v>1.8750665895108787</v>
      </c>
      <c r="AL2754" s="45">
        <v>1.8750665895108787</v>
      </c>
      <c r="AM2754" s="45">
        <v>7.3611549780833549E-2</v>
      </c>
      <c r="AN2754" s="45">
        <v>0.16994452218991221</v>
      </c>
      <c r="AO2754" s="45">
        <v>0.29370100986251596</v>
      </c>
      <c r="AP2754" s="45">
        <v>0.4417185793285206</v>
      </c>
      <c r="AQ2754" s="45">
        <v>0.61444053289450395</v>
      </c>
      <c r="AR2754" s="45">
        <v>0.82098660891815645</v>
      </c>
      <c r="AS2754" s="45">
        <v>1.0504545735840323</v>
      </c>
      <c r="AT2754" s="45">
        <v>1.2859088859293104</v>
      </c>
      <c r="AU2754" s="45">
        <v>1.5068401887837741</v>
      </c>
      <c r="AV2754" s="45">
        <v>1.693683709818391</v>
      </c>
      <c r="AW2754" s="45">
        <v>1.8330348160802852</v>
      </c>
      <c r="AX2754" s="45">
        <v>1.8750665895108787</v>
      </c>
      <c r="AY2754" s="45">
        <v>1.8750665895108787</v>
      </c>
      <c r="AZ2754" s="45">
        <v>1.8750665895108787</v>
      </c>
      <c r="BA2754" s="45">
        <v>1.8750665895108787</v>
      </c>
      <c r="BB2754" s="45">
        <v>1.8750665895108787</v>
      </c>
      <c r="BC2754" s="45">
        <v>1.8750665895108787</v>
      </c>
      <c r="BD2754" s="45">
        <v>1.8750665895108787</v>
      </c>
      <c r="BE2754" s="45">
        <v>1.8750665895108787</v>
      </c>
      <c r="BF2754" s="45">
        <v>1.8750665895108787</v>
      </c>
    </row>
    <row r="2755" spans="1:58" ht="13.5" thickBot="1" x14ac:dyDescent="0.25">
      <c r="A2755" s="6"/>
      <c r="B2755" s="6"/>
      <c r="C2755" s="6"/>
      <c r="D2755" s="6"/>
      <c r="E2755" s="6"/>
      <c r="F2755" s="6"/>
      <c r="G2755" s="21"/>
      <c r="H2755" s="21"/>
      <c r="I2755" s="21"/>
      <c r="J2755" s="21"/>
      <c r="K2755" s="21"/>
      <c r="L2755" s="21"/>
      <c r="M2755" s="3"/>
      <c r="N2755" s="3"/>
      <c r="O2755" s="21"/>
      <c r="P2755" s="21"/>
      <c r="Q2755" s="46">
        <v>0</v>
      </c>
      <c r="R2755" s="46">
        <v>0</v>
      </c>
      <c r="S2755" s="46">
        <v>0</v>
      </c>
      <c r="T2755" s="46">
        <v>0</v>
      </c>
      <c r="U2755" s="46">
        <v>0</v>
      </c>
      <c r="V2755" s="46">
        <v>0</v>
      </c>
      <c r="W2755" s="46">
        <v>0</v>
      </c>
      <c r="X2755" s="46">
        <v>0</v>
      </c>
      <c r="Y2755" s="46">
        <v>0</v>
      </c>
      <c r="Z2755" s="46">
        <v>0</v>
      </c>
      <c r="AA2755" s="46">
        <v>0</v>
      </c>
      <c r="AB2755" s="46">
        <v>0</v>
      </c>
      <c r="AC2755" s="46">
        <v>0</v>
      </c>
      <c r="AD2755" s="46">
        <v>0</v>
      </c>
      <c r="AE2755" s="46">
        <v>0</v>
      </c>
      <c r="AF2755" s="46">
        <v>0</v>
      </c>
      <c r="AG2755" s="46">
        <v>0</v>
      </c>
      <c r="AH2755" s="46">
        <v>0</v>
      </c>
      <c r="AI2755" s="46">
        <v>0</v>
      </c>
      <c r="AJ2755" s="46">
        <v>0</v>
      </c>
      <c r="AK2755" s="46">
        <v>0</v>
      </c>
      <c r="AL2755" s="45">
        <v>0</v>
      </c>
      <c r="AM2755" s="45">
        <v>0</v>
      </c>
      <c r="AN2755" s="45">
        <v>0</v>
      </c>
      <c r="AO2755" s="45">
        <v>0</v>
      </c>
      <c r="AP2755" s="45">
        <v>0</v>
      </c>
      <c r="AQ2755" s="45">
        <v>0</v>
      </c>
      <c r="AR2755" s="45">
        <v>0</v>
      </c>
      <c r="AS2755" s="45">
        <v>0</v>
      </c>
      <c r="AT2755" s="45">
        <v>0</v>
      </c>
      <c r="AU2755" s="45">
        <v>0</v>
      </c>
      <c r="AV2755" s="45">
        <v>0</v>
      </c>
      <c r="AW2755" s="45">
        <v>0</v>
      </c>
      <c r="AX2755" s="45">
        <v>0</v>
      </c>
      <c r="AY2755" s="45">
        <v>0</v>
      </c>
      <c r="AZ2755" s="45">
        <v>0</v>
      </c>
      <c r="BA2755" s="45">
        <v>0</v>
      </c>
      <c r="BB2755" s="45">
        <v>0</v>
      </c>
      <c r="BC2755" s="45">
        <v>0</v>
      </c>
      <c r="BD2755" s="45">
        <v>0</v>
      </c>
      <c r="BE2755" s="45">
        <v>0</v>
      </c>
      <c r="BF2755" s="45">
        <v>0</v>
      </c>
    </row>
    <row r="2756" spans="1:58" ht="13.5" thickBot="1" x14ac:dyDescent="0.25">
      <c r="A2756" s="6"/>
      <c r="B2756" s="6"/>
      <c r="C2756" s="6"/>
      <c r="D2756" s="6"/>
      <c r="E2756" s="6"/>
      <c r="F2756" s="6"/>
      <c r="G2756" s="21"/>
      <c r="H2756" s="21"/>
      <c r="I2756" s="21"/>
      <c r="J2756" s="21"/>
      <c r="K2756" s="21"/>
      <c r="L2756" s="21"/>
      <c r="M2756" s="3"/>
      <c r="N2756" s="3"/>
      <c r="O2756" s="21"/>
      <c r="P2756" s="21"/>
      <c r="Q2756" s="46">
        <v>0</v>
      </c>
      <c r="R2756" s="46">
        <v>0</v>
      </c>
      <c r="S2756" s="46">
        <v>0</v>
      </c>
      <c r="T2756" s="46">
        <v>0</v>
      </c>
      <c r="U2756" s="46">
        <v>0</v>
      </c>
      <c r="V2756" s="46">
        <v>0</v>
      </c>
      <c r="W2756" s="46">
        <v>0</v>
      </c>
      <c r="X2756" s="46">
        <v>0</v>
      </c>
      <c r="Y2756" s="46">
        <v>0</v>
      </c>
      <c r="Z2756" s="46">
        <v>0</v>
      </c>
      <c r="AA2756" s="46">
        <v>0</v>
      </c>
      <c r="AB2756" s="46">
        <v>0</v>
      </c>
      <c r="AC2756" s="46">
        <v>0</v>
      </c>
      <c r="AD2756" s="46">
        <v>0</v>
      </c>
      <c r="AE2756" s="46">
        <v>0</v>
      </c>
      <c r="AF2756" s="46">
        <v>0</v>
      </c>
      <c r="AG2756" s="46">
        <v>0</v>
      </c>
      <c r="AH2756" s="46">
        <v>0</v>
      </c>
      <c r="AI2756" s="46">
        <v>0</v>
      </c>
      <c r="AJ2756" s="46">
        <v>0</v>
      </c>
      <c r="AK2756" s="46">
        <v>0</v>
      </c>
      <c r="AL2756" s="45">
        <v>0</v>
      </c>
      <c r="AM2756" s="45">
        <v>0</v>
      </c>
      <c r="AN2756" s="45">
        <v>0</v>
      </c>
      <c r="AO2756" s="45">
        <v>0</v>
      </c>
      <c r="AP2756" s="45">
        <v>0</v>
      </c>
      <c r="AQ2756" s="45">
        <v>0</v>
      </c>
      <c r="AR2756" s="45">
        <v>0</v>
      </c>
      <c r="AS2756" s="45">
        <v>0</v>
      </c>
      <c r="AT2756" s="45">
        <v>0</v>
      </c>
      <c r="AU2756" s="45">
        <v>0</v>
      </c>
      <c r="AV2756" s="45">
        <v>0</v>
      </c>
      <c r="AW2756" s="45">
        <v>0</v>
      </c>
      <c r="AX2756" s="45">
        <v>0</v>
      </c>
      <c r="AY2756" s="45">
        <v>0</v>
      </c>
      <c r="AZ2756" s="45">
        <v>0</v>
      </c>
      <c r="BA2756" s="45">
        <v>0</v>
      </c>
      <c r="BB2756" s="45">
        <v>0</v>
      </c>
      <c r="BC2756" s="45">
        <v>0</v>
      </c>
      <c r="BD2756" s="45">
        <v>0</v>
      </c>
      <c r="BE2756" s="45">
        <v>0</v>
      </c>
      <c r="BF2756" s="45">
        <v>0</v>
      </c>
    </row>
    <row r="2757" spans="1:58" ht="13.5" thickBot="1" x14ac:dyDescent="0.25">
      <c r="A2757" s="6"/>
      <c r="B2757" s="6"/>
      <c r="C2757" s="6"/>
      <c r="D2757" s="6"/>
      <c r="E2757" s="6"/>
      <c r="F2757" s="6"/>
      <c r="G2757" s="21"/>
      <c r="H2757" s="21"/>
      <c r="I2757" s="21"/>
      <c r="J2757" s="21"/>
      <c r="K2757" s="21"/>
      <c r="L2757" s="21"/>
      <c r="M2757" s="3"/>
      <c r="N2757" s="3"/>
      <c r="O2757" s="21"/>
      <c r="P2757" s="21"/>
      <c r="Q2757" s="46">
        <v>0</v>
      </c>
      <c r="R2757" s="46">
        <v>0</v>
      </c>
      <c r="S2757" s="46">
        <v>0</v>
      </c>
      <c r="T2757" s="46">
        <v>0</v>
      </c>
      <c r="U2757" s="46">
        <v>0</v>
      </c>
      <c r="V2757" s="46">
        <v>0</v>
      </c>
      <c r="W2757" s="46">
        <v>0</v>
      </c>
      <c r="X2757" s="46">
        <v>0</v>
      </c>
      <c r="Y2757" s="46">
        <v>0</v>
      </c>
      <c r="Z2757" s="46">
        <v>0</v>
      </c>
      <c r="AA2757" s="46">
        <v>0</v>
      </c>
      <c r="AB2757" s="46">
        <v>0</v>
      </c>
      <c r="AC2757" s="46">
        <v>0</v>
      </c>
      <c r="AD2757" s="46">
        <v>0</v>
      </c>
      <c r="AE2757" s="46">
        <v>0</v>
      </c>
      <c r="AF2757" s="46">
        <v>0</v>
      </c>
      <c r="AG2757" s="46">
        <v>0</v>
      </c>
      <c r="AH2757" s="46">
        <v>0</v>
      </c>
      <c r="AI2757" s="46">
        <v>0</v>
      </c>
      <c r="AJ2757" s="46">
        <v>0</v>
      </c>
      <c r="AK2757" s="46">
        <v>0</v>
      </c>
      <c r="AL2757" s="45">
        <v>0</v>
      </c>
      <c r="AM2757" s="45">
        <v>0</v>
      </c>
      <c r="AN2757" s="45">
        <v>0</v>
      </c>
      <c r="AO2757" s="45">
        <v>0</v>
      </c>
      <c r="AP2757" s="45">
        <v>0</v>
      </c>
      <c r="AQ2757" s="45">
        <v>0</v>
      </c>
      <c r="AR2757" s="45">
        <v>0</v>
      </c>
      <c r="AS2757" s="45">
        <v>0</v>
      </c>
      <c r="AT2757" s="45">
        <v>0</v>
      </c>
      <c r="AU2757" s="45">
        <v>0</v>
      </c>
      <c r="AV2757" s="45">
        <v>0</v>
      </c>
      <c r="AW2757" s="45">
        <v>0</v>
      </c>
      <c r="AX2757" s="45">
        <v>0</v>
      </c>
      <c r="AY2757" s="45">
        <v>0</v>
      </c>
      <c r="AZ2757" s="45">
        <v>0</v>
      </c>
      <c r="BA2757" s="45">
        <v>0</v>
      </c>
      <c r="BB2757" s="45">
        <v>0</v>
      </c>
      <c r="BC2757" s="45">
        <v>0</v>
      </c>
      <c r="BD2757" s="45">
        <v>0</v>
      </c>
      <c r="BE2757" s="45">
        <v>0</v>
      </c>
      <c r="BF2757" s="45">
        <v>0</v>
      </c>
    </row>
    <row r="2758" spans="1:58" ht="13.5" thickBot="1" x14ac:dyDescent="0.25">
      <c r="A2758" s="6"/>
      <c r="B2758" s="6"/>
      <c r="C2758" s="6"/>
      <c r="D2758" s="6"/>
      <c r="E2758" s="6"/>
      <c r="F2758" s="6"/>
      <c r="G2758" s="21"/>
      <c r="H2758" s="21"/>
      <c r="I2758" s="21"/>
      <c r="J2758" s="21"/>
      <c r="K2758" s="21"/>
      <c r="L2758" s="21"/>
      <c r="M2758" s="3"/>
      <c r="N2758" s="3"/>
      <c r="O2758" s="21"/>
      <c r="P2758" s="21"/>
      <c r="Q2758" s="46">
        <v>0</v>
      </c>
      <c r="R2758" s="46">
        <v>0</v>
      </c>
      <c r="S2758" s="46">
        <v>0</v>
      </c>
      <c r="T2758" s="46">
        <v>0</v>
      </c>
      <c r="U2758" s="46">
        <v>0</v>
      </c>
      <c r="V2758" s="46">
        <v>0</v>
      </c>
      <c r="W2758" s="46">
        <v>0</v>
      </c>
      <c r="X2758" s="46">
        <v>0</v>
      </c>
      <c r="Y2758" s="46">
        <v>0</v>
      </c>
      <c r="Z2758" s="46">
        <v>0</v>
      </c>
      <c r="AA2758" s="46">
        <v>0</v>
      </c>
      <c r="AB2758" s="46">
        <v>0</v>
      </c>
      <c r="AC2758" s="46">
        <v>0</v>
      </c>
      <c r="AD2758" s="46">
        <v>0</v>
      </c>
      <c r="AE2758" s="46">
        <v>0</v>
      </c>
      <c r="AF2758" s="46">
        <v>0</v>
      </c>
      <c r="AG2758" s="46">
        <v>0</v>
      </c>
      <c r="AH2758" s="46">
        <v>0</v>
      </c>
      <c r="AI2758" s="46">
        <v>0</v>
      </c>
      <c r="AJ2758" s="46">
        <v>0</v>
      </c>
      <c r="AK2758" s="46">
        <v>0</v>
      </c>
      <c r="AL2758" s="45">
        <v>0</v>
      </c>
      <c r="AM2758" s="45">
        <v>0</v>
      </c>
      <c r="AN2758" s="45">
        <v>0</v>
      </c>
      <c r="AO2758" s="45">
        <v>0</v>
      </c>
      <c r="AP2758" s="45">
        <v>0</v>
      </c>
      <c r="AQ2758" s="45">
        <v>0</v>
      </c>
      <c r="AR2758" s="45">
        <v>0</v>
      </c>
      <c r="AS2758" s="45">
        <v>0</v>
      </c>
      <c r="AT2758" s="45">
        <v>0</v>
      </c>
      <c r="AU2758" s="45">
        <v>0</v>
      </c>
      <c r="AV2758" s="45">
        <v>0</v>
      </c>
      <c r="AW2758" s="45">
        <v>0</v>
      </c>
      <c r="AX2758" s="45">
        <v>0</v>
      </c>
      <c r="AY2758" s="45">
        <v>0</v>
      </c>
      <c r="AZ2758" s="45">
        <v>0</v>
      </c>
      <c r="BA2758" s="45">
        <v>0</v>
      </c>
      <c r="BB2758" s="45">
        <v>0</v>
      </c>
      <c r="BC2758" s="45">
        <v>0</v>
      </c>
      <c r="BD2758" s="45">
        <v>0</v>
      </c>
      <c r="BE2758" s="45">
        <v>0</v>
      </c>
      <c r="BF2758" s="45">
        <v>0</v>
      </c>
    </row>
    <row r="2759" spans="1:58" ht="13.5" thickBot="1" x14ac:dyDescent="0.25">
      <c r="A2759" s="6"/>
      <c r="B2759" s="6"/>
      <c r="C2759" s="6"/>
      <c r="D2759" s="6"/>
      <c r="E2759" s="6"/>
      <c r="F2759" s="6"/>
      <c r="G2759" s="21"/>
      <c r="H2759" s="21"/>
      <c r="I2759" s="21"/>
      <c r="J2759" s="21"/>
      <c r="K2759" s="21"/>
      <c r="L2759" s="21"/>
      <c r="M2759" s="3"/>
      <c r="N2759" s="3"/>
      <c r="O2759" s="21"/>
      <c r="P2759" s="21"/>
      <c r="Q2759" s="46">
        <v>0</v>
      </c>
      <c r="R2759" s="46">
        <v>0</v>
      </c>
      <c r="S2759" s="46">
        <v>0</v>
      </c>
      <c r="T2759" s="46">
        <v>0</v>
      </c>
      <c r="U2759" s="46">
        <v>0</v>
      </c>
      <c r="V2759" s="46">
        <v>0</v>
      </c>
      <c r="W2759" s="46">
        <v>0</v>
      </c>
      <c r="X2759" s="46">
        <v>0</v>
      </c>
      <c r="Y2759" s="46">
        <v>0</v>
      </c>
      <c r="Z2759" s="46">
        <v>0</v>
      </c>
      <c r="AA2759" s="46">
        <v>0</v>
      </c>
      <c r="AB2759" s="46">
        <v>0</v>
      </c>
      <c r="AC2759" s="46">
        <v>0</v>
      </c>
      <c r="AD2759" s="46">
        <v>0</v>
      </c>
      <c r="AE2759" s="46">
        <v>0</v>
      </c>
      <c r="AF2759" s="46">
        <v>0</v>
      </c>
      <c r="AG2759" s="46">
        <v>0</v>
      </c>
      <c r="AH2759" s="46">
        <v>0</v>
      </c>
      <c r="AI2759" s="46">
        <v>0</v>
      </c>
      <c r="AJ2759" s="46">
        <v>0</v>
      </c>
      <c r="AK2759" s="46">
        <v>0</v>
      </c>
      <c r="AL2759" s="45">
        <v>0</v>
      </c>
      <c r="AM2759" s="45">
        <v>0</v>
      </c>
      <c r="AN2759" s="45">
        <v>0</v>
      </c>
      <c r="AO2759" s="45">
        <v>0</v>
      </c>
      <c r="AP2759" s="45">
        <v>0</v>
      </c>
      <c r="AQ2759" s="45">
        <v>0</v>
      </c>
      <c r="AR2759" s="45">
        <v>0</v>
      </c>
      <c r="AS2759" s="45">
        <v>0</v>
      </c>
      <c r="AT2759" s="45">
        <v>0</v>
      </c>
      <c r="AU2759" s="45">
        <v>0</v>
      </c>
      <c r="AV2759" s="45">
        <v>0</v>
      </c>
      <c r="AW2759" s="45">
        <v>0</v>
      </c>
      <c r="AX2759" s="45">
        <v>0</v>
      </c>
      <c r="AY2759" s="45">
        <v>0</v>
      </c>
      <c r="AZ2759" s="45">
        <v>0</v>
      </c>
      <c r="BA2759" s="45">
        <v>0</v>
      </c>
      <c r="BB2759" s="45">
        <v>0</v>
      </c>
      <c r="BC2759" s="45">
        <v>0</v>
      </c>
      <c r="BD2759" s="45">
        <v>0</v>
      </c>
      <c r="BE2759" s="45">
        <v>0</v>
      </c>
      <c r="BF2759" s="45">
        <v>0</v>
      </c>
    </row>
    <row r="2760" spans="1:58" ht="13.5" thickBot="1" x14ac:dyDescent="0.25">
      <c r="A2760" s="6"/>
      <c r="B2760" s="6"/>
      <c r="C2760" s="6"/>
      <c r="D2760" s="6"/>
      <c r="E2760" s="6"/>
      <c r="F2760" s="6"/>
      <c r="G2760" s="21"/>
      <c r="H2760" s="21"/>
      <c r="I2760" s="21"/>
      <c r="J2760" s="21"/>
      <c r="K2760" s="21"/>
      <c r="L2760" s="21"/>
      <c r="M2760" s="3"/>
      <c r="N2760" s="3"/>
      <c r="O2760" s="21"/>
      <c r="P2760" s="21"/>
      <c r="Q2760" s="46">
        <v>0</v>
      </c>
      <c r="R2760" s="46">
        <v>0</v>
      </c>
      <c r="S2760" s="46">
        <v>0</v>
      </c>
      <c r="T2760" s="46">
        <v>0</v>
      </c>
      <c r="U2760" s="46">
        <v>0</v>
      </c>
      <c r="V2760" s="46">
        <v>0</v>
      </c>
      <c r="W2760" s="46">
        <v>0</v>
      </c>
      <c r="X2760" s="46">
        <v>0</v>
      </c>
      <c r="Y2760" s="46">
        <v>0</v>
      </c>
      <c r="Z2760" s="46">
        <v>0</v>
      </c>
      <c r="AA2760" s="46">
        <v>0</v>
      </c>
      <c r="AB2760" s="46">
        <v>0</v>
      </c>
      <c r="AC2760" s="46">
        <v>0</v>
      </c>
      <c r="AD2760" s="46">
        <v>0</v>
      </c>
      <c r="AE2760" s="46">
        <v>0</v>
      </c>
      <c r="AF2760" s="46">
        <v>0</v>
      </c>
      <c r="AG2760" s="46">
        <v>0</v>
      </c>
      <c r="AH2760" s="46">
        <v>0</v>
      </c>
      <c r="AI2760" s="46">
        <v>0</v>
      </c>
      <c r="AJ2760" s="46">
        <v>0</v>
      </c>
      <c r="AK2760" s="46">
        <v>0</v>
      </c>
      <c r="AL2760" s="45">
        <v>0</v>
      </c>
      <c r="AM2760" s="45">
        <v>0</v>
      </c>
      <c r="AN2760" s="45">
        <v>0</v>
      </c>
      <c r="AO2760" s="45">
        <v>0</v>
      </c>
      <c r="AP2760" s="45">
        <v>0</v>
      </c>
      <c r="AQ2760" s="45">
        <v>0</v>
      </c>
      <c r="AR2760" s="45">
        <v>0</v>
      </c>
      <c r="AS2760" s="45">
        <v>0</v>
      </c>
      <c r="AT2760" s="45">
        <v>0</v>
      </c>
      <c r="AU2760" s="45">
        <v>0</v>
      </c>
      <c r="AV2760" s="45">
        <v>0</v>
      </c>
      <c r="AW2760" s="45">
        <v>0</v>
      </c>
      <c r="AX2760" s="45">
        <v>0</v>
      </c>
      <c r="AY2760" s="45">
        <v>0</v>
      </c>
      <c r="AZ2760" s="45">
        <v>0</v>
      </c>
      <c r="BA2760" s="45">
        <v>0</v>
      </c>
      <c r="BB2760" s="45">
        <v>0</v>
      </c>
      <c r="BC2760" s="45">
        <v>0</v>
      </c>
      <c r="BD2760" s="45">
        <v>0</v>
      </c>
      <c r="BE2760" s="45">
        <v>0</v>
      </c>
      <c r="BF2760" s="45">
        <v>0</v>
      </c>
    </row>
    <row r="2761" spans="1:58" ht="13.5" thickBot="1" x14ac:dyDescent="0.25">
      <c r="A2761" s="6"/>
      <c r="B2761" s="6"/>
      <c r="C2761" s="6"/>
      <c r="D2761" s="6"/>
      <c r="E2761" s="6"/>
      <c r="F2761" s="6"/>
      <c r="G2761" s="21"/>
      <c r="H2761" s="21"/>
      <c r="I2761" s="21"/>
      <c r="J2761" s="21"/>
      <c r="K2761" s="21"/>
      <c r="L2761" s="21"/>
      <c r="M2761" s="3"/>
      <c r="N2761" s="3"/>
      <c r="O2761" s="21"/>
      <c r="P2761" s="21"/>
      <c r="Q2761" s="46">
        <v>0</v>
      </c>
      <c r="R2761" s="46">
        <v>0</v>
      </c>
      <c r="S2761" s="46">
        <v>0</v>
      </c>
      <c r="T2761" s="46">
        <v>0</v>
      </c>
      <c r="U2761" s="46">
        <v>0</v>
      </c>
      <c r="V2761" s="46">
        <v>0</v>
      </c>
      <c r="W2761" s="46">
        <v>0</v>
      </c>
      <c r="X2761" s="46">
        <v>0</v>
      </c>
      <c r="Y2761" s="46">
        <v>0</v>
      </c>
      <c r="Z2761" s="46">
        <v>0</v>
      </c>
      <c r="AA2761" s="46">
        <v>0</v>
      </c>
      <c r="AB2761" s="46">
        <v>0</v>
      </c>
      <c r="AC2761" s="46">
        <v>0</v>
      </c>
      <c r="AD2761" s="46">
        <v>0</v>
      </c>
      <c r="AE2761" s="46">
        <v>0</v>
      </c>
      <c r="AF2761" s="46">
        <v>0</v>
      </c>
      <c r="AG2761" s="46">
        <v>0</v>
      </c>
      <c r="AH2761" s="46">
        <v>0</v>
      </c>
      <c r="AI2761" s="46">
        <v>0</v>
      </c>
      <c r="AJ2761" s="46">
        <v>0</v>
      </c>
      <c r="AK2761" s="46">
        <v>0</v>
      </c>
      <c r="AL2761" s="45">
        <v>0</v>
      </c>
      <c r="AM2761" s="45">
        <v>0</v>
      </c>
      <c r="AN2761" s="45">
        <v>0</v>
      </c>
      <c r="AO2761" s="45">
        <v>0</v>
      </c>
      <c r="AP2761" s="45">
        <v>0</v>
      </c>
      <c r="AQ2761" s="45">
        <v>0</v>
      </c>
      <c r="AR2761" s="45">
        <v>0</v>
      </c>
      <c r="AS2761" s="45">
        <v>0</v>
      </c>
      <c r="AT2761" s="45">
        <v>0</v>
      </c>
      <c r="AU2761" s="45">
        <v>0</v>
      </c>
      <c r="AV2761" s="45">
        <v>0</v>
      </c>
      <c r="AW2761" s="45">
        <v>0</v>
      </c>
      <c r="AX2761" s="45">
        <v>0</v>
      </c>
      <c r="AY2761" s="45">
        <v>0</v>
      </c>
      <c r="AZ2761" s="45">
        <v>0</v>
      </c>
      <c r="BA2761" s="45">
        <v>0</v>
      </c>
      <c r="BB2761" s="45">
        <v>0</v>
      </c>
      <c r="BC2761" s="45">
        <v>0</v>
      </c>
      <c r="BD2761" s="45">
        <v>0</v>
      </c>
      <c r="BE2761" s="45">
        <v>0</v>
      </c>
      <c r="BF2761" s="45">
        <v>0</v>
      </c>
    </row>
    <row r="2762" spans="1:58" ht="13.5" thickBot="1" x14ac:dyDescent="0.25">
      <c r="A2762" s="6"/>
      <c r="B2762" s="6"/>
      <c r="C2762" s="6"/>
      <c r="D2762" s="6"/>
      <c r="E2762" s="6"/>
      <c r="F2762" s="6"/>
      <c r="G2762" s="21"/>
      <c r="H2762" s="21"/>
      <c r="I2762" s="21"/>
      <c r="J2762" s="21"/>
      <c r="K2762" s="21"/>
      <c r="L2762" s="21"/>
      <c r="M2762" s="3"/>
      <c r="N2762" s="3"/>
      <c r="O2762" s="21"/>
      <c r="P2762" s="21"/>
      <c r="Q2762" s="46">
        <v>0</v>
      </c>
      <c r="R2762" s="46">
        <v>0</v>
      </c>
      <c r="S2762" s="46">
        <v>0</v>
      </c>
      <c r="T2762" s="46">
        <v>0</v>
      </c>
      <c r="U2762" s="46">
        <v>0</v>
      </c>
      <c r="V2762" s="46">
        <v>0</v>
      </c>
      <c r="W2762" s="46">
        <v>0</v>
      </c>
      <c r="X2762" s="46">
        <v>0</v>
      </c>
      <c r="Y2762" s="46">
        <v>0</v>
      </c>
      <c r="Z2762" s="46">
        <v>0</v>
      </c>
      <c r="AA2762" s="46">
        <v>0</v>
      </c>
      <c r="AB2762" s="46">
        <v>0</v>
      </c>
      <c r="AC2762" s="46">
        <v>0</v>
      </c>
      <c r="AD2762" s="46">
        <v>0</v>
      </c>
      <c r="AE2762" s="46">
        <v>0</v>
      </c>
      <c r="AF2762" s="46">
        <v>0</v>
      </c>
      <c r="AG2762" s="46">
        <v>0</v>
      </c>
      <c r="AH2762" s="46">
        <v>0</v>
      </c>
      <c r="AI2762" s="46">
        <v>0</v>
      </c>
      <c r="AJ2762" s="46">
        <v>0</v>
      </c>
      <c r="AK2762" s="46">
        <v>0</v>
      </c>
      <c r="AL2762" s="45">
        <v>0</v>
      </c>
      <c r="AM2762" s="45">
        <v>0</v>
      </c>
      <c r="AN2762" s="45">
        <v>0</v>
      </c>
      <c r="AO2762" s="45">
        <v>0</v>
      </c>
      <c r="AP2762" s="45">
        <v>0</v>
      </c>
      <c r="AQ2762" s="45">
        <v>0</v>
      </c>
      <c r="AR2762" s="45">
        <v>0</v>
      </c>
      <c r="AS2762" s="45">
        <v>0</v>
      </c>
      <c r="AT2762" s="45">
        <v>0</v>
      </c>
      <c r="AU2762" s="45">
        <v>0</v>
      </c>
      <c r="AV2762" s="45">
        <v>0</v>
      </c>
      <c r="AW2762" s="45">
        <v>0</v>
      </c>
      <c r="AX2762" s="45">
        <v>0</v>
      </c>
      <c r="AY2762" s="45">
        <v>0</v>
      </c>
      <c r="AZ2762" s="45">
        <v>0</v>
      </c>
      <c r="BA2762" s="45">
        <v>0</v>
      </c>
      <c r="BB2762" s="45">
        <v>0</v>
      </c>
      <c r="BC2762" s="45">
        <v>0</v>
      </c>
      <c r="BD2762" s="45">
        <v>0</v>
      </c>
      <c r="BE2762" s="45">
        <v>0</v>
      </c>
      <c r="BF2762" s="45">
        <v>0</v>
      </c>
    </row>
    <row r="2763" spans="1:58" ht="13.5" thickBot="1" x14ac:dyDescent="0.25">
      <c r="A2763" s="6"/>
      <c r="B2763" s="6"/>
      <c r="C2763" s="6"/>
      <c r="D2763" s="6"/>
      <c r="E2763" s="6"/>
      <c r="F2763" s="6"/>
      <c r="G2763" s="21"/>
      <c r="H2763" s="21"/>
      <c r="I2763" s="21"/>
      <c r="J2763" s="21"/>
      <c r="K2763" s="21"/>
      <c r="L2763" s="21"/>
      <c r="M2763" s="3"/>
      <c r="N2763" s="3"/>
      <c r="O2763" s="21"/>
      <c r="P2763" s="21"/>
      <c r="Q2763" s="46">
        <v>0</v>
      </c>
      <c r="R2763" s="46">
        <v>0</v>
      </c>
      <c r="S2763" s="46">
        <v>0</v>
      </c>
      <c r="T2763" s="46">
        <v>0</v>
      </c>
      <c r="U2763" s="46">
        <v>0</v>
      </c>
      <c r="V2763" s="46">
        <v>0</v>
      </c>
      <c r="W2763" s="46">
        <v>0</v>
      </c>
      <c r="X2763" s="46">
        <v>0</v>
      </c>
      <c r="Y2763" s="46">
        <v>0</v>
      </c>
      <c r="Z2763" s="46">
        <v>0</v>
      </c>
      <c r="AA2763" s="46">
        <v>0</v>
      </c>
      <c r="AB2763" s="46">
        <v>0</v>
      </c>
      <c r="AC2763" s="46">
        <v>0</v>
      </c>
      <c r="AD2763" s="46">
        <v>0</v>
      </c>
      <c r="AE2763" s="46">
        <v>0</v>
      </c>
      <c r="AF2763" s="46">
        <v>0</v>
      </c>
      <c r="AG2763" s="46">
        <v>0</v>
      </c>
      <c r="AH2763" s="46">
        <v>0</v>
      </c>
      <c r="AI2763" s="46">
        <v>0</v>
      </c>
      <c r="AJ2763" s="46">
        <v>0</v>
      </c>
      <c r="AK2763" s="46">
        <v>0</v>
      </c>
      <c r="AL2763" s="45">
        <v>0</v>
      </c>
      <c r="AM2763" s="45">
        <v>0</v>
      </c>
      <c r="AN2763" s="45">
        <v>0</v>
      </c>
      <c r="AO2763" s="45">
        <v>0</v>
      </c>
      <c r="AP2763" s="45">
        <v>0</v>
      </c>
      <c r="AQ2763" s="45">
        <v>0</v>
      </c>
      <c r="AR2763" s="45">
        <v>0</v>
      </c>
      <c r="AS2763" s="45">
        <v>0</v>
      </c>
      <c r="AT2763" s="45">
        <v>0</v>
      </c>
      <c r="AU2763" s="45">
        <v>0</v>
      </c>
      <c r="AV2763" s="45">
        <v>0</v>
      </c>
      <c r="AW2763" s="45">
        <v>0</v>
      </c>
      <c r="AX2763" s="45">
        <v>0</v>
      </c>
      <c r="AY2763" s="45">
        <v>0</v>
      </c>
      <c r="AZ2763" s="45">
        <v>0</v>
      </c>
      <c r="BA2763" s="45">
        <v>0</v>
      </c>
      <c r="BB2763" s="45">
        <v>0</v>
      </c>
      <c r="BC2763" s="45">
        <v>0</v>
      </c>
      <c r="BD2763" s="45">
        <v>0</v>
      </c>
      <c r="BE2763" s="45">
        <v>0</v>
      </c>
      <c r="BF2763" s="45">
        <v>0</v>
      </c>
    </row>
    <row r="2764" spans="1:58" ht="13.5" thickBot="1" x14ac:dyDescent="0.25">
      <c r="A2764" s="6"/>
      <c r="B2764" s="6"/>
      <c r="C2764" s="6"/>
      <c r="D2764" s="6"/>
      <c r="E2764" s="6"/>
      <c r="F2764" s="6"/>
      <c r="G2764" s="21"/>
      <c r="H2764" s="21"/>
      <c r="I2764" s="21"/>
      <c r="J2764" s="21"/>
      <c r="K2764" s="21"/>
      <c r="L2764" s="21"/>
      <c r="M2764" s="3"/>
      <c r="N2764" s="3"/>
      <c r="O2764" s="21"/>
      <c r="P2764" s="21"/>
      <c r="Q2764" s="46">
        <v>0</v>
      </c>
      <c r="R2764" s="46">
        <v>0</v>
      </c>
      <c r="S2764" s="46">
        <v>0</v>
      </c>
      <c r="T2764" s="46">
        <v>0</v>
      </c>
      <c r="U2764" s="46">
        <v>0</v>
      </c>
      <c r="V2764" s="46">
        <v>0</v>
      </c>
      <c r="W2764" s="46">
        <v>0</v>
      </c>
      <c r="X2764" s="46">
        <v>0</v>
      </c>
      <c r="Y2764" s="46">
        <v>0</v>
      </c>
      <c r="Z2764" s="46">
        <v>0</v>
      </c>
      <c r="AA2764" s="46">
        <v>0</v>
      </c>
      <c r="AB2764" s="46">
        <v>0</v>
      </c>
      <c r="AC2764" s="46">
        <v>0</v>
      </c>
      <c r="AD2764" s="46">
        <v>0</v>
      </c>
      <c r="AE2764" s="46">
        <v>0</v>
      </c>
      <c r="AF2764" s="46">
        <v>0</v>
      </c>
      <c r="AG2764" s="46">
        <v>0</v>
      </c>
      <c r="AH2764" s="46">
        <v>0</v>
      </c>
      <c r="AI2764" s="46">
        <v>0</v>
      </c>
      <c r="AJ2764" s="46">
        <v>0</v>
      </c>
      <c r="AK2764" s="46">
        <v>0</v>
      </c>
      <c r="AL2764" s="45">
        <v>0</v>
      </c>
      <c r="AM2764" s="45">
        <v>0</v>
      </c>
      <c r="AN2764" s="45">
        <v>0</v>
      </c>
      <c r="AO2764" s="45">
        <v>0</v>
      </c>
      <c r="AP2764" s="45">
        <v>0</v>
      </c>
      <c r="AQ2764" s="45">
        <v>0</v>
      </c>
      <c r="AR2764" s="45">
        <v>0</v>
      </c>
      <c r="AS2764" s="45">
        <v>0</v>
      </c>
      <c r="AT2764" s="45">
        <v>0</v>
      </c>
      <c r="AU2764" s="45">
        <v>0</v>
      </c>
      <c r="AV2764" s="45">
        <v>0</v>
      </c>
      <c r="AW2764" s="45">
        <v>0</v>
      </c>
      <c r="AX2764" s="45">
        <v>0</v>
      </c>
      <c r="AY2764" s="45">
        <v>0</v>
      </c>
      <c r="AZ2764" s="45">
        <v>0</v>
      </c>
      <c r="BA2764" s="45">
        <v>0</v>
      </c>
      <c r="BB2764" s="45">
        <v>0</v>
      </c>
      <c r="BC2764" s="45">
        <v>0</v>
      </c>
      <c r="BD2764" s="45">
        <v>0</v>
      </c>
      <c r="BE2764" s="45">
        <v>0</v>
      </c>
      <c r="BF2764" s="45">
        <v>0</v>
      </c>
    </row>
    <row r="2765" spans="1:58" ht="13.5" thickBot="1" x14ac:dyDescent="0.25">
      <c r="A2765" s="6"/>
      <c r="B2765" s="6"/>
      <c r="C2765" s="6"/>
      <c r="D2765" s="6"/>
      <c r="E2765" s="6"/>
      <c r="F2765" s="6"/>
      <c r="G2765" s="21"/>
      <c r="H2765" s="21"/>
      <c r="I2765" s="21"/>
      <c r="J2765" s="21"/>
      <c r="K2765" s="21"/>
      <c r="L2765" s="21"/>
      <c r="M2765" s="3"/>
      <c r="N2765" s="3"/>
      <c r="O2765" s="21"/>
      <c r="P2765" s="21"/>
      <c r="Q2765" s="46">
        <v>0</v>
      </c>
      <c r="R2765" s="46">
        <v>0</v>
      </c>
      <c r="S2765" s="46">
        <v>0</v>
      </c>
      <c r="T2765" s="46">
        <v>0</v>
      </c>
      <c r="U2765" s="46">
        <v>0</v>
      </c>
      <c r="V2765" s="46">
        <v>0</v>
      </c>
      <c r="W2765" s="46">
        <v>0</v>
      </c>
      <c r="X2765" s="46">
        <v>0</v>
      </c>
      <c r="Y2765" s="46">
        <v>0</v>
      </c>
      <c r="Z2765" s="46">
        <v>0</v>
      </c>
      <c r="AA2765" s="46">
        <v>0</v>
      </c>
      <c r="AB2765" s="46">
        <v>0</v>
      </c>
      <c r="AC2765" s="46">
        <v>0</v>
      </c>
      <c r="AD2765" s="46">
        <v>0</v>
      </c>
      <c r="AE2765" s="46">
        <v>0</v>
      </c>
      <c r="AF2765" s="46">
        <v>0</v>
      </c>
      <c r="AG2765" s="46">
        <v>0</v>
      </c>
      <c r="AH2765" s="46">
        <v>0</v>
      </c>
      <c r="AI2765" s="46">
        <v>0</v>
      </c>
      <c r="AJ2765" s="46">
        <v>0</v>
      </c>
      <c r="AK2765" s="46">
        <v>0</v>
      </c>
      <c r="AL2765" s="45">
        <v>0</v>
      </c>
      <c r="AM2765" s="45">
        <v>0</v>
      </c>
      <c r="AN2765" s="45">
        <v>0</v>
      </c>
      <c r="AO2765" s="45">
        <v>0</v>
      </c>
      <c r="AP2765" s="45">
        <v>0</v>
      </c>
      <c r="AQ2765" s="45">
        <v>0</v>
      </c>
      <c r="AR2765" s="45">
        <v>0</v>
      </c>
      <c r="AS2765" s="45">
        <v>0</v>
      </c>
      <c r="AT2765" s="45">
        <v>0</v>
      </c>
      <c r="AU2765" s="45">
        <v>0</v>
      </c>
      <c r="AV2765" s="45">
        <v>0</v>
      </c>
      <c r="AW2765" s="45">
        <v>0</v>
      </c>
      <c r="AX2765" s="45">
        <v>0</v>
      </c>
      <c r="AY2765" s="45">
        <v>0</v>
      </c>
      <c r="AZ2765" s="45">
        <v>0</v>
      </c>
      <c r="BA2765" s="45">
        <v>0</v>
      </c>
      <c r="BB2765" s="45">
        <v>0</v>
      </c>
      <c r="BC2765" s="45">
        <v>0</v>
      </c>
      <c r="BD2765" s="45">
        <v>0</v>
      </c>
      <c r="BE2765" s="45">
        <v>0</v>
      </c>
      <c r="BF2765" s="45">
        <v>0</v>
      </c>
    </row>
    <row r="2766" spans="1:58" ht="13.5" thickBot="1" x14ac:dyDescent="0.25">
      <c r="A2766" s="6"/>
      <c r="B2766" s="6"/>
      <c r="C2766" s="6"/>
      <c r="D2766" s="6"/>
      <c r="E2766" s="6"/>
      <c r="F2766" s="6"/>
      <c r="G2766" s="21"/>
      <c r="H2766" s="21"/>
      <c r="I2766" s="21"/>
      <c r="J2766" s="21"/>
      <c r="K2766" s="21"/>
      <c r="L2766" s="21"/>
      <c r="M2766" s="3"/>
      <c r="N2766" s="3"/>
      <c r="O2766" s="21"/>
      <c r="P2766" s="21"/>
      <c r="Q2766" s="46">
        <v>0</v>
      </c>
      <c r="R2766" s="46">
        <v>0</v>
      </c>
      <c r="S2766" s="46">
        <v>0</v>
      </c>
      <c r="T2766" s="46">
        <v>0</v>
      </c>
      <c r="U2766" s="46">
        <v>0</v>
      </c>
      <c r="V2766" s="46">
        <v>0</v>
      </c>
      <c r="W2766" s="46">
        <v>0</v>
      </c>
      <c r="X2766" s="46">
        <v>0</v>
      </c>
      <c r="Y2766" s="46">
        <v>0</v>
      </c>
      <c r="Z2766" s="46">
        <v>0</v>
      </c>
      <c r="AA2766" s="46">
        <v>0</v>
      </c>
      <c r="AB2766" s="46">
        <v>0</v>
      </c>
      <c r="AC2766" s="46">
        <v>0</v>
      </c>
      <c r="AD2766" s="46">
        <v>0</v>
      </c>
      <c r="AE2766" s="46">
        <v>0</v>
      </c>
      <c r="AF2766" s="46">
        <v>0</v>
      </c>
      <c r="AG2766" s="46">
        <v>0</v>
      </c>
      <c r="AH2766" s="46">
        <v>0</v>
      </c>
      <c r="AI2766" s="46">
        <v>0</v>
      </c>
      <c r="AJ2766" s="46">
        <v>0</v>
      </c>
      <c r="AK2766" s="46">
        <v>0</v>
      </c>
      <c r="AL2766" s="45">
        <v>0</v>
      </c>
      <c r="AM2766" s="45">
        <v>0</v>
      </c>
      <c r="AN2766" s="45">
        <v>0</v>
      </c>
      <c r="AO2766" s="45">
        <v>0</v>
      </c>
      <c r="AP2766" s="45">
        <v>0</v>
      </c>
      <c r="AQ2766" s="45">
        <v>0</v>
      </c>
      <c r="AR2766" s="45">
        <v>0</v>
      </c>
      <c r="AS2766" s="45">
        <v>0</v>
      </c>
      <c r="AT2766" s="45">
        <v>0</v>
      </c>
      <c r="AU2766" s="45">
        <v>0</v>
      </c>
      <c r="AV2766" s="45">
        <v>0</v>
      </c>
      <c r="AW2766" s="45">
        <v>0</v>
      </c>
      <c r="AX2766" s="45">
        <v>0</v>
      </c>
      <c r="AY2766" s="45">
        <v>0</v>
      </c>
      <c r="AZ2766" s="45">
        <v>0</v>
      </c>
      <c r="BA2766" s="45">
        <v>0</v>
      </c>
      <c r="BB2766" s="45">
        <v>0</v>
      </c>
      <c r="BC2766" s="45">
        <v>0</v>
      </c>
      <c r="BD2766" s="45">
        <v>0</v>
      </c>
      <c r="BE2766" s="45">
        <v>0</v>
      </c>
      <c r="BF2766" s="45">
        <v>0</v>
      </c>
    </row>
    <row r="2767" spans="1:58" ht="13.5" thickBot="1" x14ac:dyDescent="0.25">
      <c r="A2767" s="6"/>
      <c r="B2767" s="6"/>
      <c r="C2767" s="6"/>
      <c r="D2767" s="6"/>
      <c r="E2767" s="6"/>
      <c r="F2767" s="6"/>
      <c r="G2767" s="21"/>
      <c r="H2767" s="21"/>
      <c r="I2767" s="21"/>
      <c r="J2767" s="21"/>
      <c r="K2767" s="21"/>
      <c r="L2767" s="21"/>
      <c r="M2767" s="3"/>
      <c r="N2767" s="3"/>
      <c r="O2767" s="21"/>
      <c r="P2767" s="21"/>
      <c r="Q2767" s="46">
        <v>0</v>
      </c>
      <c r="R2767" s="46">
        <v>0</v>
      </c>
      <c r="S2767" s="46">
        <v>0</v>
      </c>
      <c r="T2767" s="46">
        <v>0</v>
      </c>
      <c r="U2767" s="46">
        <v>0</v>
      </c>
      <c r="V2767" s="46">
        <v>0</v>
      </c>
      <c r="W2767" s="46">
        <v>0</v>
      </c>
      <c r="X2767" s="46">
        <v>0</v>
      </c>
      <c r="Y2767" s="46">
        <v>0</v>
      </c>
      <c r="Z2767" s="46">
        <v>0</v>
      </c>
      <c r="AA2767" s="46">
        <v>0</v>
      </c>
      <c r="AB2767" s="46">
        <v>0</v>
      </c>
      <c r="AC2767" s="46">
        <v>0</v>
      </c>
      <c r="AD2767" s="46">
        <v>0</v>
      </c>
      <c r="AE2767" s="46">
        <v>0</v>
      </c>
      <c r="AF2767" s="46">
        <v>0</v>
      </c>
      <c r="AG2767" s="46">
        <v>0</v>
      </c>
      <c r="AH2767" s="46">
        <v>0</v>
      </c>
      <c r="AI2767" s="46">
        <v>0</v>
      </c>
      <c r="AJ2767" s="46">
        <v>0</v>
      </c>
      <c r="AK2767" s="46">
        <v>0</v>
      </c>
      <c r="AL2767" s="45">
        <v>0</v>
      </c>
      <c r="AM2767" s="45">
        <v>0</v>
      </c>
      <c r="AN2767" s="45">
        <v>0</v>
      </c>
      <c r="AO2767" s="45">
        <v>0</v>
      </c>
      <c r="AP2767" s="45">
        <v>0</v>
      </c>
      <c r="AQ2767" s="45">
        <v>0</v>
      </c>
      <c r="AR2767" s="45">
        <v>0</v>
      </c>
      <c r="AS2767" s="45">
        <v>0</v>
      </c>
      <c r="AT2767" s="45">
        <v>0</v>
      </c>
      <c r="AU2767" s="45">
        <v>0</v>
      </c>
      <c r="AV2767" s="45">
        <v>0</v>
      </c>
      <c r="AW2767" s="45">
        <v>0</v>
      </c>
      <c r="AX2767" s="45">
        <v>0</v>
      </c>
      <c r="AY2767" s="45">
        <v>0</v>
      </c>
      <c r="AZ2767" s="45">
        <v>0</v>
      </c>
      <c r="BA2767" s="45">
        <v>0</v>
      </c>
      <c r="BB2767" s="45">
        <v>0</v>
      </c>
      <c r="BC2767" s="45">
        <v>0</v>
      </c>
      <c r="BD2767" s="45">
        <v>0</v>
      </c>
      <c r="BE2767" s="45">
        <v>0</v>
      </c>
      <c r="BF2767" s="45">
        <v>0</v>
      </c>
    </row>
    <row r="2768" spans="1:58" ht="13.5" thickBot="1" x14ac:dyDescent="0.25">
      <c r="A2768" s="6"/>
      <c r="B2768" s="6"/>
      <c r="C2768" s="6"/>
      <c r="D2768" s="6"/>
      <c r="E2768" s="6"/>
      <c r="F2768" s="6"/>
      <c r="G2768" s="21"/>
      <c r="H2768" s="21"/>
      <c r="I2768" s="21"/>
      <c r="J2768" s="21"/>
      <c r="K2768" s="21"/>
      <c r="L2768" s="21"/>
      <c r="M2768" s="3"/>
      <c r="N2768" s="3"/>
      <c r="O2768" s="21"/>
      <c r="P2768" s="21"/>
      <c r="Q2768" s="46">
        <v>0</v>
      </c>
      <c r="R2768" s="46">
        <v>0</v>
      </c>
      <c r="S2768" s="46">
        <v>0</v>
      </c>
      <c r="T2768" s="46">
        <v>0</v>
      </c>
      <c r="U2768" s="46">
        <v>0</v>
      </c>
      <c r="V2768" s="46">
        <v>0</v>
      </c>
      <c r="W2768" s="46">
        <v>0</v>
      </c>
      <c r="X2768" s="46">
        <v>0</v>
      </c>
      <c r="Y2768" s="46">
        <v>0</v>
      </c>
      <c r="Z2768" s="46">
        <v>0</v>
      </c>
      <c r="AA2768" s="46">
        <v>0</v>
      </c>
      <c r="AB2768" s="46">
        <v>0</v>
      </c>
      <c r="AC2768" s="46">
        <v>0</v>
      </c>
      <c r="AD2768" s="46">
        <v>0</v>
      </c>
      <c r="AE2768" s="46">
        <v>0</v>
      </c>
      <c r="AF2768" s="46">
        <v>0</v>
      </c>
      <c r="AG2768" s="46">
        <v>0</v>
      </c>
      <c r="AH2768" s="46">
        <v>0</v>
      </c>
      <c r="AI2768" s="46">
        <v>0</v>
      </c>
      <c r="AJ2768" s="46">
        <v>0</v>
      </c>
      <c r="AK2768" s="46">
        <v>0</v>
      </c>
      <c r="AL2768" s="45">
        <v>0</v>
      </c>
      <c r="AM2768" s="45">
        <v>0</v>
      </c>
      <c r="AN2768" s="45">
        <v>0</v>
      </c>
      <c r="AO2768" s="45">
        <v>0</v>
      </c>
      <c r="AP2768" s="45">
        <v>0</v>
      </c>
      <c r="AQ2768" s="45">
        <v>0</v>
      </c>
      <c r="AR2768" s="45">
        <v>0</v>
      </c>
      <c r="AS2768" s="45">
        <v>0</v>
      </c>
      <c r="AT2768" s="45">
        <v>0</v>
      </c>
      <c r="AU2768" s="45">
        <v>0</v>
      </c>
      <c r="AV2768" s="45">
        <v>0</v>
      </c>
      <c r="AW2768" s="45">
        <v>0</v>
      </c>
      <c r="AX2768" s="45">
        <v>0</v>
      </c>
      <c r="AY2768" s="45">
        <v>0</v>
      </c>
      <c r="AZ2768" s="45">
        <v>0</v>
      </c>
      <c r="BA2768" s="45">
        <v>0</v>
      </c>
      <c r="BB2768" s="45">
        <v>0</v>
      </c>
      <c r="BC2768" s="45">
        <v>0</v>
      </c>
      <c r="BD2768" s="45">
        <v>0</v>
      </c>
      <c r="BE2768" s="45">
        <v>0</v>
      </c>
      <c r="BF2768" s="45">
        <v>0</v>
      </c>
    </row>
    <row r="2769" spans="1:58" ht="13.5" thickBot="1" x14ac:dyDescent="0.25">
      <c r="A2769" s="6"/>
      <c r="B2769" s="6"/>
      <c r="C2769" s="6"/>
      <c r="D2769" s="6"/>
      <c r="E2769" s="6"/>
      <c r="F2769" s="6"/>
      <c r="G2769" s="21"/>
      <c r="H2769" s="21"/>
      <c r="I2769" s="21"/>
      <c r="J2769" s="21"/>
      <c r="K2769" s="21"/>
      <c r="L2769" s="21"/>
      <c r="M2769" s="3"/>
      <c r="N2769" s="3"/>
      <c r="O2769" s="21"/>
      <c r="P2769" s="21"/>
      <c r="Q2769" s="46">
        <v>0</v>
      </c>
      <c r="R2769" s="46">
        <v>0</v>
      </c>
      <c r="S2769" s="46">
        <v>0</v>
      </c>
      <c r="T2769" s="46">
        <v>0</v>
      </c>
      <c r="U2769" s="46">
        <v>0</v>
      </c>
      <c r="V2769" s="46">
        <v>0</v>
      </c>
      <c r="W2769" s="46">
        <v>0</v>
      </c>
      <c r="X2769" s="46">
        <v>0</v>
      </c>
      <c r="Y2769" s="46">
        <v>0</v>
      </c>
      <c r="Z2769" s="46">
        <v>0</v>
      </c>
      <c r="AA2769" s="46">
        <v>0</v>
      </c>
      <c r="AB2769" s="46">
        <v>0</v>
      </c>
      <c r="AC2769" s="46">
        <v>0</v>
      </c>
      <c r="AD2769" s="46">
        <v>0</v>
      </c>
      <c r="AE2769" s="46">
        <v>0</v>
      </c>
      <c r="AF2769" s="46">
        <v>0</v>
      </c>
      <c r="AG2769" s="46">
        <v>0</v>
      </c>
      <c r="AH2769" s="46">
        <v>0</v>
      </c>
      <c r="AI2769" s="46">
        <v>0</v>
      </c>
      <c r="AJ2769" s="46">
        <v>0</v>
      </c>
      <c r="AK2769" s="46">
        <v>0</v>
      </c>
      <c r="AL2769" s="45">
        <v>0</v>
      </c>
      <c r="AM2769" s="45">
        <v>0</v>
      </c>
      <c r="AN2769" s="45">
        <v>0</v>
      </c>
      <c r="AO2769" s="45">
        <v>0</v>
      </c>
      <c r="AP2769" s="45">
        <v>0</v>
      </c>
      <c r="AQ2769" s="45">
        <v>0</v>
      </c>
      <c r="AR2769" s="45">
        <v>0</v>
      </c>
      <c r="AS2769" s="45">
        <v>0</v>
      </c>
      <c r="AT2769" s="45">
        <v>0</v>
      </c>
      <c r="AU2769" s="45">
        <v>0</v>
      </c>
      <c r="AV2769" s="45">
        <v>0</v>
      </c>
      <c r="AW2769" s="45">
        <v>0</v>
      </c>
      <c r="AX2769" s="45">
        <v>0</v>
      </c>
      <c r="AY2769" s="45">
        <v>0</v>
      </c>
      <c r="AZ2769" s="45">
        <v>0</v>
      </c>
      <c r="BA2769" s="45">
        <v>0</v>
      </c>
      <c r="BB2769" s="45">
        <v>0</v>
      </c>
      <c r="BC2769" s="45">
        <v>0</v>
      </c>
      <c r="BD2769" s="45">
        <v>0</v>
      </c>
      <c r="BE2769" s="45">
        <v>0</v>
      </c>
      <c r="BF2769" s="45">
        <v>0</v>
      </c>
    </row>
    <row r="2770" spans="1:58" ht="13.5" thickBot="1" x14ac:dyDescent="0.25">
      <c r="A2770" s="6"/>
      <c r="B2770" s="6"/>
      <c r="C2770" s="6"/>
      <c r="D2770" s="6"/>
      <c r="E2770" s="6"/>
      <c r="F2770" s="6"/>
      <c r="G2770" s="21"/>
      <c r="H2770" s="21"/>
      <c r="I2770" s="21"/>
      <c r="J2770" s="21"/>
      <c r="K2770" s="21"/>
      <c r="L2770" s="21"/>
      <c r="M2770" s="3"/>
      <c r="N2770" s="3"/>
      <c r="O2770" s="21"/>
      <c r="P2770" s="21"/>
      <c r="Q2770" s="46">
        <v>0</v>
      </c>
      <c r="R2770" s="46">
        <v>0</v>
      </c>
      <c r="S2770" s="46">
        <v>0</v>
      </c>
      <c r="T2770" s="46">
        <v>0</v>
      </c>
      <c r="U2770" s="46">
        <v>0</v>
      </c>
      <c r="V2770" s="46">
        <v>0</v>
      </c>
      <c r="W2770" s="46">
        <v>0</v>
      </c>
      <c r="X2770" s="46">
        <v>0</v>
      </c>
      <c r="Y2770" s="46">
        <v>0</v>
      </c>
      <c r="Z2770" s="46">
        <v>0</v>
      </c>
      <c r="AA2770" s="46">
        <v>0</v>
      </c>
      <c r="AB2770" s="46">
        <v>0</v>
      </c>
      <c r="AC2770" s="46">
        <v>0</v>
      </c>
      <c r="AD2770" s="46">
        <v>0</v>
      </c>
      <c r="AE2770" s="46">
        <v>0</v>
      </c>
      <c r="AF2770" s="46">
        <v>0</v>
      </c>
      <c r="AG2770" s="46">
        <v>0</v>
      </c>
      <c r="AH2770" s="46">
        <v>0</v>
      </c>
      <c r="AI2770" s="46">
        <v>0</v>
      </c>
      <c r="AJ2770" s="46">
        <v>0</v>
      </c>
      <c r="AK2770" s="46">
        <v>0</v>
      </c>
      <c r="AL2770" s="45">
        <v>0</v>
      </c>
      <c r="AM2770" s="45">
        <v>0</v>
      </c>
      <c r="AN2770" s="45">
        <v>0</v>
      </c>
      <c r="AO2770" s="45">
        <v>0</v>
      </c>
      <c r="AP2770" s="45">
        <v>0</v>
      </c>
      <c r="AQ2770" s="45">
        <v>0</v>
      </c>
      <c r="AR2770" s="45">
        <v>0</v>
      </c>
      <c r="AS2770" s="45">
        <v>0</v>
      </c>
      <c r="AT2770" s="45">
        <v>0</v>
      </c>
      <c r="AU2770" s="45">
        <v>0</v>
      </c>
      <c r="AV2770" s="45">
        <v>0</v>
      </c>
      <c r="AW2770" s="45">
        <v>0</v>
      </c>
      <c r="AX2770" s="45">
        <v>0</v>
      </c>
      <c r="AY2770" s="45">
        <v>0</v>
      </c>
      <c r="AZ2770" s="45">
        <v>0</v>
      </c>
      <c r="BA2770" s="45">
        <v>0</v>
      </c>
      <c r="BB2770" s="45">
        <v>0</v>
      </c>
      <c r="BC2770" s="45">
        <v>0</v>
      </c>
      <c r="BD2770" s="45">
        <v>0</v>
      </c>
      <c r="BE2770" s="45">
        <v>0</v>
      </c>
      <c r="BF2770" s="45">
        <v>0</v>
      </c>
    </row>
    <row r="2771" spans="1:58" ht="13.5" thickBot="1" x14ac:dyDescent="0.25">
      <c r="A2771" s="6"/>
      <c r="B2771" s="6"/>
      <c r="C2771" s="6"/>
      <c r="D2771" s="6"/>
      <c r="E2771" s="6"/>
      <c r="F2771" s="6"/>
      <c r="G2771" s="21"/>
      <c r="H2771" s="21"/>
      <c r="I2771" s="21"/>
      <c r="J2771" s="21"/>
      <c r="K2771" s="21"/>
      <c r="L2771" s="21"/>
      <c r="M2771" s="3"/>
      <c r="N2771" s="3"/>
      <c r="O2771" s="21"/>
      <c r="P2771" s="21"/>
      <c r="Q2771" s="46">
        <v>0</v>
      </c>
      <c r="R2771" s="46">
        <v>0</v>
      </c>
      <c r="S2771" s="46">
        <v>0</v>
      </c>
      <c r="T2771" s="46">
        <v>0</v>
      </c>
      <c r="U2771" s="46">
        <v>0</v>
      </c>
      <c r="V2771" s="46">
        <v>0</v>
      </c>
      <c r="W2771" s="46">
        <v>0</v>
      </c>
      <c r="X2771" s="46">
        <v>0</v>
      </c>
      <c r="Y2771" s="46">
        <v>0</v>
      </c>
      <c r="Z2771" s="46">
        <v>0</v>
      </c>
      <c r="AA2771" s="46">
        <v>0</v>
      </c>
      <c r="AB2771" s="46">
        <v>0</v>
      </c>
      <c r="AC2771" s="46">
        <v>0</v>
      </c>
      <c r="AD2771" s="46">
        <v>0</v>
      </c>
      <c r="AE2771" s="46">
        <v>0</v>
      </c>
      <c r="AF2771" s="46">
        <v>0</v>
      </c>
      <c r="AG2771" s="46">
        <v>0</v>
      </c>
      <c r="AH2771" s="46">
        <v>0</v>
      </c>
      <c r="AI2771" s="46">
        <v>0</v>
      </c>
      <c r="AJ2771" s="46">
        <v>0</v>
      </c>
      <c r="AK2771" s="46">
        <v>0</v>
      </c>
      <c r="AL2771" s="45">
        <v>0</v>
      </c>
      <c r="AM2771" s="45">
        <v>0</v>
      </c>
      <c r="AN2771" s="45">
        <v>0</v>
      </c>
      <c r="AO2771" s="45">
        <v>0</v>
      </c>
      <c r="AP2771" s="45">
        <v>0</v>
      </c>
      <c r="AQ2771" s="45">
        <v>0</v>
      </c>
      <c r="AR2771" s="45">
        <v>0</v>
      </c>
      <c r="AS2771" s="45">
        <v>0</v>
      </c>
      <c r="AT2771" s="45">
        <v>0</v>
      </c>
      <c r="AU2771" s="45">
        <v>0</v>
      </c>
      <c r="AV2771" s="45">
        <v>0</v>
      </c>
      <c r="AW2771" s="45">
        <v>0</v>
      </c>
      <c r="AX2771" s="45">
        <v>0</v>
      </c>
      <c r="AY2771" s="45">
        <v>0</v>
      </c>
      <c r="AZ2771" s="45">
        <v>0</v>
      </c>
      <c r="BA2771" s="45">
        <v>0</v>
      </c>
      <c r="BB2771" s="45">
        <v>0</v>
      </c>
      <c r="BC2771" s="45">
        <v>0</v>
      </c>
      <c r="BD2771" s="45">
        <v>0</v>
      </c>
      <c r="BE2771" s="45">
        <v>0</v>
      </c>
      <c r="BF2771" s="45">
        <v>0</v>
      </c>
    </row>
    <row r="2772" spans="1:58" ht="13.5" thickBot="1" x14ac:dyDescent="0.25">
      <c r="A2772" s="6"/>
      <c r="B2772" s="6"/>
      <c r="C2772" s="6"/>
      <c r="D2772" s="6"/>
      <c r="E2772" s="6"/>
      <c r="F2772" s="6"/>
      <c r="G2772" s="21"/>
      <c r="H2772" s="21"/>
      <c r="I2772" s="21"/>
      <c r="J2772" s="21"/>
      <c r="K2772" s="21"/>
      <c r="L2772" s="21"/>
      <c r="M2772" s="3"/>
      <c r="N2772" s="3"/>
      <c r="O2772" s="21"/>
      <c r="P2772" s="21"/>
      <c r="Q2772" s="46">
        <v>0</v>
      </c>
      <c r="R2772" s="46">
        <v>0</v>
      </c>
      <c r="S2772" s="46">
        <v>0</v>
      </c>
      <c r="T2772" s="46">
        <v>0</v>
      </c>
      <c r="U2772" s="46">
        <v>0</v>
      </c>
      <c r="V2772" s="46">
        <v>0</v>
      </c>
      <c r="W2772" s="46">
        <v>0</v>
      </c>
      <c r="X2772" s="46">
        <v>0</v>
      </c>
      <c r="Y2772" s="46">
        <v>0</v>
      </c>
      <c r="Z2772" s="46">
        <v>0</v>
      </c>
      <c r="AA2772" s="46">
        <v>0</v>
      </c>
      <c r="AB2772" s="46">
        <v>0</v>
      </c>
      <c r="AC2772" s="46">
        <v>0</v>
      </c>
      <c r="AD2772" s="46">
        <v>0</v>
      </c>
      <c r="AE2772" s="46">
        <v>0</v>
      </c>
      <c r="AF2772" s="46">
        <v>0</v>
      </c>
      <c r="AG2772" s="46">
        <v>0</v>
      </c>
      <c r="AH2772" s="46">
        <v>0</v>
      </c>
      <c r="AI2772" s="46">
        <v>0</v>
      </c>
      <c r="AJ2772" s="46">
        <v>0</v>
      </c>
      <c r="AK2772" s="46">
        <v>0</v>
      </c>
      <c r="AL2772" s="45">
        <v>0</v>
      </c>
      <c r="AM2772" s="45">
        <v>0</v>
      </c>
      <c r="AN2772" s="45">
        <v>0</v>
      </c>
      <c r="AO2772" s="45">
        <v>0</v>
      </c>
      <c r="AP2772" s="45">
        <v>0</v>
      </c>
      <c r="AQ2772" s="45">
        <v>0</v>
      </c>
      <c r="AR2772" s="45">
        <v>0</v>
      </c>
      <c r="AS2772" s="45">
        <v>0</v>
      </c>
      <c r="AT2772" s="45">
        <v>0</v>
      </c>
      <c r="AU2772" s="45">
        <v>0</v>
      </c>
      <c r="AV2772" s="45">
        <v>0</v>
      </c>
      <c r="AW2772" s="45">
        <v>0</v>
      </c>
      <c r="AX2772" s="45">
        <v>0</v>
      </c>
      <c r="AY2772" s="45">
        <v>0</v>
      </c>
      <c r="AZ2772" s="45">
        <v>0</v>
      </c>
      <c r="BA2772" s="45">
        <v>0</v>
      </c>
      <c r="BB2772" s="45">
        <v>0</v>
      </c>
      <c r="BC2772" s="45">
        <v>0</v>
      </c>
      <c r="BD2772" s="45">
        <v>0</v>
      </c>
      <c r="BE2772" s="45">
        <v>0</v>
      </c>
      <c r="BF2772" s="45">
        <v>0</v>
      </c>
    </row>
    <row r="2773" spans="1:58" ht="13.5" thickBot="1" x14ac:dyDescent="0.25">
      <c r="A2773" s="6"/>
      <c r="B2773" s="6"/>
      <c r="C2773" s="6"/>
      <c r="D2773" s="6"/>
      <c r="E2773" s="6"/>
      <c r="F2773" s="6"/>
      <c r="G2773" s="21"/>
      <c r="H2773" s="21"/>
      <c r="I2773" s="21"/>
      <c r="J2773" s="21"/>
      <c r="K2773" s="21"/>
      <c r="L2773" s="21"/>
      <c r="M2773" s="3"/>
      <c r="N2773" s="3"/>
      <c r="O2773" s="21"/>
      <c r="P2773" s="21"/>
      <c r="Q2773" s="46">
        <v>0</v>
      </c>
      <c r="R2773" s="46">
        <v>0</v>
      </c>
      <c r="S2773" s="46">
        <v>0</v>
      </c>
      <c r="T2773" s="46">
        <v>0</v>
      </c>
      <c r="U2773" s="46">
        <v>0</v>
      </c>
      <c r="V2773" s="46">
        <v>0</v>
      </c>
      <c r="W2773" s="46">
        <v>0</v>
      </c>
      <c r="X2773" s="46">
        <v>0</v>
      </c>
      <c r="Y2773" s="46">
        <v>0</v>
      </c>
      <c r="Z2773" s="46">
        <v>0</v>
      </c>
      <c r="AA2773" s="46">
        <v>0</v>
      </c>
      <c r="AB2773" s="46">
        <v>0</v>
      </c>
      <c r="AC2773" s="46">
        <v>0</v>
      </c>
      <c r="AD2773" s="46">
        <v>0</v>
      </c>
      <c r="AE2773" s="46">
        <v>0</v>
      </c>
      <c r="AF2773" s="46">
        <v>0</v>
      </c>
      <c r="AG2773" s="46">
        <v>0</v>
      </c>
      <c r="AH2773" s="46">
        <v>0</v>
      </c>
      <c r="AI2773" s="46">
        <v>0</v>
      </c>
      <c r="AJ2773" s="46">
        <v>0</v>
      </c>
      <c r="AK2773" s="46">
        <v>0</v>
      </c>
      <c r="AL2773" s="45">
        <v>0</v>
      </c>
      <c r="AM2773" s="45">
        <v>0</v>
      </c>
      <c r="AN2773" s="45">
        <v>0</v>
      </c>
      <c r="AO2773" s="45">
        <v>0</v>
      </c>
      <c r="AP2773" s="45">
        <v>0</v>
      </c>
      <c r="AQ2773" s="45">
        <v>0</v>
      </c>
      <c r="AR2773" s="45">
        <v>0</v>
      </c>
      <c r="AS2773" s="45">
        <v>0</v>
      </c>
      <c r="AT2773" s="45">
        <v>0</v>
      </c>
      <c r="AU2773" s="45">
        <v>0</v>
      </c>
      <c r="AV2773" s="45">
        <v>0</v>
      </c>
      <c r="AW2773" s="45">
        <v>0</v>
      </c>
      <c r="AX2773" s="45">
        <v>0</v>
      </c>
      <c r="AY2773" s="45">
        <v>0</v>
      </c>
      <c r="AZ2773" s="45">
        <v>0</v>
      </c>
      <c r="BA2773" s="45">
        <v>0</v>
      </c>
      <c r="BB2773" s="45">
        <v>0</v>
      </c>
      <c r="BC2773" s="45">
        <v>0</v>
      </c>
      <c r="BD2773" s="45">
        <v>0</v>
      </c>
      <c r="BE2773" s="45">
        <v>0</v>
      </c>
      <c r="BF2773" s="45">
        <v>0</v>
      </c>
    </row>
    <row r="2774" spans="1:58" ht="13.5" thickBot="1" x14ac:dyDescent="0.25">
      <c r="A2774" s="6"/>
      <c r="B2774" s="6"/>
      <c r="C2774" s="6"/>
      <c r="D2774" s="6"/>
      <c r="E2774" s="6"/>
      <c r="F2774" s="6"/>
      <c r="G2774" s="21"/>
      <c r="H2774" s="21"/>
      <c r="I2774" s="21"/>
      <c r="J2774" s="21"/>
      <c r="K2774" s="21"/>
      <c r="L2774" s="21"/>
      <c r="M2774" s="3"/>
      <c r="N2774" s="3"/>
      <c r="O2774" s="21"/>
      <c r="P2774" s="21"/>
      <c r="Q2774" s="46">
        <v>0</v>
      </c>
      <c r="R2774" s="46">
        <v>0</v>
      </c>
      <c r="S2774" s="46">
        <v>0</v>
      </c>
      <c r="T2774" s="46">
        <v>0</v>
      </c>
      <c r="U2774" s="46">
        <v>0</v>
      </c>
      <c r="V2774" s="46">
        <v>0</v>
      </c>
      <c r="W2774" s="46">
        <v>0</v>
      </c>
      <c r="X2774" s="46">
        <v>0</v>
      </c>
      <c r="Y2774" s="46">
        <v>0</v>
      </c>
      <c r="Z2774" s="46">
        <v>0</v>
      </c>
      <c r="AA2774" s="46">
        <v>0</v>
      </c>
      <c r="AB2774" s="46">
        <v>0</v>
      </c>
      <c r="AC2774" s="46">
        <v>0</v>
      </c>
      <c r="AD2774" s="46">
        <v>0</v>
      </c>
      <c r="AE2774" s="46">
        <v>0</v>
      </c>
      <c r="AF2774" s="46">
        <v>0</v>
      </c>
      <c r="AG2774" s="46">
        <v>0</v>
      </c>
      <c r="AH2774" s="46">
        <v>0</v>
      </c>
      <c r="AI2774" s="46">
        <v>0</v>
      </c>
      <c r="AJ2774" s="46">
        <v>0</v>
      </c>
      <c r="AK2774" s="46">
        <v>0</v>
      </c>
      <c r="AL2774" s="45">
        <v>0</v>
      </c>
      <c r="AM2774" s="45">
        <v>0</v>
      </c>
      <c r="AN2774" s="45">
        <v>0</v>
      </c>
      <c r="AO2774" s="45">
        <v>0</v>
      </c>
      <c r="AP2774" s="45">
        <v>0</v>
      </c>
      <c r="AQ2774" s="45">
        <v>0</v>
      </c>
      <c r="AR2774" s="45">
        <v>0</v>
      </c>
      <c r="AS2774" s="45">
        <v>0</v>
      </c>
      <c r="AT2774" s="45">
        <v>0</v>
      </c>
      <c r="AU2774" s="45">
        <v>0</v>
      </c>
      <c r="AV2774" s="45">
        <v>0</v>
      </c>
      <c r="AW2774" s="45">
        <v>0</v>
      </c>
      <c r="AX2774" s="45">
        <v>0</v>
      </c>
      <c r="AY2774" s="45">
        <v>0</v>
      </c>
      <c r="AZ2774" s="45">
        <v>0</v>
      </c>
      <c r="BA2774" s="45">
        <v>0</v>
      </c>
      <c r="BB2774" s="45">
        <v>0</v>
      </c>
      <c r="BC2774" s="45">
        <v>0</v>
      </c>
      <c r="BD2774" s="45">
        <v>0</v>
      </c>
      <c r="BE2774" s="45">
        <v>0</v>
      </c>
      <c r="BF2774" s="45">
        <v>0</v>
      </c>
    </row>
    <row r="2775" spans="1:58" ht="13.5" thickBot="1" x14ac:dyDescent="0.25">
      <c r="A2775" s="6"/>
      <c r="B2775" s="6"/>
      <c r="C2775" s="6"/>
      <c r="D2775" s="6"/>
      <c r="E2775" s="6"/>
      <c r="F2775" s="6"/>
      <c r="G2775" s="21"/>
      <c r="H2775" s="21"/>
      <c r="I2775" s="21"/>
      <c r="J2775" s="21"/>
      <c r="K2775" s="21"/>
      <c r="L2775" s="21"/>
      <c r="M2775" s="3"/>
      <c r="N2775" s="3"/>
      <c r="O2775" s="21"/>
      <c r="P2775" s="21"/>
      <c r="Q2775" s="46">
        <v>0</v>
      </c>
      <c r="R2775" s="46">
        <v>0</v>
      </c>
      <c r="S2775" s="46">
        <v>0</v>
      </c>
      <c r="T2775" s="46">
        <v>0</v>
      </c>
      <c r="U2775" s="46">
        <v>0</v>
      </c>
      <c r="V2775" s="46">
        <v>0</v>
      </c>
      <c r="W2775" s="46">
        <v>0</v>
      </c>
      <c r="X2775" s="46">
        <v>0</v>
      </c>
      <c r="Y2775" s="46">
        <v>0</v>
      </c>
      <c r="Z2775" s="46">
        <v>0</v>
      </c>
      <c r="AA2775" s="46">
        <v>0</v>
      </c>
      <c r="AB2775" s="46">
        <v>0</v>
      </c>
      <c r="AC2775" s="46">
        <v>0</v>
      </c>
      <c r="AD2775" s="46">
        <v>0</v>
      </c>
      <c r="AE2775" s="46">
        <v>0</v>
      </c>
      <c r="AF2775" s="46">
        <v>0</v>
      </c>
      <c r="AG2775" s="46">
        <v>0</v>
      </c>
      <c r="AH2775" s="46">
        <v>0</v>
      </c>
      <c r="AI2775" s="46">
        <v>0</v>
      </c>
      <c r="AJ2775" s="46">
        <v>0</v>
      </c>
      <c r="AK2775" s="46">
        <v>0</v>
      </c>
      <c r="AL2775" s="45">
        <v>0</v>
      </c>
      <c r="AM2775" s="45">
        <v>0</v>
      </c>
      <c r="AN2775" s="45">
        <v>0</v>
      </c>
      <c r="AO2775" s="45">
        <v>0</v>
      </c>
      <c r="AP2775" s="45">
        <v>0</v>
      </c>
      <c r="AQ2775" s="45">
        <v>0</v>
      </c>
      <c r="AR2775" s="45">
        <v>0</v>
      </c>
      <c r="AS2775" s="45">
        <v>0</v>
      </c>
      <c r="AT2775" s="45">
        <v>0</v>
      </c>
      <c r="AU2775" s="45">
        <v>0</v>
      </c>
      <c r="AV2775" s="45">
        <v>0</v>
      </c>
      <c r="AW2775" s="45">
        <v>0</v>
      </c>
      <c r="AX2775" s="45">
        <v>0</v>
      </c>
      <c r="AY2775" s="45">
        <v>0</v>
      </c>
      <c r="AZ2775" s="45">
        <v>0</v>
      </c>
      <c r="BA2775" s="45">
        <v>0</v>
      </c>
      <c r="BB2775" s="45">
        <v>0</v>
      </c>
      <c r="BC2775" s="45">
        <v>0</v>
      </c>
      <c r="BD2775" s="45">
        <v>0</v>
      </c>
      <c r="BE2775" s="45">
        <v>0</v>
      </c>
      <c r="BF2775" s="45">
        <v>0</v>
      </c>
    </row>
    <row r="2776" spans="1:58" ht="13.5" thickBot="1" x14ac:dyDescent="0.25">
      <c r="A2776" s="6"/>
      <c r="B2776" s="6"/>
      <c r="C2776" s="6"/>
      <c r="D2776" s="6"/>
      <c r="E2776" s="6"/>
      <c r="F2776" s="6"/>
      <c r="G2776" s="21"/>
      <c r="H2776" s="21"/>
      <c r="I2776" s="21"/>
      <c r="J2776" s="21"/>
      <c r="K2776" s="21"/>
      <c r="L2776" s="21"/>
      <c r="M2776" s="3"/>
      <c r="N2776" s="3"/>
      <c r="O2776" s="21"/>
      <c r="P2776" s="21"/>
      <c r="Q2776" s="46">
        <v>0</v>
      </c>
      <c r="R2776" s="46">
        <v>0</v>
      </c>
      <c r="S2776" s="46">
        <v>0</v>
      </c>
      <c r="T2776" s="46">
        <v>0</v>
      </c>
      <c r="U2776" s="46">
        <v>0</v>
      </c>
      <c r="V2776" s="46">
        <v>0</v>
      </c>
      <c r="W2776" s="46">
        <v>0</v>
      </c>
      <c r="X2776" s="46">
        <v>0</v>
      </c>
      <c r="Y2776" s="46">
        <v>0</v>
      </c>
      <c r="Z2776" s="46">
        <v>0</v>
      </c>
      <c r="AA2776" s="46">
        <v>0</v>
      </c>
      <c r="AB2776" s="46">
        <v>0</v>
      </c>
      <c r="AC2776" s="46">
        <v>0</v>
      </c>
      <c r="AD2776" s="46">
        <v>0</v>
      </c>
      <c r="AE2776" s="46">
        <v>0</v>
      </c>
      <c r="AF2776" s="46">
        <v>0</v>
      </c>
      <c r="AG2776" s="46">
        <v>0</v>
      </c>
      <c r="AH2776" s="46">
        <v>0</v>
      </c>
      <c r="AI2776" s="46">
        <v>0</v>
      </c>
      <c r="AJ2776" s="46">
        <v>0</v>
      </c>
      <c r="AK2776" s="46">
        <v>0</v>
      </c>
      <c r="AL2776" s="45">
        <v>0</v>
      </c>
      <c r="AM2776" s="45">
        <v>0</v>
      </c>
      <c r="AN2776" s="45">
        <v>0</v>
      </c>
      <c r="AO2776" s="45">
        <v>0</v>
      </c>
      <c r="AP2776" s="45">
        <v>0</v>
      </c>
      <c r="AQ2776" s="45">
        <v>0</v>
      </c>
      <c r="AR2776" s="45">
        <v>0</v>
      </c>
      <c r="AS2776" s="45">
        <v>0</v>
      </c>
      <c r="AT2776" s="45">
        <v>0</v>
      </c>
      <c r="AU2776" s="45">
        <v>0</v>
      </c>
      <c r="AV2776" s="45">
        <v>0</v>
      </c>
      <c r="AW2776" s="45">
        <v>0</v>
      </c>
      <c r="AX2776" s="45">
        <v>0</v>
      </c>
      <c r="AY2776" s="45">
        <v>0</v>
      </c>
      <c r="AZ2776" s="45">
        <v>0</v>
      </c>
      <c r="BA2776" s="45">
        <v>0</v>
      </c>
      <c r="BB2776" s="45">
        <v>0</v>
      </c>
      <c r="BC2776" s="45">
        <v>0</v>
      </c>
      <c r="BD2776" s="45">
        <v>0</v>
      </c>
      <c r="BE2776" s="45">
        <v>0</v>
      </c>
      <c r="BF2776" s="45">
        <v>0</v>
      </c>
    </row>
    <row r="2777" spans="1:58" ht="13.5" thickBot="1" x14ac:dyDescent="0.25">
      <c r="A2777" s="6"/>
      <c r="B2777" s="6"/>
      <c r="C2777" s="6"/>
      <c r="D2777" s="6"/>
      <c r="E2777" s="6"/>
      <c r="F2777" s="6"/>
      <c r="G2777" s="21"/>
      <c r="H2777" s="21"/>
      <c r="I2777" s="21"/>
      <c r="J2777" s="21"/>
      <c r="K2777" s="21"/>
      <c r="L2777" s="21"/>
      <c r="M2777" s="3"/>
      <c r="N2777" s="3"/>
      <c r="O2777" s="21"/>
      <c r="P2777" s="21"/>
      <c r="Q2777" s="46">
        <v>0</v>
      </c>
      <c r="R2777" s="46">
        <v>0</v>
      </c>
      <c r="S2777" s="46">
        <v>0</v>
      </c>
      <c r="T2777" s="46">
        <v>0</v>
      </c>
      <c r="U2777" s="46">
        <v>0</v>
      </c>
      <c r="V2777" s="46">
        <v>0</v>
      </c>
      <c r="W2777" s="46">
        <v>0</v>
      </c>
      <c r="X2777" s="46">
        <v>0</v>
      </c>
      <c r="Y2777" s="46">
        <v>0</v>
      </c>
      <c r="Z2777" s="46">
        <v>0</v>
      </c>
      <c r="AA2777" s="46">
        <v>0</v>
      </c>
      <c r="AB2777" s="46">
        <v>0</v>
      </c>
      <c r="AC2777" s="46">
        <v>0</v>
      </c>
      <c r="AD2777" s="46">
        <v>0</v>
      </c>
      <c r="AE2777" s="46">
        <v>0</v>
      </c>
      <c r="AF2777" s="46">
        <v>0</v>
      </c>
      <c r="AG2777" s="46">
        <v>0</v>
      </c>
      <c r="AH2777" s="46">
        <v>0</v>
      </c>
      <c r="AI2777" s="46">
        <v>0</v>
      </c>
      <c r="AJ2777" s="46">
        <v>0</v>
      </c>
      <c r="AK2777" s="46">
        <v>0</v>
      </c>
      <c r="AL2777" s="45">
        <v>0</v>
      </c>
      <c r="AM2777" s="45">
        <v>0</v>
      </c>
      <c r="AN2777" s="45">
        <v>0</v>
      </c>
      <c r="AO2777" s="45">
        <v>0</v>
      </c>
      <c r="AP2777" s="45">
        <v>0</v>
      </c>
      <c r="AQ2777" s="45">
        <v>0</v>
      </c>
      <c r="AR2777" s="45">
        <v>0</v>
      </c>
      <c r="AS2777" s="45">
        <v>0</v>
      </c>
      <c r="AT2777" s="45">
        <v>0</v>
      </c>
      <c r="AU2777" s="45">
        <v>0</v>
      </c>
      <c r="AV2777" s="45">
        <v>0</v>
      </c>
      <c r="AW2777" s="45">
        <v>0</v>
      </c>
      <c r="AX2777" s="45">
        <v>0</v>
      </c>
      <c r="AY2777" s="45">
        <v>0</v>
      </c>
      <c r="AZ2777" s="45">
        <v>0</v>
      </c>
      <c r="BA2777" s="45">
        <v>0</v>
      </c>
      <c r="BB2777" s="45">
        <v>0</v>
      </c>
      <c r="BC2777" s="45">
        <v>0</v>
      </c>
      <c r="BD2777" s="45">
        <v>0</v>
      </c>
      <c r="BE2777" s="45">
        <v>0</v>
      </c>
      <c r="BF2777" s="45">
        <v>0</v>
      </c>
    </row>
    <row r="2778" spans="1:58" ht="13.5" thickBot="1" x14ac:dyDescent="0.25">
      <c r="A2778" s="6"/>
      <c r="B2778" s="6"/>
      <c r="C2778" s="6"/>
      <c r="D2778" s="6"/>
      <c r="E2778" s="6"/>
      <c r="F2778" s="6"/>
      <c r="G2778" s="21"/>
      <c r="H2778" s="21"/>
      <c r="I2778" s="21"/>
      <c r="J2778" s="21"/>
      <c r="K2778" s="21"/>
      <c r="L2778" s="21"/>
      <c r="M2778" s="3"/>
      <c r="N2778" s="3"/>
      <c r="O2778" s="21"/>
      <c r="P2778" s="21"/>
      <c r="Q2778" s="46">
        <v>0</v>
      </c>
      <c r="R2778" s="46">
        <v>0</v>
      </c>
      <c r="S2778" s="46">
        <v>0</v>
      </c>
      <c r="T2778" s="46">
        <v>0</v>
      </c>
      <c r="U2778" s="46">
        <v>0</v>
      </c>
      <c r="V2778" s="46">
        <v>0</v>
      </c>
      <c r="W2778" s="46">
        <v>0</v>
      </c>
      <c r="X2778" s="46">
        <v>0</v>
      </c>
      <c r="Y2778" s="46">
        <v>0</v>
      </c>
      <c r="Z2778" s="46">
        <v>0</v>
      </c>
      <c r="AA2778" s="46">
        <v>0</v>
      </c>
      <c r="AB2778" s="46">
        <v>0</v>
      </c>
      <c r="AC2778" s="46">
        <v>0</v>
      </c>
      <c r="AD2778" s="46">
        <v>0</v>
      </c>
      <c r="AE2778" s="46">
        <v>0</v>
      </c>
      <c r="AF2778" s="46">
        <v>0</v>
      </c>
      <c r="AG2778" s="46">
        <v>0</v>
      </c>
      <c r="AH2778" s="46">
        <v>0</v>
      </c>
      <c r="AI2778" s="46">
        <v>0</v>
      </c>
      <c r="AJ2778" s="46">
        <v>0</v>
      </c>
      <c r="AK2778" s="46">
        <v>0</v>
      </c>
      <c r="AL2778" s="45">
        <v>0</v>
      </c>
      <c r="AM2778" s="45">
        <v>0</v>
      </c>
      <c r="AN2778" s="45">
        <v>0</v>
      </c>
      <c r="AO2778" s="45">
        <v>0</v>
      </c>
      <c r="AP2778" s="45">
        <v>0</v>
      </c>
      <c r="AQ2778" s="45">
        <v>0</v>
      </c>
      <c r="AR2778" s="45">
        <v>0</v>
      </c>
      <c r="AS2778" s="45">
        <v>0</v>
      </c>
      <c r="AT2778" s="45">
        <v>0</v>
      </c>
      <c r="AU2778" s="45">
        <v>0</v>
      </c>
      <c r="AV2778" s="45">
        <v>0</v>
      </c>
      <c r="AW2778" s="45">
        <v>0</v>
      </c>
      <c r="AX2778" s="45">
        <v>0</v>
      </c>
      <c r="AY2778" s="45">
        <v>0</v>
      </c>
      <c r="AZ2778" s="45">
        <v>0</v>
      </c>
      <c r="BA2778" s="45">
        <v>0</v>
      </c>
      <c r="BB2778" s="45">
        <v>0</v>
      </c>
      <c r="BC2778" s="45">
        <v>0</v>
      </c>
      <c r="BD2778" s="45">
        <v>0</v>
      </c>
      <c r="BE2778" s="45">
        <v>0</v>
      </c>
      <c r="BF2778" s="45">
        <v>0</v>
      </c>
    </row>
    <row r="2779" spans="1:58" ht="13.5" thickBot="1" x14ac:dyDescent="0.25">
      <c r="A2779" s="6"/>
      <c r="B2779" s="6"/>
      <c r="C2779" s="6"/>
      <c r="D2779" s="6"/>
      <c r="E2779" s="6"/>
      <c r="F2779" s="6"/>
      <c r="G2779" s="21"/>
      <c r="H2779" s="21"/>
      <c r="I2779" s="21"/>
      <c r="J2779" s="21"/>
      <c r="K2779" s="21"/>
      <c r="L2779" s="21"/>
      <c r="M2779" s="3"/>
      <c r="N2779" s="3"/>
      <c r="O2779" s="21"/>
      <c r="P2779" s="21"/>
      <c r="Q2779" s="46">
        <v>0</v>
      </c>
      <c r="R2779" s="46">
        <v>0</v>
      </c>
      <c r="S2779" s="46">
        <v>0</v>
      </c>
      <c r="T2779" s="46">
        <v>0</v>
      </c>
      <c r="U2779" s="46">
        <v>0</v>
      </c>
      <c r="V2779" s="46">
        <v>0</v>
      </c>
      <c r="W2779" s="46">
        <v>0</v>
      </c>
      <c r="X2779" s="46">
        <v>0</v>
      </c>
      <c r="Y2779" s="46">
        <v>0</v>
      </c>
      <c r="Z2779" s="46">
        <v>0</v>
      </c>
      <c r="AA2779" s="46">
        <v>0</v>
      </c>
      <c r="AB2779" s="46">
        <v>0</v>
      </c>
      <c r="AC2779" s="46">
        <v>0</v>
      </c>
      <c r="AD2779" s="46">
        <v>0</v>
      </c>
      <c r="AE2779" s="46">
        <v>0</v>
      </c>
      <c r="AF2779" s="46">
        <v>0</v>
      </c>
      <c r="AG2779" s="46">
        <v>0</v>
      </c>
      <c r="AH2779" s="46">
        <v>0</v>
      </c>
      <c r="AI2779" s="46">
        <v>0</v>
      </c>
      <c r="AJ2779" s="46">
        <v>0</v>
      </c>
      <c r="AK2779" s="46">
        <v>0</v>
      </c>
      <c r="AL2779" s="45">
        <v>0</v>
      </c>
      <c r="AM2779" s="45">
        <v>0</v>
      </c>
      <c r="AN2779" s="45">
        <v>0</v>
      </c>
      <c r="AO2779" s="45">
        <v>0</v>
      </c>
      <c r="AP2779" s="45">
        <v>0</v>
      </c>
      <c r="AQ2779" s="45">
        <v>0</v>
      </c>
      <c r="AR2779" s="45">
        <v>0</v>
      </c>
      <c r="AS2779" s="45">
        <v>0</v>
      </c>
      <c r="AT2779" s="45">
        <v>0</v>
      </c>
      <c r="AU2779" s="45">
        <v>0</v>
      </c>
      <c r="AV2779" s="45">
        <v>0</v>
      </c>
      <c r="AW2779" s="45">
        <v>0</v>
      </c>
      <c r="AX2779" s="45">
        <v>0</v>
      </c>
      <c r="AY2779" s="45">
        <v>0</v>
      </c>
      <c r="AZ2779" s="45">
        <v>0</v>
      </c>
      <c r="BA2779" s="45">
        <v>0</v>
      </c>
      <c r="BB2779" s="45">
        <v>0</v>
      </c>
      <c r="BC2779" s="45">
        <v>0</v>
      </c>
      <c r="BD2779" s="45">
        <v>0</v>
      </c>
      <c r="BE2779" s="45">
        <v>0</v>
      </c>
      <c r="BF2779" s="45">
        <v>0</v>
      </c>
    </row>
    <row r="2780" spans="1:58" ht="13.5" thickBot="1" x14ac:dyDescent="0.25">
      <c r="A2780" s="6"/>
      <c r="B2780" s="6"/>
      <c r="C2780" s="6"/>
      <c r="D2780" s="6"/>
      <c r="E2780" s="6"/>
      <c r="F2780" s="6"/>
      <c r="G2780" s="21"/>
      <c r="H2780" s="21"/>
      <c r="I2780" s="21"/>
      <c r="J2780" s="21"/>
      <c r="K2780" s="21"/>
      <c r="L2780" s="21"/>
      <c r="M2780" s="3"/>
      <c r="N2780" s="3"/>
      <c r="O2780" s="21"/>
      <c r="P2780" s="21"/>
      <c r="Q2780" s="46">
        <v>0</v>
      </c>
      <c r="R2780" s="46">
        <v>0</v>
      </c>
      <c r="S2780" s="46">
        <v>0</v>
      </c>
      <c r="T2780" s="46">
        <v>0</v>
      </c>
      <c r="U2780" s="46">
        <v>0</v>
      </c>
      <c r="V2780" s="46">
        <v>0</v>
      </c>
      <c r="W2780" s="46">
        <v>0</v>
      </c>
      <c r="X2780" s="46">
        <v>0</v>
      </c>
      <c r="Y2780" s="46">
        <v>0</v>
      </c>
      <c r="Z2780" s="46">
        <v>0</v>
      </c>
      <c r="AA2780" s="46">
        <v>0</v>
      </c>
      <c r="AB2780" s="46">
        <v>0</v>
      </c>
      <c r="AC2780" s="46">
        <v>0</v>
      </c>
      <c r="AD2780" s="46">
        <v>0</v>
      </c>
      <c r="AE2780" s="46">
        <v>0</v>
      </c>
      <c r="AF2780" s="46">
        <v>0</v>
      </c>
      <c r="AG2780" s="46">
        <v>0</v>
      </c>
      <c r="AH2780" s="46">
        <v>0</v>
      </c>
      <c r="AI2780" s="46">
        <v>0</v>
      </c>
      <c r="AJ2780" s="46">
        <v>0</v>
      </c>
      <c r="AK2780" s="46">
        <v>0</v>
      </c>
      <c r="AL2780" s="45">
        <v>0</v>
      </c>
      <c r="AM2780" s="45">
        <v>0</v>
      </c>
      <c r="AN2780" s="45">
        <v>0</v>
      </c>
      <c r="AO2780" s="45">
        <v>0</v>
      </c>
      <c r="AP2780" s="45">
        <v>0</v>
      </c>
      <c r="AQ2780" s="45">
        <v>0</v>
      </c>
      <c r="AR2780" s="45">
        <v>0</v>
      </c>
      <c r="AS2780" s="45">
        <v>0</v>
      </c>
      <c r="AT2780" s="45">
        <v>0</v>
      </c>
      <c r="AU2780" s="45">
        <v>0</v>
      </c>
      <c r="AV2780" s="45">
        <v>0</v>
      </c>
      <c r="AW2780" s="45">
        <v>0</v>
      </c>
      <c r="AX2780" s="45">
        <v>0</v>
      </c>
      <c r="AY2780" s="45">
        <v>0</v>
      </c>
      <c r="AZ2780" s="45">
        <v>0</v>
      </c>
      <c r="BA2780" s="45">
        <v>0</v>
      </c>
      <c r="BB2780" s="45">
        <v>0</v>
      </c>
      <c r="BC2780" s="45">
        <v>0</v>
      </c>
      <c r="BD2780" s="45">
        <v>0</v>
      </c>
      <c r="BE2780" s="45">
        <v>0</v>
      </c>
      <c r="BF2780" s="45">
        <v>0</v>
      </c>
    </row>
    <row r="2781" spans="1:58" ht="13.5" thickBot="1" x14ac:dyDescent="0.25">
      <c r="A2781" s="6"/>
      <c r="B2781" s="6"/>
      <c r="C2781" s="6"/>
      <c r="D2781" s="6"/>
      <c r="E2781" s="6"/>
      <c r="F2781" s="6"/>
      <c r="G2781" s="21"/>
      <c r="H2781" s="21"/>
      <c r="I2781" s="21"/>
      <c r="J2781" s="21"/>
      <c r="K2781" s="21"/>
      <c r="L2781" s="21"/>
      <c r="M2781" s="3"/>
      <c r="N2781" s="3"/>
      <c r="O2781" s="21"/>
      <c r="P2781" s="21"/>
      <c r="Q2781" s="46">
        <v>0</v>
      </c>
      <c r="R2781" s="46">
        <v>0</v>
      </c>
      <c r="S2781" s="46">
        <v>0</v>
      </c>
      <c r="T2781" s="46">
        <v>0</v>
      </c>
      <c r="U2781" s="46">
        <v>0</v>
      </c>
      <c r="V2781" s="46">
        <v>0</v>
      </c>
      <c r="W2781" s="46">
        <v>0</v>
      </c>
      <c r="X2781" s="46">
        <v>0</v>
      </c>
      <c r="Y2781" s="46">
        <v>0</v>
      </c>
      <c r="Z2781" s="46">
        <v>0</v>
      </c>
      <c r="AA2781" s="46">
        <v>0</v>
      </c>
      <c r="AB2781" s="46">
        <v>0</v>
      </c>
      <c r="AC2781" s="46">
        <v>0</v>
      </c>
      <c r="AD2781" s="46">
        <v>0</v>
      </c>
      <c r="AE2781" s="46">
        <v>0</v>
      </c>
      <c r="AF2781" s="46">
        <v>0</v>
      </c>
      <c r="AG2781" s="46">
        <v>0</v>
      </c>
      <c r="AH2781" s="46">
        <v>0</v>
      </c>
      <c r="AI2781" s="46">
        <v>0</v>
      </c>
      <c r="AJ2781" s="46">
        <v>0</v>
      </c>
      <c r="AK2781" s="46">
        <v>0</v>
      </c>
      <c r="AL2781" s="45">
        <v>0</v>
      </c>
      <c r="AM2781" s="45">
        <v>0</v>
      </c>
      <c r="AN2781" s="45">
        <v>0</v>
      </c>
      <c r="AO2781" s="45">
        <v>0</v>
      </c>
      <c r="AP2781" s="45">
        <v>0</v>
      </c>
      <c r="AQ2781" s="45">
        <v>0</v>
      </c>
      <c r="AR2781" s="45">
        <v>0</v>
      </c>
      <c r="AS2781" s="45">
        <v>0</v>
      </c>
      <c r="AT2781" s="45">
        <v>0</v>
      </c>
      <c r="AU2781" s="45">
        <v>0</v>
      </c>
      <c r="AV2781" s="45">
        <v>0</v>
      </c>
      <c r="AW2781" s="45">
        <v>0</v>
      </c>
      <c r="AX2781" s="45">
        <v>0</v>
      </c>
      <c r="AY2781" s="45">
        <v>0</v>
      </c>
      <c r="AZ2781" s="45">
        <v>0</v>
      </c>
      <c r="BA2781" s="45">
        <v>0</v>
      </c>
      <c r="BB2781" s="45">
        <v>0</v>
      </c>
      <c r="BC2781" s="45">
        <v>0</v>
      </c>
      <c r="BD2781" s="45">
        <v>0</v>
      </c>
      <c r="BE2781" s="45">
        <v>0</v>
      </c>
      <c r="BF2781" s="45">
        <v>0</v>
      </c>
    </row>
    <row r="2782" spans="1:58" ht="13.5" thickBot="1" x14ac:dyDescent="0.25">
      <c r="A2782" s="6"/>
      <c r="B2782" s="6"/>
      <c r="C2782" s="6"/>
      <c r="D2782" s="6"/>
      <c r="E2782" s="6"/>
      <c r="F2782" s="6"/>
      <c r="G2782" s="21"/>
      <c r="H2782" s="21"/>
      <c r="I2782" s="21"/>
      <c r="J2782" s="21"/>
      <c r="K2782" s="21"/>
      <c r="L2782" s="21"/>
      <c r="M2782" s="3"/>
      <c r="N2782" s="3"/>
      <c r="O2782" s="21"/>
      <c r="P2782" s="21"/>
      <c r="Q2782" s="46">
        <v>0</v>
      </c>
      <c r="R2782" s="46">
        <v>0</v>
      </c>
      <c r="S2782" s="46">
        <v>0</v>
      </c>
      <c r="T2782" s="46">
        <v>0</v>
      </c>
      <c r="U2782" s="46">
        <v>0</v>
      </c>
      <c r="V2782" s="46">
        <v>0</v>
      </c>
      <c r="W2782" s="46">
        <v>0</v>
      </c>
      <c r="X2782" s="46">
        <v>0</v>
      </c>
      <c r="Y2782" s="46">
        <v>0</v>
      </c>
      <c r="Z2782" s="46">
        <v>0</v>
      </c>
      <c r="AA2782" s="46">
        <v>0</v>
      </c>
      <c r="AB2782" s="46">
        <v>0</v>
      </c>
      <c r="AC2782" s="46">
        <v>0</v>
      </c>
      <c r="AD2782" s="46">
        <v>0</v>
      </c>
      <c r="AE2782" s="46">
        <v>0</v>
      </c>
      <c r="AF2782" s="46">
        <v>0</v>
      </c>
      <c r="AG2782" s="46">
        <v>0</v>
      </c>
      <c r="AH2782" s="46">
        <v>0</v>
      </c>
      <c r="AI2782" s="46">
        <v>0</v>
      </c>
      <c r="AJ2782" s="46">
        <v>0</v>
      </c>
      <c r="AK2782" s="46">
        <v>0</v>
      </c>
      <c r="AL2782" s="45">
        <v>0</v>
      </c>
      <c r="AM2782" s="45">
        <v>0</v>
      </c>
      <c r="AN2782" s="45">
        <v>0</v>
      </c>
      <c r="AO2782" s="45">
        <v>0</v>
      </c>
      <c r="AP2782" s="45">
        <v>0</v>
      </c>
      <c r="AQ2782" s="45">
        <v>0</v>
      </c>
      <c r="AR2782" s="45">
        <v>0</v>
      </c>
      <c r="AS2782" s="45">
        <v>0</v>
      </c>
      <c r="AT2782" s="45">
        <v>0</v>
      </c>
      <c r="AU2782" s="45">
        <v>0</v>
      </c>
      <c r="AV2782" s="45">
        <v>0</v>
      </c>
      <c r="AW2782" s="45">
        <v>0</v>
      </c>
      <c r="AX2782" s="45">
        <v>0</v>
      </c>
      <c r="AY2782" s="45">
        <v>0</v>
      </c>
      <c r="AZ2782" s="45">
        <v>0</v>
      </c>
      <c r="BA2782" s="45">
        <v>0</v>
      </c>
      <c r="BB2782" s="45">
        <v>0</v>
      </c>
      <c r="BC2782" s="45">
        <v>0</v>
      </c>
      <c r="BD2782" s="45">
        <v>0</v>
      </c>
      <c r="BE2782" s="45">
        <v>0</v>
      </c>
      <c r="BF2782" s="45">
        <v>0</v>
      </c>
    </row>
    <row r="2783" spans="1:58" ht="13.5" thickBot="1" x14ac:dyDescent="0.25">
      <c r="A2783" s="6"/>
      <c r="B2783" s="6"/>
      <c r="C2783" s="6"/>
      <c r="D2783" s="6"/>
      <c r="E2783" s="6"/>
      <c r="F2783" s="6"/>
      <c r="G2783" s="21"/>
      <c r="H2783" s="21"/>
      <c r="I2783" s="21"/>
      <c r="J2783" s="21"/>
      <c r="K2783" s="21"/>
      <c r="L2783" s="21"/>
      <c r="M2783" s="3"/>
      <c r="N2783" s="3"/>
      <c r="O2783" s="21"/>
      <c r="P2783" s="21"/>
      <c r="Q2783" s="46">
        <v>0</v>
      </c>
      <c r="R2783" s="46">
        <v>0</v>
      </c>
      <c r="S2783" s="46">
        <v>0</v>
      </c>
      <c r="T2783" s="46">
        <v>0</v>
      </c>
      <c r="U2783" s="46">
        <v>0</v>
      </c>
      <c r="V2783" s="46">
        <v>0</v>
      </c>
      <c r="W2783" s="46">
        <v>0</v>
      </c>
      <c r="X2783" s="46">
        <v>0</v>
      </c>
      <c r="Y2783" s="46">
        <v>0</v>
      </c>
      <c r="Z2783" s="46">
        <v>0</v>
      </c>
      <c r="AA2783" s="46">
        <v>0</v>
      </c>
      <c r="AB2783" s="46">
        <v>0</v>
      </c>
      <c r="AC2783" s="46">
        <v>0</v>
      </c>
      <c r="AD2783" s="46">
        <v>0</v>
      </c>
      <c r="AE2783" s="46">
        <v>0</v>
      </c>
      <c r="AF2783" s="46">
        <v>0</v>
      </c>
      <c r="AG2783" s="46">
        <v>0</v>
      </c>
      <c r="AH2783" s="46">
        <v>0</v>
      </c>
      <c r="AI2783" s="46">
        <v>0</v>
      </c>
      <c r="AJ2783" s="46">
        <v>0</v>
      </c>
      <c r="AK2783" s="46">
        <v>0</v>
      </c>
      <c r="AL2783" s="45">
        <v>0</v>
      </c>
      <c r="AM2783" s="45">
        <v>0</v>
      </c>
      <c r="AN2783" s="45">
        <v>0</v>
      </c>
      <c r="AO2783" s="45">
        <v>0</v>
      </c>
      <c r="AP2783" s="45">
        <v>0</v>
      </c>
      <c r="AQ2783" s="45">
        <v>0</v>
      </c>
      <c r="AR2783" s="45">
        <v>0</v>
      </c>
      <c r="AS2783" s="45">
        <v>0</v>
      </c>
      <c r="AT2783" s="45">
        <v>0</v>
      </c>
      <c r="AU2783" s="45">
        <v>0</v>
      </c>
      <c r="AV2783" s="45">
        <v>0</v>
      </c>
      <c r="AW2783" s="45">
        <v>0</v>
      </c>
      <c r="AX2783" s="45">
        <v>0</v>
      </c>
      <c r="AY2783" s="45">
        <v>0</v>
      </c>
      <c r="AZ2783" s="45">
        <v>0</v>
      </c>
      <c r="BA2783" s="45">
        <v>0</v>
      </c>
      <c r="BB2783" s="45">
        <v>0</v>
      </c>
      <c r="BC2783" s="45">
        <v>0</v>
      </c>
      <c r="BD2783" s="45">
        <v>0</v>
      </c>
      <c r="BE2783" s="45">
        <v>0</v>
      </c>
      <c r="BF2783" s="45">
        <v>0</v>
      </c>
    </row>
    <row r="2784" spans="1:58" ht="13.5" thickBot="1" x14ac:dyDescent="0.25">
      <c r="A2784" s="6"/>
      <c r="B2784" s="6"/>
      <c r="C2784" s="6"/>
      <c r="D2784" s="6"/>
      <c r="E2784" s="6"/>
      <c r="F2784" s="6"/>
      <c r="G2784" s="21"/>
      <c r="H2784" s="21"/>
      <c r="I2784" s="21"/>
      <c r="J2784" s="21"/>
      <c r="K2784" s="21"/>
      <c r="L2784" s="21"/>
      <c r="M2784" s="3"/>
      <c r="N2784" s="3"/>
      <c r="O2784" s="21"/>
      <c r="P2784" s="21"/>
      <c r="Q2784" s="46">
        <v>0</v>
      </c>
      <c r="R2784" s="46">
        <v>0</v>
      </c>
      <c r="S2784" s="46">
        <v>0</v>
      </c>
      <c r="T2784" s="46">
        <v>0</v>
      </c>
      <c r="U2784" s="46">
        <v>0</v>
      </c>
      <c r="V2784" s="46">
        <v>0</v>
      </c>
      <c r="W2784" s="46">
        <v>0</v>
      </c>
      <c r="X2784" s="46">
        <v>0</v>
      </c>
      <c r="Y2784" s="46">
        <v>0</v>
      </c>
      <c r="Z2784" s="46">
        <v>0</v>
      </c>
      <c r="AA2784" s="46">
        <v>0</v>
      </c>
      <c r="AB2784" s="46">
        <v>0</v>
      </c>
      <c r="AC2784" s="46">
        <v>0</v>
      </c>
      <c r="AD2784" s="46">
        <v>0</v>
      </c>
      <c r="AE2784" s="46">
        <v>0</v>
      </c>
      <c r="AF2784" s="46">
        <v>0</v>
      </c>
      <c r="AG2784" s="46">
        <v>0</v>
      </c>
      <c r="AH2784" s="46">
        <v>0</v>
      </c>
      <c r="AI2784" s="46">
        <v>0</v>
      </c>
      <c r="AJ2784" s="46">
        <v>0</v>
      </c>
      <c r="AK2784" s="46">
        <v>0</v>
      </c>
      <c r="AL2784" s="45">
        <v>0</v>
      </c>
      <c r="AM2784" s="45">
        <v>0</v>
      </c>
      <c r="AN2784" s="45">
        <v>0</v>
      </c>
      <c r="AO2784" s="45">
        <v>0</v>
      </c>
      <c r="AP2784" s="45">
        <v>0</v>
      </c>
      <c r="AQ2784" s="45">
        <v>0</v>
      </c>
      <c r="AR2784" s="45">
        <v>0</v>
      </c>
      <c r="AS2784" s="45">
        <v>0</v>
      </c>
      <c r="AT2784" s="45">
        <v>0</v>
      </c>
      <c r="AU2784" s="45">
        <v>0</v>
      </c>
      <c r="AV2784" s="45">
        <v>0</v>
      </c>
      <c r="AW2784" s="45">
        <v>0</v>
      </c>
      <c r="AX2784" s="45">
        <v>0</v>
      </c>
      <c r="AY2784" s="45">
        <v>0</v>
      </c>
      <c r="AZ2784" s="45">
        <v>0</v>
      </c>
      <c r="BA2784" s="45">
        <v>0</v>
      </c>
      <c r="BB2784" s="45">
        <v>0</v>
      </c>
      <c r="BC2784" s="45">
        <v>0</v>
      </c>
      <c r="BD2784" s="45">
        <v>0</v>
      </c>
      <c r="BE2784" s="45">
        <v>0</v>
      </c>
      <c r="BF2784" s="45">
        <v>0</v>
      </c>
    </row>
    <row r="2785" spans="1:58" ht="13.5" thickBot="1" x14ac:dyDescent="0.25">
      <c r="A2785" s="6"/>
      <c r="B2785" s="6"/>
      <c r="C2785" s="6"/>
      <c r="D2785" s="6"/>
      <c r="E2785" s="6"/>
      <c r="F2785" s="6"/>
      <c r="G2785" s="21"/>
      <c r="H2785" s="21"/>
      <c r="I2785" s="21"/>
      <c r="J2785" s="21"/>
      <c r="K2785" s="21"/>
      <c r="L2785" s="21"/>
      <c r="M2785" s="3"/>
      <c r="N2785" s="3"/>
      <c r="O2785" s="21"/>
      <c r="P2785" s="21"/>
      <c r="Q2785" s="46">
        <v>0</v>
      </c>
      <c r="R2785" s="46">
        <v>0</v>
      </c>
      <c r="S2785" s="46">
        <v>0</v>
      </c>
      <c r="T2785" s="46">
        <v>0</v>
      </c>
      <c r="U2785" s="46">
        <v>0</v>
      </c>
      <c r="V2785" s="46">
        <v>0</v>
      </c>
      <c r="W2785" s="46">
        <v>0</v>
      </c>
      <c r="X2785" s="46">
        <v>0</v>
      </c>
      <c r="Y2785" s="46">
        <v>0</v>
      </c>
      <c r="Z2785" s="46">
        <v>0</v>
      </c>
      <c r="AA2785" s="46">
        <v>0</v>
      </c>
      <c r="AB2785" s="46">
        <v>0</v>
      </c>
      <c r="AC2785" s="46">
        <v>0</v>
      </c>
      <c r="AD2785" s="46">
        <v>0</v>
      </c>
      <c r="AE2785" s="46">
        <v>0</v>
      </c>
      <c r="AF2785" s="46">
        <v>0</v>
      </c>
      <c r="AG2785" s="46">
        <v>0</v>
      </c>
      <c r="AH2785" s="46">
        <v>0</v>
      </c>
      <c r="AI2785" s="46">
        <v>0</v>
      </c>
      <c r="AJ2785" s="46">
        <v>0</v>
      </c>
      <c r="AK2785" s="46">
        <v>0</v>
      </c>
      <c r="AL2785" s="45">
        <v>0</v>
      </c>
      <c r="AM2785" s="45">
        <v>0</v>
      </c>
      <c r="AN2785" s="45">
        <v>0</v>
      </c>
      <c r="AO2785" s="45">
        <v>0</v>
      </c>
      <c r="AP2785" s="45">
        <v>0</v>
      </c>
      <c r="AQ2785" s="45">
        <v>0</v>
      </c>
      <c r="AR2785" s="45">
        <v>0</v>
      </c>
      <c r="AS2785" s="45">
        <v>0</v>
      </c>
      <c r="AT2785" s="45">
        <v>0</v>
      </c>
      <c r="AU2785" s="45">
        <v>0</v>
      </c>
      <c r="AV2785" s="45">
        <v>0</v>
      </c>
      <c r="AW2785" s="45">
        <v>0</v>
      </c>
      <c r="AX2785" s="45">
        <v>0</v>
      </c>
      <c r="AY2785" s="45">
        <v>0</v>
      </c>
      <c r="AZ2785" s="45">
        <v>0</v>
      </c>
      <c r="BA2785" s="45">
        <v>0</v>
      </c>
      <c r="BB2785" s="45">
        <v>0</v>
      </c>
      <c r="BC2785" s="45">
        <v>0</v>
      </c>
      <c r="BD2785" s="45">
        <v>0</v>
      </c>
      <c r="BE2785" s="45">
        <v>0</v>
      </c>
      <c r="BF2785" s="45">
        <v>0</v>
      </c>
    </row>
    <row r="2786" spans="1:58" ht="13.5" thickBot="1" x14ac:dyDescent="0.25">
      <c r="A2786" s="6"/>
      <c r="B2786" s="6"/>
      <c r="C2786" s="6"/>
      <c r="D2786" s="6"/>
      <c r="E2786" s="6"/>
      <c r="F2786" s="6"/>
      <c r="G2786" s="21"/>
      <c r="H2786" s="21"/>
      <c r="I2786" s="21"/>
      <c r="J2786" s="21"/>
      <c r="K2786" s="21"/>
      <c r="L2786" s="21"/>
      <c r="M2786" s="3"/>
      <c r="N2786" s="3"/>
      <c r="O2786" s="21"/>
      <c r="P2786" s="21"/>
      <c r="Q2786" s="46">
        <v>0</v>
      </c>
      <c r="R2786" s="46">
        <v>0</v>
      </c>
      <c r="S2786" s="46">
        <v>0</v>
      </c>
      <c r="T2786" s="46">
        <v>0</v>
      </c>
      <c r="U2786" s="46">
        <v>0</v>
      </c>
      <c r="V2786" s="46">
        <v>0</v>
      </c>
      <c r="W2786" s="46">
        <v>0</v>
      </c>
      <c r="X2786" s="46">
        <v>0</v>
      </c>
      <c r="Y2786" s="46">
        <v>0</v>
      </c>
      <c r="Z2786" s="46">
        <v>0</v>
      </c>
      <c r="AA2786" s="46">
        <v>0</v>
      </c>
      <c r="AB2786" s="46">
        <v>0</v>
      </c>
      <c r="AC2786" s="46">
        <v>0</v>
      </c>
      <c r="AD2786" s="46">
        <v>0</v>
      </c>
      <c r="AE2786" s="46">
        <v>0</v>
      </c>
      <c r="AF2786" s="46">
        <v>0</v>
      </c>
      <c r="AG2786" s="46">
        <v>0</v>
      </c>
      <c r="AH2786" s="46">
        <v>0</v>
      </c>
      <c r="AI2786" s="46">
        <v>0</v>
      </c>
      <c r="AJ2786" s="46">
        <v>0</v>
      </c>
      <c r="AK2786" s="46">
        <v>0</v>
      </c>
      <c r="AL2786" s="45">
        <v>0</v>
      </c>
      <c r="AM2786" s="45">
        <v>0</v>
      </c>
      <c r="AN2786" s="45">
        <v>0</v>
      </c>
      <c r="AO2786" s="45">
        <v>0</v>
      </c>
      <c r="AP2786" s="45">
        <v>0</v>
      </c>
      <c r="AQ2786" s="45">
        <v>0</v>
      </c>
      <c r="AR2786" s="45">
        <v>0</v>
      </c>
      <c r="AS2786" s="45">
        <v>0</v>
      </c>
      <c r="AT2786" s="45">
        <v>0</v>
      </c>
      <c r="AU2786" s="45">
        <v>0</v>
      </c>
      <c r="AV2786" s="45">
        <v>0</v>
      </c>
      <c r="AW2786" s="45">
        <v>0</v>
      </c>
      <c r="AX2786" s="45">
        <v>0</v>
      </c>
      <c r="AY2786" s="45">
        <v>0</v>
      </c>
      <c r="AZ2786" s="45">
        <v>0</v>
      </c>
      <c r="BA2786" s="45">
        <v>0</v>
      </c>
      <c r="BB2786" s="45">
        <v>0</v>
      </c>
      <c r="BC2786" s="45">
        <v>0</v>
      </c>
      <c r="BD2786" s="45">
        <v>0</v>
      </c>
      <c r="BE2786" s="45">
        <v>0</v>
      </c>
      <c r="BF2786" s="45">
        <v>0</v>
      </c>
    </row>
    <row r="2787" spans="1:58" ht="13.5" thickBot="1" x14ac:dyDescent="0.25">
      <c r="A2787" s="6"/>
      <c r="B2787" s="6"/>
      <c r="C2787" s="6"/>
      <c r="D2787" s="6"/>
      <c r="E2787" s="6"/>
      <c r="F2787" s="6"/>
      <c r="G2787" s="21"/>
      <c r="H2787" s="21"/>
      <c r="I2787" s="21"/>
      <c r="J2787" s="21"/>
      <c r="K2787" s="21"/>
      <c r="L2787" s="21"/>
      <c r="M2787" s="3"/>
      <c r="N2787" s="3"/>
      <c r="O2787" s="21"/>
      <c r="P2787" s="21"/>
      <c r="Q2787" s="46">
        <v>0</v>
      </c>
      <c r="R2787" s="46">
        <v>0</v>
      </c>
      <c r="S2787" s="46">
        <v>0</v>
      </c>
      <c r="T2787" s="46">
        <v>0</v>
      </c>
      <c r="U2787" s="46">
        <v>0</v>
      </c>
      <c r="V2787" s="46">
        <v>0</v>
      </c>
      <c r="W2787" s="46">
        <v>0</v>
      </c>
      <c r="X2787" s="46">
        <v>0</v>
      </c>
      <c r="Y2787" s="46">
        <v>0</v>
      </c>
      <c r="Z2787" s="46">
        <v>0</v>
      </c>
      <c r="AA2787" s="46">
        <v>0</v>
      </c>
      <c r="AB2787" s="46">
        <v>0</v>
      </c>
      <c r="AC2787" s="46">
        <v>0</v>
      </c>
      <c r="AD2787" s="46">
        <v>0</v>
      </c>
      <c r="AE2787" s="46">
        <v>0</v>
      </c>
      <c r="AF2787" s="46">
        <v>0</v>
      </c>
      <c r="AG2787" s="46">
        <v>0</v>
      </c>
      <c r="AH2787" s="46">
        <v>0</v>
      </c>
      <c r="AI2787" s="46">
        <v>0</v>
      </c>
      <c r="AJ2787" s="46">
        <v>0</v>
      </c>
      <c r="AK2787" s="46">
        <v>0</v>
      </c>
      <c r="AL2787" s="45">
        <v>0</v>
      </c>
      <c r="AM2787" s="45">
        <v>0</v>
      </c>
      <c r="AN2787" s="45">
        <v>0</v>
      </c>
      <c r="AO2787" s="45">
        <v>0</v>
      </c>
      <c r="AP2787" s="45">
        <v>0</v>
      </c>
      <c r="AQ2787" s="45">
        <v>0</v>
      </c>
      <c r="AR2787" s="45">
        <v>0</v>
      </c>
      <c r="AS2787" s="45">
        <v>0</v>
      </c>
      <c r="AT2787" s="45">
        <v>0</v>
      </c>
      <c r="AU2787" s="45">
        <v>0</v>
      </c>
      <c r="AV2787" s="45">
        <v>0</v>
      </c>
      <c r="AW2787" s="45">
        <v>0</v>
      </c>
      <c r="AX2787" s="45">
        <v>0</v>
      </c>
      <c r="AY2787" s="45">
        <v>0</v>
      </c>
      <c r="AZ2787" s="45">
        <v>0</v>
      </c>
      <c r="BA2787" s="45">
        <v>0</v>
      </c>
      <c r="BB2787" s="45">
        <v>0</v>
      </c>
      <c r="BC2787" s="45">
        <v>0</v>
      </c>
      <c r="BD2787" s="45">
        <v>0</v>
      </c>
      <c r="BE2787" s="45">
        <v>0</v>
      </c>
      <c r="BF2787" s="45">
        <v>0</v>
      </c>
    </row>
    <row r="2788" spans="1:58" ht="13.5" thickBot="1" x14ac:dyDescent="0.25">
      <c r="A2788" s="6"/>
      <c r="B2788" s="6"/>
      <c r="C2788" s="6"/>
      <c r="D2788" s="6"/>
      <c r="E2788" s="6"/>
      <c r="F2788" s="6"/>
      <c r="G2788" s="21"/>
      <c r="H2788" s="21"/>
      <c r="I2788" s="21"/>
      <c r="J2788" s="21"/>
      <c r="K2788" s="21"/>
      <c r="L2788" s="21"/>
      <c r="M2788" s="3"/>
      <c r="N2788" s="3"/>
      <c r="O2788" s="21"/>
      <c r="P2788" s="21"/>
      <c r="Q2788" s="46">
        <v>0</v>
      </c>
      <c r="R2788" s="46">
        <v>0</v>
      </c>
      <c r="S2788" s="46">
        <v>0</v>
      </c>
      <c r="T2788" s="46">
        <v>0</v>
      </c>
      <c r="U2788" s="46">
        <v>0</v>
      </c>
      <c r="V2788" s="46">
        <v>0</v>
      </c>
      <c r="W2788" s="46">
        <v>0</v>
      </c>
      <c r="X2788" s="46">
        <v>0</v>
      </c>
      <c r="Y2788" s="46">
        <v>0</v>
      </c>
      <c r="Z2788" s="46">
        <v>0</v>
      </c>
      <c r="AA2788" s="46">
        <v>0</v>
      </c>
      <c r="AB2788" s="46">
        <v>0</v>
      </c>
      <c r="AC2788" s="46">
        <v>0</v>
      </c>
      <c r="AD2788" s="46">
        <v>0</v>
      </c>
      <c r="AE2788" s="46">
        <v>0</v>
      </c>
      <c r="AF2788" s="46">
        <v>0</v>
      </c>
      <c r="AG2788" s="46">
        <v>0</v>
      </c>
      <c r="AH2788" s="46">
        <v>0</v>
      </c>
      <c r="AI2788" s="46">
        <v>0</v>
      </c>
      <c r="AJ2788" s="46">
        <v>0</v>
      </c>
      <c r="AK2788" s="46">
        <v>0</v>
      </c>
      <c r="AL2788" s="45">
        <v>0</v>
      </c>
      <c r="AM2788" s="45">
        <v>0</v>
      </c>
      <c r="AN2788" s="45">
        <v>0</v>
      </c>
      <c r="AO2788" s="45">
        <v>0</v>
      </c>
      <c r="AP2788" s="45">
        <v>0</v>
      </c>
      <c r="AQ2788" s="45">
        <v>0</v>
      </c>
      <c r="AR2788" s="45">
        <v>0</v>
      </c>
      <c r="AS2788" s="45">
        <v>0</v>
      </c>
      <c r="AT2788" s="45">
        <v>0</v>
      </c>
      <c r="AU2788" s="45">
        <v>0</v>
      </c>
      <c r="AV2788" s="45">
        <v>0</v>
      </c>
      <c r="AW2788" s="45">
        <v>0</v>
      </c>
      <c r="AX2788" s="45">
        <v>0</v>
      </c>
      <c r="AY2788" s="45">
        <v>0</v>
      </c>
      <c r="AZ2788" s="45">
        <v>0</v>
      </c>
      <c r="BA2788" s="45">
        <v>0</v>
      </c>
      <c r="BB2788" s="45">
        <v>0</v>
      </c>
      <c r="BC2788" s="45">
        <v>0</v>
      </c>
      <c r="BD2788" s="45">
        <v>0</v>
      </c>
      <c r="BE2788" s="45">
        <v>0</v>
      </c>
      <c r="BF2788" s="45">
        <v>0</v>
      </c>
    </row>
    <row r="2789" spans="1:58" ht="13.5" thickBot="1" x14ac:dyDescent="0.25">
      <c r="A2789" s="6"/>
      <c r="B2789" s="6"/>
      <c r="C2789" s="6"/>
      <c r="D2789" s="6"/>
      <c r="E2789" s="6"/>
      <c r="F2789" s="6"/>
      <c r="G2789" s="21"/>
      <c r="H2789" s="21"/>
      <c r="I2789" s="21"/>
      <c r="J2789" s="21"/>
      <c r="K2789" s="21"/>
      <c r="L2789" s="21"/>
      <c r="M2789" s="3"/>
      <c r="N2789" s="3"/>
      <c r="O2789" s="21"/>
      <c r="P2789" s="21"/>
      <c r="Q2789" s="46">
        <v>0</v>
      </c>
      <c r="R2789" s="46">
        <v>0</v>
      </c>
      <c r="S2789" s="46">
        <v>0</v>
      </c>
      <c r="T2789" s="46">
        <v>0</v>
      </c>
      <c r="U2789" s="46">
        <v>0</v>
      </c>
      <c r="V2789" s="46">
        <v>0</v>
      </c>
      <c r="W2789" s="46">
        <v>0</v>
      </c>
      <c r="X2789" s="46">
        <v>0</v>
      </c>
      <c r="Y2789" s="46">
        <v>0</v>
      </c>
      <c r="Z2789" s="46">
        <v>0</v>
      </c>
      <c r="AA2789" s="46">
        <v>0</v>
      </c>
      <c r="AB2789" s="46">
        <v>0</v>
      </c>
      <c r="AC2789" s="46">
        <v>0</v>
      </c>
      <c r="AD2789" s="46">
        <v>0</v>
      </c>
      <c r="AE2789" s="46">
        <v>0</v>
      </c>
      <c r="AF2789" s="46">
        <v>0</v>
      </c>
      <c r="AG2789" s="46">
        <v>0</v>
      </c>
      <c r="AH2789" s="46">
        <v>0</v>
      </c>
      <c r="AI2789" s="46">
        <v>0</v>
      </c>
      <c r="AJ2789" s="46">
        <v>0</v>
      </c>
      <c r="AK2789" s="46">
        <v>0</v>
      </c>
      <c r="AL2789" s="45">
        <v>0</v>
      </c>
      <c r="AM2789" s="45">
        <v>0</v>
      </c>
      <c r="AN2789" s="45">
        <v>0</v>
      </c>
      <c r="AO2789" s="45">
        <v>0</v>
      </c>
      <c r="AP2789" s="45">
        <v>0</v>
      </c>
      <c r="AQ2789" s="45">
        <v>0</v>
      </c>
      <c r="AR2789" s="45">
        <v>0</v>
      </c>
      <c r="AS2789" s="45">
        <v>0</v>
      </c>
      <c r="AT2789" s="45">
        <v>0</v>
      </c>
      <c r="AU2789" s="45">
        <v>0</v>
      </c>
      <c r="AV2789" s="45">
        <v>0</v>
      </c>
      <c r="AW2789" s="45">
        <v>0</v>
      </c>
      <c r="AX2789" s="45">
        <v>0</v>
      </c>
      <c r="AY2789" s="45">
        <v>0</v>
      </c>
      <c r="AZ2789" s="45">
        <v>0</v>
      </c>
      <c r="BA2789" s="45">
        <v>0</v>
      </c>
      <c r="BB2789" s="45">
        <v>0</v>
      </c>
      <c r="BC2789" s="45">
        <v>0</v>
      </c>
      <c r="BD2789" s="45">
        <v>0</v>
      </c>
      <c r="BE2789" s="45">
        <v>0</v>
      </c>
      <c r="BF2789" s="45">
        <v>0</v>
      </c>
    </row>
    <row r="2790" spans="1:58" ht="13.5" thickBot="1" x14ac:dyDescent="0.25">
      <c r="A2790" s="6"/>
      <c r="B2790" s="6"/>
      <c r="C2790" s="6"/>
      <c r="D2790" s="6"/>
      <c r="E2790" s="6"/>
      <c r="F2790" s="6"/>
      <c r="G2790" s="21"/>
      <c r="H2790" s="21"/>
      <c r="I2790" s="21"/>
      <c r="J2790" s="21"/>
      <c r="K2790" s="21"/>
      <c r="L2790" s="21"/>
      <c r="M2790" s="3"/>
      <c r="N2790" s="3"/>
      <c r="O2790" s="21"/>
      <c r="P2790" s="21"/>
      <c r="Q2790" s="46">
        <v>0</v>
      </c>
      <c r="R2790" s="46">
        <v>0</v>
      </c>
      <c r="S2790" s="46">
        <v>0</v>
      </c>
      <c r="T2790" s="46">
        <v>0</v>
      </c>
      <c r="U2790" s="46">
        <v>0</v>
      </c>
      <c r="V2790" s="46">
        <v>0</v>
      </c>
      <c r="W2790" s="46">
        <v>0</v>
      </c>
      <c r="X2790" s="46">
        <v>0</v>
      </c>
      <c r="Y2790" s="46">
        <v>0</v>
      </c>
      <c r="Z2790" s="46">
        <v>0</v>
      </c>
      <c r="AA2790" s="46">
        <v>0</v>
      </c>
      <c r="AB2790" s="46">
        <v>0</v>
      </c>
      <c r="AC2790" s="46">
        <v>0</v>
      </c>
      <c r="AD2790" s="46">
        <v>0</v>
      </c>
      <c r="AE2790" s="46">
        <v>0</v>
      </c>
      <c r="AF2790" s="46">
        <v>0</v>
      </c>
      <c r="AG2790" s="46">
        <v>0</v>
      </c>
      <c r="AH2790" s="46">
        <v>0</v>
      </c>
      <c r="AI2790" s="46">
        <v>0</v>
      </c>
      <c r="AJ2790" s="46">
        <v>0</v>
      </c>
      <c r="AK2790" s="46">
        <v>0</v>
      </c>
      <c r="AL2790" s="45">
        <v>0</v>
      </c>
      <c r="AM2790" s="45">
        <v>0</v>
      </c>
      <c r="AN2790" s="45">
        <v>0</v>
      </c>
      <c r="AO2790" s="45">
        <v>0</v>
      </c>
      <c r="AP2790" s="45">
        <v>0</v>
      </c>
      <c r="AQ2790" s="45">
        <v>0</v>
      </c>
      <c r="AR2790" s="45">
        <v>0</v>
      </c>
      <c r="AS2790" s="45">
        <v>0</v>
      </c>
      <c r="AT2790" s="45">
        <v>0</v>
      </c>
      <c r="AU2790" s="45">
        <v>0</v>
      </c>
      <c r="AV2790" s="45">
        <v>0</v>
      </c>
      <c r="AW2790" s="45">
        <v>0</v>
      </c>
      <c r="AX2790" s="45">
        <v>0</v>
      </c>
      <c r="AY2790" s="45">
        <v>0</v>
      </c>
      <c r="AZ2790" s="45">
        <v>0</v>
      </c>
      <c r="BA2790" s="45">
        <v>0</v>
      </c>
      <c r="BB2790" s="45">
        <v>0</v>
      </c>
      <c r="BC2790" s="45">
        <v>0</v>
      </c>
      <c r="BD2790" s="45">
        <v>0</v>
      </c>
      <c r="BE2790" s="45">
        <v>0</v>
      </c>
      <c r="BF2790" s="45">
        <v>0</v>
      </c>
    </row>
    <row r="2791" spans="1:58" ht="13.5" thickBot="1" x14ac:dyDescent="0.25">
      <c r="A2791" s="6"/>
      <c r="B2791" s="6"/>
      <c r="C2791" s="6"/>
      <c r="D2791" s="6"/>
      <c r="E2791" s="6"/>
      <c r="F2791" s="6"/>
      <c r="G2791" s="21"/>
      <c r="H2791" s="21"/>
      <c r="I2791" s="21"/>
      <c r="J2791" s="21"/>
      <c r="K2791" s="21"/>
      <c r="L2791" s="21"/>
      <c r="M2791" s="3"/>
      <c r="N2791" s="3"/>
      <c r="O2791" s="21"/>
      <c r="P2791" s="21"/>
      <c r="Q2791" s="46">
        <v>0</v>
      </c>
      <c r="R2791" s="46">
        <v>0</v>
      </c>
      <c r="S2791" s="46">
        <v>0</v>
      </c>
      <c r="T2791" s="46">
        <v>0</v>
      </c>
      <c r="U2791" s="46">
        <v>0</v>
      </c>
      <c r="V2791" s="46">
        <v>0</v>
      </c>
      <c r="W2791" s="46">
        <v>0</v>
      </c>
      <c r="X2791" s="46">
        <v>0</v>
      </c>
      <c r="Y2791" s="46">
        <v>0</v>
      </c>
      <c r="Z2791" s="46">
        <v>0</v>
      </c>
      <c r="AA2791" s="46">
        <v>0</v>
      </c>
      <c r="AB2791" s="46">
        <v>0</v>
      </c>
      <c r="AC2791" s="46">
        <v>0</v>
      </c>
      <c r="AD2791" s="46">
        <v>0</v>
      </c>
      <c r="AE2791" s="46">
        <v>0</v>
      </c>
      <c r="AF2791" s="46">
        <v>0</v>
      </c>
      <c r="AG2791" s="46">
        <v>0</v>
      </c>
      <c r="AH2791" s="46">
        <v>0</v>
      </c>
      <c r="AI2791" s="46">
        <v>0</v>
      </c>
      <c r="AJ2791" s="46">
        <v>0</v>
      </c>
      <c r="AK2791" s="46">
        <v>0</v>
      </c>
      <c r="AL2791" s="45">
        <v>0</v>
      </c>
      <c r="AM2791" s="45">
        <v>0</v>
      </c>
      <c r="AN2791" s="45">
        <v>0</v>
      </c>
      <c r="AO2791" s="45">
        <v>0</v>
      </c>
      <c r="AP2791" s="45">
        <v>0</v>
      </c>
      <c r="AQ2791" s="45">
        <v>0</v>
      </c>
      <c r="AR2791" s="45">
        <v>0</v>
      </c>
      <c r="AS2791" s="45">
        <v>0</v>
      </c>
      <c r="AT2791" s="45">
        <v>0</v>
      </c>
      <c r="AU2791" s="45">
        <v>0</v>
      </c>
      <c r="AV2791" s="45">
        <v>0</v>
      </c>
      <c r="AW2791" s="45">
        <v>0</v>
      </c>
      <c r="AX2791" s="45">
        <v>0</v>
      </c>
      <c r="AY2791" s="45">
        <v>0</v>
      </c>
      <c r="AZ2791" s="45">
        <v>0</v>
      </c>
      <c r="BA2791" s="45">
        <v>0</v>
      </c>
      <c r="BB2791" s="45">
        <v>0</v>
      </c>
      <c r="BC2791" s="45">
        <v>0</v>
      </c>
      <c r="BD2791" s="45">
        <v>0</v>
      </c>
      <c r="BE2791" s="45">
        <v>0</v>
      </c>
      <c r="BF2791" s="45">
        <v>0</v>
      </c>
    </row>
    <row r="2792" spans="1:58" ht="13.5" thickBot="1" x14ac:dyDescent="0.25">
      <c r="A2792" s="6"/>
      <c r="B2792" s="6"/>
      <c r="C2792" s="6"/>
      <c r="D2792" s="6"/>
      <c r="E2792" s="6"/>
      <c r="F2792" s="6"/>
      <c r="G2792" s="21"/>
      <c r="H2792" s="21"/>
      <c r="I2792" s="21"/>
      <c r="J2792" s="21"/>
      <c r="K2792" s="21"/>
      <c r="L2792" s="21"/>
      <c r="M2792" s="3"/>
      <c r="N2792" s="3"/>
      <c r="O2792" s="21"/>
      <c r="P2792" s="21"/>
      <c r="Q2792" s="46">
        <v>0</v>
      </c>
      <c r="R2792" s="46">
        <v>0</v>
      </c>
      <c r="S2792" s="46">
        <v>0</v>
      </c>
      <c r="T2792" s="46">
        <v>0</v>
      </c>
      <c r="U2792" s="46">
        <v>0</v>
      </c>
      <c r="V2792" s="46">
        <v>0</v>
      </c>
      <c r="W2792" s="46">
        <v>0</v>
      </c>
      <c r="X2792" s="46">
        <v>0</v>
      </c>
      <c r="Y2792" s="46">
        <v>0</v>
      </c>
      <c r="Z2792" s="46">
        <v>0</v>
      </c>
      <c r="AA2792" s="46">
        <v>0</v>
      </c>
      <c r="AB2792" s="46">
        <v>0</v>
      </c>
      <c r="AC2792" s="46">
        <v>0</v>
      </c>
      <c r="AD2792" s="46">
        <v>0</v>
      </c>
      <c r="AE2792" s="46">
        <v>0</v>
      </c>
      <c r="AF2792" s="46">
        <v>0</v>
      </c>
      <c r="AG2792" s="46">
        <v>0</v>
      </c>
      <c r="AH2792" s="46">
        <v>0</v>
      </c>
      <c r="AI2792" s="46">
        <v>0</v>
      </c>
      <c r="AJ2792" s="46">
        <v>0</v>
      </c>
      <c r="AK2792" s="46">
        <v>0</v>
      </c>
      <c r="AL2792" s="45">
        <v>0</v>
      </c>
      <c r="AM2792" s="45">
        <v>0</v>
      </c>
      <c r="AN2792" s="45">
        <v>0</v>
      </c>
      <c r="AO2792" s="45">
        <v>0</v>
      </c>
      <c r="AP2792" s="45">
        <v>0</v>
      </c>
      <c r="AQ2792" s="45">
        <v>0</v>
      </c>
      <c r="AR2792" s="45">
        <v>0</v>
      </c>
      <c r="AS2792" s="45">
        <v>0</v>
      </c>
      <c r="AT2792" s="45">
        <v>0</v>
      </c>
      <c r="AU2792" s="45">
        <v>0</v>
      </c>
      <c r="AV2792" s="45">
        <v>0</v>
      </c>
      <c r="AW2792" s="45">
        <v>0</v>
      </c>
      <c r="AX2792" s="45">
        <v>0</v>
      </c>
      <c r="AY2792" s="45">
        <v>0</v>
      </c>
      <c r="AZ2792" s="45">
        <v>0</v>
      </c>
      <c r="BA2792" s="45">
        <v>0</v>
      </c>
      <c r="BB2792" s="45">
        <v>0</v>
      </c>
      <c r="BC2792" s="45">
        <v>0</v>
      </c>
      <c r="BD2792" s="45">
        <v>0</v>
      </c>
      <c r="BE2792" s="45">
        <v>0</v>
      </c>
      <c r="BF2792" s="45">
        <v>0</v>
      </c>
    </row>
    <row r="2793" spans="1:58" ht="13.5" thickBot="1" x14ac:dyDescent="0.25">
      <c r="A2793" s="6"/>
      <c r="B2793" s="6"/>
      <c r="C2793" s="6"/>
      <c r="D2793" s="6"/>
      <c r="E2793" s="6"/>
      <c r="F2793" s="6"/>
      <c r="G2793" s="21"/>
      <c r="H2793" s="21"/>
      <c r="I2793" s="21"/>
      <c r="J2793" s="21"/>
      <c r="K2793" s="21"/>
      <c r="L2793" s="21"/>
      <c r="M2793" s="3"/>
      <c r="N2793" s="3"/>
      <c r="O2793" s="21"/>
      <c r="P2793" s="21"/>
      <c r="Q2793" s="46">
        <v>0</v>
      </c>
      <c r="R2793" s="46">
        <v>0</v>
      </c>
      <c r="S2793" s="46">
        <v>0</v>
      </c>
      <c r="T2793" s="46">
        <v>0</v>
      </c>
      <c r="U2793" s="46">
        <v>0</v>
      </c>
      <c r="V2793" s="46">
        <v>0</v>
      </c>
      <c r="W2793" s="46">
        <v>0</v>
      </c>
      <c r="X2793" s="46">
        <v>0</v>
      </c>
      <c r="Y2793" s="46">
        <v>0</v>
      </c>
      <c r="Z2793" s="46">
        <v>0</v>
      </c>
      <c r="AA2793" s="46">
        <v>0</v>
      </c>
      <c r="AB2793" s="46">
        <v>0</v>
      </c>
      <c r="AC2793" s="46">
        <v>0</v>
      </c>
      <c r="AD2793" s="46">
        <v>0</v>
      </c>
      <c r="AE2793" s="46">
        <v>0</v>
      </c>
      <c r="AF2793" s="46">
        <v>0</v>
      </c>
      <c r="AG2793" s="46">
        <v>0</v>
      </c>
      <c r="AH2793" s="46">
        <v>0</v>
      </c>
      <c r="AI2793" s="46">
        <v>0</v>
      </c>
      <c r="AJ2793" s="46">
        <v>0</v>
      </c>
      <c r="AK2793" s="46">
        <v>0</v>
      </c>
      <c r="AL2793" s="45">
        <v>0</v>
      </c>
      <c r="AM2793" s="45">
        <v>0</v>
      </c>
      <c r="AN2793" s="45">
        <v>0</v>
      </c>
      <c r="AO2793" s="45">
        <v>0</v>
      </c>
      <c r="AP2793" s="45">
        <v>0</v>
      </c>
      <c r="AQ2793" s="45">
        <v>0</v>
      </c>
      <c r="AR2793" s="45">
        <v>0</v>
      </c>
      <c r="AS2793" s="45">
        <v>0</v>
      </c>
      <c r="AT2793" s="45">
        <v>0</v>
      </c>
      <c r="AU2793" s="45">
        <v>0</v>
      </c>
      <c r="AV2793" s="45">
        <v>0</v>
      </c>
      <c r="AW2793" s="45">
        <v>0</v>
      </c>
      <c r="AX2793" s="45">
        <v>0</v>
      </c>
      <c r="AY2793" s="45">
        <v>0</v>
      </c>
      <c r="AZ2793" s="45">
        <v>0</v>
      </c>
      <c r="BA2793" s="45">
        <v>0</v>
      </c>
      <c r="BB2793" s="45">
        <v>0</v>
      </c>
      <c r="BC2793" s="45">
        <v>0</v>
      </c>
      <c r="BD2793" s="45">
        <v>0</v>
      </c>
      <c r="BE2793" s="45">
        <v>0</v>
      </c>
      <c r="BF2793" s="45">
        <v>0</v>
      </c>
    </row>
    <row r="2794" spans="1:58" ht="13.5" thickBot="1" x14ac:dyDescent="0.25">
      <c r="A2794" s="6"/>
      <c r="B2794" s="6"/>
      <c r="C2794" s="6"/>
      <c r="D2794" s="6"/>
      <c r="E2794" s="6"/>
      <c r="F2794" s="6"/>
      <c r="G2794" s="21"/>
      <c r="H2794" s="21"/>
      <c r="I2794" s="21"/>
      <c r="J2794" s="21"/>
      <c r="K2794" s="21"/>
      <c r="L2794" s="21"/>
      <c r="M2794" s="3"/>
      <c r="N2794" s="3"/>
      <c r="O2794" s="21"/>
      <c r="P2794" s="21"/>
      <c r="Q2794" s="46">
        <v>0</v>
      </c>
      <c r="R2794" s="46">
        <v>0</v>
      </c>
      <c r="S2794" s="46">
        <v>0</v>
      </c>
      <c r="T2794" s="46">
        <v>0</v>
      </c>
      <c r="U2794" s="46">
        <v>0</v>
      </c>
      <c r="V2794" s="46">
        <v>0</v>
      </c>
      <c r="W2794" s="46">
        <v>0</v>
      </c>
      <c r="X2794" s="46">
        <v>0</v>
      </c>
      <c r="Y2794" s="46">
        <v>0</v>
      </c>
      <c r="Z2794" s="46">
        <v>0</v>
      </c>
      <c r="AA2794" s="46">
        <v>0</v>
      </c>
      <c r="AB2794" s="46">
        <v>0</v>
      </c>
      <c r="AC2794" s="46">
        <v>0</v>
      </c>
      <c r="AD2794" s="46">
        <v>0</v>
      </c>
      <c r="AE2794" s="46">
        <v>0</v>
      </c>
      <c r="AF2794" s="46">
        <v>0</v>
      </c>
      <c r="AG2794" s="46">
        <v>0</v>
      </c>
      <c r="AH2794" s="46">
        <v>0</v>
      </c>
      <c r="AI2794" s="46">
        <v>0</v>
      </c>
      <c r="AJ2794" s="46">
        <v>0</v>
      </c>
      <c r="AK2794" s="46">
        <v>0</v>
      </c>
      <c r="AL2794" s="45">
        <v>0</v>
      </c>
      <c r="AM2794" s="45">
        <v>0</v>
      </c>
      <c r="AN2794" s="45">
        <v>0</v>
      </c>
      <c r="AO2794" s="45">
        <v>0</v>
      </c>
      <c r="AP2794" s="45">
        <v>0</v>
      </c>
      <c r="AQ2794" s="45">
        <v>0</v>
      </c>
      <c r="AR2794" s="45">
        <v>0</v>
      </c>
      <c r="AS2794" s="45">
        <v>0</v>
      </c>
      <c r="AT2794" s="45">
        <v>0</v>
      </c>
      <c r="AU2794" s="45">
        <v>0</v>
      </c>
      <c r="AV2794" s="45">
        <v>0</v>
      </c>
      <c r="AW2794" s="45">
        <v>0</v>
      </c>
      <c r="AX2794" s="45">
        <v>0</v>
      </c>
      <c r="AY2794" s="45">
        <v>0</v>
      </c>
      <c r="AZ2794" s="45">
        <v>0</v>
      </c>
      <c r="BA2794" s="45">
        <v>0</v>
      </c>
      <c r="BB2794" s="45">
        <v>0</v>
      </c>
      <c r="BC2794" s="45">
        <v>0</v>
      </c>
      <c r="BD2794" s="45">
        <v>0</v>
      </c>
      <c r="BE2794" s="45">
        <v>0</v>
      </c>
      <c r="BF2794" s="45">
        <v>0</v>
      </c>
    </row>
    <row r="2795" spans="1:58" ht="13.5" thickBot="1" x14ac:dyDescent="0.25">
      <c r="A2795" s="6"/>
      <c r="B2795" s="6"/>
      <c r="C2795" s="6"/>
      <c r="D2795" s="6"/>
      <c r="E2795" s="6"/>
      <c r="F2795" s="6"/>
      <c r="G2795" s="21"/>
      <c r="H2795" s="21"/>
      <c r="I2795" s="21"/>
      <c r="J2795" s="21"/>
      <c r="K2795" s="21"/>
      <c r="L2795" s="21"/>
      <c r="M2795" s="3"/>
      <c r="N2795" s="3"/>
      <c r="O2795" s="21"/>
      <c r="P2795" s="21"/>
      <c r="Q2795" s="46">
        <v>0</v>
      </c>
      <c r="R2795" s="46">
        <v>0</v>
      </c>
      <c r="S2795" s="46">
        <v>0</v>
      </c>
      <c r="T2795" s="46">
        <v>0</v>
      </c>
      <c r="U2795" s="46">
        <v>0</v>
      </c>
      <c r="V2795" s="46">
        <v>0</v>
      </c>
      <c r="W2795" s="46">
        <v>0</v>
      </c>
      <c r="X2795" s="46">
        <v>0</v>
      </c>
      <c r="Y2795" s="46">
        <v>0</v>
      </c>
      <c r="Z2795" s="46">
        <v>0</v>
      </c>
      <c r="AA2795" s="46">
        <v>0</v>
      </c>
      <c r="AB2795" s="46">
        <v>0</v>
      </c>
      <c r="AC2795" s="46">
        <v>0</v>
      </c>
      <c r="AD2795" s="46">
        <v>0</v>
      </c>
      <c r="AE2795" s="46">
        <v>0</v>
      </c>
      <c r="AF2795" s="46">
        <v>0</v>
      </c>
      <c r="AG2795" s="46">
        <v>0</v>
      </c>
      <c r="AH2795" s="46">
        <v>0</v>
      </c>
      <c r="AI2795" s="46">
        <v>0</v>
      </c>
      <c r="AJ2795" s="46">
        <v>0</v>
      </c>
      <c r="AK2795" s="46">
        <v>0</v>
      </c>
      <c r="AL2795" s="45">
        <v>0</v>
      </c>
      <c r="AM2795" s="45">
        <v>0</v>
      </c>
      <c r="AN2795" s="45">
        <v>0</v>
      </c>
      <c r="AO2795" s="45">
        <v>0</v>
      </c>
      <c r="AP2795" s="45">
        <v>0</v>
      </c>
      <c r="AQ2795" s="45">
        <v>0</v>
      </c>
      <c r="AR2795" s="45">
        <v>0</v>
      </c>
      <c r="AS2795" s="45">
        <v>0</v>
      </c>
      <c r="AT2795" s="45">
        <v>0</v>
      </c>
      <c r="AU2795" s="45">
        <v>0</v>
      </c>
      <c r="AV2795" s="45">
        <v>0</v>
      </c>
      <c r="AW2795" s="45">
        <v>0</v>
      </c>
      <c r="AX2795" s="45">
        <v>0</v>
      </c>
      <c r="AY2795" s="45">
        <v>0</v>
      </c>
      <c r="AZ2795" s="45">
        <v>0</v>
      </c>
      <c r="BA2795" s="45">
        <v>0</v>
      </c>
      <c r="BB2795" s="45">
        <v>0</v>
      </c>
      <c r="BC2795" s="45">
        <v>0</v>
      </c>
      <c r="BD2795" s="45">
        <v>0</v>
      </c>
      <c r="BE2795" s="45">
        <v>0</v>
      </c>
      <c r="BF2795" s="45">
        <v>0</v>
      </c>
    </row>
    <row r="2796" spans="1:58" ht="13.5" thickBot="1" x14ac:dyDescent="0.25">
      <c r="A2796" s="6"/>
      <c r="B2796" s="6"/>
      <c r="C2796" s="6"/>
      <c r="D2796" s="6"/>
      <c r="E2796" s="6"/>
      <c r="F2796" s="6"/>
      <c r="G2796" s="21"/>
      <c r="H2796" s="21"/>
      <c r="I2796" s="21"/>
      <c r="J2796" s="21"/>
      <c r="K2796" s="21"/>
      <c r="L2796" s="21"/>
      <c r="M2796" s="3"/>
      <c r="N2796" s="3"/>
      <c r="O2796" s="21"/>
      <c r="P2796" s="21"/>
      <c r="Q2796" s="46">
        <v>0</v>
      </c>
      <c r="R2796" s="46">
        <v>0</v>
      </c>
      <c r="S2796" s="46">
        <v>0</v>
      </c>
      <c r="T2796" s="46">
        <v>0</v>
      </c>
      <c r="U2796" s="46">
        <v>0</v>
      </c>
      <c r="V2796" s="46">
        <v>0</v>
      </c>
      <c r="W2796" s="46">
        <v>0</v>
      </c>
      <c r="X2796" s="46">
        <v>0</v>
      </c>
      <c r="Y2796" s="46">
        <v>0</v>
      </c>
      <c r="Z2796" s="46">
        <v>0</v>
      </c>
      <c r="AA2796" s="46">
        <v>0</v>
      </c>
      <c r="AB2796" s="46">
        <v>0</v>
      </c>
      <c r="AC2796" s="46">
        <v>0</v>
      </c>
      <c r="AD2796" s="46">
        <v>0</v>
      </c>
      <c r="AE2796" s="46">
        <v>0</v>
      </c>
      <c r="AF2796" s="46">
        <v>0</v>
      </c>
      <c r="AG2796" s="46">
        <v>0</v>
      </c>
      <c r="AH2796" s="46">
        <v>0</v>
      </c>
      <c r="AI2796" s="46">
        <v>0</v>
      </c>
      <c r="AJ2796" s="46">
        <v>0</v>
      </c>
      <c r="AK2796" s="46">
        <v>0</v>
      </c>
      <c r="AL2796" s="45">
        <v>0</v>
      </c>
      <c r="AM2796" s="45">
        <v>0</v>
      </c>
      <c r="AN2796" s="45">
        <v>0</v>
      </c>
      <c r="AO2796" s="45">
        <v>0</v>
      </c>
      <c r="AP2796" s="45">
        <v>0</v>
      </c>
      <c r="AQ2796" s="45">
        <v>0</v>
      </c>
      <c r="AR2796" s="45">
        <v>0</v>
      </c>
      <c r="AS2796" s="45">
        <v>0</v>
      </c>
      <c r="AT2796" s="45">
        <v>0</v>
      </c>
      <c r="AU2796" s="45">
        <v>0</v>
      </c>
      <c r="AV2796" s="45">
        <v>0</v>
      </c>
      <c r="AW2796" s="45">
        <v>0</v>
      </c>
      <c r="AX2796" s="45">
        <v>0</v>
      </c>
      <c r="AY2796" s="45">
        <v>0</v>
      </c>
      <c r="AZ2796" s="45">
        <v>0</v>
      </c>
      <c r="BA2796" s="45">
        <v>0</v>
      </c>
      <c r="BB2796" s="45">
        <v>0</v>
      </c>
      <c r="BC2796" s="45">
        <v>0</v>
      </c>
      <c r="BD2796" s="45">
        <v>0</v>
      </c>
      <c r="BE2796" s="45">
        <v>0</v>
      </c>
      <c r="BF2796" s="45">
        <v>0</v>
      </c>
    </row>
    <row r="2797" spans="1:58" ht="13.5" thickBot="1" x14ac:dyDescent="0.25">
      <c r="A2797" s="6"/>
      <c r="B2797" s="6"/>
      <c r="C2797" s="6"/>
      <c r="D2797" s="6"/>
      <c r="E2797" s="6"/>
      <c r="F2797" s="6"/>
      <c r="G2797" s="21"/>
      <c r="H2797" s="21"/>
      <c r="I2797" s="21"/>
      <c r="J2797" s="21"/>
      <c r="K2797" s="21"/>
      <c r="L2797" s="21"/>
      <c r="M2797" s="3"/>
      <c r="N2797" s="3"/>
      <c r="O2797" s="21"/>
      <c r="P2797" s="21"/>
      <c r="Q2797" s="46">
        <v>0</v>
      </c>
      <c r="R2797" s="46">
        <v>0</v>
      </c>
      <c r="S2797" s="46">
        <v>0</v>
      </c>
      <c r="T2797" s="46">
        <v>0</v>
      </c>
      <c r="U2797" s="46">
        <v>0</v>
      </c>
      <c r="V2797" s="46">
        <v>0</v>
      </c>
      <c r="W2797" s="46">
        <v>0</v>
      </c>
      <c r="X2797" s="46">
        <v>0</v>
      </c>
      <c r="Y2797" s="46">
        <v>0</v>
      </c>
      <c r="Z2797" s="46">
        <v>0</v>
      </c>
      <c r="AA2797" s="46">
        <v>0</v>
      </c>
      <c r="AB2797" s="46">
        <v>0</v>
      </c>
      <c r="AC2797" s="46">
        <v>0</v>
      </c>
      <c r="AD2797" s="46">
        <v>0</v>
      </c>
      <c r="AE2797" s="46">
        <v>0</v>
      </c>
      <c r="AF2797" s="46">
        <v>0</v>
      </c>
      <c r="AG2797" s="46">
        <v>0</v>
      </c>
      <c r="AH2797" s="46">
        <v>0</v>
      </c>
      <c r="AI2797" s="46">
        <v>0</v>
      </c>
      <c r="AJ2797" s="46">
        <v>0</v>
      </c>
      <c r="AK2797" s="46">
        <v>0</v>
      </c>
      <c r="AL2797" s="45">
        <v>0</v>
      </c>
      <c r="AM2797" s="45">
        <v>0</v>
      </c>
      <c r="AN2797" s="45">
        <v>0</v>
      </c>
      <c r="AO2797" s="45">
        <v>0</v>
      </c>
      <c r="AP2797" s="45">
        <v>0</v>
      </c>
      <c r="AQ2797" s="45">
        <v>0</v>
      </c>
      <c r="AR2797" s="45">
        <v>0</v>
      </c>
      <c r="AS2797" s="45">
        <v>0</v>
      </c>
      <c r="AT2797" s="45">
        <v>0</v>
      </c>
      <c r="AU2797" s="45">
        <v>0</v>
      </c>
      <c r="AV2797" s="45">
        <v>0</v>
      </c>
      <c r="AW2797" s="45">
        <v>0</v>
      </c>
      <c r="AX2797" s="45">
        <v>0</v>
      </c>
      <c r="AY2797" s="45">
        <v>0</v>
      </c>
      <c r="AZ2797" s="45">
        <v>0</v>
      </c>
      <c r="BA2797" s="45">
        <v>0</v>
      </c>
      <c r="BB2797" s="45">
        <v>0</v>
      </c>
      <c r="BC2797" s="45">
        <v>0</v>
      </c>
      <c r="BD2797" s="45">
        <v>0</v>
      </c>
      <c r="BE2797" s="45">
        <v>0</v>
      </c>
      <c r="BF2797" s="45">
        <v>0</v>
      </c>
    </row>
    <row r="2798" spans="1:58" ht="13.5" thickBot="1" x14ac:dyDescent="0.25">
      <c r="A2798" s="6"/>
      <c r="B2798" s="6"/>
      <c r="C2798" s="6"/>
      <c r="D2798" s="6"/>
      <c r="E2798" s="6"/>
      <c r="F2798" s="6"/>
      <c r="G2798" s="21"/>
      <c r="H2798" s="21"/>
      <c r="I2798" s="21"/>
      <c r="J2798" s="21"/>
      <c r="K2798" s="21"/>
      <c r="L2798" s="21"/>
      <c r="M2798" s="3"/>
      <c r="N2798" s="3"/>
      <c r="O2798" s="21"/>
      <c r="P2798" s="21"/>
      <c r="Q2798" s="46">
        <v>0</v>
      </c>
      <c r="R2798" s="46">
        <v>0</v>
      </c>
      <c r="S2798" s="46">
        <v>0</v>
      </c>
      <c r="T2798" s="46">
        <v>0</v>
      </c>
      <c r="U2798" s="46">
        <v>0</v>
      </c>
      <c r="V2798" s="46">
        <v>0</v>
      </c>
      <c r="W2798" s="46">
        <v>0</v>
      </c>
      <c r="X2798" s="46">
        <v>0</v>
      </c>
      <c r="Y2798" s="46">
        <v>0</v>
      </c>
      <c r="Z2798" s="46">
        <v>0</v>
      </c>
      <c r="AA2798" s="46">
        <v>0</v>
      </c>
      <c r="AB2798" s="46">
        <v>0</v>
      </c>
      <c r="AC2798" s="46">
        <v>0</v>
      </c>
      <c r="AD2798" s="46">
        <v>0</v>
      </c>
      <c r="AE2798" s="46">
        <v>0</v>
      </c>
      <c r="AF2798" s="46">
        <v>0</v>
      </c>
      <c r="AG2798" s="46">
        <v>0</v>
      </c>
      <c r="AH2798" s="46">
        <v>0</v>
      </c>
      <c r="AI2798" s="46">
        <v>0</v>
      </c>
      <c r="AJ2798" s="46">
        <v>0</v>
      </c>
      <c r="AK2798" s="46">
        <v>0</v>
      </c>
      <c r="AL2798" s="45">
        <v>0</v>
      </c>
      <c r="AM2798" s="45">
        <v>0</v>
      </c>
      <c r="AN2798" s="45">
        <v>0</v>
      </c>
      <c r="AO2798" s="45">
        <v>0</v>
      </c>
      <c r="AP2798" s="45">
        <v>0</v>
      </c>
      <c r="AQ2798" s="45">
        <v>0</v>
      </c>
      <c r="AR2798" s="45">
        <v>0</v>
      </c>
      <c r="AS2798" s="45">
        <v>0</v>
      </c>
      <c r="AT2798" s="45">
        <v>0</v>
      </c>
      <c r="AU2798" s="45">
        <v>0</v>
      </c>
      <c r="AV2798" s="45">
        <v>0</v>
      </c>
      <c r="AW2798" s="45">
        <v>0</v>
      </c>
      <c r="AX2798" s="45">
        <v>0</v>
      </c>
      <c r="AY2798" s="45">
        <v>0</v>
      </c>
      <c r="AZ2798" s="45">
        <v>0</v>
      </c>
      <c r="BA2798" s="45">
        <v>0</v>
      </c>
      <c r="BB2798" s="45">
        <v>0</v>
      </c>
      <c r="BC2798" s="45">
        <v>0</v>
      </c>
      <c r="BD2798" s="45">
        <v>0</v>
      </c>
      <c r="BE2798" s="45">
        <v>0</v>
      </c>
      <c r="BF2798" s="45">
        <v>0</v>
      </c>
    </row>
    <row r="2799" spans="1:58" ht="13.5" thickBot="1" x14ac:dyDescent="0.25">
      <c r="A2799" s="6"/>
      <c r="B2799" s="6"/>
      <c r="C2799" s="6"/>
      <c r="D2799" s="6"/>
      <c r="E2799" s="6"/>
      <c r="F2799" s="6"/>
      <c r="G2799" s="21"/>
      <c r="H2799" s="21"/>
      <c r="I2799" s="21"/>
      <c r="J2799" s="21"/>
      <c r="K2799" s="21"/>
      <c r="L2799" s="21"/>
      <c r="M2799" s="3"/>
      <c r="N2799" s="3"/>
      <c r="O2799" s="21"/>
      <c r="P2799" s="21"/>
      <c r="Q2799" s="46">
        <v>0</v>
      </c>
      <c r="R2799" s="46">
        <v>0</v>
      </c>
      <c r="S2799" s="46">
        <v>0</v>
      </c>
      <c r="T2799" s="46">
        <v>0</v>
      </c>
      <c r="U2799" s="46">
        <v>0</v>
      </c>
      <c r="V2799" s="46">
        <v>0</v>
      </c>
      <c r="W2799" s="46">
        <v>0</v>
      </c>
      <c r="X2799" s="46">
        <v>0</v>
      </c>
      <c r="Y2799" s="46">
        <v>0</v>
      </c>
      <c r="Z2799" s="46">
        <v>0</v>
      </c>
      <c r="AA2799" s="46">
        <v>0</v>
      </c>
      <c r="AB2799" s="46">
        <v>0</v>
      </c>
      <c r="AC2799" s="46">
        <v>0</v>
      </c>
      <c r="AD2799" s="46">
        <v>0</v>
      </c>
      <c r="AE2799" s="46">
        <v>0</v>
      </c>
      <c r="AF2799" s="46">
        <v>0</v>
      </c>
      <c r="AG2799" s="46">
        <v>0</v>
      </c>
      <c r="AH2799" s="46">
        <v>0</v>
      </c>
      <c r="AI2799" s="46">
        <v>0</v>
      </c>
      <c r="AJ2799" s="46">
        <v>0</v>
      </c>
      <c r="AK2799" s="46">
        <v>0</v>
      </c>
      <c r="AL2799" s="45">
        <v>0</v>
      </c>
      <c r="AM2799" s="45">
        <v>0</v>
      </c>
      <c r="AN2799" s="45">
        <v>0</v>
      </c>
      <c r="AO2799" s="45">
        <v>0</v>
      </c>
      <c r="AP2799" s="45">
        <v>0</v>
      </c>
      <c r="AQ2799" s="45">
        <v>0</v>
      </c>
      <c r="AR2799" s="45">
        <v>0</v>
      </c>
      <c r="AS2799" s="45">
        <v>0</v>
      </c>
      <c r="AT2799" s="45">
        <v>0</v>
      </c>
      <c r="AU2799" s="45">
        <v>0</v>
      </c>
      <c r="AV2799" s="45">
        <v>0</v>
      </c>
      <c r="AW2799" s="45">
        <v>0</v>
      </c>
      <c r="AX2799" s="45">
        <v>0</v>
      </c>
      <c r="AY2799" s="45">
        <v>0</v>
      </c>
      <c r="AZ2799" s="45">
        <v>0</v>
      </c>
      <c r="BA2799" s="45">
        <v>0</v>
      </c>
      <c r="BB2799" s="45">
        <v>0</v>
      </c>
      <c r="BC2799" s="45">
        <v>0</v>
      </c>
      <c r="BD2799" s="45">
        <v>0</v>
      </c>
      <c r="BE2799" s="45">
        <v>0</v>
      </c>
      <c r="BF2799" s="45">
        <v>0</v>
      </c>
    </row>
    <row r="2800" spans="1:58" ht="13.5" thickBot="1" x14ac:dyDescent="0.25">
      <c r="A2800" s="6"/>
      <c r="B2800" s="6"/>
      <c r="C2800" s="6"/>
      <c r="D2800" s="6"/>
      <c r="E2800" s="6"/>
      <c r="F2800" s="6"/>
      <c r="G2800" s="21"/>
      <c r="H2800" s="21"/>
      <c r="I2800" s="21"/>
      <c r="J2800" s="21"/>
      <c r="K2800" s="21"/>
      <c r="L2800" s="21"/>
      <c r="M2800" s="3"/>
      <c r="N2800" s="3"/>
      <c r="O2800" s="21"/>
      <c r="P2800" s="21"/>
      <c r="Q2800" s="46">
        <v>0</v>
      </c>
      <c r="R2800" s="46">
        <v>0</v>
      </c>
      <c r="S2800" s="46">
        <v>0</v>
      </c>
      <c r="T2800" s="46">
        <v>0</v>
      </c>
      <c r="U2800" s="46">
        <v>0</v>
      </c>
      <c r="V2800" s="46">
        <v>0</v>
      </c>
      <c r="W2800" s="46">
        <v>0</v>
      </c>
      <c r="X2800" s="46">
        <v>0</v>
      </c>
      <c r="Y2800" s="46">
        <v>0</v>
      </c>
      <c r="Z2800" s="46">
        <v>0</v>
      </c>
      <c r="AA2800" s="46">
        <v>0</v>
      </c>
      <c r="AB2800" s="46">
        <v>0</v>
      </c>
      <c r="AC2800" s="46">
        <v>0</v>
      </c>
      <c r="AD2800" s="46">
        <v>0</v>
      </c>
      <c r="AE2800" s="46">
        <v>0</v>
      </c>
      <c r="AF2800" s="46">
        <v>0</v>
      </c>
      <c r="AG2800" s="46">
        <v>0</v>
      </c>
      <c r="AH2800" s="46">
        <v>0</v>
      </c>
      <c r="AI2800" s="46">
        <v>0</v>
      </c>
      <c r="AJ2800" s="46">
        <v>0</v>
      </c>
      <c r="AK2800" s="46">
        <v>0</v>
      </c>
      <c r="AL2800" s="45">
        <v>0</v>
      </c>
      <c r="AM2800" s="45">
        <v>0</v>
      </c>
      <c r="AN2800" s="45">
        <v>0</v>
      </c>
      <c r="AO2800" s="45">
        <v>0</v>
      </c>
      <c r="AP2800" s="45">
        <v>0</v>
      </c>
      <c r="AQ2800" s="45">
        <v>0</v>
      </c>
      <c r="AR2800" s="45">
        <v>0</v>
      </c>
      <c r="AS2800" s="45">
        <v>0</v>
      </c>
      <c r="AT2800" s="45">
        <v>0</v>
      </c>
      <c r="AU2800" s="45">
        <v>0</v>
      </c>
      <c r="AV2800" s="45">
        <v>0</v>
      </c>
      <c r="AW2800" s="45">
        <v>0</v>
      </c>
      <c r="AX2800" s="45">
        <v>0</v>
      </c>
      <c r="AY2800" s="45">
        <v>0</v>
      </c>
      <c r="AZ2800" s="45">
        <v>0</v>
      </c>
      <c r="BA2800" s="45">
        <v>0</v>
      </c>
      <c r="BB2800" s="45">
        <v>0</v>
      </c>
      <c r="BC2800" s="45">
        <v>0</v>
      </c>
      <c r="BD2800" s="45">
        <v>0</v>
      </c>
      <c r="BE2800" s="45">
        <v>0</v>
      </c>
      <c r="BF2800" s="45">
        <v>0</v>
      </c>
    </row>
  </sheetData>
  <autoFilter ref="A2:BF28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10"/>
  <sheetViews>
    <sheetView workbookViewId="0">
      <selection activeCell="G18" sqref="G18"/>
    </sheetView>
  </sheetViews>
  <sheetFormatPr defaultRowHeight="12.75" x14ac:dyDescent="0.2"/>
  <cols>
    <col min="1" max="1" width="12.28515625" bestFit="1" customWidth="1"/>
    <col min="2" max="2" width="26.140625" bestFit="1" customWidth="1"/>
  </cols>
  <sheetData>
    <row r="3" spans="1:2" x14ac:dyDescent="0.2">
      <c r="A3" s="26" t="s">
        <v>1360</v>
      </c>
      <c r="B3" t="s">
        <v>1361</v>
      </c>
    </row>
    <row r="4" spans="1:2" x14ac:dyDescent="0.2">
      <c r="A4" s="27" t="s">
        <v>300</v>
      </c>
      <c r="B4" s="35">
        <v>0.11827571129458046</v>
      </c>
    </row>
    <row r="5" spans="1:2" x14ac:dyDescent="0.2">
      <c r="A5" s="27" t="s">
        <v>314</v>
      </c>
      <c r="B5" s="35">
        <v>0.2729797838586947</v>
      </c>
    </row>
    <row r="6" spans="1:2" x14ac:dyDescent="0.2">
      <c r="A6" s="27" t="s">
        <v>766</v>
      </c>
      <c r="B6" s="35">
        <v>0.11659104666715416</v>
      </c>
    </row>
    <row r="7" spans="1:2" x14ac:dyDescent="0.2">
      <c r="A7" s="27" t="s">
        <v>7</v>
      </c>
      <c r="B7" s="35">
        <v>0.19782649264730839</v>
      </c>
    </row>
    <row r="8" spans="1:2" x14ac:dyDescent="0.2">
      <c r="A8" s="27" t="s">
        <v>279</v>
      </c>
      <c r="B8" s="35">
        <v>0.14916272344002232</v>
      </c>
    </row>
    <row r="9" spans="1:2" x14ac:dyDescent="0.2">
      <c r="A9" s="27" t="s">
        <v>622</v>
      </c>
      <c r="B9" s="35">
        <v>0.14516424209223999</v>
      </c>
    </row>
    <row r="10" spans="1:2" x14ac:dyDescent="0.2">
      <c r="A10" s="27" t="s">
        <v>1363</v>
      </c>
      <c r="B10" s="35">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C3:AK1474"/>
  <sheetViews>
    <sheetView showGridLines="0" zoomScale="85" zoomScaleNormal="85" workbookViewId="0">
      <selection activeCell="C9" sqref="C9"/>
    </sheetView>
  </sheetViews>
  <sheetFormatPr defaultRowHeight="12.75" x14ac:dyDescent="0.2"/>
  <cols>
    <col min="3" max="3" width="25.28515625" customWidth="1"/>
    <col min="4" max="4" width="10.7109375" customWidth="1"/>
    <col min="5" max="5" width="9.28515625" bestFit="1" customWidth="1"/>
    <col min="6" max="6" width="17" customWidth="1"/>
    <col min="9" max="9" width="115.5703125" bestFit="1" customWidth="1"/>
    <col min="10" max="10" width="9.140625" customWidth="1"/>
    <col min="11" max="11" width="26.85546875" customWidth="1"/>
    <col min="13" max="13" width="30.42578125" bestFit="1" customWidth="1"/>
    <col min="16" max="16" width="21.140625" bestFit="1" customWidth="1"/>
    <col min="17" max="17" width="12.28515625" bestFit="1" customWidth="1"/>
    <col min="20" max="20" width="9.28515625" bestFit="1" customWidth="1"/>
    <col min="21" max="21" width="14.28515625" bestFit="1" customWidth="1"/>
    <col min="24" max="24" width="22.5703125" customWidth="1"/>
    <col min="25" max="25" width="10.42578125" bestFit="1" customWidth="1"/>
    <col min="26" max="26" width="29.28515625" bestFit="1" customWidth="1"/>
    <col min="27" max="27" width="51.85546875" customWidth="1"/>
    <col min="34" max="34" width="25.42578125" customWidth="1"/>
  </cols>
  <sheetData>
    <row r="3" spans="3:37" ht="13.5" thickBot="1" x14ac:dyDescent="0.25">
      <c r="C3" s="5" t="s">
        <v>1306</v>
      </c>
      <c r="I3" s="5" t="s">
        <v>1307</v>
      </c>
      <c r="P3" s="5" t="s">
        <v>1371</v>
      </c>
      <c r="T3" s="5" t="s">
        <v>1372</v>
      </c>
      <c r="AE3" s="48" t="s">
        <v>1518</v>
      </c>
      <c r="AF3" s="29"/>
      <c r="AG3" s="29"/>
      <c r="AH3" s="29"/>
      <c r="AI3" s="29"/>
    </row>
    <row r="4" spans="3:37" ht="26.25" thickBot="1" x14ac:dyDescent="0.25">
      <c r="C4" s="1" t="s">
        <v>1131</v>
      </c>
      <c r="D4" s="1" t="s">
        <v>1132</v>
      </c>
      <c r="E4" s="1" t="s">
        <v>1133</v>
      </c>
      <c r="F4" s="1" t="s">
        <v>1134</v>
      </c>
      <c r="I4" s="20" t="s">
        <v>1176</v>
      </c>
      <c r="J4" s="20" t="s">
        <v>3</v>
      </c>
      <c r="K4" s="20" t="s">
        <v>4</v>
      </c>
      <c r="L4" s="20" t="s">
        <v>2</v>
      </c>
      <c r="M4" s="31" t="s">
        <v>0</v>
      </c>
      <c r="P4" s="40" t="s">
        <v>2</v>
      </c>
      <c r="Q4" s="40" t="s">
        <v>1366</v>
      </c>
      <c r="T4" s="40" t="s">
        <v>1369</v>
      </c>
      <c r="U4" s="40" t="s">
        <v>1370</v>
      </c>
      <c r="X4" s="41" t="s">
        <v>1176</v>
      </c>
      <c r="Y4" s="41" t="s">
        <v>1</v>
      </c>
      <c r="Z4" s="41" t="s">
        <v>0</v>
      </c>
      <c r="AA4" s="41" t="s">
        <v>1153</v>
      </c>
      <c r="AB4" s="41" t="s">
        <v>1373</v>
      </c>
      <c r="AE4" s="20" t="s">
        <v>1131</v>
      </c>
      <c r="AF4" s="20" t="s">
        <v>1132</v>
      </c>
      <c r="AG4" s="20" t="s">
        <v>1133</v>
      </c>
      <c r="AH4" s="20" t="s">
        <v>1134</v>
      </c>
      <c r="AI4" s="31" t="s">
        <v>1519</v>
      </c>
      <c r="AK4" s="1" t="s">
        <v>1135</v>
      </c>
    </row>
    <row r="5" spans="3:37" ht="15.75" thickBot="1" x14ac:dyDescent="0.3">
      <c r="C5" s="4" t="str">
        <f t="shared" ref="C5:C14" si="0">ROW()-ROW($A$4)&amp;". "&amp;DOLLAR(D5,3)&amp;" to "&amp;DOLLAR(E5,3)</f>
        <v>1. ($9,999.000) to $0.005</v>
      </c>
      <c r="D5" s="3">
        <v>-9999</v>
      </c>
      <c r="E5" s="3">
        <v>5.0000000000000001E-3</v>
      </c>
      <c r="F5" s="3" t="str">
        <f>"Under "&amp;TEXT(E5*1000,"$##")</f>
        <v>Under $5</v>
      </c>
      <c r="I5" s="21" t="str">
        <f>K5&amp;J5</f>
        <v>Idaho35-44W LED fixture &amp; NEW Photocell_Replacing_100W HID fixture</v>
      </c>
      <c r="J5" s="21" t="s">
        <v>9</v>
      </c>
      <c r="K5" s="21" t="s">
        <v>10</v>
      </c>
      <c r="L5" s="21" t="s">
        <v>7</v>
      </c>
      <c r="M5" s="21" t="s">
        <v>7</v>
      </c>
      <c r="P5" s="6" t="s">
        <v>7</v>
      </c>
      <c r="Q5" s="6" t="s">
        <v>7</v>
      </c>
      <c r="T5" s="6" t="s">
        <v>1159</v>
      </c>
      <c r="U5" s="6" t="s">
        <v>1367</v>
      </c>
      <c r="X5" s="37" t="str">
        <f>_xlfn.CONCAT(Y5,Z5,AA5,)</f>
        <v>CommercialStreet and Roadway LightingStreetlight - HPS 100W - New</v>
      </c>
      <c r="Y5" s="21" t="s">
        <v>240</v>
      </c>
      <c r="Z5" s="21" t="s">
        <v>640</v>
      </c>
      <c r="AA5" s="21" t="s">
        <v>641</v>
      </c>
      <c r="AB5" s="21" t="s">
        <v>7</v>
      </c>
      <c r="AE5" s="49" t="str">
        <f>ROW()-ROW($A$4)&amp;". "&amp;DOLLAR(AF5,3)&amp;" to "&amp;DOLLAR(AG5,3)</f>
        <v>1. ($9,999.000) to $0.000</v>
      </c>
      <c r="AF5" s="47">
        <v>-9999</v>
      </c>
      <c r="AG5" s="47">
        <v>0</v>
      </c>
      <c r="AH5" s="47" t="str">
        <f>"Under "&amp;TEXT(AG5*1000,"$##")</f>
        <v>Under $</v>
      </c>
      <c r="AI5" s="50" t="s">
        <v>1520</v>
      </c>
      <c r="AK5" s="8">
        <v>2020</v>
      </c>
    </row>
    <row r="6" spans="3:37" ht="13.5" thickBot="1" x14ac:dyDescent="0.25">
      <c r="C6" s="4" t="str">
        <f t="shared" si="0"/>
        <v>2. $0.005 to $0.010</v>
      </c>
      <c r="D6" s="3">
        <f t="shared" ref="D6:D11" si="1">E5</f>
        <v>5.0000000000000001E-3</v>
      </c>
      <c r="E6" s="3">
        <f>E5+0.005</f>
        <v>0.01</v>
      </c>
      <c r="F6" s="3" t="str">
        <f t="shared" ref="F6:F24" si="2">"Under "&amp;TEXT(E6*1000,"$##")</f>
        <v>Under $10</v>
      </c>
      <c r="I6" s="21" t="str">
        <f t="shared" ref="I6:I69" si="3">K6&amp;J6</f>
        <v>Idaho35-44W LED fixture &amp; NEW Photocell_Replacing_150W HID fixture</v>
      </c>
      <c r="J6" s="21" t="s">
        <v>11</v>
      </c>
      <c r="K6" s="21" t="s">
        <v>10</v>
      </c>
      <c r="L6" s="21" t="s">
        <v>7</v>
      </c>
      <c r="M6" s="21" t="s">
        <v>7</v>
      </c>
      <c r="P6" s="6" t="s">
        <v>19</v>
      </c>
      <c r="Q6" s="6" t="s">
        <v>279</v>
      </c>
      <c r="T6" s="6" t="s">
        <v>1172</v>
      </c>
      <c r="U6" s="6" t="s">
        <v>1368</v>
      </c>
      <c r="X6" s="37" t="str">
        <f t="shared" ref="X6:X69" si="4">_xlfn.CONCAT(Y6,Z6,AA6,)</f>
        <v>CommercialStreet and Roadway LightingStreetlight - HPS 250W - New</v>
      </c>
      <c r="Y6" s="21" t="s">
        <v>240</v>
      </c>
      <c r="Z6" s="21" t="s">
        <v>640</v>
      </c>
      <c r="AA6" s="21" t="s">
        <v>642</v>
      </c>
      <c r="AB6" s="21" t="s">
        <v>7</v>
      </c>
      <c r="AE6" s="49" t="str">
        <f t="shared" ref="AE6:AE16" si="5">ROW()-ROW($A$4)&amp;". "&amp;DOLLAR(AF6,3)&amp;" to "&amp;DOLLAR(AG6,3)</f>
        <v>2. $0.000 to $0.010</v>
      </c>
      <c r="AF6" s="51">
        <f t="shared" ref="AF6:AF15" si="6">AG5</f>
        <v>0</v>
      </c>
      <c r="AG6" s="51">
        <f>AG5+0.01</f>
        <v>0.01</v>
      </c>
      <c r="AH6" s="47" t="str">
        <f t="shared" ref="AH6:AH15" si="7">"Under "&amp;TEXT(AG6*1000,"$##")</f>
        <v>Under $10</v>
      </c>
      <c r="AI6" s="47" t="s">
        <v>1521</v>
      </c>
    </row>
    <row r="7" spans="3:37" ht="13.5" thickBot="1" x14ac:dyDescent="0.25">
      <c r="C7" s="4" t="str">
        <f t="shared" si="0"/>
        <v>3. $0.010 to $0.015</v>
      </c>
      <c r="D7" s="3">
        <f t="shared" si="1"/>
        <v>0.01</v>
      </c>
      <c r="E7" s="3">
        <f t="shared" ref="E7:E18" si="8">E6+0.005</f>
        <v>1.4999999999999999E-2</v>
      </c>
      <c r="F7" s="3" t="str">
        <f t="shared" si="2"/>
        <v>Under $15</v>
      </c>
      <c r="I7" s="21" t="str">
        <f t="shared" si="3"/>
        <v>Idaho35-44W LED fixture &amp; NEW Photocell_Replacing_175W MH fixture</v>
      </c>
      <c r="J7" s="21" t="s">
        <v>12</v>
      </c>
      <c r="K7" s="21" t="s">
        <v>10</v>
      </c>
      <c r="L7" s="21" t="s">
        <v>7</v>
      </c>
      <c r="M7" s="21" t="s">
        <v>7</v>
      </c>
      <c r="P7" s="6" t="s">
        <v>25</v>
      </c>
      <c r="Q7" s="6" t="s">
        <v>279</v>
      </c>
      <c r="T7" s="6" t="s">
        <v>1174</v>
      </c>
      <c r="U7" s="6" t="s">
        <v>1368</v>
      </c>
      <c r="X7" s="37" t="str">
        <f t="shared" si="4"/>
        <v>CommercialStreet and Roadway LightingStreetlight - MH 200W  - New</v>
      </c>
      <c r="Y7" s="21" t="s">
        <v>240</v>
      </c>
      <c r="Z7" s="21" t="s">
        <v>640</v>
      </c>
      <c r="AA7" s="21" t="s">
        <v>643</v>
      </c>
      <c r="AB7" s="21" t="s">
        <v>7</v>
      </c>
      <c r="AE7" s="49" t="str">
        <f t="shared" si="5"/>
        <v>3. $0.010 to $0.020</v>
      </c>
      <c r="AF7" s="51">
        <f t="shared" si="6"/>
        <v>0.01</v>
      </c>
      <c r="AG7" s="51">
        <f>AG6+0.01</f>
        <v>0.02</v>
      </c>
      <c r="AH7" s="47" t="str">
        <f t="shared" si="7"/>
        <v>Under $20</v>
      </c>
      <c r="AI7" s="47" t="s">
        <v>1522</v>
      </c>
    </row>
    <row r="8" spans="3:37" ht="13.5" thickBot="1" x14ac:dyDescent="0.25">
      <c r="C8" s="4" t="str">
        <f t="shared" si="0"/>
        <v>4. $0.015 to $0.020</v>
      </c>
      <c r="D8" s="3">
        <f t="shared" si="1"/>
        <v>1.4999999999999999E-2</v>
      </c>
      <c r="E8" s="3">
        <f t="shared" si="8"/>
        <v>0.02</v>
      </c>
      <c r="F8" s="3" t="str">
        <f t="shared" si="2"/>
        <v>Under $20</v>
      </c>
      <c r="I8" s="21" t="str">
        <f t="shared" si="3"/>
        <v>Idaho35-44W LED fixture &amp; NEW Photocell_Replacing_175W MV fixture</v>
      </c>
      <c r="J8" s="21" t="s">
        <v>13</v>
      </c>
      <c r="K8" s="21" t="s">
        <v>10</v>
      </c>
      <c r="L8" s="21" t="s">
        <v>7</v>
      </c>
      <c r="M8" s="21" t="s">
        <v>7</v>
      </c>
      <c r="P8" s="6" t="s">
        <v>28</v>
      </c>
      <c r="Q8" s="6" t="s">
        <v>279</v>
      </c>
      <c r="T8" s="6" t="s">
        <v>1181</v>
      </c>
      <c r="U8" s="6" t="s">
        <v>1368</v>
      </c>
      <c r="X8" s="37" t="str">
        <f t="shared" si="4"/>
        <v>CommercialStreet and Roadway LightingStreetlight - MH 400W  - New</v>
      </c>
      <c r="Y8" s="21" t="s">
        <v>240</v>
      </c>
      <c r="Z8" s="21" t="s">
        <v>640</v>
      </c>
      <c r="AA8" s="21" t="s">
        <v>644</v>
      </c>
      <c r="AB8" s="21" t="s">
        <v>7</v>
      </c>
      <c r="AE8" s="49" t="str">
        <f t="shared" si="5"/>
        <v>4. $0.020 to $0.025</v>
      </c>
      <c r="AF8" s="51">
        <f t="shared" si="6"/>
        <v>0.02</v>
      </c>
      <c r="AG8" s="51">
        <f>AG7+0.005</f>
        <v>2.5000000000000001E-2</v>
      </c>
      <c r="AH8" s="47" t="str">
        <f t="shared" si="7"/>
        <v>Under $25</v>
      </c>
      <c r="AI8" s="47" t="s">
        <v>1523</v>
      </c>
    </row>
    <row r="9" spans="3:37" ht="13.5" thickBot="1" x14ac:dyDescent="0.25">
      <c r="C9" s="4" t="str">
        <f t="shared" si="0"/>
        <v>5. $0.020 to $0.025</v>
      </c>
      <c r="D9" s="3">
        <f t="shared" si="1"/>
        <v>0.02</v>
      </c>
      <c r="E9" s="3">
        <f t="shared" si="8"/>
        <v>2.5000000000000001E-2</v>
      </c>
      <c r="F9" s="3" t="str">
        <f t="shared" si="2"/>
        <v>Under $25</v>
      </c>
      <c r="I9" s="21" t="str">
        <f t="shared" si="3"/>
        <v>Idaho35-44W LED fixture &amp; NEW Photocell_Replacing_200W HID fixture</v>
      </c>
      <c r="J9" s="21" t="s">
        <v>14</v>
      </c>
      <c r="K9" s="21" t="s">
        <v>10</v>
      </c>
      <c r="L9" s="21" t="s">
        <v>7</v>
      </c>
      <c r="M9" s="21" t="s">
        <v>7</v>
      </c>
      <c r="P9" s="6" t="s">
        <v>767</v>
      </c>
      <c r="Q9" s="6" t="s">
        <v>279</v>
      </c>
      <c r="T9" s="6" t="s">
        <v>1182</v>
      </c>
      <c r="U9" s="6" t="s">
        <v>1368</v>
      </c>
      <c r="X9" s="37" t="str">
        <f t="shared" si="4"/>
        <v>CommercialStreet and Roadway LightingStreetlight - MH 1000W - New</v>
      </c>
      <c r="Y9" s="21" t="s">
        <v>240</v>
      </c>
      <c r="Z9" s="21" t="s">
        <v>640</v>
      </c>
      <c r="AA9" s="21" t="s">
        <v>645</v>
      </c>
      <c r="AB9" s="21" t="s">
        <v>7</v>
      </c>
      <c r="AE9" s="49" t="str">
        <f t="shared" si="5"/>
        <v>5. $0.025 to $0.030</v>
      </c>
      <c r="AF9" s="51">
        <f t="shared" si="6"/>
        <v>2.5000000000000001E-2</v>
      </c>
      <c r="AG9" s="51">
        <f>AG8+0.005</f>
        <v>3.0000000000000002E-2</v>
      </c>
      <c r="AH9" s="47" t="str">
        <f t="shared" si="7"/>
        <v>Under $30</v>
      </c>
      <c r="AI9" s="47" t="s">
        <v>1524</v>
      </c>
    </row>
    <row r="10" spans="3:37" ht="13.5" thickBot="1" x14ac:dyDescent="0.25">
      <c r="C10" s="4" t="str">
        <f t="shared" si="0"/>
        <v>6. $0.025 to $0.030</v>
      </c>
      <c r="D10" s="3">
        <f t="shared" si="1"/>
        <v>2.5000000000000001E-2</v>
      </c>
      <c r="E10" s="3">
        <f t="shared" si="8"/>
        <v>3.0000000000000002E-2</v>
      </c>
      <c r="F10" s="3" t="str">
        <f t="shared" si="2"/>
        <v>Under $30</v>
      </c>
      <c r="I10" s="21" t="str">
        <f t="shared" si="3"/>
        <v>Montana35-44W LED fixture &amp; NEW Photocell_Replacing_100W HID fixture</v>
      </c>
      <c r="J10" s="21" t="s">
        <v>9</v>
      </c>
      <c r="K10" s="21" t="s">
        <v>15</v>
      </c>
      <c r="L10" s="21" t="s">
        <v>7</v>
      </c>
      <c r="M10" s="21" t="s">
        <v>7</v>
      </c>
      <c r="P10" s="6" t="s">
        <v>771</v>
      </c>
      <c r="Q10" s="6" t="s">
        <v>766</v>
      </c>
      <c r="T10" s="6" t="s">
        <v>1236</v>
      </c>
      <c r="U10" s="6" t="s">
        <v>1368</v>
      </c>
      <c r="X10" s="37" t="str">
        <f t="shared" si="4"/>
        <v>CommercialStreet and Roadway LightingStreetlight - HPS 100W - NR</v>
      </c>
      <c r="Y10" s="21" t="s">
        <v>240</v>
      </c>
      <c r="Z10" s="21" t="s">
        <v>640</v>
      </c>
      <c r="AA10" s="21" t="s">
        <v>646</v>
      </c>
      <c r="AB10" s="21" t="s">
        <v>7</v>
      </c>
      <c r="AE10" s="49" t="str">
        <f t="shared" si="5"/>
        <v>6. $0.030 to $0.035</v>
      </c>
      <c r="AF10" s="51">
        <f t="shared" si="6"/>
        <v>3.0000000000000002E-2</v>
      </c>
      <c r="AG10" s="51">
        <f>AG9+0.005</f>
        <v>3.5000000000000003E-2</v>
      </c>
      <c r="AH10" s="47" t="str">
        <f t="shared" si="7"/>
        <v>Under $35</v>
      </c>
      <c r="AI10" s="47" t="s">
        <v>1525</v>
      </c>
    </row>
    <row r="11" spans="3:37" ht="13.5" thickBot="1" x14ac:dyDescent="0.25">
      <c r="C11" s="4" t="str">
        <f t="shared" si="0"/>
        <v>7. $0.030 to $0.035</v>
      </c>
      <c r="D11" s="3">
        <f t="shared" si="1"/>
        <v>3.0000000000000002E-2</v>
      </c>
      <c r="E11" s="3">
        <f t="shared" si="8"/>
        <v>3.5000000000000003E-2</v>
      </c>
      <c r="F11" s="3" t="str">
        <f t="shared" si="2"/>
        <v>Under $35</v>
      </c>
      <c r="I11" s="21" t="str">
        <f t="shared" si="3"/>
        <v>Montana35-44W LED fixture &amp; NEW Photocell_Replacing_150W HID fixture</v>
      </c>
      <c r="J11" s="21" t="s">
        <v>11</v>
      </c>
      <c r="K11" s="21" t="s">
        <v>15</v>
      </c>
      <c r="L11" s="21" t="s">
        <v>7</v>
      </c>
      <c r="M11" s="21" t="s">
        <v>7</v>
      </c>
      <c r="P11" s="6" t="s">
        <v>780</v>
      </c>
      <c r="Q11" s="6" t="s">
        <v>766</v>
      </c>
      <c r="T11" s="6" t="s">
        <v>1256</v>
      </c>
      <c r="U11" s="6" t="s">
        <v>1367</v>
      </c>
      <c r="X11" s="37" t="str">
        <f t="shared" si="4"/>
        <v>CommercialStreet and Roadway LightingStreetlight - MH 200W  - NR</v>
      </c>
      <c r="Y11" s="21" t="s">
        <v>240</v>
      </c>
      <c r="Z11" s="21" t="s">
        <v>640</v>
      </c>
      <c r="AA11" s="21" t="s">
        <v>647</v>
      </c>
      <c r="AB11" s="21" t="s">
        <v>7</v>
      </c>
      <c r="AE11" s="49" t="str">
        <f t="shared" si="5"/>
        <v>7. $0.035 to $0.040</v>
      </c>
      <c r="AF11" s="51">
        <f t="shared" si="6"/>
        <v>3.5000000000000003E-2</v>
      </c>
      <c r="AG11" s="51">
        <f>AG10+0.005</f>
        <v>0.04</v>
      </c>
      <c r="AH11" s="47" t="str">
        <f t="shared" si="7"/>
        <v>Under $40</v>
      </c>
      <c r="AI11" s="47" t="s">
        <v>1526</v>
      </c>
    </row>
    <row r="12" spans="3:37" ht="13.5" thickBot="1" x14ac:dyDescent="0.25">
      <c r="C12" s="4" t="str">
        <f t="shared" si="0"/>
        <v>8. $0.035 to $0.040</v>
      </c>
      <c r="D12" s="3">
        <f>E11</f>
        <v>3.5000000000000003E-2</v>
      </c>
      <c r="E12" s="3">
        <f t="shared" si="8"/>
        <v>0.04</v>
      </c>
      <c r="F12" s="3" t="str">
        <f t="shared" si="2"/>
        <v>Under $40</v>
      </c>
      <c r="I12" s="21" t="str">
        <f t="shared" si="3"/>
        <v>Montana35-44W LED fixture &amp; NEW Photocell_Replacing_175W MH fixture</v>
      </c>
      <c r="J12" s="21" t="s">
        <v>12</v>
      </c>
      <c r="K12" s="21" t="s">
        <v>15</v>
      </c>
      <c r="L12" s="21" t="s">
        <v>7</v>
      </c>
      <c r="M12" s="21" t="s">
        <v>7</v>
      </c>
      <c r="P12" s="6" t="s">
        <v>786</v>
      </c>
      <c r="Q12" s="6" t="s">
        <v>766</v>
      </c>
      <c r="T12" s="6" t="s">
        <v>1296</v>
      </c>
      <c r="U12" s="6" t="s">
        <v>1368</v>
      </c>
      <c r="X12" s="37" t="str">
        <f t="shared" si="4"/>
        <v>CommercialStreet and Roadway LightingStreetlight - HPS 250W - NR</v>
      </c>
      <c r="Y12" s="21" t="s">
        <v>240</v>
      </c>
      <c r="Z12" s="21" t="s">
        <v>640</v>
      </c>
      <c r="AA12" s="21" t="s">
        <v>648</v>
      </c>
      <c r="AB12" s="21" t="s">
        <v>7</v>
      </c>
      <c r="AE12" s="49" t="str">
        <f t="shared" si="5"/>
        <v>8. $0.040 to $0.050</v>
      </c>
      <c r="AF12" s="51">
        <f t="shared" si="6"/>
        <v>0.04</v>
      </c>
      <c r="AG12" s="51">
        <f>AG11+0.01</f>
        <v>0.05</v>
      </c>
      <c r="AH12" s="47" t="str">
        <f t="shared" si="7"/>
        <v>Under $50</v>
      </c>
      <c r="AI12" s="47" t="s">
        <v>1527</v>
      </c>
    </row>
    <row r="13" spans="3:37" ht="13.5" thickBot="1" x14ac:dyDescent="0.25">
      <c r="C13" s="4" t="str">
        <f t="shared" si="0"/>
        <v>9. $0.040 to $0.045</v>
      </c>
      <c r="D13" s="3">
        <f>E12</f>
        <v>0.04</v>
      </c>
      <c r="E13" s="3">
        <f t="shared" si="8"/>
        <v>4.4999999999999998E-2</v>
      </c>
      <c r="F13" s="3" t="str">
        <f t="shared" si="2"/>
        <v>Under $45</v>
      </c>
      <c r="I13" s="21" t="str">
        <f t="shared" si="3"/>
        <v>Montana35-44W LED fixture &amp; NEW Photocell_Replacing_175W MV fixture</v>
      </c>
      <c r="J13" s="21" t="s">
        <v>13</v>
      </c>
      <c r="K13" s="21" t="s">
        <v>15</v>
      </c>
      <c r="L13" s="21" t="s">
        <v>7</v>
      </c>
      <c r="M13" s="21" t="s">
        <v>7</v>
      </c>
      <c r="P13" s="6" t="s">
        <v>791</v>
      </c>
      <c r="Q13" s="6" t="s">
        <v>766</v>
      </c>
      <c r="T13" s="6" t="s">
        <v>1298</v>
      </c>
      <c r="U13" s="6" t="s">
        <v>1368</v>
      </c>
      <c r="X13" s="37" t="str">
        <f t="shared" si="4"/>
        <v>CommercialStreet and Roadway LightingStreetlight - MH 400W  - NR</v>
      </c>
      <c r="Y13" s="21" t="s">
        <v>240</v>
      </c>
      <c r="Z13" s="21" t="s">
        <v>640</v>
      </c>
      <c r="AA13" s="21" t="s">
        <v>649</v>
      </c>
      <c r="AB13" s="21" t="s">
        <v>7</v>
      </c>
      <c r="AE13" s="49" t="str">
        <f t="shared" si="5"/>
        <v>9. $0.050 to $0.060</v>
      </c>
      <c r="AF13" s="51">
        <f t="shared" si="6"/>
        <v>0.05</v>
      </c>
      <c r="AG13" s="51">
        <f>AG12+0.01</f>
        <v>6.0000000000000005E-2</v>
      </c>
      <c r="AH13" s="47" t="str">
        <f t="shared" si="7"/>
        <v>Under $60</v>
      </c>
      <c r="AI13" s="47" t="s">
        <v>1528</v>
      </c>
    </row>
    <row r="14" spans="3:37" ht="13.5" thickBot="1" x14ac:dyDescent="0.25">
      <c r="C14" s="4" t="str">
        <f t="shared" si="0"/>
        <v>10. $0.045 to $0.050</v>
      </c>
      <c r="D14" s="3">
        <f>E13</f>
        <v>4.4999999999999998E-2</v>
      </c>
      <c r="E14" s="3">
        <f t="shared" si="8"/>
        <v>4.9999999999999996E-2</v>
      </c>
      <c r="F14" s="3" t="str">
        <f t="shared" si="2"/>
        <v>Under $50</v>
      </c>
      <c r="I14" s="21" t="str">
        <f t="shared" si="3"/>
        <v>Montana35-44W LED fixture &amp; NEW Photocell_Replacing_200W HID fixture</v>
      </c>
      <c r="J14" s="21" t="s">
        <v>14</v>
      </c>
      <c r="K14" s="21" t="s">
        <v>15</v>
      </c>
      <c r="L14" s="21" t="s">
        <v>7</v>
      </c>
      <c r="M14" s="21" t="s">
        <v>7</v>
      </c>
      <c r="P14" s="6" t="s">
        <v>795</v>
      </c>
      <c r="Q14" s="6" t="s">
        <v>766</v>
      </c>
      <c r="X14" s="37" t="str">
        <f t="shared" si="4"/>
        <v>CommercialStreet and Roadway LightingStreetlight - MH 1000W - NR</v>
      </c>
      <c r="Y14" s="21" t="s">
        <v>240</v>
      </c>
      <c r="Z14" s="21" t="s">
        <v>640</v>
      </c>
      <c r="AA14" s="21" t="s">
        <v>650</v>
      </c>
      <c r="AB14" s="21" t="s">
        <v>7</v>
      </c>
      <c r="AE14" s="49" t="str">
        <f t="shared" si="5"/>
        <v>10. $0.060 to $0.080</v>
      </c>
      <c r="AF14" s="51">
        <f t="shared" si="6"/>
        <v>6.0000000000000005E-2</v>
      </c>
      <c r="AG14" s="51">
        <f>AG13+0.02</f>
        <v>0.08</v>
      </c>
      <c r="AH14" s="47" t="str">
        <f t="shared" si="7"/>
        <v>Under $80</v>
      </c>
      <c r="AI14" s="47" t="s">
        <v>1529</v>
      </c>
    </row>
    <row r="15" spans="3:37" ht="13.5" thickBot="1" x14ac:dyDescent="0.25">
      <c r="C15" s="4" t="str">
        <f t="shared" ref="C15:C22" si="9">ROW()-ROW($A$4)&amp;". "&amp;DOLLAR(D15,3)&amp;" to "&amp;DOLLAR(E15,3)</f>
        <v>11. $0.050 to $0.055</v>
      </c>
      <c r="D15" s="3">
        <f t="shared" ref="D15:D22" si="10">E14</f>
        <v>4.9999999999999996E-2</v>
      </c>
      <c r="E15" s="3">
        <f t="shared" si="8"/>
        <v>5.4999999999999993E-2</v>
      </c>
      <c r="F15" s="3" t="str">
        <f t="shared" si="2"/>
        <v>Under $55</v>
      </c>
      <c r="I15" s="21" t="str">
        <f t="shared" si="3"/>
        <v>Washington35-44W LED fixture &amp; NEW Photocell_Replacing_100W HID fixture</v>
      </c>
      <c r="J15" s="21" t="s">
        <v>9</v>
      </c>
      <c r="K15" s="21" t="s">
        <v>16</v>
      </c>
      <c r="L15" s="21" t="s">
        <v>7</v>
      </c>
      <c r="M15" s="21" t="s">
        <v>7</v>
      </c>
      <c r="P15" s="6" t="s">
        <v>799</v>
      </c>
      <c r="Q15" s="6" t="s">
        <v>766</v>
      </c>
      <c r="X15" s="37" t="str">
        <f t="shared" si="4"/>
        <v>CommercialBi-Level Stairwell LightingNR_LFStairwell8760_Fix_Repl_from LF_2018 to LF_Bi-Level_Fix</v>
      </c>
      <c r="Y15" s="21" t="s">
        <v>240</v>
      </c>
      <c r="Z15" s="21" t="s">
        <v>239</v>
      </c>
      <c r="AA15" s="21" t="s">
        <v>242</v>
      </c>
      <c r="AB15" s="21" t="s">
        <v>7</v>
      </c>
      <c r="AE15" s="49" t="str">
        <f t="shared" si="5"/>
        <v>11. $0.080 to $0.100</v>
      </c>
      <c r="AF15" s="51">
        <f t="shared" si="6"/>
        <v>0.08</v>
      </c>
      <c r="AG15" s="51">
        <f>AG14+0.02</f>
        <v>0.1</v>
      </c>
      <c r="AH15" s="47" t="str">
        <f t="shared" si="7"/>
        <v>Under $100</v>
      </c>
      <c r="AI15" s="47" t="s">
        <v>1530</v>
      </c>
    </row>
    <row r="16" spans="3:37" ht="13.5" thickBot="1" x14ac:dyDescent="0.25">
      <c r="C16" s="4" t="str">
        <f t="shared" si="9"/>
        <v>12. $0.055 to $0.060</v>
      </c>
      <c r="D16" s="3">
        <f t="shared" si="10"/>
        <v>5.4999999999999993E-2</v>
      </c>
      <c r="E16" s="3">
        <f t="shared" si="8"/>
        <v>5.9999999999999991E-2</v>
      </c>
      <c r="F16" s="3" t="str">
        <f t="shared" si="2"/>
        <v>Under $60</v>
      </c>
      <c r="I16" s="21" t="str">
        <f t="shared" si="3"/>
        <v>Washington35-44W LED fixture &amp; NEW Photocell_Replacing_150W HID fixture</v>
      </c>
      <c r="J16" s="21" t="s">
        <v>11</v>
      </c>
      <c r="K16" s="21" t="s">
        <v>16</v>
      </c>
      <c r="L16" s="21" t="s">
        <v>7</v>
      </c>
      <c r="M16" s="21" t="s">
        <v>7</v>
      </c>
      <c r="P16" s="6" t="s">
        <v>801</v>
      </c>
      <c r="Q16" s="6" t="s">
        <v>766</v>
      </c>
      <c r="X16" s="37" t="str">
        <f t="shared" si="4"/>
        <v>CommercialBi-Level Stairwell LightingNR_LFStairwell3600_Fix_Repl_from LF_2019 to LF_Bi-Level_Fix</v>
      </c>
      <c r="Y16" s="21" t="s">
        <v>240</v>
      </c>
      <c r="Z16" s="21" t="s">
        <v>239</v>
      </c>
      <c r="AA16" s="21" t="s">
        <v>243</v>
      </c>
      <c r="AB16" s="21" t="s">
        <v>7</v>
      </c>
      <c r="AE16" s="49" t="str">
        <f t="shared" si="5"/>
        <v>12. $0.100 to $99.000</v>
      </c>
      <c r="AF16" s="51">
        <f>AG15</f>
        <v>0.1</v>
      </c>
      <c r="AG16" s="51">
        <v>99</v>
      </c>
      <c r="AH16" s="49" t="str">
        <f>"Over "&amp;TEXT(AG15*1000,"$##")</f>
        <v>Over $100</v>
      </c>
      <c r="AI16" s="47" t="s">
        <v>1531</v>
      </c>
    </row>
    <row r="17" spans="3:35" ht="13.5" thickBot="1" x14ac:dyDescent="0.25">
      <c r="C17" s="4" t="str">
        <f t="shared" si="9"/>
        <v>13. $0.060 to $0.065</v>
      </c>
      <c r="D17" s="3">
        <f t="shared" si="10"/>
        <v>5.9999999999999991E-2</v>
      </c>
      <c r="E17" s="3">
        <f t="shared" si="8"/>
        <v>6.4999999999999988E-2</v>
      </c>
      <c r="F17" s="3" t="str">
        <f t="shared" si="2"/>
        <v>Under $65</v>
      </c>
      <c r="I17" s="21" t="str">
        <f t="shared" si="3"/>
        <v>Washington35-44W LED fixture &amp; NEW Photocell_Replacing_175W MH fixture</v>
      </c>
      <c r="J17" s="21" t="s">
        <v>12</v>
      </c>
      <c r="K17" s="21" t="s">
        <v>16</v>
      </c>
      <c r="L17" s="21" t="s">
        <v>7</v>
      </c>
      <c r="M17" s="21" t="s">
        <v>7</v>
      </c>
      <c r="P17" s="6" t="s">
        <v>810</v>
      </c>
      <c r="Q17" s="6" t="s">
        <v>766</v>
      </c>
      <c r="X17" s="37" t="str">
        <f t="shared" si="4"/>
        <v>CommercialCompressed AirCompressed Air-NR-Large Off</v>
      </c>
      <c r="Y17" s="21" t="s">
        <v>240</v>
      </c>
      <c r="Z17" s="21" t="s">
        <v>244</v>
      </c>
      <c r="AA17" s="21" t="s">
        <v>246</v>
      </c>
      <c r="AB17" s="21" t="s">
        <v>1382</v>
      </c>
      <c r="AE17" s="49"/>
      <c r="AF17" s="51"/>
      <c r="AG17" s="51"/>
      <c r="AH17" s="47"/>
      <c r="AI17" s="47"/>
    </row>
    <row r="18" spans="3:35" ht="13.5" thickBot="1" x14ac:dyDescent="0.25">
      <c r="C18" s="4" t="str">
        <f t="shared" si="9"/>
        <v>14. $0.065 to $0.070</v>
      </c>
      <c r="D18" s="3">
        <f t="shared" si="10"/>
        <v>6.4999999999999988E-2</v>
      </c>
      <c r="E18" s="3">
        <f t="shared" si="8"/>
        <v>6.9999999999999993E-2</v>
      </c>
      <c r="F18" s="3" t="str">
        <f t="shared" si="2"/>
        <v>Under $70</v>
      </c>
      <c r="I18" s="21" t="str">
        <f t="shared" si="3"/>
        <v>Washington35-44W LED fixture &amp; NEW Photocell_Replacing_175W MV fixture</v>
      </c>
      <c r="J18" s="21" t="s">
        <v>13</v>
      </c>
      <c r="K18" s="21" t="s">
        <v>16</v>
      </c>
      <c r="L18" s="21" t="s">
        <v>7</v>
      </c>
      <c r="M18" s="21" t="s">
        <v>7</v>
      </c>
      <c r="P18" s="6" t="s">
        <v>814</v>
      </c>
      <c r="Q18" s="6" t="s">
        <v>766</v>
      </c>
      <c r="X18" s="37" t="str">
        <f t="shared" si="4"/>
        <v>CommercialCompressed AirCompressed Air-NR-Medium Off</v>
      </c>
      <c r="Y18" s="21" t="s">
        <v>240</v>
      </c>
      <c r="Z18" s="21" t="s">
        <v>244</v>
      </c>
      <c r="AA18" s="21" t="s">
        <v>248</v>
      </c>
      <c r="AB18" s="21" t="s">
        <v>1382</v>
      </c>
      <c r="AE18" s="49"/>
      <c r="AF18" s="51"/>
      <c r="AG18" s="51"/>
      <c r="AH18" s="47"/>
      <c r="AI18" s="47"/>
    </row>
    <row r="19" spans="3:35" ht="13.5" thickBot="1" x14ac:dyDescent="0.25">
      <c r="C19" s="4" t="str">
        <f t="shared" si="9"/>
        <v>15. $0.070 to $0.085</v>
      </c>
      <c r="D19" s="3">
        <f t="shared" si="10"/>
        <v>6.9999999999999993E-2</v>
      </c>
      <c r="E19" s="3">
        <f t="shared" ref="E19:E24" si="11">E18+0.015</f>
        <v>8.4999999999999992E-2</v>
      </c>
      <c r="F19" s="3" t="str">
        <f t="shared" si="2"/>
        <v>Under $85</v>
      </c>
      <c r="I19" s="21" t="str">
        <f t="shared" si="3"/>
        <v>Washington35-44W LED fixture &amp; NEW Photocell_Replacing_200W HID fixture</v>
      </c>
      <c r="J19" s="21" t="s">
        <v>14</v>
      </c>
      <c r="K19" s="21" t="s">
        <v>16</v>
      </c>
      <c r="L19" s="21" t="s">
        <v>7</v>
      </c>
      <c r="M19" s="21" t="s">
        <v>7</v>
      </c>
      <c r="P19" s="6" t="s">
        <v>816</v>
      </c>
      <c r="Q19" s="6" t="s">
        <v>766</v>
      </c>
      <c r="X19" s="37" t="str">
        <f t="shared" si="4"/>
        <v>CommercialCompressed AirCompressed Air-NR-Small Off</v>
      </c>
      <c r="Y19" s="21" t="s">
        <v>240</v>
      </c>
      <c r="Z19" s="21" t="s">
        <v>244</v>
      </c>
      <c r="AA19" s="21" t="s">
        <v>250</v>
      </c>
      <c r="AB19" s="21" t="s">
        <v>1382</v>
      </c>
      <c r="AE19" s="49"/>
      <c r="AF19" s="51"/>
      <c r="AG19" s="51"/>
      <c r="AH19" s="47"/>
      <c r="AI19" s="47"/>
    </row>
    <row r="20" spans="3:35" ht="13.5" thickBot="1" x14ac:dyDescent="0.25">
      <c r="C20" s="4" t="str">
        <f t="shared" si="9"/>
        <v>16. $0.085 to $0.100</v>
      </c>
      <c r="D20" s="3">
        <f t="shared" si="10"/>
        <v>8.4999999999999992E-2</v>
      </c>
      <c r="E20" s="3">
        <f t="shared" si="11"/>
        <v>9.9999999999999992E-2</v>
      </c>
      <c r="F20" s="3" t="str">
        <f t="shared" si="2"/>
        <v>Under $100</v>
      </c>
      <c r="I20" s="21" t="str">
        <f t="shared" si="3"/>
        <v>Oregon35-44W LED fixture &amp; NEW Photocell_Replacing_100W HID fixture</v>
      </c>
      <c r="J20" s="21" t="s">
        <v>9</v>
      </c>
      <c r="K20" s="21" t="s">
        <v>17</v>
      </c>
      <c r="L20" s="21" t="s">
        <v>7</v>
      </c>
      <c r="M20" s="21" t="s">
        <v>7</v>
      </c>
      <c r="P20" s="6" t="s">
        <v>822</v>
      </c>
      <c r="Q20" s="6" t="s">
        <v>766</v>
      </c>
      <c r="X20" s="37" t="str">
        <f t="shared" si="4"/>
        <v>CommercialCompressed AirCompressed Air-NR-XLarge Ret</v>
      </c>
      <c r="Y20" s="21" t="s">
        <v>240</v>
      </c>
      <c r="Z20" s="21" t="s">
        <v>244</v>
      </c>
      <c r="AA20" s="21" t="s">
        <v>252</v>
      </c>
      <c r="AB20" s="21" t="s">
        <v>1382</v>
      </c>
      <c r="AE20" s="49"/>
      <c r="AF20" s="51"/>
      <c r="AG20" s="51"/>
      <c r="AH20" s="47"/>
      <c r="AI20" s="47"/>
    </row>
    <row r="21" spans="3:35" ht="13.5" thickBot="1" x14ac:dyDescent="0.25">
      <c r="C21" s="4" t="str">
        <f t="shared" si="9"/>
        <v>17. $0.100 to $0.115</v>
      </c>
      <c r="D21" s="3">
        <f t="shared" si="10"/>
        <v>9.9999999999999992E-2</v>
      </c>
      <c r="E21" s="3">
        <f t="shared" si="11"/>
        <v>0.11499999999999999</v>
      </c>
      <c r="F21" s="3" t="str">
        <f t="shared" si="2"/>
        <v>Under $115</v>
      </c>
      <c r="I21" s="21" t="str">
        <f t="shared" si="3"/>
        <v>Oregon35-44W LED fixture &amp; NEW Photocell_Replacing_150W HID fixture</v>
      </c>
      <c r="J21" s="21" t="s">
        <v>11</v>
      </c>
      <c r="K21" s="21" t="s">
        <v>17</v>
      </c>
      <c r="L21" s="21" t="s">
        <v>7</v>
      </c>
      <c r="M21" s="21" t="s">
        <v>7</v>
      </c>
      <c r="P21" s="6" t="s">
        <v>828</v>
      </c>
      <c r="Q21" s="6" t="s">
        <v>766</v>
      </c>
      <c r="X21" s="37" t="str">
        <f t="shared" si="4"/>
        <v>CommercialCompressed AirCompressed Air-NR-Large Ret</v>
      </c>
      <c r="Y21" s="21" t="s">
        <v>240</v>
      </c>
      <c r="Z21" s="21" t="s">
        <v>244</v>
      </c>
      <c r="AA21" s="21" t="s">
        <v>254</v>
      </c>
      <c r="AB21" s="21" t="s">
        <v>1382</v>
      </c>
      <c r="AE21" s="49"/>
      <c r="AF21" s="51"/>
      <c r="AG21" s="51"/>
      <c r="AH21" s="47"/>
      <c r="AI21" s="47"/>
    </row>
    <row r="22" spans="3:35" ht="13.5" thickBot="1" x14ac:dyDescent="0.25">
      <c r="C22" s="4" t="str">
        <f t="shared" si="9"/>
        <v>18. $0.115 to $0.130</v>
      </c>
      <c r="D22" s="3">
        <f t="shared" si="10"/>
        <v>0.11499999999999999</v>
      </c>
      <c r="E22" s="3">
        <f t="shared" si="11"/>
        <v>0.13</v>
      </c>
      <c r="F22" s="3" t="str">
        <f t="shared" si="2"/>
        <v>Under $130</v>
      </c>
      <c r="I22" s="21" t="str">
        <f t="shared" si="3"/>
        <v>Oregon35-44W LED fixture &amp; NEW Photocell_Replacing_175W MH fixture</v>
      </c>
      <c r="J22" s="21" t="s">
        <v>12</v>
      </c>
      <c r="K22" s="21" t="s">
        <v>17</v>
      </c>
      <c r="L22" s="21" t="s">
        <v>7</v>
      </c>
      <c r="M22" s="21" t="s">
        <v>7</v>
      </c>
      <c r="P22" s="6" t="s">
        <v>833</v>
      </c>
      <c r="Q22" s="6" t="s">
        <v>766</v>
      </c>
      <c r="X22" s="37" t="str">
        <f t="shared" si="4"/>
        <v>CommercialCompressed AirCompressed Air-NR-Medium Ret</v>
      </c>
      <c r="Y22" s="21" t="s">
        <v>240</v>
      </c>
      <c r="Z22" s="21" t="s">
        <v>244</v>
      </c>
      <c r="AA22" s="21" t="s">
        <v>256</v>
      </c>
      <c r="AB22" s="21" t="s">
        <v>1382</v>
      </c>
      <c r="AE22" s="49"/>
      <c r="AF22" s="51"/>
      <c r="AG22" s="51"/>
      <c r="AH22" s="47"/>
      <c r="AI22" s="47"/>
    </row>
    <row r="23" spans="3:35" ht="13.5" thickBot="1" x14ac:dyDescent="0.25">
      <c r="C23" s="4" t="str">
        <f>ROW()-ROW($A$4)&amp;". "&amp;DOLLAR(D23,3)&amp;" to "&amp;DOLLAR(E23,3)</f>
        <v>19. $0.130 to $0.145</v>
      </c>
      <c r="D23" s="3">
        <f>E22</f>
        <v>0.13</v>
      </c>
      <c r="E23" s="3">
        <f t="shared" si="11"/>
        <v>0.14500000000000002</v>
      </c>
      <c r="F23" s="3" t="str">
        <f t="shared" si="2"/>
        <v>Under $145</v>
      </c>
      <c r="I23" s="21" t="str">
        <f t="shared" si="3"/>
        <v>Oregon35-44W LED fixture &amp; NEW Photocell_Replacing_175W MV fixture</v>
      </c>
      <c r="J23" s="21" t="s">
        <v>13</v>
      </c>
      <c r="K23" s="21" t="s">
        <v>17</v>
      </c>
      <c r="L23" s="21" t="s">
        <v>7</v>
      </c>
      <c r="M23" s="21" t="s">
        <v>7</v>
      </c>
      <c r="P23" s="6" t="s">
        <v>760</v>
      </c>
      <c r="Q23" s="6" t="s">
        <v>279</v>
      </c>
      <c r="X23" s="37" t="str">
        <f t="shared" si="4"/>
        <v>CommercialCompressed AirCompressed Air-NR-Small Ret</v>
      </c>
      <c r="Y23" s="21" t="s">
        <v>240</v>
      </c>
      <c r="Z23" s="21" t="s">
        <v>244</v>
      </c>
      <c r="AA23" s="21" t="s">
        <v>258</v>
      </c>
      <c r="AB23" s="21" t="s">
        <v>1382</v>
      </c>
      <c r="AE23" s="49"/>
      <c r="AF23" s="51"/>
      <c r="AG23" s="51"/>
      <c r="AH23" s="47"/>
      <c r="AI23" s="47"/>
    </row>
    <row r="24" spans="3:35" ht="13.5" thickBot="1" x14ac:dyDescent="0.25">
      <c r="C24" s="4" t="str">
        <f>ROW()-ROW($A$4)&amp;". "&amp;DOLLAR(D24,3)&amp;" to "&amp;DOLLAR(E24,3)</f>
        <v>20. $0.145 to $0.160</v>
      </c>
      <c r="D24" s="3">
        <f>E23</f>
        <v>0.14500000000000002</v>
      </c>
      <c r="E24" s="3">
        <f t="shared" si="11"/>
        <v>0.16000000000000003</v>
      </c>
      <c r="F24" s="3" t="str">
        <f t="shared" si="2"/>
        <v>Under $160</v>
      </c>
      <c r="I24" s="21" t="str">
        <f t="shared" si="3"/>
        <v>Oregon35-44W LED fixture &amp; NEW Photocell_Replacing_200W HID fixture</v>
      </c>
      <c r="J24" s="21" t="s">
        <v>14</v>
      </c>
      <c r="K24" s="21" t="s">
        <v>17</v>
      </c>
      <c r="L24" s="21" t="s">
        <v>7</v>
      </c>
      <c r="M24" s="21" t="s">
        <v>7</v>
      </c>
      <c r="P24" s="6" t="s">
        <v>300</v>
      </c>
      <c r="Q24" s="6" t="s">
        <v>300</v>
      </c>
      <c r="X24" s="37" t="str">
        <f t="shared" si="4"/>
        <v>CommercialCompressed AirCompressed Air-NR-School K-12</v>
      </c>
      <c r="Y24" s="21" t="s">
        <v>240</v>
      </c>
      <c r="Z24" s="21" t="s">
        <v>244</v>
      </c>
      <c r="AA24" s="21" t="s">
        <v>260</v>
      </c>
      <c r="AB24" s="21" t="s">
        <v>1382</v>
      </c>
      <c r="AE24" s="49"/>
      <c r="AF24" s="51"/>
      <c r="AG24" s="51"/>
      <c r="AH24" s="47"/>
      <c r="AI24" s="47"/>
    </row>
    <row r="25" spans="3:35" ht="13.5" thickBot="1" x14ac:dyDescent="0.25">
      <c r="C25" s="4" t="str">
        <f>ROW()-ROW($A$4)&amp;". "&amp;DOLLAR(D25,3)&amp;" to "&amp;DOLLAR(E25,3)</f>
        <v>21. $0.045 to $99.000</v>
      </c>
      <c r="D25" s="3">
        <f>E13</f>
        <v>4.4999999999999998E-2</v>
      </c>
      <c r="E25" s="3">
        <v>99</v>
      </c>
      <c r="F25" s="4" t="str">
        <f>"Over "&amp;TEXT(E24*1000,"$##")</f>
        <v>Over $160</v>
      </c>
      <c r="I25" s="21" t="str">
        <f t="shared" si="3"/>
        <v>IdahoConvert Medium Pressure Center Pivot to Low pressure system</v>
      </c>
      <c r="J25" s="21" t="s">
        <v>20</v>
      </c>
      <c r="K25" s="21" t="s">
        <v>10</v>
      </c>
      <c r="L25" s="21" t="s">
        <v>19</v>
      </c>
      <c r="M25" s="21" t="s">
        <v>18</v>
      </c>
      <c r="P25" s="6" t="s">
        <v>308</v>
      </c>
      <c r="Q25" s="6" t="s">
        <v>279</v>
      </c>
      <c r="X25" s="37" t="str">
        <f t="shared" si="4"/>
        <v>CommercialCompressed AirCompressed Air-NR-University</v>
      </c>
      <c r="Y25" s="21" t="s">
        <v>240</v>
      </c>
      <c r="Z25" s="21" t="s">
        <v>244</v>
      </c>
      <c r="AA25" s="21" t="s">
        <v>262</v>
      </c>
      <c r="AB25" s="21" t="s">
        <v>1382</v>
      </c>
      <c r="AE25" s="49"/>
      <c r="AF25" s="51"/>
      <c r="AG25" s="51"/>
      <c r="AH25" s="49"/>
      <c r="AI25" s="47"/>
    </row>
    <row r="26" spans="3:35" ht="13.5" thickBot="1" x14ac:dyDescent="0.25">
      <c r="I26" s="21" t="str">
        <f t="shared" si="3"/>
        <v>IdahoConvert High Pressure Center Pivot to Low pressure system</v>
      </c>
      <c r="J26" s="21" t="s">
        <v>21</v>
      </c>
      <c r="K26" s="21" t="s">
        <v>10</v>
      </c>
      <c r="L26" s="21" t="s">
        <v>19</v>
      </c>
      <c r="M26" s="21" t="s">
        <v>18</v>
      </c>
      <c r="P26" s="6" t="s">
        <v>314</v>
      </c>
      <c r="Q26" s="6" t="s">
        <v>314</v>
      </c>
      <c r="X26" s="37" t="str">
        <f t="shared" si="4"/>
        <v>CommercialCompressed AirCompressed Air-NR-Warehouse</v>
      </c>
      <c r="Y26" s="21" t="s">
        <v>240</v>
      </c>
      <c r="Z26" s="21" t="s">
        <v>244</v>
      </c>
      <c r="AA26" s="21" t="s">
        <v>264</v>
      </c>
      <c r="AB26" s="21" t="s">
        <v>1382</v>
      </c>
    </row>
    <row r="27" spans="3:35" ht="13.5" thickBot="1" x14ac:dyDescent="0.25">
      <c r="I27" s="21" t="str">
        <f t="shared" si="3"/>
        <v>IdahoConvert wheel line systems to low pressure systems on alfalfa acreage</v>
      </c>
      <c r="J27" s="21" t="s">
        <v>22</v>
      </c>
      <c r="K27" s="21" t="s">
        <v>10</v>
      </c>
      <c r="L27" s="21" t="s">
        <v>19</v>
      </c>
      <c r="M27" s="21" t="s">
        <v>18</v>
      </c>
      <c r="P27" s="6" t="s">
        <v>622</v>
      </c>
      <c r="Q27" s="6" t="s">
        <v>622</v>
      </c>
      <c r="X27" s="37" t="str">
        <f t="shared" si="4"/>
        <v>CommercialCompressed AirCompressed Air-NR-Supermarket</v>
      </c>
      <c r="Y27" s="21" t="s">
        <v>240</v>
      </c>
      <c r="Z27" s="21" t="s">
        <v>244</v>
      </c>
      <c r="AA27" s="21" t="s">
        <v>266</v>
      </c>
      <c r="AB27" s="21" t="s">
        <v>1382</v>
      </c>
    </row>
    <row r="28" spans="3:35" ht="13.5" thickBot="1" x14ac:dyDescent="0.25">
      <c r="I28" s="21" t="str">
        <f t="shared" si="3"/>
        <v>IdahoConvert hand line systems to low pressure systems on alfalfa acreage</v>
      </c>
      <c r="J28" s="21" t="s">
        <v>23</v>
      </c>
      <c r="K28" s="21" t="s">
        <v>10</v>
      </c>
      <c r="L28" s="21" t="s">
        <v>19</v>
      </c>
      <c r="M28" s="21" t="s">
        <v>18</v>
      </c>
      <c r="P28" s="6" t="s">
        <v>689</v>
      </c>
      <c r="Q28" s="6" t="s">
        <v>279</v>
      </c>
      <c r="X28" s="37" t="str">
        <f t="shared" si="4"/>
        <v>CommercialCompressed AirCompressed Air-NR-MiniMart</v>
      </c>
      <c r="Y28" s="21" t="s">
        <v>240</v>
      </c>
      <c r="Z28" s="21" t="s">
        <v>244</v>
      </c>
      <c r="AA28" s="21" t="s">
        <v>268</v>
      </c>
      <c r="AB28" s="21" t="s">
        <v>1382</v>
      </c>
    </row>
    <row r="29" spans="3:35" ht="13.5" thickBot="1" x14ac:dyDescent="0.25">
      <c r="I29" s="21" t="str">
        <f t="shared" si="3"/>
        <v>MontanaConvert Medium Pressure Center Pivot to Low pressure system</v>
      </c>
      <c r="J29" s="21" t="s">
        <v>20</v>
      </c>
      <c r="K29" s="21" t="s">
        <v>15</v>
      </c>
      <c r="L29" s="21" t="s">
        <v>19</v>
      </c>
      <c r="M29" s="21" t="s">
        <v>18</v>
      </c>
      <c r="P29" s="6" t="s">
        <v>862</v>
      </c>
      <c r="Q29" s="6" t="s">
        <v>279</v>
      </c>
      <c r="X29" s="37" t="str">
        <f t="shared" si="4"/>
        <v>CommercialCompressed AirCompressed Air-NR-Restaurant</v>
      </c>
      <c r="Y29" s="21" t="s">
        <v>240</v>
      </c>
      <c r="Z29" s="21" t="s">
        <v>244</v>
      </c>
      <c r="AA29" s="21" t="s">
        <v>270</v>
      </c>
      <c r="AB29" s="21" t="s">
        <v>1382</v>
      </c>
    </row>
    <row r="30" spans="3:35" ht="13.5" thickBot="1" x14ac:dyDescent="0.25">
      <c r="I30" s="21" t="str">
        <f t="shared" si="3"/>
        <v>MontanaConvert High Pressure Center Pivot to Low pressure system</v>
      </c>
      <c r="J30" s="21" t="s">
        <v>21</v>
      </c>
      <c r="K30" s="21" t="s">
        <v>15</v>
      </c>
      <c r="L30" s="21" t="s">
        <v>19</v>
      </c>
      <c r="M30" s="21" t="s">
        <v>18</v>
      </c>
      <c r="P30" s="6" t="s">
        <v>882</v>
      </c>
      <c r="Q30" s="6" t="s">
        <v>279</v>
      </c>
      <c r="X30" s="37" t="str">
        <f t="shared" si="4"/>
        <v>CommercialCompressed AirCompressed Air-NR-Lodging</v>
      </c>
      <c r="Y30" s="21" t="s">
        <v>240</v>
      </c>
      <c r="Z30" s="21" t="s">
        <v>244</v>
      </c>
      <c r="AA30" s="21" t="s">
        <v>272</v>
      </c>
      <c r="AB30" s="21" t="s">
        <v>1382</v>
      </c>
    </row>
    <row r="31" spans="3:35" ht="13.5" thickBot="1" x14ac:dyDescent="0.25">
      <c r="I31" s="21" t="str">
        <f t="shared" si="3"/>
        <v>MontanaConvert wheel line systems to low pressure systems on alfalfa acreage</v>
      </c>
      <c r="J31" s="21" t="s">
        <v>22</v>
      </c>
      <c r="K31" s="21" t="s">
        <v>15</v>
      </c>
      <c r="L31" s="21" t="s">
        <v>19</v>
      </c>
      <c r="M31" s="21" t="s">
        <v>18</v>
      </c>
      <c r="X31" s="37" t="str">
        <f t="shared" si="4"/>
        <v>CommercialCompressed AirCompressed Air-NR-Hospital</v>
      </c>
      <c r="Y31" s="21" t="s">
        <v>240</v>
      </c>
      <c r="Z31" s="21" t="s">
        <v>244</v>
      </c>
      <c r="AA31" s="21" t="s">
        <v>274</v>
      </c>
      <c r="AB31" s="21" t="s">
        <v>1382</v>
      </c>
    </row>
    <row r="32" spans="3:35" ht="13.5" thickBot="1" x14ac:dyDescent="0.25">
      <c r="I32" s="21" t="str">
        <f t="shared" si="3"/>
        <v>MontanaConvert hand line systems to low pressure systems on alfalfa acreage</v>
      </c>
      <c r="J32" s="21" t="s">
        <v>23</v>
      </c>
      <c r="K32" s="21" t="s">
        <v>15</v>
      </c>
      <c r="L32" s="21" t="s">
        <v>19</v>
      </c>
      <c r="M32" s="21" t="s">
        <v>18</v>
      </c>
      <c r="X32" s="37" t="str">
        <f t="shared" si="4"/>
        <v>CommercialCompressed AirCompressed Air-NR-Residential Care</v>
      </c>
      <c r="Y32" s="21" t="s">
        <v>240</v>
      </c>
      <c r="Z32" s="21" t="s">
        <v>244</v>
      </c>
      <c r="AA32" s="21" t="s">
        <v>276</v>
      </c>
      <c r="AB32" s="21" t="s">
        <v>1382</v>
      </c>
    </row>
    <row r="33" spans="9:28" ht="13.5" thickBot="1" x14ac:dyDescent="0.25">
      <c r="I33" s="21" t="str">
        <f t="shared" si="3"/>
        <v>WashingtonConvert Medium Pressure Center Pivot to Low pressure system</v>
      </c>
      <c r="J33" s="21" t="s">
        <v>20</v>
      </c>
      <c r="K33" s="21" t="s">
        <v>16</v>
      </c>
      <c r="L33" s="21" t="s">
        <v>19</v>
      </c>
      <c r="M33" s="21" t="s">
        <v>18</v>
      </c>
      <c r="X33" s="37" t="str">
        <f t="shared" si="4"/>
        <v>CommercialCompressed AirCompressed Air-NR-Assembly</v>
      </c>
      <c r="Y33" s="21" t="s">
        <v>240</v>
      </c>
      <c r="Z33" s="21" t="s">
        <v>244</v>
      </c>
      <c r="AA33" s="21" t="s">
        <v>278</v>
      </c>
      <c r="AB33" s="21" t="s">
        <v>1382</v>
      </c>
    </row>
    <row r="34" spans="9:28" ht="13.5" thickBot="1" x14ac:dyDescent="0.25">
      <c r="I34" s="21" t="str">
        <f t="shared" si="3"/>
        <v>WashingtonConvert High Pressure Center Pivot to Low pressure system</v>
      </c>
      <c r="J34" s="21" t="s">
        <v>21</v>
      </c>
      <c r="K34" s="21" t="s">
        <v>16</v>
      </c>
      <c r="L34" s="21" t="s">
        <v>19</v>
      </c>
      <c r="M34" s="21" t="s">
        <v>18</v>
      </c>
      <c r="X34" s="37" t="str">
        <f t="shared" si="4"/>
        <v>CommercialCompressed AirCompressed Air-NR-Other</v>
      </c>
      <c r="Y34" s="21" t="s">
        <v>240</v>
      </c>
      <c r="Z34" s="21" t="s">
        <v>244</v>
      </c>
      <c r="AA34" s="21" t="s">
        <v>280</v>
      </c>
      <c r="AB34" s="21" t="s">
        <v>1382</v>
      </c>
    </row>
    <row r="35" spans="9:28" ht="13.5" thickBot="1" x14ac:dyDescent="0.25">
      <c r="I35" s="21" t="str">
        <f t="shared" si="3"/>
        <v>WashingtonConvert wheel line systems to low pressure systems on alfalfa acreage</v>
      </c>
      <c r="J35" s="21" t="s">
        <v>22</v>
      </c>
      <c r="K35" s="21" t="s">
        <v>16</v>
      </c>
      <c r="L35" s="21" t="s">
        <v>19</v>
      </c>
      <c r="M35" s="21" t="s">
        <v>18</v>
      </c>
      <c r="X35" s="37" t="str">
        <f t="shared" si="4"/>
        <v>CommercialCompressed AirCompressed Air-Retro-Large Off</v>
      </c>
      <c r="Y35" s="21" t="s">
        <v>240</v>
      </c>
      <c r="Z35" s="21" t="s">
        <v>244</v>
      </c>
      <c r="AA35" s="21" t="s">
        <v>281</v>
      </c>
      <c r="AB35" s="21" t="s">
        <v>1382</v>
      </c>
    </row>
    <row r="36" spans="9:28" ht="13.5" thickBot="1" x14ac:dyDescent="0.25">
      <c r="I36" s="21" t="str">
        <f t="shared" si="3"/>
        <v>WashingtonConvert hand line systems to low pressure systems on alfalfa acreage</v>
      </c>
      <c r="J36" s="21" t="s">
        <v>23</v>
      </c>
      <c r="K36" s="21" t="s">
        <v>16</v>
      </c>
      <c r="L36" s="21" t="s">
        <v>19</v>
      </c>
      <c r="M36" s="21" t="s">
        <v>18</v>
      </c>
      <c r="X36" s="37" t="str">
        <f t="shared" si="4"/>
        <v>CommercialCompressed AirCompressed Air-Retro-Medium Off</v>
      </c>
      <c r="Y36" s="21" t="s">
        <v>240</v>
      </c>
      <c r="Z36" s="21" t="s">
        <v>244</v>
      </c>
      <c r="AA36" s="21" t="s">
        <v>282</v>
      </c>
      <c r="AB36" s="21" t="s">
        <v>1382</v>
      </c>
    </row>
    <row r="37" spans="9:28" ht="13.5" thickBot="1" x14ac:dyDescent="0.25">
      <c r="I37" s="21" t="str">
        <f t="shared" si="3"/>
        <v>OregonConvert Medium Pressure Center Pivot to Low pressure system</v>
      </c>
      <c r="J37" s="21" t="s">
        <v>20</v>
      </c>
      <c r="K37" s="21" t="s">
        <v>17</v>
      </c>
      <c r="L37" s="21" t="s">
        <v>19</v>
      </c>
      <c r="M37" s="21" t="s">
        <v>18</v>
      </c>
      <c r="X37" s="37" t="str">
        <f t="shared" si="4"/>
        <v>CommercialCompressed AirCompressed Air-Retro-Small Off</v>
      </c>
      <c r="Y37" s="21" t="s">
        <v>240</v>
      </c>
      <c r="Z37" s="21" t="s">
        <v>244</v>
      </c>
      <c r="AA37" s="21" t="s">
        <v>283</v>
      </c>
      <c r="AB37" s="21" t="s">
        <v>1382</v>
      </c>
    </row>
    <row r="38" spans="9:28" ht="13.5" thickBot="1" x14ac:dyDescent="0.25">
      <c r="I38" s="21" t="str">
        <f t="shared" si="3"/>
        <v>OregonConvert High Pressure Center Pivot to Low pressure system</v>
      </c>
      <c r="J38" s="21" t="s">
        <v>21</v>
      </c>
      <c r="K38" s="21" t="s">
        <v>17</v>
      </c>
      <c r="L38" s="21" t="s">
        <v>19</v>
      </c>
      <c r="M38" s="21" t="s">
        <v>18</v>
      </c>
      <c r="X38" s="37" t="str">
        <f t="shared" si="4"/>
        <v>CommercialCompressed AirCompressed Air-Retro-XLarge Ret</v>
      </c>
      <c r="Y38" s="21" t="s">
        <v>240</v>
      </c>
      <c r="Z38" s="21" t="s">
        <v>244</v>
      </c>
      <c r="AA38" s="21" t="s">
        <v>284</v>
      </c>
      <c r="AB38" s="21" t="s">
        <v>1382</v>
      </c>
    </row>
    <row r="39" spans="9:28" ht="13.5" thickBot="1" x14ac:dyDescent="0.25">
      <c r="I39" s="21" t="str">
        <f t="shared" si="3"/>
        <v>OregonConvert wheel line systems to low pressure systems on alfalfa acreage</v>
      </c>
      <c r="J39" s="21" t="s">
        <v>22</v>
      </c>
      <c r="K39" s="21" t="s">
        <v>17</v>
      </c>
      <c r="L39" s="21" t="s">
        <v>19</v>
      </c>
      <c r="M39" s="21" t="s">
        <v>18</v>
      </c>
      <c r="X39" s="37" t="str">
        <f t="shared" si="4"/>
        <v>CommercialCompressed AirCompressed Air-Retro-Large Ret</v>
      </c>
      <c r="Y39" s="21" t="s">
        <v>240</v>
      </c>
      <c r="Z39" s="21" t="s">
        <v>244</v>
      </c>
      <c r="AA39" s="21" t="s">
        <v>285</v>
      </c>
      <c r="AB39" s="21" t="s">
        <v>1382</v>
      </c>
    </row>
    <row r="40" spans="9:28" ht="13.5" thickBot="1" x14ac:dyDescent="0.25">
      <c r="I40" s="21" t="str">
        <f t="shared" si="3"/>
        <v>OregonConvert hand line systems to low pressure systems on alfalfa acreage</v>
      </c>
      <c r="J40" s="21" t="s">
        <v>23</v>
      </c>
      <c r="K40" s="21" t="s">
        <v>17</v>
      </c>
      <c r="L40" s="21" t="s">
        <v>19</v>
      </c>
      <c r="M40" s="21" t="s">
        <v>18</v>
      </c>
      <c r="X40" s="37" t="str">
        <f t="shared" si="4"/>
        <v>CommercialCompressed AirCompressed Air-Retro-Medium Ret</v>
      </c>
      <c r="Y40" s="21" t="s">
        <v>240</v>
      </c>
      <c r="Z40" s="21" t="s">
        <v>244</v>
      </c>
      <c r="AA40" s="21" t="s">
        <v>286</v>
      </c>
      <c r="AB40" s="21" t="s">
        <v>1382</v>
      </c>
    </row>
    <row r="41" spans="9:28" ht="13.5" thickBot="1" x14ac:dyDescent="0.25">
      <c r="I41" s="21" t="str">
        <f t="shared" si="3"/>
        <v>Idaho FreeStallVSD - Vacuum Pump</v>
      </c>
      <c r="J41" s="21" t="s">
        <v>26</v>
      </c>
      <c r="K41" s="21" t="s">
        <v>27</v>
      </c>
      <c r="L41" s="21" t="s">
        <v>25</v>
      </c>
      <c r="M41" s="21" t="s">
        <v>24</v>
      </c>
      <c r="X41" s="37" t="str">
        <f t="shared" si="4"/>
        <v>CommercialCompressed AirCompressed Air-Retro-Small Ret</v>
      </c>
      <c r="Y41" s="21" t="s">
        <v>240</v>
      </c>
      <c r="Z41" s="21" t="s">
        <v>244</v>
      </c>
      <c r="AA41" s="21" t="s">
        <v>287</v>
      </c>
      <c r="AB41" s="21" t="s">
        <v>1382</v>
      </c>
    </row>
    <row r="42" spans="9:28" ht="13.5" thickBot="1" x14ac:dyDescent="0.25">
      <c r="I42" s="21" t="str">
        <f t="shared" si="3"/>
        <v>Idaho FreeStallPlate Milk Pre-cooler</v>
      </c>
      <c r="J42" s="21" t="s">
        <v>29</v>
      </c>
      <c r="K42" s="21" t="s">
        <v>27</v>
      </c>
      <c r="L42" s="21" t="s">
        <v>28</v>
      </c>
      <c r="M42" s="21" t="s">
        <v>24</v>
      </c>
      <c r="X42" s="37" t="str">
        <f t="shared" si="4"/>
        <v>CommercialCompressed AirCompressed Air-Retro-School K-12</v>
      </c>
      <c r="Y42" s="21" t="s">
        <v>240</v>
      </c>
      <c r="Z42" s="21" t="s">
        <v>244</v>
      </c>
      <c r="AA42" s="21" t="s">
        <v>288</v>
      </c>
      <c r="AB42" s="21" t="s">
        <v>1382</v>
      </c>
    </row>
    <row r="43" spans="9:28" ht="13.5" thickBot="1" x14ac:dyDescent="0.25">
      <c r="I43" s="21" t="str">
        <f t="shared" si="3"/>
        <v>Idaho FreeStallEnergy Efficient Lighting</v>
      </c>
      <c r="J43" s="21" t="s">
        <v>30</v>
      </c>
      <c r="K43" s="21" t="s">
        <v>27</v>
      </c>
      <c r="L43" s="21" t="s">
        <v>7</v>
      </c>
      <c r="M43" s="21" t="s">
        <v>24</v>
      </c>
      <c r="X43" s="37" t="str">
        <f t="shared" si="4"/>
        <v>CommercialCompressed AirCompressed Air-Retro-University</v>
      </c>
      <c r="Y43" s="21" t="s">
        <v>240</v>
      </c>
      <c r="Z43" s="21" t="s">
        <v>244</v>
      </c>
      <c r="AA43" s="21" t="s">
        <v>289</v>
      </c>
      <c r="AB43" s="21" t="s">
        <v>1382</v>
      </c>
    </row>
    <row r="44" spans="9:28" ht="13.5" thickBot="1" x14ac:dyDescent="0.25">
      <c r="I44" s="21" t="str">
        <f t="shared" si="3"/>
        <v>Idaho TieStallVSD - Vacuum Pump</v>
      </c>
      <c r="J44" s="21" t="s">
        <v>26</v>
      </c>
      <c r="K44" s="21" t="s">
        <v>31</v>
      </c>
      <c r="L44" s="21" t="s">
        <v>25</v>
      </c>
      <c r="M44" s="21" t="s">
        <v>24</v>
      </c>
      <c r="X44" s="37" t="str">
        <f t="shared" si="4"/>
        <v>CommercialCompressed AirCompressed Air-Retro-Warehouse</v>
      </c>
      <c r="Y44" s="21" t="s">
        <v>240</v>
      </c>
      <c r="Z44" s="21" t="s">
        <v>244</v>
      </c>
      <c r="AA44" s="21" t="s">
        <v>290</v>
      </c>
      <c r="AB44" s="21" t="s">
        <v>1382</v>
      </c>
    </row>
    <row r="45" spans="9:28" ht="13.5" thickBot="1" x14ac:dyDescent="0.25">
      <c r="I45" s="21" t="str">
        <f t="shared" si="3"/>
        <v>Idaho TieStallHeat Recovery Refrigeration</v>
      </c>
      <c r="J45" s="21" t="s">
        <v>32</v>
      </c>
      <c r="K45" s="21" t="s">
        <v>31</v>
      </c>
      <c r="L45" s="21" t="s">
        <v>28</v>
      </c>
      <c r="M45" s="21" t="s">
        <v>24</v>
      </c>
      <c r="X45" s="37" t="str">
        <f t="shared" si="4"/>
        <v>CommercialCompressed AirCompressed Air-Retro-Supermarket</v>
      </c>
      <c r="Y45" s="21" t="s">
        <v>240</v>
      </c>
      <c r="Z45" s="21" t="s">
        <v>244</v>
      </c>
      <c r="AA45" s="21" t="s">
        <v>291</v>
      </c>
      <c r="AB45" s="21" t="s">
        <v>1382</v>
      </c>
    </row>
    <row r="46" spans="9:28" ht="13.5" thickBot="1" x14ac:dyDescent="0.25">
      <c r="I46" s="21" t="str">
        <f t="shared" si="3"/>
        <v>Idaho TieStallPlate Milk Pre-Cooler</v>
      </c>
      <c r="J46" s="21" t="s">
        <v>33</v>
      </c>
      <c r="K46" s="21" t="s">
        <v>31</v>
      </c>
      <c r="L46" s="21" t="s">
        <v>28</v>
      </c>
      <c r="M46" s="21" t="s">
        <v>24</v>
      </c>
      <c r="X46" s="37" t="str">
        <f t="shared" si="4"/>
        <v>CommercialCompressed AirCompressed Air-Retro-MiniMart</v>
      </c>
      <c r="Y46" s="21" t="s">
        <v>240</v>
      </c>
      <c r="Z46" s="21" t="s">
        <v>244</v>
      </c>
      <c r="AA46" s="21" t="s">
        <v>292</v>
      </c>
      <c r="AB46" s="21" t="s">
        <v>1382</v>
      </c>
    </row>
    <row r="47" spans="9:28" ht="13.5" thickBot="1" x14ac:dyDescent="0.25">
      <c r="I47" s="21" t="str">
        <f t="shared" si="3"/>
        <v>Idaho TieStallEnergy Efficient Lighting</v>
      </c>
      <c r="J47" s="21" t="s">
        <v>30</v>
      </c>
      <c r="K47" s="21" t="s">
        <v>31</v>
      </c>
      <c r="L47" s="21" t="s">
        <v>7</v>
      </c>
      <c r="M47" s="21" t="s">
        <v>24</v>
      </c>
      <c r="X47" s="37" t="str">
        <f t="shared" si="4"/>
        <v>CommercialCompressed AirCompressed Air-Retro-Restaurant</v>
      </c>
      <c r="Y47" s="21" t="s">
        <v>240</v>
      </c>
      <c r="Z47" s="21" t="s">
        <v>244</v>
      </c>
      <c r="AA47" s="21" t="s">
        <v>293</v>
      </c>
      <c r="AB47" s="21" t="s">
        <v>1382</v>
      </c>
    </row>
    <row r="48" spans="9:28" ht="13.5" thickBot="1" x14ac:dyDescent="0.25">
      <c r="I48" s="21" t="str">
        <f t="shared" si="3"/>
        <v>Montana FreeStallVSD - Vacuum Pump</v>
      </c>
      <c r="J48" s="21" t="s">
        <v>26</v>
      </c>
      <c r="K48" s="21" t="s">
        <v>34</v>
      </c>
      <c r="L48" s="21" t="s">
        <v>25</v>
      </c>
      <c r="M48" s="21" t="s">
        <v>24</v>
      </c>
      <c r="X48" s="37" t="str">
        <f t="shared" si="4"/>
        <v>CommercialCompressed AirCompressed Air-Retro-Lodging</v>
      </c>
      <c r="Y48" s="21" t="s">
        <v>240</v>
      </c>
      <c r="Z48" s="21" t="s">
        <v>244</v>
      </c>
      <c r="AA48" s="21" t="s">
        <v>294</v>
      </c>
      <c r="AB48" s="21" t="s">
        <v>1382</v>
      </c>
    </row>
    <row r="49" spans="9:28" ht="13.5" thickBot="1" x14ac:dyDescent="0.25">
      <c r="I49" s="21" t="str">
        <f t="shared" si="3"/>
        <v>Montana FreeStallPlate Milk Pre-cooler</v>
      </c>
      <c r="J49" s="21" t="s">
        <v>29</v>
      </c>
      <c r="K49" s="21" t="s">
        <v>34</v>
      </c>
      <c r="L49" s="21" t="s">
        <v>28</v>
      </c>
      <c r="M49" s="21" t="s">
        <v>24</v>
      </c>
      <c r="X49" s="37" t="str">
        <f t="shared" si="4"/>
        <v>CommercialCompressed AirCompressed Air-Retro-Hospital</v>
      </c>
      <c r="Y49" s="21" t="s">
        <v>240</v>
      </c>
      <c r="Z49" s="21" t="s">
        <v>244</v>
      </c>
      <c r="AA49" s="21" t="s">
        <v>295</v>
      </c>
      <c r="AB49" s="21" t="s">
        <v>1382</v>
      </c>
    </row>
    <row r="50" spans="9:28" ht="13.5" thickBot="1" x14ac:dyDescent="0.25">
      <c r="I50" s="21" t="str">
        <f t="shared" si="3"/>
        <v>Montana FreeStallEnergy Efficient Lighting</v>
      </c>
      <c r="J50" s="21" t="s">
        <v>30</v>
      </c>
      <c r="K50" s="21" t="s">
        <v>34</v>
      </c>
      <c r="L50" s="21" t="s">
        <v>7</v>
      </c>
      <c r="M50" s="21" t="s">
        <v>24</v>
      </c>
      <c r="X50" s="37" t="str">
        <f t="shared" si="4"/>
        <v>CommercialCompressed AirCompressed Air-Retro-Residential Care</v>
      </c>
      <c r="Y50" s="21" t="s">
        <v>240</v>
      </c>
      <c r="Z50" s="21" t="s">
        <v>244</v>
      </c>
      <c r="AA50" s="21" t="s">
        <v>296</v>
      </c>
      <c r="AB50" s="21" t="s">
        <v>1382</v>
      </c>
    </row>
    <row r="51" spans="9:28" ht="13.5" thickBot="1" x14ac:dyDescent="0.25">
      <c r="I51" s="21" t="str">
        <f t="shared" si="3"/>
        <v>Montana TieStallVSD - Vacuum Pump</v>
      </c>
      <c r="J51" s="21" t="s">
        <v>26</v>
      </c>
      <c r="K51" s="21" t="s">
        <v>35</v>
      </c>
      <c r="L51" s="21" t="s">
        <v>25</v>
      </c>
      <c r="M51" s="21" t="s">
        <v>24</v>
      </c>
      <c r="X51" s="37" t="str">
        <f t="shared" si="4"/>
        <v>CommercialCompressed AirCompressed Air-Retro-Assembly</v>
      </c>
      <c r="Y51" s="21" t="s">
        <v>240</v>
      </c>
      <c r="Z51" s="21" t="s">
        <v>244</v>
      </c>
      <c r="AA51" s="21" t="s">
        <v>297</v>
      </c>
      <c r="AB51" s="21" t="s">
        <v>1382</v>
      </c>
    </row>
    <row r="52" spans="9:28" ht="13.5" thickBot="1" x14ac:dyDescent="0.25">
      <c r="I52" s="21" t="str">
        <f t="shared" si="3"/>
        <v>Montana TieStallHeat Recovery Refrigeration</v>
      </c>
      <c r="J52" s="21" t="s">
        <v>32</v>
      </c>
      <c r="K52" s="21" t="s">
        <v>35</v>
      </c>
      <c r="L52" s="21" t="s">
        <v>28</v>
      </c>
      <c r="M52" s="21" t="s">
        <v>24</v>
      </c>
      <c r="X52" s="37" t="str">
        <f t="shared" si="4"/>
        <v>CommercialCompressed AirCompressed Air-Retro-Other</v>
      </c>
      <c r="Y52" s="21" t="s">
        <v>240</v>
      </c>
      <c r="Z52" s="21" t="s">
        <v>244</v>
      </c>
      <c r="AA52" s="21" t="s">
        <v>298</v>
      </c>
      <c r="AB52" s="21" t="s">
        <v>1382</v>
      </c>
    </row>
    <row r="53" spans="9:28" ht="13.5" thickBot="1" x14ac:dyDescent="0.25">
      <c r="I53" s="21" t="str">
        <f t="shared" si="3"/>
        <v>Montana TieStallPlate Milk Pre-Cooler</v>
      </c>
      <c r="J53" s="21" t="s">
        <v>33</v>
      </c>
      <c r="K53" s="21" t="s">
        <v>35</v>
      </c>
      <c r="L53" s="21" t="s">
        <v>28</v>
      </c>
      <c r="M53" s="21" t="s">
        <v>24</v>
      </c>
      <c r="X53" s="37" t="str">
        <f t="shared" si="4"/>
        <v>CommercialMonitorENERGY STAR Display</v>
      </c>
      <c r="Y53" s="21" t="s">
        <v>240</v>
      </c>
      <c r="Z53" s="21" t="s">
        <v>299</v>
      </c>
      <c r="AA53" s="21" t="s">
        <v>302</v>
      </c>
      <c r="AB53" s="21" t="s">
        <v>1382</v>
      </c>
    </row>
    <row r="54" spans="9:28" ht="13.5" thickBot="1" x14ac:dyDescent="0.25">
      <c r="I54" s="21" t="str">
        <f t="shared" si="3"/>
        <v>Montana TieStallEnergy Efficient Lighting</v>
      </c>
      <c r="J54" s="21" t="s">
        <v>30</v>
      </c>
      <c r="K54" s="21" t="s">
        <v>35</v>
      </c>
      <c r="L54" s="21" t="s">
        <v>7</v>
      </c>
      <c r="M54" s="21" t="s">
        <v>24</v>
      </c>
      <c r="X54" s="37" t="str">
        <f t="shared" si="4"/>
        <v>CommercialDesktopENERGY STAR Desktop</v>
      </c>
      <c r="Y54" s="21" t="s">
        <v>240</v>
      </c>
      <c r="Z54" s="21" t="s">
        <v>303</v>
      </c>
      <c r="AA54" s="21" t="s">
        <v>304</v>
      </c>
      <c r="AB54" s="21" t="s">
        <v>1382</v>
      </c>
    </row>
    <row r="55" spans="9:28" ht="13.5" thickBot="1" x14ac:dyDescent="0.25">
      <c r="I55" s="21" t="str">
        <f t="shared" si="3"/>
        <v>Oregon FreeStallVSD - Vacuum Pump</v>
      </c>
      <c r="J55" s="21" t="s">
        <v>26</v>
      </c>
      <c r="K55" s="21" t="s">
        <v>36</v>
      </c>
      <c r="L55" s="21" t="s">
        <v>25</v>
      </c>
      <c r="M55" s="21" t="s">
        <v>24</v>
      </c>
      <c r="X55" s="37" t="str">
        <f t="shared" si="4"/>
        <v>CommercialLaptopENERGY STAR Laptop</v>
      </c>
      <c r="Y55" s="21" t="s">
        <v>240</v>
      </c>
      <c r="Z55" s="21" t="s">
        <v>305</v>
      </c>
      <c r="AA55" s="21" t="s">
        <v>306</v>
      </c>
      <c r="AB55" s="21" t="s">
        <v>1382</v>
      </c>
    </row>
    <row r="56" spans="9:28" ht="13.5" thickBot="1" x14ac:dyDescent="0.25">
      <c r="I56" s="21" t="str">
        <f t="shared" si="3"/>
        <v>Oregon FreeStallPlate Milk Pre-cooler</v>
      </c>
      <c r="J56" s="21" t="s">
        <v>29</v>
      </c>
      <c r="K56" s="21" t="s">
        <v>36</v>
      </c>
      <c r="L56" s="21" t="s">
        <v>28</v>
      </c>
      <c r="M56" s="21" t="s">
        <v>24</v>
      </c>
      <c r="X56" s="37" t="str">
        <f t="shared" si="4"/>
        <v>CommercialCooking EquipmentFryers</v>
      </c>
      <c r="Y56" s="21" t="s">
        <v>240</v>
      </c>
      <c r="Z56" s="21" t="s">
        <v>307</v>
      </c>
      <c r="AA56" s="21" t="s">
        <v>1184</v>
      </c>
      <c r="AB56" s="21" t="s">
        <v>1382</v>
      </c>
    </row>
    <row r="57" spans="9:28" ht="13.5" thickBot="1" x14ac:dyDescent="0.25">
      <c r="I57" s="21" t="str">
        <f t="shared" si="3"/>
        <v>Oregon FreeStallEnergy Efficient Lighting</v>
      </c>
      <c r="J57" s="21" t="s">
        <v>30</v>
      </c>
      <c r="K57" s="21" t="s">
        <v>36</v>
      </c>
      <c r="L57" s="21" t="s">
        <v>7</v>
      </c>
      <c r="M57" s="21" t="s">
        <v>24</v>
      </c>
      <c r="X57" s="37" t="str">
        <f t="shared" si="4"/>
        <v>CommercialCooking EquipmentHFHC (Wt Average Size)</v>
      </c>
      <c r="Y57" s="21" t="s">
        <v>240</v>
      </c>
      <c r="Z57" s="21" t="s">
        <v>307</v>
      </c>
      <c r="AA57" s="21" t="s">
        <v>1185</v>
      </c>
      <c r="AB57" s="21" t="s">
        <v>1374</v>
      </c>
    </row>
    <row r="58" spans="9:28" ht="13.5" thickBot="1" x14ac:dyDescent="0.25">
      <c r="I58" s="21" t="str">
        <f t="shared" si="3"/>
        <v>Oregon TieStallVSD - Vacuum Pump</v>
      </c>
      <c r="J58" s="21" t="s">
        <v>26</v>
      </c>
      <c r="K58" s="21" t="s">
        <v>37</v>
      </c>
      <c r="L58" s="21" t="s">
        <v>25</v>
      </c>
      <c r="M58" s="21" t="s">
        <v>24</v>
      </c>
      <c r="X58" s="37" t="str">
        <f t="shared" si="4"/>
        <v>CommercialCooking EquipmentSteamer (Wt Average Size)</v>
      </c>
      <c r="Y58" s="21" t="s">
        <v>240</v>
      </c>
      <c r="Z58" s="21" t="s">
        <v>307</v>
      </c>
      <c r="AA58" s="21" t="s">
        <v>1186</v>
      </c>
      <c r="AB58" s="21" t="s">
        <v>1375</v>
      </c>
    </row>
    <row r="59" spans="9:28" ht="13.5" thickBot="1" x14ac:dyDescent="0.25">
      <c r="I59" s="21" t="str">
        <f t="shared" si="3"/>
        <v>Oregon TieStallHeat Recovery Refrigeration</v>
      </c>
      <c r="J59" s="21" t="s">
        <v>32</v>
      </c>
      <c r="K59" s="21" t="s">
        <v>37</v>
      </c>
      <c r="L59" s="21" t="s">
        <v>28</v>
      </c>
      <c r="M59" s="21" t="s">
        <v>24</v>
      </c>
      <c r="X59" s="37" t="str">
        <f t="shared" si="4"/>
        <v>CommercialCooking EquipmentCombi Oven (Wt Average)</v>
      </c>
      <c r="Y59" s="21" t="s">
        <v>240</v>
      </c>
      <c r="Z59" s="21" t="s">
        <v>307</v>
      </c>
      <c r="AA59" s="21" t="s">
        <v>1187</v>
      </c>
      <c r="AB59" s="21" t="s">
        <v>1382</v>
      </c>
    </row>
    <row r="60" spans="9:28" ht="13.5" thickBot="1" x14ac:dyDescent="0.25">
      <c r="I60" s="21" t="str">
        <f t="shared" si="3"/>
        <v>Oregon TieStallPlate Milk Pre-Cooler</v>
      </c>
      <c r="J60" s="21" t="s">
        <v>33</v>
      </c>
      <c r="K60" s="21" t="s">
        <v>37</v>
      </c>
      <c r="L60" s="21" t="s">
        <v>28</v>
      </c>
      <c r="M60" s="21" t="s">
        <v>24</v>
      </c>
      <c r="X60" s="37" t="str">
        <f t="shared" si="4"/>
        <v>CommercialCooking EquipmentConvection Oven (Wt Average)</v>
      </c>
      <c r="Y60" s="21" t="s">
        <v>240</v>
      </c>
      <c r="Z60" s="21" t="s">
        <v>307</v>
      </c>
      <c r="AA60" s="21" t="s">
        <v>1188</v>
      </c>
      <c r="AB60" s="21" t="s">
        <v>1376</v>
      </c>
    </row>
    <row r="61" spans="9:28" ht="13.5" thickBot="1" x14ac:dyDescent="0.25">
      <c r="I61" s="21" t="str">
        <f t="shared" si="3"/>
        <v>Oregon TieStallEnergy Efficient Lighting</v>
      </c>
      <c r="J61" s="21" t="s">
        <v>30</v>
      </c>
      <c r="K61" s="21" t="s">
        <v>37</v>
      </c>
      <c r="L61" s="21" t="s">
        <v>7</v>
      </c>
      <c r="M61" s="21" t="s">
        <v>24</v>
      </c>
      <c r="X61" s="37" t="str">
        <f t="shared" si="4"/>
        <v>CommercialData CentersBest Practice</v>
      </c>
      <c r="Y61" s="21" t="s">
        <v>240</v>
      </c>
      <c r="Z61" s="21" t="s">
        <v>309</v>
      </c>
      <c r="AA61" s="21" t="s">
        <v>310</v>
      </c>
      <c r="AB61" s="21" t="s">
        <v>1382</v>
      </c>
    </row>
    <row r="62" spans="9:28" ht="13.5" thickBot="1" x14ac:dyDescent="0.25">
      <c r="I62" s="21" t="str">
        <f t="shared" si="3"/>
        <v>Washington FreeStallVSD - Vacuum Pump</v>
      </c>
      <c r="J62" s="21" t="s">
        <v>26</v>
      </c>
      <c r="K62" s="21" t="s">
        <v>38</v>
      </c>
      <c r="L62" s="21" t="s">
        <v>25</v>
      </c>
      <c r="M62" s="21" t="s">
        <v>24</v>
      </c>
      <c r="X62" s="37" t="str">
        <f t="shared" si="4"/>
        <v>CommercialData CentersCommercial Technology</v>
      </c>
      <c r="Y62" s="21" t="s">
        <v>240</v>
      </c>
      <c r="Z62" s="21" t="s">
        <v>309</v>
      </c>
      <c r="AA62" s="21" t="s">
        <v>311</v>
      </c>
      <c r="AB62" s="21" t="s">
        <v>1382</v>
      </c>
    </row>
    <row r="63" spans="9:28" ht="13.5" thickBot="1" x14ac:dyDescent="0.25">
      <c r="I63" s="21" t="str">
        <f t="shared" si="3"/>
        <v>Washington FreeStallPlate Milk Pre-cooler</v>
      </c>
      <c r="J63" s="21" t="s">
        <v>29</v>
      </c>
      <c r="K63" s="21" t="s">
        <v>38</v>
      </c>
      <c r="L63" s="21" t="s">
        <v>28</v>
      </c>
      <c r="M63" s="21" t="s">
        <v>24</v>
      </c>
      <c r="X63" s="37" t="str">
        <f t="shared" si="4"/>
        <v>CommercialData CentersCutting Edge</v>
      </c>
      <c r="Y63" s="21" t="s">
        <v>240</v>
      </c>
      <c r="Z63" s="21" t="s">
        <v>309</v>
      </c>
      <c r="AA63" s="21" t="s">
        <v>312</v>
      </c>
      <c r="AB63" s="21" t="s">
        <v>1382</v>
      </c>
    </row>
    <row r="64" spans="9:28" ht="13.5" thickBot="1" x14ac:dyDescent="0.25">
      <c r="I64" s="21" t="str">
        <f t="shared" si="3"/>
        <v>Washington FreeStallEnergy Efficient Lighting</v>
      </c>
      <c r="J64" s="21" t="s">
        <v>30</v>
      </c>
      <c r="K64" s="21" t="s">
        <v>38</v>
      </c>
      <c r="L64" s="21" t="s">
        <v>7</v>
      </c>
      <c r="M64" s="21" t="s">
        <v>24</v>
      </c>
      <c r="X64" s="37" t="str">
        <f t="shared" si="4"/>
        <v>CommercialDemand Control VentilationDemand Control Ventilation-Retro-Large Off</v>
      </c>
      <c r="Y64" s="21" t="s">
        <v>240</v>
      </c>
      <c r="Z64" s="21" t="s">
        <v>313</v>
      </c>
      <c r="AA64" s="21" t="s">
        <v>1191</v>
      </c>
      <c r="AB64" s="21" t="s">
        <v>1382</v>
      </c>
    </row>
    <row r="65" spans="9:28" ht="13.5" thickBot="1" x14ac:dyDescent="0.25">
      <c r="I65" s="21" t="str">
        <f t="shared" si="3"/>
        <v>Washington TieStallVSD - Vacuum Pump</v>
      </c>
      <c r="J65" s="21" t="s">
        <v>26</v>
      </c>
      <c r="K65" s="21" t="s">
        <v>39</v>
      </c>
      <c r="L65" s="21" t="s">
        <v>25</v>
      </c>
      <c r="M65" s="21" t="s">
        <v>24</v>
      </c>
      <c r="X65" s="37" t="str">
        <f t="shared" si="4"/>
        <v>CommercialDemand Control VentilationDemand Control Ventilation-Retro-Medium Off</v>
      </c>
      <c r="Y65" s="21" t="s">
        <v>240</v>
      </c>
      <c r="Z65" s="21" t="s">
        <v>313</v>
      </c>
      <c r="AA65" s="21" t="s">
        <v>1192</v>
      </c>
      <c r="AB65" s="21" t="s">
        <v>1382</v>
      </c>
    </row>
    <row r="66" spans="9:28" ht="13.5" thickBot="1" x14ac:dyDescent="0.25">
      <c r="I66" s="21" t="str">
        <f t="shared" si="3"/>
        <v>Washington TieStallHeat Recovery Refrigeration</v>
      </c>
      <c r="J66" s="21" t="s">
        <v>32</v>
      </c>
      <c r="K66" s="21" t="s">
        <v>39</v>
      </c>
      <c r="L66" s="21" t="s">
        <v>28</v>
      </c>
      <c r="M66" s="21" t="s">
        <v>24</v>
      </c>
      <c r="X66" s="37" t="str">
        <f t="shared" si="4"/>
        <v>CommercialDemand Control VentilationDemand Control Ventilation-Retro-Small Off</v>
      </c>
      <c r="Y66" s="21" t="s">
        <v>240</v>
      </c>
      <c r="Z66" s="21" t="s">
        <v>313</v>
      </c>
      <c r="AA66" s="21" t="s">
        <v>1193</v>
      </c>
      <c r="AB66" s="21" t="s">
        <v>1382</v>
      </c>
    </row>
    <row r="67" spans="9:28" ht="13.5" thickBot="1" x14ac:dyDescent="0.25">
      <c r="I67" s="21" t="str">
        <f t="shared" si="3"/>
        <v>Washington TieStallPlate Milk Pre-Cooler</v>
      </c>
      <c r="J67" s="21" t="s">
        <v>33</v>
      </c>
      <c r="K67" s="21" t="s">
        <v>39</v>
      </c>
      <c r="L67" s="21" t="s">
        <v>28</v>
      </c>
      <c r="M67" s="21" t="s">
        <v>24</v>
      </c>
      <c r="X67" s="37" t="str">
        <f t="shared" si="4"/>
        <v>CommercialDemand Control VentilationDemand Control Ventilation-Retro-Xlarge Ret</v>
      </c>
      <c r="Y67" s="21" t="s">
        <v>240</v>
      </c>
      <c r="Z67" s="21" t="s">
        <v>313</v>
      </c>
      <c r="AA67" s="21" t="s">
        <v>1195</v>
      </c>
      <c r="AB67" s="21" t="s">
        <v>1382</v>
      </c>
    </row>
    <row r="68" spans="9:28" ht="13.5" thickBot="1" x14ac:dyDescent="0.25">
      <c r="I68" s="21" t="str">
        <f t="shared" si="3"/>
        <v>Washington TieStallEnergy Efficient Lighting</v>
      </c>
      <c r="J68" s="21" t="s">
        <v>30</v>
      </c>
      <c r="K68" s="21" t="s">
        <v>39</v>
      </c>
      <c r="L68" s="21" t="s">
        <v>7</v>
      </c>
      <c r="M68" s="21" t="s">
        <v>24</v>
      </c>
      <c r="X68" s="37" t="str">
        <f t="shared" si="4"/>
        <v>CommercialDemand Control VentilationDemand Control Ventilation-Retro-Large Ret</v>
      </c>
      <c r="Y68" s="21" t="s">
        <v>240</v>
      </c>
      <c r="Z68" s="21" t="s">
        <v>313</v>
      </c>
      <c r="AA68" s="21" t="s">
        <v>1196</v>
      </c>
      <c r="AB68" s="21" t="s">
        <v>1382</v>
      </c>
    </row>
    <row r="69" spans="9:28" ht="13.5" thickBot="1" x14ac:dyDescent="0.25">
      <c r="I69" s="21" t="str">
        <f t="shared" si="3"/>
        <v>IdahoLESA</v>
      </c>
      <c r="J69" s="21" t="s">
        <v>41</v>
      </c>
      <c r="K69" s="21" t="s">
        <v>10</v>
      </c>
      <c r="L69" s="21" t="s">
        <v>19</v>
      </c>
      <c r="M69" s="21" t="s">
        <v>40</v>
      </c>
      <c r="X69" s="37" t="str">
        <f t="shared" si="4"/>
        <v>CommercialDemand Control VentilationDemand Control Ventilation-Retro-Medium Ret</v>
      </c>
      <c r="Y69" s="21" t="s">
        <v>240</v>
      </c>
      <c r="Z69" s="21" t="s">
        <v>313</v>
      </c>
      <c r="AA69" s="21" t="s">
        <v>1197</v>
      </c>
      <c r="AB69" s="21" t="s">
        <v>1382</v>
      </c>
    </row>
    <row r="70" spans="9:28" ht="13.5" thickBot="1" x14ac:dyDescent="0.25">
      <c r="I70" s="21" t="str">
        <f t="shared" ref="I70:I133" si="12">K70&amp;J70</f>
        <v>MontanaLESA</v>
      </c>
      <c r="J70" s="21" t="s">
        <v>41</v>
      </c>
      <c r="K70" s="21" t="s">
        <v>15</v>
      </c>
      <c r="L70" s="21" t="s">
        <v>19</v>
      </c>
      <c r="M70" s="21" t="s">
        <v>40</v>
      </c>
      <c r="X70" s="37" t="str">
        <f t="shared" ref="X70:X133" si="13">_xlfn.CONCAT(Y70,Z70,AA70,)</f>
        <v>CommercialDemand Control VentilationDemand Control Ventilation-Retro-Small Ret</v>
      </c>
      <c r="Y70" s="21" t="s">
        <v>240</v>
      </c>
      <c r="Z70" s="21" t="s">
        <v>313</v>
      </c>
      <c r="AA70" s="21" t="s">
        <v>1198</v>
      </c>
      <c r="AB70" s="21" t="s">
        <v>1382</v>
      </c>
    </row>
    <row r="71" spans="9:28" ht="13.5" thickBot="1" x14ac:dyDescent="0.25">
      <c r="I71" s="21" t="str">
        <f t="shared" si="12"/>
        <v>WashingtonLESA</v>
      </c>
      <c r="J71" s="21" t="s">
        <v>41</v>
      </c>
      <c r="K71" s="21" t="s">
        <v>16</v>
      </c>
      <c r="L71" s="21" t="s">
        <v>19</v>
      </c>
      <c r="M71" s="21" t="s">
        <v>40</v>
      </c>
      <c r="X71" s="37" t="str">
        <f t="shared" si="13"/>
        <v>CommercialDemand Control VentilationDemand Control Ventilation-Retro-School K-12</v>
      </c>
      <c r="Y71" s="21" t="s">
        <v>240</v>
      </c>
      <c r="Z71" s="21" t="s">
        <v>313</v>
      </c>
      <c r="AA71" s="21" t="s">
        <v>1199</v>
      </c>
      <c r="AB71" s="21" t="s">
        <v>1382</v>
      </c>
    </row>
    <row r="72" spans="9:28" ht="13.5" thickBot="1" x14ac:dyDescent="0.25">
      <c r="I72" s="21" t="str">
        <f t="shared" si="12"/>
        <v>OregonLESA</v>
      </c>
      <c r="J72" s="21" t="s">
        <v>41</v>
      </c>
      <c r="K72" s="21" t="s">
        <v>17</v>
      </c>
      <c r="L72" s="21" t="s">
        <v>19</v>
      </c>
      <c r="M72" s="21" t="s">
        <v>40</v>
      </c>
      <c r="X72" s="37" t="str">
        <f t="shared" si="13"/>
        <v>CommercialDemand Control VentilationDemand Control Ventilation-Retro-University</v>
      </c>
      <c r="Y72" s="21" t="s">
        <v>240</v>
      </c>
      <c r="Z72" s="21" t="s">
        <v>313</v>
      </c>
      <c r="AA72" s="21" t="s">
        <v>1200</v>
      </c>
      <c r="AB72" s="21" t="s">
        <v>1382</v>
      </c>
    </row>
    <row r="73" spans="9:28" ht="13.5" thickBot="1" x14ac:dyDescent="0.25">
      <c r="I73" s="21" t="str">
        <f t="shared" si="12"/>
        <v xml:space="preserve">IdahoWheel/hand line systems: Replace worn nozzle with new flow controlling type nozzle for impact sprinklers </v>
      </c>
      <c r="J73" s="21" t="s">
        <v>43</v>
      </c>
      <c r="K73" s="21" t="s">
        <v>10</v>
      </c>
      <c r="L73" s="21" t="s">
        <v>19</v>
      </c>
      <c r="M73" s="21" t="s">
        <v>42</v>
      </c>
      <c r="X73" s="37" t="str">
        <f t="shared" si="13"/>
        <v>CommercialDemand Control VentilationDemand Control Ventilation-Retro-Warehouse</v>
      </c>
      <c r="Y73" s="21" t="s">
        <v>240</v>
      </c>
      <c r="Z73" s="21" t="s">
        <v>313</v>
      </c>
      <c r="AA73" s="21" t="s">
        <v>1201</v>
      </c>
      <c r="AB73" s="21" t="s">
        <v>1382</v>
      </c>
    </row>
    <row r="74" spans="9:28" ht="13.5" thickBot="1" x14ac:dyDescent="0.25">
      <c r="I74" s="21" t="str">
        <f t="shared" si="12"/>
        <v xml:space="preserve">IdahoWheel/hand line systems: Replace worn nozzle with new nozzle </v>
      </c>
      <c r="J74" s="21" t="s">
        <v>44</v>
      </c>
      <c r="K74" s="21" t="s">
        <v>10</v>
      </c>
      <c r="L74" s="21" t="s">
        <v>19</v>
      </c>
      <c r="M74" s="21" t="s">
        <v>42</v>
      </c>
      <c r="X74" s="37" t="str">
        <f t="shared" si="13"/>
        <v>CommercialDemand Control VentilationDemand Control Ventilation-Retro-Supermarket</v>
      </c>
      <c r="Y74" s="21" t="s">
        <v>240</v>
      </c>
      <c r="Z74" s="21" t="s">
        <v>313</v>
      </c>
      <c r="AA74" s="21" t="s">
        <v>1202</v>
      </c>
      <c r="AB74" s="21" t="s">
        <v>1382</v>
      </c>
    </row>
    <row r="75" spans="9:28" ht="13.5" thickBot="1" x14ac:dyDescent="0.25">
      <c r="I75" s="21" t="str">
        <f t="shared" si="12"/>
        <v xml:space="preserve">IdahoWheel/hand line systems: Rebuild or replace leaking impact sprinkler with new or rebuilt impact sprinkler </v>
      </c>
      <c r="J75" s="21" t="s">
        <v>45</v>
      </c>
      <c r="K75" s="21" t="s">
        <v>10</v>
      </c>
      <c r="L75" s="21" t="s">
        <v>19</v>
      </c>
      <c r="M75" s="21" t="s">
        <v>42</v>
      </c>
      <c r="X75" s="37" t="str">
        <f t="shared" si="13"/>
        <v>CommercialDemand Control VentilationDemand Control Ventilation-Retro-MiniMart</v>
      </c>
      <c r="Y75" s="21" t="s">
        <v>240</v>
      </c>
      <c r="Z75" s="21" t="s">
        <v>313</v>
      </c>
      <c r="AA75" s="21" t="s">
        <v>1203</v>
      </c>
      <c r="AB75" s="21" t="s">
        <v>1382</v>
      </c>
    </row>
    <row r="76" spans="9:28" ht="13.5" thickBot="1" x14ac:dyDescent="0.25">
      <c r="I76" s="21" t="str">
        <f t="shared" si="12"/>
        <v xml:space="preserve">IdahoWheel/hand line systems: Replace leaking gasket with new gasket </v>
      </c>
      <c r="J76" s="21" t="s">
        <v>46</v>
      </c>
      <c r="K76" s="21" t="s">
        <v>10</v>
      </c>
      <c r="L76" s="21" t="s">
        <v>19</v>
      </c>
      <c r="M76" s="21" t="s">
        <v>42</v>
      </c>
      <c r="X76" s="37" t="str">
        <f t="shared" si="13"/>
        <v>CommercialDemand Control VentilationDemand Control Ventilation-Retro-Restaurant</v>
      </c>
      <c r="Y76" s="21" t="s">
        <v>240</v>
      </c>
      <c r="Z76" s="21" t="s">
        <v>313</v>
      </c>
      <c r="AA76" s="21" t="s">
        <v>1204</v>
      </c>
      <c r="AB76" s="21" t="s">
        <v>1378</v>
      </c>
    </row>
    <row r="77" spans="9:28" ht="13.5" thickBot="1" x14ac:dyDescent="0.25">
      <c r="I77" s="21" t="str">
        <f t="shared" si="12"/>
        <v xml:space="preserve">IdahoWheel/hand line systems: Replace leaking drain with new drain </v>
      </c>
      <c r="J77" s="21" t="s">
        <v>47</v>
      </c>
      <c r="K77" s="21" t="s">
        <v>10</v>
      </c>
      <c r="L77" s="21" t="s">
        <v>19</v>
      </c>
      <c r="M77" s="21" t="s">
        <v>42</v>
      </c>
      <c r="X77" s="37" t="str">
        <f t="shared" si="13"/>
        <v>CommercialDemand Control VentilationDemand Control Ventilation-Retro-Lodging</v>
      </c>
      <c r="Y77" s="21" t="s">
        <v>240</v>
      </c>
      <c r="Z77" s="21" t="s">
        <v>313</v>
      </c>
      <c r="AA77" s="21" t="s">
        <v>1205</v>
      </c>
      <c r="AB77" s="21" t="s">
        <v>1382</v>
      </c>
    </row>
    <row r="78" spans="9:28" ht="13.5" thickBot="1" x14ac:dyDescent="0.25">
      <c r="I78" s="21" t="str">
        <f t="shared" si="12"/>
        <v xml:space="preserve">IdahoWheel/hand line systems: Cut and pipe press repair of leaking hand-lines, wheel-lines, and portable main-lines </v>
      </c>
      <c r="J78" s="21" t="s">
        <v>48</v>
      </c>
      <c r="K78" s="21" t="s">
        <v>10</v>
      </c>
      <c r="L78" s="21" t="s">
        <v>19</v>
      </c>
      <c r="M78" s="21" t="s">
        <v>42</v>
      </c>
      <c r="X78" s="37" t="str">
        <f t="shared" si="13"/>
        <v>CommercialDemand Control VentilationDemand Control Ventilation-Retro-Hospital</v>
      </c>
      <c r="Y78" s="21" t="s">
        <v>240</v>
      </c>
      <c r="Z78" s="21" t="s">
        <v>313</v>
      </c>
      <c r="AA78" s="21" t="s">
        <v>1206</v>
      </c>
      <c r="AB78" s="21" t="s">
        <v>1382</v>
      </c>
    </row>
    <row r="79" spans="9:28" ht="13.5" thickBot="1" x14ac:dyDescent="0.25">
      <c r="I79" s="21" t="str">
        <f t="shared" si="12"/>
        <v xml:space="preserve">IdahoThunderbird wheel line systems: Replace leaking hub with new hub </v>
      </c>
      <c r="J79" s="21" t="s">
        <v>49</v>
      </c>
      <c r="K79" s="21" t="s">
        <v>10</v>
      </c>
      <c r="L79" s="21" t="s">
        <v>19</v>
      </c>
      <c r="M79" s="21" t="s">
        <v>42</v>
      </c>
      <c r="X79" s="37" t="str">
        <f t="shared" si="13"/>
        <v>CommercialDemand Control VentilationDemand Control Ventilation-Retro-Residential Care</v>
      </c>
      <c r="Y79" s="21" t="s">
        <v>240</v>
      </c>
      <c r="Z79" s="21" t="s">
        <v>313</v>
      </c>
      <c r="AA79" s="21" t="s">
        <v>1207</v>
      </c>
      <c r="AB79" s="21" t="s">
        <v>1382</v>
      </c>
    </row>
    <row r="80" spans="9:28" ht="13.5" thickBot="1" x14ac:dyDescent="0.25">
      <c r="I80" s="21" t="str">
        <f t="shared" si="12"/>
        <v xml:space="preserve">IdahoWheel line systems: Rebuild or replace leaking or malfunctioning leveler with new or rebuilt leveler. </v>
      </c>
      <c r="J80" s="21" t="s">
        <v>50</v>
      </c>
      <c r="K80" s="21" t="s">
        <v>10</v>
      </c>
      <c r="L80" s="21" t="s">
        <v>19</v>
      </c>
      <c r="M80" s="21" t="s">
        <v>42</v>
      </c>
      <c r="X80" s="37" t="str">
        <f t="shared" si="13"/>
        <v>CommercialDemand Control VentilationDemand Control Ventilation-Retro-Assembly</v>
      </c>
      <c r="Y80" s="21" t="s">
        <v>240</v>
      </c>
      <c r="Z80" s="21" t="s">
        <v>313</v>
      </c>
      <c r="AA80" s="21" t="s">
        <v>1208</v>
      </c>
      <c r="AB80" s="21" t="s">
        <v>1382</v>
      </c>
    </row>
    <row r="81" spans="9:28" ht="13.5" thickBot="1" x14ac:dyDescent="0.25">
      <c r="I81" s="21" t="str">
        <f t="shared" si="12"/>
        <v xml:space="preserve">IdahoCenter pivot/linear move systems: Install new sprinkler package on an existing system. </v>
      </c>
      <c r="J81" s="21" t="s">
        <v>51</v>
      </c>
      <c r="K81" s="21" t="s">
        <v>10</v>
      </c>
      <c r="L81" s="21" t="s">
        <v>19</v>
      </c>
      <c r="M81" s="21" t="s">
        <v>42</v>
      </c>
      <c r="X81" s="37" t="str">
        <f t="shared" si="13"/>
        <v>CommercialDemand Control VentilationDemand Control Ventilation-Retro-Other</v>
      </c>
      <c r="Y81" s="21" t="s">
        <v>240</v>
      </c>
      <c r="Z81" s="21" t="s">
        <v>313</v>
      </c>
      <c r="AA81" s="21" t="s">
        <v>1209</v>
      </c>
      <c r="AB81" s="21" t="s">
        <v>1382</v>
      </c>
    </row>
    <row r="82" spans="9:28" ht="13.5" thickBot="1" x14ac:dyDescent="0.25">
      <c r="I82" s="21" t="str">
        <f t="shared" si="12"/>
        <v xml:space="preserve">IdahoCenter pivot/linear move systems: New gooseneck elbows </v>
      </c>
      <c r="J82" s="21" t="s">
        <v>52</v>
      </c>
      <c r="K82" s="21" t="s">
        <v>10</v>
      </c>
      <c r="L82" s="21" t="s">
        <v>19</v>
      </c>
      <c r="M82" s="21" t="s">
        <v>42</v>
      </c>
      <c r="X82" s="37" t="str">
        <f t="shared" si="13"/>
        <v>CommercialDCV Parking GarageDCV Parking Garage-Retro</v>
      </c>
      <c r="Y82" s="21" t="s">
        <v>240</v>
      </c>
      <c r="Z82" s="21" t="s">
        <v>315</v>
      </c>
      <c r="AA82" s="21" t="s">
        <v>1210</v>
      </c>
      <c r="AB82" s="21" t="s">
        <v>1382</v>
      </c>
    </row>
    <row r="83" spans="9:28" ht="13.5" thickBot="1" x14ac:dyDescent="0.25">
      <c r="I83" s="21" t="str">
        <f t="shared" si="12"/>
        <v xml:space="preserve">IdahoCenter pivot/linear move systems: New drop tubes (3 feet minimum) </v>
      </c>
      <c r="J83" s="21" t="s">
        <v>53</v>
      </c>
      <c r="K83" s="21" t="s">
        <v>10</v>
      </c>
      <c r="L83" s="21" t="s">
        <v>19</v>
      </c>
      <c r="M83" s="21" t="s">
        <v>42</v>
      </c>
      <c r="X83" s="37" t="str">
        <f t="shared" si="13"/>
        <v>CommercialDCV Restaurant HoodDCV Hood w/ MUA 5 hp</v>
      </c>
      <c r="Y83" s="21" t="s">
        <v>240</v>
      </c>
      <c r="Z83" s="21" t="s">
        <v>316</v>
      </c>
      <c r="AA83" s="21" t="s">
        <v>1211</v>
      </c>
      <c r="AB83" s="21" t="s">
        <v>1382</v>
      </c>
    </row>
    <row r="84" spans="9:28" ht="13.5" thickBot="1" x14ac:dyDescent="0.25">
      <c r="I84" s="21" t="str">
        <f t="shared" si="12"/>
        <v xml:space="preserve">IdahoCenter pivot/linear move systems: Replace leaking pivot boot gasket with new pivot boot gasket </v>
      </c>
      <c r="J84" s="21" t="s">
        <v>54</v>
      </c>
      <c r="K84" s="21" t="s">
        <v>10</v>
      </c>
      <c r="L84" s="21" t="s">
        <v>19</v>
      </c>
      <c r="M84" s="21" t="s">
        <v>42</v>
      </c>
      <c r="X84" s="37" t="str">
        <f t="shared" si="13"/>
        <v>CommercialDCV Restaurant HoodDCV Hood 5 hp</v>
      </c>
      <c r="Y84" s="21" t="s">
        <v>240</v>
      </c>
      <c r="Z84" s="21" t="s">
        <v>316</v>
      </c>
      <c r="AA84" s="21" t="s">
        <v>1212</v>
      </c>
      <c r="AB84" s="21" t="s">
        <v>1382</v>
      </c>
    </row>
    <row r="85" spans="9:28" ht="13.5" thickBot="1" x14ac:dyDescent="0.25">
      <c r="I85" s="21" t="str">
        <f t="shared" si="12"/>
        <v xml:space="preserve">IdahoCenter pivot/linear move systems: Replace leaking tower gasket with new tower gasket </v>
      </c>
      <c r="J85" s="21" t="s">
        <v>55</v>
      </c>
      <c r="K85" s="21" t="s">
        <v>10</v>
      </c>
      <c r="L85" s="21" t="s">
        <v>19</v>
      </c>
      <c r="M85" s="21" t="s">
        <v>42</v>
      </c>
      <c r="X85" s="37" t="str">
        <f t="shared" si="13"/>
        <v>CommercialDHPDHP-New-Large Off</v>
      </c>
      <c r="Y85" s="21" t="s">
        <v>240</v>
      </c>
      <c r="Z85" s="21" t="s">
        <v>317</v>
      </c>
      <c r="AA85" s="21" t="s">
        <v>335</v>
      </c>
      <c r="AB85" s="21" t="s">
        <v>317</v>
      </c>
    </row>
    <row r="86" spans="9:28" ht="13.5" thickBot="1" x14ac:dyDescent="0.25">
      <c r="I86" s="21" t="str">
        <f t="shared" si="12"/>
        <v xml:space="preserve">MontanaWheel/hand line systems: Replace worn nozzle with new flow controlling type nozzle for impact sprinklers </v>
      </c>
      <c r="J86" s="21" t="s">
        <v>43</v>
      </c>
      <c r="K86" s="21" t="s">
        <v>15</v>
      </c>
      <c r="L86" s="21" t="s">
        <v>19</v>
      </c>
      <c r="M86" s="21" t="s">
        <v>42</v>
      </c>
      <c r="X86" s="37" t="str">
        <f t="shared" si="13"/>
        <v>CommercialDHPDHP-New-Medium Off</v>
      </c>
      <c r="Y86" s="21" t="s">
        <v>240</v>
      </c>
      <c r="Z86" s="21" t="s">
        <v>317</v>
      </c>
      <c r="AA86" s="21" t="s">
        <v>336</v>
      </c>
      <c r="AB86" s="21" t="s">
        <v>317</v>
      </c>
    </row>
    <row r="87" spans="9:28" ht="13.5" thickBot="1" x14ac:dyDescent="0.25">
      <c r="I87" s="21" t="str">
        <f t="shared" si="12"/>
        <v xml:space="preserve">MontanaWheel/hand line systems: Replace worn nozzle with new nozzle </v>
      </c>
      <c r="J87" s="21" t="s">
        <v>44</v>
      </c>
      <c r="K87" s="21" t="s">
        <v>15</v>
      </c>
      <c r="L87" s="21" t="s">
        <v>19</v>
      </c>
      <c r="M87" s="21" t="s">
        <v>42</v>
      </c>
      <c r="X87" s="37" t="str">
        <f t="shared" si="13"/>
        <v>CommercialDHPDHP-New-Small Off</v>
      </c>
      <c r="Y87" s="21" t="s">
        <v>240</v>
      </c>
      <c r="Z87" s="21" t="s">
        <v>317</v>
      </c>
      <c r="AA87" s="21" t="s">
        <v>337</v>
      </c>
      <c r="AB87" s="21" t="s">
        <v>317</v>
      </c>
    </row>
    <row r="88" spans="9:28" ht="13.5" thickBot="1" x14ac:dyDescent="0.25">
      <c r="I88" s="21" t="str">
        <f t="shared" si="12"/>
        <v xml:space="preserve">MontanaWheel/hand line systems: Rebuild or replace leaking impact sprinkler with new or rebuilt impact sprinkler </v>
      </c>
      <c r="J88" s="21" t="s">
        <v>45</v>
      </c>
      <c r="K88" s="21" t="s">
        <v>15</v>
      </c>
      <c r="L88" s="21" t="s">
        <v>19</v>
      </c>
      <c r="M88" s="21" t="s">
        <v>42</v>
      </c>
      <c r="X88" s="37" t="str">
        <f t="shared" si="13"/>
        <v>CommercialDHPDHP-New-XLarge Ret</v>
      </c>
      <c r="Y88" s="21" t="s">
        <v>240</v>
      </c>
      <c r="Z88" s="21" t="s">
        <v>317</v>
      </c>
      <c r="AA88" s="21" t="s">
        <v>338</v>
      </c>
      <c r="AB88" s="21" t="s">
        <v>317</v>
      </c>
    </row>
    <row r="89" spans="9:28" ht="13.5" thickBot="1" x14ac:dyDescent="0.25">
      <c r="I89" s="21" t="str">
        <f t="shared" si="12"/>
        <v xml:space="preserve">MontanaWheel/hand line systems: Replace leaking gasket with new gasket </v>
      </c>
      <c r="J89" s="21" t="s">
        <v>46</v>
      </c>
      <c r="K89" s="21" t="s">
        <v>15</v>
      </c>
      <c r="L89" s="21" t="s">
        <v>19</v>
      </c>
      <c r="M89" s="21" t="s">
        <v>42</v>
      </c>
      <c r="X89" s="37" t="str">
        <f t="shared" si="13"/>
        <v>CommercialDHPDHP-New-Large Ret</v>
      </c>
      <c r="Y89" s="21" t="s">
        <v>240</v>
      </c>
      <c r="Z89" s="21" t="s">
        <v>317</v>
      </c>
      <c r="AA89" s="21" t="s">
        <v>339</v>
      </c>
      <c r="AB89" s="21" t="s">
        <v>317</v>
      </c>
    </row>
    <row r="90" spans="9:28" ht="13.5" thickBot="1" x14ac:dyDescent="0.25">
      <c r="I90" s="21" t="str">
        <f t="shared" si="12"/>
        <v xml:space="preserve">MontanaWheel/hand line systems: Replace leaking drain with new drain </v>
      </c>
      <c r="J90" s="21" t="s">
        <v>47</v>
      </c>
      <c r="K90" s="21" t="s">
        <v>15</v>
      </c>
      <c r="L90" s="21" t="s">
        <v>19</v>
      </c>
      <c r="M90" s="21" t="s">
        <v>42</v>
      </c>
      <c r="X90" s="37" t="str">
        <f t="shared" si="13"/>
        <v>CommercialDHPDHP-New-Medium Ret</v>
      </c>
      <c r="Y90" s="21" t="s">
        <v>240</v>
      </c>
      <c r="Z90" s="21" t="s">
        <v>317</v>
      </c>
      <c r="AA90" s="21" t="s">
        <v>340</v>
      </c>
      <c r="AB90" s="21" t="s">
        <v>317</v>
      </c>
    </row>
    <row r="91" spans="9:28" ht="13.5" thickBot="1" x14ac:dyDescent="0.25">
      <c r="I91" s="21" t="str">
        <f t="shared" si="12"/>
        <v xml:space="preserve">MontanaWheel/hand line systems: Cut and pipe press repair of leaking hand-lines, wheel-lines, and portable main-lines </v>
      </c>
      <c r="J91" s="21" t="s">
        <v>48</v>
      </c>
      <c r="K91" s="21" t="s">
        <v>15</v>
      </c>
      <c r="L91" s="21" t="s">
        <v>19</v>
      </c>
      <c r="M91" s="21" t="s">
        <v>42</v>
      </c>
      <c r="X91" s="37" t="str">
        <f t="shared" si="13"/>
        <v>CommercialDHPDHP-New-Small Ret</v>
      </c>
      <c r="Y91" s="21" t="s">
        <v>240</v>
      </c>
      <c r="Z91" s="21" t="s">
        <v>317</v>
      </c>
      <c r="AA91" s="21" t="s">
        <v>341</v>
      </c>
      <c r="AB91" s="21" t="s">
        <v>317</v>
      </c>
    </row>
    <row r="92" spans="9:28" ht="13.5" thickBot="1" x14ac:dyDescent="0.25">
      <c r="I92" s="21" t="str">
        <f t="shared" si="12"/>
        <v xml:space="preserve">MontanaThunderbird wheel line systems: Replace leaking hub with new hub </v>
      </c>
      <c r="J92" s="21" t="s">
        <v>49</v>
      </c>
      <c r="K92" s="21" t="s">
        <v>15</v>
      </c>
      <c r="L92" s="21" t="s">
        <v>19</v>
      </c>
      <c r="M92" s="21" t="s">
        <v>42</v>
      </c>
      <c r="X92" s="37" t="str">
        <f t="shared" si="13"/>
        <v>CommercialDHPDHP-New-School K-12</v>
      </c>
      <c r="Y92" s="21" t="s">
        <v>240</v>
      </c>
      <c r="Z92" s="21" t="s">
        <v>317</v>
      </c>
      <c r="AA92" s="21" t="s">
        <v>342</v>
      </c>
      <c r="AB92" s="21" t="s">
        <v>317</v>
      </c>
    </row>
    <row r="93" spans="9:28" ht="13.5" thickBot="1" x14ac:dyDescent="0.25">
      <c r="I93" s="21" t="str">
        <f t="shared" si="12"/>
        <v xml:space="preserve">MontanaWheel line systems: Rebuild or replace leaking or malfunctioning leveler with new or rebuilt leveler. </v>
      </c>
      <c r="J93" s="21" t="s">
        <v>50</v>
      </c>
      <c r="K93" s="21" t="s">
        <v>15</v>
      </c>
      <c r="L93" s="21" t="s">
        <v>19</v>
      </c>
      <c r="M93" s="21" t="s">
        <v>42</v>
      </c>
      <c r="X93" s="37" t="str">
        <f t="shared" si="13"/>
        <v>CommercialDHPDHP-New-University</v>
      </c>
      <c r="Y93" s="21" t="s">
        <v>240</v>
      </c>
      <c r="Z93" s="21" t="s">
        <v>317</v>
      </c>
      <c r="AA93" s="21" t="s">
        <v>343</v>
      </c>
      <c r="AB93" s="21" t="s">
        <v>317</v>
      </c>
    </row>
    <row r="94" spans="9:28" ht="13.5" thickBot="1" x14ac:dyDescent="0.25">
      <c r="I94" s="21" t="str">
        <f t="shared" si="12"/>
        <v xml:space="preserve">MontanaCenter pivot/linear move systems: Install new sprinkler package on an existing system. </v>
      </c>
      <c r="J94" s="21" t="s">
        <v>51</v>
      </c>
      <c r="K94" s="21" t="s">
        <v>15</v>
      </c>
      <c r="L94" s="21" t="s">
        <v>19</v>
      </c>
      <c r="M94" s="21" t="s">
        <v>42</v>
      </c>
      <c r="X94" s="37" t="str">
        <f t="shared" si="13"/>
        <v>CommercialDHPDHP-New-Warehouse</v>
      </c>
      <c r="Y94" s="21" t="s">
        <v>240</v>
      </c>
      <c r="Z94" s="21" t="s">
        <v>317</v>
      </c>
      <c r="AA94" s="21" t="s">
        <v>344</v>
      </c>
      <c r="AB94" s="21" t="s">
        <v>317</v>
      </c>
    </row>
    <row r="95" spans="9:28" ht="13.5" thickBot="1" x14ac:dyDescent="0.25">
      <c r="I95" s="21" t="str">
        <f t="shared" si="12"/>
        <v xml:space="preserve">MontanaCenter pivot/linear move systems: New gooseneck elbows </v>
      </c>
      <c r="J95" s="21" t="s">
        <v>52</v>
      </c>
      <c r="K95" s="21" t="s">
        <v>15</v>
      </c>
      <c r="L95" s="21" t="s">
        <v>19</v>
      </c>
      <c r="M95" s="21" t="s">
        <v>42</v>
      </c>
      <c r="X95" s="37" t="str">
        <f t="shared" si="13"/>
        <v>CommercialDHPDHP-New-Supermarket</v>
      </c>
      <c r="Y95" s="21" t="s">
        <v>240</v>
      </c>
      <c r="Z95" s="21" t="s">
        <v>317</v>
      </c>
      <c r="AA95" s="21" t="s">
        <v>345</v>
      </c>
      <c r="AB95" s="21" t="s">
        <v>317</v>
      </c>
    </row>
    <row r="96" spans="9:28" ht="13.5" thickBot="1" x14ac:dyDescent="0.25">
      <c r="I96" s="21" t="str">
        <f t="shared" si="12"/>
        <v xml:space="preserve">MontanaCenter pivot/linear move systems: New drop tubes (3 feet minimum) </v>
      </c>
      <c r="J96" s="21" t="s">
        <v>53</v>
      </c>
      <c r="K96" s="21" t="s">
        <v>15</v>
      </c>
      <c r="L96" s="21" t="s">
        <v>19</v>
      </c>
      <c r="M96" s="21" t="s">
        <v>42</v>
      </c>
      <c r="X96" s="37" t="str">
        <f t="shared" si="13"/>
        <v>CommercialDHPDHP-New-MiniMart</v>
      </c>
      <c r="Y96" s="21" t="s">
        <v>240</v>
      </c>
      <c r="Z96" s="21" t="s">
        <v>317</v>
      </c>
      <c r="AA96" s="21" t="s">
        <v>346</v>
      </c>
      <c r="AB96" s="21" t="s">
        <v>317</v>
      </c>
    </row>
    <row r="97" spans="9:28" ht="13.5" thickBot="1" x14ac:dyDescent="0.25">
      <c r="I97" s="21" t="str">
        <f t="shared" si="12"/>
        <v xml:space="preserve">MontanaCenter pivot/linear move systems: Replace leaking pivot boot gasket with new pivot boot gasket </v>
      </c>
      <c r="J97" s="21" t="s">
        <v>54</v>
      </c>
      <c r="K97" s="21" t="s">
        <v>15</v>
      </c>
      <c r="L97" s="21" t="s">
        <v>19</v>
      </c>
      <c r="M97" s="21" t="s">
        <v>42</v>
      </c>
      <c r="X97" s="37" t="str">
        <f t="shared" si="13"/>
        <v>CommercialDHPDHP-New-Restaurant</v>
      </c>
      <c r="Y97" s="21" t="s">
        <v>240</v>
      </c>
      <c r="Z97" s="21" t="s">
        <v>317</v>
      </c>
      <c r="AA97" s="21" t="s">
        <v>347</v>
      </c>
      <c r="AB97" s="21" t="s">
        <v>317</v>
      </c>
    </row>
    <row r="98" spans="9:28" ht="13.5" thickBot="1" x14ac:dyDescent="0.25">
      <c r="I98" s="21" t="str">
        <f t="shared" si="12"/>
        <v xml:space="preserve">MontanaCenter pivot/linear move systems: Replace leaking tower gasket with new tower gasket </v>
      </c>
      <c r="J98" s="21" t="s">
        <v>55</v>
      </c>
      <c r="K98" s="21" t="s">
        <v>15</v>
      </c>
      <c r="L98" s="21" t="s">
        <v>19</v>
      </c>
      <c r="M98" s="21" t="s">
        <v>42</v>
      </c>
      <c r="X98" s="37" t="str">
        <f t="shared" si="13"/>
        <v>CommercialDHPDHP-New-Lodging</v>
      </c>
      <c r="Y98" s="21" t="s">
        <v>240</v>
      </c>
      <c r="Z98" s="21" t="s">
        <v>317</v>
      </c>
      <c r="AA98" s="21" t="s">
        <v>348</v>
      </c>
      <c r="AB98" s="21" t="s">
        <v>317</v>
      </c>
    </row>
    <row r="99" spans="9:28" ht="13.5" thickBot="1" x14ac:dyDescent="0.25">
      <c r="I99" s="21" t="str">
        <f t="shared" si="12"/>
        <v xml:space="preserve">WashingtonWheel/hand line systems: Replace worn nozzle with new flow controlling type nozzle for impact sprinklers </v>
      </c>
      <c r="J99" s="21" t="s">
        <v>43</v>
      </c>
      <c r="K99" s="21" t="s">
        <v>16</v>
      </c>
      <c r="L99" s="21" t="s">
        <v>19</v>
      </c>
      <c r="M99" s="21" t="s">
        <v>42</v>
      </c>
      <c r="X99" s="37" t="str">
        <f t="shared" si="13"/>
        <v>CommercialDHPDHP-New-Hospital</v>
      </c>
      <c r="Y99" s="21" t="s">
        <v>240</v>
      </c>
      <c r="Z99" s="21" t="s">
        <v>317</v>
      </c>
      <c r="AA99" s="21" t="s">
        <v>349</v>
      </c>
      <c r="AB99" s="21" t="s">
        <v>317</v>
      </c>
    </row>
    <row r="100" spans="9:28" ht="13.5" thickBot="1" x14ac:dyDescent="0.25">
      <c r="I100" s="21" t="str">
        <f t="shared" si="12"/>
        <v xml:space="preserve">WashingtonWheel/hand line systems: Replace worn nozzle with new nozzle </v>
      </c>
      <c r="J100" s="21" t="s">
        <v>44</v>
      </c>
      <c r="K100" s="21" t="s">
        <v>16</v>
      </c>
      <c r="L100" s="21" t="s">
        <v>19</v>
      </c>
      <c r="M100" s="21" t="s">
        <v>42</v>
      </c>
      <c r="X100" s="37" t="str">
        <f t="shared" si="13"/>
        <v>CommercialDHPDHP-New-Residential Care</v>
      </c>
      <c r="Y100" s="21" t="s">
        <v>240</v>
      </c>
      <c r="Z100" s="21" t="s">
        <v>317</v>
      </c>
      <c r="AA100" s="21" t="s">
        <v>350</v>
      </c>
      <c r="AB100" s="21" t="s">
        <v>317</v>
      </c>
    </row>
    <row r="101" spans="9:28" ht="13.5" thickBot="1" x14ac:dyDescent="0.25">
      <c r="I101" s="21" t="str">
        <f t="shared" si="12"/>
        <v xml:space="preserve">WashingtonWheel/hand line systems: Rebuild or replace leaking impact sprinkler with new or rebuilt impact sprinkler </v>
      </c>
      <c r="J101" s="21" t="s">
        <v>45</v>
      </c>
      <c r="K101" s="21" t="s">
        <v>16</v>
      </c>
      <c r="L101" s="21" t="s">
        <v>19</v>
      </c>
      <c r="M101" s="21" t="s">
        <v>42</v>
      </c>
      <c r="X101" s="37" t="str">
        <f t="shared" si="13"/>
        <v>CommercialDHPDHP-New-Assembly</v>
      </c>
      <c r="Y101" s="21" t="s">
        <v>240</v>
      </c>
      <c r="Z101" s="21" t="s">
        <v>317</v>
      </c>
      <c r="AA101" s="21" t="s">
        <v>351</v>
      </c>
      <c r="AB101" s="21" t="s">
        <v>317</v>
      </c>
    </row>
    <row r="102" spans="9:28" ht="13.5" thickBot="1" x14ac:dyDescent="0.25">
      <c r="I102" s="21" t="str">
        <f t="shared" si="12"/>
        <v xml:space="preserve">WashingtonWheel/hand line systems: Replace leaking gasket with new gasket </v>
      </c>
      <c r="J102" s="21" t="s">
        <v>46</v>
      </c>
      <c r="K102" s="21" t="s">
        <v>16</v>
      </c>
      <c r="L102" s="21" t="s">
        <v>19</v>
      </c>
      <c r="M102" s="21" t="s">
        <v>42</v>
      </c>
      <c r="X102" s="37" t="str">
        <f t="shared" si="13"/>
        <v>CommercialDHPDHP-New-Other</v>
      </c>
      <c r="Y102" s="21" t="s">
        <v>240</v>
      </c>
      <c r="Z102" s="21" t="s">
        <v>317</v>
      </c>
      <c r="AA102" s="21" t="s">
        <v>352</v>
      </c>
      <c r="AB102" s="21" t="s">
        <v>317</v>
      </c>
    </row>
    <row r="103" spans="9:28" ht="13.5" thickBot="1" x14ac:dyDescent="0.25">
      <c r="I103" s="21" t="str">
        <f t="shared" si="12"/>
        <v xml:space="preserve">WashingtonWheel/hand line systems: Replace leaking drain with new drain </v>
      </c>
      <c r="J103" s="21" t="s">
        <v>47</v>
      </c>
      <c r="K103" s="21" t="s">
        <v>16</v>
      </c>
      <c r="L103" s="21" t="s">
        <v>19</v>
      </c>
      <c r="M103" s="21" t="s">
        <v>42</v>
      </c>
      <c r="X103" s="37" t="str">
        <f t="shared" si="13"/>
        <v>CommercialDHPDHP-Retro-Large Off</v>
      </c>
      <c r="Y103" s="21" t="s">
        <v>240</v>
      </c>
      <c r="Z103" s="21" t="s">
        <v>317</v>
      </c>
      <c r="AA103" s="21" t="s">
        <v>1214</v>
      </c>
      <c r="AB103" s="21" t="s">
        <v>317</v>
      </c>
    </row>
    <row r="104" spans="9:28" ht="13.5" thickBot="1" x14ac:dyDescent="0.25">
      <c r="I104" s="21" t="str">
        <f t="shared" si="12"/>
        <v xml:space="preserve">WashingtonWheel/hand line systems: Cut and pipe press repair of leaking hand-lines, wheel-lines, and portable main-lines </v>
      </c>
      <c r="J104" s="21" t="s">
        <v>48</v>
      </c>
      <c r="K104" s="21" t="s">
        <v>16</v>
      </c>
      <c r="L104" s="21" t="s">
        <v>19</v>
      </c>
      <c r="M104" s="21" t="s">
        <v>42</v>
      </c>
      <c r="X104" s="37" t="str">
        <f t="shared" si="13"/>
        <v>CommercialDHPDHP-Retro-Medium Off</v>
      </c>
      <c r="Y104" s="21" t="s">
        <v>240</v>
      </c>
      <c r="Z104" s="21" t="s">
        <v>317</v>
      </c>
      <c r="AA104" s="21" t="s">
        <v>318</v>
      </c>
      <c r="AB104" s="21" t="s">
        <v>317</v>
      </c>
    </row>
    <row r="105" spans="9:28" ht="13.5" thickBot="1" x14ac:dyDescent="0.25">
      <c r="I105" s="21" t="str">
        <f t="shared" si="12"/>
        <v xml:space="preserve">WashingtonThunderbird wheel line systems: Replace leaking hub with new hub </v>
      </c>
      <c r="J105" s="21" t="s">
        <v>49</v>
      </c>
      <c r="K105" s="21" t="s">
        <v>16</v>
      </c>
      <c r="L105" s="21" t="s">
        <v>19</v>
      </c>
      <c r="M105" s="21" t="s">
        <v>42</v>
      </c>
      <c r="X105" s="37" t="str">
        <f t="shared" si="13"/>
        <v>CommercialDHPDHP-Retro-Small Off</v>
      </c>
      <c r="Y105" s="21" t="s">
        <v>240</v>
      </c>
      <c r="Z105" s="21" t="s">
        <v>317</v>
      </c>
      <c r="AA105" s="21" t="s">
        <v>319</v>
      </c>
      <c r="AB105" s="21" t="s">
        <v>317</v>
      </c>
    </row>
    <row r="106" spans="9:28" ht="13.5" thickBot="1" x14ac:dyDescent="0.25">
      <c r="I106" s="21" t="str">
        <f t="shared" si="12"/>
        <v xml:space="preserve">WashingtonWheel line systems: Rebuild or replace leaking or malfunctioning leveler with new or rebuilt leveler. </v>
      </c>
      <c r="J106" s="21" t="s">
        <v>50</v>
      </c>
      <c r="K106" s="21" t="s">
        <v>16</v>
      </c>
      <c r="L106" s="21" t="s">
        <v>19</v>
      </c>
      <c r="M106" s="21" t="s">
        <v>42</v>
      </c>
      <c r="X106" s="37" t="str">
        <f t="shared" si="13"/>
        <v>CommercialDHPDHP-Retro-XLarge Ret</v>
      </c>
      <c r="Y106" s="21" t="s">
        <v>240</v>
      </c>
      <c r="Z106" s="21" t="s">
        <v>317</v>
      </c>
      <c r="AA106" s="21" t="s">
        <v>320</v>
      </c>
      <c r="AB106" s="21" t="s">
        <v>317</v>
      </c>
    </row>
    <row r="107" spans="9:28" ht="13.5" thickBot="1" x14ac:dyDescent="0.25">
      <c r="I107" s="21" t="str">
        <f t="shared" si="12"/>
        <v xml:space="preserve">WashingtonCenter pivot/linear move systems: Install new sprinkler package on an existing system. </v>
      </c>
      <c r="J107" s="21" t="s">
        <v>51</v>
      </c>
      <c r="K107" s="21" t="s">
        <v>16</v>
      </c>
      <c r="L107" s="21" t="s">
        <v>19</v>
      </c>
      <c r="M107" s="21" t="s">
        <v>42</v>
      </c>
      <c r="X107" s="37" t="str">
        <f t="shared" si="13"/>
        <v>CommercialDHPDHP-Retro-Large Ret</v>
      </c>
      <c r="Y107" s="21" t="s">
        <v>240</v>
      </c>
      <c r="Z107" s="21" t="s">
        <v>317</v>
      </c>
      <c r="AA107" s="21" t="s">
        <v>321</v>
      </c>
      <c r="AB107" s="21" t="s">
        <v>317</v>
      </c>
    </row>
    <row r="108" spans="9:28" ht="13.5" thickBot="1" x14ac:dyDescent="0.25">
      <c r="I108" s="21" t="str">
        <f t="shared" si="12"/>
        <v xml:space="preserve">WashingtonCenter pivot/linear move systems: New gooseneck elbows </v>
      </c>
      <c r="J108" s="21" t="s">
        <v>52</v>
      </c>
      <c r="K108" s="21" t="s">
        <v>16</v>
      </c>
      <c r="L108" s="21" t="s">
        <v>19</v>
      </c>
      <c r="M108" s="21" t="s">
        <v>42</v>
      </c>
      <c r="X108" s="37" t="str">
        <f t="shared" si="13"/>
        <v>CommercialDHPDHP-Retro-Medium Ret</v>
      </c>
      <c r="Y108" s="21" t="s">
        <v>240</v>
      </c>
      <c r="Z108" s="21" t="s">
        <v>317</v>
      </c>
      <c r="AA108" s="21" t="s">
        <v>322</v>
      </c>
      <c r="AB108" s="21" t="s">
        <v>317</v>
      </c>
    </row>
    <row r="109" spans="9:28" ht="13.5" thickBot="1" x14ac:dyDescent="0.25">
      <c r="I109" s="21" t="str">
        <f t="shared" si="12"/>
        <v xml:space="preserve">WashingtonCenter pivot/linear move systems: New drop tubes (3 feet minimum) </v>
      </c>
      <c r="J109" s="21" t="s">
        <v>53</v>
      </c>
      <c r="K109" s="21" t="s">
        <v>16</v>
      </c>
      <c r="L109" s="21" t="s">
        <v>19</v>
      </c>
      <c r="M109" s="21" t="s">
        <v>42</v>
      </c>
      <c r="X109" s="37" t="str">
        <f t="shared" si="13"/>
        <v>CommercialDHPDHP-Retro-Small Ret</v>
      </c>
      <c r="Y109" s="21" t="s">
        <v>240</v>
      </c>
      <c r="Z109" s="21" t="s">
        <v>317</v>
      </c>
      <c r="AA109" s="21" t="s">
        <v>323</v>
      </c>
      <c r="AB109" s="21" t="s">
        <v>317</v>
      </c>
    </row>
    <row r="110" spans="9:28" ht="13.5" thickBot="1" x14ac:dyDescent="0.25">
      <c r="I110" s="21" t="str">
        <f t="shared" si="12"/>
        <v xml:space="preserve">WashingtonCenter pivot/linear move systems: Replace leaking pivot boot gasket with new pivot boot gasket </v>
      </c>
      <c r="J110" s="21" t="s">
        <v>54</v>
      </c>
      <c r="K110" s="21" t="s">
        <v>16</v>
      </c>
      <c r="L110" s="21" t="s">
        <v>19</v>
      </c>
      <c r="M110" s="21" t="s">
        <v>42</v>
      </c>
      <c r="X110" s="37" t="str">
        <f t="shared" si="13"/>
        <v>CommercialDHPDHP-Retro-School K-12</v>
      </c>
      <c r="Y110" s="21" t="s">
        <v>240</v>
      </c>
      <c r="Z110" s="21" t="s">
        <v>317</v>
      </c>
      <c r="AA110" s="21" t="s">
        <v>324</v>
      </c>
      <c r="AB110" s="21" t="s">
        <v>317</v>
      </c>
    </row>
    <row r="111" spans="9:28" ht="13.5" thickBot="1" x14ac:dyDescent="0.25">
      <c r="I111" s="21" t="str">
        <f t="shared" si="12"/>
        <v xml:space="preserve">WashingtonCenter pivot/linear move systems: Replace leaking tower gasket with new tower gasket </v>
      </c>
      <c r="J111" s="21" t="s">
        <v>55</v>
      </c>
      <c r="K111" s="21" t="s">
        <v>16</v>
      </c>
      <c r="L111" s="21" t="s">
        <v>19</v>
      </c>
      <c r="M111" s="21" t="s">
        <v>42</v>
      </c>
      <c r="X111" s="37" t="str">
        <f t="shared" si="13"/>
        <v>CommercialDHPDHP-Retro-University</v>
      </c>
      <c r="Y111" s="21" t="s">
        <v>240</v>
      </c>
      <c r="Z111" s="21" t="s">
        <v>317</v>
      </c>
      <c r="AA111" s="21" t="s">
        <v>325</v>
      </c>
      <c r="AB111" s="21" t="s">
        <v>317</v>
      </c>
    </row>
    <row r="112" spans="9:28" ht="13.5" thickBot="1" x14ac:dyDescent="0.25">
      <c r="I112" s="21" t="str">
        <f t="shared" si="12"/>
        <v xml:space="preserve">OregonWheel/hand line systems: Replace worn nozzle with new flow controlling type nozzle for impact sprinklers </v>
      </c>
      <c r="J112" s="21" t="s">
        <v>43</v>
      </c>
      <c r="K112" s="21" t="s">
        <v>17</v>
      </c>
      <c r="L112" s="21" t="s">
        <v>19</v>
      </c>
      <c r="M112" s="21" t="s">
        <v>42</v>
      </c>
      <c r="X112" s="37" t="str">
        <f t="shared" si="13"/>
        <v>CommercialDHPDHP-Retro-Warehouse</v>
      </c>
      <c r="Y112" s="21" t="s">
        <v>240</v>
      </c>
      <c r="Z112" s="21" t="s">
        <v>317</v>
      </c>
      <c r="AA112" s="21" t="s">
        <v>326</v>
      </c>
      <c r="AB112" s="21" t="s">
        <v>317</v>
      </c>
    </row>
    <row r="113" spans="9:28" ht="13.5" thickBot="1" x14ac:dyDescent="0.25">
      <c r="I113" s="21" t="str">
        <f t="shared" si="12"/>
        <v xml:space="preserve">OregonWheel/hand line systems: Replace worn nozzle with new nozzle </v>
      </c>
      <c r="J113" s="21" t="s">
        <v>44</v>
      </c>
      <c r="K113" s="21" t="s">
        <v>17</v>
      </c>
      <c r="L113" s="21" t="s">
        <v>19</v>
      </c>
      <c r="M113" s="21" t="s">
        <v>42</v>
      </c>
      <c r="X113" s="37" t="str">
        <f t="shared" si="13"/>
        <v>CommercialDHPDHP-Retro-Supermarket</v>
      </c>
      <c r="Y113" s="21" t="s">
        <v>240</v>
      </c>
      <c r="Z113" s="21" t="s">
        <v>317</v>
      </c>
      <c r="AA113" s="21" t="s">
        <v>327</v>
      </c>
      <c r="AB113" s="21" t="s">
        <v>317</v>
      </c>
    </row>
    <row r="114" spans="9:28" ht="13.5" thickBot="1" x14ac:dyDescent="0.25">
      <c r="I114" s="21" t="str">
        <f t="shared" si="12"/>
        <v xml:space="preserve">OregonWheel/hand line systems: Rebuild or replace leaking impact sprinkler with new or rebuilt impact sprinkler </v>
      </c>
      <c r="J114" s="21" t="s">
        <v>45</v>
      </c>
      <c r="K114" s="21" t="s">
        <v>17</v>
      </c>
      <c r="L114" s="21" t="s">
        <v>19</v>
      </c>
      <c r="M114" s="21" t="s">
        <v>42</v>
      </c>
      <c r="X114" s="37" t="str">
        <f t="shared" si="13"/>
        <v>CommercialDHPDHP-Retro-MiniMart</v>
      </c>
      <c r="Y114" s="21" t="s">
        <v>240</v>
      </c>
      <c r="Z114" s="21" t="s">
        <v>317</v>
      </c>
      <c r="AA114" s="21" t="s">
        <v>328</v>
      </c>
      <c r="AB114" s="21" t="s">
        <v>317</v>
      </c>
    </row>
    <row r="115" spans="9:28" ht="13.5" thickBot="1" x14ac:dyDescent="0.25">
      <c r="I115" s="21" t="str">
        <f t="shared" si="12"/>
        <v xml:space="preserve">OregonWheel/hand line systems: Replace leaking gasket with new gasket </v>
      </c>
      <c r="J115" s="21" t="s">
        <v>46</v>
      </c>
      <c r="K115" s="21" t="s">
        <v>17</v>
      </c>
      <c r="L115" s="21" t="s">
        <v>19</v>
      </c>
      <c r="M115" s="21" t="s">
        <v>42</v>
      </c>
      <c r="X115" s="37" t="str">
        <f t="shared" si="13"/>
        <v>CommercialDHPDHP-Retro-Restaurant</v>
      </c>
      <c r="Y115" s="21" t="s">
        <v>240</v>
      </c>
      <c r="Z115" s="21" t="s">
        <v>317</v>
      </c>
      <c r="AA115" s="21" t="s">
        <v>329</v>
      </c>
      <c r="AB115" s="21" t="s">
        <v>317</v>
      </c>
    </row>
    <row r="116" spans="9:28" ht="13.5" thickBot="1" x14ac:dyDescent="0.25">
      <c r="I116" s="21" t="str">
        <f t="shared" si="12"/>
        <v xml:space="preserve">OregonWheel/hand line systems: Replace leaking drain with new drain </v>
      </c>
      <c r="J116" s="21" t="s">
        <v>47</v>
      </c>
      <c r="K116" s="21" t="s">
        <v>17</v>
      </c>
      <c r="L116" s="21" t="s">
        <v>19</v>
      </c>
      <c r="M116" s="21" t="s">
        <v>42</v>
      </c>
      <c r="X116" s="37" t="str">
        <f t="shared" si="13"/>
        <v>CommercialDHPDHP-Retro-Lodging</v>
      </c>
      <c r="Y116" s="21" t="s">
        <v>240</v>
      </c>
      <c r="Z116" s="21" t="s">
        <v>317</v>
      </c>
      <c r="AA116" s="21" t="s">
        <v>330</v>
      </c>
      <c r="AB116" s="21" t="s">
        <v>317</v>
      </c>
    </row>
    <row r="117" spans="9:28" ht="13.5" thickBot="1" x14ac:dyDescent="0.25">
      <c r="I117" s="21" t="str">
        <f t="shared" si="12"/>
        <v xml:space="preserve">OregonWheel/hand line systems: Cut and pipe press repair of leaking hand-lines, wheel-lines, and portable main-lines </v>
      </c>
      <c r="J117" s="21" t="s">
        <v>48</v>
      </c>
      <c r="K117" s="21" t="s">
        <v>17</v>
      </c>
      <c r="L117" s="21" t="s">
        <v>19</v>
      </c>
      <c r="M117" s="21" t="s">
        <v>42</v>
      </c>
      <c r="X117" s="37" t="str">
        <f t="shared" si="13"/>
        <v>CommercialDHPDHP-Retro-Hospital</v>
      </c>
      <c r="Y117" s="21" t="s">
        <v>240</v>
      </c>
      <c r="Z117" s="21" t="s">
        <v>317</v>
      </c>
      <c r="AA117" s="21" t="s">
        <v>331</v>
      </c>
      <c r="AB117" s="21" t="s">
        <v>317</v>
      </c>
    </row>
    <row r="118" spans="9:28" ht="13.5" thickBot="1" x14ac:dyDescent="0.25">
      <c r="I118" s="21" t="str">
        <f t="shared" si="12"/>
        <v xml:space="preserve">OregonThunderbird wheel line systems: Replace leaking hub with new hub </v>
      </c>
      <c r="J118" s="21" t="s">
        <v>49</v>
      </c>
      <c r="K118" s="21" t="s">
        <v>17</v>
      </c>
      <c r="L118" s="21" t="s">
        <v>19</v>
      </c>
      <c r="M118" s="21" t="s">
        <v>42</v>
      </c>
      <c r="X118" s="37" t="str">
        <f t="shared" si="13"/>
        <v>CommercialDHPDHP-Retro-Residential Care</v>
      </c>
      <c r="Y118" s="21" t="s">
        <v>240</v>
      </c>
      <c r="Z118" s="21" t="s">
        <v>317</v>
      </c>
      <c r="AA118" s="21" t="s">
        <v>332</v>
      </c>
      <c r="AB118" s="21" t="s">
        <v>317</v>
      </c>
    </row>
    <row r="119" spans="9:28" ht="13.5" thickBot="1" x14ac:dyDescent="0.25">
      <c r="I119" s="21" t="str">
        <f t="shared" si="12"/>
        <v xml:space="preserve">OregonWheel line systems: Rebuild or replace leaking or malfunctioning leveler with new or rebuilt leveler. </v>
      </c>
      <c r="J119" s="21" t="s">
        <v>50</v>
      </c>
      <c r="K119" s="21" t="s">
        <v>17</v>
      </c>
      <c r="L119" s="21" t="s">
        <v>19</v>
      </c>
      <c r="M119" s="21" t="s">
        <v>42</v>
      </c>
      <c r="X119" s="37" t="str">
        <f t="shared" si="13"/>
        <v>CommercialDHPDHP-Retro-Assembly</v>
      </c>
      <c r="Y119" s="21" t="s">
        <v>240</v>
      </c>
      <c r="Z119" s="21" t="s">
        <v>317</v>
      </c>
      <c r="AA119" s="21" t="s">
        <v>333</v>
      </c>
      <c r="AB119" s="21" t="s">
        <v>317</v>
      </c>
    </row>
    <row r="120" spans="9:28" ht="13.5" thickBot="1" x14ac:dyDescent="0.25">
      <c r="I120" s="21" t="str">
        <f t="shared" si="12"/>
        <v xml:space="preserve">OregonCenter pivot/linear move systems: Install new sprinkler package on an existing system. </v>
      </c>
      <c r="J120" s="21" t="s">
        <v>51</v>
      </c>
      <c r="K120" s="21" t="s">
        <v>17</v>
      </c>
      <c r="L120" s="21" t="s">
        <v>19</v>
      </c>
      <c r="M120" s="21" t="s">
        <v>42</v>
      </c>
      <c r="X120" s="37" t="str">
        <f t="shared" si="13"/>
        <v>CommercialDHPDHP-Retro-Other</v>
      </c>
      <c r="Y120" s="21" t="s">
        <v>240</v>
      </c>
      <c r="Z120" s="21" t="s">
        <v>317</v>
      </c>
      <c r="AA120" s="21" t="s">
        <v>334</v>
      </c>
      <c r="AB120" s="21" t="s">
        <v>317</v>
      </c>
    </row>
    <row r="121" spans="9:28" ht="13.5" thickBot="1" x14ac:dyDescent="0.25">
      <c r="I121" s="21" t="str">
        <f t="shared" si="12"/>
        <v xml:space="preserve">OregonCenter pivot/linear move systems: New gooseneck elbows </v>
      </c>
      <c r="J121" s="21" t="s">
        <v>52</v>
      </c>
      <c r="K121" s="21" t="s">
        <v>17</v>
      </c>
      <c r="L121" s="21" t="s">
        <v>19</v>
      </c>
      <c r="M121" s="21" t="s">
        <v>42</v>
      </c>
      <c r="X121" s="37" t="str">
        <f t="shared" si="13"/>
        <v>CommercialECM-VAVECM-VAV-NEW-Large Off</v>
      </c>
      <c r="Y121" s="21" t="s">
        <v>240</v>
      </c>
      <c r="Z121" s="21" t="s">
        <v>353</v>
      </c>
      <c r="AA121" s="21" t="s">
        <v>354</v>
      </c>
      <c r="AB121" s="21" t="s">
        <v>1382</v>
      </c>
    </row>
    <row r="122" spans="9:28" ht="13.5" thickBot="1" x14ac:dyDescent="0.25">
      <c r="I122" s="21" t="str">
        <f t="shared" si="12"/>
        <v xml:space="preserve">OregonCenter pivot/linear move systems: New drop tubes (3 feet minimum) </v>
      </c>
      <c r="J122" s="21" t="s">
        <v>53</v>
      </c>
      <c r="K122" s="21" t="s">
        <v>17</v>
      </c>
      <c r="L122" s="21" t="s">
        <v>19</v>
      </c>
      <c r="M122" s="21" t="s">
        <v>42</v>
      </c>
      <c r="X122" s="37" t="str">
        <f t="shared" si="13"/>
        <v>CommercialECM-VAVECM-VAV-NEW-Medium Off</v>
      </c>
      <c r="Y122" s="21" t="s">
        <v>240</v>
      </c>
      <c r="Z122" s="21" t="s">
        <v>353</v>
      </c>
      <c r="AA122" s="21" t="s">
        <v>355</v>
      </c>
      <c r="AB122" s="21" t="s">
        <v>1382</v>
      </c>
    </row>
    <row r="123" spans="9:28" ht="13.5" thickBot="1" x14ac:dyDescent="0.25">
      <c r="I123" s="21" t="str">
        <f t="shared" si="12"/>
        <v xml:space="preserve">OregonCenter pivot/linear move systems: Replace leaking pivot boot gasket with new pivot boot gasket </v>
      </c>
      <c r="J123" s="21" t="s">
        <v>54</v>
      </c>
      <c r="K123" s="21" t="s">
        <v>17</v>
      </c>
      <c r="L123" s="21" t="s">
        <v>19</v>
      </c>
      <c r="M123" s="21" t="s">
        <v>42</v>
      </c>
      <c r="X123" s="37" t="str">
        <f t="shared" si="13"/>
        <v>CommercialECM-VAVECM-VAV-NEW-Small Off</v>
      </c>
      <c r="Y123" s="21" t="s">
        <v>240</v>
      </c>
      <c r="Z123" s="21" t="s">
        <v>353</v>
      </c>
      <c r="AA123" s="21" t="s">
        <v>356</v>
      </c>
      <c r="AB123" s="21" t="s">
        <v>1382</v>
      </c>
    </row>
    <row r="124" spans="9:28" ht="13.5" thickBot="1" x14ac:dyDescent="0.25">
      <c r="I124" s="21" t="str">
        <f t="shared" si="12"/>
        <v xml:space="preserve">OregonCenter pivot/linear move systems: Replace leaking tower gasket with new tower gasket </v>
      </c>
      <c r="J124" s="21" t="s">
        <v>55</v>
      </c>
      <c r="K124" s="21" t="s">
        <v>17</v>
      </c>
      <c r="L124" s="21" t="s">
        <v>19</v>
      </c>
      <c r="M124" s="21" t="s">
        <v>42</v>
      </c>
      <c r="X124" s="37" t="str">
        <f t="shared" si="13"/>
        <v>CommercialECM-VAVECM-VAV-NEW-XLarge Ret</v>
      </c>
      <c r="Y124" s="21" t="s">
        <v>240</v>
      </c>
      <c r="Z124" s="21" t="s">
        <v>353</v>
      </c>
      <c r="AA124" s="21" t="s">
        <v>357</v>
      </c>
      <c r="AB124" s="21" t="s">
        <v>1382</v>
      </c>
    </row>
    <row r="125" spans="9:28" ht="13.5" thickBot="1" x14ac:dyDescent="0.25">
      <c r="I125" s="21" t="str">
        <f t="shared" si="12"/>
        <v>Montana Montana Wells Green Motors Program Rewind vs. Standard Practice:  Motor size 50HP</v>
      </c>
      <c r="J125" s="21" t="s">
        <v>57</v>
      </c>
      <c r="K125" s="21" t="s">
        <v>58</v>
      </c>
      <c r="L125" s="21" t="s">
        <v>25</v>
      </c>
      <c r="M125" s="21" t="s">
        <v>56</v>
      </c>
      <c r="X125" s="37" t="str">
        <f t="shared" si="13"/>
        <v>CommercialECM-VAVECM-VAV-NEW-Large Ret</v>
      </c>
      <c r="Y125" s="21" t="s">
        <v>240</v>
      </c>
      <c r="Z125" s="21" t="s">
        <v>353</v>
      </c>
      <c r="AA125" s="21" t="s">
        <v>358</v>
      </c>
      <c r="AB125" s="21" t="s">
        <v>1382</v>
      </c>
    </row>
    <row r="126" spans="9:28" ht="13.5" thickBot="1" x14ac:dyDescent="0.25">
      <c r="I126" s="21" t="str">
        <f t="shared" si="12"/>
        <v>Oregon Oregon River Green Motors Program Rewind vs. Standard Practice:  Motor size 50HP</v>
      </c>
      <c r="J126" s="21" t="s">
        <v>59</v>
      </c>
      <c r="K126" s="21" t="s">
        <v>60</v>
      </c>
      <c r="L126" s="21" t="s">
        <v>25</v>
      </c>
      <c r="M126" s="21" t="s">
        <v>56</v>
      </c>
      <c r="X126" s="37" t="str">
        <f t="shared" si="13"/>
        <v>CommercialECM-VAVECM-VAV-NEW-Medium Ret</v>
      </c>
      <c r="Y126" s="21" t="s">
        <v>240</v>
      </c>
      <c r="Z126" s="21" t="s">
        <v>353</v>
      </c>
      <c r="AA126" s="21" t="s">
        <v>359</v>
      </c>
      <c r="AB126" s="21" t="s">
        <v>1382</v>
      </c>
    </row>
    <row r="127" spans="9:28" ht="13.5" thickBot="1" x14ac:dyDescent="0.25">
      <c r="I127" s="21" t="str">
        <f t="shared" si="12"/>
        <v>Oregon Oregon Wells Green Motors Program Rewind vs. Standard Practice:  Motor size 60HP</v>
      </c>
      <c r="J127" s="21" t="s">
        <v>61</v>
      </c>
      <c r="K127" s="21" t="s">
        <v>60</v>
      </c>
      <c r="L127" s="21" t="s">
        <v>25</v>
      </c>
      <c r="M127" s="21" t="s">
        <v>56</v>
      </c>
      <c r="X127" s="37" t="str">
        <f t="shared" si="13"/>
        <v>CommercialECM-VAVECM-VAV-NEW-Small Ret</v>
      </c>
      <c r="Y127" s="21" t="s">
        <v>240</v>
      </c>
      <c r="Z127" s="21" t="s">
        <v>353</v>
      </c>
      <c r="AA127" s="21" t="s">
        <v>360</v>
      </c>
      <c r="AB127" s="21" t="s">
        <v>1382</v>
      </c>
    </row>
    <row r="128" spans="9:28" ht="13.5" thickBot="1" x14ac:dyDescent="0.25">
      <c r="I128" s="21" t="str">
        <f t="shared" si="12"/>
        <v>Idaho Idaho River Green Motors Program Rewind vs. Standard Practice:  Motor size 60HP</v>
      </c>
      <c r="J128" s="21" t="s">
        <v>62</v>
      </c>
      <c r="K128" s="21" t="s">
        <v>63</v>
      </c>
      <c r="L128" s="21" t="s">
        <v>25</v>
      </c>
      <c r="M128" s="21" t="s">
        <v>56</v>
      </c>
      <c r="X128" s="37" t="str">
        <f t="shared" si="13"/>
        <v>CommercialECM-VAVECM-VAV-NEW-School K-12</v>
      </c>
      <c r="Y128" s="21" t="s">
        <v>240</v>
      </c>
      <c r="Z128" s="21" t="s">
        <v>353</v>
      </c>
      <c r="AA128" s="21" t="s">
        <v>361</v>
      </c>
      <c r="AB128" s="21" t="s">
        <v>1382</v>
      </c>
    </row>
    <row r="129" spans="9:28" ht="13.5" thickBot="1" x14ac:dyDescent="0.25">
      <c r="I129" s="21" t="str">
        <f t="shared" si="12"/>
        <v>Washington Washington Wells Green Motors Program Rewind vs. Standard Practice:  Motor size 100HP</v>
      </c>
      <c r="J129" s="21" t="s">
        <v>64</v>
      </c>
      <c r="K129" s="21" t="s">
        <v>65</v>
      </c>
      <c r="L129" s="21" t="s">
        <v>25</v>
      </c>
      <c r="M129" s="21" t="s">
        <v>56</v>
      </c>
      <c r="X129" s="37" t="str">
        <f t="shared" si="13"/>
        <v>CommercialECM-VAVECM-VAV-NEW-University</v>
      </c>
      <c r="Y129" s="21" t="s">
        <v>240</v>
      </c>
      <c r="Z129" s="21" t="s">
        <v>353</v>
      </c>
      <c r="AA129" s="21" t="s">
        <v>362</v>
      </c>
      <c r="AB129" s="21" t="s">
        <v>1382</v>
      </c>
    </row>
    <row r="130" spans="9:28" ht="13.5" thickBot="1" x14ac:dyDescent="0.25">
      <c r="I130" s="21" t="str">
        <f t="shared" si="12"/>
        <v>Idaho Idaho Wells Green Motors Program Rewind vs. Standard Practice:  Motor size 150HP</v>
      </c>
      <c r="J130" s="21" t="s">
        <v>66</v>
      </c>
      <c r="K130" s="21" t="s">
        <v>63</v>
      </c>
      <c r="L130" s="21" t="s">
        <v>25</v>
      </c>
      <c r="M130" s="21" t="s">
        <v>56</v>
      </c>
      <c r="X130" s="37" t="str">
        <f t="shared" si="13"/>
        <v>CommercialECM-VAVECM-VAV-NEW-Warehouse</v>
      </c>
      <c r="Y130" s="21" t="s">
        <v>240</v>
      </c>
      <c r="Z130" s="21" t="s">
        <v>353</v>
      </c>
      <c r="AA130" s="21" t="s">
        <v>363</v>
      </c>
      <c r="AB130" s="21" t="s">
        <v>1382</v>
      </c>
    </row>
    <row r="131" spans="9:28" ht="13.5" thickBot="1" x14ac:dyDescent="0.25">
      <c r="I131" s="21" t="str">
        <f t="shared" si="12"/>
        <v>Montana Montana River Green Motors Program Rewind vs. Standard Practice:  Motor size 40HP</v>
      </c>
      <c r="J131" s="21" t="s">
        <v>67</v>
      </c>
      <c r="K131" s="21" t="s">
        <v>58</v>
      </c>
      <c r="L131" s="21" t="s">
        <v>25</v>
      </c>
      <c r="M131" s="21" t="s">
        <v>56</v>
      </c>
      <c r="X131" s="37" t="str">
        <f t="shared" si="13"/>
        <v>CommercialECM-VAVECM-VAV-NEW-Supermarket</v>
      </c>
      <c r="Y131" s="21" t="s">
        <v>240</v>
      </c>
      <c r="Z131" s="21" t="s">
        <v>353</v>
      </c>
      <c r="AA131" s="21" t="s">
        <v>364</v>
      </c>
      <c r="AB131" s="21" t="s">
        <v>1382</v>
      </c>
    </row>
    <row r="132" spans="9:28" ht="13.5" thickBot="1" x14ac:dyDescent="0.25">
      <c r="I132" s="21" t="str">
        <f t="shared" si="12"/>
        <v>Washington Washington River Green Motors Program Rewind vs. Standard Practice:  Motor size 75HP</v>
      </c>
      <c r="J132" s="21" t="s">
        <v>68</v>
      </c>
      <c r="K132" s="21" t="s">
        <v>65</v>
      </c>
      <c r="L132" s="21" t="s">
        <v>25</v>
      </c>
      <c r="M132" s="21" t="s">
        <v>56</v>
      </c>
      <c r="X132" s="37" t="str">
        <f t="shared" si="13"/>
        <v>CommercialECM-VAVECM-VAV-NEW-MiniMart</v>
      </c>
      <c r="Y132" s="21" t="s">
        <v>240</v>
      </c>
      <c r="Z132" s="21" t="s">
        <v>353</v>
      </c>
      <c r="AA132" s="21" t="s">
        <v>365</v>
      </c>
      <c r="AB132" s="21" t="s">
        <v>1382</v>
      </c>
    </row>
    <row r="133" spans="9:28" ht="13.5" thickBot="1" x14ac:dyDescent="0.25">
      <c r="I133" s="21" t="str">
        <f t="shared" si="12"/>
        <v>SISMattawa (PRD) _ Alfalfa</v>
      </c>
      <c r="J133" s="21" t="s">
        <v>70</v>
      </c>
      <c r="K133" s="21" t="s">
        <v>71</v>
      </c>
      <c r="L133" s="21" t="s">
        <v>19</v>
      </c>
      <c r="M133" s="21" t="s">
        <v>69</v>
      </c>
      <c r="X133" s="37" t="str">
        <f t="shared" si="13"/>
        <v>CommercialECM-VAVECM-VAV-NEW-Restaurant</v>
      </c>
      <c r="Y133" s="21" t="s">
        <v>240</v>
      </c>
      <c r="Z133" s="21" t="s">
        <v>353</v>
      </c>
      <c r="AA133" s="21" t="s">
        <v>366</v>
      </c>
      <c r="AB133" s="21" t="s">
        <v>1382</v>
      </c>
    </row>
    <row r="134" spans="9:28" ht="13.5" thickBot="1" x14ac:dyDescent="0.25">
      <c r="I134" s="21" t="str">
        <f t="shared" ref="I134:I197" si="14">K134&amp;J134</f>
        <v>SISPasco (Richland) _ Alfalfa</v>
      </c>
      <c r="J134" s="21" t="s">
        <v>72</v>
      </c>
      <c r="K134" s="21" t="s">
        <v>71</v>
      </c>
      <c r="L134" s="21" t="s">
        <v>19</v>
      </c>
      <c r="M134" s="21" t="s">
        <v>69</v>
      </c>
      <c r="X134" s="37" t="str">
        <f t="shared" ref="X134:X197" si="15">_xlfn.CONCAT(Y134,Z134,AA134,)</f>
        <v>CommercialECM-VAVECM-VAV-NEW-Lodging</v>
      </c>
      <c r="Y134" s="21" t="s">
        <v>240</v>
      </c>
      <c r="Z134" s="21" t="s">
        <v>353</v>
      </c>
      <c r="AA134" s="21" t="s">
        <v>367</v>
      </c>
      <c r="AB134" s="21" t="s">
        <v>1382</v>
      </c>
    </row>
    <row r="135" spans="9:28" ht="13.5" thickBot="1" x14ac:dyDescent="0.25">
      <c r="I135" s="21" t="str">
        <f t="shared" si="14"/>
        <v>SISMoses Lake (Ephrata) _ Alfalfa</v>
      </c>
      <c r="J135" s="21" t="s">
        <v>73</v>
      </c>
      <c r="K135" s="21" t="s">
        <v>71</v>
      </c>
      <c r="L135" s="21" t="s">
        <v>19</v>
      </c>
      <c r="M135" s="21" t="s">
        <v>69</v>
      </c>
      <c r="X135" s="37" t="str">
        <f t="shared" si="15"/>
        <v>CommercialECM-VAVECM-VAV-NEW-Hospital</v>
      </c>
      <c r="Y135" s="21" t="s">
        <v>240</v>
      </c>
      <c r="Z135" s="21" t="s">
        <v>353</v>
      </c>
      <c r="AA135" s="21" t="s">
        <v>368</v>
      </c>
      <c r="AB135" s="21" t="s">
        <v>1382</v>
      </c>
    </row>
    <row r="136" spans="9:28" ht="13.5" thickBot="1" x14ac:dyDescent="0.25">
      <c r="I136" s="21" t="str">
        <f t="shared" si="14"/>
        <v>SISRoyal City (Smyrna) _ Alfalfa</v>
      </c>
      <c r="J136" s="21" t="s">
        <v>74</v>
      </c>
      <c r="K136" s="21" t="s">
        <v>71</v>
      </c>
      <c r="L136" s="21" t="s">
        <v>19</v>
      </c>
      <c r="M136" s="21" t="s">
        <v>69</v>
      </c>
      <c r="X136" s="37" t="str">
        <f t="shared" si="15"/>
        <v>CommercialECM-VAVECM-VAV-NEW-Residential Care</v>
      </c>
      <c r="Y136" s="21" t="s">
        <v>240</v>
      </c>
      <c r="Z136" s="21" t="s">
        <v>353</v>
      </c>
      <c r="AA136" s="21" t="s">
        <v>369</v>
      </c>
      <c r="AB136" s="21" t="s">
        <v>1382</v>
      </c>
    </row>
    <row r="137" spans="9:28" ht="13.5" thickBot="1" x14ac:dyDescent="0.25">
      <c r="I137" s="21" t="str">
        <f t="shared" si="14"/>
        <v>SISQuincy _ Alfalfa</v>
      </c>
      <c r="J137" s="21" t="s">
        <v>75</v>
      </c>
      <c r="K137" s="21" t="s">
        <v>71</v>
      </c>
      <c r="L137" s="21" t="s">
        <v>19</v>
      </c>
      <c r="M137" s="21" t="s">
        <v>69</v>
      </c>
      <c r="X137" s="37" t="str">
        <f t="shared" si="15"/>
        <v>CommercialECM-VAVECM-VAV-NEW-Assembly</v>
      </c>
      <c r="Y137" s="21" t="s">
        <v>240</v>
      </c>
      <c r="Z137" s="21" t="s">
        <v>353</v>
      </c>
      <c r="AA137" s="21" t="s">
        <v>370</v>
      </c>
      <c r="AB137" s="21" t="s">
        <v>1382</v>
      </c>
    </row>
    <row r="138" spans="9:28" ht="13.5" thickBot="1" x14ac:dyDescent="0.25">
      <c r="I138" s="21" t="str">
        <f t="shared" si="14"/>
        <v>SISConnell _ Alfalfa</v>
      </c>
      <c r="J138" s="21" t="s">
        <v>76</v>
      </c>
      <c r="K138" s="21" t="s">
        <v>71</v>
      </c>
      <c r="L138" s="21" t="s">
        <v>19</v>
      </c>
      <c r="M138" s="21" t="s">
        <v>69</v>
      </c>
      <c r="X138" s="37" t="str">
        <f t="shared" si="15"/>
        <v>CommercialECM-VAVECM-VAV-NEW-Other</v>
      </c>
      <c r="Y138" s="21" t="s">
        <v>240</v>
      </c>
      <c r="Z138" s="21" t="s">
        <v>353</v>
      </c>
      <c r="AA138" s="21" t="s">
        <v>371</v>
      </c>
      <c r="AB138" s="21" t="s">
        <v>1382</v>
      </c>
    </row>
    <row r="139" spans="9:28" ht="13.5" thickBot="1" x14ac:dyDescent="0.25">
      <c r="I139" s="21" t="str">
        <f t="shared" si="14"/>
        <v>SISOthello _ Alfalfa</v>
      </c>
      <c r="J139" s="21" t="s">
        <v>77</v>
      </c>
      <c r="K139" s="21" t="s">
        <v>71</v>
      </c>
      <c r="L139" s="21" t="s">
        <v>19</v>
      </c>
      <c r="M139" s="21" t="s">
        <v>69</v>
      </c>
      <c r="X139" s="37" t="str">
        <f t="shared" si="15"/>
        <v>CommercialECM-VAVECM-VAV-NR-Large Off</v>
      </c>
      <c r="Y139" s="21" t="s">
        <v>240</v>
      </c>
      <c r="Z139" s="21" t="s">
        <v>353</v>
      </c>
      <c r="AA139" s="21" t="s">
        <v>1217</v>
      </c>
      <c r="AB139" s="21" t="s">
        <v>1382</v>
      </c>
    </row>
    <row r="140" spans="9:28" ht="13.5" thickBot="1" x14ac:dyDescent="0.25">
      <c r="I140" s="21" t="str">
        <f t="shared" si="14"/>
        <v>SISLind _ Alfalfa</v>
      </c>
      <c r="J140" s="21" t="s">
        <v>78</v>
      </c>
      <c r="K140" s="21" t="s">
        <v>71</v>
      </c>
      <c r="L140" s="21" t="s">
        <v>19</v>
      </c>
      <c r="M140" s="21" t="s">
        <v>69</v>
      </c>
      <c r="X140" s="37" t="str">
        <f t="shared" si="15"/>
        <v>CommercialECM-VAVECM-VAV-NR-Medium Off</v>
      </c>
      <c r="Y140" s="21" t="s">
        <v>240</v>
      </c>
      <c r="Z140" s="21" t="s">
        <v>353</v>
      </c>
      <c r="AA140" s="21" t="s">
        <v>1218</v>
      </c>
      <c r="AB140" s="21" t="s">
        <v>1382</v>
      </c>
    </row>
    <row r="141" spans="9:28" ht="13.5" thickBot="1" x14ac:dyDescent="0.25">
      <c r="I141" s="21" t="str">
        <f t="shared" si="14"/>
        <v>SISEltopia _ Alfalfa</v>
      </c>
      <c r="J141" s="21" t="s">
        <v>79</v>
      </c>
      <c r="K141" s="21" t="s">
        <v>71</v>
      </c>
      <c r="L141" s="21" t="s">
        <v>19</v>
      </c>
      <c r="M141" s="21" t="s">
        <v>69</v>
      </c>
      <c r="X141" s="37" t="str">
        <f t="shared" si="15"/>
        <v>CommercialECM-VAVECM-VAV-NR-Small Off</v>
      </c>
      <c r="Y141" s="21" t="s">
        <v>240</v>
      </c>
      <c r="Z141" s="21" t="s">
        <v>353</v>
      </c>
      <c r="AA141" s="21" t="s">
        <v>1219</v>
      </c>
      <c r="AB141" s="21" t="s">
        <v>1382</v>
      </c>
    </row>
    <row r="142" spans="9:28" ht="13.5" thickBot="1" x14ac:dyDescent="0.25">
      <c r="I142" s="21" t="str">
        <f t="shared" si="14"/>
        <v>SISOdessa _ Alfalfa</v>
      </c>
      <c r="J142" s="21" t="s">
        <v>80</v>
      </c>
      <c r="K142" s="21" t="s">
        <v>71</v>
      </c>
      <c r="L142" s="21" t="s">
        <v>19</v>
      </c>
      <c r="M142" s="21" t="s">
        <v>69</v>
      </c>
      <c r="X142" s="37" t="str">
        <f t="shared" si="15"/>
        <v>CommercialECM-VAVECM-VAV-NR-XLarge Ret</v>
      </c>
      <c r="Y142" s="21" t="s">
        <v>240</v>
      </c>
      <c r="Z142" s="21" t="s">
        <v>353</v>
      </c>
      <c r="AA142" s="21" t="s">
        <v>1220</v>
      </c>
      <c r="AB142" s="21" t="s">
        <v>1382</v>
      </c>
    </row>
    <row r="143" spans="9:28" ht="13.5" thickBot="1" x14ac:dyDescent="0.25">
      <c r="I143" s="21" t="str">
        <f t="shared" si="14"/>
        <v>SISRitzville _ Alfalfa</v>
      </c>
      <c r="J143" s="21" t="s">
        <v>81</v>
      </c>
      <c r="K143" s="21" t="s">
        <v>71</v>
      </c>
      <c r="L143" s="21" t="s">
        <v>19</v>
      </c>
      <c r="M143" s="21" t="s">
        <v>69</v>
      </c>
      <c r="X143" s="37" t="str">
        <f t="shared" si="15"/>
        <v>CommercialECM-VAVECM-VAV-NR-Large Ret</v>
      </c>
      <c r="Y143" s="21" t="s">
        <v>240</v>
      </c>
      <c r="Z143" s="21" t="s">
        <v>353</v>
      </c>
      <c r="AA143" s="21" t="s">
        <v>1221</v>
      </c>
      <c r="AB143" s="21" t="s">
        <v>1382</v>
      </c>
    </row>
    <row r="144" spans="9:28" ht="13.5" thickBot="1" x14ac:dyDescent="0.25">
      <c r="I144" s="21" t="str">
        <f t="shared" si="14"/>
        <v>SISWilbur _ Alfalfa</v>
      </c>
      <c r="J144" s="21" t="s">
        <v>82</v>
      </c>
      <c r="K144" s="21" t="s">
        <v>71</v>
      </c>
      <c r="L144" s="21" t="s">
        <v>19</v>
      </c>
      <c r="M144" s="21" t="s">
        <v>69</v>
      </c>
      <c r="X144" s="37" t="str">
        <f t="shared" si="15"/>
        <v>CommercialECM-VAVECM-VAV-NR-Medium Ret</v>
      </c>
      <c r="Y144" s="21" t="s">
        <v>240</v>
      </c>
      <c r="Z144" s="21" t="s">
        <v>353</v>
      </c>
      <c r="AA144" s="21" t="s">
        <v>1222</v>
      </c>
      <c r="AB144" s="21" t="s">
        <v>1382</v>
      </c>
    </row>
    <row r="145" spans="9:28" ht="13.5" thickBot="1" x14ac:dyDescent="0.25">
      <c r="I145" s="21" t="str">
        <f t="shared" si="14"/>
        <v>SISMattawa (PRD) _ Mint</v>
      </c>
      <c r="J145" s="21" t="s">
        <v>83</v>
      </c>
      <c r="K145" s="21" t="s">
        <v>71</v>
      </c>
      <c r="L145" s="21" t="s">
        <v>19</v>
      </c>
      <c r="M145" s="21" t="s">
        <v>69</v>
      </c>
      <c r="X145" s="37" t="str">
        <f t="shared" si="15"/>
        <v>CommercialECM-VAVECM-VAV-NR-Small Ret</v>
      </c>
      <c r="Y145" s="21" t="s">
        <v>240</v>
      </c>
      <c r="Z145" s="21" t="s">
        <v>353</v>
      </c>
      <c r="AA145" s="21" t="s">
        <v>1223</v>
      </c>
      <c r="AB145" s="21" t="s">
        <v>1382</v>
      </c>
    </row>
    <row r="146" spans="9:28" ht="13.5" thickBot="1" x14ac:dyDescent="0.25">
      <c r="I146" s="21" t="str">
        <f t="shared" si="14"/>
        <v>SISPasco (Richland) _ Mint</v>
      </c>
      <c r="J146" s="21" t="s">
        <v>84</v>
      </c>
      <c r="K146" s="21" t="s">
        <v>71</v>
      </c>
      <c r="L146" s="21" t="s">
        <v>19</v>
      </c>
      <c r="M146" s="21" t="s">
        <v>69</v>
      </c>
      <c r="X146" s="37" t="str">
        <f t="shared" si="15"/>
        <v>CommercialECM-VAVECM-VAV-NR-School K-12</v>
      </c>
      <c r="Y146" s="21" t="s">
        <v>240</v>
      </c>
      <c r="Z146" s="21" t="s">
        <v>353</v>
      </c>
      <c r="AA146" s="21" t="s">
        <v>1224</v>
      </c>
      <c r="AB146" s="21" t="s">
        <v>1382</v>
      </c>
    </row>
    <row r="147" spans="9:28" ht="13.5" thickBot="1" x14ac:dyDescent="0.25">
      <c r="I147" s="21" t="str">
        <f t="shared" si="14"/>
        <v>SISMoses Lake (Ephrata) _ Mint</v>
      </c>
      <c r="J147" s="21" t="s">
        <v>85</v>
      </c>
      <c r="K147" s="21" t="s">
        <v>71</v>
      </c>
      <c r="L147" s="21" t="s">
        <v>19</v>
      </c>
      <c r="M147" s="21" t="s">
        <v>69</v>
      </c>
      <c r="X147" s="37" t="str">
        <f t="shared" si="15"/>
        <v>CommercialECM-VAVECM-VAV-NR-University</v>
      </c>
      <c r="Y147" s="21" t="s">
        <v>240</v>
      </c>
      <c r="Z147" s="21" t="s">
        <v>353</v>
      </c>
      <c r="AA147" s="21" t="s">
        <v>1225</v>
      </c>
      <c r="AB147" s="21" t="s">
        <v>1382</v>
      </c>
    </row>
    <row r="148" spans="9:28" ht="13.5" thickBot="1" x14ac:dyDescent="0.25">
      <c r="I148" s="21" t="str">
        <f t="shared" si="14"/>
        <v>SISRoyal City (Smyrna) _ Mint</v>
      </c>
      <c r="J148" s="21" t="s">
        <v>86</v>
      </c>
      <c r="K148" s="21" t="s">
        <v>71</v>
      </c>
      <c r="L148" s="21" t="s">
        <v>19</v>
      </c>
      <c r="M148" s="21" t="s">
        <v>69</v>
      </c>
      <c r="X148" s="37" t="str">
        <f t="shared" si="15"/>
        <v>CommercialECM-VAVECM-VAV-NR-Warehouse</v>
      </c>
      <c r="Y148" s="21" t="s">
        <v>240</v>
      </c>
      <c r="Z148" s="21" t="s">
        <v>353</v>
      </c>
      <c r="AA148" s="21" t="s">
        <v>1226</v>
      </c>
      <c r="AB148" s="21" t="s">
        <v>1382</v>
      </c>
    </row>
    <row r="149" spans="9:28" ht="13.5" thickBot="1" x14ac:dyDescent="0.25">
      <c r="I149" s="21" t="str">
        <f t="shared" si="14"/>
        <v>SISQuincy _ Mint</v>
      </c>
      <c r="J149" s="21" t="s">
        <v>87</v>
      </c>
      <c r="K149" s="21" t="s">
        <v>71</v>
      </c>
      <c r="L149" s="21" t="s">
        <v>19</v>
      </c>
      <c r="M149" s="21" t="s">
        <v>69</v>
      </c>
      <c r="X149" s="37" t="str">
        <f t="shared" si="15"/>
        <v>CommercialECM-VAVECM-VAV-NR-Supermarket</v>
      </c>
      <c r="Y149" s="21" t="s">
        <v>240</v>
      </c>
      <c r="Z149" s="21" t="s">
        <v>353</v>
      </c>
      <c r="AA149" s="21" t="s">
        <v>1227</v>
      </c>
      <c r="AB149" s="21" t="s">
        <v>1382</v>
      </c>
    </row>
    <row r="150" spans="9:28" ht="13.5" thickBot="1" x14ac:dyDescent="0.25">
      <c r="I150" s="21" t="str">
        <f t="shared" si="14"/>
        <v>SISConnell _ Mint</v>
      </c>
      <c r="J150" s="21" t="s">
        <v>88</v>
      </c>
      <c r="K150" s="21" t="s">
        <v>71</v>
      </c>
      <c r="L150" s="21" t="s">
        <v>19</v>
      </c>
      <c r="M150" s="21" t="s">
        <v>69</v>
      </c>
      <c r="X150" s="37" t="str">
        <f t="shared" si="15"/>
        <v>CommercialECM-VAVECM-VAV-NR-MiniMart</v>
      </c>
      <c r="Y150" s="21" t="s">
        <v>240</v>
      </c>
      <c r="Z150" s="21" t="s">
        <v>353</v>
      </c>
      <c r="AA150" s="21" t="s">
        <v>1228</v>
      </c>
      <c r="AB150" s="21" t="s">
        <v>1382</v>
      </c>
    </row>
    <row r="151" spans="9:28" ht="13.5" thickBot="1" x14ac:dyDescent="0.25">
      <c r="I151" s="21" t="str">
        <f t="shared" si="14"/>
        <v>SISOthello _ Mint</v>
      </c>
      <c r="J151" s="21" t="s">
        <v>89</v>
      </c>
      <c r="K151" s="21" t="s">
        <v>71</v>
      </c>
      <c r="L151" s="21" t="s">
        <v>19</v>
      </c>
      <c r="M151" s="21" t="s">
        <v>69</v>
      </c>
      <c r="X151" s="37" t="str">
        <f t="shared" si="15"/>
        <v>CommercialECM-VAVECM-VAV-NR-Restaurant</v>
      </c>
      <c r="Y151" s="21" t="s">
        <v>240</v>
      </c>
      <c r="Z151" s="21" t="s">
        <v>353</v>
      </c>
      <c r="AA151" s="21" t="s">
        <v>1229</v>
      </c>
      <c r="AB151" s="21" t="s">
        <v>1382</v>
      </c>
    </row>
    <row r="152" spans="9:28" ht="13.5" thickBot="1" x14ac:dyDescent="0.25">
      <c r="I152" s="21" t="str">
        <f t="shared" si="14"/>
        <v>SISLind _ Mint</v>
      </c>
      <c r="J152" s="21" t="s">
        <v>90</v>
      </c>
      <c r="K152" s="21" t="s">
        <v>71</v>
      </c>
      <c r="L152" s="21" t="s">
        <v>19</v>
      </c>
      <c r="M152" s="21" t="s">
        <v>69</v>
      </c>
      <c r="X152" s="37" t="str">
        <f t="shared" si="15"/>
        <v>CommercialECM-VAVECM-VAV-NR-Lodging</v>
      </c>
      <c r="Y152" s="21" t="s">
        <v>240</v>
      </c>
      <c r="Z152" s="21" t="s">
        <v>353</v>
      </c>
      <c r="AA152" s="21" t="s">
        <v>1230</v>
      </c>
      <c r="AB152" s="21" t="s">
        <v>1382</v>
      </c>
    </row>
    <row r="153" spans="9:28" ht="13.5" thickBot="1" x14ac:dyDescent="0.25">
      <c r="I153" s="21" t="str">
        <f t="shared" si="14"/>
        <v>SISEltopia _ Mint</v>
      </c>
      <c r="J153" s="21" t="s">
        <v>91</v>
      </c>
      <c r="K153" s="21" t="s">
        <v>71</v>
      </c>
      <c r="L153" s="21" t="s">
        <v>19</v>
      </c>
      <c r="M153" s="21" t="s">
        <v>69</v>
      </c>
      <c r="X153" s="37" t="str">
        <f t="shared" si="15"/>
        <v>CommercialECM-VAVECM-VAV-NR-Hospital</v>
      </c>
      <c r="Y153" s="21" t="s">
        <v>240</v>
      </c>
      <c r="Z153" s="21" t="s">
        <v>353</v>
      </c>
      <c r="AA153" s="21" t="s">
        <v>1231</v>
      </c>
      <c r="AB153" s="21" t="s">
        <v>1382</v>
      </c>
    </row>
    <row r="154" spans="9:28" ht="13.5" thickBot="1" x14ac:dyDescent="0.25">
      <c r="I154" s="21" t="str">
        <f t="shared" si="14"/>
        <v>SISOdessa _ Mint</v>
      </c>
      <c r="J154" s="21" t="s">
        <v>92</v>
      </c>
      <c r="K154" s="21" t="s">
        <v>71</v>
      </c>
      <c r="L154" s="21" t="s">
        <v>19</v>
      </c>
      <c r="M154" s="21" t="s">
        <v>69</v>
      </c>
      <c r="X154" s="37" t="str">
        <f t="shared" si="15"/>
        <v>CommercialECM-VAVECM-VAV-NR-Residential Care</v>
      </c>
      <c r="Y154" s="21" t="s">
        <v>240</v>
      </c>
      <c r="Z154" s="21" t="s">
        <v>353</v>
      </c>
      <c r="AA154" s="21" t="s">
        <v>1232</v>
      </c>
      <c r="AB154" s="21" t="s">
        <v>1382</v>
      </c>
    </row>
    <row r="155" spans="9:28" ht="13.5" thickBot="1" x14ac:dyDescent="0.25">
      <c r="I155" s="21" t="str">
        <f t="shared" si="14"/>
        <v>SISRitzville _ Mint</v>
      </c>
      <c r="J155" s="21" t="s">
        <v>93</v>
      </c>
      <c r="K155" s="21" t="s">
        <v>71</v>
      </c>
      <c r="L155" s="21" t="s">
        <v>19</v>
      </c>
      <c r="M155" s="21" t="s">
        <v>69</v>
      </c>
      <c r="X155" s="37" t="str">
        <f t="shared" si="15"/>
        <v>CommercialECM-VAVECM-VAV-NR-Assembly</v>
      </c>
      <c r="Y155" s="21" t="s">
        <v>240</v>
      </c>
      <c r="Z155" s="21" t="s">
        <v>353</v>
      </c>
      <c r="AA155" s="21" t="s">
        <v>1233</v>
      </c>
      <c r="AB155" s="21" t="s">
        <v>1382</v>
      </c>
    </row>
    <row r="156" spans="9:28" ht="13.5" thickBot="1" x14ac:dyDescent="0.25">
      <c r="I156" s="21" t="str">
        <f t="shared" si="14"/>
        <v>SISWilbur _ Mint</v>
      </c>
      <c r="J156" s="21" t="s">
        <v>94</v>
      </c>
      <c r="K156" s="21" t="s">
        <v>71</v>
      </c>
      <c r="L156" s="21" t="s">
        <v>19</v>
      </c>
      <c r="M156" s="21" t="s">
        <v>69</v>
      </c>
      <c r="X156" s="37" t="str">
        <f t="shared" si="15"/>
        <v>CommercialECM-VAVECM-VAV-NR-Other</v>
      </c>
      <c r="Y156" s="21" t="s">
        <v>240</v>
      </c>
      <c r="Z156" s="21" t="s">
        <v>353</v>
      </c>
      <c r="AA156" s="21" t="s">
        <v>1234</v>
      </c>
      <c r="AB156" s="21" t="s">
        <v>1382</v>
      </c>
    </row>
    <row r="157" spans="9:28" ht="13.5" thickBot="1" x14ac:dyDescent="0.25">
      <c r="I157" s="21" t="str">
        <f t="shared" si="14"/>
        <v>SISMattawa (PRD) _ Onions</v>
      </c>
      <c r="J157" s="21" t="s">
        <v>95</v>
      </c>
      <c r="K157" s="21" t="s">
        <v>71</v>
      </c>
      <c r="L157" s="21" t="s">
        <v>19</v>
      </c>
      <c r="M157" s="21" t="s">
        <v>69</v>
      </c>
      <c r="X157" s="37" t="str">
        <f t="shared" si="15"/>
        <v>CommercialEconomizerEconomizer-Retro-Large Off</v>
      </c>
      <c r="Y157" s="21" t="s">
        <v>240</v>
      </c>
      <c r="Z157" s="21" t="s">
        <v>372</v>
      </c>
      <c r="AA157" s="21" t="s">
        <v>1235</v>
      </c>
      <c r="AB157" s="21" t="s">
        <v>1382</v>
      </c>
    </row>
    <row r="158" spans="9:28" ht="13.5" thickBot="1" x14ac:dyDescent="0.25">
      <c r="I158" s="21" t="str">
        <f t="shared" si="14"/>
        <v>SISPasco (Richland) _ Onions</v>
      </c>
      <c r="J158" s="21" t="s">
        <v>96</v>
      </c>
      <c r="K158" s="21" t="s">
        <v>71</v>
      </c>
      <c r="L158" s="21" t="s">
        <v>19</v>
      </c>
      <c r="M158" s="21" t="s">
        <v>69</v>
      </c>
      <c r="X158" s="37" t="str">
        <f t="shared" si="15"/>
        <v>CommercialEconomizerEconomizer-Retro-Medium Off</v>
      </c>
      <c r="Y158" s="21" t="s">
        <v>240</v>
      </c>
      <c r="Z158" s="21" t="s">
        <v>372</v>
      </c>
      <c r="AA158" s="21" t="s">
        <v>373</v>
      </c>
      <c r="AB158" s="21" t="s">
        <v>1382</v>
      </c>
    </row>
    <row r="159" spans="9:28" ht="13.5" thickBot="1" x14ac:dyDescent="0.25">
      <c r="I159" s="21" t="str">
        <f t="shared" si="14"/>
        <v>SISMoses Lake (Ephrata) _ Onions</v>
      </c>
      <c r="J159" s="21" t="s">
        <v>97</v>
      </c>
      <c r="K159" s="21" t="s">
        <v>71</v>
      </c>
      <c r="L159" s="21" t="s">
        <v>19</v>
      </c>
      <c r="M159" s="21" t="s">
        <v>69</v>
      </c>
      <c r="X159" s="37" t="str">
        <f t="shared" si="15"/>
        <v>CommercialEconomizerEconomizer-Retro-Small Off</v>
      </c>
      <c r="Y159" s="21" t="s">
        <v>240</v>
      </c>
      <c r="Z159" s="21" t="s">
        <v>372</v>
      </c>
      <c r="AA159" s="21" t="s">
        <v>374</v>
      </c>
      <c r="AB159" s="21" t="s">
        <v>1382</v>
      </c>
    </row>
    <row r="160" spans="9:28" ht="13.5" thickBot="1" x14ac:dyDescent="0.25">
      <c r="I160" s="21" t="str">
        <f t="shared" si="14"/>
        <v>SISRoyal City (Smyrna) _ Onions</v>
      </c>
      <c r="J160" s="21" t="s">
        <v>98</v>
      </c>
      <c r="K160" s="21" t="s">
        <v>71</v>
      </c>
      <c r="L160" s="21" t="s">
        <v>19</v>
      </c>
      <c r="M160" s="21" t="s">
        <v>69</v>
      </c>
      <c r="X160" s="37" t="str">
        <f t="shared" si="15"/>
        <v>CommercialEconomizerEconomizer-Retro-XLarge Ret</v>
      </c>
      <c r="Y160" s="21" t="s">
        <v>240</v>
      </c>
      <c r="Z160" s="21" t="s">
        <v>372</v>
      </c>
      <c r="AA160" s="21" t="s">
        <v>375</v>
      </c>
      <c r="AB160" s="21" t="s">
        <v>1382</v>
      </c>
    </row>
    <row r="161" spans="9:28" ht="13.5" thickBot="1" x14ac:dyDescent="0.25">
      <c r="I161" s="21" t="str">
        <f t="shared" si="14"/>
        <v>SISQuincy _ Onions</v>
      </c>
      <c r="J161" s="21" t="s">
        <v>99</v>
      </c>
      <c r="K161" s="21" t="s">
        <v>71</v>
      </c>
      <c r="L161" s="21" t="s">
        <v>19</v>
      </c>
      <c r="M161" s="21" t="s">
        <v>69</v>
      </c>
      <c r="X161" s="37" t="str">
        <f t="shared" si="15"/>
        <v>CommercialEconomizerEconomizer-Retro-Large Ret</v>
      </c>
      <c r="Y161" s="21" t="s">
        <v>240</v>
      </c>
      <c r="Z161" s="21" t="s">
        <v>372</v>
      </c>
      <c r="AA161" s="21" t="s">
        <v>376</v>
      </c>
      <c r="AB161" s="21" t="s">
        <v>1382</v>
      </c>
    </row>
    <row r="162" spans="9:28" ht="13.5" thickBot="1" x14ac:dyDescent="0.25">
      <c r="I162" s="21" t="str">
        <f t="shared" si="14"/>
        <v>SISConnell _ Onions</v>
      </c>
      <c r="J162" s="21" t="s">
        <v>100</v>
      </c>
      <c r="K162" s="21" t="s">
        <v>71</v>
      </c>
      <c r="L162" s="21" t="s">
        <v>19</v>
      </c>
      <c r="M162" s="21" t="s">
        <v>69</v>
      </c>
      <c r="X162" s="37" t="str">
        <f t="shared" si="15"/>
        <v>CommercialEconomizerEconomizer-Retro-Medium Ret</v>
      </c>
      <c r="Y162" s="21" t="s">
        <v>240</v>
      </c>
      <c r="Z162" s="21" t="s">
        <v>372</v>
      </c>
      <c r="AA162" s="21" t="s">
        <v>377</v>
      </c>
      <c r="AB162" s="21" t="s">
        <v>1382</v>
      </c>
    </row>
    <row r="163" spans="9:28" ht="13.5" thickBot="1" x14ac:dyDescent="0.25">
      <c r="I163" s="21" t="str">
        <f t="shared" si="14"/>
        <v>SISOthello _ Onions</v>
      </c>
      <c r="J163" s="21" t="s">
        <v>101</v>
      </c>
      <c r="K163" s="21" t="s">
        <v>71</v>
      </c>
      <c r="L163" s="21" t="s">
        <v>19</v>
      </c>
      <c r="M163" s="21" t="s">
        <v>69</v>
      </c>
      <c r="X163" s="37" t="str">
        <f t="shared" si="15"/>
        <v>CommercialEconomizerEconomizer-Retro-Small Ret</v>
      </c>
      <c r="Y163" s="21" t="s">
        <v>240</v>
      </c>
      <c r="Z163" s="21" t="s">
        <v>372</v>
      </c>
      <c r="AA163" s="21" t="s">
        <v>378</v>
      </c>
      <c r="AB163" s="21" t="s">
        <v>1382</v>
      </c>
    </row>
    <row r="164" spans="9:28" ht="13.5" thickBot="1" x14ac:dyDescent="0.25">
      <c r="I164" s="21" t="str">
        <f t="shared" si="14"/>
        <v>SISLind _ Onions</v>
      </c>
      <c r="J164" s="21" t="s">
        <v>102</v>
      </c>
      <c r="K164" s="21" t="s">
        <v>71</v>
      </c>
      <c r="L164" s="21" t="s">
        <v>19</v>
      </c>
      <c r="M164" s="21" t="s">
        <v>69</v>
      </c>
      <c r="X164" s="37" t="str">
        <f t="shared" si="15"/>
        <v>CommercialEconomizerEconomizer-Retro-School K-12</v>
      </c>
      <c r="Y164" s="21" t="s">
        <v>240</v>
      </c>
      <c r="Z164" s="21" t="s">
        <v>372</v>
      </c>
      <c r="AA164" s="21" t="s">
        <v>379</v>
      </c>
      <c r="AB164" s="21" t="s">
        <v>1382</v>
      </c>
    </row>
    <row r="165" spans="9:28" ht="13.5" thickBot="1" x14ac:dyDescent="0.25">
      <c r="I165" s="21" t="str">
        <f t="shared" si="14"/>
        <v>SISEltopia _ Onions</v>
      </c>
      <c r="J165" s="21" t="s">
        <v>103</v>
      </c>
      <c r="K165" s="21" t="s">
        <v>71</v>
      </c>
      <c r="L165" s="21" t="s">
        <v>19</v>
      </c>
      <c r="M165" s="21" t="s">
        <v>69</v>
      </c>
      <c r="X165" s="37" t="str">
        <f t="shared" si="15"/>
        <v>CommercialEconomizerEconomizer-Retro-University</v>
      </c>
      <c r="Y165" s="21" t="s">
        <v>240</v>
      </c>
      <c r="Z165" s="21" t="s">
        <v>372</v>
      </c>
      <c r="AA165" s="21" t="s">
        <v>380</v>
      </c>
      <c r="AB165" s="21" t="s">
        <v>1382</v>
      </c>
    </row>
    <row r="166" spans="9:28" ht="13.5" thickBot="1" x14ac:dyDescent="0.25">
      <c r="I166" s="21" t="str">
        <f t="shared" si="14"/>
        <v>SISOdessa _ Onions</v>
      </c>
      <c r="J166" s="21" t="s">
        <v>104</v>
      </c>
      <c r="K166" s="21" t="s">
        <v>71</v>
      </c>
      <c r="L166" s="21" t="s">
        <v>19</v>
      </c>
      <c r="M166" s="21" t="s">
        <v>69</v>
      </c>
      <c r="X166" s="37" t="str">
        <f t="shared" si="15"/>
        <v>CommercialEconomizerEconomizer-Retro-Warehouse</v>
      </c>
      <c r="Y166" s="21" t="s">
        <v>240</v>
      </c>
      <c r="Z166" s="21" t="s">
        <v>372</v>
      </c>
      <c r="AA166" s="21" t="s">
        <v>381</v>
      </c>
      <c r="AB166" s="21" t="s">
        <v>1382</v>
      </c>
    </row>
    <row r="167" spans="9:28" ht="13.5" thickBot="1" x14ac:dyDescent="0.25">
      <c r="I167" s="21" t="str">
        <f t="shared" si="14"/>
        <v>SISRitzville _ Onions</v>
      </c>
      <c r="J167" s="21" t="s">
        <v>105</v>
      </c>
      <c r="K167" s="21" t="s">
        <v>71</v>
      </c>
      <c r="L167" s="21" t="s">
        <v>19</v>
      </c>
      <c r="M167" s="21" t="s">
        <v>69</v>
      </c>
      <c r="X167" s="37" t="str">
        <f t="shared" si="15"/>
        <v>CommercialEconomizerEconomizer-Retro-Supermarket</v>
      </c>
      <c r="Y167" s="21" t="s">
        <v>240</v>
      </c>
      <c r="Z167" s="21" t="s">
        <v>372</v>
      </c>
      <c r="AA167" s="21" t="s">
        <v>382</v>
      </c>
      <c r="AB167" s="21" t="s">
        <v>1382</v>
      </c>
    </row>
    <row r="168" spans="9:28" ht="13.5" thickBot="1" x14ac:dyDescent="0.25">
      <c r="I168" s="21" t="str">
        <f t="shared" si="14"/>
        <v>SISWilbur _ Onions</v>
      </c>
      <c r="J168" s="21" t="s">
        <v>106</v>
      </c>
      <c r="K168" s="21" t="s">
        <v>71</v>
      </c>
      <c r="L168" s="21" t="s">
        <v>19</v>
      </c>
      <c r="M168" s="21" t="s">
        <v>69</v>
      </c>
      <c r="X168" s="37" t="str">
        <f t="shared" si="15"/>
        <v>CommercialEconomizerEconomizer-Retro-MiniMart</v>
      </c>
      <c r="Y168" s="21" t="s">
        <v>240</v>
      </c>
      <c r="Z168" s="21" t="s">
        <v>372</v>
      </c>
      <c r="AA168" s="21" t="s">
        <v>383</v>
      </c>
      <c r="AB168" s="21" t="s">
        <v>1382</v>
      </c>
    </row>
    <row r="169" spans="9:28" ht="13.5" thickBot="1" x14ac:dyDescent="0.25">
      <c r="I169" s="21" t="str">
        <f t="shared" si="14"/>
        <v>SISMattawa (PRD) _ Orchard*</v>
      </c>
      <c r="J169" s="21" t="s">
        <v>107</v>
      </c>
      <c r="K169" s="21" t="s">
        <v>71</v>
      </c>
      <c r="L169" s="21" t="s">
        <v>19</v>
      </c>
      <c r="M169" s="21" t="s">
        <v>69</v>
      </c>
      <c r="X169" s="37" t="str">
        <f t="shared" si="15"/>
        <v>CommercialEconomizerEconomizer-Retro-Restaurant</v>
      </c>
      <c r="Y169" s="21" t="s">
        <v>240</v>
      </c>
      <c r="Z169" s="21" t="s">
        <v>372</v>
      </c>
      <c r="AA169" s="21" t="s">
        <v>384</v>
      </c>
      <c r="AB169" s="21" t="s">
        <v>1382</v>
      </c>
    </row>
    <row r="170" spans="9:28" ht="13.5" thickBot="1" x14ac:dyDescent="0.25">
      <c r="I170" s="21" t="str">
        <f t="shared" si="14"/>
        <v>SISPasco (Richland) _ Orchard*</v>
      </c>
      <c r="J170" s="21" t="s">
        <v>108</v>
      </c>
      <c r="K170" s="21" t="s">
        <v>71</v>
      </c>
      <c r="L170" s="21" t="s">
        <v>19</v>
      </c>
      <c r="M170" s="21" t="s">
        <v>69</v>
      </c>
      <c r="X170" s="37" t="str">
        <f t="shared" si="15"/>
        <v>CommercialEconomizerEconomizer-Retro-Lodging</v>
      </c>
      <c r="Y170" s="21" t="s">
        <v>240</v>
      </c>
      <c r="Z170" s="21" t="s">
        <v>372</v>
      </c>
      <c r="AA170" s="21" t="s">
        <v>385</v>
      </c>
      <c r="AB170" s="21" t="s">
        <v>1382</v>
      </c>
    </row>
    <row r="171" spans="9:28" ht="13.5" thickBot="1" x14ac:dyDescent="0.25">
      <c r="I171" s="21" t="str">
        <f t="shared" si="14"/>
        <v>SISMoses Lake (Ephrata) _ Orchard*</v>
      </c>
      <c r="J171" s="21" t="s">
        <v>109</v>
      </c>
      <c r="K171" s="21" t="s">
        <v>71</v>
      </c>
      <c r="L171" s="21" t="s">
        <v>19</v>
      </c>
      <c r="M171" s="21" t="s">
        <v>69</v>
      </c>
      <c r="X171" s="37" t="str">
        <f t="shared" si="15"/>
        <v>CommercialEconomizerEconomizer-Retro-Hospital</v>
      </c>
      <c r="Y171" s="21" t="s">
        <v>240</v>
      </c>
      <c r="Z171" s="21" t="s">
        <v>372</v>
      </c>
      <c r="AA171" s="21" t="s">
        <v>386</v>
      </c>
      <c r="AB171" s="21" t="s">
        <v>1382</v>
      </c>
    </row>
    <row r="172" spans="9:28" ht="13.5" thickBot="1" x14ac:dyDescent="0.25">
      <c r="I172" s="21" t="str">
        <f t="shared" si="14"/>
        <v>SISRoyal City (Smyrna) _ Orchard*</v>
      </c>
      <c r="J172" s="21" t="s">
        <v>110</v>
      </c>
      <c r="K172" s="21" t="s">
        <v>71</v>
      </c>
      <c r="L172" s="21" t="s">
        <v>19</v>
      </c>
      <c r="M172" s="21" t="s">
        <v>69</v>
      </c>
      <c r="X172" s="37" t="str">
        <f t="shared" si="15"/>
        <v>CommercialEconomizerEconomizer-Retro-Residential Care</v>
      </c>
      <c r="Y172" s="21" t="s">
        <v>240</v>
      </c>
      <c r="Z172" s="21" t="s">
        <v>372</v>
      </c>
      <c r="AA172" s="21" t="s">
        <v>387</v>
      </c>
      <c r="AB172" s="21" t="s">
        <v>1382</v>
      </c>
    </row>
    <row r="173" spans="9:28" ht="13.5" thickBot="1" x14ac:dyDescent="0.25">
      <c r="I173" s="21" t="str">
        <f t="shared" si="14"/>
        <v>SISQuincy _ Orchard*</v>
      </c>
      <c r="J173" s="21" t="s">
        <v>111</v>
      </c>
      <c r="K173" s="21" t="s">
        <v>71</v>
      </c>
      <c r="L173" s="21" t="s">
        <v>19</v>
      </c>
      <c r="M173" s="21" t="s">
        <v>69</v>
      </c>
      <c r="X173" s="37" t="str">
        <f t="shared" si="15"/>
        <v>CommercialEconomizerEconomizer-Retro-Assembly</v>
      </c>
      <c r="Y173" s="21" t="s">
        <v>240</v>
      </c>
      <c r="Z173" s="21" t="s">
        <v>372</v>
      </c>
      <c r="AA173" s="21" t="s">
        <v>388</v>
      </c>
      <c r="AB173" s="21" t="s">
        <v>1382</v>
      </c>
    </row>
    <row r="174" spans="9:28" ht="13.5" thickBot="1" x14ac:dyDescent="0.25">
      <c r="I174" s="21" t="str">
        <f t="shared" si="14"/>
        <v>SISConnell _ Orchard*</v>
      </c>
      <c r="J174" s="21" t="s">
        <v>112</v>
      </c>
      <c r="K174" s="21" t="s">
        <v>71</v>
      </c>
      <c r="L174" s="21" t="s">
        <v>19</v>
      </c>
      <c r="M174" s="21" t="s">
        <v>69</v>
      </c>
      <c r="X174" s="37" t="str">
        <f t="shared" si="15"/>
        <v>CommercialEconomizerEconomizer-Retro-Other</v>
      </c>
      <c r="Y174" s="21" t="s">
        <v>240</v>
      </c>
      <c r="Z174" s="21" t="s">
        <v>372</v>
      </c>
      <c r="AA174" s="21" t="s">
        <v>389</v>
      </c>
      <c r="AB174" s="21" t="s">
        <v>1382</v>
      </c>
    </row>
    <row r="175" spans="9:28" ht="13.5" thickBot="1" x14ac:dyDescent="0.25">
      <c r="I175" s="21" t="str">
        <f t="shared" si="14"/>
        <v>SISOthello _ Orchard*</v>
      </c>
      <c r="J175" s="21" t="s">
        <v>113</v>
      </c>
      <c r="K175" s="21" t="s">
        <v>71</v>
      </c>
      <c r="L175" s="21" t="s">
        <v>19</v>
      </c>
      <c r="M175" s="21" t="s">
        <v>69</v>
      </c>
      <c r="X175" s="37" t="str">
        <f t="shared" si="15"/>
        <v>CommercialCommercial EMCommercial EM-New-Large Off</v>
      </c>
      <c r="Y175" s="21" t="s">
        <v>240</v>
      </c>
      <c r="Z175" s="21" t="s">
        <v>390</v>
      </c>
      <c r="AA175" s="21" t="s">
        <v>1238</v>
      </c>
      <c r="AB175" s="21" t="s">
        <v>1382</v>
      </c>
    </row>
    <row r="176" spans="9:28" ht="13.5" thickBot="1" x14ac:dyDescent="0.25">
      <c r="I176" s="21" t="str">
        <f t="shared" si="14"/>
        <v>SISLind _ Orchard*</v>
      </c>
      <c r="J176" s="21" t="s">
        <v>114</v>
      </c>
      <c r="K176" s="21" t="s">
        <v>71</v>
      </c>
      <c r="L176" s="21" t="s">
        <v>19</v>
      </c>
      <c r="M176" s="21" t="s">
        <v>69</v>
      </c>
      <c r="X176" s="37" t="str">
        <f t="shared" si="15"/>
        <v>CommercialCommercial EMCommercial EM-New-Medium Off</v>
      </c>
      <c r="Y176" s="21" t="s">
        <v>240</v>
      </c>
      <c r="Z176" s="21" t="s">
        <v>390</v>
      </c>
      <c r="AA176" s="21" t="s">
        <v>1239</v>
      </c>
      <c r="AB176" s="21" t="s">
        <v>1382</v>
      </c>
    </row>
    <row r="177" spans="9:28" ht="13.5" thickBot="1" x14ac:dyDescent="0.25">
      <c r="I177" s="21" t="str">
        <f t="shared" si="14"/>
        <v>SISEltopia _ Orchard*</v>
      </c>
      <c r="J177" s="21" t="s">
        <v>115</v>
      </c>
      <c r="K177" s="21" t="s">
        <v>71</v>
      </c>
      <c r="L177" s="21" t="s">
        <v>19</v>
      </c>
      <c r="M177" s="21" t="s">
        <v>69</v>
      </c>
      <c r="X177" s="37" t="str">
        <f t="shared" si="15"/>
        <v>CommercialCommercial EMCommercial EM-New-Small Off</v>
      </c>
      <c r="Y177" s="21" t="s">
        <v>240</v>
      </c>
      <c r="Z177" s="21" t="s">
        <v>390</v>
      </c>
      <c r="AA177" s="21" t="s">
        <v>1240</v>
      </c>
      <c r="AB177" s="21" t="s">
        <v>1382</v>
      </c>
    </row>
    <row r="178" spans="9:28" ht="13.5" thickBot="1" x14ac:dyDescent="0.25">
      <c r="I178" s="21" t="str">
        <f t="shared" si="14"/>
        <v>SISOdessa _ Orchard*</v>
      </c>
      <c r="J178" s="21" t="s">
        <v>116</v>
      </c>
      <c r="K178" s="21" t="s">
        <v>71</v>
      </c>
      <c r="L178" s="21" t="s">
        <v>19</v>
      </c>
      <c r="M178" s="21" t="s">
        <v>69</v>
      </c>
      <c r="X178" s="37" t="str">
        <f t="shared" si="15"/>
        <v>CommercialCommercial EMCommercial EM-New-XLarge Ret</v>
      </c>
      <c r="Y178" s="21" t="s">
        <v>240</v>
      </c>
      <c r="Z178" s="21" t="s">
        <v>390</v>
      </c>
      <c r="AA178" s="21" t="s">
        <v>1241</v>
      </c>
      <c r="AB178" s="21" t="s">
        <v>1382</v>
      </c>
    </row>
    <row r="179" spans="9:28" ht="13.5" thickBot="1" x14ac:dyDescent="0.25">
      <c r="I179" s="21" t="str">
        <f t="shared" si="14"/>
        <v>SISRitzville _ Orchard*</v>
      </c>
      <c r="J179" s="21" t="s">
        <v>117</v>
      </c>
      <c r="K179" s="21" t="s">
        <v>71</v>
      </c>
      <c r="L179" s="21" t="s">
        <v>19</v>
      </c>
      <c r="M179" s="21" t="s">
        <v>69</v>
      </c>
      <c r="X179" s="37" t="str">
        <f t="shared" si="15"/>
        <v>CommercialCommercial EMCommercial EM-New-Large Ret</v>
      </c>
      <c r="Y179" s="21" t="s">
        <v>240</v>
      </c>
      <c r="Z179" s="21" t="s">
        <v>390</v>
      </c>
      <c r="AA179" s="21" t="s">
        <v>1242</v>
      </c>
      <c r="AB179" s="21" t="s">
        <v>1382</v>
      </c>
    </row>
    <row r="180" spans="9:28" ht="13.5" thickBot="1" x14ac:dyDescent="0.25">
      <c r="I180" s="21" t="str">
        <f t="shared" si="14"/>
        <v>SISWilbur _ Orchard*</v>
      </c>
      <c r="J180" s="21" t="s">
        <v>118</v>
      </c>
      <c r="K180" s="21" t="s">
        <v>71</v>
      </c>
      <c r="L180" s="21" t="s">
        <v>19</v>
      </c>
      <c r="M180" s="21" t="s">
        <v>69</v>
      </c>
      <c r="X180" s="37" t="str">
        <f t="shared" si="15"/>
        <v>CommercialCommercial EMCommercial EM-New-Medium Ret</v>
      </c>
      <c r="Y180" s="21" t="s">
        <v>240</v>
      </c>
      <c r="Z180" s="21" t="s">
        <v>390</v>
      </c>
      <c r="AA180" s="21" t="s">
        <v>1243</v>
      </c>
      <c r="AB180" s="21" t="s">
        <v>1382</v>
      </c>
    </row>
    <row r="181" spans="9:28" ht="13.5" thickBot="1" x14ac:dyDescent="0.25">
      <c r="I181" s="21" t="str">
        <f t="shared" si="14"/>
        <v>SISMattawa (PRD) _ Late Potatoes</v>
      </c>
      <c r="J181" s="21" t="s">
        <v>119</v>
      </c>
      <c r="K181" s="21" t="s">
        <v>71</v>
      </c>
      <c r="L181" s="21" t="s">
        <v>19</v>
      </c>
      <c r="M181" s="21" t="s">
        <v>69</v>
      </c>
      <c r="X181" s="37" t="str">
        <f t="shared" si="15"/>
        <v>CommercialCommercial EMCommercial EM-New-Small Ret</v>
      </c>
      <c r="Y181" s="21" t="s">
        <v>240</v>
      </c>
      <c r="Z181" s="21" t="s">
        <v>390</v>
      </c>
      <c r="AA181" s="21" t="s">
        <v>1244</v>
      </c>
      <c r="AB181" s="21" t="s">
        <v>1382</v>
      </c>
    </row>
    <row r="182" spans="9:28" ht="13.5" thickBot="1" x14ac:dyDescent="0.25">
      <c r="I182" s="21" t="str">
        <f t="shared" si="14"/>
        <v>SISPasco (Richland) _ Late Potatoes</v>
      </c>
      <c r="J182" s="21" t="s">
        <v>120</v>
      </c>
      <c r="K182" s="21" t="s">
        <v>71</v>
      </c>
      <c r="L182" s="21" t="s">
        <v>19</v>
      </c>
      <c r="M182" s="21" t="s">
        <v>69</v>
      </c>
      <c r="X182" s="37" t="str">
        <f t="shared" si="15"/>
        <v>CommercialCommercial EMCommercial EM-New-School K-12</v>
      </c>
      <c r="Y182" s="21" t="s">
        <v>240</v>
      </c>
      <c r="Z182" s="21" t="s">
        <v>390</v>
      </c>
      <c r="AA182" s="21" t="s">
        <v>1245</v>
      </c>
      <c r="AB182" s="21" t="s">
        <v>1382</v>
      </c>
    </row>
    <row r="183" spans="9:28" ht="13.5" thickBot="1" x14ac:dyDescent="0.25">
      <c r="I183" s="21" t="str">
        <f t="shared" si="14"/>
        <v>SISMoses Lake (Ephrata) _ Late Potatoes</v>
      </c>
      <c r="J183" s="21" t="s">
        <v>121</v>
      </c>
      <c r="K183" s="21" t="s">
        <v>71</v>
      </c>
      <c r="L183" s="21" t="s">
        <v>19</v>
      </c>
      <c r="M183" s="21" t="s">
        <v>69</v>
      </c>
      <c r="X183" s="37" t="str">
        <f t="shared" si="15"/>
        <v>CommercialCommercial EMCommercial EM-New-University</v>
      </c>
      <c r="Y183" s="21" t="s">
        <v>240</v>
      </c>
      <c r="Z183" s="21" t="s">
        <v>390</v>
      </c>
      <c r="AA183" s="21" t="s">
        <v>1246</v>
      </c>
      <c r="AB183" s="21" t="s">
        <v>1382</v>
      </c>
    </row>
    <row r="184" spans="9:28" ht="13.5" thickBot="1" x14ac:dyDescent="0.25">
      <c r="I184" s="21" t="str">
        <f t="shared" si="14"/>
        <v>SISRoyal City (Smyrna) _ Late Potatoes</v>
      </c>
      <c r="J184" s="21" t="s">
        <v>122</v>
      </c>
      <c r="K184" s="21" t="s">
        <v>71</v>
      </c>
      <c r="L184" s="21" t="s">
        <v>19</v>
      </c>
      <c r="M184" s="21" t="s">
        <v>69</v>
      </c>
      <c r="X184" s="37" t="str">
        <f t="shared" si="15"/>
        <v>CommercialCommercial EMCommercial EM-New-Warehouse</v>
      </c>
      <c r="Y184" s="21" t="s">
        <v>240</v>
      </c>
      <c r="Z184" s="21" t="s">
        <v>390</v>
      </c>
      <c r="AA184" s="21" t="s">
        <v>1247</v>
      </c>
      <c r="AB184" s="21" t="s">
        <v>1382</v>
      </c>
    </row>
    <row r="185" spans="9:28" ht="13.5" thickBot="1" x14ac:dyDescent="0.25">
      <c r="I185" s="21" t="str">
        <f t="shared" si="14"/>
        <v>SISQuincy _ Late Potatoes</v>
      </c>
      <c r="J185" s="21" t="s">
        <v>123</v>
      </c>
      <c r="K185" s="21" t="s">
        <v>71</v>
      </c>
      <c r="L185" s="21" t="s">
        <v>19</v>
      </c>
      <c r="M185" s="21" t="s">
        <v>69</v>
      </c>
      <c r="X185" s="37" t="str">
        <f t="shared" si="15"/>
        <v>CommercialCommercial EMCommercial EM-New-Supermarket</v>
      </c>
      <c r="Y185" s="21" t="s">
        <v>240</v>
      </c>
      <c r="Z185" s="21" t="s">
        <v>390</v>
      </c>
      <c r="AA185" s="21" t="s">
        <v>1248</v>
      </c>
      <c r="AB185" s="21" t="s">
        <v>1382</v>
      </c>
    </row>
    <row r="186" spans="9:28" ht="13.5" thickBot="1" x14ac:dyDescent="0.25">
      <c r="I186" s="21" t="str">
        <f t="shared" si="14"/>
        <v>SISConnell _ Late Potatoes</v>
      </c>
      <c r="J186" s="21" t="s">
        <v>124</v>
      </c>
      <c r="K186" s="21" t="s">
        <v>71</v>
      </c>
      <c r="L186" s="21" t="s">
        <v>19</v>
      </c>
      <c r="M186" s="21" t="s">
        <v>69</v>
      </c>
      <c r="X186" s="37" t="str">
        <f t="shared" si="15"/>
        <v>CommercialCommercial EMCommercial EM-New-MiniMart</v>
      </c>
      <c r="Y186" s="21" t="s">
        <v>240</v>
      </c>
      <c r="Z186" s="21" t="s">
        <v>390</v>
      </c>
      <c r="AA186" s="21" t="s">
        <v>1249</v>
      </c>
      <c r="AB186" s="21" t="s">
        <v>1382</v>
      </c>
    </row>
    <row r="187" spans="9:28" ht="13.5" thickBot="1" x14ac:dyDescent="0.25">
      <c r="I187" s="21" t="str">
        <f t="shared" si="14"/>
        <v>SISOthello _ Late Potatoes</v>
      </c>
      <c r="J187" s="21" t="s">
        <v>125</v>
      </c>
      <c r="K187" s="21" t="s">
        <v>71</v>
      </c>
      <c r="L187" s="21" t="s">
        <v>19</v>
      </c>
      <c r="M187" s="21" t="s">
        <v>69</v>
      </c>
      <c r="X187" s="37" t="str">
        <f t="shared" si="15"/>
        <v>CommercialCommercial EMCommercial EM-New-Restaurant</v>
      </c>
      <c r="Y187" s="21" t="s">
        <v>240</v>
      </c>
      <c r="Z187" s="21" t="s">
        <v>390</v>
      </c>
      <c r="AA187" s="21" t="s">
        <v>1250</v>
      </c>
      <c r="AB187" s="21" t="s">
        <v>1382</v>
      </c>
    </row>
    <row r="188" spans="9:28" ht="13.5" thickBot="1" x14ac:dyDescent="0.25">
      <c r="I188" s="21" t="str">
        <f t="shared" si="14"/>
        <v>SISLind _ Late Potatoes</v>
      </c>
      <c r="J188" s="21" t="s">
        <v>126</v>
      </c>
      <c r="K188" s="21" t="s">
        <v>71</v>
      </c>
      <c r="L188" s="21" t="s">
        <v>19</v>
      </c>
      <c r="M188" s="21" t="s">
        <v>69</v>
      </c>
      <c r="X188" s="37" t="str">
        <f t="shared" si="15"/>
        <v>CommercialCommercial EMCommercial EM-New-Lodging</v>
      </c>
      <c r="Y188" s="21" t="s">
        <v>240</v>
      </c>
      <c r="Z188" s="21" t="s">
        <v>390</v>
      </c>
      <c r="AA188" s="21" t="s">
        <v>1251</v>
      </c>
      <c r="AB188" s="21" t="s">
        <v>1382</v>
      </c>
    </row>
    <row r="189" spans="9:28" ht="13.5" thickBot="1" x14ac:dyDescent="0.25">
      <c r="I189" s="21" t="str">
        <f t="shared" si="14"/>
        <v>SISEltopia _ Late Potatoes</v>
      </c>
      <c r="J189" s="21" t="s">
        <v>127</v>
      </c>
      <c r="K189" s="21" t="s">
        <v>71</v>
      </c>
      <c r="L189" s="21" t="s">
        <v>19</v>
      </c>
      <c r="M189" s="21" t="s">
        <v>69</v>
      </c>
      <c r="X189" s="37" t="str">
        <f t="shared" si="15"/>
        <v>CommercialCommercial EMCommercial EM-New-Hospital</v>
      </c>
      <c r="Y189" s="21" t="s">
        <v>240</v>
      </c>
      <c r="Z189" s="21" t="s">
        <v>390</v>
      </c>
      <c r="AA189" s="21" t="s">
        <v>1252</v>
      </c>
      <c r="AB189" s="21" t="s">
        <v>1382</v>
      </c>
    </row>
    <row r="190" spans="9:28" ht="13.5" thickBot="1" x14ac:dyDescent="0.25">
      <c r="I190" s="21" t="str">
        <f t="shared" si="14"/>
        <v>SISOdessa _ Late Potatoes</v>
      </c>
      <c r="J190" s="21" t="s">
        <v>128</v>
      </c>
      <c r="K190" s="21" t="s">
        <v>71</v>
      </c>
      <c r="L190" s="21" t="s">
        <v>19</v>
      </c>
      <c r="M190" s="21" t="s">
        <v>69</v>
      </c>
      <c r="X190" s="37" t="str">
        <f t="shared" si="15"/>
        <v>CommercialCommercial EMCommercial EM-New-Residential Care</v>
      </c>
      <c r="Y190" s="21" t="s">
        <v>240</v>
      </c>
      <c r="Z190" s="21" t="s">
        <v>390</v>
      </c>
      <c r="AA190" s="21" t="s">
        <v>1253</v>
      </c>
      <c r="AB190" s="21" t="s">
        <v>1382</v>
      </c>
    </row>
    <row r="191" spans="9:28" ht="13.5" thickBot="1" x14ac:dyDescent="0.25">
      <c r="I191" s="21" t="str">
        <f t="shared" si="14"/>
        <v>SISRitzville _ Late Potatoes</v>
      </c>
      <c r="J191" s="21" t="s">
        <v>129</v>
      </c>
      <c r="K191" s="21" t="s">
        <v>71</v>
      </c>
      <c r="L191" s="21" t="s">
        <v>19</v>
      </c>
      <c r="M191" s="21" t="s">
        <v>69</v>
      </c>
      <c r="X191" s="37" t="str">
        <f t="shared" si="15"/>
        <v>CommercialCommercial EMCommercial EM-New-Assembly</v>
      </c>
      <c r="Y191" s="21" t="s">
        <v>240</v>
      </c>
      <c r="Z191" s="21" t="s">
        <v>390</v>
      </c>
      <c r="AA191" s="21" t="s">
        <v>1254</v>
      </c>
      <c r="AB191" s="21" t="s">
        <v>1382</v>
      </c>
    </row>
    <row r="192" spans="9:28" ht="13.5" thickBot="1" x14ac:dyDescent="0.25">
      <c r="I192" s="21" t="str">
        <f t="shared" si="14"/>
        <v>SISWilbur _ Late Potatoes</v>
      </c>
      <c r="J192" s="21" t="s">
        <v>130</v>
      </c>
      <c r="K192" s="21" t="s">
        <v>71</v>
      </c>
      <c r="L192" s="21" t="s">
        <v>19</v>
      </c>
      <c r="M192" s="21" t="s">
        <v>69</v>
      </c>
      <c r="X192" s="37" t="str">
        <f t="shared" si="15"/>
        <v>CommercialCommercial EMCommercial EM-New-Other</v>
      </c>
      <c r="Y192" s="21" t="s">
        <v>240</v>
      </c>
      <c r="Z192" s="21" t="s">
        <v>390</v>
      </c>
      <c r="AA192" s="21" t="s">
        <v>1255</v>
      </c>
      <c r="AB192" s="21" t="s">
        <v>1382</v>
      </c>
    </row>
    <row r="193" spans="9:28" ht="13.5" thickBot="1" x14ac:dyDescent="0.25">
      <c r="I193" s="21" t="str">
        <f t="shared" si="14"/>
        <v>SISMattawa (PRD) _ Field Corn</v>
      </c>
      <c r="J193" s="21" t="s">
        <v>131</v>
      </c>
      <c r="K193" s="21" t="s">
        <v>71</v>
      </c>
      <c r="L193" s="21" t="s">
        <v>19</v>
      </c>
      <c r="M193" s="21" t="s">
        <v>69</v>
      </c>
      <c r="X193" s="37" t="str">
        <f t="shared" si="15"/>
        <v>CommercialCommercial EMCommercial EM-Retro-Large Off</v>
      </c>
      <c r="Y193" s="21" t="s">
        <v>240</v>
      </c>
      <c r="Z193" s="21" t="s">
        <v>390</v>
      </c>
      <c r="AA193" s="21" t="s">
        <v>391</v>
      </c>
      <c r="AB193" s="21" t="s">
        <v>1382</v>
      </c>
    </row>
    <row r="194" spans="9:28" ht="13.5" thickBot="1" x14ac:dyDescent="0.25">
      <c r="I194" s="21" t="str">
        <f t="shared" si="14"/>
        <v>SISPasco (Richland) _ Field Corn</v>
      </c>
      <c r="J194" s="21" t="s">
        <v>132</v>
      </c>
      <c r="K194" s="21" t="s">
        <v>71</v>
      </c>
      <c r="L194" s="21" t="s">
        <v>19</v>
      </c>
      <c r="M194" s="21" t="s">
        <v>69</v>
      </c>
      <c r="X194" s="37" t="str">
        <f t="shared" si="15"/>
        <v>CommercialCommercial EMCommercial EM-Retro-Medium Off</v>
      </c>
      <c r="Y194" s="21" t="s">
        <v>240</v>
      </c>
      <c r="Z194" s="21" t="s">
        <v>390</v>
      </c>
      <c r="AA194" s="21" t="s">
        <v>392</v>
      </c>
      <c r="AB194" s="21" t="s">
        <v>1382</v>
      </c>
    </row>
    <row r="195" spans="9:28" ht="13.5" thickBot="1" x14ac:dyDescent="0.25">
      <c r="I195" s="21" t="str">
        <f t="shared" si="14"/>
        <v>SISMoses Lake (Ephrata) _ Field Corn</v>
      </c>
      <c r="J195" s="21" t="s">
        <v>133</v>
      </c>
      <c r="K195" s="21" t="s">
        <v>71</v>
      </c>
      <c r="L195" s="21" t="s">
        <v>19</v>
      </c>
      <c r="M195" s="21" t="s">
        <v>69</v>
      </c>
      <c r="X195" s="37" t="str">
        <f t="shared" si="15"/>
        <v>CommercialCommercial EMCommercial EM-Retro-Small Off</v>
      </c>
      <c r="Y195" s="21" t="s">
        <v>240</v>
      </c>
      <c r="Z195" s="21" t="s">
        <v>390</v>
      </c>
      <c r="AA195" s="21" t="s">
        <v>393</v>
      </c>
      <c r="AB195" s="21" t="s">
        <v>1382</v>
      </c>
    </row>
    <row r="196" spans="9:28" ht="13.5" thickBot="1" x14ac:dyDescent="0.25">
      <c r="I196" s="21" t="str">
        <f t="shared" si="14"/>
        <v>SISRoyal City (Smyrna) _ Field Corn</v>
      </c>
      <c r="J196" s="21" t="s">
        <v>134</v>
      </c>
      <c r="K196" s="21" t="s">
        <v>71</v>
      </c>
      <c r="L196" s="21" t="s">
        <v>19</v>
      </c>
      <c r="M196" s="21" t="s">
        <v>69</v>
      </c>
      <c r="X196" s="37" t="str">
        <f t="shared" si="15"/>
        <v>CommercialCommercial EMCommercial EM-Retro-XLarge Ret</v>
      </c>
      <c r="Y196" s="21" t="s">
        <v>240</v>
      </c>
      <c r="Z196" s="21" t="s">
        <v>390</v>
      </c>
      <c r="AA196" s="21" t="s">
        <v>394</v>
      </c>
      <c r="AB196" s="21" t="s">
        <v>1382</v>
      </c>
    </row>
    <row r="197" spans="9:28" ht="13.5" thickBot="1" x14ac:dyDescent="0.25">
      <c r="I197" s="21" t="str">
        <f t="shared" si="14"/>
        <v>SISQuincy _ Field Corn</v>
      </c>
      <c r="J197" s="21" t="s">
        <v>135</v>
      </c>
      <c r="K197" s="21" t="s">
        <v>71</v>
      </c>
      <c r="L197" s="21" t="s">
        <v>19</v>
      </c>
      <c r="M197" s="21" t="s">
        <v>69</v>
      </c>
      <c r="X197" s="37" t="str">
        <f t="shared" si="15"/>
        <v>CommercialCommercial EMCommercial EM-Retro-Large Ret</v>
      </c>
      <c r="Y197" s="21" t="s">
        <v>240</v>
      </c>
      <c r="Z197" s="21" t="s">
        <v>390</v>
      </c>
      <c r="AA197" s="21" t="s">
        <v>395</v>
      </c>
      <c r="AB197" s="21" t="s">
        <v>1382</v>
      </c>
    </row>
    <row r="198" spans="9:28" ht="13.5" thickBot="1" x14ac:dyDescent="0.25">
      <c r="I198" s="21" t="str">
        <f t="shared" ref="I198:I261" si="16">K198&amp;J198</f>
        <v>SISConnell _ Field Corn</v>
      </c>
      <c r="J198" s="21" t="s">
        <v>136</v>
      </c>
      <c r="K198" s="21" t="s">
        <v>71</v>
      </c>
      <c r="L198" s="21" t="s">
        <v>19</v>
      </c>
      <c r="M198" s="21" t="s">
        <v>69</v>
      </c>
      <c r="X198" s="37" t="str">
        <f t="shared" ref="X198:X261" si="17">_xlfn.CONCAT(Y198,Z198,AA198,)</f>
        <v>CommercialCommercial EMCommercial EM-Retro-Medium Ret</v>
      </c>
      <c r="Y198" s="21" t="s">
        <v>240</v>
      </c>
      <c r="Z198" s="21" t="s">
        <v>390</v>
      </c>
      <c r="AA198" s="21" t="s">
        <v>396</v>
      </c>
      <c r="AB198" s="21" t="s">
        <v>1382</v>
      </c>
    </row>
    <row r="199" spans="9:28" ht="13.5" thickBot="1" x14ac:dyDescent="0.25">
      <c r="I199" s="21" t="str">
        <f t="shared" si="16"/>
        <v>SISOthello _ Field Corn</v>
      </c>
      <c r="J199" s="21" t="s">
        <v>137</v>
      </c>
      <c r="K199" s="21" t="s">
        <v>71</v>
      </c>
      <c r="L199" s="21" t="s">
        <v>19</v>
      </c>
      <c r="M199" s="21" t="s">
        <v>69</v>
      </c>
      <c r="X199" s="37" t="str">
        <f t="shared" si="17"/>
        <v>CommercialCommercial EMCommercial EM-Retro-Small Ret</v>
      </c>
      <c r="Y199" s="21" t="s">
        <v>240</v>
      </c>
      <c r="Z199" s="21" t="s">
        <v>390</v>
      </c>
      <c r="AA199" s="21" t="s">
        <v>397</v>
      </c>
      <c r="AB199" s="21" t="s">
        <v>1382</v>
      </c>
    </row>
    <row r="200" spans="9:28" ht="13.5" thickBot="1" x14ac:dyDescent="0.25">
      <c r="I200" s="21" t="str">
        <f t="shared" si="16"/>
        <v>SISLind _ Field Corn</v>
      </c>
      <c r="J200" s="21" t="s">
        <v>138</v>
      </c>
      <c r="K200" s="21" t="s">
        <v>71</v>
      </c>
      <c r="L200" s="21" t="s">
        <v>19</v>
      </c>
      <c r="M200" s="21" t="s">
        <v>69</v>
      </c>
      <c r="X200" s="37" t="str">
        <f t="shared" si="17"/>
        <v>CommercialCommercial EMCommercial EM-Retro-School K-12</v>
      </c>
      <c r="Y200" s="21" t="s">
        <v>240</v>
      </c>
      <c r="Z200" s="21" t="s">
        <v>390</v>
      </c>
      <c r="AA200" s="21" t="s">
        <v>398</v>
      </c>
      <c r="AB200" s="21" t="s">
        <v>1382</v>
      </c>
    </row>
    <row r="201" spans="9:28" ht="13.5" thickBot="1" x14ac:dyDescent="0.25">
      <c r="I201" s="21" t="str">
        <f t="shared" si="16"/>
        <v>SISEltopia _ Field Corn</v>
      </c>
      <c r="J201" s="21" t="s">
        <v>139</v>
      </c>
      <c r="K201" s="21" t="s">
        <v>71</v>
      </c>
      <c r="L201" s="21" t="s">
        <v>19</v>
      </c>
      <c r="M201" s="21" t="s">
        <v>69</v>
      </c>
      <c r="X201" s="37" t="str">
        <f t="shared" si="17"/>
        <v>CommercialCommercial EMCommercial EM-Retro-University</v>
      </c>
      <c r="Y201" s="21" t="s">
        <v>240</v>
      </c>
      <c r="Z201" s="21" t="s">
        <v>390</v>
      </c>
      <c r="AA201" s="21" t="s">
        <v>399</v>
      </c>
      <c r="AB201" s="21" t="s">
        <v>1382</v>
      </c>
    </row>
    <row r="202" spans="9:28" ht="13.5" thickBot="1" x14ac:dyDescent="0.25">
      <c r="I202" s="21" t="str">
        <f t="shared" si="16"/>
        <v>SISOdessa _ Field Corn</v>
      </c>
      <c r="J202" s="21" t="s">
        <v>140</v>
      </c>
      <c r="K202" s="21" t="s">
        <v>71</v>
      </c>
      <c r="L202" s="21" t="s">
        <v>19</v>
      </c>
      <c r="M202" s="21" t="s">
        <v>69</v>
      </c>
      <c r="X202" s="37" t="str">
        <f t="shared" si="17"/>
        <v>CommercialCommercial EMCommercial EM-Retro-Warehouse</v>
      </c>
      <c r="Y202" s="21" t="s">
        <v>240</v>
      </c>
      <c r="Z202" s="21" t="s">
        <v>390</v>
      </c>
      <c r="AA202" s="21" t="s">
        <v>400</v>
      </c>
      <c r="AB202" s="21" t="s">
        <v>1382</v>
      </c>
    </row>
    <row r="203" spans="9:28" ht="13.5" thickBot="1" x14ac:dyDescent="0.25">
      <c r="I203" s="21" t="str">
        <f t="shared" si="16"/>
        <v>SISRitzville _ Field Corn</v>
      </c>
      <c r="J203" s="21" t="s">
        <v>141</v>
      </c>
      <c r="K203" s="21" t="s">
        <v>71</v>
      </c>
      <c r="L203" s="21" t="s">
        <v>19</v>
      </c>
      <c r="M203" s="21" t="s">
        <v>69</v>
      </c>
      <c r="X203" s="37" t="str">
        <f t="shared" si="17"/>
        <v>CommercialCommercial EMCommercial EM-Retro-Supermarket</v>
      </c>
      <c r="Y203" s="21" t="s">
        <v>240</v>
      </c>
      <c r="Z203" s="21" t="s">
        <v>390</v>
      </c>
      <c r="AA203" s="21" t="s">
        <v>401</v>
      </c>
      <c r="AB203" s="21" t="s">
        <v>1382</v>
      </c>
    </row>
    <row r="204" spans="9:28" ht="13.5" thickBot="1" x14ac:dyDescent="0.25">
      <c r="I204" s="21" t="str">
        <f t="shared" si="16"/>
        <v>SISWilbur _ Field Corn</v>
      </c>
      <c r="J204" s="21" t="s">
        <v>142</v>
      </c>
      <c r="K204" s="21" t="s">
        <v>71</v>
      </c>
      <c r="L204" s="21" t="s">
        <v>19</v>
      </c>
      <c r="M204" s="21" t="s">
        <v>69</v>
      </c>
      <c r="X204" s="37" t="str">
        <f t="shared" si="17"/>
        <v>CommercialCommercial EMCommercial EM-Retro-MiniMart</v>
      </c>
      <c r="Y204" s="21" t="s">
        <v>240</v>
      </c>
      <c r="Z204" s="21" t="s">
        <v>390</v>
      </c>
      <c r="AA204" s="21" t="s">
        <v>402</v>
      </c>
      <c r="AB204" s="21" t="s">
        <v>1382</v>
      </c>
    </row>
    <row r="205" spans="9:28" ht="13.5" thickBot="1" x14ac:dyDescent="0.25">
      <c r="I205" s="21" t="str">
        <f t="shared" si="16"/>
        <v>SISMattawa (PRD) _ Vineyard</v>
      </c>
      <c r="J205" s="21" t="s">
        <v>143</v>
      </c>
      <c r="K205" s="21" t="s">
        <v>71</v>
      </c>
      <c r="L205" s="21" t="s">
        <v>19</v>
      </c>
      <c r="M205" s="21" t="s">
        <v>69</v>
      </c>
      <c r="X205" s="37" t="str">
        <f t="shared" si="17"/>
        <v>CommercialCommercial EMCommercial EM-Retro-Restaurant</v>
      </c>
      <c r="Y205" s="21" t="s">
        <v>240</v>
      </c>
      <c r="Z205" s="21" t="s">
        <v>390</v>
      </c>
      <c r="AA205" s="21" t="s">
        <v>403</v>
      </c>
      <c r="AB205" s="21" t="s">
        <v>1382</v>
      </c>
    </row>
    <row r="206" spans="9:28" ht="13.5" thickBot="1" x14ac:dyDescent="0.25">
      <c r="I206" s="21" t="str">
        <f t="shared" si="16"/>
        <v>SISPasco (Richland) _ Vineyard</v>
      </c>
      <c r="J206" s="21" t="s">
        <v>144</v>
      </c>
      <c r="K206" s="21" t="s">
        <v>71</v>
      </c>
      <c r="L206" s="21" t="s">
        <v>19</v>
      </c>
      <c r="M206" s="21" t="s">
        <v>69</v>
      </c>
      <c r="X206" s="37" t="str">
        <f t="shared" si="17"/>
        <v>CommercialCommercial EMCommercial EM-Retro-Lodging</v>
      </c>
      <c r="Y206" s="21" t="s">
        <v>240</v>
      </c>
      <c r="Z206" s="21" t="s">
        <v>390</v>
      </c>
      <c r="AA206" s="21" t="s">
        <v>404</v>
      </c>
      <c r="AB206" s="21" t="s">
        <v>1382</v>
      </c>
    </row>
    <row r="207" spans="9:28" ht="13.5" thickBot="1" x14ac:dyDescent="0.25">
      <c r="I207" s="21" t="str">
        <f t="shared" si="16"/>
        <v>SISMoses Lake (Ephrata) _ Vineyard</v>
      </c>
      <c r="J207" s="21" t="s">
        <v>145</v>
      </c>
      <c r="K207" s="21" t="s">
        <v>71</v>
      </c>
      <c r="L207" s="21" t="s">
        <v>19</v>
      </c>
      <c r="M207" s="21" t="s">
        <v>69</v>
      </c>
      <c r="X207" s="37" t="str">
        <f t="shared" si="17"/>
        <v>CommercialCommercial EMCommercial EM-Retro-Hospital</v>
      </c>
      <c r="Y207" s="21" t="s">
        <v>240</v>
      </c>
      <c r="Z207" s="21" t="s">
        <v>390</v>
      </c>
      <c r="AA207" s="21" t="s">
        <v>405</v>
      </c>
      <c r="AB207" s="21" t="s">
        <v>1382</v>
      </c>
    </row>
    <row r="208" spans="9:28" ht="13.5" thickBot="1" x14ac:dyDescent="0.25">
      <c r="I208" s="21" t="str">
        <f t="shared" si="16"/>
        <v>SISRoyal City (Smyrna) _ Vineyard</v>
      </c>
      <c r="J208" s="21" t="s">
        <v>146</v>
      </c>
      <c r="K208" s="21" t="s">
        <v>71</v>
      </c>
      <c r="L208" s="21" t="s">
        <v>19</v>
      </c>
      <c r="M208" s="21" t="s">
        <v>69</v>
      </c>
      <c r="X208" s="37" t="str">
        <f t="shared" si="17"/>
        <v>CommercialCommercial EMCommercial EM-Retro-Residential Care</v>
      </c>
      <c r="Y208" s="21" t="s">
        <v>240</v>
      </c>
      <c r="Z208" s="21" t="s">
        <v>390</v>
      </c>
      <c r="AA208" s="21" t="s">
        <v>406</v>
      </c>
      <c r="AB208" s="21" t="s">
        <v>1382</v>
      </c>
    </row>
    <row r="209" spans="9:28" ht="13.5" thickBot="1" x14ac:dyDescent="0.25">
      <c r="I209" s="21" t="str">
        <f t="shared" si="16"/>
        <v>SISQuincy _ Vineyard</v>
      </c>
      <c r="J209" s="21" t="s">
        <v>147</v>
      </c>
      <c r="K209" s="21" t="s">
        <v>71</v>
      </c>
      <c r="L209" s="21" t="s">
        <v>19</v>
      </c>
      <c r="M209" s="21" t="s">
        <v>69</v>
      </c>
      <c r="X209" s="37" t="str">
        <f t="shared" si="17"/>
        <v>CommercialCommercial EMCommercial EM-Retro-Assembly</v>
      </c>
      <c r="Y209" s="21" t="s">
        <v>240</v>
      </c>
      <c r="Z209" s="21" t="s">
        <v>390</v>
      </c>
      <c r="AA209" s="21" t="s">
        <v>407</v>
      </c>
      <c r="AB209" s="21" t="s">
        <v>1382</v>
      </c>
    </row>
    <row r="210" spans="9:28" ht="13.5" thickBot="1" x14ac:dyDescent="0.25">
      <c r="I210" s="21" t="str">
        <f t="shared" si="16"/>
        <v>SISConnell _ Vineyard</v>
      </c>
      <c r="J210" s="21" t="s">
        <v>148</v>
      </c>
      <c r="K210" s="21" t="s">
        <v>71</v>
      </c>
      <c r="L210" s="21" t="s">
        <v>19</v>
      </c>
      <c r="M210" s="21" t="s">
        <v>69</v>
      </c>
      <c r="X210" s="37" t="str">
        <f t="shared" si="17"/>
        <v>CommercialCommercial EMCommercial EM-Retro-Other</v>
      </c>
      <c r="Y210" s="21" t="s">
        <v>240</v>
      </c>
      <c r="Z210" s="21" t="s">
        <v>390</v>
      </c>
      <c r="AA210" s="21" t="s">
        <v>408</v>
      </c>
      <c r="AB210" s="21" t="s">
        <v>1382</v>
      </c>
    </row>
    <row r="211" spans="9:28" ht="13.5" thickBot="1" x14ac:dyDescent="0.25">
      <c r="I211" s="21" t="str">
        <f t="shared" si="16"/>
        <v>SISOthello _ Vineyard</v>
      </c>
      <c r="J211" s="21" t="s">
        <v>149</v>
      </c>
      <c r="K211" s="21" t="s">
        <v>71</v>
      </c>
      <c r="L211" s="21" t="s">
        <v>19</v>
      </c>
      <c r="M211" s="21" t="s">
        <v>69</v>
      </c>
      <c r="X211" s="37" t="str">
        <f t="shared" si="17"/>
        <v>CommercialLEC Exit SignLEC Exit Sign-Double-New</v>
      </c>
      <c r="Y211" s="21" t="s">
        <v>240</v>
      </c>
      <c r="Z211" s="21" t="s">
        <v>409</v>
      </c>
      <c r="AA211" s="21" t="s">
        <v>410</v>
      </c>
      <c r="AB211" s="21" t="s">
        <v>7</v>
      </c>
    </row>
    <row r="212" spans="9:28" ht="13.5" thickBot="1" x14ac:dyDescent="0.25">
      <c r="I212" s="21" t="str">
        <f t="shared" si="16"/>
        <v>SISLind _ Vineyard</v>
      </c>
      <c r="J212" s="21" t="s">
        <v>150</v>
      </c>
      <c r="K212" s="21" t="s">
        <v>71</v>
      </c>
      <c r="L212" s="21" t="s">
        <v>19</v>
      </c>
      <c r="M212" s="21" t="s">
        <v>69</v>
      </c>
      <c r="X212" s="37" t="str">
        <f t="shared" si="17"/>
        <v>CommercialLEC Exit SignLEC Exit Sign-Single-New</v>
      </c>
      <c r="Y212" s="21" t="s">
        <v>240</v>
      </c>
      <c r="Z212" s="21" t="s">
        <v>409</v>
      </c>
      <c r="AA212" s="21" t="s">
        <v>411</v>
      </c>
      <c r="AB212" s="21" t="s">
        <v>7</v>
      </c>
    </row>
    <row r="213" spans="9:28" ht="13.5" thickBot="1" x14ac:dyDescent="0.25">
      <c r="I213" s="21" t="str">
        <f t="shared" si="16"/>
        <v>SISEltopia _ Vineyard</v>
      </c>
      <c r="J213" s="21" t="s">
        <v>151</v>
      </c>
      <c r="K213" s="21" t="s">
        <v>71</v>
      </c>
      <c r="L213" s="21" t="s">
        <v>19</v>
      </c>
      <c r="M213" s="21" t="s">
        <v>69</v>
      </c>
      <c r="X213" s="37" t="str">
        <f t="shared" si="17"/>
        <v>CommercialLEC Exit SignLEC Exit Sign-Double-NR</v>
      </c>
      <c r="Y213" s="21" t="s">
        <v>240</v>
      </c>
      <c r="Z213" s="21" t="s">
        <v>409</v>
      </c>
      <c r="AA213" s="21" t="s">
        <v>412</v>
      </c>
      <c r="AB213" s="21" t="s">
        <v>7</v>
      </c>
    </row>
    <row r="214" spans="9:28" ht="13.5" thickBot="1" x14ac:dyDescent="0.25">
      <c r="I214" s="21" t="str">
        <f t="shared" si="16"/>
        <v>SISOdessa _ Vineyard</v>
      </c>
      <c r="J214" s="21" t="s">
        <v>152</v>
      </c>
      <c r="K214" s="21" t="s">
        <v>71</v>
      </c>
      <c r="L214" s="21" t="s">
        <v>19</v>
      </c>
      <c r="M214" s="21" t="s">
        <v>69</v>
      </c>
      <c r="X214" s="37" t="str">
        <f t="shared" si="17"/>
        <v>CommercialLEC Exit SignLEC Exit Sign-Single-NR</v>
      </c>
      <c r="Y214" s="21" t="s">
        <v>240</v>
      </c>
      <c r="Z214" s="21" t="s">
        <v>409</v>
      </c>
      <c r="AA214" s="21" t="s">
        <v>413</v>
      </c>
      <c r="AB214" s="21" t="s">
        <v>7</v>
      </c>
    </row>
    <row r="215" spans="9:28" ht="13.5" thickBot="1" x14ac:dyDescent="0.25">
      <c r="I215" s="21" t="str">
        <f t="shared" si="16"/>
        <v>SISRitzville _ Vineyard</v>
      </c>
      <c r="J215" s="21" t="s">
        <v>153</v>
      </c>
      <c r="K215" s="21" t="s">
        <v>71</v>
      </c>
      <c r="L215" s="21" t="s">
        <v>19</v>
      </c>
      <c r="M215" s="21" t="s">
        <v>69</v>
      </c>
      <c r="X215" s="37" t="str">
        <f t="shared" si="17"/>
        <v>CommercialExterior Building LightingExterior Lighting: Parking Lot - HPS 250W - New</v>
      </c>
      <c r="Y215" s="21" t="s">
        <v>240</v>
      </c>
      <c r="Z215" s="21" t="s">
        <v>414</v>
      </c>
      <c r="AA215" s="21" t="s">
        <v>415</v>
      </c>
      <c r="AB215" s="21" t="s">
        <v>7</v>
      </c>
    </row>
    <row r="216" spans="9:28" ht="13.5" thickBot="1" x14ac:dyDescent="0.25">
      <c r="I216" s="21" t="str">
        <f t="shared" si="16"/>
        <v>SISWilbur _ Vineyard</v>
      </c>
      <c r="J216" s="21" t="s">
        <v>154</v>
      </c>
      <c r="K216" s="21" t="s">
        <v>71</v>
      </c>
      <c r="L216" s="21" t="s">
        <v>19</v>
      </c>
      <c r="M216" s="21" t="s">
        <v>69</v>
      </c>
      <c r="X216" s="37" t="str">
        <f t="shared" si="17"/>
        <v>CommercialExterior Building LightingExterior Lighting: Walkway - HID 150W - New</v>
      </c>
      <c r="Y216" s="21" t="s">
        <v>240</v>
      </c>
      <c r="Z216" s="21" t="s">
        <v>414</v>
      </c>
      <c r="AA216" s="21" t="s">
        <v>416</v>
      </c>
      <c r="AB216" s="21" t="s">
        <v>7</v>
      </c>
    </row>
    <row r="217" spans="9:28" ht="13.5" thickBot="1" x14ac:dyDescent="0.25">
      <c r="I217" s="21" t="str">
        <f t="shared" si="16"/>
        <v>SISMattawa (PRD) _ Other</v>
      </c>
      <c r="J217" s="21" t="s">
        <v>155</v>
      </c>
      <c r="K217" s="21" t="s">
        <v>71</v>
      </c>
      <c r="L217" s="21" t="s">
        <v>19</v>
      </c>
      <c r="M217" s="21" t="s">
        <v>69</v>
      </c>
      <c r="X217" s="37" t="str">
        <f t="shared" si="17"/>
        <v>CommercialExterior Building LightingExterior Lighting: Façade - HID 150W - New</v>
      </c>
      <c r="Y217" s="21" t="s">
        <v>240</v>
      </c>
      <c r="Z217" s="21" t="s">
        <v>414</v>
      </c>
      <c r="AA217" s="21" t="s">
        <v>1257</v>
      </c>
      <c r="AB217" s="21" t="s">
        <v>7</v>
      </c>
    </row>
    <row r="218" spans="9:28" ht="13.5" thickBot="1" x14ac:dyDescent="0.25">
      <c r="I218" s="21" t="str">
        <f t="shared" si="16"/>
        <v>SISPasco (Richland) _ Other</v>
      </c>
      <c r="J218" s="21" t="s">
        <v>156</v>
      </c>
      <c r="K218" s="21" t="s">
        <v>71</v>
      </c>
      <c r="L218" s="21" t="s">
        <v>19</v>
      </c>
      <c r="M218" s="21" t="s">
        <v>69</v>
      </c>
      <c r="X218" s="37" t="str">
        <f t="shared" si="17"/>
        <v>CommercialExterior Building LightingExterior Lighting: Walkway - INC 75W - New</v>
      </c>
      <c r="Y218" s="21" t="s">
        <v>240</v>
      </c>
      <c r="Z218" s="21" t="s">
        <v>414</v>
      </c>
      <c r="AA218" s="21" t="s">
        <v>418</v>
      </c>
      <c r="AB218" s="21" t="s">
        <v>7</v>
      </c>
    </row>
    <row r="219" spans="9:28" ht="13.5" thickBot="1" x14ac:dyDescent="0.25">
      <c r="I219" s="21" t="str">
        <f t="shared" si="16"/>
        <v>SISMoses Lake (Ephrata) _ Other</v>
      </c>
      <c r="J219" s="21" t="s">
        <v>157</v>
      </c>
      <c r="K219" s="21" t="s">
        <v>71</v>
      </c>
      <c r="L219" s="21" t="s">
        <v>19</v>
      </c>
      <c r="M219" s="21" t="s">
        <v>69</v>
      </c>
      <c r="X219" s="37" t="str">
        <f t="shared" si="17"/>
        <v>CommercialExterior Building LightingExterior Lighting: Façade - HID 400W - New</v>
      </c>
      <c r="Y219" s="21" t="s">
        <v>240</v>
      </c>
      <c r="Z219" s="21" t="s">
        <v>414</v>
      </c>
      <c r="AA219" s="21" t="s">
        <v>1258</v>
      </c>
      <c r="AB219" s="21" t="s">
        <v>7</v>
      </c>
    </row>
    <row r="220" spans="9:28" ht="13.5" thickBot="1" x14ac:dyDescent="0.25">
      <c r="I220" s="21" t="str">
        <f t="shared" si="16"/>
        <v>SISRoyal City (Smyrna) _ Other</v>
      </c>
      <c r="J220" s="21" t="s">
        <v>158</v>
      </c>
      <c r="K220" s="21" t="s">
        <v>71</v>
      </c>
      <c r="L220" s="21" t="s">
        <v>19</v>
      </c>
      <c r="M220" s="21" t="s">
        <v>69</v>
      </c>
      <c r="X220" s="37" t="str">
        <f t="shared" si="17"/>
        <v>CommercialExterior Building LightingExterior Lighting: Walkway - CFL 26W - New</v>
      </c>
      <c r="Y220" s="21" t="s">
        <v>240</v>
      </c>
      <c r="Z220" s="21" t="s">
        <v>414</v>
      </c>
      <c r="AA220" s="21" t="s">
        <v>420</v>
      </c>
      <c r="AB220" s="21" t="s">
        <v>7</v>
      </c>
    </row>
    <row r="221" spans="9:28" ht="13.5" thickBot="1" x14ac:dyDescent="0.25">
      <c r="I221" s="21" t="str">
        <f t="shared" si="16"/>
        <v>SISQuincy _ Other</v>
      </c>
      <c r="J221" s="21" t="s">
        <v>159</v>
      </c>
      <c r="K221" s="21" t="s">
        <v>71</v>
      </c>
      <c r="L221" s="21" t="s">
        <v>19</v>
      </c>
      <c r="M221" s="21" t="s">
        <v>69</v>
      </c>
      <c r="X221" s="37" t="str">
        <f t="shared" si="17"/>
        <v>CommercialExterior Building LightingExterior Lighting: Parking Lot - MH 400W - New</v>
      </c>
      <c r="Y221" s="21" t="s">
        <v>240</v>
      </c>
      <c r="Z221" s="21" t="s">
        <v>414</v>
      </c>
      <c r="AA221" s="21" t="s">
        <v>421</v>
      </c>
      <c r="AB221" s="21" t="s">
        <v>7</v>
      </c>
    </row>
    <row r="222" spans="9:28" ht="13.5" thickBot="1" x14ac:dyDescent="0.25">
      <c r="I222" s="21" t="str">
        <f t="shared" si="16"/>
        <v>SISConnell _ Other</v>
      </c>
      <c r="J222" s="21" t="s">
        <v>160</v>
      </c>
      <c r="K222" s="21" t="s">
        <v>71</v>
      </c>
      <c r="L222" s="21" t="s">
        <v>19</v>
      </c>
      <c r="M222" s="21" t="s">
        <v>69</v>
      </c>
      <c r="X222" s="37" t="str">
        <f t="shared" si="17"/>
        <v>CommercialExterior Building LightingExterior Lighting: Parking Lot - MH 1000W - New</v>
      </c>
      <c r="Y222" s="21" t="s">
        <v>240</v>
      </c>
      <c r="Z222" s="21" t="s">
        <v>414</v>
      </c>
      <c r="AA222" s="21" t="s">
        <v>422</v>
      </c>
      <c r="AB222" s="21" t="s">
        <v>7</v>
      </c>
    </row>
    <row r="223" spans="9:28" ht="13.5" thickBot="1" x14ac:dyDescent="0.25">
      <c r="I223" s="21" t="str">
        <f t="shared" si="16"/>
        <v>SISOthello _ Other</v>
      </c>
      <c r="J223" s="21" t="s">
        <v>161</v>
      </c>
      <c r="K223" s="21" t="s">
        <v>71</v>
      </c>
      <c r="L223" s="21" t="s">
        <v>19</v>
      </c>
      <c r="M223" s="21" t="s">
        <v>69</v>
      </c>
      <c r="X223" s="37" t="str">
        <f t="shared" si="17"/>
        <v>CommercialExterior Building LightingExterior Lighting: Parking Lot - HPS 250W - NR</v>
      </c>
      <c r="Y223" s="21" t="s">
        <v>240</v>
      </c>
      <c r="Z223" s="21" t="s">
        <v>414</v>
      </c>
      <c r="AA223" s="21" t="s">
        <v>423</v>
      </c>
      <c r="AB223" s="21" t="s">
        <v>7</v>
      </c>
    </row>
    <row r="224" spans="9:28" ht="13.5" thickBot="1" x14ac:dyDescent="0.25">
      <c r="I224" s="21" t="str">
        <f t="shared" si="16"/>
        <v>SISLind _ Other</v>
      </c>
      <c r="J224" s="21" t="s">
        <v>162</v>
      </c>
      <c r="K224" s="21" t="s">
        <v>71</v>
      </c>
      <c r="L224" s="21" t="s">
        <v>19</v>
      </c>
      <c r="M224" s="21" t="s">
        <v>69</v>
      </c>
      <c r="X224" s="37" t="str">
        <f t="shared" si="17"/>
        <v>CommercialExterior Building LightingExterior Lighting: Walkway - HID 150W - NR</v>
      </c>
      <c r="Y224" s="21" t="s">
        <v>240</v>
      </c>
      <c r="Z224" s="21" t="s">
        <v>414</v>
      </c>
      <c r="AA224" s="21" t="s">
        <v>424</v>
      </c>
      <c r="AB224" s="21" t="s">
        <v>7</v>
      </c>
    </row>
    <row r="225" spans="9:28" ht="13.5" thickBot="1" x14ac:dyDescent="0.25">
      <c r="I225" s="21" t="str">
        <f t="shared" si="16"/>
        <v>SISEltopia _ Other</v>
      </c>
      <c r="J225" s="21" t="s">
        <v>163</v>
      </c>
      <c r="K225" s="21" t="s">
        <v>71</v>
      </c>
      <c r="L225" s="21" t="s">
        <v>19</v>
      </c>
      <c r="M225" s="21" t="s">
        <v>69</v>
      </c>
      <c r="X225" s="37" t="str">
        <f t="shared" si="17"/>
        <v>CommercialExterior Building LightingExterior Lighting: Façade - HID 150W - NR</v>
      </c>
      <c r="Y225" s="21" t="s">
        <v>240</v>
      </c>
      <c r="Z225" s="21" t="s">
        <v>414</v>
      </c>
      <c r="AA225" s="21" t="s">
        <v>1261</v>
      </c>
      <c r="AB225" s="21" t="s">
        <v>7</v>
      </c>
    </row>
    <row r="226" spans="9:28" ht="13.5" thickBot="1" x14ac:dyDescent="0.25">
      <c r="I226" s="21" t="str">
        <f t="shared" si="16"/>
        <v>SISOdessa _ Other</v>
      </c>
      <c r="J226" s="21" t="s">
        <v>164</v>
      </c>
      <c r="K226" s="21" t="s">
        <v>71</v>
      </c>
      <c r="L226" s="21" t="s">
        <v>19</v>
      </c>
      <c r="M226" s="21" t="s">
        <v>69</v>
      </c>
      <c r="X226" s="37" t="str">
        <f t="shared" si="17"/>
        <v>CommercialExterior Building LightingExterior Lighting: Walkway - INC 75W - NR</v>
      </c>
      <c r="Y226" s="21" t="s">
        <v>240</v>
      </c>
      <c r="Z226" s="21" t="s">
        <v>414</v>
      </c>
      <c r="AA226" s="21" t="s">
        <v>426</v>
      </c>
      <c r="AB226" s="21" t="s">
        <v>7</v>
      </c>
    </row>
    <row r="227" spans="9:28" ht="13.5" thickBot="1" x14ac:dyDescent="0.25">
      <c r="I227" s="21" t="str">
        <f t="shared" si="16"/>
        <v>SISRitzville _ Other</v>
      </c>
      <c r="J227" s="21" t="s">
        <v>165</v>
      </c>
      <c r="K227" s="21" t="s">
        <v>71</v>
      </c>
      <c r="L227" s="21" t="s">
        <v>19</v>
      </c>
      <c r="M227" s="21" t="s">
        <v>69</v>
      </c>
      <c r="X227" s="37" t="str">
        <f t="shared" si="17"/>
        <v>CommercialExterior Building LightingExterior Lighting: Façade - HID 400W - NR</v>
      </c>
      <c r="Y227" s="21" t="s">
        <v>240</v>
      </c>
      <c r="Z227" s="21" t="s">
        <v>414</v>
      </c>
      <c r="AA227" s="21" t="s">
        <v>1262</v>
      </c>
      <c r="AB227" s="21" t="s">
        <v>7</v>
      </c>
    </row>
    <row r="228" spans="9:28" ht="13.5" thickBot="1" x14ac:dyDescent="0.25">
      <c r="I228" s="21" t="str">
        <f t="shared" si="16"/>
        <v>SISWilbur _ Other</v>
      </c>
      <c r="J228" s="21" t="s">
        <v>166</v>
      </c>
      <c r="K228" s="21" t="s">
        <v>71</v>
      </c>
      <c r="L228" s="21" t="s">
        <v>19</v>
      </c>
      <c r="M228" s="21" t="s">
        <v>69</v>
      </c>
      <c r="X228" s="37" t="str">
        <f t="shared" si="17"/>
        <v>CommercialExterior Building LightingExterior Lighting: Walkway - CFL 26W - NR</v>
      </c>
      <c r="Y228" s="21" t="s">
        <v>240</v>
      </c>
      <c r="Z228" s="21" t="s">
        <v>414</v>
      </c>
      <c r="AA228" s="21" t="s">
        <v>428</v>
      </c>
      <c r="AB228" s="21" t="s">
        <v>7</v>
      </c>
    </row>
    <row r="229" spans="9:28" ht="13.5" thickBot="1" x14ac:dyDescent="0.25">
      <c r="I229" s="21" t="str">
        <f t="shared" si="16"/>
        <v>SISMattawa (PRD) _ Grain**</v>
      </c>
      <c r="J229" s="21" t="s">
        <v>167</v>
      </c>
      <c r="K229" s="21" t="s">
        <v>71</v>
      </c>
      <c r="L229" s="21" t="s">
        <v>19</v>
      </c>
      <c r="M229" s="21" t="s">
        <v>69</v>
      </c>
      <c r="X229" s="37" t="str">
        <f t="shared" si="17"/>
        <v>CommercialExterior Building LightingExterior Lighting: Parking Lot - MH 400W - NR</v>
      </c>
      <c r="Y229" s="21" t="s">
        <v>240</v>
      </c>
      <c r="Z229" s="21" t="s">
        <v>414</v>
      </c>
      <c r="AA229" s="21" t="s">
        <v>429</v>
      </c>
      <c r="AB229" s="21" t="s">
        <v>7</v>
      </c>
    </row>
    <row r="230" spans="9:28" ht="13.5" thickBot="1" x14ac:dyDescent="0.25">
      <c r="I230" s="21" t="str">
        <f t="shared" si="16"/>
        <v>SISPasco (Richland) _ Grain**</v>
      </c>
      <c r="J230" s="21" t="s">
        <v>168</v>
      </c>
      <c r="K230" s="21" t="s">
        <v>71</v>
      </c>
      <c r="L230" s="21" t="s">
        <v>19</v>
      </c>
      <c r="M230" s="21" t="s">
        <v>69</v>
      </c>
      <c r="X230" s="37" t="str">
        <f t="shared" si="17"/>
        <v>CommercialExterior Building LightingExterior Lighting: Parking Lot - MH 1000W - NR</v>
      </c>
      <c r="Y230" s="21" t="s">
        <v>240</v>
      </c>
      <c r="Z230" s="21" t="s">
        <v>414</v>
      </c>
      <c r="AA230" s="21" t="s">
        <v>430</v>
      </c>
      <c r="AB230" s="21" t="s">
        <v>7</v>
      </c>
    </row>
    <row r="231" spans="9:28" ht="13.5" thickBot="1" x14ac:dyDescent="0.25">
      <c r="I231" s="21" t="str">
        <f t="shared" si="16"/>
        <v>SISMoses Lake (Ephrata) _ Grain**</v>
      </c>
      <c r="J231" s="21" t="s">
        <v>169</v>
      </c>
      <c r="K231" s="21" t="s">
        <v>71</v>
      </c>
      <c r="L231" s="21" t="s">
        <v>19</v>
      </c>
      <c r="M231" s="21" t="s">
        <v>69</v>
      </c>
      <c r="X231" s="37" t="str">
        <f t="shared" si="17"/>
        <v>CommercialPremium Fume HoodPremium Fume Hood-NR</v>
      </c>
      <c r="Y231" s="21" t="s">
        <v>240</v>
      </c>
      <c r="Z231" s="21" t="s">
        <v>431</v>
      </c>
      <c r="AA231" s="21" t="s">
        <v>432</v>
      </c>
      <c r="AB231" s="21" t="s">
        <v>1382</v>
      </c>
    </row>
    <row r="232" spans="9:28" ht="13.5" thickBot="1" x14ac:dyDescent="0.25">
      <c r="I232" s="21" t="str">
        <f t="shared" si="16"/>
        <v>SISRoyal City (Smyrna) _ Grain**</v>
      </c>
      <c r="J232" s="21" t="s">
        <v>170</v>
      </c>
      <c r="K232" s="21" t="s">
        <v>71</v>
      </c>
      <c r="L232" s="21" t="s">
        <v>19</v>
      </c>
      <c r="M232" s="21" t="s">
        <v>69</v>
      </c>
      <c r="X232" s="37" t="str">
        <f t="shared" si="17"/>
        <v>CommercialGrocery Refrigeration BundleReplace Shaded Pole with ECM in Walk-in Cooler</v>
      </c>
      <c r="Y232" s="21" t="s">
        <v>240</v>
      </c>
      <c r="Z232" s="21" t="s">
        <v>433</v>
      </c>
      <c r="AA232" s="21" t="s">
        <v>434</v>
      </c>
      <c r="AB232" s="21" t="s">
        <v>433</v>
      </c>
    </row>
    <row r="233" spans="9:28" ht="13.5" thickBot="1" x14ac:dyDescent="0.25">
      <c r="I233" s="21" t="str">
        <f t="shared" si="16"/>
        <v>SISQuincy _ Grain**</v>
      </c>
      <c r="J233" s="21" t="s">
        <v>171</v>
      </c>
      <c r="K233" s="21" t="s">
        <v>71</v>
      </c>
      <c r="L233" s="21" t="s">
        <v>19</v>
      </c>
      <c r="M233" s="21" t="s">
        <v>69</v>
      </c>
      <c r="X233" s="37" t="str">
        <f t="shared" si="17"/>
        <v>CommercialGrocery Refrigeration BundleECM Controllers on Walk-In Evaporator Motors</v>
      </c>
      <c r="Y233" s="21" t="s">
        <v>240</v>
      </c>
      <c r="Z233" s="21" t="s">
        <v>433</v>
      </c>
      <c r="AA233" s="21" t="s">
        <v>435</v>
      </c>
      <c r="AB233" s="21" t="s">
        <v>433</v>
      </c>
    </row>
    <row r="234" spans="9:28" ht="13.5" thickBot="1" x14ac:dyDescent="0.25">
      <c r="I234" s="21" t="str">
        <f t="shared" si="16"/>
        <v>SISConnell _ Grain**</v>
      </c>
      <c r="J234" s="21" t="s">
        <v>172</v>
      </c>
      <c r="K234" s="21" t="s">
        <v>71</v>
      </c>
      <c r="L234" s="21" t="s">
        <v>19</v>
      </c>
      <c r="M234" s="21" t="s">
        <v>69</v>
      </c>
      <c r="X234" s="37" t="str">
        <f t="shared" si="17"/>
        <v>CommercialGrocery Refrigeration BundleStrip Curtains: Walk-In Coolers/ Freezers</v>
      </c>
      <c r="Y234" s="21" t="s">
        <v>240</v>
      </c>
      <c r="Z234" s="21" t="s">
        <v>433</v>
      </c>
      <c r="AA234" s="21" t="s">
        <v>436</v>
      </c>
      <c r="AB234" s="21" t="s">
        <v>433</v>
      </c>
    </row>
    <row r="235" spans="9:28" ht="13.5" thickBot="1" x14ac:dyDescent="0.25">
      <c r="I235" s="21" t="str">
        <f t="shared" si="16"/>
        <v>SISOthello _ Grain**</v>
      </c>
      <c r="J235" s="21" t="s">
        <v>173</v>
      </c>
      <c r="K235" s="21" t="s">
        <v>71</v>
      </c>
      <c r="L235" s="21" t="s">
        <v>19</v>
      </c>
      <c r="M235" s="21" t="s">
        <v>69</v>
      </c>
      <c r="X235" s="37" t="str">
        <f t="shared" si="17"/>
        <v>CommercialGrocery Refrigeration BundleAnti Sweat Heater Controls</v>
      </c>
      <c r="Y235" s="21" t="s">
        <v>240</v>
      </c>
      <c r="Z235" s="21" t="s">
        <v>433</v>
      </c>
      <c r="AA235" s="21" t="s">
        <v>437</v>
      </c>
      <c r="AB235" s="21" t="s">
        <v>433</v>
      </c>
    </row>
    <row r="236" spans="9:28" ht="13.5" thickBot="1" x14ac:dyDescent="0.25">
      <c r="I236" s="21" t="str">
        <f t="shared" si="16"/>
        <v>SISLind _ Grain**</v>
      </c>
      <c r="J236" s="21" t="s">
        <v>174</v>
      </c>
      <c r="K236" s="21" t="s">
        <v>71</v>
      </c>
      <c r="L236" s="21" t="s">
        <v>19</v>
      </c>
      <c r="M236" s="21" t="s">
        <v>69</v>
      </c>
      <c r="X236" s="37" t="str">
        <f t="shared" si="17"/>
        <v>CommercialGrocery Refrigeration BundleLED Case Lighting</v>
      </c>
      <c r="Y236" s="21" t="s">
        <v>240</v>
      </c>
      <c r="Z236" s="21" t="s">
        <v>433</v>
      </c>
      <c r="AA236" s="21" t="s">
        <v>438</v>
      </c>
      <c r="AB236" s="21" t="s">
        <v>433</v>
      </c>
    </row>
    <row r="237" spans="9:28" ht="13.5" thickBot="1" x14ac:dyDescent="0.25">
      <c r="I237" s="21" t="str">
        <f t="shared" si="16"/>
        <v>SISEltopia _ Grain**</v>
      </c>
      <c r="J237" s="21" t="s">
        <v>175</v>
      </c>
      <c r="K237" s="21" t="s">
        <v>71</v>
      </c>
      <c r="L237" s="21" t="s">
        <v>19</v>
      </c>
      <c r="M237" s="21" t="s">
        <v>69</v>
      </c>
      <c r="X237" s="37" t="str">
        <f t="shared" si="17"/>
        <v>CommercialGrocery Refrigeration BundleGrocery Retrocommisioning</v>
      </c>
      <c r="Y237" s="21" t="s">
        <v>240</v>
      </c>
      <c r="Z237" s="21" t="s">
        <v>433</v>
      </c>
      <c r="AA237" s="21" t="s">
        <v>439</v>
      </c>
      <c r="AB237" s="21" t="s">
        <v>433</v>
      </c>
    </row>
    <row r="238" spans="9:28" ht="13.5" thickBot="1" x14ac:dyDescent="0.25">
      <c r="I238" s="21" t="str">
        <f t="shared" si="16"/>
        <v>SISOdessa _ Grain**</v>
      </c>
      <c r="J238" s="21" t="s">
        <v>176</v>
      </c>
      <c r="K238" s="21" t="s">
        <v>71</v>
      </c>
      <c r="L238" s="21" t="s">
        <v>19</v>
      </c>
      <c r="M238" s="21" t="s">
        <v>69</v>
      </c>
      <c r="X238" s="37" t="str">
        <f t="shared" si="17"/>
        <v>CommercialGrocery Refrigeration BundleFloating Head Pressure Control</v>
      </c>
      <c r="Y238" s="21" t="s">
        <v>240</v>
      </c>
      <c r="Z238" s="21" t="s">
        <v>433</v>
      </c>
      <c r="AA238" s="21" t="s">
        <v>440</v>
      </c>
      <c r="AB238" s="21" t="s">
        <v>433</v>
      </c>
    </row>
    <row r="239" spans="9:28" ht="13.5" thickBot="1" x14ac:dyDescent="0.25">
      <c r="I239" s="21" t="str">
        <f t="shared" si="16"/>
        <v>SISRitzville _ Grain**</v>
      </c>
      <c r="J239" s="21" t="s">
        <v>177</v>
      </c>
      <c r="K239" s="21" t="s">
        <v>71</v>
      </c>
      <c r="L239" s="21" t="s">
        <v>19</v>
      </c>
      <c r="M239" s="21" t="s">
        <v>69</v>
      </c>
      <c r="X239" s="37" t="str">
        <f t="shared" si="17"/>
        <v>CommercialGrocery Refrigeration BundleLED Motion Sensors on Display Case</v>
      </c>
      <c r="Y239" s="21" t="s">
        <v>240</v>
      </c>
      <c r="Z239" s="21" t="s">
        <v>433</v>
      </c>
      <c r="AA239" s="21" t="s">
        <v>441</v>
      </c>
      <c r="AB239" s="21" t="s">
        <v>433</v>
      </c>
    </row>
    <row r="240" spans="9:28" ht="13.5" thickBot="1" x14ac:dyDescent="0.25">
      <c r="I240" s="21" t="str">
        <f t="shared" si="16"/>
        <v>SISWilbur _ Grain**</v>
      </c>
      <c r="J240" s="21" t="s">
        <v>178</v>
      </c>
      <c r="K240" s="21" t="s">
        <v>71</v>
      </c>
      <c r="L240" s="21" t="s">
        <v>19</v>
      </c>
      <c r="M240" s="21" t="s">
        <v>69</v>
      </c>
      <c r="X240" s="37" t="str">
        <f t="shared" si="17"/>
        <v>CommercialLow Power LF LampsMarket Average HP Low Power T8 Shift</v>
      </c>
      <c r="Y240" s="21" t="s">
        <v>240</v>
      </c>
      <c r="Z240" s="21" t="s">
        <v>442</v>
      </c>
      <c r="AA240" s="21" t="s">
        <v>443</v>
      </c>
      <c r="AB240" s="21" t="s">
        <v>7</v>
      </c>
    </row>
    <row r="241" spans="9:28" ht="13.5" thickBot="1" x14ac:dyDescent="0.25">
      <c r="I241" s="21" t="str">
        <f t="shared" si="16"/>
        <v>SISMattawa (PRD) _ Early Potatoes</v>
      </c>
      <c r="J241" s="21" t="s">
        <v>179</v>
      </c>
      <c r="K241" s="21" t="s">
        <v>71</v>
      </c>
      <c r="L241" s="21" t="s">
        <v>19</v>
      </c>
      <c r="M241" s="21" t="s">
        <v>69</v>
      </c>
      <c r="X241" s="37" t="str">
        <f t="shared" si="17"/>
        <v>CommercialExterior Building LightingTLED Over Ballast on SP32WT8</v>
      </c>
      <c r="Y241" s="21" t="s">
        <v>240</v>
      </c>
      <c r="Z241" s="21" t="s">
        <v>414</v>
      </c>
      <c r="AA241" s="21" t="s">
        <v>1263</v>
      </c>
      <c r="AB241" s="21" t="s">
        <v>7</v>
      </c>
    </row>
    <row r="242" spans="9:28" ht="13.5" thickBot="1" x14ac:dyDescent="0.25">
      <c r="I242" s="21" t="str">
        <f t="shared" si="16"/>
        <v>SISPasco (Richland) _ Early Potatoes</v>
      </c>
      <c r="J242" s="21" t="s">
        <v>180</v>
      </c>
      <c r="K242" s="21" t="s">
        <v>71</v>
      </c>
      <c r="L242" s="21" t="s">
        <v>19</v>
      </c>
      <c r="M242" s="21" t="s">
        <v>69</v>
      </c>
      <c r="X242" s="37" t="str">
        <f t="shared" si="17"/>
        <v>CommercialLighting Controls InteriorLighting Controls Interior-New-Large Off-Unitary</v>
      </c>
      <c r="Y242" s="21" t="s">
        <v>240</v>
      </c>
      <c r="Z242" s="21" t="s">
        <v>444</v>
      </c>
      <c r="AA242" s="21" t="s">
        <v>445</v>
      </c>
      <c r="AB242" s="21" t="s">
        <v>7</v>
      </c>
    </row>
    <row r="243" spans="9:28" ht="13.5" thickBot="1" x14ac:dyDescent="0.25">
      <c r="I243" s="21" t="str">
        <f t="shared" si="16"/>
        <v>SISMoses Lake (Ephrata) _ Early Potatoes</v>
      </c>
      <c r="J243" s="21" t="s">
        <v>181</v>
      </c>
      <c r="K243" s="21" t="s">
        <v>71</v>
      </c>
      <c r="L243" s="21" t="s">
        <v>19</v>
      </c>
      <c r="M243" s="21" t="s">
        <v>69</v>
      </c>
      <c r="X243" s="37" t="str">
        <f t="shared" si="17"/>
        <v>CommercialLighting Controls InteriorLighting Controls Interior-New-Medium Off-Unitary</v>
      </c>
      <c r="Y243" s="21" t="s">
        <v>240</v>
      </c>
      <c r="Z243" s="21" t="s">
        <v>444</v>
      </c>
      <c r="AA243" s="21" t="s">
        <v>446</v>
      </c>
      <c r="AB243" s="21" t="s">
        <v>7</v>
      </c>
    </row>
    <row r="244" spans="9:28" ht="13.5" thickBot="1" x14ac:dyDescent="0.25">
      <c r="I244" s="21" t="str">
        <f t="shared" si="16"/>
        <v>SISRoyal City (Smyrna) _ Early Potatoes</v>
      </c>
      <c r="J244" s="21" t="s">
        <v>182</v>
      </c>
      <c r="K244" s="21" t="s">
        <v>71</v>
      </c>
      <c r="L244" s="21" t="s">
        <v>19</v>
      </c>
      <c r="M244" s="21" t="s">
        <v>69</v>
      </c>
      <c r="X244" s="37" t="str">
        <f t="shared" si="17"/>
        <v>CommercialLighting Controls InteriorLighting Controls Interior-New-Small Off-Unitary</v>
      </c>
      <c r="Y244" s="21" t="s">
        <v>240</v>
      </c>
      <c r="Z244" s="21" t="s">
        <v>444</v>
      </c>
      <c r="AA244" s="21" t="s">
        <v>447</v>
      </c>
      <c r="AB244" s="21" t="s">
        <v>7</v>
      </c>
    </row>
    <row r="245" spans="9:28" ht="13.5" thickBot="1" x14ac:dyDescent="0.25">
      <c r="I245" s="21" t="str">
        <f t="shared" si="16"/>
        <v>SISQuincy _ Early Potatoes</v>
      </c>
      <c r="J245" s="21" t="s">
        <v>183</v>
      </c>
      <c r="K245" s="21" t="s">
        <v>71</v>
      </c>
      <c r="L245" s="21" t="s">
        <v>19</v>
      </c>
      <c r="M245" s="21" t="s">
        <v>69</v>
      </c>
      <c r="X245" s="37" t="str">
        <f t="shared" si="17"/>
        <v>CommercialLighting Controls InteriorLighting Controls Interior-New-Xlarge Ret-Unitary</v>
      </c>
      <c r="Y245" s="21" t="s">
        <v>240</v>
      </c>
      <c r="Z245" s="21" t="s">
        <v>444</v>
      </c>
      <c r="AA245" s="21" t="s">
        <v>448</v>
      </c>
      <c r="AB245" s="21" t="s">
        <v>7</v>
      </c>
    </row>
    <row r="246" spans="9:28" ht="13.5" thickBot="1" x14ac:dyDescent="0.25">
      <c r="I246" s="21" t="str">
        <f t="shared" si="16"/>
        <v>SISConnell _ Early Potatoes</v>
      </c>
      <c r="J246" s="21" t="s">
        <v>184</v>
      </c>
      <c r="K246" s="21" t="s">
        <v>71</v>
      </c>
      <c r="L246" s="21" t="s">
        <v>19</v>
      </c>
      <c r="M246" s="21" t="s">
        <v>69</v>
      </c>
      <c r="X246" s="37" t="str">
        <f t="shared" si="17"/>
        <v>CommercialLighting Controls InteriorLighting Controls Interior-New-Large Ret-Unitary</v>
      </c>
      <c r="Y246" s="21" t="s">
        <v>240</v>
      </c>
      <c r="Z246" s="21" t="s">
        <v>444</v>
      </c>
      <c r="AA246" s="21" t="s">
        <v>449</v>
      </c>
      <c r="AB246" s="21" t="s">
        <v>7</v>
      </c>
    </row>
    <row r="247" spans="9:28" ht="13.5" thickBot="1" x14ac:dyDescent="0.25">
      <c r="I247" s="21" t="str">
        <f t="shared" si="16"/>
        <v>SISOthello _ Early Potatoes</v>
      </c>
      <c r="J247" s="21" t="s">
        <v>185</v>
      </c>
      <c r="K247" s="21" t="s">
        <v>71</v>
      </c>
      <c r="L247" s="21" t="s">
        <v>19</v>
      </c>
      <c r="M247" s="21" t="s">
        <v>69</v>
      </c>
      <c r="X247" s="37" t="str">
        <f t="shared" si="17"/>
        <v>CommercialLighting Controls InteriorLighting Controls Interior-New-Medium Ret-Unitary</v>
      </c>
      <c r="Y247" s="21" t="s">
        <v>240</v>
      </c>
      <c r="Z247" s="21" t="s">
        <v>444</v>
      </c>
      <c r="AA247" s="21" t="s">
        <v>450</v>
      </c>
      <c r="AB247" s="21" t="s">
        <v>7</v>
      </c>
    </row>
    <row r="248" spans="9:28" ht="13.5" thickBot="1" x14ac:dyDescent="0.25">
      <c r="I248" s="21" t="str">
        <f t="shared" si="16"/>
        <v>SISLind _ Early Potatoes</v>
      </c>
      <c r="J248" s="21" t="s">
        <v>186</v>
      </c>
      <c r="K248" s="21" t="s">
        <v>71</v>
      </c>
      <c r="L248" s="21" t="s">
        <v>19</v>
      </c>
      <c r="M248" s="21" t="s">
        <v>69</v>
      </c>
      <c r="X248" s="37" t="str">
        <f t="shared" si="17"/>
        <v>CommercialLighting Controls InteriorLighting Controls Interior-New-Small Ret-Unitary</v>
      </c>
      <c r="Y248" s="21" t="s">
        <v>240</v>
      </c>
      <c r="Z248" s="21" t="s">
        <v>444</v>
      </c>
      <c r="AA248" s="21" t="s">
        <v>451</v>
      </c>
      <c r="AB248" s="21" t="s">
        <v>7</v>
      </c>
    </row>
    <row r="249" spans="9:28" ht="13.5" thickBot="1" x14ac:dyDescent="0.25">
      <c r="I249" s="21" t="str">
        <f t="shared" si="16"/>
        <v>SISEltopia _ Early Potatoes</v>
      </c>
      <c r="J249" s="21" t="s">
        <v>187</v>
      </c>
      <c r="K249" s="21" t="s">
        <v>71</v>
      </c>
      <c r="L249" s="21" t="s">
        <v>19</v>
      </c>
      <c r="M249" s="21" t="s">
        <v>69</v>
      </c>
      <c r="X249" s="37" t="str">
        <f t="shared" si="17"/>
        <v>CommercialLighting Controls InteriorLighting Controls Interior-New-School K-12-Unitary</v>
      </c>
      <c r="Y249" s="21" t="s">
        <v>240</v>
      </c>
      <c r="Z249" s="21" t="s">
        <v>444</v>
      </c>
      <c r="AA249" s="21" t="s">
        <v>452</v>
      </c>
      <c r="AB249" s="21" t="s">
        <v>7</v>
      </c>
    </row>
    <row r="250" spans="9:28" ht="13.5" thickBot="1" x14ac:dyDescent="0.25">
      <c r="I250" s="21" t="str">
        <f t="shared" si="16"/>
        <v>SISOdessa _ Early Potatoes</v>
      </c>
      <c r="J250" s="21" t="s">
        <v>188</v>
      </c>
      <c r="K250" s="21" t="s">
        <v>71</v>
      </c>
      <c r="L250" s="21" t="s">
        <v>19</v>
      </c>
      <c r="M250" s="21" t="s">
        <v>69</v>
      </c>
      <c r="X250" s="37" t="str">
        <f t="shared" si="17"/>
        <v>CommercialLighting Controls InteriorLighting Controls Interior-New-University-Unitary</v>
      </c>
      <c r="Y250" s="21" t="s">
        <v>240</v>
      </c>
      <c r="Z250" s="21" t="s">
        <v>444</v>
      </c>
      <c r="AA250" s="21" t="s">
        <v>453</v>
      </c>
      <c r="AB250" s="21" t="s">
        <v>7</v>
      </c>
    </row>
    <row r="251" spans="9:28" ht="13.5" thickBot="1" x14ac:dyDescent="0.25">
      <c r="I251" s="21" t="str">
        <f t="shared" si="16"/>
        <v>SISRitzville _ Early Potatoes</v>
      </c>
      <c r="J251" s="21" t="s">
        <v>189</v>
      </c>
      <c r="K251" s="21" t="s">
        <v>71</v>
      </c>
      <c r="L251" s="21" t="s">
        <v>19</v>
      </c>
      <c r="M251" s="21" t="s">
        <v>69</v>
      </c>
      <c r="X251" s="37" t="str">
        <f t="shared" si="17"/>
        <v>CommercialLighting Controls InteriorLighting Controls Interior-New-Warehouse-Unitary</v>
      </c>
      <c r="Y251" s="21" t="s">
        <v>240</v>
      </c>
      <c r="Z251" s="21" t="s">
        <v>444</v>
      </c>
      <c r="AA251" s="21" t="s">
        <v>454</v>
      </c>
      <c r="AB251" s="21" t="s">
        <v>7</v>
      </c>
    </row>
    <row r="252" spans="9:28" ht="13.5" thickBot="1" x14ac:dyDescent="0.25">
      <c r="I252" s="21" t="str">
        <f t="shared" si="16"/>
        <v>SISWilbur _ Early Potatoes</v>
      </c>
      <c r="J252" s="21" t="s">
        <v>190</v>
      </c>
      <c r="K252" s="21" t="s">
        <v>71</v>
      </c>
      <c r="L252" s="21" t="s">
        <v>19</v>
      </c>
      <c r="M252" s="21" t="s">
        <v>69</v>
      </c>
      <c r="X252" s="37" t="str">
        <f t="shared" si="17"/>
        <v>CommercialLighting Controls InteriorLighting Controls Interior-New-Supermarket-Unitary</v>
      </c>
      <c r="Y252" s="21" t="s">
        <v>240</v>
      </c>
      <c r="Z252" s="21" t="s">
        <v>444</v>
      </c>
      <c r="AA252" s="21" t="s">
        <v>455</v>
      </c>
      <c r="AB252" s="21" t="s">
        <v>7</v>
      </c>
    </row>
    <row r="253" spans="9:28" ht="13.5" thickBot="1" x14ac:dyDescent="0.25">
      <c r="I253" s="21" t="str">
        <f t="shared" si="16"/>
        <v>SISMattawa (PRD) _ Beans</v>
      </c>
      <c r="J253" s="21" t="s">
        <v>191</v>
      </c>
      <c r="K253" s="21" t="s">
        <v>71</v>
      </c>
      <c r="L253" s="21" t="s">
        <v>19</v>
      </c>
      <c r="M253" s="21" t="s">
        <v>69</v>
      </c>
      <c r="X253" s="37" t="str">
        <f t="shared" si="17"/>
        <v>CommercialLighting Controls InteriorLighting Controls Interior-New-MiniMart-Unitary</v>
      </c>
      <c r="Y253" s="21" t="s">
        <v>240</v>
      </c>
      <c r="Z253" s="21" t="s">
        <v>444</v>
      </c>
      <c r="AA253" s="21" t="s">
        <v>456</v>
      </c>
      <c r="AB253" s="21" t="s">
        <v>7</v>
      </c>
    </row>
    <row r="254" spans="9:28" ht="13.5" thickBot="1" x14ac:dyDescent="0.25">
      <c r="I254" s="21" t="str">
        <f t="shared" si="16"/>
        <v>SISPasco (Richland) _ Beans</v>
      </c>
      <c r="J254" s="21" t="s">
        <v>192</v>
      </c>
      <c r="K254" s="21" t="s">
        <v>71</v>
      </c>
      <c r="L254" s="21" t="s">
        <v>19</v>
      </c>
      <c r="M254" s="21" t="s">
        <v>69</v>
      </c>
      <c r="X254" s="37" t="str">
        <f t="shared" si="17"/>
        <v>CommercialLighting Controls InteriorLighting Controls Interior-New-Restaurant-Unitary</v>
      </c>
      <c r="Y254" s="21" t="s">
        <v>240</v>
      </c>
      <c r="Z254" s="21" t="s">
        <v>444</v>
      </c>
      <c r="AA254" s="21" t="s">
        <v>457</v>
      </c>
      <c r="AB254" s="21" t="s">
        <v>7</v>
      </c>
    </row>
    <row r="255" spans="9:28" ht="13.5" thickBot="1" x14ac:dyDescent="0.25">
      <c r="I255" s="21" t="str">
        <f t="shared" si="16"/>
        <v>SISMoses Lake (Ephrata) _ Beans</v>
      </c>
      <c r="J255" s="21" t="s">
        <v>193</v>
      </c>
      <c r="K255" s="21" t="s">
        <v>71</v>
      </c>
      <c r="L255" s="21" t="s">
        <v>19</v>
      </c>
      <c r="M255" s="21" t="s">
        <v>69</v>
      </c>
      <c r="X255" s="37" t="str">
        <f t="shared" si="17"/>
        <v>CommercialLighting Controls InteriorLighting Controls Interior-New-Lodging-Unitary</v>
      </c>
      <c r="Y255" s="21" t="s">
        <v>240</v>
      </c>
      <c r="Z255" s="21" t="s">
        <v>444</v>
      </c>
      <c r="AA255" s="21" t="s">
        <v>458</v>
      </c>
      <c r="AB255" s="21" t="s">
        <v>7</v>
      </c>
    </row>
    <row r="256" spans="9:28" ht="13.5" thickBot="1" x14ac:dyDescent="0.25">
      <c r="I256" s="21" t="str">
        <f t="shared" si="16"/>
        <v>SISRoyal City (Smyrna) _ Beans</v>
      </c>
      <c r="J256" s="21" t="s">
        <v>194</v>
      </c>
      <c r="K256" s="21" t="s">
        <v>71</v>
      </c>
      <c r="L256" s="21" t="s">
        <v>19</v>
      </c>
      <c r="M256" s="21" t="s">
        <v>69</v>
      </c>
      <c r="X256" s="37" t="str">
        <f t="shared" si="17"/>
        <v>CommercialLighting Controls InteriorLighting Controls Interior-New-Hospital-Unitary</v>
      </c>
      <c r="Y256" s="21" t="s">
        <v>240</v>
      </c>
      <c r="Z256" s="21" t="s">
        <v>444</v>
      </c>
      <c r="AA256" s="21" t="s">
        <v>459</v>
      </c>
      <c r="AB256" s="21" t="s">
        <v>7</v>
      </c>
    </row>
    <row r="257" spans="9:28" ht="13.5" thickBot="1" x14ac:dyDescent="0.25">
      <c r="I257" s="21" t="str">
        <f t="shared" si="16"/>
        <v>SISQuincy _ Beans</v>
      </c>
      <c r="J257" s="21" t="s">
        <v>195</v>
      </c>
      <c r="K257" s="21" t="s">
        <v>71</v>
      </c>
      <c r="L257" s="21" t="s">
        <v>19</v>
      </c>
      <c r="M257" s="21" t="s">
        <v>69</v>
      </c>
      <c r="X257" s="37" t="str">
        <f t="shared" si="17"/>
        <v>CommercialLighting Controls InteriorLighting Controls Interior-New-Residential Care-Unitary</v>
      </c>
      <c r="Y257" s="21" t="s">
        <v>240</v>
      </c>
      <c r="Z257" s="21" t="s">
        <v>444</v>
      </c>
      <c r="AA257" s="21" t="s">
        <v>460</v>
      </c>
      <c r="AB257" s="21" t="s">
        <v>7</v>
      </c>
    </row>
    <row r="258" spans="9:28" ht="13.5" thickBot="1" x14ac:dyDescent="0.25">
      <c r="I258" s="21" t="str">
        <f t="shared" si="16"/>
        <v>SISConnell _ Beans</v>
      </c>
      <c r="J258" s="21" t="s">
        <v>196</v>
      </c>
      <c r="K258" s="21" t="s">
        <v>71</v>
      </c>
      <c r="L258" s="21" t="s">
        <v>19</v>
      </c>
      <c r="M258" s="21" t="s">
        <v>69</v>
      </c>
      <c r="X258" s="37" t="str">
        <f t="shared" si="17"/>
        <v>CommercialLighting Controls InteriorLighting Controls Interior-New-Assembly-Unitary</v>
      </c>
      <c r="Y258" s="21" t="s">
        <v>240</v>
      </c>
      <c r="Z258" s="21" t="s">
        <v>444</v>
      </c>
      <c r="AA258" s="21" t="s">
        <v>461</v>
      </c>
      <c r="AB258" s="21" t="s">
        <v>7</v>
      </c>
    </row>
    <row r="259" spans="9:28" ht="13.5" thickBot="1" x14ac:dyDescent="0.25">
      <c r="I259" s="21" t="str">
        <f t="shared" si="16"/>
        <v>SISOthello _ Beans</v>
      </c>
      <c r="J259" s="21" t="s">
        <v>197</v>
      </c>
      <c r="K259" s="21" t="s">
        <v>71</v>
      </c>
      <c r="L259" s="21" t="s">
        <v>19</v>
      </c>
      <c r="M259" s="21" t="s">
        <v>69</v>
      </c>
      <c r="X259" s="37" t="str">
        <f t="shared" si="17"/>
        <v>CommercialLighting Controls InteriorLighting Controls Interior-New-Other-Unitary</v>
      </c>
      <c r="Y259" s="21" t="s">
        <v>240</v>
      </c>
      <c r="Z259" s="21" t="s">
        <v>444</v>
      </c>
      <c r="AA259" s="21" t="s">
        <v>462</v>
      </c>
      <c r="AB259" s="21" t="s">
        <v>7</v>
      </c>
    </row>
    <row r="260" spans="9:28" ht="13.5" thickBot="1" x14ac:dyDescent="0.25">
      <c r="I260" s="21" t="str">
        <f t="shared" si="16"/>
        <v>SISLind _ Beans</v>
      </c>
      <c r="J260" s="21" t="s">
        <v>198</v>
      </c>
      <c r="K260" s="21" t="s">
        <v>71</v>
      </c>
      <c r="L260" s="21" t="s">
        <v>19</v>
      </c>
      <c r="M260" s="21" t="s">
        <v>69</v>
      </c>
      <c r="X260" s="37" t="str">
        <f t="shared" si="17"/>
        <v>CommercialLighting Controls InteriorLighting Controls Interior-New-Large Off-Integrated</v>
      </c>
      <c r="Y260" s="21" t="s">
        <v>240</v>
      </c>
      <c r="Z260" s="21" t="s">
        <v>444</v>
      </c>
      <c r="AA260" s="21" t="s">
        <v>463</v>
      </c>
      <c r="AB260" s="21" t="s">
        <v>7</v>
      </c>
    </row>
    <row r="261" spans="9:28" ht="13.5" thickBot="1" x14ac:dyDescent="0.25">
      <c r="I261" s="21" t="str">
        <f t="shared" si="16"/>
        <v>SISEltopia _ Beans</v>
      </c>
      <c r="J261" s="21" t="s">
        <v>199</v>
      </c>
      <c r="K261" s="21" t="s">
        <v>71</v>
      </c>
      <c r="L261" s="21" t="s">
        <v>19</v>
      </c>
      <c r="M261" s="21" t="s">
        <v>69</v>
      </c>
      <c r="X261" s="37" t="str">
        <f t="shared" si="17"/>
        <v>CommercialLighting Controls InteriorLighting Controls Interior-New-Medium Off-Integrated</v>
      </c>
      <c r="Y261" s="21" t="s">
        <v>240</v>
      </c>
      <c r="Z261" s="21" t="s">
        <v>444</v>
      </c>
      <c r="AA261" s="21" t="s">
        <v>464</v>
      </c>
      <c r="AB261" s="21" t="s">
        <v>7</v>
      </c>
    </row>
    <row r="262" spans="9:28" ht="13.5" thickBot="1" x14ac:dyDescent="0.25">
      <c r="I262" s="21" t="str">
        <f t="shared" ref="I262:I325" si="18">K262&amp;J262</f>
        <v>SISOdessa _ Beans</v>
      </c>
      <c r="J262" s="21" t="s">
        <v>200</v>
      </c>
      <c r="K262" s="21" t="s">
        <v>71</v>
      </c>
      <c r="L262" s="21" t="s">
        <v>19</v>
      </c>
      <c r="M262" s="21" t="s">
        <v>69</v>
      </c>
      <c r="X262" s="37" t="str">
        <f t="shared" ref="X262:X325" si="19">_xlfn.CONCAT(Y262,Z262,AA262,)</f>
        <v>CommercialLighting Controls InteriorLighting Controls Interior-New-Small Off-Integrated</v>
      </c>
      <c r="Y262" s="21" t="s">
        <v>240</v>
      </c>
      <c r="Z262" s="21" t="s">
        <v>444</v>
      </c>
      <c r="AA262" s="21" t="s">
        <v>465</v>
      </c>
      <c r="AB262" s="21" t="s">
        <v>7</v>
      </c>
    </row>
    <row r="263" spans="9:28" ht="13.5" thickBot="1" x14ac:dyDescent="0.25">
      <c r="I263" s="21" t="str">
        <f t="shared" si="18"/>
        <v>SISRitzville _ Beans</v>
      </c>
      <c r="J263" s="21" t="s">
        <v>201</v>
      </c>
      <c r="K263" s="21" t="s">
        <v>71</v>
      </c>
      <c r="L263" s="21" t="s">
        <v>19</v>
      </c>
      <c r="M263" s="21" t="s">
        <v>69</v>
      </c>
      <c r="X263" s="37" t="str">
        <f t="shared" si="19"/>
        <v>CommercialLighting Controls InteriorLighting Controls Interior-New-Xlarge Ret-Integrated</v>
      </c>
      <c r="Y263" s="21" t="s">
        <v>240</v>
      </c>
      <c r="Z263" s="21" t="s">
        <v>444</v>
      </c>
      <c r="AA263" s="21" t="s">
        <v>466</v>
      </c>
      <c r="AB263" s="21" t="s">
        <v>7</v>
      </c>
    </row>
    <row r="264" spans="9:28" ht="13.5" thickBot="1" x14ac:dyDescent="0.25">
      <c r="I264" s="21" t="str">
        <f t="shared" si="18"/>
        <v>SISWilbur _ Beans</v>
      </c>
      <c r="J264" s="21" t="s">
        <v>202</v>
      </c>
      <c r="K264" s="21" t="s">
        <v>71</v>
      </c>
      <c r="L264" s="21" t="s">
        <v>19</v>
      </c>
      <c r="M264" s="21" t="s">
        <v>69</v>
      </c>
      <c r="X264" s="37" t="str">
        <f t="shared" si="19"/>
        <v>CommercialLighting Controls InteriorLighting Controls Interior-New-Large Ret-Integrated</v>
      </c>
      <c r="Y264" s="21" t="s">
        <v>240</v>
      </c>
      <c r="Z264" s="21" t="s">
        <v>444</v>
      </c>
      <c r="AA264" s="21" t="s">
        <v>467</v>
      </c>
      <c r="AB264" s="21" t="s">
        <v>7</v>
      </c>
    </row>
    <row r="265" spans="9:28" ht="13.5" thickBot="1" x14ac:dyDescent="0.25">
      <c r="I265" s="21" t="str">
        <f t="shared" si="18"/>
        <v>SISMattawa (PRD) _ Sweet Corn</v>
      </c>
      <c r="J265" s="21" t="s">
        <v>203</v>
      </c>
      <c r="K265" s="21" t="s">
        <v>71</v>
      </c>
      <c r="L265" s="21" t="s">
        <v>19</v>
      </c>
      <c r="M265" s="21" t="s">
        <v>69</v>
      </c>
      <c r="X265" s="37" t="str">
        <f t="shared" si="19"/>
        <v>CommercialLighting Controls InteriorLighting Controls Interior-New-Medium Ret-Integrated</v>
      </c>
      <c r="Y265" s="21" t="s">
        <v>240</v>
      </c>
      <c r="Z265" s="21" t="s">
        <v>444</v>
      </c>
      <c r="AA265" s="21" t="s">
        <v>468</v>
      </c>
      <c r="AB265" s="21" t="s">
        <v>7</v>
      </c>
    </row>
    <row r="266" spans="9:28" ht="13.5" thickBot="1" x14ac:dyDescent="0.25">
      <c r="I266" s="21" t="str">
        <f t="shared" si="18"/>
        <v>SISPasco (Richland) _ Sweet Corn</v>
      </c>
      <c r="J266" s="21" t="s">
        <v>204</v>
      </c>
      <c r="K266" s="21" t="s">
        <v>71</v>
      </c>
      <c r="L266" s="21" t="s">
        <v>19</v>
      </c>
      <c r="M266" s="21" t="s">
        <v>69</v>
      </c>
      <c r="X266" s="37" t="str">
        <f t="shared" si="19"/>
        <v>CommercialLighting Controls InteriorLighting Controls Interior-New-Small Ret-Integrated</v>
      </c>
      <c r="Y266" s="21" t="s">
        <v>240</v>
      </c>
      <c r="Z266" s="21" t="s">
        <v>444</v>
      </c>
      <c r="AA266" s="21" t="s">
        <v>469</v>
      </c>
      <c r="AB266" s="21" t="s">
        <v>7</v>
      </c>
    </row>
    <row r="267" spans="9:28" ht="13.5" thickBot="1" x14ac:dyDescent="0.25">
      <c r="I267" s="21" t="str">
        <f t="shared" si="18"/>
        <v>SISMoses Lake (Ephrata) _ Sweet Corn</v>
      </c>
      <c r="J267" s="21" t="s">
        <v>205</v>
      </c>
      <c r="K267" s="21" t="s">
        <v>71</v>
      </c>
      <c r="L267" s="21" t="s">
        <v>19</v>
      </c>
      <c r="M267" s="21" t="s">
        <v>69</v>
      </c>
      <c r="X267" s="37" t="str">
        <f t="shared" si="19"/>
        <v>CommercialLighting Controls InteriorLighting Controls Interior-New-School K-12-Integrated</v>
      </c>
      <c r="Y267" s="21" t="s">
        <v>240</v>
      </c>
      <c r="Z267" s="21" t="s">
        <v>444</v>
      </c>
      <c r="AA267" s="21" t="s">
        <v>470</v>
      </c>
      <c r="AB267" s="21" t="s">
        <v>7</v>
      </c>
    </row>
    <row r="268" spans="9:28" ht="13.5" thickBot="1" x14ac:dyDescent="0.25">
      <c r="I268" s="21" t="str">
        <f t="shared" si="18"/>
        <v>SISRoyal City (Smyrna) _ Sweet Corn</v>
      </c>
      <c r="J268" s="21" t="s">
        <v>206</v>
      </c>
      <c r="K268" s="21" t="s">
        <v>71</v>
      </c>
      <c r="L268" s="21" t="s">
        <v>19</v>
      </c>
      <c r="M268" s="21" t="s">
        <v>69</v>
      </c>
      <c r="X268" s="37" t="str">
        <f t="shared" si="19"/>
        <v>CommercialLighting Controls InteriorLighting Controls Interior-New-University-Integrated</v>
      </c>
      <c r="Y268" s="21" t="s">
        <v>240</v>
      </c>
      <c r="Z268" s="21" t="s">
        <v>444</v>
      </c>
      <c r="AA268" s="21" t="s">
        <v>471</v>
      </c>
      <c r="AB268" s="21" t="s">
        <v>7</v>
      </c>
    </row>
    <row r="269" spans="9:28" ht="13.5" thickBot="1" x14ac:dyDescent="0.25">
      <c r="I269" s="21" t="str">
        <f t="shared" si="18"/>
        <v>SISQuincy _ Sweet Corn</v>
      </c>
      <c r="J269" s="21" t="s">
        <v>207</v>
      </c>
      <c r="K269" s="21" t="s">
        <v>71</v>
      </c>
      <c r="L269" s="21" t="s">
        <v>19</v>
      </c>
      <c r="M269" s="21" t="s">
        <v>69</v>
      </c>
      <c r="X269" s="37" t="str">
        <f t="shared" si="19"/>
        <v>CommercialLighting Controls InteriorLighting Controls Interior-New-Warehouse-Integrated</v>
      </c>
      <c r="Y269" s="21" t="s">
        <v>240</v>
      </c>
      <c r="Z269" s="21" t="s">
        <v>444</v>
      </c>
      <c r="AA269" s="21" t="s">
        <v>472</v>
      </c>
      <c r="AB269" s="21" t="s">
        <v>7</v>
      </c>
    </row>
    <row r="270" spans="9:28" ht="13.5" thickBot="1" x14ac:dyDescent="0.25">
      <c r="I270" s="21" t="str">
        <f t="shared" si="18"/>
        <v>SISConnell _ Sweet Corn</v>
      </c>
      <c r="J270" s="21" t="s">
        <v>208</v>
      </c>
      <c r="K270" s="21" t="s">
        <v>71</v>
      </c>
      <c r="L270" s="21" t="s">
        <v>19</v>
      </c>
      <c r="M270" s="21" t="s">
        <v>69</v>
      </c>
      <c r="X270" s="37" t="str">
        <f t="shared" si="19"/>
        <v>CommercialLighting Controls InteriorLighting Controls Interior-New-Supermarket-Integrated</v>
      </c>
      <c r="Y270" s="21" t="s">
        <v>240</v>
      </c>
      <c r="Z270" s="21" t="s">
        <v>444</v>
      </c>
      <c r="AA270" s="21" t="s">
        <v>473</v>
      </c>
      <c r="AB270" s="21" t="s">
        <v>7</v>
      </c>
    </row>
    <row r="271" spans="9:28" ht="13.5" thickBot="1" x14ac:dyDescent="0.25">
      <c r="I271" s="21" t="str">
        <f t="shared" si="18"/>
        <v>SISOthello _ Sweet Corn</v>
      </c>
      <c r="J271" s="21" t="s">
        <v>209</v>
      </c>
      <c r="K271" s="21" t="s">
        <v>71</v>
      </c>
      <c r="L271" s="21" t="s">
        <v>19</v>
      </c>
      <c r="M271" s="21" t="s">
        <v>69</v>
      </c>
      <c r="X271" s="37" t="str">
        <f t="shared" si="19"/>
        <v>CommercialLighting Controls InteriorLighting Controls Interior-New-MiniMart-Integrated</v>
      </c>
      <c r="Y271" s="21" t="s">
        <v>240</v>
      </c>
      <c r="Z271" s="21" t="s">
        <v>444</v>
      </c>
      <c r="AA271" s="21" t="s">
        <v>474</v>
      </c>
      <c r="AB271" s="21" t="s">
        <v>7</v>
      </c>
    </row>
    <row r="272" spans="9:28" ht="13.5" thickBot="1" x14ac:dyDescent="0.25">
      <c r="I272" s="21" t="str">
        <f t="shared" si="18"/>
        <v>SISLind _ Sweet Corn</v>
      </c>
      <c r="J272" s="21" t="s">
        <v>210</v>
      </c>
      <c r="K272" s="21" t="s">
        <v>71</v>
      </c>
      <c r="L272" s="21" t="s">
        <v>19</v>
      </c>
      <c r="M272" s="21" t="s">
        <v>69</v>
      </c>
      <c r="X272" s="37" t="str">
        <f t="shared" si="19"/>
        <v>CommercialLighting Controls InteriorLighting Controls Interior-New-Restaurant-Integrated</v>
      </c>
      <c r="Y272" s="21" t="s">
        <v>240</v>
      </c>
      <c r="Z272" s="21" t="s">
        <v>444</v>
      </c>
      <c r="AA272" s="21" t="s">
        <v>475</v>
      </c>
      <c r="AB272" s="21" t="s">
        <v>7</v>
      </c>
    </row>
    <row r="273" spans="9:28" ht="13.5" thickBot="1" x14ac:dyDescent="0.25">
      <c r="I273" s="21" t="str">
        <f t="shared" si="18"/>
        <v>SISEltopia _ Sweet Corn</v>
      </c>
      <c r="J273" s="21" t="s">
        <v>211</v>
      </c>
      <c r="K273" s="21" t="s">
        <v>71</v>
      </c>
      <c r="L273" s="21" t="s">
        <v>19</v>
      </c>
      <c r="M273" s="21" t="s">
        <v>69</v>
      </c>
      <c r="X273" s="37" t="str">
        <f t="shared" si="19"/>
        <v>CommercialLighting Controls InteriorLighting Controls Interior-New-Lodging-Integrated</v>
      </c>
      <c r="Y273" s="21" t="s">
        <v>240</v>
      </c>
      <c r="Z273" s="21" t="s">
        <v>444</v>
      </c>
      <c r="AA273" s="21" t="s">
        <v>476</v>
      </c>
      <c r="AB273" s="21" t="s">
        <v>7</v>
      </c>
    </row>
    <row r="274" spans="9:28" ht="13.5" thickBot="1" x14ac:dyDescent="0.25">
      <c r="I274" s="21" t="str">
        <f t="shared" si="18"/>
        <v>SISOdessa _ Sweet Corn</v>
      </c>
      <c r="J274" s="21" t="s">
        <v>212</v>
      </c>
      <c r="K274" s="21" t="s">
        <v>71</v>
      </c>
      <c r="L274" s="21" t="s">
        <v>19</v>
      </c>
      <c r="M274" s="21" t="s">
        <v>69</v>
      </c>
      <c r="X274" s="37" t="str">
        <f t="shared" si="19"/>
        <v>CommercialLighting Controls InteriorLighting Controls Interior-New-Hospital-Integrated</v>
      </c>
      <c r="Y274" s="21" t="s">
        <v>240</v>
      </c>
      <c r="Z274" s="21" t="s">
        <v>444</v>
      </c>
      <c r="AA274" s="21" t="s">
        <v>477</v>
      </c>
      <c r="AB274" s="21" t="s">
        <v>7</v>
      </c>
    </row>
    <row r="275" spans="9:28" ht="13.5" thickBot="1" x14ac:dyDescent="0.25">
      <c r="I275" s="21" t="str">
        <f t="shared" si="18"/>
        <v>SISRitzville _ Sweet Corn</v>
      </c>
      <c r="J275" s="21" t="s">
        <v>213</v>
      </c>
      <c r="K275" s="21" t="s">
        <v>71</v>
      </c>
      <c r="L275" s="21" t="s">
        <v>19</v>
      </c>
      <c r="M275" s="21" t="s">
        <v>69</v>
      </c>
      <c r="X275" s="37" t="str">
        <f t="shared" si="19"/>
        <v>CommercialLighting Controls InteriorLighting Controls Interior-New-Residential Care-Integrated</v>
      </c>
      <c r="Y275" s="21" t="s">
        <v>240</v>
      </c>
      <c r="Z275" s="21" t="s">
        <v>444</v>
      </c>
      <c r="AA275" s="21" t="s">
        <v>478</v>
      </c>
      <c r="AB275" s="21" t="s">
        <v>7</v>
      </c>
    </row>
    <row r="276" spans="9:28" ht="13.5" thickBot="1" x14ac:dyDescent="0.25">
      <c r="I276" s="21" t="str">
        <f t="shared" si="18"/>
        <v>SISWilbur _ Sweet Corn</v>
      </c>
      <c r="J276" s="21" t="s">
        <v>214</v>
      </c>
      <c r="K276" s="21" t="s">
        <v>71</v>
      </c>
      <c r="L276" s="21" t="s">
        <v>19</v>
      </c>
      <c r="M276" s="21" t="s">
        <v>69</v>
      </c>
      <c r="X276" s="37" t="str">
        <f t="shared" si="19"/>
        <v>CommercialLighting Controls InteriorLighting Controls Interior-New-Assembly-Integrated</v>
      </c>
      <c r="Y276" s="21" t="s">
        <v>240</v>
      </c>
      <c r="Z276" s="21" t="s">
        <v>444</v>
      </c>
      <c r="AA276" s="21" t="s">
        <v>479</v>
      </c>
      <c r="AB276" s="21" t="s">
        <v>7</v>
      </c>
    </row>
    <row r="277" spans="9:28" ht="13.5" thickBot="1" x14ac:dyDescent="0.25">
      <c r="I277" s="21" t="str">
        <f t="shared" si="18"/>
        <v>SISMattawa (PRD) _ Peas-Dry</v>
      </c>
      <c r="J277" s="21" t="s">
        <v>215</v>
      </c>
      <c r="K277" s="21" t="s">
        <v>71</v>
      </c>
      <c r="L277" s="21" t="s">
        <v>19</v>
      </c>
      <c r="M277" s="21" t="s">
        <v>69</v>
      </c>
      <c r="X277" s="37" t="str">
        <f t="shared" si="19"/>
        <v>CommercialLighting Controls InteriorLighting Controls Interior-New-Other-Integrated</v>
      </c>
      <c r="Y277" s="21" t="s">
        <v>240</v>
      </c>
      <c r="Z277" s="21" t="s">
        <v>444</v>
      </c>
      <c r="AA277" s="21" t="s">
        <v>480</v>
      </c>
      <c r="AB277" s="21" t="s">
        <v>7</v>
      </c>
    </row>
    <row r="278" spans="9:28" ht="13.5" thickBot="1" x14ac:dyDescent="0.25">
      <c r="I278" s="21" t="str">
        <f t="shared" si="18"/>
        <v>SISPasco (Richland) _ Peas-Dry</v>
      </c>
      <c r="J278" s="21" t="s">
        <v>216</v>
      </c>
      <c r="K278" s="21" t="s">
        <v>71</v>
      </c>
      <c r="L278" s="21" t="s">
        <v>19</v>
      </c>
      <c r="M278" s="21" t="s">
        <v>69</v>
      </c>
      <c r="X278" s="37" t="str">
        <f t="shared" si="19"/>
        <v>CommercialLPD PackageNew_LF_FIX_REPL_from LF2018 to LED_FIX_KIT</v>
      </c>
      <c r="Y278" s="21" t="s">
        <v>240</v>
      </c>
      <c r="Z278" s="21" t="s">
        <v>517</v>
      </c>
      <c r="AA278" s="21" t="s">
        <v>519</v>
      </c>
      <c r="AB278" s="21" t="s">
        <v>7</v>
      </c>
    </row>
    <row r="279" spans="9:28" ht="13.5" thickBot="1" x14ac:dyDescent="0.25">
      <c r="I279" s="21" t="str">
        <f t="shared" si="18"/>
        <v>SISMoses Lake (Ephrata) _ Peas-Dry</v>
      </c>
      <c r="J279" s="21" t="s">
        <v>217</v>
      </c>
      <c r="K279" s="21" t="s">
        <v>71</v>
      </c>
      <c r="L279" s="21" t="s">
        <v>19</v>
      </c>
      <c r="M279" s="21" t="s">
        <v>69</v>
      </c>
      <c r="X279" s="37" t="str">
        <f t="shared" si="19"/>
        <v>CommercialLPD PackageNew_CAN_FIX_REPL_from CFL to LED_FIX_KIT</v>
      </c>
      <c r="Y279" s="21" t="s">
        <v>240</v>
      </c>
      <c r="Z279" s="21" t="s">
        <v>517</v>
      </c>
      <c r="AA279" s="21" t="s">
        <v>520</v>
      </c>
      <c r="AB279" s="21" t="s">
        <v>7</v>
      </c>
    </row>
    <row r="280" spans="9:28" ht="13.5" thickBot="1" x14ac:dyDescent="0.25">
      <c r="I280" s="21" t="str">
        <f t="shared" si="18"/>
        <v>SISRoyal City (Smyrna) _ Peas-Dry</v>
      </c>
      <c r="J280" s="21" t="s">
        <v>218</v>
      </c>
      <c r="K280" s="21" t="s">
        <v>71</v>
      </c>
      <c r="L280" s="21" t="s">
        <v>19</v>
      </c>
      <c r="M280" s="21" t="s">
        <v>69</v>
      </c>
      <c r="X280" s="37" t="str">
        <f t="shared" si="19"/>
        <v>CommercialLPD PackageNew_CAN_FIX_REPL_from INC_HAL to LED_FIX_KIT</v>
      </c>
      <c r="Y280" s="21" t="s">
        <v>240</v>
      </c>
      <c r="Z280" s="21" t="s">
        <v>517</v>
      </c>
      <c r="AA280" s="21" t="s">
        <v>521</v>
      </c>
      <c r="AB280" s="21" t="s">
        <v>7</v>
      </c>
    </row>
    <row r="281" spans="9:28" ht="13.5" thickBot="1" x14ac:dyDescent="0.25">
      <c r="I281" s="21" t="str">
        <f t="shared" si="18"/>
        <v>SISQuincy _ Peas-Dry</v>
      </c>
      <c r="J281" s="21" t="s">
        <v>219</v>
      </c>
      <c r="K281" s="21" t="s">
        <v>71</v>
      </c>
      <c r="L281" s="21" t="s">
        <v>19</v>
      </c>
      <c r="M281" s="21" t="s">
        <v>69</v>
      </c>
      <c r="X281" s="37" t="str">
        <f t="shared" si="19"/>
        <v>CommercialLPD PackageNew_DISP_FIX_REPL_from CFL to LED_FIX_KIT</v>
      </c>
      <c r="Y281" s="21" t="s">
        <v>240</v>
      </c>
      <c r="Z281" s="21" t="s">
        <v>517</v>
      </c>
      <c r="AA281" s="21" t="s">
        <v>522</v>
      </c>
      <c r="AB281" s="21" t="s">
        <v>7</v>
      </c>
    </row>
    <row r="282" spans="9:28" ht="13.5" thickBot="1" x14ac:dyDescent="0.25">
      <c r="I282" s="21" t="str">
        <f t="shared" si="18"/>
        <v>SISConnell _ Peas-Dry</v>
      </c>
      <c r="J282" s="21" t="s">
        <v>220</v>
      </c>
      <c r="K282" s="21" t="s">
        <v>71</v>
      </c>
      <c r="L282" s="21" t="s">
        <v>19</v>
      </c>
      <c r="M282" s="21" t="s">
        <v>69</v>
      </c>
      <c r="X282" s="37" t="str">
        <f t="shared" si="19"/>
        <v>CommercialLPD PackageNew_DISP_FIX_REPL_from INC_HAL to LED_FIX_KIT</v>
      </c>
      <c r="Y282" s="21" t="s">
        <v>240</v>
      </c>
      <c r="Z282" s="21" t="s">
        <v>517</v>
      </c>
      <c r="AA282" s="21" t="s">
        <v>523</v>
      </c>
      <c r="AB282" s="21" t="s">
        <v>7</v>
      </c>
    </row>
    <row r="283" spans="9:28" ht="13.5" thickBot="1" x14ac:dyDescent="0.25">
      <c r="I283" s="21" t="str">
        <f t="shared" si="18"/>
        <v>SISOthello _ Peas-Dry</v>
      </c>
      <c r="J283" s="21" t="s">
        <v>221</v>
      </c>
      <c r="K283" s="21" t="s">
        <v>71</v>
      </c>
      <c r="L283" s="21" t="s">
        <v>19</v>
      </c>
      <c r="M283" s="21" t="s">
        <v>69</v>
      </c>
      <c r="X283" s="37" t="str">
        <f t="shared" si="19"/>
        <v>CommercialLPD PackageNew_HIGHBAY_FIX_REPL_from HID to LED_FIX_KIT</v>
      </c>
      <c r="Y283" s="21" t="s">
        <v>240</v>
      </c>
      <c r="Z283" s="21" t="s">
        <v>517</v>
      </c>
      <c r="AA283" s="21" t="s">
        <v>524</v>
      </c>
      <c r="AB283" s="21" t="s">
        <v>7</v>
      </c>
    </row>
    <row r="284" spans="9:28" ht="13.5" thickBot="1" x14ac:dyDescent="0.25">
      <c r="I284" s="21" t="str">
        <f t="shared" si="18"/>
        <v>SISLind _ Peas-Dry</v>
      </c>
      <c r="J284" s="21" t="s">
        <v>222</v>
      </c>
      <c r="K284" s="21" t="s">
        <v>71</v>
      </c>
      <c r="L284" s="21" t="s">
        <v>19</v>
      </c>
      <c r="M284" s="21" t="s">
        <v>69</v>
      </c>
      <c r="X284" s="37" t="str">
        <f t="shared" si="19"/>
        <v>CommercialLPD PackageNew_HIGHBAY_FIX_REPL_from HID to LF2018</v>
      </c>
      <c r="Y284" s="21" t="s">
        <v>240</v>
      </c>
      <c r="Z284" s="21" t="s">
        <v>517</v>
      </c>
      <c r="AA284" s="21" t="s">
        <v>525</v>
      </c>
      <c r="AB284" s="21" t="s">
        <v>7</v>
      </c>
    </row>
    <row r="285" spans="9:28" ht="13.5" thickBot="1" x14ac:dyDescent="0.25">
      <c r="I285" s="21" t="str">
        <f t="shared" si="18"/>
        <v>SISEltopia _ Peas-Dry</v>
      </c>
      <c r="J285" s="21" t="s">
        <v>223</v>
      </c>
      <c r="K285" s="21" t="s">
        <v>71</v>
      </c>
      <c r="L285" s="21" t="s">
        <v>19</v>
      </c>
      <c r="M285" s="21" t="s">
        <v>69</v>
      </c>
      <c r="X285" s="37" t="str">
        <f t="shared" si="19"/>
        <v>CommercialLPD PackageNew_HIGHBAY_FIX_REPL_from LF2018 to LED_FIX_KIT</v>
      </c>
      <c r="Y285" s="21" t="s">
        <v>240</v>
      </c>
      <c r="Z285" s="21" t="s">
        <v>517</v>
      </c>
      <c r="AA285" s="21" t="s">
        <v>526</v>
      </c>
      <c r="AB285" s="21" t="s">
        <v>7</v>
      </c>
    </row>
    <row r="286" spans="9:28" ht="13.5" thickBot="1" x14ac:dyDescent="0.25">
      <c r="I286" s="21" t="str">
        <f t="shared" si="18"/>
        <v>SISOdessa _ Peas-Dry</v>
      </c>
      <c r="J286" s="21" t="s">
        <v>224</v>
      </c>
      <c r="K286" s="21" t="s">
        <v>71</v>
      </c>
      <c r="L286" s="21" t="s">
        <v>19</v>
      </c>
      <c r="M286" s="21" t="s">
        <v>69</v>
      </c>
      <c r="X286" s="37" t="str">
        <f t="shared" si="19"/>
        <v>CommercialLPD PackageNR_LF_FIX_REPL_from LF2018 to LED_FIX_KIT</v>
      </c>
      <c r="Y286" s="21" t="s">
        <v>240</v>
      </c>
      <c r="Z286" s="21" t="s">
        <v>517</v>
      </c>
      <c r="AA286" s="21" t="s">
        <v>527</v>
      </c>
      <c r="AB286" s="21" t="s">
        <v>7</v>
      </c>
    </row>
    <row r="287" spans="9:28" ht="13.5" thickBot="1" x14ac:dyDescent="0.25">
      <c r="I287" s="21" t="str">
        <f t="shared" si="18"/>
        <v>SISRitzville _ Peas-Dry</v>
      </c>
      <c r="J287" s="21" t="s">
        <v>225</v>
      </c>
      <c r="K287" s="21" t="s">
        <v>71</v>
      </c>
      <c r="L287" s="21" t="s">
        <v>19</v>
      </c>
      <c r="M287" s="21" t="s">
        <v>69</v>
      </c>
      <c r="X287" s="37" t="str">
        <f t="shared" si="19"/>
        <v>CommercialLPD PackageNR_LF_FIX_REPL_from LF2018 to LED_FIX_KIT_RDX</v>
      </c>
      <c r="Y287" s="21" t="s">
        <v>240</v>
      </c>
      <c r="Z287" s="21" t="s">
        <v>517</v>
      </c>
      <c r="AA287" s="21" t="s">
        <v>528</v>
      </c>
      <c r="AB287" s="21" t="s">
        <v>7</v>
      </c>
    </row>
    <row r="288" spans="9:28" ht="13.5" thickBot="1" x14ac:dyDescent="0.25">
      <c r="I288" s="21" t="str">
        <f t="shared" si="18"/>
        <v>SISWilbur _ Peas-Dry</v>
      </c>
      <c r="J288" s="21" t="s">
        <v>226</v>
      </c>
      <c r="K288" s="21" t="s">
        <v>71</v>
      </c>
      <c r="L288" s="21" t="s">
        <v>19</v>
      </c>
      <c r="M288" s="21" t="s">
        <v>69</v>
      </c>
      <c r="X288" s="37" t="str">
        <f t="shared" si="19"/>
        <v>CommercialLPD PackageNR_LF_FIX_REPL_from LF2018 to LF_FIX_KIT_RDX</v>
      </c>
      <c r="Y288" s="21" t="s">
        <v>240</v>
      </c>
      <c r="Z288" s="21" t="s">
        <v>517</v>
      </c>
      <c r="AA288" s="21" t="s">
        <v>529</v>
      </c>
      <c r="AB288" s="21" t="s">
        <v>7</v>
      </c>
    </row>
    <row r="289" spans="9:28" ht="13.5" thickBot="1" x14ac:dyDescent="0.25">
      <c r="I289" s="21" t="str">
        <f t="shared" si="18"/>
        <v>SISMattawa (PRD) _ 14Grass Seed***</v>
      </c>
      <c r="J289" s="21" t="s">
        <v>227</v>
      </c>
      <c r="K289" s="21" t="s">
        <v>71</v>
      </c>
      <c r="L289" s="21" t="s">
        <v>19</v>
      </c>
      <c r="M289" s="21" t="s">
        <v>69</v>
      </c>
      <c r="X289" s="37" t="str">
        <f t="shared" si="19"/>
        <v>CommercialLPD PackageNR_LF_FIX_REPL_from LF2018 to TLED_PIN</v>
      </c>
      <c r="Y289" s="21" t="s">
        <v>240</v>
      </c>
      <c r="Z289" s="21" t="s">
        <v>517</v>
      </c>
      <c r="AA289" s="21" t="s">
        <v>530</v>
      </c>
      <c r="AB289" s="21" t="s">
        <v>7</v>
      </c>
    </row>
    <row r="290" spans="9:28" ht="13.5" thickBot="1" x14ac:dyDescent="0.25">
      <c r="I290" s="21" t="str">
        <f t="shared" si="18"/>
        <v>SISPasco (Richland) _ 14Grass Seed***</v>
      </c>
      <c r="J290" s="21" t="s">
        <v>228</v>
      </c>
      <c r="K290" s="21" t="s">
        <v>71</v>
      </c>
      <c r="L290" s="21" t="s">
        <v>19</v>
      </c>
      <c r="M290" s="21" t="s">
        <v>69</v>
      </c>
      <c r="X290" s="37" t="str">
        <f t="shared" si="19"/>
        <v>CommercialLPD PackageNR_LF_FIX_REPL_from LF2018 to TLED_PIN_RDX</v>
      </c>
      <c r="Y290" s="21" t="s">
        <v>240</v>
      </c>
      <c r="Z290" s="21" t="s">
        <v>517</v>
      </c>
      <c r="AA290" s="21" t="s">
        <v>531</v>
      </c>
      <c r="AB290" s="21" t="s">
        <v>7</v>
      </c>
    </row>
    <row r="291" spans="9:28" ht="13.5" thickBot="1" x14ac:dyDescent="0.25">
      <c r="I291" s="21" t="str">
        <f t="shared" si="18"/>
        <v>SISMoses Lake (Ephrata) _ 14Grass Seed***</v>
      </c>
      <c r="J291" s="21" t="s">
        <v>229</v>
      </c>
      <c r="K291" s="21" t="s">
        <v>71</v>
      </c>
      <c r="L291" s="21" t="s">
        <v>19</v>
      </c>
      <c r="M291" s="21" t="s">
        <v>69</v>
      </c>
      <c r="X291" s="37" t="str">
        <f t="shared" si="19"/>
        <v>CommercialLPD PackageNR_CAN_FIX_REPL_from CFL to LED_FIX_KIT</v>
      </c>
      <c r="Y291" s="21" t="s">
        <v>240</v>
      </c>
      <c r="Z291" s="21" t="s">
        <v>517</v>
      </c>
      <c r="AA291" s="21" t="s">
        <v>532</v>
      </c>
      <c r="AB291" s="21" t="s">
        <v>7</v>
      </c>
    </row>
    <row r="292" spans="9:28" ht="13.5" thickBot="1" x14ac:dyDescent="0.25">
      <c r="I292" s="21" t="str">
        <f t="shared" si="18"/>
        <v>SISRoyal City (Smyrna) _ 14Grass Seed***</v>
      </c>
      <c r="J292" s="21" t="s">
        <v>230</v>
      </c>
      <c r="K292" s="21" t="s">
        <v>71</v>
      </c>
      <c r="L292" s="21" t="s">
        <v>19</v>
      </c>
      <c r="M292" s="21" t="s">
        <v>69</v>
      </c>
      <c r="X292" s="37" t="str">
        <f t="shared" si="19"/>
        <v>CommercialLPD PackageNR_CAN_FIX_REPL_from INC_HAL to LED_FIX_KIT</v>
      </c>
      <c r="Y292" s="21" t="s">
        <v>240</v>
      </c>
      <c r="Z292" s="21" t="s">
        <v>517</v>
      </c>
      <c r="AA292" s="21" t="s">
        <v>533</v>
      </c>
      <c r="AB292" s="21" t="s">
        <v>7</v>
      </c>
    </row>
    <row r="293" spans="9:28" ht="13.5" thickBot="1" x14ac:dyDescent="0.25">
      <c r="I293" s="21" t="str">
        <f t="shared" si="18"/>
        <v>SISQuincy _ 14Grass Seed***</v>
      </c>
      <c r="J293" s="21" t="s">
        <v>231</v>
      </c>
      <c r="K293" s="21" t="s">
        <v>71</v>
      </c>
      <c r="L293" s="21" t="s">
        <v>19</v>
      </c>
      <c r="M293" s="21" t="s">
        <v>69</v>
      </c>
      <c r="X293" s="37" t="str">
        <f t="shared" si="19"/>
        <v>CommercialLPD PackageNR_DISP_FIX_REPL_from CFL to LED_FIX_KIT</v>
      </c>
      <c r="Y293" s="21" t="s">
        <v>240</v>
      </c>
      <c r="Z293" s="21" t="s">
        <v>517</v>
      </c>
      <c r="AA293" s="21" t="s">
        <v>534</v>
      </c>
      <c r="AB293" s="21" t="s">
        <v>7</v>
      </c>
    </row>
    <row r="294" spans="9:28" ht="13.5" thickBot="1" x14ac:dyDescent="0.25">
      <c r="I294" s="21" t="str">
        <f t="shared" si="18"/>
        <v>SISConnell _ 14Grass Seed***</v>
      </c>
      <c r="J294" s="21" t="s">
        <v>232</v>
      </c>
      <c r="K294" s="21" t="s">
        <v>71</v>
      </c>
      <c r="L294" s="21" t="s">
        <v>19</v>
      </c>
      <c r="M294" s="21" t="s">
        <v>69</v>
      </c>
      <c r="X294" s="37" t="str">
        <f t="shared" si="19"/>
        <v>CommercialLPD PackageNR_DISP_FIX_REPL_from INC_HAL to LED_FIX_KIT</v>
      </c>
      <c r="Y294" s="21" t="s">
        <v>240</v>
      </c>
      <c r="Z294" s="21" t="s">
        <v>517</v>
      </c>
      <c r="AA294" s="21" t="s">
        <v>535</v>
      </c>
      <c r="AB294" s="21" t="s">
        <v>7</v>
      </c>
    </row>
    <row r="295" spans="9:28" ht="13.5" thickBot="1" x14ac:dyDescent="0.25">
      <c r="I295" s="21" t="str">
        <f t="shared" si="18"/>
        <v>SISOthello _ 14Grass Seed***</v>
      </c>
      <c r="J295" s="21" t="s">
        <v>233</v>
      </c>
      <c r="K295" s="21" t="s">
        <v>71</v>
      </c>
      <c r="L295" s="21" t="s">
        <v>19</v>
      </c>
      <c r="M295" s="21" t="s">
        <v>69</v>
      </c>
      <c r="X295" s="37" t="str">
        <f t="shared" si="19"/>
        <v>CommercialLPD PackageNR_HIGHBAY_FIX_REPL_from HID to LED_FIX_KIT</v>
      </c>
      <c r="Y295" s="21" t="s">
        <v>240</v>
      </c>
      <c r="Z295" s="21" t="s">
        <v>517</v>
      </c>
      <c r="AA295" s="21" t="s">
        <v>536</v>
      </c>
      <c r="AB295" s="21" t="s">
        <v>7</v>
      </c>
    </row>
    <row r="296" spans="9:28" ht="13.5" thickBot="1" x14ac:dyDescent="0.25">
      <c r="I296" s="21" t="str">
        <f t="shared" si="18"/>
        <v>SISLind _ 14Grass Seed***</v>
      </c>
      <c r="J296" s="21" t="s">
        <v>234</v>
      </c>
      <c r="K296" s="21" t="s">
        <v>71</v>
      </c>
      <c r="L296" s="21" t="s">
        <v>19</v>
      </c>
      <c r="M296" s="21" t="s">
        <v>69</v>
      </c>
      <c r="X296" s="37" t="str">
        <f t="shared" si="19"/>
        <v>CommercialLPD PackageNR_HIGHBAY_FIX_REPL_from HID to LF2018</v>
      </c>
      <c r="Y296" s="21" t="s">
        <v>240</v>
      </c>
      <c r="Z296" s="21" t="s">
        <v>517</v>
      </c>
      <c r="AA296" s="21" t="s">
        <v>537</v>
      </c>
      <c r="AB296" s="21" t="s">
        <v>7</v>
      </c>
    </row>
    <row r="297" spans="9:28" ht="13.5" thickBot="1" x14ac:dyDescent="0.25">
      <c r="I297" s="21" t="str">
        <f t="shared" si="18"/>
        <v>SISEltopia _ 14Grass Seed***</v>
      </c>
      <c r="J297" s="21" t="s">
        <v>235</v>
      </c>
      <c r="K297" s="21" t="s">
        <v>71</v>
      </c>
      <c r="L297" s="21" t="s">
        <v>19</v>
      </c>
      <c r="M297" s="21" t="s">
        <v>69</v>
      </c>
      <c r="X297" s="37" t="str">
        <f t="shared" si="19"/>
        <v>CommercialLPD PackageNR_HIGHBAY_FIX_REPL_from LF2018 to LED_FIX_KIT</v>
      </c>
      <c r="Y297" s="21" t="s">
        <v>240</v>
      </c>
      <c r="Z297" s="21" t="s">
        <v>517</v>
      </c>
      <c r="AA297" s="21" t="s">
        <v>538</v>
      </c>
      <c r="AB297" s="21" t="s">
        <v>7</v>
      </c>
    </row>
    <row r="298" spans="9:28" ht="13.5" thickBot="1" x14ac:dyDescent="0.25">
      <c r="I298" s="21" t="str">
        <f t="shared" si="18"/>
        <v>SISOdessa _ 14Grass Seed***</v>
      </c>
      <c r="J298" s="21" t="s">
        <v>236</v>
      </c>
      <c r="K298" s="21" t="s">
        <v>71</v>
      </c>
      <c r="L298" s="21" t="s">
        <v>19</v>
      </c>
      <c r="M298" s="21" t="s">
        <v>69</v>
      </c>
      <c r="X298" s="37" t="str">
        <f t="shared" si="19"/>
        <v>CommercialLPD PackageRetro_LF_FIX_REPL_from LF2018 to LED_FIX_KIT</v>
      </c>
      <c r="Y298" s="21" t="s">
        <v>240</v>
      </c>
      <c r="Z298" s="21" t="s">
        <v>517</v>
      </c>
      <c r="AA298" s="21" t="s">
        <v>539</v>
      </c>
      <c r="AB298" s="21" t="s">
        <v>7</v>
      </c>
    </row>
    <row r="299" spans="9:28" ht="13.5" thickBot="1" x14ac:dyDescent="0.25">
      <c r="I299" s="21" t="str">
        <f t="shared" si="18"/>
        <v>SISRitzville _ 14Grass Seed***</v>
      </c>
      <c r="J299" s="21" t="s">
        <v>237</v>
      </c>
      <c r="K299" s="21" t="s">
        <v>71</v>
      </c>
      <c r="L299" s="21" t="s">
        <v>19</v>
      </c>
      <c r="M299" s="21" t="s">
        <v>69</v>
      </c>
      <c r="X299" s="37" t="str">
        <f t="shared" si="19"/>
        <v>CommercialLPD PackageRetro_LF_FIX_REPL_from LF2018 to LED_FIX_KIT_RDX</v>
      </c>
      <c r="Y299" s="21" t="s">
        <v>240</v>
      </c>
      <c r="Z299" s="21" t="s">
        <v>517</v>
      </c>
      <c r="AA299" s="21" t="s">
        <v>540</v>
      </c>
      <c r="AB299" s="21" t="s">
        <v>7</v>
      </c>
    </row>
    <row r="300" spans="9:28" ht="13.5" thickBot="1" x14ac:dyDescent="0.25">
      <c r="I300" s="21" t="str">
        <f t="shared" si="18"/>
        <v>SISWilbur _ 14Grass Seed***</v>
      </c>
      <c r="J300" s="21" t="s">
        <v>238</v>
      </c>
      <c r="K300" s="21" t="s">
        <v>71</v>
      </c>
      <c r="L300" s="21" t="s">
        <v>19</v>
      </c>
      <c r="M300" s="21" t="s">
        <v>69</v>
      </c>
      <c r="X300" s="37" t="str">
        <f t="shared" si="19"/>
        <v>CommercialLPD PackageRetro_LF_FIX_REPL_from LF2018 to LF_FIX_KIT_RDX</v>
      </c>
      <c r="Y300" s="21" t="s">
        <v>240</v>
      </c>
      <c r="Z300" s="21" t="s">
        <v>517</v>
      </c>
      <c r="AA300" s="21" t="s">
        <v>541</v>
      </c>
      <c r="AB300" s="21" t="s">
        <v>7</v>
      </c>
    </row>
    <row r="301" spans="9:28" ht="13.5" thickBot="1" x14ac:dyDescent="0.25">
      <c r="I301" s="21" t="str">
        <f t="shared" si="18"/>
        <v>NR_LFStairwell8760_Fix_Repl_from LF_2018 to LF_Bi-Level_FixBi-Level Stiarwell Lighting-NR</v>
      </c>
      <c r="J301" s="21" t="s">
        <v>241</v>
      </c>
      <c r="K301" s="21" t="s">
        <v>242</v>
      </c>
      <c r="L301" s="21" t="s">
        <v>7</v>
      </c>
      <c r="M301" s="21" t="s">
        <v>239</v>
      </c>
      <c r="X301" s="37" t="str">
        <f t="shared" si="19"/>
        <v>CommercialLPD PackageRetro_CAN_FIX_REPL_from CFL to LED_FIX_KIT</v>
      </c>
      <c r="Y301" s="21" t="s">
        <v>240</v>
      </c>
      <c r="Z301" s="21" t="s">
        <v>517</v>
      </c>
      <c r="AA301" s="21" t="s">
        <v>542</v>
      </c>
      <c r="AB301" s="21" t="s">
        <v>7</v>
      </c>
    </row>
    <row r="302" spans="9:28" ht="13.5" thickBot="1" x14ac:dyDescent="0.25">
      <c r="I302" s="21" t="str">
        <f t="shared" si="18"/>
        <v>NR_LFStairwell3600_Fix_Repl_from LF_2019 to LF_Bi-Level_FixBi-Level Stiarwell Lighting-NR</v>
      </c>
      <c r="J302" s="21" t="s">
        <v>241</v>
      </c>
      <c r="K302" s="21" t="s">
        <v>243</v>
      </c>
      <c r="L302" s="21" t="s">
        <v>7</v>
      </c>
      <c r="M302" s="21" t="s">
        <v>239</v>
      </c>
      <c r="X302" s="37" t="str">
        <f t="shared" si="19"/>
        <v>CommercialLPD PackageRetro_CAN_FIX_REPL_from INC_HAL to LED_FIX_KIT</v>
      </c>
      <c r="Y302" s="21" t="s">
        <v>240</v>
      </c>
      <c r="Z302" s="21" t="s">
        <v>517</v>
      </c>
      <c r="AA302" s="21" t="s">
        <v>543</v>
      </c>
      <c r="AB302" s="21" t="s">
        <v>7</v>
      </c>
    </row>
    <row r="303" spans="9:28" ht="13.5" thickBot="1" x14ac:dyDescent="0.25">
      <c r="I303" s="21" t="str">
        <f t="shared" si="18"/>
        <v>Compressed Air-NR-Large OffLarge Off</v>
      </c>
      <c r="J303" s="21" t="s">
        <v>245</v>
      </c>
      <c r="K303" s="21" t="s">
        <v>246</v>
      </c>
      <c r="L303" s="21" t="s">
        <v>244</v>
      </c>
      <c r="M303" s="21" t="s">
        <v>244</v>
      </c>
      <c r="X303" s="37" t="str">
        <f t="shared" si="19"/>
        <v>CommercialLPD PackageRetro_DISP_FIX_REPL_from CFL to LED_FIX_KIT</v>
      </c>
      <c r="Y303" s="21" t="s">
        <v>240</v>
      </c>
      <c r="Z303" s="21" t="s">
        <v>517</v>
      </c>
      <c r="AA303" s="21" t="s">
        <v>544</v>
      </c>
      <c r="AB303" s="21" t="s">
        <v>7</v>
      </c>
    </row>
    <row r="304" spans="9:28" ht="13.5" thickBot="1" x14ac:dyDescent="0.25">
      <c r="I304" s="21" t="str">
        <f t="shared" si="18"/>
        <v>Compressed Air-NR-Medium OffMedium Off</v>
      </c>
      <c r="J304" s="21" t="s">
        <v>247</v>
      </c>
      <c r="K304" s="21" t="s">
        <v>248</v>
      </c>
      <c r="L304" s="21" t="s">
        <v>244</v>
      </c>
      <c r="M304" s="21" t="s">
        <v>244</v>
      </c>
      <c r="X304" s="37" t="str">
        <f t="shared" si="19"/>
        <v>CommercialLPD PackageRetro_DISP_FIX_REPL_from INC_HAL to LED_FIX_KIT</v>
      </c>
      <c r="Y304" s="21" t="s">
        <v>240</v>
      </c>
      <c r="Z304" s="21" t="s">
        <v>517</v>
      </c>
      <c r="AA304" s="21" t="s">
        <v>545</v>
      </c>
      <c r="AB304" s="21" t="s">
        <v>7</v>
      </c>
    </row>
    <row r="305" spans="9:28" ht="13.5" thickBot="1" x14ac:dyDescent="0.25">
      <c r="I305" s="21" t="str">
        <f t="shared" si="18"/>
        <v>Compressed Air-NR-Small OffSmall Off</v>
      </c>
      <c r="J305" s="21" t="s">
        <v>249</v>
      </c>
      <c r="K305" s="21" t="s">
        <v>250</v>
      </c>
      <c r="L305" s="21" t="s">
        <v>244</v>
      </c>
      <c r="M305" s="21" t="s">
        <v>244</v>
      </c>
      <c r="X305" s="37" t="str">
        <f t="shared" si="19"/>
        <v>CommercialLPD PackageRetro_HIGHBAY_FIX_REPL_from HID to LED_FIX_KIT</v>
      </c>
      <c r="Y305" s="21" t="s">
        <v>240</v>
      </c>
      <c r="Z305" s="21" t="s">
        <v>517</v>
      </c>
      <c r="AA305" s="21" t="s">
        <v>546</v>
      </c>
      <c r="AB305" s="21" t="s">
        <v>7</v>
      </c>
    </row>
    <row r="306" spans="9:28" ht="13.5" thickBot="1" x14ac:dyDescent="0.25">
      <c r="I306" s="21" t="str">
        <f t="shared" si="18"/>
        <v>Compressed Air-NR-XLarge RetXLarge Ret</v>
      </c>
      <c r="J306" s="21" t="s">
        <v>251</v>
      </c>
      <c r="K306" s="21" t="s">
        <v>252</v>
      </c>
      <c r="L306" s="21" t="s">
        <v>244</v>
      </c>
      <c r="M306" s="21" t="s">
        <v>244</v>
      </c>
      <c r="X306" s="37" t="str">
        <f t="shared" si="19"/>
        <v>CommercialLPD PackageRetro_HIGHBAY_FIX_REPL_from HID to LF2018</v>
      </c>
      <c r="Y306" s="21" t="s">
        <v>240</v>
      </c>
      <c r="Z306" s="21" t="s">
        <v>517</v>
      </c>
      <c r="AA306" s="21" t="s">
        <v>547</v>
      </c>
      <c r="AB306" s="21" t="s">
        <v>7</v>
      </c>
    </row>
    <row r="307" spans="9:28" ht="13.5" thickBot="1" x14ac:dyDescent="0.25">
      <c r="I307" s="21" t="str">
        <f t="shared" si="18"/>
        <v>Compressed Air-NR-Large RetLarge Ret</v>
      </c>
      <c r="J307" s="21" t="s">
        <v>253</v>
      </c>
      <c r="K307" s="21" t="s">
        <v>254</v>
      </c>
      <c r="L307" s="21" t="s">
        <v>244</v>
      </c>
      <c r="M307" s="21" t="s">
        <v>244</v>
      </c>
      <c r="X307" s="37" t="str">
        <f t="shared" si="19"/>
        <v>CommercialLPD PackageRetro_HIGHBAY_FIX_REPL_from LF2018 to LED_FIX_KIT</v>
      </c>
      <c r="Y307" s="21" t="s">
        <v>240</v>
      </c>
      <c r="Z307" s="21" t="s">
        <v>517</v>
      </c>
      <c r="AA307" s="21" t="s">
        <v>548</v>
      </c>
      <c r="AB307" s="21" t="s">
        <v>7</v>
      </c>
    </row>
    <row r="308" spans="9:28" ht="13.5" thickBot="1" x14ac:dyDescent="0.25">
      <c r="I308" s="21" t="str">
        <f t="shared" si="18"/>
        <v>Compressed Air-NR-Medium RetMedium Ret</v>
      </c>
      <c r="J308" s="21" t="s">
        <v>255</v>
      </c>
      <c r="K308" s="21" t="s">
        <v>256</v>
      </c>
      <c r="L308" s="21" t="s">
        <v>244</v>
      </c>
      <c r="M308" s="21" t="s">
        <v>244</v>
      </c>
      <c r="X308" s="37" t="str">
        <f t="shared" si="19"/>
        <v>CommercialLPD PackageRetro_LF_LAMP_REPL_from LF2018 to TLED_PIN</v>
      </c>
      <c r="Y308" s="21" t="s">
        <v>240</v>
      </c>
      <c r="Z308" s="21" t="s">
        <v>517</v>
      </c>
      <c r="AA308" s="21" t="s">
        <v>549</v>
      </c>
      <c r="AB308" s="21" t="s">
        <v>7</v>
      </c>
    </row>
    <row r="309" spans="9:28" ht="13.5" thickBot="1" x14ac:dyDescent="0.25">
      <c r="I309" s="21" t="str">
        <f t="shared" si="18"/>
        <v>Compressed Air-NR-Small RetSmall Ret</v>
      </c>
      <c r="J309" s="21" t="s">
        <v>257</v>
      </c>
      <c r="K309" s="21" t="s">
        <v>258</v>
      </c>
      <c r="L309" s="21" t="s">
        <v>244</v>
      </c>
      <c r="M309" s="21" t="s">
        <v>244</v>
      </c>
      <c r="X309" s="37" t="str">
        <f t="shared" si="19"/>
        <v>CommercialLPD PackageRetro_LF_LAMP_REPL_from LF2018 to TLED_PIN_RDX</v>
      </c>
      <c r="Y309" s="21" t="s">
        <v>240</v>
      </c>
      <c r="Z309" s="21" t="s">
        <v>517</v>
      </c>
      <c r="AA309" s="21" t="s">
        <v>550</v>
      </c>
      <c r="AB309" s="21" t="s">
        <v>7</v>
      </c>
    </row>
    <row r="310" spans="9:28" ht="13.5" thickBot="1" x14ac:dyDescent="0.25">
      <c r="I310" s="21" t="str">
        <f t="shared" si="18"/>
        <v>Compressed Air-NR-School K-12School K-12</v>
      </c>
      <c r="J310" s="21" t="s">
        <v>259</v>
      </c>
      <c r="K310" s="21" t="s">
        <v>260</v>
      </c>
      <c r="L310" s="21" t="s">
        <v>244</v>
      </c>
      <c r="M310" s="21" t="s">
        <v>244</v>
      </c>
      <c r="X310" s="37" t="str">
        <f t="shared" si="19"/>
        <v>CommercialLPD PackageRetro_CAN_LAMP_REPL_from CFL to LED_CAN_LAMP</v>
      </c>
      <c r="Y310" s="21" t="s">
        <v>240</v>
      </c>
      <c r="Z310" s="21" t="s">
        <v>517</v>
      </c>
      <c r="AA310" s="21" t="s">
        <v>551</v>
      </c>
      <c r="AB310" s="21" t="s">
        <v>7</v>
      </c>
    </row>
    <row r="311" spans="9:28" ht="13.5" thickBot="1" x14ac:dyDescent="0.25">
      <c r="I311" s="21" t="str">
        <f t="shared" si="18"/>
        <v>Compressed Air-NR-UniversityUniversity</v>
      </c>
      <c r="J311" s="21" t="s">
        <v>261</v>
      </c>
      <c r="K311" s="21" t="s">
        <v>262</v>
      </c>
      <c r="L311" s="21" t="s">
        <v>244</v>
      </c>
      <c r="M311" s="21" t="s">
        <v>244</v>
      </c>
      <c r="X311" s="37" t="str">
        <f t="shared" si="19"/>
        <v>CommercialLPD PackageRetro_CAN_LAMP_REPL_from INC_HAL to LED_CAN_LAMP</v>
      </c>
      <c r="Y311" s="21" t="s">
        <v>240</v>
      </c>
      <c r="Z311" s="21" t="s">
        <v>517</v>
      </c>
      <c r="AA311" s="21" t="s">
        <v>552</v>
      </c>
      <c r="AB311" s="21" t="s">
        <v>7</v>
      </c>
    </row>
    <row r="312" spans="9:28" ht="13.5" thickBot="1" x14ac:dyDescent="0.25">
      <c r="I312" s="21" t="str">
        <f t="shared" si="18"/>
        <v>Compressed Air-NR-WarehouseWarehouse</v>
      </c>
      <c r="J312" s="21" t="s">
        <v>263</v>
      </c>
      <c r="K312" s="21" t="s">
        <v>264</v>
      </c>
      <c r="L312" s="21" t="s">
        <v>244</v>
      </c>
      <c r="M312" s="21" t="s">
        <v>244</v>
      </c>
      <c r="X312" s="37" t="str">
        <f t="shared" si="19"/>
        <v>CommercialLPD PackageRetro_DISP_LAMP_REPL_from CFL to LED_PAR_MR</v>
      </c>
      <c r="Y312" s="21" t="s">
        <v>240</v>
      </c>
      <c r="Z312" s="21" t="s">
        <v>517</v>
      </c>
      <c r="AA312" s="21" t="s">
        <v>553</v>
      </c>
      <c r="AB312" s="21" t="s">
        <v>7</v>
      </c>
    </row>
    <row r="313" spans="9:28" ht="13.5" thickBot="1" x14ac:dyDescent="0.25">
      <c r="I313" s="21" t="str">
        <f t="shared" si="18"/>
        <v>Compressed Air-NR-SupermarketSupermarket</v>
      </c>
      <c r="J313" s="21" t="s">
        <v>265</v>
      </c>
      <c r="K313" s="21" t="s">
        <v>266</v>
      </c>
      <c r="L313" s="21" t="s">
        <v>244</v>
      </c>
      <c r="M313" s="21" t="s">
        <v>244</v>
      </c>
      <c r="X313" s="37" t="str">
        <f t="shared" si="19"/>
        <v>CommercialLPD PackageRetro_DISP_LAMP_REPL_from INC_HAL to LED_PAR_MR</v>
      </c>
      <c r="Y313" s="21" t="s">
        <v>240</v>
      </c>
      <c r="Z313" s="21" t="s">
        <v>517</v>
      </c>
      <c r="AA313" s="21" t="s">
        <v>554</v>
      </c>
      <c r="AB313" s="21" t="s">
        <v>7</v>
      </c>
    </row>
    <row r="314" spans="9:28" ht="13.5" thickBot="1" x14ac:dyDescent="0.25">
      <c r="I314" s="21" t="str">
        <f t="shared" si="18"/>
        <v>Compressed Air-NR-MiniMartMiniMart</v>
      </c>
      <c r="J314" s="21" t="s">
        <v>267</v>
      </c>
      <c r="K314" s="21" t="s">
        <v>268</v>
      </c>
      <c r="L314" s="21" t="s">
        <v>244</v>
      </c>
      <c r="M314" s="21" t="s">
        <v>244</v>
      </c>
      <c r="X314" s="37" t="str">
        <f t="shared" si="19"/>
        <v>CommercialLPD PackageRetro_DISP_LAMP_REPL_from INC_HAL to HID_CMH</v>
      </c>
      <c r="Y314" s="21" t="s">
        <v>240</v>
      </c>
      <c r="Z314" s="21" t="s">
        <v>517</v>
      </c>
      <c r="AA314" s="21" t="s">
        <v>555</v>
      </c>
      <c r="AB314" s="21" t="s">
        <v>7</v>
      </c>
    </row>
    <row r="315" spans="9:28" ht="13.5" thickBot="1" x14ac:dyDescent="0.25">
      <c r="I315" s="21" t="str">
        <f t="shared" si="18"/>
        <v>Compressed Air-NR-RestaurantRestaurant</v>
      </c>
      <c r="J315" s="21" t="s">
        <v>269</v>
      </c>
      <c r="K315" s="21" t="s">
        <v>270</v>
      </c>
      <c r="L315" s="21" t="s">
        <v>244</v>
      </c>
      <c r="M315" s="21" t="s">
        <v>244</v>
      </c>
      <c r="X315" s="37" t="str">
        <f t="shared" si="19"/>
        <v>CommercialLPD PackageRetro_DISP_LAMP_REPL_from HID_CMH to LED_PAR_MR</v>
      </c>
      <c r="Y315" s="21" t="s">
        <v>240</v>
      </c>
      <c r="Z315" s="21" t="s">
        <v>517</v>
      </c>
      <c r="AA315" s="21" t="s">
        <v>556</v>
      </c>
      <c r="AB315" s="21" t="s">
        <v>7</v>
      </c>
    </row>
    <row r="316" spans="9:28" ht="13.5" thickBot="1" x14ac:dyDescent="0.25">
      <c r="I316" s="21" t="str">
        <f t="shared" si="18"/>
        <v>Compressed Air-NR-LodgingLodging</v>
      </c>
      <c r="J316" s="21" t="s">
        <v>271</v>
      </c>
      <c r="K316" s="21" t="s">
        <v>272</v>
      </c>
      <c r="L316" s="21" t="s">
        <v>244</v>
      </c>
      <c r="M316" s="21" t="s">
        <v>244</v>
      </c>
      <c r="X316" s="37" t="str">
        <f t="shared" si="19"/>
        <v>CommercialLPD PackageRetro_OTHER_LAMP_REPL_from CFL to LED_OMNI</v>
      </c>
      <c r="Y316" s="21" t="s">
        <v>240</v>
      </c>
      <c r="Z316" s="21" t="s">
        <v>517</v>
      </c>
      <c r="AA316" s="21" t="s">
        <v>557</v>
      </c>
      <c r="AB316" s="21" t="s">
        <v>7</v>
      </c>
    </row>
    <row r="317" spans="9:28" ht="13.5" thickBot="1" x14ac:dyDescent="0.25">
      <c r="I317" s="21" t="str">
        <f t="shared" si="18"/>
        <v>Compressed Air-NR-HospitalHospital</v>
      </c>
      <c r="J317" s="21" t="s">
        <v>273</v>
      </c>
      <c r="K317" s="21" t="s">
        <v>274</v>
      </c>
      <c r="L317" s="21" t="s">
        <v>244</v>
      </c>
      <c r="M317" s="21" t="s">
        <v>244</v>
      </c>
      <c r="X317" s="37" t="str">
        <f t="shared" si="19"/>
        <v>CommercialLPD PackageRetro_OTHER_LAMP_REPL_from EISA_2020 to LED_OMNI</v>
      </c>
      <c r="Y317" s="21" t="s">
        <v>240</v>
      </c>
      <c r="Z317" s="21" t="s">
        <v>517</v>
      </c>
      <c r="AA317" s="21" t="s">
        <v>558</v>
      </c>
      <c r="AB317" s="21" t="s">
        <v>7</v>
      </c>
    </row>
    <row r="318" spans="9:28" ht="13.5" thickBot="1" x14ac:dyDescent="0.25">
      <c r="I318" s="21" t="str">
        <f t="shared" si="18"/>
        <v>Compressed Air-NR-Residential CareResidential Care</v>
      </c>
      <c r="J318" s="21" t="s">
        <v>275</v>
      </c>
      <c r="K318" s="21" t="s">
        <v>276</v>
      </c>
      <c r="L318" s="21" t="s">
        <v>244</v>
      </c>
      <c r="M318" s="21" t="s">
        <v>244</v>
      </c>
      <c r="X318" s="37" t="str">
        <f t="shared" si="19"/>
        <v>CommercialLPD PackageRetro_OTHER_LAMP_REPL_from EISA_2020 to CFL_OMNI</v>
      </c>
      <c r="Y318" s="21" t="s">
        <v>240</v>
      </c>
      <c r="Z318" s="21" t="s">
        <v>517</v>
      </c>
      <c r="AA318" s="21" t="s">
        <v>559</v>
      </c>
      <c r="AB318" s="21" t="s">
        <v>7</v>
      </c>
    </row>
    <row r="319" spans="9:28" ht="13.5" thickBot="1" x14ac:dyDescent="0.25">
      <c r="I319" s="21" t="str">
        <f t="shared" si="18"/>
        <v>Compressed Air-NR-AssemblyAssembly</v>
      </c>
      <c r="J319" s="21" t="s">
        <v>277</v>
      </c>
      <c r="K319" s="21" t="s">
        <v>278</v>
      </c>
      <c r="L319" s="21" t="s">
        <v>244</v>
      </c>
      <c r="M319" s="21" t="s">
        <v>244</v>
      </c>
      <c r="X319" s="37" t="str">
        <f t="shared" si="19"/>
        <v>CommercialLPD PackageRetro_OTHER_LAMP_REPL_from HID to LED_OMNI</v>
      </c>
      <c r="Y319" s="21" t="s">
        <v>240</v>
      </c>
      <c r="Z319" s="21" t="s">
        <v>517</v>
      </c>
      <c r="AA319" s="21" t="s">
        <v>560</v>
      </c>
      <c r="AB319" s="21" t="s">
        <v>7</v>
      </c>
    </row>
    <row r="320" spans="9:28" ht="13.5" thickBot="1" x14ac:dyDescent="0.25">
      <c r="I320" s="21" t="str">
        <f t="shared" si="18"/>
        <v>Compressed Air-NR-OtherOther</v>
      </c>
      <c r="J320" s="21" t="s">
        <v>279</v>
      </c>
      <c r="K320" s="21" t="s">
        <v>280</v>
      </c>
      <c r="L320" s="21" t="s">
        <v>244</v>
      </c>
      <c r="M320" s="21" t="s">
        <v>244</v>
      </c>
      <c r="X320" s="37" t="str">
        <f t="shared" si="19"/>
        <v>CommercialMotorsRewindMotorsRewind-New-Large Off</v>
      </c>
      <c r="Y320" s="21" t="s">
        <v>240</v>
      </c>
      <c r="Z320" s="21" t="s">
        <v>561</v>
      </c>
      <c r="AA320" s="21" t="s">
        <v>579</v>
      </c>
      <c r="AB320" s="21" t="s">
        <v>1382</v>
      </c>
    </row>
    <row r="321" spans="9:28" ht="13.5" thickBot="1" x14ac:dyDescent="0.25">
      <c r="I321" s="21" t="str">
        <f t="shared" si="18"/>
        <v>Compressed Air-Retro-Large OffLarge Off</v>
      </c>
      <c r="J321" s="21" t="s">
        <v>245</v>
      </c>
      <c r="K321" s="21" t="s">
        <v>281</v>
      </c>
      <c r="L321" s="21" t="s">
        <v>244</v>
      </c>
      <c r="M321" s="21" t="s">
        <v>244</v>
      </c>
      <c r="X321" s="37" t="str">
        <f t="shared" si="19"/>
        <v>CommercialMotorsRewindMotorsRewind-New-Medium Off</v>
      </c>
      <c r="Y321" s="21" t="s">
        <v>240</v>
      </c>
      <c r="Z321" s="21" t="s">
        <v>561</v>
      </c>
      <c r="AA321" s="21" t="s">
        <v>580</v>
      </c>
      <c r="AB321" s="21" t="s">
        <v>1382</v>
      </c>
    </row>
    <row r="322" spans="9:28" ht="13.5" thickBot="1" x14ac:dyDescent="0.25">
      <c r="I322" s="21" t="str">
        <f t="shared" si="18"/>
        <v>Compressed Air-Retro-Medium OffMedium Off</v>
      </c>
      <c r="J322" s="21" t="s">
        <v>247</v>
      </c>
      <c r="K322" s="21" t="s">
        <v>282</v>
      </c>
      <c r="L322" s="21" t="s">
        <v>244</v>
      </c>
      <c r="M322" s="21" t="s">
        <v>244</v>
      </c>
      <c r="X322" s="37" t="str">
        <f t="shared" si="19"/>
        <v>CommercialMotorsRewindMotorsRewind-New-Small Off</v>
      </c>
      <c r="Y322" s="21" t="s">
        <v>240</v>
      </c>
      <c r="Z322" s="21" t="s">
        <v>561</v>
      </c>
      <c r="AA322" s="21" t="s">
        <v>581</v>
      </c>
      <c r="AB322" s="21" t="s">
        <v>1382</v>
      </c>
    </row>
    <row r="323" spans="9:28" ht="13.5" thickBot="1" x14ac:dyDescent="0.25">
      <c r="I323" s="21" t="str">
        <f t="shared" si="18"/>
        <v>Compressed Air-Retro-Small OffSmall Off</v>
      </c>
      <c r="J323" s="21" t="s">
        <v>249</v>
      </c>
      <c r="K323" s="21" t="s">
        <v>283</v>
      </c>
      <c r="L323" s="21" t="s">
        <v>244</v>
      </c>
      <c r="M323" s="21" t="s">
        <v>244</v>
      </c>
      <c r="X323" s="37" t="str">
        <f t="shared" si="19"/>
        <v>CommercialMotorsRewindMotorsRewind-New-XLarge Ret</v>
      </c>
      <c r="Y323" s="21" t="s">
        <v>240</v>
      </c>
      <c r="Z323" s="21" t="s">
        <v>561</v>
      </c>
      <c r="AA323" s="21" t="s">
        <v>582</v>
      </c>
      <c r="AB323" s="21" t="s">
        <v>1382</v>
      </c>
    </row>
    <row r="324" spans="9:28" ht="13.5" thickBot="1" x14ac:dyDescent="0.25">
      <c r="I324" s="21" t="str">
        <f t="shared" si="18"/>
        <v>Compressed Air-Retro-XLarge RetXLarge Ret</v>
      </c>
      <c r="J324" s="21" t="s">
        <v>251</v>
      </c>
      <c r="K324" s="21" t="s">
        <v>284</v>
      </c>
      <c r="L324" s="21" t="s">
        <v>244</v>
      </c>
      <c r="M324" s="21" t="s">
        <v>244</v>
      </c>
      <c r="X324" s="37" t="str">
        <f t="shared" si="19"/>
        <v>CommercialMotorsRewindMotorsRewind-New-Large Ret</v>
      </c>
      <c r="Y324" s="21" t="s">
        <v>240</v>
      </c>
      <c r="Z324" s="21" t="s">
        <v>561</v>
      </c>
      <c r="AA324" s="21" t="s">
        <v>583</v>
      </c>
      <c r="AB324" s="21" t="s">
        <v>1382</v>
      </c>
    </row>
    <row r="325" spans="9:28" ht="13.5" thickBot="1" x14ac:dyDescent="0.25">
      <c r="I325" s="21" t="str">
        <f t="shared" si="18"/>
        <v>Compressed Air-Retro-Large RetLarge Ret</v>
      </c>
      <c r="J325" s="21" t="s">
        <v>253</v>
      </c>
      <c r="K325" s="21" t="s">
        <v>285</v>
      </c>
      <c r="L325" s="21" t="s">
        <v>244</v>
      </c>
      <c r="M325" s="21" t="s">
        <v>244</v>
      </c>
      <c r="X325" s="37" t="str">
        <f t="shared" si="19"/>
        <v>CommercialMotorsRewindMotorsRewind-New-Medium Ret</v>
      </c>
      <c r="Y325" s="21" t="s">
        <v>240</v>
      </c>
      <c r="Z325" s="21" t="s">
        <v>561</v>
      </c>
      <c r="AA325" s="21" t="s">
        <v>584</v>
      </c>
      <c r="AB325" s="21" t="s">
        <v>1382</v>
      </c>
    </row>
    <row r="326" spans="9:28" ht="13.5" thickBot="1" x14ac:dyDescent="0.25">
      <c r="I326" s="21" t="str">
        <f t="shared" ref="I326:I389" si="20">K326&amp;J326</f>
        <v>Compressed Air-Retro-Medium RetMedium Ret</v>
      </c>
      <c r="J326" s="21" t="s">
        <v>255</v>
      </c>
      <c r="K326" s="21" t="s">
        <v>286</v>
      </c>
      <c r="L326" s="21" t="s">
        <v>244</v>
      </c>
      <c r="M326" s="21" t="s">
        <v>244</v>
      </c>
      <c r="X326" s="37" t="str">
        <f t="shared" ref="X326:X389" si="21">_xlfn.CONCAT(Y326,Z326,AA326,)</f>
        <v>CommercialMotorsRewindMotorsRewind-New-Small Ret</v>
      </c>
      <c r="Y326" s="21" t="s">
        <v>240</v>
      </c>
      <c r="Z326" s="21" t="s">
        <v>561</v>
      </c>
      <c r="AA326" s="21" t="s">
        <v>585</v>
      </c>
      <c r="AB326" s="21" t="s">
        <v>1382</v>
      </c>
    </row>
    <row r="327" spans="9:28" ht="13.5" thickBot="1" x14ac:dyDescent="0.25">
      <c r="I327" s="21" t="str">
        <f t="shared" si="20"/>
        <v>Compressed Air-Retro-Small RetSmall Ret</v>
      </c>
      <c r="J327" s="21" t="s">
        <v>257</v>
      </c>
      <c r="K327" s="21" t="s">
        <v>287</v>
      </c>
      <c r="L327" s="21" t="s">
        <v>244</v>
      </c>
      <c r="M327" s="21" t="s">
        <v>244</v>
      </c>
      <c r="X327" s="37" t="str">
        <f t="shared" si="21"/>
        <v>CommercialMotorsRewindMotorsRewind-New-School K-12</v>
      </c>
      <c r="Y327" s="21" t="s">
        <v>240</v>
      </c>
      <c r="Z327" s="21" t="s">
        <v>561</v>
      </c>
      <c r="AA327" s="21" t="s">
        <v>586</v>
      </c>
      <c r="AB327" s="21" t="s">
        <v>1382</v>
      </c>
    </row>
    <row r="328" spans="9:28" ht="13.5" thickBot="1" x14ac:dyDescent="0.25">
      <c r="I328" s="21" t="str">
        <f t="shared" si="20"/>
        <v>Compressed Air-Retro-School K-12School K-12</v>
      </c>
      <c r="J328" s="21" t="s">
        <v>259</v>
      </c>
      <c r="K328" s="21" t="s">
        <v>288</v>
      </c>
      <c r="L328" s="21" t="s">
        <v>244</v>
      </c>
      <c r="M328" s="21" t="s">
        <v>244</v>
      </c>
      <c r="X328" s="37" t="str">
        <f t="shared" si="21"/>
        <v>CommercialMotorsRewindMotorsRewind-New-University</v>
      </c>
      <c r="Y328" s="21" t="s">
        <v>240</v>
      </c>
      <c r="Z328" s="21" t="s">
        <v>561</v>
      </c>
      <c r="AA328" s="21" t="s">
        <v>587</v>
      </c>
      <c r="AB328" s="21" t="s">
        <v>1382</v>
      </c>
    </row>
    <row r="329" spans="9:28" ht="13.5" thickBot="1" x14ac:dyDescent="0.25">
      <c r="I329" s="21" t="str">
        <f t="shared" si="20"/>
        <v>Compressed Air-Retro-UniversityUniversity</v>
      </c>
      <c r="J329" s="21" t="s">
        <v>261</v>
      </c>
      <c r="K329" s="21" t="s">
        <v>289</v>
      </c>
      <c r="L329" s="21" t="s">
        <v>244</v>
      </c>
      <c r="M329" s="21" t="s">
        <v>244</v>
      </c>
      <c r="X329" s="37" t="str">
        <f t="shared" si="21"/>
        <v>CommercialMotorsRewindMotorsRewind-New-Warehouse</v>
      </c>
      <c r="Y329" s="21" t="s">
        <v>240</v>
      </c>
      <c r="Z329" s="21" t="s">
        <v>561</v>
      </c>
      <c r="AA329" s="21" t="s">
        <v>588</v>
      </c>
      <c r="AB329" s="21" t="s">
        <v>1382</v>
      </c>
    </row>
    <row r="330" spans="9:28" ht="13.5" thickBot="1" x14ac:dyDescent="0.25">
      <c r="I330" s="21" t="str">
        <f t="shared" si="20"/>
        <v>Compressed Air-Retro-WarehouseWarehouse</v>
      </c>
      <c r="J330" s="21" t="s">
        <v>263</v>
      </c>
      <c r="K330" s="21" t="s">
        <v>290</v>
      </c>
      <c r="L330" s="21" t="s">
        <v>244</v>
      </c>
      <c r="M330" s="21" t="s">
        <v>244</v>
      </c>
      <c r="X330" s="37" t="str">
        <f t="shared" si="21"/>
        <v>CommercialMotorsRewindMotorsRewind-New-Supermarket</v>
      </c>
      <c r="Y330" s="21" t="s">
        <v>240</v>
      </c>
      <c r="Z330" s="21" t="s">
        <v>561</v>
      </c>
      <c r="AA330" s="21" t="s">
        <v>589</v>
      </c>
      <c r="AB330" s="21" t="s">
        <v>1382</v>
      </c>
    </row>
    <row r="331" spans="9:28" ht="13.5" thickBot="1" x14ac:dyDescent="0.25">
      <c r="I331" s="21" t="str">
        <f t="shared" si="20"/>
        <v>Compressed Air-Retro-SupermarketSupermarket</v>
      </c>
      <c r="J331" s="21" t="s">
        <v>265</v>
      </c>
      <c r="K331" s="21" t="s">
        <v>291</v>
      </c>
      <c r="L331" s="21" t="s">
        <v>244</v>
      </c>
      <c r="M331" s="21" t="s">
        <v>244</v>
      </c>
      <c r="X331" s="37" t="str">
        <f t="shared" si="21"/>
        <v>CommercialMotorsRewindMotorsRewind-New-MiniMart</v>
      </c>
      <c r="Y331" s="21" t="s">
        <v>240</v>
      </c>
      <c r="Z331" s="21" t="s">
        <v>561</v>
      </c>
      <c r="AA331" s="21" t="s">
        <v>590</v>
      </c>
      <c r="AB331" s="21" t="s">
        <v>1382</v>
      </c>
    </row>
    <row r="332" spans="9:28" ht="13.5" thickBot="1" x14ac:dyDescent="0.25">
      <c r="I332" s="21" t="str">
        <f t="shared" si="20"/>
        <v>Compressed Air-Retro-MiniMartMiniMart</v>
      </c>
      <c r="J332" s="21" t="s">
        <v>267</v>
      </c>
      <c r="K332" s="21" t="s">
        <v>292</v>
      </c>
      <c r="L332" s="21" t="s">
        <v>244</v>
      </c>
      <c r="M332" s="21" t="s">
        <v>244</v>
      </c>
      <c r="X332" s="37" t="str">
        <f t="shared" si="21"/>
        <v>CommercialMotorsRewindMotorsRewind-New-Restaurant</v>
      </c>
      <c r="Y332" s="21" t="s">
        <v>240</v>
      </c>
      <c r="Z332" s="21" t="s">
        <v>561</v>
      </c>
      <c r="AA332" s="21" t="s">
        <v>591</v>
      </c>
      <c r="AB332" s="21" t="s">
        <v>1382</v>
      </c>
    </row>
    <row r="333" spans="9:28" ht="13.5" thickBot="1" x14ac:dyDescent="0.25">
      <c r="I333" s="21" t="str">
        <f t="shared" si="20"/>
        <v>Compressed Air-Retro-RestaurantRestaurant</v>
      </c>
      <c r="J333" s="21" t="s">
        <v>269</v>
      </c>
      <c r="K333" s="21" t="s">
        <v>293</v>
      </c>
      <c r="L333" s="21" t="s">
        <v>244</v>
      </c>
      <c r="M333" s="21" t="s">
        <v>244</v>
      </c>
      <c r="X333" s="37" t="str">
        <f t="shared" si="21"/>
        <v>CommercialMotorsRewindMotorsRewind-New-Lodging</v>
      </c>
      <c r="Y333" s="21" t="s">
        <v>240</v>
      </c>
      <c r="Z333" s="21" t="s">
        <v>561</v>
      </c>
      <c r="AA333" s="21" t="s">
        <v>592</v>
      </c>
      <c r="AB333" s="21" t="s">
        <v>1382</v>
      </c>
    </row>
    <row r="334" spans="9:28" ht="13.5" thickBot="1" x14ac:dyDescent="0.25">
      <c r="I334" s="21" t="str">
        <f t="shared" si="20"/>
        <v>Compressed Air-Retro-LodgingLodging</v>
      </c>
      <c r="J334" s="21" t="s">
        <v>271</v>
      </c>
      <c r="K334" s="21" t="s">
        <v>294</v>
      </c>
      <c r="L334" s="21" t="s">
        <v>244</v>
      </c>
      <c r="M334" s="21" t="s">
        <v>244</v>
      </c>
      <c r="X334" s="37" t="str">
        <f t="shared" si="21"/>
        <v>CommercialMotorsRewindMotorsRewind-New-Hospital</v>
      </c>
      <c r="Y334" s="21" t="s">
        <v>240</v>
      </c>
      <c r="Z334" s="21" t="s">
        <v>561</v>
      </c>
      <c r="AA334" s="21" t="s">
        <v>593</v>
      </c>
      <c r="AB334" s="21" t="s">
        <v>1382</v>
      </c>
    </row>
    <row r="335" spans="9:28" ht="13.5" thickBot="1" x14ac:dyDescent="0.25">
      <c r="I335" s="21" t="str">
        <f t="shared" si="20"/>
        <v>Compressed Air-Retro-HospitalHospital</v>
      </c>
      <c r="J335" s="21" t="s">
        <v>273</v>
      </c>
      <c r="K335" s="21" t="s">
        <v>295</v>
      </c>
      <c r="L335" s="21" t="s">
        <v>244</v>
      </c>
      <c r="M335" s="21" t="s">
        <v>244</v>
      </c>
      <c r="X335" s="37" t="str">
        <f t="shared" si="21"/>
        <v>CommercialMotorsRewindMotorsRewind-New-Residential Care</v>
      </c>
      <c r="Y335" s="21" t="s">
        <v>240</v>
      </c>
      <c r="Z335" s="21" t="s">
        <v>561</v>
      </c>
      <c r="AA335" s="21" t="s">
        <v>594</v>
      </c>
      <c r="AB335" s="21" t="s">
        <v>1382</v>
      </c>
    </row>
    <row r="336" spans="9:28" ht="13.5" thickBot="1" x14ac:dyDescent="0.25">
      <c r="I336" s="21" t="str">
        <f t="shared" si="20"/>
        <v>Compressed Air-Retro-Residential CareResidential Care</v>
      </c>
      <c r="J336" s="21" t="s">
        <v>275</v>
      </c>
      <c r="K336" s="21" t="s">
        <v>296</v>
      </c>
      <c r="L336" s="21" t="s">
        <v>244</v>
      </c>
      <c r="M336" s="21" t="s">
        <v>244</v>
      </c>
      <c r="X336" s="37" t="str">
        <f t="shared" si="21"/>
        <v>CommercialMotorsRewindMotorsRewind-New-Assembly</v>
      </c>
      <c r="Y336" s="21" t="s">
        <v>240</v>
      </c>
      <c r="Z336" s="21" t="s">
        <v>561</v>
      </c>
      <c r="AA336" s="21" t="s">
        <v>595</v>
      </c>
      <c r="AB336" s="21" t="s">
        <v>1382</v>
      </c>
    </row>
    <row r="337" spans="9:28" ht="13.5" thickBot="1" x14ac:dyDescent="0.25">
      <c r="I337" s="21" t="str">
        <f t="shared" si="20"/>
        <v>Compressed Air-Retro-AssemblyAssembly</v>
      </c>
      <c r="J337" s="21" t="s">
        <v>277</v>
      </c>
      <c r="K337" s="21" t="s">
        <v>297</v>
      </c>
      <c r="L337" s="21" t="s">
        <v>244</v>
      </c>
      <c r="M337" s="21" t="s">
        <v>244</v>
      </c>
      <c r="X337" s="37" t="str">
        <f t="shared" si="21"/>
        <v>CommercialMotorsRewindMotorsRewind-New-Other</v>
      </c>
      <c r="Y337" s="21" t="s">
        <v>240</v>
      </c>
      <c r="Z337" s="21" t="s">
        <v>561</v>
      </c>
      <c r="AA337" s="21" t="s">
        <v>596</v>
      </c>
      <c r="AB337" s="21" t="s">
        <v>1382</v>
      </c>
    </row>
    <row r="338" spans="9:28" ht="13.5" thickBot="1" x14ac:dyDescent="0.25">
      <c r="I338" s="21" t="str">
        <f t="shared" si="20"/>
        <v>Compressed Air-Retro-OtherOther</v>
      </c>
      <c r="J338" s="21" t="s">
        <v>279</v>
      </c>
      <c r="K338" s="21" t="s">
        <v>298</v>
      </c>
      <c r="L338" s="21" t="s">
        <v>244</v>
      </c>
      <c r="M338" s="21" t="s">
        <v>244</v>
      </c>
      <c r="X338" s="37" t="str">
        <f t="shared" si="21"/>
        <v>CommercialMotorsRewindMotorsRewind-NR-Large Off</v>
      </c>
      <c r="Y338" s="21" t="s">
        <v>240</v>
      </c>
      <c r="Z338" s="21" t="s">
        <v>561</v>
      </c>
      <c r="AA338" s="21" t="s">
        <v>1265</v>
      </c>
      <c r="AB338" s="21" t="s">
        <v>1382</v>
      </c>
    </row>
    <row r="339" spans="9:28" ht="13.5" thickBot="1" x14ac:dyDescent="0.25">
      <c r="I339" s="21" t="str">
        <f t="shared" si="20"/>
        <v>ENERGY STAR DisplayAll</v>
      </c>
      <c r="J339" s="21" t="s">
        <v>301</v>
      </c>
      <c r="K339" s="21" t="s">
        <v>302</v>
      </c>
      <c r="L339" s="21" t="s">
        <v>300</v>
      </c>
      <c r="M339" s="21" t="s">
        <v>299</v>
      </c>
      <c r="X339" s="37" t="str">
        <f t="shared" si="21"/>
        <v>CommercialMotorsRewindMotorsRewind-NR-Medium Off</v>
      </c>
      <c r="Y339" s="21" t="s">
        <v>240</v>
      </c>
      <c r="Z339" s="21" t="s">
        <v>561</v>
      </c>
      <c r="AA339" s="21" t="s">
        <v>562</v>
      </c>
      <c r="AB339" s="21" t="s">
        <v>1382</v>
      </c>
    </row>
    <row r="340" spans="9:28" ht="13.5" thickBot="1" x14ac:dyDescent="0.25">
      <c r="I340" s="21" t="str">
        <f t="shared" si="20"/>
        <v>ENERGY STAR DesktopAll</v>
      </c>
      <c r="J340" s="21" t="s">
        <v>301</v>
      </c>
      <c r="K340" s="21" t="s">
        <v>304</v>
      </c>
      <c r="L340" s="21" t="s">
        <v>300</v>
      </c>
      <c r="M340" s="21" t="s">
        <v>303</v>
      </c>
      <c r="X340" s="37" t="str">
        <f t="shared" si="21"/>
        <v>CommercialMotorsRewindMotorsRewind-NR-Small Off</v>
      </c>
      <c r="Y340" s="21" t="s">
        <v>240</v>
      </c>
      <c r="Z340" s="21" t="s">
        <v>561</v>
      </c>
      <c r="AA340" s="21" t="s">
        <v>563</v>
      </c>
      <c r="AB340" s="21" t="s">
        <v>1382</v>
      </c>
    </row>
    <row r="341" spans="9:28" ht="13.5" thickBot="1" x14ac:dyDescent="0.25">
      <c r="I341" s="21" t="str">
        <f t="shared" si="20"/>
        <v>ENERGY STAR LaptopAll</v>
      </c>
      <c r="J341" s="21" t="s">
        <v>301</v>
      </c>
      <c r="K341" s="21" t="s">
        <v>306</v>
      </c>
      <c r="L341" s="21" t="s">
        <v>300</v>
      </c>
      <c r="M341" s="21" t="s">
        <v>305</v>
      </c>
      <c r="X341" s="37" t="str">
        <f t="shared" si="21"/>
        <v>CommercialMotorsRewindMotorsRewind-NR-XLarge Ret</v>
      </c>
      <c r="Y341" s="21" t="s">
        <v>240</v>
      </c>
      <c r="Z341" s="21" t="s">
        <v>561</v>
      </c>
      <c r="AA341" s="21" t="s">
        <v>564</v>
      </c>
      <c r="AB341" s="21" t="s">
        <v>1382</v>
      </c>
    </row>
    <row r="342" spans="9:28" ht="13.5" thickBot="1" x14ac:dyDescent="0.25">
      <c r="I342" s="21" t="str">
        <f t="shared" si="20"/>
        <v>FryersNA</v>
      </c>
      <c r="J342" s="21" t="s">
        <v>6</v>
      </c>
      <c r="K342" s="21" t="s">
        <v>1184</v>
      </c>
      <c r="L342" s="21" t="s">
        <v>308</v>
      </c>
      <c r="M342" s="21" t="s">
        <v>307</v>
      </c>
      <c r="X342" s="37" t="str">
        <f t="shared" si="21"/>
        <v>CommercialMotorsRewindMotorsRewind-NR-Large Ret</v>
      </c>
      <c r="Y342" s="21" t="s">
        <v>240</v>
      </c>
      <c r="Z342" s="21" t="s">
        <v>561</v>
      </c>
      <c r="AA342" s="21" t="s">
        <v>565</v>
      </c>
      <c r="AB342" s="21" t="s">
        <v>1382</v>
      </c>
    </row>
    <row r="343" spans="9:28" ht="13.5" thickBot="1" x14ac:dyDescent="0.25">
      <c r="I343" s="21" t="str">
        <f t="shared" si="20"/>
        <v>HFHC (Wt Average Size)NA</v>
      </c>
      <c r="J343" s="21" t="s">
        <v>6</v>
      </c>
      <c r="K343" s="21" t="s">
        <v>1185</v>
      </c>
      <c r="L343" s="21" t="s">
        <v>308</v>
      </c>
      <c r="M343" s="21" t="s">
        <v>307</v>
      </c>
      <c r="X343" s="37" t="str">
        <f t="shared" si="21"/>
        <v>CommercialMotorsRewindMotorsRewind-NR-Medium Ret</v>
      </c>
      <c r="Y343" s="21" t="s">
        <v>240</v>
      </c>
      <c r="Z343" s="21" t="s">
        <v>561</v>
      </c>
      <c r="AA343" s="21" t="s">
        <v>566</v>
      </c>
      <c r="AB343" s="21" t="s">
        <v>1382</v>
      </c>
    </row>
    <row r="344" spans="9:28" ht="13.5" thickBot="1" x14ac:dyDescent="0.25">
      <c r="I344" s="21" t="str">
        <f t="shared" si="20"/>
        <v>Steamer (Wt Average Size)NA</v>
      </c>
      <c r="J344" s="21" t="s">
        <v>6</v>
      </c>
      <c r="K344" s="21" t="s">
        <v>1186</v>
      </c>
      <c r="L344" s="21" t="s">
        <v>308</v>
      </c>
      <c r="M344" s="21" t="s">
        <v>307</v>
      </c>
      <c r="X344" s="37" t="str">
        <f t="shared" si="21"/>
        <v>CommercialMotorsRewindMotorsRewind-NR-Small Ret</v>
      </c>
      <c r="Y344" s="21" t="s">
        <v>240</v>
      </c>
      <c r="Z344" s="21" t="s">
        <v>561</v>
      </c>
      <c r="AA344" s="21" t="s">
        <v>567</v>
      </c>
      <c r="AB344" s="21" t="s">
        <v>1382</v>
      </c>
    </row>
    <row r="345" spans="9:28" ht="13.5" thickBot="1" x14ac:dyDescent="0.25">
      <c r="I345" s="21" t="str">
        <f t="shared" si="20"/>
        <v>Combi Oven (Wt Average)NA</v>
      </c>
      <c r="J345" s="21" t="s">
        <v>6</v>
      </c>
      <c r="K345" s="21" t="s">
        <v>1187</v>
      </c>
      <c r="L345" s="21" t="s">
        <v>308</v>
      </c>
      <c r="M345" s="21" t="s">
        <v>307</v>
      </c>
      <c r="X345" s="37" t="str">
        <f t="shared" si="21"/>
        <v>CommercialMotorsRewindMotorsRewind-NR-School K-12</v>
      </c>
      <c r="Y345" s="21" t="s">
        <v>240</v>
      </c>
      <c r="Z345" s="21" t="s">
        <v>561</v>
      </c>
      <c r="AA345" s="21" t="s">
        <v>568</v>
      </c>
      <c r="AB345" s="21" t="s">
        <v>1382</v>
      </c>
    </row>
    <row r="346" spans="9:28" ht="13.5" thickBot="1" x14ac:dyDescent="0.25">
      <c r="I346" s="21" t="str">
        <f t="shared" si="20"/>
        <v>Convection Oven (Wt Average)NA</v>
      </c>
      <c r="J346" s="21" t="s">
        <v>6</v>
      </c>
      <c r="K346" s="21" t="s">
        <v>1188</v>
      </c>
      <c r="L346" s="21" t="s">
        <v>308</v>
      </c>
      <c r="M346" s="21" t="s">
        <v>307</v>
      </c>
      <c r="X346" s="37" t="str">
        <f t="shared" si="21"/>
        <v>CommercialMotorsRewindMotorsRewind-NR-University</v>
      </c>
      <c r="Y346" s="21" t="s">
        <v>240</v>
      </c>
      <c r="Z346" s="21" t="s">
        <v>561</v>
      </c>
      <c r="AA346" s="21" t="s">
        <v>569</v>
      </c>
      <c r="AB346" s="21" t="s">
        <v>1382</v>
      </c>
    </row>
    <row r="347" spans="9:28" ht="13.5" thickBot="1" x14ac:dyDescent="0.25">
      <c r="I347" s="21" t="str">
        <f t="shared" si="20"/>
        <v>Best PracticeNA</v>
      </c>
      <c r="J347" s="21" t="s">
        <v>6</v>
      </c>
      <c r="K347" s="21" t="s">
        <v>310</v>
      </c>
      <c r="L347" s="21" t="s">
        <v>300</v>
      </c>
      <c r="M347" s="21" t="s">
        <v>309</v>
      </c>
      <c r="X347" s="37" t="str">
        <f t="shared" si="21"/>
        <v>CommercialMotorsRewindMotorsRewind-NR-Warehouse</v>
      </c>
      <c r="Y347" s="21" t="s">
        <v>240</v>
      </c>
      <c r="Z347" s="21" t="s">
        <v>561</v>
      </c>
      <c r="AA347" s="21" t="s">
        <v>570</v>
      </c>
      <c r="AB347" s="21" t="s">
        <v>1382</v>
      </c>
    </row>
    <row r="348" spans="9:28" ht="13.5" thickBot="1" x14ac:dyDescent="0.25">
      <c r="I348" s="21" t="str">
        <f t="shared" si="20"/>
        <v>Commercial TechnologyNA</v>
      </c>
      <c r="J348" s="21" t="s">
        <v>6</v>
      </c>
      <c r="K348" s="21" t="s">
        <v>311</v>
      </c>
      <c r="L348" s="21" t="s">
        <v>300</v>
      </c>
      <c r="M348" s="21" t="s">
        <v>309</v>
      </c>
      <c r="X348" s="37" t="str">
        <f t="shared" si="21"/>
        <v>CommercialMotorsRewindMotorsRewind-NR-Supermarket</v>
      </c>
      <c r="Y348" s="21" t="s">
        <v>240</v>
      </c>
      <c r="Z348" s="21" t="s">
        <v>561</v>
      </c>
      <c r="AA348" s="21" t="s">
        <v>571</v>
      </c>
      <c r="AB348" s="21" t="s">
        <v>1382</v>
      </c>
    </row>
    <row r="349" spans="9:28" ht="13.5" thickBot="1" x14ac:dyDescent="0.25">
      <c r="I349" s="21" t="str">
        <f t="shared" si="20"/>
        <v>Cutting EdgeNA</v>
      </c>
      <c r="J349" s="21" t="s">
        <v>6</v>
      </c>
      <c r="K349" s="21" t="s">
        <v>312</v>
      </c>
      <c r="L349" s="21" t="s">
        <v>300</v>
      </c>
      <c r="M349" s="21" t="s">
        <v>309</v>
      </c>
      <c r="X349" s="37" t="str">
        <f t="shared" si="21"/>
        <v>CommercialMotorsRewindMotorsRewind-NR-MiniMart</v>
      </c>
      <c r="Y349" s="21" t="s">
        <v>240</v>
      </c>
      <c r="Z349" s="21" t="s">
        <v>561</v>
      </c>
      <c r="AA349" s="21" t="s">
        <v>572</v>
      </c>
      <c r="AB349" s="21" t="s">
        <v>1382</v>
      </c>
    </row>
    <row r="350" spans="9:28" ht="13.5" thickBot="1" x14ac:dyDescent="0.25">
      <c r="I350" s="21" t="str">
        <f t="shared" si="20"/>
        <v>Demand Control Ventilation-Retro-Large OffNA</v>
      </c>
      <c r="J350" s="21" t="s">
        <v>6</v>
      </c>
      <c r="K350" s="21" t="s">
        <v>1191</v>
      </c>
      <c r="L350" s="21" t="s">
        <v>314</v>
      </c>
      <c r="M350" s="21" t="s">
        <v>313</v>
      </c>
      <c r="X350" s="37" t="str">
        <f t="shared" si="21"/>
        <v>CommercialMotorsRewindMotorsRewind-NR-Restaurant</v>
      </c>
      <c r="Y350" s="21" t="s">
        <v>240</v>
      </c>
      <c r="Z350" s="21" t="s">
        <v>561</v>
      </c>
      <c r="AA350" s="21" t="s">
        <v>573</v>
      </c>
      <c r="AB350" s="21" t="s">
        <v>1382</v>
      </c>
    </row>
    <row r="351" spans="9:28" ht="13.5" thickBot="1" x14ac:dyDescent="0.25">
      <c r="I351" s="21" t="str">
        <f t="shared" si="20"/>
        <v>Demand Control Ventilation-Retro-Medium OffNA</v>
      </c>
      <c r="J351" s="21" t="s">
        <v>6</v>
      </c>
      <c r="K351" s="21" t="s">
        <v>1192</v>
      </c>
      <c r="L351" s="21" t="s">
        <v>314</v>
      </c>
      <c r="M351" s="21" t="s">
        <v>313</v>
      </c>
      <c r="X351" s="37" t="str">
        <f t="shared" si="21"/>
        <v>CommercialMotorsRewindMotorsRewind-NR-Lodging</v>
      </c>
      <c r="Y351" s="21" t="s">
        <v>240</v>
      </c>
      <c r="Z351" s="21" t="s">
        <v>561</v>
      </c>
      <c r="AA351" s="21" t="s">
        <v>574</v>
      </c>
      <c r="AB351" s="21" t="s">
        <v>1382</v>
      </c>
    </row>
    <row r="352" spans="9:28" ht="13.5" thickBot="1" x14ac:dyDescent="0.25">
      <c r="I352" s="21" t="str">
        <f t="shared" si="20"/>
        <v>Demand Control Ventilation-Retro-Small OffNA</v>
      </c>
      <c r="J352" s="21" t="s">
        <v>6</v>
      </c>
      <c r="K352" s="21" t="s">
        <v>1193</v>
      </c>
      <c r="L352" s="21" t="s">
        <v>314</v>
      </c>
      <c r="M352" s="21" t="s">
        <v>313</v>
      </c>
      <c r="X352" s="37" t="str">
        <f t="shared" si="21"/>
        <v>CommercialMotorsRewindMotorsRewind-NR-Hospital</v>
      </c>
      <c r="Y352" s="21" t="s">
        <v>240</v>
      </c>
      <c r="Z352" s="21" t="s">
        <v>561</v>
      </c>
      <c r="AA352" s="21" t="s">
        <v>575</v>
      </c>
      <c r="AB352" s="21" t="s">
        <v>1382</v>
      </c>
    </row>
    <row r="353" spans="9:28" ht="13.5" thickBot="1" x14ac:dyDescent="0.25">
      <c r="I353" s="21" t="str">
        <f t="shared" si="20"/>
        <v>Demand Control Ventilation-Retro-Xlarge RetNA</v>
      </c>
      <c r="J353" s="21" t="s">
        <v>6</v>
      </c>
      <c r="K353" s="21" t="s">
        <v>1195</v>
      </c>
      <c r="L353" s="21" t="s">
        <v>314</v>
      </c>
      <c r="M353" s="21" t="s">
        <v>313</v>
      </c>
      <c r="X353" s="37" t="str">
        <f t="shared" si="21"/>
        <v>CommercialMotorsRewindMotorsRewind-NR-Residential Care</v>
      </c>
      <c r="Y353" s="21" t="s">
        <v>240</v>
      </c>
      <c r="Z353" s="21" t="s">
        <v>561</v>
      </c>
      <c r="AA353" s="21" t="s">
        <v>576</v>
      </c>
      <c r="AB353" s="21" t="s">
        <v>1382</v>
      </c>
    </row>
    <row r="354" spans="9:28" ht="13.5" thickBot="1" x14ac:dyDescent="0.25">
      <c r="I354" s="21" t="str">
        <f t="shared" si="20"/>
        <v>Demand Control Ventilation-Retro-Large RetNA</v>
      </c>
      <c r="J354" s="21" t="s">
        <v>6</v>
      </c>
      <c r="K354" s="21" t="s">
        <v>1196</v>
      </c>
      <c r="L354" s="21" t="s">
        <v>314</v>
      </c>
      <c r="M354" s="21" t="s">
        <v>313</v>
      </c>
      <c r="X354" s="37" t="str">
        <f t="shared" si="21"/>
        <v>CommercialMotorsRewindMotorsRewind-NR-Assembly</v>
      </c>
      <c r="Y354" s="21" t="s">
        <v>240</v>
      </c>
      <c r="Z354" s="21" t="s">
        <v>561</v>
      </c>
      <c r="AA354" s="21" t="s">
        <v>577</v>
      </c>
      <c r="AB354" s="21" t="s">
        <v>1382</v>
      </c>
    </row>
    <row r="355" spans="9:28" ht="13.5" thickBot="1" x14ac:dyDescent="0.25">
      <c r="I355" s="21" t="str">
        <f t="shared" si="20"/>
        <v>Demand Control Ventilation-Retro-Medium RetNA</v>
      </c>
      <c r="J355" s="21" t="s">
        <v>6</v>
      </c>
      <c r="K355" s="21" t="s">
        <v>1197</v>
      </c>
      <c r="L355" s="21" t="s">
        <v>314</v>
      </c>
      <c r="M355" s="21" t="s">
        <v>313</v>
      </c>
      <c r="X355" s="37" t="str">
        <f t="shared" si="21"/>
        <v>CommercialMotorsRewindMotorsRewind-NR-Other</v>
      </c>
      <c r="Y355" s="21" t="s">
        <v>240</v>
      </c>
      <c r="Z355" s="21" t="s">
        <v>561</v>
      </c>
      <c r="AA355" s="21" t="s">
        <v>578</v>
      </c>
      <c r="AB355" s="21" t="s">
        <v>1382</v>
      </c>
    </row>
    <row r="356" spans="9:28" ht="13.5" thickBot="1" x14ac:dyDescent="0.25">
      <c r="I356" s="21" t="str">
        <f t="shared" si="20"/>
        <v>Demand Control Ventilation-Retro-Small RetNA</v>
      </c>
      <c r="J356" s="21" t="s">
        <v>6</v>
      </c>
      <c r="K356" s="21" t="s">
        <v>1198</v>
      </c>
      <c r="L356" s="21" t="s">
        <v>314</v>
      </c>
      <c r="M356" s="21" t="s">
        <v>313</v>
      </c>
      <c r="X356" s="37" t="str">
        <f t="shared" si="21"/>
        <v>CommercialParking LightingNR_PARKING_GARAGE_FIX_REPL_from MH to BI-LEVEL_LED_FIX</v>
      </c>
      <c r="Y356" s="21" t="s">
        <v>240</v>
      </c>
      <c r="Z356" s="21" t="s">
        <v>597</v>
      </c>
      <c r="AA356" s="21" t="s">
        <v>598</v>
      </c>
      <c r="AB356" s="21" t="s">
        <v>7</v>
      </c>
    </row>
    <row r="357" spans="9:28" ht="13.5" thickBot="1" x14ac:dyDescent="0.25">
      <c r="I357" s="21" t="str">
        <f t="shared" si="20"/>
        <v>Demand Control Ventilation-Retro-School K-12NA</v>
      </c>
      <c r="J357" s="21" t="s">
        <v>6</v>
      </c>
      <c r="K357" s="21" t="s">
        <v>1199</v>
      </c>
      <c r="L357" s="21" t="s">
        <v>314</v>
      </c>
      <c r="M357" s="21" t="s">
        <v>313</v>
      </c>
      <c r="X357" s="37" t="str">
        <f t="shared" si="21"/>
        <v>CommercialSmart Plug Power StripsSmart Plug Power Strips-Retro</v>
      </c>
      <c r="Y357" s="21" t="s">
        <v>240</v>
      </c>
      <c r="Z357" s="21" t="s">
        <v>599</v>
      </c>
      <c r="AA357" s="21" t="s">
        <v>600</v>
      </c>
      <c r="AB357" s="21" t="s">
        <v>1381</v>
      </c>
    </row>
    <row r="358" spans="9:28" ht="13.5" thickBot="1" x14ac:dyDescent="0.25">
      <c r="I358" s="21" t="str">
        <f t="shared" si="20"/>
        <v>Demand Control Ventilation-Retro-UniversityNA</v>
      </c>
      <c r="J358" s="21" t="s">
        <v>6</v>
      </c>
      <c r="K358" s="21" t="s">
        <v>1200</v>
      </c>
      <c r="L358" s="21" t="s">
        <v>314</v>
      </c>
      <c r="M358" s="21" t="s">
        <v>313</v>
      </c>
      <c r="X358" s="37" t="str">
        <f t="shared" si="21"/>
        <v>CommercialPre-Rinse Spray ValvePre-Rinse Spray Valve_0.81_to_1.0gpm</v>
      </c>
      <c r="Y358" s="21" t="s">
        <v>240</v>
      </c>
      <c r="Z358" s="21" t="s">
        <v>601</v>
      </c>
      <c r="AA358" s="21" t="s">
        <v>1268</v>
      </c>
      <c r="AB358" s="21" t="s">
        <v>601</v>
      </c>
    </row>
    <row r="359" spans="9:28" ht="13.5" thickBot="1" x14ac:dyDescent="0.25">
      <c r="I359" s="21" t="str">
        <f t="shared" si="20"/>
        <v>Demand Control Ventilation-Retro-WarehouseNA</v>
      </c>
      <c r="J359" s="21" t="s">
        <v>6</v>
      </c>
      <c r="K359" s="21" t="s">
        <v>1201</v>
      </c>
      <c r="L359" s="21" t="s">
        <v>314</v>
      </c>
      <c r="M359" s="21" t="s">
        <v>313</v>
      </c>
      <c r="X359" s="37" t="str">
        <f t="shared" si="21"/>
        <v>CommercialPre-Rinse Spray ValvePre-Rinse Spray Valve_0.61_to_0.8gpm</v>
      </c>
      <c r="Y359" s="21" t="s">
        <v>240</v>
      </c>
      <c r="Z359" s="21" t="s">
        <v>601</v>
      </c>
      <c r="AA359" s="21" t="s">
        <v>1269</v>
      </c>
      <c r="AB359" s="21" t="s">
        <v>601</v>
      </c>
    </row>
    <row r="360" spans="9:28" ht="13.5" thickBot="1" x14ac:dyDescent="0.25">
      <c r="I360" s="21" t="str">
        <f t="shared" si="20"/>
        <v>Demand Control Ventilation-Retro-SupermarketNA</v>
      </c>
      <c r="J360" s="21" t="s">
        <v>6</v>
      </c>
      <c r="K360" s="21" t="s">
        <v>1202</v>
      </c>
      <c r="L360" s="21" t="s">
        <v>314</v>
      </c>
      <c r="M360" s="21" t="s">
        <v>313</v>
      </c>
      <c r="X360" s="37" t="str">
        <f t="shared" si="21"/>
        <v>CommercialAdvanced Rooftop ControllerAdvanced Rooftop Controller-Retro-Large Off</v>
      </c>
      <c r="Y360" s="21" t="s">
        <v>240</v>
      </c>
      <c r="Z360" s="21" t="s">
        <v>602</v>
      </c>
      <c r="AA360" s="21" t="s">
        <v>603</v>
      </c>
      <c r="AB360" s="21" t="s">
        <v>602</v>
      </c>
    </row>
    <row r="361" spans="9:28" ht="13.5" thickBot="1" x14ac:dyDescent="0.25">
      <c r="I361" s="21" t="str">
        <f t="shared" si="20"/>
        <v>Demand Control Ventilation-Retro-MiniMartNA</v>
      </c>
      <c r="J361" s="21" t="s">
        <v>6</v>
      </c>
      <c r="K361" s="21" t="s">
        <v>1203</v>
      </c>
      <c r="L361" s="21" t="s">
        <v>314</v>
      </c>
      <c r="M361" s="21" t="s">
        <v>313</v>
      </c>
      <c r="X361" s="37" t="str">
        <f t="shared" si="21"/>
        <v>CommercialAdvanced Rooftop ControllerAdvanced Rooftop Controller-Retro-Medium Off</v>
      </c>
      <c r="Y361" s="21" t="s">
        <v>240</v>
      </c>
      <c r="Z361" s="21" t="s">
        <v>602</v>
      </c>
      <c r="AA361" s="21" t="s">
        <v>604</v>
      </c>
      <c r="AB361" s="21" t="s">
        <v>602</v>
      </c>
    </row>
    <row r="362" spans="9:28" ht="13.5" thickBot="1" x14ac:dyDescent="0.25">
      <c r="I362" s="21" t="str">
        <f t="shared" si="20"/>
        <v>Demand Control Ventilation-Retro-RestaurantNA</v>
      </c>
      <c r="J362" s="21" t="s">
        <v>6</v>
      </c>
      <c r="K362" s="21" t="s">
        <v>1204</v>
      </c>
      <c r="L362" s="21" t="s">
        <v>314</v>
      </c>
      <c r="M362" s="21" t="s">
        <v>313</v>
      </c>
      <c r="X362" s="37" t="str">
        <f t="shared" si="21"/>
        <v>CommercialAdvanced Rooftop ControllerAdvanced Rooftop Controller-Retro-Small Off</v>
      </c>
      <c r="Y362" s="21" t="s">
        <v>240</v>
      </c>
      <c r="Z362" s="21" t="s">
        <v>602</v>
      </c>
      <c r="AA362" s="21" t="s">
        <v>605</v>
      </c>
      <c r="AB362" s="21" t="s">
        <v>602</v>
      </c>
    </row>
    <row r="363" spans="9:28" ht="13.5" thickBot="1" x14ac:dyDescent="0.25">
      <c r="I363" s="21" t="str">
        <f t="shared" si="20"/>
        <v>Demand Control Ventilation-Retro-LodgingNA</v>
      </c>
      <c r="J363" s="21" t="s">
        <v>6</v>
      </c>
      <c r="K363" s="21" t="s">
        <v>1205</v>
      </c>
      <c r="L363" s="21" t="s">
        <v>314</v>
      </c>
      <c r="M363" s="21" t="s">
        <v>313</v>
      </c>
      <c r="X363" s="37" t="str">
        <f t="shared" si="21"/>
        <v>CommercialAdvanced Rooftop ControllerAdvanced Rooftop Controller-Retro-XLarge Ret</v>
      </c>
      <c r="Y363" s="21" t="s">
        <v>240</v>
      </c>
      <c r="Z363" s="21" t="s">
        <v>602</v>
      </c>
      <c r="AA363" s="21" t="s">
        <v>606</v>
      </c>
      <c r="AB363" s="21" t="s">
        <v>602</v>
      </c>
    </row>
    <row r="364" spans="9:28" ht="13.5" thickBot="1" x14ac:dyDescent="0.25">
      <c r="I364" s="21" t="str">
        <f t="shared" si="20"/>
        <v>Demand Control Ventilation-Retro-HospitalNA</v>
      </c>
      <c r="J364" s="21" t="s">
        <v>6</v>
      </c>
      <c r="K364" s="21" t="s">
        <v>1206</v>
      </c>
      <c r="L364" s="21" t="s">
        <v>314</v>
      </c>
      <c r="M364" s="21" t="s">
        <v>313</v>
      </c>
      <c r="X364" s="37" t="str">
        <f t="shared" si="21"/>
        <v>CommercialAdvanced Rooftop ControllerAdvanced Rooftop Controller-Retro-Large Ret</v>
      </c>
      <c r="Y364" s="21" t="s">
        <v>240</v>
      </c>
      <c r="Z364" s="21" t="s">
        <v>602</v>
      </c>
      <c r="AA364" s="21" t="s">
        <v>607</v>
      </c>
      <c r="AB364" s="21" t="s">
        <v>602</v>
      </c>
    </row>
    <row r="365" spans="9:28" ht="13.5" thickBot="1" x14ac:dyDescent="0.25">
      <c r="I365" s="21" t="str">
        <f t="shared" si="20"/>
        <v>Demand Control Ventilation-Retro-Residential CareNA</v>
      </c>
      <c r="J365" s="21" t="s">
        <v>6</v>
      </c>
      <c r="K365" s="21" t="s">
        <v>1207</v>
      </c>
      <c r="L365" s="21" t="s">
        <v>314</v>
      </c>
      <c r="M365" s="21" t="s">
        <v>313</v>
      </c>
      <c r="X365" s="37" t="str">
        <f t="shared" si="21"/>
        <v>CommercialAdvanced Rooftop ControllerAdvanced Rooftop Controller-Retro-Medium Ret</v>
      </c>
      <c r="Y365" s="21" t="s">
        <v>240</v>
      </c>
      <c r="Z365" s="21" t="s">
        <v>602</v>
      </c>
      <c r="AA365" s="21" t="s">
        <v>608</v>
      </c>
      <c r="AB365" s="21" t="s">
        <v>602</v>
      </c>
    </row>
    <row r="366" spans="9:28" ht="13.5" thickBot="1" x14ac:dyDescent="0.25">
      <c r="I366" s="21" t="str">
        <f t="shared" si="20"/>
        <v>Demand Control Ventilation-Retro-AssemblyNA</v>
      </c>
      <c r="J366" s="21" t="s">
        <v>6</v>
      </c>
      <c r="K366" s="21" t="s">
        <v>1208</v>
      </c>
      <c r="L366" s="21" t="s">
        <v>314</v>
      </c>
      <c r="M366" s="21" t="s">
        <v>313</v>
      </c>
      <c r="X366" s="37" t="str">
        <f t="shared" si="21"/>
        <v>CommercialAdvanced Rooftop ControllerAdvanced Rooftop Controller-Retro-Small Ret</v>
      </c>
      <c r="Y366" s="21" t="s">
        <v>240</v>
      </c>
      <c r="Z366" s="21" t="s">
        <v>602</v>
      </c>
      <c r="AA366" s="21" t="s">
        <v>609</v>
      </c>
      <c r="AB366" s="21" t="s">
        <v>602</v>
      </c>
    </row>
    <row r="367" spans="9:28" ht="13.5" thickBot="1" x14ac:dyDescent="0.25">
      <c r="I367" s="21" t="str">
        <f t="shared" si="20"/>
        <v>Demand Control Ventilation-Retro-OtherNA</v>
      </c>
      <c r="J367" s="21" t="s">
        <v>6</v>
      </c>
      <c r="K367" s="21" t="s">
        <v>1209</v>
      </c>
      <c r="L367" s="21" t="s">
        <v>314</v>
      </c>
      <c r="M367" s="21" t="s">
        <v>313</v>
      </c>
      <c r="X367" s="37" t="str">
        <f t="shared" si="21"/>
        <v>CommercialAdvanced Rooftop ControllerAdvanced Rooftop Controller-Retro-School K-12</v>
      </c>
      <c r="Y367" s="21" t="s">
        <v>240</v>
      </c>
      <c r="Z367" s="21" t="s">
        <v>602</v>
      </c>
      <c r="AA367" s="21" t="s">
        <v>610</v>
      </c>
      <c r="AB367" s="21" t="s">
        <v>602</v>
      </c>
    </row>
    <row r="368" spans="9:28" ht="13.5" thickBot="1" x14ac:dyDescent="0.25">
      <c r="I368" s="21" t="str">
        <f t="shared" si="20"/>
        <v>DCV Parking Garage-RetroNA</v>
      </c>
      <c r="J368" s="21" t="s">
        <v>6</v>
      </c>
      <c r="K368" s="21" t="s">
        <v>1210</v>
      </c>
      <c r="L368" s="21" t="s">
        <v>314</v>
      </c>
      <c r="M368" s="21" t="s">
        <v>315</v>
      </c>
      <c r="X368" s="37" t="str">
        <f t="shared" si="21"/>
        <v>CommercialAdvanced Rooftop ControllerAdvanced Rooftop Controller-Retro-University</v>
      </c>
      <c r="Y368" s="21" t="s">
        <v>240</v>
      </c>
      <c r="Z368" s="21" t="s">
        <v>602</v>
      </c>
      <c r="AA368" s="21" t="s">
        <v>611</v>
      </c>
      <c r="AB368" s="21" t="s">
        <v>602</v>
      </c>
    </row>
    <row r="369" spans="9:28" ht="13.5" thickBot="1" x14ac:dyDescent="0.25">
      <c r="I369" s="21" t="str">
        <f t="shared" si="20"/>
        <v>DCV Hood w/ MUA 5 hpNA</v>
      </c>
      <c r="J369" s="21" t="s">
        <v>6</v>
      </c>
      <c r="K369" s="21" t="s">
        <v>1211</v>
      </c>
      <c r="L369" s="21" t="s">
        <v>314</v>
      </c>
      <c r="M369" s="21" t="s">
        <v>316</v>
      </c>
      <c r="X369" s="37" t="str">
        <f t="shared" si="21"/>
        <v>CommercialAdvanced Rooftop ControllerAdvanced Rooftop Controller-Retro-Warehouse</v>
      </c>
      <c r="Y369" s="21" t="s">
        <v>240</v>
      </c>
      <c r="Z369" s="21" t="s">
        <v>602</v>
      </c>
      <c r="AA369" s="21" t="s">
        <v>612</v>
      </c>
      <c r="AB369" s="21" t="s">
        <v>602</v>
      </c>
    </row>
    <row r="370" spans="9:28" ht="13.5" thickBot="1" x14ac:dyDescent="0.25">
      <c r="I370" s="21" t="str">
        <f t="shared" si="20"/>
        <v>DCV Hood 5 hpNA</v>
      </c>
      <c r="J370" s="21" t="s">
        <v>6</v>
      </c>
      <c r="K370" s="21" t="s">
        <v>1212</v>
      </c>
      <c r="L370" s="21" t="s">
        <v>314</v>
      </c>
      <c r="M370" s="21" t="s">
        <v>316</v>
      </c>
      <c r="X370" s="37" t="str">
        <f t="shared" si="21"/>
        <v>CommercialAdvanced Rooftop ControllerAdvanced Rooftop Controller-Retro-Supermarket</v>
      </c>
      <c r="Y370" s="21" t="s">
        <v>240</v>
      </c>
      <c r="Z370" s="21" t="s">
        <v>602</v>
      </c>
      <c r="AA370" s="21" t="s">
        <v>613</v>
      </c>
      <c r="AB370" s="21" t="s">
        <v>602</v>
      </c>
    </row>
    <row r="371" spans="9:28" ht="13.5" thickBot="1" x14ac:dyDescent="0.25">
      <c r="I371" s="21" t="str">
        <f t="shared" si="20"/>
        <v>DHP-Retro-Large OffLarge Off</v>
      </c>
      <c r="J371" s="21" t="s">
        <v>245</v>
      </c>
      <c r="K371" s="21" t="s">
        <v>1214</v>
      </c>
      <c r="L371" s="21" t="s">
        <v>314</v>
      </c>
      <c r="M371" s="21" t="s">
        <v>317</v>
      </c>
      <c r="X371" s="37" t="str">
        <f t="shared" si="21"/>
        <v>CommercialAdvanced Rooftop ControllerAdvanced Rooftop Controller-Retro-MiniMart</v>
      </c>
      <c r="Y371" s="21" t="s">
        <v>240</v>
      </c>
      <c r="Z371" s="21" t="s">
        <v>602</v>
      </c>
      <c r="AA371" s="21" t="s">
        <v>614</v>
      </c>
      <c r="AB371" s="21" t="s">
        <v>602</v>
      </c>
    </row>
    <row r="372" spans="9:28" ht="13.5" thickBot="1" x14ac:dyDescent="0.25">
      <c r="I372" s="21" t="str">
        <f t="shared" si="20"/>
        <v>DHP-Retro-Medium OffMedium Off</v>
      </c>
      <c r="J372" s="21" t="s">
        <v>247</v>
      </c>
      <c r="K372" s="21" t="s">
        <v>318</v>
      </c>
      <c r="L372" s="21" t="s">
        <v>314</v>
      </c>
      <c r="M372" s="21" t="s">
        <v>317</v>
      </c>
      <c r="X372" s="37" t="str">
        <f t="shared" si="21"/>
        <v>CommercialAdvanced Rooftop ControllerAdvanced Rooftop Controller-Retro-Restaurant</v>
      </c>
      <c r="Y372" s="21" t="s">
        <v>240</v>
      </c>
      <c r="Z372" s="21" t="s">
        <v>602</v>
      </c>
      <c r="AA372" s="21" t="s">
        <v>615</v>
      </c>
      <c r="AB372" s="21" t="s">
        <v>602</v>
      </c>
    </row>
    <row r="373" spans="9:28" ht="13.5" thickBot="1" x14ac:dyDescent="0.25">
      <c r="I373" s="21" t="str">
        <f t="shared" si="20"/>
        <v>DHP-Retro-Small OffSmall Off</v>
      </c>
      <c r="J373" s="21" t="s">
        <v>249</v>
      </c>
      <c r="K373" s="21" t="s">
        <v>319</v>
      </c>
      <c r="L373" s="21" t="s">
        <v>314</v>
      </c>
      <c r="M373" s="21" t="s">
        <v>317</v>
      </c>
      <c r="X373" s="37" t="str">
        <f t="shared" si="21"/>
        <v>CommercialAdvanced Rooftop ControllerAdvanced Rooftop Controller-Retro-Lodging</v>
      </c>
      <c r="Y373" s="21" t="s">
        <v>240</v>
      </c>
      <c r="Z373" s="21" t="s">
        <v>602</v>
      </c>
      <c r="AA373" s="21" t="s">
        <v>616</v>
      </c>
      <c r="AB373" s="21" t="s">
        <v>602</v>
      </c>
    </row>
    <row r="374" spans="9:28" ht="13.5" thickBot="1" x14ac:dyDescent="0.25">
      <c r="I374" s="21" t="str">
        <f t="shared" si="20"/>
        <v>DHP-Retro-XLarge RetXLarge Ret</v>
      </c>
      <c r="J374" s="21" t="s">
        <v>251</v>
      </c>
      <c r="K374" s="21" t="s">
        <v>320</v>
      </c>
      <c r="L374" s="21" t="s">
        <v>314</v>
      </c>
      <c r="M374" s="21" t="s">
        <v>317</v>
      </c>
      <c r="X374" s="37" t="str">
        <f t="shared" si="21"/>
        <v>CommercialAdvanced Rooftop ControllerAdvanced Rooftop Controller-Retro-Hospital</v>
      </c>
      <c r="Y374" s="21" t="s">
        <v>240</v>
      </c>
      <c r="Z374" s="21" t="s">
        <v>602</v>
      </c>
      <c r="AA374" s="21" t="s">
        <v>617</v>
      </c>
      <c r="AB374" s="21" t="s">
        <v>602</v>
      </c>
    </row>
    <row r="375" spans="9:28" ht="13.5" thickBot="1" x14ac:dyDescent="0.25">
      <c r="I375" s="21" t="str">
        <f t="shared" si="20"/>
        <v>DHP-Retro-Large RetLarge Ret</v>
      </c>
      <c r="J375" s="21" t="s">
        <v>253</v>
      </c>
      <c r="K375" s="21" t="s">
        <v>321</v>
      </c>
      <c r="L375" s="21" t="s">
        <v>314</v>
      </c>
      <c r="M375" s="21" t="s">
        <v>317</v>
      </c>
      <c r="X375" s="37" t="str">
        <f t="shared" si="21"/>
        <v>CommercialAdvanced Rooftop ControllerAdvanced Rooftop Controller-Retro-Residential Care</v>
      </c>
      <c r="Y375" s="21" t="s">
        <v>240</v>
      </c>
      <c r="Z375" s="21" t="s">
        <v>602</v>
      </c>
      <c r="AA375" s="21" t="s">
        <v>618</v>
      </c>
      <c r="AB375" s="21" t="s">
        <v>602</v>
      </c>
    </row>
    <row r="376" spans="9:28" ht="13.5" thickBot="1" x14ac:dyDescent="0.25">
      <c r="I376" s="21" t="str">
        <f t="shared" si="20"/>
        <v>DHP-Retro-Medium RetMedium Ret</v>
      </c>
      <c r="J376" s="21" t="s">
        <v>255</v>
      </c>
      <c r="K376" s="21" t="s">
        <v>322</v>
      </c>
      <c r="L376" s="21" t="s">
        <v>314</v>
      </c>
      <c r="M376" s="21" t="s">
        <v>317</v>
      </c>
      <c r="X376" s="37" t="str">
        <f t="shared" si="21"/>
        <v>CommercialAdvanced Rooftop ControllerAdvanced Rooftop Controller-Retro-Assembly</v>
      </c>
      <c r="Y376" s="21" t="s">
        <v>240</v>
      </c>
      <c r="Z376" s="21" t="s">
        <v>602</v>
      </c>
      <c r="AA376" s="21" t="s">
        <v>619</v>
      </c>
      <c r="AB376" s="21" t="s">
        <v>602</v>
      </c>
    </row>
    <row r="377" spans="9:28" ht="13.5" thickBot="1" x14ac:dyDescent="0.25">
      <c r="I377" s="21" t="str">
        <f t="shared" si="20"/>
        <v>DHP-Retro-Small RetSmall Ret</v>
      </c>
      <c r="J377" s="21" t="s">
        <v>257</v>
      </c>
      <c r="K377" s="21" t="s">
        <v>323</v>
      </c>
      <c r="L377" s="21" t="s">
        <v>314</v>
      </c>
      <c r="M377" s="21" t="s">
        <v>317</v>
      </c>
      <c r="X377" s="37" t="str">
        <f t="shared" si="21"/>
        <v>CommercialAdvanced Rooftop ControllerAdvanced Rooftop Controller-Retro-Other</v>
      </c>
      <c r="Y377" s="21" t="s">
        <v>240</v>
      </c>
      <c r="Z377" s="21" t="s">
        <v>602</v>
      </c>
      <c r="AA377" s="21" t="s">
        <v>620</v>
      </c>
      <c r="AB377" s="21" t="s">
        <v>602</v>
      </c>
    </row>
    <row r="378" spans="9:28" ht="13.5" thickBot="1" x14ac:dyDescent="0.25">
      <c r="I378" s="21" t="str">
        <f t="shared" si="20"/>
        <v>DHP-Retro-School K-12School K-12</v>
      </c>
      <c r="J378" s="21" t="s">
        <v>259</v>
      </c>
      <c r="K378" s="21" t="s">
        <v>324</v>
      </c>
      <c r="L378" s="21" t="s">
        <v>314</v>
      </c>
      <c r="M378" s="21" t="s">
        <v>317</v>
      </c>
      <c r="X378" s="37" t="str">
        <f t="shared" si="21"/>
        <v>CommercialShowerheadsShowerheads-Retro-Large Off</v>
      </c>
      <c r="Y378" s="21" t="s">
        <v>240</v>
      </c>
      <c r="Z378" s="21" t="s">
        <v>621</v>
      </c>
      <c r="AA378" s="21" t="s">
        <v>1270</v>
      </c>
      <c r="AB378" s="21" t="s">
        <v>1382</v>
      </c>
    </row>
    <row r="379" spans="9:28" ht="13.5" thickBot="1" x14ac:dyDescent="0.25">
      <c r="I379" s="21" t="str">
        <f t="shared" si="20"/>
        <v>DHP-Retro-UniversityUniversity</v>
      </c>
      <c r="J379" s="21" t="s">
        <v>261</v>
      </c>
      <c r="K379" s="21" t="s">
        <v>325</v>
      </c>
      <c r="L379" s="21" t="s">
        <v>314</v>
      </c>
      <c r="M379" s="21" t="s">
        <v>317</v>
      </c>
      <c r="X379" s="37" t="str">
        <f t="shared" si="21"/>
        <v>CommercialShowerheadsShowerheads-Retro-Medium Off</v>
      </c>
      <c r="Y379" s="21" t="s">
        <v>240</v>
      </c>
      <c r="Z379" s="21" t="s">
        <v>621</v>
      </c>
      <c r="AA379" s="21" t="s">
        <v>623</v>
      </c>
      <c r="AB379" s="21" t="s">
        <v>1382</v>
      </c>
    </row>
    <row r="380" spans="9:28" ht="13.5" thickBot="1" x14ac:dyDescent="0.25">
      <c r="I380" s="21" t="str">
        <f t="shared" si="20"/>
        <v>DHP-Retro-WarehouseWarehouse</v>
      </c>
      <c r="J380" s="21" t="s">
        <v>263</v>
      </c>
      <c r="K380" s="21" t="s">
        <v>326</v>
      </c>
      <c r="L380" s="21" t="s">
        <v>314</v>
      </c>
      <c r="M380" s="21" t="s">
        <v>317</v>
      </c>
      <c r="X380" s="37" t="str">
        <f t="shared" si="21"/>
        <v>CommercialShowerheadsShowerheads-Retro-Small Off</v>
      </c>
      <c r="Y380" s="21" t="s">
        <v>240</v>
      </c>
      <c r="Z380" s="21" t="s">
        <v>621</v>
      </c>
      <c r="AA380" s="21" t="s">
        <v>624</v>
      </c>
      <c r="AB380" s="21" t="s">
        <v>1382</v>
      </c>
    </row>
    <row r="381" spans="9:28" ht="13.5" thickBot="1" x14ac:dyDescent="0.25">
      <c r="I381" s="21" t="str">
        <f t="shared" si="20"/>
        <v>DHP-Retro-SupermarketSupermarket</v>
      </c>
      <c r="J381" s="21" t="s">
        <v>265</v>
      </c>
      <c r="K381" s="21" t="s">
        <v>327</v>
      </c>
      <c r="L381" s="21" t="s">
        <v>314</v>
      </c>
      <c r="M381" s="21" t="s">
        <v>317</v>
      </c>
      <c r="X381" s="37" t="str">
        <f t="shared" si="21"/>
        <v>CommercialShowerheadsShowerheads-Retro-XLarge Ret</v>
      </c>
      <c r="Y381" s="21" t="s">
        <v>240</v>
      </c>
      <c r="Z381" s="21" t="s">
        <v>621</v>
      </c>
      <c r="AA381" s="21" t="s">
        <v>625</v>
      </c>
      <c r="AB381" s="21" t="s">
        <v>1382</v>
      </c>
    </row>
    <row r="382" spans="9:28" ht="13.5" thickBot="1" x14ac:dyDescent="0.25">
      <c r="I382" s="21" t="str">
        <f t="shared" si="20"/>
        <v>DHP-Retro-MiniMartMiniMart</v>
      </c>
      <c r="J382" s="21" t="s">
        <v>267</v>
      </c>
      <c r="K382" s="21" t="s">
        <v>328</v>
      </c>
      <c r="L382" s="21" t="s">
        <v>314</v>
      </c>
      <c r="M382" s="21" t="s">
        <v>317</v>
      </c>
      <c r="X382" s="37" t="str">
        <f t="shared" si="21"/>
        <v>CommercialShowerheadsShowerheads-Retro-Large Ret</v>
      </c>
      <c r="Y382" s="21" t="s">
        <v>240</v>
      </c>
      <c r="Z382" s="21" t="s">
        <v>621</v>
      </c>
      <c r="AA382" s="21" t="s">
        <v>626</v>
      </c>
      <c r="AB382" s="21" t="s">
        <v>1382</v>
      </c>
    </row>
    <row r="383" spans="9:28" ht="13.5" thickBot="1" x14ac:dyDescent="0.25">
      <c r="I383" s="21" t="str">
        <f t="shared" si="20"/>
        <v>DHP-Retro-RestaurantRestaurant</v>
      </c>
      <c r="J383" s="21" t="s">
        <v>269</v>
      </c>
      <c r="K383" s="21" t="s">
        <v>329</v>
      </c>
      <c r="L383" s="21" t="s">
        <v>314</v>
      </c>
      <c r="M383" s="21" t="s">
        <v>317</v>
      </c>
      <c r="X383" s="37" t="str">
        <f t="shared" si="21"/>
        <v>CommercialShowerheadsShowerheads-Retro-Medium Ret</v>
      </c>
      <c r="Y383" s="21" t="s">
        <v>240</v>
      </c>
      <c r="Z383" s="21" t="s">
        <v>621</v>
      </c>
      <c r="AA383" s="21" t="s">
        <v>627</v>
      </c>
      <c r="AB383" s="21" t="s">
        <v>1382</v>
      </c>
    </row>
    <row r="384" spans="9:28" ht="13.5" thickBot="1" x14ac:dyDescent="0.25">
      <c r="I384" s="21" t="str">
        <f t="shared" si="20"/>
        <v>DHP-Retro-LodgingLodging</v>
      </c>
      <c r="J384" s="21" t="s">
        <v>271</v>
      </c>
      <c r="K384" s="21" t="s">
        <v>330</v>
      </c>
      <c r="L384" s="21" t="s">
        <v>314</v>
      </c>
      <c r="M384" s="21" t="s">
        <v>317</v>
      </c>
      <c r="X384" s="37" t="str">
        <f t="shared" si="21"/>
        <v>CommercialShowerheadsShowerheads-Retro-Small Ret</v>
      </c>
      <c r="Y384" s="21" t="s">
        <v>240</v>
      </c>
      <c r="Z384" s="21" t="s">
        <v>621</v>
      </c>
      <c r="AA384" s="21" t="s">
        <v>628</v>
      </c>
      <c r="AB384" s="21" t="s">
        <v>1382</v>
      </c>
    </row>
    <row r="385" spans="9:28" ht="13.5" thickBot="1" x14ac:dyDescent="0.25">
      <c r="I385" s="21" t="str">
        <f t="shared" si="20"/>
        <v>DHP-Retro-HospitalHospital</v>
      </c>
      <c r="J385" s="21" t="s">
        <v>273</v>
      </c>
      <c r="K385" s="21" t="s">
        <v>331</v>
      </c>
      <c r="L385" s="21" t="s">
        <v>314</v>
      </c>
      <c r="M385" s="21" t="s">
        <v>317</v>
      </c>
      <c r="X385" s="37" t="str">
        <f t="shared" si="21"/>
        <v>CommercialShowerheadsShowerheads-Retro-School K-12</v>
      </c>
      <c r="Y385" s="21" t="s">
        <v>240</v>
      </c>
      <c r="Z385" s="21" t="s">
        <v>621</v>
      </c>
      <c r="AA385" s="21" t="s">
        <v>629</v>
      </c>
      <c r="AB385" s="21" t="s">
        <v>1382</v>
      </c>
    </row>
    <row r="386" spans="9:28" ht="13.5" thickBot="1" x14ac:dyDescent="0.25">
      <c r="I386" s="21" t="str">
        <f t="shared" si="20"/>
        <v>DHP-Retro-Residential CareResidential Care</v>
      </c>
      <c r="J386" s="21" t="s">
        <v>275</v>
      </c>
      <c r="K386" s="21" t="s">
        <v>332</v>
      </c>
      <c r="L386" s="21" t="s">
        <v>314</v>
      </c>
      <c r="M386" s="21" t="s">
        <v>317</v>
      </c>
      <c r="X386" s="37" t="str">
        <f t="shared" si="21"/>
        <v>CommercialShowerheadsShowerheads-Retro-University</v>
      </c>
      <c r="Y386" s="21" t="s">
        <v>240</v>
      </c>
      <c r="Z386" s="21" t="s">
        <v>621</v>
      </c>
      <c r="AA386" s="21" t="s">
        <v>630</v>
      </c>
      <c r="AB386" s="21" t="s">
        <v>1382</v>
      </c>
    </row>
    <row r="387" spans="9:28" ht="13.5" thickBot="1" x14ac:dyDescent="0.25">
      <c r="I387" s="21" t="str">
        <f t="shared" si="20"/>
        <v>DHP-Retro-AssemblyAssembly</v>
      </c>
      <c r="J387" s="21" t="s">
        <v>277</v>
      </c>
      <c r="K387" s="21" t="s">
        <v>333</v>
      </c>
      <c r="L387" s="21" t="s">
        <v>314</v>
      </c>
      <c r="M387" s="21" t="s">
        <v>317</v>
      </c>
      <c r="X387" s="37" t="str">
        <f t="shared" si="21"/>
        <v>CommercialShowerheadsShowerheads-Retro-Warehouse</v>
      </c>
      <c r="Y387" s="21" t="s">
        <v>240</v>
      </c>
      <c r="Z387" s="21" t="s">
        <v>621</v>
      </c>
      <c r="AA387" s="21" t="s">
        <v>631</v>
      </c>
      <c r="AB387" s="21" t="s">
        <v>1382</v>
      </c>
    </row>
    <row r="388" spans="9:28" ht="13.5" thickBot="1" x14ac:dyDescent="0.25">
      <c r="I388" s="21" t="str">
        <f t="shared" si="20"/>
        <v>DHP-Retro-OtherOther</v>
      </c>
      <c r="J388" s="21" t="s">
        <v>279</v>
      </c>
      <c r="K388" s="21" t="s">
        <v>334</v>
      </c>
      <c r="L388" s="21" t="s">
        <v>314</v>
      </c>
      <c r="M388" s="21" t="s">
        <v>317</v>
      </c>
      <c r="X388" s="37" t="str">
        <f t="shared" si="21"/>
        <v>CommercialShowerheadsShowerheads-Retro-Supermarket</v>
      </c>
      <c r="Y388" s="21" t="s">
        <v>240</v>
      </c>
      <c r="Z388" s="21" t="s">
        <v>621</v>
      </c>
      <c r="AA388" s="21" t="s">
        <v>632</v>
      </c>
      <c r="AB388" s="21" t="s">
        <v>1382</v>
      </c>
    </row>
    <row r="389" spans="9:28" ht="13.5" thickBot="1" x14ac:dyDescent="0.25">
      <c r="I389" s="21" t="str">
        <f t="shared" si="20"/>
        <v>DHP-New-Large OffLarge Off</v>
      </c>
      <c r="J389" s="21" t="s">
        <v>245</v>
      </c>
      <c r="K389" s="21" t="s">
        <v>335</v>
      </c>
      <c r="L389" s="21" t="s">
        <v>314</v>
      </c>
      <c r="M389" s="21" t="s">
        <v>317</v>
      </c>
      <c r="X389" s="37" t="str">
        <f t="shared" si="21"/>
        <v>CommercialShowerheadsShowerheads-Retro-MiniMart</v>
      </c>
      <c r="Y389" s="21" t="s">
        <v>240</v>
      </c>
      <c r="Z389" s="21" t="s">
        <v>621</v>
      </c>
      <c r="AA389" s="21" t="s">
        <v>633</v>
      </c>
      <c r="AB389" s="21" t="s">
        <v>1382</v>
      </c>
    </row>
    <row r="390" spans="9:28" ht="13.5" thickBot="1" x14ac:dyDescent="0.25">
      <c r="I390" s="21" t="str">
        <f t="shared" ref="I390:I453" si="22">K390&amp;J390</f>
        <v>DHP-New-Medium OffMedium Off</v>
      </c>
      <c r="J390" s="21" t="s">
        <v>247</v>
      </c>
      <c r="K390" s="21" t="s">
        <v>336</v>
      </c>
      <c r="L390" s="21" t="s">
        <v>314</v>
      </c>
      <c r="M390" s="21" t="s">
        <v>317</v>
      </c>
      <c r="X390" s="37" t="str">
        <f t="shared" ref="X390:X453" si="23">_xlfn.CONCAT(Y390,Z390,AA390,)</f>
        <v>CommercialShowerheadsShowerheads-Retro-Restaurant</v>
      </c>
      <c r="Y390" s="21" t="s">
        <v>240</v>
      </c>
      <c r="Z390" s="21" t="s">
        <v>621</v>
      </c>
      <c r="AA390" s="21" t="s">
        <v>634</v>
      </c>
      <c r="AB390" s="21" t="s">
        <v>1382</v>
      </c>
    </row>
    <row r="391" spans="9:28" ht="13.5" thickBot="1" x14ac:dyDescent="0.25">
      <c r="I391" s="21" t="str">
        <f t="shared" si="22"/>
        <v>DHP-New-Small OffSmall Off</v>
      </c>
      <c r="J391" s="21" t="s">
        <v>249</v>
      </c>
      <c r="K391" s="21" t="s">
        <v>337</v>
      </c>
      <c r="L391" s="21" t="s">
        <v>314</v>
      </c>
      <c r="M391" s="21" t="s">
        <v>317</v>
      </c>
      <c r="X391" s="37" t="str">
        <f t="shared" si="23"/>
        <v>CommercialShowerheadsShowerheads-Retro-Lodging</v>
      </c>
      <c r="Y391" s="21" t="s">
        <v>240</v>
      </c>
      <c r="Z391" s="21" t="s">
        <v>621</v>
      </c>
      <c r="AA391" s="21" t="s">
        <v>635</v>
      </c>
      <c r="AB391" s="21" t="s">
        <v>1382</v>
      </c>
    </row>
    <row r="392" spans="9:28" ht="13.5" thickBot="1" x14ac:dyDescent="0.25">
      <c r="I392" s="21" t="str">
        <f t="shared" si="22"/>
        <v>DHP-New-XLarge RetXLarge Ret</v>
      </c>
      <c r="J392" s="21" t="s">
        <v>251</v>
      </c>
      <c r="K392" s="21" t="s">
        <v>338</v>
      </c>
      <c r="L392" s="21" t="s">
        <v>314</v>
      </c>
      <c r="M392" s="21" t="s">
        <v>317</v>
      </c>
      <c r="X392" s="37" t="str">
        <f t="shared" si="23"/>
        <v>CommercialShowerheadsShowerheads-Retro-Hospital</v>
      </c>
      <c r="Y392" s="21" t="s">
        <v>240</v>
      </c>
      <c r="Z392" s="21" t="s">
        <v>621</v>
      </c>
      <c r="AA392" s="21" t="s">
        <v>636</v>
      </c>
      <c r="AB392" s="21" t="s">
        <v>1382</v>
      </c>
    </row>
    <row r="393" spans="9:28" ht="13.5" thickBot="1" x14ac:dyDescent="0.25">
      <c r="I393" s="21" t="str">
        <f t="shared" si="22"/>
        <v>DHP-New-Large RetLarge Ret</v>
      </c>
      <c r="J393" s="21" t="s">
        <v>253</v>
      </c>
      <c r="K393" s="21" t="s">
        <v>339</v>
      </c>
      <c r="L393" s="21" t="s">
        <v>314</v>
      </c>
      <c r="M393" s="21" t="s">
        <v>317</v>
      </c>
      <c r="X393" s="37" t="str">
        <f t="shared" si="23"/>
        <v>CommercialShowerheadsShowerheads-Retro-Residential Care</v>
      </c>
      <c r="Y393" s="21" t="s">
        <v>240</v>
      </c>
      <c r="Z393" s="21" t="s">
        <v>621</v>
      </c>
      <c r="AA393" s="21" t="s">
        <v>637</v>
      </c>
      <c r="AB393" s="21" t="s">
        <v>1382</v>
      </c>
    </row>
    <row r="394" spans="9:28" ht="13.5" thickBot="1" x14ac:dyDescent="0.25">
      <c r="I394" s="21" t="str">
        <f t="shared" si="22"/>
        <v>DHP-New-Medium RetMedium Ret</v>
      </c>
      <c r="J394" s="21" t="s">
        <v>255</v>
      </c>
      <c r="K394" s="21" t="s">
        <v>340</v>
      </c>
      <c r="L394" s="21" t="s">
        <v>314</v>
      </c>
      <c r="M394" s="21" t="s">
        <v>317</v>
      </c>
      <c r="X394" s="37" t="str">
        <f t="shared" si="23"/>
        <v>CommercialShowerheadsShowerheads-Retro-Assembly</v>
      </c>
      <c r="Y394" s="21" t="s">
        <v>240</v>
      </c>
      <c r="Z394" s="21" t="s">
        <v>621</v>
      </c>
      <c r="AA394" s="21" t="s">
        <v>638</v>
      </c>
      <c r="AB394" s="21" t="s">
        <v>1382</v>
      </c>
    </row>
    <row r="395" spans="9:28" ht="13.5" thickBot="1" x14ac:dyDescent="0.25">
      <c r="I395" s="21" t="str">
        <f t="shared" si="22"/>
        <v>DHP-New-Small RetSmall Ret</v>
      </c>
      <c r="J395" s="21" t="s">
        <v>257</v>
      </c>
      <c r="K395" s="21" t="s">
        <v>341</v>
      </c>
      <c r="L395" s="21" t="s">
        <v>314</v>
      </c>
      <c r="M395" s="21" t="s">
        <v>317</v>
      </c>
      <c r="X395" s="37" t="str">
        <f t="shared" si="23"/>
        <v>CommercialShowerheadsShowerheads-Retro-Other</v>
      </c>
      <c r="Y395" s="21" t="s">
        <v>240</v>
      </c>
      <c r="Z395" s="21" t="s">
        <v>621</v>
      </c>
      <c r="AA395" s="21" t="s">
        <v>639</v>
      </c>
      <c r="AB395" s="21" t="s">
        <v>1382</v>
      </c>
    </row>
    <row r="396" spans="9:28" ht="13.5" thickBot="1" x14ac:dyDescent="0.25">
      <c r="I396" s="21" t="str">
        <f t="shared" si="22"/>
        <v>DHP-New-School K-12School K-12</v>
      </c>
      <c r="J396" s="21" t="s">
        <v>259</v>
      </c>
      <c r="K396" s="21" t="s">
        <v>342</v>
      </c>
      <c r="L396" s="21" t="s">
        <v>314</v>
      </c>
      <c r="M396" s="21" t="s">
        <v>317</v>
      </c>
      <c r="X396" s="37" t="str">
        <f t="shared" si="23"/>
        <v>CommercialVRFVRF-Retro-Large Off</v>
      </c>
      <c r="Y396" s="21" t="s">
        <v>240</v>
      </c>
      <c r="Z396" s="21" t="s">
        <v>651</v>
      </c>
      <c r="AA396" s="21" t="s">
        <v>1271</v>
      </c>
      <c r="AB396" s="21" t="s">
        <v>1379</v>
      </c>
    </row>
    <row r="397" spans="9:28" ht="13.5" thickBot="1" x14ac:dyDescent="0.25">
      <c r="I397" s="21" t="str">
        <f t="shared" si="22"/>
        <v>DHP-New-UniversityUniversity</v>
      </c>
      <c r="J397" s="21" t="s">
        <v>261</v>
      </c>
      <c r="K397" s="21" t="s">
        <v>343</v>
      </c>
      <c r="L397" s="21" t="s">
        <v>314</v>
      </c>
      <c r="M397" s="21" t="s">
        <v>317</v>
      </c>
      <c r="X397" s="37" t="str">
        <f t="shared" si="23"/>
        <v>CommercialVRFVRF-Retro-Medium Off</v>
      </c>
      <c r="Y397" s="21" t="s">
        <v>240</v>
      </c>
      <c r="Z397" s="21" t="s">
        <v>651</v>
      </c>
      <c r="AA397" s="21" t="s">
        <v>670</v>
      </c>
      <c r="AB397" s="21" t="s">
        <v>1379</v>
      </c>
    </row>
    <row r="398" spans="9:28" ht="13.5" thickBot="1" x14ac:dyDescent="0.25">
      <c r="I398" s="21" t="str">
        <f t="shared" si="22"/>
        <v>DHP-New-WarehouseWarehouse</v>
      </c>
      <c r="J398" s="21" t="s">
        <v>263</v>
      </c>
      <c r="K398" s="21" t="s">
        <v>344</v>
      </c>
      <c r="L398" s="21" t="s">
        <v>314</v>
      </c>
      <c r="M398" s="21" t="s">
        <v>317</v>
      </c>
      <c r="X398" s="37" t="str">
        <f t="shared" si="23"/>
        <v>CommercialVRFVRF-Retro-Small Off</v>
      </c>
      <c r="Y398" s="21" t="s">
        <v>240</v>
      </c>
      <c r="Z398" s="21" t="s">
        <v>651</v>
      </c>
      <c r="AA398" s="21" t="s">
        <v>671</v>
      </c>
      <c r="AB398" s="21" t="s">
        <v>1379</v>
      </c>
    </row>
    <row r="399" spans="9:28" ht="13.5" thickBot="1" x14ac:dyDescent="0.25">
      <c r="I399" s="21" t="str">
        <f t="shared" si="22"/>
        <v>DHP-New-SupermarketSupermarket</v>
      </c>
      <c r="J399" s="21" t="s">
        <v>265</v>
      </c>
      <c r="K399" s="21" t="s">
        <v>345</v>
      </c>
      <c r="L399" s="21" t="s">
        <v>314</v>
      </c>
      <c r="M399" s="21" t="s">
        <v>317</v>
      </c>
      <c r="X399" s="37" t="str">
        <f t="shared" si="23"/>
        <v>CommercialVRFVRF-Retro-XLarge Ret</v>
      </c>
      <c r="Y399" s="21" t="s">
        <v>240</v>
      </c>
      <c r="Z399" s="21" t="s">
        <v>651</v>
      </c>
      <c r="AA399" s="21" t="s">
        <v>672</v>
      </c>
      <c r="AB399" s="21" t="s">
        <v>1379</v>
      </c>
    </row>
    <row r="400" spans="9:28" ht="13.5" thickBot="1" x14ac:dyDescent="0.25">
      <c r="I400" s="21" t="str">
        <f t="shared" si="22"/>
        <v>DHP-New-MiniMartMiniMart</v>
      </c>
      <c r="J400" s="21" t="s">
        <v>267</v>
      </c>
      <c r="K400" s="21" t="s">
        <v>346</v>
      </c>
      <c r="L400" s="21" t="s">
        <v>314</v>
      </c>
      <c r="M400" s="21" t="s">
        <v>317</v>
      </c>
      <c r="X400" s="37" t="str">
        <f t="shared" si="23"/>
        <v>CommercialVRFVRF-Retro-Large Ret</v>
      </c>
      <c r="Y400" s="21" t="s">
        <v>240</v>
      </c>
      <c r="Z400" s="21" t="s">
        <v>651</v>
      </c>
      <c r="AA400" s="21" t="s">
        <v>673</v>
      </c>
      <c r="AB400" s="21" t="s">
        <v>1379</v>
      </c>
    </row>
    <row r="401" spans="9:28" ht="13.5" thickBot="1" x14ac:dyDescent="0.25">
      <c r="I401" s="21" t="str">
        <f t="shared" si="22"/>
        <v>DHP-New-RestaurantRestaurant</v>
      </c>
      <c r="J401" s="21" t="s">
        <v>269</v>
      </c>
      <c r="K401" s="21" t="s">
        <v>347</v>
      </c>
      <c r="L401" s="21" t="s">
        <v>314</v>
      </c>
      <c r="M401" s="21" t="s">
        <v>317</v>
      </c>
      <c r="X401" s="37" t="str">
        <f t="shared" si="23"/>
        <v>CommercialVRFVRF-Retro-Medium Ret</v>
      </c>
      <c r="Y401" s="21" t="s">
        <v>240</v>
      </c>
      <c r="Z401" s="21" t="s">
        <v>651</v>
      </c>
      <c r="AA401" s="21" t="s">
        <v>674</v>
      </c>
      <c r="AB401" s="21" t="s">
        <v>1379</v>
      </c>
    </row>
    <row r="402" spans="9:28" ht="13.5" thickBot="1" x14ac:dyDescent="0.25">
      <c r="I402" s="21" t="str">
        <f t="shared" si="22"/>
        <v>DHP-New-LodgingLodging</v>
      </c>
      <c r="J402" s="21" t="s">
        <v>271</v>
      </c>
      <c r="K402" s="21" t="s">
        <v>348</v>
      </c>
      <c r="L402" s="21" t="s">
        <v>314</v>
      </c>
      <c r="M402" s="21" t="s">
        <v>317</v>
      </c>
      <c r="X402" s="37" t="str">
        <f t="shared" si="23"/>
        <v>CommercialVRFVRF-Retro-Small Ret</v>
      </c>
      <c r="Y402" s="21" t="s">
        <v>240</v>
      </c>
      <c r="Z402" s="21" t="s">
        <v>651</v>
      </c>
      <c r="AA402" s="21" t="s">
        <v>675</v>
      </c>
      <c r="AB402" s="21" t="s">
        <v>1379</v>
      </c>
    </row>
    <row r="403" spans="9:28" ht="13.5" thickBot="1" x14ac:dyDescent="0.25">
      <c r="I403" s="21" t="str">
        <f t="shared" si="22"/>
        <v>DHP-New-HospitalHospital</v>
      </c>
      <c r="J403" s="21" t="s">
        <v>273</v>
      </c>
      <c r="K403" s="21" t="s">
        <v>349</v>
      </c>
      <c r="L403" s="21" t="s">
        <v>314</v>
      </c>
      <c r="M403" s="21" t="s">
        <v>317</v>
      </c>
      <c r="X403" s="37" t="str">
        <f t="shared" si="23"/>
        <v>CommercialVRFVRF-Retro-School K-12</v>
      </c>
      <c r="Y403" s="21" t="s">
        <v>240</v>
      </c>
      <c r="Z403" s="21" t="s">
        <v>651</v>
      </c>
      <c r="AA403" s="21" t="s">
        <v>676</v>
      </c>
      <c r="AB403" s="21" t="s">
        <v>1379</v>
      </c>
    </row>
    <row r="404" spans="9:28" ht="13.5" thickBot="1" x14ac:dyDescent="0.25">
      <c r="I404" s="21" t="str">
        <f t="shared" si="22"/>
        <v>DHP-New-Residential CareResidential Care</v>
      </c>
      <c r="J404" s="21" t="s">
        <v>275</v>
      </c>
      <c r="K404" s="21" t="s">
        <v>350</v>
      </c>
      <c r="L404" s="21" t="s">
        <v>314</v>
      </c>
      <c r="M404" s="21" t="s">
        <v>317</v>
      </c>
      <c r="X404" s="37" t="str">
        <f t="shared" si="23"/>
        <v>CommercialVRFVRF-Retro-University</v>
      </c>
      <c r="Y404" s="21" t="s">
        <v>240</v>
      </c>
      <c r="Z404" s="21" t="s">
        <v>651</v>
      </c>
      <c r="AA404" s="21" t="s">
        <v>677</v>
      </c>
      <c r="AB404" s="21" t="s">
        <v>1379</v>
      </c>
    </row>
    <row r="405" spans="9:28" ht="13.5" thickBot="1" x14ac:dyDescent="0.25">
      <c r="I405" s="21" t="str">
        <f t="shared" si="22"/>
        <v>DHP-New-AssemblyAssembly</v>
      </c>
      <c r="J405" s="21" t="s">
        <v>277</v>
      </c>
      <c r="K405" s="21" t="s">
        <v>351</v>
      </c>
      <c r="L405" s="21" t="s">
        <v>314</v>
      </c>
      <c r="M405" s="21" t="s">
        <v>317</v>
      </c>
      <c r="X405" s="37" t="str">
        <f t="shared" si="23"/>
        <v>CommercialVRFVRF-Retro-Warehouse</v>
      </c>
      <c r="Y405" s="21" t="s">
        <v>240</v>
      </c>
      <c r="Z405" s="21" t="s">
        <v>651</v>
      </c>
      <c r="AA405" s="21" t="s">
        <v>678</v>
      </c>
      <c r="AB405" s="21" t="s">
        <v>1379</v>
      </c>
    </row>
    <row r="406" spans="9:28" ht="13.5" thickBot="1" x14ac:dyDescent="0.25">
      <c r="I406" s="21" t="str">
        <f t="shared" si="22"/>
        <v>DHP-New-OtherOther</v>
      </c>
      <c r="J406" s="21" t="s">
        <v>279</v>
      </c>
      <c r="K406" s="21" t="s">
        <v>352</v>
      </c>
      <c r="L406" s="21" t="s">
        <v>314</v>
      </c>
      <c r="M406" s="21" t="s">
        <v>317</v>
      </c>
      <c r="X406" s="37" t="str">
        <f t="shared" si="23"/>
        <v>CommercialVRFVRF-Retro-Supermarket</v>
      </c>
      <c r="Y406" s="21" t="s">
        <v>240</v>
      </c>
      <c r="Z406" s="21" t="s">
        <v>651</v>
      </c>
      <c r="AA406" s="21" t="s">
        <v>679</v>
      </c>
      <c r="AB406" s="21" t="s">
        <v>1379</v>
      </c>
    </row>
    <row r="407" spans="9:28" ht="13.5" thickBot="1" x14ac:dyDescent="0.25">
      <c r="I407" s="21" t="str">
        <f t="shared" si="22"/>
        <v>ECM-VAV-NEW-Large OffLarge Off</v>
      </c>
      <c r="J407" s="21" t="s">
        <v>245</v>
      </c>
      <c r="K407" s="21" t="s">
        <v>354</v>
      </c>
      <c r="L407" s="21" t="s">
        <v>25</v>
      </c>
      <c r="M407" s="21" t="s">
        <v>353</v>
      </c>
      <c r="X407" s="37" t="str">
        <f t="shared" si="23"/>
        <v>CommercialVRFVRF-Retro-MiniMart</v>
      </c>
      <c r="Y407" s="21" t="s">
        <v>240</v>
      </c>
      <c r="Z407" s="21" t="s">
        <v>651</v>
      </c>
      <c r="AA407" s="21" t="s">
        <v>680</v>
      </c>
      <c r="AB407" s="21" t="s">
        <v>1379</v>
      </c>
    </row>
    <row r="408" spans="9:28" ht="13.5" thickBot="1" x14ac:dyDescent="0.25">
      <c r="I408" s="21" t="str">
        <f t="shared" si="22"/>
        <v>ECM-VAV-NEW-Medium OffMedium Off</v>
      </c>
      <c r="J408" s="21" t="s">
        <v>247</v>
      </c>
      <c r="K408" s="21" t="s">
        <v>355</v>
      </c>
      <c r="L408" s="21" t="s">
        <v>25</v>
      </c>
      <c r="M408" s="21" t="s">
        <v>353</v>
      </c>
      <c r="X408" s="37" t="str">
        <f t="shared" si="23"/>
        <v>CommercialVRFVRF-Retro-Restaurant</v>
      </c>
      <c r="Y408" s="21" t="s">
        <v>240</v>
      </c>
      <c r="Z408" s="21" t="s">
        <v>651</v>
      </c>
      <c r="AA408" s="21" t="s">
        <v>681</v>
      </c>
      <c r="AB408" s="21" t="s">
        <v>1379</v>
      </c>
    </row>
    <row r="409" spans="9:28" ht="13.5" thickBot="1" x14ac:dyDescent="0.25">
      <c r="I409" s="21" t="str">
        <f t="shared" si="22"/>
        <v>ECM-VAV-NEW-Small OffSmall Off</v>
      </c>
      <c r="J409" s="21" t="s">
        <v>249</v>
      </c>
      <c r="K409" s="21" t="s">
        <v>356</v>
      </c>
      <c r="L409" s="21" t="s">
        <v>25</v>
      </c>
      <c r="M409" s="21" t="s">
        <v>353</v>
      </c>
      <c r="X409" s="37" t="str">
        <f t="shared" si="23"/>
        <v>CommercialVRFVRF-Retro-Lodging</v>
      </c>
      <c r="Y409" s="21" t="s">
        <v>240</v>
      </c>
      <c r="Z409" s="21" t="s">
        <v>651</v>
      </c>
      <c r="AA409" s="21" t="s">
        <v>682</v>
      </c>
      <c r="AB409" s="21" t="s">
        <v>1379</v>
      </c>
    </row>
    <row r="410" spans="9:28" ht="13.5" thickBot="1" x14ac:dyDescent="0.25">
      <c r="I410" s="21" t="str">
        <f t="shared" si="22"/>
        <v>ECM-VAV-NEW-XLarge RetXLarge Ret</v>
      </c>
      <c r="J410" s="21" t="s">
        <v>251</v>
      </c>
      <c r="K410" s="21" t="s">
        <v>357</v>
      </c>
      <c r="L410" s="21" t="s">
        <v>25</v>
      </c>
      <c r="M410" s="21" t="s">
        <v>353</v>
      </c>
      <c r="X410" s="37" t="str">
        <f t="shared" si="23"/>
        <v>CommercialVRFVRF-Retro-Hospital</v>
      </c>
      <c r="Y410" s="21" t="s">
        <v>240</v>
      </c>
      <c r="Z410" s="21" t="s">
        <v>651</v>
      </c>
      <c r="AA410" s="21" t="s">
        <v>683</v>
      </c>
      <c r="AB410" s="21" t="s">
        <v>1379</v>
      </c>
    </row>
    <row r="411" spans="9:28" ht="13.5" thickBot="1" x14ac:dyDescent="0.25">
      <c r="I411" s="21" t="str">
        <f t="shared" si="22"/>
        <v>ECM-VAV-NEW-Large RetLarge Ret</v>
      </c>
      <c r="J411" s="21" t="s">
        <v>253</v>
      </c>
      <c r="K411" s="21" t="s">
        <v>358</v>
      </c>
      <c r="L411" s="21" t="s">
        <v>25</v>
      </c>
      <c r="M411" s="21" t="s">
        <v>353</v>
      </c>
      <c r="X411" s="37" t="str">
        <f t="shared" si="23"/>
        <v>CommercialVRFVRF-Retro-Residential Care</v>
      </c>
      <c r="Y411" s="21" t="s">
        <v>240</v>
      </c>
      <c r="Z411" s="21" t="s">
        <v>651</v>
      </c>
      <c r="AA411" s="21" t="s">
        <v>684</v>
      </c>
      <c r="AB411" s="21" t="s">
        <v>1379</v>
      </c>
    </row>
    <row r="412" spans="9:28" ht="13.5" thickBot="1" x14ac:dyDescent="0.25">
      <c r="I412" s="21" t="str">
        <f t="shared" si="22"/>
        <v>ECM-VAV-NEW-Medium RetMedium Ret</v>
      </c>
      <c r="J412" s="21" t="s">
        <v>255</v>
      </c>
      <c r="K412" s="21" t="s">
        <v>359</v>
      </c>
      <c r="L412" s="21" t="s">
        <v>25</v>
      </c>
      <c r="M412" s="21" t="s">
        <v>353</v>
      </c>
      <c r="X412" s="37" t="str">
        <f t="shared" si="23"/>
        <v>CommercialVRFVRF-Retro-Assembly</v>
      </c>
      <c r="Y412" s="21" t="s">
        <v>240</v>
      </c>
      <c r="Z412" s="21" t="s">
        <v>651</v>
      </c>
      <c r="AA412" s="21" t="s">
        <v>685</v>
      </c>
      <c r="AB412" s="21" t="s">
        <v>1379</v>
      </c>
    </row>
    <row r="413" spans="9:28" ht="13.5" thickBot="1" x14ac:dyDescent="0.25">
      <c r="I413" s="21" t="str">
        <f t="shared" si="22"/>
        <v>ECM-VAV-NEW-Small RetSmall Ret</v>
      </c>
      <c r="J413" s="21" t="s">
        <v>257</v>
      </c>
      <c r="K413" s="21" t="s">
        <v>360</v>
      </c>
      <c r="L413" s="21" t="s">
        <v>25</v>
      </c>
      <c r="M413" s="21" t="s">
        <v>353</v>
      </c>
      <c r="X413" s="37" t="str">
        <f t="shared" si="23"/>
        <v>CommercialVRFVRF-Retro-Other</v>
      </c>
      <c r="Y413" s="21" t="s">
        <v>240</v>
      </c>
      <c r="Z413" s="21" t="s">
        <v>651</v>
      </c>
      <c r="AA413" s="21" t="s">
        <v>686</v>
      </c>
      <c r="AB413" s="21" t="s">
        <v>1379</v>
      </c>
    </row>
    <row r="414" spans="9:28" ht="13.5" thickBot="1" x14ac:dyDescent="0.25">
      <c r="I414" s="21" t="str">
        <f t="shared" si="22"/>
        <v>ECM-VAV-NEW-School K-12School K-12</v>
      </c>
      <c r="J414" s="21" t="s">
        <v>259</v>
      </c>
      <c r="K414" s="21" t="s">
        <v>361</v>
      </c>
      <c r="L414" s="21" t="s">
        <v>25</v>
      </c>
      <c r="M414" s="21" t="s">
        <v>353</v>
      </c>
      <c r="X414" s="37" t="str">
        <f t="shared" si="23"/>
        <v>CommercialVRFVRF-NEW-Large Off</v>
      </c>
      <c r="Y414" s="21" t="s">
        <v>240</v>
      </c>
      <c r="Z414" s="21" t="s">
        <v>651</v>
      </c>
      <c r="AA414" s="21" t="s">
        <v>652</v>
      </c>
      <c r="AB414" s="21" t="s">
        <v>1379</v>
      </c>
    </row>
    <row r="415" spans="9:28" ht="13.5" thickBot="1" x14ac:dyDescent="0.25">
      <c r="I415" s="21" t="str">
        <f t="shared" si="22"/>
        <v>ECM-VAV-NEW-UniversityUniversity</v>
      </c>
      <c r="J415" s="21" t="s">
        <v>261</v>
      </c>
      <c r="K415" s="21" t="s">
        <v>362</v>
      </c>
      <c r="L415" s="21" t="s">
        <v>25</v>
      </c>
      <c r="M415" s="21" t="s">
        <v>353</v>
      </c>
      <c r="X415" s="37" t="str">
        <f t="shared" si="23"/>
        <v>CommercialVRFVRF-NEW-Medium Off</v>
      </c>
      <c r="Y415" s="21" t="s">
        <v>240</v>
      </c>
      <c r="Z415" s="21" t="s">
        <v>651</v>
      </c>
      <c r="AA415" s="21" t="s">
        <v>653</v>
      </c>
      <c r="AB415" s="21" t="s">
        <v>1379</v>
      </c>
    </row>
    <row r="416" spans="9:28" ht="13.5" thickBot="1" x14ac:dyDescent="0.25">
      <c r="I416" s="21" t="str">
        <f t="shared" si="22"/>
        <v>ECM-VAV-NEW-WarehouseWarehouse</v>
      </c>
      <c r="J416" s="21" t="s">
        <v>263</v>
      </c>
      <c r="K416" s="21" t="s">
        <v>363</v>
      </c>
      <c r="L416" s="21" t="s">
        <v>25</v>
      </c>
      <c r="M416" s="21" t="s">
        <v>353</v>
      </c>
      <c r="X416" s="37" t="str">
        <f t="shared" si="23"/>
        <v>CommercialVRFVRF-NEW-Small Off</v>
      </c>
      <c r="Y416" s="21" t="s">
        <v>240</v>
      </c>
      <c r="Z416" s="21" t="s">
        <v>651</v>
      </c>
      <c r="AA416" s="21" t="s">
        <v>654</v>
      </c>
      <c r="AB416" s="21" t="s">
        <v>1379</v>
      </c>
    </row>
    <row r="417" spans="9:28" ht="13.5" thickBot="1" x14ac:dyDescent="0.25">
      <c r="I417" s="21" t="str">
        <f t="shared" si="22"/>
        <v>ECM-VAV-NEW-SupermarketSupermarket</v>
      </c>
      <c r="J417" s="21" t="s">
        <v>265</v>
      </c>
      <c r="K417" s="21" t="s">
        <v>364</v>
      </c>
      <c r="L417" s="21" t="s">
        <v>25</v>
      </c>
      <c r="M417" s="21" t="s">
        <v>353</v>
      </c>
      <c r="X417" s="37" t="str">
        <f t="shared" si="23"/>
        <v>CommercialVRFVRF-NEW-XLarge Ret</v>
      </c>
      <c r="Y417" s="21" t="s">
        <v>240</v>
      </c>
      <c r="Z417" s="21" t="s">
        <v>651</v>
      </c>
      <c r="AA417" s="21" t="s">
        <v>655</v>
      </c>
      <c r="AB417" s="21" t="s">
        <v>1379</v>
      </c>
    </row>
    <row r="418" spans="9:28" ht="13.5" thickBot="1" x14ac:dyDescent="0.25">
      <c r="I418" s="21" t="str">
        <f t="shared" si="22"/>
        <v>ECM-VAV-NEW-MiniMartMiniMart</v>
      </c>
      <c r="J418" s="21" t="s">
        <v>267</v>
      </c>
      <c r="K418" s="21" t="s">
        <v>365</v>
      </c>
      <c r="L418" s="21" t="s">
        <v>25</v>
      </c>
      <c r="M418" s="21" t="s">
        <v>353</v>
      </c>
      <c r="X418" s="37" t="str">
        <f t="shared" si="23"/>
        <v>CommercialVRFVRF-NEW-Large Ret</v>
      </c>
      <c r="Y418" s="21" t="s">
        <v>240</v>
      </c>
      <c r="Z418" s="21" t="s">
        <v>651</v>
      </c>
      <c r="AA418" s="21" t="s">
        <v>656</v>
      </c>
      <c r="AB418" s="21" t="s">
        <v>1379</v>
      </c>
    </row>
    <row r="419" spans="9:28" ht="13.5" thickBot="1" x14ac:dyDescent="0.25">
      <c r="I419" s="21" t="str">
        <f t="shared" si="22"/>
        <v>ECM-VAV-NEW-RestaurantRestaurant</v>
      </c>
      <c r="J419" s="21" t="s">
        <v>269</v>
      </c>
      <c r="K419" s="21" t="s">
        <v>366</v>
      </c>
      <c r="L419" s="21" t="s">
        <v>25</v>
      </c>
      <c r="M419" s="21" t="s">
        <v>353</v>
      </c>
      <c r="X419" s="37" t="str">
        <f t="shared" si="23"/>
        <v>CommercialVRFVRF-NEW-Medium Ret</v>
      </c>
      <c r="Y419" s="21" t="s">
        <v>240</v>
      </c>
      <c r="Z419" s="21" t="s">
        <v>651</v>
      </c>
      <c r="AA419" s="21" t="s">
        <v>657</v>
      </c>
      <c r="AB419" s="21" t="s">
        <v>1379</v>
      </c>
    </row>
    <row r="420" spans="9:28" ht="13.5" thickBot="1" x14ac:dyDescent="0.25">
      <c r="I420" s="21" t="str">
        <f t="shared" si="22"/>
        <v>ECM-VAV-NEW-LodgingLodging</v>
      </c>
      <c r="J420" s="21" t="s">
        <v>271</v>
      </c>
      <c r="K420" s="21" t="s">
        <v>367</v>
      </c>
      <c r="L420" s="21" t="s">
        <v>25</v>
      </c>
      <c r="M420" s="21" t="s">
        <v>353</v>
      </c>
      <c r="X420" s="37" t="str">
        <f t="shared" si="23"/>
        <v>CommercialVRFVRF-NEW-Small Ret</v>
      </c>
      <c r="Y420" s="21" t="s">
        <v>240</v>
      </c>
      <c r="Z420" s="21" t="s">
        <v>651</v>
      </c>
      <c r="AA420" s="21" t="s">
        <v>658</v>
      </c>
      <c r="AB420" s="21" t="s">
        <v>1379</v>
      </c>
    </row>
    <row r="421" spans="9:28" ht="13.5" thickBot="1" x14ac:dyDescent="0.25">
      <c r="I421" s="21" t="str">
        <f t="shared" si="22"/>
        <v>ECM-VAV-NEW-HospitalHospital</v>
      </c>
      <c r="J421" s="21" t="s">
        <v>273</v>
      </c>
      <c r="K421" s="21" t="s">
        <v>368</v>
      </c>
      <c r="L421" s="21" t="s">
        <v>25</v>
      </c>
      <c r="M421" s="21" t="s">
        <v>353</v>
      </c>
      <c r="X421" s="37" t="str">
        <f t="shared" si="23"/>
        <v>CommercialVRFVRF-NEW-School K-12</v>
      </c>
      <c r="Y421" s="21" t="s">
        <v>240</v>
      </c>
      <c r="Z421" s="21" t="s">
        <v>651</v>
      </c>
      <c r="AA421" s="21" t="s">
        <v>659</v>
      </c>
      <c r="AB421" s="21" t="s">
        <v>1379</v>
      </c>
    </row>
    <row r="422" spans="9:28" ht="13.5" thickBot="1" x14ac:dyDescent="0.25">
      <c r="I422" s="21" t="str">
        <f t="shared" si="22"/>
        <v>ECM-VAV-NEW-Residential CareResidential Care</v>
      </c>
      <c r="J422" s="21" t="s">
        <v>275</v>
      </c>
      <c r="K422" s="21" t="s">
        <v>369</v>
      </c>
      <c r="L422" s="21" t="s">
        <v>25</v>
      </c>
      <c r="M422" s="21" t="s">
        <v>353</v>
      </c>
      <c r="X422" s="37" t="str">
        <f t="shared" si="23"/>
        <v>CommercialVRFVRF-NEW-University</v>
      </c>
      <c r="Y422" s="21" t="s">
        <v>240</v>
      </c>
      <c r="Z422" s="21" t="s">
        <v>651</v>
      </c>
      <c r="AA422" s="21" t="s">
        <v>660</v>
      </c>
      <c r="AB422" s="21" t="s">
        <v>1379</v>
      </c>
    </row>
    <row r="423" spans="9:28" ht="13.5" thickBot="1" x14ac:dyDescent="0.25">
      <c r="I423" s="21" t="str">
        <f t="shared" si="22"/>
        <v>ECM-VAV-NEW-AssemblyAssembly</v>
      </c>
      <c r="J423" s="21" t="s">
        <v>277</v>
      </c>
      <c r="K423" s="21" t="s">
        <v>370</v>
      </c>
      <c r="L423" s="21" t="s">
        <v>25</v>
      </c>
      <c r="M423" s="21" t="s">
        <v>353</v>
      </c>
      <c r="X423" s="37" t="str">
        <f t="shared" si="23"/>
        <v>CommercialVRFVRF-NEW-Warehouse</v>
      </c>
      <c r="Y423" s="21" t="s">
        <v>240</v>
      </c>
      <c r="Z423" s="21" t="s">
        <v>651</v>
      </c>
      <c r="AA423" s="21" t="s">
        <v>661</v>
      </c>
      <c r="AB423" s="21" t="s">
        <v>1379</v>
      </c>
    </row>
    <row r="424" spans="9:28" ht="13.5" thickBot="1" x14ac:dyDescent="0.25">
      <c r="I424" s="21" t="str">
        <f t="shared" si="22"/>
        <v>ECM-VAV-NEW-OtherOther</v>
      </c>
      <c r="J424" s="21" t="s">
        <v>279</v>
      </c>
      <c r="K424" s="21" t="s">
        <v>371</v>
      </c>
      <c r="L424" s="21" t="s">
        <v>25</v>
      </c>
      <c r="M424" s="21" t="s">
        <v>353</v>
      </c>
      <c r="X424" s="37" t="str">
        <f t="shared" si="23"/>
        <v>CommercialVRFVRF-NEW-Supermarket</v>
      </c>
      <c r="Y424" s="21" t="s">
        <v>240</v>
      </c>
      <c r="Z424" s="21" t="s">
        <v>651</v>
      </c>
      <c r="AA424" s="21" t="s">
        <v>662</v>
      </c>
      <c r="AB424" s="21" t="s">
        <v>1379</v>
      </c>
    </row>
    <row r="425" spans="9:28" ht="13.5" thickBot="1" x14ac:dyDescent="0.25">
      <c r="I425" s="21" t="str">
        <f t="shared" si="22"/>
        <v>ECM-VAV-NR-Large OffLarge Off</v>
      </c>
      <c r="J425" s="21" t="s">
        <v>245</v>
      </c>
      <c r="K425" s="21" t="s">
        <v>1217</v>
      </c>
      <c r="L425" s="21" t="s">
        <v>25</v>
      </c>
      <c r="M425" s="21" t="s">
        <v>353</v>
      </c>
      <c r="X425" s="37" t="str">
        <f t="shared" si="23"/>
        <v>CommercialVRFVRF-NEW-MiniMart</v>
      </c>
      <c r="Y425" s="21" t="s">
        <v>240</v>
      </c>
      <c r="Z425" s="21" t="s">
        <v>651</v>
      </c>
      <c r="AA425" s="21" t="s">
        <v>663</v>
      </c>
      <c r="AB425" s="21" t="s">
        <v>1379</v>
      </c>
    </row>
    <row r="426" spans="9:28" ht="13.5" thickBot="1" x14ac:dyDescent="0.25">
      <c r="I426" s="21" t="str">
        <f t="shared" si="22"/>
        <v>ECM-VAV-NR-Medium OffMedium Off</v>
      </c>
      <c r="J426" s="21" t="s">
        <v>247</v>
      </c>
      <c r="K426" s="21" t="s">
        <v>1218</v>
      </c>
      <c r="L426" s="21" t="s">
        <v>25</v>
      </c>
      <c r="M426" s="21" t="s">
        <v>353</v>
      </c>
      <c r="X426" s="37" t="str">
        <f t="shared" si="23"/>
        <v>CommercialVRFVRF-NEW-Restaurant</v>
      </c>
      <c r="Y426" s="21" t="s">
        <v>240</v>
      </c>
      <c r="Z426" s="21" t="s">
        <v>651</v>
      </c>
      <c r="AA426" s="21" t="s">
        <v>664</v>
      </c>
      <c r="AB426" s="21" t="s">
        <v>1379</v>
      </c>
    </row>
    <row r="427" spans="9:28" ht="13.5" thickBot="1" x14ac:dyDescent="0.25">
      <c r="I427" s="21" t="str">
        <f t="shared" si="22"/>
        <v>ECM-VAV-NR-Small OffSmall Off</v>
      </c>
      <c r="J427" s="21" t="s">
        <v>249</v>
      </c>
      <c r="K427" s="21" t="s">
        <v>1219</v>
      </c>
      <c r="L427" s="21" t="s">
        <v>25</v>
      </c>
      <c r="M427" s="21" t="s">
        <v>353</v>
      </c>
      <c r="X427" s="37" t="str">
        <f t="shared" si="23"/>
        <v>CommercialVRFVRF-NEW-Lodging</v>
      </c>
      <c r="Y427" s="21" t="s">
        <v>240</v>
      </c>
      <c r="Z427" s="21" t="s">
        <v>651</v>
      </c>
      <c r="AA427" s="21" t="s">
        <v>665</v>
      </c>
      <c r="AB427" s="21" t="s">
        <v>1379</v>
      </c>
    </row>
    <row r="428" spans="9:28" ht="13.5" thickBot="1" x14ac:dyDescent="0.25">
      <c r="I428" s="21" t="str">
        <f t="shared" si="22"/>
        <v>ECM-VAV-NR-XLarge RetXLarge Ret</v>
      </c>
      <c r="J428" s="21" t="s">
        <v>251</v>
      </c>
      <c r="K428" s="21" t="s">
        <v>1220</v>
      </c>
      <c r="L428" s="21" t="s">
        <v>25</v>
      </c>
      <c r="M428" s="21" t="s">
        <v>353</v>
      </c>
      <c r="X428" s="37" t="str">
        <f t="shared" si="23"/>
        <v>CommercialVRFVRF-NEW-Hospital</v>
      </c>
      <c r="Y428" s="21" t="s">
        <v>240</v>
      </c>
      <c r="Z428" s="21" t="s">
        <v>651</v>
      </c>
      <c r="AA428" s="21" t="s">
        <v>666</v>
      </c>
      <c r="AB428" s="21" t="s">
        <v>1379</v>
      </c>
    </row>
    <row r="429" spans="9:28" ht="13.5" thickBot="1" x14ac:dyDescent="0.25">
      <c r="I429" s="21" t="str">
        <f t="shared" si="22"/>
        <v>ECM-VAV-NR-Large RetLarge Ret</v>
      </c>
      <c r="J429" s="21" t="s">
        <v>253</v>
      </c>
      <c r="K429" s="21" t="s">
        <v>1221</v>
      </c>
      <c r="L429" s="21" t="s">
        <v>25</v>
      </c>
      <c r="M429" s="21" t="s">
        <v>353</v>
      </c>
      <c r="X429" s="37" t="str">
        <f t="shared" si="23"/>
        <v>CommercialVRFVRF-NEW-Residential Care</v>
      </c>
      <c r="Y429" s="21" t="s">
        <v>240</v>
      </c>
      <c r="Z429" s="21" t="s">
        <v>651</v>
      </c>
      <c r="AA429" s="21" t="s">
        <v>667</v>
      </c>
      <c r="AB429" s="21" t="s">
        <v>1379</v>
      </c>
    </row>
    <row r="430" spans="9:28" ht="13.5" thickBot="1" x14ac:dyDescent="0.25">
      <c r="I430" s="21" t="str">
        <f t="shared" si="22"/>
        <v>ECM-VAV-NR-Medium RetMedium Ret</v>
      </c>
      <c r="J430" s="21" t="s">
        <v>255</v>
      </c>
      <c r="K430" s="21" t="s">
        <v>1222</v>
      </c>
      <c r="L430" s="21" t="s">
        <v>25</v>
      </c>
      <c r="M430" s="21" t="s">
        <v>353</v>
      </c>
      <c r="X430" s="37" t="str">
        <f t="shared" si="23"/>
        <v>CommercialVRFVRF-NEW-Assembly</v>
      </c>
      <c r="Y430" s="21" t="s">
        <v>240</v>
      </c>
      <c r="Z430" s="21" t="s">
        <v>651</v>
      </c>
      <c r="AA430" s="21" t="s">
        <v>668</v>
      </c>
      <c r="AB430" s="21" t="s">
        <v>1379</v>
      </c>
    </row>
    <row r="431" spans="9:28" ht="13.5" thickBot="1" x14ac:dyDescent="0.25">
      <c r="I431" s="21" t="str">
        <f t="shared" si="22"/>
        <v>ECM-VAV-NR-Small RetSmall Ret</v>
      </c>
      <c r="J431" s="21" t="s">
        <v>257</v>
      </c>
      <c r="K431" s="21" t="s">
        <v>1223</v>
      </c>
      <c r="L431" s="21" t="s">
        <v>25</v>
      </c>
      <c r="M431" s="21" t="s">
        <v>353</v>
      </c>
      <c r="X431" s="37" t="str">
        <f t="shared" si="23"/>
        <v>CommercialVRFVRF-NEW-Other</v>
      </c>
      <c r="Y431" s="21" t="s">
        <v>240</v>
      </c>
      <c r="Z431" s="21" t="s">
        <v>651</v>
      </c>
      <c r="AA431" s="21" t="s">
        <v>669</v>
      </c>
      <c r="AB431" s="21" t="s">
        <v>1379</v>
      </c>
    </row>
    <row r="432" spans="9:28" ht="13.5" thickBot="1" x14ac:dyDescent="0.25">
      <c r="I432" s="21" t="str">
        <f t="shared" si="22"/>
        <v>ECM-VAV-NR-School K-12School K-12</v>
      </c>
      <c r="J432" s="21" t="s">
        <v>259</v>
      </c>
      <c r="K432" s="21" t="s">
        <v>1224</v>
      </c>
      <c r="L432" s="21" t="s">
        <v>25</v>
      </c>
      <c r="M432" s="21" t="s">
        <v>353</v>
      </c>
      <c r="X432" s="37" t="str">
        <f t="shared" si="23"/>
        <v>CommercialWasherWasher</v>
      </c>
      <c r="Y432" s="21" t="s">
        <v>240</v>
      </c>
      <c r="Z432" s="21" t="s">
        <v>687</v>
      </c>
      <c r="AA432" s="21" t="s">
        <v>687</v>
      </c>
      <c r="AB432" s="21" t="s">
        <v>864</v>
      </c>
    </row>
    <row r="433" spans="9:28" ht="13.5" thickBot="1" x14ac:dyDescent="0.25">
      <c r="I433" s="21" t="str">
        <f t="shared" si="22"/>
        <v>ECM-VAV-NR-UniversityUniversity</v>
      </c>
      <c r="J433" s="21" t="s">
        <v>261</v>
      </c>
      <c r="K433" s="21" t="s">
        <v>1225</v>
      </c>
      <c r="L433" s="21" t="s">
        <v>25</v>
      </c>
      <c r="M433" s="21" t="s">
        <v>353</v>
      </c>
      <c r="X433" s="37" t="str">
        <f t="shared" si="23"/>
        <v>CommercialMunicipal Sewage TreatmentOptimize Municipal Sewage ; &gt;10 MGD Design Capacity</v>
      </c>
      <c r="Y433" s="21" t="s">
        <v>240</v>
      </c>
      <c r="Z433" s="21" t="s">
        <v>688</v>
      </c>
      <c r="AA433" s="21" t="s">
        <v>1272</v>
      </c>
      <c r="AB433" s="21" t="s">
        <v>1382</v>
      </c>
    </row>
    <row r="434" spans="9:28" ht="13.5" thickBot="1" x14ac:dyDescent="0.25">
      <c r="I434" s="21" t="str">
        <f t="shared" si="22"/>
        <v>ECM-VAV-NR-WarehouseWarehouse</v>
      </c>
      <c r="J434" s="21" t="s">
        <v>263</v>
      </c>
      <c r="K434" s="21" t="s">
        <v>1226</v>
      </c>
      <c r="L434" s="21" t="s">
        <v>25</v>
      </c>
      <c r="M434" s="21" t="s">
        <v>353</v>
      </c>
      <c r="X434" s="37" t="str">
        <f t="shared" si="23"/>
        <v>CommercialMunicipal Sewage TreatmentOptimize Municipal Sewage ; &lt;1 MGD Design Capacity</v>
      </c>
      <c r="Y434" s="21" t="s">
        <v>240</v>
      </c>
      <c r="Z434" s="21" t="s">
        <v>688</v>
      </c>
      <c r="AA434" s="21" t="s">
        <v>1273</v>
      </c>
      <c r="AB434" s="21" t="s">
        <v>1382</v>
      </c>
    </row>
    <row r="435" spans="9:28" ht="13.5" thickBot="1" x14ac:dyDescent="0.25">
      <c r="I435" s="21" t="str">
        <f t="shared" si="22"/>
        <v>ECM-VAV-NR-SupermarketSupermarket</v>
      </c>
      <c r="J435" s="21" t="s">
        <v>265</v>
      </c>
      <c r="K435" s="21" t="s">
        <v>1227</v>
      </c>
      <c r="L435" s="21" t="s">
        <v>25</v>
      </c>
      <c r="M435" s="21" t="s">
        <v>353</v>
      </c>
      <c r="X435" s="37" t="str">
        <f t="shared" si="23"/>
        <v>CommercialMunicipal Sewage TreatmentOptimize Municipal Sewage ; 1 to 10 MGD Design Capacity</v>
      </c>
      <c r="Y435" s="21" t="s">
        <v>240</v>
      </c>
      <c r="Z435" s="21" t="s">
        <v>688</v>
      </c>
      <c r="AA435" s="21" t="s">
        <v>1274</v>
      </c>
      <c r="AB435" s="21" t="s">
        <v>1382</v>
      </c>
    </row>
    <row r="436" spans="9:28" ht="13.5" thickBot="1" x14ac:dyDescent="0.25">
      <c r="I436" s="21" t="str">
        <f t="shared" si="22"/>
        <v>ECM-VAV-NR-MiniMartMiniMart</v>
      </c>
      <c r="J436" s="21" t="s">
        <v>267</v>
      </c>
      <c r="K436" s="21" t="s">
        <v>1228</v>
      </c>
      <c r="L436" s="21" t="s">
        <v>25</v>
      </c>
      <c r="M436" s="21" t="s">
        <v>353</v>
      </c>
      <c r="X436" s="37" t="str">
        <f t="shared" si="23"/>
        <v>CommercialWater Cooler ControlsMarket Average to ES 2.0 Upgrade</v>
      </c>
      <c r="Y436" s="21" t="s">
        <v>240</v>
      </c>
      <c r="Z436" s="21" t="s">
        <v>690</v>
      </c>
      <c r="AA436" s="21" t="s">
        <v>691</v>
      </c>
      <c r="AB436" s="21" t="s">
        <v>433</v>
      </c>
    </row>
    <row r="437" spans="9:28" ht="13.5" thickBot="1" x14ac:dyDescent="0.25">
      <c r="I437" s="21" t="str">
        <f t="shared" si="22"/>
        <v>ECM-VAV-NR-RestaurantRestaurant</v>
      </c>
      <c r="J437" s="21" t="s">
        <v>269</v>
      </c>
      <c r="K437" s="21" t="s">
        <v>1229</v>
      </c>
      <c r="L437" s="21" t="s">
        <v>25</v>
      </c>
      <c r="M437" s="21" t="s">
        <v>353</v>
      </c>
      <c r="X437" s="37" t="str">
        <f t="shared" si="23"/>
        <v>CommercialWater Cooler ControlsTimer on ES 2.0 Hot &amp; Cold Water Cooler</v>
      </c>
      <c r="Y437" s="21" t="s">
        <v>240</v>
      </c>
      <c r="Z437" s="21" t="s">
        <v>690</v>
      </c>
      <c r="AA437" s="21" t="s">
        <v>692</v>
      </c>
      <c r="AB437" s="21" t="s">
        <v>433</v>
      </c>
    </row>
    <row r="438" spans="9:28" ht="13.5" thickBot="1" x14ac:dyDescent="0.25">
      <c r="I438" s="21" t="str">
        <f t="shared" si="22"/>
        <v>ECM-VAV-NR-LodgingLodging</v>
      </c>
      <c r="J438" s="21" t="s">
        <v>271</v>
      </c>
      <c r="K438" s="21" t="s">
        <v>1230</v>
      </c>
      <c r="L438" s="21" t="s">
        <v>25</v>
      </c>
      <c r="M438" s="21" t="s">
        <v>353</v>
      </c>
      <c r="X438" s="37" t="str">
        <f t="shared" si="23"/>
        <v>CommercialWater Cooler ControlsTimer on ES 2.0 Cold Only Water Cooler</v>
      </c>
      <c r="Y438" s="21" t="s">
        <v>240</v>
      </c>
      <c r="Z438" s="21" t="s">
        <v>690</v>
      </c>
      <c r="AA438" s="21" t="s">
        <v>693</v>
      </c>
      <c r="AB438" s="21" t="s">
        <v>433</v>
      </c>
    </row>
    <row r="439" spans="9:28" ht="13.5" thickBot="1" x14ac:dyDescent="0.25">
      <c r="I439" s="21" t="str">
        <f t="shared" si="22"/>
        <v>ECM-VAV-NR-HospitalHospital</v>
      </c>
      <c r="J439" s="21" t="s">
        <v>273</v>
      </c>
      <c r="K439" s="21" t="s">
        <v>1231</v>
      </c>
      <c r="L439" s="21" t="s">
        <v>25</v>
      </c>
      <c r="M439" s="21" t="s">
        <v>353</v>
      </c>
      <c r="X439" s="37" t="str">
        <f t="shared" si="23"/>
        <v>CommercialMunicipal Water SupplyMunicipal Water Supply-Retro</v>
      </c>
      <c r="Y439" s="21" t="s">
        <v>240</v>
      </c>
      <c r="Z439" s="21" t="s">
        <v>694</v>
      </c>
      <c r="AA439" s="21" t="s">
        <v>1275</v>
      </c>
      <c r="AB439" s="21" t="s">
        <v>1382</v>
      </c>
    </row>
    <row r="440" spans="9:28" ht="13.5" thickBot="1" x14ac:dyDescent="0.25">
      <c r="I440" s="21" t="str">
        <f t="shared" si="22"/>
        <v>ECM-VAV-NR-Residential CareResidential Care</v>
      </c>
      <c r="J440" s="21" t="s">
        <v>275</v>
      </c>
      <c r="K440" s="21" t="s">
        <v>1232</v>
      </c>
      <c r="L440" s="21" t="s">
        <v>25</v>
      </c>
      <c r="M440" s="21" t="s">
        <v>353</v>
      </c>
      <c r="X440" s="37" t="str">
        <f t="shared" si="23"/>
        <v>CommercialWEPTWEPT-Retro-Large Off</v>
      </c>
      <c r="Y440" s="21" t="s">
        <v>240</v>
      </c>
      <c r="Z440" s="21" t="s">
        <v>695</v>
      </c>
      <c r="AA440" s="21" t="s">
        <v>1276</v>
      </c>
      <c r="AB440" s="21" t="s">
        <v>1382</v>
      </c>
    </row>
    <row r="441" spans="9:28" ht="13.5" thickBot="1" x14ac:dyDescent="0.25">
      <c r="I441" s="21" t="str">
        <f t="shared" si="22"/>
        <v>ECM-VAV-NR-AssemblyAssembly</v>
      </c>
      <c r="J441" s="21" t="s">
        <v>277</v>
      </c>
      <c r="K441" s="21" t="s">
        <v>1233</v>
      </c>
      <c r="L441" s="21" t="s">
        <v>25</v>
      </c>
      <c r="M441" s="21" t="s">
        <v>353</v>
      </c>
      <c r="X441" s="37" t="str">
        <f t="shared" si="23"/>
        <v>CommercialWEPTWEPT-Retro-Medium Off</v>
      </c>
      <c r="Y441" s="21" t="s">
        <v>240</v>
      </c>
      <c r="Z441" s="21" t="s">
        <v>695</v>
      </c>
      <c r="AA441" s="21" t="s">
        <v>696</v>
      </c>
      <c r="AB441" s="21" t="s">
        <v>1382</v>
      </c>
    </row>
    <row r="442" spans="9:28" ht="13.5" thickBot="1" x14ac:dyDescent="0.25">
      <c r="I442" s="21" t="str">
        <f t="shared" si="22"/>
        <v>ECM-VAV-NR-OtherOther</v>
      </c>
      <c r="J442" s="21" t="s">
        <v>279</v>
      </c>
      <c r="K442" s="21" t="s">
        <v>1234</v>
      </c>
      <c r="L442" s="21" t="s">
        <v>25</v>
      </c>
      <c r="M442" s="21" t="s">
        <v>353</v>
      </c>
      <c r="X442" s="37" t="str">
        <f t="shared" si="23"/>
        <v>CommercialWEPTWEPT-Retro-Small Off</v>
      </c>
      <c r="Y442" s="21" t="s">
        <v>240</v>
      </c>
      <c r="Z442" s="21" t="s">
        <v>695</v>
      </c>
      <c r="AA442" s="21" t="s">
        <v>697</v>
      </c>
      <c r="AB442" s="21" t="s">
        <v>1382</v>
      </c>
    </row>
    <row r="443" spans="9:28" ht="13.5" thickBot="1" x14ac:dyDescent="0.25">
      <c r="I443" s="21" t="str">
        <f t="shared" si="22"/>
        <v>Economizer-Retro-Large OffLarge Off</v>
      </c>
      <c r="J443" s="21" t="s">
        <v>245</v>
      </c>
      <c r="K443" s="21" t="s">
        <v>1235</v>
      </c>
      <c r="L443" s="21" t="s">
        <v>314</v>
      </c>
      <c r="M443" s="21" t="s">
        <v>372</v>
      </c>
      <c r="X443" s="37" t="str">
        <f t="shared" si="23"/>
        <v>CommercialWEPTWEPT-Retro-XLarge Ret</v>
      </c>
      <c r="Y443" s="21" t="s">
        <v>240</v>
      </c>
      <c r="Z443" s="21" t="s">
        <v>695</v>
      </c>
      <c r="AA443" s="21" t="s">
        <v>698</v>
      </c>
      <c r="AB443" s="21" t="s">
        <v>1382</v>
      </c>
    </row>
    <row r="444" spans="9:28" ht="13.5" thickBot="1" x14ac:dyDescent="0.25">
      <c r="I444" s="21" t="str">
        <f t="shared" si="22"/>
        <v>Economizer-Retro-Medium OffMedium Off</v>
      </c>
      <c r="J444" s="21" t="s">
        <v>247</v>
      </c>
      <c r="K444" s="21" t="s">
        <v>373</v>
      </c>
      <c r="L444" s="21" t="s">
        <v>314</v>
      </c>
      <c r="M444" s="21" t="s">
        <v>372</v>
      </c>
      <c r="X444" s="37" t="str">
        <f t="shared" si="23"/>
        <v>CommercialWEPTWEPT-Retro-Large Ret</v>
      </c>
      <c r="Y444" s="21" t="s">
        <v>240</v>
      </c>
      <c r="Z444" s="21" t="s">
        <v>695</v>
      </c>
      <c r="AA444" s="21" t="s">
        <v>699</v>
      </c>
      <c r="AB444" s="21" t="s">
        <v>1382</v>
      </c>
    </row>
    <row r="445" spans="9:28" ht="13.5" thickBot="1" x14ac:dyDescent="0.25">
      <c r="I445" s="21" t="str">
        <f t="shared" si="22"/>
        <v>Economizer-Retro-Small OffSmall Off</v>
      </c>
      <c r="J445" s="21" t="s">
        <v>249</v>
      </c>
      <c r="K445" s="21" t="s">
        <v>374</v>
      </c>
      <c r="L445" s="21" t="s">
        <v>314</v>
      </c>
      <c r="M445" s="21" t="s">
        <v>372</v>
      </c>
      <c r="X445" s="37" t="str">
        <f t="shared" si="23"/>
        <v>CommercialWEPTWEPT-Retro-Medium Ret</v>
      </c>
      <c r="Y445" s="21" t="s">
        <v>240</v>
      </c>
      <c r="Z445" s="21" t="s">
        <v>695</v>
      </c>
      <c r="AA445" s="21" t="s">
        <v>700</v>
      </c>
      <c r="AB445" s="21" t="s">
        <v>1382</v>
      </c>
    </row>
    <row r="446" spans="9:28" ht="13.5" thickBot="1" x14ac:dyDescent="0.25">
      <c r="I446" s="21" t="str">
        <f t="shared" si="22"/>
        <v>Economizer-Retro-XLarge RetXLarge Ret</v>
      </c>
      <c r="J446" s="21" t="s">
        <v>251</v>
      </c>
      <c r="K446" s="21" t="s">
        <v>375</v>
      </c>
      <c r="L446" s="21" t="s">
        <v>314</v>
      </c>
      <c r="M446" s="21" t="s">
        <v>372</v>
      </c>
      <c r="X446" s="37" t="str">
        <f t="shared" si="23"/>
        <v>CommercialWEPTWEPT-Retro-Small Ret</v>
      </c>
      <c r="Y446" s="21" t="s">
        <v>240</v>
      </c>
      <c r="Z446" s="21" t="s">
        <v>695</v>
      </c>
      <c r="AA446" s="21" t="s">
        <v>701</v>
      </c>
      <c r="AB446" s="21" t="s">
        <v>1382</v>
      </c>
    </row>
    <row r="447" spans="9:28" ht="13.5" thickBot="1" x14ac:dyDescent="0.25">
      <c r="I447" s="21" t="str">
        <f t="shared" si="22"/>
        <v>Economizer-Retro-Large RetLarge Ret</v>
      </c>
      <c r="J447" s="21" t="s">
        <v>253</v>
      </c>
      <c r="K447" s="21" t="s">
        <v>376</v>
      </c>
      <c r="L447" s="21" t="s">
        <v>314</v>
      </c>
      <c r="M447" s="21" t="s">
        <v>372</v>
      </c>
      <c r="X447" s="37" t="str">
        <f t="shared" si="23"/>
        <v>CommercialWEPTWEPT-Retro-School K-12</v>
      </c>
      <c r="Y447" s="21" t="s">
        <v>240</v>
      </c>
      <c r="Z447" s="21" t="s">
        <v>695</v>
      </c>
      <c r="AA447" s="21" t="s">
        <v>702</v>
      </c>
      <c r="AB447" s="21" t="s">
        <v>1382</v>
      </c>
    </row>
    <row r="448" spans="9:28" ht="13.5" thickBot="1" x14ac:dyDescent="0.25">
      <c r="I448" s="21" t="str">
        <f t="shared" si="22"/>
        <v>Economizer-Retro-Medium RetMedium Ret</v>
      </c>
      <c r="J448" s="21" t="s">
        <v>255</v>
      </c>
      <c r="K448" s="21" t="s">
        <v>377</v>
      </c>
      <c r="L448" s="21" t="s">
        <v>314</v>
      </c>
      <c r="M448" s="21" t="s">
        <v>372</v>
      </c>
      <c r="X448" s="37" t="str">
        <f t="shared" si="23"/>
        <v>CommercialWEPTWEPT-Retro-University</v>
      </c>
      <c r="Y448" s="21" t="s">
        <v>240</v>
      </c>
      <c r="Z448" s="21" t="s">
        <v>695</v>
      </c>
      <c r="AA448" s="21" t="s">
        <v>703</v>
      </c>
      <c r="AB448" s="21" t="s">
        <v>1382</v>
      </c>
    </row>
    <row r="449" spans="9:28" ht="13.5" thickBot="1" x14ac:dyDescent="0.25">
      <c r="I449" s="21" t="str">
        <f t="shared" si="22"/>
        <v>Economizer-Retro-Small RetSmall Ret</v>
      </c>
      <c r="J449" s="21" t="s">
        <v>257</v>
      </c>
      <c r="K449" s="21" t="s">
        <v>378</v>
      </c>
      <c r="L449" s="21" t="s">
        <v>314</v>
      </c>
      <c r="M449" s="21" t="s">
        <v>372</v>
      </c>
      <c r="X449" s="37" t="str">
        <f t="shared" si="23"/>
        <v>CommercialWEPTWEPT-Retro-Warehouse</v>
      </c>
      <c r="Y449" s="21" t="s">
        <v>240</v>
      </c>
      <c r="Z449" s="21" t="s">
        <v>695</v>
      </c>
      <c r="AA449" s="21" t="s">
        <v>704</v>
      </c>
      <c r="AB449" s="21" t="s">
        <v>1382</v>
      </c>
    </row>
    <row r="450" spans="9:28" ht="13.5" thickBot="1" x14ac:dyDescent="0.25">
      <c r="I450" s="21" t="str">
        <f t="shared" si="22"/>
        <v>Economizer-Retro-School K-12School K-12</v>
      </c>
      <c r="J450" s="21" t="s">
        <v>259</v>
      </c>
      <c r="K450" s="21" t="s">
        <v>379</v>
      </c>
      <c r="L450" s="21" t="s">
        <v>314</v>
      </c>
      <c r="M450" s="21" t="s">
        <v>372</v>
      </c>
      <c r="X450" s="37" t="str">
        <f t="shared" si="23"/>
        <v>CommercialWEPTWEPT-Retro-Supermarket</v>
      </c>
      <c r="Y450" s="21" t="s">
        <v>240</v>
      </c>
      <c r="Z450" s="21" t="s">
        <v>695</v>
      </c>
      <c r="AA450" s="21" t="s">
        <v>705</v>
      </c>
      <c r="AB450" s="21" t="s">
        <v>1382</v>
      </c>
    </row>
    <row r="451" spans="9:28" ht="13.5" thickBot="1" x14ac:dyDescent="0.25">
      <c r="I451" s="21" t="str">
        <f t="shared" si="22"/>
        <v>Economizer-Retro-UniversityUniversity</v>
      </c>
      <c r="J451" s="21" t="s">
        <v>261</v>
      </c>
      <c r="K451" s="21" t="s">
        <v>380</v>
      </c>
      <c r="L451" s="21" t="s">
        <v>314</v>
      </c>
      <c r="M451" s="21" t="s">
        <v>372</v>
      </c>
      <c r="X451" s="37" t="str">
        <f t="shared" si="23"/>
        <v>CommercialWEPTWEPT-Retro-MiniMart</v>
      </c>
      <c r="Y451" s="21" t="s">
        <v>240</v>
      </c>
      <c r="Z451" s="21" t="s">
        <v>695</v>
      </c>
      <c r="AA451" s="21" t="s">
        <v>706</v>
      </c>
      <c r="AB451" s="21" t="s">
        <v>1382</v>
      </c>
    </row>
    <row r="452" spans="9:28" ht="13.5" thickBot="1" x14ac:dyDescent="0.25">
      <c r="I452" s="21" t="str">
        <f t="shared" si="22"/>
        <v>Economizer-Retro-WarehouseWarehouse</v>
      </c>
      <c r="J452" s="21" t="s">
        <v>263</v>
      </c>
      <c r="K452" s="21" t="s">
        <v>381</v>
      </c>
      <c r="L452" s="21" t="s">
        <v>314</v>
      </c>
      <c r="M452" s="21" t="s">
        <v>372</v>
      </c>
      <c r="X452" s="37" t="str">
        <f t="shared" si="23"/>
        <v>CommercialWEPTWEPT-Retro-Restaurant</v>
      </c>
      <c r="Y452" s="21" t="s">
        <v>240</v>
      </c>
      <c r="Z452" s="21" t="s">
        <v>695</v>
      </c>
      <c r="AA452" s="21" t="s">
        <v>707</v>
      </c>
      <c r="AB452" s="21" t="s">
        <v>1382</v>
      </c>
    </row>
    <row r="453" spans="9:28" ht="13.5" thickBot="1" x14ac:dyDescent="0.25">
      <c r="I453" s="21" t="str">
        <f t="shared" si="22"/>
        <v>Economizer-Retro-SupermarketSupermarket</v>
      </c>
      <c r="J453" s="21" t="s">
        <v>265</v>
      </c>
      <c r="K453" s="21" t="s">
        <v>382</v>
      </c>
      <c r="L453" s="21" t="s">
        <v>314</v>
      </c>
      <c r="M453" s="21" t="s">
        <v>372</v>
      </c>
      <c r="X453" s="37" t="str">
        <f t="shared" si="23"/>
        <v>CommercialWEPTWEPT-Retro-Lodging</v>
      </c>
      <c r="Y453" s="21" t="s">
        <v>240</v>
      </c>
      <c r="Z453" s="21" t="s">
        <v>695</v>
      </c>
      <c r="AA453" s="21" t="s">
        <v>708</v>
      </c>
      <c r="AB453" s="21" t="s">
        <v>1382</v>
      </c>
    </row>
    <row r="454" spans="9:28" ht="13.5" thickBot="1" x14ac:dyDescent="0.25">
      <c r="I454" s="21" t="str">
        <f t="shared" ref="I454:I517" si="24">K454&amp;J454</f>
        <v>Economizer-Retro-MiniMartMiniMart</v>
      </c>
      <c r="J454" s="21" t="s">
        <v>267</v>
      </c>
      <c r="K454" s="21" t="s">
        <v>383</v>
      </c>
      <c r="L454" s="21" t="s">
        <v>314</v>
      </c>
      <c r="M454" s="21" t="s">
        <v>372</v>
      </c>
      <c r="X454" s="37" t="str">
        <f t="shared" ref="X454:X517" si="25">_xlfn.CONCAT(Y454,Z454,AA454,)</f>
        <v>CommercialWEPTWEPT-Retro-Hospital</v>
      </c>
      <c r="Y454" s="21" t="s">
        <v>240</v>
      </c>
      <c r="Z454" s="21" t="s">
        <v>695</v>
      </c>
      <c r="AA454" s="21" t="s">
        <v>709</v>
      </c>
      <c r="AB454" s="21" t="s">
        <v>1382</v>
      </c>
    </row>
    <row r="455" spans="9:28" ht="13.5" thickBot="1" x14ac:dyDescent="0.25">
      <c r="I455" s="21" t="str">
        <f t="shared" si="24"/>
        <v>Economizer-Retro-RestaurantRestaurant</v>
      </c>
      <c r="J455" s="21" t="s">
        <v>269</v>
      </c>
      <c r="K455" s="21" t="s">
        <v>384</v>
      </c>
      <c r="L455" s="21" t="s">
        <v>314</v>
      </c>
      <c r="M455" s="21" t="s">
        <v>372</v>
      </c>
      <c r="X455" s="37" t="str">
        <f t="shared" si="25"/>
        <v>CommercialWEPTWEPT-Retro-Residential Care</v>
      </c>
      <c r="Y455" s="21" t="s">
        <v>240</v>
      </c>
      <c r="Z455" s="21" t="s">
        <v>695</v>
      </c>
      <c r="AA455" s="21" t="s">
        <v>710</v>
      </c>
      <c r="AB455" s="21" t="s">
        <v>1382</v>
      </c>
    </row>
    <row r="456" spans="9:28" ht="13.5" thickBot="1" x14ac:dyDescent="0.25">
      <c r="I456" s="21" t="str">
        <f t="shared" si="24"/>
        <v>Economizer-Retro-LodgingLodging</v>
      </c>
      <c r="J456" s="21" t="s">
        <v>271</v>
      </c>
      <c r="K456" s="21" t="s">
        <v>385</v>
      </c>
      <c r="L456" s="21" t="s">
        <v>314</v>
      </c>
      <c r="M456" s="21" t="s">
        <v>372</v>
      </c>
      <c r="X456" s="37" t="str">
        <f t="shared" si="25"/>
        <v>CommercialWEPTWEPT-Retro-Assembly</v>
      </c>
      <c r="Y456" s="21" t="s">
        <v>240</v>
      </c>
      <c r="Z456" s="21" t="s">
        <v>695</v>
      </c>
      <c r="AA456" s="21" t="s">
        <v>711</v>
      </c>
      <c r="AB456" s="21" t="s">
        <v>1382</v>
      </c>
    </row>
    <row r="457" spans="9:28" ht="13.5" thickBot="1" x14ac:dyDescent="0.25">
      <c r="I457" s="21" t="str">
        <f t="shared" si="24"/>
        <v>Economizer-Retro-HospitalHospital</v>
      </c>
      <c r="J457" s="21" t="s">
        <v>273</v>
      </c>
      <c r="K457" s="21" t="s">
        <v>386</v>
      </c>
      <c r="L457" s="21" t="s">
        <v>314</v>
      </c>
      <c r="M457" s="21" t="s">
        <v>372</v>
      </c>
      <c r="X457" s="37" t="str">
        <f t="shared" si="25"/>
        <v>CommercialWEPTWEPT-Retro-Other</v>
      </c>
      <c r="Y457" s="21" t="s">
        <v>240</v>
      </c>
      <c r="Z457" s="21" t="s">
        <v>695</v>
      </c>
      <c r="AA457" s="21" t="s">
        <v>712</v>
      </c>
      <c r="AB457" s="21" t="s">
        <v>1382</v>
      </c>
    </row>
    <row r="458" spans="9:28" ht="13.5" thickBot="1" x14ac:dyDescent="0.25">
      <c r="I458" s="21" t="str">
        <f t="shared" si="24"/>
        <v>Economizer-Retro-Residential CareResidential Care</v>
      </c>
      <c r="J458" s="21" t="s">
        <v>275</v>
      </c>
      <c r="K458" s="21" t="s">
        <v>387</v>
      </c>
      <c r="L458" s="21" t="s">
        <v>314</v>
      </c>
      <c r="M458" s="21" t="s">
        <v>372</v>
      </c>
      <c r="X458" s="37" t="str">
        <f t="shared" si="25"/>
        <v>CommercialWHTanksWHTanks-New-Large Off</v>
      </c>
      <c r="Y458" s="21" t="s">
        <v>240</v>
      </c>
      <c r="Z458" s="21" t="s">
        <v>713</v>
      </c>
      <c r="AA458" s="21" t="s">
        <v>1277</v>
      </c>
      <c r="AB458" s="21" t="s">
        <v>1380</v>
      </c>
    </row>
    <row r="459" spans="9:28" ht="13.5" thickBot="1" x14ac:dyDescent="0.25">
      <c r="I459" s="21" t="str">
        <f t="shared" si="24"/>
        <v>Economizer-Retro-AssemblyAssembly</v>
      </c>
      <c r="J459" s="21" t="s">
        <v>277</v>
      </c>
      <c r="K459" s="21" t="s">
        <v>388</v>
      </c>
      <c r="L459" s="21" t="s">
        <v>314</v>
      </c>
      <c r="M459" s="21" t="s">
        <v>372</v>
      </c>
      <c r="X459" s="37" t="str">
        <f t="shared" si="25"/>
        <v>CommercialWHTanksWHTanks-New-Medium Off</v>
      </c>
      <c r="Y459" s="21" t="s">
        <v>240</v>
      </c>
      <c r="Z459" s="21" t="s">
        <v>713</v>
      </c>
      <c r="AA459" s="21" t="s">
        <v>1278</v>
      </c>
      <c r="AB459" s="21" t="s">
        <v>1380</v>
      </c>
    </row>
    <row r="460" spans="9:28" ht="13.5" thickBot="1" x14ac:dyDescent="0.25">
      <c r="I460" s="21" t="str">
        <f t="shared" si="24"/>
        <v>Economizer-Retro-OtherOther</v>
      </c>
      <c r="J460" s="21" t="s">
        <v>279</v>
      </c>
      <c r="K460" s="21" t="s">
        <v>389</v>
      </c>
      <c r="L460" s="21" t="s">
        <v>314</v>
      </c>
      <c r="M460" s="21" t="s">
        <v>372</v>
      </c>
      <c r="X460" s="37" t="str">
        <f t="shared" si="25"/>
        <v>CommercialWHTanksWHTanks-New-Small Off</v>
      </c>
      <c r="Y460" s="21" t="s">
        <v>240</v>
      </c>
      <c r="Z460" s="21" t="s">
        <v>713</v>
      </c>
      <c r="AA460" s="21" t="s">
        <v>1279</v>
      </c>
      <c r="AB460" s="21" t="s">
        <v>1380</v>
      </c>
    </row>
    <row r="461" spans="9:28" ht="13.5" thickBot="1" x14ac:dyDescent="0.25">
      <c r="I461" s="21" t="str">
        <f t="shared" si="24"/>
        <v>Commercial EM-Retro-Large OffLarge Off</v>
      </c>
      <c r="J461" s="21" t="s">
        <v>245</v>
      </c>
      <c r="K461" s="21" t="s">
        <v>391</v>
      </c>
      <c r="L461" s="21" t="s">
        <v>314</v>
      </c>
      <c r="M461" s="21" t="s">
        <v>390</v>
      </c>
      <c r="X461" s="37" t="str">
        <f t="shared" si="25"/>
        <v>CommercialWHTanksWHTanks-New-XLarge Ret</v>
      </c>
      <c r="Y461" s="21" t="s">
        <v>240</v>
      </c>
      <c r="Z461" s="21" t="s">
        <v>713</v>
      </c>
      <c r="AA461" s="21" t="s">
        <v>1280</v>
      </c>
      <c r="AB461" s="21" t="s">
        <v>1380</v>
      </c>
    </row>
    <row r="462" spans="9:28" ht="13.5" thickBot="1" x14ac:dyDescent="0.25">
      <c r="I462" s="21" t="str">
        <f t="shared" si="24"/>
        <v>Commercial EM-Retro-Medium OffMedium Off</v>
      </c>
      <c r="J462" s="21" t="s">
        <v>247</v>
      </c>
      <c r="K462" s="21" t="s">
        <v>392</v>
      </c>
      <c r="L462" s="21" t="s">
        <v>314</v>
      </c>
      <c r="M462" s="21" t="s">
        <v>390</v>
      </c>
      <c r="X462" s="37" t="str">
        <f t="shared" si="25"/>
        <v>CommercialWHTanksWHTanks-New-Large Ret</v>
      </c>
      <c r="Y462" s="21" t="s">
        <v>240</v>
      </c>
      <c r="Z462" s="21" t="s">
        <v>713</v>
      </c>
      <c r="AA462" s="21" t="s">
        <v>1281</v>
      </c>
      <c r="AB462" s="21" t="s">
        <v>1380</v>
      </c>
    </row>
    <row r="463" spans="9:28" ht="13.5" thickBot="1" x14ac:dyDescent="0.25">
      <c r="I463" s="21" t="str">
        <f t="shared" si="24"/>
        <v>Commercial EM-Retro-Small OffSmall Off</v>
      </c>
      <c r="J463" s="21" t="s">
        <v>249</v>
      </c>
      <c r="K463" s="21" t="s">
        <v>393</v>
      </c>
      <c r="L463" s="21" t="s">
        <v>314</v>
      </c>
      <c r="M463" s="21" t="s">
        <v>390</v>
      </c>
      <c r="X463" s="37" t="str">
        <f t="shared" si="25"/>
        <v>CommercialWHTanksWHTanks-New-Medium Ret</v>
      </c>
      <c r="Y463" s="21" t="s">
        <v>240</v>
      </c>
      <c r="Z463" s="21" t="s">
        <v>713</v>
      </c>
      <c r="AA463" s="21" t="s">
        <v>1282</v>
      </c>
      <c r="AB463" s="21" t="s">
        <v>1380</v>
      </c>
    </row>
    <row r="464" spans="9:28" ht="13.5" thickBot="1" x14ac:dyDescent="0.25">
      <c r="I464" s="21" t="str">
        <f t="shared" si="24"/>
        <v>Commercial EM-Retro-XLarge RetXLarge Ret</v>
      </c>
      <c r="J464" s="21" t="s">
        <v>251</v>
      </c>
      <c r="K464" s="21" t="s">
        <v>394</v>
      </c>
      <c r="L464" s="21" t="s">
        <v>314</v>
      </c>
      <c r="M464" s="21" t="s">
        <v>390</v>
      </c>
      <c r="X464" s="37" t="str">
        <f t="shared" si="25"/>
        <v>CommercialWHTanksWHTanks-New-Small Ret</v>
      </c>
      <c r="Y464" s="21" t="s">
        <v>240</v>
      </c>
      <c r="Z464" s="21" t="s">
        <v>713</v>
      </c>
      <c r="AA464" s="21" t="s">
        <v>1283</v>
      </c>
      <c r="AB464" s="21" t="s">
        <v>1380</v>
      </c>
    </row>
    <row r="465" spans="9:28" ht="13.5" thickBot="1" x14ac:dyDescent="0.25">
      <c r="I465" s="21" t="str">
        <f t="shared" si="24"/>
        <v>Commercial EM-Retro-Large RetLarge Ret</v>
      </c>
      <c r="J465" s="21" t="s">
        <v>253</v>
      </c>
      <c r="K465" s="21" t="s">
        <v>395</v>
      </c>
      <c r="L465" s="21" t="s">
        <v>314</v>
      </c>
      <c r="M465" s="21" t="s">
        <v>390</v>
      </c>
      <c r="X465" s="37" t="str">
        <f t="shared" si="25"/>
        <v>CommercialWHTanksWHTanks-New-School K-12</v>
      </c>
      <c r="Y465" s="21" t="s">
        <v>240</v>
      </c>
      <c r="Z465" s="21" t="s">
        <v>713</v>
      </c>
      <c r="AA465" s="21" t="s">
        <v>1284</v>
      </c>
      <c r="AB465" s="21" t="s">
        <v>1380</v>
      </c>
    </row>
    <row r="466" spans="9:28" ht="13.5" thickBot="1" x14ac:dyDescent="0.25">
      <c r="I466" s="21" t="str">
        <f t="shared" si="24"/>
        <v>Commercial EM-Retro-Medium RetMedium Ret</v>
      </c>
      <c r="J466" s="21" t="s">
        <v>255</v>
      </c>
      <c r="K466" s="21" t="s">
        <v>396</v>
      </c>
      <c r="L466" s="21" t="s">
        <v>314</v>
      </c>
      <c r="M466" s="21" t="s">
        <v>390</v>
      </c>
      <c r="X466" s="37" t="str">
        <f t="shared" si="25"/>
        <v>CommercialWHTanksWHTanks-New-University</v>
      </c>
      <c r="Y466" s="21" t="s">
        <v>240</v>
      </c>
      <c r="Z466" s="21" t="s">
        <v>713</v>
      </c>
      <c r="AA466" s="21" t="s">
        <v>1285</v>
      </c>
      <c r="AB466" s="21" t="s">
        <v>1380</v>
      </c>
    </row>
    <row r="467" spans="9:28" ht="13.5" thickBot="1" x14ac:dyDescent="0.25">
      <c r="I467" s="21" t="str">
        <f t="shared" si="24"/>
        <v>Commercial EM-Retro-Small RetSmall Ret</v>
      </c>
      <c r="J467" s="21" t="s">
        <v>257</v>
      </c>
      <c r="K467" s="21" t="s">
        <v>397</v>
      </c>
      <c r="L467" s="21" t="s">
        <v>314</v>
      </c>
      <c r="M467" s="21" t="s">
        <v>390</v>
      </c>
      <c r="X467" s="37" t="str">
        <f t="shared" si="25"/>
        <v>CommercialWHTanksWHTanks-New-Warehouse</v>
      </c>
      <c r="Y467" s="21" t="s">
        <v>240</v>
      </c>
      <c r="Z467" s="21" t="s">
        <v>713</v>
      </c>
      <c r="AA467" s="21" t="s">
        <v>1286</v>
      </c>
      <c r="AB467" s="21" t="s">
        <v>1380</v>
      </c>
    </row>
    <row r="468" spans="9:28" ht="13.5" thickBot="1" x14ac:dyDescent="0.25">
      <c r="I468" s="21" t="str">
        <f t="shared" si="24"/>
        <v>Commercial EM-Retro-School K-12School K-12</v>
      </c>
      <c r="J468" s="21" t="s">
        <v>259</v>
      </c>
      <c r="K468" s="21" t="s">
        <v>398</v>
      </c>
      <c r="L468" s="21" t="s">
        <v>314</v>
      </c>
      <c r="M468" s="21" t="s">
        <v>390</v>
      </c>
      <c r="X468" s="37" t="str">
        <f t="shared" si="25"/>
        <v>CommercialWHTanksWHTanks-New-Supermarket</v>
      </c>
      <c r="Y468" s="21" t="s">
        <v>240</v>
      </c>
      <c r="Z468" s="21" t="s">
        <v>713</v>
      </c>
      <c r="AA468" s="21" t="s">
        <v>1287</v>
      </c>
      <c r="AB468" s="21" t="s">
        <v>1380</v>
      </c>
    </row>
    <row r="469" spans="9:28" ht="13.5" thickBot="1" x14ac:dyDescent="0.25">
      <c r="I469" s="21" t="str">
        <f t="shared" si="24"/>
        <v>Commercial EM-Retro-UniversityUniversity</v>
      </c>
      <c r="J469" s="21" t="s">
        <v>261</v>
      </c>
      <c r="K469" s="21" t="s">
        <v>399</v>
      </c>
      <c r="L469" s="21" t="s">
        <v>314</v>
      </c>
      <c r="M469" s="21" t="s">
        <v>390</v>
      </c>
      <c r="X469" s="37" t="str">
        <f t="shared" si="25"/>
        <v>CommercialWHTanksWHTanks-New-MiniMart</v>
      </c>
      <c r="Y469" s="21" t="s">
        <v>240</v>
      </c>
      <c r="Z469" s="21" t="s">
        <v>713</v>
      </c>
      <c r="AA469" s="21" t="s">
        <v>1288</v>
      </c>
      <c r="AB469" s="21" t="s">
        <v>1380</v>
      </c>
    </row>
    <row r="470" spans="9:28" ht="13.5" thickBot="1" x14ac:dyDescent="0.25">
      <c r="I470" s="21" t="str">
        <f t="shared" si="24"/>
        <v>Commercial EM-Retro-WarehouseWarehouse</v>
      </c>
      <c r="J470" s="21" t="s">
        <v>263</v>
      </c>
      <c r="K470" s="21" t="s">
        <v>400</v>
      </c>
      <c r="L470" s="21" t="s">
        <v>314</v>
      </c>
      <c r="M470" s="21" t="s">
        <v>390</v>
      </c>
      <c r="X470" s="37" t="str">
        <f t="shared" si="25"/>
        <v>CommercialWHTanksWHTanks-New-Restaurant</v>
      </c>
      <c r="Y470" s="21" t="s">
        <v>240</v>
      </c>
      <c r="Z470" s="21" t="s">
        <v>713</v>
      </c>
      <c r="AA470" s="21" t="s">
        <v>1289</v>
      </c>
      <c r="AB470" s="21" t="s">
        <v>1380</v>
      </c>
    </row>
    <row r="471" spans="9:28" ht="13.5" thickBot="1" x14ac:dyDescent="0.25">
      <c r="I471" s="21" t="str">
        <f t="shared" si="24"/>
        <v>Commercial EM-Retro-SupermarketSupermarket</v>
      </c>
      <c r="J471" s="21" t="s">
        <v>265</v>
      </c>
      <c r="K471" s="21" t="s">
        <v>401</v>
      </c>
      <c r="L471" s="21" t="s">
        <v>314</v>
      </c>
      <c r="M471" s="21" t="s">
        <v>390</v>
      </c>
      <c r="X471" s="37" t="str">
        <f t="shared" si="25"/>
        <v>CommercialWHTanksWHTanks-New-Lodging</v>
      </c>
      <c r="Y471" s="21" t="s">
        <v>240</v>
      </c>
      <c r="Z471" s="21" t="s">
        <v>713</v>
      </c>
      <c r="AA471" s="21" t="s">
        <v>1290</v>
      </c>
      <c r="AB471" s="21" t="s">
        <v>1380</v>
      </c>
    </row>
    <row r="472" spans="9:28" ht="13.5" thickBot="1" x14ac:dyDescent="0.25">
      <c r="I472" s="21" t="str">
        <f t="shared" si="24"/>
        <v>Commercial EM-Retro-MiniMartMiniMart</v>
      </c>
      <c r="J472" s="21" t="s">
        <v>267</v>
      </c>
      <c r="K472" s="21" t="s">
        <v>402</v>
      </c>
      <c r="L472" s="21" t="s">
        <v>314</v>
      </c>
      <c r="M472" s="21" t="s">
        <v>390</v>
      </c>
      <c r="X472" s="37" t="str">
        <f t="shared" si="25"/>
        <v>CommercialWHTanksWHTanks-New-Hospital</v>
      </c>
      <c r="Y472" s="21" t="s">
        <v>240</v>
      </c>
      <c r="Z472" s="21" t="s">
        <v>713</v>
      </c>
      <c r="AA472" s="21" t="s">
        <v>1291</v>
      </c>
      <c r="AB472" s="21" t="s">
        <v>1380</v>
      </c>
    </row>
    <row r="473" spans="9:28" ht="13.5" thickBot="1" x14ac:dyDescent="0.25">
      <c r="I473" s="21" t="str">
        <f t="shared" si="24"/>
        <v>Commercial EM-Retro-RestaurantRestaurant</v>
      </c>
      <c r="J473" s="21" t="s">
        <v>269</v>
      </c>
      <c r="K473" s="21" t="s">
        <v>403</v>
      </c>
      <c r="L473" s="21" t="s">
        <v>314</v>
      </c>
      <c r="M473" s="21" t="s">
        <v>390</v>
      </c>
      <c r="X473" s="37" t="str">
        <f t="shared" si="25"/>
        <v>CommercialWHTanksWHTanks-New-Residential Care</v>
      </c>
      <c r="Y473" s="21" t="s">
        <v>240</v>
      </c>
      <c r="Z473" s="21" t="s">
        <v>713</v>
      </c>
      <c r="AA473" s="21" t="s">
        <v>1292</v>
      </c>
      <c r="AB473" s="21" t="s">
        <v>1380</v>
      </c>
    </row>
    <row r="474" spans="9:28" ht="13.5" thickBot="1" x14ac:dyDescent="0.25">
      <c r="I474" s="21" t="str">
        <f t="shared" si="24"/>
        <v>Commercial EM-Retro-LodgingLodging</v>
      </c>
      <c r="J474" s="21" t="s">
        <v>271</v>
      </c>
      <c r="K474" s="21" t="s">
        <v>404</v>
      </c>
      <c r="L474" s="21" t="s">
        <v>314</v>
      </c>
      <c r="M474" s="21" t="s">
        <v>390</v>
      </c>
      <c r="X474" s="37" t="str">
        <f t="shared" si="25"/>
        <v>CommercialWHTanksWHTanks-New-Assembly</v>
      </c>
      <c r="Y474" s="21" t="s">
        <v>240</v>
      </c>
      <c r="Z474" s="21" t="s">
        <v>713</v>
      </c>
      <c r="AA474" s="21" t="s">
        <v>1293</v>
      </c>
      <c r="AB474" s="21" t="s">
        <v>1380</v>
      </c>
    </row>
    <row r="475" spans="9:28" ht="13.5" thickBot="1" x14ac:dyDescent="0.25">
      <c r="I475" s="21" t="str">
        <f t="shared" si="24"/>
        <v>Commercial EM-Retro-HospitalHospital</v>
      </c>
      <c r="J475" s="21" t="s">
        <v>273</v>
      </c>
      <c r="K475" s="21" t="s">
        <v>405</v>
      </c>
      <c r="L475" s="21" t="s">
        <v>314</v>
      </c>
      <c r="M475" s="21" t="s">
        <v>390</v>
      </c>
      <c r="X475" s="37" t="str">
        <f t="shared" si="25"/>
        <v>CommercialWHTanksWHTanks-New-Other</v>
      </c>
      <c r="Y475" s="21" t="s">
        <v>240</v>
      </c>
      <c r="Z475" s="21" t="s">
        <v>713</v>
      </c>
      <c r="AA475" s="21" t="s">
        <v>1294</v>
      </c>
      <c r="AB475" s="21" t="s">
        <v>1380</v>
      </c>
    </row>
    <row r="476" spans="9:28" ht="13.5" thickBot="1" x14ac:dyDescent="0.25">
      <c r="I476" s="21" t="str">
        <f t="shared" si="24"/>
        <v>Commercial EM-Retro-Residential CareResidential Care</v>
      </c>
      <c r="J476" s="21" t="s">
        <v>275</v>
      </c>
      <c r="K476" s="21" t="s">
        <v>406</v>
      </c>
      <c r="L476" s="21" t="s">
        <v>314</v>
      </c>
      <c r="M476" s="21" t="s">
        <v>390</v>
      </c>
      <c r="X476" s="37" t="str">
        <f t="shared" si="25"/>
        <v>CommercialWHTanksWHTanks-NR-Large Off</v>
      </c>
      <c r="Y476" s="21" t="s">
        <v>240</v>
      </c>
      <c r="Z476" s="21" t="s">
        <v>713</v>
      </c>
      <c r="AA476" s="21" t="s">
        <v>1295</v>
      </c>
      <c r="AB476" s="21" t="s">
        <v>1380</v>
      </c>
    </row>
    <row r="477" spans="9:28" ht="13.5" thickBot="1" x14ac:dyDescent="0.25">
      <c r="I477" s="21" t="str">
        <f t="shared" si="24"/>
        <v>Commercial EM-Retro-AssemblyAssembly</v>
      </c>
      <c r="J477" s="21" t="s">
        <v>277</v>
      </c>
      <c r="K477" s="21" t="s">
        <v>407</v>
      </c>
      <c r="L477" s="21" t="s">
        <v>314</v>
      </c>
      <c r="M477" s="21" t="s">
        <v>390</v>
      </c>
      <c r="X477" s="37" t="str">
        <f t="shared" si="25"/>
        <v>CommercialWHTanksWHTanks-NR-Medium Off</v>
      </c>
      <c r="Y477" s="21" t="s">
        <v>240</v>
      </c>
      <c r="Z477" s="21" t="s">
        <v>713</v>
      </c>
      <c r="AA477" s="21" t="s">
        <v>714</v>
      </c>
      <c r="AB477" s="21" t="s">
        <v>1380</v>
      </c>
    </row>
    <row r="478" spans="9:28" ht="13.5" thickBot="1" x14ac:dyDescent="0.25">
      <c r="I478" s="21" t="str">
        <f t="shared" si="24"/>
        <v>Commercial EM-Retro-OtherOther</v>
      </c>
      <c r="J478" s="21" t="s">
        <v>279</v>
      </c>
      <c r="K478" s="21" t="s">
        <v>408</v>
      </c>
      <c r="L478" s="21" t="s">
        <v>314</v>
      </c>
      <c r="M478" s="21" t="s">
        <v>390</v>
      </c>
      <c r="X478" s="37" t="str">
        <f t="shared" si="25"/>
        <v>CommercialWHTanksWHTanks-NR-Small Off</v>
      </c>
      <c r="Y478" s="21" t="s">
        <v>240</v>
      </c>
      <c r="Z478" s="21" t="s">
        <v>713</v>
      </c>
      <c r="AA478" s="21" t="s">
        <v>715</v>
      </c>
      <c r="AB478" s="21" t="s">
        <v>1380</v>
      </c>
    </row>
    <row r="479" spans="9:28" ht="13.5" thickBot="1" x14ac:dyDescent="0.25">
      <c r="I479" s="21" t="str">
        <f t="shared" si="24"/>
        <v>LEC Exit Sign-Double-NewNA</v>
      </c>
      <c r="J479" s="21" t="s">
        <v>6</v>
      </c>
      <c r="K479" s="21" t="s">
        <v>410</v>
      </c>
      <c r="L479" s="21" t="s">
        <v>7</v>
      </c>
      <c r="M479" s="21" t="s">
        <v>409</v>
      </c>
      <c r="X479" s="37" t="str">
        <f t="shared" si="25"/>
        <v>CommercialWHTanksWHTanks-NR-XLarge Ret</v>
      </c>
      <c r="Y479" s="21" t="s">
        <v>240</v>
      </c>
      <c r="Z479" s="21" t="s">
        <v>713</v>
      </c>
      <c r="AA479" s="21" t="s">
        <v>716</v>
      </c>
      <c r="AB479" s="21" t="s">
        <v>1380</v>
      </c>
    </row>
    <row r="480" spans="9:28" ht="13.5" thickBot="1" x14ac:dyDescent="0.25">
      <c r="I480" s="21" t="str">
        <f t="shared" si="24"/>
        <v>LEC Exit Sign-Single-NewNA</v>
      </c>
      <c r="J480" s="21" t="s">
        <v>6</v>
      </c>
      <c r="K480" s="21" t="s">
        <v>411</v>
      </c>
      <c r="L480" s="21" t="s">
        <v>7</v>
      </c>
      <c r="M480" s="21" t="s">
        <v>409</v>
      </c>
      <c r="X480" s="37" t="str">
        <f t="shared" si="25"/>
        <v>CommercialWHTanksWHTanks-NR-Large Ret</v>
      </c>
      <c r="Y480" s="21" t="s">
        <v>240</v>
      </c>
      <c r="Z480" s="21" t="s">
        <v>713</v>
      </c>
      <c r="AA480" s="21" t="s">
        <v>717</v>
      </c>
      <c r="AB480" s="21" t="s">
        <v>1380</v>
      </c>
    </row>
    <row r="481" spans="9:28" ht="13.5" thickBot="1" x14ac:dyDescent="0.25">
      <c r="I481" s="21" t="str">
        <f t="shared" si="24"/>
        <v>LEC Exit Sign-Double-NRNA</v>
      </c>
      <c r="J481" s="21" t="s">
        <v>6</v>
      </c>
      <c r="K481" s="21" t="s">
        <v>412</v>
      </c>
      <c r="L481" s="21" t="s">
        <v>7</v>
      </c>
      <c r="M481" s="21" t="s">
        <v>409</v>
      </c>
      <c r="X481" s="37" t="str">
        <f t="shared" si="25"/>
        <v>CommercialWHTanksWHTanks-NR-Medium Ret</v>
      </c>
      <c r="Y481" s="21" t="s">
        <v>240</v>
      </c>
      <c r="Z481" s="21" t="s">
        <v>713</v>
      </c>
      <c r="AA481" s="21" t="s">
        <v>718</v>
      </c>
      <c r="AB481" s="21" t="s">
        <v>1380</v>
      </c>
    </row>
    <row r="482" spans="9:28" ht="13.5" thickBot="1" x14ac:dyDescent="0.25">
      <c r="I482" s="21" t="str">
        <f t="shared" si="24"/>
        <v>LEC Exit Sign-Single-NRNA</v>
      </c>
      <c r="J482" s="21" t="s">
        <v>6</v>
      </c>
      <c r="K482" s="21" t="s">
        <v>413</v>
      </c>
      <c r="L482" s="21" t="s">
        <v>7</v>
      </c>
      <c r="M482" s="21" t="s">
        <v>409</v>
      </c>
      <c r="X482" s="37" t="str">
        <f t="shared" si="25"/>
        <v>CommercialWHTanksWHTanks-NR-Small Ret</v>
      </c>
      <c r="Y482" s="21" t="s">
        <v>240</v>
      </c>
      <c r="Z482" s="21" t="s">
        <v>713</v>
      </c>
      <c r="AA482" s="21" t="s">
        <v>719</v>
      </c>
      <c r="AB482" s="21" t="s">
        <v>1380</v>
      </c>
    </row>
    <row r="483" spans="9:28" ht="13.5" thickBot="1" x14ac:dyDescent="0.25">
      <c r="I483" s="21" t="str">
        <f t="shared" si="24"/>
        <v>NAExterior Lighting: Parking Lot - HPS 250W - New</v>
      </c>
      <c r="J483" s="21" t="s">
        <v>415</v>
      </c>
      <c r="K483" s="21" t="s">
        <v>6</v>
      </c>
      <c r="L483" s="21" t="s">
        <v>7</v>
      </c>
      <c r="M483" s="21" t="s">
        <v>414</v>
      </c>
      <c r="X483" s="37" t="str">
        <f t="shared" si="25"/>
        <v>CommercialWHTanksWHTanks-NR-School K-12</v>
      </c>
      <c r="Y483" s="21" t="s">
        <v>240</v>
      </c>
      <c r="Z483" s="21" t="s">
        <v>713</v>
      </c>
      <c r="AA483" s="21" t="s">
        <v>720</v>
      </c>
      <c r="AB483" s="21" t="s">
        <v>1380</v>
      </c>
    </row>
    <row r="484" spans="9:28" ht="13.5" thickBot="1" x14ac:dyDescent="0.25">
      <c r="I484" s="21" t="str">
        <f t="shared" si="24"/>
        <v>NAExterior Lighting: Walkway - HID 150W - New</v>
      </c>
      <c r="J484" s="21" t="s">
        <v>416</v>
      </c>
      <c r="K484" s="21" t="s">
        <v>6</v>
      </c>
      <c r="L484" s="21" t="s">
        <v>7</v>
      </c>
      <c r="M484" s="21" t="s">
        <v>414</v>
      </c>
      <c r="X484" s="37" t="str">
        <f t="shared" si="25"/>
        <v>CommercialWHTanksWHTanks-NR-University</v>
      </c>
      <c r="Y484" s="21" t="s">
        <v>240</v>
      </c>
      <c r="Z484" s="21" t="s">
        <v>713</v>
      </c>
      <c r="AA484" s="21" t="s">
        <v>721</v>
      </c>
      <c r="AB484" s="21" t="s">
        <v>1380</v>
      </c>
    </row>
    <row r="485" spans="9:28" ht="13.5" thickBot="1" x14ac:dyDescent="0.25">
      <c r="I485" s="21" t="str">
        <f t="shared" si="24"/>
        <v>NAExterior Lighting: FaÃ§ade - HID 150W - New</v>
      </c>
      <c r="J485" s="21" t="s">
        <v>417</v>
      </c>
      <c r="K485" s="21" t="s">
        <v>6</v>
      </c>
      <c r="L485" s="21" t="s">
        <v>7</v>
      </c>
      <c r="M485" s="21" t="s">
        <v>414</v>
      </c>
      <c r="X485" s="37" t="str">
        <f t="shared" si="25"/>
        <v>CommercialWHTanksWHTanks-NR-Warehouse</v>
      </c>
      <c r="Y485" s="21" t="s">
        <v>240</v>
      </c>
      <c r="Z485" s="21" t="s">
        <v>713</v>
      </c>
      <c r="AA485" s="21" t="s">
        <v>722</v>
      </c>
      <c r="AB485" s="21" t="s">
        <v>1380</v>
      </c>
    </row>
    <row r="486" spans="9:28" ht="13.5" thickBot="1" x14ac:dyDescent="0.25">
      <c r="I486" s="21" t="str">
        <f t="shared" si="24"/>
        <v>NAExterior Lighting: Walkway - INC 75W - New</v>
      </c>
      <c r="J486" s="21" t="s">
        <v>418</v>
      </c>
      <c r="K486" s="21" t="s">
        <v>6</v>
      </c>
      <c r="L486" s="21" t="s">
        <v>7</v>
      </c>
      <c r="M486" s="21" t="s">
        <v>414</v>
      </c>
      <c r="X486" s="37" t="str">
        <f t="shared" si="25"/>
        <v>CommercialWHTanksWHTanks-NR-Supermarket</v>
      </c>
      <c r="Y486" s="21" t="s">
        <v>240</v>
      </c>
      <c r="Z486" s="21" t="s">
        <v>713</v>
      </c>
      <c r="AA486" s="21" t="s">
        <v>723</v>
      </c>
      <c r="AB486" s="21" t="s">
        <v>1380</v>
      </c>
    </row>
    <row r="487" spans="9:28" ht="13.5" thickBot="1" x14ac:dyDescent="0.25">
      <c r="I487" s="21" t="str">
        <f t="shared" si="24"/>
        <v>NAExterior Lighting: FaÃ§ade - HID 400W - New</v>
      </c>
      <c r="J487" s="21" t="s">
        <v>419</v>
      </c>
      <c r="K487" s="21" t="s">
        <v>6</v>
      </c>
      <c r="L487" s="21" t="s">
        <v>7</v>
      </c>
      <c r="M487" s="21" t="s">
        <v>414</v>
      </c>
      <c r="X487" s="37" t="str">
        <f t="shared" si="25"/>
        <v>CommercialWHTanksWHTanks-NR-MiniMart</v>
      </c>
      <c r="Y487" s="21" t="s">
        <v>240</v>
      </c>
      <c r="Z487" s="21" t="s">
        <v>713</v>
      </c>
      <c r="AA487" s="21" t="s">
        <v>724</v>
      </c>
      <c r="AB487" s="21" t="s">
        <v>1380</v>
      </c>
    </row>
    <row r="488" spans="9:28" ht="13.5" thickBot="1" x14ac:dyDescent="0.25">
      <c r="I488" s="21" t="str">
        <f t="shared" si="24"/>
        <v>NAExterior Lighting: Walkway - CFL 26W - New</v>
      </c>
      <c r="J488" s="21" t="s">
        <v>420</v>
      </c>
      <c r="K488" s="21" t="s">
        <v>6</v>
      </c>
      <c r="L488" s="21" t="s">
        <v>7</v>
      </c>
      <c r="M488" s="21" t="s">
        <v>414</v>
      </c>
      <c r="X488" s="37" t="str">
        <f t="shared" si="25"/>
        <v>CommercialWHTanksWHTanks-NR-Restaurant</v>
      </c>
      <c r="Y488" s="21" t="s">
        <v>240</v>
      </c>
      <c r="Z488" s="21" t="s">
        <v>713</v>
      </c>
      <c r="AA488" s="21" t="s">
        <v>725</v>
      </c>
      <c r="AB488" s="21" t="s">
        <v>1380</v>
      </c>
    </row>
    <row r="489" spans="9:28" ht="13.5" thickBot="1" x14ac:dyDescent="0.25">
      <c r="I489" s="21" t="str">
        <f t="shared" si="24"/>
        <v>NAExterior Lighting: Parking Lot - MH 400W - New</v>
      </c>
      <c r="J489" s="21" t="s">
        <v>421</v>
      </c>
      <c r="K489" s="21" t="s">
        <v>6</v>
      </c>
      <c r="L489" s="21" t="s">
        <v>7</v>
      </c>
      <c r="M489" s="21" t="s">
        <v>414</v>
      </c>
      <c r="X489" s="37" t="str">
        <f t="shared" si="25"/>
        <v>CommercialWHTanksWHTanks-NR-Lodging</v>
      </c>
      <c r="Y489" s="21" t="s">
        <v>240</v>
      </c>
      <c r="Z489" s="21" t="s">
        <v>713</v>
      </c>
      <c r="AA489" s="21" t="s">
        <v>726</v>
      </c>
      <c r="AB489" s="21" t="s">
        <v>1380</v>
      </c>
    </row>
    <row r="490" spans="9:28" ht="13.5" thickBot="1" x14ac:dyDescent="0.25">
      <c r="I490" s="21" t="str">
        <f t="shared" si="24"/>
        <v>NAExterior Lighting: Parking Lot - MH 1000W - New</v>
      </c>
      <c r="J490" s="21" t="s">
        <v>422</v>
      </c>
      <c r="K490" s="21" t="s">
        <v>6</v>
      </c>
      <c r="L490" s="21" t="s">
        <v>7</v>
      </c>
      <c r="M490" s="21" t="s">
        <v>414</v>
      </c>
      <c r="X490" s="37" t="str">
        <f t="shared" si="25"/>
        <v>CommercialWHTanksWHTanks-NR-Hospital</v>
      </c>
      <c r="Y490" s="21" t="s">
        <v>240</v>
      </c>
      <c r="Z490" s="21" t="s">
        <v>713</v>
      </c>
      <c r="AA490" s="21" t="s">
        <v>727</v>
      </c>
      <c r="AB490" s="21" t="s">
        <v>1380</v>
      </c>
    </row>
    <row r="491" spans="9:28" ht="13.5" thickBot="1" x14ac:dyDescent="0.25">
      <c r="I491" s="21" t="str">
        <f t="shared" si="24"/>
        <v>NAExterior Lighting: Parking Lot - HPS 250W - NR</v>
      </c>
      <c r="J491" s="21" t="s">
        <v>423</v>
      </c>
      <c r="K491" s="21" t="s">
        <v>6</v>
      </c>
      <c r="L491" s="21" t="s">
        <v>7</v>
      </c>
      <c r="M491" s="21" t="s">
        <v>414</v>
      </c>
      <c r="X491" s="37" t="str">
        <f t="shared" si="25"/>
        <v>CommercialWHTanksWHTanks-NR-Residential Care</v>
      </c>
      <c r="Y491" s="21" t="s">
        <v>240</v>
      </c>
      <c r="Z491" s="21" t="s">
        <v>713</v>
      </c>
      <c r="AA491" s="21" t="s">
        <v>728</v>
      </c>
      <c r="AB491" s="21" t="s">
        <v>1380</v>
      </c>
    </row>
    <row r="492" spans="9:28" ht="13.5" thickBot="1" x14ac:dyDescent="0.25">
      <c r="I492" s="21" t="str">
        <f t="shared" si="24"/>
        <v>NAExterior Lighting: Walkway - HID 150W - NR</v>
      </c>
      <c r="J492" s="21" t="s">
        <v>424</v>
      </c>
      <c r="K492" s="21" t="s">
        <v>6</v>
      </c>
      <c r="L492" s="21" t="s">
        <v>7</v>
      </c>
      <c r="M492" s="21" t="s">
        <v>414</v>
      </c>
      <c r="X492" s="37" t="str">
        <f t="shared" si="25"/>
        <v>CommercialWHTanksWHTanks-NR-Assembly</v>
      </c>
      <c r="Y492" s="21" t="s">
        <v>240</v>
      </c>
      <c r="Z492" s="21" t="s">
        <v>713</v>
      </c>
      <c r="AA492" s="21" t="s">
        <v>729</v>
      </c>
      <c r="AB492" s="21" t="s">
        <v>1380</v>
      </c>
    </row>
    <row r="493" spans="9:28" ht="13.5" thickBot="1" x14ac:dyDescent="0.25">
      <c r="I493" s="21" t="str">
        <f t="shared" si="24"/>
        <v>NAExterior Lighting: FaÃ§ade - HID 150W - NR</v>
      </c>
      <c r="J493" s="21" t="s">
        <v>425</v>
      </c>
      <c r="K493" s="21" t="s">
        <v>6</v>
      </c>
      <c r="L493" s="21" t="s">
        <v>7</v>
      </c>
      <c r="M493" s="21" t="s">
        <v>414</v>
      </c>
      <c r="X493" s="37" t="str">
        <f t="shared" si="25"/>
        <v>CommercialWHTanksWHTanks-NR-Other</v>
      </c>
      <c r="Y493" s="21" t="s">
        <v>240</v>
      </c>
      <c r="Z493" s="21" t="s">
        <v>713</v>
      </c>
      <c r="AA493" s="21" t="s">
        <v>730</v>
      </c>
      <c r="AB493" s="21" t="s">
        <v>1380</v>
      </c>
    </row>
    <row r="494" spans="9:28" ht="13.5" thickBot="1" x14ac:dyDescent="0.25">
      <c r="I494" s="21" t="str">
        <f t="shared" si="24"/>
        <v>NAExterior Lighting: Walkway - INC 75W - NR</v>
      </c>
      <c r="J494" s="21" t="s">
        <v>426</v>
      </c>
      <c r="K494" s="21" t="s">
        <v>6</v>
      </c>
      <c r="L494" s="21" t="s">
        <v>7</v>
      </c>
      <c r="M494" s="21" t="s">
        <v>414</v>
      </c>
      <c r="X494" s="37" t="str">
        <f t="shared" si="25"/>
        <v>CommercialSecondary Glazing SystemsSGSWindow-Small Office (AC with Gas Furnace)-Portland</v>
      </c>
      <c r="Y494" s="21" t="s">
        <v>240</v>
      </c>
      <c r="Z494" s="21" t="s">
        <v>731</v>
      </c>
      <c r="AA494" s="21" t="s">
        <v>733</v>
      </c>
      <c r="AB494" s="21" t="s">
        <v>1377</v>
      </c>
    </row>
    <row r="495" spans="9:28" ht="13.5" thickBot="1" x14ac:dyDescent="0.25">
      <c r="I495" s="21" t="str">
        <f t="shared" si="24"/>
        <v>NAExterior Lighting: FaÃ§ade - HID 400W - NR</v>
      </c>
      <c r="J495" s="21" t="s">
        <v>427</v>
      </c>
      <c r="K495" s="21" t="s">
        <v>6</v>
      </c>
      <c r="L495" s="21" t="s">
        <v>7</v>
      </c>
      <c r="M495" s="21" t="s">
        <v>414</v>
      </c>
      <c r="X495" s="37" t="str">
        <f t="shared" si="25"/>
        <v>CommercialSecondary Glazing SystemsSGSWindow-Small Office (AC with Gas Furnace)-Spokane</v>
      </c>
      <c r="Y495" s="21" t="s">
        <v>240</v>
      </c>
      <c r="Z495" s="21" t="s">
        <v>731</v>
      </c>
      <c r="AA495" s="21" t="s">
        <v>734</v>
      </c>
      <c r="AB495" s="21" t="s">
        <v>1377</v>
      </c>
    </row>
    <row r="496" spans="9:28" ht="13.5" thickBot="1" x14ac:dyDescent="0.25">
      <c r="I496" s="21" t="str">
        <f t="shared" si="24"/>
        <v>NAExterior Lighting: Walkway - CFL 26W - NR</v>
      </c>
      <c r="J496" s="21" t="s">
        <v>428</v>
      </c>
      <c r="K496" s="21" t="s">
        <v>6</v>
      </c>
      <c r="L496" s="21" t="s">
        <v>7</v>
      </c>
      <c r="M496" s="21" t="s">
        <v>414</v>
      </c>
      <c r="X496" s="37" t="str">
        <f t="shared" si="25"/>
        <v>CommercialSecondary Glazing SystemsSGSWindow-Small Office (AC with Gas Furnace)-Missoula</v>
      </c>
      <c r="Y496" s="21" t="s">
        <v>240</v>
      </c>
      <c r="Z496" s="21" t="s">
        <v>731</v>
      </c>
      <c r="AA496" s="21" t="s">
        <v>735</v>
      </c>
      <c r="AB496" s="21" t="s">
        <v>1377</v>
      </c>
    </row>
    <row r="497" spans="9:28" ht="13.5" thickBot="1" x14ac:dyDescent="0.25">
      <c r="I497" s="21" t="str">
        <f t="shared" si="24"/>
        <v>NAExterior Lighting: Parking Lot - MH 400W - NR</v>
      </c>
      <c r="J497" s="21" t="s">
        <v>429</v>
      </c>
      <c r="K497" s="21" t="s">
        <v>6</v>
      </c>
      <c r="L497" s="21" t="s">
        <v>7</v>
      </c>
      <c r="M497" s="21" t="s">
        <v>414</v>
      </c>
      <c r="X497" s="37" t="str">
        <f t="shared" si="25"/>
        <v>CommercialSecondary Glazing SystemsSGSWindow-Small Office (Air-source Heat Pump)-Portland</v>
      </c>
      <c r="Y497" s="21" t="s">
        <v>240</v>
      </c>
      <c r="Z497" s="21" t="s">
        <v>731</v>
      </c>
      <c r="AA497" s="21" t="s">
        <v>737</v>
      </c>
      <c r="AB497" s="21" t="s">
        <v>1377</v>
      </c>
    </row>
    <row r="498" spans="9:28" ht="13.5" thickBot="1" x14ac:dyDescent="0.25">
      <c r="I498" s="21" t="str">
        <f t="shared" si="24"/>
        <v>NAExterior Lighting: Parking Lot - MH 1000W - NR</v>
      </c>
      <c r="J498" s="21" t="s">
        <v>430</v>
      </c>
      <c r="K498" s="21" t="s">
        <v>6</v>
      </c>
      <c r="L498" s="21" t="s">
        <v>7</v>
      </c>
      <c r="M498" s="21" t="s">
        <v>414</v>
      </c>
      <c r="X498" s="37" t="str">
        <f t="shared" si="25"/>
        <v>CommercialSecondary Glazing SystemsSGSWindow-Small Office (Air-source Heat Pump)-Spokane</v>
      </c>
      <c r="Y498" s="21" t="s">
        <v>240</v>
      </c>
      <c r="Z498" s="21" t="s">
        <v>731</v>
      </c>
      <c r="AA498" s="21" t="s">
        <v>738</v>
      </c>
      <c r="AB498" s="21" t="s">
        <v>1377</v>
      </c>
    </row>
    <row r="499" spans="9:28" ht="13.5" thickBot="1" x14ac:dyDescent="0.25">
      <c r="I499" s="21" t="str">
        <f t="shared" si="24"/>
        <v>Premium Fume Hood-NRNA</v>
      </c>
      <c r="J499" s="21" t="s">
        <v>6</v>
      </c>
      <c r="K499" s="21" t="s">
        <v>432</v>
      </c>
      <c r="L499" s="21" t="s">
        <v>314</v>
      </c>
      <c r="M499" s="21" t="s">
        <v>431</v>
      </c>
      <c r="X499" s="37" t="str">
        <f t="shared" si="25"/>
        <v>CommercialSecondary Glazing SystemsSGSWindow-Small Office (Air-source Heat Pump)-Missoula</v>
      </c>
      <c r="Y499" s="21" t="s">
        <v>240</v>
      </c>
      <c r="Z499" s="21" t="s">
        <v>731</v>
      </c>
      <c r="AA499" s="21" t="s">
        <v>739</v>
      </c>
      <c r="AB499" s="21" t="s">
        <v>1377</v>
      </c>
    </row>
    <row r="500" spans="9:28" ht="13.5" thickBot="1" x14ac:dyDescent="0.25">
      <c r="I500" s="21" t="str">
        <f t="shared" si="24"/>
        <v>Replace Shaded Pole with ECM in Walk-in CoolerGrocery Refrigeration Bundle</v>
      </c>
      <c r="J500" s="21" t="s">
        <v>433</v>
      </c>
      <c r="K500" s="21" t="s">
        <v>434</v>
      </c>
      <c r="L500" s="21" t="s">
        <v>28</v>
      </c>
      <c r="M500" s="21" t="s">
        <v>433</v>
      </c>
      <c r="X500" s="37" t="str">
        <f t="shared" si="25"/>
        <v>CommercialSecondary Glazing SystemsSGSWindow-Mid-rise Office (Apackaged VAV with Electric reheat)-Portland</v>
      </c>
      <c r="Y500" s="21" t="s">
        <v>240</v>
      </c>
      <c r="Z500" s="21" t="s">
        <v>731</v>
      </c>
      <c r="AA500" s="21" t="s">
        <v>741</v>
      </c>
      <c r="AB500" s="21" t="s">
        <v>1377</v>
      </c>
    </row>
    <row r="501" spans="9:28" ht="13.5" thickBot="1" x14ac:dyDescent="0.25">
      <c r="I501" s="21" t="str">
        <f t="shared" si="24"/>
        <v>ECM Controllers on Walk-In Evaporator MotorsGrocery Refrigeration Bundle</v>
      </c>
      <c r="J501" s="21" t="s">
        <v>433</v>
      </c>
      <c r="K501" s="21" t="s">
        <v>435</v>
      </c>
      <c r="L501" s="21" t="s">
        <v>28</v>
      </c>
      <c r="M501" s="21" t="s">
        <v>433</v>
      </c>
      <c r="X501" s="37" t="str">
        <f t="shared" si="25"/>
        <v>CommercialSecondary Glazing SystemsSGSWindow-Mid-rise Office (Apackaged VAV with Electric reheat)-Spokane</v>
      </c>
      <c r="Y501" s="21" t="s">
        <v>240</v>
      </c>
      <c r="Z501" s="21" t="s">
        <v>731</v>
      </c>
      <c r="AA501" s="21" t="s">
        <v>742</v>
      </c>
      <c r="AB501" s="21" t="s">
        <v>1377</v>
      </c>
    </row>
    <row r="502" spans="9:28" ht="13.5" thickBot="1" x14ac:dyDescent="0.25">
      <c r="I502" s="21" t="str">
        <f t="shared" si="24"/>
        <v>Strip Curtains: Walk-In Coolers/ FreezersGrocery Refrigeration Bundle</v>
      </c>
      <c r="J502" s="21" t="s">
        <v>433</v>
      </c>
      <c r="K502" s="21" t="s">
        <v>436</v>
      </c>
      <c r="L502" s="21" t="s">
        <v>28</v>
      </c>
      <c r="M502" s="21" t="s">
        <v>433</v>
      </c>
      <c r="X502" s="37" t="str">
        <f t="shared" si="25"/>
        <v>CommercialSecondary Glazing SystemsSGSWindow-Mid-rise Office (Apackaged VAV with Electric reheat)-Missoula</v>
      </c>
      <c r="Y502" s="21" t="s">
        <v>240</v>
      </c>
      <c r="Z502" s="21" t="s">
        <v>731</v>
      </c>
      <c r="AA502" s="21" t="s">
        <v>743</v>
      </c>
      <c r="AB502" s="21" t="s">
        <v>1377</v>
      </c>
    </row>
    <row r="503" spans="9:28" ht="13.5" thickBot="1" x14ac:dyDescent="0.25">
      <c r="I503" s="21" t="str">
        <f t="shared" si="24"/>
        <v>Anti Sweat Heater ControlsGrocery Refrigeration Bundle</v>
      </c>
      <c r="J503" s="21" t="s">
        <v>433</v>
      </c>
      <c r="K503" s="21" t="s">
        <v>437</v>
      </c>
      <c r="L503" s="21" t="s">
        <v>28</v>
      </c>
      <c r="M503" s="21" t="s">
        <v>433</v>
      </c>
      <c r="X503" s="37" t="str">
        <f t="shared" si="25"/>
        <v>CommercialSecondary Glazing SystemsSGSWindow-Mid-rise Office (Apackaged VAV with Gas)-Portland</v>
      </c>
      <c r="Y503" s="21" t="s">
        <v>240</v>
      </c>
      <c r="Z503" s="21" t="s">
        <v>731</v>
      </c>
      <c r="AA503" s="21" t="s">
        <v>745</v>
      </c>
      <c r="AB503" s="21" t="s">
        <v>1377</v>
      </c>
    </row>
    <row r="504" spans="9:28" ht="13.5" thickBot="1" x14ac:dyDescent="0.25">
      <c r="I504" s="21" t="str">
        <f t="shared" si="24"/>
        <v>LED Case LightingGrocery Refrigeration Bundle</v>
      </c>
      <c r="J504" s="21" t="s">
        <v>433</v>
      </c>
      <c r="K504" s="21" t="s">
        <v>438</v>
      </c>
      <c r="L504" s="21" t="s">
        <v>28</v>
      </c>
      <c r="M504" s="21" t="s">
        <v>433</v>
      </c>
      <c r="X504" s="37" t="str">
        <f t="shared" si="25"/>
        <v>CommercialSecondary Glazing SystemsSGSWindow-Mid-rise Office (Apackaged VAV with Gas)-Spokane</v>
      </c>
      <c r="Y504" s="21" t="s">
        <v>240</v>
      </c>
      <c r="Z504" s="21" t="s">
        <v>731</v>
      </c>
      <c r="AA504" s="21" t="s">
        <v>746</v>
      </c>
      <c r="AB504" s="21" t="s">
        <v>1377</v>
      </c>
    </row>
    <row r="505" spans="9:28" ht="13.5" thickBot="1" x14ac:dyDescent="0.25">
      <c r="I505" s="21" t="str">
        <f t="shared" si="24"/>
        <v>Grocery RetrocommisioningGrocery Refrigeration Bundle</v>
      </c>
      <c r="J505" s="21" t="s">
        <v>433</v>
      </c>
      <c r="K505" s="21" t="s">
        <v>439</v>
      </c>
      <c r="L505" s="21" t="s">
        <v>28</v>
      </c>
      <c r="M505" s="21" t="s">
        <v>433</v>
      </c>
      <c r="X505" s="37" t="str">
        <f t="shared" si="25"/>
        <v>CommercialSecondary Glazing SystemsSGSWindow-Mid-rise Office (Apackaged VAV with Gas)-Missoula</v>
      </c>
      <c r="Y505" s="21" t="s">
        <v>240</v>
      </c>
      <c r="Z505" s="21" t="s">
        <v>731</v>
      </c>
      <c r="AA505" s="21" t="s">
        <v>747</v>
      </c>
      <c r="AB505" s="21" t="s">
        <v>1377</v>
      </c>
    </row>
    <row r="506" spans="9:28" ht="13.5" thickBot="1" x14ac:dyDescent="0.25">
      <c r="I506" s="21" t="str">
        <f t="shared" si="24"/>
        <v>Floating Head Pressure ControlGrocery Refrigeration Bundle</v>
      </c>
      <c r="J506" s="21" t="s">
        <v>433</v>
      </c>
      <c r="K506" s="21" t="s">
        <v>440</v>
      </c>
      <c r="L506" s="21" t="s">
        <v>28</v>
      </c>
      <c r="M506" s="21" t="s">
        <v>433</v>
      </c>
      <c r="X506" s="37" t="str">
        <f t="shared" si="25"/>
        <v>CommercialSecondary Glazing SystemsSGSWindow-High-rise Office (VAV with Central Chillers / Gas Boilers)-Portland</v>
      </c>
      <c r="Y506" s="21" t="s">
        <v>240</v>
      </c>
      <c r="Z506" s="21" t="s">
        <v>731</v>
      </c>
      <c r="AA506" s="21" t="s">
        <v>749</v>
      </c>
      <c r="AB506" s="21" t="s">
        <v>1377</v>
      </c>
    </row>
    <row r="507" spans="9:28" ht="13.5" thickBot="1" x14ac:dyDescent="0.25">
      <c r="I507" s="21" t="str">
        <f t="shared" si="24"/>
        <v>LED Motion Sensors on Display CaseGrocery Refrigeration Bundle</v>
      </c>
      <c r="J507" s="21" t="s">
        <v>433</v>
      </c>
      <c r="K507" s="21" t="s">
        <v>441</v>
      </c>
      <c r="L507" s="21" t="s">
        <v>28</v>
      </c>
      <c r="M507" s="21" t="s">
        <v>433</v>
      </c>
      <c r="X507" s="37" t="str">
        <f t="shared" si="25"/>
        <v>CommercialSecondary Glazing SystemsSGSWindow-High-rise Office (VAV with Central Chillers / Gas Boilers)-Spokane</v>
      </c>
      <c r="Y507" s="21" t="s">
        <v>240</v>
      </c>
      <c r="Z507" s="21" t="s">
        <v>731</v>
      </c>
      <c r="AA507" s="21" t="s">
        <v>750</v>
      </c>
      <c r="AB507" s="21" t="s">
        <v>1377</v>
      </c>
    </row>
    <row r="508" spans="9:28" ht="13.5" thickBot="1" x14ac:dyDescent="0.25">
      <c r="I508" s="21" t="str">
        <f t="shared" si="24"/>
        <v>Market Average HP Low Power T8 ShiftLarge Off</v>
      </c>
      <c r="J508" s="21" t="s">
        <v>245</v>
      </c>
      <c r="K508" s="21" t="s">
        <v>443</v>
      </c>
      <c r="L508" s="21" t="s">
        <v>7</v>
      </c>
      <c r="M508" s="21" t="s">
        <v>442</v>
      </c>
      <c r="X508" s="37" t="str">
        <f t="shared" si="25"/>
        <v>CommercialSecondary Glazing SystemsSGSWindow-High-rise Office (VAV with Central Chillers / Gas Boilers)-Missoula</v>
      </c>
      <c r="Y508" s="21" t="s">
        <v>240</v>
      </c>
      <c r="Z508" s="21" t="s">
        <v>731</v>
      </c>
      <c r="AA508" s="21" t="s">
        <v>751</v>
      </c>
      <c r="AB508" s="21" t="s">
        <v>1377</v>
      </c>
    </row>
    <row r="509" spans="9:28" ht="13.5" thickBot="1" x14ac:dyDescent="0.25">
      <c r="I509" s="21" t="str">
        <f t="shared" si="24"/>
        <v>Market Average HP Low Power T8 ShiftMedium Off</v>
      </c>
      <c r="J509" s="21" t="s">
        <v>247</v>
      </c>
      <c r="K509" s="21" t="s">
        <v>443</v>
      </c>
      <c r="L509" s="21" t="s">
        <v>7</v>
      </c>
      <c r="M509" s="21" t="s">
        <v>442</v>
      </c>
      <c r="X509" s="37" t="str">
        <f t="shared" si="25"/>
        <v>CommercialSecondary Glazing SystemsSGSWindow-Small Office (AC with Ele Furnace)-Portland</v>
      </c>
      <c r="Y509" s="21" t="s">
        <v>240</v>
      </c>
      <c r="Z509" s="21" t="s">
        <v>731</v>
      </c>
      <c r="AA509" s="21" t="s">
        <v>752</v>
      </c>
      <c r="AB509" s="21" t="s">
        <v>1377</v>
      </c>
    </row>
    <row r="510" spans="9:28" ht="13.5" thickBot="1" x14ac:dyDescent="0.25">
      <c r="I510" s="21" t="str">
        <f t="shared" si="24"/>
        <v>Market Average HP Low Power T8 ShiftSmall Off</v>
      </c>
      <c r="J510" s="21" t="s">
        <v>249</v>
      </c>
      <c r="K510" s="21" t="s">
        <v>443</v>
      </c>
      <c r="L510" s="21" t="s">
        <v>7</v>
      </c>
      <c r="M510" s="21" t="s">
        <v>442</v>
      </c>
      <c r="X510" s="37" t="str">
        <f t="shared" si="25"/>
        <v>CommercialSecondary Glazing SystemsSGSWindow-Small Office (AC with Ele Furnace)-Spokane</v>
      </c>
      <c r="Y510" s="21" t="s">
        <v>240</v>
      </c>
      <c r="Z510" s="21" t="s">
        <v>731</v>
      </c>
      <c r="AA510" s="21" t="s">
        <v>753</v>
      </c>
      <c r="AB510" s="21" t="s">
        <v>1377</v>
      </c>
    </row>
    <row r="511" spans="9:28" ht="13.5" thickBot="1" x14ac:dyDescent="0.25">
      <c r="I511" s="21" t="str">
        <f t="shared" si="24"/>
        <v>Market Average HP Low Power T8 ShiftXLarge Ret</v>
      </c>
      <c r="J511" s="21" t="s">
        <v>251</v>
      </c>
      <c r="K511" s="21" t="s">
        <v>443</v>
      </c>
      <c r="L511" s="21" t="s">
        <v>7</v>
      </c>
      <c r="M511" s="21" t="s">
        <v>442</v>
      </c>
      <c r="X511" s="37" t="str">
        <f t="shared" si="25"/>
        <v>CommercialSecondary Glazing SystemsSGSWindow-Small Office (AC with Ele Furnace)-Missoula</v>
      </c>
      <c r="Y511" s="21" t="s">
        <v>240</v>
      </c>
      <c r="Z511" s="21" t="s">
        <v>731</v>
      </c>
      <c r="AA511" s="21" t="s">
        <v>754</v>
      </c>
      <c r="AB511" s="21" t="s">
        <v>1377</v>
      </c>
    </row>
    <row r="512" spans="9:28" ht="13.5" thickBot="1" x14ac:dyDescent="0.25">
      <c r="I512" s="21" t="str">
        <f t="shared" si="24"/>
        <v>Market Average HP Low Power T8 ShiftLarge Ret</v>
      </c>
      <c r="J512" s="21" t="s">
        <v>253</v>
      </c>
      <c r="K512" s="21" t="s">
        <v>443</v>
      </c>
      <c r="L512" s="21" t="s">
        <v>7</v>
      </c>
      <c r="M512" s="21" t="s">
        <v>442</v>
      </c>
      <c r="X512" s="37" t="str">
        <f t="shared" si="25"/>
        <v>CommercialSecondary Glazing SystemsSGSWindow-High-rise Office (VAV with Central Chillers / Ele Boilers)-Portland</v>
      </c>
      <c r="Y512" s="21" t="s">
        <v>240</v>
      </c>
      <c r="Z512" s="21" t="s">
        <v>731</v>
      </c>
      <c r="AA512" s="21" t="s">
        <v>755</v>
      </c>
      <c r="AB512" s="21" t="s">
        <v>1377</v>
      </c>
    </row>
    <row r="513" spans="9:28" ht="13.5" thickBot="1" x14ac:dyDescent="0.25">
      <c r="I513" s="21" t="str">
        <f t="shared" si="24"/>
        <v>Market Average HP Low Power T8 ShiftMedium Ret</v>
      </c>
      <c r="J513" s="21" t="s">
        <v>255</v>
      </c>
      <c r="K513" s="21" t="s">
        <v>443</v>
      </c>
      <c r="L513" s="21" t="s">
        <v>7</v>
      </c>
      <c r="M513" s="21" t="s">
        <v>442</v>
      </c>
      <c r="X513" s="37" t="str">
        <f t="shared" si="25"/>
        <v>CommercialSecondary Glazing SystemsSGSWindow-High-rise Office (VAV with Central Chillers / Ele Boilers)-Spokane</v>
      </c>
      <c r="Y513" s="21" t="s">
        <v>240</v>
      </c>
      <c r="Z513" s="21" t="s">
        <v>731</v>
      </c>
      <c r="AA513" s="21" t="s">
        <v>756</v>
      </c>
      <c r="AB513" s="21" t="s">
        <v>1377</v>
      </c>
    </row>
    <row r="514" spans="9:28" ht="13.5" thickBot="1" x14ac:dyDescent="0.25">
      <c r="I514" s="21" t="str">
        <f t="shared" si="24"/>
        <v>Market Average HP Low Power T8 ShiftSmall Ret</v>
      </c>
      <c r="J514" s="21" t="s">
        <v>257</v>
      </c>
      <c r="K514" s="21" t="s">
        <v>443</v>
      </c>
      <c r="L514" s="21" t="s">
        <v>7</v>
      </c>
      <c r="M514" s="21" t="s">
        <v>442</v>
      </c>
      <c r="X514" s="37" t="str">
        <f t="shared" si="25"/>
        <v>CommercialSecondary Glazing SystemsSGSWindow-High-rise Office (VAV with Central Chillers / Ele Boilers)-Missoula</v>
      </c>
      <c r="Y514" s="21" t="s">
        <v>240</v>
      </c>
      <c r="Z514" s="21" t="s">
        <v>731</v>
      </c>
      <c r="AA514" s="21" t="s">
        <v>757</v>
      </c>
      <c r="AB514" s="21" t="s">
        <v>1377</v>
      </c>
    </row>
    <row r="515" spans="9:28" ht="13.5" thickBot="1" x14ac:dyDescent="0.25">
      <c r="I515" s="21" t="str">
        <f t="shared" si="24"/>
        <v>Market Average HP Low Power T8 ShiftSchool K-12</v>
      </c>
      <c r="J515" s="21" t="s">
        <v>259</v>
      </c>
      <c r="K515" s="21" t="s">
        <v>443</v>
      </c>
      <c r="L515" s="21" t="s">
        <v>7</v>
      </c>
      <c r="M515" s="21" t="s">
        <v>442</v>
      </c>
      <c r="X515" s="37" t="str">
        <f t="shared" si="25"/>
        <v>ResidentialAeratorBathroom Aerator 1.0 GPM AnyWH</v>
      </c>
      <c r="Y515" s="21" t="s">
        <v>849</v>
      </c>
      <c r="Z515" s="21" t="s">
        <v>848</v>
      </c>
      <c r="AA515" s="21" t="s">
        <v>851</v>
      </c>
      <c r="AB515" s="21" t="str">
        <f>Z515</f>
        <v>Aerator</v>
      </c>
    </row>
    <row r="516" spans="9:28" ht="13.5" thickBot="1" x14ac:dyDescent="0.25">
      <c r="I516" s="21" t="str">
        <f t="shared" si="24"/>
        <v>Market Average HP Low Power T8 ShiftUniversity</v>
      </c>
      <c r="J516" s="21" t="s">
        <v>261</v>
      </c>
      <c r="K516" s="21" t="s">
        <v>443</v>
      </c>
      <c r="L516" s="21" t="s">
        <v>7</v>
      </c>
      <c r="M516" s="21" t="s">
        <v>442</v>
      </c>
      <c r="X516" s="37" t="str">
        <f t="shared" si="25"/>
        <v>ResidentialAeratorBathroom Aerator 1.0 GPM HPWH</v>
      </c>
      <c r="Y516" s="21" t="s">
        <v>849</v>
      </c>
      <c r="Z516" s="21" t="s">
        <v>848</v>
      </c>
      <c r="AA516" s="21" t="s">
        <v>855</v>
      </c>
      <c r="AB516" s="21" t="str">
        <f t="shared" ref="AB516:AB579" si="26">Z516</f>
        <v>Aerator</v>
      </c>
    </row>
    <row r="517" spans="9:28" ht="13.5" thickBot="1" x14ac:dyDescent="0.25">
      <c r="I517" s="21" t="str">
        <f t="shared" si="24"/>
        <v>Market Average HP Low Power T8 ShiftWarehouse</v>
      </c>
      <c r="J517" s="21" t="s">
        <v>263</v>
      </c>
      <c r="K517" s="21" t="s">
        <v>443</v>
      </c>
      <c r="L517" s="21" t="s">
        <v>7</v>
      </c>
      <c r="M517" s="21" t="s">
        <v>442</v>
      </c>
      <c r="X517" s="37" t="str">
        <f t="shared" si="25"/>
        <v>ResidentialControls Commissioning and SizingSF CC&amp;S + HZ23</v>
      </c>
      <c r="Y517" s="21" t="s">
        <v>849</v>
      </c>
      <c r="Z517" s="21" t="s">
        <v>856</v>
      </c>
      <c r="AA517" s="21" t="s">
        <v>857</v>
      </c>
      <c r="AB517" s="21" t="str">
        <f t="shared" si="26"/>
        <v>Controls Commissioning and Sizing</v>
      </c>
    </row>
    <row r="518" spans="9:28" ht="13.5" thickBot="1" x14ac:dyDescent="0.25">
      <c r="I518" s="21" t="str">
        <f t="shared" ref="I518:I581" si="27">K518&amp;J518</f>
        <v>Market Average HP Low Power T8 ShiftSupermarket</v>
      </c>
      <c r="J518" s="21" t="s">
        <v>265</v>
      </c>
      <c r="K518" s="21" t="s">
        <v>443</v>
      </c>
      <c r="L518" s="21" t="s">
        <v>7</v>
      </c>
      <c r="M518" s="21" t="s">
        <v>442</v>
      </c>
      <c r="X518" s="37" t="str">
        <f t="shared" ref="X518:X581" si="28">_xlfn.CONCAT(Y518,Z518,AA518,)</f>
        <v>ResidentialControls Commissioning and SizingSF CC&amp;S + HZ1</v>
      </c>
      <c r="Y518" s="21" t="s">
        <v>849</v>
      </c>
      <c r="Z518" s="21" t="s">
        <v>856</v>
      </c>
      <c r="AA518" s="21" t="s">
        <v>858</v>
      </c>
      <c r="AB518" s="21" t="str">
        <f t="shared" si="26"/>
        <v>Controls Commissioning and Sizing</v>
      </c>
    </row>
    <row r="519" spans="9:28" ht="13.5" thickBot="1" x14ac:dyDescent="0.25">
      <c r="I519" s="21" t="str">
        <f t="shared" si="27"/>
        <v>Market Average HP Low Power T8 ShiftMiniMart</v>
      </c>
      <c r="J519" s="21" t="s">
        <v>267</v>
      </c>
      <c r="K519" s="21" t="s">
        <v>443</v>
      </c>
      <c r="L519" s="21" t="s">
        <v>7</v>
      </c>
      <c r="M519" s="21" t="s">
        <v>442</v>
      </c>
      <c r="X519" s="37" t="str">
        <f t="shared" si="28"/>
        <v>ResidentialControls Commissioning and SizingMH CC&amp;S + HZ23</v>
      </c>
      <c r="Y519" s="21" t="s">
        <v>849</v>
      </c>
      <c r="Z519" s="21" t="s">
        <v>856</v>
      </c>
      <c r="AA519" s="21" t="s">
        <v>859</v>
      </c>
      <c r="AB519" s="21" t="str">
        <f t="shared" si="26"/>
        <v>Controls Commissioning and Sizing</v>
      </c>
    </row>
    <row r="520" spans="9:28" ht="13.5" thickBot="1" x14ac:dyDescent="0.25">
      <c r="I520" s="21" t="str">
        <f t="shared" si="27"/>
        <v>Market Average HP Low Power T8 ShiftRestaurant</v>
      </c>
      <c r="J520" s="21" t="s">
        <v>269</v>
      </c>
      <c r="K520" s="21" t="s">
        <v>443</v>
      </c>
      <c r="L520" s="21" t="s">
        <v>7</v>
      </c>
      <c r="M520" s="21" t="s">
        <v>442</v>
      </c>
      <c r="X520" s="37" t="str">
        <f t="shared" si="28"/>
        <v>ResidentialControls Commissioning and SizingMH CC&amp;S + HZ1</v>
      </c>
      <c r="Y520" s="21" t="s">
        <v>849</v>
      </c>
      <c r="Z520" s="21" t="s">
        <v>856</v>
      </c>
      <c r="AA520" s="21" t="s">
        <v>860</v>
      </c>
      <c r="AB520" s="21" t="str">
        <f t="shared" si="26"/>
        <v>Controls Commissioning and Sizing</v>
      </c>
    </row>
    <row r="521" spans="9:28" ht="13.5" thickBot="1" x14ac:dyDescent="0.25">
      <c r="I521" s="21" t="str">
        <f t="shared" si="27"/>
        <v>Market Average HP Low Power T8 ShiftLodging</v>
      </c>
      <c r="J521" s="21" t="s">
        <v>271</v>
      </c>
      <c r="K521" s="21" t="s">
        <v>443</v>
      </c>
      <c r="L521" s="21" t="s">
        <v>7</v>
      </c>
      <c r="M521" s="21" t="s">
        <v>442</v>
      </c>
      <c r="X521" s="37" t="str">
        <f t="shared" si="28"/>
        <v>ResidentialClothes DryerHeat Pump Dryer</v>
      </c>
      <c r="Y521" s="21" t="s">
        <v>849</v>
      </c>
      <c r="Z521" s="21" t="s">
        <v>861</v>
      </c>
      <c r="AA521" s="21" t="s">
        <v>863</v>
      </c>
      <c r="AB521" s="21" t="str">
        <f t="shared" si="26"/>
        <v>Clothes Dryer</v>
      </c>
    </row>
    <row r="522" spans="9:28" ht="13.5" thickBot="1" x14ac:dyDescent="0.25">
      <c r="I522" s="21" t="str">
        <f t="shared" si="27"/>
        <v>Market Average HP Low Power T8 ShiftHospital</v>
      </c>
      <c r="J522" s="21" t="s">
        <v>273</v>
      </c>
      <c r="K522" s="21" t="s">
        <v>443</v>
      </c>
      <c r="L522" s="21" t="s">
        <v>7</v>
      </c>
      <c r="M522" s="21" t="s">
        <v>442</v>
      </c>
      <c r="X522" s="37" t="str">
        <f t="shared" si="28"/>
        <v>ResidentialClothes WasherSingle Family CEE Tier 3 Clothes Washer - Any DHW, Any Dryer - 54% ENERGY STAR Baseline</v>
      </c>
      <c r="Y522" s="21" t="s">
        <v>849</v>
      </c>
      <c r="Z522" s="21" t="s">
        <v>864</v>
      </c>
      <c r="AA522" s="21" t="s">
        <v>865</v>
      </c>
      <c r="AB522" s="21" t="str">
        <f t="shared" si="26"/>
        <v>Clothes Washer</v>
      </c>
    </row>
    <row r="523" spans="9:28" ht="13.5" thickBot="1" x14ac:dyDescent="0.25">
      <c r="I523" s="21" t="str">
        <f t="shared" si="27"/>
        <v>Market Average HP Low Power T8 ShiftResidential Care</v>
      </c>
      <c r="J523" s="21" t="s">
        <v>275</v>
      </c>
      <c r="K523" s="21" t="s">
        <v>443</v>
      </c>
      <c r="L523" s="21" t="s">
        <v>7</v>
      </c>
      <c r="M523" s="21" t="s">
        <v>442</v>
      </c>
      <c r="X523" s="37" t="str">
        <f t="shared" si="28"/>
        <v>ResidentialClothes WasherMultifamily - Low Rise CEE Tier 3 Clothes Washer - Any DHW, Any Dryer - 54% ENERGY STAR Baseline</v>
      </c>
      <c r="Y523" s="21" t="s">
        <v>849</v>
      </c>
      <c r="Z523" s="21" t="s">
        <v>864</v>
      </c>
      <c r="AA523" s="21" t="s">
        <v>866</v>
      </c>
      <c r="AB523" s="21" t="str">
        <f t="shared" si="26"/>
        <v>Clothes Washer</v>
      </c>
    </row>
    <row r="524" spans="9:28" ht="13.5" thickBot="1" x14ac:dyDescent="0.25">
      <c r="I524" s="21" t="str">
        <f t="shared" si="27"/>
        <v>Market Average HP Low Power T8 ShiftAssembly</v>
      </c>
      <c r="J524" s="21" t="s">
        <v>277</v>
      </c>
      <c r="K524" s="21" t="s">
        <v>443</v>
      </c>
      <c r="L524" s="21" t="s">
        <v>7</v>
      </c>
      <c r="M524" s="21" t="s">
        <v>442</v>
      </c>
      <c r="X524" s="37" t="str">
        <f t="shared" si="28"/>
        <v>ResidentialClothes WasherManufactured CEE Tier 3 Clothes Washer - Any DHW, Any Dryer - 54% ENERGY STAR Baseline</v>
      </c>
      <c r="Y524" s="21" t="s">
        <v>849</v>
      </c>
      <c r="Z524" s="21" t="s">
        <v>864</v>
      </c>
      <c r="AA524" s="21" t="s">
        <v>867</v>
      </c>
      <c r="AB524" s="21" t="str">
        <f t="shared" si="26"/>
        <v>Clothes Washer</v>
      </c>
    </row>
    <row r="525" spans="9:28" ht="13.5" thickBot="1" x14ac:dyDescent="0.25">
      <c r="I525" s="21" t="str">
        <f t="shared" si="27"/>
        <v>Market Average HP Low Power T8 ShiftOther</v>
      </c>
      <c r="J525" s="21" t="s">
        <v>279</v>
      </c>
      <c r="K525" s="21" t="s">
        <v>443</v>
      </c>
      <c r="L525" s="21" t="s">
        <v>7</v>
      </c>
      <c r="M525" s="21" t="s">
        <v>442</v>
      </c>
      <c r="X525" s="37" t="str">
        <f t="shared" si="28"/>
        <v>ResidentialClothes WasherMultifamily - High Rise CEE Tier 3 Clothes Washer - Any DHW, Any Dryer - 54% ENERGY STAR Baseline</v>
      </c>
      <c r="Y525" s="21" t="s">
        <v>849</v>
      </c>
      <c r="Z525" s="21" t="s">
        <v>864</v>
      </c>
      <c r="AA525" s="21" t="s">
        <v>868</v>
      </c>
      <c r="AB525" s="21" t="str">
        <f t="shared" si="26"/>
        <v>Clothes Washer</v>
      </c>
    </row>
    <row r="526" spans="9:28" ht="13.5" thickBot="1" x14ac:dyDescent="0.25">
      <c r="I526" s="21" t="str">
        <f t="shared" si="27"/>
        <v>Lighting Controls Interior-New-Large Off-UnitaryLarge Off</v>
      </c>
      <c r="J526" s="21" t="s">
        <v>245</v>
      </c>
      <c r="K526" s="21" t="s">
        <v>445</v>
      </c>
      <c r="L526" s="21" t="s">
        <v>7</v>
      </c>
      <c r="M526" s="21" t="s">
        <v>444</v>
      </c>
      <c r="X526" s="37" t="str">
        <f t="shared" si="28"/>
        <v>ResidentialClothes WasherSingle Family CEE Tier 2 Clothes Washer - Any DHW, Any Dryer - 54% ENERGY STAR Baseline</v>
      </c>
      <c r="Y526" s="21" t="s">
        <v>849</v>
      </c>
      <c r="Z526" s="21" t="s">
        <v>864</v>
      </c>
      <c r="AA526" s="21" t="s">
        <v>869</v>
      </c>
      <c r="AB526" s="21" t="str">
        <f t="shared" si="26"/>
        <v>Clothes Washer</v>
      </c>
    </row>
    <row r="527" spans="9:28" ht="13.5" thickBot="1" x14ac:dyDescent="0.25">
      <c r="I527" s="21" t="str">
        <f t="shared" si="27"/>
        <v>Lighting Controls Interior-New-Medium Off-UnitaryMedium Off</v>
      </c>
      <c r="J527" s="21" t="s">
        <v>247</v>
      </c>
      <c r="K527" s="21" t="s">
        <v>446</v>
      </c>
      <c r="L527" s="21" t="s">
        <v>7</v>
      </c>
      <c r="M527" s="21" t="s">
        <v>444</v>
      </c>
      <c r="X527" s="37" t="str">
        <f t="shared" si="28"/>
        <v>ResidentialClothes WasherManufactured CEE Tier 2 Clothes Washer - Any DHW, Any Dryer - 54% ENERGY STAR Baseline</v>
      </c>
      <c r="Y527" s="21" t="s">
        <v>849</v>
      </c>
      <c r="Z527" s="21" t="s">
        <v>864</v>
      </c>
      <c r="AA527" s="21" t="s">
        <v>870</v>
      </c>
      <c r="AB527" s="21" t="str">
        <f t="shared" si="26"/>
        <v>Clothes Washer</v>
      </c>
    </row>
    <row r="528" spans="9:28" ht="13.5" thickBot="1" x14ac:dyDescent="0.25">
      <c r="I528" s="21" t="str">
        <f t="shared" si="27"/>
        <v>Lighting Controls Interior-New-Small Off-UnitarySmall Off</v>
      </c>
      <c r="J528" s="21" t="s">
        <v>249</v>
      </c>
      <c r="K528" s="21" t="s">
        <v>447</v>
      </c>
      <c r="L528" s="21" t="s">
        <v>7</v>
      </c>
      <c r="M528" s="21" t="s">
        <v>444</v>
      </c>
      <c r="X528" s="37" t="str">
        <f t="shared" si="28"/>
        <v>ResidentialClothes WasherMultifamily - Low Rise CEE Tier 2 Clothes Washer - Any DHW, Any Dryer - 54% ENERGY STAR Baseline</v>
      </c>
      <c r="Y528" s="21" t="s">
        <v>849</v>
      </c>
      <c r="Z528" s="21" t="s">
        <v>864</v>
      </c>
      <c r="AA528" s="21" t="s">
        <v>871</v>
      </c>
      <c r="AB528" s="21" t="str">
        <f t="shared" si="26"/>
        <v>Clothes Washer</v>
      </c>
    </row>
    <row r="529" spans="9:28" ht="13.5" thickBot="1" x14ac:dyDescent="0.25">
      <c r="I529" s="21" t="str">
        <f t="shared" si="27"/>
        <v>Lighting Controls Interior-New-Xlarge Ret-UnitaryXLarge Ret</v>
      </c>
      <c r="J529" s="21" t="s">
        <v>251</v>
      </c>
      <c r="K529" s="21" t="s">
        <v>448</v>
      </c>
      <c r="L529" s="21" t="s">
        <v>7</v>
      </c>
      <c r="M529" s="21" t="s">
        <v>444</v>
      </c>
      <c r="X529" s="37" t="str">
        <f t="shared" si="28"/>
        <v>ResidentialClothes WasherMultifamily - High Rise CEE Tier 2 Clothes Washer - Any DHW, Any Dryer - 54% ENERGY STAR Baseline</v>
      </c>
      <c r="Y529" s="21" t="s">
        <v>849</v>
      </c>
      <c r="Z529" s="21" t="s">
        <v>864</v>
      </c>
      <c r="AA529" s="21" t="s">
        <v>872</v>
      </c>
      <c r="AB529" s="21" t="str">
        <f t="shared" si="26"/>
        <v>Clothes Washer</v>
      </c>
    </row>
    <row r="530" spans="9:28" ht="13.5" thickBot="1" x14ac:dyDescent="0.25">
      <c r="I530" s="21" t="str">
        <f t="shared" si="27"/>
        <v>Lighting Controls Interior-New-Large Ret-UnitaryLarge Ret</v>
      </c>
      <c r="J530" s="21" t="s">
        <v>253</v>
      </c>
      <c r="K530" s="21" t="s">
        <v>449</v>
      </c>
      <c r="L530" s="21" t="s">
        <v>7</v>
      </c>
      <c r="M530" s="21" t="s">
        <v>444</v>
      </c>
      <c r="X530" s="37" t="str">
        <f t="shared" si="28"/>
        <v>ResidentialClothes WasherSingle Family CEE Tier 1 Clothes Washer - Any DHW, Any Dryer - 54% ENERGY STAR Baseline</v>
      </c>
      <c r="Y530" s="21" t="s">
        <v>849</v>
      </c>
      <c r="Z530" s="21" t="s">
        <v>864</v>
      </c>
      <c r="AA530" s="21" t="s">
        <v>873</v>
      </c>
      <c r="AB530" s="21" t="str">
        <f t="shared" si="26"/>
        <v>Clothes Washer</v>
      </c>
    </row>
    <row r="531" spans="9:28" ht="13.5" thickBot="1" x14ac:dyDescent="0.25">
      <c r="I531" s="21" t="str">
        <f t="shared" si="27"/>
        <v>Lighting Controls Interior-New-Medium Ret-UnitaryMedium Ret</v>
      </c>
      <c r="J531" s="21" t="s">
        <v>255</v>
      </c>
      <c r="K531" s="21" t="s">
        <v>450</v>
      </c>
      <c r="L531" s="21" t="s">
        <v>7</v>
      </c>
      <c r="M531" s="21" t="s">
        <v>444</v>
      </c>
      <c r="X531" s="37" t="str">
        <f t="shared" si="28"/>
        <v>ResidentialClothes WasherManufactured CEE Tier 1 Clothes Washer - Any DHW, Any Dryer - 54% ENERGY STAR Baseline</v>
      </c>
      <c r="Y531" s="21" t="s">
        <v>849</v>
      </c>
      <c r="Z531" s="21" t="s">
        <v>864</v>
      </c>
      <c r="AA531" s="21" t="s">
        <v>874</v>
      </c>
      <c r="AB531" s="21" t="str">
        <f t="shared" si="26"/>
        <v>Clothes Washer</v>
      </c>
    </row>
    <row r="532" spans="9:28" ht="13.5" thickBot="1" x14ac:dyDescent="0.25">
      <c r="I532" s="21" t="str">
        <f t="shared" si="27"/>
        <v>Lighting Controls Interior-New-Small Ret-UnitarySmall Ret</v>
      </c>
      <c r="J532" s="21" t="s">
        <v>257</v>
      </c>
      <c r="K532" s="21" t="s">
        <v>451</v>
      </c>
      <c r="L532" s="21" t="s">
        <v>7</v>
      </c>
      <c r="M532" s="21" t="s">
        <v>444</v>
      </c>
      <c r="X532" s="37" t="str">
        <f t="shared" si="28"/>
        <v>ResidentialClothes WasherMultifamily - Low Rise CEE Tier 1 Clothes Washer - Any DHW, Any Dryer - 54% ENERGY STAR Baseline</v>
      </c>
      <c r="Y532" s="21" t="s">
        <v>849</v>
      </c>
      <c r="Z532" s="21" t="s">
        <v>864</v>
      </c>
      <c r="AA532" s="21" t="s">
        <v>875</v>
      </c>
      <c r="AB532" s="21" t="str">
        <f t="shared" si="26"/>
        <v>Clothes Washer</v>
      </c>
    </row>
    <row r="533" spans="9:28" ht="13.5" thickBot="1" x14ac:dyDescent="0.25">
      <c r="I533" s="21" t="str">
        <f t="shared" si="27"/>
        <v>Lighting Controls Interior-New-School K-12-UnitarySchool K-12</v>
      </c>
      <c r="J533" s="21" t="s">
        <v>259</v>
      </c>
      <c r="K533" s="21" t="s">
        <v>452</v>
      </c>
      <c r="L533" s="21" t="s">
        <v>7</v>
      </c>
      <c r="M533" s="21" t="s">
        <v>444</v>
      </c>
      <c r="X533" s="37" t="str">
        <f t="shared" si="28"/>
        <v>ResidentialClothes WasherMultifamily - High Rise CEE Tier 1 Clothes Washer - Any DHW, Any Dryer - 54% ENERGY STAR Baseline</v>
      </c>
      <c r="Y533" s="21" t="s">
        <v>849</v>
      </c>
      <c r="Z533" s="21" t="s">
        <v>864</v>
      </c>
      <c r="AA533" s="21" t="s">
        <v>876</v>
      </c>
      <c r="AB533" s="21" t="str">
        <f t="shared" si="26"/>
        <v>Clothes Washer</v>
      </c>
    </row>
    <row r="534" spans="9:28" ht="13.5" thickBot="1" x14ac:dyDescent="0.25">
      <c r="I534" s="21" t="str">
        <f t="shared" si="27"/>
        <v>Lighting Controls Interior-New-University-UnitaryUniversity</v>
      </c>
      <c r="J534" s="21" t="s">
        <v>261</v>
      </c>
      <c r="K534" s="21" t="s">
        <v>453</v>
      </c>
      <c r="L534" s="21" t="s">
        <v>7</v>
      </c>
      <c r="M534" s="21" t="s">
        <v>444</v>
      </c>
      <c r="X534" s="37" t="str">
        <f t="shared" si="28"/>
        <v>ResidentialMonitorENERGY STAR Monitors</v>
      </c>
      <c r="Y534" s="21" t="s">
        <v>849</v>
      </c>
      <c r="Z534" s="21" t="s">
        <v>299</v>
      </c>
      <c r="AA534" s="21" t="s">
        <v>877</v>
      </c>
      <c r="AB534" s="21" t="str">
        <f t="shared" si="26"/>
        <v>Monitor</v>
      </c>
    </row>
    <row r="535" spans="9:28" ht="13.5" thickBot="1" x14ac:dyDescent="0.25">
      <c r="I535" s="21" t="str">
        <f t="shared" si="27"/>
        <v>Lighting Controls Interior-New-Warehouse-UnitaryWarehouse</v>
      </c>
      <c r="J535" s="21" t="s">
        <v>263</v>
      </c>
      <c r="K535" s="21" t="s">
        <v>454</v>
      </c>
      <c r="L535" s="21" t="s">
        <v>7</v>
      </c>
      <c r="M535" s="21" t="s">
        <v>444</v>
      </c>
      <c r="X535" s="37" t="str">
        <f t="shared" si="28"/>
        <v>ResidentialComputerENERGY STAR Desktops</v>
      </c>
      <c r="Y535" s="21" t="s">
        <v>849</v>
      </c>
      <c r="Z535" s="21" t="s">
        <v>878</v>
      </c>
      <c r="AA535" s="21" t="s">
        <v>879</v>
      </c>
      <c r="AB535" s="21" t="str">
        <f t="shared" si="26"/>
        <v>Computer</v>
      </c>
    </row>
    <row r="536" spans="9:28" ht="13.5" thickBot="1" x14ac:dyDescent="0.25">
      <c r="I536" s="21" t="str">
        <f t="shared" si="27"/>
        <v>Lighting Controls Interior-New-Supermarket-UnitarySupermarket</v>
      </c>
      <c r="J536" s="21" t="s">
        <v>265</v>
      </c>
      <c r="K536" s="21" t="s">
        <v>455</v>
      </c>
      <c r="L536" s="21" t="s">
        <v>7</v>
      </c>
      <c r="M536" s="21" t="s">
        <v>444</v>
      </c>
      <c r="X536" s="37" t="str">
        <f t="shared" si="28"/>
        <v>ResidentialComputerENERGY STAR Laptops</v>
      </c>
      <c r="Y536" s="21" t="s">
        <v>849</v>
      </c>
      <c r="Z536" s="21" t="s">
        <v>878</v>
      </c>
      <c r="AA536" s="21" t="s">
        <v>880</v>
      </c>
      <c r="AB536" s="21" t="str">
        <f t="shared" si="26"/>
        <v>Computer</v>
      </c>
    </row>
    <row r="537" spans="9:28" ht="13.5" thickBot="1" x14ac:dyDescent="0.25">
      <c r="I537" s="21" t="str">
        <f t="shared" si="27"/>
        <v>Lighting Controls Interior-New-MiniMart-UnitaryMiniMart</v>
      </c>
      <c r="J537" s="21" t="s">
        <v>267</v>
      </c>
      <c r="K537" s="21" t="s">
        <v>456</v>
      </c>
      <c r="L537" s="21" t="s">
        <v>7</v>
      </c>
      <c r="M537" s="21" t="s">
        <v>444</v>
      </c>
      <c r="X537" s="37" t="str">
        <f t="shared" si="28"/>
        <v>ResidentialBehaviorControled Optimization Program</v>
      </c>
      <c r="Y537" s="21" t="s">
        <v>849</v>
      </c>
      <c r="Z537" s="21" t="s">
        <v>881</v>
      </c>
      <c r="AA537" s="21" t="s">
        <v>883</v>
      </c>
      <c r="AB537" s="21" t="str">
        <f t="shared" si="26"/>
        <v>Behavior</v>
      </c>
    </row>
    <row r="538" spans="9:28" ht="13.5" thickBot="1" x14ac:dyDescent="0.25">
      <c r="I538" s="21" t="str">
        <f t="shared" si="27"/>
        <v>Lighting Controls Interior-New-Restaurant-UnitaryRestaurant</v>
      </c>
      <c r="J538" s="21" t="s">
        <v>269</v>
      </c>
      <c r="K538" s="21" t="s">
        <v>457</v>
      </c>
      <c r="L538" s="21" t="s">
        <v>7</v>
      </c>
      <c r="M538" s="21" t="s">
        <v>444</v>
      </c>
      <c r="X538" s="37" t="str">
        <f t="shared" si="28"/>
        <v>ResidentialDishwasherEnergy Star Dishwasher - Any DHW</v>
      </c>
      <c r="Y538" s="21" t="s">
        <v>849</v>
      </c>
      <c r="Z538" s="21" t="s">
        <v>884</v>
      </c>
      <c r="AA538" s="21" t="s">
        <v>885</v>
      </c>
      <c r="AB538" s="21" t="str">
        <f t="shared" si="26"/>
        <v>Dishwasher</v>
      </c>
    </row>
    <row r="539" spans="9:28" ht="13.5" thickBot="1" x14ac:dyDescent="0.25">
      <c r="I539" s="21" t="str">
        <f t="shared" si="27"/>
        <v>Lighting Controls Interior-New-Lodging-UnitaryLodging</v>
      </c>
      <c r="J539" s="21" t="s">
        <v>271</v>
      </c>
      <c r="K539" s="21" t="s">
        <v>458</v>
      </c>
      <c r="L539" s="21" t="s">
        <v>7</v>
      </c>
      <c r="M539" s="21" t="s">
        <v>444</v>
      </c>
      <c r="X539" s="37" t="str">
        <f t="shared" si="28"/>
        <v>ResidentialDuct SealingNew SF Performance-based Duct Sealing - Heat Pump + HZ23</v>
      </c>
      <c r="Y539" s="21" t="s">
        <v>849</v>
      </c>
      <c r="Z539" s="21" t="s">
        <v>886</v>
      </c>
      <c r="AA539" s="21" t="s">
        <v>887</v>
      </c>
      <c r="AB539" s="21" t="str">
        <f t="shared" si="26"/>
        <v>Duct Sealing</v>
      </c>
    </row>
    <row r="540" spans="9:28" ht="13.5" thickBot="1" x14ac:dyDescent="0.25">
      <c r="I540" s="21" t="str">
        <f t="shared" si="27"/>
        <v>Lighting Controls Interior-New-Hospital-UnitaryHospital</v>
      </c>
      <c r="J540" s="21" t="s">
        <v>273</v>
      </c>
      <c r="K540" s="21" t="s">
        <v>459</v>
      </c>
      <c r="L540" s="21" t="s">
        <v>7</v>
      </c>
      <c r="M540" s="21" t="s">
        <v>444</v>
      </c>
      <c r="X540" s="37" t="str">
        <f t="shared" si="28"/>
        <v>ResidentialDuct SealingNew SF Performance-based Duct Sealing - Heat Pump + HZ1</v>
      </c>
      <c r="Y540" s="21" t="s">
        <v>849</v>
      </c>
      <c r="Z540" s="21" t="s">
        <v>886</v>
      </c>
      <c r="AA540" s="21" t="s">
        <v>888</v>
      </c>
      <c r="AB540" s="21" t="str">
        <f t="shared" si="26"/>
        <v>Duct Sealing</v>
      </c>
    </row>
    <row r="541" spans="9:28" ht="13.5" thickBot="1" x14ac:dyDescent="0.25">
      <c r="I541" s="21" t="str">
        <f t="shared" si="27"/>
        <v>Lighting Controls Interior-New-Residential Care-UnitaryResidential Care</v>
      </c>
      <c r="J541" s="21" t="s">
        <v>275</v>
      </c>
      <c r="K541" s="21" t="s">
        <v>460</v>
      </c>
      <c r="L541" s="21" t="s">
        <v>7</v>
      </c>
      <c r="M541" s="21" t="s">
        <v>444</v>
      </c>
      <c r="X541" s="37" t="str">
        <f t="shared" si="28"/>
        <v>ResidentialDuct SealingNew MH Performance-based Duct Sealing - Heat Pump + HZ23</v>
      </c>
      <c r="Y541" s="21" t="s">
        <v>849</v>
      </c>
      <c r="Z541" s="21" t="s">
        <v>886</v>
      </c>
      <c r="AA541" s="21" t="s">
        <v>889</v>
      </c>
      <c r="AB541" s="21" t="str">
        <f t="shared" si="26"/>
        <v>Duct Sealing</v>
      </c>
    </row>
    <row r="542" spans="9:28" ht="13.5" thickBot="1" x14ac:dyDescent="0.25">
      <c r="I542" s="21" t="str">
        <f t="shared" si="27"/>
        <v>Lighting Controls Interior-New-Assembly-UnitaryAssembly</v>
      </c>
      <c r="J542" s="21" t="s">
        <v>277</v>
      </c>
      <c r="K542" s="21" t="s">
        <v>461</v>
      </c>
      <c r="L542" s="21" t="s">
        <v>7</v>
      </c>
      <c r="M542" s="21" t="s">
        <v>444</v>
      </c>
      <c r="X542" s="37" t="str">
        <f t="shared" si="28"/>
        <v>ResidentialDuct SealingNew MH Performance-based Duct Sealing - Heat Pump + HZ1</v>
      </c>
      <c r="Y542" s="21" t="s">
        <v>849</v>
      </c>
      <c r="Z542" s="21" t="s">
        <v>886</v>
      </c>
      <c r="AA542" s="21" t="s">
        <v>890</v>
      </c>
      <c r="AB542" s="21" t="str">
        <f t="shared" si="26"/>
        <v>Duct Sealing</v>
      </c>
    </row>
    <row r="543" spans="9:28" ht="13.5" thickBot="1" x14ac:dyDescent="0.25">
      <c r="I543" s="21" t="str">
        <f t="shared" si="27"/>
        <v>Lighting Controls Interior-New-Other-UnitaryOther</v>
      </c>
      <c r="J543" s="21" t="s">
        <v>279</v>
      </c>
      <c r="K543" s="21" t="s">
        <v>462</v>
      </c>
      <c r="L543" s="21" t="s">
        <v>7</v>
      </c>
      <c r="M543" s="21" t="s">
        <v>444</v>
      </c>
      <c r="X543" s="37" t="str">
        <f t="shared" si="28"/>
        <v>ResidentialDuct SealingSF Performance-based Duct Sealing - Heat Pump + HZ23</v>
      </c>
      <c r="Y543" s="21" t="s">
        <v>849</v>
      </c>
      <c r="Z543" s="21" t="s">
        <v>886</v>
      </c>
      <c r="AA543" s="21" t="s">
        <v>891</v>
      </c>
      <c r="AB543" s="21" t="str">
        <f t="shared" si="26"/>
        <v>Duct Sealing</v>
      </c>
    </row>
    <row r="544" spans="9:28" ht="13.5" thickBot="1" x14ac:dyDescent="0.25">
      <c r="I544" s="21" t="str">
        <f t="shared" si="27"/>
        <v>Lighting Controls Interior-New-Large Off-IntegratedLarge Off</v>
      </c>
      <c r="J544" s="21" t="s">
        <v>245</v>
      </c>
      <c r="K544" s="21" t="s">
        <v>463</v>
      </c>
      <c r="L544" s="21" t="s">
        <v>7</v>
      </c>
      <c r="M544" s="21" t="s">
        <v>444</v>
      </c>
      <c r="X544" s="37" t="str">
        <f t="shared" si="28"/>
        <v>ResidentialDuct SealingSF Performance-based Duct Sealing - Heat Pump + HZ1</v>
      </c>
      <c r="Y544" s="21" t="s">
        <v>849</v>
      </c>
      <c r="Z544" s="21" t="s">
        <v>886</v>
      </c>
      <c r="AA544" s="21" t="s">
        <v>892</v>
      </c>
      <c r="AB544" s="21" t="str">
        <f t="shared" si="26"/>
        <v>Duct Sealing</v>
      </c>
    </row>
    <row r="545" spans="9:28" ht="13.5" thickBot="1" x14ac:dyDescent="0.25">
      <c r="I545" s="21" t="str">
        <f t="shared" si="27"/>
        <v>Lighting Controls Interior-New-Medium Off-IntegratedMedium Off</v>
      </c>
      <c r="J545" s="21" t="s">
        <v>247</v>
      </c>
      <c r="K545" s="21" t="s">
        <v>464</v>
      </c>
      <c r="L545" s="21" t="s">
        <v>7</v>
      </c>
      <c r="M545" s="21" t="s">
        <v>444</v>
      </c>
      <c r="X545" s="37" t="str">
        <f t="shared" si="28"/>
        <v>ResidentialDuct SealingMH Performance-based Duct Sealing - Heat Pump + HZ23</v>
      </c>
      <c r="Y545" s="21" t="s">
        <v>849</v>
      </c>
      <c r="Z545" s="21" t="s">
        <v>886</v>
      </c>
      <c r="AA545" s="21" t="s">
        <v>893</v>
      </c>
      <c r="AB545" s="21" t="str">
        <f t="shared" si="26"/>
        <v>Duct Sealing</v>
      </c>
    </row>
    <row r="546" spans="9:28" ht="13.5" thickBot="1" x14ac:dyDescent="0.25">
      <c r="I546" s="21" t="str">
        <f t="shared" si="27"/>
        <v>Lighting Controls Interior-New-Small Off-IntegratedSmall Off</v>
      </c>
      <c r="J546" s="21" t="s">
        <v>249</v>
      </c>
      <c r="K546" s="21" t="s">
        <v>465</v>
      </c>
      <c r="L546" s="21" t="s">
        <v>7</v>
      </c>
      <c r="M546" s="21" t="s">
        <v>444</v>
      </c>
      <c r="X546" s="37" t="str">
        <f t="shared" si="28"/>
        <v>ResidentialDuct SealingMH Performance-based Duct Sealing - Heat Pump + HZ1</v>
      </c>
      <c r="Y546" s="21" t="s">
        <v>849</v>
      </c>
      <c r="Z546" s="21" t="s">
        <v>886</v>
      </c>
      <c r="AA546" s="21" t="s">
        <v>894</v>
      </c>
      <c r="AB546" s="21" t="str">
        <f t="shared" si="26"/>
        <v>Duct Sealing</v>
      </c>
    </row>
    <row r="547" spans="9:28" ht="13.5" thickBot="1" x14ac:dyDescent="0.25">
      <c r="I547" s="21" t="str">
        <f t="shared" si="27"/>
        <v>Lighting Controls Interior-New-Xlarge Ret-IntegratedXLarge Ret</v>
      </c>
      <c r="J547" s="21" t="s">
        <v>251</v>
      </c>
      <c r="K547" s="21" t="s">
        <v>466</v>
      </c>
      <c r="L547" s="21" t="s">
        <v>7</v>
      </c>
      <c r="M547" s="21" t="s">
        <v>444</v>
      </c>
      <c r="X547" s="37" t="str">
        <f t="shared" si="28"/>
        <v>ResidentialEV Supply EquipEVSE Level 2</v>
      </c>
      <c r="Y547" s="21" t="s">
        <v>849</v>
      </c>
      <c r="Z547" s="21" t="s">
        <v>895</v>
      </c>
      <c r="AA547" s="21" t="s">
        <v>896</v>
      </c>
      <c r="AB547" s="21" t="str">
        <f t="shared" si="26"/>
        <v>EV Supply Equip</v>
      </c>
    </row>
    <row r="548" spans="9:28" ht="13.5" thickBot="1" x14ac:dyDescent="0.25">
      <c r="I548" s="21" t="str">
        <f t="shared" si="27"/>
        <v>Lighting Controls Interior-New-Large Ret-IntegratedLarge Ret</v>
      </c>
      <c r="J548" s="21" t="s">
        <v>253</v>
      </c>
      <c r="K548" s="21" t="s">
        <v>467</v>
      </c>
      <c r="L548" s="21" t="s">
        <v>7</v>
      </c>
      <c r="M548" s="21" t="s">
        <v>444</v>
      </c>
      <c r="X548" s="37" t="str">
        <f t="shared" si="28"/>
        <v>ResidentialDHP DuctedInstall Ductless Heat Pump in House with Existing FAF - Single Family Home + HZ1</v>
      </c>
      <c r="Y548" s="21" t="s">
        <v>849</v>
      </c>
      <c r="Z548" s="21" t="s">
        <v>897</v>
      </c>
      <c r="AA548" s="21" t="s">
        <v>898</v>
      </c>
      <c r="AB548" s="21" t="str">
        <f t="shared" si="26"/>
        <v>DHP Ducted</v>
      </c>
    </row>
    <row r="549" spans="9:28" ht="13.5" thickBot="1" x14ac:dyDescent="0.25">
      <c r="I549" s="21" t="str">
        <f t="shared" si="27"/>
        <v>Lighting Controls Interior-New-Medium Ret-IntegratedMedium Ret</v>
      </c>
      <c r="J549" s="21" t="s">
        <v>255</v>
      </c>
      <c r="K549" s="21" t="s">
        <v>468</v>
      </c>
      <c r="L549" s="21" t="s">
        <v>7</v>
      </c>
      <c r="M549" s="21" t="s">
        <v>444</v>
      </c>
      <c r="X549" s="37" t="str">
        <f t="shared" si="28"/>
        <v>ResidentialDHP DuctedInstall Ductless Heat Pump in House with Existing FAF - Single Family Home + HZ23</v>
      </c>
      <c r="Y549" s="21" t="s">
        <v>849</v>
      </c>
      <c r="Z549" s="21" t="s">
        <v>897</v>
      </c>
      <c r="AA549" s="21" t="s">
        <v>899</v>
      </c>
      <c r="AB549" s="21" t="str">
        <f t="shared" si="26"/>
        <v>DHP Ducted</v>
      </c>
    </row>
    <row r="550" spans="9:28" ht="13.5" thickBot="1" x14ac:dyDescent="0.25">
      <c r="I550" s="21" t="str">
        <f t="shared" si="27"/>
        <v>Lighting Controls Interior-New-Small Ret-IntegratedSmall Ret</v>
      </c>
      <c r="J550" s="21" t="s">
        <v>257</v>
      </c>
      <c r="K550" s="21" t="s">
        <v>469</v>
      </c>
      <c r="L550" s="21" t="s">
        <v>7</v>
      </c>
      <c r="M550" s="21" t="s">
        <v>444</v>
      </c>
      <c r="X550" s="37" t="str">
        <f t="shared" si="28"/>
        <v>ResidentialDHP DuctedInstall Ductless Heat Pump in House with Existing FAF - Manufactured Home + HZ1</v>
      </c>
      <c r="Y550" s="21" t="s">
        <v>849</v>
      </c>
      <c r="Z550" s="21" t="s">
        <v>897</v>
      </c>
      <c r="AA550" s="21" t="s">
        <v>900</v>
      </c>
      <c r="AB550" s="21" t="str">
        <f t="shared" si="26"/>
        <v>DHP Ducted</v>
      </c>
    </row>
    <row r="551" spans="9:28" ht="13.5" thickBot="1" x14ac:dyDescent="0.25">
      <c r="I551" s="21" t="str">
        <f t="shared" si="27"/>
        <v>Lighting Controls Interior-New-School K-12-IntegratedSchool K-12</v>
      </c>
      <c r="J551" s="21" t="s">
        <v>259</v>
      </c>
      <c r="K551" s="21" t="s">
        <v>470</v>
      </c>
      <c r="L551" s="21" t="s">
        <v>7</v>
      </c>
      <c r="M551" s="21" t="s">
        <v>444</v>
      </c>
      <c r="X551" s="37" t="str">
        <f t="shared" si="28"/>
        <v>ResidentialDHP DuctedInstall Ductless Heat Pump in House with Existing FAF - Manufactured Home + HZ23</v>
      </c>
      <c r="Y551" s="21" t="s">
        <v>849</v>
      </c>
      <c r="Z551" s="21" t="s">
        <v>897</v>
      </c>
      <c r="AA551" s="21" t="s">
        <v>901</v>
      </c>
      <c r="AB551" s="21" t="str">
        <f t="shared" si="26"/>
        <v>DHP Ducted</v>
      </c>
    </row>
    <row r="552" spans="9:28" ht="13.5" thickBot="1" x14ac:dyDescent="0.25">
      <c r="I552" s="21" t="str">
        <f t="shared" si="27"/>
        <v>Lighting Controls Interior-New-University-IntegratedUniversity</v>
      </c>
      <c r="J552" s="21" t="s">
        <v>261</v>
      </c>
      <c r="K552" s="21" t="s">
        <v>471</v>
      </c>
      <c r="L552" s="21" t="s">
        <v>7</v>
      </c>
      <c r="M552" s="21" t="s">
        <v>444</v>
      </c>
      <c r="X552" s="37" t="str">
        <f t="shared" si="28"/>
        <v>ResidentialWasteWater Heat RecoverySingle Family GFHX DHW &amp; Shower Preheat, Electric Resistance</v>
      </c>
      <c r="Y552" s="21" t="s">
        <v>849</v>
      </c>
      <c r="Z552" s="21" t="s">
        <v>902</v>
      </c>
      <c r="AA552" s="21" t="s">
        <v>903</v>
      </c>
      <c r="AB552" s="21" t="str">
        <f t="shared" si="26"/>
        <v>WasteWater Heat Recovery</v>
      </c>
    </row>
    <row r="553" spans="9:28" ht="13.5" thickBot="1" x14ac:dyDescent="0.25">
      <c r="I553" s="21" t="str">
        <f t="shared" si="27"/>
        <v>Lighting Controls Interior-New-Warehouse-IntegratedWarehouse</v>
      </c>
      <c r="J553" s="21" t="s">
        <v>263</v>
      </c>
      <c r="K553" s="21" t="s">
        <v>472</v>
      </c>
      <c r="L553" s="21" t="s">
        <v>7</v>
      </c>
      <c r="M553" s="21" t="s">
        <v>444</v>
      </c>
      <c r="X553" s="37" t="str">
        <f t="shared" si="28"/>
        <v>ResidentialWasteWater Heat RecoveryMultifamily GFHX DHW &amp; Shower Preheat, Electric Resistance</v>
      </c>
      <c r="Y553" s="21" t="s">
        <v>849</v>
      </c>
      <c r="Z553" s="21" t="s">
        <v>902</v>
      </c>
      <c r="AA553" s="21" t="s">
        <v>904</v>
      </c>
      <c r="AB553" s="21" t="str">
        <f t="shared" si="26"/>
        <v>WasteWater Heat Recovery</v>
      </c>
    </row>
    <row r="554" spans="9:28" ht="13.5" thickBot="1" x14ac:dyDescent="0.25">
      <c r="I554" s="21" t="str">
        <f t="shared" si="27"/>
        <v>Lighting Controls Interior-New-Supermarket-IntegratedSupermarket</v>
      </c>
      <c r="J554" s="21" t="s">
        <v>265</v>
      </c>
      <c r="K554" s="21" t="s">
        <v>473</v>
      </c>
      <c r="L554" s="21" t="s">
        <v>7</v>
      </c>
      <c r="M554" s="21" t="s">
        <v>444</v>
      </c>
      <c r="X554" s="37" t="str">
        <f t="shared" si="28"/>
        <v>ResidentialWasteWater Heat RecoveryMultifamily GFHX DHW &amp; Shower Preheat, Heat Pump</v>
      </c>
      <c r="Y554" s="21" t="s">
        <v>849</v>
      </c>
      <c r="Z554" s="21" t="s">
        <v>902</v>
      </c>
      <c r="AA554" s="21" t="s">
        <v>905</v>
      </c>
      <c r="AB554" s="21" t="str">
        <f t="shared" si="26"/>
        <v>WasteWater Heat Recovery</v>
      </c>
    </row>
    <row r="555" spans="9:28" ht="13.5" thickBot="1" x14ac:dyDescent="0.25">
      <c r="I555" s="21" t="str">
        <f t="shared" si="27"/>
        <v>Lighting Controls Interior-New-MiniMart-IntegratedMiniMart</v>
      </c>
      <c r="J555" s="21" t="s">
        <v>267</v>
      </c>
      <c r="K555" s="21" t="s">
        <v>474</v>
      </c>
      <c r="L555" s="21" t="s">
        <v>7</v>
      </c>
      <c r="M555" s="21" t="s">
        <v>444</v>
      </c>
      <c r="X555" s="37" t="str">
        <f t="shared" si="28"/>
        <v>ResidentialWasteWater Heat RecoverySingle Family GFHX DHW &amp; Shower Preheat, Heat Pump</v>
      </c>
      <c r="Y555" s="21" t="s">
        <v>849</v>
      </c>
      <c r="Z555" s="21" t="s">
        <v>902</v>
      </c>
      <c r="AA555" s="21" t="s">
        <v>906</v>
      </c>
      <c r="AB555" s="21" t="str">
        <f t="shared" si="26"/>
        <v>WasteWater Heat Recovery</v>
      </c>
    </row>
    <row r="556" spans="9:28" ht="13.5" thickBot="1" x14ac:dyDescent="0.25">
      <c r="I556" s="21" t="str">
        <f t="shared" si="27"/>
        <v>Lighting Controls Interior-New-Restaurant-IntegratedRestaurant</v>
      </c>
      <c r="J556" s="21" t="s">
        <v>269</v>
      </c>
      <c r="K556" s="21" t="s">
        <v>475</v>
      </c>
      <c r="L556" s="21" t="s">
        <v>7</v>
      </c>
      <c r="M556" s="21" t="s">
        <v>444</v>
      </c>
      <c r="X556" s="37" t="str">
        <f t="shared" si="28"/>
        <v>ResidentialWasteWater Heat RecoverySingle Family GFHX DHW Preheat, Electric Resistance</v>
      </c>
      <c r="Y556" s="21" t="s">
        <v>849</v>
      </c>
      <c r="Z556" s="21" t="s">
        <v>902</v>
      </c>
      <c r="AA556" s="21" t="s">
        <v>907</v>
      </c>
      <c r="AB556" s="21" t="str">
        <f t="shared" si="26"/>
        <v>WasteWater Heat Recovery</v>
      </c>
    </row>
    <row r="557" spans="9:28" ht="13.5" thickBot="1" x14ac:dyDescent="0.25">
      <c r="I557" s="21" t="str">
        <f t="shared" si="27"/>
        <v>Lighting Controls Interior-New-Lodging-IntegratedLodging</v>
      </c>
      <c r="J557" s="21" t="s">
        <v>271</v>
      </c>
      <c r="K557" s="21" t="s">
        <v>476</v>
      </c>
      <c r="L557" s="21" t="s">
        <v>7</v>
      </c>
      <c r="M557" s="21" t="s">
        <v>444</v>
      </c>
      <c r="X557" s="37" t="str">
        <f t="shared" si="28"/>
        <v>ResidentialWasteWater Heat RecoveryMultifamily GFHX DHW Preheat, Electric Resistance</v>
      </c>
      <c r="Y557" s="21" t="s">
        <v>849</v>
      </c>
      <c r="Z557" s="21" t="s">
        <v>902</v>
      </c>
      <c r="AA557" s="21" t="s">
        <v>908</v>
      </c>
      <c r="AB557" s="21" t="str">
        <f t="shared" si="26"/>
        <v>WasteWater Heat Recovery</v>
      </c>
    </row>
    <row r="558" spans="9:28" ht="13.5" thickBot="1" x14ac:dyDescent="0.25">
      <c r="I558" s="21" t="str">
        <f t="shared" si="27"/>
        <v>Lighting Controls Interior-New-Hospital-IntegratedHospital</v>
      </c>
      <c r="J558" s="21" t="s">
        <v>273</v>
      </c>
      <c r="K558" s="21" t="s">
        <v>477</v>
      </c>
      <c r="L558" s="21" t="s">
        <v>7</v>
      </c>
      <c r="M558" s="21" t="s">
        <v>444</v>
      </c>
      <c r="X558" s="37" t="str">
        <f t="shared" si="28"/>
        <v>ResidentialWasteWater Heat RecoverySingle Family GFHX DHW  Preheat, Heat Pump</v>
      </c>
      <c r="Y558" s="21" t="s">
        <v>849</v>
      </c>
      <c r="Z558" s="21" t="s">
        <v>902</v>
      </c>
      <c r="AA558" s="21" t="s">
        <v>909</v>
      </c>
      <c r="AB558" s="21" t="str">
        <f t="shared" si="26"/>
        <v>WasteWater Heat Recovery</v>
      </c>
    </row>
    <row r="559" spans="9:28" ht="13.5" thickBot="1" x14ac:dyDescent="0.25">
      <c r="I559" s="21" t="str">
        <f t="shared" si="27"/>
        <v>Lighting Controls Interior-New-Residential Care-IntegratedResidential Care</v>
      </c>
      <c r="J559" s="21" t="s">
        <v>275</v>
      </c>
      <c r="K559" s="21" t="s">
        <v>478</v>
      </c>
      <c r="L559" s="21" t="s">
        <v>7</v>
      </c>
      <c r="M559" s="21" t="s">
        <v>444</v>
      </c>
      <c r="X559" s="37" t="str">
        <f t="shared" si="28"/>
        <v>ResidentialWasteWater Heat RecoveryMultifamily GFHX DHW  Preheat, Heat Pump</v>
      </c>
      <c r="Y559" s="21" t="s">
        <v>849</v>
      </c>
      <c r="Z559" s="21" t="s">
        <v>902</v>
      </c>
      <c r="AA559" s="21" t="s">
        <v>910</v>
      </c>
      <c r="AB559" s="21" t="str">
        <f t="shared" si="26"/>
        <v>WasteWater Heat Recovery</v>
      </c>
    </row>
    <row r="560" spans="9:28" ht="13.5" thickBot="1" x14ac:dyDescent="0.25">
      <c r="I560" s="21" t="str">
        <f t="shared" si="27"/>
        <v>Lighting Controls Interior-New-Assembly-IntegratedAssembly</v>
      </c>
      <c r="J560" s="21" t="s">
        <v>277</v>
      </c>
      <c r="K560" s="21" t="s">
        <v>479</v>
      </c>
      <c r="L560" s="21" t="s">
        <v>7</v>
      </c>
      <c r="M560" s="21" t="s">
        <v>444</v>
      </c>
      <c r="X560" s="37" t="str">
        <f t="shared" si="28"/>
        <v>ResidentialGSHPGround Source Heat Pump Upgrade from Air Source Heat Pump - With Desuperheater - New House 4000 square feet or greater</v>
      </c>
      <c r="Y560" s="21" t="s">
        <v>849</v>
      </c>
      <c r="Z560" s="21" t="s">
        <v>911</v>
      </c>
      <c r="AA560" s="21" t="s">
        <v>912</v>
      </c>
      <c r="AB560" s="21" t="str">
        <f t="shared" si="26"/>
        <v>GSHP</v>
      </c>
    </row>
    <row r="561" spans="9:28" ht="13.5" thickBot="1" x14ac:dyDescent="0.25">
      <c r="I561" s="21" t="str">
        <f t="shared" si="27"/>
        <v>Lighting Controls Interior-New-Other-IntegratedOther</v>
      </c>
      <c r="J561" s="21" t="s">
        <v>279</v>
      </c>
      <c r="K561" s="21" t="s">
        <v>480</v>
      </c>
      <c r="L561" s="21" t="s">
        <v>7</v>
      </c>
      <c r="M561" s="21" t="s">
        <v>444</v>
      </c>
      <c r="X561" s="37" t="str">
        <f t="shared" si="28"/>
        <v>ResidentialGSHPGround Source Heat Pump Upgrade from Air Source Heat Pump - With Desuperheater - New House less than 4000 square feet</v>
      </c>
      <c r="Y561" s="21" t="s">
        <v>849</v>
      </c>
      <c r="Z561" s="21" t="s">
        <v>911</v>
      </c>
      <c r="AA561" s="21" t="s">
        <v>913</v>
      </c>
      <c r="AB561" s="21" t="str">
        <f t="shared" si="26"/>
        <v>GSHP</v>
      </c>
    </row>
    <row r="562" spans="9:28" ht="13.5" thickBot="1" x14ac:dyDescent="0.25">
      <c r="I562" s="21" t="str">
        <f t="shared" si="27"/>
        <v>Lighting Controls Interior-NR-Large Off-UnitaryLarge Off</v>
      </c>
      <c r="J562" s="21" t="s">
        <v>245</v>
      </c>
      <c r="K562" s="21" t="s">
        <v>481</v>
      </c>
      <c r="L562" s="21" t="s">
        <v>7</v>
      </c>
      <c r="M562" s="21" t="s">
        <v>444</v>
      </c>
      <c r="X562" s="37" t="str">
        <f t="shared" si="28"/>
        <v>ResidentialGSHPGround Source Heat Pump Upgrade from Air Source Heat Pump - With Desuperheater - Existing House 4000 square feet or greater</v>
      </c>
      <c r="Y562" s="21" t="s">
        <v>849</v>
      </c>
      <c r="Z562" s="21" t="s">
        <v>911</v>
      </c>
      <c r="AA562" s="21" t="s">
        <v>914</v>
      </c>
      <c r="AB562" s="21" t="str">
        <f t="shared" si="26"/>
        <v>GSHP</v>
      </c>
    </row>
    <row r="563" spans="9:28" ht="13.5" thickBot="1" x14ac:dyDescent="0.25">
      <c r="I563" s="21" t="str">
        <f t="shared" si="27"/>
        <v>Lighting Controls Interior-NR-Medium Off-UnitaryMedium Off</v>
      </c>
      <c r="J563" s="21" t="s">
        <v>247</v>
      </c>
      <c r="K563" s="21" t="s">
        <v>482</v>
      </c>
      <c r="L563" s="21" t="s">
        <v>7</v>
      </c>
      <c r="M563" s="21" t="s">
        <v>444</v>
      </c>
      <c r="X563" s="37" t="str">
        <f t="shared" si="28"/>
        <v>ResidentialGSHPGround Source Heat Pump Upgrade from Air Source Heat Pump - With Desuperheater - Existing House less than 4000 square feet</v>
      </c>
      <c r="Y563" s="21" t="s">
        <v>849</v>
      </c>
      <c r="Z563" s="21" t="s">
        <v>911</v>
      </c>
      <c r="AA563" s="21" t="s">
        <v>915</v>
      </c>
      <c r="AB563" s="21" t="str">
        <f t="shared" si="26"/>
        <v>GSHP</v>
      </c>
    </row>
    <row r="564" spans="9:28" ht="13.5" thickBot="1" x14ac:dyDescent="0.25">
      <c r="I564" s="21" t="str">
        <f t="shared" si="27"/>
        <v>Lighting Controls Interior-NR-Small Off-UnitarySmall Off</v>
      </c>
      <c r="J564" s="21" t="s">
        <v>249</v>
      </c>
      <c r="K564" s="21" t="s">
        <v>483</v>
      </c>
      <c r="L564" s="21" t="s">
        <v>7</v>
      </c>
      <c r="M564" s="21" t="s">
        <v>444</v>
      </c>
      <c r="X564" s="37" t="str">
        <f t="shared" si="28"/>
        <v>ResidentialHPWHManufactured Tier1_indor2_hp85</v>
      </c>
      <c r="Y564" s="21" t="s">
        <v>849</v>
      </c>
      <c r="Z564" s="21" t="s">
        <v>916</v>
      </c>
      <c r="AA564" s="21" t="s">
        <v>917</v>
      </c>
      <c r="AB564" s="21" t="str">
        <f t="shared" si="26"/>
        <v>HPWH</v>
      </c>
    </row>
    <row r="565" spans="9:28" ht="13.5" thickBot="1" x14ac:dyDescent="0.25">
      <c r="I565" s="21" t="str">
        <f t="shared" si="27"/>
        <v>Lighting Controls Interior-NR-Xlarge Ret-UnitaryXLarge Ret</v>
      </c>
      <c r="J565" s="21" t="s">
        <v>251</v>
      </c>
      <c r="K565" s="21" t="s">
        <v>484</v>
      </c>
      <c r="L565" s="21" t="s">
        <v>7</v>
      </c>
      <c r="M565" s="21" t="s">
        <v>444</v>
      </c>
      <c r="X565" s="37" t="str">
        <f t="shared" si="28"/>
        <v>ResidentialHPWHSingle Family Tier1_indor2_hp85</v>
      </c>
      <c r="Y565" s="21" t="s">
        <v>849</v>
      </c>
      <c r="Z565" s="21" t="s">
        <v>916</v>
      </c>
      <c r="AA565" s="21" t="s">
        <v>918</v>
      </c>
      <c r="AB565" s="21" t="str">
        <f t="shared" si="26"/>
        <v>HPWH</v>
      </c>
    </row>
    <row r="566" spans="9:28" ht="13.5" thickBot="1" x14ac:dyDescent="0.25">
      <c r="I566" s="21" t="str">
        <f t="shared" si="27"/>
        <v>Lighting Controls Interior-NR-Large Ret-UnitaryLarge Ret</v>
      </c>
      <c r="J566" s="21" t="s">
        <v>253</v>
      </c>
      <c r="K566" s="21" t="s">
        <v>485</v>
      </c>
      <c r="L566" s="21" t="s">
        <v>7</v>
      </c>
      <c r="M566" s="21" t="s">
        <v>444</v>
      </c>
      <c r="X566" s="37" t="str">
        <f t="shared" si="28"/>
        <v>ResidentialHPWHSingle Family Tier1_buffered</v>
      </c>
      <c r="Y566" s="21" t="s">
        <v>849</v>
      </c>
      <c r="Z566" s="21" t="s">
        <v>916</v>
      </c>
      <c r="AA566" s="21" t="s">
        <v>919</v>
      </c>
      <c r="AB566" s="21" t="str">
        <f t="shared" si="26"/>
        <v>HPWH</v>
      </c>
    </row>
    <row r="567" spans="9:28" ht="13.5" thickBot="1" x14ac:dyDescent="0.25">
      <c r="I567" s="21" t="str">
        <f t="shared" si="27"/>
        <v>Lighting Controls Interior-NR-Medium Ret-UnitaryMedium Ret</v>
      </c>
      <c r="J567" s="21" t="s">
        <v>255</v>
      </c>
      <c r="K567" s="21" t="s">
        <v>486</v>
      </c>
      <c r="L567" s="21" t="s">
        <v>7</v>
      </c>
      <c r="M567" s="21" t="s">
        <v>444</v>
      </c>
      <c r="X567" s="37" t="str">
        <f t="shared" si="28"/>
        <v>ResidentialHPWHManufactured Tier1_indor2_gfac</v>
      </c>
      <c r="Y567" s="21" t="s">
        <v>849</v>
      </c>
      <c r="Z567" s="21" t="s">
        <v>916</v>
      </c>
      <c r="AA567" s="21" t="s">
        <v>920</v>
      </c>
      <c r="AB567" s="21" t="str">
        <f t="shared" si="26"/>
        <v>HPWH</v>
      </c>
    </row>
    <row r="568" spans="9:28" ht="13.5" thickBot="1" x14ac:dyDescent="0.25">
      <c r="I568" s="21" t="str">
        <f t="shared" si="27"/>
        <v>Lighting Controls Interior-NR-Small Ret-UnitarySmall Ret</v>
      </c>
      <c r="J568" s="21" t="s">
        <v>257</v>
      </c>
      <c r="K568" s="21" t="s">
        <v>487</v>
      </c>
      <c r="L568" s="21" t="s">
        <v>7</v>
      </c>
      <c r="M568" s="21" t="s">
        <v>444</v>
      </c>
      <c r="X568" s="37" t="str">
        <f t="shared" si="28"/>
        <v>ResidentialHPWHManufactured Tier1_indor2_gfnc</v>
      </c>
      <c r="Y568" s="21" t="s">
        <v>849</v>
      </c>
      <c r="Z568" s="21" t="s">
        <v>916</v>
      </c>
      <c r="AA568" s="21" t="s">
        <v>921</v>
      </c>
      <c r="AB568" s="21" t="str">
        <f t="shared" si="26"/>
        <v>HPWH</v>
      </c>
    </row>
    <row r="569" spans="9:28" ht="13.5" thickBot="1" x14ac:dyDescent="0.25">
      <c r="I569" s="21" t="str">
        <f t="shared" si="27"/>
        <v>Lighting Controls Interior-NR-School K-12-UnitarySchool K-12</v>
      </c>
      <c r="J569" s="21" t="s">
        <v>259</v>
      </c>
      <c r="K569" s="21" t="s">
        <v>488</v>
      </c>
      <c r="L569" s="21" t="s">
        <v>7</v>
      </c>
      <c r="M569" s="21" t="s">
        <v>444</v>
      </c>
      <c r="X569" s="37" t="str">
        <f t="shared" si="28"/>
        <v>ResidentialHPWHSingle Family Tier1_indor2_gfac</v>
      </c>
      <c r="Y569" s="21" t="s">
        <v>849</v>
      </c>
      <c r="Z569" s="21" t="s">
        <v>916</v>
      </c>
      <c r="AA569" s="21" t="s">
        <v>922</v>
      </c>
      <c r="AB569" s="21" t="str">
        <f t="shared" si="26"/>
        <v>HPWH</v>
      </c>
    </row>
    <row r="570" spans="9:28" ht="13.5" thickBot="1" x14ac:dyDescent="0.25">
      <c r="I570" s="21" t="str">
        <f t="shared" si="27"/>
        <v>Lighting Controls Interior-NR-University-UnitaryUniversity</v>
      </c>
      <c r="J570" s="21" t="s">
        <v>261</v>
      </c>
      <c r="K570" s="21" t="s">
        <v>489</v>
      </c>
      <c r="L570" s="21" t="s">
        <v>7</v>
      </c>
      <c r="M570" s="21" t="s">
        <v>444</v>
      </c>
      <c r="X570" s="37" t="str">
        <f t="shared" si="28"/>
        <v>ResidentialHPWHSingle Family Tier1_indor2_gfnc</v>
      </c>
      <c r="Y570" s="21" t="s">
        <v>849</v>
      </c>
      <c r="Z570" s="21" t="s">
        <v>916</v>
      </c>
      <c r="AA570" s="21" t="s">
        <v>923</v>
      </c>
      <c r="AB570" s="21" t="str">
        <f t="shared" si="26"/>
        <v>HPWH</v>
      </c>
    </row>
    <row r="571" spans="9:28" ht="13.5" thickBot="1" x14ac:dyDescent="0.25">
      <c r="I571" s="21" t="str">
        <f t="shared" si="27"/>
        <v>Lighting Controls Interior-NR-Warehouse-UnitaryWarehouse</v>
      </c>
      <c r="J571" s="21" t="s">
        <v>263</v>
      </c>
      <c r="K571" s="21" t="s">
        <v>490</v>
      </c>
      <c r="L571" s="21" t="s">
        <v>7</v>
      </c>
      <c r="M571" s="21" t="s">
        <v>444</v>
      </c>
      <c r="X571" s="37" t="str">
        <f t="shared" si="28"/>
        <v>ResidentialHPWHManufactured Tier1_buffered</v>
      </c>
      <c r="Y571" s="21" t="s">
        <v>849</v>
      </c>
      <c r="Z571" s="21" t="s">
        <v>916</v>
      </c>
      <c r="AA571" s="21" t="s">
        <v>924</v>
      </c>
      <c r="AB571" s="21" t="str">
        <f t="shared" si="26"/>
        <v>HPWH</v>
      </c>
    </row>
    <row r="572" spans="9:28" ht="13.5" thickBot="1" x14ac:dyDescent="0.25">
      <c r="I572" s="21" t="str">
        <f t="shared" si="27"/>
        <v>Lighting Controls Interior-NR-Supermarket-UnitarySupermarket</v>
      </c>
      <c r="J572" s="21" t="s">
        <v>265</v>
      </c>
      <c r="K572" s="21" t="s">
        <v>491</v>
      </c>
      <c r="L572" s="21" t="s">
        <v>7</v>
      </c>
      <c r="M572" s="21" t="s">
        <v>444</v>
      </c>
      <c r="X572" s="37" t="str">
        <f t="shared" si="28"/>
        <v>ResidentialHPWHManufactured Tier1_indor2_zonl</v>
      </c>
      <c r="Y572" s="21" t="s">
        <v>849</v>
      </c>
      <c r="Z572" s="21" t="s">
        <v>916</v>
      </c>
      <c r="AA572" s="21" t="s">
        <v>925</v>
      </c>
      <c r="AB572" s="21" t="str">
        <f t="shared" si="26"/>
        <v>HPWH</v>
      </c>
    </row>
    <row r="573" spans="9:28" ht="13.5" thickBot="1" x14ac:dyDescent="0.25">
      <c r="I573" s="21" t="str">
        <f t="shared" si="27"/>
        <v>Lighting Controls Interior-NR-MiniMart-UnitaryMiniMart</v>
      </c>
      <c r="J573" s="21" t="s">
        <v>267</v>
      </c>
      <c r="K573" s="21" t="s">
        <v>492</v>
      </c>
      <c r="L573" s="21" t="s">
        <v>7</v>
      </c>
      <c r="M573" s="21" t="s">
        <v>444</v>
      </c>
      <c r="X573" s="37" t="str">
        <f t="shared" si="28"/>
        <v>ResidentialHPWHSingle Family Tier1_indor2_zonl</v>
      </c>
      <c r="Y573" s="21" t="s">
        <v>849</v>
      </c>
      <c r="Z573" s="21" t="s">
        <v>916</v>
      </c>
      <c r="AA573" s="21" t="s">
        <v>926</v>
      </c>
      <c r="AB573" s="21" t="str">
        <f t="shared" si="26"/>
        <v>HPWH</v>
      </c>
    </row>
    <row r="574" spans="9:28" ht="13.5" thickBot="1" x14ac:dyDescent="0.25">
      <c r="I574" s="21" t="str">
        <f t="shared" si="27"/>
        <v>Lighting Controls Interior-NR-Restaurant-UnitaryRestaurant</v>
      </c>
      <c r="J574" s="21" t="s">
        <v>269</v>
      </c>
      <c r="K574" s="21" t="s">
        <v>493</v>
      </c>
      <c r="L574" s="21" t="s">
        <v>7</v>
      </c>
      <c r="M574" s="21" t="s">
        <v>444</v>
      </c>
      <c r="X574" s="37" t="str">
        <f t="shared" si="28"/>
        <v>ResidentialHPWHManufactured Tier1_indor2_efaf</v>
      </c>
      <c r="Y574" s="21" t="s">
        <v>849</v>
      </c>
      <c r="Z574" s="21" t="s">
        <v>916</v>
      </c>
      <c r="AA574" s="21" t="s">
        <v>927</v>
      </c>
      <c r="AB574" s="21" t="str">
        <f t="shared" si="26"/>
        <v>HPWH</v>
      </c>
    </row>
    <row r="575" spans="9:28" ht="13.5" thickBot="1" x14ac:dyDescent="0.25">
      <c r="I575" s="21" t="str">
        <f t="shared" si="27"/>
        <v>Lighting Controls Interior-NR-Lodging-UnitaryLodging</v>
      </c>
      <c r="J575" s="21" t="s">
        <v>271</v>
      </c>
      <c r="K575" s="21" t="s">
        <v>494</v>
      </c>
      <c r="L575" s="21" t="s">
        <v>7</v>
      </c>
      <c r="M575" s="21" t="s">
        <v>444</v>
      </c>
      <c r="X575" s="37" t="str">
        <f t="shared" si="28"/>
        <v>ResidentialHPWHSingle Family Tier1_indor2_efaf</v>
      </c>
      <c r="Y575" s="21" t="s">
        <v>849</v>
      </c>
      <c r="Z575" s="21" t="s">
        <v>916</v>
      </c>
      <c r="AA575" s="21" t="s">
        <v>928</v>
      </c>
      <c r="AB575" s="21" t="str">
        <f t="shared" si="26"/>
        <v>HPWH</v>
      </c>
    </row>
    <row r="576" spans="9:28" ht="13.5" thickBot="1" x14ac:dyDescent="0.25">
      <c r="I576" s="21" t="str">
        <f t="shared" si="27"/>
        <v>Lighting Controls Interior-NR-Hospital-UnitaryHospital</v>
      </c>
      <c r="J576" s="21" t="s">
        <v>273</v>
      </c>
      <c r="K576" s="21" t="s">
        <v>495</v>
      </c>
      <c r="L576" s="21" t="s">
        <v>7</v>
      </c>
      <c r="M576" s="21" t="s">
        <v>444</v>
      </c>
      <c r="X576" s="37" t="str">
        <f t="shared" si="28"/>
        <v>ResidentialHPWHManufactured Tier2_buffered</v>
      </c>
      <c r="Y576" s="21" t="s">
        <v>849</v>
      </c>
      <c r="Z576" s="21" t="s">
        <v>916</v>
      </c>
      <c r="AA576" s="21" t="s">
        <v>929</v>
      </c>
      <c r="AB576" s="21" t="str">
        <f t="shared" si="26"/>
        <v>HPWH</v>
      </c>
    </row>
    <row r="577" spans="9:28" ht="13.5" thickBot="1" x14ac:dyDescent="0.25">
      <c r="I577" s="21" t="str">
        <f t="shared" si="27"/>
        <v>Lighting Controls Interior-NR-Residential Care-UnitaryResidential Care</v>
      </c>
      <c r="J577" s="21" t="s">
        <v>275</v>
      </c>
      <c r="K577" s="21" t="s">
        <v>496</v>
      </c>
      <c r="L577" s="21" t="s">
        <v>7</v>
      </c>
      <c r="M577" s="21" t="s">
        <v>444</v>
      </c>
      <c r="X577" s="37" t="str">
        <f t="shared" si="28"/>
        <v>ResidentialHPWHSingle Family Tier2_buffered</v>
      </c>
      <c r="Y577" s="21" t="s">
        <v>849</v>
      </c>
      <c r="Z577" s="21" t="s">
        <v>916</v>
      </c>
      <c r="AA577" s="21" t="s">
        <v>930</v>
      </c>
      <c r="AB577" s="21" t="str">
        <f t="shared" si="26"/>
        <v>HPWH</v>
      </c>
    </row>
    <row r="578" spans="9:28" ht="13.5" thickBot="1" x14ac:dyDescent="0.25">
      <c r="I578" s="21" t="str">
        <f t="shared" si="27"/>
        <v>Lighting Controls Interior-NR-Assembly-UnitaryAssembly</v>
      </c>
      <c r="J578" s="21" t="s">
        <v>277</v>
      </c>
      <c r="K578" s="21" t="s">
        <v>497</v>
      </c>
      <c r="L578" s="21" t="s">
        <v>7</v>
      </c>
      <c r="M578" s="21" t="s">
        <v>444</v>
      </c>
      <c r="X578" s="37" t="str">
        <f t="shared" si="28"/>
        <v>ResidentialHPWHManufactured Tier2_indor2_gfac</v>
      </c>
      <c r="Y578" s="21" t="s">
        <v>849</v>
      </c>
      <c r="Z578" s="21" t="s">
        <v>916</v>
      </c>
      <c r="AA578" s="21" t="s">
        <v>931</v>
      </c>
      <c r="AB578" s="21" t="str">
        <f t="shared" si="26"/>
        <v>HPWH</v>
      </c>
    </row>
    <row r="579" spans="9:28" ht="13.5" thickBot="1" x14ac:dyDescent="0.25">
      <c r="I579" s="21" t="str">
        <f t="shared" si="27"/>
        <v>Lighting Controls Interior-NR-Other-UnitaryOther</v>
      </c>
      <c r="J579" s="21" t="s">
        <v>279</v>
      </c>
      <c r="K579" s="21" t="s">
        <v>498</v>
      </c>
      <c r="L579" s="21" t="s">
        <v>7</v>
      </c>
      <c r="M579" s="21" t="s">
        <v>444</v>
      </c>
      <c r="X579" s="37" t="str">
        <f t="shared" si="28"/>
        <v>ResidentialHPWHSingle Family Tier2_indor2_gfac</v>
      </c>
      <c r="Y579" s="21" t="s">
        <v>849</v>
      </c>
      <c r="Z579" s="21" t="s">
        <v>916</v>
      </c>
      <c r="AA579" s="21" t="s">
        <v>932</v>
      </c>
      <c r="AB579" s="21" t="str">
        <f t="shared" si="26"/>
        <v>HPWH</v>
      </c>
    </row>
    <row r="580" spans="9:28" ht="13.5" thickBot="1" x14ac:dyDescent="0.25">
      <c r="I580" s="21" t="str">
        <f t="shared" si="27"/>
        <v>Lighting Controls Interior-NR-Large Off-IntegratedLarge Off</v>
      </c>
      <c r="J580" s="21" t="s">
        <v>245</v>
      </c>
      <c r="K580" s="21" t="s">
        <v>499</v>
      </c>
      <c r="L580" s="21" t="s">
        <v>7</v>
      </c>
      <c r="M580" s="21" t="s">
        <v>444</v>
      </c>
      <c r="X580" s="37" t="str">
        <f t="shared" si="28"/>
        <v>ResidentialHPWHManufactured Tier2_indor2_gfnc</v>
      </c>
      <c r="Y580" s="21" t="s">
        <v>849</v>
      </c>
      <c r="Z580" s="21" t="s">
        <v>916</v>
      </c>
      <c r="AA580" s="21" t="s">
        <v>933</v>
      </c>
      <c r="AB580" s="21" t="str">
        <f t="shared" ref="AB580:AB643" si="29">Z580</f>
        <v>HPWH</v>
      </c>
    </row>
    <row r="581" spans="9:28" ht="13.5" thickBot="1" x14ac:dyDescent="0.25">
      <c r="I581" s="21" t="str">
        <f t="shared" si="27"/>
        <v>Lighting Controls Interior-NR-Medium Off-IntegratedMedium Off</v>
      </c>
      <c r="J581" s="21" t="s">
        <v>247</v>
      </c>
      <c r="K581" s="21" t="s">
        <v>500</v>
      </c>
      <c r="L581" s="21" t="s">
        <v>7</v>
      </c>
      <c r="M581" s="21" t="s">
        <v>444</v>
      </c>
      <c r="X581" s="37" t="str">
        <f t="shared" si="28"/>
        <v>ResidentialHPWHSingle Family Tier2_indor2_gfnc</v>
      </c>
      <c r="Y581" s="21" t="s">
        <v>849</v>
      </c>
      <c r="Z581" s="21" t="s">
        <v>916</v>
      </c>
      <c r="AA581" s="21" t="s">
        <v>934</v>
      </c>
      <c r="AB581" s="21" t="str">
        <f t="shared" si="29"/>
        <v>HPWH</v>
      </c>
    </row>
    <row r="582" spans="9:28" ht="13.5" thickBot="1" x14ac:dyDescent="0.25">
      <c r="I582" s="21" t="str">
        <f t="shared" ref="I582:I645" si="30">K582&amp;J582</f>
        <v>Lighting Controls Interior-NR-Small Off-IntegratedSmall Off</v>
      </c>
      <c r="J582" s="21" t="s">
        <v>249</v>
      </c>
      <c r="K582" s="21" t="s">
        <v>501</v>
      </c>
      <c r="L582" s="21" t="s">
        <v>7</v>
      </c>
      <c r="M582" s="21" t="s">
        <v>444</v>
      </c>
      <c r="X582" s="37" t="str">
        <f t="shared" ref="X582:X645" si="31">_xlfn.CONCAT(Y582,Z582,AA582,)</f>
        <v>ResidentialHPWHManufactured Tier2_indor2_hp85</v>
      </c>
      <c r="Y582" s="21" t="s">
        <v>849</v>
      </c>
      <c r="Z582" s="21" t="s">
        <v>916</v>
      </c>
      <c r="AA582" s="21" t="s">
        <v>935</v>
      </c>
      <c r="AB582" s="21" t="str">
        <f t="shared" si="29"/>
        <v>HPWH</v>
      </c>
    </row>
    <row r="583" spans="9:28" ht="13.5" thickBot="1" x14ac:dyDescent="0.25">
      <c r="I583" s="21" t="str">
        <f t="shared" si="30"/>
        <v>Lighting Controls Interior-NR-Xlarge Ret-IntegratedXLarge Ret</v>
      </c>
      <c r="J583" s="21" t="s">
        <v>251</v>
      </c>
      <c r="K583" s="21" t="s">
        <v>502</v>
      </c>
      <c r="L583" s="21" t="s">
        <v>7</v>
      </c>
      <c r="M583" s="21" t="s">
        <v>444</v>
      </c>
      <c r="X583" s="37" t="str">
        <f t="shared" si="31"/>
        <v>ResidentialHPWHSingle Family Tier2_indor2_hp85</v>
      </c>
      <c r="Y583" s="21" t="s">
        <v>849</v>
      </c>
      <c r="Z583" s="21" t="s">
        <v>916</v>
      </c>
      <c r="AA583" s="21" t="s">
        <v>936</v>
      </c>
      <c r="AB583" s="21" t="str">
        <f t="shared" si="29"/>
        <v>HPWH</v>
      </c>
    </row>
    <row r="584" spans="9:28" ht="13.5" thickBot="1" x14ac:dyDescent="0.25">
      <c r="I584" s="21" t="str">
        <f t="shared" si="30"/>
        <v>Lighting Controls Interior-NR-Large Ret-IntegratedLarge Ret</v>
      </c>
      <c r="J584" s="21" t="s">
        <v>253</v>
      </c>
      <c r="K584" s="21" t="s">
        <v>503</v>
      </c>
      <c r="L584" s="21" t="s">
        <v>7</v>
      </c>
      <c r="M584" s="21" t="s">
        <v>444</v>
      </c>
      <c r="X584" s="37" t="str">
        <f t="shared" si="31"/>
        <v>ResidentialHPWHManufactured Tier2_indor2_zonl</v>
      </c>
      <c r="Y584" s="21" t="s">
        <v>849</v>
      </c>
      <c r="Z584" s="21" t="s">
        <v>916</v>
      </c>
      <c r="AA584" s="21" t="s">
        <v>937</v>
      </c>
      <c r="AB584" s="21" t="str">
        <f t="shared" si="29"/>
        <v>HPWH</v>
      </c>
    </row>
    <row r="585" spans="9:28" ht="13.5" thickBot="1" x14ac:dyDescent="0.25">
      <c r="I585" s="21" t="str">
        <f t="shared" si="30"/>
        <v>Lighting Controls Interior-NR-Medium Ret-IntegratedMedium Ret</v>
      </c>
      <c r="J585" s="21" t="s">
        <v>255</v>
      </c>
      <c r="K585" s="21" t="s">
        <v>504</v>
      </c>
      <c r="L585" s="21" t="s">
        <v>7</v>
      </c>
      <c r="M585" s="21" t="s">
        <v>444</v>
      </c>
      <c r="X585" s="37" t="str">
        <f t="shared" si="31"/>
        <v>ResidentialHPWHSingle Family Tier2_indor2_zonl</v>
      </c>
      <c r="Y585" s="21" t="s">
        <v>849</v>
      </c>
      <c r="Z585" s="21" t="s">
        <v>916</v>
      </c>
      <c r="AA585" s="21" t="s">
        <v>938</v>
      </c>
      <c r="AB585" s="21" t="str">
        <f t="shared" si="29"/>
        <v>HPWH</v>
      </c>
    </row>
    <row r="586" spans="9:28" ht="13.5" thickBot="1" x14ac:dyDescent="0.25">
      <c r="I586" s="21" t="str">
        <f t="shared" si="30"/>
        <v>Lighting Controls Interior-NR-Small Ret-IntegratedSmall Ret</v>
      </c>
      <c r="J586" s="21" t="s">
        <v>257</v>
      </c>
      <c r="K586" s="21" t="s">
        <v>505</v>
      </c>
      <c r="L586" s="21" t="s">
        <v>7</v>
      </c>
      <c r="M586" s="21" t="s">
        <v>444</v>
      </c>
      <c r="X586" s="37" t="str">
        <f t="shared" si="31"/>
        <v>ResidentialHPWHManufactured Tier2_indor2_efaf</v>
      </c>
      <c r="Y586" s="21" t="s">
        <v>849</v>
      </c>
      <c r="Z586" s="21" t="s">
        <v>916</v>
      </c>
      <c r="AA586" s="21" t="s">
        <v>939</v>
      </c>
      <c r="AB586" s="21" t="str">
        <f t="shared" si="29"/>
        <v>HPWH</v>
      </c>
    </row>
    <row r="587" spans="9:28" ht="13.5" thickBot="1" x14ac:dyDescent="0.25">
      <c r="I587" s="21" t="str">
        <f t="shared" si="30"/>
        <v>Lighting Controls Interior-NR-School K-12-IntegratedSchool K-12</v>
      </c>
      <c r="J587" s="21" t="s">
        <v>259</v>
      </c>
      <c r="K587" s="21" t="s">
        <v>506</v>
      </c>
      <c r="L587" s="21" t="s">
        <v>7</v>
      </c>
      <c r="M587" s="21" t="s">
        <v>444</v>
      </c>
      <c r="X587" s="37" t="str">
        <f t="shared" si="31"/>
        <v>ResidentialHPWHSingle Family Tier2_indor2_efaf</v>
      </c>
      <c r="Y587" s="21" t="s">
        <v>849</v>
      </c>
      <c r="Z587" s="21" t="s">
        <v>916</v>
      </c>
      <c r="AA587" s="21" t="s">
        <v>940</v>
      </c>
      <c r="AB587" s="21" t="str">
        <f t="shared" si="29"/>
        <v>HPWH</v>
      </c>
    </row>
    <row r="588" spans="9:28" ht="13.5" thickBot="1" x14ac:dyDescent="0.25">
      <c r="I588" s="21" t="str">
        <f t="shared" si="30"/>
        <v>Lighting Controls Interior-NR-University-IntegratedUniversity</v>
      </c>
      <c r="J588" s="21" t="s">
        <v>261</v>
      </c>
      <c r="K588" s="21" t="s">
        <v>507</v>
      </c>
      <c r="L588" s="21" t="s">
        <v>7</v>
      </c>
      <c r="M588" s="21" t="s">
        <v>444</v>
      </c>
      <c r="X588" s="37" t="str">
        <f t="shared" si="31"/>
        <v>ResidentialHeat Recovery VentilationSF RNC HRV ACH3 HZ1CZ1</v>
      </c>
      <c r="Y588" s="21" t="s">
        <v>849</v>
      </c>
      <c r="Z588" s="21" t="s">
        <v>941</v>
      </c>
      <c r="AA588" s="21" t="s">
        <v>942</v>
      </c>
      <c r="AB588" s="21" t="str">
        <f t="shared" si="29"/>
        <v>Heat Recovery Ventilation</v>
      </c>
    </row>
    <row r="589" spans="9:28" ht="13.5" thickBot="1" x14ac:dyDescent="0.25">
      <c r="I589" s="21" t="str">
        <f t="shared" si="30"/>
        <v>Lighting Controls Interior-NR-Warehouse-IntegratedWarehouse</v>
      </c>
      <c r="J589" s="21" t="s">
        <v>263</v>
      </c>
      <c r="K589" s="21" t="s">
        <v>508</v>
      </c>
      <c r="L589" s="21" t="s">
        <v>7</v>
      </c>
      <c r="M589" s="21" t="s">
        <v>444</v>
      </c>
      <c r="X589" s="37" t="str">
        <f t="shared" si="31"/>
        <v>ResidentialHeat Recovery VentilationSF RNC HRV ACH3 HZ1CZ2</v>
      </c>
      <c r="Y589" s="21" t="s">
        <v>849</v>
      </c>
      <c r="Z589" s="21" t="s">
        <v>941</v>
      </c>
      <c r="AA589" s="21" t="s">
        <v>943</v>
      </c>
      <c r="AB589" s="21" t="str">
        <f t="shared" si="29"/>
        <v>Heat Recovery Ventilation</v>
      </c>
    </row>
    <row r="590" spans="9:28" ht="13.5" thickBot="1" x14ac:dyDescent="0.25">
      <c r="I590" s="21" t="str">
        <f t="shared" si="30"/>
        <v>Lighting Controls Interior-NR-Supermarket-IntegratedSupermarket</v>
      </c>
      <c r="J590" s="21" t="s">
        <v>265</v>
      </c>
      <c r="K590" s="21" t="s">
        <v>509</v>
      </c>
      <c r="L590" s="21" t="s">
        <v>7</v>
      </c>
      <c r="M590" s="21" t="s">
        <v>444</v>
      </c>
      <c r="X590" s="37" t="str">
        <f t="shared" si="31"/>
        <v>ResidentialHeat Recovery VentilationSF RNC HRV ACH3 HZ1CZ3</v>
      </c>
      <c r="Y590" s="21" t="s">
        <v>849</v>
      </c>
      <c r="Z590" s="21" t="s">
        <v>941</v>
      </c>
      <c r="AA590" s="21" t="s">
        <v>944</v>
      </c>
      <c r="AB590" s="21" t="str">
        <f t="shared" si="29"/>
        <v>Heat Recovery Ventilation</v>
      </c>
    </row>
    <row r="591" spans="9:28" ht="13.5" thickBot="1" x14ac:dyDescent="0.25">
      <c r="I591" s="21" t="str">
        <f t="shared" si="30"/>
        <v>Lighting Controls Interior-NR-MiniMart-IntegratedMiniMart</v>
      </c>
      <c r="J591" s="21" t="s">
        <v>267</v>
      </c>
      <c r="K591" s="21" t="s">
        <v>510</v>
      </c>
      <c r="L591" s="21" t="s">
        <v>7</v>
      </c>
      <c r="M591" s="21" t="s">
        <v>444</v>
      </c>
      <c r="X591" s="37" t="str">
        <f t="shared" si="31"/>
        <v>ResidentialHeat Recovery VentilationSF RNC HRV ACH3 HZ2CZ1</v>
      </c>
      <c r="Y591" s="21" t="s">
        <v>849</v>
      </c>
      <c r="Z591" s="21" t="s">
        <v>941</v>
      </c>
      <c r="AA591" s="21" t="s">
        <v>945</v>
      </c>
      <c r="AB591" s="21" t="str">
        <f t="shared" si="29"/>
        <v>Heat Recovery Ventilation</v>
      </c>
    </row>
    <row r="592" spans="9:28" ht="13.5" thickBot="1" x14ac:dyDescent="0.25">
      <c r="I592" s="21" t="str">
        <f t="shared" si="30"/>
        <v>Lighting Controls Interior-NR-Restaurant-IntegratedRestaurant</v>
      </c>
      <c r="J592" s="21" t="s">
        <v>269</v>
      </c>
      <c r="K592" s="21" t="s">
        <v>511</v>
      </c>
      <c r="L592" s="21" t="s">
        <v>7</v>
      </c>
      <c r="M592" s="21" t="s">
        <v>444</v>
      </c>
      <c r="X592" s="37" t="str">
        <f t="shared" si="31"/>
        <v>ResidentialHeat Recovery VentilationSF RNC HRV ACH3 HZ2CZ2</v>
      </c>
      <c r="Y592" s="21" t="s">
        <v>849</v>
      </c>
      <c r="Z592" s="21" t="s">
        <v>941</v>
      </c>
      <c r="AA592" s="21" t="s">
        <v>946</v>
      </c>
      <c r="AB592" s="21" t="str">
        <f t="shared" si="29"/>
        <v>Heat Recovery Ventilation</v>
      </c>
    </row>
    <row r="593" spans="9:28" ht="13.5" thickBot="1" x14ac:dyDescent="0.25">
      <c r="I593" s="21" t="str">
        <f t="shared" si="30"/>
        <v>Lighting Controls Interior-NR-Lodging-IntegratedLodging</v>
      </c>
      <c r="J593" s="21" t="s">
        <v>271</v>
      </c>
      <c r="K593" s="21" t="s">
        <v>512</v>
      </c>
      <c r="L593" s="21" t="s">
        <v>7</v>
      </c>
      <c r="M593" s="21" t="s">
        <v>444</v>
      </c>
      <c r="X593" s="37" t="str">
        <f t="shared" si="31"/>
        <v>ResidentialHeat Recovery VentilationSF RNC HRV ACH3 HZ2CZ3</v>
      </c>
      <c r="Y593" s="21" t="s">
        <v>849</v>
      </c>
      <c r="Z593" s="21" t="s">
        <v>941</v>
      </c>
      <c r="AA593" s="21" t="s">
        <v>947</v>
      </c>
      <c r="AB593" s="21" t="str">
        <f t="shared" si="29"/>
        <v>Heat Recovery Ventilation</v>
      </c>
    </row>
    <row r="594" spans="9:28" ht="13.5" thickBot="1" x14ac:dyDescent="0.25">
      <c r="I594" s="21" t="str">
        <f t="shared" si="30"/>
        <v>Lighting Controls Interior-NR-Hospital-IntegratedHospital</v>
      </c>
      <c r="J594" s="21" t="s">
        <v>273</v>
      </c>
      <c r="K594" s="21" t="s">
        <v>513</v>
      </c>
      <c r="L594" s="21" t="s">
        <v>7</v>
      </c>
      <c r="M594" s="21" t="s">
        <v>444</v>
      </c>
      <c r="X594" s="37" t="str">
        <f t="shared" si="31"/>
        <v>ResidentialHeat Recovery VentilationSF RNC HRV ACH3 HZ3CZ1</v>
      </c>
      <c r="Y594" s="21" t="s">
        <v>849</v>
      </c>
      <c r="Z594" s="21" t="s">
        <v>941</v>
      </c>
      <c r="AA594" s="21" t="s">
        <v>948</v>
      </c>
      <c r="AB594" s="21" t="str">
        <f t="shared" si="29"/>
        <v>Heat Recovery Ventilation</v>
      </c>
    </row>
    <row r="595" spans="9:28" ht="13.5" thickBot="1" x14ac:dyDescent="0.25">
      <c r="I595" s="21" t="str">
        <f t="shared" si="30"/>
        <v>Lighting Controls Interior-NR-Residential Care-IntegratedResidential Care</v>
      </c>
      <c r="J595" s="21" t="s">
        <v>275</v>
      </c>
      <c r="K595" s="21" t="s">
        <v>514</v>
      </c>
      <c r="L595" s="21" t="s">
        <v>7</v>
      </c>
      <c r="M595" s="21" t="s">
        <v>444</v>
      </c>
      <c r="X595" s="37" t="str">
        <f t="shared" si="31"/>
        <v>ResidentialHeat Recovery VentilationSF RNC HRV ACH3 HZ3CZ2</v>
      </c>
      <c r="Y595" s="21" t="s">
        <v>849</v>
      </c>
      <c r="Z595" s="21" t="s">
        <v>941</v>
      </c>
      <c r="AA595" s="21" t="s">
        <v>949</v>
      </c>
      <c r="AB595" s="21" t="str">
        <f t="shared" si="29"/>
        <v>Heat Recovery Ventilation</v>
      </c>
    </row>
    <row r="596" spans="9:28" ht="13.5" thickBot="1" x14ac:dyDescent="0.25">
      <c r="I596" s="21" t="str">
        <f t="shared" si="30"/>
        <v>Lighting Controls Interior-NR-Assembly-IntegratedAssembly</v>
      </c>
      <c r="J596" s="21" t="s">
        <v>277</v>
      </c>
      <c r="K596" s="21" t="s">
        <v>515</v>
      </c>
      <c r="L596" s="21" t="s">
        <v>7</v>
      </c>
      <c r="M596" s="21" t="s">
        <v>444</v>
      </c>
      <c r="X596" s="37" t="str">
        <f t="shared" si="31"/>
        <v>ResidentialHeat Recovery VentilationSF RNC HRV ACH3 HZ3CZ3</v>
      </c>
      <c r="Y596" s="21" t="s">
        <v>849</v>
      </c>
      <c r="Z596" s="21" t="s">
        <v>941</v>
      </c>
      <c r="AA596" s="21" t="s">
        <v>950</v>
      </c>
      <c r="AB596" s="21" t="str">
        <f t="shared" si="29"/>
        <v>Heat Recovery Ventilation</v>
      </c>
    </row>
    <row r="597" spans="9:28" ht="13.5" thickBot="1" x14ac:dyDescent="0.25">
      <c r="I597" s="21" t="str">
        <f t="shared" si="30"/>
        <v>Lighting Controls Interior-NR-Other-IntegratedOther</v>
      </c>
      <c r="J597" s="21" t="s">
        <v>279</v>
      </c>
      <c r="K597" s="21" t="s">
        <v>516</v>
      </c>
      <c r="L597" s="21" t="s">
        <v>7</v>
      </c>
      <c r="M597" s="21" t="s">
        <v>444</v>
      </c>
      <c r="X597" s="37" t="str">
        <f t="shared" si="31"/>
        <v>ResidentialLF LightingAll_NR_LF_FIX_REPL_from LF2018 to LED_FIX_KIT</v>
      </c>
      <c r="Y597" s="21" t="s">
        <v>849</v>
      </c>
      <c r="Z597" s="21" t="s">
        <v>951</v>
      </c>
      <c r="AA597" s="21" t="s">
        <v>953</v>
      </c>
      <c r="AB597" s="21" t="str">
        <f t="shared" si="29"/>
        <v>LF Lighting</v>
      </c>
    </row>
    <row r="598" spans="9:28" ht="13.5" thickBot="1" x14ac:dyDescent="0.25">
      <c r="I598" s="21" t="str">
        <f t="shared" si="30"/>
        <v>New_LF_FIX_REPL_from LF2018 to LED_FIX_KITAll Btype</v>
      </c>
      <c r="J598" s="21" t="s">
        <v>518</v>
      </c>
      <c r="K598" s="21" t="s">
        <v>519</v>
      </c>
      <c r="L598" s="21" t="s">
        <v>7</v>
      </c>
      <c r="M598" s="21" t="s">
        <v>517</v>
      </c>
      <c r="X598" s="37" t="str">
        <f t="shared" si="31"/>
        <v>ResidentialLighting2017 - LEDDecorative and Mini-Base250 to 664 lumensANY</v>
      </c>
      <c r="Y598" s="21" t="s">
        <v>849</v>
      </c>
      <c r="Z598" s="21" t="s">
        <v>7</v>
      </c>
      <c r="AA598" s="21" t="s">
        <v>969</v>
      </c>
      <c r="AB598" s="21" t="str">
        <f t="shared" si="29"/>
        <v>Lighting</v>
      </c>
    </row>
    <row r="599" spans="9:28" ht="13.5" thickBot="1" x14ac:dyDescent="0.25">
      <c r="I599" s="21" t="str">
        <f t="shared" si="30"/>
        <v>New_CAN_FIX_REPL_from CFL to LED_FIX_KITAll Btype</v>
      </c>
      <c r="J599" s="21" t="s">
        <v>518</v>
      </c>
      <c r="K599" s="21" t="s">
        <v>520</v>
      </c>
      <c r="L599" s="21" t="s">
        <v>7</v>
      </c>
      <c r="M599" s="21" t="s">
        <v>517</v>
      </c>
      <c r="X599" s="37" t="str">
        <f t="shared" si="31"/>
        <v>ResidentialLighting2017 - LEDDecorative and Mini-Base665 to 1439 lumensANY</v>
      </c>
      <c r="Y599" s="21" t="s">
        <v>849</v>
      </c>
      <c r="Z599" s="21" t="s">
        <v>7</v>
      </c>
      <c r="AA599" s="21" t="s">
        <v>970</v>
      </c>
      <c r="AB599" s="21" t="str">
        <f t="shared" si="29"/>
        <v>Lighting</v>
      </c>
    </row>
    <row r="600" spans="9:28" ht="13.5" thickBot="1" x14ac:dyDescent="0.25">
      <c r="I600" s="21" t="str">
        <f t="shared" si="30"/>
        <v>New_CAN_FIX_REPL_from INC_HAL to LED_FIX_KITAll Btype</v>
      </c>
      <c r="J600" s="21" t="s">
        <v>518</v>
      </c>
      <c r="K600" s="21" t="s">
        <v>521</v>
      </c>
      <c r="L600" s="21" t="s">
        <v>7</v>
      </c>
      <c r="M600" s="21" t="s">
        <v>517</v>
      </c>
      <c r="X600" s="37" t="str">
        <f t="shared" si="31"/>
        <v>ResidentialLighting2017 - LEDDecorative and Mini-Base1440 to 2600 lumensANY</v>
      </c>
      <c r="Y600" s="21" t="s">
        <v>849</v>
      </c>
      <c r="Z600" s="21" t="s">
        <v>7</v>
      </c>
      <c r="AA600" s="21" t="s">
        <v>971</v>
      </c>
      <c r="AB600" s="21" t="str">
        <f t="shared" si="29"/>
        <v>Lighting</v>
      </c>
    </row>
    <row r="601" spans="9:28" ht="13.5" thickBot="1" x14ac:dyDescent="0.25">
      <c r="I601" s="21" t="str">
        <f t="shared" si="30"/>
        <v>New_DISP_FIX_REPL_from CFL to LED_FIX_KITAll Btype</v>
      </c>
      <c r="J601" s="21" t="s">
        <v>518</v>
      </c>
      <c r="K601" s="21" t="s">
        <v>522</v>
      </c>
      <c r="L601" s="21" t="s">
        <v>7</v>
      </c>
      <c r="M601" s="21" t="s">
        <v>517</v>
      </c>
      <c r="X601" s="37" t="str">
        <f t="shared" si="31"/>
        <v>ResidentialLighting2017 - LEDGeneral Purpose and Dimmable250 to 664 lumensANY</v>
      </c>
      <c r="Y601" s="21" t="s">
        <v>849</v>
      </c>
      <c r="Z601" s="21" t="s">
        <v>7</v>
      </c>
      <c r="AA601" s="21" t="s">
        <v>972</v>
      </c>
      <c r="AB601" s="21" t="str">
        <f t="shared" si="29"/>
        <v>Lighting</v>
      </c>
    </row>
    <row r="602" spans="9:28" ht="13.5" thickBot="1" x14ac:dyDescent="0.25">
      <c r="I602" s="21" t="str">
        <f t="shared" si="30"/>
        <v>New_DISP_FIX_REPL_from INC_HAL to LED_FIX_KITAll Btype</v>
      </c>
      <c r="J602" s="21" t="s">
        <v>518</v>
      </c>
      <c r="K602" s="21" t="s">
        <v>523</v>
      </c>
      <c r="L602" s="21" t="s">
        <v>7</v>
      </c>
      <c r="M602" s="21" t="s">
        <v>517</v>
      </c>
      <c r="X602" s="37" t="str">
        <f t="shared" si="31"/>
        <v>ResidentialLighting2017 - LEDGeneral Purpose and Dimmable665 to 1439 lumensANY</v>
      </c>
      <c r="Y602" s="21" t="s">
        <v>849</v>
      </c>
      <c r="Z602" s="21" t="s">
        <v>7</v>
      </c>
      <c r="AA602" s="21" t="s">
        <v>973</v>
      </c>
      <c r="AB602" s="21" t="str">
        <f t="shared" si="29"/>
        <v>Lighting</v>
      </c>
    </row>
    <row r="603" spans="9:28" ht="13.5" thickBot="1" x14ac:dyDescent="0.25">
      <c r="I603" s="21" t="str">
        <f t="shared" si="30"/>
        <v>New_HIGHBAY_FIX_REPL_from HID to LED_FIX_KITAll Btype</v>
      </c>
      <c r="J603" s="21" t="s">
        <v>518</v>
      </c>
      <c r="K603" s="21" t="s">
        <v>524</v>
      </c>
      <c r="L603" s="21" t="s">
        <v>7</v>
      </c>
      <c r="M603" s="21" t="s">
        <v>517</v>
      </c>
      <c r="X603" s="37" t="str">
        <f t="shared" si="31"/>
        <v>ResidentialLighting2017 - LEDGeneral Purpose and Dimmable1440 to 2600 lumensANY</v>
      </c>
      <c r="Y603" s="21" t="s">
        <v>849</v>
      </c>
      <c r="Z603" s="21" t="s">
        <v>7</v>
      </c>
      <c r="AA603" s="21" t="s">
        <v>974</v>
      </c>
      <c r="AB603" s="21" t="str">
        <f t="shared" si="29"/>
        <v>Lighting</v>
      </c>
    </row>
    <row r="604" spans="9:28" ht="13.5" thickBot="1" x14ac:dyDescent="0.25">
      <c r="I604" s="21" t="str">
        <f t="shared" si="30"/>
        <v>New_HIGHBAY_FIX_REPL_from HID to LF2018All Btype</v>
      </c>
      <c r="J604" s="21" t="s">
        <v>518</v>
      </c>
      <c r="K604" s="21" t="s">
        <v>525</v>
      </c>
      <c r="L604" s="21" t="s">
        <v>7</v>
      </c>
      <c r="M604" s="21" t="s">
        <v>517</v>
      </c>
      <c r="X604" s="37" t="str">
        <f t="shared" si="31"/>
        <v>ResidentialLighting2017 - LEDGlobe250 to 664 lumensANY</v>
      </c>
      <c r="Y604" s="21" t="s">
        <v>849</v>
      </c>
      <c r="Z604" s="21" t="s">
        <v>7</v>
      </c>
      <c r="AA604" s="21" t="s">
        <v>975</v>
      </c>
      <c r="AB604" s="21" t="str">
        <f t="shared" si="29"/>
        <v>Lighting</v>
      </c>
    </row>
    <row r="605" spans="9:28" ht="13.5" thickBot="1" x14ac:dyDescent="0.25">
      <c r="I605" s="21" t="str">
        <f t="shared" si="30"/>
        <v>New_HIGHBAY_FIX_REPL_from LF2018 to LED_FIX_KITAll Btype</v>
      </c>
      <c r="J605" s="21" t="s">
        <v>518</v>
      </c>
      <c r="K605" s="21" t="s">
        <v>526</v>
      </c>
      <c r="L605" s="21" t="s">
        <v>7</v>
      </c>
      <c r="M605" s="21" t="s">
        <v>517</v>
      </c>
      <c r="X605" s="37" t="str">
        <f t="shared" si="31"/>
        <v>ResidentialLighting2017 - LEDGlobe665 to 1439 lumensANY</v>
      </c>
      <c r="Y605" s="21" t="s">
        <v>849</v>
      </c>
      <c r="Z605" s="21" t="s">
        <v>7</v>
      </c>
      <c r="AA605" s="21" t="s">
        <v>976</v>
      </c>
      <c r="AB605" s="21" t="str">
        <f t="shared" si="29"/>
        <v>Lighting</v>
      </c>
    </row>
    <row r="606" spans="9:28" ht="13.5" thickBot="1" x14ac:dyDescent="0.25">
      <c r="I606" s="21" t="str">
        <f t="shared" si="30"/>
        <v>NR_LF_FIX_REPL_from LF2018 to LED_FIX_KITAll Btype</v>
      </c>
      <c r="J606" s="21" t="s">
        <v>518</v>
      </c>
      <c r="K606" s="21" t="s">
        <v>527</v>
      </c>
      <c r="L606" s="21" t="s">
        <v>7</v>
      </c>
      <c r="M606" s="21" t="s">
        <v>517</v>
      </c>
      <c r="X606" s="37" t="str">
        <f t="shared" si="31"/>
        <v>ResidentialLighting2017 - LEDGlobe1440 to 2600 lumensANY</v>
      </c>
      <c r="Y606" s="21" t="s">
        <v>849</v>
      </c>
      <c r="Z606" s="21" t="s">
        <v>7</v>
      </c>
      <c r="AA606" s="21" t="s">
        <v>977</v>
      </c>
      <c r="AB606" s="21" t="str">
        <f t="shared" si="29"/>
        <v>Lighting</v>
      </c>
    </row>
    <row r="607" spans="9:28" ht="13.5" thickBot="1" x14ac:dyDescent="0.25">
      <c r="I607" s="21" t="str">
        <f t="shared" si="30"/>
        <v>NR_LF_FIX_REPL_from LF2018 to LED_FIX_KIT_RDXAll Btype</v>
      </c>
      <c r="J607" s="21" t="s">
        <v>518</v>
      </c>
      <c r="K607" s="21" t="s">
        <v>528</v>
      </c>
      <c r="L607" s="21" t="s">
        <v>7</v>
      </c>
      <c r="M607" s="21" t="s">
        <v>517</v>
      </c>
      <c r="X607" s="37" t="str">
        <f t="shared" si="31"/>
        <v>ResidentialLighting2017 - LEDReflectors and Outdoor250 to 664 lumensANY</v>
      </c>
      <c r="Y607" s="21" t="s">
        <v>849</v>
      </c>
      <c r="Z607" s="21" t="s">
        <v>7</v>
      </c>
      <c r="AA607" s="21" t="s">
        <v>978</v>
      </c>
      <c r="AB607" s="21" t="str">
        <f t="shared" si="29"/>
        <v>Lighting</v>
      </c>
    </row>
    <row r="608" spans="9:28" ht="13.5" thickBot="1" x14ac:dyDescent="0.25">
      <c r="I608" s="21" t="str">
        <f t="shared" si="30"/>
        <v>NR_LF_FIX_REPL_from LF2018 to LF_FIX_KIT_RDXAll Btype</v>
      </c>
      <c r="J608" s="21" t="s">
        <v>518</v>
      </c>
      <c r="K608" s="21" t="s">
        <v>529</v>
      </c>
      <c r="L608" s="21" t="s">
        <v>7</v>
      </c>
      <c r="M608" s="21" t="s">
        <v>517</v>
      </c>
      <c r="X608" s="37" t="str">
        <f t="shared" si="31"/>
        <v>ResidentialLighting2017 - LEDReflectors and Outdoor665 to 1439 lumensANY</v>
      </c>
      <c r="Y608" s="21" t="s">
        <v>849</v>
      </c>
      <c r="Z608" s="21" t="s">
        <v>7</v>
      </c>
      <c r="AA608" s="21" t="s">
        <v>979</v>
      </c>
      <c r="AB608" s="21" t="str">
        <f t="shared" si="29"/>
        <v>Lighting</v>
      </c>
    </row>
    <row r="609" spans="9:28" ht="13.5" thickBot="1" x14ac:dyDescent="0.25">
      <c r="I609" s="21" t="str">
        <f t="shared" si="30"/>
        <v>NR_LF_FIX_REPL_from LF2018 to TLED_PINAll Btype</v>
      </c>
      <c r="J609" s="21" t="s">
        <v>518</v>
      </c>
      <c r="K609" s="21" t="s">
        <v>530</v>
      </c>
      <c r="L609" s="21" t="s">
        <v>7</v>
      </c>
      <c r="M609" s="21" t="s">
        <v>517</v>
      </c>
      <c r="X609" s="37" t="str">
        <f t="shared" si="31"/>
        <v>ResidentialLighting2017 - LEDReflectors and Outdoor1440 to 2600 lumensANY</v>
      </c>
      <c r="Y609" s="21" t="s">
        <v>849</v>
      </c>
      <c r="Z609" s="21" t="s">
        <v>7</v>
      </c>
      <c r="AA609" s="21" t="s">
        <v>980</v>
      </c>
      <c r="AB609" s="21" t="str">
        <f t="shared" si="29"/>
        <v>Lighting</v>
      </c>
    </row>
    <row r="610" spans="9:28" ht="13.5" thickBot="1" x14ac:dyDescent="0.25">
      <c r="I610" s="21" t="str">
        <f t="shared" si="30"/>
        <v>NR_LF_FIX_REPL_from LF2018 to TLED_PIN_RDXAll Btype</v>
      </c>
      <c r="J610" s="21" t="s">
        <v>518</v>
      </c>
      <c r="K610" s="21" t="s">
        <v>531</v>
      </c>
      <c r="L610" s="21" t="s">
        <v>7</v>
      </c>
      <c r="M610" s="21" t="s">
        <v>517</v>
      </c>
      <c r="X610" s="37" t="str">
        <f t="shared" si="31"/>
        <v>ResidentialLighting2017 - LEDThree-Way250 to 664 lumensANY</v>
      </c>
      <c r="Y610" s="21" t="s">
        <v>849</v>
      </c>
      <c r="Z610" s="21" t="s">
        <v>7</v>
      </c>
      <c r="AA610" s="21" t="s">
        <v>981</v>
      </c>
      <c r="AB610" s="21" t="str">
        <f t="shared" si="29"/>
        <v>Lighting</v>
      </c>
    </row>
    <row r="611" spans="9:28" ht="13.5" thickBot="1" x14ac:dyDescent="0.25">
      <c r="I611" s="21" t="str">
        <f t="shared" si="30"/>
        <v>NR_CAN_FIX_REPL_from CFL to LED_FIX_KITAll Btype</v>
      </c>
      <c r="J611" s="21" t="s">
        <v>518</v>
      </c>
      <c r="K611" s="21" t="s">
        <v>532</v>
      </c>
      <c r="L611" s="21" t="s">
        <v>7</v>
      </c>
      <c r="M611" s="21" t="s">
        <v>517</v>
      </c>
      <c r="X611" s="37" t="str">
        <f t="shared" si="31"/>
        <v>ResidentialLighting2017 - LEDThree-Way665 to 1439 lumensANY</v>
      </c>
      <c r="Y611" s="21" t="s">
        <v>849</v>
      </c>
      <c r="Z611" s="21" t="s">
        <v>7</v>
      </c>
      <c r="AA611" s="21" t="s">
        <v>982</v>
      </c>
      <c r="AB611" s="21" t="str">
        <f t="shared" si="29"/>
        <v>Lighting</v>
      </c>
    </row>
    <row r="612" spans="9:28" ht="13.5" thickBot="1" x14ac:dyDescent="0.25">
      <c r="I612" s="21" t="str">
        <f t="shared" si="30"/>
        <v>NR_CAN_FIX_REPL_from INC_HAL to LED_FIX_KITAll Btype</v>
      </c>
      <c r="J612" s="21" t="s">
        <v>518</v>
      </c>
      <c r="K612" s="21" t="s">
        <v>533</v>
      </c>
      <c r="L612" s="21" t="s">
        <v>7</v>
      </c>
      <c r="M612" s="21" t="s">
        <v>517</v>
      </c>
      <c r="X612" s="37" t="str">
        <f t="shared" si="31"/>
        <v>ResidentialLighting2017 - LEDThree-Way1440 to 2600 lumensANY</v>
      </c>
      <c r="Y612" s="21" t="s">
        <v>849</v>
      </c>
      <c r="Z612" s="21" t="s">
        <v>7</v>
      </c>
      <c r="AA612" s="21" t="s">
        <v>983</v>
      </c>
      <c r="AB612" s="21" t="str">
        <f t="shared" si="29"/>
        <v>Lighting</v>
      </c>
    </row>
    <row r="613" spans="9:28" ht="13.5" thickBot="1" x14ac:dyDescent="0.25">
      <c r="I613" s="21" t="str">
        <f t="shared" si="30"/>
        <v>NR_DISP_FIX_REPL_from CFL to LED_FIX_KITAll Btype</v>
      </c>
      <c r="J613" s="21" t="s">
        <v>518</v>
      </c>
      <c r="K613" s="21" t="s">
        <v>534</v>
      </c>
      <c r="L613" s="21" t="s">
        <v>7</v>
      </c>
      <c r="M613" s="21" t="s">
        <v>517</v>
      </c>
      <c r="X613" s="37" t="str">
        <f t="shared" si="31"/>
        <v>ResidentialResWxWALL R0 - R11_Electric Zonal</v>
      </c>
      <c r="Y613" s="21" t="s">
        <v>849</v>
      </c>
      <c r="Z613" s="21" t="s">
        <v>984</v>
      </c>
      <c r="AA613" s="21" t="s">
        <v>985</v>
      </c>
      <c r="AB613" s="21" t="str">
        <f t="shared" si="29"/>
        <v>ResWx</v>
      </c>
    </row>
    <row r="614" spans="9:28" ht="13.5" thickBot="1" x14ac:dyDescent="0.25">
      <c r="I614" s="21" t="str">
        <f t="shared" si="30"/>
        <v>NR_DISP_FIX_REPL_from INC_HAL to LED_FIX_KITAll Btype</v>
      </c>
      <c r="J614" s="21" t="s">
        <v>518</v>
      </c>
      <c r="K614" s="21" t="s">
        <v>535</v>
      </c>
      <c r="L614" s="21" t="s">
        <v>7</v>
      </c>
      <c r="M614" s="21" t="s">
        <v>517</v>
      </c>
      <c r="X614" s="37" t="str">
        <f t="shared" si="31"/>
        <v>ResidentialResWxFLOOR R0 - R19_Electric Zonal</v>
      </c>
      <c r="Y614" s="21" t="s">
        <v>849</v>
      </c>
      <c r="Z614" s="21" t="s">
        <v>984</v>
      </c>
      <c r="AA614" s="21" t="s">
        <v>986</v>
      </c>
      <c r="AB614" s="21" t="str">
        <f t="shared" si="29"/>
        <v>ResWx</v>
      </c>
    </row>
    <row r="615" spans="9:28" ht="13.5" thickBot="1" x14ac:dyDescent="0.25">
      <c r="I615" s="21" t="str">
        <f t="shared" si="30"/>
        <v>NR_HIGHBAY_FIX_REPL_from HID to LED_FIX_KITAll Btype</v>
      </c>
      <c r="J615" s="21" t="s">
        <v>518</v>
      </c>
      <c r="K615" s="21" t="s">
        <v>536</v>
      </c>
      <c r="L615" s="21" t="s">
        <v>7</v>
      </c>
      <c r="M615" s="21" t="s">
        <v>517</v>
      </c>
      <c r="X615" s="37" t="str">
        <f t="shared" si="31"/>
        <v>ResidentialResWxFLOOR R0 - R30_Electric Zonal</v>
      </c>
      <c r="Y615" s="21" t="s">
        <v>849</v>
      </c>
      <c r="Z615" s="21" t="s">
        <v>984</v>
      </c>
      <c r="AA615" s="21" t="s">
        <v>987</v>
      </c>
      <c r="AB615" s="21" t="str">
        <f t="shared" si="29"/>
        <v>ResWx</v>
      </c>
    </row>
    <row r="616" spans="9:28" ht="13.5" thickBot="1" x14ac:dyDescent="0.25">
      <c r="I616" s="21" t="str">
        <f t="shared" si="30"/>
        <v>NR_HIGHBAY_FIX_REPL_from HID to LF2018All Btype</v>
      </c>
      <c r="J616" s="21" t="s">
        <v>518</v>
      </c>
      <c r="K616" s="21" t="s">
        <v>537</v>
      </c>
      <c r="L616" s="21" t="s">
        <v>7</v>
      </c>
      <c r="M616" s="21" t="s">
        <v>517</v>
      </c>
      <c r="X616" s="37" t="str">
        <f t="shared" si="31"/>
        <v>ResidentialResWxATTIC R0 - R19_Electric Zonal</v>
      </c>
      <c r="Y616" s="21" t="s">
        <v>849</v>
      </c>
      <c r="Z616" s="21" t="s">
        <v>984</v>
      </c>
      <c r="AA616" s="21" t="s">
        <v>988</v>
      </c>
      <c r="AB616" s="21" t="str">
        <f t="shared" si="29"/>
        <v>ResWx</v>
      </c>
    </row>
    <row r="617" spans="9:28" ht="13.5" thickBot="1" x14ac:dyDescent="0.25">
      <c r="I617" s="21" t="str">
        <f t="shared" si="30"/>
        <v>NR_HIGHBAY_FIX_REPL_from LF2018 to LED_FIX_KITAll Btype</v>
      </c>
      <c r="J617" s="21" t="s">
        <v>518</v>
      </c>
      <c r="K617" s="21" t="s">
        <v>538</v>
      </c>
      <c r="L617" s="21" t="s">
        <v>7</v>
      </c>
      <c r="M617" s="21" t="s">
        <v>517</v>
      </c>
      <c r="X617" s="37" t="str">
        <f t="shared" si="31"/>
        <v>ResidentialResWxATTIC R0 - R38_Electric Zonal</v>
      </c>
      <c r="Y617" s="21" t="s">
        <v>849</v>
      </c>
      <c r="Z617" s="21" t="s">
        <v>984</v>
      </c>
      <c r="AA617" s="21" t="s">
        <v>989</v>
      </c>
      <c r="AB617" s="21" t="str">
        <f t="shared" si="29"/>
        <v>ResWx</v>
      </c>
    </row>
    <row r="618" spans="9:28" ht="13.5" thickBot="1" x14ac:dyDescent="0.25">
      <c r="I618" s="21" t="str">
        <f t="shared" si="30"/>
        <v>Retro_LF_FIX_REPL_from LF2018 to LED_FIX_KITAll Btype</v>
      </c>
      <c r="J618" s="21" t="s">
        <v>518</v>
      </c>
      <c r="K618" s="21" t="s">
        <v>539</v>
      </c>
      <c r="L618" s="21" t="s">
        <v>7</v>
      </c>
      <c r="M618" s="21" t="s">
        <v>517</v>
      </c>
      <c r="X618" s="37" t="str">
        <f t="shared" si="31"/>
        <v>ResidentialResWxATTIC R0 - R49_Electric Zonal</v>
      </c>
      <c r="Y618" s="21" t="s">
        <v>849</v>
      </c>
      <c r="Z618" s="21" t="s">
        <v>984</v>
      </c>
      <c r="AA618" s="21" t="s">
        <v>990</v>
      </c>
      <c r="AB618" s="21" t="str">
        <f t="shared" si="29"/>
        <v>ResWx</v>
      </c>
    </row>
    <row r="619" spans="9:28" ht="13.5" thickBot="1" x14ac:dyDescent="0.25">
      <c r="I619" s="21" t="str">
        <f t="shared" si="30"/>
        <v>Retro_LF_FIX_REPL_from LF2018 to LED_FIX_KIT_RDXAll Btype</v>
      </c>
      <c r="J619" s="21" t="s">
        <v>518</v>
      </c>
      <c r="K619" s="21" t="s">
        <v>540</v>
      </c>
      <c r="L619" s="21" t="s">
        <v>7</v>
      </c>
      <c r="M619" s="21" t="s">
        <v>517</v>
      </c>
      <c r="X619" s="37" t="str">
        <f t="shared" si="31"/>
        <v>ResidentialResWxATTIC R19 - R30_Electric Zonal</v>
      </c>
      <c r="Y619" s="21" t="s">
        <v>849</v>
      </c>
      <c r="Z619" s="21" t="s">
        <v>984</v>
      </c>
      <c r="AA619" s="21" t="s">
        <v>991</v>
      </c>
      <c r="AB619" s="21" t="str">
        <f t="shared" si="29"/>
        <v>ResWx</v>
      </c>
    </row>
    <row r="620" spans="9:28" ht="13.5" thickBot="1" x14ac:dyDescent="0.25">
      <c r="I620" s="21" t="str">
        <f t="shared" si="30"/>
        <v>Retro_LF_FIX_REPL_from LF2018 to LF_FIX_KIT_RDXAll Btype</v>
      </c>
      <c r="J620" s="21" t="s">
        <v>518</v>
      </c>
      <c r="K620" s="21" t="s">
        <v>541</v>
      </c>
      <c r="L620" s="21" t="s">
        <v>7</v>
      </c>
      <c r="M620" s="21" t="s">
        <v>517</v>
      </c>
      <c r="X620" s="37" t="str">
        <f t="shared" si="31"/>
        <v>ResidentialResWxATTIC R19 - R38_Electric Zonal</v>
      </c>
      <c r="Y620" s="21" t="s">
        <v>849</v>
      </c>
      <c r="Z620" s="21" t="s">
        <v>984</v>
      </c>
      <c r="AA620" s="21" t="s">
        <v>992</v>
      </c>
      <c r="AB620" s="21" t="str">
        <f t="shared" si="29"/>
        <v>ResWx</v>
      </c>
    </row>
    <row r="621" spans="9:28" ht="13.5" thickBot="1" x14ac:dyDescent="0.25">
      <c r="I621" s="21" t="str">
        <f t="shared" si="30"/>
        <v>Retro_CAN_FIX_REPL_from CFL to LED_FIX_KITAll Btype</v>
      </c>
      <c r="J621" s="21" t="s">
        <v>518</v>
      </c>
      <c r="K621" s="21" t="s">
        <v>542</v>
      </c>
      <c r="L621" s="21" t="s">
        <v>7</v>
      </c>
      <c r="M621" s="21" t="s">
        <v>517</v>
      </c>
      <c r="X621" s="37" t="str">
        <f t="shared" si="31"/>
        <v>ResidentialResWxATTIC R19 - R49_Electric Zonal</v>
      </c>
      <c r="Y621" s="21" t="s">
        <v>849</v>
      </c>
      <c r="Z621" s="21" t="s">
        <v>984</v>
      </c>
      <c r="AA621" s="21" t="s">
        <v>993</v>
      </c>
      <c r="AB621" s="21" t="str">
        <f t="shared" si="29"/>
        <v>ResWx</v>
      </c>
    </row>
    <row r="622" spans="9:28" ht="13.5" thickBot="1" x14ac:dyDescent="0.25">
      <c r="I622" s="21" t="str">
        <f t="shared" si="30"/>
        <v>Retro_CAN_FIX_REPL_from INC_HAL to LED_FIX_KITAll Btype</v>
      </c>
      <c r="J622" s="21" t="s">
        <v>518</v>
      </c>
      <c r="K622" s="21" t="s">
        <v>543</v>
      </c>
      <c r="L622" s="21" t="s">
        <v>7</v>
      </c>
      <c r="M622" s="21" t="s">
        <v>517</v>
      </c>
      <c r="X622" s="37" t="str">
        <f t="shared" si="31"/>
        <v>ResidentialResWxWINDOW CL22 Prime Window Replacement of Single Pane Base_Electric Zonal</v>
      </c>
      <c r="Y622" s="21" t="s">
        <v>849</v>
      </c>
      <c r="Z622" s="21" t="s">
        <v>984</v>
      </c>
      <c r="AA622" s="21" t="s">
        <v>994</v>
      </c>
      <c r="AB622" s="21" t="str">
        <f t="shared" si="29"/>
        <v>ResWx</v>
      </c>
    </row>
    <row r="623" spans="9:28" ht="13.5" thickBot="1" x14ac:dyDescent="0.25">
      <c r="I623" s="21" t="str">
        <f t="shared" si="30"/>
        <v>Retro_DISP_FIX_REPL_from CFL to LED_FIX_KITAll Btype</v>
      </c>
      <c r="J623" s="21" t="s">
        <v>518</v>
      </c>
      <c r="K623" s="21" t="s">
        <v>544</v>
      </c>
      <c r="L623" s="21" t="s">
        <v>7</v>
      </c>
      <c r="M623" s="21" t="s">
        <v>517</v>
      </c>
      <c r="X623" s="37" t="str">
        <f t="shared" si="31"/>
        <v>ResidentialResWxWINDOW CL22 Prime Window Replacement of Double Pane Base_Electric Zonal</v>
      </c>
      <c r="Y623" s="21" t="s">
        <v>849</v>
      </c>
      <c r="Z623" s="21" t="s">
        <v>984</v>
      </c>
      <c r="AA623" s="21" t="s">
        <v>995</v>
      </c>
      <c r="AB623" s="21" t="str">
        <f t="shared" si="29"/>
        <v>ResWx</v>
      </c>
    </row>
    <row r="624" spans="9:28" ht="13.5" thickBot="1" x14ac:dyDescent="0.25">
      <c r="I624" s="21" t="str">
        <f t="shared" si="30"/>
        <v>Retro_DISP_FIX_REPL_from INC_HAL to LED_FIX_KITAll Btype</v>
      </c>
      <c r="J624" s="21" t="s">
        <v>518</v>
      </c>
      <c r="K624" s="21" t="s">
        <v>545</v>
      </c>
      <c r="L624" s="21" t="s">
        <v>7</v>
      </c>
      <c r="M624" s="21" t="s">
        <v>517</v>
      </c>
      <c r="X624" s="37" t="str">
        <f t="shared" si="31"/>
        <v>ResidentialResWxWINDOW CL30 Prime Window Replacement of Single Pane Base_Electric Zonal</v>
      </c>
      <c r="Y624" s="21" t="s">
        <v>849</v>
      </c>
      <c r="Z624" s="21" t="s">
        <v>984</v>
      </c>
      <c r="AA624" s="21" t="s">
        <v>996</v>
      </c>
      <c r="AB624" s="21" t="str">
        <f t="shared" si="29"/>
        <v>ResWx</v>
      </c>
    </row>
    <row r="625" spans="9:28" ht="13.5" thickBot="1" x14ac:dyDescent="0.25">
      <c r="I625" s="21" t="str">
        <f t="shared" si="30"/>
        <v>Retro_HIGHBAY_FIX_REPL_from HID to LED_FIX_KITAll Btype</v>
      </c>
      <c r="J625" s="21" t="s">
        <v>518</v>
      </c>
      <c r="K625" s="21" t="s">
        <v>546</v>
      </c>
      <c r="L625" s="21" t="s">
        <v>7</v>
      </c>
      <c r="M625" s="21" t="s">
        <v>517</v>
      </c>
      <c r="X625" s="37" t="str">
        <f t="shared" si="31"/>
        <v>ResidentialResWxWINDOW CL30 Prime Window Replacement of Double Pane Base_Electric Zonal</v>
      </c>
      <c r="Y625" s="21" t="s">
        <v>849</v>
      </c>
      <c r="Z625" s="21" t="s">
        <v>984</v>
      </c>
      <c r="AA625" s="21" t="s">
        <v>997</v>
      </c>
      <c r="AB625" s="21" t="str">
        <f t="shared" si="29"/>
        <v>ResWx</v>
      </c>
    </row>
    <row r="626" spans="9:28" ht="13.5" thickBot="1" x14ac:dyDescent="0.25">
      <c r="I626" s="21" t="str">
        <f t="shared" si="30"/>
        <v>Retro_HIGHBAY_FIX_REPL_from HID to LF2018All Btype</v>
      </c>
      <c r="J626" s="21" t="s">
        <v>518</v>
      </c>
      <c r="K626" s="21" t="s">
        <v>547</v>
      </c>
      <c r="L626" s="21" t="s">
        <v>7</v>
      </c>
      <c r="M626" s="21" t="s">
        <v>517</v>
      </c>
      <c r="X626" s="37" t="str">
        <f t="shared" si="31"/>
        <v>ResidentialResWxWALL R0 - R11_Electric FAF</v>
      </c>
      <c r="Y626" s="21" t="s">
        <v>849</v>
      </c>
      <c r="Z626" s="21" t="s">
        <v>984</v>
      </c>
      <c r="AA626" s="21" t="s">
        <v>998</v>
      </c>
      <c r="AB626" s="21" t="str">
        <f t="shared" si="29"/>
        <v>ResWx</v>
      </c>
    </row>
    <row r="627" spans="9:28" ht="13.5" thickBot="1" x14ac:dyDescent="0.25">
      <c r="I627" s="21" t="str">
        <f t="shared" si="30"/>
        <v>Retro_HIGHBAY_FIX_REPL_from LF2018 to LED_FIX_KITAll Btype</v>
      </c>
      <c r="J627" s="21" t="s">
        <v>518</v>
      </c>
      <c r="K627" s="21" t="s">
        <v>548</v>
      </c>
      <c r="L627" s="21" t="s">
        <v>7</v>
      </c>
      <c r="M627" s="21" t="s">
        <v>517</v>
      </c>
      <c r="X627" s="37" t="str">
        <f t="shared" si="31"/>
        <v>ResidentialResWxFLOOR R0 - R19_Electric FAF</v>
      </c>
      <c r="Y627" s="21" t="s">
        <v>849</v>
      </c>
      <c r="Z627" s="21" t="s">
        <v>984</v>
      </c>
      <c r="AA627" s="21" t="s">
        <v>999</v>
      </c>
      <c r="AB627" s="21" t="str">
        <f t="shared" si="29"/>
        <v>ResWx</v>
      </c>
    </row>
    <row r="628" spans="9:28" ht="13.5" thickBot="1" x14ac:dyDescent="0.25">
      <c r="I628" s="21" t="str">
        <f t="shared" si="30"/>
        <v>Retro_LF_LAMP_REPL_from LF2018 to TLED_PINAll Btype</v>
      </c>
      <c r="J628" s="21" t="s">
        <v>518</v>
      </c>
      <c r="K628" s="21" t="s">
        <v>549</v>
      </c>
      <c r="L628" s="21" t="s">
        <v>7</v>
      </c>
      <c r="M628" s="21" t="s">
        <v>517</v>
      </c>
      <c r="X628" s="37" t="str">
        <f t="shared" si="31"/>
        <v>ResidentialResWxFLOOR R0 - R30_Electric FAF</v>
      </c>
      <c r="Y628" s="21" t="s">
        <v>849</v>
      </c>
      <c r="Z628" s="21" t="s">
        <v>984</v>
      </c>
      <c r="AA628" s="21" t="s">
        <v>1000</v>
      </c>
      <c r="AB628" s="21" t="str">
        <f t="shared" si="29"/>
        <v>ResWx</v>
      </c>
    </row>
    <row r="629" spans="9:28" ht="13.5" thickBot="1" x14ac:dyDescent="0.25">
      <c r="I629" s="21" t="str">
        <f t="shared" si="30"/>
        <v>Retro_LF_LAMP_REPL_from LF2018 to TLED_PIN_RDXAll Btype</v>
      </c>
      <c r="J629" s="21" t="s">
        <v>518</v>
      </c>
      <c r="K629" s="21" t="s">
        <v>550</v>
      </c>
      <c r="L629" s="21" t="s">
        <v>7</v>
      </c>
      <c r="M629" s="21" t="s">
        <v>517</v>
      </c>
      <c r="X629" s="37" t="str">
        <f t="shared" si="31"/>
        <v>ResidentialResWxATTIC R0 - R19_Electric FAF</v>
      </c>
      <c r="Y629" s="21" t="s">
        <v>849</v>
      </c>
      <c r="Z629" s="21" t="s">
        <v>984</v>
      </c>
      <c r="AA629" s="21" t="s">
        <v>1001</v>
      </c>
      <c r="AB629" s="21" t="str">
        <f t="shared" si="29"/>
        <v>ResWx</v>
      </c>
    </row>
    <row r="630" spans="9:28" ht="13.5" thickBot="1" x14ac:dyDescent="0.25">
      <c r="I630" s="21" t="str">
        <f t="shared" si="30"/>
        <v>Retro_CAN_LAMP_REPL_from CFL to LED_CAN_LAMPAll Btype</v>
      </c>
      <c r="J630" s="21" t="s">
        <v>518</v>
      </c>
      <c r="K630" s="21" t="s">
        <v>551</v>
      </c>
      <c r="L630" s="21" t="s">
        <v>7</v>
      </c>
      <c r="M630" s="21" t="s">
        <v>517</v>
      </c>
      <c r="X630" s="37" t="str">
        <f t="shared" si="31"/>
        <v>ResidentialResWxATTIC R0 - R38_Electric FAF</v>
      </c>
      <c r="Y630" s="21" t="s">
        <v>849</v>
      </c>
      <c r="Z630" s="21" t="s">
        <v>984</v>
      </c>
      <c r="AA630" s="21" t="s">
        <v>1002</v>
      </c>
      <c r="AB630" s="21" t="str">
        <f t="shared" si="29"/>
        <v>ResWx</v>
      </c>
    </row>
    <row r="631" spans="9:28" ht="13.5" thickBot="1" x14ac:dyDescent="0.25">
      <c r="I631" s="21" t="str">
        <f t="shared" si="30"/>
        <v>Retro_CAN_LAMP_REPL_from INC_HAL to LED_CAN_LAMPAll Btype</v>
      </c>
      <c r="J631" s="21" t="s">
        <v>518</v>
      </c>
      <c r="K631" s="21" t="s">
        <v>552</v>
      </c>
      <c r="L631" s="21" t="s">
        <v>7</v>
      </c>
      <c r="M631" s="21" t="s">
        <v>517</v>
      </c>
      <c r="X631" s="37" t="str">
        <f t="shared" si="31"/>
        <v>ResidentialResWxATTIC R0 - R49_Electric FAF</v>
      </c>
      <c r="Y631" s="21" t="s">
        <v>849</v>
      </c>
      <c r="Z631" s="21" t="s">
        <v>984</v>
      </c>
      <c r="AA631" s="21" t="s">
        <v>1003</v>
      </c>
      <c r="AB631" s="21" t="str">
        <f t="shared" si="29"/>
        <v>ResWx</v>
      </c>
    </row>
    <row r="632" spans="9:28" ht="13.5" thickBot="1" x14ac:dyDescent="0.25">
      <c r="I632" s="21" t="str">
        <f t="shared" si="30"/>
        <v>Retro_DISP_LAMP_REPL_from CFL to LED_PAR_MRAll Btype</v>
      </c>
      <c r="J632" s="21" t="s">
        <v>518</v>
      </c>
      <c r="K632" s="21" t="s">
        <v>553</v>
      </c>
      <c r="L632" s="21" t="s">
        <v>7</v>
      </c>
      <c r="M632" s="21" t="s">
        <v>517</v>
      </c>
      <c r="X632" s="37" t="str">
        <f t="shared" si="31"/>
        <v>ResidentialResWxATTIC R19 - R30_Electric FAF</v>
      </c>
      <c r="Y632" s="21" t="s">
        <v>849</v>
      </c>
      <c r="Z632" s="21" t="s">
        <v>984</v>
      </c>
      <c r="AA632" s="21" t="s">
        <v>1004</v>
      </c>
      <c r="AB632" s="21" t="str">
        <f t="shared" si="29"/>
        <v>ResWx</v>
      </c>
    </row>
    <row r="633" spans="9:28" ht="13.5" thickBot="1" x14ac:dyDescent="0.25">
      <c r="I633" s="21" t="str">
        <f t="shared" si="30"/>
        <v>Retro_DISP_LAMP_REPL_from INC_HAL to LED_PAR_MRAll Btype</v>
      </c>
      <c r="J633" s="21" t="s">
        <v>518</v>
      </c>
      <c r="K633" s="21" t="s">
        <v>554</v>
      </c>
      <c r="L633" s="21" t="s">
        <v>7</v>
      </c>
      <c r="M633" s="21" t="s">
        <v>517</v>
      </c>
      <c r="X633" s="37" t="str">
        <f t="shared" si="31"/>
        <v>ResidentialResWxATTIC R19 - R38_Electric FAF</v>
      </c>
      <c r="Y633" s="21" t="s">
        <v>849</v>
      </c>
      <c r="Z633" s="21" t="s">
        <v>984</v>
      </c>
      <c r="AA633" s="21" t="s">
        <v>1005</v>
      </c>
      <c r="AB633" s="21" t="str">
        <f t="shared" si="29"/>
        <v>ResWx</v>
      </c>
    </row>
    <row r="634" spans="9:28" ht="13.5" thickBot="1" x14ac:dyDescent="0.25">
      <c r="I634" s="21" t="str">
        <f t="shared" si="30"/>
        <v>Retro_DISP_LAMP_REPL_from INC_HAL to HID_CMHAll Btype</v>
      </c>
      <c r="J634" s="21" t="s">
        <v>518</v>
      </c>
      <c r="K634" s="21" t="s">
        <v>555</v>
      </c>
      <c r="L634" s="21" t="s">
        <v>7</v>
      </c>
      <c r="M634" s="21" t="s">
        <v>517</v>
      </c>
      <c r="X634" s="37" t="str">
        <f t="shared" si="31"/>
        <v>ResidentialResWxATTIC R19 - R49_Electric FAF</v>
      </c>
      <c r="Y634" s="21" t="s">
        <v>849</v>
      </c>
      <c r="Z634" s="21" t="s">
        <v>984</v>
      </c>
      <c r="AA634" s="21" t="s">
        <v>1006</v>
      </c>
      <c r="AB634" s="21" t="str">
        <f t="shared" si="29"/>
        <v>ResWx</v>
      </c>
    </row>
    <row r="635" spans="9:28" ht="13.5" thickBot="1" x14ac:dyDescent="0.25">
      <c r="I635" s="21" t="str">
        <f t="shared" si="30"/>
        <v>Retro_DISP_LAMP_REPL_from HID_CMH to LED_PAR_MRAll Btype</v>
      </c>
      <c r="J635" s="21" t="s">
        <v>518</v>
      </c>
      <c r="K635" s="21" t="s">
        <v>556</v>
      </c>
      <c r="L635" s="21" t="s">
        <v>7</v>
      </c>
      <c r="M635" s="21" t="s">
        <v>517</v>
      </c>
      <c r="X635" s="37" t="str">
        <f t="shared" si="31"/>
        <v>ResidentialResWxWINDOW CL22 Prime Window Replacement of Single Pane Base_Electric FAF</v>
      </c>
      <c r="Y635" s="21" t="s">
        <v>849</v>
      </c>
      <c r="Z635" s="21" t="s">
        <v>984</v>
      </c>
      <c r="AA635" s="21" t="s">
        <v>1007</v>
      </c>
      <c r="AB635" s="21" t="str">
        <f t="shared" si="29"/>
        <v>ResWx</v>
      </c>
    </row>
    <row r="636" spans="9:28" ht="13.5" thickBot="1" x14ac:dyDescent="0.25">
      <c r="I636" s="21" t="str">
        <f t="shared" si="30"/>
        <v>Retro_OTHER_LAMP_REPL_from CFL to LED_OMNIAll Btype</v>
      </c>
      <c r="J636" s="21" t="s">
        <v>518</v>
      </c>
      <c r="K636" s="21" t="s">
        <v>557</v>
      </c>
      <c r="L636" s="21" t="s">
        <v>7</v>
      </c>
      <c r="M636" s="21" t="s">
        <v>517</v>
      </c>
      <c r="X636" s="37" t="str">
        <f t="shared" si="31"/>
        <v>ResidentialResWxWINDOW CL22 Prime Window Replacement of Double Pane Base_Electric FAF</v>
      </c>
      <c r="Y636" s="21" t="s">
        <v>849</v>
      </c>
      <c r="Z636" s="21" t="s">
        <v>984</v>
      </c>
      <c r="AA636" s="21" t="s">
        <v>1008</v>
      </c>
      <c r="AB636" s="21" t="str">
        <f t="shared" si="29"/>
        <v>ResWx</v>
      </c>
    </row>
    <row r="637" spans="9:28" ht="13.5" thickBot="1" x14ac:dyDescent="0.25">
      <c r="I637" s="21" t="str">
        <f t="shared" si="30"/>
        <v>Retro_OTHER_LAMP_REPL_from EISA_2020 to LED_OMNIAll Btype</v>
      </c>
      <c r="J637" s="21" t="s">
        <v>518</v>
      </c>
      <c r="K637" s="21" t="s">
        <v>558</v>
      </c>
      <c r="L637" s="21" t="s">
        <v>7</v>
      </c>
      <c r="M637" s="21" t="s">
        <v>517</v>
      </c>
      <c r="X637" s="37" t="str">
        <f t="shared" si="31"/>
        <v>ResidentialResWxWINDOW CL30 Prime Window Replacement of Single Pane Base_Electric FAF</v>
      </c>
      <c r="Y637" s="21" t="s">
        <v>849</v>
      </c>
      <c r="Z637" s="21" t="s">
        <v>984</v>
      </c>
      <c r="AA637" s="21" t="s">
        <v>1009</v>
      </c>
      <c r="AB637" s="21" t="str">
        <f t="shared" si="29"/>
        <v>ResWx</v>
      </c>
    </row>
    <row r="638" spans="9:28" ht="13.5" thickBot="1" x14ac:dyDescent="0.25">
      <c r="I638" s="21" t="str">
        <f t="shared" si="30"/>
        <v>Retro_OTHER_LAMP_REPL_from EISA_2020 to CFL_OMNIAll Btype</v>
      </c>
      <c r="J638" s="21" t="s">
        <v>518</v>
      </c>
      <c r="K638" s="21" t="s">
        <v>559</v>
      </c>
      <c r="L638" s="21" t="s">
        <v>7</v>
      </c>
      <c r="M638" s="21" t="s">
        <v>517</v>
      </c>
      <c r="X638" s="37" t="str">
        <f t="shared" si="31"/>
        <v>ResidentialResWxWINDOW CL30 Prime Window Replacement of Double Pane Base_Electric FAF</v>
      </c>
      <c r="Y638" s="21" t="s">
        <v>849</v>
      </c>
      <c r="Z638" s="21" t="s">
        <v>984</v>
      </c>
      <c r="AA638" s="21" t="s">
        <v>1010</v>
      </c>
      <c r="AB638" s="21" t="str">
        <f t="shared" si="29"/>
        <v>ResWx</v>
      </c>
    </row>
    <row r="639" spans="9:28" ht="13.5" thickBot="1" x14ac:dyDescent="0.25">
      <c r="I639" s="21" t="str">
        <f t="shared" si="30"/>
        <v>Retro_OTHER_LAMP_REPL_from HID to LED_OMNIAll Btype</v>
      </c>
      <c r="J639" s="21" t="s">
        <v>518</v>
      </c>
      <c r="K639" s="21" t="s">
        <v>560</v>
      </c>
      <c r="L639" s="21" t="s">
        <v>7</v>
      </c>
      <c r="M639" s="21" t="s">
        <v>517</v>
      </c>
      <c r="X639" s="37" t="str">
        <f t="shared" si="31"/>
        <v>ResidentialResWxWALL R0 - R11_Heat Pump</v>
      </c>
      <c r="Y639" s="21" t="s">
        <v>849</v>
      </c>
      <c r="Z639" s="21" t="s">
        <v>984</v>
      </c>
      <c r="AA639" s="21" t="s">
        <v>1011</v>
      </c>
      <c r="AB639" s="21" t="str">
        <f t="shared" si="29"/>
        <v>ResWx</v>
      </c>
    </row>
    <row r="640" spans="9:28" ht="13.5" thickBot="1" x14ac:dyDescent="0.25">
      <c r="I640" s="21" t="str">
        <f t="shared" si="30"/>
        <v>MotorsRewind-NR-Large OffLarge Off</v>
      </c>
      <c r="J640" s="21" t="s">
        <v>245</v>
      </c>
      <c r="K640" s="21" t="s">
        <v>1265</v>
      </c>
      <c r="L640" s="21" t="s">
        <v>25</v>
      </c>
      <c r="M640" s="21" t="s">
        <v>561</v>
      </c>
      <c r="X640" s="37" t="str">
        <f t="shared" si="31"/>
        <v>ResidentialResWxFLOOR R0 - R19_Heat Pump</v>
      </c>
      <c r="Y640" s="21" t="s">
        <v>849</v>
      </c>
      <c r="Z640" s="21" t="s">
        <v>984</v>
      </c>
      <c r="AA640" s="21" t="s">
        <v>1012</v>
      </c>
      <c r="AB640" s="21" t="str">
        <f t="shared" si="29"/>
        <v>ResWx</v>
      </c>
    </row>
    <row r="641" spans="9:28" ht="13.5" thickBot="1" x14ac:dyDescent="0.25">
      <c r="I641" s="21" t="str">
        <f t="shared" si="30"/>
        <v>MotorsRewind-NR-Medium OffMedium Off</v>
      </c>
      <c r="J641" s="21" t="s">
        <v>247</v>
      </c>
      <c r="K641" s="21" t="s">
        <v>562</v>
      </c>
      <c r="L641" s="21" t="s">
        <v>25</v>
      </c>
      <c r="M641" s="21" t="s">
        <v>561</v>
      </c>
      <c r="X641" s="37" t="str">
        <f t="shared" si="31"/>
        <v>ResidentialResWxFLOOR R0 - R30_Heat Pump</v>
      </c>
      <c r="Y641" s="21" t="s">
        <v>849</v>
      </c>
      <c r="Z641" s="21" t="s">
        <v>984</v>
      </c>
      <c r="AA641" s="21" t="s">
        <v>1013</v>
      </c>
      <c r="AB641" s="21" t="str">
        <f t="shared" si="29"/>
        <v>ResWx</v>
      </c>
    </row>
    <row r="642" spans="9:28" ht="13.5" thickBot="1" x14ac:dyDescent="0.25">
      <c r="I642" s="21" t="str">
        <f t="shared" si="30"/>
        <v>MotorsRewind-NR-Small OffSmall Off</v>
      </c>
      <c r="J642" s="21" t="s">
        <v>249</v>
      </c>
      <c r="K642" s="21" t="s">
        <v>563</v>
      </c>
      <c r="L642" s="21" t="s">
        <v>25</v>
      </c>
      <c r="M642" s="21" t="s">
        <v>561</v>
      </c>
      <c r="X642" s="37" t="str">
        <f t="shared" si="31"/>
        <v>ResidentialResWxATTIC R0 - R19_Heat Pump</v>
      </c>
      <c r="Y642" s="21" t="s">
        <v>849</v>
      </c>
      <c r="Z642" s="21" t="s">
        <v>984</v>
      </c>
      <c r="AA642" s="21" t="s">
        <v>1014</v>
      </c>
      <c r="AB642" s="21" t="str">
        <f t="shared" si="29"/>
        <v>ResWx</v>
      </c>
    </row>
    <row r="643" spans="9:28" ht="13.5" thickBot="1" x14ac:dyDescent="0.25">
      <c r="I643" s="21" t="str">
        <f t="shared" si="30"/>
        <v>MotorsRewind-NR-XLarge RetXLarge Ret</v>
      </c>
      <c r="J643" s="21" t="s">
        <v>251</v>
      </c>
      <c r="K643" s="21" t="s">
        <v>564</v>
      </c>
      <c r="L643" s="21" t="s">
        <v>25</v>
      </c>
      <c r="M643" s="21" t="s">
        <v>561</v>
      </c>
      <c r="X643" s="37" t="str">
        <f t="shared" si="31"/>
        <v>ResidentialResWxATTIC R0 - R38_Heat Pump</v>
      </c>
      <c r="Y643" s="21" t="s">
        <v>849</v>
      </c>
      <c r="Z643" s="21" t="s">
        <v>984</v>
      </c>
      <c r="AA643" s="21" t="s">
        <v>1015</v>
      </c>
      <c r="AB643" s="21" t="str">
        <f t="shared" si="29"/>
        <v>ResWx</v>
      </c>
    </row>
    <row r="644" spans="9:28" ht="13.5" thickBot="1" x14ac:dyDescent="0.25">
      <c r="I644" s="21" t="str">
        <f t="shared" si="30"/>
        <v>MotorsRewind-NR-Large RetLarge Ret</v>
      </c>
      <c r="J644" s="21" t="s">
        <v>253</v>
      </c>
      <c r="K644" s="21" t="s">
        <v>565</v>
      </c>
      <c r="L644" s="21" t="s">
        <v>25</v>
      </c>
      <c r="M644" s="21" t="s">
        <v>561</v>
      </c>
      <c r="X644" s="37" t="str">
        <f t="shared" si="31"/>
        <v>ResidentialResWxATTIC R0 - R49_Heat Pump</v>
      </c>
      <c r="Y644" s="21" t="s">
        <v>849</v>
      </c>
      <c r="Z644" s="21" t="s">
        <v>984</v>
      </c>
      <c r="AA644" s="21" t="s">
        <v>1016</v>
      </c>
      <c r="AB644" s="21" t="str">
        <f t="shared" ref="AB644:AB707" si="32">Z644</f>
        <v>ResWx</v>
      </c>
    </row>
    <row r="645" spans="9:28" ht="13.5" thickBot="1" x14ac:dyDescent="0.25">
      <c r="I645" s="21" t="str">
        <f t="shared" si="30"/>
        <v>MotorsRewind-NR-Medium RetMedium Ret</v>
      </c>
      <c r="J645" s="21" t="s">
        <v>255</v>
      </c>
      <c r="K645" s="21" t="s">
        <v>566</v>
      </c>
      <c r="L645" s="21" t="s">
        <v>25</v>
      </c>
      <c r="M645" s="21" t="s">
        <v>561</v>
      </c>
      <c r="X645" s="37" t="str">
        <f t="shared" si="31"/>
        <v>ResidentialResWxATTIC R19 - R30_Heat Pump</v>
      </c>
      <c r="Y645" s="21" t="s">
        <v>849</v>
      </c>
      <c r="Z645" s="21" t="s">
        <v>984</v>
      </c>
      <c r="AA645" s="21" t="s">
        <v>1017</v>
      </c>
      <c r="AB645" s="21" t="str">
        <f t="shared" si="32"/>
        <v>ResWx</v>
      </c>
    </row>
    <row r="646" spans="9:28" ht="13.5" thickBot="1" x14ac:dyDescent="0.25">
      <c r="I646" s="21" t="str">
        <f t="shared" ref="I646:I709" si="33">K646&amp;J646</f>
        <v>MotorsRewind-NR-Small RetSmall Ret</v>
      </c>
      <c r="J646" s="21" t="s">
        <v>257</v>
      </c>
      <c r="K646" s="21" t="s">
        <v>567</v>
      </c>
      <c r="L646" s="21" t="s">
        <v>25</v>
      </c>
      <c r="M646" s="21" t="s">
        <v>561</v>
      </c>
      <c r="X646" s="37" t="str">
        <f t="shared" ref="X646:X709" si="34">_xlfn.CONCAT(Y646,Z646,AA646,)</f>
        <v>ResidentialResWxATTIC R19 - R38_Heat Pump</v>
      </c>
      <c r="Y646" s="21" t="s">
        <v>849</v>
      </c>
      <c r="Z646" s="21" t="s">
        <v>984</v>
      </c>
      <c r="AA646" s="21" t="s">
        <v>1018</v>
      </c>
      <c r="AB646" s="21" t="str">
        <f t="shared" si="32"/>
        <v>ResWx</v>
      </c>
    </row>
    <row r="647" spans="9:28" ht="13.5" thickBot="1" x14ac:dyDescent="0.25">
      <c r="I647" s="21" t="str">
        <f t="shared" si="33"/>
        <v>MotorsRewind-NR-School K-12School K-12</v>
      </c>
      <c r="J647" s="21" t="s">
        <v>259</v>
      </c>
      <c r="K647" s="21" t="s">
        <v>568</v>
      </c>
      <c r="L647" s="21" t="s">
        <v>25</v>
      </c>
      <c r="M647" s="21" t="s">
        <v>561</v>
      </c>
      <c r="X647" s="37" t="str">
        <f t="shared" si="34"/>
        <v>ResidentialResWxATTIC R19 - R49_Heat Pump</v>
      </c>
      <c r="Y647" s="21" t="s">
        <v>849</v>
      </c>
      <c r="Z647" s="21" t="s">
        <v>984</v>
      </c>
      <c r="AA647" s="21" t="s">
        <v>1019</v>
      </c>
      <c r="AB647" s="21" t="str">
        <f t="shared" si="32"/>
        <v>ResWx</v>
      </c>
    </row>
    <row r="648" spans="9:28" ht="13.5" thickBot="1" x14ac:dyDescent="0.25">
      <c r="I648" s="21" t="str">
        <f t="shared" si="33"/>
        <v>MotorsRewind-NR-UniversityUniversity</v>
      </c>
      <c r="J648" s="21" t="s">
        <v>261</v>
      </c>
      <c r="K648" s="21" t="s">
        <v>569</v>
      </c>
      <c r="L648" s="21" t="s">
        <v>25</v>
      </c>
      <c r="M648" s="21" t="s">
        <v>561</v>
      </c>
      <c r="X648" s="37" t="str">
        <f t="shared" si="34"/>
        <v>ResidentialResWxWINDOW CL22 Prime Window Replacement of Single Pane Base_Heat Pump</v>
      </c>
      <c r="Y648" s="21" t="s">
        <v>849</v>
      </c>
      <c r="Z648" s="21" t="s">
        <v>984</v>
      </c>
      <c r="AA648" s="21" t="s">
        <v>1020</v>
      </c>
      <c r="AB648" s="21" t="str">
        <f t="shared" si="32"/>
        <v>ResWx</v>
      </c>
    </row>
    <row r="649" spans="9:28" ht="13.5" thickBot="1" x14ac:dyDescent="0.25">
      <c r="I649" s="21" t="str">
        <f t="shared" si="33"/>
        <v>MotorsRewind-NR-WarehouseWarehouse</v>
      </c>
      <c r="J649" s="21" t="s">
        <v>263</v>
      </c>
      <c r="K649" s="21" t="s">
        <v>570</v>
      </c>
      <c r="L649" s="21" t="s">
        <v>25</v>
      </c>
      <c r="M649" s="21" t="s">
        <v>561</v>
      </c>
      <c r="X649" s="37" t="str">
        <f t="shared" si="34"/>
        <v>ResidentialResWxWINDOW CL22 Prime Window Replacement of Double Pane Base_Heat Pump</v>
      </c>
      <c r="Y649" s="21" t="s">
        <v>849</v>
      </c>
      <c r="Z649" s="21" t="s">
        <v>984</v>
      </c>
      <c r="AA649" s="21" t="s">
        <v>1021</v>
      </c>
      <c r="AB649" s="21" t="str">
        <f t="shared" si="32"/>
        <v>ResWx</v>
      </c>
    </row>
    <row r="650" spans="9:28" ht="13.5" thickBot="1" x14ac:dyDescent="0.25">
      <c r="I650" s="21" t="str">
        <f t="shared" si="33"/>
        <v>MotorsRewind-NR-SupermarketSupermarket</v>
      </c>
      <c r="J650" s="21" t="s">
        <v>265</v>
      </c>
      <c r="K650" s="21" t="s">
        <v>571</v>
      </c>
      <c r="L650" s="21" t="s">
        <v>25</v>
      </c>
      <c r="M650" s="21" t="s">
        <v>561</v>
      </c>
      <c r="X650" s="37" t="str">
        <f t="shared" si="34"/>
        <v>ResidentialResWxWINDOW CL30 Prime Window Replacement of Single Pane Base_Heat Pump</v>
      </c>
      <c r="Y650" s="21" t="s">
        <v>849</v>
      </c>
      <c r="Z650" s="21" t="s">
        <v>984</v>
      </c>
      <c r="AA650" s="21" t="s">
        <v>1022</v>
      </c>
      <c r="AB650" s="21" t="str">
        <f t="shared" si="32"/>
        <v>ResWx</v>
      </c>
    </row>
    <row r="651" spans="9:28" ht="13.5" thickBot="1" x14ac:dyDescent="0.25">
      <c r="I651" s="21" t="str">
        <f t="shared" si="33"/>
        <v>MotorsRewind-NR-MiniMartMiniMart</v>
      </c>
      <c r="J651" s="21" t="s">
        <v>267</v>
      </c>
      <c r="K651" s="21" t="s">
        <v>572</v>
      </c>
      <c r="L651" s="21" t="s">
        <v>25</v>
      </c>
      <c r="M651" s="21" t="s">
        <v>561</v>
      </c>
      <c r="X651" s="37" t="str">
        <f t="shared" si="34"/>
        <v>ResidentialResWxWINDOW CL30 Prime Window Replacement of Double Pane Base_Heat Pump</v>
      </c>
      <c r="Y651" s="21" t="s">
        <v>849</v>
      </c>
      <c r="Z651" s="21" t="s">
        <v>984</v>
      </c>
      <c r="AA651" s="21" t="s">
        <v>1023</v>
      </c>
      <c r="AB651" s="21" t="str">
        <f t="shared" si="32"/>
        <v>ResWx</v>
      </c>
    </row>
    <row r="652" spans="9:28" ht="13.5" thickBot="1" x14ac:dyDescent="0.25">
      <c r="I652" s="21" t="str">
        <f t="shared" si="33"/>
        <v>MotorsRewind-NR-RestaurantRestaurant</v>
      </c>
      <c r="J652" s="21" t="s">
        <v>269</v>
      </c>
      <c r="K652" s="21" t="s">
        <v>573</v>
      </c>
      <c r="L652" s="21" t="s">
        <v>25</v>
      </c>
      <c r="M652" s="21" t="s">
        <v>561</v>
      </c>
      <c r="X652" s="37" t="str">
        <f t="shared" si="34"/>
        <v>ResidentialASHPHVAC Conversion - FAF w/CAC to ASHP 8.5 HSPF/14SEER + HZ23</v>
      </c>
      <c r="Y652" s="21" t="s">
        <v>849</v>
      </c>
      <c r="Z652" s="21" t="s">
        <v>1024</v>
      </c>
      <c r="AA652" s="21" t="s">
        <v>1025</v>
      </c>
      <c r="AB652" s="21" t="str">
        <f t="shared" si="32"/>
        <v>ASHP</v>
      </c>
    </row>
    <row r="653" spans="9:28" ht="13.5" thickBot="1" x14ac:dyDescent="0.25">
      <c r="I653" s="21" t="str">
        <f t="shared" si="33"/>
        <v>MotorsRewind-NR-LodgingLodging</v>
      </c>
      <c r="J653" s="21" t="s">
        <v>271</v>
      </c>
      <c r="K653" s="21" t="s">
        <v>574</v>
      </c>
      <c r="L653" s="21" t="s">
        <v>25</v>
      </c>
      <c r="M653" s="21" t="s">
        <v>561</v>
      </c>
      <c r="X653" s="37" t="str">
        <f t="shared" si="34"/>
        <v>ResidentialASHPHVAC Conversion - FAF to ASHP 8.5 HSPF/14SEER + HZ23CZ23</v>
      </c>
      <c r="Y653" s="21" t="s">
        <v>849</v>
      </c>
      <c r="Z653" s="21" t="s">
        <v>1024</v>
      </c>
      <c r="AA653" s="21" t="s">
        <v>1026</v>
      </c>
      <c r="AB653" s="21" t="str">
        <f t="shared" si="32"/>
        <v>ASHP</v>
      </c>
    </row>
    <row r="654" spans="9:28" ht="13.5" thickBot="1" x14ac:dyDescent="0.25">
      <c r="I654" s="21" t="str">
        <f t="shared" si="33"/>
        <v>MotorsRewind-NR-HospitalHospital</v>
      </c>
      <c r="J654" s="21" t="s">
        <v>273</v>
      </c>
      <c r="K654" s="21" t="s">
        <v>575</v>
      </c>
      <c r="L654" s="21" t="s">
        <v>25</v>
      </c>
      <c r="M654" s="21" t="s">
        <v>561</v>
      </c>
      <c r="X654" s="37" t="str">
        <f t="shared" si="34"/>
        <v>ResidentialASHPHVAC Conversion - FAF to ASHP 8.5 HSPF/14SEER + HZ23CZ1</v>
      </c>
      <c r="Y654" s="21" t="s">
        <v>849</v>
      </c>
      <c r="Z654" s="21" t="s">
        <v>1024</v>
      </c>
      <c r="AA654" s="21" t="s">
        <v>1027</v>
      </c>
      <c r="AB654" s="21" t="str">
        <f t="shared" si="32"/>
        <v>ASHP</v>
      </c>
    </row>
    <row r="655" spans="9:28" ht="13.5" thickBot="1" x14ac:dyDescent="0.25">
      <c r="I655" s="21" t="str">
        <f t="shared" si="33"/>
        <v>MotorsRewind-NR-Residential CareResidential Care</v>
      </c>
      <c r="J655" s="21" t="s">
        <v>275</v>
      </c>
      <c r="K655" s="21" t="s">
        <v>576</v>
      </c>
      <c r="L655" s="21" t="s">
        <v>25</v>
      </c>
      <c r="M655" s="21" t="s">
        <v>561</v>
      </c>
      <c r="X655" s="37" t="str">
        <f t="shared" si="34"/>
        <v>ResidentialASHPHVAC Conversion - FAF w/CAC to ASHP 8.5 HSPF/14SEER + HZ1</v>
      </c>
      <c r="Y655" s="21" t="s">
        <v>849</v>
      </c>
      <c r="Z655" s="21" t="s">
        <v>1024</v>
      </c>
      <c r="AA655" s="21" t="s">
        <v>1028</v>
      </c>
      <c r="AB655" s="21" t="str">
        <f t="shared" si="32"/>
        <v>ASHP</v>
      </c>
    </row>
    <row r="656" spans="9:28" ht="13.5" thickBot="1" x14ac:dyDescent="0.25">
      <c r="I656" s="21" t="str">
        <f t="shared" si="33"/>
        <v>MotorsRewind-NR-AssemblyAssembly</v>
      </c>
      <c r="J656" s="21" t="s">
        <v>277</v>
      </c>
      <c r="K656" s="21" t="s">
        <v>577</v>
      </c>
      <c r="L656" s="21" t="s">
        <v>25</v>
      </c>
      <c r="M656" s="21" t="s">
        <v>561</v>
      </c>
      <c r="X656" s="37" t="str">
        <f t="shared" si="34"/>
        <v>ResidentialASHPHVAC Conversion - FAF to ASHP 8.5 HSPF/14SEER + HZ1CZ23</v>
      </c>
      <c r="Y656" s="21" t="s">
        <v>849</v>
      </c>
      <c r="Z656" s="21" t="s">
        <v>1024</v>
      </c>
      <c r="AA656" s="21" t="s">
        <v>1029</v>
      </c>
      <c r="AB656" s="21" t="str">
        <f t="shared" si="32"/>
        <v>ASHP</v>
      </c>
    </row>
    <row r="657" spans="9:28" ht="13.5" thickBot="1" x14ac:dyDescent="0.25">
      <c r="I657" s="21" t="str">
        <f t="shared" si="33"/>
        <v>MotorsRewind-NR-OtherOther</v>
      </c>
      <c r="J657" s="21" t="s">
        <v>279</v>
      </c>
      <c r="K657" s="21" t="s">
        <v>578</v>
      </c>
      <c r="L657" s="21" t="s">
        <v>25</v>
      </c>
      <c r="M657" s="21" t="s">
        <v>561</v>
      </c>
      <c r="X657" s="37" t="str">
        <f t="shared" si="34"/>
        <v>ResidentialASHPHVAC Conversion - FAF to ASHP 8.5 HSPF/14SEER + HZ1CZ1</v>
      </c>
      <c r="Y657" s="21" t="s">
        <v>849</v>
      </c>
      <c r="Z657" s="21" t="s">
        <v>1024</v>
      </c>
      <c r="AA657" s="21" t="s">
        <v>1030</v>
      </c>
      <c r="AB657" s="21" t="str">
        <f t="shared" si="32"/>
        <v>ASHP</v>
      </c>
    </row>
    <row r="658" spans="9:28" ht="13.5" thickBot="1" x14ac:dyDescent="0.25">
      <c r="I658" s="21" t="str">
        <f t="shared" si="33"/>
        <v>MotorsRewind-New-Large OffLarge Off</v>
      </c>
      <c r="J658" s="21" t="s">
        <v>245</v>
      </c>
      <c r="K658" s="21" t="s">
        <v>579</v>
      </c>
      <c r="L658" s="21" t="s">
        <v>25</v>
      </c>
      <c r="M658" s="21" t="s">
        <v>561</v>
      </c>
      <c r="X658" s="37" t="str">
        <f t="shared" si="34"/>
        <v>ResidentialASHPHVAC Upgrade - Heat Pump Upgrade to 9.0 HSPF/14 SEER + HZ23CZ1</v>
      </c>
      <c r="Y658" s="21" t="s">
        <v>849</v>
      </c>
      <c r="Z658" s="21" t="s">
        <v>1024</v>
      </c>
      <c r="AA658" s="21" t="s">
        <v>1031</v>
      </c>
      <c r="AB658" s="21" t="str">
        <f t="shared" si="32"/>
        <v>ASHP</v>
      </c>
    </row>
    <row r="659" spans="9:28" ht="13.5" thickBot="1" x14ac:dyDescent="0.25">
      <c r="I659" s="21" t="str">
        <f t="shared" si="33"/>
        <v>MotorsRewind-New-Medium OffMedium Off</v>
      </c>
      <c r="J659" s="21" t="s">
        <v>247</v>
      </c>
      <c r="K659" s="21" t="s">
        <v>580</v>
      </c>
      <c r="L659" s="21" t="s">
        <v>25</v>
      </c>
      <c r="M659" s="21" t="s">
        <v>561</v>
      </c>
      <c r="X659" s="37" t="str">
        <f t="shared" si="34"/>
        <v>ResidentialASHPHVAC Upgrade - Heat Pump Upgrade to 9.0 HSPF/14 SEER + HZ23CZ23</v>
      </c>
      <c r="Y659" s="21" t="s">
        <v>849</v>
      </c>
      <c r="Z659" s="21" t="s">
        <v>1024</v>
      </c>
      <c r="AA659" s="21" t="s">
        <v>1032</v>
      </c>
      <c r="AB659" s="21" t="str">
        <f t="shared" si="32"/>
        <v>ASHP</v>
      </c>
    </row>
    <row r="660" spans="9:28" ht="13.5" thickBot="1" x14ac:dyDescent="0.25">
      <c r="I660" s="21" t="str">
        <f t="shared" si="33"/>
        <v>MotorsRewind-New-Small OffSmall Off</v>
      </c>
      <c r="J660" s="21" t="s">
        <v>249</v>
      </c>
      <c r="K660" s="21" t="s">
        <v>581</v>
      </c>
      <c r="L660" s="21" t="s">
        <v>25</v>
      </c>
      <c r="M660" s="21" t="s">
        <v>561</v>
      </c>
      <c r="X660" s="37" t="str">
        <f t="shared" si="34"/>
        <v>ResidentialASHPHVAC Upgrade - Heat Pump Upgrade to 9.0 HSPF/14 SEER + HZ1CZ23</v>
      </c>
      <c r="Y660" s="21" t="s">
        <v>849</v>
      </c>
      <c r="Z660" s="21" t="s">
        <v>1024</v>
      </c>
      <c r="AA660" s="21" t="s">
        <v>1033</v>
      </c>
      <c r="AB660" s="21" t="str">
        <f t="shared" si="32"/>
        <v>ASHP</v>
      </c>
    </row>
    <row r="661" spans="9:28" ht="13.5" thickBot="1" x14ac:dyDescent="0.25">
      <c r="I661" s="21" t="str">
        <f t="shared" si="33"/>
        <v>MotorsRewind-New-XLarge RetXLarge Ret</v>
      </c>
      <c r="J661" s="21" t="s">
        <v>251</v>
      </c>
      <c r="K661" s="21" t="s">
        <v>582</v>
      </c>
      <c r="L661" s="21" t="s">
        <v>25</v>
      </c>
      <c r="M661" s="21" t="s">
        <v>561</v>
      </c>
      <c r="X661" s="37" t="str">
        <f t="shared" si="34"/>
        <v>ResidentialASHPHVAC Upgrade - Heat Pump Upgrade to 9.0 HSPF/14 SEER + HZ1CZ1</v>
      </c>
      <c r="Y661" s="21" t="s">
        <v>849</v>
      </c>
      <c r="Z661" s="21" t="s">
        <v>1024</v>
      </c>
      <c r="AA661" s="21" t="s">
        <v>1034</v>
      </c>
      <c r="AB661" s="21" t="str">
        <f t="shared" si="32"/>
        <v>ASHP</v>
      </c>
    </row>
    <row r="662" spans="9:28" ht="13.5" thickBot="1" x14ac:dyDescent="0.25">
      <c r="I662" s="21" t="str">
        <f t="shared" si="33"/>
        <v>MotorsRewind-New-Large RetLarge Ret</v>
      </c>
      <c r="J662" s="21" t="s">
        <v>253</v>
      </c>
      <c r="K662" s="21" t="s">
        <v>583</v>
      </c>
      <c r="L662" s="21" t="s">
        <v>25</v>
      </c>
      <c r="M662" s="21" t="s">
        <v>561</v>
      </c>
      <c r="X662" s="37" t="str">
        <f t="shared" si="34"/>
        <v>ResidentialResWxAttic R0 - R22_Electric FAF</v>
      </c>
      <c r="Y662" s="21" t="s">
        <v>849</v>
      </c>
      <c r="Z662" s="21" t="s">
        <v>984</v>
      </c>
      <c r="AA662" s="21" t="s">
        <v>1035</v>
      </c>
      <c r="AB662" s="21" t="str">
        <f t="shared" si="32"/>
        <v>ResWx</v>
      </c>
    </row>
    <row r="663" spans="9:28" ht="13.5" thickBot="1" x14ac:dyDescent="0.25">
      <c r="I663" s="21" t="str">
        <f t="shared" si="33"/>
        <v>MotorsRewind-New-Medium RetMedium Ret</v>
      </c>
      <c r="J663" s="21" t="s">
        <v>255</v>
      </c>
      <c r="K663" s="21" t="s">
        <v>584</v>
      </c>
      <c r="L663" s="21" t="s">
        <v>25</v>
      </c>
      <c r="M663" s="21" t="s">
        <v>561</v>
      </c>
      <c r="X663" s="37" t="str">
        <f t="shared" si="34"/>
        <v>ResidentialResWxAttic R0 - R30_Electric FAF</v>
      </c>
      <c r="Y663" s="21" t="s">
        <v>849</v>
      </c>
      <c r="Z663" s="21" t="s">
        <v>984</v>
      </c>
      <c r="AA663" s="21" t="s">
        <v>1036</v>
      </c>
      <c r="AB663" s="21" t="str">
        <f t="shared" si="32"/>
        <v>ResWx</v>
      </c>
    </row>
    <row r="664" spans="9:28" ht="13.5" thickBot="1" x14ac:dyDescent="0.25">
      <c r="I664" s="21" t="str">
        <f t="shared" si="33"/>
        <v>MotorsRewind-New-Small RetSmall Ret</v>
      </c>
      <c r="J664" s="21" t="s">
        <v>257</v>
      </c>
      <c r="K664" s="21" t="s">
        <v>585</v>
      </c>
      <c r="L664" s="21" t="s">
        <v>25</v>
      </c>
      <c r="M664" s="21" t="s">
        <v>561</v>
      </c>
      <c r="X664" s="37" t="str">
        <f t="shared" si="34"/>
        <v>ResidentialResWxAttic R0 - R22_Heat Pump</v>
      </c>
      <c r="Y664" s="21" t="s">
        <v>849</v>
      </c>
      <c r="Z664" s="21" t="s">
        <v>984</v>
      </c>
      <c r="AA664" s="21" t="s">
        <v>1037</v>
      </c>
      <c r="AB664" s="21" t="str">
        <f t="shared" si="32"/>
        <v>ResWx</v>
      </c>
    </row>
    <row r="665" spans="9:28" ht="13.5" thickBot="1" x14ac:dyDescent="0.25">
      <c r="I665" s="21" t="str">
        <f t="shared" si="33"/>
        <v>MotorsRewind-New-School K-12School K-12</v>
      </c>
      <c r="J665" s="21" t="s">
        <v>259</v>
      </c>
      <c r="K665" s="21" t="s">
        <v>586</v>
      </c>
      <c r="L665" s="21" t="s">
        <v>25</v>
      </c>
      <c r="M665" s="21" t="s">
        <v>561</v>
      </c>
      <c r="X665" s="37" t="str">
        <f t="shared" si="34"/>
        <v>ResidentialResWxAttic R0 - R30_Heat Pump</v>
      </c>
      <c r="Y665" s="21" t="s">
        <v>849</v>
      </c>
      <c r="Z665" s="21" t="s">
        <v>984</v>
      </c>
      <c r="AA665" s="21" t="s">
        <v>1038</v>
      </c>
      <c r="AB665" s="21" t="str">
        <f t="shared" si="32"/>
        <v>ResWx</v>
      </c>
    </row>
    <row r="666" spans="9:28" ht="13.5" thickBot="1" x14ac:dyDescent="0.25">
      <c r="I666" s="21" t="str">
        <f t="shared" si="33"/>
        <v>MotorsRewind-New-UniversityUniversity</v>
      </c>
      <c r="J666" s="21" t="s">
        <v>261</v>
      </c>
      <c r="K666" s="21" t="s">
        <v>587</v>
      </c>
      <c r="L666" s="21" t="s">
        <v>25</v>
      </c>
      <c r="M666" s="21" t="s">
        <v>561</v>
      </c>
      <c r="X666" s="37" t="str">
        <f t="shared" si="34"/>
        <v>ResidentialResWxFloor R11 - R22_Electric FAF</v>
      </c>
      <c r="Y666" s="21" t="s">
        <v>849</v>
      </c>
      <c r="Z666" s="21" t="s">
        <v>984</v>
      </c>
      <c r="AA666" s="21" t="s">
        <v>1039</v>
      </c>
      <c r="AB666" s="21" t="str">
        <f t="shared" si="32"/>
        <v>ResWx</v>
      </c>
    </row>
    <row r="667" spans="9:28" ht="13.5" thickBot="1" x14ac:dyDescent="0.25">
      <c r="I667" s="21" t="str">
        <f t="shared" si="33"/>
        <v>MotorsRewind-New-WarehouseWarehouse</v>
      </c>
      <c r="J667" s="21" t="s">
        <v>263</v>
      </c>
      <c r="K667" s="21" t="s">
        <v>588</v>
      </c>
      <c r="L667" s="21" t="s">
        <v>25</v>
      </c>
      <c r="M667" s="21" t="s">
        <v>561</v>
      </c>
      <c r="X667" s="37" t="str">
        <f t="shared" si="34"/>
        <v>ResidentialResWxFloor R0 - R22_Electric FAF</v>
      </c>
      <c r="Y667" s="21" t="s">
        <v>849</v>
      </c>
      <c r="Z667" s="21" t="s">
        <v>984</v>
      </c>
      <c r="AA667" s="21" t="s">
        <v>1040</v>
      </c>
      <c r="AB667" s="21" t="str">
        <f t="shared" si="32"/>
        <v>ResWx</v>
      </c>
    </row>
    <row r="668" spans="9:28" ht="13.5" thickBot="1" x14ac:dyDescent="0.25">
      <c r="I668" s="21" t="str">
        <f t="shared" si="33"/>
        <v>MotorsRewind-New-SupermarketSupermarket</v>
      </c>
      <c r="J668" s="21" t="s">
        <v>265</v>
      </c>
      <c r="K668" s="21" t="s">
        <v>589</v>
      </c>
      <c r="L668" s="21" t="s">
        <v>25</v>
      </c>
      <c r="M668" s="21" t="s">
        <v>561</v>
      </c>
      <c r="X668" s="37" t="str">
        <f t="shared" si="34"/>
        <v>ResidentialResWxCFM50 Infiltration Reduction_Electric FAF</v>
      </c>
      <c r="Y668" s="21" t="s">
        <v>849</v>
      </c>
      <c r="Z668" s="21" t="s">
        <v>984</v>
      </c>
      <c r="AA668" s="21" t="s">
        <v>1041</v>
      </c>
      <c r="AB668" s="21" t="str">
        <f t="shared" si="32"/>
        <v>ResWx</v>
      </c>
    </row>
    <row r="669" spans="9:28" ht="13.5" thickBot="1" x14ac:dyDescent="0.25">
      <c r="I669" s="21" t="str">
        <f t="shared" si="33"/>
        <v>MotorsRewind-New-MiniMartMiniMart</v>
      </c>
      <c r="J669" s="21" t="s">
        <v>267</v>
      </c>
      <c r="K669" s="21" t="s">
        <v>590</v>
      </c>
      <c r="L669" s="21" t="s">
        <v>25</v>
      </c>
      <c r="M669" s="21" t="s">
        <v>561</v>
      </c>
      <c r="X669" s="37" t="str">
        <f t="shared" si="34"/>
        <v>ResidentialResWxAttic R11 - R30_Electric FAF</v>
      </c>
      <c r="Y669" s="21" t="s">
        <v>849</v>
      </c>
      <c r="Z669" s="21" t="s">
        <v>984</v>
      </c>
      <c r="AA669" s="21" t="s">
        <v>1042</v>
      </c>
      <c r="AB669" s="21" t="str">
        <f t="shared" si="32"/>
        <v>ResWx</v>
      </c>
    </row>
    <row r="670" spans="9:28" ht="13.5" thickBot="1" x14ac:dyDescent="0.25">
      <c r="I670" s="21" t="str">
        <f t="shared" si="33"/>
        <v>MotorsRewind-New-RestaurantRestaurant</v>
      </c>
      <c r="J670" s="21" t="s">
        <v>269</v>
      </c>
      <c r="K670" s="21" t="s">
        <v>591</v>
      </c>
      <c r="L670" s="21" t="s">
        <v>25</v>
      </c>
      <c r="M670" s="21" t="s">
        <v>561</v>
      </c>
      <c r="X670" s="37" t="str">
        <f t="shared" si="34"/>
        <v>ResidentialResWxCFM50 Infiltration Reduction_Heat Pump</v>
      </c>
      <c r="Y670" s="21" t="s">
        <v>849</v>
      </c>
      <c r="Z670" s="21" t="s">
        <v>984</v>
      </c>
      <c r="AA670" s="21" t="s">
        <v>1043</v>
      </c>
      <c r="AB670" s="21" t="str">
        <f t="shared" si="32"/>
        <v>ResWx</v>
      </c>
    </row>
    <row r="671" spans="9:28" ht="13.5" thickBot="1" x14ac:dyDescent="0.25">
      <c r="I671" s="21" t="str">
        <f t="shared" si="33"/>
        <v>MotorsRewind-New-LodgingLodging</v>
      </c>
      <c r="J671" s="21" t="s">
        <v>271</v>
      </c>
      <c r="K671" s="21" t="s">
        <v>592</v>
      </c>
      <c r="L671" s="21" t="s">
        <v>25</v>
      </c>
      <c r="M671" s="21" t="s">
        <v>561</v>
      </c>
      <c r="X671" s="37" t="str">
        <f t="shared" si="34"/>
        <v>ResidentialResWxFloor R0 - R22_Heat Pump</v>
      </c>
      <c r="Y671" s="21" t="s">
        <v>849</v>
      </c>
      <c r="Z671" s="21" t="s">
        <v>984</v>
      </c>
      <c r="AA671" s="21" t="s">
        <v>1044</v>
      </c>
      <c r="AB671" s="21" t="str">
        <f t="shared" si="32"/>
        <v>ResWx</v>
      </c>
    </row>
    <row r="672" spans="9:28" ht="13.5" thickBot="1" x14ac:dyDescent="0.25">
      <c r="I672" s="21" t="str">
        <f t="shared" si="33"/>
        <v>MotorsRewind-New-HospitalHospital</v>
      </c>
      <c r="J672" s="21" t="s">
        <v>273</v>
      </c>
      <c r="K672" s="21" t="s">
        <v>593</v>
      </c>
      <c r="L672" s="21" t="s">
        <v>25</v>
      </c>
      <c r="M672" s="21" t="s">
        <v>561</v>
      </c>
      <c r="X672" s="37" t="str">
        <f t="shared" si="34"/>
        <v>ResidentialResWxFloor R11 - R22_Heat Pump</v>
      </c>
      <c r="Y672" s="21" t="s">
        <v>849</v>
      </c>
      <c r="Z672" s="21" t="s">
        <v>984</v>
      </c>
      <c r="AA672" s="21" t="s">
        <v>1045</v>
      </c>
      <c r="AB672" s="21" t="str">
        <f t="shared" si="32"/>
        <v>ResWx</v>
      </c>
    </row>
    <row r="673" spans="9:28" ht="13.5" thickBot="1" x14ac:dyDescent="0.25">
      <c r="I673" s="21" t="str">
        <f t="shared" si="33"/>
        <v>MotorsRewind-New-Residential CareResidential Care</v>
      </c>
      <c r="J673" s="21" t="s">
        <v>275</v>
      </c>
      <c r="K673" s="21" t="s">
        <v>594</v>
      </c>
      <c r="L673" s="21" t="s">
        <v>25</v>
      </c>
      <c r="M673" s="21" t="s">
        <v>561</v>
      </c>
      <c r="X673" s="37" t="str">
        <f t="shared" si="34"/>
        <v>ResidentialResWxAttic R11 - R30_Heat Pump</v>
      </c>
      <c r="Y673" s="21" t="s">
        <v>849</v>
      </c>
      <c r="Z673" s="21" t="s">
        <v>984</v>
      </c>
      <c r="AA673" s="21" t="s">
        <v>1046</v>
      </c>
      <c r="AB673" s="21" t="str">
        <f t="shared" si="32"/>
        <v>ResWx</v>
      </c>
    </row>
    <row r="674" spans="9:28" ht="13.5" thickBot="1" x14ac:dyDescent="0.25">
      <c r="I674" s="21" t="str">
        <f t="shared" si="33"/>
        <v>MotorsRewind-New-AssemblyAssembly</v>
      </c>
      <c r="J674" s="21" t="s">
        <v>277</v>
      </c>
      <c r="K674" s="21" t="s">
        <v>595</v>
      </c>
      <c r="L674" s="21" t="s">
        <v>25</v>
      </c>
      <c r="M674" s="21" t="s">
        <v>561</v>
      </c>
      <c r="X674" s="37" t="str">
        <f t="shared" si="34"/>
        <v>ResidentialMicrowaveMicrowave Top Tier</v>
      </c>
      <c r="Y674" s="21" t="s">
        <v>849</v>
      </c>
      <c r="Z674" s="21" t="s">
        <v>1047</v>
      </c>
      <c r="AA674" s="21" t="s">
        <v>1048</v>
      </c>
      <c r="AB674" s="21" t="str">
        <f t="shared" si="32"/>
        <v>Microwave</v>
      </c>
    </row>
    <row r="675" spans="9:28" ht="13.5" thickBot="1" x14ac:dyDescent="0.25">
      <c r="I675" s="21" t="str">
        <f t="shared" si="33"/>
        <v>MotorsRewind-New-OtherOther</v>
      </c>
      <c r="J675" s="21" t="s">
        <v>279</v>
      </c>
      <c r="K675" s="21" t="s">
        <v>596</v>
      </c>
      <c r="L675" s="21" t="s">
        <v>25</v>
      </c>
      <c r="M675" s="21" t="s">
        <v>561</v>
      </c>
      <c r="X675" s="37" t="str">
        <f t="shared" si="34"/>
        <v>ResidentialElectric OvenSelf-Cleaning Oven</v>
      </c>
      <c r="Y675" s="21" t="s">
        <v>849</v>
      </c>
      <c r="Z675" s="21" t="s">
        <v>1049</v>
      </c>
      <c r="AA675" s="21" t="s">
        <v>1050</v>
      </c>
      <c r="AB675" s="21" t="str">
        <f t="shared" si="32"/>
        <v>Electric Oven</v>
      </c>
    </row>
    <row r="676" spans="9:28" ht="13.5" thickBot="1" x14ac:dyDescent="0.25">
      <c r="I676" s="21" t="str">
        <f t="shared" si="33"/>
        <v>NR_PARKING_GARAGE_FIX_REPL_from MH to BI-LEVEL_LED_FIXNA</v>
      </c>
      <c r="J676" s="21" t="s">
        <v>6</v>
      </c>
      <c r="K676" s="21" t="s">
        <v>598</v>
      </c>
      <c r="L676" s="21" t="s">
        <v>7</v>
      </c>
      <c r="M676" s="21" t="s">
        <v>597</v>
      </c>
      <c r="X676" s="37" t="str">
        <f t="shared" si="34"/>
        <v>ResidentialElectric OvenNon self-cleaning oven</v>
      </c>
      <c r="Y676" s="21" t="s">
        <v>849</v>
      </c>
      <c r="Z676" s="21" t="s">
        <v>1049</v>
      </c>
      <c r="AA676" s="21" t="s">
        <v>1051</v>
      </c>
      <c r="AB676" s="21" t="str">
        <f t="shared" si="32"/>
        <v>Electric Oven</v>
      </c>
    </row>
    <row r="677" spans="9:28" ht="13.5" thickBot="1" x14ac:dyDescent="0.25">
      <c r="I677" s="21" t="str">
        <f t="shared" si="33"/>
        <v>Smart Plug Power Strips-RetroNA</v>
      </c>
      <c r="J677" s="21" t="s">
        <v>6</v>
      </c>
      <c r="K677" s="21" t="s">
        <v>600</v>
      </c>
      <c r="L677" s="21" t="s">
        <v>300</v>
      </c>
      <c r="M677" s="21" t="s">
        <v>599</v>
      </c>
      <c r="X677" s="37" t="str">
        <f t="shared" si="34"/>
        <v>ResidentialAdvanced Power StripsOccupancy sensing advanced power strip</v>
      </c>
      <c r="Y677" s="21" t="s">
        <v>849</v>
      </c>
      <c r="Z677" s="21" t="s">
        <v>1052</v>
      </c>
      <c r="AA677" s="21" t="s">
        <v>1053</v>
      </c>
      <c r="AB677" s="21" t="str">
        <f t="shared" si="32"/>
        <v>Advanced Power Strips</v>
      </c>
    </row>
    <row r="678" spans="9:28" ht="13.5" thickBot="1" x14ac:dyDescent="0.25">
      <c r="I678" s="21" t="str">
        <f t="shared" si="33"/>
        <v>Pre-Rinse Spray Valve_0.81_to_1.0gpmNA</v>
      </c>
      <c r="J678" s="21" t="s">
        <v>6</v>
      </c>
      <c r="K678" s="21" t="s">
        <v>1268</v>
      </c>
      <c r="L678" s="21" t="s">
        <v>308</v>
      </c>
      <c r="M678" s="21" t="s">
        <v>601</v>
      </c>
      <c r="X678" s="37" t="str">
        <f t="shared" si="34"/>
        <v>ResidentialAdvanced Power StripsInfrared sensing advanced power strip</v>
      </c>
      <c r="Y678" s="21" t="s">
        <v>849</v>
      </c>
      <c r="Z678" s="21" t="s">
        <v>1052</v>
      </c>
      <c r="AA678" s="21" t="s">
        <v>1054</v>
      </c>
      <c r="AB678" s="21" t="str">
        <f t="shared" si="32"/>
        <v>Advanced Power Strips</v>
      </c>
    </row>
    <row r="679" spans="9:28" ht="13.5" thickBot="1" x14ac:dyDescent="0.25">
      <c r="I679" s="21" t="str">
        <f t="shared" si="33"/>
        <v>Pre-Rinse Spray Valve_0.61_to_0.8gpmNA</v>
      </c>
      <c r="J679" s="21" t="s">
        <v>6</v>
      </c>
      <c r="K679" s="21" t="s">
        <v>1269</v>
      </c>
      <c r="L679" s="21" t="s">
        <v>308</v>
      </c>
      <c r="M679" s="21" t="s">
        <v>601</v>
      </c>
      <c r="X679" s="37" t="str">
        <f t="shared" si="34"/>
        <v>ResidentialAdvanced Power StripsLoad sensing advanced power strip</v>
      </c>
      <c r="Y679" s="21" t="s">
        <v>849</v>
      </c>
      <c r="Z679" s="21" t="s">
        <v>1052</v>
      </c>
      <c r="AA679" s="21" t="s">
        <v>1055</v>
      </c>
      <c r="AB679" s="21" t="str">
        <f t="shared" si="32"/>
        <v>Advanced Power Strips</v>
      </c>
    </row>
    <row r="680" spans="9:28" ht="13.5" thickBot="1" x14ac:dyDescent="0.25">
      <c r="I680" s="21" t="str">
        <f t="shared" si="33"/>
        <v>Advanced Rooftop Controller-Retro-Large OffNA</v>
      </c>
      <c r="J680" s="21" t="s">
        <v>6</v>
      </c>
      <c r="K680" s="21" t="s">
        <v>603</v>
      </c>
      <c r="L680" s="21" t="s">
        <v>314</v>
      </c>
      <c r="M680" s="21" t="s">
        <v>602</v>
      </c>
      <c r="X680" s="37" t="str">
        <f t="shared" si="34"/>
        <v>ResidentialAdvanced Power StripsPC-interaction-sensing Home Office APS</v>
      </c>
      <c r="Y680" s="21" t="s">
        <v>849</v>
      </c>
      <c r="Z680" s="21" t="s">
        <v>1052</v>
      </c>
      <c r="AA680" s="21" t="s">
        <v>1056</v>
      </c>
      <c r="AB680" s="21" t="str">
        <f t="shared" si="32"/>
        <v>Advanced Power Strips</v>
      </c>
    </row>
    <row r="681" spans="9:28" ht="13.5" thickBot="1" x14ac:dyDescent="0.25">
      <c r="I681" s="21" t="str">
        <f t="shared" si="33"/>
        <v>Advanced Rooftop Controller-Retro-Medium OffNA</v>
      </c>
      <c r="J681" s="21" t="s">
        <v>6</v>
      </c>
      <c r="K681" s="21" t="s">
        <v>604</v>
      </c>
      <c r="L681" s="21" t="s">
        <v>314</v>
      </c>
      <c r="M681" s="21" t="s">
        <v>602</v>
      </c>
      <c r="X681" s="37" t="str">
        <f t="shared" si="34"/>
        <v>ResidentialRefrigeratorStd Size Refrig and Refrig-Freezer - CEE Tier 1</v>
      </c>
      <c r="Y681" s="21" t="s">
        <v>849</v>
      </c>
      <c r="Z681" s="21" t="s">
        <v>1057</v>
      </c>
      <c r="AA681" s="21" t="s">
        <v>1058</v>
      </c>
      <c r="AB681" s="21" t="str">
        <f t="shared" si="32"/>
        <v>Refrigerator</v>
      </c>
    </row>
    <row r="682" spans="9:28" ht="13.5" thickBot="1" x14ac:dyDescent="0.25">
      <c r="I682" s="21" t="str">
        <f t="shared" si="33"/>
        <v>Advanced Rooftop Controller-Retro-Small OffNA</v>
      </c>
      <c r="J682" s="21" t="s">
        <v>6</v>
      </c>
      <c r="K682" s="21" t="s">
        <v>605</v>
      </c>
      <c r="L682" s="21" t="s">
        <v>314</v>
      </c>
      <c r="M682" s="21" t="s">
        <v>602</v>
      </c>
      <c r="X682" s="37" t="str">
        <f t="shared" si="34"/>
        <v>ResidentialRefrigeratorStd Size Refrig and Refrig-Freezer - CEE Tier 2</v>
      </c>
      <c r="Y682" s="21" t="s">
        <v>849</v>
      </c>
      <c r="Z682" s="21" t="s">
        <v>1057</v>
      </c>
      <c r="AA682" s="21" t="s">
        <v>1059</v>
      </c>
      <c r="AB682" s="21" t="str">
        <f t="shared" si="32"/>
        <v>Refrigerator</v>
      </c>
    </row>
    <row r="683" spans="9:28" ht="13.5" thickBot="1" x14ac:dyDescent="0.25">
      <c r="I683" s="21" t="str">
        <f t="shared" si="33"/>
        <v>Advanced Rooftop Controller-Retro-XLarge RetNA</v>
      </c>
      <c r="J683" s="21" t="s">
        <v>6</v>
      </c>
      <c r="K683" s="21" t="s">
        <v>606</v>
      </c>
      <c r="L683" s="21" t="s">
        <v>314</v>
      </c>
      <c r="M683" s="21" t="s">
        <v>602</v>
      </c>
      <c r="X683" s="37" t="str">
        <f t="shared" si="34"/>
        <v>ResidentialRefrigeratorStd Size Refrig and Refrig-Freezer - CEE Tier 3</v>
      </c>
      <c r="Y683" s="21" t="s">
        <v>849</v>
      </c>
      <c r="Z683" s="21" t="s">
        <v>1057</v>
      </c>
      <c r="AA683" s="21" t="s">
        <v>1060</v>
      </c>
      <c r="AB683" s="21" t="str">
        <f t="shared" si="32"/>
        <v>Refrigerator</v>
      </c>
    </row>
    <row r="684" spans="9:28" ht="13.5" thickBot="1" x14ac:dyDescent="0.25">
      <c r="I684" s="21" t="str">
        <f t="shared" si="33"/>
        <v>Advanced Rooftop Controller-Retro-Large RetNA</v>
      </c>
      <c r="J684" s="21" t="s">
        <v>6</v>
      </c>
      <c r="K684" s="21" t="s">
        <v>607</v>
      </c>
      <c r="L684" s="21" t="s">
        <v>314</v>
      </c>
      <c r="M684" s="21" t="s">
        <v>602</v>
      </c>
      <c r="X684" s="37" t="str">
        <f t="shared" si="34"/>
        <v>ResidentialFreezerStd Size Freezer - ENERGY STAR</v>
      </c>
      <c r="Y684" s="21" t="s">
        <v>849</v>
      </c>
      <c r="Z684" s="21" t="s">
        <v>1061</v>
      </c>
      <c r="AA684" s="21" t="s">
        <v>1062</v>
      </c>
      <c r="AB684" s="21" t="str">
        <f t="shared" si="32"/>
        <v>Freezer</v>
      </c>
    </row>
    <row r="685" spans="9:28" ht="13.5" thickBot="1" x14ac:dyDescent="0.25">
      <c r="I685" s="21" t="str">
        <f t="shared" si="33"/>
        <v>Advanced Rooftop Controller-Retro-Medium RetNA</v>
      </c>
      <c r="J685" s="21" t="s">
        <v>6</v>
      </c>
      <c r="K685" s="21" t="s">
        <v>608</v>
      </c>
      <c r="L685" s="21" t="s">
        <v>314</v>
      </c>
      <c r="M685" s="21" t="s">
        <v>602</v>
      </c>
      <c r="X685" s="37" t="str">
        <f t="shared" si="34"/>
        <v>ResidentialASHPNew SF HVAC Conversion - Convert FAF w/CAC to Heat Pump - House with "Good Insulation" + HZ1</v>
      </c>
      <c r="Y685" s="21" t="s">
        <v>849</v>
      </c>
      <c r="Z685" s="21" t="s">
        <v>1024</v>
      </c>
      <c r="AA685" s="21" t="s">
        <v>1297</v>
      </c>
      <c r="AB685" s="21" t="str">
        <f t="shared" si="32"/>
        <v>ASHP</v>
      </c>
    </row>
    <row r="686" spans="9:28" ht="13.5" thickBot="1" x14ac:dyDescent="0.25">
      <c r="I686" s="21" t="str">
        <f t="shared" si="33"/>
        <v>Advanced Rooftop Controller-Retro-Small RetNA</v>
      </c>
      <c r="J686" s="21" t="s">
        <v>6</v>
      </c>
      <c r="K686" s="21" t="s">
        <v>609</v>
      </c>
      <c r="L686" s="21" t="s">
        <v>314</v>
      </c>
      <c r="M686" s="21" t="s">
        <v>602</v>
      </c>
      <c r="X686" s="37" t="str">
        <f t="shared" si="34"/>
        <v>ResidentialASHPNew SF HVAC Upgrade - Central Heat Pump Upgrade to Variable Capacity Central Heat Pump</v>
      </c>
      <c r="Y686" s="21" t="s">
        <v>849</v>
      </c>
      <c r="Z686" s="21" t="s">
        <v>1024</v>
      </c>
      <c r="AA686" s="21" t="s">
        <v>1063</v>
      </c>
      <c r="AB686" s="21" t="str">
        <f t="shared" si="32"/>
        <v>ASHP</v>
      </c>
    </row>
    <row r="687" spans="9:28" ht="13.5" thickBot="1" x14ac:dyDescent="0.25">
      <c r="I687" s="21" t="str">
        <f t="shared" si="33"/>
        <v>Advanced Rooftop Controller-Retro-School K-12NA</v>
      </c>
      <c r="J687" s="21" t="s">
        <v>6</v>
      </c>
      <c r="K687" s="21" t="s">
        <v>610</v>
      </c>
      <c r="L687" s="21" t="s">
        <v>314</v>
      </c>
      <c r="M687" s="21" t="s">
        <v>602</v>
      </c>
      <c r="X687" s="37" t="str">
        <f t="shared" si="34"/>
        <v>ResidentialASHPNew SF HVAC Upgrade - Heat Pump Upgrade to 9.0 HSPF/14 SEER</v>
      </c>
      <c r="Y687" s="21" t="s">
        <v>849</v>
      </c>
      <c r="Z687" s="21" t="s">
        <v>1024</v>
      </c>
      <c r="AA687" s="21" t="s">
        <v>1064</v>
      </c>
      <c r="AB687" s="21" t="str">
        <f t="shared" si="32"/>
        <v>ASHP</v>
      </c>
    </row>
    <row r="688" spans="9:28" ht="13.5" thickBot="1" x14ac:dyDescent="0.25">
      <c r="I688" s="21" t="str">
        <f t="shared" si="33"/>
        <v>Advanced Rooftop Controller-Retro-UniversityNA</v>
      </c>
      <c r="J688" s="21" t="s">
        <v>6</v>
      </c>
      <c r="K688" s="21" t="s">
        <v>611</v>
      </c>
      <c r="L688" s="21" t="s">
        <v>314</v>
      </c>
      <c r="M688" s="21" t="s">
        <v>602</v>
      </c>
      <c r="X688" s="37" t="str">
        <f t="shared" si="34"/>
        <v>ResidentialDHPNew SF Zonal to DHP</v>
      </c>
      <c r="Y688" s="21" t="s">
        <v>849</v>
      </c>
      <c r="Z688" s="21" t="s">
        <v>317</v>
      </c>
      <c r="AA688" s="21" t="s">
        <v>1065</v>
      </c>
      <c r="AB688" s="21" t="str">
        <f t="shared" si="32"/>
        <v>DHP</v>
      </c>
    </row>
    <row r="689" spans="9:28" ht="13.5" thickBot="1" x14ac:dyDescent="0.25">
      <c r="I689" s="21" t="str">
        <f t="shared" si="33"/>
        <v>Advanced Rooftop Controller-Retro-WarehouseNA</v>
      </c>
      <c r="J689" s="21" t="s">
        <v>6</v>
      </c>
      <c r="K689" s="21" t="s">
        <v>612</v>
      </c>
      <c r="L689" s="21" t="s">
        <v>314</v>
      </c>
      <c r="M689" s="21" t="s">
        <v>602</v>
      </c>
      <c r="X689" s="37" t="str">
        <f t="shared" si="34"/>
        <v>ResidentialASHPExisting Single Family Home HVAC Conversion - Convert FAF w/CAC to Heat Pump - House with "Good Insulation" + HZ1</v>
      </c>
      <c r="Y689" s="21" t="s">
        <v>849</v>
      </c>
      <c r="Z689" s="21" t="s">
        <v>1024</v>
      </c>
      <c r="AA689" s="21" t="s">
        <v>1299</v>
      </c>
      <c r="AB689" s="21" t="str">
        <f t="shared" si="32"/>
        <v>ASHP</v>
      </c>
    </row>
    <row r="690" spans="9:28" ht="13.5" thickBot="1" x14ac:dyDescent="0.25">
      <c r="I690" s="21" t="str">
        <f t="shared" si="33"/>
        <v>Advanced Rooftop Controller-Retro-SupermarketNA</v>
      </c>
      <c r="J690" s="21" t="s">
        <v>6</v>
      </c>
      <c r="K690" s="21" t="s">
        <v>613</v>
      </c>
      <c r="L690" s="21" t="s">
        <v>314</v>
      </c>
      <c r="M690" s="21" t="s">
        <v>602</v>
      </c>
      <c r="X690" s="37" t="str">
        <f t="shared" si="34"/>
        <v>ResidentialASHPExisting Single Family Home HVAC Conversion - Convert FAF w/CAC to Heat Pump - House with "Good Insulation" + HZ23</v>
      </c>
      <c r="Y690" s="21" t="s">
        <v>849</v>
      </c>
      <c r="Z690" s="21" t="s">
        <v>1024</v>
      </c>
      <c r="AA690" s="21" t="s">
        <v>1300</v>
      </c>
      <c r="AB690" s="21" t="str">
        <f t="shared" si="32"/>
        <v>ASHP</v>
      </c>
    </row>
    <row r="691" spans="9:28" ht="13.5" thickBot="1" x14ac:dyDescent="0.25">
      <c r="I691" s="21" t="str">
        <f t="shared" si="33"/>
        <v>Advanced Rooftop Controller-Retro-MiniMartNA</v>
      </c>
      <c r="J691" s="21" t="s">
        <v>6</v>
      </c>
      <c r="K691" s="21" t="s">
        <v>614</v>
      </c>
      <c r="L691" s="21" t="s">
        <v>314</v>
      </c>
      <c r="M691" s="21" t="s">
        <v>602</v>
      </c>
      <c r="X691" s="37" t="str">
        <f t="shared" si="34"/>
        <v>ResidentialASHPExisting Single Family Home HVAC Conversion - Convert FAF w/o CAC to Heat Pump - House with "Good Insulation" + HZ1CZ23</v>
      </c>
      <c r="Y691" s="21" t="s">
        <v>849</v>
      </c>
      <c r="Z691" s="21" t="s">
        <v>1024</v>
      </c>
      <c r="AA691" s="21" t="s">
        <v>1301</v>
      </c>
      <c r="AB691" s="21" t="str">
        <f t="shared" si="32"/>
        <v>ASHP</v>
      </c>
    </row>
    <row r="692" spans="9:28" ht="13.5" thickBot="1" x14ac:dyDescent="0.25">
      <c r="I692" s="21" t="str">
        <f t="shared" si="33"/>
        <v>Advanced Rooftop Controller-Retro-RestaurantNA</v>
      </c>
      <c r="J692" s="21" t="s">
        <v>6</v>
      </c>
      <c r="K692" s="21" t="s">
        <v>615</v>
      </c>
      <c r="L692" s="21" t="s">
        <v>314</v>
      </c>
      <c r="M692" s="21" t="s">
        <v>602</v>
      </c>
      <c r="X692" s="37" t="str">
        <f t="shared" si="34"/>
        <v>ResidentialASHPExisting Single Family Home HVAC Conversion - Convert FAF w/o CAC to Heat Pump - House with "Good Insulation" + HZ23CZ23</v>
      </c>
      <c r="Y692" s="21" t="s">
        <v>849</v>
      </c>
      <c r="Z692" s="21" t="s">
        <v>1024</v>
      </c>
      <c r="AA692" s="21" t="s">
        <v>1302</v>
      </c>
      <c r="AB692" s="21" t="str">
        <f t="shared" si="32"/>
        <v>ASHP</v>
      </c>
    </row>
    <row r="693" spans="9:28" ht="13.5" thickBot="1" x14ac:dyDescent="0.25">
      <c r="I693" s="21" t="str">
        <f t="shared" si="33"/>
        <v>Advanced Rooftop Controller-Retro-LodgingNA</v>
      </c>
      <c r="J693" s="21" t="s">
        <v>6</v>
      </c>
      <c r="K693" s="21" t="s">
        <v>616</v>
      </c>
      <c r="L693" s="21" t="s">
        <v>314</v>
      </c>
      <c r="M693" s="21" t="s">
        <v>602</v>
      </c>
      <c r="X693" s="37" t="str">
        <f t="shared" si="34"/>
        <v>ResidentialASHPExisting Single Family Home HVAC Conversion - Convert FAF w/o CAC to Heat Pump - House with "Good Insulation" + HZ1CZ1</v>
      </c>
      <c r="Y693" s="21" t="s">
        <v>849</v>
      </c>
      <c r="Z693" s="21" t="s">
        <v>1024</v>
      </c>
      <c r="AA693" s="21" t="s">
        <v>1303</v>
      </c>
      <c r="AB693" s="21" t="str">
        <f t="shared" si="32"/>
        <v>ASHP</v>
      </c>
    </row>
    <row r="694" spans="9:28" ht="13.5" thickBot="1" x14ac:dyDescent="0.25">
      <c r="I694" s="21" t="str">
        <f t="shared" si="33"/>
        <v>Advanced Rooftop Controller-Retro-HospitalNA</v>
      </c>
      <c r="J694" s="21" t="s">
        <v>6</v>
      </c>
      <c r="K694" s="21" t="s">
        <v>617</v>
      </c>
      <c r="L694" s="21" t="s">
        <v>314</v>
      </c>
      <c r="M694" s="21" t="s">
        <v>602</v>
      </c>
      <c r="X694" s="37" t="str">
        <f t="shared" si="34"/>
        <v>ResidentialASHPExisting Single Family Home HVAC Conversion - Convert FAF w/o CAC to Heat Pump - House with "Good Insulation" + HZ23CZ1</v>
      </c>
      <c r="Y694" s="21" t="s">
        <v>849</v>
      </c>
      <c r="Z694" s="21" t="s">
        <v>1024</v>
      </c>
      <c r="AA694" s="21" t="s">
        <v>1304</v>
      </c>
      <c r="AB694" s="21" t="str">
        <f t="shared" si="32"/>
        <v>ASHP</v>
      </c>
    </row>
    <row r="695" spans="9:28" ht="13.5" thickBot="1" x14ac:dyDescent="0.25">
      <c r="I695" s="21" t="str">
        <f t="shared" si="33"/>
        <v>Advanced Rooftop Controller-Retro-Residential CareNA</v>
      </c>
      <c r="J695" s="21" t="s">
        <v>6</v>
      </c>
      <c r="K695" s="21" t="s">
        <v>618</v>
      </c>
      <c r="L695" s="21" t="s">
        <v>314</v>
      </c>
      <c r="M695" s="21" t="s">
        <v>602</v>
      </c>
      <c r="X695" s="37" t="str">
        <f t="shared" si="34"/>
        <v>ResidentialASHPExisting Single Family Home HVAC Upgrade + HZ1</v>
      </c>
      <c r="Y695" s="21" t="s">
        <v>849</v>
      </c>
      <c r="Z695" s="21" t="s">
        <v>1024</v>
      </c>
      <c r="AA695" s="21" t="s">
        <v>1072</v>
      </c>
      <c r="AB695" s="21" t="str">
        <f t="shared" si="32"/>
        <v>ASHP</v>
      </c>
    </row>
    <row r="696" spans="9:28" ht="13.5" thickBot="1" x14ac:dyDescent="0.25">
      <c r="I696" s="21" t="str">
        <f t="shared" si="33"/>
        <v>Advanced Rooftop Controller-Retro-AssemblyNA</v>
      </c>
      <c r="J696" s="21" t="s">
        <v>6</v>
      </c>
      <c r="K696" s="21" t="s">
        <v>619</v>
      </c>
      <c r="L696" s="21" t="s">
        <v>314</v>
      </c>
      <c r="M696" s="21" t="s">
        <v>602</v>
      </c>
      <c r="X696" s="37" t="str">
        <f t="shared" si="34"/>
        <v>ResidentialASHPExisting Single Family Home HVAC Upgrade + HZ23</v>
      </c>
      <c r="Y696" s="21" t="s">
        <v>849</v>
      </c>
      <c r="Z696" s="21" t="s">
        <v>1024</v>
      </c>
      <c r="AA696" s="21" t="s">
        <v>1073</v>
      </c>
      <c r="AB696" s="21" t="str">
        <f t="shared" si="32"/>
        <v>ASHP</v>
      </c>
    </row>
    <row r="697" spans="9:28" ht="13.5" thickBot="1" x14ac:dyDescent="0.25">
      <c r="I697" s="21" t="str">
        <f t="shared" si="33"/>
        <v>Advanced Rooftop Controller-Retro-OtherNA</v>
      </c>
      <c r="J697" s="21" t="s">
        <v>6</v>
      </c>
      <c r="K697" s="21" t="s">
        <v>620</v>
      </c>
      <c r="L697" s="21" t="s">
        <v>314</v>
      </c>
      <c r="M697" s="21" t="s">
        <v>602</v>
      </c>
      <c r="X697" s="37" t="str">
        <f t="shared" si="34"/>
        <v>ResidentialASHPExisting Single Family Home HVAC Upgrade - Central Heat Pump Upgrade to Variable Capacity Central Heat Pump + HZ23CZ1</v>
      </c>
      <c r="Y697" s="21" t="s">
        <v>849</v>
      </c>
      <c r="Z697" s="21" t="s">
        <v>1024</v>
      </c>
      <c r="AA697" s="21" t="s">
        <v>1074</v>
      </c>
      <c r="AB697" s="21" t="str">
        <f t="shared" si="32"/>
        <v>ASHP</v>
      </c>
    </row>
    <row r="698" spans="9:28" ht="13.5" thickBot="1" x14ac:dyDescent="0.25">
      <c r="I698" s="21" t="str">
        <f t="shared" si="33"/>
        <v>Showerheads-Retro-Large OffNA</v>
      </c>
      <c r="J698" s="21" t="s">
        <v>6</v>
      </c>
      <c r="K698" s="21" t="s">
        <v>1270</v>
      </c>
      <c r="L698" s="21" t="s">
        <v>622</v>
      </c>
      <c r="M698" s="21" t="s">
        <v>621</v>
      </c>
      <c r="X698" s="37" t="str">
        <f t="shared" si="34"/>
        <v>ResidentialASHPExisting Single Family Home HVAC Upgrade - Central Heat Pump Upgrade to Variable Capacity Central Heat Pump + HZ23CZ23</v>
      </c>
      <c r="Y698" s="21" t="s">
        <v>849</v>
      </c>
      <c r="Z698" s="21" t="s">
        <v>1024</v>
      </c>
      <c r="AA698" s="21" t="s">
        <v>1075</v>
      </c>
      <c r="AB698" s="21" t="str">
        <f t="shared" si="32"/>
        <v>ASHP</v>
      </c>
    </row>
    <row r="699" spans="9:28" ht="13.5" thickBot="1" x14ac:dyDescent="0.25">
      <c r="I699" s="21" t="str">
        <f t="shared" si="33"/>
        <v>Showerheads-Retro-Medium OffNA</v>
      </c>
      <c r="J699" s="21" t="s">
        <v>6</v>
      </c>
      <c r="K699" s="21" t="s">
        <v>623</v>
      </c>
      <c r="L699" s="21" t="s">
        <v>622</v>
      </c>
      <c r="M699" s="21" t="s">
        <v>621</v>
      </c>
      <c r="X699" s="37" t="str">
        <f t="shared" si="34"/>
        <v>ResidentialASHPExisting Single Family Home HVAC Upgrade - Central Heat Pump Upgrade to Variable Capacity Central Heat Pump + HZ1CZ23</v>
      </c>
      <c r="Y699" s="21" t="s">
        <v>849</v>
      </c>
      <c r="Z699" s="21" t="s">
        <v>1024</v>
      </c>
      <c r="AA699" s="21" t="s">
        <v>1076</v>
      </c>
      <c r="AB699" s="21" t="str">
        <f t="shared" si="32"/>
        <v>ASHP</v>
      </c>
    </row>
    <row r="700" spans="9:28" ht="13.5" thickBot="1" x14ac:dyDescent="0.25">
      <c r="I700" s="21" t="str">
        <f t="shared" si="33"/>
        <v>Showerheads-Retro-Small OffNA</v>
      </c>
      <c r="J700" s="21" t="s">
        <v>6</v>
      </c>
      <c r="K700" s="21" t="s">
        <v>624</v>
      </c>
      <c r="L700" s="21" t="s">
        <v>622</v>
      </c>
      <c r="M700" s="21" t="s">
        <v>621</v>
      </c>
      <c r="X700" s="37" t="str">
        <f t="shared" si="34"/>
        <v>ResidentialASHPExisting Single Family Home HVAC Upgrade - Central Heat Pump Upgrade to Variable Capacity Central Heat Pump + HZ1CZ1</v>
      </c>
      <c r="Y700" s="21" t="s">
        <v>849</v>
      </c>
      <c r="Z700" s="21" t="s">
        <v>1024</v>
      </c>
      <c r="AA700" s="21" t="s">
        <v>1077</v>
      </c>
      <c r="AB700" s="21" t="str">
        <f t="shared" si="32"/>
        <v>ASHP</v>
      </c>
    </row>
    <row r="701" spans="9:28" ht="13.5" thickBot="1" x14ac:dyDescent="0.25">
      <c r="I701" s="21" t="str">
        <f t="shared" si="33"/>
        <v>Showerheads-Retro-XLarge RetNA</v>
      </c>
      <c r="J701" s="21" t="s">
        <v>6</v>
      </c>
      <c r="K701" s="21" t="s">
        <v>625</v>
      </c>
      <c r="L701" s="21" t="s">
        <v>622</v>
      </c>
      <c r="M701" s="21" t="s">
        <v>621</v>
      </c>
      <c r="X701" s="37" t="str">
        <f t="shared" si="34"/>
        <v>ResidentialDHPZonal to DHP No Screen + HZ23CZ23</v>
      </c>
      <c r="Y701" s="21" t="s">
        <v>849</v>
      </c>
      <c r="Z701" s="21" t="s">
        <v>317</v>
      </c>
      <c r="AA701" s="21" t="s">
        <v>1078</v>
      </c>
      <c r="AB701" s="21" t="str">
        <f t="shared" si="32"/>
        <v>DHP</v>
      </c>
    </row>
    <row r="702" spans="9:28" ht="13.5" thickBot="1" x14ac:dyDescent="0.25">
      <c r="I702" s="21" t="str">
        <f t="shared" si="33"/>
        <v>Showerheads-Retro-Large RetNA</v>
      </c>
      <c r="J702" s="21" t="s">
        <v>6</v>
      </c>
      <c r="K702" s="21" t="s">
        <v>626</v>
      </c>
      <c r="L702" s="21" t="s">
        <v>622</v>
      </c>
      <c r="M702" s="21" t="s">
        <v>621</v>
      </c>
      <c r="X702" s="37" t="str">
        <f t="shared" si="34"/>
        <v>ResidentialDHPZonal to DHP No Screen + HZ1CZ23</v>
      </c>
      <c r="Y702" s="21" t="s">
        <v>849</v>
      </c>
      <c r="Z702" s="21" t="s">
        <v>317</v>
      </c>
      <c r="AA702" s="21" t="s">
        <v>1079</v>
      </c>
      <c r="AB702" s="21" t="str">
        <f t="shared" si="32"/>
        <v>DHP</v>
      </c>
    </row>
    <row r="703" spans="9:28" ht="13.5" thickBot="1" x14ac:dyDescent="0.25">
      <c r="I703" s="21" t="str">
        <f t="shared" si="33"/>
        <v>Showerheads-Retro-Medium RetNA</v>
      </c>
      <c r="J703" s="21" t="s">
        <v>6</v>
      </c>
      <c r="K703" s="21" t="s">
        <v>627</v>
      </c>
      <c r="L703" s="21" t="s">
        <v>622</v>
      </c>
      <c r="M703" s="21" t="s">
        <v>621</v>
      </c>
      <c r="X703" s="37" t="str">
        <f t="shared" si="34"/>
        <v>ResidentialDHPZonal to DHP No Screen + HZ23CZ1</v>
      </c>
      <c r="Y703" s="21" t="s">
        <v>849</v>
      </c>
      <c r="Z703" s="21" t="s">
        <v>317</v>
      </c>
      <c r="AA703" s="21" t="s">
        <v>1080</v>
      </c>
      <c r="AB703" s="21" t="str">
        <f t="shared" si="32"/>
        <v>DHP</v>
      </c>
    </row>
    <row r="704" spans="9:28" ht="13.5" thickBot="1" x14ac:dyDescent="0.25">
      <c r="I704" s="21" t="str">
        <f t="shared" si="33"/>
        <v>Showerheads-Retro-Small RetNA</v>
      </c>
      <c r="J704" s="21" t="s">
        <v>6</v>
      </c>
      <c r="K704" s="21" t="s">
        <v>628</v>
      </c>
      <c r="L704" s="21" t="s">
        <v>622</v>
      </c>
      <c r="M704" s="21" t="s">
        <v>621</v>
      </c>
      <c r="X704" s="37" t="str">
        <f t="shared" si="34"/>
        <v>ResidentialDHPZonal to DHP No Screen + HZ1CZ1</v>
      </c>
      <c r="Y704" s="21" t="s">
        <v>849</v>
      </c>
      <c r="Z704" s="21" t="s">
        <v>317</v>
      </c>
      <c r="AA704" s="21" t="s">
        <v>1081</v>
      </c>
      <c r="AB704" s="21" t="str">
        <f t="shared" si="32"/>
        <v>DHP</v>
      </c>
    </row>
    <row r="705" spans="9:28" ht="13.5" thickBot="1" x14ac:dyDescent="0.25">
      <c r="I705" s="21" t="str">
        <f t="shared" si="33"/>
        <v>Showerheads-Retro-School K-12NA</v>
      </c>
      <c r="J705" s="21" t="s">
        <v>6</v>
      </c>
      <c r="K705" s="21" t="s">
        <v>629</v>
      </c>
      <c r="L705" s="21" t="s">
        <v>622</v>
      </c>
      <c r="M705" s="21" t="s">
        <v>621</v>
      </c>
      <c r="X705" s="37" t="str">
        <f t="shared" si="34"/>
        <v>ResidentialResWxATTIC R0 - R38_DHP</v>
      </c>
      <c r="Y705" s="21" t="s">
        <v>849</v>
      </c>
      <c r="Z705" s="21" t="s">
        <v>984</v>
      </c>
      <c r="AA705" s="21" t="s">
        <v>1082</v>
      </c>
      <c r="AB705" s="21" t="str">
        <f t="shared" si="32"/>
        <v>ResWx</v>
      </c>
    </row>
    <row r="706" spans="9:28" ht="13.5" thickBot="1" x14ac:dyDescent="0.25">
      <c r="I706" s="21" t="str">
        <f t="shared" si="33"/>
        <v>Showerheads-Retro-UniversityNA</v>
      </c>
      <c r="J706" s="21" t="s">
        <v>6</v>
      </c>
      <c r="K706" s="21" t="s">
        <v>630</v>
      </c>
      <c r="L706" s="21" t="s">
        <v>622</v>
      </c>
      <c r="M706" s="21" t="s">
        <v>621</v>
      </c>
      <c r="X706" s="37" t="str">
        <f t="shared" si="34"/>
        <v>ResidentialResWxATTIC R0 - R49_DHP</v>
      </c>
      <c r="Y706" s="21" t="s">
        <v>849</v>
      </c>
      <c r="Z706" s="21" t="s">
        <v>984</v>
      </c>
      <c r="AA706" s="21" t="s">
        <v>1083</v>
      </c>
      <c r="AB706" s="21" t="str">
        <f t="shared" si="32"/>
        <v>ResWx</v>
      </c>
    </row>
    <row r="707" spans="9:28" ht="13.5" thickBot="1" x14ac:dyDescent="0.25">
      <c r="I707" s="21" t="str">
        <f t="shared" si="33"/>
        <v>Showerheads-Retro-WarehouseNA</v>
      </c>
      <c r="J707" s="21" t="s">
        <v>6</v>
      </c>
      <c r="K707" s="21" t="s">
        <v>631</v>
      </c>
      <c r="L707" s="21" t="s">
        <v>622</v>
      </c>
      <c r="M707" s="21" t="s">
        <v>621</v>
      </c>
      <c r="X707" s="37" t="str">
        <f t="shared" si="34"/>
        <v>ResidentialResWxFLOOR R0 - R25_Electric FAF</v>
      </c>
      <c r="Y707" s="21" t="s">
        <v>849</v>
      </c>
      <c r="Z707" s="21" t="s">
        <v>984</v>
      </c>
      <c r="AA707" s="21" t="s">
        <v>1084</v>
      </c>
      <c r="AB707" s="21" t="str">
        <f t="shared" si="32"/>
        <v>ResWx</v>
      </c>
    </row>
    <row r="708" spans="9:28" ht="13.5" thickBot="1" x14ac:dyDescent="0.25">
      <c r="I708" s="21" t="str">
        <f t="shared" si="33"/>
        <v>Showerheads-Retro-SupermarketNA</v>
      </c>
      <c r="J708" s="21" t="s">
        <v>6</v>
      </c>
      <c r="K708" s="21" t="s">
        <v>632</v>
      </c>
      <c r="L708" s="21" t="s">
        <v>622</v>
      </c>
      <c r="M708" s="21" t="s">
        <v>621</v>
      </c>
      <c r="X708" s="37" t="str">
        <f t="shared" si="34"/>
        <v>ResidentialResWxATTIC R11 - R38_Electric FAF</v>
      </c>
      <c r="Y708" s="21" t="s">
        <v>849</v>
      </c>
      <c r="Z708" s="21" t="s">
        <v>984</v>
      </c>
      <c r="AA708" s="21" t="s">
        <v>1085</v>
      </c>
      <c r="AB708" s="21" t="str">
        <f t="shared" ref="AB708:AB747" si="35">Z708</f>
        <v>ResWx</v>
      </c>
    </row>
    <row r="709" spans="9:28" ht="13.5" thickBot="1" x14ac:dyDescent="0.25">
      <c r="I709" s="21" t="str">
        <f t="shared" si="33"/>
        <v>Showerheads-Retro-MiniMartNA</v>
      </c>
      <c r="J709" s="21" t="s">
        <v>6</v>
      </c>
      <c r="K709" s="21" t="s">
        <v>633</v>
      </c>
      <c r="L709" s="21" t="s">
        <v>622</v>
      </c>
      <c r="M709" s="21" t="s">
        <v>621</v>
      </c>
      <c r="X709" s="37" t="str">
        <f t="shared" si="34"/>
        <v>ResidentialResWxWALL R0 - R11_DHP</v>
      </c>
      <c r="Y709" s="21" t="s">
        <v>849</v>
      </c>
      <c r="Z709" s="21" t="s">
        <v>984</v>
      </c>
      <c r="AA709" s="21" t="s">
        <v>1086</v>
      </c>
      <c r="AB709" s="21" t="str">
        <f t="shared" si="35"/>
        <v>ResWx</v>
      </c>
    </row>
    <row r="710" spans="9:28" ht="13.5" thickBot="1" x14ac:dyDescent="0.25">
      <c r="I710" s="21" t="str">
        <f t="shared" ref="I710:I773" si="36">K710&amp;J710</f>
        <v>Showerheads-Retro-RestaurantNA</v>
      </c>
      <c r="J710" s="21" t="s">
        <v>6</v>
      </c>
      <c r="K710" s="21" t="s">
        <v>634</v>
      </c>
      <c r="L710" s="21" t="s">
        <v>622</v>
      </c>
      <c r="M710" s="21" t="s">
        <v>621</v>
      </c>
      <c r="X710" s="37" t="str">
        <f t="shared" ref="X710:X773" si="37">_xlfn.CONCAT(Y710,Z710,AA710,)</f>
        <v>ResidentialResWxFLOOR R0 - R25_Electric Zonal</v>
      </c>
      <c r="Y710" s="21" t="s">
        <v>849</v>
      </c>
      <c r="Z710" s="21" t="s">
        <v>984</v>
      </c>
      <c r="AA710" s="21" t="s">
        <v>1087</v>
      </c>
      <c r="AB710" s="21" t="str">
        <f t="shared" si="35"/>
        <v>ResWx</v>
      </c>
    </row>
    <row r="711" spans="9:28" ht="13.5" thickBot="1" x14ac:dyDescent="0.25">
      <c r="I711" s="21" t="str">
        <f t="shared" si="36"/>
        <v>Showerheads-Retro-LodgingNA</v>
      </c>
      <c r="J711" s="21" t="s">
        <v>6</v>
      </c>
      <c r="K711" s="21" t="s">
        <v>635</v>
      </c>
      <c r="L711" s="21" t="s">
        <v>622</v>
      </c>
      <c r="M711" s="21" t="s">
        <v>621</v>
      </c>
      <c r="X711" s="37" t="str">
        <f t="shared" si="37"/>
        <v>ResidentialResWxFLOOR R0 - R30_DHP</v>
      </c>
      <c r="Y711" s="21" t="s">
        <v>849</v>
      </c>
      <c r="Z711" s="21" t="s">
        <v>984</v>
      </c>
      <c r="AA711" s="21" t="s">
        <v>1088</v>
      </c>
      <c r="AB711" s="21" t="str">
        <f t="shared" si="35"/>
        <v>ResWx</v>
      </c>
    </row>
    <row r="712" spans="9:28" ht="13.5" thickBot="1" x14ac:dyDescent="0.25">
      <c r="I712" s="21" t="str">
        <f t="shared" si="36"/>
        <v>Showerheads-Retro-HospitalNA</v>
      </c>
      <c r="J712" s="21" t="s">
        <v>6</v>
      </c>
      <c r="K712" s="21" t="s">
        <v>636</v>
      </c>
      <c r="L712" s="21" t="s">
        <v>622</v>
      </c>
      <c r="M712" s="21" t="s">
        <v>621</v>
      </c>
      <c r="X712" s="37" t="str">
        <f t="shared" si="37"/>
        <v>ResidentialResWxATTIC R11 - R49_Electric FAF</v>
      </c>
      <c r="Y712" s="21" t="s">
        <v>849</v>
      </c>
      <c r="Z712" s="21" t="s">
        <v>984</v>
      </c>
      <c r="AA712" s="21" t="s">
        <v>1089</v>
      </c>
      <c r="AB712" s="21" t="str">
        <f t="shared" si="35"/>
        <v>ResWx</v>
      </c>
    </row>
    <row r="713" spans="9:28" ht="13.5" thickBot="1" x14ac:dyDescent="0.25">
      <c r="I713" s="21" t="str">
        <f t="shared" si="36"/>
        <v>Showerheads-Retro-Residential CareNA</v>
      </c>
      <c r="J713" s="21" t="s">
        <v>6</v>
      </c>
      <c r="K713" s="21" t="s">
        <v>637</v>
      </c>
      <c r="L713" s="21" t="s">
        <v>622</v>
      </c>
      <c r="M713" s="21" t="s">
        <v>621</v>
      </c>
      <c r="X713" s="37" t="str">
        <f t="shared" si="37"/>
        <v>ResidentialResWxFLOOR R0 - R25_DHP</v>
      </c>
      <c r="Y713" s="21" t="s">
        <v>849</v>
      </c>
      <c r="Z713" s="21" t="s">
        <v>984</v>
      </c>
      <c r="AA713" s="21" t="s">
        <v>1090</v>
      </c>
      <c r="AB713" s="21" t="str">
        <f t="shared" si="35"/>
        <v>ResWx</v>
      </c>
    </row>
    <row r="714" spans="9:28" ht="13.5" thickBot="1" x14ac:dyDescent="0.25">
      <c r="I714" s="21" t="str">
        <f t="shared" si="36"/>
        <v>Showerheads-Retro-AssemblyNA</v>
      </c>
      <c r="J714" s="21" t="s">
        <v>6</v>
      </c>
      <c r="K714" s="21" t="s">
        <v>638</v>
      </c>
      <c r="L714" s="21" t="s">
        <v>622</v>
      </c>
      <c r="M714" s="21" t="s">
        <v>621</v>
      </c>
      <c r="X714" s="37" t="str">
        <f t="shared" si="37"/>
        <v>ResidentialResWxFLOOR R0 - R19_DHP</v>
      </c>
      <c r="Y714" s="21" t="s">
        <v>849</v>
      </c>
      <c r="Z714" s="21" t="s">
        <v>984</v>
      </c>
      <c r="AA714" s="21" t="s">
        <v>1091</v>
      </c>
      <c r="AB714" s="21" t="str">
        <f t="shared" si="35"/>
        <v>ResWx</v>
      </c>
    </row>
    <row r="715" spans="9:28" ht="13.5" thickBot="1" x14ac:dyDescent="0.25">
      <c r="I715" s="21" t="str">
        <f t="shared" si="36"/>
        <v>Showerheads-Retro-OtherNA</v>
      </c>
      <c r="J715" s="21" t="s">
        <v>6</v>
      </c>
      <c r="K715" s="21" t="s">
        <v>639</v>
      </c>
      <c r="L715" s="21" t="s">
        <v>622</v>
      </c>
      <c r="M715" s="21" t="s">
        <v>621</v>
      </c>
      <c r="X715" s="37" t="str">
        <f t="shared" si="37"/>
        <v>ResidentialResWxATTIC R11 - R38_Electric Zonal</v>
      </c>
      <c r="Y715" s="21" t="s">
        <v>849</v>
      </c>
      <c r="Z715" s="21" t="s">
        <v>984</v>
      </c>
      <c r="AA715" s="21" t="s">
        <v>1092</v>
      </c>
      <c r="AB715" s="21" t="str">
        <f t="shared" si="35"/>
        <v>ResWx</v>
      </c>
    </row>
    <row r="716" spans="9:28" ht="13.5" thickBot="1" x14ac:dyDescent="0.25">
      <c r="I716" s="21" t="str">
        <f t="shared" si="36"/>
        <v>Streetlight - HPS 100W - NewNA</v>
      </c>
      <c r="J716" s="21" t="s">
        <v>6</v>
      </c>
      <c r="K716" s="21" t="s">
        <v>641</v>
      </c>
      <c r="L716" s="21" t="s">
        <v>7</v>
      </c>
      <c r="M716" s="21" t="s">
        <v>640</v>
      </c>
      <c r="X716" s="37" t="str">
        <f t="shared" si="37"/>
        <v>ResidentialResWxATTIC R11 - R38_DHP</v>
      </c>
      <c r="Y716" s="21" t="s">
        <v>849</v>
      </c>
      <c r="Z716" s="21" t="s">
        <v>984</v>
      </c>
      <c r="AA716" s="21" t="s">
        <v>1093</v>
      </c>
      <c r="AB716" s="21" t="str">
        <f t="shared" si="35"/>
        <v>ResWx</v>
      </c>
    </row>
    <row r="717" spans="9:28" ht="13.5" thickBot="1" x14ac:dyDescent="0.25">
      <c r="I717" s="21" t="str">
        <f t="shared" si="36"/>
        <v>Streetlight - HPS 250W - NewNA</v>
      </c>
      <c r="J717" s="21" t="s">
        <v>6</v>
      </c>
      <c r="K717" s="21" t="s">
        <v>642</v>
      </c>
      <c r="L717" s="21" t="s">
        <v>7</v>
      </c>
      <c r="M717" s="21" t="s">
        <v>640</v>
      </c>
      <c r="X717" s="37" t="str">
        <f t="shared" si="37"/>
        <v>ResidentialResWxCFM50 Infiltration Reduction_Electric Zonal</v>
      </c>
      <c r="Y717" s="21" t="s">
        <v>849</v>
      </c>
      <c r="Z717" s="21" t="s">
        <v>984</v>
      </c>
      <c r="AA717" s="21" t="s">
        <v>1094</v>
      </c>
      <c r="AB717" s="21" t="str">
        <f t="shared" si="35"/>
        <v>ResWx</v>
      </c>
    </row>
    <row r="718" spans="9:28" ht="13.5" thickBot="1" x14ac:dyDescent="0.25">
      <c r="I718" s="21" t="str">
        <f t="shared" si="36"/>
        <v>Streetlight - MH 200W  - NewNA</v>
      </c>
      <c r="J718" s="21" t="s">
        <v>6</v>
      </c>
      <c r="K718" s="21" t="s">
        <v>643</v>
      </c>
      <c r="L718" s="21" t="s">
        <v>7</v>
      </c>
      <c r="M718" s="21" t="s">
        <v>640</v>
      </c>
      <c r="X718" s="37" t="str">
        <f t="shared" si="37"/>
        <v>ResidentialResWxCFM50 Infiltration Reduction_DHP</v>
      </c>
      <c r="Y718" s="21" t="s">
        <v>849</v>
      </c>
      <c r="Z718" s="21" t="s">
        <v>984</v>
      </c>
      <c r="AA718" s="21" t="s">
        <v>1095</v>
      </c>
      <c r="AB718" s="21" t="str">
        <f t="shared" si="35"/>
        <v>ResWx</v>
      </c>
    </row>
    <row r="719" spans="9:28" ht="13.5" thickBot="1" x14ac:dyDescent="0.25">
      <c r="I719" s="21" t="str">
        <f t="shared" si="36"/>
        <v>Streetlight - MH 400W  - NewNA</v>
      </c>
      <c r="J719" s="21" t="s">
        <v>6</v>
      </c>
      <c r="K719" s="21" t="s">
        <v>644</v>
      </c>
      <c r="L719" s="21" t="s">
        <v>7</v>
      </c>
      <c r="M719" s="21" t="s">
        <v>640</v>
      </c>
      <c r="X719" s="37" t="str">
        <f t="shared" si="37"/>
        <v>ResidentialResWxATTIC R11 - R49_Electric Zonal</v>
      </c>
      <c r="Y719" s="21" t="s">
        <v>849</v>
      </c>
      <c r="Z719" s="21" t="s">
        <v>984</v>
      </c>
      <c r="AA719" s="21" t="s">
        <v>1096</v>
      </c>
      <c r="AB719" s="21" t="str">
        <f t="shared" si="35"/>
        <v>ResWx</v>
      </c>
    </row>
    <row r="720" spans="9:28" ht="13.5" thickBot="1" x14ac:dyDescent="0.25">
      <c r="I720" s="21" t="str">
        <f t="shared" si="36"/>
        <v>Streetlight - MH 1000W - NewNA</v>
      </c>
      <c r="J720" s="21" t="s">
        <v>6</v>
      </c>
      <c r="K720" s="21" t="s">
        <v>645</v>
      </c>
      <c r="L720" s="21" t="s">
        <v>7</v>
      </c>
      <c r="M720" s="21" t="s">
        <v>640</v>
      </c>
      <c r="X720" s="37" t="str">
        <f t="shared" si="37"/>
        <v>ResidentialResWxATTIC R11 - R49_DHP</v>
      </c>
      <c r="Y720" s="21" t="s">
        <v>849</v>
      </c>
      <c r="Z720" s="21" t="s">
        <v>984</v>
      </c>
      <c r="AA720" s="21" t="s">
        <v>1097</v>
      </c>
      <c r="AB720" s="21" t="str">
        <f t="shared" si="35"/>
        <v>ResWx</v>
      </c>
    </row>
    <row r="721" spans="9:28" ht="13.5" thickBot="1" x14ac:dyDescent="0.25">
      <c r="I721" s="21" t="str">
        <f t="shared" si="36"/>
        <v>Streetlight - HPS 100W - NRNA</v>
      </c>
      <c r="J721" s="21" t="s">
        <v>6</v>
      </c>
      <c r="K721" s="21" t="s">
        <v>646</v>
      </c>
      <c r="L721" s="21" t="s">
        <v>7</v>
      </c>
      <c r="M721" s="21" t="s">
        <v>640</v>
      </c>
      <c r="X721" s="37" t="str">
        <f t="shared" si="37"/>
        <v>ResidentialResWxWINDOW CL30 Prime Window Replacement of Single Pane Base_DHP</v>
      </c>
      <c r="Y721" s="21" t="s">
        <v>849</v>
      </c>
      <c r="Z721" s="21" t="s">
        <v>984</v>
      </c>
      <c r="AA721" s="21" t="s">
        <v>1098</v>
      </c>
      <c r="AB721" s="21" t="str">
        <f t="shared" si="35"/>
        <v>ResWx</v>
      </c>
    </row>
    <row r="722" spans="9:28" ht="13.5" thickBot="1" x14ac:dyDescent="0.25">
      <c r="I722" s="21" t="str">
        <f t="shared" si="36"/>
        <v>Streetlight - MH 200W  - NRNA</v>
      </c>
      <c r="J722" s="21" t="s">
        <v>6</v>
      </c>
      <c r="K722" s="21" t="s">
        <v>647</v>
      </c>
      <c r="L722" s="21" t="s">
        <v>7</v>
      </c>
      <c r="M722" s="21" t="s">
        <v>640</v>
      </c>
      <c r="X722" s="37" t="str">
        <f t="shared" si="37"/>
        <v>ResidentialResWxWINDOW CL22 Prime Window Replacement of Single Pane Base_DHP</v>
      </c>
      <c r="Y722" s="21" t="s">
        <v>849</v>
      </c>
      <c r="Z722" s="21" t="s">
        <v>984</v>
      </c>
      <c r="AA722" s="21" t="s">
        <v>1099</v>
      </c>
      <c r="AB722" s="21" t="str">
        <f t="shared" si="35"/>
        <v>ResWx</v>
      </c>
    </row>
    <row r="723" spans="9:28" ht="13.5" thickBot="1" x14ac:dyDescent="0.25">
      <c r="I723" s="21" t="str">
        <f t="shared" si="36"/>
        <v>Streetlight - HPS 250W - NRNA</v>
      </c>
      <c r="J723" s="21" t="s">
        <v>6</v>
      </c>
      <c r="K723" s="21" t="s">
        <v>648</v>
      </c>
      <c r="L723" s="21" t="s">
        <v>7</v>
      </c>
      <c r="M723" s="21" t="s">
        <v>640</v>
      </c>
      <c r="X723" s="37" t="str">
        <f t="shared" si="37"/>
        <v>ResidentialResWxATTIC R11 - R38_Heat Pump</v>
      </c>
      <c r="Y723" s="21" t="s">
        <v>849</v>
      </c>
      <c r="Z723" s="21" t="s">
        <v>984</v>
      </c>
      <c r="AA723" s="21" t="s">
        <v>1100</v>
      </c>
      <c r="AB723" s="21" t="str">
        <f t="shared" si="35"/>
        <v>ResWx</v>
      </c>
    </row>
    <row r="724" spans="9:28" ht="13.5" thickBot="1" x14ac:dyDescent="0.25">
      <c r="I724" s="21" t="str">
        <f t="shared" si="36"/>
        <v>Streetlight - MH 400W  - NRNA</v>
      </c>
      <c r="J724" s="21" t="s">
        <v>6</v>
      </c>
      <c r="K724" s="21" t="s">
        <v>649</v>
      </c>
      <c r="L724" s="21" t="s">
        <v>7</v>
      </c>
      <c r="M724" s="21" t="s">
        <v>640</v>
      </c>
      <c r="X724" s="37" t="str">
        <f t="shared" si="37"/>
        <v>ResidentialResWxATTIC R11 - R49_Heat Pump</v>
      </c>
      <c r="Y724" s="21" t="s">
        <v>849</v>
      </c>
      <c r="Z724" s="21" t="s">
        <v>984</v>
      </c>
      <c r="AA724" s="21" t="s">
        <v>1101</v>
      </c>
      <c r="AB724" s="21" t="str">
        <f t="shared" si="35"/>
        <v>ResWx</v>
      </c>
    </row>
    <row r="725" spans="9:28" ht="13.5" thickBot="1" x14ac:dyDescent="0.25">
      <c r="I725" s="21" t="str">
        <f t="shared" si="36"/>
        <v>Streetlight - MH 1000W - NRNA</v>
      </c>
      <c r="J725" s="21" t="s">
        <v>6</v>
      </c>
      <c r="K725" s="21" t="s">
        <v>650</v>
      </c>
      <c r="L725" s="21" t="s">
        <v>7</v>
      </c>
      <c r="M725" s="21" t="s">
        <v>640</v>
      </c>
      <c r="X725" s="37" t="str">
        <f t="shared" si="37"/>
        <v>ResidentialResWxATTIC R19 - R49_DHP</v>
      </c>
      <c r="Y725" s="21" t="s">
        <v>849</v>
      </c>
      <c r="Z725" s="21" t="s">
        <v>984</v>
      </c>
      <c r="AA725" s="21" t="s">
        <v>1102</v>
      </c>
      <c r="AB725" s="21" t="str">
        <f t="shared" si="35"/>
        <v>ResWx</v>
      </c>
    </row>
    <row r="726" spans="9:28" ht="13.5" thickBot="1" x14ac:dyDescent="0.25">
      <c r="I726" s="21" t="str">
        <f t="shared" si="36"/>
        <v>VRF-NEW-Large OffLarge Off</v>
      </c>
      <c r="J726" s="21" t="s">
        <v>245</v>
      </c>
      <c r="K726" s="21" t="s">
        <v>652</v>
      </c>
      <c r="L726" s="21" t="s">
        <v>314</v>
      </c>
      <c r="M726" s="21" t="s">
        <v>651</v>
      </c>
      <c r="X726" s="37" t="str">
        <f t="shared" si="37"/>
        <v>ResidentialResWxATTIC R19 - R38_DHP</v>
      </c>
      <c r="Y726" s="21" t="s">
        <v>849</v>
      </c>
      <c r="Z726" s="21" t="s">
        <v>984</v>
      </c>
      <c r="AA726" s="21" t="s">
        <v>1103</v>
      </c>
      <c r="AB726" s="21" t="str">
        <f t="shared" si="35"/>
        <v>ResWx</v>
      </c>
    </row>
    <row r="727" spans="9:28" ht="13.5" thickBot="1" x14ac:dyDescent="0.25">
      <c r="I727" s="21" t="str">
        <f t="shared" si="36"/>
        <v>VRF-NEW-Medium OffMedium Off</v>
      </c>
      <c r="J727" s="21" t="s">
        <v>247</v>
      </c>
      <c r="K727" s="21" t="s">
        <v>653</v>
      </c>
      <c r="L727" s="21" t="s">
        <v>314</v>
      </c>
      <c r="M727" s="21" t="s">
        <v>651</v>
      </c>
      <c r="X727" s="37" t="str">
        <f t="shared" si="37"/>
        <v>ResidentialResWxWINDOW CL30 Prime Window Replacement of Double Pane Base_DHP</v>
      </c>
      <c r="Y727" s="21" t="s">
        <v>849</v>
      </c>
      <c r="Z727" s="21" t="s">
        <v>984</v>
      </c>
      <c r="AA727" s="21" t="s">
        <v>1104</v>
      </c>
      <c r="AB727" s="21" t="str">
        <f t="shared" si="35"/>
        <v>ResWx</v>
      </c>
    </row>
    <row r="728" spans="9:28" ht="13.5" thickBot="1" x14ac:dyDescent="0.25">
      <c r="I728" s="21" t="str">
        <f t="shared" si="36"/>
        <v>VRF-NEW-Small OffSmall Off</v>
      </c>
      <c r="J728" s="21" t="s">
        <v>249</v>
      </c>
      <c r="K728" s="21" t="s">
        <v>654</v>
      </c>
      <c r="L728" s="21" t="s">
        <v>314</v>
      </c>
      <c r="M728" s="21" t="s">
        <v>651</v>
      </c>
      <c r="X728" s="37" t="str">
        <f t="shared" si="37"/>
        <v>ResidentialResWxWINDOW CL22 Prime Window Replacement of Double Pane Base_DHP</v>
      </c>
      <c r="Y728" s="21" t="s">
        <v>849</v>
      </c>
      <c r="Z728" s="21" t="s">
        <v>984</v>
      </c>
      <c r="AA728" s="21" t="s">
        <v>1105</v>
      </c>
      <c r="AB728" s="21" t="str">
        <f t="shared" si="35"/>
        <v>ResWx</v>
      </c>
    </row>
    <row r="729" spans="9:28" ht="13.5" thickBot="1" x14ac:dyDescent="0.25">
      <c r="I729" s="21" t="str">
        <f t="shared" si="36"/>
        <v>VRF-NEW-XLarge RetXLarge Ret</v>
      </c>
      <c r="J729" s="21" t="s">
        <v>251</v>
      </c>
      <c r="K729" s="21" t="s">
        <v>655</v>
      </c>
      <c r="L729" s="21" t="s">
        <v>314</v>
      </c>
      <c r="M729" s="21" t="s">
        <v>651</v>
      </c>
      <c r="X729" s="37" t="str">
        <f t="shared" si="37"/>
        <v>ResidentialResWxFLOOR R0 - R25_Heat Pump</v>
      </c>
      <c r="Y729" s="21" t="s">
        <v>849</v>
      </c>
      <c r="Z729" s="21" t="s">
        <v>984</v>
      </c>
      <c r="AA729" s="21" t="s">
        <v>1106</v>
      </c>
      <c r="AB729" s="21" t="str">
        <f t="shared" si="35"/>
        <v>ResWx</v>
      </c>
    </row>
    <row r="730" spans="9:28" ht="13.5" thickBot="1" x14ac:dyDescent="0.25">
      <c r="I730" s="21" t="str">
        <f t="shared" si="36"/>
        <v>VRF-NEW-Large RetLarge Ret</v>
      </c>
      <c r="J730" s="21" t="s">
        <v>253</v>
      </c>
      <c r="K730" s="21" t="s">
        <v>656</v>
      </c>
      <c r="L730" s="21" t="s">
        <v>314</v>
      </c>
      <c r="M730" s="21" t="s">
        <v>651</v>
      </c>
      <c r="X730" s="37" t="str">
        <f t="shared" si="37"/>
        <v>ResidentialShowerheadsSF Showerhead Replace_2_00gpm_Any Shower_ AnyWH</v>
      </c>
      <c r="Y730" s="21" t="s">
        <v>849</v>
      </c>
      <c r="Z730" s="21" t="s">
        <v>621</v>
      </c>
      <c r="AA730" s="21" t="s">
        <v>1107</v>
      </c>
      <c r="AB730" s="21" t="str">
        <f t="shared" si="35"/>
        <v>Showerheads</v>
      </c>
    </row>
    <row r="731" spans="9:28" ht="13.5" thickBot="1" x14ac:dyDescent="0.25">
      <c r="I731" s="21" t="str">
        <f t="shared" si="36"/>
        <v>VRF-NEW-Medium RetMedium Ret</v>
      </c>
      <c r="J731" s="21" t="s">
        <v>255</v>
      </c>
      <c r="K731" s="21" t="s">
        <v>657</v>
      </c>
      <c r="L731" s="21" t="s">
        <v>314</v>
      </c>
      <c r="M731" s="21" t="s">
        <v>651</v>
      </c>
      <c r="X731" s="37" t="str">
        <f t="shared" si="37"/>
        <v>ResidentialShowerheadsMF Showerhead Replace_2_00gpm_Any Shower_ AnyWH</v>
      </c>
      <c r="Y731" s="21" t="s">
        <v>849</v>
      </c>
      <c r="Z731" s="21" t="s">
        <v>621</v>
      </c>
      <c r="AA731" s="21" t="s">
        <v>1108</v>
      </c>
      <c r="AB731" s="21" t="str">
        <f t="shared" si="35"/>
        <v>Showerheads</v>
      </c>
    </row>
    <row r="732" spans="9:28" ht="13.5" thickBot="1" x14ac:dyDescent="0.25">
      <c r="I732" s="21" t="str">
        <f t="shared" si="36"/>
        <v>VRF-NEW-Small RetSmall Ret</v>
      </c>
      <c r="J732" s="21" t="s">
        <v>257</v>
      </c>
      <c r="K732" s="21" t="s">
        <v>658</v>
      </c>
      <c r="L732" s="21" t="s">
        <v>314</v>
      </c>
      <c r="M732" s="21" t="s">
        <v>651</v>
      </c>
      <c r="X732" s="37" t="str">
        <f t="shared" si="37"/>
        <v>ResidentialShowerheadsMH Showerhead Replace_2_00gpm_Any Shower_ AnyWH</v>
      </c>
      <c r="Y732" s="21" t="s">
        <v>849</v>
      </c>
      <c r="Z732" s="21" t="s">
        <v>621</v>
      </c>
      <c r="AA732" s="21" t="s">
        <v>1109</v>
      </c>
      <c r="AB732" s="21" t="str">
        <f t="shared" si="35"/>
        <v>Showerheads</v>
      </c>
    </row>
    <row r="733" spans="9:28" ht="13.5" thickBot="1" x14ac:dyDescent="0.25">
      <c r="I733" s="21" t="str">
        <f t="shared" si="36"/>
        <v>VRF-NEW-School K-12School K-12</v>
      </c>
      <c r="J733" s="21" t="s">
        <v>259</v>
      </c>
      <c r="K733" s="21" t="s">
        <v>659</v>
      </c>
      <c r="L733" s="21" t="s">
        <v>314</v>
      </c>
      <c r="M733" s="21" t="s">
        <v>651</v>
      </c>
      <c r="X733" s="37" t="str">
        <f t="shared" si="37"/>
        <v>ResidentialShowerheadsSF Showerhead Replace_1_75gpm_Any Shower_ AnyWH</v>
      </c>
      <c r="Y733" s="21" t="s">
        <v>849</v>
      </c>
      <c r="Z733" s="21" t="s">
        <v>621</v>
      </c>
      <c r="AA733" s="21" t="s">
        <v>1110</v>
      </c>
      <c r="AB733" s="21" t="str">
        <f t="shared" si="35"/>
        <v>Showerheads</v>
      </c>
    </row>
    <row r="734" spans="9:28" ht="13.5" thickBot="1" x14ac:dyDescent="0.25">
      <c r="I734" s="21" t="str">
        <f t="shared" si="36"/>
        <v>VRF-NEW-UniversityUniversity</v>
      </c>
      <c r="J734" s="21" t="s">
        <v>261</v>
      </c>
      <c r="K734" s="21" t="s">
        <v>660</v>
      </c>
      <c r="L734" s="21" t="s">
        <v>314</v>
      </c>
      <c r="M734" s="21" t="s">
        <v>651</v>
      </c>
      <c r="X734" s="37" t="str">
        <f t="shared" si="37"/>
        <v>ResidentialShowerheadsMF Showerhead Replace_1_75gpm_Any Shower_ AnyWH</v>
      </c>
      <c r="Y734" s="21" t="s">
        <v>849</v>
      </c>
      <c r="Z734" s="21" t="s">
        <v>621</v>
      </c>
      <c r="AA734" s="21" t="s">
        <v>1111</v>
      </c>
      <c r="AB734" s="21" t="str">
        <f t="shared" si="35"/>
        <v>Showerheads</v>
      </c>
    </row>
    <row r="735" spans="9:28" ht="13.5" thickBot="1" x14ac:dyDescent="0.25">
      <c r="I735" s="21" t="str">
        <f t="shared" si="36"/>
        <v>VRF-NEW-WarehouseWarehouse</v>
      </c>
      <c r="J735" s="21" t="s">
        <v>263</v>
      </c>
      <c r="K735" s="21" t="s">
        <v>661</v>
      </c>
      <c r="L735" s="21" t="s">
        <v>314</v>
      </c>
      <c r="M735" s="21" t="s">
        <v>651</v>
      </c>
      <c r="X735" s="37" t="str">
        <f t="shared" si="37"/>
        <v>ResidentialShowerheadsMH Showerhead Replace_1_75gpm_Any Shower_ AnyWH</v>
      </c>
      <c r="Y735" s="21" t="s">
        <v>849</v>
      </c>
      <c r="Z735" s="21" t="s">
        <v>621</v>
      </c>
      <c r="AA735" s="21" t="s">
        <v>1112</v>
      </c>
      <c r="AB735" s="21" t="str">
        <f t="shared" si="35"/>
        <v>Showerheads</v>
      </c>
    </row>
    <row r="736" spans="9:28" ht="13.5" thickBot="1" x14ac:dyDescent="0.25">
      <c r="I736" s="21" t="str">
        <f t="shared" si="36"/>
        <v>VRF-NEW-SupermarketSupermarket</v>
      </c>
      <c r="J736" s="21" t="s">
        <v>265</v>
      </c>
      <c r="K736" s="21" t="s">
        <v>662</v>
      </c>
      <c r="L736" s="21" t="s">
        <v>314</v>
      </c>
      <c r="M736" s="21" t="s">
        <v>651</v>
      </c>
      <c r="X736" s="37" t="str">
        <f t="shared" si="37"/>
        <v>ResidentialShowerheadsSF Showerhead Replace_1_50gpm_Any Shower_ AnyWH</v>
      </c>
      <c r="Y736" s="21" t="s">
        <v>849</v>
      </c>
      <c r="Z736" s="21" t="s">
        <v>621</v>
      </c>
      <c r="AA736" s="21" t="s">
        <v>1113</v>
      </c>
      <c r="AB736" s="21" t="str">
        <f t="shared" si="35"/>
        <v>Showerheads</v>
      </c>
    </row>
    <row r="737" spans="9:28" ht="13.5" thickBot="1" x14ac:dyDescent="0.25">
      <c r="I737" s="21" t="str">
        <f t="shared" si="36"/>
        <v>VRF-NEW-MiniMartMiniMart</v>
      </c>
      <c r="J737" s="21" t="s">
        <v>267</v>
      </c>
      <c r="K737" s="21" t="s">
        <v>663</v>
      </c>
      <c r="L737" s="21" t="s">
        <v>314</v>
      </c>
      <c r="M737" s="21" t="s">
        <v>651</v>
      </c>
      <c r="X737" s="37" t="str">
        <f t="shared" si="37"/>
        <v>ResidentialShowerheadsMF Showerhead Replace_1_50gpm_Any Shower_ AnyWH</v>
      </c>
      <c r="Y737" s="21" t="s">
        <v>849</v>
      </c>
      <c r="Z737" s="21" t="s">
        <v>621</v>
      </c>
      <c r="AA737" s="21" t="s">
        <v>1114</v>
      </c>
      <c r="AB737" s="21" t="str">
        <f t="shared" si="35"/>
        <v>Showerheads</v>
      </c>
    </row>
    <row r="738" spans="9:28" ht="13.5" thickBot="1" x14ac:dyDescent="0.25">
      <c r="I738" s="21" t="str">
        <f t="shared" si="36"/>
        <v>VRF-NEW-RestaurantRestaurant</v>
      </c>
      <c r="J738" s="21" t="s">
        <v>269</v>
      </c>
      <c r="K738" s="21" t="s">
        <v>664</v>
      </c>
      <c r="L738" s="21" t="s">
        <v>314</v>
      </c>
      <c r="M738" s="21" t="s">
        <v>651</v>
      </c>
      <c r="X738" s="37" t="str">
        <f t="shared" si="37"/>
        <v>ResidentialShowerheadsMH Showerhead Replace_1_50gpm_Any Shower_ AnyWH</v>
      </c>
      <c r="Y738" s="21" t="s">
        <v>849</v>
      </c>
      <c r="Z738" s="21" t="s">
        <v>621</v>
      </c>
      <c r="AA738" s="21" t="s">
        <v>1115</v>
      </c>
      <c r="AB738" s="21" t="str">
        <f t="shared" si="35"/>
        <v>Showerheads</v>
      </c>
    </row>
    <row r="739" spans="9:28" ht="13.5" thickBot="1" x14ac:dyDescent="0.25">
      <c r="I739" s="21" t="str">
        <f t="shared" si="36"/>
        <v>VRF-NEW-LodgingLodging</v>
      </c>
      <c r="J739" s="21" t="s">
        <v>271</v>
      </c>
      <c r="K739" s="21" t="s">
        <v>665</v>
      </c>
      <c r="L739" s="21" t="s">
        <v>314</v>
      </c>
      <c r="M739" s="21" t="s">
        <v>651</v>
      </c>
      <c r="X739" s="37" t="str">
        <f t="shared" si="37"/>
        <v>ResidentialShowerheadsSF Showerhead Replace_1_50GPM_any shower_HPWH</v>
      </c>
      <c r="Y739" s="21" t="s">
        <v>849</v>
      </c>
      <c r="Z739" s="21" t="s">
        <v>621</v>
      </c>
      <c r="AA739" s="21" t="s">
        <v>1116</v>
      </c>
      <c r="AB739" s="21" t="str">
        <f t="shared" si="35"/>
        <v>Showerheads</v>
      </c>
    </row>
    <row r="740" spans="9:28" ht="13.5" thickBot="1" x14ac:dyDescent="0.25">
      <c r="I740" s="21" t="str">
        <f t="shared" si="36"/>
        <v>VRF-NEW-HospitalHospital</v>
      </c>
      <c r="J740" s="21" t="s">
        <v>273</v>
      </c>
      <c r="K740" s="21" t="s">
        <v>666</v>
      </c>
      <c r="L740" s="21" t="s">
        <v>314</v>
      </c>
      <c r="M740" s="21" t="s">
        <v>651</v>
      </c>
      <c r="X740" s="37" t="str">
        <f t="shared" si="37"/>
        <v>ResidentialShowerheadsMH Showerhead Replace_1_50GPM_any shower_HPWH</v>
      </c>
      <c r="Y740" s="21" t="s">
        <v>849</v>
      </c>
      <c r="Z740" s="21" t="s">
        <v>621</v>
      </c>
      <c r="AA740" s="21" t="s">
        <v>1117</v>
      </c>
      <c r="AB740" s="21" t="str">
        <f t="shared" si="35"/>
        <v>Showerheads</v>
      </c>
    </row>
    <row r="741" spans="9:28" ht="13.5" thickBot="1" x14ac:dyDescent="0.25">
      <c r="I741" s="21" t="str">
        <f t="shared" si="36"/>
        <v>VRF-NEW-Residential CareResidential Care</v>
      </c>
      <c r="J741" s="21" t="s">
        <v>275</v>
      </c>
      <c r="K741" s="21" t="s">
        <v>667</v>
      </c>
      <c r="L741" s="21" t="s">
        <v>314</v>
      </c>
      <c r="M741" s="21" t="s">
        <v>651</v>
      </c>
      <c r="X741" s="37" t="str">
        <f t="shared" si="37"/>
        <v>ResidentialSolar Water HeaterSHW Solar Zone 1</v>
      </c>
      <c r="Y741" s="21" t="s">
        <v>849</v>
      </c>
      <c r="Z741" s="21" t="s">
        <v>1118</v>
      </c>
      <c r="AA741" s="21" t="s">
        <v>1119</v>
      </c>
      <c r="AB741" s="21" t="str">
        <f t="shared" si="35"/>
        <v>Solar Water Heater</v>
      </c>
    </row>
    <row r="742" spans="9:28" ht="13.5" thickBot="1" x14ac:dyDescent="0.25">
      <c r="I742" s="21" t="str">
        <f t="shared" si="36"/>
        <v>VRF-NEW-AssemblyAssembly</v>
      </c>
      <c r="J742" s="21" t="s">
        <v>277</v>
      </c>
      <c r="K742" s="21" t="s">
        <v>668</v>
      </c>
      <c r="L742" s="21" t="s">
        <v>314</v>
      </c>
      <c r="M742" s="21" t="s">
        <v>651</v>
      </c>
      <c r="X742" s="37" t="str">
        <f t="shared" si="37"/>
        <v>ResidentialSolar Water HeaterSHW Solar Zone 2</v>
      </c>
      <c r="Y742" s="21" t="s">
        <v>849</v>
      </c>
      <c r="Z742" s="21" t="s">
        <v>1118</v>
      </c>
      <c r="AA742" s="21" t="s">
        <v>1120</v>
      </c>
      <c r="AB742" s="21" t="str">
        <f t="shared" si="35"/>
        <v>Solar Water Heater</v>
      </c>
    </row>
    <row r="743" spans="9:28" ht="13.5" thickBot="1" x14ac:dyDescent="0.25">
      <c r="I743" s="21" t="str">
        <f t="shared" si="36"/>
        <v>VRF-NEW-OtherOther</v>
      </c>
      <c r="J743" s="21" t="s">
        <v>279</v>
      </c>
      <c r="K743" s="21" t="s">
        <v>669</v>
      </c>
      <c r="L743" s="21" t="s">
        <v>314</v>
      </c>
      <c r="M743" s="21" t="s">
        <v>651</v>
      </c>
      <c r="X743" s="37" t="str">
        <f t="shared" si="37"/>
        <v>ResidentialSolar Water HeaterSHW Solar Zone 3</v>
      </c>
      <c r="Y743" s="21" t="s">
        <v>849</v>
      </c>
      <c r="Z743" s="21" t="s">
        <v>1118</v>
      </c>
      <c r="AA743" s="21" t="s">
        <v>1121</v>
      </c>
      <c r="AB743" s="21" t="str">
        <f t="shared" si="35"/>
        <v>Solar Water Heater</v>
      </c>
    </row>
    <row r="744" spans="9:28" ht="13.5" thickBot="1" x14ac:dyDescent="0.25">
      <c r="I744" s="21" t="str">
        <f t="shared" si="36"/>
        <v>VRF-Retro-Large OffLarge Off</v>
      </c>
      <c r="J744" s="21" t="s">
        <v>245</v>
      </c>
      <c r="K744" s="21" t="s">
        <v>1271</v>
      </c>
      <c r="L744" s="21" t="s">
        <v>314</v>
      </c>
      <c r="M744" s="21" t="s">
        <v>651</v>
      </c>
      <c r="X744" s="37" t="str">
        <f t="shared" si="37"/>
        <v>ResidentialSolar Water HeaterSHW Solar Zone 4</v>
      </c>
      <c r="Y744" s="21" t="s">
        <v>849</v>
      </c>
      <c r="Z744" s="21" t="s">
        <v>1118</v>
      </c>
      <c r="AA744" s="21" t="s">
        <v>1122</v>
      </c>
      <c r="AB744" s="21" t="str">
        <f t="shared" si="35"/>
        <v>Solar Water Heater</v>
      </c>
    </row>
    <row r="745" spans="9:28" ht="13.5" thickBot="1" x14ac:dyDescent="0.25">
      <c r="I745" s="21" t="str">
        <f t="shared" si="36"/>
        <v>VRF-Retro-Medium OffMedium Off</v>
      </c>
      <c r="J745" s="21" t="s">
        <v>247</v>
      </c>
      <c r="K745" s="21" t="s">
        <v>670</v>
      </c>
      <c r="L745" s="21" t="s">
        <v>314</v>
      </c>
      <c r="M745" s="21" t="s">
        <v>651</v>
      </c>
      <c r="X745" s="37" t="str">
        <f t="shared" si="37"/>
        <v>ResidentialWIFI enabled tstatsWIFI Enabled Thermostat HZ3</v>
      </c>
      <c r="Y745" s="21" t="s">
        <v>849</v>
      </c>
      <c r="Z745" s="21" t="s">
        <v>1123</v>
      </c>
      <c r="AA745" s="21" t="s">
        <v>1124</v>
      </c>
      <c r="AB745" s="21" t="str">
        <f t="shared" si="35"/>
        <v>WIFI enabled tstats</v>
      </c>
    </row>
    <row r="746" spans="9:28" ht="13.5" thickBot="1" x14ac:dyDescent="0.25">
      <c r="I746" s="21" t="str">
        <f t="shared" si="36"/>
        <v>VRF-Retro-Small OffSmall Off</v>
      </c>
      <c r="J746" s="21" t="s">
        <v>249</v>
      </c>
      <c r="K746" s="21" t="s">
        <v>671</v>
      </c>
      <c r="L746" s="21" t="s">
        <v>314</v>
      </c>
      <c r="M746" s="21" t="s">
        <v>651</v>
      </c>
      <c r="X746" s="37" t="str">
        <f t="shared" si="37"/>
        <v>ResidentialWIFI enabled tstatsWIFI Enabled Thermostat HZ2</v>
      </c>
      <c r="Y746" s="21" t="s">
        <v>849</v>
      </c>
      <c r="Z746" s="21" t="s">
        <v>1123</v>
      </c>
      <c r="AA746" s="21" t="s">
        <v>1125</v>
      </c>
      <c r="AB746" s="21" t="str">
        <f t="shared" si="35"/>
        <v>WIFI enabled tstats</v>
      </c>
    </row>
    <row r="747" spans="9:28" ht="13.5" thickBot="1" x14ac:dyDescent="0.25">
      <c r="I747" s="21" t="str">
        <f t="shared" si="36"/>
        <v>VRF-Retro-XLarge RetXLarge Ret</v>
      </c>
      <c r="J747" s="21" t="s">
        <v>251</v>
      </c>
      <c r="K747" s="21" t="s">
        <v>672</v>
      </c>
      <c r="L747" s="21" t="s">
        <v>314</v>
      </c>
      <c r="M747" s="21" t="s">
        <v>651</v>
      </c>
      <c r="X747" s="37" t="str">
        <f t="shared" si="37"/>
        <v>ResidentialWIFI enabled tstatsWIFI Enabled Thermostat HZ1</v>
      </c>
      <c r="Y747" s="21" t="s">
        <v>849</v>
      </c>
      <c r="Z747" s="21" t="s">
        <v>1123</v>
      </c>
      <c r="AA747" s="21" t="s">
        <v>1126</v>
      </c>
      <c r="AB747" s="21" t="str">
        <f t="shared" si="35"/>
        <v>WIFI enabled tstats</v>
      </c>
    </row>
    <row r="748" spans="9:28" ht="13.5" thickBot="1" x14ac:dyDescent="0.25">
      <c r="I748" s="21" t="str">
        <f t="shared" si="36"/>
        <v>VRF-Retro-Large RetLarge Ret</v>
      </c>
      <c r="J748" s="21" t="s">
        <v>253</v>
      </c>
      <c r="K748" s="21" t="s">
        <v>673</v>
      </c>
      <c r="L748" s="21" t="s">
        <v>314</v>
      </c>
      <c r="M748" s="21" t="s">
        <v>651</v>
      </c>
      <c r="X748" s="37" t="str">
        <f t="shared" si="37"/>
        <v>CommercialDemand Control VentilationDemand Control Ventilation-Retro-Restaurant</v>
      </c>
      <c r="Y748" s="21" t="s">
        <v>240</v>
      </c>
      <c r="Z748" s="21" t="s">
        <v>313</v>
      </c>
      <c r="AA748" s="21" t="s">
        <v>1204</v>
      </c>
      <c r="AB748" s="21" t="s">
        <v>1382</v>
      </c>
    </row>
    <row r="749" spans="9:28" ht="13.5" thickBot="1" x14ac:dyDescent="0.25">
      <c r="I749" s="21" t="str">
        <f t="shared" si="36"/>
        <v>VRF-Retro-Medium RetMedium Ret</v>
      </c>
      <c r="J749" s="21" t="s">
        <v>255</v>
      </c>
      <c r="K749" s="21" t="s">
        <v>674</v>
      </c>
      <c r="L749" s="21" t="s">
        <v>314</v>
      </c>
      <c r="M749" s="21" t="s">
        <v>651</v>
      </c>
      <c r="X749" s="37" t="str">
        <f t="shared" si="37"/>
        <v>ResidentialManufactured Tier3_buffered</v>
      </c>
      <c r="Y749" s="21" t="s">
        <v>849</v>
      </c>
      <c r="Z749" s="21"/>
      <c r="AA749" s="21" t="s">
        <v>1383</v>
      </c>
      <c r="AB749" s="21" t="s">
        <v>916</v>
      </c>
    </row>
    <row r="750" spans="9:28" ht="13.5" thickBot="1" x14ac:dyDescent="0.25">
      <c r="I750" s="21" t="str">
        <f t="shared" si="36"/>
        <v>VRF-Retro-Small RetSmall Ret</v>
      </c>
      <c r="J750" s="21" t="s">
        <v>257</v>
      </c>
      <c r="K750" s="21" t="s">
        <v>675</v>
      </c>
      <c r="L750" s="21" t="s">
        <v>314</v>
      </c>
      <c r="M750" s="21" t="s">
        <v>651</v>
      </c>
      <c r="X750" s="37" t="str">
        <f t="shared" si="37"/>
        <v>ResidentialSingle Family Tier3_buffered</v>
      </c>
      <c r="Y750" s="21" t="s">
        <v>849</v>
      </c>
      <c r="Z750" s="21"/>
      <c r="AA750" s="21" t="s">
        <v>1384</v>
      </c>
      <c r="AB750" s="21" t="s">
        <v>916</v>
      </c>
    </row>
    <row r="751" spans="9:28" ht="13.5" thickBot="1" x14ac:dyDescent="0.25">
      <c r="I751" s="21" t="str">
        <f t="shared" si="36"/>
        <v>VRF-Retro-School K-12School K-12</v>
      </c>
      <c r="J751" s="21" t="s">
        <v>259</v>
      </c>
      <c r="K751" s="21" t="s">
        <v>676</v>
      </c>
      <c r="L751" s="21" t="s">
        <v>314</v>
      </c>
      <c r="M751" s="21" t="s">
        <v>651</v>
      </c>
      <c r="X751" s="37" t="str">
        <f t="shared" si="37"/>
        <v>ResidentialManufactured Tier3_indor2_gfac</v>
      </c>
      <c r="Y751" s="21" t="s">
        <v>849</v>
      </c>
      <c r="Z751" s="21"/>
      <c r="AA751" s="21" t="s">
        <v>1385</v>
      </c>
      <c r="AB751" s="21" t="s">
        <v>916</v>
      </c>
    </row>
    <row r="752" spans="9:28" ht="13.5" thickBot="1" x14ac:dyDescent="0.25">
      <c r="I752" s="21" t="str">
        <f t="shared" si="36"/>
        <v>VRF-Retro-UniversityUniversity</v>
      </c>
      <c r="J752" s="21" t="s">
        <v>261</v>
      </c>
      <c r="K752" s="21" t="s">
        <v>677</v>
      </c>
      <c r="L752" s="21" t="s">
        <v>314</v>
      </c>
      <c r="M752" s="21" t="s">
        <v>651</v>
      </c>
      <c r="X752" s="37" t="str">
        <f t="shared" si="37"/>
        <v>ResidentialSingle Family Tier3_indor2_gfac</v>
      </c>
      <c r="Y752" s="21" t="s">
        <v>849</v>
      </c>
      <c r="Z752" s="21"/>
      <c r="AA752" s="21" t="s">
        <v>1386</v>
      </c>
      <c r="AB752" s="21" t="s">
        <v>916</v>
      </c>
    </row>
    <row r="753" spans="9:28" ht="13.5" thickBot="1" x14ac:dyDescent="0.25">
      <c r="I753" s="21" t="str">
        <f t="shared" si="36"/>
        <v>VRF-Retro-WarehouseWarehouse</v>
      </c>
      <c r="J753" s="21" t="s">
        <v>263</v>
      </c>
      <c r="K753" s="21" t="s">
        <v>678</v>
      </c>
      <c r="L753" s="21" t="s">
        <v>314</v>
      </c>
      <c r="M753" s="21" t="s">
        <v>651</v>
      </c>
      <c r="X753" s="37" t="str">
        <f t="shared" si="37"/>
        <v>ResidentialManufactured Tier3_indor2_gfnc</v>
      </c>
      <c r="Y753" s="21" t="s">
        <v>849</v>
      </c>
      <c r="Z753" s="21"/>
      <c r="AA753" s="21" t="s">
        <v>1387</v>
      </c>
      <c r="AB753" s="21" t="s">
        <v>916</v>
      </c>
    </row>
    <row r="754" spans="9:28" ht="13.5" thickBot="1" x14ac:dyDescent="0.25">
      <c r="I754" s="21" t="str">
        <f t="shared" si="36"/>
        <v>VRF-Retro-SupermarketSupermarket</v>
      </c>
      <c r="J754" s="21" t="s">
        <v>265</v>
      </c>
      <c r="K754" s="21" t="s">
        <v>679</v>
      </c>
      <c r="L754" s="21" t="s">
        <v>314</v>
      </c>
      <c r="M754" s="21" t="s">
        <v>651</v>
      </c>
      <c r="X754" s="37" t="str">
        <f t="shared" si="37"/>
        <v>ResidentialSingle Family Tier3_indor2_gfnc</v>
      </c>
      <c r="Y754" s="21" t="s">
        <v>849</v>
      </c>
      <c r="Z754" s="21"/>
      <c r="AA754" s="21" t="s">
        <v>1388</v>
      </c>
      <c r="AB754" s="21" t="s">
        <v>916</v>
      </c>
    </row>
    <row r="755" spans="9:28" ht="13.5" thickBot="1" x14ac:dyDescent="0.25">
      <c r="I755" s="21" t="str">
        <f t="shared" si="36"/>
        <v>VRF-Retro-MiniMartMiniMart</v>
      </c>
      <c r="J755" s="21" t="s">
        <v>267</v>
      </c>
      <c r="K755" s="21" t="s">
        <v>680</v>
      </c>
      <c r="L755" s="21" t="s">
        <v>314</v>
      </c>
      <c r="M755" s="21" t="s">
        <v>651</v>
      </c>
      <c r="X755" s="37" t="str">
        <f t="shared" si="37"/>
        <v>ResidentialManufactured Tier3_indor2_hp85</v>
      </c>
      <c r="Y755" s="21" t="s">
        <v>849</v>
      </c>
      <c r="Z755" s="21"/>
      <c r="AA755" s="21" t="s">
        <v>1389</v>
      </c>
      <c r="AB755" s="21" t="s">
        <v>916</v>
      </c>
    </row>
    <row r="756" spans="9:28" ht="13.5" thickBot="1" x14ac:dyDescent="0.25">
      <c r="I756" s="21" t="str">
        <f t="shared" si="36"/>
        <v>VRF-Retro-RestaurantRestaurant</v>
      </c>
      <c r="J756" s="21" t="s">
        <v>269</v>
      </c>
      <c r="K756" s="21" t="s">
        <v>681</v>
      </c>
      <c r="L756" s="21" t="s">
        <v>314</v>
      </c>
      <c r="M756" s="21" t="s">
        <v>651</v>
      </c>
      <c r="X756" s="37" t="str">
        <f t="shared" si="37"/>
        <v>ResidentialSingle Family Tier3_indor2_hp85</v>
      </c>
      <c r="Y756" s="21" t="s">
        <v>849</v>
      </c>
      <c r="Z756" s="21"/>
      <c r="AA756" s="21" t="s">
        <v>1390</v>
      </c>
      <c r="AB756" s="21" t="s">
        <v>916</v>
      </c>
    </row>
    <row r="757" spans="9:28" ht="13.5" thickBot="1" x14ac:dyDescent="0.25">
      <c r="I757" s="21" t="str">
        <f t="shared" si="36"/>
        <v>VRF-Retro-LodgingLodging</v>
      </c>
      <c r="J757" s="21" t="s">
        <v>271</v>
      </c>
      <c r="K757" s="21" t="s">
        <v>682</v>
      </c>
      <c r="L757" s="21" t="s">
        <v>314</v>
      </c>
      <c r="M757" s="21" t="s">
        <v>651</v>
      </c>
      <c r="X757" s="37" t="str">
        <f t="shared" si="37"/>
        <v>ResidentialManufactured Tier3_indor2_zonl</v>
      </c>
      <c r="Y757" s="21" t="s">
        <v>849</v>
      </c>
      <c r="Z757" s="21"/>
      <c r="AA757" s="21" t="s">
        <v>1391</v>
      </c>
      <c r="AB757" s="21" t="s">
        <v>916</v>
      </c>
    </row>
    <row r="758" spans="9:28" ht="13.5" thickBot="1" x14ac:dyDescent="0.25">
      <c r="I758" s="21" t="str">
        <f t="shared" si="36"/>
        <v>VRF-Retro-HospitalHospital</v>
      </c>
      <c r="J758" s="21" t="s">
        <v>273</v>
      </c>
      <c r="K758" s="21" t="s">
        <v>683</v>
      </c>
      <c r="L758" s="21" t="s">
        <v>314</v>
      </c>
      <c r="M758" s="21" t="s">
        <v>651</v>
      </c>
      <c r="X758" s="37" t="str">
        <f t="shared" si="37"/>
        <v>ResidentialSingle Family Tier3_indor2_zonl</v>
      </c>
      <c r="Y758" s="21" t="s">
        <v>849</v>
      </c>
      <c r="Z758" s="21"/>
      <c r="AA758" s="21" t="s">
        <v>1392</v>
      </c>
      <c r="AB758" s="21" t="s">
        <v>916</v>
      </c>
    </row>
    <row r="759" spans="9:28" ht="13.5" thickBot="1" x14ac:dyDescent="0.25">
      <c r="I759" s="21" t="str">
        <f t="shared" si="36"/>
        <v>VRF-Retro-Residential CareResidential Care</v>
      </c>
      <c r="J759" s="21" t="s">
        <v>275</v>
      </c>
      <c r="K759" s="21" t="s">
        <v>684</v>
      </c>
      <c r="L759" s="21" t="s">
        <v>314</v>
      </c>
      <c r="M759" s="21" t="s">
        <v>651</v>
      </c>
      <c r="X759" s="37" t="str">
        <f t="shared" si="37"/>
        <v>ResidentialManufactured Tier3_indor2_efaf</v>
      </c>
      <c r="Y759" s="21" t="s">
        <v>849</v>
      </c>
      <c r="Z759" s="21"/>
      <c r="AA759" s="21" t="s">
        <v>1393</v>
      </c>
      <c r="AB759" s="21" t="s">
        <v>916</v>
      </c>
    </row>
    <row r="760" spans="9:28" ht="13.5" thickBot="1" x14ac:dyDescent="0.25">
      <c r="I760" s="21" t="str">
        <f t="shared" si="36"/>
        <v>VRF-Retro-AssemblyAssembly</v>
      </c>
      <c r="J760" s="21" t="s">
        <v>277</v>
      </c>
      <c r="K760" s="21" t="s">
        <v>685</v>
      </c>
      <c r="L760" s="21" t="s">
        <v>314</v>
      </c>
      <c r="M760" s="21" t="s">
        <v>651</v>
      </c>
      <c r="X760" s="37" t="str">
        <f t="shared" si="37"/>
        <v>ResidentialSingle Family Tier3_indor2_efaf</v>
      </c>
      <c r="Y760" s="21" t="s">
        <v>849</v>
      </c>
      <c r="Z760" s="21"/>
      <c r="AA760" s="21" t="s">
        <v>1394</v>
      </c>
      <c r="AB760" s="21" t="s">
        <v>916</v>
      </c>
    </row>
    <row r="761" spans="9:28" ht="13.5" thickBot="1" x14ac:dyDescent="0.25">
      <c r="I761" s="21" t="str">
        <f t="shared" si="36"/>
        <v>VRF-Retro-OtherOther</v>
      </c>
      <c r="J761" s="21" t="s">
        <v>279</v>
      </c>
      <c r="K761" s="21" t="s">
        <v>686</v>
      </c>
      <c r="L761" s="21" t="s">
        <v>314</v>
      </c>
      <c r="M761" s="21" t="s">
        <v>651</v>
      </c>
      <c r="X761" s="37" t="str">
        <f t="shared" si="37"/>
        <v>ResidentialManufactured Tier4_buffered</v>
      </c>
      <c r="Y761" s="21" t="s">
        <v>849</v>
      </c>
      <c r="Z761" s="21"/>
      <c r="AA761" s="21" t="s">
        <v>1395</v>
      </c>
      <c r="AB761" s="21" t="s">
        <v>916</v>
      </c>
    </row>
    <row r="762" spans="9:28" ht="13.5" thickBot="1" x14ac:dyDescent="0.25">
      <c r="I762" s="21" t="str">
        <f t="shared" si="36"/>
        <v>WasherNA</v>
      </c>
      <c r="J762" s="21" t="s">
        <v>6</v>
      </c>
      <c r="K762" s="21" t="s">
        <v>687</v>
      </c>
      <c r="L762" s="21" t="s">
        <v>622</v>
      </c>
      <c r="M762" s="21" t="s">
        <v>687</v>
      </c>
      <c r="X762" s="37" t="str">
        <f t="shared" si="37"/>
        <v>ResidentialSingle Family Tier4_buffered</v>
      </c>
      <c r="Y762" s="21" t="s">
        <v>849</v>
      </c>
      <c r="Z762" s="21"/>
      <c r="AA762" s="21" t="s">
        <v>1396</v>
      </c>
      <c r="AB762" s="21" t="s">
        <v>916</v>
      </c>
    </row>
    <row r="763" spans="9:28" ht="13.5" thickBot="1" x14ac:dyDescent="0.25">
      <c r="I763" s="21" t="str">
        <f t="shared" si="36"/>
        <v>Optimize Municipal Sewage ; &gt;10 MGD Design CapacityNA</v>
      </c>
      <c r="J763" s="21" t="s">
        <v>6</v>
      </c>
      <c r="K763" s="21" t="s">
        <v>1272</v>
      </c>
      <c r="L763" s="21" t="s">
        <v>689</v>
      </c>
      <c r="M763" s="21" t="s">
        <v>688</v>
      </c>
      <c r="X763" s="37" t="str">
        <f t="shared" si="37"/>
        <v>ResidentialManufactured Tier4_indor2_gfac</v>
      </c>
      <c r="Y763" s="21" t="s">
        <v>849</v>
      </c>
      <c r="Z763" s="21"/>
      <c r="AA763" s="21" t="s">
        <v>1397</v>
      </c>
      <c r="AB763" s="21" t="s">
        <v>916</v>
      </c>
    </row>
    <row r="764" spans="9:28" ht="13.5" thickBot="1" x14ac:dyDescent="0.25">
      <c r="I764" s="21" t="str">
        <f t="shared" si="36"/>
        <v>Optimize Municipal Sewage ; &lt;1 MGD Design CapacityNA</v>
      </c>
      <c r="J764" s="21" t="s">
        <v>6</v>
      </c>
      <c r="K764" s="21" t="s">
        <v>1273</v>
      </c>
      <c r="L764" s="21" t="s">
        <v>689</v>
      </c>
      <c r="M764" s="21" t="s">
        <v>688</v>
      </c>
      <c r="X764" s="37" t="str">
        <f t="shared" si="37"/>
        <v>ResidentialSingle Family Tier4_indor2_gfac</v>
      </c>
      <c r="Y764" s="21" t="s">
        <v>849</v>
      </c>
      <c r="Z764" s="21"/>
      <c r="AA764" s="21" t="s">
        <v>1398</v>
      </c>
      <c r="AB764" s="21" t="s">
        <v>916</v>
      </c>
    </row>
    <row r="765" spans="9:28" ht="13.5" thickBot="1" x14ac:dyDescent="0.25">
      <c r="I765" s="21" t="str">
        <f t="shared" si="36"/>
        <v>Optimize Municipal Sewage ; 1 to 10 MGD Design CapacityNA</v>
      </c>
      <c r="J765" s="21" t="s">
        <v>6</v>
      </c>
      <c r="K765" s="21" t="s">
        <v>1274</v>
      </c>
      <c r="L765" s="21" t="s">
        <v>689</v>
      </c>
      <c r="M765" s="21" t="s">
        <v>688</v>
      </c>
      <c r="X765" s="37" t="str">
        <f t="shared" si="37"/>
        <v>ResidentialManufactured Tier4_indor2_gfnc</v>
      </c>
      <c r="Y765" s="21" t="s">
        <v>849</v>
      </c>
      <c r="Z765" s="21"/>
      <c r="AA765" s="21" t="s">
        <v>1399</v>
      </c>
      <c r="AB765" s="21" t="s">
        <v>916</v>
      </c>
    </row>
    <row r="766" spans="9:28" ht="13.5" thickBot="1" x14ac:dyDescent="0.25">
      <c r="I766" s="21" t="str">
        <f t="shared" si="36"/>
        <v>Market Average to ES 2.0 UpgradeWater Cooler Controls</v>
      </c>
      <c r="J766" s="21" t="s">
        <v>690</v>
      </c>
      <c r="K766" s="21" t="s">
        <v>691</v>
      </c>
      <c r="L766" s="21" t="s">
        <v>28</v>
      </c>
      <c r="M766" s="21" t="s">
        <v>690</v>
      </c>
      <c r="X766" s="37" t="str">
        <f t="shared" si="37"/>
        <v>ResidentialSingle Family Tier4_indor2_gfnc</v>
      </c>
      <c r="Y766" s="21" t="s">
        <v>849</v>
      </c>
      <c r="Z766" s="21"/>
      <c r="AA766" s="21" t="s">
        <v>1400</v>
      </c>
      <c r="AB766" s="21" t="s">
        <v>916</v>
      </c>
    </row>
    <row r="767" spans="9:28" ht="13.5" thickBot="1" x14ac:dyDescent="0.25">
      <c r="I767" s="21" t="str">
        <f t="shared" si="36"/>
        <v>Timer on ES 2.0 Hot &amp; Cold Water CoolerWater Cooler Controls</v>
      </c>
      <c r="J767" s="21" t="s">
        <v>690</v>
      </c>
      <c r="K767" s="21" t="s">
        <v>692</v>
      </c>
      <c r="L767" s="21" t="s">
        <v>28</v>
      </c>
      <c r="M767" s="21" t="s">
        <v>690</v>
      </c>
      <c r="X767" s="37" t="str">
        <f t="shared" si="37"/>
        <v>ResidentialManufactured Tier4_indor2_hp85</v>
      </c>
      <c r="Y767" s="21" t="s">
        <v>849</v>
      </c>
      <c r="Z767" s="21"/>
      <c r="AA767" s="21" t="s">
        <v>1401</v>
      </c>
      <c r="AB767" s="21" t="s">
        <v>916</v>
      </c>
    </row>
    <row r="768" spans="9:28" ht="13.5" thickBot="1" x14ac:dyDescent="0.25">
      <c r="I768" s="21" t="str">
        <f t="shared" si="36"/>
        <v>Timer on ES 2.0 Cold Only Water CoolerWater Cooler Controls</v>
      </c>
      <c r="J768" s="21" t="s">
        <v>690</v>
      </c>
      <c r="K768" s="21" t="s">
        <v>693</v>
      </c>
      <c r="L768" s="21" t="s">
        <v>28</v>
      </c>
      <c r="M768" s="21" t="s">
        <v>690</v>
      </c>
      <c r="X768" s="37" t="str">
        <f t="shared" si="37"/>
        <v>ResidentialSingle Family Tier4_indor2_hp85</v>
      </c>
      <c r="Y768" s="21" t="s">
        <v>849</v>
      </c>
      <c r="Z768" s="21"/>
      <c r="AA768" s="21" t="s">
        <v>1402</v>
      </c>
      <c r="AB768" s="21" t="s">
        <v>916</v>
      </c>
    </row>
    <row r="769" spans="9:28" ht="13.5" thickBot="1" x14ac:dyDescent="0.25">
      <c r="I769" s="21" t="str">
        <f t="shared" si="36"/>
        <v>Municipal Water Supply-RetroNA</v>
      </c>
      <c r="J769" s="21" t="s">
        <v>6</v>
      </c>
      <c r="K769" s="21" t="s">
        <v>1275</v>
      </c>
      <c r="L769" s="21" t="s">
        <v>689</v>
      </c>
      <c r="M769" s="21" t="s">
        <v>694</v>
      </c>
      <c r="X769" s="37" t="str">
        <f t="shared" si="37"/>
        <v>ResidentialManufactured Tier4_indor2_zonl</v>
      </c>
      <c r="Y769" s="21" t="s">
        <v>849</v>
      </c>
      <c r="Z769" s="21"/>
      <c r="AA769" s="21" t="s">
        <v>1403</v>
      </c>
      <c r="AB769" s="21" t="s">
        <v>916</v>
      </c>
    </row>
    <row r="770" spans="9:28" ht="13.5" thickBot="1" x14ac:dyDescent="0.25">
      <c r="I770" s="21" t="str">
        <f t="shared" si="36"/>
        <v>WEPT-Retro-Large OffLarge Off</v>
      </c>
      <c r="J770" s="21" t="s">
        <v>245</v>
      </c>
      <c r="K770" s="21" t="s">
        <v>1276</v>
      </c>
      <c r="L770" s="21" t="s">
        <v>314</v>
      </c>
      <c r="M770" s="21" t="s">
        <v>695</v>
      </c>
      <c r="X770" s="37" t="str">
        <f t="shared" si="37"/>
        <v>ResidentialSingle Family Tier4_indor2_zonl</v>
      </c>
      <c r="Y770" s="21" t="s">
        <v>849</v>
      </c>
      <c r="Z770" s="21"/>
      <c r="AA770" s="21" t="s">
        <v>1404</v>
      </c>
      <c r="AB770" s="21" t="s">
        <v>916</v>
      </c>
    </row>
    <row r="771" spans="9:28" ht="13.5" thickBot="1" x14ac:dyDescent="0.25">
      <c r="I771" s="21" t="str">
        <f t="shared" si="36"/>
        <v>WEPT-Retro-Medium OffMedium Off</v>
      </c>
      <c r="J771" s="21" t="s">
        <v>247</v>
      </c>
      <c r="K771" s="21" t="s">
        <v>696</v>
      </c>
      <c r="L771" s="21" t="s">
        <v>314</v>
      </c>
      <c r="M771" s="21" t="s">
        <v>695</v>
      </c>
      <c r="X771" s="37" t="str">
        <f t="shared" si="37"/>
        <v>ResidentialManufactured Tier4_indor2_efaf</v>
      </c>
      <c r="Y771" s="21" t="s">
        <v>849</v>
      </c>
      <c r="Z771" s="21"/>
      <c r="AA771" s="21" t="s">
        <v>1405</v>
      </c>
      <c r="AB771" s="21" t="s">
        <v>916</v>
      </c>
    </row>
    <row r="772" spans="9:28" ht="13.5" thickBot="1" x14ac:dyDescent="0.25">
      <c r="I772" s="21" t="str">
        <f t="shared" si="36"/>
        <v>WEPT-Retro-Small OffSmall Off</v>
      </c>
      <c r="J772" s="21" t="s">
        <v>249</v>
      </c>
      <c r="K772" s="21" t="s">
        <v>697</v>
      </c>
      <c r="L772" s="21" t="s">
        <v>314</v>
      </c>
      <c r="M772" s="21" t="s">
        <v>695</v>
      </c>
      <c r="X772" s="37" t="str">
        <f t="shared" si="37"/>
        <v>ResidentialSingle Family Tier4_indor2_efaf</v>
      </c>
      <c r="Y772" s="21" t="s">
        <v>849</v>
      </c>
      <c r="Z772" s="21"/>
      <c r="AA772" s="21" t="s">
        <v>1406</v>
      </c>
      <c r="AB772" s="21" t="s">
        <v>916</v>
      </c>
    </row>
    <row r="773" spans="9:28" ht="13.5" thickBot="1" x14ac:dyDescent="0.25">
      <c r="I773" s="21" t="str">
        <f t="shared" si="36"/>
        <v>WEPT-Retro-XLarge RetXLarge Ret</v>
      </c>
      <c r="J773" s="21" t="s">
        <v>251</v>
      </c>
      <c r="K773" s="21" t="s">
        <v>698</v>
      </c>
      <c r="L773" s="21" t="s">
        <v>314</v>
      </c>
      <c r="M773" s="21" t="s">
        <v>695</v>
      </c>
      <c r="X773" s="37" t="str">
        <f t="shared" si="37"/>
        <v>ResidentialSingle Family Bathroom Aerator 1.0 GPM AnyWH</v>
      </c>
      <c r="Y773" s="21" t="s">
        <v>849</v>
      </c>
      <c r="Z773" s="21"/>
      <c r="AA773" s="21" t="s">
        <v>1407</v>
      </c>
      <c r="AB773" s="21" t="s">
        <v>848</v>
      </c>
    </row>
    <row r="774" spans="9:28" ht="13.5" thickBot="1" x14ac:dyDescent="0.25">
      <c r="I774" s="21" t="str">
        <f t="shared" ref="I774:I837" si="38">K774&amp;J774</f>
        <v>WEPT-Retro-Large RetLarge Ret</v>
      </c>
      <c r="J774" s="21" t="s">
        <v>253</v>
      </c>
      <c r="K774" s="21" t="s">
        <v>699</v>
      </c>
      <c r="L774" s="21" t="s">
        <v>314</v>
      </c>
      <c r="M774" s="21" t="s">
        <v>695</v>
      </c>
      <c r="X774" s="37" t="str">
        <f t="shared" ref="X774:X808" si="39">_xlfn.CONCAT(Y774,Z774,AA774,)</f>
        <v>ResidentialMultifamily - Low Rise Bathroom Aerator 1.0 GPM AnyWH</v>
      </c>
      <c r="Y774" s="21" t="s">
        <v>849</v>
      </c>
      <c r="Z774" s="21"/>
      <c r="AA774" s="21" t="s">
        <v>1408</v>
      </c>
      <c r="AB774" s="21" t="s">
        <v>848</v>
      </c>
    </row>
    <row r="775" spans="9:28" ht="13.5" thickBot="1" x14ac:dyDescent="0.25">
      <c r="I775" s="21" t="str">
        <f t="shared" si="38"/>
        <v>WEPT-Retro-Medium RetMedium Ret</v>
      </c>
      <c r="J775" s="21" t="s">
        <v>255</v>
      </c>
      <c r="K775" s="21" t="s">
        <v>700</v>
      </c>
      <c r="L775" s="21" t="s">
        <v>314</v>
      </c>
      <c r="M775" s="21" t="s">
        <v>695</v>
      </c>
      <c r="X775" s="37" t="str">
        <f t="shared" si="39"/>
        <v>ResidentialMultifamily - High Rise Bathroom Aerator 1.0 GPM AnyWH</v>
      </c>
      <c r="Y775" s="21" t="s">
        <v>849</v>
      </c>
      <c r="Z775" s="21"/>
      <c r="AA775" s="21" t="s">
        <v>1409</v>
      </c>
      <c r="AB775" s="21" t="s">
        <v>848</v>
      </c>
    </row>
    <row r="776" spans="9:28" ht="13.5" thickBot="1" x14ac:dyDescent="0.25">
      <c r="I776" s="21" t="str">
        <f t="shared" si="38"/>
        <v>WEPT-Retro-Small RetSmall Ret</v>
      </c>
      <c r="J776" s="21" t="s">
        <v>257</v>
      </c>
      <c r="K776" s="21" t="s">
        <v>701</v>
      </c>
      <c r="L776" s="21" t="s">
        <v>314</v>
      </c>
      <c r="M776" s="21" t="s">
        <v>695</v>
      </c>
      <c r="X776" s="37" t="str">
        <f t="shared" si="39"/>
        <v>ResidentialManufactured Bathroom Aerator 1.0 GPM AnyWH</v>
      </c>
      <c r="Y776" s="21" t="s">
        <v>849</v>
      </c>
      <c r="Z776" s="21"/>
      <c r="AA776" s="21" t="s">
        <v>1410</v>
      </c>
      <c r="AB776" s="21" t="s">
        <v>848</v>
      </c>
    </row>
    <row r="777" spans="9:28" ht="13.5" thickBot="1" x14ac:dyDescent="0.25">
      <c r="I777" s="21" t="str">
        <f t="shared" si="38"/>
        <v>WEPT-Retro-School K-12School K-12</v>
      </c>
      <c r="J777" s="21" t="s">
        <v>259</v>
      </c>
      <c r="K777" s="21" t="s">
        <v>702</v>
      </c>
      <c r="L777" s="21" t="s">
        <v>314</v>
      </c>
      <c r="M777" s="21" t="s">
        <v>695</v>
      </c>
      <c r="X777" s="37" t="str">
        <f t="shared" si="39"/>
        <v>ResidentialSingle Family Bathroom Aerator 1.0 GPM HPWH</v>
      </c>
      <c r="Y777" s="21" t="s">
        <v>849</v>
      </c>
      <c r="Z777" s="21"/>
      <c r="AA777" s="21" t="s">
        <v>1411</v>
      </c>
      <c r="AB777" s="21" t="s">
        <v>848</v>
      </c>
    </row>
    <row r="778" spans="9:28" ht="13.5" thickBot="1" x14ac:dyDescent="0.25">
      <c r="I778" s="21" t="str">
        <f t="shared" si="38"/>
        <v>WEPT-Retro-UniversityUniversity</v>
      </c>
      <c r="J778" s="21" t="s">
        <v>261</v>
      </c>
      <c r="K778" s="21" t="s">
        <v>703</v>
      </c>
      <c r="L778" s="21" t="s">
        <v>314</v>
      </c>
      <c r="M778" s="21" t="s">
        <v>695</v>
      </c>
      <c r="X778" s="37" t="str">
        <f t="shared" si="39"/>
        <v>CommercialPre-Rinse Spray Valve_0.61_to_1.0gpm</v>
      </c>
      <c r="Y778" s="21" t="s">
        <v>240</v>
      </c>
      <c r="Z778" s="21"/>
      <c r="AA778" s="21" t="s">
        <v>1412</v>
      </c>
      <c r="AB778" s="21" t="s">
        <v>601</v>
      </c>
    </row>
    <row r="779" spans="9:28" ht="13.5" thickBot="1" x14ac:dyDescent="0.25">
      <c r="I779" s="21" t="str">
        <f t="shared" si="38"/>
        <v>WEPT-Retro-WarehouseWarehouse</v>
      </c>
      <c r="J779" s="21" t="s">
        <v>263</v>
      </c>
      <c r="K779" s="21" t="s">
        <v>704</v>
      </c>
      <c r="L779" s="21" t="s">
        <v>314</v>
      </c>
      <c r="M779" s="21" t="s">
        <v>695</v>
      </c>
      <c r="X779" s="37" t="str">
        <f t="shared" si="39"/>
        <v>ResidentialResWXLow E Storm Window Single Pane Wood Frame_Electric Zonal</v>
      </c>
      <c r="Y779" s="21" t="s">
        <v>849</v>
      </c>
      <c r="Z779" s="21" t="str">
        <f>AB779</f>
        <v>ResWX</v>
      </c>
      <c r="AA779" s="21" t="s">
        <v>1413</v>
      </c>
      <c r="AB779" s="21" t="s">
        <v>1364</v>
      </c>
    </row>
    <row r="780" spans="9:28" ht="13.5" thickBot="1" x14ac:dyDescent="0.25">
      <c r="I780" s="21" t="str">
        <f t="shared" si="38"/>
        <v>WEPT-Retro-SupermarketSupermarket</v>
      </c>
      <c r="J780" s="21" t="s">
        <v>265</v>
      </c>
      <c r="K780" s="21" t="s">
        <v>705</v>
      </c>
      <c r="L780" s="21" t="s">
        <v>314</v>
      </c>
      <c r="M780" s="21" t="s">
        <v>695</v>
      </c>
      <c r="X780" s="37" t="str">
        <f t="shared" si="39"/>
        <v>ResidentialResWXLow E Storm Window Single Pane Metal Frame_Electric Zonal</v>
      </c>
      <c r="Y780" s="21" t="s">
        <v>849</v>
      </c>
      <c r="Z780" s="21" t="str">
        <f t="shared" ref="Z780:Z808" si="40">AB780</f>
        <v>ResWX</v>
      </c>
      <c r="AA780" s="21" t="s">
        <v>1414</v>
      </c>
      <c r="AB780" s="21" t="s">
        <v>1364</v>
      </c>
    </row>
    <row r="781" spans="9:28" ht="13.5" thickBot="1" x14ac:dyDescent="0.25">
      <c r="I781" s="21" t="str">
        <f t="shared" si="38"/>
        <v>WEPT-Retro-MiniMartMiniMart</v>
      </c>
      <c r="J781" s="21" t="s">
        <v>267</v>
      </c>
      <c r="K781" s="21" t="s">
        <v>706</v>
      </c>
      <c r="L781" s="21" t="s">
        <v>314</v>
      </c>
      <c r="M781" s="21" t="s">
        <v>695</v>
      </c>
      <c r="X781" s="37" t="str">
        <f t="shared" si="39"/>
        <v>ResidentialResWXLow E Storm Window Double Pane Metal Frame_Electric Zonal</v>
      </c>
      <c r="Y781" s="21" t="s">
        <v>849</v>
      </c>
      <c r="Z781" s="21" t="str">
        <f t="shared" si="40"/>
        <v>ResWX</v>
      </c>
      <c r="AA781" s="21" t="s">
        <v>1415</v>
      </c>
      <c r="AB781" s="21" t="s">
        <v>1364</v>
      </c>
    </row>
    <row r="782" spans="9:28" ht="13.5" thickBot="1" x14ac:dyDescent="0.25">
      <c r="I782" s="21" t="str">
        <f t="shared" si="38"/>
        <v>WEPT-Retro-RestaurantRestaurant</v>
      </c>
      <c r="J782" s="21" t="s">
        <v>269</v>
      </c>
      <c r="K782" s="21" t="s">
        <v>707</v>
      </c>
      <c r="L782" s="21" t="s">
        <v>314</v>
      </c>
      <c r="M782" s="21" t="s">
        <v>695</v>
      </c>
      <c r="X782" s="37" t="str">
        <f t="shared" si="39"/>
        <v>ResidentialResWXLow E Storm Window Single Pane Wood Frame_Electric FAF</v>
      </c>
      <c r="Y782" s="21" t="s">
        <v>849</v>
      </c>
      <c r="Z782" s="21" t="str">
        <f t="shared" si="40"/>
        <v>ResWX</v>
      </c>
      <c r="AA782" s="21" t="s">
        <v>1416</v>
      </c>
      <c r="AB782" s="21" t="s">
        <v>1364</v>
      </c>
    </row>
    <row r="783" spans="9:28" ht="13.5" thickBot="1" x14ac:dyDescent="0.25">
      <c r="I783" s="21" t="str">
        <f t="shared" si="38"/>
        <v>WEPT-Retro-LodgingLodging</v>
      </c>
      <c r="J783" s="21" t="s">
        <v>271</v>
      </c>
      <c r="K783" s="21" t="s">
        <v>708</v>
      </c>
      <c r="L783" s="21" t="s">
        <v>314</v>
      </c>
      <c r="M783" s="21" t="s">
        <v>695</v>
      </c>
      <c r="X783" s="37" t="str">
        <f t="shared" si="39"/>
        <v>ResidentialResWXLow E Storm Window Single Pane Metal Frame_Electric FAF</v>
      </c>
      <c r="Y783" s="21" t="s">
        <v>849</v>
      </c>
      <c r="Z783" s="21" t="str">
        <f t="shared" si="40"/>
        <v>ResWX</v>
      </c>
      <c r="AA783" s="21" t="s">
        <v>1417</v>
      </c>
      <c r="AB783" s="21" t="s">
        <v>1364</v>
      </c>
    </row>
    <row r="784" spans="9:28" ht="13.5" thickBot="1" x14ac:dyDescent="0.25">
      <c r="I784" s="21" t="str">
        <f t="shared" si="38"/>
        <v>WEPT-Retro-HospitalHospital</v>
      </c>
      <c r="J784" s="21" t="s">
        <v>273</v>
      </c>
      <c r="K784" s="21" t="s">
        <v>709</v>
      </c>
      <c r="L784" s="21" t="s">
        <v>314</v>
      </c>
      <c r="M784" s="21" t="s">
        <v>695</v>
      </c>
      <c r="X784" s="37" t="str">
        <f t="shared" si="39"/>
        <v>ResidentialResWXLow E Storm Window Double Pane Metal Frame_Electric FAF</v>
      </c>
      <c r="Y784" s="21" t="s">
        <v>849</v>
      </c>
      <c r="Z784" s="21" t="str">
        <f t="shared" si="40"/>
        <v>ResWX</v>
      </c>
      <c r="AA784" s="21" t="s">
        <v>1418</v>
      </c>
      <c r="AB784" s="21" t="s">
        <v>1364</v>
      </c>
    </row>
    <row r="785" spans="9:28" ht="13.5" thickBot="1" x14ac:dyDescent="0.25">
      <c r="I785" s="21" t="str">
        <f t="shared" si="38"/>
        <v>WEPT-Retro-Residential CareResidential Care</v>
      </c>
      <c r="J785" s="21" t="s">
        <v>275</v>
      </c>
      <c r="K785" s="21" t="s">
        <v>710</v>
      </c>
      <c r="L785" s="21" t="s">
        <v>314</v>
      </c>
      <c r="M785" s="21" t="s">
        <v>695</v>
      </c>
      <c r="X785" s="37" t="str">
        <f t="shared" si="39"/>
        <v>ResidentialResWXLow E Storm Window Single Pane Wood Frame_Heat Pump</v>
      </c>
      <c r="Y785" s="21" t="s">
        <v>849</v>
      </c>
      <c r="Z785" s="21" t="str">
        <f t="shared" si="40"/>
        <v>ResWX</v>
      </c>
      <c r="AA785" s="21" t="s">
        <v>1419</v>
      </c>
      <c r="AB785" s="21" t="s">
        <v>1364</v>
      </c>
    </row>
    <row r="786" spans="9:28" ht="13.5" thickBot="1" x14ac:dyDescent="0.25">
      <c r="I786" s="21" t="str">
        <f t="shared" si="38"/>
        <v>WEPT-Retro-AssemblyAssembly</v>
      </c>
      <c r="J786" s="21" t="s">
        <v>277</v>
      </c>
      <c r="K786" s="21" t="s">
        <v>711</v>
      </c>
      <c r="L786" s="21" t="s">
        <v>314</v>
      </c>
      <c r="M786" s="21" t="s">
        <v>695</v>
      </c>
      <c r="X786" s="37" t="str">
        <f t="shared" si="39"/>
        <v>ResidentialResWXLow E Storm Window Single Pane Metal Frame_Heat Pump</v>
      </c>
      <c r="Y786" s="21" t="s">
        <v>849</v>
      </c>
      <c r="Z786" s="21" t="str">
        <f t="shared" si="40"/>
        <v>ResWX</v>
      </c>
      <c r="AA786" s="21" t="s">
        <v>1420</v>
      </c>
      <c r="AB786" s="21" t="s">
        <v>1364</v>
      </c>
    </row>
    <row r="787" spans="9:28" ht="13.5" thickBot="1" x14ac:dyDescent="0.25">
      <c r="I787" s="21" t="str">
        <f t="shared" si="38"/>
        <v>WEPT-Retro-OtherOther</v>
      </c>
      <c r="J787" s="21" t="s">
        <v>279</v>
      </c>
      <c r="K787" s="21" t="s">
        <v>712</v>
      </c>
      <c r="L787" s="21" t="s">
        <v>314</v>
      </c>
      <c r="M787" s="21" t="s">
        <v>695</v>
      </c>
      <c r="X787" s="37" t="str">
        <f t="shared" si="39"/>
        <v>ResidentialResWXLow E Storm Window Double Pane Metal Frame_Heat Pump</v>
      </c>
      <c r="Y787" s="21" t="s">
        <v>849</v>
      </c>
      <c r="Z787" s="21" t="str">
        <f t="shared" si="40"/>
        <v>ResWX</v>
      </c>
      <c r="AA787" s="21" t="s">
        <v>1421</v>
      </c>
      <c r="AB787" s="21" t="s">
        <v>1364</v>
      </c>
    </row>
    <row r="788" spans="9:28" ht="13.5" thickBot="1" x14ac:dyDescent="0.25">
      <c r="I788" s="21" t="str">
        <f t="shared" si="38"/>
        <v>WHTanks-NR-Large OffNA</v>
      </c>
      <c r="J788" s="21" t="s">
        <v>6</v>
      </c>
      <c r="K788" s="21" t="s">
        <v>1295</v>
      </c>
      <c r="L788" s="21" t="s">
        <v>622</v>
      </c>
      <c r="M788" s="21" t="s">
        <v>713</v>
      </c>
      <c r="X788" s="37" t="str">
        <f t="shared" si="39"/>
        <v>ResidentialResWXLow E Storm Window Single Pane Wood Frame_DHP</v>
      </c>
      <c r="Y788" s="21" t="s">
        <v>849</v>
      </c>
      <c r="Z788" s="21" t="str">
        <f t="shared" si="40"/>
        <v>ResWX</v>
      </c>
      <c r="AA788" s="21" t="s">
        <v>1422</v>
      </c>
      <c r="AB788" s="21" t="s">
        <v>1364</v>
      </c>
    </row>
    <row r="789" spans="9:28" ht="13.5" thickBot="1" x14ac:dyDescent="0.25">
      <c r="I789" s="21" t="str">
        <f t="shared" si="38"/>
        <v>WHTanks-NR-Medium OffNA</v>
      </c>
      <c r="J789" s="21" t="s">
        <v>6</v>
      </c>
      <c r="K789" s="21" t="s">
        <v>714</v>
      </c>
      <c r="L789" s="21" t="s">
        <v>622</v>
      </c>
      <c r="M789" s="21" t="s">
        <v>713</v>
      </c>
      <c r="X789" s="37" t="str">
        <f t="shared" si="39"/>
        <v>ResidentialResWXLow E Storm Window Single Pane Metal Frame_DHP</v>
      </c>
      <c r="Y789" s="21" t="s">
        <v>849</v>
      </c>
      <c r="Z789" s="21" t="str">
        <f t="shared" si="40"/>
        <v>ResWX</v>
      </c>
      <c r="AA789" s="21" t="s">
        <v>1423</v>
      </c>
      <c r="AB789" s="21" t="s">
        <v>1364</v>
      </c>
    </row>
    <row r="790" spans="9:28" ht="13.5" thickBot="1" x14ac:dyDescent="0.25">
      <c r="I790" s="21" t="str">
        <f t="shared" si="38"/>
        <v>WHTanks-NR-Small OffNA</v>
      </c>
      <c r="J790" s="21" t="s">
        <v>6</v>
      </c>
      <c r="K790" s="21" t="s">
        <v>715</v>
      </c>
      <c r="L790" s="21" t="s">
        <v>622</v>
      </c>
      <c r="M790" s="21" t="s">
        <v>713</v>
      </c>
      <c r="X790" s="37" t="str">
        <f t="shared" si="39"/>
        <v>ResidentialResWXLow E Storm Window Double Pane Metal Frame_DHP</v>
      </c>
      <c r="Y790" s="21" t="s">
        <v>849</v>
      </c>
      <c r="Z790" s="21" t="str">
        <f t="shared" si="40"/>
        <v>ResWX</v>
      </c>
      <c r="AA790" s="21" t="s">
        <v>1424</v>
      </c>
      <c r="AB790" s="21" t="s">
        <v>1364</v>
      </c>
    </row>
    <row r="791" spans="9:28" ht="13.5" thickBot="1" x14ac:dyDescent="0.25">
      <c r="I791" s="21" t="str">
        <f t="shared" si="38"/>
        <v>WHTanks-NR-XLarge RetNA</v>
      </c>
      <c r="J791" s="21" t="s">
        <v>6</v>
      </c>
      <c r="K791" s="21" t="s">
        <v>716</v>
      </c>
      <c r="L791" s="21" t="s">
        <v>622</v>
      </c>
      <c r="M791" s="21" t="s">
        <v>713</v>
      </c>
      <c r="X791" s="37" t="str">
        <f t="shared" si="39"/>
        <v>ResidentialResWXManufactured Home Weatherization - Add a Low-e Storm Window to an existing Single Pane Wood Framed Window_Electric FAF</v>
      </c>
      <c r="Y791" s="21" t="s">
        <v>849</v>
      </c>
      <c r="Z791" s="21" t="str">
        <f t="shared" si="40"/>
        <v>ResWX</v>
      </c>
      <c r="AA791" s="21" t="s">
        <v>1425</v>
      </c>
      <c r="AB791" s="21" t="s">
        <v>1364</v>
      </c>
    </row>
    <row r="792" spans="9:28" ht="13.5" thickBot="1" x14ac:dyDescent="0.25">
      <c r="I792" s="21" t="str">
        <f t="shared" si="38"/>
        <v>WHTanks-NR-Large RetNA</v>
      </c>
      <c r="J792" s="21" t="s">
        <v>6</v>
      </c>
      <c r="K792" s="21" t="s">
        <v>717</v>
      </c>
      <c r="L792" s="21" t="s">
        <v>622</v>
      </c>
      <c r="M792" s="21" t="s">
        <v>713</v>
      </c>
      <c r="X792" s="37" t="str">
        <f t="shared" si="39"/>
        <v>ResidentialResWXManufactured Home Weatherization - Add a Low-e Storm Window to an existing Single Pane Metal Framed Window_Electric FAF</v>
      </c>
      <c r="Y792" s="21" t="s">
        <v>849</v>
      </c>
      <c r="Z792" s="21" t="str">
        <f t="shared" si="40"/>
        <v>ResWX</v>
      </c>
      <c r="AA792" s="21" t="s">
        <v>1426</v>
      </c>
      <c r="AB792" s="21" t="s">
        <v>1364</v>
      </c>
    </row>
    <row r="793" spans="9:28" ht="13.5" thickBot="1" x14ac:dyDescent="0.25">
      <c r="I793" s="21" t="str">
        <f t="shared" si="38"/>
        <v>WHTanks-NR-Medium RetNA</v>
      </c>
      <c r="J793" s="21" t="s">
        <v>6</v>
      </c>
      <c r="K793" s="21" t="s">
        <v>718</v>
      </c>
      <c r="L793" s="21" t="s">
        <v>622</v>
      </c>
      <c r="M793" s="21" t="s">
        <v>713</v>
      </c>
      <c r="X793" s="37" t="str">
        <f t="shared" si="39"/>
        <v>ResidentialResWXManufactured Home Weatherization - Add a Low-e Storm Window to an existing Double Pane Metal Framed Window_Electric FAF</v>
      </c>
      <c r="Y793" s="21" t="s">
        <v>849</v>
      </c>
      <c r="Z793" s="21" t="str">
        <f t="shared" si="40"/>
        <v>ResWX</v>
      </c>
      <c r="AA793" s="21" t="s">
        <v>1427</v>
      </c>
      <c r="AB793" s="21" t="s">
        <v>1364</v>
      </c>
    </row>
    <row r="794" spans="9:28" ht="13.5" thickBot="1" x14ac:dyDescent="0.25">
      <c r="I794" s="21" t="str">
        <f t="shared" si="38"/>
        <v>WHTanks-NR-Small RetNA</v>
      </c>
      <c r="J794" s="21" t="s">
        <v>6</v>
      </c>
      <c r="K794" s="21" t="s">
        <v>719</v>
      </c>
      <c r="L794" s="21" t="s">
        <v>622</v>
      </c>
      <c r="M794" s="21" t="s">
        <v>713</v>
      </c>
      <c r="X794" s="37" t="str">
        <f t="shared" si="39"/>
        <v>ResidentialResWXManufactured Home Weatherization - Add a Low-e Storm Window to an existing Single Pane Wood Framed Window_Heat Pump</v>
      </c>
      <c r="Y794" s="21" t="s">
        <v>849</v>
      </c>
      <c r="Z794" s="21" t="str">
        <f t="shared" si="40"/>
        <v>ResWX</v>
      </c>
      <c r="AA794" s="21" t="s">
        <v>1428</v>
      </c>
      <c r="AB794" s="21" t="s">
        <v>1364</v>
      </c>
    </row>
    <row r="795" spans="9:28" ht="13.5" thickBot="1" x14ac:dyDescent="0.25">
      <c r="I795" s="21" t="str">
        <f t="shared" si="38"/>
        <v>WHTanks-NR-School K-12NA</v>
      </c>
      <c r="J795" s="21" t="s">
        <v>6</v>
      </c>
      <c r="K795" s="21" t="s">
        <v>720</v>
      </c>
      <c r="L795" s="21" t="s">
        <v>622</v>
      </c>
      <c r="M795" s="21" t="s">
        <v>713</v>
      </c>
      <c r="X795" s="37" t="str">
        <f t="shared" si="39"/>
        <v>ResidentialResWXManufactured Home Weatherization - Add a Low-e Storm Window to an existing Single Pane Metal Framed Window_Heat Pump</v>
      </c>
      <c r="Y795" s="21" t="s">
        <v>849</v>
      </c>
      <c r="Z795" s="21" t="str">
        <f t="shared" si="40"/>
        <v>ResWX</v>
      </c>
      <c r="AA795" s="21" t="s">
        <v>1429</v>
      </c>
      <c r="AB795" s="21" t="s">
        <v>1364</v>
      </c>
    </row>
    <row r="796" spans="9:28" ht="13.5" thickBot="1" x14ac:dyDescent="0.25">
      <c r="I796" s="21" t="str">
        <f t="shared" si="38"/>
        <v>WHTanks-NR-UniversityNA</v>
      </c>
      <c r="J796" s="21" t="s">
        <v>6</v>
      </c>
      <c r="K796" s="21" t="s">
        <v>721</v>
      </c>
      <c r="L796" s="21" t="s">
        <v>622</v>
      </c>
      <c r="M796" s="21" t="s">
        <v>713</v>
      </c>
      <c r="X796" s="37" t="str">
        <f t="shared" si="39"/>
        <v>ResidentialResWXManufactured Home Weatherization - Add a Low-e Storm Window to an existing Double Pane Metal Framed Window_Heat Pump</v>
      </c>
      <c r="Y796" s="21" t="s">
        <v>849</v>
      </c>
      <c r="Z796" s="21" t="str">
        <f t="shared" si="40"/>
        <v>ResWX</v>
      </c>
      <c r="AA796" s="21" t="s">
        <v>1430</v>
      </c>
      <c r="AB796" s="21" t="s">
        <v>1364</v>
      </c>
    </row>
    <row r="797" spans="9:28" ht="13.5" thickBot="1" x14ac:dyDescent="0.25">
      <c r="I797" s="21" t="str">
        <f t="shared" si="38"/>
        <v>WHTanks-NR-WarehouseNA</v>
      </c>
      <c r="J797" s="21" t="s">
        <v>6</v>
      </c>
      <c r="K797" s="21" t="s">
        <v>722</v>
      </c>
      <c r="L797" s="21" t="s">
        <v>622</v>
      </c>
      <c r="M797" s="21" t="s">
        <v>713</v>
      </c>
      <c r="X797" s="37" t="str">
        <f t="shared" si="39"/>
        <v>ResidentialResWXWindows - Add a Low-e Storm Window to an existing Single Pane Wood Framed Window_Electric FAF</v>
      </c>
      <c r="Y797" s="21" t="s">
        <v>849</v>
      </c>
      <c r="Z797" s="21" t="str">
        <f t="shared" si="40"/>
        <v>ResWX</v>
      </c>
      <c r="AA797" s="21" t="s">
        <v>1431</v>
      </c>
      <c r="AB797" s="21" t="s">
        <v>1364</v>
      </c>
    </row>
    <row r="798" spans="9:28" ht="13.5" thickBot="1" x14ac:dyDescent="0.25">
      <c r="I798" s="21" t="str">
        <f t="shared" si="38"/>
        <v>WHTanks-NR-SupermarketNA</v>
      </c>
      <c r="J798" s="21" t="s">
        <v>6</v>
      </c>
      <c r="K798" s="21" t="s">
        <v>723</v>
      </c>
      <c r="L798" s="21" t="s">
        <v>622</v>
      </c>
      <c r="M798" s="21" t="s">
        <v>713</v>
      </c>
      <c r="X798" s="37" t="str">
        <f t="shared" si="39"/>
        <v>ResidentialResWXWindows - Add a Low-e Storm Window to an existing Single Pane Metal Framed Window_Electric FAF</v>
      </c>
      <c r="Y798" s="21" t="s">
        <v>849</v>
      </c>
      <c r="Z798" s="21" t="str">
        <f t="shared" si="40"/>
        <v>ResWX</v>
      </c>
      <c r="AA798" s="21" t="s">
        <v>1432</v>
      </c>
      <c r="AB798" s="21" t="s">
        <v>1364</v>
      </c>
    </row>
    <row r="799" spans="9:28" ht="13.5" thickBot="1" x14ac:dyDescent="0.25">
      <c r="I799" s="21" t="str">
        <f t="shared" si="38"/>
        <v>WHTanks-NR-MiniMartNA</v>
      </c>
      <c r="J799" s="21" t="s">
        <v>6</v>
      </c>
      <c r="K799" s="21" t="s">
        <v>724</v>
      </c>
      <c r="L799" s="21" t="s">
        <v>622</v>
      </c>
      <c r="M799" s="21" t="s">
        <v>713</v>
      </c>
      <c r="X799" s="37" t="str">
        <f t="shared" si="39"/>
        <v>ResidentialResWXWindows - Add a Low-e Storm Window to an existing Double Pane Metal Framed Window_Electric FAF</v>
      </c>
      <c r="Y799" s="21" t="s">
        <v>849</v>
      </c>
      <c r="Z799" s="21" t="str">
        <f t="shared" si="40"/>
        <v>ResWX</v>
      </c>
      <c r="AA799" s="21" t="s">
        <v>1433</v>
      </c>
      <c r="AB799" s="21" t="s">
        <v>1364</v>
      </c>
    </row>
    <row r="800" spans="9:28" ht="13.5" thickBot="1" x14ac:dyDescent="0.25">
      <c r="I800" s="21" t="str">
        <f t="shared" si="38"/>
        <v>WHTanks-NR-RestaurantNA</v>
      </c>
      <c r="J800" s="21" t="s">
        <v>6</v>
      </c>
      <c r="K800" s="21" t="s">
        <v>725</v>
      </c>
      <c r="L800" s="21" t="s">
        <v>622</v>
      </c>
      <c r="M800" s="21" t="s">
        <v>713</v>
      </c>
      <c r="X800" s="37" t="str">
        <f t="shared" si="39"/>
        <v>ResidentialResWXWindows - Add a Low-e Storm Window to an existing Single Pane Wood Framed Window_DHP</v>
      </c>
      <c r="Y800" s="21" t="s">
        <v>849</v>
      </c>
      <c r="Z800" s="21" t="str">
        <f t="shared" si="40"/>
        <v>ResWX</v>
      </c>
      <c r="AA800" s="21" t="s">
        <v>1434</v>
      </c>
      <c r="AB800" s="21" t="s">
        <v>1364</v>
      </c>
    </row>
    <row r="801" spans="9:28" ht="13.5" thickBot="1" x14ac:dyDescent="0.25">
      <c r="I801" s="21" t="str">
        <f t="shared" si="38"/>
        <v>WHTanks-NR-LodgingNA</v>
      </c>
      <c r="J801" s="21" t="s">
        <v>6</v>
      </c>
      <c r="K801" s="21" t="s">
        <v>726</v>
      </c>
      <c r="L801" s="21" t="s">
        <v>622</v>
      </c>
      <c r="M801" s="21" t="s">
        <v>713</v>
      </c>
      <c r="X801" s="37" t="str">
        <f t="shared" si="39"/>
        <v>ResidentialResWXWindows - Add a Low-e Storm Window to an existing Single Pane Metal Framed Window_DHP</v>
      </c>
      <c r="Y801" s="21" t="s">
        <v>849</v>
      </c>
      <c r="Z801" s="21" t="str">
        <f t="shared" si="40"/>
        <v>ResWX</v>
      </c>
      <c r="AA801" s="21" t="s">
        <v>1435</v>
      </c>
      <c r="AB801" s="21" t="s">
        <v>1364</v>
      </c>
    </row>
    <row r="802" spans="9:28" ht="13.5" thickBot="1" x14ac:dyDescent="0.25">
      <c r="I802" s="21" t="str">
        <f t="shared" si="38"/>
        <v>WHTanks-NR-HospitalNA</v>
      </c>
      <c r="J802" s="21" t="s">
        <v>6</v>
      </c>
      <c r="K802" s="21" t="s">
        <v>727</v>
      </c>
      <c r="L802" s="21" t="s">
        <v>622</v>
      </c>
      <c r="M802" s="21" t="s">
        <v>713</v>
      </c>
      <c r="X802" s="37" t="str">
        <f t="shared" si="39"/>
        <v>ResidentialResWXWindows - Add a Low-e Storm Window to an existing Double Pane Metal Framed Window_DHP</v>
      </c>
      <c r="Y802" s="21" t="s">
        <v>849</v>
      </c>
      <c r="Z802" s="21" t="str">
        <f t="shared" si="40"/>
        <v>ResWX</v>
      </c>
      <c r="AA802" s="21" t="s">
        <v>1436</v>
      </c>
      <c r="AB802" s="21" t="s">
        <v>1364</v>
      </c>
    </row>
    <row r="803" spans="9:28" ht="13.5" thickBot="1" x14ac:dyDescent="0.25">
      <c r="I803" s="21" t="str">
        <f t="shared" si="38"/>
        <v>WHTanks-NR-Residential CareNA</v>
      </c>
      <c r="J803" s="21" t="s">
        <v>6</v>
      </c>
      <c r="K803" s="21" t="s">
        <v>728</v>
      </c>
      <c r="L803" s="21" t="s">
        <v>622</v>
      </c>
      <c r="M803" s="21" t="s">
        <v>713</v>
      </c>
      <c r="X803" s="37" t="str">
        <f t="shared" si="39"/>
        <v>ResidentialResWXWindows - Add a Low-e Storm Window to an existing Single Pane Wood Framed Window_Electric Zonal</v>
      </c>
      <c r="Y803" s="21" t="s">
        <v>849</v>
      </c>
      <c r="Z803" s="21" t="str">
        <f t="shared" si="40"/>
        <v>ResWX</v>
      </c>
      <c r="AA803" s="21" t="s">
        <v>1437</v>
      </c>
      <c r="AB803" s="21" t="s">
        <v>1364</v>
      </c>
    </row>
    <row r="804" spans="9:28" ht="13.5" thickBot="1" x14ac:dyDescent="0.25">
      <c r="I804" s="21" t="str">
        <f t="shared" si="38"/>
        <v>WHTanks-NR-AssemblyNA</v>
      </c>
      <c r="J804" s="21" t="s">
        <v>6</v>
      </c>
      <c r="K804" s="21" t="s">
        <v>729</v>
      </c>
      <c r="L804" s="21" t="s">
        <v>622</v>
      </c>
      <c r="M804" s="21" t="s">
        <v>713</v>
      </c>
      <c r="X804" s="37" t="str">
        <f t="shared" si="39"/>
        <v>ResidentialResWXWindows - Add a Low-e Storm Window to an existing Single Pane Metal Framed Window_Electric Zonal</v>
      </c>
      <c r="Y804" s="21" t="s">
        <v>849</v>
      </c>
      <c r="Z804" s="21" t="str">
        <f t="shared" si="40"/>
        <v>ResWX</v>
      </c>
      <c r="AA804" s="21" t="s">
        <v>1438</v>
      </c>
      <c r="AB804" s="21" t="s">
        <v>1364</v>
      </c>
    </row>
    <row r="805" spans="9:28" ht="13.5" thickBot="1" x14ac:dyDescent="0.25">
      <c r="I805" s="21" t="str">
        <f t="shared" si="38"/>
        <v>WHTanks-NR-OtherNA</v>
      </c>
      <c r="J805" s="21" t="s">
        <v>6</v>
      </c>
      <c r="K805" s="21" t="s">
        <v>730</v>
      </c>
      <c r="L805" s="21" t="s">
        <v>622</v>
      </c>
      <c r="M805" s="21" t="s">
        <v>713</v>
      </c>
      <c r="X805" s="37" t="str">
        <f t="shared" si="39"/>
        <v>ResidentialResWXWindows - Add a Low-e Storm Window to an existing Double Pane Metal Framed Window_Electric Zonal</v>
      </c>
      <c r="Y805" s="21" t="s">
        <v>849</v>
      </c>
      <c r="Z805" s="21" t="str">
        <f t="shared" si="40"/>
        <v>ResWX</v>
      </c>
      <c r="AA805" s="21" t="s">
        <v>1439</v>
      </c>
      <c r="AB805" s="21" t="s">
        <v>1364</v>
      </c>
    </row>
    <row r="806" spans="9:28" ht="13.5" thickBot="1" x14ac:dyDescent="0.25">
      <c r="I806" s="21" t="str">
        <f t="shared" si="38"/>
        <v>SGSWindow-Small Office (AC with Gas Furnace)-PortlandSGSWindow-(AC with Gas Furnace)</v>
      </c>
      <c r="J806" s="21" t="s">
        <v>732</v>
      </c>
      <c r="K806" s="21" t="s">
        <v>733</v>
      </c>
      <c r="L806" s="21" t="s">
        <v>314</v>
      </c>
      <c r="M806" s="21" t="s">
        <v>731</v>
      </c>
      <c r="X806" s="37" t="str">
        <f t="shared" si="39"/>
        <v>ResidentialResWXWindows - Add a Low-e Storm Window to an existing Single Pane Wood Framed Window_Heat Pump</v>
      </c>
      <c r="Y806" s="21" t="s">
        <v>849</v>
      </c>
      <c r="Z806" s="21" t="str">
        <f t="shared" si="40"/>
        <v>ResWX</v>
      </c>
      <c r="AA806" s="21" t="s">
        <v>1440</v>
      </c>
      <c r="AB806" s="21" t="s">
        <v>1364</v>
      </c>
    </row>
    <row r="807" spans="9:28" ht="13.5" thickBot="1" x14ac:dyDescent="0.25">
      <c r="I807" s="21" t="str">
        <f t="shared" si="38"/>
        <v>SGSWindow-Small Office (AC with Gas Furnace)-SpokaneSGSWindow-(AC with Gas Furnace)</v>
      </c>
      <c r="J807" s="21" t="s">
        <v>732</v>
      </c>
      <c r="K807" s="21" t="s">
        <v>734</v>
      </c>
      <c r="L807" s="21" t="s">
        <v>314</v>
      </c>
      <c r="M807" s="21" t="s">
        <v>731</v>
      </c>
      <c r="X807" s="37" t="str">
        <f t="shared" si="39"/>
        <v>ResidentialResWXWindows - Add a Low-e Storm Window to an existing Single Pane Metal Framed Window_Heat Pump</v>
      </c>
      <c r="Y807" s="21" t="s">
        <v>849</v>
      </c>
      <c r="Z807" s="21" t="str">
        <f t="shared" si="40"/>
        <v>ResWX</v>
      </c>
      <c r="AA807" s="21" t="s">
        <v>1441</v>
      </c>
      <c r="AB807" s="21" t="s">
        <v>1364</v>
      </c>
    </row>
    <row r="808" spans="9:28" ht="13.5" thickBot="1" x14ac:dyDescent="0.25">
      <c r="I808" s="21" t="str">
        <f t="shared" si="38"/>
        <v>SGSWindow-Small Office (AC with Gas Furnace)-MissoulaSGSWindow-(AC with Gas Furnace)</v>
      </c>
      <c r="J808" s="21" t="s">
        <v>732</v>
      </c>
      <c r="K808" s="21" t="s">
        <v>735</v>
      </c>
      <c r="L808" s="21" t="s">
        <v>314</v>
      </c>
      <c r="M808" s="21" t="s">
        <v>731</v>
      </c>
      <c r="X808" s="37" t="str">
        <f t="shared" si="39"/>
        <v>ResidentialResWXWindows - Add a Low-e Storm Window to an existing Double Pane Metal Framed Window_Heat Pump</v>
      </c>
      <c r="Y808" s="21" t="s">
        <v>849</v>
      </c>
      <c r="Z808" s="21" t="str">
        <f t="shared" si="40"/>
        <v>ResWX</v>
      </c>
      <c r="AA808" s="21" t="s">
        <v>1442</v>
      </c>
      <c r="AB808" s="21" t="s">
        <v>1364</v>
      </c>
    </row>
    <row r="809" spans="9:28" ht="13.5" thickBot="1" x14ac:dyDescent="0.25">
      <c r="I809" s="21" t="str">
        <f t="shared" si="38"/>
        <v>SGSWindow-Small Office (Air-source Heat Pump)-PortlandSGSWindow-(Air-source Heat Pump)</v>
      </c>
      <c r="J809" s="21" t="s">
        <v>736</v>
      </c>
      <c r="K809" s="21" t="s">
        <v>737</v>
      </c>
      <c r="L809" s="21" t="s">
        <v>314</v>
      </c>
      <c r="M809" s="21" t="s">
        <v>731</v>
      </c>
    </row>
    <row r="810" spans="9:28" ht="13.5" thickBot="1" x14ac:dyDescent="0.25">
      <c r="I810" s="21" t="str">
        <f t="shared" si="38"/>
        <v>SGSWindow-Small Office (Air-source Heat Pump)-SpokaneSGSWindow-(Air-source Heat Pump)</v>
      </c>
      <c r="J810" s="21" t="s">
        <v>736</v>
      </c>
      <c r="K810" s="21" t="s">
        <v>738</v>
      </c>
      <c r="L810" s="21" t="s">
        <v>314</v>
      </c>
      <c r="M810" s="21" t="s">
        <v>731</v>
      </c>
    </row>
    <row r="811" spans="9:28" ht="13.5" thickBot="1" x14ac:dyDescent="0.25">
      <c r="I811" s="21" t="str">
        <f t="shared" si="38"/>
        <v>SGSWindow-Small Office (Air-source Heat Pump)-MissoulaSGSWindow-(Air-source Heat Pump)</v>
      </c>
      <c r="J811" s="21" t="s">
        <v>736</v>
      </c>
      <c r="K811" s="21" t="s">
        <v>739</v>
      </c>
      <c r="L811" s="21" t="s">
        <v>314</v>
      </c>
      <c r="M811" s="21" t="s">
        <v>731</v>
      </c>
    </row>
    <row r="812" spans="9:28" ht="13.5" thickBot="1" x14ac:dyDescent="0.25">
      <c r="I812" s="21" t="str">
        <f t="shared" si="38"/>
        <v>SGSWindow-Mid-rise Office (Apackaged VAV with Electric reheat)-PortlandSGSWindow-(Apackaged VAV with Electric reheat)</v>
      </c>
      <c r="J812" s="21" t="s">
        <v>740</v>
      </c>
      <c r="K812" s="21" t="s">
        <v>741</v>
      </c>
      <c r="L812" s="21" t="s">
        <v>314</v>
      </c>
      <c r="M812" s="21" t="s">
        <v>731</v>
      </c>
    </row>
    <row r="813" spans="9:28" ht="13.5" thickBot="1" x14ac:dyDescent="0.25">
      <c r="I813" s="21" t="str">
        <f t="shared" si="38"/>
        <v>SGSWindow-Mid-rise Office (Apackaged VAV with Electric reheat)-SpokaneSGSWindow-(Apackaged VAV with Electric reheat)</v>
      </c>
      <c r="J813" s="21" t="s">
        <v>740</v>
      </c>
      <c r="K813" s="21" t="s">
        <v>742</v>
      </c>
      <c r="L813" s="21" t="s">
        <v>314</v>
      </c>
      <c r="M813" s="21" t="s">
        <v>731</v>
      </c>
    </row>
    <row r="814" spans="9:28" ht="13.5" thickBot="1" x14ac:dyDescent="0.25">
      <c r="I814" s="21" t="str">
        <f t="shared" si="38"/>
        <v>SGSWindow-Mid-rise Office (Apackaged VAV with Electric reheat)-MissoulaSGSWindow-(Apackaged VAV with Electric reheat)</v>
      </c>
      <c r="J814" s="21" t="s">
        <v>740</v>
      </c>
      <c r="K814" s="21" t="s">
        <v>743</v>
      </c>
      <c r="L814" s="21" t="s">
        <v>314</v>
      </c>
      <c r="M814" s="21" t="s">
        <v>731</v>
      </c>
    </row>
    <row r="815" spans="9:28" ht="13.5" thickBot="1" x14ac:dyDescent="0.25">
      <c r="I815" s="21" t="str">
        <f t="shared" si="38"/>
        <v>SGSWindow-Mid-rise Office (Apackaged VAV with Gas)-PortlandSGSWindow-(Apackaged VAV with Gas)</v>
      </c>
      <c r="J815" s="21" t="s">
        <v>744</v>
      </c>
      <c r="K815" s="21" t="s">
        <v>745</v>
      </c>
      <c r="L815" s="21" t="s">
        <v>314</v>
      </c>
      <c r="M815" s="21" t="s">
        <v>731</v>
      </c>
    </row>
    <row r="816" spans="9:28" ht="13.5" thickBot="1" x14ac:dyDescent="0.25">
      <c r="I816" s="21" t="str">
        <f t="shared" si="38"/>
        <v>SGSWindow-Mid-rise Office (Apackaged VAV with Gas)-SpokaneSGSWindow-(Apackaged VAV with Gas)</v>
      </c>
      <c r="J816" s="21" t="s">
        <v>744</v>
      </c>
      <c r="K816" s="21" t="s">
        <v>746</v>
      </c>
      <c r="L816" s="21" t="s">
        <v>314</v>
      </c>
      <c r="M816" s="21" t="s">
        <v>731</v>
      </c>
    </row>
    <row r="817" spans="9:13" ht="13.5" thickBot="1" x14ac:dyDescent="0.25">
      <c r="I817" s="21" t="str">
        <f t="shared" si="38"/>
        <v>SGSWindow-Mid-rise Office (Apackaged VAV with Gas)-MissoulaSGSWindow-(Apackaged VAV with Gas)</v>
      </c>
      <c r="J817" s="21" t="s">
        <v>744</v>
      </c>
      <c r="K817" s="21" t="s">
        <v>747</v>
      </c>
      <c r="L817" s="21" t="s">
        <v>314</v>
      </c>
      <c r="M817" s="21" t="s">
        <v>731</v>
      </c>
    </row>
    <row r="818" spans="9:13" ht="13.5" thickBot="1" x14ac:dyDescent="0.25">
      <c r="I818" s="21" t="str">
        <f t="shared" si="38"/>
        <v>SGSWindow-High-rise Office (VAV with Central Chillers / Gas Boilers)-PortlandSGSWindow-(VAV with Central Chillers / Gas Boilers)</v>
      </c>
      <c r="J818" s="21" t="s">
        <v>748</v>
      </c>
      <c r="K818" s="21" t="s">
        <v>749</v>
      </c>
      <c r="L818" s="21" t="s">
        <v>314</v>
      </c>
      <c r="M818" s="21" t="s">
        <v>731</v>
      </c>
    </row>
    <row r="819" spans="9:13" ht="13.5" thickBot="1" x14ac:dyDescent="0.25">
      <c r="I819" s="21" t="str">
        <f t="shared" si="38"/>
        <v>SGSWindow-High-rise Office (VAV with Central Chillers / Gas Boilers)-SpokaneSGSWindow-(VAV with Central Chillers / Gas Boilers)</v>
      </c>
      <c r="J819" s="21" t="s">
        <v>748</v>
      </c>
      <c r="K819" s="21" t="s">
        <v>750</v>
      </c>
      <c r="L819" s="21" t="s">
        <v>314</v>
      </c>
      <c r="M819" s="21" t="s">
        <v>731</v>
      </c>
    </row>
    <row r="820" spans="9:13" ht="13.5" thickBot="1" x14ac:dyDescent="0.25">
      <c r="I820" s="21" t="str">
        <f t="shared" si="38"/>
        <v>SGSWindow-High-rise Office (VAV with Central Chillers / Gas Boilers)-MissoulaSGSWindow-(VAV with Central Chillers / Gas Boilers)</v>
      </c>
      <c r="J820" s="21" t="s">
        <v>748</v>
      </c>
      <c r="K820" s="21" t="s">
        <v>751</v>
      </c>
      <c r="L820" s="21" t="s">
        <v>314</v>
      </c>
      <c r="M820" s="21" t="s">
        <v>731</v>
      </c>
    </row>
    <row r="821" spans="9:13" ht="13.5" thickBot="1" x14ac:dyDescent="0.25">
      <c r="I821" s="21" t="str">
        <f t="shared" si="38"/>
        <v>SGSWindow-Small Office (AC with Ele Furnace)-PortlandSGSWindow-(Apackaged VAV with Electric reheat)</v>
      </c>
      <c r="J821" s="21" t="s">
        <v>740</v>
      </c>
      <c r="K821" s="21" t="s">
        <v>752</v>
      </c>
      <c r="L821" s="21" t="s">
        <v>314</v>
      </c>
      <c r="M821" s="21" t="s">
        <v>731</v>
      </c>
    </row>
    <row r="822" spans="9:13" ht="13.5" thickBot="1" x14ac:dyDescent="0.25">
      <c r="I822" s="21" t="str">
        <f t="shared" si="38"/>
        <v>SGSWindow-Small Office (AC with Ele Furnace)-SpokaneSGSWindow-(Apackaged VAV with Electric reheat)</v>
      </c>
      <c r="J822" s="21" t="s">
        <v>740</v>
      </c>
      <c r="K822" s="21" t="s">
        <v>753</v>
      </c>
      <c r="L822" s="21" t="s">
        <v>314</v>
      </c>
      <c r="M822" s="21" t="s">
        <v>731</v>
      </c>
    </row>
    <row r="823" spans="9:13" ht="13.5" thickBot="1" x14ac:dyDescent="0.25">
      <c r="I823" s="21" t="str">
        <f t="shared" si="38"/>
        <v>SGSWindow-Small Office (AC with Ele Furnace)-MissoulaSGSWindow-(Apackaged VAV with Electric reheat)</v>
      </c>
      <c r="J823" s="21" t="s">
        <v>740</v>
      </c>
      <c r="K823" s="21" t="s">
        <v>754</v>
      </c>
      <c r="L823" s="21" t="s">
        <v>314</v>
      </c>
      <c r="M823" s="21" t="s">
        <v>731</v>
      </c>
    </row>
    <row r="824" spans="9:13" ht="13.5" thickBot="1" x14ac:dyDescent="0.25">
      <c r="I824" s="21" t="str">
        <f t="shared" si="38"/>
        <v>SGSWindow-High-rise Office (VAV with Central Chillers / Ele Boilers)-PortlandSGSWindow-(Apackaged VAV with Electric reheat)</v>
      </c>
      <c r="J824" s="21" t="s">
        <v>740</v>
      </c>
      <c r="K824" s="21" t="s">
        <v>755</v>
      </c>
      <c r="L824" s="21" t="s">
        <v>314</v>
      </c>
      <c r="M824" s="21" t="s">
        <v>731</v>
      </c>
    </row>
    <row r="825" spans="9:13" ht="13.5" thickBot="1" x14ac:dyDescent="0.25">
      <c r="I825" s="21" t="str">
        <f t="shared" si="38"/>
        <v>SGSWindow-High-rise Office (VAV with Central Chillers / Ele Boilers)-SpokaneSGSWindow-(Apackaged VAV with Electric reheat)</v>
      </c>
      <c r="J825" s="21" t="s">
        <v>740</v>
      </c>
      <c r="K825" s="21" t="s">
        <v>756</v>
      </c>
      <c r="L825" s="21" t="s">
        <v>314</v>
      </c>
      <c r="M825" s="21" t="s">
        <v>731</v>
      </c>
    </row>
    <row r="826" spans="9:13" ht="13.5" thickBot="1" x14ac:dyDescent="0.25">
      <c r="I826" s="21" t="str">
        <f t="shared" si="38"/>
        <v>SGSWindow-High-rise Office (VAV with Central Chillers / Ele Boilers)-MissoulaSGSWindow-(Apackaged VAV with Electric reheat)</v>
      </c>
      <c r="J826" s="21" t="s">
        <v>740</v>
      </c>
      <c r="K826" s="21" t="s">
        <v>757</v>
      </c>
      <c r="L826" s="21" t="s">
        <v>314</v>
      </c>
      <c r="M826" s="21" t="s">
        <v>731</v>
      </c>
    </row>
    <row r="827" spans="9:13" ht="13.5" thickBot="1" x14ac:dyDescent="0.25">
      <c r="I827" s="21" t="str">
        <f t="shared" si="38"/>
        <v>1 - LDC voltage control methodNA</v>
      </c>
      <c r="J827" s="21" t="s">
        <v>6</v>
      </c>
      <c r="K827" s="21" t="s">
        <v>761</v>
      </c>
      <c r="L827" s="21" t="s">
        <v>760</v>
      </c>
      <c r="M827" s="21" t="s">
        <v>758</v>
      </c>
    </row>
    <row r="828" spans="9:13" ht="13.5" thickBot="1" x14ac:dyDescent="0.25">
      <c r="I828" s="21" t="str">
        <f t="shared" si="38"/>
        <v>2 - Light system improvementsNA</v>
      </c>
      <c r="J828" s="21" t="s">
        <v>6</v>
      </c>
      <c r="K828" s="21" t="s">
        <v>762</v>
      </c>
      <c r="L828" s="21" t="s">
        <v>760</v>
      </c>
      <c r="M828" s="21" t="s">
        <v>758</v>
      </c>
    </row>
    <row r="829" spans="9:13" ht="13.5" thickBot="1" x14ac:dyDescent="0.25">
      <c r="I829" s="21" t="str">
        <f t="shared" si="38"/>
        <v>3 - Major system improvementsNA</v>
      </c>
      <c r="J829" s="21" t="s">
        <v>6</v>
      </c>
      <c r="K829" s="21" t="s">
        <v>763</v>
      </c>
      <c r="L829" s="21" t="s">
        <v>760</v>
      </c>
      <c r="M829" s="21" t="s">
        <v>758</v>
      </c>
    </row>
    <row r="830" spans="9:13" ht="13.5" thickBot="1" x14ac:dyDescent="0.25">
      <c r="I830" s="21" t="str">
        <f t="shared" si="38"/>
        <v>4 - EOL voltage control methodNA</v>
      </c>
      <c r="J830" s="21" t="s">
        <v>6</v>
      </c>
      <c r="K830" s="21" t="s">
        <v>764</v>
      </c>
      <c r="L830" s="21" t="s">
        <v>760</v>
      </c>
      <c r="M830" s="21" t="s">
        <v>758</v>
      </c>
    </row>
    <row r="831" spans="9:13" ht="13.5" thickBot="1" x14ac:dyDescent="0.25">
      <c r="I831" s="21" t="str">
        <f t="shared" si="38"/>
        <v>A - SCL implement EOL w/ major system improvementsNA</v>
      </c>
      <c r="J831" s="21" t="s">
        <v>6</v>
      </c>
      <c r="K831" s="21" t="s">
        <v>765</v>
      </c>
      <c r="L831" s="21" t="s">
        <v>760</v>
      </c>
      <c r="M831" s="21" t="s">
        <v>758</v>
      </c>
    </row>
    <row r="832" spans="9:13" ht="13.5" thickBot="1" x14ac:dyDescent="0.25">
      <c r="I832" s="21" t="str">
        <f t="shared" si="38"/>
        <v>Air Compressor Demand ReductionNA</v>
      </c>
      <c r="J832" s="21" t="s">
        <v>6</v>
      </c>
      <c r="K832" s="21" t="s">
        <v>768</v>
      </c>
      <c r="L832" s="21" t="s">
        <v>767</v>
      </c>
      <c r="M832" s="21" t="s">
        <v>244</v>
      </c>
    </row>
    <row r="833" spans="9:13" ht="13.5" thickBot="1" x14ac:dyDescent="0.25">
      <c r="I833" s="21" t="str">
        <f t="shared" si="38"/>
        <v>Air Compressor Equipment1NA</v>
      </c>
      <c r="J833" s="21" t="s">
        <v>6</v>
      </c>
      <c r="K833" s="21" t="s">
        <v>769</v>
      </c>
      <c r="L833" s="21" t="s">
        <v>244</v>
      </c>
      <c r="M833" s="21" t="s">
        <v>244</v>
      </c>
    </row>
    <row r="834" spans="9:13" ht="13.5" thickBot="1" x14ac:dyDescent="0.25">
      <c r="I834" s="21" t="str">
        <f t="shared" si="38"/>
        <v>Air Compressor Equipment2NA</v>
      </c>
      <c r="J834" s="21" t="s">
        <v>6</v>
      </c>
      <c r="K834" s="21" t="s">
        <v>770</v>
      </c>
      <c r="L834" s="21" t="s">
        <v>244</v>
      </c>
      <c r="M834" s="21" t="s">
        <v>244</v>
      </c>
    </row>
    <row r="835" spans="9:13" ht="13.5" thickBot="1" x14ac:dyDescent="0.25">
      <c r="I835" s="21" t="str">
        <f t="shared" si="38"/>
        <v>Air Compressor OptimizationNA</v>
      </c>
      <c r="J835" s="21" t="s">
        <v>6</v>
      </c>
      <c r="K835" s="21" t="s">
        <v>772</v>
      </c>
      <c r="L835" s="21" t="s">
        <v>771</v>
      </c>
      <c r="M835" s="21" t="s">
        <v>244</v>
      </c>
    </row>
    <row r="836" spans="9:13" ht="13.5" thickBot="1" x14ac:dyDescent="0.25">
      <c r="I836" s="21" t="str">
        <f t="shared" si="38"/>
        <v>HighBay Lighting 1 ShiftNA</v>
      </c>
      <c r="J836" s="21" t="s">
        <v>6</v>
      </c>
      <c r="K836" s="21" t="s">
        <v>773</v>
      </c>
      <c r="L836" s="21" t="s">
        <v>7</v>
      </c>
      <c r="M836" s="21" t="s">
        <v>7</v>
      </c>
    </row>
    <row r="837" spans="9:13" ht="13.5" thickBot="1" x14ac:dyDescent="0.25">
      <c r="I837" s="21" t="str">
        <f t="shared" si="38"/>
        <v>HighBay Lighting 2 ShiftNA</v>
      </c>
      <c r="J837" s="21" t="s">
        <v>6</v>
      </c>
      <c r="K837" s="21" t="s">
        <v>774</v>
      </c>
      <c r="L837" s="21" t="s">
        <v>7</v>
      </c>
      <c r="M837" s="21" t="s">
        <v>7</v>
      </c>
    </row>
    <row r="838" spans="9:13" ht="13.5" thickBot="1" x14ac:dyDescent="0.25">
      <c r="I838" s="21" t="str">
        <f t="shared" ref="I838:I901" si="41">K838&amp;J838</f>
        <v>HighBay Lighting 3 ShiftNA</v>
      </c>
      <c r="J838" s="21" t="s">
        <v>6</v>
      </c>
      <c r="K838" s="21" t="s">
        <v>775</v>
      </c>
      <c r="L838" s="21" t="s">
        <v>7</v>
      </c>
      <c r="M838" s="21" t="s">
        <v>7</v>
      </c>
    </row>
    <row r="839" spans="9:13" ht="13.5" thickBot="1" x14ac:dyDescent="0.25">
      <c r="I839" s="21" t="str">
        <f t="shared" si="41"/>
        <v>Efficient Lighting 1 ShiftNA</v>
      </c>
      <c r="J839" s="21" t="s">
        <v>6</v>
      </c>
      <c r="K839" s="21" t="s">
        <v>776</v>
      </c>
      <c r="L839" s="21" t="s">
        <v>7</v>
      </c>
      <c r="M839" s="21" t="s">
        <v>7</v>
      </c>
    </row>
    <row r="840" spans="9:13" ht="13.5" thickBot="1" x14ac:dyDescent="0.25">
      <c r="I840" s="21" t="str">
        <f t="shared" si="41"/>
        <v>Efficient Lighting 2 ShiftNA</v>
      </c>
      <c r="J840" s="21" t="s">
        <v>6</v>
      </c>
      <c r="K840" s="21" t="s">
        <v>777</v>
      </c>
      <c r="L840" s="21" t="s">
        <v>7</v>
      </c>
      <c r="M840" s="21" t="s">
        <v>7</v>
      </c>
    </row>
    <row r="841" spans="9:13" ht="13.5" thickBot="1" x14ac:dyDescent="0.25">
      <c r="I841" s="21" t="str">
        <f t="shared" si="41"/>
        <v>Efficient Lighting 3 ShiftNA</v>
      </c>
      <c r="J841" s="21" t="s">
        <v>6</v>
      </c>
      <c r="K841" s="21" t="s">
        <v>778</v>
      </c>
      <c r="L841" s="21" t="s">
        <v>7</v>
      </c>
      <c r="M841" s="21" t="s">
        <v>7</v>
      </c>
    </row>
    <row r="842" spans="9:13" ht="13.5" thickBot="1" x14ac:dyDescent="0.25">
      <c r="I842" s="21" t="str">
        <f t="shared" si="41"/>
        <v>Lighting ControlsNA</v>
      </c>
      <c r="J842" s="21" t="s">
        <v>6</v>
      </c>
      <c r="K842" s="21" t="s">
        <v>779</v>
      </c>
      <c r="L842" s="21" t="s">
        <v>7</v>
      </c>
      <c r="M842" s="21" t="s">
        <v>7</v>
      </c>
    </row>
    <row r="843" spans="9:13" ht="13.5" thickBot="1" x14ac:dyDescent="0.25">
      <c r="I843" s="21" t="str">
        <f t="shared" si="41"/>
        <v>Motors: Rewind 20-50 HPNA</v>
      </c>
      <c r="J843" s="21" t="s">
        <v>6</v>
      </c>
      <c r="K843" s="21" t="s">
        <v>781</v>
      </c>
      <c r="L843" s="21" t="s">
        <v>780</v>
      </c>
      <c r="M843" s="21" t="s">
        <v>780</v>
      </c>
    </row>
    <row r="844" spans="9:13" ht="13.5" thickBot="1" x14ac:dyDescent="0.25">
      <c r="I844" s="21" t="str">
        <f t="shared" si="41"/>
        <v>Motors: Rewind 51-100 HPNA</v>
      </c>
      <c r="J844" s="21" t="s">
        <v>6</v>
      </c>
      <c r="K844" s="21" t="s">
        <v>782</v>
      </c>
      <c r="L844" s="21" t="s">
        <v>780</v>
      </c>
      <c r="M844" s="21" t="s">
        <v>780</v>
      </c>
    </row>
    <row r="845" spans="9:13" ht="13.5" thickBot="1" x14ac:dyDescent="0.25">
      <c r="I845" s="21" t="str">
        <f t="shared" si="41"/>
        <v>Motors: Rewind 101-200 HPNA</v>
      </c>
      <c r="J845" s="21" t="s">
        <v>6</v>
      </c>
      <c r="K845" s="21" t="s">
        <v>783</v>
      </c>
      <c r="L845" s="21" t="s">
        <v>780</v>
      </c>
      <c r="M845" s="21" t="s">
        <v>780</v>
      </c>
    </row>
    <row r="846" spans="9:13" ht="13.5" thickBot="1" x14ac:dyDescent="0.25">
      <c r="I846" s="21" t="str">
        <f t="shared" si="41"/>
        <v>Motors: Rewind 201-500 HPNA</v>
      </c>
      <c r="J846" s="21" t="s">
        <v>6</v>
      </c>
      <c r="K846" s="21" t="s">
        <v>784</v>
      </c>
      <c r="L846" s="21" t="s">
        <v>780</v>
      </c>
      <c r="M846" s="21" t="s">
        <v>780</v>
      </c>
    </row>
    <row r="847" spans="9:13" ht="13.5" thickBot="1" x14ac:dyDescent="0.25">
      <c r="I847" s="21" t="str">
        <f t="shared" si="41"/>
        <v>Motors: Rewind 501-5000 HPNA</v>
      </c>
      <c r="J847" s="21" t="s">
        <v>6</v>
      </c>
      <c r="K847" s="21" t="s">
        <v>785</v>
      </c>
      <c r="L847" s="21" t="s">
        <v>780</v>
      </c>
      <c r="M847" s="21" t="s">
        <v>780</v>
      </c>
    </row>
    <row r="848" spans="9:13" ht="13.5" thickBot="1" x14ac:dyDescent="0.25">
      <c r="I848" s="21" t="str">
        <f t="shared" si="41"/>
        <v>Efficient Centrifugal FanNA</v>
      </c>
      <c r="J848" s="21" t="s">
        <v>6</v>
      </c>
      <c r="K848" s="21" t="s">
        <v>787</v>
      </c>
      <c r="L848" s="21" t="s">
        <v>786</v>
      </c>
      <c r="M848" s="21" t="s">
        <v>786</v>
      </c>
    </row>
    <row r="849" spans="9:13" ht="13.5" thickBot="1" x14ac:dyDescent="0.25">
      <c r="I849" s="21" t="str">
        <f t="shared" si="41"/>
        <v>Fan Energy ManagementNA</v>
      </c>
      <c r="J849" s="21" t="s">
        <v>6</v>
      </c>
      <c r="K849" s="21" t="s">
        <v>788</v>
      </c>
      <c r="L849" s="21" t="s">
        <v>771</v>
      </c>
      <c r="M849" s="21" t="s">
        <v>786</v>
      </c>
    </row>
    <row r="850" spans="9:13" ht="13.5" thickBot="1" x14ac:dyDescent="0.25">
      <c r="I850" s="21" t="str">
        <f t="shared" si="41"/>
        <v>Fan Equipment UpgradeNA</v>
      </c>
      <c r="J850" s="21" t="s">
        <v>6</v>
      </c>
      <c r="K850" s="21" t="s">
        <v>789</v>
      </c>
      <c r="L850" s="21" t="s">
        <v>786</v>
      </c>
      <c r="M850" s="21" t="s">
        <v>786</v>
      </c>
    </row>
    <row r="851" spans="9:13" ht="13.5" thickBot="1" x14ac:dyDescent="0.25">
      <c r="I851" s="21" t="str">
        <f t="shared" si="41"/>
        <v>Fan System OptimizationNA</v>
      </c>
      <c r="J851" s="21" t="s">
        <v>6</v>
      </c>
      <c r="K851" s="21" t="s">
        <v>790</v>
      </c>
      <c r="L851" s="21" t="s">
        <v>771</v>
      </c>
      <c r="M851" s="21" t="s">
        <v>786</v>
      </c>
    </row>
    <row r="852" spans="9:13" ht="13.5" thickBot="1" x14ac:dyDescent="0.25">
      <c r="I852" s="21" t="str">
        <f t="shared" si="41"/>
        <v>Pump Energy ManagementNA</v>
      </c>
      <c r="J852" s="21" t="s">
        <v>6</v>
      </c>
      <c r="K852" s="21" t="s">
        <v>792</v>
      </c>
      <c r="L852" s="21" t="s">
        <v>771</v>
      </c>
      <c r="M852" s="21" t="s">
        <v>791</v>
      </c>
    </row>
    <row r="853" spans="9:13" ht="13.5" thickBot="1" x14ac:dyDescent="0.25">
      <c r="I853" s="21" t="str">
        <f t="shared" si="41"/>
        <v>Pump Equipment UpgradeNA</v>
      </c>
      <c r="J853" s="21" t="s">
        <v>6</v>
      </c>
      <c r="K853" s="21" t="s">
        <v>793</v>
      </c>
      <c r="L853" s="21" t="s">
        <v>791</v>
      </c>
      <c r="M853" s="21" t="s">
        <v>791</v>
      </c>
    </row>
    <row r="854" spans="9:13" ht="13.5" thickBot="1" x14ac:dyDescent="0.25">
      <c r="I854" s="21" t="str">
        <f t="shared" si="41"/>
        <v>Pump System OptimizationNA</v>
      </c>
      <c r="J854" s="21" t="s">
        <v>6</v>
      </c>
      <c r="K854" s="21" t="s">
        <v>794</v>
      </c>
      <c r="L854" s="21" t="s">
        <v>771</v>
      </c>
      <c r="M854" s="21" t="s">
        <v>791</v>
      </c>
    </row>
    <row r="855" spans="9:13" ht="13.5" thickBot="1" x14ac:dyDescent="0.25">
      <c r="I855" s="21" t="str">
        <f t="shared" si="41"/>
        <v>Transformers-RetrofitNA</v>
      </c>
      <c r="J855" s="21" t="s">
        <v>6</v>
      </c>
      <c r="K855" s="21" t="s">
        <v>796</v>
      </c>
      <c r="L855" s="21" t="s">
        <v>795</v>
      </c>
      <c r="M855" s="21" t="s">
        <v>795</v>
      </c>
    </row>
    <row r="856" spans="9:13" ht="13.5" thickBot="1" x14ac:dyDescent="0.25">
      <c r="I856" s="21" t="str">
        <f t="shared" si="41"/>
        <v>Transformers-NewNA</v>
      </c>
      <c r="J856" s="21" t="s">
        <v>6</v>
      </c>
      <c r="K856" s="21" t="s">
        <v>797</v>
      </c>
      <c r="L856" s="21" t="s">
        <v>795</v>
      </c>
      <c r="M856" s="21" t="s">
        <v>795</v>
      </c>
    </row>
    <row r="857" spans="9:13" ht="13.5" thickBot="1" x14ac:dyDescent="0.25">
      <c r="I857" s="21" t="str">
        <f t="shared" si="41"/>
        <v>Synchronous BeltsNA</v>
      </c>
      <c r="J857" s="21" t="s">
        <v>6</v>
      </c>
      <c r="K857" s="21" t="s">
        <v>800</v>
      </c>
      <c r="L857" s="21" t="s">
        <v>799</v>
      </c>
      <c r="M857" s="21" t="s">
        <v>798</v>
      </c>
    </row>
    <row r="858" spans="9:13" ht="13.5" thickBot="1" x14ac:dyDescent="0.25">
      <c r="I858" s="21" t="str">
        <f t="shared" si="41"/>
        <v>Elec Chip Fab: Eliminate ExhaustNA</v>
      </c>
      <c r="J858" s="21" t="s">
        <v>6</v>
      </c>
      <c r="K858" s="21" t="s">
        <v>802</v>
      </c>
      <c r="L858" s="21" t="s">
        <v>801</v>
      </c>
      <c r="M858" s="21" t="s">
        <v>801</v>
      </c>
    </row>
    <row r="859" spans="9:13" ht="13.5" thickBot="1" x14ac:dyDescent="0.25">
      <c r="I859" s="21" t="str">
        <f t="shared" si="41"/>
        <v>Elec Chip Fab: Exhaust InjectorNA</v>
      </c>
      <c r="J859" s="21" t="s">
        <v>6</v>
      </c>
      <c r="K859" s="21" t="s">
        <v>803</v>
      </c>
      <c r="L859" s="21" t="s">
        <v>801</v>
      </c>
      <c r="M859" s="21" t="s">
        <v>801</v>
      </c>
    </row>
    <row r="860" spans="9:13" ht="13.5" thickBot="1" x14ac:dyDescent="0.25">
      <c r="I860" s="21" t="str">
        <f t="shared" si="41"/>
        <v>Elec Chip Fab: Solidstate ChillerNA</v>
      </c>
      <c r="J860" s="21" t="s">
        <v>6</v>
      </c>
      <c r="K860" s="21" t="s">
        <v>804</v>
      </c>
      <c r="L860" s="21" t="s">
        <v>801</v>
      </c>
      <c r="M860" s="21" t="s">
        <v>801</v>
      </c>
    </row>
    <row r="861" spans="9:13" ht="13.5" thickBot="1" x14ac:dyDescent="0.25">
      <c r="I861" s="21" t="str">
        <f t="shared" si="41"/>
        <v>Elec Chip Fab: Reduce Gas PressureNA</v>
      </c>
      <c r="J861" s="21" t="s">
        <v>6</v>
      </c>
      <c r="K861" s="21" t="s">
        <v>805</v>
      </c>
      <c r="L861" s="21" t="s">
        <v>801</v>
      </c>
      <c r="M861" s="21" t="s">
        <v>801</v>
      </c>
    </row>
    <row r="862" spans="9:13" ht="13.5" thickBot="1" x14ac:dyDescent="0.25">
      <c r="I862" s="21" t="str">
        <f t="shared" si="41"/>
        <v>Clean Room: Change Filter StrategyNA</v>
      </c>
      <c r="J862" s="21" t="s">
        <v>6</v>
      </c>
      <c r="K862" s="21" t="s">
        <v>806</v>
      </c>
      <c r="L862" s="21" t="s">
        <v>801</v>
      </c>
      <c r="M862" s="21" t="s">
        <v>801</v>
      </c>
    </row>
    <row r="863" spans="9:13" ht="13.5" thickBot="1" x14ac:dyDescent="0.25">
      <c r="I863" s="21" t="str">
        <f t="shared" si="41"/>
        <v>Clean Room: Clean Room HVACNA</v>
      </c>
      <c r="J863" s="21" t="s">
        <v>6</v>
      </c>
      <c r="K863" s="21" t="s">
        <v>807</v>
      </c>
      <c r="L863" s="21" t="s">
        <v>801</v>
      </c>
      <c r="M863" s="21" t="s">
        <v>801</v>
      </c>
    </row>
    <row r="864" spans="9:13" ht="13.5" thickBot="1" x14ac:dyDescent="0.25">
      <c r="I864" s="21" t="str">
        <f t="shared" si="41"/>
        <v>Clean Room: Chiller OptimizeNA</v>
      </c>
      <c r="J864" s="21" t="s">
        <v>6</v>
      </c>
      <c r="K864" s="21" t="s">
        <v>808</v>
      </c>
      <c r="L864" s="21" t="s">
        <v>771</v>
      </c>
      <c r="M864" s="21" t="s">
        <v>801</v>
      </c>
    </row>
    <row r="865" spans="9:13" ht="13.5" thickBot="1" x14ac:dyDescent="0.25">
      <c r="I865" s="21" t="str">
        <f t="shared" si="41"/>
        <v>Food: Cooling and StorageNA</v>
      </c>
      <c r="J865" s="21" t="s">
        <v>6</v>
      </c>
      <c r="K865" s="21" t="s">
        <v>811</v>
      </c>
      <c r="L865" s="21" t="s">
        <v>810</v>
      </c>
      <c r="M865" s="21" t="s">
        <v>809</v>
      </c>
    </row>
    <row r="866" spans="9:13" ht="13.5" thickBot="1" x14ac:dyDescent="0.25">
      <c r="I866" s="21" t="str">
        <f t="shared" si="41"/>
        <v>Food: Refrig Storage TuneupNA</v>
      </c>
      <c r="J866" s="21" t="s">
        <v>6</v>
      </c>
      <c r="K866" s="21" t="s">
        <v>813</v>
      </c>
      <c r="L866" s="21" t="s">
        <v>771</v>
      </c>
      <c r="M866" s="21" t="s">
        <v>812</v>
      </c>
    </row>
    <row r="867" spans="9:13" ht="13.5" thickBot="1" x14ac:dyDescent="0.25">
      <c r="I867" s="21" t="str">
        <f t="shared" si="41"/>
        <v>Metal: New Arc FurnaceNA</v>
      </c>
      <c r="J867" s="21" t="s">
        <v>6</v>
      </c>
      <c r="K867" s="21" t="s">
        <v>815</v>
      </c>
      <c r="L867" s="21" t="s">
        <v>814</v>
      </c>
      <c r="M867" s="21" t="s">
        <v>814</v>
      </c>
    </row>
    <row r="868" spans="9:13" ht="13.5" thickBot="1" x14ac:dyDescent="0.25">
      <c r="I868" s="21" t="str">
        <f t="shared" si="41"/>
        <v>Mech Pulp: Refiner ReplacementNA</v>
      </c>
      <c r="J868" s="21" t="s">
        <v>6</v>
      </c>
      <c r="K868" s="21" t="s">
        <v>817</v>
      </c>
      <c r="L868" s="21" t="s">
        <v>816</v>
      </c>
      <c r="M868" s="21" t="s">
        <v>816</v>
      </c>
    </row>
    <row r="869" spans="9:13" ht="13.5" thickBot="1" x14ac:dyDescent="0.25">
      <c r="I869" s="21" t="str">
        <f t="shared" si="41"/>
        <v>Mech Pulp: Premium ProcessNA</v>
      </c>
      <c r="J869" s="21" t="s">
        <v>6</v>
      </c>
      <c r="K869" s="21" t="s">
        <v>818</v>
      </c>
      <c r="L869" s="21" t="s">
        <v>816</v>
      </c>
      <c r="M869" s="21" t="s">
        <v>816</v>
      </c>
    </row>
    <row r="870" spans="9:13" ht="13.5" thickBot="1" x14ac:dyDescent="0.25">
      <c r="I870" s="21" t="str">
        <f t="shared" si="41"/>
        <v>Mech Pulp: Refiner Plate ImprovementNA</v>
      </c>
      <c r="J870" s="21" t="s">
        <v>6</v>
      </c>
      <c r="K870" s="21" t="s">
        <v>819</v>
      </c>
      <c r="L870" s="21" t="s">
        <v>816</v>
      </c>
      <c r="M870" s="21" t="s">
        <v>816</v>
      </c>
    </row>
    <row r="871" spans="9:13" ht="13.5" thickBot="1" x14ac:dyDescent="0.25">
      <c r="I871" s="21" t="str">
        <f t="shared" si="41"/>
        <v>Kraft: Effluent Treatment SystemNA</v>
      </c>
      <c r="J871" s="21" t="s">
        <v>6</v>
      </c>
      <c r="K871" s="21" t="s">
        <v>820</v>
      </c>
      <c r="L871" s="21" t="s">
        <v>816</v>
      </c>
      <c r="M871" s="21" t="s">
        <v>816</v>
      </c>
    </row>
    <row r="872" spans="9:13" ht="13.5" thickBot="1" x14ac:dyDescent="0.25">
      <c r="I872" s="21" t="str">
        <f t="shared" si="41"/>
        <v>Kraft: Efficient AgitatorNA</v>
      </c>
      <c r="J872" s="21" t="s">
        <v>6</v>
      </c>
      <c r="K872" s="21" t="s">
        <v>821</v>
      </c>
      <c r="L872" s="21" t="s">
        <v>816</v>
      </c>
      <c r="M872" s="21" t="s">
        <v>816</v>
      </c>
    </row>
    <row r="873" spans="9:13" ht="13.5" thickBot="1" x14ac:dyDescent="0.25">
      <c r="I873" s="21" t="str">
        <f t="shared" si="41"/>
        <v>Paper: Efficient Pulp ScreenNA</v>
      </c>
      <c r="J873" s="21" t="s">
        <v>6</v>
      </c>
      <c r="K873" s="21" t="s">
        <v>823</v>
      </c>
      <c r="L873" s="21" t="s">
        <v>822</v>
      </c>
      <c r="M873" s="21" t="s">
        <v>822</v>
      </c>
    </row>
    <row r="874" spans="9:13" ht="13.5" thickBot="1" x14ac:dyDescent="0.25">
      <c r="I874" s="21" t="str">
        <f t="shared" si="41"/>
        <v>Paper: Premium FanNA</v>
      </c>
      <c r="J874" s="21" t="s">
        <v>6</v>
      </c>
      <c r="K874" s="21" t="s">
        <v>824</v>
      </c>
      <c r="L874" s="21" t="s">
        <v>822</v>
      </c>
      <c r="M874" s="21" t="s">
        <v>822</v>
      </c>
    </row>
    <row r="875" spans="9:13" ht="13.5" thickBot="1" x14ac:dyDescent="0.25">
      <c r="I875" s="21" t="str">
        <f t="shared" si="41"/>
        <v>Paper: Material HandlingNA</v>
      </c>
      <c r="J875" s="21" t="s">
        <v>6</v>
      </c>
      <c r="K875" s="21" t="s">
        <v>825</v>
      </c>
      <c r="L875" s="21" t="s">
        <v>822</v>
      </c>
      <c r="M875" s="21" t="s">
        <v>822</v>
      </c>
    </row>
    <row r="876" spans="9:13" ht="13.5" thickBot="1" x14ac:dyDescent="0.25">
      <c r="I876" s="21" t="str">
        <f t="shared" si="41"/>
        <v>Paper: Large Material HandlingNA</v>
      </c>
      <c r="J876" s="21" t="s">
        <v>6</v>
      </c>
      <c r="K876" s="21" t="s">
        <v>826</v>
      </c>
      <c r="L876" s="21" t="s">
        <v>822</v>
      </c>
      <c r="M876" s="21" t="s">
        <v>822</v>
      </c>
    </row>
    <row r="877" spans="9:13" ht="13.5" thickBot="1" x14ac:dyDescent="0.25">
      <c r="I877" s="21" t="str">
        <f t="shared" si="41"/>
        <v>Paper: Premium Control Large MaterialNA</v>
      </c>
      <c r="J877" s="21" t="s">
        <v>6</v>
      </c>
      <c r="K877" s="21" t="s">
        <v>827</v>
      </c>
      <c r="L877" s="21" t="s">
        <v>822</v>
      </c>
      <c r="M877" s="21" t="s">
        <v>822</v>
      </c>
    </row>
    <row r="878" spans="9:13" ht="13.5" thickBot="1" x14ac:dyDescent="0.25">
      <c r="I878" s="21" t="str">
        <f t="shared" si="41"/>
        <v>Material Handling1NA</v>
      </c>
      <c r="J878" s="21" t="s">
        <v>6</v>
      </c>
      <c r="K878" s="21" t="s">
        <v>829</v>
      </c>
      <c r="L878" s="21" t="s">
        <v>828</v>
      </c>
      <c r="M878" s="21" t="s">
        <v>828</v>
      </c>
    </row>
    <row r="879" spans="9:13" ht="13.5" thickBot="1" x14ac:dyDescent="0.25">
      <c r="I879" s="21" t="str">
        <f t="shared" si="41"/>
        <v>Material Handling2NA</v>
      </c>
      <c r="J879" s="21" t="s">
        <v>6</v>
      </c>
      <c r="K879" s="21" t="s">
        <v>830</v>
      </c>
      <c r="L879" s="21" t="s">
        <v>828</v>
      </c>
      <c r="M879" s="21" t="s">
        <v>828</v>
      </c>
    </row>
    <row r="880" spans="9:13" ht="13.5" thickBot="1" x14ac:dyDescent="0.25">
      <c r="I880" s="21" t="str">
        <f t="shared" si="41"/>
        <v>Material Handling VFD1NA</v>
      </c>
      <c r="J880" s="21" t="s">
        <v>6</v>
      </c>
      <c r="K880" s="21" t="s">
        <v>831</v>
      </c>
      <c r="L880" s="21" t="s">
        <v>828</v>
      </c>
      <c r="M880" s="21" t="s">
        <v>828</v>
      </c>
    </row>
    <row r="881" spans="9:13" ht="13.5" thickBot="1" x14ac:dyDescent="0.25">
      <c r="I881" s="21" t="str">
        <f t="shared" si="41"/>
        <v>Material Handling VFD2NA</v>
      </c>
      <c r="J881" s="21" t="s">
        <v>6</v>
      </c>
      <c r="K881" s="21" t="s">
        <v>832</v>
      </c>
      <c r="L881" s="21" t="s">
        <v>828</v>
      </c>
      <c r="M881" s="21" t="s">
        <v>828</v>
      </c>
    </row>
    <row r="882" spans="9:13" ht="13.5" thickBot="1" x14ac:dyDescent="0.25">
      <c r="I882" s="21" t="str">
        <f t="shared" si="41"/>
        <v>Wood: Replace Pneumatic ConveyorNA</v>
      </c>
      <c r="J882" s="21" t="s">
        <v>6</v>
      </c>
      <c r="K882" s="21" t="s">
        <v>834</v>
      </c>
      <c r="L882" s="21" t="s">
        <v>833</v>
      </c>
      <c r="M882" s="21" t="s">
        <v>833</v>
      </c>
    </row>
    <row r="883" spans="9:13" ht="13.5" thickBot="1" x14ac:dyDescent="0.25">
      <c r="I883" s="21" t="str">
        <f t="shared" si="41"/>
        <v>Panel: Hydraulic PressNA</v>
      </c>
      <c r="J883" s="21" t="s">
        <v>6</v>
      </c>
      <c r="K883" s="21" t="s">
        <v>835</v>
      </c>
      <c r="L883" s="21" t="s">
        <v>833</v>
      </c>
      <c r="M883" s="21" t="s">
        <v>833</v>
      </c>
    </row>
    <row r="884" spans="9:13" ht="13.5" thickBot="1" x14ac:dyDescent="0.25">
      <c r="I884" s="21" t="str">
        <f t="shared" si="41"/>
        <v>Cold Storage RetrofitNA</v>
      </c>
      <c r="J884" s="21" t="s">
        <v>6</v>
      </c>
      <c r="K884" s="21" t="s">
        <v>836</v>
      </c>
      <c r="L884" s="21" t="s">
        <v>810</v>
      </c>
      <c r="M884" s="21" t="s">
        <v>812</v>
      </c>
    </row>
    <row r="885" spans="9:13" ht="13.5" thickBot="1" x14ac:dyDescent="0.25">
      <c r="I885" s="21" t="str">
        <f t="shared" si="41"/>
        <v>Cold Storage TuneupNA</v>
      </c>
      <c r="J885" s="21" t="s">
        <v>6</v>
      </c>
      <c r="K885" s="21" t="s">
        <v>837</v>
      </c>
      <c r="L885" s="21" t="s">
        <v>771</v>
      </c>
      <c r="M885" s="21" t="s">
        <v>812</v>
      </c>
    </row>
    <row r="886" spans="9:13" ht="13.5" thickBot="1" x14ac:dyDescent="0.25">
      <c r="I886" s="21" t="str">
        <f t="shared" si="41"/>
        <v>Fruit Storage Refer RetrofitNA</v>
      </c>
      <c r="J886" s="21" t="s">
        <v>6</v>
      </c>
      <c r="K886" s="21" t="s">
        <v>838</v>
      </c>
      <c r="L886" s="21" t="s">
        <v>810</v>
      </c>
      <c r="M886" s="21" t="s">
        <v>812</v>
      </c>
    </row>
    <row r="887" spans="9:13" ht="13.5" thickBot="1" x14ac:dyDescent="0.25">
      <c r="I887" s="21" t="str">
        <f t="shared" si="41"/>
        <v>CA Retrofit -- CO2 ScrubNA</v>
      </c>
      <c r="J887" s="21" t="s">
        <v>6</v>
      </c>
      <c r="K887" s="21" t="s">
        <v>839</v>
      </c>
      <c r="L887" s="21" t="s">
        <v>799</v>
      </c>
      <c r="M887" s="21" t="s">
        <v>812</v>
      </c>
    </row>
    <row r="888" spans="9:13" ht="13.5" thickBot="1" x14ac:dyDescent="0.25">
      <c r="I888" s="21" t="str">
        <f t="shared" si="41"/>
        <v>CA Retrofit -- MembraneNA</v>
      </c>
      <c r="J888" s="21" t="s">
        <v>6</v>
      </c>
      <c r="K888" s="21" t="s">
        <v>841</v>
      </c>
      <c r="L888" s="21" t="s">
        <v>840</v>
      </c>
      <c r="M888" s="21" t="s">
        <v>812</v>
      </c>
    </row>
    <row r="889" spans="9:13" ht="13.5" thickBot="1" x14ac:dyDescent="0.25">
      <c r="I889" s="21" t="str">
        <f t="shared" si="41"/>
        <v>Fruit Storage TuneupNA</v>
      </c>
      <c r="J889" s="21" t="s">
        <v>6</v>
      </c>
      <c r="K889" s="21" t="s">
        <v>842</v>
      </c>
      <c r="L889" s="21" t="s">
        <v>771</v>
      </c>
      <c r="M889" s="21" t="s">
        <v>812</v>
      </c>
    </row>
    <row r="890" spans="9:13" ht="13.5" thickBot="1" x14ac:dyDescent="0.25">
      <c r="I890" s="21" t="str">
        <f t="shared" si="41"/>
        <v>Groc Dist RetrofitNA</v>
      </c>
      <c r="J890" s="21" t="s">
        <v>6</v>
      </c>
      <c r="K890" s="21" t="s">
        <v>843</v>
      </c>
      <c r="L890" s="21" t="s">
        <v>810</v>
      </c>
      <c r="M890" s="21" t="s">
        <v>812</v>
      </c>
    </row>
    <row r="891" spans="9:13" ht="13.5" thickBot="1" x14ac:dyDescent="0.25">
      <c r="I891" s="21" t="str">
        <f t="shared" si="41"/>
        <v>Groc Dist TuneupNA</v>
      </c>
      <c r="J891" s="21" t="s">
        <v>6</v>
      </c>
      <c r="K891" s="21" t="s">
        <v>844</v>
      </c>
      <c r="L891" s="21" t="s">
        <v>771</v>
      </c>
      <c r="M891" s="21" t="s">
        <v>812</v>
      </c>
    </row>
    <row r="892" spans="9:13" ht="13.5" thickBot="1" x14ac:dyDescent="0.25">
      <c r="I892" s="21" t="str">
        <f t="shared" si="41"/>
        <v>Plant Energy ManagementNA</v>
      </c>
      <c r="J892" s="21" t="s">
        <v>6</v>
      </c>
      <c r="K892" s="21" t="s">
        <v>845</v>
      </c>
      <c r="L892" s="21" t="s">
        <v>771</v>
      </c>
      <c r="M892" s="21" t="s">
        <v>845</v>
      </c>
    </row>
    <row r="893" spans="9:13" ht="13.5" thickBot="1" x14ac:dyDescent="0.25">
      <c r="I893" s="21" t="str">
        <f t="shared" si="41"/>
        <v>Energy Project ManagementNA</v>
      </c>
      <c r="J893" s="21" t="s">
        <v>6</v>
      </c>
      <c r="K893" s="21" t="s">
        <v>846</v>
      </c>
      <c r="L893" s="21" t="s">
        <v>771</v>
      </c>
      <c r="M893" s="21" t="s">
        <v>846</v>
      </c>
    </row>
    <row r="894" spans="9:13" ht="13.5" thickBot="1" x14ac:dyDescent="0.25">
      <c r="I894" s="21" t="str">
        <f t="shared" si="41"/>
        <v>Integrated Plant Energy ManagementNA</v>
      </c>
      <c r="J894" s="21" t="s">
        <v>6</v>
      </c>
      <c r="K894" s="21" t="s">
        <v>847</v>
      </c>
      <c r="L894" s="21" t="s">
        <v>771</v>
      </c>
      <c r="M894" s="21" t="s">
        <v>847</v>
      </c>
    </row>
    <row r="895" spans="9:13" ht="13.5" thickBot="1" x14ac:dyDescent="0.25">
      <c r="I895" s="21" t="str">
        <f t="shared" si="41"/>
        <v>Bathroom Aerator 1.0 GPM AnyWHSingle Family</v>
      </c>
      <c r="J895" s="21" t="s">
        <v>850</v>
      </c>
      <c r="K895" s="21" t="s">
        <v>851</v>
      </c>
      <c r="L895" s="21" t="s">
        <v>622</v>
      </c>
      <c r="M895" s="21" t="s">
        <v>848</v>
      </c>
    </row>
    <row r="896" spans="9:13" ht="13.5" thickBot="1" x14ac:dyDescent="0.25">
      <c r="I896" s="21" t="str">
        <f t="shared" si="41"/>
        <v>Bathroom Aerator 1.0 GPM AnyWHMultifamily - Low Rise</v>
      </c>
      <c r="J896" s="21" t="s">
        <v>852</v>
      </c>
      <c r="K896" s="21" t="s">
        <v>851</v>
      </c>
      <c r="L896" s="21" t="s">
        <v>622</v>
      </c>
      <c r="M896" s="21" t="s">
        <v>848</v>
      </c>
    </row>
    <row r="897" spans="9:13" ht="13.5" thickBot="1" x14ac:dyDescent="0.25">
      <c r="I897" s="21" t="str">
        <f t="shared" si="41"/>
        <v>Bathroom Aerator 1.0 GPM AnyWHMultifamily - High Rise</v>
      </c>
      <c r="J897" s="21" t="s">
        <v>853</v>
      </c>
      <c r="K897" s="21" t="s">
        <v>851</v>
      </c>
      <c r="L897" s="21" t="s">
        <v>622</v>
      </c>
      <c r="M897" s="21" t="s">
        <v>848</v>
      </c>
    </row>
    <row r="898" spans="9:13" ht="13.5" thickBot="1" x14ac:dyDescent="0.25">
      <c r="I898" s="21" t="str">
        <f t="shared" si="41"/>
        <v>Bathroom Aerator 1.0 GPM AnyWHManufactured</v>
      </c>
      <c r="J898" s="21" t="s">
        <v>854</v>
      </c>
      <c r="K898" s="21" t="s">
        <v>851</v>
      </c>
      <c r="L898" s="21" t="s">
        <v>622</v>
      </c>
      <c r="M898" s="21" t="s">
        <v>848</v>
      </c>
    </row>
    <row r="899" spans="9:13" ht="13.5" thickBot="1" x14ac:dyDescent="0.25">
      <c r="I899" s="21" t="str">
        <f t="shared" si="41"/>
        <v>Bathroom Aerator 1.0 GPM HPWHSingle Family</v>
      </c>
      <c r="J899" s="21" t="s">
        <v>850</v>
      </c>
      <c r="K899" s="21" t="s">
        <v>855</v>
      </c>
      <c r="L899" s="21" t="s">
        <v>622</v>
      </c>
      <c r="M899" s="21" t="s">
        <v>848</v>
      </c>
    </row>
    <row r="900" spans="9:13" ht="13.5" thickBot="1" x14ac:dyDescent="0.25">
      <c r="I900" s="21" t="str">
        <f t="shared" si="41"/>
        <v>SF CC&amp;S + HZ23Single Family</v>
      </c>
      <c r="J900" s="21" t="s">
        <v>850</v>
      </c>
      <c r="K900" s="21" t="s">
        <v>857</v>
      </c>
      <c r="L900" s="21" t="s">
        <v>314</v>
      </c>
      <c r="M900" s="21" t="s">
        <v>856</v>
      </c>
    </row>
    <row r="901" spans="9:13" ht="13.5" thickBot="1" x14ac:dyDescent="0.25">
      <c r="I901" s="21" t="str">
        <f t="shared" si="41"/>
        <v>SF CC&amp;S + HZ1Single Family</v>
      </c>
      <c r="J901" s="21" t="s">
        <v>850</v>
      </c>
      <c r="K901" s="21" t="s">
        <v>858</v>
      </c>
      <c r="L901" s="21" t="s">
        <v>314</v>
      </c>
      <c r="M901" s="21" t="s">
        <v>856</v>
      </c>
    </row>
    <row r="902" spans="9:13" ht="13.5" thickBot="1" x14ac:dyDescent="0.25">
      <c r="I902" s="21" t="str">
        <f t="shared" ref="I902:I965" si="42">K902&amp;J902</f>
        <v>MH CC&amp;S + HZ23Manufactured</v>
      </c>
      <c r="J902" s="21" t="s">
        <v>854</v>
      </c>
      <c r="K902" s="21" t="s">
        <v>859</v>
      </c>
      <c r="L902" s="21" t="s">
        <v>314</v>
      </c>
      <c r="M902" s="21" t="s">
        <v>856</v>
      </c>
    </row>
    <row r="903" spans="9:13" ht="13.5" thickBot="1" x14ac:dyDescent="0.25">
      <c r="I903" s="21" t="str">
        <f t="shared" si="42"/>
        <v>MH CC&amp;S + HZ1Manufactured</v>
      </c>
      <c r="J903" s="21" t="s">
        <v>854</v>
      </c>
      <c r="K903" s="21" t="s">
        <v>860</v>
      </c>
      <c r="L903" s="21" t="s">
        <v>314</v>
      </c>
      <c r="M903" s="21" t="s">
        <v>856</v>
      </c>
    </row>
    <row r="904" spans="9:13" ht="13.5" thickBot="1" x14ac:dyDescent="0.25">
      <c r="I904" s="21" t="str">
        <f t="shared" si="42"/>
        <v>Heat Pump DryerSingle Family</v>
      </c>
      <c r="J904" s="21" t="s">
        <v>850</v>
      </c>
      <c r="K904" s="21" t="s">
        <v>863</v>
      </c>
      <c r="L904" s="21" t="s">
        <v>862</v>
      </c>
      <c r="M904" s="21" t="s">
        <v>861</v>
      </c>
    </row>
    <row r="905" spans="9:13" ht="13.5" thickBot="1" x14ac:dyDescent="0.25">
      <c r="I905" s="21" t="str">
        <f t="shared" si="42"/>
        <v>Heat Pump DryerMultifamily - Low Rise</v>
      </c>
      <c r="J905" s="21" t="s">
        <v>852</v>
      </c>
      <c r="K905" s="21" t="s">
        <v>863</v>
      </c>
      <c r="L905" s="21" t="s">
        <v>862</v>
      </c>
      <c r="M905" s="21" t="s">
        <v>861</v>
      </c>
    </row>
    <row r="906" spans="9:13" ht="13.5" thickBot="1" x14ac:dyDescent="0.25">
      <c r="I906" s="21" t="str">
        <f t="shared" si="42"/>
        <v>Heat Pump DryerMultifamily - High Rise</v>
      </c>
      <c r="J906" s="21" t="s">
        <v>853</v>
      </c>
      <c r="K906" s="21" t="s">
        <v>863</v>
      </c>
      <c r="L906" s="21" t="s">
        <v>862</v>
      </c>
      <c r="M906" s="21" t="s">
        <v>861</v>
      </c>
    </row>
    <row r="907" spans="9:13" ht="13.5" thickBot="1" x14ac:dyDescent="0.25">
      <c r="I907" s="21" t="str">
        <f t="shared" si="42"/>
        <v>Heat Pump DryerManufactured</v>
      </c>
      <c r="J907" s="21" t="s">
        <v>854</v>
      </c>
      <c r="K907" s="21" t="s">
        <v>863</v>
      </c>
      <c r="L907" s="21" t="s">
        <v>862</v>
      </c>
      <c r="M907" s="21" t="s">
        <v>861</v>
      </c>
    </row>
    <row r="908" spans="9:13" ht="13.5" thickBot="1" x14ac:dyDescent="0.25">
      <c r="I908" s="21" t="str">
        <f t="shared" si="42"/>
        <v>Single Family CEE Tier 3 Clothes Washer - Any DHW, Any Dryer - 54% ENERGY STAR BaselineSingle Family</v>
      </c>
      <c r="J908" s="21" t="s">
        <v>850</v>
      </c>
      <c r="K908" s="21" t="s">
        <v>865</v>
      </c>
      <c r="L908" s="21" t="s">
        <v>622</v>
      </c>
      <c r="M908" s="21" t="s">
        <v>864</v>
      </c>
    </row>
    <row r="909" spans="9:13" ht="13.5" thickBot="1" x14ac:dyDescent="0.25">
      <c r="I909" s="21" t="str">
        <f t="shared" si="42"/>
        <v>Multifamily - Low Rise CEE Tier 3 Clothes Washer - Any DHW, Any Dryer - 54% ENERGY STAR BaselineMultifamily - Low Rise</v>
      </c>
      <c r="J909" s="21" t="s">
        <v>852</v>
      </c>
      <c r="K909" s="21" t="s">
        <v>866</v>
      </c>
      <c r="L909" s="21" t="s">
        <v>622</v>
      </c>
      <c r="M909" s="21" t="s">
        <v>864</v>
      </c>
    </row>
    <row r="910" spans="9:13" ht="13.5" thickBot="1" x14ac:dyDescent="0.25">
      <c r="I910" s="21" t="str">
        <f t="shared" si="42"/>
        <v>Manufactured CEE Tier 3 Clothes Washer - Any DHW, Any Dryer - 54% ENERGY STAR BaselineManufactured</v>
      </c>
      <c r="J910" s="21" t="s">
        <v>854</v>
      </c>
      <c r="K910" s="21" t="s">
        <v>867</v>
      </c>
      <c r="L910" s="21" t="s">
        <v>622</v>
      </c>
      <c r="M910" s="21" t="s">
        <v>864</v>
      </c>
    </row>
    <row r="911" spans="9:13" ht="13.5" thickBot="1" x14ac:dyDescent="0.25">
      <c r="I911" s="21" t="str">
        <f t="shared" si="42"/>
        <v>Multifamily - High Rise CEE Tier 3 Clothes Washer - Any DHW, Any Dryer - 54% ENERGY STAR BaselineMultifamily - High Rise</v>
      </c>
      <c r="J911" s="21" t="s">
        <v>853</v>
      </c>
      <c r="K911" s="21" t="s">
        <v>868</v>
      </c>
      <c r="L911" s="21" t="s">
        <v>622</v>
      </c>
      <c r="M911" s="21" t="s">
        <v>864</v>
      </c>
    </row>
    <row r="912" spans="9:13" ht="13.5" thickBot="1" x14ac:dyDescent="0.25">
      <c r="I912" s="21" t="str">
        <f t="shared" si="42"/>
        <v>Single Family CEE Tier 2 Clothes Washer - Any DHW, Any Dryer - 54% ENERGY STAR BaselineSingle Family</v>
      </c>
      <c r="J912" s="21" t="s">
        <v>850</v>
      </c>
      <c r="K912" s="21" t="s">
        <v>869</v>
      </c>
      <c r="L912" s="21" t="s">
        <v>622</v>
      </c>
      <c r="M912" s="21" t="s">
        <v>864</v>
      </c>
    </row>
    <row r="913" spans="9:13" ht="13.5" thickBot="1" x14ac:dyDescent="0.25">
      <c r="I913" s="21" t="str">
        <f t="shared" si="42"/>
        <v>Manufactured CEE Tier 2 Clothes Washer - Any DHW, Any Dryer - 54% ENERGY STAR BaselineManufactured</v>
      </c>
      <c r="J913" s="21" t="s">
        <v>854</v>
      </c>
      <c r="K913" s="21" t="s">
        <v>870</v>
      </c>
      <c r="L913" s="21" t="s">
        <v>622</v>
      </c>
      <c r="M913" s="21" t="s">
        <v>864</v>
      </c>
    </row>
    <row r="914" spans="9:13" ht="13.5" thickBot="1" x14ac:dyDescent="0.25">
      <c r="I914" s="21" t="str">
        <f t="shared" si="42"/>
        <v>Multifamily - Low Rise CEE Tier 2 Clothes Washer - Any DHW, Any Dryer - 54% ENERGY STAR BaselineMultifamily - Low Rise</v>
      </c>
      <c r="J914" s="21" t="s">
        <v>852</v>
      </c>
      <c r="K914" s="21" t="s">
        <v>871</v>
      </c>
      <c r="L914" s="21" t="s">
        <v>622</v>
      </c>
      <c r="M914" s="21" t="s">
        <v>864</v>
      </c>
    </row>
    <row r="915" spans="9:13" ht="13.5" thickBot="1" x14ac:dyDescent="0.25">
      <c r="I915" s="21" t="str">
        <f t="shared" si="42"/>
        <v>Multifamily - High Rise CEE Tier 2 Clothes Washer - Any DHW, Any Dryer - 54% ENERGY STAR BaselineMultifamily - High Rise</v>
      </c>
      <c r="J915" s="21" t="s">
        <v>853</v>
      </c>
      <c r="K915" s="21" t="s">
        <v>872</v>
      </c>
      <c r="L915" s="21" t="s">
        <v>622</v>
      </c>
      <c r="M915" s="21" t="s">
        <v>864</v>
      </c>
    </row>
    <row r="916" spans="9:13" ht="13.5" thickBot="1" x14ac:dyDescent="0.25">
      <c r="I916" s="21" t="str">
        <f t="shared" si="42"/>
        <v>Single Family CEE Tier 1 Clothes Washer - Any DHW, Any Dryer - 54% ENERGY STAR BaselineSingle Family</v>
      </c>
      <c r="J916" s="21" t="s">
        <v>850</v>
      </c>
      <c r="K916" s="21" t="s">
        <v>873</v>
      </c>
      <c r="L916" s="21" t="s">
        <v>622</v>
      </c>
      <c r="M916" s="21" t="s">
        <v>864</v>
      </c>
    </row>
    <row r="917" spans="9:13" ht="13.5" thickBot="1" x14ac:dyDescent="0.25">
      <c r="I917" s="21" t="str">
        <f t="shared" si="42"/>
        <v>Manufactured CEE Tier 1 Clothes Washer - Any DHW, Any Dryer - 54% ENERGY STAR BaselineManufactured</v>
      </c>
      <c r="J917" s="21" t="s">
        <v>854</v>
      </c>
      <c r="K917" s="21" t="s">
        <v>874</v>
      </c>
      <c r="L917" s="21" t="s">
        <v>622</v>
      </c>
      <c r="M917" s="21" t="s">
        <v>864</v>
      </c>
    </row>
    <row r="918" spans="9:13" ht="13.5" thickBot="1" x14ac:dyDescent="0.25">
      <c r="I918" s="21" t="str">
        <f t="shared" si="42"/>
        <v>Multifamily - Low Rise CEE Tier 1 Clothes Washer - Any DHW, Any Dryer - 54% ENERGY STAR BaselineMultifamily - Low Rise</v>
      </c>
      <c r="J918" s="21" t="s">
        <v>852</v>
      </c>
      <c r="K918" s="21" t="s">
        <v>875</v>
      </c>
      <c r="L918" s="21" t="s">
        <v>622</v>
      </c>
      <c r="M918" s="21" t="s">
        <v>864</v>
      </c>
    </row>
    <row r="919" spans="9:13" ht="13.5" thickBot="1" x14ac:dyDescent="0.25">
      <c r="I919" s="21" t="str">
        <f t="shared" si="42"/>
        <v>Multifamily - High Rise CEE Tier 1 Clothes Washer - Any DHW, Any Dryer - 54% ENERGY STAR BaselineMultifamily - High Rise</v>
      </c>
      <c r="J919" s="21" t="s">
        <v>853</v>
      </c>
      <c r="K919" s="21" t="s">
        <v>876</v>
      </c>
      <c r="L919" s="21" t="s">
        <v>622</v>
      </c>
      <c r="M919" s="21" t="s">
        <v>864</v>
      </c>
    </row>
    <row r="920" spans="9:13" ht="13.5" thickBot="1" x14ac:dyDescent="0.25">
      <c r="I920" s="21" t="str">
        <f t="shared" si="42"/>
        <v>ENERGY STAR MonitorsSingle Family</v>
      </c>
      <c r="J920" s="21" t="s">
        <v>850</v>
      </c>
      <c r="K920" s="21" t="s">
        <v>877</v>
      </c>
      <c r="L920" s="21" t="s">
        <v>300</v>
      </c>
      <c r="M920" s="21" t="s">
        <v>299</v>
      </c>
    </row>
    <row r="921" spans="9:13" ht="13.5" thickBot="1" x14ac:dyDescent="0.25">
      <c r="I921" s="21" t="str">
        <f t="shared" si="42"/>
        <v>ENERGY STAR MonitorsMultifamily - Low Rise</v>
      </c>
      <c r="J921" s="21" t="s">
        <v>852</v>
      </c>
      <c r="K921" s="21" t="s">
        <v>877</v>
      </c>
      <c r="L921" s="21" t="s">
        <v>300</v>
      </c>
      <c r="M921" s="21" t="s">
        <v>299</v>
      </c>
    </row>
    <row r="922" spans="9:13" ht="13.5" thickBot="1" x14ac:dyDescent="0.25">
      <c r="I922" s="21" t="str">
        <f t="shared" si="42"/>
        <v>ENERGY STAR MonitorsMultifamily - High Rise</v>
      </c>
      <c r="J922" s="21" t="s">
        <v>853</v>
      </c>
      <c r="K922" s="21" t="s">
        <v>877</v>
      </c>
      <c r="L922" s="21" t="s">
        <v>300</v>
      </c>
      <c r="M922" s="21" t="s">
        <v>299</v>
      </c>
    </row>
    <row r="923" spans="9:13" ht="13.5" thickBot="1" x14ac:dyDescent="0.25">
      <c r="I923" s="21" t="str">
        <f t="shared" si="42"/>
        <v>ENERGY STAR MonitorsManufactured</v>
      </c>
      <c r="J923" s="21" t="s">
        <v>854</v>
      </c>
      <c r="K923" s="21" t="s">
        <v>877</v>
      </c>
      <c r="L923" s="21" t="s">
        <v>300</v>
      </c>
      <c r="M923" s="21" t="s">
        <v>299</v>
      </c>
    </row>
    <row r="924" spans="9:13" ht="13.5" thickBot="1" x14ac:dyDescent="0.25">
      <c r="I924" s="21" t="str">
        <f t="shared" si="42"/>
        <v>ENERGY STAR DesktopsSingle Family</v>
      </c>
      <c r="J924" s="21" t="s">
        <v>850</v>
      </c>
      <c r="K924" s="21" t="s">
        <v>879</v>
      </c>
      <c r="L924" s="21" t="s">
        <v>300</v>
      </c>
      <c r="M924" s="21" t="s">
        <v>878</v>
      </c>
    </row>
    <row r="925" spans="9:13" ht="13.5" thickBot="1" x14ac:dyDescent="0.25">
      <c r="I925" s="21" t="str">
        <f t="shared" si="42"/>
        <v>ENERGY STAR DesktopsMultifamily - Low Rise</v>
      </c>
      <c r="J925" s="21" t="s">
        <v>852</v>
      </c>
      <c r="K925" s="21" t="s">
        <v>879</v>
      </c>
      <c r="L925" s="21" t="s">
        <v>300</v>
      </c>
      <c r="M925" s="21" t="s">
        <v>878</v>
      </c>
    </row>
    <row r="926" spans="9:13" ht="13.5" thickBot="1" x14ac:dyDescent="0.25">
      <c r="I926" s="21" t="str">
        <f t="shared" si="42"/>
        <v>ENERGY STAR DesktopsMultifamily - High Rise</v>
      </c>
      <c r="J926" s="21" t="s">
        <v>853</v>
      </c>
      <c r="K926" s="21" t="s">
        <v>879</v>
      </c>
      <c r="L926" s="21" t="s">
        <v>300</v>
      </c>
      <c r="M926" s="21" t="s">
        <v>878</v>
      </c>
    </row>
    <row r="927" spans="9:13" ht="13.5" thickBot="1" x14ac:dyDescent="0.25">
      <c r="I927" s="21" t="str">
        <f t="shared" si="42"/>
        <v>ENERGY STAR DesktopsManufactured</v>
      </c>
      <c r="J927" s="21" t="s">
        <v>854</v>
      </c>
      <c r="K927" s="21" t="s">
        <v>879</v>
      </c>
      <c r="L927" s="21" t="s">
        <v>300</v>
      </c>
      <c r="M927" s="21" t="s">
        <v>878</v>
      </c>
    </row>
    <row r="928" spans="9:13" ht="13.5" thickBot="1" x14ac:dyDescent="0.25">
      <c r="I928" s="21" t="str">
        <f t="shared" si="42"/>
        <v>ENERGY STAR LaptopsSingle Family</v>
      </c>
      <c r="J928" s="21" t="s">
        <v>850</v>
      </c>
      <c r="K928" s="21" t="s">
        <v>880</v>
      </c>
      <c r="L928" s="21" t="s">
        <v>300</v>
      </c>
      <c r="M928" s="21" t="s">
        <v>878</v>
      </c>
    </row>
    <row r="929" spans="9:13" ht="13.5" thickBot="1" x14ac:dyDescent="0.25">
      <c r="I929" s="21" t="str">
        <f t="shared" si="42"/>
        <v>ENERGY STAR LaptopsMultifamily - Low Rise</v>
      </c>
      <c r="J929" s="21" t="s">
        <v>852</v>
      </c>
      <c r="K929" s="21" t="s">
        <v>880</v>
      </c>
      <c r="L929" s="21" t="s">
        <v>300</v>
      </c>
      <c r="M929" s="21" t="s">
        <v>878</v>
      </c>
    </row>
    <row r="930" spans="9:13" ht="13.5" thickBot="1" x14ac:dyDescent="0.25">
      <c r="I930" s="21" t="str">
        <f t="shared" si="42"/>
        <v>ENERGY STAR LaptopsMultifamily - High Rise</v>
      </c>
      <c r="J930" s="21" t="s">
        <v>853</v>
      </c>
      <c r="K930" s="21" t="s">
        <v>880</v>
      </c>
      <c r="L930" s="21" t="s">
        <v>300</v>
      </c>
      <c r="M930" s="21" t="s">
        <v>878</v>
      </c>
    </row>
    <row r="931" spans="9:13" ht="13.5" thickBot="1" x14ac:dyDescent="0.25">
      <c r="I931" s="21" t="str">
        <f t="shared" si="42"/>
        <v>ENERGY STAR LaptopsManufactured</v>
      </c>
      <c r="J931" s="21" t="s">
        <v>854</v>
      </c>
      <c r="K931" s="21" t="s">
        <v>880</v>
      </c>
      <c r="L931" s="21" t="s">
        <v>300</v>
      </c>
      <c r="M931" s="21" t="s">
        <v>878</v>
      </c>
    </row>
    <row r="932" spans="9:13" ht="13.5" thickBot="1" x14ac:dyDescent="0.25">
      <c r="I932" s="21" t="str">
        <f t="shared" si="42"/>
        <v>Controled Optimization ProgramSingle Family</v>
      </c>
      <c r="J932" s="21" t="s">
        <v>850</v>
      </c>
      <c r="K932" s="21" t="s">
        <v>883</v>
      </c>
      <c r="L932" s="21" t="s">
        <v>882</v>
      </c>
      <c r="M932" s="21" t="s">
        <v>881</v>
      </c>
    </row>
    <row r="933" spans="9:13" ht="13.5" thickBot="1" x14ac:dyDescent="0.25">
      <c r="I933" s="21" t="str">
        <f t="shared" si="42"/>
        <v>Energy Star Dishwasher - Any DHWSingle Family</v>
      </c>
      <c r="J933" s="21" t="s">
        <v>850</v>
      </c>
      <c r="K933" s="21" t="s">
        <v>885</v>
      </c>
      <c r="L933" s="21" t="s">
        <v>622</v>
      </c>
      <c r="M933" s="21" t="s">
        <v>884</v>
      </c>
    </row>
    <row r="934" spans="9:13" ht="13.5" thickBot="1" x14ac:dyDescent="0.25">
      <c r="I934" s="21" t="str">
        <f t="shared" si="42"/>
        <v>Energy Star Dishwasher - Any DHWMultifamily - Low Rise</v>
      </c>
      <c r="J934" s="21" t="s">
        <v>852</v>
      </c>
      <c r="K934" s="21" t="s">
        <v>885</v>
      </c>
      <c r="L934" s="21" t="s">
        <v>622</v>
      </c>
      <c r="M934" s="21" t="s">
        <v>884</v>
      </c>
    </row>
    <row r="935" spans="9:13" ht="13.5" thickBot="1" x14ac:dyDescent="0.25">
      <c r="I935" s="21" t="str">
        <f t="shared" si="42"/>
        <v>Energy Star Dishwasher - Any DHWMultifamily - High Rise</v>
      </c>
      <c r="J935" s="21" t="s">
        <v>853</v>
      </c>
      <c r="K935" s="21" t="s">
        <v>885</v>
      </c>
      <c r="L935" s="21" t="s">
        <v>622</v>
      </c>
      <c r="M935" s="21" t="s">
        <v>884</v>
      </c>
    </row>
    <row r="936" spans="9:13" ht="13.5" thickBot="1" x14ac:dyDescent="0.25">
      <c r="I936" s="21" t="str">
        <f t="shared" si="42"/>
        <v>Energy Star Dishwasher - Any DHWManufactured</v>
      </c>
      <c r="J936" s="21" t="s">
        <v>854</v>
      </c>
      <c r="K936" s="21" t="s">
        <v>885</v>
      </c>
      <c r="L936" s="21" t="s">
        <v>622</v>
      </c>
      <c r="M936" s="21" t="s">
        <v>884</v>
      </c>
    </row>
    <row r="937" spans="9:13" ht="13.5" thickBot="1" x14ac:dyDescent="0.25">
      <c r="I937" s="21" t="str">
        <f t="shared" si="42"/>
        <v>New SF Performance-based Duct Sealing - Heat Pump + HZ23Single Family</v>
      </c>
      <c r="J937" s="21" t="s">
        <v>850</v>
      </c>
      <c r="K937" s="21" t="s">
        <v>887</v>
      </c>
      <c r="L937" s="21" t="s">
        <v>314</v>
      </c>
      <c r="M937" s="21" t="s">
        <v>886</v>
      </c>
    </row>
    <row r="938" spans="9:13" ht="13.5" thickBot="1" x14ac:dyDescent="0.25">
      <c r="I938" s="21" t="str">
        <f t="shared" si="42"/>
        <v>New SF Performance-based Duct Sealing - Heat Pump + HZ1Single Family</v>
      </c>
      <c r="J938" s="21" t="s">
        <v>850</v>
      </c>
      <c r="K938" s="21" t="s">
        <v>888</v>
      </c>
      <c r="L938" s="21" t="s">
        <v>314</v>
      </c>
      <c r="M938" s="21" t="s">
        <v>886</v>
      </c>
    </row>
    <row r="939" spans="9:13" ht="13.5" thickBot="1" x14ac:dyDescent="0.25">
      <c r="I939" s="21" t="str">
        <f t="shared" si="42"/>
        <v>New MH Performance-based Duct Sealing - Heat Pump + HZ23Manufactured</v>
      </c>
      <c r="J939" s="21" t="s">
        <v>854</v>
      </c>
      <c r="K939" s="21" t="s">
        <v>889</v>
      </c>
      <c r="L939" s="21" t="s">
        <v>314</v>
      </c>
      <c r="M939" s="21" t="s">
        <v>886</v>
      </c>
    </row>
    <row r="940" spans="9:13" ht="13.5" thickBot="1" x14ac:dyDescent="0.25">
      <c r="I940" s="21" t="str">
        <f t="shared" si="42"/>
        <v>New MH Performance-based Duct Sealing - Heat Pump + HZ1Manufactured</v>
      </c>
      <c r="J940" s="21" t="s">
        <v>854</v>
      </c>
      <c r="K940" s="21" t="s">
        <v>890</v>
      </c>
      <c r="L940" s="21" t="s">
        <v>314</v>
      </c>
      <c r="M940" s="21" t="s">
        <v>886</v>
      </c>
    </row>
    <row r="941" spans="9:13" ht="13.5" thickBot="1" x14ac:dyDescent="0.25">
      <c r="I941" s="21" t="str">
        <f t="shared" si="42"/>
        <v>SF Performance-based Duct Sealing - Heat Pump + HZ23Single Family</v>
      </c>
      <c r="J941" s="21" t="s">
        <v>850</v>
      </c>
      <c r="K941" s="21" t="s">
        <v>891</v>
      </c>
      <c r="L941" s="21" t="s">
        <v>314</v>
      </c>
      <c r="M941" s="21" t="s">
        <v>886</v>
      </c>
    </row>
    <row r="942" spans="9:13" ht="13.5" thickBot="1" x14ac:dyDescent="0.25">
      <c r="I942" s="21" t="str">
        <f t="shared" si="42"/>
        <v>SF Performance-based Duct Sealing - Heat Pump + HZ1Single Family</v>
      </c>
      <c r="J942" s="21" t="s">
        <v>850</v>
      </c>
      <c r="K942" s="21" t="s">
        <v>892</v>
      </c>
      <c r="L942" s="21" t="s">
        <v>314</v>
      </c>
      <c r="M942" s="21" t="s">
        <v>886</v>
      </c>
    </row>
    <row r="943" spans="9:13" ht="13.5" thickBot="1" x14ac:dyDescent="0.25">
      <c r="I943" s="21" t="str">
        <f t="shared" si="42"/>
        <v>MH Performance-based Duct Sealing - Heat Pump + HZ23Manufactured</v>
      </c>
      <c r="J943" s="21" t="s">
        <v>854</v>
      </c>
      <c r="K943" s="21" t="s">
        <v>893</v>
      </c>
      <c r="L943" s="21" t="s">
        <v>314</v>
      </c>
      <c r="M943" s="21" t="s">
        <v>886</v>
      </c>
    </row>
    <row r="944" spans="9:13" ht="13.5" thickBot="1" x14ac:dyDescent="0.25">
      <c r="I944" s="21" t="str">
        <f t="shared" si="42"/>
        <v>MH Performance-based Duct Sealing - Heat Pump + HZ1Manufactured</v>
      </c>
      <c r="J944" s="21" t="s">
        <v>854</v>
      </c>
      <c r="K944" s="21" t="s">
        <v>894</v>
      </c>
      <c r="L944" s="21" t="s">
        <v>314</v>
      </c>
      <c r="M944" s="21" t="s">
        <v>886</v>
      </c>
    </row>
    <row r="945" spans="9:13" ht="13.5" thickBot="1" x14ac:dyDescent="0.25">
      <c r="I945" s="21" t="str">
        <f t="shared" si="42"/>
        <v>EVSE Level 2Single Family</v>
      </c>
      <c r="J945" s="21" t="s">
        <v>850</v>
      </c>
      <c r="K945" s="21" t="s">
        <v>896</v>
      </c>
      <c r="L945" s="21" t="s">
        <v>882</v>
      </c>
      <c r="M945" s="21" t="s">
        <v>895</v>
      </c>
    </row>
    <row r="946" spans="9:13" ht="13.5" thickBot="1" x14ac:dyDescent="0.25">
      <c r="I946" s="21" t="str">
        <f t="shared" si="42"/>
        <v>Install Ductless Heat Pump in House with Existing FAF - Single Family Home + HZ1Single Family</v>
      </c>
      <c r="J946" s="21" t="s">
        <v>850</v>
      </c>
      <c r="K946" s="21" t="s">
        <v>898</v>
      </c>
      <c r="L946" s="21" t="s">
        <v>314</v>
      </c>
      <c r="M946" s="21" t="s">
        <v>897</v>
      </c>
    </row>
    <row r="947" spans="9:13" ht="13.5" thickBot="1" x14ac:dyDescent="0.25">
      <c r="I947" s="21" t="str">
        <f t="shared" si="42"/>
        <v>Install Ductless Heat Pump in House with Existing FAF - Single Family Home + HZ23Single Family</v>
      </c>
      <c r="J947" s="21" t="s">
        <v>850</v>
      </c>
      <c r="K947" s="21" t="s">
        <v>899</v>
      </c>
      <c r="L947" s="21" t="s">
        <v>314</v>
      </c>
      <c r="M947" s="21" t="s">
        <v>897</v>
      </c>
    </row>
    <row r="948" spans="9:13" ht="13.5" thickBot="1" x14ac:dyDescent="0.25">
      <c r="I948" s="21" t="str">
        <f t="shared" si="42"/>
        <v>Install Ductless Heat Pump in House with Existing FAF - Manufactured Home + HZ1Manufactured</v>
      </c>
      <c r="J948" s="21" t="s">
        <v>854</v>
      </c>
      <c r="K948" s="21" t="s">
        <v>900</v>
      </c>
      <c r="L948" s="21" t="s">
        <v>314</v>
      </c>
      <c r="M948" s="21" t="s">
        <v>897</v>
      </c>
    </row>
    <row r="949" spans="9:13" ht="13.5" thickBot="1" x14ac:dyDescent="0.25">
      <c r="I949" s="21" t="str">
        <f t="shared" si="42"/>
        <v>Install Ductless Heat Pump in House with Existing FAF - Manufactured Home + HZ23Manufactured</v>
      </c>
      <c r="J949" s="21" t="s">
        <v>854</v>
      </c>
      <c r="K949" s="21" t="s">
        <v>901</v>
      </c>
      <c r="L949" s="21" t="s">
        <v>314</v>
      </c>
      <c r="M949" s="21" t="s">
        <v>897</v>
      </c>
    </row>
    <row r="950" spans="9:13" ht="13.5" thickBot="1" x14ac:dyDescent="0.25">
      <c r="I950" s="21" t="str">
        <f t="shared" si="42"/>
        <v>Single Family GFHX DHW &amp; Shower Preheat, Electric ResistanceSingle Family</v>
      </c>
      <c r="J950" s="21" t="s">
        <v>850</v>
      </c>
      <c r="K950" s="21" t="s">
        <v>903</v>
      </c>
      <c r="L950" s="21" t="s">
        <v>622</v>
      </c>
      <c r="M950" s="21" t="s">
        <v>902</v>
      </c>
    </row>
    <row r="951" spans="9:13" ht="13.5" thickBot="1" x14ac:dyDescent="0.25">
      <c r="I951" s="21" t="str">
        <f t="shared" si="42"/>
        <v>Multifamily GFHX DHW &amp; Shower Preheat, Electric ResistanceMultifamily - Low Rise</v>
      </c>
      <c r="J951" s="21" t="s">
        <v>852</v>
      </c>
      <c r="K951" s="21" t="s">
        <v>904</v>
      </c>
      <c r="L951" s="21" t="s">
        <v>622</v>
      </c>
      <c r="M951" s="21" t="s">
        <v>902</v>
      </c>
    </row>
    <row r="952" spans="9:13" ht="13.5" thickBot="1" x14ac:dyDescent="0.25">
      <c r="I952" s="21" t="str">
        <f t="shared" si="42"/>
        <v>Multifamily GFHX DHW &amp; Shower Preheat, Heat PumpMultifamily - High Rise</v>
      </c>
      <c r="J952" s="21" t="s">
        <v>853</v>
      </c>
      <c r="K952" s="21" t="s">
        <v>905</v>
      </c>
      <c r="L952" s="21" t="s">
        <v>622</v>
      </c>
      <c r="M952" s="21" t="s">
        <v>902</v>
      </c>
    </row>
    <row r="953" spans="9:13" ht="13.5" thickBot="1" x14ac:dyDescent="0.25">
      <c r="I953" s="21" t="str">
        <f t="shared" si="42"/>
        <v>Single Family GFHX DHW &amp; Shower Preheat, Heat PumpSingle Family</v>
      </c>
      <c r="J953" s="21" t="s">
        <v>850</v>
      </c>
      <c r="K953" s="21" t="s">
        <v>906</v>
      </c>
      <c r="L953" s="21" t="s">
        <v>622</v>
      </c>
      <c r="M953" s="21" t="s">
        <v>902</v>
      </c>
    </row>
    <row r="954" spans="9:13" ht="13.5" thickBot="1" x14ac:dyDescent="0.25">
      <c r="I954" s="21" t="str">
        <f t="shared" si="42"/>
        <v>Multifamily GFHX DHW &amp; Shower Preheat, Heat PumpMultifamily - Low Rise</v>
      </c>
      <c r="J954" s="21" t="s">
        <v>852</v>
      </c>
      <c r="K954" s="21" t="s">
        <v>905</v>
      </c>
      <c r="L954" s="21" t="s">
        <v>622</v>
      </c>
      <c r="M954" s="21" t="s">
        <v>902</v>
      </c>
    </row>
    <row r="955" spans="9:13" ht="13.5" thickBot="1" x14ac:dyDescent="0.25">
      <c r="I955" s="21" t="str">
        <f t="shared" si="42"/>
        <v>Single Family GFHX DHW Preheat, Electric ResistanceSingle Family</v>
      </c>
      <c r="J955" s="21" t="s">
        <v>850</v>
      </c>
      <c r="K955" s="21" t="s">
        <v>907</v>
      </c>
      <c r="L955" s="21" t="s">
        <v>622</v>
      </c>
      <c r="M955" s="21" t="s">
        <v>902</v>
      </c>
    </row>
    <row r="956" spans="9:13" ht="13.5" thickBot="1" x14ac:dyDescent="0.25">
      <c r="I956" s="21" t="str">
        <f t="shared" si="42"/>
        <v>Multifamily GFHX DHW Preheat, Electric ResistanceMultifamily - Low Rise</v>
      </c>
      <c r="J956" s="21" t="s">
        <v>852</v>
      </c>
      <c r="K956" s="21" t="s">
        <v>908</v>
      </c>
      <c r="L956" s="21" t="s">
        <v>622</v>
      </c>
      <c r="M956" s="21" t="s">
        <v>902</v>
      </c>
    </row>
    <row r="957" spans="9:13" ht="13.5" thickBot="1" x14ac:dyDescent="0.25">
      <c r="I957" s="21" t="str">
        <f t="shared" si="42"/>
        <v>Multifamily GFHX DHW Preheat, Electric ResistanceMultifamily - High Rise</v>
      </c>
      <c r="J957" s="21" t="s">
        <v>853</v>
      </c>
      <c r="K957" s="21" t="s">
        <v>908</v>
      </c>
      <c r="L957" s="21" t="s">
        <v>622</v>
      </c>
      <c r="M957" s="21" t="s">
        <v>902</v>
      </c>
    </row>
    <row r="958" spans="9:13" ht="13.5" thickBot="1" x14ac:dyDescent="0.25">
      <c r="I958" s="21" t="str">
        <f t="shared" si="42"/>
        <v>Single Family GFHX DHW  Preheat, Heat PumpSingle Family</v>
      </c>
      <c r="J958" s="21" t="s">
        <v>850</v>
      </c>
      <c r="K958" s="21" t="s">
        <v>909</v>
      </c>
      <c r="L958" s="21" t="s">
        <v>622</v>
      </c>
      <c r="M958" s="21" t="s">
        <v>902</v>
      </c>
    </row>
    <row r="959" spans="9:13" ht="13.5" thickBot="1" x14ac:dyDescent="0.25">
      <c r="I959" s="21" t="str">
        <f t="shared" si="42"/>
        <v>Multifamily GFHX DHW  Preheat, Heat PumpMultifamily - Low Rise</v>
      </c>
      <c r="J959" s="21" t="s">
        <v>852</v>
      </c>
      <c r="K959" s="21" t="s">
        <v>910</v>
      </c>
      <c r="L959" s="21" t="s">
        <v>622</v>
      </c>
      <c r="M959" s="21" t="s">
        <v>902</v>
      </c>
    </row>
    <row r="960" spans="9:13" ht="13.5" thickBot="1" x14ac:dyDescent="0.25">
      <c r="I960" s="21" t="str">
        <f t="shared" si="42"/>
        <v>Multifamily GFHX DHW  Preheat, Heat PumpMultifamily - High Rise</v>
      </c>
      <c r="J960" s="21" t="s">
        <v>853</v>
      </c>
      <c r="K960" s="21" t="s">
        <v>910</v>
      </c>
      <c r="L960" s="21" t="s">
        <v>622</v>
      </c>
      <c r="M960" s="21" t="s">
        <v>902</v>
      </c>
    </row>
    <row r="961" spans="9:13" ht="13.5" thickBot="1" x14ac:dyDescent="0.25">
      <c r="I961" s="21" t="str">
        <f t="shared" si="42"/>
        <v>Ground Source Heat Pump Upgrade from Air Source Heat Pump - With Desuperheater - New House 4000 square feet or greaterSingle Family</v>
      </c>
      <c r="J961" s="21" t="s">
        <v>850</v>
      </c>
      <c r="K961" s="21" t="s">
        <v>912</v>
      </c>
      <c r="L961" s="21" t="s">
        <v>314</v>
      </c>
      <c r="M961" s="21" t="s">
        <v>911</v>
      </c>
    </row>
    <row r="962" spans="9:13" ht="13.5" thickBot="1" x14ac:dyDescent="0.25">
      <c r="I962" s="21" t="str">
        <f t="shared" si="42"/>
        <v>Ground Source Heat Pump Upgrade from Air Source Heat Pump - With Desuperheater - New House less than 4000 square feetSingle Family</v>
      </c>
      <c r="J962" s="21" t="s">
        <v>850</v>
      </c>
      <c r="K962" s="21" t="s">
        <v>913</v>
      </c>
      <c r="L962" s="21" t="s">
        <v>314</v>
      </c>
      <c r="M962" s="21" t="s">
        <v>911</v>
      </c>
    </row>
    <row r="963" spans="9:13" ht="13.5" thickBot="1" x14ac:dyDescent="0.25">
      <c r="I963" s="21" t="str">
        <f t="shared" si="42"/>
        <v>Ground Source Heat Pump Upgrade from Air Source Heat Pump - With Desuperheater - Existing House 4000 square feet or greaterSingle Family</v>
      </c>
      <c r="J963" s="21" t="s">
        <v>850</v>
      </c>
      <c r="K963" s="21" t="s">
        <v>914</v>
      </c>
      <c r="L963" s="21" t="s">
        <v>314</v>
      </c>
      <c r="M963" s="21" t="s">
        <v>911</v>
      </c>
    </row>
    <row r="964" spans="9:13" ht="13.5" thickBot="1" x14ac:dyDescent="0.25">
      <c r="I964" s="21" t="str">
        <f t="shared" si="42"/>
        <v>Ground Source Heat Pump Upgrade from Air Source Heat Pump - With Desuperheater - Existing House less than 4000 square feetSingle Family</v>
      </c>
      <c r="J964" s="21" t="s">
        <v>850</v>
      </c>
      <c r="K964" s="21" t="s">
        <v>915</v>
      </c>
      <c r="L964" s="21" t="s">
        <v>314</v>
      </c>
      <c r="M964" s="21" t="s">
        <v>911</v>
      </c>
    </row>
    <row r="965" spans="9:13" ht="13.5" thickBot="1" x14ac:dyDescent="0.25">
      <c r="I965" s="21" t="str">
        <f t="shared" si="42"/>
        <v>Manufactured Tier1_indor2_hp85Manufactured</v>
      </c>
      <c r="J965" s="21" t="s">
        <v>854</v>
      </c>
      <c r="K965" s="21" t="s">
        <v>917</v>
      </c>
      <c r="L965" s="21" t="s">
        <v>622</v>
      </c>
      <c r="M965" s="21" t="s">
        <v>916</v>
      </c>
    </row>
    <row r="966" spans="9:13" ht="13.5" thickBot="1" x14ac:dyDescent="0.25">
      <c r="I966" s="21" t="str">
        <f t="shared" ref="I966:I1029" si="43">K966&amp;J966</f>
        <v>Single Family Tier1_indor2_hp85Single Family</v>
      </c>
      <c r="J966" s="21" t="s">
        <v>850</v>
      </c>
      <c r="K966" s="21" t="s">
        <v>918</v>
      </c>
      <c r="L966" s="21" t="s">
        <v>622</v>
      </c>
      <c r="M966" s="21" t="s">
        <v>916</v>
      </c>
    </row>
    <row r="967" spans="9:13" ht="13.5" thickBot="1" x14ac:dyDescent="0.25">
      <c r="I967" s="21" t="str">
        <f t="shared" si="43"/>
        <v>Single Family Tier1_bufferedSingle Family</v>
      </c>
      <c r="J967" s="21" t="s">
        <v>850</v>
      </c>
      <c r="K967" s="21" t="s">
        <v>919</v>
      </c>
      <c r="L967" s="21" t="s">
        <v>622</v>
      </c>
      <c r="M967" s="21" t="s">
        <v>916</v>
      </c>
    </row>
    <row r="968" spans="9:13" ht="13.5" thickBot="1" x14ac:dyDescent="0.25">
      <c r="I968" s="21" t="str">
        <f t="shared" si="43"/>
        <v>Manufactured Tier1_indor2_gfacManufactured</v>
      </c>
      <c r="J968" s="21" t="s">
        <v>854</v>
      </c>
      <c r="K968" s="21" t="s">
        <v>920</v>
      </c>
      <c r="L968" s="21" t="s">
        <v>622</v>
      </c>
      <c r="M968" s="21" t="s">
        <v>916</v>
      </c>
    </row>
    <row r="969" spans="9:13" ht="13.5" thickBot="1" x14ac:dyDescent="0.25">
      <c r="I969" s="21" t="str">
        <f t="shared" si="43"/>
        <v>Manufactured Tier1_indor2_gfncManufactured</v>
      </c>
      <c r="J969" s="21" t="s">
        <v>854</v>
      </c>
      <c r="K969" s="21" t="s">
        <v>921</v>
      </c>
      <c r="L969" s="21" t="s">
        <v>622</v>
      </c>
      <c r="M969" s="21" t="s">
        <v>916</v>
      </c>
    </row>
    <row r="970" spans="9:13" ht="13.5" thickBot="1" x14ac:dyDescent="0.25">
      <c r="I970" s="21" t="str">
        <f t="shared" si="43"/>
        <v>Single Family Tier1_indor2_gfacSingle Family</v>
      </c>
      <c r="J970" s="21" t="s">
        <v>850</v>
      </c>
      <c r="K970" s="21" t="s">
        <v>922</v>
      </c>
      <c r="L970" s="21" t="s">
        <v>622</v>
      </c>
      <c r="M970" s="21" t="s">
        <v>916</v>
      </c>
    </row>
    <row r="971" spans="9:13" ht="13.5" thickBot="1" x14ac:dyDescent="0.25">
      <c r="I971" s="21" t="str">
        <f t="shared" si="43"/>
        <v>Single Family Tier1_indor2_gfncSingle Family</v>
      </c>
      <c r="J971" s="21" t="s">
        <v>850</v>
      </c>
      <c r="K971" s="21" t="s">
        <v>923</v>
      </c>
      <c r="L971" s="21" t="s">
        <v>622</v>
      </c>
      <c r="M971" s="21" t="s">
        <v>916</v>
      </c>
    </row>
    <row r="972" spans="9:13" ht="13.5" thickBot="1" x14ac:dyDescent="0.25">
      <c r="I972" s="21" t="str">
        <f t="shared" si="43"/>
        <v>Manufactured Tier1_bufferedManufactured</v>
      </c>
      <c r="J972" s="21" t="s">
        <v>854</v>
      </c>
      <c r="K972" s="21" t="s">
        <v>924</v>
      </c>
      <c r="L972" s="21" t="s">
        <v>622</v>
      </c>
      <c r="M972" s="21" t="s">
        <v>916</v>
      </c>
    </row>
    <row r="973" spans="9:13" ht="13.5" thickBot="1" x14ac:dyDescent="0.25">
      <c r="I973" s="21" t="str">
        <f t="shared" si="43"/>
        <v>Manufactured Tier1_indor2_zonlManufactured</v>
      </c>
      <c r="J973" s="21" t="s">
        <v>854</v>
      </c>
      <c r="K973" s="21" t="s">
        <v>925</v>
      </c>
      <c r="L973" s="21" t="s">
        <v>622</v>
      </c>
      <c r="M973" s="21" t="s">
        <v>916</v>
      </c>
    </row>
    <row r="974" spans="9:13" ht="13.5" thickBot="1" x14ac:dyDescent="0.25">
      <c r="I974" s="21" t="str">
        <f t="shared" si="43"/>
        <v>Single Family Tier1_indor2_zonlSingle Family</v>
      </c>
      <c r="J974" s="21" t="s">
        <v>850</v>
      </c>
      <c r="K974" s="21" t="s">
        <v>926</v>
      </c>
      <c r="L974" s="21" t="s">
        <v>622</v>
      </c>
      <c r="M974" s="21" t="s">
        <v>916</v>
      </c>
    </row>
    <row r="975" spans="9:13" ht="13.5" thickBot="1" x14ac:dyDescent="0.25">
      <c r="I975" s="21" t="str">
        <f t="shared" si="43"/>
        <v>Manufactured Tier1_indor2_efafManufactured</v>
      </c>
      <c r="J975" s="21" t="s">
        <v>854</v>
      </c>
      <c r="K975" s="21" t="s">
        <v>927</v>
      </c>
      <c r="L975" s="21" t="s">
        <v>622</v>
      </c>
      <c r="M975" s="21" t="s">
        <v>916</v>
      </c>
    </row>
    <row r="976" spans="9:13" ht="13.5" thickBot="1" x14ac:dyDescent="0.25">
      <c r="I976" s="21" t="str">
        <f t="shared" si="43"/>
        <v>Single Family Tier1_indor2_efafSingle Family</v>
      </c>
      <c r="J976" s="21" t="s">
        <v>850</v>
      </c>
      <c r="K976" s="21" t="s">
        <v>928</v>
      </c>
      <c r="L976" s="21" t="s">
        <v>622</v>
      </c>
      <c r="M976" s="21" t="s">
        <v>916</v>
      </c>
    </row>
    <row r="977" spans="9:13" ht="13.5" thickBot="1" x14ac:dyDescent="0.25">
      <c r="I977" s="21" t="str">
        <f t="shared" si="43"/>
        <v>Manufactured Tier2_bufferedManufactured</v>
      </c>
      <c r="J977" s="21" t="s">
        <v>854</v>
      </c>
      <c r="K977" s="21" t="s">
        <v>929</v>
      </c>
      <c r="L977" s="21" t="s">
        <v>622</v>
      </c>
      <c r="M977" s="21" t="s">
        <v>916</v>
      </c>
    </row>
    <row r="978" spans="9:13" ht="13.5" thickBot="1" x14ac:dyDescent="0.25">
      <c r="I978" s="21" t="str">
        <f t="shared" si="43"/>
        <v>Single Family Tier2_bufferedSingle Family</v>
      </c>
      <c r="J978" s="21" t="s">
        <v>850</v>
      </c>
      <c r="K978" s="21" t="s">
        <v>930</v>
      </c>
      <c r="L978" s="21" t="s">
        <v>622</v>
      </c>
      <c r="M978" s="21" t="s">
        <v>916</v>
      </c>
    </row>
    <row r="979" spans="9:13" ht="13.5" thickBot="1" x14ac:dyDescent="0.25">
      <c r="I979" s="21" t="str">
        <f t="shared" si="43"/>
        <v>Manufactured Tier2_indor2_gfacManufactured</v>
      </c>
      <c r="J979" s="21" t="s">
        <v>854</v>
      </c>
      <c r="K979" s="21" t="s">
        <v>931</v>
      </c>
      <c r="L979" s="21" t="s">
        <v>622</v>
      </c>
      <c r="M979" s="21" t="s">
        <v>916</v>
      </c>
    </row>
    <row r="980" spans="9:13" ht="13.5" thickBot="1" x14ac:dyDescent="0.25">
      <c r="I980" s="21" t="str">
        <f t="shared" si="43"/>
        <v>Single Family Tier2_indor2_gfacSingle Family</v>
      </c>
      <c r="J980" s="21" t="s">
        <v>850</v>
      </c>
      <c r="K980" s="21" t="s">
        <v>932</v>
      </c>
      <c r="L980" s="21" t="s">
        <v>622</v>
      </c>
      <c r="M980" s="21" t="s">
        <v>916</v>
      </c>
    </row>
    <row r="981" spans="9:13" ht="13.5" thickBot="1" x14ac:dyDescent="0.25">
      <c r="I981" s="21" t="str">
        <f t="shared" si="43"/>
        <v>Manufactured Tier2_indor2_gfncManufactured</v>
      </c>
      <c r="J981" s="21" t="s">
        <v>854</v>
      </c>
      <c r="K981" s="21" t="s">
        <v>933</v>
      </c>
      <c r="L981" s="21" t="s">
        <v>622</v>
      </c>
      <c r="M981" s="21" t="s">
        <v>916</v>
      </c>
    </row>
    <row r="982" spans="9:13" ht="13.5" thickBot="1" x14ac:dyDescent="0.25">
      <c r="I982" s="21" t="str">
        <f t="shared" si="43"/>
        <v>Single Family Tier2_indor2_gfncSingle Family</v>
      </c>
      <c r="J982" s="21" t="s">
        <v>850</v>
      </c>
      <c r="K982" s="21" t="s">
        <v>934</v>
      </c>
      <c r="L982" s="21" t="s">
        <v>622</v>
      </c>
      <c r="M982" s="21" t="s">
        <v>916</v>
      </c>
    </row>
    <row r="983" spans="9:13" ht="13.5" thickBot="1" x14ac:dyDescent="0.25">
      <c r="I983" s="21" t="str">
        <f t="shared" si="43"/>
        <v>Manufactured Tier2_indor2_hp85Manufactured</v>
      </c>
      <c r="J983" s="21" t="s">
        <v>854</v>
      </c>
      <c r="K983" s="21" t="s">
        <v>935</v>
      </c>
      <c r="L983" s="21" t="s">
        <v>622</v>
      </c>
      <c r="M983" s="21" t="s">
        <v>916</v>
      </c>
    </row>
    <row r="984" spans="9:13" ht="13.5" thickBot="1" x14ac:dyDescent="0.25">
      <c r="I984" s="21" t="str">
        <f t="shared" si="43"/>
        <v>Single Family Tier2_indor2_hp85Single Family</v>
      </c>
      <c r="J984" s="21" t="s">
        <v>850</v>
      </c>
      <c r="K984" s="21" t="s">
        <v>936</v>
      </c>
      <c r="L984" s="21" t="s">
        <v>622</v>
      </c>
      <c r="M984" s="21" t="s">
        <v>916</v>
      </c>
    </row>
    <row r="985" spans="9:13" ht="13.5" thickBot="1" x14ac:dyDescent="0.25">
      <c r="I985" s="21" t="str">
        <f t="shared" si="43"/>
        <v>Manufactured Tier2_indor2_zonlManufactured</v>
      </c>
      <c r="J985" s="21" t="s">
        <v>854</v>
      </c>
      <c r="K985" s="21" t="s">
        <v>937</v>
      </c>
      <c r="L985" s="21" t="s">
        <v>622</v>
      </c>
      <c r="M985" s="21" t="s">
        <v>916</v>
      </c>
    </row>
    <row r="986" spans="9:13" ht="13.5" thickBot="1" x14ac:dyDescent="0.25">
      <c r="I986" s="21" t="str">
        <f t="shared" si="43"/>
        <v>Single Family Tier2_indor2_zonlSingle Family</v>
      </c>
      <c r="J986" s="21" t="s">
        <v>850</v>
      </c>
      <c r="K986" s="21" t="s">
        <v>938</v>
      </c>
      <c r="L986" s="21" t="s">
        <v>622</v>
      </c>
      <c r="M986" s="21" t="s">
        <v>916</v>
      </c>
    </row>
    <row r="987" spans="9:13" ht="13.5" thickBot="1" x14ac:dyDescent="0.25">
      <c r="I987" s="21" t="str">
        <f t="shared" si="43"/>
        <v>Manufactured Tier2_indor2_efafManufactured</v>
      </c>
      <c r="J987" s="21" t="s">
        <v>854</v>
      </c>
      <c r="K987" s="21" t="s">
        <v>939</v>
      </c>
      <c r="L987" s="21" t="s">
        <v>622</v>
      </c>
      <c r="M987" s="21" t="s">
        <v>916</v>
      </c>
    </row>
    <row r="988" spans="9:13" ht="13.5" thickBot="1" x14ac:dyDescent="0.25">
      <c r="I988" s="21" t="str">
        <f t="shared" si="43"/>
        <v>Single Family Tier2_indor2_efafSingle Family</v>
      </c>
      <c r="J988" s="21" t="s">
        <v>850</v>
      </c>
      <c r="K988" s="21" t="s">
        <v>940</v>
      </c>
      <c r="L988" s="21" t="s">
        <v>622</v>
      </c>
      <c r="M988" s="21" t="s">
        <v>916</v>
      </c>
    </row>
    <row r="989" spans="9:13" ht="13.5" thickBot="1" x14ac:dyDescent="0.25">
      <c r="I989" s="21" t="str">
        <f t="shared" si="43"/>
        <v>SF RNC HRV ACH3 HZ1CZ1Single Family</v>
      </c>
      <c r="J989" s="21" t="s">
        <v>850</v>
      </c>
      <c r="K989" s="21" t="s">
        <v>942</v>
      </c>
      <c r="L989" s="21" t="s">
        <v>314</v>
      </c>
      <c r="M989" s="21" t="s">
        <v>941</v>
      </c>
    </row>
    <row r="990" spans="9:13" ht="13.5" thickBot="1" x14ac:dyDescent="0.25">
      <c r="I990" s="21" t="str">
        <f t="shared" si="43"/>
        <v>SF RNC HRV ACH3 HZ1CZ2Single Family</v>
      </c>
      <c r="J990" s="21" t="s">
        <v>850</v>
      </c>
      <c r="K990" s="21" t="s">
        <v>943</v>
      </c>
      <c r="L990" s="21" t="s">
        <v>314</v>
      </c>
      <c r="M990" s="21" t="s">
        <v>941</v>
      </c>
    </row>
    <row r="991" spans="9:13" ht="13.5" thickBot="1" x14ac:dyDescent="0.25">
      <c r="I991" s="21" t="str">
        <f t="shared" si="43"/>
        <v>SF RNC HRV ACH3 HZ1CZ3Single Family</v>
      </c>
      <c r="J991" s="21" t="s">
        <v>850</v>
      </c>
      <c r="K991" s="21" t="s">
        <v>944</v>
      </c>
      <c r="L991" s="21" t="s">
        <v>314</v>
      </c>
      <c r="M991" s="21" t="s">
        <v>941</v>
      </c>
    </row>
    <row r="992" spans="9:13" ht="13.5" thickBot="1" x14ac:dyDescent="0.25">
      <c r="I992" s="21" t="str">
        <f t="shared" si="43"/>
        <v>SF RNC HRV ACH3 HZ2CZ1Single Family</v>
      </c>
      <c r="J992" s="21" t="s">
        <v>850</v>
      </c>
      <c r="K992" s="21" t="s">
        <v>945</v>
      </c>
      <c r="L992" s="21" t="s">
        <v>314</v>
      </c>
      <c r="M992" s="21" t="s">
        <v>941</v>
      </c>
    </row>
    <row r="993" spans="9:13" ht="13.5" thickBot="1" x14ac:dyDescent="0.25">
      <c r="I993" s="21" t="str">
        <f t="shared" si="43"/>
        <v>SF RNC HRV ACH3 HZ2CZ2Single Family</v>
      </c>
      <c r="J993" s="21" t="s">
        <v>850</v>
      </c>
      <c r="K993" s="21" t="s">
        <v>946</v>
      </c>
      <c r="L993" s="21" t="s">
        <v>314</v>
      </c>
      <c r="M993" s="21" t="s">
        <v>941</v>
      </c>
    </row>
    <row r="994" spans="9:13" ht="13.5" thickBot="1" x14ac:dyDescent="0.25">
      <c r="I994" s="21" t="str">
        <f t="shared" si="43"/>
        <v>SF RNC HRV ACH3 HZ2CZ3Single Family</v>
      </c>
      <c r="J994" s="21" t="s">
        <v>850</v>
      </c>
      <c r="K994" s="21" t="s">
        <v>947</v>
      </c>
      <c r="L994" s="21" t="s">
        <v>314</v>
      </c>
      <c r="M994" s="21" t="s">
        <v>941</v>
      </c>
    </row>
    <row r="995" spans="9:13" ht="13.5" thickBot="1" x14ac:dyDescent="0.25">
      <c r="I995" s="21" t="str">
        <f t="shared" si="43"/>
        <v>SF RNC HRV ACH3 HZ3CZ1Single Family</v>
      </c>
      <c r="J995" s="21" t="s">
        <v>850</v>
      </c>
      <c r="K995" s="21" t="s">
        <v>948</v>
      </c>
      <c r="L995" s="21" t="s">
        <v>314</v>
      </c>
      <c r="M995" s="21" t="s">
        <v>941</v>
      </c>
    </row>
    <row r="996" spans="9:13" ht="13.5" thickBot="1" x14ac:dyDescent="0.25">
      <c r="I996" s="21" t="str">
        <f t="shared" si="43"/>
        <v>SF RNC HRV ACH3 HZ3CZ2Single Family</v>
      </c>
      <c r="J996" s="21" t="s">
        <v>850</v>
      </c>
      <c r="K996" s="21" t="s">
        <v>949</v>
      </c>
      <c r="L996" s="21" t="s">
        <v>314</v>
      </c>
      <c r="M996" s="21" t="s">
        <v>941</v>
      </c>
    </row>
    <row r="997" spans="9:13" ht="13.5" thickBot="1" x14ac:dyDescent="0.25">
      <c r="I997" s="21" t="str">
        <f t="shared" si="43"/>
        <v>SF RNC HRV ACH3 HZ3CZ3Single Family</v>
      </c>
      <c r="J997" s="21" t="s">
        <v>850</v>
      </c>
      <c r="K997" s="21" t="s">
        <v>950</v>
      </c>
      <c r="L997" s="21" t="s">
        <v>314</v>
      </c>
      <c r="M997" s="21" t="s">
        <v>941</v>
      </c>
    </row>
    <row r="998" spans="9:13" ht="13.5" thickBot="1" x14ac:dyDescent="0.25">
      <c r="I998" s="21" t="str">
        <f t="shared" si="43"/>
        <v>All_NR_LF_FIX_REPL_from T12 to LF_2018Single Family</v>
      </c>
      <c r="J998" s="21" t="s">
        <v>850</v>
      </c>
      <c r="K998" s="21" t="s">
        <v>952</v>
      </c>
      <c r="L998" s="21" t="s">
        <v>7</v>
      </c>
      <c r="M998" s="21" t="s">
        <v>951</v>
      </c>
    </row>
    <row r="999" spans="9:13" ht="13.5" thickBot="1" x14ac:dyDescent="0.25">
      <c r="I999" s="21" t="str">
        <f t="shared" si="43"/>
        <v>All_NR_LF_FIX_REPL_from T12 to LF_2018Multifamily - Low Rise</v>
      </c>
      <c r="J999" s="21" t="s">
        <v>852</v>
      </c>
      <c r="K999" s="21" t="s">
        <v>952</v>
      </c>
      <c r="L999" s="21" t="s">
        <v>7</v>
      </c>
      <c r="M999" s="21" t="s">
        <v>951</v>
      </c>
    </row>
    <row r="1000" spans="9:13" ht="13.5" thickBot="1" x14ac:dyDescent="0.25">
      <c r="I1000" s="21" t="str">
        <f t="shared" si="43"/>
        <v>All_NR_LF_FIX_REPL_from T12 to LF_2018Multifamily - High Rise</v>
      </c>
      <c r="J1000" s="21" t="s">
        <v>853</v>
      </c>
      <c r="K1000" s="21" t="s">
        <v>952</v>
      </c>
      <c r="L1000" s="21" t="s">
        <v>7</v>
      </c>
      <c r="M1000" s="21" t="s">
        <v>951</v>
      </c>
    </row>
    <row r="1001" spans="9:13" ht="13.5" thickBot="1" x14ac:dyDescent="0.25">
      <c r="I1001" s="21" t="str">
        <f t="shared" si="43"/>
        <v>All_NR_LF_FIX_REPL_from T12 to LF_2018Manufactured</v>
      </c>
      <c r="J1001" s="21" t="s">
        <v>854</v>
      </c>
      <c r="K1001" s="21" t="s">
        <v>952</v>
      </c>
      <c r="L1001" s="21" t="s">
        <v>7</v>
      </c>
      <c r="M1001" s="21" t="s">
        <v>951</v>
      </c>
    </row>
    <row r="1002" spans="9:13" ht="13.5" thickBot="1" x14ac:dyDescent="0.25">
      <c r="I1002" s="21" t="str">
        <f t="shared" si="43"/>
        <v>All_NR_LF_FIX_REPL_from LF2018 to LED_FIX_KITSingle Family</v>
      </c>
      <c r="J1002" s="21" t="s">
        <v>850</v>
      </c>
      <c r="K1002" s="21" t="s">
        <v>953</v>
      </c>
      <c r="L1002" s="21" t="s">
        <v>7</v>
      </c>
      <c r="M1002" s="21" t="s">
        <v>951</v>
      </c>
    </row>
    <row r="1003" spans="9:13" ht="13.5" thickBot="1" x14ac:dyDescent="0.25">
      <c r="I1003" s="21" t="str">
        <f t="shared" si="43"/>
        <v>All_NR_LF_FIX_REPL_from LF2018 to LED_FIX_KITMultifamily - Low Rise</v>
      </c>
      <c r="J1003" s="21" t="s">
        <v>852</v>
      </c>
      <c r="K1003" s="21" t="s">
        <v>953</v>
      </c>
      <c r="L1003" s="21" t="s">
        <v>7</v>
      </c>
      <c r="M1003" s="21" t="s">
        <v>951</v>
      </c>
    </row>
    <row r="1004" spans="9:13" ht="13.5" thickBot="1" x14ac:dyDescent="0.25">
      <c r="I1004" s="21" t="str">
        <f t="shared" si="43"/>
        <v>All_NR_LF_FIX_REPL_from LF2018 to LED_FIX_KITMultifamily - High Rise</v>
      </c>
      <c r="J1004" s="21" t="s">
        <v>853</v>
      </c>
      <c r="K1004" s="21" t="s">
        <v>953</v>
      </c>
      <c r="L1004" s="21" t="s">
        <v>7</v>
      </c>
      <c r="M1004" s="21" t="s">
        <v>951</v>
      </c>
    </row>
    <row r="1005" spans="9:13" ht="13.5" thickBot="1" x14ac:dyDescent="0.25">
      <c r="I1005" s="21" t="str">
        <f t="shared" si="43"/>
        <v>All_NR_LF_FIX_REPL_from LF2018 to LED_FIX_KITManufactured</v>
      </c>
      <c r="J1005" s="21" t="s">
        <v>854</v>
      </c>
      <c r="K1005" s="21" t="s">
        <v>953</v>
      </c>
      <c r="L1005" s="21" t="s">
        <v>7</v>
      </c>
      <c r="M1005" s="21" t="s">
        <v>951</v>
      </c>
    </row>
    <row r="1006" spans="9:13" ht="13.5" thickBot="1" x14ac:dyDescent="0.25">
      <c r="I1006" s="21" t="str">
        <f t="shared" si="43"/>
        <v>2016 - LEDDecorative and Mini-Base250 to 664 lumensANYSingle Family</v>
      </c>
      <c r="J1006" s="21" t="s">
        <v>850</v>
      </c>
      <c r="K1006" s="21" t="s">
        <v>954</v>
      </c>
      <c r="L1006" s="21" t="s">
        <v>7</v>
      </c>
      <c r="M1006" s="21" t="s">
        <v>7</v>
      </c>
    </row>
    <row r="1007" spans="9:13" ht="13.5" thickBot="1" x14ac:dyDescent="0.25">
      <c r="I1007" s="21" t="str">
        <f t="shared" si="43"/>
        <v>2016 - LEDDecorative and Mini-Base665 to 1439 lumensANYSingle Family</v>
      </c>
      <c r="J1007" s="21" t="s">
        <v>850</v>
      </c>
      <c r="K1007" s="21" t="s">
        <v>955</v>
      </c>
      <c r="L1007" s="21" t="s">
        <v>7</v>
      </c>
      <c r="M1007" s="21" t="s">
        <v>7</v>
      </c>
    </row>
    <row r="1008" spans="9:13" ht="13.5" thickBot="1" x14ac:dyDescent="0.25">
      <c r="I1008" s="21" t="str">
        <f t="shared" si="43"/>
        <v>2016 - LEDDecorative and Mini-Base1440 to 2600 lumensANYSingle Family</v>
      </c>
      <c r="J1008" s="21" t="s">
        <v>850</v>
      </c>
      <c r="K1008" s="21" t="s">
        <v>956</v>
      </c>
      <c r="L1008" s="21" t="s">
        <v>7</v>
      </c>
      <c r="M1008" s="21" t="s">
        <v>7</v>
      </c>
    </row>
    <row r="1009" spans="9:13" ht="13.5" thickBot="1" x14ac:dyDescent="0.25">
      <c r="I1009" s="21" t="str">
        <f t="shared" si="43"/>
        <v>2016 - LEDGeneral Purpose and Dimmable250 to 664 lumensANYSingle Family</v>
      </c>
      <c r="J1009" s="21" t="s">
        <v>850</v>
      </c>
      <c r="K1009" s="21" t="s">
        <v>957</v>
      </c>
      <c r="L1009" s="21" t="s">
        <v>7</v>
      </c>
      <c r="M1009" s="21" t="s">
        <v>7</v>
      </c>
    </row>
    <row r="1010" spans="9:13" ht="13.5" thickBot="1" x14ac:dyDescent="0.25">
      <c r="I1010" s="21" t="str">
        <f t="shared" si="43"/>
        <v>2016 - LEDGeneral Purpose and Dimmable665 to 1439 lumensANYSingle Family</v>
      </c>
      <c r="J1010" s="21" t="s">
        <v>850</v>
      </c>
      <c r="K1010" s="21" t="s">
        <v>958</v>
      </c>
      <c r="L1010" s="21" t="s">
        <v>7</v>
      </c>
      <c r="M1010" s="21" t="s">
        <v>7</v>
      </c>
    </row>
    <row r="1011" spans="9:13" ht="13.5" thickBot="1" x14ac:dyDescent="0.25">
      <c r="I1011" s="21" t="str">
        <f t="shared" si="43"/>
        <v>2016 - LEDGeneral Purpose and Dimmable1440 to 2600 lumensANYSingle Family</v>
      </c>
      <c r="J1011" s="21" t="s">
        <v>850</v>
      </c>
      <c r="K1011" s="21" t="s">
        <v>959</v>
      </c>
      <c r="L1011" s="21" t="s">
        <v>7</v>
      </c>
      <c r="M1011" s="21" t="s">
        <v>7</v>
      </c>
    </row>
    <row r="1012" spans="9:13" ht="13.5" thickBot="1" x14ac:dyDescent="0.25">
      <c r="I1012" s="21" t="str">
        <f t="shared" si="43"/>
        <v>2016 - LEDGlobe250 to 664 lumensANYSingle Family</v>
      </c>
      <c r="J1012" s="21" t="s">
        <v>850</v>
      </c>
      <c r="K1012" s="21" t="s">
        <v>960</v>
      </c>
      <c r="L1012" s="21" t="s">
        <v>7</v>
      </c>
      <c r="M1012" s="21" t="s">
        <v>7</v>
      </c>
    </row>
    <row r="1013" spans="9:13" ht="13.5" thickBot="1" x14ac:dyDescent="0.25">
      <c r="I1013" s="21" t="str">
        <f t="shared" si="43"/>
        <v>2016 - LEDGlobe665 to 1439 lumensANYSingle Family</v>
      </c>
      <c r="J1013" s="21" t="s">
        <v>850</v>
      </c>
      <c r="K1013" s="21" t="s">
        <v>961</v>
      </c>
      <c r="L1013" s="21" t="s">
        <v>7</v>
      </c>
      <c r="M1013" s="21" t="s">
        <v>7</v>
      </c>
    </row>
    <row r="1014" spans="9:13" ht="13.5" thickBot="1" x14ac:dyDescent="0.25">
      <c r="I1014" s="21" t="str">
        <f t="shared" si="43"/>
        <v>2016 - LEDGlobe1440 to 2600 lumensANYSingle Family</v>
      </c>
      <c r="J1014" s="21" t="s">
        <v>850</v>
      </c>
      <c r="K1014" s="21" t="s">
        <v>962</v>
      </c>
      <c r="L1014" s="21" t="s">
        <v>7</v>
      </c>
      <c r="M1014" s="21" t="s">
        <v>7</v>
      </c>
    </row>
    <row r="1015" spans="9:13" ht="13.5" thickBot="1" x14ac:dyDescent="0.25">
      <c r="I1015" s="21" t="str">
        <f t="shared" si="43"/>
        <v>2016 - LEDReflectors and Outdoor250 to 664 lumensANYSingle Family</v>
      </c>
      <c r="J1015" s="21" t="s">
        <v>850</v>
      </c>
      <c r="K1015" s="21" t="s">
        <v>963</v>
      </c>
      <c r="L1015" s="21" t="s">
        <v>7</v>
      </c>
      <c r="M1015" s="21" t="s">
        <v>7</v>
      </c>
    </row>
    <row r="1016" spans="9:13" ht="13.5" thickBot="1" x14ac:dyDescent="0.25">
      <c r="I1016" s="21" t="str">
        <f t="shared" si="43"/>
        <v>2016 - LEDReflectors and Outdoor665 to 1439 lumensANYSingle Family</v>
      </c>
      <c r="J1016" s="21" t="s">
        <v>850</v>
      </c>
      <c r="K1016" s="21" t="s">
        <v>964</v>
      </c>
      <c r="L1016" s="21" t="s">
        <v>7</v>
      </c>
      <c r="M1016" s="21" t="s">
        <v>7</v>
      </c>
    </row>
    <row r="1017" spans="9:13" ht="13.5" thickBot="1" x14ac:dyDescent="0.25">
      <c r="I1017" s="21" t="str">
        <f t="shared" si="43"/>
        <v>2016 - LEDReflectors and Outdoor1440 to 2600 lumensANYSingle Family</v>
      </c>
      <c r="J1017" s="21" t="s">
        <v>850</v>
      </c>
      <c r="K1017" s="21" t="s">
        <v>965</v>
      </c>
      <c r="L1017" s="21" t="s">
        <v>7</v>
      </c>
      <c r="M1017" s="21" t="s">
        <v>7</v>
      </c>
    </row>
    <row r="1018" spans="9:13" ht="13.5" thickBot="1" x14ac:dyDescent="0.25">
      <c r="I1018" s="21" t="str">
        <f t="shared" si="43"/>
        <v>2016 - LEDThree-Way250 to 664 lumensANYSingle Family</v>
      </c>
      <c r="J1018" s="21" t="s">
        <v>850</v>
      </c>
      <c r="K1018" s="21" t="s">
        <v>966</v>
      </c>
      <c r="L1018" s="21" t="s">
        <v>7</v>
      </c>
      <c r="M1018" s="21" t="s">
        <v>7</v>
      </c>
    </row>
    <row r="1019" spans="9:13" ht="13.5" thickBot="1" x14ac:dyDescent="0.25">
      <c r="I1019" s="21" t="str">
        <f t="shared" si="43"/>
        <v>2016 - LEDThree-Way665 to 1439 lumensANYSingle Family</v>
      </c>
      <c r="J1019" s="21" t="s">
        <v>850</v>
      </c>
      <c r="K1019" s="21" t="s">
        <v>967</v>
      </c>
      <c r="L1019" s="21" t="s">
        <v>7</v>
      </c>
      <c r="M1019" s="21" t="s">
        <v>7</v>
      </c>
    </row>
    <row r="1020" spans="9:13" ht="13.5" thickBot="1" x14ac:dyDescent="0.25">
      <c r="I1020" s="21" t="str">
        <f t="shared" si="43"/>
        <v>2016 - LEDThree-Way1440 to 2600 lumensANYSingle Family</v>
      </c>
      <c r="J1020" s="21" t="s">
        <v>850</v>
      </c>
      <c r="K1020" s="21" t="s">
        <v>968</v>
      </c>
      <c r="L1020" s="21" t="s">
        <v>7</v>
      </c>
      <c r="M1020" s="21" t="s">
        <v>7</v>
      </c>
    </row>
    <row r="1021" spans="9:13" ht="13.5" thickBot="1" x14ac:dyDescent="0.25">
      <c r="I1021" s="21" t="str">
        <f t="shared" si="43"/>
        <v>2016 - LEDDecorative and Mini-Base250 to 664 lumensANYMultifamily - Low Rise</v>
      </c>
      <c r="J1021" s="21" t="s">
        <v>852</v>
      </c>
      <c r="K1021" s="21" t="s">
        <v>954</v>
      </c>
      <c r="L1021" s="21" t="s">
        <v>7</v>
      </c>
      <c r="M1021" s="21" t="s">
        <v>7</v>
      </c>
    </row>
    <row r="1022" spans="9:13" ht="13.5" thickBot="1" x14ac:dyDescent="0.25">
      <c r="I1022" s="21" t="str">
        <f t="shared" si="43"/>
        <v>2016 - LEDDecorative and Mini-Base665 to 1439 lumensANYMultifamily - Low Rise</v>
      </c>
      <c r="J1022" s="21" t="s">
        <v>852</v>
      </c>
      <c r="K1022" s="21" t="s">
        <v>955</v>
      </c>
      <c r="L1022" s="21" t="s">
        <v>7</v>
      </c>
      <c r="M1022" s="21" t="s">
        <v>7</v>
      </c>
    </row>
    <row r="1023" spans="9:13" ht="13.5" thickBot="1" x14ac:dyDescent="0.25">
      <c r="I1023" s="21" t="str">
        <f t="shared" si="43"/>
        <v>2016 - LEDDecorative and Mini-Base1440 to 2600 lumensANYMultifamily - Low Rise</v>
      </c>
      <c r="J1023" s="21" t="s">
        <v>852</v>
      </c>
      <c r="K1023" s="21" t="s">
        <v>956</v>
      </c>
      <c r="L1023" s="21" t="s">
        <v>7</v>
      </c>
      <c r="M1023" s="21" t="s">
        <v>7</v>
      </c>
    </row>
    <row r="1024" spans="9:13" ht="13.5" thickBot="1" x14ac:dyDescent="0.25">
      <c r="I1024" s="21" t="str">
        <f t="shared" si="43"/>
        <v>2016 - LEDGeneral Purpose and Dimmable250 to 664 lumensANYMultifamily - Low Rise</v>
      </c>
      <c r="J1024" s="21" t="s">
        <v>852</v>
      </c>
      <c r="K1024" s="21" t="s">
        <v>957</v>
      </c>
      <c r="L1024" s="21" t="s">
        <v>7</v>
      </c>
      <c r="M1024" s="21" t="s">
        <v>7</v>
      </c>
    </row>
    <row r="1025" spans="9:13" ht="13.5" thickBot="1" x14ac:dyDescent="0.25">
      <c r="I1025" s="21" t="str">
        <f t="shared" si="43"/>
        <v>2016 - LEDGeneral Purpose and Dimmable665 to 1439 lumensANYMultifamily - Low Rise</v>
      </c>
      <c r="J1025" s="21" t="s">
        <v>852</v>
      </c>
      <c r="K1025" s="21" t="s">
        <v>958</v>
      </c>
      <c r="L1025" s="21" t="s">
        <v>7</v>
      </c>
      <c r="M1025" s="21" t="s">
        <v>7</v>
      </c>
    </row>
    <row r="1026" spans="9:13" ht="13.5" thickBot="1" x14ac:dyDescent="0.25">
      <c r="I1026" s="21" t="str">
        <f t="shared" si="43"/>
        <v>2016 - LEDGeneral Purpose and Dimmable1440 to 2600 lumensANYMultifamily - Low Rise</v>
      </c>
      <c r="J1026" s="21" t="s">
        <v>852</v>
      </c>
      <c r="K1026" s="21" t="s">
        <v>959</v>
      </c>
      <c r="L1026" s="21" t="s">
        <v>7</v>
      </c>
      <c r="M1026" s="21" t="s">
        <v>7</v>
      </c>
    </row>
    <row r="1027" spans="9:13" ht="13.5" thickBot="1" x14ac:dyDescent="0.25">
      <c r="I1027" s="21" t="str">
        <f t="shared" si="43"/>
        <v>2016 - LEDGlobe250 to 664 lumensANYMultifamily - Low Rise</v>
      </c>
      <c r="J1027" s="21" t="s">
        <v>852</v>
      </c>
      <c r="K1027" s="21" t="s">
        <v>960</v>
      </c>
      <c r="L1027" s="21" t="s">
        <v>7</v>
      </c>
      <c r="M1027" s="21" t="s">
        <v>7</v>
      </c>
    </row>
    <row r="1028" spans="9:13" ht="13.5" thickBot="1" x14ac:dyDescent="0.25">
      <c r="I1028" s="21" t="str">
        <f t="shared" si="43"/>
        <v>2016 - LEDGlobe665 to 1439 lumensANYMultifamily - Low Rise</v>
      </c>
      <c r="J1028" s="21" t="s">
        <v>852</v>
      </c>
      <c r="K1028" s="21" t="s">
        <v>961</v>
      </c>
      <c r="L1028" s="21" t="s">
        <v>7</v>
      </c>
      <c r="M1028" s="21" t="s">
        <v>7</v>
      </c>
    </row>
    <row r="1029" spans="9:13" ht="13.5" thickBot="1" x14ac:dyDescent="0.25">
      <c r="I1029" s="21" t="str">
        <f t="shared" si="43"/>
        <v>2016 - LEDGlobe1440 to 2600 lumensANYMultifamily - Low Rise</v>
      </c>
      <c r="J1029" s="21" t="s">
        <v>852</v>
      </c>
      <c r="K1029" s="21" t="s">
        <v>962</v>
      </c>
      <c r="L1029" s="21" t="s">
        <v>7</v>
      </c>
      <c r="M1029" s="21" t="s">
        <v>7</v>
      </c>
    </row>
    <row r="1030" spans="9:13" ht="13.5" thickBot="1" x14ac:dyDescent="0.25">
      <c r="I1030" s="21" t="str">
        <f t="shared" ref="I1030:I1093" si="44">K1030&amp;J1030</f>
        <v>2016 - LEDReflectors and Outdoor250 to 664 lumensANYMultifamily - Low Rise</v>
      </c>
      <c r="J1030" s="21" t="s">
        <v>852</v>
      </c>
      <c r="K1030" s="21" t="s">
        <v>963</v>
      </c>
      <c r="L1030" s="21" t="s">
        <v>7</v>
      </c>
      <c r="M1030" s="21" t="s">
        <v>7</v>
      </c>
    </row>
    <row r="1031" spans="9:13" ht="13.5" thickBot="1" x14ac:dyDescent="0.25">
      <c r="I1031" s="21" t="str">
        <f t="shared" si="44"/>
        <v>2016 - LEDReflectors and Outdoor665 to 1439 lumensANYMultifamily - Low Rise</v>
      </c>
      <c r="J1031" s="21" t="s">
        <v>852</v>
      </c>
      <c r="K1031" s="21" t="s">
        <v>964</v>
      </c>
      <c r="L1031" s="21" t="s">
        <v>7</v>
      </c>
      <c r="M1031" s="21" t="s">
        <v>7</v>
      </c>
    </row>
    <row r="1032" spans="9:13" ht="13.5" thickBot="1" x14ac:dyDescent="0.25">
      <c r="I1032" s="21" t="str">
        <f t="shared" si="44"/>
        <v>2016 - LEDReflectors and Outdoor1440 to 2600 lumensANYMultifamily - Low Rise</v>
      </c>
      <c r="J1032" s="21" t="s">
        <v>852</v>
      </c>
      <c r="K1032" s="21" t="s">
        <v>965</v>
      </c>
      <c r="L1032" s="21" t="s">
        <v>7</v>
      </c>
      <c r="M1032" s="21" t="s">
        <v>7</v>
      </c>
    </row>
    <row r="1033" spans="9:13" ht="13.5" thickBot="1" x14ac:dyDescent="0.25">
      <c r="I1033" s="21" t="str">
        <f t="shared" si="44"/>
        <v>2016 - LEDThree-Way250 to 664 lumensANYMultifamily - Low Rise</v>
      </c>
      <c r="J1033" s="21" t="s">
        <v>852</v>
      </c>
      <c r="K1033" s="21" t="s">
        <v>966</v>
      </c>
      <c r="L1033" s="21" t="s">
        <v>7</v>
      </c>
      <c r="M1033" s="21" t="s">
        <v>7</v>
      </c>
    </row>
    <row r="1034" spans="9:13" ht="13.5" thickBot="1" x14ac:dyDescent="0.25">
      <c r="I1034" s="21" t="str">
        <f t="shared" si="44"/>
        <v>2016 - LEDThree-Way665 to 1439 lumensANYMultifamily - Low Rise</v>
      </c>
      <c r="J1034" s="21" t="s">
        <v>852</v>
      </c>
      <c r="K1034" s="21" t="s">
        <v>967</v>
      </c>
      <c r="L1034" s="21" t="s">
        <v>7</v>
      </c>
      <c r="M1034" s="21" t="s">
        <v>7</v>
      </c>
    </row>
    <row r="1035" spans="9:13" ht="13.5" thickBot="1" x14ac:dyDescent="0.25">
      <c r="I1035" s="21" t="str">
        <f t="shared" si="44"/>
        <v>2016 - LEDThree-Way1440 to 2600 lumensANYMultifamily - High Rise</v>
      </c>
      <c r="J1035" s="21" t="s">
        <v>853</v>
      </c>
      <c r="K1035" s="21" t="s">
        <v>968</v>
      </c>
      <c r="L1035" s="21" t="s">
        <v>7</v>
      </c>
      <c r="M1035" s="21" t="s">
        <v>7</v>
      </c>
    </row>
    <row r="1036" spans="9:13" ht="13.5" thickBot="1" x14ac:dyDescent="0.25">
      <c r="I1036" s="21" t="str">
        <f t="shared" si="44"/>
        <v>2016 - LEDDecorative and Mini-Base250 to 664 lumensANYMultifamily - High Rise</v>
      </c>
      <c r="J1036" s="21" t="s">
        <v>853</v>
      </c>
      <c r="K1036" s="21" t="s">
        <v>954</v>
      </c>
      <c r="L1036" s="21" t="s">
        <v>7</v>
      </c>
      <c r="M1036" s="21" t="s">
        <v>7</v>
      </c>
    </row>
    <row r="1037" spans="9:13" ht="13.5" thickBot="1" x14ac:dyDescent="0.25">
      <c r="I1037" s="21" t="str">
        <f t="shared" si="44"/>
        <v>2016 - LEDDecorative and Mini-Base665 to 1439 lumensANYMultifamily - High Rise</v>
      </c>
      <c r="J1037" s="21" t="s">
        <v>853</v>
      </c>
      <c r="K1037" s="21" t="s">
        <v>955</v>
      </c>
      <c r="L1037" s="21" t="s">
        <v>7</v>
      </c>
      <c r="M1037" s="21" t="s">
        <v>7</v>
      </c>
    </row>
    <row r="1038" spans="9:13" ht="13.5" thickBot="1" x14ac:dyDescent="0.25">
      <c r="I1038" s="21" t="str">
        <f t="shared" si="44"/>
        <v>2016 - LEDDecorative and Mini-Base1440 to 2600 lumensANYMultifamily - High Rise</v>
      </c>
      <c r="J1038" s="21" t="s">
        <v>853</v>
      </c>
      <c r="K1038" s="21" t="s">
        <v>956</v>
      </c>
      <c r="L1038" s="21" t="s">
        <v>7</v>
      </c>
      <c r="M1038" s="21" t="s">
        <v>7</v>
      </c>
    </row>
    <row r="1039" spans="9:13" ht="13.5" thickBot="1" x14ac:dyDescent="0.25">
      <c r="I1039" s="21" t="str">
        <f t="shared" si="44"/>
        <v>2016 - LEDGeneral Purpose and Dimmable250 to 664 lumensANYMultifamily - High Rise</v>
      </c>
      <c r="J1039" s="21" t="s">
        <v>853</v>
      </c>
      <c r="K1039" s="21" t="s">
        <v>957</v>
      </c>
      <c r="L1039" s="21" t="s">
        <v>7</v>
      </c>
      <c r="M1039" s="21" t="s">
        <v>7</v>
      </c>
    </row>
    <row r="1040" spans="9:13" ht="13.5" thickBot="1" x14ac:dyDescent="0.25">
      <c r="I1040" s="21" t="str">
        <f t="shared" si="44"/>
        <v>2016 - LEDGeneral Purpose and Dimmable665 to 1439 lumensANYMultifamily - High Rise</v>
      </c>
      <c r="J1040" s="21" t="s">
        <v>853</v>
      </c>
      <c r="K1040" s="21" t="s">
        <v>958</v>
      </c>
      <c r="L1040" s="21" t="s">
        <v>7</v>
      </c>
      <c r="M1040" s="21" t="s">
        <v>7</v>
      </c>
    </row>
    <row r="1041" spans="9:13" ht="13.5" thickBot="1" x14ac:dyDescent="0.25">
      <c r="I1041" s="21" t="str">
        <f t="shared" si="44"/>
        <v>2016 - LEDGeneral Purpose and Dimmable1440 to 2600 lumensANYMultifamily - High Rise</v>
      </c>
      <c r="J1041" s="21" t="s">
        <v>853</v>
      </c>
      <c r="K1041" s="21" t="s">
        <v>959</v>
      </c>
      <c r="L1041" s="21" t="s">
        <v>7</v>
      </c>
      <c r="M1041" s="21" t="s">
        <v>7</v>
      </c>
    </row>
    <row r="1042" spans="9:13" ht="13.5" thickBot="1" x14ac:dyDescent="0.25">
      <c r="I1042" s="21" t="str">
        <f t="shared" si="44"/>
        <v>2016 - LEDGlobe250 to 664 lumensANYMultifamily - High Rise</v>
      </c>
      <c r="J1042" s="21" t="s">
        <v>853</v>
      </c>
      <c r="K1042" s="21" t="s">
        <v>960</v>
      </c>
      <c r="L1042" s="21" t="s">
        <v>7</v>
      </c>
      <c r="M1042" s="21" t="s">
        <v>7</v>
      </c>
    </row>
    <row r="1043" spans="9:13" ht="13.5" thickBot="1" x14ac:dyDescent="0.25">
      <c r="I1043" s="21" t="str">
        <f t="shared" si="44"/>
        <v>2016 - LEDGlobe665 to 1439 lumensANYMultifamily - High Rise</v>
      </c>
      <c r="J1043" s="21" t="s">
        <v>853</v>
      </c>
      <c r="K1043" s="21" t="s">
        <v>961</v>
      </c>
      <c r="L1043" s="21" t="s">
        <v>7</v>
      </c>
      <c r="M1043" s="21" t="s">
        <v>7</v>
      </c>
    </row>
    <row r="1044" spans="9:13" ht="13.5" thickBot="1" x14ac:dyDescent="0.25">
      <c r="I1044" s="21" t="str">
        <f t="shared" si="44"/>
        <v>2016 - LEDGlobe1440 to 2600 lumensANYMultifamily - High Rise</v>
      </c>
      <c r="J1044" s="21" t="s">
        <v>853</v>
      </c>
      <c r="K1044" s="21" t="s">
        <v>962</v>
      </c>
      <c r="L1044" s="21" t="s">
        <v>7</v>
      </c>
      <c r="M1044" s="21" t="s">
        <v>7</v>
      </c>
    </row>
    <row r="1045" spans="9:13" ht="13.5" thickBot="1" x14ac:dyDescent="0.25">
      <c r="I1045" s="21" t="str">
        <f t="shared" si="44"/>
        <v>2016 - LEDReflectors and Outdoor250 to 664 lumensANYMultifamily - High Rise</v>
      </c>
      <c r="J1045" s="21" t="s">
        <v>853</v>
      </c>
      <c r="K1045" s="21" t="s">
        <v>963</v>
      </c>
      <c r="L1045" s="21" t="s">
        <v>7</v>
      </c>
      <c r="M1045" s="21" t="s">
        <v>7</v>
      </c>
    </row>
    <row r="1046" spans="9:13" ht="13.5" thickBot="1" x14ac:dyDescent="0.25">
      <c r="I1046" s="21" t="str">
        <f t="shared" si="44"/>
        <v>2016 - LEDReflectors and Outdoor665 to 1439 lumensANYMultifamily - High Rise</v>
      </c>
      <c r="J1046" s="21" t="s">
        <v>853</v>
      </c>
      <c r="K1046" s="21" t="s">
        <v>964</v>
      </c>
      <c r="L1046" s="21" t="s">
        <v>7</v>
      </c>
      <c r="M1046" s="21" t="s">
        <v>7</v>
      </c>
    </row>
    <row r="1047" spans="9:13" ht="13.5" thickBot="1" x14ac:dyDescent="0.25">
      <c r="I1047" s="21" t="str">
        <f t="shared" si="44"/>
        <v>2016 - LEDReflectors and Outdoor1440 to 2600 lumensANYMultifamily - High Rise</v>
      </c>
      <c r="J1047" s="21" t="s">
        <v>853</v>
      </c>
      <c r="K1047" s="21" t="s">
        <v>965</v>
      </c>
      <c r="L1047" s="21" t="s">
        <v>7</v>
      </c>
      <c r="M1047" s="21" t="s">
        <v>7</v>
      </c>
    </row>
    <row r="1048" spans="9:13" ht="13.5" thickBot="1" x14ac:dyDescent="0.25">
      <c r="I1048" s="21" t="str">
        <f t="shared" si="44"/>
        <v>2016 - LEDThree-Way250 to 664 lumensANYMultifamily - High Rise</v>
      </c>
      <c r="J1048" s="21" t="s">
        <v>853</v>
      </c>
      <c r="K1048" s="21" t="s">
        <v>966</v>
      </c>
      <c r="L1048" s="21" t="s">
        <v>7</v>
      </c>
      <c r="M1048" s="21" t="s">
        <v>7</v>
      </c>
    </row>
    <row r="1049" spans="9:13" ht="13.5" thickBot="1" x14ac:dyDescent="0.25">
      <c r="I1049" s="21" t="str">
        <f t="shared" si="44"/>
        <v>2016 - LEDThree-Way665 to 1439 lumensANYMultifamily - High Rise</v>
      </c>
      <c r="J1049" s="21" t="s">
        <v>853</v>
      </c>
      <c r="K1049" s="21" t="s">
        <v>967</v>
      </c>
      <c r="L1049" s="21" t="s">
        <v>7</v>
      </c>
      <c r="M1049" s="21" t="s">
        <v>7</v>
      </c>
    </row>
    <row r="1050" spans="9:13" ht="13.5" thickBot="1" x14ac:dyDescent="0.25">
      <c r="I1050" s="21" t="str">
        <f t="shared" si="44"/>
        <v>2016 - LEDDecorative and Mini-Base250 to 664 lumensANYManufactured</v>
      </c>
      <c r="J1050" s="21" t="s">
        <v>854</v>
      </c>
      <c r="K1050" s="21" t="s">
        <v>954</v>
      </c>
      <c r="L1050" s="21" t="s">
        <v>7</v>
      </c>
      <c r="M1050" s="21" t="s">
        <v>7</v>
      </c>
    </row>
    <row r="1051" spans="9:13" ht="13.5" thickBot="1" x14ac:dyDescent="0.25">
      <c r="I1051" s="21" t="str">
        <f t="shared" si="44"/>
        <v>2016 - LEDDecorative and Mini-Base665 to 1439 lumensANYManufactured</v>
      </c>
      <c r="J1051" s="21" t="s">
        <v>854</v>
      </c>
      <c r="K1051" s="21" t="s">
        <v>955</v>
      </c>
      <c r="L1051" s="21" t="s">
        <v>7</v>
      </c>
      <c r="M1051" s="21" t="s">
        <v>7</v>
      </c>
    </row>
    <row r="1052" spans="9:13" ht="13.5" thickBot="1" x14ac:dyDescent="0.25">
      <c r="I1052" s="21" t="str">
        <f t="shared" si="44"/>
        <v>2016 - LEDDecorative and Mini-Base1440 to 2600 lumensANYManufactured</v>
      </c>
      <c r="J1052" s="21" t="s">
        <v>854</v>
      </c>
      <c r="K1052" s="21" t="s">
        <v>956</v>
      </c>
      <c r="L1052" s="21" t="s">
        <v>7</v>
      </c>
      <c r="M1052" s="21" t="s">
        <v>7</v>
      </c>
    </row>
    <row r="1053" spans="9:13" ht="13.5" thickBot="1" x14ac:dyDescent="0.25">
      <c r="I1053" s="21" t="str">
        <f t="shared" si="44"/>
        <v>2016 - LEDGeneral Purpose and Dimmable250 to 664 lumensANYManufactured</v>
      </c>
      <c r="J1053" s="21" t="s">
        <v>854</v>
      </c>
      <c r="K1053" s="21" t="s">
        <v>957</v>
      </c>
      <c r="L1053" s="21" t="s">
        <v>7</v>
      </c>
      <c r="M1053" s="21" t="s">
        <v>7</v>
      </c>
    </row>
    <row r="1054" spans="9:13" ht="13.5" thickBot="1" x14ac:dyDescent="0.25">
      <c r="I1054" s="21" t="str">
        <f t="shared" si="44"/>
        <v>2016 - LEDGeneral Purpose and Dimmable665 to 1439 lumensANYManufactured</v>
      </c>
      <c r="J1054" s="21" t="s">
        <v>854</v>
      </c>
      <c r="K1054" s="21" t="s">
        <v>958</v>
      </c>
      <c r="L1054" s="21" t="s">
        <v>7</v>
      </c>
      <c r="M1054" s="21" t="s">
        <v>7</v>
      </c>
    </row>
    <row r="1055" spans="9:13" ht="13.5" thickBot="1" x14ac:dyDescent="0.25">
      <c r="I1055" s="21" t="str">
        <f t="shared" si="44"/>
        <v>2016 - LEDGeneral Purpose and Dimmable1440 to 2600 lumensANYManufactured</v>
      </c>
      <c r="J1055" s="21" t="s">
        <v>854</v>
      </c>
      <c r="K1055" s="21" t="s">
        <v>959</v>
      </c>
      <c r="L1055" s="21" t="s">
        <v>7</v>
      </c>
      <c r="M1055" s="21" t="s">
        <v>7</v>
      </c>
    </row>
    <row r="1056" spans="9:13" ht="13.5" thickBot="1" x14ac:dyDescent="0.25">
      <c r="I1056" s="21" t="str">
        <f t="shared" si="44"/>
        <v>2016 - LEDGlobe250 to 664 lumensANYManufactured</v>
      </c>
      <c r="J1056" s="21" t="s">
        <v>854</v>
      </c>
      <c r="K1056" s="21" t="s">
        <v>960</v>
      </c>
      <c r="L1056" s="21" t="s">
        <v>7</v>
      </c>
      <c r="M1056" s="21" t="s">
        <v>7</v>
      </c>
    </row>
    <row r="1057" spans="9:13" ht="13.5" thickBot="1" x14ac:dyDescent="0.25">
      <c r="I1057" s="21" t="str">
        <f t="shared" si="44"/>
        <v>2016 - LEDGlobe665 to 1439 lumensANYManufactured</v>
      </c>
      <c r="J1057" s="21" t="s">
        <v>854</v>
      </c>
      <c r="K1057" s="21" t="s">
        <v>961</v>
      </c>
      <c r="L1057" s="21" t="s">
        <v>7</v>
      </c>
      <c r="M1057" s="21" t="s">
        <v>7</v>
      </c>
    </row>
    <row r="1058" spans="9:13" ht="13.5" thickBot="1" x14ac:dyDescent="0.25">
      <c r="I1058" s="21" t="str">
        <f t="shared" si="44"/>
        <v>2016 - LEDGlobe1440 to 2600 lumensANYManufactured</v>
      </c>
      <c r="J1058" s="21" t="s">
        <v>854</v>
      </c>
      <c r="K1058" s="21" t="s">
        <v>962</v>
      </c>
      <c r="L1058" s="21" t="s">
        <v>7</v>
      </c>
      <c r="M1058" s="21" t="s">
        <v>7</v>
      </c>
    </row>
    <row r="1059" spans="9:13" ht="13.5" thickBot="1" x14ac:dyDescent="0.25">
      <c r="I1059" s="21" t="str">
        <f t="shared" si="44"/>
        <v>2016 - LEDReflectors and Outdoor250 to 664 lumensANYManufactured</v>
      </c>
      <c r="J1059" s="21" t="s">
        <v>854</v>
      </c>
      <c r="K1059" s="21" t="s">
        <v>963</v>
      </c>
      <c r="L1059" s="21" t="s">
        <v>7</v>
      </c>
      <c r="M1059" s="21" t="s">
        <v>7</v>
      </c>
    </row>
    <row r="1060" spans="9:13" ht="13.5" thickBot="1" x14ac:dyDescent="0.25">
      <c r="I1060" s="21" t="str">
        <f t="shared" si="44"/>
        <v>2016 - LEDReflectors and Outdoor665 to 1439 lumensANYManufactured</v>
      </c>
      <c r="J1060" s="21" t="s">
        <v>854</v>
      </c>
      <c r="K1060" s="21" t="s">
        <v>964</v>
      </c>
      <c r="L1060" s="21" t="s">
        <v>7</v>
      </c>
      <c r="M1060" s="21" t="s">
        <v>7</v>
      </c>
    </row>
    <row r="1061" spans="9:13" ht="13.5" thickBot="1" x14ac:dyDescent="0.25">
      <c r="I1061" s="21" t="str">
        <f t="shared" si="44"/>
        <v>2016 - LEDReflectors and Outdoor1440 to 2600 lumensANYManufactured</v>
      </c>
      <c r="J1061" s="21" t="s">
        <v>854</v>
      </c>
      <c r="K1061" s="21" t="s">
        <v>965</v>
      </c>
      <c r="L1061" s="21" t="s">
        <v>7</v>
      </c>
      <c r="M1061" s="21" t="s">
        <v>7</v>
      </c>
    </row>
    <row r="1062" spans="9:13" ht="13.5" thickBot="1" x14ac:dyDescent="0.25">
      <c r="I1062" s="21" t="str">
        <f t="shared" si="44"/>
        <v>2016 - LEDThree-Way250 to 664 lumensANYManufactured</v>
      </c>
      <c r="J1062" s="21" t="s">
        <v>854</v>
      </c>
      <c r="K1062" s="21" t="s">
        <v>966</v>
      </c>
      <c r="L1062" s="21" t="s">
        <v>7</v>
      </c>
      <c r="M1062" s="21" t="s">
        <v>7</v>
      </c>
    </row>
    <row r="1063" spans="9:13" ht="13.5" thickBot="1" x14ac:dyDescent="0.25">
      <c r="I1063" s="21" t="str">
        <f t="shared" si="44"/>
        <v>2016 - LEDThree-Way665 to 1439 lumensANYManufactured</v>
      </c>
      <c r="J1063" s="21" t="s">
        <v>854</v>
      </c>
      <c r="K1063" s="21" t="s">
        <v>967</v>
      </c>
      <c r="L1063" s="21" t="s">
        <v>7</v>
      </c>
      <c r="M1063" s="21" t="s">
        <v>7</v>
      </c>
    </row>
    <row r="1064" spans="9:13" ht="13.5" thickBot="1" x14ac:dyDescent="0.25">
      <c r="I1064" s="21" t="str">
        <f t="shared" si="44"/>
        <v>2016 - LEDThree-Way1440 to 2600 lumensANYManufactured</v>
      </c>
      <c r="J1064" s="21" t="s">
        <v>854</v>
      </c>
      <c r="K1064" s="21" t="s">
        <v>968</v>
      </c>
      <c r="L1064" s="21" t="s">
        <v>7</v>
      </c>
      <c r="M1064" s="21" t="s">
        <v>7</v>
      </c>
    </row>
    <row r="1065" spans="9:13" ht="13.5" thickBot="1" x14ac:dyDescent="0.25">
      <c r="I1065" s="21" t="str">
        <f t="shared" si="44"/>
        <v>2017 - LEDDecorative and Mini-Base250 to 664 lumensANYSingle Family</v>
      </c>
      <c r="J1065" s="21" t="s">
        <v>850</v>
      </c>
      <c r="K1065" s="21" t="s">
        <v>969</v>
      </c>
      <c r="L1065" s="21" t="s">
        <v>7</v>
      </c>
      <c r="M1065" s="21" t="s">
        <v>7</v>
      </c>
    </row>
    <row r="1066" spans="9:13" ht="13.5" thickBot="1" x14ac:dyDescent="0.25">
      <c r="I1066" s="21" t="str">
        <f t="shared" si="44"/>
        <v>2017 - LEDDecorative and Mini-Base665 to 1439 lumensANYSingle Family</v>
      </c>
      <c r="J1066" s="21" t="s">
        <v>850</v>
      </c>
      <c r="K1066" s="21" t="s">
        <v>970</v>
      </c>
      <c r="L1066" s="21" t="s">
        <v>7</v>
      </c>
      <c r="M1066" s="21" t="s">
        <v>7</v>
      </c>
    </row>
    <row r="1067" spans="9:13" ht="13.5" thickBot="1" x14ac:dyDescent="0.25">
      <c r="I1067" s="21" t="str">
        <f t="shared" si="44"/>
        <v>2017 - LEDDecorative and Mini-Base1440 to 2600 lumensANYSingle Family</v>
      </c>
      <c r="J1067" s="21" t="s">
        <v>850</v>
      </c>
      <c r="K1067" s="21" t="s">
        <v>971</v>
      </c>
      <c r="L1067" s="21" t="s">
        <v>7</v>
      </c>
      <c r="M1067" s="21" t="s">
        <v>7</v>
      </c>
    </row>
    <row r="1068" spans="9:13" ht="13.5" thickBot="1" x14ac:dyDescent="0.25">
      <c r="I1068" s="21" t="str">
        <f t="shared" si="44"/>
        <v>2017 - LEDGeneral Purpose and Dimmable250 to 664 lumensANYSingle Family</v>
      </c>
      <c r="J1068" s="21" t="s">
        <v>850</v>
      </c>
      <c r="K1068" s="21" t="s">
        <v>972</v>
      </c>
      <c r="L1068" s="21" t="s">
        <v>7</v>
      </c>
      <c r="M1068" s="21" t="s">
        <v>7</v>
      </c>
    </row>
    <row r="1069" spans="9:13" ht="13.5" thickBot="1" x14ac:dyDescent="0.25">
      <c r="I1069" s="21" t="str">
        <f t="shared" si="44"/>
        <v>2017 - LEDGeneral Purpose and Dimmable665 to 1439 lumensANYSingle Family</v>
      </c>
      <c r="J1069" s="21" t="s">
        <v>850</v>
      </c>
      <c r="K1069" s="21" t="s">
        <v>973</v>
      </c>
      <c r="L1069" s="21" t="s">
        <v>7</v>
      </c>
      <c r="M1069" s="21" t="s">
        <v>7</v>
      </c>
    </row>
    <row r="1070" spans="9:13" ht="13.5" thickBot="1" x14ac:dyDescent="0.25">
      <c r="I1070" s="21" t="str">
        <f t="shared" si="44"/>
        <v>2017 - LEDGeneral Purpose and Dimmable1440 to 2600 lumensANYSingle Family</v>
      </c>
      <c r="J1070" s="21" t="s">
        <v>850</v>
      </c>
      <c r="K1070" s="21" t="s">
        <v>974</v>
      </c>
      <c r="L1070" s="21" t="s">
        <v>7</v>
      </c>
      <c r="M1070" s="21" t="s">
        <v>7</v>
      </c>
    </row>
    <row r="1071" spans="9:13" ht="13.5" thickBot="1" x14ac:dyDescent="0.25">
      <c r="I1071" s="21" t="str">
        <f t="shared" si="44"/>
        <v>2017 - LEDGlobe250 to 664 lumensANYSingle Family</v>
      </c>
      <c r="J1071" s="21" t="s">
        <v>850</v>
      </c>
      <c r="K1071" s="21" t="s">
        <v>975</v>
      </c>
      <c r="L1071" s="21" t="s">
        <v>7</v>
      </c>
      <c r="M1071" s="21" t="s">
        <v>7</v>
      </c>
    </row>
    <row r="1072" spans="9:13" ht="13.5" thickBot="1" x14ac:dyDescent="0.25">
      <c r="I1072" s="21" t="str">
        <f t="shared" si="44"/>
        <v>2017 - LEDGlobe665 to 1439 lumensANYSingle Family</v>
      </c>
      <c r="J1072" s="21" t="s">
        <v>850</v>
      </c>
      <c r="K1072" s="21" t="s">
        <v>976</v>
      </c>
      <c r="L1072" s="21" t="s">
        <v>7</v>
      </c>
      <c r="M1072" s="21" t="s">
        <v>7</v>
      </c>
    </row>
    <row r="1073" spans="9:13" ht="13.5" thickBot="1" x14ac:dyDescent="0.25">
      <c r="I1073" s="21" t="str">
        <f t="shared" si="44"/>
        <v>2017 - LEDGlobe1440 to 2600 lumensANYSingle Family</v>
      </c>
      <c r="J1073" s="21" t="s">
        <v>850</v>
      </c>
      <c r="K1073" s="21" t="s">
        <v>977</v>
      </c>
      <c r="L1073" s="21" t="s">
        <v>7</v>
      </c>
      <c r="M1073" s="21" t="s">
        <v>7</v>
      </c>
    </row>
    <row r="1074" spans="9:13" ht="13.5" thickBot="1" x14ac:dyDescent="0.25">
      <c r="I1074" s="21" t="str">
        <f t="shared" si="44"/>
        <v>2017 - LEDReflectors and Outdoor250 to 664 lumensANYSingle Family</v>
      </c>
      <c r="J1074" s="21" t="s">
        <v>850</v>
      </c>
      <c r="K1074" s="21" t="s">
        <v>978</v>
      </c>
      <c r="L1074" s="21" t="s">
        <v>7</v>
      </c>
      <c r="M1074" s="21" t="s">
        <v>7</v>
      </c>
    </row>
    <row r="1075" spans="9:13" ht="13.5" thickBot="1" x14ac:dyDescent="0.25">
      <c r="I1075" s="21" t="str">
        <f t="shared" si="44"/>
        <v>2017 - LEDReflectors and Outdoor665 to 1439 lumensANYSingle Family</v>
      </c>
      <c r="J1075" s="21" t="s">
        <v>850</v>
      </c>
      <c r="K1075" s="21" t="s">
        <v>979</v>
      </c>
      <c r="L1075" s="21" t="s">
        <v>7</v>
      </c>
      <c r="M1075" s="21" t="s">
        <v>7</v>
      </c>
    </row>
    <row r="1076" spans="9:13" ht="13.5" thickBot="1" x14ac:dyDescent="0.25">
      <c r="I1076" s="21" t="str">
        <f t="shared" si="44"/>
        <v>2017 - LEDReflectors and Outdoor1440 to 2600 lumensANYSingle Family</v>
      </c>
      <c r="J1076" s="21" t="s">
        <v>850</v>
      </c>
      <c r="K1076" s="21" t="s">
        <v>980</v>
      </c>
      <c r="L1076" s="21" t="s">
        <v>7</v>
      </c>
      <c r="M1076" s="21" t="s">
        <v>7</v>
      </c>
    </row>
    <row r="1077" spans="9:13" ht="13.5" thickBot="1" x14ac:dyDescent="0.25">
      <c r="I1077" s="21" t="str">
        <f t="shared" si="44"/>
        <v>2017 - LEDThree-Way250 to 664 lumensANYSingle Family</v>
      </c>
      <c r="J1077" s="21" t="s">
        <v>850</v>
      </c>
      <c r="K1077" s="21" t="s">
        <v>981</v>
      </c>
      <c r="L1077" s="21" t="s">
        <v>7</v>
      </c>
      <c r="M1077" s="21" t="s">
        <v>7</v>
      </c>
    </row>
    <row r="1078" spans="9:13" ht="13.5" thickBot="1" x14ac:dyDescent="0.25">
      <c r="I1078" s="21" t="str">
        <f t="shared" si="44"/>
        <v>2017 - LEDThree-Way665 to 1439 lumensANYSingle Family</v>
      </c>
      <c r="J1078" s="21" t="s">
        <v>850</v>
      </c>
      <c r="K1078" s="21" t="s">
        <v>982</v>
      </c>
      <c r="L1078" s="21" t="s">
        <v>7</v>
      </c>
      <c r="M1078" s="21" t="s">
        <v>7</v>
      </c>
    </row>
    <row r="1079" spans="9:13" ht="13.5" thickBot="1" x14ac:dyDescent="0.25">
      <c r="I1079" s="21" t="str">
        <f t="shared" si="44"/>
        <v>2017 - LEDThree-Way1440 to 2600 lumensANYSingle Family</v>
      </c>
      <c r="J1079" s="21" t="s">
        <v>850</v>
      </c>
      <c r="K1079" s="21" t="s">
        <v>983</v>
      </c>
      <c r="L1079" s="21" t="s">
        <v>7</v>
      </c>
      <c r="M1079" s="21" t="s">
        <v>7</v>
      </c>
    </row>
    <row r="1080" spans="9:13" ht="13.5" thickBot="1" x14ac:dyDescent="0.25">
      <c r="I1080" s="21" t="str">
        <f t="shared" si="44"/>
        <v>2017 - LEDDecorative and Mini-Base250 to 664 lumensANYMultifamily - Low Rise</v>
      </c>
      <c r="J1080" s="21" t="s">
        <v>852</v>
      </c>
      <c r="K1080" s="21" t="s">
        <v>969</v>
      </c>
      <c r="L1080" s="21" t="s">
        <v>7</v>
      </c>
      <c r="M1080" s="21" t="s">
        <v>7</v>
      </c>
    </row>
    <row r="1081" spans="9:13" ht="13.5" thickBot="1" x14ac:dyDescent="0.25">
      <c r="I1081" s="21" t="str">
        <f t="shared" si="44"/>
        <v>2017 - LEDDecorative and Mini-Base665 to 1439 lumensANYMultifamily - Low Rise</v>
      </c>
      <c r="J1081" s="21" t="s">
        <v>852</v>
      </c>
      <c r="K1081" s="21" t="s">
        <v>970</v>
      </c>
      <c r="L1081" s="21" t="s">
        <v>7</v>
      </c>
      <c r="M1081" s="21" t="s">
        <v>7</v>
      </c>
    </row>
    <row r="1082" spans="9:13" ht="13.5" thickBot="1" x14ac:dyDescent="0.25">
      <c r="I1082" s="21" t="str">
        <f t="shared" si="44"/>
        <v>2017 - LEDDecorative and Mini-Base1440 to 2600 lumensANYMultifamily - Low Rise</v>
      </c>
      <c r="J1082" s="21" t="s">
        <v>852</v>
      </c>
      <c r="K1082" s="21" t="s">
        <v>971</v>
      </c>
      <c r="L1082" s="21" t="s">
        <v>7</v>
      </c>
      <c r="M1082" s="21" t="s">
        <v>7</v>
      </c>
    </row>
    <row r="1083" spans="9:13" ht="13.5" thickBot="1" x14ac:dyDescent="0.25">
      <c r="I1083" s="21" t="str">
        <f t="shared" si="44"/>
        <v>2017 - LEDGeneral Purpose and Dimmable250 to 664 lumensANYMultifamily - Low Rise</v>
      </c>
      <c r="J1083" s="21" t="s">
        <v>852</v>
      </c>
      <c r="K1083" s="21" t="s">
        <v>972</v>
      </c>
      <c r="L1083" s="21" t="s">
        <v>7</v>
      </c>
      <c r="M1083" s="21" t="s">
        <v>7</v>
      </c>
    </row>
    <row r="1084" spans="9:13" ht="13.5" thickBot="1" x14ac:dyDescent="0.25">
      <c r="I1084" s="21" t="str">
        <f t="shared" si="44"/>
        <v>2017 - LEDGeneral Purpose and Dimmable665 to 1439 lumensANYMultifamily - Low Rise</v>
      </c>
      <c r="J1084" s="21" t="s">
        <v>852</v>
      </c>
      <c r="K1084" s="21" t="s">
        <v>973</v>
      </c>
      <c r="L1084" s="21" t="s">
        <v>7</v>
      </c>
      <c r="M1084" s="21" t="s">
        <v>7</v>
      </c>
    </row>
    <row r="1085" spans="9:13" ht="13.5" thickBot="1" x14ac:dyDescent="0.25">
      <c r="I1085" s="21" t="str">
        <f t="shared" si="44"/>
        <v>2017 - LEDGeneral Purpose and Dimmable1440 to 2600 lumensANYMultifamily - Low Rise</v>
      </c>
      <c r="J1085" s="21" t="s">
        <v>852</v>
      </c>
      <c r="K1085" s="21" t="s">
        <v>974</v>
      </c>
      <c r="L1085" s="21" t="s">
        <v>7</v>
      </c>
      <c r="M1085" s="21" t="s">
        <v>7</v>
      </c>
    </row>
    <row r="1086" spans="9:13" ht="13.5" thickBot="1" x14ac:dyDescent="0.25">
      <c r="I1086" s="21" t="str">
        <f t="shared" si="44"/>
        <v>2017 - LEDGlobe250 to 664 lumensANYMultifamily - Low Rise</v>
      </c>
      <c r="J1086" s="21" t="s">
        <v>852</v>
      </c>
      <c r="K1086" s="21" t="s">
        <v>975</v>
      </c>
      <c r="L1086" s="21" t="s">
        <v>7</v>
      </c>
      <c r="M1086" s="21" t="s">
        <v>7</v>
      </c>
    </row>
    <row r="1087" spans="9:13" ht="13.5" thickBot="1" x14ac:dyDescent="0.25">
      <c r="I1087" s="21" t="str">
        <f t="shared" si="44"/>
        <v>2017 - LEDGlobe665 to 1439 lumensANYMultifamily - Low Rise</v>
      </c>
      <c r="J1087" s="21" t="s">
        <v>852</v>
      </c>
      <c r="K1087" s="21" t="s">
        <v>976</v>
      </c>
      <c r="L1087" s="21" t="s">
        <v>7</v>
      </c>
      <c r="M1087" s="21" t="s">
        <v>7</v>
      </c>
    </row>
    <row r="1088" spans="9:13" ht="13.5" thickBot="1" x14ac:dyDescent="0.25">
      <c r="I1088" s="21" t="str">
        <f t="shared" si="44"/>
        <v>2017 - LEDGlobe1440 to 2600 lumensANYMultifamily - Low Rise</v>
      </c>
      <c r="J1088" s="21" t="s">
        <v>852</v>
      </c>
      <c r="K1088" s="21" t="s">
        <v>977</v>
      </c>
      <c r="L1088" s="21" t="s">
        <v>7</v>
      </c>
      <c r="M1088" s="21" t="s">
        <v>7</v>
      </c>
    </row>
    <row r="1089" spans="9:13" ht="13.5" thickBot="1" x14ac:dyDescent="0.25">
      <c r="I1089" s="21" t="str">
        <f t="shared" si="44"/>
        <v>2017 - LEDReflectors and Outdoor250 to 664 lumensANYMultifamily - Low Rise</v>
      </c>
      <c r="J1089" s="21" t="s">
        <v>852</v>
      </c>
      <c r="K1089" s="21" t="s">
        <v>978</v>
      </c>
      <c r="L1089" s="21" t="s">
        <v>7</v>
      </c>
      <c r="M1089" s="21" t="s">
        <v>7</v>
      </c>
    </row>
    <row r="1090" spans="9:13" ht="13.5" thickBot="1" x14ac:dyDescent="0.25">
      <c r="I1090" s="21" t="str">
        <f t="shared" si="44"/>
        <v>2017 - LEDReflectors and Outdoor665 to 1439 lumensANYMultifamily - Low Rise</v>
      </c>
      <c r="J1090" s="21" t="s">
        <v>852</v>
      </c>
      <c r="K1090" s="21" t="s">
        <v>979</v>
      </c>
      <c r="L1090" s="21" t="s">
        <v>7</v>
      </c>
      <c r="M1090" s="21" t="s">
        <v>7</v>
      </c>
    </row>
    <row r="1091" spans="9:13" ht="13.5" thickBot="1" x14ac:dyDescent="0.25">
      <c r="I1091" s="21" t="str">
        <f t="shared" si="44"/>
        <v>2017 - LEDReflectors and Outdoor1440 to 2600 lumensANYMultifamily - Low Rise</v>
      </c>
      <c r="J1091" s="21" t="s">
        <v>852</v>
      </c>
      <c r="K1091" s="21" t="s">
        <v>980</v>
      </c>
      <c r="L1091" s="21" t="s">
        <v>7</v>
      </c>
      <c r="M1091" s="21" t="s">
        <v>7</v>
      </c>
    </row>
    <row r="1092" spans="9:13" ht="13.5" thickBot="1" x14ac:dyDescent="0.25">
      <c r="I1092" s="21" t="str">
        <f t="shared" si="44"/>
        <v>2017 - LEDThree-Way250 to 664 lumensANYMultifamily - Low Rise</v>
      </c>
      <c r="J1092" s="21" t="s">
        <v>852</v>
      </c>
      <c r="K1092" s="21" t="s">
        <v>981</v>
      </c>
      <c r="L1092" s="21" t="s">
        <v>7</v>
      </c>
      <c r="M1092" s="21" t="s">
        <v>7</v>
      </c>
    </row>
    <row r="1093" spans="9:13" ht="13.5" thickBot="1" x14ac:dyDescent="0.25">
      <c r="I1093" s="21" t="str">
        <f t="shared" si="44"/>
        <v>2017 - LEDThree-Way665 to 1439 lumensANYMultifamily - Low Rise</v>
      </c>
      <c r="J1093" s="21" t="s">
        <v>852</v>
      </c>
      <c r="K1093" s="21" t="s">
        <v>982</v>
      </c>
      <c r="L1093" s="21" t="s">
        <v>7</v>
      </c>
      <c r="M1093" s="21" t="s">
        <v>7</v>
      </c>
    </row>
    <row r="1094" spans="9:13" ht="13.5" thickBot="1" x14ac:dyDescent="0.25">
      <c r="I1094" s="21" t="str">
        <f t="shared" ref="I1094:I1157" si="45">K1094&amp;J1094</f>
        <v>2017 - LEDThree-Way1440 to 2600 lumensANYMultifamily - High Rise</v>
      </c>
      <c r="J1094" s="21" t="s">
        <v>853</v>
      </c>
      <c r="K1094" s="21" t="s">
        <v>983</v>
      </c>
      <c r="L1094" s="21" t="s">
        <v>7</v>
      </c>
      <c r="M1094" s="21" t="s">
        <v>7</v>
      </c>
    </row>
    <row r="1095" spans="9:13" ht="13.5" thickBot="1" x14ac:dyDescent="0.25">
      <c r="I1095" s="21" t="str">
        <f t="shared" si="45"/>
        <v>2017 - LEDDecorative and Mini-Base250 to 664 lumensANYMultifamily - High Rise</v>
      </c>
      <c r="J1095" s="21" t="s">
        <v>853</v>
      </c>
      <c r="K1095" s="21" t="s">
        <v>969</v>
      </c>
      <c r="L1095" s="21" t="s">
        <v>7</v>
      </c>
      <c r="M1095" s="21" t="s">
        <v>7</v>
      </c>
    </row>
    <row r="1096" spans="9:13" ht="13.5" thickBot="1" x14ac:dyDescent="0.25">
      <c r="I1096" s="21" t="str">
        <f t="shared" si="45"/>
        <v>2017 - LEDDecorative and Mini-Base665 to 1439 lumensANYMultifamily - High Rise</v>
      </c>
      <c r="J1096" s="21" t="s">
        <v>853</v>
      </c>
      <c r="K1096" s="21" t="s">
        <v>970</v>
      </c>
      <c r="L1096" s="21" t="s">
        <v>7</v>
      </c>
      <c r="M1096" s="21" t="s">
        <v>7</v>
      </c>
    </row>
    <row r="1097" spans="9:13" ht="13.5" thickBot="1" x14ac:dyDescent="0.25">
      <c r="I1097" s="21" t="str">
        <f t="shared" si="45"/>
        <v>2017 - LEDDecorative and Mini-Base1440 to 2600 lumensANYMultifamily - High Rise</v>
      </c>
      <c r="J1097" s="21" t="s">
        <v>853</v>
      </c>
      <c r="K1097" s="21" t="s">
        <v>971</v>
      </c>
      <c r="L1097" s="21" t="s">
        <v>7</v>
      </c>
      <c r="M1097" s="21" t="s">
        <v>7</v>
      </c>
    </row>
    <row r="1098" spans="9:13" ht="13.5" thickBot="1" x14ac:dyDescent="0.25">
      <c r="I1098" s="21" t="str">
        <f t="shared" si="45"/>
        <v>2017 - LEDGeneral Purpose and Dimmable250 to 664 lumensANYMultifamily - High Rise</v>
      </c>
      <c r="J1098" s="21" t="s">
        <v>853</v>
      </c>
      <c r="K1098" s="21" t="s">
        <v>972</v>
      </c>
      <c r="L1098" s="21" t="s">
        <v>7</v>
      </c>
      <c r="M1098" s="21" t="s">
        <v>7</v>
      </c>
    </row>
    <row r="1099" spans="9:13" ht="13.5" thickBot="1" x14ac:dyDescent="0.25">
      <c r="I1099" s="21" t="str">
        <f t="shared" si="45"/>
        <v>2017 - LEDGeneral Purpose and Dimmable665 to 1439 lumensANYMultifamily - High Rise</v>
      </c>
      <c r="J1099" s="21" t="s">
        <v>853</v>
      </c>
      <c r="K1099" s="21" t="s">
        <v>973</v>
      </c>
      <c r="L1099" s="21" t="s">
        <v>7</v>
      </c>
      <c r="M1099" s="21" t="s">
        <v>7</v>
      </c>
    </row>
    <row r="1100" spans="9:13" ht="13.5" thickBot="1" x14ac:dyDescent="0.25">
      <c r="I1100" s="21" t="str">
        <f t="shared" si="45"/>
        <v>2017 - LEDGeneral Purpose and Dimmable1440 to 2600 lumensANYMultifamily - High Rise</v>
      </c>
      <c r="J1100" s="21" t="s">
        <v>853</v>
      </c>
      <c r="K1100" s="21" t="s">
        <v>974</v>
      </c>
      <c r="L1100" s="21" t="s">
        <v>7</v>
      </c>
      <c r="M1100" s="21" t="s">
        <v>7</v>
      </c>
    </row>
    <row r="1101" spans="9:13" ht="13.5" thickBot="1" x14ac:dyDescent="0.25">
      <c r="I1101" s="21" t="str">
        <f t="shared" si="45"/>
        <v>2017 - LEDGlobe250 to 664 lumensANYMultifamily - High Rise</v>
      </c>
      <c r="J1101" s="21" t="s">
        <v>853</v>
      </c>
      <c r="K1101" s="21" t="s">
        <v>975</v>
      </c>
      <c r="L1101" s="21" t="s">
        <v>7</v>
      </c>
      <c r="M1101" s="21" t="s">
        <v>7</v>
      </c>
    </row>
    <row r="1102" spans="9:13" ht="13.5" thickBot="1" x14ac:dyDescent="0.25">
      <c r="I1102" s="21" t="str">
        <f t="shared" si="45"/>
        <v>2017 - LEDGlobe665 to 1439 lumensANYMultifamily - High Rise</v>
      </c>
      <c r="J1102" s="21" t="s">
        <v>853</v>
      </c>
      <c r="K1102" s="21" t="s">
        <v>976</v>
      </c>
      <c r="L1102" s="21" t="s">
        <v>7</v>
      </c>
      <c r="M1102" s="21" t="s">
        <v>7</v>
      </c>
    </row>
    <row r="1103" spans="9:13" ht="13.5" thickBot="1" x14ac:dyDescent="0.25">
      <c r="I1103" s="21" t="str">
        <f t="shared" si="45"/>
        <v>2017 - LEDGlobe1440 to 2600 lumensANYMultifamily - High Rise</v>
      </c>
      <c r="J1103" s="21" t="s">
        <v>853</v>
      </c>
      <c r="K1103" s="21" t="s">
        <v>977</v>
      </c>
      <c r="L1103" s="21" t="s">
        <v>7</v>
      </c>
      <c r="M1103" s="21" t="s">
        <v>7</v>
      </c>
    </row>
    <row r="1104" spans="9:13" ht="13.5" thickBot="1" x14ac:dyDescent="0.25">
      <c r="I1104" s="21" t="str">
        <f t="shared" si="45"/>
        <v>2017 - LEDReflectors and Outdoor250 to 664 lumensANYMultifamily - High Rise</v>
      </c>
      <c r="J1104" s="21" t="s">
        <v>853</v>
      </c>
      <c r="K1104" s="21" t="s">
        <v>978</v>
      </c>
      <c r="L1104" s="21" t="s">
        <v>7</v>
      </c>
      <c r="M1104" s="21" t="s">
        <v>7</v>
      </c>
    </row>
    <row r="1105" spans="9:13" ht="13.5" thickBot="1" x14ac:dyDescent="0.25">
      <c r="I1105" s="21" t="str">
        <f t="shared" si="45"/>
        <v>2017 - LEDReflectors and Outdoor665 to 1439 lumensANYMultifamily - High Rise</v>
      </c>
      <c r="J1105" s="21" t="s">
        <v>853</v>
      </c>
      <c r="K1105" s="21" t="s">
        <v>979</v>
      </c>
      <c r="L1105" s="21" t="s">
        <v>7</v>
      </c>
      <c r="M1105" s="21" t="s">
        <v>7</v>
      </c>
    </row>
    <row r="1106" spans="9:13" ht="13.5" thickBot="1" x14ac:dyDescent="0.25">
      <c r="I1106" s="21" t="str">
        <f t="shared" si="45"/>
        <v>2017 - LEDReflectors and Outdoor1440 to 2600 lumensANYMultifamily - High Rise</v>
      </c>
      <c r="J1106" s="21" t="s">
        <v>853</v>
      </c>
      <c r="K1106" s="21" t="s">
        <v>980</v>
      </c>
      <c r="L1106" s="21" t="s">
        <v>7</v>
      </c>
      <c r="M1106" s="21" t="s">
        <v>7</v>
      </c>
    </row>
    <row r="1107" spans="9:13" ht="13.5" thickBot="1" x14ac:dyDescent="0.25">
      <c r="I1107" s="21" t="str">
        <f t="shared" si="45"/>
        <v>2017 - LEDThree-Way250 to 664 lumensANYMultifamily - High Rise</v>
      </c>
      <c r="J1107" s="21" t="s">
        <v>853</v>
      </c>
      <c r="K1107" s="21" t="s">
        <v>981</v>
      </c>
      <c r="L1107" s="21" t="s">
        <v>7</v>
      </c>
      <c r="M1107" s="21" t="s">
        <v>7</v>
      </c>
    </row>
    <row r="1108" spans="9:13" ht="13.5" thickBot="1" x14ac:dyDescent="0.25">
      <c r="I1108" s="21" t="str">
        <f t="shared" si="45"/>
        <v>2017 - LEDThree-Way665 to 1439 lumensANYMultifamily - High Rise</v>
      </c>
      <c r="J1108" s="21" t="s">
        <v>853</v>
      </c>
      <c r="K1108" s="21" t="s">
        <v>982</v>
      </c>
      <c r="L1108" s="21" t="s">
        <v>7</v>
      </c>
      <c r="M1108" s="21" t="s">
        <v>7</v>
      </c>
    </row>
    <row r="1109" spans="9:13" ht="13.5" thickBot="1" x14ac:dyDescent="0.25">
      <c r="I1109" s="21" t="str">
        <f t="shared" si="45"/>
        <v>2017 - LEDDecorative and Mini-Base250 to 664 lumensANYManufactured</v>
      </c>
      <c r="J1109" s="21" t="s">
        <v>854</v>
      </c>
      <c r="K1109" s="21" t="s">
        <v>969</v>
      </c>
      <c r="L1109" s="21" t="s">
        <v>7</v>
      </c>
      <c r="M1109" s="21" t="s">
        <v>7</v>
      </c>
    </row>
    <row r="1110" spans="9:13" ht="13.5" thickBot="1" x14ac:dyDescent="0.25">
      <c r="I1110" s="21" t="str">
        <f t="shared" si="45"/>
        <v>2017 - LEDDecorative and Mini-Base665 to 1439 lumensANYManufactured</v>
      </c>
      <c r="J1110" s="21" t="s">
        <v>854</v>
      </c>
      <c r="K1110" s="21" t="s">
        <v>970</v>
      </c>
      <c r="L1110" s="21" t="s">
        <v>7</v>
      </c>
      <c r="M1110" s="21" t="s">
        <v>7</v>
      </c>
    </row>
    <row r="1111" spans="9:13" ht="13.5" thickBot="1" x14ac:dyDescent="0.25">
      <c r="I1111" s="21" t="str">
        <f t="shared" si="45"/>
        <v>2017 - LEDDecorative and Mini-Base1440 to 2600 lumensANYManufactured</v>
      </c>
      <c r="J1111" s="21" t="s">
        <v>854</v>
      </c>
      <c r="K1111" s="21" t="s">
        <v>971</v>
      </c>
      <c r="L1111" s="21" t="s">
        <v>7</v>
      </c>
      <c r="M1111" s="21" t="s">
        <v>7</v>
      </c>
    </row>
    <row r="1112" spans="9:13" ht="13.5" thickBot="1" x14ac:dyDescent="0.25">
      <c r="I1112" s="21" t="str">
        <f t="shared" si="45"/>
        <v>2017 - LEDGeneral Purpose and Dimmable250 to 664 lumensANYManufactured</v>
      </c>
      <c r="J1112" s="21" t="s">
        <v>854</v>
      </c>
      <c r="K1112" s="21" t="s">
        <v>972</v>
      </c>
      <c r="L1112" s="21" t="s">
        <v>7</v>
      </c>
      <c r="M1112" s="21" t="s">
        <v>7</v>
      </c>
    </row>
    <row r="1113" spans="9:13" ht="13.5" thickBot="1" x14ac:dyDescent="0.25">
      <c r="I1113" s="21" t="str">
        <f t="shared" si="45"/>
        <v>2017 - LEDGeneral Purpose and Dimmable665 to 1439 lumensANYManufactured</v>
      </c>
      <c r="J1113" s="21" t="s">
        <v>854</v>
      </c>
      <c r="K1113" s="21" t="s">
        <v>973</v>
      </c>
      <c r="L1113" s="21" t="s">
        <v>7</v>
      </c>
      <c r="M1113" s="21" t="s">
        <v>7</v>
      </c>
    </row>
    <row r="1114" spans="9:13" ht="13.5" thickBot="1" x14ac:dyDescent="0.25">
      <c r="I1114" s="21" t="str">
        <f t="shared" si="45"/>
        <v>2017 - LEDGeneral Purpose and Dimmable1440 to 2600 lumensANYManufactured</v>
      </c>
      <c r="J1114" s="21" t="s">
        <v>854</v>
      </c>
      <c r="K1114" s="21" t="s">
        <v>974</v>
      </c>
      <c r="L1114" s="21" t="s">
        <v>7</v>
      </c>
      <c r="M1114" s="21" t="s">
        <v>7</v>
      </c>
    </row>
    <row r="1115" spans="9:13" ht="13.5" thickBot="1" x14ac:dyDescent="0.25">
      <c r="I1115" s="21" t="str">
        <f t="shared" si="45"/>
        <v>2017 - LEDGlobe250 to 664 lumensANYManufactured</v>
      </c>
      <c r="J1115" s="21" t="s">
        <v>854</v>
      </c>
      <c r="K1115" s="21" t="s">
        <v>975</v>
      </c>
      <c r="L1115" s="21" t="s">
        <v>7</v>
      </c>
      <c r="M1115" s="21" t="s">
        <v>7</v>
      </c>
    </row>
    <row r="1116" spans="9:13" ht="13.5" thickBot="1" x14ac:dyDescent="0.25">
      <c r="I1116" s="21" t="str">
        <f t="shared" si="45"/>
        <v>2017 - LEDGlobe665 to 1439 lumensANYManufactured</v>
      </c>
      <c r="J1116" s="21" t="s">
        <v>854</v>
      </c>
      <c r="K1116" s="21" t="s">
        <v>976</v>
      </c>
      <c r="L1116" s="21" t="s">
        <v>7</v>
      </c>
      <c r="M1116" s="21" t="s">
        <v>7</v>
      </c>
    </row>
    <row r="1117" spans="9:13" ht="13.5" thickBot="1" x14ac:dyDescent="0.25">
      <c r="I1117" s="21" t="str">
        <f t="shared" si="45"/>
        <v>2017 - LEDGlobe1440 to 2600 lumensANYManufactured</v>
      </c>
      <c r="J1117" s="21" t="s">
        <v>854</v>
      </c>
      <c r="K1117" s="21" t="s">
        <v>977</v>
      </c>
      <c r="L1117" s="21" t="s">
        <v>7</v>
      </c>
      <c r="M1117" s="21" t="s">
        <v>7</v>
      </c>
    </row>
    <row r="1118" spans="9:13" ht="13.5" thickBot="1" x14ac:dyDescent="0.25">
      <c r="I1118" s="21" t="str">
        <f t="shared" si="45"/>
        <v>2017 - LEDReflectors and Outdoor250 to 664 lumensANYManufactured</v>
      </c>
      <c r="J1118" s="21" t="s">
        <v>854</v>
      </c>
      <c r="K1118" s="21" t="s">
        <v>978</v>
      </c>
      <c r="L1118" s="21" t="s">
        <v>7</v>
      </c>
      <c r="M1118" s="21" t="s">
        <v>7</v>
      </c>
    </row>
    <row r="1119" spans="9:13" ht="13.5" thickBot="1" x14ac:dyDescent="0.25">
      <c r="I1119" s="21" t="str">
        <f t="shared" si="45"/>
        <v>2017 - LEDReflectors and Outdoor665 to 1439 lumensANYManufactured</v>
      </c>
      <c r="J1119" s="21" t="s">
        <v>854</v>
      </c>
      <c r="K1119" s="21" t="s">
        <v>979</v>
      </c>
      <c r="L1119" s="21" t="s">
        <v>7</v>
      </c>
      <c r="M1119" s="21" t="s">
        <v>7</v>
      </c>
    </row>
    <row r="1120" spans="9:13" ht="13.5" thickBot="1" x14ac:dyDescent="0.25">
      <c r="I1120" s="21" t="str">
        <f t="shared" si="45"/>
        <v>2017 - LEDReflectors and Outdoor1440 to 2600 lumensANYManufactured</v>
      </c>
      <c r="J1120" s="21" t="s">
        <v>854</v>
      </c>
      <c r="K1120" s="21" t="s">
        <v>980</v>
      </c>
      <c r="L1120" s="21" t="s">
        <v>7</v>
      </c>
      <c r="M1120" s="21" t="s">
        <v>7</v>
      </c>
    </row>
    <row r="1121" spans="9:13" ht="13.5" thickBot="1" x14ac:dyDescent="0.25">
      <c r="I1121" s="21" t="str">
        <f t="shared" si="45"/>
        <v>2017 - LEDThree-Way250 to 664 lumensANYManufactured</v>
      </c>
      <c r="J1121" s="21" t="s">
        <v>854</v>
      </c>
      <c r="K1121" s="21" t="s">
        <v>981</v>
      </c>
      <c r="L1121" s="21" t="s">
        <v>7</v>
      </c>
      <c r="M1121" s="21" t="s">
        <v>7</v>
      </c>
    </row>
    <row r="1122" spans="9:13" ht="13.5" thickBot="1" x14ac:dyDescent="0.25">
      <c r="I1122" s="21" t="str">
        <f t="shared" si="45"/>
        <v>2017 - LEDThree-Way665 to 1439 lumensANYManufactured</v>
      </c>
      <c r="J1122" s="21" t="s">
        <v>854</v>
      </c>
      <c r="K1122" s="21" t="s">
        <v>982</v>
      </c>
      <c r="L1122" s="21" t="s">
        <v>7</v>
      </c>
      <c r="M1122" s="21" t="s">
        <v>7</v>
      </c>
    </row>
    <row r="1123" spans="9:13" ht="13.5" thickBot="1" x14ac:dyDescent="0.25">
      <c r="I1123" s="21" t="str">
        <f t="shared" si="45"/>
        <v>2017 - LEDThree-Way1440 to 2600 lumensANYManufactured</v>
      </c>
      <c r="J1123" s="21" t="s">
        <v>854</v>
      </c>
      <c r="K1123" s="21" t="s">
        <v>983</v>
      </c>
      <c r="L1123" s="21" t="s">
        <v>7</v>
      </c>
      <c r="M1123" s="21" t="s">
        <v>7</v>
      </c>
    </row>
    <row r="1124" spans="9:13" ht="13.5" thickBot="1" x14ac:dyDescent="0.25">
      <c r="I1124" s="21" t="str">
        <f t="shared" si="45"/>
        <v>2016 - LEDThree-Way1440 to 2600 lumensANYMultifamily - Low Rise</v>
      </c>
      <c r="J1124" s="21" t="s">
        <v>852</v>
      </c>
      <c r="K1124" s="21" t="s">
        <v>968</v>
      </c>
      <c r="L1124" s="21" t="s">
        <v>7</v>
      </c>
      <c r="M1124" s="21" t="s">
        <v>7</v>
      </c>
    </row>
    <row r="1125" spans="9:13" ht="13.5" thickBot="1" x14ac:dyDescent="0.25">
      <c r="I1125" s="21" t="str">
        <f t="shared" si="45"/>
        <v>2017 - LEDThree-Way1440 to 2600 lumensANYMultifamily - Low Rise</v>
      </c>
      <c r="J1125" s="21" t="s">
        <v>852</v>
      </c>
      <c r="K1125" s="21" t="s">
        <v>983</v>
      </c>
      <c r="L1125" s="21" t="s">
        <v>7</v>
      </c>
      <c r="M1125" s="21" t="s">
        <v>7</v>
      </c>
    </row>
    <row r="1126" spans="9:13" ht="13.5" thickBot="1" x14ac:dyDescent="0.25">
      <c r="I1126" s="21" t="str">
        <f t="shared" si="45"/>
        <v>WALL R0 - R11_Electric ZonalMultifamily - Low Rise</v>
      </c>
      <c r="J1126" s="21" t="s">
        <v>852</v>
      </c>
      <c r="K1126" s="21" t="s">
        <v>985</v>
      </c>
      <c r="L1126" s="21" t="s">
        <v>314</v>
      </c>
      <c r="M1126" s="21" t="s">
        <v>984</v>
      </c>
    </row>
    <row r="1127" spans="9:13" ht="13.5" thickBot="1" x14ac:dyDescent="0.25">
      <c r="I1127" s="21" t="str">
        <f t="shared" si="45"/>
        <v>FLOOR R0 - R19_Electric ZonalMultifamily - Low Rise</v>
      </c>
      <c r="J1127" s="21" t="s">
        <v>852</v>
      </c>
      <c r="K1127" s="21" t="s">
        <v>986</v>
      </c>
      <c r="L1127" s="21" t="s">
        <v>314</v>
      </c>
      <c r="M1127" s="21" t="s">
        <v>984</v>
      </c>
    </row>
    <row r="1128" spans="9:13" ht="13.5" thickBot="1" x14ac:dyDescent="0.25">
      <c r="I1128" s="21" t="str">
        <f t="shared" si="45"/>
        <v>FLOOR R0 - R30_Electric ZonalMultifamily - Low Rise</v>
      </c>
      <c r="J1128" s="21" t="s">
        <v>852</v>
      </c>
      <c r="K1128" s="21" t="s">
        <v>987</v>
      </c>
      <c r="L1128" s="21" t="s">
        <v>314</v>
      </c>
      <c r="M1128" s="21" t="s">
        <v>984</v>
      </c>
    </row>
    <row r="1129" spans="9:13" ht="13.5" thickBot="1" x14ac:dyDescent="0.25">
      <c r="I1129" s="21" t="str">
        <f t="shared" si="45"/>
        <v>ATTIC R0 - R19_Electric ZonalMultifamily - Low Rise</v>
      </c>
      <c r="J1129" s="21" t="s">
        <v>852</v>
      </c>
      <c r="K1129" s="21" t="s">
        <v>988</v>
      </c>
      <c r="L1129" s="21" t="s">
        <v>314</v>
      </c>
      <c r="M1129" s="21" t="s">
        <v>984</v>
      </c>
    </row>
    <row r="1130" spans="9:13" ht="13.5" thickBot="1" x14ac:dyDescent="0.25">
      <c r="I1130" s="21" t="str">
        <f t="shared" si="45"/>
        <v>ATTIC R0 - R38_Electric ZonalMultifamily - Low Rise</v>
      </c>
      <c r="J1130" s="21" t="s">
        <v>852</v>
      </c>
      <c r="K1130" s="21" t="s">
        <v>989</v>
      </c>
      <c r="L1130" s="21" t="s">
        <v>314</v>
      </c>
      <c r="M1130" s="21" t="s">
        <v>984</v>
      </c>
    </row>
    <row r="1131" spans="9:13" ht="13.5" thickBot="1" x14ac:dyDescent="0.25">
      <c r="I1131" s="21" t="str">
        <f t="shared" si="45"/>
        <v>ATTIC R0 - R49_Electric ZonalMultifamily - Low Rise</v>
      </c>
      <c r="J1131" s="21" t="s">
        <v>852</v>
      </c>
      <c r="K1131" s="21" t="s">
        <v>990</v>
      </c>
      <c r="L1131" s="21" t="s">
        <v>314</v>
      </c>
      <c r="M1131" s="21" t="s">
        <v>984</v>
      </c>
    </row>
    <row r="1132" spans="9:13" ht="13.5" thickBot="1" x14ac:dyDescent="0.25">
      <c r="I1132" s="21" t="str">
        <f t="shared" si="45"/>
        <v>ATTIC R19 - R30_Electric ZonalMultifamily - Low Rise</v>
      </c>
      <c r="J1132" s="21" t="s">
        <v>852</v>
      </c>
      <c r="K1132" s="21" t="s">
        <v>991</v>
      </c>
      <c r="L1132" s="21" t="s">
        <v>314</v>
      </c>
      <c r="M1132" s="21" t="s">
        <v>984</v>
      </c>
    </row>
    <row r="1133" spans="9:13" ht="13.5" thickBot="1" x14ac:dyDescent="0.25">
      <c r="I1133" s="21" t="str">
        <f t="shared" si="45"/>
        <v>ATTIC R19 - R38_Electric ZonalMultifamily - Low Rise</v>
      </c>
      <c r="J1133" s="21" t="s">
        <v>852</v>
      </c>
      <c r="K1133" s="21" t="s">
        <v>992</v>
      </c>
      <c r="L1133" s="21" t="s">
        <v>314</v>
      </c>
      <c r="M1133" s="21" t="s">
        <v>984</v>
      </c>
    </row>
    <row r="1134" spans="9:13" ht="13.5" thickBot="1" x14ac:dyDescent="0.25">
      <c r="I1134" s="21" t="str">
        <f t="shared" si="45"/>
        <v>ATTIC R19 - R49_Electric ZonalMultifamily - Low Rise</v>
      </c>
      <c r="J1134" s="21" t="s">
        <v>852</v>
      </c>
      <c r="K1134" s="21" t="s">
        <v>993</v>
      </c>
      <c r="L1134" s="21" t="s">
        <v>314</v>
      </c>
      <c r="M1134" s="21" t="s">
        <v>984</v>
      </c>
    </row>
    <row r="1135" spans="9:13" ht="13.5" thickBot="1" x14ac:dyDescent="0.25">
      <c r="I1135" s="21" t="str">
        <f t="shared" si="45"/>
        <v>WINDOW CL22 Prime Window Replacement of Single Pane Base_Electric ZonalMultifamily - Low Rise</v>
      </c>
      <c r="J1135" s="21" t="s">
        <v>852</v>
      </c>
      <c r="K1135" s="21" t="s">
        <v>994</v>
      </c>
      <c r="L1135" s="21" t="s">
        <v>314</v>
      </c>
      <c r="M1135" s="21" t="s">
        <v>984</v>
      </c>
    </row>
    <row r="1136" spans="9:13" ht="13.5" thickBot="1" x14ac:dyDescent="0.25">
      <c r="I1136" s="21" t="str">
        <f t="shared" si="45"/>
        <v>WINDOW CL22 Prime Window Replacement of Double Pane Base_Electric ZonalMultifamily - Low Rise</v>
      </c>
      <c r="J1136" s="21" t="s">
        <v>852</v>
      </c>
      <c r="K1136" s="21" t="s">
        <v>995</v>
      </c>
      <c r="L1136" s="21" t="s">
        <v>314</v>
      </c>
      <c r="M1136" s="21" t="s">
        <v>984</v>
      </c>
    </row>
    <row r="1137" spans="9:13" ht="13.5" thickBot="1" x14ac:dyDescent="0.25">
      <c r="I1137" s="21" t="str">
        <f t="shared" si="45"/>
        <v>WINDOW CL30 Prime Window Replacement of Single Pane Base_Electric ZonalMultifamily - Low Rise</v>
      </c>
      <c r="J1137" s="21" t="s">
        <v>852</v>
      </c>
      <c r="K1137" s="21" t="s">
        <v>996</v>
      </c>
      <c r="L1137" s="21" t="s">
        <v>314</v>
      </c>
      <c r="M1137" s="21" t="s">
        <v>984</v>
      </c>
    </row>
    <row r="1138" spans="9:13" ht="13.5" thickBot="1" x14ac:dyDescent="0.25">
      <c r="I1138" s="21" t="str">
        <f t="shared" si="45"/>
        <v>WINDOW CL30 Prime Window Replacement of Double Pane Base_Electric ZonalMultifamily - Low Rise</v>
      </c>
      <c r="J1138" s="21" t="s">
        <v>852</v>
      </c>
      <c r="K1138" s="21" t="s">
        <v>997</v>
      </c>
      <c r="L1138" s="21" t="s">
        <v>314</v>
      </c>
      <c r="M1138" s="21" t="s">
        <v>984</v>
      </c>
    </row>
    <row r="1139" spans="9:13" ht="13.5" thickBot="1" x14ac:dyDescent="0.25">
      <c r="I1139" s="21" t="str">
        <f t="shared" si="45"/>
        <v>WALL R0 - R11_Electric FAFMultifamily - Low Rise</v>
      </c>
      <c r="J1139" s="21" t="s">
        <v>852</v>
      </c>
      <c r="K1139" s="21" t="s">
        <v>998</v>
      </c>
      <c r="L1139" s="21" t="s">
        <v>314</v>
      </c>
      <c r="M1139" s="21" t="s">
        <v>984</v>
      </c>
    </row>
    <row r="1140" spans="9:13" ht="13.5" thickBot="1" x14ac:dyDescent="0.25">
      <c r="I1140" s="21" t="str">
        <f t="shared" si="45"/>
        <v>FLOOR R0 - R19_Electric FAFMultifamily - Low Rise</v>
      </c>
      <c r="J1140" s="21" t="s">
        <v>852</v>
      </c>
      <c r="K1140" s="21" t="s">
        <v>999</v>
      </c>
      <c r="L1140" s="21" t="s">
        <v>314</v>
      </c>
      <c r="M1140" s="21" t="s">
        <v>984</v>
      </c>
    </row>
    <row r="1141" spans="9:13" ht="13.5" thickBot="1" x14ac:dyDescent="0.25">
      <c r="I1141" s="21" t="str">
        <f t="shared" si="45"/>
        <v>FLOOR R0 - R30_Electric FAFMultifamily - Low Rise</v>
      </c>
      <c r="J1141" s="21" t="s">
        <v>852</v>
      </c>
      <c r="K1141" s="21" t="s">
        <v>1000</v>
      </c>
      <c r="L1141" s="21" t="s">
        <v>314</v>
      </c>
      <c r="M1141" s="21" t="s">
        <v>984</v>
      </c>
    </row>
    <row r="1142" spans="9:13" ht="13.5" thickBot="1" x14ac:dyDescent="0.25">
      <c r="I1142" s="21" t="str">
        <f t="shared" si="45"/>
        <v>ATTIC R0 - R19_Electric FAFMultifamily - Low Rise</v>
      </c>
      <c r="J1142" s="21" t="s">
        <v>852</v>
      </c>
      <c r="K1142" s="21" t="s">
        <v>1001</v>
      </c>
      <c r="L1142" s="21" t="s">
        <v>314</v>
      </c>
      <c r="M1142" s="21" t="s">
        <v>984</v>
      </c>
    </row>
    <row r="1143" spans="9:13" ht="13.5" thickBot="1" x14ac:dyDescent="0.25">
      <c r="I1143" s="21" t="str">
        <f t="shared" si="45"/>
        <v>ATTIC R0 - R38_Electric FAFMultifamily - Low Rise</v>
      </c>
      <c r="J1143" s="21" t="s">
        <v>852</v>
      </c>
      <c r="K1143" s="21" t="s">
        <v>1002</v>
      </c>
      <c r="L1143" s="21" t="s">
        <v>314</v>
      </c>
      <c r="M1143" s="21" t="s">
        <v>984</v>
      </c>
    </row>
    <row r="1144" spans="9:13" ht="13.5" thickBot="1" x14ac:dyDescent="0.25">
      <c r="I1144" s="21" t="str">
        <f t="shared" si="45"/>
        <v>ATTIC R0 - R49_Electric FAFMultifamily - Low Rise</v>
      </c>
      <c r="J1144" s="21" t="s">
        <v>852</v>
      </c>
      <c r="K1144" s="21" t="s">
        <v>1003</v>
      </c>
      <c r="L1144" s="21" t="s">
        <v>314</v>
      </c>
      <c r="M1144" s="21" t="s">
        <v>984</v>
      </c>
    </row>
    <row r="1145" spans="9:13" ht="13.5" thickBot="1" x14ac:dyDescent="0.25">
      <c r="I1145" s="21" t="str">
        <f t="shared" si="45"/>
        <v>ATTIC R19 - R30_Electric FAFMultifamily - Low Rise</v>
      </c>
      <c r="J1145" s="21" t="s">
        <v>852</v>
      </c>
      <c r="K1145" s="21" t="s">
        <v>1004</v>
      </c>
      <c r="L1145" s="21" t="s">
        <v>314</v>
      </c>
      <c r="M1145" s="21" t="s">
        <v>984</v>
      </c>
    </row>
    <row r="1146" spans="9:13" ht="13.5" thickBot="1" x14ac:dyDescent="0.25">
      <c r="I1146" s="21" t="str">
        <f t="shared" si="45"/>
        <v>ATTIC R19 - R38_Electric FAFMultifamily - Low Rise</v>
      </c>
      <c r="J1146" s="21" t="s">
        <v>852</v>
      </c>
      <c r="K1146" s="21" t="s">
        <v>1005</v>
      </c>
      <c r="L1146" s="21" t="s">
        <v>314</v>
      </c>
      <c r="M1146" s="21" t="s">
        <v>984</v>
      </c>
    </row>
    <row r="1147" spans="9:13" ht="13.5" thickBot="1" x14ac:dyDescent="0.25">
      <c r="I1147" s="21" t="str">
        <f t="shared" si="45"/>
        <v>ATTIC R19 - R49_Electric FAFMultifamily - Low Rise</v>
      </c>
      <c r="J1147" s="21" t="s">
        <v>852</v>
      </c>
      <c r="K1147" s="21" t="s">
        <v>1006</v>
      </c>
      <c r="L1147" s="21" t="s">
        <v>314</v>
      </c>
      <c r="M1147" s="21" t="s">
        <v>984</v>
      </c>
    </row>
    <row r="1148" spans="9:13" ht="13.5" thickBot="1" x14ac:dyDescent="0.25">
      <c r="I1148" s="21" t="str">
        <f t="shared" si="45"/>
        <v>WINDOW CL22 Prime Window Replacement of Single Pane Base_Electric FAFMultifamily - Low Rise</v>
      </c>
      <c r="J1148" s="21" t="s">
        <v>852</v>
      </c>
      <c r="K1148" s="21" t="s">
        <v>1007</v>
      </c>
      <c r="L1148" s="21" t="s">
        <v>314</v>
      </c>
      <c r="M1148" s="21" t="s">
        <v>984</v>
      </c>
    </row>
    <row r="1149" spans="9:13" ht="13.5" thickBot="1" x14ac:dyDescent="0.25">
      <c r="I1149" s="21" t="str">
        <f t="shared" si="45"/>
        <v>WINDOW CL22 Prime Window Replacement of Double Pane Base_Electric FAFMultifamily - Low Rise</v>
      </c>
      <c r="J1149" s="21" t="s">
        <v>852</v>
      </c>
      <c r="K1149" s="21" t="s">
        <v>1008</v>
      </c>
      <c r="L1149" s="21" t="s">
        <v>314</v>
      </c>
      <c r="M1149" s="21" t="s">
        <v>984</v>
      </c>
    </row>
    <row r="1150" spans="9:13" ht="13.5" thickBot="1" x14ac:dyDescent="0.25">
      <c r="I1150" s="21" t="str">
        <f t="shared" si="45"/>
        <v>WINDOW CL30 Prime Window Replacement of Single Pane Base_Electric FAFMultifamily - Low Rise</v>
      </c>
      <c r="J1150" s="21" t="s">
        <v>852</v>
      </c>
      <c r="K1150" s="21" t="s">
        <v>1009</v>
      </c>
      <c r="L1150" s="21" t="s">
        <v>314</v>
      </c>
      <c r="M1150" s="21" t="s">
        <v>984</v>
      </c>
    </row>
    <row r="1151" spans="9:13" ht="13.5" thickBot="1" x14ac:dyDescent="0.25">
      <c r="I1151" s="21" t="str">
        <f t="shared" si="45"/>
        <v>WINDOW CL30 Prime Window Replacement of Double Pane Base_Electric FAFMultifamily - Low Rise</v>
      </c>
      <c r="J1151" s="21" t="s">
        <v>852</v>
      </c>
      <c r="K1151" s="21" t="s">
        <v>1010</v>
      </c>
      <c r="L1151" s="21" t="s">
        <v>314</v>
      </c>
      <c r="M1151" s="21" t="s">
        <v>984</v>
      </c>
    </row>
    <row r="1152" spans="9:13" ht="13.5" thickBot="1" x14ac:dyDescent="0.25">
      <c r="I1152" s="21" t="str">
        <f t="shared" si="45"/>
        <v>WALL R0 - R11_Heat PumpMultifamily - Low Rise</v>
      </c>
      <c r="J1152" s="21" t="s">
        <v>852</v>
      </c>
      <c r="K1152" s="21" t="s">
        <v>1011</v>
      </c>
      <c r="L1152" s="21" t="s">
        <v>314</v>
      </c>
      <c r="M1152" s="21" t="s">
        <v>984</v>
      </c>
    </row>
    <row r="1153" spans="9:13" ht="13.5" thickBot="1" x14ac:dyDescent="0.25">
      <c r="I1153" s="21" t="str">
        <f t="shared" si="45"/>
        <v>FLOOR R0 - R19_Heat PumpMultifamily - Low Rise</v>
      </c>
      <c r="J1153" s="21" t="s">
        <v>852</v>
      </c>
      <c r="K1153" s="21" t="s">
        <v>1012</v>
      </c>
      <c r="L1153" s="21" t="s">
        <v>314</v>
      </c>
      <c r="M1153" s="21" t="s">
        <v>984</v>
      </c>
    </row>
    <row r="1154" spans="9:13" ht="13.5" thickBot="1" x14ac:dyDescent="0.25">
      <c r="I1154" s="21" t="str">
        <f t="shared" si="45"/>
        <v>FLOOR R0 - R30_Heat PumpMultifamily - Low Rise</v>
      </c>
      <c r="J1154" s="21" t="s">
        <v>852</v>
      </c>
      <c r="K1154" s="21" t="s">
        <v>1013</v>
      </c>
      <c r="L1154" s="21" t="s">
        <v>314</v>
      </c>
      <c r="M1154" s="21" t="s">
        <v>984</v>
      </c>
    </row>
    <row r="1155" spans="9:13" ht="13.5" thickBot="1" x14ac:dyDescent="0.25">
      <c r="I1155" s="21" t="str">
        <f t="shared" si="45"/>
        <v>ATTIC R0 - R19_Heat PumpMultifamily - Low Rise</v>
      </c>
      <c r="J1155" s="21" t="s">
        <v>852</v>
      </c>
      <c r="K1155" s="21" t="s">
        <v>1014</v>
      </c>
      <c r="L1155" s="21" t="s">
        <v>314</v>
      </c>
      <c r="M1155" s="21" t="s">
        <v>984</v>
      </c>
    </row>
    <row r="1156" spans="9:13" ht="13.5" thickBot="1" x14ac:dyDescent="0.25">
      <c r="I1156" s="21" t="str">
        <f t="shared" si="45"/>
        <v>ATTIC R0 - R38_Heat PumpMultifamily - Low Rise</v>
      </c>
      <c r="J1156" s="21" t="s">
        <v>852</v>
      </c>
      <c r="K1156" s="21" t="s">
        <v>1015</v>
      </c>
      <c r="L1156" s="21" t="s">
        <v>314</v>
      </c>
      <c r="M1156" s="21" t="s">
        <v>984</v>
      </c>
    </row>
    <row r="1157" spans="9:13" ht="13.5" thickBot="1" x14ac:dyDescent="0.25">
      <c r="I1157" s="21" t="str">
        <f t="shared" si="45"/>
        <v>ATTIC R0 - R49_Heat PumpMultifamily - Low Rise</v>
      </c>
      <c r="J1157" s="21" t="s">
        <v>852</v>
      </c>
      <c r="K1157" s="21" t="s">
        <v>1016</v>
      </c>
      <c r="L1157" s="21" t="s">
        <v>314</v>
      </c>
      <c r="M1157" s="21" t="s">
        <v>984</v>
      </c>
    </row>
    <row r="1158" spans="9:13" ht="13.5" thickBot="1" x14ac:dyDescent="0.25">
      <c r="I1158" s="21" t="str">
        <f t="shared" ref="I1158:I1221" si="46">K1158&amp;J1158</f>
        <v>ATTIC R19 - R30_Heat PumpMultifamily - Low Rise</v>
      </c>
      <c r="J1158" s="21" t="s">
        <v>852</v>
      </c>
      <c r="K1158" s="21" t="s">
        <v>1017</v>
      </c>
      <c r="L1158" s="21" t="s">
        <v>314</v>
      </c>
      <c r="M1158" s="21" t="s">
        <v>984</v>
      </c>
    </row>
    <row r="1159" spans="9:13" ht="13.5" thickBot="1" x14ac:dyDescent="0.25">
      <c r="I1159" s="21" t="str">
        <f t="shared" si="46"/>
        <v>ATTIC R19 - R38_Heat PumpMultifamily - Low Rise</v>
      </c>
      <c r="J1159" s="21" t="s">
        <v>852</v>
      </c>
      <c r="K1159" s="21" t="s">
        <v>1018</v>
      </c>
      <c r="L1159" s="21" t="s">
        <v>314</v>
      </c>
      <c r="M1159" s="21" t="s">
        <v>984</v>
      </c>
    </row>
    <row r="1160" spans="9:13" ht="13.5" thickBot="1" x14ac:dyDescent="0.25">
      <c r="I1160" s="21" t="str">
        <f t="shared" si="46"/>
        <v>ATTIC R19 - R49_Heat PumpMultifamily - Low Rise</v>
      </c>
      <c r="J1160" s="21" t="s">
        <v>852</v>
      </c>
      <c r="K1160" s="21" t="s">
        <v>1019</v>
      </c>
      <c r="L1160" s="21" t="s">
        <v>314</v>
      </c>
      <c r="M1160" s="21" t="s">
        <v>984</v>
      </c>
    </row>
    <row r="1161" spans="9:13" ht="13.5" thickBot="1" x14ac:dyDescent="0.25">
      <c r="I1161" s="21" t="str">
        <f t="shared" si="46"/>
        <v>WINDOW CL22 Prime Window Replacement of Single Pane Base_Heat PumpMultifamily - Low Rise</v>
      </c>
      <c r="J1161" s="21" t="s">
        <v>852</v>
      </c>
      <c r="K1161" s="21" t="s">
        <v>1020</v>
      </c>
      <c r="L1161" s="21" t="s">
        <v>314</v>
      </c>
      <c r="M1161" s="21" t="s">
        <v>984</v>
      </c>
    </row>
    <row r="1162" spans="9:13" ht="13.5" thickBot="1" x14ac:dyDescent="0.25">
      <c r="I1162" s="21" t="str">
        <f t="shared" si="46"/>
        <v>WINDOW CL22 Prime Window Replacement of Double Pane Base_Heat PumpMultifamily - Low Rise</v>
      </c>
      <c r="J1162" s="21" t="s">
        <v>852</v>
      </c>
      <c r="K1162" s="21" t="s">
        <v>1021</v>
      </c>
      <c r="L1162" s="21" t="s">
        <v>314</v>
      </c>
      <c r="M1162" s="21" t="s">
        <v>984</v>
      </c>
    </row>
    <row r="1163" spans="9:13" ht="13.5" thickBot="1" x14ac:dyDescent="0.25">
      <c r="I1163" s="21" t="str">
        <f t="shared" si="46"/>
        <v>WINDOW CL30 Prime Window Replacement of Single Pane Base_Heat PumpMultifamily - Low Rise</v>
      </c>
      <c r="J1163" s="21" t="s">
        <v>852</v>
      </c>
      <c r="K1163" s="21" t="s">
        <v>1022</v>
      </c>
      <c r="L1163" s="21" t="s">
        <v>314</v>
      </c>
      <c r="M1163" s="21" t="s">
        <v>984</v>
      </c>
    </row>
    <row r="1164" spans="9:13" ht="13.5" thickBot="1" x14ac:dyDescent="0.25">
      <c r="I1164" s="21" t="str">
        <f t="shared" si="46"/>
        <v>WINDOW CL30 Prime Window Replacement of Double Pane Base_Heat PumpMultifamily - Low Rise</v>
      </c>
      <c r="J1164" s="21" t="s">
        <v>852</v>
      </c>
      <c r="K1164" s="21" t="s">
        <v>1023</v>
      </c>
      <c r="L1164" s="21" t="s">
        <v>314</v>
      </c>
      <c r="M1164" s="21" t="s">
        <v>984</v>
      </c>
    </row>
    <row r="1165" spans="9:13" ht="13.5" thickBot="1" x14ac:dyDescent="0.25">
      <c r="I1165" s="21" t="str">
        <f t="shared" si="46"/>
        <v>HVAC Conversion - FAF w/CAC to ASHP 8.5 HSPF/14SEER + HZ23Manufactured</v>
      </c>
      <c r="J1165" s="21" t="s">
        <v>854</v>
      </c>
      <c r="K1165" s="21" t="s">
        <v>1025</v>
      </c>
      <c r="L1165" s="21" t="s">
        <v>314</v>
      </c>
      <c r="M1165" s="21" t="s">
        <v>1024</v>
      </c>
    </row>
    <row r="1166" spans="9:13" ht="13.5" thickBot="1" x14ac:dyDescent="0.25">
      <c r="I1166" s="21" t="str">
        <f t="shared" si="46"/>
        <v>HVAC Conversion - FAF to ASHP 8.5 HSPF/14SEER + HZ23CZ23Manufactured</v>
      </c>
      <c r="J1166" s="21" t="s">
        <v>854</v>
      </c>
      <c r="K1166" s="21" t="s">
        <v>1026</v>
      </c>
      <c r="L1166" s="21" t="s">
        <v>314</v>
      </c>
      <c r="M1166" s="21" t="s">
        <v>1024</v>
      </c>
    </row>
    <row r="1167" spans="9:13" ht="13.5" thickBot="1" x14ac:dyDescent="0.25">
      <c r="I1167" s="21" t="str">
        <f t="shared" si="46"/>
        <v>HVAC Conversion - FAF to ASHP 8.5 HSPF/14SEER + HZ23CZ1Manufactured</v>
      </c>
      <c r="J1167" s="21" t="s">
        <v>854</v>
      </c>
      <c r="K1167" s="21" t="s">
        <v>1027</v>
      </c>
      <c r="L1167" s="21" t="s">
        <v>314</v>
      </c>
      <c r="M1167" s="21" t="s">
        <v>1024</v>
      </c>
    </row>
    <row r="1168" spans="9:13" ht="13.5" thickBot="1" x14ac:dyDescent="0.25">
      <c r="I1168" s="21" t="str">
        <f t="shared" si="46"/>
        <v>HVAC Conversion - FAF w/CAC to ASHP 8.5 HSPF/14SEER + HZ1Manufactured</v>
      </c>
      <c r="J1168" s="21" t="s">
        <v>854</v>
      </c>
      <c r="K1168" s="21" t="s">
        <v>1028</v>
      </c>
      <c r="L1168" s="21" t="s">
        <v>314</v>
      </c>
      <c r="M1168" s="21" t="s">
        <v>1024</v>
      </c>
    </row>
    <row r="1169" spans="9:13" ht="13.5" thickBot="1" x14ac:dyDescent="0.25">
      <c r="I1169" s="21" t="str">
        <f t="shared" si="46"/>
        <v>HVAC Conversion - FAF to ASHP 8.5 HSPF/14SEER + HZ1CZ23Manufactured</v>
      </c>
      <c r="J1169" s="21" t="s">
        <v>854</v>
      </c>
      <c r="K1169" s="21" t="s">
        <v>1029</v>
      </c>
      <c r="L1169" s="21" t="s">
        <v>314</v>
      </c>
      <c r="M1169" s="21" t="s">
        <v>1024</v>
      </c>
    </row>
    <row r="1170" spans="9:13" ht="13.5" thickBot="1" x14ac:dyDescent="0.25">
      <c r="I1170" s="21" t="str">
        <f t="shared" si="46"/>
        <v>HVAC Conversion - FAF to ASHP 8.5 HSPF/14SEER + HZ1CZ1Manufactured</v>
      </c>
      <c r="J1170" s="21" t="s">
        <v>854</v>
      </c>
      <c r="K1170" s="21" t="s">
        <v>1030</v>
      </c>
      <c r="L1170" s="21" t="s">
        <v>314</v>
      </c>
      <c r="M1170" s="21" t="s">
        <v>1024</v>
      </c>
    </row>
    <row r="1171" spans="9:13" ht="13.5" thickBot="1" x14ac:dyDescent="0.25">
      <c r="I1171" s="21" t="str">
        <f t="shared" si="46"/>
        <v>HVAC Upgrade - Heat Pump Upgrade to 9.0 HSPF/14 SEER + HZ23CZ1Manufactured</v>
      </c>
      <c r="J1171" s="21" t="s">
        <v>854</v>
      </c>
      <c r="K1171" s="21" t="s">
        <v>1031</v>
      </c>
      <c r="L1171" s="21" t="s">
        <v>314</v>
      </c>
      <c r="M1171" s="21" t="s">
        <v>1024</v>
      </c>
    </row>
    <row r="1172" spans="9:13" ht="13.5" thickBot="1" x14ac:dyDescent="0.25">
      <c r="I1172" s="21" t="str">
        <f t="shared" si="46"/>
        <v>HVAC Upgrade - Heat Pump Upgrade to 9.0 HSPF/14 SEER + HZ23CZ23Manufactured</v>
      </c>
      <c r="J1172" s="21" t="s">
        <v>854</v>
      </c>
      <c r="K1172" s="21" t="s">
        <v>1032</v>
      </c>
      <c r="L1172" s="21" t="s">
        <v>314</v>
      </c>
      <c r="M1172" s="21" t="s">
        <v>1024</v>
      </c>
    </row>
    <row r="1173" spans="9:13" ht="13.5" thickBot="1" x14ac:dyDescent="0.25">
      <c r="I1173" s="21" t="str">
        <f t="shared" si="46"/>
        <v>HVAC Upgrade - Heat Pump Upgrade to 9.0 HSPF/14 SEER + HZ1CZ23Manufactured</v>
      </c>
      <c r="J1173" s="21" t="s">
        <v>854</v>
      </c>
      <c r="K1173" s="21" t="s">
        <v>1033</v>
      </c>
      <c r="L1173" s="21" t="s">
        <v>314</v>
      </c>
      <c r="M1173" s="21" t="s">
        <v>1024</v>
      </c>
    </row>
    <row r="1174" spans="9:13" ht="13.5" thickBot="1" x14ac:dyDescent="0.25">
      <c r="I1174" s="21" t="str">
        <f t="shared" si="46"/>
        <v>HVAC Upgrade - Heat Pump Upgrade to 9.0 HSPF/14 SEER + HZ1CZ1Manufactured</v>
      </c>
      <c r="J1174" s="21" t="s">
        <v>854</v>
      </c>
      <c r="K1174" s="21" t="s">
        <v>1034</v>
      </c>
      <c r="L1174" s="21" t="s">
        <v>314</v>
      </c>
      <c r="M1174" s="21" t="s">
        <v>1024</v>
      </c>
    </row>
    <row r="1175" spans="9:13" ht="13.5" thickBot="1" x14ac:dyDescent="0.25">
      <c r="I1175" s="21" t="str">
        <f t="shared" si="46"/>
        <v>Attic R0 - R22_Electric FAFManufactured</v>
      </c>
      <c r="J1175" s="21" t="s">
        <v>854</v>
      </c>
      <c r="K1175" s="21" t="s">
        <v>1035</v>
      </c>
      <c r="L1175" s="21" t="s">
        <v>314</v>
      </c>
      <c r="M1175" s="21" t="s">
        <v>984</v>
      </c>
    </row>
    <row r="1176" spans="9:13" ht="13.5" thickBot="1" x14ac:dyDescent="0.25">
      <c r="I1176" s="21" t="str">
        <f t="shared" si="46"/>
        <v>Attic R0 - R30_Electric FAFManufactured</v>
      </c>
      <c r="J1176" s="21" t="s">
        <v>854</v>
      </c>
      <c r="K1176" s="21" t="s">
        <v>1036</v>
      </c>
      <c r="L1176" s="21" t="s">
        <v>314</v>
      </c>
      <c r="M1176" s="21" t="s">
        <v>984</v>
      </c>
    </row>
    <row r="1177" spans="9:13" ht="13.5" thickBot="1" x14ac:dyDescent="0.25">
      <c r="I1177" s="21" t="str">
        <f t="shared" si="46"/>
        <v>Attic R0 - R22_Heat PumpManufactured</v>
      </c>
      <c r="J1177" s="21" t="s">
        <v>854</v>
      </c>
      <c r="K1177" s="21" t="s">
        <v>1037</v>
      </c>
      <c r="L1177" s="21" t="s">
        <v>314</v>
      </c>
      <c r="M1177" s="21" t="s">
        <v>984</v>
      </c>
    </row>
    <row r="1178" spans="9:13" ht="13.5" thickBot="1" x14ac:dyDescent="0.25">
      <c r="I1178" s="21" t="str">
        <f t="shared" si="46"/>
        <v>Attic R0 - R30_Heat PumpManufactured</v>
      </c>
      <c r="J1178" s="21" t="s">
        <v>854</v>
      </c>
      <c r="K1178" s="21" t="s">
        <v>1038</v>
      </c>
      <c r="L1178" s="21" t="s">
        <v>314</v>
      </c>
      <c r="M1178" s="21" t="s">
        <v>984</v>
      </c>
    </row>
    <row r="1179" spans="9:13" ht="13.5" thickBot="1" x14ac:dyDescent="0.25">
      <c r="I1179" s="21" t="str">
        <f t="shared" si="46"/>
        <v>Floor R11 - R22_Electric FAFManufactured</v>
      </c>
      <c r="J1179" s="21" t="s">
        <v>854</v>
      </c>
      <c r="K1179" s="21" t="s">
        <v>1039</v>
      </c>
      <c r="L1179" s="21" t="s">
        <v>314</v>
      </c>
      <c r="M1179" s="21" t="s">
        <v>984</v>
      </c>
    </row>
    <row r="1180" spans="9:13" ht="13.5" thickBot="1" x14ac:dyDescent="0.25">
      <c r="I1180" s="21" t="str">
        <f t="shared" si="46"/>
        <v>Floor R0 - R22_Electric FAFManufactured</v>
      </c>
      <c r="J1180" s="21" t="s">
        <v>854</v>
      </c>
      <c r="K1180" s="21" t="s">
        <v>1040</v>
      </c>
      <c r="L1180" s="21" t="s">
        <v>314</v>
      </c>
      <c r="M1180" s="21" t="s">
        <v>984</v>
      </c>
    </row>
    <row r="1181" spans="9:13" ht="13.5" thickBot="1" x14ac:dyDescent="0.25">
      <c r="I1181" s="21" t="str">
        <f t="shared" si="46"/>
        <v>CFM50 Infiltration Reduction_Electric FAFManufactured</v>
      </c>
      <c r="J1181" s="21" t="s">
        <v>854</v>
      </c>
      <c r="K1181" s="21" t="s">
        <v>1041</v>
      </c>
      <c r="L1181" s="21" t="s">
        <v>314</v>
      </c>
      <c r="M1181" s="21" t="s">
        <v>984</v>
      </c>
    </row>
    <row r="1182" spans="9:13" ht="13.5" thickBot="1" x14ac:dyDescent="0.25">
      <c r="I1182" s="21" t="str">
        <f t="shared" si="46"/>
        <v>Attic R11 - R30_Electric FAFManufactured</v>
      </c>
      <c r="J1182" s="21" t="s">
        <v>854</v>
      </c>
      <c r="K1182" s="21" t="s">
        <v>1042</v>
      </c>
      <c r="L1182" s="21" t="s">
        <v>314</v>
      </c>
      <c r="M1182" s="21" t="s">
        <v>984</v>
      </c>
    </row>
    <row r="1183" spans="9:13" ht="13.5" thickBot="1" x14ac:dyDescent="0.25">
      <c r="I1183" s="21" t="str">
        <f t="shared" si="46"/>
        <v>WINDOW CL30 Prime Window Replacement of Single Pane Base_Electric FAFManufactured</v>
      </c>
      <c r="J1183" s="21" t="s">
        <v>854</v>
      </c>
      <c r="K1183" s="21" t="s">
        <v>1009</v>
      </c>
      <c r="L1183" s="21" t="s">
        <v>314</v>
      </c>
      <c r="M1183" s="21" t="s">
        <v>984</v>
      </c>
    </row>
    <row r="1184" spans="9:13" ht="13.5" thickBot="1" x14ac:dyDescent="0.25">
      <c r="I1184" s="21" t="str">
        <f t="shared" si="46"/>
        <v>WINDOW CL22 Prime Window Replacement of Single Pane Base_Electric FAFManufactured</v>
      </c>
      <c r="J1184" s="21" t="s">
        <v>854</v>
      </c>
      <c r="K1184" s="21" t="s">
        <v>1007</v>
      </c>
      <c r="L1184" s="21" t="s">
        <v>314</v>
      </c>
      <c r="M1184" s="21" t="s">
        <v>984</v>
      </c>
    </row>
    <row r="1185" spans="9:13" ht="13.5" thickBot="1" x14ac:dyDescent="0.25">
      <c r="I1185" s="21" t="str">
        <f t="shared" si="46"/>
        <v>WINDOW CL22 Prime Window Replacement of Double Pane Base_Electric FAFManufactured</v>
      </c>
      <c r="J1185" s="21" t="s">
        <v>854</v>
      </c>
      <c r="K1185" s="21" t="s">
        <v>1008</v>
      </c>
      <c r="L1185" s="21" t="s">
        <v>314</v>
      </c>
      <c r="M1185" s="21" t="s">
        <v>984</v>
      </c>
    </row>
    <row r="1186" spans="9:13" ht="13.5" thickBot="1" x14ac:dyDescent="0.25">
      <c r="I1186" s="21" t="str">
        <f t="shared" si="46"/>
        <v>WINDOW CL30 Prime Window Replacement of Double Pane Base_Electric FAFManufactured</v>
      </c>
      <c r="J1186" s="21" t="s">
        <v>854</v>
      </c>
      <c r="K1186" s="21" t="s">
        <v>1010</v>
      </c>
      <c r="L1186" s="21" t="s">
        <v>314</v>
      </c>
      <c r="M1186" s="21" t="s">
        <v>984</v>
      </c>
    </row>
    <row r="1187" spans="9:13" ht="13.5" thickBot="1" x14ac:dyDescent="0.25">
      <c r="I1187" s="21" t="str">
        <f t="shared" si="46"/>
        <v>CFM50 Infiltration Reduction_Heat PumpManufactured</v>
      </c>
      <c r="J1187" s="21" t="s">
        <v>854</v>
      </c>
      <c r="K1187" s="21" t="s">
        <v>1043</v>
      </c>
      <c r="L1187" s="21" t="s">
        <v>314</v>
      </c>
      <c r="M1187" s="21" t="s">
        <v>984</v>
      </c>
    </row>
    <row r="1188" spans="9:13" ht="13.5" thickBot="1" x14ac:dyDescent="0.25">
      <c r="I1188" s="21" t="str">
        <f t="shared" si="46"/>
        <v>WINDOW CL22 Prime Window Replacement of Single Pane Base_Heat PumpManufactured</v>
      </c>
      <c r="J1188" s="21" t="s">
        <v>854</v>
      </c>
      <c r="K1188" s="21" t="s">
        <v>1020</v>
      </c>
      <c r="L1188" s="21" t="s">
        <v>314</v>
      </c>
      <c r="M1188" s="21" t="s">
        <v>984</v>
      </c>
    </row>
    <row r="1189" spans="9:13" ht="13.5" thickBot="1" x14ac:dyDescent="0.25">
      <c r="I1189" s="21" t="str">
        <f t="shared" si="46"/>
        <v>WINDOW CL30 Prime Window Replacement of Single Pane Base_Heat PumpManufactured</v>
      </c>
      <c r="J1189" s="21" t="s">
        <v>854</v>
      </c>
      <c r="K1189" s="21" t="s">
        <v>1022</v>
      </c>
      <c r="L1189" s="21" t="s">
        <v>314</v>
      </c>
      <c r="M1189" s="21" t="s">
        <v>984</v>
      </c>
    </row>
    <row r="1190" spans="9:13" ht="13.5" thickBot="1" x14ac:dyDescent="0.25">
      <c r="I1190" s="21" t="str">
        <f t="shared" si="46"/>
        <v>Floor R0 - R22_Heat PumpManufactured</v>
      </c>
      <c r="J1190" s="21" t="s">
        <v>854</v>
      </c>
      <c r="K1190" s="21" t="s">
        <v>1044</v>
      </c>
      <c r="L1190" s="21" t="s">
        <v>314</v>
      </c>
      <c r="M1190" s="21" t="s">
        <v>984</v>
      </c>
    </row>
    <row r="1191" spans="9:13" ht="13.5" thickBot="1" x14ac:dyDescent="0.25">
      <c r="I1191" s="21" t="str">
        <f t="shared" si="46"/>
        <v>WINDOW CL22 Prime Window Replacement of Double Pane Base_Heat PumpManufactured</v>
      </c>
      <c r="J1191" s="21" t="s">
        <v>854</v>
      </c>
      <c r="K1191" s="21" t="s">
        <v>1021</v>
      </c>
      <c r="L1191" s="21" t="s">
        <v>314</v>
      </c>
      <c r="M1191" s="21" t="s">
        <v>984</v>
      </c>
    </row>
    <row r="1192" spans="9:13" ht="13.5" thickBot="1" x14ac:dyDescent="0.25">
      <c r="I1192" s="21" t="str">
        <f t="shared" si="46"/>
        <v>WINDOW CL30 Prime Window Replacement of Double Pane Base_Heat PumpManufactured</v>
      </c>
      <c r="J1192" s="21" t="s">
        <v>854</v>
      </c>
      <c r="K1192" s="21" t="s">
        <v>1023</v>
      </c>
      <c r="L1192" s="21" t="s">
        <v>314</v>
      </c>
      <c r="M1192" s="21" t="s">
        <v>984</v>
      </c>
    </row>
    <row r="1193" spans="9:13" ht="13.5" thickBot="1" x14ac:dyDescent="0.25">
      <c r="I1193" s="21" t="str">
        <f t="shared" si="46"/>
        <v>Floor R11 - R22_Heat PumpManufactured</v>
      </c>
      <c r="J1193" s="21" t="s">
        <v>854</v>
      </c>
      <c r="K1193" s="21" t="s">
        <v>1045</v>
      </c>
      <c r="L1193" s="21" t="s">
        <v>314</v>
      </c>
      <c r="M1193" s="21" t="s">
        <v>984</v>
      </c>
    </row>
    <row r="1194" spans="9:13" ht="13.5" thickBot="1" x14ac:dyDescent="0.25">
      <c r="I1194" s="21" t="str">
        <f t="shared" si="46"/>
        <v>Attic R11 - R30_Heat PumpManufactured</v>
      </c>
      <c r="J1194" s="21" t="s">
        <v>854</v>
      </c>
      <c r="K1194" s="21" t="s">
        <v>1046</v>
      </c>
      <c r="L1194" s="21" t="s">
        <v>314</v>
      </c>
      <c r="M1194" s="21" t="s">
        <v>984</v>
      </c>
    </row>
    <row r="1195" spans="9:13" ht="13.5" thickBot="1" x14ac:dyDescent="0.25">
      <c r="I1195" s="21" t="str">
        <f t="shared" si="46"/>
        <v>Microwave Top TierSingle Family</v>
      </c>
      <c r="J1195" s="21" t="s">
        <v>850</v>
      </c>
      <c r="K1195" s="21" t="s">
        <v>1048</v>
      </c>
      <c r="L1195" s="21" t="s">
        <v>308</v>
      </c>
      <c r="M1195" s="21" t="s">
        <v>1047</v>
      </c>
    </row>
    <row r="1196" spans="9:13" ht="13.5" thickBot="1" x14ac:dyDescent="0.25">
      <c r="I1196" s="21" t="str">
        <f t="shared" si="46"/>
        <v>Microwave Top TierMultifamily - Low Rise</v>
      </c>
      <c r="J1196" s="21" t="s">
        <v>852</v>
      </c>
      <c r="K1196" s="21" t="s">
        <v>1048</v>
      </c>
      <c r="L1196" s="21" t="s">
        <v>308</v>
      </c>
      <c r="M1196" s="21" t="s">
        <v>1047</v>
      </c>
    </row>
    <row r="1197" spans="9:13" ht="13.5" thickBot="1" x14ac:dyDescent="0.25">
      <c r="I1197" s="21" t="str">
        <f t="shared" si="46"/>
        <v>Microwave Top TierMultifamily - High Rise</v>
      </c>
      <c r="J1197" s="21" t="s">
        <v>853</v>
      </c>
      <c r="K1197" s="21" t="s">
        <v>1048</v>
      </c>
      <c r="L1197" s="21" t="s">
        <v>308</v>
      </c>
      <c r="M1197" s="21" t="s">
        <v>1047</v>
      </c>
    </row>
    <row r="1198" spans="9:13" ht="13.5" thickBot="1" x14ac:dyDescent="0.25">
      <c r="I1198" s="21" t="str">
        <f t="shared" si="46"/>
        <v>Microwave Top TierManufactured</v>
      </c>
      <c r="J1198" s="21" t="s">
        <v>854</v>
      </c>
      <c r="K1198" s="21" t="s">
        <v>1048</v>
      </c>
      <c r="L1198" s="21" t="s">
        <v>308</v>
      </c>
      <c r="M1198" s="21" t="s">
        <v>1047</v>
      </c>
    </row>
    <row r="1199" spans="9:13" ht="13.5" thickBot="1" x14ac:dyDescent="0.25">
      <c r="I1199" s="21" t="str">
        <f t="shared" si="46"/>
        <v>Self-Cleaning OvenSingle Family</v>
      </c>
      <c r="J1199" s="21" t="s">
        <v>850</v>
      </c>
      <c r="K1199" s="21" t="s">
        <v>1050</v>
      </c>
      <c r="L1199" s="21" t="s">
        <v>308</v>
      </c>
      <c r="M1199" s="21" t="s">
        <v>1049</v>
      </c>
    </row>
    <row r="1200" spans="9:13" ht="13.5" thickBot="1" x14ac:dyDescent="0.25">
      <c r="I1200" s="21" t="str">
        <f t="shared" si="46"/>
        <v>Self-Cleaning OvenMultifamily - Low Rise</v>
      </c>
      <c r="J1200" s="21" t="s">
        <v>852</v>
      </c>
      <c r="K1200" s="21" t="s">
        <v>1050</v>
      </c>
      <c r="L1200" s="21" t="s">
        <v>308</v>
      </c>
      <c r="M1200" s="21" t="s">
        <v>1049</v>
      </c>
    </row>
    <row r="1201" spans="9:13" ht="13.5" thickBot="1" x14ac:dyDescent="0.25">
      <c r="I1201" s="21" t="str">
        <f t="shared" si="46"/>
        <v>Self-Cleaning OvenMultifamily - High Rise</v>
      </c>
      <c r="J1201" s="21" t="s">
        <v>853</v>
      </c>
      <c r="K1201" s="21" t="s">
        <v>1050</v>
      </c>
      <c r="L1201" s="21" t="s">
        <v>308</v>
      </c>
      <c r="M1201" s="21" t="s">
        <v>1049</v>
      </c>
    </row>
    <row r="1202" spans="9:13" ht="13.5" thickBot="1" x14ac:dyDescent="0.25">
      <c r="I1202" s="21" t="str">
        <f t="shared" si="46"/>
        <v>Self-Cleaning OvenManufactured</v>
      </c>
      <c r="J1202" s="21" t="s">
        <v>854</v>
      </c>
      <c r="K1202" s="21" t="s">
        <v>1050</v>
      </c>
      <c r="L1202" s="21" t="s">
        <v>308</v>
      </c>
      <c r="M1202" s="21" t="s">
        <v>1049</v>
      </c>
    </row>
    <row r="1203" spans="9:13" ht="13.5" thickBot="1" x14ac:dyDescent="0.25">
      <c r="I1203" s="21" t="str">
        <f t="shared" si="46"/>
        <v>Non self-cleaning ovenSingle Family</v>
      </c>
      <c r="J1203" s="21" t="s">
        <v>850</v>
      </c>
      <c r="K1203" s="21" t="s">
        <v>1051</v>
      </c>
      <c r="L1203" s="21" t="s">
        <v>308</v>
      </c>
      <c r="M1203" s="21" t="s">
        <v>1049</v>
      </c>
    </row>
    <row r="1204" spans="9:13" ht="13.5" thickBot="1" x14ac:dyDescent="0.25">
      <c r="I1204" s="21" t="str">
        <f t="shared" si="46"/>
        <v>Non self-cleaning ovenMultifamily - Low Rise</v>
      </c>
      <c r="J1204" s="21" t="s">
        <v>852</v>
      </c>
      <c r="K1204" s="21" t="s">
        <v>1051</v>
      </c>
      <c r="L1204" s="21" t="s">
        <v>308</v>
      </c>
      <c r="M1204" s="21" t="s">
        <v>1049</v>
      </c>
    </row>
    <row r="1205" spans="9:13" ht="13.5" thickBot="1" x14ac:dyDescent="0.25">
      <c r="I1205" s="21" t="str">
        <f t="shared" si="46"/>
        <v>Non self-cleaning ovenMultifamily - High Rise</v>
      </c>
      <c r="J1205" s="21" t="s">
        <v>853</v>
      </c>
      <c r="K1205" s="21" t="s">
        <v>1051</v>
      </c>
      <c r="L1205" s="21" t="s">
        <v>308</v>
      </c>
      <c r="M1205" s="21" t="s">
        <v>1049</v>
      </c>
    </row>
    <row r="1206" spans="9:13" ht="13.5" thickBot="1" x14ac:dyDescent="0.25">
      <c r="I1206" s="21" t="str">
        <f t="shared" si="46"/>
        <v>Non self-cleaning ovenManufactured</v>
      </c>
      <c r="J1206" s="21" t="s">
        <v>854</v>
      </c>
      <c r="K1206" s="21" t="s">
        <v>1051</v>
      </c>
      <c r="L1206" s="21" t="s">
        <v>308</v>
      </c>
      <c r="M1206" s="21" t="s">
        <v>1049</v>
      </c>
    </row>
    <row r="1207" spans="9:13" ht="13.5" thickBot="1" x14ac:dyDescent="0.25">
      <c r="I1207" s="21" t="str">
        <f t="shared" si="46"/>
        <v>Occupancy sensing advanced power stripSingle Family</v>
      </c>
      <c r="J1207" s="21" t="s">
        <v>850</v>
      </c>
      <c r="K1207" s="21" t="s">
        <v>1053</v>
      </c>
      <c r="L1207" s="21" t="s">
        <v>300</v>
      </c>
      <c r="M1207" s="21" t="s">
        <v>1052</v>
      </c>
    </row>
    <row r="1208" spans="9:13" ht="13.5" thickBot="1" x14ac:dyDescent="0.25">
      <c r="I1208" s="21" t="str">
        <f t="shared" si="46"/>
        <v>Occupancy sensing advanced power stripMultifamily - Low Rise</v>
      </c>
      <c r="J1208" s="21" t="s">
        <v>852</v>
      </c>
      <c r="K1208" s="21" t="s">
        <v>1053</v>
      </c>
      <c r="L1208" s="21" t="s">
        <v>300</v>
      </c>
      <c r="M1208" s="21" t="s">
        <v>1052</v>
      </c>
    </row>
    <row r="1209" spans="9:13" ht="13.5" thickBot="1" x14ac:dyDescent="0.25">
      <c r="I1209" s="21" t="str">
        <f t="shared" si="46"/>
        <v>Occupancy sensing advanced power stripMultifamily - High Rise</v>
      </c>
      <c r="J1209" s="21" t="s">
        <v>853</v>
      </c>
      <c r="K1209" s="21" t="s">
        <v>1053</v>
      </c>
      <c r="L1209" s="21" t="s">
        <v>300</v>
      </c>
      <c r="M1209" s="21" t="s">
        <v>1052</v>
      </c>
    </row>
    <row r="1210" spans="9:13" ht="13.5" thickBot="1" x14ac:dyDescent="0.25">
      <c r="I1210" s="21" t="str">
        <f t="shared" si="46"/>
        <v>Occupancy sensing advanced power stripManufactured</v>
      </c>
      <c r="J1210" s="21" t="s">
        <v>854</v>
      </c>
      <c r="K1210" s="21" t="s">
        <v>1053</v>
      </c>
      <c r="L1210" s="21" t="s">
        <v>300</v>
      </c>
      <c r="M1210" s="21" t="s">
        <v>1052</v>
      </c>
    </row>
    <row r="1211" spans="9:13" ht="13.5" thickBot="1" x14ac:dyDescent="0.25">
      <c r="I1211" s="21" t="str">
        <f t="shared" si="46"/>
        <v>Infrared sensing advanced power stripSingle Family</v>
      </c>
      <c r="J1211" s="21" t="s">
        <v>850</v>
      </c>
      <c r="K1211" s="21" t="s">
        <v>1054</v>
      </c>
      <c r="L1211" s="21" t="s">
        <v>300</v>
      </c>
      <c r="M1211" s="21" t="s">
        <v>1052</v>
      </c>
    </row>
    <row r="1212" spans="9:13" ht="13.5" thickBot="1" x14ac:dyDescent="0.25">
      <c r="I1212" s="21" t="str">
        <f t="shared" si="46"/>
        <v>Infrared sensing advanced power stripMultifamily - Low Rise</v>
      </c>
      <c r="J1212" s="21" t="s">
        <v>852</v>
      </c>
      <c r="K1212" s="21" t="s">
        <v>1054</v>
      </c>
      <c r="L1212" s="21" t="s">
        <v>300</v>
      </c>
      <c r="M1212" s="21" t="s">
        <v>1052</v>
      </c>
    </row>
    <row r="1213" spans="9:13" ht="13.5" thickBot="1" x14ac:dyDescent="0.25">
      <c r="I1213" s="21" t="str">
        <f t="shared" si="46"/>
        <v>Infrared sensing advanced power stripMultifamily - High Rise</v>
      </c>
      <c r="J1213" s="21" t="s">
        <v>853</v>
      </c>
      <c r="K1213" s="21" t="s">
        <v>1054</v>
      </c>
      <c r="L1213" s="21" t="s">
        <v>300</v>
      </c>
      <c r="M1213" s="21" t="s">
        <v>1052</v>
      </c>
    </row>
    <row r="1214" spans="9:13" ht="13.5" thickBot="1" x14ac:dyDescent="0.25">
      <c r="I1214" s="21" t="str">
        <f t="shared" si="46"/>
        <v>Infrared sensing advanced power stripManufactured</v>
      </c>
      <c r="J1214" s="21" t="s">
        <v>854</v>
      </c>
      <c r="K1214" s="21" t="s">
        <v>1054</v>
      </c>
      <c r="L1214" s="21" t="s">
        <v>300</v>
      </c>
      <c r="M1214" s="21" t="s">
        <v>1052</v>
      </c>
    </row>
    <row r="1215" spans="9:13" ht="13.5" thickBot="1" x14ac:dyDescent="0.25">
      <c r="I1215" s="21" t="str">
        <f t="shared" si="46"/>
        <v>Load sensing advanced power stripSingle Family</v>
      </c>
      <c r="J1215" s="21" t="s">
        <v>850</v>
      </c>
      <c r="K1215" s="21" t="s">
        <v>1055</v>
      </c>
      <c r="L1215" s="21" t="s">
        <v>300</v>
      </c>
      <c r="M1215" s="21" t="s">
        <v>1052</v>
      </c>
    </row>
    <row r="1216" spans="9:13" ht="13.5" thickBot="1" x14ac:dyDescent="0.25">
      <c r="I1216" s="21" t="str">
        <f t="shared" si="46"/>
        <v>Load sensing advanced power stripMultifamily - Low Rise</v>
      </c>
      <c r="J1216" s="21" t="s">
        <v>852</v>
      </c>
      <c r="K1216" s="21" t="s">
        <v>1055</v>
      </c>
      <c r="L1216" s="21" t="s">
        <v>300</v>
      </c>
      <c r="M1216" s="21" t="s">
        <v>1052</v>
      </c>
    </row>
    <row r="1217" spans="9:13" ht="13.5" thickBot="1" x14ac:dyDescent="0.25">
      <c r="I1217" s="21" t="str">
        <f t="shared" si="46"/>
        <v>Load sensing advanced power stripMultifamily - High Rise</v>
      </c>
      <c r="J1217" s="21" t="s">
        <v>853</v>
      </c>
      <c r="K1217" s="21" t="s">
        <v>1055</v>
      </c>
      <c r="L1217" s="21" t="s">
        <v>300</v>
      </c>
      <c r="M1217" s="21" t="s">
        <v>1052</v>
      </c>
    </row>
    <row r="1218" spans="9:13" ht="13.5" thickBot="1" x14ac:dyDescent="0.25">
      <c r="I1218" s="21" t="str">
        <f t="shared" si="46"/>
        <v>Load sensing advanced power stripManufactured</v>
      </c>
      <c r="J1218" s="21" t="s">
        <v>854</v>
      </c>
      <c r="K1218" s="21" t="s">
        <v>1055</v>
      </c>
      <c r="L1218" s="21" t="s">
        <v>300</v>
      </c>
      <c r="M1218" s="21" t="s">
        <v>1052</v>
      </c>
    </row>
    <row r="1219" spans="9:13" ht="13.5" thickBot="1" x14ac:dyDescent="0.25">
      <c r="I1219" s="21" t="str">
        <f t="shared" si="46"/>
        <v>PC-interaction-sensing Home Office APSSingle Family</v>
      </c>
      <c r="J1219" s="21" t="s">
        <v>850</v>
      </c>
      <c r="K1219" s="21" t="s">
        <v>1056</v>
      </c>
      <c r="L1219" s="21" t="s">
        <v>300</v>
      </c>
      <c r="M1219" s="21" t="s">
        <v>1052</v>
      </c>
    </row>
    <row r="1220" spans="9:13" ht="13.5" thickBot="1" x14ac:dyDescent="0.25">
      <c r="I1220" s="21" t="str">
        <f t="shared" si="46"/>
        <v>PC-interaction-sensing Home Office APSMultifamily - Low Rise</v>
      </c>
      <c r="J1220" s="21" t="s">
        <v>852</v>
      </c>
      <c r="K1220" s="21" t="s">
        <v>1056</v>
      </c>
      <c r="L1220" s="21" t="s">
        <v>300</v>
      </c>
      <c r="M1220" s="21" t="s">
        <v>1052</v>
      </c>
    </row>
    <row r="1221" spans="9:13" ht="13.5" thickBot="1" x14ac:dyDescent="0.25">
      <c r="I1221" s="21" t="str">
        <f t="shared" si="46"/>
        <v>PC-interaction-sensing Home Office APSMultifamily - High Rise</v>
      </c>
      <c r="J1221" s="21" t="s">
        <v>853</v>
      </c>
      <c r="K1221" s="21" t="s">
        <v>1056</v>
      </c>
      <c r="L1221" s="21" t="s">
        <v>300</v>
      </c>
      <c r="M1221" s="21" t="s">
        <v>1052</v>
      </c>
    </row>
    <row r="1222" spans="9:13" ht="13.5" thickBot="1" x14ac:dyDescent="0.25">
      <c r="I1222" s="21" t="str">
        <f t="shared" ref="I1222:I1285" si="47">K1222&amp;J1222</f>
        <v>PC-interaction-sensing Home Office APSManufactured</v>
      </c>
      <c r="J1222" s="21" t="s">
        <v>854</v>
      </c>
      <c r="K1222" s="21" t="s">
        <v>1056</v>
      </c>
      <c r="L1222" s="21" t="s">
        <v>300</v>
      </c>
      <c r="M1222" s="21" t="s">
        <v>1052</v>
      </c>
    </row>
    <row r="1223" spans="9:13" ht="13.5" thickBot="1" x14ac:dyDescent="0.25">
      <c r="I1223" s="21" t="str">
        <f t="shared" si="47"/>
        <v>Std Size Refrig and Refrig-Freezer - CEE Tier 1Single Family</v>
      </c>
      <c r="J1223" s="21" t="s">
        <v>850</v>
      </c>
      <c r="K1223" s="21" t="s">
        <v>1058</v>
      </c>
      <c r="L1223" s="21" t="s">
        <v>28</v>
      </c>
      <c r="M1223" s="21" t="s">
        <v>1057</v>
      </c>
    </row>
    <row r="1224" spans="9:13" ht="13.5" thickBot="1" x14ac:dyDescent="0.25">
      <c r="I1224" s="21" t="str">
        <f t="shared" si="47"/>
        <v>Std Size Refrig and Refrig-Freezer - CEE Tier 2Single Family</v>
      </c>
      <c r="J1224" s="21" t="s">
        <v>850</v>
      </c>
      <c r="K1224" s="21" t="s">
        <v>1059</v>
      </c>
      <c r="L1224" s="21" t="s">
        <v>28</v>
      </c>
      <c r="M1224" s="21" t="s">
        <v>1057</v>
      </c>
    </row>
    <row r="1225" spans="9:13" ht="13.5" thickBot="1" x14ac:dyDescent="0.25">
      <c r="I1225" s="21" t="str">
        <f t="shared" si="47"/>
        <v>Std Size Refrig and Refrig-Freezer - CEE Tier 3Single Family</v>
      </c>
      <c r="J1225" s="21" t="s">
        <v>850</v>
      </c>
      <c r="K1225" s="21" t="s">
        <v>1060</v>
      </c>
      <c r="L1225" s="21" t="s">
        <v>28</v>
      </c>
      <c r="M1225" s="21" t="s">
        <v>1057</v>
      </c>
    </row>
    <row r="1226" spans="9:13" ht="13.5" thickBot="1" x14ac:dyDescent="0.25">
      <c r="I1226" s="21" t="str">
        <f t="shared" si="47"/>
        <v>Std Size Refrig and Refrig-Freezer - CEE Tier 1Multifamily - Low Rise</v>
      </c>
      <c r="J1226" s="21" t="s">
        <v>852</v>
      </c>
      <c r="K1226" s="21" t="s">
        <v>1058</v>
      </c>
      <c r="L1226" s="21" t="s">
        <v>28</v>
      </c>
      <c r="M1226" s="21" t="s">
        <v>1057</v>
      </c>
    </row>
    <row r="1227" spans="9:13" ht="13.5" thickBot="1" x14ac:dyDescent="0.25">
      <c r="I1227" s="21" t="str">
        <f t="shared" si="47"/>
        <v>Std Size Refrig and Refrig-Freezer - CEE Tier 2Multifamily - Low Rise</v>
      </c>
      <c r="J1227" s="21" t="s">
        <v>852</v>
      </c>
      <c r="K1227" s="21" t="s">
        <v>1059</v>
      </c>
      <c r="L1227" s="21" t="s">
        <v>28</v>
      </c>
      <c r="M1227" s="21" t="s">
        <v>1057</v>
      </c>
    </row>
    <row r="1228" spans="9:13" ht="13.5" thickBot="1" x14ac:dyDescent="0.25">
      <c r="I1228" s="21" t="str">
        <f t="shared" si="47"/>
        <v>Std Size Refrig and Refrig-Freezer - CEE Tier 3Multifamily - Low Rise</v>
      </c>
      <c r="J1228" s="21" t="s">
        <v>852</v>
      </c>
      <c r="K1228" s="21" t="s">
        <v>1060</v>
      </c>
      <c r="L1228" s="21" t="s">
        <v>28</v>
      </c>
      <c r="M1228" s="21" t="s">
        <v>1057</v>
      </c>
    </row>
    <row r="1229" spans="9:13" ht="13.5" thickBot="1" x14ac:dyDescent="0.25">
      <c r="I1229" s="21" t="str">
        <f t="shared" si="47"/>
        <v>Std Size Refrig and Refrig-Freezer - CEE Tier 1Multifamily - High Rise</v>
      </c>
      <c r="J1229" s="21" t="s">
        <v>853</v>
      </c>
      <c r="K1229" s="21" t="s">
        <v>1058</v>
      </c>
      <c r="L1229" s="21" t="s">
        <v>28</v>
      </c>
      <c r="M1229" s="21" t="s">
        <v>1057</v>
      </c>
    </row>
    <row r="1230" spans="9:13" ht="13.5" thickBot="1" x14ac:dyDescent="0.25">
      <c r="I1230" s="21" t="str">
        <f t="shared" si="47"/>
        <v>Std Size Refrig and Refrig-Freezer - CEE Tier 2Multifamily - High Rise</v>
      </c>
      <c r="J1230" s="21" t="s">
        <v>853</v>
      </c>
      <c r="K1230" s="21" t="s">
        <v>1059</v>
      </c>
      <c r="L1230" s="21" t="s">
        <v>28</v>
      </c>
      <c r="M1230" s="21" t="s">
        <v>1057</v>
      </c>
    </row>
    <row r="1231" spans="9:13" ht="13.5" thickBot="1" x14ac:dyDescent="0.25">
      <c r="I1231" s="21" t="str">
        <f t="shared" si="47"/>
        <v>Std Size Refrig and Refrig-Freezer - CEE Tier 3Multifamily - High Rise</v>
      </c>
      <c r="J1231" s="21" t="s">
        <v>853</v>
      </c>
      <c r="K1231" s="21" t="s">
        <v>1060</v>
      </c>
      <c r="L1231" s="21" t="s">
        <v>28</v>
      </c>
      <c r="M1231" s="21" t="s">
        <v>1057</v>
      </c>
    </row>
    <row r="1232" spans="9:13" ht="13.5" thickBot="1" x14ac:dyDescent="0.25">
      <c r="I1232" s="21" t="str">
        <f t="shared" si="47"/>
        <v>Std Size Refrig and Refrig-Freezer - CEE Tier 1Manufactured</v>
      </c>
      <c r="J1232" s="21" t="s">
        <v>854</v>
      </c>
      <c r="K1232" s="21" t="s">
        <v>1058</v>
      </c>
      <c r="L1232" s="21" t="s">
        <v>28</v>
      </c>
      <c r="M1232" s="21" t="s">
        <v>1057</v>
      </c>
    </row>
    <row r="1233" spans="9:13" ht="13.5" thickBot="1" x14ac:dyDescent="0.25">
      <c r="I1233" s="21" t="str">
        <f t="shared" si="47"/>
        <v>Std Size Refrig and Refrig-Freezer - CEE Tier 2Manufactured</v>
      </c>
      <c r="J1233" s="21" t="s">
        <v>854</v>
      </c>
      <c r="K1233" s="21" t="s">
        <v>1059</v>
      </c>
      <c r="L1233" s="21" t="s">
        <v>28</v>
      </c>
      <c r="M1233" s="21" t="s">
        <v>1057</v>
      </c>
    </row>
    <row r="1234" spans="9:13" ht="13.5" thickBot="1" x14ac:dyDescent="0.25">
      <c r="I1234" s="21" t="str">
        <f t="shared" si="47"/>
        <v>Std Size Refrig and Refrig-Freezer - CEE Tier 3Manufactured</v>
      </c>
      <c r="J1234" s="21" t="s">
        <v>854</v>
      </c>
      <c r="K1234" s="21" t="s">
        <v>1060</v>
      </c>
      <c r="L1234" s="21" t="s">
        <v>28</v>
      </c>
      <c r="M1234" s="21" t="s">
        <v>1057</v>
      </c>
    </row>
    <row r="1235" spans="9:13" ht="13.5" thickBot="1" x14ac:dyDescent="0.25">
      <c r="I1235" s="21" t="str">
        <f t="shared" si="47"/>
        <v>Std Size Freezer - ENERGY STARSingle Family</v>
      </c>
      <c r="J1235" s="21" t="s">
        <v>850</v>
      </c>
      <c r="K1235" s="21" t="s">
        <v>1062</v>
      </c>
      <c r="L1235" s="21" t="s">
        <v>28</v>
      </c>
      <c r="M1235" s="21" t="s">
        <v>1061</v>
      </c>
    </row>
    <row r="1236" spans="9:13" ht="13.5" thickBot="1" x14ac:dyDescent="0.25">
      <c r="I1236" s="21" t="str">
        <f t="shared" si="47"/>
        <v>Std Size Freezer - ENERGY STARMultifamily - Low Rise</v>
      </c>
      <c r="J1236" s="21" t="s">
        <v>852</v>
      </c>
      <c r="K1236" s="21" t="s">
        <v>1062</v>
      </c>
      <c r="L1236" s="21" t="s">
        <v>28</v>
      </c>
      <c r="M1236" s="21" t="s">
        <v>1061</v>
      </c>
    </row>
    <row r="1237" spans="9:13" ht="13.5" thickBot="1" x14ac:dyDescent="0.25">
      <c r="I1237" s="21" t="str">
        <f t="shared" si="47"/>
        <v>Std Size Freezer - ENERGY STARMultifamily - High Rise</v>
      </c>
      <c r="J1237" s="21" t="s">
        <v>853</v>
      </c>
      <c r="K1237" s="21" t="s">
        <v>1062</v>
      </c>
      <c r="L1237" s="21" t="s">
        <v>28</v>
      </c>
      <c r="M1237" s="21" t="s">
        <v>1061</v>
      </c>
    </row>
    <row r="1238" spans="9:13" ht="13.5" thickBot="1" x14ac:dyDescent="0.25">
      <c r="I1238" s="21" t="str">
        <f t="shared" si="47"/>
        <v>Std Size Freezer - ENERGY STARManufactured</v>
      </c>
      <c r="J1238" s="21" t="s">
        <v>854</v>
      </c>
      <c r="K1238" s="21" t="s">
        <v>1062</v>
      </c>
      <c r="L1238" s="21" t="s">
        <v>28</v>
      </c>
      <c r="M1238" s="21" t="s">
        <v>1061</v>
      </c>
    </row>
    <row r="1239" spans="9:13" ht="13.5" thickBot="1" x14ac:dyDescent="0.25">
      <c r="I1239" s="21" t="str">
        <f t="shared" si="47"/>
        <v>New SF HVAC Upgrade - Central Heat Pump Upgrade to Variable Capacity Central Heat PumpSingle Family</v>
      </c>
      <c r="J1239" s="21" t="s">
        <v>850</v>
      </c>
      <c r="K1239" s="21" t="s">
        <v>1063</v>
      </c>
      <c r="L1239" s="21" t="s">
        <v>314</v>
      </c>
      <c r="M1239" s="21" t="s">
        <v>1024</v>
      </c>
    </row>
    <row r="1240" spans="9:13" ht="13.5" thickBot="1" x14ac:dyDescent="0.25">
      <c r="I1240" s="21" t="str">
        <f t="shared" si="47"/>
        <v>New SF HVAC Upgrade - Heat Pump Upgrade to 9.0 HSPF/14 SEERSingle Family</v>
      </c>
      <c r="J1240" s="21" t="s">
        <v>850</v>
      </c>
      <c r="K1240" s="21" t="s">
        <v>1064</v>
      </c>
      <c r="L1240" s="21" t="s">
        <v>314</v>
      </c>
      <c r="M1240" s="21" t="s">
        <v>1024</v>
      </c>
    </row>
    <row r="1241" spans="9:13" ht="13.5" thickBot="1" x14ac:dyDescent="0.25">
      <c r="I1241" s="21" t="str">
        <f t="shared" si="47"/>
        <v>New SF Zonal to DHPSingle Family</v>
      </c>
      <c r="J1241" s="21" t="s">
        <v>850</v>
      </c>
      <c r="K1241" s="21" t="s">
        <v>1065</v>
      </c>
      <c r="L1241" s="21" t="s">
        <v>314</v>
      </c>
      <c r="M1241" s="21" t="s">
        <v>317</v>
      </c>
    </row>
    <row r="1242" spans="9:13" ht="13.5" thickBot="1" x14ac:dyDescent="0.25">
      <c r="I1242" s="21" t="str">
        <f t="shared" si="47"/>
        <v>Existing Single Family Home HVAC Conversion - Convert FAF w/CAC to Heat Pump - House with Good Insulation" + HZ1"Single Family</v>
      </c>
      <c r="J1242" s="21" t="s">
        <v>850</v>
      </c>
      <c r="K1242" s="21" t="s">
        <v>1066</v>
      </c>
      <c r="L1242" s="21" t="s">
        <v>314</v>
      </c>
      <c r="M1242" s="21" t="s">
        <v>1024</v>
      </c>
    </row>
    <row r="1243" spans="9:13" ht="13.5" thickBot="1" x14ac:dyDescent="0.25">
      <c r="I1243" s="21" t="str">
        <f t="shared" si="47"/>
        <v>Existing Single Family Home HVAC Conversion - Convert FAF w/CAC to Heat Pump - House with Good Insulation" + HZ23"Single Family</v>
      </c>
      <c r="J1243" s="21" t="s">
        <v>850</v>
      </c>
      <c r="K1243" s="21" t="s">
        <v>1067</v>
      </c>
      <c r="L1243" s="21" t="s">
        <v>314</v>
      </c>
      <c r="M1243" s="21" t="s">
        <v>1024</v>
      </c>
    </row>
    <row r="1244" spans="9:13" ht="13.5" thickBot="1" x14ac:dyDescent="0.25">
      <c r="I1244" s="21" t="str">
        <f t="shared" si="47"/>
        <v>Existing Single Family Home HVAC Conversion - Convert FAF w/o CAC to Heat Pump - House with Good Insulation" + HZ1CZ23"Single Family</v>
      </c>
      <c r="J1244" s="21" t="s">
        <v>850</v>
      </c>
      <c r="K1244" s="21" t="s">
        <v>1068</v>
      </c>
      <c r="L1244" s="21" t="s">
        <v>314</v>
      </c>
      <c r="M1244" s="21" t="s">
        <v>1024</v>
      </c>
    </row>
    <row r="1245" spans="9:13" ht="13.5" thickBot="1" x14ac:dyDescent="0.25">
      <c r="I1245" s="21" t="str">
        <f t="shared" si="47"/>
        <v>Existing Single Family Home HVAC Conversion - Convert FAF w/o CAC to Heat Pump - House with Good Insulation" + HZ23CZ23"Single Family</v>
      </c>
      <c r="J1245" s="21" t="s">
        <v>850</v>
      </c>
      <c r="K1245" s="21" t="s">
        <v>1069</v>
      </c>
      <c r="L1245" s="21" t="s">
        <v>314</v>
      </c>
      <c r="M1245" s="21" t="s">
        <v>1024</v>
      </c>
    </row>
    <row r="1246" spans="9:13" ht="13.5" thickBot="1" x14ac:dyDescent="0.25">
      <c r="I1246" s="21" t="str">
        <f t="shared" si="47"/>
        <v>Existing Single Family Home HVAC Conversion - Convert FAF w/o CAC to Heat Pump - House with Good Insulation" + HZ1CZ1"Single Family</v>
      </c>
      <c r="J1246" s="21" t="s">
        <v>850</v>
      </c>
      <c r="K1246" s="21" t="s">
        <v>1070</v>
      </c>
      <c r="L1246" s="21" t="s">
        <v>314</v>
      </c>
      <c r="M1246" s="21" t="s">
        <v>1024</v>
      </c>
    </row>
    <row r="1247" spans="9:13" ht="13.5" thickBot="1" x14ac:dyDescent="0.25">
      <c r="I1247" s="21" t="str">
        <f t="shared" si="47"/>
        <v>Existing Single Family Home HVAC Conversion - Convert FAF w/o CAC to Heat Pump - House with Good Insulation" + HZ23CZ1"Single Family</v>
      </c>
      <c r="J1247" s="21" t="s">
        <v>850</v>
      </c>
      <c r="K1247" s="21" t="s">
        <v>1071</v>
      </c>
      <c r="L1247" s="21" t="s">
        <v>314</v>
      </c>
      <c r="M1247" s="21" t="s">
        <v>1024</v>
      </c>
    </row>
    <row r="1248" spans="9:13" ht="13.5" thickBot="1" x14ac:dyDescent="0.25">
      <c r="I1248" s="21" t="str">
        <f t="shared" si="47"/>
        <v>Existing Single Family Home HVAC Upgrade + HZ1Single Family</v>
      </c>
      <c r="J1248" s="21" t="s">
        <v>850</v>
      </c>
      <c r="K1248" s="21" t="s">
        <v>1072</v>
      </c>
      <c r="L1248" s="21" t="s">
        <v>314</v>
      </c>
      <c r="M1248" s="21" t="s">
        <v>1024</v>
      </c>
    </row>
    <row r="1249" spans="9:13" ht="13.5" thickBot="1" x14ac:dyDescent="0.25">
      <c r="I1249" s="21" t="str">
        <f t="shared" si="47"/>
        <v>Existing Single Family Home HVAC Upgrade + HZ23Single Family</v>
      </c>
      <c r="J1249" s="21" t="s">
        <v>850</v>
      </c>
      <c r="K1249" s="21" t="s">
        <v>1073</v>
      </c>
      <c r="L1249" s="21" t="s">
        <v>314</v>
      </c>
      <c r="M1249" s="21" t="s">
        <v>1024</v>
      </c>
    </row>
    <row r="1250" spans="9:13" ht="13.5" thickBot="1" x14ac:dyDescent="0.25">
      <c r="I1250" s="21" t="str">
        <f t="shared" si="47"/>
        <v>Existing Single Family Home HVAC Upgrade - Central Heat Pump Upgrade to Variable Capacity Central Heat Pump + HZ23CZ1Single Family</v>
      </c>
      <c r="J1250" s="21" t="s">
        <v>850</v>
      </c>
      <c r="K1250" s="21" t="s">
        <v>1074</v>
      </c>
      <c r="L1250" s="21" t="s">
        <v>314</v>
      </c>
      <c r="M1250" s="21" t="s">
        <v>1024</v>
      </c>
    </row>
    <row r="1251" spans="9:13" ht="13.5" thickBot="1" x14ac:dyDescent="0.25">
      <c r="I1251" s="21" t="str">
        <f t="shared" si="47"/>
        <v>Existing Single Family Home HVAC Upgrade - Central Heat Pump Upgrade to Variable Capacity Central Heat Pump + HZ23CZ23Single Family</v>
      </c>
      <c r="J1251" s="21" t="s">
        <v>850</v>
      </c>
      <c r="K1251" s="21" t="s">
        <v>1075</v>
      </c>
      <c r="L1251" s="21" t="s">
        <v>314</v>
      </c>
      <c r="M1251" s="21" t="s">
        <v>1024</v>
      </c>
    </row>
    <row r="1252" spans="9:13" ht="13.5" thickBot="1" x14ac:dyDescent="0.25">
      <c r="I1252" s="21" t="str">
        <f t="shared" si="47"/>
        <v>Existing Single Family Home HVAC Upgrade - Central Heat Pump Upgrade to Variable Capacity Central Heat Pump + HZ1CZ23Single Family</v>
      </c>
      <c r="J1252" s="21" t="s">
        <v>850</v>
      </c>
      <c r="K1252" s="21" t="s">
        <v>1076</v>
      </c>
      <c r="L1252" s="21" t="s">
        <v>314</v>
      </c>
      <c r="M1252" s="21" t="s">
        <v>1024</v>
      </c>
    </row>
    <row r="1253" spans="9:13" ht="13.5" thickBot="1" x14ac:dyDescent="0.25">
      <c r="I1253" s="21" t="str">
        <f t="shared" si="47"/>
        <v>Existing Single Family Home HVAC Upgrade - Central Heat Pump Upgrade to Variable Capacity Central Heat Pump + HZ1CZ1Single Family</v>
      </c>
      <c r="J1253" s="21" t="s">
        <v>850</v>
      </c>
      <c r="K1253" s="21" t="s">
        <v>1077</v>
      </c>
      <c r="L1253" s="21" t="s">
        <v>314</v>
      </c>
      <c r="M1253" s="21" t="s">
        <v>1024</v>
      </c>
    </row>
    <row r="1254" spans="9:13" ht="13.5" thickBot="1" x14ac:dyDescent="0.25">
      <c r="I1254" s="21" t="str">
        <f t="shared" si="47"/>
        <v>Zonal to DHP No Screen + HZ23CZ23Single Family</v>
      </c>
      <c r="J1254" s="21" t="s">
        <v>850</v>
      </c>
      <c r="K1254" s="21" t="s">
        <v>1078</v>
      </c>
      <c r="L1254" s="21" t="s">
        <v>314</v>
      </c>
      <c r="M1254" s="21" t="s">
        <v>317</v>
      </c>
    </row>
    <row r="1255" spans="9:13" ht="13.5" thickBot="1" x14ac:dyDescent="0.25">
      <c r="I1255" s="21" t="str">
        <f t="shared" si="47"/>
        <v>Zonal to DHP No Screen + HZ1CZ23Single Family</v>
      </c>
      <c r="J1255" s="21" t="s">
        <v>850</v>
      </c>
      <c r="K1255" s="21" t="s">
        <v>1079</v>
      </c>
      <c r="L1255" s="21" t="s">
        <v>314</v>
      </c>
      <c r="M1255" s="21" t="s">
        <v>317</v>
      </c>
    </row>
    <row r="1256" spans="9:13" ht="13.5" thickBot="1" x14ac:dyDescent="0.25">
      <c r="I1256" s="21" t="str">
        <f t="shared" si="47"/>
        <v>Zonal to DHP No Screen + HZ23CZ1Single Family</v>
      </c>
      <c r="J1256" s="21" t="s">
        <v>850</v>
      </c>
      <c r="K1256" s="21" t="s">
        <v>1080</v>
      </c>
      <c r="L1256" s="21" t="s">
        <v>314</v>
      </c>
      <c r="M1256" s="21" t="s">
        <v>317</v>
      </c>
    </row>
    <row r="1257" spans="9:13" ht="13.5" thickBot="1" x14ac:dyDescent="0.25">
      <c r="I1257" s="21" t="str">
        <f t="shared" si="47"/>
        <v>Zonal to DHP No Screen + HZ1CZ1Single Family</v>
      </c>
      <c r="J1257" s="21" t="s">
        <v>850</v>
      </c>
      <c r="K1257" s="21" t="s">
        <v>1081</v>
      </c>
      <c r="L1257" s="21" t="s">
        <v>314</v>
      </c>
      <c r="M1257" s="21" t="s">
        <v>317</v>
      </c>
    </row>
    <row r="1258" spans="9:13" ht="13.5" thickBot="1" x14ac:dyDescent="0.25">
      <c r="I1258" s="21" t="str">
        <f t="shared" si="47"/>
        <v>ATTIC R0 - R38_Electric FAFSingle Family</v>
      </c>
      <c r="J1258" s="21" t="s">
        <v>850</v>
      </c>
      <c r="K1258" s="21" t="s">
        <v>1002</v>
      </c>
      <c r="L1258" s="21" t="s">
        <v>314</v>
      </c>
      <c r="M1258" s="21" t="s">
        <v>984</v>
      </c>
    </row>
    <row r="1259" spans="9:13" ht="13.5" thickBot="1" x14ac:dyDescent="0.25">
      <c r="I1259" s="21" t="str">
        <f t="shared" si="47"/>
        <v>ATTIC R0 - R49_Electric FAFSingle Family</v>
      </c>
      <c r="J1259" s="21" t="s">
        <v>850</v>
      </c>
      <c r="K1259" s="21" t="s">
        <v>1003</v>
      </c>
      <c r="L1259" s="21" t="s">
        <v>314</v>
      </c>
      <c r="M1259" s="21" t="s">
        <v>984</v>
      </c>
    </row>
    <row r="1260" spans="9:13" ht="13.5" thickBot="1" x14ac:dyDescent="0.25">
      <c r="I1260" s="21" t="str">
        <f t="shared" si="47"/>
        <v>ATTIC R0 - R38_Electric ZonalSingle Family</v>
      </c>
      <c r="J1260" s="21" t="s">
        <v>850</v>
      </c>
      <c r="K1260" s="21" t="s">
        <v>989</v>
      </c>
      <c r="L1260" s="21" t="s">
        <v>314</v>
      </c>
      <c r="M1260" s="21" t="s">
        <v>984</v>
      </c>
    </row>
    <row r="1261" spans="9:13" ht="13.5" thickBot="1" x14ac:dyDescent="0.25">
      <c r="I1261" s="21" t="str">
        <f t="shared" si="47"/>
        <v>ATTIC R0 - R38_DHPSingle Family</v>
      </c>
      <c r="J1261" s="21" t="s">
        <v>850</v>
      </c>
      <c r="K1261" s="21" t="s">
        <v>1082</v>
      </c>
      <c r="L1261" s="21" t="s">
        <v>314</v>
      </c>
      <c r="M1261" s="21" t="s">
        <v>984</v>
      </c>
    </row>
    <row r="1262" spans="9:13" ht="13.5" thickBot="1" x14ac:dyDescent="0.25">
      <c r="I1262" s="21" t="str">
        <f t="shared" si="47"/>
        <v>ATTIC R0 - R49_Electric ZonalSingle Family</v>
      </c>
      <c r="J1262" s="21" t="s">
        <v>850</v>
      </c>
      <c r="K1262" s="21" t="s">
        <v>990</v>
      </c>
      <c r="L1262" s="21" t="s">
        <v>314</v>
      </c>
      <c r="M1262" s="21" t="s">
        <v>984</v>
      </c>
    </row>
    <row r="1263" spans="9:13" ht="13.5" thickBot="1" x14ac:dyDescent="0.25">
      <c r="I1263" s="21" t="str">
        <f t="shared" si="47"/>
        <v>ATTIC R0 - R49_DHPSingle Family</v>
      </c>
      <c r="J1263" s="21" t="s">
        <v>850</v>
      </c>
      <c r="K1263" s="21" t="s">
        <v>1083</v>
      </c>
      <c r="L1263" s="21" t="s">
        <v>314</v>
      </c>
      <c r="M1263" s="21" t="s">
        <v>984</v>
      </c>
    </row>
    <row r="1264" spans="9:13" ht="13.5" thickBot="1" x14ac:dyDescent="0.25">
      <c r="I1264" s="21" t="str">
        <f t="shared" si="47"/>
        <v>WALL R0 - R11_Electric FAFSingle Family</v>
      </c>
      <c r="J1264" s="21" t="s">
        <v>850</v>
      </c>
      <c r="K1264" s="21" t="s">
        <v>998</v>
      </c>
      <c r="L1264" s="21" t="s">
        <v>314</v>
      </c>
      <c r="M1264" s="21" t="s">
        <v>984</v>
      </c>
    </row>
    <row r="1265" spans="9:13" ht="13.5" thickBot="1" x14ac:dyDescent="0.25">
      <c r="I1265" s="21" t="str">
        <f t="shared" si="47"/>
        <v>ATTIC R0 - R38_Heat PumpSingle Family</v>
      </c>
      <c r="J1265" s="21" t="s">
        <v>850</v>
      </c>
      <c r="K1265" s="21" t="s">
        <v>1015</v>
      </c>
      <c r="L1265" s="21" t="s">
        <v>314</v>
      </c>
      <c r="M1265" s="21" t="s">
        <v>984</v>
      </c>
    </row>
    <row r="1266" spans="9:13" ht="13.5" thickBot="1" x14ac:dyDescent="0.25">
      <c r="I1266" s="21" t="str">
        <f t="shared" si="47"/>
        <v>ATTIC R0 - R49_Heat PumpSingle Family</v>
      </c>
      <c r="J1266" s="21" t="s">
        <v>850</v>
      </c>
      <c r="K1266" s="21" t="s">
        <v>1016</v>
      </c>
      <c r="L1266" s="21" t="s">
        <v>314</v>
      </c>
      <c r="M1266" s="21" t="s">
        <v>984</v>
      </c>
    </row>
    <row r="1267" spans="9:13" ht="13.5" thickBot="1" x14ac:dyDescent="0.25">
      <c r="I1267" s="21" t="str">
        <f t="shared" si="47"/>
        <v>FLOOR R0 - R30_Electric FAFSingle Family</v>
      </c>
      <c r="J1267" s="21" t="s">
        <v>850</v>
      </c>
      <c r="K1267" s="21" t="s">
        <v>1000</v>
      </c>
      <c r="L1267" s="21" t="s">
        <v>314</v>
      </c>
      <c r="M1267" s="21" t="s">
        <v>984</v>
      </c>
    </row>
    <row r="1268" spans="9:13" ht="13.5" thickBot="1" x14ac:dyDescent="0.25">
      <c r="I1268" s="21" t="str">
        <f t="shared" si="47"/>
        <v>FLOOR R0 - R25_Electric FAFSingle Family</v>
      </c>
      <c r="J1268" s="21" t="s">
        <v>850</v>
      </c>
      <c r="K1268" s="21" t="s">
        <v>1084</v>
      </c>
      <c r="L1268" s="21" t="s">
        <v>314</v>
      </c>
      <c r="M1268" s="21" t="s">
        <v>984</v>
      </c>
    </row>
    <row r="1269" spans="9:13" ht="13.5" thickBot="1" x14ac:dyDescent="0.25">
      <c r="I1269" s="21" t="str">
        <f t="shared" si="47"/>
        <v>FLOOR R0 - R19_Electric FAFSingle Family</v>
      </c>
      <c r="J1269" s="21" t="s">
        <v>850</v>
      </c>
      <c r="K1269" s="21" t="s">
        <v>999</v>
      </c>
      <c r="L1269" s="21" t="s">
        <v>314</v>
      </c>
      <c r="M1269" s="21" t="s">
        <v>984</v>
      </c>
    </row>
    <row r="1270" spans="9:13" ht="13.5" thickBot="1" x14ac:dyDescent="0.25">
      <c r="I1270" s="21" t="str">
        <f t="shared" si="47"/>
        <v>WALL R0 - R11_Electric ZonalSingle Family</v>
      </c>
      <c r="J1270" s="21" t="s">
        <v>850</v>
      </c>
      <c r="K1270" s="21" t="s">
        <v>985</v>
      </c>
      <c r="L1270" s="21" t="s">
        <v>314</v>
      </c>
      <c r="M1270" s="21" t="s">
        <v>984</v>
      </c>
    </row>
    <row r="1271" spans="9:13" ht="13.5" thickBot="1" x14ac:dyDescent="0.25">
      <c r="I1271" s="21" t="str">
        <f t="shared" si="47"/>
        <v>ATTIC R11 - R38_Electric FAFSingle Family</v>
      </c>
      <c r="J1271" s="21" t="s">
        <v>850</v>
      </c>
      <c r="K1271" s="21" t="s">
        <v>1085</v>
      </c>
      <c r="L1271" s="21" t="s">
        <v>314</v>
      </c>
      <c r="M1271" s="21" t="s">
        <v>984</v>
      </c>
    </row>
    <row r="1272" spans="9:13" ht="13.5" thickBot="1" x14ac:dyDescent="0.25">
      <c r="I1272" s="21" t="str">
        <f t="shared" si="47"/>
        <v>WALL R0 - R11_DHPSingle Family</v>
      </c>
      <c r="J1272" s="21" t="s">
        <v>850</v>
      </c>
      <c r="K1272" s="21" t="s">
        <v>1086</v>
      </c>
      <c r="L1272" s="21" t="s">
        <v>314</v>
      </c>
      <c r="M1272" s="21" t="s">
        <v>984</v>
      </c>
    </row>
    <row r="1273" spans="9:13" ht="13.5" thickBot="1" x14ac:dyDescent="0.25">
      <c r="I1273" s="21" t="str">
        <f t="shared" si="47"/>
        <v>WINDOW CL30 Prime Window Replacement of Single Pane Base_Electric FAFSingle Family</v>
      </c>
      <c r="J1273" s="21" t="s">
        <v>850</v>
      </c>
      <c r="K1273" s="21" t="s">
        <v>1009</v>
      </c>
      <c r="L1273" s="21" t="s">
        <v>314</v>
      </c>
      <c r="M1273" s="21" t="s">
        <v>984</v>
      </c>
    </row>
    <row r="1274" spans="9:13" ht="13.5" thickBot="1" x14ac:dyDescent="0.25">
      <c r="I1274" s="21" t="str">
        <f t="shared" si="47"/>
        <v>FLOOR R0 - R30_Electric ZonalSingle Family</v>
      </c>
      <c r="J1274" s="21" t="s">
        <v>850</v>
      </c>
      <c r="K1274" s="21" t="s">
        <v>987</v>
      </c>
      <c r="L1274" s="21" t="s">
        <v>314</v>
      </c>
      <c r="M1274" s="21" t="s">
        <v>984</v>
      </c>
    </row>
    <row r="1275" spans="9:13" ht="13.5" thickBot="1" x14ac:dyDescent="0.25">
      <c r="I1275" s="21" t="str">
        <f t="shared" si="47"/>
        <v>FLOOR R0 - R25_Electric ZonalSingle Family</v>
      </c>
      <c r="J1275" s="21" t="s">
        <v>850</v>
      </c>
      <c r="K1275" s="21" t="s">
        <v>1087</v>
      </c>
      <c r="L1275" s="21" t="s">
        <v>314</v>
      </c>
      <c r="M1275" s="21" t="s">
        <v>984</v>
      </c>
    </row>
    <row r="1276" spans="9:13" ht="13.5" thickBot="1" x14ac:dyDescent="0.25">
      <c r="I1276" s="21" t="str">
        <f t="shared" si="47"/>
        <v>FLOOR R0 - R30_DHPSingle Family</v>
      </c>
      <c r="J1276" s="21" t="s">
        <v>850</v>
      </c>
      <c r="K1276" s="21" t="s">
        <v>1088</v>
      </c>
      <c r="L1276" s="21" t="s">
        <v>314</v>
      </c>
      <c r="M1276" s="21" t="s">
        <v>984</v>
      </c>
    </row>
    <row r="1277" spans="9:13" ht="13.5" thickBot="1" x14ac:dyDescent="0.25">
      <c r="I1277" s="21" t="str">
        <f t="shared" si="47"/>
        <v>ATTIC R11 - R49_Electric FAFSingle Family</v>
      </c>
      <c r="J1277" s="21" t="s">
        <v>850</v>
      </c>
      <c r="K1277" s="21" t="s">
        <v>1089</v>
      </c>
      <c r="L1277" s="21" t="s">
        <v>314</v>
      </c>
      <c r="M1277" s="21" t="s">
        <v>984</v>
      </c>
    </row>
    <row r="1278" spans="9:13" ht="13.5" thickBot="1" x14ac:dyDescent="0.25">
      <c r="I1278" s="21" t="str">
        <f t="shared" si="47"/>
        <v>FLOOR R0 - R25_DHPSingle Family</v>
      </c>
      <c r="J1278" s="21" t="s">
        <v>850</v>
      </c>
      <c r="K1278" s="21" t="s">
        <v>1090</v>
      </c>
      <c r="L1278" s="21" t="s">
        <v>314</v>
      </c>
      <c r="M1278" s="21" t="s">
        <v>984</v>
      </c>
    </row>
    <row r="1279" spans="9:13" ht="13.5" thickBot="1" x14ac:dyDescent="0.25">
      <c r="I1279" s="21" t="str">
        <f t="shared" si="47"/>
        <v>FLOOR R0 - R19_Electric ZonalSingle Family</v>
      </c>
      <c r="J1279" s="21" t="s">
        <v>850</v>
      </c>
      <c r="K1279" s="21" t="s">
        <v>986</v>
      </c>
      <c r="L1279" s="21" t="s">
        <v>314</v>
      </c>
      <c r="M1279" s="21" t="s">
        <v>984</v>
      </c>
    </row>
    <row r="1280" spans="9:13" ht="13.5" thickBot="1" x14ac:dyDescent="0.25">
      <c r="I1280" s="21" t="str">
        <f t="shared" si="47"/>
        <v>WINDOW CL22 Prime Window Replacement of Single Pane Base_Electric FAFSingle Family</v>
      </c>
      <c r="J1280" s="21" t="s">
        <v>850</v>
      </c>
      <c r="K1280" s="21" t="s">
        <v>1007</v>
      </c>
      <c r="L1280" s="21" t="s">
        <v>314</v>
      </c>
      <c r="M1280" s="21" t="s">
        <v>984</v>
      </c>
    </row>
    <row r="1281" spans="9:13" ht="13.5" thickBot="1" x14ac:dyDescent="0.25">
      <c r="I1281" s="21" t="str">
        <f t="shared" si="47"/>
        <v>FLOOR R0 - R19_DHPSingle Family</v>
      </c>
      <c r="J1281" s="21" t="s">
        <v>850</v>
      </c>
      <c r="K1281" s="21" t="s">
        <v>1091</v>
      </c>
      <c r="L1281" s="21" t="s">
        <v>314</v>
      </c>
      <c r="M1281" s="21" t="s">
        <v>984</v>
      </c>
    </row>
    <row r="1282" spans="9:13" ht="13.5" thickBot="1" x14ac:dyDescent="0.25">
      <c r="I1282" s="21" t="str">
        <f t="shared" si="47"/>
        <v>WALL R0 - R11_Heat PumpSingle Family</v>
      </c>
      <c r="J1282" s="21" t="s">
        <v>850</v>
      </c>
      <c r="K1282" s="21" t="s">
        <v>1011</v>
      </c>
      <c r="L1282" s="21" t="s">
        <v>314</v>
      </c>
      <c r="M1282" s="21" t="s">
        <v>984</v>
      </c>
    </row>
    <row r="1283" spans="9:13" ht="13.5" thickBot="1" x14ac:dyDescent="0.25">
      <c r="I1283" s="21" t="str">
        <f t="shared" si="47"/>
        <v>CFM50 Infiltration Reduction_Electric FAFSingle Family</v>
      </c>
      <c r="J1283" s="21" t="s">
        <v>850</v>
      </c>
      <c r="K1283" s="21" t="s">
        <v>1041</v>
      </c>
      <c r="L1283" s="21" t="s">
        <v>314</v>
      </c>
      <c r="M1283" s="21" t="s">
        <v>984</v>
      </c>
    </row>
    <row r="1284" spans="9:13" ht="13.5" thickBot="1" x14ac:dyDescent="0.25">
      <c r="I1284" s="21" t="str">
        <f t="shared" si="47"/>
        <v>ATTIC R11 - R38_Electric ZonalSingle Family</v>
      </c>
      <c r="J1284" s="21" t="s">
        <v>850</v>
      </c>
      <c r="K1284" s="21" t="s">
        <v>1092</v>
      </c>
      <c r="L1284" s="21" t="s">
        <v>314</v>
      </c>
      <c r="M1284" s="21" t="s">
        <v>984</v>
      </c>
    </row>
    <row r="1285" spans="9:13" ht="13.5" thickBot="1" x14ac:dyDescent="0.25">
      <c r="I1285" s="21" t="str">
        <f t="shared" si="47"/>
        <v>ATTIC R11 - R38_DHPSingle Family</v>
      </c>
      <c r="J1285" s="21" t="s">
        <v>850</v>
      </c>
      <c r="K1285" s="21" t="s">
        <v>1093</v>
      </c>
      <c r="L1285" s="21" t="s">
        <v>314</v>
      </c>
      <c r="M1285" s="21" t="s">
        <v>984</v>
      </c>
    </row>
    <row r="1286" spans="9:13" ht="13.5" thickBot="1" x14ac:dyDescent="0.25">
      <c r="I1286" s="21" t="str">
        <f t="shared" ref="I1286:I1349" si="48">K1286&amp;J1286</f>
        <v>CFM50 Infiltration Reduction_Electric ZonalSingle Family</v>
      </c>
      <c r="J1286" s="21" t="s">
        <v>850</v>
      </c>
      <c r="K1286" s="21" t="s">
        <v>1094</v>
      </c>
      <c r="L1286" s="21" t="s">
        <v>314</v>
      </c>
      <c r="M1286" s="21" t="s">
        <v>984</v>
      </c>
    </row>
    <row r="1287" spans="9:13" ht="13.5" thickBot="1" x14ac:dyDescent="0.25">
      <c r="I1287" s="21" t="str">
        <f t="shared" si="48"/>
        <v>CFM50 Infiltration Reduction_DHPSingle Family</v>
      </c>
      <c r="J1287" s="21" t="s">
        <v>850</v>
      </c>
      <c r="K1287" s="21" t="s">
        <v>1095</v>
      </c>
      <c r="L1287" s="21" t="s">
        <v>314</v>
      </c>
      <c r="M1287" s="21" t="s">
        <v>984</v>
      </c>
    </row>
    <row r="1288" spans="9:13" ht="13.5" thickBot="1" x14ac:dyDescent="0.25">
      <c r="I1288" s="21" t="str">
        <f t="shared" si="48"/>
        <v>ATTIC R11 - R49_Electric ZonalSingle Family</v>
      </c>
      <c r="J1288" s="21" t="s">
        <v>850</v>
      </c>
      <c r="K1288" s="21" t="s">
        <v>1096</v>
      </c>
      <c r="L1288" s="21" t="s">
        <v>314</v>
      </c>
      <c r="M1288" s="21" t="s">
        <v>984</v>
      </c>
    </row>
    <row r="1289" spans="9:13" ht="13.5" thickBot="1" x14ac:dyDescent="0.25">
      <c r="I1289" s="21" t="str">
        <f t="shared" si="48"/>
        <v>ATTIC R11 - R49_DHPSingle Family</v>
      </c>
      <c r="J1289" s="21" t="s">
        <v>850</v>
      </c>
      <c r="K1289" s="21" t="s">
        <v>1097</v>
      </c>
      <c r="L1289" s="21" t="s">
        <v>314</v>
      </c>
      <c r="M1289" s="21" t="s">
        <v>984</v>
      </c>
    </row>
    <row r="1290" spans="9:13" ht="13.5" thickBot="1" x14ac:dyDescent="0.25">
      <c r="I1290" s="21" t="str">
        <f t="shared" si="48"/>
        <v>WINDOW CL30 Prime Window Replacement of Single Pane Base_Electric ZonalSingle Family</v>
      </c>
      <c r="J1290" s="21" t="s">
        <v>850</v>
      </c>
      <c r="K1290" s="21" t="s">
        <v>996</v>
      </c>
      <c r="L1290" s="21" t="s">
        <v>314</v>
      </c>
      <c r="M1290" s="21" t="s">
        <v>984</v>
      </c>
    </row>
    <row r="1291" spans="9:13" ht="13.5" thickBot="1" x14ac:dyDescent="0.25">
      <c r="I1291" s="21" t="str">
        <f t="shared" si="48"/>
        <v>ATTIC R19 - R49_Electric FAFSingle Family</v>
      </c>
      <c r="J1291" s="21" t="s">
        <v>850</v>
      </c>
      <c r="K1291" s="21" t="s">
        <v>1006</v>
      </c>
      <c r="L1291" s="21" t="s">
        <v>314</v>
      </c>
      <c r="M1291" s="21" t="s">
        <v>984</v>
      </c>
    </row>
    <row r="1292" spans="9:13" ht="13.5" thickBot="1" x14ac:dyDescent="0.25">
      <c r="I1292" s="21" t="str">
        <f t="shared" si="48"/>
        <v>ATTIC R19 - R38_Electric FAFSingle Family</v>
      </c>
      <c r="J1292" s="21" t="s">
        <v>850</v>
      </c>
      <c r="K1292" s="21" t="s">
        <v>1005</v>
      </c>
      <c r="L1292" s="21" t="s">
        <v>314</v>
      </c>
      <c r="M1292" s="21" t="s">
        <v>984</v>
      </c>
    </row>
    <row r="1293" spans="9:13" ht="13.5" thickBot="1" x14ac:dyDescent="0.25">
      <c r="I1293" s="21" t="str">
        <f t="shared" si="48"/>
        <v>WINDOW CL30 Prime Window Replacement of Single Pane Base_DHPSingle Family</v>
      </c>
      <c r="J1293" s="21" t="s">
        <v>850</v>
      </c>
      <c r="K1293" s="21" t="s">
        <v>1098</v>
      </c>
      <c r="L1293" s="21" t="s">
        <v>314</v>
      </c>
      <c r="M1293" s="21" t="s">
        <v>984</v>
      </c>
    </row>
    <row r="1294" spans="9:13" ht="13.5" thickBot="1" x14ac:dyDescent="0.25">
      <c r="I1294" s="21" t="str">
        <f t="shared" si="48"/>
        <v>WINDOW CL22 Prime Window Replacement of Single Pane Base_Electric ZonalSingle Family</v>
      </c>
      <c r="J1294" s="21" t="s">
        <v>850</v>
      </c>
      <c r="K1294" s="21" t="s">
        <v>994</v>
      </c>
      <c r="L1294" s="21" t="s">
        <v>314</v>
      </c>
      <c r="M1294" s="21" t="s">
        <v>984</v>
      </c>
    </row>
    <row r="1295" spans="9:13" ht="13.5" thickBot="1" x14ac:dyDescent="0.25">
      <c r="I1295" s="21" t="str">
        <f t="shared" si="48"/>
        <v>WINDOW CL30 Prime Window Replacement of Single Pane Base_Heat PumpSingle Family</v>
      </c>
      <c r="J1295" s="21" t="s">
        <v>850</v>
      </c>
      <c r="K1295" s="21" t="s">
        <v>1022</v>
      </c>
      <c r="L1295" s="21" t="s">
        <v>314</v>
      </c>
      <c r="M1295" s="21" t="s">
        <v>984</v>
      </c>
    </row>
    <row r="1296" spans="9:13" ht="13.5" thickBot="1" x14ac:dyDescent="0.25">
      <c r="I1296" s="21" t="str">
        <f t="shared" si="48"/>
        <v>WINDOW CL22 Prime Window Replacement of Single Pane Base_DHPSingle Family</v>
      </c>
      <c r="J1296" s="21" t="s">
        <v>850</v>
      </c>
      <c r="K1296" s="21" t="s">
        <v>1099</v>
      </c>
      <c r="L1296" s="21" t="s">
        <v>314</v>
      </c>
      <c r="M1296" s="21" t="s">
        <v>984</v>
      </c>
    </row>
    <row r="1297" spans="9:13" ht="13.5" thickBot="1" x14ac:dyDescent="0.25">
      <c r="I1297" s="21" t="str">
        <f t="shared" si="48"/>
        <v>WINDOW CL22 Prime Window Replacement of Single Pane Base_Heat PumpSingle Family</v>
      </c>
      <c r="J1297" s="21" t="s">
        <v>850</v>
      </c>
      <c r="K1297" s="21" t="s">
        <v>1020</v>
      </c>
      <c r="L1297" s="21" t="s">
        <v>314</v>
      </c>
      <c r="M1297" s="21" t="s">
        <v>984</v>
      </c>
    </row>
    <row r="1298" spans="9:13" ht="13.5" thickBot="1" x14ac:dyDescent="0.25">
      <c r="I1298" s="21" t="str">
        <f t="shared" si="48"/>
        <v>ATTIC R11 - R38_Heat PumpSingle Family</v>
      </c>
      <c r="J1298" s="21" t="s">
        <v>850</v>
      </c>
      <c r="K1298" s="21" t="s">
        <v>1100</v>
      </c>
      <c r="L1298" s="21" t="s">
        <v>314</v>
      </c>
      <c r="M1298" s="21" t="s">
        <v>984</v>
      </c>
    </row>
    <row r="1299" spans="9:13" ht="13.5" thickBot="1" x14ac:dyDescent="0.25">
      <c r="I1299" s="21" t="str">
        <f t="shared" si="48"/>
        <v>WINDOW CL30 Prime Window Replacement of Double Pane Base_Electric FAFSingle Family</v>
      </c>
      <c r="J1299" s="21" t="s">
        <v>850</v>
      </c>
      <c r="K1299" s="21" t="s">
        <v>1010</v>
      </c>
      <c r="L1299" s="21" t="s">
        <v>314</v>
      </c>
      <c r="M1299" s="21" t="s">
        <v>984</v>
      </c>
    </row>
    <row r="1300" spans="9:13" ht="13.5" thickBot="1" x14ac:dyDescent="0.25">
      <c r="I1300" s="21" t="str">
        <f t="shared" si="48"/>
        <v>ATTIC R11 - R49_Heat PumpSingle Family</v>
      </c>
      <c r="J1300" s="21" t="s">
        <v>850</v>
      </c>
      <c r="K1300" s="21" t="s">
        <v>1101</v>
      </c>
      <c r="L1300" s="21" t="s">
        <v>314</v>
      </c>
      <c r="M1300" s="21" t="s">
        <v>984</v>
      </c>
    </row>
    <row r="1301" spans="9:13" ht="13.5" thickBot="1" x14ac:dyDescent="0.25">
      <c r="I1301" s="21" t="str">
        <f t="shared" si="48"/>
        <v>WINDOW CL22 Prime Window Replacement of Double Pane Base_Electric FAFSingle Family</v>
      </c>
      <c r="J1301" s="21" t="s">
        <v>850</v>
      </c>
      <c r="K1301" s="21" t="s">
        <v>1008</v>
      </c>
      <c r="L1301" s="21" t="s">
        <v>314</v>
      </c>
      <c r="M1301" s="21" t="s">
        <v>984</v>
      </c>
    </row>
    <row r="1302" spans="9:13" ht="13.5" thickBot="1" x14ac:dyDescent="0.25">
      <c r="I1302" s="21" t="str">
        <f t="shared" si="48"/>
        <v>CFM50 Infiltration Reduction_Heat PumpSingle Family</v>
      </c>
      <c r="J1302" s="21" t="s">
        <v>850</v>
      </c>
      <c r="K1302" s="21" t="s">
        <v>1043</v>
      </c>
      <c r="L1302" s="21" t="s">
        <v>314</v>
      </c>
      <c r="M1302" s="21" t="s">
        <v>984</v>
      </c>
    </row>
    <row r="1303" spans="9:13" ht="13.5" thickBot="1" x14ac:dyDescent="0.25">
      <c r="I1303" s="21" t="str">
        <f t="shared" si="48"/>
        <v>ATTIC R19 - R49_DHPSingle Family</v>
      </c>
      <c r="J1303" s="21" t="s">
        <v>850</v>
      </c>
      <c r="K1303" s="21" t="s">
        <v>1102</v>
      </c>
      <c r="L1303" s="21" t="s">
        <v>314</v>
      </c>
      <c r="M1303" s="21" t="s">
        <v>984</v>
      </c>
    </row>
    <row r="1304" spans="9:13" ht="13.5" thickBot="1" x14ac:dyDescent="0.25">
      <c r="I1304" s="21" t="str">
        <f t="shared" si="48"/>
        <v>ATTIC R19 - R49_Electric ZonalSingle Family</v>
      </c>
      <c r="J1304" s="21" t="s">
        <v>850</v>
      </c>
      <c r="K1304" s="21" t="s">
        <v>993</v>
      </c>
      <c r="L1304" s="21" t="s">
        <v>314</v>
      </c>
      <c r="M1304" s="21" t="s">
        <v>984</v>
      </c>
    </row>
    <row r="1305" spans="9:13" ht="13.5" thickBot="1" x14ac:dyDescent="0.25">
      <c r="I1305" s="21" t="str">
        <f t="shared" si="48"/>
        <v>ATTIC R19 - R38_DHPSingle Family</v>
      </c>
      <c r="J1305" s="21" t="s">
        <v>850</v>
      </c>
      <c r="K1305" s="21" t="s">
        <v>1103</v>
      </c>
      <c r="L1305" s="21" t="s">
        <v>314</v>
      </c>
      <c r="M1305" s="21" t="s">
        <v>984</v>
      </c>
    </row>
    <row r="1306" spans="9:13" ht="13.5" thickBot="1" x14ac:dyDescent="0.25">
      <c r="I1306" s="21" t="str">
        <f t="shared" si="48"/>
        <v>ATTIC R19 - R38_Electric ZonalSingle Family</v>
      </c>
      <c r="J1306" s="21" t="s">
        <v>850</v>
      </c>
      <c r="K1306" s="21" t="s">
        <v>992</v>
      </c>
      <c r="L1306" s="21" t="s">
        <v>314</v>
      </c>
      <c r="M1306" s="21" t="s">
        <v>984</v>
      </c>
    </row>
    <row r="1307" spans="9:13" ht="13.5" thickBot="1" x14ac:dyDescent="0.25">
      <c r="I1307" s="21" t="str">
        <f t="shared" si="48"/>
        <v>WINDOW CL30 Prime Window Replacement of Double Pane Base_Electric ZonalSingle Family</v>
      </c>
      <c r="J1307" s="21" t="s">
        <v>850</v>
      </c>
      <c r="K1307" s="21" t="s">
        <v>997</v>
      </c>
      <c r="L1307" s="21" t="s">
        <v>314</v>
      </c>
      <c r="M1307" s="21" t="s">
        <v>984</v>
      </c>
    </row>
    <row r="1308" spans="9:13" ht="13.5" thickBot="1" x14ac:dyDescent="0.25">
      <c r="I1308" s="21" t="str">
        <f t="shared" si="48"/>
        <v>WINDOW CL22 Prime Window Replacement of Double Pane Base_Electric ZonalSingle Family</v>
      </c>
      <c r="J1308" s="21" t="s">
        <v>850</v>
      </c>
      <c r="K1308" s="21" t="s">
        <v>995</v>
      </c>
      <c r="L1308" s="21" t="s">
        <v>314</v>
      </c>
      <c r="M1308" s="21" t="s">
        <v>984</v>
      </c>
    </row>
    <row r="1309" spans="9:13" ht="13.5" thickBot="1" x14ac:dyDescent="0.25">
      <c r="I1309" s="21" t="str">
        <f t="shared" si="48"/>
        <v>WINDOW CL30 Prime Window Replacement of Double Pane Base_DHPSingle Family</v>
      </c>
      <c r="J1309" s="21" t="s">
        <v>850</v>
      </c>
      <c r="K1309" s="21" t="s">
        <v>1104</v>
      </c>
      <c r="L1309" s="21" t="s">
        <v>314</v>
      </c>
      <c r="M1309" s="21" t="s">
        <v>984</v>
      </c>
    </row>
    <row r="1310" spans="9:13" ht="13.5" thickBot="1" x14ac:dyDescent="0.25">
      <c r="I1310" s="21" t="str">
        <f t="shared" si="48"/>
        <v>WINDOW CL22 Prime Window Replacement of Double Pane Base_DHPSingle Family</v>
      </c>
      <c r="J1310" s="21" t="s">
        <v>850</v>
      </c>
      <c r="K1310" s="21" t="s">
        <v>1105</v>
      </c>
      <c r="L1310" s="21" t="s">
        <v>314</v>
      </c>
      <c r="M1310" s="21" t="s">
        <v>984</v>
      </c>
    </row>
    <row r="1311" spans="9:13" ht="13.5" thickBot="1" x14ac:dyDescent="0.25">
      <c r="I1311" s="21" t="str">
        <f t="shared" si="48"/>
        <v>FLOOR R0 - R30_Heat PumpSingle Family</v>
      </c>
      <c r="J1311" s="21" t="s">
        <v>850</v>
      </c>
      <c r="K1311" s="21" t="s">
        <v>1013</v>
      </c>
      <c r="L1311" s="21" t="s">
        <v>314</v>
      </c>
      <c r="M1311" s="21" t="s">
        <v>984</v>
      </c>
    </row>
    <row r="1312" spans="9:13" ht="13.5" thickBot="1" x14ac:dyDescent="0.25">
      <c r="I1312" s="21" t="str">
        <f t="shared" si="48"/>
        <v>FLOOR R0 - R25_Heat PumpSingle Family</v>
      </c>
      <c r="J1312" s="21" t="s">
        <v>850</v>
      </c>
      <c r="K1312" s="21" t="s">
        <v>1106</v>
      </c>
      <c r="L1312" s="21" t="s">
        <v>314</v>
      </c>
      <c r="M1312" s="21" t="s">
        <v>984</v>
      </c>
    </row>
    <row r="1313" spans="9:13" ht="13.5" thickBot="1" x14ac:dyDescent="0.25">
      <c r="I1313" s="21" t="str">
        <f t="shared" si="48"/>
        <v>ATTIC R19 - R49_Heat PumpSingle Family</v>
      </c>
      <c r="J1313" s="21" t="s">
        <v>850</v>
      </c>
      <c r="K1313" s="21" t="s">
        <v>1019</v>
      </c>
      <c r="L1313" s="21" t="s">
        <v>314</v>
      </c>
      <c r="M1313" s="21" t="s">
        <v>984</v>
      </c>
    </row>
    <row r="1314" spans="9:13" ht="13.5" thickBot="1" x14ac:dyDescent="0.25">
      <c r="I1314" s="21" t="str">
        <f t="shared" si="48"/>
        <v>ATTIC R19 - R38_Heat PumpSingle Family</v>
      </c>
      <c r="J1314" s="21" t="s">
        <v>850</v>
      </c>
      <c r="K1314" s="21" t="s">
        <v>1018</v>
      </c>
      <c r="L1314" s="21" t="s">
        <v>314</v>
      </c>
      <c r="M1314" s="21" t="s">
        <v>984</v>
      </c>
    </row>
    <row r="1315" spans="9:13" ht="13.5" thickBot="1" x14ac:dyDescent="0.25">
      <c r="I1315" s="21" t="str">
        <f t="shared" si="48"/>
        <v>FLOOR R0 - R19_Heat PumpSingle Family</v>
      </c>
      <c r="J1315" s="21" t="s">
        <v>850</v>
      </c>
      <c r="K1315" s="21" t="s">
        <v>1012</v>
      </c>
      <c r="L1315" s="21" t="s">
        <v>314</v>
      </c>
      <c r="M1315" s="21" t="s">
        <v>984</v>
      </c>
    </row>
    <row r="1316" spans="9:13" ht="13.5" thickBot="1" x14ac:dyDescent="0.25">
      <c r="I1316" s="21" t="str">
        <f t="shared" si="48"/>
        <v>WINDOW CL30 Prime Window Replacement of Double Pane Base_Heat PumpSingle Family</v>
      </c>
      <c r="J1316" s="21" t="s">
        <v>850</v>
      </c>
      <c r="K1316" s="21" t="s">
        <v>1023</v>
      </c>
      <c r="L1316" s="21" t="s">
        <v>314</v>
      </c>
      <c r="M1316" s="21" t="s">
        <v>984</v>
      </c>
    </row>
    <row r="1317" spans="9:13" ht="13.5" thickBot="1" x14ac:dyDescent="0.25">
      <c r="I1317" s="21" t="str">
        <f t="shared" si="48"/>
        <v>WINDOW CL22 Prime Window Replacement of Double Pane Base_Heat PumpSingle Family</v>
      </c>
      <c r="J1317" s="21" t="s">
        <v>850</v>
      </c>
      <c r="K1317" s="21" t="s">
        <v>1021</v>
      </c>
      <c r="L1317" s="21" t="s">
        <v>314</v>
      </c>
      <c r="M1317" s="21" t="s">
        <v>984</v>
      </c>
    </row>
    <row r="1318" spans="9:13" ht="13.5" thickBot="1" x14ac:dyDescent="0.25">
      <c r="I1318" s="21" t="str">
        <f t="shared" si="48"/>
        <v>SF Showerhead Replace_2_00gpm_Any Shower_ AnyWHSingle Family</v>
      </c>
      <c r="J1318" s="21" t="s">
        <v>850</v>
      </c>
      <c r="K1318" s="21" t="s">
        <v>1107</v>
      </c>
      <c r="L1318" s="21" t="s">
        <v>622</v>
      </c>
      <c r="M1318" s="21" t="s">
        <v>621</v>
      </c>
    </row>
    <row r="1319" spans="9:13" ht="13.5" thickBot="1" x14ac:dyDescent="0.25">
      <c r="I1319" s="21" t="str">
        <f t="shared" si="48"/>
        <v>MF Showerhead Replace_2_00gpm_Any Shower_ AnyWHMultifamily - Low Rise</v>
      </c>
      <c r="J1319" s="21" t="s">
        <v>852</v>
      </c>
      <c r="K1319" s="21" t="s">
        <v>1108</v>
      </c>
      <c r="L1319" s="21" t="s">
        <v>622</v>
      </c>
      <c r="M1319" s="21" t="s">
        <v>621</v>
      </c>
    </row>
    <row r="1320" spans="9:13" ht="13.5" thickBot="1" x14ac:dyDescent="0.25">
      <c r="I1320" s="21" t="str">
        <f t="shared" si="48"/>
        <v>MF Showerhead Replace_2_00gpm_Any Shower_ AnyWHMultifamily - High Rise</v>
      </c>
      <c r="J1320" s="21" t="s">
        <v>853</v>
      </c>
      <c r="K1320" s="21" t="s">
        <v>1108</v>
      </c>
      <c r="L1320" s="21" t="s">
        <v>622</v>
      </c>
      <c r="M1320" s="21" t="s">
        <v>621</v>
      </c>
    </row>
    <row r="1321" spans="9:13" ht="13.5" thickBot="1" x14ac:dyDescent="0.25">
      <c r="I1321" s="21" t="str">
        <f t="shared" si="48"/>
        <v>MH Showerhead Replace_2_00gpm_Any Shower_ AnyWHManufactured</v>
      </c>
      <c r="J1321" s="21" t="s">
        <v>854</v>
      </c>
      <c r="K1321" s="21" t="s">
        <v>1109</v>
      </c>
      <c r="L1321" s="21" t="s">
        <v>622</v>
      </c>
      <c r="M1321" s="21" t="s">
        <v>621</v>
      </c>
    </row>
    <row r="1322" spans="9:13" ht="13.5" thickBot="1" x14ac:dyDescent="0.25">
      <c r="I1322" s="21" t="str">
        <f t="shared" si="48"/>
        <v>SF Showerhead Replace_1_75gpm_Any Shower_ AnyWHSingle Family</v>
      </c>
      <c r="J1322" s="21" t="s">
        <v>850</v>
      </c>
      <c r="K1322" s="21" t="s">
        <v>1110</v>
      </c>
      <c r="L1322" s="21" t="s">
        <v>622</v>
      </c>
      <c r="M1322" s="21" t="s">
        <v>621</v>
      </c>
    </row>
    <row r="1323" spans="9:13" ht="13.5" thickBot="1" x14ac:dyDescent="0.25">
      <c r="I1323" s="21" t="str">
        <f t="shared" si="48"/>
        <v>MF Showerhead Replace_1_75gpm_Any Shower_ AnyWHMultifamily - Low Rise</v>
      </c>
      <c r="J1323" s="21" t="s">
        <v>852</v>
      </c>
      <c r="K1323" s="21" t="s">
        <v>1111</v>
      </c>
      <c r="L1323" s="21" t="s">
        <v>622</v>
      </c>
      <c r="M1323" s="21" t="s">
        <v>621</v>
      </c>
    </row>
    <row r="1324" spans="9:13" ht="13.5" thickBot="1" x14ac:dyDescent="0.25">
      <c r="I1324" s="21" t="str">
        <f t="shared" si="48"/>
        <v>MF Showerhead Replace_1_75gpm_Any Shower_ AnyWHMultifamily - High Rise</v>
      </c>
      <c r="J1324" s="21" t="s">
        <v>853</v>
      </c>
      <c r="K1324" s="21" t="s">
        <v>1111</v>
      </c>
      <c r="L1324" s="21" t="s">
        <v>622</v>
      </c>
      <c r="M1324" s="21" t="s">
        <v>621</v>
      </c>
    </row>
    <row r="1325" spans="9:13" ht="13.5" thickBot="1" x14ac:dyDescent="0.25">
      <c r="I1325" s="21" t="str">
        <f t="shared" si="48"/>
        <v>MH Showerhead Replace_1_75gpm_Any Shower_ AnyWHManufactured</v>
      </c>
      <c r="J1325" s="21" t="s">
        <v>854</v>
      </c>
      <c r="K1325" s="21" t="s">
        <v>1112</v>
      </c>
      <c r="L1325" s="21" t="s">
        <v>622</v>
      </c>
      <c r="M1325" s="21" t="s">
        <v>621</v>
      </c>
    </row>
    <row r="1326" spans="9:13" ht="13.5" thickBot="1" x14ac:dyDescent="0.25">
      <c r="I1326" s="21" t="str">
        <f t="shared" si="48"/>
        <v>SF Showerhead Replace_1_50gpm_Any Shower_ AnyWHSingle Family</v>
      </c>
      <c r="J1326" s="21" t="s">
        <v>850</v>
      </c>
      <c r="K1326" s="21" t="s">
        <v>1113</v>
      </c>
      <c r="L1326" s="21" t="s">
        <v>622</v>
      </c>
      <c r="M1326" s="21" t="s">
        <v>621</v>
      </c>
    </row>
    <row r="1327" spans="9:13" ht="13.5" thickBot="1" x14ac:dyDescent="0.25">
      <c r="I1327" s="21" t="str">
        <f t="shared" si="48"/>
        <v>MF Showerhead Replace_1_50gpm_Any Shower_ AnyWHMultifamily - Low Rise</v>
      </c>
      <c r="J1327" s="21" t="s">
        <v>852</v>
      </c>
      <c r="K1327" s="21" t="s">
        <v>1114</v>
      </c>
      <c r="L1327" s="21" t="s">
        <v>622</v>
      </c>
      <c r="M1327" s="21" t="s">
        <v>621</v>
      </c>
    </row>
    <row r="1328" spans="9:13" ht="13.5" thickBot="1" x14ac:dyDescent="0.25">
      <c r="I1328" s="21" t="str">
        <f t="shared" si="48"/>
        <v>MF Showerhead Replace_1_50gpm_Any Shower_ AnyWHMultifamily - High Rise</v>
      </c>
      <c r="J1328" s="21" t="s">
        <v>853</v>
      </c>
      <c r="K1328" s="21" t="s">
        <v>1114</v>
      </c>
      <c r="L1328" s="21" t="s">
        <v>622</v>
      </c>
      <c r="M1328" s="21" t="s">
        <v>621</v>
      </c>
    </row>
    <row r="1329" spans="9:13" ht="13.5" thickBot="1" x14ac:dyDescent="0.25">
      <c r="I1329" s="21" t="str">
        <f t="shared" si="48"/>
        <v>MH Showerhead Replace_1_50gpm_Any Shower_ AnyWHManufactured</v>
      </c>
      <c r="J1329" s="21" t="s">
        <v>854</v>
      </c>
      <c r="K1329" s="21" t="s">
        <v>1115</v>
      </c>
      <c r="L1329" s="21" t="s">
        <v>622</v>
      </c>
      <c r="M1329" s="21" t="s">
        <v>621</v>
      </c>
    </row>
    <row r="1330" spans="9:13" ht="13.5" thickBot="1" x14ac:dyDescent="0.25">
      <c r="I1330" s="21" t="str">
        <f t="shared" si="48"/>
        <v>SF Showerhead Replace_1_50GPM_any shower_HPWHSingle Family</v>
      </c>
      <c r="J1330" s="21" t="s">
        <v>850</v>
      </c>
      <c r="K1330" s="21" t="s">
        <v>1116</v>
      </c>
      <c r="L1330" s="21" t="s">
        <v>622</v>
      </c>
      <c r="M1330" s="21" t="s">
        <v>621</v>
      </c>
    </row>
    <row r="1331" spans="9:13" ht="13.5" thickBot="1" x14ac:dyDescent="0.25">
      <c r="I1331" s="21" t="str">
        <f t="shared" si="48"/>
        <v>MH Showerhead Replace_1_50GPM_any shower_HPWHManufactured</v>
      </c>
      <c r="J1331" s="21" t="s">
        <v>854</v>
      </c>
      <c r="K1331" s="21" t="s">
        <v>1117</v>
      </c>
      <c r="L1331" s="21" t="s">
        <v>622</v>
      </c>
      <c r="M1331" s="21" t="s">
        <v>621</v>
      </c>
    </row>
    <row r="1332" spans="9:13" ht="13.5" thickBot="1" x14ac:dyDescent="0.25">
      <c r="I1332" s="21" t="str">
        <f t="shared" si="48"/>
        <v>SHW Solar Zone 1Single Family</v>
      </c>
      <c r="J1332" s="21" t="s">
        <v>850</v>
      </c>
      <c r="K1332" s="21" t="s">
        <v>1119</v>
      </c>
      <c r="L1332" s="21" t="s">
        <v>622</v>
      </c>
      <c r="M1332" s="21" t="s">
        <v>1118</v>
      </c>
    </row>
    <row r="1333" spans="9:13" ht="13.5" thickBot="1" x14ac:dyDescent="0.25">
      <c r="I1333" s="21" t="str">
        <f t="shared" si="48"/>
        <v>SHW Solar Zone 2Single Family</v>
      </c>
      <c r="J1333" s="21" t="s">
        <v>850</v>
      </c>
      <c r="K1333" s="21" t="s">
        <v>1120</v>
      </c>
      <c r="L1333" s="21" t="s">
        <v>622</v>
      </c>
      <c r="M1333" s="21" t="s">
        <v>1118</v>
      </c>
    </row>
    <row r="1334" spans="9:13" ht="13.5" thickBot="1" x14ac:dyDescent="0.25">
      <c r="I1334" s="21" t="str">
        <f t="shared" si="48"/>
        <v>SHW Solar Zone 3Single Family</v>
      </c>
      <c r="J1334" s="21" t="s">
        <v>850</v>
      </c>
      <c r="K1334" s="21" t="s">
        <v>1121</v>
      </c>
      <c r="L1334" s="21" t="s">
        <v>622</v>
      </c>
      <c r="M1334" s="21" t="s">
        <v>1118</v>
      </c>
    </row>
    <row r="1335" spans="9:13" ht="13.5" thickBot="1" x14ac:dyDescent="0.25">
      <c r="I1335" s="21" t="str">
        <f t="shared" si="48"/>
        <v>SHW Solar Zone 4Single Family</v>
      </c>
      <c r="J1335" s="21" t="s">
        <v>850</v>
      </c>
      <c r="K1335" s="21" t="s">
        <v>1122</v>
      </c>
      <c r="L1335" s="21" t="s">
        <v>622</v>
      </c>
      <c r="M1335" s="21" t="s">
        <v>1118</v>
      </c>
    </row>
    <row r="1336" spans="9:13" ht="13.5" thickBot="1" x14ac:dyDescent="0.25">
      <c r="I1336" s="21" t="str">
        <f t="shared" si="48"/>
        <v>SHW Solar Zone 1Multifamily - Low Rise</v>
      </c>
      <c r="J1336" s="21" t="s">
        <v>852</v>
      </c>
      <c r="K1336" s="21" t="s">
        <v>1119</v>
      </c>
      <c r="L1336" s="21" t="s">
        <v>622</v>
      </c>
      <c r="M1336" s="21" t="s">
        <v>1118</v>
      </c>
    </row>
    <row r="1337" spans="9:13" ht="13.5" thickBot="1" x14ac:dyDescent="0.25">
      <c r="I1337" s="21" t="str">
        <f t="shared" si="48"/>
        <v>SHW Solar Zone 2Multifamily - Low Rise</v>
      </c>
      <c r="J1337" s="21" t="s">
        <v>852</v>
      </c>
      <c r="K1337" s="21" t="s">
        <v>1120</v>
      </c>
      <c r="L1337" s="21" t="s">
        <v>622</v>
      </c>
      <c r="M1337" s="21" t="s">
        <v>1118</v>
      </c>
    </row>
    <row r="1338" spans="9:13" ht="13.5" thickBot="1" x14ac:dyDescent="0.25">
      <c r="I1338" s="21" t="str">
        <f t="shared" si="48"/>
        <v>SHW Solar Zone 3Multifamily - Low Rise</v>
      </c>
      <c r="J1338" s="21" t="s">
        <v>852</v>
      </c>
      <c r="K1338" s="21" t="s">
        <v>1121</v>
      </c>
      <c r="L1338" s="21" t="s">
        <v>622</v>
      </c>
      <c r="M1338" s="21" t="s">
        <v>1118</v>
      </c>
    </row>
    <row r="1339" spans="9:13" ht="13.5" thickBot="1" x14ac:dyDescent="0.25">
      <c r="I1339" s="21" t="str">
        <f t="shared" si="48"/>
        <v>SHW Solar Zone 4Multifamily - Low Rise</v>
      </c>
      <c r="J1339" s="21" t="s">
        <v>852</v>
      </c>
      <c r="K1339" s="21" t="s">
        <v>1122</v>
      </c>
      <c r="L1339" s="21" t="s">
        <v>622</v>
      </c>
      <c r="M1339" s="21" t="s">
        <v>1118</v>
      </c>
    </row>
    <row r="1340" spans="9:13" ht="13.5" thickBot="1" x14ac:dyDescent="0.25">
      <c r="I1340" s="21" t="str">
        <f t="shared" si="48"/>
        <v>WIFI Enabled Thermostat HZ3Single Family</v>
      </c>
      <c r="J1340" s="21" t="s">
        <v>850</v>
      </c>
      <c r="K1340" s="21" t="s">
        <v>1124</v>
      </c>
      <c r="L1340" s="21" t="s">
        <v>314</v>
      </c>
      <c r="M1340" s="21" t="s">
        <v>1123</v>
      </c>
    </row>
    <row r="1341" spans="9:13" ht="13.5" thickBot="1" x14ac:dyDescent="0.25">
      <c r="I1341" s="21" t="str">
        <f t="shared" si="48"/>
        <v>WIFI Enabled Thermostat HZ2Single Family</v>
      </c>
      <c r="J1341" s="21" t="s">
        <v>850</v>
      </c>
      <c r="K1341" s="21" t="s">
        <v>1125</v>
      </c>
      <c r="L1341" s="21" t="s">
        <v>314</v>
      </c>
      <c r="M1341" s="21" t="s">
        <v>1123</v>
      </c>
    </row>
    <row r="1342" spans="9:13" ht="13.5" thickBot="1" x14ac:dyDescent="0.25">
      <c r="I1342" s="21" t="str">
        <f t="shared" si="48"/>
        <v>WIFI Enabled Thermostat HZ1Single Family</v>
      </c>
      <c r="J1342" s="21" t="s">
        <v>850</v>
      </c>
      <c r="K1342" s="21" t="s">
        <v>1126</v>
      </c>
      <c r="L1342" s="21" t="s">
        <v>314</v>
      </c>
      <c r="M1342" s="21" t="s">
        <v>1123</v>
      </c>
    </row>
    <row r="1343" spans="9:13" ht="13.5" thickBot="1" x14ac:dyDescent="0.25">
      <c r="I1343" s="21" t="str">
        <f t="shared" si="48"/>
        <v>all45lm/WGeneral Purpose and Dimmable250 to 664 lumensANYSingle Family</v>
      </c>
      <c r="J1343" s="21" t="s">
        <v>850</v>
      </c>
      <c r="K1343" s="21" t="s">
        <v>1128</v>
      </c>
      <c r="L1343" s="21" t="s">
        <v>7</v>
      </c>
      <c r="M1343" s="21" t="s">
        <v>1127</v>
      </c>
    </row>
    <row r="1344" spans="9:13" ht="13.5" thickBot="1" x14ac:dyDescent="0.25">
      <c r="I1344" s="21" t="str">
        <f t="shared" si="48"/>
        <v>all45lm/WGeneral Purpose and Dimmable665 to 1439 lumensANYSingle Family</v>
      </c>
      <c r="J1344" s="21" t="s">
        <v>850</v>
      </c>
      <c r="K1344" s="21" t="s">
        <v>1129</v>
      </c>
      <c r="L1344" s="21" t="s">
        <v>7</v>
      </c>
      <c r="M1344" s="21" t="s">
        <v>1127</v>
      </c>
    </row>
    <row r="1345" spans="9:13" ht="13.5" thickBot="1" x14ac:dyDescent="0.25">
      <c r="I1345" s="21" t="str">
        <f t="shared" si="48"/>
        <v>all45lm/WGeneral Purpose and Dimmable1440 to 2600 lumensANYSingle Family</v>
      </c>
      <c r="J1345" s="21" t="s">
        <v>850</v>
      </c>
      <c r="K1345" s="21" t="s">
        <v>1130</v>
      </c>
      <c r="L1345" s="21" t="s">
        <v>7</v>
      </c>
      <c r="M1345" s="21" t="s">
        <v>1127</v>
      </c>
    </row>
    <row r="1346" spans="9:13" ht="13.5" thickBot="1" x14ac:dyDescent="0.25">
      <c r="I1346" s="21" t="str">
        <f t="shared" si="48"/>
        <v>all45lm/WGeneral Purpose and Dimmable250 to 664 lumensANYMultifamily - Low Rise</v>
      </c>
      <c r="J1346" s="21" t="s">
        <v>852</v>
      </c>
      <c r="K1346" s="21" t="s">
        <v>1128</v>
      </c>
      <c r="L1346" s="21" t="s">
        <v>7</v>
      </c>
      <c r="M1346" s="21" t="s">
        <v>1127</v>
      </c>
    </row>
    <row r="1347" spans="9:13" ht="13.5" thickBot="1" x14ac:dyDescent="0.25">
      <c r="I1347" s="21" t="str">
        <f t="shared" si="48"/>
        <v>all45lm/WGeneral Purpose and Dimmable665 to 1439 lumensANYMultifamily - Low Rise</v>
      </c>
      <c r="J1347" s="21" t="s">
        <v>852</v>
      </c>
      <c r="K1347" s="21" t="s">
        <v>1129</v>
      </c>
      <c r="L1347" s="21" t="s">
        <v>7</v>
      </c>
      <c r="M1347" s="21" t="s">
        <v>1127</v>
      </c>
    </row>
    <row r="1348" spans="9:13" ht="13.5" thickBot="1" x14ac:dyDescent="0.25">
      <c r="I1348" s="21" t="str">
        <f t="shared" si="48"/>
        <v>all45lm/WGeneral Purpose and Dimmable1440 to 2600 lumensANYMultifamily - Low Rise</v>
      </c>
      <c r="J1348" s="21" t="s">
        <v>852</v>
      </c>
      <c r="K1348" s="21" t="s">
        <v>1130</v>
      </c>
      <c r="L1348" s="21" t="s">
        <v>7</v>
      </c>
      <c r="M1348" s="21" t="s">
        <v>1127</v>
      </c>
    </row>
    <row r="1349" spans="9:13" ht="13.5" thickBot="1" x14ac:dyDescent="0.25">
      <c r="I1349" s="21" t="str">
        <f t="shared" si="48"/>
        <v>all45lm/WGeneral Purpose and Dimmable250 to 664 lumensANYMultifamily - High Rise</v>
      </c>
      <c r="J1349" s="21" t="s">
        <v>853</v>
      </c>
      <c r="K1349" s="21" t="s">
        <v>1128</v>
      </c>
      <c r="L1349" s="21" t="s">
        <v>7</v>
      </c>
      <c r="M1349" s="21" t="s">
        <v>1127</v>
      </c>
    </row>
    <row r="1350" spans="9:13" ht="13.5" thickBot="1" x14ac:dyDescent="0.25">
      <c r="I1350" s="21" t="str">
        <f t="shared" ref="I1350:I1413" si="49">K1350&amp;J1350</f>
        <v>all45lm/WGeneral Purpose and Dimmable665 to 1439 lumensANYMultifamily - High Rise</v>
      </c>
      <c r="J1350" s="21" t="s">
        <v>853</v>
      </c>
      <c r="K1350" s="21" t="s">
        <v>1129</v>
      </c>
      <c r="L1350" s="21" t="s">
        <v>7</v>
      </c>
      <c r="M1350" s="21" t="s">
        <v>1127</v>
      </c>
    </row>
    <row r="1351" spans="9:13" ht="13.5" thickBot="1" x14ac:dyDescent="0.25">
      <c r="I1351" s="21" t="str">
        <f t="shared" si="49"/>
        <v>all45lm/WGeneral Purpose and Dimmable1440 to 2600 lumensANYMultifamily - High Rise</v>
      </c>
      <c r="J1351" s="21" t="s">
        <v>853</v>
      </c>
      <c r="K1351" s="21" t="s">
        <v>1130</v>
      </c>
      <c r="L1351" s="21" t="s">
        <v>7</v>
      </c>
      <c r="M1351" s="21" t="s">
        <v>1127</v>
      </c>
    </row>
    <row r="1352" spans="9:13" ht="13.5" thickBot="1" x14ac:dyDescent="0.25">
      <c r="I1352" s="21" t="str">
        <f t="shared" si="49"/>
        <v>all45lm/WGeneral Purpose and Dimmable250 to 664 lumensANYManufactured</v>
      </c>
      <c r="J1352" s="21" t="s">
        <v>854</v>
      </c>
      <c r="K1352" s="21" t="s">
        <v>1128</v>
      </c>
      <c r="L1352" s="21" t="s">
        <v>7</v>
      </c>
      <c r="M1352" s="21" t="s">
        <v>1127</v>
      </c>
    </row>
    <row r="1353" spans="9:13" ht="13.5" thickBot="1" x14ac:dyDescent="0.25">
      <c r="I1353" s="21" t="str">
        <f t="shared" si="49"/>
        <v>all45lm/WGeneral Purpose and Dimmable665 to 1439 lumensANYManufactured</v>
      </c>
      <c r="J1353" s="21" t="s">
        <v>854</v>
      </c>
      <c r="K1353" s="21" t="s">
        <v>1129</v>
      </c>
      <c r="L1353" s="21" t="s">
        <v>7</v>
      </c>
      <c r="M1353" s="21" t="s">
        <v>1127</v>
      </c>
    </row>
    <row r="1354" spans="9:13" ht="13.5" thickBot="1" x14ac:dyDescent="0.25">
      <c r="I1354" s="21" t="str">
        <f t="shared" si="49"/>
        <v>all45lm/WGeneral Purpose and Dimmable1440 to 2600 lumensANYManufactured</v>
      </c>
      <c r="J1354" s="21" t="s">
        <v>854</v>
      </c>
      <c r="K1354" s="21" t="s">
        <v>1130</v>
      </c>
      <c r="L1354" s="21" t="s">
        <v>7</v>
      </c>
      <c r="M1354" s="21" t="s">
        <v>1127</v>
      </c>
    </row>
    <row r="1355" spans="9:13" ht="13.5" thickBot="1" x14ac:dyDescent="0.25">
      <c r="I1355" s="21" t="str">
        <f t="shared" si="49"/>
        <v>Commercial EM-New-Large Off</v>
      </c>
      <c r="J1355" s="21"/>
      <c r="K1355" s="21" t="s">
        <v>1238</v>
      </c>
      <c r="L1355" s="21" t="s">
        <v>314</v>
      </c>
      <c r="M1355" s="21" t="s">
        <v>390</v>
      </c>
    </row>
    <row r="1356" spans="9:13" ht="13.5" thickBot="1" x14ac:dyDescent="0.25">
      <c r="I1356" s="21" t="str">
        <f t="shared" si="49"/>
        <v>Commercial EM-New-Medium Off</v>
      </c>
      <c r="J1356" s="21"/>
      <c r="K1356" s="21" t="s">
        <v>1239</v>
      </c>
      <c r="L1356" s="21" t="s">
        <v>314</v>
      </c>
      <c r="M1356" s="21" t="s">
        <v>390</v>
      </c>
    </row>
    <row r="1357" spans="9:13" ht="13.5" thickBot="1" x14ac:dyDescent="0.25">
      <c r="I1357" s="21" t="str">
        <f t="shared" si="49"/>
        <v>Commercial EM-New-Small Off</v>
      </c>
      <c r="J1357" s="21"/>
      <c r="K1357" s="21" t="s">
        <v>1240</v>
      </c>
      <c r="L1357" s="21" t="s">
        <v>314</v>
      </c>
      <c r="M1357" s="21" t="s">
        <v>390</v>
      </c>
    </row>
    <row r="1358" spans="9:13" ht="13.5" thickBot="1" x14ac:dyDescent="0.25">
      <c r="I1358" s="21" t="str">
        <f t="shared" si="49"/>
        <v>Commercial EM-New-XLarge Ret</v>
      </c>
      <c r="J1358" s="21"/>
      <c r="K1358" s="21" t="s">
        <v>1241</v>
      </c>
      <c r="L1358" s="21" t="s">
        <v>314</v>
      </c>
      <c r="M1358" s="21" t="s">
        <v>390</v>
      </c>
    </row>
    <row r="1359" spans="9:13" ht="13.5" thickBot="1" x14ac:dyDescent="0.25">
      <c r="I1359" s="21" t="str">
        <f t="shared" si="49"/>
        <v>Commercial EM-New-Large Ret</v>
      </c>
      <c r="J1359" s="21"/>
      <c r="K1359" s="21" t="s">
        <v>1242</v>
      </c>
      <c r="L1359" s="21" t="s">
        <v>314</v>
      </c>
      <c r="M1359" s="21" t="s">
        <v>390</v>
      </c>
    </row>
    <row r="1360" spans="9:13" ht="13.5" thickBot="1" x14ac:dyDescent="0.25">
      <c r="I1360" s="21" t="str">
        <f t="shared" si="49"/>
        <v>Commercial EM-New-Medium Ret</v>
      </c>
      <c r="J1360" s="21"/>
      <c r="K1360" s="21" t="s">
        <v>1243</v>
      </c>
      <c r="L1360" s="21" t="s">
        <v>314</v>
      </c>
      <c r="M1360" s="21" t="s">
        <v>390</v>
      </c>
    </row>
    <row r="1361" spans="9:13" ht="13.5" thickBot="1" x14ac:dyDescent="0.25">
      <c r="I1361" s="21" t="str">
        <f t="shared" si="49"/>
        <v>Commercial EM-New-Small Ret</v>
      </c>
      <c r="J1361" s="21"/>
      <c r="K1361" s="21" t="s">
        <v>1244</v>
      </c>
      <c r="L1361" s="21" t="s">
        <v>314</v>
      </c>
      <c r="M1361" s="21" t="s">
        <v>390</v>
      </c>
    </row>
    <row r="1362" spans="9:13" ht="13.5" thickBot="1" x14ac:dyDescent="0.25">
      <c r="I1362" s="21" t="str">
        <f t="shared" si="49"/>
        <v>Commercial EM-New-School K-12</v>
      </c>
      <c r="J1362" s="21"/>
      <c r="K1362" s="21" t="s">
        <v>1245</v>
      </c>
      <c r="L1362" s="21" t="s">
        <v>314</v>
      </c>
      <c r="M1362" s="21" t="s">
        <v>390</v>
      </c>
    </row>
    <row r="1363" spans="9:13" ht="13.5" thickBot="1" x14ac:dyDescent="0.25">
      <c r="I1363" s="21" t="str">
        <f t="shared" si="49"/>
        <v>Commercial EM-New-University</v>
      </c>
      <c r="J1363" s="21"/>
      <c r="K1363" s="21" t="s">
        <v>1246</v>
      </c>
      <c r="L1363" s="21" t="s">
        <v>314</v>
      </c>
      <c r="M1363" s="21" t="s">
        <v>390</v>
      </c>
    </row>
    <row r="1364" spans="9:13" ht="13.5" thickBot="1" x14ac:dyDescent="0.25">
      <c r="I1364" s="21" t="str">
        <f t="shared" si="49"/>
        <v>Commercial EM-New-Warehouse</v>
      </c>
      <c r="J1364" s="21"/>
      <c r="K1364" s="21" t="s">
        <v>1247</v>
      </c>
      <c r="L1364" s="21" t="s">
        <v>314</v>
      </c>
      <c r="M1364" s="21" t="s">
        <v>390</v>
      </c>
    </row>
    <row r="1365" spans="9:13" ht="13.5" thickBot="1" x14ac:dyDescent="0.25">
      <c r="I1365" s="21" t="str">
        <f t="shared" si="49"/>
        <v>Commercial EM-New-Supermarket</v>
      </c>
      <c r="J1365" s="21"/>
      <c r="K1365" s="21" t="s">
        <v>1248</v>
      </c>
      <c r="L1365" s="21" t="s">
        <v>314</v>
      </c>
      <c r="M1365" s="21" t="s">
        <v>390</v>
      </c>
    </row>
    <row r="1366" spans="9:13" ht="13.5" thickBot="1" x14ac:dyDescent="0.25">
      <c r="I1366" s="21" t="str">
        <f t="shared" si="49"/>
        <v>Commercial EM-New-MiniMart</v>
      </c>
      <c r="J1366" s="21"/>
      <c r="K1366" s="21" t="s">
        <v>1249</v>
      </c>
      <c r="L1366" s="21" t="s">
        <v>314</v>
      </c>
      <c r="M1366" s="21" t="s">
        <v>390</v>
      </c>
    </row>
    <row r="1367" spans="9:13" ht="13.5" thickBot="1" x14ac:dyDescent="0.25">
      <c r="I1367" s="21" t="str">
        <f t="shared" si="49"/>
        <v>Commercial EM-New-Restaurant</v>
      </c>
      <c r="J1367" s="21"/>
      <c r="K1367" s="21" t="s">
        <v>1250</v>
      </c>
      <c r="L1367" s="21" t="s">
        <v>314</v>
      </c>
      <c r="M1367" s="21" t="s">
        <v>390</v>
      </c>
    </row>
    <row r="1368" spans="9:13" ht="13.5" thickBot="1" x14ac:dyDescent="0.25">
      <c r="I1368" s="21" t="str">
        <f t="shared" si="49"/>
        <v>Commercial EM-New-Lodging</v>
      </c>
      <c r="J1368" s="21"/>
      <c r="K1368" s="21" t="s">
        <v>1251</v>
      </c>
      <c r="L1368" s="21" t="s">
        <v>314</v>
      </c>
      <c r="M1368" s="21" t="s">
        <v>390</v>
      </c>
    </row>
    <row r="1369" spans="9:13" ht="13.5" thickBot="1" x14ac:dyDescent="0.25">
      <c r="I1369" s="21" t="str">
        <f t="shared" si="49"/>
        <v>Commercial EM-New-Hospital</v>
      </c>
      <c r="J1369" s="21"/>
      <c r="K1369" s="21" t="s">
        <v>1252</v>
      </c>
      <c r="L1369" s="21" t="s">
        <v>314</v>
      </c>
      <c r="M1369" s="21" t="s">
        <v>390</v>
      </c>
    </row>
    <row r="1370" spans="9:13" ht="13.5" thickBot="1" x14ac:dyDescent="0.25">
      <c r="I1370" s="21" t="str">
        <f t="shared" si="49"/>
        <v>Commercial EM-New-Residential Care</v>
      </c>
      <c r="J1370" s="21"/>
      <c r="K1370" s="21" t="s">
        <v>1253</v>
      </c>
      <c r="L1370" s="21" t="s">
        <v>314</v>
      </c>
      <c r="M1370" s="21" t="s">
        <v>390</v>
      </c>
    </row>
    <row r="1371" spans="9:13" ht="13.5" thickBot="1" x14ac:dyDescent="0.25">
      <c r="I1371" s="21" t="str">
        <f t="shared" si="49"/>
        <v>Commercial EM-New-Assembly</v>
      </c>
      <c r="J1371" s="21"/>
      <c r="K1371" s="21" t="s">
        <v>1254</v>
      </c>
      <c r="L1371" s="21" t="s">
        <v>314</v>
      </c>
      <c r="M1371" s="21" t="s">
        <v>390</v>
      </c>
    </row>
    <row r="1372" spans="9:13" ht="13.5" thickBot="1" x14ac:dyDescent="0.25">
      <c r="I1372" s="21" t="str">
        <f t="shared" si="49"/>
        <v>Commercial EM-New-Other</v>
      </c>
      <c r="J1372" s="21"/>
      <c r="K1372" s="21" t="s">
        <v>1255</v>
      </c>
      <c r="L1372" s="21" t="s">
        <v>314</v>
      </c>
      <c r="M1372" s="21" t="s">
        <v>390</v>
      </c>
    </row>
    <row r="1373" spans="9:13" ht="13.5" thickBot="1" x14ac:dyDescent="0.25">
      <c r="I1373" s="21" t="str">
        <f t="shared" si="49"/>
        <v>Exterior Lighting: Parking Lot - HPS 250W - New</v>
      </c>
      <c r="J1373" s="21"/>
      <c r="K1373" s="21" t="s">
        <v>415</v>
      </c>
      <c r="L1373" s="21" t="s">
        <v>7</v>
      </c>
      <c r="M1373" s="21" t="s">
        <v>414</v>
      </c>
    </row>
    <row r="1374" spans="9:13" ht="13.5" thickBot="1" x14ac:dyDescent="0.25">
      <c r="I1374" s="21" t="str">
        <f t="shared" si="49"/>
        <v>Exterior Lighting: Walkway - HID 150W - New</v>
      </c>
      <c r="J1374" s="21"/>
      <c r="K1374" s="21" t="s">
        <v>416</v>
      </c>
      <c r="L1374" s="21" t="s">
        <v>7</v>
      </c>
      <c r="M1374" s="21" t="s">
        <v>414</v>
      </c>
    </row>
    <row r="1375" spans="9:13" ht="13.5" thickBot="1" x14ac:dyDescent="0.25">
      <c r="I1375" s="21" t="str">
        <f t="shared" si="49"/>
        <v>Exterior Lighting: Façade - HID 150W - New</v>
      </c>
      <c r="J1375" s="21"/>
      <c r="K1375" s="21" t="s">
        <v>1257</v>
      </c>
      <c r="L1375" s="21" t="s">
        <v>7</v>
      </c>
      <c r="M1375" s="21" t="s">
        <v>414</v>
      </c>
    </row>
    <row r="1376" spans="9:13" ht="13.5" thickBot="1" x14ac:dyDescent="0.25">
      <c r="I1376" s="21" t="str">
        <f t="shared" si="49"/>
        <v>Exterior Lighting: Walkway - INC 75W - New</v>
      </c>
      <c r="J1376" s="21"/>
      <c r="K1376" s="21" t="s">
        <v>418</v>
      </c>
      <c r="L1376" s="21" t="s">
        <v>7</v>
      </c>
      <c r="M1376" s="21" t="s">
        <v>414</v>
      </c>
    </row>
    <row r="1377" spans="9:13" ht="13.5" thickBot="1" x14ac:dyDescent="0.25">
      <c r="I1377" s="21" t="str">
        <f t="shared" si="49"/>
        <v>Exterior Lighting: Façade - HID 400W - New</v>
      </c>
      <c r="J1377" s="21"/>
      <c r="K1377" s="21" t="s">
        <v>1258</v>
      </c>
      <c r="L1377" s="21" t="s">
        <v>7</v>
      </c>
      <c r="M1377" s="21" t="s">
        <v>414</v>
      </c>
    </row>
    <row r="1378" spans="9:13" ht="13.5" thickBot="1" x14ac:dyDescent="0.25">
      <c r="I1378" s="21" t="str">
        <f t="shared" si="49"/>
        <v>Exterior Lighting: Walkway - CFL 26W - New</v>
      </c>
      <c r="J1378" s="21"/>
      <c r="K1378" s="21" t="s">
        <v>420</v>
      </c>
      <c r="L1378" s="21" t="s">
        <v>7</v>
      </c>
      <c r="M1378" s="21" t="s">
        <v>414</v>
      </c>
    </row>
    <row r="1379" spans="9:13" ht="13.5" thickBot="1" x14ac:dyDescent="0.25">
      <c r="I1379" s="21" t="str">
        <f t="shared" si="49"/>
        <v>Exterior Lighting: Parking Lot - MH 400W - New</v>
      </c>
      <c r="J1379" s="21"/>
      <c r="K1379" s="21" t="s">
        <v>421</v>
      </c>
      <c r="L1379" s="21" t="s">
        <v>7</v>
      </c>
      <c r="M1379" s="21" t="s">
        <v>414</v>
      </c>
    </row>
    <row r="1380" spans="9:13" ht="13.5" thickBot="1" x14ac:dyDescent="0.25">
      <c r="I1380" s="21" t="str">
        <f t="shared" si="49"/>
        <v>Exterior Lighting: Parking Lot - MH 1000W - New</v>
      </c>
      <c r="J1380" s="21"/>
      <c r="K1380" s="21" t="s">
        <v>422</v>
      </c>
      <c r="L1380" s="21" t="s">
        <v>7</v>
      </c>
      <c r="M1380" s="21" t="s">
        <v>414</v>
      </c>
    </row>
    <row r="1381" spans="9:13" ht="13.5" thickBot="1" x14ac:dyDescent="0.25">
      <c r="I1381" s="21" t="str">
        <f t="shared" si="49"/>
        <v>Exterior Lighting: Parking Lot - HPS 250W - NR</v>
      </c>
      <c r="J1381" s="21"/>
      <c r="K1381" s="21" t="s">
        <v>423</v>
      </c>
      <c r="L1381" s="21" t="s">
        <v>7</v>
      </c>
      <c r="M1381" s="21" t="s">
        <v>414</v>
      </c>
    </row>
    <row r="1382" spans="9:13" ht="13.5" thickBot="1" x14ac:dyDescent="0.25">
      <c r="I1382" s="21" t="str">
        <f t="shared" si="49"/>
        <v>Exterior Lighting: Walkway - HID 150W - NR</v>
      </c>
      <c r="J1382" s="21"/>
      <c r="K1382" s="21" t="s">
        <v>424</v>
      </c>
      <c r="L1382" s="21" t="s">
        <v>7</v>
      </c>
      <c r="M1382" s="21" t="s">
        <v>414</v>
      </c>
    </row>
    <row r="1383" spans="9:13" ht="13.5" thickBot="1" x14ac:dyDescent="0.25">
      <c r="I1383" s="21" t="str">
        <f t="shared" si="49"/>
        <v>Exterior Lighting: Façade - HID 150W - NR</v>
      </c>
      <c r="J1383" s="21"/>
      <c r="K1383" s="21" t="s">
        <v>1261</v>
      </c>
      <c r="L1383" s="21" t="s">
        <v>7</v>
      </c>
      <c r="M1383" s="21" t="s">
        <v>414</v>
      </c>
    </row>
    <row r="1384" spans="9:13" ht="13.5" thickBot="1" x14ac:dyDescent="0.25">
      <c r="I1384" s="21" t="str">
        <f t="shared" si="49"/>
        <v>Exterior Lighting: Walkway - INC 75W - NR</v>
      </c>
      <c r="J1384" s="21"/>
      <c r="K1384" s="21" t="s">
        <v>426</v>
      </c>
      <c r="L1384" s="21" t="s">
        <v>7</v>
      </c>
      <c r="M1384" s="21" t="s">
        <v>414</v>
      </c>
    </row>
    <row r="1385" spans="9:13" ht="13.5" thickBot="1" x14ac:dyDescent="0.25">
      <c r="I1385" s="21" t="str">
        <f t="shared" si="49"/>
        <v>Exterior Lighting: Façade - HID 400W - NR</v>
      </c>
      <c r="J1385" s="21"/>
      <c r="K1385" s="21" t="s">
        <v>1262</v>
      </c>
      <c r="L1385" s="21" t="s">
        <v>7</v>
      </c>
      <c r="M1385" s="21" t="s">
        <v>414</v>
      </c>
    </row>
    <row r="1386" spans="9:13" ht="13.5" thickBot="1" x14ac:dyDescent="0.25">
      <c r="I1386" s="21" t="str">
        <f t="shared" si="49"/>
        <v>Exterior Lighting: Walkway - CFL 26W - NR</v>
      </c>
      <c r="J1386" s="21"/>
      <c r="K1386" s="21" t="s">
        <v>428</v>
      </c>
      <c r="L1386" s="21" t="s">
        <v>7</v>
      </c>
      <c r="M1386" s="21" t="s">
        <v>414</v>
      </c>
    </row>
    <row r="1387" spans="9:13" ht="13.5" thickBot="1" x14ac:dyDescent="0.25">
      <c r="I1387" s="21" t="str">
        <f t="shared" si="49"/>
        <v>Exterior Lighting: Parking Lot - MH 400W - NR</v>
      </c>
      <c r="J1387" s="21"/>
      <c r="K1387" s="21" t="s">
        <v>429</v>
      </c>
      <c r="L1387" s="21" t="s">
        <v>7</v>
      </c>
      <c r="M1387" s="21" t="s">
        <v>414</v>
      </c>
    </row>
    <row r="1388" spans="9:13" ht="13.5" thickBot="1" x14ac:dyDescent="0.25">
      <c r="I1388" s="21" t="str">
        <f t="shared" si="49"/>
        <v>Exterior Lighting: Parking Lot - MH 1000W - NR</v>
      </c>
      <c r="J1388" s="21"/>
      <c r="K1388" s="21" t="s">
        <v>430</v>
      </c>
      <c r="L1388" s="21" t="s">
        <v>7</v>
      </c>
      <c r="M1388" s="21" t="s">
        <v>414</v>
      </c>
    </row>
    <row r="1389" spans="9:13" ht="13.5" thickBot="1" x14ac:dyDescent="0.25">
      <c r="I1389" s="21" t="str">
        <f t="shared" si="49"/>
        <v>TLED Over Ballast on SP32WT8</v>
      </c>
      <c r="J1389" s="21"/>
      <c r="K1389" s="21" t="s">
        <v>1263</v>
      </c>
      <c r="L1389" s="21" t="s">
        <v>7</v>
      </c>
      <c r="M1389" s="21" t="s">
        <v>414</v>
      </c>
    </row>
    <row r="1390" spans="9:13" ht="13.5" thickBot="1" x14ac:dyDescent="0.25">
      <c r="I1390" s="21" t="str">
        <f t="shared" si="49"/>
        <v>WHTanks-New-Large Off</v>
      </c>
      <c r="J1390" s="21"/>
      <c r="K1390" s="21" t="s">
        <v>1277</v>
      </c>
      <c r="L1390" s="21" t="s">
        <v>622</v>
      </c>
      <c r="M1390" s="21" t="s">
        <v>713</v>
      </c>
    </row>
    <row r="1391" spans="9:13" ht="13.5" thickBot="1" x14ac:dyDescent="0.25">
      <c r="I1391" s="21" t="str">
        <f t="shared" si="49"/>
        <v>WHTanks-New-Medium Off</v>
      </c>
      <c r="J1391" s="21"/>
      <c r="K1391" s="21" t="s">
        <v>1278</v>
      </c>
      <c r="L1391" s="21" t="s">
        <v>622</v>
      </c>
      <c r="M1391" s="21" t="s">
        <v>713</v>
      </c>
    </row>
    <row r="1392" spans="9:13" ht="13.5" thickBot="1" x14ac:dyDescent="0.25">
      <c r="I1392" s="21" t="str">
        <f t="shared" si="49"/>
        <v>WHTanks-New-Small Off</v>
      </c>
      <c r="J1392" s="21"/>
      <c r="K1392" s="21" t="s">
        <v>1279</v>
      </c>
      <c r="L1392" s="21" t="s">
        <v>622</v>
      </c>
      <c r="M1392" s="21" t="s">
        <v>713</v>
      </c>
    </row>
    <row r="1393" spans="9:18" ht="13.5" thickBot="1" x14ac:dyDescent="0.25">
      <c r="I1393" s="21" t="str">
        <f t="shared" si="49"/>
        <v>WHTanks-New-XLarge Ret</v>
      </c>
      <c r="J1393" s="21"/>
      <c r="K1393" s="21" t="s">
        <v>1280</v>
      </c>
      <c r="L1393" s="21" t="s">
        <v>622</v>
      </c>
      <c r="M1393" s="21" t="s">
        <v>713</v>
      </c>
    </row>
    <row r="1394" spans="9:18" ht="13.5" thickBot="1" x14ac:dyDescent="0.25">
      <c r="I1394" s="21" t="str">
        <f t="shared" si="49"/>
        <v>WHTanks-New-Large Ret</v>
      </c>
      <c r="J1394" s="21"/>
      <c r="K1394" s="21" t="s">
        <v>1281</v>
      </c>
      <c r="L1394" s="21" t="s">
        <v>622</v>
      </c>
      <c r="M1394" s="21" t="s">
        <v>713</v>
      </c>
    </row>
    <row r="1395" spans="9:18" ht="13.5" thickBot="1" x14ac:dyDescent="0.25">
      <c r="I1395" s="21" t="str">
        <f t="shared" si="49"/>
        <v>WHTanks-New-Medium Ret</v>
      </c>
      <c r="J1395" s="21"/>
      <c r="K1395" s="21" t="s">
        <v>1282</v>
      </c>
      <c r="L1395" s="21" t="s">
        <v>622</v>
      </c>
      <c r="M1395" s="21" t="s">
        <v>713</v>
      </c>
    </row>
    <row r="1396" spans="9:18" ht="13.5" thickBot="1" x14ac:dyDescent="0.25">
      <c r="I1396" s="21" t="str">
        <f t="shared" si="49"/>
        <v>WHTanks-New-Small Ret</v>
      </c>
      <c r="J1396" s="21"/>
      <c r="K1396" s="21" t="s">
        <v>1283</v>
      </c>
      <c r="L1396" s="21" t="s">
        <v>622</v>
      </c>
      <c r="M1396" s="21" t="s">
        <v>713</v>
      </c>
    </row>
    <row r="1397" spans="9:18" ht="13.5" thickBot="1" x14ac:dyDescent="0.25">
      <c r="I1397" s="21" t="str">
        <f t="shared" si="49"/>
        <v>WHTanks-New-School K-12</v>
      </c>
      <c r="J1397" s="21"/>
      <c r="K1397" s="21" t="s">
        <v>1284</v>
      </c>
      <c r="L1397" s="21" t="s">
        <v>622</v>
      </c>
      <c r="M1397" s="21" t="s">
        <v>713</v>
      </c>
    </row>
    <row r="1398" spans="9:18" ht="13.5" thickBot="1" x14ac:dyDescent="0.25">
      <c r="I1398" s="21" t="str">
        <f t="shared" si="49"/>
        <v>WHTanks-New-University</v>
      </c>
      <c r="J1398" s="21"/>
      <c r="K1398" s="21" t="s">
        <v>1285</v>
      </c>
      <c r="L1398" s="21" t="s">
        <v>622</v>
      </c>
      <c r="M1398" s="21" t="s">
        <v>713</v>
      </c>
    </row>
    <row r="1399" spans="9:18" ht="13.5" thickBot="1" x14ac:dyDescent="0.25">
      <c r="I1399" s="21" t="str">
        <f t="shared" si="49"/>
        <v>WHTanks-New-Warehouse</v>
      </c>
      <c r="J1399" s="21"/>
      <c r="K1399" s="21" t="s">
        <v>1286</v>
      </c>
      <c r="L1399" s="21" t="s">
        <v>622</v>
      </c>
      <c r="M1399" s="21" t="s">
        <v>713</v>
      </c>
    </row>
    <row r="1400" spans="9:18" ht="13.5" thickBot="1" x14ac:dyDescent="0.25">
      <c r="I1400" s="21" t="str">
        <f t="shared" si="49"/>
        <v>WHTanks-New-Supermarket</v>
      </c>
      <c r="J1400" s="21"/>
      <c r="K1400" s="21" t="s">
        <v>1287</v>
      </c>
      <c r="L1400" s="21" t="s">
        <v>622</v>
      </c>
      <c r="M1400" s="21" t="s">
        <v>713</v>
      </c>
    </row>
    <row r="1401" spans="9:18" ht="13.5" thickBot="1" x14ac:dyDescent="0.25">
      <c r="I1401" s="21" t="str">
        <f t="shared" si="49"/>
        <v>WHTanks-New-MiniMart</v>
      </c>
      <c r="J1401" s="21"/>
      <c r="K1401" s="21" t="s">
        <v>1288</v>
      </c>
      <c r="L1401" s="21" t="s">
        <v>622</v>
      </c>
      <c r="M1401" s="21" t="s">
        <v>713</v>
      </c>
    </row>
    <row r="1402" spans="9:18" ht="13.5" thickBot="1" x14ac:dyDescent="0.25">
      <c r="I1402" s="21" t="str">
        <f t="shared" si="49"/>
        <v>WHTanks-New-Restaurant</v>
      </c>
      <c r="J1402" s="21"/>
      <c r="K1402" s="21" t="s">
        <v>1289</v>
      </c>
      <c r="L1402" s="21" t="s">
        <v>622</v>
      </c>
      <c r="M1402" s="21" t="s">
        <v>713</v>
      </c>
    </row>
    <row r="1403" spans="9:18" ht="13.5" thickBot="1" x14ac:dyDescent="0.25">
      <c r="I1403" s="21" t="str">
        <f t="shared" si="49"/>
        <v>WHTanks-New-Lodging</v>
      </c>
      <c r="J1403" s="21"/>
      <c r="K1403" s="21" t="s">
        <v>1290</v>
      </c>
      <c r="L1403" s="21" t="s">
        <v>622</v>
      </c>
      <c r="M1403" s="21" t="s">
        <v>713</v>
      </c>
      <c r="Q1403" t="s">
        <v>854</v>
      </c>
      <c r="R1403" t="s">
        <v>1383</v>
      </c>
    </row>
    <row r="1404" spans="9:18" ht="13.5" thickBot="1" x14ac:dyDescent="0.25">
      <c r="I1404" s="21" t="str">
        <f t="shared" si="49"/>
        <v>WHTanks-New-Hospital</v>
      </c>
      <c r="J1404" s="21"/>
      <c r="K1404" s="21" t="s">
        <v>1291</v>
      </c>
      <c r="L1404" s="21" t="s">
        <v>622</v>
      </c>
      <c r="M1404" s="21" t="s">
        <v>713</v>
      </c>
      <c r="Q1404" t="s">
        <v>850</v>
      </c>
      <c r="R1404" t="s">
        <v>1384</v>
      </c>
    </row>
    <row r="1405" spans="9:18" ht="13.5" thickBot="1" x14ac:dyDescent="0.25">
      <c r="I1405" s="21" t="str">
        <f t="shared" si="49"/>
        <v>WHTanks-New-Residential Care</v>
      </c>
      <c r="J1405" s="21"/>
      <c r="K1405" s="21" t="s">
        <v>1292</v>
      </c>
      <c r="L1405" s="21" t="s">
        <v>622</v>
      </c>
      <c r="M1405" s="21" t="s">
        <v>713</v>
      </c>
      <c r="Q1405" t="s">
        <v>854</v>
      </c>
      <c r="R1405" t="s">
        <v>1385</v>
      </c>
    </row>
    <row r="1406" spans="9:18" ht="13.5" thickBot="1" x14ac:dyDescent="0.25">
      <c r="I1406" s="21" t="str">
        <f t="shared" si="49"/>
        <v>WHTanks-New-Assembly</v>
      </c>
      <c r="J1406" s="21"/>
      <c r="K1406" s="21" t="s">
        <v>1293</v>
      </c>
      <c r="L1406" s="21" t="s">
        <v>622</v>
      </c>
      <c r="M1406" s="21" t="s">
        <v>713</v>
      </c>
      <c r="Q1406" t="s">
        <v>850</v>
      </c>
      <c r="R1406" t="s">
        <v>1386</v>
      </c>
    </row>
    <row r="1407" spans="9:18" ht="13.5" thickBot="1" x14ac:dyDescent="0.25">
      <c r="I1407" s="21" t="str">
        <f t="shared" si="49"/>
        <v>WHTanks-New-Other</v>
      </c>
      <c r="J1407" s="21"/>
      <c r="K1407" s="21" t="s">
        <v>1294</v>
      </c>
      <c r="L1407" s="21" t="s">
        <v>622</v>
      </c>
      <c r="M1407" s="21" t="s">
        <v>713</v>
      </c>
      <c r="Q1407" t="s">
        <v>854</v>
      </c>
      <c r="R1407" t="s">
        <v>1387</v>
      </c>
    </row>
    <row r="1408" spans="9:18" ht="13.5" thickBot="1" x14ac:dyDescent="0.25">
      <c r="I1408" s="21" t="str">
        <f t="shared" si="49"/>
        <v>New SF HVAC Conversion - Convert FAF w/CAC to Heat Pump - House with "Good Insulation" + HZ1</v>
      </c>
      <c r="J1408" s="21"/>
      <c r="K1408" s="21" t="s">
        <v>1297</v>
      </c>
      <c r="L1408" s="21" t="s">
        <v>314</v>
      </c>
      <c r="M1408" s="21" t="s">
        <v>1024</v>
      </c>
      <c r="Q1408" t="s">
        <v>850</v>
      </c>
      <c r="R1408" t="s">
        <v>1388</v>
      </c>
    </row>
    <row r="1409" spans="9:18" ht="13.5" thickBot="1" x14ac:dyDescent="0.25">
      <c r="I1409" s="21" t="str">
        <f t="shared" si="49"/>
        <v>Existing Single Family Home HVAC Conversion - Convert FAF w/CAC to Heat Pump - House with "Good Insulation" + HZ1</v>
      </c>
      <c r="J1409" s="21"/>
      <c r="K1409" s="21" t="s">
        <v>1299</v>
      </c>
      <c r="L1409" s="21" t="s">
        <v>314</v>
      </c>
      <c r="M1409" s="21" t="s">
        <v>1024</v>
      </c>
      <c r="Q1409" t="s">
        <v>854</v>
      </c>
      <c r="R1409" t="s">
        <v>1389</v>
      </c>
    </row>
    <row r="1410" spans="9:18" ht="13.5" thickBot="1" x14ac:dyDescent="0.25">
      <c r="I1410" s="21" t="str">
        <f t="shared" si="49"/>
        <v>Existing Single Family Home HVAC Conversion - Convert FAF w/CAC to Heat Pump - House with "Good Insulation" + HZ23</v>
      </c>
      <c r="J1410" s="21"/>
      <c r="K1410" s="21" t="s">
        <v>1300</v>
      </c>
      <c r="L1410" s="21" t="s">
        <v>314</v>
      </c>
      <c r="M1410" s="21" t="s">
        <v>1024</v>
      </c>
      <c r="Q1410" t="s">
        <v>850</v>
      </c>
      <c r="R1410" t="s">
        <v>1390</v>
      </c>
    </row>
    <row r="1411" spans="9:18" ht="13.5" thickBot="1" x14ac:dyDescent="0.25">
      <c r="I1411" s="21" t="str">
        <f t="shared" si="49"/>
        <v>Existing Single Family Home HVAC Conversion - Convert FAF w/o CAC to Heat Pump - House with "Good Insulation" + HZ1CZ23</v>
      </c>
      <c r="J1411" s="21"/>
      <c r="K1411" s="21" t="s">
        <v>1301</v>
      </c>
      <c r="L1411" s="21" t="s">
        <v>314</v>
      </c>
      <c r="M1411" s="21" t="s">
        <v>1024</v>
      </c>
      <c r="Q1411" t="s">
        <v>854</v>
      </c>
      <c r="R1411" t="s">
        <v>1391</v>
      </c>
    </row>
    <row r="1412" spans="9:18" ht="13.5" thickBot="1" x14ac:dyDescent="0.25">
      <c r="I1412" s="21" t="str">
        <f t="shared" si="49"/>
        <v>Existing Single Family Home HVAC Conversion - Convert FAF w/o CAC to Heat Pump - House with "Good Insulation" + HZ23CZ23</v>
      </c>
      <c r="J1412" s="21"/>
      <c r="K1412" s="21" t="s">
        <v>1302</v>
      </c>
      <c r="L1412" s="21" t="s">
        <v>314</v>
      </c>
      <c r="M1412" s="21" t="s">
        <v>1024</v>
      </c>
      <c r="Q1412" t="s">
        <v>850</v>
      </c>
      <c r="R1412" t="s">
        <v>1392</v>
      </c>
    </row>
    <row r="1413" spans="9:18" ht="13.5" thickBot="1" x14ac:dyDescent="0.25">
      <c r="I1413" s="21" t="str">
        <f t="shared" si="49"/>
        <v>Existing Single Family Home HVAC Conversion - Convert FAF w/o CAC to Heat Pump - House with "Good Insulation" + HZ1CZ1</v>
      </c>
      <c r="J1413" s="21"/>
      <c r="K1413" s="21" t="s">
        <v>1303</v>
      </c>
      <c r="L1413" s="21" t="s">
        <v>314</v>
      </c>
      <c r="M1413" s="21" t="s">
        <v>1024</v>
      </c>
      <c r="Q1413" t="s">
        <v>854</v>
      </c>
      <c r="R1413" t="s">
        <v>1393</v>
      </c>
    </row>
    <row r="1414" spans="9:18" ht="13.5" thickBot="1" x14ac:dyDescent="0.25">
      <c r="I1414" s="21" t="str">
        <f t="shared" ref="I1414:I1474" si="50">K1414&amp;J1414</f>
        <v>Existing Single Family Home HVAC Conversion - Convert FAF w/o CAC to Heat Pump - House with "Good Insulation" + HZ23CZ1</v>
      </c>
      <c r="J1414" s="21"/>
      <c r="K1414" s="21" t="s">
        <v>1304</v>
      </c>
      <c r="L1414" s="21" t="s">
        <v>314</v>
      </c>
      <c r="M1414" s="21" t="s">
        <v>1024</v>
      </c>
      <c r="Q1414" t="s">
        <v>850</v>
      </c>
      <c r="R1414" t="s">
        <v>1394</v>
      </c>
    </row>
    <row r="1415" spans="9:18" ht="13.5" thickBot="1" x14ac:dyDescent="0.25">
      <c r="I1415" s="21" t="str">
        <f t="shared" si="50"/>
        <v>Manufactured Tier3_bufferedManufactured</v>
      </c>
      <c r="J1415" s="21" t="s">
        <v>854</v>
      </c>
      <c r="K1415" s="21" t="s">
        <v>1383</v>
      </c>
      <c r="L1415" s="21" t="s">
        <v>622</v>
      </c>
      <c r="M1415" s="21" t="s">
        <v>916</v>
      </c>
      <c r="Q1415" t="s">
        <v>854</v>
      </c>
      <c r="R1415" t="s">
        <v>1395</v>
      </c>
    </row>
    <row r="1416" spans="9:18" ht="13.5" thickBot="1" x14ac:dyDescent="0.25">
      <c r="I1416" s="21" t="str">
        <f t="shared" si="50"/>
        <v>Single Family Tier3_bufferedSingle Family</v>
      </c>
      <c r="J1416" s="21" t="s">
        <v>850</v>
      </c>
      <c r="K1416" s="21" t="s">
        <v>1384</v>
      </c>
      <c r="L1416" s="21" t="s">
        <v>622</v>
      </c>
      <c r="M1416" s="21" t="s">
        <v>916</v>
      </c>
      <c r="Q1416" t="s">
        <v>850</v>
      </c>
      <c r="R1416" t="s">
        <v>1396</v>
      </c>
    </row>
    <row r="1417" spans="9:18" ht="13.5" thickBot="1" x14ac:dyDescent="0.25">
      <c r="I1417" s="21" t="str">
        <f t="shared" si="50"/>
        <v>Manufactured Tier3_indor2_gfacManufactured</v>
      </c>
      <c r="J1417" s="21" t="s">
        <v>854</v>
      </c>
      <c r="K1417" s="21" t="s">
        <v>1385</v>
      </c>
      <c r="L1417" s="21" t="s">
        <v>622</v>
      </c>
      <c r="M1417" s="21" t="s">
        <v>916</v>
      </c>
      <c r="Q1417" t="s">
        <v>854</v>
      </c>
      <c r="R1417" t="s">
        <v>1397</v>
      </c>
    </row>
    <row r="1418" spans="9:18" ht="13.5" thickBot="1" x14ac:dyDescent="0.25">
      <c r="I1418" s="21" t="str">
        <f t="shared" si="50"/>
        <v>Single Family Tier3_indor2_gfacSingle Family</v>
      </c>
      <c r="J1418" s="21" t="s">
        <v>850</v>
      </c>
      <c r="K1418" s="21" t="s">
        <v>1386</v>
      </c>
      <c r="L1418" s="21" t="s">
        <v>622</v>
      </c>
      <c r="M1418" s="21" t="s">
        <v>916</v>
      </c>
      <c r="Q1418" t="s">
        <v>850</v>
      </c>
      <c r="R1418" t="s">
        <v>1398</v>
      </c>
    </row>
    <row r="1419" spans="9:18" ht="13.5" thickBot="1" x14ac:dyDescent="0.25">
      <c r="I1419" s="21" t="str">
        <f t="shared" si="50"/>
        <v>Manufactured Tier3_indor2_gfncManufactured</v>
      </c>
      <c r="J1419" s="21" t="s">
        <v>854</v>
      </c>
      <c r="K1419" s="21" t="s">
        <v>1387</v>
      </c>
      <c r="L1419" s="21" t="s">
        <v>622</v>
      </c>
      <c r="M1419" s="21" t="s">
        <v>916</v>
      </c>
      <c r="Q1419" t="s">
        <v>854</v>
      </c>
      <c r="R1419" t="s">
        <v>1399</v>
      </c>
    </row>
    <row r="1420" spans="9:18" ht="13.5" thickBot="1" x14ac:dyDescent="0.25">
      <c r="I1420" s="21" t="str">
        <f t="shared" si="50"/>
        <v>Single Family Tier3_indor2_gfncSingle Family</v>
      </c>
      <c r="J1420" s="21" t="s">
        <v>850</v>
      </c>
      <c r="K1420" s="21" t="s">
        <v>1388</v>
      </c>
      <c r="L1420" s="21" t="s">
        <v>622</v>
      </c>
      <c r="M1420" s="21" t="s">
        <v>916</v>
      </c>
      <c r="Q1420" t="s">
        <v>850</v>
      </c>
      <c r="R1420" t="s">
        <v>1400</v>
      </c>
    </row>
    <row r="1421" spans="9:18" ht="13.5" thickBot="1" x14ac:dyDescent="0.25">
      <c r="I1421" s="21" t="str">
        <f t="shared" si="50"/>
        <v>Manufactured Tier3_indor2_hp85Manufactured</v>
      </c>
      <c r="J1421" s="21" t="s">
        <v>854</v>
      </c>
      <c r="K1421" s="21" t="s">
        <v>1389</v>
      </c>
      <c r="L1421" s="21" t="s">
        <v>622</v>
      </c>
      <c r="M1421" s="21" t="s">
        <v>916</v>
      </c>
      <c r="Q1421" t="s">
        <v>854</v>
      </c>
      <c r="R1421" t="s">
        <v>1401</v>
      </c>
    </row>
    <row r="1422" spans="9:18" ht="13.5" thickBot="1" x14ac:dyDescent="0.25">
      <c r="I1422" s="21" t="str">
        <f t="shared" si="50"/>
        <v>Single Family Tier3_indor2_hp85Single Family</v>
      </c>
      <c r="J1422" s="21" t="s">
        <v>850</v>
      </c>
      <c r="K1422" s="21" t="s">
        <v>1390</v>
      </c>
      <c r="L1422" s="21" t="s">
        <v>622</v>
      </c>
      <c r="M1422" s="21" t="s">
        <v>916</v>
      </c>
      <c r="Q1422" t="s">
        <v>850</v>
      </c>
      <c r="R1422" t="s">
        <v>1402</v>
      </c>
    </row>
    <row r="1423" spans="9:18" ht="13.5" thickBot="1" x14ac:dyDescent="0.25">
      <c r="I1423" s="21" t="str">
        <f t="shared" si="50"/>
        <v>Manufactured Tier3_indor2_zonlManufactured</v>
      </c>
      <c r="J1423" s="21" t="s">
        <v>854</v>
      </c>
      <c r="K1423" s="21" t="s">
        <v>1391</v>
      </c>
      <c r="L1423" s="21" t="s">
        <v>622</v>
      </c>
      <c r="M1423" s="21" t="s">
        <v>916</v>
      </c>
      <c r="Q1423" t="s">
        <v>854</v>
      </c>
      <c r="R1423" t="s">
        <v>1403</v>
      </c>
    </row>
    <row r="1424" spans="9:18" ht="13.5" thickBot="1" x14ac:dyDescent="0.25">
      <c r="I1424" s="21" t="str">
        <f t="shared" si="50"/>
        <v>Single Family Tier3_indor2_zonlSingle Family</v>
      </c>
      <c r="J1424" s="21" t="s">
        <v>850</v>
      </c>
      <c r="K1424" s="21" t="s">
        <v>1392</v>
      </c>
      <c r="L1424" s="21" t="s">
        <v>622</v>
      </c>
      <c r="M1424" s="21" t="s">
        <v>916</v>
      </c>
      <c r="Q1424" t="s">
        <v>850</v>
      </c>
      <c r="R1424" t="s">
        <v>1404</v>
      </c>
    </row>
    <row r="1425" spans="9:18" ht="13.5" thickBot="1" x14ac:dyDescent="0.25">
      <c r="I1425" s="21" t="str">
        <f t="shared" si="50"/>
        <v>Manufactured Tier3_indor2_efafManufactured</v>
      </c>
      <c r="J1425" s="21" t="s">
        <v>854</v>
      </c>
      <c r="K1425" s="21" t="s">
        <v>1393</v>
      </c>
      <c r="L1425" s="21" t="s">
        <v>622</v>
      </c>
      <c r="M1425" s="21" t="s">
        <v>916</v>
      </c>
      <c r="Q1425" t="s">
        <v>854</v>
      </c>
      <c r="R1425" t="s">
        <v>1405</v>
      </c>
    </row>
    <row r="1426" spans="9:18" ht="13.5" thickBot="1" x14ac:dyDescent="0.25">
      <c r="I1426" s="21" t="str">
        <f t="shared" si="50"/>
        <v>Single Family Tier3_indor2_efafSingle Family</v>
      </c>
      <c r="J1426" s="21" t="s">
        <v>850</v>
      </c>
      <c r="K1426" s="21" t="s">
        <v>1394</v>
      </c>
      <c r="L1426" s="21" t="s">
        <v>622</v>
      </c>
      <c r="M1426" s="21" t="s">
        <v>916</v>
      </c>
      <c r="Q1426" t="s">
        <v>850</v>
      </c>
      <c r="R1426" t="s">
        <v>1406</v>
      </c>
    </row>
    <row r="1427" spans="9:18" ht="13.5" thickBot="1" x14ac:dyDescent="0.25">
      <c r="I1427" s="21" t="str">
        <f t="shared" si="50"/>
        <v>Manufactured Tier4_bufferedManufactured</v>
      </c>
      <c r="J1427" s="21" t="s">
        <v>854</v>
      </c>
      <c r="K1427" s="21" t="s">
        <v>1395</v>
      </c>
      <c r="L1427" s="21" t="s">
        <v>622</v>
      </c>
      <c r="M1427" s="21" t="s">
        <v>916</v>
      </c>
      <c r="Q1427" t="s">
        <v>850</v>
      </c>
      <c r="R1427" t="s">
        <v>1407</v>
      </c>
    </row>
    <row r="1428" spans="9:18" ht="13.5" thickBot="1" x14ac:dyDescent="0.25">
      <c r="I1428" s="21" t="str">
        <f t="shared" si="50"/>
        <v>Single Family Tier4_bufferedSingle Family</v>
      </c>
      <c r="J1428" s="21" t="s">
        <v>850</v>
      </c>
      <c r="K1428" s="21" t="s">
        <v>1396</v>
      </c>
      <c r="L1428" s="21" t="s">
        <v>622</v>
      </c>
      <c r="M1428" s="21" t="s">
        <v>916</v>
      </c>
      <c r="Q1428" t="s">
        <v>852</v>
      </c>
      <c r="R1428" t="s">
        <v>1408</v>
      </c>
    </row>
    <row r="1429" spans="9:18" ht="13.5" thickBot="1" x14ac:dyDescent="0.25">
      <c r="I1429" s="21" t="str">
        <f t="shared" si="50"/>
        <v>Manufactured Tier4_indor2_gfacManufactured</v>
      </c>
      <c r="J1429" s="21" t="s">
        <v>854</v>
      </c>
      <c r="K1429" s="21" t="s">
        <v>1397</v>
      </c>
      <c r="L1429" s="21" t="s">
        <v>622</v>
      </c>
      <c r="M1429" s="21" t="s">
        <v>916</v>
      </c>
      <c r="Q1429" t="s">
        <v>853</v>
      </c>
      <c r="R1429" t="s">
        <v>1409</v>
      </c>
    </row>
    <row r="1430" spans="9:18" ht="13.5" thickBot="1" x14ac:dyDescent="0.25">
      <c r="I1430" s="21" t="str">
        <f t="shared" si="50"/>
        <v>Single Family Tier4_indor2_gfacSingle Family</v>
      </c>
      <c r="J1430" s="21" t="s">
        <v>850</v>
      </c>
      <c r="K1430" s="21" t="s">
        <v>1398</v>
      </c>
      <c r="L1430" s="21" t="s">
        <v>622</v>
      </c>
      <c r="M1430" s="21" t="s">
        <v>916</v>
      </c>
      <c r="Q1430" t="s">
        <v>854</v>
      </c>
      <c r="R1430" t="s">
        <v>1410</v>
      </c>
    </row>
    <row r="1431" spans="9:18" ht="13.5" thickBot="1" x14ac:dyDescent="0.25">
      <c r="I1431" s="21" t="str">
        <f t="shared" si="50"/>
        <v>Manufactured Tier4_indor2_gfncManufactured</v>
      </c>
      <c r="J1431" s="21" t="s">
        <v>854</v>
      </c>
      <c r="K1431" s="21" t="s">
        <v>1399</v>
      </c>
      <c r="L1431" s="21" t="s">
        <v>622</v>
      </c>
      <c r="M1431" s="21" t="s">
        <v>916</v>
      </c>
      <c r="Q1431" t="s">
        <v>850</v>
      </c>
      <c r="R1431" t="s">
        <v>1411</v>
      </c>
    </row>
    <row r="1432" spans="9:18" ht="13.5" thickBot="1" x14ac:dyDescent="0.25">
      <c r="I1432" s="21" t="str">
        <f t="shared" si="50"/>
        <v>Single Family Tier4_indor2_gfncSingle Family</v>
      </c>
      <c r="J1432" s="21" t="s">
        <v>850</v>
      </c>
      <c r="K1432" s="21" t="s">
        <v>1400</v>
      </c>
      <c r="L1432" s="21" t="s">
        <v>622</v>
      </c>
      <c r="M1432" s="21" t="s">
        <v>916</v>
      </c>
    </row>
    <row r="1433" spans="9:18" ht="13.5" thickBot="1" x14ac:dyDescent="0.25">
      <c r="I1433" s="21" t="str">
        <f t="shared" si="50"/>
        <v>Manufactured Tier4_indor2_hp85Manufactured</v>
      </c>
      <c r="J1433" s="21" t="s">
        <v>854</v>
      </c>
      <c r="K1433" s="21" t="s">
        <v>1401</v>
      </c>
      <c r="L1433" s="21" t="s">
        <v>622</v>
      </c>
      <c r="M1433" s="21" t="s">
        <v>916</v>
      </c>
    </row>
    <row r="1434" spans="9:18" ht="13.5" thickBot="1" x14ac:dyDescent="0.25">
      <c r="I1434" s="21" t="str">
        <f t="shared" si="50"/>
        <v>Single Family Tier4_indor2_hp85Single Family</v>
      </c>
      <c r="J1434" s="21" t="s">
        <v>850</v>
      </c>
      <c r="K1434" s="21" t="s">
        <v>1402</v>
      </c>
      <c r="L1434" s="21" t="s">
        <v>622</v>
      </c>
      <c r="M1434" s="21" t="s">
        <v>916</v>
      </c>
    </row>
    <row r="1435" spans="9:18" ht="13.5" thickBot="1" x14ac:dyDescent="0.25">
      <c r="I1435" s="21" t="str">
        <f t="shared" si="50"/>
        <v>Manufactured Tier4_indor2_zonlManufactured</v>
      </c>
      <c r="J1435" s="21" t="s">
        <v>854</v>
      </c>
      <c r="K1435" s="21" t="s">
        <v>1403</v>
      </c>
      <c r="L1435" s="21" t="s">
        <v>622</v>
      </c>
      <c r="M1435" s="21" t="s">
        <v>916</v>
      </c>
    </row>
    <row r="1436" spans="9:18" ht="13.5" thickBot="1" x14ac:dyDescent="0.25">
      <c r="I1436" s="21" t="str">
        <f t="shared" si="50"/>
        <v>Single Family Tier4_indor2_zonlSingle Family</v>
      </c>
      <c r="J1436" s="21" t="s">
        <v>850</v>
      </c>
      <c r="K1436" s="21" t="s">
        <v>1404</v>
      </c>
      <c r="L1436" s="21" t="s">
        <v>622</v>
      </c>
      <c r="M1436" s="21" t="s">
        <v>916</v>
      </c>
    </row>
    <row r="1437" spans="9:18" ht="13.5" thickBot="1" x14ac:dyDescent="0.25">
      <c r="I1437" s="21" t="str">
        <f t="shared" si="50"/>
        <v>Manufactured Tier4_indor2_efafManufactured</v>
      </c>
      <c r="J1437" s="21" t="s">
        <v>854</v>
      </c>
      <c r="K1437" s="21" t="s">
        <v>1405</v>
      </c>
      <c r="L1437" s="21" t="s">
        <v>622</v>
      </c>
      <c r="M1437" s="21" t="s">
        <v>916</v>
      </c>
    </row>
    <row r="1438" spans="9:18" ht="13.5" thickBot="1" x14ac:dyDescent="0.25">
      <c r="I1438" s="21" t="str">
        <f t="shared" si="50"/>
        <v>Single Family Tier4_indor2_efafSingle Family</v>
      </c>
      <c r="J1438" s="21" t="s">
        <v>850</v>
      </c>
      <c r="K1438" s="21" t="s">
        <v>1406</v>
      </c>
      <c r="L1438" s="21" t="s">
        <v>622</v>
      </c>
      <c r="M1438" s="21" t="s">
        <v>916</v>
      </c>
    </row>
    <row r="1439" spans="9:18" ht="13.5" thickBot="1" x14ac:dyDescent="0.25">
      <c r="I1439" s="21" t="str">
        <f t="shared" si="50"/>
        <v>Single Family Bathroom Aerator 1.0 GPM AnyWHSingle Family</v>
      </c>
      <c r="J1439" s="21" t="s">
        <v>850</v>
      </c>
      <c r="K1439" s="21" t="s">
        <v>1407</v>
      </c>
      <c r="L1439" s="21" t="s">
        <v>622</v>
      </c>
      <c r="M1439" s="21" t="s">
        <v>848</v>
      </c>
    </row>
    <row r="1440" spans="9:18" ht="13.5" thickBot="1" x14ac:dyDescent="0.25">
      <c r="I1440" s="21" t="str">
        <f t="shared" si="50"/>
        <v>Multifamily - Low Rise Bathroom Aerator 1.0 GPM AnyWHMultifamily - Low Rise</v>
      </c>
      <c r="J1440" s="21" t="s">
        <v>852</v>
      </c>
      <c r="K1440" s="21" t="s">
        <v>1408</v>
      </c>
      <c r="L1440" s="21" t="s">
        <v>622</v>
      </c>
      <c r="M1440" s="21" t="s">
        <v>848</v>
      </c>
    </row>
    <row r="1441" spans="9:13" ht="13.5" thickBot="1" x14ac:dyDescent="0.25">
      <c r="I1441" s="21" t="str">
        <f t="shared" si="50"/>
        <v>Multifamily - High Rise Bathroom Aerator 1.0 GPM AnyWHMultifamily - High Rise</v>
      </c>
      <c r="J1441" s="21" t="s">
        <v>853</v>
      </c>
      <c r="K1441" s="21" t="s">
        <v>1409</v>
      </c>
      <c r="L1441" s="21" t="s">
        <v>622</v>
      </c>
      <c r="M1441" s="21" t="s">
        <v>848</v>
      </c>
    </row>
    <row r="1442" spans="9:13" ht="13.5" thickBot="1" x14ac:dyDescent="0.25">
      <c r="I1442" s="21" t="str">
        <f t="shared" si="50"/>
        <v>Manufactured Bathroom Aerator 1.0 GPM AnyWHManufactured</v>
      </c>
      <c r="J1442" s="21" t="s">
        <v>854</v>
      </c>
      <c r="K1442" s="21" t="s">
        <v>1410</v>
      </c>
      <c r="L1442" s="21" t="s">
        <v>622</v>
      </c>
      <c r="M1442" s="21" t="s">
        <v>848</v>
      </c>
    </row>
    <row r="1443" spans="9:13" ht="13.5" thickBot="1" x14ac:dyDescent="0.25">
      <c r="I1443" s="21" t="str">
        <f t="shared" si="50"/>
        <v>Single Family Bathroom Aerator 1.0 GPM HPWHSingle Family</v>
      </c>
      <c r="J1443" s="21" t="s">
        <v>850</v>
      </c>
      <c r="K1443" s="21" t="s">
        <v>1411</v>
      </c>
      <c r="L1443" s="21" t="s">
        <v>622</v>
      </c>
      <c r="M1443" s="21" t="s">
        <v>848</v>
      </c>
    </row>
    <row r="1444" spans="9:13" ht="13.5" thickBot="1" x14ac:dyDescent="0.25">
      <c r="I1444" s="21" t="str">
        <f t="shared" si="50"/>
        <v>Pre-Rinse Spray Valve_0.61_to_1.0gpmAll</v>
      </c>
      <c r="J1444" s="21" t="s">
        <v>301</v>
      </c>
      <c r="K1444" s="21" t="s">
        <v>1412</v>
      </c>
      <c r="L1444" s="21" t="s">
        <v>308</v>
      </c>
      <c r="M1444" s="21" t="s">
        <v>601</v>
      </c>
    </row>
    <row r="1445" spans="9:13" ht="13.5" thickBot="1" x14ac:dyDescent="0.25">
      <c r="I1445" s="21" t="str">
        <f t="shared" si="50"/>
        <v>Low E Storm Window Single Pane Wood Frame_Electric ZonalMultifamily - Low Rise</v>
      </c>
      <c r="J1445" s="21" t="s">
        <v>852</v>
      </c>
      <c r="K1445" s="21" t="s">
        <v>1413</v>
      </c>
      <c r="L1445" s="21" t="s">
        <v>314</v>
      </c>
      <c r="M1445" s="21" t="s">
        <v>984</v>
      </c>
    </row>
    <row r="1446" spans="9:13" ht="13.5" thickBot="1" x14ac:dyDescent="0.25">
      <c r="I1446" s="21" t="str">
        <f t="shared" si="50"/>
        <v>Low E Storm Window Single Pane Metal Frame_Electric ZonalMultifamily - Low Rise</v>
      </c>
      <c r="J1446" s="21" t="s">
        <v>852</v>
      </c>
      <c r="K1446" s="21" t="s">
        <v>1414</v>
      </c>
      <c r="L1446" s="21" t="s">
        <v>314</v>
      </c>
      <c r="M1446" s="21" t="s">
        <v>984</v>
      </c>
    </row>
    <row r="1447" spans="9:13" ht="13.5" thickBot="1" x14ac:dyDescent="0.25">
      <c r="I1447" s="21" t="str">
        <f t="shared" si="50"/>
        <v>Low E Storm Window Double Pane Metal Frame_Electric ZonalMultifamily - Low Rise</v>
      </c>
      <c r="J1447" s="21" t="s">
        <v>852</v>
      </c>
      <c r="K1447" s="21" t="s">
        <v>1415</v>
      </c>
      <c r="L1447" s="21" t="s">
        <v>314</v>
      </c>
      <c r="M1447" s="21" t="s">
        <v>984</v>
      </c>
    </row>
    <row r="1448" spans="9:13" ht="13.5" thickBot="1" x14ac:dyDescent="0.25">
      <c r="I1448" s="21" t="str">
        <f t="shared" si="50"/>
        <v>Low E Storm Window Single Pane Wood Frame_Electric FAFMultifamily - Low Rise</v>
      </c>
      <c r="J1448" s="21" t="s">
        <v>852</v>
      </c>
      <c r="K1448" s="21" t="s">
        <v>1416</v>
      </c>
      <c r="L1448" s="21" t="s">
        <v>314</v>
      </c>
      <c r="M1448" s="21" t="s">
        <v>984</v>
      </c>
    </row>
    <row r="1449" spans="9:13" ht="13.5" thickBot="1" x14ac:dyDescent="0.25">
      <c r="I1449" s="21" t="str">
        <f t="shared" si="50"/>
        <v>Low E Storm Window Single Pane Metal Frame_Electric FAFMultifamily - Low Rise</v>
      </c>
      <c r="J1449" s="21" t="s">
        <v>852</v>
      </c>
      <c r="K1449" s="21" t="s">
        <v>1417</v>
      </c>
      <c r="L1449" s="21" t="s">
        <v>314</v>
      </c>
      <c r="M1449" s="21" t="s">
        <v>984</v>
      </c>
    </row>
    <row r="1450" spans="9:13" ht="13.5" thickBot="1" x14ac:dyDescent="0.25">
      <c r="I1450" s="21" t="str">
        <f t="shared" si="50"/>
        <v>Low E Storm Window Double Pane Metal Frame_Electric FAFMultifamily - Low Rise</v>
      </c>
      <c r="J1450" s="21" t="s">
        <v>852</v>
      </c>
      <c r="K1450" s="21" t="s">
        <v>1418</v>
      </c>
      <c r="L1450" s="21" t="s">
        <v>314</v>
      </c>
      <c r="M1450" s="21" t="s">
        <v>984</v>
      </c>
    </row>
    <row r="1451" spans="9:13" ht="13.5" thickBot="1" x14ac:dyDescent="0.25">
      <c r="I1451" s="21" t="str">
        <f t="shared" si="50"/>
        <v>Low E Storm Window Single Pane Wood Frame_Heat PumpMultifamily - Low Rise</v>
      </c>
      <c r="J1451" s="21" t="s">
        <v>852</v>
      </c>
      <c r="K1451" s="21" t="s">
        <v>1419</v>
      </c>
      <c r="L1451" s="21" t="s">
        <v>314</v>
      </c>
      <c r="M1451" s="21" t="s">
        <v>984</v>
      </c>
    </row>
    <row r="1452" spans="9:13" ht="13.5" thickBot="1" x14ac:dyDescent="0.25">
      <c r="I1452" s="21" t="str">
        <f t="shared" si="50"/>
        <v>Low E Storm Window Single Pane Metal Frame_Heat PumpMultifamily - Low Rise</v>
      </c>
      <c r="J1452" s="21" t="s">
        <v>852</v>
      </c>
      <c r="K1452" s="21" t="s">
        <v>1420</v>
      </c>
      <c r="L1452" s="21" t="s">
        <v>314</v>
      </c>
      <c r="M1452" s="21" t="s">
        <v>984</v>
      </c>
    </row>
    <row r="1453" spans="9:13" ht="13.5" thickBot="1" x14ac:dyDescent="0.25">
      <c r="I1453" s="21" t="str">
        <f t="shared" si="50"/>
        <v>Low E Storm Window Double Pane Metal Frame_Heat PumpMultifamily - Low Rise</v>
      </c>
      <c r="J1453" s="21" t="s">
        <v>852</v>
      </c>
      <c r="K1453" s="21" t="s">
        <v>1421</v>
      </c>
      <c r="L1453" s="21" t="s">
        <v>314</v>
      </c>
      <c r="M1453" s="21" t="s">
        <v>984</v>
      </c>
    </row>
    <row r="1454" spans="9:13" ht="13.5" thickBot="1" x14ac:dyDescent="0.25">
      <c r="I1454" s="21" t="str">
        <f t="shared" si="50"/>
        <v>Low E Storm Window Single Pane Wood Frame_DHPMultifamily - Low Rise</v>
      </c>
      <c r="J1454" s="21" t="s">
        <v>852</v>
      </c>
      <c r="K1454" s="21" t="s">
        <v>1422</v>
      </c>
      <c r="L1454" s="21" t="s">
        <v>314</v>
      </c>
      <c r="M1454" s="21" t="s">
        <v>984</v>
      </c>
    </row>
    <row r="1455" spans="9:13" ht="13.5" thickBot="1" x14ac:dyDescent="0.25">
      <c r="I1455" s="21" t="str">
        <f t="shared" si="50"/>
        <v>Low E Storm Window Single Pane Metal Frame_DHPMultifamily - Low Rise</v>
      </c>
      <c r="J1455" s="21" t="s">
        <v>852</v>
      </c>
      <c r="K1455" s="21" t="s">
        <v>1423</v>
      </c>
      <c r="L1455" s="21" t="s">
        <v>314</v>
      </c>
      <c r="M1455" s="21" t="s">
        <v>984</v>
      </c>
    </row>
    <row r="1456" spans="9:13" ht="13.5" thickBot="1" x14ac:dyDescent="0.25">
      <c r="I1456" s="21" t="str">
        <f t="shared" si="50"/>
        <v>Low E Storm Window Double Pane Metal Frame_DHPMultifamily - Low Rise</v>
      </c>
      <c r="J1456" s="21" t="s">
        <v>852</v>
      </c>
      <c r="K1456" s="21" t="s">
        <v>1424</v>
      </c>
      <c r="L1456" s="21" t="s">
        <v>314</v>
      </c>
      <c r="M1456" s="21" t="s">
        <v>984</v>
      </c>
    </row>
    <row r="1457" spans="9:13" ht="13.5" thickBot="1" x14ac:dyDescent="0.25">
      <c r="I1457" s="21" t="str">
        <f t="shared" si="50"/>
        <v>Manufactured Home Weatherization - Add a Low-e Storm Window to an existing Single Pane Wood Framed Window_Electric FAFManufactured</v>
      </c>
      <c r="J1457" s="21" t="s">
        <v>854</v>
      </c>
      <c r="K1457" s="21" t="s">
        <v>1425</v>
      </c>
      <c r="L1457" s="21" t="s">
        <v>314</v>
      </c>
      <c r="M1457" s="21" t="s">
        <v>984</v>
      </c>
    </row>
    <row r="1458" spans="9:13" ht="13.5" thickBot="1" x14ac:dyDescent="0.25">
      <c r="I1458" s="21" t="str">
        <f t="shared" si="50"/>
        <v>Manufactured Home Weatherization - Add a Low-e Storm Window to an existing Single Pane Metal Framed Window_Electric FAFManufactured</v>
      </c>
      <c r="J1458" s="21" t="s">
        <v>854</v>
      </c>
      <c r="K1458" s="21" t="s">
        <v>1426</v>
      </c>
      <c r="L1458" s="21" t="s">
        <v>314</v>
      </c>
      <c r="M1458" s="21" t="s">
        <v>984</v>
      </c>
    </row>
    <row r="1459" spans="9:13" ht="13.5" thickBot="1" x14ac:dyDescent="0.25">
      <c r="I1459" s="21" t="str">
        <f t="shared" si="50"/>
        <v>Manufactured Home Weatherization - Add a Low-e Storm Window to an existing Double Pane Metal Framed Window_Electric FAFManufactured</v>
      </c>
      <c r="J1459" s="21" t="s">
        <v>854</v>
      </c>
      <c r="K1459" s="21" t="s">
        <v>1427</v>
      </c>
      <c r="L1459" s="21" t="s">
        <v>314</v>
      </c>
      <c r="M1459" s="21" t="s">
        <v>984</v>
      </c>
    </row>
    <row r="1460" spans="9:13" ht="13.5" thickBot="1" x14ac:dyDescent="0.25">
      <c r="I1460" s="21" t="str">
        <f t="shared" si="50"/>
        <v>Manufactured Home Weatherization - Add a Low-e Storm Window to an existing Single Pane Wood Framed Window_Heat PumpManufactured</v>
      </c>
      <c r="J1460" s="21" t="s">
        <v>854</v>
      </c>
      <c r="K1460" s="21" t="s">
        <v>1428</v>
      </c>
      <c r="L1460" s="21" t="s">
        <v>314</v>
      </c>
      <c r="M1460" s="21" t="s">
        <v>984</v>
      </c>
    </row>
    <row r="1461" spans="9:13" ht="13.5" thickBot="1" x14ac:dyDescent="0.25">
      <c r="I1461" s="21" t="str">
        <f t="shared" si="50"/>
        <v>Manufactured Home Weatherization - Add a Low-e Storm Window to an existing Single Pane Metal Framed Window_Heat PumpManufactured</v>
      </c>
      <c r="J1461" s="21" t="s">
        <v>854</v>
      </c>
      <c r="K1461" s="21" t="s">
        <v>1429</v>
      </c>
      <c r="L1461" s="21" t="s">
        <v>314</v>
      </c>
      <c r="M1461" s="21" t="s">
        <v>984</v>
      </c>
    </row>
    <row r="1462" spans="9:13" ht="13.5" thickBot="1" x14ac:dyDescent="0.25">
      <c r="I1462" s="21" t="str">
        <f t="shared" si="50"/>
        <v>Manufactured Home Weatherization - Add a Low-e Storm Window to an existing Double Pane Metal Framed Window_Heat PumpManufactured</v>
      </c>
      <c r="J1462" s="21" t="s">
        <v>854</v>
      </c>
      <c r="K1462" s="21" t="s">
        <v>1430</v>
      </c>
      <c r="L1462" s="21" t="s">
        <v>314</v>
      </c>
      <c r="M1462" s="21" t="s">
        <v>984</v>
      </c>
    </row>
    <row r="1463" spans="9:13" ht="13.5" thickBot="1" x14ac:dyDescent="0.25">
      <c r="I1463" s="21" t="str">
        <f t="shared" si="50"/>
        <v>Windows - Add a Low-e Storm Window to an existing Single Pane Wood Framed Window_Electric FAFSingle Family</v>
      </c>
      <c r="J1463" s="21" t="s">
        <v>850</v>
      </c>
      <c r="K1463" s="21" t="s">
        <v>1431</v>
      </c>
      <c r="L1463" s="21" t="s">
        <v>314</v>
      </c>
      <c r="M1463" s="21" t="s">
        <v>984</v>
      </c>
    </row>
    <row r="1464" spans="9:13" ht="13.5" thickBot="1" x14ac:dyDescent="0.25">
      <c r="I1464" s="21" t="str">
        <f t="shared" si="50"/>
        <v>Windows - Add a Low-e Storm Window to an existing Single Pane Metal Framed Window_Electric FAFSingle Family</v>
      </c>
      <c r="J1464" s="21" t="s">
        <v>850</v>
      </c>
      <c r="K1464" s="21" t="s">
        <v>1432</v>
      </c>
      <c r="L1464" s="21" t="s">
        <v>314</v>
      </c>
      <c r="M1464" s="21" t="s">
        <v>984</v>
      </c>
    </row>
    <row r="1465" spans="9:13" ht="13.5" thickBot="1" x14ac:dyDescent="0.25">
      <c r="I1465" s="21" t="str">
        <f t="shared" si="50"/>
        <v>Windows - Add a Low-e Storm Window to an existing Double Pane Metal Framed Window_Electric FAFSingle Family</v>
      </c>
      <c r="J1465" s="21" t="s">
        <v>850</v>
      </c>
      <c r="K1465" s="21" t="s">
        <v>1433</v>
      </c>
      <c r="L1465" s="21" t="s">
        <v>314</v>
      </c>
      <c r="M1465" s="21" t="s">
        <v>984</v>
      </c>
    </row>
    <row r="1466" spans="9:13" ht="13.5" thickBot="1" x14ac:dyDescent="0.25">
      <c r="I1466" s="21" t="str">
        <f t="shared" si="50"/>
        <v>Windows - Add a Low-e Storm Window to an existing Single Pane Wood Framed Window_DHPSingle Family</v>
      </c>
      <c r="J1466" s="21" t="s">
        <v>850</v>
      </c>
      <c r="K1466" s="21" t="s">
        <v>1434</v>
      </c>
      <c r="L1466" s="21" t="s">
        <v>314</v>
      </c>
      <c r="M1466" s="21" t="s">
        <v>984</v>
      </c>
    </row>
    <row r="1467" spans="9:13" ht="13.5" thickBot="1" x14ac:dyDescent="0.25">
      <c r="I1467" s="21" t="str">
        <f t="shared" si="50"/>
        <v>Windows - Add a Low-e Storm Window to an existing Single Pane Metal Framed Window_DHPSingle Family</v>
      </c>
      <c r="J1467" s="21" t="s">
        <v>850</v>
      </c>
      <c r="K1467" s="21" t="s">
        <v>1435</v>
      </c>
      <c r="L1467" s="21" t="s">
        <v>314</v>
      </c>
      <c r="M1467" s="21" t="s">
        <v>984</v>
      </c>
    </row>
    <row r="1468" spans="9:13" ht="13.5" thickBot="1" x14ac:dyDescent="0.25">
      <c r="I1468" s="21" t="str">
        <f t="shared" si="50"/>
        <v>Windows - Add a Low-e Storm Window to an existing Double Pane Metal Framed Window_DHPSingle Family</v>
      </c>
      <c r="J1468" s="21" t="s">
        <v>850</v>
      </c>
      <c r="K1468" s="21" t="s">
        <v>1436</v>
      </c>
      <c r="L1468" s="21" t="s">
        <v>314</v>
      </c>
      <c r="M1468" s="21" t="s">
        <v>984</v>
      </c>
    </row>
    <row r="1469" spans="9:13" ht="13.5" thickBot="1" x14ac:dyDescent="0.25">
      <c r="I1469" s="21" t="str">
        <f t="shared" si="50"/>
        <v>Windows - Add a Low-e Storm Window to an existing Single Pane Wood Framed Window_Electric ZonalSingle Family</v>
      </c>
      <c r="J1469" s="21" t="s">
        <v>850</v>
      </c>
      <c r="K1469" s="21" t="s">
        <v>1437</v>
      </c>
      <c r="L1469" s="21" t="s">
        <v>314</v>
      </c>
      <c r="M1469" s="21" t="s">
        <v>984</v>
      </c>
    </row>
    <row r="1470" spans="9:13" ht="13.5" thickBot="1" x14ac:dyDescent="0.25">
      <c r="I1470" s="21" t="str">
        <f t="shared" si="50"/>
        <v>Windows - Add a Low-e Storm Window to an existing Single Pane Metal Framed Window_Electric ZonalSingle Family</v>
      </c>
      <c r="J1470" s="21" t="s">
        <v>850</v>
      </c>
      <c r="K1470" s="21" t="s">
        <v>1438</v>
      </c>
      <c r="L1470" s="21" t="s">
        <v>314</v>
      </c>
      <c r="M1470" s="21" t="s">
        <v>984</v>
      </c>
    </row>
    <row r="1471" spans="9:13" ht="13.5" thickBot="1" x14ac:dyDescent="0.25">
      <c r="I1471" s="21" t="str">
        <f t="shared" si="50"/>
        <v>Windows - Add a Low-e Storm Window to an existing Double Pane Metal Framed Window_Electric ZonalSingle Family</v>
      </c>
      <c r="J1471" s="21" t="s">
        <v>850</v>
      </c>
      <c r="K1471" s="21" t="s">
        <v>1439</v>
      </c>
      <c r="L1471" s="21" t="s">
        <v>314</v>
      </c>
      <c r="M1471" s="21" t="s">
        <v>984</v>
      </c>
    </row>
    <row r="1472" spans="9:13" ht="13.5" thickBot="1" x14ac:dyDescent="0.25">
      <c r="I1472" s="21" t="str">
        <f t="shared" si="50"/>
        <v>Windows - Add a Low-e Storm Window to an existing Single Pane Wood Framed Window_Heat PumpSingle Family</v>
      </c>
      <c r="J1472" s="21" t="s">
        <v>850</v>
      </c>
      <c r="K1472" s="21" t="s">
        <v>1440</v>
      </c>
      <c r="L1472" s="21" t="s">
        <v>314</v>
      </c>
      <c r="M1472" s="21" t="s">
        <v>984</v>
      </c>
    </row>
    <row r="1473" spans="9:13" ht="13.5" thickBot="1" x14ac:dyDescent="0.25">
      <c r="I1473" s="21" t="str">
        <f t="shared" si="50"/>
        <v>Windows - Add a Low-e Storm Window to an existing Single Pane Metal Framed Window_Heat PumpSingle Family</v>
      </c>
      <c r="J1473" s="21" t="s">
        <v>850</v>
      </c>
      <c r="K1473" s="21" t="s">
        <v>1441</v>
      </c>
      <c r="L1473" s="21" t="s">
        <v>314</v>
      </c>
      <c r="M1473" s="21" t="s">
        <v>984</v>
      </c>
    </row>
    <row r="1474" spans="9:13" ht="13.5" thickBot="1" x14ac:dyDescent="0.25">
      <c r="I1474" s="21" t="str">
        <f t="shared" si="50"/>
        <v>Windows - Add a Low-e Storm Window to an existing Double Pane Metal Framed Window_Heat PumpSingle Family</v>
      </c>
      <c r="J1474" s="21" t="s">
        <v>850</v>
      </c>
      <c r="K1474" s="21" t="s">
        <v>1442</v>
      </c>
      <c r="L1474" s="21" t="s">
        <v>314</v>
      </c>
      <c r="M1474" s="21" t="s">
        <v>984</v>
      </c>
    </row>
  </sheetData>
  <autoFilter ref="Z4:AB777"/>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election activeCell="D17" sqref="D17"/>
    </sheetView>
  </sheetViews>
  <sheetFormatPr defaultRowHeight="12.75" x14ac:dyDescent="0.2"/>
  <cols>
    <col min="2" max="2" width="10.42578125" bestFit="1" customWidth="1"/>
    <col min="3" max="3" width="30.28515625" bestFit="1" customWidth="1"/>
    <col min="4" max="4" width="81" customWidth="1"/>
  </cols>
  <sheetData>
    <row r="1" spans="1:4" s="9" customFormat="1" ht="29.25" customHeight="1" x14ac:dyDescent="0.35">
      <c r="A1" s="54" t="s">
        <v>1599</v>
      </c>
    </row>
    <row r="10" spans="1:4" ht="13.5" thickBot="1" x14ac:dyDescent="0.25"/>
    <row r="11" spans="1:4" ht="13.5" thickBot="1" x14ac:dyDescent="0.25">
      <c r="B11" s="52" t="s">
        <v>1</v>
      </c>
      <c r="C11" s="52" t="s">
        <v>0</v>
      </c>
      <c r="D11" s="52" t="s">
        <v>1541</v>
      </c>
    </row>
    <row r="12" spans="1:4" ht="13.5" thickBot="1" x14ac:dyDescent="0.25">
      <c r="B12" s="39" t="s">
        <v>240</v>
      </c>
      <c r="C12" s="39" t="s">
        <v>239</v>
      </c>
      <c r="D12" s="53" t="s">
        <v>1542</v>
      </c>
    </row>
    <row r="13" spans="1:4" ht="13.5" thickBot="1" x14ac:dyDescent="0.25">
      <c r="B13" s="39" t="s">
        <v>240</v>
      </c>
      <c r="C13" s="39" t="s">
        <v>244</v>
      </c>
      <c r="D13" s="53" t="s">
        <v>1543</v>
      </c>
    </row>
    <row r="14" spans="1:4" ht="13.5" thickBot="1" x14ac:dyDescent="0.25">
      <c r="B14" s="39" t="s">
        <v>240</v>
      </c>
      <c r="C14" s="39" t="s">
        <v>1544</v>
      </c>
      <c r="D14" s="53" t="s">
        <v>1545</v>
      </c>
    </row>
    <row r="15" spans="1:4" ht="26.25" thickBot="1" x14ac:dyDescent="0.25">
      <c r="B15" s="39" t="s">
        <v>240</v>
      </c>
      <c r="C15" s="39" t="s">
        <v>1546</v>
      </c>
      <c r="D15" s="53" t="s">
        <v>1547</v>
      </c>
    </row>
    <row r="16" spans="1:4" ht="13.5" thickBot="1" x14ac:dyDescent="0.25">
      <c r="B16" s="39" t="s">
        <v>240</v>
      </c>
      <c r="C16" s="39" t="s">
        <v>1548</v>
      </c>
      <c r="D16" s="53" t="s">
        <v>1549</v>
      </c>
    </row>
    <row r="17" spans="2:4" ht="13.5" thickBot="1" x14ac:dyDescent="0.25">
      <c r="B17" s="39" t="s">
        <v>240</v>
      </c>
      <c r="C17" s="39" t="s">
        <v>1550</v>
      </c>
      <c r="D17" s="53" t="s">
        <v>1551</v>
      </c>
    </row>
    <row r="18" spans="2:4" ht="26.25" thickBot="1" x14ac:dyDescent="0.25">
      <c r="B18" s="39" t="s">
        <v>240</v>
      </c>
      <c r="C18" s="39" t="s">
        <v>1552</v>
      </c>
      <c r="D18" s="53" t="s">
        <v>1553</v>
      </c>
    </row>
    <row r="19" spans="2:4" ht="13.5" thickBot="1" x14ac:dyDescent="0.25">
      <c r="B19" s="39" t="s">
        <v>240</v>
      </c>
      <c r="C19" s="39" t="s">
        <v>1554</v>
      </c>
      <c r="D19" s="53" t="s">
        <v>1555</v>
      </c>
    </row>
    <row r="20" spans="2:4" ht="13.5" thickBot="1" x14ac:dyDescent="0.25">
      <c r="B20" s="39" t="s">
        <v>240</v>
      </c>
      <c r="C20" s="39" t="s">
        <v>1381</v>
      </c>
      <c r="D20" s="53" t="s">
        <v>1556</v>
      </c>
    </row>
    <row r="21" spans="2:4" ht="13.5" thickBot="1" x14ac:dyDescent="0.25">
      <c r="B21" s="39" t="s">
        <v>240</v>
      </c>
      <c r="C21" s="39" t="s">
        <v>1557</v>
      </c>
      <c r="D21" s="53" t="s">
        <v>1558</v>
      </c>
    </row>
    <row r="22" spans="2:4" ht="13.5" thickBot="1" x14ac:dyDescent="0.25">
      <c r="B22" s="39" t="s">
        <v>240</v>
      </c>
      <c r="C22" s="39" t="s">
        <v>1559</v>
      </c>
      <c r="D22" s="53" t="s">
        <v>1560</v>
      </c>
    </row>
    <row r="23" spans="2:4" ht="13.5" thickBot="1" x14ac:dyDescent="0.25">
      <c r="B23" s="39" t="s">
        <v>240</v>
      </c>
      <c r="C23" s="39" t="s">
        <v>1561</v>
      </c>
      <c r="D23" s="53" t="s">
        <v>1562</v>
      </c>
    </row>
    <row r="24" spans="2:4" ht="13.5" thickBot="1" x14ac:dyDescent="0.25">
      <c r="B24" s="39" t="s">
        <v>240</v>
      </c>
      <c r="C24" s="39" t="s">
        <v>1563</v>
      </c>
      <c r="D24" s="53" t="s">
        <v>1564</v>
      </c>
    </row>
    <row r="25" spans="2:4" ht="13.5" thickBot="1" x14ac:dyDescent="0.25">
      <c r="B25" s="39" t="s">
        <v>240</v>
      </c>
      <c r="C25" s="39" t="s">
        <v>1565</v>
      </c>
      <c r="D25" s="53" t="s">
        <v>1566</v>
      </c>
    </row>
    <row r="26" spans="2:4" ht="13.5" thickBot="1" x14ac:dyDescent="0.25">
      <c r="B26" s="39" t="s">
        <v>240</v>
      </c>
      <c r="C26" s="39" t="s">
        <v>1567</v>
      </c>
      <c r="D26" s="53" t="s">
        <v>1568</v>
      </c>
    </row>
    <row r="27" spans="2:4" ht="13.5" thickBot="1" x14ac:dyDescent="0.25">
      <c r="B27" s="39" t="s">
        <v>240</v>
      </c>
      <c r="C27" s="39" t="s">
        <v>1569</v>
      </c>
      <c r="D27" s="53" t="s">
        <v>1570</v>
      </c>
    </row>
    <row r="28" spans="2:4" ht="13.5" thickBot="1" x14ac:dyDescent="0.25">
      <c r="B28" s="39" t="s">
        <v>849</v>
      </c>
      <c r="C28" s="39" t="s">
        <v>861</v>
      </c>
      <c r="D28" s="53" t="s">
        <v>1571</v>
      </c>
    </row>
    <row r="29" spans="2:4" ht="13.5" thickBot="1" x14ac:dyDescent="0.25">
      <c r="B29" s="39" t="s">
        <v>849</v>
      </c>
      <c r="C29" s="39" t="s">
        <v>1561</v>
      </c>
      <c r="D29" s="53" t="s">
        <v>1572</v>
      </c>
    </row>
    <row r="30" spans="2:4" ht="13.5" thickBot="1" x14ac:dyDescent="0.25">
      <c r="B30" s="39" t="s">
        <v>849</v>
      </c>
      <c r="C30" s="39" t="s">
        <v>1573</v>
      </c>
      <c r="D30" s="53" t="s">
        <v>1574</v>
      </c>
    </row>
    <row r="31" spans="2:4" ht="26.25" thickBot="1" x14ac:dyDescent="0.25">
      <c r="B31" s="39" t="s">
        <v>849</v>
      </c>
      <c r="C31" s="39" t="s">
        <v>1575</v>
      </c>
      <c r="D31" s="53" t="s">
        <v>1576</v>
      </c>
    </row>
    <row r="32" spans="2:4" ht="26.25" thickBot="1" x14ac:dyDescent="0.25">
      <c r="B32" s="39" t="s">
        <v>849</v>
      </c>
      <c r="C32" s="39" t="s">
        <v>1577</v>
      </c>
      <c r="D32" s="53" t="s">
        <v>1578</v>
      </c>
    </row>
    <row r="33" spans="2:4" ht="13.5" thickBot="1" x14ac:dyDescent="0.25">
      <c r="B33" s="39" t="s">
        <v>849</v>
      </c>
      <c r="C33" s="39" t="s">
        <v>1579</v>
      </c>
      <c r="D33" s="53" t="s">
        <v>1580</v>
      </c>
    </row>
    <row r="34" spans="2:4" ht="13.5" thickBot="1" x14ac:dyDescent="0.25">
      <c r="B34" s="39" t="s">
        <v>849</v>
      </c>
      <c r="C34" s="39" t="s">
        <v>1581</v>
      </c>
      <c r="D34" s="53" t="s">
        <v>1580</v>
      </c>
    </row>
    <row r="35" spans="2:4" ht="13.5" thickBot="1" x14ac:dyDescent="0.25">
      <c r="B35" s="39" t="s">
        <v>849</v>
      </c>
      <c r="C35" s="39" t="s">
        <v>1582</v>
      </c>
      <c r="D35" s="53" t="s">
        <v>1583</v>
      </c>
    </row>
    <row r="36" spans="2:4" ht="13.5" thickBot="1" x14ac:dyDescent="0.25">
      <c r="B36" s="39" t="s">
        <v>849</v>
      </c>
      <c r="C36" s="39" t="s">
        <v>1584</v>
      </c>
      <c r="D36" s="53" t="s">
        <v>1585</v>
      </c>
    </row>
    <row r="37" spans="2:4" ht="13.5" thickBot="1" x14ac:dyDescent="0.25">
      <c r="B37" s="39" t="s">
        <v>849</v>
      </c>
      <c r="C37" s="39" t="s">
        <v>1586</v>
      </c>
      <c r="D37" s="53" t="s">
        <v>1587</v>
      </c>
    </row>
    <row r="38" spans="2:4" ht="13.5" thickBot="1" x14ac:dyDescent="0.25">
      <c r="B38" s="39" t="s">
        <v>849</v>
      </c>
      <c r="C38" s="39" t="s">
        <v>1588</v>
      </c>
      <c r="D38" s="53" t="s">
        <v>1589</v>
      </c>
    </row>
    <row r="39" spans="2:4" ht="13.5" thickBot="1" x14ac:dyDescent="0.25">
      <c r="B39" s="39" t="s">
        <v>849</v>
      </c>
      <c r="C39" s="39" t="s">
        <v>1590</v>
      </c>
      <c r="D39" s="53" t="s">
        <v>1591</v>
      </c>
    </row>
    <row r="40" spans="2:4" ht="13.5" thickBot="1" x14ac:dyDescent="0.25">
      <c r="B40" s="39" t="s">
        <v>849</v>
      </c>
      <c r="C40" s="39" t="s">
        <v>1592</v>
      </c>
      <c r="D40" s="53" t="s">
        <v>1593</v>
      </c>
    </row>
    <row r="41" spans="2:4" ht="13.5" thickBot="1" x14ac:dyDescent="0.25">
      <c r="B41" s="39" t="s">
        <v>849</v>
      </c>
      <c r="C41" s="39" t="s">
        <v>1594</v>
      </c>
      <c r="D41" s="53" t="s">
        <v>1595</v>
      </c>
    </row>
    <row r="42" spans="2:4" ht="13.5" thickBot="1" x14ac:dyDescent="0.25">
      <c r="B42" s="39" t="s">
        <v>1365</v>
      </c>
      <c r="C42" s="39" t="s">
        <v>42</v>
      </c>
      <c r="D42" s="53" t="s">
        <v>1596</v>
      </c>
    </row>
    <row r="43" spans="2:4" ht="13.5" thickBot="1" x14ac:dyDescent="0.25">
      <c r="B43" s="39" t="s">
        <v>1365</v>
      </c>
      <c r="C43" s="39" t="s">
        <v>1597</v>
      </c>
      <c r="D43" s="53" t="s">
        <v>1598</v>
      </c>
    </row>
  </sheetData>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 </_ResourceType>
    <TaxCatchAll xmlns="e22c7409-3fd3-409a-a4a6-6ab0ea51d687">
      <Value>16</Value>
    </TaxCatchAll>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aa57ee2eb9571a76426f500255a07b1">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405641973699a5f0318c19674274fc9d"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E51CB-7591-4E76-B672-BE43A50D36FF}"/>
</file>

<file path=customXml/itemProps2.xml><?xml version="1.0" encoding="utf-8"?>
<ds:datastoreItem xmlns:ds="http://schemas.openxmlformats.org/officeDocument/2006/customXml" ds:itemID="{FC47ADC5-7BE2-4D53-8B92-C90C6A6B65C9}"/>
</file>

<file path=customXml/itemProps3.xml><?xml version="1.0" encoding="utf-8"?>
<ds:datastoreItem xmlns:ds="http://schemas.openxmlformats.org/officeDocument/2006/customXml" ds:itemID="{59DCA678-E1DA-4F4D-825A-A7F89042EF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TOC</vt:lpstr>
      <vt:lpstr>Summary - BPA CPA</vt:lpstr>
      <vt:lpstr>Top Measures - BPA</vt:lpstr>
      <vt:lpstr>Measure Level CPA Results</vt:lpstr>
      <vt:lpstr>Sheet3</vt:lpstr>
      <vt:lpstr>Lookups</vt:lpstr>
      <vt:lpstr>Measure Updates</vt:lpstr>
      <vt:lpstr>BPALevCostDef</vt:lpstr>
      <vt:lpstr>CountBPACPA</vt:lpstr>
      <vt:lpstr>CumAchievBPAStart2</vt:lpstr>
      <vt:lpstr>CumulativeATPBPA2</vt:lpstr>
      <vt:lpstr>EESInputs</vt:lpstr>
      <vt:lpstr>EndUseArrayBPA</vt:lpstr>
      <vt:lpstr>incAchievBPAStart2</vt:lpstr>
      <vt:lpstr>LevCostBundleBPA</vt:lpstr>
      <vt:lpstr>MeasureCatBPA</vt:lpstr>
      <vt:lpstr>SectorArrayBPA</vt:lpstr>
      <vt:lpstr>'Summary - BPA CPA'!StartYear7thBPA</vt:lpstr>
      <vt:lpstr>StartYearBPA</vt:lpstr>
      <vt:lpstr>TRCCostBundleBPA</vt:lpstr>
      <vt:lpstr>TRCLevCostBPA</vt:lpstr>
      <vt:lpstr>UCTCostBundleBPA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180629_BPA_CPA_Results</dc:title>
  <dc:creator/>
  <dc:description/>
  <cp:lastModifiedBy>MFrancisco</cp:lastModifiedBy>
  <dcterms:created xsi:type="dcterms:W3CDTF">2017-11-21T22:17:16Z</dcterms:created>
  <dcterms:modified xsi:type="dcterms:W3CDTF">2018-07-03T16:48:29Z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ies>
</file>